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lunao\Documents\2026\CEIEG 2026\CNGE 2026\Para Plataforma B\CNGE 2026\CNGE 2026\"/>
    </mc:Choice>
  </mc:AlternateContent>
  <bookViews>
    <workbookView xWindow="0" yWindow="0" windowWidth="28800" windowHeight="12180"/>
  </bookViews>
  <sheets>
    <sheet name="Índice" sheetId="1" r:id="rId1"/>
    <sheet name="Presentación" sheetId="2" r:id="rId2"/>
    <sheet name="Informantes" sheetId="3" r:id="rId3"/>
    <sheet name="Participantes" sheetId="4" r:id="rId4"/>
    <sheet name="CNGE_2026_M1_Secc1_Sub1" sheetId="5" r:id="rId5"/>
    <sheet name="CNGE_2026_M1_Secc1_Sub2" sheetId="6" r:id="rId6"/>
    <sheet name="CNGE_2026_M1_Secc1_Sub3" sheetId="7" r:id="rId7"/>
    <sheet name="CNGE_2026_M1_Secc1_Sub4" sheetId="8" r:id="rId8"/>
    <sheet name="CNGE_2026_M1_Secc1_Sub5" sheetId="9" r:id="rId9"/>
    <sheet name="CNGE_2026_M1_Secc1_Sub6" sheetId="10" r:id="rId10"/>
    <sheet name="CNGE_2026_M1_Secc1_Sub7" sheetId="11" r:id="rId11"/>
    <sheet name="Complemento 1" sheetId="13" r:id="rId12"/>
    <sheet name="Complemento 2" sheetId="14" r:id="rId13"/>
    <sheet name="Complemento 3" sheetId="21" r:id="rId14"/>
    <sheet name="Complemento 4" sheetId="15" r:id="rId15"/>
    <sheet name="Anexo" sheetId="16" r:id="rId16"/>
    <sheet name="Glosario" sheetId="17" r:id="rId17"/>
  </sheets>
  <externalReferences>
    <externalReference r:id="rId18"/>
    <externalReference r:id="rId19"/>
    <externalReference r:id="rId20"/>
    <externalReference r:id="rId21"/>
    <externalReference r:id="rId22"/>
    <externalReference r:id="rId23"/>
    <externalReference r:id="rId24"/>
  </externalReferences>
  <definedNames>
    <definedName name="_xlnm.Print_Area" localSheetId="15">Anexo!$A$1:$AE$297</definedName>
    <definedName name="_xlnm.Print_Area" localSheetId="4">CNGE_2026_M1_Secc1_Sub1!$A$1:$AE$331</definedName>
    <definedName name="_xlnm.Print_Area" localSheetId="5">CNGE_2026_M1_Secc1_Sub2!$A$1:$AE$2477</definedName>
    <definedName name="_xlnm.Print_Area" localSheetId="6">CNGE_2026_M1_Secc1_Sub3!$A$1:$AE$188</definedName>
    <definedName name="_xlnm.Print_Area" localSheetId="7">CNGE_2026_M1_Secc1_Sub4!$A$1:$AE$435</definedName>
    <definedName name="_xlnm.Print_Area" localSheetId="8">CNGE_2026_M1_Secc1_Sub5!$A$1:$AE$170</definedName>
    <definedName name="_xlnm.Print_Area" localSheetId="9">CNGE_2026_M1_Secc1_Sub6!$A$1:$AE$379</definedName>
    <definedName name="_xlnm.Print_Area" localSheetId="10">CNGE_2026_M1_Secc1_Sub7!$A$1:$AE$682</definedName>
    <definedName name="_xlnm.Print_Area" localSheetId="11">'Complemento 1'!$A$1:$BA$152</definedName>
    <definedName name="_xlnm.Print_Area" localSheetId="12">'Complemento 2'!$A$1:$DY$184</definedName>
    <definedName name="_xlnm.Print_Area" localSheetId="13">'Complemento 3'!$A$1:$CL$201</definedName>
    <definedName name="_xlnm.Print_Area" localSheetId="14">'Complemento 4'!$A$1:$DZ$55</definedName>
    <definedName name="_xlnm.Print_Area" localSheetId="16">Glosario!$A$1:$AE$177</definedName>
    <definedName name="_xlnm.Print_Area" localSheetId="0">Índice!$A$1:$AE$49</definedName>
    <definedName name="_xlnm.Print_Area" localSheetId="2">Informantes!$A$1:$AE$58</definedName>
    <definedName name="_xlnm.Print_Area" localSheetId="3">Participantes!$A$1:$BJ$73</definedName>
    <definedName name="_xlnm.Print_Area" localSheetId="1">Presentación!$A$1:$AE$137</definedName>
    <definedName name="cantidad">#REF!</definedName>
    <definedName name="codi">[1]CNSPE_2021_M2_Secc7!$AT$51:$BY$622</definedName>
    <definedName name="Entidad">#REF!</definedName>
    <definedName name="entii">[1]CNSPE_2021_M2_Secc7!$CB$51:$DG$622</definedName>
    <definedName name="Entitades" localSheetId="13">[2]listas!$A$2:$A$33</definedName>
    <definedName name="Entitades">#REF!</definedName>
    <definedName name="Folio">#REF!</definedName>
    <definedName name="I_ENTIDAD" localSheetId="13">[3]listas!$A$2:$A$33</definedName>
    <definedName name="I_ENTIDAD">#REF!</definedName>
    <definedName name="L_ANTIGUE" localSheetId="13">[4]listas!$G$2:$G$14</definedName>
    <definedName name="L_ANTIGUE">#REF!</definedName>
    <definedName name="L_CARACT" localSheetId="13">[4]listas!$E$8:$E$9</definedName>
    <definedName name="L_CARACT">#REF!</definedName>
    <definedName name="L_ESCOLARI" localSheetId="13">[4]listas!$H$2:$H$10</definedName>
    <definedName name="L_ESCOLARI">#REF!</definedName>
    <definedName name="L_X" localSheetId="13">[5]listas!$F$2:$F$3</definedName>
    <definedName name="L_X">#REF!</definedName>
    <definedName name="NuevoFolio" localSheetId="13">[6]Presentación!$AO$2:$BT$29</definedName>
    <definedName name="NuevoFolio">#REF!</definedName>
    <definedName name="NuevoNombre" localSheetId="13">[6]Presentación!$BW$2:$DB$29</definedName>
    <definedName name="NuevoNombre">#REF!</definedName>
    <definedName name="S_EE" localSheetId="13">[7]CNSPF_2019_M1_Secc1!$AN$2:$AN$7</definedName>
    <definedName name="S_EE">#REF!</definedName>
    <definedName name="S_F" localSheetId="13">[7]CNSPF_2019_M1_Secc1!$AP$2:$AP$13</definedName>
    <definedName name="S_F">#REF!</definedName>
    <definedName name="S_S" localSheetId="13">[7]CNSPF_2019_M1_Secc1!$AL$2:$AL$5</definedName>
    <definedName name="S_S">#REF!</definedName>
    <definedName name="S_X" localSheetId="13">[7]CNSPF_2019_M1_Secc1!$AJ$2:$AJ$3</definedName>
    <definedName name="S_X">#REF!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162" i="11" l="1"/>
  <c r="AH122" i="11"/>
  <c r="AH67" i="11"/>
  <c r="B297" i="8"/>
  <c r="AO169" i="8"/>
  <c r="B161" i="8"/>
  <c r="AO33" i="8"/>
  <c r="CV175" i="21"/>
  <c r="CU175" i="21"/>
  <c r="CT175" i="21"/>
  <c r="CS175" i="21"/>
  <c r="CR175" i="21"/>
  <c r="CR27" i="21"/>
  <c r="CS27" i="21"/>
  <c r="CT27" i="21"/>
  <c r="CU27" i="21"/>
  <c r="CV27" i="21" s="1"/>
  <c r="CR28" i="21"/>
  <c r="CS28" i="21"/>
  <c r="CV28" i="21" s="1"/>
  <c r="CT28" i="21"/>
  <c r="CU28" i="21"/>
  <c r="CR29" i="21"/>
  <c r="CV29" i="21" s="1"/>
  <c r="CS29" i="21"/>
  <c r="CT29" i="21"/>
  <c r="CU29" i="21"/>
  <c r="CR30" i="21"/>
  <c r="CS30" i="21"/>
  <c r="CV30" i="21" s="1"/>
  <c r="CT30" i="21"/>
  <c r="CU30" i="21"/>
  <c r="CR31" i="21"/>
  <c r="CV31" i="21" s="1"/>
  <c r="CS31" i="21"/>
  <c r="CT31" i="21"/>
  <c r="CU31" i="21"/>
  <c r="CR32" i="21"/>
  <c r="CS32" i="21"/>
  <c r="CT32" i="21"/>
  <c r="CU32" i="21"/>
  <c r="CV32" i="21"/>
  <c r="CR33" i="21"/>
  <c r="CS33" i="21"/>
  <c r="CT33" i="21"/>
  <c r="CU33" i="21"/>
  <c r="CV33" i="21"/>
  <c r="CR34" i="21"/>
  <c r="CV34" i="21" s="1"/>
  <c r="CS34" i="21"/>
  <c r="CT34" i="21"/>
  <c r="CU34" i="21"/>
  <c r="CR35" i="21"/>
  <c r="CV35" i="21" s="1"/>
  <c r="CS35" i="21"/>
  <c r="CT35" i="21"/>
  <c r="CU35" i="21"/>
  <c r="CR36" i="21"/>
  <c r="CV36" i="21" s="1"/>
  <c r="CS36" i="21"/>
  <c r="CT36" i="21"/>
  <c r="CU36" i="21"/>
  <c r="CR37" i="21"/>
  <c r="CS37" i="21"/>
  <c r="CT37" i="21"/>
  <c r="CU37" i="21"/>
  <c r="CV37" i="21"/>
  <c r="CR38" i="21"/>
  <c r="CS38" i="21"/>
  <c r="CT38" i="21"/>
  <c r="CU38" i="21"/>
  <c r="CV38" i="21" s="1"/>
  <c r="CR39" i="21"/>
  <c r="CS39" i="21"/>
  <c r="CT39" i="21"/>
  <c r="CU39" i="21"/>
  <c r="CV39" i="21"/>
  <c r="CR40" i="21"/>
  <c r="CS40" i="21"/>
  <c r="CV40" i="21" s="1"/>
  <c r="CT40" i="21"/>
  <c r="CU40" i="21"/>
  <c r="CR41" i="21"/>
  <c r="CV41" i="21" s="1"/>
  <c r="CS41" i="21"/>
  <c r="CT41" i="21"/>
  <c r="CU41" i="21"/>
  <c r="CR42" i="21"/>
  <c r="CS42" i="21"/>
  <c r="CV42" i="21" s="1"/>
  <c r="CT42" i="21"/>
  <c r="CU42" i="21"/>
  <c r="CR43" i="21"/>
  <c r="CV43" i="21" s="1"/>
  <c r="CS43" i="21"/>
  <c r="CT43" i="21"/>
  <c r="CU43" i="21"/>
  <c r="CR44" i="21"/>
  <c r="CS44" i="21"/>
  <c r="CT44" i="21"/>
  <c r="CU44" i="21"/>
  <c r="CV44" i="21"/>
  <c r="CR45" i="21"/>
  <c r="CS45" i="21"/>
  <c r="CT45" i="21"/>
  <c r="CU45" i="21"/>
  <c r="CV45" i="21"/>
  <c r="CR46" i="21"/>
  <c r="CV46" i="21" s="1"/>
  <c r="CS46" i="21"/>
  <c r="CT46" i="21"/>
  <c r="CU46" i="21"/>
  <c r="CR47" i="21"/>
  <c r="CV47" i="21" s="1"/>
  <c r="CS47" i="21"/>
  <c r="CT47" i="21"/>
  <c r="CU47" i="21"/>
  <c r="CR48" i="21"/>
  <c r="CV48" i="21" s="1"/>
  <c r="CS48" i="21"/>
  <c r="CT48" i="21"/>
  <c r="CU48" i="21"/>
  <c r="CR49" i="21"/>
  <c r="CS49" i="21"/>
  <c r="CT49" i="21"/>
  <c r="CU49" i="21"/>
  <c r="CV49" i="21"/>
  <c r="CR50" i="21"/>
  <c r="CS50" i="21"/>
  <c r="CT50" i="21"/>
  <c r="CV50" i="21" s="1"/>
  <c r="CU50" i="21"/>
  <c r="CR51" i="21"/>
  <c r="CS51" i="21"/>
  <c r="CT51" i="21"/>
  <c r="CU51" i="21"/>
  <c r="CV51" i="21"/>
  <c r="CR52" i="21"/>
  <c r="CV52" i="21" s="1"/>
  <c r="CS52" i="21"/>
  <c r="CT52" i="21"/>
  <c r="CU52" i="21"/>
  <c r="CR53" i="21"/>
  <c r="CV53" i="21" s="1"/>
  <c r="CS53" i="21"/>
  <c r="CT53" i="21"/>
  <c r="CU53" i="21"/>
  <c r="CR54" i="21"/>
  <c r="CS54" i="21"/>
  <c r="CV54" i="21" s="1"/>
  <c r="CT54" i="21"/>
  <c r="CU54" i="21"/>
  <c r="CR55" i="21"/>
  <c r="CV55" i="21" s="1"/>
  <c r="CS55" i="21"/>
  <c r="CT55" i="21"/>
  <c r="CU55" i="21"/>
  <c r="CR56" i="21"/>
  <c r="CS56" i="21"/>
  <c r="CT56" i="21"/>
  <c r="CU56" i="21"/>
  <c r="CV56" i="21"/>
  <c r="CR57" i="21"/>
  <c r="CS57" i="21"/>
  <c r="CT57" i="21"/>
  <c r="CU57" i="21"/>
  <c r="CV57" i="21"/>
  <c r="CR58" i="21"/>
  <c r="CV58" i="21" s="1"/>
  <c r="CS58" i="21"/>
  <c r="CT58" i="21"/>
  <c r="CU58" i="21"/>
  <c r="CR59" i="21"/>
  <c r="CV59" i="21" s="1"/>
  <c r="CS59" i="21"/>
  <c r="CT59" i="21"/>
  <c r="CU59" i="21"/>
  <c r="CR60" i="21"/>
  <c r="CV60" i="21" s="1"/>
  <c r="CS60" i="21"/>
  <c r="CT60" i="21"/>
  <c r="CU60" i="21"/>
  <c r="CR61" i="21"/>
  <c r="CS61" i="21"/>
  <c r="CT61" i="21"/>
  <c r="CU61" i="21"/>
  <c r="CV61" i="21"/>
  <c r="CR62" i="21"/>
  <c r="CS62" i="21"/>
  <c r="CT62" i="21"/>
  <c r="CV62" i="21" s="1"/>
  <c r="CU62" i="21"/>
  <c r="CR63" i="21"/>
  <c r="CS63" i="21"/>
  <c r="CT63" i="21"/>
  <c r="CU63" i="21"/>
  <c r="CV63" i="21"/>
  <c r="CR64" i="21"/>
  <c r="CV64" i="21" s="1"/>
  <c r="CS64" i="21"/>
  <c r="CT64" i="21"/>
  <c r="CU64" i="21"/>
  <c r="CR65" i="21"/>
  <c r="CV65" i="21" s="1"/>
  <c r="CS65" i="21"/>
  <c r="CT65" i="21"/>
  <c r="CU65" i="21"/>
  <c r="CR66" i="21"/>
  <c r="CS66" i="21"/>
  <c r="CV66" i="21" s="1"/>
  <c r="CT66" i="21"/>
  <c r="CU66" i="21"/>
  <c r="CR67" i="21"/>
  <c r="CV67" i="21" s="1"/>
  <c r="CS67" i="21"/>
  <c r="CT67" i="21"/>
  <c r="CU67" i="21"/>
  <c r="CR68" i="21"/>
  <c r="CS68" i="21"/>
  <c r="CT68" i="21"/>
  <c r="CU68" i="21"/>
  <c r="CV68" i="21"/>
  <c r="CR69" i="21"/>
  <c r="CS69" i="21"/>
  <c r="CT69" i="21"/>
  <c r="CU69" i="21"/>
  <c r="CV69" i="21"/>
  <c r="CR70" i="21"/>
  <c r="CV70" i="21" s="1"/>
  <c r="CS70" i="21"/>
  <c r="CT70" i="21"/>
  <c r="CU70" i="21"/>
  <c r="CR71" i="21"/>
  <c r="CV71" i="21" s="1"/>
  <c r="CS71" i="21"/>
  <c r="CT71" i="21"/>
  <c r="CU71" i="21"/>
  <c r="CR72" i="21"/>
  <c r="CV72" i="21" s="1"/>
  <c r="CS72" i="21"/>
  <c r="CT72" i="21"/>
  <c r="CU72" i="21"/>
  <c r="CR73" i="21"/>
  <c r="CS73" i="21"/>
  <c r="CT73" i="21"/>
  <c r="CU73" i="21"/>
  <c r="CV73" i="21"/>
  <c r="CR74" i="21"/>
  <c r="CS74" i="21"/>
  <c r="CT74" i="21"/>
  <c r="CV74" i="21" s="1"/>
  <c r="CU74" i="21"/>
  <c r="CR75" i="21"/>
  <c r="CS75" i="21"/>
  <c r="CT75" i="21"/>
  <c r="CU75" i="21"/>
  <c r="CV75" i="21"/>
  <c r="CR76" i="21"/>
  <c r="CV76" i="21" s="1"/>
  <c r="CS76" i="21"/>
  <c r="CT76" i="21"/>
  <c r="CU76" i="21"/>
  <c r="CR77" i="21"/>
  <c r="CV77" i="21" s="1"/>
  <c r="CS77" i="21"/>
  <c r="CT77" i="21"/>
  <c r="CU77" i="21"/>
  <c r="CR78" i="21"/>
  <c r="CS78" i="21"/>
  <c r="CV78" i="21" s="1"/>
  <c r="CT78" i="21"/>
  <c r="CU78" i="21"/>
  <c r="CR79" i="21"/>
  <c r="CV79" i="21" s="1"/>
  <c r="CS79" i="21"/>
  <c r="CT79" i="21"/>
  <c r="CU79" i="21"/>
  <c r="CR80" i="21"/>
  <c r="CS80" i="21"/>
  <c r="CT80" i="21"/>
  <c r="CU80" i="21"/>
  <c r="CV80" i="21"/>
  <c r="CR81" i="21"/>
  <c r="CS81" i="21"/>
  <c r="CT81" i="21"/>
  <c r="CU81" i="21"/>
  <c r="CV81" i="21"/>
  <c r="CR82" i="21"/>
  <c r="CV82" i="21" s="1"/>
  <c r="CS82" i="21"/>
  <c r="CT82" i="21"/>
  <c r="CU82" i="21"/>
  <c r="CR83" i="21"/>
  <c r="CV83" i="21" s="1"/>
  <c r="CS83" i="21"/>
  <c r="CT83" i="21"/>
  <c r="CU83" i="21"/>
  <c r="CR84" i="21"/>
  <c r="CV84" i="21" s="1"/>
  <c r="CS84" i="21"/>
  <c r="CT84" i="21"/>
  <c r="CU84" i="21"/>
  <c r="CR85" i="21"/>
  <c r="CS85" i="21"/>
  <c r="CT85" i="21"/>
  <c r="CU85" i="21"/>
  <c r="CV85" i="21" s="1"/>
  <c r="CR86" i="21"/>
  <c r="CS86" i="21"/>
  <c r="CT86" i="21"/>
  <c r="CV86" i="21" s="1"/>
  <c r="CU86" i="21"/>
  <c r="CR87" i="21"/>
  <c r="CS87" i="21"/>
  <c r="CT87" i="21"/>
  <c r="CU87" i="21"/>
  <c r="CV87" i="21"/>
  <c r="CR88" i="21"/>
  <c r="CV88" i="21" s="1"/>
  <c r="CS88" i="21"/>
  <c r="CT88" i="21"/>
  <c r="CU88" i="21"/>
  <c r="CR89" i="21"/>
  <c r="CV89" i="21" s="1"/>
  <c r="CS89" i="21"/>
  <c r="CT89" i="21"/>
  <c r="CU89" i="21"/>
  <c r="CR90" i="21"/>
  <c r="CS90" i="21"/>
  <c r="CV90" i="21" s="1"/>
  <c r="CT90" i="21"/>
  <c r="CU90" i="21"/>
  <c r="CR91" i="21"/>
  <c r="CV91" i="21" s="1"/>
  <c r="CS91" i="21"/>
  <c r="CT91" i="21"/>
  <c r="CU91" i="21"/>
  <c r="CR92" i="21"/>
  <c r="CS92" i="21"/>
  <c r="CT92" i="21"/>
  <c r="CU92" i="21"/>
  <c r="CV92" i="21"/>
  <c r="CR93" i="21"/>
  <c r="CS93" i="21"/>
  <c r="CT93" i="21"/>
  <c r="CU93" i="21"/>
  <c r="CV93" i="21"/>
  <c r="CR94" i="21"/>
  <c r="CV94" i="21" s="1"/>
  <c r="CS94" i="21"/>
  <c r="CT94" i="21"/>
  <c r="CU94" i="21"/>
  <c r="CR95" i="21"/>
  <c r="CV95" i="21" s="1"/>
  <c r="CS95" i="21"/>
  <c r="CT95" i="21"/>
  <c r="CU95" i="21"/>
  <c r="CR96" i="21"/>
  <c r="CV96" i="21" s="1"/>
  <c r="CS96" i="21"/>
  <c r="CT96" i="21"/>
  <c r="CU96" i="21"/>
  <c r="CR97" i="21"/>
  <c r="CS97" i="21"/>
  <c r="CT97" i="21"/>
  <c r="CU97" i="21"/>
  <c r="CV97" i="21" s="1"/>
  <c r="CR98" i="21"/>
  <c r="CS98" i="21"/>
  <c r="CT98" i="21"/>
  <c r="CV98" i="21" s="1"/>
  <c r="CU98" i="21"/>
  <c r="CR99" i="21"/>
  <c r="CS99" i="21"/>
  <c r="CT99" i="21"/>
  <c r="CU99" i="21"/>
  <c r="CV99" i="21"/>
  <c r="CR100" i="21"/>
  <c r="CV100" i="21" s="1"/>
  <c r="CS100" i="21"/>
  <c r="CT100" i="21"/>
  <c r="CU100" i="21"/>
  <c r="CR101" i="21"/>
  <c r="CV101" i="21" s="1"/>
  <c r="CS101" i="21"/>
  <c r="CT101" i="21"/>
  <c r="CU101" i="21"/>
  <c r="CR102" i="21"/>
  <c r="CS102" i="21"/>
  <c r="CV102" i="21" s="1"/>
  <c r="CT102" i="21"/>
  <c r="CU102" i="21"/>
  <c r="CR103" i="21"/>
  <c r="CV103" i="21" s="1"/>
  <c r="CS103" i="21"/>
  <c r="CT103" i="21"/>
  <c r="CU103" i="21"/>
  <c r="CR104" i="21"/>
  <c r="CS104" i="21"/>
  <c r="CT104" i="21"/>
  <c r="CU104" i="21"/>
  <c r="CV104" i="21"/>
  <c r="CR105" i="21"/>
  <c r="CS105" i="21"/>
  <c r="CT105" i="21"/>
  <c r="CU105" i="21"/>
  <c r="CV105" i="21"/>
  <c r="CR106" i="21"/>
  <c r="CV106" i="21" s="1"/>
  <c r="CS106" i="21"/>
  <c r="CT106" i="21"/>
  <c r="CU106" i="21"/>
  <c r="CR107" i="21"/>
  <c r="CV107" i="21" s="1"/>
  <c r="CS107" i="21"/>
  <c r="CT107" i="21"/>
  <c r="CU107" i="21"/>
  <c r="CR108" i="21"/>
  <c r="CV108" i="21" s="1"/>
  <c r="CS108" i="21"/>
  <c r="CT108" i="21"/>
  <c r="CU108" i="21"/>
  <c r="CR109" i="21"/>
  <c r="CS109" i="21"/>
  <c r="CT109" i="21"/>
  <c r="CU109" i="21"/>
  <c r="CV109" i="21" s="1"/>
  <c r="CR110" i="21"/>
  <c r="CS110" i="21"/>
  <c r="CT110" i="21"/>
  <c r="CV110" i="21" s="1"/>
  <c r="CU110" i="21"/>
  <c r="CR111" i="21"/>
  <c r="CS111" i="21"/>
  <c r="CT111" i="21"/>
  <c r="CU111" i="21"/>
  <c r="CV111" i="21"/>
  <c r="CR112" i="21"/>
  <c r="CV112" i="21" s="1"/>
  <c r="CS112" i="21"/>
  <c r="CT112" i="21"/>
  <c r="CU112" i="21"/>
  <c r="CR113" i="21"/>
  <c r="CV113" i="21" s="1"/>
  <c r="CS113" i="21"/>
  <c r="CT113" i="21"/>
  <c r="CU113" i="21"/>
  <c r="CR114" i="21"/>
  <c r="CS114" i="21"/>
  <c r="CV114" i="21" s="1"/>
  <c r="CT114" i="21"/>
  <c r="CU114" i="21"/>
  <c r="CR115" i="21"/>
  <c r="CV115" i="21" s="1"/>
  <c r="CS115" i="21"/>
  <c r="CT115" i="21"/>
  <c r="CU115" i="21"/>
  <c r="CR116" i="21"/>
  <c r="CS116" i="21"/>
  <c r="CT116" i="21"/>
  <c r="CU116" i="21"/>
  <c r="CV116" i="21"/>
  <c r="CR117" i="21"/>
  <c r="CS117" i="21"/>
  <c r="CT117" i="21"/>
  <c r="CU117" i="21"/>
  <c r="CV117" i="21"/>
  <c r="CR118" i="21"/>
  <c r="CV118" i="21" s="1"/>
  <c r="CS118" i="21"/>
  <c r="CT118" i="21"/>
  <c r="CU118" i="21"/>
  <c r="CR119" i="21"/>
  <c r="CV119" i="21" s="1"/>
  <c r="CS119" i="21"/>
  <c r="CT119" i="21"/>
  <c r="CU119" i="21"/>
  <c r="CR120" i="21"/>
  <c r="CV120" i="21" s="1"/>
  <c r="CS120" i="21"/>
  <c r="CT120" i="21"/>
  <c r="CU120" i="21"/>
  <c r="CR121" i="21"/>
  <c r="CS121" i="21"/>
  <c r="CT121" i="21"/>
  <c r="CU121" i="21"/>
  <c r="CV121" i="21" s="1"/>
  <c r="CR122" i="21"/>
  <c r="CS122" i="21"/>
  <c r="CT122" i="21"/>
  <c r="CV122" i="21" s="1"/>
  <c r="CU122" i="21"/>
  <c r="CR123" i="21"/>
  <c r="CS123" i="21"/>
  <c r="CT123" i="21"/>
  <c r="CU123" i="21"/>
  <c r="CV123" i="21"/>
  <c r="CR124" i="21"/>
  <c r="CV124" i="21" s="1"/>
  <c r="CS124" i="21"/>
  <c r="CT124" i="21"/>
  <c r="CU124" i="21"/>
  <c r="CR125" i="21"/>
  <c r="CV125" i="21" s="1"/>
  <c r="CS125" i="21"/>
  <c r="CT125" i="21"/>
  <c r="CU125" i="21"/>
  <c r="CR126" i="21"/>
  <c r="CS126" i="21"/>
  <c r="CV126" i="21" s="1"/>
  <c r="CT126" i="21"/>
  <c r="CU126" i="21"/>
  <c r="CR127" i="21"/>
  <c r="CV127" i="21" s="1"/>
  <c r="CS127" i="21"/>
  <c r="CT127" i="21"/>
  <c r="CU127" i="21"/>
  <c r="CR128" i="21"/>
  <c r="CS128" i="21"/>
  <c r="CT128" i="21"/>
  <c r="CU128" i="21"/>
  <c r="CV128" i="21"/>
  <c r="CR129" i="21"/>
  <c r="CS129" i="21"/>
  <c r="CT129" i="21"/>
  <c r="CU129" i="21"/>
  <c r="CV129" i="21"/>
  <c r="CR130" i="21"/>
  <c r="CV130" i="21" s="1"/>
  <c r="CS130" i="21"/>
  <c r="CT130" i="21"/>
  <c r="CU130" i="21"/>
  <c r="CR131" i="21"/>
  <c r="CV131" i="21" s="1"/>
  <c r="CS131" i="21"/>
  <c r="CT131" i="21"/>
  <c r="CU131" i="21"/>
  <c r="CR132" i="21"/>
  <c r="CV132" i="21" s="1"/>
  <c r="CS132" i="21"/>
  <c r="CT132" i="21"/>
  <c r="CU132" i="21"/>
  <c r="CR133" i="21"/>
  <c r="CS133" i="21"/>
  <c r="CT133" i="21"/>
  <c r="CU133" i="21"/>
  <c r="CV133" i="21" s="1"/>
  <c r="CR134" i="21"/>
  <c r="CS134" i="21"/>
  <c r="CT134" i="21"/>
  <c r="CV134" i="21" s="1"/>
  <c r="CU134" i="21"/>
  <c r="CR135" i="21"/>
  <c r="CS135" i="21"/>
  <c r="CT135" i="21"/>
  <c r="CU135" i="21"/>
  <c r="CV135" i="21"/>
  <c r="CR136" i="21"/>
  <c r="CV136" i="21" s="1"/>
  <c r="CS136" i="21"/>
  <c r="CT136" i="21"/>
  <c r="CU136" i="21"/>
  <c r="CR137" i="21"/>
  <c r="CV137" i="21" s="1"/>
  <c r="CS137" i="21"/>
  <c r="CT137" i="21"/>
  <c r="CU137" i="21"/>
  <c r="CR138" i="21"/>
  <c r="CS138" i="21"/>
  <c r="CV138" i="21" s="1"/>
  <c r="CT138" i="21"/>
  <c r="CU138" i="21"/>
  <c r="CR139" i="21"/>
  <c r="CV139" i="21" s="1"/>
  <c r="CS139" i="21"/>
  <c r="CT139" i="21"/>
  <c r="CU139" i="21"/>
  <c r="CR140" i="21"/>
  <c r="CS140" i="21"/>
  <c r="CT140" i="21"/>
  <c r="CU140" i="21"/>
  <c r="CV140" i="21"/>
  <c r="CR141" i="21"/>
  <c r="CS141" i="21"/>
  <c r="CT141" i="21"/>
  <c r="CU141" i="21"/>
  <c r="CV141" i="21"/>
  <c r="CR142" i="21"/>
  <c r="CV142" i="21" s="1"/>
  <c r="CS142" i="21"/>
  <c r="CT142" i="21"/>
  <c r="CU142" i="21"/>
  <c r="CR143" i="21"/>
  <c r="CV143" i="21" s="1"/>
  <c r="CS143" i="21"/>
  <c r="CT143" i="21"/>
  <c r="CU143" i="21"/>
  <c r="CR144" i="21"/>
  <c r="CV144" i="21" s="1"/>
  <c r="CS144" i="21"/>
  <c r="CT144" i="21"/>
  <c r="CU144" i="21"/>
  <c r="CR145" i="21"/>
  <c r="CS145" i="21"/>
  <c r="CT145" i="21"/>
  <c r="CU145" i="21"/>
  <c r="CV145" i="21" s="1"/>
  <c r="CR146" i="21"/>
  <c r="CS146" i="21"/>
  <c r="CT146" i="21"/>
  <c r="CV146" i="21" s="1"/>
  <c r="CU146" i="21"/>
  <c r="CR147" i="21"/>
  <c r="CS147" i="21"/>
  <c r="CT147" i="21"/>
  <c r="CU147" i="21"/>
  <c r="CV147" i="21"/>
  <c r="CR148" i="21"/>
  <c r="CV148" i="21" s="1"/>
  <c r="CS148" i="21"/>
  <c r="CT148" i="21"/>
  <c r="CU148" i="21"/>
  <c r="CR149" i="21"/>
  <c r="CV149" i="21" s="1"/>
  <c r="CS149" i="21"/>
  <c r="CT149" i="21"/>
  <c r="CU149" i="21"/>
  <c r="CR150" i="21"/>
  <c r="CS150" i="21"/>
  <c r="CV150" i="21" s="1"/>
  <c r="CT150" i="21"/>
  <c r="CU150" i="21"/>
  <c r="CR151" i="21"/>
  <c r="CV151" i="21" s="1"/>
  <c r="CS151" i="21"/>
  <c r="CT151" i="21"/>
  <c r="CU151" i="21"/>
  <c r="CR152" i="21"/>
  <c r="CS152" i="21"/>
  <c r="CT152" i="21"/>
  <c r="CU152" i="21"/>
  <c r="CV152" i="21"/>
  <c r="CR153" i="21"/>
  <c r="CS153" i="21"/>
  <c r="CT153" i="21"/>
  <c r="CU153" i="21"/>
  <c r="CV153" i="21"/>
  <c r="CR154" i="21"/>
  <c r="CV154" i="21" s="1"/>
  <c r="CS154" i="21"/>
  <c r="CT154" i="21"/>
  <c r="CU154" i="21"/>
  <c r="CR155" i="21"/>
  <c r="CV155" i="21" s="1"/>
  <c r="CS155" i="21"/>
  <c r="CT155" i="21"/>
  <c r="CU155" i="21"/>
  <c r="CR156" i="21"/>
  <c r="CV156" i="21" s="1"/>
  <c r="CS156" i="21"/>
  <c r="CT156" i="21"/>
  <c r="CU156" i="21"/>
  <c r="CR157" i="21"/>
  <c r="CS157" i="21"/>
  <c r="CT157" i="21"/>
  <c r="CU157" i="21"/>
  <c r="CV157" i="21" s="1"/>
  <c r="CR158" i="21"/>
  <c r="CS158" i="21"/>
  <c r="CT158" i="21"/>
  <c r="CV158" i="21" s="1"/>
  <c r="CU158" i="21"/>
  <c r="CR159" i="21"/>
  <c r="CS159" i="21"/>
  <c r="CT159" i="21"/>
  <c r="CU159" i="21"/>
  <c r="CV159" i="21"/>
  <c r="CR160" i="21"/>
  <c r="CV160" i="21" s="1"/>
  <c r="CS160" i="21"/>
  <c r="CT160" i="21"/>
  <c r="CU160" i="21"/>
  <c r="CR161" i="21"/>
  <c r="CV161" i="21" s="1"/>
  <c r="CS161" i="21"/>
  <c r="CT161" i="21"/>
  <c r="CU161" i="21"/>
  <c r="CR162" i="21"/>
  <c r="CS162" i="21"/>
  <c r="CV162" i="21" s="1"/>
  <c r="CT162" i="21"/>
  <c r="CU162" i="21"/>
  <c r="CR163" i="21"/>
  <c r="CV163" i="21" s="1"/>
  <c r="CS163" i="21"/>
  <c r="CT163" i="21"/>
  <c r="CU163" i="21"/>
  <c r="CR164" i="21"/>
  <c r="CS164" i="21"/>
  <c r="CT164" i="21"/>
  <c r="CU164" i="21"/>
  <c r="CV164" i="21"/>
  <c r="CR165" i="21"/>
  <c r="CS165" i="21"/>
  <c r="CT165" i="21"/>
  <c r="CU165" i="21"/>
  <c r="CV165" i="21"/>
  <c r="CR166" i="21"/>
  <c r="CV166" i="21" s="1"/>
  <c r="CS166" i="21"/>
  <c r="CT166" i="21"/>
  <c r="CU166" i="21"/>
  <c r="CR167" i="21"/>
  <c r="CV167" i="21" s="1"/>
  <c r="CS167" i="21"/>
  <c r="CT167" i="21"/>
  <c r="CU167" i="21"/>
  <c r="CR168" i="21"/>
  <c r="CV168" i="21" s="1"/>
  <c r="CS168" i="21"/>
  <c r="CT168" i="21"/>
  <c r="CU168" i="21"/>
  <c r="CR169" i="21"/>
  <c r="CS169" i="21"/>
  <c r="CT169" i="21"/>
  <c r="CU169" i="21"/>
  <c r="CV169" i="21" s="1"/>
  <c r="CR170" i="21"/>
  <c r="CS170" i="21"/>
  <c r="CT170" i="21"/>
  <c r="CV170" i="21" s="1"/>
  <c r="CU170" i="21"/>
  <c r="CR171" i="21"/>
  <c r="CS171" i="21"/>
  <c r="CT171" i="21"/>
  <c r="CU171" i="21"/>
  <c r="CV171" i="21"/>
  <c r="CR172" i="21"/>
  <c r="CV172" i="21" s="1"/>
  <c r="CS172" i="21"/>
  <c r="CT172" i="21"/>
  <c r="CU172" i="21"/>
  <c r="CR173" i="21"/>
  <c r="CV173" i="21" s="1"/>
  <c r="CS173" i="21"/>
  <c r="CT173" i="21"/>
  <c r="CU173" i="21"/>
  <c r="CR174" i="21"/>
  <c r="CV174" i="21" s="1"/>
  <c r="CS174" i="21"/>
  <c r="CT174" i="21"/>
  <c r="CU174" i="21"/>
  <c r="CV26" i="21"/>
  <c r="CU26" i="21"/>
  <c r="CT26" i="21"/>
  <c r="CS26" i="21"/>
  <c r="CR26" i="21"/>
  <c r="B10" i="21"/>
  <c r="B10" i="14"/>
  <c r="B217" i="10"/>
  <c r="AM61" i="10"/>
  <c r="AH154" i="8"/>
  <c r="AG33" i="8"/>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701" i="6"/>
  <c r="D1566" i="6"/>
  <c r="AK56" i="6"/>
  <c r="AK57" i="6"/>
  <c r="AK58" i="6"/>
  <c r="AK59" i="6"/>
  <c r="AK60" i="6"/>
  <c r="AK61" i="6"/>
  <c r="AK62" i="6"/>
  <c r="AK63" i="6"/>
  <c r="AK64" i="6"/>
  <c r="AK65" i="6"/>
  <c r="AK66" i="6"/>
  <c r="AK67" i="6"/>
  <c r="AK68" i="6"/>
  <c r="AK69" i="6"/>
  <c r="AK70" i="6"/>
  <c r="AK71" i="6"/>
  <c r="AK72" i="6"/>
  <c r="AK73" i="6"/>
  <c r="AK74" i="6"/>
  <c r="AK75" i="6"/>
  <c r="AK76" i="6"/>
  <c r="AK77" i="6"/>
  <c r="AK78" i="6"/>
  <c r="AK79" i="6"/>
  <c r="AK80" i="6"/>
  <c r="AK81" i="6"/>
  <c r="AK82" i="6"/>
  <c r="AK83" i="6"/>
  <c r="AK84" i="6"/>
  <c r="AK85" i="6"/>
  <c r="AK86" i="6"/>
  <c r="AK87" i="6"/>
  <c r="AK88" i="6"/>
  <c r="AK89" i="6"/>
  <c r="AK90" i="6"/>
  <c r="AK91" i="6"/>
  <c r="AK92" i="6"/>
  <c r="AK93" i="6"/>
  <c r="AK94" i="6"/>
  <c r="AK95" i="6"/>
  <c r="AK96" i="6"/>
  <c r="AK97" i="6"/>
  <c r="AK98" i="6"/>
  <c r="AK99" i="6"/>
  <c r="AK100" i="6"/>
  <c r="AK101" i="6"/>
  <c r="AK102" i="6"/>
  <c r="AK103" i="6"/>
  <c r="AK104" i="6"/>
  <c r="AK105" i="6"/>
  <c r="AK106" i="6"/>
  <c r="AK107" i="6"/>
  <c r="AK108" i="6"/>
  <c r="AK109" i="6"/>
  <c r="AK110" i="6"/>
  <c r="AK111" i="6"/>
  <c r="AK112" i="6"/>
  <c r="AK113" i="6"/>
  <c r="AK114" i="6"/>
  <c r="AK115" i="6"/>
  <c r="AK116" i="6"/>
  <c r="AK117" i="6"/>
  <c r="AK118" i="6"/>
  <c r="AK119" i="6"/>
  <c r="AK120" i="6"/>
  <c r="AK121" i="6"/>
  <c r="AK122" i="6"/>
  <c r="AK123" i="6"/>
  <c r="AK124" i="6"/>
  <c r="AK125" i="6"/>
  <c r="AK126" i="6"/>
  <c r="AK127" i="6"/>
  <c r="AK128" i="6"/>
  <c r="AK129" i="6"/>
  <c r="AK130" i="6"/>
  <c r="AK131" i="6"/>
  <c r="AK132" i="6"/>
  <c r="AK133" i="6"/>
  <c r="AK134" i="6"/>
  <c r="AK135" i="6"/>
  <c r="AK136" i="6"/>
  <c r="AK137" i="6"/>
  <c r="AK138" i="6"/>
  <c r="AK139" i="6"/>
  <c r="AK140" i="6"/>
  <c r="AK141" i="6"/>
  <c r="AK142" i="6"/>
  <c r="AK143" i="6"/>
  <c r="AK144" i="6"/>
  <c r="AK145" i="6"/>
  <c r="AK146" i="6"/>
  <c r="AK147" i="6"/>
  <c r="AK148" i="6"/>
  <c r="AK149" i="6"/>
  <c r="AK150" i="6"/>
  <c r="AK151" i="6"/>
  <c r="AK152" i="6"/>
  <c r="AK153" i="6"/>
  <c r="AK154" i="6"/>
  <c r="AK155" i="6"/>
  <c r="AK156" i="6"/>
  <c r="AK157" i="6"/>
  <c r="AK158" i="6"/>
  <c r="AK159" i="6"/>
  <c r="AK160" i="6"/>
  <c r="AK161" i="6"/>
  <c r="AK162" i="6"/>
  <c r="AK163" i="6"/>
  <c r="AK164" i="6"/>
  <c r="AK165" i="6"/>
  <c r="AK166" i="6"/>
  <c r="AK167" i="6"/>
  <c r="AK168" i="6"/>
  <c r="AK169" i="6"/>
  <c r="AK170" i="6"/>
  <c r="AK171" i="6"/>
  <c r="AK172" i="6"/>
  <c r="AK173" i="6"/>
  <c r="AK174" i="6"/>
  <c r="AK55" i="6"/>
  <c r="BC55" i="6"/>
  <c r="BC56" i="6"/>
  <c r="BC57" i="6"/>
  <c r="BC58" i="6"/>
  <c r="BC59" i="6"/>
  <c r="BC60" i="6"/>
  <c r="BC61" i="6"/>
  <c r="BC62" i="6"/>
  <c r="BC63" i="6"/>
  <c r="BC64" i="6"/>
  <c r="BC65" i="6"/>
  <c r="BC66" i="6"/>
  <c r="BC67" i="6"/>
  <c r="BC68" i="6"/>
  <c r="BC69" i="6"/>
  <c r="BC70" i="6"/>
  <c r="BC71" i="6"/>
  <c r="BC72" i="6"/>
  <c r="BC73" i="6"/>
  <c r="BC74" i="6"/>
  <c r="BC75" i="6"/>
  <c r="BC76" i="6"/>
  <c r="BC77" i="6"/>
  <c r="BC78" i="6"/>
  <c r="BC79" i="6"/>
  <c r="BC80" i="6"/>
  <c r="BC81" i="6"/>
  <c r="BC82" i="6"/>
  <c r="BC83" i="6"/>
  <c r="BC84" i="6"/>
  <c r="BC85" i="6"/>
  <c r="BC86" i="6"/>
  <c r="BC87" i="6"/>
  <c r="BC88" i="6"/>
  <c r="BC89" i="6"/>
  <c r="BC90" i="6"/>
  <c r="BC91" i="6"/>
  <c r="BC92" i="6"/>
  <c r="BC93" i="6"/>
  <c r="BC94" i="6"/>
  <c r="BC95" i="6"/>
  <c r="BC96" i="6"/>
  <c r="BC97" i="6"/>
  <c r="BC98" i="6"/>
  <c r="BC99" i="6"/>
  <c r="BC100" i="6"/>
  <c r="BC101" i="6"/>
  <c r="BC102" i="6"/>
  <c r="BC103" i="6"/>
  <c r="BC104" i="6"/>
  <c r="BC105" i="6"/>
  <c r="BC106" i="6"/>
  <c r="BC107" i="6"/>
  <c r="BC108" i="6"/>
  <c r="BC109" i="6"/>
  <c r="BC110" i="6"/>
  <c r="BC111" i="6"/>
  <c r="BC112" i="6"/>
  <c r="BC113" i="6"/>
  <c r="BC114" i="6"/>
  <c r="BC115" i="6"/>
  <c r="BC116" i="6"/>
  <c r="BC117" i="6"/>
  <c r="BC118" i="6"/>
  <c r="BC119" i="6"/>
  <c r="BC120" i="6"/>
  <c r="BC121" i="6"/>
  <c r="BC122" i="6"/>
  <c r="BC123" i="6"/>
  <c r="BC124" i="6"/>
  <c r="BC125" i="6"/>
  <c r="BC126" i="6"/>
  <c r="BC127" i="6"/>
  <c r="BC128" i="6"/>
  <c r="BC129" i="6"/>
  <c r="BC130" i="6"/>
  <c r="BC131" i="6"/>
  <c r="BC132" i="6"/>
  <c r="BC133" i="6"/>
  <c r="BC134" i="6"/>
  <c r="BC135" i="6"/>
  <c r="BC136" i="6"/>
  <c r="BC137" i="6"/>
  <c r="BC138" i="6"/>
  <c r="BC139" i="6"/>
  <c r="BC140" i="6"/>
  <c r="BC141" i="6"/>
  <c r="BC142" i="6"/>
  <c r="BC143" i="6"/>
  <c r="BC144" i="6"/>
  <c r="BC145" i="6"/>
  <c r="BC146" i="6"/>
  <c r="BC147" i="6"/>
  <c r="BC148" i="6"/>
  <c r="BC149" i="6"/>
  <c r="BC150" i="6"/>
  <c r="BC151" i="6"/>
  <c r="BC152" i="6"/>
  <c r="BC153" i="6"/>
  <c r="BC154" i="6"/>
  <c r="BC155" i="6"/>
  <c r="BC156" i="6"/>
  <c r="BC157" i="6"/>
  <c r="BC158" i="6"/>
  <c r="BC159" i="6"/>
  <c r="BC160" i="6"/>
  <c r="BC161" i="6"/>
  <c r="BC162" i="6"/>
  <c r="BC163" i="6"/>
  <c r="BC164" i="6"/>
  <c r="BC165" i="6"/>
  <c r="BC166" i="6"/>
  <c r="BC167" i="6"/>
  <c r="BC168" i="6"/>
  <c r="BC169" i="6"/>
  <c r="BC170" i="6"/>
  <c r="BC171" i="6"/>
  <c r="BC172" i="6"/>
  <c r="BC173" i="6"/>
  <c r="BC174" i="6"/>
  <c r="BC54" i="6"/>
  <c r="BB54" i="6" s="1"/>
  <c r="B176" i="21" l="1"/>
  <c r="CR180" i="21"/>
  <c r="CV180" i="21" a="1"/>
  <c r="CV180" i="21"/>
  <c r="CQ180" i="21" a="1"/>
  <c r="CQ180" i="21"/>
  <c r="CT25" i="13"/>
  <c r="CU25" i="13"/>
  <c r="CV25" i="13"/>
  <c r="CW25" i="13"/>
  <c r="CX25" i="13"/>
  <c r="CT26" i="13"/>
  <c r="CX144" i="13" s="1"/>
  <c r="B152" i="13" s="1"/>
  <c r="CU26" i="13"/>
  <c r="CV26" i="13"/>
  <c r="CW26" i="13"/>
  <c r="CX26" i="13"/>
  <c r="CT27" i="13"/>
  <c r="CU27" i="13"/>
  <c r="CV27" i="13"/>
  <c r="CW27" i="13"/>
  <c r="CX27" i="13"/>
  <c r="CT28" i="13"/>
  <c r="CU28" i="13"/>
  <c r="CV28" i="13"/>
  <c r="CW28" i="13"/>
  <c r="CX28" i="13"/>
  <c r="CT29" i="13"/>
  <c r="CU29" i="13"/>
  <c r="CV29" i="13"/>
  <c r="CW29" i="13"/>
  <c r="CX29" i="13"/>
  <c r="CT30" i="13"/>
  <c r="CU30" i="13"/>
  <c r="CV30" i="13"/>
  <c r="CW30" i="13"/>
  <c r="CX30" i="13"/>
  <c r="CT31" i="13"/>
  <c r="CU31" i="13"/>
  <c r="CV31" i="13"/>
  <c r="CW31" i="13"/>
  <c r="CX31" i="13"/>
  <c r="CT32" i="13"/>
  <c r="CU32" i="13"/>
  <c r="CV32" i="13"/>
  <c r="CW32" i="13"/>
  <c r="CX32" i="13"/>
  <c r="CT33" i="13"/>
  <c r="CU33" i="13"/>
  <c r="CV33" i="13"/>
  <c r="CW33" i="13"/>
  <c r="CX33" i="13"/>
  <c r="CT34" i="13"/>
  <c r="CU34" i="13"/>
  <c r="CV34" i="13"/>
  <c r="CW34" i="13"/>
  <c r="CX34" i="13"/>
  <c r="CT35" i="13"/>
  <c r="CU35" i="13"/>
  <c r="CV35" i="13"/>
  <c r="CW35" i="13"/>
  <c r="CX35" i="13"/>
  <c r="CT36" i="13"/>
  <c r="CU36" i="13"/>
  <c r="CV36" i="13"/>
  <c r="CW36" i="13"/>
  <c r="CX36" i="13"/>
  <c r="CT37" i="13"/>
  <c r="CU37" i="13"/>
  <c r="CV37" i="13"/>
  <c r="CW37" i="13"/>
  <c r="CX37" i="13"/>
  <c r="CT38" i="13"/>
  <c r="CU38" i="13"/>
  <c r="CV38" i="13"/>
  <c r="CW38" i="13"/>
  <c r="CX38" i="13"/>
  <c r="CT39" i="13"/>
  <c r="CU39" i="13"/>
  <c r="CV39" i="13"/>
  <c r="CW39" i="13"/>
  <c r="CX39" i="13"/>
  <c r="CT40" i="13"/>
  <c r="CU40" i="13"/>
  <c r="CV40" i="13"/>
  <c r="CW40" i="13"/>
  <c r="CX40" i="13"/>
  <c r="CT41" i="13"/>
  <c r="CU41" i="13"/>
  <c r="CV41" i="13"/>
  <c r="CW41" i="13"/>
  <c r="CX41" i="13"/>
  <c r="CT42" i="13"/>
  <c r="CU42" i="13"/>
  <c r="CV42" i="13"/>
  <c r="CW42" i="13"/>
  <c r="CX42" i="13"/>
  <c r="CT43" i="13"/>
  <c r="CU43" i="13"/>
  <c r="CV43" i="13"/>
  <c r="CW43" i="13"/>
  <c r="CX43" i="13"/>
  <c r="CT44" i="13"/>
  <c r="CU44" i="13"/>
  <c r="CV44" i="13"/>
  <c r="CW44" i="13"/>
  <c r="CX44" i="13"/>
  <c r="CT45" i="13"/>
  <c r="CU45" i="13"/>
  <c r="CV45" i="13"/>
  <c r="CW45" i="13"/>
  <c r="CX45" i="13"/>
  <c r="CT46" i="13"/>
  <c r="CU46" i="13"/>
  <c r="CV46" i="13"/>
  <c r="CW46" i="13"/>
  <c r="CX46" i="13"/>
  <c r="CT47" i="13"/>
  <c r="CU47" i="13"/>
  <c r="CV47" i="13"/>
  <c r="CW47" i="13"/>
  <c r="CX47" i="13"/>
  <c r="CT48" i="13"/>
  <c r="CU48" i="13"/>
  <c r="CV48" i="13"/>
  <c r="CW48" i="13"/>
  <c r="CX48" i="13"/>
  <c r="CT49" i="13"/>
  <c r="CU49" i="13"/>
  <c r="CV49" i="13"/>
  <c r="CW49" i="13"/>
  <c r="CX49" i="13"/>
  <c r="CT50" i="13"/>
  <c r="CU50" i="13"/>
  <c r="CV50" i="13"/>
  <c r="CW50" i="13"/>
  <c r="CX50" i="13"/>
  <c r="CT51" i="13"/>
  <c r="CU51" i="13"/>
  <c r="CV51" i="13"/>
  <c r="CW51" i="13"/>
  <c r="CX51" i="13"/>
  <c r="CT52" i="13"/>
  <c r="CU52" i="13"/>
  <c r="CV52" i="13"/>
  <c r="CW52" i="13"/>
  <c r="CX52" i="13"/>
  <c r="CT53" i="13"/>
  <c r="CU53" i="13"/>
  <c r="CV53" i="13"/>
  <c r="CW53" i="13"/>
  <c r="CX53" i="13"/>
  <c r="CT54" i="13"/>
  <c r="CU54" i="13"/>
  <c r="CV54" i="13"/>
  <c r="CW54" i="13"/>
  <c r="CX54" i="13"/>
  <c r="CT55" i="13"/>
  <c r="CU55" i="13"/>
  <c r="CV55" i="13"/>
  <c r="CW55" i="13"/>
  <c r="CX55" i="13"/>
  <c r="CT56" i="13"/>
  <c r="CU56" i="13"/>
  <c r="CV56" i="13"/>
  <c r="CW56" i="13"/>
  <c r="CX56" i="13"/>
  <c r="CT57" i="13"/>
  <c r="CU57" i="13"/>
  <c r="CV57" i="13"/>
  <c r="CW57" i="13"/>
  <c r="CX57" i="13"/>
  <c r="CT58" i="13"/>
  <c r="CU58" i="13"/>
  <c r="CV58" i="13"/>
  <c r="CW58" i="13"/>
  <c r="CX58" i="13"/>
  <c r="CT59" i="13"/>
  <c r="CU59" i="13"/>
  <c r="CV59" i="13"/>
  <c r="CW59" i="13"/>
  <c r="CX59" i="13"/>
  <c r="CT60" i="13"/>
  <c r="CU60" i="13"/>
  <c r="CV60" i="13"/>
  <c r="CW60" i="13"/>
  <c r="CX60" i="13"/>
  <c r="CT61" i="13"/>
  <c r="CU61" i="13"/>
  <c r="CV61" i="13"/>
  <c r="CW61" i="13"/>
  <c r="CX61" i="13"/>
  <c r="CT62" i="13"/>
  <c r="CU62" i="13"/>
  <c r="CV62" i="13"/>
  <c r="CW62" i="13"/>
  <c r="CX62" i="13"/>
  <c r="CT63" i="13"/>
  <c r="CU63" i="13"/>
  <c r="CV63" i="13"/>
  <c r="CW63" i="13"/>
  <c r="CX63" i="13"/>
  <c r="CT64" i="13"/>
  <c r="CU64" i="13"/>
  <c r="CV64" i="13"/>
  <c r="CW64" i="13"/>
  <c r="CX64" i="13"/>
  <c r="CT65" i="13"/>
  <c r="CU65" i="13"/>
  <c r="CV65" i="13"/>
  <c r="CW65" i="13"/>
  <c r="CX65" i="13"/>
  <c r="CT66" i="13"/>
  <c r="CU66" i="13"/>
  <c r="CV66" i="13"/>
  <c r="CW66" i="13"/>
  <c r="CX66" i="13"/>
  <c r="CT67" i="13"/>
  <c r="CU67" i="13"/>
  <c r="CV67" i="13"/>
  <c r="CW67" i="13"/>
  <c r="CX67" i="13"/>
  <c r="CT68" i="13"/>
  <c r="CU68" i="13"/>
  <c r="CV68" i="13"/>
  <c r="CW68" i="13"/>
  <c r="CX68" i="13"/>
  <c r="CT69" i="13"/>
  <c r="CU69" i="13"/>
  <c r="CV69" i="13"/>
  <c r="CW69" i="13"/>
  <c r="CX69" i="13"/>
  <c r="CT70" i="13"/>
  <c r="CU70" i="13"/>
  <c r="CV70" i="13"/>
  <c r="CW70" i="13"/>
  <c r="CX70" i="13"/>
  <c r="CT71" i="13"/>
  <c r="CU71" i="13"/>
  <c r="CV71" i="13"/>
  <c r="CW71" i="13"/>
  <c r="CX71" i="13"/>
  <c r="CT72" i="13"/>
  <c r="CU72" i="13"/>
  <c r="CV72" i="13"/>
  <c r="CW72" i="13"/>
  <c r="CX72" i="13"/>
  <c r="CT73" i="13"/>
  <c r="CU73" i="13"/>
  <c r="CV73" i="13"/>
  <c r="CW73" i="13"/>
  <c r="CX73" i="13"/>
  <c r="CT74" i="13"/>
  <c r="CU74" i="13"/>
  <c r="CV74" i="13"/>
  <c r="CW74" i="13"/>
  <c r="CX74" i="13"/>
  <c r="CT75" i="13"/>
  <c r="CU75" i="13"/>
  <c r="CV75" i="13"/>
  <c r="CW75" i="13"/>
  <c r="CX75" i="13"/>
  <c r="CT76" i="13"/>
  <c r="CU76" i="13"/>
  <c r="CV76" i="13"/>
  <c r="CW76" i="13"/>
  <c r="CX76" i="13"/>
  <c r="CT77" i="13"/>
  <c r="CU77" i="13"/>
  <c r="CV77" i="13"/>
  <c r="CW77" i="13"/>
  <c r="CX77" i="13"/>
  <c r="CT78" i="13"/>
  <c r="CU78" i="13"/>
  <c r="CV78" i="13"/>
  <c r="CW78" i="13"/>
  <c r="CX78" i="13"/>
  <c r="CT79" i="13"/>
  <c r="CU79" i="13"/>
  <c r="CV79" i="13"/>
  <c r="CW79" i="13"/>
  <c r="CX79" i="13"/>
  <c r="CT80" i="13"/>
  <c r="CU80" i="13"/>
  <c r="CV80" i="13"/>
  <c r="CW80" i="13"/>
  <c r="CX80" i="13"/>
  <c r="CT81" i="13"/>
  <c r="CU81" i="13"/>
  <c r="CV81" i="13"/>
  <c r="CW81" i="13"/>
  <c r="CX81" i="13"/>
  <c r="CT82" i="13"/>
  <c r="CU82" i="13"/>
  <c r="CV82" i="13"/>
  <c r="CW82" i="13"/>
  <c r="CX82" i="13"/>
  <c r="CT83" i="13"/>
  <c r="CU83" i="13"/>
  <c r="CV83" i="13"/>
  <c r="CW83" i="13"/>
  <c r="CX83" i="13"/>
  <c r="CT84" i="13"/>
  <c r="CU84" i="13"/>
  <c r="CV84" i="13"/>
  <c r="CW84" i="13"/>
  <c r="CX84" i="13"/>
  <c r="CT85" i="13"/>
  <c r="CU85" i="13"/>
  <c r="CV85" i="13"/>
  <c r="CW85" i="13"/>
  <c r="CX85" i="13"/>
  <c r="CT86" i="13"/>
  <c r="CU86" i="13"/>
  <c r="CV86" i="13"/>
  <c r="CW86" i="13"/>
  <c r="CX86" i="13"/>
  <c r="CT87" i="13"/>
  <c r="CU87" i="13"/>
  <c r="CV87" i="13"/>
  <c r="CW87" i="13"/>
  <c r="CX87" i="13"/>
  <c r="CT88" i="13"/>
  <c r="CU88" i="13"/>
  <c r="CV88" i="13"/>
  <c r="CW88" i="13"/>
  <c r="CX88" i="13"/>
  <c r="CT89" i="13"/>
  <c r="CU89" i="13"/>
  <c r="CV89" i="13"/>
  <c r="CW89" i="13"/>
  <c r="CX89" i="13"/>
  <c r="CT90" i="13"/>
  <c r="CU90" i="13"/>
  <c r="CV90" i="13"/>
  <c r="CW90" i="13"/>
  <c r="CX90" i="13"/>
  <c r="CT91" i="13"/>
  <c r="CU91" i="13"/>
  <c r="CV91" i="13"/>
  <c r="CW91" i="13"/>
  <c r="CX91" i="13"/>
  <c r="CT92" i="13"/>
  <c r="CU92" i="13"/>
  <c r="CV92" i="13"/>
  <c r="CW92" i="13"/>
  <c r="CX92" i="13"/>
  <c r="CT93" i="13"/>
  <c r="CU93" i="13"/>
  <c r="CV93" i="13"/>
  <c r="CW93" i="13"/>
  <c r="CX93" i="13"/>
  <c r="CT94" i="13"/>
  <c r="CU94" i="13"/>
  <c r="CV94" i="13"/>
  <c r="CW94" i="13"/>
  <c r="CX94" i="13"/>
  <c r="CT95" i="13"/>
  <c r="CU95" i="13"/>
  <c r="CV95" i="13"/>
  <c r="CW95" i="13"/>
  <c r="CX95" i="13"/>
  <c r="CT96" i="13"/>
  <c r="CU96" i="13"/>
  <c r="CV96" i="13"/>
  <c r="CW96" i="13"/>
  <c r="CX96" i="13"/>
  <c r="CT97" i="13"/>
  <c r="CU97" i="13"/>
  <c r="CV97" i="13"/>
  <c r="CW97" i="13"/>
  <c r="CX97" i="13"/>
  <c r="CT98" i="13"/>
  <c r="CU98" i="13"/>
  <c r="CV98" i="13"/>
  <c r="CW98" i="13"/>
  <c r="CX98" i="13"/>
  <c r="CT99" i="13"/>
  <c r="CU99" i="13"/>
  <c r="CV99" i="13"/>
  <c r="CW99" i="13"/>
  <c r="CX99" i="13"/>
  <c r="CT100" i="13"/>
  <c r="CU100" i="13"/>
  <c r="CV100" i="13"/>
  <c r="CW100" i="13"/>
  <c r="CX100" i="13"/>
  <c r="CT101" i="13"/>
  <c r="CU101" i="13"/>
  <c r="CV101" i="13"/>
  <c r="CW101" i="13"/>
  <c r="CX101" i="13"/>
  <c r="CT102" i="13"/>
  <c r="CU102" i="13"/>
  <c r="CV102" i="13"/>
  <c r="CW102" i="13"/>
  <c r="CX102" i="13"/>
  <c r="CT103" i="13"/>
  <c r="CU103" i="13"/>
  <c r="CV103" i="13"/>
  <c r="CW103" i="13"/>
  <c r="CX103" i="13"/>
  <c r="CT104" i="13"/>
  <c r="CU104" i="13"/>
  <c r="CV104" i="13"/>
  <c r="CW104" i="13"/>
  <c r="CX104" i="13"/>
  <c r="CT105" i="13"/>
  <c r="CU105" i="13"/>
  <c r="CV105" i="13"/>
  <c r="CW105" i="13"/>
  <c r="CX105" i="13"/>
  <c r="CT106" i="13"/>
  <c r="CU106" i="13"/>
  <c r="CV106" i="13"/>
  <c r="CW106" i="13"/>
  <c r="CX106" i="13"/>
  <c r="CT107" i="13"/>
  <c r="CU107" i="13"/>
  <c r="CV107" i="13"/>
  <c r="CW107" i="13"/>
  <c r="CX107" i="13"/>
  <c r="CT108" i="13"/>
  <c r="CU108" i="13"/>
  <c r="CV108" i="13"/>
  <c r="CW108" i="13"/>
  <c r="CX108" i="13"/>
  <c r="CT109" i="13"/>
  <c r="CU109" i="13"/>
  <c r="CV109" i="13"/>
  <c r="CW109" i="13"/>
  <c r="CX109" i="13"/>
  <c r="CT110" i="13"/>
  <c r="CU110" i="13"/>
  <c r="CV110" i="13"/>
  <c r="CW110" i="13"/>
  <c r="CX110" i="13"/>
  <c r="CT111" i="13"/>
  <c r="CU111" i="13"/>
  <c r="CV111" i="13"/>
  <c r="CW111" i="13"/>
  <c r="CX111" i="13"/>
  <c r="CT112" i="13"/>
  <c r="CU112" i="13"/>
  <c r="CV112" i="13"/>
  <c r="CW112" i="13"/>
  <c r="CX112" i="13"/>
  <c r="CT113" i="13"/>
  <c r="CU113" i="13"/>
  <c r="CV113" i="13"/>
  <c r="CW113" i="13"/>
  <c r="CX113" i="13"/>
  <c r="CT114" i="13"/>
  <c r="CU114" i="13"/>
  <c r="CV114" i="13"/>
  <c r="CW114" i="13"/>
  <c r="CX114" i="13"/>
  <c r="CT115" i="13"/>
  <c r="CU115" i="13"/>
  <c r="CV115" i="13"/>
  <c r="CW115" i="13"/>
  <c r="CX115" i="13"/>
  <c r="CT116" i="13"/>
  <c r="CU116" i="13"/>
  <c r="CV116" i="13"/>
  <c r="CW116" i="13"/>
  <c r="CX116" i="13"/>
  <c r="CT117" i="13"/>
  <c r="CU117" i="13"/>
  <c r="CV117" i="13"/>
  <c r="CW117" i="13"/>
  <c r="CX117" i="13"/>
  <c r="CT118" i="13"/>
  <c r="CU118" i="13"/>
  <c r="CV118" i="13"/>
  <c r="CW118" i="13"/>
  <c r="CX118" i="13"/>
  <c r="CT119" i="13"/>
  <c r="CU119" i="13"/>
  <c r="CV119" i="13"/>
  <c r="CW119" i="13"/>
  <c r="CX119" i="13"/>
  <c r="CT120" i="13"/>
  <c r="CU120" i="13"/>
  <c r="CV120" i="13"/>
  <c r="CW120" i="13"/>
  <c r="CX120" i="13"/>
  <c r="CT121" i="13"/>
  <c r="CU121" i="13"/>
  <c r="CV121" i="13"/>
  <c r="CW121" i="13"/>
  <c r="CX121" i="13"/>
  <c r="CT122" i="13"/>
  <c r="CU122" i="13"/>
  <c r="CV122" i="13"/>
  <c r="CW122" i="13"/>
  <c r="CX122" i="13"/>
  <c r="CT123" i="13"/>
  <c r="CU123" i="13"/>
  <c r="CV123" i="13"/>
  <c r="CW123" i="13"/>
  <c r="CX123" i="13"/>
  <c r="CT124" i="13"/>
  <c r="CU124" i="13"/>
  <c r="CV124" i="13"/>
  <c r="CW124" i="13"/>
  <c r="CX124" i="13"/>
  <c r="CT125" i="13"/>
  <c r="CU125" i="13"/>
  <c r="CV125" i="13"/>
  <c r="CW125" i="13"/>
  <c r="CX125" i="13"/>
  <c r="CT126" i="13"/>
  <c r="CU126" i="13"/>
  <c r="CV126" i="13"/>
  <c r="CW126" i="13"/>
  <c r="CX126" i="13"/>
  <c r="CT127" i="13"/>
  <c r="CU127" i="13"/>
  <c r="CV127" i="13"/>
  <c r="CW127" i="13"/>
  <c r="CX127" i="13"/>
  <c r="CT128" i="13"/>
  <c r="CU128" i="13"/>
  <c r="CV128" i="13"/>
  <c r="CW128" i="13"/>
  <c r="CX128" i="13"/>
  <c r="CT129" i="13"/>
  <c r="CU129" i="13"/>
  <c r="CV129" i="13"/>
  <c r="CW129" i="13"/>
  <c r="CX129" i="13"/>
  <c r="CT130" i="13"/>
  <c r="CU130" i="13"/>
  <c r="CV130" i="13"/>
  <c r="CW130" i="13"/>
  <c r="CX130" i="13"/>
  <c r="CT131" i="13"/>
  <c r="CU131" i="13"/>
  <c r="CV131" i="13"/>
  <c r="CW131" i="13"/>
  <c r="CX131" i="13"/>
  <c r="CT132" i="13"/>
  <c r="CU132" i="13"/>
  <c r="CV132" i="13"/>
  <c r="CW132" i="13"/>
  <c r="CX132" i="13"/>
  <c r="CT133" i="13"/>
  <c r="CU133" i="13"/>
  <c r="CV133" i="13"/>
  <c r="CW133" i="13"/>
  <c r="CX133" i="13"/>
  <c r="CT134" i="13"/>
  <c r="CU134" i="13"/>
  <c r="CV134" i="13"/>
  <c r="CW134" i="13"/>
  <c r="CX134" i="13"/>
  <c r="CT135" i="13"/>
  <c r="CU135" i="13"/>
  <c r="CV135" i="13"/>
  <c r="CW135" i="13"/>
  <c r="CX135" i="13"/>
  <c r="CT136" i="13"/>
  <c r="CU136" i="13"/>
  <c r="CV136" i="13"/>
  <c r="CW136" i="13"/>
  <c r="CX136" i="13"/>
  <c r="CT137" i="13"/>
  <c r="CU137" i="13"/>
  <c r="CV137" i="13"/>
  <c r="CW137" i="13"/>
  <c r="CX137" i="13"/>
  <c r="CT138" i="13"/>
  <c r="CU138" i="13"/>
  <c r="CV138" i="13"/>
  <c r="CW138" i="13"/>
  <c r="CX138" i="13"/>
  <c r="CT139" i="13"/>
  <c r="CU139" i="13"/>
  <c r="CV139" i="13"/>
  <c r="CW139" i="13"/>
  <c r="CX139" i="13"/>
  <c r="CT140" i="13"/>
  <c r="CU140" i="13"/>
  <c r="CV140" i="13"/>
  <c r="CW140" i="13"/>
  <c r="CX140" i="13"/>
  <c r="CT141" i="13"/>
  <c r="CU141" i="13"/>
  <c r="CV141" i="13"/>
  <c r="CW141" i="13"/>
  <c r="CX141" i="13"/>
  <c r="CT142" i="13"/>
  <c r="CU142" i="13"/>
  <c r="CV142" i="13"/>
  <c r="CW142" i="13"/>
  <c r="CX142" i="13"/>
  <c r="CT143" i="13"/>
  <c r="CU143" i="13"/>
  <c r="CV143" i="13"/>
  <c r="CW143" i="13"/>
  <c r="CX143" i="13"/>
  <c r="CX24" i="13"/>
  <c r="CW24" i="13"/>
  <c r="CV24" i="13"/>
  <c r="CU24" i="13"/>
  <c r="CT24" i="13"/>
  <c r="B305" i="11"/>
  <c r="AU299" i="11" a="1"/>
  <c r="AU299" i="11"/>
  <c r="B685" i="11"/>
  <c r="B684" i="11"/>
  <c r="BA678" i="11"/>
  <c r="AT559" i="11"/>
  <c r="AU559" i="11"/>
  <c r="AV559" i="11"/>
  <c r="AW559" i="11"/>
  <c r="AX559" i="11"/>
  <c r="AY559" i="11"/>
  <c r="AZ559" i="11"/>
  <c r="BA559" i="11"/>
  <c r="AT560" i="11"/>
  <c r="AU560" i="11"/>
  <c r="AV560" i="11"/>
  <c r="AW560" i="11"/>
  <c r="AX560" i="11"/>
  <c r="AY560" i="11"/>
  <c r="AZ560" i="11"/>
  <c r="BA560" i="11"/>
  <c r="AT561" i="11"/>
  <c r="AU561" i="11"/>
  <c r="AV561" i="11"/>
  <c r="AW561" i="11"/>
  <c r="AX561" i="11"/>
  <c r="AY561" i="11"/>
  <c r="AZ561" i="11"/>
  <c r="BA561" i="11"/>
  <c r="AT562" i="11"/>
  <c r="AU562" i="11"/>
  <c r="AV562" i="11"/>
  <c r="AW562" i="11"/>
  <c r="AX562" i="11"/>
  <c r="AY562" i="11"/>
  <c r="AZ562" i="11"/>
  <c r="BA562" i="11"/>
  <c r="AT563" i="11"/>
  <c r="AU563" i="11"/>
  <c r="AV563" i="11"/>
  <c r="AW563" i="11"/>
  <c r="AX563" i="11"/>
  <c r="AY563" i="11"/>
  <c r="AZ563" i="11"/>
  <c r="BA563" i="11"/>
  <c r="AT564" i="11"/>
  <c r="AU564" i="11"/>
  <c r="AV564" i="11"/>
  <c r="AW564" i="11"/>
  <c r="AX564" i="11"/>
  <c r="AY564" i="11"/>
  <c r="AZ564" i="11"/>
  <c r="BA564" i="11"/>
  <c r="AT565" i="11"/>
  <c r="AU565" i="11"/>
  <c r="AV565" i="11"/>
  <c r="AW565" i="11"/>
  <c r="AX565" i="11"/>
  <c r="AY565" i="11"/>
  <c r="AZ565" i="11"/>
  <c r="BA565" i="11"/>
  <c r="AT566" i="11"/>
  <c r="AU566" i="11"/>
  <c r="AV566" i="11"/>
  <c r="AW566" i="11"/>
  <c r="AX566" i="11"/>
  <c r="AY566" i="11"/>
  <c r="AZ566" i="11"/>
  <c r="BA566" i="11"/>
  <c r="AT567" i="11"/>
  <c r="AU567" i="11"/>
  <c r="AV567" i="11"/>
  <c r="AW567" i="11"/>
  <c r="AX567" i="11"/>
  <c r="AY567" i="11"/>
  <c r="AZ567" i="11"/>
  <c r="BA567" i="11"/>
  <c r="AT568" i="11"/>
  <c r="AU568" i="11"/>
  <c r="AV568" i="11"/>
  <c r="AW568" i="11"/>
  <c r="AX568" i="11"/>
  <c r="AY568" i="11"/>
  <c r="AZ568" i="11"/>
  <c r="BA568" i="11"/>
  <c r="AT569" i="11"/>
  <c r="AU569" i="11"/>
  <c r="AV569" i="11"/>
  <c r="AW569" i="11"/>
  <c r="AX569" i="11"/>
  <c r="AY569" i="11"/>
  <c r="AZ569" i="11"/>
  <c r="BA569" i="11"/>
  <c r="AT570" i="11"/>
  <c r="AU570" i="11"/>
  <c r="AV570" i="11"/>
  <c r="AW570" i="11"/>
  <c r="AX570" i="11"/>
  <c r="AY570" i="11"/>
  <c r="AZ570" i="11"/>
  <c r="BA570" i="11"/>
  <c r="AT571" i="11"/>
  <c r="AU571" i="11"/>
  <c r="AV571" i="11"/>
  <c r="AW571" i="11"/>
  <c r="AX571" i="11"/>
  <c r="AY571" i="11"/>
  <c r="AZ571" i="11"/>
  <c r="BA571" i="11"/>
  <c r="AT572" i="11"/>
  <c r="AU572" i="11"/>
  <c r="AV572" i="11"/>
  <c r="AW572" i="11"/>
  <c r="AX572" i="11"/>
  <c r="AY572" i="11"/>
  <c r="AZ572" i="11"/>
  <c r="BA572" i="11"/>
  <c r="AT573" i="11"/>
  <c r="AU573" i="11"/>
  <c r="AV573" i="11"/>
  <c r="AW573" i="11"/>
  <c r="AX573" i="11"/>
  <c r="AY573" i="11"/>
  <c r="AZ573" i="11"/>
  <c r="BA573" i="11"/>
  <c r="AT574" i="11"/>
  <c r="AU574" i="11"/>
  <c r="AV574" i="11"/>
  <c r="AW574" i="11"/>
  <c r="AX574" i="11"/>
  <c r="AY574" i="11"/>
  <c r="AZ574" i="11"/>
  <c r="BA574" i="11"/>
  <c r="AT575" i="11"/>
  <c r="AU575" i="11"/>
  <c r="AV575" i="11"/>
  <c r="AW575" i="11"/>
  <c r="AX575" i="11"/>
  <c r="AY575" i="11"/>
  <c r="AZ575" i="11"/>
  <c r="BA575" i="11"/>
  <c r="AT576" i="11"/>
  <c r="AU576" i="11"/>
  <c r="AV576" i="11"/>
  <c r="AW576" i="11"/>
  <c r="AX576" i="11"/>
  <c r="AY576" i="11"/>
  <c r="AZ576" i="11"/>
  <c r="BA576" i="11"/>
  <c r="AT577" i="11"/>
  <c r="AU577" i="11"/>
  <c r="AV577" i="11"/>
  <c r="AW577" i="11"/>
  <c r="AX577" i="11"/>
  <c r="AY577" i="11"/>
  <c r="AZ577" i="11"/>
  <c r="BA577" i="11"/>
  <c r="AT578" i="11"/>
  <c r="AU578" i="11"/>
  <c r="AV578" i="11"/>
  <c r="AW578" i="11"/>
  <c r="AX578" i="11"/>
  <c r="AY578" i="11"/>
  <c r="AZ578" i="11"/>
  <c r="BA578" i="11"/>
  <c r="AT579" i="11"/>
  <c r="AU579" i="11"/>
  <c r="AV579" i="11"/>
  <c r="AW579" i="11"/>
  <c r="AX579" i="11"/>
  <c r="AY579" i="11"/>
  <c r="AZ579" i="11"/>
  <c r="BA579" i="11"/>
  <c r="AT580" i="11"/>
  <c r="AU580" i="11"/>
  <c r="AV580" i="11"/>
  <c r="AW580" i="11"/>
  <c r="AX580" i="11"/>
  <c r="AY580" i="11"/>
  <c r="AZ580" i="11"/>
  <c r="BA580" i="11"/>
  <c r="AT581" i="11"/>
  <c r="AU581" i="11"/>
  <c r="AV581" i="11"/>
  <c r="AW581" i="11"/>
  <c r="AX581" i="11"/>
  <c r="AY581" i="11"/>
  <c r="AZ581" i="11"/>
  <c r="BA581" i="11"/>
  <c r="AT582" i="11"/>
  <c r="AU582" i="11"/>
  <c r="AV582" i="11"/>
  <c r="AW582" i="11"/>
  <c r="AX582" i="11"/>
  <c r="AY582" i="11"/>
  <c r="AZ582" i="11"/>
  <c r="BA582" i="11"/>
  <c r="AT583" i="11"/>
  <c r="AU583" i="11"/>
  <c r="AV583" i="11"/>
  <c r="AW583" i="11"/>
  <c r="AX583" i="11"/>
  <c r="AY583" i="11"/>
  <c r="AZ583" i="11"/>
  <c r="BA583" i="11"/>
  <c r="AT584" i="11"/>
  <c r="AU584" i="11"/>
  <c r="AV584" i="11"/>
  <c r="AW584" i="11"/>
  <c r="AX584" i="11"/>
  <c r="AY584" i="11"/>
  <c r="AZ584" i="11"/>
  <c r="BA584" i="11"/>
  <c r="AT585" i="11"/>
  <c r="AU585" i="11"/>
  <c r="AV585" i="11"/>
  <c r="AW585" i="11"/>
  <c r="AX585" i="11"/>
  <c r="AY585" i="11"/>
  <c r="AZ585" i="11"/>
  <c r="BA585" i="11"/>
  <c r="AT586" i="11"/>
  <c r="AU586" i="11"/>
  <c r="AV586" i="11"/>
  <c r="AW586" i="11"/>
  <c r="AX586" i="11"/>
  <c r="AY586" i="11"/>
  <c r="AZ586" i="11"/>
  <c r="BA586" i="11"/>
  <c r="AT587" i="11"/>
  <c r="AU587" i="11"/>
  <c r="AV587" i="11"/>
  <c r="AW587" i="11"/>
  <c r="AX587" i="11"/>
  <c r="AY587" i="11"/>
  <c r="AZ587" i="11"/>
  <c r="BA587" i="11"/>
  <c r="AT588" i="11"/>
  <c r="AU588" i="11"/>
  <c r="AV588" i="11"/>
  <c r="AW588" i="11"/>
  <c r="AX588" i="11"/>
  <c r="AY588" i="11"/>
  <c r="AZ588" i="11"/>
  <c r="BA588" i="11"/>
  <c r="AT589" i="11"/>
  <c r="AU589" i="11"/>
  <c r="AV589" i="11"/>
  <c r="AW589" i="11"/>
  <c r="AX589" i="11"/>
  <c r="AY589" i="11"/>
  <c r="AZ589" i="11"/>
  <c r="BA589" i="11"/>
  <c r="AT590" i="11"/>
  <c r="AU590" i="11"/>
  <c r="AV590" i="11"/>
  <c r="AW590" i="11"/>
  <c r="AX590" i="11"/>
  <c r="AY590" i="11"/>
  <c r="AZ590" i="11"/>
  <c r="BA590" i="11"/>
  <c r="AT591" i="11"/>
  <c r="AU591" i="11"/>
  <c r="AV591" i="11"/>
  <c r="AW591" i="11"/>
  <c r="AX591" i="11"/>
  <c r="AY591" i="11"/>
  <c r="AZ591" i="11"/>
  <c r="BA591" i="11"/>
  <c r="AT592" i="11"/>
  <c r="AU592" i="11"/>
  <c r="AV592" i="11"/>
  <c r="AW592" i="11"/>
  <c r="AX592" i="11"/>
  <c r="AY592" i="11"/>
  <c r="AZ592" i="11"/>
  <c r="BA592" i="11"/>
  <c r="AT593" i="11"/>
  <c r="AU593" i="11"/>
  <c r="AV593" i="11"/>
  <c r="AW593" i="11"/>
  <c r="AX593" i="11"/>
  <c r="AY593" i="11"/>
  <c r="AZ593" i="11"/>
  <c r="BA593" i="11"/>
  <c r="AT594" i="11"/>
  <c r="AU594" i="11"/>
  <c r="AV594" i="11"/>
  <c r="AW594" i="11"/>
  <c r="AX594" i="11"/>
  <c r="AY594" i="11"/>
  <c r="AZ594" i="11"/>
  <c r="BA594" i="11"/>
  <c r="AT595" i="11"/>
  <c r="AU595" i="11"/>
  <c r="AV595" i="11"/>
  <c r="AW595" i="11"/>
  <c r="AX595" i="11"/>
  <c r="AY595" i="11"/>
  <c r="AZ595" i="11"/>
  <c r="BA595" i="11"/>
  <c r="AT596" i="11"/>
  <c r="AU596" i="11"/>
  <c r="AV596" i="11"/>
  <c r="AW596" i="11"/>
  <c r="AX596" i="11"/>
  <c r="AY596" i="11"/>
  <c r="AZ596" i="11"/>
  <c r="BA596" i="11"/>
  <c r="AT597" i="11"/>
  <c r="AU597" i="11"/>
  <c r="AV597" i="11"/>
  <c r="AW597" i="11"/>
  <c r="AX597" i="11"/>
  <c r="AY597" i="11"/>
  <c r="AZ597" i="11"/>
  <c r="BA597" i="11"/>
  <c r="AT598" i="11"/>
  <c r="AU598" i="11"/>
  <c r="AV598" i="11"/>
  <c r="AW598" i="11"/>
  <c r="AX598" i="11"/>
  <c r="AY598" i="11"/>
  <c r="AZ598" i="11"/>
  <c r="BA598" i="11"/>
  <c r="AT599" i="11"/>
  <c r="AU599" i="11"/>
  <c r="AV599" i="11"/>
  <c r="AW599" i="11"/>
  <c r="AX599" i="11"/>
  <c r="AY599" i="11"/>
  <c r="AZ599" i="11"/>
  <c r="BA599" i="11"/>
  <c r="AT600" i="11"/>
  <c r="AU600" i="11"/>
  <c r="AV600" i="11"/>
  <c r="AW600" i="11"/>
  <c r="AX600" i="11"/>
  <c r="AY600" i="11"/>
  <c r="AZ600" i="11"/>
  <c r="BA600" i="11"/>
  <c r="AT601" i="11"/>
  <c r="AU601" i="11"/>
  <c r="AV601" i="11"/>
  <c r="AW601" i="11"/>
  <c r="AX601" i="11"/>
  <c r="AY601" i="11"/>
  <c r="AZ601" i="11"/>
  <c r="BA601" i="11"/>
  <c r="AT602" i="11"/>
  <c r="AU602" i="11"/>
  <c r="AV602" i="11"/>
  <c r="AW602" i="11"/>
  <c r="AX602" i="11"/>
  <c r="AY602" i="11"/>
  <c r="AZ602" i="11"/>
  <c r="BA602" i="11"/>
  <c r="AT603" i="11"/>
  <c r="AU603" i="11"/>
  <c r="AV603" i="11"/>
  <c r="AW603" i="11"/>
  <c r="AX603" i="11"/>
  <c r="AY603" i="11"/>
  <c r="AZ603" i="11"/>
  <c r="BA603" i="11"/>
  <c r="AT604" i="11"/>
  <c r="AU604" i="11"/>
  <c r="AV604" i="11"/>
  <c r="AW604" i="11"/>
  <c r="AX604" i="11"/>
  <c r="AY604" i="11"/>
  <c r="AZ604" i="11"/>
  <c r="BA604" i="11"/>
  <c r="AT605" i="11"/>
  <c r="AU605" i="11"/>
  <c r="AV605" i="11"/>
  <c r="AW605" i="11"/>
  <c r="AX605" i="11"/>
  <c r="AY605" i="11"/>
  <c r="AZ605" i="11"/>
  <c r="BA605" i="11"/>
  <c r="AT606" i="11"/>
  <c r="AU606" i="11"/>
  <c r="AV606" i="11"/>
  <c r="AW606" i="11"/>
  <c r="AX606" i="11"/>
  <c r="AY606" i="11"/>
  <c r="AZ606" i="11"/>
  <c r="BA606" i="11"/>
  <c r="AT607" i="11"/>
  <c r="AU607" i="11"/>
  <c r="AV607" i="11"/>
  <c r="AW607" i="11"/>
  <c r="AX607" i="11"/>
  <c r="AY607" i="11"/>
  <c r="AZ607" i="11"/>
  <c r="BA607" i="11"/>
  <c r="AT608" i="11"/>
  <c r="AU608" i="11"/>
  <c r="AV608" i="11"/>
  <c r="AW608" i="11"/>
  <c r="AX608" i="11"/>
  <c r="AY608" i="11"/>
  <c r="AZ608" i="11"/>
  <c r="BA608" i="11"/>
  <c r="AT609" i="11"/>
  <c r="AU609" i="11"/>
  <c r="AV609" i="11"/>
  <c r="AW609" i="11"/>
  <c r="AX609" i="11"/>
  <c r="AY609" i="11"/>
  <c r="AZ609" i="11"/>
  <c r="BA609" i="11"/>
  <c r="AT610" i="11"/>
  <c r="AU610" i="11"/>
  <c r="AV610" i="11"/>
  <c r="AW610" i="11"/>
  <c r="AX610" i="11"/>
  <c r="AY610" i="11"/>
  <c r="AZ610" i="11"/>
  <c r="BA610" i="11"/>
  <c r="AT611" i="11"/>
  <c r="AU611" i="11"/>
  <c r="AV611" i="11"/>
  <c r="AW611" i="11"/>
  <c r="AX611" i="11"/>
  <c r="AY611" i="11"/>
  <c r="AZ611" i="11"/>
  <c r="BA611" i="11"/>
  <c r="AT612" i="11"/>
  <c r="AU612" i="11"/>
  <c r="AV612" i="11"/>
  <c r="AW612" i="11"/>
  <c r="AX612" i="11"/>
  <c r="AY612" i="11"/>
  <c r="AZ612" i="11"/>
  <c r="BA612" i="11"/>
  <c r="AT613" i="11"/>
  <c r="AU613" i="11"/>
  <c r="AV613" i="11"/>
  <c r="AW613" i="11"/>
  <c r="AX613" i="11"/>
  <c r="AY613" i="11"/>
  <c r="AZ613" i="11"/>
  <c r="BA613" i="11"/>
  <c r="AT614" i="11"/>
  <c r="AU614" i="11"/>
  <c r="AV614" i="11"/>
  <c r="AW614" i="11"/>
  <c r="AX614" i="11"/>
  <c r="AY614" i="11"/>
  <c r="AZ614" i="11"/>
  <c r="BA614" i="11"/>
  <c r="AT615" i="11"/>
  <c r="AU615" i="11"/>
  <c r="AV615" i="11"/>
  <c r="AW615" i="11"/>
  <c r="AX615" i="11"/>
  <c r="AY615" i="11"/>
  <c r="AZ615" i="11"/>
  <c r="BA615" i="11"/>
  <c r="AT616" i="11"/>
  <c r="AU616" i="11"/>
  <c r="AV616" i="11"/>
  <c r="AW616" i="11"/>
  <c r="AX616" i="11"/>
  <c r="AY616" i="11"/>
  <c r="AZ616" i="11"/>
  <c r="BA616" i="11"/>
  <c r="AT617" i="11"/>
  <c r="AU617" i="11"/>
  <c r="AV617" i="11"/>
  <c r="AW617" i="11"/>
  <c r="AX617" i="11"/>
  <c r="AY617" i="11"/>
  <c r="AZ617" i="11"/>
  <c r="BA617" i="11"/>
  <c r="AT618" i="11"/>
  <c r="AU618" i="11"/>
  <c r="AV618" i="11"/>
  <c r="AW618" i="11"/>
  <c r="AX618" i="11"/>
  <c r="AY618" i="11"/>
  <c r="AZ618" i="11"/>
  <c r="BA618" i="11"/>
  <c r="AT619" i="11"/>
  <c r="AU619" i="11"/>
  <c r="AV619" i="11"/>
  <c r="AW619" i="11"/>
  <c r="AX619" i="11"/>
  <c r="AY619" i="11"/>
  <c r="AZ619" i="11"/>
  <c r="BA619" i="11"/>
  <c r="AT620" i="11"/>
  <c r="AU620" i="11"/>
  <c r="AV620" i="11"/>
  <c r="AW620" i="11"/>
  <c r="AX620" i="11"/>
  <c r="AY620" i="11"/>
  <c r="AZ620" i="11"/>
  <c r="BA620" i="11"/>
  <c r="AT621" i="11"/>
  <c r="AU621" i="11"/>
  <c r="AV621" i="11"/>
  <c r="AW621" i="11"/>
  <c r="AX621" i="11"/>
  <c r="AY621" i="11"/>
  <c r="AZ621" i="11"/>
  <c r="BA621" i="11"/>
  <c r="AT622" i="11"/>
  <c r="AU622" i="11"/>
  <c r="AV622" i="11"/>
  <c r="AW622" i="11"/>
  <c r="AX622" i="11"/>
  <c r="AY622" i="11"/>
  <c r="AZ622" i="11"/>
  <c r="BA622" i="11"/>
  <c r="AT623" i="11"/>
  <c r="AU623" i="11"/>
  <c r="AV623" i="11"/>
  <c r="AW623" i="11"/>
  <c r="AX623" i="11"/>
  <c r="AY623" i="11"/>
  <c r="AZ623" i="11"/>
  <c r="BA623" i="11"/>
  <c r="AT624" i="11"/>
  <c r="AU624" i="11"/>
  <c r="AV624" i="11"/>
  <c r="AW624" i="11"/>
  <c r="AX624" i="11"/>
  <c r="AY624" i="11"/>
  <c r="AZ624" i="11"/>
  <c r="BA624" i="11"/>
  <c r="AT625" i="11"/>
  <c r="AU625" i="11"/>
  <c r="AV625" i="11"/>
  <c r="AW625" i="11"/>
  <c r="AX625" i="11"/>
  <c r="AY625" i="11"/>
  <c r="AZ625" i="11"/>
  <c r="BA625" i="11"/>
  <c r="AT626" i="11"/>
  <c r="AU626" i="11"/>
  <c r="AV626" i="11"/>
  <c r="AW626" i="11"/>
  <c r="AX626" i="11"/>
  <c r="AY626" i="11"/>
  <c r="AZ626" i="11"/>
  <c r="BA626" i="11"/>
  <c r="AT627" i="11"/>
  <c r="AU627" i="11"/>
  <c r="AV627" i="11"/>
  <c r="AW627" i="11"/>
  <c r="AX627" i="11"/>
  <c r="AY627" i="11"/>
  <c r="AZ627" i="11"/>
  <c r="BA627" i="11"/>
  <c r="AT628" i="11"/>
  <c r="AU628" i="11"/>
  <c r="AV628" i="11"/>
  <c r="AW628" i="11"/>
  <c r="AX628" i="11"/>
  <c r="AY628" i="11"/>
  <c r="AZ628" i="11"/>
  <c r="BA628" i="11"/>
  <c r="AT629" i="11"/>
  <c r="AU629" i="11"/>
  <c r="AV629" i="11"/>
  <c r="AW629" i="11"/>
  <c r="AX629" i="11"/>
  <c r="AY629" i="11"/>
  <c r="AZ629" i="11"/>
  <c r="BA629" i="11"/>
  <c r="AT630" i="11"/>
  <c r="AU630" i="11"/>
  <c r="AV630" i="11"/>
  <c r="AW630" i="11"/>
  <c r="AX630" i="11"/>
  <c r="AY630" i="11"/>
  <c r="AZ630" i="11"/>
  <c r="BA630" i="11"/>
  <c r="AT631" i="11"/>
  <c r="AU631" i="11"/>
  <c r="AV631" i="11"/>
  <c r="AW631" i="11"/>
  <c r="AX631" i="11"/>
  <c r="AY631" i="11"/>
  <c r="AZ631" i="11"/>
  <c r="BA631" i="11"/>
  <c r="AT632" i="11"/>
  <c r="AU632" i="11"/>
  <c r="AV632" i="11"/>
  <c r="AW632" i="11"/>
  <c r="AX632" i="11"/>
  <c r="AY632" i="11"/>
  <c r="AZ632" i="11"/>
  <c r="BA632" i="11"/>
  <c r="AT633" i="11"/>
  <c r="AU633" i="11"/>
  <c r="AV633" i="11"/>
  <c r="AW633" i="11"/>
  <c r="AX633" i="11"/>
  <c r="AY633" i="11"/>
  <c r="AZ633" i="11"/>
  <c r="BA633" i="11"/>
  <c r="AT634" i="11"/>
  <c r="AU634" i="11"/>
  <c r="AV634" i="11"/>
  <c r="AW634" i="11"/>
  <c r="AX634" i="11"/>
  <c r="AY634" i="11"/>
  <c r="AZ634" i="11"/>
  <c r="BA634" i="11"/>
  <c r="AT635" i="11"/>
  <c r="AU635" i="11"/>
  <c r="AV635" i="11"/>
  <c r="AW635" i="11"/>
  <c r="AX635" i="11"/>
  <c r="AY635" i="11"/>
  <c r="AZ635" i="11"/>
  <c r="BA635" i="11"/>
  <c r="AT636" i="11"/>
  <c r="AU636" i="11"/>
  <c r="AV636" i="11"/>
  <c r="AW636" i="11"/>
  <c r="AX636" i="11"/>
  <c r="AY636" i="11"/>
  <c r="AZ636" i="11"/>
  <c r="BA636" i="11"/>
  <c r="AT637" i="11"/>
  <c r="AU637" i="11"/>
  <c r="AV637" i="11"/>
  <c r="AW637" i="11"/>
  <c r="AX637" i="11"/>
  <c r="AY637" i="11"/>
  <c r="AZ637" i="11"/>
  <c r="BA637" i="11"/>
  <c r="AT638" i="11"/>
  <c r="AU638" i="11"/>
  <c r="AV638" i="11"/>
  <c r="AW638" i="11"/>
  <c r="AX638" i="11"/>
  <c r="AY638" i="11"/>
  <c r="AZ638" i="11"/>
  <c r="BA638" i="11"/>
  <c r="AT639" i="11"/>
  <c r="AU639" i="11"/>
  <c r="AV639" i="11"/>
  <c r="AW639" i="11"/>
  <c r="AX639" i="11"/>
  <c r="AY639" i="11"/>
  <c r="AZ639" i="11"/>
  <c r="BA639" i="11"/>
  <c r="AT640" i="11"/>
  <c r="AU640" i="11"/>
  <c r="AV640" i="11"/>
  <c r="AW640" i="11"/>
  <c r="AX640" i="11"/>
  <c r="AY640" i="11"/>
  <c r="AZ640" i="11"/>
  <c r="BA640" i="11"/>
  <c r="AT641" i="11"/>
  <c r="AU641" i="11"/>
  <c r="AV641" i="11"/>
  <c r="AW641" i="11"/>
  <c r="AX641" i="11"/>
  <c r="AY641" i="11"/>
  <c r="AZ641" i="11"/>
  <c r="BA641" i="11"/>
  <c r="AT642" i="11"/>
  <c r="AU642" i="11"/>
  <c r="AV642" i="11"/>
  <c r="AW642" i="11"/>
  <c r="AX642" i="11"/>
  <c r="AY642" i="11"/>
  <c r="AZ642" i="11"/>
  <c r="BA642" i="11"/>
  <c r="AT643" i="11"/>
  <c r="AU643" i="11"/>
  <c r="AV643" i="11"/>
  <c r="AW643" i="11"/>
  <c r="AX643" i="11"/>
  <c r="AY643" i="11"/>
  <c r="AZ643" i="11"/>
  <c r="BA643" i="11"/>
  <c r="AT644" i="11"/>
  <c r="AU644" i="11"/>
  <c r="AV644" i="11"/>
  <c r="AW644" i="11"/>
  <c r="AX644" i="11"/>
  <c r="AY644" i="11"/>
  <c r="AZ644" i="11"/>
  <c r="BA644" i="11"/>
  <c r="AT645" i="11"/>
  <c r="AU645" i="11"/>
  <c r="AV645" i="11"/>
  <c r="AW645" i="11"/>
  <c r="AX645" i="11"/>
  <c r="AY645" i="11"/>
  <c r="AZ645" i="11"/>
  <c r="BA645" i="11"/>
  <c r="AT646" i="11"/>
  <c r="AU646" i="11"/>
  <c r="AV646" i="11"/>
  <c r="AW646" i="11"/>
  <c r="AX646" i="11"/>
  <c r="AY646" i="11"/>
  <c r="AZ646" i="11"/>
  <c r="BA646" i="11"/>
  <c r="AT647" i="11"/>
  <c r="AU647" i="11"/>
  <c r="AV647" i="11"/>
  <c r="AW647" i="11"/>
  <c r="AX647" i="11"/>
  <c r="AY647" i="11"/>
  <c r="AZ647" i="11"/>
  <c r="BA647" i="11"/>
  <c r="AT648" i="11"/>
  <c r="AU648" i="11"/>
  <c r="AV648" i="11"/>
  <c r="AW648" i="11"/>
  <c r="AX648" i="11"/>
  <c r="AY648" i="11"/>
  <c r="AZ648" i="11"/>
  <c r="BA648" i="11"/>
  <c r="AT649" i="11"/>
  <c r="AU649" i="11"/>
  <c r="AV649" i="11"/>
  <c r="AW649" i="11"/>
  <c r="AX649" i="11"/>
  <c r="AY649" i="11"/>
  <c r="AZ649" i="11"/>
  <c r="BA649" i="11"/>
  <c r="AT650" i="11"/>
  <c r="AU650" i="11"/>
  <c r="AV650" i="11"/>
  <c r="AW650" i="11"/>
  <c r="AX650" i="11"/>
  <c r="AY650" i="11"/>
  <c r="AZ650" i="11"/>
  <c r="BA650" i="11"/>
  <c r="AT651" i="11"/>
  <c r="AU651" i="11"/>
  <c r="AV651" i="11"/>
  <c r="AW651" i="11"/>
  <c r="AX651" i="11"/>
  <c r="AY651" i="11"/>
  <c r="AZ651" i="11"/>
  <c r="BA651" i="11"/>
  <c r="AT652" i="11"/>
  <c r="AU652" i="11"/>
  <c r="AV652" i="11"/>
  <c r="AW652" i="11"/>
  <c r="AX652" i="11"/>
  <c r="AY652" i="11"/>
  <c r="AZ652" i="11"/>
  <c r="BA652" i="11"/>
  <c r="AT653" i="11"/>
  <c r="AU653" i="11"/>
  <c r="AV653" i="11"/>
  <c r="AW653" i="11"/>
  <c r="AX653" i="11"/>
  <c r="AY653" i="11"/>
  <c r="AZ653" i="11"/>
  <c r="BA653" i="11"/>
  <c r="AT654" i="11"/>
  <c r="AU654" i="11"/>
  <c r="AV654" i="11"/>
  <c r="AW654" i="11"/>
  <c r="AX654" i="11"/>
  <c r="AY654" i="11"/>
  <c r="AZ654" i="11"/>
  <c r="BA654" i="11"/>
  <c r="AT655" i="11"/>
  <c r="AU655" i="11"/>
  <c r="AV655" i="11"/>
  <c r="AW655" i="11"/>
  <c r="AX655" i="11"/>
  <c r="AY655" i="11"/>
  <c r="AZ655" i="11"/>
  <c r="BA655" i="11"/>
  <c r="AT656" i="11"/>
  <c r="AU656" i="11"/>
  <c r="AV656" i="11"/>
  <c r="AW656" i="11"/>
  <c r="AX656" i="11"/>
  <c r="AY656" i="11"/>
  <c r="AZ656" i="11"/>
  <c r="BA656" i="11"/>
  <c r="AT657" i="11"/>
  <c r="AU657" i="11"/>
  <c r="AV657" i="11"/>
  <c r="AW657" i="11"/>
  <c r="AX657" i="11"/>
  <c r="AY657" i="11"/>
  <c r="AZ657" i="11"/>
  <c r="BA657" i="11"/>
  <c r="AT658" i="11"/>
  <c r="AU658" i="11"/>
  <c r="AV658" i="11"/>
  <c r="AW658" i="11"/>
  <c r="AX658" i="11"/>
  <c r="AY658" i="11"/>
  <c r="AZ658" i="11"/>
  <c r="BA658" i="11"/>
  <c r="AT659" i="11"/>
  <c r="AU659" i="11"/>
  <c r="AV659" i="11"/>
  <c r="AW659" i="11"/>
  <c r="AX659" i="11"/>
  <c r="AY659" i="11"/>
  <c r="AZ659" i="11"/>
  <c r="BA659" i="11"/>
  <c r="AT660" i="11"/>
  <c r="AU660" i="11"/>
  <c r="AV660" i="11"/>
  <c r="AW660" i="11"/>
  <c r="AX660" i="11"/>
  <c r="AY660" i="11"/>
  <c r="AZ660" i="11"/>
  <c r="BA660" i="11"/>
  <c r="AT661" i="11"/>
  <c r="AU661" i="11"/>
  <c r="AV661" i="11"/>
  <c r="AW661" i="11"/>
  <c r="AX661" i="11"/>
  <c r="AY661" i="11"/>
  <c r="AZ661" i="11"/>
  <c r="BA661" i="11"/>
  <c r="AT662" i="11"/>
  <c r="AU662" i="11"/>
  <c r="AV662" i="11"/>
  <c r="AW662" i="11"/>
  <c r="AX662" i="11"/>
  <c r="AY662" i="11"/>
  <c r="AZ662" i="11"/>
  <c r="BA662" i="11"/>
  <c r="AT663" i="11"/>
  <c r="AU663" i="11"/>
  <c r="AV663" i="11"/>
  <c r="AW663" i="11"/>
  <c r="AX663" i="11"/>
  <c r="AY663" i="11"/>
  <c r="AZ663" i="11"/>
  <c r="BA663" i="11"/>
  <c r="AT664" i="11"/>
  <c r="AU664" i="11"/>
  <c r="AV664" i="11"/>
  <c r="AW664" i="11"/>
  <c r="AX664" i="11"/>
  <c r="AY664" i="11"/>
  <c r="AZ664" i="11"/>
  <c r="BA664" i="11"/>
  <c r="AT665" i="11"/>
  <c r="AU665" i="11"/>
  <c r="AV665" i="11"/>
  <c r="AW665" i="11"/>
  <c r="AX665" i="11"/>
  <c r="AY665" i="11"/>
  <c r="AZ665" i="11"/>
  <c r="BA665" i="11"/>
  <c r="AT666" i="11"/>
  <c r="AU666" i="11"/>
  <c r="AV666" i="11"/>
  <c r="AW666" i="11"/>
  <c r="AX666" i="11"/>
  <c r="AY666" i="11"/>
  <c r="AZ666" i="11"/>
  <c r="BA666" i="11"/>
  <c r="AT667" i="11"/>
  <c r="AU667" i="11"/>
  <c r="AV667" i="11"/>
  <c r="AW667" i="11"/>
  <c r="AX667" i="11"/>
  <c r="AY667" i="11"/>
  <c r="AZ667" i="11"/>
  <c r="BA667" i="11"/>
  <c r="AT668" i="11"/>
  <c r="AU668" i="11"/>
  <c r="AV668" i="11"/>
  <c r="AW668" i="11"/>
  <c r="AX668" i="11"/>
  <c r="AY668" i="11"/>
  <c r="AZ668" i="11"/>
  <c r="BA668" i="11"/>
  <c r="AT669" i="11"/>
  <c r="AU669" i="11"/>
  <c r="AV669" i="11"/>
  <c r="AW669" i="11"/>
  <c r="AX669" i="11"/>
  <c r="AY669" i="11"/>
  <c r="AZ669" i="11"/>
  <c r="BA669" i="11"/>
  <c r="AT670" i="11"/>
  <c r="AU670" i="11"/>
  <c r="AV670" i="11"/>
  <c r="AW670" i="11"/>
  <c r="AX670" i="11"/>
  <c r="AY670" i="11"/>
  <c r="AZ670" i="11"/>
  <c r="BA670" i="11"/>
  <c r="AT671" i="11"/>
  <c r="AU671" i="11"/>
  <c r="AV671" i="11"/>
  <c r="AW671" i="11"/>
  <c r="AX671" i="11"/>
  <c r="AY671" i="11"/>
  <c r="AZ671" i="11"/>
  <c r="BA671" i="11"/>
  <c r="AT672" i="11"/>
  <c r="AU672" i="11"/>
  <c r="AV672" i="11"/>
  <c r="AW672" i="11"/>
  <c r="AX672" i="11"/>
  <c r="AY672" i="11"/>
  <c r="AZ672" i="11"/>
  <c r="BA672" i="11"/>
  <c r="AT673" i="11"/>
  <c r="AU673" i="11"/>
  <c r="AV673" i="11"/>
  <c r="AW673" i="11"/>
  <c r="AX673" i="11"/>
  <c r="AY673" i="11"/>
  <c r="AZ673" i="11"/>
  <c r="BA673" i="11"/>
  <c r="AT674" i="11"/>
  <c r="AU674" i="11"/>
  <c r="AV674" i="11"/>
  <c r="AW674" i="11"/>
  <c r="AX674" i="11"/>
  <c r="AY674" i="11"/>
  <c r="AZ674" i="11"/>
  <c r="BA674" i="11"/>
  <c r="AT675" i="11"/>
  <c r="AU675" i="11"/>
  <c r="AV675" i="11"/>
  <c r="AW675" i="11"/>
  <c r="AX675" i="11"/>
  <c r="AY675" i="11"/>
  <c r="AZ675" i="11"/>
  <c r="BA675" i="11"/>
  <c r="AT676" i="11"/>
  <c r="AU676" i="11"/>
  <c r="AV676" i="11"/>
  <c r="AW676" i="11"/>
  <c r="AX676" i="11"/>
  <c r="AY676" i="11"/>
  <c r="AZ676" i="11"/>
  <c r="BA676" i="11"/>
  <c r="AT677" i="11"/>
  <c r="AU677" i="11"/>
  <c r="AV677" i="11"/>
  <c r="AW677" i="11"/>
  <c r="AX677" i="11"/>
  <c r="AY677" i="11"/>
  <c r="AZ677" i="11"/>
  <c r="BA677" i="11"/>
  <c r="BA558" i="11"/>
  <c r="AZ558" i="11"/>
  <c r="AY558" i="11"/>
  <c r="AX558" i="11"/>
  <c r="AW558" i="11"/>
  <c r="AV558" i="11"/>
  <c r="AU558" i="11"/>
  <c r="AT558" i="11"/>
  <c r="AJ530" i="11" a="1"/>
  <c r="AJ530" i="11" s="1"/>
  <c r="AK530" i="11" s="1"/>
  <c r="B525" i="11" s="1"/>
  <c r="AU388" i="11"/>
  <c r="B395" i="11"/>
  <c r="AR387" i="11"/>
  <c r="AU387" i="11"/>
  <c r="AT387" i="11"/>
  <c r="AS387" i="11"/>
  <c r="AQ387" i="11"/>
  <c r="AP387" i="11"/>
  <c r="AO387" i="11"/>
  <c r="AN387" i="11"/>
  <c r="AJ363" i="11" a="1"/>
  <c r="AJ363" i="11" s="1"/>
  <c r="AK363" i="11" s="1"/>
  <c r="B371" i="11" s="1"/>
  <c r="B370" i="11"/>
  <c r="B351" i="11"/>
  <c r="B350" i="11"/>
  <c r="B349" i="11"/>
  <c r="B348" i="11"/>
  <c r="B311" i="11"/>
  <c r="B149" i="11"/>
  <c r="AZ142" i="11"/>
  <c r="AS123" i="11"/>
  <c r="AT123" i="11"/>
  <c r="AU123" i="11"/>
  <c r="AV123" i="11"/>
  <c r="AW123" i="11"/>
  <c r="AX123" i="11"/>
  <c r="AY123" i="11"/>
  <c r="AZ123" i="11"/>
  <c r="AS124" i="11"/>
  <c r="AT124" i="11"/>
  <c r="AU124" i="11"/>
  <c r="AV124" i="11"/>
  <c r="AW124" i="11"/>
  <c r="AX124" i="11"/>
  <c r="AY124" i="11"/>
  <c r="AZ124" i="11"/>
  <c r="AS125" i="11"/>
  <c r="AT125" i="11"/>
  <c r="AU125" i="11"/>
  <c r="AV125" i="11"/>
  <c r="AW125" i="11"/>
  <c r="AX125" i="11"/>
  <c r="AY125" i="11"/>
  <c r="AZ125" i="11"/>
  <c r="AS126" i="11"/>
  <c r="AT126" i="11"/>
  <c r="AU126" i="11"/>
  <c r="AV126" i="11"/>
  <c r="AW126" i="11"/>
  <c r="AX126" i="11"/>
  <c r="AY126" i="11"/>
  <c r="AZ126" i="11"/>
  <c r="AS127" i="11"/>
  <c r="AT127" i="11"/>
  <c r="AU127" i="11"/>
  <c r="AV127" i="11"/>
  <c r="AW127" i="11"/>
  <c r="AX127" i="11"/>
  <c r="AY127" i="11"/>
  <c r="AZ127" i="11"/>
  <c r="AS128" i="11"/>
  <c r="AT128" i="11"/>
  <c r="AU128" i="11"/>
  <c r="AV128" i="11"/>
  <c r="AW128" i="11"/>
  <c r="AX128" i="11"/>
  <c r="AY128" i="11"/>
  <c r="AZ128" i="11"/>
  <c r="AS129" i="11"/>
  <c r="AT129" i="11"/>
  <c r="AU129" i="11"/>
  <c r="AV129" i="11"/>
  <c r="AW129" i="11"/>
  <c r="AX129" i="11"/>
  <c r="AY129" i="11"/>
  <c r="AZ129" i="11"/>
  <c r="AS130" i="11"/>
  <c r="AT130" i="11"/>
  <c r="AU130" i="11"/>
  <c r="AV130" i="11"/>
  <c r="AW130" i="11"/>
  <c r="AX130" i="11"/>
  <c r="AY130" i="11"/>
  <c r="AZ130" i="11"/>
  <c r="AS131" i="11"/>
  <c r="AT131" i="11"/>
  <c r="AU131" i="11"/>
  <c r="AV131" i="11"/>
  <c r="AW131" i="11"/>
  <c r="AX131" i="11"/>
  <c r="AY131" i="11"/>
  <c r="AZ131" i="11"/>
  <c r="AS132" i="11"/>
  <c r="AT132" i="11"/>
  <c r="AU132" i="11"/>
  <c r="AV132" i="11"/>
  <c r="AW132" i="11"/>
  <c r="AX132" i="11"/>
  <c r="AY132" i="11"/>
  <c r="AZ132" i="11"/>
  <c r="AS133" i="11"/>
  <c r="AT133" i="11"/>
  <c r="AU133" i="11"/>
  <c r="AV133" i="11"/>
  <c r="AW133" i="11"/>
  <c r="AX133" i="11"/>
  <c r="AY133" i="11"/>
  <c r="AZ133" i="11"/>
  <c r="AS134" i="11"/>
  <c r="AT134" i="11"/>
  <c r="AU134" i="11"/>
  <c r="AV134" i="11"/>
  <c r="AW134" i="11"/>
  <c r="AX134" i="11"/>
  <c r="AY134" i="11"/>
  <c r="AZ134" i="11"/>
  <c r="AS135" i="11"/>
  <c r="AT135" i="11"/>
  <c r="AU135" i="11"/>
  <c r="AV135" i="11"/>
  <c r="AW135" i="11"/>
  <c r="AX135" i="11"/>
  <c r="AY135" i="11"/>
  <c r="AZ135" i="11"/>
  <c r="AS136" i="11"/>
  <c r="AT136" i="11"/>
  <c r="AU136" i="11"/>
  <c r="AV136" i="11"/>
  <c r="AW136" i="11"/>
  <c r="AX136" i="11"/>
  <c r="AY136" i="11"/>
  <c r="AZ136" i="11"/>
  <c r="AS137" i="11"/>
  <c r="AT137" i="11"/>
  <c r="AU137" i="11"/>
  <c r="AV137" i="11"/>
  <c r="AW137" i="11"/>
  <c r="AX137" i="11"/>
  <c r="AY137" i="11"/>
  <c r="AZ137" i="11"/>
  <c r="AS138" i="11"/>
  <c r="AT138" i="11"/>
  <c r="AU138" i="11"/>
  <c r="AV138" i="11"/>
  <c r="AW138" i="11"/>
  <c r="AX138" i="11"/>
  <c r="AY138" i="11"/>
  <c r="AZ138" i="11"/>
  <c r="AS139" i="11"/>
  <c r="AT139" i="11"/>
  <c r="AU139" i="11"/>
  <c r="AV139" i="11"/>
  <c r="AW139" i="11"/>
  <c r="AX139" i="11"/>
  <c r="AY139" i="11"/>
  <c r="AZ139" i="11"/>
  <c r="AS140" i="11"/>
  <c r="AT140" i="11"/>
  <c r="AU140" i="11"/>
  <c r="AV140" i="11"/>
  <c r="AW140" i="11"/>
  <c r="AX140" i="11"/>
  <c r="AY140" i="11"/>
  <c r="AZ140" i="11"/>
  <c r="AS141" i="11"/>
  <c r="AT141" i="11"/>
  <c r="AU141" i="11"/>
  <c r="AV141" i="11"/>
  <c r="AW141" i="11"/>
  <c r="AX141" i="11"/>
  <c r="AY141" i="11"/>
  <c r="AZ141" i="11"/>
  <c r="AZ122" i="11"/>
  <c r="AY122" i="11"/>
  <c r="AX122" i="11"/>
  <c r="AW122" i="11"/>
  <c r="AV122" i="11"/>
  <c r="AU122" i="11"/>
  <c r="AT122" i="11"/>
  <c r="AS122" i="11"/>
  <c r="B87" i="11"/>
  <c r="B2424" i="6"/>
  <c r="B53" i="7"/>
  <c r="B52" i="7"/>
  <c r="AO45" i="7"/>
  <c r="B2429" i="6"/>
  <c r="B2431" i="6"/>
  <c r="B2430" i="6"/>
  <c r="AK2428" i="6" a="1"/>
  <c r="AK2428" i="6"/>
  <c r="B633" i="6"/>
  <c r="AU179" i="6" a="1"/>
  <c r="AU179" i="6" s="1"/>
  <c r="AP179" i="6" a="1"/>
  <c r="AP179" i="6"/>
  <c r="AK179" i="6" a="1"/>
  <c r="AK179" i="6"/>
  <c r="B163" i="5"/>
  <c r="AL637" i="6"/>
  <c r="AK637" i="6" a="1"/>
  <c r="AK637" i="6"/>
  <c r="CW180" i="21"/>
  <c r="AV299" i="11"/>
  <c r="AK92" i="11"/>
  <c r="AJ92" i="11" a="1"/>
  <c r="AJ92" i="11"/>
  <c r="AL2428" i="6"/>
  <c r="AQ179" i="6"/>
  <c r="CM179" i="21"/>
  <c r="CM177" i="21"/>
  <c r="AG526" i="11"/>
  <c r="AG366" i="11"/>
  <c r="AG306" i="11"/>
  <c r="AG88" i="11"/>
  <c r="AG2425" i="6"/>
  <c r="AG634" i="6"/>
  <c r="AJ651" i="6"/>
  <c r="AJ652" i="6"/>
  <c r="AJ653" i="6"/>
  <c r="AJ654" i="6"/>
  <c r="AJ655" i="6"/>
  <c r="AG180" i="6"/>
  <c r="AG178" i="6"/>
  <c r="AG176" i="6"/>
  <c r="AG164" i="5"/>
  <c r="AJ41" i="5" s="1" a="1"/>
  <c r="AJ41" i="5" s="1"/>
  <c r="AK41" i="5" s="1"/>
  <c r="AR54" i="6"/>
  <c r="AL41" i="5"/>
  <c r="AM41" i="5" s="1"/>
  <c r="AN41" i="5" s="1"/>
  <c r="AL42" i="5"/>
  <c r="AM42" i="5" s="1"/>
  <c r="AN42" i="5" s="1"/>
  <c r="AL43" i="5"/>
  <c r="AM43" i="5"/>
  <c r="AN43" i="5" s="1"/>
  <c r="AL44" i="5"/>
  <c r="AM44" i="5"/>
  <c r="AN44" i="5" s="1"/>
  <c r="AL45" i="5"/>
  <c r="AM45" i="5" s="1"/>
  <c r="AN45" i="5" s="1"/>
  <c r="AL46" i="5"/>
  <c r="AM46" i="5" s="1"/>
  <c r="AN46" i="5" s="1"/>
  <c r="AL47" i="5"/>
  <c r="AM47" i="5" s="1"/>
  <c r="AN47" i="5" s="1"/>
  <c r="AL48" i="5"/>
  <c r="AM48" i="5"/>
  <c r="AN48" i="5" s="1"/>
  <c r="AL49" i="5"/>
  <c r="AM49" i="5" s="1"/>
  <c r="AN49" i="5" s="1"/>
  <c r="AL50" i="5"/>
  <c r="AM50" i="5" s="1"/>
  <c r="AN50" i="5" s="1"/>
  <c r="AL51" i="5"/>
  <c r="AM51" i="5" s="1"/>
  <c r="AN51" i="5" s="1"/>
  <c r="AL52" i="5"/>
  <c r="AM52" i="5" s="1"/>
  <c r="AN52" i="5" s="1"/>
  <c r="AL53" i="5"/>
  <c r="AM53" i="5"/>
  <c r="AN53" i="5" s="1"/>
  <c r="AL54" i="5"/>
  <c r="AM54" i="5" s="1"/>
  <c r="AN54" i="5" s="1"/>
  <c r="AL55" i="5"/>
  <c r="AM55" i="5" s="1"/>
  <c r="AN55" i="5" s="1"/>
  <c r="AL56" i="5"/>
  <c r="AM56" i="5" s="1"/>
  <c r="AN56" i="5" s="1"/>
  <c r="B197" i="21"/>
  <c r="CQ26" i="21"/>
  <c r="CP26" i="21"/>
  <c r="CO26" i="21"/>
  <c r="CN26" i="21"/>
  <c r="DE26" i="21"/>
  <c r="B180" i="21" s="1"/>
  <c r="DD26" i="21"/>
  <c r="B178" i="21" s="1"/>
  <c r="B148" i="13"/>
  <c r="CZ27" i="21"/>
  <c r="DA27" i="21" s="1"/>
  <c r="DB27" i="21" s="1"/>
  <c r="CZ28" i="21"/>
  <c r="DA28" i="21" s="1"/>
  <c r="DB28" i="21" s="1"/>
  <c r="CZ29" i="21"/>
  <c r="DA29" i="21" s="1"/>
  <c r="DB29" i="21" s="1"/>
  <c r="CZ30" i="21"/>
  <c r="DA30" i="21" s="1"/>
  <c r="DB30" i="21" s="1"/>
  <c r="CZ31" i="21"/>
  <c r="DA31" i="21" s="1"/>
  <c r="DB31" i="21" s="1"/>
  <c r="CZ32" i="21"/>
  <c r="DA32" i="21" s="1"/>
  <c r="DB32" i="21" s="1"/>
  <c r="CZ33" i="21"/>
  <c r="DA33" i="21" s="1"/>
  <c r="DB33" i="21" s="1"/>
  <c r="CZ34" i="21"/>
  <c r="DA34" i="21" s="1"/>
  <c r="DB34" i="21" s="1"/>
  <c r="CZ35" i="21"/>
  <c r="DA35" i="21" s="1"/>
  <c r="DB35" i="21" s="1"/>
  <c r="CZ36" i="21"/>
  <c r="DA36" i="21" s="1"/>
  <c r="DB36" i="21" s="1"/>
  <c r="CZ37" i="21"/>
  <c r="DA37" i="21" s="1"/>
  <c r="DB37" i="21" s="1"/>
  <c r="CZ38" i="21"/>
  <c r="DA38" i="21" s="1"/>
  <c r="DB38" i="21" s="1"/>
  <c r="CZ39" i="21"/>
  <c r="DA39" i="21" s="1"/>
  <c r="DB39" i="21" s="1"/>
  <c r="CZ40" i="21"/>
  <c r="DA40" i="21" s="1"/>
  <c r="DB40" i="21" s="1"/>
  <c r="CZ41" i="21"/>
  <c r="DA41" i="21" s="1"/>
  <c r="DB41" i="21" s="1"/>
  <c r="CZ42" i="21"/>
  <c r="DA42" i="21" s="1"/>
  <c r="DB42" i="21" s="1"/>
  <c r="CZ43" i="21"/>
  <c r="DA43" i="21" s="1"/>
  <c r="DB43" i="21" s="1"/>
  <c r="CZ44" i="21"/>
  <c r="DA44" i="21" s="1"/>
  <c r="DB44" i="21" s="1"/>
  <c r="CZ45" i="21"/>
  <c r="DA45" i="21" s="1"/>
  <c r="DB45" i="21" s="1"/>
  <c r="CZ46" i="21"/>
  <c r="DA46" i="21" s="1"/>
  <c r="DB46" i="21" s="1"/>
  <c r="CZ47" i="21"/>
  <c r="DA47" i="21" s="1"/>
  <c r="DB47" i="21" s="1"/>
  <c r="CZ48" i="21"/>
  <c r="DA48" i="21" s="1"/>
  <c r="DB48" i="21" s="1"/>
  <c r="CZ49" i="21"/>
  <c r="DA49" i="21" s="1"/>
  <c r="DB49" i="21" s="1"/>
  <c r="CZ50" i="21"/>
  <c r="DA50" i="21" s="1"/>
  <c r="DB50" i="21" s="1"/>
  <c r="CZ51" i="21"/>
  <c r="DA51" i="21" s="1"/>
  <c r="DB51" i="21" s="1"/>
  <c r="CZ52" i="21"/>
  <c r="DA52" i="21" s="1"/>
  <c r="DB52" i="21" s="1"/>
  <c r="CZ53" i="21"/>
  <c r="DA53" i="21" s="1"/>
  <c r="DB53" i="21" s="1"/>
  <c r="CZ54" i="21"/>
  <c r="DA54" i="21" s="1"/>
  <c r="DB54" i="21" s="1"/>
  <c r="CZ55" i="21"/>
  <c r="DA55" i="21" s="1"/>
  <c r="DB55" i="21" s="1"/>
  <c r="CZ56" i="21"/>
  <c r="DA56" i="21" s="1"/>
  <c r="DB56" i="21" s="1"/>
  <c r="CZ57" i="21"/>
  <c r="DA57" i="21" s="1"/>
  <c r="DB57" i="21" s="1"/>
  <c r="CZ58" i="21"/>
  <c r="DA58" i="21" s="1"/>
  <c r="DB58" i="21" s="1"/>
  <c r="CZ59" i="21"/>
  <c r="DA59" i="21" s="1"/>
  <c r="DB59" i="21" s="1"/>
  <c r="CZ60" i="21"/>
  <c r="DA60" i="21" s="1"/>
  <c r="DB60" i="21" s="1"/>
  <c r="CZ61" i="21"/>
  <c r="DA61" i="21" s="1"/>
  <c r="DB61" i="21" s="1"/>
  <c r="CZ62" i="21"/>
  <c r="DA62" i="21" s="1"/>
  <c r="DB62" i="21" s="1"/>
  <c r="CZ63" i="21"/>
  <c r="DA63" i="21" s="1"/>
  <c r="DB63" i="21" s="1"/>
  <c r="CZ64" i="21"/>
  <c r="DA64" i="21" s="1"/>
  <c r="DB64" i="21" s="1"/>
  <c r="CZ65" i="21"/>
  <c r="DA65" i="21" s="1"/>
  <c r="DB65" i="21" s="1"/>
  <c r="CZ66" i="21"/>
  <c r="DA66" i="21" s="1"/>
  <c r="DB66" i="21" s="1"/>
  <c r="CZ67" i="21"/>
  <c r="DA67" i="21" s="1"/>
  <c r="DB67" i="21" s="1"/>
  <c r="CZ68" i="21"/>
  <c r="DA68" i="21" s="1"/>
  <c r="DB68" i="21" s="1"/>
  <c r="CZ69" i="21"/>
  <c r="DA69" i="21" s="1"/>
  <c r="DB69" i="21" s="1"/>
  <c r="CZ70" i="21"/>
  <c r="DA70" i="21" s="1"/>
  <c r="DB70" i="21" s="1"/>
  <c r="CZ71" i="21"/>
  <c r="DA71" i="21" s="1"/>
  <c r="DB71" i="21" s="1"/>
  <c r="CZ72" i="21"/>
  <c r="DA72" i="21" s="1"/>
  <c r="DB72" i="21" s="1"/>
  <c r="CZ73" i="21"/>
  <c r="DA73" i="21" s="1"/>
  <c r="DB73" i="21" s="1"/>
  <c r="CZ74" i="21"/>
  <c r="DA74" i="21" s="1"/>
  <c r="DB74" i="21" s="1"/>
  <c r="CZ75" i="21"/>
  <c r="DA75" i="21" s="1"/>
  <c r="DB75" i="21" s="1"/>
  <c r="CZ76" i="21"/>
  <c r="DA76" i="21" s="1"/>
  <c r="DB76" i="21" s="1"/>
  <c r="CZ77" i="21"/>
  <c r="DA77" i="21" s="1"/>
  <c r="DB77" i="21" s="1"/>
  <c r="CZ78" i="21"/>
  <c r="DA78" i="21" s="1"/>
  <c r="DB78" i="21" s="1"/>
  <c r="CZ79" i="21"/>
  <c r="DA79" i="21" s="1"/>
  <c r="DB79" i="21" s="1"/>
  <c r="CZ80" i="21"/>
  <c r="DA80" i="21" s="1"/>
  <c r="DB80" i="21" s="1"/>
  <c r="CZ81" i="21"/>
  <c r="DA81" i="21" s="1"/>
  <c r="DB81" i="21" s="1"/>
  <c r="CZ82" i="21"/>
  <c r="DA82" i="21" s="1"/>
  <c r="DB82" i="21" s="1"/>
  <c r="CZ83" i="21"/>
  <c r="DA83" i="21" s="1"/>
  <c r="DB83" i="21" s="1"/>
  <c r="CZ84" i="21"/>
  <c r="DA84" i="21" s="1"/>
  <c r="DB84" i="21" s="1"/>
  <c r="CZ85" i="21"/>
  <c r="DA85" i="21" s="1"/>
  <c r="DB85" i="21" s="1"/>
  <c r="CZ86" i="21"/>
  <c r="DA86" i="21" s="1"/>
  <c r="DB86" i="21" s="1"/>
  <c r="CZ87" i="21"/>
  <c r="DA87" i="21" s="1"/>
  <c r="DB87" i="21" s="1"/>
  <c r="CZ88" i="21"/>
  <c r="DA88" i="21" s="1"/>
  <c r="DB88" i="21" s="1"/>
  <c r="CZ89" i="21"/>
  <c r="DA89" i="21" s="1"/>
  <c r="DB89" i="21" s="1"/>
  <c r="CZ90" i="21"/>
  <c r="DA90" i="21" s="1"/>
  <c r="DB90" i="21" s="1"/>
  <c r="CZ91" i="21"/>
  <c r="DA91" i="21" s="1"/>
  <c r="DB91" i="21" s="1"/>
  <c r="CZ92" i="21"/>
  <c r="DA92" i="21" s="1"/>
  <c r="DB92" i="21" s="1"/>
  <c r="CZ93" i="21"/>
  <c r="DA93" i="21" s="1"/>
  <c r="DB93" i="21" s="1"/>
  <c r="CZ94" i="21"/>
  <c r="DA94" i="21" s="1"/>
  <c r="DB94" i="21" s="1"/>
  <c r="CZ95" i="21"/>
  <c r="DA95" i="21" s="1"/>
  <c r="DB95" i="21" s="1"/>
  <c r="CZ96" i="21"/>
  <c r="DA96" i="21" s="1"/>
  <c r="DB96" i="21" s="1"/>
  <c r="CZ97" i="21"/>
  <c r="DA97" i="21" s="1"/>
  <c r="DB97" i="21" s="1"/>
  <c r="CZ98" i="21"/>
  <c r="DA98" i="21" s="1"/>
  <c r="DB98" i="21" s="1"/>
  <c r="CZ99" i="21"/>
  <c r="DA99" i="21" s="1"/>
  <c r="DB99" i="21" s="1"/>
  <c r="CZ100" i="21"/>
  <c r="DA100" i="21" s="1"/>
  <c r="DB100" i="21" s="1"/>
  <c r="CZ101" i="21"/>
  <c r="DA101" i="21" s="1"/>
  <c r="DB101" i="21" s="1"/>
  <c r="CZ102" i="21"/>
  <c r="DA102" i="21" s="1"/>
  <c r="DB102" i="21" s="1"/>
  <c r="CZ103" i="21"/>
  <c r="DA103" i="21" s="1"/>
  <c r="DB103" i="21" s="1"/>
  <c r="CZ104" i="21"/>
  <c r="DA104" i="21" s="1"/>
  <c r="DB104" i="21" s="1"/>
  <c r="CZ105" i="21"/>
  <c r="DA105" i="21" s="1"/>
  <c r="DB105" i="21" s="1"/>
  <c r="CZ106" i="21"/>
  <c r="DA106" i="21" s="1"/>
  <c r="DB106" i="21" s="1"/>
  <c r="CZ107" i="21"/>
  <c r="DA107" i="21" s="1"/>
  <c r="DB107" i="21" s="1"/>
  <c r="CZ108" i="21"/>
  <c r="DA108" i="21" s="1"/>
  <c r="DB108" i="21" s="1"/>
  <c r="CZ109" i="21"/>
  <c r="DA109" i="21" s="1"/>
  <c r="DB109" i="21" s="1"/>
  <c r="CZ110" i="21"/>
  <c r="DA110" i="21" s="1"/>
  <c r="DB110" i="21" s="1"/>
  <c r="CZ111" i="21"/>
  <c r="DA111" i="21" s="1"/>
  <c r="DB111" i="21" s="1"/>
  <c r="CZ112" i="21"/>
  <c r="DA112" i="21" s="1"/>
  <c r="DB112" i="21" s="1"/>
  <c r="CZ113" i="21"/>
  <c r="DA113" i="21" s="1"/>
  <c r="DB113" i="21" s="1"/>
  <c r="CZ114" i="21"/>
  <c r="DA114" i="21" s="1"/>
  <c r="DB114" i="21" s="1"/>
  <c r="CZ115" i="21"/>
  <c r="DA115" i="21" s="1"/>
  <c r="DB115" i="21" s="1"/>
  <c r="CZ116" i="21"/>
  <c r="DA116" i="21" s="1"/>
  <c r="DB116" i="21" s="1"/>
  <c r="CZ117" i="21"/>
  <c r="DA117" i="21" s="1"/>
  <c r="DB117" i="21" s="1"/>
  <c r="CZ118" i="21"/>
  <c r="DA118" i="21" s="1"/>
  <c r="DB118" i="21" s="1"/>
  <c r="CZ119" i="21"/>
  <c r="DA119" i="21" s="1"/>
  <c r="DB119" i="21" s="1"/>
  <c r="CZ120" i="21"/>
  <c r="DA120" i="21" s="1"/>
  <c r="DB120" i="21" s="1"/>
  <c r="CZ121" i="21"/>
  <c r="DA121" i="21" s="1"/>
  <c r="DB121" i="21" s="1"/>
  <c r="CZ122" i="21"/>
  <c r="DA122" i="21" s="1"/>
  <c r="DB122" i="21" s="1"/>
  <c r="CZ123" i="21"/>
  <c r="DA123" i="21" s="1"/>
  <c r="DB123" i="21" s="1"/>
  <c r="CZ124" i="21"/>
  <c r="DA124" i="21" s="1"/>
  <c r="DB124" i="21" s="1"/>
  <c r="CZ125" i="21"/>
  <c r="DA125" i="21" s="1"/>
  <c r="DB125" i="21" s="1"/>
  <c r="CZ126" i="21"/>
  <c r="DA126" i="21" s="1"/>
  <c r="DB126" i="21" s="1"/>
  <c r="CZ127" i="21"/>
  <c r="DA127" i="21" s="1"/>
  <c r="DB127" i="21" s="1"/>
  <c r="CZ128" i="21"/>
  <c r="DA128" i="21" s="1"/>
  <c r="DB128" i="21" s="1"/>
  <c r="CZ129" i="21"/>
  <c r="DA129" i="21" s="1"/>
  <c r="DB129" i="21" s="1"/>
  <c r="CZ130" i="21"/>
  <c r="DA130" i="21" s="1"/>
  <c r="DB130" i="21" s="1"/>
  <c r="CZ131" i="21"/>
  <c r="DA131" i="21" s="1"/>
  <c r="DB131" i="21" s="1"/>
  <c r="CZ132" i="21"/>
  <c r="DA132" i="21" s="1"/>
  <c r="DB132" i="21" s="1"/>
  <c r="CZ133" i="21"/>
  <c r="DA133" i="21" s="1"/>
  <c r="DB133" i="21" s="1"/>
  <c r="CZ134" i="21"/>
  <c r="DA134" i="21" s="1"/>
  <c r="DB134" i="21" s="1"/>
  <c r="CZ135" i="21"/>
  <c r="DA135" i="21" s="1"/>
  <c r="DB135" i="21" s="1"/>
  <c r="CZ136" i="21"/>
  <c r="DA136" i="21" s="1"/>
  <c r="DB136" i="21" s="1"/>
  <c r="CZ137" i="21"/>
  <c r="DA137" i="21" s="1"/>
  <c r="DB137" i="21" s="1"/>
  <c r="CZ138" i="21"/>
  <c r="DA138" i="21" s="1"/>
  <c r="DB138" i="21" s="1"/>
  <c r="CZ139" i="21"/>
  <c r="DA139" i="21" s="1"/>
  <c r="DB139" i="21" s="1"/>
  <c r="CZ140" i="21"/>
  <c r="DA140" i="21" s="1"/>
  <c r="DB140" i="21" s="1"/>
  <c r="CZ141" i="21"/>
  <c r="DA141" i="21" s="1"/>
  <c r="DB141" i="21" s="1"/>
  <c r="CZ142" i="21"/>
  <c r="DA142" i="21" s="1"/>
  <c r="DB142" i="21" s="1"/>
  <c r="CZ143" i="21"/>
  <c r="DA143" i="21" s="1"/>
  <c r="DB143" i="21" s="1"/>
  <c r="CZ144" i="21"/>
  <c r="DA144" i="21" s="1"/>
  <c r="DB144" i="21" s="1"/>
  <c r="CZ145" i="21"/>
  <c r="DA145" i="21" s="1"/>
  <c r="DB145" i="21" s="1"/>
  <c r="CZ146" i="21"/>
  <c r="DA146" i="21" s="1"/>
  <c r="DB146" i="21" s="1"/>
  <c r="CZ147" i="21"/>
  <c r="DA147" i="21" s="1"/>
  <c r="DB147" i="21" s="1"/>
  <c r="CZ148" i="21"/>
  <c r="DA148" i="21" s="1"/>
  <c r="DB148" i="21" s="1"/>
  <c r="CZ149" i="21"/>
  <c r="DA149" i="21" s="1"/>
  <c r="DB149" i="21" s="1"/>
  <c r="CZ150" i="21"/>
  <c r="DA150" i="21" s="1"/>
  <c r="DB150" i="21" s="1"/>
  <c r="CZ151" i="21"/>
  <c r="DA151" i="21" s="1"/>
  <c r="DB151" i="21" s="1"/>
  <c r="CZ152" i="21"/>
  <c r="DA152" i="21" s="1"/>
  <c r="DB152" i="21" s="1"/>
  <c r="CZ153" i="21"/>
  <c r="DA153" i="21" s="1"/>
  <c r="DB153" i="21" s="1"/>
  <c r="CZ154" i="21"/>
  <c r="DA154" i="21" s="1"/>
  <c r="DB154" i="21" s="1"/>
  <c r="CZ155" i="21"/>
  <c r="DA155" i="21" s="1"/>
  <c r="DB155" i="21" s="1"/>
  <c r="CZ156" i="21"/>
  <c r="DA156" i="21" s="1"/>
  <c r="DB156" i="21" s="1"/>
  <c r="CZ157" i="21"/>
  <c r="DA157" i="21" s="1"/>
  <c r="DB157" i="21" s="1"/>
  <c r="CZ158" i="21"/>
  <c r="DA158" i="21" s="1"/>
  <c r="DB158" i="21" s="1"/>
  <c r="CZ159" i="21"/>
  <c r="DA159" i="21" s="1"/>
  <c r="DB159" i="21" s="1"/>
  <c r="CZ160" i="21"/>
  <c r="DA160" i="21" s="1"/>
  <c r="DB160" i="21" s="1"/>
  <c r="CZ161" i="21"/>
  <c r="DA161" i="21" s="1"/>
  <c r="DB161" i="21" s="1"/>
  <c r="CZ162" i="21"/>
  <c r="DA162" i="21" s="1"/>
  <c r="DB162" i="21" s="1"/>
  <c r="CZ163" i="21"/>
  <c r="DA163" i="21" s="1"/>
  <c r="DB163" i="21" s="1"/>
  <c r="CZ164" i="21"/>
  <c r="DA164" i="21" s="1"/>
  <c r="DB164" i="21" s="1"/>
  <c r="CZ165" i="21"/>
  <c r="DA165" i="21" s="1"/>
  <c r="DB165" i="21" s="1"/>
  <c r="CZ166" i="21"/>
  <c r="DA166" i="21" s="1"/>
  <c r="DB166" i="21" s="1"/>
  <c r="CZ167" i="21"/>
  <c r="DA167" i="21" s="1"/>
  <c r="DB167" i="21" s="1"/>
  <c r="CZ168" i="21"/>
  <c r="DA168" i="21" s="1"/>
  <c r="DB168" i="21" s="1"/>
  <c r="CZ169" i="21"/>
  <c r="DA169" i="21" s="1"/>
  <c r="DB169" i="21" s="1"/>
  <c r="CZ170" i="21"/>
  <c r="DA170" i="21" s="1"/>
  <c r="DB170" i="21" s="1"/>
  <c r="CZ171" i="21"/>
  <c r="DA171" i="21" s="1"/>
  <c r="DB171" i="21" s="1"/>
  <c r="CZ172" i="21"/>
  <c r="DA172" i="21" s="1"/>
  <c r="DB172" i="21" s="1"/>
  <c r="CZ173" i="21"/>
  <c r="DA173" i="21" s="1"/>
  <c r="DB173" i="21" s="1"/>
  <c r="CZ174" i="21"/>
  <c r="DA174" i="21" s="1"/>
  <c r="DB174" i="21" s="1"/>
  <c r="CZ175" i="21"/>
  <c r="DA175" i="21" s="1"/>
  <c r="DB175" i="21" s="1"/>
  <c r="CZ26" i="21"/>
  <c r="D26" i="21"/>
  <c r="CW145" i="21"/>
  <c r="CX145" i="21" s="1"/>
  <c r="CW146" i="21"/>
  <c r="CX146" i="21" s="1"/>
  <c r="CW148" i="21"/>
  <c r="CX148" i="21" s="1"/>
  <c r="CW149" i="21"/>
  <c r="CX149" i="21" s="1"/>
  <c r="CW152" i="21"/>
  <c r="CX152" i="21" s="1"/>
  <c r="CW154" i="21"/>
  <c r="CX154" i="21" s="1"/>
  <c r="CW157" i="21"/>
  <c r="CX157" i="21" s="1"/>
  <c r="CW158" i="21"/>
  <c r="CX158" i="21" s="1"/>
  <c r="CW159" i="21"/>
  <c r="CX159" i="21" s="1"/>
  <c r="CW165" i="21"/>
  <c r="CX165" i="21" s="1"/>
  <c r="CW167" i="21"/>
  <c r="CX167" i="21" s="1"/>
  <c r="CW174" i="21"/>
  <c r="CX174" i="21" s="1"/>
  <c r="CN27" i="21"/>
  <c r="CO27" i="21"/>
  <c r="CP27" i="21"/>
  <c r="CQ27" i="21"/>
  <c r="CN28" i="21"/>
  <c r="CO28" i="21"/>
  <c r="CP28" i="21"/>
  <c r="CQ28" i="21"/>
  <c r="CN29" i="21"/>
  <c r="CO29" i="21"/>
  <c r="CP29" i="21"/>
  <c r="CQ29" i="21"/>
  <c r="CN30" i="21"/>
  <c r="CO30" i="21"/>
  <c r="CP30" i="21"/>
  <c r="CQ30" i="21"/>
  <c r="CN31" i="21"/>
  <c r="CO31" i="21"/>
  <c r="CP31" i="21"/>
  <c r="CQ31" i="21"/>
  <c r="CN32" i="21"/>
  <c r="CO32" i="21"/>
  <c r="CP32" i="21"/>
  <c r="CQ32" i="21"/>
  <c r="CN33" i="21"/>
  <c r="CO33" i="21"/>
  <c r="CP33" i="21"/>
  <c r="CQ33" i="21"/>
  <c r="CN34" i="21"/>
  <c r="CO34" i="21"/>
  <c r="CP34" i="21"/>
  <c r="CQ34" i="21"/>
  <c r="CN35" i="21"/>
  <c r="CO35" i="21"/>
  <c r="CP35" i="21"/>
  <c r="CQ35" i="21"/>
  <c r="CN36" i="21"/>
  <c r="CO36" i="21"/>
  <c r="CP36" i="21"/>
  <c r="CQ36" i="21"/>
  <c r="CN37" i="21"/>
  <c r="CO37" i="21"/>
  <c r="CP37" i="21"/>
  <c r="CQ37" i="21"/>
  <c r="CN38" i="21"/>
  <c r="CO38" i="21"/>
  <c r="CP38" i="21"/>
  <c r="CQ38" i="21"/>
  <c r="CN39" i="21"/>
  <c r="CO39" i="21"/>
  <c r="CP39" i="21"/>
  <c r="CQ39" i="21"/>
  <c r="CN40" i="21"/>
  <c r="CO40" i="21"/>
  <c r="CP40" i="21"/>
  <c r="CQ40" i="21"/>
  <c r="CN41" i="21"/>
  <c r="CO41" i="21"/>
  <c r="CP41" i="21"/>
  <c r="CQ41" i="21"/>
  <c r="CN42" i="21"/>
  <c r="CO42" i="21"/>
  <c r="CP42" i="21"/>
  <c r="CQ42" i="21"/>
  <c r="CN43" i="21"/>
  <c r="CO43" i="21"/>
  <c r="CP43" i="21"/>
  <c r="CQ43" i="21"/>
  <c r="CN44" i="21"/>
  <c r="CO44" i="21"/>
  <c r="CP44" i="21"/>
  <c r="CQ44" i="21"/>
  <c r="CN45" i="21"/>
  <c r="CO45" i="21"/>
  <c r="CP45" i="21"/>
  <c r="CQ45" i="21"/>
  <c r="CN46" i="21"/>
  <c r="CO46" i="21"/>
  <c r="CP46" i="21"/>
  <c r="CQ46" i="21"/>
  <c r="CN47" i="21"/>
  <c r="CO47" i="21"/>
  <c r="CP47" i="21"/>
  <c r="CQ47" i="21"/>
  <c r="CN48" i="21"/>
  <c r="CO48" i="21"/>
  <c r="CP48" i="21"/>
  <c r="CQ48" i="21"/>
  <c r="CN49" i="21"/>
  <c r="CO49" i="21"/>
  <c r="CP49" i="21"/>
  <c r="CQ49" i="21"/>
  <c r="CN50" i="21"/>
  <c r="CO50" i="21"/>
  <c r="CP50" i="21"/>
  <c r="CQ50" i="21"/>
  <c r="CN51" i="21"/>
  <c r="CO51" i="21"/>
  <c r="CP51" i="21"/>
  <c r="CQ51" i="21"/>
  <c r="CN52" i="21"/>
  <c r="CO52" i="21"/>
  <c r="CP52" i="21"/>
  <c r="CQ52" i="21"/>
  <c r="CN53" i="21"/>
  <c r="CO53" i="21"/>
  <c r="CP53" i="21"/>
  <c r="CQ53" i="21"/>
  <c r="CN54" i="21"/>
  <c r="CO54" i="21"/>
  <c r="CP54" i="21"/>
  <c r="CQ54" i="21"/>
  <c r="CN55" i="21"/>
  <c r="CO55" i="21"/>
  <c r="CP55" i="21"/>
  <c r="CQ55" i="21"/>
  <c r="CN56" i="21"/>
  <c r="CO56" i="21"/>
  <c r="CP56" i="21"/>
  <c r="CQ56" i="21"/>
  <c r="CN57" i="21"/>
  <c r="CO57" i="21"/>
  <c r="CP57" i="21"/>
  <c r="CQ57" i="21"/>
  <c r="CN58" i="21"/>
  <c r="CO58" i="21"/>
  <c r="CP58" i="21"/>
  <c r="CQ58" i="21"/>
  <c r="CN59" i="21"/>
  <c r="CO59" i="21"/>
  <c r="CP59" i="21"/>
  <c r="CQ59" i="21"/>
  <c r="CN60" i="21"/>
  <c r="CO60" i="21"/>
  <c r="CP60" i="21"/>
  <c r="CQ60" i="21"/>
  <c r="CN61" i="21"/>
  <c r="CO61" i="21"/>
  <c r="CP61" i="21"/>
  <c r="CQ61" i="21"/>
  <c r="CN62" i="21"/>
  <c r="CO62" i="21"/>
  <c r="CP62" i="21"/>
  <c r="CQ62" i="21"/>
  <c r="CN63" i="21"/>
  <c r="CO63" i="21"/>
  <c r="CP63" i="21"/>
  <c r="CQ63" i="21"/>
  <c r="CN64" i="21"/>
  <c r="CO64" i="21"/>
  <c r="CP64" i="21"/>
  <c r="CQ64" i="21"/>
  <c r="CN65" i="21"/>
  <c r="CO65" i="21"/>
  <c r="CP65" i="21"/>
  <c r="CQ65" i="21"/>
  <c r="CN66" i="21"/>
  <c r="CO66" i="21"/>
  <c r="CP66" i="21"/>
  <c r="CQ66" i="21"/>
  <c r="CN67" i="21"/>
  <c r="CO67" i="21"/>
  <c r="CP67" i="21"/>
  <c r="CQ67" i="21"/>
  <c r="CN68" i="21"/>
  <c r="CO68" i="21"/>
  <c r="CP68" i="21"/>
  <c r="CQ68" i="21"/>
  <c r="CN69" i="21"/>
  <c r="CO69" i="21"/>
  <c r="CP69" i="21"/>
  <c r="CQ69" i="21"/>
  <c r="CN70" i="21"/>
  <c r="CO70" i="21"/>
  <c r="CP70" i="21"/>
  <c r="CQ70" i="21"/>
  <c r="CN71" i="21"/>
  <c r="CO71" i="21"/>
  <c r="CP71" i="21"/>
  <c r="CQ71" i="21"/>
  <c r="CN72" i="21"/>
  <c r="CO72" i="21"/>
  <c r="CP72" i="21"/>
  <c r="CQ72" i="21"/>
  <c r="CN73" i="21"/>
  <c r="CO73" i="21"/>
  <c r="CP73" i="21"/>
  <c r="CQ73" i="21"/>
  <c r="CN74" i="21"/>
  <c r="CO74" i="21"/>
  <c r="CP74" i="21"/>
  <c r="CQ74" i="21"/>
  <c r="CN75" i="21"/>
  <c r="CO75" i="21"/>
  <c r="CP75" i="21"/>
  <c r="CQ75" i="21"/>
  <c r="CN76" i="21"/>
  <c r="CO76" i="21"/>
  <c r="CP76" i="21"/>
  <c r="CQ76" i="21"/>
  <c r="CN77" i="21"/>
  <c r="CO77" i="21"/>
  <c r="CP77" i="21"/>
  <c r="CQ77" i="21"/>
  <c r="CN78" i="21"/>
  <c r="CO78" i="21"/>
  <c r="CP78" i="21"/>
  <c r="CQ78" i="21"/>
  <c r="CN79" i="21"/>
  <c r="CO79" i="21"/>
  <c r="CP79" i="21"/>
  <c r="CQ79" i="21"/>
  <c r="CN80" i="21"/>
  <c r="CO80" i="21"/>
  <c r="CP80" i="21"/>
  <c r="CQ80" i="21"/>
  <c r="CN81" i="21"/>
  <c r="CO81" i="21"/>
  <c r="CP81" i="21"/>
  <c r="CQ81" i="21"/>
  <c r="CN82" i="21"/>
  <c r="CO82" i="21"/>
  <c r="CP82" i="21"/>
  <c r="CQ82" i="21"/>
  <c r="CN83" i="21"/>
  <c r="CO83" i="21"/>
  <c r="CP83" i="21"/>
  <c r="CQ83" i="21"/>
  <c r="CN84" i="21"/>
  <c r="CO84" i="21"/>
  <c r="CP84" i="21"/>
  <c r="CQ84" i="21"/>
  <c r="CN85" i="21"/>
  <c r="CO85" i="21"/>
  <c r="CP85" i="21"/>
  <c r="CQ85" i="21"/>
  <c r="CN86" i="21"/>
  <c r="CO86" i="21"/>
  <c r="CP86" i="21"/>
  <c r="CQ86" i="21"/>
  <c r="CN87" i="21"/>
  <c r="CO87" i="21"/>
  <c r="CP87" i="21"/>
  <c r="CQ87" i="21"/>
  <c r="CN88" i="21"/>
  <c r="CO88" i="21"/>
  <c r="CP88" i="21"/>
  <c r="CQ88" i="21"/>
  <c r="CN89" i="21"/>
  <c r="CO89" i="21"/>
  <c r="CP89" i="21"/>
  <c r="CQ89" i="21"/>
  <c r="CN90" i="21"/>
  <c r="CO90" i="21"/>
  <c r="CP90" i="21"/>
  <c r="CQ90" i="21"/>
  <c r="CN91" i="21"/>
  <c r="CO91" i="21"/>
  <c r="CP91" i="21"/>
  <c r="CQ91" i="21"/>
  <c r="CN92" i="21"/>
  <c r="CO92" i="21"/>
  <c r="CP92" i="21"/>
  <c r="CQ92" i="21"/>
  <c r="CN93" i="21"/>
  <c r="CO93" i="21"/>
  <c r="CP93" i="21"/>
  <c r="CQ93" i="21"/>
  <c r="CN94" i="21"/>
  <c r="CO94" i="21"/>
  <c r="CP94" i="21"/>
  <c r="CQ94" i="21"/>
  <c r="CN95" i="21"/>
  <c r="CO95" i="21"/>
  <c r="CP95" i="21"/>
  <c r="CQ95" i="21"/>
  <c r="CN96" i="21"/>
  <c r="CO96" i="21"/>
  <c r="CP96" i="21"/>
  <c r="CQ96" i="21"/>
  <c r="CN97" i="21"/>
  <c r="CO97" i="21"/>
  <c r="CP97" i="21"/>
  <c r="CQ97" i="21"/>
  <c r="CN98" i="21"/>
  <c r="CO98" i="21"/>
  <c r="CP98" i="21"/>
  <c r="CQ98" i="21"/>
  <c r="CN99" i="21"/>
  <c r="CO99" i="21"/>
  <c r="CP99" i="21"/>
  <c r="CQ99" i="21"/>
  <c r="CN100" i="21"/>
  <c r="CO100" i="21"/>
  <c r="CP100" i="21"/>
  <c r="CQ100" i="21"/>
  <c r="CN101" i="21"/>
  <c r="CO101" i="21"/>
  <c r="CP101" i="21"/>
  <c r="CQ101" i="21"/>
  <c r="CN102" i="21"/>
  <c r="CO102" i="21"/>
  <c r="CP102" i="21"/>
  <c r="CQ102" i="21"/>
  <c r="CN103" i="21"/>
  <c r="CO103" i="21"/>
  <c r="CP103" i="21"/>
  <c r="CQ103" i="21"/>
  <c r="CN104" i="21"/>
  <c r="CO104" i="21"/>
  <c r="CP104" i="21"/>
  <c r="CQ104" i="21"/>
  <c r="CN105" i="21"/>
  <c r="CO105" i="21"/>
  <c r="CP105" i="21"/>
  <c r="CQ105" i="21"/>
  <c r="CN106" i="21"/>
  <c r="CO106" i="21"/>
  <c r="CP106" i="21"/>
  <c r="CQ106" i="21"/>
  <c r="CN107" i="21"/>
  <c r="CO107" i="21"/>
  <c r="CP107" i="21"/>
  <c r="CQ107" i="21"/>
  <c r="CN108" i="21"/>
  <c r="CO108" i="21"/>
  <c r="CP108" i="21"/>
  <c r="CQ108" i="21"/>
  <c r="CN109" i="21"/>
  <c r="CO109" i="21"/>
  <c r="CP109" i="21"/>
  <c r="CQ109" i="21"/>
  <c r="CN110" i="21"/>
  <c r="CO110" i="21"/>
  <c r="CP110" i="21"/>
  <c r="CQ110" i="21"/>
  <c r="CN111" i="21"/>
  <c r="CO111" i="21"/>
  <c r="CP111" i="21"/>
  <c r="CQ111" i="21"/>
  <c r="CN112" i="21"/>
  <c r="CO112" i="21"/>
  <c r="CP112" i="21"/>
  <c r="CQ112" i="21"/>
  <c r="CN113" i="21"/>
  <c r="CO113" i="21"/>
  <c r="CP113" i="21"/>
  <c r="CQ113" i="21"/>
  <c r="CN114" i="21"/>
  <c r="CO114" i="21"/>
  <c r="CP114" i="21"/>
  <c r="CQ114" i="21"/>
  <c r="CN115" i="21"/>
  <c r="CO115" i="21"/>
  <c r="CP115" i="21"/>
  <c r="CQ115" i="21"/>
  <c r="CN116" i="21"/>
  <c r="CO116" i="21"/>
  <c r="CP116" i="21"/>
  <c r="CQ116" i="21"/>
  <c r="CN117" i="21"/>
  <c r="CO117" i="21"/>
  <c r="CP117" i="21"/>
  <c r="CQ117" i="21"/>
  <c r="CN118" i="21"/>
  <c r="CO118" i="21"/>
  <c r="CP118" i="21"/>
  <c r="CQ118" i="21"/>
  <c r="CN119" i="21"/>
  <c r="CO119" i="21"/>
  <c r="CP119" i="21"/>
  <c r="CQ119" i="21"/>
  <c r="CN120" i="21"/>
  <c r="CO120" i="21"/>
  <c r="CP120" i="21"/>
  <c r="CQ120" i="21"/>
  <c r="CN121" i="21"/>
  <c r="CO121" i="21"/>
  <c r="CP121" i="21"/>
  <c r="CQ121" i="21"/>
  <c r="CN122" i="21"/>
  <c r="CO122" i="21"/>
  <c r="CP122" i="21"/>
  <c r="CQ122" i="21"/>
  <c r="CN123" i="21"/>
  <c r="CO123" i="21"/>
  <c r="CP123" i="21"/>
  <c r="CQ123" i="21"/>
  <c r="CN124" i="21"/>
  <c r="CO124" i="21"/>
  <c r="CP124" i="21"/>
  <c r="CQ124" i="21"/>
  <c r="CN125" i="21"/>
  <c r="CO125" i="21"/>
  <c r="CP125" i="21"/>
  <c r="CQ125" i="21"/>
  <c r="CN126" i="21"/>
  <c r="CO126" i="21"/>
  <c r="CP126" i="21"/>
  <c r="CQ126" i="21"/>
  <c r="CN127" i="21"/>
  <c r="CO127" i="21"/>
  <c r="CP127" i="21"/>
  <c r="CQ127" i="21"/>
  <c r="CN128" i="21"/>
  <c r="CO128" i="21"/>
  <c r="CP128" i="21"/>
  <c r="CQ128" i="21"/>
  <c r="CN129" i="21"/>
  <c r="CO129" i="21"/>
  <c r="CP129" i="21"/>
  <c r="CQ129" i="21"/>
  <c r="CN130" i="21"/>
  <c r="CO130" i="21"/>
  <c r="CP130" i="21"/>
  <c r="CQ130" i="21"/>
  <c r="CN131" i="21"/>
  <c r="CO131" i="21"/>
  <c r="CP131" i="21"/>
  <c r="CQ131" i="21"/>
  <c r="CN132" i="21"/>
  <c r="CO132" i="21"/>
  <c r="CP132" i="21"/>
  <c r="CQ132" i="21"/>
  <c r="CN133" i="21"/>
  <c r="CO133" i="21"/>
  <c r="CP133" i="21"/>
  <c r="CQ133" i="21"/>
  <c r="CN134" i="21"/>
  <c r="CO134" i="21"/>
  <c r="CP134" i="21"/>
  <c r="CQ134" i="21"/>
  <c r="CN135" i="21"/>
  <c r="CO135" i="21"/>
  <c r="CP135" i="21"/>
  <c r="CQ135" i="21"/>
  <c r="CN136" i="21"/>
  <c r="CO136" i="21"/>
  <c r="CP136" i="21"/>
  <c r="CQ136" i="21"/>
  <c r="CN137" i="21"/>
  <c r="CO137" i="21"/>
  <c r="CP137" i="21"/>
  <c r="CQ137" i="21"/>
  <c r="CN138" i="21"/>
  <c r="CO138" i="21"/>
  <c r="CP138" i="21"/>
  <c r="CQ138" i="21"/>
  <c r="CN139" i="21"/>
  <c r="CO139" i="21"/>
  <c r="CP139" i="21"/>
  <c r="CQ139" i="21"/>
  <c r="CN140" i="21"/>
  <c r="CO140" i="21"/>
  <c r="CP140" i="21"/>
  <c r="CQ140" i="21"/>
  <c r="CN141" i="21"/>
  <c r="CO141" i="21"/>
  <c r="CP141" i="21"/>
  <c r="CQ141" i="21"/>
  <c r="CN142" i="21"/>
  <c r="CO142" i="21"/>
  <c r="CP142" i="21"/>
  <c r="CQ142" i="21"/>
  <c r="CN143" i="21"/>
  <c r="CO143" i="21"/>
  <c r="CP143" i="21"/>
  <c r="CQ143" i="21"/>
  <c r="CN144" i="21"/>
  <c r="CO144" i="21"/>
  <c r="CP144" i="21"/>
  <c r="CQ144" i="21"/>
  <c r="CN145" i="21"/>
  <c r="CO145" i="21"/>
  <c r="CP145" i="21"/>
  <c r="CQ145" i="21"/>
  <c r="CN146" i="21"/>
  <c r="CO146" i="21"/>
  <c r="CP146" i="21"/>
  <c r="CQ146" i="21"/>
  <c r="CN147" i="21"/>
  <c r="CO147" i="21"/>
  <c r="CP147" i="21"/>
  <c r="CQ147" i="21"/>
  <c r="CN148" i="21"/>
  <c r="CO148" i="21"/>
  <c r="CP148" i="21"/>
  <c r="CQ148" i="21"/>
  <c r="CN149" i="21"/>
  <c r="CO149" i="21"/>
  <c r="CP149" i="21"/>
  <c r="CQ149" i="21"/>
  <c r="CN150" i="21"/>
  <c r="CO150" i="21"/>
  <c r="CP150" i="21"/>
  <c r="CQ150" i="21"/>
  <c r="CN151" i="21"/>
  <c r="CO151" i="21"/>
  <c r="CP151" i="21"/>
  <c r="CQ151" i="21"/>
  <c r="CN152" i="21"/>
  <c r="CO152" i="21"/>
  <c r="CP152" i="21"/>
  <c r="CQ152" i="21"/>
  <c r="CN153" i="21"/>
  <c r="CO153" i="21"/>
  <c r="CP153" i="21"/>
  <c r="CQ153" i="21"/>
  <c r="CN154" i="21"/>
  <c r="CO154" i="21"/>
  <c r="CP154" i="21"/>
  <c r="CQ154" i="21"/>
  <c r="CN155" i="21"/>
  <c r="CO155" i="21"/>
  <c r="CP155" i="21"/>
  <c r="CQ155" i="21"/>
  <c r="CN156" i="21"/>
  <c r="CO156" i="21"/>
  <c r="CP156" i="21"/>
  <c r="CQ156" i="21"/>
  <c r="CN157" i="21"/>
  <c r="CO157" i="21"/>
  <c r="CP157" i="21"/>
  <c r="CQ157" i="21"/>
  <c r="CN158" i="21"/>
  <c r="CO158" i="21"/>
  <c r="CP158" i="21"/>
  <c r="CQ158" i="21"/>
  <c r="CN159" i="21"/>
  <c r="CO159" i="21"/>
  <c r="CP159" i="21"/>
  <c r="CQ159" i="21"/>
  <c r="CN160" i="21"/>
  <c r="CO160" i="21"/>
  <c r="CP160" i="21"/>
  <c r="CQ160" i="21"/>
  <c r="CN161" i="21"/>
  <c r="CO161" i="21"/>
  <c r="CP161" i="21"/>
  <c r="CQ161" i="21"/>
  <c r="CN162" i="21"/>
  <c r="CO162" i="21"/>
  <c r="CP162" i="21"/>
  <c r="CQ162" i="21"/>
  <c r="CN163" i="21"/>
  <c r="CO163" i="21"/>
  <c r="CP163" i="21"/>
  <c r="CQ163" i="21"/>
  <c r="CN164" i="21"/>
  <c r="CO164" i="21"/>
  <c r="CP164" i="21"/>
  <c r="CQ164" i="21"/>
  <c r="CN165" i="21"/>
  <c r="CO165" i="21"/>
  <c r="CP165" i="21"/>
  <c r="CQ165" i="21"/>
  <c r="CN166" i="21"/>
  <c r="CO166" i="21"/>
  <c r="CP166" i="21"/>
  <c r="CQ166" i="21"/>
  <c r="CN167" i="21"/>
  <c r="CO167" i="21"/>
  <c r="CP167" i="21"/>
  <c r="CQ167" i="21"/>
  <c r="CN168" i="21"/>
  <c r="CO168" i="21"/>
  <c r="CP168" i="21"/>
  <c r="CQ168" i="21"/>
  <c r="CN169" i="21"/>
  <c r="CO169" i="21"/>
  <c r="CP169" i="21"/>
  <c r="CQ169" i="21"/>
  <c r="CN170" i="21"/>
  <c r="CO170" i="21"/>
  <c r="CP170" i="21"/>
  <c r="CQ170" i="21"/>
  <c r="CN171" i="21"/>
  <c r="CO171" i="21"/>
  <c r="CP171" i="21"/>
  <c r="CQ171" i="21"/>
  <c r="CN172" i="21"/>
  <c r="CO172" i="21"/>
  <c r="CP172" i="21"/>
  <c r="CQ172" i="21"/>
  <c r="CN173" i="21"/>
  <c r="CO173" i="21"/>
  <c r="CP173" i="21"/>
  <c r="CQ173" i="21"/>
  <c r="CN174" i="21"/>
  <c r="CO174" i="21"/>
  <c r="CP174" i="21"/>
  <c r="CQ174" i="21"/>
  <c r="CN175" i="21"/>
  <c r="CO175" i="21"/>
  <c r="CP175" i="21"/>
  <c r="CQ175" i="21"/>
  <c r="D175" i="21"/>
  <c r="CW175" i="21" s="1"/>
  <c r="CX175" i="21" s="1"/>
  <c r="D27" i="21"/>
  <c r="D28" i="21"/>
  <c r="D29" i="21"/>
  <c r="CW29" i="21" s="1"/>
  <c r="CX29" i="21" s="1"/>
  <c r="D30" i="21"/>
  <c r="CW30" i="21" s="1"/>
  <c r="CX30" i="21" s="1"/>
  <c r="D31" i="21"/>
  <c r="CW31" i="21" s="1"/>
  <c r="CX31" i="21" s="1"/>
  <c r="D32" i="21"/>
  <c r="CW32" i="21" s="1"/>
  <c r="CX32" i="21" s="1"/>
  <c r="D33" i="21"/>
  <c r="CW33" i="21" s="1"/>
  <c r="CX33" i="21" s="1"/>
  <c r="D34" i="21"/>
  <c r="CW34" i="21" s="1"/>
  <c r="CX34" i="21" s="1"/>
  <c r="D35" i="21"/>
  <c r="CW35" i="21" s="1"/>
  <c r="CX35" i="21" s="1"/>
  <c r="D36" i="21"/>
  <c r="CW36" i="21" s="1"/>
  <c r="CX36" i="21" s="1"/>
  <c r="D37" i="21"/>
  <c r="CW37" i="21" s="1"/>
  <c r="CX37" i="21" s="1"/>
  <c r="D38" i="21"/>
  <c r="CW38" i="21" s="1"/>
  <c r="CX38" i="21" s="1"/>
  <c r="D39" i="21"/>
  <c r="CW39" i="21" s="1"/>
  <c r="CX39" i="21" s="1"/>
  <c r="D40" i="21"/>
  <c r="CW40" i="21" s="1"/>
  <c r="CX40" i="21" s="1"/>
  <c r="D41" i="21"/>
  <c r="CW41" i="21" s="1"/>
  <c r="CX41" i="21" s="1"/>
  <c r="D42" i="21"/>
  <c r="CW42" i="21" s="1"/>
  <c r="CX42" i="21" s="1"/>
  <c r="D43" i="21"/>
  <c r="CW43" i="21" s="1"/>
  <c r="CX43" i="21" s="1"/>
  <c r="D44" i="21"/>
  <c r="CW44" i="21" s="1"/>
  <c r="CX44" i="21" s="1"/>
  <c r="D45" i="21"/>
  <c r="CW45" i="21" s="1"/>
  <c r="CX45" i="21" s="1"/>
  <c r="D46" i="21"/>
  <c r="CW46" i="21" s="1"/>
  <c r="CX46" i="21" s="1"/>
  <c r="D47" i="21"/>
  <c r="CW47" i="21" s="1"/>
  <c r="CX47" i="21" s="1"/>
  <c r="D48" i="21"/>
  <c r="CW48" i="21" s="1"/>
  <c r="CX48" i="21" s="1"/>
  <c r="D49" i="21"/>
  <c r="CW49" i="21" s="1"/>
  <c r="CX49" i="21" s="1"/>
  <c r="D50" i="21"/>
  <c r="CW50" i="21" s="1"/>
  <c r="CX50" i="21" s="1"/>
  <c r="D51" i="21"/>
  <c r="CW51" i="21" s="1"/>
  <c r="CX51" i="21" s="1"/>
  <c r="D52" i="21"/>
  <c r="CW52" i="21" s="1"/>
  <c r="CX52" i="21" s="1"/>
  <c r="D53" i="21"/>
  <c r="CW53" i="21" s="1"/>
  <c r="CX53" i="21" s="1"/>
  <c r="D54" i="21"/>
  <c r="CW54" i="21" s="1"/>
  <c r="CX54" i="21" s="1"/>
  <c r="D55" i="21"/>
  <c r="CW55" i="21" s="1"/>
  <c r="CX55" i="21" s="1"/>
  <c r="D56" i="21"/>
  <c r="CW56" i="21" s="1"/>
  <c r="CX56" i="21" s="1"/>
  <c r="D57" i="21"/>
  <c r="CW57" i="21" s="1"/>
  <c r="CX57" i="21" s="1"/>
  <c r="D58" i="21"/>
  <c r="CW58" i="21" s="1"/>
  <c r="CX58" i="21" s="1"/>
  <c r="D59" i="21"/>
  <c r="CW59" i="21" s="1"/>
  <c r="CX59" i="21" s="1"/>
  <c r="D60" i="21"/>
  <c r="CW60" i="21" s="1"/>
  <c r="CX60" i="21" s="1"/>
  <c r="D61" i="21"/>
  <c r="CW61" i="21" s="1"/>
  <c r="CX61" i="21" s="1"/>
  <c r="D62" i="21"/>
  <c r="CW62" i="21" s="1"/>
  <c r="CX62" i="21" s="1"/>
  <c r="D63" i="21"/>
  <c r="CW63" i="21" s="1"/>
  <c r="CX63" i="21" s="1"/>
  <c r="D64" i="21"/>
  <c r="CW64" i="21" s="1"/>
  <c r="CX64" i="21" s="1"/>
  <c r="D65" i="21"/>
  <c r="CW65" i="21" s="1"/>
  <c r="CX65" i="21" s="1"/>
  <c r="D66" i="21"/>
  <c r="CW66" i="21" s="1"/>
  <c r="CX66" i="21" s="1"/>
  <c r="D67" i="21"/>
  <c r="CW67" i="21" s="1"/>
  <c r="CX67" i="21" s="1"/>
  <c r="D68" i="21"/>
  <c r="CW68" i="21" s="1"/>
  <c r="CX68" i="21" s="1"/>
  <c r="D69" i="21"/>
  <c r="CW69" i="21" s="1"/>
  <c r="CX69" i="21" s="1"/>
  <c r="D70" i="21"/>
  <c r="CW70" i="21" s="1"/>
  <c r="CX70" i="21" s="1"/>
  <c r="D71" i="21"/>
  <c r="CW71" i="21" s="1"/>
  <c r="CX71" i="21" s="1"/>
  <c r="D72" i="21"/>
  <c r="CW72" i="21" s="1"/>
  <c r="CX72" i="21" s="1"/>
  <c r="D73" i="21"/>
  <c r="CW73" i="21" s="1"/>
  <c r="CX73" i="21" s="1"/>
  <c r="D74" i="21"/>
  <c r="CW74" i="21" s="1"/>
  <c r="CX74" i="21" s="1"/>
  <c r="D75" i="21"/>
  <c r="CW75" i="21" s="1"/>
  <c r="CX75" i="21" s="1"/>
  <c r="D76" i="21"/>
  <c r="CW76" i="21" s="1"/>
  <c r="CX76" i="21" s="1"/>
  <c r="D77" i="21"/>
  <c r="CW77" i="21" s="1"/>
  <c r="CX77" i="21" s="1"/>
  <c r="D78" i="21"/>
  <c r="CW78" i="21" s="1"/>
  <c r="CX78" i="21" s="1"/>
  <c r="D79" i="21"/>
  <c r="CW79" i="21" s="1"/>
  <c r="CX79" i="21" s="1"/>
  <c r="D80" i="21"/>
  <c r="CW80" i="21" s="1"/>
  <c r="CX80" i="21" s="1"/>
  <c r="D81" i="21"/>
  <c r="CW81" i="21" s="1"/>
  <c r="CX81" i="21" s="1"/>
  <c r="D82" i="21"/>
  <c r="CW82" i="21" s="1"/>
  <c r="CX82" i="21" s="1"/>
  <c r="D83" i="21"/>
  <c r="CW83" i="21" s="1"/>
  <c r="CX83" i="21" s="1"/>
  <c r="D84" i="21"/>
  <c r="CW84" i="21" s="1"/>
  <c r="CX84" i="21" s="1"/>
  <c r="D85" i="21"/>
  <c r="CW85" i="21" s="1"/>
  <c r="CX85" i="21" s="1"/>
  <c r="D86" i="21"/>
  <c r="CW86" i="21" s="1"/>
  <c r="CX86" i="21" s="1"/>
  <c r="D87" i="21"/>
  <c r="CW87" i="21" s="1"/>
  <c r="CX87" i="21" s="1"/>
  <c r="D88" i="21"/>
  <c r="CW88" i="21" s="1"/>
  <c r="CX88" i="21" s="1"/>
  <c r="D89" i="21"/>
  <c r="CW89" i="21" s="1"/>
  <c r="CX89" i="21" s="1"/>
  <c r="D90" i="21"/>
  <c r="CW90" i="21" s="1"/>
  <c r="CX90" i="21" s="1"/>
  <c r="D91" i="21"/>
  <c r="CW91" i="21" s="1"/>
  <c r="CX91" i="21" s="1"/>
  <c r="D92" i="21"/>
  <c r="CW92" i="21" s="1"/>
  <c r="CX92" i="21" s="1"/>
  <c r="D93" i="21"/>
  <c r="CW93" i="21" s="1"/>
  <c r="CX93" i="21" s="1"/>
  <c r="D94" i="21"/>
  <c r="CW94" i="21" s="1"/>
  <c r="CX94" i="21" s="1"/>
  <c r="D95" i="21"/>
  <c r="CW95" i="21" s="1"/>
  <c r="CX95" i="21" s="1"/>
  <c r="D96" i="21"/>
  <c r="CW96" i="21" s="1"/>
  <c r="CX96" i="21" s="1"/>
  <c r="D97" i="21"/>
  <c r="CW97" i="21" s="1"/>
  <c r="CX97" i="21" s="1"/>
  <c r="D98" i="21"/>
  <c r="CW98" i="21" s="1"/>
  <c r="CX98" i="21" s="1"/>
  <c r="D99" i="21"/>
  <c r="CW99" i="21" s="1"/>
  <c r="CX99" i="21" s="1"/>
  <c r="D100" i="21"/>
  <c r="CW100" i="21" s="1"/>
  <c r="CX100" i="21" s="1"/>
  <c r="D101" i="21"/>
  <c r="CW101" i="21" s="1"/>
  <c r="CX101" i="21" s="1"/>
  <c r="D102" i="21"/>
  <c r="CW102" i="21" s="1"/>
  <c r="CX102" i="21" s="1"/>
  <c r="D103" i="21"/>
  <c r="CW103" i="21" s="1"/>
  <c r="CX103" i="21" s="1"/>
  <c r="D104" i="21"/>
  <c r="CW104" i="21" s="1"/>
  <c r="CX104" i="21" s="1"/>
  <c r="D105" i="21"/>
  <c r="CW105" i="21" s="1"/>
  <c r="CX105" i="21" s="1"/>
  <c r="D106" i="21"/>
  <c r="CW106" i="21" s="1"/>
  <c r="CX106" i="21" s="1"/>
  <c r="D107" i="21"/>
  <c r="CW107" i="21" s="1"/>
  <c r="CX107" i="21" s="1"/>
  <c r="D108" i="21"/>
  <c r="CW108" i="21" s="1"/>
  <c r="CX108" i="21" s="1"/>
  <c r="D109" i="21"/>
  <c r="CW109" i="21" s="1"/>
  <c r="CX109" i="21" s="1"/>
  <c r="D110" i="21"/>
  <c r="CW110" i="21" s="1"/>
  <c r="CX110" i="21" s="1"/>
  <c r="D111" i="21"/>
  <c r="CW111" i="21" s="1"/>
  <c r="CX111" i="21" s="1"/>
  <c r="D112" i="21"/>
  <c r="CW112" i="21" s="1"/>
  <c r="CX112" i="21" s="1"/>
  <c r="D113" i="21"/>
  <c r="CW113" i="21" s="1"/>
  <c r="CX113" i="21" s="1"/>
  <c r="D114" i="21"/>
  <c r="CW114" i="21" s="1"/>
  <c r="CX114" i="21" s="1"/>
  <c r="D115" i="21"/>
  <c r="CW115" i="21" s="1"/>
  <c r="CX115" i="21" s="1"/>
  <c r="D116" i="21"/>
  <c r="CW116" i="21" s="1"/>
  <c r="CX116" i="21" s="1"/>
  <c r="D117" i="21"/>
  <c r="CW117" i="21" s="1"/>
  <c r="CX117" i="21" s="1"/>
  <c r="D118" i="21"/>
  <c r="CW118" i="21" s="1"/>
  <c r="CX118" i="21" s="1"/>
  <c r="D119" i="21"/>
  <c r="CW119" i="21" s="1"/>
  <c r="CX119" i="21" s="1"/>
  <c r="D120" i="21"/>
  <c r="CW120" i="21" s="1"/>
  <c r="CX120" i="21" s="1"/>
  <c r="D121" i="21"/>
  <c r="CW121" i="21" s="1"/>
  <c r="CX121" i="21" s="1"/>
  <c r="D122" i="21"/>
  <c r="CW122" i="21" s="1"/>
  <c r="CX122" i="21" s="1"/>
  <c r="D123" i="21"/>
  <c r="CW123" i="21" s="1"/>
  <c r="CX123" i="21" s="1"/>
  <c r="D124" i="21"/>
  <c r="CW124" i="21" s="1"/>
  <c r="CX124" i="21" s="1"/>
  <c r="D125" i="21"/>
  <c r="CW125" i="21" s="1"/>
  <c r="CX125" i="21" s="1"/>
  <c r="D126" i="21"/>
  <c r="CW126" i="21" s="1"/>
  <c r="CX126" i="21" s="1"/>
  <c r="D127" i="21"/>
  <c r="CW127" i="21" s="1"/>
  <c r="CX127" i="21" s="1"/>
  <c r="D128" i="21"/>
  <c r="CW128" i="21" s="1"/>
  <c r="CX128" i="21" s="1"/>
  <c r="D129" i="21"/>
  <c r="CW129" i="21" s="1"/>
  <c r="CX129" i="21" s="1"/>
  <c r="D130" i="21"/>
  <c r="CW130" i="21" s="1"/>
  <c r="CX130" i="21" s="1"/>
  <c r="D131" i="21"/>
  <c r="CW131" i="21" s="1"/>
  <c r="CX131" i="21" s="1"/>
  <c r="D132" i="21"/>
  <c r="CW132" i="21" s="1"/>
  <c r="CX132" i="21" s="1"/>
  <c r="D133" i="21"/>
  <c r="CW133" i="21" s="1"/>
  <c r="CX133" i="21" s="1"/>
  <c r="D134" i="21"/>
  <c r="CW134" i="21" s="1"/>
  <c r="CX134" i="21" s="1"/>
  <c r="D135" i="21"/>
  <c r="CW135" i="21" s="1"/>
  <c r="CX135" i="21" s="1"/>
  <c r="D136" i="21"/>
  <c r="CW136" i="21" s="1"/>
  <c r="CX136" i="21" s="1"/>
  <c r="D137" i="21"/>
  <c r="CW137" i="21" s="1"/>
  <c r="CX137" i="21" s="1"/>
  <c r="D138" i="21"/>
  <c r="CW138" i="21" s="1"/>
  <c r="CX138" i="21" s="1"/>
  <c r="D139" i="21"/>
  <c r="CW139" i="21" s="1"/>
  <c r="CX139" i="21" s="1"/>
  <c r="D140" i="21"/>
  <c r="CW140" i="21" s="1"/>
  <c r="CX140" i="21" s="1"/>
  <c r="D141" i="21"/>
  <c r="CW141" i="21" s="1"/>
  <c r="CX141" i="21" s="1"/>
  <c r="D142" i="21"/>
  <c r="CW142" i="21" s="1"/>
  <c r="CX142" i="21" s="1"/>
  <c r="D143" i="21"/>
  <c r="CW143" i="21" s="1"/>
  <c r="CX143" i="21" s="1"/>
  <c r="D144" i="21"/>
  <c r="CW144" i="21" s="1"/>
  <c r="CX144" i="21" s="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22" i="11"/>
  <c r="B682" i="11"/>
  <c r="AO558" i="11"/>
  <c r="AP558" i="11" s="1"/>
  <c r="AK558" i="11"/>
  <c r="AL558" i="11" s="1"/>
  <c r="AM558" i="11" s="1"/>
  <c r="AJ558" i="11"/>
  <c r="AI558" i="11"/>
  <c r="AH559" i="11"/>
  <c r="AH558" i="11"/>
  <c r="AG558" i="11"/>
  <c r="AK387" i="11"/>
  <c r="B391" i="11" s="1"/>
  <c r="AI405" i="11"/>
  <c r="AH405" i="11"/>
  <c r="AG405" i="11"/>
  <c r="B392" i="11"/>
  <c r="AL387" i="11"/>
  <c r="B393" i="11" s="1"/>
  <c r="AJ387" i="11"/>
  <c r="AI387" i="11"/>
  <c r="AH387" i="11"/>
  <c r="AG387" i="11"/>
  <c r="B367" i="11"/>
  <c r="AH356" i="11"/>
  <c r="AG356" i="11"/>
  <c r="AI338" i="11"/>
  <c r="AH338" i="11"/>
  <c r="AG338" i="11"/>
  <c r="AN299" i="11"/>
  <c r="AQ299" i="11"/>
  <c r="B307" i="11" s="1"/>
  <c r="AP299" i="11"/>
  <c r="AM299" i="11"/>
  <c r="B310" i="11" s="1"/>
  <c r="AL299" i="11"/>
  <c r="AK299" i="11"/>
  <c r="AJ299" i="11"/>
  <c r="AI299" i="11"/>
  <c r="AH299" i="11"/>
  <c r="AG299" i="11"/>
  <c r="B287" i="11"/>
  <c r="CE163" i="11"/>
  <c r="CF163" i="11"/>
  <c r="CG163" i="11"/>
  <c r="CE164" i="11"/>
  <c r="CF164" i="11"/>
  <c r="CG164" i="11"/>
  <c r="CE165" i="11"/>
  <c r="CF165" i="11"/>
  <c r="CG165" i="11"/>
  <c r="CE166" i="11"/>
  <c r="CF166" i="11"/>
  <c r="CG166" i="11"/>
  <c r="CE167" i="11"/>
  <c r="CF167" i="11"/>
  <c r="CG167" i="11"/>
  <c r="CE168" i="11"/>
  <c r="CF168" i="11"/>
  <c r="CG168" i="11"/>
  <c r="CE169" i="11"/>
  <c r="CF169" i="11"/>
  <c r="CG169" i="11"/>
  <c r="CE170" i="11"/>
  <c r="CF170" i="11"/>
  <c r="CG170" i="11"/>
  <c r="CE171" i="11"/>
  <c r="CF171" i="11"/>
  <c r="CG171" i="11"/>
  <c r="CE172" i="11"/>
  <c r="CF172" i="11"/>
  <c r="CG172" i="11"/>
  <c r="CE173" i="11"/>
  <c r="CF173" i="11"/>
  <c r="CG173" i="11"/>
  <c r="CE174" i="11"/>
  <c r="CF174" i="11"/>
  <c r="CG174" i="11"/>
  <c r="CE175" i="11"/>
  <c r="CF175" i="11"/>
  <c r="CG175" i="11"/>
  <c r="CE176" i="11"/>
  <c r="CF176" i="11"/>
  <c r="CG176" i="11"/>
  <c r="CE177" i="11"/>
  <c r="CF177" i="11"/>
  <c r="CG177" i="11"/>
  <c r="CE178" i="11"/>
  <c r="CF178" i="11"/>
  <c r="CG178" i="11"/>
  <c r="CE179" i="11"/>
  <c r="CF179" i="11"/>
  <c r="CG179" i="11"/>
  <c r="CE180" i="11"/>
  <c r="CF180" i="11"/>
  <c r="CG180" i="11"/>
  <c r="CE181" i="11"/>
  <c r="CF181" i="11"/>
  <c r="CG181" i="11"/>
  <c r="CE182" i="11"/>
  <c r="CF182" i="11"/>
  <c r="CG182" i="11"/>
  <c r="CE183" i="11"/>
  <c r="CF183" i="11"/>
  <c r="CG183" i="11"/>
  <c r="CE184" i="11"/>
  <c r="CF184" i="11"/>
  <c r="CG184" i="11"/>
  <c r="CE185" i="11"/>
  <c r="CF185" i="11"/>
  <c r="CG185" i="11"/>
  <c r="CE186" i="11"/>
  <c r="CF186" i="11"/>
  <c r="CG186" i="11"/>
  <c r="CE187" i="11"/>
  <c r="CF187" i="11"/>
  <c r="CG187" i="11"/>
  <c r="CE188" i="11"/>
  <c r="CF188" i="11"/>
  <c r="CG188" i="11"/>
  <c r="CE189" i="11"/>
  <c r="CF189" i="11"/>
  <c r="CG189" i="11"/>
  <c r="CE190" i="11"/>
  <c r="CF190" i="11"/>
  <c r="CG190" i="11"/>
  <c r="CE191" i="11"/>
  <c r="CF191" i="11"/>
  <c r="CG191" i="11"/>
  <c r="CE192" i="11"/>
  <c r="CF192" i="11"/>
  <c r="CG192" i="11"/>
  <c r="CE193" i="11"/>
  <c r="CF193" i="11"/>
  <c r="CG193" i="11"/>
  <c r="CE194" i="11"/>
  <c r="CF194" i="11"/>
  <c r="CG194" i="11"/>
  <c r="CE195" i="11"/>
  <c r="CF195" i="11"/>
  <c r="CG195" i="11"/>
  <c r="CE196" i="11"/>
  <c r="CF196" i="11"/>
  <c r="CG196" i="11"/>
  <c r="CE197" i="11"/>
  <c r="CF197" i="11"/>
  <c r="CG197" i="11"/>
  <c r="CE198" i="11"/>
  <c r="CF198" i="11"/>
  <c r="CG198" i="11"/>
  <c r="CE199" i="11"/>
  <c r="CF199" i="11"/>
  <c r="CG199" i="11"/>
  <c r="CE200" i="11"/>
  <c r="CF200" i="11"/>
  <c r="CG200" i="11"/>
  <c r="CE201" i="11"/>
  <c r="CF201" i="11"/>
  <c r="CG201" i="11"/>
  <c r="CE202" i="11"/>
  <c r="CF202" i="11"/>
  <c r="CG202" i="11"/>
  <c r="CE203" i="11"/>
  <c r="CF203" i="11"/>
  <c r="CG203" i="11"/>
  <c r="CE204" i="11"/>
  <c r="CF204" i="11"/>
  <c r="CG204" i="11"/>
  <c r="CE205" i="11"/>
  <c r="CF205" i="11"/>
  <c r="CG205" i="11"/>
  <c r="CE206" i="11"/>
  <c r="CF206" i="11"/>
  <c r="CG206" i="11"/>
  <c r="CE207" i="11"/>
  <c r="CF207" i="11"/>
  <c r="CG207" i="11"/>
  <c r="CE208" i="11"/>
  <c r="CF208" i="11"/>
  <c r="CG208" i="11"/>
  <c r="CE209" i="11"/>
  <c r="CF209" i="11"/>
  <c r="CG209" i="11"/>
  <c r="CE210" i="11"/>
  <c r="CF210" i="11"/>
  <c r="CG210" i="11"/>
  <c r="CE211" i="11"/>
  <c r="CF211" i="11"/>
  <c r="CG211" i="11"/>
  <c r="CE212" i="11"/>
  <c r="CF212" i="11"/>
  <c r="CG212" i="11"/>
  <c r="CE213" i="11"/>
  <c r="CF213" i="11"/>
  <c r="CG213" i="11"/>
  <c r="CE214" i="11"/>
  <c r="CF214" i="11"/>
  <c r="CG214" i="11"/>
  <c r="CE215" i="11"/>
  <c r="CF215" i="11"/>
  <c r="CG215" i="11"/>
  <c r="CE216" i="11"/>
  <c r="CF216" i="11"/>
  <c r="CG216" i="11"/>
  <c r="CE217" i="11"/>
  <c r="CF217" i="11"/>
  <c r="CG217" i="11"/>
  <c r="CE218" i="11"/>
  <c r="CF218" i="11"/>
  <c r="CG218" i="11"/>
  <c r="CE219" i="11"/>
  <c r="CF219" i="11"/>
  <c r="CG219" i="11"/>
  <c r="CE220" i="11"/>
  <c r="CF220" i="11"/>
  <c r="CG220" i="11"/>
  <c r="CE221" i="11"/>
  <c r="CF221" i="11"/>
  <c r="CG221" i="11"/>
  <c r="CE222" i="11"/>
  <c r="CF222" i="11"/>
  <c r="CG222" i="11"/>
  <c r="CE223" i="11"/>
  <c r="CH223" i="11" s="1"/>
  <c r="CI223" i="11" s="1"/>
  <c r="CF223" i="11"/>
  <c r="CG223" i="11"/>
  <c r="CE224" i="11"/>
  <c r="CF224" i="11"/>
  <c r="CG224" i="11"/>
  <c r="CE225" i="11"/>
  <c r="CF225" i="11"/>
  <c r="CG225" i="11"/>
  <c r="CE226" i="11"/>
  <c r="CF226" i="11"/>
  <c r="CG226" i="11"/>
  <c r="CE227" i="11"/>
  <c r="CF227" i="11"/>
  <c r="CG227" i="11"/>
  <c r="CE228" i="11"/>
  <c r="CF228" i="11"/>
  <c r="CG228" i="11"/>
  <c r="CE229" i="11"/>
  <c r="CF229" i="11"/>
  <c r="CG229" i="11"/>
  <c r="CE230" i="11"/>
  <c r="CF230" i="11"/>
  <c r="CG230" i="11"/>
  <c r="CE231" i="11"/>
  <c r="CF231" i="11"/>
  <c r="CG231" i="11"/>
  <c r="CE232" i="11"/>
  <c r="CF232" i="11"/>
  <c r="CG232" i="11"/>
  <c r="CE233" i="11"/>
  <c r="CF233" i="11"/>
  <c r="CG233" i="11"/>
  <c r="CE234" i="11"/>
  <c r="CF234" i="11"/>
  <c r="CG234" i="11"/>
  <c r="CE235" i="11"/>
  <c r="CF235" i="11"/>
  <c r="CG235" i="11"/>
  <c r="CE236" i="11"/>
  <c r="CF236" i="11"/>
  <c r="CG236" i="11"/>
  <c r="CE237" i="11"/>
  <c r="CF237" i="11"/>
  <c r="CG237" i="11"/>
  <c r="CE238" i="11"/>
  <c r="CF238" i="11"/>
  <c r="CG238" i="11"/>
  <c r="CE239" i="11"/>
  <c r="CF239" i="11"/>
  <c r="CG239" i="11"/>
  <c r="CE240" i="11"/>
  <c r="CF240" i="11"/>
  <c r="CG240" i="11"/>
  <c r="CE241" i="11"/>
  <c r="CF241" i="11"/>
  <c r="CG241" i="11"/>
  <c r="CE242" i="11"/>
  <c r="CF242" i="11"/>
  <c r="CG242" i="11"/>
  <c r="CE243" i="11"/>
  <c r="CF243" i="11"/>
  <c r="CG243" i="11"/>
  <c r="CE244" i="11"/>
  <c r="CF244" i="11"/>
  <c r="CG244" i="11"/>
  <c r="CE245" i="11"/>
  <c r="CH245" i="11" s="1"/>
  <c r="CI245" i="11" s="1"/>
  <c r="CF245" i="11"/>
  <c r="CG245" i="11"/>
  <c r="CE246" i="11"/>
  <c r="CF246" i="11"/>
  <c r="CG246" i="11"/>
  <c r="CE247" i="11"/>
  <c r="CF247" i="11"/>
  <c r="CG247" i="11"/>
  <c r="CE248" i="11"/>
  <c r="CF248" i="11"/>
  <c r="CG248" i="11"/>
  <c r="CE249" i="11"/>
  <c r="CF249" i="11"/>
  <c r="CG249" i="11"/>
  <c r="CE250" i="11"/>
  <c r="CF250" i="11"/>
  <c r="CG250" i="11"/>
  <c r="CE251" i="11"/>
  <c r="CF251" i="11"/>
  <c r="CG251" i="11"/>
  <c r="CE252" i="11"/>
  <c r="CF252" i="11"/>
  <c r="CG252" i="11"/>
  <c r="CE253" i="11"/>
  <c r="CF253" i="11"/>
  <c r="CG253" i="11"/>
  <c r="CE254" i="11"/>
  <c r="CF254" i="11"/>
  <c r="CG254" i="11"/>
  <c r="CE255" i="11"/>
  <c r="CF255" i="11"/>
  <c r="CG255" i="11"/>
  <c r="CE256" i="11"/>
  <c r="CF256" i="11"/>
  <c r="CG256" i="11"/>
  <c r="CE257" i="11"/>
  <c r="CF257" i="11"/>
  <c r="CG257" i="11"/>
  <c r="CE258" i="11"/>
  <c r="CF258" i="11"/>
  <c r="CG258" i="11"/>
  <c r="CE259" i="11"/>
  <c r="CF259" i="11"/>
  <c r="CG259" i="11"/>
  <c r="CE260" i="11"/>
  <c r="CF260" i="11"/>
  <c r="CG260" i="11"/>
  <c r="CE261" i="11"/>
  <c r="CF261" i="11"/>
  <c r="CG261" i="11"/>
  <c r="CE262" i="11"/>
  <c r="CF262" i="11"/>
  <c r="CG262" i="11"/>
  <c r="CE263" i="11"/>
  <c r="CF263" i="11"/>
  <c r="CG263" i="11"/>
  <c r="CE264" i="11"/>
  <c r="CF264" i="11"/>
  <c r="CG264" i="11"/>
  <c r="CE265" i="11"/>
  <c r="CF265" i="11"/>
  <c r="CG265" i="11"/>
  <c r="CE266" i="11"/>
  <c r="CF266" i="11"/>
  <c r="CG266" i="11"/>
  <c r="CE267" i="11"/>
  <c r="CF267" i="11"/>
  <c r="CG267" i="11"/>
  <c r="CE268" i="11"/>
  <c r="CF268" i="11"/>
  <c r="CG268" i="11"/>
  <c r="CE269" i="11"/>
  <c r="CF269" i="11"/>
  <c r="CG269" i="11"/>
  <c r="CE270" i="11"/>
  <c r="CF270" i="11"/>
  <c r="CG270" i="11"/>
  <c r="CE271" i="11"/>
  <c r="CF271" i="11"/>
  <c r="CG271" i="11"/>
  <c r="CE272" i="11"/>
  <c r="CF272" i="11"/>
  <c r="CG272" i="11"/>
  <c r="CE273" i="11"/>
  <c r="CH273" i="11" s="1"/>
  <c r="CI273" i="11" s="1"/>
  <c r="CF273" i="11"/>
  <c r="CG273" i="11"/>
  <c r="CE274" i="11"/>
  <c r="CF274" i="11"/>
  <c r="CG274" i="11"/>
  <c r="CE275" i="11"/>
  <c r="CF275" i="11"/>
  <c r="CG275" i="11"/>
  <c r="CE276" i="11"/>
  <c r="CF276" i="11"/>
  <c r="CG276" i="11"/>
  <c r="CE277" i="11"/>
  <c r="CF277" i="11"/>
  <c r="CG277" i="11"/>
  <c r="CE278" i="11"/>
  <c r="CH278" i="11" s="1"/>
  <c r="CI278" i="11" s="1"/>
  <c r="CF278" i="11"/>
  <c r="CG278" i="11"/>
  <c r="CE279" i="11"/>
  <c r="CF279" i="11"/>
  <c r="CG279" i="11"/>
  <c r="CE280" i="11"/>
  <c r="CF280" i="11"/>
  <c r="CG280" i="11"/>
  <c r="CE281" i="11"/>
  <c r="CF281" i="11"/>
  <c r="CG281" i="11"/>
  <c r="CG162" i="11"/>
  <c r="CF162" i="11"/>
  <c r="CE162" i="11"/>
  <c r="BX163" i="11"/>
  <c r="BY163" i="11"/>
  <c r="BZ163" i="11"/>
  <c r="BX164" i="11"/>
  <c r="BY164" i="11"/>
  <c r="BZ164" i="11"/>
  <c r="BX165" i="11"/>
  <c r="BY165" i="11"/>
  <c r="BZ165" i="11"/>
  <c r="BX166" i="11"/>
  <c r="BY166" i="11"/>
  <c r="BZ166" i="11"/>
  <c r="BX167" i="11"/>
  <c r="BY167" i="11"/>
  <c r="BZ167" i="11"/>
  <c r="BX168" i="11"/>
  <c r="BY168" i="11"/>
  <c r="BZ168" i="11"/>
  <c r="BX169" i="11"/>
  <c r="BY169" i="11"/>
  <c r="BZ169" i="11"/>
  <c r="BX170" i="11"/>
  <c r="BY170" i="11"/>
  <c r="BZ170" i="11"/>
  <c r="BX171" i="11"/>
  <c r="BY171" i="11"/>
  <c r="BZ171" i="11"/>
  <c r="BX172" i="11"/>
  <c r="BY172" i="11"/>
  <c r="BZ172" i="11"/>
  <c r="BX173" i="11"/>
  <c r="BY173" i="11"/>
  <c r="BZ173" i="11"/>
  <c r="BX174" i="11"/>
  <c r="BY174" i="11"/>
  <c r="BZ174" i="11"/>
  <c r="BX175" i="11"/>
  <c r="BY175" i="11"/>
  <c r="BZ175" i="11"/>
  <c r="BX176" i="11"/>
  <c r="BY176" i="11"/>
  <c r="BZ176" i="11"/>
  <c r="BX177" i="11"/>
  <c r="BY177" i="11"/>
  <c r="BZ177" i="11"/>
  <c r="BX178" i="11"/>
  <c r="BY178" i="11"/>
  <c r="BZ178" i="11"/>
  <c r="BX179" i="11"/>
  <c r="BY179" i="11"/>
  <c r="BZ179" i="11"/>
  <c r="BX180" i="11"/>
  <c r="BY180" i="11"/>
  <c r="BZ180" i="11"/>
  <c r="BX181" i="11"/>
  <c r="BY181" i="11"/>
  <c r="BZ181" i="11"/>
  <c r="BX182" i="11"/>
  <c r="BY182" i="11"/>
  <c r="BZ182" i="11"/>
  <c r="BX183" i="11"/>
  <c r="BY183" i="11"/>
  <c r="BZ183" i="11"/>
  <c r="BX184" i="11"/>
  <c r="BY184" i="11"/>
  <c r="BZ184" i="11"/>
  <c r="BX185" i="11"/>
  <c r="BY185" i="11"/>
  <c r="BZ185" i="11"/>
  <c r="BX186" i="11"/>
  <c r="BY186" i="11"/>
  <c r="BZ186" i="11"/>
  <c r="BX187" i="11"/>
  <c r="BY187" i="11"/>
  <c r="BZ187" i="11"/>
  <c r="BX188" i="11"/>
  <c r="BY188" i="11"/>
  <c r="BZ188" i="11"/>
  <c r="BX189" i="11"/>
  <c r="BY189" i="11"/>
  <c r="BZ189" i="11"/>
  <c r="BX190" i="11"/>
  <c r="BY190" i="11"/>
  <c r="BZ190" i="11"/>
  <c r="BX191" i="11"/>
  <c r="BY191" i="11"/>
  <c r="BZ191" i="11"/>
  <c r="BX192" i="11"/>
  <c r="BY192" i="11"/>
  <c r="BZ192" i="11"/>
  <c r="BX193" i="11"/>
  <c r="BY193" i="11"/>
  <c r="BZ193" i="11"/>
  <c r="BX194" i="11"/>
  <c r="BY194" i="11"/>
  <c r="BZ194" i="11"/>
  <c r="BX195" i="11"/>
  <c r="BY195" i="11"/>
  <c r="BZ195" i="11"/>
  <c r="BX196" i="11"/>
  <c r="BY196" i="11"/>
  <c r="BZ196" i="11"/>
  <c r="BX197" i="11"/>
  <c r="BY197" i="11"/>
  <c r="BZ197" i="11"/>
  <c r="BX198" i="11"/>
  <c r="BY198" i="11"/>
  <c r="BZ198" i="11"/>
  <c r="BX199" i="11"/>
  <c r="BY199" i="11"/>
  <c r="BZ199" i="11"/>
  <c r="BX200" i="11"/>
  <c r="BY200" i="11"/>
  <c r="BZ200" i="11"/>
  <c r="BX201" i="11"/>
  <c r="BY201" i="11"/>
  <c r="BZ201" i="11"/>
  <c r="BX202" i="11"/>
  <c r="BY202" i="11"/>
  <c r="BZ202" i="11"/>
  <c r="BX203" i="11"/>
  <c r="BY203" i="11"/>
  <c r="BZ203" i="11"/>
  <c r="BX204" i="11"/>
  <c r="BY204" i="11"/>
  <c r="BZ204" i="11"/>
  <c r="BX205" i="11"/>
  <c r="BY205" i="11"/>
  <c r="BZ205" i="11"/>
  <c r="BX206" i="11"/>
  <c r="BY206" i="11"/>
  <c r="BZ206" i="11"/>
  <c r="BX207" i="11"/>
  <c r="BY207" i="11"/>
  <c r="BZ207" i="11"/>
  <c r="BX208" i="11"/>
  <c r="BY208" i="11"/>
  <c r="BZ208" i="11"/>
  <c r="BX209" i="11"/>
  <c r="BY209" i="11"/>
  <c r="BZ209" i="11"/>
  <c r="BX210" i="11"/>
  <c r="BY210" i="11"/>
  <c r="BZ210" i="11"/>
  <c r="BX211" i="11"/>
  <c r="BY211" i="11"/>
  <c r="BZ211" i="11"/>
  <c r="BX212" i="11"/>
  <c r="BY212" i="11"/>
  <c r="BZ212" i="11"/>
  <c r="BX213" i="11"/>
  <c r="BY213" i="11"/>
  <c r="BZ213" i="11"/>
  <c r="BX214" i="11"/>
  <c r="BY214" i="11"/>
  <c r="BZ214" i="11"/>
  <c r="BX215" i="11"/>
  <c r="BY215" i="11"/>
  <c r="BZ215" i="11"/>
  <c r="BX216" i="11"/>
  <c r="BY216" i="11"/>
  <c r="BZ216" i="11"/>
  <c r="BX217" i="11"/>
  <c r="BY217" i="11"/>
  <c r="BZ217" i="11"/>
  <c r="BX218" i="11"/>
  <c r="BY218" i="11"/>
  <c r="BZ218" i="11"/>
  <c r="BX219" i="11"/>
  <c r="BY219" i="11"/>
  <c r="BZ219" i="11"/>
  <c r="BX220" i="11"/>
  <c r="BY220" i="11"/>
  <c r="BZ220" i="11"/>
  <c r="BX221" i="11"/>
  <c r="BY221" i="11"/>
  <c r="BZ221" i="11"/>
  <c r="BX222" i="11"/>
  <c r="BY222" i="11"/>
  <c r="BZ222" i="11"/>
  <c r="BX223" i="11"/>
  <c r="BY223" i="11"/>
  <c r="BZ223" i="11"/>
  <c r="BX224" i="11"/>
  <c r="BY224" i="11"/>
  <c r="BZ224" i="11"/>
  <c r="BX225" i="11"/>
  <c r="BY225" i="11"/>
  <c r="BZ225" i="11"/>
  <c r="BX226" i="11"/>
  <c r="BY226" i="11"/>
  <c r="BZ226" i="11"/>
  <c r="BX227" i="11"/>
  <c r="BY227" i="11"/>
  <c r="BZ227" i="11"/>
  <c r="BX228" i="11"/>
  <c r="BY228" i="11"/>
  <c r="BZ228" i="11"/>
  <c r="BX229" i="11"/>
  <c r="BY229" i="11"/>
  <c r="BZ229" i="11"/>
  <c r="BX230" i="11"/>
  <c r="BY230" i="11"/>
  <c r="BZ230" i="11"/>
  <c r="BX231" i="11"/>
  <c r="BY231" i="11"/>
  <c r="BZ231" i="11"/>
  <c r="BX232" i="11"/>
  <c r="BY232" i="11"/>
  <c r="BZ232" i="11"/>
  <c r="BX233" i="11"/>
  <c r="BY233" i="11"/>
  <c r="BZ233" i="11"/>
  <c r="BX234" i="11"/>
  <c r="BY234" i="11"/>
  <c r="BZ234" i="11"/>
  <c r="BX235" i="11"/>
  <c r="BY235" i="11"/>
  <c r="BZ235" i="11"/>
  <c r="BX236" i="11"/>
  <c r="BY236" i="11"/>
  <c r="BZ236" i="11"/>
  <c r="BX237" i="11"/>
  <c r="BY237" i="11"/>
  <c r="BZ237" i="11"/>
  <c r="BX238" i="11"/>
  <c r="BY238" i="11"/>
  <c r="BZ238" i="11"/>
  <c r="BX239" i="11"/>
  <c r="BY239" i="11"/>
  <c r="BZ239" i="11"/>
  <c r="BX240" i="11"/>
  <c r="BY240" i="11"/>
  <c r="BZ240" i="11"/>
  <c r="BX241" i="11"/>
  <c r="BY241" i="11"/>
  <c r="BZ241" i="11"/>
  <c r="BX242" i="11"/>
  <c r="BY242" i="11"/>
  <c r="BZ242" i="11"/>
  <c r="BX243" i="11"/>
  <c r="BY243" i="11"/>
  <c r="BZ243" i="11"/>
  <c r="BX244" i="11"/>
  <c r="BY244" i="11"/>
  <c r="BZ244" i="11"/>
  <c r="BX245" i="11"/>
  <c r="BY245" i="11"/>
  <c r="BZ245" i="11"/>
  <c r="BX246" i="11"/>
  <c r="BY246" i="11"/>
  <c r="BZ246" i="11"/>
  <c r="BX247" i="11"/>
  <c r="BY247" i="11"/>
  <c r="BZ247" i="11"/>
  <c r="BX248" i="11"/>
  <c r="BY248" i="11"/>
  <c r="BZ248" i="11"/>
  <c r="BX249" i="11"/>
  <c r="BY249" i="11"/>
  <c r="BZ249" i="11"/>
  <c r="BX250" i="11"/>
  <c r="BY250" i="11"/>
  <c r="BZ250" i="11"/>
  <c r="BX251" i="11"/>
  <c r="BY251" i="11"/>
  <c r="BZ251" i="11"/>
  <c r="BX252" i="11"/>
  <c r="BY252" i="11"/>
  <c r="BZ252" i="11"/>
  <c r="BX253" i="11"/>
  <c r="BY253" i="11"/>
  <c r="BZ253" i="11"/>
  <c r="BX254" i="11"/>
  <c r="BY254" i="11"/>
  <c r="BZ254" i="11"/>
  <c r="BX255" i="11"/>
  <c r="BY255" i="11"/>
  <c r="BZ255" i="11"/>
  <c r="BX256" i="11"/>
  <c r="BY256" i="11"/>
  <c r="BZ256" i="11"/>
  <c r="BX257" i="11"/>
  <c r="BY257" i="11"/>
  <c r="BZ257" i="11"/>
  <c r="BX258" i="11"/>
  <c r="BY258" i="11"/>
  <c r="BZ258" i="11"/>
  <c r="BX259" i="11"/>
  <c r="BY259" i="11"/>
  <c r="BZ259" i="11"/>
  <c r="BX260" i="11"/>
  <c r="BY260" i="11"/>
  <c r="BZ260" i="11"/>
  <c r="BX261" i="11"/>
  <c r="BY261" i="11"/>
  <c r="BZ261" i="11"/>
  <c r="BX262" i="11"/>
  <c r="BY262" i="11"/>
  <c r="BZ262" i="11"/>
  <c r="BX263" i="11"/>
  <c r="BY263" i="11"/>
  <c r="BZ263" i="11"/>
  <c r="BX264" i="11"/>
  <c r="BY264" i="11"/>
  <c r="BZ264" i="11"/>
  <c r="BX265" i="11"/>
  <c r="BY265" i="11"/>
  <c r="BZ265" i="11"/>
  <c r="BX266" i="11"/>
  <c r="BY266" i="11"/>
  <c r="BZ266" i="11"/>
  <c r="BX267" i="11"/>
  <c r="BY267" i="11"/>
  <c r="BZ267" i="11"/>
  <c r="BX268" i="11"/>
  <c r="BY268" i="11"/>
  <c r="BZ268" i="11"/>
  <c r="BX269" i="11"/>
  <c r="BY269" i="11"/>
  <c r="BZ269" i="11"/>
  <c r="BX270" i="11"/>
  <c r="BY270" i="11"/>
  <c r="BZ270" i="11"/>
  <c r="BX271" i="11"/>
  <c r="BY271" i="11"/>
  <c r="BZ271" i="11"/>
  <c r="BX272" i="11"/>
  <c r="BY272" i="11"/>
  <c r="BZ272" i="11"/>
  <c r="BX273" i="11"/>
  <c r="BY273" i="11"/>
  <c r="BZ273" i="11"/>
  <c r="BX274" i="11"/>
  <c r="BY274" i="11"/>
  <c r="BZ274" i="11"/>
  <c r="BX275" i="11"/>
  <c r="BY275" i="11"/>
  <c r="BZ275" i="11"/>
  <c r="BX276" i="11"/>
  <c r="BY276" i="11"/>
  <c r="BZ276" i="11"/>
  <c r="BX277" i="11"/>
  <c r="BY277" i="11"/>
  <c r="BZ277" i="11"/>
  <c r="BX278" i="11"/>
  <c r="BY278" i="11"/>
  <c r="BZ278" i="11"/>
  <c r="BX279" i="11"/>
  <c r="BY279" i="11"/>
  <c r="BZ279" i="11"/>
  <c r="BX280" i="11"/>
  <c r="BY280" i="11"/>
  <c r="BZ280" i="11"/>
  <c r="BX281" i="11"/>
  <c r="BY281" i="11"/>
  <c r="BZ281" i="11"/>
  <c r="BX162" i="11"/>
  <c r="AD282" i="11"/>
  <c r="AC282" i="11"/>
  <c r="AB282" i="11"/>
  <c r="AA282" i="11"/>
  <c r="Z282" i="11"/>
  <c r="Y282" i="11"/>
  <c r="X282" i="11"/>
  <c r="W282" i="11"/>
  <c r="V282" i="11"/>
  <c r="U282" i="11"/>
  <c r="S282" i="11"/>
  <c r="R282" i="11"/>
  <c r="Q282" i="11"/>
  <c r="O282" i="11"/>
  <c r="N282" i="11"/>
  <c r="P282" i="11"/>
  <c r="T282" i="11"/>
  <c r="M282" i="11"/>
  <c r="M304" i="11"/>
  <c r="D162" i="11"/>
  <c r="CB162" i="11" s="1"/>
  <c r="BY162" i="11"/>
  <c r="BZ162" i="11"/>
  <c r="BW162" i="11"/>
  <c r="BV162" i="11"/>
  <c r="BU162" i="11"/>
  <c r="BT162" i="11"/>
  <c r="BW163" i="11" s="1"/>
  <c r="B289" i="11" s="1"/>
  <c r="AI122" i="11"/>
  <c r="AJ76" i="11"/>
  <c r="AI79" i="11"/>
  <c r="AJ122" i="11"/>
  <c r="AI123" i="11"/>
  <c r="AI124" i="11"/>
  <c r="AI125" i="11"/>
  <c r="AI126" i="11"/>
  <c r="AI127" i="11"/>
  <c r="AI128" i="11"/>
  <c r="AI129" i="11"/>
  <c r="AI130" i="11"/>
  <c r="AI131" i="11"/>
  <c r="AI132" i="11"/>
  <c r="AI133" i="11"/>
  <c r="AI134" i="11"/>
  <c r="AI135" i="11"/>
  <c r="AI136" i="11"/>
  <c r="AI137" i="11"/>
  <c r="AI138" i="11"/>
  <c r="AI139" i="11"/>
  <c r="AI140" i="11"/>
  <c r="AI141" i="11"/>
  <c r="AJ142" i="11"/>
  <c r="B148" i="11" s="1"/>
  <c r="BO281" i="11"/>
  <c r="BN281" i="11"/>
  <c r="BM281" i="11"/>
  <c r="BP281" i="11" s="1"/>
  <c r="BE163" i="11"/>
  <c r="BF163" i="11"/>
  <c r="BG163" i="11"/>
  <c r="BH163" i="11"/>
  <c r="BI163" i="11"/>
  <c r="BJ163" i="11"/>
  <c r="BK163" i="11"/>
  <c r="BL163" i="11"/>
  <c r="BM163" i="11"/>
  <c r="BN163" i="11"/>
  <c r="BO163" i="11"/>
  <c r="BP163" i="11"/>
  <c r="BE164" i="11"/>
  <c r="BF164" i="11"/>
  <c r="BG164" i="11"/>
  <c r="BH164" i="11"/>
  <c r="BI164" i="11"/>
  <c r="BJ164" i="11"/>
  <c r="BK164" i="11"/>
  <c r="BL164" i="11"/>
  <c r="BM164" i="11"/>
  <c r="BN164" i="11"/>
  <c r="BO164" i="11"/>
  <c r="BP164" i="11" s="1"/>
  <c r="BE165" i="11"/>
  <c r="BF165" i="11"/>
  <c r="BG165" i="11"/>
  <c r="BH165" i="11"/>
  <c r="BI165" i="11"/>
  <c r="BJ165" i="11"/>
  <c r="BK165" i="11"/>
  <c r="BL165" i="11"/>
  <c r="BM165" i="11"/>
  <c r="BN165" i="11"/>
  <c r="BO165" i="11"/>
  <c r="BP165" i="11"/>
  <c r="BE166" i="11"/>
  <c r="BF166" i="11"/>
  <c r="BG166" i="11"/>
  <c r="BH166" i="11"/>
  <c r="BI166" i="11"/>
  <c r="BJ166" i="11"/>
  <c r="BK166" i="11"/>
  <c r="BL166" i="11"/>
  <c r="BM166" i="11"/>
  <c r="BN166" i="11"/>
  <c r="BO166" i="11"/>
  <c r="BP166" i="11"/>
  <c r="BE167" i="11"/>
  <c r="BF167" i="11"/>
  <c r="BG167" i="11"/>
  <c r="BH167" i="11"/>
  <c r="BI167" i="11"/>
  <c r="BJ167" i="11"/>
  <c r="BK167" i="11"/>
  <c r="BL167" i="11"/>
  <c r="BM167" i="11"/>
  <c r="BN167" i="11"/>
  <c r="BO167" i="11"/>
  <c r="BP167" i="11"/>
  <c r="BE168" i="11"/>
  <c r="BF168" i="11"/>
  <c r="BG168" i="11"/>
  <c r="BH168" i="11"/>
  <c r="BI168" i="11"/>
  <c r="BJ168" i="11"/>
  <c r="BK168" i="11"/>
  <c r="BL168" i="11"/>
  <c r="BM168" i="11"/>
  <c r="BN168" i="11"/>
  <c r="BO168" i="11"/>
  <c r="BP168" i="11"/>
  <c r="BE169" i="11"/>
  <c r="BF169" i="11"/>
  <c r="BG169" i="11"/>
  <c r="BH169" i="11"/>
  <c r="BI169" i="11"/>
  <c r="BJ169" i="11"/>
  <c r="BK169" i="11"/>
  <c r="BL169" i="11"/>
  <c r="BM169" i="11"/>
  <c r="BN169" i="11"/>
  <c r="BO169" i="11"/>
  <c r="BP169" i="11"/>
  <c r="BE170" i="11"/>
  <c r="BF170" i="11"/>
  <c r="BG170" i="11"/>
  <c r="BH170" i="11"/>
  <c r="BI170" i="11"/>
  <c r="BJ170" i="11"/>
  <c r="BK170" i="11"/>
  <c r="BL170" i="11"/>
  <c r="BM170" i="11"/>
  <c r="BN170" i="11"/>
  <c r="BO170" i="11"/>
  <c r="BP170" i="11"/>
  <c r="BE171" i="11"/>
  <c r="BF171" i="11"/>
  <c r="BG171" i="11"/>
  <c r="BH171" i="11"/>
  <c r="BI171" i="11"/>
  <c r="BJ171" i="11"/>
  <c r="BK171" i="11"/>
  <c r="BL171" i="11"/>
  <c r="BM171" i="11"/>
  <c r="BN171" i="11"/>
  <c r="BO171" i="11"/>
  <c r="BP171" i="11"/>
  <c r="BE172" i="11"/>
  <c r="BF172" i="11"/>
  <c r="BG172" i="11"/>
  <c r="BH172" i="11"/>
  <c r="BI172" i="11"/>
  <c r="BJ172" i="11"/>
  <c r="BK172" i="11"/>
  <c r="BL172" i="11"/>
  <c r="BM172" i="11"/>
  <c r="BN172" i="11"/>
  <c r="BO172" i="11"/>
  <c r="BP172" i="11"/>
  <c r="BE173" i="11"/>
  <c r="BF173" i="11"/>
  <c r="BG173" i="11"/>
  <c r="BH173" i="11"/>
  <c r="BI173" i="11"/>
  <c r="BJ173" i="11"/>
  <c r="BK173" i="11"/>
  <c r="BL173" i="11"/>
  <c r="BM173" i="11"/>
  <c r="BN173" i="11"/>
  <c r="BO173" i="11"/>
  <c r="BP173" i="11"/>
  <c r="BE174" i="11"/>
  <c r="BF174" i="11"/>
  <c r="BG174" i="11"/>
  <c r="BH174" i="11"/>
  <c r="BI174" i="11"/>
  <c r="BJ174" i="11"/>
  <c r="BK174" i="11"/>
  <c r="BL174" i="11"/>
  <c r="BM174" i="11"/>
  <c r="BN174" i="11"/>
  <c r="BO174" i="11"/>
  <c r="BP174" i="11"/>
  <c r="BE175" i="11"/>
  <c r="BF175" i="11"/>
  <c r="BG175" i="11"/>
  <c r="BH175" i="11"/>
  <c r="BI175" i="11"/>
  <c r="BJ175" i="11"/>
  <c r="BK175" i="11"/>
  <c r="BL175" i="11"/>
  <c r="BM175" i="11"/>
  <c r="BN175" i="11"/>
  <c r="BO175" i="11"/>
  <c r="BP175" i="11"/>
  <c r="BE176" i="11"/>
  <c r="BF176" i="11"/>
  <c r="BG176" i="11"/>
  <c r="BH176" i="11"/>
  <c r="BI176" i="11"/>
  <c r="BJ176" i="11"/>
  <c r="BK176" i="11"/>
  <c r="BL176" i="11"/>
  <c r="BM176" i="11"/>
  <c r="BN176" i="11"/>
  <c r="BO176" i="11"/>
  <c r="BP176" i="11"/>
  <c r="BE177" i="11"/>
  <c r="BF177" i="11"/>
  <c r="BG177" i="11"/>
  <c r="BH177" i="11"/>
  <c r="BI177" i="11"/>
  <c r="BJ177" i="11"/>
  <c r="BK177" i="11"/>
  <c r="BL177" i="11"/>
  <c r="BM177" i="11"/>
  <c r="BN177" i="11"/>
  <c r="BO177" i="11"/>
  <c r="BP177" i="11"/>
  <c r="BE178" i="11"/>
  <c r="BF178" i="11"/>
  <c r="BG178" i="11"/>
  <c r="BH178" i="11"/>
  <c r="BI178" i="11"/>
  <c r="BJ178" i="11"/>
  <c r="BK178" i="11"/>
  <c r="BL178" i="11"/>
  <c r="BM178" i="11"/>
  <c r="BN178" i="11"/>
  <c r="BO178" i="11"/>
  <c r="BP178" i="11"/>
  <c r="BE179" i="11"/>
  <c r="BF179" i="11"/>
  <c r="BG179" i="11"/>
  <c r="BH179" i="11"/>
  <c r="BI179" i="11"/>
  <c r="BJ179" i="11"/>
  <c r="BK179" i="11"/>
  <c r="BL179" i="11"/>
  <c r="BM179" i="11"/>
  <c r="BN179" i="11"/>
  <c r="BO179" i="11"/>
  <c r="BP179" i="11"/>
  <c r="BE180" i="11"/>
  <c r="BF180" i="11"/>
  <c r="BG180" i="11"/>
  <c r="BH180" i="11"/>
  <c r="BI180" i="11"/>
  <c r="BJ180" i="11"/>
  <c r="BK180" i="11"/>
  <c r="BL180" i="11"/>
  <c r="BM180" i="11"/>
  <c r="BN180" i="11"/>
  <c r="BO180" i="11"/>
  <c r="BP180" i="11"/>
  <c r="BE181" i="11"/>
  <c r="BF181" i="11"/>
  <c r="BG181" i="11"/>
  <c r="BH181" i="11"/>
  <c r="BI181" i="11"/>
  <c r="BJ181" i="11"/>
  <c r="BK181" i="11"/>
  <c r="BL181" i="11"/>
  <c r="BM181" i="11"/>
  <c r="BN181" i="11"/>
  <c r="BO181" i="11"/>
  <c r="BP181" i="11"/>
  <c r="BE182" i="11"/>
  <c r="BF182" i="11"/>
  <c r="BG182" i="11"/>
  <c r="BH182" i="11"/>
  <c r="BQ182" i="11" s="1"/>
  <c r="BI182" i="11"/>
  <c r="BJ182" i="11"/>
  <c r="BK182" i="11"/>
  <c r="BL182" i="11"/>
  <c r="BM182" i="11"/>
  <c r="BN182" i="11"/>
  <c r="BO182" i="11"/>
  <c r="BP182" i="11"/>
  <c r="BE183" i="11"/>
  <c r="BF183" i="11"/>
  <c r="BG183" i="11"/>
  <c r="BH183" i="11"/>
  <c r="BQ183" i="11" s="1"/>
  <c r="BI183" i="11"/>
  <c r="BJ183" i="11"/>
  <c r="BK183" i="11"/>
  <c r="BL183" i="11"/>
  <c r="BM183" i="11"/>
  <c r="BN183" i="11"/>
  <c r="BO183" i="11"/>
  <c r="BP183" i="11"/>
  <c r="BE184" i="11"/>
  <c r="BF184" i="11"/>
  <c r="BG184" i="11"/>
  <c r="BH184" i="11"/>
  <c r="BI184" i="11"/>
  <c r="BJ184" i="11"/>
  <c r="BK184" i="11"/>
  <c r="BL184" i="11"/>
  <c r="BM184" i="11"/>
  <c r="BN184" i="11"/>
  <c r="BO184" i="11"/>
  <c r="BP184" i="11"/>
  <c r="BE185" i="11"/>
  <c r="BF185" i="11"/>
  <c r="BG185" i="11"/>
  <c r="BH185" i="11"/>
  <c r="BI185" i="11"/>
  <c r="BJ185" i="11"/>
  <c r="BK185" i="11"/>
  <c r="BL185" i="11"/>
  <c r="BM185" i="11"/>
  <c r="BN185" i="11"/>
  <c r="BO185" i="11"/>
  <c r="BP185" i="11"/>
  <c r="BE186" i="11"/>
  <c r="BF186" i="11"/>
  <c r="BG186" i="11"/>
  <c r="BH186" i="11"/>
  <c r="BI186" i="11"/>
  <c r="BJ186" i="11"/>
  <c r="BK186" i="11"/>
  <c r="BL186" i="11"/>
  <c r="BM186" i="11"/>
  <c r="BN186" i="11"/>
  <c r="BO186" i="11"/>
  <c r="BP186" i="11"/>
  <c r="BE187" i="11"/>
  <c r="BF187" i="11"/>
  <c r="BG187" i="11"/>
  <c r="BH187" i="11"/>
  <c r="BI187" i="11"/>
  <c r="BJ187" i="11"/>
  <c r="BK187" i="11"/>
  <c r="BL187" i="11"/>
  <c r="BM187" i="11"/>
  <c r="BN187" i="11"/>
  <c r="BO187" i="11"/>
  <c r="BP187" i="11"/>
  <c r="BE188" i="11"/>
  <c r="BF188" i="11"/>
  <c r="BG188" i="11"/>
  <c r="BH188" i="11"/>
  <c r="BI188" i="11"/>
  <c r="BJ188" i="11"/>
  <c r="BK188" i="11"/>
  <c r="BL188" i="11"/>
  <c r="BM188" i="11"/>
  <c r="BN188" i="11"/>
  <c r="BO188" i="11"/>
  <c r="BP188" i="11"/>
  <c r="BE189" i="11"/>
  <c r="BF189" i="11"/>
  <c r="BG189" i="11"/>
  <c r="BH189" i="11"/>
  <c r="BI189" i="11"/>
  <c r="BJ189" i="11"/>
  <c r="BK189" i="11"/>
  <c r="BL189" i="11"/>
  <c r="BM189" i="11"/>
  <c r="BN189" i="11"/>
  <c r="BO189" i="11"/>
  <c r="BP189" i="11"/>
  <c r="BE190" i="11"/>
  <c r="BF190" i="11"/>
  <c r="BG190" i="11"/>
  <c r="BH190" i="11"/>
  <c r="BI190" i="11"/>
  <c r="BJ190" i="11"/>
  <c r="BK190" i="11"/>
  <c r="BL190" i="11"/>
  <c r="BM190" i="11"/>
  <c r="BN190" i="11"/>
  <c r="BO190" i="11"/>
  <c r="BP190" i="11"/>
  <c r="BE191" i="11"/>
  <c r="BF191" i="11"/>
  <c r="BG191" i="11"/>
  <c r="BH191" i="11"/>
  <c r="BI191" i="11"/>
  <c r="BJ191" i="11"/>
  <c r="BK191" i="11"/>
  <c r="BL191" i="11"/>
  <c r="BM191" i="11"/>
  <c r="BN191" i="11"/>
  <c r="BO191" i="11"/>
  <c r="BP191" i="11"/>
  <c r="BE192" i="11"/>
  <c r="BF192" i="11"/>
  <c r="BG192" i="11"/>
  <c r="BH192" i="11"/>
  <c r="BI192" i="11"/>
  <c r="BJ192" i="11"/>
  <c r="BK192" i="11"/>
  <c r="BL192" i="11"/>
  <c r="BM192" i="11"/>
  <c r="BN192" i="11"/>
  <c r="BO192" i="11"/>
  <c r="BP192" i="11"/>
  <c r="BE193" i="11"/>
  <c r="BF193" i="11"/>
  <c r="BG193" i="11"/>
  <c r="BH193" i="11"/>
  <c r="BI193" i="11"/>
  <c r="BJ193" i="11"/>
  <c r="BK193" i="11"/>
  <c r="BL193" i="11"/>
  <c r="BM193" i="11"/>
  <c r="BN193" i="11"/>
  <c r="BO193" i="11"/>
  <c r="BP193" i="11"/>
  <c r="BE194" i="11"/>
  <c r="BF194" i="11"/>
  <c r="BG194" i="11"/>
  <c r="BH194" i="11"/>
  <c r="BI194" i="11"/>
  <c r="BJ194" i="11"/>
  <c r="BK194" i="11"/>
  <c r="BL194" i="11"/>
  <c r="BM194" i="11"/>
  <c r="BN194" i="11"/>
  <c r="BO194" i="11"/>
  <c r="BP194" i="11"/>
  <c r="BE195" i="11"/>
  <c r="BF195" i="11"/>
  <c r="BG195" i="11"/>
  <c r="BH195" i="11"/>
  <c r="BI195" i="11"/>
  <c r="BJ195" i="11"/>
  <c r="BK195" i="11"/>
  <c r="BL195" i="11"/>
  <c r="BM195" i="11"/>
  <c r="BN195" i="11"/>
  <c r="BO195" i="11"/>
  <c r="BP195" i="11"/>
  <c r="BE196" i="11"/>
  <c r="BF196" i="11"/>
  <c r="BG196" i="11"/>
  <c r="BH196" i="11"/>
  <c r="BI196" i="11"/>
  <c r="BJ196" i="11"/>
  <c r="BK196" i="11"/>
  <c r="BL196" i="11"/>
  <c r="BM196" i="11"/>
  <c r="BN196" i="11"/>
  <c r="BO196" i="11"/>
  <c r="BP196" i="11"/>
  <c r="BE197" i="11"/>
  <c r="BF197" i="11"/>
  <c r="BG197" i="11"/>
  <c r="BH197" i="11"/>
  <c r="BI197" i="11"/>
  <c r="BJ197" i="11"/>
  <c r="BK197" i="11"/>
  <c r="BL197" i="11"/>
  <c r="BM197" i="11"/>
  <c r="BN197" i="11"/>
  <c r="BO197" i="11"/>
  <c r="BP197" i="11"/>
  <c r="BE198" i="11"/>
  <c r="BF198" i="11"/>
  <c r="BG198" i="11"/>
  <c r="BH198" i="11"/>
  <c r="BI198" i="11"/>
  <c r="BJ198" i="11"/>
  <c r="BK198" i="11"/>
  <c r="BL198" i="11"/>
  <c r="BM198" i="11"/>
  <c r="BN198" i="11"/>
  <c r="BO198" i="11"/>
  <c r="BP198" i="11"/>
  <c r="BE199" i="11"/>
  <c r="BF199" i="11"/>
  <c r="BG199" i="11"/>
  <c r="BH199" i="11"/>
  <c r="BI199" i="11"/>
  <c r="BJ199" i="11"/>
  <c r="BK199" i="11"/>
  <c r="BL199" i="11"/>
  <c r="BM199" i="11"/>
  <c r="BN199" i="11"/>
  <c r="BO199" i="11"/>
  <c r="BP199" i="11"/>
  <c r="BE200" i="11"/>
  <c r="BF200" i="11"/>
  <c r="BG200" i="11"/>
  <c r="BH200" i="11"/>
  <c r="BI200" i="11"/>
  <c r="BJ200" i="11"/>
  <c r="BK200" i="11"/>
  <c r="BL200" i="11"/>
  <c r="BM200" i="11"/>
  <c r="BN200" i="11"/>
  <c r="BO200" i="11"/>
  <c r="BP200" i="11"/>
  <c r="BE201" i="11"/>
  <c r="BF201" i="11"/>
  <c r="BG201" i="11"/>
  <c r="BH201" i="11"/>
  <c r="BI201" i="11"/>
  <c r="BJ201" i="11"/>
  <c r="BK201" i="11"/>
  <c r="BL201" i="11"/>
  <c r="BM201" i="11"/>
  <c r="BN201" i="11"/>
  <c r="BO201" i="11"/>
  <c r="BP201" i="11"/>
  <c r="BE202" i="11"/>
  <c r="BF202" i="11"/>
  <c r="BG202" i="11"/>
  <c r="BH202" i="11"/>
  <c r="BI202" i="11"/>
  <c r="BJ202" i="11"/>
  <c r="BK202" i="11"/>
  <c r="BL202" i="11"/>
  <c r="BM202" i="11"/>
  <c r="BN202" i="11"/>
  <c r="BO202" i="11"/>
  <c r="BP202" i="11"/>
  <c r="BE203" i="11"/>
  <c r="BF203" i="11"/>
  <c r="BG203" i="11"/>
  <c r="BH203" i="11"/>
  <c r="BI203" i="11"/>
  <c r="BJ203" i="11"/>
  <c r="BK203" i="11"/>
  <c r="BL203" i="11"/>
  <c r="BM203" i="11"/>
  <c r="BN203" i="11"/>
  <c r="BO203" i="11"/>
  <c r="BP203" i="11"/>
  <c r="BE204" i="11"/>
  <c r="BF204" i="11"/>
  <c r="BG204" i="11"/>
  <c r="BH204" i="11"/>
  <c r="BI204" i="11"/>
  <c r="BJ204" i="11"/>
  <c r="BK204" i="11"/>
  <c r="BL204" i="11"/>
  <c r="BM204" i="11"/>
  <c r="BN204" i="11"/>
  <c r="BO204" i="11"/>
  <c r="BP204" i="11"/>
  <c r="BE205" i="11"/>
  <c r="BF205" i="11"/>
  <c r="BG205" i="11"/>
  <c r="BH205" i="11"/>
  <c r="BI205" i="11"/>
  <c r="BJ205" i="11"/>
  <c r="BK205" i="11"/>
  <c r="BL205" i="11"/>
  <c r="BM205" i="11"/>
  <c r="BN205" i="11"/>
  <c r="BO205" i="11"/>
  <c r="BP205" i="11"/>
  <c r="BE206" i="11"/>
  <c r="BF206" i="11"/>
  <c r="BG206" i="11"/>
  <c r="BH206" i="11"/>
  <c r="BI206" i="11"/>
  <c r="BJ206" i="11"/>
  <c r="BK206" i="11"/>
  <c r="BL206" i="11"/>
  <c r="BM206" i="11"/>
  <c r="BN206" i="11"/>
  <c r="BO206" i="11"/>
  <c r="BP206" i="11"/>
  <c r="BE207" i="11"/>
  <c r="BF207" i="11"/>
  <c r="BG207" i="11"/>
  <c r="BH207" i="11"/>
  <c r="BI207" i="11"/>
  <c r="BJ207" i="11"/>
  <c r="BK207" i="11"/>
  <c r="BL207" i="11"/>
  <c r="BM207" i="11"/>
  <c r="BN207" i="11"/>
  <c r="BO207" i="11"/>
  <c r="BP207" i="11"/>
  <c r="BE208" i="11"/>
  <c r="BF208" i="11"/>
  <c r="BG208" i="11"/>
  <c r="BH208" i="11"/>
  <c r="BI208" i="11"/>
  <c r="BJ208" i="11"/>
  <c r="BK208" i="11"/>
  <c r="BL208" i="11"/>
  <c r="BM208" i="11"/>
  <c r="BN208" i="11"/>
  <c r="BO208" i="11"/>
  <c r="BP208" i="11"/>
  <c r="BE209" i="11"/>
  <c r="BF209" i="11"/>
  <c r="BG209" i="11"/>
  <c r="BH209" i="11"/>
  <c r="BI209" i="11"/>
  <c r="BJ209" i="11"/>
  <c r="BK209" i="11"/>
  <c r="BL209" i="11"/>
  <c r="BM209" i="11"/>
  <c r="BN209" i="11"/>
  <c r="BO209" i="11"/>
  <c r="BP209" i="11"/>
  <c r="BE210" i="11"/>
  <c r="BF210" i="11"/>
  <c r="BG210" i="11"/>
  <c r="BH210" i="11"/>
  <c r="BI210" i="11"/>
  <c r="BJ210" i="11"/>
  <c r="BK210" i="11"/>
  <c r="BL210" i="11"/>
  <c r="BM210" i="11"/>
  <c r="BN210" i="11"/>
  <c r="BO210" i="11"/>
  <c r="BP210" i="11"/>
  <c r="BE211" i="11"/>
  <c r="BF211" i="11"/>
  <c r="BG211" i="11"/>
  <c r="BH211" i="11"/>
  <c r="BI211" i="11"/>
  <c r="BJ211" i="11"/>
  <c r="BK211" i="11"/>
  <c r="BL211" i="11"/>
  <c r="BM211" i="11"/>
  <c r="BN211" i="11"/>
  <c r="BO211" i="11"/>
  <c r="BP211" i="11"/>
  <c r="BE212" i="11"/>
  <c r="BF212" i="11"/>
  <c r="BG212" i="11"/>
  <c r="BH212" i="11"/>
  <c r="BI212" i="11"/>
  <c r="BJ212" i="11"/>
  <c r="BK212" i="11"/>
  <c r="BL212" i="11"/>
  <c r="BM212" i="11"/>
  <c r="BN212" i="11"/>
  <c r="BO212" i="11"/>
  <c r="BP212" i="11"/>
  <c r="BE213" i="11"/>
  <c r="BF213" i="11"/>
  <c r="BG213" i="11"/>
  <c r="BH213" i="11"/>
  <c r="BI213" i="11"/>
  <c r="BJ213" i="11"/>
  <c r="BK213" i="11"/>
  <c r="BL213" i="11"/>
  <c r="BM213" i="11"/>
  <c r="BN213" i="11"/>
  <c r="BO213" i="11"/>
  <c r="BP213" i="11"/>
  <c r="BE214" i="11"/>
  <c r="BF214" i="11"/>
  <c r="BG214" i="11"/>
  <c r="BH214" i="11"/>
  <c r="BI214" i="11"/>
  <c r="BJ214" i="11"/>
  <c r="BK214" i="11"/>
  <c r="BL214" i="11"/>
  <c r="BM214" i="11"/>
  <c r="BN214" i="11"/>
  <c r="BO214" i="11"/>
  <c r="BP214" i="11"/>
  <c r="BE215" i="11"/>
  <c r="BF215" i="11"/>
  <c r="BG215" i="11"/>
  <c r="BH215" i="11"/>
  <c r="BI215" i="11"/>
  <c r="BJ215" i="11"/>
  <c r="BK215" i="11"/>
  <c r="BL215" i="11"/>
  <c r="BM215" i="11"/>
  <c r="BN215" i="11"/>
  <c r="BO215" i="11"/>
  <c r="BP215" i="11"/>
  <c r="BE216" i="11"/>
  <c r="BF216" i="11"/>
  <c r="BG216" i="11"/>
  <c r="BH216" i="11"/>
  <c r="BI216" i="11"/>
  <c r="BJ216" i="11"/>
  <c r="BK216" i="11"/>
  <c r="BL216" i="11"/>
  <c r="BM216" i="11"/>
  <c r="BN216" i="11"/>
  <c r="BO216" i="11"/>
  <c r="BP216" i="11"/>
  <c r="BE217" i="11"/>
  <c r="BF217" i="11"/>
  <c r="BG217" i="11"/>
  <c r="BH217" i="11"/>
  <c r="BI217" i="11"/>
  <c r="BJ217" i="11"/>
  <c r="BK217" i="11"/>
  <c r="BL217" i="11"/>
  <c r="BM217" i="11"/>
  <c r="BN217" i="11"/>
  <c r="BO217" i="11"/>
  <c r="BP217" i="11"/>
  <c r="BE218" i="11"/>
  <c r="BF218" i="11"/>
  <c r="BG218" i="11"/>
  <c r="BH218" i="11"/>
  <c r="BI218" i="11"/>
  <c r="BJ218" i="11"/>
  <c r="BK218" i="11"/>
  <c r="BL218" i="11"/>
  <c r="BM218" i="11"/>
  <c r="BN218" i="11"/>
  <c r="BO218" i="11"/>
  <c r="BP218" i="11"/>
  <c r="BE219" i="11"/>
  <c r="BF219" i="11"/>
  <c r="BG219" i="11"/>
  <c r="BH219" i="11"/>
  <c r="BI219" i="11"/>
  <c r="BJ219" i="11"/>
  <c r="BK219" i="11"/>
  <c r="BL219" i="11"/>
  <c r="BM219" i="11"/>
  <c r="BN219" i="11"/>
  <c r="BO219" i="11"/>
  <c r="BP219" i="11"/>
  <c r="BE220" i="11"/>
  <c r="BF220" i="11"/>
  <c r="BG220" i="11"/>
  <c r="BH220" i="11"/>
  <c r="BI220" i="11"/>
  <c r="BJ220" i="11"/>
  <c r="BK220" i="11"/>
  <c r="BL220" i="11"/>
  <c r="BM220" i="11"/>
  <c r="BN220" i="11"/>
  <c r="BO220" i="11"/>
  <c r="BP220" i="11"/>
  <c r="BE221" i="11"/>
  <c r="BF221" i="11"/>
  <c r="BG221" i="11"/>
  <c r="BH221" i="11"/>
  <c r="BI221" i="11"/>
  <c r="BJ221" i="11"/>
  <c r="BK221" i="11"/>
  <c r="BL221" i="11"/>
  <c r="BM221" i="11"/>
  <c r="BN221" i="11"/>
  <c r="BO221" i="11"/>
  <c r="BP221" i="11"/>
  <c r="BE222" i="11"/>
  <c r="BF222" i="11"/>
  <c r="BG222" i="11"/>
  <c r="BH222" i="11"/>
  <c r="BI222" i="11"/>
  <c r="BJ222" i="11"/>
  <c r="BK222" i="11"/>
  <c r="BL222" i="11"/>
  <c r="BM222" i="11"/>
  <c r="BN222" i="11"/>
  <c r="BO222" i="11"/>
  <c r="BP222" i="11"/>
  <c r="BE223" i="11"/>
  <c r="BF223" i="11"/>
  <c r="BH223" i="11" s="1"/>
  <c r="BG223" i="11"/>
  <c r="BI223" i="11"/>
  <c r="BJ223" i="11"/>
  <c r="BK223" i="11"/>
  <c r="BL223" i="11"/>
  <c r="BM223" i="11"/>
  <c r="BN223" i="11"/>
  <c r="BO223" i="11"/>
  <c r="BP223" i="11"/>
  <c r="BE224" i="11"/>
  <c r="BF224" i="11"/>
  <c r="BG224" i="11"/>
  <c r="BH224" i="11"/>
  <c r="BI224" i="11"/>
  <c r="BJ224" i="11"/>
  <c r="BK224" i="11"/>
  <c r="BL224" i="11"/>
  <c r="BM224" i="11"/>
  <c r="BN224" i="11"/>
  <c r="BO224" i="11"/>
  <c r="BP224" i="11"/>
  <c r="BE225" i="11"/>
  <c r="BF225" i="11"/>
  <c r="BG225" i="11"/>
  <c r="BH225" i="11"/>
  <c r="BI225" i="11"/>
  <c r="BJ225" i="11"/>
  <c r="BK225" i="11"/>
  <c r="BL225" i="11"/>
  <c r="BM225" i="11"/>
  <c r="BN225" i="11"/>
  <c r="BO225" i="11"/>
  <c r="BP225" i="11"/>
  <c r="BE226" i="11"/>
  <c r="BF226" i="11"/>
  <c r="BG226" i="11"/>
  <c r="BH226" i="11"/>
  <c r="BI226" i="11"/>
  <c r="BJ226" i="11"/>
  <c r="BK226" i="11"/>
  <c r="BL226" i="11"/>
  <c r="BM226" i="11"/>
  <c r="BN226" i="11"/>
  <c r="BO226" i="11"/>
  <c r="BP226" i="11"/>
  <c r="BE227" i="11"/>
  <c r="BF227" i="11"/>
  <c r="BG227" i="11"/>
  <c r="BH227" i="11"/>
  <c r="BI227" i="11"/>
  <c r="BJ227" i="11"/>
  <c r="BK227" i="11"/>
  <c r="BL227" i="11"/>
  <c r="BM227" i="11"/>
  <c r="BN227" i="11"/>
  <c r="BO227" i="11"/>
  <c r="BP227" i="11"/>
  <c r="BE228" i="11"/>
  <c r="BF228" i="11"/>
  <c r="BG228" i="11"/>
  <c r="BH228" i="11"/>
  <c r="BI228" i="11"/>
  <c r="BJ228" i="11"/>
  <c r="BK228" i="11"/>
  <c r="BL228" i="11"/>
  <c r="BM228" i="11"/>
  <c r="BN228" i="11"/>
  <c r="BO228" i="11"/>
  <c r="BP228" i="11"/>
  <c r="BE229" i="11"/>
  <c r="BF229" i="11"/>
  <c r="BG229" i="11"/>
  <c r="BH229" i="11"/>
  <c r="BI229" i="11"/>
  <c r="BJ229" i="11"/>
  <c r="BK229" i="11"/>
  <c r="BL229" i="11"/>
  <c r="BM229" i="11"/>
  <c r="BN229" i="11"/>
  <c r="BO229" i="11"/>
  <c r="BP229" i="11"/>
  <c r="BE230" i="11"/>
  <c r="BF230" i="11"/>
  <c r="BG230" i="11"/>
  <c r="BH230" i="11"/>
  <c r="BQ230" i="11" s="1"/>
  <c r="BI230" i="11"/>
  <c r="BJ230" i="11"/>
  <c r="BK230" i="11"/>
  <c r="BL230" i="11"/>
  <c r="BM230" i="11"/>
  <c r="BN230" i="11"/>
  <c r="BO230" i="11"/>
  <c r="BP230" i="11"/>
  <c r="BE231" i="11"/>
  <c r="BF231" i="11"/>
  <c r="BG231" i="11"/>
  <c r="BH231" i="11"/>
  <c r="BQ231" i="11" s="1"/>
  <c r="BI231" i="11"/>
  <c r="BJ231" i="11"/>
  <c r="BK231" i="11"/>
  <c r="BL231" i="11"/>
  <c r="BM231" i="11"/>
  <c r="BN231" i="11"/>
  <c r="BO231" i="11"/>
  <c r="BP231" i="11"/>
  <c r="BE232" i="11"/>
  <c r="BF232" i="11"/>
  <c r="BG232" i="11"/>
  <c r="BH232" i="11"/>
  <c r="BQ232" i="11" s="1"/>
  <c r="BI232" i="11"/>
  <c r="BJ232" i="11"/>
  <c r="BK232" i="11"/>
  <c r="BL232" i="11"/>
  <c r="BM232" i="11"/>
  <c r="BN232" i="11"/>
  <c r="BO232" i="11"/>
  <c r="BP232" i="11"/>
  <c r="BE233" i="11"/>
  <c r="BF233" i="11"/>
  <c r="BG233" i="11"/>
  <c r="BH233" i="11"/>
  <c r="BQ233" i="11" s="1"/>
  <c r="BI233" i="11"/>
  <c r="BJ233" i="11"/>
  <c r="BK233" i="11"/>
  <c r="BL233" i="11"/>
  <c r="BM233" i="11"/>
  <c r="BN233" i="11"/>
  <c r="BO233" i="11"/>
  <c r="BP233" i="11"/>
  <c r="BE234" i="11"/>
  <c r="BF234" i="11"/>
  <c r="BG234" i="11"/>
  <c r="BH234" i="11"/>
  <c r="BQ234" i="11" s="1"/>
  <c r="BI234" i="11"/>
  <c r="BJ234" i="11"/>
  <c r="BK234" i="11"/>
  <c r="BL234" i="11"/>
  <c r="BM234" i="11"/>
  <c r="BN234" i="11"/>
  <c r="BO234" i="11"/>
  <c r="BP234" i="11"/>
  <c r="BE235" i="11"/>
  <c r="BF235" i="11"/>
  <c r="BG235" i="11"/>
  <c r="BH235" i="11"/>
  <c r="BQ235" i="11" s="1"/>
  <c r="BI235" i="11"/>
  <c r="BJ235" i="11"/>
  <c r="BK235" i="11"/>
  <c r="BL235" i="11"/>
  <c r="BM235" i="11"/>
  <c r="BN235" i="11"/>
  <c r="BO235" i="11"/>
  <c r="BP235" i="11"/>
  <c r="BE236" i="11"/>
  <c r="BF236" i="11"/>
  <c r="BG236" i="11"/>
  <c r="BH236" i="11"/>
  <c r="BQ236" i="11" s="1"/>
  <c r="BI236" i="11"/>
  <c r="BJ236" i="11"/>
  <c r="BK236" i="11"/>
  <c r="BL236" i="11"/>
  <c r="BM236" i="11"/>
  <c r="BN236" i="11"/>
  <c r="BO236" i="11"/>
  <c r="BP236" i="11"/>
  <c r="BE237" i="11"/>
  <c r="BF237" i="11"/>
  <c r="BG237" i="11"/>
  <c r="BH237" i="11"/>
  <c r="BI237" i="11"/>
  <c r="BJ237" i="11"/>
  <c r="BK237" i="11"/>
  <c r="BL237" i="11"/>
  <c r="BM237" i="11"/>
  <c r="BN237" i="11"/>
  <c r="BO237" i="11"/>
  <c r="BP237" i="11"/>
  <c r="BE238" i="11"/>
  <c r="BF238" i="11"/>
  <c r="BG238" i="11"/>
  <c r="BH238" i="11"/>
  <c r="BI238" i="11"/>
  <c r="BJ238" i="11"/>
  <c r="BK238" i="11"/>
  <c r="BL238" i="11"/>
  <c r="BM238" i="11"/>
  <c r="BN238" i="11"/>
  <c r="BO238" i="11"/>
  <c r="BP238" i="11"/>
  <c r="BE239" i="11"/>
  <c r="BF239" i="11"/>
  <c r="BG239" i="11"/>
  <c r="BH239" i="11"/>
  <c r="BI239" i="11"/>
  <c r="BJ239" i="11"/>
  <c r="BK239" i="11"/>
  <c r="BL239" i="11"/>
  <c r="BM239" i="11"/>
  <c r="BN239" i="11"/>
  <c r="BO239" i="11"/>
  <c r="BP239" i="11"/>
  <c r="BE240" i="11"/>
  <c r="BF240" i="11"/>
  <c r="BG240" i="11"/>
  <c r="BH240" i="11"/>
  <c r="BI240" i="11"/>
  <c r="BJ240" i="11"/>
  <c r="BK240" i="11"/>
  <c r="BL240" i="11"/>
  <c r="BM240" i="11"/>
  <c r="BN240" i="11"/>
  <c r="BO240" i="11"/>
  <c r="BP240" i="11"/>
  <c r="BE241" i="11"/>
  <c r="BF241" i="11"/>
  <c r="BG241" i="11"/>
  <c r="BH241" i="11"/>
  <c r="BI241" i="11"/>
  <c r="BJ241" i="11"/>
  <c r="BK241" i="11"/>
  <c r="BL241" i="11"/>
  <c r="BM241" i="11"/>
  <c r="BN241" i="11"/>
  <c r="BO241" i="11"/>
  <c r="BP241" i="11"/>
  <c r="BE242" i="11"/>
  <c r="BF242" i="11"/>
  <c r="BG242" i="11"/>
  <c r="BH242" i="11"/>
  <c r="BI242" i="11"/>
  <c r="BJ242" i="11"/>
  <c r="BK242" i="11"/>
  <c r="BL242" i="11"/>
  <c r="BM242" i="11"/>
  <c r="BN242" i="11"/>
  <c r="BO242" i="11"/>
  <c r="BP242" i="11"/>
  <c r="BE243" i="11"/>
  <c r="BF243" i="11"/>
  <c r="BG243" i="11"/>
  <c r="BH243" i="11"/>
  <c r="BI243" i="11"/>
  <c r="BJ243" i="11"/>
  <c r="BK243" i="11"/>
  <c r="BL243" i="11"/>
  <c r="BM243" i="11"/>
  <c r="BN243" i="11"/>
  <c r="BO243" i="11"/>
  <c r="BP243" i="11"/>
  <c r="BE244" i="11"/>
  <c r="BF244" i="11"/>
  <c r="BG244" i="11"/>
  <c r="BH244" i="11"/>
  <c r="BI244" i="11"/>
  <c r="BJ244" i="11"/>
  <c r="BK244" i="11"/>
  <c r="BL244" i="11"/>
  <c r="BM244" i="11"/>
  <c r="BN244" i="11"/>
  <c r="BO244" i="11"/>
  <c r="BP244" i="11"/>
  <c r="BE245" i="11"/>
  <c r="BF245" i="11"/>
  <c r="BG245" i="11"/>
  <c r="BH245" i="11"/>
  <c r="BI245" i="11"/>
  <c r="BJ245" i="11"/>
  <c r="BK245" i="11"/>
  <c r="BL245" i="11"/>
  <c r="BM245" i="11"/>
  <c r="BN245" i="11"/>
  <c r="BO245" i="11"/>
  <c r="BP245" i="11"/>
  <c r="BE246" i="11"/>
  <c r="BF246" i="11"/>
  <c r="BG246" i="11"/>
  <c r="BH246" i="11"/>
  <c r="BI246" i="11"/>
  <c r="BJ246" i="11"/>
  <c r="BK246" i="11"/>
  <c r="BL246" i="11"/>
  <c r="BM246" i="11"/>
  <c r="BN246" i="11"/>
  <c r="BO246" i="11"/>
  <c r="BP246" i="11"/>
  <c r="BE247" i="11"/>
  <c r="BF247" i="11"/>
  <c r="BG247" i="11"/>
  <c r="BH247" i="11"/>
  <c r="BI247" i="11"/>
  <c r="BJ247" i="11"/>
  <c r="BK247" i="11"/>
  <c r="BL247" i="11"/>
  <c r="BM247" i="11"/>
  <c r="BN247" i="11"/>
  <c r="BO247" i="11"/>
  <c r="BP247" i="11"/>
  <c r="BE248" i="11"/>
  <c r="BF248" i="11"/>
  <c r="BG248" i="11"/>
  <c r="BH248" i="11"/>
  <c r="BI248" i="11"/>
  <c r="BJ248" i="11"/>
  <c r="BK248" i="11"/>
  <c r="BL248" i="11"/>
  <c r="BM248" i="11"/>
  <c r="BN248" i="11"/>
  <c r="BO248" i="11"/>
  <c r="BP248" i="11"/>
  <c r="BE249" i="11"/>
  <c r="BF249" i="11"/>
  <c r="BG249" i="11"/>
  <c r="BH249" i="11"/>
  <c r="BI249" i="11"/>
  <c r="BJ249" i="11"/>
  <c r="BK249" i="11"/>
  <c r="BL249" i="11"/>
  <c r="BM249" i="11"/>
  <c r="BN249" i="11"/>
  <c r="BO249" i="11"/>
  <c r="BP249" i="11"/>
  <c r="BE250" i="11"/>
  <c r="BF250" i="11"/>
  <c r="BG250" i="11"/>
  <c r="BH250" i="11"/>
  <c r="BI250" i="11"/>
  <c r="BJ250" i="11"/>
  <c r="BK250" i="11"/>
  <c r="BL250" i="11"/>
  <c r="BM250" i="11"/>
  <c r="BN250" i="11"/>
  <c r="BO250" i="11"/>
  <c r="BP250" i="11"/>
  <c r="BE251" i="11"/>
  <c r="BF251" i="11"/>
  <c r="BG251" i="11"/>
  <c r="BH251" i="11"/>
  <c r="BI251" i="11"/>
  <c r="BJ251" i="11"/>
  <c r="BK251" i="11"/>
  <c r="BL251" i="11"/>
  <c r="BM251" i="11"/>
  <c r="BN251" i="11"/>
  <c r="BO251" i="11"/>
  <c r="BP251" i="11"/>
  <c r="BE252" i="11"/>
  <c r="BF252" i="11"/>
  <c r="BG252" i="11"/>
  <c r="BH252" i="11"/>
  <c r="BI252" i="11"/>
  <c r="BJ252" i="11"/>
  <c r="BK252" i="11"/>
  <c r="BL252" i="11"/>
  <c r="BM252" i="11"/>
  <c r="BN252" i="11"/>
  <c r="BO252" i="11"/>
  <c r="BP252" i="11"/>
  <c r="BE253" i="11"/>
  <c r="BF253" i="11"/>
  <c r="BG253" i="11"/>
  <c r="BH253" i="11"/>
  <c r="BI253" i="11"/>
  <c r="BJ253" i="11"/>
  <c r="BK253" i="11"/>
  <c r="BL253" i="11"/>
  <c r="BM253" i="11"/>
  <c r="BN253" i="11"/>
  <c r="BO253" i="11"/>
  <c r="BP253" i="11"/>
  <c r="BE254" i="11"/>
  <c r="BF254" i="11"/>
  <c r="BG254" i="11"/>
  <c r="BH254" i="11"/>
  <c r="BI254" i="11"/>
  <c r="BJ254" i="11"/>
  <c r="BK254" i="11"/>
  <c r="BL254" i="11"/>
  <c r="BM254" i="11"/>
  <c r="BN254" i="11"/>
  <c r="BO254" i="11"/>
  <c r="BP254" i="11"/>
  <c r="BE255" i="11"/>
  <c r="BF255" i="11"/>
  <c r="BG255" i="11"/>
  <c r="BH255" i="11"/>
  <c r="BI255" i="11"/>
  <c r="BJ255" i="11"/>
  <c r="BK255" i="11"/>
  <c r="BL255" i="11"/>
  <c r="BM255" i="11"/>
  <c r="BN255" i="11"/>
  <c r="BO255" i="11"/>
  <c r="BP255" i="11"/>
  <c r="BE256" i="11"/>
  <c r="BF256" i="11"/>
  <c r="BG256" i="11"/>
  <c r="BH256" i="11"/>
  <c r="BI256" i="11"/>
  <c r="BJ256" i="11"/>
  <c r="BK256" i="11"/>
  <c r="BL256" i="11"/>
  <c r="BM256" i="11"/>
  <c r="BN256" i="11"/>
  <c r="BO256" i="11"/>
  <c r="BP256" i="11"/>
  <c r="BE257" i="11"/>
  <c r="BF257" i="11"/>
  <c r="BG257" i="11"/>
  <c r="BH257" i="11"/>
  <c r="BI257" i="11"/>
  <c r="BJ257" i="11"/>
  <c r="BK257" i="11"/>
  <c r="BL257" i="11"/>
  <c r="BM257" i="11"/>
  <c r="BN257" i="11"/>
  <c r="BO257" i="11"/>
  <c r="BP257" i="11"/>
  <c r="BE258" i="11"/>
  <c r="BF258" i="11"/>
  <c r="BG258" i="11"/>
  <c r="BH258" i="11"/>
  <c r="BI258" i="11"/>
  <c r="BJ258" i="11"/>
  <c r="BK258" i="11"/>
  <c r="BL258" i="11"/>
  <c r="BM258" i="11"/>
  <c r="BN258" i="11"/>
  <c r="BO258" i="11"/>
  <c r="BP258" i="11"/>
  <c r="BE259" i="11"/>
  <c r="BF259" i="11"/>
  <c r="BG259" i="11"/>
  <c r="BH259" i="11"/>
  <c r="BI259" i="11"/>
  <c r="BJ259" i="11"/>
  <c r="BK259" i="11"/>
  <c r="BL259" i="11"/>
  <c r="BM259" i="11"/>
  <c r="BN259" i="11"/>
  <c r="BO259" i="11"/>
  <c r="BP259" i="11"/>
  <c r="BE260" i="11"/>
  <c r="BF260" i="11"/>
  <c r="BG260" i="11"/>
  <c r="BH260" i="11"/>
  <c r="BI260" i="11"/>
  <c r="BJ260" i="11"/>
  <c r="BK260" i="11"/>
  <c r="BL260" i="11"/>
  <c r="BM260" i="11"/>
  <c r="BN260" i="11"/>
  <c r="BO260" i="11"/>
  <c r="BP260" i="11"/>
  <c r="BE261" i="11"/>
  <c r="BF261" i="11"/>
  <c r="BG261" i="11"/>
  <c r="BH261" i="11"/>
  <c r="BI261" i="11"/>
  <c r="BJ261" i="11"/>
  <c r="BK261" i="11"/>
  <c r="BL261" i="11"/>
  <c r="BM261" i="11"/>
  <c r="BN261" i="11"/>
  <c r="BO261" i="11"/>
  <c r="BP261" i="11"/>
  <c r="BE262" i="11"/>
  <c r="BF262" i="11"/>
  <c r="BG262" i="11"/>
  <c r="BH262" i="11"/>
  <c r="BI262" i="11"/>
  <c r="BJ262" i="11"/>
  <c r="BK262" i="11"/>
  <c r="BL262" i="11"/>
  <c r="BM262" i="11"/>
  <c r="BN262" i="11"/>
  <c r="BO262" i="11"/>
  <c r="BP262" i="11" s="1"/>
  <c r="BE263" i="11"/>
  <c r="BF263" i="11"/>
  <c r="BH263" i="11" s="1"/>
  <c r="BG263" i="11"/>
  <c r="BI263" i="11"/>
  <c r="BJ263" i="11"/>
  <c r="BL263" i="11" s="1"/>
  <c r="BK263" i="11"/>
  <c r="BM263" i="11"/>
  <c r="BP263" i="11" s="1"/>
  <c r="BN263" i="11"/>
  <c r="BO263" i="11"/>
  <c r="BE264" i="11"/>
  <c r="BF264" i="11"/>
  <c r="BH264" i="11" s="1"/>
  <c r="BG264" i="11"/>
  <c r="BI264" i="11"/>
  <c r="BJ264" i="11"/>
  <c r="BL264" i="11" s="1"/>
  <c r="BK264" i="11"/>
  <c r="BM264" i="11"/>
  <c r="BP264" i="11" s="1"/>
  <c r="BN264" i="11"/>
  <c r="BO264" i="11"/>
  <c r="BE265" i="11"/>
  <c r="BF265" i="11"/>
  <c r="BH265" i="11" s="1"/>
  <c r="BG265" i="11"/>
  <c r="BI265" i="11"/>
  <c r="BJ265" i="11"/>
  <c r="BL265" i="11" s="1"/>
  <c r="BK265" i="11"/>
  <c r="BM265" i="11"/>
  <c r="BN265" i="11"/>
  <c r="BP265" i="11" s="1"/>
  <c r="BO265" i="11"/>
  <c r="BE266" i="11"/>
  <c r="BF266" i="11"/>
  <c r="BH266" i="11" s="1"/>
  <c r="BG266" i="11"/>
  <c r="BI266" i="11"/>
  <c r="BJ266" i="11"/>
  <c r="BL266" i="11" s="1"/>
  <c r="BK266" i="11"/>
  <c r="BM266" i="11"/>
  <c r="BN266" i="11"/>
  <c r="BP266" i="11" s="1"/>
  <c r="BO266" i="11"/>
  <c r="BE267" i="11"/>
  <c r="BF267" i="11"/>
  <c r="BH267" i="11" s="1"/>
  <c r="BG267" i="11"/>
  <c r="BI267" i="11"/>
  <c r="BJ267" i="11"/>
  <c r="BL267" i="11" s="1"/>
  <c r="BK267" i="11"/>
  <c r="BM267" i="11"/>
  <c r="BN267" i="11"/>
  <c r="BP267" i="11" s="1"/>
  <c r="BO267" i="11"/>
  <c r="BE268" i="11"/>
  <c r="BF268" i="11"/>
  <c r="BH268" i="11" s="1"/>
  <c r="BG268" i="11"/>
  <c r="BI268" i="11"/>
  <c r="BJ268" i="11"/>
  <c r="BL268" i="11" s="1"/>
  <c r="BK268" i="11"/>
  <c r="BM268" i="11"/>
  <c r="BN268" i="11"/>
  <c r="BP268" i="11" s="1"/>
  <c r="BO268" i="11"/>
  <c r="BE269" i="11"/>
  <c r="BF269" i="11"/>
  <c r="BH269" i="11" s="1"/>
  <c r="BG269" i="11"/>
  <c r="BI269" i="11"/>
  <c r="BJ269" i="11"/>
  <c r="BL269" i="11" s="1"/>
  <c r="BK269" i="11"/>
  <c r="BM269" i="11"/>
  <c r="BN269" i="11"/>
  <c r="BP269" i="11" s="1"/>
  <c r="BO269" i="11"/>
  <c r="BE270" i="11"/>
  <c r="BF270" i="11"/>
  <c r="BH270" i="11" s="1"/>
  <c r="BG270" i="11"/>
  <c r="BI270" i="11"/>
  <c r="BJ270" i="11"/>
  <c r="BL270" i="11" s="1"/>
  <c r="BK270" i="11"/>
  <c r="BM270" i="11"/>
  <c r="BN270" i="11"/>
  <c r="BP270" i="11" s="1"/>
  <c r="BO270" i="11"/>
  <c r="BE271" i="11"/>
  <c r="BF271" i="11"/>
  <c r="BH271" i="11" s="1"/>
  <c r="BG271" i="11"/>
  <c r="BI271" i="11"/>
  <c r="BJ271" i="11"/>
  <c r="BL271" i="11" s="1"/>
  <c r="BK271" i="11"/>
  <c r="BM271" i="11"/>
  <c r="BN271" i="11"/>
  <c r="BP271" i="11" s="1"/>
  <c r="BO271" i="11"/>
  <c r="BE272" i="11"/>
  <c r="BF272" i="11"/>
  <c r="BH272" i="11" s="1"/>
  <c r="BG272" i="11"/>
  <c r="BI272" i="11"/>
  <c r="BJ272" i="11"/>
  <c r="BL272" i="11" s="1"/>
  <c r="BK272" i="11"/>
  <c r="BM272" i="11"/>
  <c r="BN272" i="11"/>
  <c r="BP272" i="11" s="1"/>
  <c r="BO272" i="11"/>
  <c r="BE273" i="11"/>
  <c r="BF273" i="11"/>
  <c r="BH273" i="11" s="1"/>
  <c r="BG273" i="11"/>
  <c r="BI273" i="11"/>
  <c r="BJ273" i="11"/>
  <c r="BL273" i="11" s="1"/>
  <c r="BK273" i="11"/>
  <c r="BM273" i="11"/>
  <c r="BN273" i="11"/>
  <c r="BP273" i="11" s="1"/>
  <c r="BO273" i="11"/>
  <c r="BE274" i="11"/>
  <c r="BF274" i="11"/>
  <c r="BH274" i="11" s="1"/>
  <c r="BG274" i="11"/>
  <c r="BI274" i="11"/>
  <c r="BJ274" i="11"/>
  <c r="BL274" i="11" s="1"/>
  <c r="BK274" i="11"/>
  <c r="BM274" i="11"/>
  <c r="BN274" i="11"/>
  <c r="BP274" i="11" s="1"/>
  <c r="BO274" i="11"/>
  <c r="BE275" i="11"/>
  <c r="BF275" i="11"/>
  <c r="BH275" i="11" s="1"/>
  <c r="BG275" i="11"/>
  <c r="BI275" i="11"/>
  <c r="BJ275" i="11"/>
  <c r="BL275" i="11" s="1"/>
  <c r="BK275" i="11"/>
  <c r="BM275" i="11"/>
  <c r="BN275" i="11"/>
  <c r="BP275" i="11" s="1"/>
  <c r="BO275" i="11"/>
  <c r="BE276" i="11"/>
  <c r="BF276" i="11"/>
  <c r="BH276" i="11" s="1"/>
  <c r="BG276" i="11"/>
  <c r="BI276" i="11"/>
  <c r="BJ276" i="11"/>
  <c r="BL276" i="11" s="1"/>
  <c r="BK276" i="11"/>
  <c r="BM276" i="11"/>
  <c r="BN276" i="11"/>
  <c r="BP276" i="11" s="1"/>
  <c r="BO276" i="11"/>
  <c r="BE277" i="11"/>
  <c r="BF277" i="11"/>
  <c r="BH277" i="11" s="1"/>
  <c r="BG277" i="11"/>
  <c r="BI277" i="11"/>
  <c r="BJ277" i="11"/>
  <c r="BL277" i="11" s="1"/>
  <c r="BK277" i="11"/>
  <c r="BM277" i="11"/>
  <c r="BN277" i="11"/>
  <c r="BP277" i="11" s="1"/>
  <c r="BO277" i="11"/>
  <c r="BE278" i="11"/>
  <c r="BF278" i="11"/>
  <c r="BH278" i="11" s="1"/>
  <c r="BG278" i="11"/>
  <c r="BI278" i="11"/>
  <c r="BJ278" i="11"/>
  <c r="BL278" i="11" s="1"/>
  <c r="BK278" i="11"/>
  <c r="BM278" i="11"/>
  <c r="BN278" i="11"/>
  <c r="BP278" i="11" s="1"/>
  <c r="BO278" i="11"/>
  <c r="BE279" i="11"/>
  <c r="BF279" i="11"/>
  <c r="BH279" i="11" s="1"/>
  <c r="BG279" i="11"/>
  <c r="BI279" i="11"/>
  <c r="BJ279" i="11"/>
  <c r="BL279" i="11" s="1"/>
  <c r="BK279" i="11"/>
  <c r="BM279" i="11"/>
  <c r="BN279" i="11"/>
  <c r="BP279" i="11" s="1"/>
  <c r="BO279" i="11"/>
  <c r="BE280" i="11"/>
  <c r="BF280" i="11"/>
  <c r="BG280" i="11"/>
  <c r="BH280" i="11" s="1"/>
  <c r="BI280" i="11"/>
  <c r="BJ280" i="11"/>
  <c r="BL280" i="11" s="1"/>
  <c r="BK280" i="11"/>
  <c r="BM280" i="11"/>
  <c r="BN280" i="11"/>
  <c r="BP280" i="11" s="1"/>
  <c r="BO280" i="11"/>
  <c r="BE281" i="11"/>
  <c r="BF281" i="11"/>
  <c r="BH281" i="11" s="1"/>
  <c r="BG281" i="11"/>
  <c r="BI281" i="11"/>
  <c r="BJ281" i="11"/>
  <c r="BL281" i="11" s="1"/>
  <c r="BK281" i="11"/>
  <c r="BO162" i="11"/>
  <c r="BN162" i="11"/>
  <c r="BP162" i="11" s="1"/>
  <c r="BM162" i="11"/>
  <c r="BK162" i="11"/>
  <c r="BJ162" i="11"/>
  <c r="BI162" i="11"/>
  <c r="BL162" i="11" s="1"/>
  <c r="BG162" i="11"/>
  <c r="BF162" i="11"/>
  <c r="BE162" i="11"/>
  <c r="BH162" i="11" s="1"/>
  <c r="AG163" i="11"/>
  <c r="AH163" i="11"/>
  <c r="AI163" i="11"/>
  <c r="AJ163" i="11"/>
  <c r="AK163" i="11"/>
  <c r="AL163" i="11"/>
  <c r="AN163" i="11" s="1"/>
  <c r="AM163" i="11"/>
  <c r="AO163" i="11"/>
  <c r="AP163" i="11"/>
  <c r="AQ163" i="11"/>
  <c r="AR163" i="11"/>
  <c r="AS163" i="11"/>
  <c r="AT163" i="11"/>
  <c r="AU163" i="11"/>
  <c r="AV163" i="11"/>
  <c r="AW163" i="11"/>
  <c r="AX163" i="11"/>
  <c r="AY163" i="11"/>
  <c r="AZ163" i="11"/>
  <c r="BA163" i="11"/>
  <c r="BB163" i="11"/>
  <c r="BC163" i="11"/>
  <c r="BD163" i="11"/>
  <c r="AG164" i="11"/>
  <c r="AH164" i="11"/>
  <c r="AJ164" i="11" s="1"/>
  <c r="AI164" i="11"/>
  <c r="AK164" i="11"/>
  <c r="AL164" i="11"/>
  <c r="AM164" i="11"/>
  <c r="AN164" i="11"/>
  <c r="AO164" i="11"/>
  <c r="AP164" i="11"/>
  <c r="AR164" i="11" s="1"/>
  <c r="AQ164" i="11"/>
  <c r="AS164" i="11"/>
  <c r="AT164" i="11"/>
  <c r="AU164" i="11"/>
  <c r="AV164" i="11"/>
  <c r="AW164" i="11"/>
  <c r="AX164" i="11"/>
  <c r="AY164" i="11"/>
  <c r="AZ164" i="11"/>
  <c r="BA164" i="11"/>
  <c r="BB164" i="11"/>
  <c r="BC164" i="11"/>
  <c r="BD164" i="11"/>
  <c r="AG165" i="11"/>
  <c r="AH165" i="11"/>
  <c r="AI165" i="11"/>
  <c r="AJ165" i="11"/>
  <c r="BQ165" i="11" s="1"/>
  <c r="AK165" i="11"/>
  <c r="AL165" i="11"/>
  <c r="AM165" i="11"/>
  <c r="AN165" i="11"/>
  <c r="AO165" i="11"/>
  <c r="AP165" i="11"/>
  <c r="AQ165" i="11"/>
  <c r="AR165" i="11"/>
  <c r="AS165" i="11"/>
  <c r="AT165" i="11"/>
  <c r="AU165" i="11"/>
  <c r="AV165" i="11"/>
  <c r="AW165" i="11"/>
  <c r="AX165" i="11"/>
  <c r="AY165" i="11"/>
  <c r="AZ165" i="11"/>
  <c r="BA165" i="11"/>
  <c r="BB165" i="11"/>
  <c r="BC165" i="11"/>
  <c r="BD165" i="11"/>
  <c r="AG166" i="11"/>
  <c r="AH166" i="11"/>
  <c r="AI166" i="11"/>
  <c r="AJ166" i="11"/>
  <c r="AK166" i="11"/>
  <c r="AL166" i="11"/>
  <c r="AN166" i="11" s="1"/>
  <c r="AM166" i="11"/>
  <c r="AO166" i="11"/>
  <c r="AP166" i="11"/>
  <c r="AQ166" i="11"/>
  <c r="AR166" i="11"/>
  <c r="AS166" i="11"/>
  <c r="AT166" i="11"/>
  <c r="AU166" i="11"/>
  <c r="AV166" i="11"/>
  <c r="AW166" i="11"/>
  <c r="AX166" i="11"/>
  <c r="AZ166" i="11" s="1"/>
  <c r="AY166" i="11"/>
  <c r="BA166" i="11"/>
  <c r="BB166" i="11"/>
  <c r="BD166" i="11" s="1"/>
  <c r="BC166" i="11"/>
  <c r="AG167" i="11"/>
  <c r="AH167" i="11"/>
  <c r="AJ167" i="11" s="1"/>
  <c r="AI167" i="11"/>
  <c r="AK167" i="11"/>
  <c r="AL167" i="11"/>
  <c r="AN167" i="11" s="1"/>
  <c r="AM167" i="11"/>
  <c r="AO167" i="11"/>
  <c r="AP167" i="11"/>
  <c r="AQ167" i="11"/>
  <c r="AR167" i="11"/>
  <c r="AS167" i="11"/>
  <c r="AT167" i="11"/>
  <c r="AU167" i="11"/>
  <c r="AV167" i="11"/>
  <c r="AW167" i="11"/>
  <c r="AX167" i="11"/>
  <c r="AY167" i="11"/>
  <c r="AZ167" i="11"/>
  <c r="BA167" i="11"/>
  <c r="BB167" i="11"/>
  <c r="BD167" i="11" s="1"/>
  <c r="BC167" i="11"/>
  <c r="AG168" i="11"/>
  <c r="AH168" i="11"/>
  <c r="AI168" i="11"/>
  <c r="AJ168" i="11"/>
  <c r="AK168" i="11"/>
  <c r="AL168" i="11"/>
  <c r="AM168" i="11"/>
  <c r="AN168" i="11"/>
  <c r="AO168" i="11"/>
  <c r="AP168" i="11"/>
  <c r="AR168" i="11" s="1"/>
  <c r="AQ168" i="11"/>
  <c r="AS168" i="11"/>
  <c r="AT168" i="11"/>
  <c r="AU168" i="11"/>
  <c r="AV168" i="11"/>
  <c r="AW168" i="11"/>
  <c r="AX168" i="11"/>
  <c r="AY168" i="11"/>
  <c r="AZ168" i="11"/>
  <c r="BA168" i="11"/>
  <c r="BB168" i="11"/>
  <c r="BC168" i="11"/>
  <c r="BD168" i="11"/>
  <c r="AG169" i="11"/>
  <c r="AH169" i="11"/>
  <c r="AI169" i="11"/>
  <c r="AJ169" i="11"/>
  <c r="AK169" i="11"/>
  <c r="AL169" i="11"/>
  <c r="AM169" i="11"/>
  <c r="AN169" i="11"/>
  <c r="AO169" i="11"/>
  <c r="AP169" i="11"/>
  <c r="AR169" i="11" s="1"/>
  <c r="AQ169" i="11"/>
  <c r="AS169" i="11"/>
  <c r="AT169" i="11"/>
  <c r="AU169" i="11"/>
  <c r="AV169" i="11"/>
  <c r="AW169" i="11"/>
  <c r="AX169" i="11"/>
  <c r="AY169" i="11"/>
  <c r="AZ169" i="11"/>
  <c r="BA169" i="11"/>
  <c r="BB169" i="11"/>
  <c r="BC169" i="11"/>
  <c r="BD169" i="11"/>
  <c r="AG170" i="11"/>
  <c r="AH170" i="11"/>
  <c r="AI170" i="11"/>
  <c r="AJ170" i="11"/>
  <c r="AK170" i="11"/>
  <c r="AL170" i="11"/>
  <c r="AN170" i="11" s="1"/>
  <c r="AM170" i="11"/>
  <c r="AO170" i="11"/>
  <c r="AP170" i="11"/>
  <c r="AR170" i="11" s="1"/>
  <c r="AQ170" i="11"/>
  <c r="AS170" i="11"/>
  <c r="AT170" i="11"/>
  <c r="AV170" i="11" s="1"/>
  <c r="AU170" i="11"/>
  <c r="AW170" i="11"/>
  <c r="AX170" i="11"/>
  <c r="AY170" i="11"/>
  <c r="AZ170" i="11"/>
  <c r="BA170" i="11"/>
  <c r="BB170" i="11"/>
  <c r="BC170" i="11"/>
  <c r="BD170" i="11"/>
  <c r="AG171" i="11"/>
  <c r="AH171" i="11"/>
  <c r="AI171" i="11"/>
  <c r="AJ171" i="11"/>
  <c r="AK171" i="11"/>
  <c r="AL171" i="11"/>
  <c r="AM171" i="11"/>
  <c r="AN171" i="11"/>
  <c r="AO171" i="11"/>
  <c r="AP171" i="11"/>
  <c r="AQ171" i="11"/>
  <c r="AR171" i="11"/>
  <c r="AS171" i="11"/>
  <c r="AT171" i="11"/>
  <c r="AU171" i="11"/>
  <c r="AV171" i="11"/>
  <c r="AW171" i="11"/>
  <c r="AX171" i="11"/>
  <c r="AY171" i="11"/>
  <c r="AZ171" i="11"/>
  <c r="BA171" i="11"/>
  <c r="BB171" i="11"/>
  <c r="BD171" i="11" s="1"/>
  <c r="BC171" i="11"/>
  <c r="AG172" i="11"/>
  <c r="AH172" i="11"/>
  <c r="AI172" i="11"/>
  <c r="AJ172" i="11"/>
  <c r="AK172" i="11"/>
  <c r="AL172" i="11"/>
  <c r="AN172" i="11" s="1"/>
  <c r="AM172" i="11"/>
  <c r="AO172" i="11"/>
  <c r="AP172" i="11"/>
  <c r="AR172" i="11" s="1"/>
  <c r="AQ172" i="11"/>
  <c r="AS172" i="11"/>
  <c r="AT172" i="11"/>
  <c r="AU172" i="11"/>
  <c r="AV172" i="11"/>
  <c r="AW172" i="11"/>
  <c r="AX172" i="11"/>
  <c r="AZ172" i="11" s="1"/>
  <c r="AY172" i="11"/>
  <c r="BA172" i="11"/>
  <c r="BB172" i="11"/>
  <c r="BC172" i="11"/>
  <c r="BD172" i="11"/>
  <c r="AG173" i="11"/>
  <c r="AH173" i="11"/>
  <c r="AJ173" i="11" s="1"/>
  <c r="BQ173" i="11" s="1"/>
  <c r="AI173" i="11"/>
  <c r="AK173" i="11"/>
  <c r="AL173" i="11"/>
  <c r="AM173" i="11"/>
  <c r="AN173" i="11"/>
  <c r="AO173" i="11"/>
  <c r="AP173" i="11"/>
  <c r="AQ173" i="11"/>
  <c r="AR173" i="11"/>
  <c r="AS173" i="11"/>
  <c r="AT173" i="11"/>
  <c r="AU173" i="11"/>
  <c r="AV173" i="11"/>
  <c r="AW173" i="11"/>
  <c r="AX173" i="11"/>
  <c r="AY173" i="11"/>
  <c r="AZ173" i="11"/>
  <c r="BA173" i="11"/>
  <c r="BB173" i="11"/>
  <c r="BC173" i="11"/>
  <c r="BD173" i="11"/>
  <c r="AG174" i="11"/>
  <c r="AH174" i="11"/>
  <c r="AI174" i="11"/>
  <c r="AJ174" i="11"/>
  <c r="BQ174" i="11" s="1"/>
  <c r="AK174" i="11"/>
  <c r="AL174" i="11"/>
  <c r="AM174" i="11"/>
  <c r="AN174" i="11"/>
  <c r="AO174" i="11"/>
  <c r="AP174" i="11"/>
  <c r="AQ174" i="11"/>
  <c r="AR174" i="11"/>
  <c r="AS174" i="11"/>
  <c r="AT174" i="11"/>
  <c r="AU174" i="11"/>
  <c r="AV174" i="11"/>
  <c r="AW174" i="11"/>
  <c r="AX174" i="11"/>
  <c r="AY174" i="11"/>
  <c r="AZ174" i="11"/>
  <c r="BA174" i="11"/>
  <c r="BB174" i="11"/>
  <c r="BC174" i="11"/>
  <c r="BD174" i="11"/>
  <c r="AG175" i="11"/>
  <c r="AH175" i="11"/>
  <c r="AJ175" i="11" s="1"/>
  <c r="AI175" i="11"/>
  <c r="AK175" i="11"/>
  <c r="AL175" i="11"/>
  <c r="AM175" i="11"/>
  <c r="AN175" i="11"/>
  <c r="AO175" i="11"/>
  <c r="AP175" i="11"/>
  <c r="AQ175" i="11"/>
  <c r="AR175" i="11"/>
  <c r="AS175" i="11"/>
  <c r="AT175" i="11"/>
  <c r="AU175" i="11"/>
  <c r="AV175" i="11"/>
  <c r="AW175" i="11"/>
  <c r="AX175" i="11"/>
  <c r="AZ175" i="11" s="1"/>
  <c r="AY175" i="11"/>
  <c r="BA175" i="11"/>
  <c r="BB175" i="11"/>
  <c r="BC175" i="11"/>
  <c r="BD175" i="11"/>
  <c r="AG176" i="11"/>
  <c r="AH176" i="11"/>
  <c r="AJ176" i="11" s="1"/>
  <c r="BQ176" i="11" s="1"/>
  <c r="AI176" i="11"/>
  <c r="AK176" i="11"/>
  <c r="AL176" i="11"/>
  <c r="AM176" i="11"/>
  <c r="AN176" i="11"/>
  <c r="AO176" i="11"/>
  <c r="AP176" i="11"/>
  <c r="AQ176" i="11"/>
  <c r="AR176" i="11"/>
  <c r="AS176" i="11"/>
  <c r="AT176" i="11"/>
  <c r="AU176" i="11"/>
  <c r="AV176" i="11"/>
  <c r="AW176" i="11"/>
  <c r="AX176" i="11"/>
  <c r="AY176" i="11"/>
  <c r="AZ176" i="11"/>
  <c r="BA176" i="11"/>
  <c r="BB176" i="11"/>
  <c r="BC176" i="11"/>
  <c r="BD176" i="11"/>
  <c r="AG177" i="11"/>
  <c r="AH177" i="11"/>
  <c r="AJ177" i="11" s="1"/>
  <c r="AI177" i="11"/>
  <c r="AK177" i="11"/>
  <c r="AL177" i="11"/>
  <c r="AN177" i="11" s="1"/>
  <c r="AM177" i="11"/>
  <c r="AO177" i="11"/>
  <c r="AP177" i="11"/>
  <c r="AQ177" i="11"/>
  <c r="AR177" i="11"/>
  <c r="AS177" i="11"/>
  <c r="AT177" i="11"/>
  <c r="AV177" i="11" s="1"/>
  <c r="AU177" i="11"/>
  <c r="AW177" i="11"/>
  <c r="AX177" i="11"/>
  <c r="AY177" i="11"/>
  <c r="AZ177" i="11"/>
  <c r="BA177" i="11"/>
  <c r="BB177" i="11"/>
  <c r="BC177" i="11"/>
  <c r="BD177" i="11"/>
  <c r="AG178" i="11"/>
  <c r="AH178" i="11"/>
  <c r="AI178" i="11"/>
  <c r="AJ178" i="11"/>
  <c r="AK178" i="11"/>
  <c r="AL178" i="11"/>
  <c r="AM178" i="11"/>
  <c r="AN178" i="11"/>
  <c r="AO178" i="11"/>
  <c r="AP178" i="11"/>
  <c r="AR178" i="11" s="1"/>
  <c r="AQ178" i="11"/>
  <c r="AS178" i="11"/>
  <c r="AT178" i="11"/>
  <c r="AU178" i="11"/>
  <c r="AV178" i="11"/>
  <c r="AW178" i="11"/>
  <c r="AX178" i="11"/>
  <c r="AY178" i="11"/>
  <c r="AZ178" i="11"/>
  <c r="BA178" i="11"/>
  <c r="BB178" i="11"/>
  <c r="BC178" i="11"/>
  <c r="BD178" i="11"/>
  <c r="AG179" i="11"/>
  <c r="AH179" i="11"/>
  <c r="AJ179" i="11" s="1"/>
  <c r="BQ179" i="11" s="1"/>
  <c r="AI179" i="11"/>
  <c r="AK179" i="11"/>
  <c r="AL179" i="11"/>
  <c r="AM179" i="11"/>
  <c r="AN179" i="11"/>
  <c r="AO179" i="11"/>
  <c r="AP179" i="11"/>
  <c r="AQ179" i="11"/>
  <c r="AR179" i="11"/>
  <c r="AS179" i="11"/>
  <c r="AT179" i="11"/>
  <c r="AU179" i="11"/>
  <c r="AV179" i="11"/>
  <c r="AW179" i="11"/>
  <c r="AX179" i="11"/>
  <c r="AY179" i="11"/>
  <c r="AZ179" i="11"/>
  <c r="BA179" i="11"/>
  <c r="BB179" i="11"/>
  <c r="BC179" i="11"/>
  <c r="BD179" i="11"/>
  <c r="AG180" i="11"/>
  <c r="AH180" i="11"/>
  <c r="AI180" i="11"/>
  <c r="AJ180" i="11"/>
  <c r="BQ180" i="11" s="1"/>
  <c r="AK180" i="11"/>
  <c r="AL180" i="11"/>
  <c r="AM180" i="11"/>
  <c r="AN180" i="11"/>
  <c r="AO180" i="11"/>
  <c r="AP180" i="11"/>
  <c r="AQ180" i="11"/>
  <c r="AR180" i="11"/>
  <c r="AS180" i="11"/>
  <c r="AT180" i="11"/>
  <c r="AU180" i="11"/>
  <c r="AV180" i="11"/>
  <c r="AW180" i="11"/>
  <c r="AX180" i="11"/>
  <c r="AY180" i="11"/>
  <c r="AZ180" i="11"/>
  <c r="BA180" i="11"/>
  <c r="BB180" i="11"/>
  <c r="BC180" i="11"/>
  <c r="BD180" i="11"/>
  <c r="AG181" i="11"/>
  <c r="AH181" i="11"/>
  <c r="AI181" i="11"/>
  <c r="AJ181" i="11"/>
  <c r="AK181" i="11"/>
  <c r="AL181" i="11"/>
  <c r="AM181" i="11"/>
  <c r="AN181" i="11"/>
  <c r="AO181" i="11"/>
  <c r="AR181" i="11" s="1"/>
  <c r="AP181" i="11"/>
  <c r="AQ181" i="11"/>
  <c r="AS181" i="11"/>
  <c r="AT181" i="11"/>
  <c r="AU181" i="11"/>
  <c r="AV181" i="11"/>
  <c r="AW181" i="11"/>
  <c r="AX181" i="11"/>
  <c r="AY181" i="11"/>
  <c r="AZ181" i="11"/>
  <c r="BA181" i="11"/>
  <c r="BB181" i="11"/>
  <c r="BC181" i="11"/>
  <c r="BD181" i="11"/>
  <c r="AG182" i="11"/>
  <c r="AH182" i="11"/>
  <c r="AI182" i="11"/>
  <c r="AJ182" i="11"/>
  <c r="AK182" i="11"/>
  <c r="AL182" i="11"/>
  <c r="AM182" i="11"/>
  <c r="AN182" i="11"/>
  <c r="AO182" i="11"/>
  <c r="AP182" i="11"/>
  <c r="AQ182" i="11"/>
  <c r="AR182" i="11"/>
  <c r="AS182" i="11"/>
  <c r="AT182" i="11"/>
  <c r="AU182" i="11"/>
  <c r="AV182" i="11"/>
  <c r="AW182" i="11"/>
  <c r="AX182" i="11"/>
  <c r="AY182" i="11"/>
  <c r="AZ182" i="11"/>
  <c r="BA182" i="11"/>
  <c r="BB182" i="11"/>
  <c r="BC182" i="11"/>
  <c r="BD182" i="11"/>
  <c r="AG183" i="11"/>
  <c r="AH183" i="11"/>
  <c r="AI183" i="11"/>
  <c r="AJ183" i="11"/>
  <c r="AK183" i="11"/>
  <c r="AL183" i="11"/>
  <c r="AM183" i="11"/>
  <c r="AN183" i="11"/>
  <c r="AO183" i="11"/>
  <c r="AP183" i="11"/>
  <c r="AQ183" i="11"/>
  <c r="AR183" i="11"/>
  <c r="AS183" i="11"/>
  <c r="AT183" i="11"/>
  <c r="AU183" i="11"/>
  <c r="AV183" i="11"/>
  <c r="AW183" i="11"/>
  <c r="AX183" i="11"/>
  <c r="AY183" i="11"/>
  <c r="AZ183" i="11"/>
  <c r="BA183" i="11"/>
  <c r="BB183" i="11"/>
  <c r="BC183" i="11"/>
  <c r="BD183" i="11"/>
  <c r="AG184" i="11"/>
  <c r="AH184" i="11"/>
  <c r="AI184" i="11"/>
  <c r="AJ184" i="11"/>
  <c r="AK184" i="11"/>
  <c r="AL184" i="11"/>
  <c r="AM184" i="11"/>
  <c r="AN184" i="11"/>
  <c r="BQ184" i="11" s="1"/>
  <c r="AO184" i="11"/>
  <c r="AP184" i="11"/>
  <c r="AQ184" i="11"/>
  <c r="AR184" i="11"/>
  <c r="AS184" i="11"/>
  <c r="AT184" i="11"/>
  <c r="AU184" i="11"/>
  <c r="AV184" i="11"/>
  <c r="AW184" i="11"/>
  <c r="AX184" i="11"/>
  <c r="AY184" i="11"/>
  <c r="AZ184" i="11"/>
  <c r="BA184" i="11"/>
  <c r="BB184" i="11"/>
  <c r="BC184" i="11"/>
  <c r="BD184" i="11"/>
  <c r="AG185" i="11"/>
  <c r="AH185" i="11"/>
  <c r="AI185" i="11"/>
  <c r="AJ185" i="11"/>
  <c r="BQ185" i="11" s="1"/>
  <c r="AK185" i="11"/>
  <c r="AL185" i="11"/>
  <c r="AM185" i="11"/>
  <c r="AN185" i="11"/>
  <c r="AO185" i="11"/>
  <c r="AP185" i="11"/>
  <c r="AQ185" i="11"/>
  <c r="AR185" i="11"/>
  <c r="AS185" i="11"/>
  <c r="AT185" i="11"/>
  <c r="AU185" i="11"/>
  <c r="AV185" i="11"/>
  <c r="AW185" i="11"/>
  <c r="AX185" i="11"/>
  <c r="AY185" i="11"/>
  <c r="AZ185" i="11"/>
  <c r="BA185" i="11"/>
  <c r="BB185" i="11"/>
  <c r="BC185" i="11"/>
  <c r="BD185" i="11"/>
  <c r="AG186" i="11"/>
  <c r="AH186" i="11"/>
  <c r="AI186" i="11"/>
  <c r="AJ186" i="11"/>
  <c r="BQ186" i="11" s="1"/>
  <c r="AK186" i="11"/>
  <c r="AL186" i="11"/>
  <c r="AM186" i="11"/>
  <c r="AN186" i="11"/>
  <c r="AO186" i="11"/>
  <c r="AP186" i="11"/>
  <c r="AQ186" i="11"/>
  <c r="AR186" i="11"/>
  <c r="AS186" i="11"/>
  <c r="AT186" i="11"/>
  <c r="AU186" i="11"/>
  <c r="AV186" i="11"/>
  <c r="AW186" i="11"/>
  <c r="AX186" i="11"/>
  <c r="AY186" i="11"/>
  <c r="AZ186" i="11"/>
  <c r="BA186" i="11"/>
  <c r="BB186" i="11"/>
  <c r="BC186" i="11"/>
  <c r="BD186" i="11"/>
  <c r="AG187" i="11"/>
  <c r="AH187" i="11"/>
  <c r="AI187" i="11"/>
  <c r="AJ187" i="11"/>
  <c r="BQ187" i="11" s="1"/>
  <c r="AK187" i="11"/>
  <c r="AL187" i="11"/>
  <c r="AM187" i="11"/>
  <c r="AN187" i="11"/>
  <c r="AO187" i="11"/>
  <c r="AP187" i="11"/>
  <c r="AQ187" i="11"/>
  <c r="AR187" i="11"/>
  <c r="AS187" i="11"/>
  <c r="AT187" i="11"/>
  <c r="AU187" i="11"/>
  <c r="AV187" i="11"/>
  <c r="AW187" i="11"/>
  <c r="AX187" i="11"/>
  <c r="AY187" i="11"/>
  <c r="AZ187" i="11"/>
  <c r="BA187" i="11"/>
  <c r="BB187" i="11"/>
  <c r="BC187" i="11"/>
  <c r="BD187" i="11"/>
  <c r="AG188" i="11"/>
  <c r="AH188" i="11"/>
  <c r="AI188" i="11"/>
  <c r="AJ188" i="11"/>
  <c r="BQ188" i="11" s="1"/>
  <c r="AK188" i="11"/>
  <c r="AL188" i="11"/>
  <c r="AM188" i="11"/>
  <c r="AN188" i="11"/>
  <c r="AO188" i="11"/>
  <c r="AP188" i="11"/>
  <c r="AQ188" i="11"/>
  <c r="AR188" i="11"/>
  <c r="AS188" i="11"/>
  <c r="AT188" i="11"/>
  <c r="AU188" i="11"/>
  <c r="AV188" i="11"/>
  <c r="AW188" i="11"/>
  <c r="AX188" i="11"/>
  <c r="AY188" i="11"/>
  <c r="AZ188" i="11"/>
  <c r="BA188" i="11"/>
  <c r="BB188" i="11"/>
  <c r="BC188" i="11"/>
  <c r="BD188" i="11"/>
  <c r="AG189" i="11"/>
  <c r="AH189" i="11"/>
  <c r="AI189" i="11"/>
  <c r="AJ189" i="11"/>
  <c r="BQ189" i="11" s="1"/>
  <c r="AK189" i="11"/>
  <c r="AL189" i="11"/>
  <c r="AM189" i="11"/>
  <c r="AN189" i="11"/>
  <c r="AO189" i="11"/>
  <c r="AP189" i="11"/>
  <c r="AQ189" i="11"/>
  <c r="AR189" i="11"/>
  <c r="AS189" i="11"/>
  <c r="AT189" i="11"/>
  <c r="AU189" i="11"/>
  <c r="AV189" i="11"/>
  <c r="AW189" i="11"/>
  <c r="AX189" i="11"/>
  <c r="AY189" i="11"/>
  <c r="AZ189" i="11"/>
  <c r="BA189" i="11"/>
  <c r="BB189" i="11"/>
  <c r="BC189" i="11"/>
  <c r="BD189" i="11"/>
  <c r="AG190" i="11"/>
  <c r="AH190" i="11"/>
  <c r="AI190" i="11"/>
  <c r="AJ190" i="11"/>
  <c r="BQ190" i="11" s="1"/>
  <c r="AK190" i="11"/>
  <c r="AL190" i="11"/>
  <c r="AM190" i="11"/>
  <c r="AN190" i="11"/>
  <c r="AO190" i="11"/>
  <c r="AP190" i="11"/>
  <c r="AQ190" i="11"/>
  <c r="AR190" i="11"/>
  <c r="AS190" i="11"/>
  <c r="AT190" i="11"/>
  <c r="AU190" i="11"/>
  <c r="AV190" i="11"/>
  <c r="AW190" i="11"/>
  <c r="AX190" i="11"/>
  <c r="AY190" i="11"/>
  <c r="AZ190" i="11"/>
  <c r="BA190" i="11"/>
  <c r="BB190" i="11"/>
  <c r="BC190" i="11"/>
  <c r="BD190" i="11"/>
  <c r="AG191" i="11"/>
  <c r="AH191" i="11"/>
  <c r="AI191" i="11"/>
  <c r="AJ191" i="11"/>
  <c r="BQ191" i="11" s="1"/>
  <c r="AK191" i="11"/>
  <c r="AL191" i="11"/>
  <c r="AM191" i="11"/>
  <c r="AN191" i="11"/>
  <c r="AO191" i="11"/>
  <c r="AP191" i="11"/>
  <c r="AQ191" i="11"/>
  <c r="AR191" i="11"/>
  <c r="AS191" i="11"/>
  <c r="AT191" i="11"/>
  <c r="AU191" i="11"/>
  <c r="AV191" i="11"/>
  <c r="AW191" i="11"/>
  <c r="AX191" i="11"/>
  <c r="AY191" i="11"/>
  <c r="AZ191" i="11"/>
  <c r="BA191" i="11"/>
  <c r="BB191" i="11"/>
  <c r="BC191" i="11"/>
  <c r="BD191" i="11"/>
  <c r="AG192" i="11"/>
  <c r="AH192" i="11"/>
  <c r="AI192" i="11"/>
  <c r="AJ192" i="11"/>
  <c r="BQ192" i="11" s="1"/>
  <c r="AK192" i="11"/>
  <c r="AL192" i="11"/>
  <c r="AM192" i="11"/>
  <c r="AN192" i="11"/>
  <c r="AO192" i="11"/>
  <c r="AP192" i="11"/>
  <c r="AQ192" i="11"/>
  <c r="AR192" i="11"/>
  <c r="AS192" i="11"/>
  <c r="AT192" i="11"/>
  <c r="AU192" i="11"/>
  <c r="AV192" i="11"/>
  <c r="AW192" i="11"/>
  <c r="AX192" i="11"/>
  <c r="AY192" i="11"/>
  <c r="AZ192" i="11"/>
  <c r="BA192" i="11"/>
  <c r="BB192" i="11"/>
  <c r="BC192" i="11"/>
  <c r="BD192" i="11"/>
  <c r="AG193" i="11"/>
  <c r="AH193" i="11"/>
  <c r="AI193" i="11"/>
  <c r="AJ193" i="11"/>
  <c r="BQ193" i="11" s="1"/>
  <c r="AK193" i="11"/>
  <c r="AL193" i="11"/>
  <c r="AM193" i="11"/>
  <c r="AN193" i="11"/>
  <c r="AO193" i="11"/>
  <c r="AP193" i="11"/>
  <c r="AQ193" i="11"/>
  <c r="AR193" i="11"/>
  <c r="AS193" i="11"/>
  <c r="AT193" i="11"/>
  <c r="AU193" i="11"/>
  <c r="AV193" i="11"/>
  <c r="AW193" i="11"/>
  <c r="AX193" i="11"/>
  <c r="AY193" i="11"/>
  <c r="AZ193" i="11"/>
  <c r="BA193" i="11"/>
  <c r="BB193" i="11"/>
  <c r="BC193" i="11"/>
  <c r="BD193" i="11"/>
  <c r="AG194" i="11"/>
  <c r="AH194" i="11"/>
  <c r="AI194" i="11"/>
  <c r="AJ194" i="11"/>
  <c r="BQ194" i="11" s="1"/>
  <c r="AK194" i="11"/>
  <c r="AL194" i="11"/>
  <c r="AM194" i="11"/>
  <c r="AN194" i="11"/>
  <c r="AO194" i="11"/>
  <c r="AP194" i="11"/>
  <c r="AQ194" i="11"/>
  <c r="AR194" i="11"/>
  <c r="AS194" i="11"/>
  <c r="AT194" i="11"/>
  <c r="AU194" i="11"/>
  <c r="AV194" i="11"/>
  <c r="AW194" i="11"/>
  <c r="AX194" i="11"/>
  <c r="AY194" i="11"/>
  <c r="AZ194" i="11"/>
  <c r="BA194" i="11"/>
  <c r="BB194" i="11"/>
  <c r="BC194" i="11"/>
  <c r="BD194" i="11"/>
  <c r="AG195" i="11"/>
  <c r="AH195" i="11"/>
  <c r="AI195" i="11"/>
  <c r="AJ195" i="11"/>
  <c r="BQ195" i="11" s="1"/>
  <c r="AK195" i="11"/>
  <c r="AL195" i="11"/>
  <c r="AM195" i="11"/>
  <c r="AN195" i="11"/>
  <c r="AO195" i="11"/>
  <c r="AP195" i="11"/>
  <c r="AQ195" i="11"/>
  <c r="AR195" i="11"/>
  <c r="AS195" i="11"/>
  <c r="AT195" i="11"/>
  <c r="AU195" i="11"/>
  <c r="AV195" i="11"/>
  <c r="AW195" i="11"/>
  <c r="AX195" i="11"/>
  <c r="AY195" i="11"/>
  <c r="AZ195" i="11"/>
  <c r="BA195" i="11"/>
  <c r="BB195" i="11"/>
  <c r="BC195" i="11"/>
  <c r="BD195" i="11"/>
  <c r="AG196" i="11"/>
  <c r="AH196" i="11"/>
  <c r="AI196" i="11"/>
  <c r="AJ196" i="11"/>
  <c r="BQ196" i="11" s="1"/>
  <c r="AK196" i="11"/>
  <c r="AL196" i="11"/>
  <c r="AM196" i="11"/>
  <c r="AN196" i="11"/>
  <c r="AO196" i="11"/>
  <c r="AP196" i="11"/>
  <c r="AQ196" i="11"/>
  <c r="AR196" i="11"/>
  <c r="AS196" i="11"/>
  <c r="AT196" i="11"/>
  <c r="AU196" i="11"/>
  <c r="AV196" i="11"/>
  <c r="AW196" i="11"/>
  <c r="AX196" i="11"/>
  <c r="AY196" i="11"/>
  <c r="AZ196" i="11"/>
  <c r="BA196" i="11"/>
  <c r="BB196" i="11"/>
  <c r="BC196" i="11"/>
  <c r="BD196" i="11"/>
  <c r="AG197" i="11"/>
  <c r="AH197" i="11"/>
  <c r="AI197" i="11"/>
  <c r="AJ197" i="11"/>
  <c r="BQ197" i="11" s="1"/>
  <c r="AK197" i="11"/>
  <c r="AL197" i="11"/>
  <c r="AM197" i="11"/>
  <c r="AN197" i="11"/>
  <c r="AO197" i="11"/>
  <c r="AP197" i="11"/>
  <c r="AQ197" i="11"/>
  <c r="AR197" i="11"/>
  <c r="AS197" i="11"/>
  <c r="AT197" i="11"/>
  <c r="AU197" i="11"/>
  <c r="AV197" i="11"/>
  <c r="AW197" i="11"/>
  <c r="AX197" i="11"/>
  <c r="AY197" i="11"/>
  <c r="AZ197" i="11"/>
  <c r="BA197" i="11"/>
  <c r="BB197" i="11"/>
  <c r="BC197" i="11"/>
  <c r="BD197" i="11"/>
  <c r="AG198" i="11"/>
  <c r="AH198" i="11"/>
  <c r="AI198" i="11"/>
  <c r="AJ198" i="11"/>
  <c r="BQ198" i="11" s="1"/>
  <c r="AK198" i="11"/>
  <c r="AL198" i="11"/>
  <c r="AM198" i="11"/>
  <c r="AN198" i="11"/>
  <c r="AO198" i="11"/>
  <c r="AP198" i="11"/>
  <c r="AQ198" i="11"/>
  <c r="AR198" i="11"/>
  <c r="AS198" i="11"/>
  <c r="AT198" i="11"/>
  <c r="AU198" i="11"/>
  <c r="AV198" i="11"/>
  <c r="AW198" i="11"/>
  <c r="AX198" i="11"/>
  <c r="AY198" i="11"/>
  <c r="AZ198" i="11"/>
  <c r="BA198" i="11"/>
  <c r="BB198" i="11"/>
  <c r="BC198" i="11"/>
  <c r="BD198" i="11"/>
  <c r="AG199" i="11"/>
  <c r="AH199" i="11"/>
  <c r="AI199" i="11"/>
  <c r="AJ199" i="11"/>
  <c r="BQ199" i="11" s="1"/>
  <c r="AK199" i="11"/>
  <c r="AL199" i="11"/>
  <c r="AM199" i="11"/>
  <c r="AN199" i="11"/>
  <c r="AO199" i="11"/>
  <c r="AP199" i="11"/>
  <c r="AQ199" i="11"/>
  <c r="AR199" i="11"/>
  <c r="AS199" i="11"/>
  <c r="AT199" i="11"/>
  <c r="AU199" i="11"/>
  <c r="AV199" i="11"/>
  <c r="AW199" i="11"/>
  <c r="AX199" i="11"/>
  <c r="AY199" i="11"/>
  <c r="AZ199" i="11"/>
  <c r="BA199" i="11"/>
  <c r="BB199" i="11"/>
  <c r="BC199" i="11"/>
  <c r="BD199" i="11"/>
  <c r="AG200" i="11"/>
  <c r="AH200" i="11"/>
  <c r="AI200" i="11"/>
  <c r="AJ200" i="11"/>
  <c r="BQ200" i="11" s="1"/>
  <c r="AK200" i="11"/>
  <c r="AL200" i="11"/>
  <c r="AM200" i="11"/>
  <c r="AN200" i="11"/>
  <c r="AO200" i="11"/>
  <c r="AP200" i="11"/>
  <c r="AQ200" i="11"/>
  <c r="AR200" i="11"/>
  <c r="AS200" i="11"/>
  <c r="AT200" i="11"/>
  <c r="AU200" i="11"/>
  <c r="AV200" i="11"/>
  <c r="AW200" i="11"/>
  <c r="AX200" i="11"/>
  <c r="AY200" i="11"/>
  <c r="AZ200" i="11"/>
  <c r="BA200" i="11"/>
  <c r="BB200" i="11"/>
  <c r="BC200" i="11"/>
  <c r="BD200" i="11"/>
  <c r="AG201" i="11"/>
  <c r="AH201" i="11"/>
  <c r="AI201" i="11"/>
  <c r="AJ201" i="11"/>
  <c r="BQ201" i="11" s="1"/>
  <c r="AK201" i="11"/>
  <c r="AL201" i="11"/>
  <c r="AM201" i="11"/>
  <c r="AN201" i="11"/>
  <c r="AO201" i="11"/>
  <c r="AP201" i="11"/>
  <c r="AQ201" i="11"/>
  <c r="AR201" i="11"/>
  <c r="AS201" i="11"/>
  <c r="AT201" i="11"/>
  <c r="AU201" i="11"/>
  <c r="AV201" i="11"/>
  <c r="AW201" i="11"/>
  <c r="AX201" i="11"/>
  <c r="AY201" i="11"/>
  <c r="AZ201" i="11"/>
  <c r="BA201" i="11"/>
  <c r="BB201" i="11"/>
  <c r="BC201" i="11"/>
  <c r="BD201" i="11"/>
  <c r="AG202" i="11"/>
  <c r="AH202" i="11"/>
  <c r="AI202" i="11"/>
  <c r="AJ202" i="11"/>
  <c r="BQ202" i="11" s="1"/>
  <c r="AK202" i="11"/>
  <c r="AL202" i="11"/>
  <c r="AM202" i="11"/>
  <c r="AN202" i="11"/>
  <c r="AO202" i="11"/>
  <c r="AP202" i="11"/>
  <c r="AQ202" i="11"/>
  <c r="AR202" i="11"/>
  <c r="AS202" i="11"/>
  <c r="AT202" i="11"/>
  <c r="AU202" i="11"/>
  <c r="AV202" i="11"/>
  <c r="AW202" i="11"/>
  <c r="AX202" i="11"/>
  <c r="AY202" i="11"/>
  <c r="AZ202" i="11"/>
  <c r="BA202" i="11"/>
  <c r="BB202" i="11"/>
  <c r="BC202" i="11"/>
  <c r="BD202" i="11"/>
  <c r="AG203" i="11"/>
  <c r="AH203" i="11"/>
  <c r="AI203" i="11"/>
  <c r="AJ203" i="11"/>
  <c r="BQ203" i="11" s="1"/>
  <c r="AK203" i="11"/>
  <c r="AL203" i="11"/>
  <c r="AM203" i="11"/>
  <c r="AN203" i="11"/>
  <c r="AO203" i="11"/>
  <c r="AP203" i="11"/>
  <c r="AQ203" i="11"/>
  <c r="AR203" i="11"/>
  <c r="AS203" i="11"/>
  <c r="AT203" i="11"/>
  <c r="AU203" i="11"/>
  <c r="AV203" i="11"/>
  <c r="AW203" i="11"/>
  <c r="AX203" i="11"/>
  <c r="AY203" i="11"/>
  <c r="AZ203" i="11"/>
  <c r="BA203" i="11"/>
  <c r="BB203" i="11"/>
  <c r="BC203" i="11"/>
  <c r="BD203" i="11"/>
  <c r="AG204" i="11"/>
  <c r="AH204" i="11"/>
  <c r="AI204" i="11"/>
  <c r="AJ204" i="11"/>
  <c r="BQ204" i="11" s="1"/>
  <c r="AK204" i="11"/>
  <c r="AL204" i="11"/>
  <c r="AM204" i="11"/>
  <c r="AN204" i="11"/>
  <c r="AO204" i="11"/>
  <c r="AP204" i="11"/>
  <c r="AQ204" i="11"/>
  <c r="AR204" i="11"/>
  <c r="AS204" i="11"/>
  <c r="AT204" i="11"/>
  <c r="AU204" i="11"/>
  <c r="AV204" i="11"/>
  <c r="AW204" i="11"/>
  <c r="AX204" i="11"/>
  <c r="AY204" i="11"/>
  <c r="AZ204" i="11"/>
  <c r="BA204" i="11"/>
  <c r="BB204" i="11"/>
  <c r="BC204" i="11"/>
  <c r="BD204" i="11"/>
  <c r="AG205" i="11"/>
  <c r="AH205" i="11"/>
  <c r="AI205" i="11"/>
  <c r="AJ205" i="11"/>
  <c r="BQ205" i="11" s="1"/>
  <c r="AK205" i="11"/>
  <c r="AL205" i="11"/>
  <c r="AM205" i="11"/>
  <c r="AN205" i="11"/>
  <c r="AO205" i="11"/>
  <c r="AP205" i="11"/>
  <c r="AQ205" i="11"/>
  <c r="AR205" i="11"/>
  <c r="AS205" i="11"/>
  <c r="AT205" i="11"/>
  <c r="AU205" i="11"/>
  <c r="AV205" i="11"/>
  <c r="AW205" i="11"/>
  <c r="AX205" i="11"/>
  <c r="AY205" i="11"/>
  <c r="AZ205" i="11"/>
  <c r="BA205" i="11"/>
  <c r="BB205" i="11"/>
  <c r="BC205" i="11"/>
  <c r="BD205" i="11"/>
  <c r="AG206" i="11"/>
  <c r="AH206" i="11"/>
  <c r="AI206" i="11"/>
  <c r="AJ206" i="11"/>
  <c r="BQ206" i="11" s="1"/>
  <c r="AK206" i="11"/>
  <c r="AL206" i="11"/>
  <c r="AM206" i="11"/>
  <c r="AN206" i="11"/>
  <c r="AO206" i="11"/>
  <c r="AP206" i="11"/>
  <c r="AQ206" i="11"/>
  <c r="AR206" i="11"/>
  <c r="AS206" i="11"/>
  <c r="AT206" i="11"/>
  <c r="AU206" i="11"/>
  <c r="AV206" i="11"/>
  <c r="AW206" i="11"/>
  <c r="AX206" i="11"/>
  <c r="AY206" i="11"/>
  <c r="AZ206" i="11"/>
  <c r="BA206" i="11"/>
  <c r="BB206" i="11"/>
  <c r="BC206" i="11"/>
  <c r="BD206" i="11"/>
  <c r="AG207" i="11"/>
  <c r="AH207" i="11"/>
  <c r="AI207" i="11"/>
  <c r="AJ207" i="11"/>
  <c r="BQ207" i="11" s="1"/>
  <c r="AK207" i="11"/>
  <c r="AL207" i="11"/>
  <c r="AM207" i="11"/>
  <c r="AN207" i="11"/>
  <c r="AO207" i="11"/>
  <c r="AP207" i="11"/>
  <c r="AQ207" i="11"/>
  <c r="AR207" i="11"/>
  <c r="AS207" i="11"/>
  <c r="AT207" i="11"/>
  <c r="AU207" i="11"/>
  <c r="AV207" i="11"/>
  <c r="AW207" i="11"/>
  <c r="AX207" i="11"/>
  <c r="AY207" i="11"/>
  <c r="AZ207" i="11"/>
  <c r="BA207" i="11"/>
  <c r="BB207" i="11"/>
  <c r="BC207" i="11"/>
  <c r="BD207" i="11"/>
  <c r="AG208" i="11"/>
  <c r="AH208" i="11"/>
  <c r="AI208" i="11"/>
  <c r="AJ208" i="11"/>
  <c r="BQ208" i="11" s="1"/>
  <c r="AK208" i="11"/>
  <c r="AL208" i="11"/>
  <c r="AM208" i="11"/>
  <c r="AN208" i="11"/>
  <c r="AO208" i="11"/>
  <c r="AP208" i="11"/>
  <c r="AQ208" i="11"/>
  <c r="AR208" i="11"/>
  <c r="AS208" i="11"/>
  <c r="AT208" i="11"/>
  <c r="AU208" i="11"/>
  <c r="AV208" i="11"/>
  <c r="AW208" i="11"/>
  <c r="AX208" i="11"/>
  <c r="AY208" i="11"/>
  <c r="AZ208" i="11"/>
  <c r="BA208" i="11"/>
  <c r="BB208" i="11"/>
  <c r="BC208" i="11"/>
  <c r="BD208" i="11"/>
  <c r="AG209" i="11"/>
  <c r="AH209" i="11"/>
  <c r="AI209" i="11"/>
  <c r="AJ209" i="11"/>
  <c r="BQ209" i="11" s="1"/>
  <c r="AK209" i="11"/>
  <c r="AL209" i="11"/>
  <c r="AM209" i="11"/>
  <c r="AN209" i="11"/>
  <c r="AO209" i="11"/>
  <c r="AP209" i="11"/>
  <c r="AQ209" i="11"/>
  <c r="AR209" i="11"/>
  <c r="AS209" i="11"/>
  <c r="AT209" i="11"/>
  <c r="AU209" i="11"/>
  <c r="AV209" i="11"/>
  <c r="AW209" i="11"/>
  <c r="AX209" i="11"/>
  <c r="AY209" i="11"/>
  <c r="AZ209" i="11"/>
  <c r="BA209" i="11"/>
  <c r="BB209" i="11"/>
  <c r="BC209" i="11"/>
  <c r="BD209" i="11"/>
  <c r="AG210" i="11"/>
  <c r="AH210" i="11"/>
  <c r="AI210" i="11"/>
  <c r="AJ210" i="11"/>
  <c r="BQ210" i="11" s="1"/>
  <c r="AK210" i="11"/>
  <c r="AL210" i="11"/>
  <c r="AM210" i="11"/>
  <c r="AN210" i="11"/>
  <c r="AO210" i="11"/>
  <c r="AP210" i="11"/>
  <c r="AQ210" i="11"/>
  <c r="AR210" i="11"/>
  <c r="AS210" i="11"/>
  <c r="AT210" i="11"/>
  <c r="AU210" i="11"/>
  <c r="AV210" i="11"/>
  <c r="AW210" i="11"/>
  <c r="AX210" i="11"/>
  <c r="AY210" i="11"/>
  <c r="AZ210" i="11"/>
  <c r="BA210" i="11"/>
  <c r="BB210" i="11"/>
  <c r="BC210" i="11"/>
  <c r="BD210" i="11"/>
  <c r="AG211" i="11"/>
  <c r="AH211" i="11"/>
  <c r="AI211" i="11"/>
  <c r="AJ211" i="11"/>
  <c r="BQ211" i="11" s="1"/>
  <c r="AK211" i="11"/>
  <c r="AL211" i="11"/>
  <c r="AM211" i="11"/>
  <c r="AN211" i="11"/>
  <c r="AO211" i="11"/>
  <c r="AP211" i="11"/>
  <c r="AQ211" i="11"/>
  <c r="AR211" i="11"/>
  <c r="AS211" i="11"/>
  <c r="AT211" i="11"/>
  <c r="AU211" i="11"/>
  <c r="AV211" i="11"/>
  <c r="AW211" i="11"/>
  <c r="AX211" i="11"/>
  <c r="AY211" i="11"/>
  <c r="AZ211" i="11"/>
  <c r="BA211" i="11"/>
  <c r="BB211" i="11"/>
  <c r="BC211" i="11"/>
  <c r="BD211" i="11"/>
  <c r="AG212" i="11"/>
  <c r="AH212" i="11"/>
  <c r="AI212" i="11"/>
  <c r="AJ212" i="11"/>
  <c r="BQ212" i="11" s="1"/>
  <c r="AK212" i="11"/>
  <c r="AL212" i="11"/>
  <c r="AM212" i="11"/>
  <c r="AN212" i="11"/>
  <c r="AO212" i="11"/>
  <c r="AP212" i="11"/>
  <c r="AQ212" i="11"/>
  <c r="AR212" i="11"/>
  <c r="AS212" i="11"/>
  <c r="AT212" i="11"/>
  <c r="AU212" i="11"/>
  <c r="AV212" i="11"/>
  <c r="AW212" i="11"/>
  <c r="AX212" i="11"/>
  <c r="AY212" i="11"/>
  <c r="AZ212" i="11"/>
  <c r="BA212" i="11"/>
  <c r="BB212" i="11"/>
  <c r="BC212" i="11"/>
  <c r="BD212" i="11"/>
  <c r="AG213" i="11"/>
  <c r="AH213" i="11"/>
  <c r="AI213" i="11"/>
  <c r="AJ213" i="11"/>
  <c r="AK213" i="11"/>
  <c r="AL213" i="11"/>
  <c r="AN213" i="11" s="1"/>
  <c r="AM213" i="11"/>
  <c r="AO213" i="11"/>
  <c r="AP213" i="11"/>
  <c r="AQ213" i="11"/>
  <c r="AR213" i="11"/>
  <c r="AS213" i="11"/>
  <c r="AT213" i="11"/>
  <c r="AU213" i="11"/>
  <c r="AV213" i="11"/>
  <c r="AW213" i="11"/>
  <c r="AX213" i="11"/>
  <c r="AY213" i="11"/>
  <c r="AZ213" i="11"/>
  <c r="BA213" i="11"/>
  <c r="BB213" i="11"/>
  <c r="BC213" i="11"/>
  <c r="BD213" i="11"/>
  <c r="AG214" i="11"/>
  <c r="AH214" i="11"/>
  <c r="AI214" i="11"/>
  <c r="AJ214" i="11"/>
  <c r="AK214" i="11"/>
  <c r="AL214" i="11"/>
  <c r="AM214" i="11"/>
  <c r="AN214" i="11"/>
  <c r="AO214" i="11"/>
  <c r="AP214" i="11"/>
  <c r="AQ214" i="11"/>
  <c r="AR214" i="11"/>
  <c r="AS214" i="11"/>
  <c r="AT214" i="11"/>
  <c r="AV214" i="11" s="1"/>
  <c r="AU214" i="11"/>
  <c r="AW214" i="11"/>
  <c r="AX214" i="11"/>
  <c r="AY214" i="11"/>
  <c r="AZ214" i="11"/>
  <c r="BA214" i="11"/>
  <c r="BB214" i="11"/>
  <c r="BC214" i="11"/>
  <c r="BD214" i="11"/>
  <c r="AG215" i="11"/>
  <c r="AH215" i="11"/>
  <c r="AI215" i="11"/>
  <c r="AJ215" i="11"/>
  <c r="AK215" i="11"/>
  <c r="AL215" i="11"/>
  <c r="AM215" i="11"/>
  <c r="AN215" i="11"/>
  <c r="AO215" i="11"/>
  <c r="AP215" i="11"/>
  <c r="AQ215" i="11"/>
  <c r="AR215" i="11"/>
  <c r="AS215" i="11"/>
  <c r="AT215" i="11"/>
  <c r="AV215" i="11" s="1"/>
  <c r="AU215" i="11"/>
  <c r="AW215" i="11"/>
  <c r="AX215" i="11"/>
  <c r="AY215" i="11"/>
  <c r="AZ215" i="11"/>
  <c r="BA215" i="11"/>
  <c r="BB215" i="11"/>
  <c r="BC215" i="11"/>
  <c r="BD215" i="11"/>
  <c r="AG216" i="11"/>
  <c r="AH216" i="11"/>
  <c r="AI216" i="11"/>
  <c r="AJ216" i="11"/>
  <c r="AK216" i="11"/>
  <c r="AL216" i="11"/>
  <c r="AN216" i="11" s="1"/>
  <c r="AM216" i="11"/>
  <c r="AO216" i="11"/>
  <c r="AP216" i="11"/>
  <c r="AR216" i="11" s="1"/>
  <c r="AQ216" i="11"/>
  <c r="AS216" i="11"/>
  <c r="AT216" i="11"/>
  <c r="AU216" i="11"/>
  <c r="AV216" i="11"/>
  <c r="AW216" i="11"/>
  <c r="AX216" i="11"/>
  <c r="AY216" i="11"/>
  <c r="AZ216" i="11"/>
  <c r="BA216" i="11"/>
  <c r="BB216" i="11"/>
  <c r="BC216" i="11"/>
  <c r="BD216" i="11"/>
  <c r="AG217" i="11"/>
  <c r="AH217" i="11"/>
  <c r="AJ217" i="11" s="1"/>
  <c r="BQ217" i="11" s="1"/>
  <c r="AI217" i="11"/>
  <c r="AK217" i="11"/>
  <c r="AL217" i="11"/>
  <c r="AM217" i="11"/>
  <c r="AN217" i="11"/>
  <c r="AO217" i="11"/>
  <c r="AP217" i="11"/>
  <c r="AQ217" i="11"/>
  <c r="AR217" i="11"/>
  <c r="AS217" i="11"/>
  <c r="AT217" i="11"/>
  <c r="AU217" i="11"/>
  <c r="AV217" i="11"/>
  <c r="AW217" i="11"/>
  <c r="AX217" i="11"/>
  <c r="AY217" i="11"/>
  <c r="AZ217" i="11"/>
  <c r="BA217" i="11"/>
  <c r="BB217" i="11"/>
  <c r="BC217" i="11"/>
  <c r="BD217" i="11"/>
  <c r="AG218" i="11"/>
  <c r="AH218" i="11"/>
  <c r="AI218" i="11"/>
  <c r="AJ218" i="11"/>
  <c r="AK218" i="11"/>
  <c r="AL218" i="11"/>
  <c r="AM218" i="11"/>
  <c r="AN218" i="11"/>
  <c r="AO218" i="11"/>
  <c r="AP218" i="11"/>
  <c r="AQ218" i="11"/>
  <c r="AR218" i="11"/>
  <c r="AS218" i="11"/>
  <c r="AT218" i="11"/>
  <c r="AU218" i="11"/>
  <c r="AV218" i="11"/>
  <c r="AW218" i="11"/>
  <c r="AX218" i="11"/>
  <c r="AY218" i="11"/>
  <c r="AZ218" i="11"/>
  <c r="BA218" i="11"/>
  <c r="BB218" i="11"/>
  <c r="BD218" i="11" s="1"/>
  <c r="BC218" i="11"/>
  <c r="AG219" i="11"/>
  <c r="AH219" i="11"/>
  <c r="AJ219" i="11" s="1"/>
  <c r="AI219" i="11"/>
  <c r="AK219" i="11"/>
  <c r="AL219" i="11"/>
  <c r="AN219" i="11" s="1"/>
  <c r="AM219" i="11"/>
  <c r="AO219" i="11"/>
  <c r="AP219" i="11"/>
  <c r="AQ219" i="11"/>
  <c r="AR219" i="11"/>
  <c r="AS219" i="11"/>
  <c r="AT219" i="11"/>
  <c r="AU219" i="11"/>
  <c r="AV219" i="11"/>
  <c r="AW219" i="11"/>
  <c r="AX219" i="11"/>
  <c r="AY219" i="11"/>
  <c r="AZ219" i="11"/>
  <c r="BA219" i="11"/>
  <c r="BB219" i="11"/>
  <c r="BD219" i="11" s="1"/>
  <c r="BC219" i="11"/>
  <c r="AG220" i="11"/>
  <c r="AH220" i="11"/>
  <c r="AI220" i="11"/>
  <c r="AJ220" i="11"/>
  <c r="AK220" i="11"/>
  <c r="AL220" i="11"/>
  <c r="AM220" i="11"/>
  <c r="AN220" i="11"/>
  <c r="AO220" i="11"/>
  <c r="AP220" i="11"/>
  <c r="AR220" i="11" s="1"/>
  <c r="AQ220" i="11"/>
  <c r="AS220" i="11"/>
  <c r="AT220" i="11"/>
  <c r="AU220" i="11"/>
  <c r="AV220" i="11"/>
  <c r="AW220" i="11"/>
  <c r="AX220" i="11"/>
  <c r="AY220" i="11"/>
  <c r="AZ220" i="11"/>
  <c r="BA220" i="11"/>
  <c r="BB220" i="11"/>
  <c r="BC220" i="11"/>
  <c r="BD220" i="11"/>
  <c r="AG221" i="11"/>
  <c r="AH221" i="11"/>
  <c r="AI221" i="11"/>
  <c r="AJ221" i="11"/>
  <c r="AK221" i="11"/>
  <c r="AL221" i="11"/>
  <c r="AM221" i="11"/>
  <c r="AN221" i="11"/>
  <c r="AO221" i="11"/>
  <c r="AP221" i="11"/>
  <c r="AR221" i="11" s="1"/>
  <c r="AQ221" i="11"/>
  <c r="AS221" i="11"/>
  <c r="AT221" i="11"/>
  <c r="AV221" i="11" s="1"/>
  <c r="AU221" i="11"/>
  <c r="AW221" i="11"/>
  <c r="AX221" i="11"/>
  <c r="AZ221" i="11" s="1"/>
  <c r="AY221" i="11"/>
  <c r="BA221" i="11"/>
  <c r="BB221" i="11"/>
  <c r="BD221" i="11" s="1"/>
  <c r="BC221" i="11"/>
  <c r="AG222" i="11"/>
  <c r="AH222" i="11"/>
  <c r="AJ222" i="11" s="1"/>
  <c r="AI222" i="11"/>
  <c r="AK222" i="11"/>
  <c r="AL222" i="11"/>
  <c r="AN222" i="11" s="1"/>
  <c r="AM222" i="11"/>
  <c r="AO222" i="11"/>
  <c r="AP222" i="11"/>
  <c r="AR222" i="11" s="1"/>
  <c r="AQ222" i="11"/>
  <c r="AS222" i="11"/>
  <c r="AT222" i="11"/>
  <c r="AV222" i="11" s="1"/>
  <c r="AU222" i="11"/>
  <c r="AW222" i="11"/>
  <c r="AX222" i="11"/>
  <c r="AZ222" i="11" s="1"/>
  <c r="AY222" i="11"/>
  <c r="BA222" i="11"/>
  <c r="BB222" i="11"/>
  <c r="BD222" i="11" s="1"/>
  <c r="BC222" i="11"/>
  <c r="AG223" i="11"/>
  <c r="AH223" i="11"/>
  <c r="AI223" i="11"/>
  <c r="AJ223" i="11"/>
  <c r="AK223" i="11"/>
  <c r="AL223" i="11"/>
  <c r="AN223" i="11" s="1"/>
  <c r="AM223" i="11"/>
  <c r="AO223" i="11"/>
  <c r="AP223" i="11"/>
  <c r="AR223" i="11" s="1"/>
  <c r="AQ223" i="11"/>
  <c r="AS223" i="11"/>
  <c r="AT223" i="11"/>
  <c r="AV223" i="11" s="1"/>
  <c r="AU223" i="11"/>
  <c r="AW223" i="11"/>
  <c r="AX223" i="11"/>
  <c r="AY223" i="11"/>
  <c r="AZ223" i="11"/>
  <c r="BA223" i="11"/>
  <c r="BB223" i="11"/>
  <c r="BC223" i="11"/>
  <c r="BD223" i="11"/>
  <c r="AG224" i="11"/>
  <c r="AH224" i="11"/>
  <c r="AI224" i="11"/>
  <c r="AJ224" i="11"/>
  <c r="AK224" i="11"/>
  <c r="AL224" i="11"/>
  <c r="AN224" i="11" s="1"/>
  <c r="AM224" i="11"/>
  <c r="AO224" i="11"/>
  <c r="AP224" i="11"/>
  <c r="AQ224" i="11"/>
  <c r="AR224" i="11"/>
  <c r="AS224" i="11"/>
  <c r="AT224" i="11"/>
  <c r="AU224" i="11"/>
  <c r="AV224" i="11"/>
  <c r="AW224" i="11"/>
  <c r="AX224" i="11"/>
  <c r="AY224" i="11"/>
  <c r="AZ224" i="11"/>
  <c r="BA224" i="11"/>
  <c r="BB224" i="11"/>
  <c r="BC224" i="11"/>
  <c r="BD224" i="11"/>
  <c r="AG225" i="11"/>
  <c r="AH225" i="11"/>
  <c r="AI225" i="11"/>
  <c r="AJ225" i="11"/>
  <c r="AK225" i="11"/>
  <c r="AL225" i="11"/>
  <c r="AM225" i="11"/>
  <c r="AN225" i="11"/>
  <c r="AO225" i="11"/>
  <c r="AP225" i="11"/>
  <c r="AQ225" i="11"/>
  <c r="AR225" i="11"/>
  <c r="AS225" i="11"/>
  <c r="AT225" i="11"/>
  <c r="AV225" i="11" s="1"/>
  <c r="AU225" i="11"/>
  <c r="AW225" i="11"/>
  <c r="AX225" i="11"/>
  <c r="AZ225" i="11" s="1"/>
  <c r="AY225" i="11"/>
  <c r="BA225" i="11"/>
  <c r="BB225" i="11"/>
  <c r="BD225" i="11" s="1"/>
  <c r="BC225" i="11"/>
  <c r="AG226" i="11"/>
  <c r="AH226" i="11"/>
  <c r="AI226" i="11"/>
  <c r="AJ226" i="11"/>
  <c r="AK226" i="11"/>
  <c r="AL226" i="11"/>
  <c r="AM226" i="11"/>
  <c r="AN226" i="11"/>
  <c r="AO226" i="11"/>
  <c r="AP226" i="11"/>
  <c r="AR226" i="11" s="1"/>
  <c r="AQ226" i="11"/>
  <c r="AS226" i="11"/>
  <c r="AT226" i="11"/>
  <c r="AV226" i="11" s="1"/>
  <c r="AU226" i="11"/>
  <c r="AW226" i="11"/>
  <c r="AX226" i="11"/>
  <c r="AZ226" i="11" s="1"/>
  <c r="AY226" i="11"/>
  <c r="BA226" i="11"/>
  <c r="BB226" i="11"/>
  <c r="BC226" i="11"/>
  <c r="BD226" i="11"/>
  <c r="AG227" i="11"/>
  <c r="AH227" i="11"/>
  <c r="AI227" i="11"/>
  <c r="AJ227" i="11"/>
  <c r="BQ227" i="11" s="1"/>
  <c r="AK227" i="11"/>
  <c r="AL227" i="11"/>
  <c r="AM227" i="11"/>
  <c r="AN227" i="11"/>
  <c r="AO227" i="11"/>
  <c r="AP227" i="11"/>
  <c r="AQ227" i="11"/>
  <c r="AR227" i="11"/>
  <c r="AS227" i="11"/>
  <c r="AT227" i="11"/>
  <c r="AU227" i="11"/>
  <c r="AV227" i="11"/>
  <c r="AW227" i="11"/>
  <c r="AX227" i="11"/>
  <c r="AY227" i="11"/>
  <c r="AZ227" i="11"/>
  <c r="BA227" i="11"/>
  <c r="BB227" i="11"/>
  <c r="BC227" i="11"/>
  <c r="BD227" i="11"/>
  <c r="AG228" i="11"/>
  <c r="AH228" i="11"/>
  <c r="AI228" i="11"/>
  <c r="AJ228" i="11"/>
  <c r="AK228" i="11"/>
  <c r="AL228" i="11"/>
  <c r="AM228" i="11"/>
  <c r="AN228" i="11"/>
  <c r="AO228" i="11"/>
  <c r="AP228" i="11"/>
  <c r="AQ228" i="11"/>
  <c r="AR228" i="11"/>
  <c r="AS228" i="11"/>
  <c r="AT228" i="11"/>
  <c r="AV228" i="11" s="1"/>
  <c r="AU228" i="11"/>
  <c r="AW228" i="11"/>
  <c r="AX228" i="11"/>
  <c r="AZ228" i="11" s="1"/>
  <c r="AY228" i="11"/>
  <c r="BA228" i="11"/>
  <c r="BB228" i="11"/>
  <c r="BD228" i="11" s="1"/>
  <c r="BC228" i="11"/>
  <c r="AG229" i="11"/>
  <c r="AH229" i="11"/>
  <c r="AI229" i="11"/>
  <c r="AJ229" i="11"/>
  <c r="AK229" i="11"/>
  <c r="AL229" i="11"/>
  <c r="AM229" i="11"/>
  <c r="AN229" i="11"/>
  <c r="AO229" i="11"/>
  <c r="AP229" i="11"/>
  <c r="AR229" i="11" s="1"/>
  <c r="AQ229" i="11"/>
  <c r="AS229" i="11"/>
  <c r="AT229" i="11"/>
  <c r="AU229" i="11"/>
  <c r="AV229" i="11"/>
  <c r="AW229" i="11"/>
  <c r="AZ229" i="11" s="1"/>
  <c r="AX229" i="11"/>
  <c r="AY229" i="11"/>
  <c r="BA229" i="11"/>
  <c r="BB229" i="11"/>
  <c r="BC229" i="11"/>
  <c r="BD229" i="11"/>
  <c r="AG230" i="11"/>
  <c r="AH230" i="11"/>
  <c r="AI230" i="11"/>
  <c r="AJ230" i="11"/>
  <c r="AK230" i="11"/>
  <c r="AL230" i="11"/>
  <c r="AM230" i="11"/>
  <c r="AN230" i="11"/>
  <c r="AO230" i="11"/>
  <c r="AP230" i="11"/>
  <c r="AQ230" i="11"/>
  <c r="AR230" i="11"/>
  <c r="AS230" i="11"/>
  <c r="AT230" i="11"/>
  <c r="AU230" i="11"/>
  <c r="AV230" i="11"/>
  <c r="AW230" i="11"/>
  <c r="AX230" i="11"/>
  <c r="AY230" i="11"/>
  <c r="AZ230" i="11"/>
  <c r="BA230" i="11"/>
  <c r="BB230" i="11"/>
  <c r="BC230" i="11"/>
  <c r="BD230" i="11"/>
  <c r="AG231" i="11"/>
  <c r="AH231" i="11"/>
  <c r="AI231" i="11"/>
  <c r="AJ231" i="11"/>
  <c r="AK231" i="11"/>
  <c r="AL231" i="11"/>
  <c r="AM231" i="11"/>
  <c r="AN231" i="11"/>
  <c r="AO231" i="11"/>
  <c r="AP231" i="11"/>
  <c r="AQ231" i="11"/>
  <c r="AR231" i="11"/>
  <c r="AS231" i="11"/>
  <c r="AT231" i="11"/>
  <c r="AU231" i="11"/>
  <c r="AV231" i="11"/>
  <c r="AW231" i="11"/>
  <c r="AX231" i="11"/>
  <c r="AY231" i="11"/>
  <c r="AZ231" i="11"/>
  <c r="BA231" i="11"/>
  <c r="BB231" i="11"/>
  <c r="BC231" i="11"/>
  <c r="BD231" i="11"/>
  <c r="AG232" i="11"/>
  <c r="AH232" i="11"/>
  <c r="AI232" i="11"/>
  <c r="AJ232" i="11"/>
  <c r="AK232" i="11"/>
  <c r="AL232" i="11"/>
  <c r="AM232" i="11"/>
  <c r="AN232" i="11"/>
  <c r="AO232" i="11"/>
  <c r="AP232" i="11"/>
  <c r="AQ232" i="11"/>
  <c r="AR232" i="11"/>
  <c r="AS232" i="11"/>
  <c r="AT232" i="11"/>
  <c r="AU232" i="11"/>
  <c r="AV232" i="11"/>
  <c r="AW232" i="11"/>
  <c r="AX232" i="11"/>
  <c r="AY232" i="11"/>
  <c r="AZ232" i="11"/>
  <c r="BA232" i="11"/>
  <c r="BB232" i="11"/>
  <c r="BC232" i="11"/>
  <c r="BD232" i="11"/>
  <c r="AG233" i="11"/>
  <c r="AH233" i="11"/>
  <c r="AI233" i="11"/>
  <c r="AJ233" i="11"/>
  <c r="AK233" i="11"/>
  <c r="AL233" i="11"/>
  <c r="AM233" i="11"/>
  <c r="AN233" i="11"/>
  <c r="AO233" i="11"/>
  <c r="AP233" i="11"/>
  <c r="AQ233" i="11"/>
  <c r="AR233" i="11"/>
  <c r="AS233" i="11"/>
  <c r="AT233" i="11"/>
  <c r="AU233" i="11"/>
  <c r="AV233" i="11"/>
  <c r="AW233" i="11"/>
  <c r="AX233" i="11"/>
  <c r="AY233" i="11"/>
  <c r="AZ233" i="11"/>
  <c r="BA233" i="11"/>
  <c r="BB233" i="11"/>
  <c r="BC233" i="11"/>
  <c r="BD233" i="11"/>
  <c r="AG234" i="11"/>
  <c r="AH234" i="11"/>
  <c r="AI234" i="11"/>
  <c r="AJ234" i="11"/>
  <c r="AK234" i="11"/>
  <c r="AL234" i="11"/>
  <c r="AM234" i="11"/>
  <c r="AN234" i="11"/>
  <c r="AO234" i="11"/>
  <c r="AP234" i="11"/>
  <c r="AQ234" i="11"/>
  <c r="AR234" i="11"/>
  <c r="AS234" i="11"/>
  <c r="AT234" i="11"/>
  <c r="AU234" i="11"/>
  <c r="AV234" i="11"/>
  <c r="AW234" i="11"/>
  <c r="AX234" i="11"/>
  <c r="AY234" i="11"/>
  <c r="AZ234" i="11"/>
  <c r="BA234" i="11"/>
  <c r="BB234" i="11"/>
  <c r="BC234" i="11"/>
  <c r="BD234" i="11"/>
  <c r="AG235" i="11"/>
  <c r="AH235" i="11"/>
  <c r="AI235" i="11"/>
  <c r="AJ235" i="11"/>
  <c r="AK235" i="11"/>
  <c r="AL235" i="11"/>
  <c r="AM235" i="11"/>
  <c r="AN235" i="11"/>
  <c r="AO235" i="11"/>
  <c r="AP235" i="11"/>
  <c r="AQ235" i="11"/>
  <c r="AR235" i="11"/>
  <c r="AS235" i="11"/>
  <c r="AT235" i="11"/>
  <c r="AU235" i="11"/>
  <c r="AV235" i="11"/>
  <c r="AW235" i="11"/>
  <c r="AX235" i="11"/>
  <c r="AY235" i="11"/>
  <c r="AZ235" i="11"/>
  <c r="BA235" i="11"/>
  <c r="BB235" i="11"/>
  <c r="BC235" i="11"/>
  <c r="BD235" i="11"/>
  <c r="AG236" i="11"/>
  <c r="AH236" i="11"/>
  <c r="AI236" i="11"/>
  <c r="AJ236" i="11"/>
  <c r="AK236" i="11"/>
  <c r="AL236" i="11"/>
  <c r="AM236" i="11"/>
  <c r="AN236" i="11"/>
  <c r="AO236" i="11"/>
  <c r="AP236" i="11"/>
  <c r="AQ236" i="11"/>
  <c r="AR236" i="11"/>
  <c r="AS236" i="11"/>
  <c r="AT236" i="11"/>
  <c r="AU236" i="11"/>
  <c r="AV236" i="11"/>
  <c r="AW236" i="11"/>
  <c r="AX236" i="11"/>
  <c r="AY236" i="11"/>
  <c r="AZ236" i="11"/>
  <c r="BA236" i="11"/>
  <c r="BB236" i="11"/>
  <c r="BC236" i="11"/>
  <c r="BD236" i="11"/>
  <c r="AG237" i="11"/>
  <c r="AH237" i="11"/>
  <c r="AI237" i="11"/>
  <c r="AJ237" i="11"/>
  <c r="AK237" i="11"/>
  <c r="AL237" i="11"/>
  <c r="AM237" i="11"/>
  <c r="AN237" i="11"/>
  <c r="AO237" i="11"/>
  <c r="AP237" i="11"/>
  <c r="AQ237" i="11"/>
  <c r="AR237" i="11"/>
  <c r="BQ237" i="11" s="1"/>
  <c r="AS237" i="11"/>
  <c r="AT237" i="11"/>
  <c r="AU237" i="11"/>
  <c r="AV237" i="11"/>
  <c r="AW237" i="11"/>
  <c r="AX237" i="11"/>
  <c r="AY237" i="11"/>
  <c r="AZ237" i="11"/>
  <c r="BA237" i="11"/>
  <c r="BB237" i="11"/>
  <c r="BC237" i="11"/>
  <c r="BD237" i="11"/>
  <c r="AG238" i="11"/>
  <c r="AH238" i="11"/>
  <c r="AI238" i="11"/>
  <c r="AJ238" i="11"/>
  <c r="BQ238" i="11" s="1"/>
  <c r="AK238" i="11"/>
  <c r="AL238" i="11"/>
  <c r="AM238" i="11"/>
  <c r="AN238" i="11"/>
  <c r="AO238" i="11"/>
  <c r="AP238" i="11"/>
  <c r="AQ238" i="11"/>
  <c r="AR238" i="11"/>
  <c r="AS238" i="11"/>
  <c r="AT238" i="11"/>
  <c r="AU238" i="11"/>
  <c r="AV238" i="11"/>
  <c r="AW238" i="11"/>
  <c r="AX238" i="11"/>
  <c r="AY238" i="11"/>
  <c r="AZ238" i="11"/>
  <c r="BA238" i="11"/>
  <c r="BB238" i="11"/>
  <c r="BC238" i="11"/>
  <c r="BD238" i="11"/>
  <c r="AG239" i="11"/>
  <c r="AH239" i="11"/>
  <c r="AI239" i="11"/>
  <c r="AJ239" i="11"/>
  <c r="BQ239" i="11" s="1"/>
  <c r="AK239" i="11"/>
  <c r="AL239" i="11"/>
  <c r="AM239" i="11"/>
  <c r="AN239" i="11"/>
  <c r="AO239" i="11"/>
  <c r="AP239" i="11"/>
  <c r="AQ239" i="11"/>
  <c r="AR239" i="11"/>
  <c r="AS239" i="11"/>
  <c r="AT239" i="11"/>
  <c r="AU239" i="11"/>
  <c r="AV239" i="11"/>
  <c r="AW239" i="11"/>
  <c r="AX239" i="11"/>
  <c r="AY239" i="11"/>
  <c r="AZ239" i="11"/>
  <c r="BA239" i="11"/>
  <c r="BB239" i="11"/>
  <c r="BC239" i="11"/>
  <c r="BD239" i="11"/>
  <c r="AG240" i="11"/>
  <c r="AH240" i="11"/>
  <c r="AI240" i="11"/>
  <c r="AJ240" i="11"/>
  <c r="BQ240" i="11" s="1"/>
  <c r="AK240" i="11"/>
  <c r="AL240" i="11"/>
  <c r="AM240" i="11"/>
  <c r="AN240" i="11"/>
  <c r="AO240" i="11"/>
  <c r="AP240" i="11"/>
  <c r="AQ240" i="11"/>
  <c r="AR240" i="11"/>
  <c r="AS240" i="11"/>
  <c r="AT240" i="11"/>
  <c r="AU240" i="11"/>
  <c r="AV240" i="11"/>
  <c r="AW240" i="11"/>
  <c r="AX240" i="11"/>
  <c r="AY240" i="11"/>
  <c r="AZ240" i="11"/>
  <c r="BA240" i="11"/>
  <c r="BB240" i="11"/>
  <c r="BC240" i="11"/>
  <c r="BD240" i="11"/>
  <c r="AG241" i="11"/>
  <c r="AH241" i="11"/>
  <c r="AI241" i="11"/>
  <c r="AJ241" i="11"/>
  <c r="BQ241" i="11" s="1"/>
  <c r="AK241" i="11"/>
  <c r="AL241" i="11"/>
  <c r="AM241" i="11"/>
  <c r="AN241" i="11"/>
  <c r="AO241" i="11"/>
  <c r="AP241" i="11"/>
  <c r="AQ241" i="11"/>
  <c r="AR241" i="11"/>
  <c r="AS241" i="11"/>
  <c r="AT241" i="11"/>
  <c r="AU241" i="11"/>
  <c r="AV241" i="11"/>
  <c r="AW241" i="11"/>
  <c r="AX241" i="11"/>
  <c r="AY241" i="11"/>
  <c r="AZ241" i="11"/>
  <c r="BA241" i="11"/>
  <c r="BB241" i="11"/>
  <c r="BC241" i="11"/>
  <c r="BD241" i="11"/>
  <c r="AG242" i="11"/>
  <c r="AH242" i="11"/>
  <c r="AI242" i="11"/>
  <c r="AJ242" i="11"/>
  <c r="BQ242" i="11" s="1"/>
  <c r="AK242" i="11"/>
  <c r="AL242" i="11"/>
  <c r="AM242" i="11"/>
  <c r="AN242" i="11"/>
  <c r="AO242" i="11"/>
  <c r="AP242" i="11"/>
  <c r="AQ242" i="11"/>
  <c r="AR242" i="11"/>
  <c r="AS242" i="11"/>
  <c r="AT242" i="11"/>
  <c r="AU242" i="11"/>
  <c r="AV242" i="11"/>
  <c r="AW242" i="11"/>
  <c r="AX242" i="11"/>
  <c r="AY242" i="11"/>
  <c r="AZ242" i="11"/>
  <c r="BA242" i="11"/>
  <c r="BB242" i="11"/>
  <c r="BC242" i="11"/>
  <c r="BD242" i="11"/>
  <c r="AG243" i="11"/>
  <c r="AH243" i="11"/>
  <c r="AI243" i="11"/>
  <c r="AJ243" i="11"/>
  <c r="BQ243" i="11" s="1"/>
  <c r="AK243" i="11"/>
  <c r="AL243" i="11"/>
  <c r="AM243" i="11"/>
  <c r="AN243" i="11"/>
  <c r="AO243" i="11"/>
  <c r="AP243" i="11"/>
  <c r="AQ243" i="11"/>
  <c r="AR243" i="11"/>
  <c r="AS243" i="11"/>
  <c r="AT243" i="11"/>
  <c r="AU243" i="11"/>
  <c r="AV243" i="11"/>
  <c r="AW243" i="11"/>
  <c r="AX243" i="11"/>
  <c r="AY243" i="11"/>
  <c r="AZ243" i="11"/>
  <c r="BA243" i="11"/>
  <c r="BB243" i="11"/>
  <c r="BC243" i="11"/>
  <c r="BD243" i="11"/>
  <c r="AG244" i="11"/>
  <c r="AH244" i="11"/>
  <c r="AI244" i="11"/>
  <c r="AJ244" i="11"/>
  <c r="BQ244" i="11" s="1"/>
  <c r="AK244" i="11"/>
  <c r="AL244" i="11"/>
  <c r="AM244" i="11"/>
  <c r="AN244" i="11"/>
  <c r="AO244" i="11"/>
  <c r="AP244" i="11"/>
  <c r="AQ244" i="11"/>
  <c r="AR244" i="11"/>
  <c r="AS244" i="11"/>
  <c r="AT244" i="11"/>
  <c r="AU244" i="11"/>
  <c r="AV244" i="11"/>
  <c r="AW244" i="11"/>
  <c r="AX244" i="11"/>
  <c r="AY244" i="11"/>
  <c r="AZ244" i="11"/>
  <c r="BA244" i="11"/>
  <c r="BB244" i="11"/>
  <c r="BC244" i="11"/>
  <c r="BD244" i="11"/>
  <c r="AG245" i="11"/>
  <c r="AH245" i="11"/>
  <c r="AI245" i="11"/>
  <c r="AJ245" i="11"/>
  <c r="BQ245" i="11" s="1"/>
  <c r="AK245" i="11"/>
  <c r="AL245" i="11"/>
  <c r="AM245" i="11"/>
  <c r="AN245" i="11"/>
  <c r="AO245" i="11"/>
  <c r="AP245" i="11"/>
  <c r="AQ245" i="11"/>
  <c r="AR245" i="11"/>
  <c r="AS245" i="11"/>
  <c r="AT245" i="11"/>
  <c r="AU245" i="11"/>
  <c r="AV245" i="11"/>
  <c r="AW245" i="11"/>
  <c r="AX245" i="11"/>
  <c r="AY245" i="11"/>
  <c r="AZ245" i="11"/>
  <c r="BA245" i="11"/>
  <c r="BB245" i="11"/>
  <c r="BC245" i="11"/>
  <c r="BD245" i="11"/>
  <c r="AG246" i="11"/>
  <c r="AH246" i="11"/>
  <c r="AI246" i="11"/>
  <c r="AJ246" i="11"/>
  <c r="BQ246" i="11" s="1"/>
  <c r="AK246" i="11"/>
  <c r="AL246" i="11"/>
  <c r="AM246" i="11"/>
  <c r="AN246" i="11"/>
  <c r="AO246" i="11"/>
  <c r="AP246" i="11"/>
  <c r="AQ246" i="11"/>
  <c r="AR246" i="11"/>
  <c r="AS246" i="11"/>
  <c r="AT246" i="11"/>
  <c r="AU246" i="11"/>
  <c r="AV246" i="11"/>
  <c r="AW246" i="11"/>
  <c r="AX246" i="11"/>
  <c r="AY246" i="11"/>
  <c r="AZ246" i="11"/>
  <c r="BA246" i="11"/>
  <c r="BB246" i="11"/>
  <c r="BC246" i="11"/>
  <c r="BD246" i="11"/>
  <c r="AG247" i="11"/>
  <c r="AH247" i="11"/>
  <c r="AI247" i="11"/>
  <c r="AJ247" i="11"/>
  <c r="BQ247" i="11" s="1"/>
  <c r="AK247" i="11"/>
  <c r="AL247" i="11"/>
  <c r="AM247" i="11"/>
  <c r="AN247" i="11"/>
  <c r="AO247" i="11"/>
  <c r="AP247" i="11"/>
  <c r="AQ247" i="11"/>
  <c r="AR247" i="11"/>
  <c r="AS247" i="11"/>
  <c r="AT247" i="11"/>
  <c r="AU247" i="11"/>
  <c r="AV247" i="11"/>
  <c r="AW247" i="11"/>
  <c r="AX247" i="11"/>
  <c r="AY247" i="11"/>
  <c r="AZ247" i="11"/>
  <c r="BA247" i="11"/>
  <c r="BB247" i="11"/>
  <c r="BC247" i="11"/>
  <c r="BD247" i="11"/>
  <c r="AG248" i="11"/>
  <c r="AH248" i="11"/>
  <c r="AI248" i="11"/>
  <c r="AJ248" i="11"/>
  <c r="BQ248" i="11" s="1"/>
  <c r="AK248" i="11"/>
  <c r="AL248" i="11"/>
  <c r="AM248" i="11"/>
  <c r="AN248" i="11"/>
  <c r="AO248" i="11"/>
  <c r="AP248" i="11"/>
  <c r="AQ248" i="11"/>
  <c r="AR248" i="11"/>
  <c r="AS248" i="11"/>
  <c r="AT248" i="11"/>
  <c r="AU248" i="11"/>
  <c r="AV248" i="11"/>
  <c r="AW248" i="11"/>
  <c r="AX248" i="11"/>
  <c r="AY248" i="11"/>
  <c r="AZ248" i="11"/>
  <c r="BA248" i="11"/>
  <c r="BB248" i="11"/>
  <c r="BC248" i="11"/>
  <c r="BD248" i="11"/>
  <c r="AG249" i="11"/>
  <c r="AH249" i="11"/>
  <c r="AI249" i="11"/>
  <c r="AJ249" i="11"/>
  <c r="BQ249" i="11" s="1"/>
  <c r="AK249" i="11"/>
  <c r="AL249" i="11"/>
  <c r="AM249" i="11"/>
  <c r="AN249" i="11"/>
  <c r="AO249" i="11"/>
  <c r="AP249" i="11"/>
  <c r="AQ249" i="11"/>
  <c r="AR249" i="11"/>
  <c r="AS249" i="11"/>
  <c r="AT249" i="11"/>
  <c r="AU249" i="11"/>
  <c r="AV249" i="11"/>
  <c r="AW249" i="11"/>
  <c r="AX249" i="11"/>
  <c r="AY249" i="11"/>
  <c r="AZ249" i="11"/>
  <c r="BA249" i="11"/>
  <c r="BB249" i="11"/>
  <c r="BC249" i="11"/>
  <c r="BD249" i="11"/>
  <c r="AG250" i="11"/>
  <c r="AH250" i="11"/>
  <c r="AI250" i="11"/>
  <c r="AJ250" i="11"/>
  <c r="BQ250" i="11" s="1"/>
  <c r="AK250" i="11"/>
  <c r="AL250" i="11"/>
  <c r="AM250" i="11"/>
  <c r="AN250" i="11"/>
  <c r="AO250" i="11"/>
  <c r="AP250" i="11"/>
  <c r="AQ250" i="11"/>
  <c r="AR250" i="11"/>
  <c r="AS250" i="11"/>
  <c r="AT250" i="11"/>
  <c r="AU250" i="11"/>
  <c r="AV250" i="11"/>
  <c r="AW250" i="11"/>
  <c r="AX250" i="11"/>
  <c r="AY250" i="11"/>
  <c r="AZ250" i="11"/>
  <c r="BA250" i="11"/>
  <c r="BB250" i="11"/>
  <c r="BC250" i="11"/>
  <c r="BD250" i="11"/>
  <c r="AG251" i="11"/>
  <c r="AH251" i="11"/>
  <c r="AI251" i="11"/>
  <c r="AJ251" i="11"/>
  <c r="BQ251" i="11" s="1"/>
  <c r="AK251" i="11"/>
  <c r="AL251" i="11"/>
  <c r="AM251" i="11"/>
  <c r="AN251" i="11"/>
  <c r="AO251" i="11"/>
  <c r="AP251" i="11"/>
  <c r="AQ251" i="11"/>
  <c r="AR251" i="11"/>
  <c r="AS251" i="11"/>
  <c r="AT251" i="11"/>
  <c r="AU251" i="11"/>
  <c r="AV251" i="11"/>
  <c r="AW251" i="11"/>
  <c r="AX251" i="11"/>
  <c r="AY251" i="11"/>
  <c r="AZ251" i="11"/>
  <c r="BA251" i="11"/>
  <c r="BB251" i="11"/>
  <c r="BC251" i="11"/>
  <c r="BD251" i="11"/>
  <c r="AG252" i="11"/>
  <c r="AH252" i="11"/>
  <c r="AI252" i="11"/>
  <c r="AJ252" i="11"/>
  <c r="BQ252" i="11" s="1"/>
  <c r="AK252" i="11"/>
  <c r="AL252" i="11"/>
  <c r="AM252" i="11"/>
  <c r="AN252" i="11"/>
  <c r="AO252" i="11"/>
  <c r="AP252" i="11"/>
  <c r="AQ252" i="11"/>
  <c r="AR252" i="11"/>
  <c r="AS252" i="11"/>
  <c r="AT252" i="11"/>
  <c r="AU252" i="11"/>
  <c r="AV252" i="11"/>
  <c r="AW252" i="11"/>
  <c r="AX252" i="11"/>
  <c r="AY252" i="11"/>
  <c r="AZ252" i="11"/>
  <c r="BA252" i="11"/>
  <c r="BB252" i="11"/>
  <c r="BC252" i="11"/>
  <c r="BD252" i="11"/>
  <c r="AG253" i="11"/>
  <c r="AH253" i="11"/>
  <c r="AI253" i="11"/>
  <c r="AJ253" i="11"/>
  <c r="BQ253" i="11" s="1"/>
  <c r="AK253" i="11"/>
  <c r="AL253" i="11"/>
  <c r="AM253" i="11"/>
  <c r="AN253" i="11"/>
  <c r="AO253" i="11"/>
  <c r="AP253" i="11"/>
  <c r="AQ253" i="11"/>
  <c r="AR253" i="11"/>
  <c r="AS253" i="11"/>
  <c r="AT253" i="11"/>
  <c r="AU253" i="11"/>
  <c r="AV253" i="11"/>
  <c r="AW253" i="11"/>
  <c r="AX253" i="11"/>
  <c r="AY253" i="11"/>
  <c r="AZ253" i="11"/>
  <c r="BA253" i="11"/>
  <c r="BB253" i="11"/>
  <c r="BC253" i="11"/>
  <c r="BD253" i="11"/>
  <c r="AG254" i="11"/>
  <c r="AH254" i="11"/>
  <c r="AI254" i="11"/>
  <c r="AJ254" i="11"/>
  <c r="BQ254" i="11" s="1"/>
  <c r="AK254" i="11"/>
  <c r="AL254" i="11"/>
  <c r="AM254" i="11"/>
  <c r="AN254" i="11"/>
  <c r="AO254" i="11"/>
  <c r="AP254" i="11"/>
  <c r="AQ254" i="11"/>
  <c r="AR254" i="11"/>
  <c r="AS254" i="11"/>
  <c r="AT254" i="11"/>
  <c r="AU254" i="11"/>
  <c r="AV254" i="11"/>
  <c r="AW254" i="11"/>
  <c r="AX254" i="11"/>
  <c r="AY254" i="11"/>
  <c r="AZ254" i="11"/>
  <c r="BA254" i="11"/>
  <c r="BB254" i="11"/>
  <c r="BC254" i="11"/>
  <c r="BD254" i="11"/>
  <c r="AG255" i="11"/>
  <c r="AH255" i="11"/>
  <c r="AI255" i="11"/>
  <c r="AJ255" i="11"/>
  <c r="BQ255" i="11" s="1"/>
  <c r="AK255" i="11"/>
  <c r="AL255" i="11"/>
  <c r="AM255" i="11"/>
  <c r="AN255" i="11"/>
  <c r="AO255" i="11"/>
  <c r="AP255" i="11"/>
  <c r="AQ255" i="11"/>
  <c r="AR255" i="11"/>
  <c r="AS255" i="11"/>
  <c r="AT255" i="11"/>
  <c r="AU255" i="11"/>
  <c r="AV255" i="11"/>
  <c r="AW255" i="11"/>
  <c r="AX255" i="11"/>
  <c r="AY255" i="11"/>
  <c r="AZ255" i="11"/>
  <c r="BA255" i="11"/>
  <c r="BB255" i="11"/>
  <c r="BC255" i="11"/>
  <c r="BD255" i="11"/>
  <c r="AG256" i="11"/>
  <c r="AH256" i="11"/>
  <c r="AI256" i="11"/>
  <c r="AJ256" i="11"/>
  <c r="BQ256" i="11" s="1"/>
  <c r="AK256" i="11"/>
  <c r="AL256" i="11"/>
  <c r="AM256" i="11"/>
  <c r="AN256" i="11"/>
  <c r="AO256" i="11"/>
  <c r="AP256" i="11"/>
  <c r="AQ256" i="11"/>
  <c r="AR256" i="11"/>
  <c r="AS256" i="11"/>
  <c r="AT256" i="11"/>
  <c r="AU256" i="11"/>
  <c r="AV256" i="11"/>
  <c r="AW256" i="11"/>
  <c r="AX256" i="11"/>
  <c r="AY256" i="11"/>
  <c r="AZ256" i="11"/>
  <c r="BA256" i="11"/>
  <c r="BB256" i="11"/>
  <c r="BC256" i="11"/>
  <c r="BD256" i="11"/>
  <c r="AG257" i="11"/>
  <c r="AH257" i="11"/>
  <c r="AI257" i="11"/>
  <c r="AJ257" i="11"/>
  <c r="BQ257" i="11" s="1"/>
  <c r="AK257" i="11"/>
  <c r="AL257" i="11"/>
  <c r="AM257" i="11"/>
  <c r="AN257" i="11"/>
  <c r="AO257" i="11"/>
  <c r="AP257" i="11"/>
  <c r="AQ257" i="11"/>
  <c r="AR257" i="11"/>
  <c r="AS257" i="11"/>
  <c r="AT257" i="11"/>
  <c r="AU257" i="11"/>
  <c r="AV257" i="11"/>
  <c r="AW257" i="11"/>
  <c r="AX257" i="11"/>
  <c r="AY257" i="11"/>
  <c r="AZ257" i="11"/>
  <c r="BA257" i="11"/>
  <c r="BB257" i="11"/>
  <c r="BC257" i="11"/>
  <c r="BD257" i="11"/>
  <c r="AG258" i="11"/>
  <c r="AH258" i="11"/>
  <c r="AI258" i="11"/>
  <c r="AJ258" i="11"/>
  <c r="BQ258" i="11" s="1"/>
  <c r="AK258" i="11"/>
  <c r="AL258" i="11"/>
  <c r="AM258" i="11"/>
  <c r="AN258" i="11"/>
  <c r="AO258" i="11"/>
  <c r="AP258" i="11"/>
  <c r="AQ258" i="11"/>
  <c r="AR258" i="11"/>
  <c r="AS258" i="11"/>
  <c r="AT258" i="11"/>
  <c r="AU258" i="11"/>
  <c r="AV258" i="11"/>
  <c r="AW258" i="11"/>
  <c r="AX258" i="11"/>
  <c r="AY258" i="11"/>
  <c r="AZ258" i="11"/>
  <c r="BA258" i="11"/>
  <c r="BB258" i="11"/>
  <c r="BC258" i="11"/>
  <c r="BD258" i="11"/>
  <c r="AG259" i="11"/>
  <c r="AH259" i="11"/>
  <c r="AI259" i="11"/>
  <c r="AJ259" i="11"/>
  <c r="BQ259" i="11" s="1"/>
  <c r="AK259" i="11"/>
  <c r="AL259" i="11"/>
  <c r="AM259" i="11"/>
  <c r="AN259" i="11"/>
  <c r="AO259" i="11"/>
  <c r="AP259" i="11"/>
  <c r="AQ259" i="11"/>
  <c r="AR259" i="11"/>
  <c r="AS259" i="11"/>
  <c r="AT259" i="11"/>
  <c r="AU259" i="11"/>
  <c r="AV259" i="11"/>
  <c r="AW259" i="11"/>
  <c r="AX259" i="11"/>
  <c r="AY259" i="11"/>
  <c r="AZ259" i="11"/>
  <c r="BA259" i="11"/>
  <c r="BB259" i="11"/>
  <c r="BC259" i="11"/>
  <c r="BD259" i="11"/>
  <c r="AG260" i="11"/>
  <c r="AH260" i="11"/>
  <c r="AI260" i="11"/>
  <c r="AJ260" i="11"/>
  <c r="BQ260" i="11" s="1"/>
  <c r="AK260" i="11"/>
  <c r="AL260" i="11"/>
  <c r="AM260" i="11"/>
  <c r="AN260" i="11"/>
  <c r="AO260" i="11"/>
  <c r="AP260" i="11"/>
  <c r="AQ260" i="11"/>
  <c r="AR260" i="11"/>
  <c r="AS260" i="11"/>
  <c r="AT260" i="11"/>
  <c r="AU260" i="11"/>
  <c r="AV260" i="11"/>
  <c r="AW260" i="11"/>
  <c r="AX260" i="11"/>
  <c r="AY260" i="11"/>
  <c r="AZ260" i="11"/>
  <c r="BA260" i="11"/>
  <c r="BB260" i="11"/>
  <c r="BC260" i="11"/>
  <c r="BD260" i="11"/>
  <c r="AG261" i="11"/>
  <c r="AH261" i="11"/>
  <c r="AI261" i="11"/>
  <c r="AJ261" i="11"/>
  <c r="BQ261" i="11" s="1"/>
  <c r="AK261" i="11"/>
  <c r="AL261" i="11"/>
  <c r="AM261" i="11"/>
  <c r="AN261" i="11"/>
  <c r="AO261" i="11"/>
  <c r="AP261" i="11"/>
  <c r="AQ261" i="11"/>
  <c r="AR261" i="11"/>
  <c r="AS261" i="11"/>
  <c r="AT261" i="11"/>
  <c r="AU261" i="11"/>
  <c r="AV261" i="11"/>
  <c r="AW261" i="11"/>
  <c r="AX261" i="11"/>
  <c r="AY261" i="11"/>
  <c r="AZ261" i="11"/>
  <c r="BA261" i="11"/>
  <c r="BB261" i="11"/>
  <c r="BC261" i="11"/>
  <c r="BD261" i="11"/>
  <c r="AG262" i="11"/>
  <c r="AH262" i="11"/>
  <c r="AI262" i="11"/>
  <c r="AJ262" i="11"/>
  <c r="BQ262" i="11" s="1"/>
  <c r="AK262" i="11"/>
  <c r="AL262" i="11"/>
  <c r="AM262" i="11"/>
  <c r="AN262" i="11"/>
  <c r="AO262" i="11"/>
  <c r="AP262" i="11"/>
  <c r="AQ262" i="11"/>
  <c r="AR262" i="11"/>
  <c r="AS262" i="11"/>
  <c r="AT262" i="11"/>
  <c r="AU262" i="11"/>
  <c r="AV262" i="11"/>
  <c r="AW262" i="11"/>
  <c r="AX262" i="11"/>
  <c r="AY262" i="11"/>
  <c r="AZ262" i="11"/>
  <c r="BA262" i="11"/>
  <c r="BB262" i="11"/>
  <c r="BC262" i="11"/>
  <c r="BD262" i="11"/>
  <c r="AG263" i="11"/>
  <c r="AH263" i="11"/>
  <c r="AI263" i="11"/>
  <c r="AJ263" i="11"/>
  <c r="BQ263" i="11" s="1"/>
  <c r="AK263" i="11"/>
  <c r="AL263" i="11"/>
  <c r="AM263" i="11"/>
  <c r="AN263" i="11"/>
  <c r="AO263" i="11"/>
  <c r="AP263" i="11"/>
  <c r="AQ263" i="11"/>
  <c r="AR263" i="11"/>
  <c r="AS263" i="11"/>
  <c r="AT263" i="11"/>
  <c r="AU263" i="11"/>
  <c r="AV263" i="11"/>
  <c r="AW263" i="11"/>
  <c r="AX263" i="11"/>
  <c r="AY263" i="11"/>
  <c r="AZ263" i="11"/>
  <c r="BA263" i="11"/>
  <c r="BB263" i="11"/>
  <c r="BC263" i="11"/>
  <c r="BD263" i="11"/>
  <c r="AG264" i="11"/>
  <c r="AH264" i="11"/>
  <c r="AI264" i="11"/>
  <c r="AJ264" i="11"/>
  <c r="BQ264" i="11" s="1"/>
  <c r="AK264" i="11"/>
  <c r="AL264" i="11"/>
  <c r="AM264" i="11"/>
  <c r="AN264" i="11"/>
  <c r="AO264" i="11"/>
  <c r="AP264" i="11"/>
  <c r="AQ264" i="11"/>
  <c r="AR264" i="11"/>
  <c r="AS264" i="11"/>
  <c r="AT264" i="11"/>
  <c r="AU264" i="11"/>
  <c r="AV264" i="11"/>
  <c r="AW264" i="11"/>
  <c r="AX264" i="11"/>
  <c r="AY264" i="11"/>
  <c r="AZ264" i="11"/>
  <c r="BA264" i="11"/>
  <c r="BB264" i="11"/>
  <c r="BC264" i="11"/>
  <c r="BD264" i="11"/>
  <c r="AG265" i="11"/>
  <c r="AH265" i="11"/>
  <c r="AI265" i="11"/>
  <c r="AJ265" i="11"/>
  <c r="BQ265" i="11" s="1"/>
  <c r="AK265" i="11"/>
  <c r="AL265" i="11"/>
  <c r="AM265" i="11"/>
  <c r="AN265" i="11"/>
  <c r="AO265" i="11"/>
  <c r="AP265" i="11"/>
  <c r="AQ265" i="11"/>
  <c r="AR265" i="11"/>
  <c r="AS265" i="11"/>
  <c r="AT265" i="11"/>
  <c r="AU265" i="11"/>
  <c r="AV265" i="11"/>
  <c r="AW265" i="11"/>
  <c r="AX265" i="11"/>
  <c r="AY265" i="11"/>
  <c r="AZ265" i="11"/>
  <c r="BA265" i="11"/>
  <c r="BB265" i="11"/>
  <c r="BC265" i="11"/>
  <c r="BD265" i="11"/>
  <c r="AG266" i="11"/>
  <c r="AH266" i="11"/>
  <c r="AI266" i="11"/>
  <c r="AJ266" i="11"/>
  <c r="BQ266" i="11" s="1"/>
  <c r="AK266" i="11"/>
  <c r="AL266" i="11"/>
  <c r="AM266" i="11"/>
  <c r="AN266" i="11"/>
  <c r="AO266" i="11"/>
  <c r="AP266" i="11"/>
  <c r="AQ266" i="11"/>
  <c r="AR266" i="11"/>
  <c r="AS266" i="11"/>
  <c r="AT266" i="11"/>
  <c r="AU266" i="11"/>
  <c r="AV266" i="11"/>
  <c r="AW266" i="11"/>
  <c r="AX266" i="11"/>
  <c r="AY266" i="11"/>
  <c r="AZ266" i="11"/>
  <c r="BA266" i="11"/>
  <c r="BB266" i="11"/>
  <c r="BC266" i="11"/>
  <c r="BD266" i="11"/>
  <c r="AG267" i="11"/>
  <c r="AH267" i="11"/>
  <c r="AI267" i="11"/>
  <c r="AJ267" i="11"/>
  <c r="BQ267" i="11" s="1"/>
  <c r="AK267" i="11"/>
  <c r="AL267" i="11"/>
  <c r="AM267" i="11"/>
  <c r="AN267" i="11"/>
  <c r="AO267" i="11"/>
  <c r="AP267" i="11"/>
  <c r="AQ267" i="11"/>
  <c r="AR267" i="11"/>
  <c r="AS267" i="11"/>
  <c r="AT267" i="11"/>
  <c r="AU267" i="11"/>
  <c r="AV267" i="11"/>
  <c r="AW267" i="11"/>
  <c r="AX267" i="11"/>
  <c r="AY267" i="11"/>
  <c r="AZ267" i="11"/>
  <c r="BA267" i="11"/>
  <c r="BB267" i="11"/>
  <c r="BC267" i="11"/>
  <c r="BD267" i="11"/>
  <c r="AG268" i="11"/>
  <c r="AH268" i="11"/>
  <c r="AI268" i="11"/>
  <c r="AJ268" i="11"/>
  <c r="BQ268" i="11" s="1"/>
  <c r="AK268" i="11"/>
  <c r="AL268" i="11"/>
  <c r="AM268" i="11"/>
  <c r="AN268" i="11"/>
  <c r="AO268" i="11"/>
  <c r="AP268" i="11"/>
  <c r="AQ268" i="11"/>
  <c r="AR268" i="11"/>
  <c r="AS268" i="11"/>
  <c r="AT268" i="11"/>
  <c r="AU268" i="11"/>
  <c r="AV268" i="11"/>
  <c r="AW268" i="11"/>
  <c r="AX268" i="11"/>
  <c r="AY268" i="11"/>
  <c r="AZ268" i="11"/>
  <c r="BA268" i="11"/>
  <c r="BB268" i="11"/>
  <c r="BC268" i="11"/>
  <c r="BD268" i="11"/>
  <c r="AG269" i="11"/>
  <c r="AH269" i="11"/>
  <c r="AI269" i="11"/>
  <c r="AJ269" i="11"/>
  <c r="BQ269" i="11" s="1"/>
  <c r="AK269" i="11"/>
  <c r="AL269" i="11"/>
  <c r="AM269" i="11"/>
  <c r="AN269" i="11"/>
  <c r="AO269" i="11"/>
  <c r="AP269" i="11"/>
  <c r="AQ269" i="11"/>
  <c r="AR269" i="11"/>
  <c r="AS269" i="11"/>
  <c r="AT269" i="11"/>
  <c r="AU269" i="11"/>
  <c r="AV269" i="11"/>
  <c r="AW269" i="11"/>
  <c r="AX269" i="11"/>
  <c r="AY269" i="11"/>
  <c r="AZ269" i="11"/>
  <c r="BA269" i="11"/>
  <c r="BB269" i="11"/>
  <c r="BC269" i="11"/>
  <c r="BD269" i="11"/>
  <c r="AG270" i="11"/>
  <c r="AH270" i="11"/>
  <c r="AI270" i="11"/>
  <c r="AJ270" i="11"/>
  <c r="BQ270" i="11" s="1"/>
  <c r="AK270" i="11"/>
  <c r="AL270" i="11"/>
  <c r="AM270" i="11"/>
  <c r="AN270" i="11"/>
  <c r="AO270" i="11"/>
  <c r="AP270" i="11"/>
  <c r="AQ270" i="11"/>
  <c r="AR270" i="11"/>
  <c r="AS270" i="11"/>
  <c r="AT270" i="11"/>
  <c r="AU270" i="11"/>
  <c r="AV270" i="11"/>
  <c r="AW270" i="11"/>
  <c r="AX270" i="11"/>
  <c r="AY270" i="11"/>
  <c r="AZ270" i="11"/>
  <c r="BA270" i="11"/>
  <c r="BB270" i="11"/>
  <c r="BC270" i="11"/>
  <c r="BD270" i="11"/>
  <c r="AG271" i="11"/>
  <c r="AH271" i="11"/>
  <c r="AI271" i="11"/>
  <c r="AJ271" i="11"/>
  <c r="BQ271" i="11" s="1"/>
  <c r="AK271" i="11"/>
  <c r="AL271" i="11"/>
  <c r="AM271" i="11"/>
  <c r="AN271" i="11"/>
  <c r="AO271" i="11"/>
  <c r="AP271" i="11"/>
  <c r="AQ271" i="11"/>
  <c r="AR271" i="11"/>
  <c r="AS271" i="11"/>
  <c r="AT271" i="11"/>
  <c r="AU271" i="11"/>
  <c r="AV271" i="11"/>
  <c r="AW271" i="11"/>
  <c r="AX271" i="11"/>
  <c r="AY271" i="11"/>
  <c r="AZ271" i="11"/>
  <c r="BA271" i="11"/>
  <c r="BB271" i="11"/>
  <c r="BC271" i="11"/>
  <c r="BD271" i="11"/>
  <c r="AG272" i="11"/>
  <c r="AH272" i="11"/>
  <c r="AI272" i="11"/>
  <c r="AJ272" i="11"/>
  <c r="BQ272" i="11" s="1"/>
  <c r="AK272" i="11"/>
  <c r="AL272" i="11"/>
  <c r="AM272" i="11"/>
  <c r="AN272" i="11"/>
  <c r="AO272" i="11"/>
  <c r="AP272" i="11"/>
  <c r="AQ272" i="11"/>
  <c r="AR272" i="11"/>
  <c r="AS272" i="11"/>
  <c r="AT272" i="11"/>
  <c r="AU272" i="11"/>
  <c r="AV272" i="11"/>
  <c r="AW272" i="11"/>
  <c r="AX272" i="11"/>
  <c r="AY272" i="11"/>
  <c r="AZ272" i="11"/>
  <c r="BA272" i="11"/>
  <c r="BB272" i="11"/>
  <c r="BC272" i="11"/>
  <c r="BD272" i="11"/>
  <c r="AG273" i="11"/>
  <c r="AH273" i="11"/>
  <c r="AI273" i="11"/>
  <c r="AJ273" i="11"/>
  <c r="BQ273" i="11" s="1"/>
  <c r="AK273" i="11"/>
  <c r="AL273" i="11"/>
  <c r="AM273" i="11"/>
  <c r="AN273" i="11"/>
  <c r="AO273" i="11"/>
  <c r="AP273" i="11"/>
  <c r="AQ273" i="11"/>
  <c r="AR273" i="11"/>
  <c r="AS273" i="11"/>
  <c r="AT273" i="11"/>
  <c r="AU273" i="11"/>
  <c r="AV273" i="11"/>
  <c r="AW273" i="11"/>
  <c r="AX273" i="11"/>
  <c r="AY273" i="11"/>
  <c r="AZ273" i="11"/>
  <c r="BA273" i="11"/>
  <c r="BB273" i="11"/>
  <c r="BC273" i="11"/>
  <c r="BD273" i="11"/>
  <c r="AG274" i="11"/>
  <c r="AH274" i="11"/>
  <c r="AI274" i="11"/>
  <c r="AJ274" i="11"/>
  <c r="BQ274" i="11" s="1"/>
  <c r="AK274" i="11"/>
  <c r="AL274" i="11"/>
  <c r="AM274" i="11"/>
  <c r="AN274" i="11"/>
  <c r="AO274" i="11"/>
  <c r="AP274" i="11"/>
  <c r="AQ274" i="11"/>
  <c r="AR274" i="11"/>
  <c r="AS274" i="11"/>
  <c r="AT274" i="11"/>
  <c r="AU274" i="11"/>
  <c r="AV274" i="11"/>
  <c r="AW274" i="11"/>
  <c r="AX274" i="11"/>
  <c r="AY274" i="11"/>
  <c r="AZ274" i="11"/>
  <c r="BA274" i="11"/>
  <c r="BB274" i="11"/>
  <c r="BC274" i="11"/>
  <c r="BD274" i="11"/>
  <c r="AG275" i="11"/>
  <c r="AH275" i="11"/>
  <c r="AI275" i="11"/>
  <c r="AJ275" i="11"/>
  <c r="BQ275" i="11" s="1"/>
  <c r="AK275" i="11"/>
  <c r="AL275" i="11"/>
  <c r="AM275" i="11"/>
  <c r="AN275" i="11"/>
  <c r="AO275" i="11"/>
  <c r="AP275" i="11"/>
  <c r="AQ275" i="11"/>
  <c r="AR275" i="11"/>
  <c r="AS275" i="11"/>
  <c r="AT275" i="11"/>
  <c r="AU275" i="11"/>
  <c r="AV275" i="11"/>
  <c r="AW275" i="11"/>
  <c r="AX275" i="11"/>
  <c r="AY275" i="11"/>
  <c r="AZ275" i="11"/>
  <c r="BA275" i="11"/>
  <c r="BB275" i="11"/>
  <c r="BC275" i="11"/>
  <c r="BD275" i="11"/>
  <c r="AG276" i="11"/>
  <c r="AH276" i="11"/>
  <c r="AI276" i="11"/>
  <c r="AJ276" i="11"/>
  <c r="BQ276" i="11" s="1"/>
  <c r="AK276" i="11"/>
  <c r="AL276" i="11"/>
  <c r="AM276" i="11"/>
  <c r="AN276" i="11"/>
  <c r="AO276" i="11"/>
  <c r="AP276" i="11"/>
  <c r="AQ276" i="11"/>
  <c r="AR276" i="11"/>
  <c r="AS276" i="11"/>
  <c r="AT276" i="11"/>
  <c r="AU276" i="11"/>
  <c r="AV276" i="11"/>
  <c r="AW276" i="11"/>
  <c r="AX276" i="11"/>
  <c r="AY276" i="11"/>
  <c r="AZ276" i="11"/>
  <c r="BA276" i="11"/>
  <c r="BB276" i="11"/>
  <c r="BC276" i="11"/>
  <c r="BD276" i="11"/>
  <c r="AG277" i="11"/>
  <c r="AH277" i="11"/>
  <c r="AI277" i="11"/>
  <c r="AJ277" i="11"/>
  <c r="AK277" i="11"/>
  <c r="AL277" i="11"/>
  <c r="AM277" i="11"/>
  <c r="AN277" i="11"/>
  <c r="AO277" i="11"/>
  <c r="AP277" i="11"/>
  <c r="AQ277" i="11"/>
  <c r="AR277" i="11"/>
  <c r="AS277" i="11"/>
  <c r="AT277" i="11"/>
  <c r="AU277" i="11"/>
  <c r="AV277" i="11"/>
  <c r="AW277" i="11"/>
  <c r="AX277" i="11"/>
  <c r="AY277" i="11"/>
  <c r="AZ277" i="11"/>
  <c r="BA277" i="11"/>
  <c r="BD277" i="11" s="1"/>
  <c r="BB277" i="11"/>
  <c r="BC277" i="11"/>
  <c r="AG278" i="11"/>
  <c r="AH278" i="11"/>
  <c r="AI278" i="11"/>
  <c r="AJ278" i="11"/>
  <c r="AK278" i="11"/>
  <c r="AL278" i="11"/>
  <c r="AM278" i="11"/>
  <c r="AN278" i="11"/>
  <c r="AO278" i="11"/>
  <c r="AP278" i="11"/>
  <c r="AQ278" i="11"/>
  <c r="AR278" i="11"/>
  <c r="AS278" i="11"/>
  <c r="AT278" i="11"/>
  <c r="AU278" i="11"/>
  <c r="AV278" i="11"/>
  <c r="AW278" i="11"/>
  <c r="AX278" i="11"/>
  <c r="AY278" i="11"/>
  <c r="AZ278" i="11"/>
  <c r="BA278" i="11"/>
  <c r="BB278" i="11"/>
  <c r="BC278" i="11"/>
  <c r="BD278" i="11"/>
  <c r="AG279" i="11"/>
  <c r="AH279" i="11"/>
  <c r="AI279" i="11"/>
  <c r="AJ279" i="11"/>
  <c r="AK279" i="11"/>
  <c r="AL279" i="11"/>
  <c r="AM279" i="11"/>
  <c r="AN279" i="11"/>
  <c r="AO279" i="11"/>
  <c r="AP279" i="11"/>
  <c r="AQ279" i="11"/>
  <c r="AR279" i="11"/>
  <c r="AS279" i="11"/>
  <c r="AT279" i="11"/>
  <c r="AU279" i="11"/>
  <c r="AV279" i="11"/>
  <c r="AW279" i="11"/>
  <c r="AX279" i="11"/>
  <c r="AY279" i="11"/>
  <c r="AZ279" i="11"/>
  <c r="BA279" i="11"/>
  <c r="BB279" i="11"/>
  <c r="BC279" i="11"/>
  <c r="BD279" i="11"/>
  <c r="AG280" i="11"/>
  <c r="AH280" i="11"/>
  <c r="AI280" i="11"/>
  <c r="AJ280" i="11"/>
  <c r="AK280" i="11"/>
  <c r="AL280" i="11"/>
  <c r="AM280" i="11"/>
  <c r="AN280" i="11"/>
  <c r="AO280" i="11"/>
  <c r="AP280" i="11"/>
  <c r="AQ280" i="11"/>
  <c r="AR280" i="11"/>
  <c r="AS280" i="11"/>
  <c r="AT280" i="11"/>
  <c r="AU280" i="11"/>
  <c r="AV280" i="11"/>
  <c r="AW280" i="11"/>
  <c r="AX280" i="11"/>
  <c r="AY280" i="11"/>
  <c r="AZ280" i="11"/>
  <c r="BA280" i="11"/>
  <c r="BB280" i="11"/>
  <c r="BC280" i="11"/>
  <c r="BD280" i="11"/>
  <c r="BQ280" i="11" s="1"/>
  <c r="AG281" i="11"/>
  <c r="AH281" i="11"/>
  <c r="AI281" i="11"/>
  <c r="AJ281" i="11"/>
  <c r="BQ281" i="11" s="1"/>
  <c r="AK281" i="11"/>
  <c r="AL281" i="11"/>
  <c r="AM281" i="11"/>
  <c r="AN281" i="11"/>
  <c r="AO281" i="11"/>
  <c r="AP281" i="11"/>
  <c r="AQ281" i="11"/>
  <c r="AR281" i="11"/>
  <c r="AS281" i="11"/>
  <c r="AT281" i="11"/>
  <c r="AU281" i="11"/>
  <c r="AV281" i="11"/>
  <c r="AW281" i="11"/>
  <c r="AX281" i="11"/>
  <c r="AY281" i="11"/>
  <c r="AZ281" i="11"/>
  <c r="BA281" i="11"/>
  <c r="BB281" i="11"/>
  <c r="BC281" i="11"/>
  <c r="BD281" i="11"/>
  <c r="BC162" i="11"/>
  <c r="BB162" i="11"/>
  <c r="BA162" i="11"/>
  <c r="BD162" i="11" s="1"/>
  <c r="AY162" i="11"/>
  <c r="AX162" i="11"/>
  <c r="AW162" i="11"/>
  <c r="AZ162" i="11" s="1"/>
  <c r="AU162" i="11"/>
  <c r="AT162" i="11"/>
  <c r="AS162" i="11"/>
  <c r="AV162" i="11" s="1"/>
  <c r="AQ162" i="11"/>
  <c r="AP162" i="11"/>
  <c r="AO162" i="11"/>
  <c r="AR162" i="11" s="1"/>
  <c r="AM162" i="11"/>
  <c r="AL162" i="11"/>
  <c r="AK162" i="11"/>
  <c r="AN162" i="11" s="1"/>
  <c r="AI162" i="11"/>
  <c r="AH162" i="11"/>
  <c r="AG162" i="11"/>
  <c r="AJ162" i="11" s="1"/>
  <c r="B146" i="11"/>
  <c r="AQ126" i="11"/>
  <c r="AP130" i="11"/>
  <c r="AO122" i="11"/>
  <c r="AP122" i="11" s="1"/>
  <c r="AQ122" i="11" s="1"/>
  <c r="AK67" i="11"/>
  <c r="AL67" i="11" s="1"/>
  <c r="AJ67" i="11"/>
  <c r="AI67" i="11"/>
  <c r="AP67" i="11"/>
  <c r="B89" i="11" s="1"/>
  <c r="AO67" i="11"/>
  <c r="B107" i="11" s="1"/>
  <c r="AK68" i="11"/>
  <c r="AK69" i="11"/>
  <c r="AK70" i="11"/>
  <c r="AK71" i="11"/>
  <c r="AK72" i="11"/>
  <c r="AK73" i="11"/>
  <c r="AK74" i="11"/>
  <c r="AK75" i="11"/>
  <c r="AK76" i="11"/>
  <c r="AK77" i="11"/>
  <c r="AK78" i="11"/>
  <c r="AK79" i="11"/>
  <c r="AK80" i="11"/>
  <c r="AK81" i="11"/>
  <c r="AK82" i="11"/>
  <c r="AK83" i="11"/>
  <c r="AK84" i="11"/>
  <c r="AK85" i="11"/>
  <c r="AK86" i="11"/>
  <c r="AJ68" i="11"/>
  <c r="AI86" i="11"/>
  <c r="AI68" i="11"/>
  <c r="AI69" i="11"/>
  <c r="AI70" i="11"/>
  <c r="AI71" i="11"/>
  <c r="AI72" i="11"/>
  <c r="AI73" i="11"/>
  <c r="AI74" i="11"/>
  <c r="AI75" i="11"/>
  <c r="AI76" i="11"/>
  <c r="AI77" i="11"/>
  <c r="AI78" i="11"/>
  <c r="AI80" i="11"/>
  <c r="AI81" i="11"/>
  <c r="AI82" i="11"/>
  <c r="AI83" i="11"/>
  <c r="AI84" i="11"/>
  <c r="AI85" i="11"/>
  <c r="AI44" i="11"/>
  <c r="AH44" i="11"/>
  <c r="AG44" i="11"/>
  <c r="B381" i="10"/>
  <c r="B380" i="10"/>
  <c r="B379" i="10"/>
  <c r="AM225" i="10"/>
  <c r="AI225" i="10"/>
  <c r="AJ225" i="10" s="1"/>
  <c r="AK225" i="10" s="1"/>
  <c r="AH374" i="10"/>
  <c r="AH226" i="10"/>
  <c r="AH225" i="10"/>
  <c r="D225" i="10"/>
  <c r="AG225" i="10"/>
  <c r="B215"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H137" i="10"/>
  <c r="AH138" i="10"/>
  <c r="AH139" i="10"/>
  <c r="AH140" i="10"/>
  <c r="AH141" i="10"/>
  <c r="AH142" i="10"/>
  <c r="AH143" i="10"/>
  <c r="AH144" i="10"/>
  <c r="AH145" i="10"/>
  <c r="AH146" i="10"/>
  <c r="AH147" i="10"/>
  <c r="AH148" i="10"/>
  <c r="AH149" i="10"/>
  <c r="AH150" i="10"/>
  <c r="AH151" i="10"/>
  <c r="AH152" i="10"/>
  <c r="AH153" i="10"/>
  <c r="AH154" i="10"/>
  <c r="AH155" i="10"/>
  <c r="AH156" i="10"/>
  <c r="AH157" i="10"/>
  <c r="AH158" i="10"/>
  <c r="AH159" i="10"/>
  <c r="AH160" i="10"/>
  <c r="AH161" i="10"/>
  <c r="AH162" i="10"/>
  <c r="AH163" i="10"/>
  <c r="AH164" i="10"/>
  <c r="AH165" i="10"/>
  <c r="AH166" i="10"/>
  <c r="AH167" i="10"/>
  <c r="AH168" i="10"/>
  <c r="AH169" i="10"/>
  <c r="AH170" i="10"/>
  <c r="AH171" i="10"/>
  <c r="AH172" i="10"/>
  <c r="AH173" i="10"/>
  <c r="AH174" i="10"/>
  <c r="AH175" i="10"/>
  <c r="AH176" i="10"/>
  <c r="AH177" i="10"/>
  <c r="AH178" i="10"/>
  <c r="AH179" i="10"/>
  <c r="AH180" i="10"/>
  <c r="AH181" i="10"/>
  <c r="AH182" i="10"/>
  <c r="AH183" i="10"/>
  <c r="AH184" i="10"/>
  <c r="AH185" i="10"/>
  <c r="AH186" i="10"/>
  <c r="AH187" i="10"/>
  <c r="AH188" i="10"/>
  <c r="AH189" i="10"/>
  <c r="AH190" i="10"/>
  <c r="AH191" i="10"/>
  <c r="AH192" i="10"/>
  <c r="AH193" i="10"/>
  <c r="AH194" i="10"/>
  <c r="AH195" i="10"/>
  <c r="AH196" i="10"/>
  <c r="AH197" i="10"/>
  <c r="AH198" i="10"/>
  <c r="AH199" i="10"/>
  <c r="AH200" i="10"/>
  <c r="AH201" i="10"/>
  <c r="AH202" i="10"/>
  <c r="AH203" i="10"/>
  <c r="AH204" i="10"/>
  <c r="AH205" i="10"/>
  <c r="AH206" i="10"/>
  <c r="AH207" i="10"/>
  <c r="AH208" i="10"/>
  <c r="AH209" i="10"/>
  <c r="AH210" i="10"/>
  <c r="AH61" i="10"/>
  <c r="AI61" i="10" s="1"/>
  <c r="AG61" i="10"/>
  <c r="B216" i="10" s="1"/>
  <c r="AI40" i="10"/>
  <c r="AH40" i="10"/>
  <c r="AG40" i="10"/>
  <c r="AI164" i="9"/>
  <c r="AH164" i="9"/>
  <c r="AG164" i="9"/>
  <c r="AG149" i="9"/>
  <c r="AG29" i="9"/>
  <c r="B159" i="8"/>
  <c r="B295" i="8"/>
  <c r="B435" i="8"/>
  <c r="AQ309" i="8"/>
  <c r="AR309" i="8" s="1"/>
  <c r="AP309" i="8"/>
  <c r="AN309" i="8"/>
  <c r="AM309" i="8"/>
  <c r="AL309" i="8"/>
  <c r="AK309" i="8"/>
  <c r="AJ309" i="8"/>
  <c r="AI309" i="8"/>
  <c r="AM310" i="8"/>
  <c r="AN310" i="8"/>
  <c r="AM311" i="8"/>
  <c r="AN311" i="8"/>
  <c r="AM312" i="8"/>
  <c r="AN312" i="8"/>
  <c r="AM313" i="8"/>
  <c r="AN313" i="8"/>
  <c r="AM314" i="8"/>
  <c r="AN314" i="8"/>
  <c r="AM315" i="8"/>
  <c r="AN315" i="8"/>
  <c r="AM316" i="8"/>
  <c r="AN316" i="8"/>
  <c r="AM317" i="8"/>
  <c r="AN317" i="8"/>
  <c r="AM318" i="8"/>
  <c r="AN318" i="8"/>
  <c r="AM319" i="8"/>
  <c r="AN319" i="8"/>
  <c r="AM320" i="8"/>
  <c r="AN320" i="8"/>
  <c r="AM321" i="8"/>
  <c r="AN321" i="8"/>
  <c r="AM322" i="8"/>
  <c r="AN322" i="8"/>
  <c r="AM323" i="8"/>
  <c r="AN323" i="8"/>
  <c r="AM324" i="8"/>
  <c r="AN324" i="8"/>
  <c r="AM325" i="8"/>
  <c r="AN325" i="8"/>
  <c r="AM326" i="8"/>
  <c r="AN326" i="8"/>
  <c r="AM327" i="8"/>
  <c r="AN327" i="8"/>
  <c r="AM328" i="8"/>
  <c r="AN328" i="8"/>
  <c r="AM329" i="8"/>
  <c r="AN329" i="8"/>
  <c r="AM330" i="8"/>
  <c r="AN330" i="8"/>
  <c r="AM331" i="8"/>
  <c r="AN331" i="8"/>
  <c r="AM332" i="8"/>
  <c r="AN332" i="8"/>
  <c r="AM333" i="8"/>
  <c r="AN333" i="8"/>
  <c r="AM334" i="8"/>
  <c r="AN334" i="8"/>
  <c r="AM335" i="8"/>
  <c r="AN335" i="8"/>
  <c r="AM336" i="8"/>
  <c r="AN336" i="8"/>
  <c r="AM337" i="8"/>
  <c r="AN337" i="8"/>
  <c r="AM338" i="8"/>
  <c r="AN338" i="8"/>
  <c r="AM339" i="8"/>
  <c r="AN339" i="8"/>
  <c r="AM340" i="8"/>
  <c r="AN340" i="8"/>
  <c r="AM341" i="8"/>
  <c r="AN341" i="8"/>
  <c r="AM342" i="8"/>
  <c r="AN342" i="8"/>
  <c r="AM343" i="8"/>
  <c r="AN343" i="8"/>
  <c r="AM344" i="8"/>
  <c r="AN344" i="8"/>
  <c r="AM345" i="8"/>
  <c r="AN345" i="8"/>
  <c r="AM346" i="8"/>
  <c r="AN346" i="8"/>
  <c r="AM347" i="8"/>
  <c r="AN347" i="8"/>
  <c r="AM348" i="8"/>
  <c r="AN348" i="8"/>
  <c r="AM349" i="8"/>
  <c r="AN349" i="8"/>
  <c r="AM350" i="8"/>
  <c r="AN350" i="8"/>
  <c r="AM351" i="8"/>
  <c r="AN351" i="8"/>
  <c r="AM352" i="8"/>
  <c r="AN352" i="8"/>
  <c r="AM353" i="8"/>
  <c r="AN353" i="8"/>
  <c r="AM354" i="8"/>
  <c r="AN354" i="8"/>
  <c r="AM355" i="8"/>
  <c r="AN355" i="8"/>
  <c r="AM356" i="8"/>
  <c r="AN356" i="8"/>
  <c r="AM357" i="8"/>
  <c r="AN357" i="8"/>
  <c r="AM358" i="8"/>
  <c r="AN358" i="8"/>
  <c r="AM359" i="8"/>
  <c r="AN359" i="8"/>
  <c r="AM360" i="8"/>
  <c r="AN360" i="8"/>
  <c r="AM361" i="8"/>
  <c r="AN361" i="8"/>
  <c r="AM362" i="8"/>
  <c r="AN362" i="8"/>
  <c r="AM363" i="8"/>
  <c r="AN363" i="8"/>
  <c r="AM364" i="8"/>
  <c r="AN364" i="8"/>
  <c r="AM365" i="8"/>
  <c r="AN365" i="8"/>
  <c r="AM366" i="8"/>
  <c r="AN366" i="8"/>
  <c r="AM367" i="8"/>
  <c r="AN367" i="8"/>
  <c r="AM368" i="8"/>
  <c r="AN368" i="8"/>
  <c r="AM369" i="8"/>
  <c r="AN369" i="8"/>
  <c r="AM370" i="8"/>
  <c r="AN370" i="8"/>
  <c r="AM371" i="8"/>
  <c r="AN371" i="8"/>
  <c r="AM372" i="8"/>
  <c r="AN372" i="8"/>
  <c r="AM373" i="8"/>
  <c r="AN373" i="8"/>
  <c r="AM374" i="8"/>
  <c r="AN374" i="8"/>
  <c r="AM375" i="8"/>
  <c r="AN375" i="8"/>
  <c r="AM376" i="8"/>
  <c r="AN376" i="8"/>
  <c r="AM377" i="8"/>
  <c r="AN377" i="8"/>
  <c r="AM378" i="8"/>
  <c r="AN378" i="8"/>
  <c r="AM379" i="8"/>
  <c r="AN379" i="8"/>
  <c r="AM380" i="8"/>
  <c r="AN380" i="8"/>
  <c r="AM381" i="8"/>
  <c r="AN381" i="8"/>
  <c r="AM382" i="8"/>
  <c r="AN382" i="8"/>
  <c r="AM383" i="8"/>
  <c r="AN383" i="8"/>
  <c r="AM384" i="8"/>
  <c r="AN384" i="8"/>
  <c r="AM385" i="8"/>
  <c r="AN385" i="8"/>
  <c r="AM386" i="8"/>
  <c r="AN386" i="8"/>
  <c r="AM387" i="8"/>
  <c r="AN387" i="8"/>
  <c r="AM388" i="8"/>
  <c r="AN388" i="8"/>
  <c r="AM389" i="8"/>
  <c r="AN389" i="8"/>
  <c r="AM390" i="8"/>
  <c r="AN390" i="8"/>
  <c r="AM391" i="8"/>
  <c r="AN391" i="8"/>
  <c r="AM392" i="8"/>
  <c r="AN392" i="8"/>
  <c r="AM393" i="8"/>
  <c r="AN393" i="8"/>
  <c r="AM394" i="8"/>
  <c r="AN394" i="8"/>
  <c r="AM395" i="8"/>
  <c r="AN395" i="8"/>
  <c r="AM396" i="8"/>
  <c r="AN396" i="8"/>
  <c r="AM397" i="8"/>
  <c r="AN397" i="8"/>
  <c r="AM398" i="8"/>
  <c r="AN398" i="8"/>
  <c r="AM399" i="8"/>
  <c r="AN399" i="8"/>
  <c r="AM400" i="8"/>
  <c r="AN400" i="8"/>
  <c r="AM401" i="8"/>
  <c r="AN401" i="8"/>
  <c r="AM402" i="8"/>
  <c r="AN402" i="8"/>
  <c r="AM403" i="8"/>
  <c r="AN403" i="8"/>
  <c r="AM404" i="8"/>
  <c r="AN404" i="8"/>
  <c r="AM405" i="8"/>
  <c r="AN405" i="8"/>
  <c r="AM406" i="8"/>
  <c r="AN406" i="8"/>
  <c r="AM407" i="8"/>
  <c r="AN407" i="8"/>
  <c r="AM408" i="8"/>
  <c r="AN408" i="8"/>
  <c r="AM409" i="8"/>
  <c r="AN409" i="8"/>
  <c r="AM410" i="8"/>
  <c r="AN410" i="8"/>
  <c r="AM411" i="8"/>
  <c r="AN411" i="8"/>
  <c r="AM412" i="8"/>
  <c r="AN412" i="8" s="1"/>
  <c r="AM413" i="8"/>
  <c r="AN413" i="8"/>
  <c r="AM414" i="8"/>
  <c r="AN414" i="8"/>
  <c r="AM415" i="8"/>
  <c r="AN415" i="8" s="1"/>
  <c r="AM417" i="8"/>
  <c r="AN417" i="8" s="1"/>
  <c r="AM418" i="8"/>
  <c r="AN418" i="8"/>
  <c r="AM419" i="8"/>
  <c r="AN419" i="8"/>
  <c r="AM420" i="8"/>
  <c r="AN420" i="8" s="1"/>
  <c r="AM421" i="8"/>
  <c r="AN421" i="8"/>
  <c r="AM422" i="8"/>
  <c r="AN422" i="8"/>
  <c r="AM423" i="8"/>
  <c r="AN423" i="8"/>
  <c r="AM424" i="8"/>
  <c r="AN424" i="8"/>
  <c r="AM425" i="8"/>
  <c r="AN425" i="8" s="1"/>
  <c r="AM426" i="8"/>
  <c r="AN426" i="8"/>
  <c r="AM427" i="8"/>
  <c r="AN427" i="8"/>
  <c r="AM428" i="8"/>
  <c r="AN428" i="8"/>
  <c r="AM429" i="8"/>
  <c r="AN429" i="8"/>
  <c r="AI310" i="8"/>
  <c r="AJ310" i="8"/>
  <c r="AK310" i="8"/>
  <c r="AL310" i="8"/>
  <c r="AL170" i="8"/>
  <c r="AM170" i="8"/>
  <c r="AL171" i="8"/>
  <c r="AM171" i="8"/>
  <c r="AL172" i="8"/>
  <c r="AM172" i="8"/>
  <c r="AL173" i="8"/>
  <c r="AM173" i="8"/>
  <c r="AL174" i="8"/>
  <c r="AM174" i="8"/>
  <c r="AL175" i="8"/>
  <c r="AM175" i="8"/>
  <c r="AL176" i="8"/>
  <c r="AM176" i="8"/>
  <c r="AL177" i="8"/>
  <c r="AM177" i="8"/>
  <c r="AL178" i="8"/>
  <c r="AM178" i="8"/>
  <c r="AL179" i="8"/>
  <c r="AM179" i="8"/>
  <c r="AL180" i="8"/>
  <c r="AM180" i="8"/>
  <c r="AL181" i="8"/>
  <c r="AM181" i="8"/>
  <c r="AL182" i="8"/>
  <c r="AM182" i="8"/>
  <c r="AL183" i="8"/>
  <c r="AM183" i="8"/>
  <c r="AL184" i="8"/>
  <c r="AM184" i="8"/>
  <c r="AL185" i="8"/>
  <c r="AM185" i="8"/>
  <c r="AL186" i="8"/>
  <c r="AM186" i="8"/>
  <c r="AL187" i="8"/>
  <c r="AM187" i="8"/>
  <c r="AL188" i="8"/>
  <c r="AM188" i="8"/>
  <c r="AL189" i="8"/>
  <c r="AM189" i="8"/>
  <c r="AL190" i="8"/>
  <c r="AM190" i="8"/>
  <c r="AL191" i="8"/>
  <c r="AM191" i="8"/>
  <c r="AL192" i="8"/>
  <c r="AM192" i="8"/>
  <c r="AL193" i="8"/>
  <c r="AM193" i="8"/>
  <c r="AL194" i="8"/>
  <c r="AM194" i="8"/>
  <c r="AL195" i="8"/>
  <c r="AM195" i="8"/>
  <c r="AL196" i="8"/>
  <c r="AM196" i="8"/>
  <c r="AL197" i="8"/>
  <c r="AM197" i="8"/>
  <c r="AL198" i="8"/>
  <c r="AM198" i="8"/>
  <c r="AL199" i="8"/>
  <c r="AM199" i="8"/>
  <c r="AL200" i="8"/>
  <c r="AM200" i="8"/>
  <c r="AL201" i="8"/>
  <c r="AM201" i="8"/>
  <c r="AL202" i="8"/>
  <c r="AM202" i="8"/>
  <c r="AL203" i="8"/>
  <c r="AM203" i="8"/>
  <c r="AL204" i="8"/>
  <c r="AM204" i="8"/>
  <c r="AL205" i="8"/>
  <c r="AM205" i="8"/>
  <c r="AL206" i="8"/>
  <c r="AM206" i="8"/>
  <c r="AL207" i="8"/>
  <c r="AM207" i="8"/>
  <c r="AL208" i="8"/>
  <c r="AM208" i="8"/>
  <c r="AL209" i="8"/>
  <c r="AM209" i="8"/>
  <c r="AL210" i="8"/>
  <c r="AM210" i="8"/>
  <c r="AL211" i="8"/>
  <c r="AM211" i="8"/>
  <c r="AL212" i="8"/>
  <c r="AM212" i="8"/>
  <c r="AL213" i="8"/>
  <c r="AM213" i="8"/>
  <c r="AL214" i="8"/>
  <c r="AM214" i="8"/>
  <c r="AL215" i="8"/>
  <c r="AM215" i="8"/>
  <c r="AL216" i="8"/>
  <c r="AM216" i="8"/>
  <c r="AL217" i="8"/>
  <c r="AM217" i="8"/>
  <c r="AL218" i="8"/>
  <c r="AM218" i="8"/>
  <c r="AL219" i="8"/>
  <c r="AM219" i="8"/>
  <c r="AL220" i="8"/>
  <c r="AM220" i="8"/>
  <c r="AL221" i="8"/>
  <c r="AM221" i="8"/>
  <c r="AL222" i="8"/>
  <c r="AM222" i="8"/>
  <c r="AL223" i="8"/>
  <c r="AM223" i="8"/>
  <c r="AL224" i="8"/>
  <c r="AM224" i="8"/>
  <c r="AL225" i="8"/>
  <c r="AM225" i="8"/>
  <c r="AL226" i="8"/>
  <c r="AM226" i="8"/>
  <c r="AL227" i="8"/>
  <c r="AM227" i="8"/>
  <c r="AL228" i="8"/>
  <c r="AM228" i="8"/>
  <c r="AL229" i="8"/>
  <c r="AM229" i="8"/>
  <c r="AL230" i="8"/>
  <c r="AM230" i="8"/>
  <c r="AL231" i="8"/>
  <c r="AM231" i="8"/>
  <c r="AL232" i="8"/>
  <c r="AM232" i="8"/>
  <c r="AL233" i="8"/>
  <c r="AM233" i="8"/>
  <c r="AL234" i="8"/>
  <c r="AM234" i="8"/>
  <c r="AL235" i="8"/>
  <c r="AM235" i="8"/>
  <c r="AL236" i="8"/>
  <c r="AM236" i="8"/>
  <c r="AL237" i="8"/>
  <c r="AM237" i="8"/>
  <c r="AL238" i="8"/>
  <c r="AM238" i="8"/>
  <c r="AL239" i="8"/>
  <c r="AM239" i="8"/>
  <c r="AL240" i="8"/>
  <c r="AM240" i="8"/>
  <c r="AL241" i="8"/>
  <c r="AM241" i="8"/>
  <c r="AL242" i="8"/>
  <c r="AM242" i="8"/>
  <c r="AL243" i="8"/>
  <c r="AM243" i="8"/>
  <c r="AL244" i="8"/>
  <c r="AM244" i="8"/>
  <c r="AL245" i="8"/>
  <c r="AM245" i="8"/>
  <c r="AL246" i="8"/>
  <c r="AM246" i="8"/>
  <c r="AL247" i="8"/>
  <c r="AM247" i="8"/>
  <c r="AL248" i="8"/>
  <c r="AM248" i="8"/>
  <c r="AL249" i="8"/>
  <c r="AM249" i="8"/>
  <c r="AL250" i="8"/>
  <c r="AM250" i="8"/>
  <c r="AL251" i="8"/>
  <c r="AM251" i="8"/>
  <c r="AL252" i="8"/>
  <c r="AM252" i="8"/>
  <c r="AL253" i="8"/>
  <c r="AM253" i="8"/>
  <c r="AL254" i="8"/>
  <c r="AM254" i="8"/>
  <c r="AL255" i="8"/>
  <c r="AM255" i="8"/>
  <c r="AL256" i="8"/>
  <c r="AM256" i="8"/>
  <c r="AL257" i="8"/>
  <c r="AM257" i="8"/>
  <c r="AL258" i="8"/>
  <c r="AM258" i="8"/>
  <c r="AL259" i="8"/>
  <c r="AM259" i="8"/>
  <c r="AL260" i="8"/>
  <c r="AM260" i="8"/>
  <c r="AL261" i="8"/>
  <c r="AM261" i="8"/>
  <c r="AL262" i="8"/>
  <c r="AM262" i="8"/>
  <c r="AL263" i="8"/>
  <c r="AM263" i="8"/>
  <c r="AL264" i="8"/>
  <c r="AM264" i="8"/>
  <c r="AL265" i="8"/>
  <c r="AM265" i="8"/>
  <c r="AL266" i="8"/>
  <c r="AM266" i="8"/>
  <c r="AL267" i="8"/>
  <c r="AM267" i="8"/>
  <c r="AL268" i="8"/>
  <c r="AM268" i="8"/>
  <c r="AL269" i="8"/>
  <c r="AM269" i="8"/>
  <c r="AL270" i="8"/>
  <c r="AM270" i="8"/>
  <c r="AL271" i="8"/>
  <c r="AM271" i="8"/>
  <c r="AL272" i="8"/>
  <c r="AM272" i="8"/>
  <c r="AL273" i="8"/>
  <c r="AM273" i="8"/>
  <c r="AL274" i="8"/>
  <c r="AM274" i="8"/>
  <c r="AL275" i="8"/>
  <c r="AM275" i="8"/>
  <c r="AL276" i="8"/>
  <c r="AM276" i="8"/>
  <c r="AL278" i="8"/>
  <c r="AM278" i="8"/>
  <c r="AL279" i="8"/>
  <c r="AM279" i="8"/>
  <c r="AL280" i="8"/>
  <c r="AM280" i="8"/>
  <c r="AL281" i="8"/>
  <c r="AM281" i="8"/>
  <c r="AL282" i="8"/>
  <c r="AM282" i="8"/>
  <c r="AL283" i="8"/>
  <c r="AM283" i="8"/>
  <c r="AL284" i="8"/>
  <c r="AM284" i="8"/>
  <c r="AL285" i="8"/>
  <c r="AM285" i="8"/>
  <c r="AL286" i="8"/>
  <c r="AM286" i="8"/>
  <c r="AL287" i="8"/>
  <c r="AM287" i="8"/>
  <c r="AL288" i="8"/>
  <c r="AM288" i="8"/>
  <c r="AL289" i="8"/>
  <c r="AM289" i="8"/>
  <c r="AM169" i="8"/>
  <c r="AL169" i="8"/>
  <c r="AI169" i="8"/>
  <c r="AL34" i="8"/>
  <c r="AM34" i="8"/>
  <c r="AL35" i="8"/>
  <c r="AM35" i="8"/>
  <c r="AL36" i="8"/>
  <c r="AM36" i="8"/>
  <c r="AL37" i="8"/>
  <c r="AM37" i="8"/>
  <c r="AL38" i="8"/>
  <c r="AM38" i="8"/>
  <c r="AL39" i="8"/>
  <c r="AM39" i="8"/>
  <c r="AL40" i="8"/>
  <c r="AM40" i="8"/>
  <c r="AL41" i="8"/>
  <c r="AM41" i="8"/>
  <c r="AL42" i="8"/>
  <c r="AM42" i="8"/>
  <c r="AL43" i="8"/>
  <c r="AM43" i="8"/>
  <c r="AL44" i="8"/>
  <c r="AM44" i="8"/>
  <c r="AL45" i="8"/>
  <c r="AM45" i="8"/>
  <c r="AL46" i="8"/>
  <c r="AM46" i="8"/>
  <c r="AL47" i="8"/>
  <c r="AM47" i="8"/>
  <c r="AL48" i="8"/>
  <c r="AM48" i="8"/>
  <c r="AL49" i="8"/>
  <c r="AM49" i="8"/>
  <c r="AL50" i="8"/>
  <c r="AM50" i="8"/>
  <c r="AL51" i="8"/>
  <c r="AM51" i="8"/>
  <c r="AL52" i="8"/>
  <c r="AM52" i="8"/>
  <c r="AL53" i="8"/>
  <c r="AM53" i="8"/>
  <c r="AL54" i="8"/>
  <c r="AM54" i="8"/>
  <c r="AL55" i="8"/>
  <c r="AM55" i="8"/>
  <c r="AL56" i="8"/>
  <c r="AM56" i="8"/>
  <c r="AL57" i="8"/>
  <c r="AM57" i="8"/>
  <c r="AL58" i="8"/>
  <c r="AM58" i="8"/>
  <c r="AL59" i="8"/>
  <c r="AM59" i="8"/>
  <c r="AL60" i="8"/>
  <c r="AM60" i="8"/>
  <c r="AL61" i="8"/>
  <c r="AM61" i="8"/>
  <c r="AL62" i="8"/>
  <c r="AM62" i="8"/>
  <c r="AL63" i="8"/>
  <c r="AM63" i="8"/>
  <c r="AL64" i="8"/>
  <c r="AM64" i="8"/>
  <c r="AL65" i="8"/>
  <c r="AM65" i="8"/>
  <c r="AL66" i="8"/>
  <c r="AM66" i="8"/>
  <c r="AL67" i="8"/>
  <c r="AM67" i="8"/>
  <c r="AL68" i="8"/>
  <c r="AM68" i="8"/>
  <c r="AL69" i="8"/>
  <c r="AM69" i="8"/>
  <c r="AL70" i="8"/>
  <c r="AM70" i="8"/>
  <c r="AL71" i="8"/>
  <c r="AM71" i="8"/>
  <c r="AL72" i="8"/>
  <c r="AM72" i="8"/>
  <c r="AL73" i="8"/>
  <c r="AM73" i="8"/>
  <c r="AL74" i="8"/>
  <c r="AM74" i="8"/>
  <c r="AL75" i="8"/>
  <c r="AM75" i="8"/>
  <c r="AL76" i="8"/>
  <c r="AM76" i="8"/>
  <c r="AL77" i="8"/>
  <c r="AM77" i="8"/>
  <c r="AL78" i="8"/>
  <c r="AM78" i="8"/>
  <c r="AL79" i="8"/>
  <c r="AM79" i="8"/>
  <c r="AL80" i="8"/>
  <c r="AM80" i="8"/>
  <c r="AL81" i="8"/>
  <c r="AM81" i="8"/>
  <c r="AL82" i="8"/>
  <c r="AM82" i="8"/>
  <c r="AL83" i="8"/>
  <c r="AM83" i="8"/>
  <c r="AL84" i="8"/>
  <c r="AM84" i="8"/>
  <c r="AL85" i="8"/>
  <c r="AM85" i="8"/>
  <c r="AL86" i="8"/>
  <c r="AM86" i="8"/>
  <c r="AL87" i="8"/>
  <c r="AM87" i="8"/>
  <c r="AL88" i="8"/>
  <c r="AM88" i="8"/>
  <c r="AL89" i="8"/>
  <c r="AM89" i="8"/>
  <c r="AL90" i="8"/>
  <c r="AM90" i="8"/>
  <c r="AL91" i="8"/>
  <c r="AM91" i="8"/>
  <c r="AL92" i="8"/>
  <c r="AM92" i="8"/>
  <c r="AL93" i="8"/>
  <c r="AM93" i="8"/>
  <c r="AL94" i="8"/>
  <c r="AM94" i="8"/>
  <c r="AL95" i="8"/>
  <c r="AM95" i="8"/>
  <c r="AL96" i="8"/>
  <c r="AM96" i="8"/>
  <c r="AL97" i="8"/>
  <c r="AM97" i="8"/>
  <c r="AL98" i="8"/>
  <c r="AM98" i="8"/>
  <c r="AL99" i="8"/>
  <c r="AM99" i="8"/>
  <c r="AL100" i="8"/>
  <c r="AM100" i="8"/>
  <c r="AL101" i="8"/>
  <c r="AM101" i="8"/>
  <c r="AL102" i="8"/>
  <c r="AM102" i="8" s="1"/>
  <c r="AL103" i="8"/>
  <c r="AM103" i="8"/>
  <c r="AL104" i="8"/>
  <c r="AM104" i="8"/>
  <c r="AL105" i="8"/>
  <c r="AM105" i="8"/>
  <c r="AL106" i="8"/>
  <c r="AM106" i="8"/>
  <c r="AL107" i="8"/>
  <c r="AM107" i="8"/>
  <c r="AL108" i="8"/>
  <c r="AM108" i="8"/>
  <c r="AL109" i="8"/>
  <c r="AM109" i="8"/>
  <c r="AL110" i="8"/>
  <c r="AM110" i="8"/>
  <c r="AL111" i="8"/>
  <c r="AM111" i="8"/>
  <c r="AL112" i="8"/>
  <c r="AM112" i="8"/>
  <c r="AL113" i="8"/>
  <c r="AL114" i="8"/>
  <c r="AM114" i="8"/>
  <c r="AL115" i="8"/>
  <c r="AM115" i="8"/>
  <c r="AL116" i="8"/>
  <c r="AM116" i="8"/>
  <c r="AL117" i="8"/>
  <c r="AM117" i="8" s="1"/>
  <c r="AL118" i="8"/>
  <c r="AM118" i="8"/>
  <c r="AL119" i="8"/>
  <c r="AM119" i="8" s="1"/>
  <c r="AL120" i="8"/>
  <c r="AM120" i="8"/>
  <c r="AL121" i="8"/>
  <c r="AM121" i="8" s="1"/>
  <c r="AL122" i="8"/>
  <c r="AM122" i="8"/>
  <c r="AL123" i="8"/>
  <c r="AM123" i="8" s="1"/>
  <c r="AL124" i="8"/>
  <c r="AM124" i="8"/>
  <c r="AL125" i="8"/>
  <c r="AM125" i="8" s="1"/>
  <c r="AL126" i="8"/>
  <c r="AM126" i="8"/>
  <c r="AL127" i="8"/>
  <c r="AM127" i="8" s="1"/>
  <c r="AL128" i="8"/>
  <c r="AM128" i="8"/>
  <c r="AL129" i="8"/>
  <c r="AM129" i="8"/>
  <c r="AL130" i="8"/>
  <c r="AM130" i="8" s="1"/>
  <c r="AL131" i="8"/>
  <c r="AM131" i="8" s="1"/>
  <c r="AL132" i="8"/>
  <c r="AM132" i="8" s="1"/>
  <c r="AL133" i="8"/>
  <c r="AM133" i="8" s="1"/>
  <c r="AL134" i="8"/>
  <c r="AM134" i="8"/>
  <c r="AL135" i="8"/>
  <c r="AM135" i="8"/>
  <c r="AL136" i="8"/>
  <c r="AM136" i="8"/>
  <c r="AL138" i="8"/>
  <c r="AM138" i="8"/>
  <c r="AL139" i="8"/>
  <c r="AM139" i="8"/>
  <c r="AL140" i="8"/>
  <c r="AM140" i="8" s="1"/>
  <c r="AL141" i="8"/>
  <c r="AM141" i="8" s="1"/>
  <c r="AL142" i="8"/>
  <c r="AM142" i="8" s="1"/>
  <c r="AL143" i="8"/>
  <c r="AM143" i="8" s="1"/>
  <c r="AL144" i="8"/>
  <c r="AM144" i="8" s="1"/>
  <c r="AL145" i="8"/>
  <c r="AM145" i="8"/>
  <c r="AL146" i="8"/>
  <c r="AM146" i="8"/>
  <c r="AL147" i="8"/>
  <c r="AM147" i="8"/>
  <c r="AL148" i="8"/>
  <c r="AM148" i="8"/>
  <c r="AL149" i="8"/>
  <c r="AM149" i="8" s="1"/>
  <c r="AL150" i="8"/>
  <c r="AM150" i="8" s="1"/>
  <c r="AL151" i="8"/>
  <c r="AM151" i="8"/>
  <c r="AL152" i="8"/>
  <c r="AM152" i="8"/>
  <c r="AL153" i="8"/>
  <c r="AM153" i="8"/>
  <c r="AM33" i="8"/>
  <c r="AK289" i="8"/>
  <c r="AK172" i="8"/>
  <c r="AK171" i="8"/>
  <c r="AK170" i="8"/>
  <c r="AK169" i="8"/>
  <c r="AH169" i="8"/>
  <c r="AG169" i="8"/>
  <c r="AL33" i="8"/>
  <c r="AK33" i="8"/>
  <c r="AK34" i="8"/>
  <c r="AH33" i="8"/>
  <c r="AI33" i="8" s="1"/>
  <c r="B191" i="7"/>
  <c r="B190" i="7"/>
  <c r="B189" i="7"/>
  <c r="B188" i="7"/>
  <c r="AN184" i="7"/>
  <c r="AM184" i="7"/>
  <c r="AH184" i="7"/>
  <c r="AN64" i="7"/>
  <c r="AM64" i="7"/>
  <c r="AH64" i="7"/>
  <c r="AG64" i="7"/>
  <c r="AW45" i="7"/>
  <c r="AX45" i="7"/>
  <c r="AV45" i="7"/>
  <c r="AN45" i="7"/>
  <c r="AM45" i="7"/>
  <c r="AL45" i="7"/>
  <c r="AK45" i="7"/>
  <c r="AJ45" i="7"/>
  <c r="AI45" i="7"/>
  <c r="AH26" i="7"/>
  <c r="AG26" i="7"/>
  <c r="B2481" i="6"/>
  <c r="B2480" i="6"/>
  <c r="B2479" i="6"/>
  <c r="B2478" i="6"/>
  <c r="B2477" i="6"/>
  <c r="B2476" i="6"/>
  <c r="BC2472" i="6"/>
  <c r="BB2472" i="6"/>
  <c r="BA2472" i="6"/>
  <c r="AZ2472" i="6"/>
  <c r="AY2472" i="6"/>
  <c r="AX2472" i="6"/>
  <c r="AW2472" i="6"/>
  <c r="AV2472" i="6"/>
  <c r="AU2472" i="6"/>
  <c r="AT2472" i="6"/>
  <c r="AS2472" i="6"/>
  <c r="AR2472" i="6"/>
  <c r="AQ2472" i="6"/>
  <c r="AP2472" i="6"/>
  <c r="AO2472" i="6"/>
  <c r="AN2472" i="6"/>
  <c r="AM2472" i="6"/>
  <c r="AL2472" i="6"/>
  <c r="AK2472" i="6"/>
  <c r="AJ2472" i="6"/>
  <c r="AI2472" i="6"/>
  <c r="AH2448" i="6"/>
  <c r="AG2448" i="6"/>
  <c r="BO2177" i="6"/>
  <c r="BM2177" i="6"/>
  <c r="BL2177" i="6"/>
  <c r="BN2177" i="6" s="1"/>
  <c r="BK2177" i="6"/>
  <c r="BJ2177" i="6"/>
  <c r="BI2177" i="6"/>
  <c r="BH2177" i="6"/>
  <c r="BG2177" i="6"/>
  <c r="BF2177" i="6"/>
  <c r="BE2177" i="6"/>
  <c r="BD2177" i="6"/>
  <c r="BC2177" i="6"/>
  <c r="BB2303" i="6"/>
  <c r="BA2303" i="6"/>
  <c r="AZ2303" i="6"/>
  <c r="AY2303" i="6"/>
  <c r="AX2303" i="6"/>
  <c r="AW2303" i="6"/>
  <c r="AV2303" i="6"/>
  <c r="AU2303" i="6"/>
  <c r="AT2303" i="6"/>
  <c r="AS2303" i="6"/>
  <c r="AR2303" i="6"/>
  <c r="AQ2303" i="6"/>
  <c r="AP2303" i="6"/>
  <c r="AO2303" i="6"/>
  <c r="AN2303" i="6"/>
  <c r="AM2303" i="6"/>
  <c r="AL2303" i="6"/>
  <c r="AK2303" i="6"/>
  <c r="AJ2303" i="6"/>
  <c r="AI2303" i="6"/>
  <c r="BV2177" i="6"/>
  <c r="B2426" i="6" s="1"/>
  <c r="BB2177" i="6"/>
  <c r="BA2177" i="6"/>
  <c r="AZ2177" i="6"/>
  <c r="AY2177" i="6"/>
  <c r="AX2177" i="6"/>
  <c r="AW2177" i="6"/>
  <c r="AV2177" i="6"/>
  <c r="AU2177" i="6"/>
  <c r="AT2177" i="6"/>
  <c r="AS2177" i="6"/>
  <c r="AR2177" i="6"/>
  <c r="AQ2177" i="6"/>
  <c r="AP2177" i="6"/>
  <c r="AO2177" i="6"/>
  <c r="AN2177" i="6"/>
  <c r="AM2177" i="6"/>
  <c r="AL2177" i="6"/>
  <c r="AK2177" i="6"/>
  <c r="AJ2177" i="6"/>
  <c r="AI2177" i="6"/>
  <c r="B2165" i="6"/>
  <c r="B2168" i="6"/>
  <c r="B2167" i="6"/>
  <c r="B2166" i="6"/>
  <c r="B2164" i="6"/>
  <c r="B2163" i="6"/>
  <c r="AV2150" i="6"/>
  <c r="AU2157" i="6"/>
  <c r="AT2157" i="6"/>
  <c r="AS2157" i="6"/>
  <c r="AU2156" i="6"/>
  <c r="AT2156" i="6"/>
  <c r="AS2156" i="6"/>
  <c r="AU2155" i="6"/>
  <c r="AT2155" i="6"/>
  <c r="AS2155" i="6"/>
  <c r="AU2154" i="6"/>
  <c r="AT2154" i="6"/>
  <c r="AS2154" i="6"/>
  <c r="AU2153" i="6"/>
  <c r="AT2153" i="6"/>
  <c r="AS2153" i="6"/>
  <c r="AU2152" i="6"/>
  <c r="AT2152" i="6"/>
  <c r="AS2152" i="6"/>
  <c r="AU2151" i="6"/>
  <c r="AT2151" i="6"/>
  <c r="AS2151" i="6"/>
  <c r="AU2150" i="6"/>
  <c r="AT2150" i="6"/>
  <c r="AS2150" i="6"/>
  <c r="AR2150" i="6"/>
  <c r="AQ2150" i="6"/>
  <c r="AP2150" i="6"/>
  <c r="AO2149" i="6"/>
  <c r="AN2149" i="6"/>
  <c r="AL2149" i="6"/>
  <c r="AK2149" i="6"/>
  <c r="AJ2149" i="6"/>
  <c r="AI2149" i="6"/>
  <c r="AH2149" i="6"/>
  <c r="AG2149" i="6"/>
  <c r="BL2012" i="6"/>
  <c r="BK2012" i="6"/>
  <c r="BJ2012" i="6"/>
  <c r="BI2012" i="6"/>
  <c r="BH2012" i="6"/>
  <c r="BG2012" i="6"/>
  <c r="BF2012" i="6"/>
  <c r="BE2012" i="6"/>
  <c r="BD2012" i="6"/>
  <c r="BC2012" i="6"/>
  <c r="BB2012" i="6"/>
  <c r="BA2012" i="6"/>
  <c r="AZ2012" i="6"/>
  <c r="AY2012" i="6"/>
  <c r="AX2012" i="6"/>
  <c r="AW2012" i="6"/>
  <c r="AV2012" i="6"/>
  <c r="AU2012" i="6"/>
  <c r="AT2012" i="6"/>
  <c r="AS2012" i="6"/>
  <c r="AR2012" i="6"/>
  <c r="AQ2012" i="6"/>
  <c r="AP2012" i="6"/>
  <c r="AO2012" i="6"/>
  <c r="AN2012" i="6"/>
  <c r="AM2012" i="6"/>
  <c r="AL2012" i="6"/>
  <c r="AK2012" i="6"/>
  <c r="AJ2012" i="6"/>
  <c r="AI2012" i="6"/>
  <c r="AR1972" i="6"/>
  <c r="AT1973" i="6"/>
  <c r="AT1972" i="6"/>
  <c r="AS1972" i="6"/>
  <c r="AQ1972" i="6"/>
  <c r="AP1972" i="6"/>
  <c r="AN1972" i="6"/>
  <c r="AM1972" i="6"/>
  <c r="AL1972" i="6"/>
  <c r="AK1972" i="6"/>
  <c r="AJ1972" i="6"/>
  <c r="AI1972" i="6"/>
  <c r="BN1820" i="6"/>
  <c r="BN1702" i="6"/>
  <c r="BN1703" i="6"/>
  <c r="BN1704" i="6"/>
  <c r="BN1705" i="6"/>
  <c r="BO1705" i="6" s="1"/>
  <c r="BP1705" i="6" s="1"/>
  <c r="BN1706" i="6"/>
  <c r="BN1707" i="6"/>
  <c r="BN1708" i="6"/>
  <c r="BN1709" i="6"/>
  <c r="BN1710" i="6"/>
  <c r="BN1711" i="6"/>
  <c r="BN1712" i="6"/>
  <c r="BN1713" i="6"/>
  <c r="BN1714" i="6"/>
  <c r="BN1715" i="6"/>
  <c r="BN1716" i="6"/>
  <c r="BN1717" i="6"/>
  <c r="BO1717" i="6" s="1"/>
  <c r="BP1717" i="6" s="1"/>
  <c r="BN1718" i="6"/>
  <c r="BN1719" i="6"/>
  <c r="BN1720" i="6"/>
  <c r="BN1721" i="6"/>
  <c r="BN1722" i="6"/>
  <c r="BN1723" i="6"/>
  <c r="BN1724" i="6"/>
  <c r="BN1725" i="6"/>
  <c r="BN1726" i="6"/>
  <c r="BN1727" i="6"/>
  <c r="BN1728" i="6"/>
  <c r="BN1729" i="6"/>
  <c r="BO1729" i="6" s="1"/>
  <c r="BP1729" i="6" s="1"/>
  <c r="BN1730" i="6"/>
  <c r="BN1731" i="6"/>
  <c r="BN1732" i="6"/>
  <c r="BN1733" i="6"/>
  <c r="BN1734" i="6"/>
  <c r="BN1735" i="6"/>
  <c r="BN1736" i="6"/>
  <c r="BN1737" i="6"/>
  <c r="BN1738" i="6"/>
  <c r="BN1739" i="6"/>
  <c r="BN1740" i="6"/>
  <c r="BN1741" i="6"/>
  <c r="BO1741" i="6" s="1"/>
  <c r="BP1741" i="6" s="1"/>
  <c r="BN1742" i="6"/>
  <c r="BN1743" i="6"/>
  <c r="BN1744" i="6"/>
  <c r="BN1745" i="6"/>
  <c r="BN1746" i="6"/>
  <c r="BN1747" i="6"/>
  <c r="BN1748" i="6"/>
  <c r="BN1749" i="6"/>
  <c r="BN1750" i="6"/>
  <c r="BN1751" i="6"/>
  <c r="BN1752" i="6"/>
  <c r="BN1753" i="6"/>
  <c r="BO1753" i="6" s="1"/>
  <c r="BP1753" i="6" s="1"/>
  <c r="BN1754" i="6"/>
  <c r="BN1755" i="6"/>
  <c r="BN1756" i="6"/>
  <c r="BN1757" i="6"/>
  <c r="BN1758" i="6"/>
  <c r="BN1759" i="6"/>
  <c r="BN1760" i="6"/>
  <c r="BN1761" i="6"/>
  <c r="BN1762" i="6"/>
  <c r="BN1763" i="6"/>
  <c r="BN1764" i="6"/>
  <c r="BN1765" i="6"/>
  <c r="BO1765" i="6" s="1"/>
  <c r="BP1765" i="6" s="1"/>
  <c r="BN1766" i="6"/>
  <c r="BN1767" i="6"/>
  <c r="BN1768" i="6"/>
  <c r="BN1769" i="6"/>
  <c r="BN1770" i="6"/>
  <c r="BN1771" i="6"/>
  <c r="BN1772" i="6"/>
  <c r="BN1773" i="6"/>
  <c r="BN1774" i="6"/>
  <c r="BN1775" i="6"/>
  <c r="BN1776" i="6"/>
  <c r="BN1777" i="6"/>
  <c r="BO1777" i="6" s="1"/>
  <c r="BP1777" i="6" s="1"/>
  <c r="BN1778" i="6"/>
  <c r="BN1779" i="6"/>
  <c r="BN1780" i="6"/>
  <c r="BN1781" i="6"/>
  <c r="BN1782" i="6"/>
  <c r="BN1783" i="6"/>
  <c r="BN1784" i="6"/>
  <c r="BN1785" i="6"/>
  <c r="BN1786" i="6"/>
  <c r="BN1787" i="6"/>
  <c r="BN1788" i="6"/>
  <c r="BN1789" i="6"/>
  <c r="BO1789" i="6" s="1"/>
  <c r="BP1789" i="6" s="1"/>
  <c r="BN1790" i="6"/>
  <c r="BN1791" i="6"/>
  <c r="BN1792" i="6"/>
  <c r="BN1793" i="6"/>
  <c r="BN1794" i="6"/>
  <c r="BN1795" i="6"/>
  <c r="BN1796" i="6"/>
  <c r="BN1797" i="6"/>
  <c r="BN1798" i="6"/>
  <c r="BN1799" i="6"/>
  <c r="BN1800" i="6"/>
  <c r="BN1801" i="6"/>
  <c r="BO1801" i="6" s="1"/>
  <c r="BP1801" i="6" s="1"/>
  <c r="BN1802" i="6"/>
  <c r="BN1803" i="6"/>
  <c r="BN1804" i="6"/>
  <c r="BN1805" i="6"/>
  <c r="BN1806" i="6"/>
  <c r="BN1807" i="6"/>
  <c r="BN1808" i="6"/>
  <c r="BN1809" i="6"/>
  <c r="BN1810" i="6"/>
  <c r="BN1811" i="6"/>
  <c r="BN1812" i="6"/>
  <c r="BO1812" i="6" s="1"/>
  <c r="BP1812" i="6" s="1"/>
  <c r="BN1813" i="6"/>
  <c r="BO1813" i="6" s="1"/>
  <c r="BP1813" i="6" s="1"/>
  <c r="BN1814" i="6"/>
  <c r="BO1814" i="6" s="1"/>
  <c r="BP1814" i="6" s="1"/>
  <c r="BN1815" i="6"/>
  <c r="BO1815" i="6" s="1"/>
  <c r="BP1815" i="6" s="1"/>
  <c r="BN1816" i="6"/>
  <c r="BO1816" i="6" s="1"/>
  <c r="BP1816" i="6" s="1"/>
  <c r="BN1817" i="6"/>
  <c r="BO1817" i="6" s="1"/>
  <c r="BP1817" i="6" s="1"/>
  <c r="BN1818" i="6"/>
  <c r="BO1818" i="6" s="1"/>
  <c r="BP1818" i="6" s="1"/>
  <c r="BN1819" i="6"/>
  <c r="BO1819" i="6" s="1"/>
  <c r="BP1819" i="6" s="1"/>
  <c r="BO1820" i="6"/>
  <c r="BP1820" i="6" s="1"/>
  <c r="BN1701" i="6"/>
  <c r="BL1836" i="6"/>
  <c r="BK1836" i="6"/>
  <c r="BJ1836" i="6"/>
  <c r="BI1836" i="6"/>
  <c r="BH1836" i="6"/>
  <c r="BG1836" i="6"/>
  <c r="BF1836" i="6"/>
  <c r="BE1836" i="6"/>
  <c r="BD1836" i="6"/>
  <c r="BC1836" i="6"/>
  <c r="BB1836" i="6"/>
  <c r="BA1836" i="6"/>
  <c r="AZ1836" i="6"/>
  <c r="AY1836" i="6"/>
  <c r="AX1836" i="6"/>
  <c r="AW1836" i="6"/>
  <c r="AV1836" i="6"/>
  <c r="AU1836" i="6"/>
  <c r="AT1836" i="6"/>
  <c r="AS1836" i="6"/>
  <c r="AR1836" i="6"/>
  <c r="AQ1836" i="6"/>
  <c r="AP1836" i="6"/>
  <c r="AO1836" i="6"/>
  <c r="AN1836" i="6"/>
  <c r="AM1836" i="6"/>
  <c r="AL1836" i="6"/>
  <c r="AK1836" i="6"/>
  <c r="AJ1836" i="6"/>
  <c r="AI1836" i="6"/>
  <c r="B1827" i="6"/>
  <c r="BO1701" i="6"/>
  <c r="B1826" i="6"/>
  <c r="BL1821" i="6"/>
  <c r="BK1821" i="6"/>
  <c r="BL1701" i="6"/>
  <c r="BK1701" i="6"/>
  <c r="BJ1701" i="6"/>
  <c r="BI1701" i="6"/>
  <c r="BH1701" i="6"/>
  <c r="BG1701" i="6"/>
  <c r="BF1701" i="6"/>
  <c r="BE1701" i="6"/>
  <c r="BD1701" i="6"/>
  <c r="BC1701" i="6"/>
  <c r="BB1701" i="6"/>
  <c r="BA1701" i="6"/>
  <c r="AZ1701" i="6"/>
  <c r="AY1701" i="6"/>
  <c r="AX1701" i="6"/>
  <c r="AW1701" i="6"/>
  <c r="AV1701" i="6"/>
  <c r="AU1701" i="6"/>
  <c r="AT1701" i="6"/>
  <c r="AS1701" i="6"/>
  <c r="AR1701" i="6"/>
  <c r="AQ1701" i="6"/>
  <c r="AP1701" i="6"/>
  <c r="AO1701" i="6"/>
  <c r="AN1701" i="6"/>
  <c r="AM1701" i="6"/>
  <c r="AL1701" i="6"/>
  <c r="AK1701" i="6"/>
  <c r="AJ1701" i="6"/>
  <c r="AI1701" i="6"/>
  <c r="AD1821" i="6"/>
  <c r="T1821" i="6"/>
  <c r="U1821" i="6"/>
  <c r="V1821" i="6"/>
  <c r="W1821" i="6"/>
  <c r="X1821" i="6"/>
  <c r="Y1821" i="6"/>
  <c r="Z1821" i="6"/>
  <c r="AA1821" i="6"/>
  <c r="AB1821" i="6"/>
  <c r="AC1821" i="6"/>
  <c r="S1821" i="6"/>
  <c r="BN512" i="6"/>
  <c r="BM512" i="6"/>
  <c r="BL512" i="6"/>
  <c r="BK512" i="6"/>
  <c r="BJ512" i="6"/>
  <c r="BI512" i="6"/>
  <c r="BH512" i="6"/>
  <c r="BG512" i="6"/>
  <c r="BF512" i="6"/>
  <c r="BE512" i="6"/>
  <c r="AX512" i="6"/>
  <c r="AW512" i="6"/>
  <c r="AV512" i="6"/>
  <c r="AU512" i="6"/>
  <c r="AO512" i="6"/>
  <c r="AN512" i="6"/>
  <c r="AM512" i="6"/>
  <c r="AL512" i="6"/>
  <c r="AK512" i="6"/>
  <c r="AJ512" i="6"/>
  <c r="AI512" i="6"/>
  <c r="AJ376" i="6"/>
  <c r="AI376" i="6"/>
  <c r="BO1702" i="6"/>
  <c r="BO1703" i="6"/>
  <c r="BP1703" i="6" s="1"/>
  <c r="BO1704" i="6"/>
  <c r="BP1704" i="6" s="1"/>
  <c r="BO1706" i="6"/>
  <c r="BP1706" i="6" s="1"/>
  <c r="BO1707" i="6"/>
  <c r="BP1707" i="6" s="1"/>
  <c r="BO1708" i="6"/>
  <c r="BP1708" i="6" s="1"/>
  <c r="BO1709" i="6"/>
  <c r="BP1709" i="6" s="1"/>
  <c r="BO1710" i="6"/>
  <c r="BP1710" i="6"/>
  <c r="BO1711" i="6"/>
  <c r="BP1711" i="6" s="1"/>
  <c r="BO1712" i="6"/>
  <c r="BP1712" i="6" s="1"/>
  <c r="BO1713" i="6"/>
  <c r="BP1713" i="6" s="1"/>
  <c r="BO1714" i="6"/>
  <c r="BP1714" i="6" s="1"/>
  <c r="BO1715" i="6"/>
  <c r="BP1715" i="6" s="1"/>
  <c r="BO1716" i="6"/>
  <c r="BP1716" i="6" s="1"/>
  <c r="BO1718" i="6"/>
  <c r="BP1718" i="6" s="1"/>
  <c r="BO1719" i="6"/>
  <c r="BP1719" i="6"/>
  <c r="BO1720" i="6"/>
  <c r="BP1720" i="6" s="1"/>
  <c r="BO1721" i="6"/>
  <c r="BP1721" i="6" s="1"/>
  <c r="BO1722" i="6"/>
  <c r="BP1722" i="6" s="1"/>
  <c r="BO1723" i="6"/>
  <c r="BP1723" i="6" s="1"/>
  <c r="BO1724" i="6"/>
  <c r="BP1724" i="6" s="1"/>
  <c r="BO1725" i="6"/>
  <c r="BP1725" i="6" s="1"/>
  <c r="BO1726" i="6"/>
  <c r="BP1726" i="6" s="1"/>
  <c r="BO1727" i="6"/>
  <c r="BP1727" i="6"/>
  <c r="BO1728" i="6"/>
  <c r="BP1728" i="6" s="1"/>
  <c r="BO1730" i="6"/>
  <c r="BP1730" i="6" s="1"/>
  <c r="BO1731" i="6"/>
  <c r="BP1731" i="6" s="1"/>
  <c r="BO1732" i="6"/>
  <c r="BP1732" i="6" s="1"/>
  <c r="BO1733" i="6"/>
  <c r="BP1733" i="6" s="1"/>
  <c r="BO1734" i="6"/>
  <c r="BP1734" i="6" s="1"/>
  <c r="BO1735" i="6"/>
  <c r="BP1735" i="6" s="1"/>
  <c r="BO1736" i="6"/>
  <c r="BP1736" i="6" s="1"/>
  <c r="BO1737" i="6"/>
  <c r="BP1737" i="6" s="1"/>
  <c r="BO1738" i="6"/>
  <c r="BP1738" i="6" s="1"/>
  <c r="BO1739" i="6"/>
  <c r="BP1739" i="6" s="1"/>
  <c r="BO1740" i="6"/>
  <c r="BP1740" i="6" s="1"/>
  <c r="BO1742" i="6"/>
  <c r="BP1742" i="6" s="1"/>
  <c r="BO1743" i="6"/>
  <c r="BP1743" i="6" s="1"/>
  <c r="BO1744" i="6"/>
  <c r="BP1744" i="6" s="1"/>
  <c r="BO1745" i="6"/>
  <c r="BP1745" i="6" s="1"/>
  <c r="BO1746" i="6"/>
  <c r="BP1746" i="6" s="1"/>
  <c r="BO1747" i="6"/>
  <c r="BP1747" i="6" s="1"/>
  <c r="BO1748" i="6"/>
  <c r="BP1748" i="6" s="1"/>
  <c r="BO1749" i="6"/>
  <c r="BP1749" i="6" s="1"/>
  <c r="BO1750" i="6"/>
  <c r="BP1750" i="6" s="1"/>
  <c r="BO1751" i="6"/>
  <c r="BP1751" i="6" s="1"/>
  <c r="BO1752" i="6"/>
  <c r="BP1752" i="6" s="1"/>
  <c r="BO1754" i="6"/>
  <c r="BP1754" i="6" s="1"/>
  <c r="BO1755" i="6"/>
  <c r="BP1755" i="6" s="1"/>
  <c r="BO1756" i="6"/>
  <c r="BP1756" i="6" s="1"/>
  <c r="BO1757" i="6"/>
  <c r="BP1757" i="6" s="1"/>
  <c r="BO1758" i="6"/>
  <c r="BP1758" i="6" s="1"/>
  <c r="BO1759" i="6"/>
  <c r="BP1759" i="6" s="1"/>
  <c r="BO1760" i="6"/>
  <c r="BP1760" i="6"/>
  <c r="BO1761" i="6"/>
  <c r="BP1761" i="6" s="1"/>
  <c r="BO1762" i="6"/>
  <c r="BP1762" i="6" s="1"/>
  <c r="BO1763" i="6"/>
  <c r="BP1763" i="6" s="1"/>
  <c r="BO1764" i="6"/>
  <c r="BP1764" i="6" s="1"/>
  <c r="BO1766" i="6"/>
  <c r="BP1766" i="6" s="1"/>
  <c r="BO1767" i="6"/>
  <c r="BP1767" i="6" s="1"/>
  <c r="BO1768" i="6"/>
  <c r="BP1768" i="6" s="1"/>
  <c r="BO1769" i="6"/>
  <c r="BP1769" i="6"/>
  <c r="BO1770" i="6"/>
  <c r="BP1770" i="6" s="1"/>
  <c r="BO1771" i="6"/>
  <c r="BP1771" i="6" s="1"/>
  <c r="BO1772" i="6"/>
  <c r="BP1772" i="6" s="1"/>
  <c r="BO1773" i="6"/>
  <c r="BP1773" i="6" s="1"/>
  <c r="BO1774" i="6"/>
  <c r="BP1774" i="6" s="1"/>
  <c r="BO1775" i="6"/>
  <c r="BP1775" i="6"/>
  <c r="BO1776" i="6"/>
  <c r="BP1776" i="6" s="1"/>
  <c r="BO1778" i="6"/>
  <c r="BP1778" i="6" s="1"/>
  <c r="BO1779" i="6"/>
  <c r="BP1779" i="6" s="1"/>
  <c r="BO1780" i="6"/>
  <c r="BP1780" i="6"/>
  <c r="BO1781" i="6"/>
  <c r="BP1781" i="6" s="1"/>
  <c r="BO1782" i="6"/>
  <c r="BP1782" i="6" s="1"/>
  <c r="BO1783" i="6"/>
  <c r="BP1783" i="6" s="1"/>
  <c r="BO1784" i="6"/>
  <c r="BP1784" i="6" s="1"/>
  <c r="BO1785" i="6"/>
  <c r="BP1785" i="6"/>
  <c r="BO1786" i="6"/>
  <c r="BP1786" i="6" s="1"/>
  <c r="BO1787" i="6"/>
  <c r="BP1787" i="6" s="1"/>
  <c r="BO1788" i="6"/>
  <c r="BP1788" i="6" s="1"/>
  <c r="BO1790" i="6"/>
  <c r="BP1790" i="6" s="1"/>
  <c r="BO1791" i="6"/>
  <c r="BP1791" i="6" s="1"/>
  <c r="BO1792" i="6"/>
  <c r="BP1792" i="6" s="1"/>
  <c r="BO1793" i="6"/>
  <c r="BP1793" i="6" s="1"/>
  <c r="BO1794" i="6"/>
  <c r="BP1794" i="6"/>
  <c r="BO1795" i="6"/>
  <c r="BP1795" i="6" s="1"/>
  <c r="BO1796" i="6"/>
  <c r="BP1796" i="6" s="1"/>
  <c r="BO1797" i="6"/>
  <c r="BP1797" i="6" s="1"/>
  <c r="BO1798" i="6"/>
  <c r="BP1798" i="6" s="1"/>
  <c r="BO1799" i="6"/>
  <c r="BP1799" i="6" s="1"/>
  <c r="BO1800" i="6"/>
  <c r="BP1800" i="6" s="1"/>
  <c r="BO1802" i="6"/>
  <c r="BP1802" i="6"/>
  <c r="BO1803" i="6"/>
  <c r="BP1803" i="6" s="1"/>
  <c r="BO1804" i="6"/>
  <c r="BP1804" i="6" s="1"/>
  <c r="BO1805" i="6"/>
  <c r="BP1805" i="6" s="1"/>
  <c r="BO1806" i="6"/>
  <c r="BP1806" i="6" s="1"/>
  <c r="BO1807" i="6"/>
  <c r="BP1807" i="6" s="1"/>
  <c r="BO1808" i="6"/>
  <c r="BP1808" i="6" s="1"/>
  <c r="BO1809" i="6"/>
  <c r="BP1809" i="6" s="1"/>
  <c r="BO1810" i="6"/>
  <c r="BP1810" i="6" s="1"/>
  <c r="BO1811" i="6"/>
  <c r="BP1811" i="6"/>
  <c r="AY1702" i="6"/>
  <c r="AZ1702" i="6"/>
  <c r="BB1702" i="6" s="1"/>
  <c r="BA1702" i="6"/>
  <c r="BC1702" i="6"/>
  <c r="BD1702" i="6"/>
  <c r="BE1702" i="6"/>
  <c r="BF1702" i="6"/>
  <c r="BG1702" i="6"/>
  <c r="BH1702" i="6"/>
  <c r="BI1702" i="6"/>
  <c r="BJ1702" i="6" s="1"/>
  <c r="BK1702" i="6" s="1"/>
  <c r="AY1703" i="6"/>
  <c r="AZ1703" i="6"/>
  <c r="BB1703" i="6" s="1"/>
  <c r="BA1703" i="6"/>
  <c r="BC1703" i="6"/>
  <c r="BD1703" i="6"/>
  <c r="BE1703" i="6"/>
  <c r="BF1703" i="6"/>
  <c r="BG1703" i="6"/>
  <c r="BH1703" i="6"/>
  <c r="BI1703" i="6"/>
  <c r="BJ1703" i="6"/>
  <c r="BK1703" i="6" s="1"/>
  <c r="BL1703" i="6" s="1"/>
  <c r="AY1704" i="6"/>
  <c r="AZ1704" i="6"/>
  <c r="BB1704" i="6" s="1"/>
  <c r="BA1704" i="6"/>
  <c r="BC1704" i="6"/>
  <c r="BD1704" i="6"/>
  <c r="BE1704" i="6"/>
  <c r="BF1704" i="6" s="1"/>
  <c r="BG1704" i="6"/>
  <c r="BH1704" i="6"/>
  <c r="BI1704" i="6"/>
  <c r="BJ1704" i="6"/>
  <c r="AY1705" i="6"/>
  <c r="AZ1705" i="6"/>
  <c r="BB1705" i="6" s="1"/>
  <c r="BA1705" i="6"/>
  <c r="BC1705" i="6"/>
  <c r="BD1705" i="6"/>
  <c r="BE1705" i="6"/>
  <c r="BF1705" i="6"/>
  <c r="BG1705" i="6"/>
  <c r="BH1705" i="6"/>
  <c r="BI1705" i="6"/>
  <c r="BJ1705" i="6" s="1"/>
  <c r="BK1705" i="6" s="1"/>
  <c r="BL1705" i="6" s="1"/>
  <c r="AY1706" i="6"/>
  <c r="AZ1706" i="6"/>
  <c r="BB1706" i="6" s="1"/>
  <c r="BK1706" i="6" s="1"/>
  <c r="BL1706" i="6" s="1"/>
  <c r="BA1706" i="6"/>
  <c r="BC1706" i="6"/>
  <c r="BD1706" i="6"/>
  <c r="BE1706" i="6"/>
  <c r="BF1706" i="6"/>
  <c r="BG1706" i="6"/>
  <c r="BH1706" i="6"/>
  <c r="BI1706" i="6"/>
  <c r="BJ1706" i="6"/>
  <c r="AY1707" i="6"/>
  <c r="AZ1707" i="6"/>
  <c r="BB1707" i="6" s="1"/>
  <c r="BK1707" i="6" s="1"/>
  <c r="BL1707" i="6" s="1"/>
  <c r="BA1707" i="6"/>
  <c r="BC1707" i="6"/>
  <c r="BD1707" i="6"/>
  <c r="BF1707" i="6" s="1"/>
  <c r="BE1707" i="6"/>
  <c r="BG1707" i="6"/>
  <c r="BH1707" i="6"/>
  <c r="BI1707" i="6"/>
  <c r="BJ1707" i="6"/>
  <c r="AY1708" i="6"/>
  <c r="AZ1708" i="6"/>
  <c r="BB1708" i="6" s="1"/>
  <c r="BA1708" i="6"/>
  <c r="BC1708" i="6"/>
  <c r="BD1708" i="6"/>
  <c r="BF1708" i="6" s="1"/>
  <c r="BE1708" i="6"/>
  <c r="BG1708" i="6"/>
  <c r="BH1708" i="6"/>
  <c r="BI1708" i="6"/>
  <c r="BJ1708" i="6" s="1"/>
  <c r="AY1709" i="6"/>
  <c r="AZ1709" i="6"/>
  <c r="BB1709" i="6" s="1"/>
  <c r="BK1709" i="6" s="1"/>
  <c r="BL1709" i="6" s="1"/>
  <c r="BA1709" i="6"/>
  <c r="BC1709" i="6"/>
  <c r="BD1709" i="6"/>
  <c r="BE1709" i="6"/>
  <c r="BF1709" i="6"/>
  <c r="BG1709" i="6"/>
  <c r="BH1709" i="6"/>
  <c r="BI1709" i="6"/>
  <c r="BJ1709" i="6"/>
  <c r="AY1710" i="6"/>
  <c r="AZ1710" i="6"/>
  <c r="BB1710" i="6" s="1"/>
  <c r="BK1710" i="6" s="1"/>
  <c r="BL1710" i="6" s="1"/>
  <c r="BA1710" i="6"/>
  <c r="BC1710" i="6"/>
  <c r="BD1710" i="6"/>
  <c r="BF1710" i="6" s="1"/>
  <c r="BE1710" i="6"/>
  <c r="BG1710" i="6"/>
  <c r="BJ1710" i="6" s="1"/>
  <c r="BH1710" i="6"/>
  <c r="BI1710" i="6"/>
  <c r="AY1711" i="6"/>
  <c r="AZ1711" i="6"/>
  <c r="BB1711" i="6" s="1"/>
  <c r="BK1711" i="6" s="1"/>
  <c r="BL1711" i="6" s="1"/>
  <c r="BA1711" i="6"/>
  <c r="BC1711" i="6"/>
  <c r="BD1711" i="6"/>
  <c r="BE1711" i="6"/>
  <c r="BF1711" i="6"/>
  <c r="BG1711" i="6"/>
  <c r="BJ1711" i="6" s="1"/>
  <c r="BH1711" i="6"/>
  <c r="BI1711" i="6"/>
  <c r="AY1712" i="6"/>
  <c r="AZ1712" i="6"/>
  <c r="BB1712" i="6" s="1"/>
  <c r="BA1712" i="6"/>
  <c r="BC1712" i="6"/>
  <c r="BD1712" i="6"/>
  <c r="BE1712" i="6"/>
  <c r="BF1712" i="6"/>
  <c r="BG1712" i="6"/>
  <c r="BJ1712" i="6" s="1"/>
  <c r="BH1712" i="6"/>
  <c r="BI1712" i="6"/>
  <c r="AY1713" i="6"/>
  <c r="AZ1713" i="6"/>
  <c r="BB1713" i="6" s="1"/>
  <c r="BK1713" i="6" s="1"/>
  <c r="BL1713" i="6" s="1"/>
  <c r="BA1713" i="6"/>
  <c r="BC1713" i="6"/>
  <c r="BD1713" i="6"/>
  <c r="BE1713" i="6"/>
  <c r="BF1713" i="6"/>
  <c r="BG1713" i="6"/>
  <c r="BH1713" i="6"/>
  <c r="BI1713" i="6"/>
  <c r="BJ1713" i="6"/>
  <c r="AY1714" i="6"/>
  <c r="AZ1714" i="6"/>
  <c r="BB1714" i="6" s="1"/>
  <c r="BA1714" i="6"/>
  <c r="BC1714" i="6"/>
  <c r="BD1714" i="6"/>
  <c r="BE1714" i="6"/>
  <c r="BF1714" i="6"/>
  <c r="BG1714" i="6"/>
  <c r="BJ1714" i="6" s="1"/>
  <c r="BK1714" i="6" s="1"/>
  <c r="BL1714" i="6" s="1"/>
  <c r="BH1714" i="6"/>
  <c r="BI1714" i="6"/>
  <c r="AY1715" i="6"/>
  <c r="AZ1715" i="6"/>
  <c r="BB1715" i="6" s="1"/>
  <c r="BA1715" i="6"/>
  <c r="BC1715" i="6"/>
  <c r="BD1715" i="6"/>
  <c r="BE1715" i="6"/>
  <c r="BF1715" i="6"/>
  <c r="BK1715" i="6" s="1"/>
  <c r="BL1715" i="6" s="1"/>
  <c r="BG1715" i="6"/>
  <c r="BH1715" i="6"/>
  <c r="BI1715" i="6"/>
  <c r="BJ1715" i="6"/>
  <c r="AY1716" i="6"/>
  <c r="AZ1716" i="6"/>
  <c r="BB1716" i="6" s="1"/>
  <c r="BA1716" i="6"/>
  <c r="BC1716" i="6"/>
  <c r="BD1716" i="6"/>
  <c r="BE1716" i="6"/>
  <c r="BF1716" i="6"/>
  <c r="BG1716" i="6"/>
  <c r="BH1716" i="6"/>
  <c r="BI1716" i="6"/>
  <c r="BJ1716" i="6"/>
  <c r="BK1716" i="6"/>
  <c r="BL1716" i="6" s="1"/>
  <c r="AY1717" i="6"/>
  <c r="AZ1717" i="6"/>
  <c r="BB1717" i="6" s="1"/>
  <c r="BA1717" i="6"/>
  <c r="BC1717" i="6"/>
  <c r="BD1717" i="6"/>
  <c r="BE1717" i="6"/>
  <c r="BF1717" i="6"/>
  <c r="BG1717" i="6"/>
  <c r="BH1717" i="6"/>
  <c r="BI1717" i="6"/>
  <c r="BJ1717" i="6"/>
  <c r="BK1717" i="6"/>
  <c r="BL1717" i="6"/>
  <c r="AY1718" i="6"/>
  <c r="AZ1718" i="6"/>
  <c r="BB1718" i="6" s="1"/>
  <c r="BA1718" i="6"/>
  <c r="BC1718" i="6"/>
  <c r="BD1718" i="6"/>
  <c r="BE1718" i="6"/>
  <c r="BF1718" i="6" s="1"/>
  <c r="BG1718" i="6"/>
  <c r="BH1718" i="6"/>
  <c r="BI1718" i="6"/>
  <c r="BJ1718" i="6"/>
  <c r="AY1719" i="6"/>
  <c r="AZ1719" i="6"/>
  <c r="BB1719" i="6" s="1"/>
  <c r="BA1719" i="6"/>
  <c r="BC1719" i="6"/>
  <c r="BD1719" i="6"/>
  <c r="BE1719" i="6"/>
  <c r="BF1719" i="6"/>
  <c r="BG1719" i="6"/>
  <c r="BH1719" i="6"/>
  <c r="BI1719" i="6"/>
  <c r="BJ1719" i="6"/>
  <c r="BK1719" i="6"/>
  <c r="BL1719" i="6"/>
  <c r="AY1720" i="6"/>
  <c r="AZ1720" i="6"/>
  <c r="BB1720" i="6" s="1"/>
  <c r="BK1720" i="6" s="1"/>
  <c r="BL1720" i="6" s="1"/>
  <c r="BA1720" i="6"/>
  <c r="BC1720" i="6"/>
  <c r="BD1720" i="6"/>
  <c r="BE1720" i="6"/>
  <c r="BF1720" i="6"/>
  <c r="BG1720" i="6"/>
  <c r="BH1720" i="6"/>
  <c r="BI1720" i="6"/>
  <c r="BJ1720" i="6"/>
  <c r="AY1721" i="6"/>
  <c r="AZ1721" i="6"/>
  <c r="BB1721" i="6" s="1"/>
  <c r="BA1721" i="6"/>
  <c r="BC1721" i="6"/>
  <c r="BD1721" i="6"/>
  <c r="BF1721" i="6" s="1"/>
  <c r="BE1721" i="6"/>
  <c r="BG1721" i="6"/>
  <c r="BH1721" i="6"/>
  <c r="BI1721" i="6"/>
  <c r="BJ1721" i="6"/>
  <c r="AY1722" i="6"/>
  <c r="AZ1722" i="6"/>
  <c r="BB1722" i="6" s="1"/>
  <c r="BA1722" i="6"/>
  <c r="BC1722" i="6"/>
  <c r="BD1722" i="6"/>
  <c r="BF1722" i="6" s="1"/>
  <c r="BE1722" i="6"/>
  <c r="BG1722" i="6"/>
  <c r="BH1722" i="6"/>
  <c r="BI1722" i="6"/>
  <c r="BJ1722" i="6" s="1"/>
  <c r="AY1723" i="6"/>
  <c r="AZ1723" i="6"/>
  <c r="BB1723" i="6" s="1"/>
  <c r="BK1723" i="6" s="1"/>
  <c r="BL1723" i="6" s="1"/>
  <c r="BA1723" i="6"/>
  <c r="BC1723" i="6"/>
  <c r="BD1723" i="6"/>
  <c r="BE1723" i="6"/>
  <c r="BF1723" i="6"/>
  <c r="BG1723" i="6"/>
  <c r="BH1723" i="6"/>
  <c r="BI1723" i="6"/>
  <c r="BJ1723" i="6"/>
  <c r="AY1724" i="6"/>
  <c r="AZ1724" i="6"/>
  <c r="BB1724" i="6" s="1"/>
  <c r="BA1724" i="6"/>
  <c r="BC1724" i="6"/>
  <c r="BD1724" i="6"/>
  <c r="BF1724" i="6" s="1"/>
  <c r="BE1724" i="6"/>
  <c r="BG1724" i="6"/>
  <c r="BJ1724" i="6" s="1"/>
  <c r="BH1724" i="6"/>
  <c r="BI1724" i="6"/>
  <c r="AY1725" i="6"/>
  <c r="AZ1725" i="6"/>
  <c r="BB1725" i="6" s="1"/>
  <c r="BA1725" i="6"/>
  <c r="BC1725" i="6"/>
  <c r="BD1725" i="6"/>
  <c r="BE1725" i="6"/>
  <c r="BF1725" i="6"/>
  <c r="BG1725" i="6"/>
  <c r="BJ1725" i="6" s="1"/>
  <c r="BH1725" i="6"/>
  <c r="BI1725" i="6"/>
  <c r="AY1726" i="6"/>
  <c r="AZ1726" i="6"/>
  <c r="BB1726" i="6" s="1"/>
  <c r="BA1726" i="6"/>
  <c r="BC1726" i="6"/>
  <c r="BD1726" i="6"/>
  <c r="BE1726" i="6"/>
  <c r="BF1726" i="6"/>
  <c r="BG1726" i="6"/>
  <c r="BJ1726" i="6" s="1"/>
  <c r="BH1726" i="6"/>
  <c r="BI1726" i="6"/>
  <c r="AY1727" i="6"/>
  <c r="AZ1727" i="6"/>
  <c r="BB1727" i="6" s="1"/>
  <c r="BK1727" i="6" s="1"/>
  <c r="BL1727" i="6" s="1"/>
  <c r="BA1727" i="6"/>
  <c r="BC1727" i="6"/>
  <c r="BD1727" i="6"/>
  <c r="BE1727" i="6"/>
  <c r="BF1727" i="6"/>
  <c r="BG1727" i="6"/>
  <c r="BH1727" i="6"/>
  <c r="BI1727" i="6"/>
  <c r="BJ1727" i="6"/>
  <c r="AY1728" i="6"/>
  <c r="AZ1728" i="6"/>
  <c r="BB1728" i="6" s="1"/>
  <c r="BA1728" i="6"/>
  <c r="BC1728" i="6"/>
  <c r="BD1728" i="6"/>
  <c r="BE1728" i="6"/>
  <c r="BF1728" i="6"/>
  <c r="BG1728" i="6"/>
  <c r="BJ1728" i="6" s="1"/>
  <c r="BK1728" i="6" s="1"/>
  <c r="BL1728" i="6" s="1"/>
  <c r="BH1728" i="6"/>
  <c r="BI1728" i="6"/>
  <c r="AY1729" i="6"/>
  <c r="AZ1729" i="6"/>
  <c r="BB1729" i="6" s="1"/>
  <c r="BA1729" i="6"/>
  <c r="BC1729" i="6"/>
  <c r="BD1729" i="6"/>
  <c r="BE1729" i="6"/>
  <c r="BF1729" i="6"/>
  <c r="BK1729" i="6" s="1"/>
  <c r="BL1729" i="6" s="1"/>
  <c r="BG1729" i="6"/>
  <c r="BH1729" i="6"/>
  <c r="BI1729" i="6"/>
  <c r="BJ1729" i="6"/>
  <c r="AY1730" i="6"/>
  <c r="AZ1730" i="6"/>
  <c r="BB1730" i="6" s="1"/>
  <c r="BA1730" i="6"/>
  <c r="BC1730" i="6"/>
  <c r="BD1730" i="6"/>
  <c r="BE1730" i="6"/>
  <c r="BF1730" i="6"/>
  <c r="BG1730" i="6"/>
  <c r="BH1730" i="6"/>
  <c r="BI1730" i="6"/>
  <c r="BJ1730" i="6"/>
  <c r="BK1730" i="6"/>
  <c r="BL1730" i="6" s="1"/>
  <c r="AY1731" i="6"/>
  <c r="AZ1731" i="6"/>
  <c r="BB1731" i="6" s="1"/>
  <c r="BA1731" i="6"/>
  <c r="BC1731" i="6"/>
  <c r="BD1731" i="6"/>
  <c r="BE1731" i="6"/>
  <c r="BF1731" i="6"/>
  <c r="BG1731" i="6"/>
  <c r="BH1731" i="6"/>
  <c r="BI1731" i="6"/>
  <c r="BJ1731" i="6"/>
  <c r="BK1731" i="6"/>
  <c r="BL1731" i="6"/>
  <c r="AY1732" i="6"/>
  <c r="AZ1732" i="6"/>
  <c r="BB1732" i="6" s="1"/>
  <c r="BK1732" i="6" s="1"/>
  <c r="BL1732" i="6" s="1"/>
  <c r="BA1732" i="6"/>
  <c r="BC1732" i="6"/>
  <c r="BD1732" i="6"/>
  <c r="BE1732" i="6"/>
  <c r="BF1732" i="6" s="1"/>
  <c r="BG1732" i="6"/>
  <c r="BH1732" i="6"/>
  <c r="BI1732" i="6"/>
  <c r="BJ1732" i="6"/>
  <c r="AY1733" i="6"/>
  <c r="AZ1733" i="6"/>
  <c r="BB1733" i="6" s="1"/>
  <c r="BK1733" i="6" s="1"/>
  <c r="BL1733" i="6" s="1"/>
  <c r="BA1733" i="6"/>
  <c r="BC1733" i="6"/>
  <c r="BD1733" i="6"/>
  <c r="BE1733" i="6"/>
  <c r="BF1733" i="6"/>
  <c r="BG1733" i="6"/>
  <c r="BH1733" i="6"/>
  <c r="BI1733" i="6"/>
  <c r="BJ1733" i="6"/>
  <c r="AY1734" i="6"/>
  <c r="AZ1734" i="6"/>
  <c r="BB1734" i="6" s="1"/>
  <c r="BK1734" i="6" s="1"/>
  <c r="BL1734" i="6" s="1"/>
  <c r="BA1734" i="6"/>
  <c r="BC1734" i="6"/>
  <c r="BD1734" i="6"/>
  <c r="BE1734" i="6"/>
  <c r="BF1734" i="6"/>
  <c r="BG1734" i="6"/>
  <c r="BH1734" i="6"/>
  <c r="BI1734" i="6"/>
  <c r="BJ1734" i="6"/>
  <c r="AY1735" i="6"/>
  <c r="AZ1735" i="6"/>
  <c r="BB1735" i="6" s="1"/>
  <c r="BA1735" i="6"/>
  <c r="BC1735" i="6"/>
  <c r="BD1735" i="6"/>
  <c r="BF1735" i="6" s="1"/>
  <c r="BE1735" i="6"/>
  <c r="BG1735" i="6"/>
  <c r="BH1735" i="6"/>
  <c r="BI1735" i="6"/>
  <c r="BJ1735" i="6"/>
  <c r="AY1736" i="6"/>
  <c r="AZ1736" i="6"/>
  <c r="BB1736" i="6" s="1"/>
  <c r="BK1736" i="6" s="1"/>
  <c r="BL1736" i="6" s="1"/>
  <c r="BA1736" i="6"/>
  <c r="BC1736" i="6"/>
  <c r="BD1736" i="6"/>
  <c r="BF1736" i="6" s="1"/>
  <c r="BE1736" i="6"/>
  <c r="BG1736" i="6"/>
  <c r="BH1736" i="6"/>
  <c r="BI1736" i="6"/>
  <c r="BJ1736" i="6" s="1"/>
  <c r="AY1737" i="6"/>
  <c r="AZ1737" i="6"/>
  <c r="BB1737" i="6" s="1"/>
  <c r="BK1737" i="6" s="1"/>
  <c r="BL1737" i="6" s="1"/>
  <c r="BA1737" i="6"/>
  <c r="BC1737" i="6"/>
  <c r="BD1737" i="6"/>
  <c r="BE1737" i="6"/>
  <c r="BF1737" i="6"/>
  <c r="BG1737" i="6"/>
  <c r="BH1737" i="6"/>
  <c r="BI1737" i="6"/>
  <c r="BJ1737" i="6"/>
  <c r="AY1738" i="6"/>
  <c r="AZ1738" i="6"/>
  <c r="BB1738" i="6" s="1"/>
  <c r="BA1738" i="6"/>
  <c r="BC1738" i="6"/>
  <c r="BD1738" i="6"/>
  <c r="BF1738" i="6" s="1"/>
  <c r="BE1738" i="6"/>
  <c r="BG1738" i="6"/>
  <c r="BJ1738" i="6" s="1"/>
  <c r="BH1738" i="6"/>
  <c r="BI1738" i="6"/>
  <c r="AY1739" i="6"/>
  <c r="AZ1739" i="6"/>
  <c r="BB1739" i="6" s="1"/>
  <c r="BK1739" i="6" s="1"/>
  <c r="BL1739" i="6" s="1"/>
  <c r="BA1739" i="6"/>
  <c r="BC1739" i="6"/>
  <c r="BD1739" i="6"/>
  <c r="BE1739" i="6"/>
  <c r="BF1739" i="6"/>
  <c r="BG1739" i="6"/>
  <c r="BJ1739" i="6" s="1"/>
  <c r="BH1739" i="6"/>
  <c r="BI1739" i="6"/>
  <c r="AY1740" i="6"/>
  <c r="AZ1740" i="6"/>
  <c r="BB1740" i="6" s="1"/>
  <c r="BK1740" i="6" s="1"/>
  <c r="BL1740" i="6" s="1"/>
  <c r="BA1740" i="6"/>
  <c r="BC1740" i="6"/>
  <c r="BD1740" i="6"/>
  <c r="BE1740" i="6"/>
  <c r="BF1740" i="6"/>
  <c r="BG1740" i="6"/>
  <c r="BJ1740" i="6" s="1"/>
  <c r="BH1740" i="6"/>
  <c r="BI1740" i="6"/>
  <c r="AY1741" i="6"/>
  <c r="AZ1741" i="6"/>
  <c r="BB1741" i="6" s="1"/>
  <c r="BK1741" i="6" s="1"/>
  <c r="BL1741" i="6" s="1"/>
  <c r="BA1741" i="6"/>
  <c r="BC1741" i="6"/>
  <c r="BD1741" i="6"/>
  <c r="BE1741" i="6"/>
  <c r="BF1741" i="6"/>
  <c r="BG1741" i="6"/>
  <c r="BH1741" i="6"/>
  <c r="BI1741" i="6"/>
  <c r="BJ1741" i="6"/>
  <c r="AY1742" i="6"/>
  <c r="AZ1742" i="6"/>
  <c r="BB1742" i="6" s="1"/>
  <c r="BA1742" i="6"/>
  <c r="BC1742" i="6"/>
  <c r="BD1742" i="6"/>
  <c r="BE1742" i="6"/>
  <c r="BF1742" i="6"/>
  <c r="BG1742" i="6"/>
  <c r="BJ1742" i="6" s="1"/>
  <c r="BK1742" i="6" s="1"/>
  <c r="BL1742" i="6" s="1"/>
  <c r="BH1742" i="6"/>
  <c r="BI1742" i="6"/>
  <c r="AY1743" i="6"/>
  <c r="AZ1743" i="6"/>
  <c r="BB1743" i="6" s="1"/>
  <c r="BA1743" i="6"/>
  <c r="BC1743" i="6"/>
  <c r="BD1743" i="6"/>
  <c r="BE1743" i="6"/>
  <c r="BF1743" i="6"/>
  <c r="BG1743" i="6"/>
  <c r="BH1743" i="6"/>
  <c r="BI1743" i="6"/>
  <c r="BJ1743" i="6"/>
  <c r="BK1743" i="6" s="1"/>
  <c r="BL1743" i="6" s="1"/>
  <c r="AY1744" i="6"/>
  <c r="AZ1744" i="6"/>
  <c r="BB1744" i="6" s="1"/>
  <c r="BA1744" i="6"/>
  <c r="BC1744" i="6"/>
  <c r="BD1744" i="6"/>
  <c r="BE1744" i="6"/>
  <c r="BF1744" i="6"/>
  <c r="BG1744" i="6"/>
  <c r="BH1744" i="6"/>
  <c r="BI1744" i="6"/>
  <c r="BJ1744" i="6"/>
  <c r="BK1744" i="6"/>
  <c r="BL1744" i="6" s="1"/>
  <c r="AY1745" i="6"/>
  <c r="AZ1745" i="6"/>
  <c r="BB1745" i="6" s="1"/>
  <c r="BA1745" i="6"/>
  <c r="BC1745" i="6"/>
  <c r="BD1745" i="6"/>
  <c r="BE1745" i="6"/>
  <c r="BF1745" i="6"/>
  <c r="BG1745" i="6"/>
  <c r="BH1745" i="6"/>
  <c r="BI1745" i="6"/>
  <c r="BJ1745" i="6"/>
  <c r="BK1745" i="6"/>
  <c r="BL1745" i="6"/>
  <c r="AY1746" i="6"/>
  <c r="AZ1746" i="6"/>
  <c r="BB1746" i="6" s="1"/>
  <c r="BA1746" i="6"/>
  <c r="BC1746" i="6"/>
  <c r="BD1746" i="6"/>
  <c r="BE1746" i="6"/>
  <c r="BF1746" i="6" s="1"/>
  <c r="BG1746" i="6"/>
  <c r="BH1746" i="6"/>
  <c r="BI1746" i="6"/>
  <c r="BJ1746" i="6"/>
  <c r="AY1747" i="6"/>
  <c r="AZ1747" i="6"/>
  <c r="BB1747" i="6" s="1"/>
  <c r="BK1747" i="6" s="1"/>
  <c r="BL1747" i="6" s="1"/>
  <c r="BA1747" i="6"/>
  <c r="BC1747" i="6"/>
  <c r="BD1747" i="6"/>
  <c r="BE1747" i="6"/>
  <c r="BF1747" i="6"/>
  <c r="BG1747" i="6"/>
  <c r="BH1747" i="6"/>
  <c r="BI1747" i="6"/>
  <c r="BJ1747" i="6"/>
  <c r="AY1748" i="6"/>
  <c r="AZ1748" i="6"/>
  <c r="BB1748" i="6" s="1"/>
  <c r="BK1748" i="6" s="1"/>
  <c r="BL1748" i="6" s="1"/>
  <c r="BA1748" i="6"/>
  <c r="BC1748" i="6"/>
  <c r="BD1748" i="6"/>
  <c r="BE1748" i="6"/>
  <c r="BF1748" i="6"/>
  <c r="BG1748" i="6"/>
  <c r="BH1748" i="6"/>
  <c r="BI1748" i="6"/>
  <c r="BJ1748" i="6"/>
  <c r="AY1749" i="6"/>
  <c r="AZ1749" i="6"/>
  <c r="BB1749" i="6" s="1"/>
  <c r="BA1749" i="6"/>
  <c r="BC1749" i="6"/>
  <c r="BD1749" i="6"/>
  <c r="BF1749" i="6" s="1"/>
  <c r="BE1749" i="6"/>
  <c r="BG1749" i="6"/>
  <c r="BH1749" i="6"/>
  <c r="BI1749" i="6"/>
  <c r="BJ1749" i="6"/>
  <c r="AY1750" i="6"/>
  <c r="AZ1750" i="6"/>
  <c r="BB1750" i="6" s="1"/>
  <c r="BA1750" i="6"/>
  <c r="BC1750" i="6"/>
  <c r="BD1750" i="6"/>
  <c r="BF1750" i="6" s="1"/>
  <c r="BE1750" i="6"/>
  <c r="BG1750" i="6"/>
  <c r="BH1750" i="6"/>
  <c r="BI1750" i="6"/>
  <c r="BJ1750" i="6" s="1"/>
  <c r="AY1751" i="6"/>
  <c r="AZ1751" i="6"/>
  <c r="BB1751" i="6" s="1"/>
  <c r="BK1751" i="6" s="1"/>
  <c r="BL1751" i="6" s="1"/>
  <c r="BA1751" i="6"/>
  <c r="BC1751" i="6"/>
  <c r="BD1751" i="6"/>
  <c r="BE1751" i="6"/>
  <c r="BF1751" i="6"/>
  <c r="BG1751" i="6"/>
  <c r="BH1751" i="6"/>
  <c r="BI1751" i="6"/>
  <c r="BJ1751" i="6"/>
  <c r="AY1752" i="6"/>
  <c r="AZ1752" i="6"/>
  <c r="BB1752" i="6" s="1"/>
  <c r="BK1752" i="6" s="1"/>
  <c r="BL1752" i="6" s="1"/>
  <c r="BA1752" i="6"/>
  <c r="BC1752" i="6"/>
  <c r="BD1752" i="6"/>
  <c r="BF1752" i="6" s="1"/>
  <c r="BE1752" i="6"/>
  <c r="BG1752" i="6"/>
  <c r="BJ1752" i="6" s="1"/>
  <c r="BH1752" i="6"/>
  <c r="BI1752" i="6"/>
  <c r="AY1753" i="6"/>
  <c r="AZ1753" i="6"/>
  <c r="BB1753" i="6" s="1"/>
  <c r="BA1753" i="6"/>
  <c r="BC1753" i="6"/>
  <c r="BD1753" i="6"/>
  <c r="BE1753" i="6"/>
  <c r="BF1753" i="6"/>
  <c r="BG1753" i="6"/>
  <c r="BJ1753" i="6" s="1"/>
  <c r="BH1753" i="6"/>
  <c r="BI1753" i="6"/>
  <c r="AY1754" i="6"/>
  <c r="AZ1754" i="6"/>
  <c r="BB1754" i="6" s="1"/>
  <c r="BA1754" i="6"/>
  <c r="BC1754" i="6"/>
  <c r="BD1754" i="6"/>
  <c r="BE1754" i="6"/>
  <c r="BF1754" i="6"/>
  <c r="BG1754" i="6"/>
  <c r="BJ1754" i="6" s="1"/>
  <c r="BH1754" i="6"/>
  <c r="BI1754" i="6"/>
  <c r="AY1755" i="6"/>
  <c r="AZ1755" i="6"/>
  <c r="BB1755" i="6" s="1"/>
  <c r="BK1755" i="6" s="1"/>
  <c r="BL1755" i="6" s="1"/>
  <c r="BA1755" i="6"/>
  <c r="BC1755" i="6"/>
  <c r="BD1755" i="6"/>
  <c r="BE1755" i="6"/>
  <c r="BF1755" i="6"/>
  <c r="BG1755" i="6"/>
  <c r="BH1755" i="6"/>
  <c r="BI1755" i="6"/>
  <c r="BJ1755" i="6"/>
  <c r="AY1756" i="6"/>
  <c r="AZ1756" i="6"/>
  <c r="BB1756" i="6" s="1"/>
  <c r="BA1756" i="6"/>
  <c r="BC1756" i="6"/>
  <c r="BD1756" i="6"/>
  <c r="BE1756" i="6"/>
  <c r="BF1756" i="6"/>
  <c r="BG1756" i="6"/>
  <c r="BJ1756" i="6" s="1"/>
  <c r="BK1756" i="6" s="1"/>
  <c r="BL1756" i="6" s="1"/>
  <c r="BH1756" i="6"/>
  <c r="BI1756" i="6"/>
  <c r="AY1757" i="6"/>
  <c r="AZ1757" i="6"/>
  <c r="BB1757" i="6" s="1"/>
  <c r="BA1757" i="6"/>
  <c r="BC1757" i="6"/>
  <c r="BD1757" i="6"/>
  <c r="BE1757" i="6"/>
  <c r="BF1757" i="6"/>
  <c r="BG1757" i="6"/>
  <c r="BH1757" i="6"/>
  <c r="BI1757" i="6"/>
  <c r="BJ1757" i="6"/>
  <c r="BK1757" i="6" s="1"/>
  <c r="BL1757" i="6" s="1"/>
  <c r="AY1758" i="6"/>
  <c r="AZ1758" i="6"/>
  <c r="BB1758" i="6" s="1"/>
  <c r="BA1758" i="6"/>
  <c r="BC1758" i="6"/>
  <c r="BD1758" i="6"/>
  <c r="BE1758" i="6"/>
  <c r="BF1758" i="6"/>
  <c r="BG1758" i="6"/>
  <c r="BH1758" i="6"/>
  <c r="BI1758" i="6"/>
  <c r="BJ1758" i="6"/>
  <c r="BK1758" i="6"/>
  <c r="BL1758" i="6" s="1"/>
  <c r="AY1759" i="6"/>
  <c r="AZ1759" i="6"/>
  <c r="BB1759" i="6" s="1"/>
  <c r="BA1759" i="6"/>
  <c r="BC1759" i="6"/>
  <c r="BD1759" i="6"/>
  <c r="BE1759" i="6"/>
  <c r="BF1759" i="6"/>
  <c r="BG1759" i="6"/>
  <c r="BH1759" i="6"/>
  <c r="BI1759" i="6"/>
  <c r="BJ1759" i="6"/>
  <c r="BK1759" i="6"/>
  <c r="BL1759" i="6"/>
  <c r="AY1760" i="6"/>
  <c r="AZ1760" i="6"/>
  <c r="BB1760" i="6" s="1"/>
  <c r="BK1760" i="6" s="1"/>
  <c r="BL1760" i="6" s="1"/>
  <c r="BA1760" i="6"/>
  <c r="BC1760" i="6"/>
  <c r="BD1760" i="6"/>
  <c r="BE1760" i="6"/>
  <c r="BF1760" i="6" s="1"/>
  <c r="BG1760" i="6"/>
  <c r="BH1760" i="6"/>
  <c r="BI1760" i="6"/>
  <c r="BJ1760" i="6"/>
  <c r="AY1761" i="6"/>
  <c r="AZ1761" i="6"/>
  <c r="BB1761" i="6" s="1"/>
  <c r="BK1761" i="6" s="1"/>
  <c r="BL1761" i="6" s="1"/>
  <c r="BA1761" i="6"/>
  <c r="BC1761" i="6"/>
  <c r="BD1761" i="6"/>
  <c r="BE1761" i="6"/>
  <c r="BF1761" i="6"/>
  <c r="BG1761" i="6"/>
  <c r="BH1761" i="6"/>
  <c r="BI1761" i="6"/>
  <c r="BJ1761" i="6"/>
  <c r="AY1762" i="6"/>
  <c r="AZ1762" i="6"/>
  <c r="BB1762" i="6" s="1"/>
  <c r="BK1762" i="6" s="1"/>
  <c r="BL1762" i="6" s="1"/>
  <c r="BA1762" i="6"/>
  <c r="BC1762" i="6"/>
  <c r="BD1762" i="6"/>
  <c r="BE1762" i="6"/>
  <c r="BF1762" i="6"/>
  <c r="BG1762" i="6"/>
  <c r="BH1762" i="6"/>
  <c r="BI1762" i="6"/>
  <c r="BJ1762" i="6"/>
  <c r="AY1763" i="6"/>
  <c r="AZ1763" i="6"/>
  <c r="BB1763" i="6" s="1"/>
  <c r="BA1763" i="6"/>
  <c r="BC1763" i="6"/>
  <c r="BD1763" i="6"/>
  <c r="BF1763" i="6" s="1"/>
  <c r="BE1763" i="6"/>
  <c r="BG1763" i="6"/>
  <c r="BH1763" i="6"/>
  <c r="BI1763" i="6"/>
  <c r="BJ1763" i="6"/>
  <c r="AY1764" i="6"/>
  <c r="AZ1764" i="6"/>
  <c r="BB1764" i="6" s="1"/>
  <c r="BK1764" i="6" s="1"/>
  <c r="BL1764" i="6" s="1"/>
  <c r="BA1764" i="6"/>
  <c r="BC1764" i="6"/>
  <c r="BD1764" i="6"/>
  <c r="BF1764" i="6" s="1"/>
  <c r="BE1764" i="6"/>
  <c r="BG1764" i="6"/>
  <c r="BH1764" i="6"/>
  <c r="BI1764" i="6"/>
  <c r="BJ1764" i="6" s="1"/>
  <c r="AY1765" i="6"/>
  <c r="AZ1765" i="6"/>
  <c r="BB1765" i="6" s="1"/>
  <c r="BK1765" i="6" s="1"/>
  <c r="BL1765" i="6" s="1"/>
  <c r="BA1765" i="6"/>
  <c r="BC1765" i="6"/>
  <c r="BD1765" i="6"/>
  <c r="BE1765" i="6"/>
  <c r="BF1765" i="6"/>
  <c r="BG1765" i="6"/>
  <c r="BH1765" i="6"/>
  <c r="BI1765" i="6"/>
  <c r="BJ1765" i="6"/>
  <c r="AY1766" i="6"/>
  <c r="AZ1766" i="6"/>
  <c r="BB1766" i="6" s="1"/>
  <c r="BA1766" i="6"/>
  <c r="BC1766" i="6"/>
  <c r="BD1766" i="6"/>
  <c r="BF1766" i="6" s="1"/>
  <c r="BE1766" i="6"/>
  <c r="BG1766" i="6"/>
  <c r="BJ1766" i="6" s="1"/>
  <c r="BH1766" i="6"/>
  <c r="BI1766" i="6"/>
  <c r="AY1767" i="6"/>
  <c r="AZ1767" i="6"/>
  <c r="BB1767" i="6" s="1"/>
  <c r="BA1767" i="6"/>
  <c r="BC1767" i="6"/>
  <c r="BD1767" i="6"/>
  <c r="BE1767" i="6"/>
  <c r="BF1767" i="6"/>
  <c r="BG1767" i="6"/>
  <c r="BJ1767" i="6" s="1"/>
  <c r="BH1767" i="6"/>
  <c r="BI1767" i="6"/>
  <c r="AY1768" i="6"/>
  <c r="AZ1768" i="6"/>
  <c r="BB1768" i="6" s="1"/>
  <c r="BK1768" i="6" s="1"/>
  <c r="BL1768" i="6" s="1"/>
  <c r="BA1768" i="6"/>
  <c r="BC1768" i="6"/>
  <c r="BD1768" i="6"/>
  <c r="BE1768" i="6"/>
  <c r="BF1768" i="6"/>
  <c r="BG1768" i="6"/>
  <c r="BJ1768" i="6" s="1"/>
  <c r="BH1768" i="6"/>
  <c r="BI1768" i="6"/>
  <c r="AY1769" i="6"/>
  <c r="AZ1769" i="6"/>
  <c r="BB1769" i="6" s="1"/>
  <c r="BK1769" i="6" s="1"/>
  <c r="BL1769" i="6" s="1"/>
  <c r="BA1769" i="6"/>
  <c r="BC1769" i="6"/>
  <c r="BD1769" i="6"/>
  <c r="BE1769" i="6"/>
  <c r="BF1769" i="6"/>
  <c r="BG1769" i="6"/>
  <c r="BH1769" i="6"/>
  <c r="BI1769" i="6"/>
  <c r="BJ1769" i="6"/>
  <c r="AY1770" i="6"/>
  <c r="AZ1770" i="6"/>
  <c r="BB1770" i="6" s="1"/>
  <c r="BA1770" i="6"/>
  <c r="BC1770" i="6"/>
  <c r="BD1770" i="6"/>
  <c r="BE1770" i="6"/>
  <c r="BF1770" i="6"/>
  <c r="BG1770" i="6"/>
  <c r="BH1770" i="6"/>
  <c r="BJ1770" i="6" s="1"/>
  <c r="BK1770" i="6" s="1"/>
  <c r="BL1770" i="6" s="1"/>
  <c r="BI1770" i="6"/>
  <c r="AY1771" i="6"/>
  <c r="AZ1771" i="6"/>
  <c r="BB1771" i="6" s="1"/>
  <c r="BA1771" i="6"/>
  <c r="BC1771" i="6"/>
  <c r="BD1771" i="6"/>
  <c r="BE1771" i="6"/>
  <c r="BF1771" i="6"/>
  <c r="BG1771" i="6"/>
  <c r="BH1771" i="6"/>
  <c r="BI1771" i="6"/>
  <c r="BJ1771" i="6"/>
  <c r="BK1771" i="6" s="1"/>
  <c r="BL1771" i="6" s="1"/>
  <c r="AY1772" i="6"/>
  <c r="AZ1772" i="6"/>
  <c r="BB1772" i="6" s="1"/>
  <c r="BA1772" i="6"/>
  <c r="BC1772" i="6"/>
  <c r="BD1772" i="6"/>
  <c r="BE1772" i="6"/>
  <c r="BF1772" i="6"/>
  <c r="BG1772" i="6"/>
  <c r="BH1772" i="6"/>
  <c r="BI1772" i="6"/>
  <c r="BJ1772" i="6"/>
  <c r="BK1772" i="6"/>
  <c r="BL1772" i="6" s="1"/>
  <c r="AY1773" i="6"/>
  <c r="AZ1773" i="6"/>
  <c r="BB1773" i="6" s="1"/>
  <c r="BA1773" i="6"/>
  <c r="BC1773" i="6"/>
  <c r="BD1773" i="6"/>
  <c r="BE1773" i="6"/>
  <c r="BF1773" i="6"/>
  <c r="BG1773" i="6"/>
  <c r="BH1773" i="6"/>
  <c r="BI1773" i="6"/>
  <c r="BJ1773" i="6"/>
  <c r="BK1773" i="6"/>
  <c r="BL1773" i="6"/>
  <c r="AY1774" i="6"/>
  <c r="AZ1774" i="6"/>
  <c r="BB1774" i="6" s="1"/>
  <c r="BA1774" i="6"/>
  <c r="BC1774" i="6"/>
  <c r="BD1774" i="6"/>
  <c r="BE1774" i="6"/>
  <c r="BF1774" i="6" s="1"/>
  <c r="BG1774" i="6"/>
  <c r="BH1774" i="6"/>
  <c r="BI1774" i="6"/>
  <c r="BJ1774" i="6"/>
  <c r="AY1775" i="6"/>
  <c r="AZ1775" i="6"/>
  <c r="BB1775" i="6" s="1"/>
  <c r="BA1775" i="6"/>
  <c r="BC1775" i="6"/>
  <c r="BD1775" i="6"/>
  <c r="BE1775" i="6"/>
  <c r="BF1775" i="6"/>
  <c r="BG1775" i="6"/>
  <c r="BH1775" i="6"/>
  <c r="BI1775" i="6"/>
  <c r="BJ1775" i="6" s="1"/>
  <c r="AY1776" i="6"/>
  <c r="AZ1776" i="6"/>
  <c r="BB1776" i="6" s="1"/>
  <c r="BK1776" i="6" s="1"/>
  <c r="BL1776" i="6" s="1"/>
  <c r="BA1776" i="6"/>
  <c r="BC1776" i="6"/>
  <c r="BD1776" i="6"/>
  <c r="BE1776" i="6"/>
  <c r="BF1776" i="6"/>
  <c r="BG1776" i="6"/>
  <c r="BH1776" i="6"/>
  <c r="BI1776" i="6"/>
  <c r="BJ1776" i="6"/>
  <c r="AY1777" i="6"/>
  <c r="AZ1777" i="6"/>
  <c r="BB1777" i="6" s="1"/>
  <c r="BA1777" i="6"/>
  <c r="BC1777" i="6"/>
  <c r="BD1777" i="6"/>
  <c r="BF1777" i="6" s="1"/>
  <c r="BE1777" i="6"/>
  <c r="BG1777" i="6"/>
  <c r="BH1777" i="6"/>
  <c r="BI1777" i="6"/>
  <c r="BJ1777" i="6"/>
  <c r="AY1778" i="6"/>
  <c r="AZ1778" i="6"/>
  <c r="BB1778" i="6" s="1"/>
  <c r="BA1778" i="6"/>
  <c r="BC1778" i="6"/>
  <c r="BD1778" i="6"/>
  <c r="BF1778" i="6" s="1"/>
  <c r="BE1778" i="6"/>
  <c r="BG1778" i="6"/>
  <c r="BH1778" i="6"/>
  <c r="BI1778" i="6"/>
  <c r="BJ1778" i="6" s="1"/>
  <c r="AY1779" i="6"/>
  <c r="AZ1779" i="6"/>
  <c r="BB1779" i="6" s="1"/>
  <c r="BK1779" i="6" s="1"/>
  <c r="BL1779" i="6" s="1"/>
  <c r="BA1779" i="6"/>
  <c r="BC1779" i="6"/>
  <c r="BD1779" i="6"/>
  <c r="BE1779" i="6"/>
  <c r="BF1779" i="6"/>
  <c r="BG1779" i="6"/>
  <c r="BH1779" i="6"/>
  <c r="BI1779" i="6"/>
  <c r="BJ1779" i="6"/>
  <c r="AY1780" i="6"/>
  <c r="AZ1780" i="6"/>
  <c r="BB1780" i="6" s="1"/>
  <c r="BK1780" i="6" s="1"/>
  <c r="BL1780" i="6" s="1"/>
  <c r="BA1780" i="6"/>
  <c r="BC1780" i="6"/>
  <c r="BD1780" i="6"/>
  <c r="BF1780" i="6" s="1"/>
  <c r="BE1780" i="6"/>
  <c r="BG1780" i="6"/>
  <c r="BJ1780" i="6" s="1"/>
  <c r="BH1780" i="6"/>
  <c r="BI1780" i="6"/>
  <c r="AY1781" i="6"/>
  <c r="AZ1781" i="6"/>
  <c r="BB1781" i="6" s="1"/>
  <c r="BA1781" i="6"/>
  <c r="BC1781" i="6"/>
  <c r="BD1781" i="6"/>
  <c r="BE1781" i="6"/>
  <c r="BF1781" i="6"/>
  <c r="BG1781" i="6"/>
  <c r="BJ1781" i="6" s="1"/>
  <c r="BH1781" i="6"/>
  <c r="BI1781" i="6"/>
  <c r="AY1782" i="6"/>
  <c r="AZ1782" i="6"/>
  <c r="BB1782" i="6" s="1"/>
  <c r="BA1782" i="6"/>
  <c r="BC1782" i="6"/>
  <c r="BD1782" i="6"/>
  <c r="BE1782" i="6"/>
  <c r="BF1782" i="6"/>
  <c r="BG1782" i="6"/>
  <c r="BJ1782" i="6" s="1"/>
  <c r="BH1782" i="6"/>
  <c r="BI1782" i="6"/>
  <c r="AY1783" i="6"/>
  <c r="AZ1783" i="6"/>
  <c r="BB1783" i="6" s="1"/>
  <c r="BK1783" i="6" s="1"/>
  <c r="BL1783" i="6" s="1"/>
  <c r="BA1783" i="6"/>
  <c r="BC1783" i="6"/>
  <c r="BD1783" i="6"/>
  <c r="BE1783" i="6"/>
  <c r="BF1783" i="6"/>
  <c r="BG1783" i="6"/>
  <c r="BH1783" i="6"/>
  <c r="BI1783" i="6"/>
  <c r="BJ1783" i="6"/>
  <c r="AY1784" i="6"/>
  <c r="AZ1784" i="6"/>
  <c r="BB1784" i="6" s="1"/>
  <c r="BA1784" i="6"/>
  <c r="BC1784" i="6"/>
  <c r="BD1784" i="6"/>
  <c r="BE1784" i="6"/>
  <c r="BF1784" i="6"/>
  <c r="BG1784" i="6"/>
  <c r="BH1784" i="6"/>
  <c r="BJ1784" i="6" s="1"/>
  <c r="BK1784" i="6" s="1"/>
  <c r="BL1784" i="6" s="1"/>
  <c r="BI1784" i="6"/>
  <c r="AY1785" i="6"/>
  <c r="AZ1785" i="6"/>
  <c r="BB1785" i="6" s="1"/>
  <c r="BA1785" i="6"/>
  <c r="BC1785" i="6"/>
  <c r="BD1785" i="6"/>
  <c r="BE1785" i="6"/>
  <c r="BF1785" i="6"/>
  <c r="BG1785" i="6"/>
  <c r="BH1785" i="6"/>
  <c r="BI1785" i="6"/>
  <c r="BJ1785" i="6"/>
  <c r="BK1785" i="6" s="1"/>
  <c r="BL1785" i="6" s="1"/>
  <c r="AY1786" i="6"/>
  <c r="AZ1786" i="6"/>
  <c r="BB1786" i="6" s="1"/>
  <c r="BA1786" i="6"/>
  <c r="BC1786" i="6"/>
  <c r="BD1786" i="6"/>
  <c r="BE1786" i="6"/>
  <c r="BF1786" i="6"/>
  <c r="BG1786" i="6"/>
  <c r="BH1786" i="6"/>
  <c r="BI1786" i="6"/>
  <c r="BJ1786" i="6"/>
  <c r="BK1786" i="6"/>
  <c r="BL1786" i="6" s="1"/>
  <c r="AY1787" i="6"/>
  <c r="AZ1787" i="6"/>
  <c r="BA1787" i="6"/>
  <c r="BB1787" i="6"/>
  <c r="BC1787" i="6"/>
  <c r="BD1787" i="6"/>
  <c r="BE1787" i="6"/>
  <c r="BF1787" i="6"/>
  <c r="BG1787" i="6"/>
  <c r="BH1787" i="6"/>
  <c r="BI1787" i="6"/>
  <c r="BJ1787" i="6"/>
  <c r="BK1787" i="6"/>
  <c r="BL1787" i="6" s="1"/>
  <c r="AY1788" i="6"/>
  <c r="AZ1788" i="6"/>
  <c r="BA1788" i="6"/>
  <c r="BB1788" i="6"/>
  <c r="BC1788" i="6"/>
  <c r="BD1788" i="6"/>
  <c r="BE1788" i="6"/>
  <c r="BF1788" i="6"/>
  <c r="BG1788" i="6"/>
  <c r="BH1788" i="6"/>
  <c r="BI1788" i="6"/>
  <c r="BJ1788" i="6"/>
  <c r="BK1788" i="6"/>
  <c r="BL1788" i="6" s="1"/>
  <c r="AY1789" i="6"/>
  <c r="AZ1789" i="6"/>
  <c r="BA1789" i="6"/>
  <c r="BB1789" i="6"/>
  <c r="BC1789" i="6"/>
  <c r="BD1789" i="6"/>
  <c r="BE1789" i="6"/>
  <c r="BF1789" i="6"/>
  <c r="BG1789" i="6"/>
  <c r="BH1789" i="6"/>
  <c r="BI1789" i="6"/>
  <c r="BJ1789" i="6"/>
  <c r="BK1789" i="6"/>
  <c r="BL1789" i="6" s="1"/>
  <c r="AY1790" i="6"/>
  <c r="AZ1790" i="6"/>
  <c r="BA1790" i="6"/>
  <c r="BB1790" i="6"/>
  <c r="BC1790" i="6"/>
  <c r="BD1790" i="6"/>
  <c r="BE1790" i="6"/>
  <c r="BF1790" i="6"/>
  <c r="BG1790" i="6"/>
  <c r="BH1790" i="6"/>
  <c r="BI1790" i="6"/>
  <c r="BJ1790" i="6"/>
  <c r="BK1790" i="6"/>
  <c r="BL1790" i="6" s="1"/>
  <c r="AY1791" i="6"/>
  <c r="AZ1791" i="6"/>
  <c r="BA1791" i="6"/>
  <c r="BB1791" i="6"/>
  <c r="BC1791" i="6"/>
  <c r="BD1791" i="6"/>
  <c r="BE1791" i="6"/>
  <c r="BF1791" i="6"/>
  <c r="BG1791" i="6"/>
  <c r="BH1791" i="6"/>
  <c r="BI1791" i="6"/>
  <c r="BJ1791" i="6"/>
  <c r="BK1791" i="6"/>
  <c r="BL1791" i="6" s="1"/>
  <c r="AY1792" i="6"/>
  <c r="AZ1792" i="6"/>
  <c r="BA1792" i="6"/>
  <c r="BB1792" i="6"/>
  <c r="BC1792" i="6"/>
  <c r="BD1792" i="6"/>
  <c r="BE1792" i="6"/>
  <c r="BF1792" i="6"/>
  <c r="BG1792" i="6"/>
  <c r="BH1792" i="6"/>
  <c r="BI1792" i="6"/>
  <c r="BJ1792" i="6"/>
  <c r="BK1792" i="6"/>
  <c r="BL1792" i="6" s="1"/>
  <c r="AY1793" i="6"/>
  <c r="AZ1793" i="6"/>
  <c r="BA1793" i="6"/>
  <c r="BB1793" i="6"/>
  <c r="BC1793" i="6"/>
  <c r="BD1793" i="6"/>
  <c r="BE1793" i="6"/>
  <c r="BF1793" i="6"/>
  <c r="BG1793" i="6"/>
  <c r="BH1793" i="6"/>
  <c r="BI1793" i="6"/>
  <c r="BJ1793" i="6"/>
  <c r="BK1793" i="6"/>
  <c r="BL1793" i="6" s="1"/>
  <c r="AY1794" i="6"/>
  <c r="AZ1794" i="6"/>
  <c r="BA1794" i="6"/>
  <c r="BB1794" i="6"/>
  <c r="BC1794" i="6"/>
  <c r="BD1794" i="6"/>
  <c r="BE1794" i="6"/>
  <c r="BF1794" i="6"/>
  <c r="BG1794" i="6"/>
  <c r="BH1794" i="6"/>
  <c r="BI1794" i="6"/>
  <c r="BJ1794" i="6"/>
  <c r="BK1794" i="6"/>
  <c r="BL1794" i="6" s="1"/>
  <c r="AY1795" i="6"/>
  <c r="AZ1795" i="6"/>
  <c r="BA1795" i="6"/>
  <c r="BB1795" i="6"/>
  <c r="BC1795" i="6"/>
  <c r="BD1795" i="6"/>
  <c r="BE1795" i="6"/>
  <c r="BF1795" i="6"/>
  <c r="BG1795" i="6"/>
  <c r="BH1795" i="6"/>
  <c r="BI1795" i="6"/>
  <c r="BJ1795" i="6"/>
  <c r="BK1795" i="6"/>
  <c r="BL1795" i="6" s="1"/>
  <c r="AY1796" i="6"/>
  <c r="AZ1796" i="6"/>
  <c r="BA1796" i="6"/>
  <c r="BB1796" i="6"/>
  <c r="BC1796" i="6"/>
  <c r="BD1796" i="6"/>
  <c r="BE1796" i="6"/>
  <c r="BF1796" i="6"/>
  <c r="BG1796" i="6"/>
  <c r="BH1796" i="6"/>
  <c r="BI1796" i="6"/>
  <c r="BJ1796" i="6"/>
  <c r="BK1796" i="6"/>
  <c r="BL1796" i="6" s="1"/>
  <c r="AY1797" i="6"/>
  <c r="AZ1797" i="6"/>
  <c r="BA1797" i="6"/>
  <c r="BB1797" i="6"/>
  <c r="BC1797" i="6"/>
  <c r="BD1797" i="6"/>
  <c r="BE1797" i="6"/>
  <c r="BF1797" i="6"/>
  <c r="BG1797" i="6"/>
  <c r="BH1797" i="6"/>
  <c r="BI1797" i="6"/>
  <c r="BJ1797" i="6"/>
  <c r="BK1797" i="6"/>
  <c r="BL1797" i="6" s="1"/>
  <c r="AY1798" i="6"/>
  <c r="AZ1798" i="6"/>
  <c r="BA1798" i="6"/>
  <c r="BB1798" i="6"/>
  <c r="BC1798" i="6"/>
  <c r="BD1798" i="6"/>
  <c r="BE1798" i="6"/>
  <c r="BF1798" i="6"/>
  <c r="BG1798" i="6"/>
  <c r="BH1798" i="6"/>
  <c r="BI1798" i="6"/>
  <c r="BJ1798" i="6"/>
  <c r="BK1798" i="6"/>
  <c r="BL1798" i="6" s="1"/>
  <c r="AY1799" i="6"/>
  <c r="AZ1799" i="6"/>
  <c r="BA1799" i="6"/>
  <c r="BB1799" i="6"/>
  <c r="BC1799" i="6"/>
  <c r="BD1799" i="6"/>
  <c r="BE1799" i="6"/>
  <c r="BF1799" i="6"/>
  <c r="BG1799" i="6"/>
  <c r="BH1799" i="6"/>
  <c r="BI1799" i="6"/>
  <c r="BJ1799" i="6"/>
  <c r="BK1799" i="6"/>
  <c r="BL1799" i="6" s="1"/>
  <c r="AY1800" i="6"/>
  <c r="AZ1800" i="6"/>
  <c r="BA1800" i="6"/>
  <c r="BB1800" i="6"/>
  <c r="BC1800" i="6"/>
  <c r="BD1800" i="6"/>
  <c r="BE1800" i="6"/>
  <c r="BF1800" i="6"/>
  <c r="BG1800" i="6"/>
  <c r="BH1800" i="6"/>
  <c r="BI1800" i="6"/>
  <c r="BJ1800" i="6"/>
  <c r="BK1800" i="6"/>
  <c r="BL1800" i="6" s="1"/>
  <c r="AY1801" i="6"/>
  <c r="AZ1801" i="6"/>
  <c r="BA1801" i="6"/>
  <c r="BB1801" i="6"/>
  <c r="BC1801" i="6"/>
  <c r="BD1801" i="6"/>
  <c r="BE1801" i="6"/>
  <c r="BF1801" i="6"/>
  <c r="BG1801" i="6"/>
  <c r="BH1801" i="6"/>
  <c r="BI1801" i="6"/>
  <c r="BJ1801" i="6"/>
  <c r="BK1801" i="6"/>
  <c r="BL1801" i="6" s="1"/>
  <c r="AY1802" i="6"/>
  <c r="AZ1802" i="6"/>
  <c r="BA1802" i="6"/>
  <c r="BB1802" i="6"/>
  <c r="BC1802" i="6"/>
  <c r="BD1802" i="6"/>
  <c r="BE1802" i="6"/>
  <c r="BF1802" i="6"/>
  <c r="BG1802" i="6"/>
  <c r="BH1802" i="6"/>
  <c r="BI1802" i="6"/>
  <c r="BJ1802" i="6"/>
  <c r="BK1802" i="6"/>
  <c r="BL1802" i="6" s="1"/>
  <c r="AY1803" i="6"/>
  <c r="AZ1803" i="6"/>
  <c r="BA1803" i="6"/>
  <c r="BB1803" i="6"/>
  <c r="BC1803" i="6"/>
  <c r="BD1803" i="6"/>
  <c r="BE1803" i="6"/>
  <c r="BF1803" i="6"/>
  <c r="BG1803" i="6"/>
  <c r="BH1803" i="6"/>
  <c r="BI1803" i="6"/>
  <c r="BJ1803" i="6"/>
  <c r="BK1803" i="6"/>
  <c r="BL1803" i="6" s="1"/>
  <c r="AY1804" i="6"/>
  <c r="AZ1804" i="6"/>
  <c r="BA1804" i="6"/>
  <c r="BB1804" i="6"/>
  <c r="BC1804" i="6"/>
  <c r="BD1804" i="6"/>
  <c r="BE1804" i="6"/>
  <c r="BF1804" i="6"/>
  <c r="BG1804" i="6"/>
  <c r="BH1804" i="6"/>
  <c r="BI1804" i="6"/>
  <c r="BJ1804" i="6"/>
  <c r="BK1804" i="6"/>
  <c r="BL1804" i="6" s="1"/>
  <c r="AY1805" i="6"/>
  <c r="AZ1805" i="6"/>
  <c r="BA1805" i="6"/>
  <c r="BB1805" i="6"/>
  <c r="BC1805" i="6"/>
  <c r="BD1805" i="6"/>
  <c r="BE1805" i="6"/>
  <c r="BF1805" i="6"/>
  <c r="BG1805" i="6"/>
  <c r="BH1805" i="6"/>
  <c r="BI1805" i="6"/>
  <c r="BJ1805" i="6"/>
  <c r="BK1805" i="6"/>
  <c r="BL1805" i="6" s="1"/>
  <c r="AY1806" i="6"/>
  <c r="AZ1806" i="6"/>
  <c r="BA1806" i="6"/>
  <c r="BB1806" i="6"/>
  <c r="BC1806" i="6"/>
  <c r="BD1806" i="6"/>
  <c r="BE1806" i="6"/>
  <c r="BF1806" i="6"/>
  <c r="BG1806" i="6"/>
  <c r="BH1806" i="6"/>
  <c r="BI1806" i="6"/>
  <c r="BJ1806" i="6"/>
  <c r="BK1806" i="6"/>
  <c r="BL1806" i="6" s="1"/>
  <c r="AY1807" i="6"/>
  <c r="AZ1807" i="6"/>
  <c r="BA1807" i="6"/>
  <c r="BB1807" i="6"/>
  <c r="BC1807" i="6"/>
  <c r="BD1807" i="6"/>
  <c r="BE1807" i="6"/>
  <c r="BF1807" i="6"/>
  <c r="BG1807" i="6"/>
  <c r="BH1807" i="6"/>
  <c r="BI1807" i="6"/>
  <c r="BJ1807" i="6"/>
  <c r="BK1807" i="6"/>
  <c r="BL1807" i="6" s="1"/>
  <c r="AY1808" i="6"/>
  <c r="AZ1808" i="6"/>
  <c r="BA1808" i="6"/>
  <c r="BB1808" i="6"/>
  <c r="BC1808" i="6"/>
  <c r="BD1808" i="6"/>
  <c r="BE1808" i="6"/>
  <c r="BF1808" i="6"/>
  <c r="BG1808" i="6"/>
  <c r="BH1808" i="6"/>
  <c r="BI1808" i="6"/>
  <c r="BJ1808" i="6"/>
  <c r="BK1808" i="6"/>
  <c r="BL1808" i="6" s="1"/>
  <c r="AY1809" i="6"/>
  <c r="AZ1809" i="6"/>
  <c r="BA1809" i="6"/>
  <c r="BB1809" i="6"/>
  <c r="BC1809" i="6"/>
  <c r="BD1809" i="6"/>
  <c r="BE1809" i="6"/>
  <c r="BF1809" i="6"/>
  <c r="BG1809" i="6"/>
  <c r="BH1809" i="6"/>
  <c r="BI1809" i="6"/>
  <c r="BJ1809" i="6"/>
  <c r="BK1809" i="6"/>
  <c r="BL1809" i="6" s="1"/>
  <c r="AY1810" i="6"/>
  <c r="AZ1810" i="6"/>
  <c r="BA1810" i="6"/>
  <c r="BB1810" i="6"/>
  <c r="BC1810" i="6"/>
  <c r="BD1810" i="6"/>
  <c r="BE1810" i="6"/>
  <c r="BF1810" i="6"/>
  <c r="BG1810" i="6"/>
  <c r="BH1810" i="6"/>
  <c r="BI1810" i="6"/>
  <c r="BJ1810" i="6"/>
  <c r="BK1810" i="6"/>
  <c r="BL1810" i="6" s="1"/>
  <c r="AY1811" i="6"/>
  <c r="AZ1811" i="6"/>
  <c r="BB1811" i="6" s="1"/>
  <c r="BK1811" i="6" s="1"/>
  <c r="BL1811" i="6" s="1"/>
  <c r="BA1811" i="6"/>
  <c r="BC1811" i="6"/>
  <c r="BD1811" i="6"/>
  <c r="BE1811" i="6"/>
  <c r="BF1811" i="6"/>
  <c r="BG1811" i="6"/>
  <c r="BH1811" i="6"/>
  <c r="BI1811" i="6"/>
  <c r="BJ1811" i="6"/>
  <c r="AY1812" i="6"/>
  <c r="AZ1812" i="6"/>
  <c r="BB1812" i="6" s="1"/>
  <c r="BK1812" i="6" s="1"/>
  <c r="BL1812" i="6" s="1"/>
  <c r="BA1812" i="6"/>
  <c r="BC1812" i="6"/>
  <c r="BD1812" i="6"/>
  <c r="BE1812" i="6"/>
  <c r="BF1812" i="6"/>
  <c r="BG1812" i="6"/>
  <c r="BH1812" i="6"/>
  <c r="BI1812" i="6"/>
  <c r="BJ1812" i="6"/>
  <c r="AY1813" i="6"/>
  <c r="AZ1813" i="6"/>
  <c r="BB1813" i="6" s="1"/>
  <c r="BK1813" i="6" s="1"/>
  <c r="BL1813" i="6" s="1"/>
  <c r="BA1813" i="6"/>
  <c r="BC1813" i="6"/>
  <c r="BD1813" i="6"/>
  <c r="BE1813" i="6"/>
  <c r="BF1813" i="6"/>
  <c r="BG1813" i="6"/>
  <c r="BH1813" i="6"/>
  <c r="BI1813" i="6"/>
  <c r="BJ1813" i="6"/>
  <c r="AY1814" i="6"/>
  <c r="AZ1814" i="6"/>
  <c r="BB1814" i="6" s="1"/>
  <c r="BK1814" i="6" s="1"/>
  <c r="BL1814" i="6" s="1"/>
  <c r="BA1814" i="6"/>
  <c r="BC1814" i="6"/>
  <c r="BD1814" i="6"/>
  <c r="BE1814" i="6"/>
  <c r="BF1814" i="6"/>
  <c r="BG1814" i="6"/>
  <c r="BH1814" i="6"/>
  <c r="BI1814" i="6"/>
  <c r="BJ1814" i="6"/>
  <c r="AY1815" i="6"/>
  <c r="AZ1815" i="6"/>
  <c r="BB1815" i="6" s="1"/>
  <c r="BK1815" i="6" s="1"/>
  <c r="BL1815" i="6" s="1"/>
  <c r="BA1815" i="6"/>
  <c r="BC1815" i="6"/>
  <c r="BD1815" i="6"/>
  <c r="BE1815" i="6"/>
  <c r="BF1815" i="6"/>
  <c r="BG1815" i="6"/>
  <c r="BH1815" i="6"/>
  <c r="BI1815" i="6"/>
  <c r="BJ1815" i="6"/>
  <c r="AY1816" i="6"/>
  <c r="AZ1816" i="6"/>
  <c r="BB1816" i="6" s="1"/>
  <c r="BK1816" i="6" s="1"/>
  <c r="BL1816" i="6" s="1"/>
  <c r="BA1816" i="6"/>
  <c r="BC1816" i="6"/>
  <c r="BD1816" i="6"/>
  <c r="BE1816" i="6"/>
  <c r="BF1816" i="6"/>
  <c r="BG1816" i="6"/>
  <c r="BH1816" i="6"/>
  <c r="BI1816" i="6"/>
  <c r="BJ1816" i="6"/>
  <c r="AY1817" i="6"/>
  <c r="AZ1817" i="6"/>
  <c r="BB1817" i="6" s="1"/>
  <c r="BK1817" i="6" s="1"/>
  <c r="BL1817" i="6" s="1"/>
  <c r="BA1817" i="6"/>
  <c r="BC1817" i="6"/>
  <c r="BD1817" i="6"/>
  <c r="BE1817" i="6"/>
  <c r="BF1817" i="6"/>
  <c r="BG1817" i="6"/>
  <c r="BH1817" i="6"/>
  <c r="BI1817" i="6"/>
  <c r="BJ1817" i="6"/>
  <c r="AY1818" i="6"/>
  <c r="AZ1818" i="6"/>
  <c r="BB1818" i="6" s="1"/>
  <c r="BK1818" i="6" s="1"/>
  <c r="BL1818" i="6" s="1"/>
  <c r="BA1818" i="6"/>
  <c r="BC1818" i="6"/>
  <c r="BD1818" i="6"/>
  <c r="BE1818" i="6"/>
  <c r="BF1818" i="6"/>
  <c r="BG1818" i="6"/>
  <c r="BH1818" i="6"/>
  <c r="BI1818" i="6"/>
  <c r="BJ1818" i="6"/>
  <c r="AY1819" i="6"/>
  <c r="AZ1819" i="6"/>
  <c r="BB1819" i="6" s="1"/>
  <c r="BK1819" i="6" s="1"/>
  <c r="BL1819" i="6" s="1"/>
  <c r="BA1819" i="6"/>
  <c r="BC1819" i="6"/>
  <c r="BD1819" i="6"/>
  <c r="BE1819" i="6"/>
  <c r="BF1819" i="6"/>
  <c r="BG1819" i="6"/>
  <c r="BH1819" i="6"/>
  <c r="BI1819" i="6"/>
  <c r="BJ1819" i="6"/>
  <c r="AY1820" i="6"/>
  <c r="AZ1820" i="6"/>
  <c r="BB1820" i="6" s="1"/>
  <c r="BK1820" i="6" s="1"/>
  <c r="BL1820" i="6" s="1"/>
  <c r="BA1820" i="6"/>
  <c r="BC1820" i="6"/>
  <c r="BD1820" i="6"/>
  <c r="BE1820" i="6"/>
  <c r="BF1820" i="6"/>
  <c r="BG1820" i="6"/>
  <c r="BH1820" i="6"/>
  <c r="BI1820" i="6"/>
  <c r="BJ1820" i="6"/>
  <c r="BP1440" i="6"/>
  <c r="AI1702" i="6"/>
  <c r="AJ1702" i="6"/>
  <c r="AK1702" i="6"/>
  <c r="AL1702" i="6"/>
  <c r="AM1702" i="6"/>
  <c r="AN1702" i="6"/>
  <c r="AO1702" i="6"/>
  <c r="AP1702" i="6"/>
  <c r="AQ1702" i="6"/>
  <c r="AR1702" i="6"/>
  <c r="AS1702" i="6"/>
  <c r="AT1702" i="6"/>
  <c r="AU1702" i="6"/>
  <c r="AX1702" i="6" s="1"/>
  <c r="AV1702" i="6"/>
  <c r="AW1702" i="6"/>
  <c r="AI1703" i="6"/>
  <c r="AJ1703" i="6"/>
  <c r="AK1703" i="6"/>
  <c r="AL1703" i="6"/>
  <c r="AM1703" i="6"/>
  <c r="AP1703" i="6" s="1"/>
  <c r="AN1703" i="6"/>
  <c r="AO1703" i="6"/>
  <c r="AQ1703" i="6"/>
  <c r="AT1703" i="6" s="1"/>
  <c r="AR1703" i="6"/>
  <c r="AS1703" i="6"/>
  <c r="AU1703" i="6"/>
  <c r="AV1703" i="6"/>
  <c r="AW1703" i="6"/>
  <c r="AX1703" i="6"/>
  <c r="AI1704" i="6"/>
  <c r="AJ1704" i="6"/>
  <c r="AK1704" i="6"/>
  <c r="AL1704" i="6"/>
  <c r="AM1704" i="6"/>
  <c r="AN1704" i="6"/>
  <c r="AO1704" i="6"/>
  <c r="AP1704" i="6"/>
  <c r="AQ1704" i="6"/>
  <c r="AT1704" i="6" s="1"/>
  <c r="AR1704" i="6"/>
  <c r="AS1704" i="6"/>
  <c r="AU1704" i="6"/>
  <c r="AV1704" i="6"/>
  <c r="AW1704" i="6"/>
  <c r="AX1704" i="6"/>
  <c r="AI1705" i="6"/>
  <c r="AL1705" i="6" s="1"/>
  <c r="AJ1705" i="6"/>
  <c r="AK1705" i="6"/>
  <c r="AM1705" i="6"/>
  <c r="AP1705" i="6" s="1"/>
  <c r="AN1705" i="6"/>
  <c r="AO1705" i="6"/>
  <c r="AQ1705" i="6"/>
  <c r="AR1705" i="6"/>
  <c r="AS1705" i="6"/>
  <c r="AT1705" i="6"/>
  <c r="AU1705" i="6"/>
  <c r="AV1705" i="6"/>
  <c r="AW1705" i="6"/>
  <c r="AX1705" i="6"/>
  <c r="AI1706" i="6"/>
  <c r="AJ1706" i="6"/>
  <c r="AK1706" i="6"/>
  <c r="AL1706" i="6"/>
  <c r="AM1706" i="6"/>
  <c r="AP1706" i="6" s="1"/>
  <c r="AN1706" i="6"/>
  <c r="AO1706" i="6"/>
  <c r="AQ1706" i="6"/>
  <c r="AR1706" i="6"/>
  <c r="AS1706" i="6"/>
  <c r="AT1706" i="6"/>
  <c r="AU1706" i="6"/>
  <c r="AX1706" i="6" s="1"/>
  <c r="AV1706" i="6"/>
  <c r="AW1706" i="6"/>
  <c r="AI1707" i="6"/>
  <c r="AL1707" i="6" s="1"/>
  <c r="AJ1707" i="6"/>
  <c r="AK1707" i="6"/>
  <c r="AM1707" i="6"/>
  <c r="AN1707" i="6"/>
  <c r="AO1707" i="6"/>
  <c r="AP1707" i="6"/>
  <c r="AQ1707" i="6"/>
  <c r="AR1707" i="6"/>
  <c r="AS1707" i="6"/>
  <c r="AT1707" i="6"/>
  <c r="AU1707" i="6"/>
  <c r="AV1707" i="6"/>
  <c r="AW1707" i="6"/>
  <c r="AX1707" i="6"/>
  <c r="AI1708" i="6"/>
  <c r="AL1708" i="6" s="1"/>
  <c r="AJ1708" i="6"/>
  <c r="AK1708" i="6"/>
  <c r="AM1708" i="6"/>
  <c r="AN1708" i="6"/>
  <c r="AO1708" i="6"/>
  <c r="AP1708" i="6"/>
  <c r="AQ1708" i="6"/>
  <c r="AT1708" i="6" s="1"/>
  <c r="AR1708" i="6"/>
  <c r="AS1708" i="6"/>
  <c r="AU1708" i="6"/>
  <c r="AX1708" i="6" s="1"/>
  <c r="AV1708" i="6"/>
  <c r="AW1708" i="6"/>
  <c r="AI1709" i="6"/>
  <c r="AJ1709" i="6"/>
  <c r="AK1709" i="6"/>
  <c r="AL1709" i="6"/>
  <c r="AM1709" i="6"/>
  <c r="AN1709" i="6"/>
  <c r="AO1709" i="6"/>
  <c r="AP1709" i="6"/>
  <c r="AQ1709" i="6"/>
  <c r="AR1709" i="6"/>
  <c r="AS1709" i="6"/>
  <c r="AT1709" i="6"/>
  <c r="AU1709" i="6"/>
  <c r="AX1709" i="6" s="1"/>
  <c r="AV1709" i="6"/>
  <c r="AW1709" i="6"/>
  <c r="AI1710" i="6"/>
  <c r="AJ1710" i="6"/>
  <c r="AK1710" i="6"/>
  <c r="AL1710" i="6"/>
  <c r="AM1710" i="6"/>
  <c r="AP1710" i="6" s="1"/>
  <c r="AN1710" i="6"/>
  <c r="AO1710" i="6"/>
  <c r="AQ1710" i="6"/>
  <c r="AR1710" i="6"/>
  <c r="AT1710" i="6" s="1"/>
  <c r="AS1710" i="6"/>
  <c r="AU1710" i="6"/>
  <c r="AV1710" i="6"/>
  <c r="AW1710" i="6"/>
  <c r="AX1710" i="6"/>
  <c r="AI1711" i="6"/>
  <c r="AJ1711" i="6"/>
  <c r="AK1711" i="6"/>
  <c r="AL1711" i="6"/>
  <c r="AM1711" i="6"/>
  <c r="AN1711" i="6"/>
  <c r="AO1711" i="6"/>
  <c r="AP1711" i="6"/>
  <c r="AQ1711" i="6"/>
  <c r="AT1711" i="6" s="1"/>
  <c r="AR1711" i="6"/>
  <c r="AS1711" i="6"/>
  <c r="AU1711" i="6"/>
  <c r="AV1711" i="6"/>
  <c r="AW1711" i="6"/>
  <c r="AX1711" i="6"/>
  <c r="AI1712" i="6"/>
  <c r="AL1712" i="6" s="1"/>
  <c r="AJ1712" i="6"/>
  <c r="AK1712" i="6"/>
  <c r="AM1712" i="6"/>
  <c r="AN1712" i="6"/>
  <c r="AP1712" i="6" s="1"/>
  <c r="AO1712" i="6"/>
  <c r="AQ1712" i="6"/>
  <c r="AR1712" i="6"/>
  <c r="AS1712" i="6"/>
  <c r="AT1712" i="6"/>
  <c r="AU1712" i="6"/>
  <c r="AV1712" i="6"/>
  <c r="AW1712" i="6"/>
  <c r="AX1712" i="6"/>
  <c r="AI1713" i="6"/>
  <c r="AJ1713" i="6"/>
  <c r="AK1713" i="6"/>
  <c r="AL1713" i="6"/>
  <c r="AM1713" i="6"/>
  <c r="AP1713" i="6" s="1"/>
  <c r="AN1713" i="6"/>
  <c r="AO1713" i="6"/>
  <c r="AQ1713" i="6"/>
  <c r="AR1713" i="6"/>
  <c r="AS1713" i="6"/>
  <c r="AT1713" i="6"/>
  <c r="AU1713" i="6"/>
  <c r="AX1713" i="6" s="1"/>
  <c r="AV1713" i="6"/>
  <c r="AW1713" i="6"/>
  <c r="AI1714" i="6"/>
  <c r="AJ1714" i="6"/>
  <c r="AL1714" i="6" s="1"/>
  <c r="AK1714" i="6"/>
  <c r="AM1714" i="6"/>
  <c r="AN1714" i="6"/>
  <c r="AO1714" i="6"/>
  <c r="AP1714" i="6"/>
  <c r="AQ1714" i="6"/>
  <c r="AR1714" i="6"/>
  <c r="AS1714" i="6"/>
  <c r="AT1714" i="6"/>
  <c r="AU1714" i="6"/>
  <c r="AV1714" i="6"/>
  <c r="AW1714" i="6"/>
  <c r="AX1714" i="6"/>
  <c r="AI1715" i="6"/>
  <c r="AL1715" i="6" s="1"/>
  <c r="AJ1715" i="6"/>
  <c r="AK1715" i="6"/>
  <c r="AM1715" i="6"/>
  <c r="AN1715" i="6"/>
  <c r="AO1715" i="6"/>
  <c r="AP1715" i="6"/>
  <c r="AQ1715" i="6"/>
  <c r="AT1715" i="6" s="1"/>
  <c r="AR1715" i="6"/>
  <c r="AS1715" i="6"/>
  <c r="AU1715" i="6"/>
  <c r="AV1715" i="6"/>
  <c r="AX1715" i="6" s="1"/>
  <c r="AW1715" i="6"/>
  <c r="AI1716" i="6"/>
  <c r="AJ1716" i="6"/>
  <c r="AK1716" i="6"/>
  <c r="AL1716" i="6"/>
  <c r="AM1716" i="6"/>
  <c r="AN1716" i="6"/>
  <c r="AO1716" i="6"/>
  <c r="AP1716" i="6"/>
  <c r="AQ1716" i="6"/>
  <c r="AR1716" i="6"/>
  <c r="AS1716" i="6"/>
  <c r="AT1716" i="6"/>
  <c r="AU1716" i="6"/>
  <c r="AX1716" i="6" s="1"/>
  <c r="AV1716" i="6"/>
  <c r="AW1716" i="6"/>
  <c r="AI1717" i="6"/>
  <c r="AJ1717" i="6"/>
  <c r="AK1717" i="6"/>
  <c r="AL1717" i="6"/>
  <c r="AM1717" i="6"/>
  <c r="AP1717" i="6" s="1"/>
  <c r="AN1717" i="6"/>
  <c r="AO1717" i="6"/>
  <c r="AQ1717" i="6"/>
  <c r="AR1717" i="6"/>
  <c r="AT1717" i="6" s="1"/>
  <c r="AS1717" i="6"/>
  <c r="AU1717" i="6"/>
  <c r="AV1717" i="6"/>
  <c r="AW1717" i="6"/>
  <c r="AX1717" i="6"/>
  <c r="AI1718" i="6"/>
  <c r="AJ1718" i="6"/>
  <c r="AK1718" i="6"/>
  <c r="AL1718" i="6"/>
  <c r="AM1718" i="6"/>
  <c r="AN1718" i="6"/>
  <c r="AO1718" i="6"/>
  <c r="AP1718" i="6"/>
  <c r="AQ1718" i="6"/>
  <c r="AT1718" i="6" s="1"/>
  <c r="AR1718" i="6"/>
  <c r="AS1718" i="6"/>
  <c r="AU1718" i="6"/>
  <c r="AV1718" i="6"/>
  <c r="AW1718" i="6"/>
  <c r="AX1718" i="6"/>
  <c r="AI1719" i="6"/>
  <c r="AL1719" i="6" s="1"/>
  <c r="AJ1719" i="6"/>
  <c r="AK1719" i="6"/>
  <c r="AM1719" i="6"/>
  <c r="AN1719" i="6"/>
  <c r="AP1719" i="6" s="1"/>
  <c r="AO1719" i="6"/>
  <c r="AQ1719" i="6"/>
  <c r="AR1719" i="6"/>
  <c r="AS1719" i="6"/>
  <c r="AT1719" i="6"/>
  <c r="AU1719" i="6"/>
  <c r="AV1719" i="6"/>
  <c r="AW1719" i="6"/>
  <c r="AX1719" i="6"/>
  <c r="AI1720" i="6"/>
  <c r="AJ1720" i="6"/>
  <c r="AK1720" i="6"/>
  <c r="AL1720" i="6"/>
  <c r="AM1720" i="6"/>
  <c r="AP1720" i="6" s="1"/>
  <c r="AN1720" i="6"/>
  <c r="AO1720" i="6"/>
  <c r="AQ1720" i="6"/>
  <c r="AR1720" i="6"/>
  <c r="AS1720" i="6"/>
  <c r="AT1720" i="6"/>
  <c r="AU1720" i="6"/>
  <c r="AX1720" i="6" s="1"/>
  <c r="AV1720" i="6"/>
  <c r="AW1720" i="6"/>
  <c r="AI1721" i="6"/>
  <c r="AJ1721" i="6"/>
  <c r="AL1721" i="6" s="1"/>
  <c r="AK1721" i="6"/>
  <c r="AM1721" i="6"/>
  <c r="AN1721" i="6"/>
  <c r="AO1721" i="6"/>
  <c r="AP1721" i="6"/>
  <c r="AQ1721" i="6"/>
  <c r="AR1721" i="6"/>
  <c r="AS1721" i="6"/>
  <c r="AT1721" i="6"/>
  <c r="AU1721" i="6"/>
  <c r="AV1721" i="6"/>
  <c r="AW1721" i="6"/>
  <c r="AX1721" i="6"/>
  <c r="AI1722" i="6"/>
  <c r="AL1722" i="6" s="1"/>
  <c r="AJ1722" i="6"/>
  <c r="AK1722" i="6"/>
  <c r="AM1722" i="6"/>
  <c r="AN1722" i="6"/>
  <c r="AO1722" i="6"/>
  <c r="AP1722" i="6"/>
  <c r="AQ1722" i="6"/>
  <c r="AT1722" i="6" s="1"/>
  <c r="AR1722" i="6"/>
  <c r="AS1722" i="6"/>
  <c r="AU1722" i="6"/>
  <c r="AV1722" i="6"/>
  <c r="AX1722" i="6" s="1"/>
  <c r="AW1722" i="6"/>
  <c r="AI1723" i="6"/>
  <c r="AJ1723" i="6"/>
  <c r="AK1723" i="6"/>
  <c r="AL1723" i="6"/>
  <c r="AM1723" i="6"/>
  <c r="AN1723" i="6"/>
  <c r="AO1723" i="6"/>
  <c r="AP1723" i="6"/>
  <c r="AQ1723" i="6"/>
  <c r="AR1723" i="6"/>
  <c r="AS1723" i="6"/>
  <c r="AT1723" i="6"/>
  <c r="AU1723" i="6"/>
  <c r="AX1723" i="6" s="1"/>
  <c r="AV1723" i="6"/>
  <c r="AW1723" i="6"/>
  <c r="AI1724" i="6"/>
  <c r="AJ1724" i="6"/>
  <c r="AK1724" i="6"/>
  <c r="AL1724" i="6"/>
  <c r="AM1724" i="6"/>
  <c r="AP1724" i="6" s="1"/>
  <c r="AN1724" i="6"/>
  <c r="AO1724" i="6"/>
  <c r="AQ1724" i="6"/>
  <c r="AR1724" i="6"/>
  <c r="AT1724" i="6" s="1"/>
  <c r="AS1724" i="6"/>
  <c r="AU1724" i="6"/>
  <c r="AV1724" i="6"/>
  <c r="AW1724" i="6"/>
  <c r="AX1724" i="6"/>
  <c r="AI1725" i="6"/>
  <c r="AJ1725" i="6"/>
  <c r="AK1725" i="6"/>
  <c r="AL1725" i="6"/>
  <c r="AM1725" i="6"/>
  <c r="AN1725" i="6"/>
  <c r="AO1725" i="6"/>
  <c r="AP1725" i="6"/>
  <c r="AQ1725" i="6"/>
  <c r="AT1725" i="6" s="1"/>
  <c r="AR1725" i="6"/>
  <c r="AS1725" i="6"/>
  <c r="AU1725" i="6"/>
  <c r="AV1725" i="6"/>
  <c r="AW1725" i="6"/>
  <c r="AX1725" i="6"/>
  <c r="AI1726" i="6"/>
  <c r="AL1726" i="6" s="1"/>
  <c r="AJ1726" i="6"/>
  <c r="AK1726" i="6"/>
  <c r="AM1726" i="6"/>
  <c r="AN1726" i="6"/>
  <c r="AP1726" i="6" s="1"/>
  <c r="AO1726" i="6"/>
  <c r="AQ1726" i="6"/>
  <c r="AR1726" i="6"/>
  <c r="AS1726" i="6"/>
  <c r="AT1726" i="6"/>
  <c r="AU1726" i="6"/>
  <c r="AV1726" i="6"/>
  <c r="AW1726" i="6"/>
  <c r="AX1726" i="6"/>
  <c r="AI1727" i="6"/>
  <c r="AJ1727" i="6"/>
  <c r="AK1727" i="6"/>
  <c r="AL1727" i="6"/>
  <c r="AM1727" i="6"/>
  <c r="AP1727" i="6" s="1"/>
  <c r="AN1727" i="6"/>
  <c r="AO1727" i="6"/>
  <c r="AQ1727" i="6"/>
  <c r="AR1727" i="6"/>
  <c r="AS1727" i="6"/>
  <c r="AT1727" i="6"/>
  <c r="AU1727" i="6"/>
  <c r="AX1727" i="6" s="1"/>
  <c r="AV1727" i="6"/>
  <c r="AW1727" i="6"/>
  <c r="AI1728" i="6"/>
  <c r="AJ1728" i="6"/>
  <c r="AL1728" i="6" s="1"/>
  <c r="AK1728" i="6"/>
  <c r="AM1728" i="6"/>
  <c r="AN1728" i="6"/>
  <c r="AO1728" i="6"/>
  <c r="AP1728" i="6"/>
  <c r="AQ1728" i="6"/>
  <c r="AR1728" i="6"/>
  <c r="AS1728" i="6"/>
  <c r="AT1728" i="6"/>
  <c r="AU1728" i="6"/>
  <c r="AV1728" i="6"/>
  <c r="AW1728" i="6"/>
  <c r="AX1728" i="6"/>
  <c r="AI1729" i="6"/>
  <c r="AL1729" i="6" s="1"/>
  <c r="AJ1729" i="6"/>
  <c r="AK1729" i="6"/>
  <c r="AM1729" i="6"/>
  <c r="AN1729" i="6"/>
  <c r="AO1729" i="6"/>
  <c r="AP1729" i="6"/>
  <c r="AQ1729" i="6"/>
  <c r="AT1729" i="6" s="1"/>
  <c r="AR1729" i="6"/>
  <c r="AS1729" i="6"/>
  <c r="AU1729" i="6"/>
  <c r="AV1729" i="6"/>
  <c r="AX1729" i="6" s="1"/>
  <c r="AW1729" i="6"/>
  <c r="AI1730" i="6"/>
  <c r="AJ1730" i="6"/>
  <c r="AK1730" i="6"/>
  <c r="AL1730" i="6"/>
  <c r="AM1730" i="6"/>
  <c r="AN1730" i="6"/>
  <c r="AO1730" i="6"/>
  <c r="AP1730" i="6"/>
  <c r="AQ1730" i="6"/>
  <c r="AR1730" i="6"/>
  <c r="AS1730" i="6"/>
  <c r="AT1730" i="6"/>
  <c r="AU1730" i="6"/>
  <c r="AX1730" i="6" s="1"/>
  <c r="AV1730" i="6"/>
  <c r="AW1730" i="6"/>
  <c r="AI1731" i="6"/>
  <c r="AJ1731" i="6"/>
  <c r="AK1731" i="6"/>
  <c r="AL1731" i="6"/>
  <c r="AM1731" i="6"/>
  <c r="AP1731" i="6" s="1"/>
  <c r="AN1731" i="6"/>
  <c r="AO1731" i="6"/>
  <c r="AQ1731" i="6"/>
  <c r="AR1731" i="6"/>
  <c r="AT1731" i="6" s="1"/>
  <c r="AS1731" i="6"/>
  <c r="AU1731" i="6"/>
  <c r="AV1731" i="6"/>
  <c r="AW1731" i="6"/>
  <c r="AX1731" i="6"/>
  <c r="AI1732" i="6"/>
  <c r="AJ1732" i="6"/>
  <c r="AK1732" i="6"/>
  <c r="AL1732" i="6"/>
  <c r="AM1732" i="6"/>
  <c r="AN1732" i="6"/>
  <c r="AO1732" i="6"/>
  <c r="AP1732" i="6"/>
  <c r="AQ1732" i="6"/>
  <c r="AT1732" i="6" s="1"/>
  <c r="AR1732" i="6"/>
  <c r="AS1732" i="6"/>
  <c r="AU1732" i="6"/>
  <c r="AV1732" i="6"/>
  <c r="AW1732" i="6"/>
  <c r="AX1732" i="6"/>
  <c r="AI1733" i="6"/>
  <c r="AL1733" i="6" s="1"/>
  <c r="AJ1733" i="6"/>
  <c r="AK1733" i="6"/>
  <c r="AM1733" i="6"/>
  <c r="AN1733" i="6"/>
  <c r="AP1733" i="6" s="1"/>
  <c r="AO1733" i="6"/>
  <c r="AQ1733" i="6"/>
  <c r="AR1733" i="6"/>
  <c r="AS1733" i="6"/>
  <c r="AT1733" i="6"/>
  <c r="AU1733" i="6"/>
  <c r="AV1733" i="6"/>
  <c r="AW1733" i="6"/>
  <c r="AX1733" i="6"/>
  <c r="AI1734" i="6"/>
  <c r="AJ1734" i="6"/>
  <c r="AK1734" i="6"/>
  <c r="AL1734" i="6"/>
  <c r="AM1734" i="6"/>
  <c r="AP1734" i="6" s="1"/>
  <c r="AN1734" i="6"/>
  <c r="AO1734" i="6"/>
  <c r="AQ1734" i="6"/>
  <c r="AR1734" i="6"/>
  <c r="AS1734" i="6"/>
  <c r="AT1734" i="6"/>
  <c r="AU1734" i="6"/>
  <c r="AV1734" i="6"/>
  <c r="AX1734" i="6" s="1"/>
  <c r="AW1734" i="6"/>
  <c r="AI1735" i="6"/>
  <c r="AJ1735" i="6"/>
  <c r="AL1735" i="6" s="1"/>
  <c r="AK1735" i="6"/>
  <c r="AM1735" i="6"/>
  <c r="AN1735" i="6"/>
  <c r="AO1735" i="6"/>
  <c r="AP1735" i="6"/>
  <c r="AQ1735" i="6"/>
  <c r="AR1735" i="6"/>
  <c r="AS1735" i="6"/>
  <c r="AT1735" i="6"/>
  <c r="AU1735" i="6"/>
  <c r="AV1735" i="6"/>
  <c r="AW1735" i="6"/>
  <c r="AX1735" i="6"/>
  <c r="AI1736" i="6"/>
  <c r="AL1736" i="6" s="1"/>
  <c r="AJ1736" i="6"/>
  <c r="AK1736" i="6"/>
  <c r="AM1736" i="6"/>
  <c r="AN1736" i="6"/>
  <c r="AO1736" i="6"/>
  <c r="AP1736" i="6"/>
  <c r="AQ1736" i="6"/>
  <c r="AR1736" i="6"/>
  <c r="AT1736" i="6" s="1"/>
  <c r="AS1736" i="6"/>
  <c r="AU1736" i="6"/>
  <c r="AV1736" i="6"/>
  <c r="AX1736" i="6" s="1"/>
  <c r="AW1736" i="6"/>
  <c r="AI1737" i="6"/>
  <c r="AJ1737" i="6"/>
  <c r="AK1737" i="6"/>
  <c r="AL1737" i="6"/>
  <c r="AM1737" i="6"/>
  <c r="AN1737" i="6"/>
  <c r="AO1737" i="6"/>
  <c r="AP1737" i="6"/>
  <c r="AQ1737" i="6"/>
  <c r="AR1737" i="6"/>
  <c r="AS1737" i="6"/>
  <c r="AT1737" i="6"/>
  <c r="AU1737" i="6"/>
  <c r="AX1737" i="6" s="1"/>
  <c r="AV1737" i="6"/>
  <c r="AW1737" i="6"/>
  <c r="AI1738" i="6"/>
  <c r="AJ1738" i="6"/>
  <c r="AK1738" i="6"/>
  <c r="AL1738" i="6"/>
  <c r="AM1738" i="6"/>
  <c r="AN1738" i="6"/>
  <c r="AP1738" i="6" s="1"/>
  <c r="AO1738" i="6"/>
  <c r="AQ1738" i="6"/>
  <c r="AR1738" i="6"/>
  <c r="AT1738" i="6" s="1"/>
  <c r="AS1738" i="6"/>
  <c r="AU1738" i="6"/>
  <c r="AV1738" i="6"/>
  <c r="AW1738" i="6"/>
  <c r="AX1738" i="6"/>
  <c r="AI1739" i="6"/>
  <c r="AJ1739" i="6"/>
  <c r="AK1739" i="6"/>
  <c r="AL1739" i="6"/>
  <c r="AM1739" i="6"/>
  <c r="AN1739" i="6"/>
  <c r="AO1739" i="6"/>
  <c r="AP1739" i="6"/>
  <c r="AQ1739" i="6"/>
  <c r="AT1739" i="6" s="1"/>
  <c r="AR1739" i="6"/>
  <c r="AS1739" i="6"/>
  <c r="AU1739" i="6"/>
  <c r="AV1739" i="6"/>
  <c r="AW1739" i="6"/>
  <c r="AX1739" i="6"/>
  <c r="AI1740" i="6"/>
  <c r="AJ1740" i="6"/>
  <c r="AL1740" i="6" s="1"/>
  <c r="AK1740" i="6"/>
  <c r="AM1740" i="6"/>
  <c r="AN1740" i="6"/>
  <c r="AP1740" i="6" s="1"/>
  <c r="AO1740" i="6"/>
  <c r="AQ1740" i="6"/>
  <c r="AR1740" i="6"/>
  <c r="AS1740" i="6"/>
  <c r="AT1740" i="6"/>
  <c r="AU1740" i="6"/>
  <c r="AV1740" i="6"/>
  <c r="AW1740" i="6"/>
  <c r="AX1740" i="6"/>
  <c r="AI1741" i="6"/>
  <c r="AJ1741" i="6"/>
  <c r="AK1741" i="6"/>
  <c r="AL1741" i="6"/>
  <c r="AM1741" i="6"/>
  <c r="AP1741" i="6" s="1"/>
  <c r="AN1741" i="6"/>
  <c r="AO1741" i="6"/>
  <c r="AQ1741" i="6"/>
  <c r="AR1741" i="6"/>
  <c r="AS1741" i="6"/>
  <c r="AT1741" i="6"/>
  <c r="AU1741" i="6"/>
  <c r="AV1741" i="6"/>
  <c r="AX1741" i="6" s="1"/>
  <c r="AW1741" i="6"/>
  <c r="AI1742" i="6"/>
  <c r="AJ1742" i="6"/>
  <c r="AL1742" i="6" s="1"/>
  <c r="AK1742" i="6"/>
  <c r="AM1742" i="6"/>
  <c r="AN1742" i="6"/>
  <c r="AO1742" i="6"/>
  <c r="AP1742" i="6"/>
  <c r="AQ1742" i="6"/>
  <c r="AR1742" i="6"/>
  <c r="AS1742" i="6"/>
  <c r="AT1742" i="6"/>
  <c r="AU1742" i="6"/>
  <c r="AV1742" i="6"/>
  <c r="AW1742" i="6"/>
  <c r="AX1742" i="6"/>
  <c r="AI1743" i="6"/>
  <c r="AL1743" i="6" s="1"/>
  <c r="AJ1743" i="6"/>
  <c r="AK1743" i="6"/>
  <c r="AM1743" i="6"/>
  <c r="AN1743" i="6"/>
  <c r="AO1743" i="6"/>
  <c r="AP1743" i="6"/>
  <c r="AQ1743" i="6"/>
  <c r="AR1743" i="6"/>
  <c r="AT1743" i="6" s="1"/>
  <c r="AS1743" i="6"/>
  <c r="AU1743" i="6"/>
  <c r="AV1743" i="6"/>
  <c r="AX1743" i="6" s="1"/>
  <c r="AW1743" i="6"/>
  <c r="AI1744" i="6"/>
  <c r="AJ1744" i="6"/>
  <c r="AK1744" i="6"/>
  <c r="AL1744" i="6"/>
  <c r="AM1744" i="6"/>
  <c r="AN1744" i="6"/>
  <c r="AO1744" i="6"/>
  <c r="AP1744" i="6"/>
  <c r="AQ1744" i="6"/>
  <c r="AR1744" i="6"/>
  <c r="AS1744" i="6"/>
  <c r="AT1744" i="6"/>
  <c r="AU1744" i="6"/>
  <c r="AX1744" i="6" s="1"/>
  <c r="AV1744" i="6"/>
  <c r="AW1744" i="6"/>
  <c r="AI1745" i="6"/>
  <c r="AJ1745" i="6"/>
  <c r="AK1745" i="6"/>
  <c r="AL1745" i="6"/>
  <c r="AM1745" i="6"/>
  <c r="AN1745" i="6"/>
  <c r="AP1745" i="6" s="1"/>
  <c r="AO1745" i="6"/>
  <c r="AQ1745" i="6"/>
  <c r="AR1745" i="6"/>
  <c r="AT1745" i="6" s="1"/>
  <c r="AS1745" i="6"/>
  <c r="AU1745" i="6"/>
  <c r="AV1745" i="6"/>
  <c r="AW1745" i="6"/>
  <c r="AX1745" i="6"/>
  <c r="AI1746" i="6"/>
  <c r="AJ1746" i="6"/>
  <c r="AK1746" i="6"/>
  <c r="AL1746" i="6"/>
  <c r="AM1746" i="6"/>
  <c r="AN1746" i="6"/>
  <c r="AO1746" i="6"/>
  <c r="AP1746" i="6"/>
  <c r="AQ1746" i="6"/>
  <c r="AT1746" i="6" s="1"/>
  <c r="AR1746" i="6"/>
  <c r="AS1746" i="6"/>
  <c r="AU1746" i="6"/>
  <c r="AV1746" i="6"/>
  <c r="AW1746" i="6"/>
  <c r="AX1746" i="6"/>
  <c r="AI1747" i="6"/>
  <c r="AJ1747" i="6"/>
  <c r="AL1747" i="6" s="1"/>
  <c r="AK1747" i="6"/>
  <c r="AM1747" i="6"/>
  <c r="AN1747" i="6"/>
  <c r="AP1747" i="6" s="1"/>
  <c r="AO1747" i="6"/>
  <c r="AQ1747" i="6"/>
  <c r="AR1747" i="6"/>
  <c r="AS1747" i="6"/>
  <c r="AT1747" i="6"/>
  <c r="AU1747" i="6"/>
  <c r="AV1747" i="6"/>
  <c r="AW1747" i="6"/>
  <c r="AX1747" i="6"/>
  <c r="AI1748" i="6"/>
  <c r="AJ1748" i="6"/>
  <c r="AK1748" i="6"/>
  <c r="AL1748" i="6"/>
  <c r="AM1748" i="6"/>
  <c r="AP1748" i="6" s="1"/>
  <c r="AN1748" i="6"/>
  <c r="AO1748" i="6"/>
  <c r="AQ1748" i="6"/>
  <c r="AR1748" i="6"/>
  <c r="AS1748" i="6"/>
  <c r="AT1748" i="6"/>
  <c r="AU1748" i="6"/>
  <c r="AV1748" i="6"/>
  <c r="AX1748" i="6" s="1"/>
  <c r="AW1748" i="6"/>
  <c r="AI1749" i="6"/>
  <c r="AJ1749" i="6"/>
  <c r="AL1749" i="6" s="1"/>
  <c r="AK1749" i="6"/>
  <c r="AM1749" i="6"/>
  <c r="AN1749" i="6"/>
  <c r="AO1749" i="6"/>
  <c r="AP1749" i="6"/>
  <c r="AQ1749" i="6"/>
  <c r="AR1749" i="6"/>
  <c r="AS1749" i="6"/>
  <c r="AT1749" i="6"/>
  <c r="AU1749" i="6"/>
  <c r="AV1749" i="6"/>
  <c r="AW1749" i="6"/>
  <c r="AX1749" i="6"/>
  <c r="AI1750" i="6"/>
  <c r="AL1750" i="6" s="1"/>
  <c r="AJ1750" i="6"/>
  <c r="AK1750" i="6"/>
  <c r="AM1750" i="6"/>
  <c r="AN1750" i="6"/>
  <c r="AO1750" i="6"/>
  <c r="AP1750" i="6"/>
  <c r="AQ1750" i="6"/>
  <c r="AR1750" i="6"/>
  <c r="AT1750" i="6" s="1"/>
  <c r="AS1750" i="6"/>
  <c r="AU1750" i="6"/>
  <c r="AV1750" i="6"/>
  <c r="AX1750" i="6" s="1"/>
  <c r="AW1750" i="6"/>
  <c r="AI1751" i="6"/>
  <c r="AJ1751" i="6"/>
  <c r="AK1751" i="6"/>
  <c r="AL1751" i="6"/>
  <c r="AM1751" i="6"/>
  <c r="AN1751" i="6"/>
  <c r="AO1751" i="6"/>
  <c r="AP1751" i="6"/>
  <c r="AQ1751" i="6"/>
  <c r="AR1751" i="6"/>
  <c r="AS1751" i="6"/>
  <c r="AT1751" i="6"/>
  <c r="AU1751" i="6"/>
  <c r="AX1751" i="6" s="1"/>
  <c r="AV1751" i="6"/>
  <c r="AW1751" i="6"/>
  <c r="AI1752" i="6"/>
  <c r="AJ1752" i="6"/>
  <c r="AK1752" i="6"/>
  <c r="AL1752" i="6"/>
  <c r="AM1752" i="6"/>
  <c r="AN1752" i="6"/>
  <c r="AP1752" i="6" s="1"/>
  <c r="AO1752" i="6"/>
  <c r="AQ1752" i="6"/>
  <c r="AR1752" i="6"/>
  <c r="AT1752" i="6" s="1"/>
  <c r="AS1752" i="6"/>
  <c r="AU1752" i="6"/>
  <c r="AV1752" i="6"/>
  <c r="AW1752" i="6"/>
  <c r="AX1752" i="6"/>
  <c r="AI1753" i="6"/>
  <c r="AJ1753" i="6"/>
  <c r="AK1753" i="6"/>
  <c r="AL1753" i="6"/>
  <c r="AM1753" i="6"/>
  <c r="AN1753" i="6"/>
  <c r="AO1753" i="6"/>
  <c r="AP1753" i="6"/>
  <c r="AQ1753" i="6"/>
  <c r="AT1753" i="6" s="1"/>
  <c r="AR1753" i="6"/>
  <c r="AS1753" i="6"/>
  <c r="AU1753" i="6"/>
  <c r="AV1753" i="6"/>
  <c r="AW1753" i="6"/>
  <c r="AX1753" i="6"/>
  <c r="AI1754" i="6"/>
  <c r="AJ1754" i="6"/>
  <c r="AL1754" i="6" s="1"/>
  <c r="AK1754" i="6"/>
  <c r="AM1754" i="6"/>
  <c r="AN1754" i="6"/>
  <c r="AP1754" i="6" s="1"/>
  <c r="AO1754" i="6"/>
  <c r="AQ1754" i="6"/>
  <c r="AR1754" i="6"/>
  <c r="AS1754" i="6"/>
  <c r="AT1754" i="6"/>
  <c r="AU1754" i="6"/>
  <c r="AV1754" i="6"/>
  <c r="AW1754" i="6"/>
  <c r="AX1754" i="6"/>
  <c r="AI1755" i="6"/>
  <c r="AJ1755" i="6"/>
  <c r="AK1755" i="6"/>
  <c r="AL1755" i="6"/>
  <c r="AM1755" i="6"/>
  <c r="AP1755" i="6" s="1"/>
  <c r="AN1755" i="6"/>
  <c r="AO1755" i="6"/>
  <c r="AQ1755" i="6"/>
  <c r="AR1755" i="6"/>
  <c r="AS1755" i="6"/>
  <c r="AT1755" i="6"/>
  <c r="AU1755" i="6"/>
  <c r="AV1755" i="6"/>
  <c r="AX1755" i="6" s="1"/>
  <c r="AW1755" i="6"/>
  <c r="AI1756" i="6"/>
  <c r="AJ1756" i="6"/>
  <c r="AL1756" i="6" s="1"/>
  <c r="AK1756" i="6"/>
  <c r="AM1756" i="6"/>
  <c r="AN1756" i="6"/>
  <c r="AO1756" i="6"/>
  <c r="AP1756" i="6"/>
  <c r="AQ1756" i="6"/>
  <c r="AR1756" i="6"/>
  <c r="AS1756" i="6"/>
  <c r="AT1756" i="6"/>
  <c r="AU1756" i="6"/>
  <c r="AV1756" i="6"/>
  <c r="AW1756" i="6"/>
  <c r="AX1756" i="6"/>
  <c r="AI1757" i="6"/>
  <c r="AL1757" i="6" s="1"/>
  <c r="AJ1757" i="6"/>
  <c r="AK1757" i="6"/>
  <c r="AM1757" i="6"/>
  <c r="AN1757" i="6"/>
  <c r="AO1757" i="6"/>
  <c r="AP1757" i="6"/>
  <c r="AQ1757" i="6"/>
  <c r="AR1757" i="6"/>
  <c r="AT1757" i="6" s="1"/>
  <c r="AS1757" i="6"/>
  <c r="AU1757" i="6"/>
  <c r="AV1757" i="6"/>
  <c r="AX1757" i="6" s="1"/>
  <c r="AW1757" i="6"/>
  <c r="AI1758" i="6"/>
  <c r="AJ1758" i="6"/>
  <c r="AK1758" i="6"/>
  <c r="AL1758" i="6"/>
  <c r="AM1758" i="6"/>
  <c r="AN1758" i="6"/>
  <c r="AO1758" i="6"/>
  <c r="AP1758" i="6"/>
  <c r="AQ1758" i="6"/>
  <c r="AR1758" i="6"/>
  <c r="AS1758" i="6"/>
  <c r="AT1758" i="6"/>
  <c r="AU1758" i="6"/>
  <c r="AX1758" i="6" s="1"/>
  <c r="AV1758" i="6"/>
  <c r="AW1758" i="6"/>
  <c r="AI1759" i="6"/>
  <c r="AJ1759" i="6"/>
  <c r="AK1759" i="6"/>
  <c r="AL1759" i="6"/>
  <c r="AM1759" i="6"/>
  <c r="AN1759" i="6"/>
  <c r="AP1759" i="6" s="1"/>
  <c r="AO1759" i="6"/>
  <c r="AQ1759" i="6"/>
  <c r="AR1759" i="6"/>
  <c r="AT1759" i="6" s="1"/>
  <c r="AS1759" i="6"/>
  <c r="AU1759" i="6"/>
  <c r="AV1759" i="6"/>
  <c r="AW1759" i="6"/>
  <c r="AX1759" i="6"/>
  <c r="AI1760" i="6"/>
  <c r="AJ1760" i="6"/>
  <c r="AK1760" i="6"/>
  <c r="AL1760" i="6"/>
  <c r="AM1760" i="6"/>
  <c r="AN1760" i="6"/>
  <c r="AO1760" i="6"/>
  <c r="AP1760" i="6"/>
  <c r="AQ1760" i="6"/>
  <c r="AT1760" i="6" s="1"/>
  <c r="AR1760" i="6"/>
  <c r="AS1760" i="6"/>
  <c r="AU1760" i="6"/>
  <c r="AV1760" i="6"/>
  <c r="AW1760" i="6"/>
  <c r="AX1760" i="6"/>
  <c r="AI1761" i="6"/>
  <c r="AJ1761" i="6"/>
  <c r="AL1761" i="6" s="1"/>
  <c r="AK1761" i="6"/>
  <c r="AM1761" i="6"/>
  <c r="AN1761" i="6"/>
  <c r="AP1761" i="6" s="1"/>
  <c r="AO1761" i="6"/>
  <c r="AQ1761" i="6"/>
  <c r="AR1761" i="6"/>
  <c r="AS1761" i="6"/>
  <c r="AT1761" i="6"/>
  <c r="AU1761" i="6"/>
  <c r="AV1761" i="6"/>
  <c r="AW1761" i="6"/>
  <c r="AX1761" i="6"/>
  <c r="AI1762" i="6"/>
  <c r="AJ1762" i="6"/>
  <c r="AK1762" i="6"/>
  <c r="AL1762" i="6"/>
  <c r="AM1762" i="6"/>
  <c r="AP1762" i="6" s="1"/>
  <c r="AN1762" i="6"/>
  <c r="AO1762" i="6"/>
  <c r="AQ1762" i="6"/>
  <c r="AR1762" i="6"/>
  <c r="AS1762" i="6"/>
  <c r="AT1762" i="6"/>
  <c r="AU1762" i="6"/>
  <c r="AV1762" i="6"/>
  <c r="AX1762" i="6" s="1"/>
  <c r="AW1762" i="6"/>
  <c r="AI1763" i="6"/>
  <c r="AJ1763" i="6"/>
  <c r="AL1763" i="6" s="1"/>
  <c r="AK1763" i="6"/>
  <c r="AM1763" i="6"/>
  <c r="AN1763" i="6"/>
  <c r="AO1763" i="6"/>
  <c r="AP1763" i="6"/>
  <c r="AQ1763" i="6"/>
  <c r="AR1763" i="6"/>
  <c r="AS1763" i="6"/>
  <c r="AT1763" i="6"/>
  <c r="AU1763" i="6"/>
  <c r="AV1763" i="6"/>
  <c r="AW1763" i="6"/>
  <c r="AX1763" i="6"/>
  <c r="AI1764" i="6"/>
  <c r="AL1764" i="6" s="1"/>
  <c r="AJ1764" i="6"/>
  <c r="AK1764" i="6"/>
  <c r="AM1764" i="6"/>
  <c r="AN1764" i="6"/>
  <c r="AO1764" i="6"/>
  <c r="AP1764" i="6"/>
  <c r="AQ1764" i="6"/>
  <c r="AR1764" i="6"/>
  <c r="AS1764" i="6"/>
  <c r="AT1764" i="6"/>
  <c r="AU1764" i="6"/>
  <c r="AV1764" i="6"/>
  <c r="AW1764" i="6"/>
  <c r="AX1764" i="6"/>
  <c r="AI1765" i="6"/>
  <c r="AJ1765" i="6"/>
  <c r="AK1765" i="6"/>
  <c r="AL1765" i="6"/>
  <c r="AM1765" i="6"/>
  <c r="AN1765" i="6"/>
  <c r="AO1765" i="6"/>
  <c r="AP1765" i="6"/>
  <c r="AQ1765" i="6"/>
  <c r="AR1765" i="6"/>
  <c r="AS1765" i="6"/>
  <c r="AT1765" i="6"/>
  <c r="AU1765" i="6"/>
  <c r="AX1765" i="6" s="1"/>
  <c r="AV1765" i="6"/>
  <c r="AW1765" i="6"/>
  <c r="AI1766" i="6"/>
  <c r="AJ1766" i="6"/>
  <c r="AK1766" i="6"/>
  <c r="AL1766" i="6"/>
  <c r="AM1766" i="6"/>
  <c r="AN1766" i="6"/>
  <c r="AO1766" i="6"/>
  <c r="AP1766" i="6"/>
  <c r="AQ1766" i="6"/>
  <c r="AR1766" i="6"/>
  <c r="AS1766" i="6"/>
  <c r="AT1766" i="6"/>
  <c r="AU1766" i="6"/>
  <c r="AV1766" i="6"/>
  <c r="AW1766" i="6"/>
  <c r="AX1766" i="6"/>
  <c r="AI1767" i="6"/>
  <c r="AJ1767" i="6"/>
  <c r="AK1767" i="6"/>
  <c r="AL1767" i="6"/>
  <c r="AM1767" i="6"/>
  <c r="AN1767" i="6"/>
  <c r="AO1767" i="6"/>
  <c r="AP1767" i="6"/>
  <c r="AQ1767" i="6"/>
  <c r="AT1767" i="6" s="1"/>
  <c r="AR1767" i="6"/>
  <c r="AS1767" i="6"/>
  <c r="AU1767" i="6"/>
  <c r="AV1767" i="6"/>
  <c r="AW1767" i="6"/>
  <c r="AX1767" i="6"/>
  <c r="AI1768" i="6"/>
  <c r="AJ1768" i="6"/>
  <c r="AK1768" i="6"/>
  <c r="AL1768" i="6"/>
  <c r="AM1768" i="6"/>
  <c r="AN1768" i="6"/>
  <c r="AO1768" i="6"/>
  <c r="AP1768" i="6"/>
  <c r="AQ1768" i="6"/>
  <c r="AR1768" i="6"/>
  <c r="AS1768" i="6"/>
  <c r="AT1768" i="6"/>
  <c r="AU1768" i="6"/>
  <c r="AV1768" i="6"/>
  <c r="AW1768" i="6"/>
  <c r="AX1768" i="6"/>
  <c r="AI1769" i="6"/>
  <c r="AJ1769" i="6"/>
  <c r="AK1769" i="6"/>
  <c r="AL1769" i="6"/>
  <c r="AM1769" i="6"/>
  <c r="AP1769" i="6" s="1"/>
  <c r="AN1769" i="6"/>
  <c r="AO1769" i="6"/>
  <c r="AQ1769" i="6"/>
  <c r="AR1769" i="6"/>
  <c r="AS1769" i="6"/>
  <c r="AT1769" i="6"/>
  <c r="AU1769" i="6"/>
  <c r="AV1769" i="6"/>
  <c r="AW1769" i="6"/>
  <c r="AX1769" i="6"/>
  <c r="AI1770" i="6"/>
  <c r="AJ1770" i="6"/>
  <c r="AK1770" i="6"/>
  <c r="AL1770" i="6"/>
  <c r="AM1770" i="6"/>
  <c r="AN1770" i="6"/>
  <c r="AO1770" i="6"/>
  <c r="AP1770" i="6"/>
  <c r="AQ1770" i="6"/>
  <c r="AR1770" i="6"/>
  <c r="AS1770" i="6"/>
  <c r="AT1770" i="6"/>
  <c r="AU1770" i="6"/>
  <c r="AV1770" i="6"/>
  <c r="AW1770" i="6"/>
  <c r="AX1770" i="6"/>
  <c r="AI1771" i="6"/>
  <c r="AL1771" i="6" s="1"/>
  <c r="AJ1771" i="6"/>
  <c r="AK1771" i="6"/>
  <c r="AM1771" i="6"/>
  <c r="AN1771" i="6"/>
  <c r="AO1771" i="6"/>
  <c r="AP1771" i="6"/>
  <c r="AQ1771" i="6"/>
  <c r="AR1771" i="6"/>
  <c r="AS1771" i="6"/>
  <c r="AT1771" i="6"/>
  <c r="AU1771" i="6"/>
  <c r="AV1771" i="6"/>
  <c r="AW1771" i="6"/>
  <c r="AX1771" i="6"/>
  <c r="AI1772" i="6"/>
  <c r="AJ1772" i="6"/>
  <c r="AK1772" i="6"/>
  <c r="AL1772" i="6"/>
  <c r="AM1772" i="6"/>
  <c r="AN1772" i="6"/>
  <c r="AO1772" i="6"/>
  <c r="AP1772" i="6"/>
  <c r="AQ1772" i="6"/>
  <c r="AR1772" i="6"/>
  <c r="AS1772" i="6"/>
  <c r="AT1772" i="6"/>
  <c r="AU1772" i="6"/>
  <c r="AX1772" i="6" s="1"/>
  <c r="AV1772" i="6"/>
  <c r="AW1772" i="6"/>
  <c r="AI1773" i="6"/>
  <c r="AJ1773" i="6"/>
  <c r="AK1773" i="6"/>
  <c r="AL1773" i="6"/>
  <c r="AM1773" i="6"/>
  <c r="AN1773" i="6"/>
  <c r="AP1773" i="6" s="1"/>
  <c r="AO1773" i="6"/>
  <c r="AQ1773" i="6"/>
  <c r="AR1773" i="6"/>
  <c r="AS1773" i="6"/>
  <c r="AT1773" i="6"/>
  <c r="AU1773" i="6"/>
  <c r="AV1773" i="6"/>
  <c r="AW1773" i="6"/>
  <c r="AX1773" i="6"/>
  <c r="AI1774" i="6"/>
  <c r="AJ1774" i="6"/>
  <c r="AK1774" i="6"/>
  <c r="AL1774" i="6"/>
  <c r="AM1774" i="6"/>
  <c r="AN1774" i="6"/>
  <c r="AO1774" i="6"/>
  <c r="AP1774" i="6"/>
  <c r="AQ1774" i="6"/>
  <c r="AT1774" i="6" s="1"/>
  <c r="AR1774" i="6"/>
  <c r="AS1774" i="6"/>
  <c r="AU1774" i="6"/>
  <c r="AV1774" i="6"/>
  <c r="AW1774" i="6"/>
  <c r="AX1774" i="6"/>
  <c r="AI1775" i="6"/>
  <c r="AJ1775" i="6"/>
  <c r="AK1775" i="6"/>
  <c r="AL1775" i="6"/>
  <c r="AM1775" i="6"/>
  <c r="AN1775" i="6"/>
  <c r="AO1775" i="6"/>
  <c r="AP1775" i="6"/>
  <c r="AQ1775" i="6"/>
  <c r="AR1775" i="6"/>
  <c r="AS1775" i="6"/>
  <c r="AT1775" i="6"/>
  <c r="AU1775" i="6"/>
  <c r="AV1775" i="6"/>
  <c r="AW1775" i="6"/>
  <c r="AX1775" i="6"/>
  <c r="AI1776" i="6"/>
  <c r="AJ1776" i="6"/>
  <c r="AK1776" i="6"/>
  <c r="AL1776" i="6"/>
  <c r="AM1776" i="6"/>
  <c r="AP1776" i="6" s="1"/>
  <c r="AN1776" i="6"/>
  <c r="AO1776" i="6"/>
  <c r="AQ1776" i="6"/>
  <c r="AR1776" i="6"/>
  <c r="AS1776" i="6"/>
  <c r="AT1776" i="6"/>
  <c r="AU1776" i="6"/>
  <c r="AV1776" i="6"/>
  <c r="AW1776" i="6"/>
  <c r="AX1776" i="6"/>
  <c r="AI1777" i="6"/>
  <c r="AJ1777" i="6"/>
  <c r="AK1777" i="6"/>
  <c r="AL1777" i="6"/>
  <c r="AM1777" i="6"/>
  <c r="AN1777" i="6"/>
  <c r="AO1777" i="6"/>
  <c r="AP1777" i="6"/>
  <c r="AQ1777" i="6"/>
  <c r="AR1777" i="6"/>
  <c r="AS1777" i="6"/>
  <c r="AT1777" i="6"/>
  <c r="AU1777" i="6"/>
  <c r="AV1777" i="6"/>
  <c r="AW1777" i="6"/>
  <c r="AX1777" i="6"/>
  <c r="AI1778" i="6"/>
  <c r="AL1778" i="6" s="1"/>
  <c r="AJ1778" i="6"/>
  <c r="AK1778" i="6"/>
  <c r="AM1778" i="6"/>
  <c r="AN1778" i="6"/>
  <c r="AO1778" i="6"/>
  <c r="AP1778" i="6"/>
  <c r="AQ1778" i="6"/>
  <c r="AR1778" i="6"/>
  <c r="AS1778" i="6"/>
  <c r="AT1778" i="6"/>
  <c r="AU1778" i="6"/>
  <c r="AV1778" i="6"/>
  <c r="AW1778" i="6"/>
  <c r="AX1778" i="6"/>
  <c r="AI1779" i="6"/>
  <c r="AJ1779" i="6"/>
  <c r="AK1779" i="6"/>
  <c r="AL1779" i="6"/>
  <c r="AM1779" i="6"/>
  <c r="AN1779" i="6"/>
  <c r="AO1779" i="6"/>
  <c r="AP1779" i="6"/>
  <c r="AQ1779" i="6"/>
  <c r="AR1779" i="6"/>
  <c r="AS1779" i="6"/>
  <c r="AT1779" i="6"/>
  <c r="AU1779" i="6"/>
  <c r="AX1779" i="6" s="1"/>
  <c r="AV1779" i="6"/>
  <c r="AW1779" i="6"/>
  <c r="AI1780" i="6"/>
  <c r="AJ1780" i="6"/>
  <c r="AK1780" i="6"/>
  <c r="AL1780" i="6"/>
  <c r="AM1780" i="6"/>
  <c r="AN1780" i="6"/>
  <c r="AO1780" i="6"/>
  <c r="AP1780" i="6"/>
  <c r="AQ1780" i="6"/>
  <c r="AR1780" i="6"/>
  <c r="AS1780" i="6"/>
  <c r="AT1780" i="6"/>
  <c r="AU1780" i="6"/>
  <c r="AV1780" i="6"/>
  <c r="AW1780" i="6"/>
  <c r="AX1780" i="6"/>
  <c r="AI1781" i="6"/>
  <c r="AJ1781" i="6"/>
  <c r="AK1781" i="6"/>
  <c r="AL1781" i="6"/>
  <c r="AM1781" i="6"/>
  <c r="AN1781" i="6"/>
  <c r="AO1781" i="6"/>
  <c r="AP1781" i="6"/>
  <c r="AQ1781" i="6"/>
  <c r="AT1781" i="6" s="1"/>
  <c r="AR1781" i="6"/>
  <c r="AS1781" i="6"/>
  <c r="AU1781" i="6"/>
  <c r="AV1781" i="6"/>
  <c r="AW1781" i="6"/>
  <c r="AX1781" i="6"/>
  <c r="AI1782" i="6"/>
  <c r="AJ1782" i="6"/>
  <c r="AK1782" i="6"/>
  <c r="AL1782" i="6"/>
  <c r="AM1782" i="6"/>
  <c r="AN1782" i="6"/>
  <c r="AO1782" i="6"/>
  <c r="AP1782" i="6"/>
  <c r="AQ1782" i="6"/>
  <c r="AR1782" i="6"/>
  <c r="AS1782" i="6"/>
  <c r="AT1782" i="6"/>
  <c r="AU1782" i="6"/>
  <c r="AV1782" i="6"/>
  <c r="AW1782" i="6"/>
  <c r="AX1782" i="6"/>
  <c r="AI1783" i="6"/>
  <c r="AJ1783" i="6"/>
  <c r="AK1783" i="6"/>
  <c r="AL1783" i="6"/>
  <c r="AM1783" i="6"/>
  <c r="AP1783" i="6" s="1"/>
  <c r="AN1783" i="6"/>
  <c r="AO1783" i="6"/>
  <c r="AQ1783" i="6"/>
  <c r="AR1783" i="6"/>
  <c r="AS1783" i="6"/>
  <c r="AT1783" i="6"/>
  <c r="AU1783" i="6"/>
  <c r="AV1783" i="6"/>
  <c r="AW1783" i="6"/>
  <c r="AX1783" i="6"/>
  <c r="AI1784" i="6"/>
  <c r="AJ1784" i="6"/>
  <c r="AK1784" i="6"/>
  <c r="AL1784" i="6"/>
  <c r="AM1784" i="6"/>
  <c r="AN1784" i="6"/>
  <c r="AO1784" i="6"/>
  <c r="AP1784" i="6"/>
  <c r="AQ1784" i="6"/>
  <c r="AR1784" i="6"/>
  <c r="AS1784" i="6"/>
  <c r="AT1784" i="6"/>
  <c r="AU1784" i="6"/>
  <c r="AV1784" i="6"/>
  <c r="AW1784" i="6"/>
  <c r="AX1784" i="6"/>
  <c r="AI1785" i="6"/>
  <c r="AL1785" i="6" s="1"/>
  <c r="AJ1785" i="6"/>
  <c r="AK1785" i="6"/>
  <c r="AM1785" i="6"/>
  <c r="AN1785" i="6"/>
  <c r="AO1785" i="6"/>
  <c r="AP1785" i="6"/>
  <c r="AQ1785" i="6"/>
  <c r="AR1785" i="6"/>
  <c r="AS1785" i="6"/>
  <c r="AT1785" i="6"/>
  <c r="AU1785" i="6"/>
  <c r="AV1785" i="6"/>
  <c r="AW1785" i="6"/>
  <c r="AX1785" i="6"/>
  <c r="AI1786" i="6"/>
  <c r="AJ1786" i="6"/>
  <c r="AK1786" i="6"/>
  <c r="AL1786" i="6"/>
  <c r="AM1786" i="6"/>
  <c r="AN1786" i="6"/>
  <c r="AO1786" i="6"/>
  <c r="AP1786" i="6"/>
  <c r="AQ1786" i="6"/>
  <c r="AR1786" i="6"/>
  <c r="AS1786" i="6"/>
  <c r="AT1786" i="6"/>
  <c r="AU1786" i="6"/>
  <c r="AX1786" i="6" s="1"/>
  <c r="AV1786" i="6"/>
  <c r="AW1786" i="6"/>
  <c r="AI1787" i="6"/>
  <c r="AJ1787" i="6"/>
  <c r="AK1787" i="6"/>
  <c r="AL1787" i="6"/>
  <c r="AM1787" i="6"/>
  <c r="AN1787" i="6"/>
  <c r="AO1787" i="6"/>
  <c r="AP1787" i="6"/>
  <c r="AQ1787" i="6"/>
  <c r="AR1787" i="6"/>
  <c r="AS1787" i="6"/>
  <c r="AT1787" i="6"/>
  <c r="AU1787" i="6"/>
  <c r="AV1787" i="6"/>
  <c r="AW1787" i="6"/>
  <c r="AX1787" i="6"/>
  <c r="AI1788" i="6"/>
  <c r="AJ1788" i="6"/>
  <c r="AK1788" i="6"/>
  <c r="AL1788" i="6"/>
  <c r="AM1788" i="6"/>
  <c r="AN1788" i="6"/>
  <c r="AO1788" i="6"/>
  <c r="AP1788" i="6"/>
  <c r="AQ1788" i="6"/>
  <c r="AT1788" i="6" s="1"/>
  <c r="AR1788" i="6"/>
  <c r="AS1788" i="6"/>
  <c r="AU1788" i="6"/>
  <c r="AV1788" i="6"/>
  <c r="AW1788" i="6"/>
  <c r="AX1788" i="6"/>
  <c r="AI1789" i="6"/>
  <c r="AJ1789" i="6"/>
  <c r="AK1789" i="6"/>
  <c r="AL1789" i="6"/>
  <c r="AM1789" i="6"/>
  <c r="AN1789" i="6"/>
  <c r="AO1789" i="6"/>
  <c r="AP1789" i="6"/>
  <c r="AQ1789" i="6"/>
  <c r="AR1789" i="6"/>
  <c r="AS1789" i="6"/>
  <c r="AT1789" i="6"/>
  <c r="AU1789" i="6"/>
  <c r="AV1789" i="6"/>
  <c r="AW1789" i="6"/>
  <c r="AX1789" i="6"/>
  <c r="AI1790" i="6"/>
  <c r="AJ1790" i="6"/>
  <c r="AK1790" i="6"/>
  <c r="AL1790" i="6"/>
  <c r="AM1790" i="6"/>
  <c r="AP1790" i="6" s="1"/>
  <c r="AN1790" i="6"/>
  <c r="AO1790" i="6"/>
  <c r="AQ1790" i="6"/>
  <c r="AR1790" i="6"/>
  <c r="AS1790" i="6"/>
  <c r="AT1790" i="6"/>
  <c r="AU1790" i="6"/>
  <c r="AV1790" i="6"/>
  <c r="AW1790" i="6"/>
  <c r="AX1790" i="6"/>
  <c r="AI1791" i="6"/>
  <c r="AJ1791" i="6"/>
  <c r="AK1791" i="6"/>
  <c r="AL1791" i="6"/>
  <c r="AM1791" i="6"/>
  <c r="AN1791" i="6"/>
  <c r="AO1791" i="6"/>
  <c r="AP1791" i="6"/>
  <c r="AQ1791" i="6"/>
  <c r="AR1791" i="6"/>
  <c r="AS1791" i="6"/>
  <c r="AT1791" i="6"/>
  <c r="AU1791" i="6"/>
  <c r="AV1791" i="6"/>
  <c r="AW1791" i="6"/>
  <c r="AX1791" i="6"/>
  <c r="AI1792" i="6"/>
  <c r="AL1792" i="6" s="1"/>
  <c r="AJ1792" i="6"/>
  <c r="AK1792" i="6"/>
  <c r="AM1792" i="6"/>
  <c r="AN1792" i="6"/>
  <c r="AO1792" i="6"/>
  <c r="AP1792" i="6"/>
  <c r="AQ1792" i="6"/>
  <c r="AR1792" i="6"/>
  <c r="AS1792" i="6"/>
  <c r="AT1792" i="6"/>
  <c r="AU1792" i="6"/>
  <c r="AV1792" i="6"/>
  <c r="AW1792" i="6"/>
  <c r="AX1792" i="6"/>
  <c r="AI1793" i="6"/>
  <c r="AJ1793" i="6"/>
  <c r="AK1793" i="6"/>
  <c r="AL1793" i="6"/>
  <c r="AM1793" i="6"/>
  <c r="AN1793" i="6"/>
  <c r="AO1793" i="6"/>
  <c r="AP1793" i="6"/>
  <c r="AQ1793" i="6"/>
  <c r="AR1793" i="6"/>
  <c r="AS1793" i="6"/>
  <c r="AT1793" i="6"/>
  <c r="AU1793" i="6"/>
  <c r="AX1793" i="6" s="1"/>
  <c r="AV1793" i="6"/>
  <c r="AW1793" i="6"/>
  <c r="AI1794" i="6"/>
  <c r="AJ1794" i="6"/>
  <c r="AK1794" i="6"/>
  <c r="AL1794" i="6"/>
  <c r="AM1794" i="6"/>
  <c r="AN1794" i="6"/>
  <c r="AO1794" i="6"/>
  <c r="AP1794" i="6"/>
  <c r="AQ1794" i="6"/>
  <c r="AR1794" i="6"/>
  <c r="AS1794" i="6"/>
  <c r="AT1794" i="6"/>
  <c r="AU1794" i="6"/>
  <c r="AV1794" i="6"/>
  <c r="AW1794" i="6"/>
  <c r="AX1794" i="6"/>
  <c r="AI1795" i="6"/>
  <c r="AJ1795" i="6"/>
  <c r="AK1795" i="6"/>
  <c r="AL1795" i="6"/>
  <c r="AM1795" i="6"/>
  <c r="AN1795" i="6"/>
  <c r="AO1795" i="6"/>
  <c r="AP1795" i="6"/>
  <c r="AQ1795" i="6"/>
  <c r="AT1795" i="6" s="1"/>
  <c r="AR1795" i="6"/>
  <c r="AS1795" i="6"/>
  <c r="AU1795" i="6"/>
  <c r="AV1795" i="6"/>
  <c r="AW1795" i="6"/>
  <c r="AX1795" i="6"/>
  <c r="AI1796" i="6"/>
  <c r="AJ1796" i="6"/>
  <c r="AK1796" i="6"/>
  <c r="AL1796" i="6"/>
  <c r="AM1796" i="6"/>
  <c r="AN1796" i="6"/>
  <c r="AO1796" i="6"/>
  <c r="AP1796" i="6"/>
  <c r="AQ1796" i="6"/>
  <c r="AR1796" i="6"/>
  <c r="AS1796" i="6"/>
  <c r="AT1796" i="6"/>
  <c r="AU1796" i="6"/>
  <c r="AV1796" i="6"/>
  <c r="AW1796" i="6"/>
  <c r="AX1796" i="6"/>
  <c r="AI1797" i="6"/>
  <c r="AJ1797" i="6"/>
  <c r="AK1797" i="6"/>
  <c r="AL1797" i="6"/>
  <c r="AM1797" i="6"/>
  <c r="AP1797" i="6" s="1"/>
  <c r="AN1797" i="6"/>
  <c r="AO1797" i="6"/>
  <c r="AQ1797" i="6"/>
  <c r="AR1797" i="6"/>
  <c r="AS1797" i="6"/>
  <c r="AT1797" i="6"/>
  <c r="AU1797" i="6"/>
  <c r="AV1797" i="6"/>
  <c r="AW1797" i="6"/>
  <c r="AX1797" i="6"/>
  <c r="AI1798" i="6"/>
  <c r="AJ1798" i="6"/>
  <c r="AK1798" i="6"/>
  <c r="AL1798" i="6"/>
  <c r="AM1798" i="6"/>
  <c r="AN1798" i="6"/>
  <c r="AO1798" i="6"/>
  <c r="AP1798" i="6"/>
  <c r="AQ1798" i="6"/>
  <c r="AR1798" i="6"/>
  <c r="AS1798" i="6"/>
  <c r="AT1798" i="6"/>
  <c r="AU1798" i="6"/>
  <c r="AV1798" i="6"/>
  <c r="AW1798" i="6"/>
  <c r="AX1798" i="6"/>
  <c r="AI1799" i="6"/>
  <c r="AL1799" i="6" s="1"/>
  <c r="AJ1799" i="6"/>
  <c r="AK1799" i="6"/>
  <c r="AM1799" i="6"/>
  <c r="AN1799" i="6"/>
  <c r="AO1799" i="6"/>
  <c r="AP1799" i="6"/>
  <c r="AQ1799" i="6"/>
  <c r="AR1799" i="6"/>
  <c r="AS1799" i="6"/>
  <c r="AT1799" i="6"/>
  <c r="AU1799" i="6"/>
  <c r="AV1799" i="6"/>
  <c r="AW1799" i="6"/>
  <c r="AX1799" i="6"/>
  <c r="AI1800" i="6"/>
  <c r="AJ1800" i="6"/>
  <c r="AK1800" i="6"/>
  <c r="AL1800" i="6"/>
  <c r="AM1800" i="6"/>
  <c r="AN1800" i="6"/>
  <c r="AO1800" i="6"/>
  <c r="AP1800" i="6"/>
  <c r="AQ1800" i="6"/>
  <c r="AR1800" i="6"/>
  <c r="AS1800" i="6"/>
  <c r="AT1800" i="6"/>
  <c r="AU1800" i="6"/>
  <c r="AX1800" i="6" s="1"/>
  <c r="AV1800" i="6"/>
  <c r="AW1800" i="6"/>
  <c r="AI1801" i="6"/>
  <c r="AJ1801" i="6"/>
  <c r="AK1801" i="6"/>
  <c r="AL1801" i="6"/>
  <c r="AM1801" i="6"/>
  <c r="AN1801" i="6"/>
  <c r="AO1801" i="6"/>
  <c r="AP1801" i="6"/>
  <c r="AQ1801" i="6"/>
  <c r="AR1801" i="6"/>
  <c r="AS1801" i="6"/>
  <c r="AT1801" i="6"/>
  <c r="AU1801" i="6"/>
  <c r="AV1801" i="6"/>
  <c r="AW1801" i="6"/>
  <c r="AX1801" i="6"/>
  <c r="AI1802" i="6"/>
  <c r="AJ1802" i="6"/>
  <c r="AK1802" i="6"/>
  <c r="AL1802" i="6"/>
  <c r="AM1802" i="6"/>
  <c r="AN1802" i="6"/>
  <c r="AO1802" i="6"/>
  <c r="AP1802" i="6"/>
  <c r="AQ1802" i="6"/>
  <c r="AT1802" i="6" s="1"/>
  <c r="AR1802" i="6"/>
  <c r="AS1802" i="6"/>
  <c r="AU1802" i="6"/>
  <c r="AV1802" i="6"/>
  <c r="AW1802" i="6"/>
  <c r="AX1802" i="6"/>
  <c r="AI1803" i="6"/>
  <c r="AJ1803" i="6"/>
  <c r="AK1803" i="6"/>
  <c r="AL1803" i="6"/>
  <c r="AM1803" i="6"/>
  <c r="AN1803" i="6"/>
  <c r="AO1803" i="6"/>
  <c r="AP1803" i="6"/>
  <c r="AQ1803" i="6"/>
  <c r="AR1803" i="6"/>
  <c r="AS1803" i="6"/>
  <c r="AT1803" i="6"/>
  <c r="AU1803" i="6"/>
  <c r="AV1803" i="6"/>
  <c r="AW1803" i="6"/>
  <c r="AX1803" i="6"/>
  <c r="AI1804" i="6"/>
  <c r="AJ1804" i="6"/>
  <c r="AK1804" i="6"/>
  <c r="AL1804" i="6"/>
  <c r="AM1804" i="6"/>
  <c r="AP1804" i="6" s="1"/>
  <c r="AN1804" i="6"/>
  <c r="AO1804" i="6"/>
  <c r="AQ1804" i="6"/>
  <c r="AR1804" i="6"/>
  <c r="AS1804" i="6"/>
  <c r="AT1804" i="6"/>
  <c r="AU1804" i="6"/>
  <c r="AV1804" i="6"/>
  <c r="AW1804" i="6"/>
  <c r="AX1804" i="6"/>
  <c r="AI1805" i="6"/>
  <c r="AJ1805" i="6"/>
  <c r="AK1805" i="6"/>
  <c r="AL1805" i="6"/>
  <c r="AM1805" i="6"/>
  <c r="AN1805" i="6"/>
  <c r="AO1805" i="6"/>
  <c r="AP1805" i="6"/>
  <c r="AQ1805" i="6"/>
  <c r="AR1805" i="6"/>
  <c r="AS1805" i="6"/>
  <c r="AT1805" i="6"/>
  <c r="AU1805" i="6"/>
  <c r="AV1805" i="6"/>
  <c r="AW1805" i="6"/>
  <c r="AX1805" i="6"/>
  <c r="AI1806" i="6"/>
  <c r="AL1806" i="6" s="1"/>
  <c r="AJ1806" i="6"/>
  <c r="AK1806" i="6"/>
  <c r="AM1806" i="6"/>
  <c r="AN1806" i="6"/>
  <c r="AO1806" i="6"/>
  <c r="AP1806" i="6"/>
  <c r="AQ1806" i="6"/>
  <c r="AR1806" i="6"/>
  <c r="AS1806" i="6"/>
  <c r="AT1806" i="6"/>
  <c r="AU1806" i="6"/>
  <c r="AV1806" i="6"/>
  <c r="AW1806" i="6"/>
  <c r="AX1806" i="6"/>
  <c r="AI1807" i="6"/>
  <c r="AJ1807" i="6"/>
  <c r="AK1807" i="6"/>
  <c r="AL1807" i="6"/>
  <c r="AM1807" i="6"/>
  <c r="AN1807" i="6"/>
  <c r="AO1807" i="6"/>
  <c r="AP1807" i="6"/>
  <c r="AQ1807" i="6"/>
  <c r="AR1807" i="6"/>
  <c r="AS1807" i="6"/>
  <c r="AT1807" i="6"/>
  <c r="AU1807" i="6"/>
  <c r="AX1807" i="6" s="1"/>
  <c r="AV1807" i="6"/>
  <c r="AW1807" i="6"/>
  <c r="AI1808" i="6"/>
  <c r="AJ1808" i="6"/>
  <c r="AK1808" i="6"/>
  <c r="AL1808" i="6"/>
  <c r="AM1808" i="6"/>
  <c r="AN1808" i="6"/>
  <c r="AO1808" i="6"/>
  <c r="AP1808" i="6"/>
  <c r="AQ1808" i="6"/>
  <c r="AR1808" i="6"/>
  <c r="AS1808" i="6"/>
  <c r="AT1808" i="6"/>
  <c r="AU1808" i="6"/>
  <c r="AV1808" i="6"/>
  <c r="AW1808" i="6"/>
  <c r="AX1808" i="6"/>
  <c r="AI1809" i="6"/>
  <c r="AJ1809" i="6"/>
  <c r="AK1809" i="6"/>
  <c r="AL1809" i="6"/>
  <c r="AM1809" i="6"/>
  <c r="AN1809" i="6"/>
  <c r="AO1809" i="6"/>
  <c r="AP1809" i="6"/>
  <c r="AQ1809" i="6"/>
  <c r="AT1809" i="6" s="1"/>
  <c r="AR1809" i="6"/>
  <c r="AS1809" i="6"/>
  <c r="AU1809" i="6"/>
  <c r="AV1809" i="6"/>
  <c r="AW1809" i="6"/>
  <c r="AX1809" i="6"/>
  <c r="AI1810" i="6"/>
  <c r="AJ1810" i="6"/>
  <c r="AK1810" i="6"/>
  <c r="AL1810" i="6"/>
  <c r="AM1810" i="6"/>
  <c r="AN1810" i="6"/>
  <c r="AO1810" i="6"/>
  <c r="AP1810" i="6"/>
  <c r="AQ1810" i="6"/>
  <c r="AR1810" i="6"/>
  <c r="AS1810" i="6"/>
  <c r="AT1810" i="6"/>
  <c r="AU1810" i="6"/>
  <c r="AV1810" i="6"/>
  <c r="AW1810" i="6"/>
  <c r="AX1810" i="6"/>
  <c r="AI1811" i="6"/>
  <c r="AJ1811" i="6"/>
  <c r="AK1811" i="6"/>
  <c r="AL1811" i="6"/>
  <c r="AM1811" i="6"/>
  <c r="AP1811" i="6" s="1"/>
  <c r="AN1811" i="6"/>
  <c r="AO1811" i="6"/>
  <c r="AQ1811" i="6"/>
  <c r="AR1811" i="6"/>
  <c r="AS1811" i="6"/>
  <c r="AT1811" i="6"/>
  <c r="AU1811" i="6"/>
  <c r="AV1811" i="6"/>
  <c r="AW1811" i="6"/>
  <c r="AX1811" i="6"/>
  <c r="AI1812" i="6"/>
  <c r="AJ1812" i="6"/>
  <c r="AK1812" i="6"/>
  <c r="AL1812" i="6"/>
  <c r="AM1812" i="6"/>
  <c r="AN1812" i="6"/>
  <c r="AO1812" i="6"/>
  <c r="AP1812" i="6"/>
  <c r="AQ1812" i="6"/>
  <c r="AR1812" i="6"/>
  <c r="AS1812" i="6"/>
  <c r="AT1812" i="6"/>
  <c r="AU1812" i="6"/>
  <c r="AV1812" i="6"/>
  <c r="AW1812" i="6"/>
  <c r="AX1812" i="6"/>
  <c r="AI1813" i="6"/>
  <c r="AL1813" i="6" s="1"/>
  <c r="AJ1813" i="6"/>
  <c r="AK1813" i="6"/>
  <c r="AM1813" i="6"/>
  <c r="AN1813" i="6"/>
  <c r="AO1813" i="6"/>
  <c r="AP1813" i="6"/>
  <c r="AQ1813" i="6"/>
  <c r="AR1813" i="6"/>
  <c r="AS1813" i="6"/>
  <c r="AT1813" i="6"/>
  <c r="AU1813" i="6"/>
  <c r="AV1813" i="6"/>
  <c r="AW1813" i="6"/>
  <c r="AX1813" i="6"/>
  <c r="AI1814" i="6"/>
  <c r="AJ1814" i="6"/>
  <c r="AK1814" i="6"/>
  <c r="AL1814" i="6"/>
  <c r="AM1814" i="6"/>
  <c r="AN1814" i="6"/>
  <c r="AO1814" i="6"/>
  <c r="AP1814" i="6"/>
  <c r="AQ1814" i="6"/>
  <c r="AR1814" i="6"/>
  <c r="AS1814" i="6"/>
  <c r="AT1814" i="6"/>
  <c r="AU1814" i="6"/>
  <c r="AX1814" i="6" s="1"/>
  <c r="AV1814" i="6"/>
  <c r="AW1814" i="6"/>
  <c r="AI1815" i="6"/>
  <c r="AJ1815" i="6"/>
  <c r="AK1815" i="6"/>
  <c r="AL1815" i="6"/>
  <c r="AM1815" i="6"/>
  <c r="AN1815" i="6"/>
  <c r="AO1815" i="6"/>
  <c r="AP1815" i="6"/>
  <c r="AQ1815" i="6"/>
  <c r="AR1815" i="6"/>
  <c r="AS1815" i="6"/>
  <c r="AT1815" i="6"/>
  <c r="AU1815" i="6"/>
  <c r="AV1815" i="6"/>
  <c r="AW1815" i="6"/>
  <c r="AX1815" i="6"/>
  <c r="AI1816" i="6"/>
  <c r="AJ1816" i="6"/>
  <c r="AK1816" i="6"/>
  <c r="AL1816" i="6"/>
  <c r="AM1816" i="6"/>
  <c r="AN1816" i="6"/>
  <c r="AO1816" i="6"/>
  <c r="AP1816" i="6"/>
  <c r="AQ1816" i="6"/>
  <c r="AT1816" i="6" s="1"/>
  <c r="AR1816" i="6"/>
  <c r="AS1816" i="6"/>
  <c r="AU1816" i="6"/>
  <c r="AV1816" i="6"/>
  <c r="AW1816" i="6"/>
  <c r="AX1816" i="6"/>
  <c r="AI1817" i="6"/>
  <c r="AJ1817" i="6"/>
  <c r="AK1817" i="6"/>
  <c r="AL1817" i="6"/>
  <c r="AM1817" i="6"/>
  <c r="AN1817" i="6"/>
  <c r="AO1817" i="6"/>
  <c r="AP1817" i="6"/>
  <c r="AQ1817" i="6"/>
  <c r="AR1817" i="6"/>
  <c r="AS1817" i="6"/>
  <c r="AT1817" i="6"/>
  <c r="AU1817" i="6"/>
  <c r="AV1817" i="6"/>
  <c r="AW1817" i="6"/>
  <c r="AX1817" i="6"/>
  <c r="AI1818" i="6"/>
  <c r="AJ1818" i="6"/>
  <c r="AK1818" i="6"/>
  <c r="AL1818" i="6"/>
  <c r="AM1818" i="6"/>
  <c r="AP1818" i="6" s="1"/>
  <c r="AN1818" i="6"/>
  <c r="AO1818" i="6"/>
  <c r="AQ1818" i="6"/>
  <c r="AR1818" i="6"/>
  <c r="AS1818" i="6"/>
  <c r="AT1818" i="6"/>
  <c r="AU1818" i="6"/>
  <c r="AV1818" i="6"/>
  <c r="AW1818" i="6"/>
  <c r="AX1818" i="6"/>
  <c r="AI1819" i="6"/>
  <c r="AJ1819" i="6"/>
  <c r="AK1819" i="6"/>
  <c r="AL1819" i="6"/>
  <c r="AM1819" i="6"/>
  <c r="AN1819" i="6"/>
  <c r="AO1819" i="6"/>
  <c r="AP1819" i="6"/>
  <c r="AQ1819" i="6"/>
  <c r="AR1819" i="6"/>
  <c r="AS1819" i="6"/>
  <c r="AT1819" i="6"/>
  <c r="AU1819" i="6"/>
  <c r="AV1819" i="6"/>
  <c r="AW1819" i="6"/>
  <c r="AX1819" i="6"/>
  <c r="AI1820" i="6"/>
  <c r="AL1820" i="6" s="1"/>
  <c r="AJ1820" i="6"/>
  <c r="AK1820" i="6"/>
  <c r="AM1820" i="6"/>
  <c r="AN1820" i="6"/>
  <c r="AO1820" i="6"/>
  <c r="AP1820" i="6"/>
  <c r="AQ1820" i="6"/>
  <c r="AR1820" i="6"/>
  <c r="AS1820" i="6"/>
  <c r="AT1820" i="6"/>
  <c r="AU1820" i="6"/>
  <c r="AV1820" i="6"/>
  <c r="AW1820" i="6"/>
  <c r="AX1820" i="6"/>
  <c r="U1820" i="6"/>
  <c r="S1702" i="6"/>
  <c r="T1702" i="6"/>
  <c r="U1702" i="6"/>
  <c r="S1703" i="6"/>
  <c r="T1703" i="6"/>
  <c r="U1703" i="6"/>
  <c r="S1704" i="6"/>
  <c r="T1704" i="6"/>
  <c r="U1704" i="6"/>
  <c r="S1705" i="6"/>
  <c r="T1705" i="6"/>
  <c r="U1705" i="6"/>
  <c r="S1706" i="6"/>
  <c r="T1706" i="6"/>
  <c r="U1706" i="6"/>
  <c r="S1707" i="6"/>
  <c r="T1707" i="6"/>
  <c r="U1707" i="6"/>
  <c r="S1708" i="6"/>
  <c r="T1708" i="6"/>
  <c r="U1708" i="6"/>
  <c r="S1709" i="6"/>
  <c r="T1709" i="6"/>
  <c r="U1709" i="6"/>
  <c r="S1710" i="6"/>
  <c r="T1710" i="6"/>
  <c r="U1710" i="6"/>
  <c r="S1711" i="6"/>
  <c r="T1711" i="6"/>
  <c r="U1711" i="6"/>
  <c r="S1712" i="6"/>
  <c r="T1712" i="6"/>
  <c r="U1712" i="6"/>
  <c r="S1713" i="6"/>
  <c r="T1713" i="6"/>
  <c r="U1713" i="6"/>
  <c r="S1714" i="6"/>
  <c r="T1714" i="6"/>
  <c r="U1714" i="6"/>
  <c r="S1715" i="6"/>
  <c r="T1715" i="6"/>
  <c r="U1715" i="6"/>
  <c r="S1716" i="6"/>
  <c r="T1716" i="6"/>
  <c r="U1716" i="6"/>
  <c r="S1717" i="6"/>
  <c r="T1717" i="6"/>
  <c r="U1717" i="6"/>
  <c r="S1718" i="6"/>
  <c r="T1718" i="6"/>
  <c r="U1718" i="6"/>
  <c r="S1719" i="6"/>
  <c r="T1719" i="6"/>
  <c r="U1719" i="6"/>
  <c r="S1720" i="6"/>
  <c r="T1720" i="6"/>
  <c r="U1720" i="6"/>
  <c r="S1721" i="6"/>
  <c r="T1721" i="6"/>
  <c r="U1721" i="6"/>
  <c r="S1722" i="6"/>
  <c r="T1722" i="6"/>
  <c r="U1722" i="6"/>
  <c r="S1723" i="6"/>
  <c r="T1723" i="6"/>
  <c r="U1723" i="6"/>
  <c r="S1724" i="6"/>
  <c r="T1724" i="6"/>
  <c r="U1724" i="6"/>
  <c r="S1725" i="6"/>
  <c r="T1725" i="6"/>
  <c r="U1725" i="6"/>
  <c r="S1726" i="6"/>
  <c r="T1726" i="6"/>
  <c r="U1726" i="6"/>
  <c r="S1727" i="6"/>
  <c r="T1727" i="6"/>
  <c r="U1727" i="6"/>
  <c r="S1728" i="6"/>
  <c r="T1728" i="6"/>
  <c r="U1728" i="6"/>
  <c r="S1729" i="6"/>
  <c r="T1729" i="6"/>
  <c r="U1729" i="6"/>
  <c r="S1730" i="6"/>
  <c r="T1730" i="6"/>
  <c r="U1730" i="6"/>
  <c r="S1731" i="6"/>
  <c r="T1731" i="6"/>
  <c r="U1731" i="6"/>
  <c r="S1732" i="6"/>
  <c r="T1732" i="6"/>
  <c r="U1732" i="6"/>
  <c r="S1733" i="6"/>
  <c r="T1733" i="6"/>
  <c r="U1733" i="6"/>
  <c r="S1734" i="6"/>
  <c r="T1734" i="6"/>
  <c r="U1734" i="6"/>
  <c r="S1735" i="6"/>
  <c r="T1735" i="6"/>
  <c r="U1735" i="6"/>
  <c r="S1736" i="6"/>
  <c r="T1736" i="6"/>
  <c r="U1736" i="6"/>
  <c r="S1737" i="6"/>
  <c r="T1737" i="6"/>
  <c r="U1737" i="6"/>
  <c r="S1738" i="6"/>
  <c r="T1738" i="6"/>
  <c r="U1738" i="6"/>
  <c r="S1739" i="6"/>
  <c r="T1739" i="6"/>
  <c r="U1739" i="6"/>
  <c r="S1740" i="6"/>
  <c r="T1740" i="6"/>
  <c r="U1740" i="6"/>
  <c r="S1741" i="6"/>
  <c r="T1741" i="6"/>
  <c r="U1741" i="6"/>
  <c r="S1742" i="6"/>
  <c r="T1742" i="6"/>
  <c r="U1742" i="6"/>
  <c r="S1743" i="6"/>
  <c r="T1743" i="6"/>
  <c r="U1743" i="6"/>
  <c r="S1744" i="6"/>
  <c r="T1744" i="6"/>
  <c r="U1744" i="6"/>
  <c r="S1745" i="6"/>
  <c r="T1745" i="6"/>
  <c r="U1745" i="6"/>
  <c r="S1746" i="6"/>
  <c r="T1746" i="6"/>
  <c r="U1746" i="6"/>
  <c r="S1747" i="6"/>
  <c r="T1747" i="6"/>
  <c r="U1747" i="6"/>
  <c r="S1748" i="6"/>
  <c r="T1748" i="6"/>
  <c r="U1748" i="6"/>
  <c r="S1749" i="6"/>
  <c r="T1749" i="6"/>
  <c r="U1749" i="6"/>
  <c r="S1750" i="6"/>
  <c r="T1750" i="6"/>
  <c r="U1750" i="6"/>
  <c r="S1751" i="6"/>
  <c r="T1751" i="6"/>
  <c r="U1751" i="6"/>
  <c r="S1752" i="6"/>
  <c r="T1752" i="6"/>
  <c r="U1752" i="6"/>
  <c r="S1753" i="6"/>
  <c r="T1753" i="6"/>
  <c r="U1753" i="6"/>
  <c r="S1754" i="6"/>
  <c r="T1754" i="6"/>
  <c r="U1754" i="6"/>
  <c r="S1755" i="6"/>
  <c r="T1755" i="6"/>
  <c r="U1755" i="6"/>
  <c r="S1756" i="6"/>
  <c r="T1756" i="6"/>
  <c r="U1756" i="6"/>
  <c r="S1757" i="6"/>
  <c r="T1757" i="6"/>
  <c r="U1757" i="6"/>
  <c r="S1758" i="6"/>
  <c r="T1758" i="6"/>
  <c r="U1758" i="6"/>
  <c r="S1759" i="6"/>
  <c r="T1759" i="6"/>
  <c r="U1759" i="6"/>
  <c r="S1760" i="6"/>
  <c r="T1760" i="6"/>
  <c r="U1760" i="6"/>
  <c r="S1761" i="6"/>
  <c r="T1761" i="6"/>
  <c r="U1761" i="6"/>
  <c r="S1762" i="6"/>
  <c r="T1762" i="6"/>
  <c r="U1762" i="6"/>
  <c r="S1763" i="6"/>
  <c r="T1763" i="6"/>
  <c r="U1763" i="6"/>
  <c r="S1764" i="6"/>
  <c r="T1764" i="6"/>
  <c r="U1764" i="6"/>
  <c r="S1765" i="6"/>
  <c r="T1765" i="6"/>
  <c r="U1765" i="6"/>
  <c r="S1766" i="6"/>
  <c r="T1766" i="6"/>
  <c r="U1766" i="6"/>
  <c r="S1767" i="6"/>
  <c r="T1767" i="6"/>
  <c r="U1767" i="6"/>
  <c r="S1768" i="6"/>
  <c r="T1768" i="6"/>
  <c r="U1768" i="6"/>
  <c r="S1769" i="6"/>
  <c r="T1769" i="6"/>
  <c r="U1769" i="6"/>
  <c r="S1770" i="6"/>
  <c r="T1770" i="6"/>
  <c r="U1770" i="6"/>
  <c r="S1771" i="6"/>
  <c r="T1771" i="6"/>
  <c r="U1771" i="6"/>
  <c r="S1772" i="6"/>
  <c r="T1772" i="6"/>
  <c r="U1772" i="6"/>
  <c r="S1773" i="6"/>
  <c r="T1773" i="6"/>
  <c r="U1773" i="6"/>
  <c r="S1774" i="6"/>
  <c r="T1774" i="6"/>
  <c r="U1774" i="6"/>
  <c r="S1775" i="6"/>
  <c r="T1775" i="6"/>
  <c r="U1775" i="6"/>
  <c r="S1776" i="6"/>
  <c r="T1776" i="6"/>
  <c r="U1776" i="6"/>
  <c r="S1777" i="6"/>
  <c r="T1777" i="6"/>
  <c r="U1777" i="6"/>
  <c r="S1778" i="6"/>
  <c r="T1778" i="6"/>
  <c r="U1778" i="6"/>
  <c r="S1779" i="6"/>
  <c r="T1779" i="6"/>
  <c r="U1779" i="6"/>
  <c r="S1780" i="6"/>
  <c r="T1780" i="6"/>
  <c r="U1780" i="6"/>
  <c r="S1781" i="6"/>
  <c r="T1781" i="6"/>
  <c r="U1781" i="6"/>
  <c r="S1782" i="6"/>
  <c r="T1782" i="6"/>
  <c r="U1782" i="6"/>
  <c r="S1783" i="6"/>
  <c r="T1783" i="6"/>
  <c r="U1783" i="6"/>
  <c r="S1784" i="6"/>
  <c r="T1784" i="6"/>
  <c r="U1784" i="6"/>
  <c r="S1785" i="6"/>
  <c r="T1785" i="6"/>
  <c r="U1785" i="6"/>
  <c r="S1786" i="6"/>
  <c r="T1786" i="6"/>
  <c r="U1786" i="6"/>
  <c r="S1787" i="6"/>
  <c r="T1787" i="6"/>
  <c r="U1787" i="6"/>
  <c r="S1788" i="6"/>
  <c r="T1788" i="6"/>
  <c r="U1788" i="6"/>
  <c r="S1789" i="6"/>
  <c r="T1789" i="6"/>
  <c r="U1789" i="6"/>
  <c r="S1790" i="6"/>
  <c r="T1790" i="6"/>
  <c r="U1790" i="6"/>
  <c r="S1791" i="6"/>
  <c r="T1791" i="6"/>
  <c r="U1791" i="6"/>
  <c r="S1792" i="6"/>
  <c r="T1792" i="6"/>
  <c r="U1792" i="6"/>
  <c r="S1793" i="6"/>
  <c r="T1793" i="6"/>
  <c r="U1793" i="6"/>
  <c r="S1794" i="6"/>
  <c r="T1794" i="6"/>
  <c r="U1794" i="6"/>
  <c r="S1795" i="6"/>
  <c r="T1795" i="6"/>
  <c r="U1795" i="6"/>
  <c r="S1796" i="6"/>
  <c r="T1796" i="6"/>
  <c r="U1796" i="6"/>
  <c r="S1797" i="6"/>
  <c r="T1797" i="6"/>
  <c r="U1797" i="6"/>
  <c r="S1798" i="6"/>
  <c r="T1798" i="6"/>
  <c r="U1798" i="6"/>
  <c r="S1799" i="6"/>
  <c r="T1799" i="6"/>
  <c r="U1799" i="6"/>
  <c r="S1800" i="6"/>
  <c r="T1800" i="6"/>
  <c r="U1800" i="6"/>
  <c r="S1801" i="6"/>
  <c r="T1801" i="6"/>
  <c r="U1801" i="6"/>
  <c r="S1802" i="6"/>
  <c r="T1802" i="6"/>
  <c r="U1802" i="6"/>
  <c r="S1803" i="6"/>
  <c r="T1803" i="6"/>
  <c r="U1803" i="6"/>
  <c r="S1804" i="6"/>
  <c r="T1804" i="6"/>
  <c r="U1804" i="6"/>
  <c r="S1805" i="6"/>
  <c r="T1805" i="6"/>
  <c r="U1805" i="6"/>
  <c r="S1806" i="6"/>
  <c r="T1806" i="6"/>
  <c r="U1806" i="6"/>
  <c r="S1807" i="6"/>
  <c r="T1807" i="6"/>
  <c r="U1807" i="6"/>
  <c r="S1808" i="6"/>
  <c r="T1808" i="6"/>
  <c r="U1808" i="6"/>
  <c r="S1809" i="6"/>
  <c r="T1809" i="6"/>
  <c r="U1809" i="6"/>
  <c r="S1810" i="6"/>
  <c r="T1810" i="6"/>
  <c r="U1810" i="6"/>
  <c r="S1811" i="6"/>
  <c r="T1811" i="6"/>
  <c r="U1811" i="6"/>
  <c r="S1812" i="6"/>
  <c r="T1812" i="6"/>
  <c r="U1812" i="6"/>
  <c r="S1813" i="6"/>
  <c r="T1813" i="6"/>
  <c r="U1813" i="6"/>
  <c r="S1814" i="6"/>
  <c r="T1814" i="6"/>
  <c r="U1814" i="6"/>
  <c r="S1815" i="6"/>
  <c r="T1815" i="6"/>
  <c r="U1815" i="6"/>
  <c r="S1816" i="6"/>
  <c r="T1816" i="6"/>
  <c r="U1816" i="6"/>
  <c r="S1817" i="6"/>
  <c r="T1817" i="6"/>
  <c r="U1817" i="6"/>
  <c r="S1818" i="6"/>
  <c r="T1818" i="6"/>
  <c r="U1818" i="6"/>
  <c r="S1819" i="6"/>
  <c r="T1819" i="6"/>
  <c r="U1819" i="6"/>
  <c r="S1820" i="6"/>
  <c r="T1820" i="6"/>
  <c r="U1701" i="6"/>
  <c r="T1701" i="6"/>
  <c r="S1701" i="6"/>
  <c r="P1440" i="6"/>
  <c r="R1440" i="6"/>
  <c r="Q1440" i="6"/>
  <c r="AL1559" i="6"/>
  <c r="AK1559" i="6"/>
  <c r="AJ1559" i="6"/>
  <c r="AI1559" i="6"/>
  <c r="R1559" i="6"/>
  <c r="AI1440" i="6"/>
  <c r="P1686" i="6"/>
  <c r="AK1683" i="6"/>
  <c r="AJ1683" i="6"/>
  <c r="AI1683" i="6"/>
  <c r="AL1683" i="6" s="1"/>
  <c r="R1441" i="6"/>
  <c r="Q1441" i="6"/>
  <c r="P1441" i="6"/>
  <c r="BE1304" i="6"/>
  <c r="BD1304" i="6"/>
  <c r="BC1304" i="6"/>
  <c r="BF1304" i="6" s="1"/>
  <c r="BA1304" i="6"/>
  <c r="AZ1304" i="6"/>
  <c r="AY1304" i="6"/>
  <c r="BB1304" i="6" s="1"/>
  <c r="AW1304" i="6"/>
  <c r="BB1303" i="6"/>
  <c r="BA1303" i="6"/>
  <c r="AZ1303" i="6"/>
  <c r="AY1303" i="6"/>
  <c r="AX1303" i="6"/>
  <c r="AW1303" i="6"/>
  <c r="AV1303" i="6"/>
  <c r="AU1303" i="6"/>
  <c r="AT1303" i="6"/>
  <c r="AS1303" i="6"/>
  <c r="AR1303" i="6"/>
  <c r="AQ1303" i="6"/>
  <c r="AP1303" i="6"/>
  <c r="AO1303" i="6"/>
  <c r="AN1303" i="6"/>
  <c r="AM1303" i="6"/>
  <c r="AL1303" i="6"/>
  <c r="AK1303" i="6"/>
  <c r="AJ1303" i="6"/>
  <c r="AI1303" i="6"/>
  <c r="BF1177" i="6"/>
  <c r="BE1177" i="6"/>
  <c r="AX1177" i="6"/>
  <c r="AW1177" i="6"/>
  <c r="AV1177" i="6"/>
  <c r="AU1177" i="6"/>
  <c r="AT1177" i="6"/>
  <c r="AS1177" i="6"/>
  <c r="AR1177" i="6"/>
  <c r="AQ1177" i="6"/>
  <c r="AP1177" i="6"/>
  <c r="AO1177" i="6"/>
  <c r="AN1177" i="6"/>
  <c r="AM1177" i="6"/>
  <c r="AL1177" i="6"/>
  <c r="AK1177" i="6"/>
  <c r="AJ1177" i="6"/>
  <c r="AI1177" i="6"/>
  <c r="BO1051" i="6"/>
  <c r="BM1051" i="6"/>
  <c r="BL1051" i="6"/>
  <c r="BK1051" i="6"/>
  <c r="BG1051" i="6"/>
  <c r="AT1051" i="6"/>
  <c r="AS1051" i="6"/>
  <c r="AR1051" i="6"/>
  <c r="AQ1051" i="6"/>
  <c r="AP1051" i="6"/>
  <c r="AO1051" i="6"/>
  <c r="AN1051" i="6"/>
  <c r="AM1051" i="6"/>
  <c r="AL1051" i="6"/>
  <c r="AK1051" i="6"/>
  <c r="AJ1051" i="6"/>
  <c r="O1057" i="6"/>
  <c r="N1057" i="6"/>
  <c r="M1057" i="6"/>
  <c r="O1054" i="6"/>
  <c r="N1054" i="6"/>
  <c r="M1054" i="6"/>
  <c r="O1051" i="6"/>
  <c r="N1051" i="6"/>
  <c r="M1051" i="6"/>
  <c r="AI1051" i="6"/>
  <c r="P791" i="6"/>
  <c r="R788" i="6"/>
  <c r="Q788" i="6"/>
  <c r="P788" i="6"/>
  <c r="AI788" i="6"/>
  <c r="D770" i="6"/>
  <c r="B776" i="6"/>
  <c r="DC651" i="6"/>
  <c r="DB651" i="6"/>
  <c r="DA651" i="6"/>
  <c r="CZ651" i="6"/>
  <c r="CY651" i="6"/>
  <c r="CX651" i="6"/>
  <c r="CW651" i="6"/>
  <c r="CV651" i="6"/>
  <c r="CU651" i="6"/>
  <c r="CT651" i="6"/>
  <c r="CS651" i="6"/>
  <c r="CR651" i="6"/>
  <c r="CQ651" i="6"/>
  <c r="CP651" i="6"/>
  <c r="CO651" i="6"/>
  <c r="CN651" i="6"/>
  <c r="CM651" i="6"/>
  <c r="CL651" i="6"/>
  <c r="CK651" i="6"/>
  <c r="CJ651" i="6"/>
  <c r="CF652" i="6"/>
  <c r="CE652" i="6"/>
  <c r="CD652" i="6"/>
  <c r="CG652" i="6" s="1"/>
  <c r="CD651" i="6"/>
  <c r="BV651" i="6"/>
  <c r="BU651" i="6"/>
  <c r="BT651" i="6"/>
  <c r="BS651" i="6"/>
  <c r="BR651" i="6"/>
  <c r="BQ651" i="6"/>
  <c r="BP651" i="6"/>
  <c r="BO651" i="6"/>
  <c r="BN651" i="6"/>
  <c r="BM651" i="6"/>
  <c r="BL651" i="6"/>
  <c r="BK651" i="6"/>
  <c r="BJ651" i="6"/>
  <c r="BI651" i="6"/>
  <c r="BH651" i="6"/>
  <c r="BG651" i="6"/>
  <c r="BF651" i="6"/>
  <c r="BE651" i="6"/>
  <c r="BD651" i="6"/>
  <c r="BC651" i="6"/>
  <c r="BB651" i="6"/>
  <c r="BA651" i="6"/>
  <c r="AZ651" i="6"/>
  <c r="AY651" i="6"/>
  <c r="AX651" i="6"/>
  <c r="AW651" i="6"/>
  <c r="AV651" i="6"/>
  <c r="AU651" i="6"/>
  <c r="AT651" i="6"/>
  <c r="AS651" i="6"/>
  <c r="AR651" i="6"/>
  <c r="AQ651" i="6"/>
  <c r="AP651" i="6"/>
  <c r="AO651" i="6"/>
  <c r="AN651" i="6"/>
  <c r="AM651" i="6"/>
  <c r="AL651" i="6"/>
  <c r="BW651" i="6" s="1"/>
  <c r="BX651" i="6" s="1"/>
  <c r="AK651" i="6"/>
  <c r="AI651" i="6"/>
  <c r="CD512" i="6"/>
  <c r="B635" i="6" s="1"/>
  <c r="BV512" i="6"/>
  <c r="BU512" i="6"/>
  <c r="BT512" i="6"/>
  <c r="BS512" i="6"/>
  <c r="BR512" i="6"/>
  <c r="BQ512" i="6"/>
  <c r="BP512" i="6"/>
  <c r="BO512" i="6"/>
  <c r="BD512" i="6"/>
  <c r="BC512" i="6"/>
  <c r="BB512" i="6"/>
  <c r="BA512" i="6"/>
  <c r="AZ512" i="6"/>
  <c r="AY512" i="6"/>
  <c r="AT512" i="6"/>
  <c r="AS512" i="6"/>
  <c r="AR512" i="6"/>
  <c r="AQ512" i="6"/>
  <c r="AP512" i="6"/>
  <c r="L512" i="6"/>
  <c r="K512" i="6"/>
  <c r="J512" i="6"/>
  <c r="AL376" i="6"/>
  <c r="AM376" i="6" s="1"/>
  <c r="AN376" i="6" s="1"/>
  <c r="AK376" i="6"/>
  <c r="B367" i="6"/>
  <c r="M362" i="6"/>
  <c r="AN242" i="6"/>
  <c r="AM242" i="6"/>
  <c r="AL242" i="6"/>
  <c r="AJ242" i="6"/>
  <c r="AI242" i="6"/>
  <c r="D242" i="6"/>
  <c r="AP242" i="6" s="1"/>
  <c r="AQ242" i="6" s="1"/>
  <c r="AR242" i="6" s="1"/>
  <c r="B230" i="6"/>
  <c r="B181" i="6"/>
  <c r="B179" i="6"/>
  <c r="B177" i="6"/>
  <c r="AV175" i="6"/>
  <c r="AW175" i="6"/>
  <c r="BA54" i="6"/>
  <c r="AZ54" i="6"/>
  <c r="AY54" i="6"/>
  <c r="AX54" i="6"/>
  <c r="AW54" i="6"/>
  <c r="AV54" i="6"/>
  <c r="AU54" i="6"/>
  <c r="AT54" i="6"/>
  <c r="AS54" i="6"/>
  <c r="AI55" i="6"/>
  <c r="AH54" i="6"/>
  <c r="AG54" i="6"/>
  <c r="AI174" i="6"/>
  <c r="AK54" i="6"/>
  <c r="AL54" i="6" s="1"/>
  <c r="AM54" i="6" s="1"/>
  <c r="AU175" i="6"/>
  <c r="AT175" i="6"/>
  <c r="AS175" i="6"/>
  <c r="BB174" i="6"/>
  <c r="BB55" i="6"/>
  <c r="BB56" i="6"/>
  <c r="BB57" i="6"/>
  <c r="BB58" i="6"/>
  <c r="BB59" i="6"/>
  <c r="BB60" i="6"/>
  <c r="BB61" i="6"/>
  <c r="BB62" i="6"/>
  <c r="BB63" i="6"/>
  <c r="BB64" i="6"/>
  <c r="BB65" i="6"/>
  <c r="BB66" i="6"/>
  <c r="BB67" i="6"/>
  <c r="BB68" i="6"/>
  <c r="BB69" i="6"/>
  <c r="BB70" i="6"/>
  <c r="BB71" i="6"/>
  <c r="BB72" i="6"/>
  <c r="BB73" i="6"/>
  <c r="BB74" i="6"/>
  <c r="BB75" i="6"/>
  <c r="BB76" i="6"/>
  <c r="BB77" i="6"/>
  <c r="BB78" i="6"/>
  <c r="BB79" i="6"/>
  <c r="BB80" i="6"/>
  <c r="BB81" i="6"/>
  <c r="BB82" i="6"/>
  <c r="BB83" i="6"/>
  <c r="BB84" i="6"/>
  <c r="BB85" i="6"/>
  <c r="BB86" i="6"/>
  <c r="BB87" i="6"/>
  <c r="BB88" i="6"/>
  <c r="BB89" i="6"/>
  <c r="BB90" i="6"/>
  <c r="BB91" i="6"/>
  <c r="BB92" i="6"/>
  <c r="BB93" i="6"/>
  <c r="BB94" i="6"/>
  <c r="BB95" i="6"/>
  <c r="BB96" i="6"/>
  <c r="BB97" i="6"/>
  <c r="BB98" i="6"/>
  <c r="BB99" i="6"/>
  <c r="BB100" i="6"/>
  <c r="BB101" i="6"/>
  <c r="BB102" i="6"/>
  <c r="BB103" i="6"/>
  <c r="BB104" i="6"/>
  <c r="BB105" i="6"/>
  <c r="BB106" i="6"/>
  <c r="BB107" i="6"/>
  <c r="BB108" i="6"/>
  <c r="BB109" i="6"/>
  <c r="BB110" i="6"/>
  <c r="BB111" i="6"/>
  <c r="BB112" i="6"/>
  <c r="BB113" i="6"/>
  <c r="BB114" i="6"/>
  <c r="BB115" i="6"/>
  <c r="BB116" i="6"/>
  <c r="BB117" i="6"/>
  <c r="BB118" i="6"/>
  <c r="BB119" i="6"/>
  <c r="BB120" i="6"/>
  <c r="BB121" i="6"/>
  <c r="BB122" i="6"/>
  <c r="BB123" i="6"/>
  <c r="BB124" i="6"/>
  <c r="BB125" i="6"/>
  <c r="BB126" i="6"/>
  <c r="BB127" i="6"/>
  <c r="BB128" i="6"/>
  <c r="BB129" i="6"/>
  <c r="BB130" i="6"/>
  <c r="BB131" i="6"/>
  <c r="BB132" i="6"/>
  <c r="BB133" i="6"/>
  <c r="BB134" i="6"/>
  <c r="BB135" i="6"/>
  <c r="BB136" i="6"/>
  <c r="BB138" i="6"/>
  <c r="BB139" i="6"/>
  <c r="BB140" i="6"/>
  <c r="BB141" i="6"/>
  <c r="BB142" i="6"/>
  <c r="BB143" i="6"/>
  <c r="BB144" i="6"/>
  <c r="BB145" i="6"/>
  <c r="BB146" i="6"/>
  <c r="BB147" i="6"/>
  <c r="BB148" i="6"/>
  <c r="BB149" i="6"/>
  <c r="BB150" i="6"/>
  <c r="BB151" i="6"/>
  <c r="BB152" i="6"/>
  <c r="BB153" i="6"/>
  <c r="BB154" i="6"/>
  <c r="BB155" i="6"/>
  <c r="BB156" i="6"/>
  <c r="BB157" i="6"/>
  <c r="BB158" i="6"/>
  <c r="BB159" i="6"/>
  <c r="BB160" i="6"/>
  <c r="BB161" i="6"/>
  <c r="BB162" i="6"/>
  <c r="BB163" i="6"/>
  <c r="BB164" i="6"/>
  <c r="BB165" i="6"/>
  <c r="BB166" i="6"/>
  <c r="BB167" i="6"/>
  <c r="BB168" i="6"/>
  <c r="BB169" i="6"/>
  <c r="BB170" i="6"/>
  <c r="BB171" i="6"/>
  <c r="BB172" i="6"/>
  <c r="BB173" i="6"/>
  <c r="AW17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V56" i="6"/>
  <c r="AV174" i="6"/>
  <c r="AV55"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U167" i="6"/>
  <c r="AU168" i="6"/>
  <c r="AU169" i="6"/>
  <c r="AU170" i="6"/>
  <c r="AU171" i="6"/>
  <c r="AU172" i="6"/>
  <c r="AU173" i="6"/>
  <c r="AU17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T167" i="6"/>
  <c r="AT168" i="6"/>
  <c r="AT169" i="6"/>
  <c r="AT170" i="6"/>
  <c r="AT171" i="6"/>
  <c r="AT172" i="6"/>
  <c r="AT173" i="6"/>
  <c r="AT174" i="6"/>
  <c r="AS56" i="6"/>
  <c r="AS55"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S167" i="6"/>
  <c r="AS168" i="6"/>
  <c r="AS169" i="6"/>
  <c r="AS170" i="6"/>
  <c r="AS171" i="6"/>
  <c r="AS172" i="6"/>
  <c r="AS173" i="6"/>
  <c r="AS174" i="6"/>
  <c r="AR55" i="6"/>
  <c r="AR56" i="6"/>
  <c r="AR57" i="6"/>
  <c r="AR58" i="6"/>
  <c r="AR59" i="6"/>
  <c r="AR60" i="6"/>
  <c r="AR61" i="6"/>
  <c r="AR62" i="6"/>
  <c r="AR63" i="6"/>
  <c r="AR64" i="6"/>
  <c r="AR65" i="6"/>
  <c r="AR66" i="6"/>
  <c r="AR67" i="6"/>
  <c r="AR68" i="6"/>
  <c r="AR69" i="6"/>
  <c r="AR70" i="6"/>
  <c r="AR71" i="6"/>
  <c r="AR72" i="6"/>
  <c r="AR73" i="6"/>
  <c r="AR74" i="6"/>
  <c r="AR75" i="6"/>
  <c r="AR76" i="6"/>
  <c r="AR77" i="6"/>
  <c r="AR78" i="6"/>
  <c r="AR79" i="6"/>
  <c r="AR80" i="6"/>
  <c r="AR81" i="6"/>
  <c r="AR82" i="6"/>
  <c r="AR83" i="6"/>
  <c r="AR84" i="6"/>
  <c r="AR85" i="6"/>
  <c r="AR86" i="6"/>
  <c r="AR87" i="6"/>
  <c r="AR88" i="6"/>
  <c r="AR89" i="6"/>
  <c r="AR90" i="6"/>
  <c r="AR91" i="6"/>
  <c r="AR92" i="6"/>
  <c r="AR93" i="6"/>
  <c r="AR94" i="6"/>
  <c r="AR95" i="6"/>
  <c r="AR96" i="6"/>
  <c r="AR97" i="6"/>
  <c r="AR98" i="6"/>
  <c r="AR99" i="6"/>
  <c r="AR100" i="6"/>
  <c r="AR101" i="6"/>
  <c r="AR102" i="6"/>
  <c r="AR103" i="6"/>
  <c r="AR104" i="6"/>
  <c r="AR105" i="6"/>
  <c r="AR106" i="6"/>
  <c r="AR107" i="6"/>
  <c r="AR108" i="6"/>
  <c r="AR109" i="6"/>
  <c r="AR110" i="6"/>
  <c r="AR111" i="6"/>
  <c r="AR112" i="6"/>
  <c r="AR113" i="6"/>
  <c r="AR114" i="6"/>
  <c r="AR115" i="6"/>
  <c r="AR116" i="6"/>
  <c r="AR117" i="6"/>
  <c r="AR118" i="6"/>
  <c r="AR119" i="6"/>
  <c r="AR120" i="6"/>
  <c r="AR121" i="6"/>
  <c r="AR122" i="6"/>
  <c r="AR123" i="6"/>
  <c r="AR124" i="6"/>
  <c r="AR125" i="6"/>
  <c r="AR126" i="6"/>
  <c r="AR127" i="6"/>
  <c r="AR128" i="6"/>
  <c r="AR129" i="6"/>
  <c r="AR130" i="6"/>
  <c r="AR131" i="6"/>
  <c r="AR132" i="6"/>
  <c r="AR133" i="6"/>
  <c r="AR134" i="6"/>
  <c r="AR135" i="6"/>
  <c r="AR136" i="6"/>
  <c r="AR137" i="6"/>
  <c r="AR138" i="6"/>
  <c r="AR139" i="6"/>
  <c r="AR140" i="6"/>
  <c r="AR141" i="6"/>
  <c r="AR142" i="6"/>
  <c r="AR143" i="6"/>
  <c r="AR144" i="6"/>
  <c r="AR145" i="6"/>
  <c r="AR146" i="6"/>
  <c r="AR147" i="6"/>
  <c r="AR148" i="6"/>
  <c r="AR149" i="6"/>
  <c r="AR150" i="6"/>
  <c r="AR151" i="6"/>
  <c r="AR152" i="6"/>
  <c r="AR153" i="6"/>
  <c r="AR154" i="6"/>
  <c r="AR155" i="6"/>
  <c r="AR156" i="6"/>
  <c r="AR157" i="6"/>
  <c r="AR158" i="6"/>
  <c r="AR159" i="6"/>
  <c r="AR160" i="6"/>
  <c r="AR161" i="6"/>
  <c r="AR162" i="6"/>
  <c r="AR163" i="6"/>
  <c r="AR164" i="6"/>
  <c r="AR165" i="6"/>
  <c r="AR166" i="6"/>
  <c r="AR167" i="6"/>
  <c r="AR168" i="6"/>
  <c r="AR169" i="6"/>
  <c r="AR170" i="6"/>
  <c r="AR171" i="6"/>
  <c r="AR172" i="6"/>
  <c r="AR173" i="6"/>
  <c r="AR174" i="6"/>
  <c r="AI56" i="6"/>
  <c r="AJ56" i="6"/>
  <c r="AI57" i="6"/>
  <c r="AJ57" i="6"/>
  <c r="AI58" i="6"/>
  <c r="AJ58" i="6"/>
  <c r="AI59" i="6"/>
  <c r="AJ59" i="6"/>
  <c r="AI60" i="6"/>
  <c r="AJ60" i="6"/>
  <c r="AI61" i="6"/>
  <c r="AJ61" i="6"/>
  <c r="AI62" i="6"/>
  <c r="AJ62" i="6"/>
  <c r="AI63" i="6"/>
  <c r="AJ63" i="6"/>
  <c r="AI64" i="6"/>
  <c r="AJ64" i="6"/>
  <c r="AI65" i="6"/>
  <c r="AJ65" i="6"/>
  <c r="AI66" i="6"/>
  <c r="AJ66" i="6"/>
  <c r="AI67" i="6"/>
  <c r="AJ67" i="6"/>
  <c r="AI68" i="6"/>
  <c r="AJ68" i="6"/>
  <c r="AI69" i="6"/>
  <c r="AJ69" i="6"/>
  <c r="AI70" i="6"/>
  <c r="AJ70" i="6"/>
  <c r="AI71" i="6"/>
  <c r="AJ71" i="6"/>
  <c r="AI72" i="6"/>
  <c r="AJ72" i="6"/>
  <c r="AI73" i="6"/>
  <c r="AJ73" i="6"/>
  <c r="AI74" i="6"/>
  <c r="AJ74" i="6"/>
  <c r="AI75" i="6"/>
  <c r="AJ75" i="6"/>
  <c r="AI76" i="6"/>
  <c r="AJ76" i="6"/>
  <c r="AI77" i="6"/>
  <c r="AJ77" i="6"/>
  <c r="AI78" i="6"/>
  <c r="AJ78" i="6"/>
  <c r="AI79" i="6"/>
  <c r="AJ79" i="6"/>
  <c r="AI80" i="6"/>
  <c r="AJ80" i="6"/>
  <c r="AI81" i="6"/>
  <c r="AJ81" i="6"/>
  <c r="AI82" i="6"/>
  <c r="AJ82" i="6"/>
  <c r="AI83" i="6"/>
  <c r="AJ83" i="6"/>
  <c r="AI84" i="6"/>
  <c r="AJ84" i="6"/>
  <c r="AI85" i="6"/>
  <c r="AJ85" i="6"/>
  <c r="AI86" i="6"/>
  <c r="AJ86" i="6"/>
  <c r="AI87" i="6"/>
  <c r="AJ87" i="6"/>
  <c r="AI88" i="6"/>
  <c r="AJ88" i="6"/>
  <c r="AI89" i="6"/>
  <c r="AJ89" i="6"/>
  <c r="AI90" i="6"/>
  <c r="AJ90" i="6"/>
  <c r="AI91" i="6"/>
  <c r="AJ91" i="6"/>
  <c r="AI92" i="6"/>
  <c r="AJ92" i="6"/>
  <c r="AI93" i="6"/>
  <c r="AJ93" i="6"/>
  <c r="AI94" i="6"/>
  <c r="AJ94" i="6"/>
  <c r="AI95" i="6"/>
  <c r="AJ95" i="6"/>
  <c r="AI96" i="6"/>
  <c r="AJ96" i="6"/>
  <c r="AI97" i="6"/>
  <c r="AJ97" i="6"/>
  <c r="AI98" i="6"/>
  <c r="AJ98" i="6"/>
  <c r="AI99" i="6"/>
  <c r="AJ99" i="6"/>
  <c r="AI100" i="6"/>
  <c r="AJ100" i="6"/>
  <c r="AI101" i="6"/>
  <c r="AJ101" i="6"/>
  <c r="AI102" i="6"/>
  <c r="AJ102" i="6"/>
  <c r="AI103" i="6"/>
  <c r="AJ103" i="6"/>
  <c r="AI104" i="6"/>
  <c r="AJ104" i="6"/>
  <c r="AI105" i="6"/>
  <c r="AJ105" i="6"/>
  <c r="AI106" i="6"/>
  <c r="AJ106" i="6"/>
  <c r="AI107" i="6"/>
  <c r="AJ107" i="6"/>
  <c r="AI108" i="6"/>
  <c r="AJ108" i="6"/>
  <c r="AI109" i="6"/>
  <c r="AJ109" i="6"/>
  <c r="AI110" i="6"/>
  <c r="AJ110" i="6"/>
  <c r="AI111" i="6"/>
  <c r="AJ111" i="6"/>
  <c r="AI112" i="6"/>
  <c r="AJ112" i="6"/>
  <c r="AI113" i="6"/>
  <c r="AJ113" i="6"/>
  <c r="AI114" i="6"/>
  <c r="AJ114" i="6"/>
  <c r="AI115" i="6"/>
  <c r="AJ115" i="6"/>
  <c r="AI116" i="6"/>
  <c r="AJ116" i="6"/>
  <c r="AI117" i="6"/>
  <c r="AJ117" i="6"/>
  <c r="AI118" i="6"/>
  <c r="AJ118" i="6"/>
  <c r="AI119" i="6"/>
  <c r="AJ119" i="6"/>
  <c r="AI120" i="6"/>
  <c r="AJ120" i="6"/>
  <c r="AI121" i="6"/>
  <c r="AJ121" i="6"/>
  <c r="AI122" i="6"/>
  <c r="AJ122" i="6"/>
  <c r="AI123" i="6"/>
  <c r="AJ123" i="6"/>
  <c r="AI124" i="6"/>
  <c r="AJ124" i="6"/>
  <c r="AI125" i="6"/>
  <c r="AJ125" i="6"/>
  <c r="AI126" i="6"/>
  <c r="AJ126" i="6"/>
  <c r="AI127" i="6"/>
  <c r="AJ127"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I143" i="6"/>
  <c r="AJ143" i="6"/>
  <c r="AI144" i="6"/>
  <c r="AJ144" i="6"/>
  <c r="AI145" i="6"/>
  <c r="AJ145" i="6"/>
  <c r="AI146" i="6"/>
  <c r="AJ146" i="6"/>
  <c r="AI147" i="6"/>
  <c r="AJ147" i="6"/>
  <c r="AI148" i="6"/>
  <c r="AJ148" i="6"/>
  <c r="AI149" i="6"/>
  <c r="AJ149" i="6"/>
  <c r="AI150" i="6"/>
  <c r="AJ150" i="6"/>
  <c r="AI151" i="6"/>
  <c r="AJ151" i="6"/>
  <c r="AI152" i="6"/>
  <c r="AJ152" i="6"/>
  <c r="AI153" i="6"/>
  <c r="AJ153" i="6"/>
  <c r="AI154" i="6"/>
  <c r="AJ154" i="6"/>
  <c r="AI155" i="6"/>
  <c r="AJ155" i="6"/>
  <c r="AI156" i="6"/>
  <c r="AJ156" i="6"/>
  <c r="AI157" i="6"/>
  <c r="AJ157" i="6"/>
  <c r="AI158" i="6"/>
  <c r="AJ158" i="6"/>
  <c r="AI159" i="6"/>
  <c r="AJ159" i="6"/>
  <c r="AI160" i="6"/>
  <c r="AJ160" i="6"/>
  <c r="AI161" i="6"/>
  <c r="AJ161" i="6"/>
  <c r="AI162" i="6"/>
  <c r="AJ162" i="6"/>
  <c r="AI163" i="6"/>
  <c r="AJ163" i="6"/>
  <c r="AI164" i="6"/>
  <c r="AJ164" i="6"/>
  <c r="AI165" i="6"/>
  <c r="AJ165" i="6"/>
  <c r="AI166" i="6"/>
  <c r="AJ166" i="6"/>
  <c r="AI167" i="6"/>
  <c r="AJ167" i="6"/>
  <c r="AI168" i="6"/>
  <c r="AJ168" i="6"/>
  <c r="AI169" i="6"/>
  <c r="AJ169" i="6"/>
  <c r="AI170" i="6"/>
  <c r="AJ170" i="6"/>
  <c r="AI171" i="6"/>
  <c r="AJ171" i="6"/>
  <c r="AI172" i="6"/>
  <c r="AJ172" i="6"/>
  <c r="AI173" i="6"/>
  <c r="AJ173" i="6"/>
  <c r="AJ174" i="6"/>
  <c r="AG55" i="6"/>
  <c r="AH55" i="6"/>
  <c r="AG56" i="6"/>
  <c r="AH56" i="6"/>
  <c r="AG57" i="6"/>
  <c r="AH57" i="6"/>
  <c r="AG58" i="6"/>
  <c r="AH58" i="6"/>
  <c r="AG59" i="6"/>
  <c r="AH59" i="6"/>
  <c r="AG60" i="6"/>
  <c r="AH60" i="6"/>
  <c r="AG61" i="6"/>
  <c r="AH61" i="6"/>
  <c r="AG62" i="6"/>
  <c r="AH62" i="6"/>
  <c r="AG63" i="6"/>
  <c r="AH63" i="6"/>
  <c r="AG64" i="6"/>
  <c r="AH64" i="6"/>
  <c r="AG65" i="6"/>
  <c r="AH65" i="6"/>
  <c r="AG66" i="6"/>
  <c r="AH66" i="6"/>
  <c r="AG67" i="6"/>
  <c r="AH67" i="6"/>
  <c r="AG68" i="6"/>
  <c r="AH68" i="6"/>
  <c r="AG69" i="6"/>
  <c r="AH69" i="6"/>
  <c r="AG70" i="6"/>
  <c r="AH70" i="6"/>
  <c r="AG71" i="6"/>
  <c r="AH71" i="6"/>
  <c r="AG72" i="6"/>
  <c r="AH72" i="6"/>
  <c r="AG73" i="6"/>
  <c r="AH73" i="6"/>
  <c r="AG74" i="6"/>
  <c r="AH74" i="6"/>
  <c r="AG75" i="6"/>
  <c r="AH75" i="6"/>
  <c r="AG76" i="6"/>
  <c r="AH76" i="6"/>
  <c r="AG77" i="6"/>
  <c r="AH77" i="6"/>
  <c r="AG78" i="6"/>
  <c r="AH78" i="6"/>
  <c r="AG79" i="6"/>
  <c r="AH79" i="6"/>
  <c r="AG80" i="6"/>
  <c r="AH80" i="6"/>
  <c r="AG81" i="6"/>
  <c r="AH81" i="6"/>
  <c r="AG82" i="6"/>
  <c r="AH82" i="6"/>
  <c r="AG83" i="6"/>
  <c r="AH83" i="6"/>
  <c r="AG84" i="6"/>
  <c r="AH84" i="6"/>
  <c r="AG85" i="6"/>
  <c r="AH85" i="6"/>
  <c r="AG86" i="6"/>
  <c r="AH86" i="6"/>
  <c r="AG87" i="6"/>
  <c r="AH87" i="6"/>
  <c r="AG88" i="6"/>
  <c r="AH88" i="6"/>
  <c r="AG89" i="6"/>
  <c r="AH89" i="6"/>
  <c r="AG90" i="6"/>
  <c r="AH90" i="6"/>
  <c r="AG91" i="6"/>
  <c r="AH91" i="6"/>
  <c r="AG92" i="6"/>
  <c r="AH92" i="6"/>
  <c r="AG93" i="6"/>
  <c r="AH93" i="6"/>
  <c r="AG94" i="6"/>
  <c r="AH94" i="6"/>
  <c r="AG95" i="6"/>
  <c r="AH95" i="6"/>
  <c r="AG96" i="6"/>
  <c r="AH96" i="6"/>
  <c r="AG97" i="6"/>
  <c r="AH97" i="6"/>
  <c r="AG98" i="6"/>
  <c r="AH98" i="6"/>
  <c r="AG99" i="6"/>
  <c r="AH99" i="6"/>
  <c r="AG100" i="6"/>
  <c r="AH100" i="6"/>
  <c r="AG101" i="6"/>
  <c r="AH101" i="6"/>
  <c r="AG102" i="6"/>
  <c r="AH102" i="6"/>
  <c r="AG103" i="6"/>
  <c r="AH103" i="6"/>
  <c r="AG104" i="6"/>
  <c r="AH104" i="6"/>
  <c r="AG105" i="6"/>
  <c r="AH105" i="6"/>
  <c r="AG106" i="6"/>
  <c r="AH106" i="6"/>
  <c r="AG107" i="6"/>
  <c r="AH107" i="6"/>
  <c r="AG108" i="6"/>
  <c r="AH108" i="6"/>
  <c r="AG109" i="6"/>
  <c r="AH109" i="6"/>
  <c r="AG110" i="6"/>
  <c r="AH110" i="6"/>
  <c r="AG111" i="6"/>
  <c r="AH111" i="6"/>
  <c r="AG112" i="6"/>
  <c r="AH112" i="6"/>
  <c r="AG113" i="6"/>
  <c r="AH113" i="6"/>
  <c r="AG114" i="6"/>
  <c r="AH114" i="6"/>
  <c r="AG115" i="6"/>
  <c r="AH115" i="6"/>
  <c r="AG116" i="6"/>
  <c r="AH116" i="6"/>
  <c r="AG117" i="6"/>
  <c r="AH117" i="6"/>
  <c r="AG118" i="6"/>
  <c r="AH118" i="6"/>
  <c r="AG119" i="6"/>
  <c r="AH119" i="6"/>
  <c r="AG120" i="6"/>
  <c r="AH120" i="6"/>
  <c r="AG121" i="6"/>
  <c r="AH121" i="6"/>
  <c r="AG122" i="6"/>
  <c r="AH122" i="6"/>
  <c r="AG123" i="6"/>
  <c r="AH123" i="6"/>
  <c r="AG124" i="6"/>
  <c r="AH124" i="6"/>
  <c r="AG125" i="6"/>
  <c r="AH125" i="6"/>
  <c r="AG126" i="6"/>
  <c r="AH126" i="6"/>
  <c r="AG127" i="6"/>
  <c r="AH127" i="6"/>
  <c r="AG128" i="6"/>
  <c r="AH128" i="6"/>
  <c r="AG129" i="6"/>
  <c r="AH129" i="6"/>
  <c r="AG130" i="6"/>
  <c r="AH130" i="6"/>
  <c r="AG131" i="6"/>
  <c r="AH131" i="6"/>
  <c r="AG132" i="6"/>
  <c r="AH132" i="6"/>
  <c r="AG133" i="6"/>
  <c r="AH133" i="6"/>
  <c r="AG134" i="6"/>
  <c r="AH134" i="6"/>
  <c r="AG135" i="6"/>
  <c r="AH135" i="6"/>
  <c r="AG136" i="6"/>
  <c r="AH136" i="6"/>
  <c r="AG137" i="6"/>
  <c r="AH137" i="6"/>
  <c r="AG138" i="6"/>
  <c r="AH138" i="6"/>
  <c r="AG139" i="6"/>
  <c r="AH139" i="6"/>
  <c r="AG140" i="6"/>
  <c r="AH140" i="6"/>
  <c r="AG141" i="6"/>
  <c r="AH141" i="6"/>
  <c r="AG142" i="6"/>
  <c r="AH142" i="6"/>
  <c r="AG143" i="6"/>
  <c r="AH143" i="6"/>
  <c r="AG144" i="6"/>
  <c r="AH144" i="6"/>
  <c r="AG145" i="6"/>
  <c r="AH145" i="6"/>
  <c r="AG146" i="6"/>
  <c r="AH146" i="6"/>
  <c r="AG147" i="6"/>
  <c r="AH147" i="6"/>
  <c r="AG148" i="6"/>
  <c r="AH148" i="6"/>
  <c r="AG149" i="6"/>
  <c r="AH149" i="6"/>
  <c r="AG150" i="6"/>
  <c r="AH150" i="6"/>
  <c r="AG151" i="6"/>
  <c r="AH151" i="6"/>
  <c r="AG152" i="6"/>
  <c r="AH152" i="6"/>
  <c r="AG153" i="6"/>
  <c r="AH153" i="6"/>
  <c r="AG154" i="6"/>
  <c r="AH154" i="6"/>
  <c r="AG155" i="6"/>
  <c r="AH155" i="6"/>
  <c r="AG156" i="6"/>
  <c r="AH156" i="6"/>
  <c r="AG157" i="6"/>
  <c r="AH157" i="6"/>
  <c r="AG158" i="6"/>
  <c r="AH158" i="6"/>
  <c r="AG159" i="6"/>
  <c r="AH159" i="6"/>
  <c r="AG160" i="6"/>
  <c r="AH160" i="6"/>
  <c r="AG161" i="6"/>
  <c r="AH161" i="6"/>
  <c r="AG162" i="6"/>
  <c r="AH162" i="6"/>
  <c r="AG163" i="6"/>
  <c r="AH163" i="6"/>
  <c r="AG164" i="6"/>
  <c r="AH164" i="6"/>
  <c r="AG165" i="6"/>
  <c r="AH165" i="6"/>
  <c r="AG166" i="6"/>
  <c r="AH166" i="6"/>
  <c r="AG167" i="6"/>
  <c r="AH167" i="6"/>
  <c r="AG168" i="6"/>
  <c r="AH168" i="6"/>
  <c r="AG169" i="6"/>
  <c r="AH169" i="6"/>
  <c r="AG170" i="6"/>
  <c r="AH170" i="6"/>
  <c r="AG171" i="6"/>
  <c r="AH171" i="6"/>
  <c r="AG172" i="6"/>
  <c r="AH172" i="6"/>
  <c r="AG173" i="6"/>
  <c r="AH173" i="6"/>
  <c r="AG174" i="6"/>
  <c r="AH174" i="6"/>
  <c r="AJ55" i="6"/>
  <c r="AP206" i="5"/>
  <c r="AO206" i="5"/>
  <c r="AN206" i="5"/>
  <c r="AM206" i="5"/>
  <c r="AL206" i="5"/>
  <c r="AQ206" i="5" s="1"/>
  <c r="AK206" i="5"/>
  <c r="AJ206" i="5"/>
  <c r="AI206" i="5"/>
  <c r="AI325" i="5"/>
  <c r="D206" i="5"/>
  <c r="AT206" i="5" s="1"/>
  <c r="AU206" i="5" s="1"/>
  <c r="D169" i="11"/>
  <c r="CA169" i="11" s="1"/>
  <c r="CB169" i="11" s="1"/>
  <c r="CC169" i="11" s="1"/>
  <c r="D170" i="11"/>
  <c r="CA170" i="11" s="1"/>
  <c r="CB170" i="11" s="1"/>
  <c r="CC170" i="11" s="1"/>
  <c r="D171" i="11"/>
  <c r="CA171" i="11" s="1"/>
  <c r="CB171" i="11" s="1"/>
  <c r="CC171" i="11" s="1"/>
  <c r="D172" i="11"/>
  <c r="CA172" i="11" s="1"/>
  <c r="CB172" i="11" s="1"/>
  <c r="CC172" i="11" s="1"/>
  <c r="D173" i="11"/>
  <c r="CA173" i="11" s="1"/>
  <c r="CB173" i="11" s="1"/>
  <c r="CC173" i="11" s="1"/>
  <c r="D174" i="11"/>
  <c r="CA174" i="11" s="1"/>
  <c r="CB174" i="11" s="1"/>
  <c r="CC174" i="11" s="1"/>
  <c r="D175" i="11"/>
  <c r="CA175" i="11" s="1"/>
  <c r="CB175" i="11" s="1"/>
  <c r="CC175" i="11" s="1"/>
  <c r="D176" i="11"/>
  <c r="CA176" i="11" s="1"/>
  <c r="CB176" i="11" s="1"/>
  <c r="CC176" i="11" s="1"/>
  <c r="D177" i="11"/>
  <c r="CA177" i="11" s="1"/>
  <c r="CB177" i="11" s="1"/>
  <c r="CC177" i="11" s="1"/>
  <c r="D178" i="11"/>
  <c r="CA178" i="11" s="1"/>
  <c r="CB178" i="11" s="1"/>
  <c r="CC178" i="11" s="1"/>
  <c r="D179" i="11"/>
  <c r="CA179" i="11" s="1"/>
  <c r="CB179" i="11" s="1"/>
  <c r="CC179" i="11" s="1"/>
  <c r="D180" i="11"/>
  <c r="CA180" i="11" s="1"/>
  <c r="CB180" i="11" s="1"/>
  <c r="CC180" i="11" s="1"/>
  <c r="D181" i="11"/>
  <c r="CA181" i="11" s="1"/>
  <c r="CB181" i="11" s="1"/>
  <c r="CC181" i="11" s="1"/>
  <c r="D182" i="11"/>
  <c r="CA182" i="11" s="1"/>
  <c r="CB182" i="11" s="1"/>
  <c r="CC182" i="11" s="1"/>
  <c r="D183" i="11"/>
  <c r="CA183" i="11" s="1"/>
  <c r="CB183" i="11" s="1"/>
  <c r="CC183" i="11" s="1"/>
  <c r="D184" i="11"/>
  <c r="CA184" i="11" s="1"/>
  <c r="CB184" i="11" s="1"/>
  <c r="CC184" i="11" s="1"/>
  <c r="D185" i="11"/>
  <c r="CA185" i="11" s="1"/>
  <c r="CB185" i="11" s="1"/>
  <c r="CC185" i="11" s="1"/>
  <c r="D186" i="11"/>
  <c r="CA186" i="11" s="1"/>
  <c r="CB186" i="11" s="1"/>
  <c r="CC186" i="11" s="1"/>
  <c r="D187" i="11"/>
  <c r="CA187" i="11" s="1"/>
  <c r="CB187" i="11" s="1"/>
  <c r="CC187" i="11" s="1"/>
  <c r="D188" i="11"/>
  <c r="CA188" i="11" s="1"/>
  <c r="CB188" i="11" s="1"/>
  <c r="CC188" i="11" s="1"/>
  <c r="D189" i="11"/>
  <c r="CA189" i="11" s="1"/>
  <c r="CB189" i="11" s="1"/>
  <c r="CC189" i="11" s="1"/>
  <c r="D190" i="11"/>
  <c r="CA190" i="11" s="1"/>
  <c r="CB190" i="11" s="1"/>
  <c r="CC190" i="11" s="1"/>
  <c r="D191" i="11"/>
  <c r="CA191" i="11" s="1"/>
  <c r="CB191" i="11" s="1"/>
  <c r="CC191" i="11" s="1"/>
  <c r="D192" i="11"/>
  <c r="CA192" i="11" s="1"/>
  <c r="CB192" i="11" s="1"/>
  <c r="CC192" i="11" s="1"/>
  <c r="D193" i="11"/>
  <c r="CA193" i="11" s="1"/>
  <c r="CB193" i="11" s="1"/>
  <c r="CC193" i="11" s="1"/>
  <c r="D194" i="11"/>
  <c r="CA194" i="11" s="1"/>
  <c r="CB194" i="11" s="1"/>
  <c r="CC194" i="11" s="1"/>
  <c r="D195" i="11"/>
  <c r="CA195" i="11" s="1"/>
  <c r="CB195" i="11" s="1"/>
  <c r="CC195" i="11" s="1"/>
  <c r="D196" i="11"/>
  <c r="CA196" i="11" s="1"/>
  <c r="CB196" i="11" s="1"/>
  <c r="CC196" i="11" s="1"/>
  <c r="D197" i="11"/>
  <c r="CA197" i="11" s="1"/>
  <c r="CB197" i="11" s="1"/>
  <c r="CC197" i="11" s="1"/>
  <c r="D198" i="11"/>
  <c r="CA198" i="11" s="1"/>
  <c r="CB198" i="11" s="1"/>
  <c r="CC198" i="11" s="1"/>
  <c r="D199" i="11"/>
  <c r="CA199" i="11" s="1"/>
  <c r="CB199" i="11" s="1"/>
  <c r="CC199" i="11" s="1"/>
  <c r="D200" i="11"/>
  <c r="CA200" i="11" s="1"/>
  <c r="CB200" i="11" s="1"/>
  <c r="CC200" i="11" s="1"/>
  <c r="D201" i="11"/>
  <c r="CA201" i="11" s="1"/>
  <c r="CB201" i="11" s="1"/>
  <c r="CC201" i="11" s="1"/>
  <c r="D202" i="11"/>
  <c r="CA202" i="11" s="1"/>
  <c r="CB202" i="11" s="1"/>
  <c r="CC202" i="11" s="1"/>
  <c r="D203" i="11"/>
  <c r="CA203" i="11" s="1"/>
  <c r="CB203" i="11" s="1"/>
  <c r="CC203" i="11" s="1"/>
  <c r="D204" i="11"/>
  <c r="CA204" i="11" s="1"/>
  <c r="CB204" i="11" s="1"/>
  <c r="CC204" i="11" s="1"/>
  <c r="D205" i="11"/>
  <c r="CA205" i="11" s="1"/>
  <c r="CB205" i="11" s="1"/>
  <c r="CC205" i="11" s="1"/>
  <c r="D206" i="11"/>
  <c r="CA206" i="11" s="1"/>
  <c r="CB206" i="11" s="1"/>
  <c r="CC206" i="11" s="1"/>
  <c r="D207" i="11"/>
  <c r="CA207" i="11" s="1"/>
  <c r="CB207" i="11" s="1"/>
  <c r="CC207" i="11" s="1"/>
  <c r="D208" i="11"/>
  <c r="CA208" i="11" s="1"/>
  <c r="CB208" i="11" s="1"/>
  <c r="CC208" i="11" s="1"/>
  <c r="D209" i="11"/>
  <c r="CA209" i="11" s="1"/>
  <c r="CB209" i="11" s="1"/>
  <c r="CC209" i="11" s="1"/>
  <c r="D210" i="11"/>
  <c r="CA210" i="11" s="1"/>
  <c r="CB210" i="11" s="1"/>
  <c r="CC210" i="11" s="1"/>
  <c r="D211" i="11"/>
  <c r="CA211" i="11" s="1"/>
  <c r="CB211" i="11" s="1"/>
  <c r="CC211" i="11" s="1"/>
  <c r="D212" i="11"/>
  <c r="CA212" i="11" s="1"/>
  <c r="CB212" i="11" s="1"/>
  <c r="CC212" i="11" s="1"/>
  <c r="D213" i="11"/>
  <c r="CA213" i="11" s="1"/>
  <c r="CB213" i="11" s="1"/>
  <c r="CC213" i="11" s="1"/>
  <c r="D214" i="11"/>
  <c r="CA214" i="11" s="1"/>
  <c r="CB214" i="11" s="1"/>
  <c r="CC214" i="11" s="1"/>
  <c r="D215" i="11"/>
  <c r="CA215" i="11" s="1"/>
  <c r="CB215" i="11" s="1"/>
  <c r="CC215" i="11" s="1"/>
  <c r="D216" i="11"/>
  <c r="CA216" i="11" s="1"/>
  <c r="CB216" i="11" s="1"/>
  <c r="CC216" i="11" s="1"/>
  <c r="D217" i="11"/>
  <c r="CA217" i="11" s="1"/>
  <c r="CB217" i="11" s="1"/>
  <c r="CC217" i="11" s="1"/>
  <c r="D218" i="11"/>
  <c r="CA218" i="11" s="1"/>
  <c r="CB218" i="11" s="1"/>
  <c r="CC218" i="11" s="1"/>
  <c r="D219" i="11"/>
  <c r="CA219" i="11" s="1"/>
  <c r="CB219" i="11" s="1"/>
  <c r="CC219" i="11" s="1"/>
  <c r="D220" i="11"/>
  <c r="CA220" i="11" s="1"/>
  <c r="CB220" i="11" s="1"/>
  <c r="CC220" i="11" s="1"/>
  <c r="D221" i="11"/>
  <c r="CA221" i="11" s="1"/>
  <c r="CB221" i="11" s="1"/>
  <c r="CC221" i="11" s="1"/>
  <c r="D222" i="11"/>
  <c r="CA222" i="11" s="1"/>
  <c r="CB222" i="11" s="1"/>
  <c r="CC222" i="11" s="1"/>
  <c r="D223" i="11"/>
  <c r="CA223" i="11" s="1"/>
  <c r="CB223" i="11" s="1"/>
  <c r="CC223" i="11" s="1"/>
  <c r="D224" i="11"/>
  <c r="CA224" i="11" s="1"/>
  <c r="CB224" i="11" s="1"/>
  <c r="CC224" i="11" s="1"/>
  <c r="D225" i="11"/>
  <c r="CA225" i="11" s="1"/>
  <c r="CB225" i="11" s="1"/>
  <c r="CC225" i="11" s="1"/>
  <c r="D226" i="11"/>
  <c r="CA226" i="11" s="1"/>
  <c r="CB226" i="11" s="1"/>
  <c r="CC226" i="11" s="1"/>
  <c r="D227" i="11"/>
  <c r="CA227" i="11" s="1"/>
  <c r="CB227" i="11" s="1"/>
  <c r="CC227" i="11" s="1"/>
  <c r="D228" i="11"/>
  <c r="CA228" i="11" s="1"/>
  <c r="CB228" i="11" s="1"/>
  <c r="CC228" i="11" s="1"/>
  <c r="D229" i="11"/>
  <c r="CA229" i="11" s="1"/>
  <c r="CB229" i="11" s="1"/>
  <c r="CC229" i="11" s="1"/>
  <c r="D230" i="11"/>
  <c r="CA230" i="11" s="1"/>
  <c r="CB230" i="11" s="1"/>
  <c r="CC230" i="11" s="1"/>
  <c r="D231" i="11"/>
  <c r="CA231" i="11" s="1"/>
  <c r="CB231" i="11" s="1"/>
  <c r="CC231" i="11" s="1"/>
  <c r="D232" i="11"/>
  <c r="CA232" i="11" s="1"/>
  <c r="CB232" i="11" s="1"/>
  <c r="CC232" i="11" s="1"/>
  <c r="D233" i="11"/>
  <c r="CA233" i="11" s="1"/>
  <c r="CB233" i="11" s="1"/>
  <c r="CC233" i="11" s="1"/>
  <c r="D234" i="11"/>
  <c r="CA234" i="11" s="1"/>
  <c r="CB234" i="11" s="1"/>
  <c r="CC234" i="11" s="1"/>
  <c r="D235" i="11"/>
  <c r="CA235" i="11" s="1"/>
  <c r="CB235" i="11" s="1"/>
  <c r="CC235" i="11" s="1"/>
  <c r="D236" i="11"/>
  <c r="CA236" i="11" s="1"/>
  <c r="CB236" i="11" s="1"/>
  <c r="CC236" i="11" s="1"/>
  <c r="D237" i="11"/>
  <c r="CA237" i="11" s="1"/>
  <c r="CB237" i="11" s="1"/>
  <c r="CC237" i="11" s="1"/>
  <c r="D238" i="11"/>
  <c r="CA238" i="11" s="1"/>
  <c r="CB238" i="11" s="1"/>
  <c r="CC238" i="11" s="1"/>
  <c r="D239" i="11"/>
  <c r="CA239" i="11" s="1"/>
  <c r="CB239" i="11" s="1"/>
  <c r="CC239" i="11" s="1"/>
  <c r="D240" i="11"/>
  <c r="CA240" i="11" s="1"/>
  <c r="CB240" i="11" s="1"/>
  <c r="CC240" i="11" s="1"/>
  <c r="D241" i="11"/>
  <c r="CA241" i="11" s="1"/>
  <c r="CB241" i="11" s="1"/>
  <c r="CC241" i="11" s="1"/>
  <c r="D242" i="11"/>
  <c r="CA242" i="11" s="1"/>
  <c r="CB242" i="11" s="1"/>
  <c r="CC242" i="11" s="1"/>
  <c r="D243" i="11"/>
  <c r="CA243" i="11" s="1"/>
  <c r="CB243" i="11" s="1"/>
  <c r="CC243" i="11" s="1"/>
  <c r="D244" i="11"/>
  <c r="CA244" i="11" s="1"/>
  <c r="CB244" i="11" s="1"/>
  <c r="CC244" i="11" s="1"/>
  <c r="D245" i="11"/>
  <c r="CA245" i="11" s="1"/>
  <c r="CB245" i="11" s="1"/>
  <c r="CC245" i="11" s="1"/>
  <c r="D246" i="11"/>
  <c r="CA246" i="11" s="1"/>
  <c r="CB246" i="11" s="1"/>
  <c r="CC246" i="11" s="1"/>
  <c r="D247" i="11"/>
  <c r="CA247" i="11" s="1"/>
  <c r="CB247" i="11" s="1"/>
  <c r="CC247" i="11" s="1"/>
  <c r="D248" i="11"/>
  <c r="CA248" i="11" s="1"/>
  <c r="CB248" i="11" s="1"/>
  <c r="CC248" i="11" s="1"/>
  <c r="D249" i="11"/>
  <c r="CA249" i="11" s="1"/>
  <c r="CB249" i="11" s="1"/>
  <c r="CC249" i="11" s="1"/>
  <c r="D250" i="11"/>
  <c r="CA250" i="11" s="1"/>
  <c r="CB250" i="11" s="1"/>
  <c r="CC250" i="11" s="1"/>
  <c r="D251" i="11"/>
  <c r="CA251" i="11" s="1"/>
  <c r="CB251" i="11" s="1"/>
  <c r="CC251" i="11" s="1"/>
  <c r="D252" i="11"/>
  <c r="CA252" i="11" s="1"/>
  <c r="CB252" i="11" s="1"/>
  <c r="CC252" i="11" s="1"/>
  <c r="D253" i="11"/>
  <c r="CA253" i="11" s="1"/>
  <c r="CB253" i="11" s="1"/>
  <c r="CC253" i="11" s="1"/>
  <c r="D254" i="11"/>
  <c r="CA254" i="11" s="1"/>
  <c r="CB254" i="11" s="1"/>
  <c r="CC254" i="11" s="1"/>
  <c r="D255" i="11"/>
  <c r="CA255" i="11" s="1"/>
  <c r="CB255" i="11" s="1"/>
  <c r="CC255" i="11" s="1"/>
  <c r="D256" i="11"/>
  <c r="CA256" i="11" s="1"/>
  <c r="CB256" i="11" s="1"/>
  <c r="CC256" i="11" s="1"/>
  <c r="D257" i="11"/>
  <c r="CA257" i="11" s="1"/>
  <c r="CB257" i="11" s="1"/>
  <c r="CC257" i="11" s="1"/>
  <c r="D258" i="11"/>
  <c r="CA258" i="11" s="1"/>
  <c r="CB258" i="11" s="1"/>
  <c r="CC258" i="11" s="1"/>
  <c r="D259" i="11"/>
  <c r="CA259" i="11" s="1"/>
  <c r="CB259" i="11" s="1"/>
  <c r="CC259" i="11" s="1"/>
  <c r="D260" i="11"/>
  <c r="CA260" i="11" s="1"/>
  <c r="CB260" i="11" s="1"/>
  <c r="CC260" i="11" s="1"/>
  <c r="D261" i="11"/>
  <c r="CA261" i="11" s="1"/>
  <c r="CB261" i="11" s="1"/>
  <c r="CC261" i="11" s="1"/>
  <c r="D262" i="11"/>
  <c r="CA262" i="11" s="1"/>
  <c r="CB262" i="11" s="1"/>
  <c r="CC262" i="11" s="1"/>
  <c r="D263" i="11"/>
  <c r="CA263" i="11" s="1"/>
  <c r="CB263" i="11" s="1"/>
  <c r="CC263" i="11" s="1"/>
  <c r="D264" i="11"/>
  <c r="CA264" i="11" s="1"/>
  <c r="CB264" i="11" s="1"/>
  <c r="CC264" i="11" s="1"/>
  <c r="D265" i="11"/>
  <c r="CA265" i="11" s="1"/>
  <c r="CB265" i="11" s="1"/>
  <c r="CC265" i="11" s="1"/>
  <c r="D266" i="11"/>
  <c r="CA266" i="11" s="1"/>
  <c r="CB266" i="11" s="1"/>
  <c r="CC266" i="11" s="1"/>
  <c r="D267" i="11"/>
  <c r="CA267" i="11" s="1"/>
  <c r="CB267" i="11" s="1"/>
  <c r="CC267" i="11" s="1"/>
  <c r="D268" i="11"/>
  <c r="CA268" i="11" s="1"/>
  <c r="CB268" i="11" s="1"/>
  <c r="CC268" i="11" s="1"/>
  <c r="D269" i="11"/>
  <c r="CA269" i="11" s="1"/>
  <c r="CB269" i="11" s="1"/>
  <c r="CC269" i="11" s="1"/>
  <c r="D270" i="11"/>
  <c r="CA270" i="11" s="1"/>
  <c r="CB270" i="11" s="1"/>
  <c r="CC270" i="11" s="1"/>
  <c r="D271" i="11"/>
  <c r="CA271" i="11" s="1"/>
  <c r="CB271" i="11" s="1"/>
  <c r="CC271" i="11" s="1"/>
  <c r="D272" i="11"/>
  <c r="CA272" i="11" s="1"/>
  <c r="CB272" i="11" s="1"/>
  <c r="CC272" i="11" s="1"/>
  <c r="D273" i="11"/>
  <c r="CA273" i="11" s="1"/>
  <c r="CB273" i="11" s="1"/>
  <c r="CC273" i="11" s="1"/>
  <c r="D274" i="11"/>
  <c r="CA274" i="11" s="1"/>
  <c r="CB274" i="11" s="1"/>
  <c r="CC274" i="11" s="1"/>
  <c r="D275" i="11"/>
  <c r="CA275" i="11" s="1"/>
  <c r="CB275" i="11" s="1"/>
  <c r="CC275" i="11" s="1"/>
  <c r="D276" i="11"/>
  <c r="CA276" i="11" s="1"/>
  <c r="CB276" i="11" s="1"/>
  <c r="CC276" i="11" s="1"/>
  <c r="D277" i="11"/>
  <c r="CA277" i="11" s="1"/>
  <c r="CB277" i="11" s="1"/>
  <c r="CC277" i="11" s="1"/>
  <c r="D278" i="11"/>
  <c r="CA278" i="11" s="1"/>
  <c r="CB278" i="11" s="1"/>
  <c r="CC278" i="11" s="1"/>
  <c r="D279" i="11"/>
  <c r="CA279" i="11" s="1"/>
  <c r="CB279" i="11" s="1"/>
  <c r="CC279" i="11" s="1"/>
  <c r="D280" i="11"/>
  <c r="CA280" i="11" s="1"/>
  <c r="CB280" i="11" s="1"/>
  <c r="CC280" i="11" s="1"/>
  <c r="D281" i="11"/>
  <c r="CA281" i="11" s="1"/>
  <c r="CB281" i="11" s="1"/>
  <c r="CC281" i="11" s="1"/>
  <c r="D163" i="11"/>
  <c r="CA163" i="11" s="1"/>
  <c r="CB163" i="11" s="1"/>
  <c r="CC163" i="11" s="1"/>
  <c r="D164" i="11"/>
  <c r="CA164" i="11" s="1"/>
  <c r="CB164" i="11" s="1"/>
  <c r="CC164" i="11" s="1"/>
  <c r="D165" i="11"/>
  <c r="CA165" i="11" s="1"/>
  <c r="CB165" i="11" s="1"/>
  <c r="CC165" i="11" s="1"/>
  <c r="D166" i="11"/>
  <c r="CA166" i="11" s="1"/>
  <c r="CB166" i="11" s="1"/>
  <c r="CC166" i="11" s="1"/>
  <c r="D167" i="11"/>
  <c r="CA167" i="11" s="1"/>
  <c r="CB167" i="11" s="1"/>
  <c r="CC167" i="11" s="1"/>
  <c r="D168" i="11"/>
  <c r="CA168" i="11" s="1"/>
  <c r="CB168" i="11" s="1"/>
  <c r="CC168" i="11" s="1"/>
  <c r="CW26" i="21" l="1"/>
  <c r="CW147" i="21"/>
  <c r="CX147" i="21" s="1"/>
  <c r="CW156" i="21"/>
  <c r="CX156" i="21" s="1"/>
  <c r="CW160" i="21"/>
  <c r="CX160" i="21" s="1"/>
  <c r="CW161" i="21"/>
  <c r="CX161" i="21" s="1"/>
  <c r="CW170" i="21"/>
  <c r="CX170" i="21" s="1"/>
  <c r="CW164" i="21"/>
  <c r="CX164" i="21" s="1"/>
  <c r="AV179" i="6"/>
  <c r="AL179" i="6"/>
  <c r="B175" i="6" s="1"/>
  <c r="AR206" i="5"/>
  <c r="CW171" i="21"/>
  <c r="CX171" i="21" s="1"/>
  <c r="CW151" i="21"/>
  <c r="CX151" i="21" s="1"/>
  <c r="CW153" i="21"/>
  <c r="CX153" i="21" s="1"/>
  <c r="CW155" i="21"/>
  <c r="CX155" i="21" s="1"/>
  <c r="CW162" i="21"/>
  <c r="CX162" i="21" s="1"/>
  <c r="CW168" i="21"/>
  <c r="CX168" i="21" s="1"/>
  <c r="CW150" i="21"/>
  <c r="CX150" i="21" s="1"/>
  <c r="CW163" i="21"/>
  <c r="CX163" i="21" s="1"/>
  <c r="CW166" i="21"/>
  <c r="CX166" i="21" s="1"/>
  <c r="CW172" i="21"/>
  <c r="CX172" i="21" s="1"/>
  <c r="CW173" i="21"/>
  <c r="CX173" i="21" s="1"/>
  <c r="CW169" i="21"/>
  <c r="CX169" i="21" s="1"/>
  <c r="CW27" i="21"/>
  <c r="CQ176" i="21"/>
  <c r="B199" i="21" s="1"/>
  <c r="CW28" i="21"/>
  <c r="CX28" i="21" s="1"/>
  <c r="AR175" i="6"/>
  <c r="B227" i="6" s="1"/>
  <c r="AV206" i="5"/>
  <c r="CH229" i="11"/>
  <c r="CI229" i="11" s="1"/>
  <c r="CH231" i="11"/>
  <c r="CI231" i="11" s="1"/>
  <c r="CH254" i="11"/>
  <c r="CI254" i="11" s="1"/>
  <c r="CH258" i="11"/>
  <c r="CI258" i="11" s="1"/>
  <c r="CH281" i="11"/>
  <c r="CI281" i="11" s="1"/>
  <c r="CH180" i="11"/>
  <c r="CI180" i="11" s="1"/>
  <c r="CH184" i="11"/>
  <c r="CI184" i="11" s="1"/>
  <c r="CH192" i="11"/>
  <c r="CI192" i="11" s="1"/>
  <c r="CH236" i="11"/>
  <c r="CI236" i="11" s="1"/>
  <c r="CH271" i="11"/>
  <c r="CI271" i="11" s="1"/>
  <c r="CH168" i="11"/>
  <c r="CI168" i="11" s="1"/>
  <c r="CH188" i="11"/>
  <c r="CI188" i="11" s="1"/>
  <c r="CH200" i="11"/>
  <c r="CI200" i="11" s="1"/>
  <c r="CH208" i="11"/>
  <c r="CI208" i="11" s="1"/>
  <c r="CH213" i="11"/>
  <c r="CI213" i="11" s="1"/>
  <c r="CH220" i="11"/>
  <c r="CI220" i="11" s="1"/>
  <c r="CH226" i="11"/>
  <c r="CI226" i="11" s="1"/>
  <c r="CH228" i="11"/>
  <c r="CI228" i="11" s="1"/>
  <c r="CH234" i="11"/>
  <c r="CI234" i="11" s="1"/>
  <c r="CH244" i="11"/>
  <c r="CI244" i="11" s="1"/>
  <c r="CH251" i="11"/>
  <c r="CI251" i="11" s="1"/>
  <c r="CH262" i="11"/>
  <c r="CI262" i="11" s="1"/>
  <c r="CH266" i="11"/>
  <c r="CI266" i="11" s="1"/>
  <c r="CH267" i="11"/>
  <c r="CI267" i="11" s="1"/>
  <c r="CH277" i="11"/>
  <c r="CI277" i="11" s="1"/>
  <c r="CH242" i="11"/>
  <c r="CI242" i="11" s="1"/>
  <c r="CH194" i="11"/>
  <c r="CI194" i="11" s="1"/>
  <c r="CH247" i="11"/>
  <c r="CI247" i="11" s="1"/>
  <c r="CH253" i="11"/>
  <c r="CI253" i="11" s="1"/>
  <c r="CH259" i="11"/>
  <c r="CI259" i="11" s="1"/>
  <c r="CH197" i="11"/>
  <c r="CI197" i="11" s="1"/>
  <c r="CH263" i="11"/>
  <c r="CI263" i="11" s="1"/>
  <c r="CH175" i="11"/>
  <c r="CI175" i="11" s="1"/>
  <c r="CH248" i="11"/>
  <c r="CI248" i="11" s="1"/>
  <c r="CH279" i="11"/>
  <c r="CI279" i="11" s="1"/>
  <c r="CH246" i="11"/>
  <c r="CI246" i="11" s="1"/>
  <c r="CH256" i="11"/>
  <c r="CI256" i="11" s="1"/>
  <c r="CH215" i="11"/>
  <c r="CI215" i="11" s="1"/>
  <c r="CH249" i="11"/>
  <c r="CI249" i="11" s="1"/>
  <c r="CH255" i="11"/>
  <c r="CI255" i="11" s="1"/>
  <c r="CH163" i="11"/>
  <c r="CI163" i="11" s="1"/>
  <c r="CH167" i="11"/>
  <c r="CI167" i="11" s="1"/>
  <c r="CH169" i="11"/>
  <c r="CI169" i="11" s="1"/>
  <c r="CH170" i="11"/>
  <c r="CI170" i="11" s="1"/>
  <c r="CH171" i="11"/>
  <c r="CI171" i="11" s="1"/>
  <c r="CH172" i="11"/>
  <c r="CI172" i="11" s="1"/>
  <c r="CH173" i="11"/>
  <c r="CI173" i="11" s="1"/>
  <c r="CH174" i="11"/>
  <c r="CI174" i="11" s="1"/>
  <c r="CH176" i="11"/>
  <c r="CI176" i="11" s="1"/>
  <c r="CH177" i="11"/>
  <c r="CI177" i="11" s="1"/>
  <c r="CH178" i="11"/>
  <c r="CI178" i="11" s="1"/>
  <c r="CH179" i="11"/>
  <c r="CI179" i="11" s="1"/>
  <c r="CH185" i="11"/>
  <c r="CI185" i="11" s="1"/>
  <c r="CH186" i="11"/>
  <c r="CI186" i="11" s="1"/>
  <c r="CH191" i="11"/>
  <c r="CI191" i="11" s="1"/>
  <c r="CH193" i="11"/>
  <c r="CI193" i="11" s="1"/>
  <c r="CH195" i="11"/>
  <c r="CI195" i="11" s="1"/>
  <c r="CH196" i="11"/>
  <c r="CI196" i="11" s="1"/>
  <c r="CH198" i="11"/>
  <c r="CI198" i="11" s="1"/>
  <c r="CH199" i="11"/>
  <c r="CI199" i="11" s="1"/>
  <c r="CH201" i="11"/>
  <c r="CI201" i="11" s="1"/>
  <c r="CH202" i="11"/>
  <c r="CI202" i="11" s="1"/>
  <c r="CH203" i="11"/>
  <c r="CI203" i="11" s="1"/>
  <c r="CH204" i="11"/>
  <c r="CI204" i="11" s="1"/>
  <c r="CH205" i="11"/>
  <c r="CI205" i="11" s="1"/>
  <c r="CH206" i="11"/>
  <c r="CI206" i="11" s="1"/>
  <c r="CH207" i="11"/>
  <c r="CI207" i="11" s="1"/>
  <c r="CH209" i="11"/>
  <c r="CI209" i="11" s="1"/>
  <c r="CH211" i="11"/>
  <c r="CI211" i="11" s="1"/>
  <c r="CH214" i="11"/>
  <c r="CI214" i="11" s="1"/>
  <c r="CH218" i="11"/>
  <c r="CI218" i="11" s="1"/>
  <c r="CH221" i="11"/>
  <c r="CI221" i="11" s="1"/>
  <c r="CH222" i="11"/>
  <c r="CI222" i="11" s="1"/>
  <c r="CH224" i="11"/>
  <c r="CI224" i="11" s="1"/>
  <c r="CH225" i="11"/>
  <c r="CI225" i="11" s="1"/>
  <c r="CH230" i="11"/>
  <c r="CI230" i="11" s="1"/>
  <c r="CH232" i="11"/>
  <c r="CI232" i="11" s="1"/>
  <c r="CH233" i="11"/>
  <c r="CI233" i="11" s="1"/>
  <c r="CH235" i="11"/>
  <c r="CI235" i="11" s="1"/>
  <c r="CH237" i="11"/>
  <c r="CI237" i="11" s="1"/>
  <c r="CH238" i="11"/>
  <c r="CI238" i="11" s="1"/>
  <c r="CH269" i="11"/>
  <c r="CI269" i="11" s="1"/>
  <c r="CH164" i="11"/>
  <c r="CI164" i="11" s="1"/>
  <c r="CH165" i="11"/>
  <c r="CI165" i="11" s="1"/>
  <c r="CH166" i="11"/>
  <c r="CI166" i="11" s="1"/>
  <c r="CH181" i="11"/>
  <c r="CI181" i="11" s="1"/>
  <c r="CH182" i="11"/>
  <c r="CI182" i="11" s="1"/>
  <c r="CH183" i="11"/>
  <c r="CI183" i="11" s="1"/>
  <c r="CH187" i="11"/>
  <c r="CI187" i="11" s="1"/>
  <c r="CH189" i="11"/>
  <c r="CI189" i="11" s="1"/>
  <c r="CH190" i="11"/>
  <c r="CI190" i="11" s="1"/>
  <c r="CH210" i="11"/>
  <c r="CI210" i="11" s="1"/>
  <c r="CH212" i="11"/>
  <c r="CI212" i="11" s="1"/>
  <c r="CH216" i="11"/>
  <c r="CI216" i="11" s="1"/>
  <c r="CH217" i="11"/>
  <c r="CI217" i="11" s="1"/>
  <c r="CH219" i="11"/>
  <c r="CI219" i="11" s="1"/>
  <c r="CH227" i="11"/>
  <c r="CI227" i="11" s="1"/>
  <c r="CH239" i="11"/>
  <c r="CI239" i="11" s="1"/>
  <c r="CH240" i="11"/>
  <c r="CI240" i="11" s="1"/>
  <c r="CH241" i="11"/>
  <c r="CI241" i="11" s="1"/>
  <c r="CH243" i="11"/>
  <c r="CI243" i="11" s="1"/>
  <c r="CH252" i="11"/>
  <c r="CI252" i="11" s="1"/>
  <c r="CH265" i="11"/>
  <c r="CI265" i="11" s="1"/>
  <c r="CH268" i="11"/>
  <c r="CI268" i="11" s="1"/>
  <c r="CH250" i="11"/>
  <c r="CI250" i="11" s="1"/>
  <c r="CH261" i="11"/>
  <c r="CI261" i="11" s="1"/>
  <c r="CH264" i="11"/>
  <c r="CI264" i="11" s="1"/>
  <c r="CH270" i="11"/>
  <c r="CI270" i="11" s="1"/>
  <c r="CH274" i="11"/>
  <c r="CI274" i="11" s="1"/>
  <c r="CH257" i="11"/>
  <c r="CI257" i="11" s="1"/>
  <c r="CH276" i="11"/>
  <c r="CI276" i="11" s="1"/>
  <c r="CH260" i="11"/>
  <c r="CI260" i="11" s="1"/>
  <c r="CH272" i="11"/>
  <c r="CI272" i="11" s="1"/>
  <c r="CH275" i="11"/>
  <c r="CI275" i="11" s="1"/>
  <c r="CH280" i="11"/>
  <c r="CI280" i="11" s="1"/>
  <c r="AX46" i="7"/>
  <c r="DA26" i="21"/>
  <c r="CZ176" i="21"/>
  <c r="CX26" i="21"/>
  <c r="CG282" i="11"/>
  <c r="CH162" i="11"/>
  <c r="CC162" i="11"/>
  <c r="CB282" i="11"/>
  <c r="AJ61" i="10"/>
  <c r="BQ278" i="11"/>
  <c r="BQ279" i="11"/>
  <c r="BQ163" i="11"/>
  <c r="BR163" i="11" s="1"/>
  <c r="BQ164" i="11"/>
  <c r="BQ166" i="11"/>
  <c r="BQ167" i="11"/>
  <c r="BQ168" i="11"/>
  <c r="BQ169" i="11"/>
  <c r="BQ170" i="11"/>
  <c r="BQ171" i="11"/>
  <c r="BQ172" i="11"/>
  <c r="BQ175" i="11"/>
  <c r="BQ177" i="11"/>
  <c r="BQ178" i="11"/>
  <c r="BQ181" i="11"/>
  <c r="BQ213" i="11"/>
  <c r="BQ214" i="11"/>
  <c r="BQ215" i="11"/>
  <c r="BQ216" i="11"/>
  <c r="BQ218" i="11"/>
  <c r="BQ219" i="11"/>
  <c r="BQ220" i="11"/>
  <c r="BQ221" i="11"/>
  <c r="BQ222" i="11"/>
  <c r="BQ223" i="11"/>
  <c r="BQ224" i="11"/>
  <c r="BQ225" i="11"/>
  <c r="BQ226" i="11"/>
  <c r="BQ228" i="11"/>
  <c r="BQ229" i="11"/>
  <c r="BQ277" i="11"/>
  <c r="BQ162" i="11"/>
  <c r="BR162" i="11" s="1"/>
  <c r="AM67" i="11"/>
  <c r="AS309" i="8"/>
  <c r="AM113" i="8"/>
  <c r="BO1821" i="6"/>
  <c r="BP1821" i="6" s="1"/>
  <c r="BP1701" i="6"/>
  <c r="BW512" i="6"/>
  <c r="BX512" i="6" s="1"/>
  <c r="BP1702" i="6"/>
  <c r="BK1774" i="6"/>
  <c r="BL1774" i="6" s="1"/>
  <c r="BK1725" i="6"/>
  <c r="BL1725" i="6" s="1"/>
  <c r="BK1712" i="6"/>
  <c r="BL1712" i="6" s="1"/>
  <c r="BK1782" i="6"/>
  <c r="BL1782" i="6" s="1"/>
  <c r="BK1775" i="6"/>
  <c r="BL1775" i="6" s="1"/>
  <c r="BK1763" i="6"/>
  <c r="BL1763" i="6" s="1"/>
  <c r="BK1738" i="6"/>
  <c r="BL1738" i="6" s="1"/>
  <c r="BK1722" i="6"/>
  <c r="BL1722" i="6" s="1"/>
  <c r="BK1777" i="6"/>
  <c r="BL1777" i="6" s="1"/>
  <c r="BK1781" i="6"/>
  <c r="BL1781" i="6" s="1"/>
  <c r="BK1766" i="6"/>
  <c r="BL1766" i="6" s="1"/>
  <c r="BK1750" i="6"/>
  <c r="BL1750" i="6" s="1"/>
  <c r="BK1746" i="6"/>
  <c r="BL1746" i="6" s="1"/>
  <c r="BK1754" i="6"/>
  <c r="BL1754" i="6" s="1"/>
  <c r="BK1724" i="6"/>
  <c r="BL1724" i="6" s="1"/>
  <c r="BK1778" i="6"/>
  <c r="BL1778" i="6" s="1"/>
  <c r="BK1753" i="6"/>
  <c r="BL1753" i="6" s="1"/>
  <c r="BK1735" i="6"/>
  <c r="BL1735" i="6" s="1"/>
  <c r="BK1718" i="6"/>
  <c r="BL1718" i="6" s="1"/>
  <c r="BK1749" i="6"/>
  <c r="BL1749" i="6" s="1"/>
  <c r="BL1702" i="6"/>
  <c r="BK1704" i="6"/>
  <c r="BL1704" i="6" s="1"/>
  <c r="BK1721" i="6"/>
  <c r="BL1721" i="6" s="1"/>
  <c r="BK1708" i="6"/>
  <c r="BL1708" i="6" s="1"/>
  <c r="BK1767" i="6"/>
  <c r="BL1767" i="6" s="1"/>
  <c r="BK1726" i="6"/>
  <c r="BL1726" i="6" s="1"/>
  <c r="AJ175" i="6"/>
  <c r="D56" i="6"/>
  <c r="AL56" i="6" s="1"/>
  <c r="D57" i="6"/>
  <c r="AL57" i="6" s="1"/>
  <c r="AM57" i="6" s="1"/>
  <c r="D58" i="6"/>
  <c r="AL58" i="6" s="1"/>
  <c r="AM58" i="6" s="1"/>
  <c r="D59" i="6"/>
  <c r="AL59" i="6" s="1"/>
  <c r="AM59" i="6" s="1"/>
  <c r="D60" i="6"/>
  <c r="AL60" i="6" s="1"/>
  <c r="AM60" i="6" s="1"/>
  <c r="D61" i="6"/>
  <c r="AL61" i="6" s="1"/>
  <c r="AM61" i="6" s="1"/>
  <c r="D62" i="6"/>
  <c r="AL62" i="6" s="1"/>
  <c r="AM62" i="6" s="1"/>
  <c r="D63" i="6"/>
  <c r="AL63" i="6" s="1"/>
  <c r="AM63" i="6" s="1"/>
  <c r="D64" i="6"/>
  <c r="AL64" i="6" s="1"/>
  <c r="AM64" i="6" s="1"/>
  <c r="D65" i="6"/>
  <c r="AL65" i="6" s="1"/>
  <c r="AM65" i="6" s="1"/>
  <c r="D66" i="6"/>
  <c r="AL66" i="6" s="1"/>
  <c r="AM66" i="6" s="1"/>
  <c r="D67" i="6"/>
  <c r="AL67" i="6" s="1"/>
  <c r="AM67" i="6" s="1"/>
  <c r="D68" i="6"/>
  <c r="AL68" i="6" s="1"/>
  <c r="AM68" i="6" s="1"/>
  <c r="D69" i="6"/>
  <c r="AL69" i="6" s="1"/>
  <c r="AM69" i="6" s="1"/>
  <c r="D70" i="6"/>
  <c r="AL70" i="6" s="1"/>
  <c r="AM70" i="6" s="1"/>
  <c r="D71" i="6"/>
  <c r="AL71" i="6" s="1"/>
  <c r="AM71" i="6" s="1"/>
  <c r="D72" i="6"/>
  <c r="AL72" i="6" s="1"/>
  <c r="AM72" i="6" s="1"/>
  <c r="D73" i="6"/>
  <c r="AL73" i="6" s="1"/>
  <c r="AM73" i="6" s="1"/>
  <c r="D74" i="6"/>
  <c r="AL74" i="6" s="1"/>
  <c r="AM74" i="6" s="1"/>
  <c r="D75" i="6"/>
  <c r="AL75" i="6" s="1"/>
  <c r="AM75" i="6" s="1"/>
  <c r="D76" i="6"/>
  <c r="AL76" i="6" s="1"/>
  <c r="AM76" i="6" s="1"/>
  <c r="D77" i="6"/>
  <c r="AL77" i="6" s="1"/>
  <c r="AM77" i="6" s="1"/>
  <c r="D78" i="6"/>
  <c r="AL78" i="6" s="1"/>
  <c r="AM78" i="6" s="1"/>
  <c r="D79" i="6"/>
  <c r="AL79" i="6" s="1"/>
  <c r="AM79" i="6" s="1"/>
  <c r="D80" i="6"/>
  <c r="AL80" i="6" s="1"/>
  <c r="AM80" i="6" s="1"/>
  <c r="D81" i="6"/>
  <c r="AL81" i="6" s="1"/>
  <c r="AM81" i="6" s="1"/>
  <c r="D82" i="6"/>
  <c r="AL82" i="6" s="1"/>
  <c r="AM82" i="6" s="1"/>
  <c r="D83" i="6"/>
  <c r="AL83" i="6" s="1"/>
  <c r="AM83" i="6" s="1"/>
  <c r="D84" i="6"/>
  <c r="AL84" i="6" s="1"/>
  <c r="AM84" i="6" s="1"/>
  <c r="D85" i="6"/>
  <c r="AL85" i="6" s="1"/>
  <c r="AM85" i="6" s="1"/>
  <c r="D86" i="6"/>
  <c r="AL86" i="6" s="1"/>
  <c r="AM86" i="6" s="1"/>
  <c r="D87" i="6"/>
  <c r="AL87" i="6" s="1"/>
  <c r="AM87" i="6" s="1"/>
  <c r="D88" i="6"/>
  <c r="AL88" i="6" s="1"/>
  <c r="AM88" i="6" s="1"/>
  <c r="D89" i="6"/>
  <c r="AL89" i="6" s="1"/>
  <c r="AM89" i="6" s="1"/>
  <c r="D90" i="6"/>
  <c r="AL90" i="6" s="1"/>
  <c r="AM90" i="6" s="1"/>
  <c r="D91" i="6"/>
  <c r="AL91" i="6" s="1"/>
  <c r="AM91" i="6" s="1"/>
  <c r="D92" i="6"/>
  <c r="AL92" i="6" s="1"/>
  <c r="AM92" i="6" s="1"/>
  <c r="D93" i="6"/>
  <c r="AL93" i="6" s="1"/>
  <c r="AM93" i="6" s="1"/>
  <c r="D94" i="6"/>
  <c r="AL94" i="6" s="1"/>
  <c r="AM94" i="6" s="1"/>
  <c r="D95" i="6"/>
  <c r="AL95" i="6" s="1"/>
  <c r="AM95" i="6" s="1"/>
  <c r="D96" i="6"/>
  <c r="AL96" i="6" s="1"/>
  <c r="AM96" i="6" s="1"/>
  <c r="D97" i="6"/>
  <c r="AL97" i="6" s="1"/>
  <c r="AM97" i="6" s="1"/>
  <c r="D98" i="6"/>
  <c r="AL98" i="6" s="1"/>
  <c r="AM98" i="6" s="1"/>
  <c r="D99" i="6"/>
  <c r="AL99" i="6" s="1"/>
  <c r="AM99" i="6" s="1"/>
  <c r="D100" i="6"/>
  <c r="AL100" i="6" s="1"/>
  <c r="AM100" i="6" s="1"/>
  <c r="D101" i="6"/>
  <c r="AL101" i="6" s="1"/>
  <c r="AM101" i="6" s="1"/>
  <c r="D102" i="6"/>
  <c r="AL102" i="6" s="1"/>
  <c r="AM102" i="6" s="1"/>
  <c r="D103" i="6"/>
  <c r="AL103" i="6" s="1"/>
  <c r="AM103" i="6" s="1"/>
  <c r="D104" i="6"/>
  <c r="AL104" i="6" s="1"/>
  <c r="AM104" i="6" s="1"/>
  <c r="D105" i="6"/>
  <c r="AL105" i="6" s="1"/>
  <c r="AM105" i="6" s="1"/>
  <c r="D106" i="6"/>
  <c r="AL106" i="6" s="1"/>
  <c r="AM106" i="6" s="1"/>
  <c r="D107" i="6"/>
  <c r="AL107" i="6" s="1"/>
  <c r="AM107" i="6" s="1"/>
  <c r="D108" i="6"/>
  <c r="AL108" i="6" s="1"/>
  <c r="AM108" i="6" s="1"/>
  <c r="D109" i="6"/>
  <c r="AL109" i="6" s="1"/>
  <c r="AM109" i="6" s="1"/>
  <c r="D110" i="6"/>
  <c r="AL110" i="6" s="1"/>
  <c r="AM110" i="6" s="1"/>
  <c r="D111" i="6"/>
  <c r="AL111" i="6" s="1"/>
  <c r="AM111" i="6" s="1"/>
  <c r="D112" i="6"/>
  <c r="AL112" i="6" s="1"/>
  <c r="AM112" i="6" s="1"/>
  <c r="D113" i="6"/>
  <c r="AL113" i="6" s="1"/>
  <c r="AM113" i="6" s="1"/>
  <c r="D114" i="6"/>
  <c r="AL114" i="6" s="1"/>
  <c r="AM114" i="6" s="1"/>
  <c r="D115" i="6"/>
  <c r="AL115" i="6" s="1"/>
  <c r="AM115" i="6" s="1"/>
  <c r="D116" i="6"/>
  <c r="AL116" i="6" s="1"/>
  <c r="AM116" i="6" s="1"/>
  <c r="D117" i="6"/>
  <c r="AL117" i="6" s="1"/>
  <c r="AM117" i="6" s="1"/>
  <c r="D118" i="6"/>
  <c r="AL118" i="6" s="1"/>
  <c r="AM118" i="6" s="1"/>
  <c r="D119" i="6"/>
  <c r="AL119" i="6" s="1"/>
  <c r="AM119" i="6" s="1"/>
  <c r="D120" i="6"/>
  <c r="AL120" i="6" s="1"/>
  <c r="AM120" i="6" s="1"/>
  <c r="D121" i="6"/>
  <c r="AL121" i="6" s="1"/>
  <c r="AM121" i="6" s="1"/>
  <c r="D122" i="6"/>
  <c r="AL122" i="6" s="1"/>
  <c r="AM122" i="6" s="1"/>
  <c r="D123" i="6"/>
  <c r="AL123" i="6" s="1"/>
  <c r="AM123" i="6" s="1"/>
  <c r="D124" i="6"/>
  <c r="AL124" i="6" s="1"/>
  <c r="AM124" i="6" s="1"/>
  <c r="D125" i="6"/>
  <c r="AL125" i="6" s="1"/>
  <c r="AM125" i="6" s="1"/>
  <c r="D126" i="6"/>
  <c r="AL126" i="6" s="1"/>
  <c r="AM126" i="6" s="1"/>
  <c r="D127" i="6"/>
  <c r="AL127" i="6" s="1"/>
  <c r="AM127" i="6" s="1"/>
  <c r="D128" i="6"/>
  <c r="AL128" i="6" s="1"/>
  <c r="AM128" i="6" s="1"/>
  <c r="D129" i="6"/>
  <c r="AL129" i="6" s="1"/>
  <c r="AM129" i="6" s="1"/>
  <c r="D130" i="6"/>
  <c r="AL130" i="6" s="1"/>
  <c r="AM130" i="6" s="1"/>
  <c r="D131" i="6"/>
  <c r="AL131" i="6" s="1"/>
  <c r="AM131" i="6" s="1"/>
  <c r="D132" i="6"/>
  <c r="AL132" i="6" s="1"/>
  <c r="AM132" i="6" s="1"/>
  <c r="D133" i="6"/>
  <c r="AL133" i="6" s="1"/>
  <c r="AM133" i="6" s="1"/>
  <c r="D134" i="6"/>
  <c r="AL134" i="6" s="1"/>
  <c r="AM134" i="6" s="1"/>
  <c r="D135" i="6"/>
  <c r="AL135" i="6" s="1"/>
  <c r="AM135" i="6" s="1"/>
  <c r="D136" i="6"/>
  <c r="AL136" i="6" s="1"/>
  <c r="AM136" i="6" s="1"/>
  <c r="D137" i="6"/>
  <c r="AL137" i="6" s="1"/>
  <c r="AM137" i="6" s="1"/>
  <c r="D138" i="6"/>
  <c r="AL138" i="6" s="1"/>
  <c r="AM138" i="6" s="1"/>
  <c r="D139" i="6"/>
  <c r="AL139" i="6" s="1"/>
  <c r="AM139" i="6" s="1"/>
  <c r="D140" i="6"/>
  <c r="AL140" i="6" s="1"/>
  <c r="AM140" i="6" s="1"/>
  <c r="D141" i="6"/>
  <c r="AL141" i="6" s="1"/>
  <c r="AM141" i="6" s="1"/>
  <c r="D142" i="6"/>
  <c r="AL142" i="6" s="1"/>
  <c r="AM142" i="6" s="1"/>
  <c r="D143" i="6"/>
  <c r="AL143" i="6" s="1"/>
  <c r="AM143" i="6" s="1"/>
  <c r="D144" i="6"/>
  <c r="AL144" i="6" s="1"/>
  <c r="AM144" i="6" s="1"/>
  <c r="D145" i="6"/>
  <c r="AL145" i="6" s="1"/>
  <c r="AM145" i="6" s="1"/>
  <c r="D146" i="6"/>
  <c r="AL146" i="6" s="1"/>
  <c r="AM146" i="6" s="1"/>
  <c r="D147" i="6"/>
  <c r="AL147" i="6" s="1"/>
  <c r="AM147" i="6" s="1"/>
  <c r="D148" i="6"/>
  <c r="AL148" i="6" s="1"/>
  <c r="AM148" i="6" s="1"/>
  <c r="D149" i="6"/>
  <c r="AL149" i="6" s="1"/>
  <c r="AM149" i="6" s="1"/>
  <c r="D150" i="6"/>
  <c r="AL150" i="6" s="1"/>
  <c r="AM150" i="6" s="1"/>
  <c r="D151" i="6"/>
  <c r="AL151" i="6" s="1"/>
  <c r="AM151" i="6" s="1"/>
  <c r="D152" i="6"/>
  <c r="AL152" i="6" s="1"/>
  <c r="AM152" i="6" s="1"/>
  <c r="D153" i="6"/>
  <c r="AL153" i="6" s="1"/>
  <c r="AM153" i="6" s="1"/>
  <c r="D154" i="6"/>
  <c r="AL154" i="6" s="1"/>
  <c r="AM154" i="6" s="1"/>
  <c r="D155" i="6"/>
  <c r="AL155" i="6" s="1"/>
  <c r="AM155" i="6" s="1"/>
  <c r="D156" i="6"/>
  <c r="AL156" i="6" s="1"/>
  <c r="AM156" i="6" s="1"/>
  <c r="D157" i="6"/>
  <c r="AL157" i="6" s="1"/>
  <c r="AM157" i="6" s="1"/>
  <c r="D158" i="6"/>
  <c r="AL158" i="6" s="1"/>
  <c r="AM158" i="6" s="1"/>
  <c r="D159" i="6"/>
  <c r="AL159" i="6" s="1"/>
  <c r="AM159" i="6" s="1"/>
  <c r="D160" i="6"/>
  <c r="AL160" i="6" s="1"/>
  <c r="AM160" i="6" s="1"/>
  <c r="D161" i="6"/>
  <c r="AL161" i="6" s="1"/>
  <c r="AM161" i="6" s="1"/>
  <c r="D162" i="6"/>
  <c r="AL162" i="6" s="1"/>
  <c r="AM162" i="6" s="1"/>
  <c r="D163" i="6"/>
  <c r="AL163" i="6" s="1"/>
  <c r="AM163" i="6" s="1"/>
  <c r="D164" i="6"/>
  <c r="AL164" i="6" s="1"/>
  <c r="AM164" i="6" s="1"/>
  <c r="D165" i="6"/>
  <c r="AL165" i="6" s="1"/>
  <c r="AM165" i="6" s="1"/>
  <c r="D166" i="6"/>
  <c r="AL166" i="6" s="1"/>
  <c r="AM166" i="6" s="1"/>
  <c r="D167" i="6"/>
  <c r="AL167" i="6" s="1"/>
  <c r="AM167" i="6" s="1"/>
  <c r="D168" i="6"/>
  <c r="AL168" i="6" s="1"/>
  <c r="AM168" i="6" s="1"/>
  <c r="D169" i="6"/>
  <c r="AL169" i="6" s="1"/>
  <c r="AM169" i="6" s="1"/>
  <c r="D170" i="6"/>
  <c r="AL170" i="6" s="1"/>
  <c r="AM170" i="6" s="1"/>
  <c r="D171" i="6"/>
  <c r="AL171" i="6" s="1"/>
  <c r="AM171" i="6" s="1"/>
  <c r="D172" i="6"/>
  <c r="AL172" i="6" s="1"/>
  <c r="AM172" i="6" s="1"/>
  <c r="D173" i="6"/>
  <c r="AL173" i="6" s="1"/>
  <c r="AM173" i="6" s="1"/>
  <c r="D174" i="6"/>
  <c r="AL174" i="6" s="1"/>
  <c r="AM174" i="6" s="1"/>
  <c r="D143" i="13"/>
  <c r="BZ143" i="13"/>
  <c r="CA143" i="13" s="1"/>
  <c r="CB143" i="13" s="1"/>
  <c r="D25" i="13"/>
  <c r="BZ25" i="13"/>
  <c r="CA25" i="13" s="1"/>
  <c r="CB25" i="13" s="1"/>
  <c r="D26" i="13"/>
  <c r="BZ26" i="13" s="1"/>
  <c r="CA26" i="13" s="1"/>
  <c r="CB26" i="13" s="1"/>
  <c r="D27" i="13"/>
  <c r="BZ27" i="13"/>
  <c r="CA27" i="13" s="1"/>
  <c r="CB27" i="13" s="1"/>
  <c r="D28" i="13"/>
  <c r="BZ28" i="13" s="1"/>
  <c r="CA28" i="13" s="1"/>
  <c r="CB28" i="13" s="1"/>
  <c r="D29" i="13"/>
  <c r="BZ29" i="13"/>
  <c r="CA29" i="13" s="1"/>
  <c r="CB29" i="13" s="1"/>
  <c r="D30" i="13"/>
  <c r="BZ30" i="13" s="1"/>
  <c r="CA30" i="13" s="1"/>
  <c r="CB30" i="13" s="1"/>
  <c r="D31" i="13"/>
  <c r="BZ31" i="13"/>
  <c r="CA31" i="13" s="1"/>
  <c r="CB31" i="13" s="1"/>
  <c r="D32" i="13"/>
  <c r="BZ32" i="13"/>
  <c r="CA32" i="13" s="1"/>
  <c r="CB32" i="13" s="1"/>
  <c r="D33" i="13"/>
  <c r="BZ33" i="13"/>
  <c r="CA33" i="13" s="1"/>
  <c r="CB33" i="13" s="1"/>
  <c r="D34" i="13"/>
  <c r="BZ34" i="13" s="1"/>
  <c r="CA34" i="13" s="1"/>
  <c r="CB34" i="13" s="1"/>
  <c r="D35" i="13"/>
  <c r="BZ35" i="13"/>
  <c r="CA35" i="13" s="1"/>
  <c r="CB35" i="13" s="1"/>
  <c r="D36" i="13"/>
  <c r="BZ36" i="13" s="1"/>
  <c r="CA36" i="13" s="1"/>
  <c r="CB36" i="13" s="1"/>
  <c r="D37" i="13"/>
  <c r="BZ37" i="13" s="1"/>
  <c r="CA37" i="13" s="1"/>
  <c r="CB37" i="13" s="1"/>
  <c r="D38" i="13"/>
  <c r="BZ38" i="13" s="1"/>
  <c r="CA38" i="13" s="1"/>
  <c r="CB38" i="13" s="1"/>
  <c r="D39" i="13"/>
  <c r="BZ39" i="13"/>
  <c r="CA39" i="13" s="1"/>
  <c r="CB39" i="13" s="1"/>
  <c r="D40" i="13"/>
  <c r="BZ40" i="13"/>
  <c r="CA40" i="13" s="1"/>
  <c r="CB40" i="13" s="1"/>
  <c r="D41" i="13"/>
  <c r="BZ41" i="13"/>
  <c r="CA41" i="13" s="1"/>
  <c r="CB41" i="13" s="1"/>
  <c r="D42" i="13"/>
  <c r="BZ42" i="13" s="1"/>
  <c r="CA42" i="13" s="1"/>
  <c r="CB42" i="13" s="1"/>
  <c r="D43" i="13"/>
  <c r="BZ43" i="13" s="1"/>
  <c r="CA43" i="13" s="1"/>
  <c r="CB43" i="13" s="1"/>
  <c r="D44" i="13"/>
  <c r="BZ44" i="13"/>
  <c r="CA44" i="13" s="1"/>
  <c r="CB44" i="13" s="1"/>
  <c r="D45" i="13"/>
  <c r="BZ45" i="13"/>
  <c r="CA45" i="13" s="1"/>
  <c r="CB45" i="13" s="1"/>
  <c r="D46" i="13"/>
  <c r="BZ46" i="13" s="1"/>
  <c r="CA46" i="13" s="1"/>
  <c r="CB46" i="13" s="1"/>
  <c r="D47" i="13"/>
  <c r="BZ47" i="13"/>
  <c r="CA47" i="13" s="1"/>
  <c r="CB47" i="13" s="1"/>
  <c r="D48" i="13"/>
  <c r="BZ48" i="13" s="1"/>
  <c r="CA48" i="13" s="1"/>
  <c r="CB48" i="13" s="1"/>
  <c r="D49" i="13"/>
  <c r="BZ49" i="13"/>
  <c r="CA49" i="13" s="1"/>
  <c r="CB49" i="13" s="1"/>
  <c r="D50" i="13"/>
  <c r="BZ50" i="13" s="1"/>
  <c r="CA50" i="13" s="1"/>
  <c r="CB50" i="13" s="1"/>
  <c r="D51" i="13"/>
  <c r="BZ51" i="13"/>
  <c r="CA51" i="13" s="1"/>
  <c r="CB51" i="13" s="1"/>
  <c r="D52" i="13"/>
  <c r="BZ52" i="13"/>
  <c r="CA52" i="13" s="1"/>
  <c r="CB52" i="13" s="1"/>
  <c r="D53" i="13"/>
  <c r="BZ53" i="13"/>
  <c r="CA53" i="13" s="1"/>
  <c r="CB53" i="13" s="1"/>
  <c r="D54" i="13"/>
  <c r="BZ54" i="13" s="1"/>
  <c r="CA54" i="13" s="1"/>
  <c r="CB54" i="13" s="1"/>
  <c r="D55" i="13"/>
  <c r="BZ55" i="13" s="1"/>
  <c r="CA55" i="13" s="1"/>
  <c r="CB55" i="13" s="1"/>
  <c r="D56" i="13"/>
  <c r="BZ56" i="13" s="1"/>
  <c r="CA56" i="13" s="1"/>
  <c r="CB56" i="13" s="1"/>
  <c r="D57" i="13"/>
  <c r="BZ57" i="13"/>
  <c r="CA57" i="13" s="1"/>
  <c r="CB57" i="13" s="1"/>
  <c r="D58" i="13"/>
  <c r="BZ58" i="13" s="1"/>
  <c r="CA58" i="13" s="1"/>
  <c r="CB58" i="13" s="1"/>
  <c r="D59" i="13"/>
  <c r="BZ59" i="13" s="1"/>
  <c r="CA59" i="13" s="1"/>
  <c r="CB59" i="13" s="1"/>
  <c r="D60" i="13"/>
  <c r="BZ60" i="13" s="1"/>
  <c r="CA60" i="13" s="1"/>
  <c r="CB60" i="13" s="1"/>
  <c r="D61" i="13"/>
  <c r="BZ61" i="13" s="1"/>
  <c r="CA61" i="13" s="1"/>
  <c r="CB61" i="13" s="1"/>
  <c r="D62" i="13"/>
  <c r="BZ62" i="13" s="1"/>
  <c r="CA62" i="13" s="1"/>
  <c r="CB62" i="13" s="1"/>
  <c r="D63" i="13"/>
  <c r="BZ63" i="13" s="1"/>
  <c r="CA63" i="13" s="1"/>
  <c r="CB63" i="13" s="1"/>
  <c r="D64" i="13"/>
  <c r="BZ64" i="13" s="1"/>
  <c r="CA64" i="13" s="1"/>
  <c r="CB64" i="13" s="1"/>
  <c r="D65" i="13"/>
  <c r="BZ65" i="13" s="1"/>
  <c r="CA65" i="13" s="1"/>
  <c r="CB65" i="13" s="1"/>
  <c r="D66" i="13"/>
  <c r="BZ66" i="13" s="1"/>
  <c r="CA66" i="13" s="1"/>
  <c r="CB66" i="13" s="1"/>
  <c r="D67" i="13"/>
  <c r="BZ67" i="13" s="1"/>
  <c r="CA67" i="13" s="1"/>
  <c r="CB67" i="13" s="1"/>
  <c r="D68" i="13"/>
  <c r="BZ68" i="13"/>
  <c r="CA68" i="13" s="1"/>
  <c r="CB68" i="13" s="1"/>
  <c r="D69" i="13"/>
  <c r="BZ69" i="13"/>
  <c r="CA69" i="13" s="1"/>
  <c r="CB69" i="13" s="1"/>
  <c r="D70" i="13"/>
  <c r="BZ70" i="13" s="1"/>
  <c r="CA70" i="13" s="1"/>
  <c r="CB70" i="13" s="1"/>
  <c r="D71" i="13"/>
  <c r="BZ71" i="13" s="1"/>
  <c r="CA71" i="13" s="1"/>
  <c r="CB71" i="13" s="1"/>
  <c r="D72" i="13"/>
  <c r="BZ72" i="13" s="1"/>
  <c r="CA72" i="13" s="1"/>
  <c r="CB72" i="13" s="1"/>
  <c r="D73" i="13"/>
  <c r="BZ73" i="13"/>
  <c r="CA73" i="13" s="1"/>
  <c r="CB73" i="13" s="1"/>
  <c r="D74" i="13"/>
  <c r="BZ74" i="13" s="1"/>
  <c r="CA74" i="13" s="1"/>
  <c r="CB74" i="13" s="1"/>
  <c r="D75" i="13"/>
  <c r="BZ75" i="13" s="1"/>
  <c r="CA75" i="13" s="1"/>
  <c r="CB75" i="13" s="1"/>
  <c r="D76" i="13"/>
  <c r="BZ76" i="13" s="1"/>
  <c r="CA76" i="13" s="1"/>
  <c r="CB76" i="13" s="1"/>
  <c r="D77" i="13"/>
  <c r="BZ77" i="13" s="1"/>
  <c r="CA77" i="13" s="1"/>
  <c r="CB77" i="13" s="1"/>
  <c r="D78" i="13"/>
  <c r="BZ78" i="13" s="1"/>
  <c r="CA78" i="13" s="1"/>
  <c r="CB78" i="13" s="1"/>
  <c r="D79" i="13"/>
  <c r="BZ79" i="13"/>
  <c r="CA79" i="13" s="1"/>
  <c r="CB79" i="13" s="1"/>
  <c r="D80" i="13"/>
  <c r="BZ80" i="13"/>
  <c r="CA80" i="13" s="1"/>
  <c r="CB80" i="13" s="1"/>
  <c r="D81" i="13"/>
  <c r="BZ81" i="13"/>
  <c r="CA81" i="13" s="1"/>
  <c r="CB81" i="13" s="1"/>
  <c r="D82" i="13"/>
  <c r="BZ82" i="13" s="1"/>
  <c r="CA82" i="13" s="1"/>
  <c r="CB82" i="13" s="1"/>
  <c r="D83" i="13"/>
  <c r="BZ83" i="13" s="1"/>
  <c r="CA83" i="13" s="1"/>
  <c r="CB83" i="13" s="1"/>
  <c r="D84" i="13"/>
  <c r="BZ84" i="13" s="1"/>
  <c r="CA84" i="13" s="1"/>
  <c r="CB84" i="13" s="1"/>
  <c r="D85" i="13"/>
  <c r="BZ85" i="13" s="1"/>
  <c r="CA85" i="13" s="1"/>
  <c r="CB85" i="13" s="1"/>
  <c r="D86" i="13"/>
  <c r="BZ86" i="13" s="1"/>
  <c r="CA86" i="13" s="1"/>
  <c r="CB86" i="13" s="1"/>
  <c r="D87" i="13"/>
  <c r="BZ87" i="13"/>
  <c r="CA87" i="13" s="1"/>
  <c r="CB87" i="13" s="1"/>
  <c r="D88" i="13"/>
  <c r="BZ88" i="13"/>
  <c r="CA88" i="13" s="1"/>
  <c r="CB88" i="13" s="1"/>
  <c r="D89" i="13"/>
  <c r="BZ89" i="13" s="1"/>
  <c r="CA89" i="13" s="1"/>
  <c r="CB89" i="13" s="1"/>
  <c r="D90" i="13"/>
  <c r="BZ90" i="13" s="1"/>
  <c r="CA90" i="13" s="1"/>
  <c r="CB90" i="13" s="1"/>
  <c r="D91" i="13"/>
  <c r="BZ91" i="13"/>
  <c r="CA91" i="13" s="1"/>
  <c r="CB91" i="13" s="1"/>
  <c r="D92" i="13"/>
  <c r="BZ92" i="13"/>
  <c r="CA92" i="13" s="1"/>
  <c r="CB92" i="13" s="1"/>
  <c r="D93" i="13"/>
  <c r="BZ93" i="13" s="1"/>
  <c r="CA93" i="13" s="1"/>
  <c r="CB93" i="13" s="1"/>
  <c r="D94" i="13"/>
  <c r="BZ94" i="13" s="1"/>
  <c r="CA94" i="13" s="1"/>
  <c r="CB94" i="13" s="1"/>
  <c r="D95" i="13"/>
  <c r="BZ95" i="13" s="1"/>
  <c r="CA95" i="13" s="1"/>
  <c r="CB95" i="13" s="1"/>
  <c r="D96" i="13"/>
  <c r="BZ96" i="13" s="1"/>
  <c r="CA96" i="13" s="1"/>
  <c r="CB96" i="13" s="1"/>
  <c r="D97" i="13"/>
  <c r="BZ97" i="13"/>
  <c r="CA97" i="13" s="1"/>
  <c r="CB97" i="13" s="1"/>
  <c r="D98" i="13"/>
  <c r="BZ98" i="13" s="1"/>
  <c r="CA98" i="13" s="1"/>
  <c r="CB98" i="13" s="1"/>
  <c r="D99" i="13"/>
  <c r="BZ99" i="13"/>
  <c r="CA99" i="13" s="1"/>
  <c r="CB99" i="13" s="1"/>
  <c r="D100" i="13"/>
  <c r="BZ100" i="13" s="1"/>
  <c r="CA100" i="13" s="1"/>
  <c r="CB100" i="13" s="1"/>
  <c r="D101" i="13"/>
  <c r="BZ101" i="13" s="1"/>
  <c r="CA101" i="13" s="1"/>
  <c r="CB101" i="13" s="1"/>
  <c r="D102" i="13"/>
  <c r="BZ102" i="13" s="1"/>
  <c r="CA102" i="13" s="1"/>
  <c r="CB102" i="13" s="1"/>
  <c r="D103" i="13"/>
  <c r="BZ103" i="13" s="1"/>
  <c r="CA103" i="13" s="1"/>
  <c r="CB103" i="13" s="1"/>
  <c r="D104" i="13"/>
  <c r="BZ104" i="13" s="1"/>
  <c r="CA104" i="13" s="1"/>
  <c r="CB104" i="13" s="1"/>
  <c r="D105" i="13"/>
  <c r="BZ105" i="13"/>
  <c r="CA105" i="13" s="1"/>
  <c r="CB105" i="13" s="1"/>
  <c r="D106" i="13"/>
  <c r="BZ106" i="13" s="1"/>
  <c r="CA106" i="13" s="1"/>
  <c r="CB106" i="13" s="1"/>
  <c r="D107" i="13"/>
  <c r="BZ107" i="13"/>
  <c r="CA107" i="13" s="1"/>
  <c r="CB107" i="13" s="1"/>
  <c r="D108" i="13"/>
  <c r="BZ108" i="13"/>
  <c r="CA108" i="13" s="1"/>
  <c r="CB108" i="13" s="1"/>
  <c r="D109" i="13"/>
  <c r="BZ109" i="13" s="1"/>
  <c r="CA109" i="13" s="1"/>
  <c r="CB109" i="13" s="1"/>
  <c r="D110" i="13"/>
  <c r="BZ110" i="13" s="1"/>
  <c r="CA110" i="13" s="1"/>
  <c r="CB110" i="13" s="1"/>
  <c r="D111" i="13"/>
  <c r="BZ111" i="13" s="1"/>
  <c r="CA111" i="13" s="1"/>
  <c r="CB111" i="13" s="1"/>
  <c r="D112" i="13"/>
  <c r="BZ112" i="13" s="1"/>
  <c r="CA112" i="13" s="1"/>
  <c r="CB112" i="13" s="1"/>
  <c r="D113" i="13"/>
  <c r="BZ113" i="13"/>
  <c r="CA113" i="13" s="1"/>
  <c r="CB113" i="13" s="1"/>
  <c r="D114" i="13"/>
  <c r="BZ114" i="13" s="1"/>
  <c r="CA114" i="13" s="1"/>
  <c r="CB114" i="13" s="1"/>
  <c r="D115" i="13"/>
  <c r="BZ115" i="13" s="1"/>
  <c r="CA115" i="13" s="1"/>
  <c r="CB115" i="13" s="1"/>
  <c r="D116" i="13"/>
  <c r="BZ116" i="13" s="1"/>
  <c r="CA116" i="13" s="1"/>
  <c r="CB116" i="13" s="1"/>
  <c r="D117" i="13"/>
  <c r="BZ117" i="13" s="1"/>
  <c r="CA117" i="13" s="1"/>
  <c r="CB117" i="13" s="1"/>
  <c r="D118" i="13"/>
  <c r="BZ118" i="13" s="1"/>
  <c r="CA118" i="13" s="1"/>
  <c r="CB118" i="13" s="1"/>
  <c r="D119" i="13"/>
  <c r="BZ119" i="13" s="1"/>
  <c r="CA119" i="13" s="1"/>
  <c r="CB119" i="13" s="1"/>
  <c r="D120" i="13"/>
  <c r="BZ120" i="13" s="1"/>
  <c r="CA120" i="13" s="1"/>
  <c r="CB120" i="13" s="1"/>
  <c r="D121" i="13"/>
  <c r="BZ121" i="13"/>
  <c r="CA121" i="13" s="1"/>
  <c r="CB121" i="13" s="1"/>
  <c r="D122" i="13"/>
  <c r="BZ122" i="13" s="1"/>
  <c r="CA122" i="13" s="1"/>
  <c r="CB122" i="13" s="1"/>
  <c r="D123" i="13"/>
  <c r="BZ123" i="13" s="1"/>
  <c r="CA123" i="13" s="1"/>
  <c r="CB123" i="13" s="1"/>
  <c r="D124" i="13"/>
  <c r="BZ124" i="13" s="1"/>
  <c r="CA124" i="13" s="1"/>
  <c r="CB124" i="13" s="1"/>
  <c r="D125" i="13"/>
  <c r="BZ125" i="13" s="1"/>
  <c r="CA125" i="13" s="1"/>
  <c r="CB125" i="13" s="1"/>
  <c r="D126" i="13"/>
  <c r="BZ126" i="13" s="1"/>
  <c r="CA126" i="13" s="1"/>
  <c r="CB126" i="13" s="1"/>
  <c r="D127" i="13"/>
  <c r="BZ127" i="13" s="1"/>
  <c r="CA127" i="13" s="1"/>
  <c r="CB127" i="13" s="1"/>
  <c r="D128" i="13"/>
  <c r="BZ128" i="13" s="1"/>
  <c r="CA128" i="13" s="1"/>
  <c r="CB128" i="13" s="1"/>
  <c r="D129" i="13"/>
  <c r="BZ129" i="13"/>
  <c r="CA129" i="13" s="1"/>
  <c r="CB129" i="13" s="1"/>
  <c r="D130" i="13"/>
  <c r="BZ130" i="13" s="1"/>
  <c r="CA130" i="13" s="1"/>
  <c r="CB130" i="13" s="1"/>
  <c r="D131" i="13"/>
  <c r="BZ131" i="13" s="1"/>
  <c r="CA131" i="13" s="1"/>
  <c r="CB131" i="13" s="1"/>
  <c r="D132" i="13"/>
  <c r="BZ132" i="13" s="1"/>
  <c r="CA132" i="13" s="1"/>
  <c r="CB132" i="13" s="1"/>
  <c r="D133" i="13"/>
  <c r="BZ133" i="13"/>
  <c r="CA133" i="13" s="1"/>
  <c r="CB133" i="13" s="1"/>
  <c r="D134" i="13"/>
  <c r="BZ134" i="13" s="1"/>
  <c r="CA134" i="13" s="1"/>
  <c r="CB134" i="13" s="1"/>
  <c r="D135" i="13"/>
  <c r="BZ135" i="13"/>
  <c r="CA135" i="13" s="1"/>
  <c r="CB135" i="13" s="1"/>
  <c r="D136" i="13"/>
  <c r="BZ136" i="13"/>
  <c r="CA136" i="13" s="1"/>
  <c r="CB136" i="13" s="1"/>
  <c r="D137" i="13"/>
  <c r="BZ137" i="13"/>
  <c r="CA137" i="13" s="1"/>
  <c r="CB137" i="13" s="1"/>
  <c r="D138" i="13"/>
  <c r="BZ138" i="13" s="1"/>
  <c r="CA138" i="13" s="1"/>
  <c r="CB138" i="13" s="1"/>
  <c r="D139" i="13"/>
  <c r="BZ139" i="13"/>
  <c r="CA139" i="13" s="1"/>
  <c r="CB139" i="13" s="1"/>
  <c r="D140" i="13"/>
  <c r="BZ140" i="13"/>
  <c r="CA140" i="13" s="1"/>
  <c r="CB140" i="13" s="1"/>
  <c r="D141" i="13"/>
  <c r="BZ141" i="13" s="1"/>
  <c r="CA141" i="13" s="1"/>
  <c r="CB141" i="13" s="1"/>
  <c r="D142" i="13"/>
  <c r="BZ142" i="13" s="1"/>
  <c r="CA142" i="13" s="1"/>
  <c r="CB142" i="13" s="1"/>
  <c r="D24" i="13"/>
  <c r="BZ24" i="13" s="1"/>
  <c r="CA24" i="13" s="1"/>
  <c r="CB24" i="13" s="1"/>
  <c r="CD25" i="13"/>
  <c r="CE25" i="13" s="1"/>
  <c r="CN25" i="13"/>
  <c r="CN26" i="13"/>
  <c r="CN27" i="13"/>
  <c r="CN28" i="13"/>
  <c r="CN29" i="13"/>
  <c r="CN30" i="13"/>
  <c r="CN31" i="13"/>
  <c r="CN32" i="13"/>
  <c r="CN33" i="13"/>
  <c r="CN34" i="13"/>
  <c r="CN35" i="13"/>
  <c r="CN36" i="13"/>
  <c r="CN37" i="13"/>
  <c r="CN38" i="13"/>
  <c r="CN39" i="13"/>
  <c r="CN40" i="13"/>
  <c r="CN41" i="13"/>
  <c r="CN42" i="13"/>
  <c r="CN43" i="13"/>
  <c r="CN44" i="13"/>
  <c r="CN45" i="13"/>
  <c r="CN46" i="13"/>
  <c r="CN47" i="13"/>
  <c r="CN48" i="13"/>
  <c r="CN49" i="13"/>
  <c r="CN50" i="13"/>
  <c r="CN51" i="13"/>
  <c r="CN52" i="13"/>
  <c r="CN53" i="13"/>
  <c r="CN54" i="13"/>
  <c r="CN55" i="13"/>
  <c r="CN56" i="13"/>
  <c r="CN57" i="13"/>
  <c r="CN58" i="13"/>
  <c r="CN59" i="13"/>
  <c r="CN60" i="13"/>
  <c r="CN61" i="13"/>
  <c r="CN62" i="13"/>
  <c r="CN63" i="13"/>
  <c r="CN64" i="13"/>
  <c r="CN65" i="13"/>
  <c r="CN66" i="13"/>
  <c r="CN67" i="13"/>
  <c r="CN68" i="13"/>
  <c r="CN69" i="13"/>
  <c r="CN70" i="13"/>
  <c r="CN71" i="13"/>
  <c r="CN72" i="13"/>
  <c r="CN73" i="13"/>
  <c r="CN74" i="13"/>
  <c r="CN75" i="13"/>
  <c r="CN76" i="13"/>
  <c r="CN77" i="13"/>
  <c r="CN78" i="13"/>
  <c r="CN79" i="13"/>
  <c r="CN80" i="13"/>
  <c r="CN81" i="13"/>
  <c r="CN82" i="13"/>
  <c r="CN83" i="13"/>
  <c r="CN84" i="13"/>
  <c r="CN85" i="13"/>
  <c r="CN86" i="13"/>
  <c r="CN87" i="13"/>
  <c r="CN88" i="13"/>
  <c r="CN89" i="13"/>
  <c r="CN90" i="13"/>
  <c r="CN91" i="13"/>
  <c r="CN92" i="13"/>
  <c r="CN93" i="13"/>
  <c r="CN94" i="13"/>
  <c r="CN95" i="13"/>
  <c r="CN96" i="13"/>
  <c r="CN97" i="13"/>
  <c r="CN98" i="13"/>
  <c r="CN99" i="13"/>
  <c r="CN100" i="13"/>
  <c r="CN101" i="13"/>
  <c r="CN102" i="13"/>
  <c r="CN103" i="13"/>
  <c r="CN104" i="13"/>
  <c r="CN105" i="13"/>
  <c r="CN106" i="13"/>
  <c r="CN107" i="13"/>
  <c r="CN108" i="13"/>
  <c r="CN109" i="13"/>
  <c r="CN110" i="13"/>
  <c r="CN111" i="13"/>
  <c r="CN112" i="13"/>
  <c r="CN113" i="13"/>
  <c r="CN114" i="13"/>
  <c r="CN115" i="13"/>
  <c r="CN116" i="13"/>
  <c r="CN117" i="13"/>
  <c r="CN118" i="13"/>
  <c r="CN119" i="13"/>
  <c r="CN120" i="13"/>
  <c r="CN121" i="13"/>
  <c r="CN122" i="13"/>
  <c r="CN123" i="13"/>
  <c r="CN124" i="13"/>
  <c r="CN125" i="13"/>
  <c r="CN126" i="13"/>
  <c r="CN127" i="13"/>
  <c r="CN128" i="13"/>
  <c r="CN129" i="13"/>
  <c r="CN130" i="13"/>
  <c r="CN131" i="13"/>
  <c r="CN132" i="13"/>
  <c r="CN133" i="13"/>
  <c r="CN134" i="13"/>
  <c r="CN135" i="13"/>
  <c r="CN136" i="13"/>
  <c r="CN137" i="13"/>
  <c r="CN138" i="13"/>
  <c r="CN139" i="13"/>
  <c r="CN140" i="13"/>
  <c r="CN141" i="13"/>
  <c r="CN142" i="13"/>
  <c r="CN143" i="13"/>
  <c r="CN24" i="13"/>
  <c r="BY21" i="13"/>
  <c r="BY24" i="13"/>
  <c r="AN65" i="7"/>
  <c r="AN66" i="7"/>
  <c r="AN67" i="7"/>
  <c r="AN68" i="7"/>
  <c r="AN69" i="7"/>
  <c r="AN70" i="7"/>
  <c r="AN71" i="7"/>
  <c r="AN72" i="7"/>
  <c r="AN73" i="7"/>
  <c r="AN74" i="7"/>
  <c r="AN75" i="7"/>
  <c r="AN76" i="7"/>
  <c r="AN77" i="7"/>
  <c r="AN78" i="7"/>
  <c r="AN79" i="7"/>
  <c r="AN80" i="7"/>
  <c r="AN81" i="7"/>
  <c r="AN82" i="7"/>
  <c r="AN83" i="7"/>
  <c r="AN84" i="7"/>
  <c r="AN85" i="7"/>
  <c r="AN86" i="7"/>
  <c r="AN87" i="7"/>
  <c r="AN88" i="7"/>
  <c r="AN89" i="7"/>
  <c r="AN90" i="7"/>
  <c r="AN91" i="7"/>
  <c r="AN92" i="7"/>
  <c r="AN93" i="7"/>
  <c r="AN94" i="7"/>
  <c r="AN95" i="7"/>
  <c r="AN96" i="7"/>
  <c r="AN97" i="7"/>
  <c r="AN98" i="7"/>
  <c r="AN99" i="7"/>
  <c r="AN100" i="7"/>
  <c r="AN101" i="7"/>
  <c r="AN102" i="7"/>
  <c r="AN103" i="7"/>
  <c r="AN104" i="7"/>
  <c r="AN105" i="7"/>
  <c r="AN106" i="7"/>
  <c r="AN107" i="7"/>
  <c r="AN108" i="7"/>
  <c r="AN109" i="7"/>
  <c r="AN110" i="7"/>
  <c r="AN111" i="7"/>
  <c r="AN112" i="7"/>
  <c r="AN113" i="7"/>
  <c r="AN114" i="7"/>
  <c r="AN115" i="7"/>
  <c r="AN116" i="7"/>
  <c r="AN117" i="7"/>
  <c r="AN118" i="7"/>
  <c r="AN119" i="7"/>
  <c r="AN120" i="7"/>
  <c r="AN121" i="7"/>
  <c r="AN122" i="7"/>
  <c r="AN123" i="7"/>
  <c r="AN124" i="7"/>
  <c r="AN125" i="7"/>
  <c r="AN126" i="7"/>
  <c r="AN127" i="7"/>
  <c r="AN128" i="7"/>
  <c r="AN129" i="7"/>
  <c r="AN130" i="7"/>
  <c r="AN131" i="7"/>
  <c r="AN132" i="7"/>
  <c r="AN133" i="7"/>
  <c r="AN134" i="7"/>
  <c r="AN135" i="7"/>
  <c r="AN136" i="7"/>
  <c r="AN137" i="7"/>
  <c r="AN138" i="7"/>
  <c r="AN139" i="7"/>
  <c r="AN140" i="7"/>
  <c r="AN141" i="7"/>
  <c r="AN142" i="7"/>
  <c r="AN143" i="7"/>
  <c r="AN144" i="7"/>
  <c r="AN145" i="7"/>
  <c r="AN146" i="7"/>
  <c r="AN147" i="7"/>
  <c r="AN148" i="7"/>
  <c r="AN149" i="7"/>
  <c r="AN150" i="7"/>
  <c r="AN151" i="7"/>
  <c r="AN152" i="7"/>
  <c r="AN153" i="7"/>
  <c r="AN154" i="7"/>
  <c r="AN155" i="7"/>
  <c r="AN156" i="7"/>
  <c r="AN157" i="7"/>
  <c r="AN158" i="7"/>
  <c r="AN159" i="7"/>
  <c r="AN160" i="7"/>
  <c r="AN161" i="7"/>
  <c r="AN162" i="7"/>
  <c r="AN163" i="7"/>
  <c r="AN164" i="7"/>
  <c r="AN165" i="7"/>
  <c r="AN166" i="7"/>
  <c r="AN167" i="7"/>
  <c r="AN168" i="7"/>
  <c r="AN169" i="7"/>
  <c r="AN170" i="7"/>
  <c r="AN171" i="7"/>
  <c r="AN172" i="7"/>
  <c r="AN173" i="7"/>
  <c r="AN174" i="7"/>
  <c r="AN175" i="7"/>
  <c r="AN176" i="7"/>
  <c r="AN177" i="7"/>
  <c r="AN178" i="7"/>
  <c r="AN179" i="7"/>
  <c r="AN180" i="7"/>
  <c r="AN181" i="7"/>
  <c r="AN182" i="7"/>
  <c r="AN183" i="7"/>
  <c r="BI851" i="6"/>
  <c r="BH851" i="6"/>
  <c r="B9" i="1"/>
  <c r="N10" i="2"/>
  <c r="AK559" i="11"/>
  <c r="AL559" i="11" s="1"/>
  <c r="AM559" i="11" s="1"/>
  <c r="AK560" i="11"/>
  <c r="AL560" i="11" s="1"/>
  <c r="AM560" i="11" s="1"/>
  <c r="AK561" i="11"/>
  <c r="AL561" i="11" s="1"/>
  <c r="AM561" i="11" s="1"/>
  <c r="AK562" i="11"/>
  <c r="AL562" i="11" s="1"/>
  <c r="AK563" i="11"/>
  <c r="AL563" i="11" s="1"/>
  <c r="AM563" i="11" s="1"/>
  <c r="AK564" i="11"/>
  <c r="AL564" i="11" s="1"/>
  <c r="AM564" i="11" s="1"/>
  <c r="AK565" i="11"/>
  <c r="AL565" i="11" s="1"/>
  <c r="AM565" i="11" s="1"/>
  <c r="AK566" i="11"/>
  <c r="AL566" i="11" s="1"/>
  <c r="AM566" i="11" s="1"/>
  <c r="AK567" i="11"/>
  <c r="AL567" i="11" s="1"/>
  <c r="AM567" i="11" s="1"/>
  <c r="AK568" i="11"/>
  <c r="AL568" i="11" s="1"/>
  <c r="AM568" i="11" s="1"/>
  <c r="AK569" i="11"/>
  <c r="AL569" i="11" s="1"/>
  <c r="AM569" i="11" s="1"/>
  <c r="AK570" i="11"/>
  <c r="AL570" i="11" s="1"/>
  <c r="AM570" i="11" s="1"/>
  <c r="AK571" i="11"/>
  <c r="AL571" i="11" s="1"/>
  <c r="AM571" i="11" s="1"/>
  <c r="AK572" i="11"/>
  <c r="AL572" i="11" s="1"/>
  <c r="AM572" i="11" s="1"/>
  <c r="AK573" i="11"/>
  <c r="AL573" i="11" s="1"/>
  <c r="AM573" i="11" s="1"/>
  <c r="AK574" i="11"/>
  <c r="AL574" i="11" s="1"/>
  <c r="AM574" i="11" s="1"/>
  <c r="AK575" i="11"/>
  <c r="AL575" i="11" s="1"/>
  <c r="AM575" i="11" s="1"/>
  <c r="AK576" i="11"/>
  <c r="AL576" i="11" s="1"/>
  <c r="AM576" i="11" s="1"/>
  <c r="AK577" i="11"/>
  <c r="AL577" i="11" s="1"/>
  <c r="AM577" i="11" s="1"/>
  <c r="AK578" i="11"/>
  <c r="AL578" i="11" s="1"/>
  <c r="AM578" i="11" s="1"/>
  <c r="AK579" i="11"/>
  <c r="AL579" i="11" s="1"/>
  <c r="AM579" i="11" s="1"/>
  <c r="AK580" i="11"/>
  <c r="AL580" i="11" s="1"/>
  <c r="AM580" i="11" s="1"/>
  <c r="AK581" i="11"/>
  <c r="AL581" i="11" s="1"/>
  <c r="AM581" i="11" s="1"/>
  <c r="AK582" i="11"/>
  <c r="AL582" i="11" s="1"/>
  <c r="AM582" i="11" s="1"/>
  <c r="AK583" i="11"/>
  <c r="AL583" i="11" s="1"/>
  <c r="AM583" i="11" s="1"/>
  <c r="AK584" i="11"/>
  <c r="AL584" i="11" s="1"/>
  <c r="AM584" i="11" s="1"/>
  <c r="AK585" i="11"/>
  <c r="AL585" i="11" s="1"/>
  <c r="AM585" i="11" s="1"/>
  <c r="AK586" i="11"/>
  <c r="AL586" i="11" s="1"/>
  <c r="AM586" i="11" s="1"/>
  <c r="AK587" i="11"/>
  <c r="AL587" i="11" s="1"/>
  <c r="AM587" i="11" s="1"/>
  <c r="AK588" i="11"/>
  <c r="AL588" i="11" s="1"/>
  <c r="AM588" i="11" s="1"/>
  <c r="AK589" i="11"/>
  <c r="AL589" i="11" s="1"/>
  <c r="AM589" i="11" s="1"/>
  <c r="AK590" i="11"/>
  <c r="AL590" i="11" s="1"/>
  <c r="AM590" i="11" s="1"/>
  <c r="AK591" i="11"/>
  <c r="AL591" i="11" s="1"/>
  <c r="AM591" i="11" s="1"/>
  <c r="AK592" i="11"/>
  <c r="AL592" i="11" s="1"/>
  <c r="AM592" i="11" s="1"/>
  <c r="AK593" i="11"/>
  <c r="AL593" i="11" s="1"/>
  <c r="AM593" i="11" s="1"/>
  <c r="AK594" i="11"/>
  <c r="AL594" i="11" s="1"/>
  <c r="AM594" i="11" s="1"/>
  <c r="AK595" i="11"/>
  <c r="AL595" i="11" s="1"/>
  <c r="AM595" i="11" s="1"/>
  <c r="AK596" i="11"/>
  <c r="AL596" i="11" s="1"/>
  <c r="AM596" i="11" s="1"/>
  <c r="AK597" i="11"/>
  <c r="AL597" i="11" s="1"/>
  <c r="AM597" i="11" s="1"/>
  <c r="AK598" i="11"/>
  <c r="AL598" i="11" s="1"/>
  <c r="AM598" i="11" s="1"/>
  <c r="AK599" i="11"/>
  <c r="AL599" i="11" s="1"/>
  <c r="AM599" i="11" s="1"/>
  <c r="AK600" i="11"/>
  <c r="AL600" i="11" s="1"/>
  <c r="AM600" i="11" s="1"/>
  <c r="AK601" i="11"/>
  <c r="AL601" i="11" s="1"/>
  <c r="AM601" i="11" s="1"/>
  <c r="AK602" i="11"/>
  <c r="AL602" i="11" s="1"/>
  <c r="AM602" i="11" s="1"/>
  <c r="AK603" i="11"/>
  <c r="AL603" i="11" s="1"/>
  <c r="AM603" i="11" s="1"/>
  <c r="AK604" i="11"/>
  <c r="AL604" i="11" s="1"/>
  <c r="AM604" i="11" s="1"/>
  <c r="AK605" i="11"/>
  <c r="AL605" i="11" s="1"/>
  <c r="AM605" i="11" s="1"/>
  <c r="AK606" i="11"/>
  <c r="AL606" i="11" s="1"/>
  <c r="AM606" i="11" s="1"/>
  <c r="AK607" i="11"/>
  <c r="AL607" i="11" s="1"/>
  <c r="AM607" i="11" s="1"/>
  <c r="AK608" i="11"/>
  <c r="AL608" i="11" s="1"/>
  <c r="AM608" i="11" s="1"/>
  <c r="AK609" i="11"/>
  <c r="AL609" i="11" s="1"/>
  <c r="AM609" i="11" s="1"/>
  <c r="AK610" i="11"/>
  <c r="AL610" i="11" s="1"/>
  <c r="AM610" i="11" s="1"/>
  <c r="AK611" i="11"/>
  <c r="AL611" i="11" s="1"/>
  <c r="AM611" i="11" s="1"/>
  <c r="AK612" i="11"/>
  <c r="AL612" i="11" s="1"/>
  <c r="AM612" i="11" s="1"/>
  <c r="AK613" i="11"/>
  <c r="AL613" i="11" s="1"/>
  <c r="AM613" i="11" s="1"/>
  <c r="AK614" i="11"/>
  <c r="AL614" i="11" s="1"/>
  <c r="AM614" i="11" s="1"/>
  <c r="AK615" i="11"/>
  <c r="AL615" i="11" s="1"/>
  <c r="AM615" i="11" s="1"/>
  <c r="AK616" i="11"/>
  <c r="AL616" i="11" s="1"/>
  <c r="AM616" i="11" s="1"/>
  <c r="AK617" i="11"/>
  <c r="AL617" i="11" s="1"/>
  <c r="AM617" i="11" s="1"/>
  <c r="AK618" i="11"/>
  <c r="AL618" i="11" s="1"/>
  <c r="AM618" i="11" s="1"/>
  <c r="AK619" i="11"/>
  <c r="AL619" i="11" s="1"/>
  <c r="AM619" i="11" s="1"/>
  <c r="AK620" i="11"/>
  <c r="AL620" i="11" s="1"/>
  <c r="AM620" i="11" s="1"/>
  <c r="AK621" i="11"/>
  <c r="AL621" i="11" s="1"/>
  <c r="AM621" i="11" s="1"/>
  <c r="AK622" i="11"/>
  <c r="AL622" i="11" s="1"/>
  <c r="AM622" i="11" s="1"/>
  <c r="AK623" i="11"/>
  <c r="AL623" i="11" s="1"/>
  <c r="AM623" i="11" s="1"/>
  <c r="AK624" i="11"/>
  <c r="AL624" i="11" s="1"/>
  <c r="AM624" i="11" s="1"/>
  <c r="AK625" i="11"/>
  <c r="AL625" i="11" s="1"/>
  <c r="AM625" i="11" s="1"/>
  <c r="AK626" i="11"/>
  <c r="AL626" i="11" s="1"/>
  <c r="AM626" i="11" s="1"/>
  <c r="AK627" i="11"/>
  <c r="AL627" i="11" s="1"/>
  <c r="AM627" i="11" s="1"/>
  <c r="AK628" i="11"/>
  <c r="AL628" i="11" s="1"/>
  <c r="AM628" i="11" s="1"/>
  <c r="AK629" i="11"/>
  <c r="AL629" i="11" s="1"/>
  <c r="AM629" i="11" s="1"/>
  <c r="AK630" i="11"/>
  <c r="AL630" i="11" s="1"/>
  <c r="AM630" i="11" s="1"/>
  <c r="AK631" i="11"/>
  <c r="AL631" i="11" s="1"/>
  <c r="AM631" i="11" s="1"/>
  <c r="AK632" i="11"/>
  <c r="AL632" i="11" s="1"/>
  <c r="AM632" i="11" s="1"/>
  <c r="AK633" i="11"/>
  <c r="AL633" i="11" s="1"/>
  <c r="AM633" i="11" s="1"/>
  <c r="AK634" i="11"/>
  <c r="AL634" i="11" s="1"/>
  <c r="AM634" i="11" s="1"/>
  <c r="AK635" i="11"/>
  <c r="AL635" i="11" s="1"/>
  <c r="AM635" i="11" s="1"/>
  <c r="AK636" i="11"/>
  <c r="AL636" i="11" s="1"/>
  <c r="AM636" i="11" s="1"/>
  <c r="AK637" i="11"/>
  <c r="AL637" i="11" s="1"/>
  <c r="AM637" i="11" s="1"/>
  <c r="AK638" i="11"/>
  <c r="AL638" i="11" s="1"/>
  <c r="AM638" i="11" s="1"/>
  <c r="AK639" i="11"/>
  <c r="AL639" i="11" s="1"/>
  <c r="AM639" i="11" s="1"/>
  <c r="AK640" i="11"/>
  <c r="AL640" i="11" s="1"/>
  <c r="AM640" i="11" s="1"/>
  <c r="AK641" i="11"/>
  <c r="AL641" i="11" s="1"/>
  <c r="AM641" i="11" s="1"/>
  <c r="AK642" i="11"/>
  <c r="AL642" i="11" s="1"/>
  <c r="AM642" i="11" s="1"/>
  <c r="AK643" i="11"/>
  <c r="AL643" i="11" s="1"/>
  <c r="AM643" i="11" s="1"/>
  <c r="AK644" i="11"/>
  <c r="AL644" i="11" s="1"/>
  <c r="AM644" i="11" s="1"/>
  <c r="AK645" i="11"/>
  <c r="AL645" i="11" s="1"/>
  <c r="AM645" i="11" s="1"/>
  <c r="AK646" i="11"/>
  <c r="AL646" i="11" s="1"/>
  <c r="AM646" i="11" s="1"/>
  <c r="AK647" i="11"/>
  <c r="AL647" i="11" s="1"/>
  <c r="AM647" i="11" s="1"/>
  <c r="AK648" i="11"/>
  <c r="AL648" i="11" s="1"/>
  <c r="AM648" i="11" s="1"/>
  <c r="AK649" i="11"/>
  <c r="AL649" i="11" s="1"/>
  <c r="AM649" i="11" s="1"/>
  <c r="AK650" i="11"/>
  <c r="AL650" i="11" s="1"/>
  <c r="AM650" i="11" s="1"/>
  <c r="AK651" i="11"/>
  <c r="AL651" i="11" s="1"/>
  <c r="AM651" i="11" s="1"/>
  <c r="AK652" i="11"/>
  <c r="AL652" i="11" s="1"/>
  <c r="AM652" i="11" s="1"/>
  <c r="AK653" i="11"/>
  <c r="AL653" i="11" s="1"/>
  <c r="AM653" i="11" s="1"/>
  <c r="AK654" i="11"/>
  <c r="AL654" i="11" s="1"/>
  <c r="AM654" i="11" s="1"/>
  <c r="AK655" i="11"/>
  <c r="AL655" i="11" s="1"/>
  <c r="AM655" i="11" s="1"/>
  <c r="AK656" i="11"/>
  <c r="AL656" i="11" s="1"/>
  <c r="AM656" i="11" s="1"/>
  <c r="AK657" i="11"/>
  <c r="AL657" i="11" s="1"/>
  <c r="AM657" i="11" s="1"/>
  <c r="AK658" i="11"/>
  <c r="AL658" i="11" s="1"/>
  <c r="AM658" i="11" s="1"/>
  <c r="AK659" i="11"/>
  <c r="AL659" i="11" s="1"/>
  <c r="AM659" i="11" s="1"/>
  <c r="AK660" i="11"/>
  <c r="AL660" i="11" s="1"/>
  <c r="AM660" i="11" s="1"/>
  <c r="AK661" i="11"/>
  <c r="AL661" i="11" s="1"/>
  <c r="AM661" i="11" s="1"/>
  <c r="AK662" i="11"/>
  <c r="AL662" i="11" s="1"/>
  <c r="AM662" i="11" s="1"/>
  <c r="AK663" i="11"/>
  <c r="AL663" i="11" s="1"/>
  <c r="AM663" i="11" s="1"/>
  <c r="AK664" i="11"/>
  <c r="AL664" i="11" s="1"/>
  <c r="AM664" i="11" s="1"/>
  <c r="AK665" i="11"/>
  <c r="AL665" i="11" s="1"/>
  <c r="AM665" i="11" s="1"/>
  <c r="AK666" i="11"/>
  <c r="AL666" i="11" s="1"/>
  <c r="AM666" i="11" s="1"/>
  <c r="AK667" i="11"/>
  <c r="AL667" i="11" s="1"/>
  <c r="AM667" i="11" s="1"/>
  <c r="AK668" i="11"/>
  <c r="AL668" i="11" s="1"/>
  <c r="AM668" i="11" s="1"/>
  <c r="AK669" i="11"/>
  <c r="AL669" i="11" s="1"/>
  <c r="AM669" i="11" s="1"/>
  <c r="AK670" i="11"/>
  <c r="AL670" i="11" s="1"/>
  <c r="AM670" i="11" s="1"/>
  <c r="AK671" i="11"/>
  <c r="AL671" i="11" s="1"/>
  <c r="AM671" i="11" s="1"/>
  <c r="AK672" i="11"/>
  <c r="AL672" i="11" s="1"/>
  <c r="AM672" i="11" s="1"/>
  <c r="AK673" i="11"/>
  <c r="AL673" i="11" s="1"/>
  <c r="AM673" i="11" s="1"/>
  <c r="AK674" i="11"/>
  <c r="AL674" i="11" s="1"/>
  <c r="AM674" i="11" s="1"/>
  <c r="AK675" i="11"/>
  <c r="AL675" i="11" s="1"/>
  <c r="AM675" i="11" s="1"/>
  <c r="AK676" i="11"/>
  <c r="AL676" i="11" s="1"/>
  <c r="AM676" i="11" s="1"/>
  <c r="AK677" i="11"/>
  <c r="AL677" i="11" s="1"/>
  <c r="AM677" i="11" s="1"/>
  <c r="D406" i="11"/>
  <c r="AJ406" i="11" s="1"/>
  <c r="AK406" i="11" s="1"/>
  <c r="AL406" i="11" s="1"/>
  <c r="D407" i="11"/>
  <c r="AJ407" i="11" s="1"/>
  <c r="AK407" i="11" s="1"/>
  <c r="AL407" i="11" s="1"/>
  <c r="D408" i="11"/>
  <c r="AJ408" i="11" s="1"/>
  <c r="AK408" i="11" s="1"/>
  <c r="AL408" i="11" s="1"/>
  <c r="D409" i="11"/>
  <c r="AJ409" i="11" s="1"/>
  <c r="AK409" i="11" s="1"/>
  <c r="AL409" i="11" s="1"/>
  <c r="D410" i="11"/>
  <c r="AJ410" i="11" s="1"/>
  <c r="AK410" i="11" s="1"/>
  <c r="AL410" i="11" s="1"/>
  <c r="D411" i="11"/>
  <c r="AJ411" i="11" s="1"/>
  <c r="AK411" i="11" s="1"/>
  <c r="AL411" i="11" s="1"/>
  <c r="D412" i="11"/>
  <c r="AJ412" i="11" s="1"/>
  <c r="AK412" i="11" s="1"/>
  <c r="AL412" i="11" s="1"/>
  <c r="D413" i="11"/>
  <c r="AJ413" i="11" s="1"/>
  <c r="AK413" i="11" s="1"/>
  <c r="AL413" i="11" s="1"/>
  <c r="D414" i="11"/>
  <c r="AJ414" i="11" s="1"/>
  <c r="AK414" i="11" s="1"/>
  <c r="AL414" i="11" s="1"/>
  <c r="D415" i="11"/>
  <c r="AJ415" i="11" s="1"/>
  <c r="AK415" i="11" s="1"/>
  <c r="AL415" i="11" s="1"/>
  <c r="D416" i="11"/>
  <c r="AJ416" i="11" s="1"/>
  <c r="AK416" i="11" s="1"/>
  <c r="AL416" i="11" s="1"/>
  <c r="D417" i="11"/>
  <c r="AJ417" i="11" s="1"/>
  <c r="AK417" i="11" s="1"/>
  <c r="AL417" i="11" s="1"/>
  <c r="D418" i="11"/>
  <c r="AJ418" i="11" s="1"/>
  <c r="AK418" i="11" s="1"/>
  <c r="AL418" i="11" s="1"/>
  <c r="D419" i="11"/>
  <c r="AJ419" i="11" s="1"/>
  <c r="AK419" i="11" s="1"/>
  <c r="AL419" i="11" s="1"/>
  <c r="D420" i="11"/>
  <c r="AJ420" i="11" s="1"/>
  <c r="AK420" i="11" s="1"/>
  <c r="AL420" i="11" s="1"/>
  <c r="D421" i="11"/>
  <c r="AJ421" i="11" s="1"/>
  <c r="AK421" i="11" s="1"/>
  <c r="AL421" i="11" s="1"/>
  <c r="D422" i="11"/>
  <c r="AJ422" i="11" s="1"/>
  <c r="AK422" i="11" s="1"/>
  <c r="AL422" i="11" s="1"/>
  <c r="D423" i="11"/>
  <c r="AJ423" i="11" s="1"/>
  <c r="AK423" i="11" s="1"/>
  <c r="AL423" i="11" s="1"/>
  <c r="D424" i="11"/>
  <c r="AJ424" i="11" s="1"/>
  <c r="AK424" i="11" s="1"/>
  <c r="AL424" i="11" s="1"/>
  <c r="D425" i="11"/>
  <c r="AJ425" i="11" s="1"/>
  <c r="AK425" i="11" s="1"/>
  <c r="AL425" i="11" s="1"/>
  <c r="D426" i="11"/>
  <c r="AJ426" i="11" s="1"/>
  <c r="AK426" i="11" s="1"/>
  <c r="AL426" i="11" s="1"/>
  <c r="D427" i="11"/>
  <c r="AJ427" i="11" s="1"/>
  <c r="AK427" i="11" s="1"/>
  <c r="AL427" i="11" s="1"/>
  <c r="D428" i="11"/>
  <c r="AJ428" i="11" s="1"/>
  <c r="AK428" i="11" s="1"/>
  <c r="AL428" i="11" s="1"/>
  <c r="D429" i="11"/>
  <c r="AJ429" i="11" s="1"/>
  <c r="AK429" i="11" s="1"/>
  <c r="AL429" i="11" s="1"/>
  <c r="D430" i="11"/>
  <c r="AJ430" i="11" s="1"/>
  <c r="AK430" i="11" s="1"/>
  <c r="AL430" i="11" s="1"/>
  <c r="D431" i="11"/>
  <c r="AJ431" i="11" s="1"/>
  <c r="AK431" i="11" s="1"/>
  <c r="AL431" i="11" s="1"/>
  <c r="D432" i="11"/>
  <c r="AJ432" i="11" s="1"/>
  <c r="AK432" i="11" s="1"/>
  <c r="AL432" i="11" s="1"/>
  <c r="D433" i="11"/>
  <c r="AJ433" i="11" s="1"/>
  <c r="AK433" i="11" s="1"/>
  <c r="AL433" i="11" s="1"/>
  <c r="D434" i="11"/>
  <c r="AJ434" i="11" s="1"/>
  <c r="AK434" i="11" s="1"/>
  <c r="AL434" i="11" s="1"/>
  <c r="D435" i="11"/>
  <c r="AJ435" i="11" s="1"/>
  <c r="AK435" i="11" s="1"/>
  <c r="AL435" i="11" s="1"/>
  <c r="D436" i="11"/>
  <c r="AJ436" i="11" s="1"/>
  <c r="AK436" i="11" s="1"/>
  <c r="AL436" i="11" s="1"/>
  <c r="D437" i="11"/>
  <c r="AJ437" i="11" s="1"/>
  <c r="AK437" i="11" s="1"/>
  <c r="AL437" i="11" s="1"/>
  <c r="D438" i="11"/>
  <c r="AJ438" i="11" s="1"/>
  <c r="AK438" i="11" s="1"/>
  <c r="AL438" i="11" s="1"/>
  <c r="D439" i="11"/>
  <c r="AJ439" i="11" s="1"/>
  <c r="AK439" i="11" s="1"/>
  <c r="AL439" i="11" s="1"/>
  <c r="D440" i="11"/>
  <c r="AJ440" i="11" s="1"/>
  <c r="AK440" i="11" s="1"/>
  <c r="AL440" i="11" s="1"/>
  <c r="D441" i="11"/>
  <c r="AJ441" i="11" s="1"/>
  <c r="AK441" i="11" s="1"/>
  <c r="AL441" i="11" s="1"/>
  <c r="D442" i="11"/>
  <c r="AJ442" i="11" s="1"/>
  <c r="AK442" i="11" s="1"/>
  <c r="AL442" i="11" s="1"/>
  <c r="D443" i="11"/>
  <c r="AJ443" i="11" s="1"/>
  <c r="AK443" i="11" s="1"/>
  <c r="AL443" i="11" s="1"/>
  <c r="D444" i="11"/>
  <c r="AJ444" i="11" s="1"/>
  <c r="AK444" i="11" s="1"/>
  <c r="AL444" i="11" s="1"/>
  <c r="D445" i="11"/>
  <c r="AJ445" i="11" s="1"/>
  <c r="AK445" i="11" s="1"/>
  <c r="AL445" i="11" s="1"/>
  <c r="D446" i="11"/>
  <c r="AJ446" i="11" s="1"/>
  <c r="AK446" i="11" s="1"/>
  <c r="AL446" i="11" s="1"/>
  <c r="D447" i="11"/>
  <c r="AJ447" i="11" s="1"/>
  <c r="AK447" i="11" s="1"/>
  <c r="AL447" i="11" s="1"/>
  <c r="D448" i="11"/>
  <c r="AJ448" i="11" s="1"/>
  <c r="AK448" i="11" s="1"/>
  <c r="AL448" i="11" s="1"/>
  <c r="D449" i="11"/>
  <c r="AJ449" i="11" s="1"/>
  <c r="AK449" i="11" s="1"/>
  <c r="AL449" i="11" s="1"/>
  <c r="D450" i="11"/>
  <c r="AJ450" i="11" s="1"/>
  <c r="AK450" i="11" s="1"/>
  <c r="AL450" i="11" s="1"/>
  <c r="D451" i="11"/>
  <c r="AJ451" i="11" s="1"/>
  <c r="AK451" i="11" s="1"/>
  <c r="AL451" i="11" s="1"/>
  <c r="D452" i="11"/>
  <c r="AJ452" i="11" s="1"/>
  <c r="AK452" i="11" s="1"/>
  <c r="AL452" i="11" s="1"/>
  <c r="D453" i="11"/>
  <c r="AJ453" i="11" s="1"/>
  <c r="AK453" i="11" s="1"/>
  <c r="AL453" i="11" s="1"/>
  <c r="D454" i="11"/>
  <c r="AJ454" i="11" s="1"/>
  <c r="AK454" i="11" s="1"/>
  <c r="AL454" i="11" s="1"/>
  <c r="D455" i="11"/>
  <c r="AJ455" i="11" s="1"/>
  <c r="AK455" i="11" s="1"/>
  <c r="AL455" i="11" s="1"/>
  <c r="D456" i="11"/>
  <c r="AJ456" i="11" s="1"/>
  <c r="AK456" i="11" s="1"/>
  <c r="AL456" i="11" s="1"/>
  <c r="D457" i="11"/>
  <c r="AJ457" i="11" s="1"/>
  <c r="AK457" i="11" s="1"/>
  <c r="AL457" i="11" s="1"/>
  <c r="D458" i="11"/>
  <c r="AJ458" i="11" s="1"/>
  <c r="AK458" i="11" s="1"/>
  <c r="AL458" i="11" s="1"/>
  <c r="D459" i="11"/>
  <c r="AJ459" i="11" s="1"/>
  <c r="AK459" i="11" s="1"/>
  <c r="AL459" i="11" s="1"/>
  <c r="D460" i="11"/>
  <c r="AJ460" i="11" s="1"/>
  <c r="AK460" i="11" s="1"/>
  <c r="AL460" i="11" s="1"/>
  <c r="D461" i="11"/>
  <c r="AJ461" i="11" s="1"/>
  <c r="AK461" i="11" s="1"/>
  <c r="AL461" i="11" s="1"/>
  <c r="D462" i="11"/>
  <c r="AJ462" i="11" s="1"/>
  <c r="AK462" i="11" s="1"/>
  <c r="AL462" i="11" s="1"/>
  <c r="D463" i="11"/>
  <c r="AJ463" i="11" s="1"/>
  <c r="AK463" i="11" s="1"/>
  <c r="AL463" i="11" s="1"/>
  <c r="D464" i="11"/>
  <c r="AJ464" i="11" s="1"/>
  <c r="AK464" i="11" s="1"/>
  <c r="AL464" i="11" s="1"/>
  <c r="D465" i="11"/>
  <c r="AJ465" i="11" s="1"/>
  <c r="AK465" i="11" s="1"/>
  <c r="AL465" i="11" s="1"/>
  <c r="D466" i="11"/>
  <c r="AJ466" i="11" s="1"/>
  <c r="AK466" i="11" s="1"/>
  <c r="AL466" i="11" s="1"/>
  <c r="D467" i="11"/>
  <c r="AJ467" i="11" s="1"/>
  <c r="AK467" i="11" s="1"/>
  <c r="AL467" i="11" s="1"/>
  <c r="D468" i="11"/>
  <c r="AJ468" i="11" s="1"/>
  <c r="AK468" i="11" s="1"/>
  <c r="AL468" i="11" s="1"/>
  <c r="D469" i="11"/>
  <c r="AJ469" i="11" s="1"/>
  <c r="AK469" i="11" s="1"/>
  <c r="AL469" i="11" s="1"/>
  <c r="D470" i="11"/>
  <c r="AJ470" i="11" s="1"/>
  <c r="AK470" i="11" s="1"/>
  <c r="AL470" i="11" s="1"/>
  <c r="D471" i="11"/>
  <c r="AJ471" i="11" s="1"/>
  <c r="AK471" i="11" s="1"/>
  <c r="AL471" i="11" s="1"/>
  <c r="D472" i="11"/>
  <c r="AJ472" i="11" s="1"/>
  <c r="AK472" i="11" s="1"/>
  <c r="AL472" i="11" s="1"/>
  <c r="D473" i="11"/>
  <c r="AJ473" i="11" s="1"/>
  <c r="AK473" i="11" s="1"/>
  <c r="AL473" i="11" s="1"/>
  <c r="D474" i="11"/>
  <c r="AJ474" i="11" s="1"/>
  <c r="AK474" i="11" s="1"/>
  <c r="AL474" i="11" s="1"/>
  <c r="D475" i="11"/>
  <c r="AJ475" i="11" s="1"/>
  <c r="AK475" i="11" s="1"/>
  <c r="AL475" i="11" s="1"/>
  <c r="D476" i="11"/>
  <c r="AJ476" i="11" s="1"/>
  <c r="AK476" i="11" s="1"/>
  <c r="AL476" i="11" s="1"/>
  <c r="D477" i="11"/>
  <c r="AJ477" i="11" s="1"/>
  <c r="AK477" i="11" s="1"/>
  <c r="AL477" i="11" s="1"/>
  <c r="D478" i="11"/>
  <c r="AJ478" i="11" s="1"/>
  <c r="AK478" i="11" s="1"/>
  <c r="AL478" i="11" s="1"/>
  <c r="D479" i="11"/>
  <c r="AJ479" i="11" s="1"/>
  <c r="AK479" i="11" s="1"/>
  <c r="AL479" i="11" s="1"/>
  <c r="D480" i="11"/>
  <c r="AJ480" i="11" s="1"/>
  <c r="AK480" i="11" s="1"/>
  <c r="AL480" i="11" s="1"/>
  <c r="D481" i="11"/>
  <c r="AJ481" i="11" s="1"/>
  <c r="AK481" i="11" s="1"/>
  <c r="AL481" i="11" s="1"/>
  <c r="D482" i="11"/>
  <c r="AJ482" i="11" s="1"/>
  <c r="AK482" i="11" s="1"/>
  <c r="AL482" i="11" s="1"/>
  <c r="D483" i="11"/>
  <c r="AJ483" i="11" s="1"/>
  <c r="AK483" i="11" s="1"/>
  <c r="AL483" i="11" s="1"/>
  <c r="D484" i="11"/>
  <c r="AJ484" i="11" s="1"/>
  <c r="AK484" i="11" s="1"/>
  <c r="AL484" i="11" s="1"/>
  <c r="D485" i="11"/>
  <c r="AJ485" i="11" s="1"/>
  <c r="AK485" i="11" s="1"/>
  <c r="AL485" i="11" s="1"/>
  <c r="D486" i="11"/>
  <c r="AJ486" i="11" s="1"/>
  <c r="AK486" i="11" s="1"/>
  <c r="AL486" i="11" s="1"/>
  <c r="D487" i="11"/>
  <c r="AJ487" i="11" s="1"/>
  <c r="AK487" i="11" s="1"/>
  <c r="AL487" i="11" s="1"/>
  <c r="D488" i="11"/>
  <c r="AJ488" i="11" s="1"/>
  <c r="AK488" i="11" s="1"/>
  <c r="AL488" i="11" s="1"/>
  <c r="D489" i="11"/>
  <c r="AJ489" i="11" s="1"/>
  <c r="AK489" i="11" s="1"/>
  <c r="AL489" i="11" s="1"/>
  <c r="D490" i="11"/>
  <c r="AJ490" i="11" s="1"/>
  <c r="AK490" i="11" s="1"/>
  <c r="AL490" i="11" s="1"/>
  <c r="D491" i="11"/>
  <c r="AJ491" i="11" s="1"/>
  <c r="AK491" i="11" s="1"/>
  <c r="AL491" i="11" s="1"/>
  <c r="D492" i="11"/>
  <c r="AJ492" i="11" s="1"/>
  <c r="AK492" i="11" s="1"/>
  <c r="AL492" i="11" s="1"/>
  <c r="D493" i="11"/>
  <c r="AJ493" i="11" s="1"/>
  <c r="AK493" i="11" s="1"/>
  <c r="AL493" i="11" s="1"/>
  <c r="D494" i="11"/>
  <c r="AJ494" i="11" s="1"/>
  <c r="AK494" i="11" s="1"/>
  <c r="AL494" i="11" s="1"/>
  <c r="D495" i="11"/>
  <c r="AJ495" i="11" s="1"/>
  <c r="AK495" i="11" s="1"/>
  <c r="AL495" i="11" s="1"/>
  <c r="D496" i="11"/>
  <c r="AJ496" i="11" s="1"/>
  <c r="AK496" i="11" s="1"/>
  <c r="AL496" i="11" s="1"/>
  <c r="D497" i="11"/>
  <c r="AJ497" i="11" s="1"/>
  <c r="AK497" i="11" s="1"/>
  <c r="AL497" i="11" s="1"/>
  <c r="D498" i="11"/>
  <c r="AJ498" i="11" s="1"/>
  <c r="AK498" i="11" s="1"/>
  <c r="AL498" i="11" s="1"/>
  <c r="D499" i="11"/>
  <c r="AJ499" i="11" s="1"/>
  <c r="AK499" i="11" s="1"/>
  <c r="AL499" i="11" s="1"/>
  <c r="D500" i="11"/>
  <c r="AJ500" i="11" s="1"/>
  <c r="AK500" i="11" s="1"/>
  <c r="AL500" i="11" s="1"/>
  <c r="D501" i="11"/>
  <c r="AJ501" i="11" s="1"/>
  <c r="AK501" i="11" s="1"/>
  <c r="AL501" i="11" s="1"/>
  <c r="D502" i="11"/>
  <c r="AJ502" i="11" s="1"/>
  <c r="AK502" i="11" s="1"/>
  <c r="AL502" i="11" s="1"/>
  <c r="D503" i="11"/>
  <c r="AJ503" i="11" s="1"/>
  <c r="AK503" i="11" s="1"/>
  <c r="AL503" i="11" s="1"/>
  <c r="D504" i="11"/>
  <c r="AJ504" i="11" s="1"/>
  <c r="AK504" i="11" s="1"/>
  <c r="AL504" i="11" s="1"/>
  <c r="D505" i="11"/>
  <c r="AJ505" i="11" s="1"/>
  <c r="AK505" i="11" s="1"/>
  <c r="AL505" i="11" s="1"/>
  <c r="D506" i="11"/>
  <c r="AJ506" i="11" s="1"/>
  <c r="AK506" i="11" s="1"/>
  <c r="AL506" i="11" s="1"/>
  <c r="D507" i="11"/>
  <c r="AJ507" i="11" s="1"/>
  <c r="AK507" i="11" s="1"/>
  <c r="AL507" i="11" s="1"/>
  <c r="D508" i="11"/>
  <c r="AJ508" i="11" s="1"/>
  <c r="AK508" i="11" s="1"/>
  <c r="AL508" i="11" s="1"/>
  <c r="D509" i="11"/>
  <c r="AJ509" i="11" s="1"/>
  <c r="AK509" i="11" s="1"/>
  <c r="AL509" i="11" s="1"/>
  <c r="D510" i="11"/>
  <c r="AJ510" i="11" s="1"/>
  <c r="AK510" i="11" s="1"/>
  <c r="AL510" i="11" s="1"/>
  <c r="D511" i="11"/>
  <c r="AJ511" i="11" s="1"/>
  <c r="AK511" i="11" s="1"/>
  <c r="AL511" i="11" s="1"/>
  <c r="D512" i="11"/>
  <c r="AJ512" i="11" s="1"/>
  <c r="AK512" i="11" s="1"/>
  <c r="AL512" i="11" s="1"/>
  <c r="D513" i="11"/>
  <c r="AJ513" i="11" s="1"/>
  <c r="AK513" i="11" s="1"/>
  <c r="AL513" i="11" s="1"/>
  <c r="D514" i="11"/>
  <c r="AJ514" i="11" s="1"/>
  <c r="AK514" i="11" s="1"/>
  <c r="AL514" i="11" s="1"/>
  <c r="D515" i="11"/>
  <c r="AJ515" i="11" s="1"/>
  <c r="AK515" i="11" s="1"/>
  <c r="AL515" i="11" s="1"/>
  <c r="D516" i="11"/>
  <c r="AJ516" i="11" s="1"/>
  <c r="AK516" i="11" s="1"/>
  <c r="AL516" i="11" s="1"/>
  <c r="D517" i="11"/>
  <c r="AJ517" i="11" s="1"/>
  <c r="AK517" i="11" s="1"/>
  <c r="AL517" i="11" s="1"/>
  <c r="D518" i="11"/>
  <c r="AJ518" i="11" s="1"/>
  <c r="AK518" i="11" s="1"/>
  <c r="AL518" i="11" s="1"/>
  <c r="D519" i="11"/>
  <c r="AJ519" i="11" s="1"/>
  <c r="AK519" i="11" s="1"/>
  <c r="AL519" i="11" s="1"/>
  <c r="D520" i="11"/>
  <c r="AJ520" i="11" s="1"/>
  <c r="AK520" i="11" s="1"/>
  <c r="AL520" i="11" s="1"/>
  <c r="D521" i="11"/>
  <c r="AJ521" i="11" s="1"/>
  <c r="AK521" i="11" s="1"/>
  <c r="AL521" i="11" s="1"/>
  <c r="D522" i="11"/>
  <c r="AJ522" i="11" s="1"/>
  <c r="AK522" i="11" s="1"/>
  <c r="AL522" i="11" s="1"/>
  <c r="D523" i="11"/>
  <c r="AJ523" i="11" s="1"/>
  <c r="AK523" i="11" s="1"/>
  <c r="AL523" i="11" s="1"/>
  <c r="D524" i="11"/>
  <c r="AJ524" i="11" s="1"/>
  <c r="AK524" i="11" s="1"/>
  <c r="AL524" i="11" s="1"/>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D65" i="7"/>
  <c r="AI65" i="7" s="1"/>
  <c r="AJ65" i="7" s="1"/>
  <c r="AK65" i="7" s="1"/>
  <c r="D66" i="7"/>
  <c r="AI66" i="7"/>
  <c r="AJ66" i="7" s="1"/>
  <c r="AK66" i="7" s="1"/>
  <c r="D67" i="7"/>
  <c r="AI67" i="7" s="1"/>
  <c r="AJ67" i="7" s="1"/>
  <c r="AK67" i="7" s="1"/>
  <c r="D68" i="7"/>
  <c r="AI68" i="7"/>
  <c r="AJ68" i="7" s="1"/>
  <c r="AK68" i="7" s="1"/>
  <c r="D69" i="7"/>
  <c r="AI69" i="7" s="1"/>
  <c r="AJ69" i="7" s="1"/>
  <c r="AK69" i="7" s="1"/>
  <c r="D70" i="7"/>
  <c r="AI70" i="7"/>
  <c r="AJ70" i="7" s="1"/>
  <c r="AK70" i="7" s="1"/>
  <c r="D71" i="7"/>
  <c r="AI71" i="7" s="1"/>
  <c r="AJ71" i="7" s="1"/>
  <c r="AK71" i="7" s="1"/>
  <c r="D72" i="7"/>
  <c r="AI72" i="7"/>
  <c r="AJ72" i="7" s="1"/>
  <c r="AK72" i="7" s="1"/>
  <c r="D73" i="7"/>
  <c r="AI73" i="7" s="1"/>
  <c r="AJ73" i="7" s="1"/>
  <c r="AK73" i="7" s="1"/>
  <c r="D74" i="7"/>
  <c r="AI74" i="7"/>
  <c r="AJ74" i="7" s="1"/>
  <c r="AK74" i="7" s="1"/>
  <c r="D75" i="7"/>
  <c r="AI75" i="7" s="1"/>
  <c r="AJ75" i="7" s="1"/>
  <c r="AK75" i="7" s="1"/>
  <c r="D76" i="7"/>
  <c r="AI76" i="7"/>
  <c r="AJ76" i="7" s="1"/>
  <c r="AK76" i="7" s="1"/>
  <c r="D77" i="7"/>
  <c r="AI77" i="7" s="1"/>
  <c r="AJ77" i="7" s="1"/>
  <c r="AK77" i="7" s="1"/>
  <c r="D78" i="7"/>
  <c r="AI78" i="7"/>
  <c r="AJ78" i="7" s="1"/>
  <c r="AK78" i="7" s="1"/>
  <c r="D79" i="7"/>
  <c r="AI79" i="7" s="1"/>
  <c r="AJ79" i="7" s="1"/>
  <c r="AK79" i="7" s="1"/>
  <c r="D80" i="7"/>
  <c r="AI80" i="7"/>
  <c r="AJ80" i="7" s="1"/>
  <c r="AK80" i="7" s="1"/>
  <c r="D81" i="7"/>
  <c r="AI81" i="7" s="1"/>
  <c r="AJ81" i="7" s="1"/>
  <c r="AK81" i="7" s="1"/>
  <c r="D82" i="7"/>
  <c r="AI82" i="7"/>
  <c r="AJ82" i="7" s="1"/>
  <c r="AK82" i="7" s="1"/>
  <c r="D83" i="7"/>
  <c r="AI83" i="7" s="1"/>
  <c r="AJ83" i="7" s="1"/>
  <c r="AK83" i="7" s="1"/>
  <c r="D84" i="7"/>
  <c r="AI84" i="7"/>
  <c r="AJ84" i="7" s="1"/>
  <c r="AK84" i="7" s="1"/>
  <c r="D85" i="7"/>
  <c r="AI85" i="7" s="1"/>
  <c r="AJ85" i="7" s="1"/>
  <c r="AK85" i="7" s="1"/>
  <c r="D86" i="7"/>
  <c r="AI86" i="7"/>
  <c r="AJ86" i="7" s="1"/>
  <c r="AK86" i="7" s="1"/>
  <c r="D87" i="7"/>
  <c r="AI87" i="7" s="1"/>
  <c r="AJ87" i="7" s="1"/>
  <c r="AK87" i="7" s="1"/>
  <c r="D88" i="7"/>
  <c r="AI88" i="7" s="1"/>
  <c r="AJ88" i="7" s="1"/>
  <c r="AK88" i="7" s="1"/>
  <c r="D89" i="7"/>
  <c r="AI89" i="7" s="1"/>
  <c r="AJ89" i="7" s="1"/>
  <c r="AK89" i="7" s="1"/>
  <c r="D90" i="7"/>
  <c r="AI90" i="7"/>
  <c r="AJ90" i="7" s="1"/>
  <c r="AK90" i="7" s="1"/>
  <c r="D91" i="7"/>
  <c r="AI91" i="7" s="1"/>
  <c r="AJ91" i="7" s="1"/>
  <c r="AK91" i="7" s="1"/>
  <c r="D92" i="7"/>
  <c r="AI92" i="7" s="1"/>
  <c r="AJ92" i="7" s="1"/>
  <c r="AK92" i="7" s="1"/>
  <c r="D93" i="7"/>
  <c r="AI93" i="7" s="1"/>
  <c r="AJ93" i="7" s="1"/>
  <c r="AK93" i="7" s="1"/>
  <c r="D94" i="7"/>
  <c r="AI94" i="7" s="1"/>
  <c r="AJ94" i="7" s="1"/>
  <c r="AK94" i="7" s="1"/>
  <c r="D95" i="7"/>
  <c r="AI95" i="7" s="1"/>
  <c r="AJ95" i="7" s="1"/>
  <c r="AK95" i="7" s="1"/>
  <c r="D96" i="7"/>
  <c r="AI96" i="7"/>
  <c r="AJ96" i="7" s="1"/>
  <c r="AK96" i="7" s="1"/>
  <c r="D97" i="7"/>
  <c r="AI97" i="7" s="1"/>
  <c r="AJ97" i="7" s="1"/>
  <c r="AK97" i="7" s="1"/>
  <c r="D98" i="7"/>
  <c r="AI98" i="7"/>
  <c r="AJ98" i="7" s="1"/>
  <c r="AK98" i="7" s="1"/>
  <c r="D99" i="7"/>
  <c r="AI99" i="7" s="1"/>
  <c r="AJ99" i="7" s="1"/>
  <c r="AK99" i="7" s="1"/>
  <c r="D100" i="7"/>
  <c r="AI100" i="7" s="1"/>
  <c r="AJ100" i="7" s="1"/>
  <c r="AK100" i="7" s="1"/>
  <c r="D101" i="7"/>
  <c r="AI101" i="7" s="1"/>
  <c r="AJ101" i="7" s="1"/>
  <c r="AK101" i="7" s="1"/>
  <c r="D102" i="7"/>
  <c r="AI102" i="7"/>
  <c r="AJ102" i="7" s="1"/>
  <c r="AK102" i="7" s="1"/>
  <c r="D103" i="7"/>
  <c r="AI103" i="7" s="1"/>
  <c r="AJ103" i="7" s="1"/>
  <c r="AK103" i="7" s="1"/>
  <c r="D104" i="7"/>
  <c r="AI104" i="7"/>
  <c r="AJ104" i="7" s="1"/>
  <c r="AK104" i="7" s="1"/>
  <c r="D105" i="7"/>
  <c r="AI105" i="7" s="1"/>
  <c r="AJ105" i="7" s="1"/>
  <c r="AK105" i="7" s="1"/>
  <c r="D106" i="7"/>
  <c r="AI106" i="7" s="1"/>
  <c r="AJ106" i="7" s="1"/>
  <c r="AK106" i="7" s="1"/>
  <c r="D107" i="7"/>
  <c r="AI107" i="7" s="1"/>
  <c r="AJ107" i="7" s="1"/>
  <c r="AK107" i="7" s="1"/>
  <c r="D108" i="7"/>
  <c r="AI108" i="7" s="1"/>
  <c r="AJ108" i="7" s="1"/>
  <c r="AK108" i="7" s="1"/>
  <c r="D109" i="7"/>
  <c r="AI109" i="7" s="1"/>
  <c r="AJ109" i="7" s="1"/>
  <c r="AK109" i="7" s="1"/>
  <c r="D110" i="7"/>
  <c r="AI110" i="7" s="1"/>
  <c r="AJ110" i="7" s="1"/>
  <c r="AK110" i="7" s="1"/>
  <c r="D111" i="7"/>
  <c r="AI111" i="7" s="1"/>
  <c r="AJ111" i="7" s="1"/>
  <c r="AK111" i="7" s="1"/>
  <c r="D112" i="7"/>
  <c r="AI112" i="7"/>
  <c r="AJ112" i="7" s="1"/>
  <c r="AK112" i="7" s="1"/>
  <c r="D113" i="7"/>
  <c r="AI113" i="7" s="1"/>
  <c r="AJ113" i="7" s="1"/>
  <c r="AK113" i="7" s="1"/>
  <c r="D114" i="7"/>
  <c r="AI114" i="7" s="1"/>
  <c r="AJ114" i="7" s="1"/>
  <c r="AK114" i="7" s="1"/>
  <c r="D115" i="7"/>
  <c r="AI115" i="7" s="1"/>
  <c r="AJ115" i="7" s="1"/>
  <c r="AK115" i="7" s="1"/>
  <c r="D116" i="7"/>
  <c r="AI116" i="7"/>
  <c r="AJ116" i="7" s="1"/>
  <c r="AK116" i="7" s="1"/>
  <c r="D117" i="7"/>
  <c r="AI117" i="7" s="1"/>
  <c r="AJ117" i="7" s="1"/>
  <c r="AK117" i="7" s="1"/>
  <c r="D118" i="7"/>
  <c r="AI118" i="7"/>
  <c r="AJ118" i="7" s="1"/>
  <c r="AK118" i="7" s="1"/>
  <c r="D119" i="7"/>
  <c r="AI119" i="7" s="1"/>
  <c r="AJ119" i="7" s="1"/>
  <c r="AK119" i="7" s="1"/>
  <c r="D120" i="7"/>
  <c r="AI120" i="7" s="1"/>
  <c r="AJ120" i="7" s="1"/>
  <c r="AK120" i="7" s="1"/>
  <c r="D121" i="7"/>
  <c r="AI121" i="7" s="1"/>
  <c r="AJ121" i="7" s="1"/>
  <c r="AK121" i="7" s="1"/>
  <c r="D122" i="7"/>
  <c r="AI122" i="7"/>
  <c r="AJ122" i="7" s="1"/>
  <c r="AK122" i="7" s="1"/>
  <c r="D123" i="7"/>
  <c r="AI123" i="7" s="1"/>
  <c r="AJ123" i="7" s="1"/>
  <c r="AK123" i="7" s="1"/>
  <c r="D124" i="7"/>
  <c r="AI124" i="7"/>
  <c r="AJ124" i="7" s="1"/>
  <c r="AK124" i="7" s="1"/>
  <c r="D125" i="7"/>
  <c r="AI125" i="7" s="1"/>
  <c r="AJ125" i="7" s="1"/>
  <c r="AK125" i="7" s="1"/>
  <c r="D126" i="7"/>
  <c r="AI126" i="7"/>
  <c r="AJ126" i="7" s="1"/>
  <c r="AK126" i="7" s="1"/>
  <c r="D127" i="7"/>
  <c r="AI127" i="7" s="1"/>
  <c r="AJ127" i="7" s="1"/>
  <c r="AK127" i="7" s="1"/>
  <c r="D128" i="7"/>
  <c r="AI128" i="7"/>
  <c r="AJ128" i="7" s="1"/>
  <c r="AK128" i="7" s="1"/>
  <c r="D129" i="7"/>
  <c r="AI129" i="7" s="1"/>
  <c r="AJ129" i="7" s="1"/>
  <c r="AK129" i="7" s="1"/>
  <c r="D130" i="7"/>
  <c r="AI130" i="7"/>
  <c r="AJ130" i="7" s="1"/>
  <c r="AK130" i="7" s="1"/>
  <c r="D131" i="7"/>
  <c r="AI131" i="7" s="1"/>
  <c r="AJ131" i="7" s="1"/>
  <c r="AK131" i="7" s="1"/>
  <c r="D132" i="7"/>
  <c r="AI132" i="7"/>
  <c r="AJ132" i="7" s="1"/>
  <c r="AK132" i="7" s="1"/>
  <c r="D133" i="7"/>
  <c r="AI133" i="7" s="1"/>
  <c r="AJ133" i="7" s="1"/>
  <c r="AK133" i="7" s="1"/>
  <c r="D134" i="7"/>
  <c r="AI134" i="7"/>
  <c r="AJ134" i="7" s="1"/>
  <c r="AK134" i="7" s="1"/>
  <c r="D135" i="7"/>
  <c r="AI135" i="7" s="1"/>
  <c r="AJ135" i="7" s="1"/>
  <c r="AK135" i="7" s="1"/>
  <c r="D136" i="7"/>
  <c r="AI136" i="7" s="1"/>
  <c r="AJ136" i="7" s="1"/>
  <c r="AK136" i="7" s="1"/>
  <c r="D137" i="7"/>
  <c r="AI137" i="7" s="1"/>
  <c r="AJ137" i="7" s="1"/>
  <c r="AK137" i="7" s="1"/>
  <c r="D138" i="7"/>
  <c r="AI138" i="7"/>
  <c r="AJ138" i="7" s="1"/>
  <c r="AK138" i="7" s="1"/>
  <c r="D139" i="7"/>
  <c r="AI139" i="7" s="1"/>
  <c r="AJ139" i="7" s="1"/>
  <c r="AK139" i="7" s="1"/>
  <c r="D140" i="7"/>
  <c r="AI140" i="7"/>
  <c r="AJ140" i="7" s="1"/>
  <c r="AK140" i="7" s="1"/>
  <c r="D141" i="7"/>
  <c r="AI141" i="7" s="1"/>
  <c r="AJ141" i="7" s="1"/>
  <c r="AK141" i="7" s="1"/>
  <c r="D142" i="7"/>
  <c r="AI142" i="7" s="1"/>
  <c r="AJ142" i="7" s="1"/>
  <c r="AK142" i="7" s="1"/>
  <c r="D143" i="7"/>
  <c r="AI143" i="7" s="1"/>
  <c r="AJ143" i="7" s="1"/>
  <c r="AK143" i="7" s="1"/>
  <c r="D144" i="7"/>
  <c r="AI144" i="7" s="1"/>
  <c r="AJ144" i="7" s="1"/>
  <c r="AK144" i="7" s="1"/>
  <c r="D145" i="7"/>
  <c r="AI145" i="7" s="1"/>
  <c r="AJ145" i="7" s="1"/>
  <c r="AK145" i="7" s="1"/>
  <c r="D146" i="7"/>
  <c r="AI146" i="7" s="1"/>
  <c r="AJ146" i="7" s="1"/>
  <c r="AK146" i="7" s="1"/>
  <c r="D147" i="7"/>
  <c r="AI147" i="7" s="1"/>
  <c r="AJ147" i="7" s="1"/>
  <c r="AK147" i="7" s="1"/>
  <c r="D148" i="7"/>
  <c r="AI148" i="7"/>
  <c r="AJ148" i="7" s="1"/>
  <c r="AK148" i="7" s="1"/>
  <c r="D149" i="7"/>
  <c r="AI149" i="7" s="1"/>
  <c r="AJ149" i="7" s="1"/>
  <c r="AK149" i="7" s="1"/>
  <c r="D150" i="7"/>
  <c r="AI150" i="7"/>
  <c r="AJ150" i="7" s="1"/>
  <c r="AK150" i="7" s="1"/>
  <c r="D151" i="7"/>
  <c r="AI151" i="7" s="1"/>
  <c r="AJ151" i="7" s="1"/>
  <c r="AK151" i="7" s="1"/>
  <c r="D152" i="7"/>
  <c r="AI152" i="7"/>
  <c r="AJ152" i="7" s="1"/>
  <c r="AK152" i="7" s="1"/>
  <c r="D153" i="7"/>
  <c r="AI153" i="7" s="1"/>
  <c r="AJ153" i="7" s="1"/>
  <c r="AK153" i="7" s="1"/>
  <c r="D154" i="7"/>
  <c r="AI154" i="7"/>
  <c r="AJ154" i="7" s="1"/>
  <c r="AK154" i="7" s="1"/>
  <c r="D155" i="7"/>
  <c r="AI155" i="7" s="1"/>
  <c r="AJ155" i="7" s="1"/>
  <c r="AK155" i="7" s="1"/>
  <c r="D156" i="7"/>
  <c r="AI156" i="7"/>
  <c r="AJ156" i="7" s="1"/>
  <c r="AK156" i="7" s="1"/>
  <c r="D157" i="7"/>
  <c r="AI157" i="7" s="1"/>
  <c r="AJ157" i="7" s="1"/>
  <c r="AK157" i="7" s="1"/>
  <c r="D158" i="7"/>
  <c r="AI158" i="7"/>
  <c r="AJ158" i="7" s="1"/>
  <c r="AK158" i="7" s="1"/>
  <c r="D159" i="7"/>
  <c r="AI159" i="7" s="1"/>
  <c r="AJ159" i="7" s="1"/>
  <c r="AK159" i="7" s="1"/>
  <c r="D160" i="7"/>
  <c r="AI160" i="7" s="1"/>
  <c r="AJ160" i="7" s="1"/>
  <c r="AK160" i="7" s="1"/>
  <c r="D161" i="7"/>
  <c r="AI161" i="7" s="1"/>
  <c r="AJ161" i="7" s="1"/>
  <c r="AK161" i="7" s="1"/>
  <c r="D162" i="7"/>
  <c r="AI162" i="7"/>
  <c r="AJ162" i="7" s="1"/>
  <c r="AK162" i="7" s="1"/>
  <c r="D163" i="7"/>
  <c r="AI163" i="7" s="1"/>
  <c r="AJ163" i="7" s="1"/>
  <c r="AK163" i="7" s="1"/>
  <c r="D164" i="7"/>
  <c r="AI164" i="7"/>
  <c r="AJ164" i="7" s="1"/>
  <c r="AK164" i="7" s="1"/>
  <c r="D165" i="7"/>
  <c r="AI165" i="7" s="1"/>
  <c r="AJ165" i="7" s="1"/>
  <c r="AK165" i="7" s="1"/>
  <c r="D166" i="7"/>
  <c r="AI166" i="7" s="1"/>
  <c r="AJ166" i="7" s="1"/>
  <c r="AK166" i="7" s="1"/>
  <c r="D167" i="7"/>
  <c r="AI167" i="7" s="1"/>
  <c r="AJ167" i="7" s="1"/>
  <c r="AK167" i="7" s="1"/>
  <c r="D168" i="7"/>
  <c r="AI168" i="7" s="1"/>
  <c r="AJ168" i="7" s="1"/>
  <c r="AK168" i="7" s="1"/>
  <c r="D169" i="7"/>
  <c r="AI169" i="7" s="1"/>
  <c r="AJ169" i="7" s="1"/>
  <c r="AK169" i="7" s="1"/>
  <c r="D170" i="7"/>
  <c r="AI170" i="7"/>
  <c r="AJ170" i="7" s="1"/>
  <c r="AK170" i="7" s="1"/>
  <c r="D171" i="7"/>
  <c r="AI171" i="7" s="1"/>
  <c r="AJ171" i="7" s="1"/>
  <c r="AK171" i="7" s="1"/>
  <c r="D172" i="7"/>
  <c r="AI172" i="7" s="1"/>
  <c r="AJ172" i="7" s="1"/>
  <c r="AK172" i="7" s="1"/>
  <c r="D173" i="7"/>
  <c r="AI173" i="7" s="1"/>
  <c r="AJ173" i="7" s="1"/>
  <c r="AK173" i="7" s="1"/>
  <c r="D174" i="7"/>
  <c r="AI174" i="7"/>
  <c r="AJ174" i="7" s="1"/>
  <c r="AK174" i="7" s="1"/>
  <c r="D175" i="7"/>
  <c r="AI175" i="7" s="1"/>
  <c r="AJ175" i="7" s="1"/>
  <c r="AK175" i="7" s="1"/>
  <c r="D176" i="7"/>
  <c r="AI176" i="7"/>
  <c r="AJ176" i="7" s="1"/>
  <c r="AK176" i="7" s="1"/>
  <c r="D177" i="7"/>
  <c r="AI177" i="7" s="1"/>
  <c r="AJ177" i="7" s="1"/>
  <c r="AK177" i="7" s="1"/>
  <c r="D178" i="7"/>
  <c r="AI178" i="7"/>
  <c r="AJ178" i="7" s="1"/>
  <c r="AK178" i="7" s="1"/>
  <c r="D179" i="7"/>
  <c r="AI179" i="7" s="1"/>
  <c r="AJ179" i="7" s="1"/>
  <c r="AK179" i="7" s="1"/>
  <c r="D180" i="7"/>
  <c r="AI180" i="7"/>
  <c r="AJ180" i="7" s="1"/>
  <c r="AK180" i="7" s="1"/>
  <c r="D181" i="7"/>
  <c r="AI181" i="7" s="1"/>
  <c r="AJ181" i="7" s="1"/>
  <c r="AK181" i="7" s="1"/>
  <c r="D182" i="7"/>
  <c r="AI182" i="7" s="1"/>
  <c r="AJ182" i="7" s="1"/>
  <c r="AK182" i="7" s="1"/>
  <c r="D183" i="7"/>
  <c r="AI183" i="7" s="1"/>
  <c r="AJ183" i="7" s="1"/>
  <c r="AK183" i="7" s="1"/>
  <c r="B2004" i="6"/>
  <c r="AQ558" i="11"/>
  <c r="AO559" i="11"/>
  <c r="AP559" i="11" s="1"/>
  <c r="AQ559" i="11" s="1"/>
  <c r="AO560" i="11"/>
  <c r="AP560" i="11" s="1"/>
  <c r="AQ560" i="11" s="1"/>
  <c r="AO561" i="11"/>
  <c r="AP561" i="11" s="1"/>
  <c r="AQ561" i="11" s="1"/>
  <c r="AO562" i="11"/>
  <c r="AP562" i="11" s="1"/>
  <c r="AQ562" i="11" s="1"/>
  <c r="AO563" i="11"/>
  <c r="AP563" i="11" s="1"/>
  <c r="AQ563" i="11" s="1"/>
  <c r="AO564" i="11"/>
  <c r="AP564" i="11" s="1"/>
  <c r="AQ564" i="11" s="1"/>
  <c r="AO565" i="11"/>
  <c r="AP565" i="11" s="1"/>
  <c r="AQ565" i="11" s="1"/>
  <c r="AO566" i="11"/>
  <c r="AP566" i="11" s="1"/>
  <c r="AQ566" i="11" s="1"/>
  <c r="AO567" i="11"/>
  <c r="AP567" i="11" s="1"/>
  <c r="AQ567" i="11" s="1"/>
  <c r="AO568" i="11"/>
  <c r="AP568" i="11" s="1"/>
  <c r="AQ568" i="11" s="1"/>
  <c r="AO569" i="11"/>
  <c r="AP569" i="11" s="1"/>
  <c r="AQ569" i="11" s="1"/>
  <c r="AO570" i="11"/>
  <c r="AP570" i="11" s="1"/>
  <c r="AQ570" i="11" s="1"/>
  <c r="AO571" i="11"/>
  <c r="AP571" i="11" s="1"/>
  <c r="AQ571" i="11" s="1"/>
  <c r="AO572" i="11"/>
  <c r="AP572" i="11" s="1"/>
  <c r="AQ572" i="11" s="1"/>
  <c r="AO573" i="11"/>
  <c r="AP573" i="11" s="1"/>
  <c r="AQ573" i="11" s="1"/>
  <c r="AO574" i="11"/>
  <c r="AP574" i="11" s="1"/>
  <c r="AQ574" i="11" s="1"/>
  <c r="AO575" i="11"/>
  <c r="AP575" i="11" s="1"/>
  <c r="AQ575" i="11" s="1"/>
  <c r="AO576" i="11"/>
  <c r="AP576" i="11" s="1"/>
  <c r="AQ576" i="11" s="1"/>
  <c r="AO577" i="11"/>
  <c r="AP577" i="11" s="1"/>
  <c r="AQ577" i="11" s="1"/>
  <c r="AO578" i="11"/>
  <c r="AP578" i="11" s="1"/>
  <c r="AQ578" i="11" s="1"/>
  <c r="AO579" i="11"/>
  <c r="AP579" i="11" s="1"/>
  <c r="AQ579" i="11" s="1"/>
  <c r="AO580" i="11"/>
  <c r="AP580" i="11" s="1"/>
  <c r="AQ580" i="11" s="1"/>
  <c r="AO581" i="11"/>
  <c r="AO582" i="11"/>
  <c r="AP582" i="11" s="1"/>
  <c r="AQ582" i="11" s="1"/>
  <c r="AO583" i="11"/>
  <c r="AP583" i="11" s="1"/>
  <c r="AQ583" i="11" s="1"/>
  <c r="AO584" i="11"/>
  <c r="AP584" i="11" s="1"/>
  <c r="AQ584" i="11" s="1"/>
  <c r="AO585" i="11"/>
  <c r="AP585" i="11" s="1"/>
  <c r="AQ585" i="11" s="1"/>
  <c r="AO586" i="11"/>
  <c r="AP586" i="11" s="1"/>
  <c r="AQ586" i="11" s="1"/>
  <c r="AO587" i="11"/>
  <c r="AP587" i="11" s="1"/>
  <c r="AQ587" i="11" s="1"/>
  <c r="AO588" i="11"/>
  <c r="AP588" i="11" s="1"/>
  <c r="AQ588" i="11" s="1"/>
  <c r="AO589" i="11"/>
  <c r="AP589" i="11" s="1"/>
  <c r="AQ589" i="11" s="1"/>
  <c r="AO590" i="11"/>
  <c r="AP590" i="11" s="1"/>
  <c r="AQ590" i="11" s="1"/>
  <c r="AO591" i="11"/>
  <c r="AP591" i="11" s="1"/>
  <c r="AQ591" i="11" s="1"/>
  <c r="AO592" i="11"/>
  <c r="AP592" i="11" s="1"/>
  <c r="AQ592" i="11" s="1"/>
  <c r="AO593" i="11"/>
  <c r="AP593" i="11" s="1"/>
  <c r="AQ593" i="11" s="1"/>
  <c r="AO594" i="11"/>
  <c r="AP594" i="11" s="1"/>
  <c r="AQ594" i="11" s="1"/>
  <c r="AO595" i="11"/>
  <c r="AP595" i="11" s="1"/>
  <c r="AQ595" i="11" s="1"/>
  <c r="AO596" i="11"/>
  <c r="AP596" i="11" s="1"/>
  <c r="AQ596" i="11" s="1"/>
  <c r="AO597" i="11"/>
  <c r="AP597" i="11" s="1"/>
  <c r="AQ597" i="11" s="1"/>
  <c r="AO598" i="11"/>
  <c r="AP598" i="11" s="1"/>
  <c r="AQ598" i="11" s="1"/>
  <c r="AO599" i="11"/>
  <c r="AP599" i="11" s="1"/>
  <c r="AQ599" i="11" s="1"/>
  <c r="AO600" i="11"/>
  <c r="AP600" i="11" s="1"/>
  <c r="AQ600" i="11" s="1"/>
  <c r="AO601" i="11"/>
  <c r="AP601" i="11" s="1"/>
  <c r="AQ601" i="11" s="1"/>
  <c r="AO602" i="11"/>
  <c r="AP602" i="11" s="1"/>
  <c r="AQ602" i="11" s="1"/>
  <c r="AO603" i="11"/>
  <c r="AP603" i="11" s="1"/>
  <c r="AQ603" i="11" s="1"/>
  <c r="AO604" i="11"/>
  <c r="AP604" i="11" s="1"/>
  <c r="AQ604" i="11" s="1"/>
  <c r="AO605" i="11"/>
  <c r="AP605" i="11" s="1"/>
  <c r="AQ605" i="11" s="1"/>
  <c r="AO606" i="11"/>
  <c r="AP606" i="11" s="1"/>
  <c r="AQ606" i="11" s="1"/>
  <c r="AO607" i="11"/>
  <c r="AP607" i="11" s="1"/>
  <c r="AQ607" i="11" s="1"/>
  <c r="AO608" i="11"/>
  <c r="AP608" i="11" s="1"/>
  <c r="AQ608" i="11" s="1"/>
  <c r="AO609" i="11"/>
  <c r="AP609" i="11" s="1"/>
  <c r="AQ609" i="11" s="1"/>
  <c r="AO610" i="11"/>
  <c r="AP610" i="11" s="1"/>
  <c r="AQ610" i="11" s="1"/>
  <c r="AO611" i="11"/>
  <c r="AP611" i="11" s="1"/>
  <c r="AQ611" i="11" s="1"/>
  <c r="AO612" i="11"/>
  <c r="AP612" i="11" s="1"/>
  <c r="AQ612" i="11" s="1"/>
  <c r="AO613" i="11"/>
  <c r="AP613" i="11" s="1"/>
  <c r="AQ613" i="11" s="1"/>
  <c r="AO614" i="11"/>
  <c r="AP614" i="11" s="1"/>
  <c r="AQ614" i="11" s="1"/>
  <c r="AO615" i="11"/>
  <c r="AP615" i="11" s="1"/>
  <c r="AQ615" i="11" s="1"/>
  <c r="AO616" i="11"/>
  <c r="AP616" i="11" s="1"/>
  <c r="AQ616" i="11" s="1"/>
  <c r="AO617" i="11"/>
  <c r="AP617" i="11" s="1"/>
  <c r="AQ617" i="11" s="1"/>
  <c r="AO618" i="11"/>
  <c r="AP618" i="11" s="1"/>
  <c r="AQ618" i="11" s="1"/>
  <c r="AO619" i="11"/>
  <c r="AP619" i="11" s="1"/>
  <c r="AQ619" i="11" s="1"/>
  <c r="AO620" i="11"/>
  <c r="AP620" i="11" s="1"/>
  <c r="AQ620" i="11" s="1"/>
  <c r="AO621" i="11"/>
  <c r="AP621" i="11" s="1"/>
  <c r="AQ621" i="11" s="1"/>
  <c r="AO622" i="11"/>
  <c r="AP622" i="11" s="1"/>
  <c r="AQ622" i="11" s="1"/>
  <c r="AO623" i="11"/>
  <c r="AP623" i="11" s="1"/>
  <c r="AQ623" i="11" s="1"/>
  <c r="AO624" i="11"/>
  <c r="AP624" i="11" s="1"/>
  <c r="AQ624" i="11" s="1"/>
  <c r="AO625" i="11"/>
  <c r="AP625" i="11" s="1"/>
  <c r="AQ625" i="11" s="1"/>
  <c r="AO626" i="11"/>
  <c r="AP626" i="11" s="1"/>
  <c r="AQ626" i="11" s="1"/>
  <c r="AO627" i="11"/>
  <c r="AP627" i="11" s="1"/>
  <c r="AQ627" i="11" s="1"/>
  <c r="AO628" i="11"/>
  <c r="AP628" i="11" s="1"/>
  <c r="AQ628" i="11" s="1"/>
  <c r="AO629" i="11"/>
  <c r="AP629" i="11" s="1"/>
  <c r="AQ629" i="11" s="1"/>
  <c r="AO630" i="11"/>
  <c r="AP630" i="11" s="1"/>
  <c r="AQ630" i="11" s="1"/>
  <c r="AO631" i="11"/>
  <c r="AP631" i="11" s="1"/>
  <c r="AQ631" i="11" s="1"/>
  <c r="AO632" i="11"/>
  <c r="AP632" i="11" s="1"/>
  <c r="AQ632" i="11" s="1"/>
  <c r="AO633" i="11"/>
  <c r="AP633" i="11" s="1"/>
  <c r="AQ633" i="11" s="1"/>
  <c r="AO634" i="11"/>
  <c r="AP634" i="11" s="1"/>
  <c r="AQ634" i="11" s="1"/>
  <c r="AO635" i="11"/>
  <c r="AP635" i="11" s="1"/>
  <c r="AQ635" i="11" s="1"/>
  <c r="AO636" i="11"/>
  <c r="AP636" i="11" s="1"/>
  <c r="AQ636" i="11" s="1"/>
  <c r="AO637" i="11"/>
  <c r="AP637" i="11" s="1"/>
  <c r="AQ637" i="11" s="1"/>
  <c r="AO638" i="11"/>
  <c r="AP638" i="11" s="1"/>
  <c r="AQ638" i="11" s="1"/>
  <c r="AO639" i="11"/>
  <c r="AP639" i="11" s="1"/>
  <c r="AQ639" i="11" s="1"/>
  <c r="AO640" i="11"/>
  <c r="AP640" i="11" s="1"/>
  <c r="AQ640" i="11" s="1"/>
  <c r="AO641" i="11"/>
  <c r="AP641" i="11" s="1"/>
  <c r="AQ641" i="11" s="1"/>
  <c r="AO642" i="11"/>
  <c r="AP642" i="11" s="1"/>
  <c r="AQ642" i="11" s="1"/>
  <c r="AO643" i="11"/>
  <c r="AP643" i="11" s="1"/>
  <c r="AQ643" i="11" s="1"/>
  <c r="AO644" i="11"/>
  <c r="AP644" i="11" s="1"/>
  <c r="AQ644" i="11" s="1"/>
  <c r="AO645" i="11"/>
  <c r="AP645" i="11" s="1"/>
  <c r="AQ645" i="11" s="1"/>
  <c r="AO646" i="11"/>
  <c r="AP646" i="11" s="1"/>
  <c r="AQ646" i="11" s="1"/>
  <c r="AO647" i="11"/>
  <c r="AP647" i="11" s="1"/>
  <c r="AQ647" i="11" s="1"/>
  <c r="AO648" i="11"/>
  <c r="AP648" i="11" s="1"/>
  <c r="AQ648" i="11" s="1"/>
  <c r="AO649" i="11"/>
  <c r="AP649" i="11" s="1"/>
  <c r="AQ649" i="11" s="1"/>
  <c r="AO650" i="11"/>
  <c r="AP650" i="11" s="1"/>
  <c r="AQ650" i="11" s="1"/>
  <c r="AO651" i="11"/>
  <c r="AP651" i="11" s="1"/>
  <c r="AQ651" i="11" s="1"/>
  <c r="AO652" i="11"/>
  <c r="AP652" i="11" s="1"/>
  <c r="AQ652" i="11" s="1"/>
  <c r="AO653" i="11"/>
  <c r="AP653" i="11" s="1"/>
  <c r="AQ653" i="11" s="1"/>
  <c r="AO654" i="11"/>
  <c r="AP654" i="11" s="1"/>
  <c r="AQ654" i="11" s="1"/>
  <c r="AO655" i="11"/>
  <c r="AP655" i="11" s="1"/>
  <c r="AQ655" i="11" s="1"/>
  <c r="AO656" i="11"/>
  <c r="AP656" i="11" s="1"/>
  <c r="AQ656" i="11" s="1"/>
  <c r="AO657" i="11"/>
  <c r="AP657" i="11" s="1"/>
  <c r="AQ657" i="11" s="1"/>
  <c r="AO658" i="11"/>
  <c r="AP658" i="11" s="1"/>
  <c r="AQ658" i="11" s="1"/>
  <c r="AO659" i="11"/>
  <c r="AP659" i="11" s="1"/>
  <c r="AQ659" i="11" s="1"/>
  <c r="AO660" i="11"/>
  <c r="AP660" i="11" s="1"/>
  <c r="AQ660" i="11" s="1"/>
  <c r="AO661" i="11"/>
  <c r="AP661" i="11" s="1"/>
  <c r="AQ661" i="11" s="1"/>
  <c r="AO662" i="11"/>
  <c r="AP662" i="11" s="1"/>
  <c r="AQ662" i="11" s="1"/>
  <c r="AO663" i="11"/>
  <c r="AP663" i="11" s="1"/>
  <c r="AQ663" i="11" s="1"/>
  <c r="AO664" i="11"/>
  <c r="AP664" i="11" s="1"/>
  <c r="AQ664" i="11" s="1"/>
  <c r="AO665" i="11"/>
  <c r="AP665" i="11" s="1"/>
  <c r="AQ665" i="11" s="1"/>
  <c r="AO666" i="11"/>
  <c r="AP666" i="11" s="1"/>
  <c r="AQ666" i="11" s="1"/>
  <c r="AO667" i="11"/>
  <c r="AP667" i="11" s="1"/>
  <c r="AQ667" i="11" s="1"/>
  <c r="AO668" i="11"/>
  <c r="AP668" i="11" s="1"/>
  <c r="AQ668" i="11" s="1"/>
  <c r="AO669" i="11"/>
  <c r="AP669" i="11" s="1"/>
  <c r="AQ669" i="11" s="1"/>
  <c r="AO670" i="11"/>
  <c r="AP670" i="11" s="1"/>
  <c r="AQ670" i="11" s="1"/>
  <c r="AO671" i="11"/>
  <c r="AP671" i="11" s="1"/>
  <c r="AQ671" i="11" s="1"/>
  <c r="AO672" i="11"/>
  <c r="AP672" i="11" s="1"/>
  <c r="AQ672" i="11" s="1"/>
  <c r="AO673" i="11"/>
  <c r="AP673" i="11" s="1"/>
  <c r="AQ673" i="11" s="1"/>
  <c r="AO674" i="11"/>
  <c r="AP674" i="11" s="1"/>
  <c r="AQ674" i="11" s="1"/>
  <c r="AO675" i="11"/>
  <c r="AP675" i="11" s="1"/>
  <c r="AQ675" i="11" s="1"/>
  <c r="AO676" i="11"/>
  <c r="AP676" i="11" s="1"/>
  <c r="AQ676" i="11" s="1"/>
  <c r="AO677" i="11"/>
  <c r="AP677" i="11" s="1"/>
  <c r="AQ677" i="11" s="1"/>
  <c r="AO123" i="11"/>
  <c r="AP123" i="11" s="1"/>
  <c r="AQ123" i="11" s="1"/>
  <c r="AO124" i="11"/>
  <c r="AP124" i="11" s="1"/>
  <c r="AQ124" i="11" s="1"/>
  <c r="AO125" i="11"/>
  <c r="AP125" i="11" s="1"/>
  <c r="AQ125" i="11" s="1"/>
  <c r="AO126" i="11"/>
  <c r="AP126" i="11" s="1"/>
  <c r="AO127" i="11"/>
  <c r="AP127" i="11" s="1"/>
  <c r="AQ127" i="11" s="1"/>
  <c r="AO128" i="11"/>
  <c r="AP128" i="11" s="1"/>
  <c r="AQ128" i="11" s="1"/>
  <c r="AO129" i="11"/>
  <c r="AP129" i="11" s="1"/>
  <c r="AQ129" i="11" s="1"/>
  <c r="AO130" i="11"/>
  <c r="AQ130" i="11" s="1"/>
  <c r="AO131" i="11"/>
  <c r="AP131" i="11" s="1"/>
  <c r="AQ131" i="11" s="1"/>
  <c r="AO132" i="11"/>
  <c r="AP132" i="11" s="1"/>
  <c r="AQ132" i="11" s="1"/>
  <c r="AO133" i="11"/>
  <c r="AP133" i="11" s="1"/>
  <c r="AQ133" i="11" s="1"/>
  <c r="AO134" i="11"/>
  <c r="AP134" i="11" s="1"/>
  <c r="AQ134" i="11" s="1"/>
  <c r="AO135" i="11"/>
  <c r="AP135" i="11" s="1"/>
  <c r="AQ135" i="11" s="1"/>
  <c r="AO136" i="11"/>
  <c r="AP136" i="11" s="1"/>
  <c r="AQ136" i="11" s="1"/>
  <c r="AO137" i="11"/>
  <c r="AP137" i="11" s="1"/>
  <c r="AQ137" i="11" s="1"/>
  <c r="AO138" i="11"/>
  <c r="AP138" i="11" s="1"/>
  <c r="AQ138" i="11" s="1"/>
  <c r="AO139" i="11"/>
  <c r="AP139" i="11" s="1"/>
  <c r="AQ139" i="11" s="1"/>
  <c r="AO140" i="11"/>
  <c r="AP140" i="11" s="1"/>
  <c r="AQ140" i="11" s="1"/>
  <c r="AO141" i="11"/>
  <c r="AP141" i="11" s="1"/>
  <c r="AQ141" i="11" s="1"/>
  <c r="D123" i="11"/>
  <c r="D124" i="11"/>
  <c r="D125" i="11"/>
  <c r="D126" i="11"/>
  <c r="D127" i="11"/>
  <c r="D128" i="11"/>
  <c r="D129" i="11"/>
  <c r="D130" i="11"/>
  <c r="D131" i="11"/>
  <c r="D132" i="11"/>
  <c r="D133" i="11"/>
  <c r="D134" i="11"/>
  <c r="D135" i="11"/>
  <c r="D136" i="11"/>
  <c r="D137" i="11"/>
  <c r="D138" i="11"/>
  <c r="D139" i="11"/>
  <c r="D140" i="11"/>
  <c r="D141" i="11"/>
  <c r="AL68" i="11"/>
  <c r="AL69" i="11"/>
  <c r="AM69" i="11" s="1"/>
  <c r="AL70" i="11"/>
  <c r="AM70" i="11" s="1"/>
  <c r="AL71" i="11"/>
  <c r="AM71" i="11" s="1"/>
  <c r="AL72" i="11"/>
  <c r="AM72" i="11" s="1"/>
  <c r="AL73" i="11"/>
  <c r="AM73" i="11" s="1"/>
  <c r="AL74" i="11"/>
  <c r="AM74" i="11" s="1"/>
  <c r="AL75" i="11"/>
  <c r="AM75" i="11" s="1"/>
  <c r="AL76" i="11"/>
  <c r="AM76" i="11" s="1"/>
  <c r="AL77" i="11"/>
  <c r="AM77" i="11" s="1"/>
  <c r="AL78" i="11"/>
  <c r="AM78" i="11" s="1"/>
  <c r="AL79" i="11"/>
  <c r="AM79" i="11" s="1"/>
  <c r="AL80" i="11"/>
  <c r="AM80" i="11" s="1"/>
  <c r="AL81" i="11"/>
  <c r="AM81" i="11" s="1"/>
  <c r="AL82" i="11"/>
  <c r="AM82" i="11" s="1"/>
  <c r="AL83" i="11"/>
  <c r="AM83" i="11" s="1"/>
  <c r="AL84" i="11"/>
  <c r="AM84" i="11" s="1"/>
  <c r="AL85" i="11"/>
  <c r="AM85" i="11" s="1"/>
  <c r="AL86" i="11"/>
  <c r="AM86" i="11" s="1"/>
  <c r="AP310" i="8"/>
  <c r="AP311" i="8"/>
  <c r="AP312" i="8"/>
  <c r="AP313" i="8"/>
  <c r="AP314" i="8"/>
  <c r="AP315" i="8"/>
  <c r="AP316" i="8"/>
  <c r="AP317" i="8"/>
  <c r="AP318" i="8"/>
  <c r="AP319" i="8"/>
  <c r="AP320" i="8"/>
  <c r="AP321" i="8"/>
  <c r="AP322" i="8"/>
  <c r="AP323" i="8"/>
  <c r="AP324" i="8"/>
  <c r="AP325" i="8"/>
  <c r="AP326" i="8"/>
  <c r="AP327" i="8"/>
  <c r="AP328" i="8"/>
  <c r="AP329" i="8"/>
  <c r="AP330" i="8"/>
  <c r="AP331" i="8"/>
  <c r="AP332" i="8"/>
  <c r="AP333" i="8"/>
  <c r="AP334" i="8"/>
  <c r="AP335" i="8"/>
  <c r="AP336" i="8"/>
  <c r="AP337" i="8"/>
  <c r="AP338" i="8"/>
  <c r="AP339" i="8"/>
  <c r="AP340" i="8"/>
  <c r="AP341" i="8"/>
  <c r="AP342" i="8"/>
  <c r="AP343" i="8"/>
  <c r="AP344" i="8"/>
  <c r="AP345" i="8"/>
  <c r="AP346" i="8"/>
  <c r="AP347" i="8"/>
  <c r="AP348" i="8"/>
  <c r="AP349" i="8"/>
  <c r="AP350" i="8"/>
  <c r="AP351" i="8"/>
  <c r="AP352" i="8"/>
  <c r="AP353" i="8"/>
  <c r="AP354" i="8"/>
  <c r="AP355" i="8"/>
  <c r="AP356" i="8"/>
  <c r="AP357" i="8"/>
  <c r="AP358" i="8"/>
  <c r="AP359" i="8"/>
  <c r="AP360" i="8"/>
  <c r="AP361" i="8"/>
  <c r="AP362" i="8"/>
  <c r="AP363" i="8"/>
  <c r="AP364" i="8"/>
  <c r="AP365" i="8"/>
  <c r="AP366" i="8"/>
  <c r="AP367" i="8"/>
  <c r="AP368" i="8"/>
  <c r="AP369" i="8"/>
  <c r="AP370" i="8"/>
  <c r="AP371" i="8"/>
  <c r="AP372" i="8"/>
  <c r="AP373" i="8"/>
  <c r="AP374" i="8"/>
  <c r="AP375" i="8"/>
  <c r="AP376" i="8"/>
  <c r="AP377" i="8"/>
  <c r="AP378" i="8"/>
  <c r="AP379" i="8"/>
  <c r="AP380" i="8"/>
  <c r="AP381" i="8"/>
  <c r="AP382" i="8"/>
  <c r="AP383" i="8"/>
  <c r="AP384" i="8"/>
  <c r="AP385" i="8"/>
  <c r="AP386" i="8"/>
  <c r="AP387" i="8"/>
  <c r="AP388" i="8"/>
  <c r="AP389" i="8"/>
  <c r="AP390" i="8"/>
  <c r="AP391" i="8"/>
  <c r="AP392" i="8"/>
  <c r="AP393" i="8"/>
  <c r="AP394" i="8"/>
  <c r="AP395" i="8"/>
  <c r="AP396" i="8"/>
  <c r="AP397" i="8"/>
  <c r="AP398" i="8"/>
  <c r="AP399" i="8"/>
  <c r="AP400" i="8"/>
  <c r="AP401" i="8"/>
  <c r="AP402" i="8"/>
  <c r="AP403" i="8"/>
  <c r="AP404" i="8"/>
  <c r="AP405" i="8"/>
  <c r="AP406" i="8"/>
  <c r="AP407" i="8"/>
  <c r="AP408" i="8"/>
  <c r="AP409" i="8"/>
  <c r="AP410" i="8"/>
  <c r="AP411" i="8"/>
  <c r="AP412" i="8"/>
  <c r="AP413" i="8"/>
  <c r="AP414" i="8"/>
  <c r="AP415" i="8"/>
  <c r="AP416" i="8"/>
  <c r="AP430" i="8" s="1"/>
  <c r="B437" i="8" s="1"/>
  <c r="AP417" i="8"/>
  <c r="AP418" i="8"/>
  <c r="AP419" i="8"/>
  <c r="AP420" i="8"/>
  <c r="AP421" i="8"/>
  <c r="AP422" i="8"/>
  <c r="AP423" i="8"/>
  <c r="AP424" i="8"/>
  <c r="AP425" i="8"/>
  <c r="AP426" i="8"/>
  <c r="AP427" i="8"/>
  <c r="AP428" i="8"/>
  <c r="AP429" i="8"/>
  <c r="AI311" i="8"/>
  <c r="AJ311" i="8"/>
  <c r="AL311" i="8" s="1"/>
  <c r="AK311" i="8"/>
  <c r="AI312" i="8"/>
  <c r="AL312" i="8" s="1"/>
  <c r="AJ312" i="8"/>
  <c r="AK312" i="8"/>
  <c r="AI313" i="8"/>
  <c r="AJ313" i="8"/>
  <c r="AK313" i="8"/>
  <c r="AI314" i="8"/>
  <c r="AJ314" i="8"/>
  <c r="AK314" i="8"/>
  <c r="AI315" i="8"/>
  <c r="AJ315" i="8"/>
  <c r="AK315" i="8"/>
  <c r="AI316" i="8"/>
  <c r="AJ316" i="8"/>
  <c r="AK316" i="8"/>
  <c r="AI317" i="8"/>
  <c r="AJ317" i="8"/>
  <c r="AK317" i="8"/>
  <c r="AI318" i="8"/>
  <c r="AJ318" i="8"/>
  <c r="AK318" i="8"/>
  <c r="AI319" i="8"/>
  <c r="AJ319" i="8"/>
  <c r="AK319" i="8"/>
  <c r="AI320" i="8"/>
  <c r="AJ320" i="8"/>
  <c r="AK320" i="8"/>
  <c r="AI321" i="8"/>
  <c r="AJ321" i="8"/>
  <c r="AK321" i="8"/>
  <c r="AI322" i="8"/>
  <c r="AJ322" i="8"/>
  <c r="AK322" i="8"/>
  <c r="AI323" i="8"/>
  <c r="AJ323" i="8"/>
  <c r="AK323" i="8"/>
  <c r="AI324" i="8"/>
  <c r="AJ324" i="8"/>
  <c r="AK324" i="8"/>
  <c r="AI325" i="8"/>
  <c r="AJ325" i="8"/>
  <c r="AK325" i="8"/>
  <c r="AI326" i="8"/>
  <c r="AJ326" i="8"/>
  <c r="AK326" i="8"/>
  <c r="AI327" i="8"/>
  <c r="AJ327" i="8"/>
  <c r="AK327" i="8"/>
  <c r="AI328" i="8"/>
  <c r="AJ328" i="8"/>
  <c r="AK328" i="8"/>
  <c r="AI329" i="8"/>
  <c r="AJ329" i="8"/>
  <c r="AK329" i="8"/>
  <c r="AI330" i="8"/>
  <c r="AJ330" i="8"/>
  <c r="AK330" i="8"/>
  <c r="AI331" i="8"/>
  <c r="AJ331" i="8"/>
  <c r="AK331" i="8"/>
  <c r="AI332" i="8"/>
  <c r="AJ332" i="8"/>
  <c r="AK332" i="8"/>
  <c r="AI333" i="8"/>
  <c r="AJ333" i="8"/>
  <c r="AK333" i="8"/>
  <c r="AI334" i="8"/>
  <c r="AJ334" i="8"/>
  <c r="AK334" i="8"/>
  <c r="AI335" i="8"/>
  <c r="AJ335" i="8"/>
  <c r="AK335" i="8"/>
  <c r="AI336" i="8"/>
  <c r="AJ336" i="8"/>
  <c r="AK336" i="8"/>
  <c r="AI337" i="8"/>
  <c r="AJ337" i="8"/>
  <c r="AK337" i="8"/>
  <c r="AI338" i="8"/>
  <c r="AJ338" i="8"/>
  <c r="AK338" i="8"/>
  <c r="AI339" i="8"/>
  <c r="AJ339" i="8"/>
  <c r="AK339" i="8"/>
  <c r="AI340" i="8"/>
  <c r="AJ340" i="8"/>
  <c r="AK340" i="8"/>
  <c r="AI341" i="8"/>
  <c r="AJ341" i="8"/>
  <c r="AK341" i="8"/>
  <c r="AI342" i="8"/>
  <c r="AJ342" i="8"/>
  <c r="AK342" i="8"/>
  <c r="AI343" i="8"/>
  <c r="AJ343" i="8"/>
  <c r="AK343" i="8"/>
  <c r="AI344" i="8"/>
  <c r="AJ344" i="8"/>
  <c r="AK344" i="8"/>
  <c r="AI345" i="8"/>
  <c r="AJ345" i="8"/>
  <c r="AK345" i="8"/>
  <c r="AI346" i="8"/>
  <c r="AJ346" i="8"/>
  <c r="AK346" i="8"/>
  <c r="AI347" i="8"/>
  <c r="AJ347" i="8"/>
  <c r="AK347" i="8"/>
  <c r="AI348" i="8"/>
  <c r="AJ348" i="8"/>
  <c r="AK348" i="8"/>
  <c r="AI349" i="8"/>
  <c r="AJ349" i="8"/>
  <c r="AK349" i="8"/>
  <c r="AI350" i="8"/>
  <c r="AJ350" i="8"/>
  <c r="AK350" i="8"/>
  <c r="AI351" i="8"/>
  <c r="AJ351" i="8"/>
  <c r="AK351" i="8"/>
  <c r="AI352" i="8"/>
  <c r="AJ352" i="8"/>
  <c r="AK352" i="8"/>
  <c r="AI353" i="8"/>
  <c r="AJ353" i="8"/>
  <c r="AK353" i="8"/>
  <c r="AI354" i="8"/>
  <c r="AJ354" i="8"/>
  <c r="AK354" i="8"/>
  <c r="AI355" i="8"/>
  <c r="AJ355" i="8"/>
  <c r="AK355" i="8"/>
  <c r="AI356" i="8"/>
  <c r="AJ356" i="8"/>
  <c r="AK356" i="8"/>
  <c r="AI357" i="8"/>
  <c r="AJ357" i="8"/>
  <c r="AK357" i="8"/>
  <c r="AI358" i="8"/>
  <c r="AJ358" i="8"/>
  <c r="AK358" i="8"/>
  <c r="AI359" i="8"/>
  <c r="AJ359" i="8"/>
  <c r="AK359" i="8"/>
  <c r="AI360" i="8"/>
  <c r="AJ360" i="8"/>
  <c r="AK360" i="8"/>
  <c r="AI361" i="8"/>
  <c r="AJ361" i="8"/>
  <c r="AK361" i="8"/>
  <c r="AI362" i="8"/>
  <c r="AJ362" i="8"/>
  <c r="AK362" i="8"/>
  <c r="AI363" i="8"/>
  <c r="AJ363" i="8"/>
  <c r="AK363" i="8"/>
  <c r="AI364" i="8"/>
  <c r="AJ364" i="8"/>
  <c r="AK364" i="8"/>
  <c r="AI365" i="8"/>
  <c r="AJ365" i="8"/>
  <c r="AK365" i="8"/>
  <c r="AI366" i="8"/>
  <c r="AJ366" i="8"/>
  <c r="AK366" i="8"/>
  <c r="AI367" i="8"/>
  <c r="AJ367" i="8"/>
  <c r="AK367" i="8"/>
  <c r="AI368" i="8"/>
  <c r="AJ368" i="8"/>
  <c r="AK368" i="8"/>
  <c r="AI369" i="8"/>
  <c r="AJ369" i="8"/>
  <c r="AK369" i="8"/>
  <c r="AI370" i="8"/>
  <c r="AJ370" i="8"/>
  <c r="AK370" i="8"/>
  <c r="AI371" i="8"/>
  <c r="AJ371" i="8"/>
  <c r="AK371" i="8"/>
  <c r="AI372" i="8"/>
  <c r="AJ372" i="8"/>
  <c r="AK372" i="8"/>
  <c r="AI373" i="8"/>
  <c r="AJ373" i="8"/>
  <c r="AK373" i="8"/>
  <c r="AI374" i="8"/>
  <c r="AJ374" i="8"/>
  <c r="AK374" i="8"/>
  <c r="AI375" i="8"/>
  <c r="AJ375" i="8"/>
  <c r="AK375" i="8"/>
  <c r="AI376" i="8"/>
  <c r="AJ376" i="8"/>
  <c r="AK376" i="8"/>
  <c r="AI377" i="8"/>
  <c r="AJ377" i="8"/>
  <c r="AK377" i="8"/>
  <c r="AI378" i="8"/>
  <c r="AJ378" i="8"/>
  <c r="AK378" i="8"/>
  <c r="AI379" i="8"/>
  <c r="AJ379" i="8"/>
  <c r="AK379" i="8"/>
  <c r="AI380" i="8"/>
  <c r="AJ380" i="8"/>
  <c r="AK380" i="8"/>
  <c r="AI381" i="8"/>
  <c r="AJ381" i="8"/>
  <c r="AK381" i="8"/>
  <c r="AI382" i="8"/>
  <c r="AJ382" i="8"/>
  <c r="AK382" i="8"/>
  <c r="AI383" i="8"/>
  <c r="AJ383" i="8"/>
  <c r="AK383" i="8"/>
  <c r="AI384" i="8"/>
  <c r="AJ384" i="8"/>
  <c r="AK384" i="8"/>
  <c r="AI385" i="8"/>
  <c r="AJ385" i="8"/>
  <c r="AK385" i="8"/>
  <c r="AI386" i="8"/>
  <c r="AJ386" i="8"/>
  <c r="AK386" i="8"/>
  <c r="AI387" i="8"/>
  <c r="AJ387" i="8"/>
  <c r="AK387" i="8"/>
  <c r="AI388" i="8"/>
  <c r="AJ388" i="8"/>
  <c r="AK388" i="8"/>
  <c r="AI389" i="8"/>
  <c r="AJ389" i="8"/>
  <c r="AK389" i="8"/>
  <c r="AI390" i="8"/>
  <c r="AJ390" i="8"/>
  <c r="AK390" i="8"/>
  <c r="AI391" i="8"/>
  <c r="AJ391" i="8"/>
  <c r="AK391" i="8"/>
  <c r="AI392" i="8"/>
  <c r="AJ392" i="8"/>
  <c r="AK392" i="8"/>
  <c r="AI393" i="8"/>
  <c r="AJ393" i="8"/>
  <c r="AK393" i="8"/>
  <c r="AI394" i="8"/>
  <c r="AJ394" i="8"/>
  <c r="AK394" i="8"/>
  <c r="AI395" i="8"/>
  <c r="AJ395" i="8"/>
  <c r="AK395" i="8"/>
  <c r="AI396" i="8"/>
  <c r="AJ396" i="8"/>
  <c r="AK396" i="8"/>
  <c r="AI397" i="8"/>
  <c r="AJ397" i="8"/>
  <c r="AK397" i="8"/>
  <c r="AI398" i="8"/>
  <c r="AJ398" i="8"/>
  <c r="AK398" i="8"/>
  <c r="AI399" i="8"/>
  <c r="AJ399" i="8"/>
  <c r="AK399" i="8"/>
  <c r="AI400" i="8"/>
  <c r="AJ400" i="8"/>
  <c r="AK400" i="8"/>
  <c r="AI401" i="8"/>
  <c r="AJ401" i="8"/>
  <c r="AK401" i="8"/>
  <c r="AI402" i="8"/>
  <c r="AJ402" i="8"/>
  <c r="AK402" i="8"/>
  <c r="AI403" i="8"/>
  <c r="AJ403" i="8"/>
  <c r="AK403" i="8"/>
  <c r="AI404" i="8"/>
  <c r="AJ404" i="8"/>
  <c r="AK404" i="8"/>
  <c r="AI405" i="8"/>
  <c r="AJ405" i="8"/>
  <c r="AK405" i="8"/>
  <c r="AI406" i="8"/>
  <c r="AJ406" i="8"/>
  <c r="AK406" i="8"/>
  <c r="AI407" i="8"/>
  <c r="AJ407" i="8"/>
  <c r="AK407" i="8"/>
  <c r="AI408" i="8"/>
  <c r="AJ408" i="8"/>
  <c r="AK408" i="8"/>
  <c r="AI409" i="8"/>
  <c r="AJ409" i="8"/>
  <c r="AK409" i="8"/>
  <c r="AI410" i="8"/>
  <c r="AJ410" i="8"/>
  <c r="AK410" i="8"/>
  <c r="AI411" i="8"/>
  <c r="AJ411" i="8"/>
  <c r="AK411" i="8"/>
  <c r="AI412" i="8"/>
  <c r="AJ412" i="8"/>
  <c r="AK412" i="8"/>
  <c r="AI413" i="8"/>
  <c r="AJ413" i="8"/>
  <c r="AK413" i="8"/>
  <c r="AI414" i="8"/>
  <c r="AJ414" i="8"/>
  <c r="AK414" i="8"/>
  <c r="AI415" i="8"/>
  <c r="AJ415" i="8"/>
  <c r="AK415" i="8"/>
  <c r="AI416" i="8"/>
  <c r="AJ416" i="8"/>
  <c r="AK416" i="8"/>
  <c r="AI417" i="8"/>
  <c r="AJ417" i="8"/>
  <c r="AK417" i="8"/>
  <c r="AI418" i="8"/>
  <c r="AJ418" i="8"/>
  <c r="AK418" i="8"/>
  <c r="AI419" i="8"/>
  <c r="AJ419" i="8"/>
  <c r="AK419" i="8"/>
  <c r="AI420" i="8"/>
  <c r="AJ420" i="8"/>
  <c r="AK420" i="8"/>
  <c r="AI421" i="8"/>
  <c r="AJ421" i="8"/>
  <c r="AK421" i="8"/>
  <c r="AI422" i="8"/>
  <c r="AJ422" i="8"/>
  <c r="AK422" i="8"/>
  <c r="AI423" i="8"/>
  <c r="AJ423" i="8"/>
  <c r="AK423" i="8"/>
  <c r="AI424" i="8"/>
  <c r="AJ424" i="8"/>
  <c r="AK424" i="8"/>
  <c r="AI425" i="8"/>
  <c r="AJ425" i="8"/>
  <c r="AK425" i="8"/>
  <c r="AI426" i="8"/>
  <c r="AJ426" i="8"/>
  <c r="AK426" i="8"/>
  <c r="AI427" i="8"/>
  <c r="AJ427" i="8"/>
  <c r="AK427" i="8"/>
  <c r="AI428" i="8"/>
  <c r="AJ428" i="8"/>
  <c r="AK428" i="8"/>
  <c r="AI429" i="8"/>
  <c r="AJ429" i="8"/>
  <c r="AK429"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BP2177" i="6"/>
  <c r="AI2178" i="6"/>
  <c r="AJ2178" i="6"/>
  <c r="AK2178" i="6"/>
  <c r="AL2178" i="6"/>
  <c r="AM2178" i="6"/>
  <c r="AN2178" i="6"/>
  <c r="AO2178" i="6"/>
  <c r="AP2178" i="6"/>
  <c r="AQ2178" i="6"/>
  <c r="AR2178" i="6"/>
  <c r="AS2178" i="6"/>
  <c r="AT2178" i="6"/>
  <c r="AU2178" i="6"/>
  <c r="AV2178" i="6"/>
  <c r="AW2178" i="6"/>
  <c r="AX2178" i="6"/>
  <c r="AY2178" i="6"/>
  <c r="AZ2178" i="6"/>
  <c r="BA2178" i="6"/>
  <c r="BB2178" i="6"/>
  <c r="BC2178" i="6"/>
  <c r="BD2178" i="6"/>
  <c r="BE2178" i="6"/>
  <c r="BF2178" i="6"/>
  <c r="BG2178" i="6"/>
  <c r="BH2178" i="6"/>
  <c r="BI2178" i="6"/>
  <c r="BJ2178" i="6"/>
  <c r="BK2178" i="6"/>
  <c r="BL2178" i="6"/>
  <c r="BM2178" i="6"/>
  <c r="BN2178" i="6"/>
  <c r="AI2304" i="6"/>
  <c r="AJ2304" i="6"/>
  <c r="AK2304" i="6"/>
  <c r="AL2304" i="6"/>
  <c r="AM2304" i="6"/>
  <c r="AN2304" i="6"/>
  <c r="AO2304" i="6"/>
  <c r="AP2304" i="6"/>
  <c r="AQ2304" i="6"/>
  <c r="AR2304" i="6"/>
  <c r="AS2304" i="6"/>
  <c r="AT2304" i="6"/>
  <c r="AU2304" i="6"/>
  <c r="AV2304" i="6"/>
  <c r="AW2304" i="6"/>
  <c r="AX2304" i="6"/>
  <c r="AY2304" i="6"/>
  <c r="AZ2304" i="6"/>
  <c r="BA2304" i="6"/>
  <c r="BB2304" i="6"/>
  <c r="BO2178" i="6"/>
  <c r="AI2179" i="6"/>
  <c r="AJ2179" i="6"/>
  <c r="AK2179" i="6"/>
  <c r="AL2179" i="6"/>
  <c r="AM2179" i="6"/>
  <c r="AN2179" i="6"/>
  <c r="AO2179" i="6"/>
  <c r="AP2179" i="6"/>
  <c r="AQ2179" i="6"/>
  <c r="AR2179" i="6"/>
  <c r="AS2179" i="6"/>
  <c r="AT2179" i="6"/>
  <c r="AU2179" i="6"/>
  <c r="AV2179" i="6"/>
  <c r="AW2179" i="6"/>
  <c r="AX2179" i="6"/>
  <c r="AY2179" i="6"/>
  <c r="AZ2179" i="6"/>
  <c r="BA2179" i="6"/>
  <c r="BB2179" i="6"/>
  <c r="BC2179" i="6"/>
  <c r="BD2179" i="6"/>
  <c r="BE2179" i="6"/>
  <c r="BF2179" i="6"/>
  <c r="BG2179" i="6"/>
  <c r="BH2179" i="6"/>
  <c r="BI2179" i="6"/>
  <c r="BJ2179" i="6"/>
  <c r="BK2179" i="6"/>
  <c r="BL2179" i="6"/>
  <c r="BM2179" i="6"/>
  <c r="BN2179" i="6"/>
  <c r="AI2305" i="6"/>
  <c r="AJ2305" i="6"/>
  <c r="AK2305" i="6"/>
  <c r="AL2305" i="6"/>
  <c r="AM2305" i="6"/>
  <c r="AN2305" i="6"/>
  <c r="AO2305" i="6"/>
  <c r="AP2305" i="6"/>
  <c r="AQ2305" i="6"/>
  <c r="AR2305" i="6"/>
  <c r="AS2305" i="6"/>
  <c r="AT2305" i="6"/>
  <c r="AU2305" i="6"/>
  <c r="AV2305" i="6"/>
  <c r="AW2305" i="6"/>
  <c r="AX2305" i="6"/>
  <c r="AY2305" i="6"/>
  <c r="AZ2305" i="6"/>
  <c r="BA2305" i="6"/>
  <c r="BB2305" i="6"/>
  <c r="BO2179" i="6"/>
  <c r="AI2180" i="6"/>
  <c r="AJ2180" i="6"/>
  <c r="AK2180" i="6"/>
  <c r="AL2180" i="6"/>
  <c r="AM2180" i="6"/>
  <c r="AN2180" i="6"/>
  <c r="AO2180" i="6"/>
  <c r="AP2180" i="6"/>
  <c r="AQ2180" i="6"/>
  <c r="AR2180" i="6"/>
  <c r="AS2180" i="6"/>
  <c r="AT2180" i="6"/>
  <c r="AU2180" i="6"/>
  <c r="AV2180" i="6"/>
  <c r="AW2180" i="6"/>
  <c r="AX2180" i="6"/>
  <c r="AY2180" i="6"/>
  <c r="AZ2180" i="6"/>
  <c r="BA2180" i="6"/>
  <c r="BB2180" i="6"/>
  <c r="BC2180" i="6"/>
  <c r="BD2180" i="6"/>
  <c r="BE2180" i="6"/>
  <c r="BF2180" i="6"/>
  <c r="BG2180" i="6"/>
  <c r="BH2180" i="6"/>
  <c r="BI2180" i="6"/>
  <c r="BJ2180" i="6"/>
  <c r="BK2180" i="6"/>
  <c r="BL2180" i="6"/>
  <c r="BM2180" i="6"/>
  <c r="AI2306" i="6"/>
  <c r="AJ2306" i="6"/>
  <c r="AK2306" i="6"/>
  <c r="AL2306" i="6"/>
  <c r="AM2306" i="6"/>
  <c r="AN2306" i="6"/>
  <c r="AO2306" i="6"/>
  <c r="AP2306" i="6"/>
  <c r="AQ2306" i="6"/>
  <c r="AR2306" i="6"/>
  <c r="AS2306" i="6"/>
  <c r="AT2306" i="6"/>
  <c r="AU2306" i="6"/>
  <c r="AV2306" i="6"/>
  <c r="AX2306" i="6" s="1"/>
  <c r="AW2306" i="6"/>
  <c r="AY2306" i="6"/>
  <c r="AZ2306" i="6"/>
  <c r="BA2306" i="6"/>
  <c r="BB2306" i="6"/>
  <c r="AI2181" i="6"/>
  <c r="AJ2181" i="6"/>
  <c r="AK2181" i="6"/>
  <c r="AL2181" i="6"/>
  <c r="AM2181" i="6"/>
  <c r="AN2181" i="6"/>
  <c r="AP2181" i="6" s="1"/>
  <c r="AO2181" i="6"/>
  <c r="AQ2181" i="6"/>
  <c r="AR2181" i="6"/>
  <c r="AS2181" i="6"/>
  <c r="AT2181" i="6"/>
  <c r="AU2181" i="6"/>
  <c r="AV2181" i="6"/>
  <c r="AW2181" i="6"/>
  <c r="AX2181" i="6"/>
  <c r="AY2181" i="6"/>
  <c r="AZ2181" i="6"/>
  <c r="BA2181" i="6"/>
  <c r="BB2181" i="6"/>
  <c r="BC2181" i="6"/>
  <c r="BD2181" i="6"/>
  <c r="BF2181" i="6" s="1"/>
  <c r="BE2181" i="6"/>
  <c r="BG2181" i="6"/>
  <c r="BH2181" i="6"/>
  <c r="BJ2181" i="6" s="1"/>
  <c r="BI2181" i="6"/>
  <c r="BK2181" i="6"/>
  <c r="BL2181" i="6"/>
  <c r="BN2181" i="6" s="1"/>
  <c r="BM2181" i="6"/>
  <c r="AI2307" i="6"/>
  <c r="AJ2307" i="6"/>
  <c r="AK2307" i="6"/>
  <c r="AL2307" i="6"/>
  <c r="AM2307" i="6"/>
  <c r="AN2307" i="6"/>
  <c r="AO2307" i="6"/>
  <c r="AP2307" i="6"/>
  <c r="AQ2307" i="6"/>
  <c r="AR2307" i="6"/>
  <c r="AS2307" i="6"/>
  <c r="AT2307" i="6"/>
  <c r="AU2307" i="6"/>
  <c r="AV2307" i="6"/>
  <c r="AW2307" i="6"/>
  <c r="AX2307" i="6"/>
  <c r="AY2307" i="6"/>
  <c r="AZ2307" i="6"/>
  <c r="BA2307" i="6"/>
  <c r="BB2307" i="6"/>
  <c r="AI2182" i="6"/>
  <c r="AJ2182" i="6"/>
  <c r="AL2182" i="6" s="1"/>
  <c r="AK2182" i="6"/>
  <c r="AM2182" i="6"/>
  <c r="AN2182" i="6"/>
  <c r="AO2182" i="6"/>
  <c r="AP2182" i="6"/>
  <c r="AQ2182" i="6"/>
  <c r="AR2182" i="6"/>
  <c r="AS2182" i="6"/>
  <c r="AT2182" i="6"/>
  <c r="AU2182" i="6"/>
  <c r="AV2182" i="6"/>
  <c r="AW2182" i="6"/>
  <c r="AX2182" i="6"/>
  <c r="AY2182" i="6"/>
  <c r="AZ2182" i="6"/>
  <c r="BA2182" i="6"/>
  <c r="BB2182" i="6"/>
  <c r="BC2182" i="6"/>
  <c r="BD2182" i="6"/>
  <c r="BF2182" i="6" s="1"/>
  <c r="BE2182" i="6"/>
  <c r="BG2182" i="6"/>
  <c r="BH2182" i="6"/>
  <c r="BI2182" i="6"/>
  <c r="BK2182" i="6"/>
  <c r="BL2182" i="6"/>
  <c r="BN2182" i="6" s="1"/>
  <c r="BM2182" i="6"/>
  <c r="AI2308" i="6"/>
  <c r="AJ2308" i="6"/>
  <c r="AK2308" i="6"/>
  <c r="AL2308" i="6"/>
  <c r="AM2308" i="6"/>
  <c r="AN2308" i="6"/>
  <c r="AO2308" i="6"/>
  <c r="AP2308" i="6"/>
  <c r="AQ2308" i="6"/>
  <c r="AR2308" i="6"/>
  <c r="AS2308" i="6"/>
  <c r="AT2308" i="6"/>
  <c r="AU2308" i="6"/>
  <c r="AV2308" i="6"/>
  <c r="AW2308" i="6"/>
  <c r="AX2308" i="6"/>
  <c r="AY2308" i="6"/>
  <c r="AZ2308" i="6"/>
  <c r="BA2308" i="6"/>
  <c r="BB2308" i="6"/>
  <c r="AI2183" i="6"/>
  <c r="AJ2183" i="6"/>
  <c r="AL2183" i="6" s="1"/>
  <c r="AK2183" i="6"/>
  <c r="AM2183" i="6"/>
  <c r="AN2183" i="6"/>
  <c r="AO2183" i="6"/>
  <c r="AP2183" i="6"/>
  <c r="AQ2183" i="6"/>
  <c r="AR2183" i="6"/>
  <c r="AS2183" i="6"/>
  <c r="AT2183" i="6"/>
  <c r="AU2183" i="6"/>
  <c r="AV2183" i="6"/>
  <c r="AW2183" i="6"/>
  <c r="AX2183" i="6"/>
  <c r="AY2183" i="6"/>
  <c r="AZ2183" i="6"/>
  <c r="BA2183" i="6"/>
  <c r="BB2183" i="6" s="1"/>
  <c r="BC2183" i="6"/>
  <c r="BD2183" i="6"/>
  <c r="BF2183" i="6" s="1"/>
  <c r="BE2183" i="6"/>
  <c r="BG2183" i="6"/>
  <c r="BH2183" i="6"/>
  <c r="BJ2183" i="6" s="1"/>
  <c r="BI2183" i="6"/>
  <c r="BK2183" i="6"/>
  <c r="BL2183" i="6"/>
  <c r="BN2183" i="6" s="1"/>
  <c r="BM2183" i="6"/>
  <c r="AI2309" i="6"/>
  <c r="AJ2309" i="6"/>
  <c r="AK2309" i="6"/>
  <c r="AL2309" i="6"/>
  <c r="AM2309" i="6"/>
  <c r="AN2309" i="6"/>
  <c r="AO2309" i="6"/>
  <c r="AP2309" i="6"/>
  <c r="AQ2309" i="6"/>
  <c r="AR2309" i="6"/>
  <c r="AS2309" i="6"/>
  <c r="AT2309" i="6"/>
  <c r="AU2309" i="6"/>
  <c r="AV2309" i="6"/>
  <c r="AW2309" i="6"/>
  <c r="AX2309" i="6"/>
  <c r="AY2309" i="6"/>
  <c r="AZ2309" i="6"/>
  <c r="BA2309" i="6"/>
  <c r="BB2309" i="6"/>
  <c r="AI2184" i="6"/>
  <c r="AJ2184" i="6"/>
  <c r="AK2184" i="6"/>
  <c r="AL2184" i="6"/>
  <c r="AM2184" i="6"/>
  <c r="AN2184" i="6"/>
  <c r="AO2184" i="6"/>
  <c r="AP2184" i="6"/>
  <c r="AQ2184" i="6"/>
  <c r="AR2184" i="6"/>
  <c r="AS2184" i="6"/>
  <c r="AT2184" i="6"/>
  <c r="AU2184" i="6"/>
  <c r="AV2184" i="6"/>
  <c r="AX2184" i="6" s="1"/>
  <c r="AW2184" i="6"/>
  <c r="AY2184" i="6"/>
  <c r="AZ2184" i="6"/>
  <c r="BB2184" i="6" s="1"/>
  <c r="BA2184" i="6"/>
  <c r="BC2184" i="6"/>
  <c r="BD2184" i="6"/>
  <c r="BF2184" i="6" s="1"/>
  <c r="BE2184" i="6"/>
  <c r="BG2184" i="6"/>
  <c r="BH2184" i="6"/>
  <c r="BI2184" i="6"/>
  <c r="BK2184" i="6"/>
  <c r="BL2184" i="6"/>
  <c r="BN2184" i="6" s="1"/>
  <c r="BM2184" i="6"/>
  <c r="AI2310" i="6"/>
  <c r="AJ2310" i="6"/>
  <c r="AK2310" i="6"/>
  <c r="AL2310" i="6"/>
  <c r="AM2310" i="6"/>
  <c r="AN2310" i="6"/>
  <c r="AO2310" i="6"/>
  <c r="AP2310" i="6"/>
  <c r="AQ2310" i="6"/>
  <c r="AR2310" i="6"/>
  <c r="AS2310" i="6"/>
  <c r="AT2310" i="6"/>
  <c r="AU2310" i="6"/>
  <c r="AV2310" i="6"/>
  <c r="AW2310" i="6"/>
  <c r="AX2310" i="6"/>
  <c r="AY2310" i="6"/>
  <c r="AZ2310" i="6"/>
  <c r="BA2310" i="6"/>
  <c r="BB2310" i="6"/>
  <c r="AI2185" i="6"/>
  <c r="AJ2185" i="6"/>
  <c r="AL2185" i="6" s="1"/>
  <c r="AK2185" i="6"/>
  <c r="AM2185" i="6"/>
  <c r="AN2185" i="6"/>
  <c r="AO2185" i="6"/>
  <c r="AP2185" i="6"/>
  <c r="AQ2185" i="6"/>
  <c r="AR2185" i="6"/>
  <c r="AT2185" i="6" s="1"/>
  <c r="AS2185" i="6"/>
  <c r="AU2185" i="6"/>
  <c r="AV2185" i="6"/>
  <c r="AX2185" i="6" s="1"/>
  <c r="AW2185" i="6"/>
  <c r="AY2185" i="6"/>
  <c r="AZ2185" i="6"/>
  <c r="BA2185" i="6"/>
  <c r="BB2185" i="6"/>
  <c r="BC2185" i="6"/>
  <c r="BD2185" i="6"/>
  <c r="BF2185" i="6" s="1"/>
  <c r="BE2185" i="6"/>
  <c r="BG2185" i="6"/>
  <c r="BH2185" i="6"/>
  <c r="BJ2185" i="6" s="1"/>
  <c r="BI2185" i="6"/>
  <c r="BK2185" i="6"/>
  <c r="BL2185" i="6"/>
  <c r="BN2185" i="6" s="1"/>
  <c r="BM2185" i="6"/>
  <c r="AI2311" i="6"/>
  <c r="AJ2311" i="6"/>
  <c r="AK2311" i="6"/>
  <c r="AL2311" i="6"/>
  <c r="AM2311" i="6"/>
  <c r="AN2311" i="6"/>
  <c r="AO2311" i="6"/>
  <c r="AP2311" i="6"/>
  <c r="AQ2311" i="6"/>
  <c r="AR2311" i="6"/>
  <c r="AT2311" i="6" s="1"/>
  <c r="AS2311" i="6"/>
  <c r="AU2311" i="6"/>
  <c r="AV2311" i="6"/>
  <c r="AW2311" i="6"/>
  <c r="AX2311" i="6"/>
  <c r="AY2311" i="6"/>
  <c r="AZ2311" i="6"/>
  <c r="BA2311" i="6"/>
  <c r="BB2311" i="6"/>
  <c r="AI2186" i="6"/>
  <c r="AJ2186" i="6"/>
  <c r="AL2186" i="6" s="1"/>
  <c r="AK2186" i="6"/>
  <c r="AM2186" i="6"/>
  <c r="AN2186" i="6"/>
  <c r="AO2186" i="6"/>
  <c r="AP2186" i="6"/>
  <c r="AQ2186" i="6"/>
  <c r="AR2186" i="6"/>
  <c r="AS2186" i="6"/>
  <c r="AT2186" i="6"/>
  <c r="AU2186" i="6"/>
  <c r="AV2186" i="6"/>
  <c r="AW2186" i="6"/>
  <c r="AX2186" i="6"/>
  <c r="AY2186" i="6"/>
  <c r="AZ2186" i="6"/>
  <c r="BA2186" i="6"/>
  <c r="BB2186" i="6" s="1"/>
  <c r="BC2186" i="6"/>
  <c r="BD2186" i="6"/>
  <c r="BF2186" i="6" s="1"/>
  <c r="BE2186" i="6"/>
  <c r="BG2186" i="6"/>
  <c r="BH2186" i="6"/>
  <c r="BJ2186" i="6" s="1"/>
  <c r="BI2186" i="6"/>
  <c r="BK2186" i="6"/>
  <c r="BL2186" i="6"/>
  <c r="BN2186" i="6" s="1"/>
  <c r="BM2186" i="6"/>
  <c r="AI2312" i="6"/>
  <c r="AJ2312" i="6"/>
  <c r="AK2312" i="6"/>
  <c r="AL2312" i="6"/>
  <c r="AM2312" i="6"/>
  <c r="AN2312" i="6"/>
  <c r="AO2312" i="6"/>
  <c r="AP2312" i="6"/>
  <c r="AQ2312" i="6"/>
  <c r="AR2312" i="6"/>
  <c r="AS2312" i="6"/>
  <c r="AT2312" i="6"/>
  <c r="AU2312" i="6"/>
  <c r="AV2312" i="6"/>
  <c r="AW2312" i="6"/>
  <c r="AX2312" i="6"/>
  <c r="AY2312" i="6"/>
  <c r="AZ2312" i="6"/>
  <c r="BA2312" i="6"/>
  <c r="BB2312" i="6"/>
  <c r="AI2187" i="6"/>
  <c r="AJ2187" i="6"/>
  <c r="AL2187" i="6" s="1"/>
  <c r="AK2187" i="6"/>
  <c r="AM2187" i="6"/>
  <c r="AN2187" i="6"/>
  <c r="AO2187" i="6"/>
  <c r="AP2187" i="6"/>
  <c r="AQ2187" i="6"/>
  <c r="AR2187" i="6"/>
  <c r="AS2187" i="6"/>
  <c r="AT2187" i="6"/>
  <c r="AU2187" i="6"/>
  <c r="AV2187" i="6"/>
  <c r="AW2187" i="6"/>
  <c r="AX2187" i="6"/>
  <c r="AY2187" i="6"/>
  <c r="AZ2187" i="6"/>
  <c r="BA2187" i="6"/>
  <c r="BB2187" i="6"/>
  <c r="BC2187" i="6"/>
  <c r="BD2187" i="6"/>
  <c r="BF2187" i="6" s="1"/>
  <c r="BE2187" i="6"/>
  <c r="BG2187" i="6"/>
  <c r="BH2187" i="6"/>
  <c r="BI2187" i="6"/>
  <c r="BK2187" i="6"/>
  <c r="BL2187" i="6"/>
  <c r="BN2187" i="6" s="1"/>
  <c r="BM2187" i="6"/>
  <c r="AI2313" i="6"/>
  <c r="AJ2313" i="6"/>
  <c r="AK2313" i="6"/>
  <c r="AL2313" i="6"/>
  <c r="AM2313" i="6"/>
  <c r="AN2313" i="6"/>
  <c r="AO2313" i="6"/>
  <c r="AP2313" i="6"/>
  <c r="AQ2313" i="6"/>
  <c r="AR2313" i="6"/>
  <c r="AS2313" i="6"/>
  <c r="AT2313" i="6"/>
  <c r="AU2313" i="6"/>
  <c r="AV2313" i="6"/>
  <c r="AW2313" i="6"/>
  <c r="AX2313" i="6"/>
  <c r="AY2313" i="6"/>
  <c r="AZ2313" i="6"/>
  <c r="BA2313" i="6"/>
  <c r="BB2313" i="6"/>
  <c r="AI2188" i="6"/>
  <c r="AL2188" i="6" s="1"/>
  <c r="AJ2188" i="6"/>
  <c r="AK2188" i="6"/>
  <c r="AM2188" i="6"/>
  <c r="AN2188" i="6"/>
  <c r="AO2188" i="6"/>
  <c r="AP2188" i="6"/>
  <c r="AQ2188" i="6"/>
  <c r="AR2188" i="6"/>
  <c r="AS2188" i="6"/>
  <c r="AT2188" i="6"/>
  <c r="AU2188" i="6"/>
  <c r="AV2188" i="6"/>
  <c r="AW2188" i="6"/>
  <c r="AX2188" i="6"/>
  <c r="AY2188" i="6"/>
  <c r="AZ2188" i="6"/>
  <c r="BB2188" i="6" s="1"/>
  <c r="BA2188" i="6"/>
  <c r="BC2188" i="6"/>
  <c r="BD2188" i="6"/>
  <c r="BF2188" i="6" s="1"/>
  <c r="BE2188" i="6"/>
  <c r="BG2188" i="6"/>
  <c r="BH2188" i="6"/>
  <c r="BJ2188" i="6" s="1"/>
  <c r="BI2188" i="6"/>
  <c r="BK2188" i="6"/>
  <c r="BL2188" i="6"/>
  <c r="BN2188" i="6" s="1"/>
  <c r="BM2188" i="6"/>
  <c r="AI2314" i="6"/>
  <c r="AJ2314" i="6"/>
  <c r="AK2314" i="6"/>
  <c r="AL2314" i="6"/>
  <c r="AM2314" i="6"/>
  <c r="AN2314" i="6"/>
  <c r="AO2314" i="6"/>
  <c r="AP2314" i="6"/>
  <c r="AQ2314" i="6"/>
  <c r="AR2314" i="6"/>
  <c r="AS2314" i="6"/>
  <c r="AT2314" i="6"/>
  <c r="AU2314" i="6"/>
  <c r="AV2314" i="6"/>
  <c r="AW2314" i="6"/>
  <c r="AX2314" i="6"/>
  <c r="AY2314" i="6"/>
  <c r="AZ2314" i="6"/>
  <c r="BA2314" i="6"/>
  <c r="BB2314" i="6"/>
  <c r="AI2189" i="6"/>
  <c r="AJ2189" i="6"/>
  <c r="AK2189" i="6"/>
  <c r="AL2189" i="6"/>
  <c r="AM2189" i="6"/>
  <c r="AN2189" i="6"/>
  <c r="AO2189" i="6"/>
  <c r="AP2189" i="6"/>
  <c r="AQ2189" i="6"/>
  <c r="AR2189" i="6"/>
  <c r="AS2189" i="6"/>
  <c r="AT2189" i="6"/>
  <c r="AU2189" i="6"/>
  <c r="AV2189" i="6"/>
  <c r="AX2189" i="6" s="1"/>
  <c r="AW2189" i="6"/>
  <c r="AY2189" i="6"/>
  <c r="AZ2189" i="6"/>
  <c r="BB2189" i="6" s="1"/>
  <c r="BA2189" i="6"/>
  <c r="BC2189" i="6"/>
  <c r="BD2189" i="6"/>
  <c r="BF2189" i="6" s="1"/>
  <c r="BE2189" i="6"/>
  <c r="BG2189" i="6"/>
  <c r="BH2189" i="6"/>
  <c r="BJ2189" i="6" s="1"/>
  <c r="BI2189" i="6"/>
  <c r="BK2189" i="6"/>
  <c r="BL2189" i="6"/>
  <c r="BN2189" i="6" s="1"/>
  <c r="BM2189" i="6"/>
  <c r="AI2315" i="6"/>
  <c r="AJ2315" i="6"/>
  <c r="AK2315" i="6"/>
  <c r="AL2315" i="6"/>
  <c r="AM2315" i="6"/>
  <c r="AN2315" i="6"/>
  <c r="AO2315" i="6"/>
  <c r="AP2315" i="6"/>
  <c r="AQ2315" i="6"/>
  <c r="AR2315" i="6"/>
  <c r="AS2315" i="6"/>
  <c r="AT2315" i="6"/>
  <c r="AU2315" i="6"/>
  <c r="AV2315" i="6"/>
  <c r="AW2315" i="6"/>
  <c r="AX2315" i="6"/>
  <c r="AY2315" i="6"/>
  <c r="AZ2315" i="6"/>
  <c r="BA2315" i="6"/>
  <c r="BB2315" i="6"/>
  <c r="AI2190" i="6"/>
  <c r="AJ2190" i="6"/>
  <c r="AL2190" i="6" s="1"/>
  <c r="AK2190" i="6"/>
  <c r="AM2190" i="6"/>
  <c r="AN2190" i="6"/>
  <c r="AP2190" i="6" s="1"/>
  <c r="AO2190" i="6"/>
  <c r="AQ2190" i="6"/>
  <c r="AR2190" i="6"/>
  <c r="AS2190" i="6"/>
  <c r="AT2190" i="6"/>
  <c r="AU2190" i="6"/>
  <c r="AV2190" i="6"/>
  <c r="AW2190" i="6"/>
  <c r="AX2190" i="6"/>
  <c r="AY2190" i="6"/>
  <c r="AZ2190" i="6"/>
  <c r="BA2190" i="6"/>
  <c r="BB2190" i="6"/>
  <c r="BC2190" i="6"/>
  <c r="BD2190" i="6"/>
  <c r="BF2190" i="6" s="1"/>
  <c r="BE2190" i="6"/>
  <c r="BG2190" i="6"/>
  <c r="BH2190" i="6"/>
  <c r="BJ2190" i="6" s="1"/>
  <c r="BI2190" i="6"/>
  <c r="BK2190" i="6"/>
  <c r="BL2190" i="6"/>
  <c r="BN2190" i="6" s="1"/>
  <c r="BM2190" i="6"/>
  <c r="AI2316" i="6"/>
  <c r="AJ2316" i="6"/>
  <c r="AK2316" i="6"/>
  <c r="AL2316" i="6"/>
  <c r="AM2316" i="6"/>
  <c r="AN2316" i="6"/>
  <c r="AO2316" i="6"/>
  <c r="AP2316" i="6"/>
  <c r="AQ2316" i="6"/>
  <c r="AR2316" i="6"/>
  <c r="AS2316" i="6"/>
  <c r="AT2316" i="6"/>
  <c r="AU2316" i="6"/>
  <c r="AV2316" i="6"/>
  <c r="AW2316" i="6"/>
  <c r="AX2316" i="6"/>
  <c r="AY2316" i="6"/>
  <c r="AZ2316" i="6"/>
  <c r="BA2316" i="6"/>
  <c r="BB2316" i="6"/>
  <c r="AI2191" i="6"/>
  <c r="AJ2191" i="6"/>
  <c r="AL2191" i="6" s="1"/>
  <c r="AK2191" i="6"/>
  <c r="AM2191" i="6"/>
  <c r="AN2191" i="6"/>
  <c r="AO2191" i="6"/>
  <c r="AP2191" i="6"/>
  <c r="AQ2191" i="6"/>
  <c r="AR2191" i="6"/>
  <c r="AS2191" i="6"/>
  <c r="AT2191" i="6"/>
  <c r="AU2191" i="6"/>
  <c r="AV2191" i="6"/>
  <c r="AW2191" i="6"/>
  <c r="AX2191" i="6"/>
  <c r="AY2191" i="6"/>
  <c r="AZ2191" i="6"/>
  <c r="BA2191" i="6"/>
  <c r="BB2191" i="6"/>
  <c r="BC2191" i="6"/>
  <c r="BD2191" i="6"/>
  <c r="BF2191" i="6" s="1"/>
  <c r="BE2191" i="6"/>
  <c r="BG2191" i="6"/>
  <c r="BH2191" i="6"/>
  <c r="BJ2191" i="6" s="1"/>
  <c r="BI2191" i="6"/>
  <c r="BK2191" i="6"/>
  <c r="BL2191" i="6"/>
  <c r="BN2191" i="6" s="1"/>
  <c r="BM2191" i="6"/>
  <c r="AI2317" i="6"/>
  <c r="AJ2317" i="6"/>
  <c r="AK2317" i="6"/>
  <c r="AL2317" i="6"/>
  <c r="AM2317" i="6"/>
  <c r="AN2317" i="6"/>
  <c r="AO2317" i="6"/>
  <c r="AP2317" i="6"/>
  <c r="AQ2317" i="6"/>
  <c r="AR2317" i="6"/>
  <c r="AS2317" i="6"/>
  <c r="AT2317" i="6"/>
  <c r="AU2317" i="6"/>
  <c r="AV2317" i="6"/>
  <c r="AW2317" i="6"/>
  <c r="AX2317" i="6"/>
  <c r="AY2317" i="6"/>
  <c r="AZ2317" i="6"/>
  <c r="BA2317" i="6"/>
  <c r="BB2317" i="6"/>
  <c r="AI2192" i="6"/>
  <c r="AJ2192" i="6"/>
  <c r="AK2192" i="6"/>
  <c r="AL2192" i="6"/>
  <c r="AM2192" i="6"/>
  <c r="AN2192" i="6"/>
  <c r="AO2192" i="6"/>
  <c r="AP2192" i="6"/>
  <c r="AQ2192" i="6"/>
  <c r="AR2192" i="6"/>
  <c r="AS2192" i="6"/>
  <c r="AT2192" i="6"/>
  <c r="AU2192" i="6"/>
  <c r="AV2192" i="6"/>
  <c r="AW2192" i="6"/>
  <c r="AX2192" i="6"/>
  <c r="AY2192" i="6"/>
  <c r="AZ2192" i="6"/>
  <c r="BA2192" i="6"/>
  <c r="BB2192" i="6"/>
  <c r="BC2192" i="6"/>
  <c r="BD2192" i="6"/>
  <c r="BF2192" i="6" s="1"/>
  <c r="BE2192" i="6"/>
  <c r="BG2192" i="6"/>
  <c r="BH2192" i="6"/>
  <c r="BJ2192" i="6" s="1"/>
  <c r="BI2192" i="6"/>
  <c r="BK2192" i="6"/>
  <c r="BL2192" i="6"/>
  <c r="BN2192" i="6" s="1"/>
  <c r="BM2192" i="6"/>
  <c r="AI2318" i="6"/>
  <c r="AJ2318" i="6"/>
  <c r="AK2318" i="6"/>
  <c r="AL2318" i="6"/>
  <c r="AM2318" i="6"/>
  <c r="AN2318" i="6"/>
  <c r="AO2318" i="6"/>
  <c r="AP2318" i="6"/>
  <c r="AQ2318" i="6"/>
  <c r="AR2318" i="6"/>
  <c r="AS2318" i="6"/>
  <c r="AT2318" i="6"/>
  <c r="AU2318" i="6"/>
  <c r="AV2318" i="6"/>
  <c r="AW2318" i="6"/>
  <c r="AX2318" i="6"/>
  <c r="AY2318" i="6"/>
  <c r="AZ2318" i="6"/>
  <c r="BA2318" i="6"/>
  <c r="BB2318" i="6"/>
  <c r="AI2193" i="6"/>
  <c r="AJ2193" i="6"/>
  <c r="AL2193" i="6" s="1"/>
  <c r="AK2193" i="6"/>
  <c r="AM2193" i="6"/>
  <c r="AN2193" i="6"/>
  <c r="AO2193" i="6"/>
  <c r="AP2193" i="6"/>
  <c r="AQ2193" i="6"/>
  <c r="AR2193" i="6"/>
  <c r="AS2193" i="6"/>
  <c r="AT2193" i="6"/>
  <c r="AU2193" i="6"/>
  <c r="AV2193" i="6"/>
  <c r="AX2193" i="6" s="1"/>
  <c r="AW2193" i="6"/>
  <c r="AY2193" i="6"/>
  <c r="AZ2193" i="6"/>
  <c r="BB2193" i="6" s="1"/>
  <c r="BA2193" i="6"/>
  <c r="BC2193" i="6"/>
  <c r="BD2193" i="6"/>
  <c r="BF2193" i="6" s="1"/>
  <c r="BE2193" i="6"/>
  <c r="BG2193" i="6"/>
  <c r="BH2193" i="6"/>
  <c r="BJ2193" i="6" s="1"/>
  <c r="BI2193" i="6"/>
  <c r="BK2193" i="6"/>
  <c r="BL2193" i="6"/>
  <c r="BN2193" i="6" s="1"/>
  <c r="BM2193" i="6"/>
  <c r="AI2319" i="6"/>
  <c r="AJ2319" i="6"/>
  <c r="AK2319" i="6"/>
  <c r="AL2319" i="6"/>
  <c r="AM2319" i="6"/>
  <c r="AN2319" i="6"/>
  <c r="AP2319" i="6" s="1"/>
  <c r="AO2319" i="6"/>
  <c r="AQ2319" i="6"/>
  <c r="AR2319" i="6"/>
  <c r="AS2319" i="6"/>
  <c r="AT2319" i="6"/>
  <c r="AU2319" i="6"/>
  <c r="AV2319" i="6"/>
  <c r="AW2319" i="6"/>
  <c r="AX2319" i="6"/>
  <c r="AY2319" i="6"/>
  <c r="AZ2319" i="6"/>
  <c r="BA2319" i="6"/>
  <c r="BB2319" i="6"/>
  <c r="AI2194" i="6"/>
  <c r="AJ2194" i="6"/>
  <c r="AK2194" i="6"/>
  <c r="AL2194" i="6"/>
  <c r="AM2194" i="6"/>
  <c r="AN2194" i="6"/>
  <c r="AO2194" i="6"/>
  <c r="AP2194" i="6"/>
  <c r="AQ2194" i="6"/>
  <c r="AR2194" i="6"/>
  <c r="AT2194" i="6" s="1"/>
  <c r="AS2194" i="6"/>
  <c r="AU2194" i="6"/>
  <c r="AV2194" i="6"/>
  <c r="AW2194" i="6"/>
  <c r="AX2194" i="6"/>
  <c r="AY2194" i="6"/>
  <c r="AZ2194" i="6"/>
  <c r="BA2194" i="6"/>
  <c r="BB2194" i="6"/>
  <c r="BC2194" i="6"/>
  <c r="BD2194" i="6"/>
  <c r="BF2194" i="6" s="1"/>
  <c r="BE2194" i="6"/>
  <c r="BG2194" i="6"/>
  <c r="BH2194" i="6"/>
  <c r="BJ2194" i="6" s="1"/>
  <c r="BI2194" i="6"/>
  <c r="BK2194" i="6"/>
  <c r="BL2194" i="6"/>
  <c r="BN2194" i="6" s="1"/>
  <c r="BM2194" i="6"/>
  <c r="AI2320" i="6"/>
  <c r="AJ2320" i="6"/>
  <c r="AK2320" i="6"/>
  <c r="AL2320" i="6"/>
  <c r="AM2320" i="6"/>
  <c r="AN2320" i="6"/>
  <c r="AO2320" i="6"/>
  <c r="AP2320" i="6"/>
  <c r="AQ2320" i="6"/>
  <c r="AR2320" i="6"/>
  <c r="AS2320" i="6"/>
  <c r="AT2320" i="6"/>
  <c r="AU2320" i="6"/>
  <c r="AV2320" i="6"/>
  <c r="AW2320" i="6"/>
  <c r="AX2320" i="6"/>
  <c r="AY2320" i="6"/>
  <c r="AZ2320" i="6"/>
  <c r="BA2320" i="6"/>
  <c r="BB2320" i="6"/>
  <c r="AI2195" i="6"/>
  <c r="AJ2195" i="6"/>
  <c r="AK2195" i="6"/>
  <c r="AL2195" i="6"/>
  <c r="AM2195" i="6"/>
  <c r="AN2195" i="6"/>
  <c r="AO2195" i="6"/>
  <c r="AP2195" i="6"/>
  <c r="AQ2195" i="6"/>
  <c r="AR2195" i="6"/>
  <c r="AS2195" i="6"/>
  <c r="AT2195" i="6" s="1"/>
  <c r="AU2195" i="6"/>
  <c r="AV2195" i="6"/>
  <c r="AW2195" i="6"/>
  <c r="AX2195" i="6"/>
  <c r="AY2195" i="6"/>
  <c r="AZ2195" i="6"/>
  <c r="BA2195" i="6"/>
  <c r="BB2195" i="6"/>
  <c r="BC2195" i="6"/>
  <c r="BD2195" i="6"/>
  <c r="BF2195" i="6" s="1"/>
  <c r="BE2195" i="6"/>
  <c r="BG2195" i="6"/>
  <c r="BH2195" i="6"/>
  <c r="BJ2195" i="6" s="1"/>
  <c r="BI2195" i="6"/>
  <c r="BK2195" i="6"/>
  <c r="BL2195" i="6"/>
  <c r="BN2195" i="6" s="1"/>
  <c r="BM2195" i="6"/>
  <c r="AI2321" i="6"/>
  <c r="AJ2321" i="6"/>
  <c r="AK2321" i="6"/>
  <c r="AL2321" i="6"/>
  <c r="AM2321" i="6"/>
  <c r="AN2321" i="6"/>
  <c r="AO2321" i="6"/>
  <c r="AP2321" i="6"/>
  <c r="AQ2321" i="6"/>
  <c r="AR2321" i="6"/>
  <c r="AS2321" i="6"/>
  <c r="AT2321" i="6"/>
  <c r="AU2321" i="6"/>
  <c r="AV2321" i="6"/>
  <c r="AW2321" i="6"/>
  <c r="AX2321" i="6"/>
  <c r="AY2321" i="6"/>
  <c r="AZ2321" i="6"/>
  <c r="BA2321" i="6"/>
  <c r="BB2321" i="6"/>
  <c r="AI2196" i="6"/>
  <c r="AJ2196" i="6"/>
  <c r="AK2196" i="6"/>
  <c r="AL2196" i="6"/>
  <c r="AM2196" i="6"/>
  <c r="AN2196" i="6"/>
  <c r="AO2196" i="6"/>
  <c r="AP2196" i="6"/>
  <c r="AQ2196" i="6"/>
  <c r="AR2196" i="6"/>
  <c r="AT2196" i="6" s="1"/>
  <c r="AS2196" i="6"/>
  <c r="AU2196" i="6"/>
  <c r="AV2196" i="6"/>
  <c r="AW2196" i="6"/>
  <c r="AX2196" i="6" s="1"/>
  <c r="AY2196" i="6"/>
  <c r="AZ2196" i="6"/>
  <c r="BA2196" i="6"/>
  <c r="BB2196" i="6"/>
  <c r="BC2196" i="6"/>
  <c r="BD2196" i="6"/>
  <c r="BF2196" i="6" s="1"/>
  <c r="BE2196" i="6"/>
  <c r="BG2196" i="6"/>
  <c r="BH2196" i="6"/>
  <c r="BJ2196" i="6" s="1"/>
  <c r="BI2196" i="6"/>
  <c r="BK2196" i="6"/>
  <c r="BL2196" i="6"/>
  <c r="BN2196" i="6" s="1"/>
  <c r="BM2196" i="6"/>
  <c r="AI2322" i="6"/>
  <c r="AJ2322" i="6"/>
  <c r="AK2322" i="6"/>
  <c r="AL2322" i="6"/>
  <c r="AM2322" i="6"/>
  <c r="AN2322" i="6"/>
  <c r="AO2322" i="6"/>
  <c r="AP2322" i="6"/>
  <c r="AQ2322" i="6"/>
  <c r="AR2322" i="6"/>
  <c r="AS2322" i="6"/>
  <c r="AT2322" i="6"/>
  <c r="AU2322" i="6"/>
  <c r="AV2322" i="6"/>
  <c r="AW2322" i="6"/>
  <c r="AX2322" i="6"/>
  <c r="AY2322" i="6"/>
  <c r="AZ2322" i="6"/>
  <c r="BA2322" i="6"/>
  <c r="BB2322" i="6"/>
  <c r="AI2197" i="6"/>
  <c r="AJ2197" i="6"/>
  <c r="AL2197" i="6" s="1"/>
  <c r="AK2197" i="6"/>
  <c r="AM2197" i="6"/>
  <c r="AN2197" i="6"/>
  <c r="AP2197" i="6" s="1"/>
  <c r="AO2197" i="6"/>
  <c r="AQ2197" i="6"/>
  <c r="AR2197" i="6"/>
  <c r="AS2197" i="6"/>
  <c r="AT2197" i="6"/>
  <c r="AU2197" i="6"/>
  <c r="AV2197" i="6"/>
  <c r="AX2197" i="6" s="1"/>
  <c r="AW2197" i="6"/>
  <c r="AY2197" i="6"/>
  <c r="AZ2197" i="6"/>
  <c r="BA2197" i="6"/>
  <c r="BB2197" i="6"/>
  <c r="BC2197" i="6"/>
  <c r="BD2197" i="6"/>
  <c r="BF2197" i="6" s="1"/>
  <c r="BE2197" i="6"/>
  <c r="BG2197" i="6"/>
  <c r="BH2197" i="6"/>
  <c r="BJ2197" i="6" s="1"/>
  <c r="BI2197" i="6"/>
  <c r="BK2197" i="6"/>
  <c r="BL2197" i="6"/>
  <c r="BN2197" i="6" s="1"/>
  <c r="BM2197" i="6"/>
  <c r="AI2323" i="6"/>
  <c r="AJ2323" i="6"/>
  <c r="AK2323" i="6"/>
  <c r="AL2323" i="6"/>
  <c r="AM2323" i="6"/>
  <c r="AN2323" i="6"/>
  <c r="AO2323" i="6"/>
  <c r="AP2323" i="6"/>
  <c r="AQ2323" i="6"/>
  <c r="AR2323" i="6"/>
  <c r="AS2323" i="6"/>
  <c r="AT2323" i="6"/>
  <c r="AU2323" i="6"/>
  <c r="AV2323" i="6"/>
  <c r="AW2323" i="6"/>
  <c r="AX2323" i="6"/>
  <c r="AY2323" i="6"/>
  <c r="AZ2323" i="6"/>
  <c r="BA2323" i="6"/>
  <c r="BB2323" i="6"/>
  <c r="AI2198" i="6"/>
  <c r="AJ2198" i="6"/>
  <c r="AL2198" i="6" s="1"/>
  <c r="AK2198" i="6"/>
  <c r="AM2198" i="6"/>
  <c r="AN2198" i="6"/>
  <c r="AP2198" i="6" s="1"/>
  <c r="AO2198" i="6"/>
  <c r="AQ2198" i="6"/>
  <c r="AR2198" i="6"/>
  <c r="AS2198" i="6"/>
  <c r="AT2198" i="6"/>
  <c r="AU2198" i="6"/>
  <c r="AV2198" i="6"/>
  <c r="AW2198" i="6"/>
  <c r="AX2198" i="6"/>
  <c r="AY2198" i="6"/>
  <c r="AZ2198" i="6"/>
  <c r="BA2198" i="6"/>
  <c r="BB2198" i="6"/>
  <c r="BC2198" i="6"/>
  <c r="BD2198" i="6"/>
  <c r="BF2198" i="6" s="1"/>
  <c r="BE2198" i="6"/>
  <c r="BG2198" i="6"/>
  <c r="BH2198" i="6"/>
  <c r="BJ2198" i="6" s="1"/>
  <c r="BI2198" i="6"/>
  <c r="BK2198" i="6"/>
  <c r="BL2198" i="6"/>
  <c r="BN2198" i="6" s="1"/>
  <c r="BM2198" i="6"/>
  <c r="AI2324" i="6"/>
  <c r="AJ2324" i="6"/>
  <c r="AK2324" i="6"/>
  <c r="AL2324" i="6"/>
  <c r="AM2324" i="6"/>
  <c r="AN2324" i="6"/>
  <c r="AO2324" i="6"/>
  <c r="AP2324" i="6"/>
  <c r="AQ2324" i="6"/>
  <c r="AR2324" i="6"/>
  <c r="AS2324" i="6"/>
  <c r="AT2324" i="6"/>
  <c r="AU2324" i="6"/>
  <c r="AV2324" i="6"/>
  <c r="AW2324" i="6"/>
  <c r="AX2324" i="6"/>
  <c r="AY2324" i="6"/>
  <c r="AZ2324" i="6"/>
  <c r="BA2324" i="6"/>
  <c r="BB2324" i="6"/>
  <c r="AI2199" i="6"/>
  <c r="AJ2199" i="6"/>
  <c r="AK2199" i="6"/>
  <c r="AL2199" i="6"/>
  <c r="AM2199" i="6"/>
  <c r="AN2199" i="6"/>
  <c r="AO2199" i="6"/>
  <c r="AP2199" i="6"/>
  <c r="AQ2199" i="6"/>
  <c r="AR2199" i="6"/>
  <c r="AS2199" i="6"/>
  <c r="AT2199" i="6"/>
  <c r="AU2199" i="6"/>
  <c r="AV2199" i="6"/>
  <c r="AW2199" i="6"/>
  <c r="AX2199" i="6"/>
  <c r="AY2199" i="6"/>
  <c r="AZ2199" i="6"/>
  <c r="BA2199" i="6"/>
  <c r="BB2199" i="6"/>
  <c r="BC2199" i="6"/>
  <c r="BD2199" i="6"/>
  <c r="BF2199" i="6" s="1"/>
  <c r="BE2199" i="6"/>
  <c r="BG2199" i="6"/>
  <c r="BH2199" i="6"/>
  <c r="BJ2199" i="6" s="1"/>
  <c r="BI2199" i="6"/>
  <c r="BK2199" i="6"/>
  <c r="BL2199" i="6"/>
  <c r="BN2199" i="6" s="1"/>
  <c r="BM2199" i="6"/>
  <c r="AI2325" i="6"/>
  <c r="AJ2325" i="6"/>
  <c r="AK2325" i="6"/>
  <c r="AL2325" i="6"/>
  <c r="AM2325" i="6"/>
  <c r="AN2325" i="6"/>
  <c r="AO2325" i="6"/>
  <c r="AP2325" i="6"/>
  <c r="AQ2325" i="6"/>
  <c r="AR2325" i="6"/>
  <c r="AS2325" i="6"/>
  <c r="AT2325" i="6"/>
  <c r="AU2325" i="6"/>
  <c r="AV2325" i="6"/>
  <c r="AW2325" i="6"/>
  <c r="AX2325" i="6"/>
  <c r="AY2325" i="6"/>
  <c r="AZ2325" i="6"/>
  <c r="BA2325" i="6"/>
  <c r="BB2325" i="6"/>
  <c r="AI2200" i="6"/>
  <c r="AJ2200" i="6"/>
  <c r="AL2200" i="6" s="1"/>
  <c r="AK2200" i="6"/>
  <c r="AM2200" i="6"/>
  <c r="AN2200" i="6"/>
  <c r="AP2200" i="6" s="1"/>
  <c r="AO2200" i="6"/>
  <c r="AQ2200" i="6"/>
  <c r="AR2200" i="6"/>
  <c r="AS2200" i="6"/>
  <c r="AT2200" i="6"/>
  <c r="AU2200" i="6"/>
  <c r="AV2200" i="6"/>
  <c r="AX2200" i="6" s="1"/>
  <c r="AW2200" i="6"/>
  <c r="AY2200" i="6"/>
  <c r="AZ2200" i="6"/>
  <c r="BB2200" i="6" s="1"/>
  <c r="BA2200" i="6"/>
  <c r="BC2200" i="6"/>
  <c r="BD2200" i="6"/>
  <c r="BF2200" i="6" s="1"/>
  <c r="BE2200" i="6"/>
  <c r="BG2200" i="6"/>
  <c r="BH2200" i="6"/>
  <c r="BJ2200" i="6" s="1"/>
  <c r="BI2200" i="6"/>
  <c r="BK2200" i="6"/>
  <c r="BL2200" i="6"/>
  <c r="BN2200" i="6" s="1"/>
  <c r="BM2200" i="6"/>
  <c r="AI2326" i="6"/>
  <c r="AJ2326" i="6"/>
  <c r="AK2326" i="6"/>
  <c r="AL2326" i="6"/>
  <c r="AM2326" i="6"/>
  <c r="AN2326" i="6"/>
  <c r="AO2326" i="6"/>
  <c r="AP2326" i="6"/>
  <c r="AQ2326" i="6"/>
  <c r="AR2326" i="6"/>
  <c r="AS2326" i="6"/>
  <c r="AT2326" i="6"/>
  <c r="AU2326" i="6"/>
  <c r="AV2326" i="6"/>
  <c r="AW2326" i="6"/>
  <c r="AX2326" i="6"/>
  <c r="AY2326" i="6"/>
  <c r="AZ2326" i="6"/>
  <c r="BA2326" i="6"/>
  <c r="BB2326" i="6"/>
  <c r="AI2201" i="6"/>
  <c r="AJ2201" i="6"/>
  <c r="AL2201" i="6" s="1"/>
  <c r="AK2201" i="6"/>
  <c r="AM2201" i="6"/>
  <c r="AN2201" i="6"/>
  <c r="AO2201" i="6"/>
  <c r="AP2201" i="6"/>
  <c r="AQ2201" i="6"/>
  <c r="AR2201" i="6"/>
  <c r="AT2201" i="6" s="1"/>
  <c r="AS2201" i="6"/>
  <c r="AU2201" i="6"/>
  <c r="AV2201" i="6"/>
  <c r="AW2201" i="6"/>
  <c r="AX2201" i="6"/>
  <c r="AY2201" i="6"/>
  <c r="AZ2201" i="6"/>
  <c r="BA2201" i="6"/>
  <c r="BB2201" i="6" s="1"/>
  <c r="BC2201" i="6"/>
  <c r="BD2201" i="6"/>
  <c r="BE2201" i="6"/>
  <c r="BG2201" i="6"/>
  <c r="BH2201" i="6"/>
  <c r="BJ2201" i="6" s="1"/>
  <c r="BI2201" i="6"/>
  <c r="BK2201" i="6"/>
  <c r="BL2201" i="6"/>
  <c r="BN2201" i="6" s="1"/>
  <c r="BM2201" i="6"/>
  <c r="AI2327" i="6"/>
  <c r="AJ2327" i="6"/>
  <c r="AK2327" i="6"/>
  <c r="AL2327" i="6"/>
  <c r="AM2327" i="6"/>
  <c r="AN2327" i="6"/>
  <c r="AO2327" i="6"/>
  <c r="AP2327" i="6"/>
  <c r="AQ2327" i="6"/>
  <c r="AR2327" i="6"/>
  <c r="AS2327" i="6"/>
  <c r="AT2327" i="6"/>
  <c r="AU2327" i="6"/>
  <c r="AV2327" i="6"/>
  <c r="AW2327" i="6"/>
  <c r="AX2327" i="6"/>
  <c r="AY2327" i="6"/>
  <c r="AZ2327" i="6"/>
  <c r="BB2327" i="6" s="1"/>
  <c r="BA2327" i="6"/>
  <c r="AI2202" i="6"/>
  <c r="AJ2202" i="6"/>
  <c r="AK2202" i="6"/>
  <c r="AL2202" i="6"/>
  <c r="AM2202" i="6"/>
  <c r="AN2202" i="6"/>
  <c r="AP2202" i="6" s="1"/>
  <c r="AO2202" i="6"/>
  <c r="AQ2202" i="6"/>
  <c r="AR2202" i="6"/>
  <c r="AT2202" i="6" s="1"/>
  <c r="AS2202" i="6"/>
  <c r="AU2202" i="6"/>
  <c r="AV2202" i="6"/>
  <c r="AW2202" i="6"/>
  <c r="AX2202" i="6"/>
  <c r="AY2202" i="6"/>
  <c r="AZ2202" i="6"/>
  <c r="BA2202" i="6"/>
  <c r="BB2202" i="6"/>
  <c r="BC2202" i="6"/>
  <c r="BD2202" i="6"/>
  <c r="BF2202" i="6" s="1"/>
  <c r="BE2202" i="6"/>
  <c r="BG2202" i="6"/>
  <c r="BH2202" i="6"/>
  <c r="BJ2202" i="6" s="1"/>
  <c r="BI2202" i="6"/>
  <c r="BK2202" i="6"/>
  <c r="BL2202" i="6"/>
  <c r="BN2202" i="6" s="1"/>
  <c r="BM2202" i="6"/>
  <c r="AI2328" i="6"/>
  <c r="AJ2328" i="6"/>
  <c r="AK2328" i="6"/>
  <c r="AL2328" i="6"/>
  <c r="AM2328" i="6"/>
  <c r="AN2328" i="6"/>
  <c r="AO2328" i="6"/>
  <c r="AP2328" i="6"/>
  <c r="AQ2328" i="6"/>
  <c r="AR2328" i="6"/>
  <c r="AS2328" i="6"/>
  <c r="AT2328" i="6"/>
  <c r="AU2328" i="6"/>
  <c r="AV2328" i="6"/>
  <c r="AW2328" i="6"/>
  <c r="AX2328" i="6"/>
  <c r="AY2328" i="6"/>
  <c r="AZ2328" i="6"/>
  <c r="BA2328" i="6"/>
  <c r="BB2328" i="6"/>
  <c r="AI2203" i="6"/>
  <c r="AJ2203" i="6"/>
  <c r="AL2203" i="6" s="1"/>
  <c r="AK2203" i="6"/>
  <c r="AM2203" i="6"/>
  <c r="AN2203" i="6"/>
  <c r="AO2203" i="6"/>
  <c r="AP2203" i="6"/>
  <c r="AQ2203" i="6"/>
  <c r="AR2203" i="6"/>
  <c r="AS2203" i="6"/>
  <c r="AT2203" i="6"/>
  <c r="AU2203" i="6"/>
  <c r="AV2203" i="6"/>
  <c r="AW2203" i="6"/>
  <c r="AX2203" i="6"/>
  <c r="AY2203" i="6"/>
  <c r="AZ2203" i="6"/>
  <c r="BA2203" i="6"/>
  <c r="BB2203" i="6"/>
  <c r="BC2203" i="6"/>
  <c r="BD2203" i="6"/>
  <c r="BF2203" i="6" s="1"/>
  <c r="BE2203" i="6"/>
  <c r="BG2203" i="6"/>
  <c r="BH2203" i="6"/>
  <c r="BJ2203" i="6" s="1"/>
  <c r="BI2203" i="6"/>
  <c r="BK2203" i="6"/>
  <c r="BL2203" i="6"/>
  <c r="BN2203" i="6" s="1"/>
  <c r="BM2203" i="6"/>
  <c r="AI2329" i="6"/>
  <c r="AJ2329" i="6"/>
  <c r="AK2329" i="6"/>
  <c r="AL2329" i="6"/>
  <c r="AM2329" i="6"/>
  <c r="AN2329" i="6"/>
  <c r="AO2329" i="6"/>
  <c r="AP2329" i="6"/>
  <c r="AQ2329" i="6"/>
  <c r="AR2329" i="6"/>
  <c r="AS2329" i="6"/>
  <c r="AT2329" i="6"/>
  <c r="AU2329" i="6"/>
  <c r="AV2329" i="6"/>
  <c r="AW2329" i="6"/>
  <c r="AX2329" i="6"/>
  <c r="AY2329" i="6"/>
  <c r="AZ2329" i="6"/>
  <c r="BA2329" i="6"/>
  <c r="BB2329" i="6"/>
  <c r="AI2204" i="6"/>
  <c r="AJ2204" i="6"/>
  <c r="AL2204" i="6" s="1"/>
  <c r="AK2204" i="6"/>
  <c r="AM2204" i="6"/>
  <c r="AN2204" i="6"/>
  <c r="AP2204" i="6" s="1"/>
  <c r="AO2204" i="6"/>
  <c r="AQ2204" i="6"/>
  <c r="AR2204" i="6"/>
  <c r="AS2204" i="6"/>
  <c r="AT2204" i="6"/>
  <c r="AU2204" i="6"/>
  <c r="AV2204" i="6"/>
  <c r="AX2204" i="6" s="1"/>
  <c r="AW2204" i="6"/>
  <c r="AY2204" i="6"/>
  <c r="AZ2204" i="6"/>
  <c r="BB2204" i="6" s="1"/>
  <c r="BA2204" i="6"/>
  <c r="BC2204" i="6"/>
  <c r="BD2204" i="6"/>
  <c r="BF2204" i="6" s="1"/>
  <c r="BE2204" i="6"/>
  <c r="BG2204" i="6"/>
  <c r="BH2204" i="6"/>
  <c r="BJ2204" i="6" s="1"/>
  <c r="BI2204" i="6"/>
  <c r="BK2204" i="6"/>
  <c r="BL2204" i="6"/>
  <c r="BN2204" i="6" s="1"/>
  <c r="BM2204" i="6"/>
  <c r="AI2330" i="6"/>
  <c r="AJ2330" i="6"/>
  <c r="AK2330" i="6"/>
  <c r="AL2330" i="6"/>
  <c r="AM2330" i="6"/>
  <c r="AN2330" i="6"/>
  <c r="AO2330" i="6"/>
  <c r="AP2330" i="6"/>
  <c r="AQ2330" i="6"/>
  <c r="AR2330" i="6"/>
  <c r="AS2330" i="6"/>
  <c r="AT2330" i="6"/>
  <c r="AU2330" i="6"/>
  <c r="AV2330" i="6"/>
  <c r="AW2330" i="6"/>
  <c r="AX2330" i="6"/>
  <c r="AY2330" i="6"/>
  <c r="AZ2330" i="6"/>
  <c r="BA2330" i="6"/>
  <c r="BB2330" i="6"/>
  <c r="AI2205" i="6"/>
  <c r="AJ2205" i="6"/>
  <c r="AK2205" i="6"/>
  <c r="AL2205" i="6"/>
  <c r="AM2205" i="6"/>
  <c r="AN2205" i="6"/>
  <c r="AP2205" i="6" s="1"/>
  <c r="AO2205" i="6"/>
  <c r="AQ2205" i="6"/>
  <c r="AR2205" i="6"/>
  <c r="AT2205" i="6" s="1"/>
  <c r="AS2205" i="6"/>
  <c r="AU2205" i="6"/>
  <c r="AV2205" i="6"/>
  <c r="AX2205" i="6" s="1"/>
  <c r="AW2205" i="6"/>
  <c r="AY2205" i="6"/>
  <c r="AZ2205" i="6"/>
  <c r="BA2205" i="6"/>
  <c r="BB2205" i="6"/>
  <c r="BC2205" i="6"/>
  <c r="BD2205" i="6"/>
  <c r="BE2205" i="6"/>
  <c r="BG2205" i="6"/>
  <c r="BH2205" i="6"/>
  <c r="BI2205" i="6"/>
  <c r="BK2205" i="6"/>
  <c r="BL2205" i="6"/>
  <c r="BN2205" i="6" s="1"/>
  <c r="BM2205" i="6"/>
  <c r="AI2331" i="6"/>
  <c r="AJ2331" i="6"/>
  <c r="AK2331" i="6"/>
  <c r="AL2331" i="6"/>
  <c r="AM2331" i="6"/>
  <c r="AN2331" i="6"/>
  <c r="AO2331" i="6"/>
  <c r="AP2331" i="6"/>
  <c r="AQ2331" i="6"/>
  <c r="AR2331" i="6"/>
  <c r="AS2331" i="6"/>
  <c r="AT2331" i="6"/>
  <c r="AU2331" i="6"/>
  <c r="AV2331" i="6"/>
  <c r="AW2331" i="6"/>
  <c r="AX2331" i="6"/>
  <c r="AY2331" i="6"/>
  <c r="AZ2331" i="6"/>
  <c r="BA2331" i="6"/>
  <c r="BB2331" i="6" s="1"/>
  <c r="AI2206" i="6"/>
  <c r="AJ2206" i="6"/>
  <c r="AL2206" i="6" s="1"/>
  <c r="AK2206" i="6"/>
  <c r="AM2206" i="6"/>
  <c r="AN2206" i="6"/>
  <c r="AO2206" i="6"/>
  <c r="AP2206" i="6"/>
  <c r="AQ2206" i="6"/>
  <c r="AR2206" i="6"/>
  <c r="AS2206" i="6"/>
  <c r="AT2206" i="6" s="1"/>
  <c r="AU2206" i="6"/>
  <c r="AV2206" i="6"/>
  <c r="AX2206" i="6" s="1"/>
  <c r="AW2206" i="6"/>
  <c r="AY2206" i="6"/>
  <c r="AZ2206" i="6"/>
  <c r="BB2206" i="6" s="1"/>
  <c r="BA2206" i="6"/>
  <c r="BC2206" i="6"/>
  <c r="BD2206" i="6"/>
  <c r="BF2206" i="6" s="1"/>
  <c r="BE2206" i="6"/>
  <c r="BG2206" i="6"/>
  <c r="BH2206" i="6"/>
  <c r="BJ2206" i="6" s="1"/>
  <c r="BI2206" i="6"/>
  <c r="BK2206" i="6"/>
  <c r="BL2206" i="6"/>
  <c r="BN2206" i="6" s="1"/>
  <c r="BM2206" i="6"/>
  <c r="AI2332" i="6"/>
  <c r="AJ2332" i="6"/>
  <c r="AK2332" i="6"/>
  <c r="AL2332" i="6"/>
  <c r="AM2332" i="6"/>
  <c r="AN2332" i="6"/>
  <c r="AP2332" i="6" s="1"/>
  <c r="AO2332" i="6"/>
  <c r="AQ2332" i="6"/>
  <c r="AR2332" i="6"/>
  <c r="AS2332" i="6"/>
  <c r="AT2332" i="6"/>
  <c r="AU2332" i="6"/>
  <c r="AV2332" i="6"/>
  <c r="AW2332" i="6"/>
  <c r="AX2332" i="6"/>
  <c r="AY2332" i="6"/>
  <c r="AZ2332" i="6"/>
  <c r="BA2332" i="6"/>
  <c r="BB2332" i="6"/>
  <c r="AI2207" i="6"/>
  <c r="AL2207" i="6" s="1"/>
  <c r="BO2207" i="6" s="1"/>
  <c r="BP2207" i="6" s="1"/>
  <c r="AJ2207" i="6"/>
  <c r="AK2207" i="6"/>
  <c r="AM2207" i="6"/>
  <c r="AN2207" i="6"/>
  <c r="AO2207" i="6"/>
  <c r="AP2207" i="6"/>
  <c r="AQ2207" i="6"/>
  <c r="AR2207" i="6"/>
  <c r="AS2207" i="6"/>
  <c r="AT2207" i="6"/>
  <c r="AU2207" i="6"/>
  <c r="AV2207" i="6"/>
  <c r="AW2207" i="6"/>
  <c r="AX2207" i="6"/>
  <c r="AY2207" i="6"/>
  <c r="AZ2207" i="6"/>
  <c r="BA2207" i="6"/>
  <c r="BB2207" i="6"/>
  <c r="BC2207" i="6"/>
  <c r="BD2207" i="6"/>
  <c r="BE2207" i="6"/>
  <c r="BF2207" i="6"/>
  <c r="BG2207" i="6"/>
  <c r="BH2207" i="6"/>
  <c r="BI2207" i="6"/>
  <c r="BJ2207" i="6"/>
  <c r="BK2207" i="6"/>
  <c r="BL2207" i="6"/>
  <c r="BM2207" i="6"/>
  <c r="BN2207" i="6"/>
  <c r="AI2333" i="6"/>
  <c r="AJ2333" i="6"/>
  <c r="AK2333" i="6"/>
  <c r="AL2333" i="6"/>
  <c r="AM2333" i="6"/>
  <c r="AN2333" i="6"/>
  <c r="AO2333" i="6"/>
  <c r="AP2333" i="6"/>
  <c r="AQ2333" i="6"/>
  <c r="AR2333" i="6"/>
  <c r="AS2333" i="6"/>
  <c r="AT2333" i="6"/>
  <c r="AU2333" i="6"/>
  <c r="AV2333" i="6"/>
  <c r="AW2333" i="6"/>
  <c r="AX2333" i="6"/>
  <c r="AY2333" i="6"/>
  <c r="AZ2333" i="6"/>
  <c r="BA2333" i="6"/>
  <c r="BB2333" i="6"/>
  <c r="AI2208" i="6"/>
  <c r="AJ2208" i="6"/>
  <c r="AK2208" i="6"/>
  <c r="AL2208" i="6"/>
  <c r="AM2208" i="6"/>
  <c r="AN2208" i="6"/>
  <c r="AO2208" i="6"/>
  <c r="AP2208" i="6"/>
  <c r="AQ2208" i="6"/>
  <c r="AR2208" i="6"/>
  <c r="AS2208" i="6"/>
  <c r="AT2208" i="6"/>
  <c r="AU2208" i="6"/>
  <c r="AV2208" i="6"/>
  <c r="AW2208" i="6"/>
  <c r="AX2208" i="6"/>
  <c r="AY2208" i="6"/>
  <c r="AZ2208" i="6"/>
  <c r="BA2208" i="6"/>
  <c r="BB2208" i="6"/>
  <c r="BC2208" i="6"/>
  <c r="BD2208" i="6"/>
  <c r="BE2208" i="6"/>
  <c r="BF2208" i="6"/>
  <c r="BG2208" i="6"/>
  <c r="BH2208" i="6"/>
  <c r="BI2208" i="6"/>
  <c r="BJ2208" i="6"/>
  <c r="BK2208" i="6"/>
  <c r="BL2208" i="6"/>
  <c r="BM2208" i="6"/>
  <c r="BN2208" i="6"/>
  <c r="AI2334" i="6"/>
  <c r="AJ2334" i="6"/>
  <c r="AK2334" i="6"/>
  <c r="AL2334" i="6"/>
  <c r="AM2334" i="6"/>
  <c r="AN2334" i="6"/>
  <c r="AO2334" i="6"/>
  <c r="AP2334" i="6"/>
  <c r="AQ2334" i="6"/>
  <c r="AR2334" i="6"/>
  <c r="AS2334" i="6"/>
  <c r="AT2334" i="6"/>
  <c r="AU2334" i="6"/>
  <c r="AV2334" i="6"/>
  <c r="AW2334" i="6"/>
  <c r="AX2334" i="6"/>
  <c r="AY2334" i="6"/>
  <c r="AZ2334" i="6"/>
  <c r="BA2334" i="6"/>
  <c r="BB2334" i="6"/>
  <c r="BO2208" i="6"/>
  <c r="AI2209" i="6"/>
  <c r="AJ2209" i="6"/>
  <c r="AK2209" i="6"/>
  <c r="AL2209" i="6"/>
  <c r="AM2209" i="6"/>
  <c r="AN2209" i="6"/>
  <c r="AO2209" i="6"/>
  <c r="AP2209" i="6"/>
  <c r="AQ2209" i="6"/>
  <c r="AR2209" i="6"/>
  <c r="AS2209" i="6"/>
  <c r="AT2209" i="6"/>
  <c r="AU2209" i="6"/>
  <c r="AV2209" i="6"/>
  <c r="AW2209" i="6"/>
  <c r="AX2209" i="6"/>
  <c r="AY2209" i="6"/>
  <c r="AZ2209" i="6"/>
  <c r="BA2209" i="6"/>
  <c r="BB2209" i="6"/>
  <c r="BC2209" i="6"/>
  <c r="BD2209" i="6"/>
  <c r="BE2209" i="6"/>
  <c r="BF2209" i="6"/>
  <c r="BG2209" i="6"/>
  <c r="BH2209" i="6"/>
  <c r="BI2209" i="6"/>
  <c r="BJ2209" i="6"/>
  <c r="BK2209" i="6"/>
  <c r="BL2209" i="6"/>
  <c r="BM2209" i="6"/>
  <c r="BN2209" i="6"/>
  <c r="AI2335" i="6"/>
  <c r="AJ2335" i="6"/>
  <c r="AK2335" i="6"/>
  <c r="AL2335" i="6"/>
  <c r="AM2335" i="6"/>
  <c r="AN2335" i="6"/>
  <c r="AO2335" i="6"/>
  <c r="AP2335" i="6"/>
  <c r="AQ2335" i="6"/>
  <c r="AR2335" i="6"/>
  <c r="AS2335" i="6"/>
  <c r="AT2335" i="6"/>
  <c r="AU2335" i="6"/>
  <c r="AV2335" i="6"/>
  <c r="AW2335" i="6"/>
  <c r="AX2335" i="6"/>
  <c r="AY2335" i="6"/>
  <c r="AZ2335" i="6"/>
  <c r="BA2335" i="6"/>
  <c r="BB2335" i="6"/>
  <c r="BO2209" i="6"/>
  <c r="BP2209" i="6" s="1"/>
  <c r="AI2210" i="6"/>
  <c r="AJ2210" i="6"/>
  <c r="AK2210" i="6"/>
  <c r="AL2210" i="6"/>
  <c r="AM2210" i="6"/>
  <c r="AN2210" i="6"/>
  <c r="AO2210" i="6"/>
  <c r="AP2210" i="6"/>
  <c r="AQ2210" i="6"/>
  <c r="AR2210" i="6"/>
  <c r="AS2210" i="6"/>
  <c r="AT2210" i="6"/>
  <c r="AU2210" i="6"/>
  <c r="AV2210" i="6"/>
  <c r="AW2210" i="6"/>
  <c r="AX2210" i="6"/>
  <c r="AY2210" i="6"/>
  <c r="AZ2210" i="6"/>
  <c r="BA2210" i="6"/>
  <c r="BB2210" i="6"/>
  <c r="BC2210" i="6"/>
  <c r="BD2210" i="6"/>
  <c r="BE2210" i="6"/>
  <c r="BF2210" i="6"/>
  <c r="BG2210" i="6"/>
  <c r="BH2210" i="6"/>
  <c r="BI2210" i="6"/>
  <c r="BJ2210" i="6"/>
  <c r="BK2210" i="6"/>
  <c r="BL2210" i="6"/>
  <c r="BM2210" i="6"/>
  <c r="BN2210" i="6"/>
  <c r="AI2336" i="6"/>
  <c r="AJ2336" i="6"/>
  <c r="AK2336" i="6"/>
  <c r="AL2336" i="6"/>
  <c r="AM2336" i="6"/>
  <c r="AN2336" i="6"/>
  <c r="AO2336" i="6"/>
  <c r="AP2336" i="6"/>
  <c r="AQ2336" i="6"/>
  <c r="AR2336" i="6"/>
  <c r="AS2336" i="6"/>
  <c r="AT2336" i="6"/>
  <c r="AU2336" i="6"/>
  <c r="AV2336" i="6"/>
  <c r="AW2336" i="6"/>
  <c r="AX2336" i="6"/>
  <c r="AY2336" i="6"/>
  <c r="AZ2336" i="6"/>
  <c r="BA2336" i="6"/>
  <c r="BB2336" i="6"/>
  <c r="BO2210" i="6"/>
  <c r="BP2210" i="6" s="1"/>
  <c r="AI2211" i="6"/>
  <c r="AJ2211" i="6"/>
  <c r="AK2211" i="6"/>
  <c r="AL2211" i="6"/>
  <c r="AM2211" i="6"/>
  <c r="AN2211" i="6"/>
  <c r="AO2211" i="6"/>
  <c r="AP2211" i="6"/>
  <c r="AQ2211" i="6"/>
  <c r="AR2211" i="6"/>
  <c r="AS2211" i="6"/>
  <c r="AT2211" i="6"/>
  <c r="AU2211" i="6"/>
  <c r="AV2211" i="6"/>
  <c r="AW2211" i="6"/>
  <c r="AX2211" i="6"/>
  <c r="AY2211" i="6"/>
  <c r="AZ2211" i="6"/>
  <c r="BA2211" i="6"/>
  <c r="BB2211" i="6"/>
  <c r="BC2211" i="6"/>
  <c r="BD2211" i="6"/>
  <c r="BE2211" i="6"/>
  <c r="BF2211" i="6"/>
  <c r="BG2211" i="6"/>
  <c r="BH2211" i="6"/>
  <c r="BI2211" i="6"/>
  <c r="BJ2211" i="6"/>
  <c r="BK2211" i="6"/>
  <c r="BL2211" i="6"/>
  <c r="BM2211" i="6"/>
  <c r="BN2211" i="6"/>
  <c r="AI2337" i="6"/>
  <c r="AJ2337" i="6"/>
  <c r="AK2337" i="6"/>
  <c r="AL2337" i="6"/>
  <c r="AM2337" i="6"/>
  <c r="AN2337" i="6"/>
  <c r="AO2337" i="6"/>
  <c r="AP2337" i="6"/>
  <c r="AQ2337" i="6"/>
  <c r="AR2337" i="6"/>
  <c r="AS2337" i="6"/>
  <c r="AT2337" i="6"/>
  <c r="AU2337" i="6"/>
  <c r="AV2337" i="6"/>
  <c r="AW2337" i="6"/>
  <c r="AX2337" i="6"/>
  <c r="AY2337" i="6"/>
  <c r="AZ2337" i="6"/>
  <c r="BA2337" i="6"/>
  <c r="BB2337" i="6"/>
  <c r="BO2211" i="6"/>
  <c r="BP2211" i="6" s="1"/>
  <c r="AI2212" i="6"/>
  <c r="AJ2212" i="6"/>
  <c r="AK2212" i="6"/>
  <c r="AL2212" i="6"/>
  <c r="AM2212" i="6"/>
  <c r="AN2212" i="6"/>
  <c r="AO2212" i="6"/>
  <c r="AP2212" i="6"/>
  <c r="AQ2212" i="6"/>
  <c r="AR2212" i="6"/>
  <c r="AS2212" i="6"/>
  <c r="AT2212" i="6"/>
  <c r="AU2212" i="6"/>
  <c r="AV2212" i="6"/>
  <c r="AW2212" i="6"/>
  <c r="AX2212" i="6"/>
  <c r="AY2212" i="6"/>
  <c r="AZ2212" i="6"/>
  <c r="BA2212" i="6"/>
  <c r="BB2212" i="6"/>
  <c r="BC2212" i="6"/>
  <c r="BD2212" i="6"/>
  <c r="BE2212" i="6"/>
  <c r="BF2212" i="6"/>
  <c r="BG2212" i="6"/>
  <c r="BH2212" i="6"/>
  <c r="BI2212" i="6"/>
  <c r="BJ2212" i="6"/>
  <c r="BK2212" i="6"/>
  <c r="BL2212" i="6"/>
  <c r="BM2212" i="6"/>
  <c r="BN2212" i="6"/>
  <c r="AI2338" i="6"/>
  <c r="AJ2338" i="6"/>
  <c r="AK2338" i="6"/>
  <c r="AL2338" i="6"/>
  <c r="AM2338" i="6"/>
  <c r="AN2338" i="6"/>
  <c r="AO2338" i="6"/>
  <c r="AP2338" i="6"/>
  <c r="AQ2338" i="6"/>
  <c r="AR2338" i="6"/>
  <c r="AS2338" i="6"/>
  <c r="AT2338" i="6"/>
  <c r="AU2338" i="6"/>
  <c r="AV2338" i="6"/>
  <c r="AW2338" i="6"/>
  <c r="AX2338" i="6"/>
  <c r="AY2338" i="6"/>
  <c r="AZ2338" i="6"/>
  <c r="BA2338" i="6"/>
  <c r="BB2338" i="6"/>
  <c r="BO2212" i="6"/>
  <c r="BP2212" i="6" s="1"/>
  <c r="AI2213" i="6"/>
  <c r="AJ2213" i="6"/>
  <c r="AK2213" i="6"/>
  <c r="AL2213" i="6"/>
  <c r="AM2213" i="6"/>
  <c r="AN2213" i="6"/>
  <c r="AO2213" i="6"/>
  <c r="AP2213" i="6"/>
  <c r="AQ2213" i="6"/>
  <c r="AR2213" i="6"/>
  <c r="AS2213" i="6"/>
  <c r="AT2213" i="6"/>
  <c r="AU2213" i="6"/>
  <c r="AV2213" i="6"/>
  <c r="AW2213" i="6"/>
  <c r="AX2213" i="6"/>
  <c r="AY2213" i="6"/>
  <c r="AZ2213" i="6"/>
  <c r="BA2213" i="6"/>
  <c r="BB2213" i="6"/>
  <c r="BC2213" i="6"/>
  <c r="BD2213" i="6"/>
  <c r="BE2213" i="6"/>
  <c r="BF2213" i="6"/>
  <c r="BG2213" i="6"/>
  <c r="BH2213" i="6"/>
  <c r="BI2213" i="6"/>
  <c r="BJ2213" i="6"/>
  <c r="BK2213" i="6"/>
  <c r="BL2213" i="6"/>
  <c r="BN2213" i="6" s="1"/>
  <c r="BO2213" i="6" s="1"/>
  <c r="BP2213" i="6" s="1"/>
  <c r="BM2213" i="6"/>
  <c r="AI2339" i="6"/>
  <c r="AJ2339" i="6"/>
  <c r="AK2339" i="6"/>
  <c r="AL2339" i="6"/>
  <c r="AM2339" i="6"/>
  <c r="AN2339" i="6"/>
  <c r="AO2339" i="6"/>
  <c r="AP2339" i="6"/>
  <c r="AQ2339" i="6"/>
  <c r="AR2339" i="6"/>
  <c r="AS2339" i="6"/>
  <c r="AT2339" i="6"/>
  <c r="AU2339" i="6"/>
  <c r="AV2339" i="6"/>
  <c r="AW2339" i="6"/>
  <c r="AX2339" i="6"/>
  <c r="AY2339" i="6"/>
  <c r="AZ2339" i="6"/>
  <c r="BA2339" i="6"/>
  <c r="BB2339" i="6"/>
  <c r="AI2214" i="6"/>
  <c r="AJ2214" i="6"/>
  <c r="AK2214" i="6"/>
  <c r="AL2214" i="6"/>
  <c r="AM2214" i="6"/>
  <c r="AN2214" i="6"/>
  <c r="AO2214" i="6"/>
  <c r="AP2214" i="6"/>
  <c r="AQ2214" i="6"/>
  <c r="AR2214" i="6"/>
  <c r="AS2214" i="6"/>
  <c r="AT2214" i="6"/>
  <c r="AU2214" i="6"/>
  <c r="AV2214" i="6"/>
  <c r="AW2214" i="6"/>
  <c r="AX2214" i="6"/>
  <c r="AY2214" i="6"/>
  <c r="AZ2214" i="6"/>
  <c r="BA2214" i="6"/>
  <c r="BB2214" i="6"/>
  <c r="BC2214" i="6"/>
  <c r="BD2214" i="6"/>
  <c r="BF2214" i="6" s="1"/>
  <c r="BE2214" i="6"/>
  <c r="BG2214" i="6"/>
  <c r="BH2214" i="6"/>
  <c r="BJ2214" i="6" s="1"/>
  <c r="BI2214" i="6"/>
  <c r="BK2214" i="6"/>
  <c r="BL2214" i="6"/>
  <c r="BN2214" i="6" s="1"/>
  <c r="BM2214" i="6"/>
  <c r="AI2340" i="6"/>
  <c r="AJ2340" i="6"/>
  <c r="AK2340" i="6"/>
  <c r="AL2340" i="6"/>
  <c r="AM2340" i="6"/>
  <c r="AN2340" i="6"/>
  <c r="AO2340" i="6"/>
  <c r="AP2340" i="6"/>
  <c r="AQ2340" i="6"/>
  <c r="AR2340" i="6"/>
  <c r="AS2340" i="6"/>
  <c r="AT2340" i="6"/>
  <c r="AU2340" i="6"/>
  <c r="AV2340" i="6"/>
  <c r="AW2340" i="6"/>
  <c r="AX2340" i="6"/>
  <c r="AY2340" i="6"/>
  <c r="AZ2340" i="6"/>
  <c r="BA2340" i="6"/>
  <c r="BB2340" i="6"/>
  <c r="AI2215" i="6"/>
  <c r="AJ2215" i="6"/>
  <c r="AK2215" i="6"/>
  <c r="AL2215" i="6"/>
  <c r="AM2215" i="6"/>
  <c r="AN2215" i="6"/>
  <c r="AO2215" i="6"/>
  <c r="AP2215" i="6"/>
  <c r="AQ2215" i="6"/>
  <c r="AR2215" i="6"/>
  <c r="AS2215" i="6"/>
  <c r="AT2215" i="6"/>
  <c r="AU2215" i="6"/>
  <c r="AV2215" i="6"/>
  <c r="AW2215" i="6"/>
  <c r="AX2215" i="6"/>
  <c r="AY2215" i="6"/>
  <c r="AZ2215" i="6"/>
  <c r="BA2215" i="6"/>
  <c r="BB2215" i="6"/>
  <c r="BC2215" i="6"/>
  <c r="BD2215" i="6"/>
  <c r="BF2215" i="6" s="1"/>
  <c r="BE2215" i="6"/>
  <c r="BG2215" i="6"/>
  <c r="BH2215" i="6"/>
  <c r="BJ2215" i="6" s="1"/>
  <c r="BI2215" i="6"/>
  <c r="BK2215" i="6"/>
  <c r="BL2215" i="6"/>
  <c r="BN2215" i="6" s="1"/>
  <c r="BM2215" i="6"/>
  <c r="AI2341" i="6"/>
  <c r="AJ2341" i="6"/>
  <c r="AK2341" i="6"/>
  <c r="AL2341" i="6"/>
  <c r="AM2341" i="6"/>
  <c r="AN2341" i="6"/>
  <c r="AO2341" i="6"/>
  <c r="AP2341" i="6"/>
  <c r="AQ2341" i="6"/>
  <c r="AR2341" i="6"/>
  <c r="AS2341" i="6"/>
  <c r="AT2341" i="6"/>
  <c r="AU2341" i="6"/>
  <c r="AV2341" i="6"/>
  <c r="AW2341" i="6"/>
  <c r="AX2341" i="6"/>
  <c r="AY2341" i="6"/>
  <c r="AZ2341" i="6"/>
  <c r="BB2341" i="6" s="1"/>
  <c r="BA2341" i="6"/>
  <c r="AI2216" i="6"/>
  <c r="AJ2216" i="6"/>
  <c r="AK2216" i="6"/>
  <c r="AL2216" i="6"/>
  <c r="AM2216" i="6"/>
  <c r="AN2216" i="6"/>
  <c r="AO2216" i="6"/>
  <c r="AP2216" i="6"/>
  <c r="AQ2216" i="6"/>
  <c r="AR2216" i="6"/>
  <c r="AS2216" i="6"/>
  <c r="AT2216" i="6"/>
  <c r="AU2216" i="6"/>
  <c r="AV2216" i="6"/>
  <c r="AW2216" i="6"/>
  <c r="AX2216" i="6"/>
  <c r="AY2216" i="6"/>
  <c r="AZ2216" i="6"/>
  <c r="BA2216" i="6"/>
  <c r="BB2216" i="6"/>
  <c r="BC2216" i="6"/>
  <c r="BD2216" i="6"/>
  <c r="BF2216" i="6" s="1"/>
  <c r="BE2216" i="6"/>
  <c r="BG2216" i="6"/>
  <c r="BH2216" i="6"/>
  <c r="BJ2216" i="6" s="1"/>
  <c r="BI2216" i="6"/>
  <c r="BK2216" i="6"/>
  <c r="BL2216" i="6"/>
  <c r="BN2216" i="6" s="1"/>
  <c r="BM2216" i="6"/>
  <c r="AI2342" i="6"/>
  <c r="AJ2342" i="6"/>
  <c r="AK2342" i="6"/>
  <c r="AL2342" i="6"/>
  <c r="AM2342" i="6"/>
  <c r="AN2342" i="6"/>
  <c r="AP2342" i="6" s="1"/>
  <c r="AO2342" i="6"/>
  <c r="AQ2342" i="6"/>
  <c r="AR2342" i="6"/>
  <c r="AS2342" i="6"/>
  <c r="AT2342" i="6"/>
  <c r="AU2342" i="6"/>
  <c r="AV2342" i="6"/>
  <c r="AW2342" i="6"/>
  <c r="AX2342" i="6"/>
  <c r="AY2342" i="6"/>
  <c r="AZ2342" i="6"/>
  <c r="BB2342" i="6" s="1"/>
  <c r="BA2342" i="6"/>
  <c r="AI2217" i="6"/>
  <c r="AJ2217" i="6"/>
  <c r="AK2217" i="6"/>
  <c r="AL2217" i="6"/>
  <c r="AM2217" i="6"/>
  <c r="AN2217" i="6"/>
  <c r="AO2217" i="6"/>
  <c r="AP2217" i="6"/>
  <c r="AQ2217" i="6"/>
  <c r="AR2217" i="6"/>
  <c r="AS2217" i="6"/>
  <c r="AT2217" i="6"/>
  <c r="AU2217" i="6"/>
  <c r="AV2217" i="6"/>
  <c r="AW2217" i="6"/>
  <c r="AX2217" i="6"/>
  <c r="AY2217" i="6"/>
  <c r="AZ2217" i="6"/>
  <c r="BA2217" i="6"/>
  <c r="BB2217" i="6"/>
  <c r="BC2217" i="6"/>
  <c r="BD2217" i="6"/>
  <c r="BF2217" i="6" s="1"/>
  <c r="BE2217" i="6"/>
  <c r="BG2217" i="6"/>
  <c r="BH2217" i="6"/>
  <c r="BJ2217" i="6" s="1"/>
  <c r="BI2217" i="6"/>
  <c r="BK2217" i="6"/>
  <c r="BL2217" i="6"/>
  <c r="BN2217" i="6" s="1"/>
  <c r="BM2217" i="6"/>
  <c r="AI2343" i="6"/>
  <c r="AJ2343" i="6"/>
  <c r="AK2343" i="6"/>
  <c r="AL2343" i="6"/>
  <c r="AM2343" i="6"/>
  <c r="AN2343" i="6"/>
  <c r="AO2343" i="6"/>
  <c r="AP2343" i="6"/>
  <c r="AQ2343" i="6"/>
  <c r="AR2343" i="6"/>
  <c r="AS2343" i="6"/>
  <c r="AT2343" i="6"/>
  <c r="AU2343" i="6"/>
  <c r="AV2343" i="6"/>
  <c r="AW2343" i="6"/>
  <c r="AX2343" i="6"/>
  <c r="AY2343" i="6"/>
  <c r="AZ2343" i="6"/>
  <c r="BA2343" i="6"/>
  <c r="BB2343" i="6"/>
  <c r="AI2218" i="6"/>
  <c r="AJ2218" i="6"/>
  <c r="AK2218" i="6"/>
  <c r="AL2218" i="6"/>
  <c r="AM2218" i="6"/>
  <c r="AN2218" i="6"/>
  <c r="AO2218" i="6"/>
  <c r="AP2218" i="6"/>
  <c r="AQ2218" i="6"/>
  <c r="AR2218" i="6"/>
  <c r="AS2218" i="6"/>
  <c r="AT2218" i="6"/>
  <c r="AU2218" i="6"/>
  <c r="AV2218" i="6"/>
  <c r="AW2218" i="6"/>
  <c r="AX2218" i="6"/>
  <c r="AY2218" i="6"/>
  <c r="AZ2218" i="6"/>
  <c r="BA2218" i="6"/>
  <c r="BB2218" i="6"/>
  <c r="BC2218" i="6"/>
  <c r="BD2218" i="6"/>
  <c r="BF2218" i="6" s="1"/>
  <c r="BE2218" i="6"/>
  <c r="BG2218" i="6"/>
  <c r="BH2218" i="6"/>
  <c r="BJ2218" i="6" s="1"/>
  <c r="BI2218" i="6"/>
  <c r="BK2218" i="6"/>
  <c r="BL2218" i="6"/>
  <c r="BN2218" i="6" s="1"/>
  <c r="BM2218" i="6"/>
  <c r="AI2344" i="6"/>
  <c r="AJ2344" i="6"/>
  <c r="AK2344" i="6"/>
  <c r="AL2344" i="6"/>
  <c r="AM2344" i="6"/>
  <c r="AN2344" i="6"/>
  <c r="AO2344" i="6"/>
  <c r="AP2344" i="6"/>
  <c r="AQ2344" i="6"/>
  <c r="AR2344" i="6"/>
  <c r="AS2344" i="6"/>
  <c r="AT2344" i="6"/>
  <c r="AU2344" i="6"/>
  <c r="AV2344" i="6"/>
  <c r="AW2344" i="6"/>
  <c r="AX2344" i="6"/>
  <c r="AY2344" i="6"/>
  <c r="AZ2344" i="6"/>
  <c r="BA2344" i="6"/>
  <c r="BB2344" i="6"/>
  <c r="AI2219" i="6"/>
  <c r="AJ2219" i="6"/>
  <c r="AK2219" i="6"/>
  <c r="AL2219" i="6"/>
  <c r="AM2219" i="6"/>
  <c r="AN2219" i="6"/>
  <c r="AO2219" i="6"/>
  <c r="AP2219" i="6"/>
  <c r="AQ2219" i="6"/>
  <c r="AR2219" i="6"/>
  <c r="AS2219" i="6"/>
  <c r="AT2219" i="6"/>
  <c r="AU2219" i="6"/>
  <c r="AV2219" i="6"/>
  <c r="AW2219" i="6"/>
  <c r="AX2219" i="6"/>
  <c r="AY2219" i="6"/>
  <c r="AZ2219" i="6"/>
  <c r="BA2219" i="6"/>
  <c r="BB2219" i="6"/>
  <c r="BC2219" i="6"/>
  <c r="BD2219" i="6"/>
  <c r="BF2219" i="6" s="1"/>
  <c r="BE2219" i="6"/>
  <c r="BG2219" i="6"/>
  <c r="BH2219" i="6"/>
  <c r="BJ2219" i="6" s="1"/>
  <c r="BI2219" i="6"/>
  <c r="BK2219" i="6"/>
  <c r="BL2219" i="6"/>
  <c r="BN2219" i="6" s="1"/>
  <c r="BM2219" i="6"/>
  <c r="AI2345" i="6"/>
  <c r="AJ2345" i="6"/>
  <c r="AL2345" i="6" s="1"/>
  <c r="AK2345" i="6"/>
  <c r="AM2345" i="6"/>
  <c r="AN2345" i="6"/>
  <c r="AO2345" i="6"/>
  <c r="AP2345" i="6"/>
  <c r="AQ2345" i="6"/>
  <c r="AR2345" i="6"/>
  <c r="AS2345" i="6"/>
  <c r="AT2345" i="6"/>
  <c r="AU2345" i="6"/>
  <c r="AV2345" i="6"/>
  <c r="AW2345" i="6"/>
  <c r="AX2345" i="6"/>
  <c r="AY2345" i="6"/>
  <c r="AZ2345" i="6"/>
  <c r="BA2345" i="6"/>
  <c r="BB2345" i="6"/>
  <c r="AI2220" i="6"/>
  <c r="AJ2220" i="6"/>
  <c r="AK2220" i="6"/>
  <c r="AL2220" i="6"/>
  <c r="AM2220" i="6"/>
  <c r="AN2220" i="6"/>
  <c r="AO2220" i="6"/>
  <c r="AP2220" i="6"/>
  <c r="AQ2220" i="6"/>
  <c r="AR2220" i="6"/>
  <c r="AS2220" i="6"/>
  <c r="AT2220" i="6"/>
  <c r="AU2220" i="6"/>
  <c r="AV2220" i="6"/>
  <c r="AW2220" i="6"/>
  <c r="AX2220" i="6"/>
  <c r="AY2220" i="6"/>
  <c r="AZ2220" i="6"/>
  <c r="BA2220" i="6"/>
  <c r="BB2220" i="6"/>
  <c r="BC2220" i="6"/>
  <c r="BD2220" i="6"/>
  <c r="BF2220" i="6" s="1"/>
  <c r="BE2220" i="6"/>
  <c r="BG2220" i="6"/>
  <c r="BH2220" i="6"/>
  <c r="BJ2220" i="6" s="1"/>
  <c r="BI2220" i="6"/>
  <c r="BK2220" i="6"/>
  <c r="BL2220" i="6"/>
  <c r="BN2220" i="6" s="1"/>
  <c r="BM2220" i="6"/>
  <c r="AI2346" i="6"/>
  <c r="AJ2346" i="6"/>
  <c r="AK2346" i="6"/>
  <c r="AL2346" i="6"/>
  <c r="AM2346" i="6"/>
  <c r="AN2346" i="6"/>
  <c r="AO2346" i="6"/>
  <c r="AP2346" i="6"/>
  <c r="AQ2346" i="6"/>
  <c r="AR2346" i="6"/>
  <c r="AS2346" i="6"/>
  <c r="AT2346" i="6"/>
  <c r="AU2346" i="6"/>
  <c r="AV2346" i="6"/>
  <c r="AW2346" i="6"/>
  <c r="AX2346" i="6"/>
  <c r="AY2346" i="6"/>
  <c r="AZ2346" i="6"/>
  <c r="BA2346" i="6"/>
  <c r="BB2346" i="6"/>
  <c r="AI2221" i="6"/>
  <c r="AJ2221" i="6"/>
  <c r="AK2221" i="6"/>
  <c r="AL2221" i="6"/>
  <c r="AM2221" i="6"/>
  <c r="AN2221" i="6"/>
  <c r="AO2221" i="6"/>
  <c r="AP2221" i="6"/>
  <c r="AQ2221" i="6"/>
  <c r="AR2221" i="6"/>
  <c r="AS2221" i="6"/>
  <c r="AT2221" i="6"/>
  <c r="AU2221" i="6"/>
  <c r="AV2221" i="6"/>
  <c r="AW2221" i="6"/>
  <c r="AX2221" i="6"/>
  <c r="AY2221" i="6"/>
  <c r="AZ2221" i="6"/>
  <c r="BA2221" i="6"/>
  <c r="BB2221" i="6"/>
  <c r="BC2221" i="6"/>
  <c r="BD2221" i="6"/>
  <c r="BF2221" i="6" s="1"/>
  <c r="BE2221" i="6"/>
  <c r="BG2221" i="6"/>
  <c r="BH2221" i="6"/>
  <c r="BJ2221" i="6" s="1"/>
  <c r="BI2221" i="6"/>
  <c r="BK2221" i="6"/>
  <c r="BL2221" i="6"/>
  <c r="BN2221" i="6" s="1"/>
  <c r="BM2221" i="6"/>
  <c r="AI2347" i="6"/>
  <c r="AJ2347" i="6"/>
  <c r="AK2347" i="6"/>
  <c r="AL2347" i="6"/>
  <c r="AM2347" i="6"/>
  <c r="AN2347" i="6"/>
  <c r="AO2347" i="6"/>
  <c r="AP2347" i="6"/>
  <c r="AQ2347" i="6"/>
  <c r="AR2347" i="6"/>
  <c r="AS2347" i="6"/>
  <c r="AT2347" i="6"/>
  <c r="AU2347" i="6"/>
  <c r="AV2347" i="6"/>
  <c r="AW2347" i="6"/>
  <c r="AX2347" i="6"/>
  <c r="AY2347" i="6"/>
  <c r="AZ2347" i="6"/>
  <c r="BA2347" i="6"/>
  <c r="BB2347" i="6"/>
  <c r="AI2222" i="6"/>
  <c r="AJ2222" i="6"/>
  <c r="AK2222" i="6"/>
  <c r="AL2222" i="6"/>
  <c r="AM2222" i="6"/>
  <c r="AN2222" i="6"/>
  <c r="AO2222" i="6"/>
  <c r="AP2222" i="6"/>
  <c r="AQ2222" i="6"/>
  <c r="AR2222" i="6"/>
  <c r="AS2222" i="6"/>
  <c r="AT2222" i="6"/>
  <c r="AU2222" i="6"/>
  <c r="AV2222" i="6"/>
  <c r="AW2222" i="6"/>
  <c r="AX2222" i="6"/>
  <c r="AY2222" i="6"/>
  <c r="AZ2222" i="6"/>
  <c r="BA2222" i="6"/>
  <c r="BB2222" i="6"/>
  <c r="BC2222" i="6"/>
  <c r="BD2222" i="6"/>
  <c r="BF2222" i="6" s="1"/>
  <c r="BO2222" i="6" s="1"/>
  <c r="BP2222" i="6" s="1"/>
  <c r="BE2222" i="6"/>
  <c r="BG2222" i="6"/>
  <c r="BH2222" i="6"/>
  <c r="BJ2222" i="6" s="1"/>
  <c r="BI2222" i="6"/>
  <c r="BK2222" i="6"/>
  <c r="BL2222" i="6"/>
  <c r="BN2222" i="6" s="1"/>
  <c r="BM2222" i="6"/>
  <c r="AI2348" i="6"/>
  <c r="AJ2348" i="6"/>
  <c r="AK2348" i="6"/>
  <c r="AL2348" i="6"/>
  <c r="AM2348" i="6"/>
  <c r="AN2348" i="6"/>
  <c r="AO2348" i="6"/>
  <c r="AP2348" i="6"/>
  <c r="AQ2348" i="6"/>
  <c r="AR2348" i="6"/>
  <c r="AS2348" i="6"/>
  <c r="AT2348" i="6"/>
  <c r="AU2348" i="6"/>
  <c r="AV2348" i="6"/>
  <c r="AW2348" i="6"/>
  <c r="AX2348" i="6"/>
  <c r="AY2348" i="6"/>
  <c r="AZ2348" i="6"/>
  <c r="BA2348" i="6"/>
  <c r="BB2348" i="6"/>
  <c r="AI2223" i="6"/>
  <c r="AJ2223" i="6"/>
  <c r="AK2223" i="6"/>
  <c r="AL2223" i="6"/>
  <c r="AM2223" i="6"/>
  <c r="AN2223" i="6"/>
  <c r="AO2223" i="6"/>
  <c r="AP2223" i="6"/>
  <c r="AQ2223" i="6"/>
  <c r="AR2223" i="6"/>
  <c r="AT2223" i="6" s="1"/>
  <c r="AS2223" i="6"/>
  <c r="AU2223" i="6"/>
  <c r="AV2223" i="6"/>
  <c r="AW2223" i="6"/>
  <c r="AX2223" i="6"/>
  <c r="AY2223" i="6"/>
  <c r="AZ2223" i="6"/>
  <c r="BA2223" i="6"/>
  <c r="BB2223" i="6"/>
  <c r="BC2223" i="6"/>
  <c r="BD2223" i="6"/>
  <c r="BF2223" i="6" s="1"/>
  <c r="BE2223" i="6"/>
  <c r="BG2223" i="6"/>
  <c r="BH2223" i="6"/>
  <c r="BJ2223" i="6" s="1"/>
  <c r="BI2223" i="6"/>
  <c r="BK2223" i="6"/>
  <c r="BL2223" i="6"/>
  <c r="BN2223" i="6" s="1"/>
  <c r="BM2223" i="6"/>
  <c r="AI2349" i="6"/>
  <c r="AJ2349" i="6"/>
  <c r="AK2349" i="6"/>
  <c r="AL2349" i="6"/>
  <c r="AM2349" i="6"/>
  <c r="AN2349" i="6"/>
  <c r="AO2349" i="6"/>
  <c r="AP2349" i="6"/>
  <c r="AQ2349" i="6"/>
  <c r="AR2349" i="6"/>
  <c r="AS2349" i="6"/>
  <c r="AT2349" i="6"/>
  <c r="AU2349" i="6"/>
  <c r="AV2349" i="6"/>
  <c r="AW2349" i="6"/>
  <c r="AX2349" i="6"/>
  <c r="AY2349" i="6"/>
  <c r="AZ2349" i="6"/>
  <c r="BA2349" i="6"/>
  <c r="BB2349" i="6"/>
  <c r="AI2224" i="6"/>
  <c r="AJ2224" i="6"/>
  <c r="AL2224" i="6" s="1"/>
  <c r="AK2224" i="6"/>
  <c r="AM2224" i="6"/>
  <c r="AN2224" i="6"/>
  <c r="AO2224" i="6"/>
  <c r="AP2224" i="6"/>
  <c r="AQ2224" i="6"/>
  <c r="AR2224" i="6"/>
  <c r="AS2224" i="6"/>
  <c r="AT2224" i="6"/>
  <c r="AU2224" i="6"/>
  <c r="AV2224" i="6"/>
  <c r="AW2224" i="6"/>
  <c r="AX2224" i="6"/>
  <c r="AY2224" i="6"/>
  <c r="AZ2224" i="6"/>
  <c r="BB2224" i="6" s="1"/>
  <c r="BA2224" i="6"/>
  <c r="BC2224" i="6"/>
  <c r="BD2224" i="6"/>
  <c r="BE2224" i="6"/>
  <c r="BG2224" i="6"/>
  <c r="BH2224" i="6"/>
  <c r="BJ2224" i="6" s="1"/>
  <c r="BI2224" i="6"/>
  <c r="BK2224" i="6"/>
  <c r="BL2224" i="6"/>
  <c r="BN2224" i="6" s="1"/>
  <c r="BM2224" i="6"/>
  <c r="AI2350" i="6"/>
  <c r="AJ2350" i="6"/>
  <c r="AK2350" i="6"/>
  <c r="AL2350" i="6"/>
  <c r="AM2350" i="6"/>
  <c r="AN2350" i="6"/>
  <c r="AO2350" i="6"/>
  <c r="AP2350" i="6"/>
  <c r="AQ2350" i="6"/>
  <c r="AR2350" i="6"/>
  <c r="AS2350" i="6"/>
  <c r="AT2350" i="6"/>
  <c r="AU2350" i="6"/>
  <c r="AV2350" i="6"/>
  <c r="AW2350" i="6"/>
  <c r="AX2350" i="6"/>
  <c r="AY2350" i="6"/>
  <c r="AZ2350" i="6"/>
  <c r="BA2350" i="6"/>
  <c r="BB2350" i="6"/>
  <c r="AI2225" i="6"/>
  <c r="AJ2225" i="6"/>
  <c r="AL2225" i="6" s="1"/>
  <c r="AK2225" i="6"/>
  <c r="AM2225" i="6"/>
  <c r="AN2225" i="6"/>
  <c r="AP2225" i="6" s="1"/>
  <c r="AO2225" i="6"/>
  <c r="AQ2225" i="6"/>
  <c r="AR2225" i="6"/>
  <c r="AS2225" i="6"/>
  <c r="AT2225" i="6"/>
  <c r="AU2225" i="6"/>
  <c r="AV2225" i="6"/>
  <c r="AW2225" i="6"/>
  <c r="AX2225" i="6"/>
  <c r="AY2225" i="6"/>
  <c r="AZ2225" i="6"/>
  <c r="BB2225" i="6" s="1"/>
  <c r="BA2225" i="6"/>
  <c r="BC2225" i="6"/>
  <c r="BD2225" i="6"/>
  <c r="BF2225" i="6" s="1"/>
  <c r="BE2225" i="6"/>
  <c r="BG2225" i="6"/>
  <c r="BH2225" i="6"/>
  <c r="BJ2225" i="6" s="1"/>
  <c r="BI2225" i="6"/>
  <c r="BK2225" i="6"/>
  <c r="BL2225" i="6"/>
  <c r="BN2225" i="6" s="1"/>
  <c r="BM2225" i="6"/>
  <c r="AI2351" i="6"/>
  <c r="AJ2351" i="6"/>
  <c r="AK2351" i="6"/>
  <c r="AL2351" i="6"/>
  <c r="AM2351" i="6"/>
  <c r="AN2351" i="6"/>
  <c r="AO2351" i="6"/>
  <c r="AP2351" i="6"/>
  <c r="AQ2351" i="6"/>
  <c r="AR2351" i="6"/>
  <c r="AS2351" i="6"/>
  <c r="AT2351" i="6"/>
  <c r="AU2351" i="6"/>
  <c r="AV2351" i="6"/>
  <c r="AW2351" i="6"/>
  <c r="AX2351" i="6"/>
  <c r="AY2351" i="6"/>
  <c r="AZ2351" i="6"/>
  <c r="BA2351" i="6"/>
  <c r="BB2351" i="6"/>
  <c r="AI2226" i="6"/>
  <c r="AJ2226" i="6"/>
  <c r="AK2226" i="6"/>
  <c r="AL2226" i="6"/>
  <c r="AM2226" i="6"/>
  <c r="AN2226" i="6"/>
  <c r="AO2226" i="6"/>
  <c r="AP2226" i="6"/>
  <c r="AQ2226" i="6"/>
  <c r="AR2226" i="6"/>
  <c r="AS2226" i="6"/>
  <c r="AT2226" i="6"/>
  <c r="AU2226" i="6"/>
  <c r="AV2226" i="6"/>
  <c r="AW2226" i="6"/>
  <c r="AX2226" i="6"/>
  <c r="AY2226" i="6"/>
  <c r="AZ2226" i="6"/>
  <c r="BA2226" i="6"/>
  <c r="BB2226" i="6"/>
  <c r="BC2226" i="6"/>
  <c r="BD2226" i="6"/>
  <c r="BF2226" i="6" s="1"/>
  <c r="BE2226" i="6"/>
  <c r="BG2226" i="6"/>
  <c r="BH2226" i="6"/>
  <c r="BJ2226" i="6" s="1"/>
  <c r="BI2226" i="6"/>
  <c r="BK2226" i="6"/>
  <c r="BL2226" i="6"/>
  <c r="BN2226" i="6" s="1"/>
  <c r="BM2226" i="6"/>
  <c r="AI2352" i="6"/>
  <c r="AJ2352" i="6"/>
  <c r="AK2352" i="6"/>
  <c r="AL2352" i="6"/>
  <c r="AM2352" i="6"/>
  <c r="AN2352" i="6"/>
  <c r="AO2352" i="6"/>
  <c r="AP2352" i="6"/>
  <c r="AQ2352" i="6"/>
  <c r="AR2352" i="6"/>
  <c r="AS2352" i="6"/>
  <c r="AT2352" i="6"/>
  <c r="AU2352" i="6"/>
  <c r="AV2352" i="6"/>
  <c r="AW2352" i="6"/>
  <c r="AX2352" i="6"/>
  <c r="AY2352" i="6"/>
  <c r="AZ2352" i="6"/>
  <c r="BA2352" i="6"/>
  <c r="BB2352" i="6"/>
  <c r="AI2227" i="6"/>
  <c r="AJ2227" i="6"/>
  <c r="AK2227" i="6"/>
  <c r="AL2227" i="6"/>
  <c r="AM2227" i="6"/>
  <c r="AN2227" i="6"/>
  <c r="AP2227" i="6" s="1"/>
  <c r="AO2227" i="6"/>
  <c r="AQ2227" i="6"/>
  <c r="AR2227" i="6"/>
  <c r="AS2227" i="6"/>
  <c r="AT2227" i="6"/>
  <c r="AU2227" i="6"/>
  <c r="AV2227" i="6"/>
  <c r="AW2227" i="6"/>
  <c r="AX2227" i="6"/>
  <c r="AY2227" i="6"/>
  <c r="AZ2227" i="6"/>
  <c r="BA2227" i="6"/>
  <c r="BB2227" i="6"/>
  <c r="BC2227" i="6"/>
  <c r="BD2227" i="6"/>
  <c r="BF2227" i="6" s="1"/>
  <c r="BE2227" i="6"/>
  <c r="BG2227" i="6"/>
  <c r="BH2227" i="6"/>
  <c r="BJ2227" i="6" s="1"/>
  <c r="BI2227" i="6"/>
  <c r="BK2227" i="6"/>
  <c r="BL2227" i="6"/>
  <c r="BN2227" i="6" s="1"/>
  <c r="BM2227" i="6"/>
  <c r="AI2353" i="6"/>
  <c r="AJ2353" i="6"/>
  <c r="AK2353" i="6"/>
  <c r="AL2353" i="6"/>
  <c r="AM2353" i="6"/>
  <c r="AN2353" i="6"/>
  <c r="AO2353" i="6"/>
  <c r="AP2353" i="6"/>
  <c r="AQ2353" i="6"/>
  <c r="AR2353" i="6"/>
  <c r="AS2353" i="6"/>
  <c r="AT2353" i="6"/>
  <c r="AU2353" i="6"/>
  <c r="AV2353" i="6"/>
  <c r="AW2353" i="6"/>
  <c r="AX2353" i="6"/>
  <c r="AY2353" i="6"/>
  <c r="AZ2353" i="6"/>
  <c r="BA2353" i="6"/>
  <c r="BB2353" i="6"/>
  <c r="AI2228" i="6"/>
  <c r="AJ2228" i="6"/>
  <c r="AL2228" i="6" s="1"/>
  <c r="AK2228" i="6"/>
  <c r="AM2228" i="6"/>
  <c r="AN2228" i="6"/>
  <c r="AO2228" i="6"/>
  <c r="AP2228" i="6"/>
  <c r="AQ2228" i="6"/>
  <c r="AR2228" i="6"/>
  <c r="AT2228" i="6" s="1"/>
  <c r="AS2228" i="6"/>
  <c r="AU2228" i="6"/>
  <c r="AV2228" i="6"/>
  <c r="AX2228" i="6" s="1"/>
  <c r="AW2228" i="6"/>
  <c r="AY2228" i="6"/>
  <c r="AZ2228" i="6"/>
  <c r="BA2228" i="6"/>
  <c r="BB2228" i="6"/>
  <c r="BC2228" i="6"/>
  <c r="BD2228" i="6"/>
  <c r="BF2228" i="6" s="1"/>
  <c r="BE2228" i="6"/>
  <c r="BG2228" i="6"/>
  <c r="BH2228" i="6"/>
  <c r="BJ2228" i="6" s="1"/>
  <c r="BI2228" i="6"/>
  <c r="BK2228" i="6"/>
  <c r="BL2228" i="6"/>
  <c r="BN2228" i="6" s="1"/>
  <c r="BM2228" i="6"/>
  <c r="AI2354" i="6"/>
  <c r="AJ2354" i="6"/>
  <c r="AK2354" i="6"/>
  <c r="AL2354" i="6"/>
  <c r="AM2354" i="6"/>
  <c r="AN2354" i="6"/>
  <c r="AO2354" i="6"/>
  <c r="AP2354" i="6"/>
  <c r="AQ2354" i="6"/>
  <c r="AR2354" i="6"/>
  <c r="AS2354" i="6"/>
  <c r="AT2354" i="6"/>
  <c r="AU2354" i="6"/>
  <c r="AV2354" i="6"/>
  <c r="AW2354" i="6"/>
  <c r="AX2354" i="6"/>
  <c r="AY2354" i="6"/>
  <c r="AZ2354" i="6"/>
  <c r="BA2354" i="6"/>
  <c r="BB2354" i="6"/>
  <c r="AI2229" i="6"/>
  <c r="AJ2229" i="6"/>
  <c r="AK2229" i="6"/>
  <c r="AL2229" i="6"/>
  <c r="AM2229" i="6"/>
  <c r="AN2229" i="6"/>
  <c r="AP2229" i="6" s="1"/>
  <c r="AO2229" i="6"/>
  <c r="AQ2229" i="6"/>
  <c r="AR2229" i="6"/>
  <c r="AT2229" i="6" s="1"/>
  <c r="AS2229" i="6"/>
  <c r="AU2229" i="6"/>
  <c r="AV2229" i="6"/>
  <c r="AW2229" i="6"/>
  <c r="AX2229" i="6"/>
  <c r="AY2229" i="6"/>
  <c r="AZ2229" i="6"/>
  <c r="BB2229" i="6" s="1"/>
  <c r="BA2229" i="6"/>
  <c r="BC2229" i="6"/>
  <c r="BD2229" i="6"/>
  <c r="BF2229" i="6" s="1"/>
  <c r="BE2229" i="6"/>
  <c r="BG2229" i="6"/>
  <c r="BH2229" i="6"/>
  <c r="BJ2229" i="6" s="1"/>
  <c r="BI2229" i="6"/>
  <c r="BK2229" i="6"/>
  <c r="BL2229" i="6"/>
  <c r="BN2229" i="6" s="1"/>
  <c r="BM2229" i="6"/>
  <c r="AI2355" i="6"/>
  <c r="AJ2355" i="6"/>
  <c r="AK2355" i="6"/>
  <c r="AL2355" i="6"/>
  <c r="AM2355" i="6"/>
  <c r="AN2355" i="6"/>
  <c r="AO2355" i="6"/>
  <c r="AP2355" i="6"/>
  <c r="AQ2355" i="6"/>
  <c r="AR2355" i="6"/>
  <c r="AS2355" i="6"/>
  <c r="AT2355" i="6"/>
  <c r="AU2355" i="6"/>
  <c r="AV2355" i="6"/>
  <c r="AW2355" i="6"/>
  <c r="AX2355" i="6"/>
  <c r="AY2355" i="6"/>
  <c r="AZ2355" i="6"/>
  <c r="BA2355" i="6"/>
  <c r="BB2355" i="6"/>
  <c r="AI2230" i="6"/>
  <c r="AJ2230" i="6"/>
  <c r="AK2230" i="6"/>
  <c r="AL2230" i="6"/>
  <c r="AM2230" i="6"/>
  <c r="AN2230" i="6"/>
  <c r="AO2230" i="6"/>
  <c r="AP2230" i="6"/>
  <c r="AQ2230" i="6"/>
  <c r="AR2230" i="6"/>
  <c r="AS2230" i="6"/>
  <c r="AT2230" i="6"/>
  <c r="AU2230" i="6"/>
  <c r="AV2230" i="6"/>
  <c r="AW2230" i="6"/>
  <c r="AX2230" i="6"/>
  <c r="AY2230" i="6"/>
  <c r="AZ2230" i="6"/>
  <c r="BA2230" i="6"/>
  <c r="BB2230" i="6" s="1"/>
  <c r="BC2230" i="6"/>
  <c r="BD2230" i="6"/>
  <c r="BF2230" i="6" s="1"/>
  <c r="BE2230" i="6"/>
  <c r="BG2230" i="6"/>
  <c r="BH2230" i="6"/>
  <c r="BJ2230" i="6" s="1"/>
  <c r="BI2230" i="6"/>
  <c r="BK2230" i="6"/>
  <c r="BL2230" i="6"/>
  <c r="BN2230" i="6" s="1"/>
  <c r="BM2230" i="6"/>
  <c r="AI2356" i="6"/>
  <c r="AJ2356" i="6"/>
  <c r="AK2356" i="6"/>
  <c r="AL2356" i="6"/>
  <c r="AM2356" i="6"/>
  <c r="AN2356" i="6"/>
  <c r="AO2356" i="6"/>
  <c r="AP2356" i="6"/>
  <c r="AQ2356" i="6"/>
  <c r="AR2356" i="6"/>
  <c r="AS2356" i="6"/>
  <c r="AT2356" i="6"/>
  <c r="AU2356" i="6"/>
  <c r="AV2356" i="6"/>
  <c r="AW2356" i="6"/>
  <c r="AX2356" i="6"/>
  <c r="AY2356" i="6"/>
  <c r="AZ2356" i="6"/>
  <c r="BA2356" i="6"/>
  <c r="BB2356" i="6"/>
  <c r="AI2231" i="6"/>
  <c r="AJ2231" i="6"/>
  <c r="AK2231" i="6"/>
  <c r="AL2231" i="6" s="1"/>
  <c r="AM2231" i="6"/>
  <c r="AN2231" i="6"/>
  <c r="AO2231" i="6"/>
  <c r="AP2231" i="6"/>
  <c r="AQ2231" i="6"/>
  <c r="AR2231" i="6"/>
  <c r="AT2231" i="6" s="1"/>
  <c r="AS2231" i="6"/>
  <c r="AU2231" i="6"/>
  <c r="AV2231" i="6"/>
  <c r="AW2231" i="6"/>
  <c r="AX2231" i="6"/>
  <c r="AY2231" i="6"/>
  <c r="AZ2231" i="6"/>
  <c r="BB2231" i="6" s="1"/>
  <c r="BA2231" i="6"/>
  <c r="BC2231" i="6"/>
  <c r="BD2231" i="6"/>
  <c r="BF2231" i="6" s="1"/>
  <c r="BE2231" i="6"/>
  <c r="BG2231" i="6"/>
  <c r="BH2231" i="6"/>
  <c r="BJ2231" i="6" s="1"/>
  <c r="BI2231" i="6"/>
  <c r="BK2231" i="6"/>
  <c r="BL2231" i="6"/>
  <c r="BN2231" i="6" s="1"/>
  <c r="BM2231" i="6"/>
  <c r="AI2357" i="6"/>
  <c r="AJ2357" i="6"/>
  <c r="AK2357" i="6"/>
  <c r="AL2357" i="6"/>
  <c r="AM2357" i="6"/>
  <c r="AN2357" i="6"/>
  <c r="AO2357" i="6"/>
  <c r="AP2357" i="6"/>
  <c r="AQ2357" i="6"/>
  <c r="AR2357" i="6"/>
  <c r="AS2357" i="6"/>
  <c r="AT2357" i="6"/>
  <c r="AU2357" i="6"/>
  <c r="AV2357" i="6"/>
  <c r="AW2357" i="6"/>
  <c r="AX2357" i="6"/>
  <c r="AY2357" i="6"/>
  <c r="AZ2357" i="6"/>
  <c r="BA2357" i="6"/>
  <c r="BB2357" i="6"/>
  <c r="AI2232" i="6"/>
  <c r="AJ2232" i="6"/>
  <c r="AK2232" i="6"/>
  <c r="AL2232" i="6"/>
  <c r="AM2232" i="6"/>
  <c r="AN2232" i="6"/>
  <c r="AP2232" i="6" s="1"/>
  <c r="AO2232" i="6"/>
  <c r="AQ2232" i="6"/>
  <c r="AR2232" i="6"/>
  <c r="AS2232" i="6"/>
  <c r="AT2232" i="6"/>
  <c r="AU2232" i="6"/>
  <c r="AV2232" i="6"/>
  <c r="AX2232" i="6" s="1"/>
  <c r="AW2232" i="6"/>
  <c r="AY2232" i="6"/>
  <c r="AZ2232" i="6"/>
  <c r="BA2232" i="6"/>
  <c r="BB2232" i="6" s="1"/>
  <c r="BC2232" i="6"/>
  <c r="BD2232" i="6"/>
  <c r="BF2232" i="6" s="1"/>
  <c r="BE2232" i="6"/>
  <c r="BG2232" i="6"/>
  <c r="BH2232" i="6"/>
  <c r="BI2232" i="6"/>
  <c r="BK2232" i="6"/>
  <c r="BL2232" i="6"/>
  <c r="BN2232" i="6" s="1"/>
  <c r="BM2232" i="6"/>
  <c r="AI2358" i="6"/>
  <c r="AJ2358" i="6"/>
  <c r="AK2358" i="6"/>
  <c r="AL2358" i="6"/>
  <c r="AM2358" i="6"/>
  <c r="AN2358" i="6"/>
  <c r="AO2358" i="6"/>
  <c r="AP2358" i="6"/>
  <c r="AQ2358" i="6"/>
  <c r="AR2358" i="6"/>
  <c r="AS2358" i="6"/>
  <c r="AT2358" i="6"/>
  <c r="AU2358" i="6"/>
  <c r="AV2358" i="6"/>
  <c r="AW2358" i="6"/>
  <c r="AX2358" i="6"/>
  <c r="AY2358" i="6"/>
  <c r="AZ2358" i="6"/>
  <c r="BA2358" i="6"/>
  <c r="BB2358" i="6"/>
  <c r="AI2233" i="6"/>
  <c r="AJ2233" i="6"/>
  <c r="AL2233" i="6" s="1"/>
  <c r="AK2233" i="6"/>
  <c r="AM2233" i="6"/>
  <c r="AN2233" i="6"/>
  <c r="AP2233" i="6" s="1"/>
  <c r="AO2233" i="6"/>
  <c r="AQ2233" i="6"/>
  <c r="AR2233" i="6"/>
  <c r="AS2233" i="6"/>
  <c r="AT2233" i="6"/>
  <c r="AU2233" i="6"/>
  <c r="AV2233" i="6"/>
  <c r="AW2233" i="6"/>
  <c r="AX2233" i="6"/>
  <c r="AY2233" i="6"/>
  <c r="AZ2233" i="6"/>
  <c r="BB2233" i="6" s="1"/>
  <c r="BA2233" i="6"/>
  <c r="BC2233" i="6"/>
  <c r="BD2233" i="6"/>
  <c r="BF2233" i="6" s="1"/>
  <c r="BE2233" i="6"/>
  <c r="BG2233" i="6"/>
  <c r="BH2233" i="6"/>
  <c r="BJ2233" i="6" s="1"/>
  <c r="BI2233" i="6"/>
  <c r="BK2233" i="6"/>
  <c r="BL2233" i="6"/>
  <c r="BN2233" i="6" s="1"/>
  <c r="BM2233" i="6"/>
  <c r="AI2359" i="6"/>
  <c r="AJ2359" i="6"/>
  <c r="AK2359" i="6"/>
  <c r="AL2359" i="6"/>
  <c r="AM2359" i="6"/>
  <c r="AN2359" i="6"/>
  <c r="AO2359" i="6"/>
  <c r="AP2359" i="6"/>
  <c r="AQ2359" i="6"/>
  <c r="AR2359" i="6"/>
  <c r="AS2359" i="6"/>
  <c r="AT2359" i="6"/>
  <c r="AU2359" i="6"/>
  <c r="AV2359" i="6"/>
  <c r="AW2359" i="6"/>
  <c r="AX2359" i="6"/>
  <c r="AY2359" i="6"/>
  <c r="AZ2359" i="6"/>
  <c r="BB2359" i="6" s="1"/>
  <c r="BA2359" i="6"/>
  <c r="AI2234" i="6"/>
  <c r="AJ2234" i="6"/>
  <c r="AK2234" i="6"/>
  <c r="AL2234" i="6"/>
  <c r="AM2234" i="6"/>
  <c r="AN2234" i="6"/>
  <c r="AO2234" i="6"/>
  <c r="AP2234" i="6"/>
  <c r="AQ2234" i="6"/>
  <c r="AR2234" i="6"/>
  <c r="AT2234" i="6" s="1"/>
  <c r="AS2234" i="6"/>
  <c r="AU2234" i="6"/>
  <c r="AV2234" i="6"/>
  <c r="AW2234" i="6"/>
  <c r="AX2234" i="6"/>
  <c r="AY2234" i="6"/>
  <c r="AZ2234" i="6"/>
  <c r="BA2234" i="6"/>
  <c r="BB2234" i="6"/>
  <c r="BC2234" i="6"/>
  <c r="BD2234" i="6"/>
  <c r="BE2234" i="6"/>
  <c r="BG2234" i="6"/>
  <c r="BH2234" i="6"/>
  <c r="BJ2234" i="6" s="1"/>
  <c r="BI2234" i="6"/>
  <c r="BK2234" i="6"/>
  <c r="BL2234" i="6"/>
  <c r="BN2234" i="6" s="1"/>
  <c r="BM2234" i="6"/>
  <c r="AI2360" i="6"/>
  <c r="AJ2360" i="6"/>
  <c r="AK2360" i="6"/>
  <c r="AL2360" i="6"/>
  <c r="AM2360" i="6"/>
  <c r="AN2360" i="6"/>
  <c r="AO2360" i="6"/>
  <c r="AP2360" i="6"/>
  <c r="AQ2360" i="6"/>
  <c r="AR2360" i="6"/>
  <c r="AS2360" i="6"/>
  <c r="AT2360" i="6"/>
  <c r="AU2360" i="6"/>
  <c r="AV2360" i="6"/>
  <c r="AX2360" i="6" s="1"/>
  <c r="AW2360" i="6"/>
  <c r="AY2360" i="6"/>
  <c r="AZ2360" i="6"/>
  <c r="BA2360" i="6"/>
  <c r="BB2360" i="6"/>
  <c r="AI2235" i="6"/>
  <c r="AJ2235" i="6"/>
  <c r="AK2235" i="6"/>
  <c r="AL2235" i="6"/>
  <c r="AM2235" i="6"/>
  <c r="AN2235" i="6"/>
  <c r="AO2235" i="6"/>
  <c r="AP2235" i="6"/>
  <c r="AQ2235" i="6"/>
  <c r="AR2235" i="6"/>
  <c r="AS2235" i="6"/>
  <c r="AT2235" i="6"/>
  <c r="AU2235" i="6"/>
  <c r="AV2235" i="6"/>
  <c r="AW2235" i="6"/>
  <c r="AX2235" i="6"/>
  <c r="AY2235" i="6"/>
  <c r="AZ2235" i="6"/>
  <c r="BA2235" i="6"/>
  <c r="BB2235" i="6"/>
  <c r="BC2235" i="6"/>
  <c r="BD2235" i="6"/>
  <c r="BF2235" i="6" s="1"/>
  <c r="BE2235" i="6"/>
  <c r="BG2235" i="6"/>
  <c r="BH2235" i="6"/>
  <c r="BJ2235" i="6" s="1"/>
  <c r="BI2235" i="6"/>
  <c r="BK2235" i="6"/>
  <c r="BL2235" i="6"/>
  <c r="BM2235" i="6"/>
  <c r="AI2361" i="6"/>
  <c r="AJ2361" i="6"/>
  <c r="AK2361" i="6"/>
  <c r="AL2361" i="6"/>
  <c r="AM2361" i="6"/>
  <c r="AN2361" i="6"/>
  <c r="AO2361" i="6"/>
  <c r="AP2361" i="6"/>
  <c r="AQ2361" i="6"/>
  <c r="AR2361" i="6"/>
  <c r="AS2361" i="6"/>
  <c r="AT2361" i="6"/>
  <c r="AU2361" i="6"/>
  <c r="AV2361" i="6"/>
  <c r="AW2361" i="6"/>
  <c r="AX2361" i="6"/>
  <c r="AY2361" i="6"/>
  <c r="AZ2361" i="6"/>
  <c r="BA2361" i="6"/>
  <c r="BB2361" i="6"/>
  <c r="AI2236" i="6"/>
  <c r="AJ2236" i="6"/>
  <c r="AK2236" i="6"/>
  <c r="AL2236" i="6"/>
  <c r="AM2236" i="6"/>
  <c r="AN2236" i="6"/>
  <c r="AP2236" i="6" s="1"/>
  <c r="AO2236" i="6"/>
  <c r="AQ2236" i="6"/>
  <c r="AR2236" i="6"/>
  <c r="AT2236" i="6" s="1"/>
  <c r="AS2236" i="6"/>
  <c r="AU2236" i="6"/>
  <c r="AV2236" i="6"/>
  <c r="AW2236" i="6"/>
  <c r="AX2236" i="6"/>
  <c r="AY2236" i="6"/>
  <c r="AZ2236" i="6"/>
  <c r="BA2236" i="6"/>
  <c r="BB2236" i="6"/>
  <c r="BC2236" i="6"/>
  <c r="BD2236" i="6"/>
  <c r="BF2236" i="6" s="1"/>
  <c r="BE2236" i="6"/>
  <c r="BG2236" i="6"/>
  <c r="BH2236" i="6"/>
  <c r="BJ2236" i="6" s="1"/>
  <c r="BI2236" i="6"/>
  <c r="BK2236" i="6"/>
  <c r="BL2236" i="6"/>
  <c r="BN2236" i="6" s="1"/>
  <c r="BM2236" i="6"/>
  <c r="AI2362" i="6"/>
  <c r="AJ2362" i="6"/>
  <c r="AL2362" i="6" s="1"/>
  <c r="AK2362" i="6"/>
  <c r="AM2362" i="6"/>
  <c r="AN2362" i="6"/>
  <c r="AO2362" i="6"/>
  <c r="AP2362" i="6"/>
  <c r="AQ2362" i="6"/>
  <c r="AR2362" i="6"/>
  <c r="AS2362" i="6"/>
  <c r="AT2362" i="6"/>
  <c r="AU2362" i="6"/>
  <c r="AV2362" i="6"/>
  <c r="AW2362" i="6"/>
  <c r="AX2362" i="6"/>
  <c r="AY2362" i="6"/>
  <c r="AZ2362" i="6"/>
  <c r="BA2362" i="6"/>
  <c r="BB2362" i="6"/>
  <c r="AI2237" i="6"/>
  <c r="AJ2237" i="6"/>
  <c r="AK2237" i="6"/>
  <c r="AL2237" i="6"/>
  <c r="AM2237" i="6"/>
  <c r="AN2237" i="6"/>
  <c r="AO2237" i="6"/>
  <c r="AP2237" i="6"/>
  <c r="AQ2237" i="6"/>
  <c r="AR2237" i="6"/>
  <c r="AS2237" i="6"/>
  <c r="AT2237" i="6"/>
  <c r="AU2237" i="6"/>
  <c r="AV2237" i="6"/>
  <c r="AW2237" i="6"/>
  <c r="AX2237" i="6"/>
  <c r="AY2237" i="6"/>
  <c r="AZ2237" i="6"/>
  <c r="BA2237" i="6"/>
  <c r="BB2237" i="6"/>
  <c r="BC2237" i="6"/>
  <c r="BD2237" i="6"/>
  <c r="BE2237" i="6"/>
  <c r="BG2237" i="6"/>
  <c r="BH2237" i="6"/>
  <c r="BJ2237" i="6" s="1"/>
  <c r="BI2237" i="6"/>
  <c r="BK2237" i="6"/>
  <c r="BL2237" i="6"/>
  <c r="BN2237" i="6" s="1"/>
  <c r="BM2237" i="6"/>
  <c r="AI2363" i="6"/>
  <c r="AJ2363" i="6"/>
  <c r="AK2363" i="6"/>
  <c r="AL2363" i="6"/>
  <c r="AM2363" i="6"/>
  <c r="AN2363" i="6"/>
  <c r="AO2363" i="6"/>
  <c r="AP2363" i="6"/>
  <c r="AQ2363" i="6"/>
  <c r="AR2363" i="6"/>
  <c r="AS2363" i="6"/>
  <c r="AT2363" i="6"/>
  <c r="AU2363" i="6"/>
  <c r="AV2363" i="6"/>
  <c r="AW2363" i="6"/>
  <c r="AX2363" i="6"/>
  <c r="AY2363" i="6"/>
  <c r="AZ2363" i="6"/>
  <c r="BA2363" i="6"/>
  <c r="BB2363" i="6"/>
  <c r="AI2238" i="6"/>
  <c r="AJ2238" i="6"/>
  <c r="AL2238" i="6" s="1"/>
  <c r="AK2238" i="6"/>
  <c r="AM2238" i="6"/>
  <c r="AN2238" i="6"/>
  <c r="AO2238" i="6"/>
  <c r="AP2238" i="6"/>
  <c r="AQ2238" i="6"/>
  <c r="AR2238" i="6"/>
  <c r="AS2238" i="6"/>
  <c r="AT2238" i="6"/>
  <c r="AU2238" i="6"/>
  <c r="AV2238" i="6"/>
  <c r="AW2238" i="6"/>
  <c r="AX2238" i="6"/>
  <c r="AY2238" i="6"/>
  <c r="AZ2238" i="6"/>
  <c r="BA2238" i="6"/>
  <c r="BB2238" i="6"/>
  <c r="BC2238" i="6"/>
  <c r="BD2238" i="6"/>
  <c r="BF2238" i="6" s="1"/>
  <c r="BE2238" i="6"/>
  <c r="BG2238" i="6"/>
  <c r="BH2238" i="6"/>
  <c r="BJ2238" i="6" s="1"/>
  <c r="BI2238" i="6"/>
  <c r="BK2238" i="6"/>
  <c r="BL2238" i="6"/>
  <c r="BN2238" i="6" s="1"/>
  <c r="BM2238" i="6"/>
  <c r="AI2364" i="6"/>
  <c r="AJ2364" i="6"/>
  <c r="AK2364" i="6"/>
  <c r="AL2364" i="6"/>
  <c r="AM2364" i="6"/>
  <c r="AN2364" i="6"/>
  <c r="AO2364" i="6"/>
  <c r="AP2364" i="6"/>
  <c r="AQ2364" i="6"/>
  <c r="AR2364" i="6"/>
  <c r="AT2364" i="6" s="1"/>
  <c r="AS2364" i="6"/>
  <c r="AU2364" i="6"/>
  <c r="AV2364" i="6"/>
  <c r="AW2364" i="6"/>
  <c r="AX2364" i="6"/>
  <c r="AY2364" i="6"/>
  <c r="AZ2364" i="6"/>
  <c r="BA2364" i="6"/>
  <c r="BB2364" i="6"/>
  <c r="AI2239" i="6"/>
  <c r="AJ2239" i="6"/>
  <c r="AL2239" i="6" s="1"/>
  <c r="AK2239" i="6"/>
  <c r="AM2239" i="6"/>
  <c r="AN2239" i="6"/>
  <c r="AO2239" i="6"/>
  <c r="AP2239" i="6"/>
  <c r="AQ2239" i="6"/>
  <c r="AR2239" i="6"/>
  <c r="AS2239" i="6"/>
  <c r="AT2239" i="6"/>
  <c r="AU2239" i="6"/>
  <c r="AV2239" i="6"/>
  <c r="AW2239" i="6"/>
  <c r="AX2239" i="6"/>
  <c r="AY2239" i="6"/>
  <c r="AZ2239" i="6"/>
  <c r="BA2239" i="6"/>
  <c r="BB2239" i="6"/>
  <c r="BC2239" i="6"/>
  <c r="BD2239" i="6"/>
  <c r="BF2239" i="6" s="1"/>
  <c r="BE2239" i="6"/>
  <c r="BG2239" i="6"/>
  <c r="BH2239" i="6"/>
  <c r="BJ2239" i="6" s="1"/>
  <c r="BI2239" i="6"/>
  <c r="BK2239" i="6"/>
  <c r="BL2239" i="6"/>
  <c r="BN2239" i="6" s="1"/>
  <c r="BM2239" i="6"/>
  <c r="AI2365" i="6"/>
  <c r="AJ2365" i="6"/>
  <c r="AK2365" i="6"/>
  <c r="AL2365" i="6"/>
  <c r="AM2365" i="6"/>
  <c r="AN2365" i="6"/>
  <c r="AO2365" i="6"/>
  <c r="AP2365" i="6"/>
  <c r="AQ2365" i="6"/>
  <c r="AR2365" i="6"/>
  <c r="AS2365" i="6"/>
  <c r="AT2365" i="6"/>
  <c r="AU2365" i="6"/>
  <c r="AV2365" i="6"/>
  <c r="AW2365" i="6"/>
  <c r="AX2365" i="6"/>
  <c r="AY2365" i="6"/>
  <c r="AZ2365" i="6"/>
  <c r="BA2365" i="6"/>
  <c r="BB2365" i="6"/>
  <c r="AI2240" i="6"/>
  <c r="AJ2240" i="6"/>
  <c r="AL2240" i="6" s="1"/>
  <c r="AK2240" i="6"/>
  <c r="AM2240" i="6"/>
  <c r="AN2240" i="6"/>
  <c r="AO2240" i="6"/>
  <c r="AP2240" i="6"/>
  <c r="AQ2240" i="6"/>
  <c r="AR2240" i="6"/>
  <c r="AS2240" i="6"/>
  <c r="AT2240" i="6"/>
  <c r="AU2240" i="6"/>
  <c r="AV2240" i="6"/>
  <c r="AW2240" i="6"/>
  <c r="AX2240" i="6"/>
  <c r="AY2240" i="6"/>
  <c r="AZ2240" i="6"/>
  <c r="BA2240" i="6"/>
  <c r="BB2240" i="6"/>
  <c r="BC2240" i="6"/>
  <c r="BD2240" i="6"/>
  <c r="BF2240" i="6" s="1"/>
  <c r="BE2240" i="6"/>
  <c r="BG2240" i="6"/>
  <c r="BH2240" i="6"/>
  <c r="BJ2240" i="6" s="1"/>
  <c r="BI2240" i="6"/>
  <c r="BK2240" i="6"/>
  <c r="BL2240" i="6"/>
  <c r="BM2240" i="6"/>
  <c r="AI2366" i="6"/>
  <c r="AJ2366" i="6"/>
  <c r="AK2366" i="6"/>
  <c r="AL2366" i="6"/>
  <c r="AM2366" i="6"/>
  <c r="AN2366" i="6"/>
  <c r="AO2366" i="6"/>
  <c r="AP2366" i="6"/>
  <c r="AQ2366" i="6"/>
  <c r="AR2366" i="6"/>
  <c r="AS2366" i="6"/>
  <c r="AT2366" i="6"/>
  <c r="AU2366" i="6"/>
  <c r="AV2366" i="6"/>
  <c r="AW2366" i="6"/>
  <c r="AX2366" i="6"/>
  <c r="AY2366" i="6"/>
  <c r="AZ2366" i="6"/>
  <c r="BA2366" i="6"/>
  <c r="BB2366" i="6"/>
  <c r="AI2241" i="6"/>
  <c r="AJ2241" i="6"/>
  <c r="AL2241" i="6" s="1"/>
  <c r="AK2241" i="6"/>
  <c r="AM2241" i="6"/>
  <c r="AN2241" i="6"/>
  <c r="AO2241" i="6"/>
  <c r="AP2241" i="6"/>
  <c r="AQ2241" i="6"/>
  <c r="AR2241" i="6"/>
  <c r="AT2241" i="6" s="1"/>
  <c r="AS2241" i="6"/>
  <c r="AU2241" i="6"/>
  <c r="AV2241" i="6"/>
  <c r="AX2241" i="6" s="1"/>
  <c r="AW2241" i="6"/>
  <c r="AY2241" i="6"/>
  <c r="AZ2241" i="6"/>
  <c r="BB2241" i="6" s="1"/>
  <c r="BA2241" i="6"/>
  <c r="BC2241" i="6"/>
  <c r="BD2241" i="6"/>
  <c r="BF2241" i="6" s="1"/>
  <c r="BE2241" i="6"/>
  <c r="BG2241" i="6"/>
  <c r="BH2241" i="6"/>
  <c r="BJ2241" i="6" s="1"/>
  <c r="BI2241" i="6"/>
  <c r="BK2241" i="6"/>
  <c r="BL2241" i="6"/>
  <c r="BM2241" i="6"/>
  <c r="AI2367" i="6"/>
  <c r="AJ2367" i="6"/>
  <c r="AK2367" i="6"/>
  <c r="AL2367" i="6"/>
  <c r="AM2367" i="6"/>
  <c r="AN2367" i="6"/>
  <c r="AO2367" i="6"/>
  <c r="AP2367" i="6"/>
  <c r="AQ2367" i="6"/>
  <c r="AR2367" i="6"/>
  <c r="AS2367" i="6"/>
  <c r="AT2367" i="6"/>
  <c r="AU2367" i="6"/>
  <c r="AV2367" i="6"/>
  <c r="AW2367" i="6"/>
  <c r="AX2367" i="6"/>
  <c r="AY2367" i="6"/>
  <c r="AZ2367" i="6"/>
  <c r="BA2367" i="6"/>
  <c r="BB2367" i="6"/>
  <c r="AI2242" i="6"/>
  <c r="AJ2242" i="6"/>
  <c r="AK2242" i="6"/>
  <c r="AL2242" i="6"/>
  <c r="AM2242" i="6"/>
  <c r="AN2242" i="6"/>
  <c r="AO2242" i="6"/>
  <c r="AP2242" i="6"/>
  <c r="AQ2242" i="6"/>
  <c r="AR2242" i="6"/>
  <c r="AS2242" i="6"/>
  <c r="AT2242" i="6"/>
  <c r="AU2242" i="6"/>
  <c r="AV2242" i="6"/>
  <c r="AW2242" i="6"/>
  <c r="AX2242" i="6"/>
  <c r="AY2242" i="6"/>
  <c r="AZ2242" i="6"/>
  <c r="BA2242" i="6"/>
  <c r="BB2242" i="6"/>
  <c r="BC2242" i="6"/>
  <c r="BD2242" i="6"/>
  <c r="BF2242" i="6" s="1"/>
  <c r="BE2242" i="6"/>
  <c r="BG2242" i="6"/>
  <c r="BH2242" i="6"/>
  <c r="BJ2242" i="6" s="1"/>
  <c r="BI2242" i="6"/>
  <c r="BK2242" i="6"/>
  <c r="BL2242" i="6"/>
  <c r="BN2242" i="6" s="1"/>
  <c r="BM2242" i="6"/>
  <c r="AI2368" i="6"/>
  <c r="AJ2368" i="6"/>
  <c r="AK2368" i="6"/>
  <c r="AL2368" i="6"/>
  <c r="AM2368" i="6"/>
  <c r="AN2368" i="6"/>
  <c r="AP2368" i="6" s="1"/>
  <c r="AO2368" i="6"/>
  <c r="AQ2368" i="6"/>
  <c r="AR2368" i="6"/>
  <c r="AS2368" i="6"/>
  <c r="AT2368" i="6"/>
  <c r="AU2368" i="6"/>
  <c r="AV2368" i="6"/>
  <c r="AW2368" i="6"/>
  <c r="AX2368" i="6"/>
  <c r="AY2368" i="6"/>
  <c r="AZ2368" i="6"/>
  <c r="BA2368" i="6"/>
  <c r="BB2368" i="6"/>
  <c r="AI2243" i="6"/>
  <c r="AJ2243" i="6"/>
  <c r="AK2243" i="6"/>
  <c r="AL2243" i="6"/>
  <c r="AM2243" i="6"/>
  <c r="AN2243" i="6"/>
  <c r="AO2243" i="6"/>
  <c r="AP2243" i="6"/>
  <c r="AQ2243" i="6"/>
  <c r="AR2243" i="6"/>
  <c r="AS2243" i="6"/>
  <c r="AT2243" i="6"/>
  <c r="AU2243" i="6"/>
  <c r="AV2243" i="6"/>
  <c r="AW2243" i="6"/>
  <c r="AX2243" i="6"/>
  <c r="AY2243" i="6"/>
  <c r="AZ2243" i="6"/>
  <c r="BA2243" i="6"/>
  <c r="BB2243" i="6"/>
  <c r="BC2243" i="6"/>
  <c r="BD2243" i="6"/>
  <c r="BF2243" i="6" s="1"/>
  <c r="BE2243" i="6"/>
  <c r="BG2243" i="6"/>
  <c r="BH2243" i="6"/>
  <c r="BI2243" i="6"/>
  <c r="BK2243" i="6"/>
  <c r="BL2243" i="6"/>
  <c r="BN2243" i="6" s="1"/>
  <c r="BM2243" i="6"/>
  <c r="AI2369" i="6"/>
  <c r="AJ2369" i="6"/>
  <c r="AK2369" i="6"/>
  <c r="AL2369" i="6"/>
  <c r="AM2369" i="6"/>
  <c r="AN2369" i="6"/>
  <c r="AO2369" i="6"/>
  <c r="AP2369" i="6"/>
  <c r="AQ2369" i="6"/>
  <c r="AR2369" i="6"/>
  <c r="AS2369" i="6"/>
  <c r="AT2369" i="6"/>
  <c r="AU2369" i="6"/>
  <c r="AV2369" i="6"/>
  <c r="AW2369" i="6"/>
  <c r="AX2369" i="6"/>
  <c r="AY2369" i="6"/>
  <c r="AZ2369" i="6"/>
  <c r="BA2369" i="6"/>
  <c r="BB2369" i="6"/>
  <c r="AI2244" i="6"/>
  <c r="AJ2244" i="6"/>
  <c r="AK2244" i="6"/>
  <c r="AL2244" i="6"/>
  <c r="AM2244" i="6"/>
  <c r="AN2244" i="6"/>
  <c r="AP2244" i="6" s="1"/>
  <c r="AO2244" i="6"/>
  <c r="AQ2244" i="6"/>
  <c r="AR2244" i="6"/>
  <c r="AT2244" i="6" s="1"/>
  <c r="AS2244" i="6"/>
  <c r="AU2244" i="6"/>
  <c r="AV2244" i="6"/>
  <c r="AW2244" i="6"/>
  <c r="AX2244" i="6"/>
  <c r="AY2244" i="6"/>
  <c r="AZ2244" i="6"/>
  <c r="BA2244" i="6"/>
  <c r="BB2244" i="6"/>
  <c r="BC2244" i="6"/>
  <c r="BD2244" i="6"/>
  <c r="BF2244" i="6" s="1"/>
  <c r="BE2244" i="6"/>
  <c r="BG2244" i="6"/>
  <c r="BH2244" i="6"/>
  <c r="BJ2244" i="6" s="1"/>
  <c r="BI2244" i="6"/>
  <c r="BK2244" i="6"/>
  <c r="BL2244" i="6"/>
  <c r="BN2244" i="6" s="1"/>
  <c r="BM2244" i="6"/>
  <c r="AI2370" i="6"/>
  <c r="AJ2370" i="6"/>
  <c r="AK2370" i="6"/>
  <c r="AL2370" i="6"/>
  <c r="AM2370" i="6"/>
  <c r="AN2370" i="6"/>
  <c r="AO2370" i="6"/>
  <c r="AP2370" i="6"/>
  <c r="AQ2370" i="6"/>
  <c r="AR2370" i="6"/>
  <c r="AS2370" i="6"/>
  <c r="AT2370" i="6"/>
  <c r="AU2370" i="6"/>
  <c r="AV2370" i="6"/>
  <c r="AW2370" i="6"/>
  <c r="AX2370" i="6"/>
  <c r="AY2370" i="6"/>
  <c r="AZ2370" i="6"/>
  <c r="BA2370" i="6"/>
  <c r="BB2370" i="6"/>
  <c r="AI2245" i="6"/>
  <c r="AJ2245" i="6"/>
  <c r="AL2245" i="6" s="1"/>
  <c r="AK2245" i="6"/>
  <c r="AM2245" i="6"/>
  <c r="AN2245" i="6"/>
  <c r="AP2245" i="6" s="1"/>
  <c r="AO2245" i="6"/>
  <c r="AQ2245" i="6"/>
  <c r="AR2245" i="6"/>
  <c r="AT2245" i="6" s="1"/>
  <c r="AS2245" i="6"/>
  <c r="AU2245" i="6"/>
  <c r="AV2245" i="6"/>
  <c r="AX2245" i="6" s="1"/>
  <c r="AW2245" i="6"/>
  <c r="AY2245" i="6"/>
  <c r="AZ2245" i="6"/>
  <c r="BB2245" i="6" s="1"/>
  <c r="BA2245" i="6"/>
  <c r="BC2245" i="6"/>
  <c r="BD2245" i="6"/>
  <c r="BF2245" i="6" s="1"/>
  <c r="BE2245" i="6"/>
  <c r="BG2245" i="6"/>
  <c r="BH2245" i="6"/>
  <c r="BJ2245" i="6" s="1"/>
  <c r="BI2245" i="6"/>
  <c r="BK2245" i="6"/>
  <c r="BL2245" i="6"/>
  <c r="BN2245" i="6" s="1"/>
  <c r="BM2245" i="6"/>
  <c r="AI2371" i="6"/>
  <c r="AJ2371" i="6"/>
  <c r="AK2371" i="6"/>
  <c r="AL2371" i="6"/>
  <c r="AM2371" i="6"/>
  <c r="AN2371" i="6"/>
  <c r="AO2371" i="6"/>
  <c r="AP2371" i="6"/>
  <c r="AQ2371" i="6"/>
  <c r="AR2371" i="6"/>
  <c r="AS2371" i="6"/>
  <c r="AT2371" i="6"/>
  <c r="AU2371" i="6"/>
  <c r="AV2371" i="6"/>
  <c r="AW2371" i="6"/>
  <c r="AX2371" i="6"/>
  <c r="AY2371" i="6"/>
  <c r="AZ2371" i="6"/>
  <c r="BA2371" i="6"/>
  <c r="BB2371" i="6"/>
  <c r="AI2246" i="6"/>
  <c r="AJ2246" i="6"/>
  <c r="AK2246" i="6"/>
  <c r="AL2246" i="6"/>
  <c r="AM2246" i="6"/>
  <c r="AN2246" i="6"/>
  <c r="AO2246" i="6"/>
  <c r="AP2246" i="6"/>
  <c r="AQ2246" i="6"/>
  <c r="AR2246" i="6"/>
  <c r="AS2246" i="6"/>
  <c r="AT2246" i="6"/>
  <c r="AU2246" i="6"/>
  <c r="AV2246" i="6"/>
  <c r="AW2246" i="6"/>
  <c r="AX2246" i="6"/>
  <c r="AY2246" i="6"/>
  <c r="AZ2246" i="6"/>
  <c r="BA2246" i="6"/>
  <c r="BB2246" i="6"/>
  <c r="BC2246" i="6"/>
  <c r="BD2246" i="6"/>
  <c r="BF2246" i="6" s="1"/>
  <c r="BE2246" i="6"/>
  <c r="BG2246" i="6"/>
  <c r="BH2246" i="6"/>
  <c r="BJ2246" i="6" s="1"/>
  <c r="BI2246" i="6"/>
  <c r="BK2246" i="6"/>
  <c r="BL2246" i="6"/>
  <c r="BN2246" i="6" s="1"/>
  <c r="BM2246" i="6"/>
  <c r="AI2372" i="6"/>
  <c r="AJ2372" i="6"/>
  <c r="AK2372" i="6"/>
  <c r="AL2372" i="6"/>
  <c r="AM2372" i="6"/>
  <c r="AN2372" i="6"/>
  <c r="AO2372" i="6"/>
  <c r="AP2372" i="6"/>
  <c r="AQ2372" i="6"/>
  <c r="AR2372" i="6"/>
  <c r="AS2372" i="6"/>
  <c r="AT2372" i="6"/>
  <c r="AU2372" i="6"/>
  <c r="AV2372" i="6"/>
  <c r="AW2372" i="6"/>
  <c r="AX2372" i="6"/>
  <c r="AY2372" i="6"/>
  <c r="AZ2372" i="6"/>
  <c r="BA2372" i="6"/>
  <c r="BB2372" i="6"/>
  <c r="AI2247" i="6"/>
  <c r="AJ2247" i="6"/>
  <c r="AL2247" i="6" s="1"/>
  <c r="AK2247" i="6"/>
  <c r="AM2247" i="6"/>
  <c r="AN2247" i="6"/>
  <c r="AP2247" i="6" s="1"/>
  <c r="AO2247" i="6"/>
  <c r="AQ2247" i="6"/>
  <c r="AR2247" i="6"/>
  <c r="AT2247" i="6" s="1"/>
  <c r="AS2247" i="6"/>
  <c r="AU2247" i="6"/>
  <c r="AV2247" i="6"/>
  <c r="AW2247" i="6"/>
  <c r="AX2247" i="6"/>
  <c r="AY2247" i="6"/>
  <c r="AZ2247" i="6"/>
  <c r="BA2247" i="6"/>
  <c r="BB2247" i="6"/>
  <c r="BC2247" i="6"/>
  <c r="BD2247" i="6"/>
  <c r="BF2247" i="6" s="1"/>
  <c r="BE2247" i="6"/>
  <c r="BG2247" i="6"/>
  <c r="BH2247" i="6"/>
  <c r="BJ2247" i="6" s="1"/>
  <c r="BI2247" i="6"/>
  <c r="BK2247" i="6"/>
  <c r="BL2247" i="6"/>
  <c r="BN2247" i="6" s="1"/>
  <c r="BM2247" i="6"/>
  <c r="AI2373" i="6"/>
  <c r="AJ2373" i="6"/>
  <c r="AK2373" i="6"/>
  <c r="AL2373" i="6"/>
  <c r="AM2373" i="6"/>
  <c r="AN2373" i="6"/>
  <c r="AO2373" i="6"/>
  <c r="AP2373" i="6"/>
  <c r="AQ2373" i="6"/>
  <c r="AR2373" i="6"/>
  <c r="AS2373" i="6"/>
  <c r="AT2373" i="6"/>
  <c r="AU2373" i="6"/>
  <c r="AV2373" i="6"/>
  <c r="AW2373" i="6"/>
  <c r="AX2373" i="6"/>
  <c r="AY2373" i="6"/>
  <c r="AZ2373" i="6"/>
  <c r="BA2373" i="6"/>
  <c r="BB2373" i="6"/>
  <c r="AI2248" i="6"/>
  <c r="AJ2248" i="6"/>
  <c r="AK2248" i="6"/>
  <c r="AL2248" i="6"/>
  <c r="AM2248" i="6"/>
  <c r="AN2248" i="6"/>
  <c r="AP2248" i="6" s="1"/>
  <c r="AO2248" i="6"/>
  <c r="AQ2248" i="6"/>
  <c r="AR2248" i="6"/>
  <c r="AS2248" i="6"/>
  <c r="AT2248" i="6"/>
  <c r="AU2248" i="6"/>
  <c r="AV2248" i="6"/>
  <c r="AX2248" i="6" s="1"/>
  <c r="AW2248" i="6"/>
  <c r="AY2248" i="6"/>
  <c r="AZ2248" i="6"/>
  <c r="BA2248" i="6"/>
  <c r="BB2248" i="6"/>
  <c r="BC2248" i="6"/>
  <c r="BD2248" i="6"/>
  <c r="BE2248" i="6"/>
  <c r="BG2248" i="6"/>
  <c r="BH2248" i="6"/>
  <c r="BJ2248" i="6" s="1"/>
  <c r="BI2248" i="6"/>
  <c r="BK2248" i="6"/>
  <c r="BL2248" i="6"/>
  <c r="BN2248" i="6" s="1"/>
  <c r="BM2248" i="6"/>
  <c r="AI2374" i="6"/>
  <c r="AJ2374" i="6"/>
  <c r="AL2374" i="6" s="1"/>
  <c r="AK2374" i="6"/>
  <c r="AM2374" i="6"/>
  <c r="AN2374" i="6"/>
  <c r="AP2374" i="6" s="1"/>
  <c r="AO2374" i="6"/>
  <c r="AQ2374" i="6"/>
  <c r="AR2374" i="6"/>
  <c r="AS2374" i="6"/>
  <c r="AT2374" i="6"/>
  <c r="AU2374" i="6"/>
  <c r="AV2374" i="6"/>
  <c r="AW2374" i="6"/>
  <c r="AX2374" i="6"/>
  <c r="AY2374" i="6"/>
  <c r="AZ2374" i="6"/>
  <c r="BA2374" i="6"/>
  <c r="BB2374" i="6"/>
  <c r="AI2249" i="6"/>
  <c r="AJ2249" i="6"/>
  <c r="AK2249" i="6"/>
  <c r="AL2249" i="6"/>
  <c r="AM2249" i="6"/>
  <c r="AN2249" i="6"/>
  <c r="AP2249" i="6" s="1"/>
  <c r="AO2249" i="6"/>
  <c r="AQ2249" i="6"/>
  <c r="AR2249" i="6"/>
  <c r="AS2249" i="6"/>
  <c r="AT2249" i="6"/>
  <c r="AU2249" i="6"/>
  <c r="AV2249" i="6"/>
  <c r="AW2249" i="6"/>
  <c r="AX2249" i="6"/>
  <c r="AY2249" i="6"/>
  <c r="AZ2249" i="6"/>
  <c r="BB2249" i="6" s="1"/>
  <c r="BA2249" i="6"/>
  <c r="BC2249" i="6"/>
  <c r="BD2249" i="6"/>
  <c r="BF2249" i="6" s="1"/>
  <c r="BE2249" i="6"/>
  <c r="BG2249" i="6"/>
  <c r="BH2249" i="6"/>
  <c r="BJ2249" i="6" s="1"/>
  <c r="BI2249" i="6"/>
  <c r="BK2249" i="6"/>
  <c r="BL2249" i="6"/>
  <c r="BN2249" i="6" s="1"/>
  <c r="BM2249" i="6"/>
  <c r="AI2375" i="6"/>
  <c r="AJ2375" i="6"/>
  <c r="AK2375" i="6"/>
  <c r="AL2375" i="6"/>
  <c r="AM2375" i="6"/>
  <c r="AN2375" i="6"/>
  <c r="AO2375" i="6"/>
  <c r="AP2375" i="6"/>
  <c r="AQ2375" i="6"/>
  <c r="AR2375" i="6"/>
  <c r="AT2375" i="6" s="1"/>
  <c r="AS2375" i="6"/>
  <c r="AU2375" i="6"/>
  <c r="AV2375" i="6"/>
  <c r="AW2375" i="6"/>
  <c r="AX2375" i="6"/>
  <c r="AY2375" i="6"/>
  <c r="AZ2375" i="6"/>
  <c r="BA2375" i="6"/>
  <c r="BB2375" i="6"/>
  <c r="AI2250" i="6"/>
  <c r="AJ2250" i="6"/>
  <c r="AK2250" i="6"/>
  <c r="AL2250" i="6"/>
  <c r="AM2250" i="6"/>
  <c r="AN2250" i="6"/>
  <c r="AO2250" i="6"/>
  <c r="AP2250" i="6"/>
  <c r="AQ2250" i="6"/>
  <c r="AR2250" i="6"/>
  <c r="AT2250" i="6" s="1"/>
  <c r="AS2250" i="6"/>
  <c r="AU2250" i="6"/>
  <c r="AV2250" i="6"/>
  <c r="AW2250" i="6"/>
  <c r="AX2250" i="6" s="1"/>
  <c r="AY2250" i="6"/>
  <c r="AZ2250" i="6"/>
  <c r="BA2250" i="6"/>
  <c r="BB2250" i="6"/>
  <c r="BC2250" i="6"/>
  <c r="BD2250" i="6"/>
  <c r="BF2250" i="6" s="1"/>
  <c r="BE2250" i="6"/>
  <c r="BG2250" i="6"/>
  <c r="BH2250" i="6"/>
  <c r="BJ2250" i="6" s="1"/>
  <c r="BI2250" i="6"/>
  <c r="BK2250" i="6"/>
  <c r="BL2250" i="6"/>
  <c r="BN2250" i="6" s="1"/>
  <c r="BM2250" i="6"/>
  <c r="AI2376" i="6"/>
  <c r="AJ2376" i="6"/>
  <c r="AK2376" i="6"/>
  <c r="AL2376" i="6"/>
  <c r="AM2376" i="6"/>
  <c r="AN2376" i="6"/>
  <c r="AO2376" i="6"/>
  <c r="AP2376" i="6"/>
  <c r="AQ2376" i="6"/>
  <c r="AR2376" i="6"/>
  <c r="AS2376" i="6"/>
  <c r="AT2376" i="6"/>
  <c r="AU2376" i="6"/>
  <c r="AV2376" i="6"/>
  <c r="AW2376" i="6"/>
  <c r="AX2376" i="6"/>
  <c r="AY2376" i="6"/>
  <c r="AZ2376" i="6"/>
  <c r="BA2376" i="6"/>
  <c r="BB2376" i="6"/>
  <c r="AI2251" i="6"/>
  <c r="AJ2251" i="6"/>
  <c r="AL2251" i="6" s="1"/>
  <c r="AK2251" i="6"/>
  <c r="AM2251" i="6"/>
  <c r="AN2251" i="6"/>
  <c r="AO2251" i="6"/>
  <c r="AP2251" i="6"/>
  <c r="AQ2251" i="6"/>
  <c r="AR2251" i="6"/>
  <c r="AS2251" i="6"/>
  <c r="AT2251" i="6"/>
  <c r="AU2251" i="6"/>
  <c r="AV2251" i="6"/>
  <c r="AW2251" i="6"/>
  <c r="AX2251" i="6"/>
  <c r="AY2251" i="6"/>
  <c r="AZ2251" i="6"/>
  <c r="BA2251" i="6"/>
  <c r="BB2251" i="6" s="1"/>
  <c r="BC2251" i="6"/>
  <c r="BD2251" i="6"/>
  <c r="BF2251" i="6" s="1"/>
  <c r="BE2251" i="6"/>
  <c r="BG2251" i="6"/>
  <c r="BH2251" i="6"/>
  <c r="BI2251" i="6"/>
  <c r="BK2251" i="6"/>
  <c r="BL2251" i="6"/>
  <c r="BN2251" i="6" s="1"/>
  <c r="BM2251" i="6"/>
  <c r="AI2377" i="6"/>
  <c r="AJ2377" i="6"/>
  <c r="AK2377" i="6"/>
  <c r="AL2377" i="6"/>
  <c r="AM2377" i="6"/>
  <c r="AN2377" i="6"/>
  <c r="AO2377" i="6"/>
  <c r="AP2377" i="6"/>
  <c r="AQ2377" i="6"/>
  <c r="AR2377" i="6"/>
  <c r="AS2377" i="6"/>
  <c r="AT2377" i="6"/>
  <c r="AU2377" i="6"/>
  <c r="AV2377" i="6"/>
  <c r="AW2377" i="6"/>
  <c r="AX2377" i="6"/>
  <c r="AY2377" i="6"/>
  <c r="AZ2377" i="6"/>
  <c r="BA2377" i="6"/>
  <c r="BB2377" i="6"/>
  <c r="AI2252" i="6"/>
  <c r="AJ2252" i="6"/>
  <c r="AL2252" i="6" s="1"/>
  <c r="AK2252" i="6"/>
  <c r="AM2252" i="6"/>
  <c r="AN2252" i="6"/>
  <c r="AP2252" i="6" s="1"/>
  <c r="AO2252" i="6"/>
  <c r="AQ2252" i="6"/>
  <c r="AR2252" i="6"/>
  <c r="AT2252" i="6" s="1"/>
  <c r="AS2252" i="6"/>
  <c r="AU2252" i="6"/>
  <c r="AV2252" i="6"/>
  <c r="AX2252" i="6" s="1"/>
  <c r="AW2252" i="6"/>
  <c r="AY2252" i="6"/>
  <c r="AZ2252" i="6"/>
  <c r="BA2252" i="6"/>
  <c r="BB2252" i="6"/>
  <c r="BC2252" i="6"/>
  <c r="BD2252" i="6"/>
  <c r="BE2252" i="6"/>
  <c r="BG2252" i="6"/>
  <c r="BH2252" i="6"/>
  <c r="BJ2252" i="6" s="1"/>
  <c r="BI2252" i="6"/>
  <c r="BK2252" i="6"/>
  <c r="BL2252" i="6"/>
  <c r="BM2252" i="6"/>
  <c r="AI2378" i="6"/>
  <c r="AJ2378" i="6"/>
  <c r="AK2378" i="6"/>
  <c r="AL2378" i="6"/>
  <c r="AM2378" i="6"/>
  <c r="AN2378" i="6"/>
  <c r="AP2378" i="6" s="1"/>
  <c r="AO2378" i="6"/>
  <c r="AQ2378" i="6"/>
  <c r="AR2378" i="6"/>
  <c r="AS2378" i="6"/>
  <c r="AT2378" i="6"/>
  <c r="AU2378" i="6"/>
  <c r="AV2378" i="6"/>
  <c r="AW2378" i="6"/>
  <c r="AX2378" i="6"/>
  <c r="AY2378" i="6"/>
  <c r="AZ2378" i="6"/>
  <c r="BA2378" i="6"/>
  <c r="BB2378" i="6"/>
  <c r="AI2253" i="6"/>
  <c r="AJ2253" i="6"/>
  <c r="AL2253" i="6" s="1"/>
  <c r="AK2253" i="6"/>
  <c r="AM2253" i="6"/>
  <c r="AN2253" i="6"/>
  <c r="AP2253" i="6" s="1"/>
  <c r="AO2253" i="6"/>
  <c r="AQ2253" i="6"/>
  <c r="AR2253" i="6"/>
  <c r="AT2253" i="6" s="1"/>
  <c r="AS2253" i="6"/>
  <c r="AU2253" i="6"/>
  <c r="AV2253" i="6"/>
  <c r="AW2253" i="6"/>
  <c r="AX2253" i="6" s="1"/>
  <c r="AY2253" i="6"/>
  <c r="AZ2253" i="6"/>
  <c r="BB2253" i="6" s="1"/>
  <c r="BA2253" i="6"/>
  <c r="BC2253" i="6"/>
  <c r="BD2253" i="6"/>
  <c r="BF2253" i="6" s="1"/>
  <c r="BE2253" i="6"/>
  <c r="BG2253" i="6"/>
  <c r="BH2253" i="6"/>
  <c r="BJ2253" i="6" s="1"/>
  <c r="BI2253" i="6"/>
  <c r="BK2253" i="6"/>
  <c r="BL2253" i="6"/>
  <c r="BN2253" i="6" s="1"/>
  <c r="BM2253" i="6"/>
  <c r="AI2379" i="6"/>
  <c r="AJ2379" i="6"/>
  <c r="AK2379" i="6"/>
  <c r="AL2379" i="6"/>
  <c r="AM2379" i="6"/>
  <c r="AN2379" i="6"/>
  <c r="AO2379" i="6"/>
  <c r="AP2379" i="6"/>
  <c r="AQ2379" i="6"/>
  <c r="AR2379" i="6"/>
  <c r="AS2379" i="6"/>
  <c r="AT2379" i="6"/>
  <c r="AU2379" i="6"/>
  <c r="AV2379" i="6"/>
  <c r="AW2379" i="6"/>
  <c r="AX2379" i="6"/>
  <c r="AY2379" i="6"/>
  <c r="AZ2379" i="6"/>
  <c r="BA2379" i="6"/>
  <c r="BB2379" i="6"/>
  <c r="AI2254" i="6"/>
  <c r="AJ2254" i="6"/>
  <c r="AK2254" i="6"/>
  <c r="AL2254" i="6"/>
  <c r="AM2254" i="6"/>
  <c r="AN2254" i="6"/>
  <c r="AO2254" i="6"/>
  <c r="AP2254" i="6"/>
  <c r="AQ2254" i="6"/>
  <c r="AR2254" i="6"/>
  <c r="AS2254" i="6"/>
  <c r="AT2254" i="6"/>
  <c r="AU2254" i="6"/>
  <c r="AV2254" i="6"/>
  <c r="AW2254" i="6"/>
  <c r="AX2254" i="6"/>
  <c r="AY2254" i="6"/>
  <c r="AZ2254" i="6"/>
  <c r="BA2254" i="6"/>
  <c r="BB2254" i="6"/>
  <c r="BC2254" i="6"/>
  <c r="BD2254" i="6"/>
  <c r="BF2254" i="6" s="1"/>
  <c r="BE2254" i="6"/>
  <c r="BG2254" i="6"/>
  <c r="BH2254" i="6"/>
  <c r="BI2254" i="6"/>
  <c r="BK2254" i="6"/>
  <c r="BL2254" i="6"/>
  <c r="BN2254" i="6" s="1"/>
  <c r="BM2254" i="6"/>
  <c r="AI2380" i="6"/>
  <c r="AJ2380" i="6"/>
  <c r="AK2380" i="6"/>
  <c r="AL2380" i="6"/>
  <c r="AM2380" i="6"/>
  <c r="AN2380" i="6"/>
  <c r="AP2380" i="6" s="1"/>
  <c r="AO2380" i="6"/>
  <c r="AQ2380" i="6"/>
  <c r="AR2380" i="6"/>
  <c r="AS2380" i="6"/>
  <c r="AT2380" i="6"/>
  <c r="AU2380" i="6"/>
  <c r="AV2380" i="6"/>
  <c r="AW2380" i="6"/>
  <c r="AX2380" i="6"/>
  <c r="AY2380" i="6"/>
  <c r="AZ2380" i="6"/>
  <c r="BA2380" i="6"/>
  <c r="BB2380" i="6"/>
  <c r="AI2255" i="6"/>
  <c r="AJ2255" i="6"/>
  <c r="AK2255" i="6"/>
  <c r="AL2255" i="6"/>
  <c r="AM2255" i="6"/>
  <c r="AN2255" i="6"/>
  <c r="AP2255" i="6" s="1"/>
  <c r="AO2255" i="6"/>
  <c r="AQ2255" i="6"/>
  <c r="AR2255" i="6"/>
  <c r="AT2255" i="6" s="1"/>
  <c r="AS2255" i="6"/>
  <c r="AU2255" i="6"/>
  <c r="AV2255" i="6"/>
  <c r="AW2255" i="6"/>
  <c r="AX2255" i="6"/>
  <c r="AY2255" i="6"/>
  <c r="AZ2255" i="6"/>
  <c r="BA2255" i="6"/>
  <c r="BB2255" i="6"/>
  <c r="BC2255" i="6"/>
  <c r="BD2255" i="6"/>
  <c r="BF2255" i="6" s="1"/>
  <c r="BE2255" i="6"/>
  <c r="BG2255" i="6"/>
  <c r="BH2255" i="6"/>
  <c r="BJ2255" i="6" s="1"/>
  <c r="BI2255" i="6"/>
  <c r="BK2255" i="6"/>
  <c r="BL2255" i="6"/>
  <c r="BN2255" i="6" s="1"/>
  <c r="BM2255" i="6"/>
  <c r="AI2381" i="6"/>
  <c r="AJ2381" i="6"/>
  <c r="AK2381" i="6"/>
  <c r="AL2381" i="6"/>
  <c r="AM2381" i="6"/>
  <c r="AN2381" i="6"/>
  <c r="AO2381" i="6"/>
  <c r="AP2381" i="6"/>
  <c r="AQ2381" i="6"/>
  <c r="AR2381" i="6"/>
  <c r="AS2381" i="6"/>
  <c r="AT2381" i="6"/>
  <c r="AU2381" i="6"/>
  <c r="AV2381" i="6"/>
  <c r="AW2381" i="6"/>
  <c r="AX2381" i="6"/>
  <c r="AY2381" i="6"/>
  <c r="AZ2381" i="6"/>
  <c r="BA2381" i="6"/>
  <c r="BB2381" i="6"/>
  <c r="AI2256" i="6"/>
  <c r="AJ2256" i="6"/>
  <c r="AK2256" i="6"/>
  <c r="AL2256" i="6"/>
  <c r="AM2256" i="6"/>
  <c r="AN2256" i="6"/>
  <c r="AO2256" i="6"/>
  <c r="AP2256" i="6"/>
  <c r="AQ2256" i="6"/>
  <c r="AR2256" i="6"/>
  <c r="AS2256" i="6"/>
  <c r="AT2256" i="6"/>
  <c r="AU2256" i="6"/>
  <c r="AV2256" i="6"/>
  <c r="AX2256" i="6" s="1"/>
  <c r="AW2256" i="6"/>
  <c r="AY2256" i="6"/>
  <c r="AZ2256" i="6"/>
  <c r="BA2256" i="6"/>
  <c r="BB2256" i="6"/>
  <c r="BC2256" i="6"/>
  <c r="BD2256" i="6"/>
  <c r="BF2256" i="6" s="1"/>
  <c r="BE2256" i="6"/>
  <c r="BG2256" i="6"/>
  <c r="BH2256" i="6"/>
  <c r="BJ2256" i="6" s="1"/>
  <c r="BI2256" i="6"/>
  <c r="BK2256" i="6"/>
  <c r="BL2256" i="6"/>
  <c r="BN2256" i="6" s="1"/>
  <c r="BM2256" i="6"/>
  <c r="AI2382" i="6"/>
  <c r="AJ2382" i="6"/>
  <c r="AK2382" i="6"/>
  <c r="AL2382" i="6"/>
  <c r="AM2382" i="6"/>
  <c r="AN2382" i="6"/>
  <c r="AO2382" i="6"/>
  <c r="AP2382" i="6"/>
  <c r="AQ2382" i="6"/>
  <c r="AR2382" i="6"/>
  <c r="AS2382" i="6"/>
  <c r="AT2382" i="6"/>
  <c r="AU2382" i="6"/>
  <c r="AV2382" i="6"/>
  <c r="AW2382" i="6"/>
  <c r="AX2382" i="6"/>
  <c r="AY2382" i="6"/>
  <c r="AZ2382" i="6"/>
  <c r="BB2382" i="6" s="1"/>
  <c r="BA2382" i="6"/>
  <c r="AI2257" i="6"/>
  <c r="AJ2257" i="6"/>
  <c r="AK2257" i="6"/>
  <c r="AL2257" i="6"/>
  <c r="AM2257" i="6"/>
  <c r="AN2257" i="6"/>
  <c r="AO2257" i="6"/>
  <c r="AP2257" i="6"/>
  <c r="AQ2257" i="6"/>
  <c r="AR2257" i="6"/>
  <c r="AT2257" i="6" s="1"/>
  <c r="AS2257" i="6"/>
  <c r="AU2257" i="6"/>
  <c r="AV2257" i="6"/>
  <c r="AX2257" i="6" s="1"/>
  <c r="AW2257" i="6"/>
  <c r="AY2257" i="6"/>
  <c r="AZ2257" i="6"/>
  <c r="BA2257" i="6"/>
  <c r="BB2257" i="6"/>
  <c r="BC2257" i="6"/>
  <c r="BD2257" i="6"/>
  <c r="BF2257" i="6" s="1"/>
  <c r="BE2257" i="6"/>
  <c r="BG2257" i="6"/>
  <c r="BH2257" i="6"/>
  <c r="BJ2257" i="6" s="1"/>
  <c r="BI2257" i="6"/>
  <c r="BK2257" i="6"/>
  <c r="BL2257" i="6"/>
  <c r="BN2257" i="6" s="1"/>
  <c r="BM2257" i="6"/>
  <c r="AI2383" i="6"/>
  <c r="AJ2383" i="6"/>
  <c r="AK2383" i="6"/>
  <c r="AL2383" i="6"/>
  <c r="AM2383" i="6"/>
  <c r="AN2383" i="6"/>
  <c r="AO2383" i="6"/>
  <c r="AP2383" i="6"/>
  <c r="AQ2383" i="6"/>
  <c r="AR2383" i="6"/>
  <c r="AS2383" i="6"/>
  <c r="AT2383" i="6"/>
  <c r="AU2383" i="6"/>
  <c r="AV2383" i="6"/>
  <c r="AW2383" i="6"/>
  <c r="AX2383" i="6"/>
  <c r="AY2383" i="6"/>
  <c r="AZ2383" i="6"/>
  <c r="BA2383" i="6"/>
  <c r="BB2383" i="6"/>
  <c r="AI2258" i="6"/>
  <c r="AJ2258" i="6"/>
  <c r="AK2258" i="6"/>
  <c r="AL2258" i="6"/>
  <c r="AM2258" i="6"/>
  <c r="AN2258" i="6"/>
  <c r="AP2258" i="6" s="1"/>
  <c r="AO2258" i="6"/>
  <c r="AQ2258" i="6"/>
  <c r="AR2258" i="6"/>
  <c r="AT2258" i="6" s="1"/>
  <c r="AS2258" i="6"/>
  <c r="AU2258" i="6"/>
  <c r="AV2258" i="6"/>
  <c r="AW2258" i="6"/>
  <c r="AX2258" i="6"/>
  <c r="AY2258" i="6"/>
  <c r="AZ2258" i="6"/>
  <c r="BA2258" i="6"/>
  <c r="BB2258" i="6"/>
  <c r="BC2258" i="6"/>
  <c r="BD2258" i="6"/>
  <c r="BE2258" i="6"/>
  <c r="BG2258" i="6"/>
  <c r="BH2258" i="6"/>
  <c r="BJ2258" i="6" s="1"/>
  <c r="BI2258" i="6"/>
  <c r="BK2258" i="6"/>
  <c r="BL2258" i="6"/>
  <c r="BN2258" i="6" s="1"/>
  <c r="BM2258" i="6"/>
  <c r="AI2384" i="6"/>
  <c r="AJ2384" i="6"/>
  <c r="AK2384" i="6"/>
  <c r="AL2384" i="6"/>
  <c r="AM2384" i="6"/>
  <c r="AN2384" i="6"/>
  <c r="AP2384" i="6" s="1"/>
  <c r="AO2384" i="6"/>
  <c r="AQ2384" i="6"/>
  <c r="AR2384" i="6"/>
  <c r="AS2384" i="6"/>
  <c r="AT2384" i="6"/>
  <c r="AU2384" i="6"/>
  <c r="AV2384" i="6"/>
  <c r="AW2384" i="6"/>
  <c r="AX2384" i="6"/>
  <c r="AY2384" i="6"/>
  <c r="AZ2384" i="6"/>
  <c r="BA2384" i="6"/>
  <c r="BB2384" i="6"/>
  <c r="AI2259" i="6"/>
  <c r="AJ2259" i="6"/>
  <c r="AK2259" i="6"/>
  <c r="AL2259" i="6"/>
  <c r="AM2259" i="6"/>
  <c r="AN2259" i="6"/>
  <c r="AP2259" i="6" s="1"/>
  <c r="AO2259" i="6"/>
  <c r="AQ2259" i="6"/>
  <c r="AR2259" i="6"/>
  <c r="AS2259" i="6"/>
  <c r="AT2259" i="6"/>
  <c r="AU2259" i="6"/>
  <c r="AV2259" i="6"/>
  <c r="AW2259" i="6"/>
  <c r="AX2259" i="6"/>
  <c r="AY2259" i="6"/>
  <c r="AZ2259" i="6"/>
  <c r="BA2259" i="6"/>
  <c r="BB2259" i="6"/>
  <c r="BC2259" i="6"/>
  <c r="BD2259" i="6"/>
  <c r="BF2259" i="6" s="1"/>
  <c r="BE2259" i="6"/>
  <c r="BG2259" i="6"/>
  <c r="BH2259" i="6"/>
  <c r="BJ2259" i="6" s="1"/>
  <c r="BI2259" i="6"/>
  <c r="BK2259" i="6"/>
  <c r="BL2259" i="6"/>
  <c r="BN2259" i="6" s="1"/>
  <c r="BM2259" i="6"/>
  <c r="AI2385" i="6"/>
  <c r="AJ2385" i="6"/>
  <c r="AK2385" i="6"/>
  <c r="AL2385" i="6"/>
  <c r="AM2385" i="6"/>
  <c r="AN2385" i="6"/>
  <c r="AP2385" i="6" s="1"/>
  <c r="AO2385" i="6"/>
  <c r="AQ2385" i="6"/>
  <c r="AR2385" i="6"/>
  <c r="AS2385" i="6"/>
  <c r="AT2385" i="6"/>
  <c r="AU2385" i="6"/>
  <c r="AV2385" i="6"/>
  <c r="AW2385" i="6"/>
  <c r="AX2385" i="6"/>
  <c r="AY2385" i="6"/>
  <c r="AZ2385" i="6"/>
  <c r="BA2385" i="6"/>
  <c r="BB2385" i="6"/>
  <c r="AI2260" i="6"/>
  <c r="AJ2260" i="6"/>
  <c r="AK2260" i="6"/>
  <c r="AL2260" i="6"/>
  <c r="AM2260" i="6"/>
  <c r="AN2260" i="6"/>
  <c r="AO2260" i="6"/>
  <c r="AP2260" i="6"/>
  <c r="AQ2260" i="6"/>
  <c r="AR2260" i="6"/>
  <c r="AT2260" i="6" s="1"/>
  <c r="AS2260" i="6"/>
  <c r="AU2260" i="6"/>
  <c r="AV2260" i="6"/>
  <c r="AX2260" i="6" s="1"/>
  <c r="AW2260" i="6"/>
  <c r="AY2260" i="6"/>
  <c r="AZ2260" i="6"/>
  <c r="BA2260" i="6"/>
  <c r="BB2260" i="6"/>
  <c r="BC2260" i="6"/>
  <c r="BD2260" i="6"/>
  <c r="BF2260" i="6" s="1"/>
  <c r="BE2260" i="6"/>
  <c r="BG2260" i="6"/>
  <c r="BH2260" i="6"/>
  <c r="BJ2260" i="6" s="1"/>
  <c r="BI2260" i="6"/>
  <c r="BK2260" i="6"/>
  <c r="BL2260" i="6"/>
  <c r="BN2260" i="6" s="1"/>
  <c r="BM2260" i="6"/>
  <c r="AI2386" i="6"/>
  <c r="AJ2386" i="6"/>
  <c r="AK2386" i="6"/>
  <c r="AL2386" i="6"/>
  <c r="AM2386" i="6"/>
  <c r="AN2386" i="6"/>
  <c r="AO2386" i="6"/>
  <c r="AP2386" i="6"/>
  <c r="AQ2386" i="6"/>
  <c r="AR2386" i="6"/>
  <c r="AS2386" i="6"/>
  <c r="AT2386" i="6"/>
  <c r="AU2386" i="6"/>
  <c r="AV2386" i="6"/>
  <c r="AW2386" i="6"/>
  <c r="AX2386" i="6"/>
  <c r="AY2386" i="6"/>
  <c r="AZ2386" i="6"/>
  <c r="BA2386" i="6"/>
  <c r="BB2386" i="6"/>
  <c r="AI2261" i="6"/>
  <c r="AJ2261" i="6"/>
  <c r="AL2261" i="6" s="1"/>
  <c r="AK2261" i="6"/>
  <c r="AM2261" i="6"/>
  <c r="AN2261" i="6"/>
  <c r="AO2261" i="6"/>
  <c r="AP2261" i="6"/>
  <c r="AQ2261" i="6"/>
  <c r="AR2261" i="6"/>
  <c r="AT2261" i="6" s="1"/>
  <c r="AS2261" i="6"/>
  <c r="AU2261" i="6"/>
  <c r="AV2261" i="6"/>
  <c r="AW2261" i="6"/>
  <c r="AX2261" i="6"/>
  <c r="AY2261" i="6"/>
  <c r="AZ2261" i="6"/>
  <c r="BA2261" i="6"/>
  <c r="BB2261" i="6"/>
  <c r="BC2261" i="6"/>
  <c r="BD2261" i="6"/>
  <c r="BE2261" i="6"/>
  <c r="BG2261" i="6"/>
  <c r="BH2261" i="6"/>
  <c r="BJ2261" i="6" s="1"/>
  <c r="BI2261" i="6"/>
  <c r="BK2261" i="6"/>
  <c r="BL2261" i="6"/>
  <c r="BN2261" i="6" s="1"/>
  <c r="BM2261" i="6"/>
  <c r="AI2387" i="6"/>
  <c r="AJ2387" i="6"/>
  <c r="AK2387" i="6"/>
  <c r="AL2387" i="6"/>
  <c r="AM2387" i="6"/>
  <c r="AN2387" i="6"/>
  <c r="AO2387" i="6"/>
  <c r="AP2387" i="6"/>
  <c r="AQ2387" i="6"/>
  <c r="AR2387" i="6"/>
  <c r="AS2387" i="6"/>
  <c r="AT2387" i="6"/>
  <c r="AU2387" i="6"/>
  <c r="AV2387" i="6"/>
  <c r="AW2387" i="6"/>
  <c r="AX2387" i="6"/>
  <c r="AY2387" i="6"/>
  <c r="AZ2387" i="6"/>
  <c r="BA2387" i="6"/>
  <c r="BB2387" i="6"/>
  <c r="AI2262" i="6"/>
  <c r="AJ2262" i="6"/>
  <c r="AK2262" i="6"/>
  <c r="AL2262" i="6"/>
  <c r="AM2262" i="6"/>
  <c r="AN2262" i="6"/>
  <c r="AO2262" i="6"/>
  <c r="AP2262" i="6"/>
  <c r="AQ2262" i="6"/>
  <c r="AR2262" i="6"/>
  <c r="AS2262" i="6"/>
  <c r="AT2262" i="6"/>
  <c r="AU2262" i="6"/>
  <c r="AV2262" i="6"/>
  <c r="AW2262" i="6"/>
  <c r="AX2262" i="6"/>
  <c r="AY2262" i="6"/>
  <c r="AZ2262" i="6"/>
  <c r="BA2262" i="6"/>
  <c r="BB2262" i="6"/>
  <c r="BC2262" i="6"/>
  <c r="BD2262" i="6"/>
  <c r="BF2262" i="6" s="1"/>
  <c r="BE2262" i="6"/>
  <c r="BG2262" i="6"/>
  <c r="BH2262" i="6"/>
  <c r="BJ2262" i="6" s="1"/>
  <c r="BI2262" i="6"/>
  <c r="BK2262" i="6"/>
  <c r="BL2262" i="6"/>
  <c r="BN2262" i="6" s="1"/>
  <c r="BM2262" i="6"/>
  <c r="AI2388" i="6"/>
  <c r="AJ2388" i="6"/>
  <c r="AK2388" i="6"/>
  <c r="AL2388" i="6"/>
  <c r="AM2388" i="6"/>
  <c r="AN2388" i="6"/>
  <c r="AO2388" i="6"/>
  <c r="AP2388" i="6"/>
  <c r="AQ2388" i="6"/>
  <c r="AR2388" i="6"/>
  <c r="AS2388" i="6"/>
  <c r="AT2388" i="6"/>
  <c r="AU2388" i="6"/>
  <c r="AV2388" i="6"/>
  <c r="AW2388" i="6"/>
  <c r="AX2388" i="6"/>
  <c r="AY2388" i="6"/>
  <c r="AZ2388" i="6"/>
  <c r="BA2388" i="6"/>
  <c r="BB2388" i="6"/>
  <c r="AI2263" i="6"/>
  <c r="AJ2263" i="6"/>
  <c r="AK2263" i="6"/>
  <c r="AL2263" i="6"/>
  <c r="AM2263" i="6"/>
  <c r="AN2263" i="6"/>
  <c r="AO2263" i="6"/>
  <c r="AP2263" i="6"/>
  <c r="AQ2263" i="6"/>
  <c r="AR2263" i="6"/>
  <c r="AS2263" i="6"/>
  <c r="AT2263" i="6"/>
  <c r="AU2263" i="6"/>
  <c r="AV2263" i="6"/>
  <c r="AW2263" i="6"/>
  <c r="AX2263" i="6"/>
  <c r="AY2263" i="6"/>
  <c r="AZ2263" i="6"/>
  <c r="BA2263" i="6"/>
  <c r="BB2263" i="6" s="1"/>
  <c r="BC2263" i="6"/>
  <c r="BD2263" i="6"/>
  <c r="BF2263" i="6" s="1"/>
  <c r="BE2263" i="6"/>
  <c r="BG2263" i="6"/>
  <c r="BH2263" i="6"/>
  <c r="BJ2263" i="6" s="1"/>
  <c r="BI2263" i="6"/>
  <c r="BK2263" i="6"/>
  <c r="BL2263" i="6"/>
  <c r="BN2263" i="6" s="1"/>
  <c r="BM2263" i="6"/>
  <c r="AI2389" i="6"/>
  <c r="AJ2389" i="6"/>
  <c r="AK2389" i="6"/>
  <c r="AL2389" i="6"/>
  <c r="AM2389" i="6"/>
  <c r="AN2389" i="6"/>
  <c r="AO2389" i="6"/>
  <c r="AP2389" i="6"/>
  <c r="AQ2389" i="6"/>
  <c r="AR2389" i="6"/>
  <c r="AS2389" i="6"/>
  <c r="AT2389" i="6"/>
  <c r="AU2389" i="6"/>
  <c r="AV2389" i="6"/>
  <c r="AW2389" i="6"/>
  <c r="AX2389" i="6"/>
  <c r="AY2389" i="6"/>
  <c r="AZ2389" i="6"/>
  <c r="BA2389" i="6"/>
  <c r="BB2389" i="6"/>
  <c r="AI2264" i="6"/>
  <c r="AJ2264" i="6"/>
  <c r="AK2264" i="6"/>
  <c r="AL2264" i="6"/>
  <c r="AM2264" i="6"/>
  <c r="AN2264" i="6"/>
  <c r="AO2264" i="6"/>
  <c r="AP2264" i="6"/>
  <c r="AQ2264" i="6"/>
  <c r="AR2264" i="6"/>
  <c r="AS2264" i="6"/>
  <c r="AT2264" i="6"/>
  <c r="AU2264" i="6"/>
  <c r="AV2264" i="6"/>
  <c r="AX2264" i="6" s="1"/>
  <c r="AW2264" i="6"/>
  <c r="AY2264" i="6"/>
  <c r="AZ2264" i="6"/>
  <c r="BA2264" i="6"/>
  <c r="BB2264" i="6" s="1"/>
  <c r="BC2264" i="6"/>
  <c r="BD2264" i="6"/>
  <c r="BF2264" i="6" s="1"/>
  <c r="BE2264" i="6"/>
  <c r="BG2264" i="6"/>
  <c r="BH2264" i="6"/>
  <c r="BJ2264" i="6" s="1"/>
  <c r="BI2264" i="6"/>
  <c r="BK2264" i="6"/>
  <c r="BL2264" i="6"/>
  <c r="BN2264" i="6" s="1"/>
  <c r="BM2264" i="6"/>
  <c r="AI2390" i="6"/>
  <c r="AJ2390" i="6"/>
  <c r="AK2390" i="6"/>
  <c r="AL2390" i="6"/>
  <c r="AM2390" i="6"/>
  <c r="AN2390" i="6"/>
  <c r="AO2390" i="6"/>
  <c r="AP2390" i="6"/>
  <c r="AQ2390" i="6"/>
  <c r="AR2390" i="6"/>
  <c r="AS2390" i="6"/>
  <c r="AT2390" i="6"/>
  <c r="AU2390" i="6"/>
  <c r="AV2390" i="6"/>
  <c r="AW2390" i="6"/>
  <c r="AX2390" i="6"/>
  <c r="AY2390" i="6"/>
  <c r="AZ2390" i="6"/>
  <c r="BB2390" i="6" s="1"/>
  <c r="BA2390" i="6"/>
  <c r="AI2265" i="6"/>
  <c r="AJ2265" i="6"/>
  <c r="AL2265" i="6" s="1"/>
  <c r="AK2265" i="6"/>
  <c r="AM2265" i="6"/>
  <c r="AN2265" i="6"/>
  <c r="AO2265" i="6"/>
  <c r="AP2265" i="6"/>
  <c r="AQ2265" i="6"/>
  <c r="AR2265" i="6"/>
  <c r="AS2265" i="6"/>
  <c r="AT2265" i="6"/>
  <c r="AU2265" i="6"/>
  <c r="AV2265" i="6"/>
  <c r="AW2265" i="6"/>
  <c r="AX2265" i="6"/>
  <c r="AY2265" i="6"/>
  <c r="AZ2265" i="6"/>
  <c r="BA2265" i="6"/>
  <c r="BB2265" i="6"/>
  <c r="BC2265" i="6"/>
  <c r="BD2265" i="6"/>
  <c r="BF2265" i="6" s="1"/>
  <c r="BE2265" i="6"/>
  <c r="BG2265" i="6"/>
  <c r="BH2265" i="6"/>
  <c r="BJ2265" i="6" s="1"/>
  <c r="BI2265" i="6"/>
  <c r="BK2265" i="6"/>
  <c r="BL2265" i="6"/>
  <c r="BN2265" i="6" s="1"/>
  <c r="BM2265" i="6"/>
  <c r="AI2391" i="6"/>
  <c r="AJ2391" i="6"/>
  <c r="AK2391" i="6"/>
  <c r="AL2391" i="6"/>
  <c r="AM2391" i="6"/>
  <c r="AN2391" i="6"/>
  <c r="AO2391" i="6"/>
  <c r="AP2391" i="6"/>
  <c r="AQ2391" i="6"/>
  <c r="AR2391" i="6"/>
  <c r="AS2391" i="6"/>
  <c r="AT2391" i="6"/>
  <c r="AU2391" i="6"/>
  <c r="AV2391" i="6"/>
  <c r="AW2391" i="6"/>
  <c r="AX2391" i="6"/>
  <c r="AY2391" i="6"/>
  <c r="AZ2391" i="6"/>
  <c r="BA2391" i="6"/>
  <c r="BB2391" i="6"/>
  <c r="AI2266" i="6"/>
  <c r="AJ2266" i="6"/>
  <c r="AK2266" i="6"/>
  <c r="AL2266" i="6"/>
  <c r="AM2266" i="6"/>
  <c r="AN2266" i="6"/>
  <c r="AP2266" i="6" s="1"/>
  <c r="AO2266" i="6"/>
  <c r="AQ2266" i="6"/>
  <c r="AR2266" i="6"/>
  <c r="AT2266" i="6" s="1"/>
  <c r="AS2266" i="6"/>
  <c r="AU2266" i="6"/>
  <c r="AV2266" i="6"/>
  <c r="AW2266" i="6"/>
  <c r="AX2266" i="6"/>
  <c r="AY2266" i="6"/>
  <c r="AZ2266" i="6"/>
  <c r="BA2266" i="6"/>
  <c r="BB2266" i="6"/>
  <c r="BC2266" i="6"/>
  <c r="BD2266" i="6"/>
  <c r="BF2266" i="6" s="1"/>
  <c r="BE2266" i="6"/>
  <c r="BG2266" i="6"/>
  <c r="BH2266" i="6"/>
  <c r="BJ2266" i="6" s="1"/>
  <c r="BI2266" i="6"/>
  <c r="BK2266" i="6"/>
  <c r="BL2266" i="6"/>
  <c r="BN2266" i="6" s="1"/>
  <c r="BM2266" i="6"/>
  <c r="AI2392" i="6"/>
  <c r="AJ2392" i="6"/>
  <c r="AK2392" i="6"/>
  <c r="AL2392" i="6"/>
  <c r="AM2392" i="6"/>
  <c r="AN2392" i="6"/>
  <c r="AP2392" i="6" s="1"/>
  <c r="AO2392" i="6"/>
  <c r="AQ2392" i="6"/>
  <c r="AR2392" i="6"/>
  <c r="AS2392" i="6"/>
  <c r="AT2392" i="6"/>
  <c r="AU2392" i="6"/>
  <c r="AV2392" i="6"/>
  <c r="AW2392" i="6"/>
  <c r="AX2392" i="6"/>
  <c r="AY2392" i="6"/>
  <c r="AZ2392" i="6"/>
  <c r="BB2392" i="6" s="1"/>
  <c r="BA2392" i="6"/>
  <c r="AI2267" i="6"/>
  <c r="AJ2267" i="6"/>
  <c r="AL2267" i="6" s="1"/>
  <c r="AK2267" i="6"/>
  <c r="AM2267" i="6"/>
  <c r="AN2267" i="6"/>
  <c r="AP2267" i="6" s="1"/>
  <c r="AO2267" i="6"/>
  <c r="AQ2267" i="6"/>
  <c r="AR2267" i="6"/>
  <c r="AS2267" i="6"/>
  <c r="AT2267" i="6"/>
  <c r="AU2267" i="6"/>
  <c r="AV2267" i="6"/>
  <c r="AW2267" i="6"/>
  <c r="AX2267" i="6"/>
  <c r="AY2267" i="6"/>
  <c r="AZ2267" i="6"/>
  <c r="BA2267" i="6"/>
  <c r="BB2267" i="6"/>
  <c r="BC2267" i="6"/>
  <c r="BD2267" i="6"/>
  <c r="BF2267" i="6" s="1"/>
  <c r="BE2267" i="6"/>
  <c r="BG2267" i="6"/>
  <c r="BH2267" i="6"/>
  <c r="BJ2267" i="6" s="1"/>
  <c r="BI2267" i="6"/>
  <c r="BK2267" i="6"/>
  <c r="BL2267" i="6"/>
  <c r="BN2267" i="6" s="1"/>
  <c r="BM2267" i="6"/>
  <c r="AI2393" i="6"/>
  <c r="AJ2393" i="6"/>
  <c r="AK2393" i="6"/>
  <c r="AL2393" i="6"/>
  <c r="AM2393" i="6"/>
  <c r="AN2393" i="6"/>
  <c r="AO2393" i="6"/>
  <c r="AP2393" i="6"/>
  <c r="AQ2393" i="6"/>
  <c r="AR2393" i="6"/>
  <c r="AS2393" i="6"/>
  <c r="AT2393" i="6"/>
  <c r="AU2393" i="6"/>
  <c r="AV2393" i="6"/>
  <c r="AW2393" i="6"/>
  <c r="AX2393" i="6"/>
  <c r="AY2393" i="6"/>
  <c r="AZ2393" i="6"/>
  <c r="BB2393" i="6" s="1"/>
  <c r="BA2393" i="6"/>
  <c r="AI2268" i="6"/>
  <c r="AJ2268" i="6"/>
  <c r="AK2268" i="6"/>
  <c r="AL2268" i="6"/>
  <c r="AM2268" i="6"/>
  <c r="AN2268" i="6"/>
  <c r="AO2268" i="6"/>
  <c r="AP2268" i="6"/>
  <c r="AQ2268" i="6"/>
  <c r="AR2268" i="6"/>
  <c r="AT2268" i="6" s="1"/>
  <c r="AS2268" i="6"/>
  <c r="AU2268" i="6"/>
  <c r="AV2268" i="6"/>
  <c r="AX2268" i="6" s="1"/>
  <c r="AW2268" i="6"/>
  <c r="AY2268" i="6"/>
  <c r="AZ2268" i="6"/>
  <c r="BB2268" i="6" s="1"/>
  <c r="BA2268" i="6"/>
  <c r="BC2268" i="6"/>
  <c r="BD2268" i="6"/>
  <c r="BF2268" i="6" s="1"/>
  <c r="BE2268" i="6"/>
  <c r="BG2268" i="6"/>
  <c r="BH2268" i="6"/>
  <c r="BJ2268" i="6" s="1"/>
  <c r="BI2268" i="6"/>
  <c r="BK2268" i="6"/>
  <c r="BL2268" i="6"/>
  <c r="BN2268" i="6" s="1"/>
  <c r="BM2268" i="6"/>
  <c r="AI2394" i="6"/>
  <c r="AJ2394" i="6"/>
  <c r="AK2394" i="6"/>
  <c r="AL2394" i="6"/>
  <c r="AM2394" i="6"/>
  <c r="AN2394" i="6"/>
  <c r="AO2394" i="6"/>
  <c r="AP2394" i="6"/>
  <c r="AQ2394" i="6"/>
  <c r="AR2394" i="6"/>
  <c r="AS2394" i="6"/>
  <c r="AT2394" i="6"/>
  <c r="AU2394" i="6"/>
  <c r="AV2394" i="6"/>
  <c r="AW2394" i="6"/>
  <c r="AX2394" i="6"/>
  <c r="AY2394" i="6"/>
  <c r="AZ2394" i="6"/>
  <c r="BA2394" i="6"/>
  <c r="BB2394" i="6"/>
  <c r="AI2269" i="6"/>
  <c r="AJ2269" i="6"/>
  <c r="AL2269" i="6" s="1"/>
  <c r="AK2269" i="6"/>
  <c r="AM2269" i="6"/>
  <c r="AN2269" i="6"/>
  <c r="AP2269" i="6" s="1"/>
  <c r="AO2269" i="6"/>
  <c r="AQ2269" i="6"/>
  <c r="AR2269" i="6"/>
  <c r="AS2269" i="6"/>
  <c r="AT2269" i="6"/>
  <c r="AU2269" i="6"/>
  <c r="AV2269" i="6"/>
  <c r="AX2269" i="6" s="1"/>
  <c r="AW2269" i="6"/>
  <c r="AY2269" i="6"/>
  <c r="AZ2269" i="6"/>
  <c r="BA2269" i="6"/>
  <c r="BB2269" i="6"/>
  <c r="BC2269" i="6"/>
  <c r="BD2269" i="6"/>
  <c r="BE2269" i="6"/>
  <c r="BG2269" i="6"/>
  <c r="BH2269" i="6"/>
  <c r="BJ2269" i="6" s="1"/>
  <c r="BI2269" i="6"/>
  <c r="BK2269" i="6"/>
  <c r="BL2269" i="6"/>
  <c r="BN2269" i="6" s="1"/>
  <c r="BM2269" i="6"/>
  <c r="AI2395" i="6"/>
  <c r="AJ2395" i="6"/>
  <c r="AK2395" i="6"/>
  <c r="AL2395" i="6"/>
  <c r="AM2395" i="6"/>
  <c r="AN2395" i="6"/>
  <c r="AO2395" i="6"/>
  <c r="AP2395" i="6"/>
  <c r="AQ2395" i="6"/>
  <c r="AR2395" i="6"/>
  <c r="AS2395" i="6"/>
  <c r="AT2395" i="6"/>
  <c r="AU2395" i="6"/>
  <c r="AV2395" i="6"/>
  <c r="AW2395" i="6"/>
  <c r="AX2395" i="6"/>
  <c r="AY2395" i="6"/>
  <c r="AZ2395" i="6"/>
  <c r="BA2395" i="6"/>
  <c r="BB2395" i="6"/>
  <c r="AI2270" i="6"/>
  <c r="AJ2270" i="6"/>
  <c r="AK2270" i="6"/>
  <c r="AL2270" i="6"/>
  <c r="AM2270" i="6"/>
  <c r="AN2270" i="6"/>
  <c r="AO2270" i="6"/>
  <c r="AP2270" i="6"/>
  <c r="AQ2270" i="6"/>
  <c r="AR2270" i="6"/>
  <c r="AS2270" i="6"/>
  <c r="AT2270" i="6"/>
  <c r="AU2270" i="6"/>
  <c r="AV2270" i="6"/>
  <c r="AW2270" i="6"/>
  <c r="AX2270" i="6"/>
  <c r="AY2270" i="6"/>
  <c r="AZ2270" i="6"/>
  <c r="BB2270" i="6" s="1"/>
  <c r="BA2270" i="6"/>
  <c r="BC2270" i="6"/>
  <c r="BD2270" i="6"/>
  <c r="BF2270" i="6" s="1"/>
  <c r="BE2270" i="6"/>
  <c r="BG2270" i="6"/>
  <c r="BH2270" i="6"/>
  <c r="BJ2270" i="6" s="1"/>
  <c r="BI2270" i="6"/>
  <c r="BK2270" i="6"/>
  <c r="BL2270" i="6"/>
  <c r="BN2270" i="6" s="1"/>
  <c r="BM2270" i="6"/>
  <c r="AI2396" i="6"/>
  <c r="AJ2396" i="6"/>
  <c r="AK2396" i="6"/>
  <c r="AL2396" i="6"/>
  <c r="AM2396" i="6"/>
  <c r="AN2396" i="6"/>
  <c r="AO2396" i="6"/>
  <c r="AP2396" i="6"/>
  <c r="AQ2396" i="6"/>
  <c r="AR2396" i="6"/>
  <c r="AS2396" i="6"/>
  <c r="AT2396" i="6"/>
  <c r="AU2396" i="6"/>
  <c r="AV2396" i="6"/>
  <c r="AW2396" i="6"/>
  <c r="AX2396" i="6"/>
  <c r="AY2396" i="6"/>
  <c r="AZ2396" i="6"/>
  <c r="BA2396" i="6"/>
  <c r="BB2396" i="6"/>
  <c r="AI2271" i="6"/>
  <c r="AJ2271" i="6"/>
  <c r="AK2271" i="6"/>
  <c r="AL2271" i="6"/>
  <c r="AM2271" i="6"/>
  <c r="AN2271" i="6"/>
  <c r="AP2271" i="6" s="1"/>
  <c r="AO2271" i="6"/>
  <c r="AQ2271" i="6"/>
  <c r="AR2271" i="6"/>
  <c r="AS2271" i="6"/>
  <c r="AT2271" i="6"/>
  <c r="AU2271" i="6"/>
  <c r="AV2271" i="6"/>
  <c r="AW2271" i="6"/>
  <c r="AX2271" i="6"/>
  <c r="AY2271" i="6"/>
  <c r="AZ2271" i="6"/>
  <c r="BA2271" i="6"/>
  <c r="BB2271" i="6"/>
  <c r="BC2271" i="6"/>
  <c r="BD2271" i="6"/>
  <c r="BF2271" i="6" s="1"/>
  <c r="BE2271" i="6"/>
  <c r="BG2271" i="6"/>
  <c r="BH2271" i="6"/>
  <c r="BJ2271" i="6" s="1"/>
  <c r="BI2271" i="6"/>
  <c r="BK2271" i="6"/>
  <c r="BL2271" i="6"/>
  <c r="BN2271" i="6" s="1"/>
  <c r="BM2271" i="6"/>
  <c r="AI2397" i="6"/>
  <c r="AJ2397" i="6"/>
  <c r="AK2397" i="6"/>
  <c r="AL2397" i="6"/>
  <c r="AM2397" i="6"/>
  <c r="AN2397" i="6"/>
  <c r="AO2397" i="6"/>
  <c r="AP2397" i="6"/>
  <c r="AQ2397" i="6"/>
  <c r="AR2397" i="6"/>
  <c r="AS2397" i="6"/>
  <c r="AT2397" i="6"/>
  <c r="AU2397" i="6"/>
  <c r="AV2397" i="6"/>
  <c r="AW2397" i="6"/>
  <c r="AX2397" i="6"/>
  <c r="AY2397" i="6"/>
  <c r="AZ2397" i="6"/>
  <c r="BA2397" i="6"/>
  <c r="BB2397" i="6"/>
  <c r="AI2272" i="6"/>
  <c r="AJ2272" i="6"/>
  <c r="AL2272" i="6" s="1"/>
  <c r="AK2272" i="6"/>
  <c r="AM2272" i="6"/>
  <c r="AN2272" i="6"/>
  <c r="AO2272" i="6"/>
  <c r="AP2272" i="6"/>
  <c r="AQ2272" i="6"/>
  <c r="AR2272" i="6"/>
  <c r="AT2272" i="6" s="1"/>
  <c r="AS2272" i="6"/>
  <c r="AU2272" i="6"/>
  <c r="AV2272" i="6"/>
  <c r="AX2272" i="6" s="1"/>
  <c r="AW2272" i="6"/>
  <c r="AY2272" i="6"/>
  <c r="AZ2272" i="6"/>
  <c r="BA2272" i="6"/>
  <c r="BB2272" i="6"/>
  <c r="BC2272" i="6"/>
  <c r="BD2272" i="6"/>
  <c r="BF2272" i="6" s="1"/>
  <c r="BE2272" i="6"/>
  <c r="BG2272" i="6"/>
  <c r="BH2272" i="6"/>
  <c r="BJ2272" i="6" s="1"/>
  <c r="BI2272" i="6"/>
  <c r="BK2272" i="6"/>
  <c r="BL2272" i="6"/>
  <c r="BM2272" i="6"/>
  <c r="AI2398" i="6"/>
  <c r="AJ2398" i="6"/>
  <c r="AK2398" i="6"/>
  <c r="AL2398" i="6"/>
  <c r="AM2398" i="6"/>
  <c r="AN2398" i="6"/>
  <c r="AO2398" i="6"/>
  <c r="AP2398" i="6"/>
  <c r="AQ2398" i="6"/>
  <c r="AR2398" i="6"/>
  <c r="AS2398" i="6"/>
  <c r="AT2398" i="6"/>
  <c r="AU2398" i="6"/>
  <c r="AV2398" i="6"/>
  <c r="AW2398" i="6"/>
  <c r="AX2398" i="6"/>
  <c r="AY2398" i="6"/>
  <c r="AZ2398" i="6"/>
  <c r="BA2398" i="6"/>
  <c r="BB2398" i="6"/>
  <c r="AI2273" i="6"/>
  <c r="AJ2273" i="6"/>
  <c r="AL2273" i="6" s="1"/>
  <c r="AK2273" i="6"/>
  <c r="AM2273" i="6"/>
  <c r="AN2273" i="6"/>
  <c r="AO2273" i="6"/>
  <c r="AP2273" i="6" s="1"/>
  <c r="AQ2273" i="6"/>
  <c r="AR2273" i="6"/>
  <c r="AT2273" i="6" s="1"/>
  <c r="AS2273" i="6"/>
  <c r="AU2273" i="6"/>
  <c r="AV2273" i="6"/>
  <c r="AX2273" i="6" s="1"/>
  <c r="AW2273" i="6"/>
  <c r="AY2273" i="6"/>
  <c r="AZ2273" i="6"/>
  <c r="BA2273" i="6"/>
  <c r="BB2273" i="6"/>
  <c r="BC2273" i="6"/>
  <c r="BD2273" i="6"/>
  <c r="BF2273" i="6" s="1"/>
  <c r="BE2273" i="6"/>
  <c r="BG2273" i="6"/>
  <c r="BH2273" i="6"/>
  <c r="BI2273" i="6"/>
  <c r="BK2273" i="6"/>
  <c r="BL2273" i="6"/>
  <c r="BN2273" i="6" s="1"/>
  <c r="BM2273" i="6"/>
  <c r="AI2399" i="6"/>
  <c r="AJ2399" i="6"/>
  <c r="AL2399" i="6" s="1"/>
  <c r="AK2399" i="6"/>
  <c r="AM2399" i="6"/>
  <c r="AN2399" i="6"/>
  <c r="AO2399" i="6"/>
  <c r="AP2399" i="6"/>
  <c r="AQ2399" i="6"/>
  <c r="AR2399" i="6"/>
  <c r="AS2399" i="6"/>
  <c r="AT2399" i="6"/>
  <c r="AU2399" i="6"/>
  <c r="AV2399" i="6"/>
  <c r="AW2399" i="6"/>
  <c r="AX2399" i="6"/>
  <c r="AY2399" i="6"/>
  <c r="AZ2399" i="6"/>
  <c r="BA2399" i="6"/>
  <c r="BB2399" i="6"/>
  <c r="AI2274" i="6"/>
  <c r="AJ2274" i="6"/>
  <c r="AL2274" i="6" s="1"/>
  <c r="AK2274" i="6"/>
  <c r="AM2274" i="6"/>
  <c r="AN2274" i="6"/>
  <c r="AP2274" i="6" s="1"/>
  <c r="AO2274" i="6"/>
  <c r="AQ2274" i="6"/>
  <c r="AR2274" i="6"/>
  <c r="AT2274" i="6" s="1"/>
  <c r="AS2274" i="6"/>
  <c r="AU2274" i="6"/>
  <c r="AV2274" i="6"/>
  <c r="AW2274" i="6"/>
  <c r="AX2274" i="6"/>
  <c r="AY2274" i="6"/>
  <c r="AZ2274" i="6"/>
  <c r="BB2274" i="6" s="1"/>
  <c r="BA2274" i="6"/>
  <c r="BC2274" i="6"/>
  <c r="BD2274" i="6"/>
  <c r="BF2274" i="6" s="1"/>
  <c r="BE2274" i="6"/>
  <c r="BG2274" i="6"/>
  <c r="BH2274" i="6"/>
  <c r="BJ2274" i="6" s="1"/>
  <c r="BI2274" i="6"/>
  <c r="BK2274" i="6"/>
  <c r="BL2274" i="6"/>
  <c r="BN2274" i="6" s="1"/>
  <c r="BM2274" i="6"/>
  <c r="AI2400" i="6"/>
  <c r="AJ2400" i="6"/>
  <c r="AK2400" i="6"/>
  <c r="AL2400" i="6"/>
  <c r="AM2400" i="6"/>
  <c r="AN2400" i="6"/>
  <c r="AO2400" i="6"/>
  <c r="AP2400" i="6"/>
  <c r="AQ2400" i="6"/>
  <c r="AR2400" i="6"/>
  <c r="AS2400" i="6"/>
  <c r="AT2400" i="6"/>
  <c r="AU2400" i="6"/>
  <c r="AV2400" i="6"/>
  <c r="AW2400" i="6"/>
  <c r="AX2400" i="6"/>
  <c r="AY2400" i="6"/>
  <c r="AZ2400" i="6"/>
  <c r="BA2400" i="6"/>
  <c r="BB2400" i="6"/>
  <c r="AI2275" i="6"/>
  <c r="AJ2275" i="6"/>
  <c r="AL2275" i="6" s="1"/>
  <c r="AK2275" i="6"/>
  <c r="AM2275" i="6"/>
  <c r="AN2275" i="6"/>
  <c r="AO2275" i="6"/>
  <c r="AP2275" i="6"/>
  <c r="AQ2275" i="6"/>
  <c r="AR2275" i="6"/>
  <c r="AS2275" i="6"/>
  <c r="AT2275" i="6"/>
  <c r="AU2275" i="6"/>
  <c r="AX2275" i="6" s="1"/>
  <c r="AV2275" i="6"/>
  <c r="AW2275" i="6"/>
  <c r="AY2275" i="6"/>
  <c r="AZ2275" i="6"/>
  <c r="BA2275" i="6"/>
  <c r="BB2275" i="6"/>
  <c r="BC2275" i="6"/>
  <c r="BD2275" i="6"/>
  <c r="BF2275" i="6" s="1"/>
  <c r="BE2275" i="6"/>
  <c r="BG2275" i="6"/>
  <c r="BH2275" i="6"/>
  <c r="BJ2275" i="6" s="1"/>
  <c r="BI2275" i="6"/>
  <c r="BK2275" i="6"/>
  <c r="BL2275" i="6"/>
  <c r="BN2275" i="6" s="1"/>
  <c r="BM2275" i="6"/>
  <c r="AI2401" i="6"/>
  <c r="AJ2401" i="6"/>
  <c r="AK2401" i="6"/>
  <c r="AL2401" i="6"/>
  <c r="AM2401" i="6"/>
  <c r="AN2401" i="6"/>
  <c r="AO2401" i="6"/>
  <c r="AP2401" i="6"/>
  <c r="AQ2401" i="6"/>
  <c r="AR2401" i="6"/>
  <c r="AS2401" i="6"/>
  <c r="AT2401" i="6"/>
  <c r="AU2401" i="6"/>
  <c r="AV2401" i="6"/>
  <c r="AW2401" i="6"/>
  <c r="AX2401" i="6"/>
  <c r="AY2401" i="6"/>
  <c r="AZ2401" i="6"/>
  <c r="BA2401" i="6"/>
  <c r="BB2401" i="6"/>
  <c r="AI2276" i="6"/>
  <c r="AJ2276" i="6"/>
  <c r="AK2276" i="6"/>
  <c r="AL2276" i="6"/>
  <c r="AM2276" i="6"/>
  <c r="AN2276" i="6"/>
  <c r="AO2276" i="6"/>
  <c r="AP2276" i="6"/>
  <c r="AQ2276" i="6"/>
  <c r="AR2276" i="6"/>
  <c r="AS2276" i="6"/>
  <c r="AT2276" i="6"/>
  <c r="AU2276" i="6"/>
  <c r="AV2276" i="6"/>
  <c r="AW2276" i="6"/>
  <c r="AX2276" i="6"/>
  <c r="AY2276" i="6"/>
  <c r="AZ2276" i="6"/>
  <c r="BA2276" i="6"/>
  <c r="BB2276" i="6"/>
  <c r="BC2276" i="6"/>
  <c r="BD2276" i="6"/>
  <c r="BF2276" i="6" s="1"/>
  <c r="BE2276" i="6"/>
  <c r="BG2276" i="6"/>
  <c r="BH2276" i="6"/>
  <c r="BJ2276" i="6" s="1"/>
  <c r="BI2276" i="6"/>
  <c r="BK2276" i="6"/>
  <c r="BL2276" i="6"/>
  <c r="BN2276" i="6" s="1"/>
  <c r="BM2276" i="6"/>
  <c r="AI2402" i="6"/>
  <c r="AJ2402" i="6"/>
  <c r="AK2402" i="6"/>
  <c r="AL2402" i="6"/>
  <c r="AM2402" i="6"/>
  <c r="AN2402" i="6"/>
  <c r="AO2402" i="6"/>
  <c r="AP2402" i="6"/>
  <c r="AQ2402" i="6"/>
  <c r="AR2402" i="6"/>
  <c r="AT2402" i="6" s="1"/>
  <c r="AS2402" i="6"/>
  <c r="AU2402" i="6"/>
  <c r="AV2402" i="6"/>
  <c r="AW2402" i="6"/>
  <c r="AX2402" i="6"/>
  <c r="AY2402" i="6"/>
  <c r="AZ2402" i="6"/>
  <c r="BA2402" i="6"/>
  <c r="BB2402" i="6"/>
  <c r="AI2277" i="6"/>
  <c r="AJ2277" i="6"/>
  <c r="AL2277" i="6" s="1"/>
  <c r="AK2277" i="6"/>
  <c r="AM2277" i="6"/>
  <c r="AN2277" i="6"/>
  <c r="AO2277" i="6"/>
  <c r="AP2277" i="6"/>
  <c r="AQ2277" i="6"/>
  <c r="AR2277" i="6"/>
  <c r="AS2277" i="6"/>
  <c r="AT2277" i="6"/>
  <c r="AU2277" i="6"/>
  <c r="AV2277" i="6"/>
  <c r="AW2277" i="6"/>
  <c r="AX2277" i="6"/>
  <c r="AY2277" i="6"/>
  <c r="AZ2277" i="6"/>
  <c r="BA2277" i="6"/>
  <c r="BB2277" i="6"/>
  <c r="BC2277" i="6"/>
  <c r="BD2277" i="6"/>
  <c r="BF2277" i="6" s="1"/>
  <c r="BE2277" i="6"/>
  <c r="BG2277" i="6"/>
  <c r="BH2277" i="6"/>
  <c r="BJ2277" i="6" s="1"/>
  <c r="BI2277" i="6"/>
  <c r="BK2277" i="6"/>
  <c r="BL2277" i="6"/>
  <c r="BN2277" i="6" s="1"/>
  <c r="BM2277" i="6"/>
  <c r="AI2403" i="6"/>
  <c r="AJ2403" i="6"/>
  <c r="AK2403" i="6"/>
  <c r="AL2403" i="6"/>
  <c r="AM2403" i="6"/>
  <c r="AN2403" i="6"/>
  <c r="AO2403" i="6"/>
  <c r="AP2403" i="6"/>
  <c r="AQ2403" i="6"/>
  <c r="AR2403" i="6"/>
  <c r="AT2403" i="6" s="1"/>
  <c r="AS2403" i="6"/>
  <c r="AU2403" i="6"/>
  <c r="AV2403" i="6"/>
  <c r="AX2403" i="6" s="1"/>
  <c r="AW2403" i="6"/>
  <c r="AY2403" i="6"/>
  <c r="AZ2403" i="6"/>
  <c r="BA2403" i="6"/>
  <c r="BB2403" i="6"/>
  <c r="AI2278" i="6"/>
  <c r="AJ2278" i="6"/>
  <c r="AL2278" i="6" s="1"/>
  <c r="AK2278" i="6"/>
  <c r="AM2278" i="6"/>
  <c r="AN2278" i="6"/>
  <c r="AP2278" i="6" s="1"/>
  <c r="AO2278" i="6"/>
  <c r="AQ2278" i="6"/>
  <c r="AR2278" i="6"/>
  <c r="AS2278" i="6"/>
  <c r="AT2278" i="6"/>
  <c r="AU2278" i="6"/>
  <c r="AV2278" i="6"/>
  <c r="AW2278" i="6"/>
  <c r="AX2278" i="6"/>
  <c r="AY2278" i="6"/>
  <c r="AZ2278" i="6"/>
  <c r="BA2278" i="6"/>
  <c r="BB2278" i="6"/>
  <c r="BC2278" i="6"/>
  <c r="BD2278" i="6"/>
  <c r="BF2278" i="6" s="1"/>
  <c r="BE2278" i="6"/>
  <c r="BG2278" i="6"/>
  <c r="BH2278" i="6"/>
  <c r="BJ2278" i="6" s="1"/>
  <c r="BI2278" i="6"/>
  <c r="BK2278" i="6"/>
  <c r="BL2278" i="6"/>
  <c r="BN2278" i="6" s="1"/>
  <c r="BM2278" i="6"/>
  <c r="AI2404" i="6"/>
  <c r="AJ2404" i="6"/>
  <c r="AK2404" i="6"/>
  <c r="AL2404" i="6"/>
  <c r="AM2404" i="6"/>
  <c r="AN2404" i="6"/>
  <c r="AO2404" i="6"/>
  <c r="AP2404" i="6"/>
  <c r="AQ2404" i="6"/>
  <c r="AR2404" i="6"/>
  <c r="AS2404" i="6"/>
  <c r="AT2404" i="6"/>
  <c r="AU2404" i="6"/>
  <c r="AV2404" i="6"/>
  <c r="AW2404" i="6"/>
  <c r="AX2404" i="6"/>
  <c r="AY2404" i="6"/>
  <c r="AZ2404" i="6"/>
  <c r="BB2404" i="6" s="1"/>
  <c r="BA2404" i="6"/>
  <c r="AI2279" i="6"/>
  <c r="AJ2279" i="6"/>
  <c r="AK2279" i="6"/>
  <c r="AL2279" i="6"/>
  <c r="AM2279" i="6"/>
  <c r="AN2279" i="6"/>
  <c r="AO2279" i="6"/>
  <c r="AP2279" i="6"/>
  <c r="AQ2279" i="6"/>
  <c r="AR2279" i="6"/>
  <c r="AS2279" i="6"/>
  <c r="AT2279" i="6"/>
  <c r="AU2279" i="6"/>
  <c r="AV2279" i="6"/>
  <c r="AW2279" i="6"/>
  <c r="AX2279" i="6"/>
  <c r="AY2279" i="6"/>
  <c r="AZ2279" i="6"/>
  <c r="BA2279" i="6"/>
  <c r="BB2279" i="6"/>
  <c r="BC2279" i="6"/>
  <c r="BD2279" i="6"/>
  <c r="BF2279" i="6" s="1"/>
  <c r="BE2279" i="6"/>
  <c r="BG2279" i="6"/>
  <c r="BH2279" i="6"/>
  <c r="BJ2279" i="6" s="1"/>
  <c r="BI2279" i="6"/>
  <c r="BK2279" i="6"/>
  <c r="BL2279" i="6"/>
  <c r="BN2279" i="6" s="1"/>
  <c r="BM2279" i="6"/>
  <c r="AI2405" i="6"/>
  <c r="AJ2405" i="6"/>
  <c r="AK2405" i="6"/>
  <c r="AL2405" i="6"/>
  <c r="AM2405" i="6"/>
  <c r="AN2405" i="6"/>
  <c r="AO2405" i="6"/>
  <c r="AP2405" i="6"/>
  <c r="AQ2405" i="6"/>
  <c r="AR2405" i="6"/>
  <c r="AT2405" i="6" s="1"/>
  <c r="AS2405" i="6"/>
  <c r="AU2405" i="6"/>
  <c r="AV2405" i="6"/>
  <c r="AW2405" i="6"/>
  <c r="AX2405" i="6"/>
  <c r="AY2405" i="6"/>
  <c r="AZ2405" i="6"/>
  <c r="BA2405" i="6"/>
  <c r="BB2405" i="6"/>
  <c r="AI2280" i="6"/>
  <c r="AJ2280" i="6"/>
  <c r="AK2280" i="6"/>
  <c r="AL2280" i="6"/>
  <c r="AM2280" i="6"/>
  <c r="AN2280" i="6"/>
  <c r="AP2280" i="6" s="1"/>
  <c r="AO2280" i="6"/>
  <c r="AQ2280" i="6"/>
  <c r="AR2280" i="6"/>
  <c r="AS2280" i="6"/>
  <c r="AT2280" i="6" s="1"/>
  <c r="AU2280" i="6"/>
  <c r="AV2280" i="6"/>
  <c r="AW2280" i="6"/>
  <c r="AX2280" i="6" s="1"/>
  <c r="AY2280" i="6"/>
  <c r="AZ2280" i="6"/>
  <c r="BA2280" i="6"/>
  <c r="BB2280" i="6"/>
  <c r="BC2280" i="6"/>
  <c r="BD2280" i="6"/>
  <c r="BF2280" i="6" s="1"/>
  <c r="BE2280" i="6"/>
  <c r="BG2280" i="6"/>
  <c r="BH2280" i="6"/>
  <c r="BJ2280" i="6" s="1"/>
  <c r="BI2280" i="6"/>
  <c r="BK2280" i="6"/>
  <c r="BL2280" i="6"/>
  <c r="BN2280" i="6" s="1"/>
  <c r="BM2280" i="6"/>
  <c r="AI2406" i="6"/>
  <c r="AJ2406" i="6"/>
  <c r="AK2406" i="6"/>
  <c r="AL2406" i="6"/>
  <c r="AM2406" i="6"/>
  <c r="AN2406" i="6"/>
  <c r="AO2406" i="6"/>
  <c r="AP2406" i="6"/>
  <c r="AQ2406" i="6"/>
  <c r="AR2406" i="6"/>
  <c r="AS2406" i="6"/>
  <c r="AT2406" i="6"/>
  <c r="AU2406" i="6"/>
  <c r="AV2406" i="6"/>
  <c r="AW2406" i="6"/>
  <c r="AX2406" i="6"/>
  <c r="AY2406" i="6"/>
  <c r="AZ2406" i="6"/>
  <c r="BA2406" i="6"/>
  <c r="BB2406" i="6"/>
  <c r="AI2281" i="6"/>
  <c r="AJ2281" i="6"/>
  <c r="AL2281" i="6" s="1"/>
  <c r="AK2281" i="6"/>
  <c r="AM2281" i="6"/>
  <c r="AN2281" i="6"/>
  <c r="AO2281" i="6"/>
  <c r="AP2281" i="6"/>
  <c r="AQ2281" i="6"/>
  <c r="AR2281" i="6"/>
  <c r="AT2281" i="6" s="1"/>
  <c r="AS2281" i="6"/>
  <c r="AU2281" i="6"/>
  <c r="AV2281" i="6"/>
  <c r="AW2281" i="6"/>
  <c r="AX2281" i="6"/>
  <c r="AY2281" i="6"/>
  <c r="AZ2281" i="6"/>
  <c r="BA2281" i="6"/>
  <c r="BB2281" i="6"/>
  <c r="BC2281" i="6"/>
  <c r="BD2281" i="6"/>
  <c r="BF2281" i="6" s="1"/>
  <c r="BE2281" i="6"/>
  <c r="BG2281" i="6"/>
  <c r="BH2281" i="6"/>
  <c r="BJ2281" i="6" s="1"/>
  <c r="BI2281" i="6"/>
  <c r="BK2281" i="6"/>
  <c r="BL2281" i="6"/>
  <c r="BN2281" i="6" s="1"/>
  <c r="BM2281" i="6"/>
  <c r="AI2407" i="6"/>
  <c r="AJ2407" i="6"/>
  <c r="AK2407" i="6"/>
  <c r="AL2407" i="6"/>
  <c r="AM2407" i="6"/>
  <c r="AN2407" i="6"/>
  <c r="AO2407" i="6"/>
  <c r="AP2407" i="6"/>
  <c r="AQ2407" i="6"/>
  <c r="AR2407" i="6"/>
  <c r="AS2407" i="6"/>
  <c r="AT2407" i="6"/>
  <c r="AU2407" i="6"/>
  <c r="AV2407" i="6"/>
  <c r="AW2407" i="6"/>
  <c r="AX2407" i="6"/>
  <c r="AY2407" i="6"/>
  <c r="AZ2407" i="6"/>
  <c r="BA2407" i="6"/>
  <c r="BB2407" i="6"/>
  <c r="AI2282" i="6"/>
  <c r="AJ2282" i="6"/>
  <c r="AL2282" i="6" s="1"/>
  <c r="AK2282" i="6"/>
  <c r="AM2282" i="6"/>
  <c r="AN2282" i="6"/>
  <c r="AP2282" i="6" s="1"/>
  <c r="AO2282" i="6"/>
  <c r="AQ2282" i="6"/>
  <c r="AR2282" i="6"/>
  <c r="AT2282" i="6" s="1"/>
  <c r="AS2282" i="6"/>
  <c r="AU2282" i="6"/>
  <c r="AV2282" i="6"/>
  <c r="AX2282" i="6" s="1"/>
  <c r="AW2282" i="6"/>
  <c r="AY2282" i="6"/>
  <c r="AZ2282" i="6"/>
  <c r="BB2282" i="6" s="1"/>
  <c r="BA2282" i="6"/>
  <c r="BC2282" i="6"/>
  <c r="BD2282" i="6"/>
  <c r="BF2282" i="6" s="1"/>
  <c r="BE2282" i="6"/>
  <c r="BG2282" i="6"/>
  <c r="BH2282" i="6"/>
  <c r="BJ2282" i="6" s="1"/>
  <c r="BI2282" i="6"/>
  <c r="BK2282" i="6"/>
  <c r="BL2282" i="6"/>
  <c r="BN2282" i="6" s="1"/>
  <c r="BM2282" i="6"/>
  <c r="AI2408" i="6"/>
  <c r="AJ2408" i="6"/>
  <c r="AL2408" i="6" s="1"/>
  <c r="AK2408" i="6"/>
  <c r="AM2408" i="6"/>
  <c r="AN2408" i="6"/>
  <c r="AO2408" i="6"/>
  <c r="AP2408" i="6"/>
  <c r="AQ2408" i="6"/>
  <c r="AR2408" i="6"/>
  <c r="AS2408" i="6"/>
  <c r="AT2408" i="6"/>
  <c r="AU2408" i="6"/>
  <c r="AV2408" i="6"/>
  <c r="AW2408" i="6"/>
  <c r="AX2408" i="6"/>
  <c r="AY2408" i="6"/>
  <c r="AZ2408" i="6"/>
  <c r="BA2408" i="6"/>
  <c r="BB2408" i="6"/>
  <c r="AI2283" i="6"/>
  <c r="AJ2283" i="6"/>
  <c r="AK2283" i="6"/>
  <c r="AL2283" i="6"/>
  <c r="AM2283" i="6"/>
  <c r="AN2283" i="6"/>
  <c r="AO2283" i="6"/>
  <c r="AP2283" i="6"/>
  <c r="AQ2283" i="6"/>
  <c r="AR2283" i="6"/>
  <c r="AS2283" i="6"/>
  <c r="AT2283" i="6"/>
  <c r="AU2283" i="6"/>
  <c r="AV2283" i="6"/>
  <c r="AX2283" i="6" s="1"/>
  <c r="AW2283" i="6"/>
  <c r="AY2283" i="6"/>
  <c r="AZ2283" i="6"/>
  <c r="BA2283" i="6"/>
  <c r="BB2283" i="6"/>
  <c r="BC2283" i="6"/>
  <c r="BD2283" i="6"/>
  <c r="BF2283" i="6" s="1"/>
  <c r="BE2283" i="6"/>
  <c r="BG2283" i="6"/>
  <c r="BH2283" i="6"/>
  <c r="BJ2283" i="6" s="1"/>
  <c r="BI2283" i="6"/>
  <c r="BK2283" i="6"/>
  <c r="BL2283" i="6"/>
  <c r="BN2283" i="6" s="1"/>
  <c r="BM2283" i="6"/>
  <c r="AI2409" i="6"/>
  <c r="AJ2409" i="6"/>
  <c r="AL2409" i="6" s="1"/>
  <c r="AK2409" i="6"/>
  <c r="AM2409" i="6"/>
  <c r="AN2409" i="6"/>
  <c r="AP2409" i="6" s="1"/>
  <c r="AO2409" i="6"/>
  <c r="AQ2409" i="6"/>
  <c r="AR2409" i="6"/>
  <c r="AS2409" i="6"/>
  <c r="AT2409" i="6"/>
  <c r="AU2409" i="6"/>
  <c r="AV2409" i="6"/>
  <c r="AW2409" i="6"/>
  <c r="AX2409" i="6"/>
  <c r="AY2409" i="6"/>
  <c r="AZ2409" i="6"/>
  <c r="BA2409" i="6"/>
  <c r="BB2409" i="6"/>
  <c r="AI2284" i="6"/>
  <c r="AJ2284" i="6"/>
  <c r="AK2284" i="6"/>
  <c r="AL2284" i="6"/>
  <c r="AM2284" i="6"/>
  <c r="AN2284" i="6"/>
  <c r="AO2284" i="6"/>
  <c r="AP2284" i="6"/>
  <c r="AQ2284" i="6"/>
  <c r="AT2284" i="6" s="1"/>
  <c r="AR2284" i="6"/>
  <c r="AS2284" i="6"/>
  <c r="AU2284" i="6"/>
  <c r="AV2284" i="6"/>
  <c r="AX2284" i="6" s="1"/>
  <c r="AW2284" i="6"/>
  <c r="AY2284" i="6"/>
  <c r="AZ2284" i="6"/>
  <c r="BA2284" i="6"/>
  <c r="BB2284" i="6"/>
  <c r="BC2284" i="6"/>
  <c r="BD2284" i="6"/>
  <c r="BF2284" i="6" s="1"/>
  <c r="BE2284" i="6"/>
  <c r="BG2284" i="6"/>
  <c r="BH2284" i="6"/>
  <c r="BJ2284" i="6" s="1"/>
  <c r="BI2284" i="6"/>
  <c r="BK2284" i="6"/>
  <c r="BL2284" i="6"/>
  <c r="BM2284" i="6"/>
  <c r="AI2410" i="6"/>
  <c r="AJ2410" i="6"/>
  <c r="AK2410" i="6"/>
  <c r="AL2410" i="6"/>
  <c r="AM2410" i="6"/>
  <c r="AN2410" i="6"/>
  <c r="AO2410" i="6"/>
  <c r="AP2410" i="6"/>
  <c r="AQ2410" i="6"/>
  <c r="AR2410" i="6"/>
  <c r="AS2410" i="6"/>
  <c r="AT2410" i="6"/>
  <c r="AU2410" i="6"/>
  <c r="AV2410" i="6"/>
  <c r="AW2410" i="6"/>
  <c r="AX2410" i="6"/>
  <c r="AY2410" i="6"/>
  <c r="AZ2410" i="6"/>
  <c r="BA2410" i="6"/>
  <c r="BB2410" i="6"/>
  <c r="AI2285" i="6"/>
  <c r="AJ2285" i="6"/>
  <c r="AK2285" i="6"/>
  <c r="AL2285" i="6"/>
  <c r="AM2285" i="6"/>
  <c r="AN2285" i="6"/>
  <c r="AP2285" i="6" s="1"/>
  <c r="AO2285" i="6"/>
  <c r="AQ2285" i="6"/>
  <c r="AR2285" i="6"/>
  <c r="AT2285" i="6" s="1"/>
  <c r="AS2285" i="6"/>
  <c r="AU2285" i="6"/>
  <c r="AV2285" i="6"/>
  <c r="AX2285" i="6" s="1"/>
  <c r="AW2285" i="6"/>
  <c r="AY2285" i="6"/>
  <c r="AZ2285" i="6"/>
  <c r="BA2285" i="6"/>
  <c r="BB2285" i="6"/>
  <c r="BC2285" i="6"/>
  <c r="BD2285" i="6"/>
  <c r="BF2285" i="6" s="1"/>
  <c r="BE2285" i="6"/>
  <c r="BG2285" i="6"/>
  <c r="BH2285" i="6"/>
  <c r="BJ2285" i="6" s="1"/>
  <c r="BI2285" i="6"/>
  <c r="BK2285" i="6"/>
  <c r="BL2285" i="6"/>
  <c r="BN2285" i="6" s="1"/>
  <c r="BM2285" i="6"/>
  <c r="AI2411" i="6"/>
  <c r="AJ2411" i="6"/>
  <c r="AK2411" i="6"/>
  <c r="AL2411" i="6"/>
  <c r="AM2411" i="6"/>
  <c r="AN2411" i="6"/>
  <c r="AO2411" i="6"/>
  <c r="AP2411" i="6"/>
  <c r="AQ2411" i="6"/>
  <c r="AR2411" i="6"/>
  <c r="AS2411" i="6"/>
  <c r="AT2411" i="6"/>
  <c r="AU2411" i="6"/>
  <c r="AV2411" i="6"/>
  <c r="AW2411" i="6"/>
  <c r="AX2411" i="6"/>
  <c r="AY2411" i="6"/>
  <c r="AZ2411" i="6"/>
  <c r="BA2411" i="6"/>
  <c r="BB2411" i="6"/>
  <c r="AI2286" i="6"/>
  <c r="AJ2286" i="6"/>
  <c r="AK2286" i="6"/>
  <c r="AL2286" i="6"/>
  <c r="AM2286" i="6"/>
  <c r="AN2286" i="6"/>
  <c r="AO2286" i="6"/>
  <c r="AP2286" i="6"/>
  <c r="AQ2286" i="6"/>
  <c r="AR2286" i="6"/>
  <c r="AS2286" i="6"/>
  <c r="AT2286" i="6"/>
  <c r="AU2286" i="6"/>
  <c r="AV2286" i="6"/>
  <c r="AX2286" i="6" s="1"/>
  <c r="AW2286" i="6"/>
  <c r="AY2286" i="6"/>
  <c r="AZ2286" i="6"/>
  <c r="BA2286" i="6"/>
  <c r="BB2286" i="6"/>
  <c r="BC2286" i="6"/>
  <c r="BD2286" i="6"/>
  <c r="BF2286" i="6" s="1"/>
  <c r="BE2286" i="6"/>
  <c r="BG2286" i="6"/>
  <c r="BH2286" i="6"/>
  <c r="BJ2286" i="6" s="1"/>
  <c r="BI2286" i="6"/>
  <c r="BK2286" i="6"/>
  <c r="BL2286" i="6"/>
  <c r="BN2286" i="6" s="1"/>
  <c r="BM2286" i="6"/>
  <c r="AI2412" i="6"/>
  <c r="AJ2412" i="6"/>
  <c r="AK2412" i="6"/>
  <c r="AL2412" i="6"/>
  <c r="AM2412" i="6"/>
  <c r="AN2412" i="6"/>
  <c r="AO2412" i="6"/>
  <c r="AP2412" i="6"/>
  <c r="AQ2412" i="6"/>
  <c r="AR2412" i="6"/>
  <c r="AS2412" i="6"/>
  <c r="AT2412" i="6"/>
  <c r="AU2412" i="6"/>
  <c r="AV2412" i="6"/>
  <c r="AW2412" i="6"/>
  <c r="AX2412" i="6"/>
  <c r="AY2412" i="6"/>
  <c r="AZ2412" i="6"/>
  <c r="BA2412" i="6"/>
  <c r="BB2412" i="6"/>
  <c r="AI2287" i="6"/>
  <c r="AJ2287" i="6"/>
  <c r="AK2287" i="6"/>
  <c r="AL2287" i="6"/>
  <c r="AM2287" i="6"/>
  <c r="AN2287" i="6"/>
  <c r="AO2287" i="6"/>
  <c r="AP2287" i="6"/>
  <c r="AQ2287" i="6"/>
  <c r="AR2287" i="6"/>
  <c r="AT2287" i="6" s="1"/>
  <c r="AS2287" i="6"/>
  <c r="AU2287" i="6"/>
  <c r="AV2287" i="6"/>
  <c r="AW2287" i="6"/>
  <c r="AX2287" i="6"/>
  <c r="AY2287" i="6"/>
  <c r="AZ2287" i="6"/>
  <c r="BA2287" i="6"/>
  <c r="BB2287" i="6"/>
  <c r="BC2287" i="6"/>
  <c r="BD2287" i="6"/>
  <c r="BE2287" i="6"/>
  <c r="BG2287" i="6"/>
  <c r="BH2287" i="6"/>
  <c r="BJ2287" i="6" s="1"/>
  <c r="BI2287" i="6"/>
  <c r="BK2287" i="6"/>
  <c r="BL2287" i="6"/>
  <c r="BN2287" i="6" s="1"/>
  <c r="BM2287" i="6"/>
  <c r="AI2413" i="6"/>
  <c r="AJ2413" i="6"/>
  <c r="AK2413" i="6"/>
  <c r="AL2413" i="6"/>
  <c r="AM2413" i="6"/>
  <c r="AN2413" i="6"/>
  <c r="AP2413" i="6" s="1"/>
  <c r="AO2413" i="6"/>
  <c r="AQ2413" i="6"/>
  <c r="AR2413" i="6"/>
  <c r="AS2413" i="6"/>
  <c r="AT2413" i="6"/>
  <c r="AU2413" i="6"/>
  <c r="AV2413" i="6"/>
  <c r="AW2413" i="6"/>
  <c r="AX2413" i="6"/>
  <c r="AY2413" i="6"/>
  <c r="AZ2413" i="6"/>
  <c r="BA2413" i="6"/>
  <c r="BB2413" i="6"/>
  <c r="AI2288" i="6"/>
  <c r="AJ2288" i="6"/>
  <c r="AL2288" i="6" s="1"/>
  <c r="AK2288" i="6"/>
  <c r="AM2288" i="6"/>
  <c r="AN2288" i="6"/>
  <c r="AP2288" i="6" s="1"/>
  <c r="AO2288" i="6"/>
  <c r="AQ2288" i="6"/>
  <c r="AR2288" i="6"/>
  <c r="AS2288" i="6"/>
  <c r="AT2288" i="6"/>
  <c r="AU2288" i="6"/>
  <c r="AV2288" i="6"/>
  <c r="AW2288" i="6"/>
  <c r="AX2288" i="6"/>
  <c r="AY2288" i="6"/>
  <c r="AZ2288" i="6"/>
  <c r="BA2288" i="6"/>
  <c r="BB2288" i="6"/>
  <c r="BC2288" i="6"/>
  <c r="BD2288" i="6"/>
  <c r="BF2288" i="6" s="1"/>
  <c r="BE2288" i="6"/>
  <c r="BG2288" i="6"/>
  <c r="BH2288" i="6"/>
  <c r="BJ2288" i="6" s="1"/>
  <c r="BI2288" i="6"/>
  <c r="BK2288" i="6"/>
  <c r="BL2288" i="6"/>
  <c r="BN2288" i="6" s="1"/>
  <c r="BM2288" i="6"/>
  <c r="AI2414" i="6"/>
  <c r="AJ2414" i="6"/>
  <c r="AK2414" i="6"/>
  <c r="AL2414" i="6"/>
  <c r="AM2414" i="6"/>
  <c r="AN2414" i="6"/>
  <c r="AO2414" i="6"/>
  <c r="AP2414" i="6"/>
  <c r="AQ2414" i="6"/>
  <c r="AR2414" i="6"/>
  <c r="AS2414" i="6"/>
  <c r="AT2414" i="6"/>
  <c r="AU2414" i="6"/>
  <c r="AV2414" i="6"/>
  <c r="AX2414" i="6" s="1"/>
  <c r="AW2414" i="6"/>
  <c r="AY2414" i="6"/>
  <c r="AZ2414" i="6"/>
  <c r="BA2414" i="6"/>
  <c r="BB2414" i="6"/>
  <c r="AI2289" i="6"/>
  <c r="AJ2289" i="6"/>
  <c r="AK2289" i="6"/>
  <c r="AL2289" i="6"/>
  <c r="AM2289" i="6"/>
  <c r="AN2289" i="6"/>
  <c r="AP2289" i="6" s="1"/>
  <c r="AO2289" i="6"/>
  <c r="AQ2289" i="6"/>
  <c r="AR2289" i="6"/>
  <c r="AS2289" i="6"/>
  <c r="AT2289" i="6"/>
  <c r="AU2289" i="6"/>
  <c r="AV2289" i="6"/>
  <c r="AX2289" i="6" s="1"/>
  <c r="AW2289" i="6"/>
  <c r="AY2289" i="6"/>
  <c r="AZ2289" i="6"/>
  <c r="BB2289" i="6" s="1"/>
  <c r="BA2289" i="6"/>
  <c r="BC2289" i="6"/>
  <c r="BD2289" i="6"/>
  <c r="BF2289" i="6" s="1"/>
  <c r="BE2289" i="6"/>
  <c r="BG2289" i="6"/>
  <c r="BH2289" i="6"/>
  <c r="BJ2289" i="6" s="1"/>
  <c r="BI2289" i="6"/>
  <c r="BK2289" i="6"/>
  <c r="BL2289" i="6"/>
  <c r="BN2289" i="6" s="1"/>
  <c r="BM2289" i="6"/>
  <c r="AI2415" i="6"/>
  <c r="AJ2415" i="6"/>
  <c r="AK2415" i="6"/>
  <c r="AL2415" i="6"/>
  <c r="AM2415" i="6"/>
  <c r="AN2415" i="6"/>
  <c r="AO2415" i="6"/>
  <c r="AP2415" i="6"/>
  <c r="AQ2415" i="6"/>
  <c r="AR2415" i="6"/>
  <c r="AS2415" i="6"/>
  <c r="AT2415" i="6"/>
  <c r="AU2415" i="6"/>
  <c r="AV2415" i="6"/>
  <c r="AW2415" i="6"/>
  <c r="AX2415" i="6"/>
  <c r="AY2415" i="6"/>
  <c r="AZ2415" i="6"/>
  <c r="BA2415" i="6"/>
  <c r="BB2415" i="6"/>
  <c r="AI2290" i="6"/>
  <c r="AJ2290" i="6"/>
  <c r="AL2290" i="6" s="1"/>
  <c r="AK2290" i="6"/>
  <c r="AM2290" i="6"/>
  <c r="AN2290" i="6"/>
  <c r="AP2290" i="6" s="1"/>
  <c r="AO2290" i="6"/>
  <c r="AQ2290" i="6"/>
  <c r="AR2290" i="6"/>
  <c r="AS2290" i="6"/>
  <c r="AT2290" i="6"/>
  <c r="AU2290" i="6"/>
  <c r="AV2290" i="6"/>
  <c r="AW2290" i="6"/>
  <c r="AX2290" i="6"/>
  <c r="AY2290" i="6"/>
  <c r="AZ2290" i="6"/>
  <c r="BA2290" i="6"/>
  <c r="BB2290" i="6"/>
  <c r="BC2290" i="6"/>
  <c r="BD2290" i="6"/>
  <c r="BF2290" i="6" s="1"/>
  <c r="BE2290" i="6"/>
  <c r="BG2290" i="6"/>
  <c r="BH2290" i="6"/>
  <c r="BJ2290" i="6" s="1"/>
  <c r="BI2290" i="6"/>
  <c r="BK2290" i="6"/>
  <c r="BL2290" i="6"/>
  <c r="BN2290" i="6" s="1"/>
  <c r="BM2290" i="6"/>
  <c r="AI2416" i="6"/>
  <c r="AJ2416" i="6"/>
  <c r="AK2416" i="6"/>
  <c r="AL2416" i="6"/>
  <c r="AM2416" i="6"/>
  <c r="AN2416" i="6"/>
  <c r="AP2416" i="6" s="1"/>
  <c r="AO2416" i="6"/>
  <c r="AQ2416" i="6"/>
  <c r="AR2416" i="6"/>
  <c r="AS2416" i="6"/>
  <c r="AT2416" i="6"/>
  <c r="AU2416" i="6"/>
  <c r="AV2416" i="6"/>
  <c r="AW2416" i="6"/>
  <c r="AX2416" i="6"/>
  <c r="AY2416" i="6"/>
  <c r="AZ2416" i="6"/>
  <c r="BA2416" i="6"/>
  <c r="BB2416" i="6"/>
  <c r="AI2291" i="6"/>
  <c r="AJ2291" i="6"/>
  <c r="AK2291" i="6"/>
  <c r="AL2291" i="6"/>
  <c r="AM2291" i="6"/>
  <c r="AN2291" i="6"/>
  <c r="AO2291" i="6"/>
  <c r="AP2291" i="6"/>
  <c r="AQ2291" i="6"/>
  <c r="AR2291" i="6"/>
  <c r="AT2291" i="6" s="1"/>
  <c r="AS2291" i="6"/>
  <c r="AU2291" i="6"/>
  <c r="AV2291" i="6"/>
  <c r="AW2291" i="6"/>
  <c r="AX2291" i="6"/>
  <c r="AY2291" i="6"/>
  <c r="AZ2291" i="6"/>
  <c r="BB2291" i="6" s="1"/>
  <c r="BA2291" i="6"/>
  <c r="BC2291" i="6"/>
  <c r="BD2291" i="6"/>
  <c r="BF2291" i="6" s="1"/>
  <c r="BE2291" i="6"/>
  <c r="BG2291" i="6"/>
  <c r="BH2291" i="6"/>
  <c r="BJ2291" i="6" s="1"/>
  <c r="BI2291" i="6"/>
  <c r="BK2291" i="6"/>
  <c r="BL2291" i="6"/>
  <c r="BN2291" i="6" s="1"/>
  <c r="BM2291" i="6"/>
  <c r="AI2417" i="6"/>
  <c r="AJ2417" i="6"/>
  <c r="AK2417" i="6"/>
  <c r="AL2417" i="6"/>
  <c r="AM2417" i="6"/>
  <c r="AN2417" i="6"/>
  <c r="AP2417" i="6" s="1"/>
  <c r="AO2417" i="6"/>
  <c r="AQ2417" i="6"/>
  <c r="AR2417" i="6"/>
  <c r="AS2417" i="6"/>
  <c r="AT2417" i="6"/>
  <c r="AU2417" i="6"/>
  <c r="AV2417" i="6"/>
  <c r="AW2417" i="6"/>
  <c r="AX2417" i="6"/>
  <c r="AY2417" i="6"/>
  <c r="AZ2417" i="6"/>
  <c r="BA2417" i="6"/>
  <c r="BB2417" i="6"/>
  <c r="AI2292" i="6"/>
  <c r="AJ2292" i="6"/>
  <c r="AL2292" i="6" s="1"/>
  <c r="AK2292" i="6"/>
  <c r="AM2292" i="6"/>
  <c r="AN2292" i="6"/>
  <c r="AO2292" i="6"/>
  <c r="AP2292" i="6" s="1"/>
  <c r="AQ2292" i="6"/>
  <c r="AR2292" i="6"/>
  <c r="AS2292" i="6"/>
  <c r="AT2292" i="6" s="1"/>
  <c r="AU2292" i="6"/>
  <c r="AV2292" i="6"/>
  <c r="AW2292" i="6"/>
  <c r="AX2292" i="6"/>
  <c r="AY2292" i="6"/>
  <c r="AZ2292" i="6"/>
  <c r="BA2292" i="6"/>
  <c r="BB2292" i="6"/>
  <c r="BC2292" i="6"/>
  <c r="BD2292" i="6"/>
  <c r="BF2292" i="6" s="1"/>
  <c r="BE2292" i="6"/>
  <c r="BG2292" i="6"/>
  <c r="BH2292" i="6"/>
  <c r="BI2292" i="6"/>
  <c r="BK2292" i="6"/>
  <c r="BL2292" i="6"/>
  <c r="BN2292" i="6" s="1"/>
  <c r="BM2292" i="6"/>
  <c r="AI2418" i="6"/>
  <c r="AJ2418" i="6"/>
  <c r="AK2418" i="6"/>
  <c r="AL2418" i="6"/>
  <c r="AM2418" i="6"/>
  <c r="AN2418" i="6"/>
  <c r="AO2418" i="6"/>
  <c r="AP2418" i="6"/>
  <c r="AQ2418" i="6"/>
  <c r="AR2418" i="6"/>
  <c r="AS2418" i="6"/>
  <c r="AT2418" i="6"/>
  <c r="AU2418" i="6"/>
  <c r="AV2418" i="6"/>
  <c r="AW2418" i="6"/>
  <c r="AX2418" i="6"/>
  <c r="AY2418" i="6"/>
  <c r="AZ2418" i="6"/>
  <c r="BA2418" i="6"/>
  <c r="BB2418" i="6"/>
  <c r="AI2293" i="6"/>
  <c r="AJ2293" i="6"/>
  <c r="AK2293" i="6"/>
  <c r="AL2293" i="6"/>
  <c r="AM2293" i="6"/>
  <c r="AN2293" i="6"/>
  <c r="AO2293" i="6"/>
  <c r="AP2293" i="6"/>
  <c r="AQ2293" i="6"/>
  <c r="AR2293" i="6"/>
  <c r="AT2293" i="6" s="1"/>
  <c r="AS2293" i="6"/>
  <c r="AU2293" i="6"/>
  <c r="AV2293" i="6"/>
  <c r="AX2293" i="6" s="1"/>
  <c r="AW2293" i="6"/>
  <c r="AY2293" i="6"/>
  <c r="AZ2293" i="6"/>
  <c r="BA2293" i="6"/>
  <c r="BB2293" i="6"/>
  <c r="BC2293" i="6"/>
  <c r="BD2293" i="6"/>
  <c r="BF2293" i="6" s="1"/>
  <c r="BE2293" i="6"/>
  <c r="BG2293" i="6"/>
  <c r="BH2293" i="6"/>
  <c r="BJ2293" i="6" s="1"/>
  <c r="BI2293" i="6"/>
  <c r="BK2293" i="6"/>
  <c r="BL2293" i="6"/>
  <c r="BN2293" i="6" s="1"/>
  <c r="BM2293" i="6"/>
  <c r="AI2419" i="6"/>
  <c r="AJ2419" i="6"/>
  <c r="AK2419" i="6"/>
  <c r="AL2419" i="6"/>
  <c r="AM2419" i="6"/>
  <c r="AN2419" i="6"/>
  <c r="AO2419" i="6"/>
  <c r="AP2419" i="6"/>
  <c r="AQ2419" i="6"/>
  <c r="AR2419" i="6"/>
  <c r="AS2419" i="6"/>
  <c r="AT2419" i="6"/>
  <c r="AU2419" i="6"/>
  <c r="AV2419" i="6"/>
  <c r="AW2419" i="6"/>
  <c r="AX2419" i="6"/>
  <c r="AY2419" i="6"/>
  <c r="AZ2419" i="6"/>
  <c r="BA2419" i="6"/>
  <c r="BB2419" i="6"/>
  <c r="AI2294" i="6"/>
  <c r="AL2294" i="6" s="1"/>
  <c r="AJ2294" i="6"/>
  <c r="AK2294" i="6"/>
  <c r="AM2294" i="6"/>
  <c r="AN2294" i="6"/>
  <c r="AO2294" i="6"/>
  <c r="AP2294" i="6"/>
  <c r="AQ2294" i="6"/>
  <c r="AR2294" i="6"/>
  <c r="AS2294" i="6"/>
  <c r="AT2294" i="6"/>
  <c r="AU2294" i="6"/>
  <c r="AV2294" i="6"/>
  <c r="AW2294" i="6"/>
  <c r="AX2294" i="6"/>
  <c r="AY2294" i="6"/>
  <c r="AZ2294" i="6"/>
  <c r="BA2294" i="6"/>
  <c r="BB2294" i="6"/>
  <c r="BC2294" i="6"/>
  <c r="BD2294" i="6"/>
  <c r="BF2294" i="6" s="1"/>
  <c r="BE2294" i="6"/>
  <c r="BG2294" i="6"/>
  <c r="BH2294" i="6"/>
  <c r="BJ2294" i="6" s="1"/>
  <c r="BI2294" i="6"/>
  <c r="BK2294" i="6"/>
  <c r="BL2294" i="6"/>
  <c r="BN2294" i="6" s="1"/>
  <c r="BM2294" i="6"/>
  <c r="AI2420" i="6"/>
  <c r="AJ2420" i="6"/>
  <c r="AK2420" i="6"/>
  <c r="AL2420" i="6"/>
  <c r="AM2420" i="6"/>
  <c r="AN2420" i="6"/>
  <c r="AO2420" i="6"/>
  <c r="AP2420" i="6"/>
  <c r="AQ2420" i="6"/>
  <c r="AR2420" i="6"/>
  <c r="AS2420" i="6"/>
  <c r="AT2420" i="6"/>
  <c r="AU2420" i="6"/>
  <c r="AV2420" i="6"/>
  <c r="AX2420" i="6" s="1"/>
  <c r="AW2420" i="6"/>
  <c r="AY2420" i="6"/>
  <c r="AZ2420" i="6"/>
  <c r="BA2420" i="6"/>
  <c r="BB2420" i="6"/>
  <c r="AI2295" i="6"/>
  <c r="AJ2295" i="6"/>
  <c r="AL2295" i="6" s="1"/>
  <c r="AK2295" i="6"/>
  <c r="AM2295" i="6"/>
  <c r="AN2295" i="6"/>
  <c r="AO2295" i="6"/>
  <c r="AP2295" i="6"/>
  <c r="AQ2295" i="6"/>
  <c r="AR2295" i="6"/>
  <c r="AS2295" i="6"/>
  <c r="AT2295" i="6"/>
  <c r="AU2295" i="6"/>
  <c r="AV2295" i="6"/>
  <c r="AX2295" i="6" s="1"/>
  <c r="AW2295" i="6"/>
  <c r="AY2295" i="6"/>
  <c r="AZ2295" i="6"/>
  <c r="BA2295" i="6"/>
  <c r="BB2295" i="6"/>
  <c r="BC2295" i="6"/>
  <c r="BD2295" i="6"/>
  <c r="BF2295" i="6" s="1"/>
  <c r="BE2295" i="6"/>
  <c r="BG2295" i="6"/>
  <c r="BH2295" i="6"/>
  <c r="BJ2295" i="6" s="1"/>
  <c r="BI2295" i="6"/>
  <c r="BK2295" i="6"/>
  <c r="BL2295" i="6"/>
  <c r="BM2295" i="6"/>
  <c r="AI2421" i="6"/>
  <c r="AJ2421" i="6"/>
  <c r="AK2421" i="6"/>
  <c r="AL2421" i="6"/>
  <c r="AM2421" i="6"/>
  <c r="AN2421" i="6"/>
  <c r="AO2421" i="6"/>
  <c r="AP2421" i="6"/>
  <c r="AQ2421" i="6"/>
  <c r="AR2421" i="6"/>
  <c r="AS2421" i="6"/>
  <c r="AT2421" i="6"/>
  <c r="AU2421" i="6"/>
  <c r="AV2421" i="6"/>
  <c r="AW2421" i="6"/>
  <c r="AX2421" i="6"/>
  <c r="AY2421" i="6"/>
  <c r="AZ2421" i="6"/>
  <c r="BA2421" i="6"/>
  <c r="BB2421" i="6"/>
  <c r="AI2296" i="6"/>
  <c r="AJ2296" i="6"/>
  <c r="AK2296" i="6"/>
  <c r="AL2296" i="6"/>
  <c r="AM2296" i="6"/>
  <c r="AN2296" i="6"/>
  <c r="AO2296" i="6"/>
  <c r="AP2296" i="6"/>
  <c r="AQ2296" i="6"/>
  <c r="AR2296" i="6"/>
  <c r="AS2296" i="6"/>
  <c r="AT2296" i="6"/>
  <c r="AU2296" i="6"/>
  <c r="AV2296" i="6"/>
  <c r="AW2296" i="6"/>
  <c r="AX2296" i="6"/>
  <c r="AY2296" i="6"/>
  <c r="AZ2296" i="6"/>
  <c r="BA2296" i="6"/>
  <c r="BB2296" i="6"/>
  <c r="BC2296" i="6"/>
  <c r="BD2296" i="6"/>
  <c r="BE2296" i="6"/>
  <c r="BF2296" i="6"/>
  <c r="BG2296" i="6"/>
  <c r="BH2296" i="6"/>
  <c r="BI2296" i="6"/>
  <c r="BJ2296" i="6"/>
  <c r="BK2296" i="6"/>
  <c r="BL2296" i="6"/>
  <c r="BM2296" i="6"/>
  <c r="BN2296" i="6"/>
  <c r="AI2422" i="6"/>
  <c r="AJ2422" i="6"/>
  <c r="AK2422" i="6"/>
  <c r="AL2422" i="6"/>
  <c r="AM2422" i="6"/>
  <c r="AN2422" i="6"/>
  <c r="AO2422" i="6"/>
  <c r="AP2422" i="6"/>
  <c r="AQ2422" i="6"/>
  <c r="AR2422" i="6"/>
  <c r="AS2422" i="6"/>
  <c r="AT2422" i="6"/>
  <c r="AU2422" i="6"/>
  <c r="AV2422" i="6"/>
  <c r="AW2422" i="6"/>
  <c r="AX2422" i="6"/>
  <c r="AY2422" i="6"/>
  <c r="AZ2422" i="6"/>
  <c r="BA2422" i="6"/>
  <c r="BB2422" i="6"/>
  <c r="V2132" i="6"/>
  <c r="W2132" i="6"/>
  <c r="X2132" i="6"/>
  <c r="AV2153" i="6"/>
  <c r="AW2153" i="6" s="1"/>
  <c r="AV2154" i="6"/>
  <c r="AV2155" i="6"/>
  <c r="AV2156" i="6"/>
  <c r="AW2156" i="6" s="1"/>
  <c r="AV2157" i="6"/>
  <c r="AS2158" i="6"/>
  <c r="AT2158" i="6"/>
  <c r="AU2158" i="6"/>
  <c r="AV2158" i="6"/>
  <c r="AS2159" i="6"/>
  <c r="AT2159" i="6"/>
  <c r="AU2159" i="6"/>
  <c r="AV2159" i="6"/>
  <c r="AG2158" i="6"/>
  <c r="AH2158" i="6"/>
  <c r="AI2158" i="6"/>
  <c r="AJ2158" i="6"/>
  <c r="AK2158" i="6"/>
  <c r="AI1973" i="6"/>
  <c r="AJ1973" i="6"/>
  <c r="AK1973" i="6"/>
  <c r="AL1973" i="6"/>
  <c r="AM1973" i="6"/>
  <c r="AI1974" i="6"/>
  <c r="AJ1974" i="6"/>
  <c r="AK1974" i="6"/>
  <c r="AL1974" i="6"/>
  <c r="AM1974" i="6"/>
  <c r="AI1975" i="6"/>
  <c r="AJ1975" i="6"/>
  <c r="AK1975" i="6"/>
  <c r="AL1975" i="6"/>
  <c r="AM1975" i="6"/>
  <c r="AI1976" i="6"/>
  <c r="AJ1976" i="6"/>
  <c r="AK1976" i="6"/>
  <c r="AL1976" i="6"/>
  <c r="AM1976" i="6"/>
  <c r="AI1977" i="6"/>
  <c r="AJ1977" i="6"/>
  <c r="AK1977" i="6"/>
  <c r="AL1977" i="6"/>
  <c r="AM1977" i="6"/>
  <c r="AI1978" i="6"/>
  <c r="AJ1978" i="6"/>
  <c r="AK1978" i="6"/>
  <c r="AL1978" i="6"/>
  <c r="AM1978" i="6"/>
  <c r="AI1979" i="6"/>
  <c r="AJ1979" i="6"/>
  <c r="AK1979" i="6"/>
  <c r="AL1979" i="6"/>
  <c r="AM1979" i="6"/>
  <c r="AI1980" i="6"/>
  <c r="AJ1980" i="6"/>
  <c r="AK1980" i="6"/>
  <c r="AL1980" i="6"/>
  <c r="AM1980" i="6"/>
  <c r="AI1981" i="6"/>
  <c r="AJ1981" i="6"/>
  <c r="AK1981" i="6"/>
  <c r="AL1981" i="6"/>
  <c r="AM1981" i="6"/>
  <c r="AI1982" i="6"/>
  <c r="AJ1982" i="6"/>
  <c r="AK1982" i="6"/>
  <c r="AL1982" i="6"/>
  <c r="AM1982" i="6"/>
  <c r="AI1983" i="6"/>
  <c r="AJ1983" i="6"/>
  <c r="AK1983" i="6"/>
  <c r="AL1983" i="6"/>
  <c r="AM1983" i="6"/>
  <c r="AI1984" i="6"/>
  <c r="AJ1984" i="6"/>
  <c r="AK1984" i="6"/>
  <c r="AL1984" i="6"/>
  <c r="AM1984" i="6"/>
  <c r="AI1985" i="6"/>
  <c r="AJ1985" i="6"/>
  <c r="AK1985" i="6"/>
  <c r="AL1985" i="6"/>
  <c r="AM1985" i="6"/>
  <c r="AI1986" i="6"/>
  <c r="AJ1986" i="6"/>
  <c r="AK1986" i="6"/>
  <c r="AL1986" i="6"/>
  <c r="AM1986" i="6"/>
  <c r="AI1987" i="6"/>
  <c r="AJ1987" i="6"/>
  <c r="AK1987" i="6"/>
  <c r="AL1987" i="6"/>
  <c r="AM1987" i="6"/>
  <c r="AI1988" i="6"/>
  <c r="AJ1988" i="6"/>
  <c r="AK1988" i="6"/>
  <c r="AL1988" i="6"/>
  <c r="AM1988" i="6"/>
  <c r="AI1989" i="6"/>
  <c r="AJ1989" i="6"/>
  <c r="AK1989" i="6"/>
  <c r="AL1989" i="6"/>
  <c r="AM1989" i="6"/>
  <c r="AI1990" i="6"/>
  <c r="AJ1990" i="6"/>
  <c r="AK1990" i="6"/>
  <c r="AL1990" i="6"/>
  <c r="AM1990" i="6"/>
  <c r="AI1991" i="6"/>
  <c r="AJ1991" i="6"/>
  <c r="AK1991" i="6"/>
  <c r="AL1991" i="6"/>
  <c r="AM1991" i="6"/>
  <c r="AI1992" i="6"/>
  <c r="AJ1992" i="6"/>
  <c r="AK1992" i="6"/>
  <c r="AL1992" i="6"/>
  <c r="AM1992" i="6"/>
  <c r="AI1993" i="6"/>
  <c r="AJ1993" i="6"/>
  <c r="AK1993" i="6"/>
  <c r="AL1993" i="6"/>
  <c r="AM1993" i="6"/>
  <c r="AI1994" i="6"/>
  <c r="AJ1994" i="6"/>
  <c r="AK1994" i="6"/>
  <c r="AL1994" i="6"/>
  <c r="AM1994" i="6"/>
  <c r="AI1995" i="6"/>
  <c r="AJ1995" i="6"/>
  <c r="AK1995" i="6"/>
  <c r="AL1995" i="6"/>
  <c r="AM1995" i="6"/>
  <c r="AI1996" i="6"/>
  <c r="AJ1996" i="6"/>
  <c r="AK1996" i="6"/>
  <c r="AL1996" i="6"/>
  <c r="AM1996" i="6"/>
  <c r="AK242" i="6"/>
  <c r="AI243" i="6"/>
  <c r="AJ243" i="6"/>
  <c r="AK243" i="6"/>
  <c r="AL243" i="6"/>
  <c r="AM243" i="6" s="1"/>
  <c r="AN243" i="6" s="1"/>
  <c r="AI244" i="6"/>
  <c r="AJ244" i="6"/>
  <c r="AK244" i="6"/>
  <c r="AL244" i="6" s="1"/>
  <c r="AM244" i="6" s="1"/>
  <c r="AN244" i="6" s="1"/>
  <c r="AI245" i="6"/>
  <c r="AJ245" i="6"/>
  <c r="AK245" i="6"/>
  <c r="AL245" i="6"/>
  <c r="AM245" i="6" s="1"/>
  <c r="AN245" i="6" s="1"/>
  <c r="AI246" i="6"/>
  <c r="AJ246" i="6"/>
  <c r="AK246" i="6"/>
  <c r="AL246" i="6" s="1"/>
  <c r="AM246" i="6" s="1"/>
  <c r="AN246" i="6" s="1"/>
  <c r="AI247" i="6"/>
  <c r="AJ247" i="6"/>
  <c r="AL247" i="6" s="1"/>
  <c r="AM247" i="6" s="1"/>
  <c r="AN247" i="6" s="1"/>
  <c r="AK247" i="6"/>
  <c r="AI248" i="6"/>
  <c r="AL248" i="6" s="1"/>
  <c r="AM248" i="6" s="1"/>
  <c r="AN248" i="6" s="1"/>
  <c r="AJ248" i="6"/>
  <c r="AK248" i="6"/>
  <c r="AI249" i="6"/>
  <c r="AJ249" i="6"/>
  <c r="AL249" i="6" s="1"/>
  <c r="AM249" i="6" s="1"/>
  <c r="AN249" i="6" s="1"/>
  <c r="AK249" i="6"/>
  <c r="AI250" i="6"/>
  <c r="AL250" i="6" s="1"/>
  <c r="AM250" i="6" s="1"/>
  <c r="AN250" i="6" s="1"/>
  <c r="AJ250" i="6"/>
  <c r="AK250" i="6"/>
  <c r="AI251" i="6"/>
  <c r="AL251" i="6" s="1"/>
  <c r="AM251" i="6" s="1"/>
  <c r="AN251" i="6" s="1"/>
  <c r="AJ251" i="6"/>
  <c r="AK251" i="6"/>
  <c r="AI252" i="6"/>
  <c r="AJ252" i="6"/>
  <c r="AK252" i="6"/>
  <c r="AL252" i="6"/>
  <c r="AM252" i="6"/>
  <c r="AI253" i="6"/>
  <c r="AJ253" i="6"/>
  <c r="AK253" i="6"/>
  <c r="AL253" i="6"/>
  <c r="AM253" i="6"/>
  <c r="AI254" i="6"/>
  <c r="AL254" i="6" s="1"/>
  <c r="AM254" i="6" s="1"/>
  <c r="AN254" i="6" s="1"/>
  <c r="AJ254" i="6"/>
  <c r="AK254" i="6"/>
  <c r="AI255" i="6"/>
  <c r="AJ255" i="6"/>
  <c r="AK255" i="6"/>
  <c r="AL255" i="6"/>
  <c r="AM255" i="6" s="1"/>
  <c r="AN255" i="6" s="1"/>
  <c r="AI256" i="6"/>
  <c r="AJ256" i="6"/>
  <c r="AK256" i="6"/>
  <c r="AL256" i="6"/>
  <c r="AM256" i="6"/>
  <c r="AN256" i="6" s="1"/>
  <c r="AI257" i="6"/>
  <c r="AJ257" i="6"/>
  <c r="AK257" i="6"/>
  <c r="AL257" i="6"/>
  <c r="AM257" i="6" s="1"/>
  <c r="AN257" i="6" s="1"/>
  <c r="AI258" i="6"/>
  <c r="AJ258" i="6"/>
  <c r="AK258" i="6"/>
  <c r="AL258" i="6" s="1"/>
  <c r="AM258" i="6" s="1"/>
  <c r="AN258" i="6" s="1"/>
  <c r="AI259" i="6"/>
  <c r="AJ259" i="6"/>
  <c r="AK259" i="6"/>
  <c r="AL259" i="6"/>
  <c r="AM259" i="6" s="1"/>
  <c r="AN259" i="6" s="1"/>
  <c r="AI260" i="6"/>
  <c r="AJ260" i="6"/>
  <c r="AK260" i="6"/>
  <c r="AL260" i="6" s="1"/>
  <c r="AM260" i="6" s="1"/>
  <c r="AN260" i="6" s="1"/>
  <c r="AI261" i="6"/>
  <c r="AJ261" i="6"/>
  <c r="AL261" i="6" s="1"/>
  <c r="AM261" i="6" s="1"/>
  <c r="AN261" i="6" s="1"/>
  <c r="AK261" i="6"/>
  <c r="AI262" i="6"/>
  <c r="AL262" i="6" s="1"/>
  <c r="AM262" i="6" s="1"/>
  <c r="AN262" i="6" s="1"/>
  <c r="AJ262" i="6"/>
  <c r="AK262" i="6"/>
  <c r="AI263" i="6"/>
  <c r="AJ263" i="6"/>
  <c r="AL263" i="6" s="1"/>
  <c r="AM263" i="6" s="1"/>
  <c r="AN263" i="6" s="1"/>
  <c r="AK263" i="6"/>
  <c r="AI264" i="6"/>
  <c r="AL264" i="6" s="1"/>
  <c r="AM264" i="6" s="1"/>
  <c r="AN264" i="6" s="1"/>
  <c r="AJ264" i="6"/>
  <c r="AK264" i="6"/>
  <c r="AI265" i="6"/>
  <c r="AL265" i="6" s="1"/>
  <c r="AM265" i="6" s="1"/>
  <c r="AN265" i="6" s="1"/>
  <c r="AJ265" i="6"/>
  <c r="AK265" i="6"/>
  <c r="AI266" i="6"/>
  <c r="AJ266" i="6"/>
  <c r="AK266" i="6"/>
  <c r="AL266" i="6"/>
  <c r="AM266" i="6"/>
  <c r="AI267" i="6"/>
  <c r="AJ267" i="6"/>
  <c r="AK267" i="6"/>
  <c r="AL267" i="6"/>
  <c r="AM267" i="6"/>
  <c r="AI268" i="6"/>
  <c r="AL268" i="6" s="1"/>
  <c r="AM268" i="6" s="1"/>
  <c r="AN268" i="6" s="1"/>
  <c r="AJ268" i="6"/>
  <c r="AK268" i="6"/>
  <c r="AI269" i="6"/>
  <c r="AJ269" i="6"/>
  <c r="AK269" i="6"/>
  <c r="AL269" i="6"/>
  <c r="AM269" i="6" s="1"/>
  <c r="AN269" i="6" s="1"/>
  <c r="AI270" i="6"/>
  <c r="AJ270" i="6"/>
  <c r="AK270" i="6"/>
  <c r="AL270" i="6"/>
  <c r="AM270" i="6"/>
  <c r="AN270" i="6" s="1"/>
  <c r="AI271" i="6"/>
  <c r="AJ271" i="6"/>
  <c r="AK271" i="6"/>
  <c r="AL271" i="6"/>
  <c r="AM271" i="6" s="1"/>
  <c r="AN271" i="6" s="1"/>
  <c r="AI272" i="6"/>
  <c r="AJ272" i="6"/>
  <c r="AK272" i="6"/>
  <c r="AL272" i="6" s="1"/>
  <c r="AM272" i="6" s="1"/>
  <c r="AN272" i="6" s="1"/>
  <c r="AI273" i="6"/>
  <c r="AJ273" i="6"/>
  <c r="AK273" i="6"/>
  <c r="AL273" i="6"/>
  <c r="AM273" i="6" s="1"/>
  <c r="AN273" i="6" s="1"/>
  <c r="AI274" i="6"/>
  <c r="AJ274" i="6"/>
  <c r="AK274" i="6"/>
  <c r="AL274" i="6" s="1"/>
  <c r="AM274" i="6" s="1"/>
  <c r="AN274" i="6" s="1"/>
  <c r="AI275" i="6"/>
  <c r="AJ275" i="6"/>
  <c r="AL275" i="6" s="1"/>
  <c r="AM275" i="6" s="1"/>
  <c r="AN275" i="6" s="1"/>
  <c r="AK275" i="6"/>
  <c r="AI276" i="6"/>
  <c r="AL276" i="6" s="1"/>
  <c r="AM276" i="6" s="1"/>
  <c r="AN276" i="6" s="1"/>
  <c r="AJ276" i="6"/>
  <c r="AK276" i="6"/>
  <c r="AI277" i="6"/>
  <c r="AJ277" i="6"/>
  <c r="AL277" i="6" s="1"/>
  <c r="AM277" i="6" s="1"/>
  <c r="AN277" i="6" s="1"/>
  <c r="AK277" i="6"/>
  <c r="AI278" i="6"/>
  <c r="AL278" i="6" s="1"/>
  <c r="AM278" i="6" s="1"/>
  <c r="AN278" i="6" s="1"/>
  <c r="AJ278" i="6"/>
  <c r="AK278" i="6"/>
  <c r="AI279" i="6"/>
  <c r="AL279" i="6" s="1"/>
  <c r="AM279" i="6" s="1"/>
  <c r="AN279" i="6" s="1"/>
  <c r="AJ279" i="6"/>
  <c r="AK279" i="6"/>
  <c r="AI280" i="6"/>
  <c r="AJ280" i="6"/>
  <c r="AK280" i="6"/>
  <c r="AL280" i="6"/>
  <c r="AM280" i="6"/>
  <c r="AI281" i="6"/>
  <c r="AJ281" i="6"/>
  <c r="AK281" i="6"/>
  <c r="AL281" i="6"/>
  <c r="AM281" i="6"/>
  <c r="AI282" i="6"/>
  <c r="AL282" i="6" s="1"/>
  <c r="AM282" i="6" s="1"/>
  <c r="AN282" i="6" s="1"/>
  <c r="AJ282" i="6"/>
  <c r="AK282" i="6"/>
  <c r="AI283" i="6"/>
  <c r="AJ283" i="6"/>
  <c r="AK283" i="6"/>
  <c r="AL283" i="6"/>
  <c r="AM283" i="6" s="1"/>
  <c r="AN283" i="6" s="1"/>
  <c r="AI284" i="6"/>
  <c r="AJ284" i="6"/>
  <c r="AK284" i="6"/>
  <c r="AL284" i="6"/>
  <c r="AM284" i="6"/>
  <c r="AN284" i="6" s="1"/>
  <c r="AI285" i="6"/>
  <c r="AJ285" i="6"/>
  <c r="AK285" i="6"/>
  <c r="AL285" i="6"/>
  <c r="AM285" i="6" s="1"/>
  <c r="AN285" i="6" s="1"/>
  <c r="AI286" i="6"/>
  <c r="AJ286" i="6"/>
  <c r="AK286" i="6"/>
  <c r="AL286" i="6" s="1"/>
  <c r="AM286" i="6" s="1"/>
  <c r="AN286" i="6" s="1"/>
  <c r="AI287" i="6"/>
  <c r="AJ287" i="6"/>
  <c r="AK287" i="6"/>
  <c r="AL287" i="6"/>
  <c r="AM287" i="6" s="1"/>
  <c r="AN287" i="6" s="1"/>
  <c r="AI288" i="6"/>
  <c r="AJ288" i="6"/>
  <c r="AK288" i="6"/>
  <c r="AL288" i="6" s="1"/>
  <c r="AM288" i="6" s="1"/>
  <c r="AN288" i="6" s="1"/>
  <c r="AI289" i="6"/>
  <c r="AJ289" i="6"/>
  <c r="AL289" i="6" s="1"/>
  <c r="AM289" i="6" s="1"/>
  <c r="AN289" i="6" s="1"/>
  <c r="AK289" i="6"/>
  <c r="AI290" i="6"/>
  <c r="AL290" i="6" s="1"/>
  <c r="AM290" i="6" s="1"/>
  <c r="AN290" i="6" s="1"/>
  <c r="AJ290" i="6"/>
  <c r="AK290" i="6"/>
  <c r="AI291" i="6"/>
  <c r="AJ291" i="6"/>
  <c r="AL291" i="6" s="1"/>
  <c r="AM291" i="6" s="1"/>
  <c r="AN291" i="6" s="1"/>
  <c r="AK291" i="6"/>
  <c r="AI292" i="6"/>
  <c r="AL292" i="6" s="1"/>
  <c r="AM292" i="6" s="1"/>
  <c r="AN292" i="6" s="1"/>
  <c r="AJ292" i="6"/>
  <c r="AK292" i="6"/>
  <c r="AI293" i="6"/>
  <c r="AL293" i="6" s="1"/>
  <c r="AM293" i="6" s="1"/>
  <c r="AN293" i="6" s="1"/>
  <c r="AJ293" i="6"/>
  <c r="AK293" i="6"/>
  <c r="AI294" i="6"/>
  <c r="AJ294" i="6"/>
  <c r="AK294" i="6"/>
  <c r="AL294" i="6"/>
  <c r="AM294" i="6"/>
  <c r="AI295" i="6"/>
  <c r="AJ295" i="6"/>
  <c r="AK295" i="6"/>
  <c r="AL295" i="6"/>
  <c r="AM295" i="6"/>
  <c r="AI296" i="6"/>
  <c r="AL296" i="6" s="1"/>
  <c r="AM296" i="6" s="1"/>
  <c r="AN296" i="6" s="1"/>
  <c r="AJ296" i="6"/>
  <c r="AK296" i="6"/>
  <c r="AI297" i="6"/>
  <c r="AJ297" i="6"/>
  <c r="AK297" i="6"/>
  <c r="AL297" i="6"/>
  <c r="AM297" i="6" s="1"/>
  <c r="AN297" i="6" s="1"/>
  <c r="AI298" i="6"/>
  <c r="AJ298" i="6"/>
  <c r="AK298" i="6"/>
  <c r="AL298" i="6"/>
  <c r="AM298" i="6"/>
  <c r="AN298" i="6" s="1"/>
  <c r="AI299" i="6"/>
  <c r="AJ299" i="6"/>
  <c r="AK299" i="6"/>
  <c r="AL299" i="6"/>
  <c r="AM299" i="6" s="1"/>
  <c r="AN299" i="6" s="1"/>
  <c r="AI300" i="6"/>
  <c r="AJ300" i="6"/>
  <c r="AK300" i="6"/>
  <c r="AL300" i="6" s="1"/>
  <c r="AM300" i="6" s="1"/>
  <c r="AN300" i="6" s="1"/>
  <c r="AI301" i="6"/>
  <c r="AJ301" i="6"/>
  <c r="AK301" i="6"/>
  <c r="AL301" i="6"/>
  <c r="AM301" i="6" s="1"/>
  <c r="AN301" i="6" s="1"/>
  <c r="AI302" i="6"/>
  <c r="AJ302" i="6"/>
  <c r="AK302" i="6"/>
  <c r="AL302" i="6" s="1"/>
  <c r="AM302" i="6" s="1"/>
  <c r="AN302" i="6" s="1"/>
  <c r="AI303" i="6"/>
  <c r="AJ303" i="6"/>
  <c r="AL303" i="6" s="1"/>
  <c r="AM303" i="6" s="1"/>
  <c r="AN303" i="6" s="1"/>
  <c r="AK303" i="6"/>
  <c r="AI304" i="6"/>
  <c r="AL304" i="6" s="1"/>
  <c r="AM304" i="6" s="1"/>
  <c r="AN304" i="6" s="1"/>
  <c r="AJ304" i="6"/>
  <c r="AK304" i="6"/>
  <c r="AI305" i="6"/>
  <c r="AJ305" i="6"/>
  <c r="AL305" i="6" s="1"/>
  <c r="AM305" i="6" s="1"/>
  <c r="AN305" i="6" s="1"/>
  <c r="AK305" i="6"/>
  <c r="AI306" i="6"/>
  <c r="AL306" i="6" s="1"/>
  <c r="AM306" i="6" s="1"/>
  <c r="AN306" i="6" s="1"/>
  <c r="AJ306" i="6"/>
  <c r="AK306" i="6"/>
  <c r="AI307" i="6"/>
  <c r="AL307" i="6" s="1"/>
  <c r="AM307" i="6" s="1"/>
  <c r="AN307" i="6" s="1"/>
  <c r="AJ307" i="6"/>
  <c r="AK307" i="6"/>
  <c r="AI308" i="6"/>
  <c r="AJ308" i="6"/>
  <c r="AK308" i="6"/>
  <c r="AL308" i="6"/>
  <c r="AM308" i="6"/>
  <c r="AI309" i="6"/>
  <c r="AJ309" i="6"/>
  <c r="AK309" i="6"/>
  <c r="AL309" i="6"/>
  <c r="AM309" i="6"/>
  <c r="AI310" i="6"/>
  <c r="AL310" i="6" s="1"/>
  <c r="AM310" i="6" s="1"/>
  <c r="AN310" i="6" s="1"/>
  <c r="AJ310" i="6"/>
  <c r="AK310" i="6"/>
  <c r="AI311" i="6"/>
  <c r="AJ311" i="6"/>
  <c r="AK311" i="6"/>
  <c r="AL311" i="6"/>
  <c r="AM311" i="6" s="1"/>
  <c r="AN311" i="6" s="1"/>
  <c r="AI312" i="6"/>
  <c r="AJ312" i="6"/>
  <c r="AK312" i="6"/>
  <c r="AL312" i="6"/>
  <c r="AM312" i="6"/>
  <c r="AN312" i="6" s="1"/>
  <c r="AI313" i="6"/>
  <c r="AJ313" i="6"/>
  <c r="AK313" i="6"/>
  <c r="AL313" i="6"/>
  <c r="AM313" i="6" s="1"/>
  <c r="AN313" i="6" s="1"/>
  <c r="AI314" i="6"/>
  <c r="AJ314" i="6"/>
  <c r="AK314" i="6"/>
  <c r="AL314" i="6" s="1"/>
  <c r="AM314" i="6" s="1"/>
  <c r="AN314" i="6" s="1"/>
  <c r="AI315" i="6"/>
  <c r="AJ315" i="6"/>
  <c r="AK315" i="6"/>
  <c r="AL315" i="6"/>
  <c r="AM315" i="6" s="1"/>
  <c r="AN315" i="6" s="1"/>
  <c r="AI316" i="6"/>
  <c r="AJ316" i="6"/>
  <c r="AK316" i="6"/>
  <c r="AL316" i="6" s="1"/>
  <c r="AM316" i="6" s="1"/>
  <c r="AN316" i="6" s="1"/>
  <c r="AI317" i="6"/>
  <c r="AJ317" i="6"/>
  <c r="AL317" i="6" s="1"/>
  <c r="AM317" i="6" s="1"/>
  <c r="AN317" i="6" s="1"/>
  <c r="AK317" i="6"/>
  <c r="AI318" i="6"/>
  <c r="AL318" i="6" s="1"/>
  <c r="AM318" i="6" s="1"/>
  <c r="AN318" i="6" s="1"/>
  <c r="AJ318" i="6"/>
  <c r="AK318" i="6"/>
  <c r="AI319" i="6"/>
  <c r="AJ319" i="6"/>
  <c r="AL319" i="6" s="1"/>
  <c r="AM319" i="6" s="1"/>
  <c r="AN319" i="6" s="1"/>
  <c r="AK319" i="6"/>
  <c r="AI320" i="6"/>
  <c r="AL320" i="6" s="1"/>
  <c r="AM320" i="6" s="1"/>
  <c r="AN320" i="6" s="1"/>
  <c r="AJ320" i="6"/>
  <c r="AK320" i="6"/>
  <c r="AI321" i="6"/>
  <c r="AL321" i="6" s="1"/>
  <c r="AM321" i="6" s="1"/>
  <c r="AN321" i="6" s="1"/>
  <c r="AJ321" i="6"/>
  <c r="AK321" i="6"/>
  <c r="AI322" i="6"/>
  <c r="AJ322" i="6"/>
  <c r="AK322" i="6"/>
  <c r="AL322" i="6"/>
  <c r="AM322" i="6"/>
  <c r="AI323" i="6"/>
  <c r="AJ323" i="6"/>
  <c r="AK323" i="6"/>
  <c r="AL323" i="6"/>
  <c r="AM323" i="6"/>
  <c r="AI324" i="6"/>
  <c r="AL324" i="6" s="1"/>
  <c r="AM324" i="6" s="1"/>
  <c r="AN324" i="6" s="1"/>
  <c r="AJ324" i="6"/>
  <c r="AK324" i="6"/>
  <c r="AI325" i="6"/>
  <c r="AJ325" i="6"/>
  <c r="AK325" i="6"/>
  <c r="AL325" i="6"/>
  <c r="AM325" i="6" s="1"/>
  <c r="AN325" i="6" s="1"/>
  <c r="AI326" i="6"/>
  <c r="AJ326" i="6"/>
  <c r="AK326" i="6"/>
  <c r="AL326" i="6"/>
  <c r="AM326" i="6"/>
  <c r="AN326" i="6" s="1"/>
  <c r="AI327" i="6"/>
  <c r="AJ327" i="6"/>
  <c r="AK327" i="6"/>
  <c r="AL327" i="6"/>
  <c r="AM327" i="6" s="1"/>
  <c r="AN327" i="6" s="1"/>
  <c r="AI328" i="6"/>
  <c r="AJ328" i="6"/>
  <c r="AK328" i="6"/>
  <c r="AL328" i="6" s="1"/>
  <c r="AM328" i="6" s="1"/>
  <c r="AN328" i="6" s="1"/>
  <c r="AI329" i="6"/>
  <c r="AJ329" i="6"/>
  <c r="AK329" i="6"/>
  <c r="AL329" i="6"/>
  <c r="AM329" i="6" s="1"/>
  <c r="AN329" i="6" s="1"/>
  <c r="AI330" i="6"/>
  <c r="AJ330" i="6"/>
  <c r="AK330" i="6"/>
  <c r="AL330" i="6" s="1"/>
  <c r="AM330" i="6" s="1"/>
  <c r="AN330" i="6" s="1"/>
  <c r="AI331" i="6"/>
  <c r="AJ331" i="6"/>
  <c r="AL331" i="6" s="1"/>
  <c r="AM331" i="6" s="1"/>
  <c r="AN331" i="6" s="1"/>
  <c r="AK331" i="6"/>
  <c r="AI332" i="6"/>
  <c r="AL332" i="6" s="1"/>
  <c r="AM332" i="6" s="1"/>
  <c r="AN332" i="6" s="1"/>
  <c r="AJ332" i="6"/>
  <c r="AK332" i="6"/>
  <c r="AI333" i="6"/>
  <c r="AJ333" i="6"/>
  <c r="AL333" i="6" s="1"/>
  <c r="AM333" i="6" s="1"/>
  <c r="AN333" i="6" s="1"/>
  <c r="AK333" i="6"/>
  <c r="AI334" i="6"/>
  <c r="AL334" i="6" s="1"/>
  <c r="AM334" i="6" s="1"/>
  <c r="AN334" i="6" s="1"/>
  <c r="AJ334" i="6"/>
  <c r="AK334" i="6"/>
  <c r="AI335" i="6"/>
  <c r="AL335" i="6" s="1"/>
  <c r="AM335" i="6" s="1"/>
  <c r="AN335" i="6" s="1"/>
  <c r="AJ335" i="6"/>
  <c r="AK335" i="6"/>
  <c r="AI336" i="6"/>
  <c r="AJ336" i="6"/>
  <c r="AK336" i="6"/>
  <c r="AL336" i="6"/>
  <c r="AM336" i="6"/>
  <c r="AI337" i="6"/>
  <c r="AJ337" i="6"/>
  <c r="AK337" i="6"/>
  <c r="AL337" i="6"/>
  <c r="AM337" i="6"/>
  <c r="AI338" i="6"/>
  <c r="AL338" i="6" s="1"/>
  <c r="AM338" i="6" s="1"/>
  <c r="AN338" i="6" s="1"/>
  <c r="AJ338" i="6"/>
  <c r="AK338" i="6"/>
  <c r="AI339" i="6"/>
  <c r="AJ339" i="6"/>
  <c r="AK339" i="6"/>
  <c r="AL339" i="6"/>
  <c r="AM339" i="6" s="1"/>
  <c r="AN339" i="6" s="1"/>
  <c r="AI340" i="6"/>
  <c r="AJ340" i="6"/>
  <c r="AK340" i="6"/>
  <c r="AL340" i="6"/>
  <c r="AM340" i="6"/>
  <c r="AN340" i="6" s="1"/>
  <c r="AI341" i="6"/>
  <c r="AJ341" i="6"/>
  <c r="AK341" i="6"/>
  <c r="AL341" i="6"/>
  <c r="AM341" i="6" s="1"/>
  <c r="AN341" i="6" s="1"/>
  <c r="AI342" i="6"/>
  <c r="AJ342" i="6"/>
  <c r="AK342" i="6"/>
  <c r="AL342" i="6" s="1"/>
  <c r="AM342" i="6" s="1"/>
  <c r="AN342" i="6" s="1"/>
  <c r="AI343" i="6"/>
  <c r="AJ343" i="6"/>
  <c r="AK343" i="6"/>
  <c r="AL343" i="6"/>
  <c r="AM343" i="6" s="1"/>
  <c r="AN343" i="6" s="1"/>
  <c r="AI344" i="6"/>
  <c r="AJ344" i="6"/>
  <c r="AK344" i="6"/>
  <c r="AL344" i="6" s="1"/>
  <c r="AM344" i="6" s="1"/>
  <c r="AN344" i="6" s="1"/>
  <c r="AI345" i="6"/>
  <c r="AJ345" i="6"/>
  <c r="AL345" i="6" s="1"/>
  <c r="AM345" i="6" s="1"/>
  <c r="AN345" i="6" s="1"/>
  <c r="AK345" i="6"/>
  <c r="AI346" i="6"/>
  <c r="AL346" i="6" s="1"/>
  <c r="AM346" i="6" s="1"/>
  <c r="AN346" i="6" s="1"/>
  <c r="AJ346" i="6"/>
  <c r="AK346" i="6"/>
  <c r="AI347" i="6"/>
  <c r="AJ347" i="6"/>
  <c r="AL347" i="6" s="1"/>
  <c r="AM347" i="6" s="1"/>
  <c r="AN347" i="6" s="1"/>
  <c r="AK347" i="6"/>
  <c r="AI348" i="6"/>
  <c r="AL348" i="6" s="1"/>
  <c r="AM348" i="6" s="1"/>
  <c r="AN348" i="6" s="1"/>
  <c r="AJ348" i="6"/>
  <c r="AK348" i="6"/>
  <c r="AI349" i="6"/>
  <c r="AL349" i="6" s="1"/>
  <c r="AM349" i="6" s="1"/>
  <c r="AN349" i="6" s="1"/>
  <c r="AJ349" i="6"/>
  <c r="AK349" i="6"/>
  <c r="AI350" i="6"/>
  <c r="AJ350" i="6"/>
  <c r="AK350" i="6"/>
  <c r="AL350" i="6"/>
  <c r="AM350" i="6"/>
  <c r="AI351" i="6"/>
  <c r="AJ351" i="6"/>
  <c r="AK351" i="6"/>
  <c r="AL351" i="6"/>
  <c r="AM351" i="6"/>
  <c r="AI352" i="6"/>
  <c r="AL352" i="6" s="1"/>
  <c r="AM352" i="6" s="1"/>
  <c r="AN352" i="6" s="1"/>
  <c r="AJ352" i="6"/>
  <c r="AK352" i="6"/>
  <c r="AI353" i="6"/>
  <c r="AJ353" i="6"/>
  <c r="AK353" i="6"/>
  <c r="AL353" i="6"/>
  <c r="AM353" i="6" s="1"/>
  <c r="AN353" i="6" s="1"/>
  <c r="AI354" i="6"/>
  <c r="AJ354" i="6"/>
  <c r="AK354" i="6"/>
  <c r="AL354" i="6"/>
  <c r="AM354" i="6"/>
  <c r="AN354" i="6" s="1"/>
  <c r="AI355" i="6"/>
  <c r="AJ355" i="6"/>
  <c r="AK355" i="6"/>
  <c r="AL355" i="6"/>
  <c r="AM355" i="6" s="1"/>
  <c r="AN355" i="6" s="1"/>
  <c r="AI356" i="6"/>
  <c r="AJ356" i="6"/>
  <c r="AK356" i="6"/>
  <c r="AL356" i="6" s="1"/>
  <c r="AM356" i="6" s="1"/>
  <c r="AN356" i="6" s="1"/>
  <c r="AI357" i="6"/>
  <c r="AJ357" i="6"/>
  <c r="AK357" i="6"/>
  <c r="AL357" i="6"/>
  <c r="AM357" i="6" s="1"/>
  <c r="AN357" i="6" s="1"/>
  <c r="AI358" i="6"/>
  <c r="AJ358" i="6"/>
  <c r="AK358" i="6"/>
  <c r="AL358" i="6" s="1"/>
  <c r="AM358" i="6" s="1"/>
  <c r="AN358" i="6" s="1"/>
  <c r="AI359" i="6"/>
  <c r="AJ359" i="6"/>
  <c r="AL359" i="6" s="1"/>
  <c r="AM359" i="6" s="1"/>
  <c r="AN359" i="6" s="1"/>
  <c r="AK359" i="6"/>
  <c r="AI360" i="6"/>
  <c r="AL360" i="6" s="1"/>
  <c r="AM360" i="6" s="1"/>
  <c r="AN360" i="6" s="1"/>
  <c r="AJ360" i="6"/>
  <c r="AK360" i="6"/>
  <c r="AI361" i="6"/>
  <c r="AJ361" i="6"/>
  <c r="AK361" i="6"/>
  <c r="AL361" i="6"/>
  <c r="AM361" i="6"/>
  <c r="AI652" i="6"/>
  <c r="AL652" i="6" s="1"/>
  <c r="AK652" i="6"/>
  <c r="AM652" i="6"/>
  <c r="AN652" i="6"/>
  <c r="AO652" i="6"/>
  <c r="AP652" i="6"/>
  <c r="AQ652" i="6"/>
  <c r="AR652" i="6"/>
  <c r="AS652" i="6"/>
  <c r="AT652" i="6" s="1"/>
  <c r="AU652" i="6"/>
  <c r="AX652" i="6" s="1"/>
  <c r="AV652" i="6"/>
  <c r="AW652" i="6"/>
  <c r="AY652" i="6"/>
  <c r="AZ652" i="6"/>
  <c r="BA652" i="6"/>
  <c r="BB652" i="6"/>
  <c r="BC652" i="6"/>
  <c r="BD652" i="6"/>
  <c r="BE652" i="6"/>
  <c r="BG652" i="6"/>
  <c r="BJ652" i="6" s="1"/>
  <c r="BH652" i="6"/>
  <c r="BI652" i="6"/>
  <c r="BK652" i="6"/>
  <c r="BN652" i="6" s="1"/>
  <c r="BL652" i="6"/>
  <c r="BM652" i="6"/>
  <c r="BO652" i="6"/>
  <c r="BP652" i="6"/>
  <c r="BQ652" i="6"/>
  <c r="BR652" i="6" s="1"/>
  <c r="BS652" i="6"/>
  <c r="BT652" i="6"/>
  <c r="BU652" i="6"/>
  <c r="BV652" i="6" s="1"/>
  <c r="AI653" i="6"/>
  <c r="AL653" i="6" s="1"/>
  <c r="AK653" i="6"/>
  <c r="AM653" i="6"/>
  <c r="AN653" i="6"/>
  <c r="AO653" i="6"/>
  <c r="AP653" i="6"/>
  <c r="AQ653" i="6"/>
  <c r="AT653" i="6" s="1"/>
  <c r="AR653" i="6"/>
  <c r="AS653" i="6"/>
  <c r="AU653" i="6"/>
  <c r="AX653" i="6" s="1"/>
  <c r="AV653" i="6"/>
  <c r="AW653" i="6"/>
  <c r="AY653" i="6"/>
  <c r="BB653" i="6" s="1"/>
  <c r="AZ653" i="6"/>
  <c r="BA653" i="6"/>
  <c r="BC653" i="6"/>
  <c r="BD653" i="6"/>
  <c r="BE653" i="6"/>
  <c r="BG653" i="6"/>
  <c r="BH653" i="6"/>
  <c r="BJ653" i="6" s="1"/>
  <c r="BI653" i="6"/>
  <c r="BK653" i="6"/>
  <c r="BN653" i="6" s="1"/>
  <c r="BL653" i="6"/>
  <c r="BM653" i="6"/>
  <c r="BO653" i="6"/>
  <c r="BP653" i="6"/>
  <c r="BQ653" i="6"/>
  <c r="BR653" i="6"/>
  <c r="BS653" i="6"/>
  <c r="BT653" i="6"/>
  <c r="BU653" i="6"/>
  <c r="BV653" i="6"/>
  <c r="AI654" i="6"/>
  <c r="AL654" i="6" s="1"/>
  <c r="AK654" i="6"/>
  <c r="AM654" i="6"/>
  <c r="AN654" i="6"/>
  <c r="AO654" i="6"/>
  <c r="AP654" i="6"/>
  <c r="AQ654" i="6"/>
  <c r="AT654" i="6" s="1"/>
  <c r="AR654" i="6"/>
  <c r="AS654" i="6"/>
  <c r="AU654" i="6"/>
  <c r="AX654" i="6" s="1"/>
  <c r="AV654" i="6"/>
  <c r="AW654" i="6"/>
  <c r="AY654" i="6"/>
  <c r="BB654" i="6" s="1"/>
  <c r="AZ654" i="6"/>
  <c r="BA654" i="6"/>
  <c r="BC654" i="6"/>
  <c r="BD654" i="6"/>
  <c r="BE654" i="6"/>
  <c r="BF654" i="6"/>
  <c r="BG654" i="6"/>
  <c r="BH654" i="6"/>
  <c r="BI654" i="6"/>
  <c r="BJ654" i="6" s="1"/>
  <c r="BK654" i="6"/>
  <c r="BN654" i="6" s="1"/>
  <c r="BL654" i="6"/>
  <c r="BM654" i="6"/>
  <c r="BO654" i="6"/>
  <c r="BP654" i="6"/>
  <c r="BQ654" i="6"/>
  <c r="BR654" i="6"/>
  <c r="BS654" i="6"/>
  <c r="BT654" i="6"/>
  <c r="BU654" i="6"/>
  <c r="AI655" i="6"/>
  <c r="AL655" i="6" s="1"/>
  <c r="AK655" i="6"/>
  <c r="AM655" i="6"/>
  <c r="AP655" i="6" s="1"/>
  <c r="AN655" i="6"/>
  <c r="AO655" i="6"/>
  <c r="AQ655" i="6"/>
  <c r="AR655" i="6"/>
  <c r="AS655" i="6"/>
  <c r="AU655" i="6"/>
  <c r="AV655" i="6"/>
  <c r="AX655" i="6" s="1"/>
  <c r="AW655" i="6"/>
  <c r="AY655" i="6"/>
  <c r="BB655" i="6" s="1"/>
  <c r="AZ655" i="6"/>
  <c r="BA655" i="6"/>
  <c r="BC655" i="6"/>
  <c r="BD655" i="6"/>
  <c r="BE655" i="6"/>
  <c r="BF655" i="6"/>
  <c r="BG655" i="6"/>
  <c r="BH655" i="6"/>
  <c r="BI655" i="6"/>
  <c r="BJ655" i="6"/>
  <c r="BK655" i="6"/>
  <c r="BN655" i="6" s="1"/>
  <c r="BL655" i="6"/>
  <c r="BM655" i="6"/>
  <c r="BO655" i="6"/>
  <c r="BR655" i="6" s="1"/>
  <c r="BP655" i="6"/>
  <c r="BQ655" i="6"/>
  <c r="BS655" i="6"/>
  <c r="BV655" i="6" s="1"/>
  <c r="BT655" i="6"/>
  <c r="BU655" i="6"/>
  <c r="AI656" i="6"/>
  <c r="AL656" i="6" s="1"/>
  <c r="AJ656" i="6"/>
  <c r="AK656" i="6"/>
  <c r="AM656" i="6"/>
  <c r="AP656" i="6" s="1"/>
  <c r="AN656" i="6"/>
  <c r="AO656" i="6"/>
  <c r="AQ656" i="6"/>
  <c r="AR656" i="6"/>
  <c r="AS656" i="6"/>
  <c r="AT656" i="6"/>
  <c r="AU656" i="6"/>
  <c r="AV656" i="6"/>
  <c r="AW656" i="6"/>
  <c r="AX656" i="6" s="1"/>
  <c r="AY656" i="6"/>
  <c r="BB656" i="6" s="1"/>
  <c r="AZ656" i="6"/>
  <c r="BA656" i="6"/>
  <c r="BC656" i="6"/>
  <c r="BD656" i="6"/>
  <c r="BE656" i="6"/>
  <c r="BF656" i="6"/>
  <c r="BG656" i="6"/>
  <c r="BH656" i="6"/>
  <c r="BI656" i="6"/>
  <c r="BK656" i="6"/>
  <c r="BN656" i="6" s="1"/>
  <c r="BL656" i="6"/>
  <c r="BM656" i="6"/>
  <c r="BO656" i="6"/>
  <c r="BR656" i="6" s="1"/>
  <c r="BP656" i="6"/>
  <c r="BQ656" i="6"/>
  <c r="BS656" i="6"/>
  <c r="BT656" i="6"/>
  <c r="BU656" i="6"/>
  <c r="BV656" i="6" s="1"/>
  <c r="AI657" i="6"/>
  <c r="AJ657" i="6"/>
  <c r="AL657" i="6" s="1"/>
  <c r="AK657" i="6"/>
  <c r="AM657" i="6"/>
  <c r="AP657" i="6" s="1"/>
  <c r="AN657" i="6"/>
  <c r="AO657" i="6"/>
  <c r="AQ657" i="6"/>
  <c r="AR657" i="6"/>
  <c r="AS657" i="6"/>
  <c r="AT657" i="6"/>
  <c r="AU657" i="6"/>
  <c r="AV657" i="6"/>
  <c r="AW657" i="6"/>
  <c r="AX657" i="6"/>
  <c r="AY657" i="6"/>
  <c r="BB657" i="6" s="1"/>
  <c r="AZ657" i="6"/>
  <c r="BA657" i="6"/>
  <c r="BC657" i="6"/>
  <c r="BF657" i="6" s="1"/>
  <c r="BD657" i="6"/>
  <c r="BE657" i="6"/>
  <c r="BG657" i="6"/>
  <c r="BJ657" i="6" s="1"/>
  <c r="BH657" i="6"/>
  <c r="BI657" i="6"/>
  <c r="BK657" i="6"/>
  <c r="BL657" i="6"/>
  <c r="BN657" i="6" s="1"/>
  <c r="BM657" i="6"/>
  <c r="BO657" i="6"/>
  <c r="BR657" i="6" s="1"/>
  <c r="BP657" i="6"/>
  <c r="BQ657" i="6"/>
  <c r="BS657" i="6"/>
  <c r="BT657" i="6"/>
  <c r="BU657" i="6"/>
  <c r="BV657" i="6"/>
  <c r="AI658" i="6"/>
  <c r="AJ658" i="6"/>
  <c r="AK658" i="6"/>
  <c r="AL658" i="6" s="1"/>
  <c r="AM658" i="6"/>
  <c r="AP658" i="6" s="1"/>
  <c r="AN658" i="6"/>
  <c r="AO658" i="6"/>
  <c r="AQ658" i="6"/>
  <c r="AR658" i="6"/>
  <c r="AS658" i="6"/>
  <c r="AT658" i="6"/>
  <c r="AU658" i="6"/>
  <c r="AX658" i="6" s="1"/>
  <c r="AV658" i="6"/>
  <c r="AW658" i="6"/>
  <c r="AY658" i="6"/>
  <c r="BB658" i="6" s="1"/>
  <c r="AZ658" i="6"/>
  <c r="BA658" i="6"/>
  <c r="BC658" i="6"/>
  <c r="BF658" i="6" s="1"/>
  <c r="BD658" i="6"/>
  <c r="BE658" i="6"/>
  <c r="BG658" i="6"/>
  <c r="BH658" i="6"/>
  <c r="BI658" i="6"/>
  <c r="BJ658" i="6" s="1"/>
  <c r="BK658" i="6"/>
  <c r="BL658" i="6"/>
  <c r="BM658" i="6"/>
  <c r="BN658" i="6" s="1"/>
  <c r="BO658" i="6"/>
  <c r="BR658" i="6" s="1"/>
  <c r="BP658" i="6"/>
  <c r="BQ658" i="6"/>
  <c r="BS658" i="6"/>
  <c r="BT658" i="6"/>
  <c r="BU658" i="6"/>
  <c r="BV658" i="6"/>
  <c r="AI659" i="6"/>
  <c r="AL659" i="6" s="1"/>
  <c r="AJ659" i="6"/>
  <c r="AK659" i="6"/>
  <c r="AM659" i="6"/>
  <c r="AP659" i="6" s="1"/>
  <c r="AN659" i="6"/>
  <c r="AO659" i="6"/>
  <c r="AQ659" i="6"/>
  <c r="AT659" i="6" s="1"/>
  <c r="AR659" i="6"/>
  <c r="AS659" i="6"/>
  <c r="AU659" i="6"/>
  <c r="AV659" i="6"/>
  <c r="AW659" i="6"/>
  <c r="AY659" i="6"/>
  <c r="AZ659" i="6"/>
  <c r="BB659" i="6" s="1"/>
  <c r="BA659" i="6"/>
  <c r="BC659" i="6"/>
  <c r="BF659" i="6" s="1"/>
  <c r="BD659" i="6"/>
  <c r="BE659" i="6"/>
  <c r="BG659" i="6"/>
  <c r="BH659" i="6"/>
  <c r="BI659" i="6"/>
  <c r="BJ659" i="6"/>
  <c r="BK659" i="6"/>
  <c r="BL659" i="6"/>
  <c r="BM659" i="6"/>
  <c r="BN659" i="6"/>
  <c r="BO659" i="6"/>
  <c r="BR659" i="6" s="1"/>
  <c r="BP659" i="6"/>
  <c r="BQ659" i="6"/>
  <c r="BS659" i="6"/>
  <c r="BT659" i="6"/>
  <c r="BV659" i="6" s="1"/>
  <c r="BU659" i="6"/>
  <c r="AI660" i="6"/>
  <c r="AJ660" i="6"/>
  <c r="AK660" i="6"/>
  <c r="AM660" i="6"/>
  <c r="AP660" i="6" s="1"/>
  <c r="AN660" i="6"/>
  <c r="AO660" i="6"/>
  <c r="AQ660" i="6"/>
  <c r="AT660" i="6" s="1"/>
  <c r="AR660" i="6"/>
  <c r="AS660" i="6"/>
  <c r="AU660" i="6"/>
  <c r="AV660" i="6"/>
  <c r="AW660" i="6"/>
  <c r="AX660" i="6"/>
  <c r="AY660" i="6"/>
  <c r="AZ660" i="6"/>
  <c r="BA660" i="6"/>
  <c r="BB660" i="6" s="1"/>
  <c r="BC660" i="6"/>
  <c r="BF660" i="6" s="1"/>
  <c r="BD660" i="6"/>
  <c r="BE660" i="6"/>
  <c r="BG660" i="6"/>
  <c r="BH660" i="6"/>
  <c r="BI660" i="6"/>
  <c r="BJ660" i="6"/>
  <c r="BK660" i="6"/>
  <c r="BN660" i="6" s="1"/>
  <c r="BL660" i="6"/>
  <c r="BM660" i="6"/>
  <c r="BO660" i="6"/>
  <c r="BR660" i="6" s="1"/>
  <c r="BP660" i="6"/>
  <c r="BQ660" i="6"/>
  <c r="BS660" i="6"/>
  <c r="BV660" i="6" s="1"/>
  <c r="BT660" i="6"/>
  <c r="BU660" i="6"/>
  <c r="AI661" i="6"/>
  <c r="AJ661" i="6"/>
  <c r="AK661" i="6"/>
  <c r="AM661" i="6"/>
  <c r="AN661" i="6"/>
  <c r="AP661" i="6" s="1"/>
  <c r="AO661" i="6"/>
  <c r="AQ661" i="6"/>
  <c r="AT661" i="6" s="1"/>
  <c r="AR661" i="6"/>
  <c r="AS661" i="6"/>
  <c r="AU661" i="6"/>
  <c r="AV661" i="6"/>
  <c r="AW661" i="6"/>
  <c r="AX661" i="6"/>
  <c r="AY661" i="6"/>
  <c r="AZ661" i="6"/>
  <c r="BA661" i="6"/>
  <c r="BB661" i="6"/>
  <c r="BC661" i="6"/>
  <c r="BF661" i="6" s="1"/>
  <c r="BD661" i="6"/>
  <c r="BE661" i="6"/>
  <c r="BG661" i="6"/>
  <c r="BJ661" i="6" s="1"/>
  <c r="BH661" i="6"/>
  <c r="BI661" i="6"/>
  <c r="BK661" i="6"/>
  <c r="BN661" i="6" s="1"/>
  <c r="BL661" i="6"/>
  <c r="BM661" i="6"/>
  <c r="BO661" i="6"/>
  <c r="BP661" i="6"/>
  <c r="BR661" i="6" s="1"/>
  <c r="BQ661" i="6"/>
  <c r="BS661" i="6"/>
  <c r="BV661" i="6" s="1"/>
  <c r="BT661" i="6"/>
  <c r="BU661" i="6"/>
  <c r="AI662" i="6"/>
  <c r="AJ662" i="6"/>
  <c r="AK662" i="6"/>
  <c r="AL662" i="6" s="1"/>
  <c r="AM662" i="6"/>
  <c r="AN662" i="6"/>
  <c r="AO662" i="6"/>
  <c r="AP662" i="6" s="1"/>
  <c r="AQ662" i="6"/>
  <c r="AT662" i="6" s="1"/>
  <c r="AR662" i="6"/>
  <c r="AS662" i="6"/>
  <c r="AU662" i="6"/>
  <c r="AV662" i="6"/>
  <c r="AW662" i="6"/>
  <c r="AX662" i="6"/>
  <c r="AY662" i="6"/>
  <c r="AZ662" i="6"/>
  <c r="BA662" i="6"/>
  <c r="BC662" i="6"/>
  <c r="BF662" i="6" s="1"/>
  <c r="BD662" i="6"/>
  <c r="BE662" i="6"/>
  <c r="BG662" i="6"/>
  <c r="BJ662" i="6" s="1"/>
  <c r="BH662" i="6"/>
  <c r="BI662" i="6"/>
  <c r="BK662" i="6"/>
  <c r="BL662" i="6"/>
  <c r="BM662" i="6"/>
  <c r="BN662" i="6"/>
  <c r="BO662" i="6"/>
  <c r="BP662" i="6"/>
  <c r="BQ662" i="6"/>
  <c r="BR662" i="6" s="1"/>
  <c r="BS662" i="6"/>
  <c r="BV662" i="6" s="1"/>
  <c r="BT662" i="6"/>
  <c r="BU662" i="6"/>
  <c r="AI663" i="6"/>
  <c r="AJ663" i="6"/>
  <c r="AK663" i="6"/>
  <c r="AL663" i="6"/>
  <c r="AM663" i="6"/>
  <c r="AN663" i="6"/>
  <c r="AO663" i="6"/>
  <c r="AP663" i="6"/>
  <c r="AQ663" i="6"/>
  <c r="AT663" i="6" s="1"/>
  <c r="AR663" i="6"/>
  <c r="AS663" i="6"/>
  <c r="AU663" i="6"/>
  <c r="AX663" i="6" s="1"/>
  <c r="AV663" i="6"/>
  <c r="AW663" i="6"/>
  <c r="AY663" i="6"/>
  <c r="BB663" i="6" s="1"/>
  <c r="AZ663" i="6"/>
  <c r="BA663" i="6"/>
  <c r="BC663" i="6"/>
  <c r="BD663" i="6"/>
  <c r="BF663" i="6" s="1"/>
  <c r="BE663" i="6"/>
  <c r="BG663" i="6"/>
  <c r="BJ663" i="6" s="1"/>
  <c r="BH663" i="6"/>
  <c r="BI663" i="6"/>
  <c r="BK663" i="6"/>
  <c r="BL663" i="6"/>
  <c r="BM663" i="6"/>
  <c r="BN663" i="6"/>
  <c r="BO663" i="6"/>
  <c r="BR663" i="6" s="1"/>
  <c r="BP663" i="6"/>
  <c r="BQ663" i="6"/>
  <c r="BS663" i="6"/>
  <c r="BV663" i="6" s="1"/>
  <c r="BT663" i="6"/>
  <c r="BU663" i="6"/>
  <c r="AI664" i="6"/>
  <c r="AJ664" i="6"/>
  <c r="AK664" i="6"/>
  <c r="AL664" i="6"/>
  <c r="AM664" i="6"/>
  <c r="AP664" i="6" s="1"/>
  <c r="AN664" i="6"/>
  <c r="AO664" i="6"/>
  <c r="AQ664" i="6"/>
  <c r="AT664" i="6" s="1"/>
  <c r="AR664" i="6"/>
  <c r="AS664" i="6"/>
  <c r="AU664" i="6"/>
  <c r="AX664" i="6" s="1"/>
  <c r="AV664" i="6"/>
  <c r="AW664" i="6"/>
  <c r="AY664" i="6"/>
  <c r="AZ664" i="6"/>
  <c r="BA664" i="6"/>
  <c r="BB664" i="6" s="1"/>
  <c r="BC664" i="6"/>
  <c r="BD664" i="6"/>
  <c r="BE664" i="6"/>
  <c r="BF664" i="6" s="1"/>
  <c r="BG664" i="6"/>
  <c r="BJ664" i="6" s="1"/>
  <c r="BH664" i="6"/>
  <c r="BI664" i="6"/>
  <c r="BK664" i="6"/>
  <c r="BL664" i="6"/>
  <c r="BM664" i="6"/>
  <c r="BN664" i="6"/>
  <c r="BO664" i="6"/>
  <c r="BP664" i="6"/>
  <c r="BQ664" i="6"/>
  <c r="BS664" i="6"/>
  <c r="BV664" i="6" s="1"/>
  <c r="BT664" i="6"/>
  <c r="BU664" i="6"/>
  <c r="AI665" i="6"/>
  <c r="AJ665" i="6"/>
  <c r="AL665" i="6" s="1"/>
  <c r="AK665" i="6"/>
  <c r="AM665" i="6"/>
  <c r="AP665" i="6" s="1"/>
  <c r="AN665" i="6"/>
  <c r="AO665" i="6"/>
  <c r="AQ665" i="6"/>
  <c r="AR665" i="6"/>
  <c r="AT665" i="6" s="1"/>
  <c r="AS665" i="6"/>
  <c r="AU665" i="6"/>
  <c r="AX665" i="6" s="1"/>
  <c r="AV665" i="6"/>
  <c r="AW665" i="6"/>
  <c r="AY665" i="6"/>
  <c r="AZ665" i="6"/>
  <c r="BA665" i="6"/>
  <c r="BB665" i="6"/>
  <c r="BC665" i="6"/>
  <c r="BF665" i="6" s="1"/>
  <c r="BD665" i="6"/>
  <c r="BE665" i="6"/>
  <c r="BG665" i="6"/>
  <c r="BJ665" i="6" s="1"/>
  <c r="BH665" i="6"/>
  <c r="BI665" i="6"/>
  <c r="BK665" i="6"/>
  <c r="BL665" i="6"/>
  <c r="BN665" i="6" s="1"/>
  <c r="BM665" i="6"/>
  <c r="BO665" i="6"/>
  <c r="BP665" i="6"/>
  <c r="BQ665" i="6"/>
  <c r="BS665" i="6"/>
  <c r="BT665" i="6"/>
  <c r="BV665" i="6" s="1"/>
  <c r="BU665" i="6"/>
  <c r="AI666" i="6"/>
  <c r="AL666" i="6" s="1"/>
  <c r="AJ666" i="6"/>
  <c r="AK666" i="6"/>
  <c r="AM666" i="6"/>
  <c r="AN666" i="6"/>
  <c r="AO666" i="6"/>
  <c r="AP666" i="6"/>
  <c r="AQ666" i="6"/>
  <c r="AR666" i="6"/>
  <c r="AS666" i="6"/>
  <c r="AT666" i="6" s="1"/>
  <c r="AU666" i="6"/>
  <c r="AX666" i="6" s="1"/>
  <c r="AV666" i="6"/>
  <c r="AW666" i="6"/>
  <c r="AY666" i="6"/>
  <c r="AZ666" i="6"/>
  <c r="BA666" i="6"/>
  <c r="BB666" i="6"/>
  <c r="BC666" i="6"/>
  <c r="BF666" i="6" s="1"/>
  <c r="BD666" i="6"/>
  <c r="BE666" i="6"/>
  <c r="BG666" i="6"/>
  <c r="BJ666" i="6" s="1"/>
  <c r="BH666" i="6"/>
  <c r="BI666" i="6"/>
  <c r="BK666" i="6"/>
  <c r="BN666" i="6" s="1"/>
  <c r="BL666" i="6"/>
  <c r="BM666" i="6"/>
  <c r="BO666" i="6"/>
  <c r="BP666" i="6"/>
  <c r="BQ666" i="6"/>
  <c r="BR666" i="6"/>
  <c r="BS666" i="6"/>
  <c r="BT666" i="6"/>
  <c r="BU666" i="6"/>
  <c r="BV666" i="6" s="1"/>
  <c r="AI667" i="6"/>
  <c r="AL667" i="6" s="1"/>
  <c r="AJ667" i="6"/>
  <c r="AK667" i="6"/>
  <c r="AM667" i="6"/>
  <c r="AN667" i="6"/>
  <c r="AO667" i="6"/>
  <c r="AP667" i="6"/>
  <c r="AQ667" i="6"/>
  <c r="AT667" i="6" s="1"/>
  <c r="AR667" i="6"/>
  <c r="AS667" i="6"/>
  <c r="AU667" i="6"/>
  <c r="AX667" i="6" s="1"/>
  <c r="AV667" i="6"/>
  <c r="AW667" i="6"/>
  <c r="AY667" i="6"/>
  <c r="AZ667" i="6"/>
  <c r="BB667" i="6" s="1"/>
  <c r="BA667" i="6"/>
  <c r="BC667" i="6"/>
  <c r="BD667" i="6"/>
  <c r="BE667" i="6"/>
  <c r="BG667" i="6"/>
  <c r="BH667" i="6"/>
  <c r="BJ667" i="6" s="1"/>
  <c r="BI667" i="6"/>
  <c r="BK667" i="6"/>
  <c r="BN667" i="6" s="1"/>
  <c r="BL667" i="6"/>
  <c r="BM667" i="6"/>
  <c r="BO667" i="6"/>
  <c r="BP667" i="6"/>
  <c r="BQ667" i="6"/>
  <c r="BR667" i="6"/>
  <c r="BS667" i="6"/>
  <c r="BT667" i="6"/>
  <c r="BU667" i="6"/>
  <c r="BV667" i="6"/>
  <c r="AI668" i="6"/>
  <c r="AL668" i="6" s="1"/>
  <c r="AJ668" i="6"/>
  <c r="AK668" i="6"/>
  <c r="AM668" i="6"/>
  <c r="AN668" i="6"/>
  <c r="AO668" i="6"/>
  <c r="AP668" i="6"/>
  <c r="AQ668" i="6"/>
  <c r="AR668" i="6"/>
  <c r="AS668" i="6"/>
  <c r="AU668" i="6"/>
  <c r="AX668" i="6" s="1"/>
  <c r="AV668" i="6"/>
  <c r="AW668" i="6"/>
  <c r="AY668" i="6"/>
  <c r="BB668" i="6" s="1"/>
  <c r="AZ668" i="6"/>
  <c r="BA668" i="6"/>
  <c r="BC668" i="6"/>
  <c r="BD668" i="6"/>
  <c r="BE668" i="6"/>
  <c r="BF668" i="6" s="1"/>
  <c r="BG668" i="6"/>
  <c r="BH668" i="6"/>
  <c r="BI668" i="6"/>
  <c r="BJ668" i="6" s="1"/>
  <c r="BK668" i="6"/>
  <c r="BN668" i="6" s="1"/>
  <c r="BL668" i="6"/>
  <c r="BM668" i="6"/>
  <c r="BO668" i="6"/>
  <c r="BP668" i="6"/>
  <c r="BQ668" i="6"/>
  <c r="BR668" i="6"/>
  <c r="BS668" i="6"/>
  <c r="BV668" i="6" s="1"/>
  <c r="BT668" i="6"/>
  <c r="BU668" i="6"/>
  <c r="AI669" i="6"/>
  <c r="AL669" i="6" s="1"/>
  <c r="AJ669" i="6"/>
  <c r="AK669" i="6"/>
  <c r="AM669" i="6"/>
  <c r="AN669" i="6"/>
  <c r="AP669" i="6" s="1"/>
  <c r="AO669" i="6"/>
  <c r="AQ669" i="6"/>
  <c r="AT669" i="6" s="1"/>
  <c r="AR669" i="6"/>
  <c r="AS669" i="6"/>
  <c r="AU669" i="6"/>
  <c r="AV669" i="6"/>
  <c r="AX669" i="6" s="1"/>
  <c r="AW669" i="6"/>
  <c r="AY669" i="6"/>
  <c r="BB669" i="6" s="1"/>
  <c r="AZ669" i="6"/>
  <c r="BA669" i="6"/>
  <c r="BC669" i="6"/>
  <c r="BD669" i="6"/>
  <c r="BE669" i="6"/>
  <c r="BF669" i="6"/>
  <c r="BG669" i="6"/>
  <c r="BH669" i="6"/>
  <c r="BI669" i="6"/>
  <c r="BJ669" i="6"/>
  <c r="BK669" i="6"/>
  <c r="BN669" i="6" s="1"/>
  <c r="BL669" i="6"/>
  <c r="BM669" i="6"/>
  <c r="BO669" i="6"/>
  <c r="BP669" i="6"/>
  <c r="BR669" i="6" s="1"/>
  <c r="BQ669" i="6"/>
  <c r="BS669" i="6"/>
  <c r="BT669" i="6"/>
  <c r="BU669" i="6"/>
  <c r="AI670" i="6"/>
  <c r="AL670" i="6" s="1"/>
  <c r="AJ670" i="6"/>
  <c r="AK670" i="6"/>
  <c r="AM670" i="6"/>
  <c r="AP670" i="6" s="1"/>
  <c r="AN670" i="6"/>
  <c r="AO670" i="6"/>
  <c r="AQ670" i="6"/>
  <c r="AR670" i="6"/>
  <c r="AS670" i="6"/>
  <c r="AT670" i="6" s="1"/>
  <c r="AU670" i="6"/>
  <c r="AV670" i="6"/>
  <c r="AW670" i="6"/>
  <c r="AX670" i="6" s="1"/>
  <c r="AY670" i="6"/>
  <c r="BB670" i="6" s="1"/>
  <c r="AZ670" i="6"/>
  <c r="BA670" i="6"/>
  <c r="BC670" i="6"/>
  <c r="BD670" i="6"/>
  <c r="BE670" i="6"/>
  <c r="BF670" i="6"/>
  <c r="BG670" i="6"/>
  <c r="BJ670" i="6" s="1"/>
  <c r="BH670" i="6"/>
  <c r="BI670" i="6"/>
  <c r="BK670" i="6"/>
  <c r="BN670" i="6" s="1"/>
  <c r="BL670" i="6"/>
  <c r="BM670" i="6"/>
  <c r="BO670" i="6"/>
  <c r="BR670" i="6" s="1"/>
  <c r="BP670" i="6"/>
  <c r="BQ670" i="6"/>
  <c r="BS670" i="6"/>
  <c r="BT670" i="6"/>
  <c r="BU670" i="6"/>
  <c r="BV670" i="6" s="1"/>
  <c r="AI671" i="6"/>
  <c r="AJ671" i="6"/>
  <c r="AL671" i="6" s="1"/>
  <c r="AK671" i="6"/>
  <c r="AM671" i="6"/>
  <c r="AP671" i="6" s="1"/>
  <c r="AN671" i="6"/>
  <c r="AO671" i="6"/>
  <c r="AQ671" i="6"/>
  <c r="AR671" i="6"/>
  <c r="AS671" i="6"/>
  <c r="AT671" i="6"/>
  <c r="AU671" i="6"/>
  <c r="AV671" i="6"/>
  <c r="AW671" i="6"/>
  <c r="AX671" i="6"/>
  <c r="AY671" i="6"/>
  <c r="BB671" i="6" s="1"/>
  <c r="AZ671" i="6"/>
  <c r="BA671" i="6"/>
  <c r="BC671" i="6"/>
  <c r="BD671" i="6"/>
  <c r="BF671" i="6" s="1"/>
  <c r="BE671" i="6"/>
  <c r="BG671" i="6"/>
  <c r="BH671" i="6"/>
  <c r="BI671" i="6"/>
  <c r="BK671" i="6"/>
  <c r="BL671" i="6"/>
  <c r="BN671" i="6" s="1"/>
  <c r="BM671" i="6"/>
  <c r="BO671" i="6"/>
  <c r="BR671" i="6" s="1"/>
  <c r="BP671" i="6"/>
  <c r="BQ671" i="6"/>
  <c r="BS671" i="6"/>
  <c r="BT671" i="6"/>
  <c r="BU671" i="6"/>
  <c r="BV671" i="6"/>
  <c r="AI672" i="6"/>
  <c r="AJ672" i="6"/>
  <c r="AK672" i="6"/>
  <c r="AL672" i="6" s="1"/>
  <c r="AM672" i="6"/>
  <c r="AP672" i="6" s="1"/>
  <c r="AN672" i="6"/>
  <c r="AO672" i="6"/>
  <c r="AQ672" i="6"/>
  <c r="AR672" i="6"/>
  <c r="AS672" i="6"/>
  <c r="AT672" i="6"/>
  <c r="AU672" i="6"/>
  <c r="AV672" i="6"/>
  <c r="AW672" i="6"/>
  <c r="AY672" i="6"/>
  <c r="BB672" i="6" s="1"/>
  <c r="AZ672" i="6"/>
  <c r="BA672" i="6"/>
  <c r="BC672" i="6"/>
  <c r="BF672" i="6" s="1"/>
  <c r="BD672" i="6"/>
  <c r="BE672" i="6"/>
  <c r="BG672" i="6"/>
  <c r="BH672" i="6"/>
  <c r="BI672" i="6"/>
  <c r="BJ672" i="6"/>
  <c r="BK672" i="6"/>
  <c r="BL672" i="6"/>
  <c r="BM672" i="6"/>
  <c r="BN672" i="6" s="1"/>
  <c r="BO672" i="6"/>
  <c r="BR672" i="6" s="1"/>
  <c r="BP672" i="6"/>
  <c r="BQ672" i="6"/>
  <c r="BS672" i="6"/>
  <c r="BT672" i="6"/>
  <c r="BU672" i="6"/>
  <c r="BV672" i="6"/>
  <c r="AI673" i="6"/>
  <c r="AJ673" i="6"/>
  <c r="AK673" i="6"/>
  <c r="AL673" i="6"/>
  <c r="AM673" i="6"/>
  <c r="AP673" i="6" s="1"/>
  <c r="AN673" i="6"/>
  <c r="AO673" i="6"/>
  <c r="AQ673" i="6"/>
  <c r="AR673" i="6"/>
  <c r="AT673" i="6" s="1"/>
  <c r="AS673" i="6"/>
  <c r="AU673" i="6"/>
  <c r="AX673" i="6" s="1"/>
  <c r="AV673" i="6"/>
  <c r="AW673" i="6"/>
  <c r="AY673" i="6"/>
  <c r="AZ673" i="6"/>
  <c r="BB673" i="6" s="1"/>
  <c r="BA673" i="6"/>
  <c r="BC673" i="6"/>
  <c r="BF673" i="6" s="1"/>
  <c r="BD673" i="6"/>
  <c r="BE673" i="6"/>
  <c r="BG673" i="6"/>
  <c r="BH673" i="6"/>
  <c r="BI673" i="6"/>
  <c r="BJ673" i="6"/>
  <c r="BK673" i="6"/>
  <c r="BL673" i="6"/>
  <c r="BM673" i="6"/>
  <c r="BN673" i="6"/>
  <c r="BO673" i="6"/>
  <c r="BR673" i="6" s="1"/>
  <c r="BP673" i="6"/>
  <c r="BQ673" i="6"/>
  <c r="BS673" i="6"/>
  <c r="BT673" i="6"/>
  <c r="BV673" i="6" s="1"/>
  <c r="BU673" i="6"/>
  <c r="AI674" i="6"/>
  <c r="AL674" i="6" s="1"/>
  <c r="AJ674" i="6"/>
  <c r="AK674" i="6"/>
  <c r="AM674" i="6"/>
  <c r="AP674" i="6" s="1"/>
  <c r="AN674" i="6"/>
  <c r="AO674" i="6"/>
  <c r="AQ674" i="6"/>
  <c r="AT674" i="6" s="1"/>
  <c r="AR674" i="6"/>
  <c r="AS674" i="6"/>
  <c r="AU674" i="6"/>
  <c r="AV674" i="6"/>
  <c r="AW674" i="6"/>
  <c r="AX674" i="6"/>
  <c r="AY674" i="6"/>
  <c r="AZ674" i="6"/>
  <c r="BA674" i="6"/>
  <c r="BB674" i="6" s="1"/>
  <c r="BC674" i="6"/>
  <c r="BF674" i="6" s="1"/>
  <c r="BD674" i="6"/>
  <c r="BE674" i="6"/>
  <c r="BG674" i="6"/>
  <c r="BH674" i="6"/>
  <c r="BI674" i="6"/>
  <c r="BJ674" i="6"/>
  <c r="BK674" i="6"/>
  <c r="BN674" i="6" s="1"/>
  <c r="BL674" i="6"/>
  <c r="BM674" i="6"/>
  <c r="BO674" i="6"/>
  <c r="BR674" i="6" s="1"/>
  <c r="BP674" i="6"/>
  <c r="BQ674" i="6"/>
  <c r="BS674" i="6"/>
  <c r="BV674" i="6" s="1"/>
  <c r="BT674" i="6"/>
  <c r="BU674" i="6"/>
  <c r="AI675" i="6"/>
  <c r="AJ675" i="6"/>
  <c r="AK675" i="6"/>
  <c r="AM675" i="6"/>
  <c r="AN675" i="6"/>
  <c r="AP675" i="6" s="1"/>
  <c r="AO675" i="6"/>
  <c r="AQ675" i="6"/>
  <c r="AT675" i="6" s="1"/>
  <c r="AR675" i="6"/>
  <c r="AS675" i="6"/>
  <c r="AU675" i="6"/>
  <c r="AV675" i="6"/>
  <c r="AW675" i="6"/>
  <c r="AX675" i="6"/>
  <c r="AY675" i="6"/>
  <c r="AZ675" i="6"/>
  <c r="BA675" i="6"/>
  <c r="BB675" i="6"/>
  <c r="BC675" i="6"/>
  <c r="BF675" i="6" s="1"/>
  <c r="BD675" i="6"/>
  <c r="BE675" i="6"/>
  <c r="BG675" i="6"/>
  <c r="BH675" i="6"/>
  <c r="BJ675" i="6" s="1"/>
  <c r="BI675" i="6"/>
  <c r="BK675" i="6"/>
  <c r="BL675" i="6"/>
  <c r="BM675" i="6"/>
  <c r="BO675" i="6"/>
  <c r="BP675" i="6"/>
  <c r="BR675" i="6" s="1"/>
  <c r="BQ675" i="6"/>
  <c r="BS675" i="6"/>
  <c r="BV675" i="6" s="1"/>
  <c r="BT675" i="6"/>
  <c r="BU675" i="6"/>
  <c r="AI676" i="6"/>
  <c r="AJ676" i="6"/>
  <c r="AK676" i="6"/>
  <c r="AL676" i="6"/>
  <c r="AM676" i="6"/>
  <c r="AN676" i="6"/>
  <c r="AO676" i="6"/>
  <c r="AP676" i="6" s="1"/>
  <c r="AQ676" i="6"/>
  <c r="AT676" i="6" s="1"/>
  <c r="AR676" i="6"/>
  <c r="AS676" i="6"/>
  <c r="AU676" i="6"/>
  <c r="AV676" i="6"/>
  <c r="AW676" i="6"/>
  <c r="AX676" i="6"/>
  <c r="AY676" i="6"/>
  <c r="BB676" i="6" s="1"/>
  <c r="AZ676" i="6"/>
  <c r="BA676" i="6"/>
  <c r="BC676" i="6"/>
  <c r="BF676" i="6" s="1"/>
  <c r="BD676" i="6"/>
  <c r="BE676" i="6"/>
  <c r="BG676" i="6"/>
  <c r="BJ676" i="6" s="1"/>
  <c r="BH676" i="6"/>
  <c r="BI676" i="6"/>
  <c r="BK676" i="6"/>
  <c r="BL676" i="6"/>
  <c r="BM676" i="6"/>
  <c r="BN676" i="6" s="1"/>
  <c r="BO676" i="6"/>
  <c r="BP676" i="6"/>
  <c r="BQ676" i="6"/>
  <c r="BR676" i="6"/>
  <c r="BS676" i="6"/>
  <c r="BV676" i="6" s="1"/>
  <c r="BT676" i="6"/>
  <c r="BU676" i="6"/>
  <c r="AI677" i="6"/>
  <c r="AJ677" i="6"/>
  <c r="AK677" i="6"/>
  <c r="AL677" i="6"/>
  <c r="AM677" i="6"/>
  <c r="AN677" i="6"/>
  <c r="AO677" i="6"/>
  <c r="AP677" i="6"/>
  <c r="AQ677" i="6"/>
  <c r="AT677" i="6" s="1"/>
  <c r="AR677" i="6"/>
  <c r="AS677" i="6"/>
  <c r="AU677" i="6"/>
  <c r="AV677" i="6"/>
  <c r="AX677" i="6" s="1"/>
  <c r="AW677" i="6"/>
  <c r="AY677" i="6"/>
  <c r="AZ677" i="6"/>
  <c r="BA677" i="6"/>
  <c r="BC677" i="6"/>
  <c r="BD677" i="6"/>
  <c r="BF677" i="6" s="1"/>
  <c r="BE677" i="6"/>
  <c r="BG677" i="6"/>
  <c r="BJ677" i="6" s="1"/>
  <c r="BH677" i="6"/>
  <c r="BI677" i="6"/>
  <c r="BK677" i="6"/>
  <c r="BL677" i="6"/>
  <c r="BM677" i="6"/>
  <c r="BN677" i="6" s="1"/>
  <c r="BO677" i="6"/>
  <c r="BR677" i="6" s="1"/>
  <c r="BP677" i="6"/>
  <c r="BQ677" i="6"/>
  <c r="BS677" i="6"/>
  <c r="BV677" i="6" s="1"/>
  <c r="BT677" i="6"/>
  <c r="BU677" i="6"/>
  <c r="AI678" i="6"/>
  <c r="AJ678" i="6"/>
  <c r="AK678" i="6"/>
  <c r="AL678" i="6"/>
  <c r="AM678" i="6"/>
  <c r="AN678" i="6"/>
  <c r="AO678" i="6"/>
  <c r="AQ678" i="6"/>
  <c r="AT678" i="6" s="1"/>
  <c r="AR678" i="6"/>
  <c r="AS678" i="6"/>
  <c r="AU678" i="6"/>
  <c r="AX678" i="6" s="1"/>
  <c r="AV678" i="6"/>
  <c r="AW678" i="6"/>
  <c r="AY678" i="6"/>
  <c r="AZ678" i="6"/>
  <c r="BA678" i="6"/>
  <c r="BB678" i="6" s="1"/>
  <c r="BC678" i="6"/>
  <c r="BD678" i="6"/>
  <c r="BE678" i="6"/>
  <c r="BF678" i="6" s="1"/>
  <c r="BG678" i="6"/>
  <c r="BJ678" i="6" s="1"/>
  <c r="BH678" i="6"/>
  <c r="BI678" i="6"/>
  <c r="BK678" i="6"/>
  <c r="BL678" i="6"/>
  <c r="BM678" i="6"/>
  <c r="BN678" i="6"/>
  <c r="BO678" i="6"/>
  <c r="BP678" i="6"/>
  <c r="BQ678" i="6"/>
  <c r="BS678" i="6"/>
  <c r="BT678" i="6"/>
  <c r="BU678" i="6"/>
  <c r="AI679" i="6"/>
  <c r="AJ679" i="6"/>
  <c r="AL679" i="6" s="1"/>
  <c r="AK679" i="6"/>
  <c r="AM679" i="6"/>
  <c r="AP679" i="6" s="1"/>
  <c r="AN679" i="6"/>
  <c r="AO679" i="6"/>
  <c r="AQ679" i="6"/>
  <c r="AR679" i="6"/>
  <c r="AT679" i="6" s="1"/>
  <c r="AS679" i="6"/>
  <c r="AU679" i="6"/>
  <c r="AX679" i="6" s="1"/>
  <c r="AV679" i="6"/>
  <c r="AW679" i="6"/>
  <c r="AY679" i="6"/>
  <c r="AZ679" i="6"/>
  <c r="BA679" i="6"/>
  <c r="BB679" i="6"/>
  <c r="BC679" i="6"/>
  <c r="BD679" i="6"/>
  <c r="BE679" i="6"/>
  <c r="BF679" i="6"/>
  <c r="BG679" i="6"/>
  <c r="BJ679" i="6" s="1"/>
  <c r="BH679" i="6"/>
  <c r="BI679" i="6"/>
  <c r="BK679" i="6"/>
  <c r="BL679" i="6"/>
  <c r="BN679" i="6" s="1"/>
  <c r="BM679" i="6"/>
  <c r="BO679" i="6"/>
  <c r="BP679" i="6"/>
  <c r="BQ679" i="6"/>
  <c r="BS679" i="6"/>
  <c r="BT679" i="6"/>
  <c r="BU679" i="6"/>
  <c r="AI680" i="6"/>
  <c r="AL680" i="6" s="1"/>
  <c r="AJ680" i="6"/>
  <c r="AK680" i="6"/>
  <c r="AM680" i="6"/>
  <c r="AN680" i="6"/>
  <c r="AO680" i="6"/>
  <c r="AP680" i="6" s="1"/>
  <c r="AQ680" i="6"/>
  <c r="AR680" i="6"/>
  <c r="AS680" i="6"/>
  <c r="AT680" i="6" s="1"/>
  <c r="AU680" i="6"/>
  <c r="AX680" i="6" s="1"/>
  <c r="AV680" i="6"/>
  <c r="AW680" i="6"/>
  <c r="AY680" i="6"/>
  <c r="AZ680" i="6"/>
  <c r="BA680" i="6"/>
  <c r="BB680" i="6"/>
  <c r="BC680" i="6"/>
  <c r="BD680" i="6"/>
  <c r="BE680" i="6"/>
  <c r="BG680" i="6"/>
  <c r="BH680" i="6"/>
  <c r="BI680" i="6"/>
  <c r="BK680" i="6"/>
  <c r="BN680" i="6" s="1"/>
  <c r="BL680" i="6"/>
  <c r="BM680" i="6"/>
  <c r="BO680" i="6"/>
  <c r="BP680" i="6"/>
  <c r="BQ680" i="6"/>
  <c r="BR680" i="6"/>
  <c r="BS680" i="6"/>
  <c r="BT680" i="6"/>
  <c r="BU680" i="6"/>
  <c r="BV680" i="6" s="1"/>
  <c r="AI681" i="6"/>
  <c r="AL681" i="6" s="1"/>
  <c r="AJ681" i="6"/>
  <c r="AK681" i="6"/>
  <c r="AM681" i="6"/>
  <c r="AN681" i="6"/>
  <c r="AO681" i="6"/>
  <c r="AP681" i="6"/>
  <c r="AQ681" i="6"/>
  <c r="AR681" i="6"/>
  <c r="AS681" i="6"/>
  <c r="AT681" i="6"/>
  <c r="AU681" i="6"/>
  <c r="AX681" i="6" s="1"/>
  <c r="AV681" i="6"/>
  <c r="AW681" i="6"/>
  <c r="AY681" i="6"/>
  <c r="AZ681" i="6"/>
  <c r="BB681" i="6" s="1"/>
  <c r="BA681" i="6"/>
  <c r="BC681" i="6"/>
  <c r="BD681" i="6"/>
  <c r="BE681" i="6"/>
  <c r="BG681" i="6"/>
  <c r="BH681" i="6"/>
  <c r="BI681" i="6"/>
  <c r="BK681" i="6"/>
  <c r="BN681" i="6" s="1"/>
  <c r="BL681" i="6"/>
  <c r="BM681" i="6"/>
  <c r="BO681" i="6"/>
  <c r="BP681" i="6"/>
  <c r="BQ681" i="6"/>
  <c r="BR681" i="6"/>
  <c r="BS681" i="6"/>
  <c r="BV681" i="6" s="1"/>
  <c r="BT681" i="6"/>
  <c r="BU681" i="6"/>
  <c r="AI682" i="6"/>
  <c r="AL682" i="6" s="1"/>
  <c r="AJ682" i="6"/>
  <c r="AK682" i="6"/>
  <c r="AM682" i="6"/>
  <c r="AN682" i="6"/>
  <c r="AO682" i="6"/>
  <c r="AP682" i="6"/>
  <c r="AQ682" i="6"/>
  <c r="AR682" i="6"/>
  <c r="AS682" i="6"/>
  <c r="AU682" i="6"/>
  <c r="AV682" i="6"/>
  <c r="AW682" i="6"/>
  <c r="AY682" i="6"/>
  <c r="BB682" i="6" s="1"/>
  <c r="AZ682" i="6"/>
  <c r="BA682" i="6"/>
  <c r="BC682" i="6"/>
  <c r="BD682" i="6"/>
  <c r="BE682" i="6"/>
  <c r="BF682" i="6"/>
  <c r="BG682" i="6"/>
  <c r="BH682" i="6"/>
  <c r="BI682" i="6"/>
  <c r="BJ682" i="6"/>
  <c r="BK682" i="6"/>
  <c r="BN682" i="6" s="1"/>
  <c r="BL682" i="6"/>
  <c r="BM682" i="6"/>
  <c r="BO682" i="6"/>
  <c r="BP682" i="6"/>
  <c r="BQ682" i="6"/>
  <c r="BR682" i="6"/>
  <c r="BS682" i="6"/>
  <c r="BV682" i="6" s="1"/>
  <c r="BT682" i="6"/>
  <c r="BU682" i="6"/>
  <c r="AI683" i="6"/>
  <c r="AL683" i="6" s="1"/>
  <c r="AJ683" i="6"/>
  <c r="AK683" i="6"/>
  <c r="AM683" i="6"/>
  <c r="AN683" i="6"/>
  <c r="AP683" i="6" s="1"/>
  <c r="AO683" i="6"/>
  <c r="AQ683" i="6"/>
  <c r="AT683" i="6" s="1"/>
  <c r="AR683" i="6"/>
  <c r="AS683" i="6"/>
  <c r="AU683" i="6"/>
  <c r="AV683" i="6"/>
  <c r="AX683" i="6" s="1"/>
  <c r="AW683" i="6"/>
  <c r="AY683" i="6"/>
  <c r="BB683" i="6" s="1"/>
  <c r="AZ683" i="6"/>
  <c r="BA683" i="6"/>
  <c r="BC683" i="6"/>
  <c r="BD683" i="6"/>
  <c r="BE683" i="6"/>
  <c r="BF683" i="6"/>
  <c r="BG683" i="6"/>
  <c r="BH683" i="6"/>
  <c r="BI683" i="6"/>
  <c r="BJ683" i="6"/>
  <c r="BK683" i="6"/>
  <c r="BN683" i="6" s="1"/>
  <c r="BL683" i="6"/>
  <c r="BM683" i="6"/>
  <c r="BO683" i="6"/>
  <c r="BP683" i="6"/>
  <c r="BR683" i="6" s="1"/>
  <c r="BQ683" i="6"/>
  <c r="BS683" i="6"/>
  <c r="BT683" i="6"/>
  <c r="BU683" i="6"/>
  <c r="AI684" i="6"/>
  <c r="AL684" i="6" s="1"/>
  <c r="AJ684" i="6"/>
  <c r="AK684" i="6"/>
  <c r="AM684" i="6"/>
  <c r="AP684" i="6" s="1"/>
  <c r="AN684" i="6"/>
  <c r="AO684" i="6"/>
  <c r="AQ684" i="6"/>
  <c r="AR684" i="6"/>
  <c r="AS684" i="6"/>
  <c r="AT684" i="6" s="1"/>
  <c r="AU684" i="6"/>
  <c r="AV684" i="6"/>
  <c r="AW684" i="6"/>
  <c r="AX684" i="6" s="1"/>
  <c r="AY684" i="6"/>
  <c r="BB684" i="6" s="1"/>
  <c r="AZ684" i="6"/>
  <c r="BA684" i="6"/>
  <c r="BC684" i="6"/>
  <c r="BD684" i="6"/>
  <c r="BE684" i="6"/>
  <c r="BF684" i="6"/>
  <c r="BG684" i="6"/>
  <c r="BH684" i="6"/>
  <c r="BI684" i="6"/>
  <c r="BK684" i="6"/>
  <c r="BL684" i="6"/>
  <c r="BM684" i="6"/>
  <c r="BO684" i="6"/>
  <c r="BR684" i="6" s="1"/>
  <c r="BP684" i="6"/>
  <c r="BQ684" i="6"/>
  <c r="BS684" i="6"/>
  <c r="BT684" i="6"/>
  <c r="BU684" i="6"/>
  <c r="BV684" i="6"/>
  <c r="AI685" i="6"/>
  <c r="AJ685" i="6"/>
  <c r="AK685" i="6"/>
  <c r="AL685" i="6" s="1"/>
  <c r="AM685" i="6"/>
  <c r="AP685" i="6" s="1"/>
  <c r="AN685" i="6"/>
  <c r="AO685" i="6"/>
  <c r="AQ685" i="6"/>
  <c r="AR685" i="6"/>
  <c r="AS685" i="6"/>
  <c r="AT685" i="6"/>
  <c r="AU685" i="6"/>
  <c r="AV685" i="6"/>
  <c r="AW685" i="6"/>
  <c r="AX685" i="6"/>
  <c r="AY685" i="6"/>
  <c r="AZ685" i="6"/>
  <c r="BA685" i="6"/>
  <c r="BC685" i="6"/>
  <c r="BD685" i="6"/>
  <c r="BF685" i="6" s="1"/>
  <c r="BE685" i="6"/>
  <c r="BG685" i="6"/>
  <c r="BH685" i="6"/>
  <c r="BI685" i="6"/>
  <c r="BK685" i="6"/>
  <c r="BL685" i="6"/>
  <c r="BM685" i="6"/>
  <c r="BN685" i="6"/>
  <c r="BO685" i="6"/>
  <c r="BR685" i="6" s="1"/>
  <c r="BP685" i="6"/>
  <c r="BQ685" i="6"/>
  <c r="BS685" i="6"/>
  <c r="BT685" i="6"/>
  <c r="BU685" i="6"/>
  <c r="BV685" i="6"/>
  <c r="AI686" i="6"/>
  <c r="AJ686" i="6"/>
  <c r="AK686" i="6"/>
  <c r="AL686" i="6" s="1"/>
  <c r="AM686" i="6"/>
  <c r="AN686" i="6"/>
  <c r="AO686" i="6"/>
  <c r="AQ686" i="6"/>
  <c r="AR686" i="6"/>
  <c r="AS686" i="6"/>
  <c r="AT686" i="6"/>
  <c r="AU686" i="6"/>
  <c r="AV686" i="6"/>
  <c r="AW686" i="6"/>
  <c r="AY686" i="6"/>
  <c r="BB686" i="6" s="1"/>
  <c r="AZ686" i="6"/>
  <c r="BA686" i="6"/>
  <c r="BC686" i="6"/>
  <c r="BF686" i="6" s="1"/>
  <c r="BD686" i="6"/>
  <c r="BE686" i="6"/>
  <c r="BG686" i="6"/>
  <c r="BH686" i="6"/>
  <c r="BI686" i="6"/>
  <c r="BK686" i="6"/>
  <c r="BL686" i="6"/>
  <c r="BM686" i="6"/>
  <c r="BN686" i="6" s="1"/>
  <c r="BO686" i="6"/>
  <c r="BR686" i="6" s="1"/>
  <c r="BP686" i="6"/>
  <c r="BQ686" i="6"/>
  <c r="BS686" i="6"/>
  <c r="BT686" i="6"/>
  <c r="BU686" i="6"/>
  <c r="BV686" i="6"/>
  <c r="AI687" i="6"/>
  <c r="AL687" i="6" s="1"/>
  <c r="BW687" i="6" s="1"/>
  <c r="BX687" i="6" s="1"/>
  <c r="AJ687" i="6"/>
  <c r="AK687" i="6"/>
  <c r="AM687" i="6"/>
  <c r="AP687" i="6" s="1"/>
  <c r="AN687" i="6"/>
  <c r="AO687" i="6"/>
  <c r="AQ687" i="6"/>
  <c r="AR687" i="6"/>
  <c r="AT687" i="6" s="1"/>
  <c r="AS687" i="6"/>
  <c r="AU687" i="6"/>
  <c r="AX687" i="6" s="1"/>
  <c r="AV687" i="6"/>
  <c r="AW687" i="6"/>
  <c r="AY687" i="6"/>
  <c r="BB687" i="6" s="1"/>
  <c r="AZ687" i="6"/>
  <c r="BA687" i="6"/>
  <c r="BC687" i="6"/>
  <c r="BF687" i="6" s="1"/>
  <c r="BD687" i="6"/>
  <c r="BE687" i="6"/>
  <c r="BG687" i="6"/>
  <c r="BH687" i="6"/>
  <c r="BI687" i="6"/>
  <c r="BJ687" i="6"/>
  <c r="BK687" i="6"/>
  <c r="BL687" i="6"/>
  <c r="BM687" i="6"/>
  <c r="BN687" i="6"/>
  <c r="BO687" i="6"/>
  <c r="BP687" i="6"/>
  <c r="BQ687" i="6"/>
  <c r="BR687" i="6"/>
  <c r="BS687" i="6"/>
  <c r="BT687" i="6"/>
  <c r="BV687" i="6" s="1"/>
  <c r="BU687" i="6"/>
  <c r="AI688" i="6"/>
  <c r="AJ688" i="6"/>
  <c r="AK688" i="6"/>
  <c r="AL688" i="6"/>
  <c r="AM688" i="6"/>
  <c r="AN688" i="6"/>
  <c r="AO688" i="6"/>
  <c r="AQ688" i="6"/>
  <c r="AT688" i="6" s="1"/>
  <c r="AR688" i="6"/>
  <c r="AS688" i="6"/>
  <c r="AU688" i="6"/>
  <c r="AV688" i="6"/>
  <c r="AX688" i="6" s="1"/>
  <c r="AW688" i="6"/>
  <c r="AY688" i="6"/>
  <c r="AZ688" i="6"/>
  <c r="BB688" i="6" s="1"/>
  <c r="BA688" i="6"/>
  <c r="BC688" i="6"/>
  <c r="BF688" i="6" s="1"/>
  <c r="BD688" i="6"/>
  <c r="BE688" i="6"/>
  <c r="BG688" i="6"/>
  <c r="BH688" i="6"/>
  <c r="BI688" i="6"/>
  <c r="BJ688" i="6"/>
  <c r="BK688" i="6"/>
  <c r="BL688" i="6"/>
  <c r="BN688" i="6" s="1"/>
  <c r="BM688" i="6"/>
  <c r="BO688" i="6"/>
  <c r="BP688" i="6"/>
  <c r="BQ688" i="6"/>
  <c r="BR688" i="6"/>
  <c r="BS688" i="6"/>
  <c r="BV688" i="6" s="1"/>
  <c r="BT688" i="6"/>
  <c r="BU688" i="6"/>
  <c r="AI689" i="6"/>
  <c r="AL689" i="6" s="1"/>
  <c r="AJ689" i="6"/>
  <c r="AK689" i="6"/>
  <c r="AM689" i="6"/>
  <c r="AN689" i="6"/>
  <c r="AP689" i="6" s="1"/>
  <c r="AO689" i="6"/>
  <c r="AQ689" i="6"/>
  <c r="AT689" i="6" s="1"/>
  <c r="AR689" i="6"/>
  <c r="AS689" i="6"/>
  <c r="AU689" i="6"/>
  <c r="AV689" i="6"/>
  <c r="AW689" i="6"/>
  <c r="AX689" i="6"/>
  <c r="AY689" i="6"/>
  <c r="BB689" i="6" s="1"/>
  <c r="AZ689" i="6"/>
  <c r="BA689" i="6"/>
  <c r="BC689" i="6"/>
  <c r="BD689" i="6"/>
  <c r="BE689" i="6"/>
  <c r="BF689" i="6"/>
  <c r="BG689" i="6"/>
  <c r="BH689" i="6"/>
  <c r="BJ689" i="6" s="1"/>
  <c r="BI689" i="6"/>
  <c r="BK689" i="6"/>
  <c r="BL689" i="6"/>
  <c r="BM689" i="6"/>
  <c r="BN689" i="6"/>
  <c r="BO689" i="6"/>
  <c r="BP689" i="6"/>
  <c r="BR689" i="6" s="1"/>
  <c r="BQ689" i="6"/>
  <c r="BS689" i="6"/>
  <c r="BT689" i="6"/>
  <c r="BU689" i="6"/>
  <c r="AI690" i="6"/>
  <c r="AJ690" i="6"/>
  <c r="AK690" i="6"/>
  <c r="AM690" i="6"/>
  <c r="AN690" i="6"/>
  <c r="AO690" i="6"/>
  <c r="AQ690" i="6"/>
  <c r="AT690" i="6" s="1"/>
  <c r="AR690" i="6"/>
  <c r="AS690" i="6"/>
  <c r="AU690" i="6"/>
  <c r="AV690" i="6"/>
  <c r="AW690" i="6"/>
  <c r="AX690" i="6"/>
  <c r="AY690" i="6"/>
  <c r="BB690" i="6" s="1"/>
  <c r="AZ690" i="6"/>
  <c r="BA690" i="6"/>
  <c r="BC690" i="6"/>
  <c r="BF690" i="6" s="1"/>
  <c r="BD690" i="6"/>
  <c r="BE690" i="6"/>
  <c r="BG690" i="6"/>
  <c r="BJ690" i="6" s="1"/>
  <c r="BH690" i="6"/>
  <c r="BI690" i="6"/>
  <c r="BK690" i="6"/>
  <c r="BL690" i="6"/>
  <c r="BN690" i="6" s="1"/>
  <c r="BM690" i="6"/>
  <c r="BO690" i="6"/>
  <c r="BR690" i="6" s="1"/>
  <c r="BP690" i="6"/>
  <c r="BQ690" i="6"/>
  <c r="BS690" i="6"/>
  <c r="BV690" i="6" s="1"/>
  <c r="BT690" i="6"/>
  <c r="BU690" i="6"/>
  <c r="AI691" i="6"/>
  <c r="AJ691" i="6"/>
  <c r="AK691" i="6"/>
  <c r="AL691" i="6"/>
  <c r="AM691" i="6"/>
  <c r="AN691" i="6"/>
  <c r="AO691" i="6"/>
  <c r="AP691" i="6"/>
  <c r="AQ691" i="6"/>
  <c r="AR691" i="6"/>
  <c r="AS691" i="6"/>
  <c r="AT691" i="6"/>
  <c r="AU691" i="6"/>
  <c r="AV691" i="6"/>
  <c r="AX691" i="6" s="1"/>
  <c r="AW691" i="6"/>
  <c r="AY691" i="6"/>
  <c r="AZ691" i="6"/>
  <c r="BA691" i="6"/>
  <c r="BB691" i="6"/>
  <c r="BC691" i="6"/>
  <c r="BD691" i="6"/>
  <c r="BE691" i="6"/>
  <c r="BG691" i="6"/>
  <c r="BH691" i="6"/>
  <c r="BI691" i="6"/>
  <c r="BK691" i="6"/>
  <c r="BL691" i="6"/>
  <c r="BM691" i="6"/>
  <c r="BN691" i="6"/>
  <c r="BO691" i="6"/>
  <c r="BP691" i="6"/>
  <c r="BQ691" i="6"/>
  <c r="BR691" i="6" s="1"/>
  <c r="BS691" i="6"/>
  <c r="BT691" i="6"/>
  <c r="BU691" i="6"/>
  <c r="AI692" i="6"/>
  <c r="AJ692" i="6"/>
  <c r="AK692" i="6"/>
  <c r="AL692" i="6"/>
  <c r="AM692" i="6"/>
  <c r="AN692" i="6"/>
  <c r="AP692" i="6" s="1"/>
  <c r="AO692" i="6"/>
  <c r="AQ692" i="6"/>
  <c r="AR692" i="6"/>
  <c r="AS692" i="6"/>
  <c r="AT692" i="6"/>
  <c r="AU692" i="6"/>
  <c r="AX692" i="6" s="1"/>
  <c r="AV692" i="6"/>
  <c r="AW692" i="6"/>
  <c r="AY692" i="6"/>
  <c r="AZ692" i="6"/>
  <c r="BB692" i="6" s="1"/>
  <c r="BA692" i="6"/>
  <c r="BC692" i="6"/>
  <c r="BD692" i="6"/>
  <c r="BE692" i="6"/>
  <c r="BF692" i="6"/>
  <c r="BG692" i="6"/>
  <c r="BH692" i="6"/>
  <c r="BI692" i="6"/>
  <c r="BK692" i="6"/>
  <c r="BL692" i="6"/>
  <c r="BM692" i="6"/>
  <c r="BN692" i="6"/>
  <c r="BO692" i="6"/>
  <c r="BP692" i="6"/>
  <c r="BR692" i="6" s="1"/>
  <c r="BQ692" i="6"/>
  <c r="BS692" i="6"/>
  <c r="BT692" i="6"/>
  <c r="BU692" i="6"/>
  <c r="BV692" i="6" s="1"/>
  <c r="AI693" i="6"/>
  <c r="AJ693" i="6"/>
  <c r="AL693" i="6" s="1"/>
  <c r="AK693" i="6"/>
  <c r="AM693" i="6"/>
  <c r="AN693" i="6"/>
  <c r="AO693" i="6"/>
  <c r="AQ693" i="6"/>
  <c r="AR693" i="6"/>
  <c r="AT693" i="6" s="1"/>
  <c r="AS693" i="6"/>
  <c r="AU693" i="6"/>
  <c r="AX693" i="6" s="1"/>
  <c r="AV693" i="6"/>
  <c r="AW693" i="6"/>
  <c r="AY693" i="6"/>
  <c r="AZ693" i="6"/>
  <c r="BA693" i="6"/>
  <c r="BB693" i="6"/>
  <c r="BC693" i="6"/>
  <c r="BF693" i="6" s="1"/>
  <c r="BD693" i="6"/>
  <c r="BE693" i="6"/>
  <c r="BG693" i="6"/>
  <c r="BH693" i="6"/>
  <c r="BI693" i="6"/>
  <c r="BJ693" i="6"/>
  <c r="BK693" i="6"/>
  <c r="BL693" i="6"/>
  <c r="BN693" i="6" s="1"/>
  <c r="BM693" i="6"/>
  <c r="BO693" i="6"/>
  <c r="BP693" i="6"/>
  <c r="BQ693" i="6"/>
  <c r="BR693" i="6"/>
  <c r="BS693" i="6"/>
  <c r="BT693" i="6"/>
  <c r="BV693" i="6" s="1"/>
  <c r="BU693" i="6"/>
  <c r="AI694" i="6"/>
  <c r="AL694" i="6" s="1"/>
  <c r="AJ694" i="6"/>
  <c r="AK694" i="6"/>
  <c r="AM694" i="6"/>
  <c r="AN694" i="6"/>
  <c r="AP694" i="6" s="1"/>
  <c r="AO694" i="6"/>
  <c r="AQ694" i="6"/>
  <c r="AT694" i="6" s="1"/>
  <c r="AR694" i="6"/>
  <c r="AS694" i="6"/>
  <c r="AU694" i="6"/>
  <c r="AV694" i="6"/>
  <c r="AW694" i="6"/>
  <c r="AY694" i="6"/>
  <c r="AZ694" i="6"/>
  <c r="BA694" i="6"/>
  <c r="BB694" i="6"/>
  <c r="BC694" i="6"/>
  <c r="BF694" i="6" s="1"/>
  <c r="BD694" i="6"/>
  <c r="BE694" i="6"/>
  <c r="BG694" i="6"/>
  <c r="BJ694" i="6" s="1"/>
  <c r="BH694" i="6"/>
  <c r="BI694" i="6"/>
  <c r="BK694" i="6"/>
  <c r="BN694" i="6" s="1"/>
  <c r="BL694" i="6"/>
  <c r="BM694" i="6"/>
  <c r="BO694" i="6"/>
  <c r="BP694" i="6"/>
  <c r="BQ694" i="6"/>
  <c r="BR694" i="6"/>
  <c r="BS694" i="6"/>
  <c r="BT694" i="6"/>
  <c r="BU694" i="6"/>
  <c r="BV694" i="6"/>
  <c r="AI695" i="6"/>
  <c r="AL695" i="6" s="1"/>
  <c r="AJ695" i="6"/>
  <c r="AK695" i="6"/>
  <c r="AM695" i="6"/>
  <c r="AN695" i="6"/>
  <c r="AO695" i="6"/>
  <c r="AP695" i="6" s="1"/>
  <c r="AQ695" i="6"/>
  <c r="AR695" i="6"/>
  <c r="AS695" i="6"/>
  <c r="AU695" i="6"/>
  <c r="AV695" i="6"/>
  <c r="AW695" i="6"/>
  <c r="AY695" i="6"/>
  <c r="AZ695" i="6"/>
  <c r="BB695" i="6" s="1"/>
  <c r="BA695" i="6"/>
  <c r="BC695" i="6"/>
  <c r="BD695" i="6"/>
  <c r="BF695" i="6" s="1"/>
  <c r="BE695" i="6"/>
  <c r="BG695" i="6"/>
  <c r="BJ695" i="6" s="1"/>
  <c r="BH695" i="6"/>
  <c r="BI695" i="6"/>
  <c r="BK695" i="6"/>
  <c r="BN695" i="6" s="1"/>
  <c r="BL695" i="6"/>
  <c r="BM695" i="6"/>
  <c r="BO695" i="6"/>
  <c r="BP695" i="6"/>
  <c r="BQ695" i="6"/>
  <c r="BR695" i="6"/>
  <c r="BS695" i="6"/>
  <c r="BV695" i="6" s="1"/>
  <c r="BT695" i="6"/>
  <c r="BU695" i="6"/>
  <c r="AI696" i="6"/>
  <c r="AJ696" i="6"/>
  <c r="AK696" i="6"/>
  <c r="AM696" i="6"/>
  <c r="AN696" i="6"/>
  <c r="AO696" i="6"/>
  <c r="AP696" i="6"/>
  <c r="AQ696" i="6"/>
  <c r="AR696" i="6"/>
  <c r="AS696" i="6"/>
  <c r="AT696" i="6" s="1"/>
  <c r="AU696" i="6"/>
  <c r="AV696" i="6"/>
  <c r="AW696" i="6"/>
  <c r="AY696" i="6"/>
  <c r="BB696" i="6" s="1"/>
  <c r="AZ696" i="6"/>
  <c r="BA696" i="6"/>
  <c r="BC696" i="6"/>
  <c r="BD696" i="6"/>
  <c r="BF696" i="6" s="1"/>
  <c r="BE696" i="6"/>
  <c r="BG696" i="6"/>
  <c r="BH696" i="6"/>
  <c r="BJ696" i="6" s="1"/>
  <c r="BI696" i="6"/>
  <c r="BK696" i="6"/>
  <c r="BN696" i="6" s="1"/>
  <c r="BL696" i="6"/>
  <c r="BM696" i="6"/>
  <c r="BO696" i="6"/>
  <c r="BP696" i="6"/>
  <c r="BQ696" i="6"/>
  <c r="BR696" i="6"/>
  <c r="BS696" i="6"/>
  <c r="BT696" i="6"/>
  <c r="BV696" i="6" s="1"/>
  <c r="BU696" i="6"/>
  <c r="AI697" i="6"/>
  <c r="AJ697" i="6"/>
  <c r="AK697" i="6"/>
  <c r="AM697" i="6"/>
  <c r="AN697" i="6"/>
  <c r="AP697" i="6" s="1"/>
  <c r="AO697" i="6"/>
  <c r="AQ697" i="6"/>
  <c r="AR697" i="6"/>
  <c r="AT697" i="6" s="1"/>
  <c r="AS697" i="6"/>
  <c r="AU697" i="6"/>
  <c r="AV697" i="6"/>
  <c r="AW697" i="6"/>
  <c r="AX697" i="6" s="1"/>
  <c r="AY697" i="6"/>
  <c r="AZ697" i="6"/>
  <c r="BA697" i="6"/>
  <c r="BC697" i="6"/>
  <c r="BD697" i="6"/>
  <c r="BE697" i="6"/>
  <c r="BF697" i="6" s="1"/>
  <c r="BG697" i="6"/>
  <c r="BJ697" i="6" s="1"/>
  <c r="BH697" i="6"/>
  <c r="BI697" i="6"/>
  <c r="BK697" i="6"/>
  <c r="BL697" i="6"/>
  <c r="BN697" i="6" s="1"/>
  <c r="BM697" i="6"/>
  <c r="BO697" i="6"/>
  <c r="BP697" i="6"/>
  <c r="BR697" i="6" s="1"/>
  <c r="BQ697" i="6"/>
  <c r="BS697" i="6"/>
  <c r="BV697" i="6" s="1"/>
  <c r="BT697" i="6"/>
  <c r="BU697" i="6"/>
  <c r="AI698" i="6"/>
  <c r="AJ698" i="6"/>
  <c r="AK698" i="6"/>
  <c r="AL698" i="6"/>
  <c r="AM698" i="6"/>
  <c r="AP698" i="6" s="1"/>
  <c r="AN698" i="6"/>
  <c r="AO698" i="6"/>
  <c r="AQ698" i="6"/>
  <c r="AR698" i="6"/>
  <c r="AS698" i="6"/>
  <c r="AT698" i="6"/>
  <c r="AU698" i="6"/>
  <c r="AV698" i="6"/>
  <c r="AX698" i="6" s="1"/>
  <c r="AW698" i="6"/>
  <c r="AY698" i="6"/>
  <c r="AZ698" i="6"/>
  <c r="BA698" i="6"/>
  <c r="BC698" i="6"/>
  <c r="BD698" i="6"/>
  <c r="BE698" i="6"/>
  <c r="BF698" i="6"/>
  <c r="BG698" i="6"/>
  <c r="BJ698" i="6" s="1"/>
  <c r="BH698" i="6"/>
  <c r="BI698" i="6"/>
  <c r="BK698" i="6"/>
  <c r="BN698" i="6" s="1"/>
  <c r="BL698" i="6"/>
  <c r="BM698" i="6"/>
  <c r="BO698" i="6"/>
  <c r="BR698" i="6" s="1"/>
  <c r="BP698" i="6"/>
  <c r="BQ698" i="6"/>
  <c r="BS698" i="6"/>
  <c r="BT698" i="6"/>
  <c r="BV698" i="6" s="1"/>
  <c r="BU698" i="6"/>
  <c r="AI699" i="6"/>
  <c r="AL699" i="6" s="1"/>
  <c r="AJ699" i="6"/>
  <c r="AK699" i="6"/>
  <c r="AM699" i="6"/>
  <c r="AP699" i="6" s="1"/>
  <c r="AN699" i="6"/>
  <c r="AO699" i="6"/>
  <c r="AQ699" i="6"/>
  <c r="AR699" i="6"/>
  <c r="AS699" i="6"/>
  <c r="AT699" i="6"/>
  <c r="AU699" i="6"/>
  <c r="AV699" i="6"/>
  <c r="AW699" i="6"/>
  <c r="AX699" i="6" s="1"/>
  <c r="AY699" i="6"/>
  <c r="AZ699" i="6"/>
  <c r="BB699" i="6" s="1"/>
  <c r="BA699" i="6"/>
  <c r="BC699" i="6"/>
  <c r="BD699" i="6"/>
  <c r="BF699" i="6" s="1"/>
  <c r="BE699" i="6"/>
  <c r="BG699" i="6"/>
  <c r="BH699" i="6"/>
  <c r="BI699" i="6"/>
  <c r="BK699" i="6"/>
  <c r="BL699" i="6"/>
  <c r="BM699" i="6"/>
  <c r="BO699" i="6"/>
  <c r="BR699" i="6" s="1"/>
  <c r="BP699" i="6"/>
  <c r="BQ699" i="6"/>
  <c r="BS699" i="6"/>
  <c r="BT699" i="6"/>
  <c r="BU699" i="6"/>
  <c r="BV699" i="6"/>
  <c r="AI700" i="6"/>
  <c r="AL700" i="6" s="1"/>
  <c r="AJ700" i="6"/>
  <c r="AK700" i="6"/>
  <c r="AM700" i="6"/>
  <c r="AP700" i="6" s="1"/>
  <c r="AN700" i="6"/>
  <c r="AO700" i="6"/>
  <c r="AQ700" i="6"/>
  <c r="AR700" i="6"/>
  <c r="AS700" i="6"/>
  <c r="AT700" i="6"/>
  <c r="AU700" i="6"/>
  <c r="AV700" i="6"/>
  <c r="AW700" i="6"/>
  <c r="AX700" i="6"/>
  <c r="AY700" i="6"/>
  <c r="AZ700" i="6"/>
  <c r="BA700" i="6"/>
  <c r="BB700" i="6" s="1"/>
  <c r="BC700" i="6"/>
  <c r="BF700" i="6" s="1"/>
  <c r="BD700" i="6"/>
  <c r="BE700" i="6"/>
  <c r="BG700" i="6"/>
  <c r="BH700" i="6"/>
  <c r="BI700" i="6"/>
  <c r="BJ700" i="6"/>
  <c r="BK700" i="6"/>
  <c r="BL700" i="6"/>
  <c r="BM700" i="6"/>
  <c r="BO700" i="6"/>
  <c r="BP700" i="6"/>
  <c r="BQ700" i="6"/>
  <c r="BS700" i="6"/>
  <c r="BT700" i="6"/>
  <c r="BU700" i="6"/>
  <c r="BV700" i="6"/>
  <c r="AI701" i="6"/>
  <c r="AJ701" i="6"/>
  <c r="AK701" i="6"/>
  <c r="AM701" i="6"/>
  <c r="AN701" i="6"/>
  <c r="AO701" i="6"/>
  <c r="AP701" i="6"/>
  <c r="AQ701" i="6"/>
  <c r="AR701" i="6"/>
  <c r="AT701" i="6" s="1"/>
  <c r="AS701" i="6"/>
  <c r="AU701" i="6"/>
  <c r="AV701" i="6"/>
  <c r="AX701" i="6" s="1"/>
  <c r="AW701" i="6"/>
  <c r="AY701" i="6"/>
  <c r="BB701" i="6" s="1"/>
  <c r="AZ701" i="6"/>
  <c r="BA701" i="6"/>
  <c r="BC701" i="6"/>
  <c r="BF701" i="6" s="1"/>
  <c r="BD701" i="6"/>
  <c r="BE701" i="6"/>
  <c r="BG701" i="6"/>
  <c r="BH701" i="6"/>
  <c r="BI701" i="6"/>
  <c r="BJ701" i="6" s="1"/>
  <c r="BK701" i="6"/>
  <c r="BL701" i="6"/>
  <c r="BM701" i="6"/>
  <c r="BN701" i="6"/>
  <c r="BO701" i="6"/>
  <c r="BR701" i="6" s="1"/>
  <c r="BP701" i="6"/>
  <c r="BQ701" i="6"/>
  <c r="BS701" i="6"/>
  <c r="BT701" i="6"/>
  <c r="BV701" i="6" s="1"/>
  <c r="BU701" i="6"/>
  <c r="AI702" i="6"/>
  <c r="AL702" i="6" s="1"/>
  <c r="AJ702" i="6"/>
  <c r="AK702" i="6"/>
  <c r="AM702" i="6"/>
  <c r="AN702" i="6"/>
  <c r="AP702" i="6" s="1"/>
  <c r="AO702" i="6"/>
  <c r="AQ702" i="6"/>
  <c r="AT702" i="6" s="1"/>
  <c r="AR702" i="6"/>
  <c r="AS702" i="6"/>
  <c r="AU702" i="6"/>
  <c r="AV702" i="6"/>
  <c r="AW702" i="6"/>
  <c r="AX702" i="6"/>
  <c r="AY702" i="6"/>
  <c r="AZ702" i="6"/>
  <c r="BB702" i="6" s="1"/>
  <c r="BA702" i="6"/>
  <c r="BC702" i="6"/>
  <c r="BD702" i="6"/>
  <c r="BE702" i="6"/>
  <c r="BG702" i="6"/>
  <c r="BH702" i="6"/>
  <c r="BI702" i="6"/>
  <c r="BJ702" i="6"/>
  <c r="BK702" i="6"/>
  <c r="BL702" i="6"/>
  <c r="BM702" i="6"/>
  <c r="BO702" i="6"/>
  <c r="BP702" i="6"/>
  <c r="BQ702" i="6"/>
  <c r="BR702" i="6"/>
  <c r="BS702" i="6"/>
  <c r="BV702" i="6" s="1"/>
  <c r="BT702" i="6"/>
  <c r="BU702" i="6"/>
  <c r="AI703" i="6"/>
  <c r="AJ703" i="6"/>
  <c r="AK703" i="6"/>
  <c r="AL703" i="6"/>
  <c r="AM703" i="6"/>
  <c r="AN703" i="6"/>
  <c r="AP703" i="6" s="1"/>
  <c r="AO703" i="6"/>
  <c r="AQ703" i="6"/>
  <c r="AR703" i="6"/>
  <c r="AS703" i="6"/>
  <c r="AU703" i="6"/>
  <c r="AV703" i="6"/>
  <c r="AW703" i="6"/>
  <c r="AX703" i="6" s="1"/>
  <c r="AY703" i="6"/>
  <c r="BB703" i="6" s="1"/>
  <c r="AZ703" i="6"/>
  <c r="BA703" i="6"/>
  <c r="BC703" i="6"/>
  <c r="BF703" i="6" s="1"/>
  <c r="BD703" i="6"/>
  <c r="BE703" i="6"/>
  <c r="BG703" i="6"/>
  <c r="BH703" i="6"/>
  <c r="BJ703" i="6" s="1"/>
  <c r="BI703" i="6"/>
  <c r="BK703" i="6"/>
  <c r="BL703" i="6"/>
  <c r="BM703" i="6"/>
  <c r="BO703" i="6"/>
  <c r="BP703" i="6"/>
  <c r="BR703" i="6" s="1"/>
  <c r="BQ703" i="6"/>
  <c r="BS703" i="6"/>
  <c r="BT703" i="6"/>
  <c r="BU703" i="6"/>
  <c r="AI704" i="6"/>
  <c r="AJ704" i="6"/>
  <c r="AK704" i="6"/>
  <c r="AM704" i="6"/>
  <c r="AN704" i="6"/>
  <c r="AO704" i="6"/>
  <c r="AP704" i="6"/>
  <c r="AQ704" i="6"/>
  <c r="AR704" i="6"/>
  <c r="AS704" i="6"/>
  <c r="AU704" i="6"/>
  <c r="AV704" i="6"/>
  <c r="AW704" i="6"/>
  <c r="AX704" i="6"/>
  <c r="AY704" i="6"/>
  <c r="AZ704" i="6"/>
  <c r="BA704" i="6"/>
  <c r="BB704" i="6"/>
  <c r="BC704" i="6"/>
  <c r="BD704" i="6"/>
  <c r="BE704" i="6"/>
  <c r="BF704" i="6" s="1"/>
  <c r="BG704" i="6"/>
  <c r="BJ704" i="6" s="1"/>
  <c r="BH704" i="6"/>
  <c r="BI704" i="6"/>
  <c r="BK704" i="6"/>
  <c r="BL704" i="6"/>
  <c r="BM704" i="6"/>
  <c r="BN704" i="6"/>
  <c r="BO704" i="6"/>
  <c r="BP704" i="6"/>
  <c r="BQ704" i="6"/>
  <c r="BS704" i="6"/>
  <c r="BT704" i="6"/>
  <c r="BU704" i="6"/>
  <c r="AI705" i="6"/>
  <c r="AJ705" i="6"/>
  <c r="AK705" i="6"/>
  <c r="AL705" i="6"/>
  <c r="AM705" i="6"/>
  <c r="AN705" i="6"/>
  <c r="AO705" i="6"/>
  <c r="AP705" i="6" s="1"/>
  <c r="AQ705" i="6"/>
  <c r="AR705" i="6"/>
  <c r="AS705" i="6"/>
  <c r="AU705" i="6"/>
  <c r="AV705" i="6"/>
  <c r="AX705" i="6" s="1"/>
  <c r="AW705" i="6"/>
  <c r="AY705" i="6"/>
  <c r="BB705" i="6" s="1"/>
  <c r="AZ705" i="6"/>
  <c r="BA705" i="6"/>
  <c r="BC705" i="6"/>
  <c r="BD705" i="6"/>
  <c r="BE705" i="6"/>
  <c r="BG705" i="6"/>
  <c r="BJ705" i="6" s="1"/>
  <c r="BH705" i="6"/>
  <c r="BI705" i="6"/>
  <c r="BK705" i="6"/>
  <c r="BL705" i="6"/>
  <c r="BM705" i="6"/>
  <c r="BN705" i="6"/>
  <c r="BO705" i="6"/>
  <c r="BP705" i="6"/>
  <c r="BR705" i="6" s="1"/>
  <c r="BQ705" i="6"/>
  <c r="BS705" i="6"/>
  <c r="BV705" i="6" s="1"/>
  <c r="BT705" i="6"/>
  <c r="BU705" i="6"/>
  <c r="AI706" i="6"/>
  <c r="AJ706" i="6"/>
  <c r="AK706" i="6"/>
  <c r="AL706" i="6"/>
  <c r="AM706" i="6"/>
  <c r="AN706" i="6"/>
  <c r="AP706" i="6" s="1"/>
  <c r="AO706" i="6"/>
  <c r="AQ706" i="6"/>
  <c r="AR706" i="6"/>
  <c r="AS706" i="6"/>
  <c r="AT706" i="6"/>
  <c r="AU706" i="6"/>
  <c r="AX706" i="6" s="1"/>
  <c r="AV706" i="6"/>
  <c r="AW706" i="6"/>
  <c r="AY706" i="6"/>
  <c r="AZ706" i="6"/>
  <c r="BA706" i="6"/>
  <c r="BC706" i="6"/>
  <c r="BF706" i="6" s="1"/>
  <c r="BD706" i="6"/>
  <c r="BE706" i="6"/>
  <c r="BG706" i="6"/>
  <c r="BH706" i="6"/>
  <c r="BI706" i="6"/>
  <c r="BK706" i="6"/>
  <c r="BL706" i="6"/>
  <c r="BM706" i="6"/>
  <c r="BN706" i="6"/>
  <c r="BO706" i="6"/>
  <c r="BR706" i="6" s="1"/>
  <c r="BP706" i="6"/>
  <c r="BQ706" i="6"/>
  <c r="BS706" i="6"/>
  <c r="BT706" i="6"/>
  <c r="BV706" i="6" s="1"/>
  <c r="BU706" i="6"/>
  <c r="AI707" i="6"/>
  <c r="AJ707" i="6"/>
  <c r="AL707" i="6" s="1"/>
  <c r="AK707" i="6"/>
  <c r="AM707" i="6"/>
  <c r="AN707" i="6"/>
  <c r="AO707" i="6"/>
  <c r="AP707" i="6"/>
  <c r="AQ707" i="6"/>
  <c r="AR707" i="6"/>
  <c r="AT707" i="6" s="1"/>
  <c r="AS707" i="6"/>
  <c r="AU707" i="6"/>
  <c r="AV707" i="6"/>
  <c r="AW707" i="6"/>
  <c r="AY707" i="6"/>
  <c r="AZ707" i="6"/>
  <c r="BA707" i="6"/>
  <c r="BB707" i="6" s="1"/>
  <c r="BC707" i="6"/>
  <c r="BD707" i="6"/>
  <c r="BE707" i="6"/>
  <c r="BG707" i="6"/>
  <c r="BJ707" i="6" s="1"/>
  <c r="BH707" i="6"/>
  <c r="BI707" i="6"/>
  <c r="BK707" i="6"/>
  <c r="BL707" i="6"/>
  <c r="BN707" i="6" s="1"/>
  <c r="BM707" i="6"/>
  <c r="BO707" i="6"/>
  <c r="BR707" i="6" s="1"/>
  <c r="BP707" i="6"/>
  <c r="BQ707" i="6"/>
  <c r="BS707" i="6"/>
  <c r="BV707" i="6" s="1"/>
  <c r="BT707" i="6"/>
  <c r="BU707" i="6"/>
  <c r="AI708" i="6"/>
  <c r="AL708" i="6" s="1"/>
  <c r="AJ708" i="6"/>
  <c r="AK708" i="6"/>
  <c r="AM708" i="6"/>
  <c r="AN708" i="6"/>
  <c r="AO708" i="6"/>
  <c r="AP708" i="6"/>
  <c r="AQ708" i="6"/>
  <c r="AR708" i="6"/>
  <c r="AS708" i="6"/>
  <c r="AT708" i="6"/>
  <c r="AU708" i="6"/>
  <c r="AV708" i="6"/>
  <c r="AW708" i="6"/>
  <c r="AY708" i="6"/>
  <c r="AZ708" i="6"/>
  <c r="BA708" i="6"/>
  <c r="BB708" i="6"/>
  <c r="BC708" i="6"/>
  <c r="BD708" i="6"/>
  <c r="BE708" i="6"/>
  <c r="BG708" i="6"/>
  <c r="BH708" i="6"/>
  <c r="BI708" i="6"/>
  <c r="BK708" i="6"/>
  <c r="BN708" i="6" s="1"/>
  <c r="BL708" i="6"/>
  <c r="BM708" i="6"/>
  <c r="BO708" i="6"/>
  <c r="BP708" i="6"/>
  <c r="BQ708" i="6"/>
  <c r="BR708" i="6"/>
  <c r="BS708" i="6"/>
  <c r="BV708" i="6" s="1"/>
  <c r="BT708" i="6"/>
  <c r="BU708" i="6"/>
  <c r="AI709" i="6"/>
  <c r="AL709" i="6" s="1"/>
  <c r="AJ709" i="6"/>
  <c r="AK709" i="6"/>
  <c r="AM709" i="6"/>
  <c r="AN709" i="6"/>
  <c r="AO709" i="6"/>
  <c r="AP709" i="6"/>
  <c r="AQ709" i="6"/>
  <c r="AR709" i="6"/>
  <c r="AS709" i="6"/>
  <c r="AT709" i="6"/>
  <c r="AU709" i="6"/>
  <c r="AV709" i="6"/>
  <c r="AW709" i="6"/>
  <c r="AX709" i="6" s="1"/>
  <c r="AY709" i="6"/>
  <c r="AZ709" i="6"/>
  <c r="BB709" i="6" s="1"/>
  <c r="BA709" i="6"/>
  <c r="BC709" i="6"/>
  <c r="BD709" i="6"/>
  <c r="BE709" i="6"/>
  <c r="BF709" i="6"/>
  <c r="BG709" i="6"/>
  <c r="BH709" i="6"/>
  <c r="BI709" i="6"/>
  <c r="BK709" i="6"/>
  <c r="BL709" i="6"/>
  <c r="BM709" i="6"/>
  <c r="BO709" i="6"/>
  <c r="BP709" i="6"/>
  <c r="BQ709" i="6"/>
  <c r="BR709" i="6"/>
  <c r="BS709" i="6"/>
  <c r="BT709" i="6"/>
  <c r="BU709" i="6"/>
  <c r="BV709" i="6" s="1"/>
  <c r="AI710" i="6"/>
  <c r="AL710" i="6" s="1"/>
  <c r="AJ710" i="6"/>
  <c r="AK710" i="6"/>
  <c r="AM710" i="6"/>
  <c r="AN710" i="6"/>
  <c r="AO710" i="6"/>
  <c r="AP710" i="6"/>
  <c r="AQ710" i="6"/>
  <c r="AR710" i="6"/>
  <c r="AT710" i="6" s="1"/>
  <c r="AS710" i="6"/>
  <c r="AU710" i="6"/>
  <c r="AX710" i="6" s="1"/>
  <c r="AV710" i="6"/>
  <c r="AW710" i="6"/>
  <c r="AY710" i="6"/>
  <c r="BB710" i="6" s="1"/>
  <c r="AZ710" i="6"/>
  <c r="BA710" i="6"/>
  <c r="BC710" i="6"/>
  <c r="BD710" i="6"/>
  <c r="BF710" i="6" s="1"/>
  <c r="BE710" i="6"/>
  <c r="BG710" i="6"/>
  <c r="BH710" i="6"/>
  <c r="BI710" i="6"/>
  <c r="BJ710" i="6"/>
  <c r="BK710" i="6"/>
  <c r="BL710" i="6"/>
  <c r="BM710" i="6"/>
  <c r="BO710" i="6"/>
  <c r="BP710" i="6"/>
  <c r="BQ710" i="6"/>
  <c r="BR710" i="6"/>
  <c r="BS710" i="6"/>
  <c r="BT710" i="6"/>
  <c r="BV710" i="6" s="1"/>
  <c r="BU710" i="6"/>
  <c r="AI711" i="6"/>
  <c r="AJ711" i="6"/>
  <c r="AL711" i="6" s="1"/>
  <c r="AK711" i="6"/>
  <c r="AM711" i="6"/>
  <c r="AN711" i="6"/>
  <c r="AP711" i="6" s="1"/>
  <c r="AO711" i="6"/>
  <c r="AQ711" i="6"/>
  <c r="AT711" i="6" s="1"/>
  <c r="AR711" i="6"/>
  <c r="AS711" i="6"/>
  <c r="AU711" i="6"/>
  <c r="AV711" i="6"/>
  <c r="AX711" i="6" s="1"/>
  <c r="AW711" i="6"/>
  <c r="AY711" i="6"/>
  <c r="AZ711" i="6"/>
  <c r="BA711" i="6"/>
  <c r="BC711" i="6"/>
  <c r="BD711" i="6"/>
  <c r="BE711" i="6"/>
  <c r="BF711" i="6"/>
  <c r="BG711" i="6"/>
  <c r="BH711" i="6"/>
  <c r="BI711" i="6"/>
  <c r="BK711" i="6"/>
  <c r="BL711" i="6"/>
  <c r="BM711" i="6"/>
  <c r="BN711" i="6"/>
  <c r="BO711" i="6"/>
  <c r="BP711" i="6"/>
  <c r="BR711" i="6" s="1"/>
  <c r="BQ711" i="6"/>
  <c r="BS711" i="6"/>
  <c r="BT711" i="6"/>
  <c r="BU711" i="6"/>
  <c r="BV711" i="6" s="1"/>
  <c r="AI712" i="6"/>
  <c r="AL712" i="6" s="1"/>
  <c r="AJ712" i="6"/>
  <c r="AK712" i="6"/>
  <c r="AM712" i="6"/>
  <c r="AP712" i="6" s="1"/>
  <c r="AN712" i="6"/>
  <c r="AO712" i="6"/>
  <c r="AQ712" i="6"/>
  <c r="AR712" i="6"/>
  <c r="AT712" i="6" s="1"/>
  <c r="AS712" i="6"/>
  <c r="AU712" i="6"/>
  <c r="AX712" i="6" s="1"/>
  <c r="AV712" i="6"/>
  <c r="AW712" i="6"/>
  <c r="AY712" i="6"/>
  <c r="AZ712" i="6"/>
  <c r="BA712" i="6"/>
  <c r="BC712" i="6"/>
  <c r="BD712" i="6"/>
  <c r="BE712" i="6"/>
  <c r="BF712" i="6"/>
  <c r="BG712" i="6"/>
  <c r="BH712" i="6"/>
  <c r="BI712" i="6"/>
  <c r="BJ712" i="6"/>
  <c r="BK712" i="6"/>
  <c r="BL712" i="6"/>
  <c r="BM712" i="6"/>
  <c r="BO712" i="6"/>
  <c r="BR712" i="6" s="1"/>
  <c r="BP712" i="6"/>
  <c r="BQ712" i="6"/>
  <c r="BS712" i="6"/>
  <c r="BT712" i="6"/>
  <c r="BU712" i="6"/>
  <c r="BV712" i="6"/>
  <c r="AI713" i="6"/>
  <c r="AJ713" i="6"/>
  <c r="AK713" i="6"/>
  <c r="AM713" i="6"/>
  <c r="AP713" i="6" s="1"/>
  <c r="AN713" i="6"/>
  <c r="AO713" i="6"/>
  <c r="AQ713" i="6"/>
  <c r="AR713" i="6"/>
  <c r="AS713" i="6"/>
  <c r="AT713" i="6"/>
  <c r="AU713" i="6"/>
  <c r="AX713" i="6" s="1"/>
  <c r="AV713" i="6"/>
  <c r="AW713" i="6"/>
  <c r="AY713" i="6"/>
  <c r="AZ713" i="6"/>
  <c r="BA713" i="6"/>
  <c r="BB713" i="6"/>
  <c r="BC713" i="6"/>
  <c r="BD713" i="6"/>
  <c r="BF713" i="6" s="1"/>
  <c r="BE713" i="6"/>
  <c r="BG713" i="6"/>
  <c r="BH713" i="6"/>
  <c r="BI713" i="6"/>
  <c r="BJ713" i="6"/>
  <c r="BK713" i="6"/>
  <c r="BN713" i="6" s="1"/>
  <c r="BL713" i="6"/>
  <c r="BM713" i="6"/>
  <c r="BO713" i="6"/>
  <c r="BR713" i="6" s="1"/>
  <c r="BP713" i="6"/>
  <c r="BQ713" i="6"/>
  <c r="BS713" i="6"/>
  <c r="BT713" i="6"/>
  <c r="BU713" i="6"/>
  <c r="BV713" i="6"/>
  <c r="AI714" i="6"/>
  <c r="AJ714" i="6"/>
  <c r="AK714" i="6"/>
  <c r="AM714" i="6"/>
  <c r="AN714" i="6"/>
  <c r="AO714" i="6"/>
  <c r="AQ714" i="6"/>
  <c r="AR714" i="6"/>
  <c r="AS714" i="6"/>
  <c r="AT714" i="6"/>
  <c r="AU714" i="6"/>
  <c r="AV714" i="6"/>
  <c r="AW714" i="6"/>
  <c r="AX714" i="6" s="1"/>
  <c r="AY714" i="6"/>
  <c r="AZ714" i="6"/>
  <c r="BA714" i="6"/>
  <c r="BC714" i="6"/>
  <c r="BF714" i="6" s="1"/>
  <c r="BD714" i="6"/>
  <c r="BE714" i="6"/>
  <c r="BG714" i="6"/>
  <c r="BH714" i="6"/>
  <c r="BJ714" i="6" s="1"/>
  <c r="BI714" i="6"/>
  <c r="BK714" i="6"/>
  <c r="BL714" i="6"/>
  <c r="BM714" i="6"/>
  <c r="BN714" i="6"/>
  <c r="BO714" i="6"/>
  <c r="BR714" i="6" s="1"/>
  <c r="BP714" i="6"/>
  <c r="BQ714" i="6"/>
  <c r="BS714" i="6"/>
  <c r="BT714" i="6"/>
  <c r="BU714" i="6"/>
  <c r="BV714" i="6"/>
  <c r="AI715" i="6"/>
  <c r="AJ715" i="6"/>
  <c r="AK715" i="6"/>
  <c r="AL715" i="6"/>
  <c r="AM715" i="6"/>
  <c r="AN715" i="6"/>
  <c r="AO715" i="6"/>
  <c r="AQ715" i="6"/>
  <c r="AR715" i="6"/>
  <c r="AT715" i="6" s="1"/>
  <c r="AS715" i="6"/>
  <c r="AU715" i="6"/>
  <c r="AV715" i="6"/>
  <c r="AX715" i="6" s="1"/>
  <c r="AW715" i="6"/>
  <c r="AY715" i="6"/>
  <c r="AZ715" i="6"/>
  <c r="BA715" i="6"/>
  <c r="BB715" i="6"/>
  <c r="BC715" i="6"/>
  <c r="BF715" i="6" s="1"/>
  <c r="BD715" i="6"/>
  <c r="BE715" i="6"/>
  <c r="BG715" i="6"/>
  <c r="BH715" i="6"/>
  <c r="BI715" i="6"/>
  <c r="BJ715" i="6" s="1"/>
  <c r="BK715" i="6"/>
  <c r="BN715" i="6" s="1"/>
  <c r="BL715" i="6"/>
  <c r="BM715" i="6"/>
  <c r="BO715" i="6"/>
  <c r="BP715" i="6"/>
  <c r="BR715" i="6" s="1"/>
  <c r="BQ715" i="6"/>
  <c r="BS715" i="6"/>
  <c r="BT715" i="6"/>
  <c r="BV715" i="6" s="1"/>
  <c r="BU715" i="6"/>
  <c r="AI716" i="6"/>
  <c r="AL716" i="6" s="1"/>
  <c r="AJ716" i="6"/>
  <c r="AK716" i="6"/>
  <c r="AM716" i="6"/>
  <c r="AN716" i="6"/>
  <c r="AO716" i="6"/>
  <c r="AP716" i="6"/>
  <c r="AQ716" i="6"/>
  <c r="AT716" i="6" s="1"/>
  <c r="AR716" i="6"/>
  <c r="AS716" i="6"/>
  <c r="AU716" i="6"/>
  <c r="AV716" i="6"/>
  <c r="AW716" i="6"/>
  <c r="AX716" i="6" s="1"/>
  <c r="AY716" i="6"/>
  <c r="AZ716" i="6"/>
  <c r="BB716" i="6" s="1"/>
  <c r="BA716" i="6"/>
  <c r="BC716" i="6"/>
  <c r="BD716" i="6"/>
  <c r="BE716" i="6"/>
  <c r="BG716" i="6"/>
  <c r="BH716" i="6"/>
  <c r="BI716" i="6"/>
  <c r="BJ716" i="6"/>
  <c r="BK716" i="6"/>
  <c r="BL716" i="6"/>
  <c r="BM716" i="6"/>
  <c r="BO716" i="6"/>
  <c r="BR716" i="6" s="1"/>
  <c r="BP716" i="6"/>
  <c r="BQ716" i="6"/>
  <c r="BS716" i="6"/>
  <c r="BV716" i="6" s="1"/>
  <c r="BT716" i="6"/>
  <c r="BU716" i="6"/>
  <c r="AI717" i="6"/>
  <c r="AJ717" i="6"/>
  <c r="AK717" i="6"/>
  <c r="AM717" i="6"/>
  <c r="AN717" i="6"/>
  <c r="AO717" i="6"/>
  <c r="AP717" i="6"/>
  <c r="AQ717" i="6"/>
  <c r="AR717" i="6"/>
  <c r="AS717" i="6"/>
  <c r="AU717" i="6"/>
  <c r="AV717" i="6"/>
  <c r="AW717" i="6"/>
  <c r="AX717" i="6"/>
  <c r="AY717" i="6"/>
  <c r="AZ717" i="6"/>
  <c r="BA717" i="6"/>
  <c r="BB717" i="6"/>
  <c r="BC717" i="6"/>
  <c r="BD717" i="6"/>
  <c r="BE717" i="6"/>
  <c r="BG717" i="6"/>
  <c r="BH717" i="6"/>
  <c r="BJ717" i="6" s="1"/>
  <c r="BI717" i="6"/>
  <c r="BK717" i="6"/>
  <c r="BL717" i="6"/>
  <c r="BM717" i="6"/>
  <c r="BN717" i="6"/>
  <c r="BO717" i="6"/>
  <c r="BP717" i="6"/>
  <c r="BQ717" i="6"/>
  <c r="BR717" i="6" s="1"/>
  <c r="BS717" i="6"/>
  <c r="BT717" i="6"/>
  <c r="BU717" i="6"/>
  <c r="AI718" i="6"/>
  <c r="AJ718" i="6"/>
  <c r="AK718" i="6"/>
  <c r="AL718" i="6"/>
  <c r="AM718" i="6"/>
  <c r="AN718" i="6"/>
  <c r="AO718" i="6"/>
  <c r="AQ718" i="6"/>
  <c r="AR718" i="6"/>
  <c r="AS718" i="6"/>
  <c r="AU718" i="6"/>
  <c r="AV718" i="6"/>
  <c r="AW718" i="6"/>
  <c r="AX718" i="6"/>
  <c r="AY718" i="6"/>
  <c r="AZ718" i="6"/>
  <c r="BA718" i="6"/>
  <c r="BB718" i="6" s="1"/>
  <c r="BC718" i="6"/>
  <c r="BD718" i="6"/>
  <c r="BE718" i="6"/>
  <c r="BG718" i="6"/>
  <c r="BJ718" i="6" s="1"/>
  <c r="BH718" i="6"/>
  <c r="BI718" i="6"/>
  <c r="BK718" i="6"/>
  <c r="BL718" i="6"/>
  <c r="BN718" i="6" s="1"/>
  <c r="BM718" i="6"/>
  <c r="BO718" i="6"/>
  <c r="BP718" i="6"/>
  <c r="BQ718" i="6"/>
  <c r="BR718" i="6"/>
  <c r="BS718" i="6"/>
  <c r="BV718" i="6" s="1"/>
  <c r="BT718" i="6"/>
  <c r="BU718" i="6"/>
  <c r="AI719" i="6"/>
  <c r="AJ719" i="6"/>
  <c r="AK719" i="6"/>
  <c r="AL719" i="6"/>
  <c r="AM719" i="6"/>
  <c r="AN719" i="6"/>
  <c r="AP719" i="6" s="1"/>
  <c r="AO719" i="6"/>
  <c r="AQ719" i="6"/>
  <c r="AT719" i="6" s="1"/>
  <c r="AR719" i="6"/>
  <c r="AS719" i="6"/>
  <c r="AU719" i="6"/>
  <c r="AV719" i="6"/>
  <c r="AX719" i="6" s="1"/>
  <c r="AW719" i="6"/>
  <c r="AY719" i="6"/>
  <c r="BB719" i="6" s="1"/>
  <c r="AZ719" i="6"/>
  <c r="BA719" i="6"/>
  <c r="BC719" i="6"/>
  <c r="BD719" i="6"/>
  <c r="BE719" i="6"/>
  <c r="BF719" i="6"/>
  <c r="BG719" i="6"/>
  <c r="BJ719" i="6" s="1"/>
  <c r="BH719" i="6"/>
  <c r="BI719" i="6"/>
  <c r="BK719" i="6"/>
  <c r="BL719" i="6"/>
  <c r="BM719" i="6"/>
  <c r="BN719" i="6"/>
  <c r="BO719" i="6"/>
  <c r="BP719" i="6"/>
  <c r="BR719" i="6" s="1"/>
  <c r="BQ719" i="6"/>
  <c r="BS719" i="6"/>
  <c r="BT719" i="6"/>
  <c r="BU719" i="6"/>
  <c r="BV719" i="6"/>
  <c r="AI720" i="6"/>
  <c r="AJ720" i="6"/>
  <c r="AK720" i="6"/>
  <c r="AL720" i="6"/>
  <c r="AM720" i="6"/>
  <c r="AN720" i="6"/>
  <c r="AO720" i="6"/>
  <c r="AP720" i="6"/>
  <c r="AQ720" i="6"/>
  <c r="AR720" i="6"/>
  <c r="AT720" i="6" s="1"/>
  <c r="AS720" i="6"/>
  <c r="AU720" i="6"/>
  <c r="AX720" i="6" s="1"/>
  <c r="AV720" i="6"/>
  <c r="AW720" i="6"/>
  <c r="AY720" i="6"/>
  <c r="AZ720" i="6"/>
  <c r="BA720" i="6"/>
  <c r="BB720" i="6"/>
  <c r="BC720" i="6"/>
  <c r="BD720" i="6"/>
  <c r="BE720" i="6"/>
  <c r="BG720" i="6"/>
  <c r="BJ720" i="6" s="1"/>
  <c r="BH720" i="6"/>
  <c r="BI720" i="6"/>
  <c r="BK720" i="6"/>
  <c r="BL720" i="6"/>
  <c r="BM720" i="6"/>
  <c r="BN720" i="6"/>
  <c r="BO720" i="6"/>
  <c r="BP720" i="6"/>
  <c r="BQ720" i="6"/>
  <c r="BR720" i="6"/>
  <c r="BS720" i="6"/>
  <c r="BT720" i="6"/>
  <c r="BV720" i="6" s="1"/>
  <c r="BU720" i="6"/>
  <c r="AI721" i="6"/>
  <c r="AJ721" i="6"/>
  <c r="AL721" i="6" s="1"/>
  <c r="AK721" i="6"/>
  <c r="AM721" i="6"/>
  <c r="AP721" i="6" s="1"/>
  <c r="AN721" i="6"/>
  <c r="AO721" i="6"/>
  <c r="AQ721" i="6"/>
  <c r="AT721" i="6" s="1"/>
  <c r="AR721" i="6"/>
  <c r="AS721" i="6"/>
  <c r="AU721" i="6"/>
  <c r="AV721" i="6"/>
  <c r="AW721" i="6"/>
  <c r="AY721" i="6"/>
  <c r="AZ721" i="6"/>
  <c r="BA721" i="6"/>
  <c r="BB721" i="6"/>
  <c r="BC721" i="6"/>
  <c r="BD721" i="6"/>
  <c r="BE721" i="6"/>
  <c r="BF721" i="6"/>
  <c r="BG721" i="6"/>
  <c r="BJ721" i="6" s="1"/>
  <c r="BH721" i="6"/>
  <c r="BI721" i="6"/>
  <c r="BK721" i="6"/>
  <c r="BL721" i="6"/>
  <c r="BN721" i="6" s="1"/>
  <c r="BM721" i="6"/>
  <c r="BO721" i="6"/>
  <c r="BR721" i="6" s="1"/>
  <c r="BP721" i="6"/>
  <c r="BQ721" i="6"/>
  <c r="BS721" i="6"/>
  <c r="BT721" i="6"/>
  <c r="BU721" i="6"/>
  <c r="BV721" i="6"/>
  <c r="AI722" i="6"/>
  <c r="AL722" i="6" s="1"/>
  <c r="AJ722" i="6"/>
  <c r="AK722" i="6"/>
  <c r="AM722" i="6"/>
  <c r="AN722" i="6"/>
  <c r="AO722" i="6"/>
  <c r="AP722" i="6"/>
  <c r="AQ722" i="6"/>
  <c r="AT722" i="6" s="1"/>
  <c r="AR722" i="6"/>
  <c r="AS722" i="6"/>
  <c r="AU722" i="6"/>
  <c r="AX722" i="6" s="1"/>
  <c r="AV722" i="6"/>
  <c r="AW722" i="6"/>
  <c r="AY722" i="6"/>
  <c r="AZ722" i="6"/>
  <c r="BA722" i="6"/>
  <c r="BB722" i="6"/>
  <c r="BC722" i="6"/>
  <c r="BD722" i="6"/>
  <c r="BE722" i="6"/>
  <c r="BF722" i="6"/>
  <c r="BG722" i="6"/>
  <c r="BJ722" i="6" s="1"/>
  <c r="BH722" i="6"/>
  <c r="BI722" i="6"/>
  <c r="BK722" i="6"/>
  <c r="BN722" i="6" s="1"/>
  <c r="BL722" i="6"/>
  <c r="BM722" i="6"/>
  <c r="BO722" i="6"/>
  <c r="BP722" i="6"/>
  <c r="BR722" i="6" s="1"/>
  <c r="BQ722" i="6"/>
  <c r="BS722" i="6"/>
  <c r="BV722" i="6" s="1"/>
  <c r="BT722" i="6"/>
  <c r="BU722" i="6"/>
  <c r="AI723" i="6"/>
  <c r="AJ723" i="6"/>
  <c r="AK723" i="6"/>
  <c r="AM723" i="6"/>
  <c r="AN723" i="6"/>
  <c r="AO723" i="6"/>
  <c r="AP723" i="6"/>
  <c r="AQ723" i="6"/>
  <c r="AR723" i="6"/>
  <c r="AS723" i="6"/>
  <c r="AT723" i="6"/>
  <c r="AU723" i="6"/>
  <c r="AX723" i="6" s="1"/>
  <c r="AV723" i="6"/>
  <c r="AW723" i="6"/>
  <c r="AY723" i="6"/>
  <c r="AZ723" i="6"/>
  <c r="BB723" i="6" s="1"/>
  <c r="BA723" i="6"/>
  <c r="BC723" i="6"/>
  <c r="BF723" i="6" s="1"/>
  <c r="BD723" i="6"/>
  <c r="BE723" i="6"/>
  <c r="BG723" i="6"/>
  <c r="BH723" i="6"/>
  <c r="BJ723" i="6" s="1"/>
  <c r="BI723" i="6"/>
  <c r="BK723" i="6"/>
  <c r="BN723" i="6" s="1"/>
  <c r="BL723" i="6"/>
  <c r="BM723" i="6"/>
  <c r="BO723" i="6"/>
  <c r="BP723" i="6"/>
  <c r="BQ723" i="6"/>
  <c r="BR723" i="6"/>
  <c r="BS723" i="6"/>
  <c r="BT723" i="6"/>
  <c r="BV723" i="6" s="1"/>
  <c r="BU723" i="6"/>
  <c r="AI724" i="6"/>
  <c r="AL724" i="6" s="1"/>
  <c r="AJ724" i="6"/>
  <c r="AK724" i="6"/>
  <c r="AM724" i="6"/>
  <c r="AN724" i="6"/>
  <c r="AO724" i="6"/>
  <c r="AP724" i="6"/>
  <c r="AQ724" i="6"/>
  <c r="AR724" i="6"/>
  <c r="AS724" i="6"/>
  <c r="AT724" i="6"/>
  <c r="AU724" i="6"/>
  <c r="AV724" i="6"/>
  <c r="AW724" i="6"/>
  <c r="AX724" i="6"/>
  <c r="AY724" i="6"/>
  <c r="BB724" i="6" s="1"/>
  <c r="AZ724" i="6"/>
  <c r="BA724" i="6"/>
  <c r="BC724" i="6"/>
  <c r="BD724" i="6"/>
  <c r="BE724" i="6"/>
  <c r="BG724" i="6"/>
  <c r="BJ724" i="6" s="1"/>
  <c r="BH724" i="6"/>
  <c r="BI724" i="6"/>
  <c r="BK724" i="6"/>
  <c r="BL724" i="6"/>
  <c r="BM724" i="6"/>
  <c r="BO724" i="6"/>
  <c r="BP724" i="6"/>
  <c r="BQ724" i="6"/>
  <c r="BR724" i="6"/>
  <c r="BS724" i="6"/>
  <c r="BV724" i="6" s="1"/>
  <c r="BT724" i="6"/>
  <c r="BU724" i="6"/>
  <c r="AI725" i="6"/>
  <c r="AL725" i="6" s="1"/>
  <c r="AJ725" i="6"/>
  <c r="AK725" i="6"/>
  <c r="AM725" i="6"/>
  <c r="AN725" i="6"/>
  <c r="AP725" i="6" s="1"/>
  <c r="AO725" i="6"/>
  <c r="AQ725" i="6"/>
  <c r="AT725" i="6" s="1"/>
  <c r="AR725" i="6"/>
  <c r="AS725" i="6"/>
  <c r="AU725" i="6"/>
  <c r="AV725" i="6"/>
  <c r="AW725" i="6"/>
  <c r="AX725" i="6"/>
  <c r="AY725" i="6"/>
  <c r="AZ725" i="6"/>
  <c r="BA725" i="6"/>
  <c r="BC725" i="6"/>
  <c r="BD725" i="6"/>
  <c r="BE725" i="6"/>
  <c r="BF725" i="6"/>
  <c r="BG725" i="6"/>
  <c r="BH725" i="6"/>
  <c r="BI725" i="6"/>
  <c r="BK725" i="6"/>
  <c r="BL725" i="6"/>
  <c r="BM725" i="6"/>
  <c r="BO725" i="6"/>
  <c r="BP725" i="6"/>
  <c r="BR725" i="6" s="1"/>
  <c r="BQ725" i="6"/>
  <c r="BS725" i="6"/>
  <c r="BT725" i="6"/>
  <c r="BU725" i="6"/>
  <c r="BV725" i="6"/>
  <c r="AI726" i="6"/>
  <c r="AJ726" i="6"/>
  <c r="AK726" i="6"/>
  <c r="AM726" i="6"/>
  <c r="AP726" i="6" s="1"/>
  <c r="AN726" i="6"/>
  <c r="AO726" i="6"/>
  <c r="AQ726" i="6"/>
  <c r="AR726" i="6"/>
  <c r="AS726" i="6"/>
  <c r="AT726" i="6"/>
  <c r="AU726" i="6"/>
  <c r="AV726" i="6"/>
  <c r="AW726" i="6"/>
  <c r="AX726" i="6"/>
  <c r="AY726" i="6"/>
  <c r="AZ726" i="6"/>
  <c r="BA726" i="6"/>
  <c r="BC726" i="6"/>
  <c r="BD726" i="6"/>
  <c r="BE726" i="6"/>
  <c r="BF726" i="6"/>
  <c r="BG726" i="6"/>
  <c r="BH726" i="6"/>
  <c r="BI726" i="6"/>
  <c r="BJ726" i="6" s="1"/>
  <c r="BK726" i="6"/>
  <c r="BL726" i="6"/>
  <c r="BM726" i="6"/>
  <c r="BO726" i="6"/>
  <c r="BR726" i="6" s="1"/>
  <c r="BP726" i="6"/>
  <c r="BQ726" i="6"/>
  <c r="BS726" i="6"/>
  <c r="BT726" i="6"/>
  <c r="BU726" i="6"/>
  <c r="BV726" i="6"/>
  <c r="AI727" i="6"/>
  <c r="AL727" i="6" s="1"/>
  <c r="AJ727" i="6"/>
  <c r="AK727" i="6"/>
  <c r="AM727" i="6"/>
  <c r="AP727" i="6" s="1"/>
  <c r="AN727" i="6"/>
  <c r="AO727" i="6"/>
  <c r="AQ727" i="6"/>
  <c r="AR727" i="6"/>
  <c r="AS727" i="6"/>
  <c r="AT727" i="6"/>
  <c r="AU727" i="6"/>
  <c r="AX727" i="6" s="1"/>
  <c r="AV727" i="6"/>
  <c r="AW727" i="6"/>
  <c r="AY727" i="6"/>
  <c r="AZ727" i="6"/>
  <c r="BA727" i="6"/>
  <c r="BB727" i="6"/>
  <c r="BC727" i="6"/>
  <c r="BD727" i="6"/>
  <c r="BF727" i="6" s="1"/>
  <c r="BE727" i="6"/>
  <c r="BG727" i="6"/>
  <c r="BJ727" i="6" s="1"/>
  <c r="BH727" i="6"/>
  <c r="BI727" i="6"/>
  <c r="BK727" i="6"/>
  <c r="BN727" i="6" s="1"/>
  <c r="BL727" i="6"/>
  <c r="BM727" i="6"/>
  <c r="BO727" i="6"/>
  <c r="BR727" i="6" s="1"/>
  <c r="BP727" i="6"/>
  <c r="BQ727" i="6"/>
  <c r="BS727" i="6"/>
  <c r="BT727" i="6"/>
  <c r="BU727" i="6"/>
  <c r="BV727" i="6" s="1"/>
  <c r="AI728" i="6"/>
  <c r="AL728" i="6" s="1"/>
  <c r="AJ728" i="6"/>
  <c r="AK728" i="6"/>
  <c r="AM728" i="6"/>
  <c r="AP728" i="6" s="1"/>
  <c r="AN728" i="6"/>
  <c r="AO728" i="6"/>
  <c r="AQ728" i="6"/>
  <c r="AT728" i="6" s="1"/>
  <c r="AR728" i="6"/>
  <c r="AS728" i="6"/>
  <c r="AU728" i="6"/>
  <c r="AX728" i="6" s="1"/>
  <c r="AV728" i="6"/>
  <c r="AW728" i="6"/>
  <c r="AY728" i="6"/>
  <c r="BB728" i="6" s="1"/>
  <c r="AZ728" i="6"/>
  <c r="BA728" i="6"/>
  <c r="BC728" i="6"/>
  <c r="BF728" i="6" s="1"/>
  <c r="BD728" i="6"/>
  <c r="BE728" i="6"/>
  <c r="BG728" i="6"/>
  <c r="BH728" i="6"/>
  <c r="BI728" i="6"/>
  <c r="BJ728" i="6"/>
  <c r="BK728" i="6"/>
  <c r="BL728" i="6"/>
  <c r="BM728" i="6"/>
  <c r="BN728" i="6"/>
  <c r="BO728" i="6"/>
  <c r="BP728" i="6"/>
  <c r="BQ728" i="6"/>
  <c r="BS728" i="6"/>
  <c r="BV728" i="6" s="1"/>
  <c r="BT728" i="6"/>
  <c r="BU728" i="6"/>
  <c r="AI729" i="6"/>
  <c r="AJ729" i="6"/>
  <c r="AL729" i="6" s="1"/>
  <c r="AK729" i="6"/>
  <c r="AM729" i="6"/>
  <c r="AP729" i="6" s="1"/>
  <c r="BW729" i="6" s="1"/>
  <c r="BX729" i="6" s="1"/>
  <c r="AN729" i="6"/>
  <c r="AO729" i="6"/>
  <c r="AQ729" i="6"/>
  <c r="AR729" i="6"/>
  <c r="AT729" i="6" s="1"/>
  <c r="AS729" i="6"/>
  <c r="AU729" i="6"/>
  <c r="AX729" i="6" s="1"/>
  <c r="AV729" i="6"/>
  <c r="AW729" i="6"/>
  <c r="AY729" i="6"/>
  <c r="AZ729" i="6"/>
  <c r="BA729" i="6"/>
  <c r="BB729" i="6"/>
  <c r="BC729" i="6"/>
  <c r="BF729" i="6" s="1"/>
  <c r="BD729" i="6"/>
  <c r="BE729" i="6"/>
  <c r="BG729" i="6"/>
  <c r="BH729" i="6"/>
  <c r="BI729" i="6"/>
  <c r="BJ729" i="6" s="1"/>
  <c r="BK729" i="6"/>
  <c r="BN729" i="6" s="1"/>
  <c r="BL729" i="6"/>
  <c r="BM729" i="6"/>
  <c r="BO729" i="6"/>
  <c r="BP729" i="6"/>
  <c r="BQ729" i="6"/>
  <c r="BR729" i="6"/>
  <c r="BS729" i="6"/>
  <c r="BT729" i="6"/>
  <c r="BV729" i="6" s="1"/>
  <c r="BU729" i="6"/>
  <c r="AI730" i="6"/>
  <c r="AJ730" i="6"/>
  <c r="AK730" i="6"/>
  <c r="AM730" i="6"/>
  <c r="AP730" i="6" s="1"/>
  <c r="AN730" i="6"/>
  <c r="AO730" i="6"/>
  <c r="AQ730" i="6"/>
  <c r="AR730" i="6"/>
  <c r="AS730" i="6"/>
  <c r="AU730" i="6"/>
  <c r="AV730" i="6"/>
  <c r="AW730" i="6"/>
  <c r="AX730" i="6"/>
  <c r="AY730" i="6"/>
  <c r="AZ730" i="6"/>
  <c r="BA730" i="6"/>
  <c r="BB730" i="6"/>
  <c r="BC730" i="6"/>
  <c r="BD730" i="6"/>
  <c r="BE730" i="6"/>
  <c r="BG730" i="6"/>
  <c r="BH730" i="6"/>
  <c r="BI730" i="6"/>
  <c r="BJ730" i="6"/>
  <c r="BK730" i="6"/>
  <c r="BL730" i="6"/>
  <c r="BM730" i="6"/>
  <c r="BO730" i="6"/>
  <c r="BP730" i="6"/>
  <c r="BQ730" i="6"/>
  <c r="BS730" i="6"/>
  <c r="BT730" i="6"/>
  <c r="BU730" i="6"/>
  <c r="AI731" i="6"/>
  <c r="AJ731" i="6"/>
  <c r="AK731" i="6"/>
  <c r="AL731" i="6"/>
  <c r="AM731" i="6"/>
  <c r="AP731" i="6" s="1"/>
  <c r="AN731" i="6"/>
  <c r="AO731" i="6"/>
  <c r="AQ731" i="6"/>
  <c r="AR731" i="6"/>
  <c r="AT731" i="6" s="1"/>
  <c r="AS731" i="6"/>
  <c r="AU731" i="6"/>
  <c r="AV731" i="6"/>
  <c r="AW731" i="6"/>
  <c r="AX731" i="6"/>
  <c r="AY731" i="6"/>
  <c r="AZ731" i="6"/>
  <c r="BA731" i="6"/>
  <c r="BB731" i="6"/>
  <c r="BC731" i="6"/>
  <c r="BD731" i="6"/>
  <c r="BE731" i="6"/>
  <c r="BF731" i="6"/>
  <c r="BG731" i="6"/>
  <c r="BH731" i="6"/>
  <c r="BJ731" i="6" s="1"/>
  <c r="BI731" i="6"/>
  <c r="BK731" i="6"/>
  <c r="BL731" i="6"/>
  <c r="BM731" i="6"/>
  <c r="BN731" i="6" s="1"/>
  <c r="BO731" i="6"/>
  <c r="BP731" i="6"/>
  <c r="BQ731" i="6"/>
  <c r="BS731" i="6"/>
  <c r="BV731" i="6" s="1"/>
  <c r="BT731" i="6"/>
  <c r="BU731" i="6"/>
  <c r="AI732" i="6"/>
  <c r="AJ732" i="6"/>
  <c r="AK732" i="6"/>
  <c r="AL732" i="6"/>
  <c r="AM732" i="6"/>
  <c r="AN732" i="6"/>
  <c r="AO732" i="6"/>
  <c r="AP732" i="6" s="1"/>
  <c r="AQ732" i="6"/>
  <c r="AR732" i="6"/>
  <c r="AS732" i="6"/>
  <c r="AU732" i="6"/>
  <c r="AV732" i="6"/>
  <c r="AW732" i="6"/>
  <c r="AX732" i="6"/>
  <c r="AY732" i="6"/>
  <c r="BB732" i="6" s="1"/>
  <c r="AZ732" i="6"/>
  <c r="BA732" i="6"/>
  <c r="BC732" i="6"/>
  <c r="BF732" i="6" s="1"/>
  <c r="BD732" i="6"/>
  <c r="BE732" i="6"/>
  <c r="BG732" i="6"/>
  <c r="BJ732" i="6" s="1"/>
  <c r="BH732" i="6"/>
  <c r="BI732" i="6"/>
  <c r="BK732" i="6"/>
  <c r="BL732" i="6"/>
  <c r="BM732" i="6"/>
  <c r="BN732" i="6"/>
  <c r="BO732" i="6"/>
  <c r="BR732" i="6" s="1"/>
  <c r="BP732" i="6"/>
  <c r="BQ732" i="6"/>
  <c r="BS732" i="6"/>
  <c r="BV732" i="6" s="1"/>
  <c r="BT732" i="6"/>
  <c r="BU732" i="6"/>
  <c r="AI733" i="6"/>
  <c r="AJ733" i="6"/>
  <c r="AK733" i="6"/>
  <c r="AL733" i="6" s="1"/>
  <c r="AM733" i="6"/>
  <c r="AN733" i="6"/>
  <c r="AP733" i="6" s="1"/>
  <c r="AO733" i="6"/>
  <c r="AQ733" i="6"/>
  <c r="AT733" i="6" s="1"/>
  <c r="AR733" i="6"/>
  <c r="AS733" i="6"/>
  <c r="AU733" i="6"/>
  <c r="AV733" i="6"/>
  <c r="AX733" i="6" s="1"/>
  <c r="AW733" i="6"/>
  <c r="AY733" i="6"/>
  <c r="AZ733" i="6"/>
  <c r="BB733" i="6" s="1"/>
  <c r="BA733" i="6"/>
  <c r="BC733" i="6"/>
  <c r="BD733" i="6"/>
  <c r="BF733" i="6" s="1"/>
  <c r="BE733" i="6"/>
  <c r="BG733" i="6"/>
  <c r="BJ733" i="6" s="1"/>
  <c r="BH733" i="6"/>
  <c r="BI733" i="6"/>
  <c r="BK733" i="6"/>
  <c r="BL733" i="6"/>
  <c r="BM733" i="6"/>
  <c r="BN733" i="6"/>
  <c r="BO733" i="6"/>
  <c r="BP733" i="6"/>
  <c r="BQ733" i="6"/>
  <c r="BR733" i="6"/>
  <c r="BS733" i="6"/>
  <c r="BT733" i="6"/>
  <c r="BU733" i="6"/>
  <c r="BV733" i="6"/>
  <c r="AI734" i="6"/>
  <c r="AJ734" i="6"/>
  <c r="AK734" i="6"/>
  <c r="AL734" i="6"/>
  <c r="AM734" i="6"/>
  <c r="AN734" i="6"/>
  <c r="AP734" i="6" s="1"/>
  <c r="AO734" i="6"/>
  <c r="AQ734" i="6"/>
  <c r="AR734" i="6"/>
  <c r="AS734" i="6"/>
  <c r="AT734" i="6" s="1"/>
  <c r="AU734" i="6"/>
  <c r="AV734" i="6"/>
  <c r="AW734" i="6"/>
  <c r="AY734" i="6"/>
  <c r="AZ734" i="6"/>
  <c r="BA734" i="6"/>
  <c r="BC734" i="6"/>
  <c r="BD734" i="6"/>
  <c r="BE734" i="6"/>
  <c r="BF734" i="6"/>
  <c r="BG734" i="6"/>
  <c r="BH734" i="6"/>
  <c r="BI734" i="6"/>
  <c r="BK734" i="6"/>
  <c r="BL734" i="6"/>
  <c r="BM734" i="6"/>
  <c r="BN734" i="6"/>
  <c r="BO734" i="6"/>
  <c r="BP734" i="6"/>
  <c r="BQ734" i="6"/>
  <c r="BR734" i="6"/>
  <c r="BS734" i="6"/>
  <c r="BT734" i="6"/>
  <c r="BU734" i="6"/>
  <c r="BV734" i="6" s="1"/>
  <c r="AI735" i="6"/>
  <c r="AJ735" i="6"/>
  <c r="AL735" i="6" s="1"/>
  <c r="AK735" i="6"/>
  <c r="AM735" i="6"/>
  <c r="AP735" i="6" s="1"/>
  <c r="AN735" i="6"/>
  <c r="AO735" i="6"/>
  <c r="AQ735" i="6"/>
  <c r="AR735" i="6"/>
  <c r="AT735" i="6" s="1"/>
  <c r="AS735" i="6"/>
  <c r="AU735" i="6"/>
  <c r="AX735" i="6" s="1"/>
  <c r="AV735" i="6"/>
  <c r="AW735" i="6"/>
  <c r="AY735" i="6"/>
  <c r="AZ735" i="6"/>
  <c r="BA735" i="6"/>
  <c r="BB735" i="6"/>
  <c r="BC735" i="6"/>
  <c r="BD735" i="6"/>
  <c r="BE735" i="6"/>
  <c r="BF735" i="6"/>
  <c r="BG735" i="6"/>
  <c r="BH735" i="6"/>
  <c r="BI735" i="6"/>
  <c r="BJ735" i="6"/>
  <c r="BK735" i="6"/>
  <c r="BL735" i="6"/>
  <c r="BN735" i="6" s="1"/>
  <c r="BM735" i="6"/>
  <c r="BO735" i="6"/>
  <c r="BP735" i="6"/>
  <c r="BQ735" i="6"/>
  <c r="BS735" i="6"/>
  <c r="BV735" i="6" s="1"/>
  <c r="BT735" i="6"/>
  <c r="BU735" i="6"/>
  <c r="AI736" i="6"/>
  <c r="AL736" i="6" s="1"/>
  <c r="AJ736" i="6"/>
  <c r="AK736" i="6"/>
  <c r="AM736" i="6"/>
  <c r="AN736" i="6"/>
  <c r="AP736" i="6" s="1"/>
  <c r="AO736" i="6"/>
  <c r="AQ736" i="6"/>
  <c r="AT736" i="6" s="1"/>
  <c r="AR736" i="6"/>
  <c r="AS736" i="6"/>
  <c r="AU736" i="6"/>
  <c r="AX736" i="6" s="1"/>
  <c r="AV736" i="6"/>
  <c r="AW736" i="6"/>
  <c r="AY736" i="6"/>
  <c r="BB736" i="6" s="1"/>
  <c r="AZ736" i="6"/>
  <c r="BA736" i="6"/>
  <c r="BC736" i="6"/>
  <c r="BF736" i="6" s="1"/>
  <c r="BD736" i="6"/>
  <c r="BE736" i="6"/>
  <c r="BG736" i="6"/>
  <c r="BH736" i="6"/>
  <c r="BI736" i="6"/>
  <c r="BJ736" i="6"/>
  <c r="BK736" i="6"/>
  <c r="BL736" i="6"/>
  <c r="BM736" i="6"/>
  <c r="BO736" i="6"/>
  <c r="BP736" i="6"/>
  <c r="BQ736" i="6"/>
  <c r="BR736" i="6"/>
  <c r="BS736" i="6"/>
  <c r="BV736" i="6" s="1"/>
  <c r="BT736" i="6"/>
  <c r="BU736" i="6"/>
  <c r="AI737" i="6"/>
  <c r="AJ737" i="6"/>
  <c r="AL737" i="6" s="1"/>
  <c r="AK737" i="6"/>
  <c r="AM737" i="6"/>
  <c r="AN737" i="6"/>
  <c r="AO737" i="6"/>
  <c r="AP737" i="6"/>
  <c r="AQ737" i="6"/>
  <c r="AR737" i="6"/>
  <c r="AS737" i="6"/>
  <c r="AT737" i="6"/>
  <c r="AU737" i="6"/>
  <c r="AV737" i="6"/>
  <c r="AW737" i="6"/>
  <c r="AX737" i="6"/>
  <c r="AY737" i="6"/>
  <c r="AZ737" i="6"/>
  <c r="BB737" i="6" s="1"/>
  <c r="BA737" i="6"/>
  <c r="BC737" i="6"/>
  <c r="BD737" i="6"/>
  <c r="BE737" i="6"/>
  <c r="BF737" i="6" s="1"/>
  <c r="BG737" i="6"/>
  <c r="BH737" i="6"/>
  <c r="BI737" i="6"/>
  <c r="BK737" i="6"/>
  <c r="BN737" i="6" s="1"/>
  <c r="BL737" i="6"/>
  <c r="BM737" i="6"/>
  <c r="BO737" i="6"/>
  <c r="BP737" i="6"/>
  <c r="BQ737" i="6"/>
  <c r="BR737" i="6"/>
  <c r="BS737" i="6"/>
  <c r="BT737" i="6"/>
  <c r="BU737" i="6"/>
  <c r="BV737" i="6" s="1"/>
  <c r="AI738" i="6"/>
  <c r="AJ738" i="6"/>
  <c r="AK738" i="6"/>
  <c r="AM738" i="6"/>
  <c r="AN738" i="6"/>
  <c r="AO738" i="6"/>
  <c r="AP738" i="6"/>
  <c r="AQ738" i="6"/>
  <c r="AT738" i="6" s="1"/>
  <c r="AR738" i="6"/>
  <c r="AS738" i="6"/>
  <c r="AU738" i="6"/>
  <c r="AX738" i="6" s="1"/>
  <c r="AV738" i="6"/>
  <c r="AW738" i="6"/>
  <c r="AY738" i="6"/>
  <c r="BB738" i="6" s="1"/>
  <c r="AZ738" i="6"/>
  <c r="BA738" i="6"/>
  <c r="BC738" i="6"/>
  <c r="BD738" i="6"/>
  <c r="BE738" i="6"/>
  <c r="BF738" i="6" s="1"/>
  <c r="BG738" i="6"/>
  <c r="BJ738" i="6" s="1"/>
  <c r="BH738" i="6"/>
  <c r="BI738" i="6"/>
  <c r="BK738" i="6"/>
  <c r="BN738" i="6" s="1"/>
  <c r="BL738" i="6"/>
  <c r="BM738" i="6"/>
  <c r="BO738" i="6"/>
  <c r="BR738" i="6" s="1"/>
  <c r="BP738" i="6"/>
  <c r="BQ738" i="6"/>
  <c r="BS738" i="6"/>
  <c r="BT738" i="6"/>
  <c r="BV738" i="6" s="1"/>
  <c r="BU738" i="6"/>
  <c r="AI739" i="6"/>
  <c r="AL739" i="6" s="1"/>
  <c r="BW739" i="6" s="1"/>
  <c r="BX739" i="6" s="1"/>
  <c r="AJ739" i="6"/>
  <c r="AK739" i="6"/>
  <c r="AM739" i="6"/>
  <c r="AN739" i="6"/>
  <c r="AO739" i="6"/>
  <c r="AP739" i="6"/>
  <c r="AQ739" i="6"/>
  <c r="AR739" i="6"/>
  <c r="AS739" i="6"/>
  <c r="AT739" i="6" s="1"/>
  <c r="AU739" i="6"/>
  <c r="AX739" i="6" s="1"/>
  <c r="AV739" i="6"/>
  <c r="AW739" i="6"/>
  <c r="AY739" i="6"/>
  <c r="BB739" i="6" s="1"/>
  <c r="AZ739" i="6"/>
  <c r="BA739" i="6"/>
  <c r="BC739" i="6"/>
  <c r="BD739" i="6"/>
  <c r="BF739" i="6" s="1"/>
  <c r="BE739" i="6"/>
  <c r="BG739" i="6"/>
  <c r="BH739" i="6"/>
  <c r="BJ739" i="6" s="1"/>
  <c r="BI739" i="6"/>
  <c r="BK739" i="6"/>
  <c r="BN739" i="6" s="1"/>
  <c r="BL739" i="6"/>
  <c r="BM739" i="6"/>
  <c r="BO739" i="6"/>
  <c r="BP739" i="6"/>
  <c r="BQ739" i="6"/>
  <c r="BR739" i="6"/>
  <c r="BS739" i="6"/>
  <c r="BT739" i="6"/>
  <c r="BU739" i="6"/>
  <c r="BV739" i="6"/>
  <c r="AI740" i="6"/>
  <c r="AL740" i="6" s="1"/>
  <c r="AJ740" i="6"/>
  <c r="AK740" i="6"/>
  <c r="AM740" i="6"/>
  <c r="AN740" i="6"/>
  <c r="AO740" i="6"/>
  <c r="AQ740" i="6"/>
  <c r="AR740" i="6"/>
  <c r="AT740" i="6" s="1"/>
  <c r="AS740" i="6"/>
  <c r="AU740" i="6"/>
  <c r="AV740" i="6"/>
  <c r="AW740" i="6"/>
  <c r="AX740" i="6" s="1"/>
  <c r="AY740" i="6"/>
  <c r="AZ740" i="6"/>
  <c r="BA740" i="6"/>
  <c r="BC740" i="6"/>
  <c r="BD740" i="6"/>
  <c r="BE740" i="6"/>
  <c r="BG740" i="6"/>
  <c r="BH740" i="6"/>
  <c r="BI740" i="6"/>
  <c r="BJ740" i="6"/>
  <c r="BK740" i="6"/>
  <c r="BL740" i="6"/>
  <c r="BM740" i="6"/>
  <c r="BN740" i="6" s="1"/>
  <c r="BO740" i="6"/>
  <c r="BP740" i="6"/>
  <c r="BQ740" i="6"/>
  <c r="BS740" i="6"/>
  <c r="BT740" i="6"/>
  <c r="BU740" i="6"/>
  <c r="BV740" i="6"/>
  <c r="AI741" i="6"/>
  <c r="AJ741" i="6"/>
  <c r="AL741" i="6" s="1"/>
  <c r="BW741" i="6" s="1"/>
  <c r="BX741" i="6" s="1"/>
  <c r="AK741" i="6"/>
  <c r="AM741" i="6"/>
  <c r="AN741" i="6"/>
  <c r="AP741" i="6" s="1"/>
  <c r="AO741" i="6"/>
  <c r="AQ741" i="6"/>
  <c r="AR741" i="6"/>
  <c r="AT741" i="6" s="1"/>
  <c r="AS741" i="6"/>
  <c r="AU741" i="6"/>
  <c r="AX741" i="6" s="1"/>
  <c r="AV741" i="6"/>
  <c r="AW741" i="6"/>
  <c r="AY741" i="6"/>
  <c r="BB741" i="6" s="1"/>
  <c r="AZ741" i="6"/>
  <c r="BA741" i="6"/>
  <c r="BC741" i="6"/>
  <c r="BF741" i="6" s="1"/>
  <c r="BD741" i="6"/>
  <c r="BE741" i="6"/>
  <c r="BG741" i="6"/>
  <c r="BJ741" i="6" s="1"/>
  <c r="BH741" i="6"/>
  <c r="BI741" i="6"/>
  <c r="BK741" i="6"/>
  <c r="BL741" i="6"/>
  <c r="BN741" i="6" s="1"/>
  <c r="BM741" i="6"/>
  <c r="BO741" i="6"/>
  <c r="BR741" i="6" s="1"/>
  <c r="BP741" i="6"/>
  <c r="BQ741" i="6"/>
  <c r="BS741" i="6"/>
  <c r="BT741" i="6"/>
  <c r="BV741" i="6" s="1"/>
  <c r="BU741" i="6"/>
  <c r="AI742" i="6"/>
  <c r="AJ742" i="6"/>
  <c r="AK742" i="6"/>
  <c r="AL742" i="6"/>
  <c r="AM742" i="6"/>
  <c r="AN742" i="6"/>
  <c r="AO742" i="6"/>
  <c r="AP742" i="6"/>
  <c r="AQ742" i="6"/>
  <c r="AR742" i="6"/>
  <c r="AS742" i="6"/>
  <c r="AT742" i="6"/>
  <c r="AU742" i="6"/>
  <c r="AV742" i="6"/>
  <c r="AX742" i="6" s="1"/>
  <c r="AW742" i="6"/>
  <c r="AY742" i="6"/>
  <c r="AZ742" i="6"/>
  <c r="BA742" i="6"/>
  <c r="BB742" i="6" s="1"/>
  <c r="BC742" i="6"/>
  <c r="BD742" i="6"/>
  <c r="BE742" i="6"/>
  <c r="BG742" i="6"/>
  <c r="BH742" i="6"/>
  <c r="BI742" i="6"/>
  <c r="BK742" i="6"/>
  <c r="BL742" i="6"/>
  <c r="BM742" i="6"/>
  <c r="BN742" i="6"/>
  <c r="BO742" i="6"/>
  <c r="BP742" i="6"/>
  <c r="BQ742" i="6"/>
  <c r="BR742" i="6" s="1"/>
  <c r="BS742" i="6"/>
  <c r="BT742" i="6"/>
  <c r="BU742" i="6"/>
  <c r="AI743" i="6"/>
  <c r="AJ743" i="6"/>
  <c r="AL743" i="6" s="1"/>
  <c r="AK743" i="6"/>
  <c r="AM743" i="6"/>
  <c r="AP743" i="6" s="1"/>
  <c r="AN743" i="6"/>
  <c r="AO743" i="6"/>
  <c r="AQ743" i="6"/>
  <c r="AT743" i="6" s="1"/>
  <c r="AR743" i="6"/>
  <c r="AS743" i="6"/>
  <c r="AU743" i="6"/>
  <c r="AV743" i="6"/>
  <c r="AX743" i="6" s="1"/>
  <c r="AW743" i="6"/>
  <c r="AY743" i="6"/>
  <c r="AZ743" i="6"/>
  <c r="BA743" i="6"/>
  <c r="BB743" i="6"/>
  <c r="BC743" i="6"/>
  <c r="BF743" i="6" s="1"/>
  <c r="BD743" i="6"/>
  <c r="BE743" i="6"/>
  <c r="BG743" i="6"/>
  <c r="BH743" i="6"/>
  <c r="BI743" i="6"/>
  <c r="BJ743" i="6"/>
  <c r="BK743" i="6"/>
  <c r="BL743" i="6"/>
  <c r="BN743" i="6" s="1"/>
  <c r="BM743" i="6"/>
  <c r="BO743" i="6"/>
  <c r="BP743" i="6"/>
  <c r="BQ743" i="6"/>
  <c r="BR743" i="6"/>
  <c r="BS743" i="6"/>
  <c r="BT743" i="6"/>
  <c r="BU743" i="6"/>
  <c r="BV743" i="6"/>
  <c r="AI744" i="6"/>
  <c r="AJ744" i="6"/>
  <c r="AK744" i="6"/>
  <c r="AM744" i="6"/>
  <c r="AN744" i="6"/>
  <c r="AO744" i="6"/>
  <c r="AP744" i="6" s="1"/>
  <c r="AQ744" i="6"/>
  <c r="AR744" i="6"/>
  <c r="AS744" i="6"/>
  <c r="AU744" i="6"/>
  <c r="AV744" i="6"/>
  <c r="AW744" i="6"/>
  <c r="AX744" i="6"/>
  <c r="AY744" i="6"/>
  <c r="AZ744" i="6"/>
  <c r="BB744" i="6" s="1"/>
  <c r="BA744" i="6"/>
  <c r="BC744" i="6"/>
  <c r="BD744" i="6"/>
  <c r="BE744" i="6"/>
  <c r="BF744" i="6" s="1"/>
  <c r="BG744" i="6"/>
  <c r="BJ744" i="6" s="1"/>
  <c r="BH744" i="6"/>
  <c r="BI744" i="6"/>
  <c r="BK744" i="6"/>
  <c r="BL744" i="6"/>
  <c r="BN744" i="6" s="1"/>
  <c r="BM744" i="6"/>
  <c r="BO744" i="6"/>
  <c r="BP744" i="6"/>
  <c r="BQ744" i="6"/>
  <c r="BR744" i="6" s="1"/>
  <c r="BS744" i="6"/>
  <c r="BV744" i="6" s="1"/>
  <c r="BT744" i="6"/>
  <c r="BU744" i="6"/>
  <c r="AI745" i="6"/>
  <c r="AL745" i="6" s="1"/>
  <c r="AJ745" i="6"/>
  <c r="AK745" i="6"/>
  <c r="AM745" i="6"/>
  <c r="AN745" i="6"/>
  <c r="AP745" i="6" s="1"/>
  <c r="AO745" i="6"/>
  <c r="AQ745" i="6"/>
  <c r="AT745" i="6" s="1"/>
  <c r="AR745" i="6"/>
  <c r="AS745" i="6"/>
  <c r="AU745" i="6"/>
  <c r="AV745" i="6"/>
  <c r="AW745" i="6"/>
  <c r="AX745" i="6"/>
  <c r="AY745" i="6"/>
  <c r="AZ745" i="6"/>
  <c r="BA745" i="6"/>
  <c r="BB745" i="6"/>
  <c r="BC745" i="6"/>
  <c r="BD745" i="6"/>
  <c r="BE745" i="6"/>
  <c r="BF745" i="6" s="1"/>
  <c r="BG745" i="6"/>
  <c r="BH745" i="6"/>
  <c r="BJ745" i="6" s="1"/>
  <c r="BI745" i="6"/>
  <c r="BK745" i="6"/>
  <c r="BN745" i="6" s="1"/>
  <c r="BL745" i="6"/>
  <c r="BM745" i="6"/>
  <c r="BO745" i="6"/>
  <c r="BP745" i="6"/>
  <c r="BR745" i="6" s="1"/>
  <c r="BQ745" i="6"/>
  <c r="BS745" i="6"/>
  <c r="BV745" i="6" s="1"/>
  <c r="BT745" i="6"/>
  <c r="BU745" i="6"/>
  <c r="AI746" i="6"/>
  <c r="AL746" i="6" s="1"/>
  <c r="AJ746" i="6"/>
  <c r="AK746" i="6"/>
  <c r="AM746" i="6"/>
  <c r="AN746" i="6"/>
  <c r="AO746" i="6"/>
  <c r="AP746" i="6"/>
  <c r="AQ746" i="6"/>
  <c r="AR746" i="6"/>
  <c r="AS746" i="6"/>
  <c r="AT746" i="6"/>
  <c r="AU746" i="6"/>
  <c r="AV746" i="6"/>
  <c r="AW746" i="6"/>
  <c r="AX746" i="6" s="1"/>
  <c r="AY746" i="6"/>
  <c r="BB746" i="6" s="1"/>
  <c r="AZ746" i="6"/>
  <c r="BA746" i="6"/>
  <c r="BC746" i="6"/>
  <c r="BD746" i="6"/>
  <c r="BF746" i="6" s="1"/>
  <c r="BE746" i="6"/>
  <c r="BG746" i="6"/>
  <c r="BH746" i="6"/>
  <c r="BI746" i="6"/>
  <c r="BK746" i="6"/>
  <c r="BL746" i="6"/>
  <c r="BM746" i="6"/>
  <c r="BN746" i="6" s="1"/>
  <c r="BO746" i="6"/>
  <c r="BP746" i="6"/>
  <c r="BQ746" i="6"/>
  <c r="BS746" i="6"/>
  <c r="BT746" i="6"/>
  <c r="BU746" i="6"/>
  <c r="BV746" i="6"/>
  <c r="AI747" i="6"/>
  <c r="AJ747" i="6"/>
  <c r="AL747" i="6" s="1"/>
  <c r="AK747" i="6"/>
  <c r="AM747" i="6"/>
  <c r="AP747" i="6" s="1"/>
  <c r="AN747" i="6"/>
  <c r="AO747" i="6"/>
  <c r="AQ747" i="6"/>
  <c r="AR747" i="6"/>
  <c r="AT747" i="6" s="1"/>
  <c r="AS747" i="6"/>
  <c r="AU747" i="6"/>
  <c r="AV747" i="6"/>
  <c r="AW747" i="6"/>
  <c r="AX747" i="6"/>
  <c r="AY747" i="6"/>
  <c r="BB747" i="6" s="1"/>
  <c r="AZ747" i="6"/>
  <c r="BA747" i="6"/>
  <c r="BC747" i="6"/>
  <c r="BD747" i="6"/>
  <c r="BE747" i="6"/>
  <c r="BF747" i="6"/>
  <c r="BG747" i="6"/>
  <c r="BH747" i="6"/>
  <c r="BI747" i="6"/>
  <c r="BJ747" i="6" s="1"/>
  <c r="BK747" i="6"/>
  <c r="BL747" i="6"/>
  <c r="BN747" i="6" s="1"/>
  <c r="BM747" i="6"/>
  <c r="BO747" i="6"/>
  <c r="BP747" i="6"/>
  <c r="BR747" i="6" s="1"/>
  <c r="BQ747" i="6"/>
  <c r="BS747" i="6"/>
  <c r="BT747" i="6"/>
  <c r="BV747" i="6" s="1"/>
  <c r="BU747" i="6"/>
  <c r="AI748" i="6"/>
  <c r="AJ748" i="6"/>
  <c r="AK748" i="6"/>
  <c r="AL748" i="6"/>
  <c r="AM748" i="6"/>
  <c r="AP748" i="6" s="1"/>
  <c r="AN748" i="6"/>
  <c r="AO748" i="6"/>
  <c r="AQ748" i="6"/>
  <c r="AT748" i="6" s="1"/>
  <c r="AR748" i="6"/>
  <c r="AS748" i="6"/>
  <c r="AU748" i="6"/>
  <c r="AV748" i="6"/>
  <c r="AW748" i="6"/>
  <c r="AY748" i="6"/>
  <c r="BB748" i="6" s="1"/>
  <c r="AZ748" i="6"/>
  <c r="BA748" i="6"/>
  <c r="BC748" i="6"/>
  <c r="BF748" i="6" s="1"/>
  <c r="BD748" i="6"/>
  <c r="BE748" i="6"/>
  <c r="BG748" i="6"/>
  <c r="BH748" i="6"/>
  <c r="BJ748" i="6" s="1"/>
  <c r="BI748" i="6"/>
  <c r="BK748" i="6"/>
  <c r="BN748" i="6" s="1"/>
  <c r="BL748" i="6"/>
  <c r="BM748" i="6"/>
  <c r="BO748" i="6"/>
  <c r="BP748" i="6"/>
  <c r="BQ748" i="6"/>
  <c r="BR748" i="6"/>
  <c r="BS748" i="6"/>
  <c r="BT748" i="6"/>
  <c r="BU748" i="6"/>
  <c r="BV748" i="6"/>
  <c r="AI749" i="6"/>
  <c r="AJ749" i="6"/>
  <c r="AK749" i="6"/>
  <c r="AL749" i="6"/>
  <c r="AM749" i="6"/>
  <c r="AN749" i="6"/>
  <c r="AO749" i="6"/>
  <c r="AP749" i="6" s="1"/>
  <c r="AQ749" i="6"/>
  <c r="AR749" i="6"/>
  <c r="AS749" i="6"/>
  <c r="AU749" i="6"/>
  <c r="AV749" i="6"/>
  <c r="AW749" i="6"/>
  <c r="AX749" i="6"/>
  <c r="AY749" i="6"/>
  <c r="AZ749" i="6"/>
  <c r="BB749" i="6" s="1"/>
  <c r="BA749" i="6"/>
  <c r="BC749" i="6"/>
  <c r="BD749" i="6"/>
  <c r="BE749" i="6"/>
  <c r="BG749" i="6"/>
  <c r="BH749" i="6"/>
  <c r="BI749" i="6"/>
  <c r="BK749" i="6"/>
  <c r="BL749" i="6"/>
  <c r="BM749" i="6"/>
  <c r="BN749" i="6"/>
  <c r="BO749" i="6"/>
  <c r="BR749" i="6" s="1"/>
  <c r="BP749" i="6"/>
  <c r="BQ749" i="6"/>
  <c r="BS749" i="6"/>
  <c r="BT749" i="6"/>
  <c r="BU749" i="6"/>
  <c r="AI750" i="6"/>
  <c r="AJ750" i="6"/>
  <c r="AK750" i="6"/>
  <c r="AM750" i="6"/>
  <c r="AP750" i="6" s="1"/>
  <c r="AN750" i="6"/>
  <c r="AO750" i="6"/>
  <c r="AQ750" i="6"/>
  <c r="AR750" i="6"/>
  <c r="AS750" i="6"/>
  <c r="AU750" i="6"/>
  <c r="AV750" i="6"/>
  <c r="AW750" i="6"/>
  <c r="AY750" i="6"/>
  <c r="AZ750" i="6"/>
  <c r="BA750" i="6"/>
  <c r="BB750" i="6" s="1"/>
  <c r="BC750" i="6"/>
  <c r="BF750" i="6" s="1"/>
  <c r="BD750" i="6"/>
  <c r="BE750" i="6"/>
  <c r="BG750" i="6"/>
  <c r="BJ750" i="6" s="1"/>
  <c r="BH750" i="6"/>
  <c r="BI750" i="6"/>
  <c r="BK750" i="6"/>
  <c r="BN750" i="6" s="1"/>
  <c r="BL750" i="6"/>
  <c r="BM750" i="6"/>
  <c r="BO750" i="6"/>
  <c r="BP750" i="6"/>
  <c r="BR750" i="6" s="1"/>
  <c r="BQ750" i="6"/>
  <c r="BS750" i="6"/>
  <c r="BV750" i="6" s="1"/>
  <c r="BT750" i="6"/>
  <c r="BU750" i="6"/>
  <c r="AI751" i="6"/>
  <c r="AL751" i="6" s="1"/>
  <c r="AJ751" i="6"/>
  <c r="AK751" i="6"/>
  <c r="AM751" i="6"/>
  <c r="AN751" i="6"/>
  <c r="AP751" i="6" s="1"/>
  <c r="BW751" i="6" s="1"/>
  <c r="BX751" i="6" s="1"/>
  <c r="AO751" i="6"/>
  <c r="AQ751" i="6"/>
  <c r="AT751" i="6" s="1"/>
  <c r="AR751" i="6"/>
  <c r="AS751" i="6"/>
  <c r="AU751" i="6"/>
  <c r="AX751" i="6" s="1"/>
  <c r="AV751" i="6"/>
  <c r="AW751" i="6"/>
  <c r="AY751" i="6"/>
  <c r="BB751" i="6" s="1"/>
  <c r="AZ751" i="6"/>
  <c r="BA751" i="6"/>
  <c r="BC751" i="6"/>
  <c r="BD751" i="6"/>
  <c r="BE751" i="6"/>
  <c r="BF751" i="6"/>
  <c r="BG751" i="6"/>
  <c r="BJ751" i="6" s="1"/>
  <c r="BH751" i="6"/>
  <c r="BI751" i="6"/>
  <c r="BK751" i="6"/>
  <c r="BN751" i="6" s="1"/>
  <c r="BL751" i="6"/>
  <c r="BM751" i="6"/>
  <c r="BO751" i="6"/>
  <c r="BP751" i="6"/>
  <c r="BR751" i="6" s="1"/>
  <c r="BQ751" i="6"/>
  <c r="BS751" i="6"/>
  <c r="BT751" i="6"/>
  <c r="BU751" i="6"/>
  <c r="BV751" i="6"/>
  <c r="AI752" i="6"/>
  <c r="AJ752" i="6"/>
  <c r="AK752" i="6"/>
  <c r="AL752" i="6"/>
  <c r="AM752" i="6"/>
  <c r="AN752" i="6"/>
  <c r="AO752" i="6"/>
  <c r="AP752" i="6" s="1"/>
  <c r="AQ752" i="6"/>
  <c r="AT752" i="6" s="1"/>
  <c r="AR752" i="6"/>
  <c r="AS752" i="6"/>
  <c r="AU752" i="6"/>
  <c r="AX752" i="6" s="1"/>
  <c r="AV752" i="6"/>
  <c r="AW752" i="6"/>
  <c r="AY752" i="6"/>
  <c r="AZ752" i="6"/>
  <c r="BA752" i="6"/>
  <c r="BC752" i="6"/>
  <c r="BD752" i="6"/>
  <c r="BF752" i="6" s="1"/>
  <c r="BE752" i="6"/>
  <c r="BG752" i="6"/>
  <c r="BH752" i="6"/>
  <c r="BI752" i="6"/>
  <c r="BJ752" i="6"/>
  <c r="BK752" i="6"/>
  <c r="BN752" i="6" s="1"/>
  <c r="BL752" i="6"/>
  <c r="BM752" i="6"/>
  <c r="BO752" i="6"/>
  <c r="BR752" i="6" s="1"/>
  <c r="BP752" i="6"/>
  <c r="BQ752" i="6"/>
  <c r="BS752" i="6"/>
  <c r="BV752" i="6" s="1"/>
  <c r="BT752" i="6"/>
  <c r="BU752" i="6"/>
  <c r="AI753" i="6"/>
  <c r="AJ753" i="6"/>
  <c r="AL753" i="6" s="1"/>
  <c r="AK753" i="6"/>
  <c r="AM753" i="6"/>
  <c r="AN753" i="6"/>
  <c r="AP753" i="6" s="1"/>
  <c r="AO753" i="6"/>
  <c r="AQ753" i="6"/>
  <c r="AT753" i="6" s="1"/>
  <c r="AR753" i="6"/>
  <c r="AS753" i="6"/>
  <c r="AU753" i="6"/>
  <c r="AX753" i="6" s="1"/>
  <c r="AV753" i="6"/>
  <c r="AW753" i="6"/>
  <c r="AY753" i="6"/>
  <c r="AZ753" i="6"/>
  <c r="BB753" i="6" s="1"/>
  <c r="BA753" i="6"/>
  <c r="BC753" i="6"/>
  <c r="BD753" i="6"/>
  <c r="BE753" i="6"/>
  <c r="BF753" i="6"/>
  <c r="BG753" i="6"/>
  <c r="BJ753" i="6" s="1"/>
  <c r="BH753" i="6"/>
  <c r="BI753" i="6"/>
  <c r="BK753" i="6"/>
  <c r="BL753" i="6"/>
  <c r="BM753" i="6"/>
  <c r="BN753" i="6"/>
  <c r="BO753" i="6"/>
  <c r="BP753" i="6"/>
  <c r="BR753" i="6" s="1"/>
  <c r="BQ753" i="6"/>
  <c r="BS753" i="6"/>
  <c r="BT753" i="6"/>
  <c r="BU753" i="6"/>
  <c r="BV753" i="6"/>
  <c r="AI754" i="6"/>
  <c r="AJ754" i="6"/>
  <c r="AK754" i="6"/>
  <c r="AM754" i="6"/>
  <c r="AN754" i="6"/>
  <c r="AO754" i="6"/>
  <c r="AQ754" i="6"/>
  <c r="AR754" i="6"/>
  <c r="AS754" i="6"/>
  <c r="AT754" i="6" s="1"/>
  <c r="AU754" i="6"/>
  <c r="AX754" i="6" s="1"/>
  <c r="AV754" i="6"/>
  <c r="AW754" i="6"/>
  <c r="AY754" i="6"/>
  <c r="BB754" i="6" s="1"/>
  <c r="AZ754" i="6"/>
  <c r="BA754" i="6"/>
  <c r="BC754" i="6"/>
  <c r="BD754" i="6"/>
  <c r="BE754" i="6"/>
  <c r="BF754" i="6"/>
  <c r="BG754" i="6"/>
  <c r="BJ754" i="6" s="1"/>
  <c r="BH754" i="6"/>
  <c r="BI754" i="6"/>
  <c r="BK754" i="6"/>
  <c r="BN754" i="6" s="1"/>
  <c r="BL754" i="6"/>
  <c r="BM754" i="6"/>
  <c r="BO754" i="6"/>
  <c r="BP754" i="6"/>
  <c r="BQ754" i="6"/>
  <c r="BS754" i="6"/>
  <c r="BV754" i="6" s="1"/>
  <c r="BT754" i="6"/>
  <c r="BU754" i="6"/>
  <c r="AI755" i="6"/>
  <c r="AL755" i="6" s="1"/>
  <c r="AJ755" i="6"/>
  <c r="AK755" i="6"/>
  <c r="AM755" i="6"/>
  <c r="AP755" i="6" s="1"/>
  <c r="AN755" i="6"/>
  <c r="AO755" i="6"/>
  <c r="AQ755" i="6"/>
  <c r="AR755" i="6"/>
  <c r="AT755" i="6" s="1"/>
  <c r="AS755" i="6"/>
  <c r="AU755" i="6"/>
  <c r="AX755" i="6" s="1"/>
  <c r="AV755" i="6"/>
  <c r="AW755" i="6"/>
  <c r="AY755" i="6"/>
  <c r="BB755" i="6" s="1"/>
  <c r="AZ755" i="6"/>
  <c r="BA755" i="6"/>
  <c r="BC755" i="6"/>
  <c r="BD755" i="6"/>
  <c r="BE755" i="6"/>
  <c r="BF755" i="6"/>
  <c r="BG755" i="6"/>
  <c r="BH755" i="6"/>
  <c r="BI755" i="6"/>
  <c r="BJ755" i="6"/>
  <c r="BK755" i="6"/>
  <c r="BL755" i="6"/>
  <c r="BM755" i="6"/>
  <c r="BN755" i="6"/>
  <c r="BO755" i="6"/>
  <c r="BP755" i="6"/>
  <c r="BQ755" i="6"/>
  <c r="BR755" i="6"/>
  <c r="BS755" i="6"/>
  <c r="BT755" i="6"/>
  <c r="BV755" i="6" s="1"/>
  <c r="BU755" i="6"/>
  <c r="AI756" i="6"/>
  <c r="AJ756" i="6"/>
  <c r="AL756" i="6" s="1"/>
  <c r="AK756" i="6"/>
  <c r="AM756" i="6"/>
  <c r="AN756" i="6"/>
  <c r="AO756" i="6"/>
  <c r="AQ756" i="6"/>
  <c r="AR756" i="6"/>
  <c r="AS756" i="6"/>
  <c r="AU756" i="6"/>
  <c r="AV756" i="6"/>
  <c r="AX756" i="6" s="1"/>
  <c r="AW756" i="6"/>
  <c r="AY756" i="6"/>
  <c r="AZ756" i="6"/>
  <c r="BB756" i="6" s="1"/>
  <c r="BA756" i="6"/>
  <c r="BC756" i="6"/>
  <c r="BF756" i="6" s="1"/>
  <c r="BD756" i="6"/>
  <c r="BE756" i="6"/>
  <c r="BG756" i="6"/>
  <c r="BH756" i="6"/>
  <c r="BJ756" i="6" s="1"/>
  <c r="BI756" i="6"/>
  <c r="BK756" i="6"/>
  <c r="BL756" i="6"/>
  <c r="BN756" i="6" s="1"/>
  <c r="BM756" i="6"/>
  <c r="BO756" i="6"/>
  <c r="BP756" i="6"/>
  <c r="BR756" i="6" s="1"/>
  <c r="BQ756" i="6"/>
  <c r="BS756" i="6"/>
  <c r="BT756" i="6"/>
  <c r="BU756" i="6"/>
  <c r="BV756" i="6"/>
  <c r="AI757" i="6"/>
  <c r="AJ757" i="6"/>
  <c r="AK757" i="6"/>
  <c r="AL757" i="6"/>
  <c r="AM757" i="6"/>
  <c r="AP757" i="6" s="1"/>
  <c r="AN757" i="6"/>
  <c r="AO757" i="6"/>
  <c r="AQ757" i="6"/>
  <c r="AT757" i="6" s="1"/>
  <c r="AR757" i="6"/>
  <c r="AS757" i="6"/>
  <c r="AU757" i="6"/>
  <c r="AX757" i="6" s="1"/>
  <c r="AV757" i="6"/>
  <c r="AW757" i="6"/>
  <c r="AY757" i="6"/>
  <c r="AZ757" i="6"/>
  <c r="BA757" i="6"/>
  <c r="BB757" i="6"/>
  <c r="BC757" i="6"/>
  <c r="BD757" i="6"/>
  <c r="BE757" i="6"/>
  <c r="BG757" i="6"/>
  <c r="BH757" i="6"/>
  <c r="BI757" i="6"/>
  <c r="BK757" i="6"/>
  <c r="BL757" i="6"/>
  <c r="BM757" i="6"/>
  <c r="BN757" i="6"/>
  <c r="BO757" i="6"/>
  <c r="BP757" i="6"/>
  <c r="BQ757" i="6"/>
  <c r="BR757" i="6"/>
  <c r="BS757" i="6"/>
  <c r="BV757" i="6" s="1"/>
  <c r="BT757" i="6"/>
  <c r="BU757" i="6"/>
  <c r="AI758" i="6"/>
  <c r="AJ758" i="6"/>
  <c r="AK758" i="6"/>
  <c r="AL758" i="6" s="1"/>
  <c r="AM758" i="6"/>
  <c r="AP758" i="6" s="1"/>
  <c r="AN758" i="6"/>
  <c r="AO758" i="6"/>
  <c r="AQ758" i="6"/>
  <c r="AR758" i="6"/>
  <c r="AS758" i="6"/>
  <c r="AU758" i="6"/>
  <c r="AV758" i="6"/>
  <c r="AW758" i="6"/>
  <c r="AY758" i="6"/>
  <c r="AZ758" i="6"/>
  <c r="BB758" i="6" s="1"/>
  <c r="BA758" i="6"/>
  <c r="BC758" i="6"/>
  <c r="BF758" i="6" s="1"/>
  <c r="BD758" i="6"/>
  <c r="BE758" i="6"/>
  <c r="BG758" i="6"/>
  <c r="BJ758" i="6" s="1"/>
  <c r="BH758" i="6"/>
  <c r="BI758" i="6"/>
  <c r="BK758" i="6"/>
  <c r="BL758" i="6"/>
  <c r="BM758" i="6"/>
  <c r="BN758" i="6"/>
  <c r="BO758" i="6"/>
  <c r="BR758" i="6" s="1"/>
  <c r="BP758" i="6"/>
  <c r="BQ758" i="6"/>
  <c r="BS758" i="6"/>
  <c r="BV758" i="6" s="1"/>
  <c r="BT758" i="6"/>
  <c r="BU758" i="6"/>
  <c r="AI759" i="6"/>
  <c r="AL759" i="6" s="1"/>
  <c r="AJ759" i="6"/>
  <c r="AK759" i="6"/>
  <c r="AM759" i="6"/>
  <c r="AN759" i="6"/>
  <c r="AP759" i="6" s="1"/>
  <c r="AO759" i="6"/>
  <c r="AQ759" i="6"/>
  <c r="AT759" i="6" s="1"/>
  <c r="AR759" i="6"/>
  <c r="AS759" i="6"/>
  <c r="AU759" i="6"/>
  <c r="AX759" i="6" s="1"/>
  <c r="AV759" i="6"/>
  <c r="AW759" i="6"/>
  <c r="AY759" i="6"/>
  <c r="BB759" i="6" s="1"/>
  <c r="AZ759" i="6"/>
  <c r="BA759" i="6"/>
  <c r="BC759" i="6"/>
  <c r="BF759" i="6" s="1"/>
  <c r="BD759" i="6"/>
  <c r="BE759" i="6"/>
  <c r="BG759" i="6"/>
  <c r="BJ759" i="6" s="1"/>
  <c r="BH759" i="6"/>
  <c r="BI759" i="6"/>
  <c r="BK759" i="6"/>
  <c r="BN759" i="6" s="1"/>
  <c r="BL759" i="6"/>
  <c r="BM759" i="6"/>
  <c r="BO759" i="6"/>
  <c r="BP759" i="6"/>
  <c r="BR759" i="6" s="1"/>
  <c r="BQ759" i="6"/>
  <c r="BS759" i="6"/>
  <c r="BV759" i="6" s="1"/>
  <c r="BT759" i="6"/>
  <c r="BU759" i="6"/>
  <c r="AI760" i="6"/>
  <c r="AJ760" i="6"/>
  <c r="AK760" i="6"/>
  <c r="AL760" i="6"/>
  <c r="AM760" i="6"/>
  <c r="AN760" i="6"/>
  <c r="AO760" i="6"/>
  <c r="AP760" i="6" s="1"/>
  <c r="AQ760" i="6"/>
  <c r="AR760" i="6"/>
  <c r="AT760" i="6" s="1"/>
  <c r="AS760" i="6"/>
  <c r="AU760" i="6"/>
  <c r="AX760" i="6" s="1"/>
  <c r="AV760" i="6"/>
  <c r="AW760" i="6"/>
  <c r="AY760" i="6"/>
  <c r="AZ760" i="6"/>
  <c r="BB760" i="6" s="1"/>
  <c r="BA760" i="6"/>
  <c r="BC760" i="6"/>
  <c r="BF760" i="6" s="1"/>
  <c r="BD760" i="6"/>
  <c r="BE760" i="6"/>
  <c r="BG760" i="6"/>
  <c r="BJ760" i="6" s="1"/>
  <c r="BH760" i="6"/>
  <c r="BI760" i="6"/>
  <c r="BK760" i="6"/>
  <c r="BL760" i="6"/>
  <c r="BM760" i="6"/>
  <c r="BN760" i="6"/>
  <c r="BO760" i="6"/>
  <c r="BP760" i="6"/>
  <c r="BQ760" i="6"/>
  <c r="BR760" i="6"/>
  <c r="BS760" i="6"/>
  <c r="BT760" i="6"/>
  <c r="BU760" i="6"/>
  <c r="BV760" i="6" s="1"/>
  <c r="AI761" i="6"/>
  <c r="AL761" i="6" s="1"/>
  <c r="AJ761" i="6"/>
  <c r="AK761" i="6"/>
  <c r="AM761" i="6"/>
  <c r="AP761" i="6" s="1"/>
  <c r="AN761" i="6"/>
  <c r="AO761" i="6"/>
  <c r="AQ761" i="6"/>
  <c r="AT761" i="6" s="1"/>
  <c r="AR761" i="6"/>
  <c r="AS761" i="6"/>
  <c r="AU761" i="6"/>
  <c r="AX761" i="6" s="1"/>
  <c r="AV761" i="6"/>
  <c r="AW761" i="6"/>
  <c r="AY761" i="6"/>
  <c r="BB761" i="6" s="1"/>
  <c r="AZ761" i="6"/>
  <c r="BA761" i="6"/>
  <c r="BC761" i="6"/>
  <c r="BD761" i="6"/>
  <c r="BF761" i="6" s="1"/>
  <c r="BE761" i="6"/>
  <c r="BG761" i="6"/>
  <c r="BJ761" i="6" s="1"/>
  <c r="BH761" i="6"/>
  <c r="BI761" i="6"/>
  <c r="BK761" i="6"/>
  <c r="BN761" i="6" s="1"/>
  <c r="BL761" i="6"/>
  <c r="BM761" i="6"/>
  <c r="BO761" i="6"/>
  <c r="BR761" i="6" s="1"/>
  <c r="BP761" i="6"/>
  <c r="BQ761" i="6"/>
  <c r="BS761" i="6"/>
  <c r="BT761" i="6"/>
  <c r="BU761" i="6"/>
  <c r="BV761" i="6"/>
  <c r="AI762" i="6"/>
  <c r="AJ762" i="6"/>
  <c r="AK762" i="6"/>
  <c r="AL762" i="6"/>
  <c r="AM762" i="6"/>
  <c r="AN762" i="6"/>
  <c r="AP762" i="6" s="1"/>
  <c r="AO762" i="6"/>
  <c r="AQ762" i="6"/>
  <c r="AR762" i="6"/>
  <c r="AS762" i="6"/>
  <c r="AT762" i="6"/>
  <c r="AU762" i="6"/>
  <c r="AV762" i="6"/>
  <c r="AX762" i="6" s="1"/>
  <c r="AW762" i="6"/>
  <c r="AY762" i="6"/>
  <c r="AZ762" i="6"/>
  <c r="BB762" i="6" s="1"/>
  <c r="BA762" i="6"/>
  <c r="BC762" i="6"/>
  <c r="BD762" i="6"/>
  <c r="BE762" i="6"/>
  <c r="BF762" i="6"/>
  <c r="BG762" i="6"/>
  <c r="BH762" i="6"/>
  <c r="BI762" i="6"/>
  <c r="BJ762" i="6"/>
  <c r="BK762" i="6"/>
  <c r="BN762" i="6" s="1"/>
  <c r="BL762" i="6"/>
  <c r="BM762" i="6"/>
  <c r="BO762" i="6"/>
  <c r="BP762" i="6"/>
  <c r="BR762" i="6" s="1"/>
  <c r="BQ762" i="6"/>
  <c r="BS762" i="6"/>
  <c r="BV762" i="6" s="1"/>
  <c r="BT762" i="6"/>
  <c r="BU762" i="6"/>
  <c r="AI763" i="6"/>
  <c r="AJ763" i="6"/>
  <c r="AK763" i="6"/>
  <c r="AM763" i="6"/>
  <c r="AN763" i="6"/>
  <c r="AO763" i="6"/>
  <c r="AQ763" i="6"/>
  <c r="AR763" i="6"/>
  <c r="AS763" i="6"/>
  <c r="AT763" i="6"/>
  <c r="AU763" i="6"/>
  <c r="AV763" i="6"/>
  <c r="AW763" i="6"/>
  <c r="AX763" i="6"/>
  <c r="AY763" i="6"/>
  <c r="AZ763" i="6"/>
  <c r="BA763" i="6"/>
  <c r="BC763" i="6"/>
  <c r="BD763" i="6"/>
  <c r="BE763" i="6"/>
  <c r="BF763" i="6"/>
  <c r="BG763" i="6"/>
  <c r="BJ763" i="6" s="1"/>
  <c r="BH763" i="6"/>
  <c r="BI763" i="6"/>
  <c r="BK763" i="6"/>
  <c r="BL763" i="6"/>
  <c r="BM763" i="6"/>
  <c r="BO763" i="6"/>
  <c r="BP763" i="6"/>
  <c r="BQ763" i="6"/>
  <c r="BS763" i="6"/>
  <c r="BT763" i="6"/>
  <c r="BU763" i="6"/>
  <c r="BV763" i="6" s="1"/>
  <c r="AI764" i="6"/>
  <c r="AL764" i="6" s="1"/>
  <c r="AJ764" i="6"/>
  <c r="AK764" i="6"/>
  <c r="AM764" i="6"/>
  <c r="AN764" i="6"/>
  <c r="AO764" i="6"/>
  <c r="AP764" i="6"/>
  <c r="AQ764" i="6"/>
  <c r="AR764" i="6"/>
  <c r="AS764" i="6"/>
  <c r="AT764" i="6"/>
  <c r="AU764" i="6"/>
  <c r="AV764" i="6"/>
  <c r="AW764" i="6"/>
  <c r="AX764" i="6"/>
  <c r="AY764" i="6"/>
  <c r="AZ764" i="6"/>
  <c r="BA764" i="6"/>
  <c r="BB764" i="6"/>
  <c r="BC764" i="6"/>
  <c r="BD764" i="6"/>
  <c r="BF764" i="6" s="1"/>
  <c r="BE764" i="6"/>
  <c r="BG764" i="6"/>
  <c r="BH764" i="6"/>
  <c r="BI764" i="6"/>
  <c r="BJ764" i="6" s="1"/>
  <c r="BK764" i="6"/>
  <c r="BN764" i="6" s="1"/>
  <c r="BL764" i="6"/>
  <c r="BM764" i="6"/>
  <c r="BO764" i="6"/>
  <c r="BP764" i="6"/>
  <c r="BR764" i="6" s="1"/>
  <c r="BQ764" i="6"/>
  <c r="BS764" i="6"/>
  <c r="BT764" i="6"/>
  <c r="BU764" i="6"/>
  <c r="BV764" i="6"/>
  <c r="AI765" i="6"/>
  <c r="AJ765" i="6"/>
  <c r="AK765" i="6"/>
  <c r="AL765" i="6"/>
  <c r="AM765" i="6"/>
  <c r="AN765" i="6"/>
  <c r="AO765" i="6"/>
  <c r="AQ765" i="6"/>
  <c r="AR765" i="6"/>
  <c r="AS765" i="6"/>
  <c r="AT765" i="6"/>
  <c r="AU765" i="6"/>
  <c r="AV765" i="6"/>
  <c r="AW765" i="6"/>
  <c r="AX765" i="6" s="1"/>
  <c r="AY765" i="6"/>
  <c r="AZ765" i="6"/>
  <c r="BA765" i="6"/>
  <c r="BC765" i="6"/>
  <c r="BD765" i="6"/>
  <c r="BE765" i="6"/>
  <c r="BG765" i="6"/>
  <c r="BH765" i="6"/>
  <c r="BI765" i="6"/>
  <c r="BJ765" i="6"/>
  <c r="BK765" i="6"/>
  <c r="BL765" i="6"/>
  <c r="BM765" i="6"/>
  <c r="BN765" i="6" s="1"/>
  <c r="BO765" i="6"/>
  <c r="BP765" i="6"/>
  <c r="BQ765" i="6"/>
  <c r="BS765" i="6"/>
  <c r="BT765" i="6"/>
  <c r="BU765" i="6"/>
  <c r="BV765" i="6"/>
  <c r="AI766" i="6"/>
  <c r="AL766" i="6" s="1"/>
  <c r="AJ766" i="6"/>
  <c r="AK766" i="6"/>
  <c r="AM766" i="6"/>
  <c r="AP766" i="6" s="1"/>
  <c r="AN766" i="6"/>
  <c r="AO766" i="6"/>
  <c r="AQ766" i="6"/>
  <c r="AR766" i="6"/>
  <c r="AT766" i="6" s="1"/>
  <c r="AS766" i="6"/>
  <c r="AU766" i="6"/>
  <c r="AV766" i="6"/>
  <c r="AW766" i="6"/>
  <c r="AX766" i="6"/>
  <c r="AY766" i="6"/>
  <c r="BB766" i="6" s="1"/>
  <c r="AZ766" i="6"/>
  <c r="BA766" i="6"/>
  <c r="BC766" i="6"/>
  <c r="BD766" i="6"/>
  <c r="BE766" i="6"/>
  <c r="BF766" i="6"/>
  <c r="BG766" i="6"/>
  <c r="BH766" i="6"/>
  <c r="BI766" i="6"/>
  <c r="BJ766" i="6"/>
  <c r="BK766" i="6"/>
  <c r="BL766" i="6"/>
  <c r="BN766" i="6" s="1"/>
  <c r="BM766" i="6"/>
  <c r="BO766" i="6"/>
  <c r="BR766" i="6" s="1"/>
  <c r="BP766" i="6"/>
  <c r="BQ766" i="6"/>
  <c r="BS766" i="6"/>
  <c r="BT766" i="6"/>
  <c r="BV766" i="6" s="1"/>
  <c r="BU766" i="6"/>
  <c r="AI767" i="6"/>
  <c r="AJ767" i="6"/>
  <c r="AK767" i="6"/>
  <c r="AL767" i="6"/>
  <c r="AM767" i="6"/>
  <c r="AP767" i="6" s="1"/>
  <c r="AN767" i="6"/>
  <c r="AO767" i="6"/>
  <c r="AQ767" i="6"/>
  <c r="AT767" i="6" s="1"/>
  <c r="AR767" i="6"/>
  <c r="AS767" i="6"/>
  <c r="AU767" i="6"/>
  <c r="AV767" i="6"/>
  <c r="AX767" i="6" s="1"/>
  <c r="AW767" i="6"/>
  <c r="AY767" i="6"/>
  <c r="AZ767" i="6"/>
  <c r="BA767" i="6"/>
  <c r="BB767" i="6"/>
  <c r="BC767" i="6"/>
  <c r="BF767" i="6" s="1"/>
  <c r="BD767" i="6"/>
  <c r="BE767" i="6"/>
  <c r="BG767" i="6"/>
  <c r="BJ767" i="6" s="1"/>
  <c r="BH767" i="6"/>
  <c r="BI767" i="6"/>
  <c r="BK767" i="6"/>
  <c r="BN767" i="6" s="1"/>
  <c r="BL767" i="6"/>
  <c r="BM767" i="6"/>
  <c r="BO767" i="6"/>
  <c r="BP767" i="6"/>
  <c r="BQ767" i="6"/>
  <c r="BS767" i="6"/>
  <c r="BV767" i="6" s="1"/>
  <c r="BT767" i="6"/>
  <c r="BU767" i="6"/>
  <c r="AI768" i="6"/>
  <c r="AL768" i="6" s="1"/>
  <c r="AJ768" i="6"/>
  <c r="AK768" i="6"/>
  <c r="AM768" i="6"/>
  <c r="AP768" i="6" s="1"/>
  <c r="AN768" i="6"/>
  <c r="AO768" i="6"/>
  <c r="AQ768" i="6"/>
  <c r="AR768" i="6"/>
  <c r="AS768" i="6"/>
  <c r="AT768" i="6"/>
  <c r="AU768" i="6"/>
  <c r="AV768" i="6"/>
  <c r="AW768" i="6"/>
  <c r="AX768" i="6" s="1"/>
  <c r="AY768" i="6"/>
  <c r="BB768" i="6" s="1"/>
  <c r="AZ768" i="6"/>
  <c r="BA768" i="6"/>
  <c r="BC768" i="6"/>
  <c r="BF768" i="6" s="1"/>
  <c r="BD768" i="6"/>
  <c r="BE768" i="6"/>
  <c r="BG768" i="6"/>
  <c r="BH768" i="6"/>
  <c r="BJ768" i="6" s="1"/>
  <c r="BI768" i="6"/>
  <c r="BK768" i="6"/>
  <c r="BN768" i="6" s="1"/>
  <c r="BL768" i="6"/>
  <c r="BM768" i="6"/>
  <c r="BO768" i="6"/>
  <c r="BR768" i="6" s="1"/>
  <c r="BP768" i="6"/>
  <c r="BQ768" i="6"/>
  <c r="BS768" i="6"/>
  <c r="BT768" i="6"/>
  <c r="BU768" i="6"/>
  <c r="BV768" i="6"/>
  <c r="AI769" i="6"/>
  <c r="AJ769" i="6"/>
  <c r="AK769" i="6"/>
  <c r="AL769" i="6"/>
  <c r="AM769" i="6"/>
  <c r="AN769" i="6"/>
  <c r="AO769" i="6"/>
  <c r="AP769" i="6"/>
  <c r="AQ769" i="6"/>
  <c r="AR769" i="6"/>
  <c r="AS769" i="6"/>
  <c r="AU769" i="6"/>
  <c r="AV769" i="6"/>
  <c r="AW769" i="6"/>
  <c r="AX769" i="6"/>
  <c r="AY769" i="6"/>
  <c r="AZ769" i="6"/>
  <c r="BA769" i="6"/>
  <c r="BB769" i="6" s="1"/>
  <c r="BC769" i="6"/>
  <c r="BD769" i="6"/>
  <c r="BE769" i="6"/>
  <c r="BG769" i="6"/>
  <c r="BH769" i="6"/>
  <c r="BI769" i="6"/>
  <c r="BK769" i="6"/>
  <c r="BL769" i="6"/>
  <c r="BM769" i="6"/>
  <c r="BN769" i="6"/>
  <c r="BO769" i="6"/>
  <c r="BP769" i="6"/>
  <c r="BQ769" i="6"/>
  <c r="BR769" i="6" s="1"/>
  <c r="BS769" i="6"/>
  <c r="BT769" i="6"/>
  <c r="BU769" i="6"/>
  <c r="AI770" i="6"/>
  <c r="AJ770" i="6"/>
  <c r="AK770" i="6"/>
  <c r="AL770" i="6"/>
  <c r="AM770" i="6"/>
  <c r="AN770" i="6"/>
  <c r="AO770" i="6"/>
  <c r="AP770" i="6"/>
  <c r="AQ770" i="6"/>
  <c r="AR770" i="6"/>
  <c r="AS770" i="6"/>
  <c r="AT770" i="6"/>
  <c r="AU770" i="6"/>
  <c r="AV770" i="6"/>
  <c r="AW770" i="6"/>
  <c r="AX770" i="6"/>
  <c r="AY770" i="6"/>
  <c r="AZ770" i="6"/>
  <c r="BA770" i="6"/>
  <c r="BB770" i="6"/>
  <c r="BC770" i="6"/>
  <c r="BD770" i="6"/>
  <c r="BE770" i="6"/>
  <c r="BF770" i="6"/>
  <c r="BG770" i="6"/>
  <c r="BH770" i="6"/>
  <c r="BI770" i="6"/>
  <c r="BJ770" i="6"/>
  <c r="BK770" i="6"/>
  <c r="BL770" i="6"/>
  <c r="BM770" i="6"/>
  <c r="BN770" i="6"/>
  <c r="BO770" i="6"/>
  <c r="BP770" i="6"/>
  <c r="BQ770" i="6"/>
  <c r="BR770" i="6"/>
  <c r="BS770" i="6"/>
  <c r="BT770" i="6"/>
  <c r="BU770" i="6"/>
  <c r="BV770" i="6"/>
  <c r="B229" i="6"/>
  <c r="B47" i="15"/>
  <c r="EC25" i="15"/>
  <c r="EL25" i="15"/>
  <c r="I23" i="15"/>
  <c r="J23" i="15"/>
  <c r="K23" i="15"/>
  <c r="L23" i="15"/>
  <c r="M23" i="15"/>
  <c r="N23" i="15"/>
  <c r="O23" i="15"/>
  <c r="P23" i="15"/>
  <c r="Q23" i="15"/>
  <c r="R23" i="15"/>
  <c r="S23" i="15"/>
  <c r="T23" i="15"/>
  <c r="U23" i="15"/>
  <c r="V23" i="15"/>
  <c r="W23" i="15"/>
  <c r="X23" i="15"/>
  <c r="Y23" i="15"/>
  <c r="Z23" i="15"/>
  <c r="AA23" i="15"/>
  <c r="AB23" i="15"/>
  <c r="AC23" i="15"/>
  <c r="AD23" i="15"/>
  <c r="AE23" i="15"/>
  <c r="AF23" i="15"/>
  <c r="AG23" i="15"/>
  <c r="AH23" i="15"/>
  <c r="AI23" i="15"/>
  <c r="AJ23" i="15"/>
  <c r="AK23" i="15"/>
  <c r="AL23" i="15"/>
  <c r="AM23" i="15"/>
  <c r="AN23" i="15"/>
  <c r="AO23" i="15"/>
  <c r="AP23" i="15"/>
  <c r="AQ23" i="15"/>
  <c r="AR23" i="15"/>
  <c r="AS23" i="15"/>
  <c r="AT23" i="15"/>
  <c r="AU23" i="15"/>
  <c r="AV23" i="15"/>
  <c r="AW23" i="15"/>
  <c r="AX23" i="15"/>
  <c r="AY23" i="15"/>
  <c r="AZ23" i="15"/>
  <c r="BA23" i="15"/>
  <c r="BB23" i="15"/>
  <c r="BC23" i="15"/>
  <c r="BD23" i="15"/>
  <c r="BE23" i="15"/>
  <c r="BF23" i="15"/>
  <c r="BG23" i="15"/>
  <c r="BH23" i="15"/>
  <c r="BI23" i="15"/>
  <c r="BJ23" i="15"/>
  <c r="BK23" i="15"/>
  <c r="BL23" i="15"/>
  <c r="BM23" i="15"/>
  <c r="BN23" i="15"/>
  <c r="BO23" i="15"/>
  <c r="BP23" i="15"/>
  <c r="BQ23" i="15"/>
  <c r="BR23" i="15"/>
  <c r="BS23" i="15"/>
  <c r="BT23" i="15"/>
  <c r="BU23" i="15"/>
  <c r="BV23" i="15"/>
  <c r="BW23" i="15"/>
  <c r="BX23" i="15"/>
  <c r="BY23" i="15"/>
  <c r="BZ23" i="15"/>
  <c r="CA23" i="15"/>
  <c r="CB23" i="15"/>
  <c r="CC23" i="15"/>
  <c r="CD23" i="15"/>
  <c r="CE23" i="15"/>
  <c r="CF23" i="15"/>
  <c r="CG23" i="15"/>
  <c r="CH23" i="15"/>
  <c r="CI23" i="15"/>
  <c r="CJ23" i="15"/>
  <c r="CK23" i="15"/>
  <c r="CL23" i="15"/>
  <c r="CM23" i="15"/>
  <c r="CN23" i="15"/>
  <c r="CO23" i="15"/>
  <c r="CP23" i="15"/>
  <c r="CQ23" i="15"/>
  <c r="CR23" i="15"/>
  <c r="CS23" i="15"/>
  <c r="CT23" i="15"/>
  <c r="CU23" i="15"/>
  <c r="CV23" i="15"/>
  <c r="CW23" i="15"/>
  <c r="CX23" i="15"/>
  <c r="CY23" i="15"/>
  <c r="CZ23" i="15"/>
  <c r="DA23" i="15"/>
  <c r="DB23" i="15"/>
  <c r="DC23" i="15"/>
  <c r="DD23" i="15"/>
  <c r="DE23" i="15"/>
  <c r="DF23" i="15"/>
  <c r="DG23" i="15"/>
  <c r="DH23" i="15"/>
  <c r="DI23" i="15"/>
  <c r="DJ23" i="15"/>
  <c r="DK23" i="15"/>
  <c r="DL23" i="15"/>
  <c r="DM23" i="15"/>
  <c r="DN23" i="15"/>
  <c r="DO23" i="15"/>
  <c r="DP23" i="15"/>
  <c r="DQ23" i="15"/>
  <c r="DR23" i="15"/>
  <c r="DS23" i="15"/>
  <c r="DT23" i="15"/>
  <c r="DU23" i="15"/>
  <c r="DV23" i="15"/>
  <c r="DW23" i="15"/>
  <c r="DX23" i="15"/>
  <c r="D39" i="15"/>
  <c r="EH39" i="15" s="1"/>
  <c r="EI39" i="15" s="1"/>
  <c r="EJ39" i="15" s="1"/>
  <c r="D32" i="15"/>
  <c r="ED32" i="15" s="1"/>
  <c r="EE32" i="15" s="1"/>
  <c r="EF32" i="15" s="1"/>
  <c r="D26" i="15"/>
  <c r="D27" i="15"/>
  <c r="D28" i="15"/>
  <c r="ED28" i="15" s="1"/>
  <c r="EE28" i="15" s="1"/>
  <c r="EF28" i="15" s="1"/>
  <c r="D30" i="15"/>
  <c r="ED30" i="15" s="1"/>
  <c r="EE30" i="15" s="1"/>
  <c r="EF30" i="15" s="1"/>
  <c r="D31" i="15"/>
  <c r="D33" i="15"/>
  <c r="ED33" i="15" s="1"/>
  <c r="EE33" i="15" s="1"/>
  <c r="EF33" i="15" s="1"/>
  <c r="D34" i="15"/>
  <c r="ED34" i="15" s="1"/>
  <c r="EE34" i="15" s="1"/>
  <c r="EF34" i="15" s="1"/>
  <c r="D35" i="15"/>
  <c r="D36" i="15"/>
  <c r="D37" i="15"/>
  <c r="ED37" i="15" s="1"/>
  <c r="EE37" i="15" s="1"/>
  <c r="EF37" i="15" s="1"/>
  <c r="D38" i="15"/>
  <c r="ED38" i="15" s="1"/>
  <c r="EE38" i="15" s="1"/>
  <c r="EF38" i="15" s="1"/>
  <c r="D40" i="15"/>
  <c r="D41" i="15"/>
  <c r="ED41" i="15" s="1"/>
  <c r="EE41" i="15" s="1"/>
  <c r="EF41" i="15" s="1"/>
  <c r="D42" i="15"/>
  <c r="D43" i="15"/>
  <c r="D44" i="15"/>
  <c r="ED44" i="15" s="1"/>
  <c r="EE44" i="15" s="1"/>
  <c r="EF44" i="15" s="1"/>
  <c r="EC26" i="15"/>
  <c r="EC27" i="15"/>
  <c r="EC28" i="15"/>
  <c r="EC29" i="15"/>
  <c r="D29" i="15"/>
  <c r="ED29" i="15" s="1"/>
  <c r="EE29" i="15" s="1"/>
  <c r="EF29" i="15" s="1"/>
  <c r="EC30" i="15"/>
  <c r="EC31" i="15"/>
  <c r="EC32" i="15"/>
  <c r="EC33" i="15"/>
  <c r="EC34" i="15"/>
  <c r="EC35" i="15"/>
  <c r="EC36" i="15"/>
  <c r="EC37" i="15"/>
  <c r="EC38" i="15"/>
  <c r="EC39" i="15"/>
  <c r="EC40" i="15"/>
  <c r="EC41" i="15"/>
  <c r="EC42" i="15"/>
  <c r="EC43" i="15"/>
  <c r="EC44" i="15"/>
  <c r="D25" i="15"/>
  <c r="ED25" i="15" s="1"/>
  <c r="EE25" i="15" s="1"/>
  <c r="EF25" i="15" s="1"/>
  <c r="D124" i="14"/>
  <c r="EF124" i="14" s="1"/>
  <c r="EG124" i="14" s="1"/>
  <c r="EH124" i="14" s="1"/>
  <c r="EB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66" i="15"/>
  <c r="EB67" i="15"/>
  <c r="EB68" i="15"/>
  <c r="EB69" i="15"/>
  <c r="EB70" i="15"/>
  <c r="EB71" i="15"/>
  <c r="EB72" i="15"/>
  <c r="EB73" i="15"/>
  <c r="EB74" i="15"/>
  <c r="EB75" i="15"/>
  <c r="EB76" i="15"/>
  <c r="EB77" i="15"/>
  <c r="EB78" i="15"/>
  <c r="EB79" i="15"/>
  <c r="EB80" i="15"/>
  <c r="EB81" i="15"/>
  <c r="EB82" i="15"/>
  <c r="EB83" i="15"/>
  <c r="EB84" i="15"/>
  <c r="EB85" i="15"/>
  <c r="EB86" i="15"/>
  <c r="EB87" i="15"/>
  <c r="EB88" i="15"/>
  <c r="EB89" i="15"/>
  <c r="EB90" i="15"/>
  <c r="EB91" i="15"/>
  <c r="EB92" i="15"/>
  <c r="EB93" i="15"/>
  <c r="EB94" i="15"/>
  <c r="EB95" i="15"/>
  <c r="EB96" i="15"/>
  <c r="EB97" i="15"/>
  <c r="EB98" i="15"/>
  <c r="EB99" i="15"/>
  <c r="EB100" i="15"/>
  <c r="EB101" i="15"/>
  <c r="EB102" i="15"/>
  <c r="EB103" i="15"/>
  <c r="EB104" i="15"/>
  <c r="EB105" i="15"/>
  <c r="EB106" i="15"/>
  <c r="EB107" i="15"/>
  <c r="EB108" i="15"/>
  <c r="EB109" i="15"/>
  <c r="EB110" i="15"/>
  <c r="EB111" i="15"/>
  <c r="EB112" i="15"/>
  <c r="EB113" i="15"/>
  <c r="EB114" i="15"/>
  <c r="EB115" i="15"/>
  <c r="EB116" i="15"/>
  <c r="EB117" i="15"/>
  <c r="EB118" i="15"/>
  <c r="EB119" i="15"/>
  <c r="EB120" i="15"/>
  <c r="EB121" i="15"/>
  <c r="EB122" i="15"/>
  <c r="EB123" i="15"/>
  <c r="EB124" i="15"/>
  <c r="EB125" i="15"/>
  <c r="EB126" i="15"/>
  <c r="EB127" i="15"/>
  <c r="EB128" i="15"/>
  <c r="EB129" i="15"/>
  <c r="EB130" i="15"/>
  <c r="EB131" i="15"/>
  <c r="EB132" i="15"/>
  <c r="EB133" i="15"/>
  <c r="EB134" i="15"/>
  <c r="EB135" i="15"/>
  <c r="EB136" i="15"/>
  <c r="EB137" i="15"/>
  <c r="EB138" i="15"/>
  <c r="EB139" i="15"/>
  <c r="EB140" i="15"/>
  <c r="EB141" i="15"/>
  <c r="EB142" i="15"/>
  <c r="EB143" i="15"/>
  <c r="EB144" i="15"/>
  <c r="EB266" i="15"/>
  <c r="EB25" i="15"/>
  <c r="EJ24" i="14"/>
  <c r="B176" i="14" s="1"/>
  <c r="EC45" i="15"/>
  <c r="B52" i="15"/>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EA143" i="14"/>
  <c r="EA25" i="14"/>
  <c r="EA26" i="14"/>
  <c r="EA27" i="14"/>
  <c r="EA28" i="14"/>
  <c r="EA29" i="14"/>
  <c r="EA30" i="14"/>
  <c r="EA31" i="14"/>
  <c r="EA32" i="14"/>
  <c r="EA33" i="14"/>
  <c r="EA34" i="14"/>
  <c r="EA35" i="14"/>
  <c r="EA36" i="14"/>
  <c r="EA37" i="14"/>
  <c r="EA38" i="14"/>
  <c r="EA39" i="14"/>
  <c r="EA40" i="14"/>
  <c r="EA41" i="14"/>
  <c r="EA42" i="14"/>
  <c r="EA43" i="14"/>
  <c r="EA44" i="14"/>
  <c r="EA45" i="14"/>
  <c r="EA46" i="14"/>
  <c r="EA47" i="14"/>
  <c r="EA48" i="14"/>
  <c r="EA49" i="14"/>
  <c r="EA50" i="14"/>
  <c r="EA51" i="14"/>
  <c r="EA52" i="14"/>
  <c r="EA53" i="14"/>
  <c r="EA54" i="14"/>
  <c r="EA55" i="14"/>
  <c r="EA56" i="14"/>
  <c r="EA57" i="14"/>
  <c r="EA58" i="14"/>
  <c r="EA59" i="14"/>
  <c r="EA60" i="14"/>
  <c r="EA61" i="14"/>
  <c r="EA62" i="14"/>
  <c r="EA63" i="14"/>
  <c r="EA64" i="14"/>
  <c r="EA65" i="14"/>
  <c r="EA66" i="14"/>
  <c r="EA67" i="14"/>
  <c r="EA68" i="14"/>
  <c r="EA69" i="14"/>
  <c r="EA70" i="14"/>
  <c r="EA71" i="14"/>
  <c r="EA72" i="14"/>
  <c r="EA73" i="14"/>
  <c r="EA74" i="14"/>
  <c r="EA75" i="14"/>
  <c r="EA76" i="14"/>
  <c r="EA77" i="14"/>
  <c r="EA78" i="14"/>
  <c r="EA79" i="14"/>
  <c r="EA80" i="14"/>
  <c r="EA81" i="14"/>
  <c r="EA82" i="14"/>
  <c r="EA83" i="14"/>
  <c r="EA84" i="14"/>
  <c r="EA85" i="14"/>
  <c r="EA86" i="14"/>
  <c r="EA87" i="14"/>
  <c r="EA88" i="14"/>
  <c r="EA89" i="14"/>
  <c r="EA90" i="14"/>
  <c r="EA91" i="14"/>
  <c r="EA92" i="14"/>
  <c r="EA93" i="14"/>
  <c r="EA94" i="14"/>
  <c r="EA95" i="14"/>
  <c r="EA96" i="14"/>
  <c r="EA97" i="14"/>
  <c r="EA98" i="14"/>
  <c r="EA99" i="14"/>
  <c r="EA100" i="14"/>
  <c r="EA101" i="14"/>
  <c r="EA102" i="14"/>
  <c r="EA103" i="14"/>
  <c r="EA104" i="14"/>
  <c r="EA105" i="14"/>
  <c r="EA106" i="14"/>
  <c r="EA107" i="14"/>
  <c r="EA108" i="14"/>
  <c r="EA109" i="14"/>
  <c r="EA110" i="14"/>
  <c r="EA111" i="14"/>
  <c r="EA112" i="14"/>
  <c r="EA113" i="14"/>
  <c r="EA114" i="14"/>
  <c r="EA115" i="14"/>
  <c r="EA116" i="14"/>
  <c r="EA117" i="14"/>
  <c r="EA118" i="14"/>
  <c r="EA119" i="14"/>
  <c r="EA120" i="14"/>
  <c r="EA121" i="14"/>
  <c r="EA122" i="14"/>
  <c r="EA123" i="14"/>
  <c r="EA124" i="14"/>
  <c r="EA125" i="14"/>
  <c r="EA126" i="14"/>
  <c r="EA127" i="14"/>
  <c r="EA128" i="14"/>
  <c r="EA129" i="14"/>
  <c r="EA130" i="14"/>
  <c r="EA131" i="14"/>
  <c r="EA132" i="14"/>
  <c r="EA133" i="14"/>
  <c r="EA134" i="14"/>
  <c r="EA135" i="14"/>
  <c r="EA136" i="14"/>
  <c r="EA137" i="14"/>
  <c r="EA138" i="14"/>
  <c r="EA139" i="14"/>
  <c r="EA140" i="14"/>
  <c r="EA141" i="14"/>
  <c r="EA142" i="14"/>
  <c r="EA24" i="14"/>
  <c r="D25" i="14"/>
  <c r="D26" i="14"/>
  <c r="D27" i="14"/>
  <c r="D28" i="14"/>
  <c r="EF28" i="14" s="1"/>
  <c r="EG28" i="14" s="1"/>
  <c r="EH28" i="14" s="1"/>
  <c r="D29" i="14"/>
  <c r="D30" i="14"/>
  <c r="EF30" i="14" s="1"/>
  <c r="EG30" i="14" s="1"/>
  <c r="EH30" i="14" s="1"/>
  <c r="D31" i="14"/>
  <c r="EF31" i="14" s="1"/>
  <c r="EG31" i="14" s="1"/>
  <c r="EH31" i="14" s="1"/>
  <c r="D32" i="14"/>
  <c r="D33" i="14"/>
  <c r="D34" i="14"/>
  <c r="D35" i="14"/>
  <c r="D36" i="14"/>
  <c r="EF36" i="14" s="1"/>
  <c r="EG36" i="14" s="1"/>
  <c r="EH36" i="14" s="1"/>
  <c r="D37" i="14"/>
  <c r="EF37" i="14" s="1"/>
  <c r="EG37" i="14" s="1"/>
  <c r="EH37" i="14" s="1"/>
  <c r="D38" i="14"/>
  <c r="D39" i="14"/>
  <c r="EF39" i="14" s="1"/>
  <c r="EG39" i="14" s="1"/>
  <c r="EH39" i="14" s="1"/>
  <c r="D40" i="14"/>
  <c r="D41" i="14"/>
  <c r="EF41" i="14" s="1"/>
  <c r="EG41" i="14" s="1"/>
  <c r="EH41" i="14" s="1"/>
  <c r="D42" i="14"/>
  <c r="D43" i="14"/>
  <c r="D44" i="14"/>
  <c r="D45" i="14"/>
  <c r="EF45" i="14" s="1"/>
  <c r="EG45" i="14" s="1"/>
  <c r="EH45" i="14" s="1"/>
  <c r="D46" i="14"/>
  <c r="EF46" i="14" s="1"/>
  <c r="EG46" i="14" s="1"/>
  <c r="EH46" i="14" s="1"/>
  <c r="D47" i="14"/>
  <c r="EF47" i="14" s="1"/>
  <c r="EG47" i="14" s="1"/>
  <c r="EH47" i="14" s="1"/>
  <c r="D48" i="14"/>
  <c r="EF48" i="14" s="1"/>
  <c r="EG48" i="14" s="1"/>
  <c r="EH48" i="14" s="1"/>
  <c r="D49" i="14"/>
  <c r="D50" i="14"/>
  <c r="D51" i="14"/>
  <c r="D52" i="14"/>
  <c r="EF52" i="14" s="1"/>
  <c r="EG52" i="14" s="1"/>
  <c r="EH52" i="14" s="1"/>
  <c r="D53" i="14"/>
  <c r="EF53" i="14" s="1"/>
  <c r="EG53" i="14" s="1"/>
  <c r="EH53" i="14" s="1"/>
  <c r="D54" i="14"/>
  <c r="EF54" i="14" s="1"/>
  <c r="EG54" i="14" s="1"/>
  <c r="EH54" i="14" s="1"/>
  <c r="D55" i="14"/>
  <c r="EF55" i="14" s="1"/>
  <c r="EG55" i="14" s="1"/>
  <c r="EH55" i="14" s="1"/>
  <c r="D56" i="14"/>
  <c r="D57" i="14"/>
  <c r="D58" i="14"/>
  <c r="D59" i="14"/>
  <c r="D60" i="14"/>
  <c r="EF60" i="14" s="1"/>
  <c r="EG60" i="14" s="1"/>
  <c r="EH60" i="14" s="1"/>
  <c r="D61" i="14"/>
  <c r="EF61" i="14" s="1"/>
  <c r="EG61" i="14" s="1"/>
  <c r="EH61" i="14" s="1"/>
  <c r="D62" i="14"/>
  <c r="D63" i="14"/>
  <c r="D64" i="14"/>
  <c r="EF64" i="14" s="1"/>
  <c r="EG64" i="14" s="1"/>
  <c r="EH64" i="14" s="1"/>
  <c r="D65" i="14"/>
  <c r="D66" i="14"/>
  <c r="D67" i="14"/>
  <c r="D68" i="14"/>
  <c r="D69" i="14"/>
  <c r="EF69" i="14" s="1"/>
  <c r="EG69" i="14" s="1"/>
  <c r="EH69" i="14" s="1"/>
  <c r="D70" i="14"/>
  <c r="EF70" i="14" s="1"/>
  <c r="EG70" i="14" s="1"/>
  <c r="EH70" i="14" s="1"/>
  <c r="D71" i="14"/>
  <c r="EF71" i="14" s="1"/>
  <c r="EG71" i="14" s="1"/>
  <c r="EH71" i="14" s="1"/>
  <c r="D72" i="14"/>
  <c r="D73" i="14"/>
  <c r="D74" i="14"/>
  <c r="D75" i="14"/>
  <c r="D76" i="14"/>
  <c r="EF76" i="14" s="1"/>
  <c r="EG76" i="14" s="1"/>
  <c r="EH76" i="14" s="1"/>
  <c r="D77" i="14"/>
  <c r="EF77" i="14" s="1"/>
  <c r="EG77" i="14" s="1"/>
  <c r="EH77" i="14" s="1"/>
  <c r="D78" i="14"/>
  <c r="D79" i="14"/>
  <c r="EF79" i="14" s="1"/>
  <c r="EG79" i="14" s="1"/>
  <c r="EH79" i="14" s="1"/>
  <c r="D80" i="14"/>
  <c r="D81" i="14"/>
  <c r="D82" i="14"/>
  <c r="D83" i="14"/>
  <c r="D84" i="14"/>
  <c r="EF84" i="14" s="1"/>
  <c r="EG84" i="14" s="1"/>
  <c r="EH84" i="14" s="1"/>
  <c r="D85" i="14"/>
  <c r="EF85" i="14" s="1"/>
  <c r="EG85" i="14" s="1"/>
  <c r="EH85" i="14" s="1"/>
  <c r="D86" i="14"/>
  <c r="EF86" i="14" s="1"/>
  <c r="EG86" i="14" s="1"/>
  <c r="EH86" i="14" s="1"/>
  <c r="D87" i="14"/>
  <c r="D88" i="14"/>
  <c r="EF88" i="14" s="1"/>
  <c r="EG88" i="14" s="1"/>
  <c r="EH88" i="14" s="1"/>
  <c r="D89" i="14"/>
  <c r="D90" i="14"/>
  <c r="D91" i="14"/>
  <c r="EF91" i="14" s="1"/>
  <c r="EG91" i="14" s="1"/>
  <c r="EH91" i="14" s="1"/>
  <c r="D92" i="14"/>
  <c r="EF92" i="14" s="1"/>
  <c r="EG92" i="14" s="1"/>
  <c r="EH92" i="14" s="1"/>
  <c r="D93" i="14"/>
  <c r="D94" i="14"/>
  <c r="EF94" i="14" s="1"/>
  <c r="EG94" i="14" s="1"/>
  <c r="EH94" i="14" s="1"/>
  <c r="D95" i="14"/>
  <c r="EF95" i="14" s="1"/>
  <c r="EG95" i="14" s="1"/>
  <c r="EH95" i="14" s="1"/>
  <c r="D96" i="14"/>
  <c r="D97" i="14"/>
  <c r="D98" i="14"/>
  <c r="EF98" i="14" s="1"/>
  <c r="EG98" i="14" s="1"/>
  <c r="EH98" i="14" s="1"/>
  <c r="D99" i="14"/>
  <c r="D100" i="14"/>
  <c r="EF100" i="14" s="1"/>
  <c r="EG100" i="14" s="1"/>
  <c r="EH100" i="14" s="1"/>
  <c r="D101" i="14"/>
  <c r="EF101" i="14" s="1"/>
  <c r="EG101" i="14" s="1"/>
  <c r="EH101" i="14" s="1"/>
  <c r="D102" i="14"/>
  <c r="D103" i="14"/>
  <c r="EF103" i="14" s="1"/>
  <c r="EG103" i="14" s="1"/>
  <c r="EH103" i="14" s="1"/>
  <c r="D104" i="14"/>
  <c r="D105" i="14"/>
  <c r="EF105" i="14" s="1"/>
  <c r="EG105" i="14" s="1"/>
  <c r="EH105" i="14" s="1"/>
  <c r="D106" i="14"/>
  <c r="D107" i="14"/>
  <c r="D108" i="14"/>
  <c r="D109" i="14"/>
  <c r="EF109" i="14" s="1"/>
  <c r="EG109" i="14" s="1"/>
  <c r="EH109" i="14" s="1"/>
  <c r="D110" i="14"/>
  <c r="EF110" i="14" s="1"/>
  <c r="EG110" i="14" s="1"/>
  <c r="EH110" i="14" s="1"/>
  <c r="D111" i="14"/>
  <c r="D112" i="14"/>
  <c r="D113" i="14"/>
  <c r="D114" i="14"/>
  <c r="D115" i="14"/>
  <c r="D116" i="14"/>
  <c r="EF116" i="14" s="1"/>
  <c r="EG116" i="14" s="1"/>
  <c r="EH116" i="14" s="1"/>
  <c r="D117" i="14"/>
  <c r="EF117" i="14" s="1"/>
  <c r="EG117" i="14" s="1"/>
  <c r="EH117" i="14" s="1"/>
  <c r="D118" i="14"/>
  <c r="EF118" i="14" s="1"/>
  <c r="EG118" i="14" s="1"/>
  <c r="EH118" i="14" s="1"/>
  <c r="D119" i="14"/>
  <c r="EF119" i="14" s="1"/>
  <c r="EG119" i="14" s="1"/>
  <c r="EH119" i="14" s="1"/>
  <c r="D120" i="14"/>
  <c r="D121" i="14"/>
  <c r="D122" i="14"/>
  <c r="D123" i="14"/>
  <c r="D125" i="14"/>
  <c r="EF125" i="14" s="1"/>
  <c r="EG125" i="14" s="1"/>
  <c r="EH125" i="14" s="1"/>
  <c r="D126" i="14"/>
  <c r="D127" i="14"/>
  <c r="EF127" i="14" s="1"/>
  <c r="EG127" i="14" s="1"/>
  <c r="EH127" i="14" s="1"/>
  <c r="D128" i="14"/>
  <c r="EF128" i="14" s="1"/>
  <c r="EG128" i="14" s="1"/>
  <c r="EH128" i="14" s="1"/>
  <c r="D129" i="14"/>
  <c r="EF129" i="14" s="1"/>
  <c r="EG129" i="14" s="1"/>
  <c r="EH129" i="14" s="1"/>
  <c r="D130" i="14"/>
  <c r="D131" i="14"/>
  <c r="D132" i="14"/>
  <c r="D133" i="14"/>
  <c r="EF133" i="14" s="1"/>
  <c r="EG133" i="14" s="1"/>
  <c r="EH133" i="14" s="1"/>
  <c r="D134" i="14"/>
  <c r="EF134" i="14" s="1"/>
  <c r="EG134" i="14" s="1"/>
  <c r="EH134" i="14" s="1"/>
  <c r="D135" i="14"/>
  <c r="EF135" i="14" s="1"/>
  <c r="EG135" i="14" s="1"/>
  <c r="EH135" i="14" s="1"/>
  <c r="D136" i="14"/>
  <c r="D137" i="14"/>
  <c r="D138" i="14"/>
  <c r="D139" i="14"/>
  <c r="EF139" i="14" s="1"/>
  <c r="EG139" i="14" s="1"/>
  <c r="EH139" i="14" s="1"/>
  <c r="D140" i="14"/>
  <c r="D141" i="14"/>
  <c r="EF141" i="14" s="1"/>
  <c r="EG141" i="14" s="1"/>
  <c r="EH141" i="14" s="1"/>
  <c r="D142" i="14"/>
  <c r="EF142" i="14" s="1"/>
  <c r="EG142" i="14" s="1"/>
  <c r="EH142" i="14" s="1"/>
  <c r="D143" i="14"/>
  <c r="EF143" i="14" s="1"/>
  <c r="EG143" i="14" s="1"/>
  <c r="EH143" i="14" s="1"/>
  <c r="D144" i="14"/>
  <c r="D145" i="14"/>
  <c r="EF145" i="14" s="1"/>
  <c r="EG145" i="14" s="1"/>
  <c r="EH145" i="14" s="1"/>
  <c r="D146" i="14"/>
  <c r="EF146" i="14" s="1"/>
  <c r="EG146" i="14" s="1"/>
  <c r="EH146" i="14" s="1"/>
  <c r="D147" i="14"/>
  <c r="D148" i="14"/>
  <c r="EF148" i="14" s="1"/>
  <c r="EG148" i="14" s="1"/>
  <c r="EH148" i="14" s="1"/>
  <c r="D149" i="14"/>
  <c r="EF149" i="14" s="1"/>
  <c r="EG149" i="14" s="1"/>
  <c r="EH149" i="14" s="1"/>
  <c r="D150" i="14"/>
  <c r="EF150" i="14" s="1"/>
  <c r="EG150" i="14" s="1"/>
  <c r="EH150" i="14" s="1"/>
  <c r="D151" i="14"/>
  <c r="D152" i="14"/>
  <c r="EF152" i="14" s="1"/>
  <c r="EG152" i="14" s="1"/>
  <c r="EH152" i="14" s="1"/>
  <c r="D153" i="14"/>
  <c r="D154" i="14"/>
  <c r="D155" i="14"/>
  <c r="EF155" i="14" s="1"/>
  <c r="EG155" i="14" s="1"/>
  <c r="EH155" i="14" s="1"/>
  <c r="D156" i="14"/>
  <c r="D157" i="14"/>
  <c r="D158" i="14"/>
  <c r="EF158" i="14" s="1"/>
  <c r="EG158" i="14" s="1"/>
  <c r="EH158" i="14" s="1"/>
  <c r="D159" i="14"/>
  <c r="EF159" i="14" s="1"/>
  <c r="EG159" i="14" s="1"/>
  <c r="EH159" i="14" s="1"/>
  <c r="D160" i="14"/>
  <c r="D161" i="14"/>
  <c r="D162" i="14"/>
  <c r="D163" i="14"/>
  <c r="D164" i="14"/>
  <c r="D165" i="14"/>
  <c r="EF165" i="14" s="1"/>
  <c r="EG165" i="14" s="1"/>
  <c r="EH165" i="14" s="1"/>
  <c r="D166" i="14"/>
  <c r="D167" i="14"/>
  <c r="EF167" i="14" s="1"/>
  <c r="EG167" i="14" s="1"/>
  <c r="EH167" i="14" s="1"/>
  <c r="D168" i="14"/>
  <c r="D169" i="14"/>
  <c r="D170" i="14"/>
  <c r="D171" i="14"/>
  <c r="D172" i="14"/>
  <c r="D173" i="14"/>
  <c r="EF173" i="14" s="1"/>
  <c r="EG173" i="14" s="1"/>
  <c r="EH173" i="14" s="1"/>
  <c r="D24" i="14"/>
  <c r="EF24" i="14" s="1"/>
  <c r="EG24" i="14" s="1"/>
  <c r="EH24" i="14" s="1"/>
  <c r="AJ123" i="11"/>
  <c r="AJ124" i="11"/>
  <c r="AJ125" i="11"/>
  <c r="AJ126" i="11"/>
  <c r="AJ127" i="11"/>
  <c r="AJ128" i="11"/>
  <c r="AJ129" i="11"/>
  <c r="AJ130" i="11"/>
  <c r="AJ131" i="11"/>
  <c r="AJ132" i="11"/>
  <c r="AJ133" i="11"/>
  <c r="AJ134" i="11"/>
  <c r="AJ135" i="11"/>
  <c r="AJ136" i="11"/>
  <c r="AJ137" i="11"/>
  <c r="AJ138" i="11"/>
  <c r="AJ139" i="11"/>
  <c r="AJ140" i="11"/>
  <c r="AJ141" i="11"/>
  <c r="CH24" i="13"/>
  <c r="CH25" i="13"/>
  <c r="CI25" i="13"/>
  <c r="CJ25" i="13"/>
  <c r="CH26" i="13"/>
  <c r="CI26" i="13"/>
  <c r="CJ26" i="13"/>
  <c r="CH27" i="13"/>
  <c r="CI27" i="13"/>
  <c r="CJ27" i="13"/>
  <c r="CH28" i="13"/>
  <c r="CI28" i="13"/>
  <c r="CJ28" i="13"/>
  <c r="CH29" i="13"/>
  <c r="CI29" i="13"/>
  <c r="CJ29" i="13"/>
  <c r="CH30" i="13"/>
  <c r="CI30" i="13"/>
  <c r="CJ30" i="13"/>
  <c r="CH31" i="13"/>
  <c r="CI31" i="13"/>
  <c r="CJ31" i="13"/>
  <c r="CK31" i="13" s="1"/>
  <c r="CL31" i="13" s="1"/>
  <c r="CH32" i="13"/>
  <c r="CI32" i="13"/>
  <c r="CJ32" i="13"/>
  <c r="CH33" i="13"/>
  <c r="CI33" i="13"/>
  <c r="CJ33" i="13"/>
  <c r="CH34" i="13"/>
  <c r="CI34" i="13"/>
  <c r="CJ34" i="13"/>
  <c r="CH35" i="13"/>
  <c r="CI35" i="13"/>
  <c r="CJ35" i="13"/>
  <c r="CH36" i="13"/>
  <c r="CI36" i="13"/>
  <c r="CJ36" i="13"/>
  <c r="CH37" i="13"/>
  <c r="CI37" i="13"/>
  <c r="CJ37" i="13"/>
  <c r="CH38" i="13"/>
  <c r="CI38" i="13"/>
  <c r="CJ38" i="13"/>
  <c r="CH39" i="13"/>
  <c r="CI39" i="13"/>
  <c r="CJ39" i="13"/>
  <c r="CH40" i="13"/>
  <c r="CI40" i="13"/>
  <c r="CJ40" i="13"/>
  <c r="CH41" i="13"/>
  <c r="CI41" i="13"/>
  <c r="CJ41" i="13"/>
  <c r="CH42" i="13"/>
  <c r="CI42" i="13"/>
  <c r="CJ42" i="13"/>
  <c r="CH43" i="13"/>
  <c r="CI43" i="13"/>
  <c r="CJ43" i="13"/>
  <c r="CH44" i="13"/>
  <c r="CI44" i="13"/>
  <c r="CJ44" i="13"/>
  <c r="CH45" i="13"/>
  <c r="CI45" i="13"/>
  <c r="CJ45" i="13"/>
  <c r="CH46" i="13"/>
  <c r="CI46" i="13"/>
  <c r="CJ46" i="13"/>
  <c r="CH47" i="13"/>
  <c r="CI47" i="13"/>
  <c r="CJ47" i="13"/>
  <c r="CH48" i="13"/>
  <c r="CI48" i="13"/>
  <c r="CJ48" i="13"/>
  <c r="CH49" i="13"/>
  <c r="CI49" i="13"/>
  <c r="CJ49" i="13"/>
  <c r="CH50" i="13"/>
  <c r="CI50" i="13"/>
  <c r="CJ50" i="13"/>
  <c r="CH51" i="13"/>
  <c r="CI51" i="13"/>
  <c r="CJ51" i="13"/>
  <c r="CH52" i="13"/>
  <c r="CI52" i="13"/>
  <c r="CJ52" i="13"/>
  <c r="CH53" i="13"/>
  <c r="CI53" i="13"/>
  <c r="CJ53" i="13"/>
  <c r="CH54" i="13"/>
  <c r="CI54" i="13"/>
  <c r="CJ54" i="13"/>
  <c r="CH55" i="13"/>
  <c r="CI55" i="13"/>
  <c r="CJ55" i="13"/>
  <c r="CH56" i="13"/>
  <c r="CI56" i="13"/>
  <c r="CJ56" i="13"/>
  <c r="CH57" i="13"/>
  <c r="CI57" i="13"/>
  <c r="CJ57" i="13"/>
  <c r="CH58" i="13"/>
  <c r="CI58" i="13"/>
  <c r="CJ58" i="13"/>
  <c r="CH59" i="13"/>
  <c r="CI59" i="13"/>
  <c r="CJ59" i="13"/>
  <c r="CH60" i="13"/>
  <c r="CI60" i="13"/>
  <c r="CJ60" i="13"/>
  <c r="CH61" i="13"/>
  <c r="CI61" i="13"/>
  <c r="CJ61" i="13"/>
  <c r="CH62" i="13"/>
  <c r="CI62" i="13"/>
  <c r="CJ62" i="13"/>
  <c r="CH63" i="13"/>
  <c r="CI63" i="13"/>
  <c r="CJ63" i="13"/>
  <c r="CH64" i="13"/>
  <c r="CI64" i="13"/>
  <c r="CJ64" i="13"/>
  <c r="CH65" i="13"/>
  <c r="CI65" i="13"/>
  <c r="CJ65" i="13"/>
  <c r="CH66" i="13"/>
  <c r="CI66" i="13"/>
  <c r="CJ66" i="13"/>
  <c r="CH67" i="13"/>
  <c r="CI67" i="13"/>
  <c r="CJ67" i="13"/>
  <c r="CH68" i="13"/>
  <c r="CI68" i="13"/>
  <c r="CJ68" i="13"/>
  <c r="CH69" i="13"/>
  <c r="CI69" i="13"/>
  <c r="CJ69" i="13"/>
  <c r="CH70" i="13"/>
  <c r="CI70" i="13"/>
  <c r="CJ70" i="13"/>
  <c r="CH71" i="13"/>
  <c r="CI71" i="13"/>
  <c r="CJ71" i="13"/>
  <c r="CH72" i="13"/>
  <c r="CI72" i="13"/>
  <c r="CJ72" i="13"/>
  <c r="CH73" i="13"/>
  <c r="CI73" i="13"/>
  <c r="CJ73" i="13"/>
  <c r="CH74" i="13"/>
  <c r="CI74" i="13"/>
  <c r="CJ74" i="13"/>
  <c r="CH75" i="13"/>
  <c r="CI75" i="13"/>
  <c r="CJ75" i="13"/>
  <c r="CH76" i="13"/>
  <c r="CI76" i="13"/>
  <c r="CJ76" i="13"/>
  <c r="CH77" i="13"/>
  <c r="CI77" i="13"/>
  <c r="CJ77" i="13"/>
  <c r="CH78" i="13"/>
  <c r="CI78" i="13"/>
  <c r="CJ78" i="13"/>
  <c r="CH79" i="13"/>
  <c r="CI79" i="13"/>
  <c r="CJ79" i="13"/>
  <c r="CH80" i="13"/>
  <c r="CI80" i="13"/>
  <c r="CJ80" i="13"/>
  <c r="CH81" i="13"/>
  <c r="CI81" i="13"/>
  <c r="CJ81" i="13"/>
  <c r="CH82" i="13"/>
  <c r="CI82" i="13"/>
  <c r="CJ82" i="13"/>
  <c r="CH83" i="13"/>
  <c r="CI83" i="13"/>
  <c r="CJ83" i="13"/>
  <c r="CH84" i="13"/>
  <c r="CI84" i="13"/>
  <c r="CJ84" i="13"/>
  <c r="CH85" i="13"/>
  <c r="CI85" i="13"/>
  <c r="CJ85" i="13"/>
  <c r="CH86" i="13"/>
  <c r="CI86" i="13"/>
  <c r="CJ86" i="13"/>
  <c r="CH87" i="13"/>
  <c r="CI87" i="13"/>
  <c r="CJ87" i="13"/>
  <c r="CH88" i="13"/>
  <c r="CI88" i="13"/>
  <c r="CJ88" i="13"/>
  <c r="CH89" i="13"/>
  <c r="CI89" i="13"/>
  <c r="CJ89" i="13"/>
  <c r="CH90" i="13"/>
  <c r="CI90" i="13"/>
  <c r="CJ90" i="13"/>
  <c r="CH91" i="13"/>
  <c r="CI91" i="13"/>
  <c r="CJ91" i="13"/>
  <c r="CH92" i="13"/>
  <c r="CI92" i="13"/>
  <c r="CJ92" i="13"/>
  <c r="CH93" i="13"/>
  <c r="CI93" i="13"/>
  <c r="CJ93" i="13"/>
  <c r="CH94" i="13"/>
  <c r="CI94" i="13"/>
  <c r="CJ94" i="13"/>
  <c r="CH95" i="13"/>
  <c r="CI95" i="13"/>
  <c r="CJ95" i="13"/>
  <c r="CH96" i="13"/>
  <c r="CI96" i="13"/>
  <c r="CJ96" i="13"/>
  <c r="CH97" i="13"/>
  <c r="CI97" i="13"/>
  <c r="CJ97" i="13"/>
  <c r="CH98" i="13"/>
  <c r="CI98" i="13"/>
  <c r="CJ98" i="13"/>
  <c r="CH99" i="13"/>
  <c r="CI99" i="13"/>
  <c r="CJ99" i="13"/>
  <c r="CH100" i="13"/>
  <c r="CI100" i="13"/>
  <c r="CJ100" i="13"/>
  <c r="CH101" i="13"/>
  <c r="CI101" i="13"/>
  <c r="CJ101" i="13"/>
  <c r="CH102" i="13"/>
  <c r="CI102" i="13"/>
  <c r="CJ102" i="13"/>
  <c r="CH103" i="13"/>
  <c r="CI103" i="13"/>
  <c r="CJ103" i="13"/>
  <c r="CH104" i="13"/>
  <c r="CI104" i="13"/>
  <c r="CJ104" i="13"/>
  <c r="CH105" i="13"/>
  <c r="CI105" i="13"/>
  <c r="CJ105" i="13"/>
  <c r="CH106" i="13"/>
  <c r="CI106" i="13"/>
  <c r="CJ106" i="13"/>
  <c r="CH107" i="13"/>
  <c r="CI107" i="13"/>
  <c r="CJ107" i="13"/>
  <c r="CH108" i="13"/>
  <c r="CI108" i="13"/>
  <c r="CJ108" i="13"/>
  <c r="CH109" i="13"/>
  <c r="CI109" i="13"/>
  <c r="CJ109" i="13"/>
  <c r="CH110" i="13"/>
  <c r="CI110" i="13"/>
  <c r="CJ110" i="13"/>
  <c r="CH111" i="13"/>
  <c r="CI111" i="13"/>
  <c r="CJ111" i="13"/>
  <c r="CH112" i="13"/>
  <c r="CI112" i="13"/>
  <c r="CJ112" i="13"/>
  <c r="CH113" i="13"/>
  <c r="CI113" i="13"/>
  <c r="CJ113" i="13"/>
  <c r="CH114" i="13"/>
  <c r="CI114" i="13"/>
  <c r="CJ114" i="13"/>
  <c r="CH115" i="13"/>
  <c r="CI115" i="13"/>
  <c r="CJ115" i="13"/>
  <c r="CH116" i="13"/>
  <c r="CI116" i="13"/>
  <c r="CJ116" i="13"/>
  <c r="CH117" i="13"/>
  <c r="CI117" i="13"/>
  <c r="CJ117" i="13"/>
  <c r="CH118" i="13"/>
  <c r="CI118" i="13"/>
  <c r="CJ118" i="13"/>
  <c r="CH119" i="13"/>
  <c r="CI119" i="13"/>
  <c r="CJ119" i="13"/>
  <c r="CH120" i="13"/>
  <c r="CI120" i="13"/>
  <c r="CJ120" i="13"/>
  <c r="CH121" i="13"/>
  <c r="CI121" i="13"/>
  <c r="CJ121" i="13"/>
  <c r="CH122" i="13"/>
  <c r="CI122" i="13"/>
  <c r="CJ122" i="13"/>
  <c r="CH123" i="13"/>
  <c r="CI123" i="13"/>
  <c r="CJ123" i="13"/>
  <c r="CH124" i="13"/>
  <c r="CI124" i="13"/>
  <c r="CJ124" i="13"/>
  <c r="CH125" i="13"/>
  <c r="CI125" i="13"/>
  <c r="CJ125" i="13"/>
  <c r="CH126" i="13"/>
  <c r="CI126" i="13"/>
  <c r="CJ126" i="13"/>
  <c r="CH127" i="13"/>
  <c r="CI127" i="13"/>
  <c r="CJ127" i="13"/>
  <c r="CH128" i="13"/>
  <c r="CI128" i="13"/>
  <c r="CJ128" i="13"/>
  <c r="CH129" i="13"/>
  <c r="CI129" i="13"/>
  <c r="CJ129" i="13"/>
  <c r="CH130" i="13"/>
  <c r="CI130" i="13"/>
  <c r="CJ130" i="13"/>
  <c r="CH131" i="13"/>
  <c r="CI131" i="13"/>
  <c r="CJ131" i="13"/>
  <c r="CH132" i="13"/>
  <c r="CI132" i="13"/>
  <c r="CJ132" i="13"/>
  <c r="CH133" i="13"/>
  <c r="CI133" i="13"/>
  <c r="CJ133" i="13"/>
  <c r="CH134" i="13"/>
  <c r="CI134" i="13"/>
  <c r="CJ134" i="13"/>
  <c r="CH135" i="13"/>
  <c r="CI135" i="13"/>
  <c r="CJ135" i="13"/>
  <c r="CH136" i="13"/>
  <c r="CI136" i="13"/>
  <c r="CJ136" i="13"/>
  <c r="CH137" i="13"/>
  <c r="CI137" i="13"/>
  <c r="CJ137" i="13"/>
  <c r="CH138" i="13"/>
  <c r="CI138" i="13"/>
  <c r="CJ138" i="13"/>
  <c r="CH139" i="13"/>
  <c r="CI139" i="13"/>
  <c r="CJ139" i="13"/>
  <c r="CH140" i="13"/>
  <c r="CI140" i="13"/>
  <c r="CJ140" i="13"/>
  <c r="CH141" i="13"/>
  <c r="CI141" i="13"/>
  <c r="CJ141" i="13"/>
  <c r="CH142" i="13"/>
  <c r="CI142" i="13"/>
  <c r="CJ142" i="13"/>
  <c r="CH143" i="13"/>
  <c r="CI143" i="13"/>
  <c r="CJ143" i="13"/>
  <c r="CJ24" i="13"/>
  <c r="CI24" i="13"/>
  <c r="CD26" i="13"/>
  <c r="CE26" i="13" s="1"/>
  <c r="CF26" i="13" s="1"/>
  <c r="CD27" i="13"/>
  <c r="CE27" i="13" s="1"/>
  <c r="CF27" i="13" s="1"/>
  <c r="CD28" i="13"/>
  <c r="CE28" i="13" s="1"/>
  <c r="CF28" i="13" s="1"/>
  <c r="CD29" i="13"/>
  <c r="CE29" i="13" s="1"/>
  <c r="CF29" i="13" s="1"/>
  <c r="CD30" i="13"/>
  <c r="CE30" i="13" s="1"/>
  <c r="CF30" i="13" s="1"/>
  <c r="CD31" i="13"/>
  <c r="CE31" i="13" s="1"/>
  <c r="CF31" i="13" s="1"/>
  <c r="CD32" i="13"/>
  <c r="CE32" i="13" s="1"/>
  <c r="CF32" i="13" s="1"/>
  <c r="CD33" i="13"/>
  <c r="CE33" i="13" s="1"/>
  <c r="CF33" i="13" s="1"/>
  <c r="CD34" i="13"/>
  <c r="CE34" i="13" s="1"/>
  <c r="CF34" i="13" s="1"/>
  <c r="CD35" i="13"/>
  <c r="CE35" i="13" s="1"/>
  <c r="CF35" i="13" s="1"/>
  <c r="CD36" i="13"/>
  <c r="CE36" i="13" s="1"/>
  <c r="CF36" i="13" s="1"/>
  <c r="CD37" i="13"/>
  <c r="CE37" i="13" s="1"/>
  <c r="CF37" i="13" s="1"/>
  <c r="CD38" i="13"/>
  <c r="CE38" i="13" s="1"/>
  <c r="CF38" i="13" s="1"/>
  <c r="CD39" i="13"/>
  <c r="CE39" i="13" s="1"/>
  <c r="CF39" i="13" s="1"/>
  <c r="CD40" i="13"/>
  <c r="CE40" i="13" s="1"/>
  <c r="CF40" i="13" s="1"/>
  <c r="CD41" i="13"/>
  <c r="CE41" i="13" s="1"/>
  <c r="CF41" i="13" s="1"/>
  <c r="CD42" i="13"/>
  <c r="CE42" i="13" s="1"/>
  <c r="CF42" i="13" s="1"/>
  <c r="CD43" i="13"/>
  <c r="CE43" i="13" s="1"/>
  <c r="CF43" i="13" s="1"/>
  <c r="CD44" i="13"/>
  <c r="CE44" i="13" s="1"/>
  <c r="CF44" i="13" s="1"/>
  <c r="CD45" i="13"/>
  <c r="CE45" i="13" s="1"/>
  <c r="CF45" i="13" s="1"/>
  <c r="CD46" i="13"/>
  <c r="CE46" i="13" s="1"/>
  <c r="CF46" i="13" s="1"/>
  <c r="CD47" i="13"/>
  <c r="CE47" i="13" s="1"/>
  <c r="CF47" i="13" s="1"/>
  <c r="CD48" i="13"/>
  <c r="CE48" i="13" s="1"/>
  <c r="CF48" i="13" s="1"/>
  <c r="CD49" i="13"/>
  <c r="CE49" i="13" s="1"/>
  <c r="CF49" i="13" s="1"/>
  <c r="CD50" i="13"/>
  <c r="CE50" i="13" s="1"/>
  <c r="CF50" i="13" s="1"/>
  <c r="CD51" i="13"/>
  <c r="CE51" i="13" s="1"/>
  <c r="CF51" i="13" s="1"/>
  <c r="CD52" i="13"/>
  <c r="CE52" i="13" s="1"/>
  <c r="CF52" i="13" s="1"/>
  <c r="CD53" i="13"/>
  <c r="CE53" i="13" s="1"/>
  <c r="CF53" i="13" s="1"/>
  <c r="CD54" i="13"/>
  <c r="CE54" i="13" s="1"/>
  <c r="CF54" i="13" s="1"/>
  <c r="CD55" i="13"/>
  <c r="CE55" i="13" s="1"/>
  <c r="CF55" i="13" s="1"/>
  <c r="CD56" i="13"/>
  <c r="CE56" i="13" s="1"/>
  <c r="CF56" i="13" s="1"/>
  <c r="CD57" i="13"/>
  <c r="CE57" i="13" s="1"/>
  <c r="CF57" i="13" s="1"/>
  <c r="CD58" i="13"/>
  <c r="CE58" i="13" s="1"/>
  <c r="CF58" i="13" s="1"/>
  <c r="CD59" i="13"/>
  <c r="CE59" i="13" s="1"/>
  <c r="CF59" i="13" s="1"/>
  <c r="CD60" i="13"/>
  <c r="CE60" i="13" s="1"/>
  <c r="CF60" i="13" s="1"/>
  <c r="CD61" i="13"/>
  <c r="CE61" i="13" s="1"/>
  <c r="CF61" i="13" s="1"/>
  <c r="CD62" i="13"/>
  <c r="CE62" i="13" s="1"/>
  <c r="CF62" i="13" s="1"/>
  <c r="CD63" i="13"/>
  <c r="CE63" i="13" s="1"/>
  <c r="CF63" i="13" s="1"/>
  <c r="CD64" i="13"/>
  <c r="CE64" i="13" s="1"/>
  <c r="CF64" i="13" s="1"/>
  <c r="CD65" i="13"/>
  <c r="CE65" i="13" s="1"/>
  <c r="CF65" i="13" s="1"/>
  <c r="CD66" i="13"/>
  <c r="CE66" i="13" s="1"/>
  <c r="CF66" i="13" s="1"/>
  <c r="CD67" i="13"/>
  <c r="CE67" i="13" s="1"/>
  <c r="CF67" i="13" s="1"/>
  <c r="CD68" i="13"/>
  <c r="CE68" i="13" s="1"/>
  <c r="CF68" i="13" s="1"/>
  <c r="CD69" i="13"/>
  <c r="CE69" i="13" s="1"/>
  <c r="CF69" i="13" s="1"/>
  <c r="CD70" i="13"/>
  <c r="CE70" i="13" s="1"/>
  <c r="CF70" i="13" s="1"/>
  <c r="CD71" i="13"/>
  <c r="CE71" i="13" s="1"/>
  <c r="CF71" i="13" s="1"/>
  <c r="CD72" i="13"/>
  <c r="CE72" i="13" s="1"/>
  <c r="CF72" i="13" s="1"/>
  <c r="CD73" i="13"/>
  <c r="CE73" i="13" s="1"/>
  <c r="CF73" i="13" s="1"/>
  <c r="CD74" i="13"/>
  <c r="CE74" i="13" s="1"/>
  <c r="CF74" i="13" s="1"/>
  <c r="CD75" i="13"/>
  <c r="CE75" i="13" s="1"/>
  <c r="CF75" i="13" s="1"/>
  <c r="CD76" i="13"/>
  <c r="CE76" i="13" s="1"/>
  <c r="CF76" i="13" s="1"/>
  <c r="CD77" i="13"/>
  <c r="CE77" i="13" s="1"/>
  <c r="CF77" i="13" s="1"/>
  <c r="CD78" i="13"/>
  <c r="CE78" i="13" s="1"/>
  <c r="CF78" i="13" s="1"/>
  <c r="CD79" i="13"/>
  <c r="CE79" i="13" s="1"/>
  <c r="CF79" i="13" s="1"/>
  <c r="CD80" i="13"/>
  <c r="CE80" i="13" s="1"/>
  <c r="CF80" i="13" s="1"/>
  <c r="CD81" i="13"/>
  <c r="CE81" i="13" s="1"/>
  <c r="CF81" i="13" s="1"/>
  <c r="CD82" i="13"/>
  <c r="CE82" i="13" s="1"/>
  <c r="CF82" i="13" s="1"/>
  <c r="CD83" i="13"/>
  <c r="CE83" i="13" s="1"/>
  <c r="CF83" i="13" s="1"/>
  <c r="CD84" i="13"/>
  <c r="CE84" i="13" s="1"/>
  <c r="CF84" i="13" s="1"/>
  <c r="CD85" i="13"/>
  <c r="CE85" i="13" s="1"/>
  <c r="CF85" i="13" s="1"/>
  <c r="CD86" i="13"/>
  <c r="CE86" i="13" s="1"/>
  <c r="CF86" i="13" s="1"/>
  <c r="CD87" i="13"/>
  <c r="CE87" i="13" s="1"/>
  <c r="CF87" i="13" s="1"/>
  <c r="CD88" i="13"/>
  <c r="CE88" i="13" s="1"/>
  <c r="CF88" i="13" s="1"/>
  <c r="CD89" i="13"/>
  <c r="CE89" i="13" s="1"/>
  <c r="CF89" i="13" s="1"/>
  <c r="CD90" i="13"/>
  <c r="CE90" i="13" s="1"/>
  <c r="CF90" i="13" s="1"/>
  <c r="CD91" i="13"/>
  <c r="CE91" i="13" s="1"/>
  <c r="CF91" i="13" s="1"/>
  <c r="CD92" i="13"/>
  <c r="CE92" i="13" s="1"/>
  <c r="CF92" i="13" s="1"/>
  <c r="CD93" i="13"/>
  <c r="CE93" i="13" s="1"/>
  <c r="CF93" i="13" s="1"/>
  <c r="CD94" i="13"/>
  <c r="CE94" i="13" s="1"/>
  <c r="CF94" i="13" s="1"/>
  <c r="CD95" i="13"/>
  <c r="CE95" i="13" s="1"/>
  <c r="CF95" i="13" s="1"/>
  <c r="CD96" i="13"/>
  <c r="CE96" i="13" s="1"/>
  <c r="CF96" i="13" s="1"/>
  <c r="CD97" i="13"/>
  <c r="CE97" i="13" s="1"/>
  <c r="CF97" i="13" s="1"/>
  <c r="CD98" i="13"/>
  <c r="CE98" i="13" s="1"/>
  <c r="CF98" i="13" s="1"/>
  <c r="CD99" i="13"/>
  <c r="CE99" i="13" s="1"/>
  <c r="CF99" i="13" s="1"/>
  <c r="CD100" i="13"/>
  <c r="CE100" i="13" s="1"/>
  <c r="CF100" i="13" s="1"/>
  <c r="CD101" i="13"/>
  <c r="CE101" i="13" s="1"/>
  <c r="CF101" i="13" s="1"/>
  <c r="CD102" i="13"/>
  <c r="CE102" i="13" s="1"/>
  <c r="CF102" i="13" s="1"/>
  <c r="CD103" i="13"/>
  <c r="CE103" i="13" s="1"/>
  <c r="CF103" i="13" s="1"/>
  <c r="CD104" i="13"/>
  <c r="CE104" i="13" s="1"/>
  <c r="CF104" i="13" s="1"/>
  <c r="CD105" i="13"/>
  <c r="CE105" i="13" s="1"/>
  <c r="CF105" i="13" s="1"/>
  <c r="CD106" i="13"/>
  <c r="CE106" i="13" s="1"/>
  <c r="CF106" i="13" s="1"/>
  <c r="CD107" i="13"/>
  <c r="CE107" i="13" s="1"/>
  <c r="CF107" i="13" s="1"/>
  <c r="CD108" i="13"/>
  <c r="CE108" i="13" s="1"/>
  <c r="CF108" i="13" s="1"/>
  <c r="CD109" i="13"/>
  <c r="CE109" i="13" s="1"/>
  <c r="CF109" i="13" s="1"/>
  <c r="CD110" i="13"/>
  <c r="CE110" i="13" s="1"/>
  <c r="CF110" i="13" s="1"/>
  <c r="CD111" i="13"/>
  <c r="CE111" i="13" s="1"/>
  <c r="CF111" i="13" s="1"/>
  <c r="CD112" i="13"/>
  <c r="CE112" i="13" s="1"/>
  <c r="CF112" i="13" s="1"/>
  <c r="CD113" i="13"/>
  <c r="CE113" i="13" s="1"/>
  <c r="CF113" i="13" s="1"/>
  <c r="CD114" i="13"/>
  <c r="CE114" i="13" s="1"/>
  <c r="CF114" i="13" s="1"/>
  <c r="CD115" i="13"/>
  <c r="CE115" i="13" s="1"/>
  <c r="CF115" i="13" s="1"/>
  <c r="CD116" i="13"/>
  <c r="CE116" i="13" s="1"/>
  <c r="CF116" i="13" s="1"/>
  <c r="CD117" i="13"/>
  <c r="CE117" i="13" s="1"/>
  <c r="CF117" i="13" s="1"/>
  <c r="CD118" i="13"/>
  <c r="CE118" i="13" s="1"/>
  <c r="CF118" i="13" s="1"/>
  <c r="CD119" i="13"/>
  <c r="CE119" i="13" s="1"/>
  <c r="CF119" i="13" s="1"/>
  <c r="CD120" i="13"/>
  <c r="CE120" i="13" s="1"/>
  <c r="CF120" i="13" s="1"/>
  <c r="CD121" i="13"/>
  <c r="CE121" i="13" s="1"/>
  <c r="CF121" i="13" s="1"/>
  <c r="CD122" i="13"/>
  <c r="CE122" i="13" s="1"/>
  <c r="CF122" i="13" s="1"/>
  <c r="CD123" i="13"/>
  <c r="CE123" i="13" s="1"/>
  <c r="CF123" i="13" s="1"/>
  <c r="CD124" i="13"/>
  <c r="CE124" i="13" s="1"/>
  <c r="CF124" i="13" s="1"/>
  <c r="CD125" i="13"/>
  <c r="CE125" i="13" s="1"/>
  <c r="CF125" i="13" s="1"/>
  <c r="CD126" i="13"/>
  <c r="CE126" i="13" s="1"/>
  <c r="CF126" i="13" s="1"/>
  <c r="CD127" i="13"/>
  <c r="CE127" i="13" s="1"/>
  <c r="CF127" i="13" s="1"/>
  <c r="CD128" i="13"/>
  <c r="CE128" i="13" s="1"/>
  <c r="CF128" i="13" s="1"/>
  <c r="CD129" i="13"/>
  <c r="CE129" i="13" s="1"/>
  <c r="CF129" i="13" s="1"/>
  <c r="CD130" i="13"/>
  <c r="CE130" i="13" s="1"/>
  <c r="CF130" i="13" s="1"/>
  <c r="CD131" i="13"/>
  <c r="CE131" i="13" s="1"/>
  <c r="CF131" i="13" s="1"/>
  <c r="CD132" i="13"/>
  <c r="CE132" i="13" s="1"/>
  <c r="CF132" i="13" s="1"/>
  <c r="CD133" i="13"/>
  <c r="CE133" i="13" s="1"/>
  <c r="CF133" i="13" s="1"/>
  <c r="CD134" i="13"/>
  <c r="CE134" i="13" s="1"/>
  <c r="CF134" i="13" s="1"/>
  <c r="CD135" i="13"/>
  <c r="CE135" i="13" s="1"/>
  <c r="CF135" i="13" s="1"/>
  <c r="CD136" i="13"/>
  <c r="CE136" i="13" s="1"/>
  <c r="CF136" i="13" s="1"/>
  <c r="CD137" i="13"/>
  <c r="CE137" i="13" s="1"/>
  <c r="CF137" i="13" s="1"/>
  <c r="CD138" i="13"/>
  <c r="CE138" i="13" s="1"/>
  <c r="CF138" i="13" s="1"/>
  <c r="CD139" i="13"/>
  <c r="CE139" i="13" s="1"/>
  <c r="CF139" i="13" s="1"/>
  <c r="CD140" i="13"/>
  <c r="CE140" i="13" s="1"/>
  <c r="CF140" i="13" s="1"/>
  <c r="CD141" i="13"/>
  <c r="CE141" i="13" s="1"/>
  <c r="CF141" i="13" s="1"/>
  <c r="CD142" i="13"/>
  <c r="CE142" i="13" s="1"/>
  <c r="CF142" i="13" s="1"/>
  <c r="CD143" i="13"/>
  <c r="CE143" i="13" s="1"/>
  <c r="CF143" i="13" s="1"/>
  <c r="CD24" i="13"/>
  <c r="BY25" i="13"/>
  <c r="BY26" i="13"/>
  <c r="BY27" i="13"/>
  <c r="BY28" i="13"/>
  <c r="BY29" i="13"/>
  <c r="BY30" i="13"/>
  <c r="BY31" i="13"/>
  <c r="BY32" i="13"/>
  <c r="BY33" i="13"/>
  <c r="BY34" i="13"/>
  <c r="BY35" i="13"/>
  <c r="BY36" i="13"/>
  <c r="BY37" i="13"/>
  <c r="BY38" i="13"/>
  <c r="BY39" i="13"/>
  <c r="BY40" i="13"/>
  <c r="BY41" i="13"/>
  <c r="BY42" i="13"/>
  <c r="BY43" i="13"/>
  <c r="BY44" i="13"/>
  <c r="BY45" i="13"/>
  <c r="BY46" i="13"/>
  <c r="BY47" i="13"/>
  <c r="BY48" i="13"/>
  <c r="BY49" i="13"/>
  <c r="BY50" i="13"/>
  <c r="BY51" i="13"/>
  <c r="BY52" i="13"/>
  <c r="BY53" i="13"/>
  <c r="BY54" i="13"/>
  <c r="BY55" i="13"/>
  <c r="BY56" i="13"/>
  <c r="BY57" i="13"/>
  <c r="BY58" i="13"/>
  <c r="BY59" i="13"/>
  <c r="BY60" i="13"/>
  <c r="BY61" i="13"/>
  <c r="BY62" i="13"/>
  <c r="BY63" i="13"/>
  <c r="BY64" i="13"/>
  <c r="BY65" i="13"/>
  <c r="BY66" i="13"/>
  <c r="BY67" i="13"/>
  <c r="BY68" i="13"/>
  <c r="BY69" i="13"/>
  <c r="BY70" i="13"/>
  <c r="BY71" i="13"/>
  <c r="BY72" i="13"/>
  <c r="BY73" i="13"/>
  <c r="BY74" i="13"/>
  <c r="BY75" i="13"/>
  <c r="BY76" i="13"/>
  <c r="BY77" i="13"/>
  <c r="BY78" i="13"/>
  <c r="BY79" i="13"/>
  <c r="BY80" i="13"/>
  <c r="BY81" i="13"/>
  <c r="BY82" i="13"/>
  <c r="BY83" i="13"/>
  <c r="BY84" i="13"/>
  <c r="BY85" i="13"/>
  <c r="BY86" i="13"/>
  <c r="BY87" i="13"/>
  <c r="BY88" i="13"/>
  <c r="BY89" i="13"/>
  <c r="BY90" i="13"/>
  <c r="BY91" i="13"/>
  <c r="BY92" i="13"/>
  <c r="BY93" i="13"/>
  <c r="BY94" i="13"/>
  <c r="BY95" i="13"/>
  <c r="BY96" i="13"/>
  <c r="BY97" i="13"/>
  <c r="BY98" i="13"/>
  <c r="BY99" i="13"/>
  <c r="BY100" i="13"/>
  <c r="BY101" i="13"/>
  <c r="BY102" i="13"/>
  <c r="BY103" i="13"/>
  <c r="BY104" i="13"/>
  <c r="BY105" i="13"/>
  <c r="BY106" i="13"/>
  <c r="BY107" i="13"/>
  <c r="BY108" i="13"/>
  <c r="BY109" i="13"/>
  <c r="BY110" i="13"/>
  <c r="BY111" i="13"/>
  <c r="BY112" i="13"/>
  <c r="BY113" i="13"/>
  <c r="BY114" i="13"/>
  <c r="BY115" i="13"/>
  <c r="BY116" i="13"/>
  <c r="BY117" i="13"/>
  <c r="BY118" i="13"/>
  <c r="BY119" i="13"/>
  <c r="BY120" i="13"/>
  <c r="BY121" i="13"/>
  <c r="BY122" i="13"/>
  <c r="BY123" i="13"/>
  <c r="BY124" i="13"/>
  <c r="BY125" i="13"/>
  <c r="BY126" i="13"/>
  <c r="BY127" i="13"/>
  <c r="BY128" i="13"/>
  <c r="BY129" i="13"/>
  <c r="BY130" i="13"/>
  <c r="BY131" i="13"/>
  <c r="BY132" i="13"/>
  <c r="BY133" i="13"/>
  <c r="BY134" i="13"/>
  <c r="BY135" i="13"/>
  <c r="BY136" i="13"/>
  <c r="BY137" i="13"/>
  <c r="BY138" i="13"/>
  <c r="BY139" i="13"/>
  <c r="BY140" i="13"/>
  <c r="BY141" i="13"/>
  <c r="BY142" i="13"/>
  <c r="BY143" i="13"/>
  <c r="BB25" i="13"/>
  <c r="BC25" i="13"/>
  <c r="BD25" i="13"/>
  <c r="BF25" i="13"/>
  <c r="BG25" i="13"/>
  <c r="BH25" i="13"/>
  <c r="BJ25" i="13"/>
  <c r="BK25" i="13"/>
  <c r="BL25" i="13"/>
  <c r="BN25" i="13"/>
  <c r="BO25" i="13"/>
  <c r="BP25" i="13"/>
  <c r="BR25" i="13"/>
  <c r="BS25" i="13"/>
  <c r="BT25" i="13"/>
  <c r="BU25" i="13"/>
  <c r="BB26" i="13"/>
  <c r="BC26" i="13"/>
  <c r="BD26" i="13"/>
  <c r="BF26" i="13"/>
  <c r="BG26" i="13"/>
  <c r="BH26" i="13"/>
  <c r="BJ26" i="13"/>
  <c r="BK26" i="13"/>
  <c r="BL26" i="13"/>
  <c r="BN26" i="13"/>
  <c r="BO26" i="13"/>
  <c r="BP26" i="13"/>
  <c r="BR26" i="13"/>
  <c r="BS26" i="13"/>
  <c r="BT26" i="13"/>
  <c r="BB27" i="13"/>
  <c r="BC27" i="13"/>
  <c r="BD27" i="13"/>
  <c r="BF27" i="13"/>
  <c r="BG27" i="13"/>
  <c r="BH27" i="13"/>
  <c r="BJ27" i="13"/>
  <c r="BK27" i="13"/>
  <c r="BL27" i="13"/>
  <c r="BN27" i="13"/>
  <c r="BO27" i="13"/>
  <c r="BP27" i="13"/>
  <c r="BR27" i="13"/>
  <c r="BS27" i="13"/>
  <c r="BT27" i="13"/>
  <c r="BB28" i="13"/>
  <c r="BC28" i="13"/>
  <c r="BD28" i="13"/>
  <c r="BF28" i="13"/>
  <c r="BG28" i="13"/>
  <c r="BH28" i="13"/>
  <c r="BJ28" i="13"/>
  <c r="BK28" i="13"/>
  <c r="BL28" i="13"/>
  <c r="BN28" i="13"/>
  <c r="BO28" i="13"/>
  <c r="BP28" i="13"/>
  <c r="BR28" i="13"/>
  <c r="BS28" i="13"/>
  <c r="BT28" i="13"/>
  <c r="BB29" i="13"/>
  <c r="BC29" i="13"/>
  <c r="BE29" i="13"/>
  <c r="BD29" i="13"/>
  <c r="BF29" i="13"/>
  <c r="BG29" i="13"/>
  <c r="BH29" i="13"/>
  <c r="BJ29" i="13"/>
  <c r="BK29" i="13"/>
  <c r="BM29" i="13"/>
  <c r="BL29" i="13"/>
  <c r="BN29" i="13"/>
  <c r="BO29" i="13"/>
  <c r="BP29" i="13"/>
  <c r="BR29" i="13"/>
  <c r="BU29" i="13" s="1"/>
  <c r="BS29" i="13"/>
  <c r="BT29" i="13"/>
  <c r="BB30" i="13"/>
  <c r="BC30" i="13"/>
  <c r="BD30" i="13"/>
  <c r="BF30" i="13"/>
  <c r="BG30" i="13"/>
  <c r="BH30" i="13"/>
  <c r="BJ30" i="13"/>
  <c r="BK30" i="13"/>
  <c r="BL30" i="13"/>
  <c r="BN30" i="13"/>
  <c r="BO30" i="13"/>
  <c r="BP30" i="13"/>
  <c r="BR30" i="13"/>
  <c r="BS30" i="13"/>
  <c r="BT30" i="13"/>
  <c r="BB31" i="13"/>
  <c r="BC31" i="13"/>
  <c r="BD31" i="13"/>
  <c r="BF31" i="13"/>
  <c r="BG31" i="13"/>
  <c r="BH31" i="13"/>
  <c r="BJ31" i="13"/>
  <c r="BK31" i="13"/>
  <c r="BL31" i="13"/>
  <c r="BN31" i="13"/>
  <c r="BO31" i="13"/>
  <c r="BP31" i="13"/>
  <c r="BR31" i="13"/>
  <c r="BU31" i="13"/>
  <c r="BS31" i="13"/>
  <c r="BT31" i="13"/>
  <c r="BB32" i="13"/>
  <c r="BC32" i="13"/>
  <c r="BD32" i="13"/>
  <c r="BF32" i="13"/>
  <c r="BI32" i="13"/>
  <c r="BG32" i="13"/>
  <c r="BH32" i="13"/>
  <c r="BJ32" i="13"/>
  <c r="BK32" i="13"/>
  <c r="BL32" i="13"/>
  <c r="BN32" i="13"/>
  <c r="BO32" i="13"/>
  <c r="BP32" i="13"/>
  <c r="BR32" i="13"/>
  <c r="BU32" i="13" s="1"/>
  <c r="BS32" i="13"/>
  <c r="BT32" i="13"/>
  <c r="BB33" i="13"/>
  <c r="BC33" i="13"/>
  <c r="BE33" i="13" s="1"/>
  <c r="BD33" i="13"/>
  <c r="BF33" i="13"/>
  <c r="BI33" i="13" s="1"/>
  <c r="BG33" i="13"/>
  <c r="BH33" i="13"/>
  <c r="BJ33" i="13"/>
  <c r="BM33" i="13" s="1"/>
  <c r="BK33" i="13"/>
  <c r="BL33" i="13"/>
  <c r="BN33" i="13"/>
  <c r="BO33" i="13"/>
  <c r="BP33" i="13"/>
  <c r="BR33" i="13"/>
  <c r="BS33" i="13"/>
  <c r="BT33" i="13"/>
  <c r="BB34" i="13"/>
  <c r="BC34" i="13"/>
  <c r="BD34" i="13"/>
  <c r="BF34" i="13"/>
  <c r="BG34" i="13"/>
  <c r="BH34" i="13"/>
  <c r="BJ34" i="13"/>
  <c r="BM34" i="13" s="1"/>
  <c r="BK34" i="13"/>
  <c r="BL34" i="13"/>
  <c r="BN34" i="13"/>
  <c r="BO34" i="13"/>
  <c r="BP34" i="13"/>
  <c r="BR34" i="13"/>
  <c r="BS34" i="13"/>
  <c r="BT34" i="13"/>
  <c r="BB35" i="13"/>
  <c r="BC35" i="13"/>
  <c r="BD35" i="13"/>
  <c r="BF35" i="13"/>
  <c r="BI35" i="13" s="1"/>
  <c r="BG35" i="13"/>
  <c r="BH35" i="13"/>
  <c r="BJ35" i="13"/>
  <c r="BK35" i="13"/>
  <c r="BL35" i="13"/>
  <c r="BN35" i="13"/>
  <c r="BO35" i="13"/>
  <c r="BP35" i="13"/>
  <c r="BR35" i="13"/>
  <c r="BS35" i="13"/>
  <c r="BU35" i="13" s="1"/>
  <c r="BT35" i="13"/>
  <c r="BB36" i="13"/>
  <c r="BC36" i="13"/>
  <c r="BD36" i="13"/>
  <c r="BF36" i="13"/>
  <c r="BI36" i="13" s="1"/>
  <c r="BG36" i="13"/>
  <c r="BH36" i="13"/>
  <c r="BJ36" i="13"/>
  <c r="BK36" i="13"/>
  <c r="BL36" i="13"/>
  <c r="BN36" i="13"/>
  <c r="BO36" i="13"/>
  <c r="BP36" i="13"/>
  <c r="BR36" i="13"/>
  <c r="BU36" i="13" s="1"/>
  <c r="BS36" i="13"/>
  <c r="BT36" i="13"/>
  <c r="BB37" i="13"/>
  <c r="BC37" i="13"/>
  <c r="BE37" i="13" s="1"/>
  <c r="BD37" i="13"/>
  <c r="BF37" i="13"/>
  <c r="BG37" i="13"/>
  <c r="BH37" i="13"/>
  <c r="BJ37" i="13"/>
  <c r="BK37" i="13"/>
  <c r="BL37" i="13"/>
  <c r="BN37" i="13"/>
  <c r="BO37" i="13"/>
  <c r="BP37" i="13"/>
  <c r="BR37" i="13"/>
  <c r="BS37" i="13"/>
  <c r="BT37" i="13"/>
  <c r="BB38" i="13"/>
  <c r="BC38" i="13"/>
  <c r="BD38" i="13"/>
  <c r="BF38" i="13"/>
  <c r="BI38" i="13" s="1"/>
  <c r="BG38" i="13"/>
  <c r="BH38" i="13"/>
  <c r="BJ38" i="13"/>
  <c r="BK38" i="13"/>
  <c r="BL38" i="13"/>
  <c r="BN38" i="13"/>
  <c r="BO38" i="13"/>
  <c r="BP38" i="13"/>
  <c r="BR38" i="13"/>
  <c r="BU38" i="13" s="1"/>
  <c r="BS38" i="13"/>
  <c r="BT38" i="13"/>
  <c r="BB39" i="13"/>
  <c r="BC39" i="13"/>
  <c r="BE39" i="13" s="1"/>
  <c r="BD39" i="13"/>
  <c r="BF39" i="13"/>
  <c r="BG39" i="13"/>
  <c r="BI39" i="13" s="1"/>
  <c r="BH39" i="13"/>
  <c r="BJ39" i="13"/>
  <c r="BK39" i="13"/>
  <c r="BL39" i="13"/>
  <c r="BN39" i="13"/>
  <c r="BO39" i="13"/>
  <c r="BP39" i="13"/>
  <c r="BR39" i="13"/>
  <c r="BS39" i="13"/>
  <c r="BT39" i="13"/>
  <c r="BB40" i="13"/>
  <c r="BE40" i="13" s="1"/>
  <c r="BC40" i="13"/>
  <c r="BD40" i="13"/>
  <c r="BF40" i="13"/>
  <c r="BG40" i="13"/>
  <c r="BH40" i="13"/>
  <c r="BJ40" i="13"/>
  <c r="BK40" i="13"/>
  <c r="BM40" i="13" s="1"/>
  <c r="BL40" i="13"/>
  <c r="BN40" i="13"/>
  <c r="BO40" i="13"/>
  <c r="BP40" i="13"/>
  <c r="BR40" i="13"/>
  <c r="BS40" i="13"/>
  <c r="BT40" i="13"/>
  <c r="BB41" i="13"/>
  <c r="BC41" i="13"/>
  <c r="BE41" i="13" s="1"/>
  <c r="BD41" i="13"/>
  <c r="BF41" i="13"/>
  <c r="BG41" i="13"/>
  <c r="BH41" i="13"/>
  <c r="BJ41" i="13"/>
  <c r="BK41" i="13"/>
  <c r="BL41" i="13"/>
  <c r="BN41" i="13"/>
  <c r="BQ41" i="13" s="1"/>
  <c r="BO41" i="13"/>
  <c r="BP41" i="13"/>
  <c r="BR41" i="13"/>
  <c r="BS41" i="13"/>
  <c r="BT41" i="13"/>
  <c r="BB42" i="13"/>
  <c r="BE42" i="13" s="1"/>
  <c r="BC42" i="13"/>
  <c r="BD42" i="13"/>
  <c r="BF42" i="13"/>
  <c r="BG42" i="13"/>
  <c r="BH42" i="13"/>
  <c r="BJ42" i="13"/>
  <c r="BK42" i="13"/>
  <c r="BM42" i="13" s="1"/>
  <c r="BL42" i="13"/>
  <c r="BN42" i="13"/>
  <c r="BO42" i="13"/>
  <c r="BP42" i="13"/>
  <c r="BR42" i="13"/>
  <c r="BS42" i="13"/>
  <c r="BT42" i="13"/>
  <c r="BB43" i="13"/>
  <c r="BE43" i="13" s="1"/>
  <c r="BC43" i="13"/>
  <c r="BD43" i="13"/>
  <c r="BF43" i="13"/>
  <c r="BG43" i="13"/>
  <c r="BH43" i="13"/>
  <c r="BJ43" i="13"/>
  <c r="BK43" i="13"/>
  <c r="BL43" i="13"/>
  <c r="BN43" i="13"/>
  <c r="BO43" i="13"/>
  <c r="BP43" i="13"/>
  <c r="BR43" i="13"/>
  <c r="BS43" i="13"/>
  <c r="BT43" i="13"/>
  <c r="BB44" i="13"/>
  <c r="BC44" i="13"/>
  <c r="BD44" i="13"/>
  <c r="BF44" i="13"/>
  <c r="BG44" i="13"/>
  <c r="BH44" i="13"/>
  <c r="BJ44" i="13"/>
  <c r="BK44" i="13"/>
  <c r="BM44" i="13" s="1"/>
  <c r="BL44" i="13"/>
  <c r="BN44" i="13"/>
  <c r="BQ44" i="13" s="1"/>
  <c r="BO44" i="13"/>
  <c r="BP44" i="13"/>
  <c r="BR44" i="13"/>
  <c r="BU44" i="13" s="1"/>
  <c r="BS44" i="13"/>
  <c r="BT44" i="13"/>
  <c r="BB45" i="13"/>
  <c r="BE45" i="13" s="1"/>
  <c r="BC45" i="13"/>
  <c r="BD45" i="13"/>
  <c r="BF45" i="13"/>
  <c r="BG45" i="13"/>
  <c r="BH45" i="13"/>
  <c r="BJ45" i="13"/>
  <c r="BM45" i="13" s="1"/>
  <c r="BK45" i="13"/>
  <c r="BL45" i="13"/>
  <c r="BN45" i="13"/>
  <c r="BO45" i="13"/>
  <c r="BP45" i="13"/>
  <c r="BR45" i="13"/>
  <c r="BS45" i="13"/>
  <c r="BT45" i="13"/>
  <c r="BB46" i="13"/>
  <c r="BE46" i="13" s="1"/>
  <c r="BC46" i="13"/>
  <c r="BD46" i="13"/>
  <c r="BF46" i="13"/>
  <c r="BG46" i="13"/>
  <c r="BH46" i="13"/>
  <c r="BJ46" i="13"/>
  <c r="BM46" i="13" s="1"/>
  <c r="BK46" i="13"/>
  <c r="BL46" i="13"/>
  <c r="BN46" i="13"/>
  <c r="BO46" i="13"/>
  <c r="BP46" i="13"/>
  <c r="BQ46" i="13"/>
  <c r="BR46" i="13"/>
  <c r="BS46" i="13"/>
  <c r="BT46" i="13"/>
  <c r="BB47" i="13"/>
  <c r="BC47" i="13"/>
  <c r="BD47" i="13"/>
  <c r="BF47" i="13"/>
  <c r="BG47" i="13"/>
  <c r="BI47" i="13" s="1"/>
  <c r="BH47" i="13"/>
  <c r="BJ47" i="13"/>
  <c r="BK47" i="13"/>
  <c r="BL47" i="13"/>
  <c r="BM47" i="13"/>
  <c r="BN47" i="13"/>
  <c r="BO47" i="13"/>
  <c r="BP47" i="13"/>
  <c r="BR47" i="13"/>
  <c r="BS47" i="13"/>
  <c r="BT47" i="13"/>
  <c r="BB48" i="13"/>
  <c r="BC48" i="13"/>
  <c r="BD48" i="13"/>
  <c r="BF48" i="13"/>
  <c r="BG48" i="13"/>
  <c r="BH48" i="13"/>
  <c r="BJ48" i="13"/>
  <c r="BK48" i="13"/>
  <c r="BL48" i="13"/>
  <c r="BN48" i="13"/>
  <c r="BO48" i="13"/>
  <c r="BQ48" i="13" s="1"/>
  <c r="BP48" i="13"/>
  <c r="BR48" i="13"/>
  <c r="BS48" i="13"/>
  <c r="BT48" i="13"/>
  <c r="BB49" i="13"/>
  <c r="BC49" i="13"/>
  <c r="BD49" i="13"/>
  <c r="BF49" i="13"/>
  <c r="BG49" i="13"/>
  <c r="BI49" i="13" s="1"/>
  <c r="BH49" i="13"/>
  <c r="BJ49" i="13"/>
  <c r="BK49" i="13"/>
  <c r="BL49" i="13"/>
  <c r="BN49" i="13"/>
  <c r="BQ49" i="13" s="1"/>
  <c r="BO49" i="13"/>
  <c r="BP49" i="13"/>
  <c r="BR49" i="13"/>
  <c r="BS49" i="13"/>
  <c r="BT49" i="13"/>
  <c r="BB50" i="13"/>
  <c r="BC50" i="13"/>
  <c r="BD50" i="13"/>
  <c r="BF50" i="13"/>
  <c r="BG50" i="13"/>
  <c r="BH50" i="13"/>
  <c r="BJ50" i="13"/>
  <c r="BM50" i="13" s="1"/>
  <c r="BK50" i="13"/>
  <c r="BL50" i="13"/>
  <c r="BN50" i="13"/>
  <c r="BO50" i="13"/>
  <c r="BP50" i="13"/>
  <c r="BR50" i="13"/>
  <c r="BS50" i="13"/>
  <c r="BT50" i="13"/>
  <c r="BB51" i="13"/>
  <c r="BE51" i="13" s="1"/>
  <c r="BC51" i="13"/>
  <c r="BD51" i="13"/>
  <c r="BF51" i="13"/>
  <c r="BG51" i="13"/>
  <c r="BH51" i="13"/>
  <c r="BJ51" i="13"/>
  <c r="BK51" i="13"/>
  <c r="BM51" i="13" s="1"/>
  <c r="BL51" i="13"/>
  <c r="BN51" i="13"/>
  <c r="BQ51" i="13" s="1"/>
  <c r="BO51" i="13"/>
  <c r="BP51" i="13"/>
  <c r="BR51" i="13"/>
  <c r="BU51" i="13" s="1"/>
  <c r="BS51" i="13"/>
  <c r="BT51" i="13"/>
  <c r="BB52" i="13"/>
  <c r="BC52" i="13"/>
  <c r="BD52" i="13"/>
  <c r="BF52" i="13"/>
  <c r="BG52" i="13"/>
  <c r="BH52" i="13"/>
  <c r="BJ52" i="13"/>
  <c r="BK52" i="13"/>
  <c r="BL52" i="13"/>
  <c r="BN52" i="13"/>
  <c r="BO52" i="13"/>
  <c r="BP52" i="13"/>
  <c r="BR52" i="13"/>
  <c r="BS52" i="13"/>
  <c r="BT52" i="13"/>
  <c r="BB53" i="13"/>
  <c r="BC53" i="13"/>
  <c r="BE53" i="13" s="1"/>
  <c r="BD53" i="13"/>
  <c r="BF53" i="13"/>
  <c r="BG53" i="13"/>
  <c r="BH53" i="13"/>
  <c r="BJ53" i="13"/>
  <c r="BK53" i="13"/>
  <c r="BM53" i="13" s="1"/>
  <c r="BL53" i="13"/>
  <c r="BN53" i="13"/>
  <c r="BO53" i="13"/>
  <c r="BP53" i="13"/>
  <c r="BR53" i="13"/>
  <c r="BS53" i="13"/>
  <c r="BT53" i="13"/>
  <c r="BB54" i="13"/>
  <c r="BE54" i="13" s="1"/>
  <c r="BC54" i="13"/>
  <c r="BD54" i="13"/>
  <c r="BF54" i="13"/>
  <c r="BG54" i="13"/>
  <c r="BI54" i="13"/>
  <c r="BH54" i="13"/>
  <c r="BJ54" i="13"/>
  <c r="BK54" i="13"/>
  <c r="BL54" i="13"/>
  <c r="BN54" i="13"/>
  <c r="BO54" i="13"/>
  <c r="BP54" i="13"/>
  <c r="BR54" i="13"/>
  <c r="BS54" i="13"/>
  <c r="BT54" i="13"/>
  <c r="BB55" i="13"/>
  <c r="BE55" i="13" s="1"/>
  <c r="BC55" i="13"/>
  <c r="BD55" i="13"/>
  <c r="BF55" i="13"/>
  <c r="BG55" i="13"/>
  <c r="BH55" i="13"/>
  <c r="BJ55" i="13"/>
  <c r="BK55" i="13"/>
  <c r="BL55" i="13"/>
  <c r="BN55" i="13"/>
  <c r="BQ55" i="13" s="1"/>
  <c r="BO55" i="13"/>
  <c r="BP55" i="13"/>
  <c r="BR55" i="13"/>
  <c r="BS55" i="13"/>
  <c r="BT55" i="13"/>
  <c r="BB56" i="13"/>
  <c r="BE56" i="13" s="1"/>
  <c r="BC56" i="13"/>
  <c r="BD56" i="13"/>
  <c r="BF56" i="13"/>
  <c r="BG56" i="13"/>
  <c r="BH56" i="13"/>
  <c r="BJ56" i="13"/>
  <c r="BK56" i="13"/>
  <c r="BL56" i="13"/>
  <c r="BN56" i="13"/>
  <c r="BQ56" i="13" s="1"/>
  <c r="BO56" i="13"/>
  <c r="BP56" i="13"/>
  <c r="BR56" i="13"/>
  <c r="BS56" i="13"/>
  <c r="BT56" i="13"/>
  <c r="BB57" i="13"/>
  <c r="BC57" i="13"/>
  <c r="BE57" i="13" s="1"/>
  <c r="BD57" i="13"/>
  <c r="BF57" i="13"/>
  <c r="BG57" i="13"/>
  <c r="BH57" i="13"/>
  <c r="BJ57" i="13"/>
  <c r="BK57" i="13"/>
  <c r="BM57" i="13" s="1"/>
  <c r="BL57" i="13"/>
  <c r="BN57" i="13"/>
  <c r="BQ57" i="13" s="1"/>
  <c r="BO57" i="13"/>
  <c r="BP57" i="13"/>
  <c r="BR57" i="13"/>
  <c r="BS57" i="13"/>
  <c r="BT57" i="13"/>
  <c r="BB58" i="13"/>
  <c r="BC58" i="13"/>
  <c r="BD58" i="13"/>
  <c r="BF58" i="13"/>
  <c r="BG58" i="13"/>
  <c r="BH58" i="13"/>
  <c r="BI58" i="13" s="1"/>
  <c r="BJ58" i="13"/>
  <c r="BK58" i="13"/>
  <c r="BM58" i="13" s="1"/>
  <c r="BL58" i="13"/>
  <c r="BN58" i="13"/>
  <c r="BQ58" i="13" s="1"/>
  <c r="BO58" i="13"/>
  <c r="BP58" i="13"/>
  <c r="BR58" i="13"/>
  <c r="BS58" i="13"/>
  <c r="BT58" i="13"/>
  <c r="BB59" i="13"/>
  <c r="BC59" i="13"/>
  <c r="BD59" i="13"/>
  <c r="BF59" i="13"/>
  <c r="BG59" i="13"/>
  <c r="BI59" i="13" s="1"/>
  <c r="BH59" i="13"/>
  <c r="BJ59" i="13"/>
  <c r="BM59" i="13" s="1"/>
  <c r="BK59" i="13"/>
  <c r="BL59" i="13"/>
  <c r="BN59" i="13"/>
  <c r="BO59" i="13"/>
  <c r="BQ59" i="13" s="1"/>
  <c r="BP59" i="13"/>
  <c r="BR59" i="13"/>
  <c r="BU59" i="13" s="1"/>
  <c r="BS59" i="13"/>
  <c r="BT59" i="13"/>
  <c r="BB60" i="13"/>
  <c r="BC60" i="13"/>
  <c r="BD60" i="13"/>
  <c r="BE60" i="13"/>
  <c r="BF60" i="13"/>
  <c r="BG60" i="13"/>
  <c r="BH60" i="13"/>
  <c r="BJ60" i="13"/>
  <c r="BK60" i="13"/>
  <c r="BL60" i="13"/>
  <c r="BM60" i="13"/>
  <c r="BN60" i="13"/>
  <c r="BO60" i="13"/>
  <c r="BP60" i="13"/>
  <c r="BR60" i="13"/>
  <c r="BS60" i="13"/>
  <c r="BT60" i="13"/>
  <c r="BB61" i="13"/>
  <c r="BC61" i="13"/>
  <c r="BD61" i="13"/>
  <c r="BF61" i="13"/>
  <c r="BG61" i="13"/>
  <c r="BI61" i="13" s="1"/>
  <c r="BH61" i="13"/>
  <c r="BJ61" i="13"/>
  <c r="BK61" i="13"/>
  <c r="BL61" i="13"/>
  <c r="BN61" i="13"/>
  <c r="BO61" i="13"/>
  <c r="BQ61" i="13" s="1"/>
  <c r="BP61" i="13"/>
  <c r="BR61" i="13"/>
  <c r="BS61" i="13"/>
  <c r="BT61" i="13"/>
  <c r="BB62" i="13"/>
  <c r="BC62" i="13"/>
  <c r="BE62" i="13" s="1"/>
  <c r="BD62" i="13"/>
  <c r="BF62" i="13"/>
  <c r="BG62" i="13"/>
  <c r="BH62" i="13"/>
  <c r="BJ62" i="13"/>
  <c r="BK62" i="13"/>
  <c r="BM62" i="13" s="1"/>
  <c r="BL62" i="13"/>
  <c r="BN62" i="13"/>
  <c r="BO62" i="13"/>
  <c r="BP62" i="13"/>
  <c r="BR62" i="13"/>
  <c r="BS62" i="13"/>
  <c r="BU62" i="13" s="1"/>
  <c r="BT62" i="13"/>
  <c r="BB63" i="13"/>
  <c r="BC63" i="13"/>
  <c r="BE63" i="13" s="1"/>
  <c r="BD63" i="13"/>
  <c r="BF63" i="13"/>
  <c r="BG63" i="13"/>
  <c r="BI63" i="13" s="1"/>
  <c r="BH63" i="13"/>
  <c r="BJ63" i="13"/>
  <c r="BK63" i="13"/>
  <c r="BL63" i="13"/>
  <c r="BN63" i="13"/>
  <c r="BO63" i="13"/>
  <c r="BP63" i="13"/>
  <c r="BR63" i="13"/>
  <c r="BS63" i="13"/>
  <c r="BT63" i="13"/>
  <c r="BB64" i="13"/>
  <c r="BC64" i="13"/>
  <c r="BE64" i="13" s="1"/>
  <c r="BD64" i="13"/>
  <c r="BF64" i="13"/>
  <c r="BG64" i="13"/>
  <c r="BH64" i="13"/>
  <c r="BJ64" i="13"/>
  <c r="BK64" i="13"/>
  <c r="BM64" i="13" s="1"/>
  <c r="BL64" i="13"/>
  <c r="BN64" i="13"/>
  <c r="BQ64" i="13" s="1"/>
  <c r="BO64" i="13"/>
  <c r="BP64" i="13"/>
  <c r="BR64" i="13"/>
  <c r="BS64" i="13"/>
  <c r="BT64" i="13"/>
  <c r="BU64" i="13"/>
  <c r="BB65" i="13"/>
  <c r="BC65" i="13"/>
  <c r="BD65" i="13"/>
  <c r="BF65" i="13"/>
  <c r="BG65" i="13"/>
  <c r="BH65" i="13"/>
  <c r="BI65" i="13"/>
  <c r="BJ65" i="13"/>
  <c r="BK65" i="13"/>
  <c r="BL65" i="13"/>
  <c r="BN65" i="13"/>
  <c r="BO65" i="13"/>
  <c r="BP65" i="13"/>
  <c r="BR65" i="13"/>
  <c r="BU65" i="13" s="1"/>
  <c r="BS65" i="13"/>
  <c r="BT65" i="13"/>
  <c r="BB66" i="13"/>
  <c r="BC66" i="13"/>
  <c r="BE66" i="13" s="1"/>
  <c r="BD66" i="13"/>
  <c r="BF66" i="13"/>
  <c r="BG66" i="13"/>
  <c r="BH66" i="13"/>
  <c r="BJ66" i="13"/>
  <c r="BK66" i="13"/>
  <c r="BM66" i="13" s="1"/>
  <c r="BL66" i="13"/>
  <c r="BN66" i="13"/>
  <c r="BO66" i="13"/>
  <c r="BQ66" i="13" s="1"/>
  <c r="BP66" i="13"/>
  <c r="BR66" i="13"/>
  <c r="BS66" i="13"/>
  <c r="BU66" i="13" s="1"/>
  <c r="BT66" i="13"/>
  <c r="BB67" i="13"/>
  <c r="BC67" i="13"/>
  <c r="BE67" i="13" s="1"/>
  <c r="BD67" i="13"/>
  <c r="BF67" i="13"/>
  <c r="BG67" i="13"/>
  <c r="BI67" i="13" s="1"/>
  <c r="BH67" i="13"/>
  <c r="BJ67" i="13"/>
  <c r="BK67" i="13"/>
  <c r="BL67" i="13"/>
  <c r="BN67" i="13"/>
  <c r="BO67" i="13"/>
  <c r="BP67" i="13"/>
  <c r="BQ67" i="13"/>
  <c r="BR67" i="13"/>
  <c r="BS67" i="13"/>
  <c r="BU67" i="13" s="1"/>
  <c r="BT67" i="13"/>
  <c r="BB68" i="13"/>
  <c r="BC68" i="13"/>
  <c r="BE68" i="13" s="1"/>
  <c r="BD68" i="13"/>
  <c r="BF68" i="13"/>
  <c r="BG68" i="13"/>
  <c r="BH68" i="13"/>
  <c r="BJ68" i="13"/>
  <c r="BK68" i="13"/>
  <c r="BM68" i="13" s="1"/>
  <c r="BL68" i="13"/>
  <c r="BN68" i="13"/>
  <c r="BO68" i="13"/>
  <c r="BP68" i="13"/>
  <c r="BR68" i="13"/>
  <c r="BS68" i="13"/>
  <c r="BU68" i="13" s="1"/>
  <c r="BT68" i="13"/>
  <c r="BB69" i="13"/>
  <c r="BC69" i="13"/>
  <c r="BD69" i="13"/>
  <c r="BF69" i="13"/>
  <c r="BG69" i="13"/>
  <c r="BI69" i="13" s="1"/>
  <c r="BH69" i="13"/>
  <c r="BJ69" i="13"/>
  <c r="BK69" i="13"/>
  <c r="BL69" i="13"/>
  <c r="BN69" i="13"/>
  <c r="BO69" i="13"/>
  <c r="BQ69" i="13" s="1"/>
  <c r="BP69" i="13"/>
  <c r="BR69" i="13"/>
  <c r="BS69" i="13"/>
  <c r="BT69" i="13"/>
  <c r="BB70" i="13"/>
  <c r="BC70" i="13"/>
  <c r="BE70" i="13" s="1"/>
  <c r="BD70" i="13"/>
  <c r="BF70" i="13"/>
  <c r="BG70" i="13"/>
  <c r="BH70" i="13"/>
  <c r="BJ70" i="13"/>
  <c r="BK70" i="13"/>
  <c r="BM70" i="13" s="1"/>
  <c r="BL70" i="13"/>
  <c r="BN70" i="13"/>
  <c r="BO70" i="13"/>
  <c r="BP70" i="13"/>
  <c r="BR70" i="13"/>
  <c r="BS70" i="13"/>
  <c r="BU70" i="13" s="1"/>
  <c r="BT70" i="13"/>
  <c r="BB71" i="13"/>
  <c r="BC71" i="13"/>
  <c r="BD71" i="13"/>
  <c r="BF71" i="13"/>
  <c r="BG71" i="13"/>
  <c r="BI71" i="13" s="1"/>
  <c r="BH71" i="13"/>
  <c r="BJ71" i="13"/>
  <c r="BK71" i="13"/>
  <c r="BL71" i="13"/>
  <c r="BN71" i="13"/>
  <c r="BO71" i="13"/>
  <c r="BP71" i="13"/>
  <c r="BQ71" i="13"/>
  <c r="BR71" i="13"/>
  <c r="BS71" i="13"/>
  <c r="BU71" i="13" s="1"/>
  <c r="BT71" i="13"/>
  <c r="BB72" i="13"/>
  <c r="BC72" i="13"/>
  <c r="BD72" i="13"/>
  <c r="BE72" i="13"/>
  <c r="BF72" i="13"/>
  <c r="BG72" i="13"/>
  <c r="BI72" i="13" s="1"/>
  <c r="BH72" i="13"/>
  <c r="BJ72" i="13"/>
  <c r="BK72" i="13"/>
  <c r="BM72" i="13" s="1"/>
  <c r="BL72" i="13"/>
  <c r="BN72" i="13"/>
  <c r="BO72" i="13"/>
  <c r="BP72" i="13"/>
  <c r="BQ72" i="13"/>
  <c r="BR72" i="13"/>
  <c r="BS72" i="13"/>
  <c r="BT72" i="13"/>
  <c r="BU72" i="13"/>
  <c r="BB73" i="13"/>
  <c r="BC73" i="13"/>
  <c r="BD73" i="13"/>
  <c r="BF73" i="13"/>
  <c r="BG73" i="13"/>
  <c r="BI73" i="13" s="1"/>
  <c r="BH73" i="13"/>
  <c r="BJ73" i="13"/>
  <c r="BK73" i="13"/>
  <c r="BM73" i="13" s="1"/>
  <c r="BL73" i="13"/>
  <c r="BN73" i="13"/>
  <c r="BO73" i="13"/>
  <c r="BQ73" i="13" s="1"/>
  <c r="BP73" i="13"/>
  <c r="BR73" i="13"/>
  <c r="BS73" i="13"/>
  <c r="BU73" i="13" s="1"/>
  <c r="BT73" i="13"/>
  <c r="BB74" i="13"/>
  <c r="BC74" i="13"/>
  <c r="BD74" i="13"/>
  <c r="BE74" i="13"/>
  <c r="BF74" i="13"/>
  <c r="BG74" i="13"/>
  <c r="BH74" i="13"/>
  <c r="BJ74" i="13"/>
  <c r="BK74" i="13"/>
  <c r="BM74" i="13" s="1"/>
  <c r="BL74" i="13"/>
  <c r="BN74" i="13"/>
  <c r="BO74" i="13"/>
  <c r="BQ74" i="13" s="1"/>
  <c r="BP74" i="13"/>
  <c r="BR74" i="13"/>
  <c r="BS74" i="13"/>
  <c r="BU74" i="13" s="1"/>
  <c r="BT74" i="13"/>
  <c r="BB75" i="13"/>
  <c r="BC75" i="13"/>
  <c r="BD75" i="13"/>
  <c r="BE75" i="13" s="1"/>
  <c r="BF75" i="13"/>
  <c r="BG75" i="13"/>
  <c r="BH75" i="13"/>
  <c r="BI75" i="13"/>
  <c r="BJ75" i="13"/>
  <c r="BK75" i="13"/>
  <c r="BM75" i="13" s="1"/>
  <c r="BL75" i="13"/>
  <c r="BN75" i="13"/>
  <c r="BO75" i="13"/>
  <c r="BQ75" i="13" s="1"/>
  <c r="BP75" i="13"/>
  <c r="BR75" i="13"/>
  <c r="BS75" i="13"/>
  <c r="BU75" i="13" s="1"/>
  <c r="BT75" i="13"/>
  <c r="BB76" i="13"/>
  <c r="BC76" i="13"/>
  <c r="BD76" i="13"/>
  <c r="BF76" i="13"/>
  <c r="BG76" i="13"/>
  <c r="BH76" i="13"/>
  <c r="BI76" i="13"/>
  <c r="BJ76" i="13"/>
  <c r="BK76" i="13"/>
  <c r="BM76" i="13" s="1"/>
  <c r="BL76" i="13"/>
  <c r="BN76" i="13"/>
  <c r="BO76" i="13"/>
  <c r="BQ76" i="13" s="1"/>
  <c r="BP76" i="13"/>
  <c r="BR76" i="13"/>
  <c r="BS76" i="13"/>
  <c r="BU76" i="13" s="1"/>
  <c r="BT76" i="13"/>
  <c r="BB77" i="13"/>
  <c r="BC77" i="13"/>
  <c r="BD77" i="13"/>
  <c r="BE77" i="13"/>
  <c r="BF77" i="13"/>
  <c r="BG77" i="13"/>
  <c r="BH77" i="13"/>
  <c r="BJ77" i="13"/>
  <c r="BK77" i="13"/>
  <c r="BL77" i="13"/>
  <c r="BM77" i="13"/>
  <c r="BN77" i="13"/>
  <c r="BO77" i="13"/>
  <c r="BQ77" i="13" s="1"/>
  <c r="BP77" i="13"/>
  <c r="BR77" i="13"/>
  <c r="BS77" i="13"/>
  <c r="BT77" i="13"/>
  <c r="BB78" i="13"/>
  <c r="BC78" i="13"/>
  <c r="BE78" i="13" s="1"/>
  <c r="BD78" i="13"/>
  <c r="BF78" i="13"/>
  <c r="BG78" i="13"/>
  <c r="BH78" i="13"/>
  <c r="BI78" i="13"/>
  <c r="BJ78" i="13"/>
  <c r="BK78" i="13"/>
  <c r="BM78" i="13" s="1"/>
  <c r="BL78" i="13"/>
  <c r="BN78" i="13"/>
  <c r="BO78" i="13"/>
  <c r="BP78" i="13"/>
  <c r="BQ78" i="13"/>
  <c r="BR78" i="13"/>
  <c r="BS78" i="13"/>
  <c r="BU78" i="13" s="1"/>
  <c r="BT78" i="13"/>
  <c r="BB79" i="13"/>
  <c r="BC79" i="13"/>
  <c r="BE79" i="13" s="1"/>
  <c r="BD79" i="13"/>
  <c r="BF79" i="13"/>
  <c r="BG79" i="13"/>
  <c r="BH79" i="13"/>
  <c r="BI79" i="13"/>
  <c r="BJ79" i="13"/>
  <c r="BK79" i="13"/>
  <c r="BM79" i="13" s="1"/>
  <c r="BL79" i="13"/>
  <c r="BN79" i="13"/>
  <c r="BO79" i="13"/>
  <c r="BP79" i="13"/>
  <c r="BR79" i="13"/>
  <c r="BS79" i="13"/>
  <c r="BU79" i="13" s="1"/>
  <c r="BT79" i="13"/>
  <c r="BB80" i="13"/>
  <c r="BC80" i="13"/>
  <c r="BD80" i="13"/>
  <c r="BE80" i="13"/>
  <c r="BF80" i="13"/>
  <c r="BI80" i="13" s="1"/>
  <c r="BG80" i="13"/>
  <c r="BH80" i="13"/>
  <c r="BJ80" i="13"/>
  <c r="BK80" i="13"/>
  <c r="BL80" i="13"/>
  <c r="BM80" i="13"/>
  <c r="BN80" i="13"/>
  <c r="BO80" i="13"/>
  <c r="BP80" i="13"/>
  <c r="BQ80" i="13"/>
  <c r="BR80" i="13"/>
  <c r="BS80" i="13"/>
  <c r="BU80" i="13" s="1"/>
  <c r="BT80" i="13"/>
  <c r="BB81" i="13"/>
  <c r="BC81" i="13"/>
  <c r="BD81" i="13"/>
  <c r="BE81" i="13"/>
  <c r="BF81" i="13"/>
  <c r="BG81" i="13"/>
  <c r="BH81" i="13"/>
  <c r="BJ81" i="13"/>
  <c r="BM81" i="13" s="1"/>
  <c r="BK81" i="13"/>
  <c r="BL81" i="13"/>
  <c r="BN81" i="13"/>
  <c r="BO81" i="13"/>
  <c r="BP81" i="13"/>
  <c r="BQ81" i="13"/>
  <c r="BR81" i="13"/>
  <c r="BS81" i="13"/>
  <c r="BT81" i="13"/>
  <c r="BU81" i="13"/>
  <c r="BB82" i="13"/>
  <c r="BC82" i="13"/>
  <c r="BD82" i="13"/>
  <c r="BF82" i="13"/>
  <c r="BG82" i="13"/>
  <c r="BI82" i="13" s="1"/>
  <c r="BH82" i="13"/>
  <c r="BJ82" i="13"/>
  <c r="BK82" i="13"/>
  <c r="BM82" i="13" s="1"/>
  <c r="BL82" i="13"/>
  <c r="BN82" i="13"/>
  <c r="BO82" i="13"/>
  <c r="BQ82" i="13" s="1"/>
  <c r="BP82" i="13"/>
  <c r="BR82" i="13"/>
  <c r="BS82" i="13"/>
  <c r="BU82" i="13" s="1"/>
  <c r="BT82" i="13"/>
  <c r="BB83" i="13"/>
  <c r="BC83" i="13"/>
  <c r="BE83" i="13" s="1"/>
  <c r="BD83" i="13"/>
  <c r="BF83" i="13"/>
  <c r="BG83" i="13"/>
  <c r="BH83" i="13"/>
  <c r="BJ83" i="13"/>
  <c r="BK83" i="13"/>
  <c r="BM83" i="13" s="1"/>
  <c r="BL83" i="13"/>
  <c r="BN83" i="13"/>
  <c r="BO83" i="13"/>
  <c r="BP83" i="13"/>
  <c r="BQ83" i="13"/>
  <c r="BR83" i="13"/>
  <c r="BS83" i="13"/>
  <c r="BU83" i="13" s="1"/>
  <c r="BT83" i="13"/>
  <c r="BB84" i="13"/>
  <c r="BC84" i="13"/>
  <c r="BE84" i="13" s="1"/>
  <c r="BD84" i="13"/>
  <c r="BF84" i="13"/>
  <c r="BG84" i="13"/>
  <c r="BI84" i="13" s="1"/>
  <c r="BH84" i="13"/>
  <c r="BJ84" i="13"/>
  <c r="BK84" i="13"/>
  <c r="BL84" i="13"/>
  <c r="BN84" i="13"/>
  <c r="BO84" i="13"/>
  <c r="BP84" i="13"/>
  <c r="BQ84" i="13"/>
  <c r="BR84" i="13"/>
  <c r="BS84" i="13"/>
  <c r="BT84" i="13"/>
  <c r="BU84" i="13"/>
  <c r="BB85" i="13"/>
  <c r="BE85" i="13" s="1"/>
  <c r="BC85" i="13"/>
  <c r="BD85" i="13"/>
  <c r="BF85" i="13"/>
  <c r="BG85" i="13"/>
  <c r="BI85" i="13" s="1"/>
  <c r="BH85" i="13"/>
  <c r="BJ85" i="13"/>
  <c r="BK85" i="13"/>
  <c r="BL85" i="13"/>
  <c r="BM85" i="13"/>
  <c r="BN85" i="13"/>
  <c r="BO85" i="13"/>
  <c r="BQ85" i="13" s="1"/>
  <c r="BP85" i="13"/>
  <c r="BR85" i="13"/>
  <c r="BS85" i="13"/>
  <c r="BT85" i="13"/>
  <c r="BU85" i="13"/>
  <c r="BB86" i="13"/>
  <c r="BC86" i="13"/>
  <c r="BD86" i="13"/>
  <c r="BE86" i="13"/>
  <c r="BF86" i="13"/>
  <c r="BG86" i="13"/>
  <c r="BI86" i="13" s="1"/>
  <c r="BH86" i="13"/>
  <c r="BJ86" i="13"/>
  <c r="BK86" i="13"/>
  <c r="BM86" i="13" s="1"/>
  <c r="BL86" i="13"/>
  <c r="BN86" i="13"/>
  <c r="BO86" i="13"/>
  <c r="BP86" i="13"/>
  <c r="BQ86" i="13"/>
  <c r="BR86" i="13"/>
  <c r="BS86" i="13"/>
  <c r="BT86" i="13"/>
  <c r="BB87" i="13"/>
  <c r="BC87" i="13"/>
  <c r="BE87" i="13" s="1"/>
  <c r="BD87" i="13"/>
  <c r="BF87" i="13"/>
  <c r="BG87" i="13"/>
  <c r="BH87" i="13"/>
  <c r="BJ87" i="13"/>
  <c r="BM87" i="13" s="1"/>
  <c r="BK87" i="13"/>
  <c r="BL87" i="13"/>
  <c r="BN87" i="13"/>
  <c r="BO87" i="13"/>
  <c r="BP87" i="13"/>
  <c r="BQ87" i="13"/>
  <c r="BR87" i="13"/>
  <c r="BS87" i="13"/>
  <c r="BU87" i="13" s="1"/>
  <c r="BT87" i="13"/>
  <c r="BB88" i="13"/>
  <c r="BC88" i="13"/>
  <c r="BE88" i="13" s="1"/>
  <c r="BD88" i="13"/>
  <c r="BF88" i="13"/>
  <c r="BG88" i="13"/>
  <c r="BI88" i="13" s="1"/>
  <c r="BH88" i="13"/>
  <c r="BJ88" i="13"/>
  <c r="BK88" i="13"/>
  <c r="BL88" i="13"/>
  <c r="BM88" i="13"/>
  <c r="BN88" i="13"/>
  <c r="BO88" i="13"/>
  <c r="BQ88" i="13" s="1"/>
  <c r="BP88" i="13"/>
  <c r="BR88" i="13"/>
  <c r="BS88" i="13"/>
  <c r="BT88" i="13"/>
  <c r="BU88" i="13"/>
  <c r="BB89" i="13"/>
  <c r="BC89" i="13"/>
  <c r="BD89" i="13"/>
  <c r="BE89" i="13"/>
  <c r="BF89" i="13"/>
  <c r="BG89" i="13"/>
  <c r="BH89" i="13"/>
  <c r="BJ89" i="13"/>
  <c r="BK89" i="13"/>
  <c r="BL89" i="13"/>
  <c r="BM89" i="13"/>
  <c r="BN89" i="13"/>
  <c r="BO89" i="13"/>
  <c r="BP89" i="13"/>
  <c r="BQ89" i="13"/>
  <c r="BR89" i="13"/>
  <c r="BS89" i="13"/>
  <c r="BU89" i="13" s="1"/>
  <c r="BT89" i="13"/>
  <c r="BB90" i="13"/>
  <c r="BC90" i="13"/>
  <c r="BD90" i="13"/>
  <c r="BE90" i="13"/>
  <c r="BF90" i="13"/>
  <c r="BG90" i="13"/>
  <c r="BH90" i="13"/>
  <c r="BI90" i="13"/>
  <c r="BJ90" i="13"/>
  <c r="BM90" i="13" s="1"/>
  <c r="BK90" i="13"/>
  <c r="BL90" i="13"/>
  <c r="BN90" i="13"/>
  <c r="BO90" i="13"/>
  <c r="BQ90" i="13" s="1"/>
  <c r="BP90" i="13"/>
  <c r="BR90" i="13"/>
  <c r="BS90" i="13"/>
  <c r="BT90" i="13"/>
  <c r="BU90" i="13"/>
  <c r="BB91" i="13"/>
  <c r="BC91" i="13"/>
  <c r="BE91" i="13" s="1"/>
  <c r="BD91" i="13"/>
  <c r="BF91" i="13"/>
  <c r="BG91" i="13"/>
  <c r="BI91" i="13" s="1"/>
  <c r="BH91" i="13"/>
  <c r="BJ91" i="13"/>
  <c r="BK91" i="13"/>
  <c r="BM91" i="13" s="1"/>
  <c r="BL91" i="13"/>
  <c r="BN91" i="13"/>
  <c r="BO91" i="13"/>
  <c r="BP91" i="13"/>
  <c r="BR91" i="13"/>
  <c r="BS91" i="13"/>
  <c r="BU91" i="13" s="1"/>
  <c r="BT91" i="13"/>
  <c r="BB92" i="13"/>
  <c r="BC92" i="13"/>
  <c r="BE92" i="13" s="1"/>
  <c r="BD92" i="13"/>
  <c r="BF92" i="13"/>
  <c r="BG92" i="13"/>
  <c r="BH92" i="13"/>
  <c r="BJ92" i="13"/>
  <c r="BK92" i="13"/>
  <c r="BM92" i="13" s="1"/>
  <c r="BL92" i="13"/>
  <c r="BN92" i="13"/>
  <c r="BO92" i="13"/>
  <c r="BP92" i="13"/>
  <c r="BQ92" i="13"/>
  <c r="BR92" i="13"/>
  <c r="BS92" i="13"/>
  <c r="BU92" i="13" s="1"/>
  <c r="BT92" i="13"/>
  <c r="BB93" i="13"/>
  <c r="BC93" i="13"/>
  <c r="BE93" i="13" s="1"/>
  <c r="BD93" i="13"/>
  <c r="BF93" i="13"/>
  <c r="BG93" i="13"/>
  <c r="BH93" i="13"/>
  <c r="BI93" i="13" s="1"/>
  <c r="BJ93" i="13"/>
  <c r="BK93" i="13"/>
  <c r="BM93" i="13" s="1"/>
  <c r="BL93" i="13"/>
  <c r="BN93" i="13"/>
  <c r="BO93" i="13"/>
  <c r="BP93" i="13"/>
  <c r="BQ93" i="13"/>
  <c r="BR93" i="13"/>
  <c r="BS93" i="13"/>
  <c r="BU93" i="13" s="1"/>
  <c r="BT93" i="13"/>
  <c r="BB94" i="13"/>
  <c r="BC94" i="13"/>
  <c r="BD94" i="13"/>
  <c r="BF94" i="13"/>
  <c r="BG94" i="13"/>
  <c r="BI94" i="13" s="1"/>
  <c r="BH94" i="13"/>
  <c r="BJ94" i="13"/>
  <c r="BK94" i="13"/>
  <c r="BL94" i="13"/>
  <c r="BM94" i="13"/>
  <c r="BN94" i="13"/>
  <c r="BO94" i="13"/>
  <c r="BP94" i="13"/>
  <c r="BR94" i="13"/>
  <c r="BS94" i="13"/>
  <c r="BT94" i="13"/>
  <c r="BU94" i="13"/>
  <c r="BB95" i="13"/>
  <c r="BC95" i="13"/>
  <c r="BE95" i="13" s="1"/>
  <c r="BD95" i="13"/>
  <c r="BF95" i="13"/>
  <c r="BG95" i="13"/>
  <c r="BH95" i="13"/>
  <c r="BJ95" i="13"/>
  <c r="BK95" i="13"/>
  <c r="BM95" i="13" s="1"/>
  <c r="BL95" i="13"/>
  <c r="BN95" i="13"/>
  <c r="BO95" i="13"/>
  <c r="BP95" i="13"/>
  <c r="BQ95" i="13"/>
  <c r="BR95" i="13"/>
  <c r="BS95" i="13"/>
  <c r="BU95" i="13" s="1"/>
  <c r="BT95" i="13"/>
  <c r="BB96" i="13"/>
  <c r="BC96" i="13"/>
  <c r="BD96" i="13"/>
  <c r="BE96" i="13"/>
  <c r="BF96" i="13"/>
  <c r="BI96" i="13" s="1"/>
  <c r="BG96" i="13"/>
  <c r="BH96" i="13"/>
  <c r="BJ96" i="13"/>
  <c r="BM96" i="13" s="1"/>
  <c r="BK96" i="13"/>
  <c r="BL96" i="13"/>
  <c r="BN96" i="13"/>
  <c r="BO96" i="13"/>
  <c r="BQ96" i="13" s="1"/>
  <c r="BP96" i="13"/>
  <c r="BR96" i="13"/>
  <c r="BS96" i="13"/>
  <c r="BT96" i="13"/>
  <c r="BU96" i="13"/>
  <c r="BB97" i="13"/>
  <c r="BC97" i="13"/>
  <c r="BE97" i="13" s="1"/>
  <c r="BD97" i="13"/>
  <c r="BF97" i="13"/>
  <c r="BG97" i="13"/>
  <c r="BH97" i="13"/>
  <c r="BI97" i="13"/>
  <c r="BJ97" i="13"/>
  <c r="BK97" i="13"/>
  <c r="BL97" i="13"/>
  <c r="BM97" i="13"/>
  <c r="BN97" i="13"/>
  <c r="BO97" i="13"/>
  <c r="BP97" i="13"/>
  <c r="BR97" i="13"/>
  <c r="BS97" i="13"/>
  <c r="BU97" i="13" s="1"/>
  <c r="BT97" i="13"/>
  <c r="BB98" i="13"/>
  <c r="BC98" i="13"/>
  <c r="BE98" i="13" s="1"/>
  <c r="BD98" i="13"/>
  <c r="BF98" i="13"/>
  <c r="BG98" i="13"/>
  <c r="BI98" i="13" s="1"/>
  <c r="BH98" i="13"/>
  <c r="BJ98" i="13"/>
  <c r="BM98" i="13" s="1"/>
  <c r="BK98" i="13"/>
  <c r="BL98" i="13"/>
  <c r="BN98" i="13"/>
  <c r="BO98" i="13"/>
  <c r="BQ98" i="13" s="1"/>
  <c r="BP98" i="13"/>
  <c r="BR98" i="13"/>
  <c r="BS98" i="13"/>
  <c r="BT98" i="13"/>
  <c r="BU98" i="13"/>
  <c r="BB99" i="13"/>
  <c r="BE99" i="13" s="1"/>
  <c r="BC99" i="13"/>
  <c r="BD99" i="13"/>
  <c r="BF99" i="13"/>
  <c r="BG99" i="13"/>
  <c r="BH99" i="13"/>
  <c r="BJ99" i="13"/>
  <c r="BK99" i="13"/>
  <c r="BL99" i="13"/>
  <c r="BM99" i="13"/>
  <c r="BN99" i="13"/>
  <c r="BO99" i="13"/>
  <c r="BQ99" i="13" s="1"/>
  <c r="BP99" i="13"/>
  <c r="BR99" i="13"/>
  <c r="BS99" i="13"/>
  <c r="BT99" i="13"/>
  <c r="BU99" i="13"/>
  <c r="BB100" i="13"/>
  <c r="BC100" i="13"/>
  <c r="BD100" i="13"/>
  <c r="BE100" i="13"/>
  <c r="BF100" i="13"/>
  <c r="BG100" i="13"/>
  <c r="BH100" i="13"/>
  <c r="BI100" i="13"/>
  <c r="BJ100" i="13"/>
  <c r="BK100" i="13"/>
  <c r="BL100" i="13"/>
  <c r="BM100" i="13"/>
  <c r="BN100" i="13"/>
  <c r="BO100" i="13"/>
  <c r="BP100" i="13"/>
  <c r="BQ100" i="13"/>
  <c r="BR100" i="13"/>
  <c r="BS100" i="13"/>
  <c r="BU100" i="13" s="1"/>
  <c r="BT100" i="13"/>
  <c r="BB101" i="13"/>
  <c r="BC101" i="13"/>
  <c r="BE101" i="13" s="1"/>
  <c r="BD101" i="13"/>
  <c r="BF101" i="13"/>
  <c r="BG101" i="13"/>
  <c r="BI101" i="13" s="1"/>
  <c r="BH101" i="13"/>
  <c r="BJ101" i="13"/>
  <c r="BK101" i="13"/>
  <c r="BM101" i="13" s="1"/>
  <c r="BL101" i="13"/>
  <c r="BN101" i="13"/>
  <c r="BO101" i="13"/>
  <c r="BP101" i="13"/>
  <c r="BR101" i="13"/>
  <c r="BS101" i="13"/>
  <c r="BU101" i="13" s="1"/>
  <c r="BT101" i="13"/>
  <c r="BB102" i="13"/>
  <c r="BC102" i="13"/>
  <c r="BE102" i="13" s="1"/>
  <c r="BD102" i="13"/>
  <c r="BF102" i="13"/>
  <c r="BG102" i="13"/>
  <c r="BI102" i="13" s="1"/>
  <c r="BH102" i="13"/>
  <c r="BJ102" i="13"/>
  <c r="BK102" i="13"/>
  <c r="BL102" i="13"/>
  <c r="BM102" i="13"/>
  <c r="BN102" i="13"/>
  <c r="BO102" i="13"/>
  <c r="BQ102" i="13" s="1"/>
  <c r="BP102" i="13"/>
  <c r="BR102" i="13"/>
  <c r="BS102" i="13"/>
  <c r="BT102" i="13"/>
  <c r="BU102" i="13"/>
  <c r="BB103" i="13"/>
  <c r="BC103" i="13"/>
  <c r="BE103" i="13" s="1"/>
  <c r="BD103" i="13"/>
  <c r="BF103" i="13"/>
  <c r="BG103" i="13"/>
  <c r="BH103" i="13"/>
  <c r="BI103" i="13"/>
  <c r="BJ103" i="13"/>
  <c r="BK103" i="13"/>
  <c r="BM103" i="13" s="1"/>
  <c r="BL103" i="13"/>
  <c r="BN103" i="13"/>
  <c r="BO103" i="13"/>
  <c r="BQ103" i="13" s="1"/>
  <c r="BP103" i="13"/>
  <c r="BR103" i="13"/>
  <c r="BS103" i="13"/>
  <c r="BT103" i="13"/>
  <c r="BU103" i="13"/>
  <c r="BB104" i="13"/>
  <c r="BC104" i="13"/>
  <c r="BE104" i="13" s="1"/>
  <c r="BD104" i="13"/>
  <c r="BF104" i="13"/>
  <c r="BG104" i="13"/>
  <c r="BI104" i="13" s="1"/>
  <c r="BH104" i="13"/>
  <c r="BJ104" i="13"/>
  <c r="BK104" i="13"/>
  <c r="BM104" i="13" s="1"/>
  <c r="BV104" i="13" s="1"/>
  <c r="BW104" i="13" s="1"/>
  <c r="BL104" i="13"/>
  <c r="BN104" i="13"/>
  <c r="BO104" i="13"/>
  <c r="BP104" i="13"/>
  <c r="BQ104" i="13"/>
  <c r="BR104" i="13"/>
  <c r="BS104" i="13"/>
  <c r="BT104" i="13"/>
  <c r="BU104" i="13"/>
  <c r="BB105" i="13"/>
  <c r="BC105" i="13"/>
  <c r="BD105" i="13"/>
  <c r="BE105" i="13"/>
  <c r="BF105" i="13"/>
  <c r="BG105" i="13"/>
  <c r="BI105" i="13" s="1"/>
  <c r="BH105" i="13"/>
  <c r="BJ105" i="13"/>
  <c r="BK105" i="13"/>
  <c r="BM105" i="13" s="1"/>
  <c r="BL105" i="13"/>
  <c r="BN105" i="13"/>
  <c r="BO105" i="13"/>
  <c r="BP105" i="13"/>
  <c r="BQ105" i="13" s="1"/>
  <c r="BR105" i="13"/>
  <c r="BS105" i="13"/>
  <c r="BU105" i="13" s="1"/>
  <c r="BT105" i="13"/>
  <c r="BB106" i="13"/>
  <c r="BC106" i="13"/>
  <c r="BE106" i="13" s="1"/>
  <c r="BD106" i="13"/>
  <c r="BF106" i="13"/>
  <c r="BG106" i="13"/>
  <c r="BI106" i="13" s="1"/>
  <c r="BH106" i="13"/>
  <c r="BJ106" i="13"/>
  <c r="BK106" i="13"/>
  <c r="BM106" i="13" s="1"/>
  <c r="BL106" i="13"/>
  <c r="BN106" i="13"/>
  <c r="BO106" i="13"/>
  <c r="BQ106" i="13" s="1"/>
  <c r="BP106" i="13"/>
  <c r="BR106" i="13"/>
  <c r="BS106" i="13"/>
  <c r="BU106" i="13" s="1"/>
  <c r="BT106" i="13"/>
  <c r="BB107" i="13"/>
  <c r="BC107" i="13"/>
  <c r="BE107" i="13" s="1"/>
  <c r="BD107" i="13"/>
  <c r="BF107" i="13"/>
  <c r="BG107" i="13"/>
  <c r="BH107" i="13"/>
  <c r="BI107" i="13"/>
  <c r="BJ107" i="13"/>
  <c r="BK107" i="13"/>
  <c r="BM107" i="13" s="1"/>
  <c r="BL107" i="13"/>
  <c r="BN107" i="13"/>
  <c r="BO107" i="13"/>
  <c r="BQ107" i="13" s="1"/>
  <c r="BP107" i="13"/>
  <c r="BR107" i="13"/>
  <c r="BS107" i="13"/>
  <c r="BT107" i="13"/>
  <c r="BU107" i="13"/>
  <c r="BB108" i="13"/>
  <c r="BC108" i="13"/>
  <c r="BD108" i="13"/>
  <c r="BE108" i="13"/>
  <c r="BF108" i="13"/>
  <c r="BG108" i="13"/>
  <c r="BH108" i="13"/>
  <c r="BI108" i="13"/>
  <c r="BJ108" i="13"/>
  <c r="BK108" i="13"/>
  <c r="BM108" i="13" s="1"/>
  <c r="BL108" i="13"/>
  <c r="BN108" i="13"/>
  <c r="BO108" i="13"/>
  <c r="BQ108" i="13" s="1"/>
  <c r="BP108" i="13"/>
  <c r="BR108" i="13"/>
  <c r="BS108" i="13"/>
  <c r="BU108" i="13" s="1"/>
  <c r="BT108" i="13"/>
  <c r="BB109" i="13"/>
  <c r="BC109" i="13"/>
  <c r="BD109" i="13"/>
  <c r="BE109" i="13"/>
  <c r="BF109" i="13"/>
  <c r="BG109" i="13"/>
  <c r="BI109" i="13" s="1"/>
  <c r="BH109" i="13"/>
  <c r="BJ109" i="13"/>
  <c r="BK109" i="13"/>
  <c r="BL109" i="13"/>
  <c r="BM109" i="13"/>
  <c r="BN109" i="13"/>
  <c r="BO109" i="13"/>
  <c r="BQ109" i="13" s="1"/>
  <c r="BP109" i="13"/>
  <c r="BR109" i="13"/>
  <c r="BS109" i="13"/>
  <c r="BT109" i="13"/>
  <c r="BU109" i="13"/>
  <c r="BB110" i="13"/>
  <c r="BC110" i="13"/>
  <c r="BD110" i="13"/>
  <c r="BE110" i="13"/>
  <c r="BF110" i="13"/>
  <c r="BG110" i="13"/>
  <c r="BH110" i="13"/>
  <c r="BI110" i="13"/>
  <c r="BJ110" i="13"/>
  <c r="BK110" i="13"/>
  <c r="BL110" i="13"/>
  <c r="BM110" i="13"/>
  <c r="BN110" i="13"/>
  <c r="BO110" i="13"/>
  <c r="BP110" i="13"/>
  <c r="BQ110" i="13"/>
  <c r="BR110" i="13"/>
  <c r="BS110" i="13"/>
  <c r="BT110" i="13"/>
  <c r="BU110" i="13"/>
  <c r="BB111" i="13"/>
  <c r="BC111" i="13"/>
  <c r="BD111" i="13"/>
  <c r="BE111" i="13"/>
  <c r="BF111" i="13"/>
  <c r="BG111" i="13"/>
  <c r="BI111" i="13" s="1"/>
  <c r="BH111" i="13"/>
  <c r="BJ111" i="13"/>
  <c r="BK111" i="13"/>
  <c r="BL111" i="13"/>
  <c r="BM111" i="13"/>
  <c r="BN111" i="13"/>
  <c r="BO111" i="13"/>
  <c r="BP111" i="13"/>
  <c r="BQ111" i="13"/>
  <c r="BR111" i="13"/>
  <c r="BS111" i="13"/>
  <c r="BU111" i="13" s="1"/>
  <c r="BT111" i="13"/>
  <c r="BB112" i="13"/>
  <c r="BC112" i="13"/>
  <c r="BE112" i="13" s="1"/>
  <c r="BD112" i="13"/>
  <c r="BF112" i="13"/>
  <c r="BG112" i="13"/>
  <c r="BH112" i="13"/>
  <c r="BI112" i="13"/>
  <c r="BJ112" i="13"/>
  <c r="BK112" i="13"/>
  <c r="BL112" i="13"/>
  <c r="BM112" i="13"/>
  <c r="BN112" i="13"/>
  <c r="BO112" i="13"/>
  <c r="BP112" i="13"/>
  <c r="BQ112" i="13"/>
  <c r="BR112" i="13"/>
  <c r="BS112" i="13"/>
  <c r="BU112" i="13" s="1"/>
  <c r="BT112" i="13"/>
  <c r="BB113" i="13"/>
  <c r="BC113" i="13"/>
  <c r="BE113" i="13" s="1"/>
  <c r="BD113" i="13"/>
  <c r="BF113" i="13"/>
  <c r="BG113" i="13"/>
  <c r="BI113" i="13" s="1"/>
  <c r="BH113" i="13"/>
  <c r="BJ113" i="13"/>
  <c r="BK113" i="13"/>
  <c r="BM113" i="13" s="1"/>
  <c r="BL113" i="13"/>
  <c r="BN113" i="13"/>
  <c r="BO113" i="13"/>
  <c r="BP113" i="13"/>
  <c r="BQ113" i="13"/>
  <c r="BR113" i="13"/>
  <c r="BS113" i="13"/>
  <c r="BT113" i="13"/>
  <c r="BU113" i="13"/>
  <c r="BB114" i="13"/>
  <c r="BC114" i="13"/>
  <c r="BD114" i="13"/>
  <c r="BE114" i="13"/>
  <c r="BF114" i="13"/>
  <c r="BG114" i="13"/>
  <c r="BH114" i="13"/>
  <c r="BI114" i="13"/>
  <c r="BJ114" i="13"/>
  <c r="BK114" i="13"/>
  <c r="BM114" i="13" s="1"/>
  <c r="BL114" i="13"/>
  <c r="BN114" i="13"/>
  <c r="BO114" i="13"/>
  <c r="BQ114" i="13" s="1"/>
  <c r="BP114" i="13"/>
  <c r="BR114" i="13"/>
  <c r="BS114" i="13"/>
  <c r="BU114" i="13" s="1"/>
  <c r="BT114" i="13"/>
  <c r="BB115" i="13"/>
  <c r="BC115" i="13"/>
  <c r="BE115" i="13" s="1"/>
  <c r="BD115" i="13"/>
  <c r="BF115" i="13"/>
  <c r="BG115" i="13"/>
  <c r="BH115" i="13"/>
  <c r="BI115" i="13"/>
  <c r="BJ115" i="13"/>
  <c r="BK115" i="13"/>
  <c r="BM115" i="13" s="1"/>
  <c r="BL115" i="13"/>
  <c r="BN115" i="13"/>
  <c r="BO115" i="13"/>
  <c r="BQ115" i="13" s="1"/>
  <c r="BP115" i="13"/>
  <c r="BR115" i="13"/>
  <c r="BS115" i="13"/>
  <c r="BT115" i="13"/>
  <c r="BU115" i="13"/>
  <c r="BB116" i="13"/>
  <c r="BC116" i="13"/>
  <c r="BD116" i="13"/>
  <c r="BE116" i="13"/>
  <c r="BF116" i="13"/>
  <c r="BG116" i="13"/>
  <c r="BI116" i="13" s="1"/>
  <c r="BH116" i="13"/>
  <c r="BJ116" i="13"/>
  <c r="BK116" i="13"/>
  <c r="BL116" i="13"/>
  <c r="BM116" i="13"/>
  <c r="BN116" i="13"/>
  <c r="BO116" i="13"/>
  <c r="BQ116" i="13" s="1"/>
  <c r="BP116" i="13"/>
  <c r="BR116" i="13"/>
  <c r="BS116" i="13"/>
  <c r="BT116" i="13"/>
  <c r="BU116" i="13"/>
  <c r="BB117" i="13"/>
  <c r="BC117" i="13"/>
  <c r="BD117" i="13"/>
  <c r="BE117" i="13"/>
  <c r="BF117" i="13"/>
  <c r="BG117" i="13"/>
  <c r="BI117" i="13" s="1"/>
  <c r="BH117" i="13"/>
  <c r="BJ117" i="13"/>
  <c r="BK117" i="13"/>
  <c r="BM117" i="13"/>
  <c r="BL117" i="13"/>
  <c r="BN117" i="13"/>
  <c r="BO117" i="13"/>
  <c r="BQ117" i="13" s="1"/>
  <c r="BP117" i="13"/>
  <c r="BR117" i="13"/>
  <c r="BS117" i="13"/>
  <c r="BT117" i="13"/>
  <c r="BU117" i="13"/>
  <c r="BB118" i="13"/>
  <c r="BC118" i="13"/>
  <c r="BE118" i="13" s="1"/>
  <c r="BD118" i="13"/>
  <c r="BF118" i="13"/>
  <c r="BG118" i="13"/>
  <c r="BI118" i="13" s="1"/>
  <c r="BH118" i="13"/>
  <c r="BJ118" i="13"/>
  <c r="BK118" i="13"/>
  <c r="BM118" i="13" s="1"/>
  <c r="BL118" i="13"/>
  <c r="BN118" i="13"/>
  <c r="BO118" i="13"/>
  <c r="BQ118" i="13" s="1"/>
  <c r="BP118" i="13"/>
  <c r="BR118" i="13"/>
  <c r="BS118" i="13"/>
  <c r="BT118" i="13"/>
  <c r="BU118" i="13"/>
  <c r="BB119" i="13"/>
  <c r="BC119" i="13"/>
  <c r="BE119" i="13" s="1"/>
  <c r="BD119" i="13"/>
  <c r="BF119" i="13"/>
  <c r="BG119" i="13"/>
  <c r="BI119" i="13" s="1"/>
  <c r="BH119" i="13"/>
  <c r="BJ119" i="13"/>
  <c r="BK119" i="13"/>
  <c r="BL119" i="13"/>
  <c r="BM119" i="13"/>
  <c r="BN119" i="13"/>
  <c r="BO119" i="13"/>
  <c r="BP119" i="13"/>
  <c r="BQ119" i="13"/>
  <c r="BR119" i="13"/>
  <c r="BS119" i="13"/>
  <c r="BU119" i="13" s="1"/>
  <c r="BT119" i="13"/>
  <c r="BB120" i="13"/>
  <c r="BC120" i="13"/>
  <c r="BE120" i="13" s="1"/>
  <c r="BD120" i="13"/>
  <c r="BF120" i="13"/>
  <c r="BG120" i="13"/>
  <c r="BI120" i="13" s="1"/>
  <c r="BH120" i="13"/>
  <c r="BJ120" i="13"/>
  <c r="BK120" i="13"/>
  <c r="BM120" i="13" s="1"/>
  <c r="BL120" i="13"/>
  <c r="BN120" i="13"/>
  <c r="BO120" i="13"/>
  <c r="BP120" i="13"/>
  <c r="BQ120" i="13"/>
  <c r="BR120" i="13"/>
  <c r="BS120" i="13"/>
  <c r="BU120" i="13" s="1"/>
  <c r="BT120" i="13"/>
  <c r="BB121" i="13"/>
  <c r="BC121" i="13"/>
  <c r="BE121" i="13" s="1"/>
  <c r="BD121" i="13"/>
  <c r="BF121" i="13"/>
  <c r="BG121" i="13"/>
  <c r="BH121" i="13"/>
  <c r="BI121" i="13"/>
  <c r="BJ121" i="13"/>
  <c r="BK121" i="13"/>
  <c r="BM121" i="13" s="1"/>
  <c r="BL121" i="13"/>
  <c r="BN121" i="13"/>
  <c r="BO121" i="13"/>
  <c r="BQ121" i="13" s="1"/>
  <c r="BP121" i="13"/>
  <c r="BR121" i="13"/>
  <c r="BS121" i="13"/>
  <c r="BU121" i="13" s="1"/>
  <c r="BT121" i="13"/>
  <c r="BB122" i="13"/>
  <c r="BC122" i="13"/>
  <c r="BE122" i="13" s="1"/>
  <c r="BD122" i="13"/>
  <c r="BF122" i="13"/>
  <c r="BG122" i="13"/>
  <c r="BI122" i="13" s="1"/>
  <c r="BH122" i="13"/>
  <c r="BJ122" i="13"/>
  <c r="BK122" i="13"/>
  <c r="BM122" i="13" s="1"/>
  <c r="BL122" i="13"/>
  <c r="BN122" i="13"/>
  <c r="BO122" i="13"/>
  <c r="BQ122" i="13" s="1"/>
  <c r="BP122" i="13"/>
  <c r="BR122" i="13"/>
  <c r="BS122" i="13"/>
  <c r="BU122" i="13" s="1"/>
  <c r="BT122" i="13"/>
  <c r="BB123" i="13"/>
  <c r="BC123" i="13"/>
  <c r="BE123" i="13" s="1"/>
  <c r="BD123" i="13"/>
  <c r="BF123" i="13"/>
  <c r="BG123" i="13"/>
  <c r="BI123" i="13" s="1"/>
  <c r="BH123" i="13"/>
  <c r="BJ123" i="13"/>
  <c r="BK123" i="13"/>
  <c r="BM123" i="13" s="1"/>
  <c r="BL123" i="13"/>
  <c r="BN123" i="13"/>
  <c r="BO123" i="13"/>
  <c r="BQ123" i="13" s="1"/>
  <c r="BP123" i="13"/>
  <c r="BR123" i="13"/>
  <c r="BS123" i="13"/>
  <c r="BU123" i="13" s="1"/>
  <c r="BT123" i="13"/>
  <c r="BB124" i="13"/>
  <c r="BC124" i="13"/>
  <c r="BD124" i="13"/>
  <c r="BE124" i="13"/>
  <c r="BF124" i="13"/>
  <c r="BG124" i="13"/>
  <c r="BH124" i="13"/>
  <c r="BI124" i="13"/>
  <c r="BJ124" i="13"/>
  <c r="BK124" i="13"/>
  <c r="BL124" i="13"/>
  <c r="BM124" i="13"/>
  <c r="BN124" i="13"/>
  <c r="BO124" i="13"/>
  <c r="BQ124" i="13" s="1"/>
  <c r="BP124" i="13"/>
  <c r="BR124" i="13"/>
  <c r="BS124" i="13"/>
  <c r="BU124" i="13" s="1"/>
  <c r="BT124" i="13"/>
  <c r="BB125" i="13"/>
  <c r="BC125" i="13"/>
  <c r="BD125" i="13"/>
  <c r="BE125" i="13"/>
  <c r="BF125" i="13"/>
  <c r="BG125" i="13"/>
  <c r="BI125" i="13" s="1"/>
  <c r="BH125" i="13"/>
  <c r="BJ125" i="13"/>
  <c r="BK125" i="13"/>
  <c r="BM125" i="13" s="1"/>
  <c r="BL125" i="13"/>
  <c r="BN125" i="13"/>
  <c r="BO125" i="13"/>
  <c r="BQ125" i="13" s="1"/>
  <c r="BP125" i="13"/>
  <c r="BR125" i="13"/>
  <c r="BS125" i="13"/>
  <c r="BU125" i="13" s="1"/>
  <c r="BT125" i="13"/>
  <c r="BB126" i="13"/>
  <c r="BC126" i="13"/>
  <c r="BD126" i="13"/>
  <c r="BE126" i="13"/>
  <c r="BF126" i="13"/>
  <c r="BG126" i="13"/>
  <c r="BI126" i="13" s="1"/>
  <c r="BH126" i="13"/>
  <c r="BJ126" i="13"/>
  <c r="BK126" i="13"/>
  <c r="BM126" i="13" s="1"/>
  <c r="BL126" i="13"/>
  <c r="BN126" i="13"/>
  <c r="BO126" i="13"/>
  <c r="BP126" i="13"/>
  <c r="BQ126" i="13"/>
  <c r="BR126" i="13"/>
  <c r="BS126" i="13"/>
  <c r="BU126" i="13" s="1"/>
  <c r="BT126" i="13"/>
  <c r="BB127" i="13"/>
  <c r="BC127" i="13"/>
  <c r="BD127" i="13"/>
  <c r="BE127" i="13"/>
  <c r="BF127" i="13"/>
  <c r="BG127" i="13"/>
  <c r="BI127" i="13" s="1"/>
  <c r="BH127" i="13"/>
  <c r="BJ127" i="13"/>
  <c r="BK127" i="13"/>
  <c r="BM127" i="13" s="1"/>
  <c r="BL127" i="13"/>
  <c r="BN127" i="13"/>
  <c r="BO127" i="13"/>
  <c r="BQ127" i="13" s="1"/>
  <c r="BP127" i="13"/>
  <c r="BR127" i="13"/>
  <c r="BS127" i="13"/>
  <c r="BU127" i="13" s="1"/>
  <c r="BT127" i="13"/>
  <c r="BB128" i="13"/>
  <c r="BC128" i="13"/>
  <c r="BD128" i="13"/>
  <c r="BE128" i="13"/>
  <c r="BF128" i="13"/>
  <c r="BG128" i="13"/>
  <c r="BI128" i="13" s="1"/>
  <c r="BH128" i="13"/>
  <c r="BJ128" i="13"/>
  <c r="BK128" i="13"/>
  <c r="BL128" i="13"/>
  <c r="BM128" i="13"/>
  <c r="BN128" i="13"/>
  <c r="BO128" i="13"/>
  <c r="BQ128" i="13" s="1"/>
  <c r="BP128" i="13"/>
  <c r="BR128" i="13"/>
  <c r="BS128" i="13"/>
  <c r="BU128" i="13" s="1"/>
  <c r="BT128" i="13"/>
  <c r="BB129" i="13"/>
  <c r="BC129" i="13"/>
  <c r="BD129" i="13"/>
  <c r="BE129" i="13"/>
  <c r="BF129" i="13"/>
  <c r="BG129" i="13"/>
  <c r="BH129" i="13"/>
  <c r="BI129" i="13"/>
  <c r="BJ129" i="13"/>
  <c r="BK129" i="13"/>
  <c r="BM129" i="13" s="1"/>
  <c r="BL129" i="13"/>
  <c r="BN129" i="13"/>
  <c r="BO129" i="13"/>
  <c r="BQ129" i="13" s="1"/>
  <c r="BP129" i="13"/>
  <c r="BR129" i="13"/>
  <c r="BS129" i="13"/>
  <c r="BT129" i="13"/>
  <c r="BU129" i="13"/>
  <c r="BB130" i="13"/>
  <c r="BC130" i="13"/>
  <c r="BD130" i="13"/>
  <c r="BE130" i="13"/>
  <c r="BF130" i="13"/>
  <c r="BG130" i="13"/>
  <c r="BI130" i="13" s="1"/>
  <c r="BH130" i="13"/>
  <c r="BJ130" i="13"/>
  <c r="BK130" i="13"/>
  <c r="BL130" i="13"/>
  <c r="BM130" i="13"/>
  <c r="BN130" i="13"/>
  <c r="BO130" i="13"/>
  <c r="BP130" i="13"/>
  <c r="BQ130" i="13"/>
  <c r="BR130" i="13"/>
  <c r="BS130" i="13"/>
  <c r="BU130" i="13" s="1"/>
  <c r="BT130" i="13"/>
  <c r="BB131" i="13"/>
  <c r="BC131" i="13"/>
  <c r="BD131" i="13"/>
  <c r="BE131" i="13"/>
  <c r="BF131" i="13"/>
  <c r="BG131" i="13"/>
  <c r="BI131" i="13" s="1"/>
  <c r="BH131" i="13"/>
  <c r="BJ131" i="13"/>
  <c r="BK131" i="13"/>
  <c r="BM131" i="13" s="1"/>
  <c r="BL131" i="13"/>
  <c r="BN131" i="13"/>
  <c r="BO131" i="13"/>
  <c r="BP131" i="13"/>
  <c r="BQ131" i="13"/>
  <c r="BR131" i="13"/>
  <c r="BS131" i="13"/>
  <c r="BU131" i="13" s="1"/>
  <c r="BT131" i="13"/>
  <c r="BB132" i="13"/>
  <c r="BC132" i="13"/>
  <c r="BE132" i="13" s="1"/>
  <c r="BD132" i="13"/>
  <c r="BF132" i="13"/>
  <c r="BG132" i="13"/>
  <c r="BI132" i="13" s="1"/>
  <c r="BH132" i="13"/>
  <c r="BJ132" i="13"/>
  <c r="BK132" i="13"/>
  <c r="BL132" i="13"/>
  <c r="BM132" i="13"/>
  <c r="BN132" i="13"/>
  <c r="BO132" i="13"/>
  <c r="BQ132" i="13" s="1"/>
  <c r="BP132" i="13"/>
  <c r="BR132" i="13"/>
  <c r="BS132" i="13"/>
  <c r="BU132" i="13" s="1"/>
  <c r="BT132" i="13"/>
  <c r="BB133" i="13"/>
  <c r="BC133" i="13"/>
  <c r="BD133" i="13"/>
  <c r="BE133" i="13"/>
  <c r="BF133" i="13"/>
  <c r="BG133" i="13"/>
  <c r="BI133" i="13" s="1"/>
  <c r="BH133" i="13"/>
  <c r="BJ133" i="13"/>
  <c r="BK133" i="13"/>
  <c r="BM133" i="13" s="1"/>
  <c r="BL133" i="13"/>
  <c r="BN133" i="13"/>
  <c r="BO133" i="13"/>
  <c r="BQ133" i="13" s="1"/>
  <c r="BP133" i="13"/>
  <c r="BR133" i="13"/>
  <c r="BS133" i="13"/>
  <c r="BT133" i="13"/>
  <c r="BU133" i="13"/>
  <c r="BB134" i="13"/>
  <c r="BC134" i="13"/>
  <c r="BE134" i="13" s="1"/>
  <c r="BD134" i="13"/>
  <c r="BF134" i="13"/>
  <c r="BG134" i="13"/>
  <c r="BH134" i="13"/>
  <c r="BI134" i="13"/>
  <c r="BJ134" i="13"/>
  <c r="BK134" i="13"/>
  <c r="BM134" i="13" s="1"/>
  <c r="BL134" i="13"/>
  <c r="BN134" i="13"/>
  <c r="BO134" i="13"/>
  <c r="BQ134" i="13" s="1"/>
  <c r="BP134" i="13"/>
  <c r="BR134" i="13"/>
  <c r="BS134" i="13"/>
  <c r="BT134" i="13"/>
  <c r="BU134" i="13"/>
  <c r="BB135" i="13"/>
  <c r="BC135" i="13"/>
  <c r="BE135" i="13" s="1"/>
  <c r="BD135" i="13"/>
  <c r="BF135" i="13"/>
  <c r="BG135" i="13"/>
  <c r="BH135" i="13"/>
  <c r="BI135" i="13"/>
  <c r="BJ135" i="13"/>
  <c r="BK135" i="13"/>
  <c r="BM135" i="13" s="1"/>
  <c r="BL135" i="13"/>
  <c r="BN135" i="13"/>
  <c r="BO135" i="13"/>
  <c r="BP135" i="13"/>
  <c r="BQ135" i="13"/>
  <c r="BR135" i="13"/>
  <c r="BS135" i="13"/>
  <c r="BU135" i="13" s="1"/>
  <c r="BT135" i="13"/>
  <c r="BB136" i="13"/>
  <c r="BC136" i="13"/>
  <c r="BD136" i="13"/>
  <c r="BE136" i="13"/>
  <c r="BF136" i="13"/>
  <c r="BG136" i="13"/>
  <c r="BI136" i="13" s="1"/>
  <c r="BH136" i="13"/>
  <c r="BJ136" i="13"/>
  <c r="BK136" i="13"/>
  <c r="BM136" i="13" s="1"/>
  <c r="BL136" i="13"/>
  <c r="BN136" i="13"/>
  <c r="BO136" i="13"/>
  <c r="BQ136" i="13" s="1"/>
  <c r="BP136" i="13"/>
  <c r="BR136" i="13"/>
  <c r="BS136" i="13"/>
  <c r="BT136" i="13"/>
  <c r="BU136" i="13"/>
  <c r="BB137" i="13"/>
  <c r="BC137" i="13"/>
  <c r="BD137" i="13"/>
  <c r="BE137" i="13"/>
  <c r="BF137" i="13"/>
  <c r="BG137" i="13"/>
  <c r="BI137" i="13" s="1"/>
  <c r="BH137" i="13"/>
  <c r="BJ137" i="13"/>
  <c r="BK137" i="13"/>
  <c r="BM137" i="13" s="1"/>
  <c r="BL137" i="13"/>
  <c r="BN137" i="13"/>
  <c r="BO137" i="13"/>
  <c r="BQ137" i="13" s="1"/>
  <c r="BP137" i="13"/>
  <c r="BR137" i="13"/>
  <c r="BS137" i="13"/>
  <c r="BU137" i="13" s="1"/>
  <c r="BT137" i="13"/>
  <c r="BB138" i="13"/>
  <c r="BC138" i="13"/>
  <c r="BD138" i="13"/>
  <c r="BE138" i="13"/>
  <c r="BF138" i="13"/>
  <c r="BG138" i="13"/>
  <c r="BI138" i="13" s="1"/>
  <c r="BH138" i="13"/>
  <c r="BJ138" i="13"/>
  <c r="BK138" i="13"/>
  <c r="BL138" i="13"/>
  <c r="BN138" i="13"/>
  <c r="BO138" i="13"/>
  <c r="BP138" i="13"/>
  <c r="BQ138" i="13"/>
  <c r="BR138" i="13"/>
  <c r="BS138" i="13"/>
  <c r="BU138" i="13" s="1"/>
  <c r="BT138" i="13"/>
  <c r="BB139" i="13"/>
  <c r="BC139" i="13"/>
  <c r="BD139" i="13"/>
  <c r="BE139" i="13"/>
  <c r="BF139" i="13"/>
  <c r="BG139" i="13"/>
  <c r="BI139" i="13" s="1"/>
  <c r="BH139" i="13"/>
  <c r="BJ139" i="13"/>
  <c r="BK139" i="13"/>
  <c r="BM139" i="13" s="1"/>
  <c r="BL139" i="13"/>
  <c r="BN139" i="13"/>
  <c r="BO139" i="13"/>
  <c r="BQ139" i="13" s="1"/>
  <c r="BP139" i="13"/>
  <c r="BR139" i="13"/>
  <c r="BS139" i="13"/>
  <c r="BT139" i="13"/>
  <c r="BU139" i="13"/>
  <c r="BB140" i="13"/>
  <c r="BC140" i="13"/>
  <c r="BD140" i="13"/>
  <c r="BE140" i="13"/>
  <c r="BF140" i="13"/>
  <c r="BG140" i="13"/>
  <c r="BH140" i="13"/>
  <c r="BI140" i="13"/>
  <c r="BJ140" i="13"/>
  <c r="BK140" i="13"/>
  <c r="BM140" i="13" s="1"/>
  <c r="BL140" i="13"/>
  <c r="BN140" i="13"/>
  <c r="BO140" i="13"/>
  <c r="BQ140" i="13" s="1"/>
  <c r="BP140" i="13"/>
  <c r="BR140" i="13"/>
  <c r="BS140" i="13"/>
  <c r="BU140" i="13" s="1"/>
  <c r="BT140" i="13"/>
  <c r="BB141" i="13"/>
  <c r="BC141" i="13"/>
  <c r="BE141" i="13" s="1"/>
  <c r="BD141" i="13"/>
  <c r="BF141" i="13"/>
  <c r="BG141" i="13"/>
  <c r="BI141" i="13" s="1"/>
  <c r="BH141" i="13"/>
  <c r="BJ141" i="13"/>
  <c r="BK141" i="13"/>
  <c r="BM141" i="13" s="1"/>
  <c r="BL141" i="13"/>
  <c r="BN141" i="13"/>
  <c r="BO141" i="13"/>
  <c r="BQ141" i="13" s="1"/>
  <c r="BP141" i="13"/>
  <c r="BR141" i="13"/>
  <c r="BS141" i="13"/>
  <c r="BT141" i="13"/>
  <c r="BB142" i="13"/>
  <c r="BC142" i="13"/>
  <c r="BE142" i="13" s="1"/>
  <c r="BD142" i="13"/>
  <c r="BF142" i="13"/>
  <c r="BG142" i="13"/>
  <c r="BH142" i="13"/>
  <c r="BI142" i="13"/>
  <c r="BJ142" i="13"/>
  <c r="BK142" i="13"/>
  <c r="BM142" i="13" s="1"/>
  <c r="BL142" i="13"/>
  <c r="BN142" i="13"/>
  <c r="BO142" i="13"/>
  <c r="BQ142" i="13" s="1"/>
  <c r="BP142" i="13"/>
  <c r="BR142" i="13"/>
  <c r="BS142" i="13"/>
  <c r="BT142" i="13"/>
  <c r="BU142" i="13"/>
  <c r="BB143" i="13"/>
  <c r="BC143" i="13"/>
  <c r="BD143" i="13"/>
  <c r="BE143" i="13"/>
  <c r="BF143" i="13"/>
  <c r="BG143" i="13"/>
  <c r="BH143" i="13"/>
  <c r="BI143" i="13"/>
  <c r="BJ143" i="13"/>
  <c r="BK143" i="13"/>
  <c r="BL143" i="13"/>
  <c r="BM143" i="13"/>
  <c r="BN143" i="13"/>
  <c r="BO143" i="13"/>
  <c r="BP143" i="13"/>
  <c r="BQ143" i="13"/>
  <c r="BR143" i="13"/>
  <c r="BS143" i="13"/>
  <c r="BT143" i="13"/>
  <c r="BU143" i="13"/>
  <c r="BT24" i="13"/>
  <c r="BS24" i="13"/>
  <c r="BR24" i="13"/>
  <c r="BP24" i="13"/>
  <c r="BO24" i="13"/>
  <c r="BN24" i="13"/>
  <c r="BL24" i="13"/>
  <c r="BM24" i="13"/>
  <c r="BK24" i="13"/>
  <c r="BJ24" i="13"/>
  <c r="BH24" i="13"/>
  <c r="BG24" i="13"/>
  <c r="BF24" i="13"/>
  <c r="BD24" i="13"/>
  <c r="BC24" i="13"/>
  <c r="BB24" i="13"/>
  <c r="BE24" i="13"/>
  <c r="AI559" i="11"/>
  <c r="AJ559" i="11"/>
  <c r="AH560" i="11"/>
  <c r="AI560" i="11"/>
  <c r="AJ560" i="11"/>
  <c r="AH561" i="11"/>
  <c r="AI561" i="11"/>
  <c r="AJ561" i="11"/>
  <c r="AH562" i="11"/>
  <c r="AI562" i="11"/>
  <c r="AJ562" i="11"/>
  <c r="AH563" i="11"/>
  <c r="AI563" i="11"/>
  <c r="AJ563" i="11"/>
  <c r="AH564" i="11"/>
  <c r="AI564" i="11"/>
  <c r="AJ564" i="11"/>
  <c r="AH565" i="11"/>
  <c r="AI565" i="11"/>
  <c r="AJ565" i="11"/>
  <c r="AH566" i="11"/>
  <c r="AI566" i="11"/>
  <c r="AJ566" i="11"/>
  <c r="AH567" i="11"/>
  <c r="AI567" i="11"/>
  <c r="AJ567" i="11"/>
  <c r="AH568" i="11"/>
  <c r="AI568" i="11"/>
  <c r="AJ568" i="11"/>
  <c r="AH569" i="11"/>
  <c r="AI569" i="11"/>
  <c r="AJ569" i="11"/>
  <c r="AH570" i="11"/>
  <c r="AI570" i="11"/>
  <c r="AJ570" i="11"/>
  <c r="AH571" i="11"/>
  <c r="AI571" i="11"/>
  <c r="AJ571" i="11"/>
  <c r="AH572" i="11"/>
  <c r="AI572" i="11"/>
  <c r="AJ572" i="11"/>
  <c r="AH573" i="11"/>
  <c r="AI573" i="11"/>
  <c r="AJ573" i="11"/>
  <c r="AH574" i="11"/>
  <c r="AI574" i="11"/>
  <c r="AJ574" i="11"/>
  <c r="AH575" i="11"/>
  <c r="AI575" i="11"/>
  <c r="AJ575" i="11"/>
  <c r="AH576" i="11"/>
  <c r="AI576" i="11"/>
  <c r="AJ576" i="11"/>
  <c r="AH577" i="11"/>
  <c r="AI577" i="11"/>
  <c r="AJ577" i="11"/>
  <c r="AH578" i="11"/>
  <c r="AI578" i="11"/>
  <c r="AJ578" i="11"/>
  <c r="AH579" i="11"/>
  <c r="AI579" i="11"/>
  <c r="AJ579" i="11"/>
  <c r="AH580" i="11"/>
  <c r="AI580" i="11"/>
  <c r="AJ580" i="11"/>
  <c r="AH581" i="11"/>
  <c r="AI581" i="11"/>
  <c r="AJ581" i="11"/>
  <c r="AH582" i="11"/>
  <c r="AI582" i="11"/>
  <c r="AJ582" i="11"/>
  <c r="AH583" i="11"/>
  <c r="AI583" i="11"/>
  <c r="AJ583" i="11"/>
  <c r="AH584" i="11"/>
  <c r="AI584" i="11"/>
  <c r="AJ584" i="11"/>
  <c r="AH585" i="11"/>
  <c r="AI585" i="11"/>
  <c r="AJ585" i="11"/>
  <c r="AH586" i="11"/>
  <c r="AI586" i="11"/>
  <c r="AJ586" i="11"/>
  <c r="AH587" i="11"/>
  <c r="AI587" i="11"/>
  <c r="AJ587" i="11"/>
  <c r="AH588" i="11"/>
  <c r="AI588" i="11"/>
  <c r="AJ588" i="11"/>
  <c r="AH589" i="11"/>
  <c r="AI589" i="11"/>
  <c r="AJ589" i="11"/>
  <c r="AH590" i="11"/>
  <c r="AI590" i="11"/>
  <c r="AJ590" i="11"/>
  <c r="AH591" i="11"/>
  <c r="AI591" i="11"/>
  <c r="AJ591" i="11"/>
  <c r="AH592" i="11"/>
  <c r="AI592" i="11"/>
  <c r="AJ592" i="11"/>
  <c r="AH593" i="11"/>
  <c r="AI593" i="11"/>
  <c r="AJ593" i="11"/>
  <c r="AH594" i="11"/>
  <c r="AI594" i="11"/>
  <c r="AJ594" i="11"/>
  <c r="AH595" i="11"/>
  <c r="AI595" i="11"/>
  <c r="AJ595" i="11"/>
  <c r="AH596" i="11"/>
  <c r="AI596" i="11"/>
  <c r="AJ596" i="11"/>
  <c r="AH597" i="11"/>
  <c r="AI597" i="11"/>
  <c r="AJ597" i="11"/>
  <c r="AH598" i="11"/>
  <c r="AI598" i="11"/>
  <c r="AJ598" i="11"/>
  <c r="AH599" i="11"/>
  <c r="AI599" i="11"/>
  <c r="AJ599" i="11"/>
  <c r="AH600" i="11"/>
  <c r="AI600" i="11"/>
  <c r="AJ600" i="11"/>
  <c r="AH601" i="11"/>
  <c r="AI601" i="11"/>
  <c r="AJ601" i="11"/>
  <c r="AH602" i="11"/>
  <c r="AI602" i="11"/>
  <c r="AJ602" i="11"/>
  <c r="AH603" i="11"/>
  <c r="AI603" i="11"/>
  <c r="AJ603" i="11"/>
  <c r="AH604" i="11"/>
  <c r="AI604" i="11"/>
  <c r="AJ604" i="11"/>
  <c r="AH605" i="11"/>
  <c r="AI605" i="11"/>
  <c r="AJ605" i="11"/>
  <c r="AH606" i="11"/>
  <c r="AI606" i="11"/>
  <c r="AJ606" i="11"/>
  <c r="AH607" i="11"/>
  <c r="AI607" i="11"/>
  <c r="AJ607" i="11"/>
  <c r="AH608" i="11"/>
  <c r="AI608" i="11"/>
  <c r="AJ608" i="11"/>
  <c r="AH609" i="11"/>
  <c r="AI609" i="11"/>
  <c r="AJ609" i="11"/>
  <c r="AH610" i="11"/>
  <c r="AI610" i="11"/>
  <c r="AJ610" i="11"/>
  <c r="AH611" i="11"/>
  <c r="AI611" i="11"/>
  <c r="AJ611" i="11"/>
  <c r="AH612" i="11"/>
  <c r="AI612" i="11"/>
  <c r="AJ612" i="11"/>
  <c r="AH613" i="11"/>
  <c r="AI613" i="11"/>
  <c r="AJ613" i="11"/>
  <c r="AH614" i="11"/>
  <c r="AI614" i="11"/>
  <c r="AJ614" i="11"/>
  <c r="AH615" i="11"/>
  <c r="AI615" i="11"/>
  <c r="AJ615" i="11"/>
  <c r="AH616" i="11"/>
  <c r="AI616" i="11"/>
  <c r="AJ616" i="11"/>
  <c r="AH617" i="11"/>
  <c r="AI617" i="11"/>
  <c r="AJ617" i="11"/>
  <c r="AH618" i="11"/>
  <c r="AI618" i="11"/>
  <c r="AJ618" i="11"/>
  <c r="AH619" i="11"/>
  <c r="AI619" i="11"/>
  <c r="AJ619" i="11"/>
  <c r="AH620" i="11"/>
  <c r="AI620" i="11"/>
  <c r="AJ620" i="11"/>
  <c r="AH621" i="11"/>
  <c r="AI621" i="11"/>
  <c r="AJ621" i="11"/>
  <c r="AH622" i="11"/>
  <c r="AI622" i="11"/>
  <c r="AJ622" i="11"/>
  <c r="AH623" i="11"/>
  <c r="AI623" i="11"/>
  <c r="AJ623" i="11"/>
  <c r="AH624" i="11"/>
  <c r="AI624" i="11"/>
  <c r="AJ624" i="11"/>
  <c r="AH625" i="11"/>
  <c r="AI625" i="11"/>
  <c r="AJ625" i="11"/>
  <c r="AH626" i="11"/>
  <c r="AI626" i="11"/>
  <c r="AJ626" i="11"/>
  <c r="AH627" i="11"/>
  <c r="AI627" i="11"/>
  <c r="AJ627" i="11"/>
  <c r="AH628" i="11"/>
  <c r="AI628" i="11"/>
  <c r="AJ628" i="11"/>
  <c r="AH629" i="11"/>
  <c r="AI629" i="11"/>
  <c r="AJ629" i="11"/>
  <c r="AH630" i="11"/>
  <c r="AI630" i="11"/>
  <c r="AJ630" i="11"/>
  <c r="AH631" i="11"/>
  <c r="AI631" i="11"/>
  <c r="AJ631" i="11"/>
  <c r="AH632" i="11"/>
  <c r="AI632" i="11"/>
  <c r="AJ632" i="11"/>
  <c r="AH633" i="11"/>
  <c r="AI633" i="11"/>
  <c r="AJ633" i="11"/>
  <c r="AH634" i="11"/>
  <c r="AI634" i="11"/>
  <c r="AJ634" i="11"/>
  <c r="AH635" i="11"/>
  <c r="AI635" i="11"/>
  <c r="AJ635" i="11"/>
  <c r="AH636" i="11"/>
  <c r="AI636" i="11"/>
  <c r="AJ636" i="11"/>
  <c r="AH637" i="11"/>
  <c r="AI637" i="11"/>
  <c r="AJ637" i="11"/>
  <c r="AH638" i="11"/>
  <c r="AI638" i="11"/>
  <c r="AJ638" i="11"/>
  <c r="AH639" i="11"/>
  <c r="AI639" i="11"/>
  <c r="AJ639" i="11"/>
  <c r="AH640" i="11"/>
  <c r="AI640" i="11"/>
  <c r="AJ640" i="11"/>
  <c r="AH641" i="11"/>
  <c r="AI641" i="11"/>
  <c r="AJ641" i="11"/>
  <c r="AH642" i="11"/>
  <c r="AI642" i="11"/>
  <c r="AJ642" i="11"/>
  <c r="AH643" i="11"/>
  <c r="AI643" i="11"/>
  <c r="AJ643" i="11"/>
  <c r="AH644" i="11"/>
  <c r="AI644" i="11"/>
  <c r="AJ644" i="11"/>
  <c r="AH645" i="11"/>
  <c r="AI645" i="11"/>
  <c r="AJ645" i="11"/>
  <c r="AH646" i="11"/>
  <c r="AI646" i="11"/>
  <c r="AJ646" i="11"/>
  <c r="AH647" i="11"/>
  <c r="AI647" i="11"/>
  <c r="AJ647" i="11"/>
  <c r="AH648" i="11"/>
  <c r="AI648" i="11"/>
  <c r="AJ648" i="11"/>
  <c r="AH649" i="11"/>
  <c r="AI649" i="11"/>
  <c r="AJ649" i="11"/>
  <c r="AH650" i="11"/>
  <c r="AI650" i="11"/>
  <c r="AJ650" i="11"/>
  <c r="AH651" i="11"/>
  <c r="AI651" i="11"/>
  <c r="AJ651" i="11"/>
  <c r="AH652" i="11"/>
  <c r="AI652" i="11"/>
  <c r="AJ652" i="11"/>
  <c r="AH653" i="11"/>
  <c r="AI653" i="11"/>
  <c r="AJ653" i="11"/>
  <c r="AH654" i="11"/>
  <c r="AI654" i="11"/>
  <c r="AJ654" i="11"/>
  <c r="AH655" i="11"/>
  <c r="AI655" i="11"/>
  <c r="AJ655" i="11"/>
  <c r="AH656" i="11"/>
  <c r="AI656" i="11"/>
  <c r="AJ656" i="11"/>
  <c r="AH657" i="11"/>
  <c r="AI657" i="11"/>
  <c r="AJ657" i="11"/>
  <c r="AH658" i="11"/>
  <c r="AI658" i="11"/>
  <c r="AJ658" i="11"/>
  <c r="AH659" i="11"/>
  <c r="AI659" i="11"/>
  <c r="AJ659" i="11"/>
  <c r="AH660" i="11"/>
  <c r="AI660" i="11"/>
  <c r="AJ660" i="11"/>
  <c r="AH661" i="11"/>
  <c r="AI661" i="11"/>
  <c r="AJ661" i="11"/>
  <c r="AH662" i="11"/>
  <c r="AI662" i="11"/>
  <c r="AJ662" i="11"/>
  <c r="AH663" i="11"/>
  <c r="AI663" i="11"/>
  <c r="AJ663" i="11"/>
  <c r="AH664" i="11"/>
  <c r="AI664" i="11"/>
  <c r="AJ664" i="11"/>
  <c r="AH665" i="11"/>
  <c r="AI665" i="11"/>
  <c r="AJ665" i="11"/>
  <c r="AH666" i="11"/>
  <c r="AI666" i="11"/>
  <c r="AJ666" i="11"/>
  <c r="AH667" i="11"/>
  <c r="AI667" i="11"/>
  <c r="AJ667" i="11"/>
  <c r="AH668" i="11"/>
  <c r="AI668" i="11"/>
  <c r="AJ668" i="11"/>
  <c r="AH669" i="11"/>
  <c r="AI669" i="11"/>
  <c r="AJ669" i="11"/>
  <c r="AH670" i="11"/>
  <c r="AI670" i="11"/>
  <c r="AJ670" i="11"/>
  <c r="AH671" i="11"/>
  <c r="AI671" i="11"/>
  <c r="AJ671" i="11"/>
  <c r="AH672" i="11"/>
  <c r="AI672" i="11"/>
  <c r="AJ672" i="11"/>
  <c r="AH673" i="11"/>
  <c r="AI673" i="11"/>
  <c r="AJ673" i="11"/>
  <c r="AH674" i="11"/>
  <c r="AI674" i="11"/>
  <c r="AJ674" i="11"/>
  <c r="AH675" i="11"/>
  <c r="AI675" i="11"/>
  <c r="AJ675" i="11"/>
  <c r="AH676" i="11"/>
  <c r="AI676" i="11"/>
  <c r="AJ676" i="11"/>
  <c r="AH677" i="11"/>
  <c r="AI677" i="11"/>
  <c r="AJ677" i="11"/>
  <c r="AN405" i="11"/>
  <c r="B527" i="11" s="1"/>
  <c r="AI406" i="11"/>
  <c r="AI407" i="11"/>
  <c r="AI408" i="11"/>
  <c r="AI409" i="11"/>
  <c r="AI410" i="11"/>
  <c r="AI411" i="11"/>
  <c r="AI412" i="11"/>
  <c r="AI413" i="11"/>
  <c r="AI414" i="11"/>
  <c r="AI415" i="11"/>
  <c r="AI416" i="11"/>
  <c r="AI417" i="11"/>
  <c r="AI418" i="11"/>
  <c r="AI419" i="11"/>
  <c r="AI420" i="11"/>
  <c r="AI421" i="11"/>
  <c r="AI422" i="11"/>
  <c r="AI423" i="11"/>
  <c r="AI424" i="11"/>
  <c r="AI425" i="11"/>
  <c r="AI426" i="11"/>
  <c r="AI427" i="11"/>
  <c r="AI428" i="11"/>
  <c r="AI429" i="11"/>
  <c r="AI430" i="11"/>
  <c r="AI431" i="11"/>
  <c r="AI432" i="11"/>
  <c r="AI433" i="11"/>
  <c r="AI434" i="11"/>
  <c r="AI435" i="11"/>
  <c r="AI436" i="11"/>
  <c r="AI437" i="11"/>
  <c r="AI438" i="11"/>
  <c r="AI439" i="11"/>
  <c r="AI440" i="11"/>
  <c r="AI441" i="11"/>
  <c r="AI442" i="11"/>
  <c r="AI443" i="11"/>
  <c r="AI444" i="11"/>
  <c r="AI445" i="11"/>
  <c r="AI446" i="11"/>
  <c r="AI447" i="11"/>
  <c r="AI448" i="11"/>
  <c r="AI449" i="11"/>
  <c r="AI450" i="11"/>
  <c r="AI451" i="11"/>
  <c r="AI452" i="11"/>
  <c r="AI453" i="11"/>
  <c r="AI454" i="11"/>
  <c r="AI455" i="11"/>
  <c r="AI456" i="11"/>
  <c r="AI457" i="11"/>
  <c r="AI458" i="11"/>
  <c r="AI459" i="11"/>
  <c r="AI460" i="11"/>
  <c r="AI461" i="11"/>
  <c r="AI462" i="11"/>
  <c r="AI463" i="11"/>
  <c r="AI464" i="11"/>
  <c r="AI465" i="11"/>
  <c r="AI466" i="11"/>
  <c r="AI467" i="11"/>
  <c r="AI468" i="11"/>
  <c r="AI469" i="11"/>
  <c r="AI470" i="11"/>
  <c r="AI471" i="11"/>
  <c r="AI472" i="11"/>
  <c r="AI473" i="11"/>
  <c r="AI474" i="11"/>
  <c r="AI475" i="11"/>
  <c r="AI476" i="11"/>
  <c r="AI477" i="11"/>
  <c r="AI478" i="11"/>
  <c r="AI479" i="11"/>
  <c r="AI480" i="11"/>
  <c r="AI481" i="11"/>
  <c r="AI482" i="11"/>
  <c r="AI483" i="11"/>
  <c r="AI484" i="11"/>
  <c r="AI485" i="11"/>
  <c r="AI486" i="11"/>
  <c r="AI487" i="11"/>
  <c r="AI488" i="11"/>
  <c r="AI489" i="11"/>
  <c r="AI490" i="11"/>
  <c r="AI491" i="11"/>
  <c r="AI492" i="11"/>
  <c r="AI493" i="11"/>
  <c r="AI494" i="11"/>
  <c r="AI495" i="11"/>
  <c r="AI496" i="11"/>
  <c r="AI497" i="11"/>
  <c r="AI498" i="11"/>
  <c r="AI499" i="11"/>
  <c r="AI500" i="11"/>
  <c r="AI501" i="11"/>
  <c r="AI502" i="11"/>
  <c r="AI503" i="11"/>
  <c r="AI504" i="11"/>
  <c r="AI505" i="11"/>
  <c r="AI506" i="11"/>
  <c r="AI507" i="11"/>
  <c r="AI508" i="11"/>
  <c r="AI509" i="11"/>
  <c r="AI510" i="11"/>
  <c r="AI511" i="11"/>
  <c r="AI512" i="11"/>
  <c r="AI513" i="11"/>
  <c r="AI514" i="11"/>
  <c r="AI515" i="11"/>
  <c r="AI516" i="11"/>
  <c r="AI517" i="11"/>
  <c r="AI518" i="11"/>
  <c r="AI519" i="11"/>
  <c r="AI520" i="11"/>
  <c r="AI521" i="11"/>
  <c r="AI522" i="11"/>
  <c r="AI523" i="11"/>
  <c r="AI524" i="11"/>
  <c r="AJ69" i="11"/>
  <c r="AJ70" i="11"/>
  <c r="AJ71" i="11"/>
  <c r="AJ72" i="11"/>
  <c r="AJ73" i="11"/>
  <c r="AJ74" i="11"/>
  <c r="AJ75" i="11"/>
  <c r="AJ77" i="11"/>
  <c r="AJ78" i="11"/>
  <c r="AJ79" i="11"/>
  <c r="AJ80" i="11"/>
  <c r="AJ81" i="11"/>
  <c r="AJ82" i="11"/>
  <c r="AJ83" i="11"/>
  <c r="AJ84" i="11"/>
  <c r="AJ85" i="11"/>
  <c r="AJ86" i="11"/>
  <c r="B50" i="11"/>
  <c r="B48" i="11"/>
  <c r="B51" i="11"/>
  <c r="B171" i="9"/>
  <c r="B170" i="9"/>
  <c r="B169" i="9"/>
  <c r="B168" i="9"/>
  <c r="B153" i="9"/>
  <c r="B34" i="7"/>
  <c r="V1956" i="6"/>
  <c r="B2005" i="6" s="1"/>
  <c r="BB2473" i="6"/>
  <c r="B2455" i="6"/>
  <c r="B2453" i="6"/>
  <c r="B2452" i="6"/>
  <c r="AG2150" i="6"/>
  <c r="AH2150" i="6"/>
  <c r="AI2150" i="6"/>
  <c r="AJ2150" i="6"/>
  <c r="AK2150" i="6"/>
  <c r="AG2151" i="6"/>
  <c r="AH2151" i="6"/>
  <c r="AI2151" i="6"/>
  <c r="AJ2151" i="6"/>
  <c r="AK2151" i="6"/>
  <c r="AG2152" i="6"/>
  <c r="AH2152" i="6"/>
  <c r="AI2152" i="6"/>
  <c r="AJ2152" i="6"/>
  <c r="AK2152" i="6"/>
  <c r="AG2153" i="6"/>
  <c r="AH2153" i="6"/>
  <c r="AI2153" i="6"/>
  <c r="AJ2153" i="6"/>
  <c r="AK2153" i="6"/>
  <c r="AG2154" i="6"/>
  <c r="AH2154" i="6"/>
  <c r="AI2154" i="6"/>
  <c r="AJ2154" i="6"/>
  <c r="AK2154" i="6"/>
  <c r="AG2155" i="6"/>
  <c r="AH2155" i="6"/>
  <c r="AI2155" i="6"/>
  <c r="AJ2155" i="6"/>
  <c r="AK2155" i="6"/>
  <c r="AG2156" i="6"/>
  <c r="AH2156" i="6"/>
  <c r="AI2156" i="6"/>
  <c r="AJ2156" i="6"/>
  <c r="AK2156" i="6"/>
  <c r="AG2157" i="6"/>
  <c r="AH2157" i="6"/>
  <c r="AI2157" i="6"/>
  <c r="AJ2157" i="6"/>
  <c r="AK2157" i="6"/>
  <c r="AR2151" i="6"/>
  <c r="B2002" i="6"/>
  <c r="B2001" i="6"/>
  <c r="BM1440" i="6"/>
  <c r="BL1440" i="6"/>
  <c r="BI1440" i="6"/>
  <c r="BH1440" i="6"/>
  <c r="BE1440" i="6"/>
  <c r="BD1440" i="6"/>
  <c r="BQ1051" i="6"/>
  <c r="BP1051" i="6"/>
  <c r="BI1051" i="6"/>
  <c r="BH1051" i="6"/>
  <c r="BC1051" i="6"/>
  <c r="BD1051" i="6"/>
  <c r="BE1051" i="6"/>
  <c r="BF1051" i="6"/>
  <c r="AY1051" i="6"/>
  <c r="AZ1051" i="6"/>
  <c r="BA1051" i="6"/>
  <c r="BB1051" i="6"/>
  <c r="AU1051" i="6"/>
  <c r="AV1051" i="6"/>
  <c r="AW1051" i="6"/>
  <c r="AX1051" i="6"/>
  <c r="D907" i="6"/>
  <c r="BR907" i="6" s="1"/>
  <c r="BS907" i="6" s="1"/>
  <c r="BT907" i="6" s="1"/>
  <c r="BM788" i="6"/>
  <c r="BL788" i="6"/>
  <c r="BI788" i="6"/>
  <c r="BH788" i="6"/>
  <c r="BE788" i="6"/>
  <c r="BD788" i="6"/>
  <c r="CF770" i="6"/>
  <c r="CE770" i="6"/>
  <c r="CD770" i="6"/>
  <c r="CF651" i="6"/>
  <c r="CE651" i="6"/>
  <c r="CD653" i="6"/>
  <c r="CG653" i="6" s="1"/>
  <c r="CH653" i="6" s="1"/>
  <c r="CE653" i="6"/>
  <c r="CF653" i="6"/>
  <c r="CD654" i="6"/>
  <c r="CE654" i="6"/>
  <c r="CF654" i="6"/>
  <c r="CD655" i="6"/>
  <c r="CG655" i="6" s="1"/>
  <c r="CH655" i="6" s="1"/>
  <c r="CE655" i="6"/>
  <c r="CF655" i="6"/>
  <c r="CD656" i="6"/>
  <c r="CG656" i="6" s="1"/>
  <c r="CH656" i="6" s="1"/>
  <c r="CE656" i="6"/>
  <c r="CF656" i="6"/>
  <c r="CD657" i="6"/>
  <c r="CE657" i="6"/>
  <c r="CF657" i="6"/>
  <c r="CD658" i="6"/>
  <c r="CE658" i="6"/>
  <c r="CG658" i="6" s="1"/>
  <c r="CH658" i="6" s="1"/>
  <c r="CF658" i="6"/>
  <c r="CD659" i="6"/>
  <c r="CE659" i="6"/>
  <c r="CF659" i="6"/>
  <c r="CD660" i="6"/>
  <c r="CE660" i="6"/>
  <c r="CF660" i="6"/>
  <c r="CD661" i="6"/>
  <c r="CE661" i="6"/>
  <c r="CF661" i="6"/>
  <c r="CG661" i="6" s="1"/>
  <c r="CH661" i="6" s="1"/>
  <c r="CD662" i="6"/>
  <c r="CG662" i="6" s="1"/>
  <c r="CH662" i="6" s="1"/>
  <c r="CE662" i="6"/>
  <c r="CF662" i="6"/>
  <c r="CD663" i="6"/>
  <c r="CG663" i="6" s="1"/>
  <c r="CH663" i="6" s="1"/>
  <c r="CE663" i="6"/>
  <c r="CF663" i="6"/>
  <c r="CD664" i="6"/>
  <c r="CE664" i="6"/>
  <c r="CF664" i="6"/>
  <c r="CD665" i="6"/>
  <c r="CE665" i="6"/>
  <c r="CF665" i="6"/>
  <c r="CD666" i="6"/>
  <c r="CE666" i="6"/>
  <c r="CF666" i="6"/>
  <c r="CD667" i="6"/>
  <c r="CE667" i="6"/>
  <c r="CF667" i="6"/>
  <c r="CG667" i="6" s="1"/>
  <c r="CH667" i="6" s="1"/>
  <c r="CD668" i="6"/>
  <c r="CE668" i="6"/>
  <c r="CF668" i="6"/>
  <c r="CD669" i="6"/>
  <c r="CE669" i="6"/>
  <c r="CF669" i="6"/>
  <c r="CD670" i="6"/>
  <c r="CE670" i="6"/>
  <c r="CF670" i="6"/>
  <c r="CD671" i="6"/>
  <c r="CE671" i="6"/>
  <c r="CF671" i="6"/>
  <c r="CD672" i="6"/>
  <c r="CE672" i="6"/>
  <c r="CG672" i="6" s="1"/>
  <c r="CH672" i="6" s="1"/>
  <c r="CF672" i="6"/>
  <c r="CD673" i="6"/>
  <c r="CE673" i="6"/>
  <c r="CF673" i="6"/>
  <c r="CG673" i="6" s="1"/>
  <c r="CH673" i="6" s="1"/>
  <c r="CD674" i="6"/>
  <c r="CE674" i="6"/>
  <c r="CF674" i="6"/>
  <c r="CD675" i="6"/>
  <c r="CE675" i="6"/>
  <c r="CF675" i="6"/>
  <c r="CG675" i="6" s="1"/>
  <c r="CH675" i="6" s="1"/>
  <c r="CD676" i="6"/>
  <c r="CG676" i="6" s="1"/>
  <c r="CH676" i="6" s="1"/>
  <c r="CE676" i="6"/>
  <c r="CF676" i="6"/>
  <c r="CD677" i="6"/>
  <c r="CG677" i="6" s="1"/>
  <c r="CH677" i="6" s="1"/>
  <c r="CE677" i="6"/>
  <c r="CF677" i="6"/>
  <c r="CD678" i="6"/>
  <c r="CE678" i="6"/>
  <c r="CF678" i="6"/>
  <c r="CD679" i="6"/>
  <c r="CE679" i="6"/>
  <c r="CF679" i="6"/>
  <c r="CD680" i="6"/>
  <c r="CE680" i="6"/>
  <c r="CF680" i="6"/>
  <c r="CD681" i="6"/>
  <c r="CE681" i="6"/>
  <c r="CF681" i="6"/>
  <c r="CD682" i="6"/>
  <c r="CE682" i="6"/>
  <c r="CG682" i="6" s="1"/>
  <c r="CH682" i="6" s="1"/>
  <c r="CF682" i="6"/>
  <c r="CD683" i="6"/>
  <c r="CE683" i="6"/>
  <c r="CF683" i="6"/>
  <c r="CD684" i="6"/>
  <c r="CG684" i="6" s="1"/>
  <c r="CH684" i="6" s="1"/>
  <c r="CE684" i="6"/>
  <c r="CF684" i="6"/>
  <c r="CD685" i="6"/>
  <c r="CE685" i="6"/>
  <c r="CF685" i="6"/>
  <c r="CD686" i="6"/>
  <c r="CE686" i="6"/>
  <c r="CG686" i="6" s="1"/>
  <c r="CH686" i="6" s="1"/>
  <c r="CF686" i="6"/>
  <c r="CD687" i="6"/>
  <c r="CE687" i="6"/>
  <c r="CF687" i="6"/>
  <c r="CD688" i="6"/>
  <c r="CE688" i="6"/>
  <c r="CF688" i="6"/>
  <c r="CD689" i="6"/>
  <c r="CE689" i="6"/>
  <c r="CF689" i="6"/>
  <c r="CG689" i="6" s="1"/>
  <c r="CH689" i="6" s="1"/>
  <c r="CD690" i="6"/>
  <c r="CG690" i="6" s="1"/>
  <c r="CH690" i="6" s="1"/>
  <c r="CE690" i="6"/>
  <c r="CF690" i="6"/>
  <c r="CD691" i="6"/>
  <c r="CG691" i="6" s="1"/>
  <c r="CH691" i="6" s="1"/>
  <c r="CE691" i="6"/>
  <c r="CF691" i="6"/>
  <c r="CD692" i="6"/>
  <c r="CE692" i="6"/>
  <c r="CF692" i="6"/>
  <c r="CD693" i="6"/>
  <c r="CE693" i="6"/>
  <c r="CF693" i="6"/>
  <c r="CD694" i="6"/>
  <c r="CE694" i="6"/>
  <c r="CF694" i="6"/>
  <c r="CD695" i="6"/>
  <c r="CG695" i="6" s="1"/>
  <c r="CH695" i="6" s="1"/>
  <c r="CE695" i="6"/>
  <c r="CF695" i="6"/>
  <c r="CD696" i="6"/>
  <c r="CE696" i="6"/>
  <c r="CF696" i="6"/>
  <c r="CD697" i="6"/>
  <c r="CE697" i="6"/>
  <c r="CF697" i="6"/>
  <c r="CD698" i="6"/>
  <c r="CE698" i="6"/>
  <c r="CF698" i="6"/>
  <c r="CD699" i="6"/>
  <c r="CE699" i="6"/>
  <c r="CF699" i="6"/>
  <c r="CD700" i="6"/>
  <c r="CE700" i="6"/>
  <c r="CF700" i="6"/>
  <c r="CD701" i="6"/>
  <c r="CE701" i="6"/>
  <c r="CF701" i="6"/>
  <c r="CG701" i="6" s="1"/>
  <c r="CH701" i="6" s="1"/>
  <c r="CD702" i="6"/>
  <c r="CE702" i="6"/>
  <c r="CF702" i="6"/>
  <c r="CD703" i="6"/>
  <c r="CE703" i="6"/>
  <c r="CF703" i="6"/>
  <c r="CG703" i="6" s="1"/>
  <c r="CH703" i="6" s="1"/>
  <c r="CD704" i="6"/>
  <c r="CG704" i="6" s="1"/>
  <c r="CH704" i="6" s="1"/>
  <c r="CE704" i="6"/>
  <c r="CF704" i="6"/>
  <c r="CD705" i="6"/>
  <c r="CG705" i="6" s="1"/>
  <c r="CH705" i="6" s="1"/>
  <c r="CE705" i="6"/>
  <c r="CF705" i="6"/>
  <c r="CD706" i="6"/>
  <c r="CE706" i="6"/>
  <c r="CF706" i="6"/>
  <c r="CD707" i="6"/>
  <c r="CE707" i="6"/>
  <c r="CF707" i="6"/>
  <c r="CD708" i="6"/>
  <c r="CE708" i="6"/>
  <c r="CF708" i="6"/>
  <c r="CD709" i="6"/>
  <c r="CE709" i="6"/>
  <c r="CF709" i="6"/>
  <c r="CD710" i="6"/>
  <c r="CE710" i="6"/>
  <c r="CF710" i="6"/>
  <c r="CD711" i="6"/>
  <c r="CE711" i="6"/>
  <c r="CF711" i="6"/>
  <c r="CD712" i="6"/>
  <c r="CE712" i="6"/>
  <c r="CF712" i="6"/>
  <c r="CD713" i="6"/>
  <c r="CE713" i="6"/>
  <c r="CF713" i="6"/>
  <c r="CD714" i="6"/>
  <c r="CE714" i="6"/>
  <c r="CG714" i="6" s="1"/>
  <c r="CH714" i="6" s="1"/>
  <c r="CF714" i="6"/>
  <c r="CD715" i="6"/>
  <c r="CE715" i="6"/>
  <c r="CF715" i="6"/>
  <c r="CG715" i="6" s="1"/>
  <c r="CH715" i="6" s="1"/>
  <c r="CD716" i="6"/>
  <c r="CE716" i="6"/>
  <c r="CF716" i="6"/>
  <c r="CD717" i="6"/>
  <c r="CE717" i="6"/>
  <c r="CF717" i="6"/>
  <c r="CG717" i="6" s="1"/>
  <c r="CH717" i="6" s="1"/>
  <c r="CD718" i="6"/>
  <c r="CG718" i="6" s="1"/>
  <c r="CH718" i="6" s="1"/>
  <c r="CE718" i="6"/>
  <c r="CF718" i="6"/>
  <c r="CD719" i="6"/>
  <c r="CG719" i="6" s="1"/>
  <c r="CH719" i="6" s="1"/>
  <c r="CE719" i="6"/>
  <c r="CF719" i="6"/>
  <c r="CD720" i="6"/>
  <c r="CE720" i="6"/>
  <c r="CF720" i="6"/>
  <c r="CD721" i="6"/>
  <c r="CE721" i="6"/>
  <c r="CF721" i="6"/>
  <c r="CD722" i="6"/>
  <c r="CE722" i="6"/>
  <c r="CF722" i="6"/>
  <c r="CD723" i="6"/>
  <c r="CG723" i="6" s="1"/>
  <c r="CH723" i="6" s="1"/>
  <c r="CE723" i="6"/>
  <c r="CF723" i="6"/>
  <c r="CD724" i="6"/>
  <c r="CE724" i="6"/>
  <c r="CF724" i="6"/>
  <c r="CD725" i="6"/>
  <c r="CE725" i="6"/>
  <c r="CF725" i="6"/>
  <c r="CD726" i="6"/>
  <c r="CE726" i="6"/>
  <c r="CF726" i="6"/>
  <c r="CD727" i="6"/>
  <c r="CE727" i="6"/>
  <c r="CF727" i="6"/>
  <c r="CD728" i="6"/>
  <c r="CG728" i="6" s="1"/>
  <c r="CH728" i="6" s="1"/>
  <c r="CE728" i="6"/>
  <c r="CF728" i="6"/>
  <c r="CD729" i="6"/>
  <c r="CE729" i="6"/>
  <c r="CF729" i="6"/>
  <c r="CG729" i="6" s="1"/>
  <c r="CH729" i="6" s="1"/>
  <c r="CD730" i="6"/>
  <c r="CE730" i="6"/>
  <c r="CF730" i="6"/>
  <c r="CD731" i="6"/>
  <c r="CE731" i="6"/>
  <c r="CF731" i="6"/>
  <c r="CG731" i="6" s="1"/>
  <c r="CH731" i="6" s="1"/>
  <c r="CD732" i="6"/>
  <c r="CG732" i="6" s="1"/>
  <c r="CH732" i="6" s="1"/>
  <c r="CE732" i="6"/>
  <c r="CF732" i="6"/>
  <c r="CD733" i="6"/>
  <c r="CE733" i="6"/>
  <c r="CF733" i="6"/>
  <c r="CD734" i="6"/>
  <c r="CE734" i="6"/>
  <c r="CF734" i="6"/>
  <c r="CD735" i="6"/>
  <c r="CE735" i="6"/>
  <c r="CF735" i="6"/>
  <c r="CD736" i="6"/>
  <c r="CE736" i="6"/>
  <c r="CF736" i="6"/>
  <c r="CD737" i="6"/>
  <c r="CE737" i="6"/>
  <c r="CF737" i="6"/>
  <c r="CG737" i="6" s="1"/>
  <c r="CH737" i="6" s="1"/>
  <c r="CD738" i="6"/>
  <c r="CE738" i="6"/>
  <c r="CF738" i="6"/>
  <c r="CD739" i="6"/>
  <c r="CG739" i="6" s="1"/>
  <c r="CH739" i="6" s="1"/>
  <c r="CE739" i="6"/>
  <c r="CF739" i="6"/>
  <c r="CD740" i="6"/>
  <c r="CE740" i="6"/>
  <c r="CF740" i="6"/>
  <c r="CD741" i="6"/>
  <c r="CE741" i="6"/>
  <c r="CF741" i="6"/>
  <c r="CD742" i="6"/>
  <c r="CE742" i="6"/>
  <c r="CG742" i="6" s="1"/>
  <c r="CH742" i="6" s="1"/>
  <c r="CF742" i="6"/>
  <c r="CD743" i="6"/>
  <c r="CE743" i="6"/>
  <c r="CF743" i="6"/>
  <c r="CG743" i="6" s="1"/>
  <c r="CH743" i="6" s="1"/>
  <c r="CD744" i="6"/>
  <c r="CE744" i="6"/>
  <c r="CF744" i="6"/>
  <c r="CD745" i="6"/>
  <c r="CE745" i="6"/>
  <c r="CF745" i="6"/>
  <c r="CG745" i="6" s="1"/>
  <c r="CH745" i="6" s="1"/>
  <c r="CD746" i="6"/>
  <c r="CG746" i="6" s="1"/>
  <c r="CH746" i="6" s="1"/>
  <c r="CE746" i="6"/>
  <c r="CF746" i="6"/>
  <c r="CD747" i="6"/>
  <c r="CG747" i="6" s="1"/>
  <c r="CH747" i="6" s="1"/>
  <c r="CE747" i="6"/>
  <c r="CF747" i="6"/>
  <c r="CD748" i="6"/>
  <c r="CE748" i="6"/>
  <c r="CF748" i="6"/>
  <c r="CD749" i="6"/>
  <c r="CE749" i="6"/>
  <c r="CF749" i="6"/>
  <c r="CD750" i="6"/>
  <c r="CE750" i="6"/>
  <c r="CF750" i="6"/>
  <c r="CD751" i="6"/>
  <c r="CE751" i="6"/>
  <c r="CF751" i="6"/>
  <c r="CD752" i="6"/>
  <c r="CE752" i="6"/>
  <c r="CG752" i="6" s="1"/>
  <c r="CH752" i="6" s="1"/>
  <c r="CF752" i="6"/>
  <c r="CD753" i="6"/>
  <c r="CE753" i="6"/>
  <c r="CF753" i="6"/>
  <c r="CD754" i="6"/>
  <c r="CG754" i="6" s="1"/>
  <c r="CH754" i="6" s="1"/>
  <c r="CE754" i="6"/>
  <c r="CF754" i="6"/>
  <c r="CD755" i="6"/>
  <c r="CE755" i="6"/>
  <c r="CF755" i="6"/>
  <c r="CD756" i="6"/>
  <c r="CE756" i="6"/>
  <c r="CG756" i="6" s="1"/>
  <c r="CH756" i="6" s="1"/>
  <c r="CF756" i="6"/>
  <c r="CD757" i="6"/>
  <c r="CE757" i="6"/>
  <c r="CF757" i="6"/>
  <c r="CG757" i="6" s="1"/>
  <c r="CH757" i="6" s="1"/>
  <c r="CD758" i="6"/>
  <c r="CE758" i="6"/>
  <c r="CF758" i="6"/>
  <c r="CD759" i="6"/>
  <c r="CE759" i="6"/>
  <c r="CF759" i="6"/>
  <c r="CG759" i="6" s="1"/>
  <c r="CH759" i="6" s="1"/>
  <c r="CD760" i="6"/>
  <c r="CG760" i="6" s="1"/>
  <c r="CH760" i="6" s="1"/>
  <c r="CE760" i="6"/>
  <c r="CF760" i="6"/>
  <c r="CD761" i="6"/>
  <c r="CG761" i="6" s="1"/>
  <c r="CH761" i="6" s="1"/>
  <c r="CE761" i="6"/>
  <c r="CF761" i="6"/>
  <c r="CD762" i="6"/>
  <c r="CE762" i="6"/>
  <c r="CF762" i="6"/>
  <c r="CD763" i="6"/>
  <c r="CE763" i="6"/>
  <c r="CF763" i="6"/>
  <c r="CD764" i="6"/>
  <c r="CE764" i="6"/>
  <c r="CF764" i="6"/>
  <c r="CD765" i="6"/>
  <c r="CE765" i="6"/>
  <c r="CF765" i="6"/>
  <c r="CG765" i="6" s="1"/>
  <c r="CH765" i="6" s="1"/>
  <c r="CD766" i="6"/>
  <c r="CE766" i="6"/>
  <c r="CF766" i="6"/>
  <c r="CD767" i="6"/>
  <c r="CE767" i="6"/>
  <c r="CF767" i="6"/>
  <c r="CD768" i="6"/>
  <c r="CE768" i="6"/>
  <c r="CF768" i="6"/>
  <c r="CD769" i="6"/>
  <c r="CE769" i="6"/>
  <c r="CF769" i="6"/>
  <c r="AI207" i="5"/>
  <c r="AJ207" i="5"/>
  <c r="AK207" i="5"/>
  <c r="AM207" i="5"/>
  <c r="AN207" i="5"/>
  <c r="AO207" i="5"/>
  <c r="AI208" i="5"/>
  <c r="AJ208" i="5"/>
  <c r="AK208" i="5"/>
  <c r="AM208" i="5"/>
  <c r="AN208" i="5"/>
  <c r="AO208" i="5"/>
  <c r="AI209" i="5"/>
  <c r="AJ209" i="5"/>
  <c r="AK209" i="5"/>
  <c r="AM209" i="5"/>
  <c r="AN209" i="5"/>
  <c r="AO209" i="5"/>
  <c r="AI210" i="5"/>
  <c r="AJ210" i="5"/>
  <c r="AK210" i="5"/>
  <c r="AM210" i="5"/>
  <c r="AN210" i="5"/>
  <c r="AO210" i="5"/>
  <c r="AI211" i="5"/>
  <c r="AJ211" i="5"/>
  <c r="AK211" i="5"/>
  <c r="AM211" i="5"/>
  <c r="AN211" i="5"/>
  <c r="AO211" i="5"/>
  <c r="AI212" i="5"/>
  <c r="AJ212" i="5"/>
  <c r="AK212" i="5"/>
  <c r="AL212" i="5" s="1"/>
  <c r="AM212" i="5"/>
  <c r="AN212" i="5"/>
  <c r="AO212" i="5"/>
  <c r="AI213" i="5"/>
  <c r="AJ213" i="5"/>
  <c r="AK213" i="5"/>
  <c r="AM213" i="5"/>
  <c r="AN213" i="5"/>
  <c r="AO213" i="5"/>
  <c r="AI214" i="5"/>
  <c r="AJ214" i="5"/>
  <c r="AK214" i="5"/>
  <c r="AM214" i="5"/>
  <c r="AN214" i="5"/>
  <c r="AO214" i="5"/>
  <c r="AI215" i="5"/>
  <c r="AJ215" i="5"/>
  <c r="AK215" i="5"/>
  <c r="AM215" i="5"/>
  <c r="AN215" i="5"/>
  <c r="AO215" i="5"/>
  <c r="AI216" i="5"/>
  <c r="AJ216" i="5"/>
  <c r="AK216" i="5"/>
  <c r="AL216" i="5"/>
  <c r="AM216" i="5"/>
  <c r="AN216" i="5"/>
  <c r="AO216" i="5"/>
  <c r="AI217" i="5"/>
  <c r="AJ217" i="5"/>
  <c r="AK217" i="5"/>
  <c r="AM217" i="5"/>
  <c r="AN217" i="5"/>
  <c r="AO217" i="5"/>
  <c r="AI218" i="5"/>
  <c r="AJ218" i="5"/>
  <c r="AK218" i="5"/>
  <c r="AM218" i="5"/>
  <c r="AN218" i="5"/>
  <c r="AO218" i="5"/>
  <c r="AI219" i="5"/>
  <c r="AJ219" i="5"/>
  <c r="AK219" i="5"/>
  <c r="AL219" i="5"/>
  <c r="AM219" i="5"/>
  <c r="AN219" i="5"/>
  <c r="AO219" i="5"/>
  <c r="AI220" i="5"/>
  <c r="AJ220" i="5"/>
  <c r="AK220" i="5"/>
  <c r="AL220" i="5" s="1"/>
  <c r="AM220" i="5"/>
  <c r="AN220" i="5"/>
  <c r="AP220" i="5" s="1"/>
  <c r="AO220" i="5"/>
  <c r="AI221" i="5"/>
  <c r="AJ221" i="5"/>
  <c r="AK221" i="5"/>
  <c r="AM221" i="5"/>
  <c r="AN221" i="5"/>
  <c r="AO221" i="5"/>
  <c r="AI222" i="5"/>
  <c r="AL222" i="5" s="1"/>
  <c r="AJ222" i="5"/>
  <c r="AK222" i="5"/>
  <c r="AM222" i="5"/>
  <c r="AN222" i="5"/>
  <c r="AO222" i="5"/>
  <c r="AI223" i="5"/>
  <c r="AJ223" i="5"/>
  <c r="AK223" i="5"/>
  <c r="AM223" i="5"/>
  <c r="AN223" i="5"/>
  <c r="AO223" i="5"/>
  <c r="AI224" i="5"/>
  <c r="AJ224" i="5"/>
  <c r="AK224" i="5"/>
  <c r="AM224" i="5"/>
  <c r="AN224" i="5"/>
  <c r="AO224" i="5"/>
  <c r="AP224" i="5" s="1"/>
  <c r="AI225" i="5"/>
  <c r="AJ225" i="5"/>
  <c r="AK225" i="5"/>
  <c r="AM225" i="5"/>
  <c r="AN225" i="5"/>
  <c r="AO225" i="5"/>
  <c r="AI226" i="5"/>
  <c r="AJ226" i="5"/>
  <c r="AK226" i="5"/>
  <c r="AM226" i="5"/>
  <c r="AN226" i="5"/>
  <c r="AO226" i="5"/>
  <c r="AI227" i="5"/>
  <c r="AJ227" i="5"/>
  <c r="AK227" i="5"/>
  <c r="AM227" i="5"/>
  <c r="AN227" i="5"/>
  <c r="AO227" i="5"/>
  <c r="AI228" i="5"/>
  <c r="AJ228" i="5"/>
  <c r="AK228" i="5"/>
  <c r="AL228" i="5"/>
  <c r="AM228" i="5"/>
  <c r="AP228" i="5" s="1"/>
  <c r="AN228" i="5"/>
  <c r="AO228" i="5"/>
  <c r="AI229" i="5"/>
  <c r="AJ229" i="5"/>
  <c r="AK229" i="5"/>
  <c r="AM229" i="5"/>
  <c r="AN229" i="5"/>
  <c r="AO229" i="5"/>
  <c r="AI230" i="5"/>
  <c r="AJ230" i="5"/>
  <c r="AK230" i="5"/>
  <c r="AM230" i="5"/>
  <c r="AN230" i="5"/>
  <c r="AO230" i="5"/>
  <c r="AI231" i="5"/>
  <c r="AJ231" i="5"/>
  <c r="AK231" i="5"/>
  <c r="AM231" i="5"/>
  <c r="AN231" i="5"/>
  <c r="AO231" i="5"/>
  <c r="AI232" i="5"/>
  <c r="AJ232" i="5"/>
  <c r="AK232" i="5"/>
  <c r="AM232" i="5"/>
  <c r="AN232" i="5"/>
  <c r="AO232" i="5"/>
  <c r="AI233" i="5"/>
  <c r="AJ233" i="5"/>
  <c r="AK233" i="5"/>
  <c r="AM233" i="5"/>
  <c r="AN233" i="5"/>
  <c r="AP233" i="5" s="1"/>
  <c r="AO233" i="5"/>
  <c r="AI234" i="5"/>
  <c r="AJ234" i="5"/>
  <c r="AK234" i="5"/>
  <c r="AM234" i="5"/>
  <c r="AN234" i="5"/>
  <c r="AO234" i="5"/>
  <c r="AI235" i="5"/>
  <c r="AJ235" i="5"/>
  <c r="AK235" i="5"/>
  <c r="AM235" i="5"/>
  <c r="AN235" i="5"/>
  <c r="AO235" i="5"/>
  <c r="AI236" i="5"/>
  <c r="AJ236" i="5"/>
  <c r="AL236" i="5" s="1"/>
  <c r="AK236" i="5"/>
  <c r="AM236" i="5"/>
  <c r="AN236" i="5"/>
  <c r="AO236" i="5"/>
  <c r="AI237" i="5"/>
  <c r="AL237" i="5" s="1"/>
  <c r="AJ237" i="5"/>
  <c r="AK237" i="5"/>
  <c r="AM237" i="5"/>
  <c r="AN237" i="5"/>
  <c r="AO237" i="5"/>
  <c r="AI238" i="5"/>
  <c r="AJ238" i="5"/>
  <c r="AK238" i="5"/>
  <c r="AM238" i="5"/>
  <c r="AN238" i="5"/>
  <c r="AO238" i="5"/>
  <c r="AI239" i="5"/>
  <c r="AJ239" i="5"/>
  <c r="AK239" i="5"/>
  <c r="AM239" i="5"/>
  <c r="AN239" i="5"/>
  <c r="AO239" i="5"/>
  <c r="AP239" i="5"/>
  <c r="AI240" i="5"/>
  <c r="AJ240" i="5"/>
  <c r="AK240" i="5"/>
  <c r="AM240" i="5"/>
  <c r="AN240" i="5"/>
  <c r="AO240" i="5"/>
  <c r="AI241" i="5"/>
  <c r="AJ241" i="5"/>
  <c r="AK241" i="5"/>
  <c r="AM241" i="5"/>
  <c r="AN241" i="5"/>
  <c r="AO241" i="5"/>
  <c r="AI242" i="5"/>
  <c r="AJ242" i="5"/>
  <c r="AL242" i="5" s="1"/>
  <c r="AK242" i="5"/>
  <c r="AM242" i="5"/>
  <c r="AN242" i="5"/>
  <c r="AO242" i="5"/>
  <c r="AI243" i="5"/>
  <c r="AJ243" i="5"/>
  <c r="AK243" i="5"/>
  <c r="AM243" i="5"/>
  <c r="AN243" i="5"/>
  <c r="AO243" i="5"/>
  <c r="AI244" i="5"/>
  <c r="AJ244" i="5"/>
  <c r="AK244" i="5"/>
  <c r="AL244" i="5" s="1"/>
  <c r="AM244" i="5"/>
  <c r="AN244" i="5"/>
  <c r="AO244" i="5"/>
  <c r="AI245" i="5"/>
  <c r="AJ245" i="5"/>
  <c r="AK245" i="5"/>
  <c r="AM245" i="5"/>
  <c r="AN245" i="5"/>
  <c r="AO245" i="5"/>
  <c r="AI246" i="5"/>
  <c r="AJ246" i="5"/>
  <c r="AK246" i="5"/>
  <c r="AM246" i="5"/>
  <c r="AN246" i="5"/>
  <c r="AO246" i="5"/>
  <c r="AI247" i="5"/>
  <c r="AJ247" i="5"/>
  <c r="AK247" i="5"/>
  <c r="AM247" i="5"/>
  <c r="AN247" i="5"/>
  <c r="AO247" i="5"/>
  <c r="AP247" i="5"/>
  <c r="AI248" i="5"/>
  <c r="AJ248" i="5"/>
  <c r="AL248" i="5" s="1"/>
  <c r="AK248" i="5"/>
  <c r="AM248" i="5"/>
  <c r="AN248" i="5"/>
  <c r="AO248" i="5"/>
  <c r="AP248" i="5" s="1"/>
  <c r="AI249" i="5"/>
  <c r="AL249" i="5" s="1"/>
  <c r="AJ249" i="5"/>
  <c r="AK249" i="5"/>
  <c r="AM249" i="5"/>
  <c r="AN249" i="5"/>
  <c r="AO249" i="5"/>
  <c r="AI250" i="5"/>
  <c r="AJ250" i="5"/>
  <c r="AK250" i="5"/>
  <c r="AM250" i="5"/>
  <c r="AN250" i="5"/>
  <c r="AO250" i="5"/>
  <c r="AI251" i="5"/>
  <c r="AJ251" i="5"/>
  <c r="AK251" i="5"/>
  <c r="AL251" i="5" s="1"/>
  <c r="AM251" i="5"/>
  <c r="AN251" i="5"/>
  <c r="AO251" i="5"/>
  <c r="AI252" i="5"/>
  <c r="AJ252" i="5"/>
  <c r="AK252" i="5"/>
  <c r="AL252" i="5"/>
  <c r="AM252" i="5"/>
  <c r="AN252" i="5"/>
  <c r="AO252" i="5"/>
  <c r="AI253" i="5"/>
  <c r="AJ253" i="5"/>
  <c r="AK253" i="5"/>
  <c r="AL253" i="5" s="1"/>
  <c r="AM253" i="5"/>
  <c r="AN253" i="5"/>
  <c r="AO253" i="5"/>
  <c r="AI254" i="5"/>
  <c r="AJ254" i="5"/>
  <c r="AK254" i="5"/>
  <c r="AM254" i="5"/>
  <c r="AN254" i="5"/>
  <c r="AP254" i="5" s="1"/>
  <c r="AO254" i="5"/>
  <c r="AI255" i="5"/>
  <c r="AJ255" i="5"/>
  <c r="AK255" i="5"/>
  <c r="AM255" i="5"/>
  <c r="AN255" i="5"/>
  <c r="AO255" i="5"/>
  <c r="AI256" i="5"/>
  <c r="AJ256" i="5"/>
  <c r="AK256" i="5"/>
  <c r="AM256" i="5"/>
  <c r="AN256" i="5"/>
  <c r="AO256" i="5"/>
  <c r="AI257" i="5"/>
  <c r="AJ257" i="5"/>
  <c r="AK257" i="5"/>
  <c r="AM257" i="5"/>
  <c r="AN257" i="5"/>
  <c r="AO257" i="5"/>
  <c r="AI258" i="5"/>
  <c r="AJ258" i="5"/>
  <c r="AK258" i="5"/>
  <c r="AM258" i="5"/>
  <c r="AN258" i="5"/>
  <c r="AO258" i="5"/>
  <c r="AP258" i="5"/>
  <c r="AI259" i="5"/>
  <c r="AJ259" i="5"/>
  <c r="AK259" i="5"/>
  <c r="AM259" i="5"/>
  <c r="AN259" i="5"/>
  <c r="AP259" i="5" s="1"/>
  <c r="AO259" i="5"/>
  <c r="AI260" i="5"/>
  <c r="AJ260" i="5"/>
  <c r="AK260" i="5"/>
  <c r="AM260" i="5"/>
  <c r="AN260" i="5"/>
  <c r="AO260" i="5"/>
  <c r="AI261" i="5"/>
  <c r="AJ261" i="5"/>
  <c r="AK261" i="5"/>
  <c r="AM261" i="5"/>
  <c r="AN261" i="5"/>
  <c r="AO261" i="5"/>
  <c r="AI262" i="5"/>
  <c r="AJ262" i="5"/>
  <c r="AK262" i="5"/>
  <c r="AM262" i="5"/>
  <c r="AN262" i="5"/>
  <c r="AO262" i="5"/>
  <c r="AP262" i="5"/>
  <c r="AI263" i="5"/>
  <c r="AL263" i="5" s="1"/>
  <c r="AJ263" i="5"/>
  <c r="AK263" i="5"/>
  <c r="AM263" i="5"/>
  <c r="AN263" i="5"/>
  <c r="AO263" i="5"/>
  <c r="AP263" i="5" s="1"/>
  <c r="AI264" i="5"/>
  <c r="AJ264" i="5"/>
  <c r="AK264" i="5"/>
  <c r="AM264" i="5"/>
  <c r="AN264" i="5"/>
  <c r="AO264" i="5"/>
  <c r="AI265" i="5"/>
  <c r="AJ265" i="5"/>
  <c r="AK265" i="5"/>
  <c r="AM265" i="5"/>
  <c r="AN265" i="5"/>
  <c r="AO265" i="5"/>
  <c r="AI266" i="5"/>
  <c r="AJ266" i="5"/>
  <c r="AK266" i="5"/>
  <c r="AL266" i="5"/>
  <c r="AM266" i="5"/>
  <c r="AN266" i="5"/>
  <c r="AO266" i="5"/>
  <c r="AI267" i="5"/>
  <c r="AJ267" i="5"/>
  <c r="AK267" i="5"/>
  <c r="AM267" i="5"/>
  <c r="AP267" i="5" s="1"/>
  <c r="AN267" i="5"/>
  <c r="AO267" i="5"/>
  <c r="AI268" i="5"/>
  <c r="AJ268" i="5"/>
  <c r="AK268" i="5"/>
  <c r="AM268" i="5"/>
  <c r="AN268" i="5"/>
  <c r="AO268" i="5"/>
  <c r="AI269" i="5"/>
  <c r="AJ269" i="5"/>
  <c r="AK269" i="5"/>
  <c r="AM269" i="5"/>
  <c r="AN269" i="5"/>
  <c r="AO269" i="5"/>
  <c r="AI270" i="5"/>
  <c r="AJ270" i="5"/>
  <c r="AK270" i="5"/>
  <c r="AM270" i="5"/>
  <c r="AP270" i="5" s="1"/>
  <c r="AN270" i="5"/>
  <c r="AO270" i="5"/>
  <c r="AI271" i="5"/>
  <c r="AJ271" i="5"/>
  <c r="AK271" i="5"/>
  <c r="AL271" i="5"/>
  <c r="AM271" i="5"/>
  <c r="AN271" i="5"/>
  <c r="AO271" i="5"/>
  <c r="AI272" i="5"/>
  <c r="AJ272" i="5"/>
  <c r="AK272" i="5"/>
  <c r="AM272" i="5"/>
  <c r="AN272" i="5"/>
  <c r="AO272" i="5"/>
  <c r="AI273" i="5"/>
  <c r="AJ273" i="5"/>
  <c r="AL273" i="5" s="1"/>
  <c r="AK273" i="5"/>
  <c r="AM273" i="5"/>
  <c r="AN273" i="5"/>
  <c r="AO273" i="5"/>
  <c r="AI274" i="5"/>
  <c r="AJ274" i="5"/>
  <c r="AK274" i="5"/>
  <c r="AM274" i="5"/>
  <c r="AN274" i="5"/>
  <c r="AO274" i="5"/>
  <c r="AI275" i="5"/>
  <c r="AJ275" i="5"/>
  <c r="AK275" i="5"/>
  <c r="AM275" i="5"/>
  <c r="AN275" i="5"/>
  <c r="AO275" i="5"/>
  <c r="AP275" i="5"/>
  <c r="AI276" i="5"/>
  <c r="AJ276" i="5"/>
  <c r="AK276" i="5"/>
  <c r="AM276" i="5"/>
  <c r="AN276" i="5"/>
  <c r="AO276" i="5"/>
  <c r="AI277" i="5"/>
  <c r="AJ277" i="5"/>
  <c r="AK277" i="5"/>
  <c r="AM277" i="5"/>
  <c r="AN277" i="5"/>
  <c r="AO277" i="5"/>
  <c r="AI278" i="5"/>
  <c r="AJ278" i="5"/>
  <c r="AK278" i="5"/>
  <c r="AM278" i="5"/>
  <c r="AP278" i="5" s="1"/>
  <c r="AN278" i="5"/>
  <c r="AO278" i="5"/>
  <c r="AI279" i="5"/>
  <c r="AJ279" i="5"/>
  <c r="AK279" i="5"/>
  <c r="AM279" i="5"/>
  <c r="AN279" i="5"/>
  <c r="AO279" i="5"/>
  <c r="AI280" i="5"/>
  <c r="AJ280" i="5"/>
  <c r="AK280" i="5"/>
  <c r="AM280" i="5"/>
  <c r="AN280" i="5"/>
  <c r="AO280" i="5"/>
  <c r="AI281" i="5"/>
  <c r="AJ281" i="5"/>
  <c r="AK281" i="5"/>
  <c r="AM281" i="5"/>
  <c r="AP281" i="5" s="1"/>
  <c r="AN281" i="5"/>
  <c r="AO281" i="5"/>
  <c r="AI282" i="5"/>
  <c r="AJ282" i="5"/>
  <c r="AK282" i="5"/>
  <c r="AL282" i="5"/>
  <c r="AM282" i="5"/>
  <c r="AN282" i="5"/>
  <c r="AO282" i="5"/>
  <c r="AI283" i="5"/>
  <c r="AJ283" i="5"/>
  <c r="AK283" i="5"/>
  <c r="AL283" i="5" s="1"/>
  <c r="AM283" i="5"/>
  <c r="AN283" i="5"/>
  <c r="AO283" i="5"/>
  <c r="AI284" i="5"/>
  <c r="AJ284" i="5"/>
  <c r="AK284" i="5"/>
  <c r="AM284" i="5"/>
  <c r="AN284" i="5"/>
  <c r="AO284" i="5"/>
  <c r="AI285" i="5"/>
  <c r="AL285" i="5" s="1"/>
  <c r="AJ285" i="5"/>
  <c r="AK285" i="5"/>
  <c r="AM285" i="5"/>
  <c r="AN285" i="5"/>
  <c r="AO285" i="5"/>
  <c r="AI286" i="5"/>
  <c r="AJ286" i="5"/>
  <c r="AK286" i="5"/>
  <c r="AM286" i="5"/>
  <c r="AN286" i="5"/>
  <c r="AO286" i="5"/>
  <c r="AP286" i="5"/>
  <c r="AI287" i="5"/>
  <c r="AL287" i="5" s="1"/>
  <c r="AJ287" i="5"/>
  <c r="AK287" i="5"/>
  <c r="AM287" i="5"/>
  <c r="AN287" i="5"/>
  <c r="AO287" i="5"/>
  <c r="AI288" i="5"/>
  <c r="AJ288" i="5"/>
  <c r="AK288" i="5"/>
  <c r="AM288" i="5"/>
  <c r="AN288" i="5"/>
  <c r="AO288" i="5"/>
  <c r="AI289" i="5"/>
  <c r="AL289" i="5" s="1"/>
  <c r="AJ289" i="5"/>
  <c r="AK289" i="5"/>
  <c r="AM289" i="5"/>
  <c r="AN289" i="5"/>
  <c r="AO289" i="5"/>
  <c r="AI290" i="5"/>
  <c r="AL290" i="5" s="1"/>
  <c r="AJ290" i="5"/>
  <c r="AK290" i="5"/>
  <c r="AM290" i="5"/>
  <c r="AN290" i="5"/>
  <c r="AP290" i="5" s="1"/>
  <c r="AQ290" i="5" s="1"/>
  <c r="AR290" i="5" s="1"/>
  <c r="AO290" i="5"/>
  <c r="AI291" i="5"/>
  <c r="AJ291" i="5"/>
  <c r="AK291" i="5"/>
  <c r="AM291" i="5"/>
  <c r="AN291" i="5"/>
  <c r="AO291" i="5"/>
  <c r="AP291" i="5"/>
  <c r="AI292" i="5"/>
  <c r="AJ292" i="5"/>
  <c r="AK292" i="5"/>
  <c r="AM292" i="5"/>
  <c r="AN292" i="5"/>
  <c r="AO292" i="5"/>
  <c r="AI293" i="5"/>
  <c r="AJ293" i="5"/>
  <c r="AK293" i="5"/>
  <c r="AM293" i="5"/>
  <c r="AN293" i="5"/>
  <c r="AO293" i="5"/>
  <c r="AI294" i="5"/>
  <c r="AJ294" i="5"/>
  <c r="AL294" i="5" s="1"/>
  <c r="AK294" i="5"/>
  <c r="AM294" i="5"/>
  <c r="AN294" i="5"/>
  <c r="AP294" i="5" s="1"/>
  <c r="AO294" i="5"/>
  <c r="AI295" i="5"/>
  <c r="AJ295" i="5"/>
  <c r="AK295" i="5"/>
  <c r="AM295" i="5"/>
  <c r="AN295" i="5"/>
  <c r="AO295" i="5"/>
  <c r="AI296" i="5"/>
  <c r="AL296" i="5" s="1"/>
  <c r="AJ296" i="5"/>
  <c r="AK296" i="5"/>
  <c r="AM296" i="5"/>
  <c r="AN296" i="5"/>
  <c r="AO296" i="5"/>
  <c r="AI297" i="5"/>
  <c r="AJ297" i="5"/>
  <c r="AK297" i="5"/>
  <c r="AM297" i="5"/>
  <c r="AN297" i="5"/>
  <c r="AO297" i="5"/>
  <c r="AI298" i="5"/>
  <c r="AJ298" i="5"/>
  <c r="AK298" i="5"/>
  <c r="AM298" i="5"/>
  <c r="AN298" i="5"/>
  <c r="AP298" i="5" s="1"/>
  <c r="AO298" i="5"/>
  <c r="AI299" i="5"/>
  <c r="AJ299" i="5"/>
  <c r="AK299" i="5"/>
  <c r="AL299" i="5" s="1"/>
  <c r="AM299" i="5"/>
  <c r="AN299" i="5"/>
  <c r="AO299" i="5"/>
  <c r="AI300" i="5"/>
  <c r="AJ300" i="5"/>
  <c r="AK300" i="5"/>
  <c r="AM300" i="5"/>
  <c r="AN300" i="5"/>
  <c r="AO300" i="5"/>
  <c r="AI301" i="5"/>
  <c r="AJ301" i="5"/>
  <c r="AK301" i="5"/>
  <c r="AM301" i="5"/>
  <c r="AP301" i="5" s="1"/>
  <c r="AN301" i="5"/>
  <c r="AO301" i="5"/>
  <c r="AI302" i="5"/>
  <c r="AJ302" i="5"/>
  <c r="AK302" i="5"/>
  <c r="AM302" i="5"/>
  <c r="AN302" i="5"/>
  <c r="AO302" i="5"/>
  <c r="AP302" i="5"/>
  <c r="AI303" i="5"/>
  <c r="AL303" i="5" s="1"/>
  <c r="AJ303" i="5"/>
  <c r="AK303" i="5"/>
  <c r="AM303" i="5"/>
  <c r="AN303" i="5"/>
  <c r="AO303" i="5"/>
  <c r="AI304" i="5"/>
  <c r="AJ304" i="5"/>
  <c r="AK304" i="5"/>
  <c r="AM304" i="5"/>
  <c r="AN304" i="5"/>
  <c r="AO304" i="5"/>
  <c r="AI305" i="5"/>
  <c r="AJ305" i="5"/>
  <c r="AK305" i="5"/>
  <c r="AM305" i="5"/>
  <c r="AN305" i="5"/>
  <c r="AO305" i="5"/>
  <c r="AI306" i="5"/>
  <c r="AJ306" i="5"/>
  <c r="AK306" i="5"/>
  <c r="AL306" i="5"/>
  <c r="AM306" i="5"/>
  <c r="AN306" i="5"/>
  <c r="AP306" i="5" s="1"/>
  <c r="AO306" i="5"/>
  <c r="AI307" i="5"/>
  <c r="AJ307" i="5"/>
  <c r="AK307" i="5"/>
  <c r="AM307" i="5"/>
  <c r="AN307" i="5"/>
  <c r="AO307" i="5"/>
  <c r="AI308" i="5"/>
  <c r="AJ308" i="5"/>
  <c r="AK308" i="5"/>
  <c r="AM308" i="5"/>
  <c r="AN308" i="5"/>
  <c r="AO308" i="5"/>
  <c r="AI309" i="5"/>
  <c r="AJ309" i="5"/>
  <c r="AK309" i="5"/>
  <c r="AM309" i="5"/>
  <c r="AN309" i="5"/>
  <c r="AO309" i="5"/>
  <c r="AI310" i="5"/>
  <c r="AJ310" i="5"/>
  <c r="AK310" i="5"/>
  <c r="AL310" i="5"/>
  <c r="AM310" i="5"/>
  <c r="AN310" i="5"/>
  <c r="AP310" i="5" s="1"/>
  <c r="AO310" i="5"/>
  <c r="AI311" i="5"/>
  <c r="AJ311" i="5"/>
  <c r="AK311" i="5"/>
  <c r="AL311" i="5"/>
  <c r="AM311" i="5"/>
  <c r="AN311" i="5"/>
  <c r="AO311" i="5"/>
  <c r="AI312" i="5"/>
  <c r="AJ312" i="5"/>
  <c r="AK312" i="5"/>
  <c r="AM312" i="5"/>
  <c r="AN312" i="5"/>
  <c r="AO312" i="5"/>
  <c r="AI313" i="5"/>
  <c r="AJ313" i="5"/>
  <c r="AK313" i="5"/>
  <c r="AM313" i="5"/>
  <c r="AN313" i="5"/>
  <c r="AO313" i="5"/>
  <c r="AI314" i="5"/>
  <c r="AJ314" i="5"/>
  <c r="AK314" i="5"/>
  <c r="AM314" i="5"/>
  <c r="AP314" i="5" s="1"/>
  <c r="AN314" i="5"/>
  <c r="AO314" i="5"/>
  <c r="AI315" i="5"/>
  <c r="AJ315" i="5"/>
  <c r="AK315" i="5"/>
  <c r="AM315" i="5"/>
  <c r="AP315" i="5" s="1"/>
  <c r="AN315" i="5"/>
  <c r="AO315" i="5"/>
  <c r="AI316" i="5"/>
  <c r="AJ316" i="5"/>
  <c r="AK316" i="5"/>
  <c r="AM316" i="5"/>
  <c r="AP316" i="5" s="1"/>
  <c r="AN316" i="5"/>
  <c r="AO316" i="5"/>
  <c r="AI317" i="5"/>
  <c r="AJ317" i="5"/>
  <c r="AK317" i="5"/>
  <c r="AM317" i="5"/>
  <c r="AN317" i="5"/>
  <c r="AO317" i="5"/>
  <c r="AI318" i="5"/>
  <c r="AJ318" i="5"/>
  <c r="AK318" i="5"/>
  <c r="AL318" i="5"/>
  <c r="AM318" i="5"/>
  <c r="AN318" i="5"/>
  <c r="AP318" i="5" s="1"/>
  <c r="AO318" i="5"/>
  <c r="AI319" i="5"/>
  <c r="AJ319" i="5"/>
  <c r="AK319" i="5"/>
  <c r="AL319" i="5"/>
  <c r="AM319" i="5"/>
  <c r="AN319" i="5"/>
  <c r="AO319" i="5"/>
  <c r="AI320" i="5"/>
  <c r="AJ320" i="5"/>
  <c r="AK320" i="5"/>
  <c r="AM320" i="5"/>
  <c r="AN320" i="5"/>
  <c r="AO320" i="5"/>
  <c r="AI321" i="5"/>
  <c r="AL321" i="5" s="1"/>
  <c r="AJ321" i="5"/>
  <c r="AK321" i="5"/>
  <c r="AM321" i="5"/>
  <c r="AN321" i="5"/>
  <c r="AO321" i="5"/>
  <c r="AI322" i="5"/>
  <c r="AJ322" i="5"/>
  <c r="AK322" i="5"/>
  <c r="AM322" i="5"/>
  <c r="AN322" i="5"/>
  <c r="AO322" i="5"/>
  <c r="AI323" i="5"/>
  <c r="AJ323" i="5"/>
  <c r="AK323" i="5"/>
  <c r="AM323" i="5"/>
  <c r="AN323" i="5"/>
  <c r="AO323" i="5"/>
  <c r="AP323" i="5"/>
  <c r="AI324" i="5"/>
  <c r="AJ324" i="5"/>
  <c r="AK324" i="5"/>
  <c r="AM324" i="5"/>
  <c r="AN324" i="5"/>
  <c r="AO324" i="5"/>
  <c r="AJ325" i="5"/>
  <c r="AL325" i="5" s="1"/>
  <c r="AQ325" i="5" s="1"/>
  <c r="AR325" i="5" s="1"/>
  <c r="AK325" i="5"/>
  <c r="AM325" i="5"/>
  <c r="AP325" i="5" s="1"/>
  <c r="AN325" i="5"/>
  <c r="AO325" i="5"/>
  <c r="B331" i="5"/>
  <c r="AW160" i="5"/>
  <c r="AX160" i="5" s="1"/>
  <c r="AY160" i="5" s="1"/>
  <c r="CG651" i="6"/>
  <c r="CJ652" i="6"/>
  <c r="DB652" i="6" s="1"/>
  <c r="DC652" i="6" s="1"/>
  <c r="CK652" i="6"/>
  <c r="CL652" i="6"/>
  <c r="CM652" i="6"/>
  <c r="CN652" i="6"/>
  <c r="CO652" i="6"/>
  <c r="CP652" i="6"/>
  <c r="CQ652" i="6"/>
  <c r="CR652" i="6"/>
  <c r="CS652" i="6"/>
  <c r="CT652" i="6"/>
  <c r="CU652" i="6"/>
  <c r="CV652" i="6"/>
  <c r="CW652" i="6"/>
  <c r="CX652" i="6"/>
  <c r="CY652" i="6"/>
  <c r="CZ652" i="6"/>
  <c r="DA652" i="6"/>
  <c r="CJ653" i="6"/>
  <c r="CK653" i="6"/>
  <c r="CL653" i="6"/>
  <c r="DB653" i="6" s="1"/>
  <c r="DC653" i="6" s="1"/>
  <c r="CM653" i="6"/>
  <c r="CN653" i="6"/>
  <c r="CO653" i="6"/>
  <c r="CP653" i="6"/>
  <c r="CQ653" i="6"/>
  <c r="CR653" i="6"/>
  <c r="CS653" i="6"/>
  <c r="CT653" i="6"/>
  <c r="CU653" i="6"/>
  <c r="CV653" i="6"/>
  <c r="CW653" i="6"/>
  <c r="CX653" i="6"/>
  <c r="CY653" i="6"/>
  <c r="CZ653" i="6"/>
  <c r="DA653" i="6"/>
  <c r="CJ654" i="6"/>
  <c r="CK654" i="6"/>
  <c r="CL654" i="6"/>
  <c r="CM654" i="6"/>
  <c r="CN654" i="6"/>
  <c r="CO654" i="6"/>
  <c r="CP654" i="6"/>
  <c r="CQ654" i="6"/>
  <c r="CR654" i="6"/>
  <c r="CS654" i="6"/>
  <c r="CT654" i="6"/>
  <c r="CU654" i="6"/>
  <c r="CV654" i="6"/>
  <c r="CW654" i="6"/>
  <c r="CX654" i="6"/>
  <c r="CY654" i="6"/>
  <c r="CZ654" i="6"/>
  <c r="DA654" i="6"/>
  <c r="CJ655" i="6"/>
  <c r="CK655" i="6"/>
  <c r="CL655" i="6"/>
  <c r="CM655" i="6"/>
  <c r="CN655" i="6"/>
  <c r="CO655" i="6"/>
  <c r="CP655" i="6"/>
  <c r="CQ655" i="6"/>
  <c r="CR655" i="6"/>
  <c r="CS655" i="6"/>
  <c r="CT655" i="6"/>
  <c r="CU655" i="6"/>
  <c r="CV655" i="6"/>
  <c r="CW655" i="6"/>
  <c r="CX655" i="6"/>
  <c r="CY655" i="6"/>
  <c r="CZ655" i="6"/>
  <c r="DA655" i="6"/>
  <c r="CJ656" i="6"/>
  <c r="CK656" i="6"/>
  <c r="CL656" i="6"/>
  <c r="CM656" i="6"/>
  <c r="CN656" i="6"/>
  <c r="CO656" i="6"/>
  <c r="CP656" i="6"/>
  <c r="CQ656" i="6"/>
  <c r="CR656" i="6"/>
  <c r="CS656" i="6"/>
  <c r="CT656" i="6"/>
  <c r="CU656" i="6"/>
  <c r="CV656" i="6"/>
  <c r="CW656" i="6"/>
  <c r="CX656" i="6"/>
  <c r="CY656" i="6"/>
  <c r="CZ656" i="6"/>
  <c r="DA656" i="6"/>
  <c r="CJ657" i="6"/>
  <c r="CK657" i="6"/>
  <c r="CL657" i="6"/>
  <c r="CM657" i="6"/>
  <c r="CN657" i="6"/>
  <c r="CO657" i="6"/>
  <c r="CP657" i="6"/>
  <c r="CQ657" i="6"/>
  <c r="CR657" i="6"/>
  <c r="CS657" i="6"/>
  <c r="CT657" i="6"/>
  <c r="CU657" i="6"/>
  <c r="CV657" i="6"/>
  <c r="CW657" i="6"/>
  <c r="CX657" i="6"/>
  <c r="CY657" i="6"/>
  <c r="CZ657" i="6"/>
  <c r="DA657" i="6"/>
  <c r="CJ658" i="6"/>
  <c r="CK658" i="6"/>
  <c r="CL658" i="6"/>
  <c r="CM658" i="6"/>
  <c r="CN658" i="6"/>
  <c r="CO658" i="6"/>
  <c r="CP658" i="6"/>
  <c r="CQ658" i="6"/>
  <c r="CR658" i="6"/>
  <c r="CS658" i="6"/>
  <c r="CT658" i="6"/>
  <c r="CU658" i="6"/>
  <c r="CV658" i="6"/>
  <c r="CW658" i="6"/>
  <c r="CX658" i="6"/>
  <c r="CY658" i="6"/>
  <c r="CZ658" i="6"/>
  <c r="DA658" i="6"/>
  <c r="CJ659" i="6"/>
  <c r="CK659" i="6"/>
  <c r="CL659" i="6"/>
  <c r="CM659" i="6"/>
  <c r="CN659" i="6"/>
  <c r="CO659" i="6"/>
  <c r="CP659" i="6"/>
  <c r="CQ659" i="6"/>
  <c r="CR659" i="6"/>
  <c r="CS659" i="6"/>
  <c r="CT659" i="6"/>
  <c r="CU659" i="6"/>
  <c r="CV659" i="6"/>
  <c r="CW659" i="6"/>
  <c r="CX659" i="6"/>
  <c r="CY659" i="6"/>
  <c r="CZ659" i="6"/>
  <c r="DA659" i="6"/>
  <c r="CJ660" i="6"/>
  <c r="CK660" i="6"/>
  <c r="CL660" i="6"/>
  <c r="CM660" i="6"/>
  <c r="CN660" i="6"/>
  <c r="CO660" i="6"/>
  <c r="CP660" i="6"/>
  <c r="CQ660" i="6"/>
  <c r="CR660" i="6"/>
  <c r="CS660" i="6"/>
  <c r="CT660" i="6"/>
  <c r="CU660" i="6"/>
  <c r="CV660" i="6"/>
  <c r="CW660" i="6"/>
  <c r="CX660" i="6"/>
  <c r="CY660" i="6"/>
  <c r="CZ660" i="6"/>
  <c r="DA660" i="6"/>
  <c r="CJ661" i="6"/>
  <c r="CK661" i="6"/>
  <c r="CL661" i="6"/>
  <c r="CM661" i="6"/>
  <c r="CN661" i="6"/>
  <c r="CO661" i="6"/>
  <c r="CP661" i="6"/>
  <c r="CQ661" i="6"/>
  <c r="CR661" i="6"/>
  <c r="CS661" i="6"/>
  <c r="CT661" i="6"/>
  <c r="CU661" i="6"/>
  <c r="CV661" i="6"/>
  <c r="CW661" i="6"/>
  <c r="CX661" i="6"/>
  <c r="CY661" i="6"/>
  <c r="CZ661" i="6"/>
  <c r="DA661" i="6"/>
  <c r="CJ662" i="6"/>
  <c r="CK662" i="6"/>
  <c r="CL662" i="6"/>
  <c r="CM662" i="6"/>
  <c r="CN662" i="6"/>
  <c r="CO662" i="6"/>
  <c r="CP662" i="6"/>
  <c r="CQ662" i="6"/>
  <c r="CR662" i="6"/>
  <c r="CS662" i="6"/>
  <c r="CT662" i="6"/>
  <c r="CU662" i="6"/>
  <c r="CV662" i="6"/>
  <c r="CW662" i="6"/>
  <c r="CX662" i="6"/>
  <c r="CY662" i="6"/>
  <c r="CZ662" i="6"/>
  <c r="DA662" i="6"/>
  <c r="CJ663" i="6"/>
  <c r="CK663" i="6"/>
  <c r="CL663" i="6"/>
  <c r="CM663" i="6"/>
  <c r="CN663" i="6"/>
  <c r="CO663" i="6"/>
  <c r="CP663" i="6"/>
  <c r="CQ663" i="6"/>
  <c r="CR663" i="6"/>
  <c r="CS663" i="6"/>
  <c r="CT663" i="6"/>
  <c r="CU663" i="6"/>
  <c r="CV663" i="6"/>
  <c r="CW663" i="6"/>
  <c r="CX663" i="6"/>
  <c r="CY663" i="6"/>
  <c r="CZ663" i="6"/>
  <c r="DA663" i="6"/>
  <c r="CJ664" i="6"/>
  <c r="CK664" i="6"/>
  <c r="CL664" i="6"/>
  <c r="CM664" i="6"/>
  <c r="CN664" i="6"/>
  <c r="CO664" i="6"/>
  <c r="CP664" i="6"/>
  <c r="CQ664" i="6"/>
  <c r="CR664" i="6"/>
  <c r="CS664" i="6"/>
  <c r="CT664" i="6"/>
  <c r="CU664" i="6"/>
  <c r="CV664" i="6"/>
  <c r="CW664" i="6"/>
  <c r="CX664" i="6"/>
  <c r="CY664" i="6"/>
  <c r="CZ664" i="6"/>
  <c r="DA664" i="6"/>
  <c r="CJ665" i="6"/>
  <c r="CK665" i="6"/>
  <c r="CL665" i="6"/>
  <c r="CM665" i="6"/>
  <c r="CN665" i="6"/>
  <c r="CO665" i="6"/>
  <c r="CP665" i="6"/>
  <c r="CQ665" i="6"/>
  <c r="CR665" i="6"/>
  <c r="CS665" i="6"/>
  <c r="CT665" i="6"/>
  <c r="CU665" i="6"/>
  <c r="CV665" i="6"/>
  <c r="CW665" i="6"/>
  <c r="CX665" i="6"/>
  <c r="CY665" i="6"/>
  <c r="CZ665" i="6"/>
  <c r="DA665" i="6"/>
  <c r="CJ666" i="6"/>
  <c r="CK666" i="6"/>
  <c r="CL666" i="6"/>
  <c r="CM666" i="6"/>
  <c r="CN666" i="6"/>
  <c r="CO666" i="6"/>
  <c r="CP666" i="6"/>
  <c r="CQ666" i="6"/>
  <c r="CR666" i="6"/>
  <c r="CS666" i="6"/>
  <c r="CT666" i="6"/>
  <c r="CU666" i="6"/>
  <c r="CV666" i="6"/>
  <c r="CW666" i="6"/>
  <c r="CX666" i="6"/>
  <c r="CY666" i="6"/>
  <c r="CZ666" i="6"/>
  <c r="DA666" i="6"/>
  <c r="CJ667" i="6"/>
  <c r="CK667" i="6"/>
  <c r="CL667" i="6"/>
  <c r="CM667" i="6"/>
  <c r="CN667" i="6"/>
  <c r="CO667" i="6"/>
  <c r="CP667" i="6"/>
  <c r="CQ667" i="6"/>
  <c r="CR667" i="6"/>
  <c r="CS667" i="6"/>
  <c r="CT667" i="6"/>
  <c r="CU667" i="6"/>
  <c r="CV667" i="6"/>
  <c r="CW667" i="6"/>
  <c r="CX667" i="6"/>
  <c r="CY667" i="6"/>
  <c r="CZ667" i="6"/>
  <c r="DA667" i="6"/>
  <c r="CJ668" i="6"/>
  <c r="CK668" i="6"/>
  <c r="CL668" i="6"/>
  <c r="CM668" i="6"/>
  <c r="CN668" i="6"/>
  <c r="CO668" i="6"/>
  <c r="CP668" i="6"/>
  <c r="CQ668" i="6"/>
  <c r="CR668" i="6"/>
  <c r="CS668" i="6"/>
  <c r="CT668" i="6"/>
  <c r="CU668" i="6"/>
  <c r="CV668" i="6"/>
  <c r="CW668" i="6"/>
  <c r="CX668" i="6"/>
  <c r="CY668" i="6"/>
  <c r="CZ668" i="6"/>
  <c r="DA668" i="6"/>
  <c r="CJ669" i="6"/>
  <c r="CK669" i="6"/>
  <c r="CL669" i="6"/>
  <c r="CM669" i="6"/>
  <c r="CN669" i="6"/>
  <c r="CO669" i="6"/>
  <c r="CP669" i="6"/>
  <c r="CQ669" i="6"/>
  <c r="CR669" i="6"/>
  <c r="CS669" i="6"/>
  <c r="CT669" i="6"/>
  <c r="CU669" i="6"/>
  <c r="CV669" i="6"/>
  <c r="CW669" i="6"/>
  <c r="CX669" i="6"/>
  <c r="CY669" i="6"/>
  <c r="CZ669" i="6"/>
  <c r="DA669" i="6"/>
  <c r="CJ670" i="6"/>
  <c r="CK670" i="6"/>
  <c r="CL670" i="6"/>
  <c r="CM670" i="6"/>
  <c r="CN670" i="6"/>
  <c r="CO670" i="6"/>
  <c r="CP670" i="6"/>
  <c r="CQ670" i="6"/>
  <c r="CR670" i="6"/>
  <c r="CS670" i="6"/>
  <c r="CT670" i="6"/>
  <c r="CU670" i="6"/>
  <c r="CV670" i="6"/>
  <c r="CW670" i="6"/>
  <c r="CX670" i="6"/>
  <c r="CY670" i="6"/>
  <c r="CZ670" i="6"/>
  <c r="DA670" i="6"/>
  <c r="CJ671" i="6"/>
  <c r="CK671" i="6"/>
  <c r="CL671" i="6"/>
  <c r="CM671" i="6"/>
  <c r="CN671" i="6"/>
  <c r="CO671" i="6"/>
  <c r="CP671" i="6"/>
  <c r="CQ671" i="6"/>
  <c r="CR671" i="6"/>
  <c r="CS671" i="6"/>
  <c r="CT671" i="6"/>
  <c r="CU671" i="6"/>
  <c r="CV671" i="6"/>
  <c r="CW671" i="6"/>
  <c r="CX671" i="6"/>
  <c r="CY671" i="6"/>
  <c r="CZ671" i="6"/>
  <c r="DA671" i="6"/>
  <c r="CJ672" i="6"/>
  <c r="CK672" i="6"/>
  <c r="CL672" i="6"/>
  <c r="CM672" i="6"/>
  <c r="CN672" i="6"/>
  <c r="CO672" i="6"/>
  <c r="CP672" i="6"/>
  <c r="CQ672" i="6"/>
  <c r="CR672" i="6"/>
  <c r="CS672" i="6"/>
  <c r="CT672" i="6"/>
  <c r="CU672" i="6"/>
  <c r="CV672" i="6"/>
  <c r="CW672" i="6"/>
  <c r="CX672" i="6"/>
  <c r="CY672" i="6"/>
  <c r="CZ672" i="6"/>
  <c r="DA672" i="6"/>
  <c r="CJ673" i="6"/>
  <c r="CK673" i="6"/>
  <c r="CL673" i="6"/>
  <c r="CM673" i="6"/>
  <c r="CN673" i="6"/>
  <c r="CO673" i="6"/>
  <c r="CP673" i="6"/>
  <c r="CQ673" i="6"/>
  <c r="CR673" i="6"/>
  <c r="CS673" i="6"/>
  <c r="CT673" i="6"/>
  <c r="CU673" i="6"/>
  <c r="CV673" i="6"/>
  <c r="CW673" i="6"/>
  <c r="CX673" i="6"/>
  <c r="CY673" i="6"/>
  <c r="CZ673" i="6"/>
  <c r="DA673" i="6"/>
  <c r="CJ674" i="6"/>
  <c r="CK674" i="6"/>
  <c r="CL674" i="6"/>
  <c r="CM674" i="6"/>
  <c r="CN674" i="6"/>
  <c r="CO674" i="6"/>
  <c r="CP674" i="6"/>
  <c r="CQ674" i="6"/>
  <c r="CR674" i="6"/>
  <c r="CS674" i="6"/>
  <c r="CT674" i="6"/>
  <c r="CU674" i="6"/>
  <c r="CV674" i="6"/>
  <c r="CW674" i="6"/>
  <c r="CX674" i="6"/>
  <c r="CY674" i="6"/>
  <c r="CZ674" i="6"/>
  <c r="DA674" i="6"/>
  <c r="CJ675" i="6"/>
  <c r="CK675" i="6"/>
  <c r="CL675" i="6"/>
  <c r="CM675" i="6"/>
  <c r="CN675" i="6"/>
  <c r="CO675" i="6"/>
  <c r="CP675" i="6"/>
  <c r="CQ675" i="6"/>
  <c r="CR675" i="6"/>
  <c r="CS675" i="6"/>
  <c r="CT675" i="6"/>
  <c r="CU675" i="6"/>
  <c r="CV675" i="6"/>
  <c r="CW675" i="6"/>
  <c r="CX675" i="6"/>
  <c r="CY675" i="6"/>
  <c r="CZ675" i="6"/>
  <c r="DA675" i="6"/>
  <c r="CJ676" i="6"/>
  <c r="CK676" i="6"/>
  <c r="CL676" i="6"/>
  <c r="CM676" i="6"/>
  <c r="CN676" i="6"/>
  <c r="CO676" i="6"/>
  <c r="CP676" i="6"/>
  <c r="CQ676" i="6"/>
  <c r="CR676" i="6"/>
  <c r="CS676" i="6"/>
  <c r="CT676" i="6"/>
  <c r="CU676" i="6"/>
  <c r="CV676" i="6"/>
  <c r="CW676" i="6"/>
  <c r="CX676" i="6"/>
  <c r="CY676" i="6"/>
  <c r="CZ676" i="6"/>
  <c r="DA676" i="6"/>
  <c r="CJ677" i="6"/>
  <c r="CK677" i="6"/>
  <c r="CL677" i="6"/>
  <c r="CM677" i="6"/>
  <c r="CN677" i="6"/>
  <c r="CO677" i="6"/>
  <c r="CP677" i="6"/>
  <c r="CQ677" i="6"/>
  <c r="CR677" i="6"/>
  <c r="CS677" i="6"/>
  <c r="CT677" i="6"/>
  <c r="CU677" i="6"/>
  <c r="CV677" i="6"/>
  <c r="CW677" i="6"/>
  <c r="CX677" i="6"/>
  <c r="CY677" i="6"/>
  <c r="CZ677" i="6"/>
  <c r="DA677" i="6"/>
  <c r="DB677" i="6"/>
  <c r="DC677" i="6" s="1"/>
  <c r="CJ678" i="6"/>
  <c r="CK678" i="6"/>
  <c r="CL678" i="6"/>
  <c r="CM678" i="6"/>
  <c r="CN678" i="6"/>
  <c r="CO678" i="6"/>
  <c r="CP678" i="6"/>
  <c r="CQ678" i="6"/>
  <c r="CR678" i="6"/>
  <c r="CS678" i="6"/>
  <c r="CT678" i="6"/>
  <c r="CU678" i="6"/>
  <c r="CV678" i="6"/>
  <c r="CW678" i="6"/>
  <c r="DB678" i="6" s="1"/>
  <c r="DC678" i="6" s="1"/>
  <c r="CX678" i="6"/>
  <c r="CY678" i="6"/>
  <c r="CZ678" i="6"/>
  <c r="DA678" i="6"/>
  <c r="CJ679" i="6"/>
  <c r="CK679" i="6"/>
  <c r="CL679" i="6"/>
  <c r="CM679" i="6"/>
  <c r="CN679" i="6"/>
  <c r="CO679" i="6"/>
  <c r="CP679" i="6"/>
  <c r="CQ679" i="6"/>
  <c r="CR679" i="6"/>
  <c r="CS679" i="6"/>
  <c r="CT679" i="6"/>
  <c r="CU679" i="6"/>
  <c r="CV679" i="6"/>
  <c r="CW679" i="6"/>
  <c r="CX679" i="6"/>
  <c r="CY679" i="6"/>
  <c r="CZ679" i="6"/>
  <c r="DA679" i="6"/>
  <c r="CJ680" i="6"/>
  <c r="CK680" i="6"/>
  <c r="CL680" i="6"/>
  <c r="CM680" i="6"/>
  <c r="CN680" i="6"/>
  <c r="CO680" i="6"/>
  <c r="CP680" i="6"/>
  <c r="CQ680" i="6"/>
  <c r="CR680" i="6"/>
  <c r="CS680" i="6"/>
  <c r="CT680" i="6"/>
  <c r="CU680" i="6"/>
  <c r="CV680" i="6"/>
  <c r="CW680" i="6"/>
  <c r="CX680" i="6"/>
  <c r="CY680" i="6"/>
  <c r="CZ680" i="6"/>
  <c r="DA680" i="6"/>
  <c r="CJ681" i="6"/>
  <c r="CK681" i="6"/>
  <c r="CL681" i="6"/>
  <c r="CM681" i="6"/>
  <c r="CN681" i="6"/>
  <c r="CO681" i="6"/>
  <c r="CP681" i="6"/>
  <c r="CQ681" i="6"/>
  <c r="CR681" i="6"/>
  <c r="CS681" i="6"/>
  <c r="CT681" i="6"/>
  <c r="CU681" i="6"/>
  <c r="CV681" i="6"/>
  <c r="CW681" i="6"/>
  <c r="CX681" i="6"/>
  <c r="CY681" i="6"/>
  <c r="CZ681" i="6"/>
  <c r="DA681" i="6"/>
  <c r="CJ682" i="6"/>
  <c r="CK682" i="6"/>
  <c r="CL682" i="6"/>
  <c r="CM682" i="6"/>
  <c r="CN682" i="6"/>
  <c r="CO682" i="6"/>
  <c r="CP682" i="6"/>
  <c r="CQ682" i="6"/>
  <c r="CR682" i="6"/>
  <c r="CS682" i="6"/>
  <c r="CT682" i="6"/>
  <c r="CU682" i="6"/>
  <c r="DB682" i="6" s="1"/>
  <c r="DC682" i="6" s="1"/>
  <c r="CV682" i="6"/>
  <c r="CW682" i="6"/>
  <c r="CX682" i="6"/>
  <c r="CY682" i="6"/>
  <c r="CZ682" i="6"/>
  <c r="DA682" i="6"/>
  <c r="CJ683" i="6"/>
  <c r="CK683" i="6"/>
  <c r="CL683" i="6"/>
  <c r="CM683" i="6"/>
  <c r="CN683" i="6"/>
  <c r="CO683" i="6"/>
  <c r="CP683" i="6"/>
  <c r="CQ683" i="6"/>
  <c r="CR683" i="6"/>
  <c r="CS683" i="6"/>
  <c r="CT683" i="6"/>
  <c r="CU683" i="6"/>
  <c r="CV683" i="6"/>
  <c r="CW683" i="6"/>
  <c r="CX683" i="6"/>
  <c r="CY683" i="6"/>
  <c r="CZ683" i="6"/>
  <c r="DA683" i="6"/>
  <c r="CJ684" i="6"/>
  <c r="CK684" i="6"/>
  <c r="CL684" i="6"/>
  <c r="CM684" i="6"/>
  <c r="CN684" i="6"/>
  <c r="CO684" i="6"/>
  <c r="CP684" i="6"/>
  <c r="CQ684" i="6"/>
  <c r="CR684" i="6"/>
  <c r="CS684" i="6"/>
  <c r="CT684" i="6"/>
  <c r="CU684" i="6"/>
  <c r="CV684" i="6"/>
  <c r="CW684" i="6"/>
  <c r="CX684" i="6"/>
  <c r="CY684" i="6"/>
  <c r="CZ684" i="6"/>
  <c r="DA684" i="6"/>
  <c r="CJ685" i="6"/>
  <c r="CK685" i="6"/>
  <c r="CL685" i="6"/>
  <c r="CM685" i="6"/>
  <c r="CN685" i="6"/>
  <c r="CO685" i="6"/>
  <c r="CP685" i="6"/>
  <c r="CQ685" i="6"/>
  <c r="CR685" i="6"/>
  <c r="CS685" i="6"/>
  <c r="CT685" i="6"/>
  <c r="CU685" i="6"/>
  <c r="CV685" i="6"/>
  <c r="CW685" i="6"/>
  <c r="CX685" i="6"/>
  <c r="CY685" i="6"/>
  <c r="CZ685" i="6"/>
  <c r="DA685" i="6"/>
  <c r="CJ686" i="6"/>
  <c r="CK686" i="6"/>
  <c r="CL686" i="6"/>
  <c r="CM686" i="6"/>
  <c r="CN686" i="6"/>
  <c r="CO686" i="6"/>
  <c r="CP686" i="6"/>
  <c r="CQ686" i="6"/>
  <c r="CR686" i="6"/>
  <c r="CS686" i="6"/>
  <c r="CT686" i="6"/>
  <c r="CU686" i="6"/>
  <c r="CV686" i="6"/>
  <c r="CW686" i="6"/>
  <c r="CX686" i="6"/>
  <c r="CY686" i="6"/>
  <c r="CZ686" i="6"/>
  <c r="DA686" i="6"/>
  <c r="CJ687" i="6"/>
  <c r="CK687" i="6"/>
  <c r="CL687" i="6"/>
  <c r="CM687" i="6"/>
  <c r="CN687" i="6"/>
  <c r="CO687" i="6"/>
  <c r="CP687" i="6"/>
  <c r="CQ687" i="6"/>
  <c r="CR687" i="6"/>
  <c r="CS687" i="6"/>
  <c r="CT687" i="6"/>
  <c r="CU687" i="6"/>
  <c r="CV687" i="6"/>
  <c r="CW687" i="6"/>
  <c r="CX687" i="6"/>
  <c r="CY687" i="6"/>
  <c r="CZ687" i="6"/>
  <c r="DA687" i="6"/>
  <c r="CJ688" i="6"/>
  <c r="CK688" i="6"/>
  <c r="DB688" i="6" s="1"/>
  <c r="DC688" i="6" s="1"/>
  <c r="CL688" i="6"/>
  <c r="CM688" i="6"/>
  <c r="CN688" i="6"/>
  <c r="CO688" i="6"/>
  <c r="CP688" i="6"/>
  <c r="CQ688" i="6"/>
  <c r="CR688" i="6"/>
  <c r="CS688" i="6"/>
  <c r="CT688" i="6"/>
  <c r="CU688" i="6"/>
  <c r="CV688" i="6"/>
  <c r="CW688" i="6"/>
  <c r="CX688" i="6"/>
  <c r="CY688" i="6"/>
  <c r="CZ688" i="6"/>
  <c r="DA688" i="6"/>
  <c r="CJ689" i="6"/>
  <c r="CK689" i="6"/>
  <c r="CL689" i="6"/>
  <c r="CM689" i="6"/>
  <c r="CN689" i="6"/>
  <c r="CO689" i="6"/>
  <c r="CP689" i="6"/>
  <c r="CQ689" i="6"/>
  <c r="CR689" i="6"/>
  <c r="CS689" i="6"/>
  <c r="CT689" i="6"/>
  <c r="CU689" i="6"/>
  <c r="CV689" i="6"/>
  <c r="CW689" i="6"/>
  <c r="CX689" i="6"/>
  <c r="CY689" i="6"/>
  <c r="CZ689" i="6"/>
  <c r="DA689" i="6"/>
  <c r="CJ690" i="6"/>
  <c r="CK690" i="6"/>
  <c r="CL690" i="6"/>
  <c r="CM690" i="6"/>
  <c r="CN690" i="6"/>
  <c r="CO690" i="6"/>
  <c r="CP690" i="6"/>
  <c r="CQ690" i="6"/>
  <c r="CR690" i="6"/>
  <c r="CS690" i="6"/>
  <c r="CT690" i="6"/>
  <c r="CU690" i="6"/>
  <c r="CV690" i="6"/>
  <c r="CW690" i="6"/>
  <c r="CX690" i="6"/>
  <c r="CY690" i="6"/>
  <c r="CZ690" i="6"/>
  <c r="DA690" i="6"/>
  <c r="CJ691" i="6"/>
  <c r="CK691" i="6"/>
  <c r="CL691" i="6"/>
  <c r="CM691" i="6"/>
  <c r="CN691" i="6"/>
  <c r="CO691" i="6"/>
  <c r="CP691" i="6"/>
  <c r="CQ691" i="6"/>
  <c r="CR691" i="6"/>
  <c r="CS691" i="6"/>
  <c r="CT691" i="6"/>
  <c r="CU691" i="6"/>
  <c r="CV691" i="6"/>
  <c r="CW691" i="6"/>
  <c r="CX691" i="6"/>
  <c r="CY691" i="6"/>
  <c r="CZ691" i="6"/>
  <c r="DA691" i="6"/>
  <c r="CJ692" i="6"/>
  <c r="CK692" i="6"/>
  <c r="CL692" i="6"/>
  <c r="CM692" i="6"/>
  <c r="CN692" i="6"/>
  <c r="CO692" i="6"/>
  <c r="CP692" i="6"/>
  <c r="CQ692" i="6"/>
  <c r="CR692" i="6"/>
  <c r="CS692" i="6"/>
  <c r="CT692" i="6"/>
  <c r="CU692" i="6"/>
  <c r="CV692" i="6"/>
  <c r="CW692" i="6"/>
  <c r="CX692" i="6"/>
  <c r="CY692" i="6"/>
  <c r="CZ692" i="6"/>
  <c r="DA692" i="6"/>
  <c r="CJ693" i="6"/>
  <c r="CK693" i="6"/>
  <c r="CL693" i="6"/>
  <c r="CM693" i="6"/>
  <c r="CN693" i="6"/>
  <c r="CO693" i="6"/>
  <c r="CP693" i="6"/>
  <c r="CQ693" i="6"/>
  <c r="CR693" i="6"/>
  <c r="CS693" i="6"/>
  <c r="CT693" i="6"/>
  <c r="CU693" i="6"/>
  <c r="CV693" i="6"/>
  <c r="CW693" i="6"/>
  <c r="CX693" i="6"/>
  <c r="CY693" i="6"/>
  <c r="CZ693" i="6"/>
  <c r="DA693" i="6"/>
  <c r="CJ694" i="6"/>
  <c r="CK694" i="6"/>
  <c r="CL694" i="6"/>
  <c r="CM694" i="6"/>
  <c r="CN694" i="6"/>
  <c r="CO694" i="6"/>
  <c r="CP694" i="6"/>
  <c r="CQ694" i="6"/>
  <c r="CR694" i="6"/>
  <c r="CS694" i="6"/>
  <c r="CT694" i="6"/>
  <c r="CU694" i="6"/>
  <c r="CV694" i="6"/>
  <c r="CW694" i="6"/>
  <c r="CX694" i="6"/>
  <c r="CY694" i="6"/>
  <c r="CZ694" i="6"/>
  <c r="DA694" i="6"/>
  <c r="CJ695" i="6"/>
  <c r="CK695" i="6"/>
  <c r="CL695" i="6"/>
  <c r="CM695" i="6"/>
  <c r="CN695" i="6"/>
  <c r="CO695" i="6"/>
  <c r="CP695" i="6"/>
  <c r="CQ695" i="6"/>
  <c r="CR695" i="6"/>
  <c r="CS695" i="6"/>
  <c r="CT695" i="6"/>
  <c r="CU695" i="6"/>
  <c r="CV695" i="6"/>
  <c r="CW695" i="6"/>
  <c r="CX695" i="6"/>
  <c r="CY695" i="6"/>
  <c r="CZ695" i="6"/>
  <c r="DA695" i="6"/>
  <c r="CJ696" i="6"/>
  <c r="CK696" i="6"/>
  <c r="CL696" i="6"/>
  <c r="CM696" i="6"/>
  <c r="CN696" i="6"/>
  <c r="CO696" i="6"/>
  <c r="CP696" i="6"/>
  <c r="CQ696" i="6"/>
  <c r="CR696" i="6"/>
  <c r="CS696" i="6"/>
  <c r="CT696" i="6"/>
  <c r="CU696" i="6"/>
  <c r="CV696" i="6"/>
  <c r="CW696" i="6"/>
  <c r="CX696" i="6"/>
  <c r="CY696" i="6"/>
  <c r="CZ696" i="6"/>
  <c r="DA696" i="6"/>
  <c r="CJ697" i="6"/>
  <c r="CK697" i="6"/>
  <c r="CL697" i="6"/>
  <c r="CM697" i="6"/>
  <c r="CN697" i="6"/>
  <c r="CO697" i="6"/>
  <c r="CP697" i="6"/>
  <c r="CQ697" i="6"/>
  <c r="CR697" i="6"/>
  <c r="CS697" i="6"/>
  <c r="CT697" i="6"/>
  <c r="CU697" i="6"/>
  <c r="CV697" i="6"/>
  <c r="CW697" i="6"/>
  <c r="CX697" i="6"/>
  <c r="CY697" i="6"/>
  <c r="CZ697" i="6"/>
  <c r="DA697" i="6"/>
  <c r="CJ698" i="6"/>
  <c r="CK698" i="6"/>
  <c r="CL698" i="6"/>
  <c r="CM698" i="6"/>
  <c r="CN698" i="6"/>
  <c r="CO698" i="6"/>
  <c r="CP698" i="6"/>
  <c r="CQ698" i="6"/>
  <c r="CR698" i="6"/>
  <c r="CS698" i="6"/>
  <c r="CT698" i="6"/>
  <c r="CU698" i="6"/>
  <c r="CV698" i="6"/>
  <c r="CW698" i="6"/>
  <c r="CX698" i="6"/>
  <c r="CY698" i="6"/>
  <c r="CZ698" i="6"/>
  <c r="DA698" i="6"/>
  <c r="CJ699" i="6"/>
  <c r="CK699" i="6"/>
  <c r="CL699" i="6"/>
  <c r="CM699" i="6"/>
  <c r="CN699" i="6"/>
  <c r="CO699" i="6"/>
  <c r="CP699" i="6"/>
  <c r="CQ699" i="6"/>
  <c r="CR699" i="6"/>
  <c r="CS699" i="6"/>
  <c r="CT699" i="6"/>
  <c r="CU699" i="6"/>
  <c r="CV699" i="6"/>
  <c r="CW699" i="6"/>
  <c r="CX699" i="6"/>
  <c r="CY699" i="6"/>
  <c r="CZ699" i="6"/>
  <c r="DA699" i="6"/>
  <c r="CJ700" i="6"/>
  <c r="CK700" i="6"/>
  <c r="CL700" i="6"/>
  <c r="CM700" i="6"/>
  <c r="CN700" i="6"/>
  <c r="CO700" i="6"/>
  <c r="CP700" i="6"/>
  <c r="CQ700" i="6"/>
  <c r="CR700" i="6"/>
  <c r="CS700" i="6"/>
  <c r="CT700" i="6"/>
  <c r="CU700" i="6"/>
  <c r="CV700" i="6"/>
  <c r="CW700" i="6"/>
  <c r="CX700" i="6"/>
  <c r="CY700" i="6"/>
  <c r="CZ700" i="6"/>
  <c r="DA700" i="6"/>
  <c r="CJ701" i="6"/>
  <c r="CK701" i="6"/>
  <c r="CL701" i="6"/>
  <c r="CM701" i="6"/>
  <c r="CN701" i="6"/>
  <c r="CO701" i="6"/>
  <c r="CP701" i="6"/>
  <c r="CQ701" i="6"/>
  <c r="CR701" i="6"/>
  <c r="CS701" i="6"/>
  <c r="CT701" i="6"/>
  <c r="CU701" i="6"/>
  <c r="CV701" i="6"/>
  <c r="CW701" i="6"/>
  <c r="CX701" i="6"/>
  <c r="CY701" i="6"/>
  <c r="CZ701" i="6"/>
  <c r="DA701" i="6"/>
  <c r="CJ702" i="6"/>
  <c r="CK702" i="6"/>
  <c r="CL702" i="6"/>
  <c r="CM702" i="6"/>
  <c r="CN702" i="6"/>
  <c r="CO702" i="6"/>
  <c r="CP702" i="6"/>
  <c r="CQ702" i="6"/>
  <c r="CR702" i="6"/>
  <c r="CS702" i="6"/>
  <c r="CT702" i="6"/>
  <c r="CU702" i="6"/>
  <c r="CV702" i="6"/>
  <c r="CW702" i="6"/>
  <c r="CX702" i="6"/>
  <c r="CY702" i="6"/>
  <c r="CZ702" i="6"/>
  <c r="DA702" i="6"/>
  <c r="CJ703" i="6"/>
  <c r="CK703" i="6"/>
  <c r="CL703" i="6"/>
  <c r="CM703" i="6"/>
  <c r="CN703" i="6"/>
  <c r="CO703" i="6"/>
  <c r="CP703" i="6"/>
  <c r="CQ703" i="6"/>
  <c r="CR703" i="6"/>
  <c r="CS703" i="6"/>
  <c r="CT703" i="6"/>
  <c r="CU703" i="6"/>
  <c r="CV703" i="6"/>
  <c r="CW703" i="6"/>
  <c r="CX703" i="6"/>
  <c r="CY703" i="6"/>
  <c r="CZ703" i="6"/>
  <c r="DA703" i="6"/>
  <c r="CJ704" i="6"/>
  <c r="CK704" i="6"/>
  <c r="CL704" i="6"/>
  <c r="CM704" i="6"/>
  <c r="CN704" i="6"/>
  <c r="CO704" i="6"/>
  <c r="CP704" i="6"/>
  <c r="CQ704" i="6"/>
  <c r="CR704" i="6"/>
  <c r="CS704" i="6"/>
  <c r="CT704" i="6"/>
  <c r="CU704" i="6"/>
  <c r="CV704" i="6"/>
  <c r="CW704" i="6"/>
  <c r="CX704" i="6"/>
  <c r="CY704" i="6"/>
  <c r="CZ704" i="6"/>
  <c r="DA704" i="6"/>
  <c r="CJ705" i="6"/>
  <c r="CK705" i="6"/>
  <c r="CL705" i="6"/>
  <c r="CM705" i="6"/>
  <c r="CN705" i="6"/>
  <c r="CO705" i="6"/>
  <c r="CP705" i="6"/>
  <c r="CQ705" i="6"/>
  <c r="CR705" i="6"/>
  <c r="CS705" i="6"/>
  <c r="CT705" i="6"/>
  <c r="CU705" i="6"/>
  <c r="CV705" i="6"/>
  <c r="CW705" i="6"/>
  <c r="CX705" i="6"/>
  <c r="CY705" i="6"/>
  <c r="CZ705" i="6"/>
  <c r="DA705" i="6"/>
  <c r="CJ706" i="6"/>
  <c r="CK706" i="6"/>
  <c r="CL706" i="6"/>
  <c r="CM706" i="6"/>
  <c r="CN706" i="6"/>
  <c r="CO706" i="6"/>
  <c r="CP706" i="6"/>
  <c r="CQ706" i="6"/>
  <c r="CR706" i="6"/>
  <c r="CS706" i="6"/>
  <c r="CT706" i="6"/>
  <c r="CU706" i="6"/>
  <c r="CV706" i="6"/>
  <c r="CW706" i="6"/>
  <c r="CX706" i="6"/>
  <c r="CY706" i="6"/>
  <c r="CZ706" i="6"/>
  <c r="DA706" i="6"/>
  <c r="CJ707" i="6"/>
  <c r="CK707" i="6"/>
  <c r="CL707" i="6"/>
  <c r="CM707" i="6"/>
  <c r="CN707" i="6"/>
  <c r="CO707" i="6"/>
  <c r="CP707" i="6"/>
  <c r="CQ707" i="6"/>
  <c r="CR707" i="6"/>
  <c r="CS707" i="6"/>
  <c r="CT707" i="6"/>
  <c r="CU707" i="6"/>
  <c r="CV707" i="6"/>
  <c r="CW707" i="6"/>
  <c r="CX707" i="6"/>
  <c r="CY707" i="6"/>
  <c r="CZ707" i="6"/>
  <c r="DA707" i="6"/>
  <c r="CJ708" i="6"/>
  <c r="CK708" i="6"/>
  <c r="CL708" i="6"/>
  <c r="CM708" i="6"/>
  <c r="CN708" i="6"/>
  <c r="CO708" i="6"/>
  <c r="CP708" i="6"/>
  <c r="CQ708" i="6"/>
  <c r="CR708" i="6"/>
  <c r="CS708" i="6"/>
  <c r="CT708" i="6"/>
  <c r="CU708" i="6"/>
  <c r="CV708" i="6"/>
  <c r="CW708" i="6"/>
  <c r="CX708" i="6"/>
  <c r="CY708" i="6"/>
  <c r="CZ708" i="6"/>
  <c r="DA708" i="6"/>
  <c r="CJ709" i="6"/>
  <c r="CK709" i="6"/>
  <c r="CL709" i="6"/>
  <c r="CM709" i="6"/>
  <c r="CN709" i="6"/>
  <c r="CO709" i="6"/>
  <c r="CP709" i="6"/>
  <c r="CQ709" i="6"/>
  <c r="CR709" i="6"/>
  <c r="CS709" i="6"/>
  <c r="CT709" i="6"/>
  <c r="CU709" i="6"/>
  <c r="CV709" i="6"/>
  <c r="CW709" i="6"/>
  <c r="CX709" i="6"/>
  <c r="CY709" i="6"/>
  <c r="CZ709" i="6"/>
  <c r="DA709" i="6"/>
  <c r="CJ710" i="6"/>
  <c r="DB710" i="6" s="1"/>
  <c r="DC710" i="6" s="1"/>
  <c r="CK710" i="6"/>
  <c r="CL710" i="6"/>
  <c r="CM710" i="6"/>
  <c r="CN710" i="6"/>
  <c r="CO710" i="6"/>
  <c r="CP710" i="6"/>
  <c r="CQ710" i="6"/>
  <c r="CR710" i="6"/>
  <c r="CS710" i="6"/>
  <c r="CT710" i="6"/>
  <c r="CU710" i="6"/>
  <c r="CV710" i="6"/>
  <c r="CW710" i="6"/>
  <c r="CX710" i="6"/>
  <c r="CY710" i="6"/>
  <c r="CZ710" i="6"/>
  <c r="DA710" i="6"/>
  <c r="CJ711" i="6"/>
  <c r="CK711" i="6"/>
  <c r="CL711" i="6"/>
  <c r="CM711" i="6"/>
  <c r="CN711" i="6"/>
  <c r="CO711" i="6"/>
  <c r="CP711" i="6"/>
  <c r="CQ711" i="6"/>
  <c r="CR711" i="6"/>
  <c r="CS711" i="6"/>
  <c r="CT711" i="6"/>
  <c r="CU711" i="6"/>
  <c r="CV711" i="6"/>
  <c r="CW711" i="6"/>
  <c r="CX711" i="6"/>
  <c r="CY711" i="6"/>
  <c r="CZ711" i="6"/>
  <c r="DA711" i="6"/>
  <c r="CJ712" i="6"/>
  <c r="CK712" i="6"/>
  <c r="CL712" i="6"/>
  <c r="CM712" i="6"/>
  <c r="CN712" i="6"/>
  <c r="CO712" i="6"/>
  <c r="CP712" i="6"/>
  <c r="CQ712" i="6"/>
  <c r="CR712" i="6"/>
  <c r="CS712" i="6"/>
  <c r="CT712" i="6"/>
  <c r="CU712" i="6"/>
  <c r="CV712" i="6"/>
  <c r="CW712" i="6"/>
  <c r="CX712" i="6"/>
  <c r="CY712" i="6"/>
  <c r="CZ712" i="6"/>
  <c r="DA712" i="6"/>
  <c r="CJ713" i="6"/>
  <c r="CK713" i="6"/>
  <c r="CL713" i="6"/>
  <c r="CM713" i="6"/>
  <c r="CN713" i="6"/>
  <c r="CO713" i="6"/>
  <c r="CP713" i="6"/>
  <c r="CQ713" i="6"/>
  <c r="CR713" i="6"/>
  <c r="CS713" i="6"/>
  <c r="CT713" i="6"/>
  <c r="CU713" i="6"/>
  <c r="CV713" i="6"/>
  <c r="CW713" i="6"/>
  <c r="CX713" i="6"/>
  <c r="CY713" i="6"/>
  <c r="CZ713" i="6"/>
  <c r="DA713" i="6"/>
  <c r="CJ714" i="6"/>
  <c r="CK714" i="6"/>
  <c r="CL714" i="6"/>
  <c r="CM714" i="6"/>
  <c r="CN714" i="6"/>
  <c r="CO714" i="6"/>
  <c r="CP714" i="6"/>
  <c r="CQ714" i="6"/>
  <c r="CR714" i="6"/>
  <c r="CS714" i="6"/>
  <c r="CT714" i="6"/>
  <c r="CU714" i="6"/>
  <c r="CV714" i="6"/>
  <c r="CW714" i="6"/>
  <c r="CX714" i="6"/>
  <c r="CY714" i="6"/>
  <c r="CZ714" i="6"/>
  <c r="DA714" i="6"/>
  <c r="CJ715" i="6"/>
  <c r="CK715" i="6"/>
  <c r="CL715" i="6"/>
  <c r="CM715" i="6"/>
  <c r="CN715" i="6"/>
  <c r="CO715" i="6"/>
  <c r="CP715" i="6"/>
  <c r="CQ715" i="6"/>
  <c r="CR715" i="6"/>
  <c r="CS715" i="6"/>
  <c r="CT715" i="6"/>
  <c r="CU715" i="6"/>
  <c r="CV715" i="6"/>
  <c r="CW715" i="6"/>
  <c r="CX715" i="6"/>
  <c r="CY715" i="6"/>
  <c r="CZ715" i="6"/>
  <c r="DA715" i="6"/>
  <c r="CJ716" i="6"/>
  <c r="CK716" i="6"/>
  <c r="CL716" i="6"/>
  <c r="CM716" i="6"/>
  <c r="CN716" i="6"/>
  <c r="CO716" i="6"/>
  <c r="CP716" i="6"/>
  <c r="CQ716" i="6"/>
  <c r="CR716" i="6"/>
  <c r="CS716" i="6"/>
  <c r="CT716" i="6"/>
  <c r="CU716" i="6"/>
  <c r="CV716" i="6"/>
  <c r="CW716" i="6"/>
  <c r="CX716" i="6"/>
  <c r="CY716" i="6"/>
  <c r="CZ716" i="6"/>
  <c r="DA716" i="6"/>
  <c r="CJ717" i="6"/>
  <c r="CK717" i="6"/>
  <c r="CL717" i="6"/>
  <c r="CM717" i="6"/>
  <c r="CN717" i="6"/>
  <c r="CO717" i="6"/>
  <c r="CP717" i="6"/>
  <c r="CQ717" i="6"/>
  <c r="CR717" i="6"/>
  <c r="CS717" i="6"/>
  <c r="CT717" i="6"/>
  <c r="CU717" i="6"/>
  <c r="CV717" i="6"/>
  <c r="CW717" i="6"/>
  <c r="CX717" i="6"/>
  <c r="CY717" i="6"/>
  <c r="CZ717" i="6"/>
  <c r="DA717" i="6"/>
  <c r="CJ718" i="6"/>
  <c r="CK718" i="6"/>
  <c r="CL718" i="6"/>
  <c r="CM718" i="6"/>
  <c r="CN718" i="6"/>
  <c r="CO718" i="6"/>
  <c r="CP718" i="6"/>
  <c r="CQ718" i="6"/>
  <c r="CR718" i="6"/>
  <c r="CS718" i="6"/>
  <c r="CT718" i="6"/>
  <c r="CU718" i="6"/>
  <c r="CV718" i="6"/>
  <c r="CW718" i="6"/>
  <c r="CX718" i="6"/>
  <c r="CY718" i="6"/>
  <c r="CZ718" i="6"/>
  <c r="DA718" i="6"/>
  <c r="CJ719" i="6"/>
  <c r="CK719" i="6"/>
  <c r="CL719" i="6"/>
  <c r="CM719" i="6"/>
  <c r="CN719" i="6"/>
  <c r="CO719" i="6"/>
  <c r="CP719" i="6"/>
  <c r="CQ719" i="6"/>
  <c r="CR719" i="6"/>
  <c r="CS719" i="6"/>
  <c r="CT719" i="6"/>
  <c r="CU719" i="6"/>
  <c r="CV719" i="6"/>
  <c r="CW719" i="6"/>
  <c r="CX719" i="6"/>
  <c r="CY719" i="6"/>
  <c r="CZ719" i="6"/>
  <c r="DA719" i="6"/>
  <c r="CJ720" i="6"/>
  <c r="CK720" i="6"/>
  <c r="CL720" i="6"/>
  <c r="CM720" i="6"/>
  <c r="CN720" i="6"/>
  <c r="CO720" i="6"/>
  <c r="CP720" i="6"/>
  <c r="CQ720" i="6"/>
  <c r="CR720" i="6"/>
  <c r="CS720" i="6"/>
  <c r="CT720" i="6"/>
  <c r="CU720" i="6"/>
  <c r="CV720" i="6"/>
  <c r="CW720" i="6"/>
  <c r="CX720" i="6"/>
  <c r="CY720" i="6"/>
  <c r="CZ720" i="6"/>
  <c r="DA720" i="6"/>
  <c r="CJ721" i="6"/>
  <c r="CK721" i="6"/>
  <c r="CL721" i="6"/>
  <c r="CM721" i="6"/>
  <c r="CN721" i="6"/>
  <c r="CO721" i="6"/>
  <c r="CP721" i="6"/>
  <c r="CQ721" i="6"/>
  <c r="CR721" i="6"/>
  <c r="CS721" i="6"/>
  <c r="CT721" i="6"/>
  <c r="CU721" i="6"/>
  <c r="CV721" i="6"/>
  <c r="CW721" i="6"/>
  <c r="CX721" i="6"/>
  <c r="CY721" i="6"/>
  <c r="CZ721" i="6"/>
  <c r="DA721" i="6"/>
  <c r="CJ722" i="6"/>
  <c r="CK722" i="6"/>
  <c r="CL722" i="6"/>
  <c r="CM722" i="6"/>
  <c r="CN722" i="6"/>
  <c r="CO722" i="6"/>
  <c r="CP722" i="6"/>
  <c r="CQ722" i="6"/>
  <c r="CR722" i="6"/>
  <c r="CS722" i="6"/>
  <c r="CT722" i="6"/>
  <c r="CU722" i="6"/>
  <c r="CV722" i="6"/>
  <c r="CW722" i="6"/>
  <c r="CX722" i="6"/>
  <c r="CY722" i="6"/>
  <c r="CZ722" i="6"/>
  <c r="DA722" i="6"/>
  <c r="CJ723" i="6"/>
  <c r="CK723" i="6"/>
  <c r="CL723" i="6"/>
  <c r="CM723" i="6"/>
  <c r="CN723" i="6"/>
  <c r="CO723" i="6"/>
  <c r="CP723" i="6"/>
  <c r="CQ723" i="6"/>
  <c r="CR723" i="6"/>
  <c r="CS723" i="6"/>
  <c r="CT723" i="6"/>
  <c r="CU723" i="6"/>
  <c r="CV723" i="6"/>
  <c r="CW723" i="6"/>
  <c r="CX723" i="6"/>
  <c r="CY723" i="6"/>
  <c r="CZ723" i="6"/>
  <c r="DA723" i="6"/>
  <c r="CJ724" i="6"/>
  <c r="CK724" i="6"/>
  <c r="CL724" i="6"/>
  <c r="CM724" i="6"/>
  <c r="CN724" i="6"/>
  <c r="CO724" i="6"/>
  <c r="CP724" i="6"/>
  <c r="CQ724" i="6"/>
  <c r="CR724" i="6"/>
  <c r="CS724" i="6"/>
  <c r="CT724" i="6"/>
  <c r="CU724" i="6"/>
  <c r="CV724" i="6"/>
  <c r="CW724" i="6"/>
  <c r="CX724" i="6"/>
  <c r="CY724" i="6"/>
  <c r="CZ724" i="6"/>
  <c r="DA724" i="6"/>
  <c r="CJ725" i="6"/>
  <c r="CK725" i="6"/>
  <c r="CL725" i="6"/>
  <c r="CM725" i="6"/>
  <c r="CN725" i="6"/>
  <c r="CO725" i="6"/>
  <c r="CP725" i="6"/>
  <c r="CQ725" i="6"/>
  <c r="CR725" i="6"/>
  <c r="CS725" i="6"/>
  <c r="CT725" i="6"/>
  <c r="CU725" i="6"/>
  <c r="CV725" i="6"/>
  <c r="CW725" i="6"/>
  <c r="CX725" i="6"/>
  <c r="CY725" i="6"/>
  <c r="CZ725" i="6"/>
  <c r="DA725" i="6"/>
  <c r="CJ726" i="6"/>
  <c r="CK726" i="6"/>
  <c r="CL726" i="6"/>
  <c r="CM726" i="6"/>
  <c r="CN726" i="6"/>
  <c r="CO726" i="6"/>
  <c r="CP726" i="6"/>
  <c r="CQ726" i="6"/>
  <c r="CR726" i="6"/>
  <c r="CS726" i="6"/>
  <c r="CT726" i="6"/>
  <c r="CU726" i="6"/>
  <c r="CV726" i="6"/>
  <c r="CW726" i="6"/>
  <c r="CX726" i="6"/>
  <c r="CY726" i="6"/>
  <c r="CZ726" i="6"/>
  <c r="DA726" i="6"/>
  <c r="CJ727" i="6"/>
  <c r="CK727" i="6"/>
  <c r="CL727" i="6"/>
  <c r="CM727" i="6"/>
  <c r="CN727" i="6"/>
  <c r="CO727" i="6"/>
  <c r="CP727" i="6"/>
  <c r="CQ727" i="6"/>
  <c r="CR727" i="6"/>
  <c r="CS727" i="6"/>
  <c r="CT727" i="6"/>
  <c r="CU727" i="6"/>
  <c r="CV727" i="6"/>
  <c r="CW727" i="6"/>
  <c r="CX727" i="6"/>
  <c r="CY727" i="6"/>
  <c r="CZ727" i="6"/>
  <c r="DA727" i="6"/>
  <c r="CJ728" i="6"/>
  <c r="CK728" i="6"/>
  <c r="CL728" i="6"/>
  <c r="CM728" i="6"/>
  <c r="CN728" i="6"/>
  <c r="CO728" i="6"/>
  <c r="CP728" i="6"/>
  <c r="CQ728" i="6"/>
  <c r="CR728" i="6"/>
  <c r="CS728" i="6"/>
  <c r="CT728" i="6"/>
  <c r="CU728" i="6"/>
  <c r="CV728" i="6"/>
  <c r="CW728" i="6"/>
  <c r="CX728" i="6"/>
  <c r="CY728" i="6"/>
  <c r="CZ728" i="6"/>
  <c r="DA728" i="6"/>
  <c r="CJ729" i="6"/>
  <c r="CK729" i="6"/>
  <c r="CL729" i="6"/>
  <c r="CM729" i="6"/>
  <c r="CN729" i="6"/>
  <c r="CO729" i="6"/>
  <c r="CP729" i="6"/>
  <c r="CQ729" i="6"/>
  <c r="CR729" i="6"/>
  <c r="CS729" i="6"/>
  <c r="CT729" i="6"/>
  <c r="CU729" i="6"/>
  <c r="CV729" i="6"/>
  <c r="CW729" i="6"/>
  <c r="CX729" i="6"/>
  <c r="CY729" i="6"/>
  <c r="CZ729" i="6"/>
  <c r="DA729" i="6"/>
  <c r="CJ730" i="6"/>
  <c r="CK730" i="6"/>
  <c r="CL730" i="6"/>
  <c r="CM730" i="6"/>
  <c r="CN730" i="6"/>
  <c r="CO730" i="6"/>
  <c r="CP730" i="6"/>
  <c r="CQ730" i="6"/>
  <c r="CR730" i="6"/>
  <c r="CS730" i="6"/>
  <c r="CT730" i="6"/>
  <c r="CU730" i="6"/>
  <c r="CV730" i="6"/>
  <c r="CW730" i="6"/>
  <c r="CX730" i="6"/>
  <c r="CY730" i="6"/>
  <c r="CZ730" i="6"/>
  <c r="DA730" i="6"/>
  <c r="CJ731" i="6"/>
  <c r="CK731" i="6"/>
  <c r="CL731" i="6"/>
  <c r="CM731" i="6"/>
  <c r="CN731" i="6"/>
  <c r="CO731" i="6"/>
  <c r="CP731" i="6"/>
  <c r="CQ731" i="6"/>
  <c r="CR731" i="6"/>
  <c r="CS731" i="6"/>
  <c r="CT731" i="6"/>
  <c r="CU731" i="6"/>
  <c r="CV731" i="6"/>
  <c r="CW731" i="6"/>
  <c r="CX731" i="6"/>
  <c r="CY731" i="6"/>
  <c r="CZ731" i="6"/>
  <c r="DA731" i="6"/>
  <c r="CJ732" i="6"/>
  <c r="CK732" i="6"/>
  <c r="CL732" i="6"/>
  <c r="CM732" i="6"/>
  <c r="CN732" i="6"/>
  <c r="CO732" i="6"/>
  <c r="CP732" i="6"/>
  <c r="CQ732" i="6"/>
  <c r="CR732" i="6"/>
  <c r="CS732" i="6"/>
  <c r="CT732" i="6"/>
  <c r="CU732" i="6"/>
  <c r="CV732" i="6"/>
  <c r="CW732" i="6"/>
  <c r="CX732" i="6"/>
  <c r="CY732" i="6"/>
  <c r="CZ732" i="6"/>
  <c r="DA732" i="6"/>
  <c r="CJ733" i="6"/>
  <c r="CK733" i="6"/>
  <c r="DB733" i="6" s="1"/>
  <c r="DC733" i="6" s="1"/>
  <c r="CL733" i="6"/>
  <c r="CM733" i="6"/>
  <c r="CN733" i="6"/>
  <c r="CO733" i="6"/>
  <c r="CP733" i="6"/>
  <c r="CQ733" i="6"/>
  <c r="CR733" i="6"/>
  <c r="CS733" i="6"/>
  <c r="CT733" i="6"/>
  <c r="CU733" i="6"/>
  <c r="CV733" i="6"/>
  <c r="CW733" i="6"/>
  <c r="CX733" i="6"/>
  <c r="CY733" i="6"/>
  <c r="CZ733" i="6"/>
  <c r="DA733" i="6"/>
  <c r="CJ734" i="6"/>
  <c r="CK734" i="6"/>
  <c r="CL734" i="6"/>
  <c r="CM734" i="6"/>
  <c r="CN734" i="6"/>
  <c r="CO734" i="6"/>
  <c r="CP734" i="6"/>
  <c r="CQ734" i="6"/>
  <c r="CR734" i="6"/>
  <c r="CS734" i="6"/>
  <c r="CT734" i="6"/>
  <c r="CU734" i="6"/>
  <c r="CV734" i="6"/>
  <c r="CW734" i="6"/>
  <c r="CX734" i="6"/>
  <c r="CY734" i="6"/>
  <c r="CZ734" i="6"/>
  <c r="DA734" i="6"/>
  <c r="CJ735" i="6"/>
  <c r="CK735" i="6"/>
  <c r="CL735" i="6"/>
  <c r="CM735" i="6"/>
  <c r="CN735" i="6"/>
  <c r="CO735" i="6"/>
  <c r="CP735" i="6"/>
  <c r="CQ735" i="6"/>
  <c r="CR735" i="6"/>
  <c r="CS735" i="6"/>
  <c r="CT735" i="6"/>
  <c r="CU735" i="6"/>
  <c r="CV735" i="6"/>
  <c r="CW735" i="6"/>
  <c r="CX735" i="6"/>
  <c r="CY735" i="6"/>
  <c r="CZ735" i="6"/>
  <c r="DA735" i="6"/>
  <c r="CJ736" i="6"/>
  <c r="CK736" i="6"/>
  <c r="CL736" i="6"/>
  <c r="CM736" i="6"/>
  <c r="CN736" i="6"/>
  <c r="CO736" i="6"/>
  <c r="CP736" i="6"/>
  <c r="CQ736" i="6"/>
  <c r="CR736" i="6"/>
  <c r="CS736" i="6"/>
  <c r="CT736" i="6"/>
  <c r="CU736" i="6"/>
  <c r="CV736" i="6"/>
  <c r="CW736" i="6"/>
  <c r="CX736" i="6"/>
  <c r="CY736" i="6"/>
  <c r="CZ736" i="6"/>
  <c r="DA736" i="6"/>
  <c r="CJ737" i="6"/>
  <c r="CK737" i="6"/>
  <c r="CL737" i="6"/>
  <c r="CM737" i="6"/>
  <c r="CN737" i="6"/>
  <c r="CO737" i="6"/>
  <c r="CP737" i="6"/>
  <c r="CQ737" i="6"/>
  <c r="CR737" i="6"/>
  <c r="CS737" i="6"/>
  <c r="CT737" i="6"/>
  <c r="CU737" i="6"/>
  <c r="CV737" i="6"/>
  <c r="CW737" i="6"/>
  <c r="CX737" i="6"/>
  <c r="CY737" i="6"/>
  <c r="CZ737" i="6"/>
  <c r="DA737" i="6"/>
  <c r="CJ738" i="6"/>
  <c r="CK738" i="6"/>
  <c r="CL738" i="6"/>
  <c r="CM738" i="6"/>
  <c r="CN738" i="6"/>
  <c r="CO738" i="6"/>
  <c r="CP738" i="6"/>
  <c r="CQ738" i="6"/>
  <c r="CR738" i="6"/>
  <c r="CS738" i="6"/>
  <c r="CT738" i="6"/>
  <c r="CU738" i="6"/>
  <c r="CV738" i="6"/>
  <c r="CW738" i="6"/>
  <c r="CX738" i="6"/>
  <c r="CY738" i="6"/>
  <c r="CZ738" i="6"/>
  <c r="DA738" i="6"/>
  <c r="CJ739" i="6"/>
  <c r="CK739" i="6"/>
  <c r="CL739" i="6"/>
  <c r="CM739" i="6"/>
  <c r="CN739" i="6"/>
  <c r="CO739" i="6"/>
  <c r="CP739" i="6"/>
  <c r="CQ739" i="6"/>
  <c r="CR739" i="6"/>
  <c r="CS739" i="6"/>
  <c r="CT739" i="6"/>
  <c r="CU739" i="6"/>
  <c r="CV739" i="6"/>
  <c r="CW739" i="6"/>
  <c r="CX739" i="6"/>
  <c r="CY739" i="6"/>
  <c r="CZ739" i="6"/>
  <c r="DA739" i="6"/>
  <c r="CJ740" i="6"/>
  <c r="CK740" i="6"/>
  <c r="CL740" i="6"/>
  <c r="CM740" i="6"/>
  <c r="CN740" i="6"/>
  <c r="CO740" i="6"/>
  <c r="CP740" i="6"/>
  <c r="CQ740" i="6"/>
  <c r="CR740" i="6"/>
  <c r="CS740" i="6"/>
  <c r="CT740" i="6"/>
  <c r="CU740" i="6"/>
  <c r="CV740" i="6"/>
  <c r="CW740" i="6"/>
  <c r="CX740" i="6"/>
  <c r="CY740" i="6"/>
  <c r="CZ740" i="6"/>
  <c r="DA740" i="6"/>
  <c r="CJ741" i="6"/>
  <c r="CK741" i="6"/>
  <c r="CL741" i="6"/>
  <c r="CM741" i="6"/>
  <c r="CN741" i="6"/>
  <c r="CO741" i="6"/>
  <c r="CP741" i="6"/>
  <c r="CQ741" i="6"/>
  <c r="CR741" i="6"/>
  <c r="CS741" i="6"/>
  <c r="CT741" i="6"/>
  <c r="CU741" i="6"/>
  <c r="CV741" i="6"/>
  <c r="CW741" i="6"/>
  <c r="CX741" i="6"/>
  <c r="CY741" i="6"/>
  <c r="CZ741" i="6"/>
  <c r="DA741" i="6"/>
  <c r="CJ742" i="6"/>
  <c r="CK742" i="6"/>
  <c r="CL742" i="6"/>
  <c r="CM742" i="6"/>
  <c r="CN742" i="6"/>
  <c r="CO742" i="6"/>
  <c r="CP742" i="6"/>
  <c r="CQ742" i="6"/>
  <c r="CR742" i="6"/>
  <c r="CS742" i="6"/>
  <c r="CT742" i="6"/>
  <c r="CU742" i="6"/>
  <c r="CV742" i="6"/>
  <c r="CW742" i="6"/>
  <c r="CX742" i="6"/>
  <c r="CY742" i="6"/>
  <c r="CZ742" i="6"/>
  <c r="DA742" i="6"/>
  <c r="CJ743" i="6"/>
  <c r="CK743" i="6"/>
  <c r="CL743" i="6"/>
  <c r="CM743" i="6"/>
  <c r="CN743" i="6"/>
  <c r="CO743" i="6"/>
  <c r="CP743" i="6"/>
  <c r="CQ743" i="6"/>
  <c r="CR743" i="6"/>
  <c r="CS743" i="6"/>
  <c r="CT743" i="6"/>
  <c r="CU743" i="6"/>
  <c r="CV743" i="6"/>
  <c r="CW743" i="6"/>
  <c r="CX743" i="6"/>
  <c r="CY743" i="6"/>
  <c r="CZ743" i="6"/>
  <c r="DA743" i="6"/>
  <c r="CJ744" i="6"/>
  <c r="CK744" i="6"/>
  <c r="CL744" i="6"/>
  <c r="CM744" i="6"/>
  <c r="CN744" i="6"/>
  <c r="CO744" i="6"/>
  <c r="CP744" i="6"/>
  <c r="CQ744" i="6"/>
  <c r="CR744" i="6"/>
  <c r="CS744" i="6"/>
  <c r="CT744" i="6"/>
  <c r="CU744" i="6"/>
  <c r="CV744" i="6"/>
  <c r="CW744" i="6"/>
  <c r="CX744" i="6"/>
  <c r="CY744" i="6"/>
  <c r="CZ744" i="6"/>
  <c r="DA744" i="6"/>
  <c r="CJ745" i="6"/>
  <c r="CK745" i="6"/>
  <c r="CL745" i="6"/>
  <c r="CM745" i="6"/>
  <c r="CN745" i="6"/>
  <c r="CO745" i="6"/>
  <c r="CP745" i="6"/>
  <c r="CQ745" i="6"/>
  <c r="CR745" i="6"/>
  <c r="CS745" i="6"/>
  <c r="CT745" i="6"/>
  <c r="CU745" i="6"/>
  <c r="CV745" i="6"/>
  <c r="CW745" i="6"/>
  <c r="CX745" i="6"/>
  <c r="CY745" i="6"/>
  <c r="CZ745" i="6"/>
  <c r="DA745" i="6"/>
  <c r="CJ746" i="6"/>
  <c r="CK746" i="6"/>
  <c r="CL746" i="6"/>
  <c r="CM746" i="6"/>
  <c r="CN746" i="6"/>
  <c r="CO746" i="6"/>
  <c r="CP746" i="6"/>
  <c r="CQ746" i="6"/>
  <c r="CR746" i="6"/>
  <c r="CS746" i="6"/>
  <c r="CT746" i="6"/>
  <c r="CU746" i="6"/>
  <c r="CV746" i="6"/>
  <c r="CW746" i="6"/>
  <c r="CX746" i="6"/>
  <c r="CY746" i="6"/>
  <c r="CZ746" i="6"/>
  <c r="DA746" i="6"/>
  <c r="CJ747" i="6"/>
  <c r="CK747" i="6"/>
  <c r="CL747" i="6"/>
  <c r="CM747" i="6"/>
  <c r="CN747" i="6"/>
  <c r="CO747" i="6"/>
  <c r="CP747" i="6"/>
  <c r="CQ747" i="6"/>
  <c r="CR747" i="6"/>
  <c r="CS747" i="6"/>
  <c r="CT747" i="6"/>
  <c r="CU747" i="6"/>
  <c r="CV747" i="6"/>
  <c r="CW747" i="6"/>
  <c r="CX747" i="6"/>
  <c r="CY747" i="6"/>
  <c r="CZ747" i="6"/>
  <c r="DA747" i="6"/>
  <c r="CJ748" i="6"/>
  <c r="DB748" i="6" s="1"/>
  <c r="DC748" i="6" s="1"/>
  <c r="CK748" i="6"/>
  <c r="CL748" i="6"/>
  <c r="CM748" i="6"/>
  <c r="CN748" i="6"/>
  <c r="CO748" i="6"/>
  <c r="CP748" i="6"/>
  <c r="CQ748" i="6"/>
  <c r="CR748" i="6"/>
  <c r="CS748" i="6"/>
  <c r="CT748" i="6"/>
  <c r="CU748" i="6"/>
  <c r="CV748" i="6"/>
  <c r="CW748" i="6"/>
  <c r="CX748" i="6"/>
  <c r="CY748" i="6"/>
  <c r="CZ748" i="6"/>
  <c r="DA748" i="6"/>
  <c r="CJ749" i="6"/>
  <c r="CK749" i="6"/>
  <c r="CL749" i="6"/>
  <c r="CM749" i="6"/>
  <c r="CN749" i="6"/>
  <c r="CO749" i="6"/>
  <c r="CP749" i="6"/>
  <c r="CQ749" i="6"/>
  <c r="CR749" i="6"/>
  <c r="CS749" i="6"/>
  <c r="CT749" i="6"/>
  <c r="CU749" i="6"/>
  <c r="CV749" i="6"/>
  <c r="CW749" i="6"/>
  <c r="CX749" i="6"/>
  <c r="CY749" i="6"/>
  <c r="CZ749" i="6"/>
  <c r="DA749" i="6"/>
  <c r="CJ750" i="6"/>
  <c r="CK750" i="6"/>
  <c r="CL750" i="6"/>
  <c r="CM750" i="6"/>
  <c r="CN750" i="6"/>
  <c r="CO750" i="6"/>
  <c r="CP750" i="6"/>
  <c r="CQ750" i="6"/>
  <c r="CR750" i="6"/>
  <c r="CS750" i="6"/>
  <c r="CT750" i="6"/>
  <c r="CU750" i="6"/>
  <c r="CV750" i="6"/>
  <c r="CW750" i="6"/>
  <c r="CX750" i="6"/>
  <c r="CY750" i="6"/>
  <c r="CZ750" i="6"/>
  <c r="DA750" i="6"/>
  <c r="CJ751" i="6"/>
  <c r="CK751" i="6"/>
  <c r="CL751" i="6"/>
  <c r="CM751" i="6"/>
  <c r="CN751" i="6"/>
  <c r="CO751" i="6"/>
  <c r="CP751" i="6"/>
  <c r="CQ751" i="6"/>
  <c r="CR751" i="6"/>
  <c r="CS751" i="6"/>
  <c r="CT751" i="6"/>
  <c r="CU751" i="6"/>
  <c r="CV751" i="6"/>
  <c r="CW751" i="6"/>
  <c r="CX751" i="6"/>
  <c r="CY751" i="6"/>
  <c r="CZ751" i="6"/>
  <c r="DA751" i="6"/>
  <c r="CJ752" i="6"/>
  <c r="CK752" i="6"/>
  <c r="CL752" i="6"/>
  <c r="CM752" i="6"/>
  <c r="CN752" i="6"/>
  <c r="CO752" i="6"/>
  <c r="CP752" i="6"/>
  <c r="CQ752" i="6"/>
  <c r="CR752" i="6"/>
  <c r="CS752" i="6"/>
  <c r="CT752" i="6"/>
  <c r="CU752" i="6"/>
  <c r="CV752" i="6"/>
  <c r="CW752" i="6"/>
  <c r="CX752" i="6"/>
  <c r="CY752" i="6"/>
  <c r="CZ752" i="6"/>
  <c r="DA752" i="6"/>
  <c r="CJ753" i="6"/>
  <c r="CK753" i="6"/>
  <c r="CL753" i="6"/>
  <c r="CM753" i="6"/>
  <c r="CN753" i="6"/>
  <c r="CO753" i="6"/>
  <c r="CP753" i="6"/>
  <c r="CQ753" i="6"/>
  <c r="CR753" i="6"/>
  <c r="CS753" i="6"/>
  <c r="CT753" i="6"/>
  <c r="CU753" i="6"/>
  <c r="CV753" i="6"/>
  <c r="CW753" i="6"/>
  <c r="CX753" i="6"/>
  <c r="CY753" i="6"/>
  <c r="CZ753" i="6"/>
  <c r="DA753" i="6"/>
  <c r="CJ754" i="6"/>
  <c r="CK754" i="6"/>
  <c r="CL754" i="6"/>
  <c r="CM754" i="6"/>
  <c r="CN754" i="6"/>
  <c r="CO754" i="6"/>
  <c r="CP754" i="6"/>
  <c r="CQ754" i="6"/>
  <c r="CR754" i="6"/>
  <c r="CS754" i="6"/>
  <c r="CT754" i="6"/>
  <c r="CU754" i="6"/>
  <c r="CV754" i="6"/>
  <c r="CW754" i="6"/>
  <c r="CX754" i="6"/>
  <c r="CY754" i="6"/>
  <c r="CZ754" i="6"/>
  <c r="DA754" i="6"/>
  <c r="CJ755" i="6"/>
  <c r="CK755" i="6"/>
  <c r="CL755" i="6"/>
  <c r="CM755" i="6"/>
  <c r="CN755" i="6"/>
  <c r="CO755" i="6"/>
  <c r="CP755" i="6"/>
  <c r="CQ755" i="6"/>
  <c r="CR755" i="6"/>
  <c r="CS755" i="6"/>
  <c r="CT755" i="6"/>
  <c r="CU755" i="6"/>
  <c r="CV755" i="6"/>
  <c r="CW755" i="6"/>
  <c r="CX755" i="6"/>
  <c r="CY755" i="6"/>
  <c r="CZ755" i="6"/>
  <c r="DA755" i="6"/>
  <c r="CJ756" i="6"/>
  <c r="CK756" i="6"/>
  <c r="CL756" i="6"/>
  <c r="CM756" i="6"/>
  <c r="CN756" i="6"/>
  <c r="CO756" i="6"/>
  <c r="CP756" i="6"/>
  <c r="CQ756" i="6"/>
  <c r="CR756" i="6"/>
  <c r="CS756" i="6"/>
  <c r="CT756" i="6"/>
  <c r="CU756" i="6"/>
  <c r="CV756" i="6"/>
  <c r="CW756" i="6"/>
  <c r="CX756" i="6"/>
  <c r="CY756" i="6"/>
  <c r="CZ756" i="6"/>
  <c r="DA756" i="6"/>
  <c r="CJ757" i="6"/>
  <c r="CK757" i="6"/>
  <c r="CL757" i="6"/>
  <c r="CM757" i="6"/>
  <c r="CN757" i="6"/>
  <c r="CO757" i="6"/>
  <c r="CP757" i="6"/>
  <c r="CQ757" i="6"/>
  <c r="CR757" i="6"/>
  <c r="CS757" i="6"/>
  <c r="CT757" i="6"/>
  <c r="CU757" i="6"/>
  <c r="CV757" i="6"/>
  <c r="CW757" i="6"/>
  <c r="CX757" i="6"/>
  <c r="CY757" i="6"/>
  <c r="CZ757" i="6"/>
  <c r="DA757" i="6"/>
  <c r="CJ758" i="6"/>
  <c r="CK758" i="6"/>
  <c r="CL758" i="6"/>
  <c r="CM758" i="6"/>
  <c r="CN758" i="6"/>
  <c r="CO758" i="6"/>
  <c r="CP758" i="6"/>
  <c r="CQ758" i="6"/>
  <c r="CR758" i="6"/>
  <c r="CS758" i="6"/>
  <c r="CT758" i="6"/>
  <c r="CU758" i="6"/>
  <c r="CV758" i="6"/>
  <c r="CW758" i="6"/>
  <c r="CX758" i="6"/>
  <c r="CY758" i="6"/>
  <c r="CZ758" i="6"/>
  <c r="DA758" i="6"/>
  <c r="CJ759" i="6"/>
  <c r="CK759" i="6"/>
  <c r="CL759" i="6"/>
  <c r="CM759" i="6"/>
  <c r="CN759" i="6"/>
  <c r="CO759" i="6"/>
  <c r="CP759" i="6"/>
  <c r="CQ759" i="6"/>
  <c r="CR759" i="6"/>
  <c r="CS759" i="6"/>
  <c r="CT759" i="6"/>
  <c r="CU759" i="6"/>
  <c r="CV759" i="6"/>
  <c r="CW759" i="6"/>
  <c r="CX759" i="6"/>
  <c r="CY759" i="6"/>
  <c r="CZ759" i="6"/>
  <c r="DA759" i="6"/>
  <c r="CJ760" i="6"/>
  <c r="CK760" i="6"/>
  <c r="CL760" i="6"/>
  <c r="CM760" i="6"/>
  <c r="CN760" i="6"/>
  <c r="CO760" i="6"/>
  <c r="CP760" i="6"/>
  <c r="CQ760" i="6"/>
  <c r="CR760" i="6"/>
  <c r="CS760" i="6"/>
  <c r="CT760" i="6"/>
  <c r="CU760" i="6"/>
  <c r="CV760" i="6"/>
  <c r="CW760" i="6"/>
  <c r="CX760" i="6"/>
  <c r="CY760" i="6"/>
  <c r="CZ760" i="6"/>
  <c r="DA760" i="6"/>
  <c r="CJ761" i="6"/>
  <c r="CK761" i="6"/>
  <c r="CL761" i="6"/>
  <c r="CM761" i="6"/>
  <c r="CN761" i="6"/>
  <c r="CO761" i="6"/>
  <c r="CP761" i="6"/>
  <c r="CQ761" i="6"/>
  <c r="CR761" i="6"/>
  <c r="CS761" i="6"/>
  <c r="CT761" i="6"/>
  <c r="CU761" i="6"/>
  <c r="CV761" i="6"/>
  <c r="CW761" i="6"/>
  <c r="CX761" i="6"/>
  <c r="CY761" i="6"/>
  <c r="CZ761" i="6"/>
  <c r="DA761" i="6"/>
  <c r="CJ762" i="6"/>
  <c r="CK762" i="6"/>
  <c r="CL762" i="6"/>
  <c r="CM762" i="6"/>
  <c r="CN762" i="6"/>
  <c r="CO762" i="6"/>
  <c r="CP762" i="6"/>
  <c r="CQ762" i="6"/>
  <c r="CR762" i="6"/>
  <c r="CS762" i="6"/>
  <c r="CT762" i="6"/>
  <c r="CU762" i="6"/>
  <c r="CV762" i="6"/>
  <c r="CW762" i="6"/>
  <c r="CX762" i="6"/>
  <c r="CY762" i="6"/>
  <c r="CZ762" i="6"/>
  <c r="DA762" i="6"/>
  <c r="CJ763" i="6"/>
  <c r="CK763" i="6"/>
  <c r="CL763" i="6"/>
  <c r="CM763" i="6"/>
  <c r="CN763" i="6"/>
  <c r="CO763" i="6"/>
  <c r="CP763" i="6"/>
  <c r="CQ763" i="6"/>
  <c r="CR763" i="6"/>
  <c r="CS763" i="6"/>
  <c r="CT763" i="6"/>
  <c r="CU763" i="6"/>
  <c r="CV763" i="6"/>
  <c r="CW763" i="6"/>
  <c r="CX763" i="6"/>
  <c r="CY763" i="6"/>
  <c r="CZ763" i="6"/>
  <c r="DA763" i="6"/>
  <c r="CJ764" i="6"/>
  <c r="CK764" i="6"/>
  <c r="CL764" i="6"/>
  <c r="CM764" i="6"/>
  <c r="CN764" i="6"/>
  <c r="CO764" i="6"/>
  <c r="CP764" i="6"/>
  <c r="CQ764" i="6"/>
  <c r="CR764" i="6"/>
  <c r="CS764" i="6"/>
  <c r="CT764" i="6"/>
  <c r="CU764" i="6"/>
  <c r="CV764" i="6"/>
  <c r="CW764" i="6"/>
  <c r="CX764" i="6"/>
  <c r="CY764" i="6"/>
  <c r="CZ764" i="6"/>
  <c r="DA764" i="6"/>
  <c r="CJ765" i="6"/>
  <c r="CK765" i="6"/>
  <c r="CL765" i="6"/>
  <c r="CM765" i="6"/>
  <c r="CN765" i="6"/>
  <c r="CO765" i="6"/>
  <c r="CP765" i="6"/>
  <c r="CQ765" i="6"/>
  <c r="CR765" i="6"/>
  <c r="CS765" i="6"/>
  <c r="CT765" i="6"/>
  <c r="CU765" i="6"/>
  <c r="CV765" i="6"/>
  <c r="CW765" i="6"/>
  <c r="CX765" i="6"/>
  <c r="CY765" i="6"/>
  <c r="CZ765" i="6"/>
  <c r="DA765" i="6"/>
  <c r="CJ766" i="6"/>
  <c r="CK766" i="6"/>
  <c r="CL766" i="6"/>
  <c r="CM766" i="6"/>
  <c r="CN766" i="6"/>
  <c r="CO766" i="6"/>
  <c r="CP766" i="6"/>
  <c r="CQ766" i="6"/>
  <c r="CR766" i="6"/>
  <c r="CS766" i="6"/>
  <c r="CT766" i="6"/>
  <c r="CU766" i="6"/>
  <c r="CV766" i="6"/>
  <c r="CW766" i="6"/>
  <c r="CX766" i="6"/>
  <c r="CY766" i="6"/>
  <c r="CZ766" i="6"/>
  <c r="DA766" i="6"/>
  <c r="CJ767" i="6"/>
  <c r="CK767" i="6"/>
  <c r="CL767" i="6"/>
  <c r="CM767" i="6"/>
  <c r="CN767" i="6"/>
  <c r="CO767" i="6"/>
  <c r="CP767" i="6"/>
  <c r="CQ767" i="6"/>
  <c r="CR767" i="6"/>
  <c r="CS767" i="6"/>
  <c r="CT767" i="6"/>
  <c r="CU767" i="6"/>
  <c r="CV767" i="6"/>
  <c r="CW767" i="6"/>
  <c r="CX767" i="6"/>
  <c r="CY767" i="6"/>
  <c r="CZ767" i="6"/>
  <c r="DA767" i="6"/>
  <c r="CJ768" i="6"/>
  <c r="CK768" i="6"/>
  <c r="CL768" i="6"/>
  <c r="CM768" i="6"/>
  <c r="CN768" i="6"/>
  <c r="CO768" i="6"/>
  <c r="CP768" i="6"/>
  <c r="CQ768" i="6"/>
  <c r="CR768" i="6"/>
  <c r="CS768" i="6"/>
  <c r="CT768" i="6"/>
  <c r="CU768" i="6"/>
  <c r="CV768" i="6"/>
  <c r="CW768" i="6"/>
  <c r="CX768" i="6"/>
  <c r="CY768" i="6"/>
  <c r="CZ768" i="6"/>
  <c r="DA768" i="6"/>
  <c r="CJ769" i="6"/>
  <c r="CK769" i="6"/>
  <c r="CL769" i="6"/>
  <c r="CM769" i="6"/>
  <c r="CN769" i="6"/>
  <c r="CO769" i="6"/>
  <c r="CP769" i="6"/>
  <c r="CQ769" i="6"/>
  <c r="CR769" i="6"/>
  <c r="CS769" i="6"/>
  <c r="CT769" i="6"/>
  <c r="CU769" i="6"/>
  <c r="CV769" i="6"/>
  <c r="CW769" i="6"/>
  <c r="CX769" i="6"/>
  <c r="CY769" i="6"/>
  <c r="CZ769" i="6"/>
  <c r="DA769" i="6"/>
  <c r="CJ770" i="6"/>
  <c r="CK770" i="6"/>
  <c r="CL770" i="6"/>
  <c r="CM770" i="6"/>
  <c r="CN770" i="6"/>
  <c r="CO770" i="6"/>
  <c r="CP770" i="6"/>
  <c r="CQ770" i="6"/>
  <c r="CR770" i="6"/>
  <c r="CS770" i="6"/>
  <c r="CT770" i="6"/>
  <c r="CU770" i="6"/>
  <c r="CV770" i="6"/>
  <c r="CW770" i="6"/>
  <c r="CX770" i="6"/>
  <c r="CY770" i="6"/>
  <c r="CZ770" i="6"/>
  <c r="DA770" i="6"/>
  <c r="DB770" i="6"/>
  <c r="DC770" i="6" s="1"/>
  <c r="BQ26" i="13"/>
  <c r="BE27" i="13"/>
  <c r="BI26" i="13"/>
  <c r="BE30" i="13"/>
  <c r="BM26" i="13"/>
  <c r="BM25" i="13"/>
  <c r="BM27" i="13"/>
  <c r="BU26" i="13"/>
  <c r="BM31" i="13"/>
  <c r="BI30" i="13"/>
  <c r="BU27" i="13"/>
  <c r="BM32" i="13"/>
  <c r="BU24" i="13"/>
  <c r="BI27" i="13"/>
  <c r="BQ32" i="13"/>
  <c r="BI29" i="13"/>
  <c r="BQ30" i="13"/>
  <c r="BQ29" i="13"/>
  <c r="BQ28" i="13"/>
  <c r="BE26" i="13"/>
  <c r="BE25" i="13"/>
  <c r="BE31" i="13"/>
  <c r="BQ24" i="13"/>
  <c r="BI24" i="13"/>
  <c r="BV24" i="13"/>
  <c r="BW24" i="13"/>
  <c r="BM30" i="13"/>
  <c r="BI28" i="13"/>
  <c r="BU30" i="13"/>
  <c r="BQ27" i="13"/>
  <c r="BE28" i="13"/>
  <c r="BI31" i="13"/>
  <c r="BQ31" i="13"/>
  <c r="BM28" i="13"/>
  <c r="BI25" i="13"/>
  <c r="BE32" i="13"/>
  <c r="BU28" i="13"/>
  <c r="BQ25" i="13"/>
  <c r="AW2473" i="6"/>
  <c r="AL57" i="5"/>
  <c r="AL58" i="5"/>
  <c r="AL59" i="5"/>
  <c r="AL60" i="5"/>
  <c r="AM60" i="5" s="1"/>
  <c r="AL61" i="5"/>
  <c r="AL62" i="5"/>
  <c r="AL63" i="5"/>
  <c r="AL64" i="5"/>
  <c r="AL65" i="5"/>
  <c r="AL66" i="5"/>
  <c r="AL67" i="5"/>
  <c r="AL68" i="5"/>
  <c r="AM68" i="5" s="1"/>
  <c r="AL69" i="5"/>
  <c r="AL70" i="5"/>
  <c r="AL71" i="5"/>
  <c r="AL72" i="5"/>
  <c r="AL73" i="5"/>
  <c r="AL74" i="5"/>
  <c r="AL75" i="5"/>
  <c r="AL76" i="5"/>
  <c r="AM76" i="5" s="1"/>
  <c r="AL77" i="5"/>
  <c r="AL78" i="5"/>
  <c r="AL79" i="5"/>
  <c r="AL80" i="5"/>
  <c r="AL81" i="5"/>
  <c r="AL82" i="5"/>
  <c r="AL83" i="5"/>
  <c r="AL84" i="5"/>
  <c r="AM84" i="5" s="1"/>
  <c r="AL85" i="5"/>
  <c r="AL86" i="5"/>
  <c r="AL87" i="5"/>
  <c r="AL88" i="5"/>
  <c r="AM88" i="5" s="1"/>
  <c r="AL89" i="5"/>
  <c r="AL90" i="5"/>
  <c r="AL91" i="5"/>
  <c r="AL92" i="5"/>
  <c r="AM92" i="5" s="1"/>
  <c r="AL93" i="5"/>
  <c r="AL94" i="5"/>
  <c r="AL95" i="5"/>
  <c r="AL96" i="5"/>
  <c r="AM96" i="5" s="1"/>
  <c r="AL97" i="5"/>
  <c r="AL98" i="5"/>
  <c r="AL99" i="5"/>
  <c r="AL100" i="5"/>
  <c r="AM100" i="5" s="1"/>
  <c r="AL101" i="5"/>
  <c r="AL102" i="5"/>
  <c r="AL103" i="5"/>
  <c r="AL104" i="5"/>
  <c r="AM104" i="5" s="1"/>
  <c r="AL105" i="5"/>
  <c r="AL106" i="5"/>
  <c r="AL107" i="5"/>
  <c r="AL108" i="5"/>
  <c r="AM108" i="5" s="1"/>
  <c r="AL109" i="5"/>
  <c r="AL110" i="5"/>
  <c r="AL111" i="5"/>
  <c r="AL112" i="5"/>
  <c r="AM112" i="5" s="1"/>
  <c r="AL113" i="5"/>
  <c r="AL114" i="5"/>
  <c r="AL115" i="5"/>
  <c r="AL116" i="5"/>
  <c r="AM116" i="5" s="1"/>
  <c r="AL117" i="5"/>
  <c r="AL118" i="5"/>
  <c r="AL119" i="5"/>
  <c r="AL120" i="5"/>
  <c r="AM120" i="5" s="1"/>
  <c r="AL121" i="5"/>
  <c r="AL122" i="5"/>
  <c r="AL123" i="5"/>
  <c r="AL124" i="5"/>
  <c r="AM124" i="5" s="1"/>
  <c r="AL125" i="5"/>
  <c r="AL126" i="5"/>
  <c r="AL127" i="5"/>
  <c r="AL128" i="5"/>
  <c r="AM128" i="5" s="1"/>
  <c r="AL129" i="5"/>
  <c r="AL130" i="5"/>
  <c r="AL131" i="5"/>
  <c r="AL132" i="5"/>
  <c r="AM132" i="5" s="1"/>
  <c r="AL133" i="5"/>
  <c r="AL134" i="5"/>
  <c r="AL135" i="5"/>
  <c r="AL136" i="5"/>
  <c r="AM136" i="5" s="1"/>
  <c r="AL137" i="5"/>
  <c r="AL138" i="5"/>
  <c r="AL139" i="5"/>
  <c r="AL140" i="5"/>
  <c r="AM140" i="5" s="1"/>
  <c r="AL141" i="5"/>
  <c r="AL142" i="5"/>
  <c r="AL143" i="5"/>
  <c r="AL144" i="5"/>
  <c r="AM144" i="5" s="1"/>
  <c r="AL145" i="5"/>
  <c r="AL146" i="5"/>
  <c r="AL147" i="5"/>
  <c r="AL148" i="5"/>
  <c r="AM148" i="5" s="1"/>
  <c r="AL149" i="5"/>
  <c r="AL150" i="5"/>
  <c r="AL151" i="5"/>
  <c r="AL152" i="5"/>
  <c r="AM152" i="5" s="1"/>
  <c r="AL153" i="5"/>
  <c r="AL154" i="5"/>
  <c r="AL155" i="5"/>
  <c r="AL156" i="5"/>
  <c r="AM156" i="5" s="1"/>
  <c r="AL157" i="5"/>
  <c r="AL158" i="5"/>
  <c r="AL159" i="5"/>
  <c r="AL160" i="5"/>
  <c r="AM160" i="5" s="1"/>
  <c r="AM57" i="5"/>
  <c r="AM58" i="5"/>
  <c r="AM59" i="5"/>
  <c r="AM61" i="5"/>
  <c r="AM62" i="5"/>
  <c r="AM63" i="5"/>
  <c r="AM64" i="5"/>
  <c r="AM65" i="5"/>
  <c r="AM66" i="5"/>
  <c r="AM67" i="5"/>
  <c r="AM69" i="5"/>
  <c r="AM70" i="5"/>
  <c r="AM71" i="5"/>
  <c r="AM72" i="5"/>
  <c r="AM73" i="5"/>
  <c r="AM74" i="5"/>
  <c r="AM75" i="5"/>
  <c r="AM77" i="5"/>
  <c r="AM78" i="5"/>
  <c r="AM79" i="5"/>
  <c r="AM80" i="5"/>
  <c r="AM81" i="5"/>
  <c r="AM82" i="5"/>
  <c r="AM83" i="5"/>
  <c r="AM85" i="5"/>
  <c r="AM86" i="5"/>
  <c r="AM87" i="5"/>
  <c r="AM89" i="5"/>
  <c r="AM90" i="5"/>
  <c r="AM91" i="5"/>
  <c r="AM93" i="5"/>
  <c r="AM94" i="5"/>
  <c r="AM95" i="5"/>
  <c r="AM97" i="5"/>
  <c r="AM98" i="5"/>
  <c r="AM99" i="5"/>
  <c r="AM101" i="5"/>
  <c r="AM102" i="5"/>
  <c r="AM103" i="5"/>
  <c r="AM105" i="5"/>
  <c r="AM106" i="5"/>
  <c r="AM107" i="5"/>
  <c r="AM109" i="5"/>
  <c r="AM110" i="5"/>
  <c r="AM111" i="5"/>
  <c r="AM113" i="5"/>
  <c r="AM114" i="5"/>
  <c r="AM115" i="5"/>
  <c r="AM117" i="5"/>
  <c r="AM118" i="5"/>
  <c r="AM119" i="5"/>
  <c r="AM121" i="5"/>
  <c r="AM122" i="5"/>
  <c r="AM123" i="5"/>
  <c r="AM125" i="5"/>
  <c r="AM126" i="5"/>
  <c r="AM127" i="5"/>
  <c r="AM129" i="5"/>
  <c r="AM130" i="5"/>
  <c r="AM131" i="5"/>
  <c r="AM133" i="5"/>
  <c r="AM134" i="5"/>
  <c r="AM135" i="5"/>
  <c r="AM137" i="5"/>
  <c r="AM138" i="5"/>
  <c r="AM139" i="5"/>
  <c r="AM141" i="5"/>
  <c r="AM142" i="5"/>
  <c r="AM143" i="5"/>
  <c r="AM145" i="5"/>
  <c r="AM146" i="5"/>
  <c r="AM147" i="5"/>
  <c r="AM149" i="5"/>
  <c r="AM150" i="5"/>
  <c r="AM151" i="5"/>
  <c r="AM153" i="5"/>
  <c r="AM154" i="5"/>
  <c r="AM155" i="5"/>
  <c r="AM157" i="5"/>
  <c r="AM158" i="5"/>
  <c r="AM159" i="5"/>
  <c r="CG654" i="6"/>
  <c r="CG659" i="6"/>
  <c r="CH659" i="6" s="1"/>
  <c r="CG670" i="6"/>
  <c r="CH670" i="6" s="1"/>
  <c r="CG681" i="6"/>
  <c r="CH681" i="6" s="1"/>
  <c r="CG698" i="6"/>
  <c r="CH698" i="6" s="1"/>
  <c r="CG700" i="6"/>
  <c r="CH700" i="6" s="1"/>
  <c r="CG709" i="6"/>
  <c r="CG712" i="6"/>
  <c r="CG716" i="6"/>
  <c r="CH716" i="6" s="1"/>
  <c r="CG724" i="6"/>
  <c r="CG726" i="6"/>
  <c r="CG733" i="6"/>
  <c r="CH733" i="6" s="1"/>
  <c r="CG740" i="6"/>
  <c r="CH740" i="6" s="1"/>
  <c r="CG751" i="6"/>
  <c r="CG766" i="6"/>
  <c r="CH766" i="6" s="1"/>
  <c r="CG768" i="6"/>
  <c r="CG770" i="6"/>
  <c r="CH770" i="6" s="1"/>
  <c r="CH651" i="6"/>
  <c r="BV26" i="13"/>
  <c r="BW26" i="13"/>
  <c r="BV30" i="13"/>
  <c r="BW30" i="13"/>
  <c r="BV27" i="13"/>
  <c r="BW27" i="13"/>
  <c r="BV28" i="13"/>
  <c r="BW28" i="13"/>
  <c r="AG300" i="11"/>
  <c r="AH300" i="11"/>
  <c r="AI300" i="11"/>
  <c r="AG301" i="11"/>
  <c r="AH301" i="11"/>
  <c r="AI301" i="11"/>
  <c r="AG302" i="11"/>
  <c r="AH302" i="11"/>
  <c r="AI302" i="11"/>
  <c r="AG303" i="11"/>
  <c r="AH303" i="11"/>
  <c r="AI303" i="11"/>
  <c r="S2012" i="6"/>
  <c r="D559" i="11"/>
  <c r="D560" i="11"/>
  <c r="D561" i="11"/>
  <c r="D562" i="11"/>
  <c r="D563" i="11"/>
  <c r="D564" i="11"/>
  <c r="D565" i="11"/>
  <c r="D566" i="11"/>
  <c r="D567" i="11"/>
  <c r="D568" i="11"/>
  <c r="D569" i="11"/>
  <c r="D570" i="11"/>
  <c r="D571" i="11"/>
  <c r="D572" i="11"/>
  <c r="D573" i="11"/>
  <c r="D574" i="11"/>
  <c r="D575" i="11"/>
  <c r="D576" i="11"/>
  <c r="D577" i="11"/>
  <c r="D578" i="11"/>
  <c r="D579" i="11"/>
  <c r="D580" i="11"/>
  <c r="D581" i="11"/>
  <c r="D582" i="11"/>
  <c r="D583" i="11"/>
  <c r="D584" i="11"/>
  <c r="D585" i="11"/>
  <c r="D586" i="11"/>
  <c r="D587" i="11"/>
  <c r="D588" i="11"/>
  <c r="D589" i="11"/>
  <c r="D590" i="11"/>
  <c r="D591" i="11"/>
  <c r="D592" i="11"/>
  <c r="D593" i="11"/>
  <c r="D594" i="11"/>
  <c r="D595" i="11"/>
  <c r="D596" i="11"/>
  <c r="D597" i="11"/>
  <c r="D598" i="11"/>
  <c r="D599" i="11"/>
  <c r="D600" i="11"/>
  <c r="D601" i="11"/>
  <c r="D602" i="11"/>
  <c r="D603" i="11"/>
  <c r="D604" i="11"/>
  <c r="D605" i="11"/>
  <c r="D606" i="11"/>
  <c r="D607" i="11"/>
  <c r="D608" i="11"/>
  <c r="D609" i="11"/>
  <c r="D610" i="11"/>
  <c r="D611" i="11"/>
  <c r="D612" i="11"/>
  <c r="D613" i="11"/>
  <c r="D614" i="11"/>
  <c r="D615" i="11"/>
  <c r="D616" i="11"/>
  <c r="D617" i="11"/>
  <c r="D618" i="11"/>
  <c r="D619" i="11"/>
  <c r="D620" i="11"/>
  <c r="D621" i="11"/>
  <c r="D622" i="11"/>
  <c r="D623" i="11"/>
  <c r="D624" i="11"/>
  <c r="D625" i="11"/>
  <c r="D626" i="11"/>
  <c r="D627" i="11"/>
  <c r="D628" i="11"/>
  <c r="D629" i="11"/>
  <c r="D630" i="11"/>
  <c r="D631" i="11"/>
  <c r="D632" i="11"/>
  <c r="D633" i="11"/>
  <c r="D634" i="11"/>
  <c r="D635" i="11"/>
  <c r="D636" i="11"/>
  <c r="D637" i="11"/>
  <c r="D638" i="11"/>
  <c r="D639" i="11"/>
  <c r="D640" i="11"/>
  <c r="D641" i="11"/>
  <c r="D642" i="11"/>
  <c r="D643" i="11"/>
  <c r="D644" i="11"/>
  <c r="D645" i="11"/>
  <c r="D646" i="11"/>
  <c r="D647" i="11"/>
  <c r="D648" i="11"/>
  <c r="D649" i="11"/>
  <c r="D650" i="11"/>
  <c r="D651" i="11"/>
  <c r="D652" i="11"/>
  <c r="D653" i="11"/>
  <c r="D654" i="11"/>
  <c r="D655" i="11"/>
  <c r="D656" i="11"/>
  <c r="D657" i="11"/>
  <c r="D658" i="11"/>
  <c r="D659" i="11"/>
  <c r="D660" i="11"/>
  <c r="D661" i="11"/>
  <c r="D662" i="11"/>
  <c r="D663" i="11"/>
  <c r="D664" i="11"/>
  <c r="D665" i="11"/>
  <c r="D666" i="11"/>
  <c r="D667" i="11"/>
  <c r="D668" i="11"/>
  <c r="D669" i="11"/>
  <c r="D670" i="11"/>
  <c r="D671" i="11"/>
  <c r="D672" i="11"/>
  <c r="D673" i="11"/>
  <c r="D674" i="11"/>
  <c r="D675" i="11"/>
  <c r="D676" i="11"/>
  <c r="D677" i="11"/>
  <c r="D558" i="11"/>
  <c r="D405" i="11"/>
  <c r="AJ405" i="11" s="1"/>
  <c r="AK405" i="11" s="1"/>
  <c r="D29" i="9"/>
  <c r="AH29" i="9" s="1"/>
  <c r="AI29" i="9" s="1"/>
  <c r="B49" i="11"/>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M252" i="10"/>
  <c r="AM253" i="10"/>
  <c r="AM254" i="10"/>
  <c r="AM255" i="10"/>
  <c r="AM256" i="10"/>
  <c r="AM257" i="10"/>
  <c r="AM258" i="10"/>
  <c r="AM259" i="10"/>
  <c r="AM260" i="10"/>
  <c r="AM261" i="10"/>
  <c r="AM262" i="10"/>
  <c r="AM263" i="10"/>
  <c r="AM264" i="10"/>
  <c r="AM265" i="10"/>
  <c r="AM266" i="10"/>
  <c r="AM267" i="10"/>
  <c r="AM268" i="10"/>
  <c r="AM269" i="10"/>
  <c r="AM270" i="10"/>
  <c r="AM271" i="10"/>
  <c r="AM272" i="10"/>
  <c r="AM273" i="10"/>
  <c r="AM274" i="10"/>
  <c r="AM275" i="10"/>
  <c r="AM276" i="10"/>
  <c r="AM277" i="10"/>
  <c r="AM278" i="10"/>
  <c r="AM279" i="10"/>
  <c r="AM280" i="10"/>
  <c r="AM281" i="10"/>
  <c r="AM282" i="10"/>
  <c r="AM283" i="10"/>
  <c r="AM284" i="10"/>
  <c r="AM285" i="10"/>
  <c r="AM286" i="10"/>
  <c r="AM287" i="10"/>
  <c r="AM288" i="10"/>
  <c r="AM289" i="10"/>
  <c r="AM290" i="10"/>
  <c r="AM291" i="10"/>
  <c r="AM292" i="10"/>
  <c r="AM293" i="10"/>
  <c r="AM294" i="10"/>
  <c r="AM295" i="10"/>
  <c r="AM296" i="10"/>
  <c r="AM297" i="10"/>
  <c r="AM298" i="10"/>
  <c r="AM299" i="10"/>
  <c r="AM300" i="10"/>
  <c r="AM301" i="10"/>
  <c r="AM302" i="10"/>
  <c r="AM303" i="10"/>
  <c r="AM304" i="10"/>
  <c r="AM305" i="10"/>
  <c r="AM306" i="10"/>
  <c r="AM307" i="10"/>
  <c r="AM308" i="10"/>
  <c r="AM309" i="10"/>
  <c r="AM310" i="10"/>
  <c r="AM311" i="10"/>
  <c r="AM312" i="10"/>
  <c r="AM313" i="10"/>
  <c r="AM314" i="10"/>
  <c r="AM315" i="10"/>
  <c r="AM316" i="10"/>
  <c r="AM317" i="10"/>
  <c r="AM318" i="10"/>
  <c r="AM319" i="10"/>
  <c r="AM320" i="10"/>
  <c r="AM321" i="10"/>
  <c r="AM322" i="10"/>
  <c r="AM323" i="10"/>
  <c r="AM324" i="10"/>
  <c r="AM325" i="10"/>
  <c r="AM326" i="10"/>
  <c r="AM327" i="10"/>
  <c r="AM328" i="10"/>
  <c r="AM329" i="10"/>
  <c r="AM330" i="10"/>
  <c r="AM331" i="10"/>
  <c r="AM332" i="10"/>
  <c r="AM333" i="10"/>
  <c r="AM334" i="10"/>
  <c r="AM335" i="10"/>
  <c r="AM336" i="10"/>
  <c r="AM337" i="10"/>
  <c r="AM338" i="10"/>
  <c r="AM339" i="10"/>
  <c r="AM340" i="10"/>
  <c r="AM341" i="10"/>
  <c r="AM342" i="10"/>
  <c r="AM343" i="10"/>
  <c r="AM344" i="10"/>
  <c r="AM345" i="10"/>
  <c r="AM346" i="10"/>
  <c r="AM347" i="10"/>
  <c r="AM348" i="10"/>
  <c r="AM349" i="10"/>
  <c r="AM350" i="10"/>
  <c r="AM351" i="10"/>
  <c r="AM352" i="10"/>
  <c r="AM353" i="10"/>
  <c r="AM354" i="10"/>
  <c r="AM355" i="10"/>
  <c r="AM356" i="10"/>
  <c r="AM357" i="10"/>
  <c r="AM358" i="10"/>
  <c r="AM359" i="10"/>
  <c r="AM360" i="10"/>
  <c r="AM361" i="10"/>
  <c r="AM362" i="10"/>
  <c r="AM363" i="10"/>
  <c r="AM364" i="10"/>
  <c r="AM365" i="10"/>
  <c r="AM366" i="10"/>
  <c r="AM367" i="10"/>
  <c r="AM368" i="10"/>
  <c r="AM369" i="10"/>
  <c r="AM370" i="10"/>
  <c r="AM371" i="10"/>
  <c r="AM372" i="10"/>
  <c r="AM373" i="10"/>
  <c r="AM374" i="10"/>
  <c r="AH227" i="10"/>
  <c r="AH228" i="10"/>
  <c r="AH229" i="10"/>
  <c r="AH230" i="10"/>
  <c r="AH231" i="10"/>
  <c r="AH232" i="10"/>
  <c r="AH233" i="10"/>
  <c r="AH234" i="10"/>
  <c r="AH235" i="10"/>
  <c r="AH236" i="10"/>
  <c r="AH237" i="10"/>
  <c r="AH238" i="10"/>
  <c r="AH239" i="10"/>
  <c r="AH240" i="10"/>
  <c r="AH241" i="10"/>
  <c r="AH242" i="10"/>
  <c r="AH243" i="10"/>
  <c r="AH244" i="10"/>
  <c r="AH245" i="10"/>
  <c r="AH246" i="10"/>
  <c r="AH247" i="10"/>
  <c r="AH248" i="10"/>
  <c r="AH249" i="10"/>
  <c r="AH250" i="10"/>
  <c r="AH251" i="10"/>
  <c r="AH252" i="10"/>
  <c r="AH253" i="10"/>
  <c r="AH254" i="10"/>
  <c r="AH255" i="10"/>
  <c r="AH256" i="10"/>
  <c r="AH257" i="10"/>
  <c r="AH258" i="10"/>
  <c r="AH259" i="10"/>
  <c r="AH260" i="10"/>
  <c r="AH261" i="10"/>
  <c r="AH262" i="10"/>
  <c r="AH263" i="10"/>
  <c r="AH264" i="10"/>
  <c r="AH265" i="10"/>
  <c r="AH266" i="10"/>
  <c r="AH267" i="10"/>
  <c r="AH268" i="10"/>
  <c r="AH269" i="10"/>
  <c r="AH270" i="10"/>
  <c r="AH271" i="10"/>
  <c r="AH272" i="10"/>
  <c r="AH273" i="10"/>
  <c r="AH274" i="10"/>
  <c r="AH275" i="10"/>
  <c r="AH276" i="10"/>
  <c r="AH277" i="10"/>
  <c r="AH278" i="10"/>
  <c r="AH279" i="10"/>
  <c r="AH280" i="10"/>
  <c r="AH281" i="10"/>
  <c r="AH282" i="10"/>
  <c r="AH283" i="10"/>
  <c r="AH284" i="10"/>
  <c r="AH285" i="10"/>
  <c r="AH286" i="10"/>
  <c r="AH287" i="10"/>
  <c r="AH288" i="10"/>
  <c r="AH289" i="10"/>
  <c r="AH290" i="10"/>
  <c r="AH291" i="10"/>
  <c r="AH292" i="10"/>
  <c r="AH293" i="10"/>
  <c r="AH294" i="10"/>
  <c r="AH295" i="10"/>
  <c r="AH296" i="10"/>
  <c r="AH297" i="10"/>
  <c r="AH298" i="10"/>
  <c r="AH299" i="10"/>
  <c r="AH300" i="10"/>
  <c r="AH301" i="10"/>
  <c r="AH302" i="10"/>
  <c r="AH303" i="10"/>
  <c r="AH304" i="10"/>
  <c r="AH305" i="10"/>
  <c r="AH306" i="10"/>
  <c r="AH307" i="10"/>
  <c r="AH308" i="10"/>
  <c r="AH309" i="10"/>
  <c r="AH310" i="10"/>
  <c r="AH311" i="10"/>
  <c r="AH312" i="10"/>
  <c r="AH313" i="10"/>
  <c r="AH314" i="10"/>
  <c r="AH315" i="10"/>
  <c r="AH316" i="10"/>
  <c r="AH317" i="10"/>
  <c r="AH318" i="10"/>
  <c r="AH319" i="10"/>
  <c r="AH320" i="10"/>
  <c r="AH321" i="10"/>
  <c r="AH322" i="10"/>
  <c r="AH323" i="10"/>
  <c r="AH324" i="10"/>
  <c r="AH325" i="10"/>
  <c r="AH326" i="10"/>
  <c r="AH327" i="10"/>
  <c r="AH328" i="10"/>
  <c r="AH329" i="10"/>
  <c r="AH330" i="10"/>
  <c r="AH331" i="10"/>
  <c r="AH332" i="10"/>
  <c r="AH333" i="10"/>
  <c r="AH334" i="10"/>
  <c r="AH335" i="10"/>
  <c r="AH336" i="10"/>
  <c r="AH337" i="10"/>
  <c r="AH338" i="10"/>
  <c r="AH339" i="10"/>
  <c r="AH340" i="10"/>
  <c r="AH341" i="10"/>
  <c r="AH342" i="10"/>
  <c r="AH343" i="10"/>
  <c r="AH344" i="10"/>
  <c r="AH345" i="10"/>
  <c r="AH346" i="10"/>
  <c r="AH347" i="10"/>
  <c r="AH348" i="10"/>
  <c r="AH349" i="10"/>
  <c r="AH350" i="10"/>
  <c r="AH351" i="10"/>
  <c r="AH352" i="10"/>
  <c r="AH353" i="10"/>
  <c r="AH354" i="10"/>
  <c r="AH355" i="10"/>
  <c r="AH356" i="10"/>
  <c r="AH357" i="10"/>
  <c r="AH358" i="10"/>
  <c r="AH359" i="10"/>
  <c r="AH360" i="10"/>
  <c r="AH361" i="10"/>
  <c r="AH362" i="10"/>
  <c r="AH363" i="10"/>
  <c r="AH364" i="10"/>
  <c r="AH365" i="10"/>
  <c r="AH366" i="10"/>
  <c r="AH367" i="10"/>
  <c r="AH368" i="10"/>
  <c r="AH369" i="10"/>
  <c r="AH370" i="10"/>
  <c r="AH371" i="10"/>
  <c r="AH372" i="10"/>
  <c r="AH373" i="10"/>
  <c r="D226" i="10"/>
  <c r="AI226" i="10" s="1"/>
  <c r="AJ226" i="10" s="1"/>
  <c r="D227" i="10"/>
  <c r="AI227" i="10" s="1"/>
  <c r="AJ227" i="10" s="1"/>
  <c r="AK227" i="10" s="1"/>
  <c r="D228" i="10"/>
  <c r="AI228" i="10" s="1"/>
  <c r="AJ228" i="10" s="1"/>
  <c r="AK228" i="10" s="1"/>
  <c r="D229" i="10"/>
  <c r="AI229" i="10" s="1"/>
  <c r="AJ229" i="10" s="1"/>
  <c r="AK229" i="10" s="1"/>
  <c r="D230" i="10"/>
  <c r="AI230" i="10" s="1"/>
  <c r="AJ230" i="10" s="1"/>
  <c r="AK230" i="10" s="1"/>
  <c r="D231" i="10"/>
  <c r="AI231" i="10" s="1"/>
  <c r="AJ231" i="10" s="1"/>
  <c r="AK231" i="10" s="1"/>
  <c r="D232" i="10"/>
  <c r="AI232" i="10" s="1"/>
  <c r="AJ232" i="10" s="1"/>
  <c r="AK232" i="10" s="1"/>
  <c r="D233" i="10"/>
  <c r="AI233" i="10" s="1"/>
  <c r="AJ233" i="10" s="1"/>
  <c r="AK233" i="10" s="1"/>
  <c r="D234" i="10"/>
  <c r="AI234" i="10" s="1"/>
  <c r="AJ234" i="10" s="1"/>
  <c r="AK234" i="10" s="1"/>
  <c r="D235" i="10"/>
  <c r="AI235" i="10" s="1"/>
  <c r="AJ235" i="10" s="1"/>
  <c r="AK235" i="10" s="1"/>
  <c r="D236" i="10"/>
  <c r="AI236" i="10" s="1"/>
  <c r="AJ236" i="10" s="1"/>
  <c r="AK236" i="10" s="1"/>
  <c r="D237" i="10"/>
  <c r="AI237" i="10" s="1"/>
  <c r="AJ237" i="10" s="1"/>
  <c r="AK237" i="10" s="1"/>
  <c r="D238" i="10"/>
  <c r="AI238" i="10" s="1"/>
  <c r="AJ238" i="10" s="1"/>
  <c r="AK238" i="10" s="1"/>
  <c r="D239" i="10"/>
  <c r="AI239" i="10" s="1"/>
  <c r="AJ239" i="10" s="1"/>
  <c r="AK239" i="10" s="1"/>
  <c r="D240" i="10"/>
  <c r="AI240" i="10" s="1"/>
  <c r="AJ240" i="10" s="1"/>
  <c r="AK240" i="10" s="1"/>
  <c r="D241" i="10"/>
  <c r="AI241" i="10" s="1"/>
  <c r="AJ241" i="10" s="1"/>
  <c r="AK241" i="10" s="1"/>
  <c r="D242" i="10"/>
  <c r="AI242" i="10" s="1"/>
  <c r="AJ242" i="10" s="1"/>
  <c r="AK242" i="10" s="1"/>
  <c r="D243" i="10"/>
  <c r="AI243" i="10" s="1"/>
  <c r="AJ243" i="10" s="1"/>
  <c r="AK243" i="10" s="1"/>
  <c r="D244" i="10"/>
  <c r="AI244" i="10" s="1"/>
  <c r="AJ244" i="10" s="1"/>
  <c r="AK244" i="10" s="1"/>
  <c r="D245" i="10"/>
  <c r="AI245" i="10" s="1"/>
  <c r="AJ245" i="10" s="1"/>
  <c r="AK245" i="10" s="1"/>
  <c r="D246" i="10"/>
  <c r="AI246" i="10" s="1"/>
  <c r="AJ246" i="10" s="1"/>
  <c r="AK246" i="10" s="1"/>
  <c r="D247" i="10"/>
  <c r="AI247" i="10" s="1"/>
  <c r="AJ247" i="10" s="1"/>
  <c r="AK247" i="10" s="1"/>
  <c r="D248" i="10"/>
  <c r="AI248" i="10" s="1"/>
  <c r="AJ248" i="10" s="1"/>
  <c r="AK248" i="10" s="1"/>
  <c r="D249" i="10"/>
  <c r="AI249" i="10" s="1"/>
  <c r="AJ249" i="10" s="1"/>
  <c r="AK249" i="10" s="1"/>
  <c r="D250" i="10"/>
  <c r="AI250" i="10" s="1"/>
  <c r="AJ250" i="10" s="1"/>
  <c r="AK250" i="10" s="1"/>
  <c r="D251" i="10"/>
  <c r="AI251" i="10" s="1"/>
  <c r="AJ251" i="10" s="1"/>
  <c r="AK251" i="10" s="1"/>
  <c r="D252" i="10"/>
  <c r="AI252" i="10" s="1"/>
  <c r="AJ252" i="10" s="1"/>
  <c r="AK252" i="10" s="1"/>
  <c r="D253" i="10"/>
  <c r="AI253" i="10" s="1"/>
  <c r="AJ253" i="10" s="1"/>
  <c r="AK253" i="10" s="1"/>
  <c r="D254" i="10"/>
  <c r="AI254" i="10" s="1"/>
  <c r="AJ254" i="10" s="1"/>
  <c r="AK254" i="10" s="1"/>
  <c r="D255" i="10"/>
  <c r="AI255" i="10" s="1"/>
  <c r="AJ255" i="10" s="1"/>
  <c r="AK255" i="10" s="1"/>
  <c r="D256" i="10"/>
  <c r="AI256" i="10" s="1"/>
  <c r="AJ256" i="10" s="1"/>
  <c r="AK256" i="10" s="1"/>
  <c r="D257" i="10"/>
  <c r="AI257" i="10" s="1"/>
  <c r="AJ257" i="10" s="1"/>
  <c r="AK257" i="10" s="1"/>
  <c r="D258" i="10"/>
  <c r="AI258" i="10" s="1"/>
  <c r="AJ258" i="10" s="1"/>
  <c r="AK258" i="10" s="1"/>
  <c r="D259" i="10"/>
  <c r="AI259" i="10" s="1"/>
  <c r="AJ259" i="10" s="1"/>
  <c r="AK259" i="10" s="1"/>
  <c r="D260" i="10"/>
  <c r="AI260" i="10" s="1"/>
  <c r="AJ260" i="10" s="1"/>
  <c r="AK260" i="10" s="1"/>
  <c r="D261" i="10"/>
  <c r="AI261" i="10" s="1"/>
  <c r="AJ261" i="10" s="1"/>
  <c r="AK261" i="10" s="1"/>
  <c r="D262" i="10"/>
  <c r="AI262" i="10" s="1"/>
  <c r="AJ262" i="10" s="1"/>
  <c r="AK262" i="10" s="1"/>
  <c r="D263" i="10"/>
  <c r="AI263" i="10" s="1"/>
  <c r="AJ263" i="10" s="1"/>
  <c r="AK263" i="10" s="1"/>
  <c r="D264" i="10"/>
  <c r="AI264" i="10" s="1"/>
  <c r="AJ264" i="10" s="1"/>
  <c r="AK264" i="10" s="1"/>
  <c r="D265" i="10"/>
  <c r="AI265" i="10" s="1"/>
  <c r="AJ265" i="10" s="1"/>
  <c r="AK265" i="10" s="1"/>
  <c r="D266" i="10"/>
  <c r="AI266" i="10" s="1"/>
  <c r="AJ266" i="10" s="1"/>
  <c r="AK266" i="10" s="1"/>
  <c r="D267" i="10"/>
  <c r="AI267" i="10" s="1"/>
  <c r="AJ267" i="10" s="1"/>
  <c r="AK267" i="10" s="1"/>
  <c r="D268" i="10"/>
  <c r="AI268" i="10" s="1"/>
  <c r="AJ268" i="10" s="1"/>
  <c r="AK268" i="10" s="1"/>
  <c r="D269" i="10"/>
  <c r="AI269" i="10" s="1"/>
  <c r="AJ269" i="10" s="1"/>
  <c r="AK269" i="10" s="1"/>
  <c r="D270" i="10"/>
  <c r="AI270" i="10" s="1"/>
  <c r="AJ270" i="10" s="1"/>
  <c r="AK270" i="10" s="1"/>
  <c r="D271" i="10"/>
  <c r="AI271" i="10" s="1"/>
  <c r="AJ271" i="10" s="1"/>
  <c r="AK271" i="10" s="1"/>
  <c r="D272" i="10"/>
  <c r="AI272" i="10" s="1"/>
  <c r="AJ272" i="10" s="1"/>
  <c r="AK272" i="10" s="1"/>
  <c r="D273" i="10"/>
  <c r="AI273" i="10" s="1"/>
  <c r="AJ273" i="10" s="1"/>
  <c r="AK273" i="10" s="1"/>
  <c r="D274" i="10"/>
  <c r="AI274" i="10" s="1"/>
  <c r="AJ274" i="10" s="1"/>
  <c r="AK274" i="10" s="1"/>
  <c r="D275" i="10"/>
  <c r="AI275" i="10" s="1"/>
  <c r="AJ275" i="10" s="1"/>
  <c r="AK275" i="10" s="1"/>
  <c r="D276" i="10"/>
  <c r="AI276" i="10" s="1"/>
  <c r="AJ276" i="10" s="1"/>
  <c r="AK276" i="10" s="1"/>
  <c r="D277" i="10"/>
  <c r="AI277" i="10" s="1"/>
  <c r="AJ277" i="10" s="1"/>
  <c r="AK277" i="10" s="1"/>
  <c r="D278" i="10"/>
  <c r="AI278" i="10" s="1"/>
  <c r="AJ278" i="10" s="1"/>
  <c r="AK278" i="10" s="1"/>
  <c r="D279" i="10"/>
  <c r="AI279" i="10" s="1"/>
  <c r="AJ279" i="10" s="1"/>
  <c r="AK279" i="10" s="1"/>
  <c r="D280" i="10"/>
  <c r="AI280" i="10" s="1"/>
  <c r="AJ280" i="10" s="1"/>
  <c r="AK280" i="10" s="1"/>
  <c r="D281" i="10"/>
  <c r="AI281" i="10" s="1"/>
  <c r="AJ281" i="10" s="1"/>
  <c r="AK281" i="10" s="1"/>
  <c r="D282" i="10"/>
  <c r="AI282" i="10" s="1"/>
  <c r="AJ282" i="10" s="1"/>
  <c r="AK282" i="10" s="1"/>
  <c r="D283" i="10"/>
  <c r="AI283" i="10" s="1"/>
  <c r="AJ283" i="10" s="1"/>
  <c r="AK283" i="10" s="1"/>
  <c r="D284" i="10"/>
  <c r="AI284" i="10" s="1"/>
  <c r="AJ284" i="10" s="1"/>
  <c r="AK284" i="10" s="1"/>
  <c r="D285" i="10"/>
  <c r="AI285" i="10" s="1"/>
  <c r="AJ285" i="10" s="1"/>
  <c r="AK285" i="10" s="1"/>
  <c r="D286" i="10"/>
  <c r="AI286" i="10" s="1"/>
  <c r="AJ286" i="10" s="1"/>
  <c r="AK286" i="10" s="1"/>
  <c r="D287" i="10"/>
  <c r="AI287" i="10" s="1"/>
  <c r="AJ287" i="10" s="1"/>
  <c r="AK287" i="10" s="1"/>
  <c r="D288" i="10"/>
  <c r="AI288" i="10" s="1"/>
  <c r="AJ288" i="10" s="1"/>
  <c r="AK288" i="10" s="1"/>
  <c r="D289" i="10"/>
  <c r="AI289" i="10" s="1"/>
  <c r="AJ289" i="10" s="1"/>
  <c r="AK289" i="10" s="1"/>
  <c r="D290" i="10"/>
  <c r="AI290" i="10" s="1"/>
  <c r="AJ290" i="10" s="1"/>
  <c r="AK290" i="10" s="1"/>
  <c r="D291" i="10"/>
  <c r="AI291" i="10" s="1"/>
  <c r="AJ291" i="10" s="1"/>
  <c r="AK291" i="10" s="1"/>
  <c r="D292" i="10"/>
  <c r="AI292" i="10" s="1"/>
  <c r="AJ292" i="10" s="1"/>
  <c r="AK292" i="10" s="1"/>
  <c r="D293" i="10"/>
  <c r="AI293" i="10" s="1"/>
  <c r="AJ293" i="10" s="1"/>
  <c r="AK293" i="10" s="1"/>
  <c r="D294" i="10"/>
  <c r="AI294" i="10" s="1"/>
  <c r="AJ294" i="10" s="1"/>
  <c r="AK294" i="10" s="1"/>
  <c r="D295" i="10"/>
  <c r="AI295" i="10" s="1"/>
  <c r="AJ295" i="10" s="1"/>
  <c r="AK295" i="10" s="1"/>
  <c r="D296" i="10"/>
  <c r="AI296" i="10" s="1"/>
  <c r="AJ296" i="10" s="1"/>
  <c r="AK296" i="10" s="1"/>
  <c r="D297" i="10"/>
  <c r="AI297" i="10" s="1"/>
  <c r="AJ297" i="10" s="1"/>
  <c r="AK297" i="10" s="1"/>
  <c r="D298" i="10"/>
  <c r="AI298" i="10" s="1"/>
  <c r="AJ298" i="10" s="1"/>
  <c r="AK298" i="10" s="1"/>
  <c r="D299" i="10"/>
  <c r="AI299" i="10" s="1"/>
  <c r="AJ299" i="10" s="1"/>
  <c r="AK299" i="10" s="1"/>
  <c r="D300" i="10"/>
  <c r="AI300" i="10" s="1"/>
  <c r="AJ300" i="10" s="1"/>
  <c r="AK300" i="10" s="1"/>
  <c r="D301" i="10"/>
  <c r="AI301" i="10" s="1"/>
  <c r="AJ301" i="10" s="1"/>
  <c r="AK301" i="10" s="1"/>
  <c r="D302" i="10"/>
  <c r="AI302" i="10" s="1"/>
  <c r="AJ302" i="10" s="1"/>
  <c r="AK302" i="10" s="1"/>
  <c r="D303" i="10"/>
  <c r="AI303" i="10" s="1"/>
  <c r="AJ303" i="10" s="1"/>
  <c r="AK303" i="10" s="1"/>
  <c r="D304" i="10"/>
  <c r="AI304" i="10" s="1"/>
  <c r="AJ304" i="10" s="1"/>
  <c r="AK304" i="10" s="1"/>
  <c r="D305" i="10"/>
  <c r="AI305" i="10" s="1"/>
  <c r="AJ305" i="10" s="1"/>
  <c r="AK305" i="10" s="1"/>
  <c r="D306" i="10"/>
  <c r="AI306" i="10" s="1"/>
  <c r="AJ306" i="10" s="1"/>
  <c r="AK306" i="10" s="1"/>
  <c r="D307" i="10"/>
  <c r="AI307" i="10" s="1"/>
  <c r="AJ307" i="10" s="1"/>
  <c r="AK307" i="10" s="1"/>
  <c r="D308" i="10"/>
  <c r="AI308" i="10" s="1"/>
  <c r="AJ308" i="10" s="1"/>
  <c r="AK308" i="10" s="1"/>
  <c r="D309" i="10"/>
  <c r="AI309" i="10" s="1"/>
  <c r="AJ309" i="10" s="1"/>
  <c r="AK309" i="10" s="1"/>
  <c r="D310" i="10"/>
  <c r="AI310" i="10" s="1"/>
  <c r="AJ310" i="10" s="1"/>
  <c r="AK310" i="10" s="1"/>
  <c r="D311" i="10"/>
  <c r="AI311" i="10" s="1"/>
  <c r="AJ311" i="10" s="1"/>
  <c r="AK311" i="10" s="1"/>
  <c r="D312" i="10"/>
  <c r="AI312" i="10" s="1"/>
  <c r="AJ312" i="10" s="1"/>
  <c r="AK312" i="10" s="1"/>
  <c r="D313" i="10"/>
  <c r="AI313" i="10" s="1"/>
  <c r="AJ313" i="10" s="1"/>
  <c r="AK313" i="10" s="1"/>
  <c r="D314" i="10"/>
  <c r="AI314" i="10" s="1"/>
  <c r="AJ314" i="10" s="1"/>
  <c r="AK314" i="10" s="1"/>
  <c r="D315" i="10"/>
  <c r="AI315" i="10" s="1"/>
  <c r="AJ315" i="10" s="1"/>
  <c r="AK315" i="10" s="1"/>
  <c r="D316" i="10"/>
  <c r="AI316" i="10" s="1"/>
  <c r="AJ316" i="10" s="1"/>
  <c r="AK316" i="10" s="1"/>
  <c r="D317" i="10"/>
  <c r="AI317" i="10" s="1"/>
  <c r="AJ317" i="10" s="1"/>
  <c r="AK317" i="10" s="1"/>
  <c r="D318" i="10"/>
  <c r="AI318" i="10" s="1"/>
  <c r="AJ318" i="10" s="1"/>
  <c r="AK318" i="10" s="1"/>
  <c r="D319" i="10"/>
  <c r="AI319" i="10" s="1"/>
  <c r="AJ319" i="10" s="1"/>
  <c r="AK319" i="10" s="1"/>
  <c r="D320" i="10"/>
  <c r="AI320" i="10" s="1"/>
  <c r="AJ320" i="10" s="1"/>
  <c r="AK320" i="10" s="1"/>
  <c r="D321" i="10"/>
  <c r="AI321" i="10" s="1"/>
  <c r="AJ321" i="10" s="1"/>
  <c r="AK321" i="10" s="1"/>
  <c r="D322" i="10"/>
  <c r="AI322" i="10" s="1"/>
  <c r="AJ322" i="10" s="1"/>
  <c r="AK322" i="10" s="1"/>
  <c r="D323" i="10"/>
  <c r="AI323" i="10" s="1"/>
  <c r="AJ323" i="10" s="1"/>
  <c r="AK323" i="10" s="1"/>
  <c r="D324" i="10"/>
  <c r="AI324" i="10" s="1"/>
  <c r="AJ324" i="10" s="1"/>
  <c r="AK324" i="10" s="1"/>
  <c r="D325" i="10"/>
  <c r="AI325" i="10" s="1"/>
  <c r="AJ325" i="10" s="1"/>
  <c r="AK325" i="10" s="1"/>
  <c r="D326" i="10"/>
  <c r="AI326" i="10" s="1"/>
  <c r="AJ326" i="10" s="1"/>
  <c r="AK326" i="10" s="1"/>
  <c r="D327" i="10"/>
  <c r="AI327" i="10" s="1"/>
  <c r="AJ327" i="10" s="1"/>
  <c r="AK327" i="10" s="1"/>
  <c r="D328" i="10"/>
  <c r="AI328" i="10" s="1"/>
  <c r="AJ328" i="10" s="1"/>
  <c r="AK328" i="10" s="1"/>
  <c r="D329" i="10"/>
  <c r="AI329" i="10" s="1"/>
  <c r="AJ329" i="10" s="1"/>
  <c r="AK329" i="10" s="1"/>
  <c r="D330" i="10"/>
  <c r="AI330" i="10" s="1"/>
  <c r="AJ330" i="10" s="1"/>
  <c r="AK330" i="10" s="1"/>
  <c r="D331" i="10"/>
  <c r="AI331" i="10" s="1"/>
  <c r="AJ331" i="10" s="1"/>
  <c r="AK331" i="10" s="1"/>
  <c r="D332" i="10"/>
  <c r="AI332" i="10" s="1"/>
  <c r="AJ332" i="10" s="1"/>
  <c r="AK332" i="10" s="1"/>
  <c r="D333" i="10"/>
  <c r="AI333" i="10" s="1"/>
  <c r="AJ333" i="10" s="1"/>
  <c r="AK333" i="10" s="1"/>
  <c r="D334" i="10"/>
  <c r="AI334" i="10" s="1"/>
  <c r="AJ334" i="10" s="1"/>
  <c r="AK334" i="10" s="1"/>
  <c r="D335" i="10"/>
  <c r="AI335" i="10" s="1"/>
  <c r="AJ335" i="10" s="1"/>
  <c r="AK335" i="10" s="1"/>
  <c r="D336" i="10"/>
  <c r="AI336" i="10" s="1"/>
  <c r="AJ336" i="10" s="1"/>
  <c r="AK336" i="10" s="1"/>
  <c r="D337" i="10"/>
  <c r="AI337" i="10" s="1"/>
  <c r="AJ337" i="10" s="1"/>
  <c r="AK337" i="10" s="1"/>
  <c r="D338" i="10"/>
  <c r="AI338" i="10" s="1"/>
  <c r="AJ338" i="10" s="1"/>
  <c r="AK338" i="10" s="1"/>
  <c r="D339" i="10"/>
  <c r="AI339" i="10" s="1"/>
  <c r="AJ339" i="10" s="1"/>
  <c r="AK339" i="10" s="1"/>
  <c r="D340" i="10"/>
  <c r="AI340" i="10" s="1"/>
  <c r="AJ340" i="10" s="1"/>
  <c r="AK340" i="10" s="1"/>
  <c r="D341" i="10"/>
  <c r="AI341" i="10" s="1"/>
  <c r="AJ341" i="10" s="1"/>
  <c r="AK341" i="10" s="1"/>
  <c r="D342" i="10"/>
  <c r="AI342" i="10" s="1"/>
  <c r="AJ342" i="10" s="1"/>
  <c r="AK342" i="10" s="1"/>
  <c r="D343" i="10"/>
  <c r="AI343" i="10" s="1"/>
  <c r="AJ343" i="10" s="1"/>
  <c r="AK343" i="10" s="1"/>
  <c r="D344" i="10"/>
  <c r="AI344" i="10" s="1"/>
  <c r="AJ344" i="10" s="1"/>
  <c r="AK344" i="10" s="1"/>
  <c r="D345" i="10"/>
  <c r="AI345" i="10" s="1"/>
  <c r="AJ345" i="10" s="1"/>
  <c r="AK345" i="10" s="1"/>
  <c r="D346" i="10"/>
  <c r="AI346" i="10" s="1"/>
  <c r="AJ346" i="10" s="1"/>
  <c r="AK346" i="10" s="1"/>
  <c r="D347" i="10"/>
  <c r="AI347" i="10" s="1"/>
  <c r="AJ347" i="10" s="1"/>
  <c r="AK347" i="10" s="1"/>
  <c r="D348" i="10"/>
  <c r="AI348" i="10" s="1"/>
  <c r="AJ348" i="10" s="1"/>
  <c r="AK348" i="10" s="1"/>
  <c r="D349" i="10"/>
  <c r="AI349" i="10" s="1"/>
  <c r="AJ349" i="10" s="1"/>
  <c r="AK349" i="10" s="1"/>
  <c r="D350" i="10"/>
  <c r="AI350" i="10" s="1"/>
  <c r="AJ350" i="10" s="1"/>
  <c r="AK350" i="10" s="1"/>
  <c r="D351" i="10"/>
  <c r="AI351" i="10" s="1"/>
  <c r="AJ351" i="10" s="1"/>
  <c r="AK351" i="10" s="1"/>
  <c r="D352" i="10"/>
  <c r="AI352" i="10" s="1"/>
  <c r="AJ352" i="10" s="1"/>
  <c r="AK352" i="10" s="1"/>
  <c r="D353" i="10"/>
  <c r="AI353" i="10" s="1"/>
  <c r="AJ353" i="10" s="1"/>
  <c r="AK353" i="10" s="1"/>
  <c r="D354" i="10"/>
  <c r="AI354" i="10" s="1"/>
  <c r="AJ354" i="10" s="1"/>
  <c r="AK354" i="10" s="1"/>
  <c r="D355" i="10"/>
  <c r="AI355" i="10" s="1"/>
  <c r="AJ355" i="10" s="1"/>
  <c r="AK355" i="10" s="1"/>
  <c r="D356" i="10"/>
  <c r="AI356" i="10" s="1"/>
  <c r="AJ356" i="10" s="1"/>
  <c r="AK356" i="10" s="1"/>
  <c r="D357" i="10"/>
  <c r="AI357" i="10" s="1"/>
  <c r="AJ357" i="10" s="1"/>
  <c r="AK357" i="10" s="1"/>
  <c r="D358" i="10"/>
  <c r="AI358" i="10" s="1"/>
  <c r="AJ358" i="10" s="1"/>
  <c r="AK358" i="10" s="1"/>
  <c r="D359" i="10"/>
  <c r="AI359" i="10" s="1"/>
  <c r="AJ359" i="10" s="1"/>
  <c r="AK359" i="10" s="1"/>
  <c r="D360" i="10"/>
  <c r="AI360" i="10" s="1"/>
  <c r="AJ360" i="10" s="1"/>
  <c r="AK360" i="10" s="1"/>
  <c r="D361" i="10"/>
  <c r="AI361" i="10" s="1"/>
  <c r="AJ361" i="10" s="1"/>
  <c r="AK361" i="10" s="1"/>
  <c r="D362" i="10"/>
  <c r="AI362" i="10" s="1"/>
  <c r="AJ362" i="10" s="1"/>
  <c r="AK362" i="10" s="1"/>
  <c r="D363" i="10"/>
  <c r="AI363" i="10" s="1"/>
  <c r="AJ363" i="10" s="1"/>
  <c r="AK363" i="10" s="1"/>
  <c r="D364" i="10"/>
  <c r="AI364" i="10" s="1"/>
  <c r="AJ364" i="10" s="1"/>
  <c r="AK364" i="10" s="1"/>
  <c r="D365" i="10"/>
  <c r="AI365" i="10" s="1"/>
  <c r="AJ365" i="10" s="1"/>
  <c r="AK365" i="10" s="1"/>
  <c r="D366" i="10"/>
  <c r="AI366" i="10" s="1"/>
  <c r="AJ366" i="10" s="1"/>
  <c r="AK366" i="10" s="1"/>
  <c r="D367" i="10"/>
  <c r="AI367" i="10" s="1"/>
  <c r="AJ367" i="10" s="1"/>
  <c r="AK367" i="10" s="1"/>
  <c r="D368" i="10"/>
  <c r="AI368" i="10" s="1"/>
  <c r="AJ368" i="10" s="1"/>
  <c r="AK368" i="10" s="1"/>
  <c r="D369" i="10"/>
  <c r="AI369" i="10" s="1"/>
  <c r="AJ369" i="10" s="1"/>
  <c r="AK369" i="10" s="1"/>
  <c r="D370" i="10"/>
  <c r="AI370" i="10" s="1"/>
  <c r="AJ370" i="10" s="1"/>
  <c r="AK370" i="10" s="1"/>
  <c r="D371" i="10"/>
  <c r="AI371" i="10" s="1"/>
  <c r="AJ371" i="10" s="1"/>
  <c r="AK371" i="10" s="1"/>
  <c r="D372" i="10"/>
  <c r="AI372" i="10" s="1"/>
  <c r="AJ372" i="10" s="1"/>
  <c r="AK372" i="10" s="1"/>
  <c r="D373" i="10"/>
  <c r="AI373" i="10" s="1"/>
  <c r="AJ373" i="10" s="1"/>
  <c r="AK373" i="10" s="1"/>
  <c r="D374" i="10"/>
  <c r="AI374" i="10" s="1"/>
  <c r="AJ374" i="10" s="1"/>
  <c r="AK374" i="10" s="1"/>
  <c r="AI62" i="10"/>
  <c r="AI63" i="10"/>
  <c r="AJ63" i="10" s="1"/>
  <c r="AI64" i="10"/>
  <c r="AJ64" i="10" s="1"/>
  <c r="AI65" i="10"/>
  <c r="AJ65" i="10" s="1"/>
  <c r="AI66" i="10"/>
  <c r="AJ66" i="10" s="1"/>
  <c r="AI67" i="10"/>
  <c r="AJ67" i="10" s="1"/>
  <c r="AI68" i="10"/>
  <c r="AJ68" i="10" s="1"/>
  <c r="AI69" i="10"/>
  <c r="AJ69" i="10" s="1"/>
  <c r="AI70" i="10"/>
  <c r="AJ70" i="10" s="1"/>
  <c r="AI71" i="10"/>
  <c r="AJ71" i="10" s="1"/>
  <c r="AI72" i="10"/>
  <c r="AJ72" i="10" s="1"/>
  <c r="AI73" i="10"/>
  <c r="AJ73" i="10" s="1"/>
  <c r="AI74" i="10"/>
  <c r="AJ74" i="10" s="1"/>
  <c r="AI75" i="10"/>
  <c r="AJ75" i="10" s="1"/>
  <c r="AI76" i="10"/>
  <c r="AJ76" i="10" s="1"/>
  <c r="AI77" i="10"/>
  <c r="AJ77" i="10" s="1"/>
  <c r="AI78" i="10"/>
  <c r="AJ78" i="10" s="1"/>
  <c r="AI79" i="10"/>
  <c r="AJ79" i="10" s="1"/>
  <c r="AI80" i="10"/>
  <c r="AJ80" i="10" s="1"/>
  <c r="AI81" i="10"/>
  <c r="AJ81" i="10" s="1"/>
  <c r="AI82" i="10"/>
  <c r="AJ82" i="10" s="1"/>
  <c r="AI83" i="10"/>
  <c r="AJ83" i="10" s="1"/>
  <c r="AI84" i="10"/>
  <c r="AJ84" i="10" s="1"/>
  <c r="AI85" i="10"/>
  <c r="AJ85" i="10" s="1"/>
  <c r="AI86" i="10"/>
  <c r="AJ86" i="10" s="1"/>
  <c r="AI87" i="10"/>
  <c r="AJ87" i="10" s="1"/>
  <c r="AI88" i="10"/>
  <c r="AJ88" i="10" s="1"/>
  <c r="AI89" i="10"/>
  <c r="AJ89" i="10" s="1"/>
  <c r="AI90" i="10"/>
  <c r="AJ90" i="10" s="1"/>
  <c r="AI91" i="10"/>
  <c r="AJ91" i="10" s="1"/>
  <c r="AI92" i="10"/>
  <c r="AJ92" i="10" s="1"/>
  <c r="AI93" i="10"/>
  <c r="AJ93" i="10" s="1"/>
  <c r="AI94" i="10"/>
  <c r="AJ94" i="10" s="1"/>
  <c r="AI95" i="10"/>
  <c r="AJ95" i="10" s="1"/>
  <c r="AI96" i="10"/>
  <c r="AJ96" i="10" s="1"/>
  <c r="AI97" i="10"/>
  <c r="AJ97" i="10" s="1"/>
  <c r="AI98" i="10"/>
  <c r="AJ98" i="10" s="1"/>
  <c r="AI99" i="10"/>
  <c r="AJ99" i="10" s="1"/>
  <c r="AI100" i="10"/>
  <c r="AJ100" i="10" s="1"/>
  <c r="AI101" i="10"/>
  <c r="AJ101" i="10" s="1"/>
  <c r="AI102" i="10"/>
  <c r="AJ102" i="10" s="1"/>
  <c r="AI103" i="10"/>
  <c r="AJ103" i="10" s="1"/>
  <c r="AI104" i="10"/>
  <c r="AJ104" i="10" s="1"/>
  <c r="AI105" i="10"/>
  <c r="AJ105" i="10" s="1"/>
  <c r="AI106" i="10"/>
  <c r="AJ106" i="10" s="1"/>
  <c r="AI107" i="10"/>
  <c r="AJ107" i="10" s="1"/>
  <c r="AI108" i="10"/>
  <c r="AJ108" i="10" s="1"/>
  <c r="AI109" i="10"/>
  <c r="AJ109" i="10" s="1"/>
  <c r="AI110" i="10"/>
  <c r="AJ110" i="10" s="1"/>
  <c r="AI111" i="10"/>
  <c r="AJ111" i="10" s="1"/>
  <c r="AI112" i="10"/>
  <c r="AJ112" i="10" s="1"/>
  <c r="AI113" i="10"/>
  <c r="AJ113" i="10" s="1"/>
  <c r="AI114" i="10"/>
  <c r="AJ114" i="10" s="1"/>
  <c r="AI115" i="10"/>
  <c r="AJ115" i="10" s="1"/>
  <c r="AI116" i="10"/>
  <c r="AJ116" i="10" s="1"/>
  <c r="AI117" i="10"/>
  <c r="AJ117" i="10" s="1"/>
  <c r="AI118" i="10"/>
  <c r="AJ118" i="10" s="1"/>
  <c r="AI119" i="10"/>
  <c r="AJ119" i="10" s="1"/>
  <c r="AI120" i="10"/>
  <c r="AJ120" i="10" s="1"/>
  <c r="AI121" i="10"/>
  <c r="AJ121" i="10" s="1"/>
  <c r="AI122" i="10"/>
  <c r="AJ122" i="10" s="1"/>
  <c r="AI123" i="10"/>
  <c r="AJ123" i="10" s="1"/>
  <c r="AI124" i="10"/>
  <c r="AJ124" i="10" s="1"/>
  <c r="AI125" i="10"/>
  <c r="AJ125" i="10" s="1"/>
  <c r="AI126" i="10"/>
  <c r="AJ126" i="10" s="1"/>
  <c r="AI127" i="10"/>
  <c r="AJ127" i="10" s="1"/>
  <c r="AI128" i="10"/>
  <c r="AJ128" i="10" s="1"/>
  <c r="AI129" i="10"/>
  <c r="AJ129" i="10" s="1"/>
  <c r="AI130" i="10"/>
  <c r="AJ130" i="10" s="1"/>
  <c r="AI131" i="10"/>
  <c r="AJ131" i="10" s="1"/>
  <c r="AI132" i="10"/>
  <c r="AJ132" i="10" s="1"/>
  <c r="AI133" i="10"/>
  <c r="AJ133" i="10" s="1"/>
  <c r="AI134" i="10"/>
  <c r="AJ134" i="10" s="1"/>
  <c r="AI135" i="10"/>
  <c r="AJ135" i="10" s="1"/>
  <c r="AI136" i="10"/>
  <c r="AJ136" i="10" s="1"/>
  <c r="AI137" i="10"/>
  <c r="AJ137" i="10" s="1"/>
  <c r="AI138" i="10"/>
  <c r="AJ138" i="10" s="1"/>
  <c r="AI139" i="10"/>
  <c r="AJ139" i="10" s="1"/>
  <c r="AI140" i="10"/>
  <c r="AJ140" i="10" s="1"/>
  <c r="AI141" i="10"/>
  <c r="AJ141" i="10" s="1"/>
  <c r="AI142" i="10"/>
  <c r="AJ142" i="10" s="1"/>
  <c r="AI143" i="10"/>
  <c r="AJ143" i="10" s="1"/>
  <c r="AI144" i="10"/>
  <c r="AJ144" i="10" s="1"/>
  <c r="AI145" i="10"/>
  <c r="AJ145" i="10" s="1"/>
  <c r="AI146" i="10"/>
  <c r="AJ146" i="10" s="1"/>
  <c r="AI147" i="10"/>
  <c r="AJ147" i="10" s="1"/>
  <c r="AI148" i="10"/>
  <c r="AJ148" i="10" s="1"/>
  <c r="AI149" i="10"/>
  <c r="AJ149" i="10" s="1"/>
  <c r="AI150" i="10"/>
  <c r="AJ150" i="10" s="1"/>
  <c r="AI151" i="10"/>
  <c r="AJ151" i="10" s="1"/>
  <c r="AI152" i="10"/>
  <c r="AJ152" i="10" s="1"/>
  <c r="AI153" i="10"/>
  <c r="AJ153" i="10" s="1"/>
  <c r="AI154" i="10"/>
  <c r="AJ154" i="10" s="1"/>
  <c r="AI155" i="10"/>
  <c r="AJ155" i="10" s="1"/>
  <c r="AI156" i="10"/>
  <c r="AJ156" i="10" s="1"/>
  <c r="AI157" i="10"/>
  <c r="AJ157" i="10" s="1"/>
  <c r="AI158" i="10"/>
  <c r="AJ158" i="10" s="1"/>
  <c r="AI159" i="10"/>
  <c r="AJ159" i="10" s="1"/>
  <c r="AI160" i="10"/>
  <c r="AJ160" i="10" s="1"/>
  <c r="AI161" i="10"/>
  <c r="AJ161" i="10" s="1"/>
  <c r="AI162" i="10"/>
  <c r="AJ162" i="10" s="1"/>
  <c r="AI163" i="10"/>
  <c r="AJ163" i="10" s="1"/>
  <c r="AI164" i="10"/>
  <c r="AJ164" i="10" s="1"/>
  <c r="AI165" i="10"/>
  <c r="AJ165" i="10" s="1"/>
  <c r="AI166" i="10"/>
  <c r="AJ166" i="10" s="1"/>
  <c r="AI167" i="10"/>
  <c r="AJ167" i="10" s="1"/>
  <c r="AI168" i="10"/>
  <c r="AJ168" i="10" s="1"/>
  <c r="AI169" i="10"/>
  <c r="AJ169" i="10" s="1"/>
  <c r="AI170" i="10"/>
  <c r="AJ170" i="10" s="1"/>
  <c r="AI171" i="10"/>
  <c r="AJ171" i="10" s="1"/>
  <c r="AI172" i="10"/>
  <c r="AJ172" i="10" s="1"/>
  <c r="AI173" i="10"/>
  <c r="AJ173" i="10" s="1"/>
  <c r="AI174" i="10"/>
  <c r="AJ174" i="10" s="1"/>
  <c r="AI175" i="10"/>
  <c r="AJ175" i="10" s="1"/>
  <c r="AI176" i="10"/>
  <c r="AJ176" i="10" s="1"/>
  <c r="AI177" i="10"/>
  <c r="AJ177" i="10" s="1"/>
  <c r="AI178" i="10"/>
  <c r="AJ178" i="10" s="1"/>
  <c r="AI179" i="10"/>
  <c r="AJ179" i="10" s="1"/>
  <c r="AI180" i="10"/>
  <c r="AJ180" i="10" s="1"/>
  <c r="AI181" i="10"/>
  <c r="AJ181" i="10" s="1"/>
  <c r="AI182" i="10"/>
  <c r="AJ182" i="10" s="1"/>
  <c r="AI183" i="10"/>
  <c r="AJ183" i="10" s="1"/>
  <c r="AI184" i="10"/>
  <c r="AJ184" i="10" s="1"/>
  <c r="AI185" i="10"/>
  <c r="AJ185" i="10" s="1"/>
  <c r="AI186" i="10"/>
  <c r="AJ186" i="10" s="1"/>
  <c r="AI187" i="10"/>
  <c r="AJ187" i="10" s="1"/>
  <c r="AI188" i="10"/>
  <c r="AJ188" i="10" s="1"/>
  <c r="AI189" i="10"/>
  <c r="AJ189" i="10" s="1"/>
  <c r="AI190" i="10"/>
  <c r="AJ190" i="10" s="1"/>
  <c r="AI191" i="10"/>
  <c r="AJ191" i="10" s="1"/>
  <c r="AI192" i="10"/>
  <c r="AJ192" i="10" s="1"/>
  <c r="AI193" i="10"/>
  <c r="AJ193" i="10" s="1"/>
  <c r="AI194" i="10"/>
  <c r="AJ194" i="10" s="1"/>
  <c r="AI195" i="10"/>
  <c r="AJ195" i="10" s="1"/>
  <c r="AI196" i="10"/>
  <c r="AJ196" i="10" s="1"/>
  <c r="AI197" i="10"/>
  <c r="AJ197" i="10" s="1"/>
  <c r="AI198" i="10"/>
  <c r="AJ198" i="10" s="1"/>
  <c r="AI199" i="10"/>
  <c r="AJ199" i="10" s="1"/>
  <c r="AI200" i="10"/>
  <c r="AJ200" i="10" s="1"/>
  <c r="AI201" i="10"/>
  <c r="AJ201" i="10" s="1"/>
  <c r="AI202" i="10"/>
  <c r="AJ202" i="10" s="1"/>
  <c r="AI203" i="10"/>
  <c r="AJ203" i="10" s="1"/>
  <c r="AI204" i="10"/>
  <c r="AJ204" i="10" s="1"/>
  <c r="AI205" i="10"/>
  <c r="AJ205" i="10" s="1"/>
  <c r="AI206" i="10"/>
  <c r="AJ206" i="10" s="1"/>
  <c r="AI207" i="10"/>
  <c r="AJ207" i="10" s="1"/>
  <c r="AI208" i="10"/>
  <c r="AJ208" i="10" s="1"/>
  <c r="AI209" i="10"/>
  <c r="AJ209" i="10" s="1"/>
  <c r="AI210" i="10"/>
  <c r="AJ210" i="10" s="1"/>
  <c r="B45" i="10"/>
  <c r="B47" i="10"/>
  <c r="B46" i="10"/>
  <c r="B44" i="10"/>
  <c r="AG30" i="9"/>
  <c r="AG31" i="9"/>
  <c r="AG32" i="9"/>
  <c r="AG33" i="9"/>
  <c r="AG34" i="9"/>
  <c r="AG35" i="9"/>
  <c r="D35" i="9"/>
  <c r="AH35" i="9"/>
  <c r="AI35" i="9" s="1"/>
  <c r="AJ35" i="9" s="1"/>
  <c r="AG36" i="9"/>
  <c r="D36" i="9"/>
  <c r="AH36" i="9" s="1"/>
  <c r="AI36" i="9" s="1"/>
  <c r="AJ36" i="9" s="1"/>
  <c r="AG37" i="9"/>
  <c r="D37" i="9"/>
  <c r="AH37" i="9"/>
  <c r="AI37" i="9" s="1"/>
  <c r="AJ37" i="9" s="1"/>
  <c r="AG38" i="9"/>
  <c r="D38" i="9"/>
  <c r="AH38" i="9" s="1"/>
  <c r="AI38" i="9" s="1"/>
  <c r="AJ38" i="9" s="1"/>
  <c r="AG39" i="9"/>
  <c r="D39" i="9"/>
  <c r="AH39" i="9"/>
  <c r="AI39" i="9" s="1"/>
  <c r="AJ39" i="9"/>
  <c r="AG40" i="9"/>
  <c r="D40" i="9"/>
  <c r="AH40" i="9" s="1"/>
  <c r="AI40" i="9" s="1"/>
  <c r="AJ40" i="9" s="1"/>
  <c r="AG41" i="9"/>
  <c r="D41" i="9"/>
  <c r="AH41" i="9"/>
  <c r="AI41" i="9" s="1"/>
  <c r="AJ41" i="9" s="1"/>
  <c r="AG42" i="9"/>
  <c r="D42" i="9"/>
  <c r="AH42" i="9" s="1"/>
  <c r="AI42" i="9" s="1"/>
  <c r="AJ42" i="9" s="1"/>
  <c r="AG43" i="9"/>
  <c r="D43" i="9"/>
  <c r="AH43" i="9"/>
  <c r="AI43" i="9" s="1"/>
  <c r="AJ43" i="9"/>
  <c r="AG44" i="9"/>
  <c r="D44" i="9"/>
  <c r="AH44" i="9" s="1"/>
  <c r="AI44" i="9" s="1"/>
  <c r="AJ44" i="9" s="1"/>
  <c r="AG45" i="9"/>
  <c r="D45" i="9"/>
  <c r="AH45" i="9"/>
  <c r="AI45" i="9" s="1"/>
  <c r="AJ45" i="9" s="1"/>
  <c r="AG46" i="9"/>
  <c r="D46" i="9"/>
  <c r="AH46" i="9" s="1"/>
  <c r="AI46" i="9" s="1"/>
  <c r="AJ46" i="9" s="1"/>
  <c r="AG47" i="9"/>
  <c r="D47" i="9"/>
  <c r="AH47" i="9" s="1"/>
  <c r="AI47" i="9" s="1"/>
  <c r="AJ47" i="9" s="1"/>
  <c r="AG48" i="9"/>
  <c r="D48" i="9"/>
  <c r="AH48" i="9" s="1"/>
  <c r="AI48" i="9" s="1"/>
  <c r="AJ48" i="9" s="1"/>
  <c r="AG49" i="9"/>
  <c r="D49" i="9"/>
  <c r="AH49" i="9"/>
  <c r="AI49" i="9" s="1"/>
  <c r="AJ49" i="9" s="1"/>
  <c r="AG50" i="9"/>
  <c r="D50" i="9"/>
  <c r="AH50" i="9" s="1"/>
  <c r="AI50" i="9" s="1"/>
  <c r="AJ50" i="9" s="1"/>
  <c r="AG51" i="9"/>
  <c r="D51" i="9"/>
  <c r="AH51" i="9"/>
  <c r="AI51" i="9" s="1"/>
  <c r="AJ51" i="9" s="1"/>
  <c r="AG52" i="9"/>
  <c r="D52" i="9"/>
  <c r="AH52" i="9" s="1"/>
  <c r="AI52" i="9" s="1"/>
  <c r="AJ52" i="9" s="1"/>
  <c r="AG53" i="9"/>
  <c r="D53" i="9"/>
  <c r="AH53" i="9"/>
  <c r="AI53" i="9" s="1"/>
  <c r="AJ53" i="9" s="1"/>
  <c r="AG54" i="9"/>
  <c r="D54" i="9"/>
  <c r="AH54" i="9" s="1"/>
  <c r="AI54" i="9" s="1"/>
  <c r="AJ54" i="9" s="1"/>
  <c r="AG55" i="9"/>
  <c r="D55" i="9"/>
  <c r="AH55" i="9"/>
  <c r="AI55" i="9" s="1"/>
  <c r="AJ55" i="9" s="1"/>
  <c r="AG56" i="9"/>
  <c r="D56" i="9"/>
  <c r="AH56" i="9" s="1"/>
  <c r="AI56" i="9" s="1"/>
  <c r="AJ56" i="9" s="1"/>
  <c r="AG57" i="9"/>
  <c r="D57" i="9"/>
  <c r="AH57" i="9"/>
  <c r="AI57" i="9" s="1"/>
  <c r="AJ57" i="9" s="1"/>
  <c r="AG58" i="9"/>
  <c r="D58" i="9"/>
  <c r="AH58" i="9" s="1"/>
  <c r="AI58" i="9" s="1"/>
  <c r="AJ58" i="9" s="1"/>
  <c r="AG59" i="9"/>
  <c r="D59" i="9"/>
  <c r="AH59" i="9"/>
  <c r="AI59" i="9" s="1"/>
  <c r="AJ59" i="9" s="1"/>
  <c r="AG60" i="9"/>
  <c r="D60" i="9"/>
  <c r="AH60" i="9" s="1"/>
  <c r="AI60" i="9" s="1"/>
  <c r="AJ60" i="9" s="1"/>
  <c r="AG61" i="9"/>
  <c r="D61" i="9"/>
  <c r="AH61" i="9"/>
  <c r="AI61" i="9" s="1"/>
  <c r="AJ61" i="9" s="1"/>
  <c r="AG62" i="9"/>
  <c r="D62" i="9"/>
  <c r="AH62" i="9" s="1"/>
  <c r="AI62" i="9" s="1"/>
  <c r="AJ62" i="9" s="1"/>
  <c r="AG63" i="9"/>
  <c r="D63" i="9"/>
  <c r="AH63" i="9"/>
  <c r="AI63" i="9" s="1"/>
  <c r="AJ63" i="9" s="1"/>
  <c r="AG64" i="9"/>
  <c r="D64" i="9"/>
  <c r="AH64" i="9" s="1"/>
  <c r="AI64" i="9" s="1"/>
  <c r="AJ64" i="9" s="1"/>
  <c r="AG65" i="9"/>
  <c r="D65" i="9"/>
  <c r="AH65" i="9"/>
  <c r="AI65" i="9" s="1"/>
  <c r="AJ65" i="9" s="1"/>
  <c r="AG66" i="9"/>
  <c r="D66" i="9"/>
  <c r="AH66" i="9" s="1"/>
  <c r="AI66" i="9"/>
  <c r="AJ66" i="9" s="1"/>
  <c r="AG67" i="9"/>
  <c r="D67" i="9"/>
  <c r="AH67" i="9"/>
  <c r="AI67" i="9" s="1"/>
  <c r="AJ67" i="9"/>
  <c r="AG68" i="9"/>
  <c r="D68" i="9"/>
  <c r="AH68" i="9" s="1"/>
  <c r="AI68" i="9" s="1"/>
  <c r="AJ68" i="9" s="1"/>
  <c r="AG69" i="9"/>
  <c r="D69" i="9"/>
  <c r="AH69" i="9"/>
  <c r="AI69" i="9" s="1"/>
  <c r="AJ69" i="9" s="1"/>
  <c r="AG70" i="9"/>
  <c r="D70" i="9"/>
  <c r="AH70" i="9" s="1"/>
  <c r="AI70" i="9" s="1"/>
  <c r="AJ70" i="9" s="1"/>
  <c r="AG71" i="9"/>
  <c r="D71" i="9"/>
  <c r="AH71" i="9"/>
  <c r="AI71" i="9" s="1"/>
  <c r="AJ71" i="9"/>
  <c r="AG72" i="9"/>
  <c r="D72" i="9"/>
  <c r="AH72" i="9" s="1"/>
  <c r="AI72" i="9" s="1"/>
  <c r="AJ72" i="9" s="1"/>
  <c r="AG73" i="9"/>
  <c r="D73" i="9"/>
  <c r="AH73" i="9" s="1"/>
  <c r="AI73" i="9" s="1"/>
  <c r="AJ73" i="9" s="1"/>
  <c r="AG74" i="9"/>
  <c r="D74" i="9"/>
  <c r="AH74" i="9" s="1"/>
  <c r="AI74" i="9" s="1"/>
  <c r="AJ74" i="9" s="1"/>
  <c r="AG75" i="9"/>
  <c r="D75" i="9"/>
  <c r="AH75" i="9"/>
  <c r="AI75" i="9" s="1"/>
  <c r="AJ75" i="9" s="1"/>
  <c r="AG76" i="9"/>
  <c r="D76" i="9"/>
  <c r="AH76" i="9" s="1"/>
  <c r="AI76" i="9" s="1"/>
  <c r="AJ76" i="9" s="1"/>
  <c r="AG77" i="9"/>
  <c r="D77" i="9"/>
  <c r="AH77" i="9"/>
  <c r="AI77" i="9" s="1"/>
  <c r="AJ77" i="9" s="1"/>
  <c r="AG78" i="9"/>
  <c r="D78" i="9"/>
  <c r="AH78" i="9" s="1"/>
  <c r="AI78" i="9"/>
  <c r="AJ78" i="9" s="1"/>
  <c r="AG79" i="9"/>
  <c r="D79" i="9"/>
  <c r="AH79" i="9"/>
  <c r="AI79" i="9" s="1"/>
  <c r="AJ79" i="9"/>
  <c r="AG80" i="9"/>
  <c r="D80" i="9"/>
  <c r="AH80" i="9" s="1"/>
  <c r="AI80" i="9" s="1"/>
  <c r="AJ80" i="9" s="1"/>
  <c r="AG81" i="9"/>
  <c r="D81" i="9"/>
  <c r="AH81" i="9"/>
  <c r="AI81" i="9" s="1"/>
  <c r="AJ81" i="9" s="1"/>
  <c r="AG82" i="9"/>
  <c r="D82" i="9"/>
  <c r="AH82" i="9" s="1"/>
  <c r="AI82" i="9" s="1"/>
  <c r="AJ82" i="9" s="1"/>
  <c r="AG83" i="9"/>
  <c r="D83" i="9"/>
  <c r="AH83" i="9" s="1"/>
  <c r="AI83" i="9" s="1"/>
  <c r="AJ83" i="9" s="1"/>
  <c r="AG84" i="9"/>
  <c r="D84" i="9"/>
  <c r="AH84" i="9" s="1"/>
  <c r="AI84" i="9" s="1"/>
  <c r="AJ84" i="9" s="1"/>
  <c r="AG85" i="9"/>
  <c r="D85" i="9"/>
  <c r="AH85" i="9" s="1"/>
  <c r="AI85" i="9" s="1"/>
  <c r="AJ85" i="9" s="1"/>
  <c r="AG86" i="9"/>
  <c r="D86" i="9"/>
  <c r="AH86" i="9" s="1"/>
  <c r="AI86" i="9" s="1"/>
  <c r="AJ86" i="9" s="1"/>
  <c r="AG87" i="9"/>
  <c r="D87" i="9"/>
  <c r="AH87" i="9" s="1"/>
  <c r="AI87" i="9" s="1"/>
  <c r="AJ87" i="9" s="1"/>
  <c r="AG88" i="9"/>
  <c r="D88" i="9"/>
  <c r="AH88" i="9"/>
  <c r="AI88" i="9" s="1"/>
  <c r="AJ88" i="9" s="1"/>
  <c r="AG89" i="9"/>
  <c r="D89" i="9"/>
  <c r="AH89" i="9" s="1"/>
  <c r="AI89" i="9" s="1"/>
  <c r="AJ89" i="9" s="1"/>
  <c r="AG90" i="9"/>
  <c r="D90" i="9"/>
  <c r="AH90" i="9"/>
  <c r="AI90" i="9" s="1"/>
  <c r="AJ90" i="9" s="1"/>
  <c r="AG91" i="9"/>
  <c r="D91" i="9"/>
  <c r="AH91" i="9" s="1"/>
  <c r="AI91" i="9" s="1"/>
  <c r="AJ91" i="9" s="1"/>
  <c r="AG92" i="9"/>
  <c r="D92" i="9"/>
  <c r="AH92" i="9"/>
  <c r="AI92" i="9" s="1"/>
  <c r="AJ92" i="9" s="1"/>
  <c r="AG93" i="9"/>
  <c r="D93" i="9"/>
  <c r="AH93" i="9" s="1"/>
  <c r="AI93" i="9" s="1"/>
  <c r="AJ93" i="9" s="1"/>
  <c r="AG94" i="9"/>
  <c r="D94" i="9"/>
  <c r="AH94" i="9" s="1"/>
  <c r="AI94" i="9" s="1"/>
  <c r="AJ94" i="9" s="1"/>
  <c r="AG95" i="9"/>
  <c r="D95" i="9"/>
  <c r="AH95" i="9" s="1"/>
  <c r="AI95" i="9" s="1"/>
  <c r="AJ95" i="9" s="1"/>
  <c r="AG96" i="9"/>
  <c r="D96" i="9"/>
  <c r="AH96" i="9"/>
  <c r="AI96" i="9" s="1"/>
  <c r="AJ96" i="9" s="1"/>
  <c r="AG97" i="9"/>
  <c r="D97" i="9"/>
  <c r="AH97" i="9" s="1"/>
  <c r="AI97" i="9" s="1"/>
  <c r="AJ97" i="9" s="1"/>
  <c r="AG98" i="9"/>
  <c r="D98" i="9"/>
  <c r="AH98" i="9"/>
  <c r="AI98" i="9" s="1"/>
  <c r="AJ98" i="9" s="1"/>
  <c r="AG99" i="9"/>
  <c r="D99" i="9"/>
  <c r="AH99" i="9" s="1"/>
  <c r="AI99" i="9" s="1"/>
  <c r="AJ99" i="9" s="1"/>
  <c r="AG100" i="9"/>
  <c r="D100" i="9"/>
  <c r="AH100" i="9"/>
  <c r="AI100" i="9" s="1"/>
  <c r="AJ100" i="9" s="1"/>
  <c r="AG101" i="9"/>
  <c r="D101" i="9"/>
  <c r="AH101" i="9" s="1"/>
  <c r="AI101" i="9" s="1"/>
  <c r="AJ101" i="9" s="1"/>
  <c r="AG102" i="9"/>
  <c r="D102" i="9"/>
  <c r="AH102" i="9"/>
  <c r="AI102" i="9" s="1"/>
  <c r="AJ102" i="9" s="1"/>
  <c r="AG103" i="9"/>
  <c r="D103" i="9"/>
  <c r="AH103" i="9" s="1"/>
  <c r="AI103" i="9" s="1"/>
  <c r="AJ103" i="9" s="1"/>
  <c r="AG104" i="9"/>
  <c r="D104" i="9"/>
  <c r="AH104" i="9"/>
  <c r="AI104" i="9" s="1"/>
  <c r="AJ104" i="9" s="1"/>
  <c r="AG105" i="9"/>
  <c r="D105" i="9"/>
  <c r="AH105" i="9" s="1"/>
  <c r="AI105" i="9" s="1"/>
  <c r="AJ105" i="9" s="1"/>
  <c r="AG106" i="9"/>
  <c r="D106" i="9"/>
  <c r="AH106" i="9" s="1"/>
  <c r="AI106" i="9" s="1"/>
  <c r="AJ106" i="9" s="1"/>
  <c r="AG107" i="9"/>
  <c r="D107" i="9"/>
  <c r="AH107" i="9" s="1"/>
  <c r="AI107" i="9" s="1"/>
  <c r="AJ107" i="9" s="1"/>
  <c r="AG108" i="9"/>
  <c r="D108" i="9"/>
  <c r="AH108" i="9"/>
  <c r="AI108" i="9" s="1"/>
  <c r="AJ108" i="9" s="1"/>
  <c r="AG109" i="9"/>
  <c r="D109" i="9"/>
  <c r="AH109" i="9" s="1"/>
  <c r="AI109" i="9" s="1"/>
  <c r="AJ109" i="9" s="1"/>
  <c r="AG110" i="9"/>
  <c r="D110" i="9"/>
  <c r="AH110" i="9"/>
  <c r="AI110" i="9" s="1"/>
  <c r="AJ110" i="9" s="1"/>
  <c r="AG111" i="9"/>
  <c r="D111" i="9"/>
  <c r="AH111" i="9" s="1"/>
  <c r="AI111" i="9" s="1"/>
  <c r="AJ111" i="9" s="1"/>
  <c r="AG112" i="9"/>
  <c r="D112" i="9"/>
  <c r="AH112" i="9"/>
  <c r="AI112" i="9" s="1"/>
  <c r="AJ112" i="9" s="1"/>
  <c r="AG113" i="9"/>
  <c r="D113" i="9"/>
  <c r="AH113" i="9" s="1"/>
  <c r="AI113" i="9" s="1"/>
  <c r="AJ113" i="9" s="1"/>
  <c r="AG114" i="9"/>
  <c r="D114" i="9"/>
  <c r="AH114" i="9" s="1"/>
  <c r="AI114" i="9" s="1"/>
  <c r="AJ114" i="9" s="1"/>
  <c r="AG115" i="9"/>
  <c r="D115" i="9"/>
  <c r="AH115" i="9" s="1"/>
  <c r="AI115" i="9" s="1"/>
  <c r="AJ115" i="9" s="1"/>
  <c r="AG116" i="9"/>
  <c r="D116" i="9"/>
  <c r="AH116" i="9" s="1"/>
  <c r="AI116" i="9" s="1"/>
  <c r="AJ116" i="9" s="1"/>
  <c r="AG117" i="9"/>
  <c r="D117" i="9"/>
  <c r="AH117" i="9" s="1"/>
  <c r="AI117" i="9" s="1"/>
  <c r="AJ117" i="9" s="1"/>
  <c r="AG118" i="9"/>
  <c r="D118" i="9"/>
  <c r="AH118" i="9"/>
  <c r="AI118" i="9" s="1"/>
  <c r="AJ118" i="9" s="1"/>
  <c r="AG119" i="9"/>
  <c r="D119" i="9"/>
  <c r="AH119" i="9" s="1"/>
  <c r="AI119" i="9" s="1"/>
  <c r="AJ119" i="9" s="1"/>
  <c r="AG120" i="9"/>
  <c r="D120" i="9"/>
  <c r="AH120" i="9" s="1"/>
  <c r="AI120" i="9" s="1"/>
  <c r="AJ120" i="9" s="1"/>
  <c r="AG121" i="9"/>
  <c r="D121" i="9"/>
  <c r="AH121" i="9" s="1"/>
  <c r="AI121" i="9" s="1"/>
  <c r="AJ121" i="9" s="1"/>
  <c r="AG122" i="9"/>
  <c r="D122" i="9"/>
  <c r="AH122" i="9" s="1"/>
  <c r="AI122" i="9" s="1"/>
  <c r="AJ122" i="9" s="1"/>
  <c r="AG123" i="9"/>
  <c r="D123" i="9"/>
  <c r="AH123" i="9" s="1"/>
  <c r="AI123" i="9" s="1"/>
  <c r="AJ123" i="9" s="1"/>
  <c r="AG124" i="9"/>
  <c r="D124" i="9"/>
  <c r="AH124" i="9"/>
  <c r="AI124" i="9" s="1"/>
  <c r="AJ124" i="9" s="1"/>
  <c r="AG125" i="9"/>
  <c r="D125" i="9"/>
  <c r="AH125" i="9" s="1"/>
  <c r="AI125" i="9" s="1"/>
  <c r="AJ125" i="9" s="1"/>
  <c r="AG126" i="9"/>
  <c r="D126" i="9"/>
  <c r="AH126" i="9"/>
  <c r="AI126" i="9" s="1"/>
  <c r="AJ126" i="9" s="1"/>
  <c r="AG127" i="9"/>
  <c r="D127" i="9"/>
  <c r="AH127" i="9" s="1"/>
  <c r="AI127" i="9" s="1"/>
  <c r="AJ127" i="9" s="1"/>
  <c r="AG128" i="9"/>
  <c r="D128" i="9"/>
  <c r="AH128" i="9"/>
  <c r="AI128" i="9" s="1"/>
  <c r="AJ128" i="9" s="1"/>
  <c r="AG129" i="9"/>
  <c r="D129" i="9"/>
  <c r="AH129" i="9" s="1"/>
  <c r="AI129" i="9" s="1"/>
  <c r="AJ129" i="9" s="1"/>
  <c r="AG130" i="9"/>
  <c r="D130" i="9"/>
  <c r="AH130" i="9"/>
  <c r="AI130" i="9" s="1"/>
  <c r="AJ130" i="9" s="1"/>
  <c r="AG131" i="9"/>
  <c r="D131" i="9"/>
  <c r="AH131" i="9" s="1"/>
  <c r="AI131" i="9" s="1"/>
  <c r="AJ131" i="9" s="1"/>
  <c r="AG132" i="9"/>
  <c r="D132" i="9"/>
  <c r="AH132" i="9"/>
  <c r="AI132" i="9" s="1"/>
  <c r="AJ132" i="9" s="1"/>
  <c r="AG133" i="9"/>
  <c r="D133" i="9"/>
  <c r="AH133" i="9" s="1"/>
  <c r="AI133" i="9" s="1"/>
  <c r="AJ133" i="9" s="1"/>
  <c r="AG134" i="9"/>
  <c r="D134" i="9"/>
  <c r="AH134" i="9"/>
  <c r="AI134" i="9" s="1"/>
  <c r="AJ134" i="9" s="1"/>
  <c r="AG135" i="9"/>
  <c r="D135" i="9"/>
  <c r="AH135" i="9" s="1"/>
  <c r="AI135" i="9" s="1"/>
  <c r="AJ135" i="9" s="1"/>
  <c r="AG136" i="9"/>
  <c r="D136" i="9"/>
  <c r="AH136" i="9"/>
  <c r="AI136" i="9" s="1"/>
  <c r="AJ136" i="9" s="1"/>
  <c r="AG137" i="9"/>
  <c r="D137" i="9"/>
  <c r="AH137" i="9" s="1"/>
  <c r="AI137" i="9" s="1"/>
  <c r="AJ137" i="9" s="1"/>
  <c r="AG138" i="9"/>
  <c r="D138" i="9"/>
  <c r="AH138" i="9"/>
  <c r="AI138" i="9" s="1"/>
  <c r="AJ138" i="9" s="1"/>
  <c r="AG139" i="9"/>
  <c r="D139" i="9"/>
  <c r="AH139" i="9" s="1"/>
  <c r="AI139" i="9" s="1"/>
  <c r="AJ139" i="9" s="1"/>
  <c r="AG140" i="9"/>
  <c r="D140" i="9"/>
  <c r="AH140" i="9"/>
  <c r="AI140" i="9" s="1"/>
  <c r="AJ140" i="9" s="1"/>
  <c r="AG141" i="9"/>
  <c r="D141" i="9"/>
  <c r="AH141" i="9" s="1"/>
  <c r="AI141" i="9" s="1"/>
  <c r="AJ141" i="9" s="1"/>
  <c r="AG142" i="9"/>
  <c r="D142" i="9"/>
  <c r="AH142" i="9"/>
  <c r="AI142" i="9" s="1"/>
  <c r="AJ142" i="9" s="1"/>
  <c r="AG143" i="9"/>
  <c r="D143" i="9"/>
  <c r="AH143" i="9" s="1"/>
  <c r="AI143" i="9" s="1"/>
  <c r="AJ143" i="9" s="1"/>
  <c r="AG144" i="9"/>
  <c r="D144" i="9"/>
  <c r="AH144" i="9"/>
  <c r="AI144" i="9" s="1"/>
  <c r="AJ144" i="9" s="1"/>
  <c r="AG145" i="9"/>
  <c r="D145" i="9"/>
  <c r="AH145" i="9" s="1"/>
  <c r="AI145" i="9" s="1"/>
  <c r="AJ145" i="9" s="1"/>
  <c r="AG146" i="9"/>
  <c r="D146" i="9"/>
  <c r="AH146" i="9"/>
  <c r="AI146" i="9" s="1"/>
  <c r="AJ146" i="9" s="1"/>
  <c r="AG147" i="9"/>
  <c r="D147" i="9"/>
  <c r="AH147" i="9" s="1"/>
  <c r="AI147" i="9" s="1"/>
  <c r="AJ147" i="9" s="1"/>
  <c r="AG148" i="9"/>
  <c r="D148" i="9"/>
  <c r="AH148" i="9"/>
  <c r="AI148" i="9" s="1"/>
  <c r="D30" i="9"/>
  <c r="AH30" i="9"/>
  <c r="AI30" i="9" s="1"/>
  <c r="D31" i="9"/>
  <c r="AH31" i="9" s="1"/>
  <c r="AI31" i="9" s="1"/>
  <c r="AJ31" i="9" s="1"/>
  <c r="D32" i="9"/>
  <c r="AH32" i="9"/>
  <c r="AI32" i="9" s="1"/>
  <c r="D33" i="9"/>
  <c r="AH33" i="9" s="1"/>
  <c r="AI33" i="9" s="1"/>
  <c r="D34" i="9"/>
  <c r="AH34" i="9"/>
  <c r="AI34" i="9" s="1"/>
  <c r="D34" i="8"/>
  <c r="AG34" i="8" s="1"/>
  <c r="AH34" i="8" s="1"/>
  <c r="D316" i="8"/>
  <c r="AQ316" i="8" s="1"/>
  <c r="AR316" i="8" s="1"/>
  <c r="AS316" i="8" s="1"/>
  <c r="D317" i="8"/>
  <c r="AQ317" i="8" s="1"/>
  <c r="AR317" i="8" s="1"/>
  <c r="AS317" i="8" s="1"/>
  <c r="D318" i="8"/>
  <c r="AQ318" i="8" s="1"/>
  <c r="AR318" i="8" s="1"/>
  <c r="AS318" i="8" s="1"/>
  <c r="D319" i="8"/>
  <c r="AQ319" i="8" s="1"/>
  <c r="AR319" i="8" s="1"/>
  <c r="AS319" i="8" s="1"/>
  <c r="D320" i="8"/>
  <c r="AQ320" i="8" s="1"/>
  <c r="AR320" i="8" s="1"/>
  <c r="AS320" i="8" s="1"/>
  <c r="D321" i="8"/>
  <c r="AQ321" i="8" s="1"/>
  <c r="AR321" i="8" s="1"/>
  <c r="AS321" i="8" s="1"/>
  <c r="D322" i="8"/>
  <c r="AQ322" i="8" s="1"/>
  <c r="AR322" i="8" s="1"/>
  <c r="AS322" i="8" s="1"/>
  <c r="D323" i="8"/>
  <c r="AQ323" i="8" s="1"/>
  <c r="AR323" i="8" s="1"/>
  <c r="AS323" i="8" s="1"/>
  <c r="D324" i="8"/>
  <c r="AQ324" i="8" s="1"/>
  <c r="AR324" i="8" s="1"/>
  <c r="AS324" i="8" s="1"/>
  <c r="D325" i="8"/>
  <c r="AQ325" i="8" s="1"/>
  <c r="AR325" i="8" s="1"/>
  <c r="AS325" i="8" s="1"/>
  <c r="D326" i="8"/>
  <c r="AQ326" i="8" s="1"/>
  <c r="AR326" i="8" s="1"/>
  <c r="AS326" i="8" s="1"/>
  <c r="D327" i="8"/>
  <c r="AQ327" i="8" s="1"/>
  <c r="AR327" i="8" s="1"/>
  <c r="AS327" i="8" s="1"/>
  <c r="D328" i="8"/>
  <c r="AQ328" i="8" s="1"/>
  <c r="AR328" i="8" s="1"/>
  <c r="AS328" i="8" s="1"/>
  <c r="D329" i="8"/>
  <c r="AQ329" i="8" s="1"/>
  <c r="AR329" i="8" s="1"/>
  <c r="AS329" i="8" s="1"/>
  <c r="D330" i="8"/>
  <c r="AQ330" i="8" s="1"/>
  <c r="AR330" i="8" s="1"/>
  <c r="AS330" i="8" s="1"/>
  <c r="D331" i="8"/>
  <c r="AQ331" i="8" s="1"/>
  <c r="AR331" i="8" s="1"/>
  <c r="AS331" i="8" s="1"/>
  <c r="D332" i="8"/>
  <c r="AQ332" i="8" s="1"/>
  <c r="AR332" i="8" s="1"/>
  <c r="AS332" i="8" s="1"/>
  <c r="D333" i="8"/>
  <c r="AQ333" i="8" s="1"/>
  <c r="AR333" i="8" s="1"/>
  <c r="AS333" i="8" s="1"/>
  <c r="D334" i="8"/>
  <c r="AQ334" i="8" s="1"/>
  <c r="AR334" i="8" s="1"/>
  <c r="AS334" i="8" s="1"/>
  <c r="D335" i="8"/>
  <c r="AQ335" i="8" s="1"/>
  <c r="AR335" i="8" s="1"/>
  <c r="AS335" i="8" s="1"/>
  <c r="D336" i="8"/>
  <c r="AQ336" i="8" s="1"/>
  <c r="AR336" i="8" s="1"/>
  <c r="AS336" i="8" s="1"/>
  <c r="D337" i="8"/>
  <c r="AQ337" i="8" s="1"/>
  <c r="AR337" i="8" s="1"/>
  <c r="AS337" i="8" s="1"/>
  <c r="D338" i="8"/>
  <c r="AQ338" i="8" s="1"/>
  <c r="AR338" i="8" s="1"/>
  <c r="AS338" i="8" s="1"/>
  <c r="D339" i="8"/>
  <c r="AQ339" i="8" s="1"/>
  <c r="AR339" i="8" s="1"/>
  <c r="AS339" i="8" s="1"/>
  <c r="D340" i="8"/>
  <c r="AQ340" i="8" s="1"/>
  <c r="AR340" i="8" s="1"/>
  <c r="AS340" i="8" s="1"/>
  <c r="D341" i="8"/>
  <c r="AQ341" i="8" s="1"/>
  <c r="AR341" i="8" s="1"/>
  <c r="AS341" i="8" s="1"/>
  <c r="D342" i="8"/>
  <c r="AQ342" i="8" s="1"/>
  <c r="AR342" i="8" s="1"/>
  <c r="AS342" i="8" s="1"/>
  <c r="D343" i="8"/>
  <c r="AQ343" i="8" s="1"/>
  <c r="AR343" i="8" s="1"/>
  <c r="AS343" i="8" s="1"/>
  <c r="D344" i="8"/>
  <c r="AQ344" i="8" s="1"/>
  <c r="AR344" i="8" s="1"/>
  <c r="AS344" i="8" s="1"/>
  <c r="D345" i="8"/>
  <c r="AQ345" i="8" s="1"/>
  <c r="AR345" i="8" s="1"/>
  <c r="AS345" i="8" s="1"/>
  <c r="D346" i="8"/>
  <c r="AQ346" i="8" s="1"/>
  <c r="AR346" i="8" s="1"/>
  <c r="AS346" i="8" s="1"/>
  <c r="D347" i="8"/>
  <c r="AQ347" i="8" s="1"/>
  <c r="AR347" i="8" s="1"/>
  <c r="AS347" i="8" s="1"/>
  <c r="D348" i="8"/>
  <c r="AQ348" i="8" s="1"/>
  <c r="AR348" i="8" s="1"/>
  <c r="AS348" i="8" s="1"/>
  <c r="D349" i="8"/>
  <c r="AQ349" i="8" s="1"/>
  <c r="AR349" i="8" s="1"/>
  <c r="AS349" i="8" s="1"/>
  <c r="D350" i="8"/>
  <c r="AQ350" i="8" s="1"/>
  <c r="AR350" i="8" s="1"/>
  <c r="AS350" i="8" s="1"/>
  <c r="D351" i="8"/>
  <c r="AQ351" i="8" s="1"/>
  <c r="AR351" i="8" s="1"/>
  <c r="AS351" i="8" s="1"/>
  <c r="D352" i="8"/>
  <c r="AQ352" i="8" s="1"/>
  <c r="AR352" i="8" s="1"/>
  <c r="AS352" i="8" s="1"/>
  <c r="D353" i="8"/>
  <c r="AQ353" i="8" s="1"/>
  <c r="AR353" i="8" s="1"/>
  <c r="AS353" i="8" s="1"/>
  <c r="D354" i="8"/>
  <c r="AQ354" i="8" s="1"/>
  <c r="AR354" i="8" s="1"/>
  <c r="AS354" i="8" s="1"/>
  <c r="D355" i="8"/>
  <c r="AQ355" i="8" s="1"/>
  <c r="AR355" i="8" s="1"/>
  <c r="AS355" i="8" s="1"/>
  <c r="D356" i="8"/>
  <c r="AQ356" i="8" s="1"/>
  <c r="AR356" i="8" s="1"/>
  <c r="AS356" i="8" s="1"/>
  <c r="D357" i="8"/>
  <c r="AQ357" i="8" s="1"/>
  <c r="AR357" i="8" s="1"/>
  <c r="AS357" i="8" s="1"/>
  <c r="D358" i="8"/>
  <c r="AQ358" i="8" s="1"/>
  <c r="AR358" i="8" s="1"/>
  <c r="AS358" i="8" s="1"/>
  <c r="D359" i="8"/>
  <c r="AQ359" i="8" s="1"/>
  <c r="AR359" i="8" s="1"/>
  <c r="AS359" i="8" s="1"/>
  <c r="D360" i="8"/>
  <c r="AQ360" i="8" s="1"/>
  <c r="AR360" i="8" s="1"/>
  <c r="AS360" i="8" s="1"/>
  <c r="D361" i="8"/>
  <c r="AQ361" i="8" s="1"/>
  <c r="AR361" i="8" s="1"/>
  <c r="AS361" i="8" s="1"/>
  <c r="D362" i="8"/>
  <c r="AQ362" i="8" s="1"/>
  <c r="AR362" i="8" s="1"/>
  <c r="AS362" i="8" s="1"/>
  <c r="D363" i="8"/>
  <c r="AQ363" i="8" s="1"/>
  <c r="AR363" i="8" s="1"/>
  <c r="AS363" i="8" s="1"/>
  <c r="D364" i="8"/>
  <c r="AQ364" i="8" s="1"/>
  <c r="AR364" i="8" s="1"/>
  <c r="AS364" i="8" s="1"/>
  <c r="D365" i="8"/>
  <c r="AQ365" i="8" s="1"/>
  <c r="AR365" i="8" s="1"/>
  <c r="AS365" i="8" s="1"/>
  <c r="D366" i="8"/>
  <c r="AQ366" i="8" s="1"/>
  <c r="AR366" i="8" s="1"/>
  <c r="AS366" i="8" s="1"/>
  <c r="D367" i="8"/>
  <c r="AQ367" i="8" s="1"/>
  <c r="AR367" i="8" s="1"/>
  <c r="AS367" i="8" s="1"/>
  <c r="D368" i="8"/>
  <c r="AQ368" i="8" s="1"/>
  <c r="AR368" i="8" s="1"/>
  <c r="AS368" i="8" s="1"/>
  <c r="D369" i="8"/>
  <c r="AQ369" i="8" s="1"/>
  <c r="AR369" i="8" s="1"/>
  <c r="AS369" i="8" s="1"/>
  <c r="D370" i="8"/>
  <c r="AQ370" i="8" s="1"/>
  <c r="AR370" i="8" s="1"/>
  <c r="AS370" i="8" s="1"/>
  <c r="D371" i="8"/>
  <c r="AQ371" i="8" s="1"/>
  <c r="AR371" i="8" s="1"/>
  <c r="AS371" i="8" s="1"/>
  <c r="D372" i="8"/>
  <c r="AQ372" i="8" s="1"/>
  <c r="AR372" i="8" s="1"/>
  <c r="AS372" i="8" s="1"/>
  <c r="D373" i="8"/>
  <c r="AQ373" i="8" s="1"/>
  <c r="AR373" i="8" s="1"/>
  <c r="AS373" i="8" s="1"/>
  <c r="D374" i="8"/>
  <c r="AQ374" i="8" s="1"/>
  <c r="AR374" i="8" s="1"/>
  <c r="AS374" i="8" s="1"/>
  <c r="D375" i="8"/>
  <c r="AQ375" i="8" s="1"/>
  <c r="AR375" i="8" s="1"/>
  <c r="AS375" i="8" s="1"/>
  <c r="D376" i="8"/>
  <c r="AQ376" i="8" s="1"/>
  <c r="AR376" i="8" s="1"/>
  <c r="AS376" i="8" s="1"/>
  <c r="D377" i="8"/>
  <c r="AQ377" i="8" s="1"/>
  <c r="AR377" i="8" s="1"/>
  <c r="AS377" i="8" s="1"/>
  <c r="D378" i="8"/>
  <c r="AQ378" i="8" s="1"/>
  <c r="AR378" i="8" s="1"/>
  <c r="AS378" i="8" s="1"/>
  <c r="D379" i="8"/>
  <c r="AQ379" i="8" s="1"/>
  <c r="AR379" i="8" s="1"/>
  <c r="AS379" i="8" s="1"/>
  <c r="D380" i="8"/>
  <c r="AQ380" i="8" s="1"/>
  <c r="AR380" i="8" s="1"/>
  <c r="AS380" i="8" s="1"/>
  <c r="D381" i="8"/>
  <c r="AQ381" i="8" s="1"/>
  <c r="AR381" i="8" s="1"/>
  <c r="AS381" i="8" s="1"/>
  <c r="D382" i="8"/>
  <c r="AQ382" i="8" s="1"/>
  <c r="AR382" i="8" s="1"/>
  <c r="AS382" i="8" s="1"/>
  <c r="D383" i="8"/>
  <c r="AQ383" i="8" s="1"/>
  <c r="AR383" i="8" s="1"/>
  <c r="AS383" i="8" s="1"/>
  <c r="D384" i="8"/>
  <c r="AQ384" i="8" s="1"/>
  <c r="AR384" i="8" s="1"/>
  <c r="AS384" i="8" s="1"/>
  <c r="D385" i="8"/>
  <c r="AQ385" i="8" s="1"/>
  <c r="AR385" i="8" s="1"/>
  <c r="AS385" i="8" s="1"/>
  <c r="D386" i="8"/>
  <c r="AQ386" i="8" s="1"/>
  <c r="AR386" i="8" s="1"/>
  <c r="AS386" i="8" s="1"/>
  <c r="D387" i="8"/>
  <c r="AQ387" i="8" s="1"/>
  <c r="AR387" i="8" s="1"/>
  <c r="AS387" i="8" s="1"/>
  <c r="D388" i="8"/>
  <c r="AQ388" i="8" s="1"/>
  <c r="AR388" i="8" s="1"/>
  <c r="AS388" i="8" s="1"/>
  <c r="D389" i="8"/>
  <c r="AQ389" i="8" s="1"/>
  <c r="AR389" i="8" s="1"/>
  <c r="AS389" i="8" s="1"/>
  <c r="D390" i="8"/>
  <c r="AQ390" i="8" s="1"/>
  <c r="AR390" i="8" s="1"/>
  <c r="AS390" i="8" s="1"/>
  <c r="D391" i="8"/>
  <c r="AQ391" i="8" s="1"/>
  <c r="AR391" i="8" s="1"/>
  <c r="AS391" i="8" s="1"/>
  <c r="D392" i="8"/>
  <c r="AQ392" i="8" s="1"/>
  <c r="AR392" i="8" s="1"/>
  <c r="AS392" i="8" s="1"/>
  <c r="D393" i="8"/>
  <c r="AQ393" i="8" s="1"/>
  <c r="AR393" i="8" s="1"/>
  <c r="AS393" i="8" s="1"/>
  <c r="D394" i="8"/>
  <c r="AQ394" i="8" s="1"/>
  <c r="AR394" i="8" s="1"/>
  <c r="AS394" i="8" s="1"/>
  <c r="D395" i="8"/>
  <c r="AQ395" i="8" s="1"/>
  <c r="AR395" i="8" s="1"/>
  <c r="AS395" i="8" s="1"/>
  <c r="D396" i="8"/>
  <c r="AQ396" i="8" s="1"/>
  <c r="AR396" i="8" s="1"/>
  <c r="AS396" i="8" s="1"/>
  <c r="D397" i="8"/>
  <c r="AQ397" i="8" s="1"/>
  <c r="AR397" i="8" s="1"/>
  <c r="AS397" i="8" s="1"/>
  <c r="D398" i="8"/>
  <c r="AQ398" i="8" s="1"/>
  <c r="AR398" i="8" s="1"/>
  <c r="AS398" i="8" s="1"/>
  <c r="D399" i="8"/>
  <c r="AQ399" i="8" s="1"/>
  <c r="AR399" i="8" s="1"/>
  <c r="AS399" i="8" s="1"/>
  <c r="D400" i="8"/>
  <c r="AQ400" i="8" s="1"/>
  <c r="AR400" i="8" s="1"/>
  <c r="AS400" i="8" s="1"/>
  <c r="D401" i="8"/>
  <c r="AQ401" i="8" s="1"/>
  <c r="AR401" i="8" s="1"/>
  <c r="AS401" i="8" s="1"/>
  <c r="D402" i="8"/>
  <c r="AQ402" i="8" s="1"/>
  <c r="AR402" i="8" s="1"/>
  <c r="AS402" i="8" s="1"/>
  <c r="D403" i="8"/>
  <c r="AQ403" i="8" s="1"/>
  <c r="AR403" i="8" s="1"/>
  <c r="AS403" i="8" s="1"/>
  <c r="D404" i="8"/>
  <c r="AQ404" i="8" s="1"/>
  <c r="AR404" i="8" s="1"/>
  <c r="AS404" i="8" s="1"/>
  <c r="D405" i="8"/>
  <c r="AQ405" i="8" s="1"/>
  <c r="AR405" i="8" s="1"/>
  <c r="AS405" i="8" s="1"/>
  <c r="D406" i="8"/>
  <c r="AQ406" i="8" s="1"/>
  <c r="AR406" i="8" s="1"/>
  <c r="AS406" i="8" s="1"/>
  <c r="D407" i="8"/>
  <c r="AQ407" i="8" s="1"/>
  <c r="AR407" i="8" s="1"/>
  <c r="AS407" i="8" s="1"/>
  <c r="D408" i="8"/>
  <c r="AQ408" i="8" s="1"/>
  <c r="AR408" i="8" s="1"/>
  <c r="AS408" i="8" s="1"/>
  <c r="D409" i="8"/>
  <c r="AQ409" i="8" s="1"/>
  <c r="AR409" i="8" s="1"/>
  <c r="AS409" i="8" s="1"/>
  <c r="D410" i="8"/>
  <c r="AQ410" i="8" s="1"/>
  <c r="AR410" i="8" s="1"/>
  <c r="AS410" i="8" s="1"/>
  <c r="D411" i="8"/>
  <c r="AQ411" i="8" s="1"/>
  <c r="AR411" i="8" s="1"/>
  <c r="AS411" i="8" s="1"/>
  <c r="D412" i="8"/>
  <c r="AQ412" i="8" s="1"/>
  <c r="AR412" i="8" s="1"/>
  <c r="AS412" i="8" s="1"/>
  <c r="D413" i="8"/>
  <c r="AQ413" i="8" s="1"/>
  <c r="AR413" i="8" s="1"/>
  <c r="AS413" i="8" s="1"/>
  <c r="D414" i="8"/>
  <c r="AQ414" i="8" s="1"/>
  <c r="AR414" i="8" s="1"/>
  <c r="AS414" i="8" s="1"/>
  <c r="D415" i="8"/>
  <c r="AQ415" i="8" s="1"/>
  <c r="AR415" i="8" s="1"/>
  <c r="AS415" i="8" s="1"/>
  <c r="D416" i="8"/>
  <c r="AQ416" i="8" s="1"/>
  <c r="AR416" i="8" s="1"/>
  <c r="AS416" i="8" s="1"/>
  <c r="D417" i="8"/>
  <c r="AQ417" i="8" s="1"/>
  <c r="AR417" i="8" s="1"/>
  <c r="AS417" i="8" s="1"/>
  <c r="D418" i="8"/>
  <c r="AQ418" i="8" s="1"/>
  <c r="AR418" i="8" s="1"/>
  <c r="AS418" i="8" s="1"/>
  <c r="D419" i="8"/>
  <c r="AQ419" i="8" s="1"/>
  <c r="AR419" i="8" s="1"/>
  <c r="AS419" i="8" s="1"/>
  <c r="D420" i="8"/>
  <c r="AQ420" i="8" s="1"/>
  <c r="AR420" i="8" s="1"/>
  <c r="AS420" i="8" s="1"/>
  <c r="D421" i="8"/>
  <c r="AQ421" i="8" s="1"/>
  <c r="AR421" i="8" s="1"/>
  <c r="AS421" i="8" s="1"/>
  <c r="D422" i="8"/>
  <c r="AQ422" i="8" s="1"/>
  <c r="AR422" i="8" s="1"/>
  <c r="AS422" i="8" s="1"/>
  <c r="D423" i="8"/>
  <c r="AQ423" i="8" s="1"/>
  <c r="AR423" i="8" s="1"/>
  <c r="AS423" i="8" s="1"/>
  <c r="D424" i="8"/>
  <c r="AQ424" i="8" s="1"/>
  <c r="AR424" i="8" s="1"/>
  <c r="AS424" i="8" s="1"/>
  <c r="D425" i="8"/>
  <c r="AQ425" i="8" s="1"/>
  <c r="AR425" i="8" s="1"/>
  <c r="AS425" i="8" s="1"/>
  <c r="D426" i="8"/>
  <c r="AQ426" i="8" s="1"/>
  <c r="AR426" i="8" s="1"/>
  <c r="AS426" i="8" s="1"/>
  <c r="D427" i="8"/>
  <c r="AQ427" i="8" s="1"/>
  <c r="AR427" i="8" s="1"/>
  <c r="AS427" i="8" s="1"/>
  <c r="D428" i="8"/>
  <c r="AQ428" i="8" s="1"/>
  <c r="AR428" i="8" s="1"/>
  <c r="AS428" i="8" s="1"/>
  <c r="D429" i="8"/>
  <c r="AQ429" i="8" s="1"/>
  <c r="AR429" i="8" s="1"/>
  <c r="AS429" i="8" s="1"/>
  <c r="D289" i="8"/>
  <c r="AG289" i="8" s="1"/>
  <c r="AH289" i="8" s="1"/>
  <c r="AI289" i="8" s="1"/>
  <c r="D176" i="8"/>
  <c r="AG176" i="8" s="1"/>
  <c r="AH176" i="8" s="1"/>
  <c r="AI176" i="8" s="1"/>
  <c r="D177" i="8"/>
  <c r="AG177" i="8" s="1"/>
  <c r="AH177" i="8" s="1"/>
  <c r="AI177" i="8" s="1"/>
  <c r="D178" i="8"/>
  <c r="AG178" i="8" s="1"/>
  <c r="AH178" i="8" s="1"/>
  <c r="AI178" i="8" s="1"/>
  <c r="D179" i="8"/>
  <c r="AG179" i="8" s="1"/>
  <c r="AH179" i="8" s="1"/>
  <c r="AI179" i="8" s="1"/>
  <c r="D180" i="8"/>
  <c r="AG180" i="8" s="1"/>
  <c r="AH180" i="8" s="1"/>
  <c r="AI180" i="8" s="1"/>
  <c r="D181" i="8"/>
  <c r="AG181" i="8" s="1"/>
  <c r="AH181" i="8" s="1"/>
  <c r="AI181" i="8" s="1"/>
  <c r="D182" i="8"/>
  <c r="AG182" i="8" s="1"/>
  <c r="AH182" i="8" s="1"/>
  <c r="AI182" i="8" s="1"/>
  <c r="D183" i="8"/>
  <c r="AG183" i="8" s="1"/>
  <c r="AH183" i="8" s="1"/>
  <c r="AI183" i="8" s="1"/>
  <c r="D184" i="8"/>
  <c r="AG184" i="8" s="1"/>
  <c r="AH184" i="8" s="1"/>
  <c r="AI184" i="8" s="1"/>
  <c r="D185" i="8"/>
  <c r="AG185" i="8" s="1"/>
  <c r="AH185" i="8" s="1"/>
  <c r="AI185" i="8" s="1"/>
  <c r="D186" i="8"/>
  <c r="AG186" i="8" s="1"/>
  <c r="AH186" i="8" s="1"/>
  <c r="AI186" i="8" s="1"/>
  <c r="D187" i="8"/>
  <c r="AG187" i="8" s="1"/>
  <c r="AH187" i="8" s="1"/>
  <c r="AI187" i="8" s="1"/>
  <c r="D188" i="8"/>
  <c r="AG188" i="8" s="1"/>
  <c r="AH188" i="8" s="1"/>
  <c r="AI188" i="8" s="1"/>
  <c r="D189" i="8"/>
  <c r="AG189" i="8" s="1"/>
  <c r="AH189" i="8" s="1"/>
  <c r="AI189" i="8" s="1"/>
  <c r="D190" i="8"/>
  <c r="AG190" i="8" s="1"/>
  <c r="AH190" i="8" s="1"/>
  <c r="AI190" i="8" s="1"/>
  <c r="D191" i="8"/>
  <c r="AG191" i="8" s="1"/>
  <c r="AH191" i="8" s="1"/>
  <c r="AI191" i="8" s="1"/>
  <c r="D192" i="8"/>
  <c r="AG192" i="8" s="1"/>
  <c r="AH192" i="8" s="1"/>
  <c r="AI192" i="8" s="1"/>
  <c r="D193" i="8"/>
  <c r="AG193" i="8" s="1"/>
  <c r="AH193" i="8" s="1"/>
  <c r="AI193" i="8" s="1"/>
  <c r="D194" i="8"/>
  <c r="AG194" i="8" s="1"/>
  <c r="AH194" i="8" s="1"/>
  <c r="AI194" i="8" s="1"/>
  <c r="D195" i="8"/>
  <c r="AG195" i="8" s="1"/>
  <c r="AH195" i="8" s="1"/>
  <c r="AI195" i="8" s="1"/>
  <c r="D196" i="8"/>
  <c r="AG196" i="8" s="1"/>
  <c r="AH196" i="8" s="1"/>
  <c r="AI196" i="8" s="1"/>
  <c r="D197" i="8"/>
  <c r="AG197" i="8" s="1"/>
  <c r="AH197" i="8" s="1"/>
  <c r="AI197" i="8" s="1"/>
  <c r="D198" i="8"/>
  <c r="AG198" i="8" s="1"/>
  <c r="AH198" i="8" s="1"/>
  <c r="AI198" i="8" s="1"/>
  <c r="D199" i="8"/>
  <c r="AG199" i="8" s="1"/>
  <c r="AH199" i="8" s="1"/>
  <c r="AI199" i="8" s="1"/>
  <c r="D200" i="8"/>
  <c r="AG200" i="8" s="1"/>
  <c r="AH200" i="8" s="1"/>
  <c r="AI200" i="8" s="1"/>
  <c r="D201" i="8"/>
  <c r="AG201" i="8" s="1"/>
  <c r="AH201" i="8" s="1"/>
  <c r="AI201" i="8" s="1"/>
  <c r="D202" i="8"/>
  <c r="AG202" i="8" s="1"/>
  <c r="AH202" i="8" s="1"/>
  <c r="AI202" i="8" s="1"/>
  <c r="D203" i="8"/>
  <c r="AG203" i="8" s="1"/>
  <c r="AH203" i="8" s="1"/>
  <c r="AI203" i="8" s="1"/>
  <c r="D204" i="8"/>
  <c r="AG204" i="8" s="1"/>
  <c r="AH204" i="8" s="1"/>
  <c r="AI204" i="8" s="1"/>
  <c r="D205" i="8"/>
  <c r="AG205" i="8" s="1"/>
  <c r="AH205" i="8" s="1"/>
  <c r="AI205" i="8" s="1"/>
  <c r="D206" i="8"/>
  <c r="AG206" i="8" s="1"/>
  <c r="AH206" i="8" s="1"/>
  <c r="AI206" i="8" s="1"/>
  <c r="D207" i="8"/>
  <c r="AG207" i="8" s="1"/>
  <c r="AH207" i="8" s="1"/>
  <c r="AI207" i="8" s="1"/>
  <c r="D208" i="8"/>
  <c r="AG208" i="8" s="1"/>
  <c r="AH208" i="8" s="1"/>
  <c r="AI208" i="8" s="1"/>
  <c r="D209" i="8"/>
  <c r="AG209" i="8" s="1"/>
  <c r="AH209" i="8" s="1"/>
  <c r="AI209" i="8" s="1"/>
  <c r="D210" i="8"/>
  <c r="AG210" i="8" s="1"/>
  <c r="AH210" i="8" s="1"/>
  <c r="AI210" i="8" s="1"/>
  <c r="D211" i="8"/>
  <c r="AG211" i="8" s="1"/>
  <c r="AH211" i="8" s="1"/>
  <c r="AI211" i="8" s="1"/>
  <c r="D212" i="8"/>
  <c r="AG212" i="8" s="1"/>
  <c r="AH212" i="8" s="1"/>
  <c r="AI212" i="8" s="1"/>
  <c r="D213" i="8"/>
  <c r="AG213" i="8" s="1"/>
  <c r="AH213" i="8" s="1"/>
  <c r="AI213" i="8" s="1"/>
  <c r="D214" i="8"/>
  <c r="AG214" i="8" s="1"/>
  <c r="AH214" i="8" s="1"/>
  <c r="AI214" i="8" s="1"/>
  <c r="D215" i="8"/>
  <c r="AG215" i="8" s="1"/>
  <c r="AH215" i="8" s="1"/>
  <c r="AI215" i="8" s="1"/>
  <c r="D216" i="8"/>
  <c r="AG216" i="8" s="1"/>
  <c r="AH216" i="8" s="1"/>
  <c r="AI216" i="8" s="1"/>
  <c r="D217" i="8"/>
  <c r="AG217" i="8" s="1"/>
  <c r="AH217" i="8" s="1"/>
  <c r="AI217" i="8" s="1"/>
  <c r="D218" i="8"/>
  <c r="AG218" i="8" s="1"/>
  <c r="AH218" i="8" s="1"/>
  <c r="AI218" i="8" s="1"/>
  <c r="D219" i="8"/>
  <c r="AG219" i="8" s="1"/>
  <c r="AH219" i="8" s="1"/>
  <c r="AI219" i="8" s="1"/>
  <c r="D220" i="8"/>
  <c r="AG220" i="8" s="1"/>
  <c r="AH220" i="8" s="1"/>
  <c r="AI220" i="8" s="1"/>
  <c r="D221" i="8"/>
  <c r="AG221" i="8" s="1"/>
  <c r="AH221" i="8" s="1"/>
  <c r="AI221" i="8" s="1"/>
  <c r="D222" i="8"/>
  <c r="AG222" i="8" s="1"/>
  <c r="AH222" i="8" s="1"/>
  <c r="AI222" i="8" s="1"/>
  <c r="D223" i="8"/>
  <c r="AG223" i="8" s="1"/>
  <c r="AH223" i="8" s="1"/>
  <c r="AI223" i="8" s="1"/>
  <c r="D224" i="8"/>
  <c r="AG224" i="8" s="1"/>
  <c r="AH224" i="8" s="1"/>
  <c r="AI224" i="8" s="1"/>
  <c r="D225" i="8"/>
  <c r="AG225" i="8" s="1"/>
  <c r="AH225" i="8" s="1"/>
  <c r="AI225" i="8" s="1"/>
  <c r="D226" i="8"/>
  <c r="AG226" i="8" s="1"/>
  <c r="AH226" i="8" s="1"/>
  <c r="AI226" i="8" s="1"/>
  <c r="D227" i="8"/>
  <c r="AG227" i="8" s="1"/>
  <c r="AH227" i="8" s="1"/>
  <c r="AI227" i="8" s="1"/>
  <c r="D228" i="8"/>
  <c r="AG228" i="8" s="1"/>
  <c r="AH228" i="8" s="1"/>
  <c r="AI228" i="8" s="1"/>
  <c r="D229" i="8"/>
  <c r="AG229" i="8" s="1"/>
  <c r="AH229" i="8" s="1"/>
  <c r="AI229" i="8" s="1"/>
  <c r="D230" i="8"/>
  <c r="AG230" i="8" s="1"/>
  <c r="AH230" i="8" s="1"/>
  <c r="AI230" i="8" s="1"/>
  <c r="D231" i="8"/>
  <c r="AG231" i="8" s="1"/>
  <c r="AH231" i="8" s="1"/>
  <c r="AI231" i="8" s="1"/>
  <c r="D232" i="8"/>
  <c r="AG232" i="8" s="1"/>
  <c r="AH232" i="8" s="1"/>
  <c r="AI232" i="8" s="1"/>
  <c r="D233" i="8"/>
  <c r="AG233" i="8" s="1"/>
  <c r="AH233" i="8" s="1"/>
  <c r="AI233" i="8" s="1"/>
  <c r="D234" i="8"/>
  <c r="AG234" i="8" s="1"/>
  <c r="AH234" i="8" s="1"/>
  <c r="AI234" i="8" s="1"/>
  <c r="D235" i="8"/>
  <c r="AG235" i="8" s="1"/>
  <c r="AH235" i="8" s="1"/>
  <c r="AI235" i="8" s="1"/>
  <c r="D236" i="8"/>
  <c r="AG236" i="8" s="1"/>
  <c r="AH236" i="8" s="1"/>
  <c r="AI236" i="8" s="1"/>
  <c r="D237" i="8"/>
  <c r="AG237" i="8" s="1"/>
  <c r="AH237" i="8" s="1"/>
  <c r="AI237" i="8" s="1"/>
  <c r="D238" i="8"/>
  <c r="AG238" i="8" s="1"/>
  <c r="AH238" i="8" s="1"/>
  <c r="AI238" i="8" s="1"/>
  <c r="D239" i="8"/>
  <c r="AG239" i="8" s="1"/>
  <c r="AH239" i="8" s="1"/>
  <c r="AI239" i="8" s="1"/>
  <c r="D240" i="8"/>
  <c r="AG240" i="8" s="1"/>
  <c r="AH240" i="8" s="1"/>
  <c r="AI240" i="8" s="1"/>
  <c r="D241" i="8"/>
  <c r="AG241" i="8" s="1"/>
  <c r="AH241" i="8" s="1"/>
  <c r="AI241" i="8" s="1"/>
  <c r="D242" i="8"/>
  <c r="AG242" i="8" s="1"/>
  <c r="AH242" i="8" s="1"/>
  <c r="AI242" i="8" s="1"/>
  <c r="D243" i="8"/>
  <c r="AG243" i="8" s="1"/>
  <c r="AH243" i="8" s="1"/>
  <c r="AI243" i="8" s="1"/>
  <c r="D244" i="8"/>
  <c r="AG244" i="8" s="1"/>
  <c r="AH244" i="8" s="1"/>
  <c r="AI244" i="8" s="1"/>
  <c r="D245" i="8"/>
  <c r="AG245" i="8" s="1"/>
  <c r="AH245" i="8" s="1"/>
  <c r="AI245" i="8" s="1"/>
  <c r="D246" i="8"/>
  <c r="AG246" i="8" s="1"/>
  <c r="AH246" i="8" s="1"/>
  <c r="AI246" i="8" s="1"/>
  <c r="D247" i="8"/>
  <c r="AG247" i="8" s="1"/>
  <c r="AH247" i="8" s="1"/>
  <c r="AI247" i="8" s="1"/>
  <c r="D248" i="8"/>
  <c r="AG248" i="8" s="1"/>
  <c r="AH248" i="8" s="1"/>
  <c r="AI248" i="8" s="1"/>
  <c r="D249" i="8"/>
  <c r="AG249" i="8" s="1"/>
  <c r="AH249" i="8" s="1"/>
  <c r="AI249" i="8" s="1"/>
  <c r="D250" i="8"/>
  <c r="AG250" i="8" s="1"/>
  <c r="AH250" i="8" s="1"/>
  <c r="AI250" i="8" s="1"/>
  <c r="D251" i="8"/>
  <c r="AG251" i="8" s="1"/>
  <c r="AH251" i="8" s="1"/>
  <c r="AI251" i="8" s="1"/>
  <c r="D252" i="8"/>
  <c r="AG252" i="8" s="1"/>
  <c r="AH252" i="8" s="1"/>
  <c r="AI252" i="8" s="1"/>
  <c r="D253" i="8"/>
  <c r="AG253" i="8" s="1"/>
  <c r="AH253" i="8" s="1"/>
  <c r="AI253" i="8" s="1"/>
  <c r="D254" i="8"/>
  <c r="AG254" i="8" s="1"/>
  <c r="AH254" i="8" s="1"/>
  <c r="AI254" i="8" s="1"/>
  <c r="D255" i="8"/>
  <c r="AG255" i="8" s="1"/>
  <c r="AH255" i="8" s="1"/>
  <c r="AI255" i="8" s="1"/>
  <c r="D256" i="8"/>
  <c r="AG256" i="8" s="1"/>
  <c r="AH256" i="8" s="1"/>
  <c r="AI256" i="8" s="1"/>
  <c r="D257" i="8"/>
  <c r="AG257" i="8" s="1"/>
  <c r="AH257" i="8" s="1"/>
  <c r="AI257" i="8" s="1"/>
  <c r="D258" i="8"/>
  <c r="AG258" i="8" s="1"/>
  <c r="AH258" i="8" s="1"/>
  <c r="AI258" i="8" s="1"/>
  <c r="D259" i="8"/>
  <c r="AG259" i="8" s="1"/>
  <c r="AH259" i="8" s="1"/>
  <c r="AI259" i="8" s="1"/>
  <c r="D260" i="8"/>
  <c r="AG260" i="8" s="1"/>
  <c r="AH260" i="8" s="1"/>
  <c r="AI260" i="8" s="1"/>
  <c r="D261" i="8"/>
  <c r="AG261" i="8" s="1"/>
  <c r="AH261" i="8" s="1"/>
  <c r="AI261" i="8" s="1"/>
  <c r="D262" i="8"/>
  <c r="AG262" i="8" s="1"/>
  <c r="AH262" i="8" s="1"/>
  <c r="AI262" i="8" s="1"/>
  <c r="D263" i="8"/>
  <c r="AG263" i="8" s="1"/>
  <c r="AH263" i="8" s="1"/>
  <c r="AI263" i="8" s="1"/>
  <c r="D264" i="8"/>
  <c r="AG264" i="8" s="1"/>
  <c r="AH264" i="8" s="1"/>
  <c r="AI264" i="8" s="1"/>
  <c r="D265" i="8"/>
  <c r="AG265" i="8" s="1"/>
  <c r="AH265" i="8" s="1"/>
  <c r="AI265" i="8" s="1"/>
  <c r="D266" i="8"/>
  <c r="AG266" i="8" s="1"/>
  <c r="AH266" i="8" s="1"/>
  <c r="AI266" i="8" s="1"/>
  <c r="D267" i="8"/>
  <c r="AG267" i="8" s="1"/>
  <c r="AH267" i="8" s="1"/>
  <c r="AI267" i="8" s="1"/>
  <c r="D268" i="8"/>
  <c r="AG268" i="8" s="1"/>
  <c r="AH268" i="8" s="1"/>
  <c r="AI268" i="8" s="1"/>
  <c r="D269" i="8"/>
  <c r="AG269" i="8" s="1"/>
  <c r="AH269" i="8" s="1"/>
  <c r="AI269" i="8" s="1"/>
  <c r="D270" i="8"/>
  <c r="AG270" i="8" s="1"/>
  <c r="AH270" i="8" s="1"/>
  <c r="AI270" i="8" s="1"/>
  <c r="D271" i="8"/>
  <c r="AG271" i="8" s="1"/>
  <c r="AH271" i="8" s="1"/>
  <c r="AI271" i="8" s="1"/>
  <c r="D272" i="8"/>
  <c r="AG272" i="8" s="1"/>
  <c r="AH272" i="8" s="1"/>
  <c r="AI272" i="8" s="1"/>
  <c r="D273" i="8"/>
  <c r="AG273" i="8" s="1"/>
  <c r="AH273" i="8" s="1"/>
  <c r="AI273" i="8" s="1"/>
  <c r="D274" i="8"/>
  <c r="AG274" i="8" s="1"/>
  <c r="AH274" i="8" s="1"/>
  <c r="AI274" i="8" s="1"/>
  <c r="D275" i="8"/>
  <c r="AG275" i="8" s="1"/>
  <c r="AH275" i="8" s="1"/>
  <c r="AI275" i="8" s="1"/>
  <c r="D276" i="8"/>
  <c r="AG276" i="8" s="1"/>
  <c r="AH276" i="8" s="1"/>
  <c r="AI276" i="8" s="1"/>
  <c r="D277" i="8"/>
  <c r="AG277" i="8" s="1"/>
  <c r="AH277" i="8" s="1"/>
  <c r="AI277" i="8" s="1"/>
  <c r="D278" i="8"/>
  <c r="AG278" i="8" s="1"/>
  <c r="AH278" i="8" s="1"/>
  <c r="AI278" i="8" s="1"/>
  <c r="D279" i="8"/>
  <c r="AG279" i="8" s="1"/>
  <c r="AH279" i="8" s="1"/>
  <c r="AI279" i="8" s="1"/>
  <c r="D280" i="8"/>
  <c r="AG280" i="8" s="1"/>
  <c r="AH280" i="8" s="1"/>
  <c r="AI280" i="8" s="1"/>
  <c r="D281" i="8"/>
  <c r="AG281" i="8" s="1"/>
  <c r="AH281" i="8" s="1"/>
  <c r="AI281" i="8" s="1"/>
  <c r="D282" i="8"/>
  <c r="AG282" i="8" s="1"/>
  <c r="AH282" i="8" s="1"/>
  <c r="AI282" i="8" s="1"/>
  <c r="D283" i="8"/>
  <c r="AG283" i="8" s="1"/>
  <c r="AH283" i="8" s="1"/>
  <c r="AI283" i="8" s="1"/>
  <c r="D284" i="8"/>
  <c r="AG284" i="8" s="1"/>
  <c r="AH284" i="8" s="1"/>
  <c r="AI284" i="8" s="1"/>
  <c r="D285" i="8"/>
  <c r="AG285" i="8" s="1"/>
  <c r="AH285" i="8" s="1"/>
  <c r="AI285" i="8" s="1"/>
  <c r="D286" i="8"/>
  <c r="AG286" i="8" s="1"/>
  <c r="AH286" i="8" s="1"/>
  <c r="AI286" i="8" s="1"/>
  <c r="D287" i="8"/>
  <c r="AG287" i="8" s="1"/>
  <c r="AH287" i="8" s="1"/>
  <c r="AI287" i="8" s="1"/>
  <c r="D288" i="8"/>
  <c r="AG288" i="8" s="1"/>
  <c r="AH288" i="8" s="1"/>
  <c r="AI288" i="8" s="1"/>
  <c r="D153" i="8"/>
  <c r="AG153" i="8" s="1"/>
  <c r="AH153" i="8" s="1"/>
  <c r="AI153" i="8" s="1"/>
  <c r="D40" i="8"/>
  <c r="AG40" i="8" s="1"/>
  <c r="AH40" i="8" s="1"/>
  <c r="AI40" i="8" s="1"/>
  <c r="D41" i="8"/>
  <c r="AG41" i="8" s="1"/>
  <c r="AH41" i="8" s="1"/>
  <c r="AI41" i="8" s="1"/>
  <c r="D42" i="8"/>
  <c r="AG42" i="8" s="1"/>
  <c r="AH42" i="8" s="1"/>
  <c r="AI42" i="8" s="1"/>
  <c r="D43" i="8"/>
  <c r="AG43" i="8" s="1"/>
  <c r="AH43" i="8" s="1"/>
  <c r="AI43" i="8" s="1"/>
  <c r="D44" i="8"/>
  <c r="AG44" i="8" s="1"/>
  <c r="AH44" i="8" s="1"/>
  <c r="AI44" i="8" s="1"/>
  <c r="D45" i="8"/>
  <c r="AG45" i="8" s="1"/>
  <c r="AH45" i="8" s="1"/>
  <c r="AI45" i="8" s="1"/>
  <c r="D46" i="8"/>
  <c r="AG46" i="8" s="1"/>
  <c r="AH46" i="8" s="1"/>
  <c r="AI46" i="8" s="1"/>
  <c r="D47" i="8"/>
  <c r="AG47" i="8" s="1"/>
  <c r="AH47" i="8" s="1"/>
  <c r="AI47" i="8" s="1"/>
  <c r="D48" i="8"/>
  <c r="AG48" i="8" s="1"/>
  <c r="AH48" i="8" s="1"/>
  <c r="AI48" i="8" s="1"/>
  <c r="D49" i="8"/>
  <c r="AG49" i="8" s="1"/>
  <c r="AH49" i="8" s="1"/>
  <c r="AI49" i="8" s="1"/>
  <c r="D50" i="8"/>
  <c r="AG50" i="8" s="1"/>
  <c r="AH50" i="8" s="1"/>
  <c r="AI50" i="8" s="1"/>
  <c r="D51" i="8"/>
  <c r="AG51" i="8" s="1"/>
  <c r="AH51" i="8" s="1"/>
  <c r="AI51" i="8" s="1"/>
  <c r="D52" i="8"/>
  <c r="AG52" i="8" s="1"/>
  <c r="AH52" i="8" s="1"/>
  <c r="AI52" i="8" s="1"/>
  <c r="D53" i="8"/>
  <c r="AG53" i="8" s="1"/>
  <c r="AH53" i="8" s="1"/>
  <c r="AI53" i="8" s="1"/>
  <c r="D54" i="8"/>
  <c r="AG54" i="8" s="1"/>
  <c r="AH54" i="8" s="1"/>
  <c r="AI54" i="8" s="1"/>
  <c r="D55" i="8"/>
  <c r="AG55" i="8" s="1"/>
  <c r="AH55" i="8" s="1"/>
  <c r="AI55" i="8" s="1"/>
  <c r="D56" i="8"/>
  <c r="AG56" i="8" s="1"/>
  <c r="AH56" i="8" s="1"/>
  <c r="AI56" i="8" s="1"/>
  <c r="D57" i="8"/>
  <c r="AG57" i="8" s="1"/>
  <c r="AH57" i="8" s="1"/>
  <c r="AI57" i="8" s="1"/>
  <c r="D58" i="8"/>
  <c r="AG58" i="8" s="1"/>
  <c r="AH58" i="8" s="1"/>
  <c r="AI58" i="8" s="1"/>
  <c r="D59" i="8"/>
  <c r="AG59" i="8" s="1"/>
  <c r="AH59" i="8" s="1"/>
  <c r="AI59" i="8" s="1"/>
  <c r="D60" i="8"/>
  <c r="AG60" i="8" s="1"/>
  <c r="AH60" i="8" s="1"/>
  <c r="AI60" i="8" s="1"/>
  <c r="D61" i="8"/>
  <c r="AG61" i="8" s="1"/>
  <c r="AH61" i="8" s="1"/>
  <c r="AI61" i="8" s="1"/>
  <c r="D62" i="8"/>
  <c r="AG62" i="8" s="1"/>
  <c r="AH62" i="8" s="1"/>
  <c r="AI62" i="8" s="1"/>
  <c r="D63" i="8"/>
  <c r="AG63" i="8" s="1"/>
  <c r="AH63" i="8" s="1"/>
  <c r="AI63" i="8" s="1"/>
  <c r="D64" i="8"/>
  <c r="AG64" i="8" s="1"/>
  <c r="AH64" i="8" s="1"/>
  <c r="AI64" i="8" s="1"/>
  <c r="D65" i="8"/>
  <c r="AG65" i="8" s="1"/>
  <c r="AH65" i="8" s="1"/>
  <c r="AI65" i="8" s="1"/>
  <c r="D66" i="8"/>
  <c r="AG66" i="8" s="1"/>
  <c r="AH66" i="8" s="1"/>
  <c r="AI66" i="8" s="1"/>
  <c r="D67" i="8"/>
  <c r="AG67" i="8" s="1"/>
  <c r="AH67" i="8" s="1"/>
  <c r="AI67" i="8" s="1"/>
  <c r="D68" i="8"/>
  <c r="AG68" i="8" s="1"/>
  <c r="AH68" i="8" s="1"/>
  <c r="AI68" i="8" s="1"/>
  <c r="D69" i="8"/>
  <c r="AG69" i="8"/>
  <c r="AH69" i="8" s="1"/>
  <c r="AI69" i="8" s="1"/>
  <c r="D70" i="8"/>
  <c r="AG70" i="8" s="1"/>
  <c r="AH70" i="8" s="1"/>
  <c r="AI70" i="8" s="1"/>
  <c r="D71" i="8"/>
  <c r="AG71" i="8" s="1"/>
  <c r="AH71" i="8" s="1"/>
  <c r="AI71" i="8" s="1"/>
  <c r="D72" i="8"/>
  <c r="AG72" i="8" s="1"/>
  <c r="AH72" i="8" s="1"/>
  <c r="AI72" i="8" s="1"/>
  <c r="D73" i="8"/>
  <c r="AG73" i="8" s="1"/>
  <c r="AH73" i="8" s="1"/>
  <c r="AI73" i="8" s="1"/>
  <c r="D74" i="8"/>
  <c r="AG74" i="8" s="1"/>
  <c r="AH74" i="8" s="1"/>
  <c r="AI74" i="8" s="1"/>
  <c r="D75" i="8"/>
  <c r="AG75" i="8" s="1"/>
  <c r="AH75" i="8" s="1"/>
  <c r="AI75" i="8" s="1"/>
  <c r="D76" i="8"/>
  <c r="AG76" i="8" s="1"/>
  <c r="AH76" i="8" s="1"/>
  <c r="AI76" i="8" s="1"/>
  <c r="D77" i="8"/>
  <c r="AG77" i="8" s="1"/>
  <c r="AH77" i="8" s="1"/>
  <c r="AI77" i="8" s="1"/>
  <c r="D78" i="8"/>
  <c r="AG78" i="8" s="1"/>
  <c r="AH78" i="8" s="1"/>
  <c r="AI78" i="8" s="1"/>
  <c r="D79" i="8"/>
  <c r="AG79" i="8" s="1"/>
  <c r="AH79" i="8" s="1"/>
  <c r="AI79" i="8" s="1"/>
  <c r="D80" i="8"/>
  <c r="AG80" i="8" s="1"/>
  <c r="AH80" i="8" s="1"/>
  <c r="AI80" i="8" s="1"/>
  <c r="D81" i="8"/>
  <c r="AG81" i="8" s="1"/>
  <c r="AH81" i="8" s="1"/>
  <c r="AI81" i="8" s="1"/>
  <c r="D82" i="8"/>
  <c r="AG82" i="8" s="1"/>
  <c r="AH82" i="8" s="1"/>
  <c r="AI82" i="8" s="1"/>
  <c r="D83" i="8"/>
  <c r="AG83" i="8" s="1"/>
  <c r="AH83" i="8" s="1"/>
  <c r="AI83" i="8" s="1"/>
  <c r="D84" i="8"/>
  <c r="AG84" i="8" s="1"/>
  <c r="AH84" i="8" s="1"/>
  <c r="AI84" i="8" s="1"/>
  <c r="D85" i="8"/>
  <c r="AG85" i="8" s="1"/>
  <c r="AH85" i="8" s="1"/>
  <c r="AI85" i="8" s="1"/>
  <c r="D86" i="8"/>
  <c r="AG86" i="8" s="1"/>
  <c r="AH86" i="8" s="1"/>
  <c r="AI86" i="8" s="1"/>
  <c r="D87" i="8"/>
  <c r="AG87" i="8" s="1"/>
  <c r="AH87" i="8" s="1"/>
  <c r="AI87" i="8" s="1"/>
  <c r="D88" i="8"/>
  <c r="AG88" i="8" s="1"/>
  <c r="AH88" i="8" s="1"/>
  <c r="AI88" i="8" s="1"/>
  <c r="D89" i="8"/>
  <c r="AG89" i="8" s="1"/>
  <c r="AH89" i="8" s="1"/>
  <c r="AI89" i="8" s="1"/>
  <c r="D90" i="8"/>
  <c r="AG90" i="8" s="1"/>
  <c r="AH90" i="8" s="1"/>
  <c r="AI90" i="8" s="1"/>
  <c r="D91" i="8"/>
  <c r="AG91" i="8" s="1"/>
  <c r="AH91" i="8" s="1"/>
  <c r="AI91" i="8" s="1"/>
  <c r="D92" i="8"/>
  <c r="AG92" i="8" s="1"/>
  <c r="AH92" i="8" s="1"/>
  <c r="AI92" i="8" s="1"/>
  <c r="D93" i="8"/>
  <c r="AG93" i="8" s="1"/>
  <c r="AH93" i="8" s="1"/>
  <c r="AI93" i="8" s="1"/>
  <c r="D94" i="8"/>
  <c r="AG94" i="8" s="1"/>
  <c r="AH94" i="8" s="1"/>
  <c r="AI94" i="8" s="1"/>
  <c r="D95" i="8"/>
  <c r="AG95" i="8" s="1"/>
  <c r="AH95" i="8" s="1"/>
  <c r="AI95" i="8" s="1"/>
  <c r="D96" i="8"/>
  <c r="AG96" i="8" s="1"/>
  <c r="AH96" i="8" s="1"/>
  <c r="AI96" i="8" s="1"/>
  <c r="D97" i="8"/>
  <c r="AG97" i="8" s="1"/>
  <c r="AH97" i="8" s="1"/>
  <c r="AI97" i="8" s="1"/>
  <c r="D98" i="8"/>
  <c r="AG98" i="8" s="1"/>
  <c r="AH98" i="8" s="1"/>
  <c r="AI98" i="8" s="1"/>
  <c r="D99" i="8"/>
  <c r="AG99" i="8" s="1"/>
  <c r="AH99" i="8" s="1"/>
  <c r="AI99" i="8" s="1"/>
  <c r="D100" i="8"/>
  <c r="AG100" i="8" s="1"/>
  <c r="AH100" i="8" s="1"/>
  <c r="AI100" i="8" s="1"/>
  <c r="D101" i="8"/>
  <c r="AG101" i="8" s="1"/>
  <c r="AH101" i="8" s="1"/>
  <c r="AI101" i="8" s="1"/>
  <c r="D102" i="8"/>
  <c r="AG102" i="8" s="1"/>
  <c r="AH102" i="8" s="1"/>
  <c r="AI102" i="8" s="1"/>
  <c r="D103" i="8"/>
  <c r="AG103" i="8" s="1"/>
  <c r="AH103" i="8" s="1"/>
  <c r="AI103" i="8" s="1"/>
  <c r="D104" i="8"/>
  <c r="AG104" i="8" s="1"/>
  <c r="AH104" i="8" s="1"/>
  <c r="AI104" i="8" s="1"/>
  <c r="D105" i="8"/>
  <c r="AG105" i="8" s="1"/>
  <c r="AH105" i="8" s="1"/>
  <c r="AI105" i="8" s="1"/>
  <c r="D106" i="8"/>
  <c r="AG106" i="8" s="1"/>
  <c r="AH106" i="8" s="1"/>
  <c r="AI106" i="8" s="1"/>
  <c r="D107" i="8"/>
  <c r="AG107" i="8" s="1"/>
  <c r="AH107" i="8" s="1"/>
  <c r="AI107" i="8" s="1"/>
  <c r="D108" i="8"/>
  <c r="AG108" i="8" s="1"/>
  <c r="AH108" i="8" s="1"/>
  <c r="AI108" i="8" s="1"/>
  <c r="D109" i="8"/>
  <c r="AG109" i="8" s="1"/>
  <c r="AH109" i="8" s="1"/>
  <c r="AI109" i="8" s="1"/>
  <c r="D110" i="8"/>
  <c r="AG110" i="8"/>
  <c r="AH110" i="8" s="1"/>
  <c r="AI110" i="8" s="1"/>
  <c r="D111" i="8"/>
  <c r="AG111" i="8" s="1"/>
  <c r="AH111" i="8" s="1"/>
  <c r="AI111" i="8" s="1"/>
  <c r="D112" i="8"/>
  <c r="AG112" i="8" s="1"/>
  <c r="AH112" i="8" s="1"/>
  <c r="AI112" i="8" s="1"/>
  <c r="D113" i="8"/>
  <c r="AG113" i="8" s="1"/>
  <c r="AH113" i="8" s="1"/>
  <c r="AI113" i="8" s="1"/>
  <c r="D114" i="8"/>
  <c r="AG114" i="8" s="1"/>
  <c r="AH114" i="8" s="1"/>
  <c r="AI114" i="8" s="1"/>
  <c r="D115" i="8"/>
  <c r="AG115" i="8" s="1"/>
  <c r="AH115" i="8" s="1"/>
  <c r="AI115" i="8" s="1"/>
  <c r="D116" i="8"/>
  <c r="AG116" i="8" s="1"/>
  <c r="AH116" i="8" s="1"/>
  <c r="AI116" i="8" s="1"/>
  <c r="D117" i="8"/>
  <c r="AG117" i="8" s="1"/>
  <c r="AH117" i="8" s="1"/>
  <c r="AI117" i="8" s="1"/>
  <c r="D118" i="8"/>
  <c r="AG118" i="8" s="1"/>
  <c r="AH118" i="8" s="1"/>
  <c r="AI118" i="8" s="1"/>
  <c r="D119" i="8"/>
  <c r="AG119" i="8" s="1"/>
  <c r="AH119" i="8" s="1"/>
  <c r="AI119" i="8" s="1"/>
  <c r="D120" i="8"/>
  <c r="AG120" i="8" s="1"/>
  <c r="AH120" i="8" s="1"/>
  <c r="AI120" i="8" s="1"/>
  <c r="D121" i="8"/>
  <c r="AG121" i="8" s="1"/>
  <c r="AH121" i="8" s="1"/>
  <c r="AI121" i="8" s="1"/>
  <c r="D122" i="8"/>
  <c r="AG122" i="8" s="1"/>
  <c r="AH122" i="8" s="1"/>
  <c r="AI122" i="8" s="1"/>
  <c r="D123" i="8"/>
  <c r="AG123" i="8" s="1"/>
  <c r="AH123" i="8" s="1"/>
  <c r="AI123" i="8" s="1"/>
  <c r="D124" i="8"/>
  <c r="AG124" i="8" s="1"/>
  <c r="AH124" i="8" s="1"/>
  <c r="AI124" i="8" s="1"/>
  <c r="D125" i="8"/>
  <c r="AG125" i="8" s="1"/>
  <c r="AH125" i="8" s="1"/>
  <c r="AI125" i="8" s="1"/>
  <c r="D126" i="8"/>
  <c r="AG126" i="8" s="1"/>
  <c r="AH126" i="8" s="1"/>
  <c r="AI126" i="8" s="1"/>
  <c r="D127" i="8"/>
  <c r="AG127" i="8" s="1"/>
  <c r="AH127" i="8" s="1"/>
  <c r="AI127" i="8" s="1"/>
  <c r="D128" i="8"/>
  <c r="AG128" i="8" s="1"/>
  <c r="AH128" i="8" s="1"/>
  <c r="AI128" i="8" s="1"/>
  <c r="D129" i="8"/>
  <c r="AG129" i="8" s="1"/>
  <c r="AH129" i="8" s="1"/>
  <c r="AI129" i="8" s="1"/>
  <c r="D130" i="8"/>
  <c r="AG130" i="8" s="1"/>
  <c r="AH130" i="8" s="1"/>
  <c r="AI130" i="8" s="1"/>
  <c r="D131" i="8"/>
  <c r="AG131" i="8" s="1"/>
  <c r="AH131" i="8" s="1"/>
  <c r="AI131" i="8" s="1"/>
  <c r="D132" i="8"/>
  <c r="AG132" i="8" s="1"/>
  <c r="AH132" i="8" s="1"/>
  <c r="AI132" i="8" s="1"/>
  <c r="D133" i="8"/>
  <c r="AG133" i="8" s="1"/>
  <c r="AH133" i="8" s="1"/>
  <c r="AI133" i="8" s="1"/>
  <c r="D134" i="8"/>
  <c r="AG134" i="8" s="1"/>
  <c r="AH134" i="8" s="1"/>
  <c r="AI134" i="8" s="1"/>
  <c r="D135" i="8"/>
  <c r="AG135" i="8" s="1"/>
  <c r="AH135" i="8" s="1"/>
  <c r="AI135" i="8" s="1"/>
  <c r="D136" i="8"/>
  <c r="AG136" i="8" s="1"/>
  <c r="AH136" i="8" s="1"/>
  <c r="AI136" i="8" s="1"/>
  <c r="D137" i="8"/>
  <c r="AG137" i="8" s="1"/>
  <c r="AH137" i="8" s="1"/>
  <c r="AI137" i="8" s="1"/>
  <c r="D138" i="8"/>
  <c r="AG138" i="8" s="1"/>
  <c r="AH138" i="8" s="1"/>
  <c r="AI138" i="8" s="1"/>
  <c r="D139" i="8"/>
  <c r="AG139" i="8" s="1"/>
  <c r="AH139" i="8" s="1"/>
  <c r="AI139" i="8" s="1"/>
  <c r="D140" i="8"/>
  <c r="AG140" i="8" s="1"/>
  <c r="AH140" i="8" s="1"/>
  <c r="AI140" i="8" s="1"/>
  <c r="D141" i="8"/>
  <c r="AG141" i="8" s="1"/>
  <c r="AH141" i="8" s="1"/>
  <c r="AI141" i="8" s="1"/>
  <c r="D142" i="8"/>
  <c r="AG142" i="8" s="1"/>
  <c r="AH142" i="8" s="1"/>
  <c r="AI142" i="8" s="1"/>
  <c r="D143" i="8"/>
  <c r="AG143" i="8" s="1"/>
  <c r="AH143" i="8" s="1"/>
  <c r="AI143" i="8" s="1"/>
  <c r="D144" i="8"/>
  <c r="AG144" i="8" s="1"/>
  <c r="AH144" i="8" s="1"/>
  <c r="AI144" i="8" s="1"/>
  <c r="D145" i="8"/>
  <c r="AG145" i="8" s="1"/>
  <c r="AH145" i="8" s="1"/>
  <c r="AI145" i="8" s="1"/>
  <c r="D146" i="8"/>
  <c r="AG146" i="8" s="1"/>
  <c r="AH146" i="8" s="1"/>
  <c r="AI146" i="8" s="1"/>
  <c r="D147" i="8"/>
  <c r="AG147" i="8" s="1"/>
  <c r="AH147" i="8" s="1"/>
  <c r="AI147" i="8" s="1"/>
  <c r="D148" i="8"/>
  <c r="AG148" i="8" s="1"/>
  <c r="AH148" i="8" s="1"/>
  <c r="AI148" i="8" s="1"/>
  <c r="D149" i="8"/>
  <c r="AG149" i="8" s="1"/>
  <c r="AH149" i="8" s="1"/>
  <c r="AI149" i="8" s="1"/>
  <c r="D150" i="8"/>
  <c r="AG150" i="8" s="1"/>
  <c r="AH150" i="8" s="1"/>
  <c r="AI150" i="8" s="1"/>
  <c r="D151" i="8"/>
  <c r="AG151" i="8" s="1"/>
  <c r="AH151" i="8" s="1"/>
  <c r="AI151" i="8" s="1"/>
  <c r="D152" i="8"/>
  <c r="AG152" i="8" s="1"/>
  <c r="AH152" i="8" s="1"/>
  <c r="AI152" i="8" s="1"/>
  <c r="D311" i="8"/>
  <c r="AQ311" i="8" s="1"/>
  <c r="AR311" i="8" s="1"/>
  <c r="AS311" i="8" s="1"/>
  <c r="D312" i="8"/>
  <c r="AQ312" i="8" s="1"/>
  <c r="AR312" i="8" s="1"/>
  <c r="AS312" i="8" s="1"/>
  <c r="D313" i="8"/>
  <c r="AQ313" i="8" s="1"/>
  <c r="AR313" i="8" s="1"/>
  <c r="AS313" i="8" s="1"/>
  <c r="D314" i="8"/>
  <c r="AQ314" i="8" s="1"/>
  <c r="AR314" i="8" s="1"/>
  <c r="AS314" i="8" s="1"/>
  <c r="D315" i="8"/>
  <c r="AQ315" i="8" s="1"/>
  <c r="AR315" i="8" s="1"/>
  <c r="AS315" i="8" s="1"/>
  <c r="D310" i="8"/>
  <c r="AQ310" i="8" s="1"/>
  <c r="AR310" i="8" s="1"/>
  <c r="D170" i="8"/>
  <c r="AG170" i="8" s="1"/>
  <c r="AH170" i="8" s="1"/>
  <c r="D171" i="8"/>
  <c r="AG171" i="8" s="1"/>
  <c r="AH171" i="8" s="1"/>
  <c r="AI171" i="8" s="1"/>
  <c r="D172" i="8"/>
  <c r="AG172" i="8" s="1"/>
  <c r="AH172" i="8" s="1"/>
  <c r="AI172" i="8" s="1"/>
  <c r="D173" i="8"/>
  <c r="AG173" i="8" s="1"/>
  <c r="AH173" i="8" s="1"/>
  <c r="AI173" i="8" s="1"/>
  <c r="D174" i="8"/>
  <c r="AG174" i="8" s="1"/>
  <c r="AH174" i="8" s="1"/>
  <c r="AI174" i="8" s="1"/>
  <c r="D175" i="8"/>
  <c r="AG175" i="8" s="1"/>
  <c r="AH175" i="8" s="1"/>
  <c r="AI175" i="8" s="1"/>
  <c r="D35" i="8"/>
  <c r="AG35" i="8" s="1"/>
  <c r="AH35" i="8" s="1"/>
  <c r="AI35" i="8" s="1"/>
  <c r="D36" i="8"/>
  <c r="AG36" i="8" s="1"/>
  <c r="AH36" i="8" s="1"/>
  <c r="AI36" i="8" s="1"/>
  <c r="D37" i="8"/>
  <c r="AG37" i="8" s="1"/>
  <c r="AH37" i="8" s="1"/>
  <c r="AI37" i="8" s="1"/>
  <c r="D38" i="8"/>
  <c r="AG38" i="8" s="1"/>
  <c r="AH38" i="8" s="1"/>
  <c r="AI38" i="8" s="1"/>
  <c r="D39" i="8"/>
  <c r="AG39" i="8" s="1"/>
  <c r="AH39" i="8" s="1"/>
  <c r="AI39" i="8" s="1"/>
  <c r="D64" i="7"/>
  <c r="AI64" i="7" s="1"/>
  <c r="AJ64" i="7" s="1"/>
  <c r="AM65" i="7"/>
  <c r="AM66" i="7"/>
  <c r="AM67" i="7"/>
  <c r="AM68" i="7"/>
  <c r="AM69" i="7"/>
  <c r="AM70" i="7"/>
  <c r="AM71" i="7"/>
  <c r="AM72" i="7"/>
  <c r="AM73" i="7"/>
  <c r="AM74" i="7"/>
  <c r="AM75" i="7"/>
  <c r="AM76" i="7"/>
  <c r="AM77" i="7"/>
  <c r="AM78" i="7"/>
  <c r="AM79" i="7"/>
  <c r="AM80" i="7"/>
  <c r="AM81" i="7"/>
  <c r="AM82" i="7"/>
  <c r="AM83" i="7"/>
  <c r="AM84" i="7"/>
  <c r="AM85" i="7"/>
  <c r="AM86" i="7"/>
  <c r="AM87" i="7"/>
  <c r="AM88" i="7"/>
  <c r="AM89" i="7"/>
  <c r="AM90" i="7"/>
  <c r="AM91" i="7"/>
  <c r="AM92" i="7"/>
  <c r="AM93" i="7"/>
  <c r="AM94" i="7"/>
  <c r="AM95" i="7"/>
  <c r="AM96" i="7"/>
  <c r="AM97" i="7"/>
  <c r="AM98" i="7"/>
  <c r="AM99" i="7"/>
  <c r="AM100" i="7"/>
  <c r="AM101" i="7"/>
  <c r="AM102" i="7"/>
  <c r="AM103" i="7"/>
  <c r="AM104" i="7"/>
  <c r="AM105" i="7"/>
  <c r="AM106" i="7"/>
  <c r="AM107" i="7"/>
  <c r="AM108" i="7"/>
  <c r="AM109" i="7"/>
  <c r="AM110" i="7"/>
  <c r="AM111" i="7"/>
  <c r="AM112" i="7"/>
  <c r="AM113" i="7"/>
  <c r="AM114" i="7"/>
  <c r="AM115" i="7"/>
  <c r="AM116" i="7"/>
  <c r="AM117" i="7"/>
  <c r="AM118" i="7"/>
  <c r="AM119" i="7"/>
  <c r="AM120" i="7"/>
  <c r="AM121" i="7"/>
  <c r="AM122" i="7"/>
  <c r="AM123" i="7"/>
  <c r="AM124" i="7"/>
  <c r="AM125" i="7"/>
  <c r="AM126" i="7"/>
  <c r="AM127" i="7"/>
  <c r="AM128" i="7"/>
  <c r="AM129" i="7"/>
  <c r="AM130" i="7"/>
  <c r="AM131" i="7"/>
  <c r="AM132" i="7"/>
  <c r="AM133" i="7"/>
  <c r="AM134" i="7"/>
  <c r="AM135" i="7"/>
  <c r="AM136" i="7"/>
  <c r="AM137" i="7"/>
  <c r="AM138" i="7"/>
  <c r="AM139" i="7"/>
  <c r="AM140" i="7"/>
  <c r="AM141" i="7"/>
  <c r="AM142" i="7"/>
  <c r="AM143" i="7"/>
  <c r="AM144" i="7"/>
  <c r="AM145" i="7"/>
  <c r="AM146" i="7"/>
  <c r="AM147" i="7"/>
  <c r="AM148" i="7"/>
  <c r="AM149" i="7"/>
  <c r="AM150" i="7"/>
  <c r="AM151" i="7"/>
  <c r="AM152" i="7"/>
  <c r="AM153" i="7"/>
  <c r="AM154" i="7"/>
  <c r="AM155" i="7"/>
  <c r="AM156" i="7"/>
  <c r="AM157" i="7"/>
  <c r="AM158" i="7"/>
  <c r="AM159" i="7"/>
  <c r="AM160" i="7"/>
  <c r="AM161" i="7"/>
  <c r="AM162" i="7"/>
  <c r="AM163" i="7"/>
  <c r="AM164" i="7"/>
  <c r="AM165" i="7"/>
  <c r="AM166" i="7"/>
  <c r="AM167" i="7"/>
  <c r="AM168" i="7"/>
  <c r="AM169" i="7"/>
  <c r="AM170" i="7"/>
  <c r="AM171" i="7"/>
  <c r="AM172" i="7"/>
  <c r="AM173" i="7"/>
  <c r="AM174" i="7"/>
  <c r="AM175" i="7"/>
  <c r="AM176" i="7"/>
  <c r="AM177" i="7"/>
  <c r="AM178" i="7"/>
  <c r="AM179" i="7"/>
  <c r="AM180" i="7"/>
  <c r="AM181" i="7"/>
  <c r="AM182" i="7"/>
  <c r="AM183"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D2303" i="6"/>
  <c r="B46" i="7"/>
  <c r="B50" i="7"/>
  <c r="B154" i="9"/>
  <c r="AJ148" i="9"/>
  <c r="AJ30" i="9"/>
  <c r="AJ34" i="9"/>
  <c r="AJ33" i="9"/>
  <c r="AJ32" i="9"/>
  <c r="AL46" i="7"/>
  <c r="AJ47" i="7" s="1"/>
  <c r="B51" i="7" s="1"/>
  <c r="B49" i="7"/>
  <c r="B33" i="7"/>
  <c r="D2183" i="6"/>
  <c r="BR2183" i="6" s="1"/>
  <c r="BS2183" i="6" s="1"/>
  <c r="BT2183" i="6" s="1"/>
  <c r="D2184" i="6"/>
  <c r="BR2184" i="6" s="1"/>
  <c r="BS2184" i="6" s="1"/>
  <c r="BT2184" i="6" s="1"/>
  <c r="D2185" i="6"/>
  <c r="BR2185" i="6" s="1"/>
  <c r="BS2185" i="6" s="1"/>
  <c r="BT2185" i="6" s="1"/>
  <c r="D2186" i="6"/>
  <c r="BR2186" i="6" s="1"/>
  <c r="BS2186" i="6" s="1"/>
  <c r="BT2186" i="6" s="1"/>
  <c r="D2187" i="6"/>
  <c r="BR2187" i="6" s="1"/>
  <c r="BS2187" i="6" s="1"/>
  <c r="BT2187" i="6" s="1"/>
  <c r="D2188" i="6"/>
  <c r="BR2188" i="6" s="1"/>
  <c r="BS2188" i="6" s="1"/>
  <c r="BT2188" i="6" s="1"/>
  <c r="D2189" i="6"/>
  <c r="BR2189" i="6" s="1"/>
  <c r="BS2189" i="6" s="1"/>
  <c r="BT2189" i="6" s="1"/>
  <c r="D2190" i="6"/>
  <c r="BR2190" i="6" s="1"/>
  <c r="BS2190" i="6" s="1"/>
  <c r="BT2190" i="6" s="1"/>
  <c r="D2191" i="6"/>
  <c r="BR2191" i="6" s="1"/>
  <c r="BS2191" i="6" s="1"/>
  <c r="BT2191" i="6" s="1"/>
  <c r="D2192" i="6"/>
  <c r="BR2192" i="6" s="1"/>
  <c r="BS2192" i="6" s="1"/>
  <c r="BT2192" i="6" s="1"/>
  <c r="D2193" i="6"/>
  <c r="BR2193" i="6" s="1"/>
  <c r="BS2193" i="6" s="1"/>
  <c r="BT2193" i="6" s="1"/>
  <c r="D2194" i="6"/>
  <c r="BR2194" i="6" s="1"/>
  <c r="BS2194" i="6" s="1"/>
  <c r="BT2194" i="6" s="1"/>
  <c r="D2195" i="6"/>
  <c r="BR2195" i="6" s="1"/>
  <c r="BS2195" i="6" s="1"/>
  <c r="BT2195" i="6" s="1"/>
  <c r="D2196" i="6"/>
  <c r="BR2196" i="6" s="1"/>
  <c r="BS2196" i="6" s="1"/>
  <c r="BT2196" i="6" s="1"/>
  <c r="D2197" i="6"/>
  <c r="BR2197" i="6" s="1"/>
  <c r="BS2197" i="6" s="1"/>
  <c r="BT2197" i="6" s="1"/>
  <c r="D2198" i="6"/>
  <c r="BR2198" i="6" s="1"/>
  <c r="BS2198" i="6" s="1"/>
  <c r="BT2198" i="6" s="1"/>
  <c r="D2199" i="6"/>
  <c r="BR2199" i="6" s="1"/>
  <c r="BS2199" i="6" s="1"/>
  <c r="BT2199" i="6" s="1"/>
  <c r="D2200" i="6"/>
  <c r="BR2200" i="6" s="1"/>
  <c r="BS2200" i="6" s="1"/>
  <c r="BT2200" i="6" s="1"/>
  <c r="D2201" i="6"/>
  <c r="BR2201" i="6" s="1"/>
  <c r="BS2201" i="6" s="1"/>
  <c r="BT2201" i="6" s="1"/>
  <c r="D2202" i="6"/>
  <c r="BR2202" i="6" s="1"/>
  <c r="BS2202" i="6" s="1"/>
  <c r="BT2202" i="6" s="1"/>
  <c r="D2203" i="6"/>
  <c r="BR2203" i="6" s="1"/>
  <c r="BS2203" i="6" s="1"/>
  <c r="BT2203" i="6" s="1"/>
  <c r="D2204" i="6"/>
  <c r="BR2204" i="6" s="1"/>
  <c r="BS2204" i="6" s="1"/>
  <c r="BT2204" i="6" s="1"/>
  <c r="D2205" i="6"/>
  <c r="BR2205" i="6" s="1"/>
  <c r="BS2205" i="6" s="1"/>
  <c r="BT2205" i="6" s="1"/>
  <c r="D2206" i="6"/>
  <c r="BR2206" i="6" s="1"/>
  <c r="BS2206" i="6" s="1"/>
  <c r="BT2206" i="6" s="1"/>
  <c r="D2207" i="6"/>
  <c r="BR2207" i="6" s="1"/>
  <c r="BS2207" i="6" s="1"/>
  <c r="BT2207" i="6" s="1"/>
  <c r="D2208" i="6"/>
  <c r="BR2208" i="6" s="1"/>
  <c r="BS2208" i="6" s="1"/>
  <c r="BT2208" i="6" s="1"/>
  <c r="D2209" i="6"/>
  <c r="BR2209" i="6" s="1"/>
  <c r="BS2209" i="6" s="1"/>
  <c r="BT2209" i="6" s="1"/>
  <c r="D2210" i="6"/>
  <c r="BR2210" i="6" s="1"/>
  <c r="BS2210" i="6" s="1"/>
  <c r="BT2210" i="6" s="1"/>
  <c r="D2211" i="6"/>
  <c r="BR2211" i="6" s="1"/>
  <c r="BS2211" i="6" s="1"/>
  <c r="BT2211" i="6" s="1"/>
  <c r="D2212" i="6"/>
  <c r="BR2212" i="6" s="1"/>
  <c r="BS2212" i="6" s="1"/>
  <c r="BT2212" i="6" s="1"/>
  <c r="D2213" i="6"/>
  <c r="BR2213" i="6" s="1"/>
  <c r="BS2213" i="6" s="1"/>
  <c r="BT2213" i="6" s="1"/>
  <c r="D2214" i="6"/>
  <c r="BR2214" i="6" s="1"/>
  <c r="BS2214" i="6" s="1"/>
  <c r="BT2214" i="6" s="1"/>
  <c r="D2215" i="6"/>
  <c r="BR2215" i="6" s="1"/>
  <c r="BS2215" i="6" s="1"/>
  <c r="BT2215" i="6" s="1"/>
  <c r="D2216" i="6"/>
  <c r="BR2216" i="6" s="1"/>
  <c r="BS2216" i="6" s="1"/>
  <c r="BT2216" i="6" s="1"/>
  <c r="D2217" i="6"/>
  <c r="BR2217" i="6" s="1"/>
  <c r="BS2217" i="6" s="1"/>
  <c r="BT2217" i="6" s="1"/>
  <c r="D2218" i="6"/>
  <c r="BR2218" i="6" s="1"/>
  <c r="BS2218" i="6" s="1"/>
  <c r="BT2218" i="6" s="1"/>
  <c r="D2219" i="6"/>
  <c r="BR2219" i="6" s="1"/>
  <c r="BS2219" i="6" s="1"/>
  <c r="BT2219" i="6" s="1"/>
  <c r="D2220" i="6"/>
  <c r="BR2220" i="6" s="1"/>
  <c r="BS2220" i="6" s="1"/>
  <c r="BT2220" i="6" s="1"/>
  <c r="D2221" i="6"/>
  <c r="BR2221" i="6" s="1"/>
  <c r="BS2221" i="6" s="1"/>
  <c r="BT2221" i="6" s="1"/>
  <c r="D2222" i="6"/>
  <c r="BR2222" i="6" s="1"/>
  <c r="BS2222" i="6" s="1"/>
  <c r="BT2222" i="6" s="1"/>
  <c r="D2223" i="6"/>
  <c r="BR2223" i="6" s="1"/>
  <c r="BS2223" i="6" s="1"/>
  <c r="BT2223" i="6" s="1"/>
  <c r="D2224" i="6"/>
  <c r="BR2224" i="6" s="1"/>
  <c r="BS2224" i="6" s="1"/>
  <c r="BT2224" i="6" s="1"/>
  <c r="D2225" i="6"/>
  <c r="BR2225" i="6" s="1"/>
  <c r="BS2225" i="6" s="1"/>
  <c r="BT2225" i="6" s="1"/>
  <c r="D2226" i="6"/>
  <c r="BR2226" i="6" s="1"/>
  <c r="BS2226" i="6" s="1"/>
  <c r="BT2226" i="6" s="1"/>
  <c r="D2227" i="6"/>
  <c r="BR2227" i="6" s="1"/>
  <c r="BS2227" i="6" s="1"/>
  <c r="BT2227" i="6" s="1"/>
  <c r="D2228" i="6"/>
  <c r="BR2228" i="6" s="1"/>
  <c r="BS2228" i="6" s="1"/>
  <c r="BT2228" i="6" s="1"/>
  <c r="D2229" i="6"/>
  <c r="BR2229" i="6" s="1"/>
  <c r="BS2229" i="6" s="1"/>
  <c r="BT2229" i="6" s="1"/>
  <c r="D2230" i="6"/>
  <c r="BR2230" i="6" s="1"/>
  <c r="BS2230" i="6" s="1"/>
  <c r="BT2230" i="6" s="1"/>
  <c r="D2231" i="6"/>
  <c r="BR2231" i="6" s="1"/>
  <c r="BS2231" i="6" s="1"/>
  <c r="BT2231" i="6" s="1"/>
  <c r="D2232" i="6"/>
  <c r="BR2232" i="6" s="1"/>
  <c r="BS2232" i="6" s="1"/>
  <c r="BT2232" i="6" s="1"/>
  <c r="D2233" i="6"/>
  <c r="BR2233" i="6" s="1"/>
  <c r="BS2233" i="6" s="1"/>
  <c r="BT2233" i="6" s="1"/>
  <c r="D2234" i="6"/>
  <c r="BR2234" i="6" s="1"/>
  <c r="BS2234" i="6" s="1"/>
  <c r="BT2234" i="6" s="1"/>
  <c r="D2235" i="6"/>
  <c r="BR2235" i="6" s="1"/>
  <c r="BS2235" i="6" s="1"/>
  <c r="BT2235" i="6" s="1"/>
  <c r="D2236" i="6"/>
  <c r="BR2236" i="6" s="1"/>
  <c r="BS2236" i="6" s="1"/>
  <c r="BT2236" i="6" s="1"/>
  <c r="D2237" i="6"/>
  <c r="BR2237" i="6" s="1"/>
  <c r="BS2237" i="6" s="1"/>
  <c r="BT2237" i="6" s="1"/>
  <c r="D2238" i="6"/>
  <c r="BR2238" i="6" s="1"/>
  <c r="BS2238" i="6" s="1"/>
  <c r="BT2238" i="6" s="1"/>
  <c r="D2239" i="6"/>
  <c r="BR2239" i="6" s="1"/>
  <c r="BS2239" i="6" s="1"/>
  <c r="BT2239" i="6" s="1"/>
  <c r="D2240" i="6"/>
  <c r="BR2240" i="6" s="1"/>
  <c r="BS2240" i="6" s="1"/>
  <c r="BT2240" i="6" s="1"/>
  <c r="D2241" i="6"/>
  <c r="BR2241" i="6" s="1"/>
  <c r="BS2241" i="6" s="1"/>
  <c r="BT2241" i="6" s="1"/>
  <c r="D2242" i="6"/>
  <c r="BR2242" i="6" s="1"/>
  <c r="BS2242" i="6" s="1"/>
  <c r="BT2242" i="6" s="1"/>
  <c r="D2243" i="6"/>
  <c r="BR2243" i="6" s="1"/>
  <c r="BS2243" i="6" s="1"/>
  <c r="BT2243" i="6" s="1"/>
  <c r="D2244" i="6"/>
  <c r="BR2244" i="6" s="1"/>
  <c r="BS2244" i="6" s="1"/>
  <c r="BT2244" i="6" s="1"/>
  <c r="D2245" i="6"/>
  <c r="BR2245" i="6" s="1"/>
  <c r="BS2245" i="6" s="1"/>
  <c r="BT2245" i="6" s="1"/>
  <c r="D2246" i="6"/>
  <c r="BR2246" i="6" s="1"/>
  <c r="BS2246" i="6" s="1"/>
  <c r="BT2246" i="6" s="1"/>
  <c r="D2247" i="6"/>
  <c r="BR2247" i="6" s="1"/>
  <c r="BS2247" i="6" s="1"/>
  <c r="BT2247" i="6" s="1"/>
  <c r="D2248" i="6"/>
  <c r="BR2248" i="6" s="1"/>
  <c r="BS2248" i="6" s="1"/>
  <c r="BT2248" i="6" s="1"/>
  <c r="D2249" i="6"/>
  <c r="BR2249" i="6" s="1"/>
  <c r="BS2249" i="6" s="1"/>
  <c r="BT2249" i="6" s="1"/>
  <c r="D2250" i="6"/>
  <c r="BR2250" i="6" s="1"/>
  <c r="BS2250" i="6" s="1"/>
  <c r="BT2250" i="6" s="1"/>
  <c r="D2251" i="6"/>
  <c r="BR2251" i="6" s="1"/>
  <c r="BS2251" i="6" s="1"/>
  <c r="BT2251" i="6" s="1"/>
  <c r="D2252" i="6"/>
  <c r="BR2252" i="6" s="1"/>
  <c r="BS2252" i="6" s="1"/>
  <c r="BT2252" i="6" s="1"/>
  <c r="D2253" i="6"/>
  <c r="BR2253" i="6" s="1"/>
  <c r="BS2253" i="6" s="1"/>
  <c r="BT2253" i="6" s="1"/>
  <c r="D2254" i="6"/>
  <c r="BR2254" i="6" s="1"/>
  <c r="BS2254" i="6" s="1"/>
  <c r="BT2254" i="6" s="1"/>
  <c r="D2255" i="6"/>
  <c r="BR2255" i="6" s="1"/>
  <c r="BS2255" i="6" s="1"/>
  <c r="BT2255" i="6" s="1"/>
  <c r="D2256" i="6"/>
  <c r="BR2256" i="6" s="1"/>
  <c r="BS2256" i="6" s="1"/>
  <c r="BT2256" i="6" s="1"/>
  <c r="D2257" i="6"/>
  <c r="BR2257" i="6" s="1"/>
  <c r="BS2257" i="6" s="1"/>
  <c r="BT2257" i="6" s="1"/>
  <c r="D2258" i="6"/>
  <c r="BR2258" i="6" s="1"/>
  <c r="BS2258" i="6" s="1"/>
  <c r="BT2258" i="6" s="1"/>
  <c r="D2259" i="6"/>
  <c r="BR2259" i="6" s="1"/>
  <c r="BS2259" i="6" s="1"/>
  <c r="BT2259" i="6" s="1"/>
  <c r="D2260" i="6"/>
  <c r="BR2260" i="6" s="1"/>
  <c r="BS2260" i="6" s="1"/>
  <c r="BT2260" i="6" s="1"/>
  <c r="D2261" i="6"/>
  <c r="BR2261" i="6" s="1"/>
  <c r="BS2261" i="6" s="1"/>
  <c r="BT2261" i="6" s="1"/>
  <c r="D2262" i="6"/>
  <c r="BR2262" i="6" s="1"/>
  <c r="BS2262" i="6" s="1"/>
  <c r="BT2262" i="6" s="1"/>
  <c r="D2263" i="6"/>
  <c r="BR2263" i="6" s="1"/>
  <c r="BS2263" i="6" s="1"/>
  <c r="BT2263" i="6" s="1"/>
  <c r="D2264" i="6"/>
  <c r="BR2264" i="6" s="1"/>
  <c r="BS2264" i="6" s="1"/>
  <c r="BT2264" i="6" s="1"/>
  <c r="D2265" i="6"/>
  <c r="BR2265" i="6" s="1"/>
  <c r="BS2265" i="6" s="1"/>
  <c r="BT2265" i="6" s="1"/>
  <c r="D2266" i="6"/>
  <c r="BR2266" i="6" s="1"/>
  <c r="BS2266" i="6" s="1"/>
  <c r="BT2266" i="6" s="1"/>
  <c r="D2267" i="6"/>
  <c r="BR2267" i="6" s="1"/>
  <c r="BS2267" i="6" s="1"/>
  <c r="BT2267" i="6" s="1"/>
  <c r="D2268" i="6"/>
  <c r="BR2268" i="6" s="1"/>
  <c r="BS2268" i="6" s="1"/>
  <c r="BT2268" i="6" s="1"/>
  <c r="D2269" i="6"/>
  <c r="BR2269" i="6" s="1"/>
  <c r="BS2269" i="6" s="1"/>
  <c r="BT2269" i="6" s="1"/>
  <c r="D2270" i="6"/>
  <c r="BR2270" i="6" s="1"/>
  <c r="BS2270" i="6" s="1"/>
  <c r="BT2270" i="6" s="1"/>
  <c r="D2271" i="6"/>
  <c r="BR2271" i="6" s="1"/>
  <c r="BS2271" i="6" s="1"/>
  <c r="BT2271" i="6" s="1"/>
  <c r="D2272" i="6"/>
  <c r="BR2272" i="6" s="1"/>
  <c r="BS2272" i="6" s="1"/>
  <c r="BT2272" i="6" s="1"/>
  <c r="D2273" i="6"/>
  <c r="BR2273" i="6" s="1"/>
  <c r="BS2273" i="6" s="1"/>
  <c r="BT2273" i="6" s="1"/>
  <c r="D2274" i="6"/>
  <c r="BR2274" i="6" s="1"/>
  <c r="BS2274" i="6" s="1"/>
  <c r="BT2274" i="6" s="1"/>
  <c r="D2275" i="6"/>
  <c r="BR2275" i="6" s="1"/>
  <c r="BS2275" i="6" s="1"/>
  <c r="BT2275" i="6" s="1"/>
  <c r="D2276" i="6"/>
  <c r="BR2276" i="6" s="1"/>
  <c r="BS2276" i="6" s="1"/>
  <c r="BT2276" i="6" s="1"/>
  <c r="D2277" i="6"/>
  <c r="BR2277" i="6" s="1"/>
  <c r="BS2277" i="6" s="1"/>
  <c r="BT2277" i="6" s="1"/>
  <c r="D2278" i="6"/>
  <c r="BR2278" i="6" s="1"/>
  <c r="BS2278" i="6" s="1"/>
  <c r="BT2278" i="6" s="1"/>
  <c r="D2279" i="6"/>
  <c r="BR2279" i="6" s="1"/>
  <c r="BS2279" i="6" s="1"/>
  <c r="BT2279" i="6" s="1"/>
  <c r="D2280" i="6"/>
  <c r="BR2280" i="6"/>
  <c r="BS2280" i="6" s="1"/>
  <c r="BT2280" i="6" s="1"/>
  <c r="D2281" i="6"/>
  <c r="BR2281" i="6" s="1"/>
  <c r="BS2281" i="6" s="1"/>
  <c r="BT2281" i="6" s="1"/>
  <c r="D2282" i="6"/>
  <c r="BR2282" i="6" s="1"/>
  <c r="BS2282" i="6" s="1"/>
  <c r="BT2282" i="6" s="1"/>
  <c r="D2283" i="6"/>
  <c r="BR2283" i="6" s="1"/>
  <c r="BS2283" i="6" s="1"/>
  <c r="BT2283" i="6" s="1"/>
  <c r="D2284" i="6"/>
  <c r="BR2284" i="6" s="1"/>
  <c r="BS2284" i="6" s="1"/>
  <c r="BT2284" i="6" s="1"/>
  <c r="D2285" i="6"/>
  <c r="BR2285" i="6"/>
  <c r="BS2285" i="6" s="1"/>
  <c r="BT2285" i="6" s="1"/>
  <c r="D2286" i="6"/>
  <c r="BR2286" i="6"/>
  <c r="BS2286" i="6" s="1"/>
  <c r="BT2286" i="6" s="1"/>
  <c r="D2287" i="6"/>
  <c r="BR2287" i="6" s="1"/>
  <c r="BS2287" i="6" s="1"/>
  <c r="BT2287" i="6" s="1"/>
  <c r="D2288" i="6"/>
  <c r="BR2288" i="6" s="1"/>
  <c r="BS2288" i="6" s="1"/>
  <c r="BT2288" i="6" s="1"/>
  <c r="D2289" i="6"/>
  <c r="BR2289" i="6" s="1"/>
  <c r="BS2289" i="6" s="1"/>
  <c r="BT2289" i="6" s="1"/>
  <c r="D2290" i="6"/>
  <c r="BR2290" i="6" s="1"/>
  <c r="BS2290" i="6" s="1"/>
  <c r="BT2290" i="6" s="1"/>
  <c r="D2291" i="6"/>
  <c r="BR2291" i="6" s="1"/>
  <c r="BS2291" i="6" s="1"/>
  <c r="BT2291" i="6" s="1"/>
  <c r="D2292" i="6"/>
  <c r="BR2292" i="6" s="1"/>
  <c r="BS2292" i="6" s="1"/>
  <c r="BT2292" i="6" s="1"/>
  <c r="D2293" i="6"/>
  <c r="BR2293" i="6" s="1"/>
  <c r="BS2293" i="6" s="1"/>
  <c r="BT2293" i="6" s="1"/>
  <c r="D2294" i="6"/>
  <c r="BR2294" i="6" s="1"/>
  <c r="BS2294" i="6" s="1"/>
  <c r="BT2294" i="6" s="1"/>
  <c r="D2295" i="6"/>
  <c r="BR2295" i="6" s="1"/>
  <c r="BS2295" i="6" s="1"/>
  <c r="BT2295" i="6" s="1"/>
  <c r="D2296" i="6"/>
  <c r="BR2296" i="6"/>
  <c r="BS2296" i="6" s="1"/>
  <c r="BT2296" i="6" s="1"/>
  <c r="AL2150" i="6"/>
  <c r="AL2151" i="6"/>
  <c r="AL2152" i="6"/>
  <c r="AL2153" i="6"/>
  <c r="AL2154" i="6"/>
  <c r="AL2155" i="6"/>
  <c r="AL2156" i="6"/>
  <c r="AL2157" i="6"/>
  <c r="AL2158" i="6"/>
  <c r="S2131" i="6"/>
  <c r="T2131" i="6"/>
  <c r="U2131" i="6"/>
  <c r="AI2131" i="6"/>
  <c r="AJ2131" i="6"/>
  <c r="AK2131" i="6"/>
  <c r="AL2131" i="6"/>
  <c r="D2018" i="6"/>
  <c r="BN2018" i="6" s="1"/>
  <c r="BO2018" i="6" s="1"/>
  <c r="BP2018" i="6" s="1"/>
  <c r="D2019" i="6"/>
  <c r="BN2019" i="6" s="1"/>
  <c r="BO2019" i="6" s="1"/>
  <c r="BP2019" i="6" s="1"/>
  <c r="D2020" i="6"/>
  <c r="BN2020" i="6" s="1"/>
  <c r="BO2020" i="6" s="1"/>
  <c r="BP2020" i="6" s="1"/>
  <c r="D2021" i="6"/>
  <c r="BN2021" i="6" s="1"/>
  <c r="BO2021" i="6" s="1"/>
  <c r="BP2021" i="6" s="1"/>
  <c r="D2022" i="6"/>
  <c r="BN2022" i="6" s="1"/>
  <c r="BO2022" i="6" s="1"/>
  <c r="BP2022" i="6" s="1"/>
  <c r="D2023" i="6"/>
  <c r="BN2023" i="6" s="1"/>
  <c r="BO2023" i="6" s="1"/>
  <c r="BP2023" i="6" s="1"/>
  <c r="D2024" i="6"/>
  <c r="BN2024" i="6" s="1"/>
  <c r="BO2024" i="6" s="1"/>
  <c r="BP2024" i="6" s="1"/>
  <c r="D2025" i="6"/>
  <c r="BN2025" i="6" s="1"/>
  <c r="BO2025" i="6" s="1"/>
  <c r="BP2025" i="6" s="1"/>
  <c r="D2026" i="6"/>
  <c r="BN2026" i="6"/>
  <c r="BO2026" i="6" s="1"/>
  <c r="BP2026" i="6" s="1"/>
  <c r="D2027" i="6"/>
  <c r="BN2027" i="6" s="1"/>
  <c r="BO2027" i="6" s="1"/>
  <c r="BP2027" i="6" s="1"/>
  <c r="D2028" i="6"/>
  <c r="BN2028" i="6"/>
  <c r="D2029" i="6"/>
  <c r="BN2029" i="6" s="1"/>
  <c r="BO2029" i="6" s="1"/>
  <c r="BP2029" i="6" s="1"/>
  <c r="D2030" i="6"/>
  <c r="BN2030" i="6" s="1"/>
  <c r="BO2030" i="6" s="1"/>
  <c r="BP2030" i="6" s="1"/>
  <c r="D2031" i="6"/>
  <c r="BN2031" i="6" s="1"/>
  <c r="BO2031" i="6" s="1"/>
  <c r="BP2031" i="6" s="1"/>
  <c r="D2032" i="6"/>
  <c r="BN2032" i="6" s="1"/>
  <c r="BO2032" i="6" s="1"/>
  <c r="BP2032" i="6" s="1"/>
  <c r="D2033" i="6"/>
  <c r="BN2033" i="6"/>
  <c r="D2034" i="6"/>
  <c r="BN2034" i="6"/>
  <c r="BO2034" i="6" s="1"/>
  <c r="BP2034" i="6" s="1"/>
  <c r="D2035" i="6"/>
  <c r="BN2035" i="6" s="1"/>
  <c r="BO2035" i="6" s="1"/>
  <c r="BP2035" i="6" s="1"/>
  <c r="D2036" i="6"/>
  <c r="BN2036" i="6" s="1"/>
  <c r="BO2036" i="6" s="1"/>
  <c r="BP2036" i="6" s="1"/>
  <c r="D2037" i="6"/>
  <c r="BN2037" i="6" s="1"/>
  <c r="BO2037" i="6" s="1"/>
  <c r="BP2037" i="6" s="1"/>
  <c r="D2038" i="6"/>
  <c r="BN2038" i="6" s="1"/>
  <c r="BO2038" i="6" s="1"/>
  <c r="BP2038" i="6" s="1"/>
  <c r="D2039" i="6"/>
  <c r="BN2039" i="6"/>
  <c r="D2040" i="6"/>
  <c r="BN2040" i="6"/>
  <c r="BO2040" i="6" s="1"/>
  <c r="BP2040" i="6" s="1"/>
  <c r="D2041" i="6"/>
  <c r="BN2041" i="6" s="1"/>
  <c r="BO2041" i="6" s="1"/>
  <c r="BP2041" i="6" s="1"/>
  <c r="D2042" i="6"/>
  <c r="BN2042" i="6" s="1"/>
  <c r="BO2042" i="6" s="1"/>
  <c r="BP2042" i="6" s="1"/>
  <c r="D2043" i="6"/>
  <c r="BN2043" i="6" s="1"/>
  <c r="BO2043" i="6" s="1"/>
  <c r="BP2043" i="6" s="1"/>
  <c r="D2044" i="6"/>
  <c r="BN2044" i="6" s="1"/>
  <c r="BO2044" i="6" s="1"/>
  <c r="BP2044" i="6" s="1"/>
  <c r="D2045" i="6"/>
  <c r="BN2045" i="6" s="1"/>
  <c r="BO2045" i="6" s="1"/>
  <c r="BP2045" i="6" s="1"/>
  <c r="D2046" i="6"/>
  <c r="BN2046" i="6" s="1"/>
  <c r="BO2046" i="6" s="1"/>
  <c r="BP2046" i="6" s="1"/>
  <c r="D2047" i="6"/>
  <c r="BN2047" i="6" s="1"/>
  <c r="BO2047" i="6" s="1"/>
  <c r="BP2047" i="6" s="1"/>
  <c r="D2048" i="6"/>
  <c r="BN2048" i="6"/>
  <c r="BO2048" i="6" s="1"/>
  <c r="BP2048" i="6" s="1"/>
  <c r="D2049" i="6"/>
  <c r="BN2049" i="6" s="1"/>
  <c r="BO2049" i="6" s="1"/>
  <c r="BP2049" i="6" s="1"/>
  <c r="D2050" i="6"/>
  <c r="BN2050" i="6" s="1"/>
  <c r="BO2050" i="6" s="1"/>
  <c r="BP2050" i="6" s="1"/>
  <c r="D2051" i="6"/>
  <c r="BN2051" i="6" s="1"/>
  <c r="BO2051" i="6" s="1"/>
  <c r="BP2051" i="6" s="1"/>
  <c r="D2052" i="6"/>
  <c r="BN2052" i="6" s="1"/>
  <c r="BO2052" i="6" s="1"/>
  <c r="BP2052" i="6" s="1"/>
  <c r="D2053" i="6"/>
  <c r="BN2053" i="6"/>
  <c r="D2054" i="6"/>
  <c r="BN2054" i="6" s="1"/>
  <c r="BO2054" i="6" s="1"/>
  <c r="BP2054" i="6" s="1"/>
  <c r="D2055" i="6"/>
  <c r="BN2055" i="6" s="1"/>
  <c r="BO2055" i="6" s="1"/>
  <c r="BP2055" i="6" s="1"/>
  <c r="D2056" i="6"/>
  <c r="BN2056" i="6" s="1"/>
  <c r="BO2056" i="6" s="1"/>
  <c r="BP2056" i="6" s="1"/>
  <c r="D2057" i="6"/>
  <c r="BN2057" i="6"/>
  <c r="D2058" i="6"/>
  <c r="BN2058" i="6"/>
  <c r="BO2058" i="6" s="1"/>
  <c r="BP2058" i="6" s="1"/>
  <c r="D2059" i="6"/>
  <c r="BN2059" i="6" s="1"/>
  <c r="BO2059" i="6" s="1"/>
  <c r="BP2059" i="6" s="1"/>
  <c r="D2060" i="6"/>
  <c r="BN2060" i="6"/>
  <c r="D2061" i="6"/>
  <c r="BN2061" i="6"/>
  <c r="D2062" i="6"/>
  <c r="BN2062" i="6" s="1"/>
  <c r="BO2062" i="6" s="1"/>
  <c r="BP2062" i="6" s="1"/>
  <c r="D2063" i="6"/>
  <c r="BN2063" i="6" s="1"/>
  <c r="BO2063" i="6" s="1"/>
  <c r="BP2063" i="6" s="1"/>
  <c r="D2064" i="6"/>
  <c r="BN2064" i="6" s="1"/>
  <c r="BO2064" i="6" s="1"/>
  <c r="BP2064" i="6" s="1"/>
  <c r="D2065" i="6"/>
  <c r="BN2065" i="6" s="1"/>
  <c r="BO2065" i="6" s="1"/>
  <c r="BP2065" i="6" s="1"/>
  <c r="D2066" i="6"/>
  <c r="BN2066" i="6" s="1"/>
  <c r="BO2066" i="6" s="1"/>
  <c r="BP2066" i="6" s="1"/>
  <c r="D2067" i="6"/>
  <c r="BN2067" i="6" s="1"/>
  <c r="BO2067" i="6" s="1"/>
  <c r="BP2067" i="6" s="1"/>
  <c r="D2068" i="6"/>
  <c r="BN2068" i="6" s="1"/>
  <c r="BO2068" i="6" s="1"/>
  <c r="BP2068" i="6" s="1"/>
  <c r="D2069" i="6"/>
  <c r="BN2069" i="6" s="1"/>
  <c r="BO2069" i="6" s="1"/>
  <c r="BP2069" i="6" s="1"/>
  <c r="D2070" i="6"/>
  <c r="BN2070" i="6" s="1"/>
  <c r="BO2070" i="6" s="1"/>
  <c r="BP2070" i="6" s="1"/>
  <c r="D2071" i="6"/>
  <c r="BN2071" i="6"/>
  <c r="D2072" i="6"/>
  <c r="BN2072" i="6" s="1"/>
  <c r="BO2072" i="6" s="1"/>
  <c r="BP2072" i="6" s="1"/>
  <c r="D2073" i="6"/>
  <c r="BN2073" i="6" s="1"/>
  <c r="BO2073" i="6" s="1"/>
  <c r="BP2073" i="6" s="1"/>
  <c r="D2074" i="6"/>
  <c r="BN2074" i="6" s="1"/>
  <c r="BO2074" i="6" s="1"/>
  <c r="BP2074" i="6" s="1"/>
  <c r="D2075" i="6"/>
  <c r="BN2075" i="6" s="1"/>
  <c r="BO2075" i="6" s="1"/>
  <c r="BP2075" i="6" s="1"/>
  <c r="D2076" i="6"/>
  <c r="BN2076" i="6"/>
  <c r="BO2076" i="6" s="1"/>
  <c r="BP2076" i="6" s="1"/>
  <c r="D2077" i="6"/>
  <c r="BN2077" i="6" s="1"/>
  <c r="BO2077" i="6" s="1"/>
  <c r="BP2077" i="6" s="1"/>
  <c r="D2078" i="6"/>
  <c r="BN2078" i="6"/>
  <c r="D2079" i="6"/>
  <c r="BN2079" i="6" s="1"/>
  <c r="BO2079" i="6" s="1"/>
  <c r="BP2079" i="6" s="1"/>
  <c r="D2080" i="6"/>
  <c r="BN2080" i="6"/>
  <c r="BO2080" i="6" s="1"/>
  <c r="BP2080" i="6" s="1"/>
  <c r="D2081" i="6"/>
  <c r="BN2081" i="6" s="1"/>
  <c r="BO2081" i="6" s="1"/>
  <c r="BP2081" i="6" s="1"/>
  <c r="D2082" i="6"/>
  <c r="BN2082" i="6" s="1"/>
  <c r="BO2082" i="6" s="1"/>
  <c r="BP2082" i="6" s="1"/>
  <c r="D2083" i="6"/>
  <c r="BN2083" i="6" s="1"/>
  <c r="BO2083" i="6" s="1"/>
  <c r="BP2083" i="6" s="1"/>
  <c r="D2084" i="6"/>
  <c r="BN2084" i="6" s="1"/>
  <c r="BO2084" i="6" s="1"/>
  <c r="BP2084" i="6" s="1"/>
  <c r="D2085" i="6"/>
  <c r="BN2085" i="6" s="1"/>
  <c r="BO2085" i="6" s="1"/>
  <c r="BP2085" i="6" s="1"/>
  <c r="D2086" i="6"/>
  <c r="BN2086" i="6" s="1"/>
  <c r="BO2086" i="6" s="1"/>
  <c r="BP2086" i="6" s="1"/>
  <c r="D2087" i="6"/>
  <c r="BN2087" i="6" s="1"/>
  <c r="BO2087" i="6" s="1"/>
  <c r="BP2087" i="6" s="1"/>
  <c r="D2088" i="6"/>
  <c r="BN2088" i="6" s="1"/>
  <c r="BO2088" i="6" s="1"/>
  <c r="BP2088" i="6" s="1"/>
  <c r="D2089" i="6"/>
  <c r="BN2089" i="6" s="1"/>
  <c r="BO2089" i="6" s="1"/>
  <c r="BP2089" i="6" s="1"/>
  <c r="D2090" i="6"/>
  <c r="BN2090" i="6" s="1"/>
  <c r="BO2090" i="6" s="1"/>
  <c r="BP2090" i="6" s="1"/>
  <c r="D2091" i="6"/>
  <c r="BN2091" i="6" s="1"/>
  <c r="BO2091" i="6" s="1"/>
  <c r="BP2091" i="6" s="1"/>
  <c r="D2092" i="6"/>
  <c r="BN2092" i="6" s="1"/>
  <c r="BO2092" i="6" s="1"/>
  <c r="BP2092" i="6" s="1"/>
  <c r="D2093" i="6"/>
  <c r="BN2093" i="6"/>
  <c r="D2094" i="6"/>
  <c r="BN2094" i="6" s="1"/>
  <c r="BO2094" i="6" s="1"/>
  <c r="BP2094" i="6" s="1"/>
  <c r="D2095" i="6"/>
  <c r="BN2095" i="6" s="1"/>
  <c r="BO2095" i="6" s="1"/>
  <c r="BP2095" i="6" s="1"/>
  <c r="D2096" i="6"/>
  <c r="BN2096" i="6" s="1"/>
  <c r="BO2096" i="6" s="1"/>
  <c r="BP2096" i="6" s="1"/>
  <c r="D2097" i="6"/>
  <c r="BN2097" i="6"/>
  <c r="D2098" i="6"/>
  <c r="BN2098" i="6" s="1"/>
  <c r="BO2098" i="6" s="1"/>
  <c r="BP2098" i="6" s="1"/>
  <c r="D2099" i="6"/>
  <c r="BN2099" i="6" s="1"/>
  <c r="BO2099" i="6" s="1"/>
  <c r="BP2099" i="6" s="1"/>
  <c r="D2100" i="6"/>
  <c r="BN2100" i="6" s="1"/>
  <c r="BO2100" i="6" s="1"/>
  <c r="BP2100" i="6" s="1"/>
  <c r="D2101" i="6"/>
  <c r="BN2101" i="6" s="1"/>
  <c r="BO2101" i="6" s="1"/>
  <c r="BP2101" i="6" s="1"/>
  <c r="D2102" i="6"/>
  <c r="BN2102" i="6"/>
  <c r="BO2102" i="6" s="1"/>
  <c r="BP2102" i="6" s="1"/>
  <c r="D2103" i="6"/>
  <c r="BN2103" i="6" s="1"/>
  <c r="BO2103" i="6" s="1"/>
  <c r="BP2103" i="6" s="1"/>
  <c r="D2104" i="6"/>
  <c r="BN2104" i="6" s="1"/>
  <c r="BO2104" i="6" s="1"/>
  <c r="BP2104" i="6" s="1"/>
  <c r="D2105" i="6"/>
  <c r="BN2105" i="6"/>
  <c r="D2106" i="6"/>
  <c r="BN2106" i="6" s="1"/>
  <c r="BO2106" i="6" s="1"/>
  <c r="BP2106" i="6" s="1"/>
  <c r="D2107" i="6"/>
  <c r="BN2107" i="6" s="1"/>
  <c r="BO2107" i="6" s="1"/>
  <c r="BP2107" i="6" s="1"/>
  <c r="D2108" i="6"/>
  <c r="BN2108" i="6" s="1"/>
  <c r="BO2108" i="6" s="1"/>
  <c r="BP2108" i="6" s="1"/>
  <c r="D2109" i="6"/>
  <c r="BN2109" i="6"/>
  <c r="D2110" i="6"/>
  <c r="BN2110" i="6" s="1"/>
  <c r="BO2110" i="6" s="1"/>
  <c r="BP2110" i="6" s="1"/>
  <c r="D2111" i="6"/>
  <c r="BN2111" i="6" s="1"/>
  <c r="BO2111" i="6" s="1"/>
  <c r="BP2111" i="6" s="1"/>
  <c r="D2112" i="6"/>
  <c r="BN2112" i="6" s="1"/>
  <c r="BO2112" i="6" s="1"/>
  <c r="BP2112" i="6" s="1"/>
  <c r="D2113" i="6"/>
  <c r="BN2113" i="6" s="1"/>
  <c r="BO2113" i="6" s="1"/>
  <c r="BP2113" i="6" s="1"/>
  <c r="D2114" i="6"/>
  <c r="BN2114" i="6"/>
  <c r="BO2114" i="6" s="1"/>
  <c r="BP2114" i="6" s="1"/>
  <c r="D2115" i="6"/>
  <c r="BN2115" i="6" s="1"/>
  <c r="BO2115" i="6" s="1"/>
  <c r="BP2115" i="6" s="1"/>
  <c r="D2116" i="6"/>
  <c r="BN2116" i="6" s="1"/>
  <c r="BO2116" i="6" s="1"/>
  <c r="BP2116" i="6" s="1"/>
  <c r="D2117" i="6"/>
  <c r="BN2117" i="6" s="1"/>
  <c r="BO2117" i="6" s="1"/>
  <c r="BP2117" i="6" s="1"/>
  <c r="D2118" i="6"/>
  <c r="BN2118" i="6" s="1"/>
  <c r="BO2118" i="6" s="1"/>
  <c r="BP2118" i="6" s="1"/>
  <c r="D2119" i="6"/>
  <c r="BN2119" i="6"/>
  <c r="D2120" i="6"/>
  <c r="BN2120" i="6" s="1"/>
  <c r="BO2120" i="6" s="1"/>
  <c r="BP2120" i="6" s="1"/>
  <c r="D2121" i="6"/>
  <c r="BN2121" i="6" s="1"/>
  <c r="BO2121" i="6" s="1"/>
  <c r="BP2121" i="6" s="1"/>
  <c r="D2122" i="6"/>
  <c r="BN2122" i="6" s="1"/>
  <c r="BO2122" i="6" s="1"/>
  <c r="BP2122" i="6" s="1"/>
  <c r="D2123" i="6"/>
  <c r="BN2123" i="6" s="1"/>
  <c r="BO2123" i="6" s="1"/>
  <c r="BP2123" i="6" s="1"/>
  <c r="D2124" i="6"/>
  <c r="BN2124" i="6"/>
  <c r="D2125" i="6"/>
  <c r="BN2125" i="6" s="1"/>
  <c r="BO2125" i="6" s="1"/>
  <c r="BP2125" i="6" s="1"/>
  <c r="D2126" i="6"/>
  <c r="BN2126" i="6" s="1"/>
  <c r="BO2126" i="6" s="1"/>
  <c r="BP2126" i="6" s="1"/>
  <c r="D2127" i="6"/>
  <c r="BN2127" i="6" s="1"/>
  <c r="BO2127" i="6" s="1"/>
  <c r="BP2127" i="6" s="1"/>
  <c r="D2128" i="6"/>
  <c r="BN2128" i="6" s="1"/>
  <c r="BO2128" i="6" s="1"/>
  <c r="BP2128" i="6" s="1"/>
  <c r="D2129" i="6"/>
  <c r="BN2129" i="6"/>
  <c r="D2130" i="6"/>
  <c r="BN2130" i="6"/>
  <c r="BO2130" i="6" s="1"/>
  <c r="BP2130" i="6" s="1"/>
  <c r="D2131" i="6"/>
  <c r="BN2131" i="6"/>
  <c r="BO2131" i="6" s="1"/>
  <c r="BP2131" i="6" s="1"/>
  <c r="S2013" i="6"/>
  <c r="T2013" i="6"/>
  <c r="U2013" i="6"/>
  <c r="S2014" i="6"/>
  <c r="T2014" i="6"/>
  <c r="U2014" i="6"/>
  <c r="BG2014" i="6"/>
  <c r="BJ2014" i="6" s="1"/>
  <c r="S2015" i="6"/>
  <c r="T2015" i="6"/>
  <c r="U2015" i="6"/>
  <c r="S2016" i="6"/>
  <c r="T2016" i="6"/>
  <c r="BC2016" i="6" s="1"/>
  <c r="BF2016" i="6" s="1"/>
  <c r="U2016" i="6"/>
  <c r="BG2016" i="6" s="1"/>
  <c r="S2017" i="6"/>
  <c r="T2017" i="6"/>
  <c r="BC2017" i="6" s="1"/>
  <c r="BF2017" i="6" s="1"/>
  <c r="U2017" i="6"/>
  <c r="S2018" i="6"/>
  <c r="AY2018" i="6"/>
  <c r="T2018" i="6"/>
  <c r="U2018" i="6"/>
  <c r="S2019" i="6"/>
  <c r="AY2019" i="6" s="1"/>
  <c r="BB2019" i="6" s="1"/>
  <c r="T2019" i="6"/>
  <c r="U2019" i="6"/>
  <c r="S2020" i="6"/>
  <c r="T2020" i="6"/>
  <c r="BC2020" i="6" s="1"/>
  <c r="U2020" i="6"/>
  <c r="BG2020" i="6" s="1"/>
  <c r="S2021" i="6"/>
  <c r="T2021" i="6"/>
  <c r="U2021" i="6"/>
  <c r="S2022" i="6"/>
  <c r="T2022" i="6"/>
  <c r="BC2022" i="6" s="1"/>
  <c r="U2022" i="6"/>
  <c r="BG2022" i="6"/>
  <c r="S2023" i="6"/>
  <c r="AY2023" i="6" s="1"/>
  <c r="BB2023" i="6" s="1"/>
  <c r="T2023" i="6"/>
  <c r="U2023" i="6"/>
  <c r="S2024" i="6"/>
  <c r="T2024" i="6"/>
  <c r="BC2024" i="6" s="1"/>
  <c r="U2024" i="6"/>
  <c r="BG2024" i="6" s="1"/>
  <c r="BJ2024" i="6" s="1"/>
  <c r="S2025" i="6"/>
  <c r="T2025" i="6"/>
  <c r="BC2025" i="6" s="1"/>
  <c r="U2025" i="6"/>
  <c r="S2026" i="6"/>
  <c r="AY2026" i="6"/>
  <c r="T2026" i="6"/>
  <c r="BC2026" i="6" s="1"/>
  <c r="BF2026" i="6" s="1"/>
  <c r="U2026" i="6"/>
  <c r="S2027" i="6"/>
  <c r="AY2027" i="6" s="1"/>
  <c r="BB2027" i="6" s="1"/>
  <c r="T2027" i="6"/>
  <c r="BC2027" i="6" s="1"/>
  <c r="BF2027" i="6" s="1"/>
  <c r="U2027" i="6"/>
  <c r="S2028" i="6"/>
  <c r="T2028" i="6"/>
  <c r="BC2028" i="6" s="1"/>
  <c r="BF2028" i="6" s="1"/>
  <c r="U2028" i="6"/>
  <c r="BO2028" i="6"/>
  <c r="BP2028" i="6" s="1"/>
  <c r="S2029" i="6"/>
  <c r="AY2029" i="6" s="1"/>
  <c r="T2029" i="6"/>
  <c r="U2029" i="6"/>
  <c r="S2030" i="6"/>
  <c r="T2030" i="6"/>
  <c r="U2030" i="6"/>
  <c r="BG2030" i="6"/>
  <c r="BJ2030" i="6" s="1"/>
  <c r="S2031" i="6"/>
  <c r="AY2031" i="6" s="1"/>
  <c r="BB2031" i="6" s="1"/>
  <c r="T2031" i="6"/>
  <c r="BC2031" i="6" s="1"/>
  <c r="U2031" i="6"/>
  <c r="S2032" i="6"/>
  <c r="T2032" i="6"/>
  <c r="BC2032" i="6" s="1"/>
  <c r="U2032" i="6"/>
  <c r="S2033" i="6"/>
  <c r="T2033" i="6"/>
  <c r="BC2033" i="6"/>
  <c r="BF2033" i="6" s="1"/>
  <c r="U2033" i="6"/>
  <c r="S2034" i="6"/>
  <c r="T2034" i="6"/>
  <c r="U2034" i="6"/>
  <c r="BG2034" i="6" s="1"/>
  <c r="S2035" i="6"/>
  <c r="T2035" i="6"/>
  <c r="U2035" i="6"/>
  <c r="S2036" i="6"/>
  <c r="T2036" i="6"/>
  <c r="BC2036" i="6" s="1"/>
  <c r="U2036" i="6"/>
  <c r="BG2036" i="6" s="1"/>
  <c r="S2037" i="6"/>
  <c r="T2037" i="6"/>
  <c r="U2037" i="6"/>
  <c r="S2038" i="6"/>
  <c r="T2038" i="6"/>
  <c r="U2038" i="6"/>
  <c r="BG2038" i="6" s="1"/>
  <c r="S2039" i="6"/>
  <c r="T2039" i="6"/>
  <c r="BO2039" i="6"/>
  <c r="BP2039" i="6" s="1"/>
  <c r="U2039" i="6"/>
  <c r="S2040" i="6"/>
  <c r="T2040" i="6"/>
  <c r="U2040" i="6"/>
  <c r="BG2040" i="6" s="1"/>
  <c r="BJ2040" i="6" s="1"/>
  <c r="S2041" i="6"/>
  <c r="T2041" i="6"/>
  <c r="BC2041" i="6" s="1"/>
  <c r="BF2041" i="6" s="1"/>
  <c r="U2041" i="6"/>
  <c r="S2042" i="6"/>
  <c r="AY2042" i="6"/>
  <c r="T2042" i="6"/>
  <c r="U2042" i="6"/>
  <c r="BG2042" i="6" s="1"/>
  <c r="S2043" i="6"/>
  <c r="T2043" i="6"/>
  <c r="U2043" i="6"/>
  <c r="S2044" i="6"/>
  <c r="T2044" i="6"/>
  <c r="U2044" i="6"/>
  <c r="S2045" i="6"/>
  <c r="T2045" i="6"/>
  <c r="U2045" i="6"/>
  <c r="S2046" i="6"/>
  <c r="T2046" i="6"/>
  <c r="U2046" i="6"/>
  <c r="BG2046" i="6" s="1"/>
  <c r="BJ2046" i="6" s="1"/>
  <c r="S2047" i="6"/>
  <c r="T2047" i="6"/>
  <c r="BC2047" i="6" s="1"/>
  <c r="U2047" i="6"/>
  <c r="BG2047" i="6" s="1"/>
  <c r="S2048" i="6"/>
  <c r="T2048" i="6"/>
  <c r="U2048" i="6"/>
  <c r="BG2048" i="6" s="1"/>
  <c r="BJ2048" i="6" s="1"/>
  <c r="S2049" i="6"/>
  <c r="T2049" i="6"/>
  <c r="BC2049" i="6" s="1"/>
  <c r="BF2049" i="6" s="1"/>
  <c r="U2049" i="6"/>
  <c r="S2050" i="6"/>
  <c r="AY2050" i="6"/>
  <c r="T2050" i="6"/>
  <c r="U2050" i="6"/>
  <c r="BG2050" i="6" s="1"/>
  <c r="BJ2050" i="6" s="1"/>
  <c r="S2051" i="6"/>
  <c r="AY2051" i="6" s="1"/>
  <c r="BB2051" i="6" s="1"/>
  <c r="T2051" i="6"/>
  <c r="U2051" i="6"/>
  <c r="S2052" i="6"/>
  <c r="T2052" i="6"/>
  <c r="U2052" i="6"/>
  <c r="BG2052" i="6" s="1"/>
  <c r="BJ2052" i="6" s="1"/>
  <c r="S2053" i="6"/>
  <c r="AY2053" i="6" s="1"/>
  <c r="BB2053" i="6" s="1"/>
  <c r="T2053" i="6"/>
  <c r="U2053" i="6"/>
  <c r="S2054" i="6"/>
  <c r="T2054" i="6"/>
  <c r="BC2054" i="6" s="1"/>
  <c r="U2054" i="6"/>
  <c r="BG2054" i="6"/>
  <c r="BJ2054" i="6" s="1"/>
  <c r="S2055" i="6"/>
  <c r="AY2055" i="6" s="1"/>
  <c r="T2055" i="6"/>
  <c r="BC2055" i="6" s="1"/>
  <c r="U2055" i="6"/>
  <c r="S2056" i="6"/>
  <c r="AY2056" i="6" s="1"/>
  <c r="T2056" i="6"/>
  <c r="U2056" i="6"/>
  <c r="S2057" i="6"/>
  <c r="T2057" i="6"/>
  <c r="BC2057" i="6"/>
  <c r="BF2057" i="6" s="1"/>
  <c r="U2057" i="6"/>
  <c r="S2058" i="6"/>
  <c r="T2058" i="6"/>
  <c r="U2058" i="6"/>
  <c r="BG2058" i="6" s="1"/>
  <c r="BJ2058" i="6" s="1"/>
  <c r="S2059" i="6"/>
  <c r="AY2059" i="6" s="1"/>
  <c r="T2059" i="6"/>
  <c r="U2059" i="6"/>
  <c r="S2060" i="6"/>
  <c r="T2060" i="6"/>
  <c r="BC2060" i="6" s="1"/>
  <c r="U2060" i="6"/>
  <c r="BG2060" i="6" s="1"/>
  <c r="BJ2060" i="6" s="1"/>
  <c r="BO2060" i="6"/>
  <c r="BP2060" i="6" s="1"/>
  <c r="S2061" i="6"/>
  <c r="T2061" i="6"/>
  <c r="U2061" i="6"/>
  <c r="S2062" i="6"/>
  <c r="T2062" i="6"/>
  <c r="U2062" i="6"/>
  <c r="BG2062" i="6"/>
  <c r="S2063" i="6"/>
  <c r="AY2063" i="6" s="1"/>
  <c r="T2063" i="6"/>
  <c r="BC2063" i="6" s="1"/>
  <c r="U2063" i="6"/>
  <c r="S2064" i="6"/>
  <c r="T2064" i="6"/>
  <c r="BC2064" i="6" s="1"/>
  <c r="U2064" i="6"/>
  <c r="S2065" i="6"/>
  <c r="T2065" i="6"/>
  <c r="BC2065" i="6"/>
  <c r="BF2065" i="6" s="1"/>
  <c r="U2065" i="6"/>
  <c r="S2066" i="6"/>
  <c r="AY2066" i="6" s="1"/>
  <c r="BB2066" i="6" s="1"/>
  <c r="T2066" i="6"/>
  <c r="BC2066" i="6" s="1"/>
  <c r="BF2066" i="6" s="1"/>
  <c r="U2066" i="6"/>
  <c r="BG2066" i="6" s="1"/>
  <c r="S2067" i="6"/>
  <c r="T2067" i="6"/>
  <c r="U2067" i="6"/>
  <c r="S2068" i="6"/>
  <c r="AY2068" i="6" s="1"/>
  <c r="BB2068" i="6" s="1"/>
  <c r="T2068" i="6"/>
  <c r="BC2068" i="6" s="1"/>
  <c r="BF2068" i="6" s="1"/>
  <c r="U2068" i="6"/>
  <c r="BG2068" i="6"/>
  <c r="BJ2068" i="6" s="1"/>
  <c r="S2069" i="6"/>
  <c r="T2069" i="6"/>
  <c r="U2069" i="6"/>
  <c r="S2070" i="6"/>
  <c r="AY2070" i="6" s="1"/>
  <c r="BB2070" i="6" s="1"/>
  <c r="T2070" i="6"/>
  <c r="U2070" i="6"/>
  <c r="BG2070" i="6" s="1"/>
  <c r="BJ2070" i="6" s="1"/>
  <c r="S2071" i="6"/>
  <c r="T2071" i="6"/>
  <c r="BO2071" i="6"/>
  <c r="BP2071" i="6" s="1"/>
  <c r="U2071" i="6"/>
  <c r="BG2071" i="6" s="1"/>
  <c r="S2072" i="6"/>
  <c r="T2072" i="6"/>
  <c r="U2072" i="6"/>
  <c r="S2073" i="6"/>
  <c r="AY2073" i="6" s="1"/>
  <c r="T2073" i="6"/>
  <c r="BC2073" i="6" s="1"/>
  <c r="BF2073" i="6" s="1"/>
  <c r="U2073" i="6"/>
  <c r="BG2073" i="6" s="1"/>
  <c r="BJ2073" i="6" s="1"/>
  <c r="S2074" i="6"/>
  <c r="AY2074" i="6"/>
  <c r="T2074" i="6"/>
  <c r="BC2074" i="6" s="1"/>
  <c r="BF2074" i="6" s="1"/>
  <c r="U2074" i="6"/>
  <c r="S2075" i="6"/>
  <c r="T2075" i="6"/>
  <c r="U2075" i="6"/>
  <c r="BG2075" i="6" s="1"/>
  <c r="S2076" i="6"/>
  <c r="AY2076" i="6" s="1"/>
  <c r="T2076" i="6"/>
  <c r="U2076" i="6"/>
  <c r="BG2076" i="6" s="1"/>
  <c r="BJ2076" i="6" s="1"/>
  <c r="S2077" i="6"/>
  <c r="T2077" i="6"/>
  <c r="U2077" i="6"/>
  <c r="BG2077" i="6" s="1"/>
  <c r="BJ2077" i="6" s="1"/>
  <c r="S2078" i="6"/>
  <c r="T2078" i="6"/>
  <c r="BC2078" i="6" s="1"/>
  <c r="U2078" i="6"/>
  <c r="BG2078" i="6" s="1"/>
  <c r="BJ2078" i="6" s="1"/>
  <c r="S2079" i="6"/>
  <c r="T2079" i="6"/>
  <c r="U2079" i="6"/>
  <c r="S2080" i="6"/>
  <c r="T2080" i="6"/>
  <c r="U2080" i="6"/>
  <c r="S2081" i="6"/>
  <c r="T2081" i="6"/>
  <c r="BC2081" i="6"/>
  <c r="U2081" i="6"/>
  <c r="BG2081" i="6" s="1"/>
  <c r="BJ2081" i="6" s="1"/>
  <c r="S2082" i="6"/>
  <c r="T2082" i="6"/>
  <c r="BC2082" i="6" s="1"/>
  <c r="U2082" i="6"/>
  <c r="S2083" i="6"/>
  <c r="T2083" i="6"/>
  <c r="U2083" i="6"/>
  <c r="BG2083" i="6" s="1"/>
  <c r="S2084" i="6"/>
  <c r="T2084" i="6"/>
  <c r="U2084" i="6"/>
  <c r="S2085" i="6"/>
  <c r="T2085" i="6"/>
  <c r="BC2085" i="6" s="1"/>
  <c r="BF2085" i="6" s="1"/>
  <c r="U2085" i="6"/>
  <c r="S2086" i="6"/>
  <c r="AY2086" i="6" s="1"/>
  <c r="T2086" i="6"/>
  <c r="BC2086" i="6" s="1"/>
  <c r="BF2086" i="6" s="1"/>
  <c r="U2086" i="6"/>
  <c r="BG2086" i="6" s="1"/>
  <c r="S2087" i="6"/>
  <c r="T2087" i="6"/>
  <c r="U2087" i="6"/>
  <c r="BG2087" i="6" s="1"/>
  <c r="S2088" i="6"/>
  <c r="AY2088" i="6" s="1"/>
  <c r="BB2088" i="6" s="1"/>
  <c r="T2088" i="6"/>
  <c r="U2088" i="6"/>
  <c r="S2089" i="6"/>
  <c r="T2089" i="6"/>
  <c r="BC2089" i="6" s="1"/>
  <c r="BF2089" i="6" s="1"/>
  <c r="U2089" i="6"/>
  <c r="BG2089" i="6" s="1"/>
  <c r="BJ2089" i="6" s="1"/>
  <c r="S2090" i="6"/>
  <c r="AY2090" i="6"/>
  <c r="T2090" i="6"/>
  <c r="BC2090" i="6" s="1"/>
  <c r="U2090" i="6"/>
  <c r="S2091" i="6"/>
  <c r="T2091" i="6"/>
  <c r="U2091" i="6"/>
  <c r="BG2091" i="6" s="1"/>
  <c r="BJ2091" i="6" s="1"/>
  <c r="S2092" i="6"/>
  <c r="T2092" i="6"/>
  <c r="U2092" i="6"/>
  <c r="BG2092" i="6" s="1"/>
  <c r="BJ2092" i="6" s="1"/>
  <c r="S2093" i="6"/>
  <c r="T2093" i="6"/>
  <c r="U2093" i="6"/>
  <c r="S2094" i="6"/>
  <c r="T2094" i="6"/>
  <c r="BC2094" i="6" s="1"/>
  <c r="U2094" i="6"/>
  <c r="BG2094" i="6" s="1"/>
  <c r="BJ2094" i="6" s="1"/>
  <c r="S2095" i="6"/>
  <c r="T2095" i="6"/>
  <c r="BC2095" i="6"/>
  <c r="U2095" i="6"/>
  <c r="BG2095" i="6" s="1"/>
  <c r="BJ2095" i="6" s="1"/>
  <c r="S2096" i="6"/>
  <c r="T2096" i="6"/>
  <c r="U2096" i="6"/>
  <c r="S2097" i="6"/>
  <c r="T2097" i="6"/>
  <c r="BC2097" i="6"/>
  <c r="BF2097" i="6" s="1"/>
  <c r="U2097" i="6"/>
  <c r="S2098" i="6"/>
  <c r="AY2098" i="6"/>
  <c r="BB2098" i="6" s="1"/>
  <c r="T2098" i="6"/>
  <c r="U2098" i="6"/>
  <c r="S2099" i="6"/>
  <c r="AY2099" i="6" s="1"/>
  <c r="BB2099" i="6" s="1"/>
  <c r="T2099" i="6"/>
  <c r="BC2099" i="6" s="1"/>
  <c r="BF2099" i="6" s="1"/>
  <c r="U2099" i="6"/>
  <c r="BG2099" i="6" s="1"/>
  <c r="S2100" i="6"/>
  <c r="T2100" i="6"/>
  <c r="U2100" i="6"/>
  <c r="S2101" i="6"/>
  <c r="T2101" i="6"/>
  <c r="U2101" i="6"/>
  <c r="S2102" i="6"/>
  <c r="T2102" i="6"/>
  <c r="BC2102" i="6" s="1"/>
  <c r="BF2102" i="6" s="1"/>
  <c r="U2102" i="6"/>
  <c r="BG2102" i="6" s="1"/>
  <c r="BJ2102" i="6" s="1"/>
  <c r="S2103" i="6"/>
  <c r="T2103" i="6"/>
  <c r="BC2103" i="6"/>
  <c r="BF2103" i="6" s="1"/>
  <c r="U2103" i="6"/>
  <c r="S2104" i="6"/>
  <c r="T2104" i="6"/>
  <c r="U2104" i="6"/>
  <c r="S2105" i="6"/>
  <c r="T2105" i="6"/>
  <c r="BC2105" i="6" s="1"/>
  <c r="BF2105" i="6" s="1"/>
  <c r="U2105" i="6"/>
  <c r="BG2105" i="6" s="1"/>
  <c r="S2106" i="6"/>
  <c r="AY2106" i="6" s="1"/>
  <c r="T2106" i="6"/>
  <c r="U2106" i="6"/>
  <c r="S2107" i="6"/>
  <c r="AY2107" i="6" s="1"/>
  <c r="BB2107" i="6" s="1"/>
  <c r="T2107" i="6"/>
  <c r="BC2107" i="6" s="1"/>
  <c r="U2107" i="6"/>
  <c r="S2108" i="6"/>
  <c r="T2108" i="6"/>
  <c r="U2108" i="6"/>
  <c r="S2109" i="6"/>
  <c r="T2109" i="6"/>
  <c r="U2109" i="6"/>
  <c r="BG2109" i="6" s="1"/>
  <c r="S2110" i="6"/>
  <c r="AY2110" i="6" s="1"/>
  <c r="BB2110" i="6" s="1"/>
  <c r="T2110" i="6"/>
  <c r="U2110" i="6"/>
  <c r="BG2110" i="6"/>
  <c r="BJ2110" i="6" s="1"/>
  <c r="S2111" i="6"/>
  <c r="AY2111" i="6" s="1"/>
  <c r="BB2111" i="6" s="1"/>
  <c r="T2111" i="6"/>
  <c r="BC2111" i="6" s="1"/>
  <c r="BF2111" i="6" s="1"/>
  <c r="U2111" i="6"/>
  <c r="S2112" i="6"/>
  <c r="T2112" i="6"/>
  <c r="U2112" i="6"/>
  <c r="S2113" i="6"/>
  <c r="T2113" i="6"/>
  <c r="BC2113" i="6" s="1"/>
  <c r="BF2113" i="6" s="1"/>
  <c r="U2113" i="6"/>
  <c r="BG2113" i="6" s="1"/>
  <c r="BJ2113" i="6" s="1"/>
  <c r="S2114" i="6"/>
  <c r="AY2114" i="6" s="1"/>
  <c r="BB2114" i="6" s="1"/>
  <c r="T2114" i="6"/>
  <c r="U2114" i="6"/>
  <c r="BG2114" i="6" s="1"/>
  <c r="BJ2114" i="6" s="1"/>
  <c r="S2115" i="6"/>
  <c r="AY2115" i="6" s="1"/>
  <c r="BB2115" i="6" s="1"/>
  <c r="T2115" i="6"/>
  <c r="BC2115" i="6" s="1"/>
  <c r="U2115" i="6"/>
  <c r="S2116" i="6"/>
  <c r="T2116" i="6"/>
  <c r="U2116" i="6"/>
  <c r="BG2116" i="6" s="1"/>
  <c r="S2117" i="6"/>
  <c r="AY2117" i="6" s="1"/>
  <c r="BB2117" i="6" s="1"/>
  <c r="T2117" i="6"/>
  <c r="U2117" i="6"/>
  <c r="S2118" i="6"/>
  <c r="AY2118" i="6" s="1"/>
  <c r="BB2118" i="6" s="1"/>
  <c r="T2118" i="6"/>
  <c r="U2118" i="6"/>
  <c r="BG2118" i="6"/>
  <c r="BJ2118" i="6" s="1"/>
  <c r="S2119" i="6"/>
  <c r="AY2119" i="6" s="1"/>
  <c r="BB2119" i="6" s="1"/>
  <c r="T2119" i="6"/>
  <c r="BO2119" i="6"/>
  <c r="BP2119" i="6" s="1"/>
  <c r="U2119" i="6"/>
  <c r="S2120" i="6"/>
  <c r="T2120" i="6"/>
  <c r="U2120" i="6"/>
  <c r="S2121" i="6"/>
  <c r="AY2121" i="6" s="1"/>
  <c r="T2121" i="6"/>
  <c r="BC2121" i="6"/>
  <c r="BF2121" i="6" s="1"/>
  <c r="U2121" i="6"/>
  <c r="S2122" i="6"/>
  <c r="T2122" i="6"/>
  <c r="U2122" i="6"/>
  <c r="BG2122" i="6" s="1"/>
  <c r="S2123" i="6"/>
  <c r="AY2123" i="6" s="1"/>
  <c r="BB2123" i="6" s="1"/>
  <c r="T2123" i="6"/>
  <c r="BC2123" i="6" s="1"/>
  <c r="U2123" i="6"/>
  <c r="S2124" i="6"/>
  <c r="T2124" i="6"/>
  <c r="U2124" i="6"/>
  <c r="BO2124" i="6"/>
  <c r="BP2124" i="6" s="1"/>
  <c r="S2125" i="6"/>
  <c r="AY2125" i="6" s="1"/>
  <c r="BB2125" i="6" s="1"/>
  <c r="T2125" i="6"/>
  <c r="U2125" i="6"/>
  <c r="BG2125" i="6" s="1"/>
  <c r="BJ2125" i="6" s="1"/>
  <c r="S2126" i="6"/>
  <c r="AY2126" i="6" s="1"/>
  <c r="BB2126" i="6" s="1"/>
  <c r="T2126" i="6"/>
  <c r="U2126" i="6"/>
  <c r="BG2126" i="6"/>
  <c r="BJ2126" i="6" s="1"/>
  <c r="S2127" i="6"/>
  <c r="T2127" i="6"/>
  <c r="BC2127" i="6" s="1"/>
  <c r="U2127" i="6"/>
  <c r="S2128" i="6"/>
  <c r="T2128" i="6"/>
  <c r="U2128" i="6"/>
  <c r="S2129" i="6"/>
  <c r="T2129" i="6"/>
  <c r="BC2129" i="6" s="1"/>
  <c r="BF2129" i="6" s="1"/>
  <c r="U2129" i="6"/>
  <c r="BG2129" i="6" s="1"/>
  <c r="BJ2129" i="6" s="1"/>
  <c r="S2130" i="6"/>
  <c r="T2130" i="6"/>
  <c r="BC2130" i="6" s="1"/>
  <c r="BF2130" i="6" s="1"/>
  <c r="U2130" i="6"/>
  <c r="U2012" i="6"/>
  <c r="T2012" i="6"/>
  <c r="BO2033" i="6"/>
  <c r="BP2033" i="6" s="1"/>
  <c r="BO2053" i="6"/>
  <c r="BP2053" i="6" s="1"/>
  <c r="BO2057" i="6"/>
  <c r="BP2057" i="6" s="1"/>
  <c r="BO2061" i="6"/>
  <c r="BP2061" i="6" s="1"/>
  <c r="BO2078" i="6"/>
  <c r="BP2078" i="6" s="1"/>
  <c r="BO2093" i="6"/>
  <c r="BP2093" i="6" s="1"/>
  <c r="BO2097" i="6"/>
  <c r="BP2097" i="6" s="1"/>
  <c r="BO2105" i="6"/>
  <c r="BP2105" i="6" s="1"/>
  <c r="BO2109" i="6"/>
  <c r="BP2109" i="6" s="1"/>
  <c r="BO2129" i="6"/>
  <c r="BP2129" i="6" s="1"/>
  <c r="AY2013" i="6"/>
  <c r="BB2013" i="6" s="1"/>
  <c r="AZ2013" i="6"/>
  <c r="BA2013" i="6"/>
  <c r="BC2013" i="6"/>
  <c r="BF2013" i="6" s="1"/>
  <c r="BD2013" i="6"/>
  <c r="BE2013" i="6"/>
  <c r="BG2013" i="6"/>
  <c r="BJ2013" i="6" s="1"/>
  <c r="BH2013" i="6"/>
  <c r="BI2013" i="6"/>
  <c r="AY2014" i="6"/>
  <c r="BB2014" i="6" s="1"/>
  <c r="AZ2014" i="6"/>
  <c r="BA2014" i="6"/>
  <c r="BC2014" i="6"/>
  <c r="BD2014" i="6"/>
  <c r="BF2014" i="6" s="1"/>
  <c r="BE2014" i="6"/>
  <c r="BH2014" i="6"/>
  <c r="BI2014" i="6"/>
  <c r="AZ2015" i="6"/>
  <c r="BA2015" i="6"/>
  <c r="BC2015" i="6"/>
  <c r="BF2015" i="6" s="1"/>
  <c r="BD2015" i="6"/>
  <c r="BE2015" i="6"/>
  <c r="BG2015" i="6"/>
  <c r="BH2015" i="6"/>
  <c r="BJ2015" i="6" s="1"/>
  <c r="BI2015" i="6"/>
  <c r="AY2016" i="6"/>
  <c r="BB2016" i="6" s="1"/>
  <c r="AZ2016" i="6"/>
  <c r="BA2016" i="6"/>
  <c r="BD2016" i="6"/>
  <c r="BE2016" i="6"/>
  <c r="BH2016" i="6"/>
  <c r="BI2016" i="6"/>
  <c r="AY2017" i="6"/>
  <c r="BB2017" i="6" s="1"/>
  <c r="AZ2017" i="6"/>
  <c r="BA2017" i="6"/>
  <c r="BD2017" i="6"/>
  <c r="BE2017" i="6"/>
  <c r="BG2017" i="6"/>
  <c r="BH2017" i="6"/>
  <c r="BJ2017" i="6" s="1"/>
  <c r="BI2017" i="6"/>
  <c r="AZ2018" i="6"/>
  <c r="BB2018" i="6" s="1"/>
  <c r="BA2018" i="6"/>
  <c r="BC2018" i="6"/>
  <c r="BF2018" i="6" s="1"/>
  <c r="BD2018" i="6"/>
  <c r="BE2018" i="6"/>
  <c r="BG2018" i="6"/>
  <c r="BH2018" i="6"/>
  <c r="BI2018" i="6"/>
  <c r="AZ2019" i="6"/>
  <c r="BA2019" i="6"/>
  <c r="BC2019" i="6"/>
  <c r="BD2019" i="6"/>
  <c r="BE2019" i="6"/>
  <c r="BG2019" i="6"/>
  <c r="BH2019" i="6"/>
  <c r="BJ2019" i="6" s="1"/>
  <c r="BI2019" i="6"/>
  <c r="AZ2020" i="6"/>
  <c r="BB2020" i="6" s="1"/>
  <c r="BA2020" i="6"/>
  <c r="BD2020" i="6"/>
  <c r="BF2020" i="6" s="1"/>
  <c r="BE2020" i="6"/>
  <c r="BH2020" i="6"/>
  <c r="BI2020" i="6"/>
  <c r="AY2021" i="6"/>
  <c r="BB2021" i="6" s="1"/>
  <c r="AZ2021" i="6"/>
  <c r="BA2021" i="6"/>
  <c r="BC2021" i="6"/>
  <c r="BF2021" i="6" s="1"/>
  <c r="BD2021" i="6"/>
  <c r="BE2021" i="6"/>
  <c r="BG2021" i="6"/>
  <c r="BJ2021" i="6" s="1"/>
  <c r="BH2021" i="6"/>
  <c r="BI2021" i="6"/>
  <c r="AY2022" i="6"/>
  <c r="BB2022" i="6" s="1"/>
  <c r="AZ2022" i="6"/>
  <c r="BA2022" i="6"/>
  <c r="BD2022" i="6"/>
  <c r="BE2022" i="6"/>
  <c r="BH2022" i="6"/>
  <c r="BJ2022" i="6" s="1"/>
  <c r="BI2022" i="6"/>
  <c r="AZ2023" i="6"/>
  <c r="BA2023" i="6"/>
  <c r="BD2023" i="6"/>
  <c r="BF2023" i="6" s="1"/>
  <c r="BE2023" i="6"/>
  <c r="BG2023" i="6"/>
  <c r="BJ2023" i="6" s="1"/>
  <c r="BH2023" i="6"/>
  <c r="BI2023" i="6"/>
  <c r="AY2024" i="6"/>
  <c r="BB2024" i="6" s="1"/>
  <c r="AZ2024" i="6"/>
  <c r="BA2024" i="6"/>
  <c r="BD2024" i="6"/>
  <c r="BE2024" i="6"/>
  <c r="BH2024" i="6"/>
  <c r="BI2024" i="6"/>
  <c r="AY2025" i="6"/>
  <c r="AZ2025" i="6"/>
  <c r="BA2025" i="6"/>
  <c r="BD2025" i="6"/>
  <c r="BE2025" i="6"/>
  <c r="BG2025" i="6"/>
  <c r="BJ2025" i="6" s="1"/>
  <c r="BH2025" i="6"/>
  <c r="BI2025" i="6"/>
  <c r="AZ2026" i="6"/>
  <c r="BA2026" i="6"/>
  <c r="BD2026" i="6"/>
  <c r="BE2026" i="6"/>
  <c r="BG2026" i="6"/>
  <c r="BH2026" i="6"/>
  <c r="BI2026" i="6"/>
  <c r="AZ2027" i="6"/>
  <c r="BA2027" i="6"/>
  <c r="BD2027" i="6"/>
  <c r="BE2027" i="6"/>
  <c r="BG2027" i="6"/>
  <c r="BH2027" i="6"/>
  <c r="BI2027" i="6"/>
  <c r="AZ2028" i="6"/>
  <c r="BB2028" i="6" s="1"/>
  <c r="BA2028" i="6"/>
  <c r="BD2028" i="6"/>
  <c r="BE2028" i="6"/>
  <c r="BH2028" i="6"/>
  <c r="BI2028" i="6"/>
  <c r="AZ2029" i="6"/>
  <c r="BB2029" i="6" s="1"/>
  <c r="BA2029" i="6"/>
  <c r="BC2029" i="6"/>
  <c r="BD2029" i="6"/>
  <c r="BE2029" i="6"/>
  <c r="BG2029" i="6"/>
  <c r="BH2029" i="6"/>
  <c r="BI2029" i="6"/>
  <c r="AY2030" i="6"/>
  <c r="BB2030" i="6" s="1"/>
  <c r="AZ2030" i="6"/>
  <c r="BA2030" i="6"/>
  <c r="BD2030" i="6"/>
  <c r="BE2030" i="6"/>
  <c r="BH2030" i="6"/>
  <c r="BI2030" i="6"/>
  <c r="AZ2031" i="6"/>
  <c r="BA2031" i="6"/>
  <c r="BD2031" i="6"/>
  <c r="BF2031" i="6" s="1"/>
  <c r="BE2031" i="6"/>
  <c r="BG2031" i="6"/>
  <c r="BJ2031" i="6" s="1"/>
  <c r="BH2031" i="6"/>
  <c r="BI2031" i="6"/>
  <c r="AY2032" i="6"/>
  <c r="BB2032" i="6" s="1"/>
  <c r="AZ2032" i="6"/>
  <c r="BA2032" i="6"/>
  <c r="BD2032" i="6"/>
  <c r="BE2032" i="6"/>
  <c r="BG2032" i="6"/>
  <c r="BJ2032" i="6" s="1"/>
  <c r="BH2032" i="6"/>
  <c r="BI2032" i="6"/>
  <c r="AY2033" i="6"/>
  <c r="BB2033" i="6" s="1"/>
  <c r="AZ2033" i="6"/>
  <c r="BA2033" i="6"/>
  <c r="BD2033" i="6"/>
  <c r="BE2033" i="6"/>
  <c r="BG2033" i="6"/>
  <c r="BH2033" i="6"/>
  <c r="BJ2033" i="6" s="1"/>
  <c r="BI2033" i="6"/>
  <c r="AZ2034" i="6"/>
  <c r="BA2034" i="6"/>
  <c r="BC2034" i="6"/>
  <c r="BF2034" i="6" s="1"/>
  <c r="BD2034" i="6"/>
  <c r="BE2034" i="6"/>
  <c r="BH2034" i="6"/>
  <c r="BJ2034" i="6" s="1"/>
  <c r="BI2034" i="6"/>
  <c r="AY2035" i="6"/>
  <c r="AZ2035" i="6"/>
  <c r="BA2035" i="6"/>
  <c r="BC2035" i="6"/>
  <c r="BF2035" i="6" s="1"/>
  <c r="BD2035" i="6"/>
  <c r="BE2035" i="6"/>
  <c r="BG2035" i="6"/>
  <c r="BJ2035" i="6" s="1"/>
  <c r="BH2035" i="6"/>
  <c r="BI2035" i="6"/>
  <c r="AZ2036" i="6"/>
  <c r="BA2036" i="6"/>
  <c r="BD2036" i="6"/>
  <c r="BF2036" i="6" s="1"/>
  <c r="BE2036" i="6"/>
  <c r="BH2036" i="6"/>
  <c r="BI2036" i="6"/>
  <c r="AY2037" i="6"/>
  <c r="BB2037" i="6" s="1"/>
  <c r="AZ2037" i="6"/>
  <c r="BA2037" i="6"/>
  <c r="BC2037" i="6"/>
  <c r="BF2037" i="6" s="1"/>
  <c r="BD2037" i="6"/>
  <c r="BE2037" i="6"/>
  <c r="BG2037" i="6"/>
  <c r="BJ2037" i="6" s="1"/>
  <c r="BH2037" i="6"/>
  <c r="BI2037" i="6"/>
  <c r="AY2038" i="6"/>
  <c r="BB2038" i="6" s="1"/>
  <c r="AZ2038" i="6"/>
  <c r="BA2038" i="6"/>
  <c r="BC2038" i="6"/>
  <c r="BF2038" i="6" s="1"/>
  <c r="BD2038" i="6"/>
  <c r="BE2038" i="6"/>
  <c r="BH2038" i="6"/>
  <c r="BJ2038" i="6" s="1"/>
  <c r="BI2038" i="6"/>
  <c r="AZ2039" i="6"/>
  <c r="BA2039" i="6"/>
  <c r="BD2039" i="6"/>
  <c r="BF2039" i="6" s="1"/>
  <c r="BE2039" i="6"/>
  <c r="BG2039" i="6"/>
  <c r="BJ2039" i="6" s="1"/>
  <c r="BH2039" i="6"/>
  <c r="BI2039" i="6"/>
  <c r="AY2040" i="6"/>
  <c r="AZ2040" i="6"/>
  <c r="BA2040" i="6"/>
  <c r="BC2040" i="6"/>
  <c r="BF2040" i="6" s="1"/>
  <c r="BD2040" i="6"/>
  <c r="BE2040" i="6"/>
  <c r="BH2040" i="6"/>
  <c r="BI2040" i="6"/>
  <c r="AY2041" i="6"/>
  <c r="BB2041" i="6" s="1"/>
  <c r="AZ2041" i="6"/>
  <c r="BA2041" i="6"/>
  <c r="BD2041" i="6"/>
  <c r="BE2041" i="6"/>
  <c r="BG2041" i="6"/>
  <c r="BJ2041" i="6" s="1"/>
  <c r="BH2041" i="6"/>
  <c r="BI2041" i="6"/>
  <c r="AZ2042" i="6"/>
  <c r="BA2042" i="6"/>
  <c r="BC2042" i="6"/>
  <c r="BD2042" i="6"/>
  <c r="BE2042" i="6"/>
  <c r="BH2042" i="6"/>
  <c r="BJ2042" i="6" s="1"/>
  <c r="BI2042" i="6"/>
  <c r="AZ2043" i="6"/>
  <c r="BA2043" i="6"/>
  <c r="BC2043" i="6"/>
  <c r="BD2043" i="6"/>
  <c r="BE2043" i="6"/>
  <c r="BG2043" i="6"/>
  <c r="BJ2043" i="6" s="1"/>
  <c r="BH2043" i="6"/>
  <c r="BI2043" i="6"/>
  <c r="AZ2044" i="6"/>
  <c r="BB2044" i="6" s="1"/>
  <c r="BA2044" i="6"/>
  <c r="BC2044" i="6"/>
  <c r="BF2044" i="6" s="1"/>
  <c r="BD2044" i="6"/>
  <c r="BE2044" i="6"/>
  <c r="BH2044" i="6"/>
  <c r="BI2044" i="6"/>
  <c r="AY2045" i="6"/>
  <c r="BB2045" i="6" s="1"/>
  <c r="AZ2045" i="6"/>
  <c r="BA2045" i="6"/>
  <c r="BC2045" i="6"/>
  <c r="BF2045" i="6" s="1"/>
  <c r="BD2045" i="6"/>
  <c r="BE2045" i="6"/>
  <c r="BG2045" i="6"/>
  <c r="BH2045" i="6"/>
  <c r="BJ2045" i="6" s="1"/>
  <c r="BI2045" i="6"/>
  <c r="AY2046" i="6"/>
  <c r="AZ2046" i="6"/>
  <c r="BA2046" i="6"/>
  <c r="BC2046" i="6"/>
  <c r="BD2046" i="6"/>
  <c r="BF2046" i="6" s="1"/>
  <c r="BE2046" i="6"/>
  <c r="BH2046" i="6"/>
  <c r="BI2046" i="6"/>
  <c r="AY2047" i="6"/>
  <c r="AZ2047" i="6"/>
  <c r="BA2047" i="6"/>
  <c r="BD2047" i="6"/>
  <c r="BF2047" i="6" s="1"/>
  <c r="BE2047" i="6"/>
  <c r="BH2047" i="6"/>
  <c r="BI2047" i="6"/>
  <c r="AY2048" i="6"/>
  <c r="AZ2048" i="6"/>
  <c r="BA2048" i="6"/>
  <c r="BC2048" i="6"/>
  <c r="BF2048" i="6" s="1"/>
  <c r="BD2048" i="6"/>
  <c r="BE2048" i="6"/>
  <c r="BH2048" i="6"/>
  <c r="BI2048" i="6"/>
  <c r="AY2049" i="6"/>
  <c r="AZ2049" i="6"/>
  <c r="BA2049" i="6"/>
  <c r="BD2049" i="6"/>
  <c r="BE2049" i="6"/>
  <c r="BG2049" i="6"/>
  <c r="BJ2049" i="6" s="1"/>
  <c r="BH2049" i="6"/>
  <c r="BI2049" i="6"/>
  <c r="AZ2050" i="6"/>
  <c r="BB2050" i="6" s="1"/>
  <c r="BA2050" i="6"/>
  <c r="BC2050" i="6"/>
  <c r="BF2050" i="6" s="1"/>
  <c r="BD2050" i="6"/>
  <c r="BE2050" i="6"/>
  <c r="BH2050" i="6"/>
  <c r="BI2050" i="6"/>
  <c r="AZ2051" i="6"/>
  <c r="BA2051" i="6"/>
  <c r="BC2051" i="6"/>
  <c r="BF2051" i="6" s="1"/>
  <c r="BD2051" i="6"/>
  <c r="BE2051" i="6"/>
  <c r="BG2051" i="6"/>
  <c r="BJ2051" i="6" s="1"/>
  <c r="BH2051" i="6"/>
  <c r="BI2051" i="6"/>
  <c r="AZ2052" i="6"/>
  <c r="BB2052" i="6" s="1"/>
  <c r="BA2052" i="6"/>
  <c r="BC2052" i="6"/>
  <c r="BF2052" i="6" s="1"/>
  <c r="BD2052" i="6"/>
  <c r="BE2052" i="6"/>
  <c r="BH2052" i="6"/>
  <c r="BI2052" i="6"/>
  <c r="AZ2053" i="6"/>
  <c r="BA2053" i="6"/>
  <c r="BC2053" i="6"/>
  <c r="BD2053" i="6"/>
  <c r="BE2053" i="6"/>
  <c r="BG2053" i="6"/>
  <c r="BJ2053" i="6" s="1"/>
  <c r="BH2053" i="6"/>
  <c r="BI2053" i="6"/>
  <c r="AY2054" i="6"/>
  <c r="BB2054" i="6" s="1"/>
  <c r="AZ2054" i="6"/>
  <c r="BA2054" i="6"/>
  <c r="BD2054" i="6"/>
  <c r="BE2054" i="6"/>
  <c r="BH2054" i="6"/>
  <c r="BI2054" i="6"/>
  <c r="AZ2055" i="6"/>
  <c r="BA2055" i="6"/>
  <c r="BD2055" i="6"/>
  <c r="BF2055" i="6" s="1"/>
  <c r="BE2055" i="6"/>
  <c r="BG2055" i="6"/>
  <c r="BJ2055" i="6" s="1"/>
  <c r="BH2055" i="6"/>
  <c r="BI2055" i="6"/>
  <c r="AZ2056" i="6"/>
  <c r="BB2056" i="6" s="1"/>
  <c r="BA2056" i="6"/>
  <c r="BD2056" i="6"/>
  <c r="BE2056" i="6"/>
  <c r="BG2056" i="6"/>
  <c r="BH2056" i="6"/>
  <c r="BI2056" i="6"/>
  <c r="AY2057" i="6"/>
  <c r="BB2057" i="6" s="1"/>
  <c r="AZ2057" i="6"/>
  <c r="BA2057" i="6"/>
  <c r="BD2057" i="6"/>
  <c r="BE2057" i="6"/>
  <c r="BG2057" i="6"/>
  <c r="BJ2057" i="6" s="1"/>
  <c r="BH2057" i="6"/>
  <c r="BI2057" i="6"/>
  <c r="AZ2058" i="6"/>
  <c r="BB2058" i="6" s="1"/>
  <c r="BA2058" i="6"/>
  <c r="BC2058" i="6"/>
  <c r="BD2058" i="6"/>
  <c r="BE2058" i="6"/>
  <c r="BH2058" i="6"/>
  <c r="BI2058" i="6"/>
  <c r="AZ2059" i="6"/>
  <c r="BB2059" i="6" s="1"/>
  <c r="BA2059" i="6"/>
  <c r="BC2059" i="6"/>
  <c r="BD2059" i="6"/>
  <c r="BE2059" i="6"/>
  <c r="BG2059" i="6"/>
  <c r="BJ2059" i="6" s="1"/>
  <c r="BH2059" i="6"/>
  <c r="BI2059" i="6"/>
  <c r="AZ2060" i="6"/>
  <c r="BA2060" i="6"/>
  <c r="BD2060" i="6"/>
  <c r="BF2060" i="6" s="1"/>
  <c r="BE2060" i="6"/>
  <c r="BH2060" i="6"/>
  <c r="BI2060" i="6"/>
  <c r="AY2061" i="6"/>
  <c r="AZ2061" i="6"/>
  <c r="BA2061" i="6"/>
  <c r="BC2061" i="6"/>
  <c r="BF2061" i="6" s="1"/>
  <c r="BD2061" i="6"/>
  <c r="BE2061" i="6"/>
  <c r="BG2061" i="6"/>
  <c r="BJ2061" i="6" s="1"/>
  <c r="BH2061" i="6"/>
  <c r="BI2061" i="6"/>
  <c r="AY2062" i="6"/>
  <c r="BB2062" i="6" s="1"/>
  <c r="AZ2062" i="6"/>
  <c r="BA2062" i="6"/>
  <c r="BC2062" i="6"/>
  <c r="BD2062" i="6"/>
  <c r="BE2062" i="6"/>
  <c r="BH2062" i="6"/>
  <c r="BI2062" i="6"/>
  <c r="AZ2063" i="6"/>
  <c r="BA2063" i="6"/>
  <c r="BD2063" i="6"/>
  <c r="BE2063" i="6"/>
  <c r="BG2063" i="6"/>
  <c r="BJ2063" i="6" s="1"/>
  <c r="BH2063" i="6"/>
  <c r="BI2063" i="6"/>
  <c r="AY2064" i="6"/>
  <c r="BB2064" i="6" s="1"/>
  <c r="AZ2064" i="6"/>
  <c r="BA2064" i="6"/>
  <c r="BD2064" i="6"/>
  <c r="BF2064" i="6" s="1"/>
  <c r="BE2064" i="6"/>
  <c r="BG2064" i="6"/>
  <c r="BJ2064" i="6" s="1"/>
  <c r="BH2064" i="6"/>
  <c r="BI2064" i="6"/>
  <c r="AY2065" i="6"/>
  <c r="BB2065" i="6" s="1"/>
  <c r="AZ2065" i="6"/>
  <c r="BA2065" i="6"/>
  <c r="BD2065" i="6"/>
  <c r="BE2065" i="6"/>
  <c r="BG2065" i="6"/>
  <c r="BH2065" i="6"/>
  <c r="BI2065" i="6"/>
  <c r="AZ2066" i="6"/>
  <c r="BA2066" i="6"/>
  <c r="BD2066" i="6"/>
  <c r="BE2066" i="6"/>
  <c r="BH2066" i="6"/>
  <c r="BJ2066" i="6" s="1"/>
  <c r="BI2066" i="6"/>
  <c r="AY2067" i="6"/>
  <c r="BB2067" i="6" s="1"/>
  <c r="AZ2067" i="6"/>
  <c r="BA2067" i="6"/>
  <c r="BC2067" i="6"/>
  <c r="BF2067" i="6" s="1"/>
  <c r="BD2067" i="6"/>
  <c r="BE2067" i="6"/>
  <c r="BG2067" i="6"/>
  <c r="BH2067" i="6"/>
  <c r="BI2067" i="6"/>
  <c r="AZ2068" i="6"/>
  <c r="BA2068" i="6"/>
  <c r="BD2068" i="6"/>
  <c r="BE2068" i="6"/>
  <c r="BH2068" i="6"/>
  <c r="BI2068" i="6"/>
  <c r="AY2069" i="6"/>
  <c r="BB2069" i="6" s="1"/>
  <c r="AZ2069" i="6"/>
  <c r="BA2069" i="6"/>
  <c r="BC2069" i="6"/>
  <c r="BD2069" i="6"/>
  <c r="BE2069" i="6"/>
  <c r="BG2069" i="6"/>
  <c r="BJ2069" i="6" s="1"/>
  <c r="BH2069" i="6"/>
  <c r="BI2069" i="6"/>
  <c r="AZ2070" i="6"/>
  <c r="BA2070" i="6"/>
  <c r="BC2070" i="6"/>
  <c r="BF2070" i="6" s="1"/>
  <c r="BD2070" i="6"/>
  <c r="BE2070" i="6"/>
  <c r="BH2070" i="6"/>
  <c r="BI2070" i="6"/>
  <c r="AY2071" i="6"/>
  <c r="AZ2071" i="6"/>
  <c r="BA2071" i="6"/>
  <c r="BD2071" i="6"/>
  <c r="BF2071" i="6" s="1"/>
  <c r="BE2071" i="6"/>
  <c r="BH2071" i="6"/>
  <c r="BI2071" i="6"/>
  <c r="AY2072" i="6"/>
  <c r="AZ2072" i="6"/>
  <c r="BA2072" i="6"/>
  <c r="BC2072" i="6"/>
  <c r="BF2072" i="6" s="1"/>
  <c r="BD2072" i="6"/>
  <c r="BE2072" i="6"/>
  <c r="BG2072" i="6"/>
  <c r="BJ2072" i="6" s="1"/>
  <c r="BH2072" i="6"/>
  <c r="BI2072" i="6"/>
  <c r="AZ2073" i="6"/>
  <c r="BA2073" i="6"/>
  <c r="BD2073" i="6"/>
  <c r="BE2073" i="6"/>
  <c r="BH2073" i="6"/>
  <c r="BI2073" i="6"/>
  <c r="AZ2074" i="6"/>
  <c r="BB2074" i="6" s="1"/>
  <c r="BA2074" i="6"/>
  <c r="BD2074" i="6"/>
  <c r="BE2074" i="6"/>
  <c r="BG2074" i="6"/>
  <c r="BJ2074" i="6" s="1"/>
  <c r="BH2074" i="6"/>
  <c r="BI2074" i="6"/>
  <c r="AY2075" i="6"/>
  <c r="AZ2075" i="6"/>
  <c r="BB2075" i="6" s="1"/>
  <c r="BA2075" i="6"/>
  <c r="BC2075" i="6"/>
  <c r="BF2075" i="6" s="1"/>
  <c r="BD2075" i="6"/>
  <c r="BE2075" i="6"/>
  <c r="BH2075" i="6"/>
  <c r="BI2075" i="6"/>
  <c r="AZ2076" i="6"/>
  <c r="BA2076" i="6"/>
  <c r="BC2076" i="6"/>
  <c r="BF2076" i="6" s="1"/>
  <c r="BD2076" i="6"/>
  <c r="BE2076" i="6"/>
  <c r="BH2076" i="6"/>
  <c r="BI2076" i="6"/>
  <c r="AY2077" i="6"/>
  <c r="BB2077" i="6" s="1"/>
  <c r="AZ2077" i="6"/>
  <c r="BA2077" i="6"/>
  <c r="BC2077" i="6"/>
  <c r="BF2077" i="6" s="1"/>
  <c r="BD2077" i="6"/>
  <c r="BE2077" i="6"/>
  <c r="BH2077" i="6"/>
  <c r="BI2077" i="6"/>
  <c r="AY2078" i="6"/>
  <c r="AZ2078" i="6"/>
  <c r="BA2078" i="6"/>
  <c r="BD2078" i="6"/>
  <c r="BF2078" i="6" s="1"/>
  <c r="BE2078" i="6"/>
  <c r="BH2078" i="6"/>
  <c r="BI2078" i="6"/>
  <c r="AY2079" i="6"/>
  <c r="AZ2079" i="6"/>
  <c r="BA2079" i="6"/>
  <c r="BD2079" i="6"/>
  <c r="BE2079" i="6"/>
  <c r="BG2079" i="6"/>
  <c r="BH2079" i="6"/>
  <c r="BI2079" i="6"/>
  <c r="AY2080" i="6"/>
  <c r="AZ2080" i="6"/>
  <c r="BA2080" i="6"/>
  <c r="BC2080" i="6"/>
  <c r="BD2080" i="6"/>
  <c r="BE2080" i="6"/>
  <c r="BG2080" i="6"/>
  <c r="BH2080" i="6"/>
  <c r="BJ2080" i="6" s="1"/>
  <c r="BI2080" i="6"/>
  <c r="AY2081" i="6"/>
  <c r="BB2081" i="6" s="1"/>
  <c r="AZ2081" i="6"/>
  <c r="BA2081" i="6"/>
  <c r="BD2081" i="6"/>
  <c r="BE2081" i="6"/>
  <c r="BH2081" i="6"/>
  <c r="BI2081" i="6"/>
  <c r="AZ2082" i="6"/>
  <c r="BA2082" i="6"/>
  <c r="BD2082" i="6"/>
  <c r="BE2082" i="6"/>
  <c r="BG2082" i="6"/>
  <c r="BJ2082" i="6" s="1"/>
  <c r="BH2082" i="6"/>
  <c r="BI2082" i="6"/>
  <c r="AY2083" i="6"/>
  <c r="BB2083" i="6" s="1"/>
  <c r="AZ2083" i="6"/>
  <c r="BA2083" i="6"/>
  <c r="BC2083" i="6"/>
  <c r="BF2083" i="6" s="1"/>
  <c r="BD2083" i="6"/>
  <c r="BE2083" i="6"/>
  <c r="BH2083" i="6"/>
  <c r="BJ2083" i="6" s="1"/>
  <c r="BI2083" i="6"/>
  <c r="AZ2084" i="6"/>
  <c r="BA2084" i="6"/>
  <c r="BC2084" i="6"/>
  <c r="BF2084" i="6" s="1"/>
  <c r="BD2084" i="6"/>
  <c r="BE2084" i="6"/>
  <c r="BH2084" i="6"/>
  <c r="BI2084" i="6"/>
  <c r="AY2085" i="6"/>
  <c r="BB2085" i="6" s="1"/>
  <c r="AZ2085" i="6"/>
  <c r="BA2085" i="6"/>
  <c r="BD2085" i="6"/>
  <c r="BE2085" i="6"/>
  <c r="BG2085" i="6"/>
  <c r="BJ2085" i="6" s="1"/>
  <c r="BH2085" i="6"/>
  <c r="BI2085" i="6"/>
  <c r="AZ2086" i="6"/>
  <c r="BA2086" i="6"/>
  <c r="BD2086" i="6"/>
  <c r="BE2086" i="6"/>
  <c r="BH2086" i="6"/>
  <c r="BJ2086" i="6" s="1"/>
  <c r="BI2086" i="6"/>
  <c r="AY2087" i="6"/>
  <c r="BB2087" i="6" s="1"/>
  <c r="AZ2087" i="6"/>
  <c r="BA2087" i="6"/>
  <c r="BD2087" i="6"/>
  <c r="BF2087" i="6" s="1"/>
  <c r="BE2087" i="6"/>
  <c r="BH2087" i="6"/>
  <c r="BJ2087" i="6" s="1"/>
  <c r="BI2087" i="6"/>
  <c r="AZ2088" i="6"/>
  <c r="BA2088" i="6"/>
  <c r="BC2088" i="6"/>
  <c r="BF2088" i="6" s="1"/>
  <c r="BD2088" i="6"/>
  <c r="BE2088" i="6"/>
  <c r="BG2088" i="6"/>
  <c r="BH2088" i="6"/>
  <c r="BJ2088" i="6" s="1"/>
  <c r="BI2088" i="6"/>
  <c r="AY2089" i="6"/>
  <c r="BB2089" i="6" s="1"/>
  <c r="AZ2089" i="6"/>
  <c r="BA2089" i="6"/>
  <c r="BD2089" i="6"/>
  <c r="BE2089" i="6"/>
  <c r="BH2089" i="6"/>
  <c r="BI2089" i="6"/>
  <c r="AZ2090" i="6"/>
  <c r="BB2090" i="6" s="1"/>
  <c r="BA2090" i="6"/>
  <c r="BD2090" i="6"/>
  <c r="BE2090" i="6"/>
  <c r="BG2090" i="6"/>
  <c r="BJ2090" i="6" s="1"/>
  <c r="BH2090" i="6"/>
  <c r="BI2090" i="6"/>
  <c r="AY2091" i="6"/>
  <c r="BB2091" i="6" s="1"/>
  <c r="AZ2091" i="6"/>
  <c r="BA2091" i="6"/>
  <c r="BC2091" i="6"/>
  <c r="BF2091" i="6" s="1"/>
  <c r="BD2091" i="6"/>
  <c r="BE2091" i="6"/>
  <c r="BH2091" i="6"/>
  <c r="BI2091" i="6"/>
  <c r="AZ2092" i="6"/>
  <c r="BA2092" i="6"/>
  <c r="BC2092" i="6"/>
  <c r="BF2092" i="6" s="1"/>
  <c r="BD2092" i="6"/>
  <c r="BE2092" i="6"/>
  <c r="BH2092" i="6"/>
  <c r="BI2092" i="6"/>
  <c r="AY2093" i="6"/>
  <c r="BB2093" i="6" s="1"/>
  <c r="AZ2093" i="6"/>
  <c r="BA2093" i="6"/>
  <c r="BC2093" i="6"/>
  <c r="BF2093" i="6" s="1"/>
  <c r="BD2093" i="6"/>
  <c r="BE2093" i="6"/>
  <c r="BG2093" i="6"/>
  <c r="BJ2093" i="6" s="1"/>
  <c r="BH2093" i="6"/>
  <c r="BI2093" i="6"/>
  <c r="AY2094" i="6"/>
  <c r="AZ2094" i="6"/>
  <c r="BB2094" i="6" s="1"/>
  <c r="BA2094" i="6"/>
  <c r="BD2094" i="6"/>
  <c r="BE2094" i="6"/>
  <c r="BH2094" i="6"/>
  <c r="BI2094" i="6"/>
  <c r="AY2095" i="6"/>
  <c r="AZ2095" i="6"/>
  <c r="BB2095" i="6" s="1"/>
  <c r="BA2095" i="6"/>
  <c r="BD2095" i="6"/>
  <c r="BF2095" i="6" s="1"/>
  <c r="BE2095" i="6"/>
  <c r="BH2095" i="6"/>
  <c r="BI2095" i="6"/>
  <c r="AY2096" i="6"/>
  <c r="AZ2096" i="6"/>
  <c r="BA2096" i="6"/>
  <c r="BC2096" i="6"/>
  <c r="BD2096" i="6"/>
  <c r="BE2096" i="6"/>
  <c r="BG2096" i="6"/>
  <c r="BJ2096" i="6" s="1"/>
  <c r="BH2096" i="6"/>
  <c r="BI2096" i="6"/>
  <c r="AY2097" i="6"/>
  <c r="AZ2097" i="6"/>
  <c r="BA2097" i="6"/>
  <c r="BD2097" i="6"/>
  <c r="BE2097" i="6"/>
  <c r="BG2097" i="6"/>
  <c r="BJ2097" i="6" s="1"/>
  <c r="BH2097" i="6"/>
  <c r="BI2097" i="6"/>
  <c r="AZ2098" i="6"/>
  <c r="BA2098" i="6"/>
  <c r="BC2098" i="6"/>
  <c r="BF2098" i="6" s="1"/>
  <c r="BD2098" i="6"/>
  <c r="BE2098" i="6"/>
  <c r="BG2098" i="6"/>
  <c r="BJ2098" i="6" s="1"/>
  <c r="BH2098" i="6"/>
  <c r="BI2098" i="6"/>
  <c r="AZ2099" i="6"/>
  <c r="BA2099" i="6"/>
  <c r="BD2099" i="6"/>
  <c r="BE2099" i="6"/>
  <c r="BH2099" i="6"/>
  <c r="BI2099" i="6"/>
  <c r="AZ2100" i="6"/>
  <c r="BA2100" i="6"/>
  <c r="BC2100" i="6"/>
  <c r="BD2100" i="6"/>
  <c r="BE2100" i="6"/>
  <c r="BH2100" i="6"/>
  <c r="BJ2100" i="6" s="1"/>
  <c r="BI2100" i="6"/>
  <c r="AY2101" i="6"/>
  <c r="BB2101" i="6" s="1"/>
  <c r="AZ2101" i="6"/>
  <c r="BA2101" i="6"/>
  <c r="BC2101" i="6"/>
  <c r="BF2101" i="6" s="1"/>
  <c r="BD2101" i="6"/>
  <c r="BE2101" i="6"/>
  <c r="BG2101" i="6"/>
  <c r="BJ2101" i="6" s="1"/>
  <c r="BH2101" i="6"/>
  <c r="BI2101" i="6"/>
  <c r="AY2102" i="6"/>
  <c r="BB2102" i="6" s="1"/>
  <c r="AZ2102" i="6"/>
  <c r="BA2102" i="6"/>
  <c r="BD2102" i="6"/>
  <c r="BE2102" i="6"/>
  <c r="BH2102" i="6"/>
  <c r="BI2102" i="6"/>
  <c r="AY2103" i="6"/>
  <c r="AZ2103" i="6"/>
  <c r="BA2103" i="6"/>
  <c r="BD2103" i="6"/>
  <c r="BE2103" i="6"/>
  <c r="BG2103" i="6"/>
  <c r="BH2103" i="6"/>
  <c r="BI2103" i="6"/>
  <c r="AY2104" i="6"/>
  <c r="BB2104" i="6" s="1"/>
  <c r="AZ2104" i="6"/>
  <c r="BA2104" i="6"/>
  <c r="BC2104" i="6"/>
  <c r="BD2104" i="6"/>
  <c r="BE2104" i="6"/>
  <c r="BG2104" i="6"/>
  <c r="BH2104" i="6"/>
  <c r="BI2104" i="6"/>
  <c r="AY2105" i="6"/>
  <c r="BB2105" i="6" s="1"/>
  <c r="AZ2105" i="6"/>
  <c r="BA2105" i="6"/>
  <c r="BD2105" i="6"/>
  <c r="BE2105" i="6"/>
  <c r="BH2105" i="6"/>
  <c r="BJ2105" i="6" s="1"/>
  <c r="BI2105" i="6"/>
  <c r="AZ2106" i="6"/>
  <c r="BB2106" i="6" s="1"/>
  <c r="BA2106" i="6"/>
  <c r="BC2106" i="6"/>
  <c r="BF2106" i="6" s="1"/>
  <c r="BD2106" i="6"/>
  <c r="BE2106" i="6"/>
  <c r="BG2106" i="6"/>
  <c r="BH2106" i="6"/>
  <c r="BI2106" i="6"/>
  <c r="AZ2107" i="6"/>
  <c r="BA2107" i="6"/>
  <c r="BD2107" i="6"/>
  <c r="BE2107" i="6"/>
  <c r="BG2107" i="6"/>
  <c r="BJ2107" i="6" s="1"/>
  <c r="BH2107" i="6"/>
  <c r="BI2107" i="6"/>
  <c r="AZ2108" i="6"/>
  <c r="BB2108" i="6" s="1"/>
  <c r="BA2108" i="6"/>
  <c r="BC2108" i="6"/>
  <c r="BD2108" i="6"/>
  <c r="BE2108" i="6"/>
  <c r="BH2108" i="6"/>
  <c r="BJ2108" i="6" s="1"/>
  <c r="BI2108" i="6"/>
  <c r="AY2109" i="6"/>
  <c r="AZ2109" i="6"/>
  <c r="BA2109" i="6"/>
  <c r="BC2109" i="6"/>
  <c r="BF2109" i="6" s="1"/>
  <c r="BD2109" i="6"/>
  <c r="BE2109" i="6"/>
  <c r="BH2109" i="6"/>
  <c r="BJ2109" i="6" s="1"/>
  <c r="BI2109" i="6"/>
  <c r="AZ2110" i="6"/>
  <c r="BA2110" i="6"/>
  <c r="BC2110" i="6"/>
  <c r="BD2110" i="6"/>
  <c r="BE2110" i="6"/>
  <c r="BH2110" i="6"/>
  <c r="BI2110" i="6"/>
  <c r="AZ2111" i="6"/>
  <c r="BA2111" i="6"/>
  <c r="BD2111" i="6"/>
  <c r="BE2111" i="6"/>
  <c r="BG2111" i="6"/>
  <c r="BH2111" i="6"/>
  <c r="BI2111" i="6"/>
  <c r="AY2112" i="6"/>
  <c r="AZ2112" i="6"/>
  <c r="BB2112" i="6" s="1"/>
  <c r="BA2112" i="6"/>
  <c r="BC2112" i="6"/>
  <c r="BF2112" i="6" s="1"/>
  <c r="BD2112" i="6"/>
  <c r="BE2112" i="6"/>
  <c r="BG2112" i="6"/>
  <c r="BJ2112" i="6" s="1"/>
  <c r="BH2112" i="6"/>
  <c r="BI2112" i="6"/>
  <c r="AY2113" i="6"/>
  <c r="BB2113" i="6" s="1"/>
  <c r="AZ2113" i="6"/>
  <c r="BA2113" i="6"/>
  <c r="BD2113" i="6"/>
  <c r="BE2113" i="6"/>
  <c r="BH2113" i="6"/>
  <c r="BI2113" i="6"/>
  <c r="AZ2114" i="6"/>
  <c r="BA2114" i="6"/>
  <c r="BC2114" i="6"/>
  <c r="BF2114" i="6" s="1"/>
  <c r="BD2114" i="6"/>
  <c r="BE2114" i="6"/>
  <c r="BH2114" i="6"/>
  <c r="BI2114" i="6"/>
  <c r="AZ2115" i="6"/>
  <c r="BA2115" i="6"/>
  <c r="BD2115" i="6"/>
  <c r="BE2115" i="6"/>
  <c r="BG2115" i="6"/>
  <c r="BH2115" i="6"/>
  <c r="BJ2115" i="6" s="1"/>
  <c r="BI2115" i="6"/>
  <c r="AZ2116" i="6"/>
  <c r="BA2116" i="6"/>
  <c r="BC2116" i="6"/>
  <c r="BD2116" i="6"/>
  <c r="BE2116" i="6"/>
  <c r="BH2116" i="6"/>
  <c r="BI2116" i="6"/>
  <c r="AZ2117" i="6"/>
  <c r="BA2117" i="6"/>
  <c r="BC2117" i="6"/>
  <c r="BF2117" i="6" s="1"/>
  <c r="BD2117" i="6"/>
  <c r="BE2117" i="6"/>
  <c r="BG2117" i="6"/>
  <c r="BJ2117" i="6" s="1"/>
  <c r="BH2117" i="6"/>
  <c r="BI2117" i="6"/>
  <c r="AZ2118" i="6"/>
  <c r="BA2118" i="6"/>
  <c r="BC2118" i="6"/>
  <c r="BF2118" i="6" s="1"/>
  <c r="BD2118" i="6"/>
  <c r="BE2118" i="6"/>
  <c r="BH2118" i="6"/>
  <c r="BI2118" i="6"/>
  <c r="AZ2119" i="6"/>
  <c r="BA2119" i="6"/>
  <c r="BD2119" i="6"/>
  <c r="BE2119" i="6"/>
  <c r="BG2119" i="6"/>
  <c r="BH2119" i="6"/>
  <c r="BI2119" i="6"/>
  <c r="AY2120" i="6"/>
  <c r="BB2120" i="6" s="1"/>
  <c r="AZ2120" i="6"/>
  <c r="BA2120" i="6"/>
  <c r="BC2120" i="6"/>
  <c r="BF2120" i="6" s="1"/>
  <c r="BD2120" i="6"/>
  <c r="BE2120" i="6"/>
  <c r="BG2120" i="6"/>
  <c r="BJ2120" i="6" s="1"/>
  <c r="BH2120" i="6"/>
  <c r="BI2120" i="6"/>
  <c r="AZ2121" i="6"/>
  <c r="BB2121" i="6" s="1"/>
  <c r="BA2121" i="6"/>
  <c r="BD2121" i="6"/>
  <c r="BE2121" i="6"/>
  <c r="BG2121" i="6"/>
  <c r="BH2121" i="6"/>
  <c r="BI2121" i="6"/>
  <c r="AZ2122" i="6"/>
  <c r="BA2122" i="6"/>
  <c r="BC2122" i="6"/>
  <c r="BF2122" i="6" s="1"/>
  <c r="BD2122" i="6"/>
  <c r="BE2122" i="6"/>
  <c r="BH2122" i="6"/>
  <c r="BI2122" i="6"/>
  <c r="AZ2123" i="6"/>
  <c r="BA2123" i="6"/>
  <c r="BD2123" i="6"/>
  <c r="BE2123" i="6"/>
  <c r="BG2123" i="6"/>
  <c r="BJ2123" i="6" s="1"/>
  <c r="BH2123" i="6"/>
  <c r="BI2123" i="6"/>
  <c r="AZ2124" i="6"/>
  <c r="BB2124" i="6" s="1"/>
  <c r="BA2124" i="6"/>
  <c r="BC2124" i="6"/>
  <c r="BD2124" i="6"/>
  <c r="BF2124" i="6" s="1"/>
  <c r="BE2124" i="6"/>
  <c r="BH2124" i="6"/>
  <c r="BI2124" i="6"/>
  <c r="AZ2125" i="6"/>
  <c r="BA2125" i="6"/>
  <c r="BC2125" i="6"/>
  <c r="BF2125" i="6" s="1"/>
  <c r="BD2125" i="6"/>
  <c r="BE2125" i="6"/>
  <c r="BH2125" i="6"/>
  <c r="BI2125" i="6"/>
  <c r="AZ2126" i="6"/>
  <c r="BA2126" i="6"/>
  <c r="BC2126" i="6"/>
  <c r="BD2126" i="6"/>
  <c r="BF2126" i="6" s="1"/>
  <c r="BE2126" i="6"/>
  <c r="BH2126" i="6"/>
  <c r="BI2126" i="6"/>
  <c r="AY2127" i="6"/>
  <c r="AZ2127" i="6"/>
  <c r="BA2127" i="6"/>
  <c r="BD2127" i="6"/>
  <c r="BE2127" i="6"/>
  <c r="BG2127" i="6"/>
  <c r="BJ2127" i="6" s="1"/>
  <c r="BH2127" i="6"/>
  <c r="BI2127" i="6"/>
  <c r="AY2128" i="6"/>
  <c r="BB2128" i="6" s="1"/>
  <c r="AZ2128" i="6"/>
  <c r="BA2128" i="6"/>
  <c r="BC2128" i="6"/>
  <c r="BD2128" i="6"/>
  <c r="BF2128" i="6" s="1"/>
  <c r="BE2128" i="6"/>
  <c r="BG2128" i="6"/>
  <c r="BH2128" i="6"/>
  <c r="BJ2128" i="6" s="1"/>
  <c r="BI2128" i="6"/>
  <c r="AY2129" i="6"/>
  <c r="BB2129" i="6" s="1"/>
  <c r="AZ2129" i="6"/>
  <c r="BA2129" i="6"/>
  <c r="BD2129" i="6"/>
  <c r="BE2129" i="6"/>
  <c r="BH2129" i="6"/>
  <c r="BI2129" i="6"/>
  <c r="AZ2130" i="6"/>
  <c r="BB2130" i="6" s="1"/>
  <c r="BA2130" i="6"/>
  <c r="BD2130" i="6"/>
  <c r="BE2130" i="6"/>
  <c r="BG2130" i="6"/>
  <c r="BJ2130" i="6" s="1"/>
  <c r="BH2130" i="6"/>
  <c r="BI2130" i="6"/>
  <c r="AY2131" i="6"/>
  <c r="AZ2131" i="6"/>
  <c r="BA2131" i="6"/>
  <c r="BB2131" i="6"/>
  <c r="BC2131" i="6"/>
  <c r="BD2131" i="6"/>
  <c r="BE2131" i="6"/>
  <c r="BF2131" i="6"/>
  <c r="BG2131" i="6"/>
  <c r="BH2131" i="6"/>
  <c r="BI2131" i="6"/>
  <c r="BJ2131" i="6"/>
  <c r="B501" i="6"/>
  <c r="AN1973" i="6"/>
  <c r="AN1974" i="6"/>
  <c r="AN1975" i="6"/>
  <c r="AN1976" i="6"/>
  <c r="AN1977" i="6"/>
  <c r="AN1978" i="6"/>
  <c r="AN1979" i="6"/>
  <c r="AN1980" i="6"/>
  <c r="AN1981" i="6"/>
  <c r="AN1982" i="6"/>
  <c r="AN1983" i="6"/>
  <c r="AN1984" i="6"/>
  <c r="AN1985" i="6"/>
  <c r="AN1986" i="6"/>
  <c r="AN1987" i="6"/>
  <c r="AN1988" i="6"/>
  <c r="AN1989" i="6"/>
  <c r="AN1990" i="6"/>
  <c r="AN1991" i="6"/>
  <c r="AN1992" i="6"/>
  <c r="AN1993" i="6"/>
  <c r="AN1994" i="6"/>
  <c r="AN1995" i="6"/>
  <c r="AN1996" i="6"/>
  <c r="D1842" i="6"/>
  <c r="BN1842" i="6" s="1"/>
  <c r="BO1842" i="6" s="1"/>
  <c r="BP1842" i="6" s="1"/>
  <c r="D1843" i="6"/>
  <c r="BN1843" i="6" s="1"/>
  <c r="BO1843" i="6" s="1"/>
  <c r="BP1843" i="6" s="1"/>
  <c r="D1844" i="6"/>
  <c r="BN1844" i="6" s="1"/>
  <c r="BO1844" i="6" s="1"/>
  <c r="BP1844" i="6" s="1"/>
  <c r="D1845" i="6"/>
  <c r="BN1845" i="6" s="1"/>
  <c r="BO1845" i="6" s="1"/>
  <c r="BP1845" i="6" s="1"/>
  <c r="D1846" i="6"/>
  <c r="BN1846" i="6" s="1"/>
  <c r="BO1846" i="6" s="1"/>
  <c r="BP1846" i="6" s="1"/>
  <c r="D1847" i="6"/>
  <c r="BN1847" i="6" s="1"/>
  <c r="BO1847" i="6" s="1"/>
  <c r="BP1847" i="6" s="1"/>
  <c r="D1848" i="6"/>
  <c r="BN1848" i="6"/>
  <c r="BO1848" i="6" s="1"/>
  <c r="BP1848" i="6" s="1"/>
  <c r="D1849" i="6"/>
  <c r="BN1849" i="6" s="1"/>
  <c r="BO1849" i="6" s="1"/>
  <c r="BP1849" i="6" s="1"/>
  <c r="D1850" i="6"/>
  <c r="BN1850" i="6"/>
  <c r="BO1850" i="6" s="1"/>
  <c r="BP1850" i="6" s="1"/>
  <c r="D1851" i="6"/>
  <c r="BN1851" i="6" s="1"/>
  <c r="BO1851" i="6" s="1"/>
  <c r="BP1851" i="6" s="1"/>
  <c r="D1852" i="6"/>
  <c r="BN1852" i="6"/>
  <c r="BO1852" i="6" s="1"/>
  <c r="BP1852" i="6" s="1"/>
  <c r="D1853" i="6"/>
  <c r="BN1853" i="6" s="1"/>
  <c r="BO1853" i="6" s="1"/>
  <c r="BP1853" i="6" s="1"/>
  <c r="D1854" i="6"/>
  <c r="BN1854" i="6"/>
  <c r="BO1854" i="6" s="1"/>
  <c r="BP1854" i="6" s="1"/>
  <c r="D1855" i="6"/>
  <c r="BN1855" i="6" s="1"/>
  <c r="BO1855" i="6" s="1"/>
  <c r="BP1855" i="6" s="1"/>
  <c r="D1856" i="6"/>
  <c r="BN1856" i="6"/>
  <c r="BO1856" i="6" s="1"/>
  <c r="BP1856" i="6" s="1"/>
  <c r="D1857" i="6"/>
  <c r="BN1857" i="6" s="1"/>
  <c r="BO1857" i="6" s="1"/>
  <c r="BP1857" i="6" s="1"/>
  <c r="D1858" i="6"/>
  <c r="BN1858" i="6"/>
  <c r="BO1858" i="6" s="1"/>
  <c r="BP1858" i="6" s="1"/>
  <c r="D1859" i="6"/>
  <c r="BN1859" i="6" s="1"/>
  <c r="BO1859" i="6" s="1"/>
  <c r="BP1859" i="6" s="1"/>
  <c r="D1860" i="6"/>
  <c r="BN1860" i="6"/>
  <c r="BO1860" i="6" s="1"/>
  <c r="BP1860" i="6" s="1"/>
  <c r="D1861" i="6"/>
  <c r="BN1861" i="6" s="1"/>
  <c r="BO1861" i="6" s="1"/>
  <c r="BP1861" i="6" s="1"/>
  <c r="D1862" i="6"/>
  <c r="BN1862" i="6"/>
  <c r="BO1862" i="6" s="1"/>
  <c r="BP1862" i="6" s="1"/>
  <c r="D1863" i="6"/>
  <c r="BN1863" i="6" s="1"/>
  <c r="BO1863" i="6" s="1"/>
  <c r="BP1863" i="6" s="1"/>
  <c r="D1864" i="6"/>
  <c r="BN1864" i="6"/>
  <c r="BO1864" i="6" s="1"/>
  <c r="BP1864" i="6" s="1"/>
  <c r="D1865" i="6"/>
  <c r="BN1865" i="6" s="1"/>
  <c r="BO1865" i="6" s="1"/>
  <c r="BP1865" i="6" s="1"/>
  <c r="D1866" i="6"/>
  <c r="BN1866" i="6"/>
  <c r="BO1866" i="6" s="1"/>
  <c r="BP1866" i="6" s="1"/>
  <c r="D1867" i="6"/>
  <c r="BN1867" i="6" s="1"/>
  <c r="BO1867" i="6" s="1"/>
  <c r="BP1867" i="6" s="1"/>
  <c r="D1868" i="6"/>
  <c r="BN1868" i="6" s="1"/>
  <c r="BO1868" i="6" s="1"/>
  <c r="BP1868" i="6" s="1"/>
  <c r="D1869" i="6"/>
  <c r="BN1869" i="6" s="1"/>
  <c r="BO1869" i="6" s="1"/>
  <c r="BP1869" i="6" s="1"/>
  <c r="D1870" i="6"/>
  <c r="BN1870" i="6" s="1"/>
  <c r="BO1870" i="6" s="1"/>
  <c r="BP1870" i="6" s="1"/>
  <c r="D1871" i="6"/>
  <c r="BN1871" i="6" s="1"/>
  <c r="BO1871" i="6" s="1"/>
  <c r="BP1871" i="6" s="1"/>
  <c r="D1872" i="6"/>
  <c r="BN1872" i="6" s="1"/>
  <c r="BO1872" i="6" s="1"/>
  <c r="BP1872" i="6" s="1"/>
  <c r="D1873" i="6"/>
  <c r="BN1873" i="6" s="1"/>
  <c r="BO1873" i="6" s="1"/>
  <c r="BP1873" i="6" s="1"/>
  <c r="D1874" i="6"/>
  <c r="BN1874" i="6" s="1"/>
  <c r="BO1874" i="6" s="1"/>
  <c r="BP1874" i="6" s="1"/>
  <c r="D1875" i="6"/>
  <c r="BN1875" i="6" s="1"/>
  <c r="BO1875" i="6" s="1"/>
  <c r="BP1875" i="6" s="1"/>
  <c r="D1876" i="6"/>
  <c r="BN1876" i="6" s="1"/>
  <c r="BO1876" i="6" s="1"/>
  <c r="BP1876" i="6" s="1"/>
  <c r="D1877" i="6"/>
  <c r="BN1877" i="6" s="1"/>
  <c r="BO1877" i="6" s="1"/>
  <c r="BP1877" i="6" s="1"/>
  <c r="D1878" i="6"/>
  <c r="BN1878" i="6"/>
  <c r="BO1878" i="6" s="1"/>
  <c r="BP1878" i="6" s="1"/>
  <c r="D1879" i="6"/>
  <c r="BN1879" i="6" s="1"/>
  <c r="BO1879" i="6" s="1"/>
  <c r="BP1879" i="6" s="1"/>
  <c r="D1880" i="6"/>
  <c r="BN1880" i="6" s="1"/>
  <c r="BO1880" i="6" s="1"/>
  <c r="BP1880" i="6" s="1"/>
  <c r="D1881" i="6"/>
  <c r="BN1881" i="6" s="1"/>
  <c r="BO1881" i="6" s="1"/>
  <c r="BP1881" i="6" s="1"/>
  <c r="D1882" i="6"/>
  <c r="BN1882" i="6"/>
  <c r="BO1882" i="6" s="1"/>
  <c r="BP1882" i="6" s="1"/>
  <c r="D1883" i="6"/>
  <c r="BN1883" i="6" s="1"/>
  <c r="BO1883" i="6" s="1"/>
  <c r="BP1883" i="6" s="1"/>
  <c r="D1884" i="6"/>
  <c r="BN1884" i="6"/>
  <c r="BO1884" i="6" s="1"/>
  <c r="BP1884" i="6" s="1"/>
  <c r="D1885" i="6"/>
  <c r="BN1885" i="6" s="1"/>
  <c r="BO1885" i="6" s="1"/>
  <c r="BP1885" i="6" s="1"/>
  <c r="D1886" i="6"/>
  <c r="BN1886" i="6"/>
  <c r="BO1886" i="6" s="1"/>
  <c r="BP1886" i="6" s="1"/>
  <c r="D1887" i="6"/>
  <c r="BN1887" i="6" s="1"/>
  <c r="BO1887" i="6" s="1"/>
  <c r="BP1887" i="6" s="1"/>
  <c r="D1888" i="6"/>
  <c r="BN1888" i="6" s="1"/>
  <c r="BO1888" i="6" s="1"/>
  <c r="BP1888" i="6" s="1"/>
  <c r="D1889" i="6"/>
  <c r="BN1889" i="6" s="1"/>
  <c r="BO1889" i="6" s="1"/>
  <c r="BP1889" i="6" s="1"/>
  <c r="D1890" i="6"/>
  <c r="BN1890" i="6" s="1"/>
  <c r="BO1890" i="6" s="1"/>
  <c r="BP1890" i="6" s="1"/>
  <c r="D1891" i="6"/>
  <c r="BN1891" i="6" s="1"/>
  <c r="BO1891" i="6" s="1"/>
  <c r="BP1891" i="6" s="1"/>
  <c r="D1892" i="6"/>
  <c r="BN1892" i="6" s="1"/>
  <c r="BO1892" i="6" s="1"/>
  <c r="BP1892" i="6" s="1"/>
  <c r="D1893" i="6"/>
  <c r="BN1893" i="6" s="1"/>
  <c r="BO1893" i="6" s="1"/>
  <c r="BP1893" i="6" s="1"/>
  <c r="D1894" i="6"/>
  <c r="BN1894" i="6" s="1"/>
  <c r="BO1894" i="6" s="1"/>
  <c r="BP1894" i="6" s="1"/>
  <c r="D1895" i="6"/>
  <c r="BN1895" i="6" s="1"/>
  <c r="BO1895" i="6" s="1"/>
  <c r="BP1895" i="6" s="1"/>
  <c r="D1896" i="6"/>
  <c r="BN1896" i="6"/>
  <c r="BO1896" i="6" s="1"/>
  <c r="BP1896" i="6" s="1"/>
  <c r="D1897" i="6"/>
  <c r="BN1897" i="6" s="1"/>
  <c r="BO1897" i="6" s="1"/>
  <c r="BP1897" i="6" s="1"/>
  <c r="D1898" i="6"/>
  <c r="BN1898" i="6" s="1"/>
  <c r="BO1898" i="6" s="1"/>
  <c r="BP1898" i="6" s="1"/>
  <c r="D1899" i="6"/>
  <c r="BN1899" i="6" s="1"/>
  <c r="BO1899" i="6" s="1"/>
  <c r="BP1899" i="6" s="1"/>
  <c r="D1900" i="6"/>
  <c r="BN1900" i="6"/>
  <c r="BO1900" i="6" s="1"/>
  <c r="BP1900" i="6" s="1"/>
  <c r="D1901" i="6"/>
  <c r="BN1901" i="6" s="1"/>
  <c r="BO1901" i="6" s="1"/>
  <c r="BP1901" i="6" s="1"/>
  <c r="D1902" i="6"/>
  <c r="BN1902" i="6"/>
  <c r="BO1902" i="6" s="1"/>
  <c r="BP1902" i="6" s="1"/>
  <c r="D1903" i="6"/>
  <c r="BN1903" i="6" s="1"/>
  <c r="BO1903" i="6" s="1"/>
  <c r="BP1903" i="6" s="1"/>
  <c r="D1904" i="6"/>
  <c r="BN1904" i="6"/>
  <c r="BO1904" i="6" s="1"/>
  <c r="BP1904" i="6" s="1"/>
  <c r="D1905" i="6"/>
  <c r="BN1905" i="6" s="1"/>
  <c r="BO1905" i="6" s="1"/>
  <c r="BP1905" i="6" s="1"/>
  <c r="D1906" i="6"/>
  <c r="BN1906" i="6"/>
  <c r="BO1906" i="6" s="1"/>
  <c r="BP1906" i="6" s="1"/>
  <c r="D1907" i="6"/>
  <c r="BN1907" i="6" s="1"/>
  <c r="BO1907" i="6" s="1"/>
  <c r="BP1907" i="6" s="1"/>
  <c r="D1908" i="6"/>
  <c r="BN1908" i="6"/>
  <c r="BO1908" i="6" s="1"/>
  <c r="BP1908" i="6" s="1"/>
  <c r="D1909" i="6"/>
  <c r="BN1909" i="6" s="1"/>
  <c r="BO1909" i="6" s="1"/>
  <c r="BP1909" i="6" s="1"/>
  <c r="D1910" i="6"/>
  <c r="BN1910" i="6" s="1"/>
  <c r="BO1910" i="6" s="1"/>
  <c r="BP1910" i="6" s="1"/>
  <c r="D1911" i="6"/>
  <c r="BN1911" i="6" s="1"/>
  <c r="BO1911" i="6" s="1"/>
  <c r="BP1911" i="6" s="1"/>
  <c r="D1912" i="6"/>
  <c r="BN1912" i="6" s="1"/>
  <c r="BO1912" i="6" s="1"/>
  <c r="BP1912" i="6" s="1"/>
  <c r="D1913" i="6"/>
  <c r="BN1913" i="6" s="1"/>
  <c r="BO1913" i="6" s="1"/>
  <c r="BP1913" i="6" s="1"/>
  <c r="D1914" i="6"/>
  <c r="BN1914" i="6" s="1"/>
  <c r="BO1914" i="6" s="1"/>
  <c r="BP1914" i="6" s="1"/>
  <c r="D1915" i="6"/>
  <c r="BN1915" i="6" s="1"/>
  <c r="BO1915" i="6" s="1"/>
  <c r="BP1915" i="6" s="1"/>
  <c r="D1916" i="6"/>
  <c r="BN1916" i="6"/>
  <c r="BO1916" i="6" s="1"/>
  <c r="BP1916" i="6" s="1"/>
  <c r="D1917" i="6"/>
  <c r="BN1917" i="6" s="1"/>
  <c r="BO1917" i="6" s="1"/>
  <c r="BP1917" i="6" s="1"/>
  <c r="D1918" i="6"/>
  <c r="BN1918" i="6" s="1"/>
  <c r="BO1918" i="6" s="1"/>
  <c r="BP1918" i="6" s="1"/>
  <c r="D1919" i="6"/>
  <c r="BN1919" i="6" s="1"/>
  <c r="BO1919" i="6" s="1"/>
  <c r="BP1919" i="6" s="1"/>
  <c r="D1920" i="6"/>
  <c r="BN1920" i="6"/>
  <c r="BO1920" i="6" s="1"/>
  <c r="BP1920" i="6" s="1"/>
  <c r="D1921" i="6"/>
  <c r="BN1921" i="6" s="1"/>
  <c r="BO1921" i="6" s="1"/>
  <c r="BP1921" i="6" s="1"/>
  <c r="D1922" i="6"/>
  <c r="BN1922" i="6"/>
  <c r="BO1922" i="6" s="1"/>
  <c r="BP1922" i="6" s="1"/>
  <c r="D1923" i="6"/>
  <c r="BN1923" i="6" s="1"/>
  <c r="BO1923" i="6" s="1"/>
  <c r="BP1923" i="6" s="1"/>
  <c r="D1924" i="6"/>
  <c r="BN1924" i="6"/>
  <c r="BO1924" i="6" s="1"/>
  <c r="BP1924" i="6" s="1"/>
  <c r="D1925" i="6"/>
  <c r="BN1925" i="6" s="1"/>
  <c r="BO1925" i="6" s="1"/>
  <c r="BP1925" i="6" s="1"/>
  <c r="D1926" i="6"/>
  <c r="BN1926" i="6" s="1"/>
  <c r="BO1926" i="6" s="1"/>
  <c r="BP1926" i="6" s="1"/>
  <c r="D1927" i="6"/>
  <c r="BN1927" i="6" s="1"/>
  <c r="BO1927" i="6" s="1"/>
  <c r="BP1927" i="6" s="1"/>
  <c r="D1928" i="6"/>
  <c r="BN1928" i="6"/>
  <c r="BO1928" i="6" s="1"/>
  <c r="BP1928" i="6" s="1"/>
  <c r="D1929" i="6"/>
  <c r="BN1929" i="6" s="1"/>
  <c r="BO1929" i="6" s="1"/>
  <c r="BP1929" i="6" s="1"/>
  <c r="D1930" i="6"/>
  <c r="BN1930" i="6" s="1"/>
  <c r="BO1930" i="6" s="1"/>
  <c r="BP1930" i="6" s="1"/>
  <c r="D1931" i="6"/>
  <c r="BN1931" i="6" s="1"/>
  <c r="BO1931" i="6" s="1"/>
  <c r="BP1931" i="6" s="1"/>
  <c r="D1932" i="6"/>
  <c r="BN1932" i="6"/>
  <c r="BO1932" i="6" s="1"/>
  <c r="BP1932" i="6" s="1"/>
  <c r="D1933" i="6"/>
  <c r="BN1933" i="6" s="1"/>
  <c r="BO1933" i="6" s="1"/>
  <c r="BP1933" i="6" s="1"/>
  <c r="D1934" i="6"/>
  <c r="BN1934" i="6"/>
  <c r="BO1934" i="6" s="1"/>
  <c r="BP1934" i="6" s="1"/>
  <c r="D1935" i="6"/>
  <c r="BN1935" i="6" s="1"/>
  <c r="BO1935" i="6" s="1"/>
  <c r="BP1935" i="6" s="1"/>
  <c r="D1936" i="6"/>
  <c r="BN1936" i="6" s="1"/>
  <c r="BO1936" i="6" s="1"/>
  <c r="BP1936" i="6" s="1"/>
  <c r="D1937" i="6"/>
  <c r="BN1937" i="6" s="1"/>
  <c r="BO1937" i="6" s="1"/>
  <c r="BP1937" i="6" s="1"/>
  <c r="D1938" i="6"/>
  <c r="BN1938" i="6"/>
  <c r="BO1938" i="6" s="1"/>
  <c r="BP1938" i="6" s="1"/>
  <c r="D1939" i="6"/>
  <c r="BN1939" i="6" s="1"/>
  <c r="BO1939" i="6" s="1"/>
  <c r="BP1939" i="6" s="1"/>
  <c r="D1940" i="6"/>
  <c r="BN1940" i="6" s="1"/>
  <c r="BO1940" i="6" s="1"/>
  <c r="BP1940" i="6" s="1"/>
  <c r="D1941" i="6"/>
  <c r="BN1941" i="6" s="1"/>
  <c r="BO1941" i="6" s="1"/>
  <c r="BP1941" i="6" s="1"/>
  <c r="D1942" i="6"/>
  <c r="BN1942" i="6" s="1"/>
  <c r="BO1942" i="6" s="1"/>
  <c r="BP1942" i="6" s="1"/>
  <c r="D1943" i="6"/>
  <c r="BN1943" i="6" s="1"/>
  <c r="BO1943" i="6" s="1"/>
  <c r="BP1943" i="6" s="1"/>
  <c r="D1944" i="6"/>
  <c r="BN1944" i="6" s="1"/>
  <c r="BO1944" i="6" s="1"/>
  <c r="BP1944" i="6" s="1"/>
  <c r="D1945" i="6"/>
  <c r="BN1945" i="6" s="1"/>
  <c r="BO1945" i="6" s="1"/>
  <c r="BP1945" i="6" s="1"/>
  <c r="D1946" i="6"/>
  <c r="BN1946" i="6"/>
  <c r="BO1946" i="6" s="1"/>
  <c r="BP1946" i="6" s="1"/>
  <c r="D1947" i="6"/>
  <c r="BN1947" i="6" s="1"/>
  <c r="BO1947" i="6" s="1"/>
  <c r="BP1947" i="6" s="1"/>
  <c r="D1948" i="6"/>
  <c r="BN1948" i="6" s="1"/>
  <c r="BO1948" i="6" s="1"/>
  <c r="BP1948" i="6" s="1"/>
  <c r="D1949" i="6"/>
  <c r="BN1949" i="6" s="1"/>
  <c r="BO1949" i="6" s="1"/>
  <c r="BP1949" i="6" s="1"/>
  <c r="D1950" i="6"/>
  <c r="BN1950" i="6"/>
  <c r="BO1950" i="6" s="1"/>
  <c r="BP1950" i="6" s="1"/>
  <c r="D1951" i="6"/>
  <c r="BN1951" i="6" s="1"/>
  <c r="BO1951" i="6" s="1"/>
  <c r="BP1951" i="6" s="1"/>
  <c r="D1952" i="6"/>
  <c r="BN1952" i="6" s="1"/>
  <c r="BO1952" i="6" s="1"/>
  <c r="BP1952" i="6" s="1"/>
  <c r="D1953" i="6"/>
  <c r="BN1953" i="6" s="1"/>
  <c r="BO1953" i="6" s="1"/>
  <c r="BP1953" i="6" s="1"/>
  <c r="D1954" i="6"/>
  <c r="BN1954" i="6" s="1"/>
  <c r="BO1954" i="6" s="1"/>
  <c r="BP1954" i="6" s="1"/>
  <c r="D1955" i="6"/>
  <c r="BN1955" i="6" s="1"/>
  <c r="BO1955" i="6" s="1"/>
  <c r="BP1955" i="6" s="1"/>
  <c r="AZ1837" i="6"/>
  <c r="BA1837" i="6"/>
  <c r="BD1837" i="6"/>
  <c r="BE1837" i="6"/>
  <c r="BH1837" i="6"/>
  <c r="BI1837" i="6"/>
  <c r="AZ1838" i="6"/>
  <c r="BA1838" i="6"/>
  <c r="BD1838" i="6"/>
  <c r="BF1838" i="6" s="1"/>
  <c r="BE1838" i="6"/>
  <c r="BH1838" i="6"/>
  <c r="BJ1838" i="6" s="1"/>
  <c r="BI1838" i="6"/>
  <c r="AZ1839" i="6"/>
  <c r="BA1839" i="6"/>
  <c r="BD1839" i="6"/>
  <c r="BE1839" i="6"/>
  <c r="BH1839" i="6"/>
  <c r="BI1839" i="6"/>
  <c r="AZ1840" i="6"/>
  <c r="BA1840" i="6"/>
  <c r="BD1840" i="6"/>
  <c r="BE1840" i="6"/>
  <c r="BF1840" i="6" s="1"/>
  <c r="BH1840" i="6"/>
  <c r="BJ1840" i="6" s="1"/>
  <c r="BI1840" i="6"/>
  <c r="AZ1841" i="6"/>
  <c r="BA1841" i="6"/>
  <c r="BD1841" i="6"/>
  <c r="BE1841" i="6"/>
  <c r="BH1841" i="6"/>
  <c r="BI1841" i="6"/>
  <c r="AZ1842" i="6"/>
  <c r="BA1842" i="6"/>
  <c r="BD1842" i="6"/>
  <c r="BE1842" i="6"/>
  <c r="BH1842" i="6"/>
  <c r="BI1842" i="6"/>
  <c r="AZ1843" i="6"/>
  <c r="BA1843" i="6"/>
  <c r="BD1843" i="6"/>
  <c r="BE1843" i="6"/>
  <c r="BH1843" i="6"/>
  <c r="BI1843" i="6"/>
  <c r="AZ1844" i="6"/>
  <c r="BA1844" i="6"/>
  <c r="BD1844" i="6"/>
  <c r="BE1844" i="6"/>
  <c r="BH1844" i="6"/>
  <c r="BJ1844" i="6" s="1"/>
  <c r="BI1844" i="6"/>
  <c r="AZ1845" i="6"/>
  <c r="BA1845" i="6"/>
  <c r="BD1845" i="6"/>
  <c r="BE1845" i="6"/>
  <c r="BH1845" i="6"/>
  <c r="BI1845" i="6"/>
  <c r="AZ1846" i="6"/>
  <c r="BA1846" i="6"/>
  <c r="BD1846" i="6"/>
  <c r="BE1846" i="6"/>
  <c r="BH1846" i="6"/>
  <c r="BI1846" i="6"/>
  <c r="AZ1847" i="6"/>
  <c r="BA1847" i="6"/>
  <c r="BD1847" i="6"/>
  <c r="BE1847" i="6"/>
  <c r="BF1847" i="6" s="1"/>
  <c r="BH1847" i="6"/>
  <c r="BI1847" i="6"/>
  <c r="AZ1848" i="6"/>
  <c r="BA1848" i="6"/>
  <c r="BD1848" i="6"/>
  <c r="BE1848" i="6"/>
  <c r="BH1848" i="6"/>
  <c r="BI1848" i="6"/>
  <c r="AZ1849" i="6"/>
  <c r="BA1849" i="6"/>
  <c r="BD1849" i="6"/>
  <c r="BE1849" i="6"/>
  <c r="BH1849" i="6"/>
  <c r="BI1849" i="6"/>
  <c r="AZ1850" i="6"/>
  <c r="BA1850" i="6"/>
  <c r="BD1850" i="6"/>
  <c r="BE1850" i="6"/>
  <c r="BH1850" i="6"/>
  <c r="BI1850" i="6"/>
  <c r="AZ1851" i="6"/>
  <c r="BA1851" i="6"/>
  <c r="BD1851" i="6"/>
  <c r="BE1851" i="6"/>
  <c r="BH1851" i="6"/>
  <c r="BI1851" i="6"/>
  <c r="AZ1852" i="6"/>
  <c r="BA1852" i="6"/>
  <c r="BD1852" i="6"/>
  <c r="BE1852" i="6"/>
  <c r="BH1852" i="6"/>
  <c r="BI1852" i="6"/>
  <c r="AZ1853" i="6"/>
  <c r="BA1853" i="6"/>
  <c r="BD1853" i="6"/>
  <c r="BE1853" i="6"/>
  <c r="BH1853" i="6"/>
  <c r="BI1853" i="6"/>
  <c r="AZ1854" i="6"/>
  <c r="BA1854" i="6"/>
  <c r="BD1854" i="6"/>
  <c r="BE1854" i="6"/>
  <c r="BH1854" i="6"/>
  <c r="BJ1854" i="6" s="1"/>
  <c r="BI1854" i="6"/>
  <c r="AZ1855" i="6"/>
  <c r="BB1855" i="6" s="1"/>
  <c r="BA1855" i="6"/>
  <c r="BD1855" i="6"/>
  <c r="BE1855" i="6"/>
  <c r="BH1855" i="6"/>
  <c r="BI1855" i="6"/>
  <c r="AZ1856" i="6"/>
  <c r="BA1856" i="6"/>
  <c r="BD1856" i="6"/>
  <c r="BE1856" i="6"/>
  <c r="BH1856" i="6"/>
  <c r="BI1856" i="6"/>
  <c r="BJ1856" i="6" s="1"/>
  <c r="AZ1857" i="6"/>
  <c r="BA1857" i="6"/>
  <c r="T1857" i="6"/>
  <c r="BC1857" i="6" s="1"/>
  <c r="BF1857" i="6" s="1"/>
  <c r="BD1857" i="6"/>
  <c r="BE1857" i="6"/>
  <c r="BH1857" i="6"/>
  <c r="BI1857" i="6"/>
  <c r="AZ1858" i="6"/>
  <c r="BA1858" i="6"/>
  <c r="BD1858" i="6"/>
  <c r="BE1858" i="6"/>
  <c r="BF1858" i="6" s="1"/>
  <c r="BH1858" i="6"/>
  <c r="BI1858" i="6"/>
  <c r="AZ1859" i="6"/>
  <c r="BA1859" i="6"/>
  <c r="BB1859" i="6" s="1"/>
  <c r="BD1859" i="6"/>
  <c r="BE1859" i="6"/>
  <c r="BH1859" i="6"/>
  <c r="BI1859" i="6"/>
  <c r="AZ1860" i="6"/>
  <c r="BA1860" i="6"/>
  <c r="BD1860" i="6"/>
  <c r="BE1860" i="6"/>
  <c r="BH1860" i="6"/>
  <c r="BI1860" i="6"/>
  <c r="AZ1861" i="6"/>
  <c r="BA1861" i="6"/>
  <c r="BD1861" i="6"/>
  <c r="BE1861" i="6"/>
  <c r="BH1861" i="6"/>
  <c r="BJ1861" i="6" s="1"/>
  <c r="BI1861" i="6"/>
  <c r="AZ1862" i="6"/>
  <c r="BA1862" i="6"/>
  <c r="BD1862" i="6"/>
  <c r="BE1862" i="6"/>
  <c r="BH1862" i="6"/>
  <c r="BI1862" i="6"/>
  <c r="AZ1863" i="6"/>
  <c r="BA1863" i="6"/>
  <c r="BD1863" i="6"/>
  <c r="BE1863" i="6"/>
  <c r="BH1863" i="6"/>
  <c r="BI1863" i="6"/>
  <c r="AZ1864" i="6"/>
  <c r="BA1864" i="6"/>
  <c r="BD1864" i="6"/>
  <c r="BE1864" i="6"/>
  <c r="BH1864" i="6"/>
  <c r="BI1864" i="6"/>
  <c r="AZ1865" i="6"/>
  <c r="BA1865" i="6"/>
  <c r="BD1865" i="6"/>
  <c r="BE1865" i="6"/>
  <c r="BH1865" i="6"/>
  <c r="BI1865" i="6"/>
  <c r="AZ1866" i="6"/>
  <c r="BA1866" i="6"/>
  <c r="BD1866" i="6"/>
  <c r="BE1866" i="6"/>
  <c r="BH1866" i="6"/>
  <c r="BI1866" i="6"/>
  <c r="AZ1867" i="6"/>
  <c r="BA1867" i="6"/>
  <c r="T1867" i="6"/>
  <c r="BC1867" i="6"/>
  <c r="BD1867" i="6"/>
  <c r="BE1867" i="6"/>
  <c r="BH1867" i="6"/>
  <c r="BI1867" i="6"/>
  <c r="AZ1868" i="6"/>
  <c r="BA1868" i="6"/>
  <c r="T1868" i="6"/>
  <c r="BC1868" i="6"/>
  <c r="BF1868" i="6" s="1"/>
  <c r="BD1868" i="6"/>
  <c r="BE1868" i="6"/>
  <c r="BH1868" i="6"/>
  <c r="BI1868" i="6"/>
  <c r="AZ1869" i="6"/>
  <c r="BA1869" i="6"/>
  <c r="BD1869" i="6"/>
  <c r="BE1869" i="6"/>
  <c r="BF1869" i="6" s="1"/>
  <c r="BH1869" i="6"/>
  <c r="BI1869" i="6"/>
  <c r="AZ1870" i="6"/>
  <c r="BA1870" i="6"/>
  <c r="BD1870" i="6"/>
  <c r="BE1870" i="6"/>
  <c r="BH1870" i="6"/>
  <c r="BI1870" i="6"/>
  <c r="AZ1871" i="6"/>
  <c r="BA1871" i="6"/>
  <c r="BD1871" i="6"/>
  <c r="BE1871" i="6"/>
  <c r="BH1871" i="6"/>
  <c r="BI1871" i="6"/>
  <c r="AZ1872" i="6"/>
  <c r="BA1872" i="6"/>
  <c r="BD1872" i="6"/>
  <c r="BE1872" i="6"/>
  <c r="BH1872" i="6"/>
  <c r="BI1872" i="6"/>
  <c r="AZ1873" i="6"/>
  <c r="BA1873" i="6"/>
  <c r="BD1873" i="6"/>
  <c r="BE1873" i="6"/>
  <c r="BH1873" i="6"/>
  <c r="BI1873" i="6"/>
  <c r="AZ1874" i="6"/>
  <c r="BA1874" i="6"/>
  <c r="BD1874" i="6"/>
  <c r="BE1874" i="6"/>
  <c r="BH1874" i="6"/>
  <c r="BI1874" i="6"/>
  <c r="BJ1874" i="6" s="1"/>
  <c r="AZ1875" i="6"/>
  <c r="BA1875" i="6"/>
  <c r="BD1875" i="6"/>
  <c r="BE1875" i="6"/>
  <c r="BH1875" i="6"/>
  <c r="BI1875" i="6"/>
  <c r="AZ1876" i="6"/>
  <c r="BA1876" i="6"/>
  <c r="BD1876" i="6"/>
  <c r="BE1876" i="6"/>
  <c r="BF1876" i="6" s="1"/>
  <c r="BH1876" i="6"/>
  <c r="BI1876" i="6"/>
  <c r="AZ1877" i="6"/>
  <c r="BA1877" i="6"/>
  <c r="BD1877" i="6"/>
  <c r="BE1877" i="6"/>
  <c r="BH1877" i="6"/>
  <c r="BI1877" i="6"/>
  <c r="AZ1878" i="6"/>
  <c r="BA1878" i="6"/>
  <c r="BD1878" i="6"/>
  <c r="BE1878" i="6"/>
  <c r="BH1878" i="6"/>
  <c r="BI1878" i="6"/>
  <c r="AZ1879" i="6"/>
  <c r="BA1879" i="6"/>
  <c r="BD1879" i="6"/>
  <c r="BE1879" i="6"/>
  <c r="BH1879" i="6"/>
  <c r="BI1879" i="6"/>
  <c r="AZ1880" i="6"/>
  <c r="BA1880" i="6"/>
  <c r="BD1880" i="6"/>
  <c r="BE1880" i="6"/>
  <c r="BH1880" i="6"/>
  <c r="BI1880" i="6"/>
  <c r="AZ1881" i="6"/>
  <c r="BA1881" i="6"/>
  <c r="BD1881" i="6"/>
  <c r="BE1881" i="6"/>
  <c r="BH1881" i="6"/>
  <c r="BI1881" i="6"/>
  <c r="AZ1882" i="6"/>
  <c r="BA1882" i="6"/>
  <c r="BD1882" i="6"/>
  <c r="BE1882" i="6"/>
  <c r="BH1882" i="6"/>
  <c r="BI1882" i="6"/>
  <c r="AZ1883" i="6"/>
  <c r="BA1883" i="6"/>
  <c r="BD1883" i="6"/>
  <c r="BE1883" i="6"/>
  <c r="BH1883" i="6"/>
  <c r="BI1883" i="6"/>
  <c r="AZ1884" i="6"/>
  <c r="BA1884" i="6"/>
  <c r="BD1884" i="6"/>
  <c r="BF1884" i="6" s="1"/>
  <c r="BE1884" i="6"/>
  <c r="BH1884" i="6"/>
  <c r="BI1884" i="6"/>
  <c r="AZ1885" i="6"/>
  <c r="BA1885" i="6"/>
  <c r="BD1885" i="6"/>
  <c r="BE1885" i="6"/>
  <c r="BH1885" i="6"/>
  <c r="BI1885" i="6"/>
  <c r="AZ1886" i="6"/>
  <c r="BA1886" i="6"/>
  <c r="BD1886" i="6"/>
  <c r="BE1886" i="6"/>
  <c r="BH1886" i="6"/>
  <c r="BI1886" i="6"/>
  <c r="AZ1887" i="6"/>
  <c r="BA1887" i="6"/>
  <c r="BD1887" i="6"/>
  <c r="BE1887" i="6"/>
  <c r="BH1887" i="6"/>
  <c r="BI1887" i="6"/>
  <c r="AZ1888" i="6"/>
  <c r="BA1888" i="6"/>
  <c r="BD1888" i="6"/>
  <c r="BE1888" i="6"/>
  <c r="BH1888" i="6"/>
  <c r="BI1888" i="6"/>
  <c r="BJ1888" i="6" s="1"/>
  <c r="AZ1889" i="6"/>
  <c r="BB1889" i="6" s="1"/>
  <c r="BA1889" i="6"/>
  <c r="BD1889" i="6"/>
  <c r="BE1889" i="6"/>
  <c r="U1889" i="6"/>
  <c r="BG1889" i="6"/>
  <c r="BH1889" i="6"/>
  <c r="BI1889" i="6"/>
  <c r="AZ1890" i="6"/>
  <c r="BA1890" i="6"/>
  <c r="BD1890" i="6"/>
  <c r="BE1890" i="6"/>
  <c r="BH1890" i="6"/>
  <c r="BI1890" i="6"/>
  <c r="AZ1891" i="6"/>
  <c r="BA1891" i="6"/>
  <c r="BD1891" i="6"/>
  <c r="BE1891" i="6"/>
  <c r="BH1891" i="6"/>
  <c r="BI1891" i="6"/>
  <c r="AZ1892" i="6"/>
  <c r="BA1892" i="6"/>
  <c r="BD1892" i="6"/>
  <c r="BE1892" i="6"/>
  <c r="BH1892" i="6"/>
  <c r="BI1892" i="6"/>
  <c r="AZ1893" i="6"/>
  <c r="BA1893" i="6"/>
  <c r="BD1893" i="6"/>
  <c r="BF1893" i="6" s="1"/>
  <c r="BE1893" i="6"/>
  <c r="BH1893" i="6"/>
  <c r="BI1893" i="6"/>
  <c r="AZ1894" i="6"/>
  <c r="BA1894" i="6"/>
  <c r="BD1894" i="6"/>
  <c r="BE1894" i="6"/>
  <c r="BH1894" i="6"/>
  <c r="BI1894" i="6"/>
  <c r="AZ1895" i="6"/>
  <c r="BA1895" i="6"/>
  <c r="BD1895" i="6"/>
  <c r="BE1895" i="6"/>
  <c r="BH1895" i="6"/>
  <c r="BI1895" i="6"/>
  <c r="AZ1896" i="6"/>
  <c r="BA1896" i="6"/>
  <c r="BD1896" i="6"/>
  <c r="BE1896" i="6"/>
  <c r="BH1896" i="6"/>
  <c r="BI1896" i="6"/>
  <c r="AZ1897" i="6"/>
  <c r="BA1897" i="6"/>
  <c r="BD1897" i="6"/>
  <c r="BE1897" i="6"/>
  <c r="BH1897" i="6"/>
  <c r="BI1897" i="6"/>
  <c r="AZ1898" i="6"/>
  <c r="BA1898" i="6"/>
  <c r="BD1898" i="6"/>
  <c r="BE1898" i="6"/>
  <c r="BH1898" i="6"/>
  <c r="BI1898" i="6"/>
  <c r="AZ1899" i="6"/>
  <c r="BA1899" i="6"/>
  <c r="BD1899" i="6"/>
  <c r="BE1899" i="6"/>
  <c r="BH1899" i="6"/>
  <c r="BI1899" i="6"/>
  <c r="AZ1900" i="6"/>
  <c r="BA1900" i="6"/>
  <c r="BD1900" i="6"/>
  <c r="BF1900" i="6" s="1"/>
  <c r="BE1900" i="6"/>
  <c r="BH1900" i="6"/>
  <c r="BI1900" i="6"/>
  <c r="AZ1901" i="6"/>
  <c r="BA1901" i="6"/>
  <c r="BD1901" i="6"/>
  <c r="BE1901" i="6"/>
  <c r="BH1901" i="6"/>
  <c r="BI1901" i="6"/>
  <c r="BJ1901" i="6" s="1"/>
  <c r="AZ1902" i="6"/>
  <c r="BA1902" i="6"/>
  <c r="BD1902" i="6"/>
  <c r="BE1902" i="6"/>
  <c r="BH1902" i="6"/>
  <c r="BI1902" i="6"/>
  <c r="AZ1903" i="6"/>
  <c r="BA1903" i="6"/>
  <c r="BD1903" i="6"/>
  <c r="BE1903" i="6"/>
  <c r="BH1903" i="6"/>
  <c r="BI1903" i="6"/>
  <c r="AZ1904" i="6"/>
  <c r="BA1904" i="6"/>
  <c r="BB1904" i="6" s="1"/>
  <c r="T1904" i="6"/>
  <c r="BC1904" i="6" s="1"/>
  <c r="BD1904" i="6"/>
  <c r="BE1904" i="6"/>
  <c r="BH1904" i="6"/>
  <c r="BJ1904" i="6" s="1"/>
  <c r="BI1904" i="6"/>
  <c r="AZ1905" i="6"/>
  <c r="BA1905" i="6"/>
  <c r="T1905" i="6"/>
  <c r="BC1905" i="6"/>
  <c r="BD1905" i="6"/>
  <c r="BE1905" i="6"/>
  <c r="BH1905" i="6"/>
  <c r="BI1905" i="6"/>
  <c r="AZ1906" i="6"/>
  <c r="BA1906" i="6"/>
  <c r="BD1906" i="6"/>
  <c r="BE1906" i="6"/>
  <c r="BH1906" i="6"/>
  <c r="BI1906" i="6"/>
  <c r="AZ1907" i="6"/>
  <c r="BA1907" i="6"/>
  <c r="BD1907" i="6"/>
  <c r="BE1907" i="6"/>
  <c r="BH1907" i="6"/>
  <c r="BI1907" i="6"/>
  <c r="AZ1908" i="6"/>
  <c r="BA1908" i="6"/>
  <c r="BD1908" i="6"/>
  <c r="BE1908" i="6"/>
  <c r="BH1908" i="6"/>
  <c r="BI1908" i="6"/>
  <c r="AZ1909" i="6"/>
  <c r="BA1909" i="6"/>
  <c r="BD1909" i="6"/>
  <c r="BE1909" i="6"/>
  <c r="BH1909" i="6"/>
  <c r="BI1909" i="6"/>
  <c r="AZ1910" i="6"/>
  <c r="BA1910" i="6"/>
  <c r="BD1910" i="6"/>
  <c r="BE1910" i="6"/>
  <c r="BH1910" i="6"/>
  <c r="BJ1910" i="6" s="1"/>
  <c r="BI1910" i="6"/>
  <c r="AZ1911" i="6"/>
  <c r="BA1911" i="6"/>
  <c r="BD1911" i="6"/>
  <c r="BF1911" i="6" s="1"/>
  <c r="BE1911" i="6"/>
  <c r="BH1911" i="6"/>
  <c r="BI1911" i="6"/>
  <c r="AZ1912" i="6"/>
  <c r="BA1912" i="6"/>
  <c r="BD1912" i="6"/>
  <c r="BE1912" i="6"/>
  <c r="U1912" i="6"/>
  <c r="BG1912" i="6" s="1"/>
  <c r="BH1912" i="6"/>
  <c r="BI1912" i="6"/>
  <c r="AZ1913" i="6"/>
  <c r="BA1913" i="6"/>
  <c r="BD1913" i="6"/>
  <c r="BE1913" i="6"/>
  <c r="BH1913" i="6"/>
  <c r="BI1913" i="6"/>
  <c r="AZ1914" i="6"/>
  <c r="BA1914" i="6"/>
  <c r="BD1914" i="6"/>
  <c r="BE1914" i="6"/>
  <c r="BH1914" i="6"/>
  <c r="BI1914" i="6"/>
  <c r="AZ1915" i="6"/>
  <c r="BA1915" i="6"/>
  <c r="BB1915" i="6" s="1"/>
  <c r="BD1915" i="6"/>
  <c r="BE1915" i="6"/>
  <c r="BH1915" i="6"/>
  <c r="BI1915" i="6"/>
  <c r="BJ1915" i="6" s="1"/>
  <c r="S1916" i="6"/>
  <c r="AY1916" i="6"/>
  <c r="BB1916" i="6" s="1"/>
  <c r="AZ1916" i="6"/>
  <c r="BA1916" i="6"/>
  <c r="BD1916" i="6"/>
  <c r="BE1916" i="6"/>
  <c r="BH1916" i="6"/>
  <c r="BI1916" i="6"/>
  <c r="AZ1917" i="6"/>
  <c r="BA1917" i="6"/>
  <c r="BD1917" i="6"/>
  <c r="BE1917" i="6"/>
  <c r="BH1917" i="6"/>
  <c r="BI1917" i="6"/>
  <c r="AZ1918" i="6"/>
  <c r="BB1918" i="6" s="1"/>
  <c r="BA1918" i="6"/>
  <c r="BD1918" i="6"/>
  <c r="BE1918" i="6"/>
  <c r="BH1918" i="6"/>
  <c r="BI1918" i="6"/>
  <c r="S1919" i="6"/>
  <c r="AY1919" i="6" s="1"/>
  <c r="AZ1919" i="6"/>
  <c r="BA1919" i="6"/>
  <c r="BD1919" i="6"/>
  <c r="BE1919" i="6"/>
  <c r="BH1919" i="6"/>
  <c r="BI1919" i="6"/>
  <c r="AZ1920" i="6"/>
  <c r="BA1920" i="6"/>
  <c r="BD1920" i="6"/>
  <c r="BE1920" i="6"/>
  <c r="BH1920" i="6"/>
  <c r="BI1920" i="6"/>
  <c r="U1920" i="6"/>
  <c r="BG1920" i="6" s="1"/>
  <c r="BJ1920" i="6" s="1"/>
  <c r="AZ1921" i="6"/>
  <c r="BA1921" i="6"/>
  <c r="BD1921" i="6"/>
  <c r="BE1921" i="6"/>
  <c r="BH1921" i="6"/>
  <c r="BI1921" i="6"/>
  <c r="AZ1922" i="6"/>
  <c r="BA1922" i="6"/>
  <c r="BD1922" i="6"/>
  <c r="BE1922" i="6"/>
  <c r="BH1922" i="6"/>
  <c r="BI1922" i="6"/>
  <c r="AZ1923" i="6"/>
  <c r="BA1923" i="6"/>
  <c r="BD1923" i="6"/>
  <c r="BE1923" i="6"/>
  <c r="BH1923" i="6"/>
  <c r="BI1923" i="6"/>
  <c r="BJ1923" i="6" s="1"/>
  <c r="AZ1924" i="6"/>
  <c r="BA1924" i="6"/>
  <c r="BD1924" i="6"/>
  <c r="BE1924" i="6"/>
  <c r="BH1924" i="6"/>
  <c r="BI1924" i="6"/>
  <c r="AZ1925" i="6"/>
  <c r="BA1925" i="6"/>
  <c r="BD1925" i="6"/>
  <c r="BE1925" i="6"/>
  <c r="BH1925" i="6"/>
  <c r="BI1925" i="6"/>
  <c r="AZ1926" i="6"/>
  <c r="BA1926" i="6"/>
  <c r="BB1926" i="6" s="1"/>
  <c r="BD1926" i="6"/>
  <c r="BE1926" i="6"/>
  <c r="BH1926" i="6"/>
  <c r="BI1926" i="6"/>
  <c r="AZ1927" i="6"/>
  <c r="BA1927" i="6"/>
  <c r="BD1927" i="6"/>
  <c r="BE1927" i="6"/>
  <c r="BH1927" i="6"/>
  <c r="BI1927" i="6"/>
  <c r="AZ1928" i="6"/>
  <c r="BA1928" i="6"/>
  <c r="BD1928" i="6"/>
  <c r="BE1928" i="6"/>
  <c r="BH1928" i="6"/>
  <c r="BI1928" i="6"/>
  <c r="AZ1929" i="6"/>
  <c r="BA1929" i="6"/>
  <c r="BD1929" i="6"/>
  <c r="BE1929" i="6"/>
  <c r="BH1929" i="6"/>
  <c r="BI1929" i="6"/>
  <c r="AZ1930" i="6"/>
  <c r="BA1930" i="6"/>
  <c r="BD1930" i="6"/>
  <c r="BE1930" i="6"/>
  <c r="BH1930" i="6"/>
  <c r="BI1930" i="6"/>
  <c r="AZ1931" i="6"/>
  <c r="BA1931" i="6"/>
  <c r="BD1931" i="6"/>
  <c r="BE1931" i="6"/>
  <c r="BH1931" i="6"/>
  <c r="BI1931" i="6"/>
  <c r="AZ1932" i="6"/>
  <c r="BA1932" i="6"/>
  <c r="BD1932" i="6"/>
  <c r="BE1932" i="6"/>
  <c r="BH1932" i="6"/>
  <c r="BI1932" i="6"/>
  <c r="AZ1933" i="6"/>
  <c r="BA1933" i="6"/>
  <c r="BD1933" i="6"/>
  <c r="BE1933" i="6"/>
  <c r="BH1933" i="6"/>
  <c r="BI1933" i="6"/>
  <c r="BJ1933" i="6" s="1"/>
  <c r="S1934" i="6"/>
  <c r="AY1934" i="6"/>
  <c r="BB1934" i="6" s="1"/>
  <c r="AZ1934" i="6"/>
  <c r="BA1934" i="6"/>
  <c r="BD1934" i="6"/>
  <c r="BE1934" i="6"/>
  <c r="BH1934" i="6"/>
  <c r="BI1934" i="6"/>
  <c r="AZ1935" i="6"/>
  <c r="BA1935" i="6"/>
  <c r="BD1935" i="6"/>
  <c r="BE1935" i="6"/>
  <c r="BH1935" i="6"/>
  <c r="BI1935" i="6"/>
  <c r="AZ1936" i="6"/>
  <c r="BB1936" i="6" s="1"/>
  <c r="BA1936" i="6"/>
  <c r="BD1936" i="6"/>
  <c r="BE1936" i="6"/>
  <c r="BH1936" i="6"/>
  <c r="BI1936" i="6"/>
  <c r="AZ1937" i="6"/>
  <c r="BA1937" i="6"/>
  <c r="BD1937" i="6"/>
  <c r="BE1937" i="6"/>
  <c r="BH1937" i="6"/>
  <c r="BI1937" i="6"/>
  <c r="AZ1938" i="6"/>
  <c r="BA1938" i="6"/>
  <c r="BD1938" i="6"/>
  <c r="BF1938" i="6" s="1"/>
  <c r="BE1938" i="6"/>
  <c r="BH1938" i="6"/>
  <c r="BI1938" i="6"/>
  <c r="AZ1939" i="6"/>
  <c r="BA1939" i="6"/>
  <c r="BD1939" i="6"/>
  <c r="BE1939" i="6"/>
  <c r="BH1939" i="6"/>
  <c r="BI1939" i="6"/>
  <c r="BJ1939" i="6" s="1"/>
  <c r="AZ1940" i="6"/>
  <c r="BA1940" i="6"/>
  <c r="BD1940" i="6"/>
  <c r="BE1940" i="6"/>
  <c r="U1940" i="6"/>
  <c r="BG1940" i="6"/>
  <c r="BJ1940" i="6" s="1"/>
  <c r="BH1940" i="6"/>
  <c r="BI1940" i="6"/>
  <c r="AZ1941" i="6"/>
  <c r="BA1941" i="6"/>
  <c r="BD1941" i="6"/>
  <c r="BE1941" i="6"/>
  <c r="BH1941" i="6"/>
  <c r="BI1941" i="6"/>
  <c r="AZ1942" i="6"/>
  <c r="BA1942" i="6"/>
  <c r="BD1942" i="6"/>
  <c r="BE1942" i="6"/>
  <c r="BH1942" i="6"/>
  <c r="BJ1942" i="6" s="1"/>
  <c r="BI1942" i="6"/>
  <c r="AZ1943" i="6"/>
  <c r="BA1943" i="6"/>
  <c r="BD1943" i="6"/>
  <c r="BE1943" i="6"/>
  <c r="BH1943" i="6"/>
  <c r="BI1943" i="6"/>
  <c r="S1944" i="6"/>
  <c r="AY1944" i="6" s="1"/>
  <c r="BB1944" i="6" s="1"/>
  <c r="AZ1944" i="6"/>
  <c r="BA1944" i="6"/>
  <c r="BD1944" i="6"/>
  <c r="BE1944" i="6"/>
  <c r="BH1944" i="6"/>
  <c r="BI1944" i="6"/>
  <c r="AZ1945" i="6"/>
  <c r="BA1945" i="6"/>
  <c r="BD1945" i="6"/>
  <c r="BE1945" i="6"/>
  <c r="BH1945" i="6"/>
  <c r="BI1945" i="6"/>
  <c r="S1946" i="6"/>
  <c r="AY1946" i="6" s="1"/>
  <c r="AZ1946" i="6"/>
  <c r="BB1946" i="6" s="1"/>
  <c r="BA1946" i="6"/>
  <c r="BD1946" i="6"/>
  <c r="BE1946" i="6"/>
  <c r="BF1946" i="6" s="1"/>
  <c r="BH1946" i="6"/>
  <c r="BI1946" i="6"/>
  <c r="S1947" i="6"/>
  <c r="AY1947" i="6" s="1"/>
  <c r="BB1947" i="6" s="1"/>
  <c r="AZ1947" i="6"/>
  <c r="BA1947" i="6"/>
  <c r="BD1947" i="6"/>
  <c r="BE1947" i="6"/>
  <c r="BH1947" i="6"/>
  <c r="BI1947" i="6"/>
  <c r="AZ1948" i="6"/>
  <c r="BA1948" i="6"/>
  <c r="BD1948" i="6"/>
  <c r="BE1948" i="6"/>
  <c r="BH1948" i="6"/>
  <c r="BI1948" i="6"/>
  <c r="BJ1948" i="6" s="1"/>
  <c r="AZ1949" i="6"/>
  <c r="BA1949" i="6"/>
  <c r="BD1949" i="6"/>
  <c r="BE1949" i="6"/>
  <c r="BH1949" i="6"/>
  <c r="BI1949" i="6"/>
  <c r="AZ1950" i="6"/>
  <c r="BA1950" i="6"/>
  <c r="BD1950" i="6"/>
  <c r="BE1950" i="6"/>
  <c r="BH1950" i="6"/>
  <c r="BI1950" i="6"/>
  <c r="AZ1951" i="6"/>
  <c r="BA1951" i="6"/>
  <c r="BD1951" i="6"/>
  <c r="BF1951" i="6" s="1"/>
  <c r="BE1951" i="6"/>
  <c r="BH1951" i="6"/>
  <c r="BI1951" i="6"/>
  <c r="AZ1952" i="6"/>
  <c r="BA1952" i="6"/>
  <c r="BD1952" i="6"/>
  <c r="BE1952" i="6"/>
  <c r="BH1952" i="6"/>
  <c r="BI1952" i="6"/>
  <c r="AZ1953" i="6"/>
  <c r="BA1953" i="6"/>
  <c r="BD1953" i="6"/>
  <c r="BE1953" i="6"/>
  <c r="BH1953" i="6"/>
  <c r="BJ1953" i="6" s="1"/>
  <c r="BI1953" i="6"/>
  <c r="AZ1954" i="6"/>
  <c r="BA1954" i="6"/>
  <c r="BD1954" i="6"/>
  <c r="BE1954" i="6"/>
  <c r="BH1954" i="6"/>
  <c r="BI1954" i="6"/>
  <c r="S1955" i="6"/>
  <c r="AY1955" i="6"/>
  <c r="AZ1955" i="6"/>
  <c r="BA1955" i="6"/>
  <c r="BB1955" i="6"/>
  <c r="T1955" i="6"/>
  <c r="BC1955" i="6"/>
  <c r="BD1955" i="6"/>
  <c r="BE1955" i="6"/>
  <c r="BF1955" i="6"/>
  <c r="U1955" i="6"/>
  <c r="BG1955" i="6"/>
  <c r="BH1955" i="6"/>
  <c r="BI1955" i="6"/>
  <c r="BJ1955" i="6"/>
  <c r="AI1955" i="6"/>
  <c r="AJ1955" i="6"/>
  <c r="AK1955" i="6"/>
  <c r="AL1955" i="6"/>
  <c r="BK1955" i="6" s="1"/>
  <c r="S1837" i="6"/>
  <c r="T1837" i="6"/>
  <c r="BC1837" i="6"/>
  <c r="BF1837" i="6" s="1"/>
  <c r="U1837" i="6"/>
  <c r="BG1837" i="6"/>
  <c r="S1838" i="6"/>
  <c r="AY1838" i="6"/>
  <c r="T1838" i="6"/>
  <c r="BC1838" i="6"/>
  <c r="U1838" i="6"/>
  <c r="BG1838" i="6"/>
  <c r="S1839" i="6"/>
  <c r="T1839" i="6"/>
  <c r="BC1839" i="6" s="1"/>
  <c r="BF1839" i="6" s="1"/>
  <c r="U1839" i="6"/>
  <c r="BG1839" i="6"/>
  <c r="BJ1839" i="6" s="1"/>
  <c r="S1840" i="6"/>
  <c r="T1840" i="6"/>
  <c r="BC1840" i="6" s="1"/>
  <c r="U1840" i="6"/>
  <c r="BG1840" i="6" s="1"/>
  <c r="S1841" i="6"/>
  <c r="AY1841" i="6" s="1"/>
  <c r="BB1841" i="6" s="1"/>
  <c r="T1841" i="6"/>
  <c r="BC1841" i="6" s="1"/>
  <c r="BF1841" i="6" s="1"/>
  <c r="U1841" i="6"/>
  <c r="BG1841" i="6"/>
  <c r="BJ1841" i="6" s="1"/>
  <c r="S1842" i="6"/>
  <c r="T1842" i="6"/>
  <c r="BC1842" i="6" s="1"/>
  <c r="BF1842" i="6" s="1"/>
  <c r="U1842" i="6"/>
  <c r="BG1842" i="6"/>
  <c r="BJ1842" i="6" s="1"/>
  <c r="S1843" i="6"/>
  <c r="T1843" i="6"/>
  <c r="BC1843" i="6" s="1"/>
  <c r="U1843" i="6"/>
  <c r="BG1843" i="6" s="1"/>
  <c r="BJ1843" i="6" s="1"/>
  <c r="S1844" i="6"/>
  <c r="AY1844" i="6"/>
  <c r="BB1844" i="6" s="1"/>
  <c r="T1844" i="6"/>
  <c r="BC1844" i="6" s="1"/>
  <c r="U1844" i="6"/>
  <c r="BG1844" i="6" s="1"/>
  <c r="S1845" i="6"/>
  <c r="T1845" i="6"/>
  <c r="BC1845" i="6"/>
  <c r="U1845" i="6"/>
  <c r="BG1845" i="6" s="1"/>
  <c r="BJ1845" i="6" s="1"/>
  <c r="S1846" i="6"/>
  <c r="AY1846" i="6"/>
  <c r="BB1846" i="6" s="1"/>
  <c r="T1846" i="6"/>
  <c r="BC1846" i="6"/>
  <c r="BF1846" i="6" s="1"/>
  <c r="U1846" i="6"/>
  <c r="BG1846" i="6" s="1"/>
  <c r="BJ1846" i="6" s="1"/>
  <c r="S1847" i="6"/>
  <c r="T1847" i="6"/>
  <c r="BC1847" i="6"/>
  <c r="U1847" i="6"/>
  <c r="BG1847" i="6" s="1"/>
  <c r="S1848" i="6"/>
  <c r="T1848" i="6"/>
  <c r="BC1848" i="6" s="1"/>
  <c r="U1848" i="6"/>
  <c r="BG1848" i="6"/>
  <c r="S1849" i="6"/>
  <c r="AY1849" i="6" s="1"/>
  <c r="BB1849" i="6" s="1"/>
  <c r="T1849" i="6"/>
  <c r="BC1849" i="6" s="1"/>
  <c r="BF1849" i="6" s="1"/>
  <c r="U1849" i="6"/>
  <c r="BG1849" i="6" s="1"/>
  <c r="BJ1849" i="6" s="1"/>
  <c r="S1850" i="6"/>
  <c r="T1850" i="6"/>
  <c r="BC1850" i="6"/>
  <c r="U1850" i="6"/>
  <c r="BG1850" i="6" s="1"/>
  <c r="S1851" i="6"/>
  <c r="T1851" i="6"/>
  <c r="BC1851" i="6"/>
  <c r="BF1851" i="6" s="1"/>
  <c r="U1851" i="6"/>
  <c r="BG1851" i="6"/>
  <c r="BJ1851" i="6" s="1"/>
  <c r="S1852" i="6"/>
  <c r="AY1852" i="6" s="1"/>
  <c r="T1852" i="6"/>
  <c r="BC1852" i="6"/>
  <c r="U1852" i="6"/>
  <c r="BG1852" i="6"/>
  <c r="BJ1852" i="6" s="1"/>
  <c r="S1853" i="6"/>
  <c r="T1853" i="6"/>
  <c r="BC1853" i="6" s="1"/>
  <c r="BF1853" i="6" s="1"/>
  <c r="U1853" i="6"/>
  <c r="BG1853" i="6"/>
  <c r="BJ1853" i="6"/>
  <c r="S1854" i="6"/>
  <c r="AY1854" i="6" s="1"/>
  <c r="T1854" i="6"/>
  <c r="BC1854" i="6"/>
  <c r="U1854" i="6"/>
  <c r="BG1854" i="6"/>
  <c r="S1855" i="6"/>
  <c r="T1855" i="6"/>
  <c r="BC1855" i="6" s="1"/>
  <c r="BF1855" i="6" s="1"/>
  <c r="U1855" i="6"/>
  <c r="BG1855" i="6" s="1"/>
  <c r="BJ1855" i="6" s="1"/>
  <c r="S1856" i="6"/>
  <c r="T1856" i="6"/>
  <c r="BC1856" i="6" s="1"/>
  <c r="BF1856" i="6" s="1"/>
  <c r="U1856" i="6"/>
  <c r="BG1856" i="6"/>
  <c r="S1857" i="6"/>
  <c r="AY1857" i="6" s="1"/>
  <c r="U1857" i="6"/>
  <c r="BG1857" i="6" s="1"/>
  <c r="BJ1857" i="6" s="1"/>
  <c r="S1858" i="6"/>
  <c r="T1858" i="6"/>
  <c r="BC1858" i="6" s="1"/>
  <c r="U1858" i="6"/>
  <c r="BG1858" i="6" s="1"/>
  <c r="BJ1858" i="6" s="1"/>
  <c r="S1859" i="6"/>
  <c r="T1859" i="6"/>
  <c r="BC1859" i="6"/>
  <c r="U1859" i="6"/>
  <c r="BG1859" i="6"/>
  <c r="BJ1859" i="6" s="1"/>
  <c r="S1860" i="6"/>
  <c r="AY1860" i="6" s="1"/>
  <c r="BB1860" i="6" s="1"/>
  <c r="T1860" i="6"/>
  <c r="BC1860" i="6"/>
  <c r="U1860" i="6"/>
  <c r="BG1860" i="6" s="1"/>
  <c r="S1861" i="6"/>
  <c r="T1861" i="6"/>
  <c r="BC1861" i="6"/>
  <c r="U1861" i="6"/>
  <c r="BG1861" i="6"/>
  <c r="S1862" i="6"/>
  <c r="AY1862" i="6"/>
  <c r="BB1862" i="6" s="1"/>
  <c r="T1862" i="6"/>
  <c r="BC1862" i="6"/>
  <c r="BF1862" i="6" s="1"/>
  <c r="U1862" i="6"/>
  <c r="BG1862" i="6"/>
  <c r="S1863" i="6"/>
  <c r="T1863" i="6"/>
  <c r="BC1863" i="6" s="1"/>
  <c r="BF1863" i="6"/>
  <c r="U1863" i="6"/>
  <c r="BG1863" i="6" s="1"/>
  <c r="S1864" i="6"/>
  <c r="AY1864" i="6"/>
  <c r="T1864" i="6"/>
  <c r="BC1864" i="6" s="1"/>
  <c r="BF1864" i="6" s="1"/>
  <c r="U1864" i="6"/>
  <c r="BG1864" i="6" s="1"/>
  <c r="BJ1864" i="6" s="1"/>
  <c r="S1865" i="6"/>
  <c r="AY1865" i="6" s="1"/>
  <c r="BB1865" i="6" s="1"/>
  <c r="T1865" i="6"/>
  <c r="BC1865" i="6" s="1"/>
  <c r="BF1865" i="6" s="1"/>
  <c r="U1865" i="6"/>
  <c r="BG1865" i="6" s="1"/>
  <c r="S1866" i="6"/>
  <c r="T1866" i="6"/>
  <c r="BC1866" i="6" s="1"/>
  <c r="U1866" i="6"/>
  <c r="BG1866" i="6" s="1"/>
  <c r="S1867" i="6"/>
  <c r="AY1867" i="6" s="1"/>
  <c r="U1867" i="6"/>
  <c r="BG1867" i="6"/>
  <c r="BJ1867" i="6" s="1"/>
  <c r="S1868" i="6"/>
  <c r="U1868" i="6"/>
  <c r="BG1868" i="6" s="1"/>
  <c r="BJ1868" i="6" s="1"/>
  <c r="S1869" i="6"/>
  <c r="T1869" i="6"/>
  <c r="BC1869" i="6" s="1"/>
  <c r="U1869" i="6"/>
  <c r="BG1869" i="6"/>
  <c r="BJ1869" i="6" s="1"/>
  <c r="S1870" i="6"/>
  <c r="AY1870" i="6" s="1"/>
  <c r="T1870" i="6"/>
  <c r="BC1870" i="6"/>
  <c r="U1870" i="6"/>
  <c r="BG1870" i="6" s="1"/>
  <c r="S1871" i="6"/>
  <c r="T1871" i="6"/>
  <c r="BC1871" i="6"/>
  <c r="BF1871" i="6" s="1"/>
  <c r="U1871" i="6"/>
  <c r="BG1871" i="6" s="1"/>
  <c r="S1872" i="6"/>
  <c r="AY1872" i="6" s="1"/>
  <c r="BB1872" i="6" s="1"/>
  <c r="T1872" i="6"/>
  <c r="BC1872" i="6" s="1"/>
  <c r="U1872" i="6"/>
  <c r="BG1872" i="6"/>
  <c r="S1873" i="6"/>
  <c r="AY1873" i="6" s="1"/>
  <c r="BB1873" i="6" s="1"/>
  <c r="T1873" i="6"/>
  <c r="BC1873" i="6"/>
  <c r="U1873" i="6"/>
  <c r="BG1873" i="6"/>
  <c r="BJ1873" i="6" s="1"/>
  <c r="S1874" i="6"/>
  <c r="T1874" i="6"/>
  <c r="BC1874" i="6" s="1"/>
  <c r="BF1874" i="6" s="1"/>
  <c r="U1874" i="6"/>
  <c r="BG1874" i="6" s="1"/>
  <c r="S1875" i="6"/>
  <c r="T1875" i="6"/>
  <c r="BC1875" i="6"/>
  <c r="BF1875" i="6" s="1"/>
  <c r="U1875" i="6"/>
  <c r="BG1875" i="6" s="1"/>
  <c r="S1876" i="6"/>
  <c r="AY1876" i="6" s="1"/>
  <c r="BB1876" i="6" s="1"/>
  <c r="T1876" i="6"/>
  <c r="BC1876" i="6" s="1"/>
  <c r="U1876" i="6"/>
  <c r="BG1876" i="6"/>
  <c r="BJ1876" i="6" s="1"/>
  <c r="S1877" i="6"/>
  <c r="T1877" i="6"/>
  <c r="BC1877" i="6"/>
  <c r="U1877" i="6"/>
  <c r="BG1877" i="6"/>
  <c r="BJ1877" i="6" s="1"/>
  <c r="S1878" i="6"/>
  <c r="AY1878" i="6" s="1"/>
  <c r="T1878" i="6"/>
  <c r="BC1878" i="6"/>
  <c r="BF1878" i="6" s="1"/>
  <c r="U1878" i="6"/>
  <c r="BG1878" i="6"/>
  <c r="S1879" i="6"/>
  <c r="AY1879" i="6"/>
  <c r="T1879" i="6"/>
  <c r="BC1879" i="6"/>
  <c r="U1879" i="6"/>
  <c r="BG1879" i="6"/>
  <c r="S1880" i="6"/>
  <c r="AY1880" i="6" s="1"/>
  <c r="BB1880" i="6" s="1"/>
  <c r="T1880" i="6"/>
  <c r="BC1880" i="6"/>
  <c r="U1880" i="6"/>
  <c r="BG1880" i="6" s="1"/>
  <c r="S1881" i="6"/>
  <c r="AY1881" i="6" s="1"/>
  <c r="T1881" i="6"/>
  <c r="BC1881" i="6"/>
  <c r="BF1881" i="6" s="1"/>
  <c r="U1881" i="6"/>
  <c r="BG1881" i="6" s="1"/>
  <c r="S1882" i="6"/>
  <c r="T1882" i="6"/>
  <c r="BC1882" i="6"/>
  <c r="BF1882" i="6" s="1"/>
  <c r="U1882" i="6"/>
  <c r="BG1882" i="6" s="1"/>
  <c r="BJ1882" i="6" s="1"/>
  <c r="S1883" i="6"/>
  <c r="T1883" i="6"/>
  <c r="BC1883" i="6"/>
  <c r="U1883" i="6"/>
  <c r="BG1883" i="6" s="1"/>
  <c r="S1884" i="6"/>
  <c r="AY1884" i="6" s="1"/>
  <c r="T1884" i="6"/>
  <c r="BC1884" i="6" s="1"/>
  <c r="U1884" i="6"/>
  <c r="BG1884" i="6" s="1"/>
  <c r="S1885" i="6"/>
  <c r="T1885" i="6"/>
  <c r="BC1885" i="6" s="1"/>
  <c r="U1885" i="6"/>
  <c r="BG1885" i="6" s="1"/>
  <c r="BJ1885" i="6" s="1"/>
  <c r="S1886" i="6"/>
  <c r="AY1886" i="6"/>
  <c r="T1886" i="6"/>
  <c r="BC1886" i="6"/>
  <c r="BF1886" i="6" s="1"/>
  <c r="U1886" i="6"/>
  <c r="BG1886" i="6" s="1"/>
  <c r="S1887" i="6"/>
  <c r="T1887" i="6"/>
  <c r="BC1887" i="6"/>
  <c r="U1887" i="6"/>
  <c r="BG1887" i="6"/>
  <c r="S1888" i="6"/>
  <c r="AY1888" i="6"/>
  <c r="T1888" i="6"/>
  <c r="BC1888" i="6"/>
  <c r="BF1888" i="6" s="1"/>
  <c r="U1888" i="6"/>
  <c r="BG1888" i="6"/>
  <c r="S1889" i="6"/>
  <c r="AY1889" i="6" s="1"/>
  <c r="T1889" i="6"/>
  <c r="BC1889" i="6" s="1"/>
  <c r="BF1889" i="6" s="1"/>
  <c r="S1890" i="6"/>
  <c r="T1890" i="6"/>
  <c r="BC1890" i="6" s="1"/>
  <c r="U1890" i="6"/>
  <c r="BG1890" i="6" s="1"/>
  <c r="S1891" i="6"/>
  <c r="T1891" i="6"/>
  <c r="BC1891" i="6"/>
  <c r="BF1891" i="6" s="1"/>
  <c r="U1891" i="6"/>
  <c r="BG1891" i="6"/>
  <c r="BJ1891" i="6" s="1"/>
  <c r="S1892" i="6"/>
  <c r="AY1892" i="6" s="1"/>
  <c r="BB1892" i="6" s="1"/>
  <c r="T1892" i="6"/>
  <c r="BC1892" i="6"/>
  <c r="BF1892" i="6" s="1"/>
  <c r="U1892" i="6"/>
  <c r="BG1892" i="6"/>
  <c r="BJ1892" i="6" s="1"/>
  <c r="S1893" i="6"/>
  <c r="T1893" i="6"/>
  <c r="BC1893" i="6"/>
  <c r="U1893" i="6"/>
  <c r="BG1893" i="6" s="1"/>
  <c r="S1894" i="6"/>
  <c r="AY1894" i="6"/>
  <c r="T1894" i="6"/>
  <c r="BC1894" i="6" s="1"/>
  <c r="U1894" i="6"/>
  <c r="BG1894" i="6" s="1"/>
  <c r="S1895" i="6"/>
  <c r="T1895" i="6"/>
  <c r="BC1895" i="6"/>
  <c r="U1895" i="6"/>
  <c r="BG1895" i="6"/>
  <c r="S1896" i="6"/>
  <c r="AY1896" i="6" s="1"/>
  <c r="BB1896" i="6" s="1"/>
  <c r="T1896" i="6"/>
  <c r="BC1896" i="6" s="1"/>
  <c r="BF1896" i="6" s="1"/>
  <c r="U1896" i="6"/>
  <c r="BG1896" i="6"/>
  <c r="BJ1896" i="6" s="1"/>
  <c r="S1897" i="6"/>
  <c r="AY1897" i="6" s="1"/>
  <c r="T1897" i="6"/>
  <c r="BC1897" i="6"/>
  <c r="BF1897" i="6" s="1"/>
  <c r="U1897" i="6"/>
  <c r="BG1897" i="6" s="1"/>
  <c r="S1898" i="6"/>
  <c r="T1898" i="6"/>
  <c r="BC1898" i="6" s="1"/>
  <c r="BF1898" i="6" s="1"/>
  <c r="U1898" i="6"/>
  <c r="BG1898" i="6"/>
  <c r="S1899" i="6"/>
  <c r="T1899" i="6"/>
  <c r="BC1899" i="6" s="1"/>
  <c r="BF1899" i="6" s="1"/>
  <c r="U1899" i="6"/>
  <c r="BG1899" i="6"/>
  <c r="S1900" i="6"/>
  <c r="AY1900" i="6"/>
  <c r="T1900" i="6"/>
  <c r="BC1900" i="6" s="1"/>
  <c r="U1900" i="6"/>
  <c r="BG1900" i="6"/>
  <c r="BJ1900" i="6"/>
  <c r="S1901" i="6"/>
  <c r="T1901" i="6"/>
  <c r="BC1901" i="6" s="1"/>
  <c r="U1901" i="6"/>
  <c r="BG1901" i="6" s="1"/>
  <c r="S1902" i="6"/>
  <c r="AY1902" i="6" s="1"/>
  <c r="T1902" i="6"/>
  <c r="BC1902" i="6" s="1"/>
  <c r="BF1902" i="6" s="1"/>
  <c r="U1902" i="6"/>
  <c r="BG1902" i="6" s="1"/>
  <c r="S1903" i="6"/>
  <c r="T1903" i="6"/>
  <c r="BC1903" i="6" s="1"/>
  <c r="BF1903" i="6" s="1"/>
  <c r="U1903" i="6"/>
  <c r="BG1903" i="6" s="1"/>
  <c r="S1904" i="6"/>
  <c r="AY1904" i="6" s="1"/>
  <c r="U1904" i="6"/>
  <c r="BG1904" i="6" s="1"/>
  <c r="S1905" i="6"/>
  <c r="AY1905" i="6" s="1"/>
  <c r="U1905" i="6"/>
  <c r="BG1905" i="6" s="1"/>
  <c r="BJ1905" i="6"/>
  <c r="S1906" i="6"/>
  <c r="T1906" i="6"/>
  <c r="BC1906" i="6"/>
  <c r="U1906" i="6"/>
  <c r="BG1906" i="6"/>
  <c r="BJ1906" i="6" s="1"/>
  <c r="S1907" i="6"/>
  <c r="AY1907" i="6"/>
  <c r="T1907" i="6"/>
  <c r="BC1907" i="6"/>
  <c r="BF1907" i="6"/>
  <c r="U1907" i="6"/>
  <c r="BG1907" i="6" s="1"/>
  <c r="S1908" i="6"/>
  <c r="AY1908" i="6"/>
  <c r="BB1908" i="6"/>
  <c r="T1908" i="6"/>
  <c r="BC1908" i="6"/>
  <c r="U1908" i="6"/>
  <c r="BG1908" i="6"/>
  <c r="BJ1908" i="6" s="1"/>
  <c r="S1909" i="6"/>
  <c r="T1909" i="6"/>
  <c r="BC1909" i="6" s="1"/>
  <c r="U1909" i="6"/>
  <c r="BG1909" i="6" s="1"/>
  <c r="BJ1909" i="6" s="1"/>
  <c r="S1910" i="6"/>
  <c r="AY1910" i="6" s="1"/>
  <c r="T1910" i="6"/>
  <c r="BC1910" i="6" s="1"/>
  <c r="BF1910" i="6" s="1"/>
  <c r="U1910" i="6"/>
  <c r="BG1910" i="6"/>
  <c r="S1911" i="6"/>
  <c r="AY1911" i="6"/>
  <c r="T1911" i="6"/>
  <c r="BC1911" i="6"/>
  <c r="U1911" i="6"/>
  <c r="BG1911" i="6"/>
  <c r="BJ1911" i="6" s="1"/>
  <c r="S1912" i="6"/>
  <c r="AY1912" i="6" s="1"/>
  <c r="BB1912" i="6" s="1"/>
  <c r="T1912" i="6"/>
  <c r="BC1912" i="6" s="1"/>
  <c r="S1913" i="6"/>
  <c r="AY1913" i="6" s="1"/>
  <c r="BB1913" i="6" s="1"/>
  <c r="T1913" i="6"/>
  <c r="BC1913" i="6" s="1"/>
  <c r="U1913" i="6"/>
  <c r="BG1913" i="6"/>
  <c r="S1914" i="6"/>
  <c r="T1914" i="6"/>
  <c r="BC1914" i="6"/>
  <c r="BF1914" i="6" s="1"/>
  <c r="U1914" i="6"/>
  <c r="BG1914" i="6" s="1"/>
  <c r="S1915" i="6"/>
  <c r="AY1915" i="6"/>
  <c r="T1915" i="6"/>
  <c r="BC1915" i="6"/>
  <c r="BF1915" i="6" s="1"/>
  <c r="U1915" i="6"/>
  <c r="BG1915" i="6"/>
  <c r="T1916" i="6"/>
  <c r="BC1916" i="6"/>
  <c r="U1916" i="6"/>
  <c r="BG1916" i="6"/>
  <c r="S1917" i="6"/>
  <c r="T1917" i="6"/>
  <c r="BC1917" i="6" s="1"/>
  <c r="BF1917" i="6" s="1"/>
  <c r="U1917" i="6"/>
  <c r="BG1917" i="6" s="1"/>
  <c r="S1918" i="6"/>
  <c r="AY1918" i="6"/>
  <c r="T1918" i="6"/>
  <c r="BC1918" i="6"/>
  <c r="U1918" i="6"/>
  <c r="BG1918" i="6"/>
  <c r="BJ1918" i="6" s="1"/>
  <c r="T1919" i="6"/>
  <c r="BC1919" i="6"/>
  <c r="BF1919" i="6" s="1"/>
  <c r="U1919" i="6"/>
  <c r="BG1919" i="6" s="1"/>
  <c r="S1920" i="6"/>
  <c r="AY1920" i="6"/>
  <c r="T1920" i="6"/>
  <c r="BC1920" i="6"/>
  <c r="BF1920" i="6" s="1"/>
  <c r="S1921" i="6"/>
  <c r="AY1921" i="6"/>
  <c r="BB1921" i="6" s="1"/>
  <c r="T1921" i="6"/>
  <c r="BC1921" i="6" s="1"/>
  <c r="BF1921" i="6" s="1"/>
  <c r="U1921" i="6"/>
  <c r="BG1921" i="6" s="1"/>
  <c r="BJ1921" i="6" s="1"/>
  <c r="S1922" i="6"/>
  <c r="AY1922" i="6"/>
  <c r="BB1922" i="6" s="1"/>
  <c r="T1922" i="6"/>
  <c r="BC1922" i="6"/>
  <c r="U1922" i="6"/>
  <c r="BG1922" i="6"/>
  <c r="S1923" i="6"/>
  <c r="AY1923" i="6"/>
  <c r="T1923" i="6"/>
  <c r="BC1923" i="6"/>
  <c r="BF1923" i="6" s="1"/>
  <c r="U1923" i="6"/>
  <c r="BG1923" i="6"/>
  <c r="S1924" i="6"/>
  <c r="T1924" i="6"/>
  <c r="BC1924" i="6" s="1"/>
  <c r="U1924" i="6"/>
  <c r="BG1924" i="6"/>
  <c r="BJ1924" i="6" s="1"/>
  <c r="S1925" i="6"/>
  <c r="T1925" i="6"/>
  <c r="BC1925" i="6"/>
  <c r="U1925" i="6"/>
  <c r="BG1925" i="6"/>
  <c r="S1926" i="6"/>
  <c r="AY1926" i="6"/>
  <c r="T1926" i="6"/>
  <c r="BC1926" i="6"/>
  <c r="U1926" i="6"/>
  <c r="BG1926" i="6"/>
  <c r="S1927" i="6"/>
  <c r="AY1927" i="6"/>
  <c r="BB1927" i="6" s="1"/>
  <c r="T1927" i="6"/>
  <c r="BC1927" i="6"/>
  <c r="U1927" i="6"/>
  <c r="BG1927" i="6"/>
  <c r="S1928" i="6"/>
  <c r="AY1928" i="6"/>
  <c r="T1928" i="6"/>
  <c r="BC1928" i="6"/>
  <c r="U1928" i="6"/>
  <c r="BG1928" i="6"/>
  <c r="BJ1928" i="6" s="1"/>
  <c r="S1929" i="6"/>
  <c r="AY1929" i="6"/>
  <c r="T1929" i="6"/>
  <c r="BC1929" i="6"/>
  <c r="BF1929" i="6" s="1"/>
  <c r="U1929" i="6"/>
  <c r="BG1929" i="6"/>
  <c r="S1930" i="6"/>
  <c r="AY1930" i="6"/>
  <c r="T1930" i="6"/>
  <c r="BC1930" i="6"/>
  <c r="U1930" i="6"/>
  <c r="BG1930" i="6"/>
  <c r="S1931" i="6"/>
  <c r="AY1931" i="6" s="1"/>
  <c r="BB1931" i="6" s="1"/>
  <c r="T1931" i="6"/>
  <c r="BC1931" i="6"/>
  <c r="U1931" i="6"/>
  <c r="BG1931" i="6"/>
  <c r="S1932" i="6"/>
  <c r="AY1932" i="6"/>
  <c r="BB1932" i="6" s="1"/>
  <c r="T1932" i="6"/>
  <c r="BC1932" i="6" s="1"/>
  <c r="U1932" i="6"/>
  <c r="BG1932" i="6" s="1"/>
  <c r="BJ1932" i="6" s="1"/>
  <c r="S1933" i="6"/>
  <c r="T1933" i="6"/>
  <c r="BC1933" i="6"/>
  <c r="U1933" i="6"/>
  <c r="BG1933" i="6"/>
  <c r="T1934" i="6"/>
  <c r="BC1934" i="6"/>
  <c r="U1934" i="6"/>
  <c r="BG1934" i="6"/>
  <c r="BJ1934" i="6" s="1"/>
  <c r="S1935" i="6"/>
  <c r="AY1935" i="6"/>
  <c r="BB1935" i="6" s="1"/>
  <c r="T1935" i="6"/>
  <c r="BC1935" i="6"/>
  <c r="U1935" i="6"/>
  <c r="BG1935" i="6"/>
  <c r="S1936" i="6"/>
  <c r="AY1936" i="6"/>
  <c r="T1936" i="6"/>
  <c r="BC1936" i="6"/>
  <c r="U1936" i="6"/>
  <c r="BG1936" i="6"/>
  <c r="S1937" i="6"/>
  <c r="T1937" i="6"/>
  <c r="BC1937" i="6" s="1"/>
  <c r="BF1937" i="6" s="1"/>
  <c r="U1937" i="6"/>
  <c r="BG1937" i="6"/>
  <c r="BJ1937" i="6" s="1"/>
  <c r="S1938" i="6"/>
  <c r="AY1938" i="6" s="1"/>
  <c r="T1938" i="6"/>
  <c r="BC1938" i="6" s="1"/>
  <c r="U1938" i="6"/>
  <c r="BG1938" i="6"/>
  <c r="S1939" i="6"/>
  <c r="T1939" i="6"/>
  <c r="BC1939" i="6"/>
  <c r="U1939" i="6"/>
  <c r="BG1939" i="6"/>
  <c r="S1940" i="6"/>
  <c r="AY1940" i="6"/>
  <c r="BB1940" i="6" s="1"/>
  <c r="T1940" i="6"/>
  <c r="BC1940" i="6"/>
  <c r="S1941" i="6"/>
  <c r="AY1941" i="6" s="1"/>
  <c r="BB1941" i="6" s="1"/>
  <c r="T1941" i="6"/>
  <c r="BC1941" i="6"/>
  <c r="U1941" i="6"/>
  <c r="BG1941" i="6" s="1"/>
  <c r="S1942" i="6"/>
  <c r="AY1942" i="6"/>
  <c r="T1942" i="6"/>
  <c r="BC1942" i="6"/>
  <c r="U1942" i="6"/>
  <c r="BG1942" i="6"/>
  <c r="S1943" i="6"/>
  <c r="AY1943" i="6"/>
  <c r="BB1943" i="6" s="1"/>
  <c r="T1943" i="6"/>
  <c r="BC1943" i="6"/>
  <c r="BF1943" i="6" s="1"/>
  <c r="U1943" i="6"/>
  <c r="BG1943" i="6"/>
  <c r="T1944" i="6"/>
  <c r="BC1944" i="6" s="1"/>
  <c r="U1944" i="6"/>
  <c r="BG1944" i="6" s="1"/>
  <c r="S1945" i="6"/>
  <c r="AY1945" i="6"/>
  <c r="T1945" i="6"/>
  <c r="BC1945" i="6"/>
  <c r="BF1945" i="6" s="1"/>
  <c r="U1945" i="6"/>
  <c r="BG1945" i="6" s="1"/>
  <c r="BJ1945" i="6" s="1"/>
  <c r="T1946" i="6"/>
  <c r="BC1946" i="6"/>
  <c r="U1946" i="6"/>
  <c r="BG1946" i="6" s="1"/>
  <c r="T1947" i="6"/>
  <c r="BC1947" i="6" s="1"/>
  <c r="BF1947" i="6" s="1"/>
  <c r="U1947" i="6"/>
  <c r="BG1947" i="6" s="1"/>
  <c r="BJ1947" i="6"/>
  <c r="S1948" i="6"/>
  <c r="T1948" i="6"/>
  <c r="BC1948" i="6" s="1"/>
  <c r="BF1948" i="6" s="1"/>
  <c r="U1948" i="6"/>
  <c r="BG1948" i="6"/>
  <c r="S1949" i="6"/>
  <c r="T1949" i="6"/>
  <c r="BC1949" i="6" s="1"/>
  <c r="U1949" i="6"/>
  <c r="BG1949" i="6" s="1"/>
  <c r="BJ1949" i="6" s="1"/>
  <c r="S1950" i="6"/>
  <c r="AY1950" i="6"/>
  <c r="T1950" i="6"/>
  <c r="BC1950" i="6"/>
  <c r="BF1950" i="6"/>
  <c r="U1950" i="6"/>
  <c r="S1951" i="6"/>
  <c r="AY1951" i="6"/>
  <c r="BB1951" i="6" s="1"/>
  <c r="T1951" i="6"/>
  <c r="BC1951" i="6"/>
  <c r="U1951" i="6"/>
  <c r="BG1951" i="6"/>
  <c r="BJ1951" i="6" s="1"/>
  <c r="S1952" i="6"/>
  <c r="AY1952" i="6" s="1"/>
  <c r="T1952" i="6"/>
  <c r="BC1952" i="6"/>
  <c r="BF1952" i="6"/>
  <c r="U1952" i="6"/>
  <c r="BG1952" i="6"/>
  <c r="BJ1952" i="6" s="1"/>
  <c r="S1953" i="6"/>
  <c r="T1953" i="6"/>
  <c r="BC1953" i="6"/>
  <c r="U1953" i="6"/>
  <c r="BG1953" i="6" s="1"/>
  <c r="S1954" i="6"/>
  <c r="AY1954" i="6" s="1"/>
  <c r="T1954" i="6"/>
  <c r="BC1954" i="6"/>
  <c r="U1954" i="6"/>
  <c r="BG1954" i="6"/>
  <c r="BJ1954" i="6" s="1"/>
  <c r="U1836" i="6"/>
  <c r="T1836" i="6"/>
  <c r="S1836" i="6"/>
  <c r="Q1559" i="6"/>
  <c r="D1446" i="6"/>
  <c r="BR1446" i="6" s="1"/>
  <c r="BS1446" i="6" s="1"/>
  <c r="BT1446" i="6" s="1"/>
  <c r="D1447" i="6"/>
  <c r="BR1447" i="6" s="1"/>
  <c r="BS1447" i="6" s="1"/>
  <c r="BT1447" i="6" s="1"/>
  <c r="D1448" i="6"/>
  <c r="BR1448" i="6" s="1"/>
  <c r="BS1448" i="6" s="1"/>
  <c r="BT1448" i="6" s="1"/>
  <c r="D1449" i="6"/>
  <c r="BR1449" i="6" s="1"/>
  <c r="BS1449" i="6" s="1"/>
  <c r="BT1449" i="6" s="1"/>
  <c r="D1450" i="6"/>
  <c r="BR1450" i="6" s="1"/>
  <c r="BS1450" i="6" s="1"/>
  <c r="BT1450" i="6" s="1"/>
  <c r="D1451" i="6"/>
  <c r="BR1451" i="6" s="1"/>
  <c r="BS1451" i="6" s="1"/>
  <c r="BT1451" i="6" s="1"/>
  <c r="D1452" i="6"/>
  <c r="BR1452" i="6" s="1"/>
  <c r="BS1452" i="6" s="1"/>
  <c r="BT1452" i="6" s="1"/>
  <c r="D1453" i="6"/>
  <c r="BR1453" i="6" s="1"/>
  <c r="BS1453" i="6" s="1"/>
  <c r="BT1453" i="6" s="1"/>
  <c r="D1454" i="6"/>
  <c r="BR1454" i="6" s="1"/>
  <c r="BS1454" i="6" s="1"/>
  <c r="BT1454" i="6" s="1"/>
  <c r="D1455" i="6"/>
  <c r="BR1455" i="6" s="1"/>
  <c r="BS1455" i="6" s="1"/>
  <c r="BT1455" i="6" s="1"/>
  <c r="D1456" i="6"/>
  <c r="BR1456" i="6" s="1"/>
  <c r="BS1456" i="6" s="1"/>
  <c r="BT1456" i="6" s="1"/>
  <c r="D1457" i="6"/>
  <c r="BR1457" i="6" s="1"/>
  <c r="BS1457" i="6" s="1"/>
  <c r="BT1457" i="6" s="1"/>
  <c r="D1458" i="6"/>
  <c r="BR1458" i="6" s="1"/>
  <c r="BS1458" i="6" s="1"/>
  <c r="BT1458" i="6" s="1"/>
  <c r="D1459" i="6"/>
  <c r="BR1459" i="6" s="1"/>
  <c r="BS1459" i="6" s="1"/>
  <c r="BT1459" i="6" s="1"/>
  <c r="D1460" i="6"/>
  <c r="BR1460" i="6" s="1"/>
  <c r="BS1460" i="6" s="1"/>
  <c r="BT1460" i="6" s="1"/>
  <c r="D1461" i="6"/>
  <c r="BR1461" i="6" s="1"/>
  <c r="BS1461" i="6" s="1"/>
  <c r="BT1461" i="6" s="1"/>
  <c r="D1462" i="6"/>
  <c r="BR1462" i="6" s="1"/>
  <c r="BS1462" i="6" s="1"/>
  <c r="BT1462" i="6" s="1"/>
  <c r="D1463" i="6"/>
  <c r="BR1463" i="6" s="1"/>
  <c r="BS1463" i="6" s="1"/>
  <c r="BT1463" i="6" s="1"/>
  <c r="D1464" i="6"/>
  <c r="BR1464" i="6" s="1"/>
  <c r="BS1464" i="6" s="1"/>
  <c r="BT1464" i="6" s="1"/>
  <c r="D1465" i="6"/>
  <c r="BR1465" i="6" s="1"/>
  <c r="BS1465" i="6" s="1"/>
  <c r="BT1465" i="6" s="1"/>
  <c r="D1466" i="6"/>
  <c r="BR1466" i="6" s="1"/>
  <c r="BS1466" i="6" s="1"/>
  <c r="BT1466" i="6" s="1"/>
  <c r="D1467" i="6"/>
  <c r="BR1467" i="6" s="1"/>
  <c r="BS1467" i="6" s="1"/>
  <c r="BT1467" i="6" s="1"/>
  <c r="D1468" i="6"/>
  <c r="BR1468" i="6" s="1"/>
  <c r="BS1468" i="6" s="1"/>
  <c r="BT1468" i="6" s="1"/>
  <c r="D1469" i="6"/>
  <c r="BR1469" i="6" s="1"/>
  <c r="BS1469" i="6" s="1"/>
  <c r="BT1469" i="6" s="1"/>
  <c r="D1470" i="6"/>
  <c r="BR1470" i="6" s="1"/>
  <c r="BS1470" i="6" s="1"/>
  <c r="BT1470" i="6" s="1"/>
  <c r="D1471" i="6"/>
  <c r="BR1471" i="6" s="1"/>
  <c r="BS1471" i="6" s="1"/>
  <c r="BT1471" i="6" s="1"/>
  <c r="D1472" i="6"/>
  <c r="BR1472" i="6" s="1"/>
  <c r="BS1472" i="6" s="1"/>
  <c r="BT1472" i="6" s="1"/>
  <c r="D1473" i="6"/>
  <c r="BR1473" i="6" s="1"/>
  <c r="BS1473" i="6" s="1"/>
  <c r="BT1473" i="6" s="1"/>
  <c r="D1474" i="6"/>
  <c r="BR1474" i="6" s="1"/>
  <c r="BS1474" i="6" s="1"/>
  <c r="BT1474" i="6" s="1"/>
  <c r="D1475" i="6"/>
  <c r="BR1475" i="6" s="1"/>
  <c r="BS1475" i="6" s="1"/>
  <c r="BT1475" i="6" s="1"/>
  <c r="D1476" i="6"/>
  <c r="BR1476" i="6" s="1"/>
  <c r="BS1476" i="6" s="1"/>
  <c r="BT1476" i="6" s="1"/>
  <c r="D1477" i="6"/>
  <c r="BR1477" i="6" s="1"/>
  <c r="BS1477" i="6" s="1"/>
  <c r="BT1477" i="6" s="1"/>
  <c r="D1478" i="6"/>
  <c r="BR1478" i="6" s="1"/>
  <c r="BS1478" i="6" s="1"/>
  <c r="BT1478" i="6" s="1"/>
  <c r="D1479" i="6"/>
  <c r="BR1479" i="6" s="1"/>
  <c r="BS1479" i="6" s="1"/>
  <c r="BT1479" i="6" s="1"/>
  <c r="D1480" i="6"/>
  <c r="BR1480" i="6" s="1"/>
  <c r="BS1480" i="6" s="1"/>
  <c r="BT1480" i="6" s="1"/>
  <c r="D1481" i="6"/>
  <c r="BR1481" i="6" s="1"/>
  <c r="BS1481" i="6" s="1"/>
  <c r="BT1481" i="6" s="1"/>
  <c r="D1482" i="6"/>
  <c r="BR1482" i="6" s="1"/>
  <c r="BS1482" i="6" s="1"/>
  <c r="BT1482" i="6" s="1"/>
  <c r="D1483" i="6"/>
  <c r="BR1483" i="6" s="1"/>
  <c r="BS1483" i="6" s="1"/>
  <c r="BT1483" i="6" s="1"/>
  <c r="D1484" i="6"/>
  <c r="BR1484" i="6" s="1"/>
  <c r="BS1484" i="6" s="1"/>
  <c r="BT1484" i="6" s="1"/>
  <c r="D1485" i="6"/>
  <c r="BR1485" i="6" s="1"/>
  <c r="BS1485" i="6" s="1"/>
  <c r="BT1485" i="6" s="1"/>
  <c r="D1486" i="6"/>
  <c r="BR1486" i="6" s="1"/>
  <c r="BS1486" i="6" s="1"/>
  <c r="BT1486" i="6" s="1"/>
  <c r="D1487" i="6"/>
  <c r="BR1487" i="6" s="1"/>
  <c r="BS1487" i="6" s="1"/>
  <c r="BT1487" i="6" s="1"/>
  <c r="D1488" i="6"/>
  <c r="BR1488" i="6" s="1"/>
  <c r="BS1488" i="6" s="1"/>
  <c r="BT1488" i="6" s="1"/>
  <c r="D1489" i="6"/>
  <c r="BR1489" i="6" s="1"/>
  <c r="BS1489" i="6" s="1"/>
  <c r="BT1489" i="6" s="1"/>
  <c r="D1490" i="6"/>
  <c r="BR1490" i="6" s="1"/>
  <c r="BS1490" i="6" s="1"/>
  <c r="BT1490" i="6" s="1"/>
  <c r="D1491" i="6"/>
  <c r="BR1491" i="6" s="1"/>
  <c r="BS1491" i="6" s="1"/>
  <c r="BT1491" i="6" s="1"/>
  <c r="D1492" i="6"/>
  <c r="BR1492" i="6" s="1"/>
  <c r="BS1492" i="6" s="1"/>
  <c r="BT1492" i="6" s="1"/>
  <c r="D1493" i="6"/>
  <c r="BR1493" i="6" s="1"/>
  <c r="BS1493" i="6" s="1"/>
  <c r="BT1493" i="6" s="1"/>
  <c r="D1494" i="6"/>
  <c r="BR1494" i="6" s="1"/>
  <c r="BS1494" i="6" s="1"/>
  <c r="BT1494" i="6" s="1"/>
  <c r="D1495" i="6"/>
  <c r="BR1495" i="6" s="1"/>
  <c r="BS1495" i="6" s="1"/>
  <c r="BT1495" i="6" s="1"/>
  <c r="D1496" i="6"/>
  <c r="BR1496" i="6" s="1"/>
  <c r="BS1496" i="6" s="1"/>
  <c r="BT1496" i="6" s="1"/>
  <c r="D1497" i="6"/>
  <c r="BR1497" i="6" s="1"/>
  <c r="BS1497" i="6" s="1"/>
  <c r="BT1497" i="6" s="1"/>
  <c r="D1498" i="6"/>
  <c r="BR1498" i="6" s="1"/>
  <c r="BS1498" i="6" s="1"/>
  <c r="BT1498" i="6" s="1"/>
  <c r="D1499" i="6"/>
  <c r="BR1499" i="6" s="1"/>
  <c r="BS1499" i="6" s="1"/>
  <c r="BT1499" i="6" s="1"/>
  <c r="D1500" i="6"/>
  <c r="BR1500" i="6" s="1"/>
  <c r="BS1500" i="6" s="1"/>
  <c r="BT1500" i="6" s="1"/>
  <c r="D1501" i="6"/>
  <c r="BR1501" i="6" s="1"/>
  <c r="BS1501" i="6" s="1"/>
  <c r="BT1501" i="6" s="1"/>
  <c r="D1502" i="6"/>
  <c r="BR1502" i="6" s="1"/>
  <c r="BS1502" i="6" s="1"/>
  <c r="BT1502" i="6" s="1"/>
  <c r="D1503" i="6"/>
  <c r="BR1503" i="6" s="1"/>
  <c r="BS1503" i="6" s="1"/>
  <c r="BT1503" i="6" s="1"/>
  <c r="D1504" i="6"/>
  <c r="BR1504" i="6" s="1"/>
  <c r="BS1504" i="6" s="1"/>
  <c r="BT1504" i="6" s="1"/>
  <c r="D1505" i="6"/>
  <c r="BR1505" i="6" s="1"/>
  <c r="BS1505" i="6" s="1"/>
  <c r="BT1505" i="6" s="1"/>
  <c r="D1506" i="6"/>
  <c r="BR1506" i="6" s="1"/>
  <c r="BS1506" i="6" s="1"/>
  <c r="BT1506" i="6" s="1"/>
  <c r="D1507" i="6"/>
  <c r="BR1507" i="6" s="1"/>
  <c r="BS1507" i="6" s="1"/>
  <c r="BT1507" i="6" s="1"/>
  <c r="D1508" i="6"/>
  <c r="BR1508" i="6" s="1"/>
  <c r="BS1508" i="6" s="1"/>
  <c r="BT1508" i="6" s="1"/>
  <c r="D1509" i="6"/>
  <c r="BR1509" i="6" s="1"/>
  <c r="BS1509" i="6" s="1"/>
  <c r="BT1509" i="6" s="1"/>
  <c r="D1510" i="6"/>
  <c r="BR1510" i="6" s="1"/>
  <c r="BS1510" i="6" s="1"/>
  <c r="BT1510" i="6" s="1"/>
  <c r="D1511" i="6"/>
  <c r="BR1511" i="6" s="1"/>
  <c r="BS1511" i="6" s="1"/>
  <c r="BT1511" i="6" s="1"/>
  <c r="D1512" i="6"/>
  <c r="BR1512" i="6" s="1"/>
  <c r="BS1512" i="6" s="1"/>
  <c r="BT1512" i="6" s="1"/>
  <c r="D1513" i="6"/>
  <c r="BR1513" i="6" s="1"/>
  <c r="BS1513" i="6" s="1"/>
  <c r="BT1513" i="6" s="1"/>
  <c r="D1514" i="6"/>
  <c r="BR1514" i="6" s="1"/>
  <c r="BS1514" i="6" s="1"/>
  <c r="BT1514" i="6" s="1"/>
  <c r="D1515" i="6"/>
  <c r="BR1515" i="6" s="1"/>
  <c r="BS1515" i="6" s="1"/>
  <c r="BT1515" i="6" s="1"/>
  <c r="D1516" i="6"/>
  <c r="BR1516" i="6" s="1"/>
  <c r="BS1516" i="6" s="1"/>
  <c r="BT1516" i="6" s="1"/>
  <c r="D1517" i="6"/>
  <c r="BR1517" i="6" s="1"/>
  <c r="BS1517" i="6" s="1"/>
  <c r="BT1517" i="6" s="1"/>
  <c r="D1518" i="6"/>
  <c r="BR1518" i="6" s="1"/>
  <c r="BS1518" i="6" s="1"/>
  <c r="BT1518" i="6" s="1"/>
  <c r="D1519" i="6"/>
  <c r="BR1519" i="6" s="1"/>
  <c r="BS1519" i="6" s="1"/>
  <c r="BT1519" i="6" s="1"/>
  <c r="D1520" i="6"/>
  <c r="BR1520" i="6" s="1"/>
  <c r="BS1520" i="6" s="1"/>
  <c r="BT1520" i="6" s="1"/>
  <c r="D1521" i="6"/>
  <c r="BR1521" i="6" s="1"/>
  <c r="BS1521" i="6" s="1"/>
  <c r="BT1521" i="6" s="1"/>
  <c r="D1522" i="6"/>
  <c r="BR1522" i="6" s="1"/>
  <c r="BS1522" i="6" s="1"/>
  <c r="BT1522" i="6" s="1"/>
  <c r="D1523" i="6"/>
  <c r="BR1523" i="6" s="1"/>
  <c r="BS1523" i="6" s="1"/>
  <c r="BT1523" i="6" s="1"/>
  <c r="D1524" i="6"/>
  <c r="BR1524" i="6" s="1"/>
  <c r="BS1524" i="6" s="1"/>
  <c r="BT1524" i="6" s="1"/>
  <c r="D1525" i="6"/>
  <c r="BR1525" i="6" s="1"/>
  <c r="BS1525" i="6" s="1"/>
  <c r="BT1525" i="6" s="1"/>
  <c r="D1526" i="6"/>
  <c r="BR1526" i="6" s="1"/>
  <c r="BS1526" i="6" s="1"/>
  <c r="BT1526" i="6" s="1"/>
  <c r="D1527" i="6"/>
  <c r="BR1527" i="6" s="1"/>
  <c r="BS1527" i="6" s="1"/>
  <c r="BT1527" i="6" s="1"/>
  <c r="D1528" i="6"/>
  <c r="BR1528" i="6" s="1"/>
  <c r="BS1528" i="6" s="1"/>
  <c r="BT1528" i="6" s="1"/>
  <c r="D1529" i="6"/>
  <c r="BR1529" i="6" s="1"/>
  <c r="BS1529" i="6" s="1"/>
  <c r="BT1529" i="6" s="1"/>
  <c r="D1530" i="6"/>
  <c r="BR1530" i="6" s="1"/>
  <c r="BS1530" i="6" s="1"/>
  <c r="BT1530" i="6" s="1"/>
  <c r="D1531" i="6"/>
  <c r="BR1531" i="6" s="1"/>
  <c r="BS1531" i="6" s="1"/>
  <c r="BT1531" i="6" s="1"/>
  <c r="D1532" i="6"/>
  <c r="BR1532" i="6" s="1"/>
  <c r="BS1532" i="6" s="1"/>
  <c r="BT1532" i="6" s="1"/>
  <c r="D1533" i="6"/>
  <c r="BR1533" i="6" s="1"/>
  <c r="BS1533" i="6" s="1"/>
  <c r="BT1533" i="6" s="1"/>
  <c r="D1534" i="6"/>
  <c r="BR1534" i="6" s="1"/>
  <c r="BS1534" i="6" s="1"/>
  <c r="BT1534" i="6" s="1"/>
  <c r="D1535" i="6"/>
  <c r="BR1535" i="6" s="1"/>
  <c r="BS1535" i="6" s="1"/>
  <c r="BT1535" i="6" s="1"/>
  <c r="D1536" i="6"/>
  <c r="BR1536" i="6" s="1"/>
  <c r="BS1536" i="6" s="1"/>
  <c r="BT1536" i="6" s="1"/>
  <c r="D1537" i="6"/>
  <c r="BR1537" i="6" s="1"/>
  <c r="BS1537" i="6" s="1"/>
  <c r="BT1537" i="6" s="1"/>
  <c r="D1538" i="6"/>
  <c r="BR1538" i="6" s="1"/>
  <c r="BS1538" i="6" s="1"/>
  <c r="BT1538" i="6" s="1"/>
  <c r="D1539" i="6"/>
  <c r="BR1539" i="6" s="1"/>
  <c r="BS1539" i="6" s="1"/>
  <c r="BT1539" i="6" s="1"/>
  <c r="D1540" i="6"/>
  <c r="BR1540" i="6" s="1"/>
  <c r="BS1540" i="6" s="1"/>
  <c r="BT1540" i="6" s="1"/>
  <c r="D1541" i="6"/>
  <c r="BR1541" i="6" s="1"/>
  <c r="BS1541" i="6" s="1"/>
  <c r="BT1541" i="6" s="1"/>
  <c r="D1542" i="6"/>
  <c r="BR1542" i="6" s="1"/>
  <c r="BS1542" i="6" s="1"/>
  <c r="BT1542" i="6" s="1"/>
  <c r="D1543" i="6"/>
  <c r="BR1543" i="6" s="1"/>
  <c r="BS1543" i="6" s="1"/>
  <c r="BT1543" i="6" s="1"/>
  <c r="D1544" i="6"/>
  <c r="BR1544" i="6" s="1"/>
  <c r="BS1544" i="6" s="1"/>
  <c r="BT1544" i="6" s="1"/>
  <c r="D1545" i="6"/>
  <c r="BR1545" i="6" s="1"/>
  <c r="BS1545" i="6" s="1"/>
  <c r="BT1545" i="6" s="1"/>
  <c r="D1546" i="6"/>
  <c r="BR1546" i="6" s="1"/>
  <c r="BS1546" i="6" s="1"/>
  <c r="BT1546" i="6" s="1"/>
  <c r="D1547" i="6"/>
  <c r="BR1547" i="6" s="1"/>
  <c r="BS1547" i="6" s="1"/>
  <c r="BT1547" i="6" s="1"/>
  <c r="D1548" i="6"/>
  <c r="BR1548" i="6" s="1"/>
  <c r="BS1548" i="6" s="1"/>
  <c r="BT1548" i="6" s="1"/>
  <c r="D1549" i="6"/>
  <c r="BR1549" i="6" s="1"/>
  <c r="BS1549" i="6" s="1"/>
  <c r="BT1549" i="6" s="1"/>
  <c r="D1550" i="6"/>
  <c r="BR1550" i="6" s="1"/>
  <c r="BS1550" i="6" s="1"/>
  <c r="BT1550" i="6" s="1"/>
  <c r="D1551" i="6"/>
  <c r="BR1551" i="6" s="1"/>
  <c r="BS1551" i="6" s="1"/>
  <c r="BT1551" i="6" s="1"/>
  <c r="D1552" i="6"/>
  <c r="BR1552" i="6" s="1"/>
  <c r="BS1552" i="6" s="1"/>
  <c r="BT1552" i="6" s="1"/>
  <c r="D1553" i="6"/>
  <c r="BR1553" i="6" s="1"/>
  <c r="BS1553" i="6" s="1"/>
  <c r="BT1553" i="6" s="1"/>
  <c r="D1554" i="6"/>
  <c r="BR1554" i="6" s="1"/>
  <c r="BS1554" i="6" s="1"/>
  <c r="BT1554" i="6" s="1"/>
  <c r="D1555" i="6"/>
  <c r="BR1555" i="6" s="1"/>
  <c r="BS1555" i="6" s="1"/>
  <c r="BT1555" i="6" s="1"/>
  <c r="D1556" i="6"/>
  <c r="BR1556" i="6" s="1"/>
  <c r="BS1556" i="6" s="1"/>
  <c r="BT1556" i="6" s="1"/>
  <c r="D1557" i="6"/>
  <c r="BR1557" i="6" s="1"/>
  <c r="BS1557" i="6" s="1"/>
  <c r="BT1557" i="6" s="1"/>
  <c r="D1558" i="6"/>
  <c r="BR1558" i="6" s="1"/>
  <c r="BS1558" i="6" s="1"/>
  <c r="BT1558" i="6" s="1"/>
  <c r="D1559" i="6"/>
  <c r="BR1559" i="6" s="1"/>
  <c r="BS1559" i="6" s="1"/>
  <c r="BT1559" i="6" s="1"/>
  <c r="P1442" i="6"/>
  <c r="Q1442" i="6"/>
  <c r="R1442" i="6"/>
  <c r="BK1442" i="6"/>
  <c r="P1443" i="6"/>
  <c r="Q1443" i="6"/>
  <c r="BG1443" i="6" s="1"/>
  <c r="R1443" i="6"/>
  <c r="BK1443" i="6" s="1"/>
  <c r="P1444" i="6"/>
  <c r="Q1444" i="6"/>
  <c r="R1444" i="6"/>
  <c r="BK1444" i="6" s="1"/>
  <c r="P1445" i="6"/>
  <c r="Q1445" i="6"/>
  <c r="BG1445" i="6" s="1"/>
  <c r="R1445" i="6"/>
  <c r="BK1445" i="6" s="1"/>
  <c r="P1446" i="6"/>
  <c r="BC1446" i="6"/>
  <c r="Q1446" i="6"/>
  <c r="BG1446" i="6" s="1"/>
  <c r="R1446" i="6"/>
  <c r="P1447" i="6"/>
  <c r="Q1447" i="6"/>
  <c r="R1447" i="6"/>
  <c r="BK1447" i="6" s="1"/>
  <c r="P1448" i="6"/>
  <c r="BC1448" i="6" s="1"/>
  <c r="BF1448" i="6" s="1"/>
  <c r="Q1448" i="6"/>
  <c r="BG1448" i="6" s="1"/>
  <c r="BJ1448" i="6" s="1"/>
  <c r="R1448" i="6"/>
  <c r="BK1448" i="6" s="1"/>
  <c r="P1449" i="6"/>
  <c r="BC1449" i="6" s="1"/>
  <c r="Q1449" i="6"/>
  <c r="R1449" i="6"/>
  <c r="P1450" i="6"/>
  <c r="Q1450" i="6"/>
  <c r="R1450" i="6"/>
  <c r="BK1450" i="6" s="1"/>
  <c r="P1451" i="6"/>
  <c r="Q1451" i="6"/>
  <c r="BG1451" i="6"/>
  <c r="R1451" i="6"/>
  <c r="BK1451" i="6"/>
  <c r="P1452" i="6"/>
  <c r="Q1452" i="6"/>
  <c r="R1452" i="6"/>
  <c r="P1453" i="6"/>
  <c r="BC1453" i="6"/>
  <c r="Q1453" i="6"/>
  <c r="BG1453" i="6" s="1"/>
  <c r="R1453" i="6"/>
  <c r="P1454" i="6"/>
  <c r="BC1454" i="6"/>
  <c r="Q1454" i="6"/>
  <c r="BG1454" i="6"/>
  <c r="R1454" i="6"/>
  <c r="P1455" i="6"/>
  <c r="BC1455" i="6" s="1"/>
  <c r="Q1455" i="6"/>
  <c r="BG1455" i="6" s="1"/>
  <c r="R1455" i="6"/>
  <c r="BK1455" i="6" s="1"/>
  <c r="P1456" i="6"/>
  <c r="BC1456" i="6"/>
  <c r="Q1456" i="6"/>
  <c r="BG1456" i="6" s="1"/>
  <c r="R1456" i="6"/>
  <c r="P1457" i="6"/>
  <c r="Q1457" i="6"/>
  <c r="BG1457" i="6" s="1"/>
  <c r="R1457" i="6"/>
  <c r="P1458" i="6"/>
  <c r="Q1458" i="6"/>
  <c r="R1458" i="6"/>
  <c r="BK1458" i="6"/>
  <c r="P1459" i="6"/>
  <c r="BC1459" i="6" s="1"/>
  <c r="Q1459" i="6"/>
  <c r="R1459" i="6"/>
  <c r="P1460" i="6"/>
  <c r="BC1460" i="6"/>
  <c r="Q1460" i="6"/>
  <c r="BG1460" i="6" s="1"/>
  <c r="R1460" i="6"/>
  <c r="P1461" i="6"/>
  <c r="Q1461" i="6"/>
  <c r="BG1461" i="6" s="1"/>
  <c r="R1461" i="6"/>
  <c r="P1462" i="6"/>
  <c r="BC1462" i="6" s="1"/>
  <c r="Q1462" i="6"/>
  <c r="R1462" i="6"/>
  <c r="BK1462" i="6" s="1"/>
  <c r="P1463" i="6"/>
  <c r="BC1463" i="6" s="1"/>
  <c r="Q1463" i="6"/>
  <c r="R1463" i="6"/>
  <c r="BK1463" i="6"/>
  <c r="BN1463" i="6" s="1"/>
  <c r="P1464" i="6"/>
  <c r="Q1464" i="6"/>
  <c r="R1464" i="6"/>
  <c r="BK1464" i="6" s="1"/>
  <c r="P1465" i="6"/>
  <c r="Q1465" i="6"/>
  <c r="BG1465" i="6" s="1"/>
  <c r="R1465" i="6"/>
  <c r="P1466" i="6"/>
  <c r="BC1466" i="6" s="1"/>
  <c r="Q1466" i="6"/>
  <c r="BG1466" i="6" s="1"/>
  <c r="R1466" i="6"/>
  <c r="BK1466" i="6"/>
  <c r="P1467" i="6"/>
  <c r="BC1467" i="6" s="1"/>
  <c r="Q1467" i="6"/>
  <c r="BG1467" i="6" s="1"/>
  <c r="R1467" i="6"/>
  <c r="BK1467" i="6" s="1"/>
  <c r="P1468" i="6"/>
  <c r="Q1468" i="6"/>
  <c r="R1468" i="6"/>
  <c r="BK1468" i="6" s="1"/>
  <c r="P1469" i="6"/>
  <c r="BC1469" i="6"/>
  <c r="Q1469" i="6"/>
  <c r="BG1469" i="6"/>
  <c r="R1469" i="6"/>
  <c r="P1470" i="6"/>
  <c r="BC1470" i="6"/>
  <c r="Q1470" i="6"/>
  <c r="BG1470" i="6" s="1"/>
  <c r="R1470" i="6"/>
  <c r="P1471" i="6"/>
  <c r="Q1471" i="6"/>
  <c r="R1471" i="6"/>
  <c r="BK1471" i="6" s="1"/>
  <c r="BN1471" i="6" s="1"/>
  <c r="P1472" i="6"/>
  <c r="BC1472" i="6" s="1"/>
  <c r="Q1472" i="6"/>
  <c r="BG1472" i="6" s="1"/>
  <c r="R1472" i="6"/>
  <c r="P1473" i="6"/>
  <c r="BC1473" i="6" s="1"/>
  <c r="Q1473" i="6"/>
  <c r="R1473" i="6"/>
  <c r="BK1473" i="6" s="1"/>
  <c r="P1474" i="6"/>
  <c r="BC1474" i="6" s="1"/>
  <c r="Q1474" i="6"/>
  <c r="BG1474" i="6"/>
  <c r="R1474" i="6"/>
  <c r="P1475" i="6"/>
  <c r="Q1475" i="6"/>
  <c r="R1475" i="6"/>
  <c r="P1476" i="6"/>
  <c r="Q1476" i="6"/>
  <c r="BG1476" i="6" s="1"/>
  <c r="R1476" i="6"/>
  <c r="BK1476" i="6" s="1"/>
  <c r="P1477" i="6"/>
  <c r="BC1477" i="6" s="1"/>
  <c r="Q1477" i="6"/>
  <c r="BG1477" i="6"/>
  <c r="R1477" i="6"/>
  <c r="P1478" i="6"/>
  <c r="BC1478" i="6"/>
  <c r="Q1478" i="6"/>
  <c r="BG1478" i="6" s="1"/>
  <c r="R1478" i="6"/>
  <c r="P1479" i="6"/>
  <c r="BC1479" i="6" s="1"/>
  <c r="Q1479" i="6"/>
  <c r="R1479" i="6"/>
  <c r="BK1479" i="6"/>
  <c r="P1480" i="6"/>
  <c r="BC1480" i="6" s="1"/>
  <c r="Q1480" i="6"/>
  <c r="R1480" i="6"/>
  <c r="P1481" i="6"/>
  <c r="BC1481" i="6" s="1"/>
  <c r="Q1481" i="6"/>
  <c r="R1481" i="6"/>
  <c r="P1482" i="6"/>
  <c r="Q1482" i="6"/>
  <c r="BG1482" i="6" s="1"/>
  <c r="R1482" i="6"/>
  <c r="BK1482" i="6" s="1"/>
  <c r="P1483" i="6"/>
  <c r="BC1483" i="6" s="1"/>
  <c r="Q1483" i="6"/>
  <c r="BG1483" i="6" s="1"/>
  <c r="R1483" i="6"/>
  <c r="P1484" i="6"/>
  <c r="Q1484" i="6"/>
  <c r="BG1484" i="6" s="1"/>
  <c r="R1484" i="6"/>
  <c r="P1485" i="6"/>
  <c r="Q1485" i="6"/>
  <c r="BG1485" i="6" s="1"/>
  <c r="R1485" i="6"/>
  <c r="P1486" i="6"/>
  <c r="Q1486" i="6"/>
  <c r="BG1486" i="6" s="1"/>
  <c r="R1486" i="6"/>
  <c r="P1487" i="6"/>
  <c r="BC1487" i="6" s="1"/>
  <c r="Q1487" i="6"/>
  <c r="BG1487" i="6" s="1"/>
  <c r="R1487" i="6"/>
  <c r="BK1487" i="6" s="1"/>
  <c r="P1488" i="6"/>
  <c r="BC1488" i="6"/>
  <c r="Q1488" i="6"/>
  <c r="BG1488" i="6" s="1"/>
  <c r="R1488" i="6"/>
  <c r="BK1488" i="6" s="1"/>
  <c r="P1489" i="6"/>
  <c r="Q1489" i="6"/>
  <c r="R1489" i="6"/>
  <c r="P1490" i="6"/>
  <c r="Q1490" i="6"/>
  <c r="BG1490" i="6" s="1"/>
  <c r="R1490" i="6"/>
  <c r="P1491" i="6"/>
  <c r="BC1491" i="6" s="1"/>
  <c r="Q1491" i="6"/>
  <c r="BG1491" i="6"/>
  <c r="R1491" i="6"/>
  <c r="P1492" i="6"/>
  <c r="Q1492" i="6"/>
  <c r="R1492" i="6"/>
  <c r="BK1492" i="6" s="1"/>
  <c r="P1493" i="6"/>
  <c r="Q1493" i="6"/>
  <c r="R1493" i="6"/>
  <c r="P1494" i="6"/>
  <c r="BC1494" i="6"/>
  <c r="Q1494" i="6"/>
  <c r="BG1494" i="6" s="1"/>
  <c r="R1494" i="6"/>
  <c r="P1495" i="6"/>
  <c r="BC1495" i="6" s="1"/>
  <c r="Q1495" i="6"/>
  <c r="BG1495" i="6" s="1"/>
  <c r="R1495" i="6"/>
  <c r="BK1495" i="6" s="1"/>
  <c r="P1496" i="6"/>
  <c r="BC1496" i="6"/>
  <c r="Q1496" i="6"/>
  <c r="BG1496" i="6" s="1"/>
  <c r="R1496" i="6"/>
  <c r="BK1496" i="6" s="1"/>
  <c r="P1497" i="6"/>
  <c r="Q1497" i="6"/>
  <c r="R1497" i="6"/>
  <c r="P1498" i="6"/>
  <c r="Q1498" i="6"/>
  <c r="R1498" i="6"/>
  <c r="BK1498" i="6" s="1"/>
  <c r="BN1498" i="6" s="1"/>
  <c r="P1499" i="6"/>
  <c r="BC1499" i="6" s="1"/>
  <c r="Q1499" i="6"/>
  <c r="R1499" i="6"/>
  <c r="BK1499" i="6" s="1"/>
  <c r="P1500" i="6"/>
  <c r="Q1500" i="6"/>
  <c r="R1500" i="6"/>
  <c r="BK1500" i="6" s="1"/>
  <c r="P1501" i="6"/>
  <c r="BC1501" i="6" s="1"/>
  <c r="Q1501" i="6"/>
  <c r="BG1501" i="6"/>
  <c r="R1501" i="6"/>
  <c r="P1502" i="6"/>
  <c r="Q1502" i="6"/>
  <c r="R1502" i="6"/>
  <c r="BK1502" i="6" s="1"/>
  <c r="P1503" i="6"/>
  <c r="Q1503" i="6"/>
  <c r="BG1503" i="6" s="1"/>
  <c r="R1503" i="6"/>
  <c r="BK1503" i="6" s="1"/>
  <c r="P1504" i="6"/>
  <c r="BC1504" i="6" s="1"/>
  <c r="Q1504" i="6"/>
  <c r="R1504" i="6"/>
  <c r="P1505" i="6"/>
  <c r="BC1505" i="6" s="1"/>
  <c r="Q1505" i="6"/>
  <c r="R1505" i="6"/>
  <c r="P1506" i="6"/>
  <c r="Q1506" i="6"/>
  <c r="R1506" i="6"/>
  <c r="P1507" i="6"/>
  <c r="Q1507" i="6"/>
  <c r="BG1507" i="6"/>
  <c r="R1507" i="6"/>
  <c r="P1508" i="6"/>
  <c r="BC1508" i="6" s="1"/>
  <c r="Q1508" i="6"/>
  <c r="R1508" i="6"/>
  <c r="P1509" i="6"/>
  <c r="BC1509" i="6" s="1"/>
  <c r="Q1509" i="6"/>
  <c r="BG1509" i="6" s="1"/>
  <c r="R1509" i="6"/>
  <c r="P1510" i="6"/>
  <c r="BC1510" i="6"/>
  <c r="BF1510" i="6" s="1"/>
  <c r="Q1510" i="6"/>
  <c r="R1510" i="6"/>
  <c r="P1511" i="6"/>
  <c r="BC1511" i="6" s="1"/>
  <c r="Q1511" i="6"/>
  <c r="R1511" i="6"/>
  <c r="BK1511" i="6" s="1"/>
  <c r="BN1511" i="6" s="1"/>
  <c r="P1512" i="6"/>
  <c r="BC1512" i="6" s="1"/>
  <c r="Q1512" i="6"/>
  <c r="R1512" i="6"/>
  <c r="BK1512" i="6"/>
  <c r="P1513" i="6"/>
  <c r="BC1513" i="6" s="1"/>
  <c r="Q1513" i="6"/>
  <c r="R1513" i="6"/>
  <c r="P1514" i="6"/>
  <c r="Q1514" i="6"/>
  <c r="BG1514" i="6" s="1"/>
  <c r="BJ1514" i="6" s="1"/>
  <c r="R1514" i="6"/>
  <c r="BK1514" i="6" s="1"/>
  <c r="P1515" i="6"/>
  <c r="Q1515" i="6"/>
  <c r="BG1515" i="6"/>
  <c r="BJ1515" i="6" s="1"/>
  <c r="R1515" i="6"/>
  <c r="BK1515" i="6"/>
  <c r="P1516" i="6"/>
  <c r="Q1516" i="6"/>
  <c r="BG1516" i="6" s="1"/>
  <c r="R1516" i="6"/>
  <c r="P1517" i="6"/>
  <c r="BC1517" i="6"/>
  <c r="Q1517" i="6"/>
  <c r="BG1517" i="6" s="1"/>
  <c r="R1517" i="6"/>
  <c r="BK1517" i="6" s="1"/>
  <c r="P1518" i="6"/>
  <c r="BC1518" i="6"/>
  <c r="Q1518" i="6"/>
  <c r="BG1518" i="6" s="1"/>
  <c r="R1518" i="6"/>
  <c r="P1519" i="6"/>
  <c r="Q1519" i="6"/>
  <c r="R1519" i="6"/>
  <c r="BK1519" i="6" s="1"/>
  <c r="P1520" i="6"/>
  <c r="Q1520" i="6"/>
  <c r="R1520" i="6"/>
  <c r="BK1520" i="6" s="1"/>
  <c r="P1521" i="6"/>
  <c r="BC1521" i="6"/>
  <c r="Q1521" i="6"/>
  <c r="R1521" i="6"/>
  <c r="BK1521" i="6" s="1"/>
  <c r="P1522" i="6"/>
  <c r="BC1522" i="6" s="1"/>
  <c r="Q1522" i="6"/>
  <c r="BG1522" i="6" s="1"/>
  <c r="R1522" i="6"/>
  <c r="BK1522" i="6"/>
  <c r="P1523" i="6"/>
  <c r="BC1523" i="6" s="1"/>
  <c r="BF1523" i="6" s="1"/>
  <c r="Q1523" i="6"/>
  <c r="BG1523" i="6"/>
  <c r="R1523" i="6"/>
  <c r="BK1523" i="6" s="1"/>
  <c r="P1524" i="6"/>
  <c r="Q1524" i="6"/>
  <c r="R1524" i="6"/>
  <c r="P1525" i="6"/>
  <c r="BC1525" i="6"/>
  <c r="Q1525" i="6"/>
  <c r="BG1525" i="6" s="1"/>
  <c r="R1525" i="6"/>
  <c r="P1526" i="6"/>
  <c r="BC1526" i="6"/>
  <c r="Q1526" i="6"/>
  <c r="R1526" i="6"/>
  <c r="P1527" i="6"/>
  <c r="Q1527" i="6"/>
  <c r="R1527" i="6"/>
  <c r="BK1527" i="6"/>
  <c r="P1528" i="6"/>
  <c r="BC1528" i="6"/>
  <c r="Q1528" i="6"/>
  <c r="BG1528" i="6" s="1"/>
  <c r="R1528" i="6"/>
  <c r="BK1528" i="6" s="1"/>
  <c r="P1529" i="6"/>
  <c r="BC1529" i="6"/>
  <c r="BF1529" i="6" s="1"/>
  <c r="Q1529" i="6"/>
  <c r="BG1529" i="6" s="1"/>
  <c r="R1529" i="6"/>
  <c r="P1530" i="6"/>
  <c r="Q1530" i="6"/>
  <c r="BG1530" i="6" s="1"/>
  <c r="R1530" i="6"/>
  <c r="BK1530" i="6"/>
  <c r="P1531" i="6"/>
  <c r="Q1531" i="6"/>
  <c r="R1531" i="6"/>
  <c r="BK1531" i="6" s="1"/>
  <c r="P1532" i="6"/>
  <c r="Q1532" i="6"/>
  <c r="R1532" i="6"/>
  <c r="P1533" i="6"/>
  <c r="BC1533" i="6"/>
  <c r="BF1533" i="6" s="1"/>
  <c r="Q1533" i="6"/>
  <c r="BG1533" i="6"/>
  <c r="R1533" i="6"/>
  <c r="P1534" i="6"/>
  <c r="Q1534" i="6"/>
  <c r="R1534" i="6"/>
  <c r="BK1534" i="6" s="1"/>
  <c r="P1535" i="6"/>
  <c r="Q1535" i="6"/>
  <c r="BG1535" i="6" s="1"/>
  <c r="R1535" i="6"/>
  <c r="P1536" i="6"/>
  <c r="BC1536" i="6" s="1"/>
  <c r="Q1536" i="6"/>
  <c r="R1536" i="6"/>
  <c r="BK1536" i="6" s="1"/>
  <c r="P1537" i="6"/>
  <c r="Q1537" i="6"/>
  <c r="R1537" i="6"/>
  <c r="P1538" i="6"/>
  <c r="Q1538" i="6"/>
  <c r="R1538" i="6"/>
  <c r="BK1538" i="6" s="1"/>
  <c r="P1539" i="6"/>
  <c r="BC1539" i="6" s="1"/>
  <c r="Q1539" i="6"/>
  <c r="BG1539" i="6"/>
  <c r="R1539" i="6"/>
  <c r="P1540" i="6"/>
  <c r="Q1540" i="6"/>
  <c r="BG1540" i="6" s="1"/>
  <c r="R1540" i="6"/>
  <c r="BK1540" i="6" s="1"/>
  <c r="P1541" i="6"/>
  <c r="BC1541" i="6"/>
  <c r="Q1541" i="6"/>
  <c r="BG1541" i="6" s="1"/>
  <c r="BJ1541" i="6" s="1"/>
  <c r="R1541" i="6"/>
  <c r="P1542" i="6"/>
  <c r="BC1542" i="6" s="1"/>
  <c r="Q1542" i="6"/>
  <c r="BG1542" i="6"/>
  <c r="BJ1542" i="6" s="1"/>
  <c r="R1542" i="6"/>
  <c r="P1543" i="6"/>
  <c r="Q1543" i="6"/>
  <c r="R1543" i="6"/>
  <c r="BK1543" i="6" s="1"/>
  <c r="P1544" i="6"/>
  <c r="BC1544" i="6"/>
  <c r="Q1544" i="6"/>
  <c r="R1544" i="6"/>
  <c r="BK1544" i="6" s="1"/>
  <c r="P1545" i="6"/>
  <c r="Q1545" i="6"/>
  <c r="R1545" i="6"/>
  <c r="BK1545" i="6" s="1"/>
  <c r="P1546" i="6"/>
  <c r="BC1546" i="6" s="1"/>
  <c r="Q1546" i="6"/>
  <c r="BG1546" i="6" s="1"/>
  <c r="R1546" i="6"/>
  <c r="P1547" i="6"/>
  <c r="Q1547" i="6"/>
  <c r="BG1547" i="6" s="1"/>
  <c r="R1547" i="6"/>
  <c r="P1548" i="6"/>
  <c r="Q1548" i="6"/>
  <c r="R1548" i="6"/>
  <c r="P1549" i="6"/>
  <c r="Q1549" i="6"/>
  <c r="BG1549" i="6" s="1"/>
  <c r="R1549" i="6"/>
  <c r="P1550" i="6"/>
  <c r="BC1550" i="6" s="1"/>
  <c r="Q1550" i="6"/>
  <c r="BG1550" i="6"/>
  <c r="R1550" i="6"/>
  <c r="P1551" i="6"/>
  <c r="BC1551" i="6" s="1"/>
  <c r="Q1551" i="6"/>
  <c r="R1551" i="6"/>
  <c r="P1552" i="6"/>
  <c r="BC1552" i="6"/>
  <c r="Q1552" i="6"/>
  <c r="R1552" i="6"/>
  <c r="BK1552" i="6" s="1"/>
  <c r="P1553" i="6"/>
  <c r="BC1553" i="6"/>
  <c r="Q1553" i="6"/>
  <c r="R1553" i="6"/>
  <c r="P1554" i="6"/>
  <c r="Q1554" i="6"/>
  <c r="BG1554" i="6"/>
  <c r="R1554" i="6"/>
  <c r="P1555" i="6"/>
  <c r="Q1555" i="6"/>
  <c r="BG1555" i="6"/>
  <c r="R1555" i="6"/>
  <c r="P1556" i="6"/>
  <c r="Q1556" i="6"/>
  <c r="R1556" i="6"/>
  <c r="P1557" i="6"/>
  <c r="Q1557" i="6"/>
  <c r="BG1557" i="6" s="1"/>
  <c r="R1557" i="6"/>
  <c r="P1558" i="6"/>
  <c r="BC1558" i="6" s="1"/>
  <c r="Q1558" i="6"/>
  <c r="R1558" i="6"/>
  <c r="P1559" i="6"/>
  <c r="BC1441" i="6"/>
  <c r="BD1441" i="6"/>
  <c r="BE1441" i="6"/>
  <c r="BG1441" i="6"/>
  <c r="BH1441" i="6"/>
  <c r="BI1441" i="6"/>
  <c r="BK1441" i="6"/>
  <c r="BL1441" i="6"/>
  <c r="BM1441" i="6"/>
  <c r="BN1441" i="6" s="1"/>
  <c r="BC1442" i="6"/>
  <c r="BD1442" i="6"/>
  <c r="BE1442" i="6"/>
  <c r="BG1442" i="6"/>
  <c r="BH1442" i="6"/>
  <c r="BI1442" i="6"/>
  <c r="BL1442" i="6"/>
  <c r="BM1442" i="6"/>
  <c r="BC1443" i="6"/>
  <c r="BD1443" i="6"/>
  <c r="BE1443" i="6"/>
  <c r="BH1443" i="6"/>
  <c r="BI1443" i="6"/>
  <c r="BJ1443" i="6" s="1"/>
  <c r="BL1443" i="6"/>
  <c r="BM1443" i="6"/>
  <c r="BC1444" i="6"/>
  <c r="BD1444" i="6"/>
  <c r="BE1444" i="6"/>
  <c r="BF1444" i="6"/>
  <c r="BG1444" i="6"/>
  <c r="BH1444" i="6"/>
  <c r="BI1444" i="6"/>
  <c r="BL1444" i="6"/>
  <c r="BM1444" i="6"/>
  <c r="BC1445" i="6"/>
  <c r="BD1445" i="6"/>
  <c r="BE1445" i="6"/>
  <c r="BF1445" i="6" s="1"/>
  <c r="BH1445" i="6"/>
  <c r="BI1445" i="6"/>
  <c r="BL1445" i="6"/>
  <c r="BN1445" i="6" s="1"/>
  <c r="BM1445" i="6"/>
  <c r="BD1446" i="6"/>
  <c r="BF1446" i="6" s="1"/>
  <c r="BE1446" i="6"/>
  <c r="BH1446" i="6"/>
  <c r="BI1446" i="6"/>
  <c r="BK1446" i="6"/>
  <c r="BL1446" i="6"/>
  <c r="BM1446" i="6"/>
  <c r="BC1447" i="6"/>
  <c r="BD1447" i="6"/>
  <c r="BE1447" i="6"/>
  <c r="BF1447" i="6" s="1"/>
  <c r="BG1447" i="6"/>
  <c r="BJ1447" i="6" s="1"/>
  <c r="BH1447" i="6"/>
  <c r="BI1447" i="6"/>
  <c r="BL1447" i="6"/>
  <c r="BM1447" i="6"/>
  <c r="BD1448" i="6"/>
  <c r="BE1448" i="6"/>
  <c r="BH1448" i="6"/>
  <c r="BI1448" i="6"/>
  <c r="BL1448" i="6"/>
  <c r="BM1448" i="6"/>
  <c r="BD1449" i="6"/>
  <c r="BE1449" i="6"/>
  <c r="BG1449" i="6"/>
  <c r="BH1449" i="6"/>
  <c r="BJ1449" i="6" s="1"/>
  <c r="BI1449" i="6"/>
  <c r="BK1449" i="6"/>
  <c r="BL1449" i="6"/>
  <c r="BM1449" i="6"/>
  <c r="BC1450" i="6"/>
  <c r="BD1450" i="6"/>
  <c r="BE1450" i="6"/>
  <c r="BG1450" i="6"/>
  <c r="BH1450" i="6"/>
  <c r="BI1450" i="6"/>
  <c r="BL1450" i="6"/>
  <c r="BM1450" i="6"/>
  <c r="BC1451" i="6"/>
  <c r="BD1451" i="6"/>
  <c r="BE1451" i="6"/>
  <c r="BH1451" i="6"/>
  <c r="BI1451" i="6"/>
  <c r="BJ1451" i="6" s="1"/>
  <c r="BL1451" i="6"/>
  <c r="BN1451" i="6" s="1"/>
  <c r="BM1451" i="6"/>
  <c r="BC1452" i="6"/>
  <c r="BD1452" i="6"/>
  <c r="BE1452" i="6"/>
  <c r="BH1452" i="6"/>
  <c r="BI1452" i="6"/>
  <c r="BK1452" i="6"/>
  <c r="BL1452" i="6"/>
  <c r="BM1452" i="6"/>
  <c r="BN1452" i="6" s="1"/>
  <c r="BD1453" i="6"/>
  <c r="BE1453" i="6"/>
  <c r="BH1453" i="6"/>
  <c r="BI1453" i="6"/>
  <c r="BK1453" i="6"/>
  <c r="BL1453" i="6"/>
  <c r="BM1453" i="6"/>
  <c r="BD1454" i="6"/>
  <c r="BE1454" i="6"/>
  <c r="BH1454" i="6"/>
  <c r="BI1454" i="6"/>
  <c r="BK1454" i="6"/>
  <c r="BL1454" i="6"/>
  <c r="BM1454" i="6"/>
  <c r="BD1455" i="6"/>
  <c r="BF1455" i="6" s="1"/>
  <c r="BE1455" i="6"/>
  <c r="BH1455" i="6"/>
  <c r="BI1455" i="6"/>
  <c r="BL1455" i="6"/>
  <c r="BN1455" i="6" s="1"/>
  <c r="BM1455" i="6"/>
  <c r="BD1456" i="6"/>
  <c r="BE1456" i="6"/>
  <c r="BH1456" i="6"/>
  <c r="BI1456" i="6"/>
  <c r="BL1456" i="6"/>
  <c r="BM1456" i="6"/>
  <c r="BC1457" i="6"/>
  <c r="BD1457" i="6"/>
  <c r="BE1457" i="6"/>
  <c r="BH1457" i="6"/>
  <c r="BI1457" i="6"/>
  <c r="BK1457" i="6"/>
  <c r="BL1457" i="6"/>
  <c r="BM1457" i="6"/>
  <c r="BC1458" i="6"/>
  <c r="BD1458" i="6"/>
  <c r="BE1458" i="6"/>
  <c r="BG1458" i="6"/>
  <c r="BH1458" i="6"/>
  <c r="BI1458" i="6"/>
  <c r="BL1458" i="6"/>
  <c r="BM1458" i="6"/>
  <c r="BN1458" i="6" s="1"/>
  <c r="BD1459" i="6"/>
  <c r="BF1459" i="6" s="1"/>
  <c r="BE1459" i="6"/>
  <c r="BH1459" i="6"/>
  <c r="BI1459" i="6"/>
  <c r="BK1459" i="6"/>
  <c r="BN1459" i="6" s="1"/>
  <c r="BL1459" i="6"/>
  <c r="BM1459" i="6"/>
  <c r="BD1460" i="6"/>
  <c r="BE1460" i="6"/>
  <c r="BH1460" i="6"/>
  <c r="BI1460" i="6"/>
  <c r="BK1460" i="6"/>
  <c r="BL1460" i="6"/>
  <c r="BM1460" i="6"/>
  <c r="BN1460" i="6" s="1"/>
  <c r="BC1461" i="6"/>
  <c r="BD1461" i="6"/>
  <c r="BE1461" i="6"/>
  <c r="BH1461" i="6"/>
  <c r="BJ1461" i="6" s="1"/>
  <c r="BI1461" i="6"/>
  <c r="BK1461" i="6"/>
  <c r="BL1461" i="6"/>
  <c r="BM1461" i="6"/>
  <c r="BD1462" i="6"/>
  <c r="BE1462" i="6"/>
  <c r="BG1462" i="6"/>
  <c r="BH1462" i="6"/>
  <c r="BI1462" i="6"/>
  <c r="BL1462" i="6"/>
  <c r="BM1462" i="6"/>
  <c r="BD1463" i="6"/>
  <c r="BE1463" i="6"/>
  <c r="BG1463" i="6"/>
  <c r="BH1463" i="6"/>
  <c r="BI1463" i="6"/>
  <c r="BL1463" i="6"/>
  <c r="BM1463" i="6"/>
  <c r="BD1464" i="6"/>
  <c r="BE1464" i="6"/>
  <c r="BG1464" i="6"/>
  <c r="BH1464" i="6"/>
  <c r="BI1464" i="6"/>
  <c r="BL1464" i="6"/>
  <c r="BM1464" i="6"/>
  <c r="BC1465" i="6"/>
  <c r="BD1465" i="6"/>
  <c r="BE1465" i="6"/>
  <c r="BH1465" i="6"/>
  <c r="BI1465" i="6"/>
  <c r="BK1465" i="6"/>
  <c r="BL1465" i="6"/>
  <c r="BM1465" i="6"/>
  <c r="BD1466" i="6"/>
  <c r="BE1466" i="6"/>
  <c r="BH1466" i="6"/>
  <c r="BI1466" i="6"/>
  <c r="BL1466" i="6"/>
  <c r="BM1466" i="6"/>
  <c r="BD1467" i="6"/>
  <c r="BE1467" i="6"/>
  <c r="BH1467" i="6"/>
  <c r="BI1467" i="6"/>
  <c r="BL1467" i="6"/>
  <c r="BM1467" i="6"/>
  <c r="BC1468" i="6"/>
  <c r="BF1468" i="6" s="1"/>
  <c r="BD1468" i="6"/>
  <c r="BE1468" i="6"/>
  <c r="BG1468" i="6"/>
  <c r="BH1468" i="6"/>
  <c r="BI1468" i="6"/>
  <c r="BJ1468" i="6" s="1"/>
  <c r="BL1468" i="6"/>
  <c r="BM1468" i="6"/>
  <c r="BD1469" i="6"/>
  <c r="BE1469" i="6"/>
  <c r="BH1469" i="6"/>
  <c r="BI1469" i="6"/>
  <c r="BK1469" i="6"/>
  <c r="BL1469" i="6"/>
  <c r="BM1469" i="6"/>
  <c r="BD1470" i="6"/>
  <c r="BE1470" i="6"/>
  <c r="BH1470" i="6"/>
  <c r="BI1470" i="6"/>
  <c r="BK1470" i="6"/>
  <c r="BL1470" i="6"/>
  <c r="BM1470" i="6"/>
  <c r="BC1471" i="6"/>
  <c r="BD1471" i="6"/>
  <c r="BE1471" i="6"/>
  <c r="BG1471" i="6"/>
  <c r="BH1471" i="6"/>
  <c r="BI1471" i="6"/>
  <c r="BL1471" i="6"/>
  <c r="BM1471" i="6"/>
  <c r="BD1472" i="6"/>
  <c r="BE1472" i="6"/>
  <c r="BH1472" i="6"/>
  <c r="BI1472" i="6"/>
  <c r="BL1472" i="6"/>
  <c r="BM1472" i="6"/>
  <c r="BD1473" i="6"/>
  <c r="BE1473" i="6"/>
  <c r="BG1473" i="6"/>
  <c r="BH1473" i="6"/>
  <c r="BI1473" i="6"/>
  <c r="BL1473" i="6"/>
  <c r="BM1473" i="6"/>
  <c r="BD1474" i="6"/>
  <c r="BE1474" i="6"/>
  <c r="BH1474" i="6"/>
  <c r="BI1474" i="6"/>
  <c r="BK1474" i="6"/>
  <c r="BL1474" i="6"/>
  <c r="BM1474" i="6"/>
  <c r="BC1475" i="6"/>
  <c r="BD1475" i="6"/>
  <c r="BF1475" i="6" s="1"/>
  <c r="BE1475" i="6"/>
  <c r="BG1475" i="6"/>
  <c r="BJ1475" i="6" s="1"/>
  <c r="BH1475" i="6"/>
  <c r="BI1475" i="6"/>
  <c r="BK1475" i="6"/>
  <c r="BL1475" i="6"/>
  <c r="BM1475" i="6"/>
  <c r="BC1476" i="6"/>
  <c r="BD1476" i="6"/>
  <c r="BE1476" i="6"/>
  <c r="BH1476" i="6"/>
  <c r="BI1476" i="6"/>
  <c r="BL1476" i="6"/>
  <c r="BM1476" i="6"/>
  <c r="BD1477" i="6"/>
  <c r="BE1477" i="6"/>
  <c r="BH1477" i="6"/>
  <c r="BI1477" i="6"/>
  <c r="BK1477" i="6"/>
  <c r="BL1477" i="6"/>
  <c r="BM1477" i="6"/>
  <c r="BD1478" i="6"/>
  <c r="BE1478" i="6"/>
  <c r="BF1478" i="6" s="1"/>
  <c r="BH1478" i="6"/>
  <c r="BI1478" i="6"/>
  <c r="BK1478" i="6"/>
  <c r="BN1478" i="6" s="1"/>
  <c r="BL1478" i="6"/>
  <c r="BM1478" i="6"/>
  <c r="BD1479" i="6"/>
  <c r="BE1479" i="6"/>
  <c r="BG1479" i="6"/>
  <c r="BH1479" i="6"/>
  <c r="BI1479" i="6"/>
  <c r="BL1479" i="6"/>
  <c r="BM1479" i="6"/>
  <c r="BD1480" i="6"/>
  <c r="BE1480" i="6"/>
  <c r="BG1480" i="6"/>
  <c r="BH1480" i="6"/>
  <c r="BI1480" i="6"/>
  <c r="BL1480" i="6"/>
  <c r="BM1480" i="6"/>
  <c r="BD1481" i="6"/>
  <c r="BE1481" i="6"/>
  <c r="BG1481" i="6"/>
  <c r="BH1481" i="6"/>
  <c r="BI1481" i="6"/>
  <c r="BK1481" i="6"/>
  <c r="BL1481" i="6"/>
  <c r="BM1481" i="6"/>
  <c r="BN1481" i="6" s="1"/>
  <c r="BC1482" i="6"/>
  <c r="BD1482" i="6"/>
  <c r="BE1482" i="6"/>
  <c r="BH1482" i="6"/>
  <c r="BJ1482" i="6" s="1"/>
  <c r="BI1482" i="6"/>
  <c r="BL1482" i="6"/>
  <c r="BN1482" i="6" s="1"/>
  <c r="BM1482" i="6"/>
  <c r="BD1483" i="6"/>
  <c r="BE1483" i="6"/>
  <c r="BH1483" i="6"/>
  <c r="BI1483" i="6"/>
  <c r="BK1483" i="6"/>
  <c r="BL1483" i="6"/>
  <c r="BM1483" i="6"/>
  <c r="BN1483" i="6" s="1"/>
  <c r="BC1484" i="6"/>
  <c r="BD1484" i="6"/>
  <c r="BE1484" i="6"/>
  <c r="BF1484" i="6" s="1"/>
  <c r="BH1484" i="6"/>
  <c r="BJ1484" i="6" s="1"/>
  <c r="BI1484" i="6"/>
  <c r="BL1484" i="6"/>
  <c r="BM1484" i="6"/>
  <c r="BC1485" i="6"/>
  <c r="BD1485" i="6"/>
  <c r="BF1485" i="6" s="1"/>
  <c r="BE1485" i="6"/>
  <c r="BH1485" i="6"/>
  <c r="BI1485" i="6"/>
  <c r="BK1485" i="6"/>
  <c r="BL1485" i="6"/>
  <c r="BM1485" i="6"/>
  <c r="BD1486" i="6"/>
  <c r="BE1486" i="6"/>
  <c r="BH1486" i="6"/>
  <c r="BJ1486" i="6" s="1"/>
  <c r="BI1486" i="6"/>
  <c r="BK1486" i="6"/>
  <c r="BL1486" i="6"/>
  <c r="BM1486" i="6"/>
  <c r="BD1487" i="6"/>
  <c r="BE1487" i="6"/>
  <c r="BH1487" i="6"/>
  <c r="BI1487" i="6"/>
  <c r="BL1487" i="6"/>
  <c r="BM1487" i="6"/>
  <c r="BN1487" i="6" s="1"/>
  <c r="BD1488" i="6"/>
  <c r="BE1488" i="6"/>
  <c r="BH1488" i="6"/>
  <c r="BI1488" i="6"/>
  <c r="BJ1488" i="6" s="1"/>
  <c r="BL1488" i="6"/>
  <c r="BM1488" i="6"/>
  <c r="BC1489" i="6"/>
  <c r="BD1489" i="6"/>
  <c r="BE1489" i="6"/>
  <c r="BG1489" i="6"/>
  <c r="BH1489" i="6"/>
  <c r="BI1489" i="6"/>
  <c r="BK1489" i="6"/>
  <c r="BL1489" i="6"/>
  <c r="BM1489" i="6"/>
  <c r="BC1490" i="6"/>
  <c r="BD1490" i="6"/>
  <c r="BE1490" i="6"/>
  <c r="BF1490" i="6" s="1"/>
  <c r="BH1490" i="6"/>
  <c r="BI1490" i="6"/>
  <c r="BK1490" i="6"/>
  <c r="BL1490" i="6"/>
  <c r="BM1490" i="6"/>
  <c r="BD1491" i="6"/>
  <c r="BE1491" i="6"/>
  <c r="BH1491" i="6"/>
  <c r="BI1491" i="6"/>
  <c r="BK1491" i="6"/>
  <c r="BL1491" i="6"/>
  <c r="BM1491" i="6"/>
  <c r="BC1492" i="6"/>
  <c r="BD1492" i="6"/>
  <c r="BF1492" i="6" s="1"/>
  <c r="BE1492" i="6"/>
  <c r="BG1492" i="6"/>
  <c r="BH1492" i="6"/>
  <c r="BI1492" i="6"/>
  <c r="BL1492" i="6"/>
  <c r="BM1492" i="6"/>
  <c r="BC1493" i="6"/>
  <c r="BD1493" i="6"/>
  <c r="BE1493" i="6"/>
  <c r="BG1493" i="6"/>
  <c r="BH1493" i="6"/>
  <c r="BI1493" i="6"/>
  <c r="BK1493" i="6"/>
  <c r="BL1493" i="6"/>
  <c r="BN1493" i="6" s="1"/>
  <c r="BM1493" i="6"/>
  <c r="BD1494" i="6"/>
  <c r="BE1494" i="6"/>
  <c r="BH1494" i="6"/>
  <c r="BI1494" i="6"/>
  <c r="BK1494" i="6"/>
  <c r="BL1494" i="6"/>
  <c r="BM1494" i="6"/>
  <c r="BD1495" i="6"/>
  <c r="BE1495" i="6"/>
  <c r="BH1495" i="6"/>
  <c r="BJ1495" i="6" s="1"/>
  <c r="BI1495" i="6"/>
  <c r="BL1495" i="6"/>
  <c r="BM1495" i="6"/>
  <c r="BD1496" i="6"/>
  <c r="BE1496" i="6"/>
  <c r="BH1496" i="6"/>
  <c r="BJ1496" i="6" s="1"/>
  <c r="BI1496" i="6"/>
  <c r="BL1496" i="6"/>
  <c r="BM1496" i="6"/>
  <c r="BC1497" i="6"/>
  <c r="BD1497" i="6"/>
  <c r="BE1497" i="6"/>
  <c r="BG1497" i="6"/>
  <c r="BH1497" i="6"/>
  <c r="BI1497" i="6"/>
  <c r="BK1497" i="6"/>
  <c r="BL1497" i="6"/>
  <c r="BN1497" i="6" s="1"/>
  <c r="BM1497" i="6"/>
  <c r="BC1498" i="6"/>
  <c r="BD1498" i="6"/>
  <c r="BE1498" i="6"/>
  <c r="BG1498" i="6"/>
  <c r="BH1498" i="6"/>
  <c r="BI1498" i="6"/>
  <c r="BL1498" i="6"/>
  <c r="BM1498" i="6"/>
  <c r="BD1499" i="6"/>
  <c r="BE1499" i="6"/>
  <c r="BH1499" i="6"/>
  <c r="BI1499" i="6"/>
  <c r="BJ1499" i="6" s="1"/>
  <c r="BL1499" i="6"/>
  <c r="BN1499" i="6" s="1"/>
  <c r="BM1499" i="6"/>
  <c r="BC1500" i="6"/>
  <c r="BD1500" i="6"/>
  <c r="BE1500" i="6"/>
  <c r="BG1500" i="6"/>
  <c r="BH1500" i="6"/>
  <c r="BI1500" i="6"/>
  <c r="BL1500" i="6"/>
  <c r="BM1500" i="6"/>
  <c r="BD1501" i="6"/>
  <c r="BE1501" i="6"/>
  <c r="BH1501" i="6"/>
  <c r="BI1501" i="6"/>
  <c r="BK1501" i="6"/>
  <c r="BN1501" i="6" s="1"/>
  <c r="BL1501" i="6"/>
  <c r="BM1501" i="6"/>
  <c r="BC1502" i="6"/>
  <c r="BD1502" i="6"/>
  <c r="BE1502" i="6"/>
  <c r="BG1502" i="6"/>
  <c r="BH1502" i="6"/>
  <c r="BI1502" i="6"/>
  <c r="BL1502" i="6"/>
  <c r="BM1502" i="6"/>
  <c r="BC1503" i="6"/>
  <c r="BD1503" i="6"/>
  <c r="BF1503" i="6" s="1"/>
  <c r="BE1503" i="6"/>
  <c r="BH1503" i="6"/>
  <c r="BJ1503" i="6" s="1"/>
  <c r="BI1503" i="6"/>
  <c r="BL1503" i="6"/>
  <c r="BM1503" i="6"/>
  <c r="BD1504" i="6"/>
  <c r="BF1504" i="6" s="1"/>
  <c r="BE1504" i="6"/>
  <c r="BG1504" i="6"/>
  <c r="BH1504" i="6"/>
  <c r="BI1504" i="6"/>
  <c r="BL1504" i="6"/>
  <c r="BM1504" i="6"/>
  <c r="BD1505" i="6"/>
  <c r="BF1505" i="6" s="1"/>
  <c r="BE1505" i="6"/>
  <c r="BG1505" i="6"/>
  <c r="BH1505" i="6"/>
  <c r="BJ1505" i="6" s="1"/>
  <c r="BI1505" i="6"/>
  <c r="BK1505" i="6"/>
  <c r="BL1505" i="6"/>
  <c r="BM1505" i="6"/>
  <c r="BC1506" i="6"/>
  <c r="BF1506" i="6" s="1"/>
  <c r="BD1506" i="6"/>
  <c r="BE1506" i="6"/>
  <c r="BG1506" i="6"/>
  <c r="BH1506" i="6"/>
  <c r="BI1506" i="6"/>
  <c r="BK1506" i="6"/>
  <c r="BL1506" i="6"/>
  <c r="BM1506" i="6"/>
  <c r="BN1506" i="6" s="1"/>
  <c r="BC1507" i="6"/>
  <c r="BF1507" i="6" s="1"/>
  <c r="BD1507" i="6"/>
  <c r="BE1507" i="6"/>
  <c r="BH1507" i="6"/>
  <c r="BI1507" i="6"/>
  <c r="BK1507" i="6"/>
  <c r="BN1507" i="6" s="1"/>
  <c r="BL1507" i="6"/>
  <c r="BM1507" i="6"/>
  <c r="BD1508" i="6"/>
  <c r="BE1508" i="6"/>
  <c r="BG1508" i="6"/>
  <c r="BH1508" i="6"/>
  <c r="BI1508" i="6"/>
  <c r="BK1508" i="6"/>
  <c r="BL1508" i="6"/>
  <c r="BM1508" i="6"/>
  <c r="BD1509" i="6"/>
  <c r="BE1509" i="6"/>
  <c r="BH1509" i="6"/>
  <c r="BJ1509" i="6" s="1"/>
  <c r="BI1509" i="6"/>
  <c r="BK1509" i="6"/>
  <c r="BL1509" i="6"/>
  <c r="BM1509" i="6"/>
  <c r="BD1510" i="6"/>
  <c r="BE1510" i="6"/>
  <c r="BG1510" i="6"/>
  <c r="BH1510" i="6"/>
  <c r="BI1510" i="6"/>
  <c r="BK1510" i="6"/>
  <c r="BN1510" i="6" s="1"/>
  <c r="BL1510" i="6"/>
  <c r="BM1510" i="6"/>
  <c r="BD1511" i="6"/>
  <c r="BE1511" i="6"/>
  <c r="BG1511" i="6"/>
  <c r="BH1511" i="6"/>
  <c r="BI1511" i="6"/>
  <c r="BL1511" i="6"/>
  <c r="BM1511" i="6"/>
  <c r="BD1512" i="6"/>
  <c r="BE1512" i="6"/>
  <c r="BG1512" i="6"/>
  <c r="BH1512" i="6"/>
  <c r="BI1512" i="6"/>
  <c r="BL1512" i="6"/>
  <c r="BM1512" i="6"/>
  <c r="BD1513" i="6"/>
  <c r="BF1513" i="6" s="1"/>
  <c r="BE1513" i="6"/>
  <c r="BG1513" i="6"/>
  <c r="BH1513" i="6"/>
  <c r="BI1513" i="6"/>
  <c r="BK1513" i="6"/>
  <c r="BL1513" i="6"/>
  <c r="BM1513" i="6"/>
  <c r="BC1514" i="6"/>
  <c r="BD1514" i="6"/>
  <c r="BE1514" i="6"/>
  <c r="BH1514" i="6"/>
  <c r="BI1514" i="6"/>
  <c r="BL1514" i="6"/>
  <c r="BM1514" i="6"/>
  <c r="BC1515" i="6"/>
  <c r="BF1515" i="6" s="1"/>
  <c r="BD1515" i="6"/>
  <c r="BE1515" i="6"/>
  <c r="BH1515" i="6"/>
  <c r="BI1515" i="6"/>
  <c r="BL1515" i="6"/>
  <c r="BN1515" i="6" s="1"/>
  <c r="BM1515" i="6"/>
  <c r="BC1516" i="6"/>
  <c r="BD1516" i="6"/>
  <c r="BE1516" i="6"/>
  <c r="BH1516" i="6"/>
  <c r="BI1516" i="6"/>
  <c r="BK1516" i="6"/>
  <c r="BL1516" i="6"/>
  <c r="BM1516" i="6"/>
  <c r="BD1517" i="6"/>
  <c r="BE1517" i="6"/>
  <c r="BH1517" i="6"/>
  <c r="BI1517" i="6"/>
  <c r="BL1517" i="6"/>
  <c r="BN1517" i="6" s="1"/>
  <c r="BM1517" i="6"/>
  <c r="BD1518" i="6"/>
  <c r="BE1518" i="6"/>
  <c r="BH1518" i="6"/>
  <c r="BJ1518" i="6" s="1"/>
  <c r="BI1518" i="6"/>
  <c r="BK1518" i="6"/>
  <c r="BL1518" i="6"/>
  <c r="BM1518" i="6"/>
  <c r="BC1519" i="6"/>
  <c r="BF1519" i="6" s="1"/>
  <c r="BD1519" i="6"/>
  <c r="BE1519" i="6"/>
  <c r="BG1519" i="6"/>
  <c r="BH1519" i="6"/>
  <c r="BI1519" i="6"/>
  <c r="BL1519" i="6"/>
  <c r="BM1519" i="6"/>
  <c r="BC1520" i="6"/>
  <c r="BD1520" i="6"/>
  <c r="BE1520" i="6"/>
  <c r="BG1520" i="6"/>
  <c r="BH1520" i="6"/>
  <c r="BI1520" i="6"/>
  <c r="BL1520" i="6"/>
  <c r="BM1520" i="6"/>
  <c r="BD1521" i="6"/>
  <c r="BE1521" i="6"/>
  <c r="BG1521" i="6"/>
  <c r="BH1521" i="6"/>
  <c r="BI1521" i="6"/>
  <c r="BL1521" i="6"/>
  <c r="BM1521" i="6"/>
  <c r="BN1521" i="6" s="1"/>
  <c r="BD1522" i="6"/>
  <c r="BE1522" i="6"/>
  <c r="BH1522" i="6"/>
  <c r="BI1522" i="6"/>
  <c r="BL1522" i="6"/>
  <c r="BM1522" i="6"/>
  <c r="BD1523" i="6"/>
  <c r="BE1523" i="6"/>
  <c r="BH1523" i="6"/>
  <c r="BI1523" i="6"/>
  <c r="BL1523" i="6"/>
  <c r="BN1523" i="6" s="1"/>
  <c r="BM1523" i="6"/>
  <c r="BC1524" i="6"/>
  <c r="BD1524" i="6"/>
  <c r="BE1524" i="6"/>
  <c r="BH1524" i="6"/>
  <c r="BI1524" i="6"/>
  <c r="BK1524" i="6"/>
  <c r="BL1524" i="6"/>
  <c r="BM1524" i="6"/>
  <c r="BD1525" i="6"/>
  <c r="BE1525" i="6"/>
  <c r="BH1525" i="6"/>
  <c r="BI1525" i="6"/>
  <c r="BK1525" i="6"/>
  <c r="BN1525" i="6" s="1"/>
  <c r="BL1525" i="6"/>
  <c r="BM1525" i="6"/>
  <c r="BD1526" i="6"/>
  <c r="BE1526" i="6"/>
  <c r="BG1526" i="6"/>
  <c r="BH1526" i="6"/>
  <c r="BI1526" i="6"/>
  <c r="BK1526" i="6"/>
  <c r="BL1526" i="6"/>
  <c r="BM1526" i="6"/>
  <c r="BC1527" i="6"/>
  <c r="BD1527" i="6"/>
  <c r="BE1527" i="6"/>
  <c r="BG1527" i="6"/>
  <c r="BJ1527" i="6" s="1"/>
  <c r="BH1527" i="6"/>
  <c r="BI1527" i="6"/>
  <c r="BL1527" i="6"/>
  <c r="BM1527" i="6"/>
  <c r="BD1528" i="6"/>
  <c r="BE1528" i="6"/>
  <c r="BH1528" i="6"/>
  <c r="BJ1528" i="6" s="1"/>
  <c r="BI1528" i="6"/>
  <c r="BL1528" i="6"/>
  <c r="BM1528" i="6"/>
  <c r="BD1529" i="6"/>
  <c r="BE1529" i="6"/>
  <c r="BH1529" i="6"/>
  <c r="BI1529" i="6"/>
  <c r="BK1529" i="6"/>
  <c r="BL1529" i="6"/>
  <c r="BM1529" i="6"/>
  <c r="BN1529" i="6" s="1"/>
  <c r="BC1530" i="6"/>
  <c r="BF1530" i="6" s="1"/>
  <c r="BD1530" i="6"/>
  <c r="BE1530" i="6"/>
  <c r="BH1530" i="6"/>
  <c r="BI1530" i="6"/>
  <c r="BL1530" i="6"/>
  <c r="BM1530" i="6"/>
  <c r="BC1531" i="6"/>
  <c r="BD1531" i="6"/>
  <c r="BE1531" i="6"/>
  <c r="BH1531" i="6"/>
  <c r="BI1531" i="6"/>
  <c r="BL1531" i="6"/>
  <c r="BM1531" i="6"/>
  <c r="BC1532" i="6"/>
  <c r="BF1532" i="6" s="1"/>
  <c r="BD1532" i="6"/>
  <c r="BE1532" i="6"/>
  <c r="BG1532" i="6"/>
  <c r="BH1532" i="6"/>
  <c r="BI1532" i="6"/>
  <c r="BK1532" i="6"/>
  <c r="BL1532" i="6"/>
  <c r="BM1532" i="6"/>
  <c r="BD1533" i="6"/>
  <c r="BE1533" i="6"/>
  <c r="BH1533" i="6"/>
  <c r="BI1533" i="6"/>
  <c r="BK1533" i="6"/>
  <c r="BL1533" i="6"/>
  <c r="BM1533" i="6"/>
  <c r="BC1534" i="6"/>
  <c r="BD1534" i="6"/>
  <c r="BE1534" i="6"/>
  <c r="BG1534" i="6"/>
  <c r="BJ1534" i="6" s="1"/>
  <c r="BH1534" i="6"/>
  <c r="BI1534" i="6"/>
  <c r="BL1534" i="6"/>
  <c r="BM1534" i="6"/>
  <c r="BC1535" i="6"/>
  <c r="BF1535" i="6" s="1"/>
  <c r="BD1535" i="6"/>
  <c r="BE1535" i="6"/>
  <c r="BH1535" i="6"/>
  <c r="BI1535" i="6"/>
  <c r="BL1535" i="6"/>
  <c r="BM1535" i="6"/>
  <c r="BD1536" i="6"/>
  <c r="BE1536" i="6"/>
  <c r="BG1536" i="6"/>
  <c r="BJ1536" i="6" s="1"/>
  <c r="BH1536" i="6"/>
  <c r="BI1536" i="6"/>
  <c r="BL1536" i="6"/>
  <c r="BM1536" i="6"/>
  <c r="BC1537" i="6"/>
  <c r="BF1537" i="6" s="1"/>
  <c r="BD1537" i="6"/>
  <c r="BE1537" i="6"/>
  <c r="BG1537" i="6"/>
  <c r="BH1537" i="6"/>
  <c r="BI1537" i="6"/>
  <c r="BK1537" i="6"/>
  <c r="BL1537" i="6"/>
  <c r="BM1537" i="6"/>
  <c r="BC1538" i="6"/>
  <c r="BD1538" i="6"/>
  <c r="BE1538" i="6"/>
  <c r="BG1538" i="6"/>
  <c r="BH1538" i="6"/>
  <c r="BI1538" i="6"/>
  <c r="BL1538" i="6"/>
  <c r="BM1538" i="6"/>
  <c r="BD1539" i="6"/>
  <c r="BE1539" i="6"/>
  <c r="BH1539" i="6"/>
  <c r="BI1539" i="6"/>
  <c r="BK1539" i="6"/>
  <c r="BN1539" i="6" s="1"/>
  <c r="BL1539" i="6"/>
  <c r="BM1539" i="6"/>
  <c r="BC1540" i="6"/>
  <c r="BD1540" i="6"/>
  <c r="BE1540" i="6"/>
  <c r="BH1540" i="6"/>
  <c r="BI1540" i="6"/>
  <c r="BL1540" i="6"/>
  <c r="BN1540" i="6" s="1"/>
  <c r="BM1540" i="6"/>
  <c r="BD1541" i="6"/>
  <c r="BE1541" i="6"/>
  <c r="BF1541" i="6" s="1"/>
  <c r="BH1541" i="6"/>
  <c r="BI1541" i="6"/>
  <c r="BK1541" i="6"/>
  <c r="BL1541" i="6"/>
  <c r="BM1541" i="6"/>
  <c r="BD1542" i="6"/>
  <c r="BE1542" i="6"/>
  <c r="BH1542" i="6"/>
  <c r="BI1542" i="6"/>
  <c r="BK1542" i="6"/>
  <c r="BL1542" i="6"/>
  <c r="BM1542" i="6"/>
  <c r="BC1543" i="6"/>
  <c r="BD1543" i="6"/>
  <c r="BE1543" i="6"/>
  <c r="BG1543" i="6"/>
  <c r="BH1543" i="6"/>
  <c r="BJ1543" i="6" s="1"/>
  <c r="BI1543" i="6"/>
  <c r="BL1543" i="6"/>
  <c r="BM1543" i="6"/>
  <c r="BD1544" i="6"/>
  <c r="BE1544" i="6"/>
  <c r="BG1544" i="6"/>
  <c r="BH1544" i="6"/>
  <c r="BI1544" i="6"/>
  <c r="BL1544" i="6"/>
  <c r="BM1544" i="6"/>
  <c r="BC1545" i="6"/>
  <c r="BF1545" i="6" s="1"/>
  <c r="BD1545" i="6"/>
  <c r="BE1545" i="6"/>
  <c r="BG1545" i="6"/>
  <c r="BH1545" i="6"/>
  <c r="BI1545" i="6"/>
  <c r="BL1545" i="6"/>
  <c r="BM1545" i="6"/>
  <c r="BD1546" i="6"/>
  <c r="BE1546" i="6"/>
  <c r="BH1546" i="6"/>
  <c r="BI1546" i="6"/>
  <c r="BK1546" i="6"/>
  <c r="BL1546" i="6"/>
  <c r="BM1546" i="6"/>
  <c r="BC1547" i="6"/>
  <c r="BD1547" i="6"/>
  <c r="BE1547" i="6"/>
  <c r="BH1547" i="6"/>
  <c r="BI1547" i="6"/>
  <c r="BK1547" i="6"/>
  <c r="BL1547" i="6"/>
  <c r="BM1547" i="6"/>
  <c r="BC1548" i="6"/>
  <c r="BD1548" i="6"/>
  <c r="BE1548" i="6"/>
  <c r="BG1548" i="6"/>
  <c r="BH1548" i="6"/>
  <c r="BI1548" i="6"/>
  <c r="BK1548" i="6"/>
  <c r="BL1548" i="6"/>
  <c r="BM1548" i="6"/>
  <c r="BC1549" i="6"/>
  <c r="BD1549" i="6"/>
  <c r="BE1549" i="6"/>
  <c r="BH1549" i="6"/>
  <c r="BI1549" i="6"/>
  <c r="BK1549" i="6"/>
  <c r="BL1549" i="6"/>
  <c r="BM1549" i="6"/>
  <c r="BD1550" i="6"/>
  <c r="BE1550" i="6"/>
  <c r="BH1550" i="6"/>
  <c r="BJ1550" i="6" s="1"/>
  <c r="BI1550" i="6"/>
  <c r="BK1550" i="6"/>
  <c r="BL1550" i="6"/>
  <c r="BN1550" i="6" s="1"/>
  <c r="BM1550" i="6"/>
  <c r="BD1551" i="6"/>
  <c r="BE1551" i="6"/>
  <c r="BG1551" i="6"/>
  <c r="BH1551" i="6"/>
  <c r="BI1551" i="6"/>
  <c r="BK1551" i="6"/>
  <c r="BN1551" i="6" s="1"/>
  <c r="BL1551" i="6"/>
  <c r="BM1551" i="6"/>
  <c r="BD1552" i="6"/>
  <c r="BE1552" i="6"/>
  <c r="BG1552" i="6"/>
  <c r="BH1552" i="6"/>
  <c r="BJ1552" i="6" s="1"/>
  <c r="BI1552" i="6"/>
  <c r="BL1552" i="6"/>
  <c r="BM1552" i="6"/>
  <c r="BD1553" i="6"/>
  <c r="BE1553" i="6"/>
  <c r="BG1553" i="6"/>
  <c r="BH1553" i="6"/>
  <c r="BI1553" i="6"/>
  <c r="BK1553" i="6"/>
  <c r="BL1553" i="6"/>
  <c r="BM1553" i="6"/>
  <c r="BN1553" i="6" s="1"/>
  <c r="BC1554" i="6"/>
  <c r="BF1554" i="6" s="1"/>
  <c r="BD1554" i="6"/>
  <c r="BE1554" i="6"/>
  <c r="BH1554" i="6"/>
  <c r="BI1554" i="6"/>
  <c r="BK1554" i="6"/>
  <c r="BL1554" i="6"/>
  <c r="BM1554" i="6"/>
  <c r="BC1555" i="6"/>
  <c r="BD1555" i="6"/>
  <c r="BE1555" i="6"/>
  <c r="BH1555" i="6"/>
  <c r="BI1555" i="6"/>
  <c r="BK1555" i="6"/>
  <c r="BL1555" i="6"/>
  <c r="BM1555" i="6"/>
  <c r="BC1556" i="6"/>
  <c r="BD1556" i="6"/>
  <c r="BE1556" i="6"/>
  <c r="BG1556" i="6"/>
  <c r="BH1556" i="6"/>
  <c r="BI1556" i="6"/>
  <c r="BK1556" i="6"/>
  <c r="BL1556" i="6"/>
  <c r="BM1556" i="6"/>
  <c r="BN1556" i="6" s="1"/>
  <c r="BC1557" i="6"/>
  <c r="BD1557" i="6"/>
  <c r="BE1557" i="6"/>
  <c r="BF1557" i="6" s="1"/>
  <c r="BH1557" i="6"/>
  <c r="BI1557" i="6"/>
  <c r="BK1557" i="6"/>
  <c r="BL1557" i="6"/>
  <c r="BM1557" i="6"/>
  <c r="BD1558" i="6"/>
  <c r="BE1558" i="6"/>
  <c r="BG1558" i="6"/>
  <c r="BH1558" i="6"/>
  <c r="BI1558" i="6"/>
  <c r="BK1558" i="6"/>
  <c r="BL1558" i="6"/>
  <c r="BM1558" i="6"/>
  <c r="BC1559" i="6"/>
  <c r="BD1559" i="6"/>
  <c r="BE1559" i="6"/>
  <c r="BF1559" i="6"/>
  <c r="BG1559" i="6"/>
  <c r="BH1559" i="6"/>
  <c r="BI1559" i="6"/>
  <c r="BK1559" i="6"/>
  <c r="BL1559" i="6"/>
  <c r="BM1559" i="6"/>
  <c r="BN1559" i="6"/>
  <c r="M1170" i="6"/>
  <c r="N1170" i="6"/>
  <c r="O1170" i="6"/>
  <c r="AI1170" i="6"/>
  <c r="AJ1170" i="6"/>
  <c r="AK1170" i="6"/>
  <c r="P907" i="6"/>
  <c r="AI907" i="6"/>
  <c r="AL1170" i="6"/>
  <c r="Q907" i="6"/>
  <c r="R907" i="6"/>
  <c r="AJ907" i="6"/>
  <c r="AK907" i="6"/>
  <c r="AL907" i="6"/>
  <c r="BK1440" i="6"/>
  <c r="BN1440" i="6"/>
  <c r="BR1051" i="6"/>
  <c r="BG1440" i="6"/>
  <c r="BJ1440" i="6" s="1"/>
  <c r="BC1440" i="6"/>
  <c r="BF1440" i="6" s="1"/>
  <c r="D1057" i="6"/>
  <c r="BV1057" i="6" s="1"/>
  <c r="BW1057" i="6" s="1"/>
  <c r="BX1057" i="6" s="1"/>
  <c r="D1058" i="6"/>
  <c r="BV1058" i="6" s="1"/>
  <c r="BW1058" i="6" s="1"/>
  <c r="BX1058" i="6" s="1"/>
  <c r="D1059" i="6"/>
  <c r="BV1059" i="6" s="1"/>
  <c r="BW1059" i="6" s="1"/>
  <c r="BX1059" i="6" s="1"/>
  <c r="D1060" i="6"/>
  <c r="BV1060" i="6" s="1"/>
  <c r="BW1060" i="6" s="1"/>
  <c r="BX1060" i="6" s="1"/>
  <c r="D1061" i="6"/>
  <c r="BV1061" i="6"/>
  <c r="BW1061" i="6" s="1"/>
  <c r="BX1061" i="6" s="1"/>
  <c r="D1062" i="6"/>
  <c r="BV1062" i="6" s="1"/>
  <c r="BW1062" i="6" s="1"/>
  <c r="BX1062" i="6" s="1"/>
  <c r="D1063" i="6"/>
  <c r="BV1063" i="6" s="1"/>
  <c r="BW1063" i="6" s="1"/>
  <c r="BX1063" i="6" s="1"/>
  <c r="D1064" i="6"/>
  <c r="BV1064" i="6" s="1"/>
  <c r="BW1064" i="6" s="1"/>
  <c r="BX1064" i="6" s="1"/>
  <c r="D1065" i="6"/>
  <c r="BV1065" i="6" s="1"/>
  <c r="BW1065" i="6" s="1"/>
  <c r="BX1065" i="6" s="1"/>
  <c r="D1066" i="6"/>
  <c r="BV1066" i="6" s="1"/>
  <c r="BW1066" i="6" s="1"/>
  <c r="BX1066" i="6" s="1"/>
  <c r="D1067" i="6"/>
  <c r="BV1067" i="6" s="1"/>
  <c r="BW1067" i="6" s="1"/>
  <c r="BX1067" i="6" s="1"/>
  <c r="D1068" i="6"/>
  <c r="BV1068" i="6" s="1"/>
  <c r="BW1068" i="6" s="1"/>
  <c r="BX1068" i="6" s="1"/>
  <c r="D1069" i="6"/>
  <c r="BV1069" i="6" s="1"/>
  <c r="BW1069" i="6" s="1"/>
  <c r="BX1069" i="6" s="1"/>
  <c r="D1070" i="6"/>
  <c r="BV1070" i="6" s="1"/>
  <c r="BW1070" i="6" s="1"/>
  <c r="BX1070" i="6" s="1"/>
  <c r="D1071" i="6"/>
  <c r="BV1071" i="6" s="1"/>
  <c r="BW1071" i="6" s="1"/>
  <c r="BX1071" i="6" s="1"/>
  <c r="D1072" i="6"/>
  <c r="BV1072" i="6" s="1"/>
  <c r="BW1072" i="6" s="1"/>
  <c r="BX1072" i="6" s="1"/>
  <c r="D1073" i="6"/>
  <c r="BV1073" i="6" s="1"/>
  <c r="BW1073" i="6" s="1"/>
  <c r="BX1073" i="6" s="1"/>
  <c r="D1074" i="6"/>
  <c r="BV1074" i="6" s="1"/>
  <c r="BW1074" i="6" s="1"/>
  <c r="BX1074" i="6" s="1"/>
  <c r="D1075" i="6"/>
  <c r="BV1075" i="6" s="1"/>
  <c r="BW1075" i="6" s="1"/>
  <c r="BX1075" i="6" s="1"/>
  <c r="D1076" i="6"/>
  <c r="BV1076" i="6" s="1"/>
  <c r="BW1076" i="6" s="1"/>
  <c r="BX1076" i="6" s="1"/>
  <c r="D1077" i="6"/>
  <c r="BV1077" i="6" s="1"/>
  <c r="BW1077" i="6" s="1"/>
  <c r="BX1077" i="6" s="1"/>
  <c r="D1078" i="6"/>
  <c r="BV1078" i="6" s="1"/>
  <c r="BW1078" i="6" s="1"/>
  <c r="BX1078" i="6" s="1"/>
  <c r="D1079" i="6"/>
  <c r="BV1079" i="6" s="1"/>
  <c r="BW1079" i="6" s="1"/>
  <c r="BX1079" i="6" s="1"/>
  <c r="D1080" i="6"/>
  <c r="BV1080" i="6" s="1"/>
  <c r="BW1080" i="6" s="1"/>
  <c r="BX1080" i="6" s="1"/>
  <c r="D1081" i="6"/>
  <c r="BV1081" i="6" s="1"/>
  <c r="BW1081" i="6" s="1"/>
  <c r="BX1081" i="6" s="1"/>
  <c r="D1082" i="6"/>
  <c r="BV1082" i="6" s="1"/>
  <c r="BW1082" i="6" s="1"/>
  <c r="BX1082" i="6" s="1"/>
  <c r="D1083" i="6"/>
  <c r="BV1083" i="6" s="1"/>
  <c r="BW1083" i="6" s="1"/>
  <c r="BX1083" i="6" s="1"/>
  <c r="D1084" i="6"/>
  <c r="BV1084" i="6" s="1"/>
  <c r="BW1084" i="6" s="1"/>
  <c r="BX1084" i="6" s="1"/>
  <c r="D1085" i="6"/>
  <c r="BV1085" i="6" s="1"/>
  <c r="BW1085" i="6" s="1"/>
  <c r="BX1085" i="6" s="1"/>
  <c r="D1086" i="6"/>
  <c r="BV1086" i="6" s="1"/>
  <c r="BW1086" i="6" s="1"/>
  <c r="BX1086" i="6" s="1"/>
  <c r="D1087" i="6"/>
  <c r="BV1087" i="6" s="1"/>
  <c r="BW1087" i="6" s="1"/>
  <c r="BX1087" i="6" s="1"/>
  <c r="D1088" i="6"/>
  <c r="BV1088" i="6" s="1"/>
  <c r="BW1088" i="6" s="1"/>
  <c r="BX1088" i="6" s="1"/>
  <c r="D1089" i="6"/>
  <c r="BV1089" i="6" s="1"/>
  <c r="BW1089" i="6" s="1"/>
  <c r="BX1089" i="6" s="1"/>
  <c r="D1090" i="6"/>
  <c r="BV1090" i="6" s="1"/>
  <c r="BW1090" i="6" s="1"/>
  <c r="BX1090" i="6" s="1"/>
  <c r="D1091" i="6"/>
  <c r="BV1091" i="6" s="1"/>
  <c r="BW1091" i="6" s="1"/>
  <c r="BX1091" i="6" s="1"/>
  <c r="D1092" i="6"/>
  <c r="BV1092" i="6" s="1"/>
  <c r="BW1092" i="6" s="1"/>
  <c r="BX1092" i="6" s="1"/>
  <c r="D1093" i="6"/>
  <c r="BV1093" i="6" s="1"/>
  <c r="BW1093" i="6" s="1"/>
  <c r="BX1093" i="6" s="1"/>
  <c r="D1094" i="6"/>
  <c r="BV1094" i="6" s="1"/>
  <c r="BW1094" i="6" s="1"/>
  <c r="BX1094" i="6" s="1"/>
  <c r="D1095" i="6"/>
  <c r="BV1095" i="6" s="1"/>
  <c r="BW1095" i="6" s="1"/>
  <c r="BX1095" i="6" s="1"/>
  <c r="D1096" i="6"/>
  <c r="BV1096" i="6" s="1"/>
  <c r="BW1096" i="6" s="1"/>
  <c r="BX1096" i="6" s="1"/>
  <c r="D1097" i="6"/>
  <c r="BV1097" i="6" s="1"/>
  <c r="BW1097" i="6" s="1"/>
  <c r="BX1097" i="6" s="1"/>
  <c r="D1098" i="6"/>
  <c r="BV1098" i="6" s="1"/>
  <c r="BW1098" i="6" s="1"/>
  <c r="BX1098" i="6" s="1"/>
  <c r="D1099" i="6"/>
  <c r="BV1099" i="6" s="1"/>
  <c r="BW1099" i="6" s="1"/>
  <c r="BX1099" i="6" s="1"/>
  <c r="D1100" i="6"/>
  <c r="BV1100" i="6" s="1"/>
  <c r="BW1100" i="6" s="1"/>
  <c r="BX1100" i="6" s="1"/>
  <c r="D1101" i="6"/>
  <c r="BV1101" i="6" s="1"/>
  <c r="BW1101" i="6" s="1"/>
  <c r="BX1101" i="6" s="1"/>
  <c r="D1102" i="6"/>
  <c r="BV1102" i="6" s="1"/>
  <c r="BW1102" i="6" s="1"/>
  <c r="BX1102" i="6" s="1"/>
  <c r="D1103" i="6"/>
  <c r="BV1103" i="6" s="1"/>
  <c r="BW1103" i="6" s="1"/>
  <c r="BX1103" i="6" s="1"/>
  <c r="D1104" i="6"/>
  <c r="BV1104" i="6" s="1"/>
  <c r="BW1104" i="6" s="1"/>
  <c r="BX1104" i="6" s="1"/>
  <c r="D1105" i="6"/>
  <c r="BV1105" i="6" s="1"/>
  <c r="BW1105" i="6" s="1"/>
  <c r="BX1105" i="6" s="1"/>
  <c r="D1106" i="6"/>
  <c r="BV1106" i="6" s="1"/>
  <c r="BW1106" i="6" s="1"/>
  <c r="BX1106" i="6" s="1"/>
  <c r="D1107" i="6"/>
  <c r="BV1107" i="6" s="1"/>
  <c r="BW1107" i="6" s="1"/>
  <c r="BX1107" i="6" s="1"/>
  <c r="D1108" i="6"/>
  <c r="BV1108" i="6" s="1"/>
  <c r="BW1108" i="6" s="1"/>
  <c r="BX1108" i="6" s="1"/>
  <c r="D1109" i="6"/>
  <c r="BV1109" i="6" s="1"/>
  <c r="BW1109" i="6" s="1"/>
  <c r="BX1109" i="6" s="1"/>
  <c r="D1110" i="6"/>
  <c r="BV1110" i="6" s="1"/>
  <c r="BW1110" i="6" s="1"/>
  <c r="BX1110" i="6" s="1"/>
  <c r="D1111" i="6"/>
  <c r="BV1111" i="6" s="1"/>
  <c r="BW1111" i="6" s="1"/>
  <c r="BX1111" i="6" s="1"/>
  <c r="D1112" i="6"/>
  <c r="BV1112" i="6" s="1"/>
  <c r="BW1112" i="6" s="1"/>
  <c r="BX1112" i="6" s="1"/>
  <c r="D1113" i="6"/>
  <c r="BV1113" i="6" s="1"/>
  <c r="BW1113" i="6" s="1"/>
  <c r="BX1113" i="6" s="1"/>
  <c r="D1114" i="6"/>
  <c r="BV1114" i="6" s="1"/>
  <c r="BW1114" i="6" s="1"/>
  <c r="BX1114" i="6" s="1"/>
  <c r="D1115" i="6"/>
  <c r="BV1115" i="6" s="1"/>
  <c r="BW1115" i="6" s="1"/>
  <c r="BX1115" i="6" s="1"/>
  <c r="D1116" i="6"/>
  <c r="BV1116" i="6" s="1"/>
  <c r="BW1116" i="6" s="1"/>
  <c r="BX1116" i="6" s="1"/>
  <c r="D1117" i="6"/>
  <c r="BV1117" i="6" s="1"/>
  <c r="BW1117" i="6" s="1"/>
  <c r="BX1117" i="6" s="1"/>
  <c r="D1118" i="6"/>
  <c r="BV1118" i="6" s="1"/>
  <c r="BW1118" i="6" s="1"/>
  <c r="BX1118" i="6" s="1"/>
  <c r="D1119" i="6"/>
  <c r="BV1119" i="6" s="1"/>
  <c r="BW1119" i="6" s="1"/>
  <c r="BX1119" i="6" s="1"/>
  <c r="D1120" i="6"/>
  <c r="BV1120" i="6" s="1"/>
  <c r="BW1120" i="6" s="1"/>
  <c r="BX1120" i="6" s="1"/>
  <c r="D1121" i="6"/>
  <c r="BV1121" i="6" s="1"/>
  <c r="BW1121" i="6" s="1"/>
  <c r="BX1121" i="6" s="1"/>
  <c r="D1122" i="6"/>
  <c r="BV1122" i="6" s="1"/>
  <c r="BW1122" i="6" s="1"/>
  <c r="BX1122" i="6" s="1"/>
  <c r="D1123" i="6"/>
  <c r="BV1123" i="6" s="1"/>
  <c r="BW1123" i="6" s="1"/>
  <c r="BX1123" i="6" s="1"/>
  <c r="D1124" i="6"/>
  <c r="BV1124" i="6" s="1"/>
  <c r="BW1124" i="6" s="1"/>
  <c r="BX1124" i="6" s="1"/>
  <c r="D1125" i="6"/>
  <c r="BV1125" i="6" s="1"/>
  <c r="BW1125" i="6" s="1"/>
  <c r="BX1125" i="6" s="1"/>
  <c r="D1126" i="6"/>
  <c r="BV1126" i="6" s="1"/>
  <c r="BW1126" i="6" s="1"/>
  <c r="BX1126" i="6" s="1"/>
  <c r="D1127" i="6"/>
  <c r="BV1127" i="6" s="1"/>
  <c r="BW1127" i="6" s="1"/>
  <c r="BX1127" i="6" s="1"/>
  <c r="D1128" i="6"/>
  <c r="BV1128" i="6" s="1"/>
  <c r="BW1128" i="6" s="1"/>
  <c r="BX1128" i="6" s="1"/>
  <c r="D1129" i="6"/>
  <c r="BV1129" i="6" s="1"/>
  <c r="BW1129" i="6" s="1"/>
  <c r="BX1129" i="6" s="1"/>
  <c r="D1130" i="6"/>
  <c r="BV1130" i="6" s="1"/>
  <c r="BW1130" i="6" s="1"/>
  <c r="BX1130" i="6" s="1"/>
  <c r="D1131" i="6"/>
  <c r="BV1131" i="6" s="1"/>
  <c r="BW1131" i="6" s="1"/>
  <c r="BX1131" i="6" s="1"/>
  <c r="D1132" i="6"/>
  <c r="BV1132" i="6" s="1"/>
  <c r="BW1132" i="6" s="1"/>
  <c r="BX1132" i="6" s="1"/>
  <c r="D1133" i="6"/>
  <c r="BV1133" i="6" s="1"/>
  <c r="BW1133" i="6" s="1"/>
  <c r="BX1133" i="6" s="1"/>
  <c r="D1134" i="6"/>
  <c r="BV1134" i="6" s="1"/>
  <c r="BW1134" i="6" s="1"/>
  <c r="BX1134" i="6" s="1"/>
  <c r="D1135" i="6"/>
  <c r="BV1135" i="6" s="1"/>
  <c r="BW1135" i="6" s="1"/>
  <c r="BX1135" i="6" s="1"/>
  <c r="D1136" i="6"/>
  <c r="BV1136" i="6" s="1"/>
  <c r="BW1136" i="6" s="1"/>
  <c r="BX1136" i="6" s="1"/>
  <c r="D1137" i="6"/>
  <c r="BV1137" i="6" s="1"/>
  <c r="BW1137" i="6" s="1"/>
  <c r="BX1137" i="6" s="1"/>
  <c r="D1138" i="6"/>
  <c r="BV1138" i="6" s="1"/>
  <c r="BW1138" i="6" s="1"/>
  <c r="BX1138" i="6" s="1"/>
  <c r="D1139" i="6"/>
  <c r="BV1139" i="6" s="1"/>
  <c r="BW1139" i="6" s="1"/>
  <c r="BX1139" i="6" s="1"/>
  <c r="D1140" i="6"/>
  <c r="BV1140" i="6" s="1"/>
  <c r="BW1140" i="6" s="1"/>
  <c r="BX1140" i="6" s="1"/>
  <c r="D1141" i="6"/>
  <c r="BV1141" i="6" s="1"/>
  <c r="BW1141" i="6" s="1"/>
  <c r="BX1141" i="6" s="1"/>
  <c r="D1142" i="6"/>
  <c r="BV1142" i="6" s="1"/>
  <c r="BW1142" i="6" s="1"/>
  <c r="BX1142" i="6" s="1"/>
  <c r="D1143" i="6"/>
  <c r="BV1143" i="6" s="1"/>
  <c r="BW1143" i="6" s="1"/>
  <c r="BX1143" i="6" s="1"/>
  <c r="D1144" i="6"/>
  <c r="BV1144" i="6" s="1"/>
  <c r="BW1144" i="6" s="1"/>
  <c r="BX1144" i="6" s="1"/>
  <c r="D1145" i="6"/>
  <c r="BV1145" i="6" s="1"/>
  <c r="BW1145" i="6" s="1"/>
  <c r="BX1145" i="6" s="1"/>
  <c r="D1146" i="6"/>
  <c r="BV1146" i="6" s="1"/>
  <c r="BW1146" i="6" s="1"/>
  <c r="BX1146" i="6" s="1"/>
  <c r="D1147" i="6"/>
  <c r="BV1147" i="6" s="1"/>
  <c r="BW1147" i="6" s="1"/>
  <c r="BX1147" i="6" s="1"/>
  <c r="D1148" i="6"/>
  <c r="BV1148" i="6" s="1"/>
  <c r="BW1148" i="6" s="1"/>
  <c r="BX1148" i="6" s="1"/>
  <c r="D1149" i="6"/>
  <c r="BV1149" i="6" s="1"/>
  <c r="BW1149" i="6" s="1"/>
  <c r="BX1149" i="6" s="1"/>
  <c r="D1150" i="6"/>
  <c r="BV1150" i="6" s="1"/>
  <c r="BW1150" i="6" s="1"/>
  <c r="BX1150" i="6" s="1"/>
  <c r="D1151" i="6"/>
  <c r="BV1151" i="6" s="1"/>
  <c r="BW1151" i="6" s="1"/>
  <c r="BX1151" i="6" s="1"/>
  <c r="D1152" i="6"/>
  <c r="BV1152" i="6" s="1"/>
  <c r="BW1152" i="6" s="1"/>
  <c r="BX1152" i="6" s="1"/>
  <c r="D1153" i="6"/>
  <c r="BV1153" i="6" s="1"/>
  <c r="BW1153" i="6" s="1"/>
  <c r="BX1153" i="6" s="1"/>
  <c r="D1154" i="6"/>
  <c r="BV1154" i="6" s="1"/>
  <c r="BW1154" i="6" s="1"/>
  <c r="BX1154" i="6" s="1"/>
  <c r="D1155" i="6"/>
  <c r="BV1155" i="6" s="1"/>
  <c r="BW1155" i="6" s="1"/>
  <c r="BX1155" i="6" s="1"/>
  <c r="D1156" i="6"/>
  <c r="BV1156" i="6" s="1"/>
  <c r="BW1156" i="6" s="1"/>
  <c r="BX1156" i="6" s="1"/>
  <c r="D1157" i="6"/>
  <c r="BV1157" i="6" s="1"/>
  <c r="BW1157" i="6" s="1"/>
  <c r="BX1157" i="6" s="1"/>
  <c r="D1158" i="6"/>
  <c r="BV1158" i="6" s="1"/>
  <c r="BW1158" i="6" s="1"/>
  <c r="BX1158" i="6" s="1"/>
  <c r="D1159" i="6"/>
  <c r="BV1159" i="6" s="1"/>
  <c r="BW1159" i="6" s="1"/>
  <c r="BX1159" i="6" s="1"/>
  <c r="D1160" i="6"/>
  <c r="BV1160" i="6" s="1"/>
  <c r="BW1160" i="6" s="1"/>
  <c r="BX1160" i="6" s="1"/>
  <c r="D1161" i="6"/>
  <c r="BV1161" i="6" s="1"/>
  <c r="BW1161" i="6" s="1"/>
  <c r="BX1161" i="6" s="1"/>
  <c r="D1162" i="6"/>
  <c r="BV1162" i="6" s="1"/>
  <c r="BW1162" i="6" s="1"/>
  <c r="BX1162" i="6" s="1"/>
  <c r="D1163" i="6"/>
  <c r="BV1163" i="6" s="1"/>
  <c r="BW1163" i="6" s="1"/>
  <c r="BX1163" i="6" s="1"/>
  <c r="D1164" i="6"/>
  <c r="BV1164" i="6" s="1"/>
  <c r="BW1164" i="6" s="1"/>
  <c r="BX1164" i="6" s="1"/>
  <c r="D1165" i="6"/>
  <c r="BV1165" i="6" s="1"/>
  <c r="BW1165" i="6" s="1"/>
  <c r="BX1165" i="6" s="1"/>
  <c r="D1166" i="6"/>
  <c r="BV1166" i="6" s="1"/>
  <c r="BW1166" i="6" s="1"/>
  <c r="BX1166" i="6" s="1"/>
  <c r="D1167" i="6"/>
  <c r="BV1167" i="6" s="1"/>
  <c r="BW1167" i="6" s="1"/>
  <c r="BX1167" i="6" s="1"/>
  <c r="D1168" i="6"/>
  <c r="BV1168" i="6" s="1"/>
  <c r="BW1168" i="6" s="1"/>
  <c r="BX1168" i="6" s="1"/>
  <c r="D1169" i="6"/>
  <c r="BV1169" i="6" s="1"/>
  <c r="BW1169" i="6" s="1"/>
  <c r="BX1169" i="6" s="1"/>
  <c r="D1170" i="6"/>
  <c r="BV1170" i="6" s="1"/>
  <c r="BW1170" i="6" s="1"/>
  <c r="BX1170" i="6" s="1"/>
  <c r="BH1052" i="6"/>
  <c r="BJ1052" i="6" s="1"/>
  <c r="BI1052" i="6"/>
  <c r="BL1052" i="6"/>
  <c r="BN1052" i="6" s="1"/>
  <c r="BM1052" i="6"/>
  <c r="BP1052" i="6"/>
  <c r="BQ1052" i="6"/>
  <c r="BH1053" i="6"/>
  <c r="BI1053" i="6"/>
  <c r="BL1053" i="6"/>
  <c r="BM1053" i="6"/>
  <c r="BP1053" i="6"/>
  <c r="BQ1053" i="6"/>
  <c r="BG1054" i="6"/>
  <c r="BH1054" i="6"/>
  <c r="BI1054" i="6"/>
  <c r="BL1054" i="6"/>
  <c r="BM1054" i="6"/>
  <c r="BP1054" i="6"/>
  <c r="BQ1054" i="6"/>
  <c r="BH1055" i="6"/>
  <c r="BI1055" i="6"/>
  <c r="BL1055" i="6"/>
  <c r="BM1055" i="6"/>
  <c r="BP1055" i="6"/>
  <c r="BQ1055" i="6"/>
  <c r="BH1056" i="6"/>
  <c r="BI1056" i="6"/>
  <c r="BL1056" i="6"/>
  <c r="BM1056" i="6"/>
  <c r="BP1056" i="6"/>
  <c r="BQ1056" i="6"/>
  <c r="BR1056" i="6" s="1"/>
  <c r="BH1057" i="6"/>
  <c r="BI1057" i="6"/>
  <c r="BK1057" i="6"/>
  <c r="BL1057" i="6"/>
  <c r="BM1057" i="6"/>
  <c r="BP1057" i="6"/>
  <c r="BQ1057" i="6"/>
  <c r="BH1058" i="6"/>
  <c r="BI1058" i="6"/>
  <c r="BL1058" i="6"/>
  <c r="BM1058" i="6"/>
  <c r="BP1058" i="6"/>
  <c r="BQ1058" i="6"/>
  <c r="BH1059" i="6"/>
  <c r="BI1059" i="6"/>
  <c r="BL1059" i="6"/>
  <c r="BM1059" i="6"/>
  <c r="BP1059" i="6"/>
  <c r="BQ1059" i="6"/>
  <c r="BH1060" i="6"/>
  <c r="BI1060" i="6"/>
  <c r="BL1060" i="6"/>
  <c r="BM1060" i="6"/>
  <c r="O1060" i="6"/>
  <c r="BO1060" i="6" s="1"/>
  <c r="BP1060" i="6"/>
  <c r="BQ1060" i="6"/>
  <c r="BR1060" i="6" s="1"/>
  <c r="BH1061" i="6"/>
  <c r="BI1061" i="6"/>
  <c r="BL1061" i="6"/>
  <c r="BM1061" i="6"/>
  <c r="BP1061" i="6"/>
  <c r="BQ1061" i="6"/>
  <c r="BH1062" i="6"/>
  <c r="BI1062" i="6"/>
  <c r="N1062" i="6"/>
  <c r="BK1062" i="6"/>
  <c r="BN1062" i="6" s="1"/>
  <c r="BL1062" i="6"/>
  <c r="BM1062" i="6"/>
  <c r="BP1062" i="6"/>
  <c r="BQ1062" i="6"/>
  <c r="BH1063" i="6"/>
  <c r="BI1063" i="6"/>
  <c r="BL1063" i="6"/>
  <c r="BM1063" i="6"/>
  <c r="BP1063" i="6"/>
  <c r="BQ1063" i="6"/>
  <c r="BH1064" i="6"/>
  <c r="BI1064" i="6"/>
  <c r="BL1064" i="6"/>
  <c r="BM1064" i="6"/>
  <c r="BP1064" i="6"/>
  <c r="BQ1064" i="6"/>
  <c r="M1065" i="6"/>
  <c r="BG1065" i="6"/>
  <c r="BJ1065" i="6" s="1"/>
  <c r="BH1065" i="6"/>
  <c r="BI1065" i="6"/>
  <c r="BL1065" i="6"/>
  <c r="BM1065" i="6"/>
  <c r="BP1065" i="6"/>
  <c r="BQ1065" i="6"/>
  <c r="M1066" i="6"/>
  <c r="BG1066" i="6"/>
  <c r="BH1066" i="6"/>
  <c r="BI1066" i="6"/>
  <c r="BJ1066" i="6" s="1"/>
  <c r="BL1066" i="6"/>
  <c r="BM1066" i="6"/>
  <c r="BP1066" i="6"/>
  <c r="BQ1066" i="6"/>
  <c r="BH1067" i="6"/>
  <c r="BI1067" i="6"/>
  <c r="BL1067" i="6"/>
  <c r="BM1067" i="6"/>
  <c r="O1067" i="6"/>
  <c r="BO1067" i="6"/>
  <c r="BP1067" i="6"/>
  <c r="BQ1067" i="6"/>
  <c r="BH1068" i="6"/>
  <c r="BI1068" i="6"/>
  <c r="BL1068" i="6"/>
  <c r="BM1068" i="6"/>
  <c r="BP1068" i="6"/>
  <c r="BQ1068" i="6"/>
  <c r="BR1068" i="6" s="1"/>
  <c r="BH1069" i="6"/>
  <c r="BI1069" i="6"/>
  <c r="BL1069" i="6"/>
  <c r="BM1069" i="6"/>
  <c r="BP1069" i="6"/>
  <c r="BQ1069" i="6"/>
  <c r="BH1070" i="6"/>
  <c r="BI1070" i="6"/>
  <c r="BL1070" i="6"/>
  <c r="BM1070" i="6"/>
  <c r="BP1070" i="6"/>
  <c r="BQ1070" i="6"/>
  <c r="BH1071" i="6"/>
  <c r="BI1071" i="6"/>
  <c r="BL1071" i="6"/>
  <c r="BM1071" i="6"/>
  <c r="BN1071" i="6" s="1"/>
  <c r="BP1071" i="6"/>
  <c r="BQ1071" i="6"/>
  <c r="BH1072" i="6"/>
  <c r="BI1072" i="6"/>
  <c r="BL1072" i="6"/>
  <c r="BM1072" i="6"/>
  <c r="O1072" i="6"/>
  <c r="BO1072" i="6"/>
  <c r="BP1072" i="6"/>
  <c r="BQ1072" i="6"/>
  <c r="BH1073" i="6"/>
  <c r="BI1073" i="6"/>
  <c r="BL1073" i="6"/>
  <c r="BM1073" i="6"/>
  <c r="BP1073" i="6"/>
  <c r="BQ1073" i="6"/>
  <c r="BH1074" i="6"/>
  <c r="BI1074" i="6"/>
  <c r="BL1074" i="6"/>
  <c r="BM1074" i="6"/>
  <c r="BP1074" i="6"/>
  <c r="BQ1074" i="6"/>
  <c r="BH1075" i="6"/>
  <c r="BI1075" i="6"/>
  <c r="BL1075" i="6"/>
  <c r="BM1075" i="6"/>
  <c r="BP1075" i="6"/>
  <c r="BQ1075" i="6"/>
  <c r="M1076" i="6"/>
  <c r="BG1076" i="6" s="1"/>
  <c r="BJ1076" i="6" s="1"/>
  <c r="BH1076" i="6"/>
  <c r="BI1076" i="6"/>
  <c r="BL1076" i="6"/>
  <c r="BM1076" i="6"/>
  <c r="BP1076" i="6"/>
  <c r="BQ1076" i="6"/>
  <c r="BH1077" i="6"/>
  <c r="BI1077" i="6"/>
  <c r="BL1077" i="6"/>
  <c r="BM1077" i="6"/>
  <c r="BP1077" i="6"/>
  <c r="BR1077" i="6" s="1"/>
  <c r="BQ1077" i="6"/>
  <c r="BH1078" i="6"/>
  <c r="BJ1078" i="6" s="1"/>
  <c r="BI1078" i="6"/>
  <c r="BL1078" i="6"/>
  <c r="BM1078" i="6"/>
  <c r="O1078" i="6"/>
  <c r="BO1078" i="6"/>
  <c r="BP1078" i="6"/>
  <c r="BQ1078" i="6"/>
  <c r="BH1079" i="6"/>
  <c r="BI1079" i="6"/>
  <c r="N1079" i="6"/>
  <c r="BK1079" i="6" s="1"/>
  <c r="BL1079" i="6"/>
  <c r="BM1079" i="6"/>
  <c r="BN1079" i="6" s="1"/>
  <c r="BP1079" i="6"/>
  <c r="BQ1079" i="6"/>
  <c r="BH1080" i="6"/>
  <c r="BI1080" i="6"/>
  <c r="BL1080" i="6"/>
  <c r="BM1080" i="6"/>
  <c r="BP1080" i="6"/>
  <c r="BQ1080" i="6"/>
  <c r="BH1081" i="6"/>
  <c r="BI1081" i="6"/>
  <c r="N1081" i="6"/>
  <c r="BK1081" i="6" s="1"/>
  <c r="BL1081" i="6"/>
  <c r="BM1081" i="6"/>
  <c r="BP1081" i="6"/>
  <c r="BR1081" i="6" s="1"/>
  <c r="BQ1081" i="6"/>
  <c r="BH1082" i="6"/>
  <c r="BI1082" i="6"/>
  <c r="BL1082" i="6"/>
  <c r="BM1082" i="6"/>
  <c r="BP1082" i="6"/>
  <c r="BQ1082" i="6"/>
  <c r="BH1083" i="6"/>
  <c r="BI1083" i="6"/>
  <c r="BL1083" i="6"/>
  <c r="BM1083" i="6"/>
  <c r="BP1083" i="6"/>
  <c r="BQ1083" i="6"/>
  <c r="BH1084" i="6"/>
  <c r="BJ1084" i="6" s="1"/>
  <c r="BI1084" i="6"/>
  <c r="BL1084" i="6"/>
  <c r="BM1084" i="6"/>
  <c r="O1084" i="6"/>
  <c r="BO1084" i="6"/>
  <c r="BP1084" i="6"/>
  <c r="BQ1084" i="6"/>
  <c r="BH1085" i="6"/>
  <c r="BI1085" i="6"/>
  <c r="BL1085" i="6"/>
  <c r="BM1085" i="6"/>
  <c r="BP1085" i="6"/>
  <c r="BQ1085" i="6"/>
  <c r="BH1086" i="6"/>
  <c r="BI1086" i="6"/>
  <c r="N1086" i="6"/>
  <c r="BK1086" i="6" s="1"/>
  <c r="BL1086" i="6"/>
  <c r="BM1086" i="6"/>
  <c r="BP1086" i="6"/>
  <c r="BQ1086" i="6"/>
  <c r="BH1087" i="6"/>
  <c r="BI1087" i="6"/>
  <c r="BL1087" i="6"/>
  <c r="BM1087" i="6"/>
  <c r="BP1087" i="6"/>
  <c r="BQ1087" i="6"/>
  <c r="BH1088" i="6"/>
  <c r="BI1088" i="6"/>
  <c r="BL1088" i="6"/>
  <c r="BM1088" i="6"/>
  <c r="BP1088" i="6"/>
  <c r="BR1088" i="6" s="1"/>
  <c r="BQ1088" i="6"/>
  <c r="M1089" i="6"/>
  <c r="BG1089" i="6"/>
  <c r="BH1089" i="6"/>
  <c r="BI1089" i="6"/>
  <c r="BL1089" i="6"/>
  <c r="BM1089" i="6"/>
  <c r="O1089" i="6"/>
  <c r="BO1089" i="6" s="1"/>
  <c r="BP1089" i="6"/>
  <c r="BQ1089" i="6"/>
  <c r="BH1090" i="6"/>
  <c r="BJ1090" i="6" s="1"/>
  <c r="BI1090" i="6"/>
  <c r="BL1090" i="6"/>
  <c r="BN1090" i="6" s="1"/>
  <c r="BM1090" i="6"/>
  <c r="BP1090" i="6"/>
  <c r="BQ1090" i="6"/>
  <c r="BH1091" i="6"/>
  <c r="BI1091" i="6"/>
  <c r="BL1091" i="6"/>
  <c r="BM1091" i="6"/>
  <c r="BP1091" i="6"/>
  <c r="BQ1091" i="6"/>
  <c r="BH1092" i="6"/>
  <c r="BI1092" i="6"/>
  <c r="BL1092" i="6"/>
  <c r="BM1092" i="6"/>
  <c r="BP1092" i="6"/>
  <c r="BR1092" i="6" s="1"/>
  <c r="BQ1092" i="6"/>
  <c r="BH1093" i="6"/>
  <c r="BI1093" i="6"/>
  <c r="BL1093" i="6"/>
  <c r="BM1093" i="6"/>
  <c r="BP1093" i="6"/>
  <c r="BQ1093" i="6"/>
  <c r="BH1094" i="6"/>
  <c r="BI1094" i="6"/>
  <c r="BL1094" i="6"/>
  <c r="BM1094" i="6"/>
  <c r="BP1094" i="6"/>
  <c r="BQ1094" i="6"/>
  <c r="BH1095" i="6"/>
  <c r="BI1095" i="6"/>
  <c r="BL1095" i="6"/>
  <c r="BM1095" i="6"/>
  <c r="BP1095" i="6"/>
  <c r="BQ1095" i="6"/>
  <c r="BH1096" i="6"/>
  <c r="BI1096" i="6"/>
  <c r="BL1096" i="6"/>
  <c r="BM1096" i="6"/>
  <c r="BP1096" i="6"/>
  <c r="BQ1096" i="6"/>
  <c r="BH1097" i="6"/>
  <c r="BI1097" i="6"/>
  <c r="BL1097" i="6"/>
  <c r="BM1097" i="6"/>
  <c r="BP1097" i="6"/>
  <c r="BQ1097" i="6"/>
  <c r="BH1098" i="6"/>
  <c r="BI1098" i="6"/>
  <c r="BL1098" i="6"/>
  <c r="BM1098" i="6"/>
  <c r="BP1098" i="6"/>
  <c r="BQ1098" i="6"/>
  <c r="BH1099" i="6"/>
  <c r="BI1099" i="6"/>
  <c r="N1099" i="6"/>
  <c r="BK1099" i="6" s="1"/>
  <c r="BN1099" i="6" s="1"/>
  <c r="BL1099" i="6"/>
  <c r="BM1099" i="6"/>
  <c r="BP1099" i="6"/>
  <c r="BQ1099" i="6"/>
  <c r="BH1100" i="6"/>
  <c r="BI1100" i="6"/>
  <c r="BL1100" i="6"/>
  <c r="BM1100" i="6"/>
  <c r="BP1100" i="6"/>
  <c r="BQ1100" i="6"/>
  <c r="BH1101" i="6"/>
  <c r="BI1101" i="6"/>
  <c r="BL1101" i="6"/>
  <c r="BM1101" i="6"/>
  <c r="BP1101" i="6"/>
  <c r="BQ1101" i="6"/>
  <c r="BR1101" i="6" s="1"/>
  <c r="BH1102" i="6"/>
  <c r="BI1102" i="6"/>
  <c r="BL1102" i="6"/>
  <c r="BM1102" i="6"/>
  <c r="BP1102" i="6"/>
  <c r="BQ1102" i="6"/>
  <c r="BH1103" i="6"/>
  <c r="BI1103" i="6"/>
  <c r="N1103" i="6"/>
  <c r="BK1103" i="6" s="1"/>
  <c r="BL1103" i="6"/>
  <c r="BM1103" i="6"/>
  <c r="BP1103" i="6"/>
  <c r="BQ1103" i="6"/>
  <c r="BH1104" i="6"/>
  <c r="BI1104" i="6"/>
  <c r="BL1104" i="6"/>
  <c r="BM1104" i="6"/>
  <c r="BP1104" i="6"/>
  <c r="BQ1104" i="6"/>
  <c r="BH1105" i="6"/>
  <c r="BI1105" i="6"/>
  <c r="BL1105" i="6"/>
  <c r="BM1105" i="6"/>
  <c r="BP1105" i="6"/>
  <c r="BQ1105" i="6"/>
  <c r="BH1106" i="6"/>
  <c r="BJ1106" i="6" s="1"/>
  <c r="BI1106" i="6"/>
  <c r="BL1106" i="6"/>
  <c r="BM1106" i="6"/>
  <c r="BP1106" i="6"/>
  <c r="BQ1106" i="6"/>
  <c r="BH1107" i="6"/>
  <c r="BI1107" i="6"/>
  <c r="BL1107" i="6"/>
  <c r="BM1107" i="6"/>
  <c r="O1107" i="6"/>
  <c r="BO1107" i="6" s="1"/>
  <c r="BR1107" i="6" s="1"/>
  <c r="BP1107" i="6"/>
  <c r="BQ1107" i="6"/>
  <c r="BH1108" i="6"/>
  <c r="BI1108" i="6"/>
  <c r="BL1108" i="6"/>
  <c r="BM1108" i="6"/>
  <c r="BN1108" i="6" s="1"/>
  <c r="BP1108" i="6"/>
  <c r="BQ1108" i="6"/>
  <c r="BH1109" i="6"/>
  <c r="BI1109" i="6"/>
  <c r="BL1109" i="6"/>
  <c r="BM1109" i="6"/>
  <c r="BP1109" i="6"/>
  <c r="BQ1109" i="6"/>
  <c r="BH1110" i="6"/>
  <c r="BI1110" i="6"/>
  <c r="BL1110" i="6"/>
  <c r="BM1110" i="6"/>
  <c r="BP1110" i="6"/>
  <c r="BQ1110" i="6"/>
  <c r="M1111" i="6"/>
  <c r="BG1111" i="6"/>
  <c r="BH1111" i="6"/>
  <c r="BI1111" i="6"/>
  <c r="BL1111" i="6"/>
  <c r="BM1111" i="6"/>
  <c r="BP1111" i="6"/>
  <c r="BQ1111" i="6"/>
  <c r="BH1112" i="6"/>
  <c r="BI1112" i="6"/>
  <c r="BL1112" i="6"/>
  <c r="BM1112" i="6"/>
  <c r="BP1112" i="6"/>
  <c r="BQ1112" i="6"/>
  <c r="BH1113" i="6"/>
  <c r="BI1113" i="6"/>
  <c r="BL1113" i="6"/>
  <c r="BM1113" i="6"/>
  <c r="BP1113" i="6"/>
  <c r="BQ1113" i="6"/>
  <c r="BH1114" i="6"/>
  <c r="BI1114" i="6"/>
  <c r="BL1114" i="6"/>
  <c r="BM1114" i="6"/>
  <c r="O1114" i="6"/>
  <c r="BO1114" i="6"/>
  <c r="BR1114" i="6" s="1"/>
  <c r="BP1114" i="6"/>
  <c r="BQ1114" i="6"/>
  <c r="BH1115" i="6"/>
  <c r="BI1115" i="6"/>
  <c r="BL1115" i="6"/>
  <c r="BM1115" i="6"/>
  <c r="BP1115" i="6"/>
  <c r="BQ1115" i="6"/>
  <c r="BH1116" i="6"/>
  <c r="BI1116" i="6"/>
  <c r="BL1116" i="6"/>
  <c r="BM1116" i="6"/>
  <c r="BP1116" i="6"/>
  <c r="BQ1116" i="6"/>
  <c r="BR1116" i="6" s="1"/>
  <c r="BH1117" i="6"/>
  <c r="BI1117" i="6"/>
  <c r="BL1117" i="6"/>
  <c r="BM1117" i="6"/>
  <c r="BP1117" i="6"/>
  <c r="BQ1117" i="6"/>
  <c r="BH1118" i="6"/>
  <c r="BI1118" i="6"/>
  <c r="BL1118" i="6"/>
  <c r="BM1118" i="6"/>
  <c r="BP1118" i="6"/>
  <c r="BQ1118" i="6"/>
  <c r="BH1119" i="6"/>
  <c r="BI1119" i="6"/>
  <c r="BL1119" i="6"/>
  <c r="BM1119" i="6"/>
  <c r="BN1119" i="6" s="1"/>
  <c r="BP1119" i="6"/>
  <c r="BQ1119" i="6"/>
  <c r="BH1120" i="6"/>
  <c r="BI1120" i="6"/>
  <c r="BL1120" i="6"/>
  <c r="BM1120" i="6"/>
  <c r="BP1120" i="6"/>
  <c r="BQ1120" i="6"/>
  <c r="BH1121" i="6"/>
  <c r="BI1121" i="6"/>
  <c r="BL1121" i="6"/>
  <c r="BM1121" i="6"/>
  <c r="BN1121" i="6" s="1"/>
  <c r="BP1121" i="6"/>
  <c r="BQ1121" i="6"/>
  <c r="BH1122" i="6"/>
  <c r="BI1122" i="6"/>
  <c r="BL1122" i="6"/>
  <c r="BM1122" i="6"/>
  <c r="BP1122" i="6"/>
  <c r="BQ1122" i="6"/>
  <c r="M1123" i="6"/>
  <c r="BG1123" i="6" s="1"/>
  <c r="BH1123" i="6"/>
  <c r="BI1123" i="6"/>
  <c r="BL1123" i="6"/>
  <c r="BM1123" i="6"/>
  <c r="BP1123" i="6"/>
  <c r="BQ1123" i="6"/>
  <c r="BH1124" i="6"/>
  <c r="BJ1124" i="6" s="1"/>
  <c r="BI1124" i="6"/>
  <c r="BL1124" i="6"/>
  <c r="BM1124" i="6"/>
  <c r="BP1124" i="6"/>
  <c r="BQ1124" i="6"/>
  <c r="BH1125" i="6"/>
  <c r="BI1125" i="6"/>
  <c r="BL1125" i="6"/>
  <c r="BM1125" i="6"/>
  <c r="BP1125" i="6"/>
  <c r="BQ1125" i="6"/>
  <c r="BH1126" i="6"/>
  <c r="BJ1126" i="6" s="1"/>
  <c r="BI1126" i="6"/>
  <c r="BL1126" i="6"/>
  <c r="BM1126" i="6"/>
  <c r="BP1126" i="6"/>
  <c r="BQ1126" i="6"/>
  <c r="BH1127" i="6"/>
  <c r="BI1127" i="6"/>
  <c r="BL1127" i="6"/>
  <c r="BM1127" i="6"/>
  <c r="BP1127" i="6"/>
  <c r="BQ1127" i="6"/>
  <c r="BH1128" i="6"/>
  <c r="BI1128" i="6"/>
  <c r="BL1128" i="6"/>
  <c r="BM1128" i="6"/>
  <c r="BP1128" i="6"/>
  <c r="BR1128" i="6" s="1"/>
  <c r="BQ1128" i="6"/>
  <c r="BH1129" i="6"/>
  <c r="BI1129" i="6"/>
  <c r="BL1129" i="6"/>
  <c r="BM1129" i="6"/>
  <c r="BP1129" i="6"/>
  <c r="BQ1129" i="6"/>
  <c r="BH1130" i="6"/>
  <c r="BI1130" i="6"/>
  <c r="BL1130" i="6"/>
  <c r="BM1130" i="6"/>
  <c r="BP1130" i="6"/>
  <c r="BR1130" i="6" s="1"/>
  <c r="BQ1130" i="6"/>
  <c r="BH1131" i="6"/>
  <c r="BI1131" i="6"/>
  <c r="BL1131" i="6"/>
  <c r="BM1131" i="6"/>
  <c r="BP1131" i="6"/>
  <c r="BQ1131" i="6"/>
  <c r="BH1132" i="6"/>
  <c r="BI1132" i="6"/>
  <c r="BL1132" i="6"/>
  <c r="BM1132" i="6"/>
  <c r="BP1132" i="6"/>
  <c r="BQ1132" i="6"/>
  <c r="BH1133" i="6"/>
  <c r="BI1133" i="6"/>
  <c r="BL1133" i="6"/>
  <c r="BM1133" i="6"/>
  <c r="BP1133" i="6"/>
  <c r="BQ1133" i="6"/>
  <c r="BH1134" i="6"/>
  <c r="BI1134" i="6"/>
  <c r="N1134" i="6"/>
  <c r="BK1134" i="6" s="1"/>
  <c r="BL1134" i="6"/>
  <c r="BM1134" i="6"/>
  <c r="BP1134" i="6"/>
  <c r="BQ1134" i="6"/>
  <c r="BH1135" i="6"/>
  <c r="BI1135" i="6"/>
  <c r="BL1135" i="6"/>
  <c r="BM1135" i="6"/>
  <c r="BP1135" i="6"/>
  <c r="BQ1135" i="6"/>
  <c r="BH1136" i="6"/>
  <c r="BI1136" i="6"/>
  <c r="BL1136" i="6"/>
  <c r="BM1136" i="6"/>
  <c r="BP1136" i="6"/>
  <c r="BQ1136" i="6"/>
  <c r="BH1137" i="6"/>
  <c r="BI1137" i="6"/>
  <c r="BL1137" i="6"/>
  <c r="BM1137" i="6"/>
  <c r="BN1137" i="6" s="1"/>
  <c r="BP1137" i="6"/>
  <c r="BQ1137" i="6"/>
  <c r="BR1137" i="6" s="1"/>
  <c r="BH1138" i="6"/>
  <c r="BI1138" i="6"/>
  <c r="BL1138" i="6"/>
  <c r="BM1138" i="6"/>
  <c r="BP1138" i="6"/>
  <c r="BQ1138" i="6"/>
  <c r="BH1139" i="6"/>
  <c r="BI1139" i="6"/>
  <c r="BL1139" i="6"/>
  <c r="BM1139" i="6"/>
  <c r="BP1139" i="6"/>
  <c r="BQ1139" i="6"/>
  <c r="BH1140" i="6"/>
  <c r="BI1140" i="6"/>
  <c r="BJ1140" i="6" s="1"/>
  <c r="BL1140" i="6"/>
  <c r="BM1140" i="6"/>
  <c r="BP1140" i="6"/>
  <c r="BQ1140" i="6"/>
  <c r="BH1141" i="6"/>
  <c r="BI1141" i="6"/>
  <c r="BL1141" i="6"/>
  <c r="BM1141" i="6"/>
  <c r="O1141" i="6"/>
  <c r="BO1141" i="6" s="1"/>
  <c r="BP1141" i="6"/>
  <c r="BQ1141" i="6"/>
  <c r="BH1142" i="6"/>
  <c r="BJ1142" i="6" s="1"/>
  <c r="BI1142" i="6"/>
  <c r="BL1142" i="6"/>
  <c r="BM1142" i="6"/>
  <c r="BP1142" i="6"/>
  <c r="BQ1142" i="6"/>
  <c r="BH1143" i="6"/>
  <c r="BI1143" i="6"/>
  <c r="BL1143" i="6"/>
  <c r="BM1143" i="6"/>
  <c r="BP1143" i="6"/>
  <c r="O1143" i="6"/>
  <c r="BO1143" i="6"/>
  <c r="BQ1143" i="6"/>
  <c r="BH1144" i="6"/>
  <c r="BI1144" i="6"/>
  <c r="BL1144" i="6"/>
  <c r="BM1144" i="6"/>
  <c r="O1144" i="6"/>
  <c r="BO1144" i="6"/>
  <c r="BP1144" i="6"/>
  <c r="BR1144" i="6" s="1"/>
  <c r="BQ1144" i="6"/>
  <c r="BH1145" i="6"/>
  <c r="BI1145" i="6"/>
  <c r="BL1145" i="6"/>
  <c r="BM1145" i="6"/>
  <c r="BP1145" i="6"/>
  <c r="BQ1145" i="6"/>
  <c r="BH1146" i="6"/>
  <c r="BJ1146" i="6" s="1"/>
  <c r="BI1146" i="6"/>
  <c r="BL1146" i="6"/>
  <c r="BM1146" i="6"/>
  <c r="BP1146" i="6"/>
  <c r="BQ1146" i="6"/>
  <c r="M1147" i="6"/>
  <c r="BG1147" i="6" s="1"/>
  <c r="BJ1147" i="6" s="1"/>
  <c r="BH1147" i="6"/>
  <c r="BI1147" i="6"/>
  <c r="BL1147" i="6"/>
  <c r="BM1147" i="6"/>
  <c r="O1147" i="6"/>
  <c r="BO1147" i="6" s="1"/>
  <c r="BP1147" i="6"/>
  <c r="BQ1147" i="6"/>
  <c r="BH1148" i="6"/>
  <c r="BI1148" i="6"/>
  <c r="BL1148" i="6"/>
  <c r="BM1148" i="6"/>
  <c r="BP1148" i="6"/>
  <c r="BQ1148" i="6"/>
  <c r="BH1149" i="6"/>
  <c r="BI1149" i="6"/>
  <c r="BL1149" i="6"/>
  <c r="BM1149" i="6"/>
  <c r="BP1149" i="6"/>
  <c r="BQ1149" i="6"/>
  <c r="BH1150" i="6"/>
  <c r="BI1150" i="6"/>
  <c r="BL1150" i="6"/>
  <c r="BN1150" i="6" s="1"/>
  <c r="BM1150" i="6"/>
  <c r="BP1150" i="6"/>
  <c r="BR1150" i="6" s="1"/>
  <c r="BQ1150" i="6"/>
  <c r="M1151" i="6"/>
  <c r="BG1151" i="6" s="1"/>
  <c r="BH1151" i="6"/>
  <c r="BI1151" i="6"/>
  <c r="BL1151" i="6"/>
  <c r="BM1151" i="6"/>
  <c r="BP1151" i="6"/>
  <c r="BQ1151" i="6"/>
  <c r="BH1152" i="6"/>
  <c r="BI1152" i="6"/>
  <c r="BL1152" i="6"/>
  <c r="BM1152" i="6"/>
  <c r="O1152" i="6"/>
  <c r="BP1152" i="6"/>
  <c r="BQ1152" i="6"/>
  <c r="BH1153" i="6"/>
  <c r="BI1153" i="6"/>
  <c r="BL1153" i="6"/>
  <c r="BM1153" i="6"/>
  <c r="BP1153" i="6"/>
  <c r="BQ1153" i="6"/>
  <c r="BH1154" i="6"/>
  <c r="BI1154" i="6"/>
  <c r="N1154" i="6"/>
  <c r="BK1154" i="6" s="1"/>
  <c r="BL1154" i="6"/>
  <c r="BM1154" i="6"/>
  <c r="BP1154" i="6"/>
  <c r="BQ1154" i="6"/>
  <c r="BR1154" i="6" s="1"/>
  <c r="BH1155" i="6"/>
  <c r="BI1155" i="6"/>
  <c r="BL1155" i="6"/>
  <c r="BM1155" i="6"/>
  <c r="O1155" i="6"/>
  <c r="BO1155" i="6" s="1"/>
  <c r="BP1155" i="6"/>
  <c r="BQ1155" i="6"/>
  <c r="BH1156" i="6"/>
  <c r="BI1156" i="6"/>
  <c r="BL1156" i="6"/>
  <c r="BM1156" i="6"/>
  <c r="BP1156" i="6"/>
  <c r="BR1156" i="6" s="1"/>
  <c r="BQ1156" i="6"/>
  <c r="BH1157" i="6"/>
  <c r="BI1157" i="6"/>
  <c r="BL1157" i="6"/>
  <c r="BM1157" i="6"/>
  <c r="O1157" i="6"/>
  <c r="BO1157" i="6" s="1"/>
  <c r="BP1157" i="6"/>
  <c r="BQ1157" i="6"/>
  <c r="BH1158" i="6"/>
  <c r="BI1158" i="6"/>
  <c r="BL1158" i="6"/>
  <c r="BM1158" i="6"/>
  <c r="BP1158" i="6"/>
  <c r="BQ1158" i="6"/>
  <c r="BH1159" i="6"/>
  <c r="BI1159" i="6"/>
  <c r="BL1159" i="6"/>
  <c r="BM1159" i="6"/>
  <c r="BP1159" i="6"/>
  <c r="BQ1159" i="6"/>
  <c r="BH1160" i="6"/>
  <c r="BI1160" i="6"/>
  <c r="BL1160" i="6"/>
  <c r="BM1160" i="6"/>
  <c r="BP1160" i="6"/>
  <c r="O1160" i="6"/>
  <c r="BO1160" i="6"/>
  <c r="BQ1160" i="6"/>
  <c r="BH1161" i="6"/>
  <c r="BI1161" i="6"/>
  <c r="BL1161" i="6"/>
  <c r="BM1161" i="6"/>
  <c r="BP1161" i="6"/>
  <c r="BQ1161" i="6"/>
  <c r="BH1162" i="6"/>
  <c r="BI1162" i="6"/>
  <c r="BL1162" i="6"/>
  <c r="BM1162" i="6"/>
  <c r="BP1162" i="6"/>
  <c r="BQ1162" i="6"/>
  <c r="BH1163" i="6"/>
  <c r="BI1163" i="6"/>
  <c r="BL1163" i="6"/>
  <c r="N1163" i="6"/>
  <c r="BK1163" i="6"/>
  <c r="BM1163" i="6"/>
  <c r="BP1163" i="6"/>
  <c r="BQ1163" i="6"/>
  <c r="BH1164" i="6"/>
  <c r="BI1164" i="6"/>
  <c r="BL1164" i="6"/>
  <c r="BM1164" i="6"/>
  <c r="BP1164" i="6"/>
  <c r="BQ1164" i="6"/>
  <c r="BH1165" i="6"/>
  <c r="BI1165" i="6"/>
  <c r="BL1165" i="6"/>
  <c r="BM1165" i="6"/>
  <c r="BP1165" i="6"/>
  <c r="BQ1165" i="6"/>
  <c r="BH1166" i="6"/>
  <c r="BI1166" i="6"/>
  <c r="BL1166" i="6"/>
  <c r="BN1166" i="6" s="1"/>
  <c r="BM1166" i="6"/>
  <c r="BP1166" i="6"/>
  <c r="BQ1166" i="6"/>
  <c r="BH1167" i="6"/>
  <c r="BI1167" i="6"/>
  <c r="BL1167" i="6"/>
  <c r="BM1167" i="6"/>
  <c r="BP1167" i="6"/>
  <c r="BQ1167" i="6"/>
  <c r="BH1168" i="6"/>
  <c r="BI1168" i="6"/>
  <c r="N1168" i="6"/>
  <c r="BK1168" i="6"/>
  <c r="BL1168" i="6"/>
  <c r="BN1168" i="6" s="1"/>
  <c r="BM1168" i="6"/>
  <c r="BP1168" i="6"/>
  <c r="BQ1168" i="6"/>
  <c r="BH1169" i="6"/>
  <c r="BI1169" i="6"/>
  <c r="BL1169" i="6"/>
  <c r="BM1169" i="6"/>
  <c r="N1169" i="6"/>
  <c r="BK1169" i="6"/>
  <c r="BP1169" i="6"/>
  <c r="BQ1169" i="6"/>
  <c r="BG1170" i="6"/>
  <c r="BH1170" i="6"/>
  <c r="BI1170" i="6"/>
  <c r="BJ1170" i="6"/>
  <c r="BK1170" i="6"/>
  <c r="BL1170" i="6"/>
  <c r="BM1170" i="6"/>
  <c r="BN1170" i="6"/>
  <c r="BO1170" i="6"/>
  <c r="BP1170" i="6"/>
  <c r="BQ1170" i="6"/>
  <c r="BR1170" i="6"/>
  <c r="M1052" i="6"/>
  <c r="N1052" i="6"/>
  <c r="BK1052" i="6"/>
  <c r="O1052" i="6"/>
  <c r="BO1052" i="6"/>
  <c r="M1053" i="6"/>
  <c r="N1053" i="6"/>
  <c r="BK1053" i="6"/>
  <c r="O1053" i="6"/>
  <c r="BO1053" i="6"/>
  <c r="BK1054" i="6"/>
  <c r="BO1054" i="6"/>
  <c r="M1055" i="6"/>
  <c r="N1055" i="6"/>
  <c r="BK1055" i="6" s="1"/>
  <c r="BN1055" i="6" s="1"/>
  <c r="O1055" i="6"/>
  <c r="BO1055" i="6"/>
  <c r="M1056" i="6"/>
  <c r="BG1056" i="6" s="1"/>
  <c r="N1056" i="6"/>
  <c r="BK1056" i="6" s="1"/>
  <c r="O1056" i="6"/>
  <c r="BO1056" i="6"/>
  <c r="BG1057" i="6"/>
  <c r="BO1057" i="6"/>
  <c r="M1058" i="6"/>
  <c r="N1058" i="6"/>
  <c r="BK1058" i="6"/>
  <c r="O1058" i="6"/>
  <c r="BO1058" i="6" s="1"/>
  <c r="BR1058" i="6" s="1"/>
  <c r="M1059" i="6"/>
  <c r="N1059" i="6"/>
  <c r="BK1059" i="6"/>
  <c r="O1059" i="6"/>
  <c r="BO1059" i="6" s="1"/>
  <c r="M1060" i="6"/>
  <c r="BG1060" i="6"/>
  <c r="N1060" i="6"/>
  <c r="BK1060" i="6" s="1"/>
  <c r="M1061" i="6"/>
  <c r="AI1061" i="6" s="1"/>
  <c r="N1061" i="6"/>
  <c r="BK1061" i="6"/>
  <c r="O1061" i="6"/>
  <c r="BO1061" i="6"/>
  <c r="M1062" i="6"/>
  <c r="O1062" i="6"/>
  <c r="BO1062" i="6" s="1"/>
  <c r="M1063" i="6"/>
  <c r="N1063" i="6"/>
  <c r="BK1063" i="6"/>
  <c r="O1063" i="6"/>
  <c r="BO1063" i="6" s="1"/>
  <c r="M1064" i="6"/>
  <c r="N1064" i="6"/>
  <c r="BK1064" i="6"/>
  <c r="O1064" i="6"/>
  <c r="BO1064" i="6"/>
  <c r="BR1064" i="6" s="1"/>
  <c r="N1065" i="6"/>
  <c r="BK1065" i="6" s="1"/>
  <c r="O1065" i="6"/>
  <c r="BO1065" i="6"/>
  <c r="N1066" i="6"/>
  <c r="BK1066" i="6" s="1"/>
  <c r="O1066" i="6"/>
  <c r="BO1066" i="6" s="1"/>
  <c r="BR1066" i="6" s="1"/>
  <c r="M1067" i="6"/>
  <c r="N1067" i="6"/>
  <c r="BK1067" i="6" s="1"/>
  <c r="M1068" i="6"/>
  <c r="N1068" i="6"/>
  <c r="BK1068" i="6"/>
  <c r="BN1068" i="6" s="1"/>
  <c r="O1068" i="6"/>
  <c r="BO1068" i="6"/>
  <c r="M1069" i="6"/>
  <c r="N1069" i="6"/>
  <c r="BK1069" i="6" s="1"/>
  <c r="O1069" i="6"/>
  <c r="BO1069" i="6"/>
  <c r="M1070" i="6"/>
  <c r="BG1070" i="6"/>
  <c r="N1070" i="6"/>
  <c r="BK1070" i="6" s="1"/>
  <c r="O1070" i="6"/>
  <c r="BO1070" i="6" s="1"/>
  <c r="BR1070" i="6" s="1"/>
  <c r="M1071" i="6"/>
  <c r="BG1071" i="6" s="1"/>
  <c r="N1071" i="6"/>
  <c r="BK1071" i="6"/>
  <c r="O1071" i="6"/>
  <c r="BO1071" i="6" s="1"/>
  <c r="M1072" i="6"/>
  <c r="N1072" i="6"/>
  <c r="BK1072" i="6"/>
  <c r="BN1072" i="6" s="1"/>
  <c r="M1073" i="6"/>
  <c r="N1073" i="6"/>
  <c r="BK1073" i="6" s="1"/>
  <c r="O1073" i="6"/>
  <c r="BO1073" i="6" s="1"/>
  <c r="M1074" i="6"/>
  <c r="N1074" i="6"/>
  <c r="BK1074" i="6"/>
  <c r="O1074" i="6"/>
  <c r="BO1074" i="6" s="1"/>
  <c r="M1075" i="6"/>
  <c r="N1075" i="6"/>
  <c r="BK1075" i="6"/>
  <c r="O1075" i="6"/>
  <c r="BO1075" i="6" s="1"/>
  <c r="N1076" i="6"/>
  <c r="BK1076" i="6"/>
  <c r="O1076" i="6"/>
  <c r="BO1076" i="6" s="1"/>
  <c r="M1077" i="6"/>
  <c r="N1077" i="6"/>
  <c r="BK1077" i="6"/>
  <c r="O1077" i="6"/>
  <c r="BO1077" i="6"/>
  <c r="M1078" i="6"/>
  <c r="N1078" i="6"/>
  <c r="BK1078" i="6" s="1"/>
  <c r="M1079" i="6"/>
  <c r="BG1079" i="6"/>
  <c r="O1079" i="6"/>
  <c r="BO1079" i="6"/>
  <c r="M1080" i="6"/>
  <c r="N1080" i="6"/>
  <c r="BK1080" i="6"/>
  <c r="O1080" i="6"/>
  <c r="BO1080" i="6"/>
  <c r="M1081" i="6"/>
  <c r="O1081" i="6"/>
  <c r="BO1081" i="6" s="1"/>
  <c r="M1082" i="6"/>
  <c r="BG1082" i="6" s="1"/>
  <c r="N1082" i="6"/>
  <c r="BK1082" i="6"/>
  <c r="O1082" i="6"/>
  <c r="BO1082" i="6" s="1"/>
  <c r="M1083" i="6"/>
  <c r="N1083" i="6"/>
  <c r="BK1083" i="6" s="1"/>
  <c r="O1083" i="6"/>
  <c r="BO1083" i="6" s="1"/>
  <c r="M1084" i="6"/>
  <c r="N1084" i="6"/>
  <c r="BK1084" i="6"/>
  <c r="M1085" i="6"/>
  <c r="N1085" i="6"/>
  <c r="BK1085" i="6" s="1"/>
  <c r="O1085" i="6"/>
  <c r="BO1085" i="6" s="1"/>
  <c r="M1086" i="6"/>
  <c r="O1086" i="6"/>
  <c r="BO1086" i="6" s="1"/>
  <c r="M1087" i="6"/>
  <c r="N1087" i="6"/>
  <c r="BK1087" i="6" s="1"/>
  <c r="O1087" i="6"/>
  <c r="BO1087" i="6"/>
  <c r="BR1087" i="6" s="1"/>
  <c r="M1088" i="6"/>
  <c r="N1088" i="6"/>
  <c r="BK1088" i="6"/>
  <c r="O1088" i="6"/>
  <c r="BO1088" i="6" s="1"/>
  <c r="N1089" i="6"/>
  <c r="BK1089" i="6" s="1"/>
  <c r="M1090" i="6"/>
  <c r="N1090" i="6"/>
  <c r="BK1090" i="6"/>
  <c r="O1090" i="6"/>
  <c r="BO1090" i="6"/>
  <c r="M1091" i="6"/>
  <c r="N1091" i="6"/>
  <c r="BK1091" i="6" s="1"/>
  <c r="O1091" i="6"/>
  <c r="BO1091" i="6"/>
  <c r="M1092" i="6"/>
  <c r="N1092" i="6"/>
  <c r="BK1092" i="6"/>
  <c r="O1092" i="6"/>
  <c r="BO1092" i="6"/>
  <c r="M1093" i="6"/>
  <c r="N1093" i="6"/>
  <c r="BK1093" i="6" s="1"/>
  <c r="O1093" i="6"/>
  <c r="BO1093" i="6" s="1"/>
  <c r="M1094" i="6"/>
  <c r="N1094" i="6"/>
  <c r="BK1094" i="6" s="1"/>
  <c r="BN1094" i="6" s="1"/>
  <c r="O1094" i="6"/>
  <c r="BO1094" i="6" s="1"/>
  <c r="BR1094" i="6" s="1"/>
  <c r="M1095" i="6"/>
  <c r="N1095" i="6"/>
  <c r="BK1095" i="6"/>
  <c r="O1095" i="6"/>
  <c r="BO1095" i="6"/>
  <c r="M1096" i="6"/>
  <c r="N1096" i="6"/>
  <c r="BK1096" i="6" s="1"/>
  <c r="O1096" i="6"/>
  <c r="BO1096" i="6" s="1"/>
  <c r="M1097" i="6"/>
  <c r="N1097" i="6"/>
  <c r="BK1097" i="6"/>
  <c r="BN1097" i="6" s="1"/>
  <c r="O1097" i="6"/>
  <c r="BO1097" i="6"/>
  <c r="M1098" i="6"/>
  <c r="N1098" i="6"/>
  <c r="BK1098" i="6"/>
  <c r="BN1098" i="6" s="1"/>
  <c r="O1098" i="6"/>
  <c r="BO1098" i="6"/>
  <c r="M1099" i="6"/>
  <c r="O1099" i="6"/>
  <c r="BO1099" i="6" s="1"/>
  <c r="M1100" i="6"/>
  <c r="BG1100" i="6" s="1"/>
  <c r="N1100" i="6"/>
  <c r="BK1100" i="6" s="1"/>
  <c r="O1100" i="6"/>
  <c r="BO1100" i="6" s="1"/>
  <c r="M1101" i="6"/>
  <c r="BG1101" i="6" s="1"/>
  <c r="N1101" i="6"/>
  <c r="BK1101" i="6"/>
  <c r="O1101" i="6"/>
  <c r="BO1101" i="6" s="1"/>
  <c r="M1102" i="6"/>
  <c r="BG1102" i="6" s="1"/>
  <c r="N1102" i="6"/>
  <c r="BK1102" i="6" s="1"/>
  <c r="O1102" i="6"/>
  <c r="AK1102" i="6" s="1"/>
  <c r="M1103" i="6"/>
  <c r="BG1103" i="6" s="1"/>
  <c r="O1103" i="6"/>
  <c r="BO1103" i="6" s="1"/>
  <c r="M1104" i="6"/>
  <c r="N1104" i="6"/>
  <c r="BK1104" i="6"/>
  <c r="O1104" i="6"/>
  <c r="BO1104" i="6" s="1"/>
  <c r="M1105" i="6"/>
  <c r="N1105" i="6"/>
  <c r="BK1105" i="6"/>
  <c r="O1105" i="6"/>
  <c r="BO1105" i="6"/>
  <c r="BR1105" i="6" s="1"/>
  <c r="M1106" i="6"/>
  <c r="BG1106" i="6" s="1"/>
  <c r="N1106" i="6"/>
  <c r="BK1106" i="6" s="1"/>
  <c r="O1106" i="6"/>
  <c r="BO1106" i="6" s="1"/>
  <c r="M1107" i="6"/>
  <c r="N1107" i="6"/>
  <c r="BK1107" i="6"/>
  <c r="BN1107" i="6" s="1"/>
  <c r="M1108" i="6"/>
  <c r="N1108" i="6"/>
  <c r="BK1108" i="6" s="1"/>
  <c r="O1108" i="6"/>
  <c r="BO1108" i="6" s="1"/>
  <c r="M1109" i="6"/>
  <c r="N1109" i="6"/>
  <c r="BK1109" i="6"/>
  <c r="BN1109" i="6" s="1"/>
  <c r="O1109" i="6"/>
  <c r="BO1109" i="6" s="1"/>
  <c r="M1110" i="6"/>
  <c r="N1110" i="6"/>
  <c r="BK1110" i="6" s="1"/>
  <c r="BN1110" i="6" s="1"/>
  <c r="O1110" i="6"/>
  <c r="BO1110" i="6" s="1"/>
  <c r="BR1110" i="6" s="1"/>
  <c r="N1111" i="6"/>
  <c r="BK1111" i="6"/>
  <c r="O1111" i="6"/>
  <c r="BO1111" i="6"/>
  <c r="M1112" i="6"/>
  <c r="N1112" i="6"/>
  <c r="O1112" i="6"/>
  <c r="BO1112" i="6"/>
  <c r="M1113" i="6"/>
  <c r="N1113" i="6"/>
  <c r="BK1113" i="6" s="1"/>
  <c r="O1113" i="6"/>
  <c r="BO1113" i="6" s="1"/>
  <c r="BR1113" i="6" s="1"/>
  <c r="M1114" i="6"/>
  <c r="N1114" i="6"/>
  <c r="BK1114" i="6"/>
  <c r="BN1114" i="6" s="1"/>
  <c r="M1115" i="6"/>
  <c r="N1115" i="6"/>
  <c r="BK1115" i="6"/>
  <c r="O1115" i="6"/>
  <c r="BO1115" i="6" s="1"/>
  <c r="M1116" i="6"/>
  <c r="N1116" i="6"/>
  <c r="BK1116" i="6" s="1"/>
  <c r="BN1116" i="6" s="1"/>
  <c r="O1116" i="6"/>
  <c r="BO1116" i="6" s="1"/>
  <c r="M1117" i="6"/>
  <c r="N1117" i="6"/>
  <c r="BK1117" i="6"/>
  <c r="O1117" i="6"/>
  <c r="BO1117" i="6"/>
  <c r="M1118" i="6"/>
  <c r="N1118" i="6"/>
  <c r="BK1118" i="6"/>
  <c r="O1118" i="6"/>
  <c r="BO1118" i="6" s="1"/>
  <c r="BR1118" i="6" s="1"/>
  <c r="M1119" i="6"/>
  <c r="N1119" i="6"/>
  <c r="BK1119" i="6" s="1"/>
  <c r="O1119" i="6"/>
  <c r="BO1119" i="6"/>
  <c r="M1120" i="6"/>
  <c r="N1120" i="6"/>
  <c r="BK1120" i="6"/>
  <c r="BN1120" i="6"/>
  <c r="O1120" i="6"/>
  <c r="M1121" i="6"/>
  <c r="N1121" i="6"/>
  <c r="BK1121" i="6"/>
  <c r="O1121" i="6"/>
  <c r="BO1121" i="6" s="1"/>
  <c r="M1122" i="6"/>
  <c r="N1122" i="6"/>
  <c r="BK1122" i="6" s="1"/>
  <c r="O1122" i="6"/>
  <c r="BO1122" i="6"/>
  <c r="N1123" i="6"/>
  <c r="BK1123" i="6" s="1"/>
  <c r="O1123" i="6"/>
  <c r="BO1123" i="6" s="1"/>
  <c r="M1124" i="6"/>
  <c r="N1124" i="6"/>
  <c r="BK1124" i="6" s="1"/>
  <c r="O1124" i="6"/>
  <c r="BO1124" i="6" s="1"/>
  <c r="M1125" i="6"/>
  <c r="N1125" i="6"/>
  <c r="BK1125" i="6" s="1"/>
  <c r="O1125" i="6"/>
  <c r="BO1125" i="6"/>
  <c r="M1126" i="6"/>
  <c r="N1126" i="6"/>
  <c r="BK1126" i="6"/>
  <c r="O1126" i="6"/>
  <c r="M1127" i="6"/>
  <c r="N1127" i="6"/>
  <c r="BK1127" i="6" s="1"/>
  <c r="BN1127" i="6" s="1"/>
  <c r="O1127" i="6"/>
  <c r="BO1127" i="6"/>
  <c r="M1128" i="6"/>
  <c r="N1128" i="6"/>
  <c r="BK1128" i="6" s="1"/>
  <c r="BN1128" i="6" s="1"/>
  <c r="O1128" i="6"/>
  <c r="BO1128" i="6" s="1"/>
  <c r="M1129" i="6"/>
  <c r="N1129" i="6"/>
  <c r="BK1129" i="6" s="1"/>
  <c r="O1129" i="6"/>
  <c r="BO1129" i="6" s="1"/>
  <c r="M1130" i="6"/>
  <c r="N1130" i="6"/>
  <c r="BK1130" i="6" s="1"/>
  <c r="O1130" i="6"/>
  <c r="BO1130" i="6"/>
  <c r="M1131" i="6"/>
  <c r="BG1131" i="6" s="1"/>
  <c r="N1131" i="6"/>
  <c r="BK1131" i="6" s="1"/>
  <c r="O1131" i="6"/>
  <c r="BO1131" i="6"/>
  <c r="M1132" i="6"/>
  <c r="N1132" i="6"/>
  <c r="BK1132" i="6" s="1"/>
  <c r="O1132" i="6"/>
  <c r="BO1132" i="6" s="1"/>
  <c r="M1133" i="6"/>
  <c r="N1133" i="6"/>
  <c r="BK1133" i="6"/>
  <c r="O1133" i="6"/>
  <c r="BO1133" i="6"/>
  <c r="M1134" i="6"/>
  <c r="O1134" i="6"/>
  <c r="BO1134" i="6" s="1"/>
  <c r="M1135" i="6"/>
  <c r="N1135" i="6"/>
  <c r="BK1135" i="6"/>
  <c r="O1135" i="6"/>
  <c r="BO1135" i="6" s="1"/>
  <c r="M1136" i="6"/>
  <c r="BG1136" i="6" s="1"/>
  <c r="N1136" i="6"/>
  <c r="BK1136" i="6"/>
  <c r="BN1136" i="6" s="1"/>
  <c r="O1136" i="6"/>
  <c r="BO1136" i="6" s="1"/>
  <c r="M1137" i="6"/>
  <c r="N1137" i="6"/>
  <c r="BK1137" i="6" s="1"/>
  <c r="O1137" i="6"/>
  <c r="BO1137" i="6" s="1"/>
  <c r="M1138" i="6"/>
  <c r="BG1138" i="6" s="1"/>
  <c r="N1138" i="6"/>
  <c r="BK1138" i="6" s="1"/>
  <c r="O1138" i="6"/>
  <c r="BO1138" i="6" s="1"/>
  <c r="M1139" i="6"/>
  <c r="N1139" i="6"/>
  <c r="BK1139" i="6"/>
  <c r="O1139" i="6"/>
  <c r="M1140" i="6"/>
  <c r="N1140" i="6"/>
  <c r="BK1140" i="6"/>
  <c r="O1140" i="6"/>
  <c r="BO1140" i="6" s="1"/>
  <c r="M1141" i="6"/>
  <c r="N1141" i="6"/>
  <c r="BK1141" i="6"/>
  <c r="M1142" i="6"/>
  <c r="N1142" i="6"/>
  <c r="BK1142" i="6" s="1"/>
  <c r="O1142" i="6"/>
  <c r="BO1142" i="6"/>
  <c r="M1143" i="6"/>
  <c r="N1143" i="6"/>
  <c r="BK1143" i="6" s="1"/>
  <c r="M1144" i="6"/>
  <c r="N1144" i="6"/>
  <c r="BK1144" i="6"/>
  <c r="BN1144" i="6" s="1"/>
  <c r="M1145" i="6"/>
  <c r="BG1145" i="6" s="1"/>
  <c r="N1145" i="6"/>
  <c r="BK1145" i="6" s="1"/>
  <c r="O1145" i="6"/>
  <c r="M1146" i="6"/>
  <c r="N1146" i="6"/>
  <c r="BK1146" i="6"/>
  <c r="O1146" i="6"/>
  <c r="BO1146" i="6"/>
  <c r="N1147" i="6"/>
  <c r="BK1147" i="6"/>
  <c r="M1148" i="6"/>
  <c r="N1148" i="6"/>
  <c r="BK1148" i="6" s="1"/>
  <c r="O1148" i="6"/>
  <c r="BO1148" i="6"/>
  <c r="M1149" i="6"/>
  <c r="N1149" i="6"/>
  <c r="BK1149" i="6" s="1"/>
  <c r="O1149" i="6"/>
  <c r="BO1149" i="6"/>
  <c r="M1150" i="6"/>
  <c r="N1150" i="6"/>
  <c r="BK1150" i="6" s="1"/>
  <c r="O1150" i="6"/>
  <c r="BO1150" i="6" s="1"/>
  <c r="N1151" i="6"/>
  <c r="BK1151" i="6"/>
  <c r="BN1151" i="6" s="1"/>
  <c r="O1151" i="6"/>
  <c r="BO1151" i="6"/>
  <c r="M1152" i="6"/>
  <c r="BG1152" i="6"/>
  <c r="N1152" i="6"/>
  <c r="BK1152" i="6"/>
  <c r="M1153" i="6"/>
  <c r="N1153" i="6"/>
  <c r="BK1153" i="6" s="1"/>
  <c r="O1153" i="6"/>
  <c r="BO1153" i="6" s="1"/>
  <c r="M1154" i="6"/>
  <c r="O1154" i="6"/>
  <c r="BO1154" i="6" s="1"/>
  <c r="M1155" i="6"/>
  <c r="BG1155" i="6" s="1"/>
  <c r="N1155" i="6"/>
  <c r="BK1155" i="6"/>
  <c r="M1156" i="6"/>
  <c r="N1156" i="6"/>
  <c r="BK1156" i="6" s="1"/>
  <c r="O1156" i="6"/>
  <c r="BO1156" i="6" s="1"/>
  <c r="M1157" i="6"/>
  <c r="N1157" i="6"/>
  <c r="BK1157" i="6" s="1"/>
  <c r="M1158" i="6"/>
  <c r="N1158" i="6"/>
  <c r="BK1158" i="6"/>
  <c r="O1158" i="6"/>
  <c r="BO1158" i="6" s="1"/>
  <c r="M1159" i="6"/>
  <c r="N1159" i="6"/>
  <c r="BK1159" i="6"/>
  <c r="O1159" i="6"/>
  <c r="BO1159" i="6"/>
  <c r="M1160" i="6"/>
  <c r="N1160" i="6"/>
  <c r="BK1160" i="6" s="1"/>
  <c r="M1161" i="6"/>
  <c r="N1161" i="6"/>
  <c r="BK1161" i="6" s="1"/>
  <c r="O1161" i="6"/>
  <c r="BO1161" i="6"/>
  <c r="M1162" i="6"/>
  <c r="N1162" i="6"/>
  <c r="BK1162" i="6" s="1"/>
  <c r="O1162" i="6"/>
  <c r="M1163" i="6"/>
  <c r="O1163" i="6"/>
  <c r="BO1163" i="6" s="1"/>
  <c r="M1164" i="6"/>
  <c r="N1164" i="6"/>
  <c r="BK1164" i="6"/>
  <c r="O1164" i="6"/>
  <c r="M1165" i="6"/>
  <c r="BG1165" i="6"/>
  <c r="N1165" i="6"/>
  <c r="BK1165" i="6"/>
  <c r="O1165" i="6"/>
  <c r="BO1165" i="6"/>
  <c r="M1166" i="6"/>
  <c r="BG1166" i="6" s="1"/>
  <c r="N1166" i="6"/>
  <c r="BK1166" i="6" s="1"/>
  <c r="O1166" i="6"/>
  <c r="BO1166" i="6"/>
  <c r="M1167" i="6"/>
  <c r="N1167" i="6"/>
  <c r="BK1167" i="6"/>
  <c r="O1167" i="6"/>
  <c r="BO1167" i="6" s="1"/>
  <c r="M1168" i="6"/>
  <c r="O1168" i="6"/>
  <c r="BO1168" i="6"/>
  <c r="M1169" i="6"/>
  <c r="BG1169" i="6" s="1"/>
  <c r="BJ1169" i="6" s="1"/>
  <c r="O1169" i="6"/>
  <c r="BO1169" i="6"/>
  <c r="BK788" i="6"/>
  <c r="BN788" i="6" s="1"/>
  <c r="BG788" i="6"/>
  <c r="BJ788" i="6" s="1"/>
  <c r="BC788" i="6"/>
  <c r="BF788" i="6"/>
  <c r="D794" i="6"/>
  <c r="BR794" i="6" s="1"/>
  <c r="BS794" i="6" s="1"/>
  <c r="BT794" i="6" s="1"/>
  <c r="D795" i="6"/>
  <c r="BR795" i="6" s="1"/>
  <c r="BS795" i="6" s="1"/>
  <c r="BT795" i="6" s="1"/>
  <c r="D796" i="6"/>
  <c r="BR796" i="6" s="1"/>
  <c r="BS796" i="6" s="1"/>
  <c r="BT796" i="6" s="1"/>
  <c r="D797" i="6"/>
  <c r="BR797" i="6" s="1"/>
  <c r="BS797" i="6" s="1"/>
  <c r="BT797" i="6" s="1"/>
  <c r="D798" i="6"/>
  <c r="BR798" i="6" s="1"/>
  <c r="BS798" i="6" s="1"/>
  <c r="BT798" i="6" s="1"/>
  <c r="D799" i="6"/>
  <c r="BR799" i="6" s="1"/>
  <c r="BS799" i="6" s="1"/>
  <c r="BT799" i="6" s="1"/>
  <c r="D800" i="6"/>
  <c r="BR800" i="6" s="1"/>
  <c r="BS800" i="6" s="1"/>
  <c r="BT800" i="6" s="1"/>
  <c r="D801" i="6"/>
  <c r="BR801" i="6" s="1"/>
  <c r="BS801" i="6" s="1"/>
  <c r="BT801" i="6" s="1"/>
  <c r="D802" i="6"/>
  <c r="BR802" i="6" s="1"/>
  <c r="BS802" i="6" s="1"/>
  <c r="BT802" i="6" s="1"/>
  <c r="D803" i="6"/>
  <c r="BR803" i="6" s="1"/>
  <c r="BS803" i="6" s="1"/>
  <c r="BT803" i="6" s="1"/>
  <c r="D804" i="6"/>
  <c r="BR804" i="6" s="1"/>
  <c r="BS804" i="6" s="1"/>
  <c r="BT804" i="6" s="1"/>
  <c r="D805" i="6"/>
  <c r="BR805" i="6" s="1"/>
  <c r="BS805" i="6" s="1"/>
  <c r="BT805" i="6" s="1"/>
  <c r="D806" i="6"/>
  <c r="BR806" i="6" s="1"/>
  <c r="BS806" i="6" s="1"/>
  <c r="BT806" i="6" s="1"/>
  <c r="D807" i="6"/>
  <c r="BR807" i="6" s="1"/>
  <c r="BS807" i="6" s="1"/>
  <c r="BT807" i="6" s="1"/>
  <c r="D808" i="6"/>
  <c r="BR808" i="6" s="1"/>
  <c r="BS808" i="6" s="1"/>
  <c r="BT808" i="6" s="1"/>
  <c r="D809" i="6"/>
  <c r="BR809" i="6" s="1"/>
  <c r="BS809" i="6" s="1"/>
  <c r="BT809" i="6" s="1"/>
  <c r="D810" i="6"/>
  <c r="BR810" i="6" s="1"/>
  <c r="BS810" i="6" s="1"/>
  <c r="BT810" i="6" s="1"/>
  <c r="D811" i="6"/>
  <c r="BR811" i="6" s="1"/>
  <c r="BS811" i="6" s="1"/>
  <c r="BT811" i="6" s="1"/>
  <c r="D812" i="6"/>
  <c r="BR812" i="6" s="1"/>
  <c r="BS812" i="6" s="1"/>
  <c r="BT812" i="6" s="1"/>
  <c r="D813" i="6"/>
  <c r="BR813" i="6" s="1"/>
  <c r="BS813" i="6" s="1"/>
  <c r="BT813" i="6" s="1"/>
  <c r="D814" i="6"/>
  <c r="BR814" i="6" s="1"/>
  <c r="BS814" i="6" s="1"/>
  <c r="BT814" i="6" s="1"/>
  <c r="D815" i="6"/>
  <c r="BR815" i="6" s="1"/>
  <c r="BS815" i="6" s="1"/>
  <c r="BT815" i="6" s="1"/>
  <c r="D816" i="6"/>
  <c r="BR816" i="6" s="1"/>
  <c r="BS816" i="6" s="1"/>
  <c r="BT816" i="6" s="1"/>
  <c r="D817" i="6"/>
  <c r="BR817" i="6" s="1"/>
  <c r="BS817" i="6" s="1"/>
  <c r="BT817" i="6" s="1"/>
  <c r="D818" i="6"/>
  <c r="BR818" i="6" s="1"/>
  <c r="BS818" i="6" s="1"/>
  <c r="BT818" i="6" s="1"/>
  <c r="D819" i="6"/>
  <c r="BR819" i="6" s="1"/>
  <c r="BS819" i="6" s="1"/>
  <c r="BT819" i="6" s="1"/>
  <c r="D820" i="6"/>
  <c r="BR820" i="6" s="1"/>
  <c r="BS820" i="6" s="1"/>
  <c r="BT820" i="6" s="1"/>
  <c r="D821" i="6"/>
  <c r="BR821" i="6" s="1"/>
  <c r="BS821" i="6" s="1"/>
  <c r="BT821" i="6" s="1"/>
  <c r="D822" i="6"/>
  <c r="BR822" i="6" s="1"/>
  <c r="BS822" i="6" s="1"/>
  <c r="BT822" i="6" s="1"/>
  <c r="D823" i="6"/>
  <c r="BR823" i="6" s="1"/>
  <c r="BS823" i="6" s="1"/>
  <c r="BT823" i="6" s="1"/>
  <c r="D824" i="6"/>
  <c r="BR824" i="6" s="1"/>
  <c r="BS824" i="6" s="1"/>
  <c r="BT824" i="6" s="1"/>
  <c r="D825" i="6"/>
  <c r="BR825" i="6" s="1"/>
  <c r="BS825" i="6" s="1"/>
  <c r="BT825" i="6" s="1"/>
  <c r="D826" i="6"/>
  <c r="BR826" i="6" s="1"/>
  <c r="BS826" i="6" s="1"/>
  <c r="BT826" i="6" s="1"/>
  <c r="D827" i="6"/>
  <c r="BR827" i="6" s="1"/>
  <c r="BS827" i="6" s="1"/>
  <c r="BT827" i="6" s="1"/>
  <c r="D828" i="6"/>
  <c r="BR828" i="6" s="1"/>
  <c r="BS828" i="6" s="1"/>
  <c r="BT828" i="6" s="1"/>
  <c r="D829" i="6"/>
  <c r="BR829" i="6" s="1"/>
  <c r="BS829" i="6" s="1"/>
  <c r="BT829" i="6" s="1"/>
  <c r="D830" i="6"/>
  <c r="BR830" i="6" s="1"/>
  <c r="BS830" i="6" s="1"/>
  <c r="BT830" i="6" s="1"/>
  <c r="D831" i="6"/>
  <c r="BR831" i="6" s="1"/>
  <c r="BS831" i="6" s="1"/>
  <c r="BT831" i="6" s="1"/>
  <c r="D832" i="6"/>
  <c r="BR832" i="6" s="1"/>
  <c r="BS832" i="6" s="1"/>
  <c r="BT832" i="6" s="1"/>
  <c r="D833" i="6"/>
  <c r="BR833" i="6" s="1"/>
  <c r="BS833" i="6" s="1"/>
  <c r="BT833" i="6" s="1"/>
  <c r="D834" i="6"/>
  <c r="BR834" i="6" s="1"/>
  <c r="BS834" i="6" s="1"/>
  <c r="BT834" i="6" s="1"/>
  <c r="D835" i="6"/>
  <c r="BR835" i="6" s="1"/>
  <c r="BS835" i="6" s="1"/>
  <c r="BT835" i="6" s="1"/>
  <c r="D836" i="6"/>
  <c r="BR836" i="6" s="1"/>
  <c r="BS836" i="6" s="1"/>
  <c r="BT836" i="6" s="1"/>
  <c r="D837" i="6"/>
  <c r="BR837" i="6" s="1"/>
  <c r="BS837" i="6" s="1"/>
  <c r="BT837" i="6" s="1"/>
  <c r="D838" i="6"/>
  <c r="BR838" i="6" s="1"/>
  <c r="BS838" i="6" s="1"/>
  <c r="BT838" i="6" s="1"/>
  <c r="D839" i="6"/>
  <c r="BR839" i="6" s="1"/>
  <c r="BS839" i="6" s="1"/>
  <c r="BT839" i="6" s="1"/>
  <c r="D840" i="6"/>
  <c r="BR840" i="6" s="1"/>
  <c r="BS840" i="6" s="1"/>
  <c r="BT840" i="6" s="1"/>
  <c r="D841" i="6"/>
  <c r="BR841" i="6" s="1"/>
  <c r="BS841" i="6" s="1"/>
  <c r="BT841" i="6" s="1"/>
  <c r="D842" i="6"/>
  <c r="BR842" i="6" s="1"/>
  <c r="BS842" i="6" s="1"/>
  <c r="BT842" i="6" s="1"/>
  <c r="D843" i="6"/>
  <c r="BR843" i="6" s="1"/>
  <c r="BS843" i="6" s="1"/>
  <c r="BT843" i="6" s="1"/>
  <c r="D844" i="6"/>
  <c r="BR844" i="6" s="1"/>
  <c r="BS844" i="6" s="1"/>
  <c r="BT844" i="6" s="1"/>
  <c r="D845" i="6"/>
  <c r="BR845" i="6" s="1"/>
  <c r="BS845" i="6" s="1"/>
  <c r="BT845" i="6" s="1"/>
  <c r="D846" i="6"/>
  <c r="BR846" i="6" s="1"/>
  <c r="BS846" i="6" s="1"/>
  <c r="BT846" i="6" s="1"/>
  <c r="D847" i="6"/>
  <c r="BR847" i="6" s="1"/>
  <c r="BS847" i="6" s="1"/>
  <c r="BT847" i="6" s="1"/>
  <c r="D848" i="6"/>
  <c r="BR848" i="6" s="1"/>
  <c r="BS848" i="6" s="1"/>
  <c r="BT848" i="6" s="1"/>
  <c r="D849" i="6"/>
  <c r="BR849" i="6" s="1"/>
  <c r="BS849" i="6" s="1"/>
  <c r="BT849" i="6" s="1"/>
  <c r="D850" i="6"/>
  <c r="BR850" i="6" s="1"/>
  <c r="BS850" i="6" s="1"/>
  <c r="BT850" i="6" s="1"/>
  <c r="D851" i="6"/>
  <c r="BR851" i="6" s="1"/>
  <c r="BS851" i="6" s="1"/>
  <c r="BT851" i="6" s="1"/>
  <c r="D852" i="6"/>
  <c r="BR852" i="6" s="1"/>
  <c r="BS852" i="6" s="1"/>
  <c r="BT852" i="6" s="1"/>
  <c r="D853" i="6"/>
  <c r="BR853" i="6" s="1"/>
  <c r="BS853" i="6" s="1"/>
  <c r="BT853" i="6" s="1"/>
  <c r="D854" i="6"/>
  <c r="BR854" i="6" s="1"/>
  <c r="BS854" i="6" s="1"/>
  <c r="BT854" i="6" s="1"/>
  <c r="D855" i="6"/>
  <c r="BR855" i="6" s="1"/>
  <c r="BS855" i="6" s="1"/>
  <c r="BT855" i="6" s="1"/>
  <c r="D856" i="6"/>
  <c r="BR856" i="6" s="1"/>
  <c r="BS856" i="6" s="1"/>
  <c r="BT856" i="6" s="1"/>
  <c r="D857" i="6"/>
  <c r="BR857" i="6" s="1"/>
  <c r="BS857" i="6" s="1"/>
  <c r="BT857" i="6" s="1"/>
  <c r="D858" i="6"/>
  <c r="BR858" i="6" s="1"/>
  <c r="BS858" i="6" s="1"/>
  <c r="BT858" i="6" s="1"/>
  <c r="D859" i="6"/>
  <c r="BR859" i="6"/>
  <c r="BS859" i="6" s="1"/>
  <c r="BT859" i="6" s="1"/>
  <c r="D860" i="6"/>
  <c r="BR860" i="6" s="1"/>
  <c r="BS860" i="6" s="1"/>
  <c r="BT860" i="6" s="1"/>
  <c r="D861" i="6"/>
  <c r="BR861" i="6"/>
  <c r="BS861" i="6" s="1"/>
  <c r="BT861" i="6" s="1"/>
  <c r="D862" i="6"/>
  <c r="BR862" i="6" s="1"/>
  <c r="BS862" i="6" s="1"/>
  <c r="BT862" i="6" s="1"/>
  <c r="D863" i="6"/>
  <c r="BR863" i="6"/>
  <c r="BS863" i="6" s="1"/>
  <c r="BT863" i="6" s="1"/>
  <c r="D864" i="6"/>
  <c r="BR864" i="6" s="1"/>
  <c r="BS864" i="6" s="1"/>
  <c r="BT864" i="6" s="1"/>
  <c r="D865" i="6"/>
  <c r="BR865" i="6"/>
  <c r="BS865" i="6" s="1"/>
  <c r="BT865" i="6" s="1"/>
  <c r="D866" i="6"/>
  <c r="BR866" i="6" s="1"/>
  <c r="BS866" i="6" s="1"/>
  <c r="BT866" i="6" s="1"/>
  <c r="D867" i="6"/>
  <c r="BR867" i="6"/>
  <c r="BS867" i="6" s="1"/>
  <c r="BT867" i="6" s="1"/>
  <c r="D868" i="6"/>
  <c r="BR868" i="6" s="1"/>
  <c r="BS868" i="6" s="1"/>
  <c r="BT868" i="6" s="1"/>
  <c r="D869" i="6"/>
  <c r="BR869" i="6"/>
  <c r="BS869" i="6" s="1"/>
  <c r="BT869" i="6" s="1"/>
  <c r="D870" i="6"/>
  <c r="BR870" i="6" s="1"/>
  <c r="BS870" i="6" s="1"/>
  <c r="BT870" i="6" s="1"/>
  <c r="D871" i="6"/>
  <c r="BR871" i="6"/>
  <c r="BS871" i="6" s="1"/>
  <c r="BT871" i="6" s="1"/>
  <c r="D872" i="6"/>
  <c r="BR872" i="6" s="1"/>
  <c r="BS872" i="6" s="1"/>
  <c r="BT872" i="6" s="1"/>
  <c r="D873" i="6"/>
  <c r="BR873" i="6"/>
  <c r="BS873" i="6" s="1"/>
  <c r="BT873" i="6" s="1"/>
  <c r="D874" i="6"/>
  <c r="BR874" i="6" s="1"/>
  <c r="BS874" i="6" s="1"/>
  <c r="BT874" i="6" s="1"/>
  <c r="D875" i="6"/>
  <c r="BR875" i="6"/>
  <c r="BS875" i="6" s="1"/>
  <c r="BT875" i="6" s="1"/>
  <c r="D876" i="6"/>
  <c r="BR876" i="6" s="1"/>
  <c r="BS876" i="6" s="1"/>
  <c r="BT876" i="6" s="1"/>
  <c r="D877" i="6"/>
  <c r="BR877" i="6"/>
  <c r="BS877" i="6" s="1"/>
  <c r="BT877" i="6" s="1"/>
  <c r="D878" i="6"/>
  <c r="BR878" i="6" s="1"/>
  <c r="BS878" i="6" s="1"/>
  <c r="BT878" i="6" s="1"/>
  <c r="D879" i="6"/>
  <c r="BR879" i="6"/>
  <c r="BS879" i="6" s="1"/>
  <c r="BT879" i="6" s="1"/>
  <c r="D880" i="6"/>
  <c r="BR880" i="6" s="1"/>
  <c r="BS880" i="6" s="1"/>
  <c r="BT880" i="6" s="1"/>
  <c r="D881" i="6"/>
  <c r="BR881" i="6"/>
  <c r="BS881" i="6" s="1"/>
  <c r="BT881" i="6" s="1"/>
  <c r="D882" i="6"/>
  <c r="BR882" i="6" s="1"/>
  <c r="BS882" i="6" s="1"/>
  <c r="BT882" i="6" s="1"/>
  <c r="D883" i="6"/>
  <c r="BR883" i="6"/>
  <c r="BS883" i="6" s="1"/>
  <c r="BT883" i="6" s="1"/>
  <c r="D884" i="6"/>
  <c r="BR884" i="6" s="1"/>
  <c r="BS884" i="6" s="1"/>
  <c r="BT884" i="6" s="1"/>
  <c r="D885" i="6"/>
  <c r="BR885" i="6"/>
  <c r="BS885" i="6" s="1"/>
  <c r="BT885" i="6" s="1"/>
  <c r="D886" i="6"/>
  <c r="BR886" i="6" s="1"/>
  <c r="BS886" i="6" s="1"/>
  <c r="BT886" i="6" s="1"/>
  <c r="D887" i="6"/>
  <c r="BR887" i="6"/>
  <c r="BS887" i="6" s="1"/>
  <c r="BT887" i="6" s="1"/>
  <c r="D888" i="6"/>
  <c r="BR888" i="6" s="1"/>
  <c r="BS888" i="6" s="1"/>
  <c r="BT888" i="6" s="1"/>
  <c r="D889" i="6"/>
  <c r="BR889" i="6"/>
  <c r="BS889" i="6" s="1"/>
  <c r="BT889" i="6" s="1"/>
  <c r="D890" i="6"/>
  <c r="BR890" i="6" s="1"/>
  <c r="BS890" i="6" s="1"/>
  <c r="BT890" i="6" s="1"/>
  <c r="D891" i="6"/>
  <c r="BR891" i="6"/>
  <c r="BS891" i="6" s="1"/>
  <c r="BT891" i="6" s="1"/>
  <c r="D892" i="6"/>
  <c r="BR892" i="6" s="1"/>
  <c r="BS892" i="6" s="1"/>
  <c r="BT892" i="6" s="1"/>
  <c r="D893" i="6"/>
  <c r="BR893" i="6"/>
  <c r="BS893" i="6" s="1"/>
  <c r="BT893" i="6" s="1"/>
  <c r="D894" i="6"/>
  <c r="BR894" i="6" s="1"/>
  <c r="BS894" i="6" s="1"/>
  <c r="BT894" i="6" s="1"/>
  <c r="D895" i="6"/>
  <c r="BR895" i="6"/>
  <c r="BS895" i="6" s="1"/>
  <c r="BT895" i="6" s="1"/>
  <c r="D896" i="6"/>
  <c r="BR896" i="6" s="1"/>
  <c r="BS896" i="6" s="1"/>
  <c r="BT896" i="6" s="1"/>
  <c r="D897" i="6"/>
  <c r="BR897" i="6"/>
  <c r="BS897" i="6" s="1"/>
  <c r="BT897" i="6" s="1"/>
  <c r="D898" i="6"/>
  <c r="BR898" i="6" s="1"/>
  <c r="BS898" i="6" s="1"/>
  <c r="BT898" i="6" s="1"/>
  <c r="D899" i="6"/>
  <c r="BR899" i="6"/>
  <c r="BS899" i="6" s="1"/>
  <c r="BT899" i="6" s="1"/>
  <c r="D900" i="6"/>
  <c r="BR900" i="6" s="1"/>
  <c r="BS900" i="6" s="1"/>
  <c r="BT900" i="6" s="1"/>
  <c r="D901" i="6"/>
  <c r="BR901" i="6"/>
  <c r="BS901" i="6" s="1"/>
  <c r="BT901" i="6" s="1"/>
  <c r="D902" i="6"/>
  <c r="BR902" i="6" s="1"/>
  <c r="BS902" i="6" s="1"/>
  <c r="BT902" i="6" s="1"/>
  <c r="D903" i="6"/>
  <c r="BR903" i="6"/>
  <c r="BS903" i="6" s="1"/>
  <c r="BT903" i="6" s="1"/>
  <c r="D904" i="6"/>
  <c r="BR904" i="6" s="1"/>
  <c r="BS904" i="6" s="1"/>
  <c r="BT904" i="6" s="1"/>
  <c r="D905" i="6"/>
  <c r="BR905" i="6"/>
  <c r="BS905" i="6" s="1"/>
  <c r="BT905" i="6" s="1"/>
  <c r="D906" i="6"/>
  <c r="BR906" i="6" s="1"/>
  <c r="BS906" i="6" s="1"/>
  <c r="BT906" i="6" s="1"/>
  <c r="BK907" i="6"/>
  <c r="BL907" i="6"/>
  <c r="BM907" i="6"/>
  <c r="BN907" i="6"/>
  <c r="Q892" i="6"/>
  <c r="BG892" i="6"/>
  <c r="BH892" i="6"/>
  <c r="BI892" i="6"/>
  <c r="BG907" i="6"/>
  <c r="BH907" i="6"/>
  <c r="BI907" i="6"/>
  <c r="BJ907" i="6"/>
  <c r="BC907" i="6"/>
  <c r="BD907" i="6"/>
  <c r="BE907" i="6"/>
  <c r="BF907" i="6"/>
  <c r="P789" i="6"/>
  <c r="Q789" i="6"/>
  <c r="R789" i="6"/>
  <c r="P790" i="6"/>
  <c r="Q790" i="6"/>
  <c r="R790" i="6"/>
  <c r="BK790" i="6"/>
  <c r="Q791" i="6"/>
  <c r="BG791" i="6"/>
  <c r="R791" i="6"/>
  <c r="P792" i="6"/>
  <c r="BC792" i="6" s="1"/>
  <c r="Q792" i="6"/>
  <c r="BG792" i="6" s="1"/>
  <c r="R792" i="6"/>
  <c r="P793" i="6"/>
  <c r="Q793" i="6"/>
  <c r="BG793" i="6"/>
  <c r="R793" i="6"/>
  <c r="BK793" i="6"/>
  <c r="P794" i="6"/>
  <c r="BC794" i="6" s="1"/>
  <c r="Q794" i="6"/>
  <c r="BG794" i="6"/>
  <c r="R794" i="6"/>
  <c r="P795" i="6"/>
  <c r="BC795" i="6" s="1"/>
  <c r="Q795" i="6"/>
  <c r="R795" i="6"/>
  <c r="P796" i="6"/>
  <c r="Q796" i="6"/>
  <c r="BG796" i="6"/>
  <c r="BJ796" i="6" s="1"/>
  <c r="R796" i="6"/>
  <c r="BK796" i="6"/>
  <c r="P797" i="6"/>
  <c r="BC797" i="6" s="1"/>
  <c r="Q797" i="6"/>
  <c r="R797" i="6"/>
  <c r="P798" i="6"/>
  <c r="Q798" i="6"/>
  <c r="BG798" i="6" s="1"/>
  <c r="R798" i="6"/>
  <c r="BK798" i="6"/>
  <c r="P799" i="6"/>
  <c r="Q799" i="6"/>
  <c r="BG799" i="6" s="1"/>
  <c r="R799" i="6"/>
  <c r="BK799" i="6"/>
  <c r="BN799" i="6" s="1"/>
  <c r="P800" i="6"/>
  <c r="Q800" i="6"/>
  <c r="BG800" i="6" s="1"/>
  <c r="R800" i="6"/>
  <c r="P801" i="6"/>
  <c r="Q801" i="6"/>
  <c r="BG801" i="6" s="1"/>
  <c r="R801" i="6"/>
  <c r="BK801" i="6" s="1"/>
  <c r="P802" i="6"/>
  <c r="BC802" i="6" s="1"/>
  <c r="BF802" i="6" s="1"/>
  <c r="Q802" i="6"/>
  <c r="BG802" i="6" s="1"/>
  <c r="R802" i="6"/>
  <c r="P803" i="6"/>
  <c r="BC803" i="6" s="1"/>
  <c r="Q803" i="6"/>
  <c r="R803" i="6"/>
  <c r="P804" i="6"/>
  <c r="Q804" i="6"/>
  <c r="BG804" i="6"/>
  <c r="BJ804" i="6" s="1"/>
  <c r="R804" i="6"/>
  <c r="BK804" i="6" s="1"/>
  <c r="P805" i="6"/>
  <c r="BC805" i="6" s="1"/>
  <c r="Q805" i="6"/>
  <c r="R805" i="6"/>
  <c r="BK805" i="6" s="1"/>
  <c r="P806" i="6"/>
  <c r="BC806" i="6" s="1"/>
  <c r="Q806" i="6"/>
  <c r="R806" i="6"/>
  <c r="BK806" i="6" s="1"/>
  <c r="P807" i="6"/>
  <c r="Q807" i="6"/>
  <c r="BG807" i="6"/>
  <c r="R807" i="6"/>
  <c r="BK807" i="6" s="1"/>
  <c r="P808" i="6"/>
  <c r="Q808" i="6"/>
  <c r="BG808" i="6" s="1"/>
  <c r="R808" i="6"/>
  <c r="P809" i="6"/>
  <c r="BC809" i="6" s="1"/>
  <c r="Q809" i="6"/>
  <c r="BG809" i="6" s="1"/>
  <c r="R809" i="6"/>
  <c r="BK809" i="6"/>
  <c r="P810" i="6"/>
  <c r="Q810" i="6"/>
  <c r="BG810" i="6" s="1"/>
  <c r="BJ810" i="6" s="1"/>
  <c r="R810" i="6"/>
  <c r="P811" i="6"/>
  <c r="BC811" i="6" s="1"/>
  <c r="Q811" i="6"/>
  <c r="R811" i="6"/>
  <c r="P812" i="6"/>
  <c r="Q812" i="6"/>
  <c r="BG812" i="6" s="1"/>
  <c r="R812" i="6"/>
  <c r="BK812" i="6"/>
  <c r="P813" i="6"/>
  <c r="Q813" i="6"/>
  <c r="BG813" i="6" s="1"/>
  <c r="R813" i="6"/>
  <c r="P814" i="6"/>
  <c r="Q814" i="6"/>
  <c r="R814" i="6"/>
  <c r="P815" i="6"/>
  <c r="BC815" i="6" s="1"/>
  <c r="Q815" i="6"/>
  <c r="BG815" i="6"/>
  <c r="R815" i="6"/>
  <c r="BK815" i="6"/>
  <c r="P816" i="6"/>
  <c r="BC816" i="6" s="1"/>
  <c r="Q816" i="6"/>
  <c r="BG816" i="6" s="1"/>
  <c r="BJ816" i="6" s="1"/>
  <c r="R816" i="6"/>
  <c r="P817" i="6"/>
  <c r="Q817" i="6"/>
  <c r="BG817" i="6"/>
  <c r="R817" i="6"/>
  <c r="BK817" i="6" s="1"/>
  <c r="P818" i="6"/>
  <c r="Q818" i="6"/>
  <c r="BG818" i="6" s="1"/>
  <c r="R818" i="6"/>
  <c r="BK818" i="6" s="1"/>
  <c r="P819" i="6"/>
  <c r="BC819" i="6" s="1"/>
  <c r="Q819" i="6"/>
  <c r="BG819" i="6" s="1"/>
  <c r="R819" i="6"/>
  <c r="P820" i="6"/>
  <c r="BC820" i="6" s="1"/>
  <c r="Q820" i="6"/>
  <c r="BG820" i="6"/>
  <c r="R820" i="6"/>
  <c r="BK820" i="6"/>
  <c r="P821" i="6"/>
  <c r="Q821" i="6"/>
  <c r="R821" i="6"/>
  <c r="P822" i="6"/>
  <c r="Q822" i="6"/>
  <c r="R822" i="6"/>
  <c r="BK822" i="6"/>
  <c r="P823" i="6"/>
  <c r="Q823" i="6"/>
  <c r="BG823" i="6" s="1"/>
  <c r="R823" i="6"/>
  <c r="P824" i="6"/>
  <c r="BC824" i="6" s="1"/>
  <c r="Q824" i="6"/>
  <c r="R824" i="6"/>
  <c r="P825" i="6"/>
  <c r="BC825" i="6" s="1"/>
  <c r="Q825" i="6"/>
  <c r="BG825" i="6"/>
  <c r="R825" i="6"/>
  <c r="BK825" i="6" s="1"/>
  <c r="P826" i="6"/>
  <c r="Q826" i="6"/>
  <c r="BG826" i="6"/>
  <c r="R826" i="6"/>
  <c r="P827" i="6"/>
  <c r="BC827" i="6" s="1"/>
  <c r="Q827" i="6"/>
  <c r="BG827" i="6" s="1"/>
  <c r="R827" i="6"/>
  <c r="BK827" i="6" s="1"/>
  <c r="P828" i="6"/>
  <c r="Q828" i="6"/>
  <c r="BG828" i="6"/>
  <c r="BJ828" i="6" s="1"/>
  <c r="R828" i="6"/>
  <c r="BK828" i="6" s="1"/>
  <c r="P829" i="6"/>
  <c r="Q829" i="6"/>
  <c r="BG829" i="6" s="1"/>
  <c r="R829" i="6"/>
  <c r="BK829" i="6" s="1"/>
  <c r="P830" i="6"/>
  <c r="BC830" i="6" s="1"/>
  <c r="Q830" i="6"/>
  <c r="R830" i="6"/>
  <c r="P831" i="6"/>
  <c r="BC831" i="6" s="1"/>
  <c r="Q831" i="6"/>
  <c r="BG831" i="6" s="1"/>
  <c r="R831" i="6"/>
  <c r="BK831" i="6" s="1"/>
  <c r="P832" i="6"/>
  <c r="Q832" i="6"/>
  <c r="R832" i="6"/>
  <c r="P833" i="6"/>
  <c r="BC833" i="6" s="1"/>
  <c r="Q833" i="6"/>
  <c r="BG833" i="6"/>
  <c r="R833" i="6"/>
  <c r="BK833" i="6"/>
  <c r="P834" i="6"/>
  <c r="Q834" i="6"/>
  <c r="BG834" i="6"/>
  <c r="R834" i="6"/>
  <c r="BK834" i="6" s="1"/>
  <c r="P835" i="6"/>
  <c r="BC835" i="6" s="1"/>
  <c r="Q835" i="6"/>
  <c r="R835" i="6"/>
  <c r="P836" i="6"/>
  <c r="Q836" i="6"/>
  <c r="BG836" i="6"/>
  <c r="R836" i="6"/>
  <c r="BK836" i="6"/>
  <c r="P837" i="6"/>
  <c r="Q837" i="6"/>
  <c r="BG837" i="6" s="1"/>
  <c r="R837" i="6"/>
  <c r="BK837" i="6" s="1"/>
  <c r="P838" i="6"/>
  <c r="Q838" i="6"/>
  <c r="BG838" i="6" s="1"/>
  <c r="R838" i="6"/>
  <c r="BK838" i="6" s="1"/>
  <c r="P839" i="6"/>
  <c r="Q839" i="6"/>
  <c r="BG839" i="6" s="1"/>
  <c r="R839" i="6"/>
  <c r="P840" i="6"/>
  <c r="Q840" i="6"/>
  <c r="BG840" i="6" s="1"/>
  <c r="R840" i="6"/>
  <c r="P841" i="6"/>
  <c r="Q841" i="6"/>
  <c r="BG841" i="6"/>
  <c r="R841" i="6"/>
  <c r="BK841" i="6" s="1"/>
  <c r="P842" i="6"/>
  <c r="BC842" i="6" s="1"/>
  <c r="Q842" i="6"/>
  <c r="BG842" i="6" s="1"/>
  <c r="BJ842" i="6" s="1"/>
  <c r="R842" i="6"/>
  <c r="P843" i="6"/>
  <c r="Q843" i="6"/>
  <c r="R843" i="6"/>
  <c r="BK843" i="6" s="1"/>
  <c r="P844" i="6"/>
  <c r="BC844" i="6" s="1"/>
  <c r="Q844" i="6"/>
  <c r="BG844" i="6" s="1"/>
  <c r="R844" i="6"/>
  <c r="BK844" i="6" s="1"/>
  <c r="BN844" i="6" s="1"/>
  <c r="P845" i="6"/>
  <c r="BC845" i="6" s="1"/>
  <c r="Q845" i="6"/>
  <c r="R845" i="6"/>
  <c r="BK845" i="6" s="1"/>
  <c r="P846" i="6"/>
  <c r="Q846" i="6"/>
  <c r="R846" i="6"/>
  <c r="BK846" i="6" s="1"/>
  <c r="P847" i="6"/>
  <c r="Q847" i="6"/>
  <c r="BG847" i="6"/>
  <c r="R847" i="6"/>
  <c r="BK847" i="6" s="1"/>
  <c r="P848" i="6"/>
  <c r="BC848" i="6" s="1"/>
  <c r="Q848" i="6"/>
  <c r="BG848" i="6" s="1"/>
  <c r="R848" i="6"/>
  <c r="P849" i="6"/>
  <c r="Q849" i="6"/>
  <c r="BG849" i="6"/>
  <c r="R849" i="6"/>
  <c r="BK849" i="6"/>
  <c r="P850" i="6"/>
  <c r="BC850" i="6" s="1"/>
  <c r="Q850" i="6"/>
  <c r="BG850" i="6" s="1"/>
  <c r="R850" i="6"/>
  <c r="P851" i="6"/>
  <c r="Q851" i="6"/>
  <c r="BG851" i="6" s="1"/>
  <c r="R851" i="6"/>
  <c r="BK851" i="6" s="1"/>
  <c r="P852" i="6"/>
  <c r="Q852" i="6"/>
  <c r="BG852" i="6" s="1"/>
  <c r="R852" i="6"/>
  <c r="BK852" i="6"/>
  <c r="P853" i="6"/>
  <c r="BC853" i="6" s="1"/>
  <c r="Q853" i="6"/>
  <c r="R853" i="6"/>
  <c r="BK853" i="6" s="1"/>
  <c r="P854" i="6"/>
  <c r="Q854" i="6"/>
  <c r="R854" i="6"/>
  <c r="BK854" i="6"/>
  <c r="BN854" i="6" s="1"/>
  <c r="P855" i="6"/>
  <c r="Q855" i="6"/>
  <c r="BG855" i="6" s="1"/>
  <c r="R855" i="6"/>
  <c r="P856" i="6"/>
  <c r="Q856" i="6"/>
  <c r="BG856" i="6" s="1"/>
  <c r="R856" i="6"/>
  <c r="P857" i="6"/>
  <c r="BC857" i="6" s="1"/>
  <c r="BF857" i="6" s="1"/>
  <c r="Q857" i="6"/>
  <c r="BG857" i="6" s="1"/>
  <c r="BJ857" i="6" s="1"/>
  <c r="R857" i="6"/>
  <c r="BK857" i="6" s="1"/>
  <c r="P858" i="6"/>
  <c r="Q858" i="6"/>
  <c r="R858" i="6"/>
  <c r="P859" i="6"/>
  <c r="Q859" i="6"/>
  <c r="R859" i="6"/>
  <c r="BK859" i="6" s="1"/>
  <c r="P860" i="6"/>
  <c r="BC860" i="6" s="1"/>
  <c r="Q860" i="6"/>
  <c r="BG860" i="6"/>
  <c r="R860" i="6"/>
  <c r="BK860" i="6" s="1"/>
  <c r="P861" i="6"/>
  <c r="BC861" i="6" s="1"/>
  <c r="Q861" i="6"/>
  <c r="R861" i="6"/>
  <c r="P862" i="6"/>
  <c r="Q862" i="6"/>
  <c r="BG862" i="6" s="1"/>
  <c r="R862" i="6"/>
  <c r="BK862" i="6"/>
  <c r="P863" i="6"/>
  <c r="Q863" i="6"/>
  <c r="BG863" i="6" s="1"/>
  <c r="BJ863" i="6" s="1"/>
  <c r="R863" i="6"/>
  <c r="BK863" i="6" s="1"/>
  <c r="P864" i="6"/>
  <c r="Q864" i="6"/>
  <c r="BG864" i="6" s="1"/>
  <c r="R864" i="6"/>
  <c r="BK864" i="6" s="1"/>
  <c r="P865" i="6"/>
  <c r="Q865" i="6"/>
  <c r="BG865" i="6"/>
  <c r="R865" i="6"/>
  <c r="BK865" i="6" s="1"/>
  <c r="P866" i="6"/>
  <c r="BC866" i="6" s="1"/>
  <c r="Q866" i="6"/>
  <c r="R866" i="6"/>
  <c r="BK866" i="6" s="1"/>
  <c r="P867" i="6"/>
  <c r="Q867" i="6"/>
  <c r="R867" i="6"/>
  <c r="P868" i="6"/>
  <c r="BC868" i="6"/>
  <c r="Q868" i="6"/>
  <c r="BG868" i="6" s="1"/>
  <c r="R868" i="6"/>
  <c r="BK868" i="6" s="1"/>
  <c r="P869" i="6"/>
  <c r="BC869" i="6"/>
  <c r="Q869" i="6"/>
  <c r="BG869" i="6" s="1"/>
  <c r="R869" i="6"/>
  <c r="P870" i="6"/>
  <c r="Q870" i="6"/>
  <c r="R870" i="6"/>
  <c r="P871" i="6"/>
  <c r="Q871" i="6"/>
  <c r="BG871" i="6" s="1"/>
  <c r="R871" i="6"/>
  <c r="BK871" i="6"/>
  <c r="P872" i="6"/>
  <c r="Q872" i="6"/>
  <c r="R872" i="6"/>
  <c r="P873" i="6"/>
  <c r="BC873" i="6" s="1"/>
  <c r="Q873" i="6"/>
  <c r="AK873" i="6" s="1"/>
  <c r="BG873" i="6"/>
  <c r="R873" i="6"/>
  <c r="BK873" i="6"/>
  <c r="P874" i="6"/>
  <c r="Q874" i="6"/>
  <c r="BG874" i="6"/>
  <c r="R874" i="6"/>
  <c r="P875" i="6"/>
  <c r="BC875" i="6" s="1"/>
  <c r="Q875" i="6"/>
  <c r="R875" i="6"/>
  <c r="P876" i="6"/>
  <c r="Q876" i="6"/>
  <c r="BG876" i="6"/>
  <c r="R876" i="6"/>
  <c r="P877" i="6"/>
  <c r="BC877" i="6" s="1"/>
  <c r="Q877" i="6"/>
  <c r="BG877" i="6" s="1"/>
  <c r="R877" i="6"/>
  <c r="P878" i="6"/>
  <c r="Q878" i="6"/>
  <c r="R878" i="6"/>
  <c r="BK878" i="6" s="1"/>
  <c r="P879" i="6"/>
  <c r="Q879" i="6"/>
  <c r="BG879" i="6"/>
  <c r="R879" i="6"/>
  <c r="P880" i="6"/>
  <c r="BC880" i="6" s="1"/>
  <c r="Q880" i="6"/>
  <c r="BG880" i="6" s="1"/>
  <c r="R880" i="6"/>
  <c r="P881" i="6"/>
  <c r="Q881" i="6"/>
  <c r="BG881" i="6" s="1"/>
  <c r="R881" i="6"/>
  <c r="BK881" i="6"/>
  <c r="P882" i="6"/>
  <c r="BC882" i="6" s="1"/>
  <c r="Q882" i="6"/>
  <c r="BG882" i="6" s="1"/>
  <c r="R882" i="6"/>
  <c r="BK882" i="6" s="1"/>
  <c r="P883" i="6"/>
  <c r="Q883" i="6"/>
  <c r="R883" i="6"/>
  <c r="AJ883" i="6" s="1"/>
  <c r="P884" i="6"/>
  <c r="Q884" i="6"/>
  <c r="BG884" i="6" s="1"/>
  <c r="R884" i="6"/>
  <c r="P885" i="6"/>
  <c r="BC885" i="6" s="1"/>
  <c r="Q885" i="6"/>
  <c r="R885" i="6"/>
  <c r="BK885" i="6" s="1"/>
  <c r="P886" i="6"/>
  <c r="Q886" i="6"/>
  <c r="R886" i="6"/>
  <c r="BK886" i="6" s="1"/>
  <c r="P887" i="6"/>
  <c r="Q887" i="6"/>
  <c r="BG887" i="6"/>
  <c r="R887" i="6"/>
  <c r="BK887" i="6"/>
  <c r="P888" i="6"/>
  <c r="Q888" i="6"/>
  <c r="R888" i="6"/>
  <c r="BK888" i="6" s="1"/>
  <c r="P889" i="6"/>
  <c r="Q889" i="6"/>
  <c r="BG889" i="6"/>
  <c r="R889" i="6"/>
  <c r="P890" i="6"/>
  <c r="BC890" i="6" s="1"/>
  <c r="Q890" i="6"/>
  <c r="R890" i="6"/>
  <c r="BK890" i="6" s="1"/>
  <c r="P891" i="6"/>
  <c r="BC891" i="6" s="1"/>
  <c r="Q891" i="6"/>
  <c r="R891" i="6"/>
  <c r="P892" i="6"/>
  <c r="R892" i="6"/>
  <c r="P893" i="6"/>
  <c r="BC893" i="6" s="1"/>
  <c r="Q893" i="6"/>
  <c r="BG893" i="6" s="1"/>
  <c r="R893" i="6"/>
  <c r="P894" i="6"/>
  <c r="BC894" i="6" s="1"/>
  <c r="Q894" i="6"/>
  <c r="R894" i="6"/>
  <c r="BK894" i="6" s="1"/>
  <c r="BN894" i="6" s="1"/>
  <c r="P895" i="6"/>
  <c r="Q895" i="6"/>
  <c r="BG895" i="6" s="1"/>
  <c r="R895" i="6"/>
  <c r="P896" i="6"/>
  <c r="BC896" i="6" s="1"/>
  <c r="Q896" i="6"/>
  <c r="BG896" i="6" s="1"/>
  <c r="R896" i="6"/>
  <c r="BK896" i="6" s="1"/>
  <c r="P897" i="6"/>
  <c r="Q897" i="6"/>
  <c r="R897" i="6"/>
  <c r="BK897" i="6" s="1"/>
  <c r="P898" i="6"/>
  <c r="Q898" i="6"/>
  <c r="BG898" i="6"/>
  <c r="R898" i="6"/>
  <c r="BK898" i="6" s="1"/>
  <c r="BN898" i="6" s="1"/>
  <c r="P899" i="6"/>
  <c r="Q899" i="6"/>
  <c r="R899" i="6"/>
  <c r="BK899" i="6" s="1"/>
  <c r="P900" i="6"/>
  <c r="BC900" i="6"/>
  <c r="Q900" i="6"/>
  <c r="BG900" i="6"/>
  <c r="R900" i="6"/>
  <c r="P901" i="6"/>
  <c r="Q901" i="6"/>
  <c r="R901" i="6"/>
  <c r="BK901" i="6" s="1"/>
  <c r="P902" i="6"/>
  <c r="Q902" i="6"/>
  <c r="R902" i="6"/>
  <c r="BK902" i="6"/>
  <c r="BN902" i="6" s="1"/>
  <c r="P903" i="6"/>
  <c r="BC903" i="6" s="1"/>
  <c r="Q903" i="6"/>
  <c r="BG903" i="6" s="1"/>
  <c r="R903" i="6"/>
  <c r="P904" i="6"/>
  <c r="BC904" i="6" s="1"/>
  <c r="Q904" i="6"/>
  <c r="R904" i="6"/>
  <c r="P905" i="6"/>
  <c r="BC905" i="6" s="1"/>
  <c r="Q905" i="6"/>
  <c r="BG905" i="6" s="1"/>
  <c r="R905" i="6"/>
  <c r="BK905" i="6"/>
  <c r="P906" i="6"/>
  <c r="Q906" i="6"/>
  <c r="R906" i="6"/>
  <c r="BC789" i="6"/>
  <c r="BF789" i="6" s="1"/>
  <c r="BD789" i="6"/>
  <c r="BE789" i="6"/>
  <c r="BG789" i="6"/>
  <c r="BH789" i="6"/>
  <c r="BI789" i="6"/>
  <c r="BK789" i="6"/>
  <c r="BN789" i="6" s="1"/>
  <c r="BL789" i="6"/>
  <c r="BM789" i="6"/>
  <c r="BC790" i="6"/>
  <c r="BD790" i="6"/>
  <c r="BF790" i="6" s="1"/>
  <c r="BE790" i="6"/>
  <c r="BG790" i="6"/>
  <c r="BH790" i="6"/>
  <c r="BJ790" i="6" s="1"/>
  <c r="BI790" i="6"/>
  <c r="BL790" i="6"/>
  <c r="BM790" i="6"/>
  <c r="BD791" i="6"/>
  <c r="BE791" i="6"/>
  <c r="BH791" i="6"/>
  <c r="BI791" i="6"/>
  <c r="BJ791" i="6" s="1"/>
  <c r="BL791" i="6"/>
  <c r="BM791" i="6"/>
  <c r="BD792" i="6"/>
  <c r="BE792" i="6"/>
  <c r="BH792" i="6"/>
  <c r="BI792" i="6"/>
  <c r="BK792" i="6"/>
  <c r="BL792" i="6"/>
  <c r="BM792" i="6"/>
  <c r="BC793" i="6"/>
  <c r="BD793" i="6"/>
  <c r="BE793" i="6"/>
  <c r="BH793" i="6"/>
  <c r="BI793" i="6"/>
  <c r="BJ793" i="6" s="1"/>
  <c r="BL793" i="6"/>
  <c r="BN793" i="6" s="1"/>
  <c r="BM793" i="6"/>
  <c r="BD794" i="6"/>
  <c r="BE794" i="6"/>
  <c r="BH794" i="6"/>
  <c r="BI794" i="6"/>
  <c r="BK794" i="6"/>
  <c r="BN794" i="6" s="1"/>
  <c r="BL794" i="6"/>
  <c r="BM794" i="6"/>
  <c r="BD795" i="6"/>
  <c r="BE795" i="6"/>
  <c r="BH795" i="6"/>
  <c r="BI795" i="6"/>
  <c r="BK795" i="6"/>
  <c r="BN795" i="6" s="1"/>
  <c r="BL795" i="6"/>
  <c r="BM795" i="6"/>
  <c r="BD796" i="6"/>
  <c r="BE796" i="6"/>
  <c r="BH796" i="6"/>
  <c r="BI796" i="6"/>
  <c r="BL796" i="6"/>
  <c r="BM796" i="6"/>
  <c r="BN796" i="6" s="1"/>
  <c r="BD797" i="6"/>
  <c r="BE797" i="6"/>
  <c r="BG797" i="6"/>
  <c r="BH797" i="6"/>
  <c r="BI797" i="6"/>
  <c r="BK797" i="6"/>
  <c r="BN797" i="6" s="1"/>
  <c r="BL797" i="6"/>
  <c r="BM797" i="6"/>
  <c r="BC798" i="6"/>
  <c r="BD798" i="6"/>
  <c r="BF798" i="6" s="1"/>
  <c r="BE798" i="6"/>
  <c r="BH798" i="6"/>
  <c r="BI798" i="6"/>
  <c r="BJ798" i="6" s="1"/>
  <c r="BL798" i="6"/>
  <c r="BN798" i="6" s="1"/>
  <c r="BM798" i="6"/>
  <c r="BD799" i="6"/>
  <c r="BE799" i="6"/>
  <c r="BH799" i="6"/>
  <c r="BJ799" i="6" s="1"/>
  <c r="BI799" i="6"/>
  <c r="BL799" i="6"/>
  <c r="BM799" i="6"/>
  <c r="BC800" i="6"/>
  <c r="BD800" i="6"/>
  <c r="BE800" i="6"/>
  <c r="BH800" i="6"/>
  <c r="BI800" i="6"/>
  <c r="BK800" i="6"/>
  <c r="BL800" i="6"/>
  <c r="BM800" i="6"/>
  <c r="BC801" i="6"/>
  <c r="BD801" i="6"/>
  <c r="BE801" i="6"/>
  <c r="BH801" i="6"/>
  <c r="BI801" i="6"/>
  <c r="BL801" i="6"/>
  <c r="BM801" i="6"/>
  <c r="BD802" i="6"/>
  <c r="BE802" i="6"/>
  <c r="BH802" i="6"/>
  <c r="BJ802" i="6" s="1"/>
  <c r="BI802" i="6"/>
  <c r="BK802" i="6"/>
  <c r="BN802" i="6" s="1"/>
  <c r="BL802" i="6"/>
  <c r="BM802" i="6"/>
  <c r="BD803" i="6"/>
  <c r="BF803" i="6" s="1"/>
  <c r="BE803" i="6"/>
  <c r="BG803" i="6"/>
  <c r="BH803" i="6"/>
  <c r="BI803" i="6"/>
  <c r="BJ803" i="6" s="1"/>
  <c r="BK803" i="6"/>
  <c r="BL803" i="6"/>
  <c r="BM803" i="6"/>
  <c r="BD804" i="6"/>
  <c r="BE804" i="6"/>
  <c r="BH804" i="6"/>
  <c r="BI804" i="6"/>
  <c r="BL804" i="6"/>
  <c r="BN804" i="6" s="1"/>
  <c r="BM804" i="6"/>
  <c r="BD805" i="6"/>
  <c r="BE805" i="6"/>
  <c r="BG805" i="6"/>
  <c r="BH805" i="6"/>
  <c r="BI805" i="6"/>
  <c r="BJ805" i="6" s="1"/>
  <c r="BL805" i="6"/>
  <c r="BM805" i="6"/>
  <c r="BD806" i="6"/>
  <c r="BE806" i="6"/>
  <c r="BH806" i="6"/>
  <c r="BI806" i="6"/>
  <c r="BL806" i="6"/>
  <c r="BM806" i="6"/>
  <c r="BC807" i="6"/>
  <c r="BD807" i="6"/>
  <c r="BE807" i="6"/>
  <c r="BH807" i="6"/>
  <c r="BI807" i="6"/>
  <c r="BL807" i="6"/>
  <c r="BN807" i="6" s="1"/>
  <c r="BM807" i="6"/>
  <c r="BC808" i="6"/>
  <c r="BD808" i="6"/>
  <c r="BE808" i="6"/>
  <c r="BH808" i="6"/>
  <c r="BI808" i="6"/>
  <c r="BK808" i="6"/>
  <c r="BL808" i="6"/>
  <c r="BM808" i="6"/>
  <c r="BD809" i="6"/>
  <c r="BE809" i="6"/>
  <c r="BH809" i="6"/>
  <c r="BI809" i="6"/>
  <c r="BL809" i="6"/>
  <c r="BN809" i="6" s="1"/>
  <c r="BM809" i="6"/>
  <c r="BD810" i="6"/>
  <c r="BE810" i="6"/>
  <c r="BH810" i="6"/>
  <c r="BI810" i="6"/>
  <c r="BK810" i="6"/>
  <c r="BL810" i="6"/>
  <c r="BM810" i="6"/>
  <c r="BN810" i="6" s="1"/>
  <c r="BD811" i="6"/>
  <c r="BE811" i="6"/>
  <c r="BG811" i="6"/>
  <c r="BH811" i="6"/>
  <c r="BJ811" i="6" s="1"/>
  <c r="BI811" i="6"/>
  <c r="BK811" i="6"/>
  <c r="BL811" i="6"/>
  <c r="BM811" i="6"/>
  <c r="BD812" i="6"/>
  <c r="BE812" i="6"/>
  <c r="BH812" i="6"/>
  <c r="BI812" i="6"/>
  <c r="BL812" i="6"/>
  <c r="BM812" i="6"/>
  <c r="BN812" i="6" s="1"/>
  <c r="BC813" i="6"/>
  <c r="BD813" i="6"/>
  <c r="BF813" i="6" s="1"/>
  <c r="BE813" i="6"/>
  <c r="BH813" i="6"/>
  <c r="BI813" i="6"/>
  <c r="BJ813" i="6" s="1"/>
  <c r="BK813" i="6"/>
  <c r="BL813" i="6"/>
  <c r="BM813" i="6"/>
  <c r="BC814" i="6"/>
  <c r="BD814" i="6"/>
  <c r="BE814" i="6"/>
  <c r="BG814" i="6"/>
  <c r="BH814" i="6"/>
  <c r="BJ814" i="6" s="1"/>
  <c r="BI814" i="6"/>
  <c r="BK814" i="6"/>
  <c r="BL814" i="6"/>
  <c r="BM814" i="6"/>
  <c r="BD815" i="6"/>
  <c r="BE815" i="6"/>
  <c r="BH815" i="6"/>
  <c r="BI815" i="6"/>
  <c r="BL815" i="6"/>
  <c r="BM815" i="6"/>
  <c r="BD816" i="6"/>
  <c r="BE816" i="6"/>
  <c r="BH816" i="6"/>
  <c r="BI816" i="6"/>
  <c r="BK816" i="6"/>
  <c r="BL816" i="6"/>
  <c r="BM816" i="6"/>
  <c r="BC817" i="6"/>
  <c r="BD817" i="6"/>
  <c r="BE817" i="6"/>
  <c r="BF817" i="6" s="1"/>
  <c r="BH817" i="6"/>
  <c r="BI817" i="6"/>
  <c r="BL817" i="6"/>
  <c r="BM817" i="6"/>
  <c r="BD818" i="6"/>
  <c r="BE818" i="6"/>
  <c r="BH818" i="6"/>
  <c r="BI818" i="6"/>
  <c r="BJ818" i="6" s="1"/>
  <c r="BL818" i="6"/>
  <c r="BM818" i="6"/>
  <c r="BD819" i="6"/>
  <c r="BE819" i="6"/>
  <c r="BH819" i="6"/>
  <c r="BI819" i="6"/>
  <c r="BK819" i="6"/>
  <c r="BN819" i="6" s="1"/>
  <c r="BL819" i="6"/>
  <c r="BM819" i="6"/>
  <c r="BD820" i="6"/>
  <c r="BE820" i="6"/>
  <c r="BH820" i="6"/>
  <c r="BI820" i="6"/>
  <c r="BL820" i="6"/>
  <c r="BN820" i="6" s="1"/>
  <c r="BM820" i="6"/>
  <c r="BC821" i="6"/>
  <c r="BD821" i="6"/>
  <c r="BE821" i="6"/>
  <c r="BG821" i="6"/>
  <c r="BH821" i="6"/>
  <c r="BJ821" i="6" s="1"/>
  <c r="BI821" i="6"/>
  <c r="BK821" i="6"/>
  <c r="BL821" i="6"/>
  <c r="BM821" i="6"/>
  <c r="BN821" i="6"/>
  <c r="BC822" i="6"/>
  <c r="BD822" i="6"/>
  <c r="BE822" i="6"/>
  <c r="BG822" i="6"/>
  <c r="BH822" i="6"/>
  <c r="BJ822" i="6" s="1"/>
  <c r="BI822" i="6"/>
  <c r="BL822" i="6"/>
  <c r="BM822" i="6"/>
  <c r="BD823" i="6"/>
  <c r="BE823" i="6"/>
  <c r="BH823" i="6"/>
  <c r="BI823" i="6"/>
  <c r="BK823" i="6"/>
  <c r="BL823" i="6"/>
  <c r="BM823" i="6"/>
  <c r="BD824" i="6"/>
  <c r="BF824" i="6" s="1"/>
  <c r="BE824" i="6"/>
  <c r="BG824" i="6"/>
  <c r="BH824" i="6"/>
  <c r="BJ824" i="6" s="1"/>
  <c r="BI824" i="6"/>
  <c r="BK824" i="6"/>
  <c r="BL824" i="6"/>
  <c r="BM824" i="6"/>
  <c r="BD825" i="6"/>
  <c r="BE825" i="6"/>
  <c r="BH825" i="6"/>
  <c r="BI825" i="6"/>
  <c r="BL825" i="6"/>
  <c r="BN825" i="6" s="1"/>
  <c r="BM825" i="6"/>
  <c r="BD826" i="6"/>
  <c r="BE826" i="6"/>
  <c r="BF826" i="6" s="1"/>
  <c r="BH826" i="6"/>
  <c r="BI826" i="6"/>
  <c r="BK826" i="6"/>
  <c r="BL826" i="6"/>
  <c r="BM826" i="6"/>
  <c r="BD827" i="6"/>
  <c r="BE827" i="6"/>
  <c r="BH827" i="6"/>
  <c r="BI827" i="6"/>
  <c r="BL827" i="6"/>
  <c r="BM827" i="6"/>
  <c r="BD828" i="6"/>
  <c r="BE828" i="6"/>
  <c r="BH828" i="6"/>
  <c r="BI828" i="6"/>
  <c r="BL828" i="6"/>
  <c r="BM828" i="6"/>
  <c r="BD829" i="6"/>
  <c r="BE829" i="6"/>
  <c r="BH829" i="6"/>
  <c r="BI829" i="6"/>
  <c r="BL829" i="6"/>
  <c r="BM829" i="6"/>
  <c r="BD830" i="6"/>
  <c r="BE830" i="6"/>
  <c r="BG830" i="6"/>
  <c r="BH830" i="6"/>
  <c r="BI830" i="6"/>
  <c r="BL830" i="6"/>
  <c r="BM830" i="6"/>
  <c r="BD831" i="6"/>
  <c r="BE831" i="6"/>
  <c r="BH831" i="6"/>
  <c r="BI831" i="6"/>
  <c r="BJ831" i="6" s="1"/>
  <c r="BL831" i="6"/>
  <c r="BM831" i="6"/>
  <c r="BC832" i="6"/>
  <c r="BD832" i="6"/>
  <c r="BE832" i="6"/>
  <c r="BG832" i="6"/>
  <c r="BH832" i="6"/>
  <c r="BI832" i="6"/>
  <c r="BK832" i="6"/>
  <c r="BL832" i="6"/>
  <c r="BM832" i="6"/>
  <c r="BD833" i="6"/>
  <c r="BE833" i="6"/>
  <c r="BH833" i="6"/>
  <c r="BI833" i="6"/>
  <c r="BL833" i="6"/>
  <c r="BM833" i="6"/>
  <c r="BN833" i="6" s="1"/>
  <c r="BD834" i="6"/>
  <c r="BE834" i="6"/>
  <c r="BH834" i="6"/>
  <c r="BI834" i="6"/>
  <c r="BJ834" i="6" s="1"/>
  <c r="BL834" i="6"/>
  <c r="BM834" i="6"/>
  <c r="BD835" i="6"/>
  <c r="BE835" i="6"/>
  <c r="BG835" i="6"/>
  <c r="BH835" i="6"/>
  <c r="BI835" i="6"/>
  <c r="BJ835" i="6" s="1"/>
  <c r="BK835" i="6"/>
  <c r="BL835" i="6"/>
  <c r="BM835" i="6"/>
  <c r="BD836" i="6"/>
  <c r="BE836" i="6"/>
  <c r="BH836" i="6"/>
  <c r="BI836" i="6"/>
  <c r="BL836" i="6"/>
  <c r="BM836" i="6"/>
  <c r="BC837" i="6"/>
  <c r="BD837" i="6"/>
  <c r="BE837" i="6"/>
  <c r="BH837" i="6"/>
  <c r="BI837" i="6"/>
  <c r="BL837" i="6"/>
  <c r="BM837" i="6"/>
  <c r="BC838" i="6"/>
  <c r="BD838" i="6"/>
  <c r="BE838" i="6"/>
  <c r="BH838" i="6"/>
  <c r="BI838" i="6"/>
  <c r="BL838" i="6"/>
  <c r="BM838" i="6"/>
  <c r="BD839" i="6"/>
  <c r="BE839" i="6"/>
  <c r="BH839" i="6"/>
  <c r="BI839" i="6"/>
  <c r="BK839" i="6"/>
  <c r="BN839" i="6" s="1"/>
  <c r="BL839" i="6"/>
  <c r="BM839" i="6"/>
  <c r="BC840" i="6"/>
  <c r="BD840" i="6"/>
  <c r="BE840" i="6"/>
  <c r="BH840" i="6"/>
  <c r="BI840" i="6"/>
  <c r="BJ840" i="6" s="1"/>
  <c r="BK840" i="6"/>
  <c r="BN840" i="6" s="1"/>
  <c r="BL840" i="6"/>
  <c r="BM840" i="6"/>
  <c r="BD841" i="6"/>
  <c r="BE841" i="6"/>
  <c r="BH841" i="6"/>
  <c r="BI841" i="6"/>
  <c r="BL841" i="6"/>
  <c r="BM841" i="6"/>
  <c r="BD842" i="6"/>
  <c r="BE842" i="6"/>
  <c r="BH842" i="6"/>
  <c r="BI842" i="6"/>
  <c r="BK842" i="6"/>
  <c r="BL842" i="6"/>
  <c r="BM842" i="6"/>
  <c r="BC843" i="6"/>
  <c r="BD843" i="6"/>
  <c r="BE843" i="6"/>
  <c r="BG843" i="6"/>
  <c r="BH843" i="6"/>
  <c r="BI843" i="6"/>
  <c r="BL843" i="6"/>
  <c r="BM843" i="6"/>
  <c r="BN843" i="6" s="1"/>
  <c r="BD844" i="6"/>
  <c r="BE844" i="6"/>
  <c r="BH844" i="6"/>
  <c r="BI844" i="6"/>
  <c r="BL844" i="6"/>
  <c r="BM844" i="6"/>
  <c r="BD845" i="6"/>
  <c r="BE845" i="6"/>
  <c r="BG845" i="6"/>
  <c r="BH845" i="6"/>
  <c r="BI845" i="6"/>
  <c r="BL845" i="6"/>
  <c r="BM845" i="6"/>
  <c r="BC846" i="6"/>
  <c r="BD846" i="6"/>
  <c r="BE846" i="6"/>
  <c r="BH846" i="6"/>
  <c r="BI846" i="6"/>
  <c r="BL846" i="6"/>
  <c r="BM846" i="6"/>
  <c r="BD847" i="6"/>
  <c r="BE847" i="6"/>
  <c r="BH847" i="6"/>
  <c r="BI847" i="6"/>
  <c r="BL847" i="6"/>
  <c r="BM847" i="6"/>
  <c r="BD848" i="6"/>
  <c r="BE848" i="6"/>
  <c r="BH848" i="6"/>
  <c r="BI848" i="6"/>
  <c r="BK848" i="6"/>
  <c r="BL848" i="6"/>
  <c r="BM848" i="6"/>
  <c r="BD849" i="6"/>
  <c r="BE849" i="6"/>
  <c r="BH849" i="6"/>
  <c r="BI849" i="6"/>
  <c r="BL849" i="6"/>
  <c r="BM849" i="6"/>
  <c r="BD850" i="6"/>
  <c r="BE850" i="6"/>
  <c r="BH850" i="6"/>
  <c r="BI850" i="6"/>
  <c r="BK850" i="6"/>
  <c r="BL850" i="6"/>
  <c r="BM850" i="6"/>
  <c r="BN850" i="6" s="1"/>
  <c r="BC851" i="6"/>
  <c r="BF851" i="6" s="1"/>
  <c r="BD851" i="6"/>
  <c r="BE851" i="6"/>
  <c r="BJ851" i="6"/>
  <c r="BL851" i="6"/>
  <c r="BM851" i="6"/>
  <c r="BN851" i="6"/>
  <c r="BD852" i="6"/>
  <c r="BE852" i="6"/>
  <c r="BH852" i="6"/>
  <c r="BI852" i="6"/>
  <c r="BL852" i="6"/>
  <c r="BM852" i="6"/>
  <c r="BD853" i="6"/>
  <c r="BE853" i="6"/>
  <c r="BG853" i="6"/>
  <c r="BH853" i="6"/>
  <c r="BI853" i="6"/>
  <c r="BL853" i="6"/>
  <c r="BM853" i="6"/>
  <c r="BD854" i="6"/>
  <c r="BE854" i="6"/>
  <c r="BG854" i="6"/>
  <c r="BH854" i="6"/>
  <c r="BI854" i="6"/>
  <c r="BL854" i="6"/>
  <c r="BM854" i="6"/>
  <c r="BC855" i="6"/>
  <c r="BD855" i="6"/>
  <c r="BE855" i="6"/>
  <c r="BH855" i="6"/>
  <c r="BI855" i="6"/>
  <c r="BK855" i="6"/>
  <c r="BL855" i="6"/>
  <c r="BM855" i="6"/>
  <c r="BN855" i="6" s="1"/>
  <c r="BC856" i="6"/>
  <c r="BD856" i="6"/>
  <c r="BE856" i="6"/>
  <c r="BH856" i="6"/>
  <c r="BI856" i="6"/>
  <c r="BK856" i="6"/>
  <c r="BL856" i="6"/>
  <c r="BM856" i="6"/>
  <c r="BD857" i="6"/>
  <c r="BE857" i="6"/>
  <c r="BH857" i="6"/>
  <c r="BI857" i="6"/>
  <c r="BL857" i="6"/>
  <c r="BM857" i="6"/>
  <c r="BN857" i="6" s="1"/>
  <c r="BD858" i="6"/>
  <c r="BE858" i="6"/>
  <c r="BH858" i="6"/>
  <c r="BI858" i="6"/>
  <c r="BK858" i="6"/>
  <c r="BL858" i="6"/>
  <c r="BM858" i="6"/>
  <c r="BN858" i="6" s="1"/>
  <c r="BC859" i="6"/>
  <c r="BF859" i="6" s="1"/>
  <c r="BD859" i="6"/>
  <c r="BE859" i="6"/>
  <c r="BG859" i="6"/>
  <c r="BH859" i="6"/>
  <c r="BI859" i="6"/>
  <c r="BL859" i="6"/>
  <c r="BN859" i="6" s="1"/>
  <c r="BM859" i="6"/>
  <c r="BD860" i="6"/>
  <c r="BE860" i="6"/>
  <c r="BF860" i="6" s="1"/>
  <c r="BH860" i="6"/>
  <c r="BI860" i="6"/>
  <c r="BL860" i="6"/>
  <c r="BM860" i="6"/>
  <c r="BN860" i="6" s="1"/>
  <c r="BD861" i="6"/>
  <c r="BF861" i="6" s="1"/>
  <c r="BE861" i="6"/>
  <c r="BG861" i="6"/>
  <c r="BH861" i="6"/>
  <c r="BI861" i="6"/>
  <c r="BK861" i="6"/>
  <c r="BL861" i="6"/>
  <c r="BM861" i="6"/>
  <c r="BC862" i="6"/>
  <c r="BD862" i="6"/>
  <c r="BE862" i="6"/>
  <c r="BH862" i="6"/>
  <c r="BI862" i="6"/>
  <c r="BJ862" i="6"/>
  <c r="BL862" i="6"/>
  <c r="BN862" i="6" s="1"/>
  <c r="BM862" i="6"/>
  <c r="BD863" i="6"/>
  <c r="BE863" i="6"/>
  <c r="BH863" i="6"/>
  <c r="BI863" i="6"/>
  <c r="BL863" i="6"/>
  <c r="BN863" i="6" s="1"/>
  <c r="BM863" i="6"/>
  <c r="BD864" i="6"/>
  <c r="BE864" i="6"/>
  <c r="BH864" i="6"/>
  <c r="BI864" i="6"/>
  <c r="BL864" i="6"/>
  <c r="BM864" i="6"/>
  <c r="BC865" i="6"/>
  <c r="BF865" i="6" s="1"/>
  <c r="BD865" i="6"/>
  <c r="BE865" i="6"/>
  <c r="BH865" i="6"/>
  <c r="BI865" i="6"/>
  <c r="BL865" i="6"/>
  <c r="BM865" i="6"/>
  <c r="BD866" i="6"/>
  <c r="BE866" i="6"/>
  <c r="BG866" i="6"/>
  <c r="BH866" i="6"/>
  <c r="BI866" i="6"/>
  <c r="BL866" i="6"/>
  <c r="BM866" i="6"/>
  <c r="BC867" i="6"/>
  <c r="BF867" i="6" s="1"/>
  <c r="BD867" i="6"/>
  <c r="BE867" i="6"/>
  <c r="BG867" i="6"/>
  <c r="BH867" i="6"/>
  <c r="BI867" i="6"/>
  <c r="BK867" i="6"/>
  <c r="BL867" i="6"/>
  <c r="BM867" i="6"/>
  <c r="BD868" i="6"/>
  <c r="BE868" i="6"/>
  <c r="BH868" i="6"/>
  <c r="BI868" i="6"/>
  <c r="BL868" i="6"/>
  <c r="BM868" i="6"/>
  <c r="BD869" i="6"/>
  <c r="BE869" i="6"/>
  <c r="BH869" i="6"/>
  <c r="BI869" i="6"/>
  <c r="BK869" i="6"/>
  <c r="BL869" i="6"/>
  <c r="BM869" i="6"/>
  <c r="BC870" i="6"/>
  <c r="BD870" i="6"/>
  <c r="BE870" i="6"/>
  <c r="BG870" i="6"/>
  <c r="BH870" i="6"/>
  <c r="BI870" i="6"/>
  <c r="BK870" i="6"/>
  <c r="BN870" i="6" s="1"/>
  <c r="BL870" i="6"/>
  <c r="BM870" i="6"/>
  <c r="BD871" i="6"/>
  <c r="BE871" i="6"/>
  <c r="BH871" i="6"/>
  <c r="BI871" i="6"/>
  <c r="BL871" i="6"/>
  <c r="BM871" i="6"/>
  <c r="BC872" i="6"/>
  <c r="BD872" i="6"/>
  <c r="BE872" i="6"/>
  <c r="BG872" i="6"/>
  <c r="BH872" i="6"/>
  <c r="BI872" i="6"/>
  <c r="BK872" i="6"/>
  <c r="BL872" i="6"/>
  <c r="BM872" i="6"/>
  <c r="BD873" i="6"/>
  <c r="BE873" i="6"/>
  <c r="BH873" i="6"/>
  <c r="BI873" i="6"/>
  <c r="BL873" i="6"/>
  <c r="BM873" i="6"/>
  <c r="BN873" i="6" s="1"/>
  <c r="BD874" i="6"/>
  <c r="BE874" i="6"/>
  <c r="BH874" i="6"/>
  <c r="BI874" i="6"/>
  <c r="BK874" i="6"/>
  <c r="BN874" i="6" s="1"/>
  <c r="BL874" i="6"/>
  <c r="BM874" i="6"/>
  <c r="BD875" i="6"/>
  <c r="BE875" i="6"/>
  <c r="BH875" i="6"/>
  <c r="BI875" i="6"/>
  <c r="BK875" i="6"/>
  <c r="BL875" i="6"/>
  <c r="BM875" i="6"/>
  <c r="BD876" i="6"/>
  <c r="BE876" i="6"/>
  <c r="BH876" i="6"/>
  <c r="BI876" i="6"/>
  <c r="BL876" i="6"/>
  <c r="BM876" i="6"/>
  <c r="BD877" i="6"/>
  <c r="BE877" i="6"/>
  <c r="BH877" i="6"/>
  <c r="BI877" i="6"/>
  <c r="BK877" i="6"/>
  <c r="BL877" i="6"/>
  <c r="BM877" i="6"/>
  <c r="BC878" i="6"/>
  <c r="BD878" i="6"/>
  <c r="BE878" i="6"/>
  <c r="BH878" i="6"/>
  <c r="BI878" i="6"/>
  <c r="BL878" i="6"/>
  <c r="BM878" i="6"/>
  <c r="BD879" i="6"/>
  <c r="BE879" i="6"/>
  <c r="BH879" i="6"/>
  <c r="BI879" i="6"/>
  <c r="BL879" i="6"/>
  <c r="BM879" i="6"/>
  <c r="BD880" i="6"/>
  <c r="BE880" i="6"/>
  <c r="BH880" i="6"/>
  <c r="BI880" i="6"/>
  <c r="BK880" i="6"/>
  <c r="BL880" i="6"/>
  <c r="BM880" i="6"/>
  <c r="BN880" i="6" s="1"/>
  <c r="BC881" i="6"/>
  <c r="BD881" i="6"/>
  <c r="BE881" i="6"/>
  <c r="BH881" i="6"/>
  <c r="BI881" i="6"/>
  <c r="BL881" i="6"/>
  <c r="BN881" i="6" s="1"/>
  <c r="BM881" i="6"/>
  <c r="BD882" i="6"/>
  <c r="BE882" i="6"/>
  <c r="BH882" i="6"/>
  <c r="BI882" i="6"/>
  <c r="BL882" i="6"/>
  <c r="BM882" i="6"/>
  <c r="BN882" i="6" s="1"/>
  <c r="BC883" i="6"/>
  <c r="BD883" i="6"/>
  <c r="BE883" i="6"/>
  <c r="BG883" i="6"/>
  <c r="BH883" i="6"/>
  <c r="BI883" i="6"/>
  <c r="BL883" i="6"/>
  <c r="BM883" i="6"/>
  <c r="BD884" i="6"/>
  <c r="BE884" i="6"/>
  <c r="BH884" i="6"/>
  <c r="BI884" i="6"/>
  <c r="BK884" i="6"/>
  <c r="BL884" i="6"/>
  <c r="BN884" i="6" s="1"/>
  <c r="BM884" i="6"/>
  <c r="BD885" i="6"/>
  <c r="BE885" i="6"/>
  <c r="BG885" i="6"/>
  <c r="BH885" i="6"/>
  <c r="BI885" i="6"/>
  <c r="BL885" i="6"/>
  <c r="BM885" i="6"/>
  <c r="BC886" i="6"/>
  <c r="BD886" i="6"/>
  <c r="BE886" i="6"/>
  <c r="BG886" i="6"/>
  <c r="BH886" i="6"/>
  <c r="BI886" i="6"/>
  <c r="BL886" i="6"/>
  <c r="BN886" i="6" s="1"/>
  <c r="BM886" i="6"/>
  <c r="BD887" i="6"/>
  <c r="BE887" i="6"/>
  <c r="BH887" i="6"/>
  <c r="BI887" i="6"/>
  <c r="BL887" i="6"/>
  <c r="BM887" i="6"/>
  <c r="BD888" i="6"/>
  <c r="BE888" i="6"/>
  <c r="BG888" i="6"/>
  <c r="BH888" i="6"/>
  <c r="BI888" i="6"/>
  <c r="BL888" i="6"/>
  <c r="BM888" i="6"/>
  <c r="BN888" i="6" s="1"/>
  <c r="BC889" i="6"/>
  <c r="BD889" i="6"/>
  <c r="BE889" i="6"/>
  <c r="BH889" i="6"/>
  <c r="BI889" i="6"/>
  <c r="BK889" i="6"/>
  <c r="BN889" i="6" s="1"/>
  <c r="BL889" i="6"/>
  <c r="BM889" i="6"/>
  <c r="BD890" i="6"/>
  <c r="BE890" i="6"/>
  <c r="BF890" i="6" s="1"/>
  <c r="BH890" i="6"/>
  <c r="BI890" i="6"/>
  <c r="BL890" i="6"/>
  <c r="BM890" i="6"/>
  <c r="BD891" i="6"/>
  <c r="BE891" i="6"/>
  <c r="BF891" i="6" s="1"/>
  <c r="BG891" i="6"/>
  <c r="BH891" i="6"/>
  <c r="BI891" i="6"/>
  <c r="BK891" i="6"/>
  <c r="BN891" i="6" s="1"/>
  <c r="BL891" i="6"/>
  <c r="BM891" i="6"/>
  <c r="BD892" i="6"/>
  <c r="BE892" i="6"/>
  <c r="BL892" i="6"/>
  <c r="BM892" i="6"/>
  <c r="BD893" i="6"/>
  <c r="BE893" i="6"/>
  <c r="BH893" i="6"/>
  <c r="BI893" i="6"/>
  <c r="BK893" i="6"/>
  <c r="BL893" i="6"/>
  <c r="BM893" i="6"/>
  <c r="BD894" i="6"/>
  <c r="BE894" i="6"/>
  <c r="BH894" i="6"/>
  <c r="BI894" i="6"/>
  <c r="BL894" i="6"/>
  <c r="BM894" i="6"/>
  <c r="BD895" i="6"/>
  <c r="BE895" i="6"/>
  <c r="BF895" i="6" s="1"/>
  <c r="BH895" i="6"/>
  <c r="BJ895" i="6" s="1"/>
  <c r="BI895" i="6"/>
  <c r="BL895" i="6"/>
  <c r="BM895" i="6"/>
  <c r="BD896" i="6"/>
  <c r="BE896" i="6"/>
  <c r="BH896" i="6"/>
  <c r="BI896" i="6"/>
  <c r="BL896" i="6"/>
  <c r="BM896" i="6"/>
  <c r="BC897" i="6"/>
  <c r="BD897" i="6"/>
  <c r="BE897" i="6"/>
  <c r="BF897" i="6" s="1"/>
  <c r="BG897" i="6"/>
  <c r="BJ897" i="6" s="1"/>
  <c r="BH897" i="6"/>
  <c r="BI897" i="6"/>
  <c r="BL897" i="6"/>
  <c r="BM897" i="6"/>
  <c r="BD898" i="6"/>
  <c r="BE898" i="6"/>
  <c r="BH898" i="6"/>
  <c r="BI898" i="6"/>
  <c r="BJ898" i="6" s="1"/>
  <c r="BL898" i="6"/>
  <c r="BM898" i="6"/>
  <c r="BC899" i="6"/>
  <c r="BD899" i="6"/>
  <c r="BE899" i="6"/>
  <c r="BG899" i="6"/>
  <c r="BH899" i="6"/>
  <c r="BI899" i="6"/>
  <c r="BL899" i="6"/>
  <c r="BM899" i="6"/>
  <c r="BD900" i="6"/>
  <c r="BE900" i="6"/>
  <c r="BH900" i="6"/>
  <c r="BI900" i="6"/>
  <c r="BK900" i="6"/>
  <c r="BN900" i="6" s="1"/>
  <c r="BL900" i="6"/>
  <c r="BM900" i="6"/>
  <c r="BC901" i="6"/>
  <c r="BF901" i="6" s="1"/>
  <c r="BD901" i="6"/>
  <c r="BE901" i="6"/>
  <c r="BG901" i="6"/>
  <c r="BH901" i="6"/>
  <c r="BI901" i="6"/>
  <c r="BL901" i="6"/>
  <c r="BM901" i="6"/>
  <c r="BN901" i="6" s="1"/>
  <c r="BC902" i="6"/>
  <c r="BD902" i="6"/>
  <c r="BE902" i="6"/>
  <c r="BG902" i="6"/>
  <c r="BJ902" i="6" s="1"/>
  <c r="BH902" i="6"/>
  <c r="BI902" i="6"/>
  <c r="BL902" i="6"/>
  <c r="BM902" i="6"/>
  <c r="BD903" i="6"/>
  <c r="BE903" i="6"/>
  <c r="BH903" i="6"/>
  <c r="BI903" i="6"/>
  <c r="BL903" i="6"/>
  <c r="BM903" i="6"/>
  <c r="BD904" i="6"/>
  <c r="BE904" i="6"/>
  <c r="BG904" i="6"/>
  <c r="BH904" i="6"/>
  <c r="BJ904" i="6" s="1"/>
  <c r="BI904" i="6"/>
  <c r="BK904" i="6"/>
  <c r="BL904" i="6"/>
  <c r="BM904" i="6"/>
  <c r="BD905" i="6"/>
  <c r="BF905" i="6" s="1"/>
  <c r="BE905" i="6"/>
  <c r="BH905" i="6"/>
  <c r="BI905" i="6"/>
  <c r="BL905" i="6"/>
  <c r="BM905" i="6"/>
  <c r="BD906" i="6"/>
  <c r="BE906" i="6"/>
  <c r="BG906" i="6"/>
  <c r="BH906" i="6"/>
  <c r="BI906" i="6"/>
  <c r="BK906" i="6"/>
  <c r="BL906" i="6"/>
  <c r="BM906" i="6"/>
  <c r="CH709" i="6"/>
  <c r="BN1051" i="6"/>
  <c r="J513" i="6"/>
  <c r="K513" i="6"/>
  <c r="L513" i="6"/>
  <c r="AI513" i="6"/>
  <c r="AJ513" i="6"/>
  <c r="AK513" i="6"/>
  <c r="AL513" i="6"/>
  <c r="AM513" i="6"/>
  <c r="AN513" i="6"/>
  <c r="AO513" i="6"/>
  <c r="AP513" i="6"/>
  <c r="AQ513" i="6"/>
  <c r="AR513" i="6"/>
  <c r="AT513" i="6" s="1"/>
  <c r="AS513" i="6"/>
  <c r="AU513" i="6"/>
  <c r="AV513" i="6"/>
  <c r="AX513" i="6" s="1"/>
  <c r="AW513" i="6"/>
  <c r="AY513" i="6"/>
  <c r="AZ513" i="6"/>
  <c r="BA513" i="6"/>
  <c r="BC513" i="6"/>
  <c r="BD513" i="6"/>
  <c r="BF513" i="6" s="1"/>
  <c r="BE513" i="6"/>
  <c r="BG513" i="6"/>
  <c r="BH513" i="6"/>
  <c r="BI513" i="6"/>
  <c r="BJ513" i="6"/>
  <c r="BK513" i="6"/>
  <c r="BL513" i="6"/>
  <c r="BM513" i="6"/>
  <c r="BN513" i="6"/>
  <c r="BO513" i="6"/>
  <c r="BP513" i="6"/>
  <c r="BQ513" i="6"/>
  <c r="BR513" i="6"/>
  <c r="BS513" i="6"/>
  <c r="BT513" i="6"/>
  <c r="BV513" i="6" s="1"/>
  <c r="BU513" i="6"/>
  <c r="J514" i="6"/>
  <c r="K514" i="6"/>
  <c r="L514" i="6"/>
  <c r="AI514" i="6"/>
  <c r="AL514" i="6" s="1"/>
  <c r="AJ514" i="6"/>
  <c r="AK514" i="6"/>
  <c r="AM514" i="6"/>
  <c r="AN514" i="6"/>
  <c r="AP514" i="6" s="1"/>
  <c r="AO514" i="6"/>
  <c r="AQ514" i="6"/>
  <c r="AR514" i="6"/>
  <c r="AS514" i="6"/>
  <c r="AT514" i="6"/>
  <c r="AU514" i="6"/>
  <c r="AV514" i="6"/>
  <c r="AW514" i="6"/>
  <c r="AX514" i="6"/>
  <c r="AY514" i="6"/>
  <c r="AZ514" i="6"/>
  <c r="BA514" i="6"/>
  <c r="BB514" i="6"/>
  <c r="BC514" i="6"/>
  <c r="BD514" i="6"/>
  <c r="BF514" i="6" s="1"/>
  <c r="BE514" i="6"/>
  <c r="BG514" i="6"/>
  <c r="BH514" i="6"/>
  <c r="BJ514" i="6" s="1"/>
  <c r="BI514" i="6"/>
  <c r="BK514" i="6"/>
  <c r="BL514" i="6"/>
  <c r="BM514" i="6"/>
  <c r="BO514" i="6"/>
  <c r="BP514" i="6"/>
  <c r="BR514" i="6" s="1"/>
  <c r="BQ514" i="6"/>
  <c r="BS514" i="6"/>
  <c r="BT514" i="6"/>
  <c r="BU514" i="6"/>
  <c r="BV514" i="6"/>
  <c r="J515" i="6"/>
  <c r="K515" i="6"/>
  <c r="L515" i="6"/>
  <c r="AI515" i="6"/>
  <c r="AK515" i="6"/>
  <c r="AM515" i="6"/>
  <c r="AN515" i="6"/>
  <c r="AP515" i="6" s="1"/>
  <c r="AO515" i="6"/>
  <c r="AQ515" i="6"/>
  <c r="AR515" i="6"/>
  <c r="AS515" i="6"/>
  <c r="AT515" i="6"/>
  <c r="AU515" i="6"/>
  <c r="AV515" i="6"/>
  <c r="AW515" i="6"/>
  <c r="AX515" i="6" s="1"/>
  <c r="AY515" i="6"/>
  <c r="AZ515" i="6"/>
  <c r="BA515" i="6"/>
  <c r="BB515" i="6"/>
  <c r="BC515" i="6"/>
  <c r="BD515" i="6"/>
  <c r="BF515" i="6" s="1"/>
  <c r="BE515" i="6"/>
  <c r="BG515" i="6"/>
  <c r="BH515" i="6"/>
  <c r="BJ515" i="6" s="1"/>
  <c r="BI515" i="6"/>
  <c r="BK515" i="6"/>
  <c r="BL515" i="6"/>
  <c r="BM515" i="6"/>
  <c r="BO515" i="6"/>
  <c r="BP515" i="6"/>
  <c r="BQ515" i="6"/>
  <c r="BS515" i="6"/>
  <c r="BT515" i="6"/>
  <c r="BV515" i="6" s="1"/>
  <c r="BU515" i="6"/>
  <c r="J516" i="6"/>
  <c r="K516" i="6"/>
  <c r="L516" i="6"/>
  <c r="BS516" i="6" s="1"/>
  <c r="AI516" i="6"/>
  <c r="AM516" i="6"/>
  <c r="AN516" i="6"/>
  <c r="AO516" i="6"/>
  <c r="AQ516" i="6"/>
  <c r="AR516" i="6"/>
  <c r="AS516" i="6"/>
  <c r="AT516" i="6"/>
  <c r="AU516" i="6"/>
  <c r="AV516" i="6"/>
  <c r="AW516" i="6"/>
  <c r="AX516" i="6"/>
  <c r="AY516" i="6"/>
  <c r="AZ516" i="6"/>
  <c r="BA516" i="6"/>
  <c r="BB516" i="6"/>
  <c r="BC516" i="6"/>
  <c r="BD516" i="6"/>
  <c r="BE516" i="6"/>
  <c r="BF516" i="6"/>
  <c r="BG516" i="6"/>
  <c r="BH516" i="6"/>
  <c r="BJ516" i="6" s="1"/>
  <c r="BI516" i="6"/>
  <c r="BL516" i="6"/>
  <c r="BM516" i="6"/>
  <c r="BP516" i="6"/>
  <c r="BQ516" i="6"/>
  <c r="BT516" i="6"/>
  <c r="BV516" i="6" s="1"/>
  <c r="BU516" i="6"/>
  <c r="J517" i="6"/>
  <c r="K517" i="6"/>
  <c r="L517" i="6"/>
  <c r="AJ517" i="6"/>
  <c r="AK517" i="6"/>
  <c r="AM517" i="6"/>
  <c r="AN517" i="6"/>
  <c r="AO517" i="6"/>
  <c r="AP517" i="6"/>
  <c r="AQ517" i="6"/>
  <c r="AR517" i="6"/>
  <c r="AS517" i="6"/>
  <c r="AT517" i="6"/>
  <c r="AU517" i="6"/>
  <c r="AV517" i="6"/>
  <c r="AW517" i="6"/>
  <c r="AX517" i="6"/>
  <c r="AY517" i="6"/>
  <c r="AZ517" i="6"/>
  <c r="BB517" i="6" s="1"/>
  <c r="BA517" i="6"/>
  <c r="BC517" i="6"/>
  <c r="BD517" i="6"/>
  <c r="BF517" i="6" s="1"/>
  <c r="BE517" i="6"/>
  <c r="BG517" i="6"/>
  <c r="BJ517" i="6" s="1"/>
  <c r="BH517" i="6"/>
  <c r="BI517" i="6"/>
  <c r="BL517" i="6"/>
  <c r="BM517" i="6"/>
  <c r="BO517" i="6"/>
  <c r="BP517" i="6"/>
  <c r="BQ517" i="6"/>
  <c r="BS517" i="6"/>
  <c r="BV517" i="6" s="1"/>
  <c r="BT517" i="6"/>
  <c r="BU517" i="6"/>
  <c r="J518" i="6"/>
  <c r="K518" i="6"/>
  <c r="BO518" i="6" s="1"/>
  <c r="L518" i="6"/>
  <c r="AI518" i="6"/>
  <c r="AJ518" i="6"/>
  <c r="AL518" i="6" s="1"/>
  <c r="AK518" i="6"/>
  <c r="AM518" i="6"/>
  <c r="AP518" i="6" s="1"/>
  <c r="AN518" i="6"/>
  <c r="AO518" i="6"/>
  <c r="AQ518" i="6"/>
  <c r="AT518" i="6" s="1"/>
  <c r="AR518" i="6"/>
  <c r="AS518" i="6"/>
  <c r="AU518" i="6"/>
  <c r="AV518" i="6"/>
  <c r="AW518" i="6"/>
  <c r="AY518" i="6"/>
  <c r="AZ518" i="6"/>
  <c r="BA518" i="6"/>
  <c r="BC518" i="6"/>
  <c r="BF518" i="6" s="1"/>
  <c r="BD518" i="6"/>
  <c r="BE518" i="6"/>
  <c r="BG518" i="6"/>
  <c r="BH518" i="6"/>
  <c r="BI518" i="6"/>
  <c r="BJ518" i="6"/>
  <c r="BK518" i="6"/>
  <c r="BN518" i="6" s="1"/>
  <c r="BL518" i="6"/>
  <c r="BM518" i="6"/>
  <c r="BP518" i="6"/>
  <c r="BQ518" i="6"/>
  <c r="BR518" i="6"/>
  <c r="BS518" i="6"/>
  <c r="BT518" i="6"/>
  <c r="BU518" i="6"/>
  <c r="BV518" i="6"/>
  <c r="J519" i="6"/>
  <c r="K519" i="6"/>
  <c r="L519" i="6"/>
  <c r="AI519" i="6"/>
  <c r="AM519" i="6"/>
  <c r="AN519" i="6"/>
  <c r="AO519" i="6"/>
  <c r="AP519" i="6"/>
  <c r="AQ519" i="6"/>
  <c r="AR519" i="6"/>
  <c r="AT519" i="6" s="1"/>
  <c r="AS519" i="6"/>
  <c r="AU519" i="6"/>
  <c r="AV519" i="6"/>
  <c r="AX519" i="6" s="1"/>
  <c r="AW519" i="6"/>
  <c r="AY519" i="6"/>
  <c r="AZ519" i="6"/>
  <c r="BA519" i="6"/>
  <c r="BC519" i="6"/>
  <c r="BD519" i="6"/>
  <c r="BF519" i="6" s="1"/>
  <c r="BE519" i="6"/>
  <c r="BG519" i="6"/>
  <c r="BH519" i="6"/>
  <c r="BI519" i="6"/>
  <c r="BJ519" i="6"/>
  <c r="BK519" i="6"/>
  <c r="BL519" i="6"/>
  <c r="BM519" i="6"/>
  <c r="BN519" i="6" s="1"/>
  <c r="BP519" i="6"/>
  <c r="BQ519" i="6"/>
  <c r="BT519" i="6"/>
  <c r="BU519" i="6"/>
  <c r="J520" i="6"/>
  <c r="K520" i="6"/>
  <c r="AJ520" i="6" s="1"/>
  <c r="L520" i="6"/>
  <c r="AK520" i="6"/>
  <c r="AM520" i="6"/>
  <c r="AN520" i="6"/>
  <c r="AP520" i="6" s="1"/>
  <c r="AO520" i="6"/>
  <c r="AQ520" i="6"/>
  <c r="AR520" i="6"/>
  <c r="AS520" i="6"/>
  <c r="AU520" i="6"/>
  <c r="AV520" i="6"/>
  <c r="AX520" i="6" s="1"/>
  <c r="AW520" i="6"/>
  <c r="AY520" i="6"/>
  <c r="AZ520" i="6"/>
  <c r="BA520" i="6"/>
  <c r="BB520" i="6"/>
  <c r="BC520" i="6"/>
  <c r="BD520" i="6"/>
  <c r="BE520" i="6"/>
  <c r="BF520" i="6"/>
  <c r="BG520" i="6"/>
  <c r="BH520" i="6"/>
  <c r="BI520" i="6"/>
  <c r="BJ520" i="6"/>
  <c r="BL520" i="6"/>
  <c r="BM520" i="6"/>
  <c r="BO520" i="6"/>
  <c r="BP520" i="6"/>
  <c r="BQ520" i="6"/>
  <c r="BS520" i="6"/>
  <c r="BT520" i="6"/>
  <c r="BU520" i="6"/>
  <c r="BV520" i="6"/>
  <c r="J521" i="6"/>
  <c r="K521" i="6"/>
  <c r="L521" i="6"/>
  <c r="AM521" i="6"/>
  <c r="AN521" i="6"/>
  <c r="AP521" i="6" s="1"/>
  <c r="AO521" i="6"/>
  <c r="AQ521" i="6"/>
  <c r="AR521" i="6"/>
  <c r="AS521" i="6"/>
  <c r="AT521" i="6"/>
  <c r="AU521" i="6"/>
  <c r="AV521" i="6"/>
  <c r="AW521" i="6"/>
  <c r="AX521" i="6"/>
  <c r="AY521" i="6"/>
  <c r="AZ521" i="6"/>
  <c r="BA521" i="6"/>
  <c r="BB521" i="6"/>
  <c r="BC521" i="6"/>
  <c r="BD521" i="6"/>
  <c r="BF521" i="6" s="1"/>
  <c r="BE521" i="6"/>
  <c r="BG521" i="6"/>
  <c r="BH521" i="6"/>
  <c r="BJ521" i="6" s="1"/>
  <c r="BI521" i="6"/>
  <c r="BL521" i="6"/>
  <c r="BM521" i="6"/>
  <c r="BP521" i="6"/>
  <c r="BQ521" i="6"/>
  <c r="BS521" i="6"/>
  <c r="BT521" i="6"/>
  <c r="BU521" i="6"/>
  <c r="J522" i="6"/>
  <c r="K522" i="6"/>
  <c r="AK522" i="6" s="1"/>
  <c r="L522" i="6"/>
  <c r="BS522" i="6" s="1"/>
  <c r="AJ522" i="6"/>
  <c r="AM522" i="6"/>
  <c r="AN522" i="6"/>
  <c r="AO522" i="6"/>
  <c r="AP522" i="6"/>
  <c r="AQ522" i="6"/>
  <c r="AT522" i="6" s="1"/>
  <c r="AR522" i="6"/>
  <c r="AS522" i="6"/>
  <c r="AU522" i="6"/>
  <c r="AX522" i="6" s="1"/>
  <c r="AV522" i="6"/>
  <c r="AW522" i="6"/>
  <c r="AY522" i="6"/>
  <c r="BB522" i="6" s="1"/>
  <c r="AZ522" i="6"/>
  <c r="BA522" i="6"/>
  <c r="BC522" i="6"/>
  <c r="BD522" i="6"/>
  <c r="BE522" i="6"/>
  <c r="BG522" i="6"/>
  <c r="BH522" i="6"/>
  <c r="BI522" i="6"/>
  <c r="BL522" i="6"/>
  <c r="BM522" i="6"/>
  <c r="BO522" i="6"/>
  <c r="BP522" i="6"/>
  <c r="BQ522" i="6"/>
  <c r="BT522" i="6"/>
  <c r="BU522" i="6"/>
  <c r="BV522" i="6"/>
  <c r="J523" i="6"/>
  <c r="K523" i="6"/>
  <c r="L523" i="6"/>
  <c r="AM523" i="6"/>
  <c r="AN523" i="6"/>
  <c r="AP523" i="6" s="1"/>
  <c r="AO523" i="6"/>
  <c r="AQ523" i="6"/>
  <c r="AR523" i="6"/>
  <c r="AS523" i="6"/>
  <c r="AT523" i="6"/>
  <c r="AU523" i="6"/>
  <c r="AV523" i="6"/>
  <c r="AW523" i="6"/>
  <c r="AX523" i="6" s="1"/>
  <c r="AY523" i="6"/>
  <c r="AZ523" i="6"/>
  <c r="BA523" i="6"/>
  <c r="BB523" i="6"/>
  <c r="BC523" i="6"/>
  <c r="BD523" i="6"/>
  <c r="BF523" i="6" s="1"/>
  <c r="BE523" i="6"/>
  <c r="BG523" i="6"/>
  <c r="BH523" i="6"/>
  <c r="BJ523" i="6" s="1"/>
  <c r="BI523" i="6"/>
  <c r="BL523" i="6"/>
  <c r="BM523" i="6"/>
  <c r="BP523" i="6"/>
  <c r="BQ523" i="6"/>
  <c r="BS523" i="6"/>
  <c r="BT523" i="6"/>
  <c r="BU523" i="6"/>
  <c r="J524" i="6"/>
  <c r="K524" i="6"/>
  <c r="BO524" i="6" s="1"/>
  <c r="L524" i="6"/>
  <c r="AI524" i="6"/>
  <c r="AJ524" i="6"/>
  <c r="AK524" i="6"/>
  <c r="AM524" i="6"/>
  <c r="AN524" i="6"/>
  <c r="AO524" i="6"/>
  <c r="AQ524" i="6"/>
  <c r="AT524" i="6" s="1"/>
  <c r="AR524" i="6"/>
  <c r="AS524" i="6"/>
  <c r="AU524" i="6"/>
  <c r="AX524" i="6" s="1"/>
  <c r="AV524" i="6"/>
  <c r="AW524" i="6"/>
  <c r="AY524" i="6"/>
  <c r="AZ524" i="6"/>
  <c r="BA524" i="6"/>
  <c r="BB524" i="6"/>
  <c r="BC524" i="6"/>
  <c r="BF524" i="6" s="1"/>
  <c r="BD524" i="6"/>
  <c r="BE524" i="6"/>
  <c r="BG524" i="6"/>
  <c r="BJ524" i="6" s="1"/>
  <c r="BH524" i="6"/>
  <c r="BI524" i="6"/>
  <c r="BK524" i="6"/>
  <c r="BL524" i="6"/>
  <c r="BM524" i="6"/>
  <c r="BP524" i="6"/>
  <c r="BQ524" i="6"/>
  <c r="BR524" i="6"/>
  <c r="BS524" i="6"/>
  <c r="BV524" i="6" s="1"/>
  <c r="BT524" i="6"/>
  <c r="BU524" i="6"/>
  <c r="J525" i="6"/>
  <c r="K525" i="6"/>
  <c r="L525" i="6"/>
  <c r="AI525" i="6"/>
  <c r="AM525" i="6"/>
  <c r="AP525" i="6" s="1"/>
  <c r="AN525" i="6"/>
  <c r="AO525" i="6"/>
  <c r="AQ525" i="6"/>
  <c r="AR525" i="6"/>
  <c r="AT525" i="6" s="1"/>
  <c r="AS525" i="6"/>
  <c r="AU525" i="6"/>
  <c r="AV525" i="6"/>
  <c r="AW525" i="6"/>
  <c r="AY525" i="6"/>
  <c r="BB525" i="6" s="1"/>
  <c r="AZ525" i="6"/>
  <c r="BA525" i="6"/>
  <c r="BC525" i="6"/>
  <c r="BD525" i="6"/>
  <c r="BE525" i="6"/>
  <c r="BF525" i="6"/>
  <c r="BG525" i="6"/>
  <c r="BJ525" i="6" s="1"/>
  <c r="BH525" i="6"/>
  <c r="BI525" i="6"/>
  <c r="BK525" i="6"/>
  <c r="BL525" i="6"/>
  <c r="BM525" i="6"/>
  <c r="BO525" i="6"/>
  <c r="BP525" i="6"/>
  <c r="BQ525" i="6"/>
  <c r="BT525" i="6"/>
  <c r="BU525" i="6"/>
  <c r="J526" i="6"/>
  <c r="K526" i="6"/>
  <c r="L526" i="6"/>
  <c r="AJ526" i="6"/>
  <c r="AK526" i="6"/>
  <c r="AM526" i="6"/>
  <c r="AN526" i="6"/>
  <c r="AO526" i="6"/>
  <c r="AP526" i="6"/>
  <c r="AQ526" i="6"/>
  <c r="AR526" i="6"/>
  <c r="AS526" i="6"/>
  <c r="AT526" i="6"/>
  <c r="AU526" i="6"/>
  <c r="AV526" i="6"/>
  <c r="AW526" i="6"/>
  <c r="AX526" i="6"/>
  <c r="AY526" i="6"/>
  <c r="AZ526" i="6"/>
  <c r="BA526" i="6"/>
  <c r="BB526" i="6"/>
  <c r="BC526" i="6"/>
  <c r="BD526" i="6"/>
  <c r="BF526" i="6" s="1"/>
  <c r="BE526" i="6"/>
  <c r="BG526" i="6"/>
  <c r="BH526" i="6"/>
  <c r="BJ526" i="6" s="1"/>
  <c r="BI526" i="6"/>
  <c r="BL526" i="6"/>
  <c r="BM526" i="6"/>
  <c r="BP526" i="6"/>
  <c r="BQ526" i="6"/>
  <c r="BS526" i="6"/>
  <c r="BT526" i="6"/>
  <c r="BU526" i="6"/>
  <c r="J527" i="6"/>
  <c r="K527" i="6"/>
  <c r="L527" i="6"/>
  <c r="AI527" i="6"/>
  <c r="AJ527" i="6"/>
  <c r="AK527" i="6"/>
  <c r="AM527" i="6"/>
  <c r="AN527" i="6"/>
  <c r="AP527" i="6" s="1"/>
  <c r="AO527" i="6"/>
  <c r="AQ527" i="6"/>
  <c r="AR527" i="6"/>
  <c r="AS527" i="6"/>
  <c r="AU527" i="6"/>
  <c r="AX527" i="6" s="1"/>
  <c r="AV527" i="6"/>
  <c r="AW527" i="6"/>
  <c r="AY527" i="6"/>
  <c r="AZ527" i="6"/>
  <c r="BA527" i="6"/>
  <c r="BB527" i="6"/>
  <c r="BC527" i="6"/>
  <c r="BF527" i="6" s="1"/>
  <c r="BD527" i="6"/>
  <c r="BE527" i="6"/>
  <c r="BG527" i="6"/>
  <c r="BJ527" i="6" s="1"/>
  <c r="BH527" i="6"/>
  <c r="BI527" i="6"/>
  <c r="BK527" i="6"/>
  <c r="BL527" i="6"/>
  <c r="BM527" i="6"/>
  <c r="BO527" i="6"/>
  <c r="BP527" i="6"/>
  <c r="BQ527" i="6"/>
  <c r="BR527" i="6"/>
  <c r="BS527" i="6"/>
  <c r="BV527" i="6" s="1"/>
  <c r="BT527" i="6"/>
  <c r="BU527" i="6"/>
  <c r="J528" i="6"/>
  <c r="K528" i="6"/>
  <c r="L528" i="6"/>
  <c r="AI528" i="6"/>
  <c r="AM528" i="6"/>
  <c r="AP528" i="6" s="1"/>
  <c r="AN528" i="6"/>
  <c r="AO528" i="6"/>
  <c r="AQ528" i="6"/>
  <c r="AR528" i="6"/>
  <c r="AT528" i="6" s="1"/>
  <c r="AS528" i="6"/>
  <c r="AU528" i="6"/>
  <c r="AX528" i="6" s="1"/>
  <c r="AV528" i="6"/>
  <c r="AW528" i="6"/>
  <c r="AY528" i="6"/>
  <c r="BB528" i="6" s="1"/>
  <c r="AZ528" i="6"/>
  <c r="BA528" i="6"/>
  <c r="BC528" i="6"/>
  <c r="BD528" i="6"/>
  <c r="BE528" i="6"/>
  <c r="BF528" i="6"/>
  <c r="BG528" i="6"/>
  <c r="BJ528" i="6" s="1"/>
  <c r="BH528" i="6"/>
  <c r="BI528" i="6"/>
  <c r="BK528" i="6"/>
  <c r="BN528" i="6" s="1"/>
  <c r="BL528" i="6"/>
  <c r="BM528" i="6"/>
  <c r="BP528" i="6"/>
  <c r="BQ528" i="6"/>
  <c r="BS528" i="6"/>
  <c r="BV528" i="6" s="1"/>
  <c r="BT528" i="6"/>
  <c r="BU528" i="6"/>
  <c r="J529" i="6"/>
  <c r="K529" i="6"/>
  <c r="L529" i="6"/>
  <c r="AI529" i="6"/>
  <c r="AM529" i="6"/>
  <c r="AN529" i="6"/>
  <c r="AO529" i="6"/>
  <c r="AP529" i="6"/>
  <c r="AQ529" i="6"/>
  <c r="AR529" i="6"/>
  <c r="AS529" i="6"/>
  <c r="AT529" i="6"/>
  <c r="AU529" i="6"/>
  <c r="AV529" i="6"/>
  <c r="AW529" i="6"/>
  <c r="AX529" i="6"/>
  <c r="AY529" i="6"/>
  <c r="AZ529" i="6"/>
  <c r="BA529" i="6"/>
  <c r="BB529" i="6"/>
  <c r="BC529" i="6"/>
  <c r="BD529" i="6"/>
  <c r="BF529" i="6" s="1"/>
  <c r="BE529" i="6"/>
  <c r="BG529" i="6"/>
  <c r="BH529" i="6"/>
  <c r="BJ529" i="6" s="1"/>
  <c r="BI529" i="6"/>
  <c r="BK529" i="6"/>
  <c r="BN529" i="6" s="1"/>
  <c r="BL529" i="6"/>
  <c r="BM529" i="6"/>
  <c r="BO529" i="6"/>
  <c r="BP529" i="6"/>
  <c r="BQ529" i="6"/>
  <c r="BT529" i="6"/>
  <c r="BU529" i="6"/>
  <c r="J530" i="6"/>
  <c r="AI530" i="6" s="1"/>
  <c r="K530" i="6"/>
  <c r="L530" i="6"/>
  <c r="BS530" i="6" s="1"/>
  <c r="AM530" i="6"/>
  <c r="AN530" i="6"/>
  <c r="AO530" i="6"/>
  <c r="AP530" i="6" s="1"/>
  <c r="AQ530" i="6"/>
  <c r="AR530" i="6"/>
  <c r="AS530" i="6"/>
  <c r="AT530" i="6"/>
  <c r="AU530" i="6"/>
  <c r="AV530" i="6"/>
  <c r="AX530" i="6" s="1"/>
  <c r="AW530" i="6"/>
  <c r="AY530" i="6"/>
  <c r="AZ530" i="6"/>
  <c r="BB530" i="6" s="1"/>
  <c r="BA530" i="6"/>
  <c r="BC530" i="6"/>
  <c r="BD530" i="6"/>
  <c r="BE530" i="6"/>
  <c r="BG530" i="6"/>
  <c r="BH530" i="6"/>
  <c r="BI530" i="6"/>
  <c r="BJ530" i="6"/>
  <c r="BK530" i="6"/>
  <c r="BL530" i="6"/>
  <c r="BM530" i="6"/>
  <c r="BN530" i="6"/>
  <c r="BP530" i="6"/>
  <c r="BQ530" i="6"/>
  <c r="BT530" i="6"/>
  <c r="BU530" i="6"/>
  <c r="J531" i="6"/>
  <c r="K531" i="6"/>
  <c r="L531" i="6"/>
  <c r="AI531" i="6"/>
  <c r="AM531" i="6"/>
  <c r="AP531" i="6" s="1"/>
  <c r="AN531" i="6"/>
  <c r="AO531" i="6"/>
  <c r="AQ531" i="6"/>
  <c r="AR531" i="6"/>
  <c r="AS531" i="6"/>
  <c r="AT531" i="6"/>
  <c r="AU531" i="6"/>
  <c r="AX531" i="6" s="1"/>
  <c r="AV531" i="6"/>
  <c r="AW531" i="6"/>
  <c r="AY531" i="6"/>
  <c r="BB531" i="6" s="1"/>
  <c r="AZ531" i="6"/>
  <c r="BA531" i="6"/>
  <c r="BC531" i="6"/>
  <c r="BF531" i="6" s="1"/>
  <c r="BD531" i="6"/>
  <c r="BE531" i="6"/>
  <c r="BG531" i="6"/>
  <c r="BH531" i="6"/>
  <c r="BJ531" i="6" s="1"/>
  <c r="BI531" i="6"/>
  <c r="BK531" i="6"/>
  <c r="BL531" i="6"/>
  <c r="BM531" i="6"/>
  <c r="BP531" i="6"/>
  <c r="BQ531" i="6"/>
  <c r="BT531" i="6"/>
  <c r="BU531" i="6"/>
  <c r="J532" i="6"/>
  <c r="K532" i="6"/>
  <c r="L532" i="6"/>
  <c r="AJ532" i="6" s="1"/>
  <c r="AM532" i="6"/>
  <c r="AP532" i="6" s="1"/>
  <c r="AN532" i="6"/>
  <c r="AO532" i="6"/>
  <c r="AQ532" i="6"/>
  <c r="AR532" i="6"/>
  <c r="AS532" i="6"/>
  <c r="AT532" i="6"/>
  <c r="AU532" i="6"/>
  <c r="AV532" i="6"/>
  <c r="AW532" i="6"/>
  <c r="AX532" i="6"/>
  <c r="AY532" i="6"/>
  <c r="AZ532" i="6"/>
  <c r="BA532" i="6"/>
  <c r="BB532" i="6"/>
  <c r="BC532" i="6"/>
  <c r="BD532" i="6"/>
  <c r="BE532" i="6"/>
  <c r="BF532" i="6"/>
  <c r="BG532" i="6"/>
  <c r="BH532" i="6"/>
  <c r="BJ532" i="6" s="1"/>
  <c r="BI532" i="6"/>
  <c r="BL532" i="6"/>
  <c r="BM532" i="6"/>
  <c r="BO532" i="6"/>
  <c r="BP532" i="6"/>
  <c r="BQ532" i="6"/>
  <c r="BR532" i="6" s="1"/>
  <c r="BS532" i="6"/>
  <c r="BV532" i="6" s="1"/>
  <c r="BT532" i="6"/>
  <c r="BU532" i="6"/>
  <c r="J533" i="6"/>
  <c r="K533" i="6"/>
  <c r="L533" i="6"/>
  <c r="AJ533" i="6"/>
  <c r="AK533" i="6"/>
  <c r="AM533" i="6"/>
  <c r="AN533" i="6"/>
  <c r="AP533" i="6" s="1"/>
  <c r="AO533" i="6"/>
  <c r="AQ533" i="6"/>
  <c r="AT533" i="6" s="1"/>
  <c r="AR533" i="6"/>
  <c r="AS533" i="6"/>
  <c r="AU533" i="6"/>
  <c r="AV533" i="6"/>
  <c r="AW533" i="6"/>
  <c r="AX533" i="6"/>
  <c r="AY533" i="6"/>
  <c r="AZ533" i="6"/>
  <c r="BA533" i="6"/>
  <c r="BB533" i="6"/>
  <c r="BC533" i="6"/>
  <c r="BD533" i="6"/>
  <c r="BE533" i="6"/>
  <c r="BF533" i="6" s="1"/>
  <c r="BG533" i="6"/>
  <c r="BH533" i="6"/>
  <c r="BI533" i="6"/>
  <c r="BJ533" i="6"/>
  <c r="BL533" i="6"/>
  <c r="BM533" i="6"/>
  <c r="BO533" i="6"/>
  <c r="BP533" i="6"/>
  <c r="BQ533" i="6"/>
  <c r="BS533" i="6"/>
  <c r="BV533" i="6" s="1"/>
  <c r="BT533" i="6"/>
  <c r="BU533" i="6"/>
  <c r="J534" i="6"/>
  <c r="K534" i="6"/>
  <c r="L534" i="6"/>
  <c r="AI534" i="6"/>
  <c r="AJ534" i="6"/>
  <c r="AK534" i="6"/>
  <c r="AM534" i="6"/>
  <c r="AN534" i="6"/>
  <c r="AP534" i="6" s="1"/>
  <c r="AO534" i="6"/>
  <c r="AQ534" i="6"/>
  <c r="AR534" i="6"/>
  <c r="AT534" i="6" s="1"/>
  <c r="AS534" i="6"/>
  <c r="AU534" i="6"/>
  <c r="AV534" i="6"/>
  <c r="AW534" i="6"/>
  <c r="AY534" i="6"/>
  <c r="AZ534" i="6"/>
  <c r="BA534" i="6"/>
  <c r="BB534" i="6"/>
  <c r="BC534" i="6"/>
  <c r="BD534" i="6"/>
  <c r="BE534" i="6"/>
  <c r="BF534" i="6"/>
  <c r="BG534" i="6"/>
  <c r="BH534" i="6"/>
  <c r="BI534" i="6"/>
  <c r="BJ534" i="6"/>
  <c r="BL534" i="6"/>
  <c r="BM534" i="6"/>
  <c r="BO534" i="6"/>
  <c r="BP534" i="6"/>
  <c r="BQ534" i="6"/>
  <c r="BR534" i="6"/>
  <c r="BS534" i="6"/>
  <c r="BT534" i="6"/>
  <c r="BU534" i="6"/>
  <c r="BV534" i="6"/>
  <c r="J535" i="6"/>
  <c r="AI535" i="6" s="1"/>
  <c r="K535" i="6"/>
  <c r="L535" i="6"/>
  <c r="BS535" i="6" s="1"/>
  <c r="AM535" i="6"/>
  <c r="AP535" i="6" s="1"/>
  <c r="AN535" i="6"/>
  <c r="AO535" i="6"/>
  <c r="AQ535" i="6"/>
  <c r="AT535" i="6" s="1"/>
  <c r="AR535" i="6"/>
  <c r="AS535" i="6"/>
  <c r="AU535" i="6"/>
  <c r="AX535" i="6" s="1"/>
  <c r="AV535" i="6"/>
  <c r="AW535" i="6"/>
  <c r="AY535" i="6"/>
  <c r="AZ535" i="6"/>
  <c r="BB535" i="6" s="1"/>
  <c r="BA535" i="6"/>
  <c r="BC535" i="6"/>
  <c r="BF535" i="6" s="1"/>
  <c r="BD535" i="6"/>
  <c r="BE535" i="6"/>
  <c r="BG535" i="6"/>
  <c r="BJ535" i="6" s="1"/>
  <c r="BH535" i="6"/>
  <c r="BI535" i="6"/>
  <c r="BK535" i="6"/>
  <c r="BL535" i="6"/>
  <c r="BM535" i="6"/>
  <c r="BN535" i="6"/>
  <c r="BO535" i="6"/>
  <c r="BR535" i="6" s="1"/>
  <c r="BP535" i="6"/>
  <c r="BQ535" i="6"/>
  <c r="BT535" i="6"/>
  <c r="BU535" i="6"/>
  <c r="J536" i="6"/>
  <c r="K536" i="6"/>
  <c r="L536" i="6"/>
  <c r="BS536" i="6" s="1"/>
  <c r="BV536" i="6" s="1"/>
  <c r="AM536" i="6"/>
  <c r="AN536" i="6"/>
  <c r="AP536" i="6" s="1"/>
  <c r="AO536" i="6"/>
  <c r="AQ536" i="6"/>
  <c r="AR536" i="6"/>
  <c r="AS536" i="6"/>
  <c r="AU536" i="6"/>
  <c r="AV536" i="6"/>
  <c r="AX536" i="6" s="1"/>
  <c r="AW536" i="6"/>
  <c r="AY536" i="6"/>
  <c r="AZ536" i="6"/>
  <c r="BA536" i="6"/>
  <c r="BB536" i="6"/>
  <c r="BC536" i="6"/>
  <c r="BD536" i="6"/>
  <c r="BE536" i="6"/>
  <c r="BF536" i="6" s="1"/>
  <c r="BG536" i="6"/>
  <c r="BH536" i="6"/>
  <c r="BI536" i="6"/>
  <c r="BJ536" i="6"/>
  <c r="BL536" i="6"/>
  <c r="BM536" i="6"/>
  <c r="BO536" i="6"/>
  <c r="BP536" i="6"/>
  <c r="BQ536" i="6"/>
  <c r="BT536" i="6"/>
  <c r="BU536" i="6"/>
  <c r="J537" i="6"/>
  <c r="K537" i="6"/>
  <c r="AK537" i="6" s="1"/>
  <c r="L537" i="6"/>
  <c r="AJ537" i="6"/>
  <c r="AM537" i="6"/>
  <c r="AN537" i="6"/>
  <c r="AP537" i="6" s="1"/>
  <c r="AO537" i="6"/>
  <c r="AQ537" i="6"/>
  <c r="AR537" i="6"/>
  <c r="AS537" i="6"/>
  <c r="AT537" i="6"/>
  <c r="AU537" i="6"/>
  <c r="AV537" i="6"/>
  <c r="AW537" i="6"/>
  <c r="AX537" i="6" s="1"/>
  <c r="AY537" i="6"/>
  <c r="AZ537" i="6"/>
  <c r="BA537" i="6"/>
  <c r="BB537" i="6"/>
  <c r="BC537" i="6"/>
  <c r="BD537" i="6"/>
  <c r="BF537" i="6" s="1"/>
  <c r="BE537" i="6"/>
  <c r="BG537" i="6"/>
  <c r="BH537" i="6"/>
  <c r="BJ537" i="6" s="1"/>
  <c r="BI537" i="6"/>
  <c r="BL537" i="6"/>
  <c r="BM537" i="6"/>
  <c r="BO537" i="6"/>
  <c r="BR537" i="6" s="1"/>
  <c r="BP537" i="6"/>
  <c r="BQ537" i="6"/>
  <c r="BS537" i="6"/>
  <c r="BT537" i="6"/>
  <c r="BU537" i="6"/>
  <c r="J538" i="6"/>
  <c r="K538" i="6"/>
  <c r="BO538" i="6" s="1"/>
  <c r="L538" i="6"/>
  <c r="AI538" i="6"/>
  <c r="AK538" i="6"/>
  <c r="AM538" i="6"/>
  <c r="AN538" i="6"/>
  <c r="AO538" i="6"/>
  <c r="AQ538" i="6"/>
  <c r="AT538" i="6" s="1"/>
  <c r="AR538" i="6"/>
  <c r="AS538" i="6"/>
  <c r="AU538" i="6"/>
  <c r="AX538" i="6" s="1"/>
  <c r="AV538" i="6"/>
  <c r="AW538" i="6"/>
  <c r="AY538" i="6"/>
  <c r="AZ538" i="6"/>
  <c r="BA538" i="6"/>
  <c r="BB538" i="6"/>
  <c r="BC538" i="6"/>
  <c r="BF538" i="6" s="1"/>
  <c r="BD538" i="6"/>
  <c r="BE538" i="6"/>
  <c r="BG538" i="6"/>
  <c r="BJ538" i="6" s="1"/>
  <c r="BH538" i="6"/>
  <c r="BI538" i="6"/>
  <c r="BK538" i="6"/>
  <c r="BL538" i="6"/>
  <c r="BM538" i="6"/>
  <c r="BP538" i="6"/>
  <c r="BQ538" i="6"/>
  <c r="BR538" i="6"/>
  <c r="BS538" i="6"/>
  <c r="BV538" i="6" s="1"/>
  <c r="BT538" i="6"/>
  <c r="BU538" i="6"/>
  <c r="J539" i="6"/>
  <c r="BK539" i="6" s="1"/>
  <c r="K539" i="6"/>
  <c r="L539" i="6"/>
  <c r="AI539" i="6"/>
  <c r="AJ539" i="6"/>
  <c r="AM539" i="6"/>
  <c r="AP539" i="6" s="1"/>
  <c r="AN539" i="6"/>
  <c r="AO539" i="6"/>
  <c r="AQ539" i="6"/>
  <c r="AR539" i="6"/>
  <c r="AS539" i="6"/>
  <c r="AU539" i="6"/>
  <c r="AV539" i="6"/>
  <c r="AW539" i="6"/>
  <c r="AY539" i="6"/>
  <c r="BB539" i="6" s="1"/>
  <c r="AZ539" i="6"/>
  <c r="BA539" i="6"/>
  <c r="BC539" i="6"/>
  <c r="BD539" i="6"/>
  <c r="BE539" i="6"/>
  <c r="BF539" i="6"/>
  <c r="BG539" i="6"/>
  <c r="BJ539" i="6" s="1"/>
  <c r="BH539" i="6"/>
  <c r="BI539" i="6"/>
  <c r="BL539" i="6"/>
  <c r="BM539" i="6"/>
  <c r="BN539" i="6"/>
  <c r="BO539" i="6"/>
  <c r="BP539" i="6"/>
  <c r="BQ539" i="6"/>
  <c r="BR539" i="6"/>
  <c r="BS539" i="6"/>
  <c r="BT539" i="6"/>
  <c r="BU539" i="6"/>
  <c r="J540" i="6"/>
  <c r="K540" i="6"/>
  <c r="L540" i="6"/>
  <c r="AJ540" i="6"/>
  <c r="AK540" i="6"/>
  <c r="AM540" i="6"/>
  <c r="AN540" i="6"/>
  <c r="AP540" i="6" s="1"/>
  <c r="AO540" i="6"/>
  <c r="AQ540" i="6"/>
  <c r="AR540" i="6"/>
  <c r="AT540" i="6" s="1"/>
  <c r="AS540" i="6"/>
  <c r="AU540" i="6"/>
  <c r="AX540" i="6" s="1"/>
  <c r="AV540" i="6"/>
  <c r="AW540" i="6"/>
  <c r="AY540" i="6"/>
  <c r="AZ540" i="6"/>
  <c r="BB540" i="6" s="1"/>
  <c r="BA540" i="6"/>
  <c r="BC540" i="6"/>
  <c r="BD540" i="6"/>
  <c r="BE540" i="6"/>
  <c r="BF540" i="6"/>
  <c r="BG540" i="6"/>
  <c r="BH540" i="6"/>
  <c r="BI540" i="6"/>
  <c r="BJ540" i="6" s="1"/>
  <c r="BL540" i="6"/>
  <c r="BM540" i="6"/>
  <c r="BO540" i="6"/>
  <c r="BP540" i="6"/>
  <c r="BQ540" i="6"/>
  <c r="BS540" i="6"/>
  <c r="BV540" i="6" s="1"/>
  <c r="BT540" i="6"/>
  <c r="BU540" i="6"/>
  <c r="J541" i="6"/>
  <c r="K541" i="6"/>
  <c r="L541" i="6"/>
  <c r="AJ541" i="6"/>
  <c r="AK541" i="6"/>
  <c r="AM541" i="6"/>
  <c r="AP541" i="6" s="1"/>
  <c r="AN541" i="6"/>
  <c r="AO541" i="6"/>
  <c r="AQ541" i="6"/>
  <c r="AR541" i="6"/>
  <c r="AS541" i="6"/>
  <c r="AU541" i="6"/>
  <c r="AX541" i="6" s="1"/>
  <c r="AV541" i="6"/>
  <c r="AW541" i="6"/>
  <c r="AY541" i="6"/>
  <c r="AZ541" i="6"/>
  <c r="BA541" i="6"/>
  <c r="BC541" i="6"/>
  <c r="BF541" i="6" s="1"/>
  <c r="BD541" i="6"/>
  <c r="BE541" i="6"/>
  <c r="BG541" i="6"/>
  <c r="BJ541" i="6" s="1"/>
  <c r="BH541" i="6"/>
  <c r="BI541" i="6"/>
  <c r="BL541" i="6"/>
  <c r="BM541" i="6"/>
  <c r="BO541" i="6"/>
  <c r="BP541" i="6"/>
  <c r="BR541" i="6" s="1"/>
  <c r="BQ541" i="6"/>
  <c r="BS541" i="6"/>
  <c r="BV541" i="6" s="1"/>
  <c r="BT541" i="6"/>
  <c r="BU541" i="6"/>
  <c r="J542" i="6"/>
  <c r="K542" i="6"/>
  <c r="L542" i="6"/>
  <c r="BS542" i="6" s="1"/>
  <c r="BV542" i="6" s="1"/>
  <c r="AI542" i="6"/>
  <c r="AJ542" i="6"/>
  <c r="AK542" i="6"/>
  <c r="AM542" i="6"/>
  <c r="AN542" i="6"/>
  <c r="AP542" i="6" s="1"/>
  <c r="AO542" i="6"/>
  <c r="AQ542" i="6"/>
  <c r="AR542" i="6"/>
  <c r="AS542" i="6"/>
  <c r="AU542" i="6"/>
  <c r="AX542" i="6" s="1"/>
  <c r="AV542" i="6"/>
  <c r="AW542" i="6"/>
  <c r="AY542" i="6"/>
  <c r="AZ542" i="6"/>
  <c r="BA542" i="6"/>
  <c r="BB542" i="6"/>
  <c r="BC542" i="6"/>
  <c r="BF542" i="6" s="1"/>
  <c r="BD542" i="6"/>
  <c r="BE542" i="6"/>
  <c r="BG542" i="6"/>
  <c r="BJ542" i="6" s="1"/>
  <c r="BH542" i="6"/>
  <c r="BI542" i="6"/>
  <c r="BL542" i="6"/>
  <c r="BM542" i="6"/>
  <c r="BO542" i="6"/>
  <c r="BP542" i="6"/>
  <c r="BQ542" i="6"/>
  <c r="BR542" i="6"/>
  <c r="BT542" i="6"/>
  <c r="BU542" i="6"/>
  <c r="J543" i="6"/>
  <c r="K543" i="6"/>
  <c r="AK543" i="6" s="1"/>
  <c r="L543" i="6"/>
  <c r="BS543" i="6" s="1"/>
  <c r="AI543" i="6"/>
  <c r="AJ543" i="6"/>
  <c r="AM543" i="6"/>
  <c r="AN543" i="6"/>
  <c r="AP543" i="6" s="1"/>
  <c r="AO543" i="6"/>
  <c r="AQ543" i="6"/>
  <c r="AR543" i="6"/>
  <c r="AS543" i="6"/>
  <c r="AU543" i="6"/>
  <c r="AV543" i="6"/>
  <c r="AW543" i="6"/>
  <c r="AX543" i="6"/>
  <c r="AY543" i="6"/>
  <c r="AZ543" i="6"/>
  <c r="BA543" i="6"/>
  <c r="BB543" i="6"/>
  <c r="BC543" i="6"/>
  <c r="BD543" i="6"/>
  <c r="BE543" i="6"/>
  <c r="BF543" i="6"/>
  <c r="BG543" i="6"/>
  <c r="BH543" i="6"/>
  <c r="BI543" i="6"/>
  <c r="BJ543" i="6"/>
  <c r="BK543" i="6"/>
  <c r="BL543" i="6"/>
  <c r="BN543" i="6" s="1"/>
  <c r="BM543" i="6"/>
  <c r="BP543" i="6"/>
  <c r="BQ543" i="6"/>
  <c r="BT543" i="6"/>
  <c r="BU543" i="6"/>
  <c r="BV543" i="6"/>
  <c r="J544" i="6"/>
  <c r="AI544" i="6" s="1"/>
  <c r="K544" i="6"/>
  <c r="L544" i="6"/>
  <c r="BS544" i="6" s="1"/>
  <c r="AM544" i="6"/>
  <c r="AN544" i="6"/>
  <c r="AP544" i="6" s="1"/>
  <c r="AO544" i="6"/>
  <c r="AQ544" i="6"/>
  <c r="AR544" i="6"/>
  <c r="AS544" i="6"/>
  <c r="AT544" i="6"/>
  <c r="AU544" i="6"/>
  <c r="AV544" i="6"/>
  <c r="AW544" i="6"/>
  <c r="AX544" i="6" s="1"/>
  <c r="AY544" i="6"/>
  <c r="AZ544" i="6"/>
  <c r="BA544" i="6"/>
  <c r="BB544" i="6"/>
  <c r="BC544" i="6"/>
  <c r="BD544" i="6"/>
  <c r="BF544" i="6" s="1"/>
  <c r="BE544" i="6"/>
  <c r="BG544" i="6"/>
  <c r="BH544" i="6"/>
  <c r="BJ544" i="6" s="1"/>
  <c r="BI544" i="6"/>
  <c r="BK544" i="6"/>
  <c r="BN544" i="6" s="1"/>
  <c r="BL544" i="6"/>
  <c r="BM544" i="6"/>
  <c r="BO544" i="6"/>
  <c r="BP544" i="6"/>
  <c r="BQ544" i="6"/>
  <c r="BT544" i="6"/>
  <c r="BU544" i="6"/>
  <c r="J545" i="6"/>
  <c r="K545" i="6"/>
  <c r="L545" i="6"/>
  <c r="AK545" i="6"/>
  <c r="AM545" i="6"/>
  <c r="AN545" i="6"/>
  <c r="AO545" i="6"/>
  <c r="AQ545" i="6"/>
  <c r="AR545" i="6"/>
  <c r="AS545" i="6"/>
  <c r="AU545" i="6"/>
  <c r="AX545" i="6" s="1"/>
  <c r="AV545" i="6"/>
  <c r="AW545" i="6"/>
  <c r="AY545" i="6"/>
  <c r="AZ545" i="6"/>
  <c r="BA545" i="6"/>
  <c r="BB545" i="6"/>
  <c r="BC545" i="6"/>
  <c r="BF545" i="6" s="1"/>
  <c r="BD545" i="6"/>
  <c r="BE545" i="6"/>
  <c r="BG545" i="6"/>
  <c r="BH545" i="6"/>
  <c r="BI545" i="6"/>
  <c r="BL545" i="6"/>
  <c r="BM545" i="6"/>
  <c r="BP545" i="6"/>
  <c r="BQ545" i="6"/>
  <c r="BS545" i="6"/>
  <c r="BT545" i="6"/>
  <c r="BV545" i="6" s="1"/>
  <c r="BU545" i="6"/>
  <c r="J546" i="6"/>
  <c r="K546" i="6"/>
  <c r="L546" i="6"/>
  <c r="AI546" i="6"/>
  <c r="AJ546" i="6"/>
  <c r="AM546" i="6"/>
  <c r="AN546" i="6"/>
  <c r="AO546" i="6"/>
  <c r="AP546" i="6"/>
  <c r="AQ546" i="6"/>
  <c r="AR546" i="6"/>
  <c r="AS546" i="6"/>
  <c r="AT546" i="6" s="1"/>
  <c r="AU546" i="6"/>
  <c r="AV546" i="6"/>
  <c r="AW546" i="6"/>
  <c r="AX546" i="6"/>
  <c r="AY546" i="6"/>
  <c r="AZ546" i="6"/>
  <c r="BB546" i="6" s="1"/>
  <c r="BA546" i="6"/>
  <c r="BC546" i="6"/>
  <c r="BD546" i="6"/>
  <c r="BF546" i="6" s="1"/>
  <c r="BE546" i="6"/>
  <c r="BG546" i="6"/>
  <c r="BH546" i="6"/>
  <c r="BI546" i="6"/>
  <c r="BL546" i="6"/>
  <c r="BM546" i="6"/>
  <c r="BP546" i="6"/>
  <c r="BQ546" i="6"/>
  <c r="BS546" i="6"/>
  <c r="BT546" i="6"/>
  <c r="BU546" i="6"/>
  <c r="BV546" i="6"/>
  <c r="J547" i="6"/>
  <c r="K547" i="6"/>
  <c r="L547" i="6"/>
  <c r="AM547" i="6"/>
  <c r="AP547" i="6" s="1"/>
  <c r="AN547" i="6"/>
  <c r="AO547" i="6"/>
  <c r="AQ547" i="6"/>
  <c r="AR547" i="6"/>
  <c r="AS547" i="6"/>
  <c r="AU547" i="6"/>
  <c r="AX547" i="6" s="1"/>
  <c r="AV547" i="6"/>
  <c r="AW547" i="6"/>
  <c r="AY547" i="6"/>
  <c r="AZ547" i="6"/>
  <c r="BA547" i="6"/>
  <c r="BC547" i="6"/>
  <c r="BD547" i="6"/>
  <c r="BE547" i="6"/>
  <c r="BF547" i="6" s="1"/>
  <c r="BG547" i="6"/>
  <c r="BJ547" i="6" s="1"/>
  <c r="BH547" i="6"/>
  <c r="BI547" i="6"/>
  <c r="BL547" i="6"/>
  <c r="BM547" i="6"/>
  <c r="BO547" i="6"/>
  <c r="BP547" i="6"/>
  <c r="BQ547" i="6"/>
  <c r="BS547" i="6"/>
  <c r="BV547" i="6" s="1"/>
  <c r="BT547" i="6"/>
  <c r="BU547" i="6"/>
  <c r="J548" i="6"/>
  <c r="K548" i="6"/>
  <c r="L548" i="6"/>
  <c r="AI548" i="6"/>
  <c r="AJ548" i="6"/>
  <c r="AM548" i="6"/>
  <c r="AP548" i="6" s="1"/>
  <c r="AN548" i="6"/>
  <c r="AO548" i="6"/>
  <c r="AQ548" i="6"/>
  <c r="AR548" i="6"/>
  <c r="AS548" i="6"/>
  <c r="AU548" i="6"/>
  <c r="AV548" i="6"/>
  <c r="AW548" i="6"/>
  <c r="AX548" i="6"/>
  <c r="AY548" i="6"/>
  <c r="AZ548" i="6"/>
  <c r="BA548" i="6"/>
  <c r="BB548" i="6"/>
  <c r="BC548" i="6"/>
  <c r="BD548" i="6"/>
  <c r="BE548" i="6"/>
  <c r="BF548" i="6" s="1"/>
  <c r="BG548" i="6"/>
  <c r="BH548" i="6"/>
  <c r="BI548" i="6"/>
  <c r="BJ548" i="6"/>
  <c r="BL548" i="6"/>
  <c r="BM548" i="6"/>
  <c r="BO548" i="6"/>
  <c r="BP548" i="6"/>
  <c r="BQ548" i="6"/>
  <c r="BT548" i="6"/>
  <c r="BU548" i="6"/>
  <c r="J549" i="6"/>
  <c r="K549" i="6"/>
  <c r="BO549" i="6" s="1"/>
  <c r="BR549" i="6" s="1"/>
  <c r="L549" i="6"/>
  <c r="AI549" i="6"/>
  <c r="AJ549" i="6"/>
  <c r="AM549" i="6"/>
  <c r="AN549" i="6"/>
  <c r="AO549" i="6"/>
  <c r="AP549" i="6"/>
  <c r="AQ549" i="6"/>
  <c r="AR549" i="6"/>
  <c r="AS549" i="6"/>
  <c r="AT549" i="6"/>
  <c r="AU549" i="6"/>
  <c r="AV549" i="6"/>
  <c r="AW549" i="6"/>
  <c r="AX549" i="6" s="1"/>
  <c r="AY549" i="6"/>
  <c r="AZ549" i="6"/>
  <c r="BA549" i="6"/>
  <c r="BB549" i="6"/>
  <c r="BC549" i="6"/>
  <c r="BD549" i="6"/>
  <c r="BF549" i="6" s="1"/>
  <c r="BE549" i="6"/>
  <c r="BG549" i="6"/>
  <c r="BJ549" i="6" s="1"/>
  <c r="BH549" i="6"/>
  <c r="BI549" i="6"/>
  <c r="BK549" i="6"/>
  <c r="BN549" i="6" s="1"/>
  <c r="BL549" i="6"/>
  <c r="BM549" i="6"/>
  <c r="BP549" i="6"/>
  <c r="BQ549" i="6"/>
  <c r="BT549" i="6"/>
  <c r="BU549" i="6"/>
  <c r="J550" i="6"/>
  <c r="K550" i="6"/>
  <c r="BO550" i="6" s="1"/>
  <c r="L550" i="6"/>
  <c r="BS550" i="6" s="1"/>
  <c r="AI550" i="6"/>
  <c r="AJ550" i="6"/>
  <c r="AK550" i="6"/>
  <c r="AM550" i="6"/>
  <c r="AP550" i="6" s="1"/>
  <c r="AN550" i="6"/>
  <c r="AO550" i="6"/>
  <c r="AQ550" i="6"/>
  <c r="AR550" i="6"/>
  <c r="AT550" i="6" s="1"/>
  <c r="AS550" i="6"/>
  <c r="AU550" i="6"/>
  <c r="AV550" i="6"/>
  <c r="AW550" i="6"/>
  <c r="AX550" i="6"/>
  <c r="AY550" i="6"/>
  <c r="AZ550" i="6"/>
  <c r="BA550" i="6"/>
  <c r="BB550" i="6"/>
  <c r="BC550" i="6"/>
  <c r="BD550" i="6"/>
  <c r="BE550" i="6"/>
  <c r="BF550" i="6"/>
  <c r="BG550" i="6"/>
  <c r="BH550" i="6"/>
  <c r="BJ550" i="6" s="1"/>
  <c r="BI550" i="6"/>
  <c r="BK550" i="6"/>
  <c r="BL550" i="6"/>
  <c r="BM550" i="6"/>
  <c r="BP550" i="6"/>
  <c r="BQ550" i="6"/>
  <c r="BR550" i="6" s="1"/>
  <c r="BT550" i="6"/>
  <c r="BU550" i="6"/>
  <c r="J551" i="6"/>
  <c r="K551" i="6"/>
  <c r="L551" i="6"/>
  <c r="AK551" i="6"/>
  <c r="AM551" i="6"/>
  <c r="AN551" i="6"/>
  <c r="AO551" i="6"/>
  <c r="AP551" i="6"/>
  <c r="AQ551" i="6"/>
  <c r="AR551" i="6"/>
  <c r="AS551" i="6"/>
  <c r="AT551" i="6" s="1"/>
  <c r="AU551" i="6"/>
  <c r="AV551" i="6"/>
  <c r="AW551" i="6"/>
  <c r="AX551" i="6"/>
  <c r="AY551" i="6"/>
  <c r="AZ551" i="6"/>
  <c r="BB551" i="6" s="1"/>
  <c r="BA551" i="6"/>
  <c r="BC551" i="6"/>
  <c r="BD551" i="6"/>
  <c r="BF551" i="6" s="1"/>
  <c r="BE551" i="6"/>
  <c r="BG551" i="6"/>
  <c r="BH551" i="6"/>
  <c r="BI551" i="6"/>
  <c r="BL551" i="6"/>
  <c r="BM551" i="6"/>
  <c r="BO551" i="6"/>
  <c r="BP551" i="6"/>
  <c r="BR551" i="6" s="1"/>
  <c r="BQ551" i="6"/>
  <c r="BT551" i="6"/>
  <c r="BU551" i="6"/>
  <c r="J552" i="6"/>
  <c r="K552" i="6"/>
  <c r="L552" i="6"/>
  <c r="BS552" i="6" s="1"/>
  <c r="BV552" i="6" s="1"/>
  <c r="AI552" i="6"/>
  <c r="AM552" i="6"/>
  <c r="AN552" i="6"/>
  <c r="AO552" i="6"/>
  <c r="AP552" i="6"/>
  <c r="AQ552" i="6"/>
  <c r="AR552" i="6"/>
  <c r="AT552" i="6" s="1"/>
  <c r="AS552" i="6"/>
  <c r="AU552" i="6"/>
  <c r="AV552" i="6"/>
  <c r="AX552" i="6" s="1"/>
  <c r="AW552" i="6"/>
  <c r="AY552" i="6"/>
  <c r="BB552" i="6" s="1"/>
  <c r="AZ552" i="6"/>
  <c r="BA552" i="6"/>
  <c r="BC552" i="6"/>
  <c r="BD552" i="6"/>
  <c r="BE552" i="6"/>
  <c r="BF552" i="6"/>
  <c r="BG552" i="6"/>
  <c r="BH552" i="6"/>
  <c r="BI552" i="6"/>
  <c r="BJ552" i="6"/>
  <c r="BK552" i="6"/>
  <c r="BL552" i="6"/>
  <c r="BM552" i="6"/>
  <c r="BN552" i="6"/>
  <c r="BP552" i="6"/>
  <c r="BQ552" i="6"/>
  <c r="BT552" i="6"/>
  <c r="BU552" i="6"/>
  <c r="J553" i="6"/>
  <c r="K553" i="6"/>
  <c r="L553" i="6"/>
  <c r="BS553" i="6" s="1"/>
  <c r="AJ553" i="6"/>
  <c r="AM553" i="6"/>
  <c r="AN553" i="6"/>
  <c r="AO553" i="6"/>
  <c r="AP553" i="6"/>
  <c r="AQ553" i="6"/>
  <c r="AT553" i="6" s="1"/>
  <c r="AR553" i="6"/>
  <c r="AS553" i="6"/>
  <c r="AU553" i="6"/>
  <c r="AX553" i="6" s="1"/>
  <c r="AV553" i="6"/>
  <c r="AW553" i="6"/>
  <c r="AY553" i="6"/>
  <c r="BB553" i="6" s="1"/>
  <c r="AZ553" i="6"/>
  <c r="BA553" i="6"/>
  <c r="BC553" i="6"/>
  <c r="BD553" i="6"/>
  <c r="BE553" i="6"/>
  <c r="BG553" i="6"/>
  <c r="BJ553" i="6" s="1"/>
  <c r="BH553" i="6"/>
  <c r="BI553" i="6"/>
  <c r="BL553" i="6"/>
  <c r="BM553" i="6"/>
  <c r="BO553" i="6"/>
  <c r="BR553" i="6" s="1"/>
  <c r="BP553" i="6"/>
  <c r="BQ553" i="6"/>
  <c r="BT553" i="6"/>
  <c r="BU553" i="6"/>
  <c r="BV553" i="6" s="1"/>
  <c r="J554" i="6"/>
  <c r="K554" i="6"/>
  <c r="L554" i="6"/>
  <c r="AM554" i="6"/>
  <c r="AP554" i="6" s="1"/>
  <c r="AN554" i="6"/>
  <c r="AO554" i="6"/>
  <c r="AQ554" i="6"/>
  <c r="AT554" i="6" s="1"/>
  <c r="AR554" i="6"/>
  <c r="AS554" i="6"/>
  <c r="AU554" i="6"/>
  <c r="AV554" i="6"/>
  <c r="AW554" i="6"/>
  <c r="AY554" i="6"/>
  <c r="BB554" i="6" s="1"/>
  <c r="AZ554" i="6"/>
  <c r="BA554" i="6"/>
  <c r="BC554" i="6"/>
  <c r="BF554" i="6" s="1"/>
  <c r="BD554" i="6"/>
  <c r="BE554" i="6"/>
  <c r="BG554" i="6"/>
  <c r="BH554" i="6"/>
  <c r="BI554" i="6"/>
  <c r="BJ554" i="6"/>
  <c r="BL554" i="6"/>
  <c r="BM554" i="6"/>
  <c r="BP554" i="6"/>
  <c r="BQ554" i="6"/>
  <c r="BS554" i="6"/>
  <c r="BV554" i="6" s="1"/>
  <c r="BT554" i="6"/>
  <c r="BU554" i="6"/>
  <c r="J555" i="6"/>
  <c r="K555" i="6"/>
  <c r="L555" i="6"/>
  <c r="AJ555" i="6"/>
  <c r="AK555" i="6"/>
  <c r="AM555" i="6"/>
  <c r="AP555" i="6" s="1"/>
  <c r="AN555" i="6"/>
  <c r="AO555" i="6"/>
  <c r="AQ555" i="6"/>
  <c r="AR555" i="6"/>
  <c r="AS555" i="6"/>
  <c r="AT555" i="6"/>
  <c r="AU555" i="6"/>
  <c r="AV555" i="6"/>
  <c r="AW555" i="6"/>
  <c r="AX555" i="6"/>
  <c r="AY555" i="6"/>
  <c r="AZ555" i="6"/>
  <c r="BA555" i="6"/>
  <c r="BB555" i="6"/>
  <c r="BC555" i="6"/>
  <c r="BD555" i="6"/>
  <c r="BE555" i="6"/>
  <c r="BF555" i="6"/>
  <c r="BG555" i="6"/>
  <c r="BH555" i="6"/>
  <c r="BJ555" i="6" s="1"/>
  <c r="BI555" i="6"/>
  <c r="BL555" i="6"/>
  <c r="BM555" i="6"/>
  <c r="BO555" i="6"/>
  <c r="BP555" i="6"/>
  <c r="BQ555" i="6"/>
  <c r="BR555" i="6" s="1"/>
  <c r="BS555" i="6"/>
  <c r="BV555" i="6" s="1"/>
  <c r="BT555" i="6"/>
  <c r="BU555" i="6"/>
  <c r="J556" i="6"/>
  <c r="K556" i="6"/>
  <c r="L556" i="6"/>
  <c r="AJ556" i="6"/>
  <c r="AK556" i="6"/>
  <c r="AM556" i="6"/>
  <c r="AN556" i="6"/>
  <c r="AP556" i="6" s="1"/>
  <c r="AO556" i="6"/>
  <c r="AQ556" i="6"/>
  <c r="AR556" i="6"/>
  <c r="AS556" i="6"/>
  <c r="AU556" i="6"/>
  <c r="AV556" i="6"/>
  <c r="AW556" i="6"/>
  <c r="AX556" i="6"/>
  <c r="AY556" i="6"/>
  <c r="AZ556" i="6"/>
  <c r="BA556" i="6"/>
  <c r="BB556" i="6"/>
  <c r="BC556" i="6"/>
  <c r="BD556" i="6"/>
  <c r="BE556" i="6"/>
  <c r="BF556" i="6" s="1"/>
  <c r="BG556" i="6"/>
  <c r="BH556" i="6"/>
  <c r="BI556" i="6"/>
  <c r="BJ556" i="6"/>
  <c r="BL556" i="6"/>
  <c r="BM556" i="6"/>
  <c r="BO556" i="6"/>
  <c r="BP556" i="6"/>
  <c r="BQ556" i="6"/>
  <c r="BS556" i="6"/>
  <c r="BV556" i="6" s="1"/>
  <c r="BT556" i="6"/>
  <c r="BU556" i="6"/>
  <c r="J557" i="6"/>
  <c r="K557" i="6"/>
  <c r="BO557" i="6" s="1"/>
  <c r="L557" i="6"/>
  <c r="BS557" i="6" s="1"/>
  <c r="AJ557" i="6"/>
  <c r="AK557" i="6"/>
  <c r="AM557" i="6"/>
  <c r="AN557" i="6"/>
  <c r="AO557" i="6"/>
  <c r="AQ557" i="6"/>
  <c r="AT557" i="6" s="1"/>
  <c r="AR557" i="6"/>
  <c r="AS557" i="6"/>
  <c r="AU557" i="6"/>
  <c r="AV557" i="6"/>
  <c r="AX557" i="6" s="1"/>
  <c r="AW557" i="6"/>
  <c r="AY557" i="6"/>
  <c r="AZ557" i="6"/>
  <c r="BA557" i="6"/>
  <c r="BC557" i="6"/>
  <c r="BF557" i="6" s="1"/>
  <c r="BD557" i="6"/>
  <c r="BE557" i="6"/>
  <c r="BG557" i="6"/>
  <c r="BH557" i="6"/>
  <c r="BI557" i="6"/>
  <c r="BJ557" i="6"/>
  <c r="BL557" i="6"/>
  <c r="BM557" i="6"/>
  <c r="BP557" i="6"/>
  <c r="BQ557" i="6"/>
  <c r="BR557" i="6"/>
  <c r="BT557" i="6"/>
  <c r="BU557" i="6"/>
  <c r="J558" i="6"/>
  <c r="K558" i="6"/>
  <c r="L558" i="6"/>
  <c r="AJ558" i="6"/>
  <c r="AK558" i="6"/>
  <c r="AM558" i="6"/>
  <c r="AN558" i="6"/>
  <c r="AO558" i="6"/>
  <c r="AQ558" i="6"/>
  <c r="AR558" i="6"/>
  <c r="AS558" i="6"/>
  <c r="AT558" i="6"/>
  <c r="AU558" i="6"/>
  <c r="AV558" i="6"/>
  <c r="AW558" i="6"/>
  <c r="AX558" i="6"/>
  <c r="AY558" i="6"/>
  <c r="AZ558" i="6"/>
  <c r="BA558" i="6"/>
  <c r="BB558" i="6"/>
  <c r="BC558" i="6"/>
  <c r="BD558" i="6"/>
  <c r="BE558" i="6"/>
  <c r="BF558" i="6"/>
  <c r="BG558" i="6"/>
  <c r="BH558" i="6"/>
  <c r="BJ558" i="6" s="1"/>
  <c r="BI558" i="6"/>
  <c r="BL558" i="6"/>
  <c r="BM558" i="6"/>
  <c r="BO558" i="6"/>
  <c r="BP558" i="6"/>
  <c r="BQ558" i="6"/>
  <c r="BS558" i="6"/>
  <c r="BV558" i="6" s="1"/>
  <c r="BT558" i="6"/>
  <c r="BU558" i="6"/>
  <c r="J559" i="6"/>
  <c r="K559" i="6"/>
  <c r="L559" i="6"/>
  <c r="AM559" i="6"/>
  <c r="AN559" i="6"/>
  <c r="AO559" i="6"/>
  <c r="AP559" i="6"/>
  <c r="AQ559" i="6"/>
  <c r="AR559" i="6"/>
  <c r="AS559" i="6"/>
  <c r="AT559" i="6"/>
  <c r="AU559" i="6"/>
  <c r="AV559" i="6"/>
  <c r="AW559" i="6"/>
  <c r="AX559" i="6"/>
  <c r="AY559" i="6"/>
  <c r="AZ559" i="6"/>
  <c r="BB559" i="6" s="1"/>
  <c r="BA559" i="6"/>
  <c r="BC559" i="6"/>
  <c r="BD559" i="6"/>
  <c r="BF559" i="6" s="1"/>
  <c r="BE559" i="6"/>
  <c r="BG559" i="6"/>
  <c r="BH559" i="6"/>
  <c r="BI559" i="6"/>
  <c r="BL559" i="6"/>
  <c r="BM559" i="6"/>
  <c r="BP559" i="6"/>
  <c r="BQ559" i="6"/>
  <c r="BS559" i="6"/>
  <c r="BT559" i="6"/>
  <c r="BU559" i="6"/>
  <c r="J560" i="6"/>
  <c r="K560" i="6"/>
  <c r="L560" i="6"/>
  <c r="AM560" i="6"/>
  <c r="AP560" i="6" s="1"/>
  <c r="AN560" i="6"/>
  <c r="AO560" i="6"/>
  <c r="AQ560" i="6"/>
  <c r="AR560" i="6"/>
  <c r="AT560" i="6" s="1"/>
  <c r="AS560" i="6"/>
  <c r="AU560" i="6"/>
  <c r="AV560" i="6"/>
  <c r="AW560" i="6"/>
  <c r="AX560" i="6"/>
  <c r="AY560" i="6"/>
  <c r="AZ560" i="6"/>
  <c r="BA560" i="6"/>
  <c r="BB560" i="6"/>
  <c r="BC560" i="6"/>
  <c r="BD560" i="6"/>
  <c r="BE560" i="6"/>
  <c r="BF560" i="6"/>
  <c r="BG560" i="6"/>
  <c r="BH560" i="6"/>
  <c r="BJ560" i="6" s="1"/>
  <c r="BI560" i="6"/>
  <c r="BL560" i="6"/>
  <c r="BM560" i="6"/>
  <c r="BO560" i="6"/>
  <c r="BP560" i="6"/>
  <c r="BQ560" i="6"/>
  <c r="BS560" i="6"/>
  <c r="BV560" i="6" s="1"/>
  <c r="BT560" i="6"/>
  <c r="BU560" i="6"/>
  <c r="J561" i="6"/>
  <c r="K561" i="6"/>
  <c r="AK561" i="6" s="1"/>
  <c r="L561" i="6"/>
  <c r="AJ561" i="6"/>
  <c r="AM561" i="6"/>
  <c r="AN561" i="6"/>
  <c r="AO561" i="6"/>
  <c r="AP561" i="6"/>
  <c r="AQ561" i="6"/>
  <c r="AR561" i="6"/>
  <c r="AS561" i="6"/>
  <c r="AT561" i="6" s="1"/>
  <c r="AU561" i="6"/>
  <c r="AV561" i="6"/>
  <c r="AW561" i="6"/>
  <c r="AX561" i="6"/>
  <c r="AY561" i="6"/>
  <c r="AZ561" i="6"/>
  <c r="BB561" i="6" s="1"/>
  <c r="BA561" i="6"/>
  <c r="BC561" i="6"/>
  <c r="BD561" i="6"/>
  <c r="BF561" i="6" s="1"/>
  <c r="BE561" i="6"/>
  <c r="BG561" i="6"/>
  <c r="BJ561" i="6" s="1"/>
  <c r="BH561" i="6"/>
  <c r="BI561" i="6"/>
  <c r="BL561" i="6"/>
  <c r="BM561" i="6"/>
  <c r="BO561" i="6"/>
  <c r="BP561" i="6"/>
  <c r="BQ561" i="6"/>
  <c r="BS561" i="6"/>
  <c r="BT561" i="6"/>
  <c r="BU561" i="6"/>
  <c r="J562" i="6"/>
  <c r="K562" i="6"/>
  <c r="L562" i="6"/>
  <c r="AJ562" i="6"/>
  <c r="AK562" i="6"/>
  <c r="AM562" i="6"/>
  <c r="AN562" i="6"/>
  <c r="AO562" i="6"/>
  <c r="AQ562" i="6"/>
  <c r="AT562" i="6" s="1"/>
  <c r="AR562" i="6"/>
  <c r="AS562" i="6"/>
  <c r="AU562" i="6"/>
  <c r="AV562" i="6"/>
  <c r="AW562" i="6"/>
  <c r="AX562" i="6"/>
  <c r="AY562" i="6"/>
  <c r="BB562" i="6" s="1"/>
  <c r="AZ562" i="6"/>
  <c r="BA562" i="6"/>
  <c r="BC562" i="6"/>
  <c r="BF562" i="6" s="1"/>
  <c r="BD562" i="6"/>
  <c r="BE562" i="6"/>
  <c r="BG562" i="6"/>
  <c r="BJ562" i="6" s="1"/>
  <c r="BH562" i="6"/>
  <c r="BI562" i="6"/>
  <c r="BL562" i="6"/>
  <c r="BM562" i="6"/>
  <c r="BO562" i="6"/>
  <c r="BR562" i="6" s="1"/>
  <c r="BP562" i="6"/>
  <c r="BQ562" i="6"/>
  <c r="BS562" i="6"/>
  <c r="BT562" i="6"/>
  <c r="BV562" i="6" s="1"/>
  <c r="BU562" i="6"/>
  <c r="J563" i="6"/>
  <c r="K563" i="6"/>
  <c r="L563" i="6"/>
  <c r="AI563" i="6"/>
  <c r="AK563" i="6"/>
  <c r="AM563" i="6"/>
  <c r="AN563" i="6"/>
  <c r="AP563" i="6" s="1"/>
  <c r="AO563" i="6"/>
  <c r="AQ563" i="6"/>
  <c r="AR563" i="6"/>
  <c r="AS563" i="6"/>
  <c r="AU563" i="6"/>
  <c r="AX563" i="6" s="1"/>
  <c r="AV563" i="6"/>
  <c r="AW563" i="6"/>
  <c r="AY563" i="6"/>
  <c r="AZ563" i="6"/>
  <c r="BA563" i="6"/>
  <c r="BB563" i="6"/>
  <c r="BC563" i="6"/>
  <c r="BF563" i="6" s="1"/>
  <c r="BD563" i="6"/>
  <c r="BE563" i="6"/>
  <c r="BG563" i="6"/>
  <c r="BH563" i="6"/>
  <c r="BI563" i="6"/>
  <c r="BK563" i="6"/>
  <c r="BN563" i="6" s="1"/>
  <c r="BL563" i="6"/>
  <c r="BM563" i="6"/>
  <c r="BO563" i="6"/>
  <c r="BP563" i="6"/>
  <c r="BR563" i="6" s="1"/>
  <c r="BQ563" i="6"/>
  <c r="BT563" i="6"/>
  <c r="BU563" i="6"/>
  <c r="J564" i="6"/>
  <c r="K564" i="6"/>
  <c r="L564" i="6"/>
  <c r="BS564" i="6" s="1"/>
  <c r="BV564" i="6" s="1"/>
  <c r="AM564" i="6"/>
  <c r="AN564" i="6"/>
  <c r="AO564" i="6"/>
  <c r="AP564" i="6"/>
  <c r="AQ564" i="6"/>
  <c r="AR564" i="6"/>
  <c r="AS564" i="6"/>
  <c r="AT564" i="6"/>
  <c r="AU564" i="6"/>
  <c r="AV564" i="6"/>
  <c r="AW564" i="6"/>
  <c r="AX564" i="6"/>
  <c r="AY564" i="6"/>
  <c r="AZ564" i="6"/>
  <c r="BB564" i="6" s="1"/>
  <c r="BA564" i="6"/>
  <c r="BC564" i="6"/>
  <c r="BD564" i="6"/>
  <c r="BF564" i="6" s="1"/>
  <c r="BE564" i="6"/>
  <c r="BG564" i="6"/>
  <c r="BH564" i="6"/>
  <c r="BI564" i="6"/>
  <c r="BK564" i="6"/>
  <c r="BL564" i="6"/>
  <c r="BM564" i="6"/>
  <c r="BP564" i="6"/>
  <c r="BQ564" i="6"/>
  <c r="BT564" i="6"/>
  <c r="BU564" i="6"/>
  <c r="J565" i="6"/>
  <c r="K565" i="6"/>
  <c r="L565" i="6"/>
  <c r="BS565" i="6" s="1"/>
  <c r="AJ565" i="6"/>
  <c r="AM565" i="6"/>
  <c r="AP565" i="6" s="1"/>
  <c r="AN565" i="6"/>
  <c r="AO565" i="6"/>
  <c r="AQ565" i="6"/>
  <c r="AR565" i="6"/>
  <c r="AS565" i="6"/>
  <c r="AU565" i="6"/>
  <c r="AX565" i="6" s="1"/>
  <c r="AV565" i="6"/>
  <c r="AW565" i="6"/>
  <c r="AY565" i="6"/>
  <c r="AZ565" i="6"/>
  <c r="BA565" i="6"/>
  <c r="BC565" i="6"/>
  <c r="BF565" i="6" s="1"/>
  <c r="BD565" i="6"/>
  <c r="BE565" i="6"/>
  <c r="BG565" i="6"/>
  <c r="BJ565" i="6" s="1"/>
  <c r="BH565" i="6"/>
  <c r="BI565" i="6"/>
  <c r="BK565" i="6"/>
  <c r="BN565" i="6" s="1"/>
  <c r="BL565" i="6"/>
  <c r="BM565" i="6"/>
  <c r="BP565" i="6"/>
  <c r="BQ565" i="6"/>
  <c r="BT565" i="6"/>
  <c r="BU565" i="6"/>
  <c r="J566" i="6"/>
  <c r="K566" i="6"/>
  <c r="L566" i="6"/>
  <c r="BS566" i="6" s="1"/>
  <c r="BV566" i="6" s="1"/>
  <c r="AI566" i="6"/>
  <c r="AK566" i="6"/>
  <c r="AM566" i="6"/>
  <c r="AP566" i="6" s="1"/>
  <c r="AN566" i="6"/>
  <c r="AO566" i="6"/>
  <c r="AQ566" i="6"/>
  <c r="AR566" i="6"/>
  <c r="AS566" i="6"/>
  <c r="AU566" i="6"/>
  <c r="AV566" i="6"/>
  <c r="AW566" i="6"/>
  <c r="AY566" i="6"/>
  <c r="BB566" i="6" s="1"/>
  <c r="AZ566" i="6"/>
  <c r="BA566" i="6"/>
  <c r="BC566" i="6"/>
  <c r="BD566" i="6"/>
  <c r="BE566" i="6"/>
  <c r="BF566" i="6"/>
  <c r="BG566" i="6"/>
  <c r="BJ566" i="6" s="1"/>
  <c r="BH566" i="6"/>
  <c r="BI566" i="6"/>
  <c r="BK566" i="6"/>
  <c r="BL566" i="6"/>
  <c r="BM566" i="6"/>
  <c r="BP566" i="6"/>
  <c r="BQ566" i="6"/>
  <c r="BT566" i="6"/>
  <c r="BU566" i="6"/>
  <c r="J567" i="6"/>
  <c r="K567" i="6"/>
  <c r="L567" i="6"/>
  <c r="BS567" i="6" s="1"/>
  <c r="AM567" i="6"/>
  <c r="AN567" i="6"/>
  <c r="AO567" i="6"/>
  <c r="AP567" i="6"/>
  <c r="AQ567" i="6"/>
  <c r="AR567" i="6"/>
  <c r="AT567" i="6" s="1"/>
  <c r="AS567" i="6"/>
  <c r="AU567" i="6"/>
  <c r="AX567" i="6" s="1"/>
  <c r="AV567" i="6"/>
  <c r="AW567" i="6"/>
  <c r="AY567" i="6"/>
  <c r="BB567" i="6" s="1"/>
  <c r="AZ567" i="6"/>
  <c r="BA567" i="6"/>
  <c r="BC567" i="6"/>
  <c r="BD567" i="6"/>
  <c r="BE567" i="6"/>
  <c r="BF567" i="6"/>
  <c r="BG567" i="6"/>
  <c r="BH567" i="6"/>
  <c r="BI567" i="6"/>
  <c r="BJ567" i="6"/>
  <c r="BL567" i="6"/>
  <c r="BM567" i="6"/>
  <c r="BO567" i="6"/>
  <c r="BP567" i="6"/>
  <c r="BQ567" i="6"/>
  <c r="BT567" i="6"/>
  <c r="BU567" i="6"/>
  <c r="BV567" i="6"/>
  <c r="J568" i="6"/>
  <c r="K568" i="6"/>
  <c r="L568" i="6"/>
  <c r="BS568" i="6" s="1"/>
  <c r="AM568" i="6"/>
  <c r="AP568" i="6" s="1"/>
  <c r="AN568" i="6"/>
  <c r="AO568" i="6"/>
  <c r="AQ568" i="6"/>
  <c r="AR568" i="6"/>
  <c r="AS568" i="6"/>
  <c r="AU568" i="6"/>
  <c r="AX568" i="6" s="1"/>
  <c r="AV568" i="6"/>
  <c r="AW568" i="6"/>
  <c r="AY568" i="6"/>
  <c r="BB568" i="6" s="1"/>
  <c r="AZ568" i="6"/>
  <c r="BA568" i="6"/>
  <c r="BC568" i="6"/>
  <c r="BD568" i="6"/>
  <c r="BE568" i="6"/>
  <c r="BF568" i="6"/>
  <c r="BG568" i="6"/>
  <c r="BJ568" i="6" s="1"/>
  <c r="BH568" i="6"/>
  <c r="BI568" i="6"/>
  <c r="BL568" i="6"/>
  <c r="BM568" i="6"/>
  <c r="BO568" i="6"/>
  <c r="BR568" i="6" s="1"/>
  <c r="BP568" i="6"/>
  <c r="BQ568" i="6"/>
  <c r="BT568" i="6"/>
  <c r="BU568" i="6"/>
  <c r="J569" i="6"/>
  <c r="K569" i="6"/>
  <c r="L569" i="6"/>
  <c r="AI569" i="6"/>
  <c r="AJ569" i="6"/>
  <c r="AM569" i="6"/>
  <c r="AN569" i="6"/>
  <c r="AO569" i="6"/>
  <c r="AQ569" i="6"/>
  <c r="AT569" i="6" s="1"/>
  <c r="AR569" i="6"/>
  <c r="AS569" i="6"/>
  <c r="AU569" i="6"/>
  <c r="AV569" i="6"/>
  <c r="AW569" i="6"/>
  <c r="AX569" i="6"/>
  <c r="AY569" i="6"/>
  <c r="BB569" i="6" s="1"/>
  <c r="AZ569" i="6"/>
  <c r="BA569" i="6"/>
  <c r="BC569" i="6"/>
  <c r="BF569" i="6" s="1"/>
  <c r="BD569" i="6"/>
  <c r="BE569" i="6"/>
  <c r="BG569" i="6"/>
  <c r="BJ569" i="6" s="1"/>
  <c r="BH569" i="6"/>
  <c r="BI569" i="6"/>
  <c r="BK569" i="6"/>
  <c r="BL569" i="6"/>
  <c r="BM569" i="6"/>
  <c r="BO569" i="6"/>
  <c r="BR569" i="6" s="1"/>
  <c r="BP569" i="6"/>
  <c r="BQ569" i="6"/>
  <c r="BT569" i="6"/>
  <c r="BU569" i="6"/>
  <c r="J570" i="6"/>
  <c r="K570" i="6"/>
  <c r="L570" i="6"/>
  <c r="BS570" i="6" s="1"/>
  <c r="AM570" i="6"/>
  <c r="AP570" i="6" s="1"/>
  <c r="AN570" i="6"/>
  <c r="AO570" i="6"/>
  <c r="AQ570" i="6"/>
  <c r="AT570" i="6" s="1"/>
  <c r="AR570" i="6"/>
  <c r="AS570" i="6"/>
  <c r="AU570" i="6"/>
  <c r="AV570" i="6"/>
  <c r="AX570" i="6" s="1"/>
  <c r="AW570" i="6"/>
  <c r="AY570" i="6"/>
  <c r="AZ570" i="6"/>
  <c r="BA570" i="6"/>
  <c r="BB570" i="6"/>
  <c r="BC570" i="6"/>
  <c r="BD570" i="6"/>
  <c r="BE570" i="6"/>
  <c r="BF570" i="6"/>
  <c r="BG570" i="6"/>
  <c r="BH570" i="6"/>
  <c r="BI570" i="6"/>
  <c r="BJ570" i="6"/>
  <c r="BL570" i="6"/>
  <c r="BM570" i="6"/>
  <c r="BP570" i="6"/>
  <c r="BQ570" i="6"/>
  <c r="BT570" i="6"/>
  <c r="BU570" i="6"/>
  <c r="J571" i="6"/>
  <c r="AI571" i="6" s="1"/>
  <c r="K571" i="6"/>
  <c r="L571" i="6"/>
  <c r="BS571" i="6" s="1"/>
  <c r="BV571" i="6" s="1"/>
  <c r="AJ571" i="6"/>
  <c r="AM571" i="6"/>
  <c r="AN571" i="6"/>
  <c r="AO571" i="6"/>
  <c r="AP571" i="6"/>
  <c r="AQ571" i="6"/>
  <c r="AR571" i="6"/>
  <c r="AT571" i="6" s="1"/>
  <c r="AS571" i="6"/>
  <c r="AU571" i="6"/>
  <c r="AX571" i="6" s="1"/>
  <c r="AV571" i="6"/>
  <c r="AW571" i="6"/>
  <c r="AY571" i="6"/>
  <c r="AZ571" i="6"/>
  <c r="BA571" i="6"/>
  <c r="BC571" i="6"/>
  <c r="BD571" i="6"/>
  <c r="BF571" i="6" s="1"/>
  <c r="BE571" i="6"/>
  <c r="BG571" i="6"/>
  <c r="BH571" i="6"/>
  <c r="BI571" i="6"/>
  <c r="BJ571" i="6"/>
  <c r="BK571" i="6"/>
  <c r="BL571" i="6"/>
  <c r="BM571" i="6"/>
  <c r="BN571" i="6"/>
  <c r="BO571" i="6"/>
  <c r="BR571" i="6" s="1"/>
  <c r="BP571" i="6"/>
  <c r="BQ571" i="6"/>
  <c r="BT571" i="6"/>
  <c r="BU571" i="6"/>
  <c r="J572" i="6"/>
  <c r="AI572" i="6" s="1"/>
  <c r="K572" i="6"/>
  <c r="L572" i="6"/>
  <c r="BS572" i="6" s="1"/>
  <c r="AM572" i="6"/>
  <c r="AN572" i="6"/>
  <c r="AO572" i="6"/>
  <c r="AP572" i="6"/>
  <c r="AQ572" i="6"/>
  <c r="AT572" i="6" s="1"/>
  <c r="AR572" i="6"/>
  <c r="AS572" i="6"/>
  <c r="AU572" i="6"/>
  <c r="AV572" i="6"/>
  <c r="AW572" i="6"/>
  <c r="AY572" i="6"/>
  <c r="BB572" i="6" s="1"/>
  <c r="AZ572" i="6"/>
  <c r="BA572" i="6"/>
  <c r="BC572" i="6"/>
  <c r="BD572" i="6"/>
  <c r="BE572" i="6"/>
  <c r="BG572" i="6"/>
  <c r="BH572" i="6"/>
  <c r="BI572" i="6"/>
  <c r="BK572" i="6"/>
  <c r="BN572" i="6" s="1"/>
  <c r="BL572" i="6"/>
  <c r="BM572" i="6"/>
  <c r="BO572" i="6"/>
  <c r="BR572" i="6" s="1"/>
  <c r="BP572" i="6"/>
  <c r="BQ572" i="6"/>
  <c r="BT572" i="6"/>
  <c r="BV572" i="6" s="1"/>
  <c r="BU572" i="6"/>
  <c r="J573" i="6"/>
  <c r="K573" i="6"/>
  <c r="L573" i="6"/>
  <c r="AI573" i="6"/>
  <c r="AM573" i="6"/>
  <c r="AP573" i="6" s="1"/>
  <c r="AN573" i="6"/>
  <c r="AO573" i="6"/>
  <c r="AQ573" i="6"/>
  <c r="AR573" i="6"/>
  <c r="AS573" i="6"/>
  <c r="AT573" i="6"/>
  <c r="AU573" i="6"/>
  <c r="AX573" i="6" s="1"/>
  <c r="AV573" i="6"/>
  <c r="AW573" i="6"/>
  <c r="AY573" i="6"/>
  <c r="AZ573" i="6"/>
  <c r="BA573" i="6"/>
  <c r="BC573" i="6"/>
  <c r="BF573" i="6" s="1"/>
  <c r="BD573" i="6"/>
  <c r="BE573" i="6"/>
  <c r="BG573" i="6"/>
  <c r="BH573" i="6"/>
  <c r="BI573" i="6"/>
  <c r="BK573" i="6"/>
  <c r="BN573" i="6" s="1"/>
  <c r="BL573" i="6"/>
  <c r="BM573" i="6"/>
  <c r="BP573" i="6"/>
  <c r="BQ573" i="6"/>
  <c r="BS573" i="6"/>
  <c r="BV573" i="6" s="1"/>
  <c r="BT573" i="6"/>
  <c r="BU573" i="6"/>
  <c r="J574" i="6"/>
  <c r="K574" i="6"/>
  <c r="L574" i="6"/>
  <c r="AI574" i="6"/>
  <c r="AM574" i="6"/>
  <c r="AP574" i="6" s="1"/>
  <c r="AN574" i="6"/>
  <c r="AO574" i="6"/>
  <c r="AQ574" i="6"/>
  <c r="AT574" i="6" s="1"/>
  <c r="AR574" i="6"/>
  <c r="AS574" i="6"/>
  <c r="AU574" i="6"/>
  <c r="AV574" i="6"/>
  <c r="AW574" i="6"/>
  <c r="AX574" i="6"/>
  <c r="AY574" i="6"/>
  <c r="BB574" i="6" s="1"/>
  <c r="AZ574" i="6"/>
  <c r="BA574" i="6"/>
  <c r="BC574" i="6"/>
  <c r="BF574" i="6" s="1"/>
  <c r="BD574" i="6"/>
  <c r="BE574" i="6"/>
  <c r="BG574" i="6"/>
  <c r="BJ574" i="6" s="1"/>
  <c r="BH574" i="6"/>
  <c r="BI574" i="6"/>
  <c r="BK574" i="6"/>
  <c r="BL574" i="6"/>
  <c r="BM574" i="6"/>
  <c r="BO574" i="6"/>
  <c r="BR574" i="6" s="1"/>
  <c r="BP574" i="6"/>
  <c r="BQ574" i="6"/>
  <c r="BT574" i="6"/>
  <c r="BU574" i="6"/>
  <c r="J575" i="6"/>
  <c r="K575" i="6"/>
  <c r="L575" i="6"/>
  <c r="AJ575" i="6" s="1"/>
  <c r="AM575" i="6"/>
  <c r="AP575" i="6" s="1"/>
  <c r="AN575" i="6"/>
  <c r="AO575" i="6"/>
  <c r="AQ575" i="6"/>
  <c r="AT575" i="6" s="1"/>
  <c r="AR575" i="6"/>
  <c r="AS575" i="6"/>
  <c r="AU575" i="6"/>
  <c r="AV575" i="6"/>
  <c r="AX575" i="6" s="1"/>
  <c r="AW575" i="6"/>
  <c r="AY575" i="6"/>
  <c r="AZ575" i="6"/>
  <c r="BA575" i="6"/>
  <c r="BB575" i="6"/>
  <c r="BC575" i="6"/>
  <c r="BD575" i="6"/>
  <c r="BE575" i="6"/>
  <c r="BF575" i="6"/>
  <c r="BG575" i="6"/>
  <c r="BH575" i="6"/>
  <c r="BI575" i="6"/>
  <c r="BJ575" i="6"/>
  <c r="BL575" i="6"/>
  <c r="BM575" i="6"/>
  <c r="BP575" i="6"/>
  <c r="BQ575" i="6"/>
  <c r="BT575" i="6"/>
  <c r="BU575" i="6"/>
  <c r="J576" i="6"/>
  <c r="K576" i="6"/>
  <c r="L576" i="6"/>
  <c r="AI576" i="6"/>
  <c r="AJ576" i="6"/>
  <c r="AK576" i="6"/>
  <c r="AM576" i="6"/>
  <c r="AN576" i="6"/>
  <c r="AP576" i="6" s="1"/>
  <c r="AO576" i="6"/>
  <c r="AQ576" i="6"/>
  <c r="AR576" i="6"/>
  <c r="AS576" i="6"/>
  <c r="AT576" i="6"/>
  <c r="AU576" i="6"/>
  <c r="AV576" i="6"/>
  <c r="AW576" i="6"/>
  <c r="AX576" i="6"/>
  <c r="AY576" i="6"/>
  <c r="AZ576" i="6"/>
  <c r="BA576" i="6"/>
  <c r="BB576" i="6"/>
  <c r="BC576" i="6"/>
  <c r="BD576" i="6"/>
  <c r="BF576" i="6" s="1"/>
  <c r="BE576" i="6"/>
  <c r="BG576" i="6"/>
  <c r="BJ576" i="6" s="1"/>
  <c r="BH576" i="6"/>
  <c r="BI576" i="6"/>
  <c r="BK576" i="6"/>
  <c r="BL576" i="6"/>
  <c r="BM576" i="6"/>
  <c r="BO576" i="6"/>
  <c r="BP576" i="6"/>
  <c r="BQ576" i="6"/>
  <c r="BS576" i="6"/>
  <c r="BV576" i="6" s="1"/>
  <c r="BT576" i="6"/>
  <c r="BU576" i="6"/>
  <c r="J577" i="6"/>
  <c r="K577" i="6"/>
  <c r="L577" i="6"/>
  <c r="AK577" i="6" s="1"/>
  <c r="AI577" i="6"/>
  <c r="AM577" i="6"/>
  <c r="AP577" i="6" s="1"/>
  <c r="AN577" i="6"/>
  <c r="AO577" i="6"/>
  <c r="AQ577" i="6"/>
  <c r="AR577" i="6"/>
  <c r="AT577" i="6" s="1"/>
  <c r="AS577" i="6"/>
  <c r="AU577" i="6"/>
  <c r="AV577" i="6"/>
  <c r="AW577" i="6"/>
  <c r="AX577" i="6"/>
  <c r="AY577" i="6"/>
  <c r="AZ577" i="6"/>
  <c r="BA577" i="6"/>
  <c r="BB577" i="6"/>
  <c r="BC577" i="6"/>
  <c r="BD577" i="6"/>
  <c r="BE577" i="6"/>
  <c r="BF577" i="6"/>
  <c r="BG577" i="6"/>
  <c r="BH577" i="6"/>
  <c r="BJ577" i="6" s="1"/>
  <c r="BI577" i="6"/>
  <c r="BK577" i="6"/>
  <c r="BN577" i="6" s="1"/>
  <c r="BL577" i="6"/>
  <c r="BM577" i="6"/>
  <c r="BO577" i="6"/>
  <c r="BP577" i="6"/>
  <c r="BQ577" i="6"/>
  <c r="BT577" i="6"/>
  <c r="BU577" i="6"/>
  <c r="J578" i="6"/>
  <c r="K578" i="6"/>
  <c r="L578" i="6"/>
  <c r="BS578" i="6" s="1"/>
  <c r="BV578" i="6" s="1"/>
  <c r="AI578" i="6"/>
  <c r="AJ578" i="6"/>
  <c r="AK578" i="6"/>
  <c r="AM578" i="6"/>
  <c r="AN578" i="6"/>
  <c r="AO578" i="6"/>
  <c r="AP578" i="6"/>
  <c r="AQ578" i="6"/>
  <c r="AT578" i="6" s="1"/>
  <c r="AR578" i="6"/>
  <c r="AS578" i="6"/>
  <c r="AU578" i="6"/>
  <c r="AX578" i="6" s="1"/>
  <c r="AV578" i="6"/>
  <c r="AW578" i="6"/>
  <c r="AY578" i="6"/>
  <c r="BB578" i="6" s="1"/>
  <c r="AZ578" i="6"/>
  <c r="BA578" i="6"/>
  <c r="BC578" i="6"/>
  <c r="BD578" i="6"/>
  <c r="BF578" i="6" s="1"/>
  <c r="BE578" i="6"/>
  <c r="BG578" i="6"/>
  <c r="BH578" i="6"/>
  <c r="BI578" i="6"/>
  <c r="BK578" i="6"/>
  <c r="BN578" i="6" s="1"/>
  <c r="BL578" i="6"/>
  <c r="BM578" i="6"/>
  <c r="BO578" i="6"/>
  <c r="BP578" i="6"/>
  <c r="BQ578" i="6"/>
  <c r="BT578" i="6"/>
  <c r="BU578" i="6"/>
  <c r="J579" i="6"/>
  <c r="K579" i="6"/>
  <c r="BO579" i="6" s="1"/>
  <c r="L579" i="6"/>
  <c r="AJ579" i="6"/>
  <c r="AK579" i="6"/>
  <c r="AM579" i="6"/>
  <c r="AN579" i="6"/>
  <c r="AP579" i="6" s="1"/>
  <c r="AO579" i="6"/>
  <c r="AQ579" i="6"/>
  <c r="AT579" i="6" s="1"/>
  <c r="AR579" i="6"/>
  <c r="AS579" i="6"/>
  <c r="AU579" i="6"/>
  <c r="AX579" i="6" s="1"/>
  <c r="AV579" i="6"/>
  <c r="AW579" i="6"/>
  <c r="AY579" i="6"/>
  <c r="AZ579" i="6"/>
  <c r="BB579" i="6" s="1"/>
  <c r="BA579" i="6"/>
  <c r="BC579" i="6"/>
  <c r="BD579" i="6"/>
  <c r="BE579" i="6"/>
  <c r="BF579" i="6"/>
  <c r="BG579" i="6"/>
  <c r="BH579" i="6"/>
  <c r="BI579" i="6"/>
  <c r="BJ579" i="6"/>
  <c r="BL579" i="6"/>
  <c r="BM579" i="6"/>
  <c r="BP579" i="6"/>
  <c r="BQ579" i="6"/>
  <c r="BS579" i="6"/>
  <c r="BT579" i="6"/>
  <c r="BU579" i="6"/>
  <c r="J580" i="6"/>
  <c r="K580" i="6"/>
  <c r="L580" i="6"/>
  <c r="BS580" i="6" s="1"/>
  <c r="AM580" i="6"/>
  <c r="AN580" i="6"/>
  <c r="AO580" i="6"/>
  <c r="AP580" i="6"/>
  <c r="AQ580" i="6"/>
  <c r="AR580" i="6"/>
  <c r="AS580" i="6"/>
  <c r="AT580" i="6"/>
  <c r="AU580" i="6"/>
  <c r="AV580" i="6"/>
  <c r="AX580" i="6" s="1"/>
  <c r="AW580" i="6"/>
  <c r="AY580" i="6"/>
  <c r="AZ580" i="6"/>
  <c r="BB580" i="6" s="1"/>
  <c r="BA580" i="6"/>
  <c r="BC580" i="6"/>
  <c r="BD580" i="6"/>
  <c r="BE580" i="6"/>
  <c r="BG580" i="6"/>
  <c r="BH580" i="6"/>
  <c r="BJ580" i="6" s="1"/>
  <c r="BI580" i="6"/>
  <c r="BK580" i="6"/>
  <c r="BL580" i="6"/>
  <c r="BM580" i="6"/>
  <c r="BP580" i="6"/>
  <c r="BQ580" i="6"/>
  <c r="BT580" i="6"/>
  <c r="BU580" i="6"/>
  <c r="BV580" i="6"/>
  <c r="J581" i="6"/>
  <c r="K581" i="6"/>
  <c r="L581" i="6"/>
  <c r="AI581" i="6"/>
  <c r="AJ581" i="6"/>
  <c r="AM581" i="6"/>
  <c r="AP581" i="6" s="1"/>
  <c r="AN581" i="6"/>
  <c r="AO581" i="6"/>
  <c r="AQ581" i="6"/>
  <c r="AR581" i="6"/>
  <c r="AS581" i="6"/>
  <c r="AT581" i="6"/>
  <c r="AU581" i="6"/>
  <c r="AX581" i="6" s="1"/>
  <c r="AV581" i="6"/>
  <c r="AW581" i="6"/>
  <c r="AY581" i="6"/>
  <c r="BB581" i="6" s="1"/>
  <c r="AZ581" i="6"/>
  <c r="BA581" i="6"/>
  <c r="BC581" i="6"/>
  <c r="BF581" i="6" s="1"/>
  <c r="BD581" i="6"/>
  <c r="BE581" i="6"/>
  <c r="BG581" i="6"/>
  <c r="BH581" i="6"/>
  <c r="BI581" i="6"/>
  <c r="BK581" i="6"/>
  <c r="BN581" i="6" s="1"/>
  <c r="BL581" i="6"/>
  <c r="BM581" i="6"/>
  <c r="BP581" i="6"/>
  <c r="BQ581" i="6"/>
  <c r="BS581" i="6"/>
  <c r="BV581" i="6" s="1"/>
  <c r="BT581" i="6"/>
  <c r="BU581" i="6"/>
  <c r="J582" i="6"/>
  <c r="K582" i="6"/>
  <c r="L582" i="6"/>
  <c r="AJ582" i="6"/>
  <c r="AK582" i="6"/>
  <c r="AM582" i="6"/>
  <c r="AN582" i="6"/>
  <c r="AP582" i="6" s="1"/>
  <c r="AO582" i="6"/>
  <c r="AQ582" i="6"/>
  <c r="AR582" i="6"/>
  <c r="AS582" i="6"/>
  <c r="AT582" i="6"/>
  <c r="AU582" i="6"/>
  <c r="AV582" i="6"/>
  <c r="AW582" i="6"/>
  <c r="AX582" i="6"/>
  <c r="AY582" i="6"/>
  <c r="AZ582" i="6"/>
  <c r="BA582" i="6"/>
  <c r="BB582" i="6"/>
  <c r="BC582" i="6"/>
  <c r="BD582" i="6"/>
  <c r="BF582" i="6" s="1"/>
  <c r="BE582" i="6"/>
  <c r="BG582" i="6"/>
  <c r="BH582" i="6"/>
  <c r="BJ582" i="6" s="1"/>
  <c r="BI582" i="6"/>
  <c r="BL582" i="6"/>
  <c r="BM582" i="6"/>
  <c r="BO582" i="6"/>
  <c r="BR582" i="6" s="1"/>
  <c r="BP582" i="6"/>
  <c r="BQ582" i="6"/>
  <c r="BS582" i="6"/>
  <c r="BT582" i="6"/>
  <c r="BU582" i="6"/>
  <c r="J583" i="6"/>
  <c r="K583" i="6"/>
  <c r="L583" i="6"/>
  <c r="AJ583" i="6"/>
  <c r="AK583" i="6"/>
  <c r="AM583" i="6"/>
  <c r="AN583" i="6"/>
  <c r="AO583" i="6"/>
  <c r="AQ583" i="6"/>
  <c r="AR583" i="6"/>
  <c r="AS583" i="6"/>
  <c r="AU583" i="6"/>
  <c r="AX583" i="6" s="1"/>
  <c r="AV583" i="6"/>
  <c r="AW583" i="6"/>
  <c r="AY583" i="6"/>
  <c r="AZ583" i="6"/>
  <c r="BA583" i="6"/>
  <c r="BB583" i="6"/>
  <c r="BC583" i="6"/>
  <c r="BF583" i="6" s="1"/>
  <c r="BD583" i="6"/>
  <c r="BE583" i="6"/>
  <c r="BG583" i="6"/>
  <c r="BH583" i="6"/>
  <c r="BI583" i="6"/>
  <c r="BL583" i="6"/>
  <c r="BM583" i="6"/>
  <c r="BO583" i="6"/>
  <c r="BR583" i="6" s="1"/>
  <c r="BP583" i="6"/>
  <c r="BQ583" i="6"/>
  <c r="BS583" i="6"/>
  <c r="BT583" i="6"/>
  <c r="BU583" i="6"/>
  <c r="J584" i="6"/>
  <c r="K584" i="6"/>
  <c r="L584" i="6"/>
  <c r="BS584" i="6" s="1"/>
  <c r="BV584" i="6" s="1"/>
  <c r="AI584" i="6"/>
  <c r="AM584" i="6"/>
  <c r="AP584" i="6" s="1"/>
  <c r="AN584" i="6"/>
  <c r="AO584" i="6"/>
  <c r="AQ584" i="6"/>
  <c r="AR584" i="6"/>
  <c r="AS584" i="6"/>
  <c r="AT584" i="6"/>
  <c r="AU584" i="6"/>
  <c r="AX584" i="6" s="1"/>
  <c r="AV584" i="6"/>
  <c r="AW584" i="6"/>
  <c r="AY584" i="6"/>
  <c r="BB584" i="6" s="1"/>
  <c r="AZ584" i="6"/>
  <c r="BA584" i="6"/>
  <c r="BC584" i="6"/>
  <c r="BF584" i="6" s="1"/>
  <c r="BD584" i="6"/>
  <c r="BE584" i="6"/>
  <c r="BG584" i="6"/>
  <c r="BH584" i="6"/>
  <c r="BI584" i="6"/>
  <c r="BK584" i="6"/>
  <c r="BN584" i="6" s="1"/>
  <c r="BL584" i="6"/>
  <c r="BM584" i="6"/>
  <c r="BO584" i="6"/>
  <c r="BR584" i="6" s="1"/>
  <c r="BP584" i="6"/>
  <c r="BQ584" i="6"/>
  <c r="BT584" i="6"/>
  <c r="BU584" i="6"/>
  <c r="J585" i="6"/>
  <c r="K585" i="6"/>
  <c r="L585" i="6"/>
  <c r="BS585" i="6" s="1"/>
  <c r="BV585" i="6" s="1"/>
  <c r="AM585" i="6"/>
  <c r="AP585" i="6" s="1"/>
  <c r="AN585" i="6"/>
  <c r="AO585" i="6"/>
  <c r="AQ585" i="6"/>
  <c r="AT585" i="6" s="1"/>
  <c r="AR585" i="6"/>
  <c r="AS585" i="6"/>
  <c r="AU585" i="6"/>
  <c r="AX585" i="6" s="1"/>
  <c r="AV585" i="6"/>
  <c r="AW585" i="6"/>
  <c r="AY585" i="6"/>
  <c r="AZ585" i="6"/>
  <c r="BA585" i="6"/>
  <c r="BC585" i="6"/>
  <c r="BD585" i="6"/>
  <c r="BE585" i="6"/>
  <c r="BG585" i="6"/>
  <c r="BJ585" i="6" s="1"/>
  <c r="BH585" i="6"/>
  <c r="BI585" i="6"/>
  <c r="BL585" i="6"/>
  <c r="BM585" i="6"/>
  <c r="BP585" i="6"/>
  <c r="BQ585" i="6"/>
  <c r="BT585" i="6"/>
  <c r="BU585" i="6"/>
  <c r="J586" i="6"/>
  <c r="K586" i="6"/>
  <c r="L586" i="6"/>
  <c r="AM586" i="6"/>
  <c r="AP586" i="6" s="1"/>
  <c r="AN586" i="6"/>
  <c r="AO586" i="6"/>
  <c r="AQ586" i="6"/>
  <c r="AR586" i="6"/>
  <c r="AS586" i="6"/>
  <c r="AT586" i="6"/>
  <c r="AU586" i="6"/>
  <c r="AX586" i="6" s="1"/>
  <c r="AV586" i="6"/>
  <c r="AW586" i="6"/>
  <c r="AY586" i="6"/>
  <c r="BB586" i="6" s="1"/>
  <c r="AZ586" i="6"/>
  <c r="BA586" i="6"/>
  <c r="BC586" i="6"/>
  <c r="BF586" i="6" s="1"/>
  <c r="BD586" i="6"/>
  <c r="BE586" i="6"/>
  <c r="BG586" i="6"/>
  <c r="BH586" i="6"/>
  <c r="BI586" i="6"/>
  <c r="BL586" i="6"/>
  <c r="BM586" i="6"/>
  <c r="BP586" i="6"/>
  <c r="BQ586" i="6"/>
  <c r="BS586" i="6"/>
  <c r="BV586" i="6" s="1"/>
  <c r="BT586" i="6"/>
  <c r="BU586" i="6"/>
  <c r="J587" i="6"/>
  <c r="K587" i="6"/>
  <c r="BO587" i="6" s="1"/>
  <c r="L587" i="6"/>
  <c r="AI587" i="6"/>
  <c r="AM587" i="6"/>
  <c r="AP587" i="6" s="1"/>
  <c r="AN587" i="6"/>
  <c r="AO587" i="6"/>
  <c r="AQ587" i="6"/>
  <c r="AR587" i="6"/>
  <c r="AS587" i="6"/>
  <c r="AU587" i="6"/>
  <c r="AX587" i="6" s="1"/>
  <c r="AV587" i="6"/>
  <c r="AW587" i="6"/>
  <c r="AY587" i="6"/>
  <c r="AZ587" i="6"/>
  <c r="BB587" i="6" s="1"/>
  <c r="BA587" i="6"/>
  <c r="BC587" i="6"/>
  <c r="BF587" i="6" s="1"/>
  <c r="BD587" i="6"/>
  <c r="BE587" i="6"/>
  <c r="BG587" i="6"/>
  <c r="BJ587" i="6" s="1"/>
  <c r="BH587" i="6"/>
  <c r="BI587" i="6"/>
  <c r="BK587" i="6"/>
  <c r="BN587" i="6" s="1"/>
  <c r="BL587" i="6"/>
  <c r="BM587" i="6"/>
  <c r="BP587" i="6"/>
  <c r="BQ587" i="6"/>
  <c r="BT587" i="6"/>
  <c r="BU587" i="6"/>
  <c r="J588" i="6"/>
  <c r="K588" i="6"/>
  <c r="L588" i="6"/>
  <c r="AJ588" i="6"/>
  <c r="AM588" i="6"/>
  <c r="AN588" i="6"/>
  <c r="AO588" i="6"/>
  <c r="AP588" i="6"/>
  <c r="AQ588" i="6"/>
  <c r="AR588" i="6"/>
  <c r="AS588" i="6"/>
  <c r="AT588" i="6"/>
  <c r="AU588" i="6"/>
  <c r="AV588" i="6"/>
  <c r="AW588" i="6"/>
  <c r="AX588" i="6"/>
  <c r="AY588" i="6"/>
  <c r="AZ588" i="6"/>
  <c r="BB588" i="6" s="1"/>
  <c r="BA588" i="6"/>
  <c r="BC588" i="6"/>
  <c r="BD588" i="6"/>
  <c r="BF588" i="6" s="1"/>
  <c r="BE588" i="6"/>
  <c r="BG588" i="6"/>
  <c r="BH588" i="6"/>
  <c r="BI588" i="6"/>
  <c r="BL588" i="6"/>
  <c r="BM588" i="6"/>
  <c r="BO588" i="6"/>
  <c r="BP588" i="6"/>
  <c r="BQ588" i="6"/>
  <c r="BS588" i="6"/>
  <c r="BT588" i="6"/>
  <c r="BU588" i="6"/>
  <c r="J589" i="6"/>
  <c r="K589" i="6"/>
  <c r="L589" i="6"/>
  <c r="BS589" i="6" s="1"/>
  <c r="BV589" i="6" s="1"/>
  <c r="AK589" i="6"/>
  <c r="AM589" i="6"/>
  <c r="AN589" i="6"/>
  <c r="AO589" i="6"/>
  <c r="AP589" i="6"/>
  <c r="AQ589" i="6"/>
  <c r="AT589" i="6" s="1"/>
  <c r="AR589" i="6"/>
  <c r="AS589" i="6"/>
  <c r="AU589" i="6"/>
  <c r="AV589" i="6"/>
  <c r="AX589" i="6" s="1"/>
  <c r="AW589" i="6"/>
  <c r="AY589" i="6"/>
  <c r="BB589" i="6" s="1"/>
  <c r="AZ589" i="6"/>
  <c r="BA589" i="6"/>
  <c r="BC589" i="6"/>
  <c r="BD589" i="6"/>
  <c r="BE589" i="6"/>
  <c r="BF589" i="6"/>
  <c r="BG589" i="6"/>
  <c r="BH589" i="6"/>
  <c r="BI589" i="6"/>
  <c r="BJ589" i="6"/>
  <c r="BL589" i="6"/>
  <c r="BM589" i="6"/>
  <c r="BP589" i="6"/>
  <c r="BQ589" i="6"/>
  <c r="BT589" i="6"/>
  <c r="BU589" i="6"/>
  <c r="J590" i="6"/>
  <c r="K590" i="6"/>
  <c r="L590" i="6"/>
  <c r="AM590" i="6"/>
  <c r="AP590" i="6" s="1"/>
  <c r="AN590" i="6"/>
  <c r="AO590" i="6"/>
  <c r="AQ590" i="6"/>
  <c r="AR590" i="6"/>
  <c r="AS590" i="6"/>
  <c r="AT590" i="6"/>
  <c r="AU590" i="6"/>
  <c r="AX590" i="6" s="1"/>
  <c r="AV590" i="6"/>
  <c r="AW590" i="6"/>
  <c r="AY590" i="6"/>
  <c r="AZ590" i="6"/>
  <c r="BA590" i="6"/>
  <c r="BC590" i="6"/>
  <c r="BF590" i="6" s="1"/>
  <c r="BD590" i="6"/>
  <c r="BE590" i="6"/>
  <c r="BG590" i="6"/>
  <c r="BH590" i="6"/>
  <c r="BI590" i="6"/>
  <c r="BK590" i="6"/>
  <c r="BL590" i="6"/>
  <c r="BM590" i="6"/>
  <c r="BO590" i="6"/>
  <c r="BP590" i="6"/>
  <c r="BQ590" i="6"/>
  <c r="BT590" i="6"/>
  <c r="BU590" i="6"/>
  <c r="J591" i="6"/>
  <c r="BK591" i="6" s="1"/>
  <c r="BN591" i="6" s="1"/>
  <c r="K591" i="6"/>
  <c r="L591" i="6"/>
  <c r="BS591" i="6" s="1"/>
  <c r="AI591" i="6"/>
  <c r="AM591" i="6"/>
  <c r="AP591" i="6" s="1"/>
  <c r="AN591" i="6"/>
  <c r="AO591" i="6"/>
  <c r="AQ591" i="6"/>
  <c r="AR591" i="6"/>
  <c r="AS591" i="6"/>
  <c r="AU591" i="6"/>
  <c r="AX591" i="6" s="1"/>
  <c r="AV591" i="6"/>
  <c r="AW591" i="6"/>
  <c r="AY591" i="6"/>
  <c r="AZ591" i="6"/>
  <c r="BA591" i="6"/>
  <c r="BC591" i="6"/>
  <c r="BF591" i="6" s="1"/>
  <c r="BD591" i="6"/>
  <c r="BE591" i="6"/>
  <c r="BG591" i="6"/>
  <c r="BJ591" i="6" s="1"/>
  <c r="BH591" i="6"/>
  <c r="BI591" i="6"/>
  <c r="BL591" i="6"/>
  <c r="BM591" i="6"/>
  <c r="BP591" i="6"/>
  <c r="BQ591" i="6"/>
  <c r="BT591" i="6"/>
  <c r="BU591" i="6"/>
  <c r="J592" i="6"/>
  <c r="K592" i="6"/>
  <c r="L592" i="6"/>
  <c r="BS592" i="6" s="1"/>
  <c r="BV592" i="6" s="1"/>
  <c r="AM592" i="6"/>
  <c r="AP592" i="6" s="1"/>
  <c r="AN592" i="6"/>
  <c r="AO592" i="6"/>
  <c r="AQ592" i="6"/>
  <c r="AR592" i="6"/>
  <c r="AS592" i="6"/>
  <c r="AT592" i="6"/>
  <c r="AU592" i="6"/>
  <c r="AX592" i="6" s="1"/>
  <c r="AV592" i="6"/>
  <c r="AW592" i="6"/>
  <c r="AY592" i="6"/>
  <c r="AZ592" i="6"/>
  <c r="BA592" i="6"/>
  <c r="BC592" i="6"/>
  <c r="BF592" i="6" s="1"/>
  <c r="BD592" i="6"/>
  <c r="BE592" i="6"/>
  <c r="BG592" i="6"/>
  <c r="BH592" i="6"/>
  <c r="BI592" i="6"/>
  <c r="BK592" i="6"/>
  <c r="BL592" i="6"/>
  <c r="BM592" i="6"/>
  <c r="BP592" i="6"/>
  <c r="BQ592" i="6"/>
  <c r="BT592" i="6"/>
  <c r="BU592" i="6"/>
  <c r="J593" i="6"/>
  <c r="K593" i="6"/>
  <c r="L593" i="6"/>
  <c r="BS593" i="6" s="1"/>
  <c r="AJ593" i="6"/>
  <c r="AM593" i="6"/>
  <c r="AP593" i="6" s="1"/>
  <c r="AN593" i="6"/>
  <c r="AO593" i="6"/>
  <c r="AQ593" i="6"/>
  <c r="AT593" i="6" s="1"/>
  <c r="AR593" i="6"/>
  <c r="AS593" i="6"/>
  <c r="AU593" i="6"/>
  <c r="AX593" i="6" s="1"/>
  <c r="AV593" i="6"/>
  <c r="AW593" i="6"/>
  <c r="AY593" i="6"/>
  <c r="AZ593" i="6"/>
  <c r="BB593" i="6" s="1"/>
  <c r="BA593" i="6"/>
  <c r="BC593" i="6"/>
  <c r="BD593" i="6"/>
  <c r="BE593" i="6"/>
  <c r="BG593" i="6"/>
  <c r="BJ593" i="6" s="1"/>
  <c r="BH593" i="6"/>
  <c r="BI593" i="6"/>
  <c r="BL593" i="6"/>
  <c r="BM593" i="6"/>
  <c r="BP593" i="6"/>
  <c r="BQ593" i="6"/>
  <c r="BT593" i="6"/>
  <c r="BV593" i="6" s="1"/>
  <c r="BU593" i="6"/>
  <c r="J594" i="6"/>
  <c r="K594" i="6"/>
  <c r="L594" i="6"/>
  <c r="BS594" i="6" s="1"/>
  <c r="BV594" i="6" s="1"/>
  <c r="AM594" i="6"/>
  <c r="AP594" i="6" s="1"/>
  <c r="AN594" i="6"/>
  <c r="AO594" i="6"/>
  <c r="AQ594" i="6"/>
  <c r="AR594" i="6"/>
  <c r="AS594" i="6"/>
  <c r="AT594" i="6"/>
  <c r="AU594" i="6"/>
  <c r="AX594" i="6" s="1"/>
  <c r="AV594" i="6"/>
  <c r="AW594" i="6"/>
  <c r="AY594" i="6"/>
  <c r="BB594" i="6" s="1"/>
  <c r="AZ594" i="6"/>
  <c r="BA594" i="6"/>
  <c r="BC594" i="6"/>
  <c r="BF594" i="6" s="1"/>
  <c r="BD594" i="6"/>
  <c r="BE594" i="6"/>
  <c r="BG594" i="6"/>
  <c r="BH594" i="6"/>
  <c r="BI594" i="6"/>
  <c r="BK594" i="6"/>
  <c r="BL594" i="6"/>
  <c r="BM594" i="6"/>
  <c r="BP594" i="6"/>
  <c r="BQ594" i="6"/>
  <c r="BT594" i="6"/>
  <c r="BU594" i="6"/>
  <c r="J595" i="6"/>
  <c r="K595" i="6"/>
  <c r="L595" i="6"/>
  <c r="BS595" i="6" s="1"/>
  <c r="AI595" i="6"/>
  <c r="AM595" i="6"/>
  <c r="AP595" i="6" s="1"/>
  <c r="AN595" i="6"/>
  <c r="AO595" i="6"/>
  <c r="AQ595" i="6"/>
  <c r="AT595" i="6" s="1"/>
  <c r="AR595" i="6"/>
  <c r="AS595" i="6"/>
  <c r="AU595" i="6"/>
  <c r="AX595" i="6" s="1"/>
  <c r="AV595" i="6"/>
  <c r="AW595" i="6"/>
  <c r="AY595" i="6"/>
  <c r="AZ595" i="6"/>
  <c r="BA595" i="6"/>
  <c r="BC595" i="6"/>
  <c r="BD595" i="6"/>
  <c r="BE595" i="6"/>
  <c r="BF595" i="6" s="1"/>
  <c r="BG595" i="6"/>
  <c r="BJ595" i="6" s="1"/>
  <c r="BH595" i="6"/>
  <c r="BI595" i="6"/>
  <c r="BK595" i="6"/>
  <c r="BN595" i="6" s="1"/>
  <c r="BL595" i="6"/>
  <c r="BM595" i="6"/>
  <c r="BP595" i="6"/>
  <c r="BQ595" i="6"/>
  <c r="BT595" i="6"/>
  <c r="BU595" i="6"/>
  <c r="J596" i="6"/>
  <c r="K596" i="6"/>
  <c r="L596" i="6"/>
  <c r="AM596" i="6"/>
  <c r="AP596" i="6" s="1"/>
  <c r="AN596" i="6"/>
  <c r="AO596" i="6"/>
  <c r="AQ596" i="6"/>
  <c r="AR596" i="6"/>
  <c r="AS596" i="6"/>
  <c r="AT596" i="6"/>
  <c r="AU596" i="6"/>
  <c r="AX596" i="6" s="1"/>
  <c r="AV596" i="6"/>
  <c r="AW596" i="6"/>
  <c r="AY596" i="6"/>
  <c r="BB596" i="6" s="1"/>
  <c r="AZ596" i="6"/>
  <c r="BA596" i="6"/>
  <c r="BC596" i="6"/>
  <c r="BF596" i="6" s="1"/>
  <c r="BD596" i="6"/>
  <c r="BE596" i="6"/>
  <c r="BG596" i="6"/>
  <c r="BH596" i="6"/>
  <c r="BJ596" i="6" s="1"/>
  <c r="BI596" i="6"/>
  <c r="BL596" i="6"/>
  <c r="BM596" i="6"/>
  <c r="BP596" i="6"/>
  <c r="BQ596" i="6"/>
  <c r="BS596" i="6"/>
  <c r="BV596" i="6" s="1"/>
  <c r="BT596" i="6"/>
  <c r="BU596" i="6"/>
  <c r="J597" i="6"/>
  <c r="BK597" i="6" s="1"/>
  <c r="BN597" i="6" s="1"/>
  <c r="K597" i="6"/>
  <c r="L597" i="6"/>
  <c r="AJ597" i="6" s="1"/>
  <c r="AI597" i="6"/>
  <c r="AK597" i="6"/>
  <c r="AM597" i="6"/>
  <c r="AN597" i="6"/>
  <c r="AO597" i="6"/>
  <c r="AP597" i="6"/>
  <c r="AQ597" i="6"/>
  <c r="AT597" i="6" s="1"/>
  <c r="AR597" i="6"/>
  <c r="AS597" i="6"/>
  <c r="AU597" i="6"/>
  <c r="AV597" i="6"/>
  <c r="AX597" i="6" s="1"/>
  <c r="AW597" i="6"/>
  <c r="AY597" i="6"/>
  <c r="BB597" i="6" s="1"/>
  <c r="AZ597" i="6"/>
  <c r="BA597" i="6"/>
  <c r="BC597" i="6"/>
  <c r="BD597" i="6"/>
  <c r="BF597" i="6" s="1"/>
  <c r="BE597" i="6"/>
  <c r="BG597" i="6"/>
  <c r="BH597" i="6"/>
  <c r="BI597" i="6"/>
  <c r="BJ597" i="6"/>
  <c r="BL597" i="6"/>
  <c r="BM597" i="6"/>
  <c r="BO597" i="6"/>
  <c r="BP597" i="6"/>
  <c r="BQ597" i="6"/>
  <c r="BS597" i="6"/>
  <c r="BT597" i="6"/>
  <c r="BV597" i="6" s="1"/>
  <c r="BU597" i="6"/>
  <c r="J598" i="6"/>
  <c r="K598" i="6"/>
  <c r="L598" i="6"/>
  <c r="AJ598" i="6"/>
  <c r="AK598" i="6"/>
  <c r="AM598" i="6"/>
  <c r="AN598" i="6"/>
  <c r="AP598" i="6" s="1"/>
  <c r="AO598" i="6"/>
  <c r="AQ598" i="6"/>
  <c r="AR598" i="6"/>
  <c r="AS598" i="6"/>
  <c r="AT598" i="6" s="1"/>
  <c r="AU598" i="6"/>
  <c r="AX598" i="6" s="1"/>
  <c r="AV598" i="6"/>
  <c r="AW598" i="6"/>
  <c r="AY598" i="6"/>
  <c r="AZ598" i="6"/>
  <c r="BA598" i="6"/>
  <c r="BB598" i="6"/>
  <c r="BC598" i="6"/>
  <c r="BF598" i="6" s="1"/>
  <c r="BD598" i="6"/>
  <c r="BE598" i="6"/>
  <c r="BG598" i="6"/>
  <c r="BH598" i="6"/>
  <c r="BI598" i="6"/>
  <c r="BL598" i="6"/>
  <c r="BM598" i="6"/>
  <c r="BP598" i="6"/>
  <c r="BQ598" i="6"/>
  <c r="BS598" i="6"/>
  <c r="BT598" i="6"/>
  <c r="BU598" i="6"/>
  <c r="J599" i="6"/>
  <c r="K599" i="6"/>
  <c r="L599" i="6"/>
  <c r="BS599" i="6" s="1"/>
  <c r="AI599" i="6"/>
  <c r="AL599" i="6" s="1"/>
  <c r="AJ599" i="6"/>
  <c r="AK599" i="6"/>
  <c r="AM599" i="6"/>
  <c r="AN599" i="6"/>
  <c r="AP599" i="6" s="1"/>
  <c r="AO599" i="6"/>
  <c r="AQ599" i="6"/>
  <c r="AT599" i="6" s="1"/>
  <c r="AR599" i="6"/>
  <c r="AS599" i="6"/>
  <c r="AU599" i="6"/>
  <c r="AV599" i="6"/>
  <c r="AW599" i="6"/>
  <c r="AX599" i="6"/>
  <c r="AY599" i="6"/>
  <c r="AZ599" i="6"/>
  <c r="BA599" i="6"/>
  <c r="BB599" i="6"/>
  <c r="BC599" i="6"/>
  <c r="BD599" i="6"/>
  <c r="BE599" i="6"/>
  <c r="BF599" i="6"/>
  <c r="BG599" i="6"/>
  <c r="BH599" i="6"/>
  <c r="BI599" i="6"/>
  <c r="BJ599" i="6"/>
  <c r="BK599" i="6"/>
  <c r="BL599" i="6"/>
  <c r="BM599" i="6"/>
  <c r="BO599" i="6"/>
  <c r="BP599" i="6"/>
  <c r="BR599" i="6" s="1"/>
  <c r="BQ599" i="6"/>
  <c r="BT599" i="6"/>
  <c r="BU599" i="6"/>
  <c r="J600" i="6"/>
  <c r="K600" i="6"/>
  <c r="L600" i="6"/>
  <c r="AI600" i="6"/>
  <c r="AM600" i="6"/>
  <c r="AP600" i="6" s="1"/>
  <c r="AN600" i="6"/>
  <c r="AO600" i="6"/>
  <c r="AQ600" i="6"/>
  <c r="AR600" i="6"/>
  <c r="AS600" i="6"/>
  <c r="AT600" i="6"/>
  <c r="AU600" i="6"/>
  <c r="AX600" i="6" s="1"/>
  <c r="AV600" i="6"/>
  <c r="AW600" i="6"/>
  <c r="AY600" i="6"/>
  <c r="BB600" i="6" s="1"/>
  <c r="AZ600" i="6"/>
  <c r="BA600" i="6"/>
  <c r="BC600" i="6"/>
  <c r="BF600" i="6" s="1"/>
  <c r="BD600" i="6"/>
  <c r="BE600" i="6"/>
  <c r="BG600" i="6"/>
  <c r="BH600" i="6"/>
  <c r="BJ600" i="6" s="1"/>
  <c r="BI600" i="6"/>
  <c r="BK600" i="6"/>
  <c r="BL600" i="6"/>
  <c r="BM600" i="6"/>
  <c r="BO600" i="6"/>
  <c r="BP600" i="6"/>
  <c r="BQ600" i="6"/>
  <c r="BS600" i="6"/>
  <c r="BT600" i="6"/>
  <c r="BU600" i="6"/>
  <c r="J601" i="6"/>
  <c r="BK601" i="6" s="1"/>
  <c r="K601" i="6"/>
  <c r="L601" i="6"/>
  <c r="AI601" i="6"/>
  <c r="AJ601" i="6"/>
  <c r="AM601" i="6"/>
  <c r="AN601" i="6"/>
  <c r="AO601" i="6"/>
  <c r="AP601" i="6"/>
  <c r="AQ601" i="6"/>
  <c r="AR601" i="6"/>
  <c r="AS601" i="6"/>
  <c r="AT601" i="6"/>
  <c r="AU601" i="6"/>
  <c r="AV601" i="6"/>
  <c r="AW601" i="6"/>
  <c r="AX601" i="6" s="1"/>
  <c r="AY601" i="6"/>
  <c r="AZ601" i="6"/>
  <c r="BA601" i="6"/>
  <c r="BB601" i="6"/>
  <c r="BC601" i="6"/>
  <c r="BF601" i="6" s="1"/>
  <c r="BD601" i="6"/>
  <c r="BE601" i="6"/>
  <c r="BG601" i="6"/>
  <c r="BH601" i="6"/>
  <c r="BJ601" i="6" s="1"/>
  <c r="BI601" i="6"/>
  <c r="BL601" i="6"/>
  <c r="BM601" i="6"/>
  <c r="BP601" i="6"/>
  <c r="BQ601" i="6"/>
  <c r="BS601" i="6"/>
  <c r="BV601" i="6" s="1"/>
  <c r="BT601" i="6"/>
  <c r="BU601" i="6"/>
  <c r="J602" i="6"/>
  <c r="BK602" i="6" s="1"/>
  <c r="K602" i="6"/>
  <c r="L602" i="6"/>
  <c r="AI602" i="6"/>
  <c r="AM602" i="6"/>
  <c r="AN602" i="6"/>
  <c r="AP602" i="6" s="1"/>
  <c r="AO602" i="6"/>
  <c r="AQ602" i="6"/>
  <c r="AR602" i="6"/>
  <c r="AS602" i="6"/>
  <c r="AT602" i="6" s="1"/>
  <c r="AU602" i="6"/>
  <c r="AX602" i="6" s="1"/>
  <c r="AV602" i="6"/>
  <c r="AW602" i="6"/>
  <c r="AY602" i="6"/>
  <c r="AZ602" i="6"/>
  <c r="BA602" i="6"/>
  <c r="BB602" i="6"/>
  <c r="BC602" i="6"/>
  <c r="BF602" i="6" s="1"/>
  <c r="BD602" i="6"/>
  <c r="BE602" i="6"/>
  <c r="BG602" i="6"/>
  <c r="BH602" i="6"/>
  <c r="BI602" i="6"/>
  <c r="BL602" i="6"/>
  <c r="BM602" i="6"/>
  <c r="BN602" i="6"/>
  <c r="BO602" i="6"/>
  <c r="BP602" i="6"/>
  <c r="BQ602" i="6"/>
  <c r="BS602" i="6"/>
  <c r="BV602" i="6" s="1"/>
  <c r="BT602" i="6"/>
  <c r="BU602" i="6"/>
  <c r="J603" i="6"/>
  <c r="K603" i="6"/>
  <c r="AJ603" i="6" s="1"/>
  <c r="L603" i="6"/>
  <c r="AK603" i="6"/>
  <c r="AM603" i="6"/>
  <c r="AP603" i="6" s="1"/>
  <c r="AN603" i="6"/>
  <c r="AO603" i="6"/>
  <c r="AQ603" i="6"/>
  <c r="AR603" i="6"/>
  <c r="AS603" i="6"/>
  <c r="AU603" i="6"/>
  <c r="AV603" i="6"/>
  <c r="AW603" i="6"/>
  <c r="AX603" i="6" s="1"/>
  <c r="AY603" i="6"/>
  <c r="BB603" i="6" s="1"/>
  <c r="AZ603" i="6"/>
  <c r="BA603" i="6"/>
  <c r="BC603" i="6"/>
  <c r="BD603" i="6"/>
  <c r="BE603" i="6"/>
  <c r="BF603" i="6"/>
  <c r="BG603" i="6"/>
  <c r="BJ603" i="6" s="1"/>
  <c r="BH603" i="6"/>
  <c r="BI603" i="6"/>
  <c r="BL603" i="6"/>
  <c r="BM603" i="6"/>
  <c r="BO603" i="6"/>
  <c r="BR603" i="6" s="1"/>
  <c r="BP603" i="6"/>
  <c r="BQ603" i="6"/>
  <c r="BS603" i="6"/>
  <c r="BT603" i="6"/>
  <c r="BU603" i="6"/>
  <c r="BV603" i="6"/>
  <c r="J604" i="6"/>
  <c r="K604" i="6"/>
  <c r="L604" i="6"/>
  <c r="AJ604" i="6" s="1"/>
  <c r="AK604" i="6"/>
  <c r="AM604" i="6"/>
  <c r="AP604" i="6" s="1"/>
  <c r="AN604" i="6"/>
  <c r="AO604" i="6"/>
  <c r="AQ604" i="6"/>
  <c r="AT604" i="6" s="1"/>
  <c r="AR604" i="6"/>
  <c r="AS604" i="6"/>
  <c r="AU604" i="6"/>
  <c r="AV604" i="6"/>
  <c r="AX604" i="6" s="1"/>
  <c r="AW604" i="6"/>
  <c r="AY604" i="6"/>
  <c r="AZ604" i="6"/>
  <c r="BA604" i="6"/>
  <c r="BB604" i="6" s="1"/>
  <c r="BC604" i="6"/>
  <c r="BF604" i="6" s="1"/>
  <c r="BD604" i="6"/>
  <c r="BE604" i="6"/>
  <c r="BG604" i="6"/>
  <c r="BH604" i="6"/>
  <c r="BI604" i="6"/>
  <c r="BJ604" i="6"/>
  <c r="BL604" i="6"/>
  <c r="BM604" i="6"/>
  <c r="BO604" i="6"/>
  <c r="BP604" i="6"/>
  <c r="BQ604" i="6"/>
  <c r="BS604" i="6"/>
  <c r="BT604" i="6"/>
  <c r="BU604" i="6"/>
  <c r="J605" i="6"/>
  <c r="K605" i="6"/>
  <c r="BO605" i="6" s="1"/>
  <c r="L605" i="6"/>
  <c r="BS605" i="6" s="1"/>
  <c r="AJ605" i="6"/>
  <c r="AK605" i="6"/>
  <c r="AM605" i="6"/>
  <c r="AP605" i="6" s="1"/>
  <c r="AN605" i="6"/>
  <c r="AO605" i="6"/>
  <c r="AQ605" i="6"/>
  <c r="AT605" i="6" s="1"/>
  <c r="AR605" i="6"/>
  <c r="AS605" i="6"/>
  <c r="AU605" i="6"/>
  <c r="AX605" i="6" s="1"/>
  <c r="AV605" i="6"/>
  <c r="AW605" i="6"/>
  <c r="AY605" i="6"/>
  <c r="AZ605" i="6"/>
  <c r="BA605" i="6"/>
  <c r="BC605" i="6"/>
  <c r="BD605" i="6"/>
  <c r="BE605" i="6"/>
  <c r="BF605" i="6" s="1"/>
  <c r="BG605" i="6"/>
  <c r="BJ605" i="6" s="1"/>
  <c r="BH605" i="6"/>
  <c r="BI605" i="6"/>
  <c r="BL605" i="6"/>
  <c r="BM605" i="6"/>
  <c r="BP605" i="6"/>
  <c r="BQ605" i="6"/>
  <c r="BT605" i="6"/>
  <c r="BU605" i="6"/>
  <c r="J606" i="6"/>
  <c r="K606" i="6"/>
  <c r="L606" i="6"/>
  <c r="BS606" i="6" s="1"/>
  <c r="BV606" i="6" s="1"/>
  <c r="AI606" i="6"/>
  <c r="AM606" i="6"/>
  <c r="AP606" i="6" s="1"/>
  <c r="AN606" i="6"/>
  <c r="AO606" i="6"/>
  <c r="AQ606" i="6"/>
  <c r="AR606" i="6"/>
  <c r="AS606" i="6"/>
  <c r="AT606" i="6"/>
  <c r="AU606" i="6"/>
  <c r="AX606" i="6" s="1"/>
  <c r="AV606" i="6"/>
  <c r="AW606" i="6"/>
  <c r="AY606" i="6"/>
  <c r="BB606" i="6" s="1"/>
  <c r="AZ606" i="6"/>
  <c r="BA606" i="6"/>
  <c r="BC606" i="6"/>
  <c r="BF606" i="6" s="1"/>
  <c r="BD606" i="6"/>
  <c r="BE606" i="6"/>
  <c r="BG606" i="6"/>
  <c r="BH606" i="6"/>
  <c r="BJ606" i="6" s="1"/>
  <c r="BI606" i="6"/>
  <c r="BK606" i="6"/>
  <c r="BL606" i="6"/>
  <c r="BM606" i="6"/>
  <c r="BP606" i="6"/>
  <c r="BQ606" i="6"/>
  <c r="BT606" i="6"/>
  <c r="BU606" i="6"/>
  <c r="J607" i="6"/>
  <c r="K607" i="6"/>
  <c r="L607" i="6"/>
  <c r="AI607" i="6"/>
  <c r="AM607" i="6"/>
  <c r="AN607" i="6"/>
  <c r="AO607" i="6"/>
  <c r="AQ607" i="6"/>
  <c r="AR607" i="6"/>
  <c r="AT607" i="6" s="1"/>
  <c r="AS607" i="6"/>
  <c r="AU607" i="6"/>
  <c r="AV607" i="6"/>
  <c r="AW607" i="6"/>
  <c r="AX607" i="6"/>
  <c r="AY607" i="6"/>
  <c r="AZ607" i="6"/>
  <c r="BA607" i="6"/>
  <c r="BB607" i="6"/>
  <c r="BC607" i="6"/>
  <c r="BD607" i="6"/>
  <c r="BE607" i="6"/>
  <c r="BF607" i="6"/>
  <c r="BG607" i="6"/>
  <c r="BJ607" i="6" s="1"/>
  <c r="BH607" i="6"/>
  <c r="BI607" i="6"/>
  <c r="BK607" i="6"/>
  <c r="BL607" i="6"/>
  <c r="BM607" i="6"/>
  <c r="BP607" i="6"/>
  <c r="BQ607" i="6"/>
  <c r="BT607" i="6"/>
  <c r="BU607" i="6"/>
  <c r="J608" i="6"/>
  <c r="K608" i="6"/>
  <c r="L608" i="6"/>
  <c r="BS608" i="6" s="1"/>
  <c r="BV608" i="6" s="1"/>
  <c r="AI608" i="6"/>
  <c r="AK608" i="6"/>
  <c r="AM608" i="6"/>
  <c r="AN608" i="6"/>
  <c r="AO608" i="6"/>
  <c r="AP608" i="6"/>
  <c r="AQ608" i="6"/>
  <c r="AR608" i="6"/>
  <c r="AS608" i="6"/>
  <c r="AT608" i="6"/>
  <c r="AU608" i="6"/>
  <c r="AV608" i="6"/>
  <c r="AW608" i="6"/>
  <c r="AX608" i="6"/>
  <c r="AY608" i="6"/>
  <c r="AZ608" i="6"/>
  <c r="BA608" i="6"/>
  <c r="BC608" i="6"/>
  <c r="BD608" i="6"/>
  <c r="BF608" i="6" s="1"/>
  <c r="BE608" i="6"/>
  <c r="BG608" i="6"/>
  <c r="BH608" i="6"/>
  <c r="BI608" i="6"/>
  <c r="BL608" i="6"/>
  <c r="BM608" i="6"/>
  <c r="BP608" i="6"/>
  <c r="BQ608" i="6"/>
  <c r="BT608" i="6"/>
  <c r="BU608" i="6"/>
  <c r="J609" i="6"/>
  <c r="AI609" i="6" s="1"/>
  <c r="K609" i="6"/>
  <c r="L609" i="6"/>
  <c r="AM609" i="6"/>
  <c r="AN609" i="6"/>
  <c r="AP609" i="6" s="1"/>
  <c r="AO609" i="6"/>
  <c r="AQ609" i="6"/>
  <c r="AR609" i="6"/>
  <c r="AS609" i="6"/>
  <c r="AT609" i="6" s="1"/>
  <c r="AU609" i="6"/>
  <c r="AX609" i="6" s="1"/>
  <c r="AV609" i="6"/>
  <c r="AW609" i="6"/>
  <c r="AY609" i="6"/>
  <c r="AZ609" i="6"/>
  <c r="BA609" i="6"/>
  <c r="BB609" i="6"/>
  <c r="BC609" i="6"/>
  <c r="BF609" i="6" s="1"/>
  <c r="BD609" i="6"/>
  <c r="BE609" i="6"/>
  <c r="BG609" i="6"/>
  <c r="BH609" i="6"/>
  <c r="BI609" i="6"/>
  <c r="BK609" i="6"/>
  <c r="BN609" i="6" s="1"/>
  <c r="BL609" i="6"/>
  <c r="BM609" i="6"/>
  <c r="BP609" i="6"/>
  <c r="BQ609" i="6"/>
  <c r="BS609" i="6"/>
  <c r="BV609" i="6" s="1"/>
  <c r="BT609" i="6"/>
  <c r="BU609" i="6"/>
  <c r="J610" i="6"/>
  <c r="K610" i="6"/>
  <c r="L610" i="6"/>
  <c r="AM610" i="6"/>
  <c r="AN610" i="6"/>
  <c r="AO610" i="6"/>
  <c r="AP610" i="6"/>
  <c r="AQ610" i="6"/>
  <c r="AR610" i="6"/>
  <c r="AS610" i="6"/>
  <c r="AT610" i="6"/>
  <c r="AU610" i="6"/>
  <c r="AV610" i="6"/>
  <c r="AW610" i="6"/>
  <c r="AX610" i="6"/>
  <c r="AY610" i="6"/>
  <c r="AZ610" i="6"/>
  <c r="BA610" i="6"/>
  <c r="BC610" i="6"/>
  <c r="BD610" i="6"/>
  <c r="BF610" i="6" s="1"/>
  <c r="BE610" i="6"/>
  <c r="BG610" i="6"/>
  <c r="BH610" i="6"/>
  <c r="BI610" i="6"/>
  <c r="BL610" i="6"/>
  <c r="BM610" i="6"/>
  <c r="BP610" i="6"/>
  <c r="BQ610" i="6"/>
  <c r="BS610" i="6"/>
  <c r="BT610" i="6"/>
  <c r="BU610" i="6"/>
  <c r="J611" i="6"/>
  <c r="K611" i="6"/>
  <c r="L611" i="6"/>
  <c r="AI611" i="6"/>
  <c r="AJ611" i="6"/>
  <c r="AK611" i="6"/>
  <c r="AM611" i="6"/>
  <c r="AN611" i="6"/>
  <c r="AO611" i="6"/>
  <c r="AP611" i="6" s="1"/>
  <c r="AQ611" i="6"/>
  <c r="AT611" i="6" s="1"/>
  <c r="AR611" i="6"/>
  <c r="AS611" i="6"/>
  <c r="AU611" i="6"/>
  <c r="AV611" i="6"/>
  <c r="AW611" i="6"/>
  <c r="AX611" i="6"/>
  <c r="AY611" i="6"/>
  <c r="BB611" i="6" s="1"/>
  <c r="AZ611" i="6"/>
  <c r="BA611" i="6"/>
  <c r="BC611" i="6"/>
  <c r="BF611" i="6" s="1"/>
  <c r="BD611" i="6"/>
  <c r="BE611" i="6"/>
  <c r="BG611" i="6"/>
  <c r="BJ611" i="6" s="1"/>
  <c r="BH611" i="6"/>
  <c r="BI611" i="6"/>
  <c r="BK611" i="6"/>
  <c r="BL611" i="6"/>
  <c r="BM611" i="6"/>
  <c r="BO611" i="6"/>
  <c r="BR611" i="6" s="1"/>
  <c r="BP611" i="6"/>
  <c r="BQ611" i="6"/>
  <c r="BS611" i="6"/>
  <c r="BT611" i="6"/>
  <c r="BU611" i="6"/>
  <c r="J612" i="6"/>
  <c r="K612" i="6"/>
  <c r="L612" i="6"/>
  <c r="AI612" i="6"/>
  <c r="AK612" i="6"/>
  <c r="AM612" i="6"/>
  <c r="AN612" i="6"/>
  <c r="AO612" i="6"/>
  <c r="AQ612" i="6"/>
  <c r="AR612" i="6"/>
  <c r="AS612" i="6"/>
  <c r="AT612" i="6" s="1"/>
  <c r="AU612" i="6"/>
  <c r="AX612" i="6" s="1"/>
  <c r="AV612" i="6"/>
  <c r="AW612" i="6"/>
  <c r="AY612" i="6"/>
  <c r="AZ612" i="6"/>
  <c r="BA612" i="6"/>
  <c r="BB612" i="6"/>
  <c r="BC612" i="6"/>
  <c r="BF612" i="6" s="1"/>
  <c r="BD612" i="6"/>
  <c r="BE612" i="6"/>
  <c r="BG612" i="6"/>
  <c r="BH612" i="6"/>
  <c r="BI612" i="6"/>
  <c r="BK612" i="6"/>
  <c r="BL612" i="6"/>
  <c r="BM612" i="6"/>
  <c r="BO612" i="6"/>
  <c r="BP612" i="6"/>
  <c r="BQ612" i="6"/>
  <c r="BT612" i="6"/>
  <c r="BU612" i="6"/>
  <c r="J613" i="6"/>
  <c r="K613" i="6"/>
  <c r="L613" i="6"/>
  <c r="BS613" i="6" s="1"/>
  <c r="BV613" i="6" s="1"/>
  <c r="AJ613" i="6"/>
  <c r="AK613" i="6"/>
  <c r="AM613" i="6"/>
  <c r="AN613" i="6"/>
  <c r="AO613" i="6"/>
  <c r="AP613" i="6"/>
  <c r="AQ613" i="6"/>
  <c r="AR613" i="6"/>
  <c r="AS613" i="6"/>
  <c r="AT613" i="6"/>
  <c r="AU613" i="6"/>
  <c r="AV613" i="6"/>
  <c r="AW613" i="6"/>
  <c r="AX613" i="6"/>
  <c r="AY613" i="6"/>
  <c r="BB613" i="6" s="1"/>
  <c r="AZ613" i="6"/>
  <c r="BA613" i="6"/>
  <c r="BC613" i="6"/>
  <c r="BD613" i="6"/>
  <c r="BF613" i="6" s="1"/>
  <c r="BE613" i="6"/>
  <c r="BG613" i="6"/>
  <c r="BJ613" i="6" s="1"/>
  <c r="BH613" i="6"/>
  <c r="BI613" i="6"/>
  <c r="BL613" i="6"/>
  <c r="BM613" i="6"/>
  <c r="BP613" i="6"/>
  <c r="BQ613" i="6"/>
  <c r="BT613" i="6"/>
  <c r="BU613" i="6"/>
  <c r="J614" i="6"/>
  <c r="K614" i="6"/>
  <c r="L614" i="6"/>
  <c r="AK614" i="6"/>
  <c r="AM614" i="6"/>
  <c r="AN614" i="6"/>
  <c r="AO614" i="6"/>
  <c r="AQ614" i="6"/>
  <c r="AR614" i="6"/>
  <c r="AT614" i="6" s="1"/>
  <c r="AS614" i="6"/>
  <c r="AU614" i="6"/>
  <c r="AV614" i="6"/>
  <c r="AW614" i="6"/>
  <c r="AX614" i="6"/>
  <c r="AY614" i="6"/>
  <c r="AZ614" i="6"/>
  <c r="BA614" i="6"/>
  <c r="BB614" i="6"/>
  <c r="BC614" i="6"/>
  <c r="BD614" i="6"/>
  <c r="BE614" i="6"/>
  <c r="BF614" i="6"/>
  <c r="BG614" i="6"/>
  <c r="BJ614" i="6" s="1"/>
  <c r="BH614" i="6"/>
  <c r="BI614" i="6"/>
  <c r="BL614" i="6"/>
  <c r="BM614" i="6"/>
  <c r="BP614" i="6"/>
  <c r="BQ614" i="6"/>
  <c r="BS614" i="6"/>
  <c r="BT614" i="6"/>
  <c r="BU614" i="6"/>
  <c r="J615" i="6"/>
  <c r="K615" i="6"/>
  <c r="BO615" i="6" s="1"/>
  <c r="L615" i="6"/>
  <c r="BS615" i="6" s="1"/>
  <c r="BV615" i="6" s="1"/>
  <c r="AJ615" i="6"/>
  <c r="AK615" i="6"/>
  <c r="AM615" i="6"/>
  <c r="AN615" i="6"/>
  <c r="AO615" i="6"/>
  <c r="AP615" i="6"/>
  <c r="AQ615" i="6"/>
  <c r="AR615" i="6"/>
  <c r="AS615" i="6"/>
  <c r="AT615" i="6"/>
  <c r="AU615" i="6"/>
  <c r="AV615" i="6"/>
  <c r="AW615" i="6"/>
  <c r="AX615" i="6"/>
  <c r="AY615" i="6"/>
  <c r="AZ615" i="6"/>
  <c r="BA615" i="6"/>
  <c r="BC615" i="6"/>
  <c r="BD615" i="6"/>
  <c r="BF615" i="6" s="1"/>
  <c r="BE615" i="6"/>
  <c r="BG615" i="6"/>
  <c r="BH615" i="6"/>
  <c r="BI615" i="6"/>
  <c r="BL615" i="6"/>
  <c r="BM615" i="6"/>
  <c r="BP615" i="6"/>
  <c r="BQ615" i="6"/>
  <c r="BT615" i="6"/>
  <c r="BU615" i="6"/>
  <c r="J616" i="6"/>
  <c r="K616" i="6"/>
  <c r="L616" i="6"/>
  <c r="AJ616" i="6"/>
  <c r="AM616" i="6"/>
  <c r="AN616" i="6"/>
  <c r="AO616" i="6"/>
  <c r="AP616" i="6"/>
  <c r="AQ616" i="6"/>
  <c r="AR616" i="6"/>
  <c r="AS616" i="6"/>
  <c r="AU616" i="6"/>
  <c r="AV616" i="6"/>
  <c r="AX616" i="6" s="1"/>
  <c r="AW616" i="6"/>
  <c r="AY616" i="6"/>
  <c r="BB616" i="6" s="1"/>
  <c r="AZ616" i="6"/>
  <c r="BA616" i="6"/>
  <c r="BC616" i="6"/>
  <c r="BD616" i="6"/>
  <c r="BE616" i="6"/>
  <c r="BF616" i="6"/>
  <c r="BG616" i="6"/>
  <c r="BH616" i="6"/>
  <c r="BI616" i="6"/>
  <c r="BJ616" i="6"/>
  <c r="BL616" i="6"/>
  <c r="BM616" i="6"/>
  <c r="BO616" i="6"/>
  <c r="BP616" i="6"/>
  <c r="BQ616" i="6"/>
  <c r="BS616" i="6"/>
  <c r="BT616" i="6"/>
  <c r="BU616" i="6"/>
  <c r="J617" i="6"/>
  <c r="K617" i="6"/>
  <c r="L617" i="6"/>
  <c r="AJ617" i="6"/>
  <c r="AK617" i="6"/>
  <c r="AM617" i="6"/>
  <c r="AN617" i="6"/>
  <c r="AO617" i="6"/>
  <c r="AP617" i="6"/>
  <c r="AQ617" i="6"/>
  <c r="AT617" i="6" s="1"/>
  <c r="AR617" i="6"/>
  <c r="AS617" i="6"/>
  <c r="AU617" i="6"/>
  <c r="AX617" i="6" s="1"/>
  <c r="AV617" i="6"/>
  <c r="AW617" i="6"/>
  <c r="AY617" i="6"/>
  <c r="BB617" i="6" s="1"/>
  <c r="AZ617" i="6"/>
  <c r="BA617" i="6"/>
  <c r="BC617" i="6"/>
  <c r="BD617" i="6"/>
  <c r="BF617" i="6" s="1"/>
  <c r="BE617" i="6"/>
  <c r="BG617" i="6"/>
  <c r="BH617" i="6"/>
  <c r="BI617" i="6"/>
  <c r="BJ617" i="6" s="1"/>
  <c r="BL617" i="6"/>
  <c r="BM617" i="6"/>
  <c r="BO617" i="6"/>
  <c r="BP617" i="6"/>
  <c r="BQ617" i="6"/>
  <c r="BS617" i="6"/>
  <c r="BT617" i="6"/>
  <c r="BU617" i="6"/>
  <c r="BV617" i="6"/>
  <c r="J618" i="6"/>
  <c r="K618" i="6"/>
  <c r="L618" i="6"/>
  <c r="AJ618" i="6"/>
  <c r="AK618" i="6"/>
  <c r="AM618" i="6"/>
  <c r="AP618" i="6" s="1"/>
  <c r="AN618" i="6"/>
  <c r="AO618" i="6"/>
  <c r="AQ618" i="6"/>
  <c r="AR618" i="6"/>
  <c r="AS618" i="6"/>
  <c r="AT618" i="6"/>
  <c r="AU618" i="6"/>
  <c r="AX618" i="6" s="1"/>
  <c r="AV618" i="6"/>
  <c r="AW618" i="6"/>
  <c r="AY618" i="6"/>
  <c r="AZ618" i="6"/>
  <c r="BA618" i="6"/>
  <c r="BC618" i="6"/>
  <c r="BF618" i="6" s="1"/>
  <c r="BD618" i="6"/>
  <c r="BE618" i="6"/>
  <c r="BG618" i="6"/>
  <c r="BH618" i="6"/>
  <c r="BJ618" i="6" s="1"/>
  <c r="BI618" i="6"/>
  <c r="BL618" i="6"/>
  <c r="BM618" i="6"/>
  <c r="BO618" i="6"/>
  <c r="BP618" i="6"/>
  <c r="BQ618" i="6"/>
  <c r="BS618" i="6"/>
  <c r="BV618" i="6" s="1"/>
  <c r="BT618" i="6"/>
  <c r="BU618" i="6"/>
  <c r="J619" i="6"/>
  <c r="K619" i="6"/>
  <c r="BO619" i="6" s="1"/>
  <c r="BR619" i="6" s="1"/>
  <c r="L619" i="6"/>
  <c r="AJ619" i="6"/>
  <c r="AK619" i="6"/>
  <c r="AM619" i="6"/>
  <c r="AN619" i="6"/>
  <c r="AP619" i="6" s="1"/>
  <c r="AO619" i="6"/>
  <c r="AQ619" i="6"/>
  <c r="AR619" i="6"/>
  <c r="AS619" i="6"/>
  <c r="AT619" i="6"/>
  <c r="AU619" i="6"/>
  <c r="AV619" i="6"/>
  <c r="AW619" i="6"/>
  <c r="AX619" i="6"/>
  <c r="AY619" i="6"/>
  <c r="AZ619" i="6"/>
  <c r="BA619" i="6"/>
  <c r="BB619" i="6"/>
  <c r="BC619" i="6"/>
  <c r="BD619" i="6"/>
  <c r="BE619" i="6"/>
  <c r="BG619" i="6"/>
  <c r="BH619" i="6"/>
  <c r="BJ619" i="6" s="1"/>
  <c r="BI619" i="6"/>
  <c r="BL619" i="6"/>
  <c r="BM619" i="6"/>
  <c r="BP619" i="6"/>
  <c r="BQ619" i="6"/>
  <c r="BS619" i="6"/>
  <c r="BV619" i="6" s="1"/>
  <c r="BT619" i="6"/>
  <c r="BU619" i="6"/>
  <c r="J620" i="6"/>
  <c r="K620" i="6"/>
  <c r="L620" i="6"/>
  <c r="BS620" i="6" s="1"/>
  <c r="BV620" i="6" s="1"/>
  <c r="AI620" i="6"/>
  <c r="AJ620" i="6"/>
  <c r="AM620" i="6"/>
  <c r="AN620" i="6"/>
  <c r="AO620" i="6"/>
  <c r="AQ620" i="6"/>
  <c r="AR620" i="6"/>
  <c r="AT620" i="6" s="1"/>
  <c r="AS620" i="6"/>
  <c r="AU620" i="6"/>
  <c r="AV620" i="6"/>
  <c r="AW620" i="6"/>
  <c r="AX620" i="6"/>
  <c r="AY620" i="6"/>
  <c r="AZ620" i="6"/>
  <c r="BA620" i="6"/>
  <c r="BB620" i="6" s="1"/>
  <c r="BC620" i="6"/>
  <c r="BD620" i="6"/>
  <c r="BE620" i="6"/>
  <c r="BF620" i="6"/>
  <c r="BG620" i="6"/>
  <c r="BJ620" i="6" s="1"/>
  <c r="BH620" i="6"/>
  <c r="BI620" i="6"/>
  <c r="BK620" i="6"/>
  <c r="BL620" i="6"/>
  <c r="BN620" i="6" s="1"/>
  <c r="BM620" i="6"/>
  <c r="BO620" i="6"/>
  <c r="BP620" i="6"/>
  <c r="BQ620" i="6"/>
  <c r="BT620" i="6"/>
  <c r="BU620" i="6"/>
  <c r="J621" i="6"/>
  <c r="K621" i="6"/>
  <c r="L621" i="6"/>
  <c r="AI621" i="6"/>
  <c r="AK621" i="6"/>
  <c r="AM621" i="6"/>
  <c r="AN621" i="6"/>
  <c r="AO621" i="6"/>
  <c r="AP621" i="6" s="1"/>
  <c r="AQ621" i="6"/>
  <c r="AR621" i="6"/>
  <c r="AS621" i="6"/>
  <c r="AT621" i="6"/>
  <c r="AU621" i="6"/>
  <c r="AV621" i="6"/>
  <c r="AW621" i="6"/>
  <c r="AY621" i="6"/>
  <c r="AZ621" i="6"/>
  <c r="BB621" i="6" s="1"/>
  <c r="BA621" i="6"/>
  <c r="BC621" i="6"/>
  <c r="BF621" i="6" s="1"/>
  <c r="BD621" i="6"/>
  <c r="BE621" i="6"/>
  <c r="BG621" i="6"/>
  <c r="BH621" i="6"/>
  <c r="BI621" i="6"/>
  <c r="BJ621" i="6"/>
  <c r="BK621" i="6"/>
  <c r="BL621" i="6"/>
  <c r="BM621" i="6"/>
  <c r="BN621" i="6"/>
  <c r="BO621" i="6"/>
  <c r="BP621" i="6"/>
  <c r="BQ621" i="6"/>
  <c r="BR621" i="6"/>
  <c r="BS621" i="6"/>
  <c r="BV621" i="6" s="1"/>
  <c r="BT621" i="6"/>
  <c r="BU621" i="6"/>
  <c r="J622" i="6"/>
  <c r="K622" i="6"/>
  <c r="BO622" i="6" s="1"/>
  <c r="L622" i="6"/>
  <c r="AJ622" i="6"/>
  <c r="AK622" i="6"/>
  <c r="AM622" i="6"/>
  <c r="AN622" i="6"/>
  <c r="AP622" i="6" s="1"/>
  <c r="AO622" i="6"/>
  <c r="AQ622" i="6"/>
  <c r="AT622" i="6" s="1"/>
  <c r="AR622" i="6"/>
  <c r="AS622" i="6"/>
  <c r="AU622" i="6"/>
  <c r="AV622" i="6"/>
  <c r="AX622" i="6" s="1"/>
  <c r="AW622" i="6"/>
  <c r="AY622" i="6"/>
  <c r="AZ622" i="6"/>
  <c r="BA622" i="6"/>
  <c r="BB622" i="6"/>
  <c r="BC622" i="6"/>
  <c r="BD622" i="6"/>
  <c r="BE622" i="6"/>
  <c r="BF622" i="6"/>
  <c r="BG622" i="6"/>
  <c r="BH622" i="6"/>
  <c r="BI622" i="6"/>
  <c r="BJ622" i="6"/>
  <c r="BK622" i="6"/>
  <c r="BL622" i="6"/>
  <c r="BM622" i="6"/>
  <c r="BP622" i="6"/>
  <c r="BQ622" i="6"/>
  <c r="BR622" i="6"/>
  <c r="BS622" i="6"/>
  <c r="BT622" i="6"/>
  <c r="BU622" i="6"/>
  <c r="J623" i="6"/>
  <c r="BK623" i="6" s="1"/>
  <c r="BN623" i="6" s="1"/>
  <c r="K623" i="6"/>
  <c r="L623" i="6"/>
  <c r="AI623" i="6"/>
  <c r="AJ623" i="6"/>
  <c r="AM623" i="6"/>
  <c r="AN623" i="6"/>
  <c r="AO623" i="6"/>
  <c r="AQ623" i="6"/>
  <c r="AR623" i="6"/>
  <c r="AT623" i="6" s="1"/>
  <c r="AS623" i="6"/>
  <c r="AU623" i="6"/>
  <c r="AV623" i="6"/>
  <c r="AW623" i="6"/>
  <c r="AY623" i="6"/>
  <c r="AZ623" i="6"/>
  <c r="BB623" i="6" s="1"/>
  <c r="BA623" i="6"/>
  <c r="BC623" i="6"/>
  <c r="BD623" i="6"/>
  <c r="BE623" i="6"/>
  <c r="BF623" i="6"/>
  <c r="BG623" i="6"/>
  <c r="BH623" i="6"/>
  <c r="BI623" i="6"/>
  <c r="BJ623" i="6"/>
  <c r="BL623" i="6"/>
  <c r="BM623" i="6"/>
  <c r="BO623" i="6"/>
  <c r="BR623" i="6" s="1"/>
  <c r="BP623" i="6"/>
  <c r="BQ623" i="6"/>
  <c r="BS623" i="6"/>
  <c r="BV623" i="6" s="1"/>
  <c r="BT623" i="6"/>
  <c r="BU623" i="6"/>
  <c r="J624" i="6"/>
  <c r="K624" i="6"/>
  <c r="L624" i="6"/>
  <c r="AM624" i="6"/>
  <c r="AN624" i="6"/>
  <c r="AO624" i="6"/>
  <c r="AP624" i="6"/>
  <c r="AQ624" i="6"/>
  <c r="AR624" i="6"/>
  <c r="AS624" i="6"/>
  <c r="AU624" i="6"/>
  <c r="AV624" i="6"/>
  <c r="AX624" i="6" s="1"/>
  <c r="AW624" i="6"/>
  <c r="AY624" i="6"/>
  <c r="AZ624" i="6"/>
  <c r="BA624" i="6"/>
  <c r="BC624" i="6"/>
  <c r="BD624" i="6"/>
  <c r="BE624" i="6"/>
  <c r="BF624" i="6"/>
  <c r="BG624" i="6"/>
  <c r="BH624" i="6"/>
  <c r="BI624" i="6"/>
  <c r="BJ624" i="6"/>
  <c r="BL624" i="6"/>
  <c r="BM624" i="6"/>
  <c r="BP624" i="6"/>
  <c r="BQ624" i="6"/>
  <c r="BS624" i="6"/>
  <c r="BV624" i="6" s="1"/>
  <c r="BT624" i="6"/>
  <c r="BU624" i="6"/>
  <c r="J625" i="6"/>
  <c r="K625" i="6"/>
  <c r="L625" i="6"/>
  <c r="AK625" i="6" s="1"/>
  <c r="AI625" i="6"/>
  <c r="AJ625" i="6"/>
  <c r="AM625" i="6"/>
  <c r="AN625" i="6"/>
  <c r="AO625" i="6"/>
  <c r="AP625" i="6"/>
  <c r="AQ625" i="6"/>
  <c r="AT625" i="6" s="1"/>
  <c r="AR625" i="6"/>
  <c r="AS625" i="6"/>
  <c r="AU625" i="6"/>
  <c r="AX625" i="6" s="1"/>
  <c r="AV625" i="6"/>
  <c r="AW625" i="6"/>
  <c r="AY625" i="6"/>
  <c r="BB625" i="6" s="1"/>
  <c r="AZ625" i="6"/>
  <c r="BA625" i="6"/>
  <c r="BC625" i="6"/>
  <c r="BD625" i="6"/>
  <c r="BF625" i="6" s="1"/>
  <c r="BE625" i="6"/>
  <c r="BG625" i="6"/>
  <c r="BH625" i="6"/>
  <c r="BI625" i="6"/>
  <c r="BJ625" i="6" s="1"/>
  <c r="BK625" i="6"/>
  <c r="BN625" i="6" s="1"/>
  <c r="BL625" i="6"/>
  <c r="BM625" i="6"/>
  <c r="BO625" i="6"/>
  <c r="BP625" i="6"/>
  <c r="BQ625" i="6"/>
  <c r="BR625" i="6"/>
  <c r="BS625" i="6"/>
  <c r="BV625" i="6" s="1"/>
  <c r="BT625" i="6"/>
  <c r="BU625" i="6"/>
  <c r="J626" i="6"/>
  <c r="K626" i="6"/>
  <c r="AK626" i="6" s="1"/>
  <c r="L626" i="6"/>
  <c r="AJ626" i="6" s="1"/>
  <c r="AI626" i="6"/>
  <c r="AM626" i="6"/>
  <c r="AN626" i="6"/>
  <c r="AO626" i="6"/>
  <c r="AP626" i="6"/>
  <c r="AQ626" i="6"/>
  <c r="AR626" i="6"/>
  <c r="AS626" i="6"/>
  <c r="AT626" i="6"/>
  <c r="AU626" i="6"/>
  <c r="AV626" i="6"/>
  <c r="AW626" i="6"/>
  <c r="AX626" i="6"/>
  <c r="AY626" i="6"/>
  <c r="AZ626" i="6"/>
  <c r="BA626" i="6"/>
  <c r="BC626" i="6"/>
  <c r="BD626" i="6"/>
  <c r="BF626" i="6" s="1"/>
  <c r="BE626" i="6"/>
  <c r="BG626" i="6"/>
  <c r="BH626" i="6"/>
  <c r="BI626" i="6"/>
  <c r="BK626" i="6"/>
  <c r="BL626" i="6"/>
  <c r="BM626" i="6"/>
  <c r="BO626" i="6"/>
  <c r="BR626" i="6" s="1"/>
  <c r="BP626" i="6"/>
  <c r="BQ626" i="6"/>
  <c r="BS626" i="6"/>
  <c r="BV626" i="6" s="1"/>
  <c r="BT626" i="6"/>
  <c r="BU626" i="6"/>
  <c r="J627" i="6"/>
  <c r="K627" i="6"/>
  <c r="BO627" i="6" s="1"/>
  <c r="BR627" i="6" s="1"/>
  <c r="L627" i="6"/>
  <c r="BS627" i="6" s="1"/>
  <c r="AJ627" i="6"/>
  <c r="AK627" i="6"/>
  <c r="AM627" i="6"/>
  <c r="AN627" i="6"/>
  <c r="AO627" i="6"/>
  <c r="AQ627" i="6"/>
  <c r="AT627" i="6" s="1"/>
  <c r="AR627" i="6"/>
  <c r="AS627" i="6"/>
  <c r="AU627" i="6"/>
  <c r="AV627" i="6"/>
  <c r="AW627" i="6"/>
  <c r="AY627" i="6"/>
  <c r="AZ627" i="6"/>
  <c r="BA627" i="6"/>
  <c r="BB627" i="6" s="1"/>
  <c r="BC627" i="6"/>
  <c r="BF627" i="6" s="1"/>
  <c r="BD627" i="6"/>
  <c r="BE627" i="6"/>
  <c r="BG627" i="6"/>
  <c r="BH627" i="6"/>
  <c r="BI627" i="6"/>
  <c r="BJ627" i="6"/>
  <c r="BL627" i="6"/>
  <c r="BM627" i="6"/>
  <c r="BP627" i="6"/>
  <c r="BQ627" i="6"/>
  <c r="BT627" i="6"/>
  <c r="BU627" i="6"/>
  <c r="J628" i="6"/>
  <c r="K628" i="6"/>
  <c r="L628" i="6"/>
  <c r="AI628" i="6"/>
  <c r="AJ628" i="6"/>
  <c r="AK628" i="6"/>
  <c r="AM628" i="6"/>
  <c r="AP628" i="6" s="1"/>
  <c r="AN628" i="6"/>
  <c r="AO628" i="6"/>
  <c r="AQ628" i="6"/>
  <c r="AR628" i="6"/>
  <c r="AS628" i="6"/>
  <c r="AT628" i="6"/>
  <c r="AU628" i="6"/>
  <c r="AV628" i="6"/>
  <c r="AW628" i="6"/>
  <c r="AX628" i="6"/>
  <c r="AY628" i="6"/>
  <c r="AZ628" i="6"/>
  <c r="BA628" i="6"/>
  <c r="BB628" i="6"/>
  <c r="BC628" i="6"/>
  <c r="BD628" i="6"/>
  <c r="BE628" i="6"/>
  <c r="BF628" i="6"/>
  <c r="BG628" i="6"/>
  <c r="BH628" i="6"/>
  <c r="BI628" i="6"/>
  <c r="BK628" i="6"/>
  <c r="BL628" i="6"/>
  <c r="BM628" i="6"/>
  <c r="BO628" i="6"/>
  <c r="BP628" i="6"/>
  <c r="BQ628" i="6"/>
  <c r="BS628" i="6"/>
  <c r="BT628" i="6"/>
  <c r="BU628" i="6"/>
  <c r="BV628" i="6"/>
  <c r="J629" i="6"/>
  <c r="K629" i="6"/>
  <c r="BO629" i="6" s="1"/>
  <c r="BR629" i="6" s="1"/>
  <c r="L629" i="6"/>
  <c r="AI629" i="6"/>
  <c r="AM629" i="6"/>
  <c r="AN629" i="6"/>
  <c r="AP629" i="6" s="1"/>
  <c r="AO629" i="6"/>
  <c r="AQ629" i="6"/>
  <c r="AR629" i="6"/>
  <c r="AS629" i="6"/>
  <c r="AU629" i="6"/>
  <c r="AV629" i="6"/>
  <c r="AW629" i="6"/>
  <c r="AX629" i="6"/>
  <c r="AY629" i="6"/>
  <c r="AZ629" i="6"/>
  <c r="BA629" i="6"/>
  <c r="BB629" i="6"/>
  <c r="BC629" i="6"/>
  <c r="BD629" i="6"/>
  <c r="BE629" i="6"/>
  <c r="BF629" i="6" s="1"/>
  <c r="BG629" i="6"/>
  <c r="BH629" i="6"/>
  <c r="BI629" i="6"/>
  <c r="BJ629" i="6"/>
  <c r="BK629" i="6"/>
  <c r="BL629" i="6"/>
  <c r="BM629" i="6"/>
  <c r="BP629" i="6"/>
  <c r="BQ629" i="6"/>
  <c r="BT629" i="6"/>
  <c r="BU629" i="6"/>
  <c r="J630" i="6"/>
  <c r="K630" i="6"/>
  <c r="BO630" i="6" s="1"/>
  <c r="L630" i="6"/>
  <c r="AI630" i="6"/>
  <c r="AM630" i="6"/>
  <c r="AN630" i="6"/>
  <c r="AO630" i="6"/>
  <c r="AP630" i="6"/>
  <c r="AQ630" i="6"/>
  <c r="AR630" i="6"/>
  <c r="AS630" i="6"/>
  <c r="AT630" i="6"/>
  <c r="AU630" i="6"/>
  <c r="AV630" i="6"/>
  <c r="AW630" i="6"/>
  <c r="AX630" i="6"/>
  <c r="AY630" i="6"/>
  <c r="AZ630" i="6"/>
  <c r="BA630" i="6"/>
  <c r="BB630" i="6"/>
  <c r="BC630" i="6"/>
  <c r="BD630" i="6"/>
  <c r="BE630" i="6"/>
  <c r="BG630" i="6"/>
  <c r="BH630" i="6"/>
  <c r="BI630" i="6"/>
  <c r="BK630" i="6"/>
  <c r="BL630" i="6"/>
  <c r="BM630" i="6"/>
  <c r="BP630" i="6"/>
  <c r="BQ630" i="6"/>
  <c r="BT630" i="6"/>
  <c r="BU630" i="6"/>
  <c r="J631" i="6"/>
  <c r="K631" i="6"/>
  <c r="L631" i="6"/>
  <c r="AI631" i="6"/>
  <c r="AJ631" i="6"/>
  <c r="AK631" i="6"/>
  <c r="AL631" i="6"/>
  <c r="BW631" i="6" s="1"/>
  <c r="BX631" i="6" s="1"/>
  <c r="AM631" i="6"/>
  <c r="AN631" i="6"/>
  <c r="AO631" i="6"/>
  <c r="AP631" i="6"/>
  <c r="AQ631" i="6"/>
  <c r="AR631" i="6"/>
  <c r="AS631" i="6"/>
  <c r="AT631" i="6"/>
  <c r="AU631" i="6"/>
  <c r="AV631" i="6"/>
  <c r="AW631" i="6"/>
  <c r="AX631" i="6"/>
  <c r="AY631" i="6"/>
  <c r="AZ631" i="6"/>
  <c r="BA631" i="6"/>
  <c r="BB631" i="6"/>
  <c r="BC631" i="6"/>
  <c r="BD631" i="6"/>
  <c r="BE631" i="6"/>
  <c r="BF631" i="6"/>
  <c r="BG631" i="6"/>
  <c r="BH631" i="6"/>
  <c r="BI631" i="6"/>
  <c r="BJ631" i="6"/>
  <c r="BK631" i="6"/>
  <c r="BL631" i="6"/>
  <c r="BM631" i="6"/>
  <c r="BN631" i="6"/>
  <c r="BO631" i="6"/>
  <c r="BP631" i="6"/>
  <c r="BQ631" i="6"/>
  <c r="BR631" i="6"/>
  <c r="BS631" i="6"/>
  <c r="BT631" i="6"/>
  <c r="BU631" i="6"/>
  <c r="BV631" i="6"/>
  <c r="BJ1051" i="6"/>
  <c r="BF1935" i="6"/>
  <c r="BF1927" i="6"/>
  <c r="BJ1916" i="6"/>
  <c r="BF1887" i="6"/>
  <c r="BJ1929" i="6"/>
  <c r="BJ1865" i="6"/>
  <c r="BF1936" i="6"/>
  <c r="BF1905" i="6"/>
  <c r="BJ1889" i="6"/>
  <c r="BF1939" i="6"/>
  <c r="BJ1936" i="6"/>
  <c r="BJ1848" i="6"/>
  <c r="BF1843" i="6"/>
  <c r="BJ1912" i="6"/>
  <c r="BJ1925" i="6"/>
  <c r="BJ1893" i="6"/>
  <c r="BB1952" i="6"/>
  <c r="BF1941" i="6"/>
  <c r="BF1933" i="6"/>
  <c r="BB1928" i="6"/>
  <c r="BF1925" i="6"/>
  <c r="BF1909" i="6"/>
  <c r="BF1901" i="6"/>
  <c r="BF1885" i="6"/>
  <c r="BN1509" i="6"/>
  <c r="BF1480" i="6"/>
  <c r="BF1479" i="6"/>
  <c r="BN1518" i="6"/>
  <c r="BN1490" i="6"/>
  <c r="BF1549" i="6"/>
  <c r="BJ1545" i="6"/>
  <c r="BJ1504" i="6"/>
  <c r="BJ1558" i="6"/>
  <c r="BJ1556" i="6"/>
  <c r="BJ1513" i="6"/>
  <c r="BN1494" i="6"/>
  <c r="BJ1481" i="6"/>
  <c r="BF1463" i="6"/>
  <c r="BJ1546" i="6"/>
  <c r="BJ1520" i="6"/>
  <c r="BJ1498" i="6"/>
  <c r="BF1467" i="6"/>
  <c r="BN1448" i="6"/>
  <c r="BN1446" i="6"/>
  <c r="BF1553" i="6"/>
  <c r="BF1521" i="6"/>
  <c r="BJ1454" i="6"/>
  <c r="BF1540" i="6"/>
  <c r="BJ1526" i="6"/>
  <c r="BN1461" i="6"/>
  <c r="BN1457" i="6"/>
  <c r="BJ1483" i="6"/>
  <c r="BF1470" i="6"/>
  <c r="BF1454" i="6"/>
  <c r="BF1498" i="6"/>
  <c r="BJ1549" i="6"/>
  <c r="BF1544" i="6"/>
  <c r="BN1554" i="6"/>
  <c r="BN1547" i="6"/>
  <c r="BN1541" i="6"/>
  <c r="BJ1489" i="6"/>
  <c r="BJ1471" i="6"/>
  <c r="BF1441" i="6"/>
  <c r="BJ1554" i="6"/>
  <c r="BF1525" i="6"/>
  <c r="BR1067" i="6"/>
  <c r="BR1078" i="6"/>
  <c r="BR1167" i="6"/>
  <c r="BN1148" i="6"/>
  <c r="BN1057" i="6"/>
  <c r="BR1134" i="6"/>
  <c r="BR1072" i="6"/>
  <c r="BF835" i="6"/>
  <c r="BN867" i="6"/>
  <c r="BF793" i="6"/>
  <c r="BN841" i="6"/>
  <c r="BJ867" i="6"/>
  <c r="BF838" i="6"/>
  <c r="BF797" i="6"/>
  <c r="BJ827" i="6"/>
  <c r="BF806" i="6"/>
  <c r="BF814" i="6"/>
  <c r="BF811" i="6"/>
  <c r="BN803" i="6"/>
  <c r="BJ789" i="6"/>
  <c r="BF869" i="6"/>
  <c r="BN831" i="6"/>
  <c r="BJ794" i="6"/>
  <c r="BF809" i="6"/>
  <c r="BJ883" i="6"/>
  <c r="BF873" i="6"/>
  <c r="BN845" i="6"/>
  <c r="BN842" i="6"/>
  <c r="BJ887" i="6"/>
  <c r="BJ879" i="6"/>
  <c r="BJ871" i="6"/>
  <c r="BJ855" i="6"/>
  <c r="BJ839" i="6"/>
  <c r="BJ823" i="6"/>
  <c r="BJ815" i="6"/>
  <c r="BJ807" i="6"/>
  <c r="BF843" i="6"/>
  <c r="BF840" i="6"/>
  <c r="BF837" i="6"/>
  <c r="BN829" i="6"/>
  <c r="BJ885" i="6"/>
  <c r="BF872" i="6"/>
  <c r="BN853" i="6"/>
  <c r="BN847" i="6"/>
  <c r="BF821" i="6"/>
  <c r="BN805" i="6"/>
  <c r="BJ868" i="6"/>
  <c r="BN817" i="6"/>
  <c r="BF904" i="6"/>
  <c r="BN816" i="6"/>
  <c r="BN813" i="6"/>
  <c r="BJ800" i="6"/>
  <c r="BJ905" i="6"/>
  <c r="BJ865" i="6"/>
  <c r="BJ849" i="6"/>
  <c r="BJ825" i="6"/>
  <c r="BF820" i="6"/>
  <c r="BJ817" i="6"/>
  <c r="BJ801" i="6"/>
  <c r="BN790" i="6"/>
  <c r="CH724" i="6"/>
  <c r="CH652" i="6"/>
  <c r="CH726" i="6"/>
  <c r="CH654" i="6"/>
  <c r="CH768" i="6"/>
  <c r="CH712" i="6"/>
  <c r="CH751" i="6"/>
  <c r="BC812" i="6"/>
  <c r="BF812" i="6"/>
  <c r="BF844" i="6"/>
  <c r="BG1154" i="6"/>
  <c r="BC796" i="6"/>
  <c r="BF903" i="6"/>
  <c r="BC895" i="6"/>
  <c r="BC887" i="6"/>
  <c r="BF887" i="6" s="1"/>
  <c r="BC879" i="6"/>
  <c r="BF879" i="6" s="1"/>
  <c r="BC871" i="6"/>
  <c r="BF871" i="6" s="1"/>
  <c r="BC863" i="6"/>
  <c r="BF863" i="6" s="1"/>
  <c r="BC847" i="6"/>
  <c r="BF847" i="6" s="1"/>
  <c r="BC839" i="6"/>
  <c r="BF839" i="6"/>
  <c r="BC823" i="6"/>
  <c r="BC791" i="6"/>
  <c r="BF791" i="6" s="1"/>
  <c r="BG1130" i="6"/>
  <c r="BG1122" i="6"/>
  <c r="BC884" i="6"/>
  <c r="BG1164" i="6"/>
  <c r="BG1156" i="6"/>
  <c r="BG1140" i="6"/>
  <c r="BG1132" i="6"/>
  <c r="BG1124" i="6"/>
  <c r="BG1116" i="6"/>
  <c r="BG1108" i="6"/>
  <c r="BG1092" i="6"/>
  <c r="BC836" i="6"/>
  <c r="BF836" i="6"/>
  <c r="BC804" i="6"/>
  <c r="BF804" i="6"/>
  <c r="BG1162" i="6"/>
  <c r="BJ1162" i="6" s="1"/>
  <c r="BG890" i="6"/>
  <c r="BJ890" i="6" s="1"/>
  <c r="BC876" i="6"/>
  <c r="BF876" i="6"/>
  <c r="BC852" i="6"/>
  <c r="BF852" i="6" s="1"/>
  <c r="BC828" i="6"/>
  <c r="BG1146" i="6"/>
  <c r="BC829" i="6"/>
  <c r="BF829" i="6" s="1"/>
  <c r="BF805" i="6"/>
  <c r="BC906" i="6"/>
  <c r="BF906" i="6" s="1"/>
  <c r="BC898" i="6"/>
  <c r="BC874" i="6"/>
  <c r="BF874" i="6" s="1"/>
  <c r="BF866" i="6"/>
  <c r="BC858" i="6"/>
  <c r="BF858" i="6"/>
  <c r="BC834" i="6"/>
  <c r="BF834" i="6"/>
  <c r="BC826" i="6"/>
  <c r="BC818" i="6"/>
  <c r="BF818" i="6"/>
  <c r="BC810" i="6"/>
  <c r="BF810" i="6" s="1"/>
  <c r="BG1167" i="6"/>
  <c r="BJ1167" i="6" s="1"/>
  <c r="BG1159" i="6"/>
  <c r="BJ1159" i="6"/>
  <c r="BG1143" i="6"/>
  <c r="BJ1143" i="6"/>
  <c r="BG1135" i="6"/>
  <c r="BG1127" i="6"/>
  <c r="BG1119" i="6"/>
  <c r="BG1095" i="6"/>
  <c r="BG1087" i="6"/>
  <c r="BG1063" i="6"/>
  <c r="BJ1063" i="6" s="1"/>
  <c r="BG1055" i="6"/>
  <c r="BG1161" i="6"/>
  <c r="BG1153" i="6"/>
  <c r="BJ1153" i="6" s="1"/>
  <c r="BG1137" i="6"/>
  <c r="BJ1137" i="6" s="1"/>
  <c r="BG1121" i="6"/>
  <c r="BJ1121" i="6" s="1"/>
  <c r="BG1113" i="6"/>
  <c r="BG1105" i="6"/>
  <c r="BG1097" i="6"/>
  <c r="BG1150" i="6"/>
  <c r="BG1142" i="6"/>
  <c r="BG1134" i="6"/>
  <c r="BJ1134" i="6" s="1"/>
  <c r="BG1126" i="6"/>
  <c r="BG1110" i="6"/>
  <c r="BJ1110" i="6" s="1"/>
  <c r="BG1086" i="6"/>
  <c r="BN1139" i="6"/>
  <c r="BG1118" i="6"/>
  <c r="BN1074" i="6"/>
  <c r="BG1163" i="6"/>
  <c r="BG1139" i="6"/>
  <c r="BG1115" i="6"/>
  <c r="BG1107" i="6"/>
  <c r="BG1099" i="6"/>
  <c r="BJ1099" i="6" s="1"/>
  <c r="BG1091" i="6"/>
  <c r="BG1083" i="6"/>
  <c r="BG1075" i="6"/>
  <c r="BJ1075" i="6" s="1"/>
  <c r="BG1067" i="6"/>
  <c r="BG1168" i="6"/>
  <c r="BG1160" i="6"/>
  <c r="BJ1160" i="6" s="1"/>
  <c r="BG1120" i="6"/>
  <c r="BG1112" i="6"/>
  <c r="BJ1112" i="6" s="1"/>
  <c r="BG1104" i="6"/>
  <c r="BJ1104" i="6" s="1"/>
  <c r="BG1096" i="6"/>
  <c r="BG1080" i="6"/>
  <c r="BG1072" i="6"/>
  <c r="BG1064" i="6"/>
  <c r="BJ1064" i="6" s="1"/>
  <c r="BJ1056" i="6"/>
  <c r="BG1128" i="6"/>
  <c r="BJ1128" i="6" s="1"/>
  <c r="BG1094" i="6"/>
  <c r="BG1088" i="6"/>
  <c r="BG1059" i="6"/>
  <c r="BG1157" i="6"/>
  <c r="BG1149" i="6"/>
  <c r="BG1133" i="6"/>
  <c r="BG1125" i="6"/>
  <c r="BG1117" i="6"/>
  <c r="BG1109" i="6"/>
  <c r="BG1093" i="6"/>
  <c r="BG1085" i="6"/>
  <c r="BJ1085" i="6" s="1"/>
  <c r="BG1077" i="6"/>
  <c r="BG1069" i="6"/>
  <c r="BG1061" i="6"/>
  <c r="BG1053" i="6"/>
  <c r="BG1158" i="6"/>
  <c r="BG1144" i="6"/>
  <c r="BG1141" i="6"/>
  <c r="BJ1141" i="6"/>
  <c r="BG1129" i="6"/>
  <c r="BG1090" i="6"/>
  <c r="BG1074" i="6"/>
  <c r="BG1058" i="6"/>
  <c r="BG1081" i="6"/>
  <c r="BR1121" i="6"/>
  <c r="BG1098" i="6"/>
  <c r="BR1057" i="6"/>
  <c r="BG1052" i="6"/>
  <c r="BG1068" i="6"/>
  <c r="BN1066" i="6"/>
  <c r="BG1114" i="6"/>
  <c r="BG1073" i="6"/>
  <c r="BN1058" i="6"/>
  <c r="BJ1152" i="6"/>
  <c r="BN1131" i="6"/>
  <c r="BJ1101" i="6"/>
  <c r="BG1084" i="6"/>
  <c r="BG1078" i="6"/>
  <c r="BR1080" i="6"/>
  <c r="BJ1105" i="6"/>
  <c r="BJ1092" i="6"/>
  <c r="AY1949" i="6"/>
  <c r="AY1933" i="6"/>
  <c r="BB1933" i="6" s="1"/>
  <c r="AY1925" i="6"/>
  <c r="BB1925" i="6"/>
  <c r="AY1909" i="6"/>
  <c r="AY1901" i="6"/>
  <c r="BB1901" i="6" s="1"/>
  <c r="AY1893" i="6"/>
  <c r="AY1885" i="6"/>
  <c r="BB1885" i="6" s="1"/>
  <c r="AY1877" i="6"/>
  <c r="AY1869" i="6"/>
  <c r="BB1869" i="6" s="1"/>
  <c r="AY1861" i="6"/>
  <c r="BB1861" i="6" s="1"/>
  <c r="AY1853" i="6"/>
  <c r="BB1853" i="6" s="1"/>
  <c r="AY1845" i="6"/>
  <c r="B1961" i="6"/>
  <c r="AY1837" i="6"/>
  <c r="BB1837" i="6"/>
  <c r="AY1917" i="6"/>
  <c r="BB1917" i="6" s="1"/>
  <c r="BJ1457" i="6"/>
  <c r="AY1898" i="6"/>
  <c r="AY1890" i="6"/>
  <c r="BB1890" i="6" s="1"/>
  <c r="AY1882" i="6"/>
  <c r="AY1874" i="6"/>
  <c r="AY1866" i="6"/>
  <c r="AY1858" i="6"/>
  <c r="BB1858" i="6"/>
  <c r="BB1954" i="6"/>
  <c r="AY1948" i="6"/>
  <c r="BB1948" i="6" s="1"/>
  <c r="BB1923" i="6"/>
  <c r="AY1903" i="6"/>
  <c r="BJ1899" i="6"/>
  <c r="AY1895" i="6"/>
  <c r="BB1895" i="6" s="1"/>
  <c r="BB1894" i="6"/>
  <c r="AY1871" i="6"/>
  <c r="BB1871" i="6" s="1"/>
  <c r="AY1855" i="6"/>
  <c r="AY1847" i="6"/>
  <c r="BB1847" i="6"/>
  <c r="BJ1943" i="6"/>
  <c r="BF1912" i="6"/>
  <c r="AY1850" i="6"/>
  <c r="BB1850" i="6" s="1"/>
  <c r="AY1924" i="6"/>
  <c r="BB1924" i="6" s="1"/>
  <c r="AY1906" i="6"/>
  <c r="AY1868" i="6"/>
  <c r="AY1939" i="6"/>
  <c r="BB1939" i="6" s="1"/>
  <c r="AY1937" i="6"/>
  <c r="BB1937" i="6" s="1"/>
  <c r="BF1918" i="6"/>
  <c r="BJ1903" i="6"/>
  <c r="BB1879" i="6"/>
  <c r="BJ1850" i="6"/>
  <c r="BF1954" i="6"/>
  <c r="AY1914" i="6"/>
  <c r="AY1842" i="6"/>
  <c r="BB1842" i="6" s="1"/>
  <c r="AY1899" i="6"/>
  <c r="BB1899" i="6"/>
  <c r="AY1891" i="6"/>
  <c r="AY1883" i="6"/>
  <c r="BB1883" i="6" s="1"/>
  <c r="AY1875" i="6"/>
  <c r="AY1859" i="6"/>
  <c r="AY1851" i="6"/>
  <c r="BB1851" i="6" s="1"/>
  <c r="AY1843" i="6"/>
  <c r="BB1950" i="6"/>
  <c r="BJ1878" i="6"/>
  <c r="AY2124" i="6"/>
  <c r="AY2116" i="6"/>
  <c r="AY1856" i="6"/>
  <c r="BB1856" i="6" s="1"/>
  <c r="AY1848" i="6"/>
  <c r="AY1840" i="6"/>
  <c r="BB1930" i="6"/>
  <c r="BF1926" i="6"/>
  <c r="AY1863" i="6"/>
  <c r="BJ1837" i="6"/>
  <c r="BB1945" i="6"/>
  <c r="BF1934" i="6"/>
  <c r="BF1906" i="6"/>
  <c r="BB1891" i="6"/>
  <c r="BF1880" i="6"/>
  <c r="BJ1870" i="6"/>
  <c r="BF1860" i="6"/>
  <c r="BF1844" i="6"/>
  <c r="BF1949" i="6"/>
  <c r="BB1911" i="6"/>
  <c r="BB1910" i="6"/>
  <c r="BF1894" i="6"/>
  <c r="BJ1883" i="6"/>
  <c r="BB1867" i="6"/>
  <c r="BB1942" i="6"/>
  <c r="BJ1927" i="6"/>
  <c r="BB1914" i="6"/>
  <c r="BB1907" i="6"/>
  <c r="BB1903" i="6"/>
  <c r="BB1902" i="6"/>
  <c r="BJ1898" i="6"/>
  <c r="AY2108" i="6"/>
  <c r="AY2100" i="6"/>
  <c r="AY2092" i="6"/>
  <c r="AY2084" i="6"/>
  <c r="AY2060" i="6"/>
  <c r="AY2052" i="6"/>
  <c r="AY2044" i="6"/>
  <c r="AY2036" i="6"/>
  <c r="AY2028" i="6"/>
  <c r="AY2020" i="6"/>
  <c r="BF1928" i="6"/>
  <c r="BJ1922" i="6"/>
  <c r="BF1916" i="6"/>
  <c r="BJ1914" i="6"/>
  <c r="BF1908" i="6"/>
  <c r="BJ1880" i="6"/>
  <c r="BB1878" i="6"/>
  <c r="BF1848" i="6"/>
  <c r="BJ1938" i="6"/>
  <c r="BF1932" i="6"/>
  <c r="BJ1930" i="6"/>
  <c r="BF1904" i="6"/>
  <c r="BJ1902" i="6"/>
  <c r="BJ1887" i="6"/>
  <c r="BF1930" i="6"/>
  <c r="BB1919" i="6"/>
  <c r="BJ1907" i="6"/>
  <c r="BJ1894" i="6"/>
  <c r="BF1890" i="6"/>
  <c r="BB1886" i="6"/>
  <c r="BJ1866" i="6"/>
  <c r="BJ1862" i="6"/>
  <c r="BJ1875" i="6"/>
  <c r="BF1873" i="6"/>
  <c r="BJ1884" i="6"/>
  <c r="BB1838" i="6"/>
  <c r="BC2087" i="6"/>
  <c r="AY2082" i="6"/>
  <c r="BG2044" i="6"/>
  <c r="BG2124" i="6"/>
  <c r="BG2108" i="6"/>
  <c r="AY2130" i="6"/>
  <c r="BC2071" i="6"/>
  <c r="AY2034" i="6"/>
  <c r="BC2119" i="6"/>
  <c r="BG2084" i="6"/>
  <c r="AY2058" i="6"/>
  <c r="BG2028" i="6"/>
  <c r="BC2023" i="6"/>
  <c r="BC2079" i="6"/>
  <c r="BC2039" i="6"/>
  <c r="BG2100" i="6"/>
  <c r="AY2122" i="6"/>
  <c r="BG1531" i="6"/>
  <c r="BG1499" i="6"/>
  <c r="BF1466" i="6"/>
  <c r="BF1456" i="6"/>
  <c r="BN1442" i="6"/>
  <c r="BC1486" i="6"/>
  <c r="BK1472" i="6"/>
  <c r="BF1460" i="6"/>
  <c r="BG1459" i="6"/>
  <c r="BJ1459" i="6" s="1"/>
  <c r="BF1450" i="6"/>
  <c r="BK1480" i="6"/>
  <c r="BN1480" i="6"/>
  <c r="BK1456" i="6"/>
  <c r="BN1456" i="6" s="1"/>
  <c r="BK1504" i="6"/>
  <c r="BF1458" i="6"/>
  <c r="BN1444" i="6"/>
  <c r="BF1452" i="6"/>
  <c r="BJ1555" i="6"/>
  <c r="BN1552" i="6"/>
  <c r="BJ1547" i="6"/>
  <c r="BF1542" i="6"/>
  <c r="BN1537" i="6"/>
  <c r="BJ1516" i="6"/>
  <c r="BN1505" i="6"/>
  <c r="BF1517" i="6"/>
  <c r="BF1556" i="6"/>
  <c r="BJ1559" i="6"/>
  <c r="BF1546" i="6"/>
  <c r="BJ1532" i="6"/>
  <c r="BF1511" i="6"/>
  <c r="BJ1500" i="6"/>
  <c r="BJ1485" i="6"/>
  <c r="BN1495" i="6"/>
  <c r="BJ1493" i="6"/>
  <c r="BN1524" i="6"/>
  <c r="BF1487" i="6"/>
  <c r="BF1536" i="6"/>
  <c r="BN1530" i="6"/>
  <c r="BN1479" i="6"/>
  <c r="BF1497" i="6"/>
  <c r="BJ1492" i="6"/>
  <c r="BF1500" i="6"/>
  <c r="BJ1479" i="6"/>
  <c r="BF1538" i="6"/>
  <c r="BN1532" i="6"/>
  <c r="BN1516" i="6"/>
  <c r="BJ1511" i="6"/>
  <c r="BN1500" i="6"/>
  <c r="BJ1533" i="6"/>
  <c r="BF1528" i="6"/>
  <c r="BJ1501" i="6"/>
  <c r="BJ1474" i="6"/>
  <c r="BJ1539" i="6"/>
  <c r="BF1534" i="6"/>
  <c r="BJ1523" i="6"/>
  <c r="BN1512" i="6"/>
  <c r="BF1502" i="6"/>
  <c r="BJ1458" i="6"/>
  <c r="BN1469" i="6"/>
  <c r="BJ1464" i="6"/>
  <c r="BF1443" i="6"/>
  <c r="BN1465" i="6"/>
  <c r="BJ1460" i="6"/>
  <c r="BJ1444" i="6"/>
  <c r="BF1493" i="6"/>
  <c r="BF1477" i="6"/>
  <c r="BJ1466" i="6"/>
  <c r="BF1461" i="6"/>
  <c r="BJ1450" i="6"/>
  <c r="BN1477" i="6"/>
  <c r="BF1489" i="6"/>
  <c r="BN1467" i="6"/>
  <c r="BJ1462" i="6"/>
  <c r="BJ1446" i="6"/>
  <c r="D657" i="6"/>
  <c r="BZ657" i="6" s="1"/>
  <c r="CA657" i="6" s="1"/>
  <c r="CB657" i="6" s="1"/>
  <c r="D658" i="6"/>
  <c r="BZ658" i="6"/>
  <c r="CA658" i="6" s="1"/>
  <c r="CB658" i="6" s="1"/>
  <c r="D659" i="6"/>
  <c r="BZ659" i="6" s="1"/>
  <c r="CA659" i="6" s="1"/>
  <c r="CB659" i="6" s="1"/>
  <c r="D660" i="6"/>
  <c r="BZ660" i="6"/>
  <c r="CA660" i="6" s="1"/>
  <c r="CB660" i="6" s="1"/>
  <c r="D661" i="6"/>
  <c r="BZ661" i="6" s="1"/>
  <c r="CA661" i="6" s="1"/>
  <c r="CB661" i="6" s="1"/>
  <c r="D662" i="6"/>
  <c r="BZ662" i="6"/>
  <c r="CA662" i="6" s="1"/>
  <c r="CB662" i="6" s="1"/>
  <c r="D663" i="6"/>
  <c r="BZ663" i="6" s="1"/>
  <c r="CA663" i="6" s="1"/>
  <c r="CB663" i="6" s="1"/>
  <c r="D664" i="6"/>
  <c r="BZ664" i="6"/>
  <c r="CA664" i="6" s="1"/>
  <c r="CB664" i="6" s="1"/>
  <c r="D665" i="6"/>
  <c r="BZ665" i="6" s="1"/>
  <c r="CA665" i="6" s="1"/>
  <c r="CB665" i="6" s="1"/>
  <c r="D666" i="6"/>
  <c r="BZ666" i="6"/>
  <c r="CA666" i="6" s="1"/>
  <c r="CB666" i="6" s="1"/>
  <c r="D667" i="6"/>
  <c r="BZ667" i="6" s="1"/>
  <c r="CA667" i="6" s="1"/>
  <c r="CB667" i="6" s="1"/>
  <c r="D668" i="6"/>
  <c r="BZ668" i="6"/>
  <c r="CA668" i="6" s="1"/>
  <c r="CB668" i="6" s="1"/>
  <c r="D669" i="6"/>
  <c r="BZ669" i="6" s="1"/>
  <c r="CA669" i="6" s="1"/>
  <c r="CB669" i="6" s="1"/>
  <c r="D670" i="6"/>
  <c r="BZ670" i="6"/>
  <c r="CA670" i="6" s="1"/>
  <c r="CB670" i="6" s="1"/>
  <c r="D671" i="6"/>
  <c r="BZ671" i="6" s="1"/>
  <c r="CA671" i="6" s="1"/>
  <c r="CB671" i="6" s="1"/>
  <c r="D672" i="6"/>
  <c r="BZ672" i="6"/>
  <c r="CA672" i="6" s="1"/>
  <c r="CB672" i="6" s="1"/>
  <c r="D673" i="6"/>
  <c r="BZ673" i="6" s="1"/>
  <c r="CA673" i="6" s="1"/>
  <c r="CB673" i="6" s="1"/>
  <c r="D674" i="6"/>
  <c r="BZ674" i="6"/>
  <c r="CA674" i="6" s="1"/>
  <c r="CB674" i="6" s="1"/>
  <c r="D675" i="6"/>
  <c r="BZ675" i="6" s="1"/>
  <c r="CA675" i="6" s="1"/>
  <c r="CB675" i="6" s="1"/>
  <c r="D676" i="6"/>
  <c r="BZ676" i="6"/>
  <c r="CA676" i="6" s="1"/>
  <c r="CB676" i="6" s="1"/>
  <c r="D677" i="6"/>
  <c r="BZ677" i="6" s="1"/>
  <c r="CA677" i="6" s="1"/>
  <c r="CB677" i="6" s="1"/>
  <c r="D678" i="6"/>
  <c r="BZ678" i="6"/>
  <c r="CA678" i="6" s="1"/>
  <c r="CB678" i="6" s="1"/>
  <c r="D679" i="6"/>
  <c r="BZ679" i="6" s="1"/>
  <c r="CA679" i="6" s="1"/>
  <c r="CB679" i="6" s="1"/>
  <c r="D680" i="6"/>
  <c r="BZ680" i="6"/>
  <c r="CA680" i="6" s="1"/>
  <c r="CB680" i="6" s="1"/>
  <c r="D681" i="6"/>
  <c r="BZ681" i="6" s="1"/>
  <c r="CA681" i="6" s="1"/>
  <c r="CB681" i="6" s="1"/>
  <c r="D682" i="6"/>
  <c r="BZ682" i="6"/>
  <c r="CA682" i="6" s="1"/>
  <c r="CB682" i="6" s="1"/>
  <c r="D683" i="6"/>
  <c r="BZ683" i="6" s="1"/>
  <c r="CA683" i="6" s="1"/>
  <c r="CB683" i="6" s="1"/>
  <c r="D684" i="6"/>
  <c r="BZ684" i="6"/>
  <c r="CA684" i="6" s="1"/>
  <c r="CB684" i="6" s="1"/>
  <c r="D685" i="6"/>
  <c r="BZ685" i="6" s="1"/>
  <c r="CA685" i="6" s="1"/>
  <c r="CB685" i="6" s="1"/>
  <c r="D686" i="6"/>
  <c r="BZ686" i="6"/>
  <c r="CA686" i="6" s="1"/>
  <c r="CB686" i="6" s="1"/>
  <c r="D687" i="6"/>
  <c r="BZ687" i="6" s="1"/>
  <c r="CA687" i="6" s="1"/>
  <c r="CB687" i="6" s="1"/>
  <c r="D688" i="6"/>
  <c r="BZ688" i="6"/>
  <c r="CA688" i="6" s="1"/>
  <c r="CB688" i="6" s="1"/>
  <c r="D689" i="6"/>
  <c r="BZ689" i="6" s="1"/>
  <c r="CA689" i="6" s="1"/>
  <c r="CB689" i="6" s="1"/>
  <c r="D690" i="6"/>
  <c r="BZ690" i="6"/>
  <c r="CA690" i="6" s="1"/>
  <c r="CB690" i="6" s="1"/>
  <c r="D691" i="6"/>
  <c r="BZ691" i="6" s="1"/>
  <c r="CA691" i="6" s="1"/>
  <c r="CB691" i="6" s="1"/>
  <c r="D692" i="6"/>
  <c r="BZ692" i="6"/>
  <c r="CA692" i="6" s="1"/>
  <c r="CB692" i="6" s="1"/>
  <c r="D693" i="6"/>
  <c r="BZ693" i="6" s="1"/>
  <c r="CA693" i="6" s="1"/>
  <c r="CB693" i="6" s="1"/>
  <c r="D694" i="6"/>
  <c r="BZ694" i="6"/>
  <c r="CA694" i="6" s="1"/>
  <c r="CB694" i="6" s="1"/>
  <c r="D695" i="6"/>
  <c r="BZ695" i="6" s="1"/>
  <c r="CA695" i="6" s="1"/>
  <c r="CB695" i="6" s="1"/>
  <c r="D696" i="6"/>
  <c r="BZ696" i="6"/>
  <c r="CA696" i="6" s="1"/>
  <c r="CB696" i="6" s="1"/>
  <c r="D697" i="6"/>
  <c r="BZ697" i="6" s="1"/>
  <c r="CA697" i="6" s="1"/>
  <c r="CB697" i="6" s="1"/>
  <c r="D698" i="6"/>
  <c r="BZ698" i="6"/>
  <c r="CA698" i="6" s="1"/>
  <c r="CB698" i="6" s="1"/>
  <c r="D699" i="6"/>
  <c r="BZ699" i="6" s="1"/>
  <c r="CA699" i="6" s="1"/>
  <c r="CB699" i="6" s="1"/>
  <c r="D700" i="6"/>
  <c r="BZ700" i="6"/>
  <c r="CA700" i="6" s="1"/>
  <c r="CB700" i="6" s="1"/>
  <c r="D701" i="6"/>
  <c r="BZ701" i="6" s="1"/>
  <c r="CA701" i="6" s="1"/>
  <c r="CB701" i="6" s="1"/>
  <c r="D702" i="6"/>
  <c r="BZ702" i="6"/>
  <c r="CA702" i="6" s="1"/>
  <c r="CB702" i="6" s="1"/>
  <c r="D703" i="6"/>
  <c r="BZ703" i="6" s="1"/>
  <c r="CA703" i="6" s="1"/>
  <c r="CB703" i="6" s="1"/>
  <c r="D704" i="6"/>
  <c r="BZ704" i="6"/>
  <c r="CA704" i="6" s="1"/>
  <c r="CB704" i="6" s="1"/>
  <c r="D705" i="6"/>
  <c r="BZ705" i="6" s="1"/>
  <c r="CA705" i="6" s="1"/>
  <c r="CB705" i="6" s="1"/>
  <c r="D706" i="6"/>
  <c r="BZ706" i="6"/>
  <c r="CA706" i="6" s="1"/>
  <c r="CB706" i="6" s="1"/>
  <c r="D707" i="6"/>
  <c r="BZ707" i="6" s="1"/>
  <c r="CA707" i="6" s="1"/>
  <c r="CB707" i="6" s="1"/>
  <c r="D708" i="6"/>
  <c r="BZ708" i="6"/>
  <c r="CA708" i="6" s="1"/>
  <c r="CB708" i="6" s="1"/>
  <c r="D709" i="6"/>
  <c r="BZ709" i="6" s="1"/>
  <c r="CA709" i="6" s="1"/>
  <c r="CB709" i="6" s="1"/>
  <c r="D710" i="6"/>
  <c r="BZ710" i="6"/>
  <c r="CA710" i="6" s="1"/>
  <c r="CB710" i="6" s="1"/>
  <c r="D711" i="6"/>
  <c r="BZ711" i="6" s="1"/>
  <c r="CA711" i="6" s="1"/>
  <c r="CB711" i="6" s="1"/>
  <c r="D712" i="6"/>
  <c r="BZ712" i="6"/>
  <c r="CA712" i="6" s="1"/>
  <c r="CB712" i="6" s="1"/>
  <c r="D713" i="6"/>
  <c r="BZ713" i="6" s="1"/>
  <c r="CA713" i="6" s="1"/>
  <c r="CB713" i="6" s="1"/>
  <c r="D714" i="6"/>
  <c r="BZ714" i="6"/>
  <c r="CA714" i="6" s="1"/>
  <c r="CB714" i="6" s="1"/>
  <c r="D715" i="6"/>
  <c r="BZ715" i="6" s="1"/>
  <c r="CA715" i="6" s="1"/>
  <c r="CB715" i="6" s="1"/>
  <c r="D716" i="6"/>
  <c r="BZ716" i="6"/>
  <c r="CA716" i="6" s="1"/>
  <c r="CB716" i="6" s="1"/>
  <c r="D717" i="6"/>
  <c r="BZ717" i="6" s="1"/>
  <c r="CA717" i="6" s="1"/>
  <c r="CB717" i="6" s="1"/>
  <c r="D718" i="6"/>
  <c r="BZ718" i="6"/>
  <c r="CA718" i="6" s="1"/>
  <c r="CB718" i="6" s="1"/>
  <c r="D719" i="6"/>
  <c r="BZ719" i="6" s="1"/>
  <c r="CA719" i="6" s="1"/>
  <c r="CB719" i="6" s="1"/>
  <c r="D720" i="6"/>
  <c r="BZ720" i="6"/>
  <c r="CA720" i="6" s="1"/>
  <c r="CB720" i="6" s="1"/>
  <c r="D721" i="6"/>
  <c r="BZ721" i="6" s="1"/>
  <c r="CA721" i="6" s="1"/>
  <c r="CB721" i="6" s="1"/>
  <c r="D722" i="6"/>
  <c r="BZ722" i="6"/>
  <c r="CA722" i="6" s="1"/>
  <c r="CB722" i="6" s="1"/>
  <c r="D723" i="6"/>
  <c r="BZ723" i="6" s="1"/>
  <c r="CA723" i="6" s="1"/>
  <c r="CB723" i="6" s="1"/>
  <c r="D724" i="6"/>
  <c r="BZ724" i="6"/>
  <c r="CA724" i="6" s="1"/>
  <c r="CB724" i="6" s="1"/>
  <c r="D725" i="6"/>
  <c r="BZ725" i="6" s="1"/>
  <c r="CA725" i="6" s="1"/>
  <c r="CB725" i="6" s="1"/>
  <c r="D726" i="6"/>
  <c r="BZ726" i="6"/>
  <c r="CA726" i="6" s="1"/>
  <c r="CB726" i="6" s="1"/>
  <c r="D727" i="6"/>
  <c r="BZ727" i="6" s="1"/>
  <c r="CA727" i="6" s="1"/>
  <c r="CB727" i="6" s="1"/>
  <c r="D728" i="6"/>
  <c r="BZ728" i="6"/>
  <c r="CA728" i="6" s="1"/>
  <c r="CB728" i="6" s="1"/>
  <c r="D729" i="6"/>
  <c r="BZ729" i="6" s="1"/>
  <c r="CA729" i="6" s="1"/>
  <c r="CB729" i="6" s="1"/>
  <c r="D730" i="6"/>
  <c r="BZ730" i="6"/>
  <c r="CA730" i="6" s="1"/>
  <c r="CB730" i="6" s="1"/>
  <c r="D731" i="6"/>
  <c r="BZ731" i="6" s="1"/>
  <c r="CA731" i="6" s="1"/>
  <c r="CB731" i="6" s="1"/>
  <c r="D732" i="6"/>
  <c r="BZ732" i="6"/>
  <c r="CA732" i="6" s="1"/>
  <c r="CB732" i="6" s="1"/>
  <c r="D733" i="6"/>
  <c r="BZ733" i="6" s="1"/>
  <c r="CA733" i="6" s="1"/>
  <c r="CB733" i="6" s="1"/>
  <c r="D734" i="6"/>
  <c r="BZ734" i="6"/>
  <c r="CA734" i="6" s="1"/>
  <c r="CB734" i="6" s="1"/>
  <c r="D735" i="6"/>
  <c r="BZ735" i="6" s="1"/>
  <c r="CA735" i="6" s="1"/>
  <c r="CB735" i="6" s="1"/>
  <c r="D736" i="6"/>
  <c r="BZ736" i="6"/>
  <c r="CA736" i="6" s="1"/>
  <c r="CB736" i="6" s="1"/>
  <c r="D737" i="6"/>
  <c r="BZ737" i="6" s="1"/>
  <c r="CA737" i="6" s="1"/>
  <c r="CB737" i="6" s="1"/>
  <c r="D738" i="6"/>
  <c r="BZ738" i="6"/>
  <c r="CA738" i="6" s="1"/>
  <c r="CB738" i="6" s="1"/>
  <c r="D739" i="6"/>
  <c r="BZ739" i="6" s="1"/>
  <c r="CA739" i="6" s="1"/>
  <c r="CB739" i="6" s="1"/>
  <c r="D740" i="6"/>
  <c r="BZ740" i="6"/>
  <c r="CA740" i="6" s="1"/>
  <c r="CB740" i="6" s="1"/>
  <c r="D741" i="6"/>
  <c r="BZ741" i="6" s="1"/>
  <c r="CA741" i="6" s="1"/>
  <c r="CB741" i="6" s="1"/>
  <c r="D742" i="6"/>
  <c r="BZ742" i="6"/>
  <c r="CA742" i="6" s="1"/>
  <c r="CB742" i="6" s="1"/>
  <c r="D743" i="6"/>
  <c r="BZ743" i="6" s="1"/>
  <c r="CA743" i="6" s="1"/>
  <c r="CB743" i="6" s="1"/>
  <c r="D744" i="6"/>
  <c r="BZ744" i="6"/>
  <c r="CA744" i="6" s="1"/>
  <c r="CB744" i="6" s="1"/>
  <c r="D745" i="6"/>
  <c r="BZ745" i="6" s="1"/>
  <c r="CA745" i="6" s="1"/>
  <c r="CB745" i="6" s="1"/>
  <c r="D746" i="6"/>
  <c r="BZ746" i="6"/>
  <c r="CA746" i="6" s="1"/>
  <c r="CB746" i="6" s="1"/>
  <c r="D747" i="6"/>
  <c r="BZ747" i="6" s="1"/>
  <c r="CA747" i="6" s="1"/>
  <c r="CB747" i="6" s="1"/>
  <c r="D748" i="6"/>
  <c r="BZ748" i="6"/>
  <c r="CA748" i="6" s="1"/>
  <c r="CB748" i="6" s="1"/>
  <c r="D749" i="6"/>
  <c r="BZ749" i="6" s="1"/>
  <c r="CA749" i="6" s="1"/>
  <c r="CB749" i="6" s="1"/>
  <c r="D750" i="6"/>
  <c r="BZ750" i="6"/>
  <c r="CA750" i="6" s="1"/>
  <c r="CB750" i="6" s="1"/>
  <c r="D751" i="6"/>
  <c r="BZ751" i="6" s="1"/>
  <c r="CA751" i="6" s="1"/>
  <c r="CB751" i="6" s="1"/>
  <c r="D752" i="6"/>
  <c r="BZ752" i="6"/>
  <c r="CA752" i="6" s="1"/>
  <c r="CB752" i="6" s="1"/>
  <c r="D753" i="6"/>
  <c r="BZ753" i="6" s="1"/>
  <c r="CA753" i="6" s="1"/>
  <c r="CB753" i="6" s="1"/>
  <c r="D754" i="6"/>
  <c r="BZ754" i="6"/>
  <c r="CA754" i="6" s="1"/>
  <c r="CB754" i="6" s="1"/>
  <c r="D755" i="6"/>
  <c r="BZ755" i="6" s="1"/>
  <c r="CA755" i="6" s="1"/>
  <c r="CB755" i="6" s="1"/>
  <c r="D756" i="6"/>
  <c r="BZ756" i="6"/>
  <c r="CA756" i="6" s="1"/>
  <c r="CB756" i="6" s="1"/>
  <c r="D757" i="6"/>
  <c r="BZ757" i="6" s="1"/>
  <c r="CA757" i="6" s="1"/>
  <c r="CB757" i="6" s="1"/>
  <c r="D758" i="6"/>
  <c r="BZ758" i="6"/>
  <c r="CA758" i="6" s="1"/>
  <c r="CB758" i="6" s="1"/>
  <c r="D759" i="6"/>
  <c r="BZ759" i="6" s="1"/>
  <c r="CA759" i="6" s="1"/>
  <c r="CB759" i="6" s="1"/>
  <c r="D760" i="6"/>
  <c r="BZ760" i="6"/>
  <c r="CA760" i="6" s="1"/>
  <c r="CB760" i="6" s="1"/>
  <c r="D761" i="6"/>
  <c r="BZ761" i="6" s="1"/>
  <c r="CA761" i="6" s="1"/>
  <c r="CB761" i="6" s="1"/>
  <c r="D762" i="6"/>
  <c r="BZ762" i="6"/>
  <c r="CA762" i="6" s="1"/>
  <c r="CB762" i="6" s="1"/>
  <c r="D763" i="6"/>
  <c r="BZ763" i="6" s="1"/>
  <c r="CA763" i="6" s="1"/>
  <c r="CB763" i="6" s="1"/>
  <c r="D764" i="6"/>
  <c r="BZ764" i="6"/>
  <c r="CA764" i="6" s="1"/>
  <c r="CB764" i="6" s="1"/>
  <c r="D765" i="6"/>
  <c r="BZ765" i="6" s="1"/>
  <c r="CA765" i="6" s="1"/>
  <c r="CB765" i="6" s="1"/>
  <c r="D766" i="6"/>
  <c r="BZ766" i="6"/>
  <c r="CA766" i="6" s="1"/>
  <c r="CB766" i="6" s="1"/>
  <c r="D767" i="6"/>
  <c r="BZ767" i="6" s="1"/>
  <c r="CA767" i="6" s="1"/>
  <c r="CB767" i="6" s="1"/>
  <c r="D768" i="6"/>
  <c r="BZ768" i="6" s="1"/>
  <c r="CA768" i="6" s="1"/>
  <c r="CB768" i="6" s="1"/>
  <c r="D769" i="6"/>
  <c r="BZ769" i="6" s="1"/>
  <c r="CA769" i="6" s="1"/>
  <c r="CB769" i="6" s="1"/>
  <c r="BZ770" i="6"/>
  <c r="CA770" i="6" s="1"/>
  <c r="CB770" i="6" s="1"/>
  <c r="D518" i="6"/>
  <c r="BZ518" i="6" s="1"/>
  <c r="CA518" i="6" s="1"/>
  <c r="D519" i="6"/>
  <c r="BZ519" i="6" s="1"/>
  <c r="CA519" i="6" s="1"/>
  <c r="D520" i="6"/>
  <c r="BZ520" i="6"/>
  <c r="D521" i="6"/>
  <c r="BZ521" i="6" s="1"/>
  <c r="CA521" i="6" s="1"/>
  <c r="D522" i="6"/>
  <c r="BZ522" i="6" s="1"/>
  <c r="CA522" i="6" s="1"/>
  <c r="D523" i="6"/>
  <c r="BZ523" i="6" s="1"/>
  <c r="D524" i="6"/>
  <c r="BZ524" i="6"/>
  <c r="D525" i="6"/>
  <c r="BZ525" i="6" s="1"/>
  <c r="CA525" i="6" s="1"/>
  <c r="D526" i="6"/>
  <c r="BZ526" i="6" s="1"/>
  <c r="CA526" i="6" s="1"/>
  <c r="D527" i="6"/>
  <c r="BZ527" i="6" s="1"/>
  <c r="CA527" i="6" s="1"/>
  <c r="D528" i="6"/>
  <c r="BZ528" i="6"/>
  <c r="D529" i="6"/>
  <c r="BZ529" i="6" s="1"/>
  <c r="CA529" i="6" s="1"/>
  <c r="CB529" i="6" s="1"/>
  <c r="D530" i="6"/>
  <c r="BZ530" i="6" s="1"/>
  <c r="CA530" i="6" s="1"/>
  <c r="D531" i="6"/>
  <c r="BZ531" i="6" s="1"/>
  <c r="CA531" i="6" s="1"/>
  <c r="D532" i="6"/>
  <c r="BZ532" i="6"/>
  <c r="CA532" i="6" s="1"/>
  <c r="CB532" i="6" s="1"/>
  <c r="D533" i="6"/>
  <c r="BZ533" i="6" s="1"/>
  <c r="CA533" i="6" s="1"/>
  <c r="D534" i="6"/>
  <c r="BZ534" i="6" s="1"/>
  <c r="CA534" i="6" s="1"/>
  <c r="CB534" i="6" s="1"/>
  <c r="D535" i="6"/>
  <c r="BZ535" i="6" s="1"/>
  <c r="CA535" i="6" s="1"/>
  <c r="CB535" i="6" s="1"/>
  <c r="D536" i="6"/>
  <c r="BZ536" i="6"/>
  <c r="CA536" i="6" s="1"/>
  <c r="D537" i="6"/>
  <c r="BZ537" i="6" s="1"/>
  <c r="CA537" i="6" s="1"/>
  <c r="CB537" i="6" s="1"/>
  <c r="D538" i="6"/>
  <c r="BZ538" i="6" s="1"/>
  <c r="CA538" i="6" s="1"/>
  <c r="D539" i="6"/>
  <c r="BZ539" i="6" s="1"/>
  <c r="CA539" i="6" s="1"/>
  <c r="CB539" i="6" s="1"/>
  <c r="D540" i="6"/>
  <c r="BZ540" i="6"/>
  <c r="D541" i="6"/>
  <c r="BZ541" i="6" s="1"/>
  <c r="CA541" i="6" s="1"/>
  <c r="D542" i="6"/>
  <c r="BZ542" i="6" s="1"/>
  <c r="D543" i="6"/>
  <c r="BZ543" i="6" s="1"/>
  <c r="CA543" i="6" s="1"/>
  <c r="D544" i="6"/>
  <c r="BZ544" i="6"/>
  <c r="D545" i="6"/>
  <c r="BZ545" i="6" s="1"/>
  <c r="CA545" i="6" s="1"/>
  <c r="D546" i="6"/>
  <c r="BZ546" i="6" s="1"/>
  <c r="CA546" i="6" s="1"/>
  <c r="CB546" i="6" s="1"/>
  <c r="D547" i="6"/>
  <c r="BZ547" i="6" s="1"/>
  <c r="CA547" i="6" s="1"/>
  <c r="CB547" i="6" s="1"/>
  <c r="D548" i="6"/>
  <c r="BZ548" i="6"/>
  <c r="CA548" i="6" s="1"/>
  <c r="CB548" i="6" s="1"/>
  <c r="D549" i="6"/>
  <c r="BZ549" i="6" s="1"/>
  <c r="CA549" i="6" s="1"/>
  <c r="CB549" i="6" s="1"/>
  <c r="D550" i="6"/>
  <c r="BZ550" i="6" s="1"/>
  <c r="CA550" i="6" s="1"/>
  <c r="CB550" i="6" s="1"/>
  <c r="D551" i="6"/>
  <c r="BZ551" i="6" s="1"/>
  <c r="CA551" i="6" s="1"/>
  <c r="D552" i="6"/>
  <c r="BZ552" i="6"/>
  <c r="D553" i="6"/>
  <c r="BZ553" i="6" s="1"/>
  <c r="CA553" i="6" s="1"/>
  <c r="D554" i="6"/>
  <c r="BZ554" i="6" s="1"/>
  <c r="CA554" i="6" s="1"/>
  <c r="D555" i="6"/>
  <c r="BZ555" i="6" s="1"/>
  <c r="CA555" i="6" s="1"/>
  <c r="D556" i="6"/>
  <c r="BZ556" i="6"/>
  <c r="CA556" i="6" s="1"/>
  <c r="D557" i="6"/>
  <c r="BZ557" i="6" s="1"/>
  <c r="CA557" i="6" s="1"/>
  <c r="CB557" i="6" s="1"/>
  <c r="D558" i="6"/>
  <c r="BZ558" i="6" s="1"/>
  <c r="CA558" i="6" s="1"/>
  <c r="CB558" i="6" s="1"/>
  <c r="D559" i="6"/>
  <c r="BZ559" i="6" s="1"/>
  <c r="CA559" i="6" s="1"/>
  <c r="CB559" i="6" s="1"/>
  <c r="D560" i="6"/>
  <c r="BZ560" i="6"/>
  <c r="D561" i="6"/>
  <c r="BZ561" i="6" s="1"/>
  <c r="CA561" i="6" s="1"/>
  <c r="CB561" i="6" s="1"/>
  <c r="D562" i="6"/>
  <c r="BZ562" i="6" s="1"/>
  <c r="CA562" i="6" s="1"/>
  <c r="CB562" i="6" s="1"/>
  <c r="D563" i="6"/>
  <c r="BZ563" i="6" s="1"/>
  <c r="CA563" i="6" s="1"/>
  <c r="D564" i="6"/>
  <c r="BZ564" i="6"/>
  <c r="CA564" i="6" s="1"/>
  <c r="D565" i="6"/>
  <c r="BZ565" i="6" s="1"/>
  <c r="CA565" i="6" s="1"/>
  <c r="D566" i="6"/>
  <c r="BZ566" i="6" s="1"/>
  <c r="D567" i="6"/>
  <c r="BZ567" i="6" s="1"/>
  <c r="CA567" i="6" s="1"/>
  <c r="D568" i="6"/>
  <c r="BZ568" i="6"/>
  <c r="CA568" i="6" s="1"/>
  <c r="CB568" i="6" s="1"/>
  <c r="D569" i="6"/>
  <c r="BZ569" i="6" s="1"/>
  <c r="CA569" i="6" s="1"/>
  <c r="CB569" i="6" s="1"/>
  <c r="D570" i="6"/>
  <c r="BZ570" i="6" s="1"/>
  <c r="CA570" i="6" s="1"/>
  <c r="CB570" i="6" s="1"/>
  <c r="D571" i="6"/>
  <c r="BZ571" i="6" s="1"/>
  <c r="CA571" i="6" s="1"/>
  <c r="D572" i="6"/>
  <c r="BZ572" i="6"/>
  <c r="CA572" i="6" s="1"/>
  <c r="CB572" i="6" s="1"/>
  <c r="D573" i="6"/>
  <c r="BZ573" i="6" s="1"/>
  <c r="D574" i="6"/>
  <c r="BZ574" i="6" s="1"/>
  <c r="CA574" i="6" s="1"/>
  <c r="CB574" i="6" s="1"/>
  <c r="D575" i="6"/>
  <c r="BZ575" i="6" s="1"/>
  <c r="CA575" i="6" s="1"/>
  <c r="D576" i="6"/>
  <c r="BZ576" i="6"/>
  <c r="D577" i="6"/>
  <c r="BZ577" i="6" s="1"/>
  <c r="CA577" i="6" s="1"/>
  <c r="CB577" i="6" s="1"/>
  <c r="D578" i="6"/>
  <c r="BZ578" i="6" s="1"/>
  <c r="CA578" i="6" s="1"/>
  <c r="D579" i="6"/>
  <c r="BZ579" i="6" s="1"/>
  <c r="CA579" i="6" s="1"/>
  <c r="D580" i="6"/>
  <c r="BZ580" i="6"/>
  <c r="CA580" i="6" s="1"/>
  <c r="D581" i="6"/>
  <c r="BZ581" i="6" s="1"/>
  <c r="CA581" i="6" s="1"/>
  <c r="D582" i="6"/>
  <c r="BZ582" i="6" s="1"/>
  <c r="D583" i="6"/>
  <c r="BZ583" i="6" s="1"/>
  <c r="CA583" i="6" s="1"/>
  <c r="D584" i="6"/>
  <c r="BZ584" i="6"/>
  <c r="CA584" i="6" s="1"/>
  <c r="CB584" i="6" s="1"/>
  <c r="D585" i="6"/>
  <c r="BZ585" i="6" s="1"/>
  <c r="CA585" i="6" s="1"/>
  <c r="D586" i="6"/>
  <c r="BZ586" i="6" s="1"/>
  <c r="D587" i="6"/>
  <c r="BZ587" i="6" s="1"/>
  <c r="CA587" i="6" s="1"/>
  <c r="D588" i="6"/>
  <c r="BZ588" i="6"/>
  <c r="CA588" i="6" s="1"/>
  <c r="D589" i="6"/>
  <c r="BZ589" i="6" s="1"/>
  <c r="CA589" i="6" s="1"/>
  <c r="D590" i="6"/>
  <c r="BZ590" i="6" s="1"/>
  <c r="D591" i="6"/>
  <c r="BZ591" i="6" s="1"/>
  <c r="CA591" i="6" s="1"/>
  <c r="CB591" i="6" s="1"/>
  <c r="D592" i="6"/>
  <c r="BZ592" i="6"/>
  <c r="D593" i="6"/>
  <c r="BZ593" i="6" s="1"/>
  <c r="CA593" i="6" s="1"/>
  <c r="D594" i="6"/>
  <c r="BZ594" i="6" s="1"/>
  <c r="CA594" i="6" s="1"/>
  <c r="CB594" i="6" s="1"/>
  <c r="D595" i="6"/>
  <c r="BZ595" i="6" s="1"/>
  <c r="CA595" i="6" s="1"/>
  <c r="CB595" i="6" s="1"/>
  <c r="D596" i="6"/>
  <c r="BZ596" i="6"/>
  <c r="CA596" i="6" s="1"/>
  <c r="CB596" i="6" s="1"/>
  <c r="D597" i="6"/>
  <c r="BZ597" i="6" s="1"/>
  <c r="CA597" i="6" s="1"/>
  <c r="D598" i="6"/>
  <c r="BZ598" i="6" s="1"/>
  <c r="D599" i="6"/>
  <c r="BZ599" i="6" s="1"/>
  <c r="D600" i="6"/>
  <c r="BZ600" i="6"/>
  <c r="CA600" i="6" s="1"/>
  <c r="CB600" i="6" s="1"/>
  <c r="D601" i="6"/>
  <c r="BZ601" i="6" s="1"/>
  <c r="CA601" i="6" s="1"/>
  <c r="CB601" i="6" s="1"/>
  <c r="D602" i="6"/>
  <c r="BZ602" i="6" s="1"/>
  <c r="CA602" i="6" s="1"/>
  <c r="CB602" i="6" s="1"/>
  <c r="D603" i="6"/>
  <c r="BZ603" i="6" s="1"/>
  <c r="CA603" i="6" s="1"/>
  <c r="CB603" i="6" s="1"/>
  <c r="D604" i="6"/>
  <c r="BZ604" i="6" s="1"/>
  <c r="CA604" i="6" s="1"/>
  <c r="CB604" i="6" s="1"/>
  <c r="D605" i="6"/>
  <c r="BZ605" i="6" s="1"/>
  <c r="CA605" i="6" s="1"/>
  <c r="D606" i="6"/>
  <c r="BZ606" i="6" s="1"/>
  <c r="CA606" i="6" s="1"/>
  <c r="CB606" i="6" s="1"/>
  <c r="D607" i="6"/>
  <c r="BZ607" i="6" s="1"/>
  <c r="CA607" i="6" s="1"/>
  <c r="D608" i="6"/>
  <c r="BZ608" i="6"/>
  <c r="D609" i="6"/>
  <c r="BZ609" i="6" s="1"/>
  <c r="CA609" i="6" s="1"/>
  <c r="CB609" i="6" s="1"/>
  <c r="D610" i="6"/>
  <c r="BZ610" i="6" s="1"/>
  <c r="D611" i="6"/>
  <c r="BZ611" i="6" s="1"/>
  <c r="CA611" i="6" s="1"/>
  <c r="CB611" i="6" s="1"/>
  <c r="D612" i="6"/>
  <c r="BZ612" i="6"/>
  <c r="CA612" i="6" s="1"/>
  <c r="D613" i="6"/>
  <c r="BZ613" i="6" s="1"/>
  <c r="CA613" i="6" s="1"/>
  <c r="D614" i="6"/>
  <c r="BZ614" i="6" s="1"/>
  <c r="CA614" i="6" s="1"/>
  <c r="D615" i="6"/>
  <c r="BZ615" i="6" s="1"/>
  <c r="CA615" i="6" s="1"/>
  <c r="D616" i="6"/>
  <c r="BZ616" i="6"/>
  <c r="CA616" i="6" s="1"/>
  <c r="CB616" i="6" s="1"/>
  <c r="D617" i="6"/>
  <c r="BZ617" i="6" s="1"/>
  <c r="CA617" i="6" s="1"/>
  <c r="CB617" i="6" s="1"/>
  <c r="D618" i="6"/>
  <c r="BZ618" i="6" s="1"/>
  <c r="CA618" i="6" s="1"/>
  <c r="CB618" i="6" s="1"/>
  <c r="D619" i="6"/>
  <c r="BZ619" i="6" s="1"/>
  <c r="CA619" i="6" s="1"/>
  <c r="CB619" i="6" s="1"/>
  <c r="D620" i="6"/>
  <c r="BZ620" i="6"/>
  <c r="CA620" i="6" s="1"/>
  <c r="CB620" i="6" s="1"/>
  <c r="D621" i="6"/>
  <c r="BZ621" i="6" s="1"/>
  <c r="CA621" i="6" s="1"/>
  <c r="D622" i="6"/>
  <c r="BZ622" i="6" s="1"/>
  <c r="CA622" i="6" s="1"/>
  <c r="CB622" i="6" s="1"/>
  <c r="D623" i="6"/>
  <c r="BZ623" i="6" s="1"/>
  <c r="D624" i="6"/>
  <c r="BZ624" i="6" s="1"/>
  <c r="CA624" i="6" s="1"/>
  <c r="CB624" i="6" s="1"/>
  <c r="D625" i="6"/>
  <c r="BZ625" i="6" s="1"/>
  <c r="CA625" i="6" s="1"/>
  <c r="D626" i="6"/>
  <c r="BZ626" i="6" s="1"/>
  <c r="CA626" i="6" s="1"/>
  <c r="CB626" i="6" s="1"/>
  <c r="D627" i="6"/>
  <c r="BZ627" i="6" s="1"/>
  <c r="CA627" i="6" s="1"/>
  <c r="CB627" i="6" s="1"/>
  <c r="D628" i="6"/>
  <c r="BZ628" i="6"/>
  <c r="CA628" i="6" s="1"/>
  <c r="CB628" i="6" s="1"/>
  <c r="D629" i="6"/>
  <c r="BZ629" i="6" s="1"/>
  <c r="CA629" i="6" s="1"/>
  <c r="CB629" i="6" s="1"/>
  <c r="D630" i="6"/>
  <c r="BZ630" i="6" s="1"/>
  <c r="CA630" i="6" s="1"/>
  <c r="CB630" i="6" s="1"/>
  <c r="D631" i="6"/>
  <c r="BZ631" i="6" s="1"/>
  <c r="CA631" i="6" s="1"/>
  <c r="CA598" i="6"/>
  <c r="CA523" i="6"/>
  <c r="CA573" i="6"/>
  <c r="CB573" i="6" s="1"/>
  <c r="CA586" i="6"/>
  <c r="CB586" i="6" s="1"/>
  <c r="CA599" i="6"/>
  <c r="CA610" i="6"/>
  <c r="CA623" i="6"/>
  <c r="CB623" i="6" s="1"/>
  <c r="D382" i="6"/>
  <c r="AP382" i="6"/>
  <c r="AQ382" i="6" s="1"/>
  <c r="AR382" i="6" s="1"/>
  <c r="D383" i="6"/>
  <c r="AP383" i="6"/>
  <c r="AQ383" i="6" s="1"/>
  <c r="AR383" i="6" s="1"/>
  <c r="D384" i="6"/>
  <c r="AP384" i="6"/>
  <c r="AQ384" i="6" s="1"/>
  <c r="AR384" i="6" s="1"/>
  <c r="D385" i="6"/>
  <c r="AP385" i="6"/>
  <c r="AQ385" i="6" s="1"/>
  <c r="AR385" i="6" s="1"/>
  <c r="D386" i="6"/>
  <c r="AP386" i="6" s="1"/>
  <c r="AQ386" i="6" s="1"/>
  <c r="AR386" i="6" s="1"/>
  <c r="D387" i="6"/>
  <c r="AP387" i="6"/>
  <c r="AQ387" i="6" s="1"/>
  <c r="AR387" i="6" s="1"/>
  <c r="D388" i="6"/>
  <c r="AP388" i="6"/>
  <c r="AQ388" i="6" s="1"/>
  <c r="AR388" i="6" s="1"/>
  <c r="D389" i="6"/>
  <c r="AP389" i="6"/>
  <c r="AQ389" i="6" s="1"/>
  <c r="AR389" i="6" s="1"/>
  <c r="D390" i="6"/>
  <c r="AP390" i="6" s="1"/>
  <c r="AQ390" i="6" s="1"/>
  <c r="AR390" i="6" s="1"/>
  <c r="D391" i="6"/>
  <c r="AP391" i="6"/>
  <c r="AQ391" i="6" s="1"/>
  <c r="AR391" i="6" s="1"/>
  <c r="D392" i="6"/>
  <c r="AP392" i="6"/>
  <c r="AQ392" i="6"/>
  <c r="AR392" i="6" s="1"/>
  <c r="D393" i="6"/>
  <c r="AP393" i="6"/>
  <c r="AQ393" i="6" s="1"/>
  <c r="AR393" i="6" s="1"/>
  <c r="D394" i="6"/>
  <c r="AP394" i="6" s="1"/>
  <c r="AQ394" i="6" s="1"/>
  <c r="AR394" i="6" s="1"/>
  <c r="D395" i="6"/>
  <c r="AP395" i="6"/>
  <c r="AQ395" i="6" s="1"/>
  <c r="AR395" i="6" s="1"/>
  <c r="D396" i="6"/>
  <c r="AP396" i="6"/>
  <c r="AQ396" i="6" s="1"/>
  <c r="AR396" i="6" s="1"/>
  <c r="D397" i="6"/>
  <c r="AP397" i="6"/>
  <c r="AQ397" i="6" s="1"/>
  <c r="AR397" i="6" s="1"/>
  <c r="D398" i="6"/>
  <c r="AP398" i="6"/>
  <c r="AQ398" i="6"/>
  <c r="AR398" i="6" s="1"/>
  <c r="D399" i="6"/>
  <c r="AP399" i="6"/>
  <c r="AQ399" i="6" s="1"/>
  <c r="AR399" i="6" s="1"/>
  <c r="D400" i="6"/>
  <c r="AP400" i="6" s="1"/>
  <c r="AQ400" i="6" s="1"/>
  <c r="AR400" i="6" s="1"/>
  <c r="D401" i="6"/>
  <c r="AP401" i="6"/>
  <c r="AQ401" i="6" s="1"/>
  <c r="AR401" i="6" s="1"/>
  <c r="D402" i="6"/>
  <c r="AP402" i="6" s="1"/>
  <c r="AQ402" i="6" s="1"/>
  <c r="AR402" i="6" s="1"/>
  <c r="D403" i="6"/>
  <c r="AP403" i="6"/>
  <c r="AQ403" i="6" s="1"/>
  <c r="AR403" i="6" s="1"/>
  <c r="D404" i="6"/>
  <c r="AP404" i="6"/>
  <c r="AQ404" i="6" s="1"/>
  <c r="AR404" i="6" s="1"/>
  <c r="D405" i="6"/>
  <c r="AP405" i="6"/>
  <c r="AQ405" i="6" s="1"/>
  <c r="AR405" i="6" s="1"/>
  <c r="D406" i="6"/>
  <c r="AP406" i="6" s="1"/>
  <c r="AQ406" i="6" s="1"/>
  <c r="AR406" i="6" s="1"/>
  <c r="D407" i="6"/>
  <c r="AP407" i="6"/>
  <c r="AQ407" i="6" s="1"/>
  <c r="AR407" i="6" s="1"/>
  <c r="D408" i="6"/>
  <c r="AP408" i="6" s="1"/>
  <c r="AQ408" i="6" s="1"/>
  <c r="AR408" i="6" s="1"/>
  <c r="D409" i="6"/>
  <c r="AP409" i="6"/>
  <c r="AQ409" i="6" s="1"/>
  <c r="AR409" i="6" s="1"/>
  <c r="D410" i="6"/>
  <c r="AP410" i="6"/>
  <c r="AQ410" i="6"/>
  <c r="AR410" i="6" s="1"/>
  <c r="D411" i="6"/>
  <c r="AP411" i="6"/>
  <c r="AQ411" i="6" s="1"/>
  <c r="AR411" i="6" s="1"/>
  <c r="D412" i="6"/>
  <c r="AP412" i="6" s="1"/>
  <c r="AQ412" i="6" s="1"/>
  <c r="AR412" i="6" s="1"/>
  <c r="D413" i="6"/>
  <c r="AP413" i="6"/>
  <c r="AQ413" i="6" s="1"/>
  <c r="AR413" i="6" s="1"/>
  <c r="D414" i="6"/>
  <c r="AP414" i="6"/>
  <c r="AQ414" i="6" s="1"/>
  <c r="AR414" i="6" s="1"/>
  <c r="D415" i="6"/>
  <c r="AP415" i="6"/>
  <c r="AQ415" i="6" s="1"/>
  <c r="AR415" i="6" s="1"/>
  <c r="D416" i="6"/>
  <c r="AP416" i="6" s="1"/>
  <c r="AQ416" i="6" s="1"/>
  <c r="AR416" i="6" s="1"/>
  <c r="D417" i="6"/>
  <c r="AP417" i="6"/>
  <c r="AQ417" i="6" s="1"/>
  <c r="AR417" i="6" s="1"/>
  <c r="D418" i="6"/>
  <c r="AP418" i="6"/>
  <c r="AQ418" i="6"/>
  <c r="AR418" i="6" s="1"/>
  <c r="D419" i="6"/>
  <c r="AP419" i="6"/>
  <c r="AQ419" i="6" s="1"/>
  <c r="AR419" i="6" s="1"/>
  <c r="D420" i="6"/>
  <c r="AP420" i="6" s="1"/>
  <c r="AQ420" i="6" s="1"/>
  <c r="AR420" i="6" s="1"/>
  <c r="D421" i="6"/>
  <c r="AP421" i="6"/>
  <c r="AQ421" i="6" s="1"/>
  <c r="AR421" i="6" s="1"/>
  <c r="D422" i="6"/>
  <c r="AP422" i="6" s="1"/>
  <c r="AQ422" i="6" s="1"/>
  <c r="AR422" i="6" s="1"/>
  <c r="D423" i="6"/>
  <c r="AP423" i="6"/>
  <c r="AQ423" i="6" s="1"/>
  <c r="AR423" i="6" s="1"/>
  <c r="D424" i="6"/>
  <c r="AP424" i="6"/>
  <c r="AQ424" i="6" s="1"/>
  <c r="AR424" i="6" s="1"/>
  <c r="D425" i="6"/>
  <c r="AP425" i="6"/>
  <c r="AQ425" i="6" s="1"/>
  <c r="AR425" i="6" s="1"/>
  <c r="D426" i="6"/>
  <c r="AP426" i="6"/>
  <c r="AQ426" i="6" s="1"/>
  <c r="AR426" i="6" s="1"/>
  <c r="D427" i="6"/>
  <c r="AP427" i="6" s="1"/>
  <c r="AQ427" i="6" s="1"/>
  <c r="AR427" i="6" s="1"/>
  <c r="D428" i="6"/>
  <c r="AP428" i="6"/>
  <c r="AQ428" i="6" s="1"/>
  <c r="AR428" i="6" s="1"/>
  <c r="D429" i="6"/>
  <c r="AP429" i="6"/>
  <c r="AQ429" i="6" s="1"/>
  <c r="AR429" i="6" s="1"/>
  <c r="D430" i="6"/>
  <c r="AP430" i="6"/>
  <c r="AQ430" i="6" s="1"/>
  <c r="AR430" i="6" s="1"/>
  <c r="D431" i="6"/>
  <c r="AP431" i="6"/>
  <c r="AQ431" i="6" s="1"/>
  <c r="AR431" i="6" s="1"/>
  <c r="D432" i="6"/>
  <c r="AP432" i="6"/>
  <c r="AQ432" i="6" s="1"/>
  <c r="AR432" i="6" s="1"/>
  <c r="D433" i="6"/>
  <c r="AP433" i="6"/>
  <c r="AQ433" i="6" s="1"/>
  <c r="AR433" i="6" s="1"/>
  <c r="D434" i="6"/>
  <c r="AP434" i="6" s="1"/>
  <c r="AQ434" i="6" s="1"/>
  <c r="AR434" i="6" s="1"/>
  <c r="D435" i="6"/>
  <c r="AP435" i="6"/>
  <c r="AQ435" i="6" s="1"/>
  <c r="AR435" i="6" s="1"/>
  <c r="D436" i="6"/>
  <c r="AP436" i="6" s="1"/>
  <c r="AQ436" i="6" s="1"/>
  <c r="AR436" i="6" s="1"/>
  <c r="D437" i="6"/>
  <c r="AP437" i="6"/>
  <c r="AQ437" i="6" s="1"/>
  <c r="AR437" i="6" s="1"/>
  <c r="D438" i="6"/>
  <c r="AP438" i="6"/>
  <c r="AQ438" i="6"/>
  <c r="AR438" i="6" s="1"/>
  <c r="D439" i="6"/>
  <c r="AP439" i="6"/>
  <c r="AQ439" i="6" s="1"/>
  <c r="AR439" i="6" s="1"/>
  <c r="D440" i="6"/>
  <c r="AP440" i="6" s="1"/>
  <c r="AQ440" i="6" s="1"/>
  <c r="AR440" i="6" s="1"/>
  <c r="D441" i="6"/>
  <c r="AP441" i="6"/>
  <c r="AQ441" i="6" s="1"/>
  <c r="AR441" i="6" s="1"/>
  <c r="D442" i="6"/>
  <c r="AP442" i="6"/>
  <c r="AQ442" i="6"/>
  <c r="AR442" i="6" s="1"/>
  <c r="D443" i="6"/>
  <c r="AP443" i="6"/>
  <c r="AQ443" i="6" s="1"/>
  <c r="AR443" i="6" s="1"/>
  <c r="D444" i="6"/>
  <c r="AP444" i="6"/>
  <c r="AQ444" i="6" s="1"/>
  <c r="AR444" i="6" s="1"/>
  <c r="D445" i="6"/>
  <c r="AP445" i="6" s="1"/>
  <c r="AQ445" i="6" s="1"/>
  <c r="AR445" i="6" s="1"/>
  <c r="D446" i="6"/>
  <c r="AP446" i="6"/>
  <c r="AQ446" i="6" s="1"/>
  <c r="AR446" i="6" s="1"/>
  <c r="D447" i="6"/>
  <c r="AP447" i="6" s="1"/>
  <c r="AQ447" i="6" s="1"/>
  <c r="AR447" i="6" s="1"/>
  <c r="D448" i="6"/>
  <c r="AP448" i="6"/>
  <c r="AQ448" i="6" s="1"/>
  <c r="AR448" i="6" s="1"/>
  <c r="D449" i="6"/>
  <c r="AP449" i="6"/>
  <c r="AQ449" i="6" s="1"/>
  <c r="AR449" i="6" s="1"/>
  <c r="D450" i="6"/>
  <c r="AP450" i="6"/>
  <c r="AQ450" i="6" s="1"/>
  <c r="AR450" i="6" s="1"/>
  <c r="D451" i="6"/>
  <c r="AP451" i="6" s="1"/>
  <c r="AQ451" i="6" s="1"/>
  <c r="AR451" i="6" s="1"/>
  <c r="D452" i="6"/>
  <c r="AP452" i="6" s="1"/>
  <c r="AQ452" i="6" s="1"/>
  <c r="AR452" i="6" s="1"/>
  <c r="D453" i="6"/>
  <c r="AP453" i="6"/>
  <c r="AQ453" i="6" s="1"/>
  <c r="AR453" i="6" s="1"/>
  <c r="D454" i="6"/>
  <c r="AP454" i="6" s="1"/>
  <c r="AQ454" i="6" s="1"/>
  <c r="AR454" i="6" s="1"/>
  <c r="D455" i="6"/>
  <c r="AP455" i="6" s="1"/>
  <c r="AQ455" i="6" s="1"/>
  <c r="AR455" i="6" s="1"/>
  <c r="D456" i="6"/>
  <c r="AP456" i="6" s="1"/>
  <c r="AQ456" i="6" s="1"/>
  <c r="AR456" i="6" s="1"/>
  <c r="D457" i="6"/>
  <c r="AP457" i="6" s="1"/>
  <c r="AQ457" i="6" s="1"/>
  <c r="AR457" i="6" s="1"/>
  <c r="D458" i="6"/>
  <c r="AP458" i="6"/>
  <c r="AQ458" i="6" s="1"/>
  <c r="AR458" i="6" s="1"/>
  <c r="D459" i="6"/>
  <c r="AP459" i="6" s="1"/>
  <c r="AQ459" i="6" s="1"/>
  <c r="AR459" i="6" s="1"/>
  <c r="D460" i="6"/>
  <c r="AP460" i="6"/>
  <c r="AQ460" i="6" s="1"/>
  <c r="AR460" i="6" s="1"/>
  <c r="D461" i="6"/>
  <c r="AP461" i="6" s="1"/>
  <c r="AQ461" i="6" s="1"/>
  <c r="AR461" i="6" s="1"/>
  <c r="D462" i="6"/>
  <c r="AP462" i="6" s="1"/>
  <c r="AQ462" i="6" s="1"/>
  <c r="AR462" i="6" s="1"/>
  <c r="D463" i="6"/>
  <c r="AP463" i="6"/>
  <c r="AQ463" i="6" s="1"/>
  <c r="AR463" i="6" s="1"/>
  <c r="D464" i="6"/>
  <c r="AP464" i="6" s="1"/>
  <c r="AQ464" i="6" s="1"/>
  <c r="AR464" i="6" s="1"/>
  <c r="D465" i="6"/>
  <c r="AP465" i="6"/>
  <c r="AQ465" i="6" s="1"/>
  <c r="AR465" i="6" s="1"/>
  <c r="D466" i="6"/>
  <c r="AP466" i="6"/>
  <c r="AQ466" i="6" s="1"/>
  <c r="AR466" i="6" s="1"/>
  <c r="D467" i="6"/>
  <c r="AP467" i="6"/>
  <c r="AQ467" i="6" s="1"/>
  <c r="AR467" i="6" s="1"/>
  <c r="D468" i="6"/>
  <c r="AP468" i="6"/>
  <c r="AQ468" i="6" s="1"/>
  <c r="AR468" i="6" s="1"/>
  <c r="D469" i="6"/>
  <c r="AP469" i="6" s="1"/>
  <c r="AQ469" i="6" s="1"/>
  <c r="AR469" i="6" s="1"/>
  <c r="D470" i="6"/>
  <c r="AP470" i="6"/>
  <c r="AQ470" i="6" s="1"/>
  <c r="AR470" i="6" s="1"/>
  <c r="D471" i="6"/>
  <c r="AP471" i="6" s="1"/>
  <c r="AQ471" i="6" s="1"/>
  <c r="AR471" i="6" s="1"/>
  <c r="D472" i="6"/>
  <c r="AP472" i="6" s="1"/>
  <c r="AQ472" i="6" s="1"/>
  <c r="AR472" i="6" s="1"/>
  <c r="D473" i="6"/>
  <c r="AP473" i="6" s="1"/>
  <c r="AQ473" i="6" s="1"/>
  <c r="AR473" i="6" s="1"/>
  <c r="D474" i="6"/>
  <c r="AP474" i="6" s="1"/>
  <c r="AQ474" i="6" s="1"/>
  <c r="AR474" i="6" s="1"/>
  <c r="D475" i="6"/>
  <c r="AP475" i="6" s="1"/>
  <c r="AQ475" i="6" s="1"/>
  <c r="AR475" i="6" s="1"/>
  <c r="D476" i="6"/>
  <c r="AP476" i="6" s="1"/>
  <c r="AQ476" i="6" s="1"/>
  <c r="AR476" i="6" s="1"/>
  <c r="D477" i="6"/>
  <c r="AP477" i="6" s="1"/>
  <c r="AQ477" i="6" s="1"/>
  <c r="AR477" i="6" s="1"/>
  <c r="D478" i="6"/>
  <c r="AP478" i="6" s="1"/>
  <c r="AQ478" i="6" s="1"/>
  <c r="AR478" i="6" s="1"/>
  <c r="D479" i="6"/>
  <c r="AP479" i="6" s="1"/>
  <c r="AQ479" i="6" s="1"/>
  <c r="AR479" i="6" s="1"/>
  <c r="D480" i="6"/>
  <c r="AP480" i="6"/>
  <c r="AQ480" i="6" s="1"/>
  <c r="AR480" i="6" s="1"/>
  <c r="D481" i="6"/>
  <c r="AP481" i="6" s="1"/>
  <c r="AQ481" i="6" s="1"/>
  <c r="AR481" i="6" s="1"/>
  <c r="D482" i="6"/>
  <c r="AP482" i="6" s="1"/>
  <c r="AQ482" i="6" s="1"/>
  <c r="AR482" i="6" s="1"/>
  <c r="D483" i="6"/>
  <c r="AP483" i="6" s="1"/>
  <c r="AQ483" i="6" s="1"/>
  <c r="AR483" i="6" s="1"/>
  <c r="D484" i="6"/>
  <c r="AP484" i="6"/>
  <c r="AQ484" i="6" s="1"/>
  <c r="AR484" i="6" s="1"/>
  <c r="D485" i="6"/>
  <c r="AP485" i="6" s="1"/>
  <c r="AQ485" i="6" s="1"/>
  <c r="AR485" i="6" s="1"/>
  <c r="D486" i="6"/>
  <c r="AP486" i="6" s="1"/>
  <c r="AQ486" i="6" s="1"/>
  <c r="AR486" i="6" s="1"/>
  <c r="D487" i="6"/>
  <c r="AP487" i="6" s="1"/>
  <c r="AQ487" i="6" s="1"/>
  <c r="AR487" i="6" s="1"/>
  <c r="D488" i="6"/>
  <c r="AP488" i="6" s="1"/>
  <c r="AQ488" i="6" s="1"/>
  <c r="AR488" i="6" s="1"/>
  <c r="D489" i="6"/>
  <c r="AP489" i="6" s="1"/>
  <c r="AQ489" i="6" s="1"/>
  <c r="AR489" i="6" s="1"/>
  <c r="D490" i="6"/>
  <c r="AP490" i="6"/>
  <c r="AQ490" i="6" s="1"/>
  <c r="AR490" i="6" s="1"/>
  <c r="D491" i="6"/>
  <c r="AP491" i="6" s="1"/>
  <c r="AQ491" i="6" s="1"/>
  <c r="AR491" i="6" s="1"/>
  <c r="D492" i="6"/>
  <c r="AP492" i="6"/>
  <c r="AQ492" i="6" s="1"/>
  <c r="AR492" i="6" s="1"/>
  <c r="D493" i="6"/>
  <c r="AP493" i="6"/>
  <c r="AQ493" i="6" s="1"/>
  <c r="AR493" i="6" s="1"/>
  <c r="D494" i="6"/>
  <c r="AP494" i="6" s="1"/>
  <c r="AQ494" i="6" s="1"/>
  <c r="AR494" i="6" s="1"/>
  <c r="D495" i="6"/>
  <c r="AP495" i="6" s="1"/>
  <c r="AQ495" i="6" s="1"/>
  <c r="AR495" i="6" s="1"/>
  <c r="D361" i="6"/>
  <c r="AP361" i="6"/>
  <c r="AQ361" i="6" s="1"/>
  <c r="AR361" i="6" s="1"/>
  <c r="CA540" i="6"/>
  <c r="CB540" i="6" s="1"/>
  <c r="CA524" i="6"/>
  <c r="CB524" i="6" s="1"/>
  <c r="CA576" i="6"/>
  <c r="CA560" i="6"/>
  <c r="CB560" i="6" s="1"/>
  <c r="CA544" i="6"/>
  <c r="CA528" i="6"/>
  <c r="CB528" i="6" s="1"/>
  <c r="CA520" i="6"/>
  <c r="CA590" i="6"/>
  <c r="CB590" i="6" s="1"/>
  <c r="CA582" i="6"/>
  <c r="CA566" i="6"/>
  <c r="CA542" i="6"/>
  <c r="CA608" i="6"/>
  <c r="CA592" i="6"/>
  <c r="CB592" i="6" s="1"/>
  <c r="CA552" i="6"/>
  <c r="CB597" i="6"/>
  <c r="CB526" i="6"/>
  <c r="CB533" i="6"/>
  <c r="CB593" i="6"/>
  <c r="CB552" i="6"/>
  <c r="CB530" i="6"/>
  <c r="CB519" i="6"/>
  <c r="CB605" i="6"/>
  <c r="CB580" i="6"/>
  <c r="CB615" i="6"/>
  <c r="CB607" i="6"/>
  <c r="CB538" i="6"/>
  <c r="CB556" i="6"/>
  <c r="CB551" i="6"/>
  <c r="CB522" i="6"/>
  <c r="CB613" i="6"/>
  <c r="CB582" i="6"/>
  <c r="CB565" i="6"/>
  <c r="CB566" i="6"/>
  <c r="CB625" i="6"/>
  <c r="CB544" i="6"/>
  <c r="CB583" i="6"/>
  <c r="CB525" i="6"/>
  <c r="CB555" i="6"/>
  <c r="CB599" i="6"/>
  <c r="CB608" i="6"/>
  <c r="CB581" i="6"/>
  <c r="CB543" i="6"/>
  <c r="CB578" i="6"/>
  <c r="CB589" i="6"/>
  <c r="CB576" i="6"/>
  <c r="CB571" i="6"/>
  <c r="CB545" i="6"/>
  <c r="CB536" i="6"/>
  <c r="CB587" i="6"/>
  <c r="CB614" i="6"/>
  <c r="CB521" i="6"/>
  <c r="CB567" i="6"/>
  <c r="CB553" i="6"/>
  <c r="CB564" i="6"/>
  <c r="CB531" i="6"/>
  <c r="CB631" i="6"/>
  <c r="CB579" i="6"/>
  <c r="CB598" i="6"/>
  <c r="CB554" i="6"/>
  <c r="CB527" i="6"/>
  <c r="CB563" i="6"/>
  <c r="CB542" i="6"/>
  <c r="CB621" i="6"/>
  <c r="CB520" i="6"/>
  <c r="CB610" i="6"/>
  <c r="CB575" i="6"/>
  <c r="CB612" i="6"/>
  <c r="CB523" i="6"/>
  <c r="CB518" i="6"/>
  <c r="CB541" i="6"/>
  <c r="CB588" i="6"/>
  <c r="CB585" i="6"/>
  <c r="BB137" i="6"/>
  <c r="BB175" i="6" s="1"/>
  <c r="D2304"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178" i="6"/>
  <c r="BR2178" i="6" s="1"/>
  <c r="BS2178" i="6" s="1"/>
  <c r="BT2178" i="6" s="1"/>
  <c r="D2179" i="6"/>
  <c r="BR2179" i="6"/>
  <c r="BS2179" i="6" s="1"/>
  <c r="BT2179" i="6" s="1"/>
  <c r="D2180" i="6"/>
  <c r="BR2180" i="6" s="1"/>
  <c r="BS2180" i="6" s="1"/>
  <c r="BT2180" i="6" s="1"/>
  <c r="D2181" i="6"/>
  <c r="BR2181" i="6" s="1"/>
  <c r="BS2181" i="6" s="1"/>
  <c r="BT2181" i="6" s="1"/>
  <c r="D2182" i="6"/>
  <c r="BR2182" i="6" s="1"/>
  <c r="BS2182" i="6" s="1"/>
  <c r="D2177" i="6"/>
  <c r="BR2177" i="6" s="1"/>
  <c r="BS2177" i="6" s="1"/>
  <c r="BT2177" i="6" s="1"/>
  <c r="D2013" i="6"/>
  <c r="BN2013" i="6" s="1"/>
  <c r="BO2013" i="6" s="1"/>
  <c r="BP2013" i="6" s="1"/>
  <c r="D2014" i="6"/>
  <c r="BN2014" i="6" s="1"/>
  <c r="BO2014" i="6" s="1"/>
  <c r="BP2014" i="6" s="1"/>
  <c r="D2015" i="6"/>
  <c r="BN2015" i="6" s="1"/>
  <c r="BO2015" i="6" s="1"/>
  <c r="BP2015" i="6" s="1"/>
  <c r="D2016" i="6"/>
  <c r="BN2016" i="6" s="1"/>
  <c r="BO2016" i="6" s="1"/>
  <c r="BP2016" i="6" s="1"/>
  <c r="D2017" i="6"/>
  <c r="BN2017" i="6"/>
  <c r="BO2017" i="6" s="1"/>
  <c r="BP2017" i="6" s="1"/>
  <c r="D2012" i="6"/>
  <c r="BN2012" i="6" s="1"/>
  <c r="BO2012" i="6" s="1"/>
  <c r="D1837" i="6"/>
  <c r="BN1837" i="6" s="1"/>
  <c r="BO1837" i="6" s="1"/>
  <c r="BP1837" i="6" s="1"/>
  <c r="D1838" i="6"/>
  <c r="BN1838" i="6" s="1"/>
  <c r="BO1838" i="6" s="1"/>
  <c r="BP1838" i="6" s="1"/>
  <c r="D1839" i="6"/>
  <c r="BN1839" i="6" s="1"/>
  <c r="BO1839" i="6" s="1"/>
  <c r="BP1839" i="6" s="1"/>
  <c r="D1840" i="6"/>
  <c r="BN1840" i="6" s="1"/>
  <c r="BO1840" i="6" s="1"/>
  <c r="BP1840" i="6" s="1"/>
  <c r="D1841" i="6"/>
  <c r="BN1841" i="6" s="1"/>
  <c r="BO1841" i="6" s="1"/>
  <c r="BP1841" i="6" s="1"/>
  <c r="D1836" i="6"/>
  <c r="BN1836" i="6" s="1"/>
  <c r="BO1836" i="6" s="1"/>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441" i="6"/>
  <c r="BR1441" i="6"/>
  <c r="BS1441" i="6" s="1"/>
  <c r="BT1441" i="6" s="1"/>
  <c r="D1442" i="6"/>
  <c r="BR1442" i="6"/>
  <c r="BS1442" i="6" s="1"/>
  <c r="BT1442" i="6" s="1"/>
  <c r="D1443" i="6"/>
  <c r="BR1443" i="6"/>
  <c r="BS1443" i="6" s="1"/>
  <c r="BT1443" i="6" s="1"/>
  <c r="D1444" i="6"/>
  <c r="BR1444" i="6" s="1"/>
  <c r="BS1444" i="6" s="1"/>
  <c r="BT1444" i="6" s="1"/>
  <c r="D1445" i="6"/>
  <c r="BR1445" i="6" s="1"/>
  <c r="BS1445" i="6" s="1"/>
  <c r="BT1445" i="6" s="1"/>
  <c r="D1440"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303"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177" i="6"/>
  <c r="D1052" i="6"/>
  <c r="BV1052" i="6" s="1"/>
  <c r="BW1052" i="6" s="1"/>
  <c r="BX1052" i="6" s="1"/>
  <c r="D1053" i="6"/>
  <c r="BV1053" i="6" s="1"/>
  <c r="BW1053" i="6" s="1"/>
  <c r="BX1053" i="6" s="1"/>
  <c r="D1054" i="6"/>
  <c r="BV1054" i="6"/>
  <c r="BW1054" i="6" s="1"/>
  <c r="BX1054" i="6" s="1"/>
  <c r="D1055" i="6"/>
  <c r="BV1055" i="6" s="1"/>
  <c r="BW1055" i="6" s="1"/>
  <c r="BX1055" i="6" s="1"/>
  <c r="D1056" i="6"/>
  <c r="BV1056" i="6" s="1"/>
  <c r="BW1056" i="6" s="1"/>
  <c r="BX1056" i="6" s="1"/>
  <c r="D1051" i="6"/>
  <c r="BV1051" i="6" s="1"/>
  <c r="BW1051" i="6" s="1"/>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914" i="6"/>
  <c r="D789" i="6"/>
  <c r="BR789" i="6" s="1"/>
  <c r="BS789" i="6" s="1"/>
  <c r="BT789" i="6" s="1"/>
  <c r="D790" i="6"/>
  <c r="BR790" i="6"/>
  <c r="BS790" i="6" s="1"/>
  <c r="BT790" i="6" s="1"/>
  <c r="D791" i="6"/>
  <c r="BR791" i="6" s="1"/>
  <c r="BS791" i="6" s="1"/>
  <c r="BT791" i="6" s="1"/>
  <c r="D792" i="6"/>
  <c r="BR792" i="6" s="1"/>
  <c r="BS792" i="6" s="1"/>
  <c r="BT792" i="6" s="1"/>
  <c r="D793" i="6"/>
  <c r="BR793" i="6" s="1"/>
  <c r="BS793" i="6" s="1"/>
  <c r="BT793" i="6" s="1"/>
  <c r="D788" i="6"/>
  <c r="BR788" i="6"/>
  <c r="BS788" i="6" s="1"/>
  <c r="D652" i="6"/>
  <c r="BZ652" i="6" s="1"/>
  <c r="CA652" i="6" s="1"/>
  <c r="CB652" i="6" s="1"/>
  <c r="D653" i="6"/>
  <c r="BZ653" i="6" s="1"/>
  <c r="CA653" i="6" s="1"/>
  <c r="CB653" i="6" s="1"/>
  <c r="D654" i="6"/>
  <c r="BZ654" i="6" s="1"/>
  <c r="CA654" i="6" s="1"/>
  <c r="CB654" i="6" s="1"/>
  <c r="D655" i="6"/>
  <c r="BZ655" i="6" s="1"/>
  <c r="CA655" i="6" s="1"/>
  <c r="CB655" i="6" s="1"/>
  <c r="D656" i="6"/>
  <c r="BZ656" i="6" s="1"/>
  <c r="CA656" i="6" s="1"/>
  <c r="CB656" i="6" s="1"/>
  <c r="D651" i="6"/>
  <c r="BZ651" i="6" s="1"/>
  <c r="CA651" i="6" s="1"/>
  <c r="CB651" i="6" s="1"/>
  <c r="D513" i="6"/>
  <c r="BZ513" i="6"/>
  <c r="CA513" i="6" s="1"/>
  <c r="D514" i="6"/>
  <c r="BZ514" i="6" s="1"/>
  <c r="CA514" i="6" s="1"/>
  <c r="CB514" i="6" s="1"/>
  <c r="D515" i="6"/>
  <c r="BZ515" i="6"/>
  <c r="CA515" i="6" s="1"/>
  <c r="CB515" i="6" s="1"/>
  <c r="D516" i="6"/>
  <c r="BZ516" i="6" s="1"/>
  <c r="CA516" i="6" s="1"/>
  <c r="CB516" i="6" s="1"/>
  <c r="D517" i="6"/>
  <c r="BZ517" i="6" s="1"/>
  <c r="CA517" i="6" s="1"/>
  <c r="CB517" i="6" s="1"/>
  <c r="D512" i="6"/>
  <c r="BZ512" i="6" s="1"/>
  <c r="CA512" i="6" s="1"/>
  <c r="CB512" i="6" s="1"/>
  <c r="D377" i="6"/>
  <c r="AP377" i="6" s="1"/>
  <c r="AQ377" i="6" s="1"/>
  <c r="AR377" i="6" s="1"/>
  <c r="D378" i="6"/>
  <c r="AP378" i="6" s="1"/>
  <c r="AQ378" i="6" s="1"/>
  <c r="AR378" i="6" s="1"/>
  <c r="D379" i="6"/>
  <c r="AP379" i="6"/>
  <c r="AQ379" i="6" s="1"/>
  <c r="AR379" i="6" s="1"/>
  <c r="D380" i="6"/>
  <c r="AP380" i="6" s="1"/>
  <c r="AQ380" i="6" s="1"/>
  <c r="AR380" i="6" s="1"/>
  <c r="D381" i="6"/>
  <c r="AP381" i="6" s="1"/>
  <c r="AQ381" i="6" s="1"/>
  <c r="AR381" i="6" s="1"/>
  <c r="D376" i="6"/>
  <c r="AP376" i="6" s="1"/>
  <c r="AQ376" i="6" s="1"/>
  <c r="AR376" i="6" s="1"/>
  <c r="D243" i="6"/>
  <c r="AP243" i="6" s="1"/>
  <c r="AQ243" i="6" s="1"/>
  <c r="D244" i="6"/>
  <c r="AP244" i="6"/>
  <c r="AQ244" i="6" s="1"/>
  <c r="AR244" i="6" s="1"/>
  <c r="D245" i="6"/>
  <c r="AP245" i="6" s="1"/>
  <c r="AQ245" i="6" s="1"/>
  <c r="AR245" i="6" s="1"/>
  <c r="D246" i="6"/>
  <c r="AP246" i="6" s="1"/>
  <c r="AQ246" i="6" s="1"/>
  <c r="AR246" i="6" s="1"/>
  <c r="D247" i="6"/>
  <c r="AP247" i="6"/>
  <c r="AQ247" i="6" s="1"/>
  <c r="AR247" i="6" s="1"/>
  <c r="D248" i="6"/>
  <c r="AP248" i="6" s="1"/>
  <c r="AQ248" i="6" s="1"/>
  <c r="AR248" i="6" s="1"/>
  <c r="D249" i="6"/>
  <c r="AP249" i="6"/>
  <c r="AQ249" i="6" s="1"/>
  <c r="AR249" i="6" s="1"/>
  <c r="D250" i="6"/>
  <c r="AP250" i="6" s="1"/>
  <c r="AQ250" i="6" s="1"/>
  <c r="AR250" i="6" s="1"/>
  <c r="D251" i="6"/>
  <c r="AP251" i="6" s="1"/>
  <c r="AQ251" i="6" s="1"/>
  <c r="AR251" i="6" s="1"/>
  <c r="D252" i="6"/>
  <c r="AP252" i="6" s="1"/>
  <c r="AQ252" i="6" s="1"/>
  <c r="AR252" i="6" s="1"/>
  <c r="D253" i="6"/>
  <c r="AP253" i="6"/>
  <c r="AQ253" i="6" s="1"/>
  <c r="AR253" i="6" s="1"/>
  <c r="D254" i="6"/>
  <c r="AP254" i="6"/>
  <c r="AQ254" i="6" s="1"/>
  <c r="AR254" i="6" s="1"/>
  <c r="D255" i="6"/>
  <c r="AP255" i="6" s="1"/>
  <c r="AQ255" i="6" s="1"/>
  <c r="AR255" i="6" s="1"/>
  <c r="D256" i="6"/>
  <c r="AP256" i="6"/>
  <c r="AQ256" i="6" s="1"/>
  <c r="AR256" i="6" s="1"/>
  <c r="D257" i="6"/>
  <c r="AP257" i="6" s="1"/>
  <c r="AQ257" i="6" s="1"/>
  <c r="AR257" i="6" s="1"/>
  <c r="D258" i="6"/>
  <c r="AP258" i="6"/>
  <c r="AQ258" i="6" s="1"/>
  <c r="AR258" i="6" s="1"/>
  <c r="D259" i="6"/>
  <c r="AP259" i="6" s="1"/>
  <c r="AQ259" i="6" s="1"/>
  <c r="AR259" i="6" s="1"/>
  <c r="D260" i="6"/>
  <c r="AP260" i="6"/>
  <c r="AQ260" i="6" s="1"/>
  <c r="AR260" i="6" s="1"/>
  <c r="D261" i="6"/>
  <c r="AP261" i="6"/>
  <c r="AQ261" i="6"/>
  <c r="AR261" i="6" s="1"/>
  <c r="D262" i="6"/>
  <c r="AP262" i="6" s="1"/>
  <c r="AQ262" i="6" s="1"/>
  <c r="AR262" i="6" s="1"/>
  <c r="D263" i="6"/>
  <c r="AP263" i="6" s="1"/>
  <c r="AQ263" i="6" s="1"/>
  <c r="AR263" i="6" s="1"/>
  <c r="D264" i="6"/>
  <c r="AP264" i="6"/>
  <c r="AQ264" i="6" s="1"/>
  <c r="AR264" i="6" s="1"/>
  <c r="D265" i="6"/>
  <c r="AP265" i="6"/>
  <c r="AQ265" i="6"/>
  <c r="AR265" i="6" s="1"/>
  <c r="D266" i="6"/>
  <c r="AP266" i="6"/>
  <c r="AQ266" i="6" s="1"/>
  <c r="AR266" i="6" s="1"/>
  <c r="D267" i="6"/>
  <c r="AP267" i="6"/>
  <c r="AQ267" i="6" s="1"/>
  <c r="AR267" i="6" s="1"/>
  <c r="D268" i="6"/>
  <c r="AP268" i="6"/>
  <c r="AQ268" i="6" s="1"/>
  <c r="AR268" i="6" s="1"/>
  <c r="D269" i="6"/>
  <c r="AP269" i="6" s="1"/>
  <c r="AQ269" i="6" s="1"/>
  <c r="AR269" i="6" s="1"/>
  <c r="D270" i="6"/>
  <c r="AP270" i="6"/>
  <c r="AQ270" i="6" s="1"/>
  <c r="AR270" i="6" s="1"/>
  <c r="D271" i="6"/>
  <c r="AP271" i="6" s="1"/>
  <c r="AQ271" i="6" s="1"/>
  <c r="AR271" i="6" s="1"/>
  <c r="D272" i="6"/>
  <c r="AP272" i="6" s="1"/>
  <c r="AQ272" i="6" s="1"/>
  <c r="AR272" i="6" s="1"/>
  <c r="D273" i="6"/>
  <c r="AP273" i="6"/>
  <c r="AQ273" i="6" s="1"/>
  <c r="AR273" i="6" s="1"/>
  <c r="D274" i="6"/>
  <c r="AP274" i="6"/>
  <c r="AQ274" i="6" s="1"/>
  <c r="AR274" i="6" s="1"/>
  <c r="D275" i="6"/>
  <c r="AP275" i="6" s="1"/>
  <c r="AQ275" i="6" s="1"/>
  <c r="AR275" i="6" s="1"/>
  <c r="D276" i="6"/>
  <c r="AP276" i="6"/>
  <c r="AQ276" i="6" s="1"/>
  <c r="AR276" i="6" s="1"/>
  <c r="D277" i="6"/>
  <c r="AP277" i="6" s="1"/>
  <c r="AQ277" i="6" s="1"/>
  <c r="AR277" i="6" s="1"/>
  <c r="D278" i="6"/>
  <c r="AP278" i="6"/>
  <c r="AQ278" i="6" s="1"/>
  <c r="AR278" i="6" s="1"/>
  <c r="D279" i="6"/>
  <c r="AP279" i="6"/>
  <c r="AQ279" i="6" s="1"/>
  <c r="AR279" i="6" s="1"/>
  <c r="D280" i="6"/>
  <c r="AP280" i="6" s="1"/>
  <c r="AQ280" i="6" s="1"/>
  <c r="AR280" i="6" s="1"/>
  <c r="D281" i="6"/>
  <c r="AP281" i="6"/>
  <c r="AQ281" i="6" s="1"/>
  <c r="AR281" i="6" s="1"/>
  <c r="D282" i="6"/>
  <c r="AP282" i="6" s="1"/>
  <c r="AQ282" i="6" s="1"/>
  <c r="AR282" i="6" s="1"/>
  <c r="D283" i="6"/>
  <c r="AP283" i="6" s="1"/>
  <c r="AQ283" i="6" s="1"/>
  <c r="AR283" i="6" s="1"/>
  <c r="D284" i="6"/>
  <c r="AP284" i="6"/>
  <c r="AQ284" i="6" s="1"/>
  <c r="AR284" i="6" s="1"/>
  <c r="D285" i="6"/>
  <c r="AP285" i="6" s="1"/>
  <c r="AQ285" i="6" s="1"/>
  <c r="AR285" i="6" s="1"/>
  <c r="D286" i="6"/>
  <c r="AP286" i="6"/>
  <c r="AQ286" i="6" s="1"/>
  <c r="AR286" i="6" s="1"/>
  <c r="D287" i="6"/>
  <c r="AP287" i="6" s="1"/>
  <c r="AQ287" i="6" s="1"/>
  <c r="AR287" i="6" s="1"/>
  <c r="D288" i="6"/>
  <c r="AP288" i="6" s="1"/>
  <c r="AQ288" i="6" s="1"/>
  <c r="AR288" i="6" s="1"/>
  <c r="D289" i="6"/>
  <c r="AP289" i="6" s="1"/>
  <c r="AQ289" i="6" s="1"/>
  <c r="AR289" i="6" s="1"/>
  <c r="D290" i="6"/>
  <c r="AP290" i="6"/>
  <c r="AQ290" i="6" s="1"/>
  <c r="AR290" i="6" s="1"/>
  <c r="D291" i="6"/>
  <c r="AP291" i="6" s="1"/>
  <c r="AQ291" i="6" s="1"/>
  <c r="AR291" i="6" s="1"/>
  <c r="D292" i="6"/>
  <c r="AP292" i="6"/>
  <c r="AQ292" i="6" s="1"/>
  <c r="AR292" i="6" s="1"/>
  <c r="D293" i="6"/>
  <c r="AP293" i="6"/>
  <c r="AQ293" i="6" s="1"/>
  <c r="AR293" i="6" s="1"/>
  <c r="D294" i="6"/>
  <c r="AP294" i="6"/>
  <c r="AQ294" i="6" s="1"/>
  <c r="AR294" i="6" s="1"/>
  <c r="D295" i="6"/>
  <c r="AP295" i="6"/>
  <c r="AQ295" i="6" s="1"/>
  <c r="AR295" i="6" s="1"/>
  <c r="D296" i="6"/>
  <c r="AP296" i="6"/>
  <c r="AQ296" i="6" s="1"/>
  <c r="AR296" i="6" s="1"/>
  <c r="D297" i="6"/>
  <c r="AP297" i="6" s="1"/>
  <c r="AQ297" i="6" s="1"/>
  <c r="AR297" i="6" s="1"/>
  <c r="D298" i="6"/>
  <c r="AP298" i="6"/>
  <c r="AQ298" i="6" s="1"/>
  <c r="AR298" i="6" s="1"/>
  <c r="D299" i="6"/>
  <c r="AP299" i="6" s="1"/>
  <c r="AQ299" i="6" s="1"/>
  <c r="AR299" i="6" s="1"/>
  <c r="D300" i="6"/>
  <c r="AP300" i="6"/>
  <c r="AQ300" i="6" s="1"/>
  <c r="AR300" i="6" s="1"/>
  <c r="D301" i="6"/>
  <c r="AP301" i="6" s="1"/>
  <c r="AQ301" i="6" s="1"/>
  <c r="AR301" i="6" s="1"/>
  <c r="D302" i="6"/>
  <c r="AP302" i="6" s="1"/>
  <c r="AQ302" i="6" s="1"/>
  <c r="AR302" i="6" s="1"/>
  <c r="D303" i="6"/>
  <c r="AP303" i="6" s="1"/>
  <c r="AQ303" i="6" s="1"/>
  <c r="AR303" i="6" s="1"/>
  <c r="D304" i="6"/>
  <c r="AP304" i="6"/>
  <c r="AQ304" i="6" s="1"/>
  <c r="AR304" i="6" s="1"/>
  <c r="D305" i="6"/>
  <c r="AP305" i="6"/>
  <c r="AQ305" i="6" s="1"/>
  <c r="AR305" i="6" s="1"/>
  <c r="D306" i="6"/>
  <c r="AP306" i="6" s="1"/>
  <c r="AQ306" i="6" s="1"/>
  <c r="AR306" i="6" s="1"/>
  <c r="D307" i="6"/>
  <c r="AP307" i="6"/>
  <c r="AQ307" i="6" s="1"/>
  <c r="AR307" i="6" s="1"/>
  <c r="D308" i="6"/>
  <c r="AP308" i="6" s="1"/>
  <c r="AQ308" i="6" s="1"/>
  <c r="AR308" i="6" s="1"/>
  <c r="D309" i="6"/>
  <c r="AP309" i="6" s="1"/>
  <c r="AQ309" i="6" s="1"/>
  <c r="AR309" i="6" s="1"/>
  <c r="D310" i="6"/>
  <c r="AP310" i="6"/>
  <c r="AQ310" i="6" s="1"/>
  <c r="AR310" i="6" s="1"/>
  <c r="D311" i="6"/>
  <c r="AP311" i="6"/>
  <c r="AQ311" i="6" s="1"/>
  <c r="AR311" i="6" s="1"/>
  <c r="D312" i="6"/>
  <c r="AP312" i="6"/>
  <c r="AQ312" i="6" s="1"/>
  <c r="AR312" i="6" s="1"/>
  <c r="D313" i="6"/>
  <c r="AP313" i="6"/>
  <c r="AQ313" i="6" s="1"/>
  <c r="AR313" i="6" s="1"/>
  <c r="D314" i="6"/>
  <c r="AP314" i="6" s="1"/>
  <c r="AQ314" i="6" s="1"/>
  <c r="AR314" i="6" s="1"/>
  <c r="D315" i="6"/>
  <c r="AP315" i="6" s="1"/>
  <c r="AQ315" i="6" s="1"/>
  <c r="AR315" i="6" s="1"/>
  <c r="D316" i="6"/>
  <c r="AP316" i="6"/>
  <c r="D317" i="6"/>
  <c r="AP317" i="6" s="1"/>
  <c r="AQ317" i="6" s="1"/>
  <c r="AR317" i="6" s="1"/>
  <c r="D318" i="6"/>
  <c r="AP318" i="6"/>
  <c r="AQ318" i="6" s="1"/>
  <c r="AR318" i="6" s="1"/>
  <c r="D319" i="6"/>
  <c r="AP319" i="6" s="1"/>
  <c r="AQ319" i="6" s="1"/>
  <c r="AR319" i="6" s="1"/>
  <c r="D320" i="6"/>
  <c r="AP320" i="6"/>
  <c r="AQ320" i="6" s="1"/>
  <c r="AR320" i="6" s="1"/>
  <c r="D321" i="6"/>
  <c r="AP321" i="6" s="1"/>
  <c r="AQ321" i="6" s="1"/>
  <c r="AR321" i="6" s="1"/>
  <c r="D322" i="6"/>
  <c r="AP322" i="6"/>
  <c r="AQ322" i="6" s="1"/>
  <c r="AR322" i="6" s="1"/>
  <c r="D323" i="6"/>
  <c r="AP323" i="6" s="1"/>
  <c r="AQ323" i="6" s="1"/>
  <c r="AR323" i="6" s="1"/>
  <c r="D324" i="6"/>
  <c r="AP324" i="6" s="1"/>
  <c r="AQ324" i="6" s="1"/>
  <c r="AR324" i="6" s="1"/>
  <c r="D325" i="6"/>
  <c r="AP325" i="6"/>
  <c r="AQ325" i="6" s="1"/>
  <c r="AR325" i="6" s="1"/>
  <c r="D326" i="6"/>
  <c r="AP326" i="6" s="1"/>
  <c r="AQ326" i="6" s="1"/>
  <c r="AR326" i="6" s="1"/>
  <c r="D327" i="6"/>
  <c r="AP327" i="6" s="1"/>
  <c r="AQ327" i="6" s="1"/>
  <c r="AR327" i="6" s="1"/>
  <c r="D328" i="6"/>
  <c r="AP328" i="6" s="1"/>
  <c r="AQ328" i="6" s="1"/>
  <c r="AR328" i="6" s="1"/>
  <c r="D329" i="6"/>
  <c r="AP329" i="6" s="1"/>
  <c r="AQ329" i="6" s="1"/>
  <c r="AR329" i="6" s="1"/>
  <c r="D330" i="6"/>
  <c r="AP330" i="6" s="1"/>
  <c r="AQ330" i="6" s="1"/>
  <c r="AR330" i="6" s="1"/>
  <c r="D331" i="6"/>
  <c r="AP331" i="6" s="1"/>
  <c r="AQ331" i="6" s="1"/>
  <c r="AR331" i="6" s="1"/>
  <c r="D332" i="6"/>
  <c r="AP332" i="6" s="1"/>
  <c r="AQ332" i="6" s="1"/>
  <c r="AR332" i="6" s="1"/>
  <c r="D333" i="6"/>
  <c r="AP333" i="6"/>
  <c r="AQ333" i="6" s="1"/>
  <c r="AR333" i="6" s="1"/>
  <c r="D334" i="6"/>
  <c r="AP334" i="6" s="1"/>
  <c r="AQ334" i="6" s="1"/>
  <c r="AR334" i="6" s="1"/>
  <c r="D335" i="6"/>
  <c r="AP335" i="6" s="1"/>
  <c r="AQ335" i="6" s="1"/>
  <c r="AR335" i="6" s="1"/>
  <c r="D336" i="6"/>
  <c r="AP336" i="6" s="1"/>
  <c r="AQ336" i="6" s="1"/>
  <c r="AR336" i="6" s="1"/>
  <c r="D337" i="6"/>
  <c r="AP337" i="6" s="1"/>
  <c r="AQ337" i="6" s="1"/>
  <c r="AR337" i="6" s="1"/>
  <c r="D338" i="6"/>
  <c r="AP338" i="6" s="1"/>
  <c r="AQ338" i="6" s="1"/>
  <c r="AR338" i="6" s="1"/>
  <c r="D339" i="6"/>
  <c r="AP339" i="6" s="1"/>
  <c r="AQ339" i="6" s="1"/>
  <c r="AR339" i="6" s="1"/>
  <c r="D340" i="6"/>
  <c r="AP340" i="6" s="1"/>
  <c r="AQ340" i="6" s="1"/>
  <c r="AR340" i="6" s="1"/>
  <c r="D341" i="6"/>
  <c r="AP341" i="6" s="1"/>
  <c r="AQ341" i="6" s="1"/>
  <c r="AR341" i="6" s="1"/>
  <c r="D342" i="6"/>
  <c r="AP342" i="6" s="1"/>
  <c r="AQ342" i="6" s="1"/>
  <c r="AR342" i="6" s="1"/>
  <c r="D343" i="6"/>
  <c r="AP343" i="6" s="1"/>
  <c r="AQ343" i="6" s="1"/>
  <c r="AR343" i="6" s="1"/>
  <c r="D344" i="6"/>
  <c r="AP344" i="6" s="1"/>
  <c r="AQ344" i="6" s="1"/>
  <c r="AR344" i="6" s="1"/>
  <c r="D345" i="6"/>
  <c r="AP345" i="6"/>
  <c r="AQ345" i="6" s="1"/>
  <c r="AR345" i="6" s="1"/>
  <c r="D346" i="6"/>
  <c r="AP346" i="6" s="1"/>
  <c r="AQ346" i="6" s="1"/>
  <c r="AR346" i="6" s="1"/>
  <c r="D347" i="6"/>
  <c r="AP347" i="6" s="1"/>
  <c r="AQ347" i="6" s="1"/>
  <c r="AR347" i="6" s="1"/>
  <c r="D348" i="6"/>
  <c r="AP348" i="6" s="1"/>
  <c r="AQ348" i="6" s="1"/>
  <c r="AR348" i="6" s="1"/>
  <c r="D349" i="6"/>
  <c r="AP349" i="6" s="1"/>
  <c r="AQ349" i="6" s="1"/>
  <c r="AR349" i="6" s="1"/>
  <c r="D350" i="6"/>
  <c r="AP350" i="6" s="1"/>
  <c r="AQ350" i="6" s="1"/>
  <c r="AR350" i="6" s="1"/>
  <c r="D351" i="6"/>
  <c r="AP351" i="6" s="1"/>
  <c r="AQ351" i="6" s="1"/>
  <c r="AR351" i="6" s="1"/>
  <c r="D352" i="6"/>
  <c r="AP352" i="6" s="1"/>
  <c r="AQ352" i="6" s="1"/>
  <c r="AR352" i="6" s="1"/>
  <c r="D353" i="6"/>
  <c r="AP353" i="6" s="1"/>
  <c r="AQ353" i="6" s="1"/>
  <c r="AR353" i="6" s="1"/>
  <c r="D354" i="6"/>
  <c r="AP354" i="6"/>
  <c r="AQ354" i="6" s="1"/>
  <c r="AR354" i="6" s="1"/>
  <c r="D355" i="6"/>
  <c r="AP355" i="6" s="1"/>
  <c r="AQ355" i="6" s="1"/>
  <c r="AR355" i="6" s="1"/>
  <c r="D356" i="6"/>
  <c r="AP356" i="6"/>
  <c r="AQ356" i="6" s="1"/>
  <c r="AR356" i="6" s="1"/>
  <c r="D357" i="6"/>
  <c r="AP357" i="6" s="1"/>
  <c r="AQ357" i="6" s="1"/>
  <c r="AR357" i="6" s="1"/>
  <c r="D358" i="6"/>
  <c r="AP358" i="6" s="1"/>
  <c r="AQ358" i="6" s="1"/>
  <c r="AR358" i="6" s="1"/>
  <c r="D359" i="6"/>
  <c r="AP359" i="6"/>
  <c r="AQ359" i="6" s="1"/>
  <c r="AR359" i="6" s="1"/>
  <c r="D360" i="6"/>
  <c r="AP360" i="6" s="1"/>
  <c r="AQ360" i="6" s="1"/>
  <c r="AR360" i="6" s="1"/>
  <c r="D55" i="6"/>
  <c r="AL55" i="6" s="1"/>
  <c r="D325" i="5"/>
  <c r="D207" i="5"/>
  <c r="AT207" i="5" s="1"/>
  <c r="AU207" i="5" s="1"/>
  <c r="D208" i="5"/>
  <c r="AT208" i="5"/>
  <c r="AU208" i="5" s="1"/>
  <c r="AV208" i="5" s="1"/>
  <c r="D209" i="5"/>
  <c r="D210" i="5"/>
  <c r="D211" i="5"/>
  <c r="D212" i="5"/>
  <c r="D213" i="5"/>
  <c r="AT213" i="5"/>
  <c r="AU213" i="5"/>
  <c r="AV213" i="5" s="1"/>
  <c r="D214" i="5"/>
  <c r="AT214" i="5"/>
  <c r="AU214" i="5" s="1"/>
  <c r="AV214" i="5" s="1"/>
  <c r="D215" i="5"/>
  <c r="D216" i="5"/>
  <c r="D217" i="5"/>
  <c r="AT217" i="5" s="1"/>
  <c r="AU217" i="5" s="1"/>
  <c r="AV217" i="5" s="1"/>
  <c r="D218" i="5"/>
  <c r="D219" i="5"/>
  <c r="D220" i="5"/>
  <c r="D221" i="5"/>
  <c r="AT221" i="5"/>
  <c r="AU221" i="5" s="1"/>
  <c r="AV221" i="5" s="1"/>
  <c r="D222" i="5"/>
  <c r="AT222" i="5" s="1"/>
  <c r="AU222" i="5" s="1"/>
  <c r="AV222" i="5" s="1"/>
  <c r="D223" i="5"/>
  <c r="D224" i="5"/>
  <c r="AT224" i="5" s="1"/>
  <c r="AU224" i="5" s="1"/>
  <c r="AV224" i="5" s="1"/>
  <c r="D225" i="5"/>
  <c r="AT225" i="5"/>
  <c r="AU225" i="5" s="1"/>
  <c r="AV225" i="5" s="1"/>
  <c r="D226" i="5"/>
  <c r="AT226" i="5"/>
  <c r="AU226" i="5"/>
  <c r="AV226" i="5"/>
  <c r="D227" i="5"/>
  <c r="D228" i="5"/>
  <c r="D229" i="5"/>
  <c r="AT229" i="5" s="1"/>
  <c r="AU229" i="5" s="1"/>
  <c r="AV229" i="5" s="1"/>
  <c r="D230" i="5"/>
  <c r="AT230" i="5"/>
  <c r="AU230" i="5" s="1"/>
  <c r="AV230" i="5" s="1"/>
  <c r="D231" i="5"/>
  <c r="D232" i="5"/>
  <c r="D233" i="5"/>
  <c r="AT233" i="5"/>
  <c r="AU233" i="5" s="1"/>
  <c r="AV233" i="5" s="1"/>
  <c r="D234" i="5"/>
  <c r="D235" i="5"/>
  <c r="D236" i="5"/>
  <c r="D237" i="5"/>
  <c r="AT237" i="5" s="1"/>
  <c r="AU237" i="5" s="1"/>
  <c r="AV237" i="5" s="1"/>
  <c r="D238" i="5"/>
  <c r="AT238" i="5" s="1"/>
  <c r="AU238" i="5" s="1"/>
  <c r="AV238" i="5" s="1"/>
  <c r="D239" i="5"/>
  <c r="D240" i="5"/>
  <c r="D241" i="5"/>
  <c r="AT241" i="5"/>
  <c r="AU241" i="5"/>
  <c r="AV241" i="5" s="1"/>
  <c r="D242" i="5"/>
  <c r="D243" i="5"/>
  <c r="D244" i="5"/>
  <c r="D245" i="5"/>
  <c r="AT245" i="5"/>
  <c r="AU245" i="5" s="1"/>
  <c r="AV245" i="5" s="1"/>
  <c r="D246" i="5"/>
  <c r="AT246" i="5"/>
  <c r="AU246" i="5" s="1"/>
  <c r="AV246" i="5" s="1"/>
  <c r="D247" i="5"/>
  <c r="D248" i="5"/>
  <c r="D249" i="5"/>
  <c r="AT249" i="5"/>
  <c r="AU249" i="5" s="1"/>
  <c r="AV249" i="5" s="1"/>
  <c r="D250" i="5"/>
  <c r="AT250" i="5" s="1"/>
  <c r="AU250" i="5" s="1"/>
  <c r="AV250" i="5" s="1"/>
  <c r="D251" i="5"/>
  <c r="D252" i="5"/>
  <c r="AT252" i="5" s="1"/>
  <c r="AU252" i="5" s="1"/>
  <c r="AV252" i="5" s="1"/>
  <c r="D253" i="5"/>
  <c r="AT253" i="5"/>
  <c r="AU253" i="5"/>
  <c r="AV253" i="5" s="1"/>
  <c r="D254" i="5"/>
  <c r="AT254" i="5"/>
  <c r="AU254" i="5"/>
  <c r="AV254" i="5" s="1"/>
  <c r="D255" i="5"/>
  <c r="D256" i="5"/>
  <c r="D257" i="5"/>
  <c r="D258" i="5"/>
  <c r="D259" i="5"/>
  <c r="D260" i="5"/>
  <c r="D261" i="5"/>
  <c r="AT261" i="5"/>
  <c r="AU261" i="5" s="1"/>
  <c r="AV261" i="5" s="1"/>
  <c r="D262" i="5"/>
  <c r="AT262" i="5" s="1"/>
  <c r="AU262" i="5" s="1"/>
  <c r="AV262" i="5" s="1"/>
  <c r="D263" i="5"/>
  <c r="D264" i="5"/>
  <c r="AT264" i="5" s="1"/>
  <c r="AU264" i="5" s="1"/>
  <c r="AV264" i="5" s="1"/>
  <c r="D265" i="5"/>
  <c r="AT265" i="5"/>
  <c r="AU265" i="5" s="1"/>
  <c r="AV265" i="5" s="1"/>
  <c r="D266" i="5"/>
  <c r="D267" i="5"/>
  <c r="D268" i="5"/>
  <c r="D269" i="5"/>
  <c r="AT269" i="5" s="1"/>
  <c r="AU269" i="5" s="1"/>
  <c r="AV269" i="5" s="1"/>
  <c r="D270" i="5"/>
  <c r="D271" i="5"/>
  <c r="D272" i="5"/>
  <c r="D273" i="5"/>
  <c r="AT273" i="5"/>
  <c r="AU273" i="5" s="1"/>
  <c r="AV273" i="5" s="1"/>
  <c r="D274" i="5"/>
  <c r="AT274" i="5" s="1"/>
  <c r="AU274" i="5" s="1"/>
  <c r="AV274" i="5" s="1"/>
  <c r="D275" i="5"/>
  <c r="D276" i="5"/>
  <c r="AT276" i="5" s="1"/>
  <c r="AU276" i="5" s="1"/>
  <c r="AV276" i="5" s="1"/>
  <c r="D277" i="5"/>
  <c r="AT277" i="5"/>
  <c r="AU277" i="5" s="1"/>
  <c r="AV277" i="5" s="1"/>
  <c r="D278" i="5"/>
  <c r="AT278" i="5"/>
  <c r="AU278" i="5"/>
  <c r="AV278" i="5" s="1"/>
  <c r="D279" i="5"/>
  <c r="D280" i="5"/>
  <c r="D281" i="5"/>
  <c r="AT281" i="5" s="1"/>
  <c r="AU281" i="5" s="1"/>
  <c r="AV281" i="5" s="1"/>
  <c r="D282" i="5"/>
  <c r="D283" i="5"/>
  <c r="AT283" i="5" s="1"/>
  <c r="AU283" i="5" s="1"/>
  <c r="AV283" i="5" s="1"/>
  <c r="D284" i="5"/>
  <c r="D285" i="5"/>
  <c r="AT285" i="5" s="1"/>
  <c r="AU285" i="5" s="1"/>
  <c r="AV285" i="5" s="1"/>
  <c r="D286" i="5"/>
  <c r="AT286" i="5" s="1"/>
  <c r="AU286" i="5" s="1"/>
  <c r="AV286" i="5" s="1"/>
  <c r="D287" i="5"/>
  <c r="D288" i="5"/>
  <c r="D289" i="5"/>
  <c r="AT289" i="5" s="1"/>
  <c r="AU289" i="5" s="1"/>
  <c r="AV289" i="5" s="1"/>
  <c r="D290" i="5"/>
  <c r="AT290" i="5" s="1"/>
  <c r="AU290" i="5" s="1"/>
  <c r="AV290" i="5" s="1"/>
  <c r="D291" i="5"/>
  <c r="D292" i="5"/>
  <c r="D293" i="5"/>
  <c r="AT293" i="5" s="1"/>
  <c r="AU293" i="5" s="1"/>
  <c r="AV293" i="5" s="1"/>
  <c r="D294" i="5"/>
  <c r="AT294" i="5"/>
  <c r="AU294" i="5" s="1"/>
  <c r="AV294" i="5" s="1"/>
  <c r="D295" i="5"/>
  <c r="D296" i="5"/>
  <c r="D297" i="5"/>
  <c r="AT297" i="5" s="1"/>
  <c r="AU297" i="5" s="1"/>
  <c r="AV297" i="5" s="1"/>
  <c r="D298" i="5"/>
  <c r="AT298" i="5"/>
  <c r="AU298" i="5" s="1"/>
  <c r="AV298" i="5" s="1"/>
  <c r="D299" i="5"/>
  <c r="D300" i="5"/>
  <c r="D301" i="5"/>
  <c r="AT301" i="5" s="1"/>
  <c r="AU301" i="5" s="1"/>
  <c r="AV301" i="5" s="1"/>
  <c r="D302" i="5"/>
  <c r="AT302" i="5" s="1"/>
  <c r="AU302" i="5" s="1"/>
  <c r="AV302" i="5" s="1"/>
  <c r="D303" i="5"/>
  <c r="D304" i="5"/>
  <c r="AT304" i="5" s="1"/>
  <c r="AU304" i="5" s="1"/>
  <c r="AV304" i="5" s="1"/>
  <c r="D305" i="5"/>
  <c r="AT305" i="5"/>
  <c r="AU305" i="5" s="1"/>
  <c r="AV305" i="5" s="1"/>
  <c r="D306" i="5"/>
  <c r="D307" i="5"/>
  <c r="D308" i="5"/>
  <c r="D309" i="5"/>
  <c r="AT309" i="5" s="1"/>
  <c r="AU309" i="5" s="1"/>
  <c r="AV309" i="5" s="1"/>
  <c r="D310" i="5"/>
  <c r="AT310" i="5" s="1"/>
  <c r="AU310" i="5" s="1"/>
  <c r="AV310" i="5" s="1"/>
  <c r="D311" i="5"/>
  <c r="AT311" i="5" s="1"/>
  <c r="AU311" i="5" s="1"/>
  <c r="AV311" i="5" s="1"/>
  <c r="D312" i="5"/>
  <c r="D313" i="5"/>
  <c r="AT313" i="5" s="1"/>
  <c r="AU313" i="5" s="1"/>
  <c r="AV313" i="5" s="1"/>
  <c r="D314" i="5"/>
  <c r="D315" i="5"/>
  <c r="D316" i="5"/>
  <c r="AT316" i="5" s="1"/>
  <c r="AU316" i="5" s="1"/>
  <c r="AV316" i="5" s="1"/>
  <c r="D317" i="5"/>
  <c r="AT317" i="5" s="1"/>
  <c r="AU317" i="5" s="1"/>
  <c r="AV317" i="5" s="1"/>
  <c r="D318" i="5"/>
  <c r="AT318" i="5" s="1"/>
  <c r="AU318" i="5" s="1"/>
  <c r="AV318" i="5" s="1"/>
  <c r="D319" i="5"/>
  <c r="D320" i="5"/>
  <c r="D321" i="5"/>
  <c r="AT321" i="5" s="1"/>
  <c r="AU321" i="5" s="1"/>
  <c r="AV321" i="5" s="1"/>
  <c r="D322" i="5"/>
  <c r="AT322" i="5" s="1"/>
  <c r="AU322" i="5" s="1"/>
  <c r="AV322" i="5" s="1"/>
  <c r="D323" i="5"/>
  <c r="D324" i="5"/>
  <c r="AP42" i="5"/>
  <c r="AP43" i="5"/>
  <c r="AP44" i="5"/>
  <c r="AP45" i="5"/>
  <c r="AP46" i="5"/>
  <c r="AP47" i="5"/>
  <c r="AP48" i="5"/>
  <c r="AP49" i="5"/>
  <c r="AP50" i="5"/>
  <c r="AQ50" i="5" s="1"/>
  <c r="AP51" i="5"/>
  <c r="AP52" i="5"/>
  <c r="AP53" i="5"/>
  <c r="AP54" i="5"/>
  <c r="AP55" i="5"/>
  <c r="AP56" i="5"/>
  <c r="AP57" i="5"/>
  <c r="AP58" i="5"/>
  <c r="AQ58" i="5" s="1"/>
  <c r="AP59" i="5"/>
  <c r="AP60" i="5"/>
  <c r="AP61" i="5"/>
  <c r="AP62" i="5"/>
  <c r="AP63" i="5"/>
  <c r="AP64" i="5"/>
  <c r="AP65" i="5"/>
  <c r="AP66" i="5"/>
  <c r="AQ66" i="5" s="1"/>
  <c r="AP67" i="5"/>
  <c r="AP68" i="5"/>
  <c r="AP69" i="5"/>
  <c r="AP70" i="5"/>
  <c r="AP71" i="5"/>
  <c r="AP72" i="5"/>
  <c r="AP73" i="5"/>
  <c r="AP74" i="5"/>
  <c r="AQ74" i="5" s="1"/>
  <c r="AP75" i="5"/>
  <c r="AP76" i="5"/>
  <c r="AP77" i="5"/>
  <c r="AP78" i="5"/>
  <c r="AP79" i="5"/>
  <c r="AP80" i="5"/>
  <c r="AP81" i="5"/>
  <c r="AP82" i="5"/>
  <c r="AQ82" i="5" s="1"/>
  <c r="AP83" i="5"/>
  <c r="AP84" i="5"/>
  <c r="AP85" i="5"/>
  <c r="AP86" i="5"/>
  <c r="AP87" i="5"/>
  <c r="AP88" i="5"/>
  <c r="AP89" i="5"/>
  <c r="AP90" i="5"/>
  <c r="AQ90" i="5" s="1"/>
  <c r="AP91" i="5"/>
  <c r="AP92" i="5"/>
  <c r="AP93" i="5"/>
  <c r="AP94" i="5"/>
  <c r="AP95" i="5"/>
  <c r="AP96" i="5"/>
  <c r="AP97" i="5"/>
  <c r="AP98" i="5"/>
  <c r="AQ98" i="5" s="1"/>
  <c r="AP99" i="5"/>
  <c r="AP100" i="5"/>
  <c r="AP101" i="5"/>
  <c r="AP102" i="5"/>
  <c r="AP103" i="5"/>
  <c r="AP104" i="5"/>
  <c r="AP105" i="5"/>
  <c r="AP106" i="5"/>
  <c r="AQ106" i="5" s="1"/>
  <c r="AP107" i="5"/>
  <c r="AP108" i="5"/>
  <c r="AP109" i="5"/>
  <c r="AP110" i="5"/>
  <c r="AP111" i="5"/>
  <c r="AP112" i="5"/>
  <c r="AP113" i="5"/>
  <c r="AP114" i="5"/>
  <c r="AQ114" i="5" s="1"/>
  <c r="AP115" i="5"/>
  <c r="AP116" i="5"/>
  <c r="AP117" i="5"/>
  <c r="AP118" i="5"/>
  <c r="AP119" i="5"/>
  <c r="AP120" i="5"/>
  <c r="AP121" i="5"/>
  <c r="AP122" i="5"/>
  <c r="AQ122" i="5" s="1"/>
  <c r="AP123" i="5"/>
  <c r="AP124" i="5"/>
  <c r="AP125" i="5"/>
  <c r="AP126" i="5"/>
  <c r="AP127" i="5"/>
  <c r="AP128" i="5"/>
  <c r="AP129" i="5"/>
  <c r="AP130" i="5"/>
  <c r="AQ130" i="5" s="1"/>
  <c r="AP131" i="5"/>
  <c r="AP132" i="5"/>
  <c r="AP133" i="5"/>
  <c r="AP134" i="5"/>
  <c r="AP135" i="5"/>
  <c r="AP136" i="5"/>
  <c r="AP137" i="5"/>
  <c r="AP138" i="5"/>
  <c r="AQ138" i="5" s="1"/>
  <c r="AP139" i="5"/>
  <c r="AP140" i="5"/>
  <c r="AP141" i="5"/>
  <c r="AP142" i="5"/>
  <c r="AP143" i="5"/>
  <c r="AP144" i="5"/>
  <c r="AP145" i="5"/>
  <c r="AP146" i="5"/>
  <c r="AQ146" i="5" s="1"/>
  <c r="AP147" i="5"/>
  <c r="AP148" i="5"/>
  <c r="AP149" i="5"/>
  <c r="AP150" i="5"/>
  <c r="AP151" i="5"/>
  <c r="AP152" i="5"/>
  <c r="AP153" i="5"/>
  <c r="AP154" i="5"/>
  <c r="AQ154" i="5" s="1"/>
  <c r="AP155" i="5"/>
  <c r="AP156" i="5"/>
  <c r="AP157" i="5"/>
  <c r="AP158" i="5"/>
  <c r="AP159" i="5"/>
  <c r="AP160" i="5"/>
  <c r="AP41" i="5"/>
  <c r="AT325" i="5"/>
  <c r="AU325" i="5" s="1"/>
  <c r="AV325" i="5" s="1"/>
  <c r="AT209" i="5"/>
  <c r="AU209" i="5" s="1"/>
  <c r="AV209" i="5" s="1"/>
  <c r="AT210" i="5"/>
  <c r="AU210" i="5" s="1"/>
  <c r="AT211" i="5"/>
  <c r="AU211" i="5" s="1"/>
  <c r="AV211" i="5" s="1"/>
  <c r="AT212" i="5"/>
  <c r="AU212" i="5" s="1"/>
  <c r="AV212" i="5" s="1"/>
  <c r="AT215" i="5"/>
  <c r="AU215" i="5" s="1"/>
  <c r="AV215" i="5" s="1"/>
  <c r="AT216" i="5"/>
  <c r="AU216" i="5" s="1"/>
  <c r="AV216" i="5" s="1"/>
  <c r="AT218" i="5"/>
  <c r="AU218" i="5" s="1"/>
  <c r="AV218" i="5" s="1"/>
  <c r="AT219" i="5"/>
  <c r="AU219" i="5" s="1"/>
  <c r="AV219" i="5" s="1"/>
  <c r="AT220" i="5"/>
  <c r="AU220" i="5"/>
  <c r="AV220" i="5" s="1"/>
  <c r="AT223" i="5"/>
  <c r="AU223" i="5" s="1"/>
  <c r="AV223" i="5" s="1"/>
  <c r="AT227" i="5"/>
  <c r="AU227" i="5" s="1"/>
  <c r="AV227" i="5" s="1"/>
  <c r="AT228" i="5"/>
  <c r="AU228" i="5" s="1"/>
  <c r="AV228" i="5" s="1"/>
  <c r="AT231" i="5"/>
  <c r="AU231" i="5" s="1"/>
  <c r="AV231" i="5" s="1"/>
  <c r="AT232" i="5"/>
  <c r="AU232" i="5" s="1"/>
  <c r="AV232" i="5" s="1"/>
  <c r="AT234" i="5"/>
  <c r="AU234" i="5" s="1"/>
  <c r="AV234" i="5" s="1"/>
  <c r="AT235" i="5"/>
  <c r="AU235" i="5" s="1"/>
  <c r="AV235" i="5" s="1"/>
  <c r="AT236" i="5"/>
  <c r="AU236" i="5" s="1"/>
  <c r="AV236" i="5" s="1"/>
  <c r="AT239" i="5"/>
  <c r="AU239" i="5" s="1"/>
  <c r="AV239" i="5" s="1"/>
  <c r="AT240" i="5"/>
  <c r="AU240" i="5" s="1"/>
  <c r="AV240" i="5" s="1"/>
  <c r="AT242" i="5"/>
  <c r="AU242" i="5" s="1"/>
  <c r="AV242" i="5" s="1"/>
  <c r="AT243" i="5"/>
  <c r="AU243" i="5" s="1"/>
  <c r="AV243" i="5" s="1"/>
  <c r="AT244" i="5"/>
  <c r="AU244" i="5"/>
  <c r="AV244" i="5" s="1"/>
  <c r="AT247" i="5"/>
  <c r="AU247" i="5" s="1"/>
  <c r="AV247" i="5" s="1"/>
  <c r="AT248" i="5"/>
  <c r="AU248" i="5" s="1"/>
  <c r="AV248" i="5" s="1"/>
  <c r="AT251" i="5"/>
  <c r="AU251" i="5" s="1"/>
  <c r="AV251" i="5" s="1"/>
  <c r="AT255" i="5"/>
  <c r="AU255" i="5" s="1"/>
  <c r="AV255" i="5" s="1"/>
  <c r="AT256" i="5"/>
  <c r="AU256" i="5" s="1"/>
  <c r="AV256" i="5" s="1"/>
  <c r="AT257" i="5"/>
  <c r="AU257" i="5" s="1"/>
  <c r="AV257" i="5" s="1"/>
  <c r="AT258" i="5"/>
  <c r="AU258" i="5" s="1"/>
  <c r="AV258" i="5" s="1"/>
  <c r="AT259" i="5"/>
  <c r="AU259" i="5" s="1"/>
  <c r="AV259" i="5" s="1"/>
  <c r="AT260" i="5"/>
  <c r="AU260" i="5" s="1"/>
  <c r="AV260" i="5" s="1"/>
  <c r="AT263" i="5"/>
  <c r="AU263" i="5" s="1"/>
  <c r="AV263" i="5" s="1"/>
  <c r="AT266" i="5"/>
  <c r="AU266" i="5" s="1"/>
  <c r="AV266" i="5" s="1"/>
  <c r="AT267" i="5"/>
  <c r="AU267" i="5" s="1"/>
  <c r="AV267" i="5" s="1"/>
  <c r="AT268" i="5"/>
  <c r="AU268" i="5" s="1"/>
  <c r="AV268" i="5" s="1"/>
  <c r="AT270" i="5"/>
  <c r="AU270" i="5"/>
  <c r="AV270" i="5" s="1"/>
  <c r="AT271" i="5"/>
  <c r="AU271" i="5" s="1"/>
  <c r="AV271" i="5" s="1"/>
  <c r="AT272" i="5"/>
  <c r="AU272" i="5" s="1"/>
  <c r="AV272" i="5" s="1"/>
  <c r="AT275" i="5"/>
  <c r="AU275" i="5" s="1"/>
  <c r="AV275" i="5" s="1"/>
  <c r="AT279" i="5"/>
  <c r="AU279" i="5" s="1"/>
  <c r="AV279" i="5" s="1"/>
  <c r="AT280" i="5"/>
  <c r="AU280" i="5" s="1"/>
  <c r="AV280" i="5" s="1"/>
  <c r="AT282" i="5"/>
  <c r="AU282" i="5" s="1"/>
  <c r="AV282" i="5" s="1"/>
  <c r="AT284" i="5"/>
  <c r="AU284" i="5" s="1"/>
  <c r="AV284" i="5" s="1"/>
  <c r="AT287" i="5"/>
  <c r="AU287" i="5" s="1"/>
  <c r="AV287" i="5" s="1"/>
  <c r="AT288" i="5"/>
  <c r="AU288" i="5" s="1"/>
  <c r="AV288" i="5" s="1"/>
  <c r="AT291" i="5"/>
  <c r="AU291" i="5" s="1"/>
  <c r="AV291" i="5" s="1"/>
  <c r="AT292" i="5"/>
  <c r="AU292" i="5" s="1"/>
  <c r="AV292" i="5" s="1"/>
  <c r="AT295" i="5"/>
  <c r="AU295" i="5" s="1"/>
  <c r="AV295" i="5" s="1"/>
  <c r="AT296" i="5"/>
  <c r="AU296" i="5" s="1"/>
  <c r="AV296" i="5" s="1"/>
  <c r="AT299" i="5"/>
  <c r="AU299" i="5" s="1"/>
  <c r="AV299" i="5" s="1"/>
  <c r="AT300" i="5"/>
  <c r="AU300" i="5" s="1"/>
  <c r="AV300" i="5" s="1"/>
  <c r="AT303" i="5"/>
  <c r="AU303" i="5" s="1"/>
  <c r="AV303" i="5" s="1"/>
  <c r="AT306" i="5"/>
  <c r="AU306" i="5" s="1"/>
  <c r="AV306" i="5" s="1"/>
  <c r="AT307" i="5"/>
  <c r="AU307" i="5" s="1"/>
  <c r="AV307" i="5" s="1"/>
  <c r="AT308" i="5"/>
  <c r="AU308" i="5" s="1"/>
  <c r="AV308" i="5" s="1"/>
  <c r="AT312" i="5"/>
  <c r="AU312" i="5" s="1"/>
  <c r="AV312" i="5" s="1"/>
  <c r="AT314" i="5"/>
  <c r="AU314" i="5" s="1"/>
  <c r="AV314" i="5" s="1"/>
  <c r="AT315" i="5"/>
  <c r="AU315" i="5" s="1"/>
  <c r="AV315" i="5" s="1"/>
  <c r="AT319" i="5"/>
  <c r="AU319" i="5" s="1"/>
  <c r="AV319" i="5" s="1"/>
  <c r="AT320" i="5"/>
  <c r="AU320" i="5" s="1"/>
  <c r="AV320" i="5" s="1"/>
  <c r="AT323" i="5"/>
  <c r="AU323" i="5" s="1"/>
  <c r="AV323" i="5" s="1"/>
  <c r="AT324" i="5"/>
  <c r="AU324" i="5" s="1"/>
  <c r="AV324" i="5" s="1"/>
  <c r="AQ41" i="5"/>
  <c r="AQ43" i="5"/>
  <c r="AQ44" i="5"/>
  <c r="AQ45" i="5"/>
  <c r="AQ46" i="5"/>
  <c r="AQ47" i="5"/>
  <c r="AQ48" i="5"/>
  <c r="AQ49" i="5"/>
  <c r="AR49" i="5" s="1"/>
  <c r="AQ51" i="5"/>
  <c r="AQ52" i="5"/>
  <c r="AQ53" i="5"/>
  <c r="AQ54" i="5"/>
  <c r="AQ55" i="5"/>
  <c r="AQ56" i="5"/>
  <c r="AQ57" i="5"/>
  <c r="AQ59" i="5"/>
  <c r="AQ60" i="5"/>
  <c r="AQ61" i="5"/>
  <c r="AQ62" i="5"/>
  <c r="AQ63" i="5"/>
  <c r="AQ64" i="5"/>
  <c r="AQ65" i="5"/>
  <c r="AQ67" i="5"/>
  <c r="AQ68" i="5"/>
  <c r="AQ69" i="5"/>
  <c r="AQ70" i="5"/>
  <c r="AQ71" i="5"/>
  <c r="AQ72" i="5"/>
  <c r="AQ73" i="5"/>
  <c r="AQ75" i="5"/>
  <c r="AQ76" i="5"/>
  <c r="AQ77" i="5"/>
  <c r="AQ78" i="5"/>
  <c r="AQ79" i="5"/>
  <c r="AR79" i="5" s="1"/>
  <c r="AQ80" i="5"/>
  <c r="AQ81" i="5"/>
  <c r="AQ83" i="5"/>
  <c r="AQ84" i="5"/>
  <c r="AQ85" i="5"/>
  <c r="AQ86" i="5"/>
  <c r="AQ87" i="5"/>
  <c r="AQ88" i="5"/>
  <c r="AQ89" i="5"/>
  <c r="AQ91" i="5"/>
  <c r="AQ92" i="5"/>
  <c r="AQ93" i="5"/>
  <c r="AQ94" i="5"/>
  <c r="AQ95" i="5"/>
  <c r="AR95" i="5" s="1"/>
  <c r="AQ96" i="5"/>
  <c r="AQ97" i="5"/>
  <c r="AR97" i="5" s="1"/>
  <c r="AQ99" i="5"/>
  <c r="AQ100" i="5"/>
  <c r="AQ101" i="5"/>
  <c r="AQ102" i="5"/>
  <c r="AQ103" i="5"/>
  <c r="AQ104" i="5"/>
  <c r="AQ105" i="5"/>
  <c r="AQ107" i="5"/>
  <c r="AQ108" i="5"/>
  <c r="AQ109" i="5"/>
  <c r="AQ110" i="5"/>
  <c r="AQ111" i="5"/>
  <c r="AQ112" i="5"/>
  <c r="AQ113" i="5"/>
  <c r="AR113" i="5" s="1"/>
  <c r="AQ115" i="5"/>
  <c r="AQ116" i="5"/>
  <c r="AQ117" i="5"/>
  <c r="AQ118" i="5"/>
  <c r="AQ119" i="5"/>
  <c r="AQ120" i="5"/>
  <c r="AQ121" i="5"/>
  <c r="AQ123" i="5"/>
  <c r="AQ124" i="5"/>
  <c r="AQ125" i="5"/>
  <c r="AQ126" i="5"/>
  <c r="AQ127" i="5"/>
  <c r="AQ128" i="5"/>
  <c r="AQ129" i="5"/>
  <c r="AQ131" i="5"/>
  <c r="AQ132" i="5"/>
  <c r="AQ133" i="5"/>
  <c r="AQ134" i="5"/>
  <c r="AQ135" i="5"/>
  <c r="AQ136" i="5"/>
  <c r="AQ137" i="5"/>
  <c r="AQ139" i="5"/>
  <c r="AQ140" i="5"/>
  <c r="AQ141" i="5"/>
  <c r="AQ142" i="5"/>
  <c r="AQ143" i="5"/>
  <c r="AR143" i="5" s="1"/>
  <c r="AQ144" i="5"/>
  <c r="AQ145" i="5"/>
  <c r="AQ147" i="5"/>
  <c r="AQ148" i="5"/>
  <c r="AQ149" i="5"/>
  <c r="AQ150" i="5"/>
  <c r="AQ151" i="5"/>
  <c r="AQ152" i="5"/>
  <c r="AQ153" i="5"/>
  <c r="AQ155" i="5"/>
  <c r="AQ156" i="5"/>
  <c r="AQ157" i="5"/>
  <c r="AQ158" i="5"/>
  <c r="AQ159" i="5"/>
  <c r="AR159" i="5" s="1"/>
  <c r="AQ160" i="5"/>
  <c r="AV210" i="5"/>
  <c r="AW42" i="5"/>
  <c r="AX42" i="5" s="1"/>
  <c r="AW43" i="5"/>
  <c r="AX43" i="5" s="1"/>
  <c r="AY43" i="5" s="1"/>
  <c r="AW44" i="5"/>
  <c r="AX44" i="5" s="1"/>
  <c r="AW45" i="5"/>
  <c r="AX45" i="5" s="1"/>
  <c r="AW46" i="5"/>
  <c r="AX46" i="5" s="1"/>
  <c r="AW47" i="5"/>
  <c r="AX47" i="5" s="1"/>
  <c r="AY47" i="5" s="1"/>
  <c r="AW48" i="5"/>
  <c r="AX48" i="5"/>
  <c r="AY48" i="5" s="1"/>
  <c r="AW49" i="5"/>
  <c r="AX49" i="5" s="1"/>
  <c r="AY49" i="5" s="1"/>
  <c r="AW50" i="5"/>
  <c r="AX50" i="5" s="1"/>
  <c r="AY50" i="5" s="1"/>
  <c r="AW51" i="5"/>
  <c r="AX51" i="5" s="1"/>
  <c r="AY51" i="5" s="1"/>
  <c r="AW52" i="5"/>
  <c r="AX52" i="5" s="1"/>
  <c r="AY52" i="5" s="1"/>
  <c r="AW53" i="5"/>
  <c r="AX53" i="5" s="1"/>
  <c r="AY53" i="5" s="1"/>
  <c r="AW54" i="5"/>
  <c r="AX54" i="5" s="1"/>
  <c r="AY54" i="5" s="1"/>
  <c r="AW55" i="5"/>
  <c r="AX55" i="5" s="1"/>
  <c r="AY55" i="5" s="1"/>
  <c r="AW56" i="5"/>
  <c r="AX56" i="5"/>
  <c r="AY56" i="5" s="1"/>
  <c r="AW57" i="5"/>
  <c r="AX57" i="5" s="1"/>
  <c r="AY57" i="5"/>
  <c r="AW58" i="5"/>
  <c r="AX58" i="5"/>
  <c r="AY58" i="5" s="1"/>
  <c r="AW59" i="5"/>
  <c r="AX59" i="5" s="1"/>
  <c r="AY59" i="5" s="1"/>
  <c r="AW60" i="5"/>
  <c r="AX60" i="5"/>
  <c r="AY60" i="5"/>
  <c r="AW61" i="5"/>
  <c r="AX61" i="5" s="1"/>
  <c r="AY61" i="5" s="1"/>
  <c r="AW62" i="5"/>
  <c r="AX62" i="5" s="1"/>
  <c r="AY62" i="5" s="1"/>
  <c r="AW63" i="5"/>
  <c r="AX63" i="5" s="1"/>
  <c r="AY63" i="5" s="1"/>
  <c r="AW64" i="5"/>
  <c r="AX64" i="5"/>
  <c r="AY64" i="5" s="1"/>
  <c r="AW65" i="5"/>
  <c r="AX65" i="5" s="1"/>
  <c r="AY65" i="5" s="1"/>
  <c r="AW66" i="5"/>
  <c r="AX66" i="5" s="1"/>
  <c r="AY66" i="5" s="1"/>
  <c r="AW67" i="5"/>
  <c r="AX67" i="5" s="1"/>
  <c r="AY67" i="5" s="1"/>
  <c r="AW68" i="5"/>
  <c r="AX68" i="5" s="1"/>
  <c r="AY68" i="5" s="1"/>
  <c r="AW69" i="5"/>
  <c r="AX69" i="5" s="1"/>
  <c r="AY69" i="5" s="1"/>
  <c r="AW70" i="5"/>
  <c r="AX70" i="5" s="1"/>
  <c r="AY70" i="5" s="1"/>
  <c r="AW71" i="5"/>
  <c r="AX71" i="5" s="1"/>
  <c r="AY71" i="5" s="1"/>
  <c r="AW72" i="5"/>
  <c r="AX72" i="5" s="1"/>
  <c r="AY72" i="5" s="1"/>
  <c r="AW73" i="5"/>
  <c r="AX73" i="5" s="1"/>
  <c r="AY73" i="5" s="1"/>
  <c r="AW74" i="5"/>
  <c r="AX74" i="5" s="1"/>
  <c r="AY74" i="5" s="1"/>
  <c r="AW75" i="5"/>
  <c r="AX75" i="5" s="1"/>
  <c r="AY75" i="5" s="1"/>
  <c r="AW76" i="5"/>
  <c r="AX76" i="5"/>
  <c r="AY76" i="5" s="1"/>
  <c r="AW77" i="5"/>
  <c r="AX77" i="5" s="1"/>
  <c r="AY77" i="5" s="1"/>
  <c r="AW78" i="5"/>
  <c r="AX78" i="5" s="1"/>
  <c r="AY78" i="5" s="1"/>
  <c r="AW79" i="5"/>
  <c r="AX79" i="5" s="1"/>
  <c r="AY79" i="5" s="1"/>
  <c r="AW80" i="5"/>
  <c r="AX80" i="5" s="1"/>
  <c r="AY80" i="5" s="1"/>
  <c r="AW81" i="5"/>
  <c r="AX81" i="5" s="1"/>
  <c r="AY81" i="5" s="1"/>
  <c r="AW82" i="5"/>
  <c r="AX82" i="5" s="1"/>
  <c r="AY82" i="5" s="1"/>
  <c r="AW83" i="5"/>
  <c r="AX83" i="5" s="1"/>
  <c r="AY83" i="5" s="1"/>
  <c r="AW84" i="5"/>
  <c r="AX84" i="5" s="1"/>
  <c r="AY84" i="5" s="1"/>
  <c r="AW85" i="5"/>
  <c r="AX85" i="5" s="1"/>
  <c r="AY85" i="5" s="1"/>
  <c r="AW86" i="5"/>
  <c r="AX86" i="5" s="1"/>
  <c r="AY86" i="5" s="1"/>
  <c r="AW87" i="5"/>
  <c r="AX87" i="5" s="1"/>
  <c r="AY87" i="5" s="1"/>
  <c r="AW88" i="5"/>
  <c r="AX88" i="5" s="1"/>
  <c r="AY88" i="5" s="1"/>
  <c r="AW89" i="5"/>
  <c r="AX89" i="5" s="1"/>
  <c r="AY89" i="5" s="1"/>
  <c r="AW90" i="5"/>
  <c r="AX90" i="5" s="1"/>
  <c r="AY90" i="5" s="1"/>
  <c r="AW91" i="5"/>
  <c r="AX91" i="5" s="1"/>
  <c r="AY91" i="5" s="1"/>
  <c r="AW92" i="5"/>
  <c r="AX92" i="5" s="1"/>
  <c r="AY92" i="5" s="1"/>
  <c r="AW93" i="5"/>
  <c r="AX93" i="5" s="1"/>
  <c r="AY93" i="5" s="1"/>
  <c r="AW94" i="5"/>
  <c r="AX94" i="5" s="1"/>
  <c r="AY94" i="5" s="1"/>
  <c r="AW95" i="5"/>
  <c r="AX95" i="5" s="1"/>
  <c r="AY95" i="5" s="1"/>
  <c r="AW96" i="5"/>
  <c r="AX96" i="5" s="1"/>
  <c r="AY96" i="5" s="1"/>
  <c r="AW97" i="5"/>
  <c r="AX97" i="5" s="1"/>
  <c r="AY97" i="5" s="1"/>
  <c r="AW98" i="5"/>
  <c r="AX98" i="5" s="1"/>
  <c r="AY98" i="5" s="1"/>
  <c r="AW99" i="5"/>
  <c r="AX99" i="5" s="1"/>
  <c r="AY99" i="5" s="1"/>
  <c r="AW100" i="5"/>
  <c r="AX100" i="5"/>
  <c r="AY100" i="5" s="1"/>
  <c r="AW101" i="5"/>
  <c r="AX101" i="5" s="1"/>
  <c r="AY101" i="5" s="1"/>
  <c r="AW102" i="5"/>
  <c r="AX102" i="5" s="1"/>
  <c r="AY102" i="5" s="1"/>
  <c r="AW103" i="5"/>
  <c r="AX103" i="5" s="1"/>
  <c r="AY103" i="5" s="1"/>
  <c r="AW104" i="5"/>
  <c r="AX104" i="5" s="1"/>
  <c r="AY104" i="5" s="1"/>
  <c r="AW105" i="5"/>
  <c r="AX105" i="5" s="1"/>
  <c r="AY105" i="5" s="1"/>
  <c r="AW106" i="5"/>
  <c r="AX106" i="5" s="1"/>
  <c r="AY106" i="5" s="1"/>
  <c r="AW107" i="5"/>
  <c r="AX107" i="5" s="1"/>
  <c r="AY107" i="5" s="1"/>
  <c r="AW108" i="5"/>
  <c r="AX108" i="5" s="1"/>
  <c r="AY108" i="5" s="1"/>
  <c r="AW109" i="5"/>
  <c r="AX109" i="5" s="1"/>
  <c r="AY109" i="5" s="1"/>
  <c r="AW110" i="5"/>
  <c r="AX110" i="5" s="1"/>
  <c r="AY110" i="5" s="1"/>
  <c r="AW111" i="5"/>
  <c r="AX111" i="5" s="1"/>
  <c r="AY111" i="5" s="1"/>
  <c r="AW112" i="5"/>
  <c r="AX112" i="5" s="1"/>
  <c r="AY112" i="5" s="1"/>
  <c r="AW113" i="5"/>
  <c r="AX113" i="5" s="1"/>
  <c r="AY113" i="5" s="1"/>
  <c r="AW114" i="5"/>
  <c r="AX114" i="5" s="1"/>
  <c r="AY114" i="5" s="1"/>
  <c r="AW115" i="5"/>
  <c r="AX115" i="5" s="1"/>
  <c r="AY115" i="5" s="1"/>
  <c r="AW116" i="5"/>
  <c r="AX116" i="5"/>
  <c r="AY116" i="5" s="1"/>
  <c r="AW117" i="5"/>
  <c r="AX117" i="5" s="1"/>
  <c r="AY117" i="5" s="1"/>
  <c r="AW118" i="5"/>
  <c r="AX118" i="5" s="1"/>
  <c r="AY118" i="5" s="1"/>
  <c r="AW119" i="5"/>
  <c r="AX119" i="5" s="1"/>
  <c r="AY119" i="5" s="1"/>
  <c r="AW120" i="5"/>
  <c r="AX120" i="5" s="1"/>
  <c r="AY120" i="5" s="1"/>
  <c r="AW121" i="5"/>
  <c r="AX121" i="5" s="1"/>
  <c r="AY121" i="5" s="1"/>
  <c r="AW122" i="5"/>
  <c r="AX122" i="5" s="1"/>
  <c r="AY122" i="5" s="1"/>
  <c r="AW123" i="5"/>
  <c r="AX123" i="5" s="1"/>
  <c r="AY123" i="5" s="1"/>
  <c r="AW124" i="5"/>
  <c r="AX124" i="5"/>
  <c r="AY124" i="5" s="1"/>
  <c r="AW125" i="5"/>
  <c r="AX125" i="5" s="1"/>
  <c r="AY125" i="5" s="1"/>
  <c r="AW126" i="5"/>
  <c r="AX126" i="5" s="1"/>
  <c r="AY126" i="5" s="1"/>
  <c r="AW127" i="5"/>
  <c r="AX127" i="5" s="1"/>
  <c r="AY127" i="5" s="1"/>
  <c r="AW128" i="5"/>
  <c r="AX128" i="5"/>
  <c r="AY128" i="5" s="1"/>
  <c r="AW129" i="5"/>
  <c r="AX129" i="5" s="1"/>
  <c r="AY129" i="5" s="1"/>
  <c r="AW130" i="5"/>
  <c r="AX130" i="5" s="1"/>
  <c r="AY130" i="5" s="1"/>
  <c r="AW131" i="5"/>
  <c r="AX131" i="5" s="1"/>
  <c r="AY131" i="5" s="1"/>
  <c r="AW132" i="5"/>
  <c r="AX132" i="5" s="1"/>
  <c r="AY132" i="5" s="1"/>
  <c r="AW133" i="5"/>
  <c r="AX133" i="5" s="1"/>
  <c r="AY133" i="5" s="1"/>
  <c r="AW134" i="5"/>
  <c r="AX134" i="5" s="1"/>
  <c r="AY134" i="5" s="1"/>
  <c r="AW135" i="5"/>
  <c r="AX135" i="5" s="1"/>
  <c r="AY135" i="5" s="1"/>
  <c r="AW136" i="5"/>
  <c r="AX136" i="5" s="1"/>
  <c r="AY136" i="5" s="1"/>
  <c r="AW137" i="5"/>
  <c r="AX137" i="5" s="1"/>
  <c r="AY137" i="5" s="1"/>
  <c r="AW138" i="5"/>
  <c r="AX138" i="5" s="1"/>
  <c r="AY138" i="5" s="1"/>
  <c r="AW139" i="5"/>
  <c r="AX139" i="5" s="1"/>
  <c r="AY139" i="5" s="1"/>
  <c r="AW140" i="5"/>
  <c r="AX140" i="5" s="1"/>
  <c r="AY140" i="5" s="1"/>
  <c r="AW141" i="5"/>
  <c r="AX141" i="5" s="1"/>
  <c r="AY141" i="5" s="1"/>
  <c r="AW142" i="5"/>
  <c r="AX142" i="5" s="1"/>
  <c r="AY142" i="5" s="1"/>
  <c r="AW143" i="5"/>
  <c r="AX143" i="5" s="1"/>
  <c r="AY143" i="5" s="1"/>
  <c r="AW144" i="5"/>
  <c r="AX144" i="5"/>
  <c r="AY144" i="5" s="1"/>
  <c r="AW145" i="5"/>
  <c r="AX145" i="5" s="1"/>
  <c r="AY145" i="5" s="1"/>
  <c r="AW146" i="5"/>
  <c r="AX146" i="5" s="1"/>
  <c r="AY146" i="5" s="1"/>
  <c r="AW147" i="5"/>
  <c r="AX147" i="5" s="1"/>
  <c r="AY147" i="5" s="1"/>
  <c r="AW148" i="5"/>
  <c r="AX148" i="5" s="1"/>
  <c r="AY148" i="5" s="1"/>
  <c r="AW149" i="5"/>
  <c r="AX149" i="5" s="1"/>
  <c r="AY149" i="5" s="1"/>
  <c r="AW150" i="5"/>
  <c r="AX150" i="5" s="1"/>
  <c r="AY150" i="5" s="1"/>
  <c r="AW151" i="5"/>
  <c r="AX151" i="5"/>
  <c r="AY151" i="5" s="1"/>
  <c r="AW152" i="5"/>
  <c r="AX152" i="5" s="1"/>
  <c r="AY152" i="5" s="1"/>
  <c r="AW153" i="5"/>
  <c r="AX153" i="5" s="1"/>
  <c r="AY153" i="5" s="1"/>
  <c r="AW154" i="5"/>
  <c r="AX154" i="5" s="1"/>
  <c r="AY154" i="5" s="1"/>
  <c r="AW155" i="5"/>
  <c r="AX155" i="5" s="1"/>
  <c r="AY155" i="5" s="1"/>
  <c r="AW156" i="5"/>
  <c r="AX156" i="5" s="1"/>
  <c r="AY156" i="5" s="1"/>
  <c r="AW157" i="5"/>
  <c r="AX157" i="5"/>
  <c r="AY157" i="5" s="1"/>
  <c r="AW158" i="5"/>
  <c r="AX158" i="5" s="1"/>
  <c r="AY158" i="5" s="1"/>
  <c r="AW159" i="5"/>
  <c r="AX159" i="5" s="1"/>
  <c r="AY159" i="5" s="1"/>
  <c r="AW41" i="5"/>
  <c r="AX41" i="5" s="1"/>
  <c r="AY41" i="5" s="1"/>
  <c r="C162" i="5"/>
  <c r="AT42" i="5"/>
  <c r="AU42" i="5"/>
  <c r="AT43" i="5"/>
  <c r="AU43" i="5"/>
  <c r="AT44" i="5"/>
  <c r="AU44" i="5"/>
  <c r="AT45" i="5"/>
  <c r="AU45" i="5"/>
  <c r="AT46" i="5"/>
  <c r="AU46" i="5"/>
  <c r="AT47" i="5"/>
  <c r="AU47" i="5"/>
  <c r="AT48" i="5"/>
  <c r="AU48" i="5"/>
  <c r="AT49" i="5"/>
  <c r="AU49" i="5"/>
  <c r="AT50" i="5"/>
  <c r="AU50" i="5"/>
  <c r="AT51" i="5"/>
  <c r="AU51" i="5"/>
  <c r="AT52" i="5"/>
  <c r="AU52" i="5"/>
  <c r="AT53" i="5"/>
  <c r="AU53" i="5"/>
  <c r="AT54" i="5"/>
  <c r="AU54" i="5"/>
  <c r="AT55" i="5"/>
  <c r="AU55" i="5"/>
  <c r="AT56" i="5"/>
  <c r="AU56" i="5"/>
  <c r="AT57" i="5"/>
  <c r="AU57" i="5"/>
  <c r="AT58" i="5"/>
  <c r="AU58" i="5"/>
  <c r="AT59" i="5"/>
  <c r="AU59" i="5"/>
  <c r="AT60" i="5"/>
  <c r="AU60" i="5"/>
  <c r="AT61" i="5"/>
  <c r="AU61" i="5"/>
  <c r="AT62" i="5"/>
  <c r="AU62" i="5"/>
  <c r="AT63" i="5"/>
  <c r="AU63" i="5"/>
  <c r="AT64" i="5"/>
  <c r="AU64" i="5"/>
  <c r="AT65" i="5"/>
  <c r="AU65" i="5"/>
  <c r="AT66" i="5"/>
  <c r="AU66" i="5"/>
  <c r="AT67" i="5"/>
  <c r="AU67" i="5"/>
  <c r="AT68" i="5"/>
  <c r="AU68" i="5"/>
  <c r="AT69" i="5"/>
  <c r="AU69" i="5"/>
  <c r="AT70" i="5"/>
  <c r="AU70" i="5"/>
  <c r="AT71" i="5"/>
  <c r="AU71" i="5"/>
  <c r="AT72" i="5"/>
  <c r="AU72" i="5"/>
  <c r="AT73" i="5"/>
  <c r="AU73" i="5"/>
  <c r="AT74" i="5"/>
  <c r="AU74" i="5"/>
  <c r="AT75" i="5"/>
  <c r="AU75" i="5"/>
  <c r="AT76" i="5"/>
  <c r="AU76" i="5"/>
  <c r="AT77" i="5"/>
  <c r="AU77" i="5"/>
  <c r="AT78" i="5"/>
  <c r="AU78" i="5"/>
  <c r="AT79" i="5"/>
  <c r="AU79" i="5"/>
  <c r="AT80" i="5"/>
  <c r="AU80" i="5"/>
  <c r="AT81" i="5"/>
  <c r="AU81" i="5"/>
  <c r="AT82" i="5"/>
  <c r="AU82" i="5"/>
  <c r="AT83" i="5"/>
  <c r="AU83" i="5"/>
  <c r="AT84" i="5"/>
  <c r="AU84" i="5"/>
  <c r="AT85" i="5"/>
  <c r="AU85" i="5"/>
  <c r="AT86" i="5"/>
  <c r="AU86" i="5"/>
  <c r="AT87" i="5"/>
  <c r="AU87" i="5"/>
  <c r="AT88" i="5"/>
  <c r="AU88" i="5"/>
  <c r="AT89" i="5"/>
  <c r="AU89" i="5"/>
  <c r="AT90" i="5"/>
  <c r="AU90" i="5"/>
  <c r="AT91" i="5"/>
  <c r="AU91" i="5"/>
  <c r="AT92" i="5"/>
  <c r="AU92" i="5"/>
  <c r="AT93" i="5"/>
  <c r="AU93" i="5"/>
  <c r="AT94" i="5"/>
  <c r="AU94" i="5"/>
  <c r="AT95" i="5"/>
  <c r="AU95" i="5"/>
  <c r="AT96" i="5"/>
  <c r="AU96" i="5"/>
  <c r="AT97" i="5"/>
  <c r="AU97" i="5"/>
  <c r="AT98" i="5"/>
  <c r="AU98" i="5"/>
  <c r="AT99" i="5"/>
  <c r="AU99" i="5"/>
  <c r="AT100" i="5"/>
  <c r="AU100" i="5"/>
  <c r="AT101" i="5"/>
  <c r="AU101" i="5"/>
  <c r="AT102" i="5"/>
  <c r="AU102" i="5"/>
  <c r="AT103" i="5"/>
  <c r="AU103" i="5"/>
  <c r="AT104" i="5"/>
  <c r="AU104" i="5"/>
  <c r="AT105" i="5"/>
  <c r="AU105" i="5"/>
  <c r="AT106" i="5"/>
  <c r="AU106" i="5"/>
  <c r="AT107" i="5"/>
  <c r="AU107" i="5"/>
  <c r="AT108" i="5"/>
  <c r="AU108" i="5"/>
  <c r="AT109" i="5"/>
  <c r="AU109" i="5"/>
  <c r="AT110" i="5"/>
  <c r="AU110" i="5"/>
  <c r="AT111" i="5"/>
  <c r="AU111" i="5"/>
  <c r="AT112" i="5"/>
  <c r="AU112" i="5"/>
  <c r="AT113" i="5"/>
  <c r="AU113" i="5"/>
  <c r="AT114" i="5"/>
  <c r="AU114" i="5"/>
  <c r="AT115" i="5"/>
  <c r="AU115" i="5"/>
  <c r="AT116" i="5"/>
  <c r="AU116" i="5"/>
  <c r="AT117" i="5"/>
  <c r="AU117" i="5"/>
  <c r="AT118" i="5"/>
  <c r="AU118" i="5"/>
  <c r="AT119" i="5"/>
  <c r="AU119" i="5"/>
  <c r="AT120" i="5"/>
  <c r="AU120" i="5"/>
  <c r="AT121" i="5"/>
  <c r="AU121" i="5"/>
  <c r="AT122" i="5"/>
  <c r="AU122" i="5"/>
  <c r="AT123" i="5"/>
  <c r="AU123" i="5"/>
  <c r="AT124" i="5"/>
  <c r="AU124" i="5"/>
  <c r="AT125" i="5"/>
  <c r="AU125" i="5"/>
  <c r="AT126" i="5"/>
  <c r="AU126" i="5"/>
  <c r="AT127" i="5"/>
  <c r="AU127" i="5"/>
  <c r="AT128" i="5"/>
  <c r="AU128" i="5"/>
  <c r="AT129" i="5"/>
  <c r="AU129" i="5"/>
  <c r="AT130" i="5"/>
  <c r="AU130" i="5"/>
  <c r="AT131" i="5"/>
  <c r="AU131" i="5"/>
  <c r="AT132" i="5"/>
  <c r="AU132" i="5"/>
  <c r="AT133" i="5"/>
  <c r="AU133" i="5"/>
  <c r="AT134" i="5"/>
  <c r="AU134" i="5"/>
  <c r="AT135" i="5"/>
  <c r="AU135" i="5"/>
  <c r="AT136" i="5"/>
  <c r="AU136" i="5"/>
  <c r="AT137" i="5"/>
  <c r="AU137" i="5"/>
  <c r="AT138" i="5"/>
  <c r="AU138" i="5"/>
  <c r="AT139" i="5"/>
  <c r="AU139" i="5"/>
  <c r="AT140" i="5"/>
  <c r="AU140" i="5"/>
  <c r="AT141" i="5"/>
  <c r="AU141" i="5"/>
  <c r="AT142" i="5"/>
  <c r="AU142" i="5"/>
  <c r="AT143" i="5"/>
  <c r="AU143" i="5"/>
  <c r="AT144" i="5"/>
  <c r="AU144" i="5"/>
  <c r="AT145" i="5"/>
  <c r="AU145" i="5"/>
  <c r="AT146" i="5"/>
  <c r="AU146" i="5"/>
  <c r="AT147" i="5"/>
  <c r="AU147" i="5"/>
  <c r="AT148" i="5"/>
  <c r="AU148" i="5"/>
  <c r="AT149" i="5"/>
  <c r="AU149" i="5"/>
  <c r="AT150" i="5"/>
  <c r="AU150" i="5"/>
  <c r="AT151" i="5"/>
  <c r="AU151" i="5"/>
  <c r="AT152" i="5"/>
  <c r="AU152" i="5"/>
  <c r="AT153" i="5"/>
  <c r="AU153" i="5"/>
  <c r="AT154" i="5"/>
  <c r="AU154" i="5"/>
  <c r="AT155" i="5"/>
  <c r="AU155" i="5"/>
  <c r="AT156" i="5"/>
  <c r="AU156" i="5"/>
  <c r="AT157" i="5"/>
  <c r="AU157" i="5"/>
  <c r="AT158" i="5"/>
  <c r="AU158" i="5"/>
  <c r="AT159" i="5"/>
  <c r="AU159" i="5"/>
  <c r="AT160" i="5"/>
  <c r="AU160" i="5"/>
  <c r="AU41" i="5"/>
  <c r="AT41" i="5"/>
  <c r="AT161" i="5"/>
  <c r="AV41" i="5"/>
  <c r="B165" i="5" s="1"/>
  <c r="AY42" i="5"/>
  <c r="AY46" i="5"/>
  <c r="AY45" i="5"/>
  <c r="AY44" i="5"/>
  <c r="AR43" i="5"/>
  <c r="AR44" i="5"/>
  <c r="AR45" i="5"/>
  <c r="AR46" i="5"/>
  <c r="AR47" i="5"/>
  <c r="AR48"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80" i="5"/>
  <c r="AR81" i="5"/>
  <c r="AR82" i="5"/>
  <c r="AR83" i="5"/>
  <c r="AR84" i="5"/>
  <c r="AR85" i="5"/>
  <c r="AR86" i="5"/>
  <c r="AR87" i="5"/>
  <c r="AR88" i="5"/>
  <c r="AR89" i="5"/>
  <c r="AR90" i="5"/>
  <c r="AR91" i="5"/>
  <c r="AR92" i="5"/>
  <c r="AR93" i="5"/>
  <c r="AR94" i="5"/>
  <c r="AR96" i="5"/>
  <c r="AR98" i="5"/>
  <c r="AR99" i="5"/>
  <c r="AR100" i="5"/>
  <c r="AR101" i="5"/>
  <c r="AR102" i="5"/>
  <c r="AR103" i="5"/>
  <c r="AR104" i="5"/>
  <c r="AR105" i="5"/>
  <c r="AR106" i="5"/>
  <c r="AR107" i="5"/>
  <c r="AR108" i="5"/>
  <c r="AR109" i="5"/>
  <c r="AR110" i="5"/>
  <c r="AR111" i="5"/>
  <c r="AR112"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4" i="5"/>
  <c r="AR145" i="5"/>
  <c r="AR146" i="5"/>
  <c r="AR147" i="5"/>
  <c r="AR148" i="5"/>
  <c r="AR149" i="5"/>
  <c r="AR150" i="5"/>
  <c r="AR151" i="5"/>
  <c r="AR152" i="5"/>
  <c r="AR153" i="5"/>
  <c r="AR154" i="5"/>
  <c r="AR155" i="5"/>
  <c r="AR156" i="5"/>
  <c r="AR157" i="5"/>
  <c r="AR158" i="5"/>
  <c r="AR41" i="5"/>
  <c r="AN150" i="5"/>
  <c r="B68" i="4"/>
  <c r="BX38" i="4"/>
  <c r="BX68" i="4"/>
  <c r="BX34" i="4"/>
  <c r="BX35" i="4"/>
  <c r="BX36" i="4"/>
  <c r="BX37" i="4"/>
  <c r="BX39" i="4"/>
  <c r="BX40" i="4"/>
  <c r="BX41" i="4"/>
  <c r="BX42" i="4"/>
  <c r="BX43" i="4"/>
  <c r="BX44" i="4"/>
  <c r="BX45" i="4"/>
  <c r="BX46" i="4"/>
  <c r="BX47" i="4"/>
  <c r="BX48" i="4"/>
  <c r="BX49" i="4"/>
  <c r="BX50" i="4"/>
  <c r="BX51" i="4"/>
  <c r="BX52" i="4"/>
  <c r="BX53" i="4"/>
  <c r="BX54" i="4"/>
  <c r="BX55" i="4"/>
  <c r="BX56" i="4"/>
  <c r="BX57" i="4"/>
  <c r="BX58" i="4"/>
  <c r="BX59" i="4"/>
  <c r="BX60" i="4"/>
  <c r="BX61" i="4"/>
  <c r="BX62" i="4"/>
  <c r="BX63" i="4"/>
  <c r="BX64" i="4"/>
  <c r="BX65" i="4"/>
  <c r="BX66" i="4"/>
  <c r="BX67" i="4"/>
  <c r="BX33" i="4"/>
  <c r="B10" i="17"/>
  <c r="B10" i="16"/>
  <c r="B10" i="15"/>
  <c r="B10" i="13"/>
  <c r="B8" i="11"/>
  <c r="B8" i="10"/>
  <c r="B8" i="9"/>
  <c r="B8" i="8"/>
  <c r="B8" i="7"/>
  <c r="B8" i="6"/>
  <c r="B8" i="5"/>
  <c r="B10" i="4"/>
  <c r="B10" i="3"/>
  <c r="AN123" i="5"/>
  <c r="AN119" i="5"/>
  <c r="AN156" i="5"/>
  <c r="AN126" i="5"/>
  <c r="AN146" i="5"/>
  <c r="AN109" i="5"/>
  <c r="AN81" i="5"/>
  <c r="AN60" i="5"/>
  <c r="AN153" i="5"/>
  <c r="AN62" i="5"/>
  <c r="AN125" i="5"/>
  <c r="AN129" i="5"/>
  <c r="AN121" i="5"/>
  <c r="AN92" i="5"/>
  <c r="AN118" i="5"/>
  <c r="AN70" i="5"/>
  <c r="AN160" i="5"/>
  <c r="AN133" i="5"/>
  <c r="AN108" i="5"/>
  <c r="AN74" i="5"/>
  <c r="AN59" i="5"/>
  <c r="AN68" i="5"/>
  <c r="AN116" i="5"/>
  <c r="AN61" i="5"/>
  <c r="AN94" i="5"/>
  <c r="AN69" i="5"/>
  <c r="AN95" i="5"/>
  <c r="AN63" i="5"/>
  <c r="AN84" i="5"/>
  <c r="AN144" i="5"/>
  <c r="AN65" i="5"/>
  <c r="AN102" i="5"/>
  <c r="AN127" i="5"/>
  <c r="AN115" i="5"/>
  <c r="AN103" i="5"/>
  <c r="AN96" i="5"/>
  <c r="AN152" i="5"/>
  <c r="AN141" i="5"/>
  <c r="AN106" i="5"/>
  <c r="AN107" i="5"/>
  <c r="AN93" i="5"/>
  <c r="AN111" i="5"/>
  <c r="AN97" i="5"/>
  <c r="AN80" i="5"/>
  <c r="AN100" i="5"/>
  <c r="AN148" i="5"/>
  <c r="AN137" i="5"/>
  <c r="AN57" i="5"/>
  <c r="AN157" i="5"/>
  <c r="AN66" i="5"/>
  <c r="AN98" i="5"/>
  <c r="AN67" i="5"/>
  <c r="AN131" i="5"/>
  <c r="AN145" i="5"/>
  <c r="AN71" i="5"/>
  <c r="AN135" i="5"/>
  <c r="AN149" i="5"/>
  <c r="AN104" i="5"/>
  <c r="AN64" i="5"/>
  <c r="AN120" i="5"/>
  <c r="AN73" i="5"/>
  <c r="AN138" i="5"/>
  <c r="AN77" i="5"/>
  <c r="AN78" i="5"/>
  <c r="AN110" i="5"/>
  <c r="AN75" i="5"/>
  <c r="AN139" i="5"/>
  <c r="AN122" i="5"/>
  <c r="AN79" i="5"/>
  <c r="AN143" i="5"/>
  <c r="AN134" i="5"/>
  <c r="AN112" i="5"/>
  <c r="AN72" i="5"/>
  <c r="AN128" i="5"/>
  <c r="AN89" i="5"/>
  <c r="AN158" i="5"/>
  <c r="AN85" i="5"/>
  <c r="AN82" i="5"/>
  <c r="AN114" i="5"/>
  <c r="AN83" i="5"/>
  <c r="AN147" i="5"/>
  <c r="AN142" i="5"/>
  <c r="AN91" i="5"/>
  <c r="AN151" i="5"/>
  <c r="AN154" i="5"/>
  <c r="AN124" i="5"/>
  <c r="AN76" i="5"/>
  <c r="AN136" i="5"/>
  <c r="AN101" i="5"/>
  <c r="AN105" i="5"/>
  <c r="AN86" i="5"/>
  <c r="AN130" i="5"/>
  <c r="AN87" i="5"/>
  <c r="AN155" i="5"/>
  <c r="AN99" i="5"/>
  <c r="AN159" i="5"/>
  <c r="AN132" i="5"/>
  <c r="AN88" i="5"/>
  <c r="AN140" i="5"/>
  <c r="AN113" i="5"/>
  <c r="AN117" i="5"/>
  <c r="AN58" i="5"/>
  <c r="AN90" i="5"/>
  <c r="AR160" i="5"/>
  <c r="Y304" i="11"/>
  <c r="S304" i="11"/>
  <c r="AO299" i="11" s="1"/>
  <c r="AP300" i="11" s="1"/>
  <c r="B313" i="11" s="1"/>
  <c r="AC430" i="8"/>
  <c r="AA430" i="8"/>
  <c r="Y430" i="8"/>
  <c r="W430" i="8"/>
  <c r="U430" i="8"/>
  <c r="S430" i="8"/>
  <c r="Q430" i="8"/>
  <c r="O430" i="8"/>
  <c r="M430" i="8"/>
  <c r="K430" i="8"/>
  <c r="AC290" i="8"/>
  <c r="AA290" i="8"/>
  <c r="Y290" i="8"/>
  <c r="W290" i="8"/>
  <c r="U290" i="8"/>
  <c r="S290" i="8"/>
  <c r="Q290" i="8"/>
  <c r="O290" i="8"/>
  <c r="M290" i="8"/>
  <c r="Y154" i="8"/>
  <c r="S154" i="8"/>
  <c r="M154" i="8"/>
  <c r="AP2473" i="6"/>
  <c r="AD2423" i="6"/>
  <c r="AC2423" i="6"/>
  <c r="AB2423" i="6"/>
  <c r="AA2423" i="6"/>
  <c r="Z2423" i="6"/>
  <c r="Y2423" i="6"/>
  <c r="X2423" i="6"/>
  <c r="W2423" i="6"/>
  <c r="V2423" i="6"/>
  <c r="U2423" i="6"/>
  <c r="T2423" i="6"/>
  <c r="S2423" i="6"/>
  <c r="R2423" i="6"/>
  <c r="Q2423" i="6"/>
  <c r="P2423" i="6"/>
  <c r="AD2297" i="6"/>
  <c r="AC2297" i="6"/>
  <c r="AB2297" i="6"/>
  <c r="AA2297" i="6"/>
  <c r="Z2297" i="6"/>
  <c r="Y2297" i="6"/>
  <c r="X2297" i="6"/>
  <c r="W2297" i="6"/>
  <c r="V2297" i="6"/>
  <c r="U2297" i="6"/>
  <c r="T2297" i="6"/>
  <c r="S2297" i="6"/>
  <c r="R2297" i="6"/>
  <c r="Q2297" i="6"/>
  <c r="P2297" i="6"/>
  <c r="Y2159" i="6"/>
  <c r="S2159" i="6"/>
  <c r="M2159" i="6"/>
  <c r="AD2132" i="6"/>
  <c r="AC2132" i="6"/>
  <c r="AB2132" i="6"/>
  <c r="AA2132" i="6"/>
  <c r="Z2132" i="6"/>
  <c r="Y2132" i="6"/>
  <c r="U2132" i="6"/>
  <c r="AW2131" i="6"/>
  <c r="AV2131" i="6"/>
  <c r="AX2131" i="6" s="1"/>
  <c r="BK2131" i="6" s="1"/>
  <c r="AU2131" i="6"/>
  <c r="AS2131" i="6"/>
  <c r="AR2131" i="6"/>
  <c r="AQ2131" i="6"/>
  <c r="AO2131" i="6"/>
  <c r="AN2131" i="6"/>
  <c r="AM2131" i="6"/>
  <c r="AW2130" i="6"/>
  <c r="AV2130" i="6"/>
  <c r="AU2130" i="6"/>
  <c r="AS2130" i="6"/>
  <c r="AR2130" i="6"/>
  <c r="AQ2130" i="6"/>
  <c r="AO2130" i="6"/>
  <c r="AN2130" i="6"/>
  <c r="AM2130" i="6"/>
  <c r="AK2130" i="6"/>
  <c r="AJ2130" i="6"/>
  <c r="AI2130" i="6"/>
  <c r="AW2129" i="6"/>
  <c r="AV2129" i="6"/>
  <c r="AU2129" i="6"/>
  <c r="AS2129" i="6"/>
  <c r="AR2129" i="6"/>
  <c r="AQ2129" i="6"/>
  <c r="AO2129" i="6"/>
  <c r="AN2129" i="6"/>
  <c r="AM2129" i="6"/>
  <c r="AK2129" i="6"/>
  <c r="AJ2129" i="6"/>
  <c r="AI2129" i="6"/>
  <c r="AW2128" i="6"/>
  <c r="AV2128" i="6"/>
  <c r="AU2128" i="6"/>
  <c r="AS2128" i="6"/>
  <c r="AR2128" i="6"/>
  <c r="AQ2128" i="6"/>
  <c r="AO2128" i="6"/>
  <c r="AN2128" i="6"/>
  <c r="AM2128" i="6"/>
  <c r="AK2128" i="6"/>
  <c r="AJ2128" i="6"/>
  <c r="AI2128" i="6"/>
  <c r="AW2127" i="6"/>
  <c r="AV2127" i="6"/>
  <c r="AU2127" i="6"/>
  <c r="AS2127" i="6"/>
  <c r="AR2127" i="6"/>
  <c r="AQ2127" i="6"/>
  <c r="AO2127" i="6"/>
  <c r="AN2127" i="6"/>
  <c r="AM2127" i="6"/>
  <c r="AK2127" i="6"/>
  <c r="AJ2127" i="6"/>
  <c r="AI2127" i="6"/>
  <c r="AL2127" i="6" s="1"/>
  <c r="AW2126" i="6"/>
  <c r="AV2126" i="6"/>
  <c r="AU2126" i="6"/>
  <c r="AS2126" i="6"/>
  <c r="AR2126" i="6"/>
  <c r="AQ2126" i="6"/>
  <c r="AO2126" i="6"/>
  <c r="AN2126" i="6"/>
  <c r="AM2126" i="6"/>
  <c r="AK2126" i="6"/>
  <c r="AJ2126" i="6"/>
  <c r="AI2126" i="6"/>
  <c r="AW2125" i="6"/>
  <c r="AV2125" i="6"/>
  <c r="AU2125" i="6"/>
  <c r="AS2125" i="6"/>
  <c r="AR2125" i="6"/>
  <c r="AQ2125" i="6"/>
  <c r="AO2125" i="6"/>
  <c r="AN2125" i="6"/>
  <c r="AM2125" i="6"/>
  <c r="AK2125" i="6"/>
  <c r="AJ2125" i="6"/>
  <c r="AI2125" i="6"/>
  <c r="AL2125" i="6" s="1"/>
  <c r="AW2124" i="6"/>
  <c r="AV2124" i="6"/>
  <c r="AU2124" i="6"/>
  <c r="AS2124" i="6"/>
  <c r="AR2124" i="6"/>
  <c r="AQ2124" i="6"/>
  <c r="AO2124" i="6"/>
  <c r="AN2124" i="6"/>
  <c r="AM2124" i="6"/>
  <c r="AK2124" i="6"/>
  <c r="AJ2124" i="6"/>
  <c r="AI2124" i="6"/>
  <c r="AW2123" i="6"/>
  <c r="AV2123" i="6"/>
  <c r="AU2123" i="6"/>
  <c r="AS2123" i="6"/>
  <c r="AR2123" i="6"/>
  <c r="AQ2123" i="6"/>
  <c r="AO2123" i="6"/>
  <c r="AN2123" i="6"/>
  <c r="AM2123" i="6"/>
  <c r="AK2123" i="6"/>
  <c r="AJ2123" i="6"/>
  <c r="AI2123" i="6"/>
  <c r="AL2123" i="6" s="1"/>
  <c r="AW2122" i="6"/>
  <c r="AV2122" i="6"/>
  <c r="AU2122" i="6"/>
  <c r="AS2122" i="6"/>
  <c r="AR2122" i="6"/>
  <c r="AQ2122" i="6"/>
  <c r="AO2122" i="6"/>
  <c r="AN2122" i="6"/>
  <c r="AM2122" i="6"/>
  <c r="AK2122" i="6"/>
  <c r="AJ2122" i="6"/>
  <c r="AI2122" i="6"/>
  <c r="AW2121" i="6"/>
  <c r="AV2121" i="6"/>
  <c r="AU2121" i="6"/>
  <c r="AS2121" i="6"/>
  <c r="AR2121" i="6"/>
  <c r="AQ2121" i="6"/>
  <c r="AO2121" i="6"/>
  <c r="AN2121" i="6"/>
  <c r="AM2121" i="6"/>
  <c r="AK2121" i="6"/>
  <c r="AJ2121" i="6"/>
  <c r="AI2121" i="6"/>
  <c r="AL2121" i="6"/>
  <c r="AW2120" i="6"/>
  <c r="AV2120" i="6"/>
  <c r="AU2120" i="6"/>
  <c r="AS2120" i="6"/>
  <c r="AR2120" i="6"/>
  <c r="AQ2120" i="6"/>
  <c r="AO2120" i="6"/>
  <c r="AN2120" i="6"/>
  <c r="AM2120" i="6"/>
  <c r="AK2120" i="6"/>
  <c r="AJ2120" i="6"/>
  <c r="AI2120" i="6"/>
  <c r="AW2119" i="6"/>
  <c r="AV2119" i="6"/>
  <c r="AU2119" i="6"/>
  <c r="AS2119" i="6"/>
  <c r="AR2119" i="6"/>
  <c r="AQ2119" i="6"/>
  <c r="AO2119" i="6"/>
  <c r="AN2119" i="6"/>
  <c r="AM2119" i="6"/>
  <c r="AK2119" i="6"/>
  <c r="AJ2119" i="6"/>
  <c r="AI2119" i="6"/>
  <c r="AW2118" i="6"/>
  <c r="AV2118" i="6"/>
  <c r="AU2118" i="6"/>
  <c r="AS2118" i="6"/>
  <c r="AR2118" i="6"/>
  <c r="AQ2118" i="6"/>
  <c r="AO2118" i="6"/>
  <c r="AN2118" i="6"/>
  <c r="AM2118" i="6"/>
  <c r="AK2118" i="6"/>
  <c r="AJ2118" i="6"/>
  <c r="AI2118" i="6"/>
  <c r="AW2117" i="6"/>
  <c r="AV2117" i="6"/>
  <c r="AU2117" i="6"/>
  <c r="AS2117" i="6"/>
  <c r="AR2117" i="6"/>
  <c r="AQ2117" i="6"/>
  <c r="AO2117" i="6"/>
  <c r="AN2117" i="6"/>
  <c r="AM2117" i="6"/>
  <c r="AK2117" i="6"/>
  <c r="AJ2117" i="6"/>
  <c r="AI2117" i="6"/>
  <c r="AL2117" i="6"/>
  <c r="AW2116" i="6"/>
  <c r="AV2116" i="6"/>
  <c r="AU2116" i="6"/>
  <c r="AS2116" i="6"/>
  <c r="AR2116" i="6"/>
  <c r="AQ2116" i="6"/>
  <c r="AO2116" i="6"/>
  <c r="AN2116" i="6"/>
  <c r="AM2116" i="6"/>
  <c r="AK2116" i="6"/>
  <c r="AJ2116" i="6"/>
  <c r="AI2116" i="6"/>
  <c r="AW2115" i="6"/>
  <c r="AV2115" i="6"/>
  <c r="AU2115" i="6"/>
  <c r="AS2115" i="6"/>
  <c r="AR2115" i="6"/>
  <c r="AQ2115" i="6"/>
  <c r="AO2115" i="6"/>
  <c r="AN2115" i="6"/>
  <c r="AM2115" i="6"/>
  <c r="AK2115" i="6"/>
  <c r="AJ2115" i="6"/>
  <c r="AI2115" i="6"/>
  <c r="AW2114" i="6"/>
  <c r="AV2114" i="6"/>
  <c r="AU2114" i="6"/>
  <c r="AS2114" i="6"/>
  <c r="AR2114" i="6"/>
  <c r="AQ2114" i="6"/>
  <c r="AO2114" i="6"/>
  <c r="AN2114" i="6"/>
  <c r="AM2114" i="6"/>
  <c r="AK2114" i="6"/>
  <c r="AJ2114" i="6"/>
  <c r="AI2114" i="6"/>
  <c r="AW2113" i="6"/>
  <c r="AV2113" i="6"/>
  <c r="AU2113" i="6"/>
  <c r="AS2113" i="6"/>
  <c r="AR2113" i="6"/>
  <c r="AQ2113" i="6"/>
  <c r="AO2113" i="6"/>
  <c r="AN2113" i="6"/>
  <c r="AM2113" i="6"/>
  <c r="AK2113" i="6"/>
  <c r="AJ2113" i="6"/>
  <c r="AI2113" i="6"/>
  <c r="AL2113" i="6"/>
  <c r="AW2112" i="6"/>
  <c r="AV2112" i="6"/>
  <c r="AU2112" i="6"/>
  <c r="AS2112" i="6"/>
  <c r="AR2112" i="6"/>
  <c r="AQ2112" i="6"/>
  <c r="AO2112" i="6"/>
  <c r="AN2112" i="6"/>
  <c r="AM2112" i="6"/>
  <c r="AK2112" i="6"/>
  <c r="AJ2112" i="6"/>
  <c r="AI2112" i="6"/>
  <c r="AW2111" i="6"/>
  <c r="AV2111" i="6"/>
  <c r="AU2111" i="6"/>
  <c r="AS2111" i="6"/>
  <c r="AR2111" i="6"/>
  <c r="AQ2111" i="6"/>
  <c r="AO2111" i="6"/>
  <c r="AN2111" i="6"/>
  <c r="AM2111" i="6"/>
  <c r="AK2111" i="6"/>
  <c r="AJ2111" i="6"/>
  <c r="AI2111" i="6"/>
  <c r="AL2111" i="6"/>
  <c r="AW2110" i="6"/>
  <c r="AV2110" i="6"/>
  <c r="AU2110" i="6"/>
  <c r="AS2110" i="6"/>
  <c r="AR2110" i="6"/>
  <c r="AQ2110" i="6"/>
  <c r="AO2110" i="6"/>
  <c r="AN2110" i="6"/>
  <c r="AM2110" i="6"/>
  <c r="AK2110" i="6"/>
  <c r="AJ2110" i="6"/>
  <c r="AI2110" i="6"/>
  <c r="AW2109" i="6"/>
  <c r="AV2109" i="6"/>
  <c r="AU2109" i="6"/>
  <c r="AS2109" i="6"/>
  <c r="AR2109" i="6"/>
  <c r="AQ2109" i="6"/>
  <c r="AO2109" i="6"/>
  <c r="AN2109" i="6"/>
  <c r="AM2109" i="6"/>
  <c r="AK2109" i="6"/>
  <c r="AJ2109" i="6"/>
  <c r="AI2109" i="6"/>
  <c r="AW2108" i="6"/>
  <c r="AV2108" i="6"/>
  <c r="AU2108" i="6"/>
  <c r="AS2108" i="6"/>
  <c r="AR2108" i="6"/>
  <c r="AQ2108" i="6"/>
  <c r="AO2108" i="6"/>
  <c r="AN2108" i="6"/>
  <c r="AM2108" i="6"/>
  <c r="AK2108" i="6"/>
  <c r="AJ2108" i="6"/>
  <c r="AI2108" i="6"/>
  <c r="AL2108" i="6" s="1"/>
  <c r="AW2107" i="6"/>
  <c r="AV2107" i="6"/>
  <c r="AU2107" i="6"/>
  <c r="AS2107" i="6"/>
  <c r="AR2107" i="6"/>
  <c r="AQ2107" i="6"/>
  <c r="AT2107" i="6" s="1"/>
  <c r="AO2107" i="6"/>
  <c r="AN2107" i="6"/>
  <c r="AM2107" i="6"/>
  <c r="AP2107" i="6" s="1"/>
  <c r="AK2107" i="6"/>
  <c r="AJ2107" i="6"/>
  <c r="AI2107" i="6"/>
  <c r="AW2106" i="6"/>
  <c r="AV2106" i="6"/>
  <c r="AU2106" i="6"/>
  <c r="AX2106" i="6" s="1"/>
  <c r="AS2106" i="6"/>
  <c r="AR2106" i="6"/>
  <c r="AQ2106" i="6"/>
  <c r="AT2106" i="6" s="1"/>
  <c r="AO2106" i="6"/>
  <c r="AN2106" i="6"/>
  <c r="AM2106" i="6"/>
  <c r="AP2106" i="6" s="1"/>
  <c r="AK2106" i="6"/>
  <c r="AJ2106" i="6"/>
  <c r="AL2106" i="6" s="1"/>
  <c r="AI2106" i="6"/>
  <c r="AW2105" i="6"/>
  <c r="AV2105" i="6"/>
  <c r="AU2105" i="6"/>
  <c r="AX2105" i="6" s="1"/>
  <c r="AS2105" i="6"/>
  <c r="AR2105" i="6"/>
  <c r="AQ2105" i="6"/>
  <c r="AT2105" i="6" s="1"/>
  <c r="AO2105" i="6"/>
  <c r="AN2105" i="6"/>
  <c r="AM2105" i="6"/>
  <c r="AP2105" i="6" s="1"/>
  <c r="AK2105" i="6"/>
  <c r="AJ2105" i="6"/>
  <c r="AI2105" i="6"/>
  <c r="AL2105" i="6"/>
  <c r="AW2104" i="6"/>
  <c r="AV2104" i="6"/>
  <c r="AU2104" i="6"/>
  <c r="AX2104" i="6" s="1"/>
  <c r="AS2104" i="6"/>
  <c r="AR2104" i="6"/>
  <c r="AQ2104" i="6"/>
  <c r="AT2104" i="6" s="1"/>
  <c r="AO2104" i="6"/>
  <c r="AN2104" i="6"/>
  <c r="AM2104" i="6"/>
  <c r="AP2104" i="6" s="1"/>
  <c r="AK2104" i="6"/>
  <c r="AJ2104" i="6"/>
  <c r="AI2104" i="6"/>
  <c r="AW2103" i="6"/>
  <c r="AV2103" i="6"/>
  <c r="AU2103" i="6"/>
  <c r="AX2103" i="6" s="1"/>
  <c r="AS2103" i="6"/>
  <c r="AR2103" i="6"/>
  <c r="AQ2103" i="6"/>
  <c r="AT2103" i="6" s="1"/>
  <c r="AO2103" i="6"/>
  <c r="AN2103" i="6"/>
  <c r="AM2103" i="6"/>
  <c r="AP2103" i="6" s="1"/>
  <c r="AK2103" i="6"/>
  <c r="AJ2103" i="6"/>
  <c r="AI2103" i="6"/>
  <c r="AL2103" i="6" s="1"/>
  <c r="AW2102" i="6"/>
  <c r="AV2102" i="6"/>
  <c r="AU2102" i="6"/>
  <c r="AX2102" i="6" s="1"/>
  <c r="AS2102" i="6"/>
  <c r="AR2102" i="6"/>
  <c r="AQ2102" i="6"/>
  <c r="AT2102" i="6" s="1"/>
  <c r="AO2102" i="6"/>
  <c r="AN2102" i="6"/>
  <c r="AM2102" i="6"/>
  <c r="AP2102" i="6" s="1"/>
  <c r="AK2102" i="6"/>
  <c r="AJ2102" i="6"/>
  <c r="AI2102" i="6"/>
  <c r="AL2102" i="6" s="1"/>
  <c r="AW2101" i="6"/>
  <c r="AV2101" i="6"/>
  <c r="AU2101" i="6"/>
  <c r="AX2101" i="6" s="1"/>
  <c r="AS2101" i="6"/>
  <c r="AR2101" i="6"/>
  <c r="AQ2101" i="6"/>
  <c r="AT2101" i="6" s="1"/>
  <c r="AO2101" i="6"/>
  <c r="AN2101" i="6"/>
  <c r="AM2101" i="6"/>
  <c r="AP2101" i="6" s="1"/>
  <c r="AK2101" i="6"/>
  <c r="AJ2101" i="6"/>
  <c r="AI2101" i="6"/>
  <c r="AW2100" i="6"/>
  <c r="AV2100" i="6"/>
  <c r="AU2100" i="6"/>
  <c r="AX2100" i="6" s="1"/>
  <c r="AS2100" i="6"/>
  <c r="AR2100" i="6"/>
  <c r="AQ2100" i="6"/>
  <c r="AT2100" i="6" s="1"/>
  <c r="AO2100" i="6"/>
  <c r="AN2100" i="6"/>
  <c r="AM2100" i="6"/>
  <c r="AP2100" i="6" s="1"/>
  <c r="AK2100" i="6"/>
  <c r="AJ2100" i="6"/>
  <c r="AI2100" i="6"/>
  <c r="AL2100" i="6" s="1"/>
  <c r="AW2099" i="6"/>
  <c r="AV2099" i="6"/>
  <c r="AU2099" i="6"/>
  <c r="AX2099" i="6" s="1"/>
  <c r="AS2099" i="6"/>
  <c r="AR2099" i="6"/>
  <c r="AQ2099" i="6"/>
  <c r="AT2099" i="6" s="1"/>
  <c r="AO2099" i="6"/>
  <c r="AN2099" i="6"/>
  <c r="AM2099" i="6"/>
  <c r="AP2099" i="6" s="1"/>
  <c r="AK2099" i="6"/>
  <c r="AJ2099" i="6"/>
  <c r="AI2099" i="6"/>
  <c r="AL2099" i="6"/>
  <c r="AW2098" i="6"/>
  <c r="AV2098" i="6"/>
  <c r="AU2098" i="6"/>
  <c r="AX2098" i="6" s="1"/>
  <c r="AS2098" i="6"/>
  <c r="AR2098" i="6"/>
  <c r="AQ2098" i="6"/>
  <c r="AT2098" i="6" s="1"/>
  <c r="AO2098" i="6"/>
  <c r="AN2098" i="6"/>
  <c r="AM2098" i="6"/>
  <c r="AP2098" i="6" s="1"/>
  <c r="AK2098" i="6"/>
  <c r="AJ2098" i="6"/>
  <c r="AI2098" i="6"/>
  <c r="AW2097" i="6"/>
  <c r="AV2097" i="6"/>
  <c r="AU2097" i="6"/>
  <c r="AX2097" i="6" s="1"/>
  <c r="AS2097" i="6"/>
  <c r="AR2097" i="6"/>
  <c r="AQ2097" i="6"/>
  <c r="AT2097" i="6" s="1"/>
  <c r="AO2097" i="6"/>
  <c r="AN2097" i="6"/>
  <c r="AM2097" i="6"/>
  <c r="AP2097" i="6" s="1"/>
  <c r="AK2097" i="6"/>
  <c r="AJ2097" i="6"/>
  <c r="AI2097" i="6"/>
  <c r="AW2096" i="6"/>
  <c r="AV2096" i="6"/>
  <c r="AU2096" i="6"/>
  <c r="AX2096" i="6" s="1"/>
  <c r="AS2096" i="6"/>
  <c r="AR2096" i="6"/>
  <c r="AQ2096" i="6"/>
  <c r="AT2096" i="6" s="1"/>
  <c r="AO2096" i="6"/>
  <c r="AN2096" i="6"/>
  <c r="AM2096" i="6"/>
  <c r="AP2096" i="6" s="1"/>
  <c r="AK2096" i="6"/>
  <c r="AJ2096" i="6"/>
  <c r="AI2096" i="6"/>
  <c r="AL2096" i="6" s="1"/>
  <c r="AW2095" i="6"/>
  <c r="AV2095" i="6"/>
  <c r="AU2095" i="6"/>
  <c r="AX2095" i="6" s="1"/>
  <c r="AS2095" i="6"/>
  <c r="AR2095" i="6"/>
  <c r="AQ2095" i="6"/>
  <c r="AT2095" i="6" s="1"/>
  <c r="AO2095" i="6"/>
  <c r="AN2095" i="6"/>
  <c r="AM2095" i="6"/>
  <c r="AP2095" i="6" s="1"/>
  <c r="AK2095" i="6"/>
  <c r="AJ2095" i="6"/>
  <c r="AI2095" i="6"/>
  <c r="AW2094" i="6"/>
  <c r="AV2094" i="6"/>
  <c r="AU2094" i="6"/>
  <c r="AX2094" i="6" s="1"/>
  <c r="AS2094" i="6"/>
  <c r="AR2094" i="6"/>
  <c r="AQ2094" i="6"/>
  <c r="AT2094" i="6" s="1"/>
  <c r="AO2094" i="6"/>
  <c r="AN2094" i="6"/>
  <c r="AM2094" i="6"/>
  <c r="AP2094" i="6"/>
  <c r="AK2094" i="6"/>
  <c r="AJ2094" i="6"/>
  <c r="AI2094" i="6"/>
  <c r="AL2094" i="6" s="1"/>
  <c r="AW2093" i="6"/>
  <c r="AV2093" i="6"/>
  <c r="AU2093" i="6"/>
  <c r="AX2093" i="6" s="1"/>
  <c r="AS2093" i="6"/>
  <c r="AR2093" i="6"/>
  <c r="AQ2093" i="6"/>
  <c r="AT2093" i="6" s="1"/>
  <c r="AO2093" i="6"/>
  <c r="AN2093" i="6"/>
  <c r="AM2093" i="6"/>
  <c r="AP2093" i="6" s="1"/>
  <c r="AK2093" i="6"/>
  <c r="AJ2093" i="6"/>
  <c r="AI2093" i="6"/>
  <c r="AL2093" i="6"/>
  <c r="AW2092" i="6"/>
  <c r="AV2092" i="6"/>
  <c r="AU2092" i="6"/>
  <c r="AX2092" i="6" s="1"/>
  <c r="AS2092" i="6"/>
  <c r="AR2092" i="6"/>
  <c r="AQ2092" i="6"/>
  <c r="AT2092" i="6" s="1"/>
  <c r="AO2092" i="6"/>
  <c r="AN2092" i="6"/>
  <c r="AM2092" i="6"/>
  <c r="AP2092" i="6" s="1"/>
  <c r="AK2092" i="6"/>
  <c r="AJ2092" i="6"/>
  <c r="AI2092" i="6"/>
  <c r="AL2092" i="6" s="1"/>
  <c r="AW2091" i="6"/>
  <c r="AV2091" i="6"/>
  <c r="AU2091" i="6"/>
  <c r="AX2091" i="6" s="1"/>
  <c r="AS2091" i="6"/>
  <c r="AR2091" i="6"/>
  <c r="AQ2091" i="6"/>
  <c r="AT2091" i="6" s="1"/>
  <c r="AO2091" i="6"/>
  <c r="AN2091" i="6"/>
  <c r="AM2091" i="6"/>
  <c r="AP2091" i="6" s="1"/>
  <c r="AK2091" i="6"/>
  <c r="AJ2091" i="6"/>
  <c r="AI2091" i="6"/>
  <c r="AL2091" i="6"/>
  <c r="AW2090" i="6"/>
  <c r="AV2090" i="6"/>
  <c r="AU2090" i="6"/>
  <c r="AX2090" i="6" s="1"/>
  <c r="AS2090" i="6"/>
  <c r="AR2090" i="6"/>
  <c r="AQ2090" i="6"/>
  <c r="AT2090" i="6" s="1"/>
  <c r="AO2090" i="6"/>
  <c r="AN2090" i="6"/>
  <c r="AM2090" i="6"/>
  <c r="AP2090" i="6" s="1"/>
  <c r="AK2090" i="6"/>
  <c r="AJ2090" i="6"/>
  <c r="AL2090" i="6" s="1"/>
  <c r="AI2090" i="6"/>
  <c r="AW2089" i="6"/>
  <c r="AV2089" i="6"/>
  <c r="AU2089" i="6"/>
  <c r="AX2089" i="6" s="1"/>
  <c r="AS2089" i="6"/>
  <c r="AR2089" i="6"/>
  <c r="AQ2089" i="6"/>
  <c r="AT2089" i="6" s="1"/>
  <c r="AO2089" i="6"/>
  <c r="AN2089" i="6"/>
  <c r="AM2089" i="6"/>
  <c r="AP2089" i="6" s="1"/>
  <c r="AK2089" i="6"/>
  <c r="AJ2089" i="6"/>
  <c r="AI2089" i="6"/>
  <c r="AW2088" i="6"/>
  <c r="AV2088" i="6"/>
  <c r="AU2088" i="6"/>
  <c r="AX2088" i="6" s="1"/>
  <c r="AS2088" i="6"/>
  <c r="AR2088" i="6"/>
  <c r="AQ2088" i="6"/>
  <c r="AT2088" i="6" s="1"/>
  <c r="AO2088" i="6"/>
  <c r="AN2088" i="6"/>
  <c r="AM2088" i="6"/>
  <c r="AP2088" i="6" s="1"/>
  <c r="AK2088" i="6"/>
  <c r="AJ2088" i="6"/>
  <c r="AI2088" i="6"/>
  <c r="AW2087" i="6"/>
  <c r="AV2087" i="6"/>
  <c r="AU2087" i="6"/>
  <c r="AX2087" i="6" s="1"/>
  <c r="AS2087" i="6"/>
  <c r="AR2087" i="6"/>
  <c r="AQ2087" i="6"/>
  <c r="AT2087" i="6" s="1"/>
  <c r="AO2087" i="6"/>
  <c r="AN2087" i="6"/>
  <c r="AM2087" i="6"/>
  <c r="AP2087" i="6" s="1"/>
  <c r="AK2087" i="6"/>
  <c r="AJ2087" i="6"/>
  <c r="AI2087" i="6"/>
  <c r="AL2087" i="6" s="1"/>
  <c r="AW2086" i="6"/>
  <c r="AV2086" i="6"/>
  <c r="AU2086" i="6"/>
  <c r="AX2086" i="6" s="1"/>
  <c r="AS2086" i="6"/>
  <c r="AR2086" i="6"/>
  <c r="AQ2086" i="6"/>
  <c r="AT2086" i="6" s="1"/>
  <c r="AO2086" i="6"/>
  <c r="AN2086" i="6"/>
  <c r="AM2086" i="6"/>
  <c r="AP2086" i="6" s="1"/>
  <c r="AK2086" i="6"/>
  <c r="AL2086" i="6" s="1"/>
  <c r="AJ2086" i="6"/>
  <c r="AI2086" i="6"/>
  <c r="AW2085" i="6"/>
  <c r="AV2085" i="6"/>
  <c r="AU2085" i="6"/>
  <c r="AX2085" i="6" s="1"/>
  <c r="AS2085" i="6"/>
  <c r="AR2085" i="6"/>
  <c r="AQ2085" i="6"/>
  <c r="AT2085" i="6" s="1"/>
  <c r="AO2085" i="6"/>
  <c r="AN2085" i="6"/>
  <c r="AM2085" i="6"/>
  <c r="AP2085" i="6" s="1"/>
  <c r="AK2085" i="6"/>
  <c r="AJ2085" i="6"/>
  <c r="AL2085" i="6" s="1"/>
  <c r="AI2085" i="6"/>
  <c r="AW2084" i="6"/>
  <c r="AV2084" i="6"/>
  <c r="AU2084" i="6"/>
  <c r="AX2084" i="6" s="1"/>
  <c r="AS2084" i="6"/>
  <c r="AR2084" i="6"/>
  <c r="AQ2084" i="6"/>
  <c r="AT2084" i="6" s="1"/>
  <c r="AO2084" i="6"/>
  <c r="AN2084" i="6"/>
  <c r="AM2084" i="6"/>
  <c r="AP2084" i="6" s="1"/>
  <c r="AK2084" i="6"/>
  <c r="AJ2084" i="6"/>
  <c r="AI2084" i="6"/>
  <c r="AL2084" i="6" s="1"/>
  <c r="AW2083" i="6"/>
  <c r="AV2083" i="6"/>
  <c r="AU2083" i="6"/>
  <c r="AX2083" i="6" s="1"/>
  <c r="AS2083" i="6"/>
  <c r="AR2083" i="6"/>
  <c r="AQ2083" i="6"/>
  <c r="AT2083" i="6" s="1"/>
  <c r="AO2083" i="6"/>
  <c r="AN2083" i="6"/>
  <c r="AM2083" i="6"/>
  <c r="AP2083" i="6" s="1"/>
  <c r="AK2083" i="6"/>
  <c r="AJ2083" i="6"/>
  <c r="AI2083" i="6"/>
  <c r="AL2083" i="6" s="1"/>
  <c r="BK2083" i="6" s="1"/>
  <c r="BL2083" i="6" s="1"/>
  <c r="AW2082" i="6"/>
  <c r="AV2082" i="6"/>
  <c r="AU2082" i="6"/>
  <c r="AX2082" i="6" s="1"/>
  <c r="AS2082" i="6"/>
  <c r="AR2082" i="6"/>
  <c r="AQ2082" i="6"/>
  <c r="AT2082" i="6" s="1"/>
  <c r="AO2082" i="6"/>
  <c r="AN2082" i="6"/>
  <c r="AM2082" i="6"/>
  <c r="AP2082" i="6" s="1"/>
  <c r="AK2082" i="6"/>
  <c r="AJ2082" i="6"/>
  <c r="AL2082" i="6" s="1"/>
  <c r="AI2082" i="6"/>
  <c r="AW2081" i="6"/>
  <c r="AV2081" i="6"/>
  <c r="AU2081" i="6"/>
  <c r="AX2081" i="6" s="1"/>
  <c r="AS2081" i="6"/>
  <c r="AR2081" i="6"/>
  <c r="AQ2081" i="6"/>
  <c r="AT2081" i="6" s="1"/>
  <c r="AO2081" i="6"/>
  <c r="AN2081" i="6"/>
  <c r="AM2081" i="6"/>
  <c r="AP2081" i="6" s="1"/>
  <c r="AK2081" i="6"/>
  <c r="AJ2081" i="6"/>
  <c r="AI2081" i="6"/>
  <c r="AW2080" i="6"/>
  <c r="AV2080" i="6"/>
  <c r="AU2080" i="6"/>
  <c r="AX2080" i="6" s="1"/>
  <c r="AS2080" i="6"/>
  <c r="AR2080" i="6"/>
  <c r="AQ2080" i="6"/>
  <c r="AT2080" i="6" s="1"/>
  <c r="AO2080" i="6"/>
  <c r="AN2080" i="6"/>
  <c r="AM2080" i="6"/>
  <c r="AP2080" i="6" s="1"/>
  <c r="AK2080" i="6"/>
  <c r="AJ2080" i="6"/>
  <c r="AI2080" i="6"/>
  <c r="AL2080" i="6"/>
  <c r="AW2079" i="6"/>
  <c r="AV2079" i="6"/>
  <c r="AU2079" i="6"/>
  <c r="AX2079" i="6" s="1"/>
  <c r="AS2079" i="6"/>
  <c r="AR2079" i="6"/>
  <c r="AQ2079" i="6"/>
  <c r="AT2079" i="6" s="1"/>
  <c r="AO2079" i="6"/>
  <c r="AN2079" i="6"/>
  <c r="AM2079" i="6"/>
  <c r="AP2079" i="6" s="1"/>
  <c r="AK2079" i="6"/>
  <c r="AJ2079" i="6"/>
  <c r="AI2079" i="6"/>
  <c r="AW2078" i="6"/>
  <c r="AV2078" i="6"/>
  <c r="AU2078" i="6"/>
  <c r="AX2078" i="6" s="1"/>
  <c r="AS2078" i="6"/>
  <c r="AR2078" i="6"/>
  <c r="AQ2078" i="6"/>
  <c r="AT2078" i="6" s="1"/>
  <c r="AO2078" i="6"/>
  <c r="AN2078" i="6"/>
  <c r="AM2078" i="6"/>
  <c r="AP2078" i="6" s="1"/>
  <c r="AK2078" i="6"/>
  <c r="AJ2078" i="6"/>
  <c r="AI2078" i="6"/>
  <c r="AL2078" i="6" s="1"/>
  <c r="AW2077" i="6"/>
  <c r="AV2077" i="6"/>
  <c r="AU2077" i="6"/>
  <c r="AX2077" i="6" s="1"/>
  <c r="AS2077" i="6"/>
  <c r="AR2077" i="6"/>
  <c r="AQ2077" i="6"/>
  <c r="AT2077" i="6" s="1"/>
  <c r="AO2077" i="6"/>
  <c r="AN2077" i="6"/>
  <c r="AM2077" i="6"/>
  <c r="AP2077" i="6" s="1"/>
  <c r="AK2077" i="6"/>
  <c r="AJ2077" i="6"/>
  <c r="AI2077" i="6"/>
  <c r="AL2077" i="6"/>
  <c r="AW2076" i="6"/>
  <c r="AV2076" i="6"/>
  <c r="AU2076" i="6"/>
  <c r="AX2076" i="6" s="1"/>
  <c r="AS2076" i="6"/>
  <c r="AR2076" i="6"/>
  <c r="AQ2076" i="6"/>
  <c r="AT2076" i="6" s="1"/>
  <c r="AO2076" i="6"/>
  <c r="AN2076" i="6"/>
  <c r="AM2076" i="6"/>
  <c r="AP2076" i="6" s="1"/>
  <c r="AK2076" i="6"/>
  <c r="AJ2076" i="6"/>
  <c r="AI2076" i="6"/>
  <c r="AL2076" i="6"/>
  <c r="AW2075" i="6"/>
  <c r="AV2075" i="6"/>
  <c r="AU2075" i="6"/>
  <c r="AX2075" i="6" s="1"/>
  <c r="AS2075" i="6"/>
  <c r="AR2075" i="6"/>
  <c r="AQ2075" i="6"/>
  <c r="AT2075" i="6" s="1"/>
  <c r="AO2075" i="6"/>
  <c r="AN2075" i="6"/>
  <c r="AM2075" i="6"/>
  <c r="AP2075" i="6" s="1"/>
  <c r="AK2075" i="6"/>
  <c r="AJ2075" i="6"/>
  <c r="AI2075" i="6"/>
  <c r="AW2074" i="6"/>
  <c r="AV2074" i="6"/>
  <c r="AU2074" i="6"/>
  <c r="AX2074" i="6" s="1"/>
  <c r="AS2074" i="6"/>
  <c r="AR2074" i="6"/>
  <c r="AQ2074" i="6"/>
  <c r="AT2074" i="6" s="1"/>
  <c r="AO2074" i="6"/>
  <c r="AN2074" i="6"/>
  <c r="AM2074" i="6"/>
  <c r="AP2074" i="6" s="1"/>
  <c r="AK2074" i="6"/>
  <c r="AJ2074" i="6"/>
  <c r="AL2074" i="6" s="1"/>
  <c r="AI2074" i="6"/>
  <c r="AW2073" i="6"/>
  <c r="AV2073" i="6"/>
  <c r="AU2073" i="6"/>
  <c r="AX2073" i="6" s="1"/>
  <c r="AS2073" i="6"/>
  <c r="AR2073" i="6"/>
  <c r="AQ2073" i="6"/>
  <c r="AT2073" i="6" s="1"/>
  <c r="AO2073" i="6"/>
  <c r="AN2073" i="6"/>
  <c r="AM2073" i="6"/>
  <c r="AP2073" i="6" s="1"/>
  <c r="AK2073" i="6"/>
  <c r="AJ2073" i="6"/>
  <c r="AI2073" i="6"/>
  <c r="AL2073" i="6" s="1"/>
  <c r="AW2072" i="6"/>
  <c r="AV2072" i="6"/>
  <c r="AU2072" i="6"/>
  <c r="AX2072" i="6" s="1"/>
  <c r="AS2072" i="6"/>
  <c r="AR2072" i="6"/>
  <c r="AQ2072" i="6"/>
  <c r="AT2072" i="6" s="1"/>
  <c r="AO2072" i="6"/>
  <c r="AN2072" i="6"/>
  <c r="AM2072" i="6"/>
  <c r="AP2072" i="6" s="1"/>
  <c r="AK2072" i="6"/>
  <c r="AJ2072" i="6"/>
  <c r="AI2072" i="6"/>
  <c r="AL2072" i="6" s="1"/>
  <c r="AW2071" i="6"/>
  <c r="AV2071" i="6"/>
  <c r="AU2071" i="6"/>
  <c r="AX2071" i="6" s="1"/>
  <c r="AS2071" i="6"/>
  <c r="AR2071" i="6"/>
  <c r="AQ2071" i="6"/>
  <c r="AT2071" i="6" s="1"/>
  <c r="AO2071" i="6"/>
  <c r="AN2071" i="6"/>
  <c r="AM2071" i="6"/>
  <c r="AP2071" i="6" s="1"/>
  <c r="AJ2071" i="6"/>
  <c r="AI2071" i="6"/>
  <c r="AW2070" i="6"/>
  <c r="AV2070" i="6"/>
  <c r="AU2070" i="6"/>
  <c r="AX2070" i="6" s="1"/>
  <c r="AS2070" i="6"/>
  <c r="AR2070" i="6"/>
  <c r="AQ2070" i="6"/>
  <c r="AT2070" i="6" s="1"/>
  <c r="AO2070" i="6"/>
  <c r="AN2070" i="6"/>
  <c r="AM2070" i="6"/>
  <c r="AP2070" i="6" s="1"/>
  <c r="AK2070" i="6"/>
  <c r="AJ2070" i="6"/>
  <c r="AI2070" i="6"/>
  <c r="AL2070" i="6"/>
  <c r="AW2069" i="6"/>
  <c r="AV2069" i="6"/>
  <c r="AU2069" i="6"/>
  <c r="AX2069" i="6" s="1"/>
  <c r="AQ2069" i="6"/>
  <c r="AR2069" i="6"/>
  <c r="AS2069" i="6"/>
  <c r="AT2069" i="6"/>
  <c r="AO2069" i="6"/>
  <c r="AN2069" i="6"/>
  <c r="AM2069" i="6"/>
  <c r="AP2069" i="6" s="1"/>
  <c r="AK2069" i="6"/>
  <c r="AJ2069" i="6"/>
  <c r="AI2069" i="6"/>
  <c r="AL2069" i="6" s="1"/>
  <c r="AW2068" i="6"/>
  <c r="AV2068" i="6"/>
  <c r="AU2068" i="6"/>
  <c r="AX2068" i="6" s="1"/>
  <c r="AS2068" i="6"/>
  <c r="AR2068" i="6"/>
  <c r="AQ2068" i="6"/>
  <c r="AT2068" i="6" s="1"/>
  <c r="AO2068" i="6"/>
  <c r="AN2068" i="6"/>
  <c r="AM2068" i="6"/>
  <c r="AP2068" i="6" s="1"/>
  <c r="AK2068" i="6"/>
  <c r="AJ2068" i="6"/>
  <c r="AW2067" i="6"/>
  <c r="AV2067" i="6"/>
  <c r="AU2067" i="6"/>
  <c r="AX2067" i="6" s="1"/>
  <c r="AS2067" i="6"/>
  <c r="AR2067" i="6"/>
  <c r="AT2067" i="6" s="1"/>
  <c r="AQ2067" i="6"/>
  <c r="AO2067" i="6"/>
  <c r="AN2067" i="6"/>
  <c r="AM2067" i="6"/>
  <c r="AP2067" i="6" s="1"/>
  <c r="AK2067" i="6"/>
  <c r="AJ2067" i="6"/>
  <c r="AI2067" i="6"/>
  <c r="AW2066" i="6"/>
  <c r="AV2066" i="6"/>
  <c r="AU2066" i="6"/>
  <c r="AX2066" i="6" s="1"/>
  <c r="AS2066" i="6"/>
  <c r="AR2066" i="6"/>
  <c r="AQ2066" i="6"/>
  <c r="AT2066" i="6" s="1"/>
  <c r="AO2066" i="6"/>
  <c r="AN2066" i="6"/>
  <c r="AM2066" i="6"/>
  <c r="AP2066" i="6" s="1"/>
  <c r="AK2066" i="6"/>
  <c r="AJ2066" i="6"/>
  <c r="AI2066" i="6"/>
  <c r="AW2065" i="6"/>
  <c r="AV2065" i="6"/>
  <c r="AU2065" i="6"/>
  <c r="AX2065" i="6" s="1"/>
  <c r="AS2065" i="6"/>
  <c r="AR2065" i="6"/>
  <c r="AQ2065" i="6"/>
  <c r="AT2065" i="6" s="1"/>
  <c r="AO2065" i="6"/>
  <c r="AN2065" i="6"/>
  <c r="AM2065" i="6"/>
  <c r="AP2065" i="6" s="1"/>
  <c r="AK2065" i="6"/>
  <c r="AJ2065" i="6"/>
  <c r="AI2065" i="6"/>
  <c r="AL2065" i="6" s="1"/>
  <c r="AW2064" i="6"/>
  <c r="AV2064" i="6"/>
  <c r="AU2064" i="6"/>
  <c r="AX2064" i="6" s="1"/>
  <c r="AS2064" i="6"/>
  <c r="AR2064" i="6"/>
  <c r="AQ2064" i="6"/>
  <c r="AT2064" i="6" s="1"/>
  <c r="AO2064" i="6"/>
  <c r="AN2064" i="6"/>
  <c r="AM2064" i="6"/>
  <c r="AP2064" i="6" s="1"/>
  <c r="AK2064" i="6"/>
  <c r="AJ2064" i="6"/>
  <c r="AI2064" i="6"/>
  <c r="AW2063" i="6"/>
  <c r="AV2063" i="6"/>
  <c r="AU2063" i="6"/>
  <c r="AX2063" i="6" s="1"/>
  <c r="AS2063" i="6"/>
  <c r="AR2063" i="6"/>
  <c r="AQ2063" i="6"/>
  <c r="AT2063" i="6" s="1"/>
  <c r="AO2063" i="6"/>
  <c r="AN2063" i="6"/>
  <c r="AM2063" i="6"/>
  <c r="AP2063" i="6" s="1"/>
  <c r="AK2063" i="6"/>
  <c r="AJ2063" i="6"/>
  <c r="AI2063" i="6"/>
  <c r="AL2063" i="6" s="1"/>
  <c r="AW2062" i="6"/>
  <c r="AV2062" i="6"/>
  <c r="AU2062" i="6"/>
  <c r="AX2062" i="6" s="1"/>
  <c r="AS2062" i="6"/>
  <c r="AR2062" i="6"/>
  <c r="AQ2062" i="6"/>
  <c r="AT2062" i="6" s="1"/>
  <c r="AO2062" i="6"/>
  <c r="AN2062" i="6"/>
  <c r="AM2062" i="6"/>
  <c r="AP2062" i="6" s="1"/>
  <c r="AK2062" i="6"/>
  <c r="AJ2062" i="6"/>
  <c r="AI2062" i="6"/>
  <c r="AL2062" i="6" s="1"/>
  <c r="AW2061" i="6"/>
  <c r="AV2061" i="6"/>
  <c r="AU2061" i="6"/>
  <c r="AX2061" i="6" s="1"/>
  <c r="AS2061" i="6"/>
  <c r="AR2061" i="6"/>
  <c r="AQ2061" i="6"/>
  <c r="AT2061" i="6"/>
  <c r="AO2061" i="6"/>
  <c r="AN2061" i="6"/>
  <c r="AM2061" i="6"/>
  <c r="AP2061" i="6" s="1"/>
  <c r="AK2061" i="6"/>
  <c r="AJ2061" i="6"/>
  <c r="AI2061" i="6"/>
  <c r="AL2061" i="6" s="1"/>
  <c r="AW2060" i="6"/>
  <c r="AV2060" i="6"/>
  <c r="AU2060" i="6"/>
  <c r="AX2060" i="6" s="1"/>
  <c r="AS2060" i="6"/>
  <c r="AR2060" i="6"/>
  <c r="AQ2060" i="6"/>
  <c r="AT2060" i="6" s="1"/>
  <c r="AO2060" i="6"/>
  <c r="AN2060" i="6"/>
  <c r="AM2060" i="6"/>
  <c r="AP2060" i="6" s="1"/>
  <c r="AK2060" i="6"/>
  <c r="AJ2060" i="6"/>
  <c r="AI2060" i="6"/>
  <c r="AW2059" i="6"/>
  <c r="AV2059" i="6"/>
  <c r="AU2059" i="6"/>
  <c r="AX2059" i="6" s="1"/>
  <c r="AS2059" i="6"/>
  <c r="AR2059" i="6"/>
  <c r="AQ2059" i="6"/>
  <c r="AT2059" i="6" s="1"/>
  <c r="AO2059" i="6"/>
  <c r="AN2059" i="6"/>
  <c r="AM2059" i="6"/>
  <c r="AP2059" i="6" s="1"/>
  <c r="AK2059" i="6"/>
  <c r="AJ2059" i="6"/>
  <c r="AI2059" i="6"/>
  <c r="AL2059" i="6" s="1"/>
  <c r="AW2058" i="6"/>
  <c r="AV2058" i="6"/>
  <c r="AU2058" i="6"/>
  <c r="AX2058" i="6" s="1"/>
  <c r="AS2058" i="6"/>
  <c r="AR2058" i="6"/>
  <c r="AQ2058" i="6"/>
  <c r="AT2058" i="6" s="1"/>
  <c r="AO2058" i="6"/>
  <c r="AN2058" i="6"/>
  <c r="AM2058" i="6"/>
  <c r="AP2058" i="6" s="1"/>
  <c r="AK2058" i="6"/>
  <c r="AJ2058" i="6"/>
  <c r="AI2058" i="6"/>
  <c r="AL2058" i="6" s="1"/>
  <c r="AW2057" i="6"/>
  <c r="AV2057" i="6"/>
  <c r="AU2057" i="6"/>
  <c r="AX2057" i="6" s="1"/>
  <c r="AS2057" i="6"/>
  <c r="AR2057" i="6"/>
  <c r="AQ2057" i="6"/>
  <c r="AT2057" i="6" s="1"/>
  <c r="AO2057" i="6"/>
  <c r="AN2057" i="6"/>
  <c r="AM2057" i="6"/>
  <c r="AP2057" i="6" s="1"/>
  <c r="AK2057" i="6"/>
  <c r="AJ2057" i="6"/>
  <c r="AL2057" i="6" s="1"/>
  <c r="AI2057" i="6"/>
  <c r="AW2056" i="6"/>
  <c r="AV2056" i="6"/>
  <c r="AU2056" i="6"/>
  <c r="AX2056" i="6" s="1"/>
  <c r="AS2056" i="6"/>
  <c r="AR2056" i="6"/>
  <c r="AQ2056" i="6"/>
  <c r="AT2056" i="6" s="1"/>
  <c r="AO2056" i="6"/>
  <c r="AN2056" i="6"/>
  <c r="AM2056" i="6"/>
  <c r="AP2056" i="6" s="1"/>
  <c r="AK2056" i="6"/>
  <c r="AI2056" i="6"/>
  <c r="AW2055" i="6"/>
  <c r="AV2055" i="6"/>
  <c r="AU2055" i="6"/>
  <c r="AX2055" i="6" s="1"/>
  <c r="AS2055" i="6"/>
  <c r="AR2055" i="6"/>
  <c r="AQ2055" i="6"/>
  <c r="AT2055" i="6" s="1"/>
  <c r="AO2055" i="6"/>
  <c r="AN2055" i="6"/>
  <c r="AM2055" i="6"/>
  <c r="AP2055" i="6" s="1"/>
  <c r="AK2055" i="6"/>
  <c r="AJ2055" i="6"/>
  <c r="AI2055" i="6"/>
  <c r="AW2054" i="6"/>
  <c r="AV2054" i="6"/>
  <c r="AU2054" i="6"/>
  <c r="AX2054" i="6" s="1"/>
  <c r="AS2054" i="6"/>
  <c r="AR2054" i="6"/>
  <c r="AQ2054" i="6"/>
  <c r="AT2054" i="6" s="1"/>
  <c r="AO2054" i="6"/>
  <c r="AN2054" i="6"/>
  <c r="AM2054" i="6"/>
  <c r="AP2054" i="6" s="1"/>
  <c r="AK2054" i="6"/>
  <c r="AJ2054" i="6"/>
  <c r="AI2054" i="6"/>
  <c r="AL2054" i="6" s="1"/>
  <c r="AW2053" i="6"/>
  <c r="AV2053" i="6"/>
  <c r="AU2053" i="6"/>
  <c r="AX2053" i="6"/>
  <c r="AS2053" i="6"/>
  <c r="AR2053" i="6"/>
  <c r="AQ2053" i="6"/>
  <c r="AT2053" i="6" s="1"/>
  <c r="AO2053" i="6"/>
  <c r="AN2053" i="6"/>
  <c r="AM2053" i="6"/>
  <c r="AP2053" i="6" s="1"/>
  <c r="AK2053" i="6"/>
  <c r="AJ2053" i="6"/>
  <c r="AI2053" i="6"/>
  <c r="AW2052" i="6"/>
  <c r="AV2052" i="6"/>
  <c r="AU2052" i="6"/>
  <c r="AX2052" i="6" s="1"/>
  <c r="AS2052" i="6"/>
  <c r="AR2052" i="6"/>
  <c r="AQ2052" i="6"/>
  <c r="AT2052" i="6" s="1"/>
  <c r="AO2052" i="6"/>
  <c r="AN2052" i="6"/>
  <c r="AM2052" i="6"/>
  <c r="AP2052" i="6" s="1"/>
  <c r="AK2052" i="6"/>
  <c r="AJ2052" i="6"/>
  <c r="AI2052" i="6"/>
  <c r="AL2052" i="6" s="1"/>
  <c r="AW2051" i="6"/>
  <c r="AV2051" i="6"/>
  <c r="AU2051" i="6"/>
  <c r="AX2051" i="6" s="1"/>
  <c r="AS2051" i="6"/>
  <c r="AR2051" i="6"/>
  <c r="AQ2051" i="6"/>
  <c r="AT2051" i="6" s="1"/>
  <c r="AO2051" i="6"/>
  <c r="AN2051" i="6"/>
  <c r="AM2051" i="6"/>
  <c r="AP2051" i="6" s="1"/>
  <c r="AK2051" i="6"/>
  <c r="AJ2051" i="6"/>
  <c r="AI2051" i="6"/>
  <c r="AL2051" i="6" s="1"/>
  <c r="BK2051" i="6" s="1"/>
  <c r="BL2051" i="6" s="1"/>
  <c r="AW2050" i="6"/>
  <c r="AV2050" i="6"/>
  <c r="AU2050" i="6"/>
  <c r="AX2050" i="6" s="1"/>
  <c r="AS2050" i="6"/>
  <c r="AR2050" i="6"/>
  <c r="AQ2050" i="6"/>
  <c r="AT2050" i="6" s="1"/>
  <c r="AO2050" i="6"/>
  <c r="AN2050" i="6"/>
  <c r="AM2050" i="6"/>
  <c r="AP2050" i="6" s="1"/>
  <c r="AK2050" i="6"/>
  <c r="AJ2050" i="6"/>
  <c r="AI2050" i="6"/>
  <c r="AW2049" i="6"/>
  <c r="AV2049" i="6"/>
  <c r="AU2049" i="6"/>
  <c r="AX2049" i="6" s="1"/>
  <c r="AS2049" i="6"/>
  <c r="AR2049" i="6"/>
  <c r="AQ2049" i="6"/>
  <c r="AT2049" i="6" s="1"/>
  <c r="AO2049" i="6"/>
  <c r="AN2049" i="6"/>
  <c r="AM2049" i="6"/>
  <c r="AP2049" i="6" s="1"/>
  <c r="AK2049" i="6"/>
  <c r="AJ2049" i="6"/>
  <c r="AI2049" i="6"/>
  <c r="AL2049" i="6" s="1"/>
  <c r="AW2048" i="6"/>
  <c r="AV2048" i="6"/>
  <c r="AU2048" i="6"/>
  <c r="AX2048" i="6" s="1"/>
  <c r="AS2048" i="6"/>
  <c r="AR2048" i="6"/>
  <c r="AQ2048" i="6"/>
  <c r="AT2048" i="6" s="1"/>
  <c r="AO2048" i="6"/>
  <c r="AN2048" i="6"/>
  <c r="AM2048" i="6"/>
  <c r="AP2048" i="6" s="1"/>
  <c r="AK2048" i="6"/>
  <c r="AJ2048" i="6"/>
  <c r="AL2048" i="6" s="1"/>
  <c r="AI2048" i="6"/>
  <c r="AW2047" i="6"/>
  <c r="AV2047" i="6"/>
  <c r="AU2047" i="6"/>
  <c r="AX2047" i="6" s="1"/>
  <c r="AS2047" i="6"/>
  <c r="AR2047" i="6"/>
  <c r="AQ2047" i="6"/>
  <c r="AT2047" i="6" s="1"/>
  <c r="AO2047" i="6"/>
  <c r="AN2047" i="6"/>
  <c r="AM2047" i="6"/>
  <c r="AP2047" i="6" s="1"/>
  <c r="AK2047" i="6"/>
  <c r="AJ2047" i="6"/>
  <c r="AI2047" i="6"/>
  <c r="AL2047" i="6" s="1"/>
  <c r="AW2046" i="6"/>
  <c r="AV2046" i="6"/>
  <c r="AU2046" i="6"/>
  <c r="AX2046" i="6" s="1"/>
  <c r="AS2046" i="6"/>
  <c r="AR2046" i="6"/>
  <c r="AQ2046" i="6"/>
  <c r="AT2046" i="6" s="1"/>
  <c r="AO2046" i="6"/>
  <c r="AN2046" i="6"/>
  <c r="AM2046" i="6"/>
  <c r="AP2046" i="6" s="1"/>
  <c r="AK2046" i="6"/>
  <c r="AI2046" i="6"/>
  <c r="AW2045" i="6"/>
  <c r="AV2045" i="6"/>
  <c r="AU2045" i="6"/>
  <c r="AX2045" i="6" s="1"/>
  <c r="AS2045" i="6"/>
  <c r="AR2045" i="6"/>
  <c r="AQ2045" i="6"/>
  <c r="AT2045" i="6" s="1"/>
  <c r="AO2045" i="6"/>
  <c r="AN2045" i="6"/>
  <c r="AM2045" i="6"/>
  <c r="AP2045" i="6" s="1"/>
  <c r="AK2045" i="6"/>
  <c r="AJ2045" i="6"/>
  <c r="AI2045" i="6"/>
  <c r="AW2044" i="6"/>
  <c r="AV2044" i="6"/>
  <c r="AU2044" i="6"/>
  <c r="AX2044" i="6" s="1"/>
  <c r="AS2044" i="6"/>
  <c r="AR2044" i="6"/>
  <c r="AQ2044" i="6"/>
  <c r="AT2044" i="6" s="1"/>
  <c r="AO2044" i="6"/>
  <c r="AN2044" i="6"/>
  <c r="AM2044" i="6"/>
  <c r="AP2044" i="6" s="1"/>
  <c r="AK2044" i="6"/>
  <c r="AJ2044" i="6"/>
  <c r="AI2044" i="6"/>
  <c r="AL2044" i="6" s="1"/>
  <c r="AW2043" i="6"/>
  <c r="AV2043" i="6"/>
  <c r="AU2043" i="6"/>
  <c r="AX2043" i="6" s="1"/>
  <c r="AS2043" i="6"/>
  <c r="AR2043" i="6"/>
  <c r="AQ2043" i="6"/>
  <c r="AT2043" i="6" s="1"/>
  <c r="AO2043" i="6"/>
  <c r="AN2043" i="6"/>
  <c r="AM2043" i="6"/>
  <c r="AP2043" i="6" s="1"/>
  <c r="AK2043" i="6"/>
  <c r="AJ2043" i="6"/>
  <c r="AI2043" i="6"/>
  <c r="AW2042" i="6"/>
  <c r="AV2042" i="6"/>
  <c r="AU2042" i="6"/>
  <c r="AX2042" i="6" s="1"/>
  <c r="AS2042" i="6"/>
  <c r="AR2042" i="6"/>
  <c r="AQ2042" i="6"/>
  <c r="AT2042" i="6" s="1"/>
  <c r="AO2042" i="6"/>
  <c r="AN2042" i="6"/>
  <c r="AM2042" i="6"/>
  <c r="AP2042" i="6" s="1"/>
  <c r="AK2042" i="6"/>
  <c r="AJ2042" i="6"/>
  <c r="AI2042" i="6"/>
  <c r="AL2042" i="6" s="1"/>
  <c r="AW2041" i="6"/>
  <c r="AV2041" i="6"/>
  <c r="AU2041" i="6"/>
  <c r="AX2041" i="6" s="1"/>
  <c r="AS2041" i="6"/>
  <c r="AR2041" i="6"/>
  <c r="AQ2041" i="6"/>
  <c r="AT2041" i="6" s="1"/>
  <c r="AO2041" i="6"/>
  <c r="AN2041" i="6"/>
  <c r="AM2041" i="6"/>
  <c r="AP2041" i="6" s="1"/>
  <c r="AK2041" i="6"/>
  <c r="AL2041" i="6" s="1"/>
  <c r="AJ2041" i="6"/>
  <c r="AI2041" i="6"/>
  <c r="AW2040" i="6"/>
  <c r="AV2040" i="6"/>
  <c r="AU2040" i="6"/>
  <c r="AX2040" i="6" s="1"/>
  <c r="AS2040" i="6"/>
  <c r="AR2040" i="6"/>
  <c r="AQ2040" i="6"/>
  <c r="AT2040" i="6" s="1"/>
  <c r="AO2040" i="6"/>
  <c r="AN2040" i="6"/>
  <c r="AM2040" i="6"/>
  <c r="AP2040" i="6" s="1"/>
  <c r="AK2040" i="6"/>
  <c r="AJ2040" i="6"/>
  <c r="AI2040" i="6"/>
  <c r="AL2040" i="6" s="1"/>
  <c r="AW2039" i="6"/>
  <c r="AV2039" i="6"/>
  <c r="AU2039" i="6"/>
  <c r="AX2039" i="6" s="1"/>
  <c r="AS2039" i="6"/>
  <c r="AR2039" i="6"/>
  <c r="AQ2039" i="6"/>
  <c r="AT2039" i="6" s="1"/>
  <c r="AO2039" i="6"/>
  <c r="AN2039" i="6"/>
  <c r="AM2039" i="6"/>
  <c r="AP2039" i="6" s="1"/>
  <c r="AK2039" i="6"/>
  <c r="AJ2039" i="6"/>
  <c r="AW2038" i="6"/>
  <c r="AV2038" i="6"/>
  <c r="AU2038" i="6"/>
  <c r="AX2038" i="6" s="1"/>
  <c r="AS2038" i="6"/>
  <c r="AR2038" i="6"/>
  <c r="AQ2038" i="6"/>
  <c r="AT2038" i="6" s="1"/>
  <c r="AO2038" i="6"/>
  <c r="AN2038" i="6"/>
  <c r="AM2038" i="6"/>
  <c r="AP2038" i="6" s="1"/>
  <c r="AK2038" i="6"/>
  <c r="AJ2038" i="6"/>
  <c r="AI2038" i="6"/>
  <c r="AL2038" i="6" s="1"/>
  <c r="AW2037" i="6"/>
  <c r="AV2037" i="6"/>
  <c r="AU2037" i="6"/>
  <c r="AX2037" i="6" s="1"/>
  <c r="AS2037" i="6"/>
  <c r="AR2037" i="6"/>
  <c r="AQ2037" i="6"/>
  <c r="AT2037" i="6"/>
  <c r="AO2037" i="6"/>
  <c r="AN2037" i="6"/>
  <c r="AM2037" i="6"/>
  <c r="AP2037" i="6" s="1"/>
  <c r="AK2037" i="6"/>
  <c r="AJ2037" i="6"/>
  <c r="AI2037" i="6"/>
  <c r="AL2037" i="6" s="1"/>
  <c r="BK2037" i="6" s="1"/>
  <c r="BL2037" i="6" s="1"/>
  <c r="AW2036" i="6"/>
  <c r="AV2036" i="6"/>
  <c r="AU2036" i="6"/>
  <c r="AX2036" i="6" s="1"/>
  <c r="AS2036" i="6"/>
  <c r="AR2036" i="6"/>
  <c r="AQ2036" i="6"/>
  <c r="AT2036" i="6" s="1"/>
  <c r="AO2036" i="6"/>
  <c r="AN2036" i="6"/>
  <c r="AM2036" i="6"/>
  <c r="AP2036" i="6" s="1"/>
  <c r="AK2036" i="6"/>
  <c r="AJ2036" i="6"/>
  <c r="AI2036" i="6"/>
  <c r="AW2035" i="6"/>
  <c r="AV2035" i="6"/>
  <c r="AU2035" i="6"/>
  <c r="AX2035" i="6" s="1"/>
  <c r="AS2035" i="6"/>
  <c r="AR2035" i="6"/>
  <c r="AQ2035" i="6"/>
  <c r="AT2035" i="6"/>
  <c r="AO2035" i="6"/>
  <c r="AN2035" i="6"/>
  <c r="AM2035" i="6"/>
  <c r="AP2035" i="6" s="1"/>
  <c r="AK2035" i="6"/>
  <c r="AJ2035" i="6"/>
  <c r="AL2035" i="6" s="1"/>
  <c r="AI2035" i="6"/>
  <c r="AW2034" i="6"/>
  <c r="AV2034" i="6"/>
  <c r="AU2034" i="6"/>
  <c r="AX2034" i="6" s="1"/>
  <c r="AS2034" i="6"/>
  <c r="AR2034" i="6"/>
  <c r="AQ2034" i="6"/>
  <c r="AT2034" i="6" s="1"/>
  <c r="AO2034" i="6"/>
  <c r="AN2034" i="6"/>
  <c r="AM2034" i="6"/>
  <c r="AP2034" i="6" s="1"/>
  <c r="AK2034" i="6"/>
  <c r="AJ2034" i="6"/>
  <c r="AI2034" i="6"/>
  <c r="AL2034" i="6" s="1"/>
  <c r="AW2033" i="6"/>
  <c r="AV2033" i="6"/>
  <c r="AU2033" i="6"/>
  <c r="AX2033" i="6" s="1"/>
  <c r="AS2033" i="6"/>
  <c r="AR2033" i="6"/>
  <c r="AQ2033" i="6"/>
  <c r="AT2033" i="6" s="1"/>
  <c r="AO2033" i="6"/>
  <c r="AN2033" i="6"/>
  <c r="AM2033" i="6"/>
  <c r="AP2033" i="6" s="1"/>
  <c r="AK2033" i="6"/>
  <c r="AJ2033" i="6"/>
  <c r="AL2033" i="6" s="1"/>
  <c r="AI2033" i="6"/>
  <c r="AW2032" i="6"/>
  <c r="AV2032" i="6"/>
  <c r="AU2032" i="6"/>
  <c r="AX2032" i="6" s="1"/>
  <c r="AS2032" i="6"/>
  <c r="AR2032" i="6"/>
  <c r="AQ2032" i="6"/>
  <c r="AT2032" i="6" s="1"/>
  <c r="AO2032" i="6"/>
  <c r="AN2032" i="6"/>
  <c r="AM2032" i="6"/>
  <c r="AP2032" i="6" s="1"/>
  <c r="AK2032" i="6"/>
  <c r="AJ2032" i="6"/>
  <c r="AI2032" i="6"/>
  <c r="AL2032" i="6" s="1"/>
  <c r="AW2031" i="6"/>
  <c r="AV2031" i="6"/>
  <c r="AU2031" i="6"/>
  <c r="AX2031" i="6" s="1"/>
  <c r="AS2031" i="6"/>
  <c r="AR2031" i="6"/>
  <c r="AQ2031" i="6"/>
  <c r="AT2031" i="6" s="1"/>
  <c r="AO2031" i="6"/>
  <c r="AN2031" i="6"/>
  <c r="AM2031" i="6"/>
  <c r="AP2031" i="6" s="1"/>
  <c r="AK2031" i="6"/>
  <c r="AL2031" i="6" s="1"/>
  <c r="AJ2031" i="6"/>
  <c r="AI2031" i="6"/>
  <c r="AW2030" i="6"/>
  <c r="AV2030" i="6"/>
  <c r="AU2030" i="6"/>
  <c r="AX2030" i="6" s="1"/>
  <c r="AS2030" i="6"/>
  <c r="AR2030" i="6"/>
  <c r="AQ2030" i="6"/>
  <c r="AT2030" i="6" s="1"/>
  <c r="AO2030" i="6"/>
  <c r="AN2030" i="6"/>
  <c r="AM2030" i="6"/>
  <c r="AP2030" i="6" s="1"/>
  <c r="AK2030" i="6"/>
  <c r="AJ2030" i="6"/>
  <c r="AI2030" i="6"/>
  <c r="AW2029" i="6"/>
  <c r="AV2029" i="6"/>
  <c r="AU2029" i="6"/>
  <c r="AX2029" i="6" s="1"/>
  <c r="AS2029" i="6"/>
  <c r="AR2029" i="6"/>
  <c r="AQ2029" i="6"/>
  <c r="AT2029" i="6"/>
  <c r="AO2029" i="6"/>
  <c r="AN2029" i="6"/>
  <c r="AM2029" i="6"/>
  <c r="AP2029" i="6" s="1"/>
  <c r="AK2029" i="6"/>
  <c r="AJ2029" i="6"/>
  <c r="AI2029" i="6"/>
  <c r="AL2029" i="6" s="1"/>
  <c r="AW2028" i="6"/>
  <c r="AV2028" i="6"/>
  <c r="AU2028" i="6"/>
  <c r="AX2028" i="6" s="1"/>
  <c r="AS2028" i="6"/>
  <c r="AR2028" i="6"/>
  <c r="AQ2028" i="6"/>
  <c r="AT2028" i="6" s="1"/>
  <c r="AO2028" i="6"/>
  <c r="AN2028" i="6"/>
  <c r="AM2028" i="6"/>
  <c r="AP2028" i="6" s="1"/>
  <c r="AK2028" i="6"/>
  <c r="AJ2028" i="6"/>
  <c r="AI2028" i="6"/>
  <c r="AW2027" i="6"/>
  <c r="AV2027" i="6"/>
  <c r="AU2027" i="6"/>
  <c r="AX2027" i="6" s="1"/>
  <c r="AS2027" i="6"/>
  <c r="AR2027" i="6"/>
  <c r="AQ2027" i="6"/>
  <c r="AT2027" i="6" s="1"/>
  <c r="AO2027" i="6"/>
  <c r="AN2027" i="6"/>
  <c r="AM2027" i="6"/>
  <c r="AP2027" i="6" s="1"/>
  <c r="AK2027" i="6"/>
  <c r="AJ2027" i="6"/>
  <c r="AI2027" i="6"/>
  <c r="AL2027" i="6" s="1"/>
  <c r="AW2026" i="6"/>
  <c r="AV2026" i="6"/>
  <c r="AU2026" i="6"/>
  <c r="AX2026" i="6" s="1"/>
  <c r="AS2026" i="6"/>
  <c r="AR2026" i="6"/>
  <c r="AQ2026" i="6"/>
  <c r="AT2026" i="6" s="1"/>
  <c r="AO2026" i="6"/>
  <c r="AN2026" i="6"/>
  <c r="AM2026" i="6"/>
  <c r="AP2026" i="6" s="1"/>
  <c r="AK2026" i="6"/>
  <c r="AJ2026" i="6"/>
  <c r="AI2026" i="6"/>
  <c r="AW2025" i="6"/>
  <c r="AV2025" i="6"/>
  <c r="AU2025" i="6"/>
  <c r="AX2025" i="6" s="1"/>
  <c r="AS2025" i="6"/>
  <c r="AR2025" i="6"/>
  <c r="AQ2025" i="6"/>
  <c r="AT2025" i="6" s="1"/>
  <c r="AO2025" i="6"/>
  <c r="AN2025" i="6"/>
  <c r="AM2025" i="6"/>
  <c r="AP2025" i="6" s="1"/>
  <c r="AK2025" i="6"/>
  <c r="AJ2025" i="6"/>
  <c r="AI2025" i="6"/>
  <c r="AL2025" i="6" s="1"/>
  <c r="AW2024" i="6"/>
  <c r="AV2024" i="6"/>
  <c r="AU2024" i="6"/>
  <c r="AX2024" i="6" s="1"/>
  <c r="AS2024" i="6"/>
  <c r="AR2024" i="6"/>
  <c r="AQ2024" i="6"/>
  <c r="AT2024" i="6" s="1"/>
  <c r="AO2024" i="6"/>
  <c r="AN2024" i="6"/>
  <c r="AM2024" i="6"/>
  <c r="AP2024" i="6" s="1"/>
  <c r="AK2024" i="6"/>
  <c r="AJ2024" i="6"/>
  <c r="AI2024" i="6"/>
  <c r="AL2024" i="6" s="1"/>
  <c r="AW2023" i="6"/>
  <c r="AV2023" i="6"/>
  <c r="AU2023" i="6"/>
  <c r="AX2023" i="6" s="1"/>
  <c r="AS2023" i="6"/>
  <c r="AR2023" i="6"/>
  <c r="AQ2023" i="6"/>
  <c r="AT2023" i="6" s="1"/>
  <c r="AO2023" i="6"/>
  <c r="AN2023" i="6"/>
  <c r="AM2023" i="6"/>
  <c r="AP2023" i="6" s="1"/>
  <c r="AK2023" i="6"/>
  <c r="AJ2023" i="6"/>
  <c r="AL2023" i="6" s="1"/>
  <c r="AI2023" i="6"/>
  <c r="AW2022" i="6"/>
  <c r="AV2022" i="6"/>
  <c r="AU2022" i="6"/>
  <c r="AX2022" i="6" s="1"/>
  <c r="AS2022" i="6"/>
  <c r="AR2022" i="6"/>
  <c r="AQ2022" i="6"/>
  <c r="AT2022" i="6" s="1"/>
  <c r="AO2022" i="6"/>
  <c r="AN2022" i="6"/>
  <c r="AM2022" i="6"/>
  <c r="AP2022" i="6" s="1"/>
  <c r="AK2022" i="6"/>
  <c r="AJ2022" i="6"/>
  <c r="AI2022" i="6"/>
  <c r="AL2022" i="6" s="1"/>
  <c r="AW2021" i="6"/>
  <c r="AV2021" i="6"/>
  <c r="AU2021" i="6"/>
  <c r="AX2021" i="6" s="1"/>
  <c r="AS2021" i="6"/>
  <c r="AR2021" i="6"/>
  <c r="AQ2021" i="6"/>
  <c r="AT2021" i="6" s="1"/>
  <c r="AO2021" i="6"/>
  <c r="AN2021" i="6"/>
  <c r="AM2021" i="6"/>
  <c r="AP2021" i="6" s="1"/>
  <c r="AK2021" i="6"/>
  <c r="AL2021" i="6" s="1"/>
  <c r="AJ2021" i="6"/>
  <c r="AI2021" i="6"/>
  <c r="AW2020" i="6"/>
  <c r="AV2020" i="6"/>
  <c r="AU2020" i="6"/>
  <c r="AX2020" i="6" s="1"/>
  <c r="AS2020" i="6"/>
  <c r="AR2020" i="6"/>
  <c r="AQ2020" i="6"/>
  <c r="AT2020" i="6" s="1"/>
  <c r="AO2020" i="6"/>
  <c r="AN2020" i="6"/>
  <c r="AM2020" i="6"/>
  <c r="AP2020" i="6" s="1"/>
  <c r="AJ2020" i="6"/>
  <c r="AI2020" i="6"/>
  <c r="AW2019" i="6"/>
  <c r="AV2019" i="6"/>
  <c r="AU2019" i="6"/>
  <c r="AX2019" i="6" s="1"/>
  <c r="AS2019" i="6"/>
  <c r="AR2019" i="6"/>
  <c r="AQ2019" i="6"/>
  <c r="AT2019" i="6" s="1"/>
  <c r="AO2019" i="6"/>
  <c r="AN2019" i="6"/>
  <c r="AM2019" i="6"/>
  <c r="AP2019" i="6" s="1"/>
  <c r="AK2019" i="6"/>
  <c r="AJ2019" i="6"/>
  <c r="AI2019" i="6"/>
  <c r="AL2019" i="6" s="1"/>
  <c r="AW2018" i="6"/>
  <c r="AV2018" i="6"/>
  <c r="AU2018" i="6"/>
  <c r="AX2018" i="6" s="1"/>
  <c r="AS2018" i="6"/>
  <c r="AR2018" i="6"/>
  <c r="AQ2018" i="6"/>
  <c r="AT2018" i="6" s="1"/>
  <c r="AO2018" i="6"/>
  <c r="AN2018" i="6"/>
  <c r="AM2018" i="6"/>
  <c r="AP2018" i="6" s="1"/>
  <c r="AK2018" i="6"/>
  <c r="AL2018" i="6" s="1"/>
  <c r="AJ2018" i="6"/>
  <c r="AI2018" i="6"/>
  <c r="AW2017" i="6"/>
  <c r="AV2017" i="6"/>
  <c r="AU2017" i="6"/>
  <c r="AX2017" i="6" s="1"/>
  <c r="AS2017" i="6"/>
  <c r="AR2017" i="6"/>
  <c r="AQ2017" i="6"/>
  <c r="AT2017" i="6" s="1"/>
  <c r="AO2017" i="6"/>
  <c r="AN2017" i="6"/>
  <c r="AM2017" i="6"/>
  <c r="AP2017" i="6" s="1"/>
  <c r="AK2017" i="6"/>
  <c r="AJ2017" i="6"/>
  <c r="AI2017" i="6"/>
  <c r="AL2017" i="6" s="1"/>
  <c r="AW2016" i="6"/>
  <c r="AV2016" i="6"/>
  <c r="AU2016" i="6"/>
  <c r="AX2016" i="6" s="1"/>
  <c r="AS2016" i="6"/>
  <c r="AR2016" i="6"/>
  <c r="AQ2016" i="6"/>
  <c r="AT2016" i="6" s="1"/>
  <c r="AO2016" i="6"/>
  <c r="AN2016" i="6"/>
  <c r="AM2016" i="6"/>
  <c r="AP2016" i="6" s="1"/>
  <c r="AK2016" i="6"/>
  <c r="AJ2016" i="6"/>
  <c r="AL2016" i="6" s="1"/>
  <c r="AI2016" i="6"/>
  <c r="AW2015" i="6"/>
  <c r="AV2015" i="6"/>
  <c r="AU2015" i="6"/>
  <c r="AX2015" i="6" s="1"/>
  <c r="AS2015" i="6"/>
  <c r="AR2015" i="6"/>
  <c r="AQ2015" i="6"/>
  <c r="AT2015" i="6" s="1"/>
  <c r="AO2015" i="6"/>
  <c r="AN2015" i="6"/>
  <c r="AM2015" i="6"/>
  <c r="AP2015" i="6" s="1"/>
  <c r="AK2015" i="6"/>
  <c r="AJ2015" i="6"/>
  <c r="AI2015" i="6"/>
  <c r="AL2015" i="6" s="1"/>
  <c r="AW2014" i="6"/>
  <c r="AV2014" i="6"/>
  <c r="AU2014" i="6"/>
  <c r="AX2014" i="6" s="1"/>
  <c r="AS2014" i="6"/>
  <c r="AR2014" i="6"/>
  <c r="AQ2014" i="6"/>
  <c r="AT2014" i="6" s="1"/>
  <c r="AO2014" i="6"/>
  <c r="AN2014" i="6"/>
  <c r="AM2014" i="6"/>
  <c r="AP2014" i="6" s="1"/>
  <c r="AK2014" i="6"/>
  <c r="AJ2014" i="6"/>
  <c r="AI2014" i="6"/>
  <c r="AL2014" i="6" s="1"/>
  <c r="BK2014" i="6" s="1"/>
  <c r="BL2014" i="6" s="1"/>
  <c r="AW2013" i="6"/>
  <c r="AV2013" i="6"/>
  <c r="AU2013" i="6"/>
  <c r="AX2013" i="6" s="1"/>
  <c r="AS2013" i="6"/>
  <c r="AR2013" i="6"/>
  <c r="AQ2013" i="6"/>
  <c r="AT2013" i="6" s="1"/>
  <c r="AO2013" i="6"/>
  <c r="AN2013" i="6"/>
  <c r="AM2013" i="6"/>
  <c r="AP2013" i="6" s="1"/>
  <c r="AK2013" i="6"/>
  <c r="AJ2013" i="6"/>
  <c r="AI2013" i="6"/>
  <c r="AL2013" i="6" s="1"/>
  <c r="BK2013" i="6" s="1"/>
  <c r="BL2013" i="6" s="1"/>
  <c r="Y1997" i="6"/>
  <c r="S1997" i="6"/>
  <c r="M1997" i="6"/>
  <c r="AD1956" i="6"/>
  <c r="AC1956" i="6"/>
  <c r="AB1956" i="6"/>
  <c r="AA1956" i="6"/>
  <c r="Z1956" i="6"/>
  <c r="Y1956" i="6"/>
  <c r="X1956" i="6"/>
  <c r="W1956" i="6"/>
  <c r="U1956" i="6"/>
  <c r="AW1955" i="6"/>
  <c r="AV1955" i="6"/>
  <c r="AU1955" i="6"/>
  <c r="AS1955" i="6"/>
  <c r="AR1955" i="6"/>
  <c r="AQ1955" i="6"/>
  <c r="AO1955" i="6"/>
  <c r="AN1955" i="6"/>
  <c r="AM1955" i="6"/>
  <c r="AW1954" i="6"/>
  <c r="AV1954" i="6"/>
  <c r="AU1954" i="6"/>
  <c r="AS1954" i="6"/>
  <c r="AR1954" i="6"/>
  <c r="AQ1954" i="6"/>
  <c r="AO1954" i="6"/>
  <c r="AN1954" i="6"/>
  <c r="AM1954" i="6"/>
  <c r="AP1954" i="6" s="1"/>
  <c r="AK1954" i="6"/>
  <c r="AJ1954" i="6"/>
  <c r="AW1953" i="6"/>
  <c r="AX1953" i="6" s="1"/>
  <c r="AV1953" i="6"/>
  <c r="AU1953" i="6"/>
  <c r="AS1953" i="6"/>
  <c r="AR1953" i="6"/>
  <c r="AQ1953" i="6"/>
  <c r="AO1953" i="6"/>
  <c r="AN1953" i="6"/>
  <c r="AM1953" i="6"/>
  <c r="AK1953" i="6"/>
  <c r="AJ1953" i="6"/>
  <c r="AI1953" i="6"/>
  <c r="AW1952" i="6"/>
  <c r="AV1952" i="6"/>
  <c r="AX1952" i="6" s="1"/>
  <c r="AU1952" i="6"/>
  <c r="AS1952" i="6"/>
  <c r="AR1952" i="6"/>
  <c r="AQ1952" i="6"/>
  <c r="AO1952" i="6"/>
  <c r="AN1952" i="6"/>
  <c r="AM1952" i="6"/>
  <c r="AK1952" i="6"/>
  <c r="AJ1952" i="6"/>
  <c r="AI1952" i="6"/>
  <c r="AW1951" i="6"/>
  <c r="AV1951" i="6"/>
  <c r="AU1951" i="6"/>
  <c r="AX1951" i="6" s="1"/>
  <c r="AS1951" i="6"/>
  <c r="AR1951" i="6"/>
  <c r="AQ1951" i="6"/>
  <c r="AO1951" i="6"/>
  <c r="AN1951" i="6"/>
  <c r="AM1951" i="6"/>
  <c r="AK1951" i="6"/>
  <c r="AJ1951" i="6"/>
  <c r="AI1951" i="6"/>
  <c r="AW1950" i="6"/>
  <c r="AV1950" i="6"/>
  <c r="AU1950" i="6"/>
  <c r="AS1950" i="6"/>
  <c r="AR1950" i="6"/>
  <c r="AQ1950" i="6"/>
  <c r="AO1950" i="6"/>
  <c r="AP1950" i="6" s="1"/>
  <c r="AN1950" i="6"/>
  <c r="AM1950" i="6"/>
  <c r="AK1950" i="6"/>
  <c r="AI1950" i="6"/>
  <c r="AW1949" i="6"/>
  <c r="AV1949" i="6"/>
  <c r="AU1949" i="6"/>
  <c r="AS1949" i="6"/>
  <c r="AR1949" i="6"/>
  <c r="AQ1949" i="6"/>
  <c r="AO1949" i="6"/>
  <c r="AN1949" i="6"/>
  <c r="AM1949" i="6"/>
  <c r="AK1949" i="6"/>
  <c r="AJ1949" i="6"/>
  <c r="AI1949" i="6"/>
  <c r="AW1948" i="6"/>
  <c r="AV1948" i="6"/>
  <c r="AU1948" i="6"/>
  <c r="AS1948" i="6"/>
  <c r="AR1948" i="6"/>
  <c r="AQ1948" i="6"/>
  <c r="AO1948" i="6"/>
  <c r="AN1948" i="6"/>
  <c r="AM1948" i="6"/>
  <c r="AK1948" i="6"/>
  <c r="AJ1948" i="6"/>
  <c r="AI1948" i="6"/>
  <c r="AW1947" i="6"/>
  <c r="AV1947" i="6"/>
  <c r="AU1947" i="6"/>
  <c r="AS1947" i="6"/>
  <c r="AR1947" i="6"/>
  <c r="AQ1947" i="6"/>
  <c r="AO1947" i="6"/>
  <c r="AN1947" i="6"/>
  <c r="AM1947" i="6"/>
  <c r="AK1947" i="6"/>
  <c r="AJ1947" i="6"/>
  <c r="AI1947" i="6"/>
  <c r="AW1946" i="6"/>
  <c r="AV1946" i="6"/>
  <c r="AU1946" i="6"/>
  <c r="AS1946" i="6"/>
  <c r="AR1946" i="6"/>
  <c r="AQ1946" i="6"/>
  <c r="AO1946" i="6"/>
  <c r="AN1946" i="6"/>
  <c r="AM1946" i="6"/>
  <c r="AK1946" i="6"/>
  <c r="AJ1946" i="6"/>
  <c r="AI1946" i="6"/>
  <c r="AW1945" i="6"/>
  <c r="AV1945" i="6"/>
  <c r="AU1945" i="6"/>
  <c r="AS1945" i="6"/>
  <c r="AT1945" i="6" s="1"/>
  <c r="AR1945" i="6"/>
  <c r="AQ1945" i="6"/>
  <c r="AO1945" i="6"/>
  <c r="AN1945" i="6"/>
  <c r="AM1945" i="6"/>
  <c r="AK1945" i="6"/>
  <c r="AJ1945" i="6"/>
  <c r="AI1945" i="6"/>
  <c r="AW1944" i="6"/>
  <c r="AV1944" i="6"/>
  <c r="AU1944" i="6"/>
  <c r="AS1944" i="6"/>
  <c r="AR1944" i="6"/>
  <c r="AQ1944" i="6"/>
  <c r="AO1944" i="6"/>
  <c r="AN1944" i="6"/>
  <c r="AM1944" i="6"/>
  <c r="AK1944" i="6"/>
  <c r="AJ1944" i="6"/>
  <c r="AL1944" i="6" s="1"/>
  <c r="AI1944" i="6"/>
  <c r="AW1943" i="6"/>
  <c r="AV1943" i="6"/>
  <c r="AU1943" i="6"/>
  <c r="AS1943" i="6"/>
  <c r="AR1943" i="6"/>
  <c r="AQ1943" i="6"/>
  <c r="AT1943" i="6" s="1"/>
  <c r="AO1943" i="6"/>
  <c r="AN1943" i="6"/>
  <c r="AM1943" i="6"/>
  <c r="AK1943" i="6"/>
  <c r="AJ1943" i="6"/>
  <c r="AI1943" i="6"/>
  <c r="AW1942" i="6"/>
  <c r="AV1942" i="6"/>
  <c r="AU1942" i="6"/>
  <c r="AS1942" i="6"/>
  <c r="AR1942" i="6"/>
  <c r="AQ1942" i="6"/>
  <c r="AO1942" i="6"/>
  <c r="AN1942" i="6"/>
  <c r="AM1942" i="6"/>
  <c r="AK1942" i="6"/>
  <c r="AJ1942" i="6"/>
  <c r="AI1942" i="6"/>
  <c r="AW1941" i="6"/>
  <c r="AV1941" i="6"/>
  <c r="AU1941" i="6"/>
  <c r="AS1941" i="6"/>
  <c r="AR1941" i="6"/>
  <c r="AQ1941" i="6"/>
  <c r="AO1941" i="6"/>
  <c r="AN1941" i="6"/>
  <c r="AM1941" i="6"/>
  <c r="AK1941" i="6"/>
  <c r="AJ1941" i="6"/>
  <c r="AI1941" i="6"/>
  <c r="AW1940" i="6"/>
  <c r="AV1940" i="6"/>
  <c r="AU1940" i="6"/>
  <c r="AS1940" i="6"/>
  <c r="AR1940" i="6"/>
  <c r="AQ1940" i="6"/>
  <c r="AO1940" i="6"/>
  <c r="AN1940" i="6"/>
  <c r="AM1940" i="6"/>
  <c r="AK1940" i="6"/>
  <c r="AJ1940" i="6"/>
  <c r="AI1940" i="6"/>
  <c r="AW1939" i="6"/>
  <c r="AV1939" i="6"/>
  <c r="AU1939" i="6"/>
  <c r="AS1939" i="6"/>
  <c r="AR1939" i="6"/>
  <c r="AQ1939" i="6"/>
  <c r="AO1939" i="6"/>
  <c r="AN1939" i="6"/>
  <c r="AM1939" i="6"/>
  <c r="AK1939" i="6"/>
  <c r="AJ1939" i="6"/>
  <c r="AI1939" i="6"/>
  <c r="AW1938" i="6"/>
  <c r="AV1938" i="6"/>
  <c r="AU1938" i="6"/>
  <c r="AS1938" i="6"/>
  <c r="AT1938" i="6" s="1"/>
  <c r="AR1938" i="6"/>
  <c r="AQ1938" i="6"/>
  <c r="AO1938" i="6"/>
  <c r="AN1938" i="6"/>
  <c r="AM1938" i="6"/>
  <c r="AK1938" i="6"/>
  <c r="AJ1938" i="6"/>
  <c r="AI1938" i="6"/>
  <c r="AW1937" i="6"/>
  <c r="AV1937" i="6"/>
  <c r="AU1937" i="6"/>
  <c r="AX1937" i="6" s="1"/>
  <c r="AS1937" i="6"/>
  <c r="AR1937" i="6"/>
  <c r="AQ1937" i="6"/>
  <c r="AO1937" i="6"/>
  <c r="AN1937" i="6"/>
  <c r="AM1937" i="6"/>
  <c r="AK1937" i="6"/>
  <c r="AJ1937" i="6"/>
  <c r="AI1937" i="6"/>
  <c r="AW1936" i="6"/>
  <c r="AV1936" i="6"/>
  <c r="AU1936" i="6"/>
  <c r="AS1936" i="6"/>
  <c r="AR1936" i="6"/>
  <c r="AQ1936" i="6"/>
  <c r="AO1936" i="6"/>
  <c r="AN1936" i="6"/>
  <c r="AM1936" i="6"/>
  <c r="AK1936" i="6"/>
  <c r="AJ1936" i="6"/>
  <c r="AI1936" i="6"/>
  <c r="AW1935" i="6"/>
  <c r="AV1935" i="6"/>
  <c r="AU1935" i="6"/>
  <c r="AS1935" i="6"/>
  <c r="AR1935" i="6"/>
  <c r="AQ1935" i="6"/>
  <c r="AO1935" i="6"/>
  <c r="AN1935" i="6"/>
  <c r="AM1935" i="6"/>
  <c r="AK1935" i="6"/>
  <c r="AL1935" i="6" s="1"/>
  <c r="AJ1935" i="6"/>
  <c r="AI1935" i="6"/>
  <c r="AW1934" i="6"/>
  <c r="AV1934" i="6"/>
  <c r="AU1934" i="6"/>
  <c r="AS1934" i="6"/>
  <c r="AR1934" i="6"/>
  <c r="AQ1934" i="6"/>
  <c r="AO1934" i="6"/>
  <c r="AN1934" i="6"/>
  <c r="AM1934" i="6"/>
  <c r="AP1934" i="6" s="1"/>
  <c r="AK1934" i="6"/>
  <c r="AJ1934" i="6"/>
  <c r="AI1934" i="6"/>
  <c r="AW1933" i="6"/>
  <c r="AV1933" i="6"/>
  <c r="AU1933" i="6"/>
  <c r="AS1933" i="6"/>
  <c r="AR1933" i="6"/>
  <c r="AQ1933" i="6"/>
  <c r="AO1933" i="6"/>
  <c r="AN1933" i="6"/>
  <c r="AM1933" i="6"/>
  <c r="AK1933" i="6"/>
  <c r="AJ1933" i="6"/>
  <c r="AI1933" i="6"/>
  <c r="AW1932" i="6"/>
  <c r="AV1932" i="6"/>
  <c r="AU1932" i="6"/>
  <c r="AS1932" i="6"/>
  <c r="AR1932" i="6"/>
  <c r="AQ1932" i="6"/>
  <c r="AO1932" i="6"/>
  <c r="AN1932" i="6"/>
  <c r="AM1932" i="6"/>
  <c r="AK1932" i="6"/>
  <c r="AJ1932" i="6"/>
  <c r="AI1932" i="6"/>
  <c r="AW1931" i="6"/>
  <c r="AV1931" i="6"/>
  <c r="AU1931" i="6"/>
  <c r="AS1931" i="6"/>
  <c r="AT1931" i="6" s="1"/>
  <c r="AR1931" i="6"/>
  <c r="AQ1931" i="6"/>
  <c r="AO1931" i="6"/>
  <c r="AN1931" i="6"/>
  <c r="AM1931" i="6"/>
  <c r="AK1931" i="6"/>
  <c r="AJ1931" i="6"/>
  <c r="AI1931" i="6"/>
  <c r="AW1930" i="6"/>
  <c r="AV1930" i="6"/>
  <c r="AU1930" i="6"/>
  <c r="AX1930" i="6" s="1"/>
  <c r="AS1930" i="6"/>
  <c r="AR1930" i="6"/>
  <c r="AQ1930" i="6"/>
  <c r="AO1930" i="6"/>
  <c r="AN1930" i="6"/>
  <c r="AM1930" i="6"/>
  <c r="AK1930" i="6"/>
  <c r="AJ1930" i="6"/>
  <c r="AI1930" i="6"/>
  <c r="AW1929" i="6"/>
  <c r="AV1929" i="6"/>
  <c r="AU1929" i="6"/>
  <c r="AS1929" i="6"/>
  <c r="AR1929" i="6"/>
  <c r="AQ1929" i="6"/>
  <c r="AT1929" i="6" s="1"/>
  <c r="AO1929" i="6"/>
  <c r="AN1929" i="6"/>
  <c r="AP1929" i="6" s="1"/>
  <c r="AM1929" i="6"/>
  <c r="AK1929" i="6"/>
  <c r="AJ1929" i="6"/>
  <c r="AI1929" i="6"/>
  <c r="AL1929" i="6" s="1"/>
  <c r="AW1928" i="6"/>
  <c r="AV1928" i="6"/>
  <c r="AU1928" i="6"/>
  <c r="AS1928" i="6"/>
  <c r="AR1928" i="6"/>
  <c r="AQ1928" i="6"/>
  <c r="AO1928" i="6"/>
  <c r="AN1928" i="6"/>
  <c r="AP1928" i="6" s="1"/>
  <c r="AM1928" i="6"/>
  <c r="AK1928" i="6"/>
  <c r="AL1928" i="6" s="1"/>
  <c r="AJ1928" i="6"/>
  <c r="AI1928" i="6"/>
  <c r="AW1927" i="6"/>
  <c r="AV1927" i="6"/>
  <c r="AU1927" i="6"/>
  <c r="AS1927" i="6"/>
  <c r="AR1927" i="6"/>
  <c r="AQ1927" i="6"/>
  <c r="AO1927" i="6"/>
  <c r="AN1927" i="6"/>
  <c r="AM1927" i="6"/>
  <c r="AP1927" i="6" s="1"/>
  <c r="AK1927" i="6"/>
  <c r="AJ1927" i="6"/>
  <c r="AI1927" i="6"/>
  <c r="AW1926" i="6"/>
  <c r="AV1926" i="6"/>
  <c r="AU1926" i="6"/>
  <c r="AS1926" i="6"/>
  <c r="AR1926" i="6"/>
  <c r="AQ1926" i="6"/>
  <c r="AO1926" i="6"/>
  <c r="AN1926" i="6"/>
  <c r="AM1926" i="6"/>
  <c r="AK1926" i="6"/>
  <c r="AJ1926" i="6"/>
  <c r="AI1926" i="6"/>
  <c r="AL1926" i="6" s="1"/>
  <c r="AW1925" i="6"/>
  <c r="AV1925" i="6"/>
  <c r="AX1925" i="6" s="1"/>
  <c r="AU1925" i="6"/>
  <c r="AS1925" i="6"/>
  <c r="AR1925" i="6"/>
  <c r="AQ1925" i="6"/>
  <c r="AO1925" i="6"/>
  <c r="AN1925" i="6"/>
  <c r="AM1925" i="6"/>
  <c r="AK1925" i="6"/>
  <c r="AJ1925" i="6"/>
  <c r="AI1925" i="6"/>
  <c r="AW1924" i="6"/>
  <c r="AV1924" i="6"/>
  <c r="AU1924" i="6"/>
  <c r="AS1924" i="6"/>
  <c r="AR1924" i="6"/>
  <c r="AQ1924" i="6"/>
  <c r="AO1924" i="6"/>
  <c r="AN1924" i="6"/>
  <c r="AM1924" i="6"/>
  <c r="AK1924" i="6"/>
  <c r="AJ1924" i="6"/>
  <c r="AI1924" i="6"/>
  <c r="AW1923" i="6"/>
  <c r="AV1923" i="6"/>
  <c r="AU1923" i="6"/>
  <c r="AS1923" i="6"/>
  <c r="AR1923" i="6"/>
  <c r="AQ1923" i="6"/>
  <c r="AO1923" i="6"/>
  <c r="AN1923" i="6"/>
  <c r="AM1923" i="6"/>
  <c r="AK1923" i="6"/>
  <c r="AJ1923" i="6"/>
  <c r="AI1923" i="6"/>
  <c r="AW1922" i="6"/>
  <c r="AV1922" i="6"/>
  <c r="AU1922" i="6"/>
  <c r="AS1922" i="6"/>
  <c r="AR1922" i="6"/>
  <c r="AQ1922" i="6"/>
  <c r="AT1922" i="6" s="1"/>
  <c r="AO1922" i="6"/>
  <c r="AN1922" i="6"/>
  <c r="AP1922" i="6" s="1"/>
  <c r="AM1922" i="6"/>
  <c r="AK1922" i="6"/>
  <c r="AJ1922" i="6"/>
  <c r="AI1922" i="6"/>
  <c r="AW1921" i="6"/>
  <c r="AV1921" i="6"/>
  <c r="AU1921" i="6"/>
  <c r="AS1921" i="6"/>
  <c r="AR1921" i="6"/>
  <c r="AQ1921" i="6"/>
  <c r="AO1921" i="6"/>
  <c r="AN1921" i="6"/>
  <c r="AM1921" i="6"/>
  <c r="AK1921" i="6"/>
  <c r="AJ1921" i="6"/>
  <c r="AI1921" i="6"/>
  <c r="AW1920" i="6"/>
  <c r="AV1920" i="6"/>
  <c r="AU1920" i="6"/>
  <c r="AS1920" i="6"/>
  <c r="AR1920" i="6"/>
  <c r="AQ1920" i="6"/>
  <c r="AO1920" i="6"/>
  <c r="AN1920" i="6"/>
  <c r="AM1920" i="6"/>
  <c r="AP1920" i="6" s="1"/>
  <c r="AK1920" i="6"/>
  <c r="AJ1920" i="6"/>
  <c r="AL1920" i="6" s="1"/>
  <c r="AI1920" i="6"/>
  <c r="AW1919" i="6"/>
  <c r="AV1919" i="6"/>
  <c r="AU1919" i="6"/>
  <c r="AS1919" i="6"/>
  <c r="AR1919" i="6"/>
  <c r="AQ1919" i="6"/>
  <c r="AO1919" i="6"/>
  <c r="AN1919" i="6"/>
  <c r="AM1919" i="6"/>
  <c r="AK1919" i="6"/>
  <c r="AJ1919" i="6"/>
  <c r="AI1919" i="6"/>
  <c r="AW1918" i="6"/>
  <c r="AX1918" i="6" s="1"/>
  <c r="AV1918" i="6"/>
  <c r="AU1918" i="6"/>
  <c r="AS1918" i="6"/>
  <c r="AR1918" i="6"/>
  <c r="AQ1918" i="6"/>
  <c r="AO1918" i="6"/>
  <c r="AN1918" i="6"/>
  <c r="AM1918" i="6"/>
  <c r="AK1918" i="6"/>
  <c r="AJ1918" i="6"/>
  <c r="AI1918" i="6"/>
  <c r="AL1918" i="6" s="1"/>
  <c r="BK1918" i="6" s="1"/>
  <c r="BL1918" i="6" s="1"/>
  <c r="AW1917" i="6"/>
  <c r="AV1917" i="6"/>
  <c r="AU1917" i="6"/>
  <c r="AS1917" i="6"/>
  <c r="AR1917" i="6"/>
  <c r="AQ1917" i="6"/>
  <c r="AO1917" i="6"/>
  <c r="AN1917" i="6"/>
  <c r="AM1917" i="6"/>
  <c r="AK1917" i="6"/>
  <c r="AJ1917" i="6"/>
  <c r="AI1917" i="6"/>
  <c r="AW1916" i="6"/>
  <c r="AV1916" i="6"/>
  <c r="AU1916" i="6"/>
  <c r="AX1916" i="6" s="1"/>
  <c r="AS1916" i="6"/>
  <c r="AR1916" i="6"/>
  <c r="AQ1916" i="6"/>
  <c r="AO1916" i="6"/>
  <c r="AN1916" i="6"/>
  <c r="AM1916" i="6"/>
  <c r="AK1916" i="6"/>
  <c r="AJ1916" i="6"/>
  <c r="AI1916" i="6"/>
  <c r="AW1915" i="6"/>
  <c r="AV1915" i="6"/>
  <c r="AU1915" i="6"/>
  <c r="AS1915" i="6"/>
  <c r="AR1915" i="6"/>
  <c r="AQ1915" i="6"/>
  <c r="AT1915" i="6" s="1"/>
  <c r="AO1915" i="6"/>
  <c r="AN1915" i="6"/>
  <c r="AM1915" i="6"/>
  <c r="AK1915" i="6"/>
  <c r="AJ1915" i="6"/>
  <c r="AI1915" i="6"/>
  <c r="AL1915" i="6" s="1"/>
  <c r="AW1914" i="6"/>
  <c r="AV1914" i="6"/>
  <c r="AU1914" i="6"/>
  <c r="AS1914" i="6"/>
  <c r="AR1914" i="6"/>
  <c r="AQ1914" i="6"/>
  <c r="AT1914" i="6" s="1"/>
  <c r="AO1914" i="6"/>
  <c r="AN1914" i="6"/>
  <c r="AM1914" i="6"/>
  <c r="AK1914" i="6"/>
  <c r="AJ1914" i="6"/>
  <c r="AI1914" i="6"/>
  <c r="AW1913" i="6"/>
  <c r="AV1913" i="6"/>
  <c r="AU1913" i="6"/>
  <c r="AS1913" i="6"/>
  <c r="AR1913" i="6"/>
  <c r="AQ1913" i="6"/>
  <c r="AO1913" i="6"/>
  <c r="AN1913" i="6"/>
  <c r="AM1913" i="6"/>
  <c r="AP1913" i="6" s="1"/>
  <c r="AK1913" i="6"/>
  <c r="AJ1913" i="6"/>
  <c r="AI1913" i="6"/>
  <c r="AW1912" i="6"/>
  <c r="AV1912" i="6"/>
  <c r="AU1912" i="6"/>
  <c r="AS1912" i="6"/>
  <c r="AR1912" i="6"/>
  <c r="AQ1912" i="6"/>
  <c r="AO1912" i="6"/>
  <c r="AN1912" i="6"/>
  <c r="AM1912" i="6"/>
  <c r="AP1912" i="6" s="1"/>
  <c r="AK1912" i="6"/>
  <c r="AJ1912" i="6"/>
  <c r="AI1912" i="6"/>
  <c r="AW1911" i="6"/>
  <c r="AV1911" i="6"/>
  <c r="AU1911" i="6"/>
  <c r="AS1911" i="6"/>
  <c r="AR1911" i="6"/>
  <c r="AQ1911" i="6"/>
  <c r="AO1911" i="6"/>
  <c r="AN1911" i="6"/>
  <c r="AM1911" i="6"/>
  <c r="AK1911" i="6"/>
  <c r="AJ1911" i="6"/>
  <c r="AI1911" i="6"/>
  <c r="AL1911" i="6"/>
  <c r="BK1911" i="6" s="1"/>
  <c r="BL1911" i="6" s="1"/>
  <c r="AW1910" i="6"/>
  <c r="AV1910" i="6"/>
  <c r="AU1910" i="6"/>
  <c r="AS1910" i="6"/>
  <c r="AR1910" i="6"/>
  <c r="AQ1910" i="6"/>
  <c r="AO1910" i="6"/>
  <c r="AN1910" i="6"/>
  <c r="AM1910" i="6"/>
  <c r="AK1910" i="6"/>
  <c r="AJ1910" i="6"/>
  <c r="AI1910" i="6"/>
  <c r="AL1910" i="6" s="1"/>
  <c r="AW1909" i="6"/>
  <c r="AV1909" i="6"/>
  <c r="AU1909" i="6"/>
  <c r="AS1909" i="6"/>
  <c r="AR1909" i="6"/>
  <c r="AQ1909" i="6"/>
  <c r="AO1909" i="6"/>
  <c r="AN1909" i="6"/>
  <c r="AM1909" i="6"/>
  <c r="AK1909" i="6"/>
  <c r="AJ1909" i="6"/>
  <c r="AL1909" i="6" s="1"/>
  <c r="AI1909" i="6"/>
  <c r="AW1908" i="6"/>
  <c r="AV1908" i="6"/>
  <c r="AU1908" i="6"/>
  <c r="AX1908" i="6" s="1"/>
  <c r="AS1908" i="6"/>
  <c r="AT1908" i="6" s="1"/>
  <c r="AR1908" i="6"/>
  <c r="AQ1908" i="6"/>
  <c r="AO1908" i="6"/>
  <c r="AN1908" i="6"/>
  <c r="AM1908" i="6"/>
  <c r="AK1908" i="6"/>
  <c r="AJ1908" i="6"/>
  <c r="AI1908" i="6"/>
  <c r="AW1907" i="6"/>
  <c r="AV1907" i="6"/>
  <c r="AU1907" i="6"/>
  <c r="AX1907" i="6" s="1"/>
  <c r="AS1907" i="6"/>
  <c r="AR1907" i="6"/>
  <c r="AQ1907" i="6"/>
  <c r="AT1907" i="6" s="1"/>
  <c r="AO1907" i="6"/>
  <c r="AN1907" i="6"/>
  <c r="AM1907" i="6"/>
  <c r="AJ1907" i="6"/>
  <c r="AI1907" i="6"/>
  <c r="AW1906" i="6"/>
  <c r="AV1906" i="6"/>
  <c r="AU1906" i="6"/>
  <c r="AS1906" i="6"/>
  <c r="AR1906" i="6"/>
  <c r="AQ1906" i="6"/>
  <c r="AT1906" i="6" s="1"/>
  <c r="AO1906" i="6"/>
  <c r="AN1906" i="6"/>
  <c r="AM1906" i="6"/>
  <c r="AP1906" i="6" s="1"/>
  <c r="AK1906" i="6"/>
  <c r="AJ1906" i="6"/>
  <c r="AI1906" i="6"/>
  <c r="AW1905" i="6"/>
  <c r="AV1905" i="6"/>
  <c r="AU1905" i="6"/>
  <c r="AS1905" i="6"/>
  <c r="AR1905" i="6"/>
  <c r="AQ1905" i="6"/>
  <c r="AO1905" i="6"/>
  <c r="AN1905" i="6"/>
  <c r="AM1905" i="6"/>
  <c r="AP1905" i="6" s="1"/>
  <c r="AK1905" i="6"/>
  <c r="AJ1905" i="6"/>
  <c r="AL1905" i="6" s="1"/>
  <c r="AI1905" i="6"/>
  <c r="AW1904" i="6"/>
  <c r="AV1904" i="6"/>
  <c r="AU1904" i="6"/>
  <c r="AS1904" i="6"/>
  <c r="AR1904" i="6"/>
  <c r="AQ1904" i="6"/>
  <c r="AO1904" i="6"/>
  <c r="AN1904" i="6"/>
  <c r="AM1904" i="6"/>
  <c r="AK1904" i="6"/>
  <c r="AJ1904" i="6"/>
  <c r="AI1904" i="6"/>
  <c r="AW1903" i="6"/>
  <c r="AX1903" i="6" s="1"/>
  <c r="AV1903" i="6"/>
  <c r="AU1903" i="6"/>
  <c r="AS1903" i="6"/>
  <c r="AR1903" i="6"/>
  <c r="AQ1903" i="6"/>
  <c r="AO1903" i="6"/>
  <c r="AN1903" i="6"/>
  <c r="AM1903" i="6"/>
  <c r="AK1903" i="6"/>
  <c r="AJ1903" i="6"/>
  <c r="AI1903" i="6"/>
  <c r="AL1903" i="6"/>
  <c r="AW1902" i="6"/>
  <c r="AV1902" i="6"/>
  <c r="AX1902" i="6" s="1"/>
  <c r="AU1902" i="6"/>
  <c r="AS1902" i="6"/>
  <c r="AR1902" i="6"/>
  <c r="AQ1902" i="6"/>
  <c r="AO1902" i="6"/>
  <c r="AN1902" i="6"/>
  <c r="AM1902" i="6"/>
  <c r="AK1902" i="6"/>
  <c r="AJ1902" i="6"/>
  <c r="AI1902" i="6"/>
  <c r="AW1901" i="6"/>
  <c r="AV1901" i="6"/>
  <c r="AU1901" i="6"/>
  <c r="AX1901" i="6" s="1"/>
  <c r="AS1901" i="6"/>
  <c r="AT1901" i="6" s="1"/>
  <c r="AR1901" i="6"/>
  <c r="AQ1901" i="6"/>
  <c r="AO1901" i="6"/>
  <c r="AM1901" i="6"/>
  <c r="AN1901" i="6"/>
  <c r="AP1901" i="6" s="1"/>
  <c r="AK1901" i="6"/>
  <c r="AJ1901" i="6"/>
  <c r="AI1901" i="6"/>
  <c r="AW1900" i="6"/>
  <c r="AV1900" i="6"/>
  <c r="AU1900" i="6"/>
  <c r="AX1900" i="6" s="1"/>
  <c r="AS1900" i="6"/>
  <c r="AR1900" i="6"/>
  <c r="AT1900" i="6" s="1"/>
  <c r="AQ1900" i="6"/>
  <c r="AO1900" i="6"/>
  <c r="AN1900" i="6"/>
  <c r="AM1900" i="6"/>
  <c r="AK1900" i="6"/>
  <c r="AJ1900" i="6"/>
  <c r="AI1900" i="6"/>
  <c r="AW1899" i="6"/>
  <c r="AV1899" i="6"/>
  <c r="AU1899" i="6"/>
  <c r="AS1899" i="6"/>
  <c r="AR1899" i="6"/>
  <c r="AQ1899" i="6"/>
  <c r="AO1899" i="6"/>
  <c r="AP1899" i="6" s="1"/>
  <c r="AN1899" i="6"/>
  <c r="AM1899" i="6"/>
  <c r="AK1899" i="6"/>
  <c r="AJ1899" i="6"/>
  <c r="AI1899" i="6"/>
  <c r="AL1899" i="6"/>
  <c r="AW1898" i="6"/>
  <c r="AV1898" i="6"/>
  <c r="AU1898" i="6"/>
  <c r="AS1898" i="6"/>
  <c r="AR1898" i="6"/>
  <c r="AQ1898" i="6"/>
  <c r="AT1898" i="6" s="1"/>
  <c r="AO1898" i="6"/>
  <c r="AN1898" i="6"/>
  <c r="AP1898" i="6" s="1"/>
  <c r="AM1898" i="6"/>
  <c r="AK1898" i="6"/>
  <c r="AJ1898" i="6"/>
  <c r="AI1898" i="6"/>
  <c r="AL1898" i="6" s="1"/>
  <c r="AW1897" i="6"/>
  <c r="AV1897" i="6"/>
  <c r="AU1897" i="6"/>
  <c r="AS1897" i="6"/>
  <c r="AR1897" i="6"/>
  <c r="AQ1897" i="6"/>
  <c r="AO1897" i="6"/>
  <c r="AN1897" i="6"/>
  <c r="AM1897" i="6"/>
  <c r="AK1897" i="6"/>
  <c r="AJ1897" i="6"/>
  <c r="AI1897" i="6"/>
  <c r="AW1896" i="6"/>
  <c r="AV1896" i="6"/>
  <c r="AU1896" i="6"/>
  <c r="AS1896" i="6"/>
  <c r="AR1896" i="6"/>
  <c r="AQ1896" i="6"/>
  <c r="AO1896" i="6"/>
  <c r="AN1896" i="6"/>
  <c r="AM1896" i="6"/>
  <c r="AP1896" i="6" s="1"/>
  <c r="AK1896" i="6"/>
  <c r="AJ1896" i="6"/>
  <c r="AI1896" i="6"/>
  <c r="AL1896" i="6" s="1"/>
  <c r="BK1896" i="6" s="1"/>
  <c r="BL1896" i="6" s="1"/>
  <c r="AW1895" i="6"/>
  <c r="AV1895" i="6"/>
  <c r="AU1895" i="6"/>
  <c r="AS1895" i="6"/>
  <c r="AR1895" i="6"/>
  <c r="AQ1895" i="6"/>
  <c r="AO1895" i="6"/>
  <c r="AN1895" i="6"/>
  <c r="AM1895" i="6"/>
  <c r="AK1895" i="6"/>
  <c r="AJ1895" i="6"/>
  <c r="AI1895" i="6"/>
  <c r="AW1894" i="6"/>
  <c r="AV1894" i="6"/>
  <c r="AX1894" i="6" s="1"/>
  <c r="AU1894" i="6"/>
  <c r="AS1894" i="6"/>
  <c r="AR1894" i="6"/>
  <c r="AQ1894" i="6"/>
  <c r="AO1894" i="6"/>
  <c r="AN1894" i="6"/>
  <c r="AM1894" i="6"/>
  <c r="AP1894" i="6"/>
  <c r="AK1894" i="6"/>
  <c r="AJ1894" i="6"/>
  <c r="AI1894" i="6"/>
  <c r="AW1893" i="6"/>
  <c r="AV1893" i="6"/>
  <c r="AU1893" i="6"/>
  <c r="AX1893" i="6" s="1"/>
  <c r="AS1893" i="6"/>
  <c r="AR1893" i="6"/>
  <c r="AQ1893" i="6"/>
  <c r="AO1893" i="6"/>
  <c r="AN1893" i="6"/>
  <c r="AM1893" i="6"/>
  <c r="AK1893" i="6"/>
  <c r="AJ1893" i="6"/>
  <c r="AI1893" i="6"/>
  <c r="AW1892" i="6"/>
  <c r="AV1892" i="6"/>
  <c r="AU1892" i="6"/>
  <c r="AX1892" i="6" s="1"/>
  <c r="AS1892" i="6"/>
  <c r="AR1892" i="6"/>
  <c r="AT1892" i="6" s="1"/>
  <c r="AQ1892" i="6"/>
  <c r="AO1892" i="6"/>
  <c r="AN1892" i="6"/>
  <c r="AM1892" i="6"/>
  <c r="AK1892" i="6"/>
  <c r="AJ1892" i="6"/>
  <c r="AI1892" i="6"/>
  <c r="AW1891" i="6"/>
  <c r="AV1891" i="6"/>
  <c r="AU1891" i="6"/>
  <c r="AS1891" i="6"/>
  <c r="AR1891" i="6"/>
  <c r="AQ1891" i="6"/>
  <c r="AO1891" i="6"/>
  <c r="AN1891" i="6"/>
  <c r="AM1891" i="6"/>
  <c r="AK1891" i="6"/>
  <c r="AJ1891" i="6"/>
  <c r="AL1891" i="6" s="1"/>
  <c r="AI1891" i="6"/>
  <c r="AW1890" i="6"/>
  <c r="AV1890" i="6"/>
  <c r="AU1890" i="6"/>
  <c r="AX1890" i="6" s="1"/>
  <c r="AS1890" i="6"/>
  <c r="AR1890" i="6"/>
  <c r="AQ1890" i="6"/>
  <c r="AT1890" i="6" s="1"/>
  <c r="AO1890" i="6"/>
  <c r="AN1890" i="6"/>
  <c r="AM1890" i="6"/>
  <c r="AK1890" i="6"/>
  <c r="AJ1890" i="6"/>
  <c r="AI1890" i="6"/>
  <c r="AL1890" i="6" s="1"/>
  <c r="AW1889" i="6"/>
  <c r="AV1889" i="6"/>
  <c r="AU1889" i="6"/>
  <c r="AS1889" i="6"/>
  <c r="AR1889" i="6"/>
  <c r="AQ1889" i="6"/>
  <c r="AO1889" i="6"/>
  <c r="AN1889" i="6"/>
  <c r="AM1889" i="6"/>
  <c r="AP1889" i="6" s="1"/>
  <c r="AK1889" i="6"/>
  <c r="AJ1889" i="6"/>
  <c r="AI1889" i="6"/>
  <c r="AW1888" i="6"/>
  <c r="AV1888" i="6"/>
  <c r="AU1888" i="6"/>
  <c r="AS1888" i="6"/>
  <c r="AR1888" i="6"/>
  <c r="AQ1888" i="6"/>
  <c r="AO1888" i="6"/>
  <c r="AN1888" i="6"/>
  <c r="AM1888" i="6"/>
  <c r="AP1888" i="6" s="1"/>
  <c r="AK1888" i="6"/>
  <c r="AJ1888" i="6"/>
  <c r="AI1888" i="6"/>
  <c r="AW1887" i="6"/>
  <c r="AV1887" i="6"/>
  <c r="AU1887" i="6"/>
  <c r="AS1887" i="6"/>
  <c r="AR1887" i="6"/>
  <c r="AT1887" i="6" s="1"/>
  <c r="AQ1887" i="6"/>
  <c r="AO1887" i="6"/>
  <c r="AN1887" i="6"/>
  <c r="AM1887" i="6"/>
  <c r="AK1887" i="6"/>
  <c r="AJ1887" i="6"/>
  <c r="AW1886" i="6"/>
  <c r="AV1886" i="6"/>
  <c r="AU1886" i="6"/>
  <c r="AX1886" i="6" s="1"/>
  <c r="AS1886" i="6"/>
  <c r="AR1886" i="6"/>
  <c r="AQ1886" i="6"/>
  <c r="AO1886" i="6"/>
  <c r="AN1886" i="6"/>
  <c r="AM1886" i="6"/>
  <c r="AK1886" i="6"/>
  <c r="AJ1886" i="6"/>
  <c r="AI1886" i="6"/>
  <c r="AW1885" i="6"/>
  <c r="AV1885" i="6"/>
  <c r="AU1885" i="6"/>
  <c r="AX1885" i="6" s="1"/>
  <c r="AS1885" i="6"/>
  <c r="AR1885" i="6"/>
  <c r="AQ1885" i="6"/>
  <c r="AO1885" i="6"/>
  <c r="AN1885" i="6"/>
  <c r="AM1885" i="6"/>
  <c r="AK1885" i="6"/>
  <c r="AJ1885" i="6"/>
  <c r="AI1885" i="6"/>
  <c r="AW1884" i="6"/>
  <c r="AV1884" i="6"/>
  <c r="AU1884" i="6"/>
  <c r="AS1884" i="6"/>
  <c r="AR1884" i="6"/>
  <c r="AQ1884" i="6"/>
  <c r="AT1884" i="6" s="1"/>
  <c r="AO1884" i="6"/>
  <c r="AP1884" i="6" s="1"/>
  <c r="AN1884" i="6"/>
  <c r="AM1884" i="6"/>
  <c r="AK1884" i="6"/>
  <c r="AJ1884" i="6"/>
  <c r="AI1884" i="6"/>
  <c r="AW1883" i="6"/>
  <c r="AV1883" i="6"/>
  <c r="AU1883" i="6"/>
  <c r="AS1883" i="6"/>
  <c r="AR1883" i="6"/>
  <c r="AQ1883" i="6"/>
  <c r="AT1883" i="6" s="1"/>
  <c r="AO1883" i="6"/>
  <c r="AN1883" i="6"/>
  <c r="AM1883" i="6"/>
  <c r="AK1883" i="6"/>
  <c r="AJ1883" i="6"/>
  <c r="AI1883" i="6"/>
  <c r="AW1882" i="6"/>
  <c r="AV1882" i="6"/>
  <c r="AU1882" i="6"/>
  <c r="AS1882" i="6"/>
  <c r="AR1882" i="6"/>
  <c r="AQ1882" i="6"/>
  <c r="AO1882" i="6"/>
  <c r="AN1882" i="6"/>
  <c r="AM1882" i="6"/>
  <c r="AK1882" i="6"/>
  <c r="AJ1882" i="6"/>
  <c r="AI1882" i="6"/>
  <c r="AW1881" i="6"/>
  <c r="AV1881" i="6"/>
  <c r="AU1881" i="6"/>
  <c r="AS1881" i="6"/>
  <c r="AT1881" i="6" s="1"/>
  <c r="AR1881" i="6"/>
  <c r="AQ1881" i="6"/>
  <c r="AO1881" i="6"/>
  <c r="AN1881" i="6"/>
  <c r="AM1881" i="6"/>
  <c r="AK1881" i="6"/>
  <c r="AJ1881" i="6"/>
  <c r="AI1881" i="6"/>
  <c r="AW1880" i="6"/>
  <c r="AX1880" i="6" s="1"/>
  <c r="AV1880" i="6"/>
  <c r="AU1880" i="6"/>
  <c r="AS1880" i="6"/>
  <c r="AR1880" i="6"/>
  <c r="AQ1880" i="6"/>
  <c r="AT1880" i="6" s="1"/>
  <c r="AO1880" i="6"/>
  <c r="AN1880" i="6"/>
  <c r="AM1880" i="6"/>
  <c r="AK1880" i="6"/>
  <c r="AJ1880" i="6"/>
  <c r="AW1879" i="6"/>
  <c r="AV1879" i="6"/>
  <c r="AU1879" i="6"/>
  <c r="AX1879" i="6" s="1"/>
  <c r="AS1879" i="6"/>
  <c r="AT1879" i="6" s="1"/>
  <c r="AR1879" i="6"/>
  <c r="AQ1879" i="6"/>
  <c r="AO1879" i="6"/>
  <c r="AN1879" i="6"/>
  <c r="AM1879" i="6"/>
  <c r="AP1879" i="6" s="1"/>
  <c r="AK1879" i="6"/>
  <c r="AJ1879" i="6"/>
  <c r="AI1879" i="6"/>
  <c r="AW1878" i="6"/>
  <c r="AV1878" i="6"/>
  <c r="AU1878" i="6"/>
  <c r="AX1878" i="6" s="1"/>
  <c r="AS1878" i="6"/>
  <c r="AR1878" i="6"/>
  <c r="AQ1878" i="6"/>
  <c r="AT1878" i="6" s="1"/>
  <c r="AO1878" i="6"/>
  <c r="AN1878" i="6"/>
  <c r="AM1878" i="6"/>
  <c r="AK1878" i="6"/>
  <c r="AJ1878" i="6"/>
  <c r="AI1878" i="6"/>
  <c r="AW1877" i="6"/>
  <c r="AV1877" i="6"/>
  <c r="AU1877" i="6"/>
  <c r="AS1877" i="6"/>
  <c r="AR1877" i="6"/>
  <c r="AQ1877" i="6"/>
  <c r="AT1877" i="6" s="1"/>
  <c r="AO1877" i="6"/>
  <c r="AN1877" i="6"/>
  <c r="AM1877" i="6"/>
  <c r="AK1877" i="6"/>
  <c r="AJ1877" i="6"/>
  <c r="AI1877" i="6"/>
  <c r="AW1876" i="6"/>
  <c r="AX1876" i="6" s="1"/>
  <c r="AV1876" i="6"/>
  <c r="AU1876" i="6"/>
  <c r="AS1876" i="6"/>
  <c r="AR1876" i="6"/>
  <c r="AQ1876" i="6"/>
  <c r="AO1876" i="6"/>
  <c r="AN1876" i="6"/>
  <c r="AM1876" i="6"/>
  <c r="AP1876" i="6" s="1"/>
  <c r="AK1876" i="6"/>
  <c r="AL1876" i="6" s="1"/>
  <c r="AJ1876" i="6"/>
  <c r="AI1876" i="6"/>
  <c r="AW1875" i="6"/>
  <c r="AV1875" i="6"/>
  <c r="AU1875" i="6"/>
  <c r="AX1875" i="6" s="1"/>
  <c r="AS1875" i="6"/>
  <c r="AR1875" i="6"/>
  <c r="AQ1875" i="6"/>
  <c r="AO1875" i="6"/>
  <c r="AN1875" i="6"/>
  <c r="AM1875" i="6"/>
  <c r="AP1875" i="6" s="1"/>
  <c r="AK1875" i="6"/>
  <c r="AJ1875" i="6"/>
  <c r="AI1875" i="6"/>
  <c r="AW1874" i="6"/>
  <c r="AV1874" i="6"/>
  <c r="AU1874" i="6"/>
  <c r="AS1874" i="6"/>
  <c r="AR1874" i="6"/>
  <c r="AQ1874" i="6"/>
  <c r="AO1874" i="6"/>
  <c r="AN1874" i="6"/>
  <c r="AM1874" i="6"/>
  <c r="AK1874" i="6"/>
  <c r="AJ1874" i="6"/>
  <c r="AI1874" i="6"/>
  <c r="AW1873" i="6"/>
  <c r="AV1873" i="6"/>
  <c r="AU1873" i="6"/>
  <c r="AS1873" i="6"/>
  <c r="AR1873" i="6"/>
  <c r="AQ1873" i="6"/>
  <c r="AO1873" i="6"/>
  <c r="AN1873" i="6"/>
  <c r="AM1873" i="6"/>
  <c r="AK1873" i="6"/>
  <c r="AJ1873" i="6"/>
  <c r="AI1873" i="6"/>
  <c r="AW1872" i="6"/>
  <c r="AV1872" i="6"/>
  <c r="AU1872" i="6"/>
  <c r="AX1872" i="6" s="1"/>
  <c r="AS1872" i="6"/>
  <c r="AT1872" i="6" s="1"/>
  <c r="AR1872" i="6"/>
  <c r="AQ1872" i="6"/>
  <c r="AO1872" i="6"/>
  <c r="AN1872" i="6"/>
  <c r="AM1872" i="6"/>
  <c r="AP1872" i="6" s="1"/>
  <c r="AK1872" i="6"/>
  <c r="AJ1872" i="6"/>
  <c r="AI1872" i="6"/>
  <c r="AW1871" i="6"/>
  <c r="AV1871" i="6"/>
  <c r="AU1871" i="6"/>
  <c r="AX1871" i="6" s="1"/>
  <c r="AS1871" i="6"/>
  <c r="AR1871" i="6"/>
  <c r="AQ1871" i="6"/>
  <c r="AO1871" i="6"/>
  <c r="AN1871" i="6"/>
  <c r="AM1871" i="6"/>
  <c r="AK1871" i="6"/>
  <c r="AJ1871" i="6"/>
  <c r="AI1871" i="6"/>
  <c r="AW1870" i="6"/>
  <c r="AV1870" i="6"/>
  <c r="AU1870" i="6"/>
  <c r="AS1870" i="6"/>
  <c r="AR1870" i="6"/>
  <c r="AQ1870" i="6"/>
  <c r="AO1870" i="6"/>
  <c r="AN1870" i="6"/>
  <c r="AM1870" i="6"/>
  <c r="AK1870" i="6"/>
  <c r="AJ1870" i="6"/>
  <c r="AI1870" i="6"/>
  <c r="AL1870" i="6" s="1"/>
  <c r="AW1869" i="6"/>
  <c r="AX1869" i="6" s="1"/>
  <c r="AV1869" i="6"/>
  <c r="AU1869" i="6"/>
  <c r="AS1869" i="6"/>
  <c r="AR1869" i="6"/>
  <c r="AQ1869" i="6"/>
  <c r="AO1869" i="6"/>
  <c r="AN1869" i="6"/>
  <c r="AM1869" i="6"/>
  <c r="AP1869" i="6" s="1"/>
  <c r="AK1869" i="6"/>
  <c r="AL1869" i="6" s="1"/>
  <c r="AJ1869" i="6"/>
  <c r="AI1869" i="6"/>
  <c r="AW1868" i="6"/>
  <c r="AV1868" i="6"/>
  <c r="AU1868" i="6"/>
  <c r="AX1868" i="6" s="1"/>
  <c r="AS1868" i="6"/>
  <c r="AR1868" i="6"/>
  <c r="AQ1868" i="6"/>
  <c r="AO1868" i="6"/>
  <c r="AN1868" i="6"/>
  <c r="AM1868" i="6"/>
  <c r="AP1868" i="6" s="1"/>
  <c r="AK1868" i="6"/>
  <c r="AJ1868" i="6"/>
  <c r="AI1868" i="6"/>
  <c r="AW1867" i="6"/>
  <c r="AV1867" i="6"/>
  <c r="AU1867" i="6"/>
  <c r="AS1867" i="6"/>
  <c r="AR1867" i="6"/>
  <c r="AT1867" i="6" s="1"/>
  <c r="AQ1867" i="6"/>
  <c r="AO1867" i="6"/>
  <c r="AN1867" i="6"/>
  <c r="AM1867" i="6"/>
  <c r="AK1867" i="6"/>
  <c r="AJ1867" i="6"/>
  <c r="AI1867" i="6"/>
  <c r="AW1866" i="6"/>
  <c r="AV1866" i="6"/>
  <c r="AU1866" i="6"/>
  <c r="AS1866" i="6"/>
  <c r="AR1866" i="6"/>
  <c r="AQ1866" i="6"/>
  <c r="AO1866" i="6"/>
  <c r="AP1866" i="6" s="1"/>
  <c r="AN1866" i="6"/>
  <c r="AM1866" i="6"/>
  <c r="AK1866" i="6"/>
  <c r="AJ1866" i="6"/>
  <c r="AI1866" i="6"/>
  <c r="AW1865" i="6"/>
  <c r="AV1865" i="6"/>
  <c r="AU1865" i="6"/>
  <c r="AX1865" i="6" s="1"/>
  <c r="AS1865" i="6"/>
  <c r="AT1865" i="6" s="1"/>
  <c r="AR1865" i="6"/>
  <c r="AQ1865" i="6"/>
  <c r="AO1865" i="6"/>
  <c r="AN1865" i="6"/>
  <c r="AM1865" i="6"/>
  <c r="AP1865" i="6" s="1"/>
  <c r="AK1865" i="6"/>
  <c r="AJ1865" i="6"/>
  <c r="AI1865" i="6"/>
  <c r="AW1864" i="6"/>
  <c r="AV1864" i="6"/>
  <c r="AU1864" i="6"/>
  <c r="AX1864" i="6" s="1"/>
  <c r="AS1864" i="6"/>
  <c r="AR1864" i="6"/>
  <c r="AQ1864" i="6"/>
  <c r="AO1864" i="6"/>
  <c r="AN1864" i="6"/>
  <c r="AM1864" i="6"/>
  <c r="AK1864" i="6"/>
  <c r="AJ1864" i="6"/>
  <c r="AL1864" i="6" s="1"/>
  <c r="AI1864" i="6"/>
  <c r="AW1863" i="6"/>
  <c r="AV1863" i="6"/>
  <c r="AU1863" i="6"/>
  <c r="AS1863" i="6"/>
  <c r="AR1863" i="6"/>
  <c r="AQ1863" i="6"/>
  <c r="AT1863" i="6" s="1"/>
  <c r="AO1863" i="6"/>
  <c r="AN1863" i="6"/>
  <c r="AP1863" i="6" s="1"/>
  <c r="AM1863" i="6"/>
  <c r="AK1863" i="6"/>
  <c r="AJ1863" i="6"/>
  <c r="AI1863" i="6"/>
  <c r="AW1862" i="6"/>
  <c r="AX1862" i="6" s="1"/>
  <c r="AV1862" i="6"/>
  <c r="AU1862" i="6"/>
  <c r="AS1862" i="6"/>
  <c r="AR1862" i="6"/>
  <c r="AQ1862" i="6"/>
  <c r="AO1862" i="6"/>
  <c r="AN1862" i="6"/>
  <c r="AM1862" i="6"/>
  <c r="AP1862" i="6" s="1"/>
  <c r="AK1862" i="6"/>
  <c r="AL1862" i="6" s="1"/>
  <c r="AJ1862" i="6"/>
  <c r="AI1862" i="6"/>
  <c r="AW1861" i="6"/>
  <c r="AV1861" i="6"/>
  <c r="AU1861" i="6"/>
  <c r="AX1861" i="6" s="1"/>
  <c r="AS1861" i="6"/>
  <c r="AR1861" i="6"/>
  <c r="AQ1861" i="6"/>
  <c r="AO1861" i="6"/>
  <c r="AN1861" i="6"/>
  <c r="AM1861" i="6"/>
  <c r="AP1861" i="6" s="1"/>
  <c r="AK1861" i="6"/>
  <c r="AJ1861" i="6"/>
  <c r="AI1861" i="6"/>
  <c r="AW1860" i="6"/>
  <c r="AV1860" i="6"/>
  <c r="AU1860" i="6"/>
  <c r="AS1860" i="6"/>
  <c r="AR1860" i="6"/>
  <c r="AT1860" i="6" s="1"/>
  <c r="AQ1860" i="6"/>
  <c r="AO1860" i="6"/>
  <c r="AN1860" i="6"/>
  <c r="AM1860" i="6"/>
  <c r="AK1860" i="6"/>
  <c r="AJ1860" i="6"/>
  <c r="AI1860" i="6"/>
  <c r="AL1860" i="6" s="1"/>
  <c r="AW1859" i="6"/>
  <c r="AV1859" i="6"/>
  <c r="AU1859" i="6"/>
  <c r="AS1859" i="6"/>
  <c r="AR1859" i="6"/>
  <c r="AQ1859" i="6"/>
  <c r="AO1859" i="6"/>
  <c r="AN1859" i="6"/>
  <c r="AM1859" i="6"/>
  <c r="AK1859" i="6"/>
  <c r="AJ1859" i="6"/>
  <c r="AI1859" i="6"/>
  <c r="AW1858" i="6"/>
  <c r="AV1858" i="6"/>
  <c r="AU1858" i="6"/>
  <c r="AX1858" i="6" s="1"/>
  <c r="AS1858" i="6"/>
  <c r="AT1858" i="6" s="1"/>
  <c r="AR1858" i="6"/>
  <c r="AQ1858" i="6"/>
  <c r="AO1858" i="6"/>
  <c r="AN1858" i="6"/>
  <c r="AM1858" i="6"/>
  <c r="AK1858" i="6"/>
  <c r="AJ1858" i="6"/>
  <c r="AI1858" i="6"/>
  <c r="AW1857" i="6"/>
  <c r="AV1857" i="6"/>
  <c r="AU1857" i="6"/>
  <c r="AX1857" i="6" s="1"/>
  <c r="AS1857" i="6"/>
  <c r="AR1857" i="6"/>
  <c r="AQ1857" i="6"/>
  <c r="AO1857" i="6"/>
  <c r="AN1857" i="6"/>
  <c r="AM1857" i="6"/>
  <c r="AK1857" i="6"/>
  <c r="AJ1857" i="6"/>
  <c r="AI1857" i="6"/>
  <c r="AW1856" i="6"/>
  <c r="AV1856" i="6"/>
  <c r="AU1856" i="6"/>
  <c r="AS1856" i="6"/>
  <c r="AR1856" i="6"/>
  <c r="AQ1856" i="6"/>
  <c r="AT1856" i="6" s="1"/>
  <c r="AO1856" i="6"/>
  <c r="AN1856" i="6"/>
  <c r="AP1856" i="6" s="1"/>
  <c r="BK1856" i="6" s="1"/>
  <c r="BL1856" i="6" s="1"/>
  <c r="AM1856" i="6"/>
  <c r="AK1856" i="6"/>
  <c r="AJ1856" i="6"/>
  <c r="AI1856" i="6"/>
  <c r="AL1856" i="6" s="1"/>
  <c r="AW1855" i="6"/>
  <c r="AV1855" i="6"/>
  <c r="AU1855" i="6"/>
  <c r="AS1855" i="6"/>
  <c r="AR1855" i="6"/>
  <c r="AQ1855" i="6"/>
  <c r="AO1855" i="6"/>
  <c r="AN1855" i="6"/>
  <c r="AM1855" i="6"/>
  <c r="AP1855" i="6" s="1"/>
  <c r="AK1855" i="6"/>
  <c r="AI1855" i="6"/>
  <c r="AW1854" i="6"/>
  <c r="AV1854" i="6"/>
  <c r="AU1854" i="6"/>
  <c r="AS1854" i="6"/>
  <c r="AT1854" i="6" s="1"/>
  <c r="AR1854" i="6"/>
  <c r="AQ1854" i="6"/>
  <c r="AO1854" i="6"/>
  <c r="AN1854" i="6"/>
  <c r="AM1854" i="6"/>
  <c r="AK1854" i="6"/>
  <c r="AJ1854" i="6"/>
  <c r="AI1854" i="6"/>
  <c r="AW1853" i="6"/>
  <c r="AX1853" i="6" s="1"/>
  <c r="AV1853" i="6"/>
  <c r="AU1853" i="6"/>
  <c r="AS1853" i="6"/>
  <c r="AR1853" i="6"/>
  <c r="AQ1853" i="6"/>
  <c r="AT1853" i="6" s="1"/>
  <c r="AO1853" i="6"/>
  <c r="AN1853" i="6"/>
  <c r="AM1853" i="6"/>
  <c r="AK1853" i="6"/>
  <c r="AJ1853" i="6"/>
  <c r="AI1853" i="6"/>
  <c r="AL1853" i="6" s="1"/>
  <c r="AW1852" i="6"/>
  <c r="AV1852" i="6"/>
  <c r="AU1852" i="6"/>
  <c r="AS1852" i="6"/>
  <c r="AR1852" i="6"/>
  <c r="AQ1852" i="6"/>
  <c r="AO1852" i="6"/>
  <c r="AN1852" i="6"/>
  <c r="AP1852" i="6" s="1"/>
  <c r="AM1852" i="6"/>
  <c r="AK1852" i="6"/>
  <c r="AJ1852" i="6"/>
  <c r="AI1852" i="6"/>
  <c r="AW1851" i="6"/>
  <c r="AV1851" i="6"/>
  <c r="AU1851" i="6"/>
  <c r="AX1851" i="6" s="1"/>
  <c r="AS1851" i="6"/>
  <c r="AT1851" i="6" s="1"/>
  <c r="AR1851" i="6"/>
  <c r="AQ1851" i="6"/>
  <c r="AO1851" i="6"/>
  <c r="AN1851" i="6"/>
  <c r="AM1851" i="6"/>
  <c r="AK1851" i="6"/>
  <c r="AJ1851" i="6"/>
  <c r="AI1851" i="6"/>
  <c r="AW1850" i="6"/>
  <c r="AV1850" i="6"/>
  <c r="AU1850" i="6"/>
  <c r="AS1850" i="6"/>
  <c r="AR1850" i="6"/>
  <c r="AQ1850" i="6"/>
  <c r="AT1850" i="6" s="1"/>
  <c r="AO1850" i="6"/>
  <c r="AP1850" i="6" s="1"/>
  <c r="AN1850" i="6"/>
  <c r="AM1850" i="6"/>
  <c r="AK1850" i="6"/>
  <c r="AJ1850" i="6"/>
  <c r="AI1850" i="6"/>
  <c r="AW1849" i="6"/>
  <c r="AV1849" i="6"/>
  <c r="AU1849" i="6"/>
  <c r="AS1849" i="6"/>
  <c r="AR1849" i="6"/>
  <c r="AQ1849" i="6"/>
  <c r="AT1849" i="6" s="1"/>
  <c r="AO1849" i="6"/>
  <c r="AN1849" i="6"/>
  <c r="AM1849" i="6"/>
  <c r="AK1849" i="6"/>
  <c r="AJ1849" i="6"/>
  <c r="AI1849" i="6"/>
  <c r="AW1848" i="6"/>
  <c r="AV1848" i="6"/>
  <c r="AU1848" i="6"/>
  <c r="AS1848" i="6"/>
  <c r="AR1848" i="6"/>
  <c r="AT1848" i="6" s="1"/>
  <c r="AQ1848" i="6"/>
  <c r="AO1848" i="6"/>
  <c r="AN1848" i="6"/>
  <c r="AM1848" i="6"/>
  <c r="AP1848" i="6" s="1"/>
  <c r="AK1848" i="6"/>
  <c r="AI1848" i="6"/>
  <c r="AW1847" i="6"/>
  <c r="AV1847" i="6"/>
  <c r="AU1847" i="6"/>
  <c r="AS1847" i="6"/>
  <c r="AR1847" i="6"/>
  <c r="AT1847" i="6" s="1"/>
  <c r="AQ1847" i="6"/>
  <c r="AO1847" i="6"/>
  <c r="AN1847" i="6"/>
  <c r="AM1847" i="6"/>
  <c r="AK1847" i="6"/>
  <c r="AJ1847" i="6"/>
  <c r="AI1847" i="6"/>
  <c r="AW1846" i="6"/>
  <c r="AX1846" i="6" s="1"/>
  <c r="AV1846" i="6"/>
  <c r="AU1846" i="6"/>
  <c r="AS1846" i="6"/>
  <c r="AR1846" i="6"/>
  <c r="AQ1846" i="6"/>
  <c r="AO1846" i="6"/>
  <c r="AN1846" i="6"/>
  <c r="AM1846" i="6"/>
  <c r="AK1846" i="6"/>
  <c r="AL1846" i="6" s="1"/>
  <c r="AJ1846" i="6"/>
  <c r="AI1846" i="6"/>
  <c r="AW1845" i="6"/>
  <c r="AV1845" i="6"/>
  <c r="AU1845" i="6"/>
  <c r="AX1845" i="6" s="1"/>
  <c r="AS1845" i="6"/>
  <c r="AT1845" i="6" s="1"/>
  <c r="AR1845" i="6"/>
  <c r="AQ1845" i="6"/>
  <c r="AO1845" i="6"/>
  <c r="AN1845" i="6"/>
  <c r="AM1845" i="6"/>
  <c r="AP1845" i="6" s="1"/>
  <c r="AK1845" i="6"/>
  <c r="AJ1845" i="6"/>
  <c r="AI1845" i="6"/>
  <c r="AW1844" i="6"/>
  <c r="AV1844" i="6"/>
  <c r="AU1844" i="6"/>
  <c r="AX1844" i="6" s="1"/>
  <c r="AS1844" i="6"/>
  <c r="AR1844" i="6"/>
  <c r="AQ1844" i="6"/>
  <c r="AO1844" i="6"/>
  <c r="AN1844" i="6"/>
  <c r="AM1844" i="6"/>
  <c r="AK1844" i="6"/>
  <c r="AJ1844" i="6"/>
  <c r="AI1844" i="6"/>
  <c r="AW1843" i="6"/>
  <c r="AV1843" i="6"/>
  <c r="AX1843" i="6" s="1"/>
  <c r="AU1843" i="6"/>
  <c r="AS1843" i="6"/>
  <c r="AR1843" i="6"/>
  <c r="AQ1843" i="6"/>
  <c r="AT1843" i="6" s="1"/>
  <c r="AO1843" i="6"/>
  <c r="AN1843" i="6"/>
  <c r="AM1843" i="6"/>
  <c r="AK1843" i="6"/>
  <c r="AJ1843" i="6"/>
  <c r="AI1843" i="6"/>
  <c r="AL1843" i="6" s="1"/>
  <c r="AW1842" i="6"/>
  <c r="AV1842" i="6"/>
  <c r="AU1842" i="6"/>
  <c r="AS1842" i="6"/>
  <c r="AR1842" i="6"/>
  <c r="AQ1842" i="6"/>
  <c r="AO1842" i="6"/>
  <c r="AN1842" i="6"/>
  <c r="AM1842" i="6"/>
  <c r="AK1842" i="6"/>
  <c r="AJ1842" i="6"/>
  <c r="AI1842" i="6"/>
  <c r="AW1841" i="6"/>
  <c r="AV1841" i="6"/>
  <c r="AU1841" i="6"/>
  <c r="AS1841" i="6"/>
  <c r="AR1841" i="6"/>
  <c r="AQ1841" i="6"/>
  <c r="AT1841" i="6" s="1"/>
  <c r="AO1841" i="6"/>
  <c r="AN1841" i="6"/>
  <c r="AM1841" i="6"/>
  <c r="AP1841" i="6" s="1"/>
  <c r="AK1841" i="6"/>
  <c r="AJ1841" i="6"/>
  <c r="AI1841" i="6"/>
  <c r="AW1840" i="6"/>
  <c r="AV1840" i="6"/>
  <c r="AU1840" i="6"/>
  <c r="AS1840" i="6"/>
  <c r="AR1840" i="6"/>
  <c r="AT1840" i="6" s="1"/>
  <c r="AQ1840" i="6"/>
  <c r="AO1840" i="6"/>
  <c r="AN1840" i="6"/>
  <c r="AP1840" i="6" s="1"/>
  <c r="AM1840" i="6"/>
  <c r="AK1840" i="6"/>
  <c r="AJ1840" i="6"/>
  <c r="AI1840" i="6"/>
  <c r="AW1839" i="6"/>
  <c r="AV1839" i="6"/>
  <c r="AU1839" i="6"/>
  <c r="AS1839" i="6"/>
  <c r="AR1839" i="6"/>
  <c r="AQ1839" i="6"/>
  <c r="AO1839" i="6"/>
  <c r="AN1839" i="6"/>
  <c r="AM1839" i="6"/>
  <c r="AP1839" i="6" s="1"/>
  <c r="AK1839" i="6"/>
  <c r="AJ1839" i="6"/>
  <c r="AI1839" i="6"/>
  <c r="AW1838" i="6"/>
  <c r="AV1838" i="6"/>
  <c r="AU1838" i="6"/>
  <c r="AX1838" i="6" s="1"/>
  <c r="AS1838" i="6"/>
  <c r="AR1838" i="6"/>
  <c r="AQ1838" i="6"/>
  <c r="AO1838" i="6"/>
  <c r="AN1838" i="6"/>
  <c r="AM1838" i="6"/>
  <c r="AK1838" i="6"/>
  <c r="AJ1838" i="6"/>
  <c r="AI1838" i="6"/>
  <c r="AW1837" i="6"/>
  <c r="AV1837" i="6"/>
  <c r="AU1837" i="6"/>
  <c r="AX1837" i="6" s="1"/>
  <c r="AS1837" i="6"/>
  <c r="AT1837" i="6" s="1"/>
  <c r="AR1837" i="6"/>
  <c r="AQ1837" i="6"/>
  <c r="AO1837" i="6"/>
  <c r="AN1837" i="6"/>
  <c r="AM1837" i="6"/>
  <c r="AP1837" i="6" s="1"/>
  <c r="AK1837" i="6"/>
  <c r="AJ1837" i="6"/>
  <c r="AI1837" i="6"/>
  <c r="AL1837" i="6" s="1"/>
  <c r="AD1686" i="6"/>
  <c r="AC1686" i="6"/>
  <c r="AB1686" i="6"/>
  <c r="AA1686" i="6"/>
  <c r="Z1686" i="6"/>
  <c r="Y1686" i="6"/>
  <c r="X1686" i="6"/>
  <c r="W1686" i="6"/>
  <c r="V1686" i="6"/>
  <c r="U1686" i="6"/>
  <c r="T1686" i="6"/>
  <c r="S1686" i="6"/>
  <c r="R1686" i="6"/>
  <c r="Q1686" i="6"/>
  <c r="BA1685" i="6"/>
  <c r="AZ1685" i="6"/>
  <c r="AY1685" i="6"/>
  <c r="AW1685" i="6"/>
  <c r="AV1685" i="6"/>
  <c r="AU1685" i="6"/>
  <c r="AS1685" i="6"/>
  <c r="AR1685" i="6"/>
  <c r="AQ1685" i="6"/>
  <c r="AO1685" i="6"/>
  <c r="AN1685" i="6"/>
  <c r="AM1685" i="6"/>
  <c r="AK1685" i="6"/>
  <c r="AJ1685" i="6"/>
  <c r="AI1685" i="6"/>
  <c r="BA1684" i="6"/>
  <c r="AZ1684" i="6"/>
  <c r="AY1684" i="6"/>
  <c r="AW1684" i="6"/>
  <c r="AV1684" i="6"/>
  <c r="AU1684" i="6"/>
  <c r="AS1684" i="6"/>
  <c r="AT1684" i="6" s="1"/>
  <c r="AR1684" i="6"/>
  <c r="AQ1684" i="6"/>
  <c r="AO1684" i="6"/>
  <c r="AN1684" i="6"/>
  <c r="AM1684" i="6"/>
  <c r="AK1684" i="6"/>
  <c r="AJ1684" i="6"/>
  <c r="AI1684" i="6"/>
  <c r="BA1683" i="6"/>
  <c r="AZ1683" i="6"/>
  <c r="AY1683" i="6"/>
  <c r="BB1683" i="6" s="1"/>
  <c r="AW1683" i="6"/>
  <c r="AV1683" i="6"/>
  <c r="AU1683" i="6"/>
  <c r="AX1683" i="6" s="1"/>
  <c r="AS1683" i="6"/>
  <c r="AR1683" i="6"/>
  <c r="AQ1683" i="6"/>
  <c r="AT1683" i="6" s="1"/>
  <c r="AO1683" i="6"/>
  <c r="AN1683" i="6"/>
  <c r="AM1683" i="6"/>
  <c r="BA1682" i="6"/>
  <c r="AZ1682" i="6"/>
  <c r="AY1682" i="6"/>
  <c r="AW1682" i="6"/>
  <c r="AV1682" i="6"/>
  <c r="AU1682" i="6"/>
  <c r="AS1682" i="6"/>
  <c r="AR1682" i="6"/>
  <c r="AT1682" i="6" s="1"/>
  <c r="AQ1682" i="6"/>
  <c r="AO1682" i="6"/>
  <c r="AN1682" i="6"/>
  <c r="AM1682" i="6"/>
  <c r="AK1682" i="6"/>
  <c r="AJ1682" i="6"/>
  <c r="AI1682" i="6"/>
  <c r="BA1681" i="6"/>
  <c r="AZ1681" i="6"/>
  <c r="AY1681" i="6"/>
  <c r="BB1681" i="6" s="1"/>
  <c r="AW1681" i="6"/>
  <c r="AV1681" i="6"/>
  <c r="AU1681" i="6"/>
  <c r="AX1681" i="6" s="1"/>
  <c r="AS1681" i="6"/>
  <c r="AT1681" i="6" s="1"/>
  <c r="AR1681" i="6"/>
  <c r="AQ1681" i="6"/>
  <c r="AO1681" i="6"/>
  <c r="AN1681" i="6"/>
  <c r="AM1681" i="6"/>
  <c r="AK1681" i="6"/>
  <c r="AJ1681" i="6"/>
  <c r="AI1681" i="6"/>
  <c r="BA1680" i="6"/>
  <c r="AZ1680" i="6"/>
  <c r="AY1680" i="6"/>
  <c r="AW1680" i="6"/>
  <c r="AV1680" i="6"/>
  <c r="AU1680" i="6"/>
  <c r="AS1680" i="6"/>
  <c r="AR1680" i="6"/>
  <c r="AQ1680" i="6"/>
  <c r="AO1680" i="6"/>
  <c r="AN1680" i="6"/>
  <c r="AM1680" i="6"/>
  <c r="AP1680" i="6" s="1"/>
  <c r="AK1680" i="6"/>
  <c r="AJ1680" i="6"/>
  <c r="AI1680" i="6"/>
  <c r="BA1679" i="6"/>
  <c r="AZ1679" i="6"/>
  <c r="AY1679" i="6"/>
  <c r="BB1679" i="6" s="1"/>
  <c r="AW1679" i="6"/>
  <c r="AV1679" i="6"/>
  <c r="AU1679" i="6"/>
  <c r="AS1679" i="6"/>
  <c r="AR1679" i="6"/>
  <c r="AQ1679" i="6"/>
  <c r="AT1679" i="6" s="1"/>
  <c r="AO1679" i="6"/>
  <c r="AN1679" i="6"/>
  <c r="AM1679" i="6"/>
  <c r="AK1679" i="6"/>
  <c r="AJ1679" i="6"/>
  <c r="AI1679" i="6"/>
  <c r="BA1678" i="6"/>
  <c r="AZ1678" i="6"/>
  <c r="AY1678" i="6"/>
  <c r="BB1678" i="6" s="1"/>
  <c r="AW1678" i="6"/>
  <c r="AV1678" i="6"/>
  <c r="AU1678" i="6"/>
  <c r="AS1678" i="6"/>
  <c r="AR1678" i="6"/>
  <c r="AQ1678" i="6"/>
  <c r="AO1678" i="6"/>
  <c r="AN1678" i="6"/>
  <c r="AM1678" i="6"/>
  <c r="AK1678" i="6"/>
  <c r="AJ1678" i="6"/>
  <c r="AI1678" i="6"/>
  <c r="BA1677" i="6"/>
  <c r="AZ1677" i="6"/>
  <c r="AY1677" i="6"/>
  <c r="AW1677" i="6"/>
  <c r="AV1677" i="6"/>
  <c r="AU1677" i="6"/>
  <c r="AX1677" i="6" s="1"/>
  <c r="AS1677" i="6"/>
  <c r="AR1677" i="6"/>
  <c r="AQ1677" i="6"/>
  <c r="AO1677" i="6"/>
  <c r="AN1677" i="6"/>
  <c r="AM1677" i="6"/>
  <c r="AK1677" i="6"/>
  <c r="AJ1677" i="6"/>
  <c r="AI1677" i="6"/>
  <c r="AL1677" i="6" s="1"/>
  <c r="BA1676" i="6"/>
  <c r="BB1676" i="6" s="1"/>
  <c r="AZ1676" i="6"/>
  <c r="AY1676" i="6"/>
  <c r="AW1676" i="6"/>
  <c r="AV1676" i="6"/>
  <c r="AU1676" i="6"/>
  <c r="AS1676" i="6"/>
  <c r="AR1676" i="6"/>
  <c r="AQ1676" i="6"/>
  <c r="AO1676" i="6"/>
  <c r="AN1676" i="6"/>
  <c r="AM1676" i="6"/>
  <c r="AK1676" i="6"/>
  <c r="AJ1676" i="6"/>
  <c r="AI1676" i="6"/>
  <c r="AL1676" i="6" s="1"/>
  <c r="BA1675" i="6"/>
  <c r="AZ1675" i="6"/>
  <c r="AY1675" i="6"/>
  <c r="BB1675" i="6" s="1"/>
  <c r="AW1675" i="6"/>
  <c r="AV1675" i="6"/>
  <c r="AU1675" i="6"/>
  <c r="AS1675" i="6"/>
  <c r="AR1675" i="6"/>
  <c r="AQ1675" i="6"/>
  <c r="AO1675" i="6"/>
  <c r="AN1675" i="6"/>
  <c r="AM1675" i="6"/>
  <c r="AK1675" i="6"/>
  <c r="AJ1675" i="6"/>
  <c r="AL1675" i="6" s="1"/>
  <c r="AI1675" i="6"/>
  <c r="BA1674" i="6"/>
  <c r="AZ1674" i="6"/>
  <c r="AY1674" i="6"/>
  <c r="AW1674" i="6"/>
  <c r="AV1674" i="6"/>
  <c r="AU1674" i="6"/>
  <c r="AS1674" i="6"/>
  <c r="AR1674" i="6"/>
  <c r="AQ1674" i="6"/>
  <c r="AO1674" i="6"/>
  <c r="AN1674" i="6"/>
  <c r="AM1674" i="6"/>
  <c r="AP1674" i="6" s="1"/>
  <c r="AK1674" i="6"/>
  <c r="AJ1674" i="6"/>
  <c r="AI1674" i="6"/>
  <c r="BA1673" i="6"/>
  <c r="AZ1673" i="6"/>
  <c r="AY1673" i="6"/>
  <c r="BB1673" i="6" s="1"/>
  <c r="AW1673" i="6"/>
  <c r="AV1673" i="6"/>
  <c r="AU1673" i="6"/>
  <c r="AS1673" i="6"/>
  <c r="AR1673" i="6"/>
  <c r="AQ1673" i="6"/>
  <c r="AO1673" i="6"/>
  <c r="AN1673" i="6"/>
  <c r="AM1673" i="6"/>
  <c r="AP1673" i="6" s="1"/>
  <c r="AK1673" i="6"/>
  <c r="AJ1673" i="6"/>
  <c r="AI1673" i="6"/>
  <c r="BA1672" i="6"/>
  <c r="AZ1672" i="6"/>
  <c r="AY1672" i="6"/>
  <c r="AW1672" i="6"/>
  <c r="AV1672" i="6"/>
  <c r="AU1672" i="6"/>
  <c r="AS1672" i="6"/>
  <c r="AR1672" i="6"/>
  <c r="AT1672" i="6" s="1"/>
  <c r="AQ1672" i="6"/>
  <c r="AO1672" i="6"/>
  <c r="AN1672" i="6"/>
  <c r="AM1672" i="6"/>
  <c r="AK1672" i="6"/>
  <c r="AJ1672" i="6"/>
  <c r="AI1672" i="6"/>
  <c r="AL1672" i="6" s="1"/>
  <c r="BA1671" i="6"/>
  <c r="AZ1671" i="6"/>
  <c r="AY1671" i="6"/>
  <c r="AW1671" i="6"/>
  <c r="AV1671" i="6"/>
  <c r="AU1671" i="6"/>
  <c r="AS1671" i="6"/>
  <c r="AR1671" i="6"/>
  <c r="AQ1671" i="6"/>
  <c r="AT1671" i="6" s="1"/>
  <c r="AO1671" i="6"/>
  <c r="AP1671" i="6" s="1"/>
  <c r="AN1671" i="6"/>
  <c r="AM1671" i="6"/>
  <c r="AK1671" i="6"/>
  <c r="AJ1671" i="6"/>
  <c r="AI1671" i="6"/>
  <c r="BA1670" i="6"/>
  <c r="AZ1670" i="6"/>
  <c r="AY1670" i="6"/>
  <c r="AW1670" i="6"/>
  <c r="AV1670" i="6"/>
  <c r="AU1670" i="6"/>
  <c r="AX1670" i="6" s="1"/>
  <c r="AS1670" i="6"/>
  <c r="AR1670" i="6"/>
  <c r="AT1670" i="6" s="1"/>
  <c r="AQ1670" i="6"/>
  <c r="AO1670" i="6"/>
  <c r="AN1670" i="6"/>
  <c r="AM1670" i="6"/>
  <c r="AP1670" i="6" s="1"/>
  <c r="AK1670" i="6"/>
  <c r="AL1670" i="6" s="1"/>
  <c r="AJ1670" i="6"/>
  <c r="AI1670" i="6"/>
  <c r="BA1669" i="6"/>
  <c r="AZ1669" i="6"/>
  <c r="AY1669" i="6"/>
  <c r="AW1669" i="6"/>
  <c r="AV1669" i="6"/>
  <c r="AU1669" i="6"/>
  <c r="AX1669" i="6" s="1"/>
  <c r="AS1669" i="6"/>
  <c r="AT1669" i="6" s="1"/>
  <c r="AR1669" i="6"/>
  <c r="AQ1669" i="6"/>
  <c r="AO1669" i="6"/>
  <c r="AN1669" i="6"/>
  <c r="AM1669" i="6"/>
  <c r="AK1669" i="6"/>
  <c r="AJ1669" i="6"/>
  <c r="AI1669" i="6"/>
  <c r="AL1669" i="6" s="1"/>
  <c r="BA1668" i="6"/>
  <c r="AZ1668" i="6"/>
  <c r="AY1668" i="6"/>
  <c r="AW1668" i="6"/>
  <c r="AV1668" i="6"/>
  <c r="AX1668" i="6" s="1"/>
  <c r="AU1668" i="6"/>
  <c r="AS1668" i="6"/>
  <c r="AR1668" i="6"/>
  <c r="AQ1668" i="6"/>
  <c r="AT1668" i="6" s="1"/>
  <c r="AO1668" i="6"/>
  <c r="AP1668" i="6" s="1"/>
  <c r="AN1668" i="6"/>
  <c r="AM1668" i="6"/>
  <c r="AK1668" i="6"/>
  <c r="AJ1668" i="6"/>
  <c r="AI1668" i="6"/>
  <c r="AL1668" i="6" s="1"/>
  <c r="BA1667" i="6"/>
  <c r="AZ1667" i="6"/>
  <c r="AY1667" i="6"/>
  <c r="BB1667" i="6" s="1"/>
  <c r="AW1667" i="6"/>
  <c r="AX1667" i="6" s="1"/>
  <c r="AV1667" i="6"/>
  <c r="AU1667" i="6"/>
  <c r="AS1667" i="6"/>
  <c r="AR1667" i="6"/>
  <c r="AQ1667" i="6"/>
  <c r="AO1667" i="6"/>
  <c r="AN1667" i="6"/>
  <c r="AM1667" i="6"/>
  <c r="AK1667" i="6"/>
  <c r="AJ1667" i="6"/>
  <c r="AI1667" i="6"/>
  <c r="BA1666" i="6"/>
  <c r="AZ1666" i="6"/>
  <c r="AY1666" i="6"/>
  <c r="BB1666" i="6" s="1"/>
  <c r="AW1666" i="6"/>
  <c r="AV1666" i="6"/>
  <c r="AU1666" i="6"/>
  <c r="AX1666" i="6" s="1"/>
  <c r="AS1666" i="6"/>
  <c r="AR1666" i="6"/>
  <c r="AT1666" i="6" s="1"/>
  <c r="AQ1666" i="6"/>
  <c r="AO1666" i="6"/>
  <c r="AN1666" i="6"/>
  <c r="AM1666" i="6"/>
  <c r="AK1666" i="6"/>
  <c r="AJ1666" i="6"/>
  <c r="AI1666" i="6"/>
  <c r="AL1666" i="6" s="1"/>
  <c r="BA1665" i="6"/>
  <c r="AZ1665" i="6"/>
  <c r="BB1665" i="6" s="1"/>
  <c r="AY1665" i="6"/>
  <c r="AW1665" i="6"/>
  <c r="AV1665" i="6"/>
  <c r="AU1665" i="6"/>
  <c r="AS1665" i="6"/>
  <c r="AR1665" i="6"/>
  <c r="AQ1665" i="6"/>
  <c r="AO1665" i="6"/>
  <c r="AN1665" i="6"/>
  <c r="AM1665" i="6"/>
  <c r="AK1665" i="6"/>
  <c r="AJ1665" i="6"/>
  <c r="AI1665" i="6"/>
  <c r="BA1664" i="6"/>
  <c r="BB1664" i="6" s="1"/>
  <c r="AZ1664" i="6"/>
  <c r="AY1664" i="6"/>
  <c r="AW1664" i="6"/>
  <c r="AV1664" i="6"/>
  <c r="AU1664" i="6"/>
  <c r="AS1664" i="6"/>
  <c r="AR1664" i="6"/>
  <c r="AQ1664" i="6"/>
  <c r="AO1664" i="6"/>
  <c r="AN1664" i="6"/>
  <c r="AM1664" i="6"/>
  <c r="AP1664" i="6" s="1"/>
  <c r="AK1664" i="6"/>
  <c r="AJ1664" i="6"/>
  <c r="AI1664" i="6"/>
  <c r="AL1664" i="6" s="1"/>
  <c r="BA1663" i="6"/>
  <c r="AZ1663" i="6"/>
  <c r="AY1663" i="6"/>
  <c r="AW1663" i="6"/>
  <c r="AV1663" i="6"/>
  <c r="AU1663" i="6"/>
  <c r="AS1663" i="6"/>
  <c r="AR1663" i="6"/>
  <c r="AQ1663" i="6"/>
  <c r="AO1663" i="6"/>
  <c r="AN1663" i="6"/>
  <c r="AM1663" i="6"/>
  <c r="AK1663" i="6"/>
  <c r="AJ1663" i="6"/>
  <c r="AL1663" i="6" s="1"/>
  <c r="AI1663" i="6"/>
  <c r="BA1662" i="6"/>
  <c r="AZ1662" i="6"/>
  <c r="AY1662" i="6"/>
  <c r="BB1662" i="6" s="1"/>
  <c r="AW1662" i="6"/>
  <c r="AX1662" i="6" s="1"/>
  <c r="AV1662" i="6"/>
  <c r="AU1662" i="6"/>
  <c r="AS1662" i="6"/>
  <c r="AR1662" i="6"/>
  <c r="AQ1662" i="6"/>
  <c r="AT1662" i="6" s="1"/>
  <c r="AO1662" i="6"/>
  <c r="AN1662" i="6"/>
  <c r="AM1662" i="6"/>
  <c r="AP1662" i="6" s="1"/>
  <c r="AK1662" i="6"/>
  <c r="AJ1662" i="6"/>
  <c r="AI1662" i="6"/>
  <c r="AL1662" i="6" s="1"/>
  <c r="BA1661" i="6"/>
  <c r="AZ1661" i="6"/>
  <c r="AY1661" i="6"/>
  <c r="AW1661" i="6"/>
  <c r="AV1661" i="6"/>
  <c r="AU1661" i="6"/>
  <c r="AS1661" i="6"/>
  <c r="AR1661" i="6"/>
  <c r="AQ1661" i="6"/>
  <c r="AO1661" i="6"/>
  <c r="AN1661" i="6"/>
  <c r="AM1661" i="6"/>
  <c r="AK1661" i="6"/>
  <c r="AJ1661" i="6"/>
  <c r="AI1661" i="6"/>
  <c r="BA1660" i="6"/>
  <c r="AZ1660" i="6"/>
  <c r="BB1660" i="6" s="1"/>
  <c r="AY1660" i="6"/>
  <c r="AW1660" i="6"/>
  <c r="AV1660" i="6"/>
  <c r="AU1660" i="6"/>
  <c r="AS1660" i="6"/>
  <c r="AR1660" i="6"/>
  <c r="AQ1660" i="6"/>
  <c r="AT1660" i="6" s="1"/>
  <c r="AO1660" i="6"/>
  <c r="AN1660" i="6"/>
  <c r="AM1660" i="6"/>
  <c r="AP1660" i="6" s="1"/>
  <c r="AK1660" i="6"/>
  <c r="AJ1660" i="6"/>
  <c r="AI1660" i="6"/>
  <c r="BA1659" i="6"/>
  <c r="AZ1659" i="6"/>
  <c r="AY1659" i="6"/>
  <c r="AW1659" i="6"/>
  <c r="AV1659" i="6"/>
  <c r="AU1659" i="6"/>
  <c r="AS1659" i="6"/>
  <c r="AR1659" i="6"/>
  <c r="AQ1659" i="6"/>
  <c r="AO1659" i="6"/>
  <c r="AP1659" i="6" s="1"/>
  <c r="AN1659" i="6"/>
  <c r="AM1659" i="6"/>
  <c r="AK1659" i="6"/>
  <c r="AJ1659" i="6"/>
  <c r="AI1659" i="6"/>
  <c r="BA1658" i="6"/>
  <c r="AZ1658" i="6"/>
  <c r="AY1658" i="6"/>
  <c r="AW1658" i="6"/>
  <c r="AV1658" i="6"/>
  <c r="AU1658" i="6"/>
  <c r="AX1658" i="6" s="1"/>
  <c r="AS1658" i="6"/>
  <c r="AR1658" i="6"/>
  <c r="AQ1658" i="6"/>
  <c r="AT1658" i="6" s="1"/>
  <c r="AO1658" i="6"/>
  <c r="AN1658" i="6"/>
  <c r="AM1658" i="6"/>
  <c r="AP1658" i="6" s="1"/>
  <c r="AK1658" i="6"/>
  <c r="AJ1658" i="6"/>
  <c r="AI1658" i="6"/>
  <c r="BA1657" i="6"/>
  <c r="AZ1657" i="6"/>
  <c r="AY1657" i="6"/>
  <c r="AW1657" i="6"/>
  <c r="AV1657" i="6"/>
  <c r="AU1657" i="6"/>
  <c r="AS1657" i="6"/>
  <c r="AR1657" i="6"/>
  <c r="AT1657" i="6" s="1"/>
  <c r="AQ1657" i="6"/>
  <c r="AO1657" i="6"/>
  <c r="AN1657" i="6"/>
  <c r="AM1657" i="6"/>
  <c r="AK1657" i="6"/>
  <c r="AJ1657" i="6"/>
  <c r="AI1657" i="6"/>
  <c r="BA1656" i="6"/>
  <c r="AZ1656" i="6"/>
  <c r="AY1656" i="6"/>
  <c r="BB1656" i="6" s="1"/>
  <c r="AW1656" i="6"/>
  <c r="AV1656" i="6"/>
  <c r="AU1656" i="6"/>
  <c r="AX1656" i="6" s="1"/>
  <c r="AS1656" i="6"/>
  <c r="AR1656" i="6"/>
  <c r="AQ1656" i="6"/>
  <c r="AT1656" i="6" s="1"/>
  <c r="AO1656" i="6"/>
  <c r="AN1656" i="6"/>
  <c r="AM1656" i="6"/>
  <c r="AK1656" i="6"/>
  <c r="AJ1656" i="6"/>
  <c r="AI1656" i="6"/>
  <c r="BA1655" i="6"/>
  <c r="AZ1655" i="6"/>
  <c r="AY1655" i="6"/>
  <c r="AW1655" i="6"/>
  <c r="AV1655" i="6"/>
  <c r="AU1655" i="6"/>
  <c r="AS1655" i="6"/>
  <c r="AR1655" i="6"/>
  <c r="AQ1655" i="6"/>
  <c r="AO1655" i="6"/>
  <c r="AN1655" i="6"/>
  <c r="AM1655" i="6"/>
  <c r="AP1655" i="6" s="1"/>
  <c r="AK1655" i="6"/>
  <c r="AJ1655" i="6"/>
  <c r="AI1655" i="6"/>
  <c r="BA1654" i="6"/>
  <c r="AZ1654" i="6"/>
  <c r="AY1654" i="6"/>
  <c r="BB1654" i="6"/>
  <c r="AW1654" i="6"/>
  <c r="AV1654" i="6"/>
  <c r="AU1654" i="6"/>
  <c r="AX1654" i="6" s="1"/>
  <c r="AS1654" i="6"/>
  <c r="AR1654" i="6"/>
  <c r="AT1654" i="6" s="1"/>
  <c r="AQ1654" i="6"/>
  <c r="AO1654" i="6"/>
  <c r="AN1654" i="6"/>
  <c r="AM1654" i="6"/>
  <c r="AK1654" i="6"/>
  <c r="AJ1654" i="6"/>
  <c r="AI1654" i="6"/>
  <c r="BA1653" i="6"/>
  <c r="AZ1653" i="6"/>
  <c r="BB1653" i="6" s="1"/>
  <c r="AY1653" i="6"/>
  <c r="AW1653" i="6"/>
  <c r="AV1653" i="6"/>
  <c r="AU1653" i="6"/>
  <c r="AS1653" i="6"/>
  <c r="AR1653" i="6"/>
  <c r="AQ1653" i="6"/>
  <c r="AO1653" i="6"/>
  <c r="AN1653" i="6"/>
  <c r="AM1653" i="6"/>
  <c r="AK1653" i="6"/>
  <c r="AJ1653" i="6"/>
  <c r="AI1653" i="6"/>
  <c r="AL1653" i="6" s="1"/>
  <c r="BA1652" i="6"/>
  <c r="AZ1652" i="6"/>
  <c r="AY1652" i="6"/>
  <c r="BB1652" i="6" s="1"/>
  <c r="AW1652" i="6"/>
  <c r="AV1652" i="6"/>
  <c r="AU1652" i="6"/>
  <c r="AX1652" i="6" s="1"/>
  <c r="AS1652" i="6"/>
  <c r="AR1652" i="6"/>
  <c r="AQ1652" i="6"/>
  <c r="AO1652" i="6"/>
  <c r="AN1652" i="6"/>
  <c r="AM1652" i="6"/>
  <c r="AP1652" i="6" s="1"/>
  <c r="AK1652" i="6"/>
  <c r="AJ1652" i="6"/>
  <c r="AI1652" i="6"/>
  <c r="AL1652" i="6" s="1"/>
  <c r="BA1651" i="6"/>
  <c r="AZ1651" i="6"/>
  <c r="AY1651" i="6"/>
  <c r="AW1651" i="6"/>
  <c r="AV1651" i="6"/>
  <c r="AU1651" i="6"/>
  <c r="AX1651" i="6" s="1"/>
  <c r="AS1651" i="6"/>
  <c r="AR1651" i="6"/>
  <c r="AQ1651" i="6"/>
  <c r="AO1651" i="6"/>
  <c r="AN1651" i="6"/>
  <c r="AM1651" i="6"/>
  <c r="AP1651" i="6" s="1"/>
  <c r="AK1651" i="6"/>
  <c r="AL1651" i="6" s="1"/>
  <c r="AJ1651" i="6"/>
  <c r="AI1651" i="6"/>
  <c r="BA1650" i="6"/>
  <c r="AZ1650" i="6"/>
  <c r="AY1650" i="6"/>
  <c r="BB1650" i="6" s="1"/>
  <c r="AW1650" i="6"/>
  <c r="AV1650" i="6"/>
  <c r="AU1650" i="6"/>
  <c r="AS1650" i="6"/>
  <c r="AR1650" i="6"/>
  <c r="AQ1650" i="6"/>
  <c r="AT1650" i="6" s="1"/>
  <c r="AO1650" i="6"/>
  <c r="AM1650" i="6"/>
  <c r="AN1650" i="6"/>
  <c r="AK1650" i="6"/>
  <c r="AJ1650" i="6"/>
  <c r="AL1650" i="6" s="1"/>
  <c r="AI1650" i="6"/>
  <c r="BA1649" i="6"/>
  <c r="AZ1649" i="6"/>
  <c r="AY1649" i="6"/>
  <c r="AW1649" i="6"/>
  <c r="AV1649" i="6"/>
  <c r="AU1649" i="6"/>
  <c r="AS1649" i="6"/>
  <c r="AR1649" i="6"/>
  <c r="AQ1649" i="6"/>
  <c r="AT1649" i="6" s="1"/>
  <c r="AO1649" i="6"/>
  <c r="AN1649" i="6"/>
  <c r="AM1649" i="6"/>
  <c r="AK1649" i="6"/>
  <c r="AJ1649" i="6"/>
  <c r="AI1649" i="6"/>
  <c r="BA1648" i="6"/>
  <c r="AZ1648" i="6"/>
  <c r="AY1648" i="6"/>
  <c r="AW1648" i="6"/>
  <c r="AV1648" i="6"/>
  <c r="AX1648" i="6" s="1"/>
  <c r="AU1648" i="6"/>
  <c r="AS1648" i="6"/>
  <c r="AR1648" i="6"/>
  <c r="AQ1648" i="6"/>
  <c r="AO1648" i="6"/>
  <c r="AN1648" i="6"/>
  <c r="AM1648" i="6"/>
  <c r="AP1648" i="6" s="1"/>
  <c r="AK1648" i="6"/>
  <c r="AL1648" i="6" s="1"/>
  <c r="AJ1648" i="6"/>
  <c r="AI1648" i="6"/>
  <c r="BA1647" i="6"/>
  <c r="AZ1647" i="6"/>
  <c r="AY1647" i="6"/>
  <c r="AW1647" i="6"/>
  <c r="AV1647" i="6"/>
  <c r="AU1647" i="6"/>
  <c r="AX1647" i="6" s="1"/>
  <c r="AS1647" i="6"/>
  <c r="AT1647" i="6" s="1"/>
  <c r="AR1647" i="6"/>
  <c r="AQ1647" i="6"/>
  <c r="AO1647" i="6"/>
  <c r="AN1647" i="6"/>
  <c r="AM1647" i="6"/>
  <c r="AK1647" i="6"/>
  <c r="AJ1647" i="6"/>
  <c r="AI1647" i="6"/>
  <c r="BA1646" i="6"/>
  <c r="AZ1646" i="6"/>
  <c r="AY1646" i="6"/>
  <c r="BB1646" i="6" s="1"/>
  <c r="AW1646" i="6"/>
  <c r="AV1646" i="6"/>
  <c r="AU1646" i="6"/>
  <c r="AX1646" i="6" s="1"/>
  <c r="AS1646" i="6"/>
  <c r="AR1646" i="6"/>
  <c r="AQ1646" i="6"/>
  <c r="AT1646" i="6" s="1"/>
  <c r="AO1646" i="6"/>
  <c r="AN1646" i="6"/>
  <c r="AP1646" i="6" s="1"/>
  <c r="AM1646" i="6"/>
  <c r="AK1646" i="6"/>
  <c r="AJ1646" i="6"/>
  <c r="AI1646" i="6"/>
  <c r="BA1645" i="6"/>
  <c r="AZ1645" i="6"/>
  <c r="AY1645" i="6"/>
  <c r="AW1645" i="6"/>
  <c r="AV1645" i="6"/>
  <c r="AX1645" i="6" s="1"/>
  <c r="AU1645" i="6"/>
  <c r="AS1645" i="6"/>
  <c r="AR1645" i="6"/>
  <c r="AQ1645" i="6"/>
  <c r="AO1645" i="6"/>
  <c r="AN1645" i="6"/>
  <c r="AM1645" i="6"/>
  <c r="AK1645" i="6"/>
  <c r="AJ1645" i="6"/>
  <c r="AI1645" i="6"/>
  <c r="BA1644" i="6"/>
  <c r="AZ1644" i="6"/>
  <c r="AY1644" i="6"/>
  <c r="BB1644" i="6" s="1"/>
  <c r="AW1644" i="6"/>
  <c r="AV1644" i="6"/>
  <c r="AU1644" i="6"/>
  <c r="AX1644" i="6" s="1"/>
  <c r="AS1644" i="6"/>
  <c r="AR1644" i="6"/>
  <c r="AQ1644" i="6"/>
  <c r="AT1644" i="6" s="1"/>
  <c r="AO1644" i="6"/>
  <c r="AN1644" i="6"/>
  <c r="AM1644" i="6"/>
  <c r="AK1644" i="6"/>
  <c r="AJ1644" i="6"/>
  <c r="AI1644" i="6"/>
  <c r="AL1644" i="6" s="1"/>
  <c r="BA1643" i="6"/>
  <c r="AZ1643" i="6"/>
  <c r="AY1643" i="6"/>
  <c r="BB1643" i="6" s="1"/>
  <c r="AW1643" i="6"/>
  <c r="AV1643" i="6"/>
  <c r="AU1643" i="6"/>
  <c r="AS1643" i="6"/>
  <c r="AR1643" i="6"/>
  <c r="AQ1643" i="6"/>
  <c r="AO1643" i="6"/>
  <c r="AN1643" i="6"/>
  <c r="AM1643" i="6"/>
  <c r="AK1643" i="6"/>
  <c r="AJ1643" i="6"/>
  <c r="AI1643" i="6"/>
  <c r="BA1642" i="6"/>
  <c r="AZ1642" i="6"/>
  <c r="BB1642" i="6" s="1"/>
  <c r="AY1642" i="6"/>
  <c r="AW1642" i="6"/>
  <c r="AV1642" i="6"/>
  <c r="AU1642" i="6"/>
  <c r="AX1642" i="6" s="1"/>
  <c r="AS1642" i="6"/>
  <c r="AT1642" i="6" s="1"/>
  <c r="AR1642" i="6"/>
  <c r="AQ1642" i="6"/>
  <c r="AO1642" i="6"/>
  <c r="AN1642" i="6"/>
  <c r="AM1642" i="6"/>
  <c r="AP1642" i="6" s="1"/>
  <c r="AK1642" i="6"/>
  <c r="AJ1642" i="6"/>
  <c r="AI1642" i="6"/>
  <c r="AL1642" i="6" s="1"/>
  <c r="BA1641" i="6"/>
  <c r="BB1641" i="6" s="1"/>
  <c r="AZ1641" i="6"/>
  <c r="AY1641" i="6"/>
  <c r="AW1641" i="6"/>
  <c r="AV1641" i="6"/>
  <c r="AU1641" i="6"/>
  <c r="AS1641" i="6"/>
  <c r="AR1641" i="6"/>
  <c r="AQ1641" i="6"/>
  <c r="AO1641" i="6"/>
  <c r="AN1641" i="6"/>
  <c r="AM1641" i="6"/>
  <c r="AK1641" i="6"/>
  <c r="AJ1641" i="6"/>
  <c r="AI1641" i="6"/>
  <c r="AL1641" i="6" s="1"/>
  <c r="BA1640" i="6"/>
  <c r="AZ1640" i="6"/>
  <c r="AY1640" i="6"/>
  <c r="BB1640" i="6" s="1"/>
  <c r="AW1640" i="6"/>
  <c r="AV1640" i="6"/>
  <c r="AX1640" i="6" s="1"/>
  <c r="AU1640" i="6"/>
  <c r="AS1640" i="6"/>
  <c r="AR1640" i="6"/>
  <c r="AQ1640" i="6"/>
  <c r="AO1640" i="6"/>
  <c r="AN1640" i="6"/>
  <c r="AM1640" i="6"/>
  <c r="AP1640" i="6" s="1"/>
  <c r="AK1640" i="6"/>
  <c r="AJ1640" i="6"/>
  <c r="AI1640" i="6"/>
  <c r="BA1639" i="6"/>
  <c r="AZ1639" i="6"/>
  <c r="AY1639" i="6"/>
  <c r="AW1639" i="6"/>
  <c r="AV1639" i="6"/>
  <c r="AU1639" i="6"/>
  <c r="AS1639" i="6"/>
  <c r="AR1639" i="6"/>
  <c r="AQ1639" i="6"/>
  <c r="AO1639" i="6"/>
  <c r="AN1639" i="6"/>
  <c r="AM1639" i="6"/>
  <c r="AK1639" i="6"/>
  <c r="AL1639" i="6" s="1"/>
  <c r="AJ1639" i="6"/>
  <c r="AI1639" i="6"/>
  <c r="BA1638" i="6"/>
  <c r="AZ1638" i="6"/>
  <c r="AY1638" i="6"/>
  <c r="BB1638" i="6" s="1"/>
  <c r="AW1638" i="6"/>
  <c r="AV1638" i="6"/>
  <c r="AU1638" i="6"/>
  <c r="AS1638" i="6"/>
  <c r="AR1638" i="6"/>
  <c r="AQ1638" i="6"/>
  <c r="AT1638" i="6" s="1"/>
  <c r="AO1638" i="6"/>
  <c r="AN1638" i="6"/>
  <c r="AM1638" i="6"/>
  <c r="AP1638" i="6" s="1"/>
  <c r="AK1638" i="6"/>
  <c r="AJ1638" i="6"/>
  <c r="AI1638" i="6"/>
  <c r="BA1637" i="6"/>
  <c r="AZ1637" i="6"/>
  <c r="AY1637" i="6"/>
  <c r="AW1637" i="6"/>
  <c r="AV1637" i="6"/>
  <c r="AU1637" i="6"/>
  <c r="AS1637" i="6"/>
  <c r="AR1637" i="6"/>
  <c r="AQ1637" i="6"/>
  <c r="AO1637" i="6"/>
  <c r="AN1637" i="6"/>
  <c r="AP1637" i="6" s="1"/>
  <c r="AM1637" i="6"/>
  <c r="AK1637" i="6"/>
  <c r="AJ1637" i="6"/>
  <c r="AI1637" i="6"/>
  <c r="BA1636" i="6"/>
  <c r="BB1636" i="6" s="1"/>
  <c r="AZ1636" i="6"/>
  <c r="AY1636" i="6"/>
  <c r="AW1636" i="6"/>
  <c r="AV1636" i="6"/>
  <c r="AU1636" i="6"/>
  <c r="AX1636" i="6" s="1"/>
  <c r="AS1636" i="6"/>
  <c r="AR1636" i="6"/>
  <c r="AQ1636" i="6"/>
  <c r="AT1636" i="6" s="1"/>
  <c r="AO1636" i="6"/>
  <c r="AN1636" i="6"/>
  <c r="AM1636" i="6"/>
  <c r="AP1636" i="6" s="1"/>
  <c r="AK1636" i="6"/>
  <c r="AI1636" i="6"/>
  <c r="AL1636" i="6" s="1"/>
  <c r="AJ1636" i="6"/>
  <c r="BA1635" i="6"/>
  <c r="AZ1635" i="6"/>
  <c r="AY1635" i="6"/>
  <c r="AW1635" i="6"/>
  <c r="AV1635" i="6"/>
  <c r="AU1635" i="6"/>
  <c r="AS1635" i="6"/>
  <c r="AR1635" i="6"/>
  <c r="AQ1635" i="6"/>
  <c r="AO1635" i="6"/>
  <c r="AN1635" i="6"/>
  <c r="AM1635" i="6"/>
  <c r="AK1635" i="6"/>
  <c r="AJ1635" i="6"/>
  <c r="AI1635" i="6"/>
  <c r="BA1634" i="6"/>
  <c r="AZ1634" i="6"/>
  <c r="AY1634" i="6"/>
  <c r="AW1634" i="6"/>
  <c r="AV1634" i="6"/>
  <c r="AU1634" i="6"/>
  <c r="AX1634" i="6" s="1"/>
  <c r="AS1634" i="6"/>
  <c r="AR1634" i="6"/>
  <c r="AQ1634" i="6"/>
  <c r="AO1634" i="6"/>
  <c r="AN1634" i="6"/>
  <c r="AM1634" i="6"/>
  <c r="AP1634" i="6" s="1"/>
  <c r="AK1634" i="6"/>
  <c r="AJ1634" i="6"/>
  <c r="AI1634" i="6"/>
  <c r="BA1633" i="6"/>
  <c r="AZ1633" i="6"/>
  <c r="AY1633" i="6"/>
  <c r="AW1633" i="6"/>
  <c r="AV1633" i="6"/>
  <c r="AU1633" i="6"/>
  <c r="AX1633" i="6" s="1"/>
  <c r="AS1633" i="6"/>
  <c r="AR1633" i="6"/>
  <c r="AQ1633" i="6"/>
  <c r="AO1633" i="6"/>
  <c r="AN1633" i="6"/>
  <c r="AM1633" i="6"/>
  <c r="AK1633" i="6"/>
  <c r="AJ1633" i="6"/>
  <c r="AI1633" i="6"/>
  <c r="BA1632" i="6"/>
  <c r="AZ1632" i="6"/>
  <c r="AY1632" i="6"/>
  <c r="BB1632" i="6" s="1"/>
  <c r="AW1632" i="6"/>
  <c r="AV1632" i="6"/>
  <c r="AU1632" i="6"/>
  <c r="AX1632" i="6" s="1"/>
  <c r="AS1632" i="6"/>
  <c r="AR1632" i="6"/>
  <c r="AQ1632" i="6"/>
  <c r="AT1632" i="6" s="1"/>
  <c r="AO1632" i="6"/>
  <c r="AP1632" i="6" s="1"/>
  <c r="AN1632" i="6"/>
  <c r="AM1632" i="6"/>
  <c r="AK1632" i="6"/>
  <c r="AJ1632" i="6"/>
  <c r="AI1632" i="6"/>
  <c r="BA1631" i="6"/>
  <c r="AZ1631" i="6"/>
  <c r="AY1631" i="6"/>
  <c r="BB1631" i="6" s="1"/>
  <c r="AW1631" i="6"/>
  <c r="AV1631" i="6"/>
  <c r="AU1631" i="6"/>
  <c r="AS1631" i="6"/>
  <c r="AR1631" i="6"/>
  <c r="AQ1631" i="6"/>
  <c r="AO1631" i="6"/>
  <c r="AN1631" i="6"/>
  <c r="AM1631" i="6"/>
  <c r="AK1631" i="6"/>
  <c r="AJ1631" i="6"/>
  <c r="AI1631" i="6"/>
  <c r="BA1630" i="6"/>
  <c r="AZ1630" i="6"/>
  <c r="AY1630" i="6"/>
  <c r="BB1630" i="6" s="1"/>
  <c r="AW1630" i="6"/>
  <c r="AV1630" i="6"/>
  <c r="AU1630" i="6"/>
  <c r="AX1630" i="6" s="1"/>
  <c r="AS1630" i="6"/>
  <c r="AR1630" i="6"/>
  <c r="AT1630" i="6" s="1"/>
  <c r="AQ1630" i="6"/>
  <c r="AO1630" i="6"/>
  <c r="AN1630" i="6"/>
  <c r="AM1630" i="6"/>
  <c r="AK1630" i="6"/>
  <c r="AJ1630" i="6"/>
  <c r="AI1630" i="6"/>
  <c r="AL1630" i="6"/>
  <c r="BA1629" i="6"/>
  <c r="BB1629" i="6" s="1"/>
  <c r="AZ1629" i="6"/>
  <c r="AY1629" i="6"/>
  <c r="AW1629" i="6"/>
  <c r="AV1629" i="6"/>
  <c r="AU1629" i="6"/>
  <c r="AS1629" i="6"/>
  <c r="AR1629" i="6"/>
  <c r="AQ1629" i="6"/>
  <c r="AO1629" i="6"/>
  <c r="AN1629" i="6"/>
  <c r="AM1629" i="6"/>
  <c r="AP1629" i="6" s="1"/>
  <c r="AK1629" i="6"/>
  <c r="AJ1629" i="6"/>
  <c r="AL1629" i="6" s="1"/>
  <c r="AI1629" i="6"/>
  <c r="BA1628" i="6"/>
  <c r="AZ1628" i="6"/>
  <c r="AY1628" i="6"/>
  <c r="AW1628" i="6"/>
  <c r="AV1628" i="6"/>
  <c r="AU1628" i="6"/>
  <c r="AS1628" i="6"/>
  <c r="AR1628" i="6"/>
  <c r="AQ1628" i="6"/>
  <c r="AO1628" i="6"/>
  <c r="AN1628" i="6"/>
  <c r="AM1628" i="6"/>
  <c r="AP1628" i="6" s="1"/>
  <c r="AK1628" i="6"/>
  <c r="AJ1628" i="6"/>
  <c r="AI1628" i="6"/>
  <c r="AL1628" i="6" s="1"/>
  <c r="BA1627" i="6"/>
  <c r="AZ1627" i="6"/>
  <c r="AY1627" i="6"/>
  <c r="AW1627" i="6"/>
  <c r="AV1627" i="6"/>
  <c r="AU1627" i="6"/>
  <c r="AS1627" i="6"/>
  <c r="AR1627" i="6"/>
  <c r="AQ1627" i="6"/>
  <c r="AO1627" i="6"/>
  <c r="AN1627" i="6"/>
  <c r="AM1627" i="6"/>
  <c r="AP1627" i="6" s="1"/>
  <c r="AK1627" i="6"/>
  <c r="AJ1627" i="6"/>
  <c r="AI1627" i="6"/>
  <c r="BA1626" i="6"/>
  <c r="AZ1626" i="6"/>
  <c r="AY1626" i="6"/>
  <c r="AW1626" i="6"/>
  <c r="AV1626" i="6"/>
  <c r="AU1626" i="6"/>
  <c r="AS1626" i="6"/>
  <c r="AR1626" i="6"/>
  <c r="AQ1626" i="6"/>
  <c r="AT1626" i="6"/>
  <c r="AO1626" i="6"/>
  <c r="AP1626" i="6" s="1"/>
  <c r="AN1626" i="6"/>
  <c r="AM1626" i="6"/>
  <c r="AK1626" i="6"/>
  <c r="AJ1626" i="6"/>
  <c r="AI1626" i="6"/>
  <c r="AL1626" i="6" s="1"/>
  <c r="BA1625" i="6"/>
  <c r="AZ1625" i="6"/>
  <c r="AY1625" i="6"/>
  <c r="AW1625" i="6"/>
  <c r="AV1625" i="6"/>
  <c r="AU1625" i="6"/>
  <c r="AS1625" i="6"/>
  <c r="AR1625" i="6"/>
  <c r="AQ1625" i="6"/>
  <c r="AT1625" i="6" s="1"/>
  <c r="AO1625" i="6"/>
  <c r="AN1625" i="6"/>
  <c r="AM1625" i="6"/>
  <c r="AK1625" i="6"/>
  <c r="AJ1625" i="6"/>
  <c r="AI1625" i="6"/>
  <c r="BA1624" i="6"/>
  <c r="AZ1624" i="6"/>
  <c r="AY1624" i="6"/>
  <c r="AW1624" i="6"/>
  <c r="AV1624" i="6"/>
  <c r="AU1624" i="6"/>
  <c r="AS1624" i="6"/>
  <c r="AR1624" i="6"/>
  <c r="AT1624" i="6" s="1"/>
  <c r="AQ1624" i="6"/>
  <c r="AO1624" i="6"/>
  <c r="AN1624" i="6"/>
  <c r="AM1624" i="6"/>
  <c r="AP1624" i="6" s="1"/>
  <c r="AK1624" i="6"/>
  <c r="AL1624" i="6" s="1"/>
  <c r="AI1624" i="6"/>
  <c r="AJ1624" i="6"/>
  <c r="BA1623" i="6"/>
  <c r="AZ1623" i="6"/>
  <c r="AY1623" i="6"/>
  <c r="BB1623" i="6" s="1"/>
  <c r="AW1623" i="6"/>
  <c r="AV1623" i="6"/>
  <c r="AU1623" i="6"/>
  <c r="AX1623" i="6" s="1"/>
  <c r="AS1623" i="6"/>
  <c r="AR1623" i="6"/>
  <c r="AQ1623" i="6"/>
  <c r="AO1623" i="6"/>
  <c r="AN1623" i="6"/>
  <c r="AM1623" i="6"/>
  <c r="AK1623" i="6"/>
  <c r="AJ1623" i="6"/>
  <c r="AI1623" i="6"/>
  <c r="BA1622" i="6"/>
  <c r="AZ1622" i="6"/>
  <c r="AY1622" i="6"/>
  <c r="AW1622" i="6"/>
  <c r="AV1622" i="6"/>
  <c r="AX1622" i="6" s="1"/>
  <c r="AU1622" i="6"/>
  <c r="AS1622" i="6"/>
  <c r="AR1622" i="6"/>
  <c r="AQ1622" i="6"/>
  <c r="AO1622" i="6"/>
  <c r="AN1622" i="6"/>
  <c r="AM1622" i="6"/>
  <c r="AK1622" i="6"/>
  <c r="AJ1622" i="6"/>
  <c r="AI1622" i="6"/>
  <c r="BA1621" i="6"/>
  <c r="AZ1621" i="6"/>
  <c r="AY1621" i="6"/>
  <c r="BB1621" i="6" s="1"/>
  <c r="AW1621" i="6"/>
  <c r="AV1621" i="6"/>
  <c r="AU1621" i="6"/>
  <c r="AS1621" i="6"/>
  <c r="AR1621" i="6"/>
  <c r="AQ1621" i="6"/>
  <c r="AT1621" i="6" s="1"/>
  <c r="AO1621" i="6"/>
  <c r="AN1621" i="6"/>
  <c r="AM1621" i="6"/>
  <c r="AK1621" i="6"/>
  <c r="AJ1621" i="6"/>
  <c r="AI1621" i="6"/>
  <c r="BA1620" i="6"/>
  <c r="AZ1620" i="6"/>
  <c r="AY1620" i="6"/>
  <c r="BB1620" i="6" s="1"/>
  <c r="AW1620" i="6"/>
  <c r="AV1620" i="6"/>
  <c r="AU1620" i="6"/>
  <c r="AS1620" i="6"/>
  <c r="AR1620" i="6"/>
  <c r="AQ1620" i="6"/>
  <c r="AO1620" i="6"/>
  <c r="AN1620" i="6"/>
  <c r="AM1620" i="6"/>
  <c r="AK1620" i="6"/>
  <c r="AJ1620" i="6"/>
  <c r="AI1620" i="6"/>
  <c r="BA1619" i="6"/>
  <c r="AZ1619" i="6"/>
  <c r="AY1619" i="6"/>
  <c r="AW1619" i="6"/>
  <c r="AV1619" i="6"/>
  <c r="AU1619" i="6"/>
  <c r="AX1619" i="6" s="1"/>
  <c r="AS1619" i="6"/>
  <c r="AT1619" i="6" s="1"/>
  <c r="AR1619" i="6"/>
  <c r="AQ1619" i="6"/>
  <c r="AO1619" i="6"/>
  <c r="AN1619" i="6"/>
  <c r="AM1619" i="6"/>
  <c r="AP1619" i="6" s="1"/>
  <c r="AK1619" i="6"/>
  <c r="AJ1619" i="6"/>
  <c r="AI1619" i="6"/>
  <c r="AL1619" i="6" s="1"/>
  <c r="BA1618" i="6"/>
  <c r="BB1618" i="6" s="1"/>
  <c r="AY1618" i="6"/>
  <c r="AZ1618" i="6"/>
  <c r="AW1618" i="6"/>
  <c r="AV1618" i="6"/>
  <c r="AU1618" i="6"/>
  <c r="AS1618" i="6"/>
  <c r="AR1618" i="6"/>
  <c r="AQ1618" i="6"/>
  <c r="AO1618" i="6"/>
  <c r="AN1618" i="6"/>
  <c r="AM1618" i="6"/>
  <c r="AK1618" i="6"/>
  <c r="AJ1618" i="6"/>
  <c r="AL1618" i="6" s="1"/>
  <c r="AI1618" i="6"/>
  <c r="BA1617" i="6"/>
  <c r="AZ1617" i="6"/>
  <c r="AY1617" i="6"/>
  <c r="BB1617" i="6" s="1"/>
  <c r="AW1617" i="6"/>
  <c r="AX1617" i="6" s="1"/>
  <c r="AU1617" i="6"/>
  <c r="AV1617" i="6"/>
  <c r="AS1617" i="6"/>
  <c r="AR1617" i="6"/>
  <c r="AQ1617" i="6"/>
  <c r="AT1617" i="6" s="1"/>
  <c r="AO1617" i="6"/>
  <c r="AN1617" i="6"/>
  <c r="AM1617" i="6"/>
  <c r="AP1617" i="6" s="1"/>
  <c r="AK1617" i="6"/>
  <c r="AJ1617" i="6"/>
  <c r="AI1617" i="6"/>
  <c r="AL1617" i="6" s="1"/>
  <c r="BA1616" i="6"/>
  <c r="AZ1616" i="6"/>
  <c r="AY1616" i="6"/>
  <c r="AW1616" i="6"/>
  <c r="AV1616" i="6"/>
  <c r="AU1616" i="6"/>
  <c r="AS1616" i="6"/>
  <c r="AR1616" i="6"/>
  <c r="AQ1616" i="6"/>
  <c r="AT1616" i="6" s="1"/>
  <c r="AO1616" i="6"/>
  <c r="AP1616" i="6" s="1"/>
  <c r="AN1616" i="6"/>
  <c r="AM1616" i="6"/>
  <c r="AK1616" i="6"/>
  <c r="AJ1616" i="6"/>
  <c r="AI1616" i="6"/>
  <c r="BA1615" i="6"/>
  <c r="AZ1615" i="6"/>
  <c r="AY1615" i="6"/>
  <c r="AW1615" i="6"/>
  <c r="AV1615" i="6"/>
  <c r="AU1615" i="6"/>
  <c r="AS1615" i="6"/>
  <c r="AR1615" i="6"/>
  <c r="AQ1615" i="6"/>
  <c r="AT1615" i="6" s="1"/>
  <c r="AO1615" i="6"/>
  <c r="AN1615" i="6"/>
  <c r="AM1615" i="6"/>
  <c r="AP1615" i="6" s="1"/>
  <c r="AK1615" i="6"/>
  <c r="AJ1615" i="6"/>
  <c r="AL1615" i="6" s="1"/>
  <c r="AI1615" i="6"/>
  <c r="BA1614" i="6"/>
  <c r="AZ1614" i="6"/>
  <c r="AY1614" i="6"/>
  <c r="AW1614" i="6"/>
  <c r="AV1614" i="6"/>
  <c r="AU1614" i="6"/>
  <c r="AS1614" i="6"/>
  <c r="AQ1614" i="6"/>
  <c r="AT1614" i="6" s="1"/>
  <c r="AR1614" i="6"/>
  <c r="AO1614" i="6"/>
  <c r="AN1614" i="6"/>
  <c r="AM1614" i="6"/>
  <c r="AK1614" i="6"/>
  <c r="AJ1614" i="6"/>
  <c r="AI1614" i="6"/>
  <c r="BA1613" i="6"/>
  <c r="AZ1613" i="6"/>
  <c r="AY1613" i="6"/>
  <c r="BB1613" i="6" s="1"/>
  <c r="AW1613" i="6"/>
  <c r="AV1613" i="6"/>
  <c r="AX1613" i="6" s="1"/>
  <c r="AU1613" i="6"/>
  <c r="AS1613" i="6"/>
  <c r="AR1613" i="6"/>
  <c r="AQ1613" i="6"/>
  <c r="AO1613" i="6"/>
  <c r="AN1613" i="6"/>
  <c r="AM1613" i="6"/>
  <c r="AK1613" i="6"/>
  <c r="AJ1613" i="6"/>
  <c r="AI1613" i="6"/>
  <c r="BA1612" i="6"/>
  <c r="AZ1612" i="6"/>
  <c r="AY1612" i="6"/>
  <c r="BB1612" i="6" s="1"/>
  <c r="AW1612" i="6"/>
  <c r="AV1612" i="6"/>
  <c r="AU1612" i="6"/>
  <c r="AS1612" i="6"/>
  <c r="AQ1612" i="6"/>
  <c r="AT1612" i="6" s="1"/>
  <c r="AR1612" i="6"/>
  <c r="AO1612" i="6"/>
  <c r="AN1612" i="6"/>
  <c r="AM1612" i="6"/>
  <c r="AK1612" i="6"/>
  <c r="AJ1612" i="6"/>
  <c r="AI1612" i="6"/>
  <c r="AL1612" i="6" s="1"/>
  <c r="BA1611" i="6"/>
  <c r="AZ1611" i="6"/>
  <c r="BB1611" i="6" s="1"/>
  <c r="AY1611" i="6"/>
  <c r="AW1611" i="6"/>
  <c r="AV1611" i="6"/>
  <c r="AU1611" i="6"/>
  <c r="AS1611" i="6"/>
  <c r="AR1611" i="6"/>
  <c r="AQ1611" i="6"/>
  <c r="AO1611" i="6"/>
  <c r="AN1611" i="6"/>
  <c r="AM1611" i="6"/>
  <c r="AK1611" i="6"/>
  <c r="AJ1611" i="6"/>
  <c r="AI1611" i="6"/>
  <c r="BA1610" i="6"/>
  <c r="BB1610" i="6" s="1"/>
  <c r="AZ1610" i="6"/>
  <c r="AY1610" i="6"/>
  <c r="AW1610" i="6"/>
  <c r="AV1610" i="6"/>
  <c r="AU1610" i="6"/>
  <c r="AX1610" i="6" s="1"/>
  <c r="AS1610" i="6"/>
  <c r="AR1610" i="6"/>
  <c r="AQ1610" i="6"/>
  <c r="AO1610" i="6"/>
  <c r="AN1610" i="6"/>
  <c r="AM1610" i="6"/>
  <c r="AP1610" i="6" s="1"/>
  <c r="AK1610" i="6"/>
  <c r="AI1610" i="6"/>
  <c r="AJ1610" i="6"/>
  <c r="BA1609" i="6"/>
  <c r="AZ1609" i="6"/>
  <c r="AY1609" i="6"/>
  <c r="AW1609" i="6"/>
  <c r="AX1609" i="6" s="1"/>
  <c r="AV1609" i="6"/>
  <c r="AU1609" i="6"/>
  <c r="AS1609" i="6"/>
  <c r="AR1609" i="6"/>
  <c r="AQ1609" i="6"/>
  <c r="AO1609" i="6"/>
  <c r="AN1609" i="6"/>
  <c r="AM1609" i="6"/>
  <c r="AP1609" i="6" s="1"/>
  <c r="AK1609" i="6"/>
  <c r="AJ1609" i="6"/>
  <c r="AI1609" i="6"/>
  <c r="BA1608" i="6"/>
  <c r="AZ1608" i="6"/>
  <c r="AY1608" i="6"/>
  <c r="AW1608" i="6"/>
  <c r="AV1608" i="6"/>
  <c r="AU1608" i="6"/>
  <c r="AS1608" i="6"/>
  <c r="AR1608" i="6"/>
  <c r="AQ1608" i="6"/>
  <c r="AO1608" i="6"/>
  <c r="AN1608" i="6"/>
  <c r="AP1608" i="6" s="1"/>
  <c r="AM1608" i="6"/>
  <c r="AK1608" i="6"/>
  <c r="AJ1608" i="6"/>
  <c r="AL1608" i="6" s="1"/>
  <c r="AI1608" i="6"/>
  <c r="BA1607" i="6"/>
  <c r="BB1607" i="6" s="1"/>
  <c r="AZ1607" i="6"/>
  <c r="AY1607" i="6"/>
  <c r="AW1607" i="6"/>
  <c r="AV1607" i="6"/>
  <c r="AU1607" i="6"/>
  <c r="AX1607" i="6" s="1"/>
  <c r="AS1607" i="6"/>
  <c r="AR1607" i="6"/>
  <c r="AQ1607" i="6"/>
  <c r="AT1607" i="6" s="1"/>
  <c r="AO1607" i="6"/>
  <c r="AN1607" i="6"/>
  <c r="AM1607" i="6"/>
  <c r="AP1607" i="6" s="1"/>
  <c r="AK1607" i="6"/>
  <c r="AJ1607" i="6"/>
  <c r="AI1607" i="6"/>
  <c r="BA1606" i="6"/>
  <c r="AZ1606" i="6"/>
  <c r="AY1606" i="6"/>
  <c r="AW1606" i="6"/>
  <c r="AV1606" i="6"/>
  <c r="AU1606" i="6"/>
  <c r="AS1606" i="6"/>
  <c r="AR1606" i="6"/>
  <c r="AQ1606" i="6"/>
  <c r="AT1606" i="6" s="1"/>
  <c r="AO1606" i="6"/>
  <c r="AN1606" i="6"/>
  <c r="AM1606" i="6"/>
  <c r="AK1606" i="6"/>
  <c r="AJ1606" i="6"/>
  <c r="AI1606" i="6"/>
  <c r="BA1605" i="6"/>
  <c r="AZ1605" i="6"/>
  <c r="AY1605" i="6"/>
  <c r="AW1605" i="6"/>
  <c r="AV1605" i="6"/>
  <c r="AU1605" i="6"/>
  <c r="AX1605" i="6" s="1"/>
  <c r="AS1605" i="6"/>
  <c r="AR1605" i="6"/>
  <c r="AQ1605" i="6"/>
  <c r="AT1605" i="6" s="1"/>
  <c r="AO1605" i="6"/>
  <c r="AN1605" i="6"/>
  <c r="AM1605" i="6"/>
  <c r="AK1605" i="6"/>
  <c r="AJ1605" i="6"/>
  <c r="AI1605" i="6"/>
  <c r="BA1604" i="6"/>
  <c r="AZ1604" i="6"/>
  <c r="AY1604" i="6"/>
  <c r="AW1604" i="6"/>
  <c r="AV1604" i="6"/>
  <c r="AU1604" i="6"/>
  <c r="AS1604" i="6"/>
  <c r="AT1604" i="6" s="1"/>
  <c r="AR1604" i="6"/>
  <c r="AQ1604" i="6"/>
  <c r="AO1604" i="6"/>
  <c r="AP1604" i="6" s="1"/>
  <c r="AN1604" i="6"/>
  <c r="AM1604" i="6"/>
  <c r="AK1604" i="6"/>
  <c r="AJ1604" i="6"/>
  <c r="AI1604" i="6"/>
  <c r="BA1603" i="6"/>
  <c r="AZ1603" i="6"/>
  <c r="AY1603" i="6"/>
  <c r="BB1603" i="6" s="1"/>
  <c r="AW1603" i="6"/>
  <c r="AV1603" i="6"/>
  <c r="AU1603" i="6"/>
  <c r="AX1603" i="6" s="1"/>
  <c r="AS1603" i="6"/>
  <c r="AR1603" i="6"/>
  <c r="AQ1603" i="6"/>
  <c r="AT1603" i="6" s="1"/>
  <c r="AO1603" i="6"/>
  <c r="AN1603" i="6"/>
  <c r="AM1603" i="6"/>
  <c r="AK1603" i="6"/>
  <c r="AJ1603" i="6"/>
  <c r="AI1603" i="6"/>
  <c r="BA1602" i="6"/>
  <c r="AZ1602" i="6"/>
  <c r="AY1602" i="6"/>
  <c r="AW1602" i="6"/>
  <c r="AV1602" i="6"/>
  <c r="AX1602" i="6" s="1"/>
  <c r="AU1602" i="6"/>
  <c r="AS1602" i="6"/>
  <c r="AR1602" i="6"/>
  <c r="AQ1602" i="6"/>
  <c r="AO1602" i="6"/>
  <c r="AN1602" i="6"/>
  <c r="AM1602" i="6"/>
  <c r="AK1602" i="6"/>
  <c r="AJ1602" i="6"/>
  <c r="AI1602" i="6"/>
  <c r="BA1601" i="6"/>
  <c r="AZ1601" i="6"/>
  <c r="AY1601" i="6"/>
  <c r="BB1601" i="6" s="1"/>
  <c r="AW1601" i="6"/>
  <c r="AV1601" i="6"/>
  <c r="AU1601" i="6"/>
  <c r="AX1601" i="6" s="1"/>
  <c r="AS1601" i="6"/>
  <c r="AR1601" i="6"/>
  <c r="AQ1601" i="6"/>
  <c r="AT1601" i="6" s="1"/>
  <c r="AO1601" i="6"/>
  <c r="AN1601" i="6"/>
  <c r="AM1601" i="6"/>
  <c r="AK1601" i="6"/>
  <c r="AJ1601" i="6"/>
  <c r="AI1601" i="6"/>
  <c r="AL1601" i="6" s="1"/>
  <c r="BA1600" i="6"/>
  <c r="AZ1600" i="6"/>
  <c r="AY1600" i="6"/>
  <c r="AW1600" i="6"/>
  <c r="AV1600" i="6"/>
  <c r="AU1600" i="6"/>
  <c r="AS1600" i="6"/>
  <c r="AR1600" i="6"/>
  <c r="AQ1600" i="6"/>
  <c r="AO1600" i="6"/>
  <c r="AN1600" i="6"/>
  <c r="AM1600" i="6"/>
  <c r="AK1600" i="6"/>
  <c r="AJ1600" i="6"/>
  <c r="AI1600" i="6"/>
  <c r="AL1600" i="6" s="1"/>
  <c r="BA1599" i="6"/>
  <c r="BB1599" i="6" s="1"/>
  <c r="AZ1599" i="6"/>
  <c r="AY1599" i="6"/>
  <c r="AW1599" i="6"/>
  <c r="AV1599" i="6"/>
  <c r="AU1599" i="6"/>
  <c r="AS1599" i="6"/>
  <c r="AR1599" i="6"/>
  <c r="AQ1599" i="6"/>
  <c r="AO1599" i="6"/>
  <c r="AN1599" i="6"/>
  <c r="AM1599" i="6"/>
  <c r="AK1599" i="6"/>
  <c r="AJ1599" i="6"/>
  <c r="AI1599" i="6"/>
  <c r="AL1599" i="6" s="1"/>
  <c r="BA1598" i="6"/>
  <c r="AZ1598" i="6"/>
  <c r="AY1598" i="6"/>
  <c r="BB1598" i="6" s="1"/>
  <c r="AW1598" i="6"/>
  <c r="AX1598" i="6" s="1"/>
  <c r="AV1598" i="6"/>
  <c r="AU1598" i="6"/>
  <c r="AS1598" i="6"/>
  <c r="AR1598" i="6"/>
  <c r="AQ1598" i="6"/>
  <c r="AO1598" i="6"/>
  <c r="AN1598" i="6"/>
  <c r="AM1598" i="6"/>
  <c r="AP1598" i="6"/>
  <c r="AK1598" i="6"/>
  <c r="AJ1598" i="6"/>
  <c r="AI1598" i="6"/>
  <c r="BA1597" i="6"/>
  <c r="AZ1597" i="6"/>
  <c r="AY1597" i="6"/>
  <c r="AW1597" i="6"/>
  <c r="AV1597" i="6"/>
  <c r="AU1597" i="6"/>
  <c r="AS1597" i="6"/>
  <c r="AR1597" i="6"/>
  <c r="AQ1597" i="6"/>
  <c r="AO1597" i="6"/>
  <c r="AN1597" i="6"/>
  <c r="AP1597" i="6" s="1"/>
  <c r="AM1597" i="6"/>
  <c r="AK1597" i="6"/>
  <c r="AJ1597" i="6"/>
  <c r="AL1597" i="6" s="1"/>
  <c r="AI1597" i="6"/>
  <c r="BA1596" i="6"/>
  <c r="BB1596" i="6" s="1"/>
  <c r="AZ1596" i="6"/>
  <c r="AY1596" i="6"/>
  <c r="AW1596" i="6"/>
  <c r="AV1596" i="6"/>
  <c r="AU1596" i="6"/>
  <c r="AX1596" i="6"/>
  <c r="AS1596" i="6"/>
  <c r="AR1596" i="6"/>
  <c r="AQ1596" i="6"/>
  <c r="AT1596" i="6" s="1"/>
  <c r="AO1596" i="6"/>
  <c r="AN1596" i="6"/>
  <c r="AM1596" i="6"/>
  <c r="AP1596" i="6" s="1"/>
  <c r="AK1596" i="6"/>
  <c r="AJ1596" i="6"/>
  <c r="AI1596" i="6"/>
  <c r="BA1595" i="6"/>
  <c r="AZ1595" i="6"/>
  <c r="AY1595" i="6"/>
  <c r="AW1595" i="6"/>
  <c r="AV1595" i="6"/>
  <c r="AU1595" i="6"/>
  <c r="AS1595" i="6"/>
  <c r="AR1595" i="6"/>
  <c r="AT1595" i="6" s="1"/>
  <c r="AQ1595" i="6"/>
  <c r="AO1595" i="6"/>
  <c r="AN1595" i="6"/>
  <c r="AM1595" i="6"/>
  <c r="AK1595" i="6"/>
  <c r="AL1595" i="6" s="1"/>
  <c r="AJ1595" i="6"/>
  <c r="AI1595" i="6"/>
  <c r="BA1594" i="6"/>
  <c r="AZ1594" i="6"/>
  <c r="AY1594" i="6"/>
  <c r="AW1594" i="6"/>
  <c r="AV1594" i="6"/>
  <c r="AU1594" i="6"/>
  <c r="AX1594" i="6" s="1"/>
  <c r="AS1594" i="6"/>
  <c r="AR1594" i="6"/>
  <c r="AQ1594" i="6"/>
  <c r="AT1594" i="6" s="1"/>
  <c r="AO1594" i="6"/>
  <c r="AN1594" i="6"/>
  <c r="AP1594" i="6" s="1"/>
  <c r="AM1594" i="6"/>
  <c r="AK1594" i="6"/>
  <c r="AJ1594" i="6"/>
  <c r="AI1594" i="6"/>
  <c r="BA1593" i="6"/>
  <c r="AZ1593" i="6"/>
  <c r="AY1593" i="6"/>
  <c r="BB1593" i="6" s="1"/>
  <c r="AW1593" i="6"/>
  <c r="AV1593" i="6"/>
  <c r="AX1593" i="6" s="1"/>
  <c r="AU1593" i="6"/>
  <c r="AS1593" i="6"/>
  <c r="AR1593" i="6"/>
  <c r="AT1593" i="6" s="1"/>
  <c r="AQ1593" i="6"/>
  <c r="AO1593" i="6"/>
  <c r="AN1593" i="6"/>
  <c r="AM1593" i="6"/>
  <c r="AK1593" i="6"/>
  <c r="AJ1593" i="6"/>
  <c r="AI1593" i="6"/>
  <c r="BA1592" i="6"/>
  <c r="AZ1592" i="6"/>
  <c r="AY1592" i="6"/>
  <c r="BB1592" i="6" s="1"/>
  <c r="AW1592" i="6"/>
  <c r="AV1592" i="6"/>
  <c r="AU1592" i="6"/>
  <c r="AX1592" i="6" s="1"/>
  <c r="AS1592" i="6"/>
  <c r="AR1592" i="6"/>
  <c r="AQ1592" i="6"/>
  <c r="AO1592" i="6"/>
  <c r="AN1592" i="6"/>
  <c r="AM1592" i="6"/>
  <c r="AK1592" i="6"/>
  <c r="AJ1592" i="6"/>
  <c r="AI1592" i="6"/>
  <c r="BA1591" i="6"/>
  <c r="AZ1591" i="6"/>
  <c r="BB1591" i="6" s="1"/>
  <c r="AY1591" i="6"/>
  <c r="AW1591" i="6"/>
  <c r="AV1591" i="6"/>
  <c r="AU1591" i="6"/>
  <c r="AX1591" i="6" s="1"/>
  <c r="AS1591" i="6"/>
  <c r="AR1591" i="6"/>
  <c r="AQ1591" i="6"/>
  <c r="AO1591" i="6"/>
  <c r="AN1591" i="6"/>
  <c r="AM1591" i="6"/>
  <c r="AP1591" i="6" s="1"/>
  <c r="AK1591" i="6"/>
  <c r="AJ1591" i="6"/>
  <c r="AI1591" i="6"/>
  <c r="AL1591" i="6" s="1"/>
  <c r="BA1590" i="6"/>
  <c r="AZ1590" i="6"/>
  <c r="AY1590" i="6"/>
  <c r="BB1590" i="6" s="1"/>
  <c r="AW1590" i="6"/>
  <c r="AV1590" i="6"/>
  <c r="AX1590" i="6" s="1"/>
  <c r="AU1590" i="6"/>
  <c r="AS1590" i="6"/>
  <c r="AR1590" i="6"/>
  <c r="AQ1590" i="6"/>
  <c r="AO1590" i="6"/>
  <c r="AN1590" i="6"/>
  <c r="AM1590" i="6"/>
  <c r="AP1590" i="6"/>
  <c r="AK1590" i="6"/>
  <c r="AL1590" i="6" s="1"/>
  <c r="AJ1590" i="6"/>
  <c r="AI1590" i="6"/>
  <c r="BA1589" i="6"/>
  <c r="AZ1589" i="6"/>
  <c r="AY1589" i="6"/>
  <c r="AW1589" i="6"/>
  <c r="AV1589" i="6"/>
  <c r="AU1589" i="6"/>
  <c r="AS1589" i="6"/>
  <c r="AR1589" i="6"/>
  <c r="AQ1589" i="6"/>
  <c r="AO1589" i="6"/>
  <c r="AN1589" i="6"/>
  <c r="AM1589" i="6"/>
  <c r="AK1589" i="6"/>
  <c r="AJ1589" i="6"/>
  <c r="AI1589" i="6"/>
  <c r="BA1588" i="6"/>
  <c r="AZ1588" i="6"/>
  <c r="BB1588" i="6" s="1"/>
  <c r="AY1588" i="6"/>
  <c r="AW1588" i="6"/>
  <c r="AV1588" i="6"/>
  <c r="AU1588" i="6"/>
  <c r="AX1588" i="6"/>
  <c r="AS1588" i="6"/>
  <c r="AR1588" i="6"/>
  <c r="AQ1588" i="6"/>
  <c r="AT1588" i="6" s="1"/>
  <c r="AO1588" i="6"/>
  <c r="AN1588" i="6"/>
  <c r="AM1588" i="6"/>
  <c r="AP1588" i="6" s="1"/>
  <c r="AK1588" i="6"/>
  <c r="AJ1588" i="6"/>
  <c r="AI1588" i="6"/>
  <c r="AL1588" i="6" s="1"/>
  <c r="BA1587" i="6"/>
  <c r="AZ1587" i="6"/>
  <c r="AY1587" i="6"/>
  <c r="AW1587" i="6"/>
  <c r="AV1587" i="6"/>
  <c r="AU1587" i="6"/>
  <c r="AX1587" i="6" s="1"/>
  <c r="AS1587" i="6"/>
  <c r="AR1587" i="6"/>
  <c r="AQ1587" i="6"/>
  <c r="AT1587" i="6" s="1"/>
  <c r="AO1587" i="6"/>
  <c r="AN1587" i="6"/>
  <c r="AM1587" i="6"/>
  <c r="AK1587" i="6"/>
  <c r="AJ1587" i="6"/>
  <c r="AI1587" i="6"/>
  <c r="AL1587" i="6" s="1"/>
  <c r="BA1586" i="6"/>
  <c r="AZ1586" i="6"/>
  <c r="AY1586" i="6"/>
  <c r="AW1586" i="6"/>
  <c r="AV1586" i="6"/>
  <c r="AU1586" i="6"/>
  <c r="AX1586" i="6" s="1"/>
  <c r="AS1586" i="6"/>
  <c r="AT1586" i="6" s="1"/>
  <c r="AR1586" i="6"/>
  <c r="AQ1586" i="6"/>
  <c r="AO1586" i="6"/>
  <c r="AN1586" i="6"/>
  <c r="AM1586" i="6"/>
  <c r="AK1586" i="6"/>
  <c r="AJ1586" i="6"/>
  <c r="AI1586" i="6"/>
  <c r="BA1585" i="6"/>
  <c r="AZ1585" i="6"/>
  <c r="AY1585" i="6"/>
  <c r="AW1585" i="6"/>
  <c r="AV1585" i="6"/>
  <c r="AU1585" i="6"/>
  <c r="AX1585" i="6" s="1"/>
  <c r="AS1585" i="6"/>
  <c r="AR1585" i="6"/>
  <c r="AQ1585" i="6"/>
  <c r="AT1585" i="6" s="1"/>
  <c r="AO1585" i="6"/>
  <c r="AP1585" i="6" s="1"/>
  <c r="AN1585" i="6"/>
  <c r="AM1585" i="6"/>
  <c r="AK1585" i="6"/>
  <c r="AJ1585" i="6"/>
  <c r="AI1585" i="6"/>
  <c r="AL1585" i="6" s="1"/>
  <c r="BA1584" i="6"/>
  <c r="AZ1584" i="6"/>
  <c r="AY1584" i="6"/>
  <c r="BB1584" i="6" s="1"/>
  <c r="AW1584" i="6"/>
  <c r="AV1584" i="6"/>
  <c r="AU1584" i="6"/>
  <c r="AS1584" i="6"/>
  <c r="AR1584" i="6"/>
  <c r="AQ1584" i="6"/>
  <c r="AO1584" i="6"/>
  <c r="AN1584" i="6"/>
  <c r="AM1584" i="6"/>
  <c r="AK1584" i="6"/>
  <c r="AJ1584" i="6"/>
  <c r="AI1584" i="6"/>
  <c r="BA1583" i="6"/>
  <c r="AZ1583" i="6"/>
  <c r="AY1583" i="6"/>
  <c r="BB1583" i="6" s="1"/>
  <c r="AW1583" i="6"/>
  <c r="AV1583" i="6"/>
  <c r="AU1583" i="6"/>
  <c r="AS1583" i="6"/>
  <c r="AR1583" i="6"/>
  <c r="AQ1583" i="6"/>
  <c r="AO1583" i="6"/>
  <c r="AN1583" i="6"/>
  <c r="AM1583" i="6"/>
  <c r="AK1583" i="6"/>
  <c r="AJ1583" i="6"/>
  <c r="AI1583" i="6"/>
  <c r="AL1583" i="6" s="1"/>
  <c r="BA1582" i="6"/>
  <c r="AZ1582" i="6"/>
  <c r="AY1582" i="6"/>
  <c r="AW1582" i="6"/>
  <c r="AV1582" i="6"/>
  <c r="AU1582" i="6"/>
  <c r="AX1582" i="6" s="1"/>
  <c r="AS1582" i="6"/>
  <c r="AR1582" i="6"/>
  <c r="AQ1582" i="6"/>
  <c r="AO1582" i="6"/>
  <c r="AN1582" i="6"/>
  <c r="AM1582" i="6"/>
  <c r="AP1582" i="6" s="1"/>
  <c r="AK1582" i="6"/>
  <c r="AJ1582" i="6"/>
  <c r="AI1582" i="6"/>
  <c r="BA1581" i="6"/>
  <c r="AZ1581" i="6"/>
  <c r="AY1581" i="6"/>
  <c r="AW1581" i="6"/>
  <c r="AV1581" i="6"/>
  <c r="AU1581" i="6"/>
  <c r="AS1581" i="6"/>
  <c r="AR1581" i="6"/>
  <c r="AQ1581" i="6"/>
  <c r="AO1581" i="6"/>
  <c r="AN1581" i="6"/>
  <c r="AM1581" i="6"/>
  <c r="AP1581" i="6" s="1"/>
  <c r="AK1581" i="6"/>
  <c r="AL1581" i="6" s="1"/>
  <c r="AJ1581" i="6"/>
  <c r="AI1581" i="6"/>
  <c r="BA1580" i="6"/>
  <c r="AZ1580" i="6"/>
  <c r="AY1580" i="6"/>
  <c r="AW1580" i="6"/>
  <c r="AV1580" i="6"/>
  <c r="AU1580" i="6"/>
  <c r="AX1580" i="6" s="1"/>
  <c r="AS1580" i="6"/>
  <c r="AR1580" i="6"/>
  <c r="AQ1580" i="6"/>
  <c r="AO1580" i="6"/>
  <c r="AN1580" i="6"/>
  <c r="AP1580" i="6" s="1"/>
  <c r="AM1580" i="6"/>
  <c r="AK1580" i="6"/>
  <c r="AJ1580" i="6"/>
  <c r="AL1580" i="6" s="1"/>
  <c r="AI1580" i="6"/>
  <c r="BA1579" i="6"/>
  <c r="BB1579" i="6" s="1"/>
  <c r="AZ1579" i="6"/>
  <c r="AY1579" i="6"/>
  <c r="AW1579" i="6"/>
  <c r="AV1579" i="6"/>
  <c r="AU1579" i="6"/>
  <c r="AX1579" i="6" s="1"/>
  <c r="AS1579" i="6"/>
  <c r="AR1579" i="6"/>
  <c r="AQ1579" i="6"/>
  <c r="AT1579" i="6" s="1"/>
  <c r="AO1579" i="6"/>
  <c r="AN1579" i="6"/>
  <c r="AM1579" i="6"/>
  <c r="AK1579" i="6"/>
  <c r="AJ1579" i="6"/>
  <c r="AI1579" i="6"/>
  <c r="AL1579" i="6" s="1"/>
  <c r="BA1578" i="6"/>
  <c r="AZ1578" i="6"/>
  <c r="AY1578" i="6"/>
  <c r="AW1578" i="6"/>
  <c r="AV1578" i="6"/>
  <c r="AU1578" i="6"/>
  <c r="AS1578" i="6"/>
  <c r="AR1578" i="6"/>
  <c r="AT1578" i="6" s="1"/>
  <c r="AQ1578" i="6"/>
  <c r="AO1578" i="6"/>
  <c r="AN1578" i="6"/>
  <c r="AM1578" i="6"/>
  <c r="AK1578" i="6"/>
  <c r="AL1578" i="6" s="1"/>
  <c r="AJ1578" i="6"/>
  <c r="AI1578" i="6"/>
  <c r="BA1577" i="6"/>
  <c r="AZ1577" i="6"/>
  <c r="AY1577" i="6"/>
  <c r="AW1577" i="6"/>
  <c r="AV1577" i="6"/>
  <c r="AU1577" i="6"/>
  <c r="AX1577" i="6" s="1"/>
  <c r="AS1577" i="6"/>
  <c r="AT1577" i="6" s="1"/>
  <c r="AR1577" i="6"/>
  <c r="AQ1577" i="6"/>
  <c r="AO1577" i="6"/>
  <c r="AN1577" i="6"/>
  <c r="AP1577" i="6" s="1"/>
  <c r="AM1577" i="6"/>
  <c r="AK1577" i="6"/>
  <c r="AJ1577" i="6"/>
  <c r="AI1577" i="6"/>
  <c r="BA1576" i="6"/>
  <c r="AZ1576" i="6"/>
  <c r="AY1576" i="6"/>
  <c r="BB1576" i="6" s="1"/>
  <c r="AW1576" i="6"/>
  <c r="AV1576" i="6"/>
  <c r="AU1576" i="6"/>
  <c r="AX1576" i="6" s="1"/>
  <c r="AS1576" i="6"/>
  <c r="AR1576" i="6"/>
  <c r="AQ1576" i="6"/>
  <c r="AO1576" i="6"/>
  <c r="AN1576" i="6"/>
  <c r="AM1576" i="6"/>
  <c r="AK1576" i="6"/>
  <c r="AJ1576" i="6"/>
  <c r="AI1576" i="6"/>
  <c r="BA1575" i="6"/>
  <c r="AZ1575" i="6"/>
  <c r="AY1575" i="6"/>
  <c r="BB1575" i="6" s="1"/>
  <c r="AW1575" i="6"/>
  <c r="AV1575" i="6"/>
  <c r="AU1575" i="6"/>
  <c r="AS1575" i="6"/>
  <c r="AR1575" i="6"/>
  <c r="AQ1575" i="6"/>
  <c r="AO1575" i="6"/>
  <c r="AN1575" i="6"/>
  <c r="AM1575" i="6"/>
  <c r="AK1575" i="6"/>
  <c r="AJ1575" i="6"/>
  <c r="AI1575" i="6"/>
  <c r="BA1574" i="6"/>
  <c r="AZ1574" i="6"/>
  <c r="AY1574" i="6"/>
  <c r="BB1574" i="6" s="1"/>
  <c r="AW1574" i="6"/>
  <c r="AV1574" i="6"/>
  <c r="AU1574" i="6"/>
  <c r="AX1574" i="6" s="1"/>
  <c r="AS1574" i="6"/>
  <c r="AR1574" i="6"/>
  <c r="AT1574" i="6" s="1"/>
  <c r="AQ1574" i="6"/>
  <c r="AO1574" i="6"/>
  <c r="AN1574" i="6"/>
  <c r="AM1574" i="6"/>
  <c r="AK1574" i="6"/>
  <c r="AJ1574" i="6"/>
  <c r="AI1574" i="6"/>
  <c r="BA1573" i="6"/>
  <c r="AZ1573" i="6"/>
  <c r="BB1573" i="6" s="1"/>
  <c r="AY1573" i="6"/>
  <c r="AW1573" i="6"/>
  <c r="AV1573" i="6"/>
  <c r="AU1573" i="6"/>
  <c r="AS1573" i="6"/>
  <c r="AT1573" i="6" s="1"/>
  <c r="AR1573" i="6"/>
  <c r="AQ1573" i="6"/>
  <c r="AO1573" i="6"/>
  <c r="AN1573" i="6"/>
  <c r="AM1573" i="6"/>
  <c r="AK1573" i="6"/>
  <c r="AJ1573" i="6"/>
  <c r="AI1573" i="6"/>
  <c r="BA1572" i="6"/>
  <c r="BB1572" i="6" s="1"/>
  <c r="AZ1572" i="6"/>
  <c r="AY1572" i="6"/>
  <c r="AW1572" i="6"/>
  <c r="AV1572" i="6"/>
  <c r="AU1572" i="6"/>
  <c r="AX1572" i="6" s="1"/>
  <c r="AS1572" i="6"/>
  <c r="AR1572" i="6"/>
  <c r="AQ1572" i="6"/>
  <c r="AO1572" i="6"/>
  <c r="AN1572" i="6"/>
  <c r="AM1572" i="6"/>
  <c r="AP1572" i="6" s="1"/>
  <c r="AK1572" i="6"/>
  <c r="AJ1572" i="6"/>
  <c r="AI1572" i="6"/>
  <c r="AL1572" i="6" s="1"/>
  <c r="BA1571" i="6"/>
  <c r="AZ1571" i="6"/>
  <c r="AY1571" i="6"/>
  <c r="AW1571" i="6"/>
  <c r="AV1571" i="6"/>
  <c r="AU1571" i="6"/>
  <c r="AS1571" i="6"/>
  <c r="AR1571" i="6"/>
  <c r="AQ1571" i="6"/>
  <c r="AO1571" i="6"/>
  <c r="AN1571" i="6"/>
  <c r="AM1571" i="6"/>
  <c r="AK1571" i="6"/>
  <c r="AJ1571" i="6"/>
  <c r="AI1571" i="6"/>
  <c r="BA1570" i="6"/>
  <c r="AZ1570" i="6"/>
  <c r="AY1570" i="6"/>
  <c r="BB1570" i="6" s="1"/>
  <c r="AW1570" i="6"/>
  <c r="AX1570" i="6" s="1"/>
  <c r="AV1570" i="6"/>
  <c r="AU1570" i="6"/>
  <c r="AS1570" i="6"/>
  <c r="AR1570" i="6"/>
  <c r="AQ1570" i="6"/>
  <c r="AO1570" i="6"/>
  <c r="AN1570" i="6"/>
  <c r="AM1570" i="6"/>
  <c r="AP1570" i="6" s="1"/>
  <c r="AK1570" i="6"/>
  <c r="AJ1570" i="6"/>
  <c r="AI1570" i="6"/>
  <c r="BA1569" i="6"/>
  <c r="AZ1569" i="6"/>
  <c r="AY1569" i="6"/>
  <c r="BB1569" i="6" s="1"/>
  <c r="AW1569" i="6"/>
  <c r="AV1569" i="6"/>
  <c r="AU1569" i="6"/>
  <c r="AS1569" i="6"/>
  <c r="AR1569" i="6"/>
  <c r="AQ1569" i="6"/>
  <c r="AO1569" i="6"/>
  <c r="AN1569" i="6"/>
  <c r="AM1569" i="6"/>
  <c r="AP1569" i="6" s="1"/>
  <c r="AK1569" i="6"/>
  <c r="AJ1569" i="6"/>
  <c r="AI1569" i="6"/>
  <c r="BA1568" i="6"/>
  <c r="AZ1568" i="6"/>
  <c r="BB1568" i="6" s="1"/>
  <c r="AY1568" i="6"/>
  <c r="AW1568" i="6"/>
  <c r="AV1568" i="6"/>
  <c r="AU1568" i="6"/>
  <c r="AS1568" i="6"/>
  <c r="AR1568" i="6"/>
  <c r="AQ1568" i="6"/>
  <c r="AO1568" i="6"/>
  <c r="AN1568" i="6"/>
  <c r="AP1568" i="6" s="1"/>
  <c r="AM1568" i="6"/>
  <c r="AK1568" i="6"/>
  <c r="AJ1568" i="6"/>
  <c r="AL1568" i="6" s="1"/>
  <c r="AI1568" i="6"/>
  <c r="BA1567" i="6"/>
  <c r="BB1567" i="6" s="1"/>
  <c r="AZ1567" i="6"/>
  <c r="AY1567" i="6"/>
  <c r="AW1567" i="6"/>
  <c r="AV1567" i="6"/>
  <c r="AU1567" i="6"/>
  <c r="AX1567" i="6" s="1"/>
  <c r="AS1567" i="6"/>
  <c r="AR1567" i="6"/>
  <c r="AQ1567" i="6"/>
  <c r="AT1567" i="6" s="1"/>
  <c r="AO1567" i="6"/>
  <c r="AN1567" i="6"/>
  <c r="AM1567" i="6"/>
  <c r="AP1567" i="6" s="1"/>
  <c r="AK1567" i="6"/>
  <c r="AL1567" i="6" s="1"/>
  <c r="AJ1567" i="6"/>
  <c r="AI1567" i="6"/>
  <c r="AY1566" i="6"/>
  <c r="AZ1566" i="6"/>
  <c r="BA1566" i="6"/>
  <c r="BB1566" i="6"/>
  <c r="AW1566" i="6"/>
  <c r="AV1566" i="6"/>
  <c r="AU1566" i="6"/>
  <c r="AS1566" i="6"/>
  <c r="AR1566" i="6"/>
  <c r="AQ1566" i="6"/>
  <c r="AT1566" i="6"/>
  <c r="AO1566" i="6"/>
  <c r="AN1566" i="6"/>
  <c r="AM1566" i="6"/>
  <c r="AK1566" i="6"/>
  <c r="AJ1566" i="6"/>
  <c r="AI1566" i="6"/>
  <c r="AL1566" i="6"/>
  <c r="AD1560" i="6"/>
  <c r="AC1560" i="6"/>
  <c r="AB1560" i="6"/>
  <c r="AA1560" i="6"/>
  <c r="Z1560" i="6"/>
  <c r="Y1560" i="6"/>
  <c r="X1560" i="6"/>
  <c r="W1560" i="6"/>
  <c r="V1560" i="6"/>
  <c r="U1560" i="6"/>
  <c r="T1560" i="6"/>
  <c r="S1560" i="6"/>
  <c r="R1560" i="6"/>
  <c r="Q1560" i="6"/>
  <c r="BA1559" i="6"/>
  <c r="AZ1559" i="6"/>
  <c r="AY1559" i="6"/>
  <c r="AW1559" i="6"/>
  <c r="AV1559" i="6"/>
  <c r="AU1559" i="6"/>
  <c r="AS1559" i="6"/>
  <c r="AR1559" i="6"/>
  <c r="AQ1559" i="6"/>
  <c r="AT1559" i="6"/>
  <c r="AO1559" i="6"/>
  <c r="AN1559" i="6"/>
  <c r="AM1559" i="6"/>
  <c r="BA1558" i="6"/>
  <c r="AZ1558" i="6"/>
  <c r="AY1558" i="6"/>
  <c r="AW1558" i="6"/>
  <c r="AV1558" i="6"/>
  <c r="AU1558" i="6"/>
  <c r="AS1558" i="6"/>
  <c r="AR1558" i="6"/>
  <c r="AQ1558" i="6"/>
  <c r="AT1558" i="6" s="1"/>
  <c r="AO1558" i="6"/>
  <c r="AN1558" i="6"/>
  <c r="AM1558" i="6"/>
  <c r="AP1558" i="6" s="1"/>
  <c r="AK1558" i="6"/>
  <c r="AJ1558" i="6"/>
  <c r="AI1558" i="6"/>
  <c r="BA1557" i="6"/>
  <c r="AZ1557" i="6"/>
  <c r="AY1557" i="6"/>
  <c r="AW1557" i="6"/>
  <c r="AV1557" i="6"/>
  <c r="AU1557" i="6"/>
  <c r="AS1557" i="6"/>
  <c r="AR1557" i="6"/>
  <c r="AT1557" i="6" s="1"/>
  <c r="AQ1557" i="6"/>
  <c r="AO1557" i="6"/>
  <c r="AN1557" i="6"/>
  <c r="AM1557" i="6"/>
  <c r="AP1557" i="6" s="1"/>
  <c r="AK1557" i="6"/>
  <c r="AJ1557" i="6"/>
  <c r="AI1557" i="6"/>
  <c r="BA1556" i="6"/>
  <c r="AZ1556" i="6"/>
  <c r="AY1556" i="6"/>
  <c r="AW1556" i="6"/>
  <c r="AV1556" i="6"/>
  <c r="AU1556" i="6"/>
  <c r="AX1556" i="6" s="1"/>
  <c r="AS1556" i="6"/>
  <c r="AT1556" i="6" s="1"/>
  <c r="AR1556" i="6"/>
  <c r="AQ1556" i="6"/>
  <c r="AO1556" i="6"/>
  <c r="AN1556" i="6"/>
  <c r="AM1556" i="6"/>
  <c r="AK1556" i="6"/>
  <c r="AJ1556" i="6"/>
  <c r="AI1556" i="6"/>
  <c r="BA1555" i="6"/>
  <c r="AZ1555" i="6"/>
  <c r="AY1555" i="6"/>
  <c r="AW1555" i="6"/>
  <c r="AV1555" i="6"/>
  <c r="AU1555" i="6"/>
  <c r="AX1555" i="6" s="1"/>
  <c r="AS1555" i="6"/>
  <c r="AR1555" i="6"/>
  <c r="AQ1555" i="6"/>
  <c r="AT1555" i="6" s="1"/>
  <c r="AO1555" i="6"/>
  <c r="AP1555" i="6" s="1"/>
  <c r="AN1555" i="6"/>
  <c r="AM1555" i="6"/>
  <c r="AK1555" i="6"/>
  <c r="AJ1555" i="6"/>
  <c r="AI1555" i="6"/>
  <c r="AL1555" i="6" s="1"/>
  <c r="BA1554" i="6"/>
  <c r="AZ1554" i="6"/>
  <c r="AY1554" i="6"/>
  <c r="AW1554" i="6"/>
  <c r="AV1554" i="6"/>
  <c r="AX1554" i="6" s="1"/>
  <c r="AU1554" i="6"/>
  <c r="AS1554" i="6"/>
  <c r="AR1554" i="6"/>
  <c r="AQ1554" i="6"/>
  <c r="AO1554" i="6"/>
  <c r="AN1554" i="6"/>
  <c r="AM1554" i="6"/>
  <c r="AK1554" i="6"/>
  <c r="AJ1554" i="6"/>
  <c r="AI1554" i="6"/>
  <c r="BA1553" i="6"/>
  <c r="AZ1553" i="6"/>
  <c r="AY1553" i="6"/>
  <c r="BB1553" i="6" s="1"/>
  <c r="AW1553" i="6"/>
  <c r="AX1553" i="6" s="1"/>
  <c r="AV1553" i="6"/>
  <c r="AU1553" i="6"/>
  <c r="AS1553" i="6"/>
  <c r="AR1553" i="6"/>
  <c r="AQ1553" i="6"/>
  <c r="AO1553" i="6"/>
  <c r="AN1553" i="6"/>
  <c r="AM1553" i="6"/>
  <c r="AK1553" i="6"/>
  <c r="AJ1553" i="6"/>
  <c r="AI1553" i="6"/>
  <c r="BA1552" i="6"/>
  <c r="AZ1552" i="6"/>
  <c r="AY1552" i="6"/>
  <c r="BB1552" i="6" s="1"/>
  <c r="AW1552" i="6"/>
  <c r="AV1552" i="6"/>
  <c r="AU1552" i="6"/>
  <c r="AX1552" i="6" s="1"/>
  <c r="AS1552" i="6"/>
  <c r="AT1552" i="6" s="1"/>
  <c r="AR1552" i="6"/>
  <c r="AQ1552" i="6"/>
  <c r="AO1552" i="6"/>
  <c r="AN1552" i="6"/>
  <c r="AM1552" i="6"/>
  <c r="AK1552" i="6"/>
  <c r="AJ1552" i="6"/>
  <c r="AI1552" i="6"/>
  <c r="BA1551" i="6"/>
  <c r="AZ1551" i="6"/>
  <c r="BB1551" i="6" s="1"/>
  <c r="AY1551" i="6"/>
  <c r="AW1551" i="6"/>
  <c r="AV1551" i="6"/>
  <c r="AU1551" i="6"/>
  <c r="AX1551" i="6" s="1"/>
  <c r="AS1551" i="6"/>
  <c r="AR1551" i="6"/>
  <c r="AQ1551" i="6"/>
  <c r="AO1551" i="6"/>
  <c r="AN1551" i="6"/>
  <c r="AM1551" i="6"/>
  <c r="AK1551" i="6"/>
  <c r="AJ1551" i="6"/>
  <c r="AI1551" i="6"/>
  <c r="AL1551" i="6" s="1"/>
  <c r="BA1550" i="6"/>
  <c r="BB1550" i="6" s="1"/>
  <c r="AZ1550" i="6"/>
  <c r="AY1550" i="6"/>
  <c r="AW1550" i="6"/>
  <c r="AV1550" i="6"/>
  <c r="AU1550" i="6"/>
  <c r="AS1550" i="6"/>
  <c r="AR1550" i="6"/>
  <c r="AQ1550" i="6"/>
  <c r="AO1550" i="6"/>
  <c r="AN1550" i="6"/>
  <c r="AM1550" i="6"/>
  <c r="AK1550" i="6"/>
  <c r="AJ1550" i="6"/>
  <c r="AI1550" i="6"/>
  <c r="AL1550" i="6" s="1"/>
  <c r="BA1549" i="6"/>
  <c r="AZ1549" i="6"/>
  <c r="AY1549" i="6"/>
  <c r="BB1549" i="6" s="1"/>
  <c r="AW1549" i="6"/>
  <c r="AX1549" i="6" s="1"/>
  <c r="AV1549" i="6"/>
  <c r="AU1549" i="6"/>
  <c r="AS1549" i="6"/>
  <c r="AR1549" i="6"/>
  <c r="AQ1549" i="6"/>
  <c r="AO1549" i="6"/>
  <c r="AN1549" i="6"/>
  <c r="AM1549" i="6"/>
  <c r="AK1549" i="6"/>
  <c r="AJ1549" i="6"/>
  <c r="AL1549" i="6" s="1"/>
  <c r="AI1549" i="6"/>
  <c r="BA1548" i="6"/>
  <c r="AZ1548" i="6"/>
  <c r="AY1548" i="6"/>
  <c r="BB1548" i="6" s="1"/>
  <c r="AW1548" i="6"/>
  <c r="AV1548" i="6"/>
  <c r="AU1548" i="6"/>
  <c r="AS1548" i="6"/>
  <c r="AR1548" i="6"/>
  <c r="AQ1548" i="6"/>
  <c r="AO1548" i="6"/>
  <c r="AN1548" i="6"/>
  <c r="AM1548" i="6"/>
  <c r="AP1548" i="6" s="1"/>
  <c r="AK1548" i="6"/>
  <c r="AJ1548" i="6"/>
  <c r="AI1548" i="6"/>
  <c r="BA1547" i="6"/>
  <c r="AZ1547" i="6"/>
  <c r="AY1547" i="6"/>
  <c r="AW1547" i="6"/>
  <c r="AV1547" i="6"/>
  <c r="AU1547" i="6"/>
  <c r="AS1547" i="6"/>
  <c r="AR1547" i="6"/>
  <c r="AQ1547" i="6"/>
  <c r="AO1547" i="6"/>
  <c r="AN1547" i="6"/>
  <c r="AM1547" i="6"/>
  <c r="AP1547" i="6" s="1"/>
  <c r="AK1547" i="6"/>
  <c r="AJ1547" i="6"/>
  <c r="AI1547" i="6"/>
  <c r="BA1546" i="6"/>
  <c r="BB1546" i="6" s="1"/>
  <c r="AZ1546" i="6"/>
  <c r="AY1546" i="6"/>
  <c r="AW1546" i="6"/>
  <c r="AV1546" i="6"/>
  <c r="AU1546" i="6"/>
  <c r="AS1546" i="6"/>
  <c r="AR1546" i="6"/>
  <c r="AQ1546" i="6"/>
  <c r="AO1546" i="6"/>
  <c r="AN1546" i="6"/>
  <c r="AM1546" i="6"/>
  <c r="AK1546" i="6"/>
  <c r="AJ1546" i="6"/>
  <c r="AI1546" i="6"/>
  <c r="BA1545" i="6"/>
  <c r="AZ1545" i="6"/>
  <c r="AY1545" i="6"/>
  <c r="AW1545" i="6"/>
  <c r="AV1545" i="6"/>
  <c r="AU1545" i="6"/>
  <c r="AS1545" i="6"/>
  <c r="AR1545" i="6"/>
  <c r="AQ1545" i="6"/>
  <c r="AT1545" i="6" s="1"/>
  <c r="AO1545" i="6"/>
  <c r="AP1545" i="6" s="1"/>
  <c r="AN1545" i="6"/>
  <c r="AM1545" i="6"/>
  <c r="AK1545" i="6"/>
  <c r="AJ1545" i="6"/>
  <c r="AI1545" i="6"/>
  <c r="BA1544" i="6"/>
  <c r="AZ1544" i="6"/>
  <c r="AY1544" i="6"/>
  <c r="AW1544" i="6"/>
  <c r="AV1544" i="6"/>
  <c r="AU1544" i="6"/>
  <c r="AS1544" i="6"/>
  <c r="AR1544" i="6"/>
  <c r="AQ1544" i="6"/>
  <c r="AO1544" i="6"/>
  <c r="AN1544" i="6"/>
  <c r="AM1544" i="6"/>
  <c r="AK1544" i="6"/>
  <c r="AJ1544" i="6"/>
  <c r="AI1544" i="6"/>
  <c r="BA1543" i="6"/>
  <c r="AZ1543" i="6"/>
  <c r="AY1543" i="6"/>
  <c r="AW1543" i="6"/>
  <c r="AV1543" i="6"/>
  <c r="AU1543" i="6"/>
  <c r="AS1543" i="6"/>
  <c r="AR1543" i="6"/>
  <c r="AT1543" i="6" s="1"/>
  <c r="AQ1543" i="6"/>
  <c r="AO1543" i="6"/>
  <c r="AN1543" i="6"/>
  <c r="AM1543" i="6"/>
  <c r="AP1543" i="6" s="1"/>
  <c r="AK1543" i="6"/>
  <c r="AJ1543" i="6"/>
  <c r="AI1543" i="6"/>
  <c r="BA1542" i="6"/>
  <c r="AZ1542" i="6"/>
  <c r="AY1542" i="6"/>
  <c r="AW1542" i="6"/>
  <c r="AV1542" i="6"/>
  <c r="AU1542" i="6"/>
  <c r="AX1542" i="6" s="1"/>
  <c r="AS1542" i="6"/>
  <c r="AT1542" i="6" s="1"/>
  <c r="AR1542" i="6"/>
  <c r="AQ1542" i="6"/>
  <c r="AO1542" i="6"/>
  <c r="AN1542" i="6"/>
  <c r="AP1542" i="6" s="1"/>
  <c r="AM1542" i="6"/>
  <c r="AK1542" i="6"/>
  <c r="AJ1542" i="6"/>
  <c r="AI1542" i="6"/>
  <c r="BA1541" i="6"/>
  <c r="AZ1541" i="6"/>
  <c r="AY1541" i="6"/>
  <c r="AW1541" i="6"/>
  <c r="AV1541" i="6"/>
  <c r="AU1541" i="6"/>
  <c r="AX1541" i="6" s="1"/>
  <c r="AS1541" i="6"/>
  <c r="AR1541" i="6"/>
  <c r="AQ1541" i="6"/>
  <c r="AO1541" i="6"/>
  <c r="AN1541" i="6"/>
  <c r="AM1541" i="6"/>
  <c r="AK1541" i="6"/>
  <c r="AJ1541" i="6"/>
  <c r="AI1541" i="6"/>
  <c r="AL1541" i="6" s="1"/>
  <c r="BA1540" i="6"/>
  <c r="AZ1540" i="6"/>
  <c r="AY1540" i="6"/>
  <c r="AW1540" i="6"/>
  <c r="AV1540" i="6"/>
  <c r="AX1540" i="6" s="1"/>
  <c r="AU1540" i="6"/>
  <c r="AS1540" i="6"/>
  <c r="AR1540" i="6"/>
  <c r="AQ1540" i="6"/>
  <c r="AT1540" i="6" s="1"/>
  <c r="AO1540" i="6"/>
  <c r="AN1540" i="6"/>
  <c r="AM1540" i="6"/>
  <c r="AK1540" i="6"/>
  <c r="AJ1540" i="6"/>
  <c r="AI1540" i="6"/>
  <c r="BA1539" i="6"/>
  <c r="AZ1539" i="6"/>
  <c r="AY1539" i="6"/>
  <c r="BB1539" i="6" s="1"/>
  <c r="AW1539" i="6"/>
  <c r="AX1539" i="6" s="1"/>
  <c r="AV1539" i="6"/>
  <c r="AU1539" i="6"/>
  <c r="AS1539" i="6"/>
  <c r="AR1539" i="6"/>
  <c r="AT1539" i="6" s="1"/>
  <c r="AQ1539" i="6"/>
  <c r="AO1539" i="6"/>
  <c r="AN1539" i="6"/>
  <c r="AM1539" i="6"/>
  <c r="AK1539" i="6"/>
  <c r="AL1539" i="6" s="1"/>
  <c r="AJ1539" i="6"/>
  <c r="AI1539" i="6"/>
  <c r="BA1538" i="6"/>
  <c r="AZ1538" i="6"/>
  <c r="AY1538" i="6"/>
  <c r="AW1538" i="6"/>
  <c r="AV1538" i="6"/>
  <c r="AU1538" i="6"/>
  <c r="AS1538" i="6"/>
  <c r="AR1538" i="6"/>
  <c r="AQ1538" i="6"/>
  <c r="AO1538" i="6"/>
  <c r="AN1538" i="6"/>
  <c r="AM1538" i="6"/>
  <c r="AI1538" i="6"/>
  <c r="BA1537" i="6"/>
  <c r="AZ1537" i="6"/>
  <c r="AY1537" i="6"/>
  <c r="BB1537" i="6" s="1"/>
  <c r="AW1537" i="6"/>
  <c r="AX1537" i="6" s="1"/>
  <c r="AV1537" i="6"/>
  <c r="AU1537" i="6"/>
  <c r="AS1537" i="6"/>
  <c r="AR1537" i="6"/>
  <c r="AT1537" i="6" s="1"/>
  <c r="AQ1537" i="6"/>
  <c r="AO1537" i="6"/>
  <c r="AN1537" i="6"/>
  <c r="AM1537" i="6"/>
  <c r="AK1537" i="6"/>
  <c r="AJ1537" i="6"/>
  <c r="AI1537" i="6"/>
  <c r="BA1536" i="6"/>
  <c r="AZ1536" i="6"/>
  <c r="AY1536" i="6"/>
  <c r="BB1536" i="6" s="1"/>
  <c r="AW1536" i="6"/>
  <c r="AV1536" i="6"/>
  <c r="AU1536" i="6"/>
  <c r="AX1536" i="6" s="1"/>
  <c r="AS1536" i="6"/>
  <c r="AT1536" i="6" s="1"/>
  <c r="AR1536" i="6"/>
  <c r="AQ1536" i="6"/>
  <c r="AO1536" i="6"/>
  <c r="AN1536" i="6"/>
  <c r="AM1536" i="6"/>
  <c r="AK1536" i="6"/>
  <c r="AJ1536" i="6"/>
  <c r="AI1536" i="6"/>
  <c r="BA1535" i="6"/>
  <c r="AZ1535" i="6"/>
  <c r="BB1535" i="6" s="1"/>
  <c r="AY1535" i="6"/>
  <c r="AW1535" i="6"/>
  <c r="AV1535" i="6"/>
  <c r="AU1535" i="6"/>
  <c r="AS1535" i="6"/>
  <c r="AR1535" i="6"/>
  <c r="AQ1535" i="6"/>
  <c r="AO1535" i="6"/>
  <c r="AN1535" i="6"/>
  <c r="AM1535" i="6"/>
  <c r="AK1535" i="6"/>
  <c r="AJ1535" i="6"/>
  <c r="AI1535" i="6"/>
  <c r="BA1534" i="6"/>
  <c r="BB1534" i="6" s="1"/>
  <c r="AZ1534" i="6"/>
  <c r="AY1534" i="6"/>
  <c r="AW1534" i="6"/>
  <c r="AV1534" i="6"/>
  <c r="AX1534" i="6" s="1"/>
  <c r="AU1534" i="6"/>
  <c r="AS1534" i="6"/>
  <c r="AR1534" i="6"/>
  <c r="AQ1534" i="6"/>
  <c r="AO1534" i="6"/>
  <c r="AN1534" i="6"/>
  <c r="AM1534" i="6"/>
  <c r="AK1534" i="6"/>
  <c r="AJ1534" i="6"/>
  <c r="AI1534" i="6"/>
  <c r="AL1534" i="6" s="1"/>
  <c r="BA1533" i="6"/>
  <c r="AZ1533" i="6"/>
  <c r="AY1533" i="6"/>
  <c r="BB1533" i="6" s="1"/>
  <c r="AW1533" i="6"/>
  <c r="AX1533" i="6" s="1"/>
  <c r="AV1533" i="6"/>
  <c r="AU1533" i="6"/>
  <c r="AS1533" i="6"/>
  <c r="AR1533" i="6"/>
  <c r="AQ1533" i="6"/>
  <c r="AO1533" i="6"/>
  <c r="AN1533" i="6"/>
  <c r="AM1533" i="6"/>
  <c r="AK1533" i="6"/>
  <c r="AJ1533" i="6"/>
  <c r="AL1533" i="6" s="1"/>
  <c r="AI1533" i="6"/>
  <c r="BA1532" i="6"/>
  <c r="AZ1532" i="6"/>
  <c r="AY1532" i="6"/>
  <c r="AW1532" i="6"/>
  <c r="AV1532" i="6"/>
  <c r="AU1532" i="6"/>
  <c r="AS1532" i="6"/>
  <c r="AR1532" i="6"/>
  <c r="AQ1532" i="6"/>
  <c r="AO1532" i="6"/>
  <c r="AN1532" i="6"/>
  <c r="AM1532" i="6"/>
  <c r="AP1532" i="6" s="1"/>
  <c r="AK1532" i="6"/>
  <c r="AJ1532" i="6"/>
  <c r="AI1532" i="6"/>
  <c r="BA1531" i="6"/>
  <c r="BB1531" i="6" s="1"/>
  <c r="AZ1531" i="6"/>
  <c r="AY1531" i="6"/>
  <c r="AW1531" i="6"/>
  <c r="AV1531" i="6"/>
  <c r="AU1531" i="6"/>
  <c r="AS1531" i="6"/>
  <c r="AR1531" i="6"/>
  <c r="AQ1531" i="6"/>
  <c r="AO1531" i="6"/>
  <c r="AN1531" i="6"/>
  <c r="AP1531" i="6" s="1"/>
  <c r="AM1531" i="6"/>
  <c r="AK1531" i="6"/>
  <c r="AJ1531" i="6"/>
  <c r="AI1531" i="6"/>
  <c r="BA1530" i="6"/>
  <c r="AZ1530" i="6"/>
  <c r="AY1530" i="6"/>
  <c r="AW1530" i="6"/>
  <c r="AV1530" i="6"/>
  <c r="AU1530" i="6"/>
  <c r="AS1530" i="6"/>
  <c r="AR1530" i="6"/>
  <c r="AQ1530" i="6"/>
  <c r="AT1530" i="6" s="1"/>
  <c r="AO1530" i="6"/>
  <c r="AP1530" i="6" s="1"/>
  <c r="AN1530" i="6"/>
  <c r="AM1530" i="6"/>
  <c r="AK1530" i="6"/>
  <c r="AJ1530" i="6"/>
  <c r="AI1530" i="6"/>
  <c r="BA1529" i="6"/>
  <c r="AZ1529" i="6"/>
  <c r="AY1529" i="6"/>
  <c r="AW1529" i="6"/>
  <c r="AV1529" i="6"/>
  <c r="AU1529" i="6"/>
  <c r="AS1529" i="6"/>
  <c r="AR1529" i="6"/>
  <c r="AQ1529" i="6"/>
  <c r="AT1529" i="6" s="1"/>
  <c r="AO1529" i="6"/>
  <c r="AN1529" i="6"/>
  <c r="AM1529" i="6"/>
  <c r="AK1529" i="6"/>
  <c r="AJ1529" i="6"/>
  <c r="AI1529" i="6"/>
  <c r="BA1528" i="6"/>
  <c r="AZ1528" i="6"/>
  <c r="AY1528" i="6"/>
  <c r="AW1528" i="6"/>
  <c r="AV1528" i="6"/>
  <c r="AU1528" i="6"/>
  <c r="AS1528" i="6"/>
  <c r="AR1528" i="6"/>
  <c r="AT1528" i="6" s="1"/>
  <c r="AQ1528" i="6"/>
  <c r="AO1528" i="6"/>
  <c r="AN1528" i="6"/>
  <c r="AM1528" i="6"/>
  <c r="AK1528" i="6"/>
  <c r="AJ1528" i="6"/>
  <c r="AI1528" i="6"/>
  <c r="BA1527" i="6"/>
  <c r="AZ1527" i="6"/>
  <c r="AY1527" i="6"/>
  <c r="AW1527" i="6"/>
  <c r="AV1527" i="6"/>
  <c r="AU1527" i="6"/>
  <c r="AX1527" i="6" s="1"/>
  <c r="AS1527" i="6"/>
  <c r="AT1527" i="6" s="1"/>
  <c r="AR1527" i="6"/>
  <c r="AQ1527" i="6"/>
  <c r="AO1527" i="6"/>
  <c r="AP1527" i="6" s="1"/>
  <c r="AN1527" i="6"/>
  <c r="AM1527" i="6"/>
  <c r="AK1527" i="6"/>
  <c r="AJ1527" i="6"/>
  <c r="AI1527" i="6"/>
  <c r="BA1526" i="6"/>
  <c r="AZ1526" i="6"/>
  <c r="AY1526" i="6"/>
  <c r="AW1526" i="6"/>
  <c r="AV1526" i="6"/>
  <c r="AX1526" i="6" s="1"/>
  <c r="AU1526" i="6"/>
  <c r="AS1526" i="6"/>
  <c r="AR1526" i="6"/>
  <c r="AQ1526" i="6"/>
  <c r="AO1526" i="6"/>
  <c r="AN1526" i="6"/>
  <c r="AM1526" i="6"/>
  <c r="AK1526" i="6"/>
  <c r="AJ1526" i="6"/>
  <c r="AI1526" i="6"/>
  <c r="BA1525" i="6"/>
  <c r="AZ1525" i="6"/>
  <c r="AY1525" i="6"/>
  <c r="BB1525" i="6"/>
  <c r="AW1525" i="6"/>
  <c r="AV1525" i="6"/>
  <c r="AU1525" i="6"/>
  <c r="AX1525" i="6" s="1"/>
  <c r="AS1525" i="6"/>
  <c r="AT1525" i="6" s="1"/>
  <c r="AR1525" i="6"/>
  <c r="AQ1525" i="6"/>
  <c r="AO1525" i="6"/>
  <c r="AN1525" i="6"/>
  <c r="AM1525" i="6"/>
  <c r="AK1525" i="6"/>
  <c r="AJ1525" i="6"/>
  <c r="AI1525" i="6"/>
  <c r="BA1524" i="6"/>
  <c r="AZ1524" i="6"/>
  <c r="BB1524" i="6" s="1"/>
  <c r="AY1524" i="6"/>
  <c r="AW1524" i="6"/>
  <c r="AV1524" i="6"/>
  <c r="AU1524" i="6"/>
  <c r="AS1524" i="6"/>
  <c r="AR1524" i="6"/>
  <c r="AQ1524" i="6"/>
  <c r="AO1524" i="6"/>
  <c r="AN1524" i="6"/>
  <c r="AP1524" i="6" s="1"/>
  <c r="AM1524" i="6"/>
  <c r="AK1524" i="6"/>
  <c r="AI1524" i="6"/>
  <c r="BA1523" i="6"/>
  <c r="BB1523" i="6" s="1"/>
  <c r="AZ1523" i="6"/>
  <c r="AY1523" i="6"/>
  <c r="AW1523" i="6"/>
  <c r="AV1523" i="6"/>
  <c r="AU1523" i="6"/>
  <c r="AS1523" i="6"/>
  <c r="AR1523" i="6"/>
  <c r="AQ1523" i="6"/>
  <c r="AO1523" i="6"/>
  <c r="AN1523" i="6"/>
  <c r="AM1523" i="6"/>
  <c r="AK1523" i="6"/>
  <c r="AJ1523" i="6"/>
  <c r="AI1523" i="6"/>
  <c r="BA1522" i="6"/>
  <c r="AZ1522" i="6"/>
  <c r="AY1522" i="6"/>
  <c r="AW1522" i="6"/>
  <c r="AX1522" i="6" s="1"/>
  <c r="AV1522" i="6"/>
  <c r="AU1522" i="6"/>
  <c r="AS1522" i="6"/>
  <c r="AR1522" i="6"/>
  <c r="AQ1522" i="6"/>
  <c r="AO1522" i="6"/>
  <c r="AN1522" i="6"/>
  <c r="AM1522" i="6"/>
  <c r="AP1522" i="6" s="1"/>
  <c r="AK1522" i="6"/>
  <c r="AL1522" i="6" s="1"/>
  <c r="AJ1522" i="6"/>
  <c r="AI1522" i="6"/>
  <c r="BA1521" i="6"/>
  <c r="AZ1521" i="6"/>
  <c r="AY1521" i="6"/>
  <c r="AW1521" i="6"/>
  <c r="AV1521" i="6"/>
  <c r="AU1521" i="6"/>
  <c r="AS1521" i="6"/>
  <c r="AR1521" i="6"/>
  <c r="AQ1521" i="6"/>
  <c r="AO1521" i="6"/>
  <c r="AN1521" i="6"/>
  <c r="AM1521" i="6"/>
  <c r="AK1521" i="6"/>
  <c r="AJ1521" i="6"/>
  <c r="AI1521" i="6"/>
  <c r="AL1521" i="6" s="1"/>
  <c r="BA1520" i="6"/>
  <c r="BB1520" i="6" s="1"/>
  <c r="AZ1520" i="6"/>
  <c r="AY1520" i="6"/>
  <c r="AW1520" i="6"/>
  <c r="AV1520" i="6"/>
  <c r="AU1520" i="6"/>
  <c r="AS1520" i="6"/>
  <c r="AR1520" i="6"/>
  <c r="AQ1520" i="6"/>
  <c r="AO1520" i="6"/>
  <c r="AN1520" i="6"/>
  <c r="AM1520" i="6"/>
  <c r="AK1520" i="6"/>
  <c r="AJ1520" i="6"/>
  <c r="AI1520" i="6"/>
  <c r="BA1519" i="6"/>
  <c r="AZ1519" i="6"/>
  <c r="AY1519" i="6"/>
  <c r="AW1519" i="6"/>
  <c r="AV1519" i="6"/>
  <c r="AU1519" i="6"/>
  <c r="AS1519" i="6"/>
  <c r="AR1519" i="6"/>
  <c r="AQ1519" i="6"/>
  <c r="AT1519" i="6" s="1"/>
  <c r="AO1519" i="6"/>
  <c r="AN1519" i="6"/>
  <c r="AM1519" i="6"/>
  <c r="AP1519" i="6" s="1"/>
  <c r="AK1519" i="6"/>
  <c r="AJ1519" i="6"/>
  <c r="AI1519" i="6"/>
  <c r="BA1518" i="6"/>
  <c r="AZ1518" i="6"/>
  <c r="AY1518" i="6"/>
  <c r="AW1518" i="6"/>
  <c r="AV1518" i="6"/>
  <c r="AU1518" i="6"/>
  <c r="AS1518" i="6"/>
  <c r="AR1518" i="6"/>
  <c r="AT1518" i="6" s="1"/>
  <c r="AQ1518" i="6"/>
  <c r="AO1518" i="6"/>
  <c r="AN1518" i="6"/>
  <c r="AM1518" i="6"/>
  <c r="AK1518" i="6"/>
  <c r="AJ1518" i="6"/>
  <c r="AI1518" i="6"/>
  <c r="BA1517" i="6"/>
  <c r="AZ1517" i="6"/>
  <c r="BB1517" i="6" s="1"/>
  <c r="AY1517" i="6"/>
  <c r="AW1517" i="6"/>
  <c r="AV1517" i="6"/>
  <c r="AU1517" i="6"/>
  <c r="AS1517" i="6"/>
  <c r="AR1517" i="6"/>
  <c r="AQ1517" i="6"/>
  <c r="AT1517" i="6" s="1"/>
  <c r="AO1517" i="6"/>
  <c r="AP1517" i="6" s="1"/>
  <c r="AN1517" i="6"/>
  <c r="AM1517" i="6"/>
  <c r="AK1517" i="6"/>
  <c r="AJ1517" i="6"/>
  <c r="AI1517" i="6"/>
  <c r="BA1516" i="6"/>
  <c r="AZ1516" i="6"/>
  <c r="AY1516" i="6"/>
  <c r="AW1516" i="6"/>
  <c r="AV1516" i="6"/>
  <c r="AX1516" i="6" s="1"/>
  <c r="AU1516" i="6"/>
  <c r="AS1516" i="6"/>
  <c r="AR1516" i="6"/>
  <c r="AQ1516" i="6"/>
  <c r="AO1516" i="6"/>
  <c r="AN1516" i="6"/>
  <c r="AM1516" i="6"/>
  <c r="AP1516" i="6" s="1"/>
  <c r="AK1516" i="6"/>
  <c r="AJ1516" i="6"/>
  <c r="AI1516" i="6"/>
  <c r="BA1515" i="6"/>
  <c r="AZ1515" i="6"/>
  <c r="AY1515" i="6"/>
  <c r="BB1515" i="6" s="1"/>
  <c r="AW1515" i="6"/>
  <c r="AV1515" i="6"/>
  <c r="AU1515" i="6"/>
  <c r="AX1515" i="6" s="1"/>
  <c r="AS1515" i="6"/>
  <c r="AT1515" i="6" s="1"/>
  <c r="AR1515" i="6"/>
  <c r="AQ1515" i="6"/>
  <c r="AO1515" i="6"/>
  <c r="AN1515" i="6"/>
  <c r="AM1515" i="6"/>
  <c r="AK1515" i="6"/>
  <c r="AJ1515" i="6"/>
  <c r="AI1515" i="6"/>
  <c r="AL1515" i="6" s="1"/>
  <c r="BA1514" i="6"/>
  <c r="AZ1514" i="6"/>
  <c r="BB1514" i="6" s="1"/>
  <c r="AY1514" i="6"/>
  <c r="AW1514" i="6"/>
  <c r="AV1514" i="6"/>
  <c r="AU1514" i="6"/>
  <c r="AX1514" i="6" s="1"/>
  <c r="AS1514" i="6"/>
  <c r="AR1514" i="6"/>
  <c r="AQ1514" i="6"/>
  <c r="AO1514" i="6"/>
  <c r="AN1514" i="6"/>
  <c r="AM1514" i="6"/>
  <c r="AK1514" i="6"/>
  <c r="AJ1514" i="6"/>
  <c r="AI1514" i="6"/>
  <c r="BA1513" i="6"/>
  <c r="AZ1513" i="6"/>
  <c r="AY1513" i="6"/>
  <c r="AW1513" i="6"/>
  <c r="AV1513" i="6"/>
  <c r="AU1513" i="6"/>
  <c r="AS1513" i="6"/>
  <c r="AR1513" i="6"/>
  <c r="AQ1513" i="6"/>
  <c r="AO1513" i="6"/>
  <c r="AN1513" i="6"/>
  <c r="AM1513" i="6"/>
  <c r="AK1513" i="6"/>
  <c r="AJ1513" i="6"/>
  <c r="AL1513" i="6" s="1"/>
  <c r="AI1513" i="6"/>
  <c r="BA1512" i="6"/>
  <c r="AZ1512" i="6"/>
  <c r="AY1512" i="6"/>
  <c r="BB1512" i="6" s="1"/>
  <c r="AW1512" i="6"/>
  <c r="AV1512" i="6"/>
  <c r="AU1512" i="6"/>
  <c r="AS1512" i="6"/>
  <c r="AR1512" i="6"/>
  <c r="AQ1512" i="6"/>
  <c r="AO1512" i="6"/>
  <c r="AN1512" i="6"/>
  <c r="AM1512" i="6"/>
  <c r="AP1512" i="6" s="1"/>
  <c r="AK1512" i="6"/>
  <c r="AJ1512" i="6"/>
  <c r="AI1512" i="6"/>
  <c r="BA1511" i="6"/>
  <c r="AZ1511" i="6"/>
  <c r="BB1511" i="6" s="1"/>
  <c r="AY1511" i="6"/>
  <c r="AW1511" i="6"/>
  <c r="AV1511" i="6"/>
  <c r="AU1511" i="6"/>
  <c r="AS1511" i="6"/>
  <c r="AT1511" i="6" s="1"/>
  <c r="AR1511" i="6"/>
  <c r="AQ1511" i="6"/>
  <c r="AO1511" i="6"/>
  <c r="AN1511" i="6"/>
  <c r="AP1511" i="6" s="1"/>
  <c r="AM1511" i="6"/>
  <c r="AK1511" i="6"/>
  <c r="AJ1511" i="6"/>
  <c r="AI1511" i="6"/>
  <c r="BA1510" i="6"/>
  <c r="AZ1510" i="6"/>
  <c r="AY1510" i="6"/>
  <c r="AW1510" i="6"/>
  <c r="AV1510" i="6"/>
  <c r="AU1510" i="6"/>
  <c r="AS1510" i="6"/>
  <c r="AR1510" i="6"/>
  <c r="AQ1510" i="6"/>
  <c r="AT1510" i="6" s="1"/>
  <c r="AO1510" i="6"/>
  <c r="AN1510" i="6"/>
  <c r="AM1510" i="6"/>
  <c r="AK1510" i="6"/>
  <c r="AL1510" i="6" s="1"/>
  <c r="AJ1510" i="6"/>
  <c r="AI1510" i="6"/>
  <c r="BA1509" i="6"/>
  <c r="AZ1509" i="6"/>
  <c r="AY1509" i="6"/>
  <c r="BB1509" i="6"/>
  <c r="AW1509" i="6"/>
  <c r="AV1509" i="6"/>
  <c r="AU1509" i="6"/>
  <c r="AS1509" i="6"/>
  <c r="AR1509" i="6"/>
  <c r="AT1509" i="6" s="1"/>
  <c r="AQ1509" i="6"/>
  <c r="AO1509" i="6"/>
  <c r="AN1509" i="6"/>
  <c r="AM1509" i="6"/>
  <c r="AK1509" i="6"/>
  <c r="AJ1509" i="6"/>
  <c r="AI1509" i="6"/>
  <c r="AL1509" i="6" s="1"/>
  <c r="BA1508" i="6"/>
  <c r="AZ1508" i="6"/>
  <c r="AY1508" i="6"/>
  <c r="AW1508" i="6"/>
  <c r="AV1508" i="6"/>
  <c r="AU1508" i="6"/>
  <c r="AS1508" i="6"/>
  <c r="AT1508" i="6" s="1"/>
  <c r="AR1508" i="6"/>
  <c r="AQ1508" i="6"/>
  <c r="AO1508" i="6"/>
  <c r="AN1508" i="6"/>
  <c r="AM1508" i="6"/>
  <c r="AK1508" i="6"/>
  <c r="AJ1508" i="6"/>
  <c r="AI1508" i="6"/>
  <c r="BA1507" i="6"/>
  <c r="AZ1507" i="6"/>
  <c r="AY1507" i="6"/>
  <c r="AW1507" i="6"/>
  <c r="AV1507" i="6"/>
  <c r="AX1507" i="6" s="1"/>
  <c r="AU1507" i="6"/>
  <c r="AS1507" i="6"/>
  <c r="AR1507" i="6"/>
  <c r="AQ1507" i="6"/>
  <c r="AO1507" i="6"/>
  <c r="AN1507" i="6"/>
  <c r="AM1507" i="6"/>
  <c r="AK1507" i="6"/>
  <c r="AJ1507" i="6"/>
  <c r="AI1507" i="6"/>
  <c r="BA1506" i="6"/>
  <c r="AZ1506" i="6"/>
  <c r="AY1506" i="6"/>
  <c r="AW1506" i="6"/>
  <c r="AV1506" i="6"/>
  <c r="AU1506" i="6"/>
  <c r="AX1506" i="6"/>
  <c r="AS1506" i="6"/>
  <c r="AR1506" i="6"/>
  <c r="AQ1506" i="6"/>
  <c r="AO1506" i="6"/>
  <c r="AN1506" i="6"/>
  <c r="AM1506" i="6"/>
  <c r="AK1506" i="6"/>
  <c r="AJ1506" i="6"/>
  <c r="AI1506" i="6"/>
  <c r="BA1505" i="6"/>
  <c r="AZ1505" i="6"/>
  <c r="BB1505" i="6" s="1"/>
  <c r="AY1505" i="6"/>
  <c r="AW1505" i="6"/>
  <c r="AV1505" i="6"/>
  <c r="AU1505" i="6"/>
  <c r="AX1505" i="6" s="1"/>
  <c r="AS1505" i="6"/>
  <c r="AR1505" i="6"/>
  <c r="AQ1505" i="6"/>
  <c r="AO1505" i="6"/>
  <c r="AN1505" i="6"/>
  <c r="AM1505" i="6"/>
  <c r="AK1505" i="6"/>
  <c r="AJ1505" i="6"/>
  <c r="AI1505" i="6"/>
  <c r="AL1505" i="6" s="1"/>
  <c r="BA1504" i="6"/>
  <c r="BB1504" i="6" s="1"/>
  <c r="AZ1504" i="6"/>
  <c r="AY1504" i="6"/>
  <c r="AW1504" i="6"/>
  <c r="AV1504" i="6"/>
  <c r="AU1504" i="6"/>
  <c r="AS1504" i="6"/>
  <c r="AR1504" i="6"/>
  <c r="AQ1504" i="6"/>
  <c r="AO1504" i="6"/>
  <c r="AN1504" i="6"/>
  <c r="AM1504" i="6"/>
  <c r="AK1504" i="6"/>
  <c r="AJ1504" i="6"/>
  <c r="AI1504" i="6"/>
  <c r="BA1503" i="6"/>
  <c r="AZ1503" i="6"/>
  <c r="AY1503" i="6"/>
  <c r="BB1503" i="6" s="1"/>
  <c r="AW1503" i="6"/>
  <c r="AX1503" i="6" s="1"/>
  <c r="AV1503" i="6"/>
  <c r="AU1503" i="6"/>
  <c r="AS1503" i="6"/>
  <c r="AR1503" i="6"/>
  <c r="AQ1503" i="6"/>
  <c r="AT1503" i="6" s="1"/>
  <c r="AO1503" i="6"/>
  <c r="AN1503" i="6"/>
  <c r="AM1503" i="6"/>
  <c r="AP1503" i="6" s="1"/>
  <c r="AK1503" i="6"/>
  <c r="AJ1503" i="6"/>
  <c r="AI1503" i="6"/>
  <c r="BA1502" i="6"/>
  <c r="AZ1502" i="6"/>
  <c r="BB1502" i="6" s="1"/>
  <c r="AY1502" i="6"/>
  <c r="AW1502" i="6"/>
  <c r="AV1502" i="6"/>
  <c r="AU1502" i="6"/>
  <c r="AS1502" i="6"/>
  <c r="AR1502" i="6"/>
  <c r="AQ1502" i="6"/>
  <c r="AO1502" i="6"/>
  <c r="AN1502" i="6"/>
  <c r="AM1502" i="6"/>
  <c r="AP1502" i="6" s="1"/>
  <c r="AK1502" i="6"/>
  <c r="AJ1502" i="6"/>
  <c r="AI1502" i="6"/>
  <c r="BA1501" i="6"/>
  <c r="BB1501" i="6" s="1"/>
  <c r="AZ1501" i="6"/>
  <c r="AY1501" i="6"/>
  <c r="AW1501" i="6"/>
  <c r="AV1501" i="6"/>
  <c r="AU1501" i="6"/>
  <c r="AS1501" i="6"/>
  <c r="AR1501" i="6"/>
  <c r="AQ1501" i="6"/>
  <c r="AT1501" i="6" s="1"/>
  <c r="AO1501" i="6"/>
  <c r="AP1501" i="6" s="1"/>
  <c r="AN1501" i="6"/>
  <c r="AM1501" i="6"/>
  <c r="AK1501" i="6"/>
  <c r="AJ1501" i="6"/>
  <c r="AL1501" i="6" s="1"/>
  <c r="AI1501" i="6"/>
  <c r="BA1500" i="6"/>
  <c r="AZ1500" i="6"/>
  <c r="AY1500" i="6"/>
  <c r="AW1500" i="6"/>
  <c r="AV1500" i="6"/>
  <c r="AU1500" i="6"/>
  <c r="AS1500" i="6"/>
  <c r="AR1500" i="6"/>
  <c r="AQ1500" i="6"/>
  <c r="AO1500" i="6"/>
  <c r="AN1500" i="6"/>
  <c r="AM1500" i="6"/>
  <c r="AP1500" i="6" s="1"/>
  <c r="AK1500" i="6"/>
  <c r="AJ1500" i="6"/>
  <c r="AI1500" i="6"/>
  <c r="BA1499" i="6"/>
  <c r="AZ1499" i="6"/>
  <c r="AY1499" i="6"/>
  <c r="AW1499" i="6"/>
  <c r="AV1499" i="6"/>
  <c r="AU1499" i="6"/>
  <c r="AS1499" i="6"/>
  <c r="AR1499" i="6"/>
  <c r="AQ1499" i="6"/>
  <c r="AT1499" i="6" s="1"/>
  <c r="AO1499" i="6"/>
  <c r="AP1499" i="6" s="1"/>
  <c r="AN1499" i="6"/>
  <c r="AM1499" i="6"/>
  <c r="AK1499" i="6"/>
  <c r="AJ1499" i="6"/>
  <c r="AI1499" i="6"/>
  <c r="BA1498" i="6"/>
  <c r="AZ1498" i="6"/>
  <c r="AY1498" i="6"/>
  <c r="AW1498" i="6"/>
  <c r="AV1498" i="6"/>
  <c r="AU1498" i="6"/>
  <c r="AS1498" i="6"/>
  <c r="AR1498" i="6"/>
  <c r="AT1498" i="6" s="1"/>
  <c r="AQ1498" i="6"/>
  <c r="AO1498" i="6"/>
  <c r="AN1498" i="6"/>
  <c r="AM1498" i="6"/>
  <c r="AK1498" i="6"/>
  <c r="AI1498" i="6"/>
  <c r="BA1497" i="6"/>
  <c r="AZ1497" i="6"/>
  <c r="AY1497" i="6"/>
  <c r="BB1497" i="6" s="1"/>
  <c r="AW1497" i="6"/>
  <c r="AX1497" i="6" s="1"/>
  <c r="AV1497" i="6"/>
  <c r="AU1497" i="6"/>
  <c r="AS1497" i="6"/>
  <c r="AR1497" i="6"/>
  <c r="AT1497" i="6" s="1"/>
  <c r="AQ1497" i="6"/>
  <c r="AO1497" i="6"/>
  <c r="AN1497" i="6"/>
  <c r="AM1497" i="6"/>
  <c r="AP1497" i="6"/>
  <c r="AK1497" i="6"/>
  <c r="AJ1497" i="6"/>
  <c r="AI1497" i="6"/>
  <c r="BA1496" i="6"/>
  <c r="AZ1496" i="6"/>
  <c r="BB1496" i="6" s="1"/>
  <c r="AY1496" i="6"/>
  <c r="AW1496" i="6"/>
  <c r="AV1496" i="6"/>
  <c r="AU1496" i="6"/>
  <c r="AX1496" i="6" s="1"/>
  <c r="AS1496" i="6"/>
  <c r="AR1496" i="6"/>
  <c r="AQ1496" i="6"/>
  <c r="AO1496" i="6"/>
  <c r="AN1496" i="6"/>
  <c r="AM1496" i="6"/>
  <c r="AK1496" i="6"/>
  <c r="AJ1496" i="6"/>
  <c r="AI1496" i="6"/>
  <c r="AL1496" i="6" s="1"/>
  <c r="BA1495" i="6"/>
  <c r="BB1495" i="6" s="1"/>
  <c r="AZ1495" i="6"/>
  <c r="AY1495" i="6"/>
  <c r="AW1495" i="6"/>
  <c r="AV1495" i="6"/>
  <c r="AX1495" i="6" s="1"/>
  <c r="AU1495" i="6"/>
  <c r="AS1495" i="6"/>
  <c r="AR1495" i="6"/>
  <c r="AQ1495" i="6"/>
  <c r="AO1495" i="6"/>
  <c r="AN1495" i="6"/>
  <c r="AM1495" i="6"/>
  <c r="AK1495" i="6"/>
  <c r="AJ1495" i="6"/>
  <c r="AL1495" i="6" s="1"/>
  <c r="AI1495" i="6"/>
  <c r="BA1494" i="6"/>
  <c r="AZ1494" i="6"/>
  <c r="AY1494" i="6"/>
  <c r="BB1494" i="6"/>
  <c r="AW1494" i="6"/>
  <c r="AV1494" i="6"/>
  <c r="AU1494" i="6"/>
  <c r="AS1494" i="6"/>
  <c r="AR1494" i="6"/>
  <c r="AQ1494" i="6"/>
  <c r="AO1494" i="6"/>
  <c r="AN1494" i="6"/>
  <c r="AM1494" i="6"/>
  <c r="AP1494" i="6" s="1"/>
  <c r="AK1494" i="6"/>
  <c r="AJ1494" i="6"/>
  <c r="AI1494" i="6"/>
  <c r="BA1493" i="6"/>
  <c r="AZ1493" i="6"/>
  <c r="AY1493" i="6"/>
  <c r="AW1493" i="6"/>
  <c r="AV1493" i="6"/>
  <c r="AU1493" i="6"/>
  <c r="AS1493" i="6"/>
  <c r="AR1493" i="6"/>
  <c r="AQ1493" i="6"/>
  <c r="AO1493" i="6"/>
  <c r="AN1493" i="6"/>
  <c r="AM1493" i="6"/>
  <c r="AK1493" i="6"/>
  <c r="AJ1493" i="6"/>
  <c r="AI1493" i="6"/>
  <c r="BA1492" i="6"/>
  <c r="BB1492" i="6" s="1"/>
  <c r="AZ1492" i="6"/>
  <c r="AY1492" i="6"/>
  <c r="AW1492" i="6"/>
  <c r="AV1492" i="6"/>
  <c r="AU1492" i="6"/>
  <c r="AS1492" i="6"/>
  <c r="AR1492" i="6"/>
  <c r="AQ1492" i="6"/>
  <c r="AO1492" i="6"/>
  <c r="AN1492" i="6"/>
  <c r="AM1492" i="6"/>
  <c r="AI1492" i="6"/>
  <c r="BA1491" i="6"/>
  <c r="AZ1491" i="6"/>
  <c r="BB1491" i="6" s="1"/>
  <c r="AY1491" i="6"/>
  <c r="AW1491" i="6"/>
  <c r="AV1491" i="6"/>
  <c r="AU1491" i="6"/>
  <c r="AS1491" i="6"/>
  <c r="AR1491" i="6"/>
  <c r="AQ1491" i="6"/>
  <c r="AO1491" i="6"/>
  <c r="AN1491" i="6"/>
  <c r="AM1491" i="6"/>
  <c r="AK1491" i="6"/>
  <c r="AJ1491" i="6"/>
  <c r="AI1491" i="6"/>
  <c r="BA1490" i="6"/>
  <c r="BB1490" i="6" s="1"/>
  <c r="AZ1490" i="6"/>
  <c r="AY1490" i="6"/>
  <c r="AW1490" i="6"/>
  <c r="AV1490" i="6"/>
  <c r="AU1490" i="6"/>
  <c r="AX1490" i="6" s="1"/>
  <c r="AS1490" i="6"/>
  <c r="AR1490" i="6"/>
  <c r="AQ1490" i="6"/>
  <c r="AT1490" i="6" s="1"/>
  <c r="AO1490" i="6"/>
  <c r="AP1490" i="6" s="1"/>
  <c r="AN1490" i="6"/>
  <c r="AM1490" i="6"/>
  <c r="AK1490" i="6"/>
  <c r="AJ1490" i="6"/>
  <c r="AI1490" i="6"/>
  <c r="BA1489" i="6"/>
  <c r="AZ1489" i="6"/>
  <c r="AY1489" i="6"/>
  <c r="BB1489" i="6"/>
  <c r="AW1489" i="6"/>
  <c r="AV1489" i="6"/>
  <c r="AU1489" i="6"/>
  <c r="AS1489" i="6"/>
  <c r="AR1489" i="6"/>
  <c r="AT1489" i="6" s="1"/>
  <c r="AQ1489" i="6"/>
  <c r="AO1489" i="6"/>
  <c r="AN1489" i="6"/>
  <c r="AM1489" i="6"/>
  <c r="AP1489" i="6" s="1"/>
  <c r="AK1489" i="6"/>
  <c r="AJ1489" i="6"/>
  <c r="AI1489" i="6"/>
  <c r="BA1488" i="6"/>
  <c r="AZ1488" i="6"/>
  <c r="AY1488" i="6"/>
  <c r="AW1488" i="6"/>
  <c r="AV1488" i="6"/>
  <c r="AU1488" i="6"/>
  <c r="AX1488" i="6" s="1"/>
  <c r="AS1488" i="6"/>
  <c r="AT1488" i="6" s="1"/>
  <c r="AR1488" i="6"/>
  <c r="AQ1488" i="6"/>
  <c r="AO1488" i="6"/>
  <c r="AN1488" i="6"/>
  <c r="AP1488" i="6" s="1"/>
  <c r="AM1488" i="6"/>
  <c r="AJ1488" i="6"/>
  <c r="AI1488" i="6"/>
  <c r="BA1487" i="6"/>
  <c r="AZ1487" i="6"/>
  <c r="AY1487" i="6"/>
  <c r="AW1487" i="6"/>
  <c r="AV1487" i="6"/>
  <c r="AU1487" i="6"/>
  <c r="AX1487" i="6" s="1"/>
  <c r="AS1487" i="6"/>
  <c r="AT1487" i="6" s="1"/>
  <c r="AR1487" i="6"/>
  <c r="AQ1487" i="6"/>
  <c r="AO1487" i="6"/>
  <c r="AN1487" i="6"/>
  <c r="AM1487" i="6"/>
  <c r="AK1487" i="6"/>
  <c r="AJ1487" i="6"/>
  <c r="AI1487" i="6"/>
  <c r="BA1486" i="6"/>
  <c r="AZ1486" i="6"/>
  <c r="AY1486" i="6"/>
  <c r="AW1486" i="6"/>
  <c r="AV1486" i="6"/>
  <c r="AU1486" i="6"/>
  <c r="AX1486" i="6" s="1"/>
  <c r="AS1486" i="6"/>
  <c r="AR1486" i="6"/>
  <c r="AQ1486" i="6"/>
  <c r="AT1486" i="6" s="1"/>
  <c r="AO1486" i="6"/>
  <c r="AP1486" i="6" s="1"/>
  <c r="AN1486" i="6"/>
  <c r="AM1486" i="6"/>
  <c r="AK1486" i="6"/>
  <c r="AJ1486" i="6"/>
  <c r="AI1486" i="6"/>
  <c r="BA1485" i="6"/>
  <c r="AZ1485" i="6"/>
  <c r="AY1485" i="6"/>
  <c r="BB1485" i="6"/>
  <c r="AW1485" i="6"/>
  <c r="AV1485" i="6"/>
  <c r="AU1485" i="6"/>
  <c r="AS1485" i="6"/>
  <c r="AT1485" i="6" s="1"/>
  <c r="AR1485" i="6"/>
  <c r="AQ1485" i="6"/>
  <c r="AO1485" i="6"/>
  <c r="AN1485" i="6"/>
  <c r="AM1485" i="6"/>
  <c r="AK1485" i="6"/>
  <c r="AJ1485" i="6"/>
  <c r="AI1485" i="6"/>
  <c r="BA1484" i="6"/>
  <c r="AZ1484" i="6"/>
  <c r="BB1484" i="6" s="1"/>
  <c r="AY1484" i="6"/>
  <c r="AW1484" i="6"/>
  <c r="AV1484" i="6"/>
  <c r="AU1484" i="6"/>
  <c r="AS1484" i="6"/>
  <c r="AR1484" i="6"/>
  <c r="AQ1484" i="6"/>
  <c r="AO1484" i="6"/>
  <c r="AN1484" i="6"/>
  <c r="AM1484" i="6"/>
  <c r="AK1484" i="6"/>
  <c r="AJ1484" i="6"/>
  <c r="AI1484" i="6"/>
  <c r="BA1483" i="6"/>
  <c r="BB1483" i="6" s="1"/>
  <c r="AZ1483" i="6"/>
  <c r="AY1483" i="6"/>
  <c r="AW1483" i="6"/>
  <c r="AX1483" i="6" s="1"/>
  <c r="AV1483" i="6"/>
  <c r="AU1483" i="6"/>
  <c r="AS1483" i="6"/>
  <c r="AR1483" i="6"/>
  <c r="AQ1483" i="6"/>
  <c r="AT1483" i="6" s="1"/>
  <c r="AO1483" i="6"/>
  <c r="AN1483" i="6"/>
  <c r="AM1483" i="6"/>
  <c r="AP1483" i="6" s="1"/>
  <c r="AK1483" i="6"/>
  <c r="AJ1483" i="6"/>
  <c r="AI1483" i="6"/>
  <c r="BA1482" i="6"/>
  <c r="AZ1482" i="6"/>
  <c r="AY1482" i="6"/>
  <c r="AW1482" i="6"/>
  <c r="AV1482" i="6"/>
  <c r="AU1482" i="6"/>
  <c r="AS1482" i="6"/>
  <c r="AT1482" i="6" s="1"/>
  <c r="AR1482" i="6"/>
  <c r="AQ1482" i="6"/>
  <c r="AO1482" i="6"/>
  <c r="AN1482" i="6"/>
  <c r="AM1482" i="6"/>
  <c r="AK1482" i="6"/>
  <c r="AJ1482" i="6"/>
  <c r="AI1482" i="6"/>
  <c r="BA1481" i="6"/>
  <c r="AZ1481" i="6"/>
  <c r="AY1481" i="6"/>
  <c r="AW1481" i="6"/>
  <c r="AV1481" i="6"/>
  <c r="AU1481" i="6"/>
  <c r="AS1481" i="6"/>
  <c r="AR1481" i="6"/>
  <c r="AQ1481" i="6"/>
  <c r="AT1481" i="6" s="1"/>
  <c r="AO1481" i="6"/>
  <c r="AP1481" i="6" s="1"/>
  <c r="AN1481" i="6"/>
  <c r="AM1481" i="6"/>
  <c r="AK1481" i="6"/>
  <c r="AJ1481" i="6"/>
  <c r="AI1481" i="6"/>
  <c r="BA1480" i="6"/>
  <c r="AZ1480" i="6"/>
  <c r="AY1480" i="6"/>
  <c r="AW1480" i="6"/>
  <c r="AV1480" i="6"/>
  <c r="AU1480" i="6"/>
  <c r="AS1480" i="6"/>
  <c r="AR1480" i="6"/>
  <c r="AQ1480" i="6"/>
  <c r="AO1480" i="6"/>
  <c r="AN1480" i="6"/>
  <c r="AM1480" i="6"/>
  <c r="AP1480" i="6" s="1"/>
  <c r="AK1480" i="6"/>
  <c r="AJ1480" i="6"/>
  <c r="AI1480" i="6"/>
  <c r="BA1479" i="6"/>
  <c r="AZ1479" i="6"/>
  <c r="AY1479" i="6"/>
  <c r="AW1479" i="6"/>
  <c r="AV1479" i="6"/>
  <c r="AU1479" i="6"/>
  <c r="AS1479" i="6"/>
  <c r="AR1479" i="6"/>
  <c r="AQ1479" i="6"/>
  <c r="AO1479" i="6"/>
  <c r="AN1479" i="6"/>
  <c r="AM1479" i="6"/>
  <c r="AK1479" i="6"/>
  <c r="AJ1479" i="6"/>
  <c r="AI1479" i="6"/>
  <c r="BA1478" i="6"/>
  <c r="AZ1478" i="6"/>
  <c r="AY1478" i="6"/>
  <c r="AW1478" i="6"/>
  <c r="AU1478" i="6"/>
  <c r="AV1478" i="6"/>
  <c r="AX1478" i="6" s="1"/>
  <c r="AS1478" i="6"/>
  <c r="AR1478" i="6"/>
  <c r="AQ1478" i="6"/>
  <c r="AT1478" i="6" s="1"/>
  <c r="AO1478" i="6"/>
  <c r="AP1478" i="6" s="1"/>
  <c r="AN1478" i="6"/>
  <c r="AM1478" i="6"/>
  <c r="AK1478" i="6"/>
  <c r="AJ1478" i="6"/>
  <c r="AI1478" i="6"/>
  <c r="BA1477" i="6"/>
  <c r="AZ1477" i="6"/>
  <c r="AY1477" i="6"/>
  <c r="BB1477" i="6" s="1"/>
  <c r="AW1477" i="6"/>
  <c r="AX1477" i="6" s="1"/>
  <c r="AV1477" i="6"/>
  <c r="AU1477" i="6"/>
  <c r="AS1477" i="6"/>
  <c r="AR1477" i="6"/>
  <c r="AT1477" i="6" s="1"/>
  <c r="AQ1477" i="6"/>
  <c r="AO1477" i="6"/>
  <c r="AN1477" i="6"/>
  <c r="AM1477" i="6"/>
  <c r="AK1477" i="6"/>
  <c r="AJ1477" i="6"/>
  <c r="AI1477" i="6"/>
  <c r="BA1476" i="6"/>
  <c r="AZ1476" i="6"/>
  <c r="AY1476" i="6"/>
  <c r="AW1476" i="6"/>
  <c r="AV1476" i="6"/>
  <c r="AU1476" i="6"/>
  <c r="AX1476" i="6" s="1"/>
  <c r="AS1476" i="6"/>
  <c r="AT1476" i="6" s="1"/>
  <c r="AR1476" i="6"/>
  <c r="AQ1476" i="6"/>
  <c r="AO1476" i="6"/>
  <c r="AN1476" i="6"/>
  <c r="AM1476" i="6"/>
  <c r="AP1476" i="6" s="1"/>
  <c r="AK1476" i="6"/>
  <c r="AJ1476" i="6"/>
  <c r="AI1476" i="6"/>
  <c r="BA1475" i="6"/>
  <c r="BB1475" i="6" s="1"/>
  <c r="AZ1475" i="6"/>
  <c r="AY1475" i="6"/>
  <c r="AW1475" i="6"/>
  <c r="AV1475" i="6"/>
  <c r="AX1475" i="6" s="1"/>
  <c r="AU1475" i="6"/>
  <c r="AS1475" i="6"/>
  <c r="AR1475" i="6"/>
  <c r="AQ1475" i="6"/>
  <c r="AO1475" i="6"/>
  <c r="AP1475" i="6" s="1"/>
  <c r="AN1475" i="6"/>
  <c r="AM1475" i="6"/>
  <c r="AK1475" i="6"/>
  <c r="AJ1475" i="6"/>
  <c r="AL1475" i="6" s="1"/>
  <c r="AI1475" i="6"/>
  <c r="BA1474" i="6"/>
  <c r="AZ1474" i="6"/>
  <c r="AY1474" i="6"/>
  <c r="AW1474" i="6"/>
  <c r="AV1474" i="6"/>
  <c r="AU1474" i="6"/>
  <c r="AS1474" i="6"/>
  <c r="AR1474" i="6"/>
  <c r="AQ1474" i="6"/>
  <c r="AO1474" i="6"/>
  <c r="AN1474" i="6"/>
  <c r="AM1474" i="6"/>
  <c r="AP1474" i="6" s="1"/>
  <c r="AK1474" i="6"/>
  <c r="AJ1474" i="6"/>
  <c r="AI1474" i="6"/>
  <c r="BA1473" i="6"/>
  <c r="AZ1473" i="6"/>
  <c r="AY1473" i="6"/>
  <c r="AW1473" i="6"/>
  <c r="AV1473" i="6"/>
  <c r="AU1473" i="6"/>
  <c r="AS1473" i="6"/>
  <c r="AR1473" i="6"/>
  <c r="AQ1473" i="6"/>
  <c r="AT1473" i="6"/>
  <c r="AO1473" i="6"/>
  <c r="AP1473" i="6" s="1"/>
  <c r="AN1473" i="6"/>
  <c r="AM1473" i="6"/>
  <c r="AK1473" i="6"/>
  <c r="AJ1473" i="6"/>
  <c r="AI1473" i="6"/>
  <c r="BA1472" i="6"/>
  <c r="AZ1472" i="6"/>
  <c r="AY1472" i="6"/>
  <c r="AW1472" i="6"/>
  <c r="AV1472" i="6"/>
  <c r="AU1472" i="6"/>
  <c r="AS1472" i="6"/>
  <c r="AR1472" i="6"/>
  <c r="AQ1472" i="6"/>
  <c r="AT1472" i="6" s="1"/>
  <c r="AO1472" i="6"/>
  <c r="AN1472" i="6"/>
  <c r="AM1472" i="6"/>
  <c r="AP1472" i="6" s="1"/>
  <c r="AK1472" i="6"/>
  <c r="AJ1472" i="6"/>
  <c r="AI1472" i="6"/>
  <c r="BA1471" i="6"/>
  <c r="AZ1471" i="6"/>
  <c r="AY1471" i="6"/>
  <c r="AW1471" i="6"/>
  <c r="AV1471" i="6"/>
  <c r="AU1471" i="6"/>
  <c r="AS1471" i="6"/>
  <c r="AR1471" i="6"/>
  <c r="AT1471" i="6" s="1"/>
  <c r="AQ1471" i="6"/>
  <c r="AO1471" i="6"/>
  <c r="AN1471" i="6"/>
  <c r="AM1471" i="6"/>
  <c r="AK1471" i="6"/>
  <c r="AJ1471" i="6"/>
  <c r="AI1471" i="6"/>
  <c r="BA1470" i="6"/>
  <c r="AZ1470" i="6"/>
  <c r="AY1470" i="6"/>
  <c r="AW1470" i="6"/>
  <c r="AV1470" i="6"/>
  <c r="AU1470" i="6"/>
  <c r="AX1470" i="6" s="1"/>
  <c r="AS1470" i="6"/>
  <c r="AR1470" i="6"/>
  <c r="AQ1470" i="6"/>
  <c r="AT1470" i="6"/>
  <c r="AO1470" i="6"/>
  <c r="AP1470" i="6" s="1"/>
  <c r="AN1470" i="6"/>
  <c r="AM1470" i="6"/>
  <c r="AK1470" i="6"/>
  <c r="AJ1470" i="6"/>
  <c r="AI1470" i="6"/>
  <c r="BA1469" i="6"/>
  <c r="AZ1469" i="6"/>
  <c r="AY1469" i="6"/>
  <c r="BB1469" i="6" s="1"/>
  <c r="AU1469" i="6"/>
  <c r="AV1469" i="6"/>
  <c r="AW1469" i="6"/>
  <c r="AX1469" i="6"/>
  <c r="AS1469" i="6"/>
  <c r="AT1469" i="6" s="1"/>
  <c r="AR1469" i="6"/>
  <c r="AQ1469" i="6"/>
  <c r="AO1469" i="6"/>
  <c r="AM1469" i="6"/>
  <c r="AP1469" i="6" s="1"/>
  <c r="AN1469" i="6"/>
  <c r="AK1469" i="6"/>
  <c r="AJ1469" i="6"/>
  <c r="AI1469" i="6"/>
  <c r="BA1468" i="6"/>
  <c r="AZ1468" i="6"/>
  <c r="AY1468" i="6"/>
  <c r="BB1468" i="6"/>
  <c r="AW1468" i="6"/>
  <c r="AV1468" i="6"/>
  <c r="AU1468" i="6"/>
  <c r="AS1468" i="6"/>
  <c r="AR1468" i="6"/>
  <c r="AQ1468" i="6"/>
  <c r="AT1468" i="6" s="1"/>
  <c r="AO1468" i="6"/>
  <c r="AN1468" i="6"/>
  <c r="AM1468" i="6"/>
  <c r="AK1468" i="6"/>
  <c r="AJ1468" i="6"/>
  <c r="AI1468" i="6"/>
  <c r="BA1467" i="6"/>
  <c r="BB1467" i="6" s="1"/>
  <c r="AZ1467" i="6"/>
  <c r="AY1467" i="6"/>
  <c r="AW1467" i="6"/>
  <c r="AV1467" i="6"/>
  <c r="AU1467" i="6"/>
  <c r="AX1467" i="6" s="1"/>
  <c r="AS1467" i="6"/>
  <c r="AR1467" i="6"/>
  <c r="AQ1467" i="6"/>
  <c r="AT1467" i="6" s="1"/>
  <c r="AM1467" i="6"/>
  <c r="AN1467" i="6"/>
  <c r="AO1467" i="6"/>
  <c r="AP1467" i="6"/>
  <c r="AK1467" i="6"/>
  <c r="AJ1467" i="6"/>
  <c r="AI1467" i="6"/>
  <c r="BA1466" i="6"/>
  <c r="AY1466" i="6"/>
  <c r="BB1466" i="6" s="1"/>
  <c r="AZ1466" i="6"/>
  <c r="AW1466" i="6"/>
  <c r="AV1466" i="6"/>
  <c r="AU1466" i="6"/>
  <c r="AX1466" i="6" s="1"/>
  <c r="AS1466" i="6"/>
  <c r="AT1466" i="6" s="1"/>
  <c r="AR1466" i="6"/>
  <c r="AQ1466" i="6"/>
  <c r="AO1466" i="6"/>
  <c r="AP1466" i="6" s="1"/>
  <c r="AN1466" i="6"/>
  <c r="AM1466" i="6"/>
  <c r="AK1466" i="6"/>
  <c r="AJ1466" i="6"/>
  <c r="AI1466" i="6"/>
  <c r="BA1465" i="6"/>
  <c r="AZ1465" i="6"/>
  <c r="AY1465" i="6"/>
  <c r="BB1465" i="6" s="1"/>
  <c r="AW1465" i="6"/>
  <c r="AX1465" i="6" s="1"/>
  <c r="AV1465" i="6"/>
  <c r="AU1465" i="6"/>
  <c r="AS1465" i="6"/>
  <c r="AT1465" i="6" s="1"/>
  <c r="AR1465" i="6"/>
  <c r="AQ1465" i="6"/>
  <c r="AO1465" i="6"/>
  <c r="AN1465" i="6"/>
  <c r="AM1465" i="6"/>
  <c r="AP1465" i="6" s="1"/>
  <c r="AK1465" i="6"/>
  <c r="AJ1465" i="6"/>
  <c r="AI1465" i="6"/>
  <c r="BA1464" i="6"/>
  <c r="BB1464" i="6" s="1"/>
  <c r="AZ1464" i="6"/>
  <c r="AY1464" i="6"/>
  <c r="AW1464" i="6"/>
  <c r="AV1464" i="6"/>
  <c r="AU1464" i="6"/>
  <c r="AS1464" i="6"/>
  <c r="AR1464" i="6"/>
  <c r="AQ1464" i="6"/>
  <c r="AT1464" i="6"/>
  <c r="AO1464" i="6"/>
  <c r="AN1464" i="6"/>
  <c r="AM1464" i="6"/>
  <c r="AP1464" i="6"/>
  <c r="AK1464" i="6"/>
  <c r="AJ1464" i="6"/>
  <c r="AI1464" i="6"/>
  <c r="BA1463" i="6"/>
  <c r="AZ1463" i="6"/>
  <c r="AY1463" i="6"/>
  <c r="AW1463" i="6"/>
  <c r="AV1463" i="6"/>
  <c r="AU1463" i="6"/>
  <c r="AX1463" i="6"/>
  <c r="AS1463" i="6"/>
  <c r="AR1463" i="6"/>
  <c r="AQ1463" i="6"/>
  <c r="AT1463" i="6"/>
  <c r="AO1463" i="6"/>
  <c r="AP1463" i="6" s="1"/>
  <c r="AN1463" i="6"/>
  <c r="AM1463" i="6"/>
  <c r="AK1463" i="6"/>
  <c r="AJ1463" i="6"/>
  <c r="AI1463" i="6"/>
  <c r="BA1462" i="6"/>
  <c r="AZ1462" i="6"/>
  <c r="AY1462" i="6"/>
  <c r="BB1462" i="6" s="1"/>
  <c r="AW1462" i="6"/>
  <c r="AV1462" i="6"/>
  <c r="AU1462" i="6"/>
  <c r="AX1462" i="6" s="1"/>
  <c r="AS1462" i="6"/>
  <c r="AT1462" i="6" s="1"/>
  <c r="AR1462" i="6"/>
  <c r="AQ1462" i="6"/>
  <c r="AO1462" i="6"/>
  <c r="AN1462" i="6"/>
  <c r="AM1462" i="6"/>
  <c r="AK1462" i="6"/>
  <c r="AJ1462" i="6"/>
  <c r="AI1462" i="6"/>
  <c r="BA1461" i="6"/>
  <c r="AZ1461" i="6"/>
  <c r="AY1461" i="6"/>
  <c r="AW1461" i="6"/>
  <c r="AV1461" i="6"/>
  <c r="AU1461" i="6"/>
  <c r="AX1461" i="6" s="1"/>
  <c r="AS1461" i="6"/>
  <c r="AR1461" i="6"/>
  <c r="AQ1461" i="6"/>
  <c r="AT1461" i="6" s="1"/>
  <c r="AO1461" i="6"/>
  <c r="AN1461" i="6"/>
  <c r="AM1461" i="6"/>
  <c r="AP1461" i="6" s="1"/>
  <c r="AK1461" i="6"/>
  <c r="AL1461" i="6" s="1"/>
  <c r="AJ1461" i="6"/>
  <c r="AI1461" i="6"/>
  <c r="BA1460" i="6"/>
  <c r="AZ1460" i="6"/>
  <c r="AY1460" i="6"/>
  <c r="AW1460" i="6"/>
  <c r="AV1460" i="6"/>
  <c r="AU1460" i="6"/>
  <c r="AX1460" i="6" s="1"/>
  <c r="AQ1460" i="6"/>
  <c r="AR1460" i="6"/>
  <c r="AS1460" i="6"/>
  <c r="AT1460" i="6" s="1"/>
  <c r="AO1460" i="6"/>
  <c r="AP1460" i="6" s="1"/>
  <c r="AN1460" i="6"/>
  <c r="AM1460" i="6"/>
  <c r="AK1460" i="6"/>
  <c r="AJ1460" i="6"/>
  <c r="AL1460" i="6" s="1"/>
  <c r="AI1460" i="6"/>
  <c r="BA1459" i="6"/>
  <c r="AZ1459" i="6"/>
  <c r="AY1459" i="6"/>
  <c r="BB1459" i="6" s="1"/>
  <c r="AU1459" i="6"/>
  <c r="AV1459" i="6"/>
  <c r="AW1459" i="6"/>
  <c r="AX1459" i="6"/>
  <c r="AS1459" i="6"/>
  <c r="AR1459" i="6"/>
  <c r="AQ1459" i="6"/>
  <c r="AO1459" i="6"/>
  <c r="AN1459" i="6"/>
  <c r="AP1459" i="6" s="1"/>
  <c r="AM1459" i="6"/>
  <c r="AK1459" i="6"/>
  <c r="AJ1459" i="6"/>
  <c r="AI1459" i="6"/>
  <c r="BA1458" i="6"/>
  <c r="AZ1458" i="6"/>
  <c r="AY1458" i="6"/>
  <c r="BB1458" i="6" s="1"/>
  <c r="AW1458" i="6"/>
  <c r="AV1458" i="6"/>
  <c r="AU1458" i="6"/>
  <c r="AS1458" i="6"/>
  <c r="AR1458" i="6"/>
  <c r="AQ1458" i="6"/>
  <c r="AT1458" i="6" s="1"/>
  <c r="AO1458" i="6"/>
  <c r="AN1458" i="6"/>
  <c r="AM1458" i="6"/>
  <c r="AP1458" i="6" s="1"/>
  <c r="AK1458" i="6"/>
  <c r="AJ1458" i="6"/>
  <c r="AI1458" i="6"/>
  <c r="BA1457" i="6"/>
  <c r="BB1457" i="6" s="1"/>
  <c r="AZ1457" i="6"/>
  <c r="AY1457" i="6"/>
  <c r="AU1457" i="6"/>
  <c r="AX1457" i="6" s="1"/>
  <c r="AV1457" i="6"/>
  <c r="AW1457" i="6"/>
  <c r="AS1457" i="6"/>
  <c r="AR1457" i="6"/>
  <c r="AT1457" i="6" s="1"/>
  <c r="AQ1457" i="6"/>
  <c r="AO1457" i="6"/>
  <c r="AN1457" i="6"/>
  <c r="AM1457" i="6"/>
  <c r="AP1457" i="6"/>
  <c r="AK1457" i="6"/>
  <c r="AJ1457" i="6"/>
  <c r="AI1457" i="6"/>
  <c r="AL1457" i="6" s="1"/>
  <c r="BA1456" i="6"/>
  <c r="AZ1456" i="6"/>
  <c r="AY1456" i="6"/>
  <c r="AW1456" i="6"/>
  <c r="AV1456" i="6"/>
  <c r="AX1456" i="6" s="1"/>
  <c r="AU1456" i="6"/>
  <c r="AS1456" i="6"/>
  <c r="AR1456" i="6"/>
  <c r="AQ1456" i="6"/>
  <c r="AT1456" i="6" s="1"/>
  <c r="AO1456" i="6"/>
  <c r="AN1456" i="6"/>
  <c r="AM1456" i="6"/>
  <c r="AK1456" i="6"/>
  <c r="AL1456" i="6" s="1"/>
  <c r="AJ1456" i="6"/>
  <c r="AI1456" i="6"/>
  <c r="BA1455" i="6"/>
  <c r="AZ1455" i="6"/>
  <c r="AY1455" i="6"/>
  <c r="AW1455" i="6"/>
  <c r="AU1455" i="6"/>
  <c r="AX1455" i="6" s="1"/>
  <c r="AV1455" i="6"/>
  <c r="AS1455" i="6"/>
  <c r="AR1455" i="6"/>
  <c r="AQ1455" i="6"/>
  <c r="AT1455" i="6" s="1"/>
  <c r="AO1455" i="6"/>
  <c r="AN1455" i="6"/>
  <c r="AM1455" i="6"/>
  <c r="AP1455" i="6"/>
  <c r="AK1455" i="6"/>
  <c r="AJ1455" i="6"/>
  <c r="AI1455" i="6"/>
  <c r="BA1454" i="6"/>
  <c r="AZ1454" i="6"/>
  <c r="AY1454" i="6"/>
  <c r="BB1454" i="6" s="1"/>
  <c r="AW1454" i="6"/>
  <c r="AV1454" i="6"/>
  <c r="AU1454" i="6"/>
  <c r="AX1454" i="6" s="1"/>
  <c r="AS1454" i="6"/>
  <c r="AR1454" i="6"/>
  <c r="AQ1454" i="6"/>
  <c r="AT1454" i="6"/>
  <c r="AO1454" i="6"/>
  <c r="AP1454" i="6" s="1"/>
  <c r="AN1454" i="6"/>
  <c r="AM1454" i="6"/>
  <c r="AK1454" i="6"/>
  <c r="AJ1454" i="6"/>
  <c r="AI1454" i="6"/>
  <c r="BA1453" i="6"/>
  <c r="AZ1453" i="6"/>
  <c r="AY1453" i="6"/>
  <c r="BB1453" i="6" s="1"/>
  <c r="AW1453" i="6"/>
  <c r="AX1453" i="6" s="1"/>
  <c r="AV1453" i="6"/>
  <c r="AU1453" i="6"/>
  <c r="AS1453" i="6"/>
  <c r="AT1453" i="6" s="1"/>
  <c r="AR1453" i="6"/>
  <c r="AQ1453" i="6"/>
  <c r="AO1453" i="6"/>
  <c r="AM1453" i="6"/>
  <c r="AP1453" i="6" s="1"/>
  <c r="AN1453" i="6"/>
  <c r="AK1453" i="6"/>
  <c r="AJ1453" i="6"/>
  <c r="AI1453" i="6"/>
  <c r="BA1452" i="6"/>
  <c r="AZ1452" i="6"/>
  <c r="AY1452" i="6"/>
  <c r="BB1452" i="6" s="1"/>
  <c r="AW1452" i="6"/>
  <c r="AV1452" i="6"/>
  <c r="AU1452" i="6"/>
  <c r="AS1452" i="6"/>
  <c r="AR1452" i="6"/>
  <c r="AQ1452" i="6"/>
  <c r="AT1452" i="6" s="1"/>
  <c r="AO1452" i="6"/>
  <c r="AN1452" i="6"/>
  <c r="AM1452" i="6"/>
  <c r="AP1452" i="6" s="1"/>
  <c r="AJ1452" i="6"/>
  <c r="AI1452" i="6"/>
  <c r="BA1451" i="6"/>
  <c r="AZ1451" i="6"/>
  <c r="AY1451" i="6"/>
  <c r="AW1451" i="6"/>
  <c r="AV1451" i="6"/>
  <c r="AU1451" i="6"/>
  <c r="AX1451" i="6"/>
  <c r="AS1451" i="6"/>
  <c r="AR1451" i="6"/>
  <c r="AQ1451" i="6"/>
  <c r="AO1451" i="6"/>
  <c r="AN1451" i="6"/>
  <c r="AM1451" i="6"/>
  <c r="AK1451" i="6"/>
  <c r="AJ1451" i="6"/>
  <c r="AI1451" i="6"/>
  <c r="BA1450" i="6"/>
  <c r="AZ1450" i="6"/>
  <c r="AY1450" i="6"/>
  <c r="BB1450" i="6" s="1"/>
  <c r="AW1450" i="6"/>
  <c r="AX1450" i="6" s="1"/>
  <c r="AV1450" i="6"/>
  <c r="AU1450" i="6"/>
  <c r="AQ1450" i="6"/>
  <c r="AR1450" i="6"/>
  <c r="AS1450" i="6"/>
  <c r="AO1450" i="6"/>
  <c r="AN1450" i="6"/>
  <c r="AP1450" i="6" s="1"/>
  <c r="AM1450" i="6"/>
  <c r="AK1450" i="6"/>
  <c r="AJ1450" i="6"/>
  <c r="AI1450" i="6"/>
  <c r="BA1449" i="6"/>
  <c r="BB1449" i="6" s="1"/>
  <c r="AZ1449" i="6"/>
  <c r="AY1449" i="6"/>
  <c r="AW1449" i="6"/>
  <c r="AV1449" i="6"/>
  <c r="AU1449" i="6"/>
  <c r="AS1449" i="6"/>
  <c r="AR1449" i="6"/>
  <c r="AQ1449" i="6"/>
  <c r="AT1449" i="6" s="1"/>
  <c r="AO1449" i="6"/>
  <c r="AN1449" i="6"/>
  <c r="AM1449" i="6"/>
  <c r="AP1449" i="6" s="1"/>
  <c r="AK1449" i="6"/>
  <c r="AJ1449" i="6"/>
  <c r="AI1449" i="6"/>
  <c r="BA1448" i="6"/>
  <c r="AZ1448" i="6"/>
  <c r="AY1448" i="6"/>
  <c r="AW1448" i="6"/>
  <c r="AV1448" i="6"/>
  <c r="AU1448" i="6"/>
  <c r="AX1448" i="6"/>
  <c r="AQ1448" i="6"/>
  <c r="AR1448" i="6"/>
  <c r="AS1448" i="6"/>
  <c r="AT1448" i="6" s="1"/>
  <c r="AO1448" i="6"/>
  <c r="AN1448" i="6"/>
  <c r="AM1448" i="6"/>
  <c r="AK1448" i="6"/>
  <c r="AJ1448" i="6"/>
  <c r="AI1448" i="6"/>
  <c r="AL1448" i="6" s="1"/>
  <c r="BA1447" i="6"/>
  <c r="AZ1447" i="6"/>
  <c r="AY1447" i="6"/>
  <c r="BB1447" i="6"/>
  <c r="AW1447" i="6"/>
  <c r="AV1447" i="6"/>
  <c r="AU1447" i="6"/>
  <c r="AX1447" i="6" s="1"/>
  <c r="AS1447" i="6"/>
  <c r="AR1447" i="6"/>
  <c r="AQ1447" i="6"/>
  <c r="AO1447" i="6"/>
  <c r="AN1447" i="6"/>
  <c r="AM1447" i="6"/>
  <c r="AP1447" i="6" s="1"/>
  <c r="AK1447" i="6"/>
  <c r="AJ1447" i="6"/>
  <c r="AI1447" i="6"/>
  <c r="BA1446" i="6"/>
  <c r="AZ1446" i="6"/>
  <c r="AY1446" i="6"/>
  <c r="BB1446" i="6" s="1"/>
  <c r="AW1446" i="6"/>
  <c r="AX1446" i="6" s="1"/>
  <c r="AV1446" i="6"/>
  <c r="AU1446" i="6"/>
  <c r="AS1446" i="6"/>
  <c r="AR1446" i="6"/>
  <c r="AQ1446" i="6"/>
  <c r="AO1446" i="6"/>
  <c r="AN1446" i="6"/>
  <c r="AM1446" i="6"/>
  <c r="AP1446" i="6" s="1"/>
  <c r="AK1446" i="6"/>
  <c r="AJ1446" i="6"/>
  <c r="AI1446" i="6"/>
  <c r="BA1445" i="6"/>
  <c r="AZ1445" i="6"/>
  <c r="AY1445" i="6"/>
  <c r="AW1445" i="6"/>
  <c r="AV1445" i="6"/>
  <c r="AU1445" i="6"/>
  <c r="AX1445" i="6" s="1"/>
  <c r="AS1445" i="6"/>
  <c r="AR1445" i="6"/>
  <c r="AQ1445" i="6"/>
  <c r="AT1445" i="6" s="1"/>
  <c r="AO1445" i="6"/>
  <c r="AN1445" i="6"/>
  <c r="AM1445" i="6"/>
  <c r="AP1445" i="6" s="1"/>
  <c r="AJ1445" i="6"/>
  <c r="AI1445" i="6"/>
  <c r="BA1444" i="6"/>
  <c r="AZ1444" i="6"/>
  <c r="AY1444" i="6"/>
  <c r="AW1444" i="6"/>
  <c r="AX1444" i="6" s="1"/>
  <c r="AV1444" i="6"/>
  <c r="AU1444" i="6"/>
  <c r="AS1444" i="6"/>
  <c r="AR1444" i="6"/>
  <c r="AQ1444" i="6"/>
  <c r="AO1444" i="6"/>
  <c r="AN1444" i="6"/>
  <c r="AM1444" i="6"/>
  <c r="AP1444" i="6" s="1"/>
  <c r="AK1444" i="6"/>
  <c r="AJ1444" i="6"/>
  <c r="AI1444" i="6"/>
  <c r="BA1443" i="6"/>
  <c r="BB1443" i="6" s="1"/>
  <c r="AZ1443" i="6"/>
  <c r="AY1443" i="6"/>
  <c r="AW1443" i="6"/>
  <c r="AV1443" i="6"/>
  <c r="AX1443" i="6" s="1"/>
  <c r="AU1443" i="6"/>
  <c r="AS1443" i="6"/>
  <c r="AR1443" i="6"/>
  <c r="AQ1443" i="6"/>
  <c r="AT1443" i="6" s="1"/>
  <c r="AO1443" i="6"/>
  <c r="AN1443" i="6"/>
  <c r="AM1443" i="6"/>
  <c r="AP1443" i="6" s="1"/>
  <c r="AK1443" i="6"/>
  <c r="AL1443" i="6" s="1"/>
  <c r="AJ1443" i="6"/>
  <c r="AI1443" i="6"/>
  <c r="BA1442" i="6"/>
  <c r="AZ1442" i="6"/>
  <c r="BB1442" i="6" s="1"/>
  <c r="AY1442" i="6"/>
  <c r="AW1442" i="6"/>
  <c r="AV1442" i="6"/>
  <c r="AU1442" i="6"/>
  <c r="AX1442" i="6" s="1"/>
  <c r="AS1442" i="6"/>
  <c r="AR1442" i="6"/>
  <c r="AQ1442" i="6"/>
  <c r="AT1442" i="6" s="1"/>
  <c r="AO1442" i="6"/>
  <c r="AP1442" i="6" s="1"/>
  <c r="AN1442" i="6"/>
  <c r="AM1442" i="6"/>
  <c r="AK1442" i="6"/>
  <c r="AJ1442" i="6"/>
  <c r="AI1442" i="6"/>
  <c r="BA1441" i="6"/>
  <c r="AZ1441" i="6"/>
  <c r="AY1441" i="6"/>
  <c r="AW1441" i="6"/>
  <c r="AV1441" i="6"/>
  <c r="AU1441" i="6"/>
  <c r="AX1441" i="6"/>
  <c r="AS1441" i="6"/>
  <c r="AT1441" i="6" s="1"/>
  <c r="AR1441" i="6"/>
  <c r="AQ1441" i="6"/>
  <c r="AO1441" i="6"/>
  <c r="AN1441" i="6"/>
  <c r="AP1441" i="6" s="1"/>
  <c r="AM1441" i="6"/>
  <c r="AK1441" i="6"/>
  <c r="AJ1441" i="6"/>
  <c r="AI1441" i="6"/>
  <c r="AY1440" i="6"/>
  <c r="AZ1440" i="6"/>
  <c r="BA1440" i="6"/>
  <c r="BB1440" i="6"/>
  <c r="AW1440" i="6"/>
  <c r="AV1440" i="6"/>
  <c r="AU1440" i="6"/>
  <c r="AX1440" i="6"/>
  <c r="AQ1440" i="6"/>
  <c r="AR1440" i="6"/>
  <c r="AS1440" i="6"/>
  <c r="AT1440" i="6"/>
  <c r="AO1440" i="6"/>
  <c r="AN1440" i="6"/>
  <c r="AM1440" i="6"/>
  <c r="AP1440" i="6"/>
  <c r="AK1440" i="6"/>
  <c r="AL1440" i="6" s="1"/>
  <c r="AL1560" i="6" s="1"/>
  <c r="AJ1440" i="6"/>
  <c r="AD1423" i="6"/>
  <c r="AC1423" i="6"/>
  <c r="AB1423" i="6"/>
  <c r="AA1423" i="6"/>
  <c r="Z1423" i="6"/>
  <c r="Y1423" i="6"/>
  <c r="X1423" i="6"/>
  <c r="W1423" i="6"/>
  <c r="V1423" i="6"/>
  <c r="U1423" i="6"/>
  <c r="T1423" i="6"/>
  <c r="S1423" i="6"/>
  <c r="R1423" i="6"/>
  <c r="Q1423" i="6"/>
  <c r="P1423" i="6"/>
  <c r="O1423" i="6"/>
  <c r="N1423" i="6"/>
  <c r="M1423" i="6"/>
  <c r="BE1422" i="6"/>
  <c r="BD1422" i="6"/>
  <c r="BC1422" i="6"/>
  <c r="BA1422" i="6"/>
  <c r="AZ1422" i="6"/>
  <c r="AY1422" i="6"/>
  <c r="AW1422" i="6"/>
  <c r="AV1422" i="6"/>
  <c r="AU1422" i="6"/>
  <c r="AS1422" i="6"/>
  <c r="AR1422" i="6"/>
  <c r="AQ1422" i="6"/>
  <c r="AO1422" i="6"/>
  <c r="AN1422" i="6"/>
  <c r="AM1422" i="6"/>
  <c r="AK1422" i="6"/>
  <c r="AJ1422" i="6"/>
  <c r="AI1422" i="6"/>
  <c r="BE1421" i="6"/>
  <c r="BD1421" i="6"/>
  <c r="BC1421" i="6"/>
  <c r="BF1421" i="6" s="1"/>
  <c r="BA1421" i="6"/>
  <c r="AZ1421" i="6"/>
  <c r="AY1421" i="6"/>
  <c r="AW1421" i="6"/>
  <c r="AV1421" i="6"/>
  <c r="AU1421" i="6"/>
  <c r="AS1421" i="6"/>
  <c r="AR1421" i="6"/>
  <c r="AQ1421" i="6"/>
  <c r="AT1421" i="6" s="1"/>
  <c r="AO1421" i="6"/>
  <c r="AP1421" i="6" s="1"/>
  <c r="AN1421" i="6"/>
  <c r="AM1421" i="6"/>
  <c r="AK1421" i="6"/>
  <c r="AJ1421" i="6"/>
  <c r="AL1421" i="6" s="1"/>
  <c r="AI1421" i="6"/>
  <c r="BE1420" i="6"/>
  <c r="BD1420" i="6"/>
  <c r="BC1420" i="6"/>
  <c r="BA1420" i="6"/>
  <c r="AZ1420" i="6"/>
  <c r="AY1420" i="6"/>
  <c r="AW1420" i="6"/>
  <c r="AV1420" i="6"/>
  <c r="AX1420" i="6" s="1"/>
  <c r="AU1420" i="6"/>
  <c r="AS1420" i="6"/>
  <c r="AR1420" i="6"/>
  <c r="AQ1420" i="6"/>
  <c r="AO1420" i="6"/>
  <c r="AP1420" i="6" s="1"/>
  <c r="AN1420" i="6"/>
  <c r="AM1420" i="6"/>
  <c r="AK1420" i="6"/>
  <c r="AJ1420" i="6"/>
  <c r="AI1420" i="6"/>
  <c r="BE1419" i="6"/>
  <c r="BD1419" i="6"/>
  <c r="BC1419" i="6"/>
  <c r="BF1419" i="6" s="1"/>
  <c r="BA1419" i="6"/>
  <c r="AZ1419" i="6"/>
  <c r="AY1419" i="6"/>
  <c r="AW1419" i="6"/>
  <c r="AV1419" i="6"/>
  <c r="AU1419" i="6"/>
  <c r="AX1419" i="6" s="1"/>
  <c r="AS1419" i="6"/>
  <c r="AR1419" i="6"/>
  <c r="AQ1419" i="6"/>
  <c r="AO1419" i="6"/>
  <c r="AN1419" i="6"/>
  <c r="AM1419" i="6"/>
  <c r="AK1419" i="6"/>
  <c r="AJ1419" i="6"/>
  <c r="AI1419" i="6"/>
  <c r="AL1419" i="6" s="1"/>
  <c r="BE1418" i="6"/>
  <c r="BD1418" i="6"/>
  <c r="BC1418" i="6"/>
  <c r="BA1418" i="6"/>
  <c r="AZ1418" i="6"/>
  <c r="BB1418" i="6" s="1"/>
  <c r="AY1418" i="6"/>
  <c r="AW1418" i="6"/>
  <c r="AV1418" i="6"/>
  <c r="AU1418" i="6"/>
  <c r="AS1418" i="6"/>
  <c r="AR1418" i="6"/>
  <c r="AQ1418" i="6"/>
  <c r="AO1418" i="6"/>
  <c r="AN1418" i="6"/>
  <c r="AM1418" i="6"/>
  <c r="AK1418" i="6"/>
  <c r="AJ1418" i="6"/>
  <c r="AI1418" i="6"/>
  <c r="BE1417" i="6"/>
  <c r="BF1417" i="6" s="1"/>
  <c r="BD1417" i="6"/>
  <c r="BC1417" i="6"/>
  <c r="BA1417" i="6"/>
  <c r="AZ1417" i="6"/>
  <c r="AY1417" i="6"/>
  <c r="AW1417" i="6"/>
  <c r="AV1417" i="6"/>
  <c r="AU1417" i="6"/>
  <c r="AX1417" i="6" s="1"/>
  <c r="AS1417" i="6"/>
  <c r="AR1417" i="6"/>
  <c r="AQ1417" i="6"/>
  <c r="AO1417" i="6"/>
  <c r="AN1417" i="6"/>
  <c r="AM1417" i="6"/>
  <c r="AP1417" i="6" s="1"/>
  <c r="AK1417" i="6"/>
  <c r="AJ1417" i="6"/>
  <c r="AI1417" i="6"/>
  <c r="BE1416" i="6"/>
  <c r="BD1416" i="6"/>
  <c r="BC1416" i="6"/>
  <c r="BA1416" i="6"/>
  <c r="AZ1416" i="6"/>
  <c r="AY1416" i="6"/>
  <c r="BB1416" i="6" s="1"/>
  <c r="AW1416" i="6"/>
  <c r="AV1416" i="6"/>
  <c r="AX1416" i="6" s="1"/>
  <c r="AU1416" i="6"/>
  <c r="AS1416" i="6"/>
  <c r="AR1416" i="6"/>
  <c r="AT1416" i="6" s="1"/>
  <c r="AQ1416" i="6"/>
  <c r="AO1416" i="6"/>
  <c r="AN1416" i="6"/>
  <c r="AM1416" i="6"/>
  <c r="AK1416" i="6"/>
  <c r="AJ1416" i="6"/>
  <c r="AI1416" i="6"/>
  <c r="BE1415" i="6"/>
  <c r="BD1415" i="6"/>
  <c r="BF1415" i="6" s="1"/>
  <c r="BC1415" i="6"/>
  <c r="BA1415" i="6"/>
  <c r="AZ1415" i="6"/>
  <c r="AY1415" i="6"/>
  <c r="AW1415" i="6"/>
  <c r="AX1415" i="6" s="1"/>
  <c r="AV1415" i="6"/>
  <c r="AU1415" i="6"/>
  <c r="AS1415" i="6"/>
  <c r="AR1415" i="6"/>
  <c r="AQ1415" i="6"/>
  <c r="AO1415" i="6"/>
  <c r="AN1415" i="6"/>
  <c r="AM1415" i="6"/>
  <c r="AP1415" i="6" s="1"/>
  <c r="AK1415" i="6"/>
  <c r="AJ1415" i="6"/>
  <c r="AI1415" i="6"/>
  <c r="BE1414" i="6"/>
  <c r="BD1414" i="6"/>
  <c r="BC1414" i="6"/>
  <c r="BF1414" i="6" s="1"/>
  <c r="BA1414" i="6"/>
  <c r="AZ1414" i="6"/>
  <c r="AY1414" i="6"/>
  <c r="AW1414" i="6"/>
  <c r="AV1414" i="6"/>
  <c r="AU1414" i="6"/>
  <c r="AS1414" i="6"/>
  <c r="AR1414" i="6"/>
  <c r="AQ1414" i="6"/>
  <c r="AT1414" i="6" s="1"/>
  <c r="AO1414" i="6"/>
  <c r="AP1414" i="6" s="1"/>
  <c r="AN1414" i="6"/>
  <c r="AM1414" i="6"/>
  <c r="AK1414" i="6"/>
  <c r="AJ1414" i="6"/>
  <c r="AL1414" i="6" s="1"/>
  <c r="AI1414" i="6"/>
  <c r="BE1413" i="6"/>
  <c r="BD1413" i="6"/>
  <c r="BC1413" i="6"/>
  <c r="BA1413" i="6"/>
  <c r="AZ1413" i="6"/>
  <c r="AY1413" i="6"/>
  <c r="AW1413" i="6"/>
  <c r="AV1413" i="6"/>
  <c r="AX1413" i="6" s="1"/>
  <c r="AU1413" i="6"/>
  <c r="AS1413" i="6"/>
  <c r="AR1413" i="6"/>
  <c r="AQ1413" i="6"/>
  <c r="AO1413" i="6"/>
  <c r="AP1413" i="6" s="1"/>
  <c r="AN1413" i="6"/>
  <c r="AM1413" i="6"/>
  <c r="AK1413" i="6"/>
  <c r="AJ1413" i="6"/>
  <c r="AI1413" i="6"/>
  <c r="BE1412" i="6"/>
  <c r="BD1412" i="6"/>
  <c r="BC1412" i="6"/>
  <c r="BF1412" i="6" s="1"/>
  <c r="BA1412" i="6"/>
  <c r="AZ1412" i="6"/>
  <c r="AY1412" i="6"/>
  <c r="AW1412" i="6"/>
  <c r="AV1412" i="6"/>
  <c r="AU1412" i="6"/>
  <c r="AX1412" i="6" s="1"/>
  <c r="AS1412" i="6"/>
  <c r="AR1412" i="6"/>
  <c r="AQ1412" i="6"/>
  <c r="AO1412" i="6"/>
  <c r="AN1412" i="6"/>
  <c r="AM1412" i="6"/>
  <c r="AK1412" i="6"/>
  <c r="AJ1412" i="6"/>
  <c r="AI1412" i="6"/>
  <c r="AL1412" i="6" s="1"/>
  <c r="BE1411" i="6"/>
  <c r="BF1411" i="6" s="1"/>
  <c r="BD1411" i="6"/>
  <c r="BC1411" i="6"/>
  <c r="BA1411" i="6"/>
  <c r="AZ1411" i="6"/>
  <c r="BB1411" i="6" s="1"/>
  <c r="AY1411" i="6"/>
  <c r="AW1411" i="6"/>
  <c r="AV1411" i="6"/>
  <c r="AU1411" i="6"/>
  <c r="AS1411" i="6"/>
  <c r="AR1411" i="6"/>
  <c r="AQ1411" i="6"/>
  <c r="AO1411" i="6"/>
  <c r="AN1411" i="6"/>
  <c r="AM1411" i="6"/>
  <c r="AK1411" i="6"/>
  <c r="AJ1411" i="6"/>
  <c r="AI1411" i="6"/>
  <c r="AL1411" i="6" s="1"/>
  <c r="BE1410" i="6"/>
  <c r="BF1410" i="6" s="1"/>
  <c r="BD1410" i="6"/>
  <c r="BC1410" i="6"/>
  <c r="BA1410" i="6"/>
  <c r="AZ1410" i="6"/>
  <c r="AY1410" i="6"/>
  <c r="AW1410" i="6"/>
  <c r="AV1410" i="6"/>
  <c r="AU1410" i="6"/>
  <c r="AX1410" i="6" s="1"/>
  <c r="AS1410" i="6"/>
  <c r="AT1410" i="6" s="1"/>
  <c r="AR1410" i="6"/>
  <c r="AQ1410" i="6"/>
  <c r="AO1410" i="6"/>
  <c r="AN1410" i="6"/>
  <c r="AM1410" i="6"/>
  <c r="AP1410" i="6" s="1"/>
  <c r="AK1410" i="6"/>
  <c r="AJ1410" i="6"/>
  <c r="AI1410" i="6"/>
  <c r="BE1409" i="6"/>
  <c r="BD1409" i="6"/>
  <c r="BC1409" i="6"/>
  <c r="BA1409" i="6"/>
  <c r="AZ1409" i="6"/>
  <c r="AY1409" i="6"/>
  <c r="BB1409" i="6" s="1"/>
  <c r="AW1409" i="6"/>
  <c r="AX1409" i="6" s="1"/>
  <c r="AV1409" i="6"/>
  <c r="AU1409" i="6"/>
  <c r="AS1409" i="6"/>
  <c r="AR1409" i="6"/>
  <c r="AT1409" i="6" s="1"/>
  <c r="AQ1409" i="6"/>
  <c r="AO1409" i="6"/>
  <c r="AN1409" i="6"/>
  <c r="AM1409" i="6"/>
  <c r="AK1409" i="6"/>
  <c r="AJ1409" i="6"/>
  <c r="AI1409" i="6"/>
  <c r="BE1408" i="6"/>
  <c r="BD1408" i="6"/>
  <c r="BC1408" i="6"/>
  <c r="BA1408" i="6"/>
  <c r="AZ1408" i="6"/>
  <c r="AY1408" i="6"/>
  <c r="BB1408" i="6" s="1"/>
  <c r="AW1408" i="6"/>
  <c r="AV1408" i="6"/>
  <c r="AU1408" i="6"/>
  <c r="AS1408" i="6"/>
  <c r="AR1408" i="6"/>
  <c r="AQ1408" i="6"/>
  <c r="AO1408" i="6"/>
  <c r="AN1408" i="6"/>
  <c r="AM1408" i="6"/>
  <c r="AP1408" i="6" s="1"/>
  <c r="AK1408" i="6"/>
  <c r="AL1408" i="6" s="1"/>
  <c r="AJ1408" i="6"/>
  <c r="AI1408" i="6"/>
  <c r="BE1407" i="6"/>
  <c r="BD1407" i="6"/>
  <c r="BC1407" i="6"/>
  <c r="BF1407" i="6" s="1"/>
  <c r="BA1407" i="6"/>
  <c r="AZ1407" i="6"/>
  <c r="AY1407" i="6"/>
  <c r="AW1407" i="6"/>
  <c r="AV1407" i="6"/>
  <c r="AU1407" i="6"/>
  <c r="AS1407" i="6"/>
  <c r="AR1407" i="6"/>
  <c r="AQ1407" i="6"/>
  <c r="AT1407" i="6" s="1"/>
  <c r="AO1407" i="6"/>
  <c r="AN1407" i="6"/>
  <c r="AM1407" i="6"/>
  <c r="AK1407" i="6"/>
  <c r="AJ1407" i="6"/>
  <c r="AL1407" i="6" s="1"/>
  <c r="AI1407" i="6"/>
  <c r="BE1406" i="6"/>
  <c r="BD1406" i="6"/>
  <c r="BC1406" i="6"/>
  <c r="BA1406" i="6"/>
  <c r="AZ1406" i="6"/>
  <c r="AY1406" i="6"/>
  <c r="AW1406" i="6"/>
  <c r="AV1406" i="6"/>
  <c r="AU1406" i="6"/>
  <c r="AS1406" i="6"/>
  <c r="AR1406" i="6"/>
  <c r="AQ1406" i="6"/>
  <c r="AT1406" i="6" s="1"/>
  <c r="AO1406" i="6"/>
  <c r="AP1406" i="6" s="1"/>
  <c r="AN1406" i="6"/>
  <c r="AM1406" i="6"/>
  <c r="AK1406" i="6"/>
  <c r="AJ1406" i="6"/>
  <c r="AI1406" i="6"/>
  <c r="BE1405" i="6"/>
  <c r="BD1405" i="6"/>
  <c r="BC1405" i="6"/>
  <c r="BF1405" i="6" s="1"/>
  <c r="BA1405" i="6"/>
  <c r="BB1405" i="6" s="1"/>
  <c r="AZ1405" i="6"/>
  <c r="AY1405" i="6"/>
  <c r="AW1405" i="6"/>
  <c r="AV1405" i="6"/>
  <c r="AU1405" i="6"/>
  <c r="AX1405" i="6" s="1"/>
  <c r="AS1405" i="6"/>
  <c r="AR1405" i="6"/>
  <c r="AQ1405" i="6"/>
  <c r="AO1405" i="6"/>
  <c r="AN1405" i="6"/>
  <c r="AM1405" i="6"/>
  <c r="AK1405" i="6"/>
  <c r="AJ1405" i="6"/>
  <c r="AI1405" i="6"/>
  <c r="AL1405" i="6" s="1"/>
  <c r="BE1404" i="6"/>
  <c r="BD1404" i="6"/>
  <c r="BC1404" i="6"/>
  <c r="BA1404" i="6"/>
  <c r="AZ1404" i="6"/>
  <c r="BB1404" i="6" s="1"/>
  <c r="AY1404" i="6"/>
  <c r="AW1404" i="6"/>
  <c r="AV1404" i="6"/>
  <c r="AU1404" i="6"/>
  <c r="AS1404" i="6"/>
  <c r="AR1404" i="6"/>
  <c r="AQ1404" i="6"/>
  <c r="AO1404" i="6"/>
  <c r="AN1404" i="6"/>
  <c r="AM1404" i="6"/>
  <c r="AK1404" i="6"/>
  <c r="AJ1404" i="6"/>
  <c r="AI1404" i="6"/>
  <c r="AL1404" i="6" s="1"/>
  <c r="BE1403" i="6"/>
  <c r="BF1403" i="6" s="1"/>
  <c r="BD1403" i="6"/>
  <c r="BC1403" i="6"/>
  <c r="BA1403" i="6"/>
  <c r="AZ1403" i="6"/>
  <c r="AY1403" i="6"/>
  <c r="AW1403" i="6"/>
  <c r="AV1403" i="6"/>
  <c r="AU1403" i="6"/>
  <c r="AS1403" i="6"/>
  <c r="AT1403" i="6" s="1"/>
  <c r="AR1403" i="6"/>
  <c r="AQ1403" i="6"/>
  <c r="AO1403" i="6"/>
  <c r="AN1403" i="6"/>
  <c r="AM1403" i="6"/>
  <c r="AP1403" i="6" s="1"/>
  <c r="AK1403" i="6"/>
  <c r="AJ1403" i="6"/>
  <c r="AI1403" i="6"/>
  <c r="BE1402" i="6"/>
  <c r="BD1402" i="6"/>
  <c r="BC1402" i="6"/>
  <c r="BA1402" i="6"/>
  <c r="AZ1402" i="6"/>
  <c r="AY1402" i="6"/>
  <c r="BB1402" i="6" s="1"/>
  <c r="AW1402" i="6"/>
  <c r="AX1402" i="6" s="1"/>
  <c r="AV1402" i="6"/>
  <c r="AU1402" i="6"/>
  <c r="AS1402" i="6"/>
  <c r="AR1402" i="6"/>
  <c r="AT1402" i="6" s="1"/>
  <c r="AQ1402" i="6"/>
  <c r="AO1402" i="6"/>
  <c r="AN1402" i="6"/>
  <c r="AM1402" i="6"/>
  <c r="AK1402" i="6"/>
  <c r="AJ1402" i="6"/>
  <c r="AI1402" i="6"/>
  <c r="BE1401" i="6"/>
  <c r="BD1401" i="6"/>
  <c r="BF1401" i="6" s="1"/>
  <c r="BC1401" i="6"/>
  <c r="BA1401" i="6"/>
  <c r="AZ1401" i="6"/>
  <c r="AY1401" i="6"/>
  <c r="AW1401" i="6"/>
  <c r="AV1401" i="6"/>
  <c r="AU1401" i="6"/>
  <c r="AS1401" i="6"/>
  <c r="AR1401" i="6"/>
  <c r="AQ1401" i="6"/>
  <c r="AO1401" i="6"/>
  <c r="AN1401" i="6"/>
  <c r="AM1401" i="6"/>
  <c r="AP1401" i="6" s="1"/>
  <c r="AK1401" i="6"/>
  <c r="AJ1401" i="6"/>
  <c r="AI1401" i="6"/>
  <c r="BE1400" i="6"/>
  <c r="BD1400" i="6"/>
  <c r="BC1400" i="6"/>
  <c r="BF1400" i="6" s="1"/>
  <c r="BA1400" i="6"/>
  <c r="AZ1400" i="6"/>
  <c r="AY1400" i="6"/>
  <c r="AW1400" i="6"/>
  <c r="AV1400" i="6"/>
  <c r="AU1400" i="6"/>
  <c r="AS1400" i="6"/>
  <c r="AR1400" i="6"/>
  <c r="AQ1400" i="6"/>
  <c r="AT1400" i="6" s="1"/>
  <c r="AO1400" i="6"/>
  <c r="AN1400" i="6"/>
  <c r="AM1400" i="6"/>
  <c r="AK1400" i="6"/>
  <c r="AJ1400" i="6"/>
  <c r="AL1400" i="6" s="1"/>
  <c r="AI1400" i="6"/>
  <c r="BE1399" i="6"/>
  <c r="BD1399" i="6"/>
  <c r="BC1399" i="6"/>
  <c r="BA1399" i="6"/>
  <c r="AZ1399" i="6"/>
  <c r="AY1399" i="6"/>
  <c r="AW1399" i="6"/>
  <c r="AV1399" i="6"/>
  <c r="AU1399" i="6"/>
  <c r="AS1399" i="6"/>
  <c r="AR1399" i="6"/>
  <c r="AQ1399" i="6"/>
  <c r="AO1399" i="6"/>
  <c r="AP1399" i="6" s="1"/>
  <c r="AN1399" i="6"/>
  <c r="AM1399" i="6"/>
  <c r="AK1399" i="6"/>
  <c r="AJ1399" i="6"/>
  <c r="AI1399" i="6"/>
  <c r="BE1398" i="6"/>
  <c r="BD1398" i="6"/>
  <c r="BC1398" i="6"/>
  <c r="BF1398" i="6" s="1"/>
  <c r="BA1398" i="6"/>
  <c r="AZ1398" i="6"/>
  <c r="AY1398" i="6"/>
  <c r="AW1398" i="6"/>
  <c r="AV1398" i="6"/>
  <c r="AU1398" i="6"/>
  <c r="AS1398" i="6"/>
  <c r="AR1398" i="6"/>
  <c r="AQ1398" i="6"/>
  <c r="AO1398" i="6"/>
  <c r="AN1398" i="6"/>
  <c r="AM1398" i="6"/>
  <c r="AK1398" i="6"/>
  <c r="AJ1398" i="6"/>
  <c r="AI1398" i="6"/>
  <c r="AL1398" i="6" s="1"/>
  <c r="BE1397" i="6"/>
  <c r="BD1397" i="6"/>
  <c r="BF1397" i="6" s="1"/>
  <c r="BC1397" i="6"/>
  <c r="BA1397" i="6"/>
  <c r="AZ1397" i="6"/>
  <c r="BB1397" i="6" s="1"/>
  <c r="AY1397" i="6"/>
  <c r="AW1397" i="6"/>
  <c r="AV1397" i="6"/>
  <c r="AU1397" i="6"/>
  <c r="AS1397" i="6"/>
  <c r="AR1397" i="6"/>
  <c r="AQ1397" i="6"/>
  <c r="AO1397" i="6"/>
  <c r="AN1397" i="6"/>
  <c r="AP1397" i="6" s="1"/>
  <c r="AM1397" i="6"/>
  <c r="AK1397" i="6"/>
  <c r="AJ1397" i="6"/>
  <c r="AI1397" i="6"/>
  <c r="AL1397" i="6" s="1"/>
  <c r="BE1396" i="6"/>
  <c r="BF1396" i="6" s="1"/>
  <c r="BD1396" i="6"/>
  <c r="BC1396" i="6"/>
  <c r="BA1396" i="6"/>
  <c r="AZ1396" i="6"/>
  <c r="AY1396" i="6"/>
  <c r="AW1396" i="6"/>
  <c r="AV1396" i="6"/>
  <c r="AU1396" i="6"/>
  <c r="AX1396" i="6" s="1"/>
  <c r="AS1396" i="6"/>
  <c r="AT1396" i="6" s="1"/>
  <c r="AR1396" i="6"/>
  <c r="AQ1396" i="6"/>
  <c r="AO1396" i="6"/>
  <c r="AN1396" i="6"/>
  <c r="AM1396" i="6"/>
  <c r="AP1396" i="6" s="1"/>
  <c r="AK1396" i="6"/>
  <c r="AJ1396" i="6"/>
  <c r="AI1396" i="6"/>
  <c r="BE1395" i="6"/>
  <c r="BD1395" i="6"/>
  <c r="BC1395" i="6"/>
  <c r="BA1395" i="6"/>
  <c r="AZ1395" i="6"/>
  <c r="AY1395" i="6"/>
  <c r="BB1395" i="6" s="1"/>
  <c r="AW1395" i="6"/>
  <c r="AX1395" i="6" s="1"/>
  <c r="AV1395" i="6"/>
  <c r="AU1395" i="6"/>
  <c r="AS1395" i="6"/>
  <c r="AR1395" i="6"/>
  <c r="AT1395" i="6" s="1"/>
  <c r="AQ1395" i="6"/>
  <c r="AO1395" i="6"/>
  <c r="AN1395" i="6"/>
  <c r="AM1395" i="6"/>
  <c r="AK1395" i="6"/>
  <c r="AJ1395" i="6"/>
  <c r="AI1395" i="6"/>
  <c r="BE1394" i="6"/>
  <c r="BD1394" i="6"/>
  <c r="BC1394" i="6"/>
  <c r="BA1394" i="6"/>
  <c r="AZ1394" i="6"/>
  <c r="AY1394" i="6"/>
  <c r="BB1394" i="6"/>
  <c r="AW1394" i="6"/>
  <c r="AV1394" i="6"/>
  <c r="AU1394" i="6"/>
  <c r="AS1394" i="6"/>
  <c r="AR1394" i="6"/>
  <c r="AQ1394" i="6"/>
  <c r="AO1394" i="6"/>
  <c r="AN1394" i="6"/>
  <c r="AM1394" i="6"/>
  <c r="AP1394" i="6" s="1"/>
  <c r="AK1394" i="6"/>
  <c r="AJ1394" i="6"/>
  <c r="AL1394" i="6" s="1"/>
  <c r="AI1394" i="6"/>
  <c r="BE1393" i="6"/>
  <c r="BD1393" i="6"/>
  <c r="BF1393" i="6" s="1"/>
  <c r="BC1393" i="6"/>
  <c r="BA1393" i="6"/>
  <c r="AZ1393" i="6"/>
  <c r="AY1393" i="6"/>
  <c r="AW1393" i="6"/>
  <c r="AV1393" i="6"/>
  <c r="AU1393" i="6"/>
  <c r="AS1393" i="6"/>
  <c r="AR1393" i="6"/>
  <c r="AQ1393" i="6"/>
  <c r="AO1393" i="6"/>
  <c r="AN1393" i="6"/>
  <c r="AM1393" i="6"/>
  <c r="AP1393" i="6" s="1"/>
  <c r="AK1393" i="6"/>
  <c r="AL1393" i="6" s="1"/>
  <c r="AJ1393" i="6"/>
  <c r="AI1393" i="6"/>
  <c r="BE1392" i="6"/>
  <c r="BD1392" i="6"/>
  <c r="BC1392" i="6"/>
  <c r="BA1392" i="6"/>
  <c r="AZ1392" i="6"/>
  <c r="AY1392" i="6"/>
  <c r="BB1392" i="6" s="1"/>
  <c r="AW1392" i="6"/>
  <c r="AV1392" i="6"/>
  <c r="AU1392" i="6"/>
  <c r="AS1392" i="6"/>
  <c r="AR1392" i="6"/>
  <c r="AQ1392" i="6"/>
  <c r="AT1392" i="6" s="1"/>
  <c r="AO1392" i="6"/>
  <c r="AN1392" i="6"/>
  <c r="AM1392" i="6"/>
  <c r="AK1392" i="6"/>
  <c r="AJ1392" i="6"/>
  <c r="AI1392" i="6"/>
  <c r="BE1391" i="6"/>
  <c r="BD1391" i="6"/>
  <c r="BC1391" i="6"/>
  <c r="BF1391" i="6" s="1"/>
  <c r="BA1391" i="6"/>
  <c r="AZ1391" i="6"/>
  <c r="BB1391" i="6" s="1"/>
  <c r="AY1391" i="6"/>
  <c r="AW1391" i="6"/>
  <c r="AV1391" i="6"/>
  <c r="AX1391" i="6" s="1"/>
  <c r="AU1391" i="6"/>
  <c r="AS1391" i="6"/>
  <c r="AR1391" i="6"/>
  <c r="AQ1391" i="6"/>
  <c r="AO1391" i="6"/>
  <c r="AN1391" i="6"/>
  <c r="AM1391" i="6"/>
  <c r="AK1391" i="6"/>
  <c r="AJ1391" i="6"/>
  <c r="AI1391" i="6"/>
  <c r="BE1390" i="6"/>
  <c r="BD1390" i="6"/>
  <c r="BC1390" i="6"/>
  <c r="BF1390" i="6" s="1"/>
  <c r="BA1390" i="6"/>
  <c r="AZ1390" i="6"/>
  <c r="AY1390" i="6"/>
  <c r="AW1390" i="6"/>
  <c r="AV1390" i="6"/>
  <c r="AU1390" i="6"/>
  <c r="AS1390" i="6"/>
  <c r="AR1390" i="6"/>
  <c r="AQ1390" i="6"/>
  <c r="AT1390" i="6" s="1"/>
  <c r="AO1390" i="6"/>
  <c r="AN1390" i="6"/>
  <c r="AM1390" i="6"/>
  <c r="AK1390" i="6"/>
  <c r="AJ1390" i="6"/>
  <c r="AL1390" i="6" s="1"/>
  <c r="AI1390" i="6"/>
  <c r="BE1389" i="6"/>
  <c r="BD1389" i="6"/>
  <c r="BC1389" i="6"/>
  <c r="BA1389" i="6"/>
  <c r="AZ1389" i="6"/>
  <c r="AY1389" i="6"/>
  <c r="BB1389" i="6"/>
  <c r="AW1389" i="6"/>
  <c r="AX1389" i="6" s="1"/>
  <c r="AV1389" i="6"/>
  <c r="AU1389" i="6"/>
  <c r="AS1389" i="6"/>
  <c r="AR1389" i="6"/>
  <c r="AQ1389" i="6"/>
  <c r="AT1389" i="6" s="1"/>
  <c r="AO1389" i="6"/>
  <c r="AN1389" i="6"/>
  <c r="AM1389" i="6"/>
  <c r="AK1389" i="6"/>
  <c r="AJ1389" i="6"/>
  <c r="AI1389" i="6"/>
  <c r="BE1388" i="6"/>
  <c r="BD1388" i="6"/>
  <c r="BC1388" i="6"/>
  <c r="BF1388" i="6" s="1"/>
  <c r="BA1388" i="6"/>
  <c r="AZ1388" i="6"/>
  <c r="BB1388" i="6" s="1"/>
  <c r="AY1388" i="6"/>
  <c r="AW1388" i="6"/>
  <c r="AV1388" i="6"/>
  <c r="AX1388" i="6" s="1"/>
  <c r="AU1388" i="6"/>
  <c r="AS1388" i="6"/>
  <c r="AR1388" i="6"/>
  <c r="AQ1388" i="6"/>
  <c r="AO1388" i="6"/>
  <c r="AN1388" i="6"/>
  <c r="AM1388" i="6"/>
  <c r="AK1388" i="6"/>
  <c r="AJ1388" i="6"/>
  <c r="AI1388" i="6"/>
  <c r="AL1388" i="6" s="1"/>
  <c r="BE1387" i="6"/>
  <c r="BD1387" i="6"/>
  <c r="BC1387" i="6"/>
  <c r="BA1387" i="6"/>
  <c r="BB1387" i="6" s="1"/>
  <c r="AZ1387" i="6"/>
  <c r="AY1387" i="6"/>
  <c r="AW1387" i="6"/>
  <c r="AV1387" i="6"/>
  <c r="AU1387" i="6"/>
  <c r="AS1387" i="6"/>
  <c r="AR1387" i="6"/>
  <c r="AQ1387" i="6"/>
  <c r="AT1387" i="6" s="1"/>
  <c r="AO1387" i="6"/>
  <c r="AP1387" i="6" s="1"/>
  <c r="AN1387" i="6"/>
  <c r="AM1387" i="6"/>
  <c r="AK1387" i="6"/>
  <c r="AJ1387" i="6"/>
  <c r="AI1387" i="6"/>
  <c r="BE1386" i="6"/>
  <c r="BD1386" i="6"/>
  <c r="BC1386" i="6"/>
  <c r="BA1386" i="6"/>
  <c r="AZ1386" i="6"/>
  <c r="AY1386" i="6"/>
  <c r="AW1386" i="6"/>
  <c r="AV1386" i="6"/>
  <c r="AU1386" i="6"/>
  <c r="AX1386" i="6" s="1"/>
  <c r="AS1386" i="6"/>
  <c r="AR1386" i="6"/>
  <c r="AT1386" i="6" s="1"/>
  <c r="AQ1386" i="6"/>
  <c r="AO1386" i="6"/>
  <c r="AN1386" i="6"/>
  <c r="AP1386" i="6" s="1"/>
  <c r="AM1386" i="6"/>
  <c r="AK1386" i="6"/>
  <c r="AJ1386" i="6"/>
  <c r="AI1386" i="6"/>
  <c r="BE1385" i="6"/>
  <c r="BD1385" i="6"/>
  <c r="BC1385" i="6"/>
  <c r="BA1385" i="6"/>
  <c r="AZ1385" i="6"/>
  <c r="AY1385" i="6"/>
  <c r="BB1385" i="6" s="1"/>
  <c r="AW1385" i="6"/>
  <c r="AV1385" i="6"/>
  <c r="AU1385" i="6"/>
  <c r="AX1385" i="6" s="1"/>
  <c r="AS1385" i="6"/>
  <c r="AT1385" i="6" s="1"/>
  <c r="AR1385" i="6"/>
  <c r="AQ1385" i="6"/>
  <c r="AO1385" i="6"/>
  <c r="AN1385" i="6"/>
  <c r="AM1385" i="6"/>
  <c r="AK1385" i="6"/>
  <c r="AJ1385" i="6"/>
  <c r="AI1385" i="6"/>
  <c r="AL1385" i="6" s="1"/>
  <c r="BE1384" i="6"/>
  <c r="BF1384" i="6" s="1"/>
  <c r="BD1384" i="6"/>
  <c r="BC1384" i="6"/>
  <c r="BA1384" i="6"/>
  <c r="AZ1384" i="6"/>
  <c r="AY1384" i="6"/>
  <c r="BB1384" i="6" s="1"/>
  <c r="AW1384" i="6"/>
  <c r="AV1384" i="6"/>
  <c r="AU1384" i="6"/>
  <c r="AS1384" i="6"/>
  <c r="AR1384" i="6"/>
  <c r="AQ1384" i="6"/>
  <c r="AO1384" i="6"/>
  <c r="AN1384" i="6"/>
  <c r="AM1384" i="6"/>
  <c r="AP1384" i="6" s="1"/>
  <c r="AK1384" i="6"/>
  <c r="AJ1384" i="6"/>
  <c r="AL1384" i="6" s="1"/>
  <c r="AI1384" i="6"/>
  <c r="BE1383" i="6"/>
  <c r="BD1383" i="6"/>
  <c r="BF1383" i="6" s="1"/>
  <c r="BC1383" i="6"/>
  <c r="BA1383" i="6"/>
  <c r="AZ1383" i="6"/>
  <c r="AY1383" i="6"/>
  <c r="AW1383" i="6"/>
  <c r="AV1383" i="6"/>
  <c r="AU1383" i="6"/>
  <c r="AS1383" i="6"/>
  <c r="AR1383" i="6"/>
  <c r="AT1383" i="6" s="1"/>
  <c r="AQ1383" i="6"/>
  <c r="AO1383" i="6"/>
  <c r="AN1383" i="6"/>
  <c r="AM1383" i="6"/>
  <c r="AK1383" i="6"/>
  <c r="AL1383" i="6" s="1"/>
  <c r="AJ1383" i="6"/>
  <c r="AI1383" i="6"/>
  <c r="BE1382" i="6"/>
  <c r="BD1382" i="6"/>
  <c r="BC1382" i="6"/>
  <c r="BA1382" i="6"/>
  <c r="AZ1382" i="6"/>
  <c r="AY1382" i="6"/>
  <c r="BB1382" i="6" s="1"/>
  <c r="AW1382" i="6"/>
  <c r="AV1382" i="6"/>
  <c r="AX1382" i="6" s="1"/>
  <c r="AU1382" i="6"/>
  <c r="AS1382" i="6"/>
  <c r="AR1382" i="6"/>
  <c r="AQ1382" i="6"/>
  <c r="AT1382" i="6" s="1"/>
  <c r="AO1382" i="6"/>
  <c r="AN1382" i="6"/>
  <c r="AM1382" i="6"/>
  <c r="AK1382" i="6"/>
  <c r="AJ1382" i="6"/>
  <c r="AI1382" i="6"/>
  <c r="BE1381" i="6"/>
  <c r="BD1381" i="6"/>
  <c r="BC1381" i="6"/>
  <c r="BF1381" i="6" s="1"/>
  <c r="BA1381" i="6"/>
  <c r="AZ1381" i="6"/>
  <c r="AY1381" i="6"/>
  <c r="AW1381" i="6"/>
  <c r="AV1381" i="6"/>
  <c r="AX1381" i="6" s="1"/>
  <c r="AU1381" i="6"/>
  <c r="AS1381" i="6"/>
  <c r="AR1381" i="6"/>
  <c r="AQ1381" i="6"/>
  <c r="AO1381" i="6"/>
  <c r="AN1381" i="6"/>
  <c r="AM1381" i="6"/>
  <c r="AK1381" i="6"/>
  <c r="AJ1381" i="6"/>
  <c r="AI1381" i="6"/>
  <c r="AL1381" i="6" s="1"/>
  <c r="BE1380" i="6"/>
  <c r="BD1380" i="6"/>
  <c r="BC1380" i="6"/>
  <c r="BF1380" i="6" s="1"/>
  <c r="BA1380" i="6"/>
  <c r="BB1380" i="6" s="1"/>
  <c r="AZ1380" i="6"/>
  <c r="AY1380" i="6"/>
  <c r="AW1380" i="6"/>
  <c r="AV1380" i="6"/>
  <c r="AU1380" i="6"/>
  <c r="AS1380" i="6"/>
  <c r="AR1380" i="6"/>
  <c r="AQ1380" i="6"/>
  <c r="AT1380" i="6" s="1"/>
  <c r="AO1380" i="6"/>
  <c r="AN1380" i="6"/>
  <c r="AP1380" i="6" s="1"/>
  <c r="AM1380" i="6"/>
  <c r="AK1380" i="6"/>
  <c r="AJ1380" i="6"/>
  <c r="AI1380" i="6"/>
  <c r="AL1380" i="6" s="1"/>
  <c r="BE1379" i="6"/>
  <c r="BD1379" i="6"/>
  <c r="BC1379" i="6"/>
  <c r="BA1379" i="6"/>
  <c r="AZ1379" i="6"/>
  <c r="AY1379" i="6"/>
  <c r="AW1379" i="6"/>
  <c r="AV1379" i="6"/>
  <c r="AU1379" i="6"/>
  <c r="AX1379" i="6" s="1"/>
  <c r="AS1379" i="6"/>
  <c r="AR1379" i="6"/>
  <c r="AQ1379" i="6"/>
  <c r="AO1379" i="6"/>
  <c r="AN1379" i="6"/>
  <c r="AM1379" i="6"/>
  <c r="AK1379" i="6"/>
  <c r="AJ1379" i="6"/>
  <c r="AI1379" i="6"/>
  <c r="BC1378" i="6"/>
  <c r="BD1378" i="6"/>
  <c r="BE1378" i="6"/>
  <c r="BF1378" i="6"/>
  <c r="BA1378" i="6"/>
  <c r="AZ1378" i="6"/>
  <c r="AY1378" i="6"/>
  <c r="AW1378" i="6"/>
  <c r="AV1378" i="6"/>
  <c r="AU1378" i="6"/>
  <c r="AS1378" i="6"/>
  <c r="AR1378" i="6"/>
  <c r="AT1378" i="6" s="1"/>
  <c r="AQ1378" i="6"/>
  <c r="AO1378" i="6"/>
  <c r="AN1378" i="6"/>
  <c r="AM1378" i="6"/>
  <c r="AK1378" i="6"/>
  <c r="AJ1378" i="6"/>
  <c r="AL1378" i="6" s="1"/>
  <c r="AI1378" i="6"/>
  <c r="BE1377" i="6"/>
  <c r="BD1377" i="6"/>
  <c r="BC1377" i="6"/>
  <c r="BF1377" i="6" s="1"/>
  <c r="BA1377" i="6"/>
  <c r="AZ1377" i="6"/>
  <c r="AY1377" i="6"/>
  <c r="AW1377" i="6"/>
  <c r="AV1377" i="6"/>
  <c r="AU1377" i="6"/>
  <c r="AS1377" i="6"/>
  <c r="AR1377" i="6"/>
  <c r="AQ1377" i="6"/>
  <c r="AT1377" i="6" s="1"/>
  <c r="AO1377" i="6"/>
  <c r="AP1377" i="6" s="1"/>
  <c r="AN1377" i="6"/>
  <c r="AM1377" i="6"/>
  <c r="AK1377" i="6"/>
  <c r="AJ1377" i="6"/>
  <c r="AI1377" i="6"/>
  <c r="AL1377" i="6" s="1"/>
  <c r="BE1376" i="6"/>
  <c r="BD1376" i="6"/>
  <c r="BC1376" i="6"/>
  <c r="BA1376" i="6"/>
  <c r="AZ1376" i="6"/>
  <c r="AY1376" i="6"/>
  <c r="AW1376" i="6"/>
  <c r="AV1376" i="6"/>
  <c r="AU1376" i="6"/>
  <c r="AX1376" i="6" s="1"/>
  <c r="AS1376" i="6"/>
  <c r="AR1376" i="6"/>
  <c r="AT1376" i="6" s="1"/>
  <c r="AQ1376" i="6"/>
  <c r="AO1376" i="6"/>
  <c r="AN1376" i="6"/>
  <c r="AP1376" i="6" s="1"/>
  <c r="AM1376" i="6"/>
  <c r="AK1376" i="6"/>
  <c r="AJ1376" i="6"/>
  <c r="AI1376" i="6"/>
  <c r="BE1375" i="6"/>
  <c r="BD1375" i="6"/>
  <c r="BC1375" i="6"/>
  <c r="BA1375" i="6"/>
  <c r="AZ1375" i="6"/>
  <c r="AY1375" i="6"/>
  <c r="BB1375" i="6" s="1"/>
  <c r="AW1375" i="6"/>
  <c r="AV1375" i="6"/>
  <c r="AU1375" i="6"/>
  <c r="AX1375" i="6" s="1"/>
  <c r="AS1375" i="6"/>
  <c r="AR1375" i="6"/>
  <c r="AQ1375" i="6"/>
  <c r="AO1375" i="6"/>
  <c r="AN1375" i="6"/>
  <c r="AM1375" i="6"/>
  <c r="AK1375" i="6"/>
  <c r="AJ1375" i="6"/>
  <c r="AI1375" i="6"/>
  <c r="BE1374" i="6"/>
  <c r="BD1374" i="6"/>
  <c r="BC1374" i="6"/>
  <c r="BF1374" i="6" s="1"/>
  <c r="BA1374" i="6"/>
  <c r="BB1374" i="6" s="1"/>
  <c r="AZ1374" i="6"/>
  <c r="AY1374" i="6"/>
  <c r="AW1374" i="6"/>
  <c r="AV1374" i="6"/>
  <c r="AU1374" i="6"/>
  <c r="AS1374" i="6"/>
  <c r="AR1374" i="6"/>
  <c r="AQ1374" i="6"/>
  <c r="AT1374" i="6" s="1"/>
  <c r="AO1374" i="6"/>
  <c r="AP1374" i="6" s="1"/>
  <c r="AN1374" i="6"/>
  <c r="AM1374" i="6"/>
  <c r="AK1374" i="6"/>
  <c r="AJ1374" i="6"/>
  <c r="AI1374" i="6"/>
  <c r="AL1374" i="6" s="1"/>
  <c r="BE1373" i="6"/>
  <c r="BD1373" i="6"/>
  <c r="BC1373" i="6"/>
  <c r="BA1373" i="6"/>
  <c r="AZ1373" i="6"/>
  <c r="AY1373" i="6"/>
  <c r="AW1373" i="6"/>
  <c r="AV1373" i="6"/>
  <c r="AU1373" i="6"/>
  <c r="AX1373" i="6" s="1"/>
  <c r="AS1373" i="6"/>
  <c r="AR1373" i="6"/>
  <c r="AT1373" i="6" s="1"/>
  <c r="AQ1373" i="6"/>
  <c r="AO1373" i="6"/>
  <c r="AN1373" i="6"/>
  <c r="AP1373" i="6" s="1"/>
  <c r="AM1373" i="6"/>
  <c r="AK1373" i="6"/>
  <c r="AL1373" i="6" s="1"/>
  <c r="AJ1373" i="6"/>
  <c r="AI1373" i="6"/>
  <c r="BE1372" i="6"/>
  <c r="BD1372" i="6"/>
  <c r="BC1372" i="6"/>
  <c r="BF1372" i="6" s="1"/>
  <c r="BA1372" i="6"/>
  <c r="AZ1372" i="6"/>
  <c r="AY1372" i="6"/>
  <c r="AW1372" i="6"/>
  <c r="AV1372" i="6"/>
  <c r="AU1372" i="6"/>
  <c r="AX1372" i="6" s="1"/>
  <c r="AS1372" i="6"/>
  <c r="AR1372" i="6"/>
  <c r="AQ1372" i="6"/>
  <c r="AO1372" i="6"/>
  <c r="AN1372" i="6"/>
  <c r="AM1372" i="6"/>
  <c r="AK1372" i="6"/>
  <c r="AJ1372" i="6"/>
  <c r="AI1372" i="6"/>
  <c r="AL1372" i="6" s="1"/>
  <c r="BE1371" i="6"/>
  <c r="BD1371" i="6"/>
  <c r="BF1371" i="6" s="1"/>
  <c r="BC1371" i="6"/>
  <c r="BA1371" i="6"/>
  <c r="AZ1371" i="6"/>
  <c r="BB1371" i="6" s="1"/>
  <c r="AY1371" i="6"/>
  <c r="AW1371" i="6"/>
  <c r="AV1371" i="6"/>
  <c r="AU1371" i="6"/>
  <c r="AS1371" i="6"/>
  <c r="AR1371" i="6"/>
  <c r="AQ1371" i="6"/>
  <c r="AO1371" i="6"/>
  <c r="AN1371" i="6"/>
  <c r="AM1371" i="6"/>
  <c r="AK1371" i="6"/>
  <c r="AJ1371" i="6"/>
  <c r="AI1371" i="6"/>
  <c r="AL1371" i="6" s="1"/>
  <c r="BE1370" i="6"/>
  <c r="BD1370" i="6"/>
  <c r="BC1370" i="6"/>
  <c r="BA1370" i="6"/>
  <c r="AZ1370" i="6"/>
  <c r="AY1370" i="6"/>
  <c r="AW1370" i="6"/>
  <c r="AV1370" i="6"/>
  <c r="AU1370" i="6"/>
  <c r="AX1370" i="6" s="1"/>
  <c r="AS1370" i="6"/>
  <c r="AR1370" i="6"/>
  <c r="AT1370" i="6" s="1"/>
  <c r="AQ1370" i="6"/>
  <c r="AO1370" i="6"/>
  <c r="AN1370" i="6"/>
  <c r="AP1370" i="6" s="1"/>
  <c r="AM1370" i="6"/>
  <c r="AK1370" i="6"/>
  <c r="AJ1370" i="6"/>
  <c r="AI1370" i="6"/>
  <c r="BE1369" i="6"/>
  <c r="BD1369" i="6"/>
  <c r="BC1369" i="6"/>
  <c r="BA1369" i="6"/>
  <c r="AZ1369" i="6"/>
  <c r="AY1369" i="6"/>
  <c r="BB1369" i="6" s="1"/>
  <c r="AW1369" i="6"/>
  <c r="AV1369" i="6"/>
  <c r="AU1369" i="6"/>
  <c r="AS1369" i="6"/>
  <c r="AT1369" i="6" s="1"/>
  <c r="AR1369" i="6"/>
  <c r="AQ1369" i="6"/>
  <c r="AO1369" i="6"/>
  <c r="AN1369" i="6"/>
  <c r="AM1369" i="6"/>
  <c r="AK1369" i="6"/>
  <c r="AJ1369" i="6"/>
  <c r="AI1369" i="6"/>
  <c r="BE1368" i="6"/>
  <c r="BD1368" i="6"/>
  <c r="BC1368" i="6"/>
  <c r="BA1368" i="6"/>
  <c r="AZ1368" i="6"/>
  <c r="AY1368" i="6"/>
  <c r="BB1368" i="6" s="1"/>
  <c r="AW1368" i="6"/>
  <c r="AV1368" i="6"/>
  <c r="AU1368" i="6"/>
  <c r="AS1368" i="6"/>
  <c r="AR1368" i="6"/>
  <c r="AQ1368" i="6"/>
  <c r="AO1368" i="6"/>
  <c r="AN1368" i="6"/>
  <c r="AM1368" i="6"/>
  <c r="AP1368" i="6" s="1"/>
  <c r="AK1368" i="6"/>
  <c r="AJ1368" i="6"/>
  <c r="AL1368" i="6" s="1"/>
  <c r="AI1368" i="6"/>
  <c r="BE1367" i="6"/>
  <c r="BD1367" i="6"/>
  <c r="BF1367" i="6" s="1"/>
  <c r="BC1367" i="6"/>
  <c r="BA1367" i="6"/>
  <c r="AZ1367" i="6"/>
  <c r="AY1367" i="6"/>
  <c r="AW1367" i="6"/>
  <c r="AV1367" i="6"/>
  <c r="AU1367" i="6"/>
  <c r="AX1367" i="6"/>
  <c r="AS1367" i="6"/>
  <c r="AR1367" i="6"/>
  <c r="AQ1367" i="6"/>
  <c r="AT1367" i="6" s="1"/>
  <c r="AO1367" i="6"/>
  <c r="AN1367" i="6"/>
  <c r="AM1367" i="6"/>
  <c r="AP1367" i="6" s="1"/>
  <c r="AK1367" i="6"/>
  <c r="AJ1367" i="6"/>
  <c r="AI1367" i="6"/>
  <c r="BE1366" i="6"/>
  <c r="BD1366" i="6"/>
  <c r="BC1366" i="6"/>
  <c r="BA1366" i="6"/>
  <c r="AZ1366" i="6"/>
  <c r="AY1366" i="6"/>
  <c r="BB1366" i="6" s="1"/>
  <c r="AW1366" i="6"/>
  <c r="AV1366" i="6"/>
  <c r="AX1366" i="6" s="1"/>
  <c r="AU1366" i="6"/>
  <c r="AS1366" i="6"/>
  <c r="AR1366" i="6"/>
  <c r="AT1366" i="6" s="1"/>
  <c r="AQ1366" i="6"/>
  <c r="AO1366" i="6"/>
  <c r="AP1366" i="6" s="1"/>
  <c r="AN1366" i="6"/>
  <c r="AM1366" i="6"/>
  <c r="AK1366" i="6"/>
  <c r="AJ1366" i="6"/>
  <c r="AI1366" i="6"/>
  <c r="AL1366" i="6" s="1"/>
  <c r="BE1365" i="6"/>
  <c r="BF1365" i="6" s="1"/>
  <c r="BD1365" i="6"/>
  <c r="BC1365" i="6"/>
  <c r="BA1365" i="6"/>
  <c r="AZ1365" i="6"/>
  <c r="AY1365" i="6"/>
  <c r="BB1365" i="6" s="1"/>
  <c r="AW1365" i="6"/>
  <c r="AV1365" i="6"/>
  <c r="AX1365" i="6" s="1"/>
  <c r="AU1365" i="6"/>
  <c r="AS1365" i="6"/>
  <c r="AR1365" i="6"/>
  <c r="AQ1365" i="6"/>
  <c r="AO1365" i="6"/>
  <c r="AN1365" i="6"/>
  <c r="AM1365" i="6"/>
  <c r="AP1365" i="6" s="1"/>
  <c r="AK1365" i="6"/>
  <c r="AJ1365" i="6"/>
  <c r="AI1365" i="6"/>
  <c r="AL1365" i="6" s="1"/>
  <c r="BE1364" i="6"/>
  <c r="BD1364" i="6"/>
  <c r="BC1364" i="6"/>
  <c r="BF1364" i="6" s="1"/>
  <c r="BA1364" i="6"/>
  <c r="AZ1364" i="6"/>
  <c r="AY1364" i="6"/>
  <c r="AW1364" i="6"/>
  <c r="AV1364" i="6"/>
  <c r="AU1364" i="6"/>
  <c r="AX1364" i="6" s="1"/>
  <c r="AS1364" i="6"/>
  <c r="AR1364" i="6"/>
  <c r="AT1364" i="6" s="1"/>
  <c r="AQ1364" i="6"/>
  <c r="AO1364" i="6"/>
  <c r="AN1364" i="6"/>
  <c r="AP1364" i="6" s="1"/>
  <c r="AM1364" i="6"/>
  <c r="AK1364" i="6"/>
  <c r="AJ1364" i="6"/>
  <c r="AI1364" i="6"/>
  <c r="AL1364" i="6" s="1"/>
  <c r="BE1363" i="6"/>
  <c r="BD1363" i="6"/>
  <c r="BC1363" i="6"/>
  <c r="BF1363" i="6" s="1"/>
  <c r="BA1363" i="6"/>
  <c r="AZ1363" i="6"/>
  <c r="BB1363" i="6" s="1"/>
  <c r="AY1363" i="6"/>
  <c r="AW1363" i="6"/>
  <c r="AV1363" i="6"/>
  <c r="AX1363" i="6" s="1"/>
  <c r="AU1363" i="6"/>
  <c r="AS1363" i="6"/>
  <c r="AR1363" i="6"/>
  <c r="AQ1363" i="6"/>
  <c r="AO1363" i="6"/>
  <c r="AN1363" i="6"/>
  <c r="AM1363" i="6"/>
  <c r="AK1363" i="6"/>
  <c r="AJ1363" i="6"/>
  <c r="AI1363" i="6"/>
  <c r="AL1363" i="6" s="1"/>
  <c r="BE1362" i="6"/>
  <c r="BD1362" i="6"/>
  <c r="BC1362" i="6"/>
  <c r="BF1362" i="6"/>
  <c r="BA1362" i="6"/>
  <c r="AZ1362" i="6"/>
  <c r="BB1362" i="6" s="1"/>
  <c r="AY1362" i="6"/>
  <c r="AW1362" i="6"/>
  <c r="AV1362" i="6"/>
  <c r="AU1362" i="6"/>
  <c r="AS1362" i="6"/>
  <c r="AR1362" i="6"/>
  <c r="AQ1362" i="6"/>
  <c r="AT1362" i="6" s="1"/>
  <c r="AO1362" i="6"/>
  <c r="AN1362" i="6"/>
  <c r="AM1362" i="6"/>
  <c r="AK1362" i="6"/>
  <c r="AJ1362" i="6"/>
  <c r="AI1362" i="6"/>
  <c r="BE1361" i="6"/>
  <c r="BD1361" i="6"/>
  <c r="BC1361" i="6"/>
  <c r="BA1361" i="6"/>
  <c r="AZ1361" i="6"/>
  <c r="AY1361" i="6"/>
  <c r="AW1361" i="6"/>
  <c r="AV1361" i="6"/>
  <c r="AU1361" i="6"/>
  <c r="AX1361" i="6" s="1"/>
  <c r="AS1361" i="6"/>
  <c r="AR1361" i="6"/>
  <c r="AQ1361" i="6"/>
  <c r="AT1361" i="6" s="1"/>
  <c r="AO1361" i="6"/>
  <c r="AN1361" i="6"/>
  <c r="AM1361" i="6"/>
  <c r="AK1361" i="6"/>
  <c r="AJ1361" i="6"/>
  <c r="AI1361" i="6"/>
  <c r="BE1360" i="6"/>
  <c r="BD1360" i="6"/>
  <c r="BF1360" i="6" s="1"/>
  <c r="BC1360" i="6"/>
  <c r="BA1360" i="6"/>
  <c r="AZ1360" i="6"/>
  <c r="AY1360" i="6"/>
  <c r="AW1360" i="6"/>
  <c r="AX1360" i="6" s="1"/>
  <c r="AV1360" i="6"/>
  <c r="AU1360" i="6"/>
  <c r="AS1360" i="6"/>
  <c r="AR1360" i="6"/>
  <c r="AQ1360" i="6"/>
  <c r="AO1360" i="6"/>
  <c r="AN1360" i="6"/>
  <c r="AM1360" i="6"/>
  <c r="AP1360" i="6" s="1"/>
  <c r="AK1360" i="6"/>
  <c r="AJ1360" i="6"/>
  <c r="AI1360" i="6"/>
  <c r="BE1359" i="6"/>
  <c r="BD1359" i="6"/>
  <c r="BC1359" i="6"/>
  <c r="BF1359" i="6" s="1"/>
  <c r="BA1359" i="6"/>
  <c r="AZ1359" i="6"/>
  <c r="AY1359" i="6"/>
  <c r="AW1359" i="6"/>
  <c r="AV1359" i="6"/>
  <c r="AU1359" i="6"/>
  <c r="AS1359" i="6"/>
  <c r="AR1359" i="6"/>
  <c r="AQ1359" i="6"/>
  <c r="AT1359" i="6" s="1"/>
  <c r="AO1359" i="6"/>
  <c r="AN1359" i="6"/>
  <c r="AM1359" i="6"/>
  <c r="AK1359" i="6"/>
  <c r="AJ1359" i="6"/>
  <c r="AL1359" i="6" s="1"/>
  <c r="AI1359" i="6"/>
  <c r="BE1358" i="6"/>
  <c r="BD1358" i="6"/>
  <c r="BC1358" i="6"/>
  <c r="BA1358" i="6"/>
  <c r="AZ1358" i="6"/>
  <c r="AY1358" i="6"/>
  <c r="AW1358" i="6"/>
  <c r="AV1358" i="6"/>
  <c r="AU1358" i="6"/>
  <c r="AS1358" i="6"/>
  <c r="AR1358" i="6"/>
  <c r="AQ1358" i="6"/>
  <c r="AT1358" i="6" s="1"/>
  <c r="AO1358" i="6"/>
  <c r="AP1358" i="6" s="1"/>
  <c r="AN1358" i="6"/>
  <c r="AM1358" i="6"/>
  <c r="AK1358" i="6"/>
  <c r="AJ1358" i="6"/>
  <c r="AI1358" i="6"/>
  <c r="BE1357" i="6"/>
  <c r="BD1357" i="6"/>
  <c r="BC1357" i="6"/>
  <c r="BF1357" i="6" s="1"/>
  <c r="BA1357" i="6"/>
  <c r="BB1357" i="6" s="1"/>
  <c r="AZ1357" i="6"/>
  <c r="AY1357" i="6"/>
  <c r="AW1357" i="6"/>
  <c r="AV1357" i="6"/>
  <c r="AU1357" i="6"/>
  <c r="AX1357" i="6" s="1"/>
  <c r="AS1357" i="6"/>
  <c r="AR1357" i="6"/>
  <c r="AQ1357" i="6"/>
  <c r="AO1357" i="6"/>
  <c r="AN1357" i="6"/>
  <c r="AM1357" i="6"/>
  <c r="AK1357" i="6"/>
  <c r="AJ1357" i="6"/>
  <c r="AI1357" i="6"/>
  <c r="AL1357" i="6" s="1"/>
  <c r="BE1356" i="6"/>
  <c r="BD1356" i="6"/>
  <c r="BF1356" i="6" s="1"/>
  <c r="BC1356" i="6"/>
  <c r="BA1356" i="6"/>
  <c r="AZ1356" i="6"/>
  <c r="BB1356" i="6" s="1"/>
  <c r="AY1356" i="6"/>
  <c r="AW1356" i="6"/>
  <c r="AV1356" i="6"/>
  <c r="AU1356" i="6"/>
  <c r="AS1356" i="6"/>
  <c r="AR1356" i="6"/>
  <c r="AQ1356" i="6"/>
  <c r="AO1356" i="6"/>
  <c r="AN1356" i="6"/>
  <c r="AM1356" i="6"/>
  <c r="AK1356" i="6"/>
  <c r="AJ1356" i="6"/>
  <c r="AI1356" i="6"/>
  <c r="BE1355" i="6"/>
  <c r="BF1355" i="6" s="1"/>
  <c r="BD1355" i="6"/>
  <c r="BC1355" i="6"/>
  <c r="BA1355" i="6"/>
  <c r="AZ1355" i="6"/>
  <c r="AY1355" i="6"/>
  <c r="AW1355" i="6"/>
  <c r="AV1355" i="6"/>
  <c r="AU1355" i="6"/>
  <c r="AX1355" i="6" s="1"/>
  <c r="AS1355" i="6"/>
  <c r="AT1355" i="6" s="1"/>
  <c r="AR1355" i="6"/>
  <c r="AQ1355" i="6"/>
  <c r="AO1355" i="6"/>
  <c r="AN1355" i="6"/>
  <c r="AM1355" i="6"/>
  <c r="AK1355" i="6"/>
  <c r="AJ1355" i="6"/>
  <c r="AI1355" i="6"/>
  <c r="BE1354" i="6"/>
  <c r="BD1354" i="6"/>
  <c r="BC1354" i="6"/>
  <c r="BA1354" i="6"/>
  <c r="AZ1354" i="6"/>
  <c r="AY1354" i="6"/>
  <c r="AW1354" i="6"/>
  <c r="AV1354" i="6"/>
  <c r="AX1354" i="6" s="1"/>
  <c r="AU1354" i="6"/>
  <c r="AS1354" i="6"/>
  <c r="AR1354" i="6"/>
  <c r="AT1354" i="6" s="1"/>
  <c r="AQ1354" i="6"/>
  <c r="AO1354" i="6"/>
  <c r="AN1354" i="6"/>
  <c r="AM1354" i="6"/>
  <c r="AK1354" i="6"/>
  <c r="AJ1354" i="6"/>
  <c r="AI1354" i="6"/>
  <c r="BE1353" i="6"/>
  <c r="BD1353" i="6"/>
  <c r="BC1353" i="6"/>
  <c r="BA1353" i="6"/>
  <c r="AZ1353" i="6"/>
  <c r="AY1353" i="6"/>
  <c r="BB1353" i="6" s="1"/>
  <c r="AW1353" i="6"/>
  <c r="AX1353" i="6" s="1"/>
  <c r="AV1353" i="6"/>
  <c r="AU1353" i="6"/>
  <c r="AS1353" i="6"/>
  <c r="AR1353" i="6"/>
  <c r="AQ1353" i="6"/>
  <c r="AO1353" i="6"/>
  <c r="AN1353" i="6"/>
  <c r="AM1353" i="6"/>
  <c r="AP1353" i="6" s="1"/>
  <c r="AK1353" i="6"/>
  <c r="AJ1353" i="6"/>
  <c r="AI1353" i="6"/>
  <c r="BE1352" i="6"/>
  <c r="BD1352" i="6"/>
  <c r="BC1352" i="6"/>
  <c r="BF1352" i="6" s="1"/>
  <c r="BA1352" i="6"/>
  <c r="AZ1352" i="6"/>
  <c r="AY1352" i="6"/>
  <c r="AW1352" i="6"/>
  <c r="AV1352" i="6"/>
  <c r="AU1352" i="6"/>
  <c r="AS1352" i="6"/>
  <c r="AR1352" i="6"/>
  <c r="AQ1352" i="6"/>
  <c r="AT1352" i="6" s="1"/>
  <c r="AO1352" i="6"/>
  <c r="AN1352" i="6"/>
  <c r="AP1352" i="6" s="1"/>
  <c r="AM1352" i="6"/>
  <c r="AK1352" i="6"/>
  <c r="AJ1352" i="6"/>
  <c r="AL1352" i="6" s="1"/>
  <c r="AI1352" i="6"/>
  <c r="BE1351" i="6"/>
  <c r="BD1351" i="6"/>
  <c r="BC1351" i="6"/>
  <c r="BA1351" i="6"/>
  <c r="AZ1351" i="6"/>
  <c r="AY1351" i="6"/>
  <c r="AW1351" i="6"/>
  <c r="AV1351" i="6"/>
  <c r="AU1351" i="6"/>
  <c r="AS1351" i="6"/>
  <c r="AR1351" i="6"/>
  <c r="AQ1351" i="6"/>
  <c r="AT1351" i="6" s="1"/>
  <c r="AO1351" i="6"/>
  <c r="AN1351" i="6"/>
  <c r="AM1351" i="6"/>
  <c r="AK1351" i="6"/>
  <c r="AJ1351" i="6"/>
  <c r="AI1351" i="6"/>
  <c r="BE1350" i="6"/>
  <c r="BD1350" i="6"/>
  <c r="BC1350" i="6"/>
  <c r="BF1350" i="6" s="1"/>
  <c r="BA1350" i="6"/>
  <c r="AZ1350" i="6"/>
  <c r="AY1350" i="6"/>
  <c r="AW1350" i="6"/>
  <c r="AV1350" i="6"/>
  <c r="AU1350" i="6"/>
  <c r="AX1350" i="6" s="1"/>
  <c r="AS1350" i="6"/>
  <c r="AR1350" i="6"/>
  <c r="AQ1350" i="6"/>
  <c r="AO1350" i="6"/>
  <c r="AN1350" i="6"/>
  <c r="AM1350" i="6"/>
  <c r="AK1350" i="6"/>
  <c r="AJ1350" i="6"/>
  <c r="AI1350" i="6"/>
  <c r="AL1350" i="6" s="1"/>
  <c r="BE1349" i="6"/>
  <c r="BD1349" i="6"/>
  <c r="BF1349" i="6" s="1"/>
  <c r="BC1349" i="6"/>
  <c r="BA1349" i="6"/>
  <c r="AZ1349" i="6"/>
  <c r="BB1349" i="6" s="1"/>
  <c r="AY1349" i="6"/>
  <c r="AW1349" i="6"/>
  <c r="AV1349" i="6"/>
  <c r="AU1349" i="6"/>
  <c r="AS1349" i="6"/>
  <c r="AR1349" i="6"/>
  <c r="AQ1349" i="6"/>
  <c r="AO1349" i="6"/>
  <c r="AN1349" i="6"/>
  <c r="AP1349" i="6" s="1"/>
  <c r="AM1349" i="6"/>
  <c r="AK1349" i="6"/>
  <c r="AJ1349" i="6"/>
  <c r="AI1349" i="6"/>
  <c r="AL1349" i="6" s="1"/>
  <c r="BE1348" i="6"/>
  <c r="BF1348" i="6" s="1"/>
  <c r="BD1348" i="6"/>
  <c r="BC1348" i="6"/>
  <c r="BA1348" i="6"/>
  <c r="AZ1348" i="6"/>
  <c r="AY1348" i="6"/>
  <c r="AW1348" i="6"/>
  <c r="AV1348" i="6"/>
  <c r="AU1348" i="6"/>
  <c r="AX1348" i="6" s="1"/>
  <c r="AS1348" i="6"/>
  <c r="AR1348" i="6"/>
  <c r="AQ1348" i="6"/>
  <c r="AO1348" i="6"/>
  <c r="AN1348" i="6"/>
  <c r="AM1348" i="6"/>
  <c r="AK1348" i="6"/>
  <c r="AJ1348" i="6"/>
  <c r="AI1348" i="6"/>
  <c r="BE1347" i="6"/>
  <c r="BD1347" i="6"/>
  <c r="BC1347" i="6"/>
  <c r="BA1347" i="6"/>
  <c r="AZ1347" i="6"/>
  <c r="AY1347" i="6"/>
  <c r="BB1347" i="6" s="1"/>
  <c r="AW1347" i="6"/>
  <c r="AV1347" i="6"/>
  <c r="AX1347" i="6" s="1"/>
  <c r="AU1347" i="6"/>
  <c r="AS1347" i="6"/>
  <c r="AR1347" i="6"/>
  <c r="AT1347" i="6" s="1"/>
  <c r="AQ1347" i="6"/>
  <c r="AO1347" i="6"/>
  <c r="AN1347" i="6"/>
  <c r="AM1347" i="6"/>
  <c r="AK1347" i="6"/>
  <c r="AJ1347" i="6"/>
  <c r="AI1347" i="6"/>
  <c r="BE1346" i="6"/>
  <c r="BD1346" i="6"/>
  <c r="BF1346" i="6" s="1"/>
  <c r="BC1346" i="6"/>
  <c r="BA1346" i="6"/>
  <c r="AZ1346" i="6"/>
  <c r="AY1346" i="6"/>
  <c r="AW1346" i="6"/>
  <c r="AV1346" i="6"/>
  <c r="AU1346" i="6"/>
  <c r="AS1346" i="6"/>
  <c r="AR1346" i="6"/>
  <c r="AQ1346" i="6"/>
  <c r="AO1346" i="6"/>
  <c r="AN1346" i="6"/>
  <c r="AM1346" i="6"/>
  <c r="AK1346" i="6"/>
  <c r="AJ1346" i="6"/>
  <c r="AI1346" i="6"/>
  <c r="BE1345" i="6"/>
  <c r="BD1345" i="6"/>
  <c r="BC1345" i="6"/>
  <c r="BF1345" i="6" s="1"/>
  <c r="BA1345" i="6"/>
  <c r="AZ1345" i="6"/>
  <c r="AY1345" i="6"/>
  <c r="AW1345" i="6"/>
  <c r="AV1345" i="6"/>
  <c r="AU1345" i="6"/>
  <c r="AS1345" i="6"/>
  <c r="AR1345" i="6"/>
  <c r="AQ1345" i="6"/>
  <c r="AT1345" i="6" s="1"/>
  <c r="AO1345" i="6"/>
  <c r="AN1345" i="6"/>
  <c r="AM1345" i="6"/>
  <c r="AK1345" i="6"/>
  <c r="AJ1345" i="6"/>
  <c r="AI1345" i="6"/>
  <c r="BE1344" i="6"/>
  <c r="BD1344" i="6"/>
  <c r="BC1344" i="6"/>
  <c r="BA1344" i="6"/>
  <c r="AZ1344" i="6"/>
  <c r="AY1344" i="6"/>
  <c r="AW1344" i="6"/>
  <c r="AV1344" i="6"/>
  <c r="AU1344" i="6"/>
  <c r="AS1344" i="6"/>
  <c r="AR1344" i="6"/>
  <c r="AQ1344" i="6"/>
  <c r="AO1344" i="6"/>
  <c r="AP1344" i="6" s="1"/>
  <c r="AN1344" i="6"/>
  <c r="AM1344" i="6"/>
  <c r="AK1344" i="6"/>
  <c r="AJ1344" i="6"/>
  <c r="AI1344" i="6"/>
  <c r="BE1343" i="6"/>
  <c r="BD1343" i="6"/>
  <c r="BC1343" i="6"/>
  <c r="BF1343" i="6" s="1"/>
  <c r="BA1343" i="6"/>
  <c r="AZ1343" i="6"/>
  <c r="AY1343" i="6"/>
  <c r="AW1343" i="6"/>
  <c r="AV1343" i="6"/>
  <c r="AU1343" i="6"/>
  <c r="AS1343" i="6"/>
  <c r="AR1343" i="6"/>
  <c r="AQ1343" i="6"/>
  <c r="AO1343" i="6"/>
  <c r="AN1343" i="6"/>
  <c r="AM1343" i="6"/>
  <c r="AK1343" i="6"/>
  <c r="AJ1343" i="6"/>
  <c r="AI1343" i="6"/>
  <c r="AL1343" i="6" s="1"/>
  <c r="BE1342" i="6"/>
  <c r="BD1342" i="6"/>
  <c r="BC1342" i="6"/>
  <c r="BA1342" i="6"/>
  <c r="AZ1342" i="6"/>
  <c r="BB1342" i="6" s="1"/>
  <c r="AY1342" i="6"/>
  <c r="AW1342" i="6"/>
  <c r="AV1342" i="6"/>
  <c r="AU1342" i="6"/>
  <c r="AS1342" i="6"/>
  <c r="AR1342" i="6"/>
  <c r="AQ1342" i="6"/>
  <c r="AO1342" i="6"/>
  <c r="AN1342" i="6"/>
  <c r="AM1342" i="6"/>
  <c r="AK1342" i="6"/>
  <c r="AJ1342" i="6"/>
  <c r="AI1342" i="6"/>
  <c r="BE1341" i="6"/>
  <c r="BF1341" i="6" s="1"/>
  <c r="BD1341" i="6"/>
  <c r="BC1341" i="6"/>
  <c r="BA1341" i="6"/>
  <c r="AZ1341" i="6"/>
  <c r="AY1341" i="6"/>
  <c r="AW1341" i="6"/>
  <c r="AV1341" i="6"/>
  <c r="AU1341" i="6"/>
  <c r="AX1341" i="6" s="1"/>
  <c r="AS1341" i="6"/>
  <c r="AR1341" i="6"/>
  <c r="AQ1341" i="6"/>
  <c r="AO1341" i="6"/>
  <c r="AN1341" i="6"/>
  <c r="AM1341" i="6"/>
  <c r="AP1341" i="6" s="1"/>
  <c r="AK1341" i="6"/>
  <c r="AJ1341" i="6"/>
  <c r="AI1341" i="6"/>
  <c r="BE1340" i="6"/>
  <c r="BD1340" i="6"/>
  <c r="BC1340" i="6"/>
  <c r="BA1340" i="6"/>
  <c r="AZ1340" i="6"/>
  <c r="AY1340" i="6"/>
  <c r="BB1340" i="6" s="1"/>
  <c r="AW1340" i="6"/>
  <c r="AV1340" i="6"/>
  <c r="AX1340" i="6" s="1"/>
  <c r="AU1340" i="6"/>
  <c r="AS1340" i="6"/>
  <c r="AR1340" i="6"/>
  <c r="AT1340" i="6" s="1"/>
  <c r="AQ1340" i="6"/>
  <c r="AO1340" i="6"/>
  <c r="AN1340" i="6"/>
  <c r="AM1340" i="6"/>
  <c r="AK1340" i="6"/>
  <c r="AJ1340" i="6"/>
  <c r="AI1340" i="6"/>
  <c r="BE1339" i="6"/>
  <c r="BD1339" i="6"/>
  <c r="BC1339" i="6"/>
  <c r="BA1339" i="6"/>
  <c r="AZ1339" i="6"/>
  <c r="AY1339" i="6"/>
  <c r="BB1339" i="6" s="1"/>
  <c r="AW1339" i="6"/>
  <c r="AX1339" i="6" s="1"/>
  <c r="AV1339" i="6"/>
  <c r="AU1339" i="6"/>
  <c r="AS1339" i="6"/>
  <c r="AR1339" i="6"/>
  <c r="AQ1339" i="6"/>
  <c r="AO1339" i="6"/>
  <c r="AN1339" i="6"/>
  <c r="AM1339" i="6"/>
  <c r="AP1339" i="6" s="1"/>
  <c r="AK1339" i="6"/>
  <c r="AL1339" i="6" s="1"/>
  <c r="AJ1339" i="6"/>
  <c r="AI1339" i="6"/>
  <c r="BE1338" i="6"/>
  <c r="BD1338" i="6"/>
  <c r="BC1338" i="6"/>
  <c r="BF1338" i="6" s="1"/>
  <c r="BA1338" i="6"/>
  <c r="AZ1338" i="6"/>
  <c r="AY1338" i="6"/>
  <c r="AW1338" i="6"/>
  <c r="AV1338" i="6"/>
  <c r="AU1338" i="6"/>
  <c r="AS1338" i="6"/>
  <c r="AR1338" i="6"/>
  <c r="AQ1338" i="6"/>
  <c r="AO1338" i="6"/>
  <c r="AN1338" i="6"/>
  <c r="AP1338" i="6" s="1"/>
  <c r="AM1338" i="6"/>
  <c r="AK1338" i="6"/>
  <c r="AJ1338" i="6"/>
  <c r="AL1338" i="6" s="1"/>
  <c r="AI1338" i="6"/>
  <c r="BE1337" i="6"/>
  <c r="BD1337" i="6"/>
  <c r="BC1337" i="6"/>
  <c r="BA1337" i="6"/>
  <c r="AZ1337" i="6"/>
  <c r="AY1337" i="6"/>
  <c r="AW1337" i="6"/>
  <c r="AV1337" i="6"/>
  <c r="AX1337" i="6" s="1"/>
  <c r="AU1337" i="6"/>
  <c r="AS1337" i="6"/>
  <c r="AR1337" i="6"/>
  <c r="AQ1337" i="6"/>
  <c r="AO1337" i="6"/>
  <c r="AP1337" i="6" s="1"/>
  <c r="AN1337" i="6"/>
  <c r="AM1337" i="6"/>
  <c r="AK1337" i="6"/>
  <c r="AJ1337" i="6"/>
  <c r="AI1337" i="6"/>
  <c r="BE1336" i="6"/>
  <c r="BD1336" i="6"/>
  <c r="BC1336" i="6"/>
  <c r="BA1336" i="6"/>
  <c r="AZ1336" i="6"/>
  <c r="AY1336" i="6"/>
  <c r="AW1336" i="6"/>
  <c r="AV1336" i="6"/>
  <c r="AU1336" i="6"/>
  <c r="AX1336" i="6" s="1"/>
  <c r="AS1336" i="6"/>
  <c r="AR1336" i="6"/>
  <c r="AQ1336" i="6"/>
  <c r="AO1336" i="6"/>
  <c r="AN1336" i="6"/>
  <c r="AM1336" i="6"/>
  <c r="AK1336" i="6"/>
  <c r="AJ1336" i="6"/>
  <c r="AI1336" i="6"/>
  <c r="AL1336" i="6" s="1"/>
  <c r="BE1335" i="6"/>
  <c r="BD1335" i="6"/>
  <c r="BC1335" i="6"/>
  <c r="BF1335" i="6" s="1"/>
  <c r="BA1335" i="6"/>
  <c r="AZ1335" i="6"/>
  <c r="AY1335" i="6"/>
  <c r="AW1335" i="6"/>
  <c r="AV1335" i="6"/>
  <c r="AU1335" i="6"/>
  <c r="AS1335" i="6"/>
  <c r="AR1335" i="6"/>
  <c r="AQ1335" i="6"/>
  <c r="AT1335" i="6" s="1"/>
  <c r="AO1335" i="6"/>
  <c r="AP1335" i="6" s="1"/>
  <c r="AN1335" i="6"/>
  <c r="AM1335" i="6"/>
  <c r="AK1335" i="6"/>
  <c r="AJ1335" i="6"/>
  <c r="AI1335" i="6"/>
  <c r="AL1335" i="6" s="1"/>
  <c r="BE1334" i="6"/>
  <c r="BD1334" i="6"/>
  <c r="BC1334" i="6"/>
  <c r="BA1334" i="6"/>
  <c r="AZ1334" i="6"/>
  <c r="AY1334" i="6"/>
  <c r="AW1334" i="6"/>
  <c r="AV1334" i="6"/>
  <c r="AU1334" i="6"/>
  <c r="AX1334" i="6" s="1"/>
  <c r="AS1334" i="6"/>
  <c r="AR1334" i="6"/>
  <c r="AQ1334" i="6"/>
  <c r="AT1334" i="6" s="1"/>
  <c r="AO1334" i="6"/>
  <c r="AN1334" i="6"/>
  <c r="AM1334" i="6"/>
  <c r="AK1334" i="6"/>
  <c r="AJ1334" i="6"/>
  <c r="AI1334" i="6"/>
  <c r="BE1333" i="6"/>
  <c r="BD1333" i="6"/>
  <c r="BC1333" i="6"/>
  <c r="BF1333" i="6" s="1"/>
  <c r="BA1333" i="6"/>
  <c r="AZ1333" i="6"/>
  <c r="AY1333" i="6"/>
  <c r="AW1333" i="6"/>
  <c r="AV1333" i="6"/>
  <c r="AX1333" i="6" s="1"/>
  <c r="AU1333" i="6"/>
  <c r="AS1333" i="6"/>
  <c r="AR1333" i="6"/>
  <c r="AQ1333" i="6"/>
  <c r="AO1333" i="6"/>
  <c r="AN1333" i="6"/>
  <c r="AM1333" i="6"/>
  <c r="AP1333" i="6"/>
  <c r="AK1333" i="6"/>
  <c r="AL1333" i="6" s="1"/>
  <c r="AJ1333" i="6"/>
  <c r="AI1333" i="6"/>
  <c r="BE1332" i="6"/>
  <c r="BD1332" i="6"/>
  <c r="BC1332" i="6"/>
  <c r="BF1332" i="6" s="1"/>
  <c r="BA1332" i="6"/>
  <c r="AZ1332" i="6"/>
  <c r="AY1332" i="6"/>
  <c r="AW1332" i="6"/>
  <c r="AV1332" i="6"/>
  <c r="AU1332" i="6"/>
  <c r="AS1332" i="6"/>
  <c r="AR1332" i="6"/>
  <c r="AT1332" i="6" s="1"/>
  <c r="AQ1332" i="6"/>
  <c r="AO1332" i="6"/>
  <c r="AN1332" i="6"/>
  <c r="AM1332" i="6"/>
  <c r="AP1332" i="6" s="1"/>
  <c r="AK1332" i="6"/>
  <c r="AL1332" i="6" s="1"/>
  <c r="AJ1332" i="6"/>
  <c r="AI1332" i="6"/>
  <c r="BE1331" i="6"/>
  <c r="BD1331" i="6"/>
  <c r="BC1331" i="6"/>
  <c r="BF1331" i="6"/>
  <c r="BA1331" i="6"/>
  <c r="AZ1331" i="6"/>
  <c r="AY1331" i="6"/>
  <c r="AW1331" i="6"/>
  <c r="AV1331" i="6"/>
  <c r="AU1331" i="6"/>
  <c r="AX1331" i="6"/>
  <c r="AS1331" i="6"/>
  <c r="AT1331" i="6" s="1"/>
  <c r="AR1331" i="6"/>
  <c r="AQ1331" i="6"/>
  <c r="AO1331" i="6"/>
  <c r="AN1331" i="6"/>
  <c r="AM1331" i="6"/>
  <c r="AK1331" i="6"/>
  <c r="AJ1331" i="6"/>
  <c r="AI1331" i="6"/>
  <c r="BE1330" i="6"/>
  <c r="BD1330" i="6"/>
  <c r="BC1330" i="6"/>
  <c r="BF1330" i="6" s="1"/>
  <c r="BA1330" i="6"/>
  <c r="AZ1330" i="6"/>
  <c r="AY1330" i="6"/>
  <c r="BB1330" i="6" s="1"/>
  <c r="AW1330" i="6"/>
  <c r="AV1330" i="6"/>
  <c r="AX1330" i="6" s="1"/>
  <c r="AU1330" i="6"/>
  <c r="AS1330" i="6"/>
  <c r="AR1330" i="6"/>
  <c r="AQ1330" i="6"/>
  <c r="AO1330" i="6"/>
  <c r="AN1330" i="6"/>
  <c r="AM1330" i="6"/>
  <c r="AK1330" i="6"/>
  <c r="AJ1330" i="6"/>
  <c r="AI1330" i="6"/>
  <c r="AL1330" i="6" s="1"/>
  <c r="BE1329" i="6"/>
  <c r="BD1329" i="6"/>
  <c r="BC1329" i="6"/>
  <c r="BA1329" i="6"/>
  <c r="AZ1329" i="6"/>
  <c r="AY1329" i="6"/>
  <c r="AW1329" i="6"/>
  <c r="AV1329" i="6"/>
  <c r="AU1329" i="6"/>
  <c r="AX1329" i="6" s="1"/>
  <c r="AS1329" i="6"/>
  <c r="AR1329" i="6"/>
  <c r="AT1329" i="6" s="1"/>
  <c r="AQ1329" i="6"/>
  <c r="AO1329" i="6"/>
  <c r="AN1329" i="6"/>
  <c r="AP1329" i="6" s="1"/>
  <c r="AM1329" i="6"/>
  <c r="AK1329" i="6"/>
  <c r="AJ1329" i="6"/>
  <c r="AI1329" i="6"/>
  <c r="BE1328" i="6"/>
  <c r="BD1328" i="6"/>
  <c r="BC1328" i="6"/>
  <c r="BF1328" i="6"/>
  <c r="BA1328" i="6"/>
  <c r="AZ1328" i="6"/>
  <c r="BB1328" i="6" s="1"/>
  <c r="AY1328" i="6"/>
  <c r="AW1328" i="6"/>
  <c r="AV1328" i="6"/>
  <c r="AX1328" i="6" s="1"/>
  <c r="AU1328" i="6"/>
  <c r="AS1328" i="6"/>
  <c r="AR1328" i="6"/>
  <c r="AQ1328" i="6"/>
  <c r="AO1328" i="6"/>
  <c r="AN1328" i="6"/>
  <c r="AM1328" i="6"/>
  <c r="AK1328" i="6"/>
  <c r="AJ1328" i="6"/>
  <c r="AI1328" i="6"/>
  <c r="AL1328" i="6" s="1"/>
  <c r="BE1327" i="6"/>
  <c r="BD1327" i="6"/>
  <c r="BC1327" i="6"/>
  <c r="BF1327" i="6"/>
  <c r="BA1327" i="6"/>
  <c r="AZ1327" i="6"/>
  <c r="AY1327" i="6"/>
  <c r="AW1327" i="6"/>
  <c r="AV1327" i="6"/>
  <c r="AU1327" i="6"/>
  <c r="AX1327" i="6"/>
  <c r="AS1327" i="6"/>
  <c r="AR1327" i="6"/>
  <c r="AT1327" i="6" s="1"/>
  <c r="AQ1327" i="6"/>
  <c r="AO1327" i="6"/>
  <c r="AN1327" i="6"/>
  <c r="AM1327" i="6"/>
  <c r="AP1327" i="6" s="1"/>
  <c r="AK1327" i="6"/>
  <c r="AL1327" i="6" s="1"/>
  <c r="AJ1327" i="6"/>
  <c r="AI1327" i="6"/>
  <c r="BE1326" i="6"/>
  <c r="BD1326" i="6"/>
  <c r="BC1326" i="6"/>
  <c r="BA1326" i="6"/>
  <c r="AZ1326" i="6"/>
  <c r="AY1326" i="6"/>
  <c r="BB1326" i="6" s="1"/>
  <c r="AW1326" i="6"/>
  <c r="AV1326" i="6"/>
  <c r="AU1326" i="6"/>
  <c r="AX1326" i="6" s="1"/>
  <c r="AS1326" i="6"/>
  <c r="AR1326" i="6"/>
  <c r="AT1326" i="6" s="1"/>
  <c r="AQ1326" i="6"/>
  <c r="AO1326" i="6"/>
  <c r="AP1326" i="6" s="1"/>
  <c r="AN1326" i="6"/>
  <c r="AM1326" i="6"/>
  <c r="AK1326" i="6"/>
  <c r="AJ1326" i="6"/>
  <c r="AI1326" i="6"/>
  <c r="BE1325" i="6"/>
  <c r="BD1325" i="6"/>
  <c r="BC1325" i="6"/>
  <c r="BF1325" i="6" s="1"/>
  <c r="BA1325" i="6"/>
  <c r="AZ1325" i="6"/>
  <c r="AY1325" i="6"/>
  <c r="BB1325" i="6" s="1"/>
  <c r="AW1325" i="6"/>
  <c r="AV1325" i="6"/>
  <c r="AU1325" i="6"/>
  <c r="AS1325" i="6"/>
  <c r="AR1325" i="6"/>
  <c r="AQ1325" i="6"/>
  <c r="AO1325" i="6"/>
  <c r="AN1325" i="6"/>
  <c r="AM1325" i="6"/>
  <c r="AP1325" i="6" s="1"/>
  <c r="AK1325" i="6"/>
  <c r="AJ1325" i="6"/>
  <c r="AI1325" i="6"/>
  <c r="AL1325" i="6" s="1"/>
  <c r="BE1324" i="6"/>
  <c r="BD1324" i="6"/>
  <c r="BC1324" i="6"/>
  <c r="BA1324" i="6"/>
  <c r="AZ1324" i="6"/>
  <c r="AY1324" i="6"/>
  <c r="AW1324" i="6"/>
  <c r="AV1324" i="6"/>
  <c r="AU1324" i="6"/>
  <c r="AX1324" i="6" s="1"/>
  <c r="AS1324" i="6"/>
  <c r="AR1324" i="6"/>
  <c r="AT1324" i="6" s="1"/>
  <c r="AQ1324" i="6"/>
  <c r="AO1324" i="6"/>
  <c r="AN1324" i="6"/>
  <c r="AP1324" i="6" s="1"/>
  <c r="AM1324" i="6"/>
  <c r="AK1324" i="6"/>
  <c r="AJ1324" i="6"/>
  <c r="AI1324" i="6"/>
  <c r="BE1323" i="6"/>
  <c r="BD1323" i="6"/>
  <c r="BC1323" i="6"/>
  <c r="BF1323" i="6"/>
  <c r="BA1323" i="6"/>
  <c r="AZ1323" i="6"/>
  <c r="AY1323" i="6"/>
  <c r="AW1323" i="6"/>
  <c r="AV1323" i="6"/>
  <c r="AU1323" i="6"/>
  <c r="AX1323" i="6" s="1"/>
  <c r="AS1323" i="6"/>
  <c r="AR1323" i="6"/>
  <c r="AQ1323" i="6"/>
  <c r="AO1323" i="6"/>
  <c r="AN1323" i="6"/>
  <c r="AM1323" i="6"/>
  <c r="AK1323" i="6"/>
  <c r="AJ1323" i="6"/>
  <c r="AI1323" i="6"/>
  <c r="AL1323" i="6" s="1"/>
  <c r="BE1322" i="6"/>
  <c r="BD1322" i="6"/>
  <c r="BC1322" i="6"/>
  <c r="BF1322" i="6" s="1"/>
  <c r="BA1322" i="6"/>
  <c r="AZ1322" i="6"/>
  <c r="AY1322" i="6"/>
  <c r="AW1322" i="6"/>
  <c r="AV1322" i="6"/>
  <c r="AU1322" i="6"/>
  <c r="AX1322" i="6"/>
  <c r="AS1322" i="6"/>
  <c r="AR1322" i="6"/>
  <c r="AQ1322" i="6"/>
  <c r="AT1322" i="6" s="1"/>
  <c r="AO1322" i="6"/>
  <c r="AN1322" i="6"/>
  <c r="AM1322" i="6"/>
  <c r="AP1322" i="6"/>
  <c r="AK1322" i="6"/>
  <c r="AJ1322" i="6"/>
  <c r="AI1322" i="6"/>
  <c r="BE1321" i="6"/>
  <c r="BD1321" i="6"/>
  <c r="BC1321" i="6"/>
  <c r="BA1321" i="6"/>
  <c r="AZ1321" i="6"/>
  <c r="AY1321" i="6"/>
  <c r="BB1321" i="6" s="1"/>
  <c r="AW1321" i="6"/>
  <c r="AV1321" i="6"/>
  <c r="AU1321" i="6"/>
  <c r="AX1321" i="6" s="1"/>
  <c r="AS1321" i="6"/>
  <c r="AT1321" i="6" s="1"/>
  <c r="AR1321" i="6"/>
  <c r="AQ1321" i="6"/>
  <c r="AO1321" i="6"/>
  <c r="AN1321" i="6"/>
  <c r="AM1321" i="6"/>
  <c r="AP1321" i="6"/>
  <c r="AK1321" i="6"/>
  <c r="AJ1321" i="6"/>
  <c r="AI1321" i="6"/>
  <c r="AL1321" i="6" s="1"/>
  <c r="BE1320" i="6"/>
  <c r="BD1320" i="6"/>
  <c r="BC1320" i="6"/>
  <c r="BF1320" i="6"/>
  <c r="BA1320" i="6"/>
  <c r="BB1320" i="6" s="1"/>
  <c r="AZ1320" i="6"/>
  <c r="AY1320" i="6"/>
  <c r="AW1320" i="6"/>
  <c r="AV1320" i="6"/>
  <c r="AU1320" i="6"/>
  <c r="AS1320" i="6"/>
  <c r="AR1320" i="6"/>
  <c r="AQ1320" i="6"/>
  <c r="AT1320" i="6"/>
  <c r="AO1320" i="6"/>
  <c r="AP1320" i="6" s="1"/>
  <c r="AN1320" i="6"/>
  <c r="AM1320" i="6"/>
  <c r="AK1320" i="6"/>
  <c r="AJ1320" i="6"/>
  <c r="AL1320" i="6" s="1"/>
  <c r="AI1320" i="6"/>
  <c r="BE1319" i="6"/>
  <c r="BD1319" i="6"/>
  <c r="BC1319" i="6"/>
  <c r="BA1319" i="6"/>
  <c r="AZ1319" i="6"/>
  <c r="AY1319" i="6"/>
  <c r="AW1319" i="6"/>
  <c r="AV1319" i="6"/>
  <c r="AX1319" i="6" s="1"/>
  <c r="AU1319" i="6"/>
  <c r="AS1319" i="6"/>
  <c r="AR1319" i="6"/>
  <c r="AQ1319" i="6"/>
  <c r="AT1319" i="6" s="1"/>
  <c r="AO1319" i="6"/>
  <c r="AP1319" i="6" s="1"/>
  <c r="AN1319" i="6"/>
  <c r="AM1319" i="6"/>
  <c r="AK1319" i="6"/>
  <c r="AJ1319" i="6"/>
  <c r="AI1319" i="6"/>
  <c r="BE1318" i="6"/>
  <c r="BD1318" i="6"/>
  <c r="BC1318" i="6"/>
  <c r="BF1318" i="6" s="1"/>
  <c r="BA1318" i="6"/>
  <c r="AZ1318" i="6"/>
  <c r="AY1318" i="6"/>
  <c r="AW1318" i="6"/>
  <c r="AV1318" i="6"/>
  <c r="AU1318" i="6"/>
  <c r="AX1318" i="6" s="1"/>
  <c r="AS1318" i="6"/>
  <c r="AR1318" i="6"/>
  <c r="AQ1318" i="6"/>
  <c r="AO1318" i="6"/>
  <c r="AN1318" i="6"/>
  <c r="AM1318" i="6"/>
  <c r="AK1318" i="6"/>
  <c r="AJ1318" i="6"/>
  <c r="AI1318" i="6"/>
  <c r="AL1318" i="6" s="1"/>
  <c r="BE1317" i="6"/>
  <c r="BD1317" i="6"/>
  <c r="BC1317" i="6"/>
  <c r="BA1317" i="6"/>
  <c r="AZ1317" i="6"/>
  <c r="BB1317" i="6" s="1"/>
  <c r="AY1317" i="6"/>
  <c r="AW1317" i="6"/>
  <c r="AV1317" i="6"/>
  <c r="AU1317" i="6"/>
  <c r="AS1317" i="6"/>
  <c r="AR1317" i="6"/>
  <c r="AQ1317" i="6"/>
  <c r="AO1317" i="6"/>
  <c r="AN1317" i="6"/>
  <c r="AM1317" i="6"/>
  <c r="AK1317" i="6"/>
  <c r="AJ1317" i="6"/>
  <c r="AI1317" i="6"/>
  <c r="AL1317" i="6" s="1"/>
  <c r="BE1316" i="6"/>
  <c r="BD1316" i="6"/>
  <c r="BC1316" i="6"/>
  <c r="BA1316" i="6"/>
  <c r="AZ1316" i="6"/>
  <c r="AY1316" i="6"/>
  <c r="AW1316" i="6"/>
  <c r="AV1316" i="6"/>
  <c r="AU1316" i="6"/>
  <c r="AS1316" i="6"/>
  <c r="AR1316" i="6"/>
  <c r="AQ1316" i="6"/>
  <c r="AO1316" i="6"/>
  <c r="AN1316" i="6"/>
  <c r="AM1316" i="6"/>
  <c r="AP1316" i="6" s="1"/>
  <c r="AK1316" i="6"/>
  <c r="AJ1316" i="6"/>
  <c r="AI1316" i="6"/>
  <c r="BE1315" i="6"/>
  <c r="BD1315" i="6"/>
  <c r="BC1315" i="6"/>
  <c r="BA1315" i="6"/>
  <c r="AZ1315" i="6"/>
  <c r="AY1315" i="6"/>
  <c r="BB1315" i="6" s="1"/>
  <c r="AW1315" i="6"/>
  <c r="AV1315" i="6"/>
  <c r="AX1315" i="6" s="1"/>
  <c r="AU1315" i="6"/>
  <c r="AS1315" i="6"/>
  <c r="AR1315" i="6"/>
  <c r="AT1315" i="6" s="1"/>
  <c r="AQ1315" i="6"/>
  <c r="AO1315" i="6"/>
  <c r="AN1315" i="6"/>
  <c r="AM1315" i="6"/>
  <c r="AK1315" i="6"/>
  <c r="AJ1315" i="6"/>
  <c r="AI1315" i="6"/>
  <c r="BE1314" i="6"/>
  <c r="BD1314" i="6"/>
  <c r="BF1314" i="6" s="1"/>
  <c r="BC1314" i="6"/>
  <c r="BA1314" i="6"/>
  <c r="AZ1314" i="6"/>
  <c r="AY1314" i="6"/>
  <c r="AW1314" i="6"/>
  <c r="AX1314" i="6" s="1"/>
  <c r="AV1314" i="6"/>
  <c r="AU1314" i="6"/>
  <c r="AS1314" i="6"/>
  <c r="AR1314" i="6"/>
  <c r="AQ1314" i="6"/>
  <c r="AO1314" i="6"/>
  <c r="AN1314" i="6"/>
  <c r="AM1314" i="6"/>
  <c r="AP1314" i="6" s="1"/>
  <c r="AK1314" i="6"/>
  <c r="AL1314" i="6" s="1"/>
  <c r="AJ1314" i="6"/>
  <c r="AI1314" i="6"/>
  <c r="BE1313" i="6"/>
  <c r="BD1313" i="6"/>
  <c r="BC1313" i="6"/>
  <c r="BF1313" i="6" s="1"/>
  <c r="BA1313" i="6"/>
  <c r="AZ1313" i="6"/>
  <c r="AY1313" i="6"/>
  <c r="AW1313" i="6"/>
  <c r="AV1313" i="6"/>
  <c r="AU1313" i="6"/>
  <c r="AS1313" i="6"/>
  <c r="AR1313" i="6"/>
  <c r="AQ1313" i="6"/>
  <c r="AT1313" i="6" s="1"/>
  <c r="AO1313" i="6"/>
  <c r="AN1313" i="6"/>
  <c r="AP1313" i="6" s="1"/>
  <c r="AM1313" i="6"/>
  <c r="AK1313" i="6"/>
  <c r="AJ1313" i="6"/>
  <c r="AL1313" i="6" s="1"/>
  <c r="AI1313" i="6"/>
  <c r="BE1312" i="6"/>
  <c r="BD1312" i="6"/>
  <c r="BC1312" i="6"/>
  <c r="BA1312" i="6"/>
  <c r="AZ1312" i="6"/>
  <c r="AY1312" i="6"/>
  <c r="AW1312" i="6"/>
  <c r="AV1312" i="6"/>
  <c r="AU1312" i="6"/>
  <c r="AS1312" i="6"/>
  <c r="AR1312" i="6"/>
  <c r="AQ1312" i="6"/>
  <c r="AT1312" i="6" s="1"/>
  <c r="AO1312" i="6"/>
  <c r="AP1312" i="6" s="1"/>
  <c r="AN1312" i="6"/>
  <c r="AM1312" i="6"/>
  <c r="AK1312" i="6"/>
  <c r="AJ1312" i="6"/>
  <c r="AI1312" i="6"/>
  <c r="BE1311" i="6"/>
  <c r="BD1311" i="6"/>
  <c r="BC1311" i="6"/>
  <c r="BF1311" i="6" s="1"/>
  <c r="BA1311" i="6"/>
  <c r="AZ1311" i="6"/>
  <c r="AY1311" i="6"/>
  <c r="AW1311" i="6"/>
  <c r="AV1311" i="6"/>
  <c r="AU1311" i="6"/>
  <c r="AX1311" i="6" s="1"/>
  <c r="AS1311" i="6"/>
  <c r="AR1311" i="6"/>
  <c r="AQ1311" i="6"/>
  <c r="AO1311" i="6"/>
  <c r="AN1311" i="6"/>
  <c r="AM1311" i="6"/>
  <c r="AK1311" i="6"/>
  <c r="AJ1311" i="6"/>
  <c r="AI1311" i="6"/>
  <c r="AL1311" i="6" s="1"/>
  <c r="BE1310" i="6"/>
  <c r="BD1310" i="6"/>
  <c r="BF1310" i="6" s="1"/>
  <c r="BC1310" i="6"/>
  <c r="BA1310" i="6"/>
  <c r="AZ1310" i="6"/>
  <c r="AY1310" i="6"/>
  <c r="AW1310" i="6"/>
  <c r="AV1310" i="6"/>
  <c r="AU1310" i="6"/>
  <c r="AS1310" i="6"/>
  <c r="AR1310" i="6"/>
  <c r="AQ1310" i="6"/>
  <c r="AO1310" i="6"/>
  <c r="AN1310" i="6"/>
  <c r="AP1310" i="6" s="1"/>
  <c r="AM1310" i="6"/>
  <c r="AK1310" i="6"/>
  <c r="AJ1310" i="6"/>
  <c r="AI1310" i="6"/>
  <c r="AL1310" i="6" s="1"/>
  <c r="BE1309" i="6"/>
  <c r="BF1309" i="6" s="1"/>
  <c r="BD1309" i="6"/>
  <c r="BC1309" i="6"/>
  <c r="BA1309" i="6"/>
  <c r="AZ1309" i="6"/>
  <c r="AY1309" i="6"/>
  <c r="AW1309" i="6"/>
  <c r="AV1309" i="6"/>
  <c r="AU1309" i="6"/>
  <c r="AX1309" i="6" s="1"/>
  <c r="AS1309" i="6"/>
  <c r="AR1309" i="6"/>
  <c r="AQ1309" i="6"/>
  <c r="AO1309" i="6"/>
  <c r="AN1309" i="6"/>
  <c r="AM1309" i="6"/>
  <c r="AP1309" i="6" s="1"/>
  <c r="AK1309" i="6"/>
  <c r="AJ1309" i="6"/>
  <c r="AI1309" i="6"/>
  <c r="BE1308" i="6"/>
  <c r="BD1308" i="6"/>
  <c r="BC1308" i="6"/>
  <c r="BA1308" i="6"/>
  <c r="AZ1308" i="6"/>
  <c r="AY1308" i="6"/>
  <c r="BB1308" i="6" s="1"/>
  <c r="AW1308" i="6"/>
  <c r="AV1308" i="6"/>
  <c r="AX1308" i="6" s="1"/>
  <c r="AU1308" i="6"/>
  <c r="AS1308" i="6"/>
  <c r="AR1308" i="6"/>
  <c r="AT1308" i="6" s="1"/>
  <c r="AQ1308" i="6"/>
  <c r="AO1308" i="6"/>
  <c r="AP1308" i="6" s="1"/>
  <c r="AN1308" i="6"/>
  <c r="AM1308" i="6"/>
  <c r="AK1308" i="6"/>
  <c r="AJ1308" i="6"/>
  <c r="AI1308" i="6"/>
  <c r="AL1308" i="6" s="1"/>
  <c r="BE1307" i="6"/>
  <c r="BD1307" i="6"/>
  <c r="BC1307" i="6"/>
  <c r="BA1307" i="6"/>
  <c r="AZ1307" i="6"/>
  <c r="AY1307" i="6"/>
  <c r="AW1307" i="6"/>
  <c r="AV1307" i="6"/>
  <c r="AU1307" i="6"/>
  <c r="AS1307" i="6"/>
  <c r="AR1307" i="6"/>
  <c r="AQ1307" i="6"/>
  <c r="AO1307" i="6"/>
  <c r="AN1307" i="6"/>
  <c r="AM1307" i="6"/>
  <c r="AP1307" i="6" s="1"/>
  <c r="AK1307" i="6"/>
  <c r="AJ1307" i="6"/>
  <c r="AI1307" i="6"/>
  <c r="AL1307" i="6" s="1"/>
  <c r="BE1306" i="6"/>
  <c r="BF1306" i="6" s="1"/>
  <c r="BD1306" i="6"/>
  <c r="BC1306" i="6"/>
  <c r="BA1306" i="6"/>
  <c r="AZ1306" i="6"/>
  <c r="AY1306" i="6"/>
  <c r="AW1306" i="6"/>
  <c r="AV1306" i="6"/>
  <c r="AU1306" i="6"/>
  <c r="AS1306" i="6"/>
  <c r="AR1306" i="6"/>
  <c r="AQ1306" i="6"/>
  <c r="AO1306" i="6"/>
  <c r="AN1306" i="6"/>
  <c r="AM1306" i="6"/>
  <c r="AK1306" i="6"/>
  <c r="AJ1306" i="6"/>
  <c r="AI1306" i="6"/>
  <c r="BE1305" i="6"/>
  <c r="BD1305" i="6"/>
  <c r="BC1305" i="6"/>
  <c r="BA1305" i="6"/>
  <c r="AZ1305" i="6"/>
  <c r="AY1305" i="6"/>
  <c r="BB1305" i="6" s="1"/>
  <c r="AW1305" i="6"/>
  <c r="AV1305" i="6"/>
  <c r="AU1305" i="6"/>
  <c r="AS1305" i="6"/>
  <c r="AR1305" i="6"/>
  <c r="AT1305" i="6" s="1"/>
  <c r="AQ1305" i="6"/>
  <c r="AO1305" i="6"/>
  <c r="AN1305" i="6"/>
  <c r="AM1305" i="6"/>
  <c r="AK1305" i="6"/>
  <c r="AJ1305" i="6"/>
  <c r="AI1305" i="6"/>
  <c r="AV1304" i="6"/>
  <c r="AU1304" i="6"/>
  <c r="AS1304" i="6"/>
  <c r="AR1304" i="6"/>
  <c r="AQ1304" i="6"/>
  <c r="AT1304" i="6" s="1"/>
  <c r="AO1304" i="6"/>
  <c r="AP1304" i="6" s="1"/>
  <c r="AN1304" i="6"/>
  <c r="AM1304" i="6"/>
  <c r="AK1304" i="6"/>
  <c r="AJ1304" i="6"/>
  <c r="AI1304" i="6"/>
  <c r="BC1303" i="6"/>
  <c r="BD1303" i="6"/>
  <c r="BE1303" i="6"/>
  <c r="BF1303" i="6"/>
  <c r="AD1297" i="6"/>
  <c r="AC1297" i="6"/>
  <c r="AB1297" i="6"/>
  <c r="AA1297" i="6"/>
  <c r="Z1297" i="6"/>
  <c r="Y1297" i="6"/>
  <c r="X1297" i="6"/>
  <c r="W1297" i="6"/>
  <c r="V1297" i="6"/>
  <c r="U1297" i="6"/>
  <c r="T1297" i="6"/>
  <c r="S1297" i="6"/>
  <c r="R1297" i="6"/>
  <c r="Q1297" i="6"/>
  <c r="P1297" i="6"/>
  <c r="O1297" i="6"/>
  <c r="N1297" i="6"/>
  <c r="M1297" i="6"/>
  <c r="BE1296" i="6"/>
  <c r="BD1296" i="6"/>
  <c r="BC1296" i="6"/>
  <c r="BA1296" i="6"/>
  <c r="AZ1296" i="6"/>
  <c r="AY1296" i="6"/>
  <c r="BB1296" i="6"/>
  <c r="AW1296" i="6"/>
  <c r="AV1296" i="6"/>
  <c r="AU1296" i="6"/>
  <c r="AS1296" i="6"/>
  <c r="AR1296" i="6"/>
  <c r="AQ1296" i="6"/>
  <c r="AO1296" i="6"/>
  <c r="AN1296" i="6"/>
  <c r="AM1296" i="6"/>
  <c r="AK1296" i="6"/>
  <c r="AJ1296" i="6"/>
  <c r="AI1296" i="6"/>
  <c r="BE1295" i="6"/>
  <c r="BD1295" i="6"/>
  <c r="BC1295" i="6"/>
  <c r="BA1295" i="6"/>
  <c r="AZ1295" i="6"/>
  <c r="AY1295" i="6"/>
  <c r="AW1295" i="6"/>
  <c r="AV1295" i="6"/>
  <c r="AU1295" i="6"/>
  <c r="AS1295" i="6"/>
  <c r="AT1295" i="6" s="1"/>
  <c r="AR1295" i="6"/>
  <c r="AQ1295" i="6"/>
  <c r="AO1295" i="6"/>
  <c r="AN1295" i="6"/>
  <c r="AM1295" i="6"/>
  <c r="AK1295" i="6"/>
  <c r="AJ1295" i="6"/>
  <c r="AI1295" i="6"/>
  <c r="BE1294" i="6"/>
  <c r="BD1294" i="6"/>
  <c r="BC1294" i="6"/>
  <c r="BA1294" i="6"/>
  <c r="AZ1294" i="6"/>
  <c r="BB1294" i="6" s="1"/>
  <c r="AY1294" i="6"/>
  <c r="AW1294" i="6"/>
  <c r="AV1294" i="6"/>
  <c r="AU1294" i="6"/>
  <c r="AX1294" i="6" s="1"/>
  <c r="AS1294" i="6"/>
  <c r="AR1294" i="6"/>
  <c r="AQ1294" i="6"/>
  <c r="AO1294" i="6"/>
  <c r="AN1294" i="6"/>
  <c r="AM1294" i="6"/>
  <c r="AK1294" i="6"/>
  <c r="AJ1294" i="6"/>
  <c r="AI1294" i="6"/>
  <c r="AL1294" i="6"/>
  <c r="BE1293" i="6"/>
  <c r="BD1293" i="6"/>
  <c r="BC1293" i="6"/>
  <c r="BA1293" i="6"/>
  <c r="BB1293" i="6" s="1"/>
  <c r="AZ1293" i="6"/>
  <c r="AY1293" i="6"/>
  <c r="AW1293" i="6"/>
  <c r="AV1293" i="6"/>
  <c r="AU1293" i="6"/>
  <c r="AS1293" i="6"/>
  <c r="AR1293" i="6"/>
  <c r="AQ1293" i="6"/>
  <c r="AO1293" i="6"/>
  <c r="AN1293" i="6"/>
  <c r="AP1293" i="6" s="1"/>
  <c r="AM1293" i="6"/>
  <c r="AK1293" i="6"/>
  <c r="AJ1293" i="6"/>
  <c r="AI1293" i="6"/>
  <c r="AL1293" i="6" s="1"/>
  <c r="BE1292" i="6"/>
  <c r="BD1292" i="6"/>
  <c r="BC1292" i="6"/>
  <c r="BA1292" i="6"/>
  <c r="AZ1292" i="6"/>
  <c r="AY1292" i="6"/>
  <c r="BB1292" i="6" s="1"/>
  <c r="AW1292" i="6"/>
  <c r="AV1292" i="6"/>
  <c r="AU1292" i="6"/>
  <c r="AX1292" i="6" s="1"/>
  <c r="AS1292" i="6"/>
  <c r="AR1292" i="6"/>
  <c r="AQ1292" i="6"/>
  <c r="AT1292" i="6" s="1"/>
  <c r="AO1292" i="6"/>
  <c r="AP1292" i="6" s="1"/>
  <c r="AN1292" i="6"/>
  <c r="AM1292" i="6"/>
  <c r="AK1292" i="6"/>
  <c r="AJ1292" i="6"/>
  <c r="AI1292" i="6"/>
  <c r="BE1291" i="6"/>
  <c r="BD1291" i="6"/>
  <c r="BC1291" i="6"/>
  <c r="BA1291" i="6"/>
  <c r="AZ1291" i="6"/>
  <c r="BB1291" i="6" s="1"/>
  <c r="AY1291" i="6"/>
  <c r="AW1291" i="6"/>
  <c r="AV1291" i="6"/>
  <c r="AU1291" i="6"/>
  <c r="AX1291" i="6" s="1"/>
  <c r="AS1291" i="6"/>
  <c r="AR1291" i="6"/>
  <c r="AT1291" i="6" s="1"/>
  <c r="AQ1291" i="6"/>
  <c r="AO1291" i="6"/>
  <c r="AN1291" i="6"/>
  <c r="AM1291" i="6"/>
  <c r="AK1291" i="6"/>
  <c r="AJ1291" i="6"/>
  <c r="AI1291" i="6"/>
  <c r="AL1291" i="6" s="1"/>
  <c r="BE1290" i="6"/>
  <c r="BD1290" i="6"/>
  <c r="BC1290" i="6"/>
  <c r="BF1290" i="6" s="1"/>
  <c r="BA1290" i="6"/>
  <c r="BB1290" i="6" s="1"/>
  <c r="AZ1290" i="6"/>
  <c r="AY1290" i="6"/>
  <c r="AW1290" i="6"/>
  <c r="AV1290" i="6"/>
  <c r="AU1290" i="6"/>
  <c r="AS1290" i="6"/>
  <c r="AR1290" i="6"/>
  <c r="AQ1290" i="6"/>
  <c r="AO1290" i="6"/>
  <c r="AN1290" i="6"/>
  <c r="AP1290" i="6" s="1"/>
  <c r="AM1290" i="6"/>
  <c r="AK1290" i="6"/>
  <c r="AJ1290" i="6"/>
  <c r="AI1290" i="6"/>
  <c r="AL1290" i="6" s="1"/>
  <c r="BE1289" i="6"/>
  <c r="BD1289" i="6"/>
  <c r="BC1289" i="6"/>
  <c r="BA1289" i="6"/>
  <c r="AZ1289" i="6"/>
  <c r="AY1289" i="6"/>
  <c r="AW1289" i="6"/>
  <c r="AV1289" i="6"/>
  <c r="AU1289" i="6"/>
  <c r="AS1289" i="6"/>
  <c r="AR1289" i="6"/>
  <c r="AQ1289" i="6"/>
  <c r="AT1289" i="6" s="1"/>
  <c r="AO1289" i="6"/>
  <c r="AP1289" i="6" s="1"/>
  <c r="AN1289" i="6"/>
  <c r="AM1289" i="6"/>
  <c r="AK1289" i="6"/>
  <c r="AJ1289" i="6"/>
  <c r="AI1289" i="6"/>
  <c r="BE1288" i="6"/>
  <c r="BD1288" i="6"/>
  <c r="BC1288" i="6"/>
  <c r="BA1288" i="6"/>
  <c r="AZ1288" i="6"/>
  <c r="BB1288" i="6" s="1"/>
  <c r="AY1288" i="6"/>
  <c r="AW1288" i="6"/>
  <c r="AV1288" i="6"/>
  <c r="AX1288" i="6" s="1"/>
  <c r="AU1288" i="6"/>
  <c r="AS1288" i="6"/>
  <c r="AR1288" i="6"/>
  <c r="AQ1288" i="6"/>
  <c r="AO1288" i="6"/>
  <c r="AN1288" i="6"/>
  <c r="AM1288" i="6"/>
  <c r="AK1288" i="6"/>
  <c r="AJ1288" i="6"/>
  <c r="AI1288" i="6"/>
  <c r="AL1288" i="6" s="1"/>
  <c r="BE1287" i="6"/>
  <c r="BD1287" i="6"/>
  <c r="BC1287" i="6"/>
  <c r="BF1287" i="6" s="1"/>
  <c r="BA1287" i="6"/>
  <c r="BB1287" i="6" s="1"/>
  <c r="AZ1287" i="6"/>
  <c r="AY1287" i="6"/>
  <c r="AW1287" i="6"/>
  <c r="AV1287" i="6"/>
  <c r="AU1287" i="6"/>
  <c r="AS1287" i="6"/>
  <c r="AR1287" i="6"/>
  <c r="AQ1287" i="6"/>
  <c r="AT1287" i="6"/>
  <c r="AO1287" i="6"/>
  <c r="AP1287" i="6" s="1"/>
  <c r="AN1287" i="6"/>
  <c r="AM1287" i="6"/>
  <c r="AK1287" i="6"/>
  <c r="AJ1287" i="6"/>
  <c r="AL1287" i="6" s="1"/>
  <c r="AI1287" i="6"/>
  <c r="BE1286" i="6"/>
  <c r="BD1286" i="6"/>
  <c r="BC1286" i="6"/>
  <c r="BA1286" i="6"/>
  <c r="AZ1286" i="6"/>
  <c r="AY1286" i="6"/>
  <c r="AW1286" i="6"/>
  <c r="AV1286" i="6"/>
  <c r="AU1286" i="6"/>
  <c r="AX1286" i="6" s="1"/>
  <c r="AS1286" i="6"/>
  <c r="AR1286" i="6"/>
  <c r="AQ1286" i="6"/>
  <c r="AO1286" i="6"/>
  <c r="AP1286" i="6" s="1"/>
  <c r="AN1286" i="6"/>
  <c r="AM1286" i="6"/>
  <c r="AK1286" i="6"/>
  <c r="AJ1286" i="6"/>
  <c r="AI1286" i="6"/>
  <c r="AL1286" i="6"/>
  <c r="BE1285" i="6"/>
  <c r="BD1285" i="6"/>
  <c r="BC1285" i="6"/>
  <c r="BA1285" i="6"/>
  <c r="BB1285" i="6" s="1"/>
  <c r="AZ1285" i="6"/>
  <c r="AY1285" i="6"/>
  <c r="AW1285" i="6"/>
  <c r="AV1285" i="6"/>
  <c r="AX1285" i="6" s="1"/>
  <c r="AU1285" i="6"/>
  <c r="AS1285" i="6"/>
  <c r="AR1285" i="6"/>
  <c r="AQ1285" i="6"/>
  <c r="AO1285" i="6"/>
  <c r="AN1285" i="6"/>
  <c r="AM1285" i="6"/>
  <c r="AK1285" i="6"/>
  <c r="AJ1285" i="6"/>
  <c r="AI1285" i="6"/>
  <c r="AL1285" i="6" s="1"/>
  <c r="BE1284" i="6"/>
  <c r="BD1284" i="6"/>
  <c r="BC1284" i="6"/>
  <c r="BF1284" i="6" s="1"/>
  <c r="BA1284" i="6"/>
  <c r="BB1284" i="6" s="1"/>
  <c r="AZ1284" i="6"/>
  <c r="AY1284" i="6"/>
  <c r="AW1284" i="6"/>
  <c r="AV1284" i="6"/>
  <c r="AU1284" i="6"/>
  <c r="AS1284" i="6"/>
  <c r="AR1284" i="6"/>
  <c r="AQ1284" i="6"/>
  <c r="AO1284" i="6"/>
  <c r="AP1284" i="6" s="1"/>
  <c r="AN1284" i="6"/>
  <c r="AM1284" i="6"/>
  <c r="AK1284" i="6"/>
  <c r="AJ1284" i="6"/>
  <c r="AL1284" i="6" s="1"/>
  <c r="AI1284" i="6"/>
  <c r="BE1283" i="6"/>
  <c r="BD1283" i="6"/>
  <c r="BC1283" i="6"/>
  <c r="BA1283" i="6"/>
  <c r="AZ1283" i="6"/>
  <c r="AY1283" i="6"/>
  <c r="AW1283" i="6"/>
  <c r="AV1283" i="6"/>
  <c r="AU1283" i="6"/>
  <c r="AX1283" i="6" s="1"/>
  <c r="AS1283" i="6"/>
  <c r="AR1283" i="6"/>
  <c r="AQ1283" i="6"/>
  <c r="AT1283" i="6"/>
  <c r="AO1283" i="6"/>
  <c r="AN1283" i="6"/>
  <c r="AM1283" i="6"/>
  <c r="AK1283" i="6"/>
  <c r="AJ1283" i="6"/>
  <c r="AI1283" i="6"/>
  <c r="BE1282" i="6"/>
  <c r="BD1282" i="6"/>
  <c r="BC1282" i="6"/>
  <c r="BA1282" i="6"/>
  <c r="BB1282" i="6" s="1"/>
  <c r="AZ1282" i="6"/>
  <c r="AY1282" i="6"/>
  <c r="AW1282" i="6"/>
  <c r="AV1282" i="6"/>
  <c r="AX1282" i="6" s="1"/>
  <c r="AU1282" i="6"/>
  <c r="AS1282" i="6"/>
  <c r="AR1282" i="6"/>
  <c r="AQ1282" i="6"/>
  <c r="AO1282" i="6"/>
  <c r="AN1282" i="6"/>
  <c r="AM1282" i="6"/>
  <c r="AK1282" i="6"/>
  <c r="AJ1282" i="6"/>
  <c r="AI1282" i="6"/>
  <c r="AL1282" i="6" s="1"/>
  <c r="BE1281" i="6"/>
  <c r="BD1281" i="6"/>
  <c r="BC1281" i="6"/>
  <c r="BF1281" i="6" s="1"/>
  <c r="BA1281" i="6"/>
  <c r="AZ1281" i="6"/>
  <c r="AY1281" i="6"/>
  <c r="AW1281" i="6"/>
  <c r="AV1281" i="6"/>
  <c r="AU1281" i="6"/>
  <c r="AS1281" i="6"/>
  <c r="AR1281" i="6"/>
  <c r="AQ1281" i="6"/>
  <c r="AO1281" i="6"/>
  <c r="AP1281" i="6" s="1"/>
  <c r="AN1281" i="6"/>
  <c r="AM1281" i="6"/>
  <c r="AK1281" i="6"/>
  <c r="AJ1281" i="6"/>
  <c r="AL1281" i="6" s="1"/>
  <c r="AI1281" i="6"/>
  <c r="BE1280" i="6"/>
  <c r="BD1280" i="6"/>
  <c r="BC1280" i="6"/>
  <c r="BA1280" i="6"/>
  <c r="AZ1280" i="6"/>
  <c r="AY1280" i="6"/>
  <c r="BB1280" i="6" s="1"/>
  <c r="AW1280" i="6"/>
  <c r="AV1280" i="6"/>
  <c r="AX1280" i="6" s="1"/>
  <c r="AU1280" i="6"/>
  <c r="AS1280" i="6"/>
  <c r="AR1280" i="6"/>
  <c r="AQ1280" i="6"/>
  <c r="AT1280" i="6" s="1"/>
  <c r="AO1280" i="6"/>
  <c r="AN1280" i="6"/>
  <c r="AM1280" i="6"/>
  <c r="AK1280" i="6"/>
  <c r="AJ1280" i="6"/>
  <c r="AI1280" i="6"/>
  <c r="BE1279" i="6"/>
  <c r="BD1279" i="6"/>
  <c r="BC1279" i="6"/>
  <c r="BA1279" i="6"/>
  <c r="BB1279" i="6" s="1"/>
  <c r="AZ1279" i="6"/>
  <c r="AY1279" i="6"/>
  <c r="AW1279" i="6"/>
  <c r="AV1279" i="6"/>
  <c r="AX1279" i="6" s="1"/>
  <c r="AU1279" i="6"/>
  <c r="AS1279" i="6"/>
  <c r="AR1279" i="6"/>
  <c r="AQ1279" i="6"/>
  <c r="AT1279" i="6" s="1"/>
  <c r="AO1279" i="6"/>
  <c r="AN1279" i="6"/>
  <c r="AM1279" i="6"/>
  <c r="AK1279" i="6"/>
  <c r="AJ1279" i="6"/>
  <c r="AL1279" i="6" s="1"/>
  <c r="AI1279" i="6"/>
  <c r="BE1278" i="6"/>
  <c r="BD1278" i="6"/>
  <c r="BC1278" i="6"/>
  <c r="BF1278" i="6" s="1"/>
  <c r="BA1278" i="6"/>
  <c r="AZ1278" i="6"/>
  <c r="AY1278" i="6"/>
  <c r="AW1278" i="6"/>
  <c r="AV1278" i="6"/>
  <c r="AU1278" i="6"/>
  <c r="AS1278" i="6"/>
  <c r="AR1278" i="6"/>
  <c r="AQ1278" i="6"/>
  <c r="AO1278" i="6"/>
  <c r="AN1278" i="6"/>
  <c r="AM1278" i="6"/>
  <c r="AK1278" i="6"/>
  <c r="AJ1278" i="6"/>
  <c r="AL1278" i="6" s="1"/>
  <c r="AI1278" i="6"/>
  <c r="BE1277" i="6"/>
  <c r="BD1277" i="6"/>
  <c r="BC1277" i="6"/>
  <c r="BA1277" i="6"/>
  <c r="AZ1277" i="6"/>
  <c r="AY1277" i="6"/>
  <c r="AW1277" i="6"/>
  <c r="AV1277" i="6"/>
  <c r="AX1277" i="6" s="1"/>
  <c r="AU1277" i="6"/>
  <c r="AS1277" i="6"/>
  <c r="AR1277" i="6"/>
  <c r="AQ1277" i="6"/>
  <c r="AT1277" i="6" s="1"/>
  <c r="AO1277" i="6"/>
  <c r="AN1277" i="6"/>
  <c r="AM1277" i="6"/>
  <c r="AK1277" i="6"/>
  <c r="AJ1277" i="6"/>
  <c r="AI1277" i="6"/>
  <c r="BE1276" i="6"/>
  <c r="BD1276" i="6"/>
  <c r="BC1276" i="6"/>
  <c r="BA1276" i="6"/>
  <c r="BB1276" i="6" s="1"/>
  <c r="AZ1276" i="6"/>
  <c r="AY1276" i="6"/>
  <c r="AW1276" i="6"/>
  <c r="AV1276" i="6"/>
  <c r="AU1276" i="6"/>
  <c r="AS1276" i="6"/>
  <c r="AR1276" i="6"/>
  <c r="AQ1276" i="6"/>
  <c r="AO1276" i="6"/>
  <c r="AN1276" i="6"/>
  <c r="AM1276" i="6"/>
  <c r="AK1276" i="6"/>
  <c r="AJ1276" i="6"/>
  <c r="AL1276" i="6" s="1"/>
  <c r="AI1276" i="6"/>
  <c r="BE1275" i="6"/>
  <c r="BD1275" i="6"/>
  <c r="BC1275" i="6"/>
  <c r="BF1275" i="6" s="1"/>
  <c r="BA1275" i="6"/>
  <c r="AZ1275" i="6"/>
  <c r="AY1275" i="6"/>
  <c r="AW1275" i="6"/>
  <c r="AV1275" i="6"/>
  <c r="AU1275" i="6"/>
  <c r="AS1275" i="6"/>
  <c r="AR1275" i="6"/>
  <c r="AQ1275" i="6"/>
  <c r="AT1275" i="6"/>
  <c r="AO1275" i="6"/>
  <c r="AN1275" i="6"/>
  <c r="AM1275" i="6"/>
  <c r="AK1275" i="6"/>
  <c r="AL1275" i="6" s="1"/>
  <c r="AJ1275" i="6"/>
  <c r="AI1275" i="6"/>
  <c r="BE1274" i="6"/>
  <c r="BD1274" i="6"/>
  <c r="BC1274" i="6"/>
  <c r="BA1274" i="6"/>
  <c r="AZ1274" i="6"/>
  <c r="AY1274" i="6"/>
  <c r="AW1274" i="6"/>
  <c r="AV1274" i="6"/>
  <c r="AX1274" i="6" s="1"/>
  <c r="AU1274" i="6"/>
  <c r="AS1274" i="6"/>
  <c r="AR1274" i="6"/>
  <c r="AQ1274" i="6"/>
  <c r="AT1274" i="6" s="1"/>
  <c r="AO1274" i="6"/>
  <c r="AN1274" i="6"/>
  <c r="AM1274" i="6"/>
  <c r="AK1274" i="6"/>
  <c r="AJ1274" i="6"/>
  <c r="AI1274" i="6"/>
  <c r="AL1274" i="6" s="1"/>
  <c r="BE1273" i="6"/>
  <c r="BD1273" i="6"/>
  <c r="BC1273" i="6"/>
  <c r="BF1273" i="6" s="1"/>
  <c r="BA1273" i="6"/>
  <c r="AZ1273" i="6"/>
  <c r="AY1273" i="6"/>
  <c r="BB1273" i="6" s="1"/>
  <c r="AW1273" i="6"/>
  <c r="AX1273" i="6" s="1"/>
  <c r="AV1273" i="6"/>
  <c r="AU1273" i="6"/>
  <c r="AS1273" i="6"/>
  <c r="AR1273" i="6"/>
  <c r="AQ1273" i="6"/>
  <c r="AO1273" i="6"/>
  <c r="AN1273" i="6"/>
  <c r="AM1273" i="6"/>
  <c r="AK1273" i="6"/>
  <c r="AJ1273" i="6"/>
  <c r="AL1273" i="6" s="1"/>
  <c r="AI1273" i="6"/>
  <c r="BE1272" i="6"/>
  <c r="BD1272" i="6"/>
  <c r="BC1272" i="6"/>
  <c r="BF1272" i="6" s="1"/>
  <c r="BA1272" i="6"/>
  <c r="AZ1272" i="6"/>
  <c r="AY1272" i="6"/>
  <c r="BB1272" i="6"/>
  <c r="AW1272" i="6"/>
  <c r="AV1272" i="6"/>
  <c r="AU1272" i="6"/>
  <c r="AS1272" i="6"/>
  <c r="AR1272" i="6"/>
  <c r="AQ1272" i="6"/>
  <c r="AT1272" i="6" s="1"/>
  <c r="AO1272" i="6"/>
  <c r="AN1272" i="6"/>
  <c r="AM1272" i="6"/>
  <c r="AP1272" i="6" s="1"/>
  <c r="AK1272" i="6"/>
  <c r="AL1272" i="6" s="1"/>
  <c r="AJ1272" i="6"/>
  <c r="AI1272" i="6"/>
  <c r="BE1271" i="6"/>
  <c r="BD1271" i="6"/>
  <c r="BC1271" i="6"/>
  <c r="BA1271" i="6"/>
  <c r="AZ1271" i="6"/>
  <c r="AY1271" i="6"/>
  <c r="AW1271" i="6"/>
  <c r="AV1271" i="6"/>
  <c r="AX1271" i="6" s="1"/>
  <c r="AU1271" i="6"/>
  <c r="AS1271" i="6"/>
  <c r="AR1271" i="6"/>
  <c r="AQ1271" i="6"/>
  <c r="AT1271" i="6" s="1"/>
  <c r="AO1271" i="6"/>
  <c r="AN1271" i="6"/>
  <c r="AM1271" i="6"/>
  <c r="AK1271" i="6"/>
  <c r="AJ1271" i="6"/>
  <c r="AI1271" i="6"/>
  <c r="BE1270" i="6"/>
  <c r="BD1270" i="6"/>
  <c r="BC1270" i="6"/>
  <c r="BA1270" i="6"/>
  <c r="AZ1270" i="6"/>
  <c r="AY1270" i="6"/>
  <c r="BB1270" i="6" s="1"/>
  <c r="AW1270" i="6"/>
  <c r="AX1270" i="6" s="1"/>
  <c r="AV1270" i="6"/>
  <c r="AU1270" i="6"/>
  <c r="AS1270" i="6"/>
  <c r="AR1270" i="6"/>
  <c r="AQ1270" i="6"/>
  <c r="AO1270" i="6"/>
  <c r="AN1270" i="6"/>
  <c r="AM1270" i="6"/>
  <c r="AK1270" i="6"/>
  <c r="AJ1270" i="6"/>
  <c r="AL1270" i="6" s="1"/>
  <c r="AI1270" i="6"/>
  <c r="BE1269" i="6"/>
  <c r="BD1269" i="6"/>
  <c r="BF1269" i="6" s="1"/>
  <c r="BC1269" i="6"/>
  <c r="BA1269" i="6"/>
  <c r="AZ1269" i="6"/>
  <c r="AY1269" i="6"/>
  <c r="AW1269" i="6"/>
  <c r="AV1269" i="6"/>
  <c r="AU1269" i="6"/>
  <c r="AS1269" i="6"/>
  <c r="AR1269" i="6"/>
  <c r="AQ1269" i="6"/>
  <c r="AT1269" i="6" s="1"/>
  <c r="AO1269" i="6"/>
  <c r="AN1269" i="6"/>
  <c r="AM1269" i="6"/>
  <c r="AP1269" i="6" s="1"/>
  <c r="AK1269" i="6"/>
  <c r="AL1269" i="6" s="1"/>
  <c r="AJ1269" i="6"/>
  <c r="AI1269" i="6"/>
  <c r="BE1268" i="6"/>
  <c r="BD1268" i="6"/>
  <c r="BC1268" i="6"/>
  <c r="BA1268" i="6"/>
  <c r="AZ1268" i="6"/>
  <c r="AY1268" i="6"/>
  <c r="BB1268" i="6"/>
  <c r="AW1268" i="6"/>
  <c r="AX1268" i="6" s="1"/>
  <c r="AV1268" i="6"/>
  <c r="AU1268" i="6"/>
  <c r="AS1268" i="6"/>
  <c r="AR1268" i="6"/>
  <c r="AT1268" i="6" s="1"/>
  <c r="AQ1268" i="6"/>
  <c r="AO1268" i="6"/>
  <c r="AN1268" i="6"/>
  <c r="AM1268" i="6"/>
  <c r="AK1268" i="6"/>
  <c r="AJ1268" i="6"/>
  <c r="AI1268" i="6"/>
  <c r="BE1267" i="6"/>
  <c r="BD1267" i="6"/>
  <c r="BC1267" i="6"/>
  <c r="BF1267" i="6" s="1"/>
  <c r="BA1267" i="6"/>
  <c r="AZ1267" i="6"/>
  <c r="AY1267" i="6"/>
  <c r="AW1267" i="6"/>
  <c r="AX1267" i="6" s="1"/>
  <c r="AV1267" i="6"/>
  <c r="AU1267" i="6"/>
  <c r="AS1267" i="6"/>
  <c r="AR1267" i="6"/>
  <c r="AQ1267" i="6"/>
  <c r="AT1267" i="6"/>
  <c r="AO1267" i="6"/>
  <c r="AN1267" i="6"/>
  <c r="AM1267" i="6"/>
  <c r="AK1267" i="6"/>
  <c r="AL1267" i="6" s="1"/>
  <c r="AJ1267" i="6"/>
  <c r="AI1267" i="6"/>
  <c r="BE1266" i="6"/>
  <c r="BD1266" i="6"/>
  <c r="BF1266" i="6" s="1"/>
  <c r="BC1266" i="6"/>
  <c r="BA1266" i="6"/>
  <c r="AZ1266" i="6"/>
  <c r="AY1266" i="6"/>
  <c r="AW1266" i="6"/>
  <c r="AV1266" i="6"/>
  <c r="AU1266" i="6"/>
  <c r="AS1266" i="6"/>
  <c r="AR1266" i="6"/>
  <c r="AQ1266" i="6"/>
  <c r="AT1266" i="6" s="1"/>
  <c r="AO1266" i="6"/>
  <c r="AN1266" i="6"/>
  <c r="AM1266" i="6"/>
  <c r="AP1266" i="6" s="1"/>
  <c r="AK1266" i="6"/>
  <c r="AL1266" i="6" s="1"/>
  <c r="AJ1266" i="6"/>
  <c r="AI1266" i="6"/>
  <c r="BE1265" i="6"/>
  <c r="BD1265" i="6"/>
  <c r="BC1265" i="6"/>
  <c r="BA1265" i="6"/>
  <c r="AZ1265" i="6"/>
  <c r="AY1265" i="6"/>
  <c r="AW1265" i="6"/>
  <c r="AX1265" i="6" s="1"/>
  <c r="AV1265" i="6"/>
  <c r="AU1265" i="6"/>
  <c r="AS1265" i="6"/>
  <c r="AR1265" i="6"/>
  <c r="AT1265" i="6" s="1"/>
  <c r="AQ1265" i="6"/>
  <c r="AO1265" i="6"/>
  <c r="AN1265" i="6"/>
  <c r="AM1265" i="6"/>
  <c r="AK1265" i="6"/>
  <c r="AJ1265" i="6"/>
  <c r="AI1265" i="6"/>
  <c r="BE1264" i="6"/>
  <c r="BD1264" i="6"/>
  <c r="BC1264" i="6"/>
  <c r="BF1264" i="6" s="1"/>
  <c r="BA1264" i="6"/>
  <c r="AZ1264" i="6"/>
  <c r="AY1264" i="6"/>
  <c r="BB1264" i="6"/>
  <c r="AW1264" i="6"/>
  <c r="AV1264" i="6"/>
  <c r="AU1264" i="6"/>
  <c r="AS1264" i="6"/>
  <c r="AR1264" i="6"/>
  <c r="AQ1264" i="6"/>
  <c r="AO1264" i="6"/>
  <c r="AN1264" i="6"/>
  <c r="AM1264" i="6"/>
  <c r="AK1264" i="6"/>
  <c r="AL1264" i="6" s="1"/>
  <c r="AJ1264" i="6"/>
  <c r="AI1264" i="6"/>
  <c r="BE1263" i="6"/>
  <c r="BD1263" i="6"/>
  <c r="BF1263" i="6" s="1"/>
  <c r="BC1263" i="6"/>
  <c r="BA1263" i="6"/>
  <c r="AZ1263" i="6"/>
  <c r="AY1263" i="6"/>
  <c r="AW1263" i="6"/>
  <c r="AV1263" i="6"/>
  <c r="AU1263" i="6"/>
  <c r="AS1263" i="6"/>
  <c r="AR1263" i="6"/>
  <c r="AQ1263" i="6"/>
  <c r="AT1263" i="6" s="1"/>
  <c r="AO1263" i="6"/>
  <c r="AN1263" i="6"/>
  <c r="AM1263" i="6"/>
  <c r="AP1263" i="6" s="1"/>
  <c r="AK1263" i="6"/>
  <c r="AJ1263" i="6"/>
  <c r="AI1263" i="6"/>
  <c r="BE1262" i="6"/>
  <c r="BD1262" i="6"/>
  <c r="BC1262" i="6"/>
  <c r="BA1262" i="6"/>
  <c r="AZ1262" i="6"/>
  <c r="AY1262" i="6"/>
  <c r="AW1262" i="6"/>
  <c r="AX1262" i="6" s="1"/>
  <c r="AV1262" i="6"/>
  <c r="AU1262" i="6"/>
  <c r="AS1262" i="6"/>
  <c r="AR1262" i="6"/>
  <c r="AT1262" i="6" s="1"/>
  <c r="AQ1262" i="6"/>
  <c r="AO1262" i="6"/>
  <c r="AN1262" i="6"/>
  <c r="AM1262" i="6"/>
  <c r="AK1262" i="6"/>
  <c r="AJ1262" i="6"/>
  <c r="AL1262" i="6" s="1"/>
  <c r="AI1262" i="6"/>
  <c r="BE1261" i="6"/>
  <c r="BD1261" i="6"/>
  <c r="BF1261" i="6" s="1"/>
  <c r="BC1261" i="6"/>
  <c r="BA1261" i="6"/>
  <c r="AZ1261" i="6"/>
  <c r="AY1261" i="6"/>
  <c r="BB1261" i="6" s="1"/>
  <c r="AW1261" i="6"/>
  <c r="AV1261" i="6"/>
  <c r="AU1261" i="6"/>
  <c r="AS1261" i="6"/>
  <c r="AR1261" i="6"/>
  <c r="AQ1261" i="6"/>
  <c r="AO1261" i="6"/>
  <c r="AN1261" i="6"/>
  <c r="AM1261" i="6"/>
  <c r="AK1261" i="6"/>
  <c r="AL1261" i="6" s="1"/>
  <c r="AJ1261" i="6"/>
  <c r="AI1261" i="6"/>
  <c r="BE1260" i="6"/>
  <c r="BD1260" i="6"/>
  <c r="BF1260" i="6" s="1"/>
  <c r="BC1260" i="6"/>
  <c r="BA1260" i="6"/>
  <c r="AZ1260" i="6"/>
  <c r="AY1260" i="6"/>
  <c r="BB1260" i="6" s="1"/>
  <c r="AW1260" i="6"/>
  <c r="AV1260" i="6"/>
  <c r="AU1260" i="6"/>
  <c r="AS1260" i="6"/>
  <c r="AR1260" i="6"/>
  <c r="AT1260" i="6" s="1"/>
  <c r="AQ1260" i="6"/>
  <c r="AO1260" i="6"/>
  <c r="AN1260" i="6"/>
  <c r="AM1260" i="6"/>
  <c r="AP1260" i="6" s="1"/>
  <c r="AK1260" i="6"/>
  <c r="AJ1260" i="6"/>
  <c r="AI1260" i="6"/>
  <c r="BE1259" i="6"/>
  <c r="BD1259" i="6"/>
  <c r="BC1259" i="6"/>
  <c r="BA1259" i="6"/>
  <c r="AZ1259" i="6"/>
  <c r="AY1259" i="6"/>
  <c r="AW1259" i="6"/>
  <c r="AV1259" i="6"/>
  <c r="AU1259" i="6"/>
  <c r="AS1259" i="6"/>
  <c r="AR1259" i="6"/>
  <c r="AT1259" i="6" s="1"/>
  <c r="AQ1259" i="6"/>
  <c r="AO1259" i="6"/>
  <c r="AN1259" i="6"/>
  <c r="AM1259" i="6"/>
  <c r="AK1259" i="6"/>
  <c r="AJ1259" i="6"/>
  <c r="AI1259" i="6"/>
  <c r="BE1258" i="6"/>
  <c r="BD1258" i="6"/>
  <c r="BF1258" i="6" s="1"/>
  <c r="BC1258" i="6"/>
  <c r="BA1258" i="6"/>
  <c r="AZ1258" i="6"/>
  <c r="AY1258" i="6"/>
  <c r="BB1258" i="6" s="1"/>
  <c r="AW1258" i="6"/>
  <c r="AV1258" i="6"/>
  <c r="AU1258" i="6"/>
  <c r="AS1258" i="6"/>
  <c r="AR1258" i="6"/>
  <c r="AQ1258" i="6"/>
  <c r="AO1258" i="6"/>
  <c r="AN1258" i="6"/>
  <c r="AM1258" i="6"/>
  <c r="AK1258" i="6"/>
  <c r="AL1258" i="6" s="1"/>
  <c r="AJ1258" i="6"/>
  <c r="AI1258" i="6"/>
  <c r="BE1257" i="6"/>
  <c r="BD1257" i="6"/>
  <c r="BC1257" i="6"/>
  <c r="BA1257" i="6"/>
  <c r="AZ1257" i="6"/>
  <c r="AY1257" i="6"/>
  <c r="AW1257" i="6"/>
  <c r="AV1257" i="6"/>
  <c r="AU1257" i="6"/>
  <c r="AS1257" i="6"/>
  <c r="AR1257" i="6"/>
  <c r="AT1257" i="6" s="1"/>
  <c r="AQ1257" i="6"/>
  <c r="AO1257" i="6"/>
  <c r="AN1257" i="6"/>
  <c r="AM1257" i="6"/>
  <c r="AP1257" i="6" s="1"/>
  <c r="AK1257" i="6"/>
  <c r="AJ1257" i="6"/>
  <c r="AI1257" i="6"/>
  <c r="BE1256" i="6"/>
  <c r="BD1256" i="6"/>
  <c r="BC1256" i="6"/>
  <c r="BA1256" i="6"/>
  <c r="AZ1256" i="6"/>
  <c r="AY1256" i="6"/>
  <c r="BB1256" i="6"/>
  <c r="AW1256" i="6"/>
  <c r="AV1256" i="6"/>
  <c r="AU1256" i="6"/>
  <c r="AS1256" i="6"/>
  <c r="AT1256" i="6" s="1"/>
  <c r="AR1256" i="6"/>
  <c r="AQ1256" i="6"/>
  <c r="AO1256" i="6"/>
  <c r="AN1256" i="6"/>
  <c r="AM1256" i="6"/>
  <c r="AK1256" i="6"/>
  <c r="AJ1256" i="6"/>
  <c r="AI1256" i="6"/>
  <c r="BE1255" i="6"/>
  <c r="BD1255" i="6"/>
  <c r="BF1255" i="6" s="1"/>
  <c r="BC1255" i="6"/>
  <c r="BA1255" i="6"/>
  <c r="AZ1255" i="6"/>
  <c r="AY1255" i="6"/>
  <c r="BB1255" i="6" s="1"/>
  <c r="AW1255" i="6"/>
  <c r="AV1255" i="6"/>
  <c r="AU1255" i="6"/>
  <c r="AS1255" i="6"/>
  <c r="AR1255" i="6"/>
  <c r="AQ1255" i="6"/>
  <c r="AT1255" i="6" s="1"/>
  <c r="AO1255" i="6"/>
  <c r="AN1255" i="6"/>
  <c r="AM1255" i="6"/>
  <c r="AP1255" i="6" s="1"/>
  <c r="AK1255" i="6"/>
  <c r="AJ1255" i="6"/>
  <c r="AI1255" i="6"/>
  <c r="AL1255" i="6" s="1"/>
  <c r="BE1254" i="6"/>
  <c r="BF1254" i="6" s="1"/>
  <c r="BD1254" i="6"/>
  <c r="BC1254" i="6"/>
  <c r="BA1254" i="6"/>
  <c r="AZ1254" i="6"/>
  <c r="AY1254" i="6"/>
  <c r="AW1254" i="6"/>
  <c r="AV1254" i="6"/>
  <c r="AU1254" i="6"/>
  <c r="AS1254" i="6"/>
  <c r="AR1254" i="6"/>
  <c r="AT1254" i="6" s="1"/>
  <c r="AQ1254" i="6"/>
  <c r="AO1254" i="6"/>
  <c r="AN1254" i="6"/>
  <c r="AM1254" i="6"/>
  <c r="AP1254" i="6" s="1"/>
  <c r="AK1254" i="6"/>
  <c r="AJ1254" i="6"/>
  <c r="AI1254" i="6"/>
  <c r="AL1254" i="6"/>
  <c r="BE1253" i="6"/>
  <c r="BD1253" i="6"/>
  <c r="BC1253" i="6"/>
  <c r="BA1253" i="6"/>
  <c r="AZ1253" i="6"/>
  <c r="AY1253" i="6"/>
  <c r="BB1253" i="6" s="1"/>
  <c r="AW1253" i="6"/>
  <c r="AV1253" i="6"/>
  <c r="AU1253" i="6"/>
  <c r="AX1253" i="6" s="1"/>
  <c r="AS1253" i="6"/>
  <c r="AT1253" i="6" s="1"/>
  <c r="AR1253" i="6"/>
  <c r="AQ1253" i="6"/>
  <c r="AO1253" i="6"/>
  <c r="AN1253" i="6"/>
  <c r="AM1253" i="6"/>
  <c r="AK1253" i="6"/>
  <c r="AJ1253" i="6"/>
  <c r="AI1253" i="6"/>
  <c r="BE1252" i="6"/>
  <c r="BD1252" i="6"/>
  <c r="BC1252" i="6"/>
  <c r="BA1252" i="6"/>
  <c r="AZ1252" i="6"/>
  <c r="AY1252" i="6"/>
  <c r="BB1252" i="6" s="1"/>
  <c r="AW1252" i="6"/>
  <c r="AV1252" i="6"/>
  <c r="AU1252" i="6"/>
  <c r="AS1252" i="6"/>
  <c r="AR1252" i="6"/>
  <c r="AQ1252" i="6"/>
  <c r="AO1252" i="6"/>
  <c r="AN1252" i="6"/>
  <c r="AM1252" i="6"/>
  <c r="AK1252" i="6"/>
  <c r="AL1252" i="6" s="1"/>
  <c r="AJ1252" i="6"/>
  <c r="AI1252" i="6"/>
  <c r="BE1251" i="6"/>
  <c r="BD1251" i="6"/>
  <c r="BF1251" i="6" s="1"/>
  <c r="BC1251" i="6"/>
  <c r="BA1251" i="6"/>
  <c r="AZ1251" i="6"/>
  <c r="AY1251" i="6"/>
  <c r="BB1251" i="6" s="1"/>
  <c r="AW1251" i="6"/>
  <c r="AV1251" i="6"/>
  <c r="AU1251" i="6"/>
  <c r="AS1251" i="6"/>
  <c r="AR1251" i="6"/>
  <c r="AQ1251" i="6"/>
  <c r="AO1251" i="6"/>
  <c r="AN1251" i="6"/>
  <c r="AM1251" i="6"/>
  <c r="AP1251" i="6" s="1"/>
  <c r="AK1251" i="6"/>
  <c r="AJ1251" i="6"/>
  <c r="AI1251" i="6"/>
  <c r="BE1250" i="6"/>
  <c r="BD1250" i="6"/>
  <c r="BC1250" i="6"/>
  <c r="BA1250" i="6"/>
  <c r="AZ1250" i="6"/>
  <c r="AY1250" i="6"/>
  <c r="AW1250" i="6"/>
  <c r="AX1250" i="6" s="1"/>
  <c r="AV1250" i="6"/>
  <c r="AU1250" i="6"/>
  <c r="AS1250" i="6"/>
  <c r="AR1250" i="6"/>
  <c r="AT1250" i="6" s="1"/>
  <c r="AQ1250" i="6"/>
  <c r="AO1250" i="6"/>
  <c r="AN1250" i="6"/>
  <c r="AM1250" i="6"/>
  <c r="AK1250" i="6"/>
  <c r="AJ1250" i="6"/>
  <c r="AI1250" i="6"/>
  <c r="BE1249" i="6"/>
  <c r="BD1249" i="6"/>
  <c r="BF1249" i="6" s="1"/>
  <c r="BC1249" i="6"/>
  <c r="BA1249" i="6"/>
  <c r="AZ1249" i="6"/>
  <c r="AY1249" i="6"/>
  <c r="BB1249" i="6" s="1"/>
  <c r="AW1249" i="6"/>
  <c r="AV1249" i="6"/>
  <c r="AU1249" i="6"/>
  <c r="AS1249" i="6"/>
  <c r="AR1249" i="6"/>
  <c r="AQ1249" i="6"/>
  <c r="AO1249" i="6"/>
  <c r="AN1249" i="6"/>
  <c r="AM1249" i="6"/>
  <c r="AK1249" i="6"/>
  <c r="AL1249" i="6" s="1"/>
  <c r="AJ1249" i="6"/>
  <c r="AI1249" i="6"/>
  <c r="BE1248" i="6"/>
  <c r="BF1248" i="6" s="1"/>
  <c r="BD1248" i="6"/>
  <c r="BC1248" i="6"/>
  <c r="BA1248" i="6"/>
  <c r="AZ1248" i="6"/>
  <c r="AY1248" i="6"/>
  <c r="AW1248" i="6"/>
  <c r="AV1248" i="6"/>
  <c r="AU1248" i="6"/>
  <c r="AS1248" i="6"/>
  <c r="AR1248" i="6"/>
  <c r="AT1248" i="6" s="1"/>
  <c r="AQ1248" i="6"/>
  <c r="AO1248" i="6"/>
  <c r="AN1248" i="6"/>
  <c r="AM1248" i="6"/>
  <c r="AK1248" i="6"/>
  <c r="AJ1248" i="6"/>
  <c r="AI1248" i="6"/>
  <c r="BE1247" i="6"/>
  <c r="BD1247" i="6"/>
  <c r="BC1247" i="6"/>
  <c r="BA1247" i="6"/>
  <c r="AZ1247" i="6"/>
  <c r="AY1247" i="6"/>
  <c r="BB1247" i="6"/>
  <c r="AW1247" i="6"/>
  <c r="AV1247" i="6"/>
  <c r="AU1247" i="6"/>
  <c r="AS1247" i="6"/>
  <c r="AT1247" i="6" s="1"/>
  <c r="AR1247" i="6"/>
  <c r="AQ1247" i="6"/>
  <c r="AO1247" i="6"/>
  <c r="AN1247" i="6"/>
  <c r="AM1247" i="6"/>
  <c r="AK1247" i="6"/>
  <c r="AJ1247" i="6"/>
  <c r="AI1247" i="6"/>
  <c r="BE1246" i="6"/>
  <c r="BD1246" i="6"/>
  <c r="BF1246" i="6" s="1"/>
  <c r="BC1246" i="6"/>
  <c r="BA1246" i="6"/>
  <c r="AZ1246" i="6"/>
  <c r="AY1246" i="6"/>
  <c r="BB1246" i="6" s="1"/>
  <c r="AW1246" i="6"/>
  <c r="AV1246" i="6"/>
  <c r="AU1246" i="6"/>
  <c r="AS1246" i="6"/>
  <c r="AR1246" i="6"/>
  <c r="AQ1246" i="6"/>
  <c r="AT1246" i="6"/>
  <c r="AO1246" i="6"/>
  <c r="AN1246" i="6"/>
  <c r="AM1246" i="6"/>
  <c r="AP1246" i="6" s="1"/>
  <c r="AK1246" i="6"/>
  <c r="AJ1246" i="6"/>
  <c r="AI1246" i="6"/>
  <c r="AL1246" i="6" s="1"/>
  <c r="BE1245" i="6"/>
  <c r="BF1245" i="6" s="1"/>
  <c r="BD1245" i="6"/>
  <c r="BC1245" i="6"/>
  <c r="BA1245" i="6"/>
  <c r="AZ1245" i="6"/>
  <c r="AY1245" i="6"/>
  <c r="AW1245" i="6"/>
  <c r="AV1245" i="6"/>
  <c r="AU1245" i="6"/>
  <c r="AS1245" i="6"/>
  <c r="AR1245" i="6"/>
  <c r="AT1245" i="6" s="1"/>
  <c r="AQ1245" i="6"/>
  <c r="AO1245" i="6"/>
  <c r="AN1245" i="6"/>
  <c r="AM1245" i="6"/>
  <c r="AP1245" i="6" s="1"/>
  <c r="AK1245" i="6"/>
  <c r="AJ1245" i="6"/>
  <c r="AI1245" i="6"/>
  <c r="AL1245" i="6"/>
  <c r="BE1244" i="6"/>
  <c r="BD1244" i="6"/>
  <c r="BC1244" i="6"/>
  <c r="BA1244" i="6"/>
  <c r="AZ1244" i="6"/>
  <c r="AY1244" i="6"/>
  <c r="BB1244" i="6" s="1"/>
  <c r="AW1244" i="6"/>
  <c r="AV1244" i="6"/>
  <c r="AU1244" i="6"/>
  <c r="AX1244" i="6" s="1"/>
  <c r="AS1244" i="6"/>
  <c r="AT1244" i="6" s="1"/>
  <c r="AR1244" i="6"/>
  <c r="AQ1244" i="6"/>
  <c r="AO1244" i="6"/>
  <c r="AN1244" i="6"/>
  <c r="AM1244" i="6"/>
  <c r="AK1244" i="6"/>
  <c r="AJ1244" i="6"/>
  <c r="AI1244" i="6"/>
  <c r="BE1243" i="6"/>
  <c r="BD1243" i="6"/>
  <c r="BF1243" i="6" s="1"/>
  <c r="BC1243" i="6"/>
  <c r="BA1243" i="6"/>
  <c r="AZ1243" i="6"/>
  <c r="AY1243" i="6"/>
  <c r="BB1243" i="6" s="1"/>
  <c r="AW1243" i="6"/>
  <c r="AV1243" i="6"/>
  <c r="AU1243" i="6"/>
  <c r="AS1243" i="6"/>
  <c r="AR1243" i="6"/>
  <c r="AQ1243" i="6"/>
  <c r="AO1243" i="6"/>
  <c r="AN1243" i="6"/>
  <c r="AM1243" i="6"/>
  <c r="AP1243" i="6" s="1"/>
  <c r="AK1243" i="6"/>
  <c r="AJ1243" i="6"/>
  <c r="AI1243" i="6"/>
  <c r="AL1243" i="6" s="1"/>
  <c r="BE1242" i="6"/>
  <c r="BF1242" i="6" s="1"/>
  <c r="BD1242" i="6"/>
  <c r="BC1242" i="6"/>
  <c r="BA1242" i="6"/>
  <c r="AZ1242" i="6"/>
  <c r="AY1242" i="6"/>
  <c r="AW1242" i="6"/>
  <c r="AV1242" i="6"/>
  <c r="AU1242" i="6"/>
  <c r="AS1242" i="6"/>
  <c r="AR1242" i="6"/>
  <c r="AT1242" i="6" s="1"/>
  <c r="AQ1242" i="6"/>
  <c r="AO1242" i="6"/>
  <c r="AN1242" i="6"/>
  <c r="AP1242" i="6" s="1"/>
  <c r="AM1242" i="6"/>
  <c r="AK1242" i="6"/>
  <c r="AJ1242" i="6"/>
  <c r="AI1242" i="6"/>
  <c r="BE1241" i="6"/>
  <c r="BD1241" i="6"/>
  <c r="BC1241" i="6"/>
  <c r="BA1241" i="6"/>
  <c r="AZ1241" i="6"/>
  <c r="AY1241" i="6"/>
  <c r="BB1241" i="6" s="1"/>
  <c r="AW1241" i="6"/>
  <c r="AV1241" i="6"/>
  <c r="AU1241" i="6"/>
  <c r="AX1241" i="6" s="1"/>
  <c r="AS1241" i="6"/>
  <c r="AT1241" i="6" s="1"/>
  <c r="AR1241" i="6"/>
  <c r="AQ1241" i="6"/>
  <c r="AO1241" i="6"/>
  <c r="AN1241" i="6"/>
  <c r="AM1241" i="6"/>
  <c r="AK1241" i="6"/>
  <c r="AJ1241" i="6"/>
  <c r="AI1241" i="6"/>
  <c r="AL1241" i="6"/>
  <c r="BE1240" i="6"/>
  <c r="BF1240" i="6" s="1"/>
  <c r="BD1240" i="6"/>
  <c r="BC1240" i="6"/>
  <c r="BA1240" i="6"/>
  <c r="AZ1240" i="6"/>
  <c r="BB1240" i="6" s="1"/>
  <c r="AY1240" i="6"/>
  <c r="AW1240" i="6"/>
  <c r="AV1240" i="6"/>
  <c r="AU1240" i="6"/>
  <c r="AS1240" i="6"/>
  <c r="AR1240" i="6"/>
  <c r="AQ1240" i="6"/>
  <c r="AO1240" i="6"/>
  <c r="AN1240" i="6"/>
  <c r="AM1240" i="6"/>
  <c r="AP1240" i="6" s="1"/>
  <c r="AK1240" i="6"/>
  <c r="AJ1240" i="6"/>
  <c r="AI1240" i="6"/>
  <c r="AL1240" i="6" s="1"/>
  <c r="BE1239" i="6"/>
  <c r="BF1239" i="6" s="1"/>
  <c r="BD1239" i="6"/>
  <c r="BC1239" i="6"/>
  <c r="BA1239" i="6"/>
  <c r="AZ1239" i="6"/>
  <c r="BB1239" i="6" s="1"/>
  <c r="AY1239" i="6"/>
  <c r="AW1239" i="6"/>
  <c r="AV1239" i="6"/>
  <c r="AU1239" i="6"/>
  <c r="AS1239" i="6"/>
  <c r="AT1239" i="6" s="1"/>
  <c r="AR1239" i="6"/>
  <c r="AQ1239" i="6"/>
  <c r="AO1239" i="6"/>
  <c r="AN1239" i="6"/>
  <c r="AP1239" i="6" s="1"/>
  <c r="AM1239" i="6"/>
  <c r="AK1239" i="6"/>
  <c r="AJ1239" i="6"/>
  <c r="AI1239" i="6"/>
  <c r="BE1238" i="6"/>
  <c r="BD1238" i="6"/>
  <c r="BC1238" i="6"/>
  <c r="BA1238" i="6"/>
  <c r="AZ1238" i="6"/>
  <c r="AY1238" i="6"/>
  <c r="BB1238" i="6" s="1"/>
  <c r="AW1238" i="6"/>
  <c r="AV1238" i="6"/>
  <c r="AU1238" i="6"/>
  <c r="AS1238" i="6"/>
  <c r="AT1238" i="6" s="1"/>
  <c r="AR1238" i="6"/>
  <c r="AQ1238" i="6"/>
  <c r="AO1238" i="6"/>
  <c r="AN1238" i="6"/>
  <c r="AM1238" i="6"/>
  <c r="AK1238" i="6"/>
  <c r="AJ1238" i="6"/>
  <c r="AI1238" i="6"/>
  <c r="BE1237" i="6"/>
  <c r="BF1237" i="6" s="1"/>
  <c r="BD1237" i="6"/>
  <c r="BC1237" i="6"/>
  <c r="BA1237" i="6"/>
  <c r="AZ1237" i="6"/>
  <c r="BB1237" i="6" s="1"/>
  <c r="AY1237" i="6"/>
  <c r="AW1237" i="6"/>
  <c r="AV1237" i="6"/>
  <c r="AU1237" i="6"/>
  <c r="AS1237" i="6"/>
  <c r="AR1237" i="6"/>
  <c r="AQ1237" i="6"/>
  <c r="AO1237" i="6"/>
  <c r="AN1237" i="6"/>
  <c r="AM1237" i="6"/>
  <c r="AP1237" i="6" s="1"/>
  <c r="AK1237" i="6"/>
  <c r="AJ1237" i="6"/>
  <c r="AI1237" i="6"/>
  <c r="AL1237" i="6"/>
  <c r="BE1236" i="6"/>
  <c r="BD1236" i="6"/>
  <c r="BC1236" i="6"/>
  <c r="BA1236" i="6"/>
  <c r="AZ1236" i="6"/>
  <c r="AY1236" i="6"/>
  <c r="AW1236" i="6"/>
  <c r="AV1236" i="6"/>
  <c r="AU1236" i="6"/>
  <c r="AS1236" i="6"/>
  <c r="AT1236" i="6" s="1"/>
  <c r="AR1236" i="6"/>
  <c r="AQ1236" i="6"/>
  <c r="AO1236" i="6"/>
  <c r="AN1236" i="6"/>
  <c r="AP1236" i="6" s="1"/>
  <c r="AM1236" i="6"/>
  <c r="AK1236" i="6"/>
  <c r="AJ1236" i="6"/>
  <c r="AI1236" i="6"/>
  <c r="BE1235" i="6"/>
  <c r="BD1235" i="6"/>
  <c r="BC1235" i="6"/>
  <c r="BA1235" i="6"/>
  <c r="AZ1235" i="6"/>
  <c r="AY1235" i="6"/>
  <c r="BB1235" i="6" s="1"/>
  <c r="AW1235" i="6"/>
  <c r="AV1235" i="6"/>
  <c r="AU1235" i="6"/>
  <c r="AX1235" i="6" s="1"/>
  <c r="AS1235" i="6"/>
  <c r="AR1235" i="6"/>
  <c r="AQ1235" i="6"/>
  <c r="AO1235" i="6"/>
  <c r="AN1235" i="6"/>
  <c r="AM1235" i="6"/>
  <c r="AK1235" i="6"/>
  <c r="AJ1235" i="6"/>
  <c r="AI1235" i="6"/>
  <c r="BE1234" i="6"/>
  <c r="BF1234" i="6" s="1"/>
  <c r="BD1234" i="6"/>
  <c r="BC1234" i="6"/>
  <c r="BA1234" i="6"/>
  <c r="AZ1234" i="6"/>
  <c r="BB1234" i="6" s="1"/>
  <c r="AY1234" i="6"/>
  <c r="AW1234" i="6"/>
  <c r="AV1234" i="6"/>
  <c r="AU1234" i="6"/>
  <c r="AS1234" i="6"/>
  <c r="AR1234" i="6"/>
  <c r="AQ1234" i="6"/>
  <c r="AT1234" i="6" s="1"/>
  <c r="AO1234" i="6"/>
  <c r="AN1234" i="6"/>
  <c r="AM1234" i="6"/>
  <c r="AK1234" i="6"/>
  <c r="AJ1234" i="6"/>
  <c r="AI1234" i="6"/>
  <c r="AL1234" i="6" s="1"/>
  <c r="BE1233" i="6"/>
  <c r="BD1233" i="6"/>
  <c r="BC1233" i="6"/>
  <c r="BA1233" i="6"/>
  <c r="AZ1233" i="6"/>
  <c r="AY1233" i="6"/>
  <c r="AW1233" i="6"/>
  <c r="AV1233" i="6"/>
  <c r="AU1233" i="6"/>
  <c r="AS1233" i="6"/>
  <c r="AT1233" i="6" s="1"/>
  <c r="AR1233" i="6"/>
  <c r="AQ1233" i="6"/>
  <c r="AO1233" i="6"/>
  <c r="AN1233" i="6"/>
  <c r="AP1233" i="6" s="1"/>
  <c r="AM1233" i="6"/>
  <c r="AK1233" i="6"/>
  <c r="AJ1233" i="6"/>
  <c r="AI1233" i="6"/>
  <c r="AL1233" i="6" s="1"/>
  <c r="BE1232" i="6"/>
  <c r="BD1232" i="6"/>
  <c r="BC1232" i="6"/>
  <c r="BA1232" i="6"/>
  <c r="AZ1232" i="6"/>
  <c r="AY1232" i="6"/>
  <c r="AW1232" i="6"/>
  <c r="AV1232" i="6"/>
  <c r="AU1232" i="6"/>
  <c r="AX1232" i="6" s="1"/>
  <c r="AS1232" i="6"/>
  <c r="AR1232" i="6"/>
  <c r="AQ1232" i="6"/>
  <c r="AO1232" i="6"/>
  <c r="AN1232" i="6"/>
  <c r="AM1232" i="6"/>
  <c r="AK1232" i="6"/>
  <c r="AJ1232" i="6"/>
  <c r="AI1232" i="6"/>
  <c r="BE1231" i="6"/>
  <c r="BF1231" i="6" s="1"/>
  <c r="BD1231" i="6"/>
  <c r="BC1231" i="6"/>
  <c r="BA1231" i="6"/>
  <c r="AZ1231" i="6"/>
  <c r="BB1231" i="6" s="1"/>
  <c r="AY1231" i="6"/>
  <c r="AW1231" i="6"/>
  <c r="AV1231" i="6"/>
  <c r="AU1231" i="6"/>
  <c r="AS1231" i="6"/>
  <c r="AR1231" i="6"/>
  <c r="AQ1231" i="6"/>
  <c r="AO1231" i="6"/>
  <c r="AN1231" i="6"/>
  <c r="AP1231" i="6" s="1"/>
  <c r="AM1231" i="6"/>
  <c r="AK1231" i="6"/>
  <c r="AJ1231" i="6"/>
  <c r="AI1231" i="6"/>
  <c r="AL1231" i="6" s="1"/>
  <c r="BE1230" i="6"/>
  <c r="BD1230" i="6"/>
  <c r="BC1230" i="6"/>
  <c r="BA1230" i="6"/>
  <c r="AZ1230" i="6"/>
  <c r="AY1230" i="6"/>
  <c r="AW1230" i="6"/>
  <c r="AV1230" i="6"/>
  <c r="AU1230" i="6"/>
  <c r="AS1230" i="6"/>
  <c r="AT1230" i="6" s="1"/>
  <c r="AR1230" i="6"/>
  <c r="AQ1230" i="6"/>
  <c r="AO1230" i="6"/>
  <c r="AP1230" i="6" s="1"/>
  <c r="AN1230" i="6"/>
  <c r="AM1230" i="6"/>
  <c r="AK1230" i="6"/>
  <c r="AJ1230" i="6"/>
  <c r="AI1230" i="6"/>
  <c r="BE1229" i="6"/>
  <c r="BD1229" i="6"/>
  <c r="BC1229" i="6"/>
  <c r="BA1229" i="6"/>
  <c r="AZ1229" i="6"/>
  <c r="BB1229" i="6" s="1"/>
  <c r="AY1229" i="6"/>
  <c r="AW1229" i="6"/>
  <c r="AV1229" i="6"/>
  <c r="AU1229" i="6"/>
  <c r="AS1229" i="6"/>
  <c r="AR1229" i="6"/>
  <c r="AQ1229" i="6"/>
  <c r="AO1229" i="6"/>
  <c r="AN1229" i="6"/>
  <c r="AM1229" i="6"/>
  <c r="AK1229" i="6"/>
  <c r="AJ1229" i="6"/>
  <c r="AI1229" i="6"/>
  <c r="AL1229" i="6"/>
  <c r="BE1228" i="6"/>
  <c r="BD1228" i="6"/>
  <c r="BC1228" i="6"/>
  <c r="BA1228" i="6"/>
  <c r="BB1228" i="6" s="1"/>
  <c r="AZ1228" i="6"/>
  <c r="AY1228" i="6"/>
  <c r="AW1228" i="6"/>
  <c r="AV1228" i="6"/>
  <c r="AU1228" i="6"/>
  <c r="AS1228" i="6"/>
  <c r="AR1228" i="6"/>
  <c r="AQ1228" i="6"/>
  <c r="AO1228" i="6"/>
  <c r="AN1228" i="6"/>
  <c r="AP1228" i="6" s="1"/>
  <c r="AM1228" i="6"/>
  <c r="AK1228" i="6"/>
  <c r="AJ1228" i="6"/>
  <c r="AI1228" i="6"/>
  <c r="AL1228" i="6" s="1"/>
  <c r="BE1227" i="6"/>
  <c r="BD1227" i="6"/>
  <c r="BC1227" i="6"/>
  <c r="BA1227" i="6"/>
  <c r="AZ1227" i="6"/>
  <c r="AY1227" i="6"/>
  <c r="BB1227" i="6"/>
  <c r="AW1227" i="6"/>
  <c r="AV1227" i="6"/>
  <c r="AU1227" i="6"/>
  <c r="AX1227" i="6" s="1"/>
  <c r="AS1227" i="6"/>
  <c r="AR1227" i="6"/>
  <c r="AQ1227" i="6"/>
  <c r="AT1227" i="6" s="1"/>
  <c r="AO1227" i="6"/>
  <c r="AP1227" i="6" s="1"/>
  <c r="AN1227" i="6"/>
  <c r="AM1227" i="6"/>
  <c r="AK1227" i="6"/>
  <c r="AJ1227" i="6"/>
  <c r="AI1227" i="6"/>
  <c r="BE1226" i="6"/>
  <c r="BD1226" i="6"/>
  <c r="BC1226" i="6"/>
  <c r="BA1226" i="6"/>
  <c r="AZ1226" i="6"/>
  <c r="BB1226" i="6" s="1"/>
  <c r="AY1226" i="6"/>
  <c r="AW1226" i="6"/>
  <c r="AV1226" i="6"/>
  <c r="AU1226" i="6"/>
  <c r="AX1226" i="6" s="1"/>
  <c r="AS1226" i="6"/>
  <c r="AR1226" i="6"/>
  <c r="AQ1226" i="6"/>
  <c r="AT1226" i="6"/>
  <c r="AO1226" i="6"/>
  <c r="AN1226" i="6"/>
  <c r="AM1226" i="6"/>
  <c r="AK1226" i="6"/>
  <c r="AJ1226" i="6"/>
  <c r="AI1226" i="6"/>
  <c r="AL1226" i="6" s="1"/>
  <c r="BE1225" i="6"/>
  <c r="BD1225" i="6"/>
  <c r="BC1225" i="6"/>
  <c r="BF1225" i="6" s="1"/>
  <c r="BA1225" i="6"/>
  <c r="BB1225" i="6" s="1"/>
  <c r="AZ1225" i="6"/>
  <c r="AY1225" i="6"/>
  <c r="AW1225" i="6"/>
  <c r="AV1225" i="6"/>
  <c r="AU1225" i="6"/>
  <c r="AS1225" i="6"/>
  <c r="AR1225" i="6"/>
  <c r="AQ1225" i="6"/>
  <c r="AO1225" i="6"/>
  <c r="AN1225" i="6"/>
  <c r="AP1225" i="6" s="1"/>
  <c r="AM1225" i="6"/>
  <c r="AK1225" i="6"/>
  <c r="AJ1225" i="6"/>
  <c r="AI1225" i="6"/>
  <c r="AL1225" i="6" s="1"/>
  <c r="BE1224" i="6"/>
  <c r="BD1224" i="6"/>
  <c r="BC1224" i="6"/>
  <c r="BA1224" i="6"/>
  <c r="AZ1224" i="6"/>
  <c r="AY1224" i="6"/>
  <c r="AW1224" i="6"/>
  <c r="AV1224" i="6"/>
  <c r="AU1224" i="6"/>
  <c r="AX1224" i="6" s="1"/>
  <c r="AS1224" i="6"/>
  <c r="AR1224" i="6"/>
  <c r="AQ1224" i="6"/>
  <c r="AT1224" i="6" s="1"/>
  <c r="AO1224" i="6"/>
  <c r="AP1224" i="6" s="1"/>
  <c r="AN1224" i="6"/>
  <c r="AM1224" i="6"/>
  <c r="AK1224" i="6"/>
  <c r="AJ1224" i="6"/>
  <c r="AI1224" i="6"/>
  <c r="BE1223" i="6"/>
  <c r="BD1223" i="6"/>
  <c r="BC1223" i="6"/>
  <c r="BA1223" i="6"/>
  <c r="AZ1223" i="6"/>
  <c r="BB1223" i="6" s="1"/>
  <c r="AY1223" i="6"/>
  <c r="AW1223" i="6"/>
  <c r="AV1223" i="6"/>
  <c r="AU1223" i="6"/>
  <c r="AX1223" i="6" s="1"/>
  <c r="AS1223" i="6"/>
  <c r="AR1223" i="6"/>
  <c r="AQ1223" i="6"/>
  <c r="AO1223" i="6"/>
  <c r="AN1223" i="6"/>
  <c r="AM1223" i="6"/>
  <c r="AK1223" i="6"/>
  <c r="AJ1223" i="6"/>
  <c r="AI1223" i="6"/>
  <c r="BE1222" i="6"/>
  <c r="BF1222" i="6" s="1"/>
  <c r="BD1222" i="6"/>
  <c r="BC1222" i="6"/>
  <c r="BA1222" i="6"/>
  <c r="AZ1222" i="6"/>
  <c r="BB1222" i="6" s="1"/>
  <c r="AY1222" i="6"/>
  <c r="AW1222" i="6"/>
  <c r="AV1222" i="6"/>
  <c r="AU1222" i="6"/>
  <c r="AS1222" i="6"/>
  <c r="AR1222" i="6"/>
  <c r="AQ1222" i="6"/>
  <c r="AO1222" i="6"/>
  <c r="AN1222" i="6"/>
  <c r="AM1222" i="6"/>
  <c r="AP1222" i="6" s="1"/>
  <c r="AK1222" i="6"/>
  <c r="AJ1222" i="6"/>
  <c r="AI1222" i="6"/>
  <c r="AL1222" i="6" s="1"/>
  <c r="BE1221" i="6"/>
  <c r="BF1221" i="6" s="1"/>
  <c r="BD1221" i="6"/>
  <c r="BC1221" i="6"/>
  <c r="BA1221" i="6"/>
  <c r="AZ1221" i="6"/>
  <c r="AY1221" i="6"/>
  <c r="AW1221" i="6"/>
  <c r="AV1221" i="6"/>
  <c r="AU1221" i="6"/>
  <c r="AS1221" i="6"/>
  <c r="AR1221" i="6"/>
  <c r="AT1221" i="6" s="1"/>
  <c r="AQ1221" i="6"/>
  <c r="AO1221" i="6"/>
  <c r="AN1221" i="6"/>
  <c r="AM1221" i="6"/>
  <c r="AP1221" i="6" s="1"/>
  <c r="AK1221" i="6"/>
  <c r="AJ1221" i="6"/>
  <c r="AI1221" i="6"/>
  <c r="BE1220" i="6"/>
  <c r="BD1220" i="6"/>
  <c r="BC1220" i="6"/>
  <c r="BA1220" i="6"/>
  <c r="AZ1220" i="6"/>
  <c r="AY1220" i="6"/>
  <c r="AW1220" i="6"/>
  <c r="AX1220" i="6" s="1"/>
  <c r="AV1220" i="6"/>
  <c r="AU1220" i="6"/>
  <c r="AS1220" i="6"/>
  <c r="AR1220" i="6"/>
  <c r="AT1220" i="6" s="1"/>
  <c r="AQ1220" i="6"/>
  <c r="AO1220" i="6"/>
  <c r="AN1220" i="6"/>
  <c r="AM1220" i="6"/>
  <c r="AK1220" i="6"/>
  <c r="AJ1220" i="6"/>
  <c r="AI1220" i="6"/>
  <c r="BE1219" i="6"/>
  <c r="BD1219" i="6"/>
  <c r="BC1219" i="6"/>
  <c r="BA1219" i="6"/>
  <c r="AZ1219" i="6"/>
  <c r="AY1219" i="6"/>
  <c r="AW1219" i="6"/>
  <c r="AX1219" i="6" s="1"/>
  <c r="AV1219" i="6"/>
  <c r="AU1219" i="6"/>
  <c r="AS1219" i="6"/>
  <c r="AR1219" i="6"/>
  <c r="AQ1219" i="6"/>
  <c r="AO1219" i="6"/>
  <c r="AN1219" i="6"/>
  <c r="AM1219" i="6"/>
  <c r="AK1219" i="6"/>
  <c r="AJ1219" i="6"/>
  <c r="AL1219" i="6" s="1"/>
  <c r="AI1219" i="6"/>
  <c r="BE1218" i="6"/>
  <c r="BD1218" i="6"/>
  <c r="BC1218" i="6"/>
  <c r="BF1218" i="6" s="1"/>
  <c r="BA1218" i="6"/>
  <c r="AZ1218" i="6"/>
  <c r="AY1218" i="6"/>
  <c r="AW1218" i="6"/>
  <c r="AV1218" i="6"/>
  <c r="AU1218" i="6"/>
  <c r="AS1218" i="6"/>
  <c r="AR1218" i="6"/>
  <c r="AQ1218" i="6"/>
  <c r="AO1218" i="6"/>
  <c r="AP1218" i="6" s="1"/>
  <c r="AN1218" i="6"/>
  <c r="AM1218" i="6"/>
  <c r="AK1218" i="6"/>
  <c r="AJ1218" i="6"/>
  <c r="AL1218" i="6" s="1"/>
  <c r="AI1218" i="6"/>
  <c r="BE1217" i="6"/>
  <c r="BD1217" i="6"/>
  <c r="BC1217" i="6"/>
  <c r="BA1217" i="6"/>
  <c r="AZ1217" i="6"/>
  <c r="AY1217" i="6"/>
  <c r="AW1217" i="6"/>
  <c r="AV1217" i="6"/>
  <c r="AU1217" i="6"/>
  <c r="AX1217" i="6" s="1"/>
  <c r="AS1217" i="6"/>
  <c r="AR1217" i="6"/>
  <c r="AQ1217" i="6"/>
  <c r="AT1217" i="6" s="1"/>
  <c r="AO1217" i="6"/>
  <c r="AP1217" i="6" s="1"/>
  <c r="AN1217" i="6"/>
  <c r="AM1217" i="6"/>
  <c r="AK1217" i="6"/>
  <c r="AJ1217" i="6"/>
  <c r="AI1217" i="6"/>
  <c r="BE1216" i="6"/>
  <c r="BD1216" i="6"/>
  <c r="BC1216" i="6"/>
  <c r="BA1216" i="6"/>
  <c r="AZ1216" i="6"/>
  <c r="BB1216" i="6" s="1"/>
  <c r="AY1216" i="6"/>
  <c r="AW1216" i="6"/>
  <c r="AV1216" i="6"/>
  <c r="AU1216" i="6"/>
  <c r="AX1216" i="6" s="1"/>
  <c r="AS1216" i="6"/>
  <c r="AR1216" i="6"/>
  <c r="AQ1216" i="6"/>
  <c r="AO1216" i="6"/>
  <c r="AN1216" i="6"/>
  <c r="AM1216" i="6"/>
  <c r="AK1216" i="6"/>
  <c r="AJ1216" i="6"/>
  <c r="AI1216" i="6"/>
  <c r="BE1215" i="6"/>
  <c r="BF1215" i="6" s="1"/>
  <c r="BD1215" i="6"/>
  <c r="BC1215" i="6"/>
  <c r="BA1215" i="6"/>
  <c r="AZ1215" i="6"/>
  <c r="BB1215" i="6" s="1"/>
  <c r="AY1215" i="6"/>
  <c r="AW1215" i="6"/>
  <c r="AV1215" i="6"/>
  <c r="AU1215" i="6"/>
  <c r="AS1215" i="6"/>
  <c r="AR1215" i="6"/>
  <c r="AQ1215" i="6"/>
  <c r="AO1215" i="6"/>
  <c r="AN1215" i="6"/>
  <c r="AM1215" i="6"/>
  <c r="AP1215" i="6" s="1"/>
  <c r="AK1215" i="6"/>
  <c r="AJ1215" i="6"/>
  <c r="AI1215" i="6"/>
  <c r="AL1215" i="6" s="1"/>
  <c r="BE1214" i="6"/>
  <c r="BF1214" i="6" s="1"/>
  <c r="BD1214" i="6"/>
  <c r="BC1214" i="6"/>
  <c r="BA1214" i="6"/>
  <c r="AZ1214" i="6"/>
  <c r="AY1214" i="6"/>
  <c r="AW1214" i="6"/>
  <c r="AV1214" i="6"/>
  <c r="AU1214" i="6"/>
  <c r="AS1214" i="6"/>
  <c r="AR1214" i="6"/>
  <c r="AQ1214" i="6"/>
  <c r="AO1214" i="6"/>
  <c r="AN1214" i="6"/>
  <c r="AM1214" i="6"/>
  <c r="AP1214" i="6" s="1"/>
  <c r="AK1214" i="6"/>
  <c r="AJ1214" i="6"/>
  <c r="AI1214" i="6"/>
  <c r="BE1213" i="6"/>
  <c r="BD1213" i="6"/>
  <c r="BC1213" i="6"/>
  <c r="BA1213" i="6"/>
  <c r="AZ1213" i="6"/>
  <c r="AY1213" i="6"/>
  <c r="AW1213" i="6"/>
  <c r="AX1213" i="6" s="1"/>
  <c r="AV1213" i="6"/>
  <c r="AU1213" i="6"/>
  <c r="AS1213" i="6"/>
  <c r="AR1213" i="6"/>
  <c r="AT1213" i="6" s="1"/>
  <c r="AQ1213" i="6"/>
  <c r="AO1213" i="6"/>
  <c r="AN1213" i="6"/>
  <c r="AM1213" i="6"/>
  <c r="AK1213" i="6"/>
  <c r="AJ1213" i="6"/>
  <c r="AI1213" i="6"/>
  <c r="BE1212" i="6"/>
  <c r="BD1212" i="6"/>
  <c r="BC1212" i="6"/>
  <c r="BF1212" i="6" s="1"/>
  <c r="BA1212" i="6"/>
  <c r="AZ1212" i="6"/>
  <c r="AY1212" i="6"/>
  <c r="BB1212" i="6" s="1"/>
  <c r="AW1212" i="6"/>
  <c r="AX1212" i="6" s="1"/>
  <c r="AV1212" i="6"/>
  <c r="AU1212" i="6"/>
  <c r="AS1212" i="6"/>
  <c r="AR1212" i="6"/>
  <c r="AQ1212" i="6"/>
  <c r="AO1212" i="6"/>
  <c r="AN1212" i="6"/>
  <c r="AM1212" i="6"/>
  <c r="AK1212" i="6"/>
  <c r="AJ1212" i="6"/>
  <c r="AI1212" i="6"/>
  <c r="BE1211" i="6"/>
  <c r="BD1211" i="6"/>
  <c r="BC1211" i="6"/>
  <c r="BF1211" i="6" s="1"/>
  <c r="BA1211" i="6"/>
  <c r="AZ1211" i="6"/>
  <c r="AY1211" i="6"/>
  <c r="AW1211" i="6"/>
  <c r="AV1211" i="6"/>
  <c r="AU1211" i="6"/>
  <c r="AS1211" i="6"/>
  <c r="AR1211" i="6"/>
  <c r="AQ1211" i="6"/>
  <c r="AO1211" i="6"/>
  <c r="AP1211" i="6" s="1"/>
  <c r="AN1211" i="6"/>
  <c r="AM1211" i="6"/>
  <c r="AK1211" i="6"/>
  <c r="AJ1211" i="6"/>
  <c r="AL1211" i="6" s="1"/>
  <c r="AI1211" i="6"/>
  <c r="BE1210" i="6"/>
  <c r="BD1210" i="6"/>
  <c r="BC1210" i="6"/>
  <c r="BA1210" i="6"/>
  <c r="AZ1210" i="6"/>
  <c r="AY1210" i="6"/>
  <c r="AW1210" i="6"/>
  <c r="AV1210" i="6"/>
  <c r="AU1210" i="6"/>
  <c r="AX1210" i="6" s="1"/>
  <c r="AS1210" i="6"/>
  <c r="AR1210" i="6"/>
  <c r="AQ1210" i="6"/>
  <c r="AT1210" i="6" s="1"/>
  <c r="AO1210" i="6"/>
  <c r="AP1210" i="6" s="1"/>
  <c r="AN1210" i="6"/>
  <c r="AM1210" i="6"/>
  <c r="AK1210" i="6"/>
  <c r="AJ1210" i="6"/>
  <c r="AI1210" i="6"/>
  <c r="BE1209" i="6"/>
  <c r="BD1209" i="6"/>
  <c r="BC1209" i="6"/>
  <c r="BA1209" i="6"/>
  <c r="AZ1209" i="6"/>
  <c r="BB1209" i="6" s="1"/>
  <c r="AY1209" i="6"/>
  <c r="AW1209" i="6"/>
  <c r="AV1209" i="6"/>
  <c r="AU1209" i="6"/>
  <c r="AX1209" i="6" s="1"/>
  <c r="AS1209" i="6"/>
  <c r="AR1209" i="6"/>
  <c r="AQ1209" i="6"/>
  <c r="AO1209" i="6"/>
  <c r="AN1209" i="6"/>
  <c r="AM1209" i="6"/>
  <c r="AK1209" i="6"/>
  <c r="AJ1209" i="6"/>
  <c r="AI1209" i="6"/>
  <c r="BE1208" i="6"/>
  <c r="BF1208" i="6" s="1"/>
  <c r="BD1208" i="6"/>
  <c r="BC1208" i="6"/>
  <c r="BA1208" i="6"/>
  <c r="AZ1208" i="6"/>
  <c r="BB1208" i="6" s="1"/>
  <c r="AY1208" i="6"/>
  <c r="AW1208" i="6"/>
  <c r="AV1208" i="6"/>
  <c r="AU1208" i="6"/>
  <c r="AS1208" i="6"/>
  <c r="AR1208" i="6"/>
  <c r="AQ1208" i="6"/>
  <c r="AO1208" i="6"/>
  <c r="AN1208" i="6"/>
  <c r="AM1208" i="6"/>
  <c r="AP1208" i="6" s="1"/>
  <c r="AK1208" i="6"/>
  <c r="AJ1208" i="6"/>
  <c r="AI1208" i="6"/>
  <c r="AL1208" i="6" s="1"/>
  <c r="BE1207" i="6"/>
  <c r="BF1207" i="6" s="1"/>
  <c r="BD1207" i="6"/>
  <c r="BC1207" i="6"/>
  <c r="BA1207" i="6"/>
  <c r="AZ1207" i="6"/>
  <c r="AY1207" i="6"/>
  <c r="AW1207" i="6"/>
  <c r="AV1207" i="6"/>
  <c r="AU1207" i="6"/>
  <c r="AS1207" i="6"/>
  <c r="AR1207" i="6"/>
  <c r="AT1207" i="6" s="1"/>
  <c r="AQ1207" i="6"/>
  <c r="AO1207" i="6"/>
  <c r="AN1207" i="6"/>
  <c r="AM1207" i="6"/>
  <c r="AP1207" i="6" s="1"/>
  <c r="AK1207" i="6"/>
  <c r="AJ1207" i="6"/>
  <c r="AI1207" i="6"/>
  <c r="BE1206" i="6"/>
  <c r="BD1206" i="6"/>
  <c r="BC1206" i="6"/>
  <c r="BA1206" i="6"/>
  <c r="AZ1206" i="6"/>
  <c r="AY1206" i="6"/>
  <c r="AW1206" i="6"/>
  <c r="AX1206" i="6" s="1"/>
  <c r="AV1206" i="6"/>
  <c r="AU1206" i="6"/>
  <c r="AS1206" i="6"/>
  <c r="AR1206" i="6"/>
  <c r="AT1206" i="6" s="1"/>
  <c r="AQ1206" i="6"/>
  <c r="AO1206" i="6"/>
  <c r="AN1206" i="6"/>
  <c r="AM1206" i="6"/>
  <c r="AK1206" i="6"/>
  <c r="AJ1206" i="6"/>
  <c r="AI1206" i="6"/>
  <c r="BE1205" i="6"/>
  <c r="BD1205" i="6"/>
  <c r="BC1205" i="6"/>
  <c r="BF1205" i="6" s="1"/>
  <c r="BA1205" i="6"/>
  <c r="AZ1205" i="6"/>
  <c r="AY1205" i="6"/>
  <c r="BB1205" i="6" s="1"/>
  <c r="AW1205" i="6"/>
  <c r="AX1205" i="6" s="1"/>
  <c r="AV1205" i="6"/>
  <c r="AU1205" i="6"/>
  <c r="AS1205" i="6"/>
  <c r="AR1205" i="6"/>
  <c r="AQ1205" i="6"/>
  <c r="AO1205" i="6"/>
  <c r="AN1205" i="6"/>
  <c r="AM1205" i="6"/>
  <c r="AK1205" i="6"/>
  <c r="AJ1205" i="6"/>
  <c r="AL1205" i="6" s="1"/>
  <c r="AI1205" i="6"/>
  <c r="BE1204" i="6"/>
  <c r="BD1204" i="6"/>
  <c r="BC1204" i="6"/>
  <c r="BF1204" i="6" s="1"/>
  <c r="BA1204" i="6"/>
  <c r="AZ1204" i="6"/>
  <c r="AY1204" i="6"/>
  <c r="AW1204" i="6"/>
  <c r="AV1204" i="6"/>
  <c r="AU1204" i="6"/>
  <c r="AS1204" i="6"/>
  <c r="AR1204" i="6"/>
  <c r="AQ1204" i="6"/>
  <c r="AO1204" i="6"/>
  <c r="AP1204" i="6" s="1"/>
  <c r="AN1204" i="6"/>
  <c r="AM1204" i="6"/>
  <c r="AK1204" i="6"/>
  <c r="AJ1204" i="6"/>
  <c r="AL1204" i="6" s="1"/>
  <c r="AI1204" i="6"/>
  <c r="BE1203" i="6"/>
  <c r="BD1203" i="6"/>
  <c r="BC1203" i="6"/>
  <c r="BA1203" i="6"/>
  <c r="AZ1203" i="6"/>
  <c r="AY1203" i="6"/>
  <c r="AW1203" i="6"/>
  <c r="AV1203" i="6"/>
  <c r="AU1203" i="6"/>
  <c r="AX1203" i="6" s="1"/>
  <c r="AS1203" i="6"/>
  <c r="AR1203" i="6"/>
  <c r="AQ1203" i="6"/>
  <c r="AT1203" i="6" s="1"/>
  <c r="AO1203" i="6"/>
  <c r="AP1203" i="6" s="1"/>
  <c r="AN1203" i="6"/>
  <c r="AM1203" i="6"/>
  <c r="AK1203" i="6"/>
  <c r="AJ1203" i="6"/>
  <c r="AI1203" i="6"/>
  <c r="BE1202" i="6"/>
  <c r="BD1202" i="6"/>
  <c r="BC1202" i="6"/>
  <c r="BA1202" i="6"/>
  <c r="AZ1202" i="6"/>
  <c r="BB1202" i="6" s="1"/>
  <c r="AY1202" i="6"/>
  <c r="AW1202" i="6"/>
  <c r="AV1202" i="6"/>
  <c r="AU1202" i="6"/>
  <c r="AX1202" i="6" s="1"/>
  <c r="AS1202" i="6"/>
  <c r="AR1202" i="6"/>
  <c r="AQ1202" i="6"/>
  <c r="AO1202" i="6"/>
  <c r="AN1202" i="6"/>
  <c r="AM1202" i="6"/>
  <c r="AK1202" i="6"/>
  <c r="AJ1202" i="6"/>
  <c r="AI1202" i="6"/>
  <c r="BE1201" i="6"/>
  <c r="BF1201" i="6" s="1"/>
  <c r="BD1201" i="6"/>
  <c r="BC1201" i="6"/>
  <c r="BA1201" i="6"/>
  <c r="AZ1201" i="6"/>
  <c r="BB1201" i="6" s="1"/>
  <c r="AY1201" i="6"/>
  <c r="AW1201" i="6"/>
  <c r="AV1201" i="6"/>
  <c r="AU1201" i="6"/>
  <c r="AS1201" i="6"/>
  <c r="AR1201" i="6"/>
  <c r="AQ1201" i="6"/>
  <c r="AO1201" i="6"/>
  <c r="AN1201" i="6"/>
  <c r="AM1201" i="6"/>
  <c r="AK1201" i="6"/>
  <c r="AJ1201" i="6"/>
  <c r="AI1201" i="6"/>
  <c r="BE1200" i="6"/>
  <c r="BF1200" i="6" s="1"/>
  <c r="BD1200" i="6"/>
  <c r="BC1200" i="6"/>
  <c r="BA1200" i="6"/>
  <c r="AZ1200" i="6"/>
  <c r="AY1200" i="6"/>
  <c r="AW1200" i="6"/>
  <c r="AV1200" i="6"/>
  <c r="AU1200" i="6"/>
  <c r="AS1200" i="6"/>
  <c r="AR1200" i="6"/>
  <c r="AT1200" i="6" s="1"/>
  <c r="AQ1200" i="6"/>
  <c r="AO1200" i="6"/>
  <c r="AN1200" i="6"/>
  <c r="AM1200" i="6"/>
  <c r="AK1200" i="6"/>
  <c r="AJ1200" i="6"/>
  <c r="AI1200" i="6"/>
  <c r="BE1199" i="6"/>
  <c r="BD1199" i="6"/>
  <c r="BC1199" i="6"/>
  <c r="BA1199" i="6"/>
  <c r="AZ1199" i="6"/>
  <c r="AY1199" i="6"/>
  <c r="AW1199" i="6"/>
  <c r="AX1199" i="6" s="1"/>
  <c r="AV1199" i="6"/>
  <c r="AU1199" i="6"/>
  <c r="AS1199" i="6"/>
  <c r="AR1199" i="6"/>
  <c r="AT1199" i="6" s="1"/>
  <c r="AQ1199" i="6"/>
  <c r="AO1199" i="6"/>
  <c r="AN1199" i="6"/>
  <c r="AM1199" i="6"/>
  <c r="AK1199" i="6"/>
  <c r="AJ1199" i="6"/>
  <c r="AI1199" i="6"/>
  <c r="BE1198" i="6"/>
  <c r="BD1198" i="6"/>
  <c r="BC1198" i="6"/>
  <c r="BF1198" i="6" s="1"/>
  <c r="BA1198" i="6"/>
  <c r="AZ1198" i="6"/>
  <c r="AY1198" i="6"/>
  <c r="BB1198" i="6" s="1"/>
  <c r="AW1198" i="6"/>
  <c r="AX1198" i="6" s="1"/>
  <c r="AV1198" i="6"/>
  <c r="AU1198" i="6"/>
  <c r="AS1198" i="6"/>
  <c r="AR1198" i="6"/>
  <c r="AQ1198" i="6"/>
  <c r="AO1198" i="6"/>
  <c r="AN1198" i="6"/>
  <c r="AM1198" i="6"/>
  <c r="AK1198" i="6"/>
  <c r="AJ1198" i="6"/>
  <c r="AL1198" i="6" s="1"/>
  <c r="AI1198" i="6"/>
  <c r="BE1197" i="6"/>
  <c r="BD1197" i="6"/>
  <c r="BC1197" i="6"/>
  <c r="BF1197" i="6" s="1"/>
  <c r="BA1197" i="6"/>
  <c r="AZ1197" i="6"/>
  <c r="AY1197" i="6"/>
  <c r="AW1197" i="6"/>
  <c r="AV1197" i="6"/>
  <c r="AU1197" i="6"/>
  <c r="AS1197" i="6"/>
  <c r="AR1197" i="6"/>
  <c r="AQ1197" i="6"/>
  <c r="AO1197" i="6"/>
  <c r="AP1197" i="6" s="1"/>
  <c r="AN1197" i="6"/>
  <c r="AM1197" i="6"/>
  <c r="AK1197" i="6"/>
  <c r="AJ1197" i="6"/>
  <c r="AL1197" i="6" s="1"/>
  <c r="AI1197" i="6"/>
  <c r="BE1196" i="6"/>
  <c r="BD1196" i="6"/>
  <c r="BC1196" i="6"/>
  <c r="BA1196" i="6"/>
  <c r="AZ1196" i="6"/>
  <c r="AY1196" i="6"/>
  <c r="AW1196" i="6"/>
  <c r="AV1196" i="6"/>
  <c r="AU1196" i="6"/>
  <c r="AS1196" i="6"/>
  <c r="AR1196" i="6"/>
  <c r="AQ1196" i="6"/>
  <c r="AT1196" i="6" s="1"/>
  <c r="AO1196" i="6"/>
  <c r="AP1196" i="6" s="1"/>
  <c r="AN1196" i="6"/>
  <c r="AM1196" i="6"/>
  <c r="AK1196" i="6"/>
  <c r="AJ1196" i="6"/>
  <c r="AI1196" i="6"/>
  <c r="BE1195" i="6"/>
  <c r="BD1195" i="6"/>
  <c r="BC1195" i="6"/>
  <c r="BA1195" i="6"/>
  <c r="AZ1195" i="6"/>
  <c r="BB1195" i="6" s="1"/>
  <c r="AY1195" i="6"/>
  <c r="AW1195" i="6"/>
  <c r="AV1195" i="6"/>
  <c r="AU1195" i="6"/>
  <c r="AX1195" i="6" s="1"/>
  <c r="AS1195" i="6"/>
  <c r="AR1195" i="6"/>
  <c r="AQ1195" i="6"/>
  <c r="AO1195" i="6"/>
  <c r="AN1195" i="6"/>
  <c r="AM1195" i="6"/>
  <c r="AK1195" i="6"/>
  <c r="AJ1195" i="6"/>
  <c r="AI1195" i="6"/>
  <c r="BE1194" i="6"/>
  <c r="BD1194" i="6"/>
  <c r="BC1194" i="6"/>
  <c r="BA1194" i="6"/>
  <c r="AZ1194" i="6"/>
  <c r="BB1194" i="6" s="1"/>
  <c r="AY1194" i="6"/>
  <c r="AW1194" i="6"/>
  <c r="AV1194" i="6"/>
  <c r="AU1194" i="6"/>
  <c r="AS1194" i="6"/>
  <c r="AR1194" i="6"/>
  <c r="AQ1194" i="6"/>
  <c r="AO1194" i="6"/>
  <c r="AN1194" i="6"/>
  <c r="AM1194" i="6"/>
  <c r="AP1194" i="6" s="1"/>
  <c r="AK1194" i="6"/>
  <c r="AJ1194" i="6"/>
  <c r="AI1194" i="6"/>
  <c r="AL1194" i="6" s="1"/>
  <c r="BE1193" i="6"/>
  <c r="BF1193" i="6" s="1"/>
  <c r="BD1193" i="6"/>
  <c r="BC1193" i="6"/>
  <c r="BA1193" i="6"/>
  <c r="AZ1193" i="6"/>
  <c r="AY1193" i="6"/>
  <c r="AW1193" i="6"/>
  <c r="AV1193" i="6"/>
  <c r="AU1193" i="6"/>
  <c r="AS1193" i="6"/>
  <c r="AR1193" i="6"/>
  <c r="AT1193" i="6" s="1"/>
  <c r="AQ1193" i="6"/>
  <c r="AO1193" i="6"/>
  <c r="AN1193" i="6"/>
  <c r="AM1193" i="6"/>
  <c r="AP1193" i="6" s="1"/>
  <c r="AK1193" i="6"/>
  <c r="AJ1193" i="6"/>
  <c r="AI1193" i="6"/>
  <c r="BE1192" i="6"/>
  <c r="BD1192" i="6"/>
  <c r="BC1192" i="6"/>
  <c r="BA1192" i="6"/>
  <c r="AZ1192" i="6"/>
  <c r="AY1192" i="6"/>
  <c r="AW1192" i="6"/>
  <c r="AX1192" i="6" s="1"/>
  <c r="AV1192" i="6"/>
  <c r="AU1192" i="6"/>
  <c r="AS1192" i="6"/>
  <c r="AR1192" i="6"/>
  <c r="AT1192" i="6" s="1"/>
  <c r="AQ1192" i="6"/>
  <c r="AO1192" i="6"/>
  <c r="AN1192" i="6"/>
  <c r="AM1192" i="6"/>
  <c r="AK1192" i="6"/>
  <c r="AJ1192" i="6"/>
  <c r="AI1192" i="6"/>
  <c r="BE1191" i="6"/>
  <c r="BD1191" i="6"/>
  <c r="BC1191" i="6"/>
  <c r="BF1191" i="6" s="1"/>
  <c r="BA1191" i="6"/>
  <c r="AZ1191" i="6"/>
  <c r="AY1191" i="6"/>
  <c r="BB1191" i="6" s="1"/>
  <c r="AW1191" i="6"/>
  <c r="AX1191" i="6" s="1"/>
  <c r="AV1191" i="6"/>
  <c r="AU1191" i="6"/>
  <c r="AS1191" i="6"/>
  <c r="AR1191" i="6"/>
  <c r="AQ1191" i="6"/>
  <c r="AO1191" i="6"/>
  <c r="AN1191" i="6"/>
  <c r="AM1191" i="6"/>
  <c r="AK1191" i="6"/>
  <c r="AJ1191" i="6"/>
  <c r="AL1191" i="6" s="1"/>
  <c r="AI1191" i="6"/>
  <c r="BE1190" i="6"/>
  <c r="BD1190" i="6"/>
  <c r="BC1190" i="6"/>
  <c r="BF1190" i="6" s="1"/>
  <c r="BA1190" i="6"/>
  <c r="AZ1190" i="6"/>
  <c r="AY1190" i="6"/>
  <c r="AW1190" i="6"/>
  <c r="AV1190" i="6"/>
  <c r="AU1190" i="6"/>
  <c r="AS1190" i="6"/>
  <c r="AR1190" i="6"/>
  <c r="AQ1190" i="6"/>
  <c r="AO1190" i="6"/>
  <c r="AP1190" i="6" s="1"/>
  <c r="AN1190" i="6"/>
  <c r="AM1190" i="6"/>
  <c r="AK1190" i="6"/>
  <c r="AJ1190" i="6"/>
  <c r="AL1190" i="6" s="1"/>
  <c r="AI1190" i="6"/>
  <c r="BE1189" i="6"/>
  <c r="BD1189" i="6"/>
  <c r="BC1189" i="6"/>
  <c r="BA1189" i="6"/>
  <c r="AZ1189" i="6"/>
  <c r="AY1189" i="6"/>
  <c r="AW1189" i="6"/>
  <c r="AV1189" i="6"/>
  <c r="AU1189" i="6"/>
  <c r="AX1189" i="6" s="1"/>
  <c r="AS1189" i="6"/>
  <c r="AR1189" i="6"/>
  <c r="AQ1189" i="6"/>
  <c r="AO1189" i="6"/>
  <c r="AP1189" i="6" s="1"/>
  <c r="AN1189" i="6"/>
  <c r="AM1189" i="6"/>
  <c r="AK1189" i="6"/>
  <c r="AJ1189" i="6"/>
  <c r="AI1189" i="6"/>
  <c r="BE1188" i="6"/>
  <c r="BD1188" i="6"/>
  <c r="BC1188" i="6"/>
  <c r="BA1188" i="6"/>
  <c r="AZ1188" i="6"/>
  <c r="BB1188" i="6" s="1"/>
  <c r="AY1188" i="6"/>
  <c r="AW1188" i="6"/>
  <c r="AV1188" i="6"/>
  <c r="AU1188" i="6"/>
  <c r="AX1188" i="6" s="1"/>
  <c r="AS1188" i="6"/>
  <c r="AR1188" i="6"/>
  <c r="AQ1188" i="6"/>
  <c r="AO1188" i="6"/>
  <c r="AN1188" i="6"/>
  <c r="AM1188" i="6"/>
  <c r="AK1188" i="6"/>
  <c r="AJ1188" i="6"/>
  <c r="AI1188" i="6"/>
  <c r="BE1187" i="6"/>
  <c r="BF1187" i="6" s="1"/>
  <c r="BD1187" i="6"/>
  <c r="BC1187" i="6"/>
  <c r="BA1187" i="6"/>
  <c r="AZ1187" i="6"/>
  <c r="BB1187" i="6" s="1"/>
  <c r="AY1187" i="6"/>
  <c r="AW1187" i="6"/>
  <c r="AV1187" i="6"/>
  <c r="AU1187" i="6"/>
  <c r="AS1187" i="6"/>
  <c r="AR1187" i="6"/>
  <c r="AQ1187" i="6"/>
  <c r="AO1187" i="6"/>
  <c r="AN1187" i="6"/>
  <c r="AM1187" i="6"/>
  <c r="AP1187" i="6" s="1"/>
  <c r="AK1187" i="6"/>
  <c r="AJ1187" i="6"/>
  <c r="AI1187" i="6"/>
  <c r="AL1187" i="6" s="1"/>
  <c r="BE1186" i="6"/>
  <c r="BF1186" i="6" s="1"/>
  <c r="BD1186" i="6"/>
  <c r="BC1186" i="6"/>
  <c r="BA1186" i="6"/>
  <c r="AZ1186" i="6"/>
  <c r="AY1186" i="6"/>
  <c r="AW1186" i="6"/>
  <c r="AV1186" i="6"/>
  <c r="AU1186" i="6"/>
  <c r="AS1186" i="6"/>
  <c r="AR1186" i="6"/>
  <c r="AT1186" i="6" s="1"/>
  <c r="AQ1186" i="6"/>
  <c r="AO1186" i="6"/>
  <c r="AN1186" i="6"/>
  <c r="AM1186" i="6"/>
  <c r="AP1186" i="6" s="1"/>
  <c r="AK1186" i="6"/>
  <c r="AJ1186" i="6"/>
  <c r="AI1186" i="6"/>
  <c r="BE1185" i="6"/>
  <c r="BD1185" i="6"/>
  <c r="BC1185" i="6"/>
  <c r="BA1185" i="6"/>
  <c r="AZ1185" i="6"/>
  <c r="AY1185" i="6"/>
  <c r="AW1185" i="6"/>
  <c r="AX1185" i="6" s="1"/>
  <c r="AV1185" i="6"/>
  <c r="AU1185" i="6"/>
  <c r="AS1185" i="6"/>
  <c r="AR1185" i="6"/>
  <c r="AT1185" i="6" s="1"/>
  <c r="AQ1185" i="6"/>
  <c r="AO1185" i="6"/>
  <c r="AN1185" i="6"/>
  <c r="AM1185" i="6"/>
  <c r="AK1185" i="6"/>
  <c r="AJ1185" i="6"/>
  <c r="AI1185" i="6"/>
  <c r="BE1184" i="6"/>
  <c r="BD1184" i="6"/>
  <c r="BC1184" i="6"/>
  <c r="BF1184" i="6" s="1"/>
  <c r="BA1184" i="6"/>
  <c r="AZ1184" i="6"/>
  <c r="AY1184" i="6"/>
  <c r="BB1184" i="6" s="1"/>
  <c r="AW1184" i="6"/>
  <c r="AX1184" i="6" s="1"/>
  <c r="AV1184" i="6"/>
  <c r="AU1184" i="6"/>
  <c r="AS1184" i="6"/>
  <c r="AR1184" i="6"/>
  <c r="AQ1184" i="6"/>
  <c r="AO1184" i="6"/>
  <c r="AN1184" i="6"/>
  <c r="AM1184" i="6"/>
  <c r="AK1184" i="6"/>
  <c r="AJ1184" i="6"/>
  <c r="AI1184" i="6"/>
  <c r="BE1183" i="6"/>
  <c r="BD1183" i="6"/>
  <c r="BC1183" i="6"/>
  <c r="BF1183" i="6" s="1"/>
  <c r="BA1183" i="6"/>
  <c r="AZ1183" i="6"/>
  <c r="AY1183" i="6"/>
  <c r="AW1183" i="6"/>
  <c r="AV1183" i="6"/>
  <c r="AU1183" i="6"/>
  <c r="AS1183" i="6"/>
  <c r="AR1183" i="6"/>
  <c r="AQ1183" i="6"/>
  <c r="AO1183" i="6"/>
  <c r="AP1183" i="6" s="1"/>
  <c r="AN1183" i="6"/>
  <c r="AM1183" i="6"/>
  <c r="AK1183" i="6"/>
  <c r="AJ1183" i="6"/>
  <c r="AL1183" i="6" s="1"/>
  <c r="AI1183" i="6"/>
  <c r="BE1182" i="6"/>
  <c r="BD1182" i="6"/>
  <c r="BC1182" i="6"/>
  <c r="BA1182" i="6"/>
  <c r="AZ1182" i="6"/>
  <c r="AY1182" i="6"/>
  <c r="AW1182" i="6"/>
  <c r="AV1182" i="6"/>
  <c r="AU1182" i="6"/>
  <c r="AX1182" i="6" s="1"/>
  <c r="AS1182" i="6"/>
  <c r="AR1182" i="6"/>
  <c r="AQ1182" i="6"/>
  <c r="AT1182" i="6" s="1"/>
  <c r="AO1182" i="6"/>
  <c r="AP1182" i="6" s="1"/>
  <c r="AN1182" i="6"/>
  <c r="AM1182" i="6"/>
  <c r="AK1182" i="6"/>
  <c r="AJ1182" i="6"/>
  <c r="AI1182" i="6"/>
  <c r="BE1181" i="6"/>
  <c r="BD1181" i="6"/>
  <c r="BC1181" i="6"/>
  <c r="BA1181" i="6"/>
  <c r="AZ1181" i="6"/>
  <c r="BB1181" i="6" s="1"/>
  <c r="AY1181" i="6"/>
  <c r="AW1181" i="6"/>
  <c r="AV1181" i="6"/>
  <c r="AU1181" i="6"/>
  <c r="AS1181" i="6"/>
  <c r="AR1181" i="6"/>
  <c r="AQ1181" i="6"/>
  <c r="AO1181" i="6"/>
  <c r="AN1181" i="6"/>
  <c r="AM1181" i="6"/>
  <c r="AK1181" i="6"/>
  <c r="AJ1181" i="6"/>
  <c r="AI1181" i="6"/>
  <c r="BE1180" i="6"/>
  <c r="BF1180" i="6" s="1"/>
  <c r="BD1180" i="6"/>
  <c r="BC1180" i="6"/>
  <c r="BA1180" i="6"/>
  <c r="AZ1180" i="6"/>
  <c r="BB1180" i="6" s="1"/>
  <c r="AY1180" i="6"/>
  <c r="AW1180" i="6"/>
  <c r="AV1180" i="6"/>
  <c r="AU1180" i="6"/>
  <c r="AS1180" i="6"/>
  <c r="AR1180" i="6"/>
  <c r="AQ1180" i="6"/>
  <c r="AO1180" i="6"/>
  <c r="AN1180" i="6"/>
  <c r="AM1180" i="6"/>
  <c r="AP1180" i="6" s="1"/>
  <c r="AK1180" i="6"/>
  <c r="AJ1180" i="6"/>
  <c r="AI1180" i="6"/>
  <c r="AL1180" i="6" s="1"/>
  <c r="BE1179" i="6"/>
  <c r="BF1179" i="6" s="1"/>
  <c r="BD1179" i="6"/>
  <c r="BC1179" i="6"/>
  <c r="BA1179" i="6"/>
  <c r="AZ1179" i="6"/>
  <c r="AY1179" i="6"/>
  <c r="AW1179" i="6"/>
  <c r="AV1179" i="6"/>
  <c r="AU1179" i="6"/>
  <c r="AS1179" i="6"/>
  <c r="AR1179" i="6"/>
  <c r="AT1179" i="6" s="1"/>
  <c r="AQ1179" i="6"/>
  <c r="AO1179" i="6"/>
  <c r="AN1179" i="6"/>
  <c r="AM1179" i="6"/>
  <c r="AP1179" i="6" s="1"/>
  <c r="AK1179" i="6"/>
  <c r="AJ1179" i="6"/>
  <c r="AI1179" i="6"/>
  <c r="BE1178" i="6"/>
  <c r="BD1178" i="6"/>
  <c r="BC1178" i="6"/>
  <c r="BA1178" i="6"/>
  <c r="AZ1178" i="6"/>
  <c r="AY1178" i="6"/>
  <c r="AW1178" i="6"/>
  <c r="AX1178" i="6" s="1"/>
  <c r="AV1178" i="6"/>
  <c r="AU1178" i="6"/>
  <c r="AS1178" i="6"/>
  <c r="AR1178" i="6"/>
  <c r="AQ1178" i="6"/>
  <c r="AO1178" i="6"/>
  <c r="AN1178" i="6"/>
  <c r="AM1178" i="6"/>
  <c r="AK1178" i="6"/>
  <c r="AJ1178" i="6"/>
  <c r="AI1178" i="6"/>
  <c r="AL1178" i="6" s="1"/>
  <c r="BD1177" i="6"/>
  <c r="BC1177" i="6"/>
  <c r="BA1177" i="6"/>
  <c r="AZ1177" i="6"/>
  <c r="AY1177" i="6"/>
  <c r="AD1171" i="6"/>
  <c r="AC1171" i="6"/>
  <c r="AB1171" i="6"/>
  <c r="AA1171" i="6"/>
  <c r="Z1171" i="6"/>
  <c r="Y1171" i="6"/>
  <c r="X1171" i="6"/>
  <c r="W1171" i="6"/>
  <c r="V1171" i="6"/>
  <c r="U1171" i="6"/>
  <c r="T1171" i="6"/>
  <c r="S1171" i="6"/>
  <c r="R1171" i="6"/>
  <c r="Q1171" i="6"/>
  <c r="P1171" i="6"/>
  <c r="N1171" i="6"/>
  <c r="BE1170" i="6"/>
  <c r="BD1170" i="6"/>
  <c r="BC1170" i="6"/>
  <c r="BA1170" i="6"/>
  <c r="AZ1170" i="6"/>
  <c r="AY1170" i="6"/>
  <c r="AW1170" i="6"/>
  <c r="AV1170" i="6"/>
  <c r="AU1170" i="6"/>
  <c r="AS1170" i="6"/>
  <c r="AR1170" i="6"/>
  <c r="AQ1170" i="6"/>
  <c r="AO1170" i="6"/>
  <c r="AN1170" i="6"/>
  <c r="AM1170" i="6"/>
  <c r="BE1169" i="6"/>
  <c r="BD1169" i="6"/>
  <c r="BF1169" i="6" s="1"/>
  <c r="BC1169" i="6"/>
  <c r="BA1169" i="6"/>
  <c r="AZ1169" i="6"/>
  <c r="BB1169" i="6" s="1"/>
  <c r="AY1169" i="6"/>
  <c r="AW1169" i="6"/>
  <c r="AV1169" i="6"/>
  <c r="AU1169" i="6"/>
  <c r="AS1169" i="6"/>
  <c r="AR1169" i="6"/>
  <c r="AQ1169" i="6"/>
  <c r="AO1169" i="6"/>
  <c r="AN1169" i="6"/>
  <c r="AM1169" i="6"/>
  <c r="AK1169" i="6"/>
  <c r="AJ1169" i="6"/>
  <c r="AI1169" i="6"/>
  <c r="BE1168" i="6"/>
  <c r="BF1168" i="6" s="1"/>
  <c r="BD1168" i="6"/>
  <c r="BC1168" i="6"/>
  <c r="BA1168" i="6"/>
  <c r="AZ1168" i="6"/>
  <c r="AY1168" i="6"/>
  <c r="AW1168" i="6"/>
  <c r="AV1168" i="6"/>
  <c r="AU1168" i="6"/>
  <c r="AS1168" i="6"/>
  <c r="AR1168" i="6"/>
  <c r="AQ1168" i="6"/>
  <c r="AT1168" i="6" s="1"/>
  <c r="AO1168" i="6"/>
  <c r="AN1168" i="6"/>
  <c r="AM1168" i="6"/>
  <c r="AP1168" i="6" s="1"/>
  <c r="AK1168" i="6"/>
  <c r="AJ1168" i="6"/>
  <c r="AI1168" i="6"/>
  <c r="BE1167" i="6"/>
  <c r="BD1167" i="6"/>
  <c r="BC1167" i="6"/>
  <c r="BA1167" i="6"/>
  <c r="AZ1167" i="6"/>
  <c r="AY1167" i="6"/>
  <c r="AW1167" i="6"/>
  <c r="AV1167" i="6"/>
  <c r="AU1167" i="6"/>
  <c r="AS1167" i="6"/>
  <c r="AR1167" i="6"/>
  <c r="AT1167" i="6" s="1"/>
  <c r="AQ1167" i="6"/>
  <c r="AO1167" i="6"/>
  <c r="AN1167" i="6"/>
  <c r="AM1167" i="6"/>
  <c r="AK1167" i="6"/>
  <c r="AJ1167" i="6"/>
  <c r="AI1167" i="6"/>
  <c r="BE1166" i="6"/>
  <c r="BD1166" i="6"/>
  <c r="BC1166" i="6"/>
  <c r="BA1166" i="6"/>
  <c r="AZ1166" i="6"/>
  <c r="AY1166" i="6"/>
  <c r="BB1166" i="6" s="1"/>
  <c r="AW1166" i="6"/>
  <c r="AV1166" i="6"/>
  <c r="AU1166" i="6"/>
  <c r="AS1166" i="6"/>
  <c r="AR1166" i="6"/>
  <c r="AQ1166" i="6"/>
  <c r="AO1166" i="6"/>
  <c r="AN1166" i="6"/>
  <c r="AM1166" i="6"/>
  <c r="AK1166" i="6"/>
  <c r="AJ1166" i="6"/>
  <c r="AI1166" i="6"/>
  <c r="BE1165" i="6"/>
  <c r="BD1165" i="6"/>
  <c r="BC1165" i="6"/>
  <c r="BF1165" i="6" s="1"/>
  <c r="BA1165" i="6"/>
  <c r="AZ1165" i="6"/>
  <c r="AY1165" i="6"/>
  <c r="AW1165" i="6"/>
  <c r="AV1165" i="6"/>
  <c r="AU1165" i="6"/>
  <c r="AS1165" i="6"/>
  <c r="AR1165" i="6"/>
  <c r="AQ1165" i="6"/>
  <c r="AO1165" i="6"/>
  <c r="AN1165" i="6"/>
  <c r="AM1165" i="6"/>
  <c r="AK1165" i="6"/>
  <c r="AJ1165" i="6"/>
  <c r="AI1165" i="6"/>
  <c r="BE1164" i="6"/>
  <c r="BD1164" i="6"/>
  <c r="BC1164" i="6"/>
  <c r="BA1164" i="6"/>
  <c r="AZ1164" i="6"/>
  <c r="AY1164" i="6"/>
  <c r="AW1164" i="6"/>
  <c r="AV1164" i="6"/>
  <c r="AU1164" i="6"/>
  <c r="AS1164" i="6"/>
  <c r="AR1164" i="6"/>
  <c r="AQ1164" i="6"/>
  <c r="AO1164" i="6"/>
  <c r="AP1164" i="6" s="1"/>
  <c r="AN1164" i="6"/>
  <c r="AM1164" i="6"/>
  <c r="AI1164" i="6"/>
  <c r="BE1163" i="6"/>
  <c r="BD1163" i="6"/>
  <c r="BC1163" i="6"/>
  <c r="BA1163" i="6"/>
  <c r="AZ1163" i="6"/>
  <c r="AY1163" i="6"/>
  <c r="AW1163" i="6"/>
  <c r="AV1163" i="6"/>
  <c r="AX1163" i="6" s="1"/>
  <c r="AU1163" i="6"/>
  <c r="AS1163" i="6"/>
  <c r="AR1163" i="6"/>
  <c r="AT1163" i="6" s="1"/>
  <c r="AQ1163" i="6"/>
  <c r="AO1163" i="6"/>
  <c r="AN1163" i="6"/>
  <c r="AM1163" i="6"/>
  <c r="AK1163" i="6"/>
  <c r="AJ1163" i="6"/>
  <c r="AI1163" i="6"/>
  <c r="BE1162" i="6"/>
  <c r="BD1162" i="6"/>
  <c r="BC1162" i="6"/>
  <c r="BA1162" i="6"/>
  <c r="AZ1162" i="6"/>
  <c r="AY1162" i="6"/>
  <c r="BB1162" i="6" s="1"/>
  <c r="AW1162" i="6"/>
  <c r="AX1162" i="6" s="1"/>
  <c r="AV1162" i="6"/>
  <c r="AU1162" i="6"/>
  <c r="AS1162" i="6"/>
  <c r="AR1162" i="6"/>
  <c r="AQ1162" i="6"/>
  <c r="AO1162" i="6"/>
  <c r="AN1162" i="6"/>
  <c r="AM1162" i="6"/>
  <c r="AJ1162" i="6"/>
  <c r="AI1162" i="6"/>
  <c r="BE1161" i="6"/>
  <c r="BD1161" i="6"/>
  <c r="BC1161" i="6"/>
  <c r="BF1161" i="6" s="1"/>
  <c r="BA1161" i="6"/>
  <c r="BB1161" i="6" s="1"/>
  <c r="AZ1161" i="6"/>
  <c r="AY1161" i="6"/>
  <c r="AW1161" i="6"/>
  <c r="AV1161" i="6"/>
  <c r="AU1161" i="6"/>
  <c r="AS1161" i="6"/>
  <c r="AR1161" i="6"/>
  <c r="AQ1161" i="6"/>
  <c r="AO1161" i="6"/>
  <c r="AN1161" i="6"/>
  <c r="AM1161" i="6"/>
  <c r="AP1161" i="6" s="1"/>
  <c r="AK1161" i="6"/>
  <c r="AJ1161" i="6"/>
  <c r="AI1161" i="6"/>
  <c r="BE1160" i="6"/>
  <c r="BD1160" i="6"/>
  <c r="BC1160" i="6"/>
  <c r="BA1160" i="6"/>
  <c r="AZ1160" i="6"/>
  <c r="AY1160" i="6"/>
  <c r="AW1160" i="6"/>
  <c r="AV1160" i="6"/>
  <c r="AU1160" i="6"/>
  <c r="AS1160" i="6"/>
  <c r="AR1160" i="6"/>
  <c r="AQ1160" i="6"/>
  <c r="AO1160" i="6"/>
  <c r="AN1160" i="6"/>
  <c r="AP1160" i="6" s="1"/>
  <c r="AM1160" i="6"/>
  <c r="AK1160" i="6"/>
  <c r="AJ1160" i="6"/>
  <c r="AI1160" i="6"/>
  <c r="BE1159" i="6"/>
  <c r="BD1159" i="6"/>
  <c r="BC1159" i="6"/>
  <c r="BA1159" i="6"/>
  <c r="AZ1159" i="6"/>
  <c r="AY1159" i="6"/>
  <c r="AW1159" i="6"/>
  <c r="AV1159" i="6"/>
  <c r="AU1159" i="6"/>
  <c r="AX1159" i="6" s="1"/>
  <c r="AS1159" i="6"/>
  <c r="AR1159" i="6"/>
  <c r="AQ1159" i="6"/>
  <c r="AO1159" i="6"/>
  <c r="AN1159" i="6"/>
  <c r="AM1159" i="6"/>
  <c r="AK1159" i="6"/>
  <c r="AJ1159" i="6"/>
  <c r="AI1159" i="6"/>
  <c r="BE1158" i="6"/>
  <c r="BD1158" i="6"/>
  <c r="BC1158" i="6"/>
  <c r="BA1158" i="6"/>
  <c r="AZ1158" i="6"/>
  <c r="AY1158" i="6"/>
  <c r="BB1158" i="6" s="1"/>
  <c r="AW1158" i="6"/>
  <c r="AV1158" i="6"/>
  <c r="AU1158" i="6"/>
  <c r="AS1158" i="6"/>
  <c r="AR1158" i="6"/>
  <c r="AQ1158" i="6"/>
  <c r="AO1158" i="6"/>
  <c r="AN1158" i="6"/>
  <c r="AM1158" i="6"/>
  <c r="AK1158" i="6"/>
  <c r="AJ1158" i="6"/>
  <c r="AI1158" i="6"/>
  <c r="BE1157" i="6"/>
  <c r="BD1157" i="6"/>
  <c r="BF1157" i="6" s="1"/>
  <c r="BC1157" i="6"/>
  <c r="BA1157" i="6"/>
  <c r="AZ1157" i="6"/>
  <c r="AY1157" i="6"/>
  <c r="AW1157" i="6"/>
  <c r="AV1157" i="6"/>
  <c r="AU1157" i="6"/>
  <c r="AS1157" i="6"/>
  <c r="AR1157" i="6"/>
  <c r="AQ1157" i="6"/>
  <c r="AO1157" i="6"/>
  <c r="AN1157" i="6"/>
  <c r="AM1157" i="6"/>
  <c r="AP1157" i="6" s="1"/>
  <c r="AK1157" i="6"/>
  <c r="AJ1157" i="6"/>
  <c r="AI1157" i="6"/>
  <c r="BE1156" i="6"/>
  <c r="BD1156" i="6"/>
  <c r="BC1156" i="6"/>
  <c r="BA1156" i="6"/>
  <c r="AZ1156" i="6"/>
  <c r="AY1156" i="6"/>
  <c r="AW1156" i="6"/>
  <c r="AV1156" i="6"/>
  <c r="AU1156" i="6"/>
  <c r="AX1156" i="6" s="1"/>
  <c r="AS1156" i="6"/>
  <c r="AR1156" i="6"/>
  <c r="AQ1156" i="6"/>
  <c r="AT1156" i="6" s="1"/>
  <c r="AO1156" i="6"/>
  <c r="AN1156" i="6"/>
  <c r="AM1156" i="6"/>
  <c r="AK1156" i="6"/>
  <c r="AJ1156" i="6"/>
  <c r="AI1156" i="6"/>
  <c r="BE1155" i="6"/>
  <c r="BD1155" i="6"/>
  <c r="BC1155" i="6"/>
  <c r="BA1155" i="6"/>
  <c r="AZ1155" i="6"/>
  <c r="AY1155" i="6"/>
  <c r="AW1155" i="6"/>
  <c r="AV1155" i="6"/>
  <c r="AX1155" i="6" s="1"/>
  <c r="AU1155" i="6"/>
  <c r="AS1155" i="6"/>
  <c r="AR1155" i="6"/>
  <c r="AQ1155" i="6"/>
  <c r="AO1155" i="6"/>
  <c r="AN1155" i="6"/>
  <c r="AM1155" i="6"/>
  <c r="AK1155" i="6"/>
  <c r="AJ1155" i="6"/>
  <c r="AI1155" i="6"/>
  <c r="BE1154" i="6"/>
  <c r="BD1154" i="6"/>
  <c r="BC1154" i="6"/>
  <c r="BF1154" i="6" s="1"/>
  <c r="BA1154" i="6"/>
  <c r="BB1154" i="6" s="1"/>
  <c r="AZ1154" i="6"/>
  <c r="AY1154" i="6"/>
  <c r="AW1154" i="6"/>
  <c r="AV1154" i="6"/>
  <c r="AU1154" i="6"/>
  <c r="AS1154" i="6"/>
  <c r="AR1154" i="6"/>
  <c r="AQ1154" i="6"/>
  <c r="AO1154" i="6"/>
  <c r="AN1154" i="6"/>
  <c r="AM1154" i="6"/>
  <c r="AP1154" i="6" s="1"/>
  <c r="AK1154" i="6"/>
  <c r="AJ1154" i="6"/>
  <c r="AI1154" i="6"/>
  <c r="BE1153" i="6"/>
  <c r="BD1153" i="6"/>
  <c r="BC1153" i="6"/>
  <c r="BA1153" i="6"/>
  <c r="AZ1153" i="6"/>
  <c r="AY1153" i="6"/>
  <c r="AW1153" i="6"/>
  <c r="AV1153" i="6"/>
  <c r="AU1153" i="6"/>
  <c r="AS1153" i="6"/>
  <c r="AR1153" i="6"/>
  <c r="AT1153" i="6" s="1"/>
  <c r="AQ1153" i="6"/>
  <c r="AO1153" i="6"/>
  <c r="AN1153" i="6"/>
  <c r="AP1153" i="6" s="1"/>
  <c r="AM1153" i="6"/>
  <c r="AK1153" i="6"/>
  <c r="AJ1153" i="6"/>
  <c r="AI1153" i="6"/>
  <c r="BE1152" i="6"/>
  <c r="BD1152" i="6"/>
  <c r="BC1152" i="6"/>
  <c r="BA1152" i="6"/>
  <c r="AZ1152" i="6"/>
  <c r="AY1152" i="6"/>
  <c r="AW1152" i="6"/>
  <c r="AV1152" i="6"/>
  <c r="AU1152" i="6"/>
  <c r="AX1152" i="6" s="1"/>
  <c r="AS1152" i="6"/>
  <c r="AT1152" i="6" s="1"/>
  <c r="AR1152" i="6"/>
  <c r="AQ1152" i="6"/>
  <c r="AO1152" i="6"/>
  <c r="AN1152" i="6"/>
  <c r="AM1152" i="6"/>
  <c r="AK1152" i="6"/>
  <c r="AI1152" i="6"/>
  <c r="BE1151" i="6"/>
  <c r="BD1151" i="6"/>
  <c r="BC1151" i="6"/>
  <c r="BA1151" i="6"/>
  <c r="AZ1151" i="6"/>
  <c r="AY1151" i="6"/>
  <c r="BB1151" i="6" s="1"/>
  <c r="AW1151" i="6"/>
  <c r="AX1151" i="6" s="1"/>
  <c r="AV1151" i="6"/>
  <c r="AU1151" i="6"/>
  <c r="AS1151" i="6"/>
  <c r="AR1151" i="6"/>
  <c r="AQ1151" i="6"/>
  <c r="AO1151" i="6"/>
  <c r="AN1151" i="6"/>
  <c r="AM1151" i="6"/>
  <c r="AK1151" i="6"/>
  <c r="AJ1151" i="6"/>
  <c r="AI1151" i="6"/>
  <c r="BE1150" i="6"/>
  <c r="BD1150" i="6"/>
  <c r="BC1150" i="6"/>
  <c r="BF1150" i="6" s="1"/>
  <c r="BA1150" i="6"/>
  <c r="AZ1150" i="6"/>
  <c r="AY1150" i="6"/>
  <c r="AW1150" i="6"/>
  <c r="AX1150" i="6" s="1"/>
  <c r="AV1150" i="6"/>
  <c r="AU1150" i="6"/>
  <c r="AS1150" i="6"/>
  <c r="AR1150" i="6"/>
  <c r="AQ1150" i="6"/>
  <c r="AO1150" i="6"/>
  <c r="AN1150" i="6"/>
  <c r="AP1150" i="6" s="1"/>
  <c r="AM1150" i="6"/>
  <c r="AK1150" i="6"/>
  <c r="AJ1150" i="6"/>
  <c r="AI1150" i="6"/>
  <c r="BE1149" i="6"/>
  <c r="BD1149" i="6"/>
  <c r="BC1149" i="6"/>
  <c r="BA1149" i="6"/>
  <c r="AZ1149" i="6"/>
  <c r="AY1149" i="6"/>
  <c r="AW1149" i="6"/>
  <c r="AV1149" i="6"/>
  <c r="AU1149" i="6"/>
  <c r="AS1149" i="6"/>
  <c r="AR1149" i="6"/>
  <c r="AQ1149" i="6"/>
  <c r="AT1149" i="6" s="1"/>
  <c r="AO1149" i="6"/>
  <c r="AP1149" i="6" s="1"/>
  <c r="AN1149" i="6"/>
  <c r="AM1149" i="6"/>
  <c r="AK1149" i="6"/>
  <c r="AJ1149" i="6"/>
  <c r="AI1149" i="6"/>
  <c r="BE1148" i="6"/>
  <c r="BD1148" i="6"/>
  <c r="BC1148" i="6"/>
  <c r="BA1148" i="6"/>
  <c r="AZ1148" i="6"/>
  <c r="AY1148" i="6"/>
  <c r="BB1148" i="6" s="1"/>
  <c r="AW1148" i="6"/>
  <c r="AV1148" i="6"/>
  <c r="AU1148" i="6"/>
  <c r="AX1148" i="6" s="1"/>
  <c r="AS1148" i="6"/>
  <c r="AR1148" i="6"/>
  <c r="AQ1148" i="6"/>
  <c r="AO1148" i="6"/>
  <c r="AN1148" i="6"/>
  <c r="AM1148" i="6"/>
  <c r="AK1148" i="6"/>
  <c r="AJ1148" i="6"/>
  <c r="BE1147" i="6"/>
  <c r="BD1147" i="6"/>
  <c r="BC1147" i="6"/>
  <c r="BF1147" i="6" s="1"/>
  <c r="BA1147" i="6"/>
  <c r="AZ1147" i="6"/>
  <c r="AY1147" i="6"/>
  <c r="AW1147" i="6"/>
  <c r="AV1147" i="6"/>
  <c r="AU1147" i="6"/>
  <c r="AS1147" i="6"/>
  <c r="AR1147" i="6"/>
  <c r="AQ1147" i="6"/>
  <c r="AO1147" i="6"/>
  <c r="AN1147" i="6"/>
  <c r="AM1147" i="6"/>
  <c r="AK1147" i="6"/>
  <c r="AI1147" i="6"/>
  <c r="BE1146" i="6"/>
  <c r="BD1146" i="6"/>
  <c r="BC1146" i="6"/>
  <c r="BF1146" i="6" s="1"/>
  <c r="BA1146" i="6"/>
  <c r="AZ1146" i="6"/>
  <c r="AY1146" i="6"/>
  <c r="AW1146" i="6"/>
  <c r="AV1146" i="6"/>
  <c r="AU1146" i="6"/>
  <c r="AS1146" i="6"/>
  <c r="AR1146" i="6"/>
  <c r="AQ1146" i="6"/>
  <c r="AO1146" i="6"/>
  <c r="AN1146" i="6"/>
  <c r="AP1146" i="6" s="1"/>
  <c r="AM1146" i="6"/>
  <c r="AK1146" i="6"/>
  <c r="AJ1146" i="6"/>
  <c r="AI1146" i="6"/>
  <c r="BE1145" i="6"/>
  <c r="BD1145" i="6"/>
  <c r="BC1145" i="6"/>
  <c r="BA1145" i="6"/>
  <c r="AZ1145" i="6"/>
  <c r="AY1145" i="6"/>
  <c r="AW1145" i="6"/>
  <c r="AV1145" i="6"/>
  <c r="AU1145" i="6"/>
  <c r="AS1145" i="6"/>
  <c r="AR1145" i="6"/>
  <c r="AQ1145" i="6"/>
  <c r="AT1145" i="6" s="1"/>
  <c r="AO1145" i="6"/>
  <c r="AP1145" i="6" s="1"/>
  <c r="AN1145" i="6"/>
  <c r="AM1145" i="6"/>
  <c r="AK1145" i="6"/>
  <c r="AI1145" i="6"/>
  <c r="BE1144" i="6"/>
  <c r="BD1144" i="6"/>
  <c r="BC1144" i="6"/>
  <c r="BA1144" i="6"/>
  <c r="AZ1144" i="6"/>
  <c r="AY1144" i="6"/>
  <c r="AW1144" i="6"/>
  <c r="AV1144" i="6"/>
  <c r="AU1144" i="6"/>
  <c r="AX1144" i="6" s="1"/>
  <c r="AS1144" i="6"/>
  <c r="AT1144" i="6" s="1"/>
  <c r="AR1144" i="6"/>
  <c r="AQ1144" i="6"/>
  <c r="AO1144" i="6"/>
  <c r="AN1144" i="6"/>
  <c r="AM1144" i="6"/>
  <c r="AK1144" i="6"/>
  <c r="AJ1144" i="6"/>
  <c r="AI1144" i="6"/>
  <c r="BE1143" i="6"/>
  <c r="BD1143" i="6"/>
  <c r="BC1143" i="6"/>
  <c r="BF1143" i="6" s="1"/>
  <c r="BA1143" i="6"/>
  <c r="AZ1143" i="6"/>
  <c r="AY1143" i="6"/>
  <c r="BB1143" i="6" s="1"/>
  <c r="AW1143" i="6"/>
  <c r="AV1143" i="6"/>
  <c r="AU1143" i="6"/>
  <c r="AS1143" i="6"/>
  <c r="AR1143" i="6"/>
  <c r="AQ1143" i="6"/>
  <c r="AO1143" i="6"/>
  <c r="AN1143" i="6"/>
  <c r="AM1143" i="6"/>
  <c r="AK1143" i="6"/>
  <c r="AJ1143" i="6"/>
  <c r="AI1143" i="6"/>
  <c r="BE1142" i="6"/>
  <c r="BD1142" i="6"/>
  <c r="BF1142" i="6" s="1"/>
  <c r="BC1142" i="6"/>
  <c r="BA1142" i="6"/>
  <c r="AZ1142" i="6"/>
  <c r="AY1142" i="6"/>
  <c r="AW1142" i="6"/>
  <c r="AV1142" i="6"/>
  <c r="AU1142" i="6"/>
  <c r="AS1142" i="6"/>
  <c r="AR1142" i="6"/>
  <c r="AQ1142" i="6"/>
  <c r="AO1142" i="6"/>
  <c r="AN1142" i="6"/>
  <c r="AM1142" i="6"/>
  <c r="AP1142" i="6" s="1"/>
  <c r="AK1142" i="6"/>
  <c r="AJ1142" i="6"/>
  <c r="AI1142" i="6"/>
  <c r="BE1141" i="6"/>
  <c r="BD1141" i="6"/>
  <c r="BC1141" i="6"/>
  <c r="BA1141" i="6"/>
  <c r="AZ1141" i="6"/>
  <c r="AY1141" i="6"/>
  <c r="AW1141" i="6"/>
  <c r="AV1141" i="6"/>
  <c r="AU1141" i="6"/>
  <c r="AX1141" i="6" s="1"/>
  <c r="AS1141" i="6"/>
  <c r="AR1141" i="6"/>
  <c r="AQ1141" i="6"/>
  <c r="AT1141" i="6" s="1"/>
  <c r="AO1141" i="6"/>
  <c r="AN1141" i="6"/>
  <c r="AM1141" i="6"/>
  <c r="AK1141" i="6"/>
  <c r="AJ1141" i="6"/>
  <c r="AI1141" i="6"/>
  <c r="BE1140" i="6"/>
  <c r="BD1140" i="6"/>
  <c r="BC1140" i="6"/>
  <c r="BA1140" i="6"/>
  <c r="AZ1140" i="6"/>
  <c r="AY1140" i="6"/>
  <c r="AW1140" i="6"/>
  <c r="AV1140" i="6"/>
  <c r="AX1140" i="6" s="1"/>
  <c r="AU1140" i="6"/>
  <c r="AS1140" i="6"/>
  <c r="AR1140" i="6"/>
  <c r="AQ1140" i="6"/>
  <c r="AO1140" i="6"/>
  <c r="AN1140" i="6"/>
  <c r="AM1140" i="6"/>
  <c r="AK1140" i="6"/>
  <c r="AJ1140" i="6"/>
  <c r="AI1140" i="6"/>
  <c r="BE1139" i="6"/>
  <c r="BD1139" i="6"/>
  <c r="BC1139" i="6"/>
  <c r="BF1139" i="6" s="1"/>
  <c r="BA1139" i="6"/>
  <c r="BB1139" i="6" s="1"/>
  <c r="AZ1139" i="6"/>
  <c r="AY1139" i="6"/>
  <c r="AW1139" i="6"/>
  <c r="AV1139" i="6"/>
  <c r="AU1139" i="6"/>
  <c r="AS1139" i="6"/>
  <c r="AR1139" i="6"/>
  <c r="AQ1139" i="6"/>
  <c r="AO1139" i="6"/>
  <c r="AN1139" i="6"/>
  <c r="AM1139" i="6"/>
  <c r="AP1139" i="6" s="1"/>
  <c r="AI1139" i="6"/>
  <c r="BE1138" i="6"/>
  <c r="BD1138" i="6"/>
  <c r="BF1138" i="6" s="1"/>
  <c r="BC1138" i="6"/>
  <c r="BA1138" i="6"/>
  <c r="AZ1138" i="6"/>
  <c r="AY1138" i="6"/>
  <c r="AW1138" i="6"/>
  <c r="AV1138" i="6"/>
  <c r="AU1138" i="6"/>
  <c r="AS1138" i="6"/>
  <c r="AR1138" i="6"/>
  <c r="AQ1138" i="6"/>
  <c r="AO1138" i="6"/>
  <c r="AN1138" i="6"/>
  <c r="AM1138" i="6"/>
  <c r="AP1138" i="6" s="1"/>
  <c r="AK1138" i="6"/>
  <c r="AI1138" i="6"/>
  <c r="BE1137" i="6"/>
  <c r="BD1137" i="6"/>
  <c r="BC1137" i="6"/>
  <c r="BA1137" i="6"/>
  <c r="AZ1137" i="6"/>
  <c r="AY1137" i="6"/>
  <c r="AW1137" i="6"/>
  <c r="AV1137" i="6"/>
  <c r="AU1137" i="6"/>
  <c r="AS1137" i="6"/>
  <c r="AR1137" i="6"/>
  <c r="AQ1137" i="6"/>
  <c r="AT1137" i="6" s="1"/>
  <c r="AO1137" i="6"/>
  <c r="AP1137" i="6" s="1"/>
  <c r="AN1137" i="6"/>
  <c r="AM1137" i="6"/>
  <c r="AK1137" i="6"/>
  <c r="AJ1137" i="6"/>
  <c r="AI1137" i="6"/>
  <c r="BE1136" i="6"/>
  <c r="BD1136" i="6"/>
  <c r="BC1136" i="6"/>
  <c r="BA1136" i="6"/>
  <c r="AZ1136" i="6"/>
  <c r="AY1136" i="6"/>
  <c r="AW1136" i="6"/>
  <c r="AV1136" i="6"/>
  <c r="AU1136" i="6"/>
  <c r="AX1136" i="6" s="1"/>
  <c r="AS1136" i="6"/>
  <c r="AR1136" i="6"/>
  <c r="AQ1136" i="6"/>
  <c r="AO1136" i="6"/>
  <c r="AN1136" i="6"/>
  <c r="AM1136" i="6"/>
  <c r="AK1136" i="6"/>
  <c r="AJ1136" i="6"/>
  <c r="AI1136" i="6"/>
  <c r="BE1135" i="6"/>
  <c r="BD1135" i="6"/>
  <c r="BF1135" i="6" s="1"/>
  <c r="BC1135" i="6"/>
  <c r="BA1135" i="6"/>
  <c r="AZ1135" i="6"/>
  <c r="BB1135" i="6" s="1"/>
  <c r="AY1135" i="6"/>
  <c r="AW1135" i="6"/>
  <c r="AV1135" i="6"/>
  <c r="AU1135" i="6"/>
  <c r="AS1135" i="6"/>
  <c r="AR1135" i="6"/>
  <c r="AQ1135" i="6"/>
  <c r="AO1135" i="6"/>
  <c r="AN1135" i="6"/>
  <c r="AM1135" i="6"/>
  <c r="AK1135" i="6"/>
  <c r="AJ1135" i="6"/>
  <c r="AI1135" i="6"/>
  <c r="BE1134" i="6"/>
  <c r="BF1134" i="6" s="1"/>
  <c r="BD1134" i="6"/>
  <c r="BC1134" i="6"/>
  <c r="BA1134" i="6"/>
  <c r="AZ1134" i="6"/>
  <c r="AY1134" i="6"/>
  <c r="AW1134" i="6"/>
  <c r="AV1134" i="6"/>
  <c r="AU1134" i="6"/>
  <c r="AS1134" i="6"/>
  <c r="AR1134" i="6"/>
  <c r="AQ1134" i="6"/>
  <c r="AT1134" i="6" s="1"/>
  <c r="AO1134" i="6"/>
  <c r="AN1134" i="6"/>
  <c r="AM1134" i="6"/>
  <c r="AP1134" i="6" s="1"/>
  <c r="AJ1134" i="6"/>
  <c r="AI1134" i="6"/>
  <c r="BE1133" i="6"/>
  <c r="BD1133" i="6"/>
  <c r="BC1133" i="6"/>
  <c r="BA1133" i="6"/>
  <c r="AZ1133" i="6"/>
  <c r="AY1133" i="6"/>
  <c r="AW1133" i="6"/>
  <c r="AV1133" i="6"/>
  <c r="AU1133" i="6"/>
  <c r="AX1133" i="6" s="1"/>
  <c r="AS1133" i="6"/>
  <c r="AR1133" i="6"/>
  <c r="AQ1133" i="6"/>
  <c r="AO1133" i="6"/>
  <c r="AN1133" i="6"/>
  <c r="AM1133" i="6"/>
  <c r="AK1133" i="6"/>
  <c r="AJ1133" i="6"/>
  <c r="AI1133" i="6"/>
  <c r="BE1132" i="6"/>
  <c r="BD1132" i="6"/>
  <c r="BC1132" i="6"/>
  <c r="BA1132" i="6"/>
  <c r="AZ1132" i="6"/>
  <c r="BB1132" i="6" s="1"/>
  <c r="AY1132" i="6"/>
  <c r="AW1132" i="6"/>
  <c r="AV1132" i="6"/>
  <c r="AX1132" i="6" s="1"/>
  <c r="AU1132" i="6"/>
  <c r="AS1132" i="6"/>
  <c r="AR1132" i="6"/>
  <c r="AQ1132" i="6"/>
  <c r="AT1132" i="6" s="1"/>
  <c r="AO1132" i="6"/>
  <c r="AN1132" i="6"/>
  <c r="AM1132" i="6"/>
  <c r="AK1132" i="6"/>
  <c r="AL1132" i="6" s="1"/>
  <c r="AJ1132" i="6"/>
  <c r="AI1132" i="6"/>
  <c r="BE1131" i="6"/>
  <c r="BD1131" i="6"/>
  <c r="BC1131" i="6"/>
  <c r="BF1131" i="6" s="1"/>
  <c r="BA1131" i="6"/>
  <c r="AZ1131" i="6"/>
  <c r="AY1131" i="6"/>
  <c r="AW1131" i="6"/>
  <c r="AV1131" i="6"/>
  <c r="AU1131" i="6"/>
  <c r="AS1131" i="6"/>
  <c r="AR1131" i="6"/>
  <c r="AQ1131" i="6"/>
  <c r="AO1131" i="6"/>
  <c r="AN1131" i="6"/>
  <c r="AM1131" i="6"/>
  <c r="AP1131" i="6" s="1"/>
  <c r="AK1131" i="6"/>
  <c r="AJ1131" i="6"/>
  <c r="AI1131" i="6"/>
  <c r="BE1130" i="6"/>
  <c r="BD1130" i="6"/>
  <c r="BC1130" i="6"/>
  <c r="BA1130" i="6"/>
  <c r="AZ1130" i="6"/>
  <c r="AY1130" i="6"/>
  <c r="AW1130" i="6"/>
  <c r="AV1130" i="6"/>
  <c r="AU1130" i="6"/>
  <c r="AS1130" i="6"/>
  <c r="AR1130" i="6"/>
  <c r="AQ1130" i="6"/>
  <c r="AO1130" i="6"/>
  <c r="AN1130" i="6"/>
  <c r="AP1130" i="6" s="1"/>
  <c r="AM1130" i="6"/>
  <c r="AK1130" i="6"/>
  <c r="AJ1130" i="6"/>
  <c r="AI1130" i="6"/>
  <c r="BE1129" i="6"/>
  <c r="BD1129" i="6"/>
  <c r="BC1129" i="6"/>
  <c r="BA1129" i="6"/>
  <c r="AZ1129" i="6"/>
  <c r="AY1129" i="6"/>
  <c r="AW1129" i="6"/>
  <c r="AV1129" i="6"/>
  <c r="AU1129" i="6"/>
  <c r="AX1129" i="6" s="1"/>
  <c r="AS1129" i="6"/>
  <c r="AT1129" i="6" s="1"/>
  <c r="AR1129" i="6"/>
  <c r="AQ1129" i="6"/>
  <c r="AO1129" i="6"/>
  <c r="AN1129" i="6"/>
  <c r="AM1129" i="6"/>
  <c r="AK1129" i="6"/>
  <c r="AJ1129" i="6"/>
  <c r="AI1129" i="6"/>
  <c r="BE1128" i="6"/>
  <c r="BD1128" i="6"/>
  <c r="BC1128" i="6"/>
  <c r="BF1128" i="6" s="1"/>
  <c r="BA1128" i="6"/>
  <c r="AZ1128" i="6"/>
  <c r="AY1128" i="6"/>
  <c r="BB1128" i="6" s="1"/>
  <c r="AW1128" i="6"/>
  <c r="AV1128" i="6"/>
  <c r="AU1128" i="6"/>
  <c r="AS1128" i="6"/>
  <c r="AT1128" i="6" s="1"/>
  <c r="AR1128" i="6"/>
  <c r="AQ1128" i="6"/>
  <c r="AO1128" i="6"/>
  <c r="AN1128" i="6"/>
  <c r="AM1128" i="6"/>
  <c r="AK1128" i="6"/>
  <c r="AJ1128" i="6"/>
  <c r="AI1128" i="6"/>
  <c r="BE1127" i="6"/>
  <c r="BD1127" i="6"/>
  <c r="BF1127" i="6" s="1"/>
  <c r="BC1127" i="6"/>
  <c r="BA1127" i="6"/>
  <c r="AZ1127" i="6"/>
  <c r="AY1127" i="6"/>
  <c r="AW1127" i="6"/>
  <c r="AV1127" i="6"/>
  <c r="AU1127" i="6"/>
  <c r="AS1127" i="6"/>
  <c r="AR1127" i="6"/>
  <c r="AQ1127" i="6"/>
  <c r="AO1127" i="6"/>
  <c r="AN1127" i="6"/>
  <c r="AM1127" i="6"/>
  <c r="AP1127" i="6" s="1"/>
  <c r="AK1127" i="6"/>
  <c r="AJ1127" i="6"/>
  <c r="AI1127" i="6"/>
  <c r="BE1126" i="6"/>
  <c r="BD1126" i="6"/>
  <c r="BC1126" i="6"/>
  <c r="BA1126" i="6"/>
  <c r="AZ1126" i="6"/>
  <c r="AY1126" i="6"/>
  <c r="AW1126" i="6"/>
  <c r="AV1126" i="6"/>
  <c r="AU1126" i="6"/>
  <c r="AX1126" i="6" s="1"/>
  <c r="AS1126" i="6"/>
  <c r="AR1126" i="6"/>
  <c r="AQ1126" i="6"/>
  <c r="AT1126" i="6" s="1"/>
  <c r="AO1126" i="6"/>
  <c r="AN1126" i="6"/>
  <c r="AM1126" i="6"/>
  <c r="AI1126" i="6"/>
  <c r="BE1125" i="6"/>
  <c r="BD1125" i="6"/>
  <c r="BC1125" i="6"/>
  <c r="BA1125" i="6"/>
  <c r="AZ1125" i="6"/>
  <c r="AY1125" i="6"/>
  <c r="AW1125" i="6"/>
  <c r="AV1125" i="6"/>
  <c r="AU1125" i="6"/>
  <c r="AX1125" i="6" s="1"/>
  <c r="AS1125" i="6"/>
  <c r="AT1125" i="6" s="1"/>
  <c r="AR1125" i="6"/>
  <c r="AQ1125" i="6"/>
  <c r="AO1125" i="6"/>
  <c r="AN1125" i="6"/>
  <c r="AM1125" i="6"/>
  <c r="AK1125" i="6"/>
  <c r="AJ1125" i="6"/>
  <c r="AI1125" i="6"/>
  <c r="BE1124" i="6"/>
  <c r="BD1124" i="6"/>
  <c r="BC1124" i="6"/>
  <c r="BF1124" i="6" s="1"/>
  <c r="BA1124" i="6"/>
  <c r="AZ1124" i="6"/>
  <c r="AY1124" i="6"/>
  <c r="BB1124" i="6" s="1"/>
  <c r="AW1124" i="6"/>
  <c r="AV1124" i="6"/>
  <c r="AX1124" i="6" s="1"/>
  <c r="AU1124" i="6"/>
  <c r="AS1124" i="6"/>
  <c r="AR1124" i="6"/>
  <c r="AQ1124" i="6"/>
  <c r="AO1124" i="6"/>
  <c r="AN1124" i="6"/>
  <c r="AM1124" i="6"/>
  <c r="AK1124" i="6"/>
  <c r="AJ1124" i="6"/>
  <c r="AI1124" i="6"/>
  <c r="BE1123" i="6"/>
  <c r="BD1123" i="6"/>
  <c r="BF1123" i="6" s="1"/>
  <c r="BC1123" i="6"/>
  <c r="BA1123" i="6"/>
  <c r="AZ1123" i="6"/>
  <c r="AY1123" i="6"/>
  <c r="AW1123" i="6"/>
  <c r="AV1123" i="6"/>
  <c r="AU1123" i="6"/>
  <c r="AS1123" i="6"/>
  <c r="AR1123" i="6"/>
  <c r="AQ1123" i="6"/>
  <c r="AO1123" i="6"/>
  <c r="AN1123" i="6"/>
  <c r="AM1123" i="6"/>
  <c r="AP1123" i="6" s="1"/>
  <c r="AK1123" i="6"/>
  <c r="AJ1123" i="6"/>
  <c r="AI1123" i="6"/>
  <c r="BE1122" i="6"/>
  <c r="BD1122" i="6"/>
  <c r="BC1122" i="6"/>
  <c r="BA1122" i="6"/>
  <c r="AZ1122" i="6"/>
  <c r="AY1122" i="6"/>
  <c r="AW1122" i="6"/>
  <c r="AV1122" i="6"/>
  <c r="AU1122" i="6"/>
  <c r="AX1122" i="6" s="1"/>
  <c r="AS1122" i="6"/>
  <c r="AR1122" i="6"/>
  <c r="AQ1122" i="6"/>
  <c r="AT1122" i="6" s="1"/>
  <c r="AO1122" i="6"/>
  <c r="AN1122" i="6"/>
  <c r="AM1122" i="6"/>
  <c r="AK1122" i="6"/>
  <c r="AJ1122" i="6"/>
  <c r="AI1122" i="6"/>
  <c r="BE1121" i="6"/>
  <c r="BD1121" i="6"/>
  <c r="BC1121" i="6"/>
  <c r="BA1121" i="6"/>
  <c r="AZ1121" i="6"/>
  <c r="BB1121" i="6" s="1"/>
  <c r="AY1121" i="6"/>
  <c r="AW1121" i="6"/>
  <c r="AV1121" i="6"/>
  <c r="AX1121" i="6" s="1"/>
  <c r="AU1121" i="6"/>
  <c r="AS1121" i="6"/>
  <c r="AR1121" i="6"/>
  <c r="AQ1121" i="6"/>
  <c r="AO1121" i="6"/>
  <c r="AN1121" i="6"/>
  <c r="AM1121" i="6"/>
  <c r="AK1121" i="6"/>
  <c r="AJ1121" i="6"/>
  <c r="AI1121" i="6"/>
  <c r="BE1120" i="6"/>
  <c r="BD1120" i="6"/>
  <c r="BC1120" i="6"/>
  <c r="BF1120" i="6" s="1"/>
  <c r="BA1120" i="6"/>
  <c r="BB1120" i="6" s="1"/>
  <c r="AZ1120" i="6"/>
  <c r="AY1120" i="6"/>
  <c r="AW1120" i="6"/>
  <c r="AV1120" i="6"/>
  <c r="AU1120" i="6"/>
  <c r="AS1120" i="6"/>
  <c r="AR1120" i="6"/>
  <c r="AQ1120" i="6"/>
  <c r="AO1120" i="6"/>
  <c r="AN1120" i="6"/>
  <c r="AM1120" i="6"/>
  <c r="AP1120" i="6" s="1"/>
  <c r="AJ1120" i="6"/>
  <c r="AI1120" i="6"/>
  <c r="BE1119" i="6"/>
  <c r="BD1119" i="6"/>
  <c r="BC1119" i="6"/>
  <c r="BA1119" i="6"/>
  <c r="AZ1119" i="6"/>
  <c r="AY1119" i="6"/>
  <c r="AW1119" i="6"/>
  <c r="AV1119" i="6"/>
  <c r="AU1119" i="6"/>
  <c r="AS1119" i="6"/>
  <c r="AR1119" i="6"/>
  <c r="AQ1119" i="6"/>
  <c r="AT1119" i="6" s="1"/>
  <c r="AO1119" i="6"/>
  <c r="AN1119" i="6"/>
  <c r="AM1119" i="6"/>
  <c r="AP1119" i="6" s="1"/>
  <c r="AK1119" i="6"/>
  <c r="AJ1119" i="6"/>
  <c r="AI1119" i="6"/>
  <c r="BE1118" i="6"/>
  <c r="BD1118" i="6"/>
  <c r="BC1118" i="6"/>
  <c r="BA1118" i="6"/>
  <c r="AZ1118" i="6"/>
  <c r="AY1118" i="6"/>
  <c r="AW1118" i="6"/>
  <c r="AV1118" i="6"/>
  <c r="AU1118" i="6"/>
  <c r="AS1118" i="6"/>
  <c r="AR1118" i="6"/>
  <c r="AT1118" i="6" s="1"/>
  <c r="AQ1118" i="6"/>
  <c r="AO1118" i="6"/>
  <c r="AN1118" i="6"/>
  <c r="AM1118" i="6"/>
  <c r="AK1118" i="6"/>
  <c r="AJ1118" i="6"/>
  <c r="AI1118" i="6"/>
  <c r="BE1117" i="6"/>
  <c r="BD1117" i="6"/>
  <c r="BC1117" i="6"/>
  <c r="BA1117" i="6"/>
  <c r="AZ1117" i="6"/>
  <c r="AY1117" i="6"/>
  <c r="BB1117" i="6" s="1"/>
  <c r="AW1117" i="6"/>
  <c r="AX1117" i="6" s="1"/>
  <c r="AV1117" i="6"/>
  <c r="AU1117" i="6"/>
  <c r="AS1117" i="6"/>
  <c r="AR1117" i="6"/>
  <c r="AQ1117" i="6"/>
  <c r="AO1117" i="6"/>
  <c r="AN1117" i="6"/>
  <c r="AM1117" i="6"/>
  <c r="AK1117" i="6"/>
  <c r="AJ1117" i="6"/>
  <c r="AI1117" i="6"/>
  <c r="BE1116" i="6"/>
  <c r="BD1116" i="6"/>
  <c r="BC1116" i="6"/>
  <c r="BF1116" i="6" s="1"/>
  <c r="BA1116" i="6"/>
  <c r="AZ1116" i="6"/>
  <c r="AY1116" i="6"/>
  <c r="AW1116" i="6"/>
  <c r="AV1116" i="6"/>
  <c r="AU1116" i="6"/>
  <c r="AS1116" i="6"/>
  <c r="AR1116" i="6"/>
  <c r="AQ1116" i="6"/>
  <c r="AO1116" i="6"/>
  <c r="AN1116" i="6"/>
  <c r="AP1116" i="6" s="1"/>
  <c r="AM1116" i="6"/>
  <c r="AK1116" i="6"/>
  <c r="AJ1116" i="6"/>
  <c r="AI1116" i="6"/>
  <c r="BE1115" i="6"/>
  <c r="BD1115" i="6"/>
  <c r="BC1115" i="6"/>
  <c r="BA1115" i="6"/>
  <c r="AZ1115" i="6"/>
  <c r="AY1115" i="6"/>
  <c r="AW1115" i="6"/>
  <c r="AV1115" i="6"/>
  <c r="AU1115" i="6"/>
  <c r="AS1115" i="6"/>
  <c r="AR1115" i="6"/>
  <c r="AQ1115" i="6"/>
  <c r="AO1115" i="6"/>
  <c r="AP1115" i="6" s="1"/>
  <c r="AN1115" i="6"/>
  <c r="AM1115" i="6"/>
  <c r="AI1115" i="6"/>
  <c r="BE1114" i="6"/>
  <c r="BD1114" i="6"/>
  <c r="BC1114" i="6"/>
  <c r="BA1114" i="6"/>
  <c r="AZ1114" i="6"/>
  <c r="AY1114" i="6"/>
  <c r="AW1114" i="6"/>
  <c r="AV1114" i="6"/>
  <c r="AU1114" i="6"/>
  <c r="AX1114" i="6" s="1"/>
  <c r="AS1114" i="6"/>
  <c r="AR1114" i="6"/>
  <c r="AT1114" i="6" s="1"/>
  <c r="AQ1114" i="6"/>
  <c r="AO1114" i="6"/>
  <c r="AN1114" i="6"/>
  <c r="AM1114" i="6"/>
  <c r="AK1114" i="6"/>
  <c r="AJ1114" i="6"/>
  <c r="AI1114" i="6"/>
  <c r="BE1113" i="6"/>
  <c r="BD1113" i="6"/>
  <c r="BC1113" i="6"/>
  <c r="BA1113" i="6"/>
  <c r="AZ1113" i="6"/>
  <c r="AY1113" i="6"/>
  <c r="BB1113" i="6" s="1"/>
  <c r="AW1113" i="6"/>
  <c r="AX1113" i="6" s="1"/>
  <c r="AV1113" i="6"/>
  <c r="AU1113" i="6"/>
  <c r="AS1113" i="6"/>
  <c r="AR1113" i="6"/>
  <c r="AQ1113" i="6"/>
  <c r="AO1113" i="6"/>
  <c r="AN1113" i="6"/>
  <c r="AM1113" i="6"/>
  <c r="AK1113" i="6"/>
  <c r="AJ1113" i="6"/>
  <c r="AI1113" i="6"/>
  <c r="BE1112" i="6"/>
  <c r="BD1112" i="6"/>
  <c r="BC1112" i="6"/>
  <c r="BF1112" i="6" s="1"/>
  <c r="BA1112" i="6"/>
  <c r="AZ1112" i="6"/>
  <c r="AY1112" i="6"/>
  <c r="AW1112" i="6"/>
  <c r="AV1112" i="6"/>
  <c r="AU1112" i="6"/>
  <c r="AS1112" i="6"/>
  <c r="AR1112" i="6"/>
  <c r="AQ1112" i="6"/>
  <c r="AO1112" i="6"/>
  <c r="AN1112" i="6"/>
  <c r="AP1112" i="6" s="1"/>
  <c r="AM1112" i="6"/>
  <c r="AK1112" i="6"/>
  <c r="AI1112" i="6"/>
  <c r="BE1111" i="6"/>
  <c r="BD1111" i="6"/>
  <c r="BC1111" i="6"/>
  <c r="BA1111" i="6"/>
  <c r="AZ1111" i="6"/>
  <c r="AY1111" i="6"/>
  <c r="AW1111" i="6"/>
  <c r="AV1111" i="6"/>
  <c r="AU1111" i="6"/>
  <c r="AS1111" i="6"/>
  <c r="AR1111" i="6"/>
  <c r="AT1111" i="6" s="1"/>
  <c r="AQ1111" i="6"/>
  <c r="AO1111" i="6"/>
  <c r="AN1111" i="6"/>
  <c r="AM1111" i="6"/>
  <c r="AK1111" i="6"/>
  <c r="AJ1111" i="6"/>
  <c r="AI1111" i="6"/>
  <c r="BE1110" i="6"/>
  <c r="BD1110" i="6"/>
  <c r="BC1110" i="6"/>
  <c r="BA1110" i="6"/>
  <c r="AZ1110" i="6"/>
  <c r="AY1110" i="6"/>
  <c r="AW1110" i="6"/>
  <c r="AV1110" i="6"/>
  <c r="AU1110" i="6"/>
  <c r="AX1110" i="6" s="1"/>
  <c r="AS1110" i="6"/>
  <c r="AT1110" i="6" s="1"/>
  <c r="AR1110" i="6"/>
  <c r="AQ1110" i="6"/>
  <c r="AO1110" i="6"/>
  <c r="AN1110" i="6"/>
  <c r="AM1110" i="6"/>
  <c r="AK1110" i="6"/>
  <c r="AJ1110" i="6"/>
  <c r="AI1110" i="6"/>
  <c r="BE1109" i="6"/>
  <c r="BD1109" i="6"/>
  <c r="BC1109" i="6"/>
  <c r="BA1109" i="6"/>
  <c r="AZ1109" i="6"/>
  <c r="AY1109" i="6"/>
  <c r="BB1109" i="6" s="1"/>
  <c r="AW1109" i="6"/>
  <c r="AV1109" i="6"/>
  <c r="AU1109" i="6"/>
  <c r="AS1109" i="6"/>
  <c r="AR1109" i="6"/>
  <c r="AQ1109" i="6"/>
  <c r="AO1109" i="6"/>
  <c r="AN1109" i="6"/>
  <c r="AM1109" i="6"/>
  <c r="AK1109" i="6"/>
  <c r="AJ1109" i="6"/>
  <c r="AI1109" i="6"/>
  <c r="BE1108" i="6"/>
  <c r="BD1108" i="6"/>
  <c r="BC1108" i="6"/>
  <c r="BA1108" i="6"/>
  <c r="AZ1108" i="6"/>
  <c r="AY1108" i="6"/>
  <c r="AW1108" i="6"/>
  <c r="AV1108" i="6"/>
  <c r="AU1108" i="6"/>
  <c r="AS1108" i="6"/>
  <c r="AR1108" i="6"/>
  <c r="AQ1108" i="6"/>
  <c r="AO1108" i="6"/>
  <c r="AN1108" i="6"/>
  <c r="AM1108" i="6"/>
  <c r="AK1108" i="6"/>
  <c r="AJ1108" i="6"/>
  <c r="AI1108" i="6"/>
  <c r="BE1107" i="6"/>
  <c r="BD1107" i="6"/>
  <c r="BC1107" i="6"/>
  <c r="BA1107" i="6"/>
  <c r="AZ1107" i="6"/>
  <c r="AY1107" i="6"/>
  <c r="AW1107" i="6"/>
  <c r="AV1107" i="6"/>
  <c r="AU1107" i="6"/>
  <c r="AS1107" i="6"/>
  <c r="AR1107" i="6"/>
  <c r="AQ1107" i="6"/>
  <c r="AT1107" i="6" s="1"/>
  <c r="AO1107" i="6"/>
  <c r="AN1107" i="6"/>
  <c r="AM1107" i="6"/>
  <c r="AK1107" i="6"/>
  <c r="AJ1107" i="6"/>
  <c r="AI1107" i="6"/>
  <c r="BE1106" i="6"/>
  <c r="BD1106" i="6"/>
  <c r="BC1106" i="6"/>
  <c r="BA1106" i="6"/>
  <c r="AZ1106" i="6"/>
  <c r="AY1106" i="6"/>
  <c r="BB1106" i="6" s="1"/>
  <c r="AW1106" i="6"/>
  <c r="AV1106" i="6"/>
  <c r="AX1106" i="6" s="1"/>
  <c r="AU1106" i="6"/>
  <c r="AS1106" i="6"/>
  <c r="AR1106" i="6"/>
  <c r="AQ1106" i="6"/>
  <c r="AO1106" i="6"/>
  <c r="AN1106" i="6"/>
  <c r="AM1106" i="6"/>
  <c r="AP1106" i="6" s="1"/>
  <c r="AK1106" i="6"/>
  <c r="AJ1106" i="6"/>
  <c r="AI1106" i="6"/>
  <c r="BE1105" i="6"/>
  <c r="BD1105" i="6"/>
  <c r="BF1105" i="6" s="1"/>
  <c r="BC1105" i="6"/>
  <c r="BA1105" i="6"/>
  <c r="AZ1105" i="6"/>
  <c r="AY1105" i="6"/>
  <c r="AW1105" i="6"/>
  <c r="AV1105" i="6"/>
  <c r="AU1105" i="6"/>
  <c r="AS1105" i="6"/>
  <c r="AR1105" i="6"/>
  <c r="AQ1105" i="6"/>
  <c r="AO1105" i="6"/>
  <c r="AN1105" i="6"/>
  <c r="AM1105" i="6"/>
  <c r="AK1105" i="6"/>
  <c r="AJ1105" i="6"/>
  <c r="AI1105" i="6"/>
  <c r="BE1104" i="6"/>
  <c r="BD1104" i="6"/>
  <c r="BF1104" i="6" s="1"/>
  <c r="BC1104" i="6"/>
  <c r="BA1104" i="6"/>
  <c r="AZ1104" i="6"/>
  <c r="AY1104" i="6"/>
  <c r="AW1104" i="6"/>
  <c r="AV1104" i="6"/>
  <c r="AX1104" i="6" s="1"/>
  <c r="AU1104" i="6"/>
  <c r="AS1104" i="6"/>
  <c r="AR1104" i="6"/>
  <c r="AT1104" i="6" s="1"/>
  <c r="AQ1104" i="6"/>
  <c r="AO1104" i="6"/>
  <c r="AN1104" i="6"/>
  <c r="AM1104" i="6"/>
  <c r="AP1104" i="6" s="1"/>
  <c r="AK1104" i="6"/>
  <c r="AJ1104" i="6"/>
  <c r="AI1104" i="6"/>
  <c r="BE1103" i="6"/>
  <c r="BD1103" i="6"/>
  <c r="BC1103" i="6"/>
  <c r="BA1103" i="6"/>
  <c r="AZ1103" i="6"/>
  <c r="AY1103" i="6"/>
  <c r="BB1103" i="6" s="1"/>
  <c r="AW1103" i="6"/>
  <c r="AV1103" i="6"/>
  <c r="AU1103" i="6"/>
  <c r="AS1103" i="6"/>
  <c r="AR1103" i="6"/>
  <c r="AQ1103" i="6"/>
  <c r="AO1103" i="6"/>
  <c r="AN1103" i="6"/>
  <c r="AM1103" i="6"/>
  <c r="AK1103" i="6"/>
  <c r="AJ1103" i="6"/>
  <c r="AI1103" i="6"/>
  <c r="AL1103" i="6" s="1"/>
  <c r="BE1102" i="6"/>
  <c r="BD1102" i="6"/>
  <c r="BC1102" i="6"/>
  <c r="BF1102" i="6" s="1"/>
  <c r="BA1102" i="6"/>
  <c r="AZ1102" i="6"/>
  <c r="AY1102" i="6"/>
  <c r="AW1102" i="6"/>
  <c r="AX1102" i="6" s="1"/>
  <c r="AV1102" i="6"/>
  <c r="AU1102" i="6"/>
  <c r="AS1102" i="6"/>
  <c r="AR1102" i="6"/>
  <c r="AQ1102" i="6"/>
  <c r="AO1102" i="6"/>
  <c r="AN1102" i="6"/>
  <c r="AM1102" i="6"/>
  <c r="AP1102" i="6" s="1"/>
  <c r="AJ1102" i="6"/>
  <c r="AI1102" i="6"/>
  <c r="BE1101" i="6"/>
  <c r="BD1101" i="6"/>
  <c r="BC1101" i="6"/>
  <c r="BA1101" i="6"/>
  <c r="AZ1101" i="6"/>
  <c r="AY1101" i="6"/>
  <c r="AW1101" i="6"/>
  <c r="AV1101" i="6"/>
  <c r="AU1101" i="6"/>
  <c r="AS1101" i="6"/>
  <c r="AR1101" i="6"/>
  <c r="AQ1101" i="6"/>
  <c r="AO1101" i="6"/>
  <c r="AN1101" i="6"/>
  <c r="AP1101" i="6" s="1"/>
  <c r="AM1101" i="6"/>
  <c r="AK1101" i="6"/>
  <c r="AJ1101" i="6"/>
  <c r="AI1101" i="6"/>
  <c r="BE1100" i="6"/>
  <c r="BD1100" i="6"/>
  <c r="BC1100" i="6"/>
  <c r="BA1100" i="6"/>
  <c r="AZ1100" i="6"/>
  <c r="AY1100" i="6"/>
  <c r="AW1100" i="6"/>
  <c r="AV1100" i="6"/>
  <c r="AU1100" i="6"/>
  <c r="AS1100" i="6"/>
  <c r="AR1100" i="6"/>
  <c r="AQ1100" i="6"/>
  <c r="AT1100" i="6" s="1"/>
  <c r="AO1100" i="6"/>
  <c r="AN1100" i="6"/>
  <c r="AM1100" i="6"/>
  <c r="AK1100" i="6"/>
  <c r="AJ1100" i="6"/>
  <c r="AI1100" i="6"/>
  <c r="BE1099" i="6"/>
  <c r="BD1099" i="6"/>
  <c r="BC1099" i="6"/>
  <c r="BA1099" i="6"/>
  <c r="AZ1099" i="6"/>
  <c r="AY1099" i="6"/>
  <c r="BB1099" i="6" s="1"/>
  <c r="AW1099" i="6"/>
  <c r="AV1099" i="6"/>
  <c r="AU1099" i="6"/>
  <c r="AS1099" i="6"/>
  <c r="AR1099" i="6"/>
  <c r="AQ1099" i="6"/>
  <c r="AO1099" i="6"/>
  <c r="AN1099" i="6"/>
  <c r="AM1099" i="6"/>
  <c r="AP1099" i="6" s="1"/>
  <c r="AK1099" i="6"/>
  <c r="AJ1099" i="6"/>
  <c r="AI1099" i="6"/>
  <c r="BE1098" i="6"/>
  <c r="BF1098" i="6" s="1"/>
  <c r="BD1098" i="6"/>
  <c r="BC1098" i="6"/>
  <c r="BA1098" i="6"/>
  <c r="AZ1098" i="6"/>
  <c r="AY1098" i="6"/>
  <c r="AW1098" i="6"/>
  <c r="AV1098" i="6"/>
  <c r="AU1098" i="6"/>
  <c r="AS1098" i="6"/>
  <c r="AR1098" i="6"/>
  <c r="AQ1098" i="6"/>
  <c r="AT1098" i="6" s="1"/>
  <c r="AO1098" i="6"/>
  <c r="AN1098" i="6"/>
  <c r="AM1098" i="6"/>
  <c r="AP1098" i="6" s="1"/>
  <c r="AK1098" i="6"/>
  <c r="AJ1098" i="6"/>
  <c r="AI1098" i="6"/>
  <c r="BE1097" i="6"/>
  <c r="BD1097" i="6"/>
  <c r="BC1097" i="6"/>
  <c r="BA1097" i="6"/>
  <c r="AZ1097" i="6"/>
  <c r="AY1097" i="6"/>
  <c r="AW1097" i="6"/>
  <c r="AV1097" i="6"/>
  <c r="AX1097" i="6" s="1"/>
  <c r="AU1097" i="6"/>
  <c r="AS1097" i="6"/>
  <c r="AR1097" i="6"/>
  <c r="AQ1097" i="6"/>
  <c r="AO1097" i="6"/>
  <c r="AN1097" i="6"/>
  <c r="AM1097" i="6"/>
  <c r="AK1097" i="6"/>
  <c r="AJ1097" i="6"/>
  <c r="AI1097" i="6"/>
  <c r="BE1096" i="6"/>
  <c r="BD1096" i="6"/>
  <c r="BC1096" i="6"/>
  <c r="BA1096" i="6"/>
  <c r="AZ1096" i="6"/>
  <c r="AY1096" i="6"/>
  <c r="BB1096" i="6" s="1"/>
  <c r="AW1096" i="6"/>
  <c r="AX1096" i="6" s="1"/>
  <c r="AV1096" i="6"/>
  <c r="AU1096" i="6"/>
  <c r="AS1096" i="6"/>
  <c r="AR1096" i="6"/>
  <c r="AT1096" i="6" s="1"/>
  <c r="AQ1096" i="6"/>
  <c r="AO1096" i="6"/>
  <c r="AN1096" i="6"/>
  <c r="AM1096" i="6"/>
  <c r="AK1096" i="6"/>
  <c r="AJ1096" i="6"/>
  <c r="AI1096" i="6"/>
  <c r="BE1095" i="6"/>
  <c r="BD1095" i="6"/>
  <c r="BC1095" i="6"/>
  <c r="BF1095" i="6" s="1"/>
  <c r="BA1095" i="6"/>
  <c r="AZ1095" i="6"/>
  <c r="BB1095" i="6" s="1"/>
  <c r="AY1095" i="6"/>
  <c r="AW1095" i="6"/>
  <c r="AV1095" i="6"/>
  <c r="AU1095" i="6"/>
  <c r="AS1095" i="6"/>
  <c r="AR1095" i="6"/>
  <c r="AQ1095" i="6"/>
  <c r="AO1095" i="6"/>
  <c r="AN1095" i="6"/>
  <c r="AP1095" i="6" s="1"/>
  <c r="AM1095" i="6"/>
  <c r="AK1095" i="6"/>
  <c r="AJ1095" i="6"/>
  <c r="AI1095" i="6"/>
  <c r="BE1094" i="6"/>
  <c r="BD1094" i="6"/>
  <c r="BC1094" i="6"/>
  <c r="BF1094" i="6" s="1"/>
  <c r="BA1094" i="6"/>
  <c r="AZ1094" i="6"/>
  <c r="AY1094" i="6"/>
  <c r="AW1094" i="6"/>
  <c r="AV1094" i="6"/>
  <c r="AU1094" i="6"/>
  <c r="AS1094" i="6"/>
  <c r="AR1094" i="6"/>
  <c r="AQ1094" i="6"/>
  <c r="AT1094" i="6" s="1"/>
  <c r="AO1094" i="6"/>
  <c r="AP1094" i="6" s="1"/>
  <c r="AN1094" i="6"/>
  <c r="AM1094" i="6"/>
  <c r="AK1094" i="6"/>
  <c r="AJ1094" i="6"/>
  <c r="AI1094" i="6"/>
  <c r="BE1093" i="6"/>
  <c r="BD1093" i="6"/>
  <c r="BC1093" i="6"/>
  <c r="BA1093" i="6"/>
  <c r="AZ1093" i="6"/>
  <c r="AY1093" i="6"/>
  <c r="BB1093" i="6" s="1"/>
  <c r="AW1093" i="6"/>
  <c r="AV1093" i="6"/>
  <c r="AU1093" i="6"/>
  <c r="AX1093" i="6" s="1"/>
  <c r="AS1093" i="6"/>
  <c r="AR1093" i="6"/>
  <c r="AQ1093" i="6"/>
  <c r="AO1093" i="6"/>
  <c r="AN1093" i="6"/>
  <c r="AM1093" i="6"/>
  <c r="AK1093" i="6"/>
  <c r="AJ1093" i="6"/>
  <c r="AI1093" i="6"/>
  <c r="BE1092" i="6"/>
  <c r="BD1092" i="6"/>
  <c r="BC1092" i="6"/>
  <c r="BF1092" i="6" s="1"/>
  <c r="BA1092" i="6"/>
  <c r="AZ1092" i="6"/>
  <c r="BB1092" i="6" s="1"/>
  <c r="AY1092" i="6"/>
  <c r="AW1092" i="6"/>
  <c r="AV1092" i="6"/>
  <c r="AU1092" i="6"/>
  <c r="AS1092" i="6"/>
  <c r="AR1092" i="6"/>
  <c r="AQ1092" i="6"/>
  <c r="AO1092" i="6"/>
  <c r="AN1092" i="6"/>
  <c r="AM1092" i="6"/>
  <c r="AP1092" i="6"/>
  <c r="AK1092" i="6"/>
  <c r="AJ1092" i="6"/>
  <c r="AI1092" i="6"/>
  <c r="BE1091" i="6"/>
  <c r="BD1091" i="6"/>
  <c r="BF1091" i="6" s="1"/>
  <c r="BC1091" i="6"/>
  <c r="BA1091" i="6"/>
  <c r="AZ1091" i="6"/>
  <c r="AY1091" i="6"/>
  <c r="AW1091" i="6"/>
  <c r="AV1091" i="6"/>
  <c r="AU1091" i="6"/>
  <c r="AS1091" i="6"/>
  <c r="AR1091" i="6"/>
  <c r="AT1091" i="6" s="1"/>
  <c r="AQ1091" i="6"/>
  <c r="AO1091" i="6"/>
  <c r="AN1091" i="6"/>
  <c r="AP1091" i="6" s="1"/>
  <c r="AM1091" i="6"/>
  <c r="AK1091" i="6"/>
  <c r="AJ1091" i="6"/>
  <c r="AI1091" i="6"/>
  <c r="BE1090" i="6"/>
  <c r="BD1090" i="6"/>
  <c r="BC1090" i="6"/>
  <c r="BA1090" i="6"/>
  <c r="AZ1090" i="6"/>
  <c r="AY1090" i="6"/>
  <c r="AW1090" i="6"/>
  <c r="AV1090" i="6"/>
  <c r="AU1090" i="6"/>
  <c r="AX1090" i="6"/>
  <c r="AS1090" i="6"/>
  <c r="AR1090" i="6"/>
  <c r="AQ1090" i="6"/>
  <c r="AO1090" i="6"/>
  <c r="AP1090" i="6" s="1"/>
  <c r="AN1090" i="6"/>
  <c r="AM1090" i="6"/>
  <c r="AK1090" i="6"/>
  <c r="AJ1090" i="6"/>
  <c r="AI1090" i="6"/>
  <c r="BE1089" i="6"/>
  <c r="BD1089" i="6"/>
  <c r="BC1089" i="6"/>
  <c r="BF1089" i="6"/>
  <c r="BA1089" i="6"/>
  <c r="BB1089" i="6" s="1"/>
  <c r="AZ1089" i="6"/>
  <c r="AY1089" i="6"/>
  <c r="AW1089" i="6"/>
  <c r="AV1089" i="6"/>
  <c r="AU1089" i="6"/>
  <c r="AS1089" i="6"/>
  <c r="AR1089" i="6"/>
  <c r="AQ1089" i="6"/>
  <c r="AO1089" i="6"/>
  <c r="AN1089" i="6"/>
  <c r="AM1089" i="6"/>
  <c r="AP1089" i="6" s="1"/>
  <c r="AJ1089" i="6"/>
  <c r="AI1089" i="6"/>
  <c r="BE1088" i="6"/>
  <c r="BF1088" i="6" s="1"/>
  <c r="BD1088" i="6"/>
  <c r="BC1088" i="6"/>
  <c r="BA1088" i="6"/>
  <c r="AZ1088" i="6"/>
  <c r="AY1088" i="6"/>
  <c r="AW1088" i="6"/>
  <c r="AV1088" i="6"/>
  <c r="AU1088" i="6"/>
  <c r="AX1088" i="6" s="1"/>
  <c r="AS1088" i="6"/>
  <c r="AR1088" i="6"/>
  <c r="AT1088" i="6" s="1"/>
  <c r="AQ1088" i="6"/>
  <c r="AO1088" i="6"/>
  <c r="AN1088" i="6"/>
  <c r="AP1088" i="6" s="1"/>
  <c r="AM1088" i="6"/>
  <c r="AK1088" i="6"/>
  <c r="AJ1088" i="6"/>
  <c r="AI1088" i="6"/>
  <c r="BE1087" i="6"/>
  <c r="BD1087" i="6"/>
  <c r="BC1087" i="6"/>
  <c r="BA1087" i="6"/>
  <c r="AZ1087" i="6"/>
  <c r="AY1087" i="6"/>
  <c r="AW1087" i="6"/>
  <c r="AV1087" i="6"/>
  <c r="AU1087" i="6"/>
  <c r="AX1087" i="6" s="1"/>
  <c r="AS1087" i="6"/>
  <c r="AT1087" i="6" s="1"/>
  <c r="AR1087" i="6"/>
  <c r="AQ1087" i="6"/>
  <c r="AO1087" i="6"/>
  <c r="AN1087" i="6"/>
  <c r="AP1087" i="6" s="1"/>
  <c r="AM1087" i="6"/>
  <c r="AK1087" i="6"/>
  <c r="AJ1087" i="6"/>
  <c r="AI1087" i="6"/>
  <c r="BE1086" i="6"/>
  <c r="BD1086" i="6"/>
  <c r="BC1086" i="6"/>
  <c r="BA1086" i="6"/>
  <c r="AZ1086" i="6"/>
  <c r="BB1086" i="6" s="1"/>
  <c r="AY1086" i="6"/>
  <c r="AW1086" i="6"/>
  <c r="AV1086" i="6"/>
  <c r="AU1086" i="6"/>
  <c r="AX1086" i="6" s="1"/>
  <c r="AS1086" i="6"/>
  <c r="AR1086" i="6"/>
  <c r="AQ1086" i="6"/>
  <c r="AO1086" i="6"/>
  <c r="AN1086" i="6"/>
  <c r="AM1086" i="6"/>
  <c r="AJ1086" i="6"/>
  <c r="AI1086" i="6"/>
  <c r="BE1085" i="6"/>
  <c r="BD1085" i="6"/>
  <c r="BF1085" i="6" s="1"/>
  <c r="BC1085" i="6"/>
  <c r="BA1085" i="6"/>
  <c r="AZ1085" i="6"/>
  <c r="AY1085" i="6"/>
  <c r="AW1085" i="6"/>
  <c r="AV1085" i="6"/>
  <c r="AU1085" i="6"/>
  <c r="AS1085" i="6"/>
  <c r="AR1085" i="6"/>
  <c r="AQ1085" i="6"/>
  <c r="AO1085" i="6"/>
  <c r="AN1085" i="6"/>
  <c r="AM1085" i="6"/>
  <c r="AK1085" i="6"/>
  <c r="AJ1085" i="6"/>
  <c r="AI1085" i="6"/>
  <c r="BE1084" i="6"/>
  <c r="BD1084" i="6"/>
  <c r="BF1084" i="6" s="1"/>
  <c r="BC1084" i="6"/>
  <c r="BA1084" i="6"/>
  <c r="AZ1084" i="6"/>
  <c r="AY1084" i="6"/>
  <c r="AW1084" i="6"/>
  <c r="AV1084" i="6"/>
  <c r="AU1084" i="6"/>
  <c r="AX1084" i="6" s="1"/>
  <c r="AS1084" i="6"/>
  <c r="AR1084" i="6"/>
  <c r="AT1084" i="6" s="1"/>
  <c r="AQ1084" i="6"/>
  <c r="AO1084" i="6"/>
  <c r="AN1084" i="6"/>
  <c r="AM1084" i="6"/>
  <c r="AK1084" i="6"/>
  <c r="AJ1084" i="6"/>
  <c r="AI1084" i="6"/>
  <c r="BE1083" i="6"/>
  <c r="BD1083" i="6"/>
  <c r="BC1083" i="6"/>
  <c r="BA1083" i="6"/>
  <c r="AZ1083" i="6"/>
  <c r="AY1083" i="6"/>
  <c r="BB1083" i="6" s="1"/>
  <c r="AW1083" i="6"/>
  <c r="AX1083" i="6" s="1"/>
  <c r="AV1083" i="6"/>
  <c r="AU1083" i="6"/>
  <c r="AS1083" i="6"/>
  <c r="AR1083" i="6"/>
  <c r="AQ1083" i="6"/>
  <c r="AO1083" i="6"/>
  <c r="AN1083" i="6"/>
  <c r="AM1083" i="6"/>
  <c r="AK1083" i="6"/>
  <c r="AI1083" i="6"/>
  <c r="BE1082" i="6"/>
  <c r="BD1082" i="6"/>
  <c r="BC1082" i="6"/>
  <c r="BF1082" i="6" s="1"/>
  <c r="BA1082" i="6"/>
  <c r="BB1082" i="6" s="1"/>
  <c r="AZ1082" i="6"/>
  <c r="AY1082" i="6"/>
  <c r="AW1082" i="6"/>
  <c r="AV1082" i="6"/>
  <c r="AU1082" i="6"/>
  <c r="AS1082" i="6"/>
  <c r="AT1082" i="6" s="1"/>
  <c r="AR1082" i="6"/>
  <c r="AQ1082" i="6"/>
  <c r="AO1082" i="6"/>
  <c r="AN1082" i="6"/>
  <c r="AM1082" i="6"/>
  <c r="AP1082" i="6" s="1"/>
  <c r="AK1082" i="6"/>
  <c r="AJ1082" i="6"/>
  <c r="AI1082" i="6"/>
  <c r="BE1081" i="6"/>
  <c r="BD1081" i="6"/>
  <c r="BC1081" i="6"/>
  <c r="BA1081" i="6"/>
  <c r="AZ1081" i="6"/>
  <c r="AY1081" i="6"/>
  <c r="AW1081" i="6"/>
  <c r="AV1081" i="6"/>
  <c r="AU1081" i="6"/>
  <c r="AS1081" i="6"/>
  <c r="AR1081" i="6"/>
  <c r="AT1081" i="6" s="1"/>
  <c r="AQ1081" i="6"/>
  <c r="AO1081" i="6"/>
  <c r="AN1081" i="6"/>
  <c r="AP1081" i="6" s="1"/>
  <c r="AM1081" i="6"/>
  <c r="AK1081" i="6"/>
  <c r="AI1081" i="6"/>
  <c r="BE1080" i="6"/>
  <c r="BD1080" i="6"/>
  <c r="BC1080" i="6"/>
  <c r="BA1080" i="6"/>
  <c r="AZ1080" i="6"/>
  <c r="AY1080" i="6"/>
  <c r="AW1080" i="6"/>
  <c r="AV1080" i="6"/>
  <c r="AX1080" i="6" s="1"/>
  <c r="AU1080" i="6"/>
  <c r="AS1080" i="6"/>
  <c r="AR1080" i="6"/>
  <c r="AT1080" i="6" s="1"/>
  <c r="AQ1080" i="6"/>
  <c r="AO1080" i="6"/>
  <c r="AN1080" i="6"/>
  <c r="AM1080" i="6"/>
  <c r="AP1080" i="6" s="1"/>
  <c r="AK1080" i="6"/>
  <c r="AJ1080" i="6"/>
  <c r="AI1080" i="6"/>
  <c r="BE1079" i="6"/>
  <c r="BD1079" i="6"/>
  <c r="BC1079" i="6"/>
  <c r="BA1079" i="6"/>
  <c r="AZ1079" i="6"/>
  <c r="AY1079" i="6"/>
  <c r="BB1079" i="6" s="1"/>
  <c r="AW1079" i="6"/>
  <c r="AV1079" i="6"/>
  <c r="AU1079" i="6"/>
  <c r="AX1079" i="6" s="1"/>
  <c r="AS1079" i="6"/>
  <c r="AR1079" i="6"/>
  <c r="AQ1079" i="6"/>
  <c r="AO1079" i="6"/>
  <c r="AN1079" i="6"/>
  <c r="AM1079" i="6"/>
  <c r="AP1079" i="6" s="1"/>
  <c r="AK1079" i="6"/>
  <c r="AJ1079" i="6"/>
  <c r="AI1079" i="6"/>
  <c r="BE1078" i="6"/>
  <c r="BD1078" i="6"/>
  <c r="BC1078" i="6"/>
  <c r="BA1078" i="6"/>
  <c r="AZ1078" i="6"/>
  <c r="AY1078" i="6"/>
  <c r="AW1078" i="6"/>
  <c r="AV1078" i="6"/>
  <c r="AU1078" i="6"/>
  <c r="AS1078" i="6"/>
  <c r="AR1078" i="6"/>
  <c r="AQ1078" i="6"/>
  <c r="AO1078" i="6"/>
  <c r="AN1078" i="6"/>
  <c r="AM1078" i="6"/>
  <c r="AK1078" i="6"/>
  <c r="AJ1078" i="6"/>
  <c r="AI1078" i="6"/>
  <c r="BE1077" i="6"/>
  <c r="BD1077" i="6"/>
  <c r="BF1077" i="6" s="1"/>
  <c r="BC1077" i="6"/>
  <c r="BA1077" i="6"/>
  <c r="AZ1077" i="6"/>
  <c r="AY1077" i="6"/>
  <c r="AW1077" i="6"/>
  <c r="AV1077" i="6"/>
  <c r="AU1077" i="6"/>
  <c r="AS1077" i="6"/>
  <c r="AR1077" i="6"/>
  <c r="AT1077" i="6" s="1"/>
  <c r="AQ1077" i="6"/>
  <c r="AO1077" i="6"/>
  <c r="AN1077" i="6"/>
  <c r="AM1077" i="6"/>
  <c r="AP1077" i="6" s="1"/>
  <c r="AK1077" i="6"/>
  <c r="AJ1077" i="6"/>
  <c r="AI1077" i="6"/>
  <c r="BE1076" i="6"/>
  <c r="BD1076" i="6"/>
  <c r="BC1076" i="6"/>
  <c r="BA1076" i="6"/>
  <c r="AZ1076" i="6"/>
  <c r="AY1076" i="6"/>
  <c r="BB1076" i="6" s="1"/>
  <c r="AW1076" i="6"/>
  <c r="AV1076" i="6"/>
  <c r="AU1076" i="6"/>
  <c r="AX1076" i="6" s="1"/>
  <c r="AS1076" i="6"/>
  <c r="AR1076" i="6"/>
  <c r="AQ1076" i="6"/>
  <c r="AO1076" i="6"/>
  <c r="AN1076" i="6"/>
  <c r="AM1076" i="6"/>
  <c r="AK1076" i="6"/>
  <c r="AJ1076" i="6"/>
  <c r="AI1076" i="6"/>
  <c r="BE1075" i="6"/>
  <c r="BD1075" i="6"/>
  <c r="BF1075" i="6" s="1"/>
  <c r="BC1075" i="6"/>
  <c r="BA1075" i="6"/>
  <c r="AZ1075" i="6"/>
  <c r="AY1075" i="6"/>
  <c r="AW1075" i="6"/>
  <c r="AV1075" i="6"/>
  <c r="AU1075" i="6"/>
  <c r="AS1075" i="6"/>
  <c r="AR1075" i="6"/>
  <c r="AQ1075" i="6"/>
  <c r="AO1075" i="6"/>
  <c r="AN1075" i="6"/>
  <c r="AM1075" i="6"/>
  <c r="AP1075" i="6" s="1"/>
  <c r="AK1075" i="6"/>
  <c r="AJ1075" i="6"/>
  <c r="AI1075" i="6"/>
  <c r="BE1074" i="6"/>
  <c r="BD1074" i="6"/>
  <c r="BF1074" i="6" s="1"/>
  <c r="BC1074" i="6"/>
  <c r="BA1074" i="6"/>
  <c r="AZ1074" i="6"/>
  <c r="AY1074" i="6"/>
  <c r="AW1074" i="6"/>
  <c r="AV1074" i="6"/>
  <c r="AU1074" i="6"/>
  <c r="AX1074" i="6" s="1"/>
  <c r="AS1074" i="6"/>
  <c r="AR1074" i="6"/>
  <c r="AQ1074" i="6"/>
  <c r="AO1074" i="6"/>
  <c r="AN1074" i="6"/>
  <c r="AM1074" i="6"/>
  <c r="AK1074" i="6"/>
  <c r="AJ1074" i="6"/>
  <c r="AI1074" i="6"/>
  <c r="BE1073" i="6"/>
  <c r="BD1073" i="6"/>
  <c r="BC1073" i="6"/>
  <c r="BA1073" i="6"/>
  <c r="AZ1073" i="6"/>
  <c r="AY1073" i="6"/>
  <c r="AW1073" i="6"/>
  <c r="AV1073" i="6"/>
  <c r="AX1073" i="6" s="1"/>
  <c r="AU1073" i="6"/>
  <c r="AS1073" i="6"/>
  <c r="AR1073" i="6"/>
  <c r="AQ1073" i="6"/>
  <c r="AO1073" i="6"/>
  <c r="AN1073" i="6"/>
  <c r="AM1073" i="6"/>
  <c r="AJ1073" i="6"/>
  <c r="AI1073" i="6"/>
  <c r="BE1072" i="6"/>
  <c r="BD1072" i="6"/>
  <c r="BC1072" i="6"/>
  <c r="BA1072" i="6"/>
  <c r="AZ1072" i="6"/>
  <c r="BB1072" i="6" s="1"/>
  <c r="AY1072" i="6"/>
  <c r="AW1072" i="6"/>
  <c r="AV1072" i="6"/>
  <c r="AU1072" i="6"/>
  <c r="AS1072" i="6"/>
  <c r="AR1072" i="6"/>
  <c r="AT1072" i="6" s="1"/>
  <c r="AQ1072" i="6"/>
  <c r="AO1072" i="6"/>
  <c r="AN1072" i="6"/>
  <c r="AM1072" i="6"/>
  <c r="AK1072" i="6"/>
  <c r="AJ1072" i="6"/>
  <c r="AI1072" i="6"/>
  <c r="BE1071" i="6"/>
  <c r="BD1071" i="6"/>
  <c r="BC1071" i="6"/>
  <c r="BF1071" i="6" s="1"/>
  <c r="BA1071" i="6"/>
  <c r="AZ1071" i="6"/>
  <c r="AY1071" i="6"/>
  <c r="AW1071" i="6"/>
  <c r="AV1071" i="6"/>
  <c r="AU1071" i="6"/>
  <c r="AS1071" i="6"/>
  <c r="AR1071" i="6"/>
  <c r="AQ1071" i="6"/>
  <c r="AT1071" i="6" s="1"/>
  <c r="AO1071" i="6"/>
  <c r="AN1071" i="6"/>
  <c r="AM1071" i="6"/>
  <c r="AP1071" i="6" s="1"/>
  <c r="AK1071" i="6"/>
  <c r="AJ1071" i="6"/>
  <c r="AI1071" i="6"/>
  <c r="BE1070" i="6"/>
  <c r="BD1070" i="6"/>
  <c r="BC1070" i="6"/>
  <c r="BA1070" i="6"/>
  <c r="AZ1070" i="6"/>
  <c r="AY1070" i="6"/>
  <c r="AW1070" i="6"/>
  <c r="AV1070" i="6"/>
  <c r="AU1070" i="6"/>
  <c r="AX1070" i="6" s="1"/>
  <c r="AS1070" i="6"/>
  <c r="AR1070" i="6"/>
  <c r="AT1070" i="6" s="1"/>
  <c r="AQ1070" i="6"/>
  <c r="AO1070" i="6"/>
  <c r="AN1070" i="6"/>
  <c r="AM1070" i="6"/>
  <c r="AK1070" i="6"/>
  <c r="AJ1070" i="6"/>
  <c r="AI1070" i="6"/>
  <c r="BE1069" i="6"/>
  <c r="BD1069" i="6"/>
  <c r="BC1069" i="6"/>
  <c r="BF1069" i="6"/>
  <c r="BA1069" i="6"/>
  <c r="AZ1069" i="6"/>
  <c r="AY1069" i="6"/>
  <c r="BB1069" i="6" s="1"/>
  <c r="AW1069" i="6"/>
  <c r="AV1069" i="6"/>
  <c r="AU1069" i="6"/>
  <c r="AS1069" i="6"/>
  <c r="AR1069" i="6"/>
  <c r="AQ1069" i="6"/>
  <c r="AO1069" i="6"/>
  <c r="AN1069" i="6"/>
  <c r="AM1069" i="6"/>
  <c r="AK1069" i="6"/>
  <c r="AJ1069" i="6"/>
  <c r="AI1069" i="6"/>
  <c r="BE1068" i="6"/>
  <c r="BD1068" i="6"/>
  <c r="BC1068" i="6"/>
  <c r="BA1068" i="6"/>
  <c r="AZ1068" i="6"/>
  <c r="AY1068" i="6"/>
  <c r="AW1068" i="6"/>
  <c r="AV1068" i="6"/>
  <c r="AU1068" i="6"/>
  <c r="AS1068" i="6"/>
  <c r="AR1068" i="6"/>
  <c r="AQ1068" i="6"/>
  <c r="AO1068" i="6"/>
  <c r="AN1068" i="6"/>
  <c r="AM1068" i="6"/>
  <c r="AP1068" i="6" s="1"/>
  <c r="AK1068" i="6"/>
  <c r="AJ1068" i="6"/>
  <c r="AI1068" i="6"/>
  <c r="BE1067" i="6"/>
  <c r="BD1067" i="6"/>
  <c r="BC1067" i="6"/>
  <c r="BA1067" i="6"/>
  <c r="AZ1067" i="6"/>
  <c r="AY1067" i="6"/>
  <c r="AW1067" i="6"/>
  <c r="AV1067" i="6"/>
  <c r="AU1067" i="6"/>
  <c r="AX1067" i="6" s="1"/>
  <c r="AS1067" i="6"/>
  <c r="AR1067" i="6"/>
  <c r="AQ1067" i="6"/>
  <c r="AT1067" i="6" s="1"/>
  <c r="AO1067" i="6"/>
  <c r="AN1067" i="6"/>
  <c r="AM1067" i="6"/>
  <c r="AP1067" i="6" s="1"/>
  <c r="AK1067" i="6"/>
  <c r="AJ1067" i="6"/>
  <c r="AI1067" i="6"/>
  <c r="BE1066" i="6"/>
  <c r="BD1066" i="6"/>
  <c r="BC1066" i="6"/>
  <c r="BA1066" i="6"/>
  <c r="AZ1066" i="6"/>
  <c r="AY1066" i="6"/>
  <c r="BB1066" i="6" s="1"/>
  <c r="AW1066" i="6"/>
  <c r="AX1066" i="6" s="1"/>
  <c r="AV1066" i="6"/>
  <c r="AU1066" i="6"/>
  <c r="AS1066" i="6"/>
  <c r="AR1066" i="6"/>
  <c r="AT1066" i="6" s="1"/>
  <c r="AQ1066" i="6"/>
  <c r="AO1066" i="6"/>
  <c r="AN1066" i="6"/>
  <c r="AM1066" i="6"/>
  <c r="AK1066" i="6"/>
  <c r="AJ1066" i="6"/>
  <c r="AI1066" i="6"/>
  <c r="BE1065" i="6"/>
  <c r="BD1065" i="6"/>
  <c r="BC1065" i="6"/>
  <c r="BF1065" i="6" s="1"/>
  <c r="BA1065" i="6"/>
  <c r="AZ1065" i="6"/>
  <c r="AY1065" i="6"/>
  <c r="BB1065" i="6" s="1"/>
  <c r="AW1065" i="6"/>
  <c r="AV1065" i="6"/>
  <c r="AU1065" i="6"/>
  <c r="AS1065" i="6"/>
  <c r="AR1065" i="6"/>
  <c r="AQ1065" i="6"/>
  <c r="AO1065" i="6"/>
  <c r="AN1065" i="6"/>
  <c r="AM1065" i="6"/>
  <c r="AP1065" i="6" s="1"/>
  <c r="AK1065" i="6"/>
  <c r="AJ1065" i="6"/>
  <c r="AI1065" i="6"/>
  <c r="BE1064" i="6"/>
  <c r="BD1064" i="6"/>
  <c r="BF1064" i="6" s="1"/>
  <c r="BC1064" i="6"/>
  <c r="BA1064" i="6"/>
  <c r="AZ1064" i="6"/>
  <c r="AY1064" i="6"/>
  <c r="AW1064" i="6"/>
  <c r="AV1064" i="6"/>
  <c r="AU1064" i="6"/>
  <c r="AX1064" i="6" s="1"/>
  <c r="AS1064" i="6"/>
  <c r="AR1064" i="6"/>
  <c r="AT1064" i="6" s="1"/>
  <c r="AQ1064" i="6"/>
  <c r="AO1064" i="6"/>
  <c r="AN1064" i="6"/>
  <c r="AM1064" i="6"/>
  <c r="AP1064" i="6" s="1"/>
  <c r="AK1064" i="6"/>
  <c r="AJ1064" i="6"/>
  <c r="AI1064" i="6"/>
  <c r="BE1063" i="6"/>
  <c r="BD1063" i="6"/>
  <c r="BC1063" i="6"/>
  <c r="BA1063" i="6"/>
  <c r="AZ1063" i="6"/>
  <c r="AY1063" i="6"/>
  <c r="BB1063" i="6" s="1"/>
  <c r="AW1063" i="6"/>
  <c r="AV1063" i="6"/>
  <c r="AU1063" i="6"/>
  <c r="AX1063" i="6" s="1"/>
  <c r="AS1063" i="6"/>
  <c r="AR1063" i="6"/>
  <c r="AQ1063" i="6"/>
  <c r="AO1063" i="6"/>
  <c r="AP1063" i="6" s="1"/>
  <c r="AN1063" i="6"/>
  <c r="AM1063" i="6"/>
  <c r="AK1063" i="6"/>
  <c r="AJ1063" i="6"/>
  <c r="AI1063" i="6"/>
  <c r="BE1062" i="6"/>
  <c r="BD1062" i="6"/>
  <c r="BC1062" i="6"/>
  <c r="BF1062" i="6" s="1"/>
  <c r="BA1062" i="6"/>
  <c r="AZ1062" i="6"/>
  <c r="AY1062" i="6"/>
  <c r="AW1062" i="6"/>
  <c r="AV1062" i="6"/>
  <c r="AU1062" i="6"/>
  <c r="AX1062" i="6" s="1"/>
  <c r="AS1062" i="6"/>
  <c r="AR1062" i="6"/>
  <c r="AQ1062" i="6"/>
  <c r="AO1062" i="6"/>
  <c r="AN1062" i="6"/>
  <c r="AM1062" i="6"/>
  <c r="AP1062" i="6" s="1"/>
  <c r="AK1062" i="6"/>
  <c r="AJ1062" i="6"/>
  <c r="BE1061" i="6"/>
  <c r="BD1061" i="6"/>
  <c r="BC1061" i="6"/>
  <c r="BF1061" i="6"/>
  <c r="BA1061" i="6"/>
  <c r="AZ1061" i="6"/>
  <c r="AY1061" i="6"/>
  <c r="AW1061" i="6"/>
  <c r="AV1061" i="6"/>
  <c r="AU1061" i="6"/>
  <c r="AS1061" i="6"/>
  <c r="AR1061" i="6"/>
  <c r="AQ1061" i="6"/>
  <c r="AT1061" i="6" s="1"/>
  <c r="AO1061" i="6"/>
  <c r="AN1061" i="6"/>
  <c r="AM1061" i="6"/>
  <c r="AP1061" i="6" s="1"/>
  <c r="AK1061" i="6"/>
  <c r="AJ1061" i="6"/>
  <c r="BE1060" i="6"/>
  <c r="BF1060" i="6" s="1"/>
  <c r="BD1060" i="6"/>
  <c r="BC1060" i="6"/>
  <c r="BA1060" i="6"/>
  <c r="AZ1060" i="6"/>
  <c r="AY1060" i="6"/>
  <c r="BB1060" i="6" s="1"/>
  <c r="AW1060" i="6"/>
  <c r="AV1060" i="6"/>
  <c r="AU1060" i="6"/>
  <c r="AX1060" i="6" s="1"/>
  <c r="AS1060" i="6"/>
  <c r="AR1060" i="6"/>
  <c r="AT1060" i="6" s="1"/>
  <c r="AQ1060" i="6"/>
  <c r="AO1060" i="6"/>
  <c r="AN1060" i="6"/>
  <c r="AM1060" i="6"/>
  <c r="AK1060" i="6"/>
  <c r="AJ1060" i="6"/>
  <c r="AI1060" i="6"/>
  <c r="BE1059" i="6"/>
  <c r="BD1059" i="6"/>
  <c r="BC1059" i="6"/>
  <c r="BF1059" i="6" s="1"/>
  <c r="BA1059" i="6"/>
  <c r="AZ1059" i="6"/>
  <c r="BB1059" i="6" s="1"/>
  <c r="AY1059" i="6"/>
  <c r="AW1059" i="6"/>
  <c r="AV1059" i="6"/>
  <c r="AU1059" i="6"/>
  <c r="AS1059" i="6"/>
  <c r="AR1059" i="6"/>
  <c r="AQ1059" i="6"/>
  <c r="AO1059" i="6"/>
  <c r="AN1059" i="6"/>
  <c r="AM1059" i="6"/>
  <c r="AK1059" i="6"/>
  <c r="AJ1059" i="6"/>
  <c r="AI1059" i="6"/>
  <c r="BE1058" i="6"/>
  <c r="BF1058" i="6" s="1"/>
  <c r="BD1058" i="6"/>
  <c r="BC1058" i="6"/>
  <c r="BA1058" i="6"/>
  <c r="AZ1058" i="6"/>
  <c r="AY1058" i="6"/>
  <c r="AW1058" i="6"/>
  <c r="AV1058" i="6"/>
  <c r="AU1058" i="6"/>
  <c r="AS1058" i="6"/>
  <c r="AR1058" i="6"/>
  <c r="AQ1058" i="6"/>
  <c r="AT1058" i="6" s="1"/>
  <c r="AO1058" i="6"/>
  <c r="AN1058" i="6"/>
  <c r="AM1058" i="6"/>
  <c r="AP1058" i="6" s="1"/>
  <c r="AK1058" i="6"/>
  <c r="AJ1058" i="6"/>
  <c r="AI1058" i="6"/>
  <c r="BE1057" i="6"/>
  <c r="BD1057" i="6"/>
  <c r="BC1057" i="6"/>
  <c r="BA1057" i="6"/>
  <c r="AZ1057" i="6"/>
  <c r="AY1057" i="6"/>
  <c r="AW1057" i="6"/>
  <c r="AV1057" i="6"/>
  <c r="AX1057" i="6" s="1"/>
  <c r="AU1057" i="6"/>
  <c r="AS1057" i="6"/>
  <c r="AR1057" i="6"/>
  <c r="AT1057" i="6" s="1"/>
  <c r="AQ1057" i="6"/>
  <c r="AO1057" i="6"/>
  <c r="AN1057" i="6"/>
  <c r="AM1057" i="6"/>
  <c r="AP1057" i="6" s="1"/>
  <c r="AK1057" i="6"/>
  <c r="AJ1057" i="6"/>
  <c r="AI1057" i="6"/>
  <c r="BE1056" i="6"/>
  <c r="BD1056" i="6"/>
  <c r="BC1056" i="6"/>
  <c r="BF1056" i="6" s="1"/>
  <c r="BA1056" i="6"/>
  <c r="AZ1056" i="6"/>
  <c r="AY1056" i="6"/>
  <c r="BB1056" i="6" s="1"/>
  <c r="AW1056" i="6"/>
  <c r="AV1056" i="6"/>
  <c r="AU1056" i="6"/>
  <c r="AS1056" i="6"/>
  <c r="AR1056" i="6"/>
  <c r="AQ1056" i="6"/>
  <c r="AO1056" i="6"/>
  <c r="AN1056" i="6"/>
  <c r="AM1056" i="6"/>
  <c r="AK1056" i="6"/>
  <c r="AJ1056" i="6"/>
  <c r="AI1056" i="6"/>
  <c r="BE1055" i="6"/>
  <c r="BD1055" i="6"/>
  <c r="BF1055" i="6" s="1"/>
  <c r="BC1055" i="6"/>
  <c r="BA1055" i="6"/>
  <c r="AZ1055" i="6"/>
  <c r="BB1055" i="6" s="1"/>
  <c r="AY1055" i="6"/>
  <c r="AW1055" i="6"/>
  <c r="AV1055" i="6"/>
  <c r="AU1055" i="6"/>
  <c r="AS1055" i="6"/>
  <c r="AR1055" i="6"/>
  <c r="AQ1055" i="6"/>
  <c r="AT1055" i="6" s="1"/>
  <c r="AO1055" i="6"/>
  <c r="AN1055" i="6"/>
  <c r="AM1055" i="6"/>
  <c r="AP1055" i="6" s="1"/>
  <c r="AK1055" i="6"/>
  <c r="AJ1055" i="6"/>
  <c r="AI1055" i="6"/>
  <c r="BE1054" i="6"/>
  <c r="BF1054" i="6" s="1"/>
  <c r="BD1054" i="6"/>
  <c r="BC1054" i="6"/>
  <c r="BA1054" i="6"/>
  <c r="AZ1054" i="6"/>
  <c r="AY1054" i="6"/>
  <c r="AW1054" i="6"/>
  <c r="AV1054" i="6"/>
  <c r="AU1054" i="6"/>
  <c r="AX1054" i="6"/>
  <c r="AS1054" i="6"/>
  <c r="AT1054" i="6" s="1"/>
  <c r="AR1054" i="6"/>
  <c r="AQ1054" i="6"/>
  <c r="AO1054" i="6"/>
  <c r="AN1054" i="6"/>
  <c r="AM1054" i="6"/>
  <c r="AK1054" i="6"/>
  <c r="AJ1054" i="6"/>
  <c r="AI1054" i="6"/>
  <c r="BE1053" i="6"/>
  <c r="BD1053" i="6"/>
  <c r="BC1053" i="6"/>
  <c r="BF1053" i="6" s="1"/>
  <c r="BA1053" i="6"/>
  <c r="AZ1053" i="6"/>
  <c r="AY1053" i="6"/>
  <c r="BB1053" i="6" s="1"/>
  <c r="AW1053" i="6"/>
  <c r="AV1053" i="6"/>
  <c r="AU1053" i="6"/>
  <c r="AS1053" i="6"/>
  <c r="AR1053" i="6"/>
  <c r="AQ1053" i="6"/>
  <c r="AO1053" i="6"/>
  <c r="AN1053" i="6"/>
  <c r="AM1053" i="6"/>
  <c r="AK1053" i="6"/>
  <c r="AJ1053" i="6"/>
  <c r="AI1053" i="6"/>
  <c r="BE1052" i="6"/>
  <c r="BD1052" i="6"/>
  <c r="BF1052" i="6" s="1"/>
  <c r="BC1052" i="6"/>
  <c r="BA1052" i="6"/>
  <c r="AZ1052" i="6"/>
  <c r="AY1052" i="6"/>
  <c r="AW1052" i="6"/>
  <c r="AV1052" i="6"/>
  <c r="AU1052" i="6"/>
  <c r="AS1052" i="6"/>
  <c r="AR1052" i="6"/>
  <c r="AQ1052" i="6"/>
  <c r="AO1052" i="6"/>
  <c r="AN1052" i="6"/>
  <c r="AM1052" i="6"/>
  <c r="AP1052" i="6" s="1"/>
  <c r="AK1052" i="6"/>
  <c r="AJ1052" i="6"/>
  <c r="AI1052" i="6"/>
  <c r="AD1034" i="6"/>
  <c r="AC1034" i="6"/>
  <c r="AB1034" i="6"/>
  <c r="AA1034" i="6"/>
  <c r="Z1034" i="6"/>
  <c r="Y1034" i="6"/>
  <c r="X1034" i="6"/>
  <c r="W1034" i="6"/>
  <c r="V1034" i="6"/>
  <c r="U1034" i="6"/>
  <c r="T1034" i="6"/>
  <c r="S1034" i="6"/>
  <c r="R1034" i="6"/>
  <c r="Q1034" i="6"/>
  <c r="P1034" i="6"/>
  <c r="O1034" i="6"/>
  <c r="N1034" i="6"/>
  <c r="M1034" i="6"/>
  <c r="BE1033" i="6"/>
  <c r="BD1033" i="6"/>
  <c r="BC1033" i="6"/>
  <c r="BA1033" i="6"/>
  <c r="AZ1033" i="6"/>
  <c r="AY1033" i="6"/>
  <c r="AW1033" i="6"/>
  <c r="AV1033" i="6"/>
  <c r="AU1033" i="6"/>
  <c r="AS1033" i="6"/>
  <c r="AR1033" i="6"/>
  <c r="AQ1033" i="6"/>
  <c r="AO1033" i="6"/>
  <c r="AN1033" i="6"/>
  <c r="AM1033" i="6"/>
  <c r="AK1033" i="6"/>
  <c r="AJ1033" i="6"/>
  <c r="AI1033" i="6"/>
  <c r="BE1032" i="6"/>
  <c r="BD1032" i="6"/>
  <c r="BC1032" i="6"/>
  <c r="BA1032" i="6"/>
  <c r="AZ1032" i="6"/>
  <c r="AY1032" i="6"/>
  <c r="AW1032" i="6"/>
  <c r="AV1032" i="6"/>
  <c r="AU1032" i="6"/>
  <c r="AS1032" i="6"/>
  <c r="AT1032" i="6" s="1"/>
  <c r="AR1032" i="6"/>
  <c r="AQ1032" i="6"/>
  <c r="AO1032" i="6"/>
  <c r="AN1032" i="6"/>
  <c r="AP1032" i="6" s="1"/>
  <c r="AM1032" i="6"/>
  <c r="AK1032" i="6"/>
  <c r="AJ1032" i="6"/>
  <c r="AI1032" i="6"/>
  <c r="BE1031" i="6"/>
  <c r="BD1031" i="6"/>
  <c r="BC1031" i="6"/>
  <c r="BA1031" i="6"/>
  <c r="AZ1031" i="6"/>
  <c r="AY1031" i="6"/>
  <c r="BB1031" i="6" s="1"/>
  <c r="AW1031" i="6"/>
  <c r="AV1031" i="6"/>
  <c r="AU1031" i="6"/>
  <c r="AS1031" i="6"/>
  <c r="AT1031" i="6" s="1"/>
  <c r="AR1031" i="6"/>
  <c r="AQ1031" i="6"/>
  <c r="AO1031" i="6"/>
  <c r="AN1031" i="6"/>
  <c r="AM1031" i="6"/>
  <c r="AK1031" i="6"/>
  <c r="AJ1031" i="6"/>
  <c r="AI1031" i="6"/>
  <c r="BE1030" i="6"/>
  <c r="BD1030" i="6"/>
  <c r="BF1030" i="6" s="1"/>
  <c r="BC1030" i="6"/>
  <c r="BA1030" i="6"/>
  <c r="AZ1030" i="6"/>
  <c r="AY1030" i="6"/>
  <c r="BB1030" i="6" s="1"/>
  <c r="AW1030" i="6"/>
  <c r="AV1030" i="6"/>
  <c r="AU1030" i="6"/>
  <c r="AS1030" i="6"/>
  <c r="AR1030" i="6"/>
  <c r="AQ1030" i="6"/>
  <c r="AO1030" i="6"/>
  <c r="AN1030" i="6"/>
  <c r="AM1030" i="6"/>
  <c r="AK1030" i="6"/>
  <c r="AL1030" i="6" s="1"/>
  <c r="AJ1030" i="6"/>
  <c r="AI1030" i="6"/>
  <c r="BE1029" i="6"/>
  <c r="BD1029" i="6"/>
  <c r="BF1029" i="6" s="1"/>
  <c r="BC1029" i="6"/>
  <c r="BA1029" i="6"/>
  <c r="AZ1029" i="6"/>
  <c r="AY1029" i="6"/>
  <c r="AW1029" i="6"/>
  <c r="AV1029" i="6"/>
  <c r="AU1029" i="6"/>
  <c r="AS1029" i="6"/>
  <c r="AR1029" i="6"/>
  <c r="AQ1029" i="6"/>
  <c r="AO1029" i="6"/>
  <c r="AN1029" i="6"/>
  <c r="AM1029" i="6"/>
  <c r="AK1029" i="6"/>
  <c r="AL1029" i="6" s="1"/>
  <c r="AJ1029" i="6"/>
  <c r="AI1029" i="6"/>
  <c r="BE1028" i="6"/>
  <c r="BD1028" i="6"/>
  <c r="BC1028" i="6"/>
  <c r="BA1028" i="6"/>
  <c r="AZ1028" i="6"/>
  <c r="AY1028" i="6"/>
  <c r="AW1028" i="6"/>
  <c r="AV1028" i="6"/>
  <c r="AX1028" i="6" s="1"/>
  <c r="AU1028" i="6"/>
  <c r="AS1028" i="6"/>
  <c r="AR1028" i="6"/>
  <c r="AQ1028" i="6"/>
  <c r="AT1028" i="6" s="1"/>
  <c r="AO1028" i="6"/>
  <c r="AN1028" i="6"/>
  <c r="AM1028" i="6"/>
  <c r="AK1028" i="6"/>
  <c r="AJ1028" i="6"/>
  <c r="AI1028" i="6"/>
  <c r="BE1027" i="6"/>
  <c r="BD1027" i="6"/>
  <c r="BC1027" i="6"/>
  <c r="BA1027" i="6"/>
  <c r="BB1027" i="6" s="1"/>
  <c r="AZ1027" i="6"/>
  <c r="AY1027" i="6"/>
  <c r="AW1027" i="6"/>
  <c r="AV1027" i="6"/>
  <c r="AX1027" i="6" s="1"/>
  <c r="AU1027" i="6"/>
  <c r="AS1027" i="6"/>
  <c r="AR1027" i="6"/>
  <c r="AQ1027" i="6"/>
  <c r="AO1027" i="6"/>
  <c r="AN1027" i="6"/>
  <c r="AM1027" i="6"/>
  <c r="AK1027" i="6"/>
  <c r="AJ1027" i="6"/>
  <c r="AI1027" i="6"/>
  <c r="AL1027" i="6" s="1"/>
  <c r="BE1026" i="6"/>
  <c r="BD1026" i="6"/>
  <c r="BC1026" i="6"/>
  <c r="BA1026" i="6"/>
  <c r="BB1026" i="6" s="1"/>
  <c r="AZ1026" i="6"/>
  <c r="AY1026" i="6"/>
  <c r="AW1026" i="6"/>
  <c r="AV1026" i="6"/>
  <c r="AU1026" i="6"/>
  <c r="AS1026" i="6"/>
  <c r="AR1026" i="6"/>
  <c r="AQ1026" i="6"/>
  <c r="AO1026" i="6"/>
  <c r="AN1026" i="6"/>
  <c r="AP1026" i="6" s="1"/>
  <c r="AM1026" i="6"/>
  <c r="AK1026" i="6"/>
  <c r="AJ1026" i="6"/>
  <c r="AI1026" i="6"/>
  <c r="AL1026" i="6" s="1"/>
  <c r="BE1025" i="6"/>
  <c r="BD1025" i="6"/>
  <c r="BC1025" i="6"/>
  <c r="BA1025" i="6"/>
  <c r="AZ1025" i="6"/>
  <c r="AY1025" i="6"/>
  <c r="AW1025" i="6"/>
  <c r="AV1025" i="6"/>
  <c r="AU1025" i="6"/>
  <c r="AS1025" i="6"/>
  <c r="AT1025" i="6" s="1"/>
  <c r="AR1025" i="6"/>
  <c r="AQ1025" i="6"/>
  <c r="AO1025" i="6"/>
  <c r="AN1025" i="6"/>
  <c r="AP1025" i="6" s="1"/>
  <c r="AM1025" i="6"/>
  <c r="AK1025" i="6"/>
  <c r="AJ1025" i="6"/>
  <c r="AI1025" i="6"/>
  <c r="BE1024" i="6"/>
  <c r="BD1024" i="6"/>
  <c r="BC1024" i="6"/>
  <c r="BA1024" i="6"/>
  <c r="AZ1024" i="6"/>
  <c r="AY1024" i="6"/>
  <c r="BB1024" i="6" s="1"/>
  <c r="AW1024" i="6"/>
  <c r="AV1024" i="6"/>
  <c r="AU1024" i="6"/>
  <c r="AX1024" i="6" s="1"/>
  <c r="AS1024" i="6"/>
  <c r="AR1024" i="6"/>
  <c r="AQ1024" i="6"/>
  <c r="AO1024" i="6"/>
  <c r="AN1024" i="6"/>
  <c r="AM1024" i="6"/>
  <c r="AK1024" i="6"/>
  <c r="AJ1024" i="6"/>
  <c r="AI1024" i="6"/>
  <c r="BE1023" i="6"/>
  <c r="BD1023" i="6"/>
  <c r="BC1023" i="6"/>
  <c r="BA1023" i="6"/>
  <c r="AZ1023" i="6"/>
  <c r="BB1023" i="6" s="1"/>
  <c r="AY1023" i="6"/>
  <c r="AW1023" i="6"/>
  <c r="AV1023" i="6"/>
  <c r="AU1023" i="6"/>
  <c r="AS1023" i="6"/>
  <c r="AR1023" i="6"/>
  <c r="AQ1023" i="6"/>
  <c r="AT1023" i="6"/>
  <c r="AO1023" i="6"/>
  <c r="AN1023" i="6"/>
  <c r="AP1023" i="6" s="1"/>
  <c r="AM1023" i="6"/>
  <c r="AK1023" i="6"/>
  <c r="AJ1023" i="6"/>
  <c r="AI1023" i="6"/>
  <c r="AL1023" i="6" s="1"/>
  <c r="BE1022" i="6"/>
  <c r="BD1022" i="6"/>
  <c r="BC1022" i="6"/>
  <c r="BA1022" i="6"/>
  <c r="AZ1022" i="6"/>
  <c r="AY1022" i="6"/>
  <c r="AW1022" i="6"/>
  <c r="AV1022" i="6"/>
  <c r="AU1022" i="6"/>
  <c r="AS1022" i="6"/>
  <c r="AT1022" i="6" s="1"/>
  <c r="AR1022" i="6"/>
  <c r="AQ1022" i="6"/>
  <c r="AO1022" i="6"/>
  <c r="AN1022" i="6"/>
  <c r="AP1022" i="6" s="1"/>
  <c r="AM1022" i="6"/>
  <c r="AK1022" i="6"/>
  <c r="AJ1022" i="6"/>
  <c r="AI1022" i="6"/>
  <c r="AL1022" i="6" s="1"/>
  <c r="BE1021" i="6"/>
  <c r="BD1021" i="6"/>
  <c r="BC1021" i="6"/>
  <c r="BA1021" i="6"/>
  <c r="AZ1021" i="6"/>
  <c r="AY1021" i="6"/>
  <c r="AW1021" i="6"/>
  <c r="AV1021" i="6"/>
  <c r="AU1021" i="6"/>
  <c r="AX1021" i="6" s="1"/>
  <c r="AS1021" i="6"/>
  <c r="AR1021" i="6"/>
  <c r="AQ1021" i="6"/>
  <c r="AO1021" i="6"/>
  <c r="AN1021" i="6"/>
  <c r="AM1021" i="6"/>
  <c r="AK1021" i="6"/>
  <c r="AJ1021" i="6"/>
  <c r="AI1021" i="6"/>
  <c r="BE1020" i="6"/>
  <c r="BF1020" i="6" s="1"/>
  <c r="BD1020" i="6"/>
  <c r="BC1020" i="6"/>
  <c r="BA1020" i="6"/>
  <c r="AZ1020" i="6"/>
  <c r="AY1020" i="6"/>
  <c r="BB1020" i="6" s="1"/>
  <c r="AW1020" i="6"/>
  <c r="AV1020" i="6"/>
  <c r="AU1020" i="6"/>
  <c r="AS1020" i="6"/>
  <c r="AR1020" i="6"/>
  <c r="AQ1020" i="6"/>
  <c r="AO1020" i="6"/>
  <c r="AN1020" i="6"/>
  <c r="AP1020" i="6" s="1"/>
  <c r="AM1020" i="6"/>
  <c r="AK1020" i="6"/>
  <c r="AJ1020" i="6"/>
  <c r="AI1020" i="6"/>
  <c r="AL1020" i="6" s="1"/>
  <c r="BE1019" i="6"/>
  <c r="BD1019" i="6"/>
  <c r="BC1019" i="6"/>
  <c r="BA1019" i="6"/>
  <c r="AZ1019" i="6"/>
  <c r="AY1019" i="6"/>
  <c r="AW1019" i="6"/>
  <c r="AV1019" i="6"/>
  <c r="AU1019" i="6"/>
  <c r="AS1019" i="6"/>
  <c r="AR1019" i="6"/>
  <c r="AT1019" i="6" s="1"/>
  <c r="AQ1019" i="6"/>
  <c r="AO1019" i="6"/>
  <c r="AN1019" i="6"/>
  <c r="AM1019" i="6"/>
  <c r="AK1019" i="6"/>
  <c r="AJ1019" i="6"/>
  <c r="AI1019" i="6"/>
  <c r="BE1018" i="6"/>
  <c r="BD1018" i="6"/>
  <c r="BC1018" i="6"/>
  <c r="BA1018" i="6"/>
  <c r="AZ1018" i="6"/>
  <c r="BB1018" i="6" s="1"/>
  <c r="AY1018" i="6"/>
  <c r="AW1018" i="6"/>
  <c r="AV1018" i="6"/>
  <c r="AU1018" i="6"/>
  <c r="AX1018" i="6" s="1"/>
  <c r="AS1018" i="6"/>
  <c r="AR1018" i="6"/>
  <c r="AQ1018" i="6"/>
  <c r="AO1018" i="6"/>
  <c r="AN1018" i="6"/>
  <c r="AM1018" i="6"/>
  <c r="AK1018" i="6"/>
  <c r="AJ1018" i="6"/>
  <c r="AI1018" i="6"/>
  <c r="AL1018" i="6"/>
  <c r="BE1017" i="6"/>
  <c r="BD1017" i="6"/>
  <c r="BC1017" i="6"/>
  <c r="BA1017" i="6"/>
  <c r="BB1017" i="6" s="1"/>
  <c r="AZ1017" i="6"/>
  <c r="AY1017" i="6"/>
  <c r="AW1017" i="6"/>
  <c r="AV1017" i="6"/>
  <c r="AU1017" i="6"/>
  <c r="AS1017" i="6"/>
  <c r="AR1017" i="6"/>
  <c r="AQ1017" i="6"/>
  <c r="AO1017" i="6"/>
  <c r="AN1017" i="6"/>
  <c r="AP1017" i="6" s="1"/>
  <c r="AM1017" i="6"/>
  <c r="AK1017" i="6"/>
  <c r="AJ1017" i="6"/>
  <c r="AI1017" i="6"/>
  <c r="AL1017" i="6" s="1"/>
  <c r="BE1016" i="6"/>
  <c r="BD1016" i="6"/>
  <c r="BC1016" i="6"/>
  <c r="BA1016" i="6"/>
  <c r="AZ1016" i="6"/>
  <c r="AY1016" i="6"/>
  <c r="BB1016" i="6"/>
  <c r="AW1016" i="6"/>
  <c r="AV1016" i="6"/>
  <c r="AU1016" i="6"/>
  <c r="AS1016" i="6"/>
  <c r="AR1016" i="6"/>
  <c r="AQ1016" i="6"/>
  <c r="AO1016" i="6"/>
  <c r="AP1016" i="6" s="1"/>
  <c r="AN1016" i="6"/>
  <c r="AM1016" i="6"/>
  <c r="AK1016" i="6"/>
  <c r="AJ1016" i="6"/>
  <c r="AI1016" i="6"/>
  <c r="BE1015" i="6"/>
  <c r="BD1015" i="6"/>
  <c r="BC1015" i="6"/>
  <c r="BA1015" i="6"/>
  <c r="AZ1015" i="6"/>
  <c r="BB1015" i="6" s="1"/>
  <c r="AY1015" i="6"/>
  <c r="AW1015" i="6"/>
  <c r="AV1015" i="6"/>
  <c r="AU1015" i="6"/>
  <c r="AX1015" i="6" s="1"/>
  <c r="AS1015" i="6"/>
  <c r="AR1015" i="6"/>
  <c r="AQ1015" i="6"/>
  <c r="AT1015" i="6"/>
  <c r="AO1015" i="6"/>
  <c r="AN1015" i="6"/>
  <c r="AM1015" i="6"/>
  <c r="AK1015" i="6"/>
  <c r="AJ1015" i="6"/>
  <c r="AI1015" i="6"/>
  <c r="AL1015" i="6" s="1"/>
  <c r="BE1014" i="6"/>
  <c r="BD1014" i="6"/>
  <c r="BC1014" i="6"/>
  <c r="BA1014" i="6"/>
  <c r="BB1014" i="6" s="1"/>
  <c r="AZ1014" i="6"/>
  <c r="AY1014" i="6"/>
  <c r="AW1014" i="6"/>
  <c r="AV1014" i="6"/>
  <c r="AU1014" i="6"/>
  <c r="AS1014" i="6"/>
  <c r="AR1014" i="6"/>
  <c r="AQ1014" i="6"/>
  <c r="AO1014" i="6"/>
  <c r="AN1014" i="6"/>
  <c r="AP1014" i="6" s="1"/>
  <c r="AM1014" i="6"/>
  <c r="AK1014" i="6"/>
  <c r="AJ1014" i="6"/>
  <c r="AI1014" i="6"/>
  <c r="AL1014" i="6" s="1"/>
  <c r="BE1013" i="6"/>
  <c r="BD1013" i="6"/>
  <c r="BC1013" i="6"/>
  <c r="BA1013" i="6"/>
  <c r="AZ1013" i="6"/>
  <c r="AY1013" i="6"/>
  <c r="AW1013" i="6"/>
  <c r="AV1013" i="6"/>
  <c r="AU1013" i="6"/>
  <c r="AX1013" i="6" s="1"/>
  <c r="AS1013" i="6"/>
  <c r="AR1013" i="6"/>
  <c r="AQ1013" i="6"/>
  <c r="AO1013" i="6"/>
  <c r="AP1013" i="6" s="1"/>
  <c r="AN1013" i="6"/>
  <c r="AM1013" i="6"/>
  <c r="AK1013" i="6"/>
  <c r="AJ1013" i="6"/>
  <c r="AI1013" i="6"/>
  <c r="BE1012" i="6"/>
  <c r="BD1012" i="6"/>
  <c r="BC1012" i="6"/>
  <c r="BA1012" i="6"/>
  <c r="AZ1012" i="6"/>
  <c r="BB1012" i="6" s="1"/>
  <c r="AY1012" i="6"/>
  <c r="AW1012" i="6"/>
  <c r="AV1012" i="6"/>
  <c r="AU1012" i="6"/>
  <c r="AX1012" i="6" s="1"/>
  <c r="AS1012" i="6"/>
  <c r="AR1012" i="6"/>
  <c r="AQ1012" i="6"/>
  <c r="AT1012" i="6"/>
  <c r="AO1012" i="6"/>
  <c r="AN1012" i="6"/>
  <c r="AM1012" i="6"/>
  <c r="AK1012" i="6"/>
  <c r="AJ1012" i="6"/>
  <c r="AI1012" i="6"/>
  <c r="AL1012" i="6" s="1"/>
  <c r="BE1011" i="6"/>
  <c r="BD1011" i="6"/>
  <c r="BC1011" i="6"/>
  <c r="BA1011" i="6"/>
  <c r="AZ1011" i="6"/>
  <c r="AY1011" i="6"/>
  <c r="AW1011" i="6"/>
  <c r="AV1011" i="6"/>
  <c r="AU1011" i="6"/>
  <c r="AS1011" i="6"/>
  <c r="AR1011" i="6"/>
  <c r="AQ1011" i="6"/>
  <c r="AO1011" i="6"/>
  <c r="AN1011" i="6"/>
  <c r="AP1011" i="6" s="1"/>
  <c r="AM1011" i="6"/>
  <c r="AK1011" i="6"/>
  <c r="AJ1011" i="6"/>
  <c r="AI1011" i="6"/>
  <c r="AL1011" i="6" s="1"/>
  <c r="BE1010" i="6"/>
  <c r="BD1010" i="6"/>
  <c r="BC1010" i="6"/>
  <c r="BA1010" i="6"/>
  <c r="AZ1010" i="6"/>
  <c r="AY1010" i="6"/>
  <c r="AW1010" i="6"/>
  <c r="AV1010" i="6"/>
  <c r="AU1010" i="6"/>
  <c r="AS1010" i="6"/>
  <c r="AT1010" i="6" s="1"/>
  <c r="AR1010" i="6"/>
  <c r="AQ1010" i="6"/>
  <c r="AO1010" i="6"/>
  <c r="AN1010" i="6"/>
  <c r="AP1010" i="6" s="1"/>
  <c r="AM1010" i="6"/>
  <c r="AK1010" i="6"/>
  <c r="AJ1010" i="6"/>
  <c r="AI1010" i="6"/>
  <c r="BE1009" i="6"/>
  <c r="BD1009" i="6"/>
  <c r="BC1009" i="6"/>
  <c r="BA1009" i="6"/>
  <c r="AZ1009" i="6"/>
  <c r="AY1009" i="6"/>
  <c r="BB1009" i="6" s="1"/>
  <c r="AW1009" i="6"/>
  <c r="AV1009" i="6"/>
  <c r="AU1009" i="6"/>
  <c r="AS1009" i="6"/>
  <c r="AT1009" i="6" s="1"/>
  <c r="AR1009" i="6"/>
  <c r="AQ1009" i="6"/>
  <c r="AO1009" i="6"/>
  <c r="AN1009" i="6"/>
  <c r="AM1009" i="6"/>
  <c r="AK1009" i="6"/>
  <c r="AJ1009" i="6"/>
  <c r="AI1009" i="6"/>
  <c r="BE1008" i="6"/>
  <c r="BD1008" i="6"/>
  <c r="BF1008" i="6" s="1"/>
  <c r="BC1008" i="6"/>
  <c r="BA1008" i="6"/>
  <c r="AZ1008" i="6"/>
  <c r="AY1008" i="6"/>
  <c r="BB1008" i="6" s="1"/>
  <c r="AW1008" i="6"/>
  <c r="AV1008" i="6"/>
  <c r="AU1008" i="6"/>
  <c r="AS1008" i="6"/>
  <c r="AR1008" i="6"/>
  <c r="AQ1008" i="6"/>
  <c r="AO1008" i="6"/>
  <c r="AN1008" i="6"/>
  <c r="AM1008" i="6"/>
  <c r="AK1008" i="6"/>
  <c r="AL1008" i="6" s="1"/>
  <c r="AJ1008" i="6"/>
  <c r="AI1008" i="6"/>
  <c r="BE1007" i="6"/>
  <c r="BD1007" i="6"/>
  <c r="BF1007" i="6" s="1"/>
  <c r="BC1007" i="6"/>
  <c r="BA1007" i="6"/>
  <c r="AZ1007" i="6"/>
  <c r="AY1007" i="6"/>
  <c r="AW1007" i="6"/>
  <c r="AV1007" i="6"/>
  <c r="AU1007" i="6"/>
  <c r="AS1007" i="6"/>
  <c r="AR1007" i="6"/>
  <c r="AQ1007" i="6"/>
  <c r="AT1007" i="6" s="1"/>
  <c r="AO1007" i="6"/>
  <c r="AN1007" i="6"/>
  <c r="AM1007" i="6"/>
  <c r="AK1007" i="6"/>
  <c r="AJ1007" i="6"/>
  <c r="AI1007" i="6"/>
  <c r="AL1007" i="6" s="1"/>
  <c r="BE1006" i="6"/>
  <c r="BD1006" i="6"/>
  <c r="BC1006" i="6"/>
  <c r="BA1006" i="6"/>
  <c r="AZ1006" i="6"/>
  <c r="AY1006" i="6"/>
  <c r="AW1006" i="6"/>
  <c r="AX1006" i="6" s="1"/>
  <c r="AV1006" i="6"/>
  <c r="AU1006" i="6"/>
  <c r="AS1006" i="6"/>
  <c r="AR1006" i="6"/>
  <c r="AT1006" i="6" s="1"/>
  <c r="AQ1006" i="6"/>
  <c r="AO1006" i="6"/>
  <c r="AN1006" i="6"/>
  <c r="AM1006" i="6"/>
  <c r="AK1006" i="6"/>
  <c r="AJ1006" i="6"/>
  <c r="AI1006" i="6"/>
  <c r="BE1005" i="6"/>
  <c r="BD1005" i="6"/>
  <c r="BC1005" i="6"/>
  <c r="BF1005" i="6" s="1"/>
  <c r="BA1005" i="6"/>
  <c r="AZ1005" i="6"/>
  <c r="AY1005" i="6"/>
  <c r="AW1005" i="6"/>
  <c r="AX1005" i="6" s="1"/>
  <c r="AV1005" i="6"/>
  <c r="AU1005" i="6"/>
  <c r="AS1005" i="6"/>
  <c r="AR1005" i="6"/>
  <c r="AQ1005" i="6"/>
  <c r="AO1005" i="6"/>
  <c r="AN1005" i="6"/>
  <c r="AM1005" i="6"/>
  <c r="AK1005" i="6"/>
  <c r="AJ1005" i="6"/>
  <c r="AL1005" i="6" s="1"/>
  <c r="AI1005" i="6"/>
  <c r="BE1004" i="6"/>
  <c r="BD1004" i="6"/>
  <c r="BC1004" i="6"/>
  <c r="BF1004" i="6" s="1"/>
  <c r="BA1004" i="6"/>
  <c r="AZ1004" i="6"/>
  <c r="AY1004" i="6"/>
  <c r="AW1004" i="6"/>
  <c r="AV1004" i="6"/>
  <c r="AU1004" i="6"/>
  <c r="AS1004" i="6"/>
  <c r="AR1004" i="6"/>
  <c r="AQ1004" i="6"/>
  <c r="AO1004" i="6"/>
  <c r="AP1004" i="6" s="1"/>
  <c r="AN1004" i="6"/>
  <c r="AM1004" i="6"/>
  <c r="AK1004" i="6"/>
  <c r="AJ1004" i="6"/>
  <c r="AL1004" i="6" s="1"/>
  <c r="AI1004" i="6"/>
  <c r="BE1003" i="6"/>
  <c r="BD1003" i="6"/>
  <c r="BC1003" i="6"/>
  <c r="BA1003" i="6"/>
  <c r="AZ1003" i="6"/>
  <c r="AY1003" i="6"/>
  <c r="AW1003" i="6"/>
  <c r="AV1003" i="6"/>
  <c r="AU1003" i="6"/>
  <c r="AX1003" i="6" s="1"/>
  <c r="AS1003" i="6"/>
  <c r="AR1003" i="6"/>
  <c r="AQ1003" i="6"/>
  <c r="AO1003" i="6"/>
  <c r="AP1003" i="6" s="1"/>
  <c r="AN1003" i="6"/>
  <c r="AM1003" i="6"/>
  <c r="AK1003" i="6"/>
  <c r="AJ1003" i="6"/>
  <c r="AI1003" i="6"/>
  <c r="BE1002" i="6"/>
  <c r="BD1002" i="6"/>
  <c r="BC1002" i="6"/>
  <c r="BA1002" i="6"/>
  <c r="AZ1002" i="6"/>
  <c r="BB1002" i="6" s="1"/>
  <c r="AY1002" i="6"/>
  <c r="AW1002" i="6"/>
  <c r="AV1002" i="6"/>
  <c r="AU1002" i="6"/>
  <c r="AX1002" i="6" s="1"/>
  <c r="AS1002" i="6"/>
  <c r="AR1002" i="6"/>
  <c r="AQ1002" i="6"/>
  <c r="AO1002" i="6"/>
  <c r="AN1002" i="6"/>
  <c r="AM1002" i="6"/>
  <c r="AK1002" i="6"/>
  <c r="AJ1002" i="6"/>
  <c r="AI1002" i="6"/>
  <c r="BE1001" i="6"/>
  <c r="BF1001" i="6" s="1"/>
  <c r="BD1001" i="6"/>
  <c r="BC1001" i="6"/>
  <c r="BA1001" i="6"/>
  <c r="AZ1001" i="6"/>
  <c r="BB1001" i="6" s="1"/>
  <c r="AY1001" i="6"/>
  <c r="AW1001" i="6"/>
  <c r="AV1001" i="6"/>
  <c r="AU1001" i="6"/>
  <c r="AS1001" i="6"/>
  <c r="AR1001" i="6"/>
  <c r="AQ1001" i="6"/>
  <c r="AO1001" i="6"/>
  <c r="AN1001" i="6"/>
  <c r="AM1001" i="6"/>
  <c r="AP1001" i="6" s="1"/>
  <c r="AK1001" i="6"/>
  <c r="AJ1001" i="6"/>
  <c r="AI1001" i="6"/>
  <c r="BE1000" i="6"/>
  <c r="BF1000" i="6" s="1"/>
  <c r="BD1000" i="6"/>
  <c r="BC1000" i="6"/>
  <c r="BA1000" i="6"/>
  <c r="AZ1000" i="6"/>
  <c r="AY1000" i="6"/>
  <c r="AW1000" i="6"/>
  <c r="AV1000" i="6"/>
  <c r="AU1000" i="6"/>
  <c r="AS1000" i="6"/>
  <c r="AR1000" i="6"/>
  <c r="AT1000" i="6" s="1"/>
  <c r="AQ1000" i="6"/>
  <c r="AO1000" i="6"/>
  <c r="AN1000" i="6"/>
  <c r="AM1000" i="6"/>
  <c r="AP1000" i="6" s="1"/>
  <c r="AK1000" i="6"/>
  <c r="AJ1000" i="6"/>
  <c r="AI1000" i="6"/>
  <c r="BE999" i="6"/>
  <c r="BD999" i="6"/>
  <c r="BC999" i="6"/>
  <c r="BA999" i="6"/>
  <c r="AZ999" i="6"/>
  <c r="AY999" i="6"/>
  <c r="AW999" i="6"/>
  <c r="AX999" i="6" s="1"/>
  <c r="AV999" i="6"/>
  <c r="AU999" i="6"/>
  <c r="AS999" i="6"/>
  <c r="AR999" i="6"/>
  <c r="AT999" i="6" s="1"/>
  <c r="AQ999" i="6"/>
  <c r="AO999" i="6"/>
  <c r="AN999" i="6"/>
  <c r="AM999" i="6"/>
  <c r="AK999" i="6"/>
  <c r="AJ999" i="6"/>
  <c r="AI999" i="6"/>
  <c r="BE998" i="6"/>
  <c r="BD998" i="6"/>
  <c r="BC998" i="6"/>
  <c r="BF998" i="6" s="1"/>
  <c r="BA998" i="6"/>
  <c r="AZ998" i="6"/>
  <c r="AY998" i="6"/>
  <c r="AW998" i="6"/>
  <c r="AX998" i="6" s="1"/>
  <c r="AV998" i="6"/>
  <c r="AU998" i="6"/>
  <c r="AS998" i="6"/>
  <c r="AR998" i="6"/>
  <c r="AQ998" i="6"/>
  <c r="AO998" i="6"/>
  <c r="AN998" i="6"/>
  <c r="AM998" i="6"/>
  <c r="AK998" i="6"/>
  <c r="AJ998" i="6"/>
  <c r="AL998" i="6" s="1"/>
  <c r="AI998" i="6"/>
  <c r="BE997" i="6"/>
  <c r="BD997" i="6"/>
  <c r="BC997" i="6"/>
  <c r="BA997" i="6"/>
  <c r="AZ997" i="6"/>
  <c r="AY997" i="6"/>
  <c r="AW997" i="6"/>
  <c r="AV997" i="6"/>
  <c r="AU997" i="6"/>
  <c r="AS997" i="6"/>
  <c r="AR997" i="6"/>
  <c r="AQ997" i="6"/>
  <c r="AO997" i="6"/>
  <c r="AN997" i="6"/>
  <c r="AM997" i="6"/>
  <c r="AK997" i="6"/>
  <c r="AJ997" i="6"/>
  <c r="AL997" i="6" s="1"/>
  <c r="AI997" i="6"/>
  <c r="BE996" i="6"/>
  <c r="BD996" i="6"/>
  <c r="BC996" i="6"/>
  <c r="BA996" i="6"/>
  <c r="AZ996" i="6"/>
  <c r="AY996" i="6"/>
  <c r="AW996" i="6"/>
  <c r="AV996" i="6"/>
  <c r="AU996" i="6"/>
  <c r="AX996" i="6" s="1"/>
  <c r="AS996" i="6"/>
  <c r="AR996" i="6"/>
  <c r="AQ996" i="6"/>
  <c r="AO996" i="6"/>
  <c r="AP996" i="6" s="1"/>
  <c r="AN996" i="6"/>
  <c r="AM996" i="6"/>
  <c r="AK996" i="6"/>
  <c r="AJ996" i="6"/>
  <c r="AI996" i="6"/>
  <c r="BE995" i="6"/>
  <c r="BD995" i="6"/>
  <c r="BC995" i="6"/>
  <c r="BA995" i="6"/>
  <c r="AZ995" i="6"/>
  <c r="BB995" i="6" s="1"/>
  <c r="AY995" i="6"/>
  <c r="AW995" i="6"/>
  <c r="AV995" i="6"/>
  <c r="AU995" i="6"/>
  <c r="AX995" i="6" s="1"/>
  <c r="AS995" i="6"/>
  <c r="AR995" i="6"/>
  <c r="AQ995" i="6"/>
  <c r="AO995" i="6"/>
  <c r="AN995" i="6"/>
  <c r="AM995" i="6"/>
  <c r="AK995" i="6"/>
  <c r="AJ995" i="6"/>
  <c r="AI995" i="6"/>
  <c r="BE994" i="6"/>
  <c r="BF994" i="6" s="1"/>
  <c r="BD994" i="6"/>
  <c r="BC994" i="6"/>
  <c r="BA994" i="6"/>
  <c r="AZ994" i="6"/>
  <c r="AY994" i="6"/>
  <c r="AW994" i="6"/>
  <c r="AV994" i="6"/>
  <c r="AU994" i="6"/>
  <c r="AS994" i="6"/>
  <c r="AR994" i="6"/>
  <c r="AQ994" i="6"/>
  <c r="AO994" i="6"/>
  <c r="AN994" i="6"/>
  <c r="AM994" i="6"/>
  <c r="AP994" i="6" s="1"/>
  <c r="AK994" i="6"/>
  <c r="AJ994" i="6"/>
  <c r="AI994" i="6"/>
  <c r="BE993" i="6"/>
  <c r="BF993" i="6" s="1"/>
  <c r="BD993" i="6"/>
  <c r="BC993" i="6"/>
  <c r="BA993" i="6"/>
  <c r="AZ993" i="6"/>
  <c r="AY993" i="6"/>
  <c r="AW993" i="6"/>
  <c r="AV993" i="6"/>
  <c r="AU993" i="6"/>
  <c r="AS993" i="6"/>
  <c r="AR993" i="6"/>
  <c r="AT993" i="6" s="1"/>
  <c r="AQ993" i="6"/>
  <c r="AO993" i="6"/>
  <c r="AN993" i="6"/>
  <c r="AM993" i="6"/>
  <c r="AK993" i="6"/>
  <c r="AJ993" i="6"/>
  <c r="AI993" i="6"/>
  <c r="BE992" i="6"/>
  <c r="BD992" i="6"/>
  <c r="BC992" i="6"/>
  <c r="BA992" i="6"/>
  <c r="AZ992" i="6"/>
  <c r="AY992" i="6"/>
  <c r="AW992" i="6"/>
  <c r="AX992" i="6" s="1"/>
  <c r="AV992" i="6"/>
  <c r="AU992" i="6"/>
  <c r="AS992" i="6"/>
  <c r="AR992" i="6"/>
  <c r="AT992" i="6" s="1"/>
  <c r="AQ992" i="6"/>
  <c r="AO992" i="6"/>
  <c r="AN992" i="6"/>
  <c r="AM992" i="6"/>
  <c r="AK992" i="6"/>
  <c r="AJ992" i="6"/>
  <c r="AI992" i="6"/>
  <c r="BE991" i="6"/>
  <c r="BD991" i="6"/>
  <c r="BC991" i="6"/>
  <c r="BA991" i="6"/>
  <c r="AZ991" i="6"/>
  <c r="AY991" i="6"/>
  <c r="AW991" i="6"/>
  <c r="AX991" i="6" s="1"/>
  <c r="AV991" i="6"/>
  <c r="AU991" i="6"/>
  <c r="AS991" i="6"/>
  <c r="AR991" i="6"/>
  <c r="AQ991" i="6"/>
  <c r="AO991" i="6"/>
  <c r="AN991" i="6"/>
  <c r="AM991" i="6"/>
  <c r="AK991" i="6"/>
  <c r="AJ991" i="6"/>
  <c r="AL991" i="6" s="1"/>
  <c r="AI991" i="6"/>
  <c r="BE990" i="6"/>
  <c r="BD990" i="6"/>
  <c r="BC990" i="6"/>
  <c r="BF990" i="6" s="1"/>
  <c r="BA990" i="6"/>
  <c r="AZ990" i="6"/>
  <c r="AY990" i="6"/>
  <c r="AW990" i="6"/>
  <c r="AV990" i="6"/>
  <c r="AU990" i="6"/>
  <c r="AS990" i="6"/>
  <c r="AR990" i="6"/>
  <c r="AQ990" i="6"/>
  <c r="AO990" i="6"/>
  <c r="AP990" i="6" s="1"/>
  <c r="AN990" i="6"/>
  <c r="AM990" i="6"/>
  <c r="AK990" i="6"/>
  <c r="AJ990" i="6"/>
  <c r="AL990" i="6" s="1"/>
  <c r="AI990" i="6"/>
  <c r="BE989" i="6"/>
  <c r="BD989" i="6"/>
  <c r="BC989" i="6"/>
  <c r="BA989" i="6"/>
  <c r="AZ989" i="6"/>
  <c r="AY989" i="6"/>
  <c r="AW989" i="6"/>
  <c r="AV989" i="6"/>
  <c r="AU989" i="6"/>
  <c r="AX989" i="6" s="1"/>
  <c r="AS989" i="6"/>
  <c r="AR989" i="6"/>
  <c r="AQ989" i="6"/>
  <c r="AO989" i="6"/>
  <c r="AP989" i="6" s="1"/>
  <c r="AN989" i="6"/>
  <c r="AM989" i="6"/>
  <c r="AK989" i="6"/>
  <c r="AJ989" i="6"/>
  <c r="AI989" i="6"/>
  <c r="BE988" i="6"/>
  <c r="BD988" i="6"/>
  <c r="BC988" i="6"/>
  <c r="BA988" i="6"/>
  <c r="AZ988" i="6"/>
  <c r="BB988" i="6" s="1"/>
  <c r="AY988" i="6"/>
  <c r="AW988" i="6"/>
  <c r="AV988" i="6"/>
  <c r="AU988" i="6"/>
  <c r="AX988" i="6" s="1"/>
  <c r="AS988" i="6"/>
  <c r="AR988" i="6"/>
  <c r="AQ988" i="6"/>
  <c r="AO988" i="6"/>
  <c r="AN988" i="6"/>
  <c r="AM988" i="6"/>
  <c r="AK988" i="6"/>
  <c r="AJ988" i="6"/>
  <c r="AI988" i="6"/>
  <c r="BE987" i="6"/>
  <c r="BD987" i="6"/>
  <c r="BC987" i="6"/>
  <c r="BA987" i="6"/>
  <c r="AZ987" i="6"/>
  <c r="BB987" i="6" s="1"/>
  <c r="AY987" i="6"/>
  <c r="AW987" i="6"/>
  <c r="AV987" i="6"/>
  <c r="AU987" i="6"/>
  <c r="AS987" i="6"/>
  <c r="AR987" i="6"/>
  <c r="AQ987" i="6"/>
  <c r="AO987" i="6"/>
  <c r="AN987" i="6"/>
  <c r="AM987" i="6"/>
  <c r="AP987" i="6" s="1"/>
  <c r="AK987" i="6"/>
  <c r="AJ987" i="6"/>
  <c r="AI987" i="6"/>
  <c r="BE986" i="6"/>
  <c r="BF986" i="6" s="1"/>
  <c r="BD986" i="6"/>
  <c r="BC986" i="6"/>
  <c r="BA986" i="6"/>
  <c r="AZ986" i="6"/>
  <c r="AY986" i="6"/>
  <c r="AW986" i="6"/>
  <c r="AV986" i="6"/>
  <c r="AU986" i="6"/>
  <c r="AS986" i="6"/>
  <c r="AR986" i="6"/>
  <c r="AT986" i="6" s="1"/>
  <c r="AQ986" i="6"/>
  <c r="AO986" i="6"/>
  <c r="AN986" i="6"/>
  <c r="AM986" i="6"/>
  <c r="AP986" i="6" s="1"/>
  <c r="AK986" i="6"/>
  <c r="AJ986" i="6"/>
  <c r="AI986" i="6"/>
  <c r="BE985" i="6"/>
  <c r="BD985" i="6"/>
  <c r="BC985" i="6"/>
  <c r="BA985" i="6"/>
  <c r="AZ985" i="6"/>
  <c r="AY985" i="6"/>
  <c r="AW985" i="6"/>
  <c r="AX985" i="6" s="1"/>
  <c r="AV985" i="6"/>
  <c r="AU985" i="6"/>
  <c r="AS985" i="6"/>
  <c r="AR985" i="6"/>
  <c r="AT985" i="6" s="1"/>
  <c r="AQ985" i="6"/>
  <c r="AO985" i="6"/>
  <c r="AN985" i="6"/>
  <c r="AM985" i="6"/>
  <c r="AK985" i="6"/>
  <c r="AJ985" i="6"/>
  <c r="AI985" i="6"/>
  <c r="BE984" i="6"/>
  <c r="BD984" i="6"/>
  <c r="BC984" i="6"/>
  <c r="BF984" i="6" s="1"/>
  <c r="BA984" i="6"/>
  <c r="AZ984" i="6"/>
  <c r="AY984" i="6"/>
  <c r="AW984" i="6"/>
  <c r="AX984" i="6" s="1"/>
  <c r="AV984" i="6"/>
  <c r="AU984" i="6"/>
  <c r="AS984" i="6"/>
  <c r="AR984" i="6"/>
  <c r="AQ984" i="6"/>
  <c r="AO984" i="6"/>
  <c r="AN984" i="6"/>
  <c r="AM984" i="6"/>
  <c r="AK984" i="6"/>
  <c r="AJ984" i="6"/>
  <c r="AL984" i="6" s="1"/>
  <c r="AI984" i="6"/>
  <c r="BE983" i="6"/>
  <c r="BD983" i="6"/>
  <c r="BC983" i="6"/>
  <c r="BF983" i="6" s="1"/>
  <c r="BA983" i="6"/>
  <c r="AZ983" i="6"/>
  <c r="AY983" i="6"/>
  <c r="AW983" i="6"/>
  <c r="AV983" i="6"/>
  <c r="AU983" i="6"/>
  <c r="AS983" i="6"/>
  <c r="AR983" i="6"/>
  <c r="AQ983" i="6"/>
  <c r="AO983" i="6"/>
  <c r="AP983" i="6" s="1"/>
  <c r="AN983" i="6"/>
  <c r="AM983" i="6"/>
  <c r="AK983" i="6"/>
  <c r="AJ983" i="6"/>
  <c r="AL983" i="6" s="1"/>
  <c r="AI983" i="6"/>
  <c r="BE982" i="6"/>
  <c r="BD982" i="6"/>
  <c r="BC982" i="6"/>
  <c r="BA982" i="6"/>
  <c r="AZ982" i="6"/>
  <c r="AY982" i="6"/>
  <c r="AW982" i="6"/>
  <c r="AV982" i="6"/>
  <c r="AU982" i="6"/>
  <c r="AX982" i="6" s="1"/>
  <c r="AS982" i="6"/>
  <c r="AR982" i="6"/>
  <c r="AQ982" i="6"/>
  <c r="AO982" i="6"/>
  <c r="AP982" i="6" s="1"/>
  <c r="AN982" i="6"/>
  <c r="AM982" i="6"/>
  <c r="AK982" i="6"/>
  <c r="AJ982" i="6"/>
  <c r="AI982" i="6"/>
  <c r="BE981" i="6"/>
  <c r="BD981" i="6"/>
  <c r="BC981" i="6"/>
  <c r="BA981" i="6"/>
  <c r="AZ981" i="6"/>
  <c r="AY981" i="6"/>
  <c r="BB981" i="6" s="1"/>
  <c r="AW981" i="6"/>
  <c r="AV981" i="6"/>
  <c r="AX981" i="6" s="1"/>
  <c r="AU981" i="6"/>
  <c r="AS981" i="6"/>
  <c r="AR981" i="6"/>
  <c r="AQ981" i="6"/>
  <c r="AO981" i="6"/>
  <c r="AN981" i="6"/>
  <c r="AM981" i="6"/>
  <c r="AK981" i="6"/>
  <c r="AJ981" i="6"/>
  <c r="AI981" i="6"/>
  <c r="AL981" i="6" s="1"/>
  <c r="BE980" i="6"/>
  <c r="BD980" i="6"/>
  <c r="BC980" i="6"/>
  <c r="BA980" i="6"/>
  <c r="BB980" i="6" s="1"/>
  <c r="AZ980" i="6"/>
  <c r="AY980" i="6"/>
  <c r="AW980" i="6"/>
  <c r="AV980" i="6"/>
  <c r="AU980" i="6"/>
  <c r="AS980" i="6"/>
  <c r="AR980" i="6"/>
  <c r="AQ980" i="6"/>
  <c r="AO980" i="6"/>
  <c r="AN980" i="6"/>
  <c r="AM980" i="6"/>
  <c r="AK980" i="6"/>
  <c r="AJ980" i="6"/>
  <c r="AI980" i="6"/>
  <c r="AL980" i="6" s="1"/>
  <c r="BE979" i="6"/>
  <c r="BD979" i="6"/>
  <c r="BC979" i="6"/>
  <c r="BA979" i="6"/>
  <c r="AZ979" i="6"/>
  <c r="AY979" i="6"/>
  <c r="AW979" i="6"/>
  <c r="AV979" i="6"/>
  <c r="AU979" i="6"/>
  <c r="AX979" i="6"/>
  <c r="AS979" i="6"/>
  <c r="AR979" i="6"/>
  <c r="AQ979" i="6"/>
  <c r="AO979" i="6"/>
  <c r="AP979" i="6" s="1"/>
  <c r="AN979" i="6"/>
  <c r="AM979" i="6"/>
  <c r="AK979" i="6"/>
  <c r="AJ979" i="6"/>
  <c r="AI979" i="6"/>
  <c r="BE978" i="6"/>
  <c r="BD978" i="6"/>
  <c r="BC978" i="6"/>
  <c r="BA978" i="6"/>
  <c r="AZ978" i="6"/>
  <c r="BB978" i="6" s="1"/>
  <c r="AY978" i="6"/>
  <c r="AW978" i="6"/>
  <c r="AV978" i="6"/>
  <c r="AU978" i="6"/>
  <c r="AX978" i="6" s="1"/>
  <c r="AS978" i="6"/>
  <c r="AR978" i="6"/>
  <c r="AQ978" i="6"/>
  <c r="AO978" i="6"/>
  <c r="AN978" i="6"/>
  <c r="AM978" i="6"/>
  <c r="AK978" i="6"/>
  <c r="AJ978" i="6"/>
  <c r="AI978" i="6"/>
  <c r="BE977" i="6"/>
  <c r="BF977" i="6" s="1"/>
  <c r="BD977" i="6"/>
  <c r="BC977" i="6"/>
  <c r="BA977" i="6"/>
  <c r="AZ977" i="6"/>
  <c r="BB977" i="6" s="1"/>
  <c r="AY977" i="6"/>
  <c r="AW977" i="6"/>
  <c r="AV977" i="6"/>
  <c r="AU977" i="6"/>
  <c r="AS977" i="6"/>
  <c r="AR977" i="6"/>
  <c r="AQ977" i="6"/>
  <c r="AO977" i="6"/>
  <c r="AN977" i="6"/>
  <c r="AM977" i="6"/>
  <c r="AP977" i="6" s="1"/>
  <c r="AK977" i="6"/>
  <c r="AJ977" i="6"/>
  <c r="AI977" i="6"/>
  <c r="BE976" i="6"/>
  <c r="BF976" i="6" s="1"/>
  <c r="BD976" i="6"/>
  <c r="BC976" i="6"/>
  <c r="BA976" i="6"/>
  <c r="AZ976" i="6"/>
  <c r="AY976" i="6"/>
  <c r="AW976" i="6"/>
  <c r="AV976" i="6"/>
  <c r="AU976" i="6"/>
  <c r="AS976" i="6"/>
  <c r="AR976" i="6"/>
  <c r="AT976" i="6" s="1"/>
  <c r="AQ976" i="6"/>
  <c r="AO976" i="6"/>
  <c r="AN976" i="6"/>
  <c r="AM976" i="6"/>
  <c r="AP976" i="6" s="1"/>
  <c r="AK976" i="6"/>
  <c r="AJ976" i="6"/>
  <c r="AI976" i="6"/>
  <c r="BE975" i="6"/>
  <c r="BD975" i="6"/>
  <c r="BC975" i="6"/>
  <c r="BA975" i="6"/>
  <c r="AZ975" i="6"/>
  <c r="AY975" i="6"/>
  <c r="AW975" i="6"/>
  <c r="AV975" i="6"/>
  <c r="AU975" i="6"/>
  <c r="AX975" i="6" s="1"/>
  <c r="AS975" i="6"/>
  <c r="AT975" i="6" s="1"/>
  <c r="AR975" i="6"/>
  <c r="AQ975" i="6"/>
  <c r="AO975" i="6"/>
  <c r="AN975" i="6"/>
  <c r="AM975" i="6"/>
  <c r="AK975" i="6"/>
  <c r="AJ975" i="6"/>
  <c r="AI975" i="6"/>
  <c r="BE974" i="6"/>
  <c r="BD974" i="6"/>
  <c r="BF974" i="6" s="1"/>
  <c r="BC974" i="6"/>
  <c r="BA974" i="6"/>
  <c r="AZ974" i="6"/>
  <c r="AY974" i="6"/>
  <c r="AW974" i="6"/>
  <c r="AV974" i="6"/>
  <c r="AU974" i="6"/>
  <c r="AX974" i="6"/>
  <c r="AS974" i="6"/>
  <c r="AR974" i="6"/>
  <c r="AQ974" i="6"/>
  <c r="AO974" i="6"/>
  <c r="AN974" i="6"/>
  <c r="AM974" i="6"/>
  <c r="AP974" i="6" s="1"/>
  <c r="AK974" i="6"/>
  <c r="AJ974" i="6"/>
  <c r="AI974" i="6"/>
  <c r="BE973" i="6"/>
  <c r="BF973" i="6" s="1"/>
  <c r="BD973" i="6"/>
  <c r="BC973" i="6"/>
  <c r="BA973" i="6"/>
  <c r="AZ973" i="6"/>
  <c r="AY973" i="6"/>
  <c r="AW973" i="6"/>
  <c r="AV973" i="6"/>
  <c r="AU973" i="6"/>
  <c r="AS973" i="6"/>
  <c r="AR973" i="6"/>
  <c r="AT973" i="6" s="1"/>
  <c r="AQ973" i="6"/>
  <c r="AO973" i="6"/>
  <c r="AN973" i="6"/>
  <c r="AM973" i="6"/>
  <c r="AP973" i="6" s="1"/>
  <c r="AK973" i="6"/>
  <c r="AJ973" i="6"/>
  <c r="AI973" i="6"/>
  <c r="BE972" i="6"/>
  <c r="BD972" i="6"/>
  <c r="BC972" i="6"/>
  <c r="BA972" i="6"/>
  <c r="AZ972" i="6"/>
  <c r="AY972" i="6"/>
  <c r="BB972" i="6" s="1"/>
  <c r="AW972" i="6"/>
  <c r="AV972" i="6"/>
  <c r="AU972" i="6"/>
  <c r="AS972" i="6"/>
  <c r="AT972" i="6" s="1"/>
  <c r="AR972" i="6"/>
  <c r="AQ972" i="6"/>
  <c r="AO972" i="6"/>
  <c r="AN972" i="6"/>
  <c r="AM972" i="6"/>
  <c r="AP972" i="6" s="1"/>
  <c r="AK972" i="6"/>
  <c r="AJ972" i="6"/>
  <c r="AI972" i="6"/>
  <c r="BE971" i="6"/>
  <c r="BF971" i="6" s="1"/>
  <c r="BD971" i="6"/>
  <c r="BC971" i="6"/>
  <c r="BA971" i="6"/>
  <c r="AZ971" i="6"/>
  <c r="AY971" i="6"/>
  <c r="AW971" i="6"/>
  <c r="AV971" i="6"/>
  <c r="AU971" i="6"/>
  <c r="AS971" i="6"/>
  <c r="AR971" i="6"/>
  <c r="AQ971" i="6"/>
  <c r="AO971" i="6"/>
  <c r="AM971" i="6"/>
  <c r="AP971" i="6" s="1"/>
  <c r="AN971" i="6"/>
  <c r="AK971" i="6"/>
  <c r="AJ971" i="6"/>
  <c r="AL971" i="6" s="1"/>
  <c r="AI971" i="6"/>
  <c r="BE970" i="6"/>
  <c r="BD970" i="6"/>
  <c r="BC970" i="6"/>
  <c r="BA970" i="6"/>
  <c r="AZ970" i="6"/>
  <c r="AY970" i="6"/>
  <c r="AW970" i="6"/>
  <c r="AV970" i="6"/>
  <c r="AU970" i="6"/>
  <c r="AX970" i="6" s="1"/>
  <c r="AS970" i="6"/>
  <c r="AR970" i="6"/>
  <c r="AQ970" i="6"/>
  <c r="AT970" i="6" s="1"/>
  <c r="AO970" i="6"/>
  <c r="AN970" i="6"/>
  <c r="AM970" i="6"/>
  <c r="AK970" i="6"/>
  <c r="AJ970" i="6"/>
  <c r="AI970" i="6"/>
  <c r="BE969" i="6"/>
  <c r="BD969" i="6"/>
  <c r="BC969" i="6"/>
  <c r="BA969" i="6"/>
  <c r="AZ969" i="6"/>
  <c r="AY969" i="6"/>
  <c r="AW969" i="6"/>
  <c r="AV969" i="6"/>
  <c r="AX969" i="6" s="1"/>
  <c r="AU969" i="6"/>
  <c r="AS969" i="6"/>
  <c r="AR969" i="6"/>
  <c r="AQ969" i="6"/>
  <c r="AO969" i="6"/>
  <c r="AN969" i="6"/>
  <c r="AM969" i="6"/>
  <c r="AP969" i="6"/>
  <c r="AK969" i="6"/>
  <c r="AJ969" i="6"/>
  <c r="AL969" i="6" s="1"/>
  <c r="AI969" i="6"/>
  <c r="BE968" i="6"/>
  <c r="BD968" i="6"/>
  <c r="BC968" i="6"/>
  <c r="BF968" i="6" s="1"/>
  <c r="BA968" i="6"/>
  <c r="AZ968" i="6"/>
  <c r="AY968" i="6"/>
  <c r="AW968" i="6"/>
  <c r="AV968" i="6"/>
  <c r="AU968" i="6"/>
  <c r="AS968" i="6"/>
  <c r="AR968" i="6"/>
  <c r="AQ968" i="6"/>
  <c r="AO968" i="6"/>
  <c r="AN968" i="6"/>
  <c r="AM968" i="6"/>
  <c r="AP968" i="6"/>
  <c r="AK968" i="6"/>
  <c r="AJ968" i="6"/>
  <c r="AI968" i="6"/>
  <c r="BE967" i="6"/>
  <c r="BD967" i="6"/>
  <c r="BC967" i="6"/>
  <c r="BA967" i="6"/>
  <c r="AZ967" i="6"/>
  <c r="AY967" i="6"/>
  <c r="AW967" i="6"/>
  <c r="AX967" i="6" s="1"/>
  <c r="AV967" i="6"/>
  <c r="AU967" i="6"/>
  <c r="AS967" i="6"/>
  <c r="AR967" i="6"/>
  <c r="AT967" i="6" s="1"/>
  <c r="AQ967" i="6"/>
  <c r="AO967" i="6"/>
  <c r="AN967" i="6"/>
  <c r="AM967" i="6"/>
  <c r="AK967" i="6"/>
  <c r="AJ967" i="6"/>
  <c r="AI967" i="6"/>
  <c r="BE966" i="6"/>
  <c r="BD966" i="6"/>
  <c r="BC966" i="6"/>
  <c r="BF966" i="6" s="1"/>
  <c r="BA966" i="6"/>
  <c r="AZ966" i="6"/>
  <c r="AY966" i="6"/>
  <c r="AW966" i="6"/>
  <c r="AV966" i="6"/>
  <c r="AU966" i="6"/>
  <c r="AS966" i="6"/>
  <c r="AR966" i="6"/>
  <c r="AQ966" i="6"/>
  <c r="AO966" i="6"/>
  <c r="AN966" i="6"/>
  <c r="AM966" i="6"/>
  <c r="AK966" i="6"/>
  <c r="AJ966" i="6"/>
  <c r="AI966" i="6"/>
  <c r="BE965" i="6"/>
  <c r="BD965" i="6"/>
  <c r="BC965" i="6"/>
  <c r="BF965" i="6" s="1"/>
  <c r="BA965" i="6"/>
  <c r="AZ965" i="6"/>
  <c r="AY965" i="6"/>
  <c r="AW965" i="6"/>
  <c r="AV965" i="6"/>
  <c r="AU965" i="6"/>
  <c r="AS965" i="6"/>
  <c r="AR965" i="6"/>
  <c r="AQ965" i="6"/>
  <c r="AO965" i="6"/>
  <c r="AP965" i="6" s="1"/>
  <c r="AN965" i="6"/>
  <c r="AM965" i="6"/>
  <c r="AK965" i="6"/>
  <c r="AJ965" i="6"/>
  <c r="AI965" i="6"/>
  <c r="BE964" i="6"/>
  <c r="BD964" i="6"/>
  <c r="BC964" i="6"/>
  <c r="BA964" i="6"/>
  <c r="AZ964" i="6"/>
  <c r="AY964" i="6"/>
  <c r="AW964" i="6"/>
  <c r="AV964" i="6"/>
  <c r="AX964" i="6" s="1"/>
  <c r="AU964" i="6"/>
  <c r="AS964" i="6"/>
  <c r="AR964" i="6"/>
  <c r="AQ964" i="6"/>
  <c r="AT964" i="6" s="1"/>
  <c r="AO964" i="6"/>
  <c r="AN964" i="6"/>
  <c r="AM964" i="6"/>
  <c r="AK964" i="6"/>
  <c r="AJ964" i="6"/>
  <c r="AI964" i="6"/>
  <c r="BE963" i="6"/>
  <c r="BD963" i="6"/>
  <c r="BC963" i="6"/>
  <c r="BA963" i="6"/>
  <c r="BB963" i="6" s="1"/>
  <c r="AZ963" i="6"/>
  <c r="AY963" i="6"/>
  <c r="AW963" i="6"/>
  <c r="AV963" i="6"/>
  <c r="AU963" i="6"/>
  <c r="AS963" i="6"/>
  <c r="AR963" i="6"/>
  <c r="AQ963" i="6"/>
  <c r="AO963" i="6"/>
  <c r="AN963" i="6"/>
  <c r="AM963" i="6"/>
  <c r="AK963" i="6"/>
  <c r="AJ963" i="6"/>
  <c r="AI963" i="6"/>
  <c r="AL963" i="6" s="1"/>
  <c r="BE962" i="6"/>
  <c r="BD962" i="6"/>
  <c r="BC962" i="6"/>
  <c r="BA962" i="6"/>
  <c r="BB962" i="6" s="1"/>
  <c r="AZ962" i="6"/>
  <c r="AY962" i="6"/>
  <c r="AW962" i="6"/>
  <c r="AV962" i="6"/>
  <c r="AU962" i="6"/>
  <c r="AS962" i="6"/>
  <c r="AR962" i="6"/>
  <c r="AQ962" i="6"/>
  <c r="AO962" i="6"/>
  <c r="AN962" i="6"/>
  <c r="AP962" i="6" s="1"/>
  <c r="AM962" i="6"/>
  <c r="AK962" i="6"/>
  <c r="AJ962" i="6"/>
  <c r="AI962" i="6"/>
  <c r="AL962" i="6" s="1"/>
  <c r="BE961" i="6"/>
  <c r="BD961" i="6"/>
  <c r="BC961" i="6"/>
  <c r="BA961" i="6"/>
  <c r="AZ961" i="6"/>
  <c r="AY961" i="6"/>
  <c r="AW961" i="6"/>
  <c r="AV961" i="6"/>
  <c r="AU961" i="6"/>
  <c r="AS961" i="6"/>
  <c r="AT961" i="6" s="1"/>
  <c r="AR961" i="6"/>
  <c r="AQ961" i="6"/>
  <c r="AO961" i="6"/>
  <c r="AN961" i="6"/>
  <c r="AP961" i="6" s="1"/>
  <c r="AM961" i="6"/>
  <c r="AK961" i="6"/>
  <c r="AJ961" i="6"/>
  <c r="AI961" i="6"/>
  <c r="BE960" i="6"/>
  <c r="BD960" i="6"/>
  <c r="BC960" i="6"/>
  <c r="BA960" i="6"/>
  <c r="AZ960" i="6"/>
  <c r="AY960" i="6"/>
  <c r="AW960" i="6"/>
  <c r="AV960" i="6"/>
  <c r="AU960" i="6"/>
  <c r="AS960" i="6"/>
  <c r="AT960" i="6" s="1"/>
  <c r="AR960" i="6"/>
  <c r="AQ960" i="6"/>
  <c r="AO960" i="6"/>
  <c r="AN960" i="6"/>
  <c r="AM960" i="6"/>
  <c r="AK960" i="6"/>
  <c r="AJ960" i="6"/>
  <c r="AI960" i="6"/>
  <c r="BE959" i="6"/>
  <c r="BD959" i="6"/>
  <c r="BC959" i="6"/>
  <c r="BA959" i="6"/>
  <c r="AZ959" i="6"/>
  <c r="AY959" i="6"/>
  <c r="BB959" i="6" s="1"/>
  <c r="AW959" i="6"/>
  <c r="AV959" i="6"/>
  <c r="AU959" i="6"/>
  <c r="AX959" i="6"/>
  <c r="AS959" i="6"/>
  <c r="AR959" i="6"/>
  <c r="AQ959" i="6"/>
  <c r="AO959" i="6"/>
  <c r="AN959" i="6"/>
  <c r="AM959" i="6"/>
  <c r="AK959" i="6"/>
  <c r="AJ959" i="6"/>
  <c r="AI959" i="6"/>
  <c r="BE958" i="6"/>
  <c r="BF958" i="6" s="1"/>
  <c r="BD958" i="6"/>
  <c r="BC958" i="6"/>
  <c r="BA958" i="6"/>
  <c r="AZ958" i="6"/>
  <c r="AY958" i="6"/>
  <c r="AW958" i="6"/>
  <c r="AV958" i="6"/>
  <c r="AU958" i="6"/>
  <c r="AS958" i="6"/>
  <c r="AR958" i="6"/>
  <c r="AT958" i="6" s="1"/>
  <c r="AQ958" i="6"/>
  <c r="AO958" i="6"/>
  <c r="AN958" i="6"/>
  <c r="AM958" i="6"/>
  <c r="AP958" i="6" s="1"/>
  <c r="AK958" i="6"/>
  <c r="AJ958" i="6"/>
  <c r="AI958" i="6"/>
  <c r="BE957" i="6"/>
  <c r="BD957" i="6"/>
  <c r="BC957" i="6"/>
  <c r="BA957" i="6"/>
  <c r="AZ957" i="6"/>
  <c r="AY957" i="6"/>
  <c r="AW957" i="6"/>
  <c r="AX957" i="6" s="1"/>
  <c r="AV957" i="6"/>
  <c r="AU957" i="6"/>
  <c r="AS957" i="6"/>
  <c r="AR957" i="6"/>
  <c r="AT957" i="6" s="1"/>
  <c r="AQ957" i="6"/>
  <c r="AO957" i="6"/>
  <c r="AN957" i="6"/>
  <c r="AM957" i="6"/>
  <c r="AK957" i="6"/>
  <c r="AJ957" i="6"/>
  <c r="AI957" i="6"/>
  <c r="BE956" i="6"/>
  <c r="BD956" i="6"/>
  <c r="BC956" i="6"/>
  <c r="BF956" i="6" s="1"/>
  <c r="BA956" i="6"/>
  <c r="AZ956" i="6"/>
  <c r="AY956" i="6"/>
  <c r="AW956" i="6"/>
  <c r="AV956" i="6"/>
  <c r="AX956" i="6" s="1"/>
  <c r="AU956" i="6"/>
  <c r="AS956" i="6"/>
  <c r="AT956" i="6" s="1"/>
  <c r="AR956" i="6"/>
  <c r="AQ956" i="6"/>
  <c r="AO956" i="6"/>
  <c r="AN956" i="6"/>
  <c r="AM956" i="6"/>
  <c r="AP956" i="6" s="1"/>
  <c r="AK956" i="6"/>
  <c r="AJ956" i="6"/>
  <c r="AI956" i="6"/>
  <c r="BC955" i="6"/>
  <c r="BF955" i="6" s="1"/>
  <c r="BD955" i="6"/>
  <c r="BE955" i="6"/>
  <c r="BA955" i="6"/>
  <c r="AZ955" i="6"/>
  <c r="AY955" i="6"/>
  <c r="AW955" i="6"/>
  <c r="AV955" i="6"/>
  <c r="AU955" i="6"/>
  <c r="AX955" i="6"/>
  <c r="AS955" i="6"/>
  <c r="AR955" i="6"/>
  <c r="AQ955" i="6"/>
  <c r="AO955" i="6"/>
  <c r="AP955" i="6" s="1"/>
  <c r="AN955" i="6"/>
  <c r="AM955" i="6"/>
  <c r="AK955" i="6"/>
  <c r="AJ955" i="6"/>
  <c r="AI955" i="6"/>
  <c r="BE954" i="6"/>
  <c r="BD954" i="6"/>
  <c r="BC954" i="6"/>
  <c r="BA954" i="6"/>
  <c r="AZ954" i="6"/>
  <c r="AY954" i="6"/>
  <c r="AW954" i="6"/>
  <c r="AV954" i="6"/>
  <c r="AU954" i="6"/>
  <c r="AX954" i="6" s="1"/>
  <c r="AS954" i="6"/>
  <c r="AR954" i="6"/>
  <c r="AQ954" i="6"/>
  <c r="AO954" i="6"/>
  <c r="AN954" i="6"/>
  <c r="AM954" i="6"/>
  <c r="AK954" i="6"/>
  <c r="AJ954" i="6"/>
  <c r="AI954" i="6"/>
  <c r="BE953" i="6"/>
  <c r="BF953" i="6" s="1"/>
  <c r="BD953" i="6"/>
  <c r="BC953" i="6"/>
  <c r="BA953" i="6"/>
  <c r="AZ953" i="6"/>
  <c r="BB953" i="6" s="1"/>
  <c r="AY953" i="6"/>
  <c r="AW953" i="6"/>
  <c r="AV953" i="6"/>
  <c r="AU953" i="6"/>
  <c r="AS953" i="6"/>
  <c r="AR953" i="6"/>
  <c r="AQ953" i="6"/>
  <c r="AO953" i="6"/>
  <c r="AN953" i="6"/>
  <c r="AM953" i="6"/>
  <c r="AP953" i="6" s="1"/>
  <c r="AK953" i="6"/>
  <c r="AJ953" i="6"/>
  <c r="AI953" i="6"/>
  <c r="AL953" i="6" s="1"/>
  <c r="BE952" i="6"/>
  <c r="BD952" i="6"/>
  <c r="BC952" i="6"/>
  <c r="BA952" i="6"/>
  <c r="AZ952" i="6"/>
  <c r="AY952" i="6"/>
  <c r="AW952" i="6"/>
  <c r="AV952" i="6"/>
  <c r="AU952" i="6"/>
  <c r="AS952" i="6"/>
  <c r="AT952" i="6" s="1"/>
  <c r="AR952" i="6"/>
  <c r="AQ952" i="6"/>
  <c r="AO952" i="6"/>
  <c r="AN952" i="6"/>
  <c r="AP952" i="6" s="1"/>
  <c r="AM952" i="6"/>
  <c r="AK952" i="6"/>
  <c r="AJ952" i="6"/>
  <c r="AI952" i="6"/>
  <c r="BE951" i="6"/>
  <c r="BD951" i="6"/>
  <c r="BC951" i="6"/>
  <c r="BA951" i="6"/>
  <c r="AZ951" i="6"/>
  <c r="AY951" i="6"/>
  <c r="BB951" i="6" s="1"/>
  <c r="AU951" i="6"/>
  <c r="AV951" i="6"/>
  <c r="AW951" i="6"/>
  <c r="AX951" i="6"/>
  <c r="AS951" i="6"/>
  <c r="AR951" i="6"/>
  <c r="AQ951" i="6"/>
  <c r="AO951" i="6"/>
  <c r="AP951" i="6" s="1"/>
  <c r="AN951" i="6"/>
  <c r="AM951" i="6"/>
  <c r="AK951" i="6"/>
  <c r="AJ951" i="6"/>
  <c r="AI951" i="6"/>
  <c r="AL951" i="6" s="1"/>
  <c r="BE950" i="6"/>
  <c r="BD950" i="6"/>
  <c r="BC950" i="6"/>
  <c r="BA950" i="6"/>
  <c r="BB950" i="6" s="1"/>
  <c r="AZ950" i="6"/>
  <c r="AY950" i="6"/>
  <c r="AW950" i="6"/>
  <c r="AV950" i="6"/>
  <c r="AU950" i="6"/>
  <c r="AX950" i="6" s="1"/>
  <c r="AS950" i="6"/>
  <c r="AR950" i="6"/>
  <c r="AQ950" i="6"/>
  <c r="AO950" i="6"/>
  <c r="AP950" i="6" s="1"/>
  <c r="AN950" i="6"/>
  <c r="AM950" i="6"/>
  <c r="AK950" i="6"/>
  <c r="AJ950" i="6"/>
  <c r="AL950" i="6" s="1"/>
  <c r="AI950" i="6"/>
  <c r="BE949" i="6"/>
  <c r="BD949" i="6"/>
  <c r="BC949" i="6"/>
  <c r="BA949" i="6"/>
  <c r="AZ949" i="6"/>
  <c r="AY949" i="6"/>
  <c r="AW949" i="6"/>
  <c r="AV949" i="6"/>
  <c r="AU949" i="6"/>
  <c r="AX949" i="6" s="1"/>
  <c r="AS949" i="6"/>
  <c r="AR949" i="6"/>
  <c r="AQ949" i="6"/>
  <c r="AO949" i="6"/>
  <c r="AP949" i="6" s="1"/>
  <c r="AN949" i="6"/>
  <c r="AM949" i="6"/>
  <c r="AK949" i="6"/>
  <c r="AJ949" i="6"/>
  <c r="AI949" i="6"/>
  <c r="BE948" i="6"/>
  <c r="BD948" i="6"/>
  <c r="BC948" i="6"/>
  <c r="BF948" i="6" s="1"/>
  <c r="BA948" i="6"/>
  <c r="AZ948" i="6"/>
  <c r="BB948" i="6" s="1"/>
  <c r="AY948" i="6"/>
  <c r="AW948" i="6"/>
  <c r="AX948" i="6" s="1"/>
  <c r="AV948" i="6"/>
  <c r="AU948" i="6"/>
  <c r="AS948" i="6"/>
  <c r="AR948" i="6"/>
  <c r="AQ948" i="6"/>
  <c r="AO948" i="6"/>
  <c r="AN948" i="6"/>
  <c r="AM948" i="6"/>
  <c r="AK948" i="6"/>
  <c r="AJ948" i="6"/>
  <c r="AL948" i="6" s="1"/>
  <c r="AI948" i="6"/>
  <c r="BE947" i="6"/>
  <c r="BD947" i="6"/>
  <c r="BC947" i="6"/>
  <c r="BF947" i="6" s="1"/>
  <c r="BA947" i="6"/>
  <c r="AZ947" i="6"/>
  <c r="AY947" i="6"/>
  <c r="AW947" i="6"/>
  <c r="AV947" i="6"/>
  <c r="AU947" i="6"/>
  <c r="AS947" i="6"/>
  <c r="AR947" i="6"/>
  <c r="AQ947" i="6"/>
  <c r="AO947" i="6"/>
  <c r="AP947" i="6" s="1"/>
  <c r="AN947" i="6"/>
  <c r="AM947" i="6"/>
  <c r="AK947" i="6"/>
  <c r="AJ947" i="6"/>
  <c r="AI947" i="6"/>
  <c r="AL947" i="6" s="1"/>
  <c r="BE946" i="6"/>
  <c r="BD946" i="6"/>
  <c r="BC946" i="6"/>
  <c r="BA946" i="6"/>
  <c r="AZ946" i="6"/>
  <c r="AY946" i="6"/>
  <c r="BB946" i="6" s="1"/>
  <c r="AW946" i="6"/>
  <c r="AX946" i="6" s="1"/>
  <c r="AV946" i="6"/>
  <c r="AU946" i="6"/>
  <c r="AS946" i="6"/>
  <c r="AR946" i="6"/>
  <c r="AT946" i="6" s="1"/>
  <c r="AQ946" i="6"/>
  <c r="AO946" i="6"/>
  <c r="AN946" i="6"/>
  <c r="AM946" i="6"/>
  <c r="AP946" i="6" s="1"/>
  <c r="AK946" i="6"/>
  <c r="AJ946" i="6"/>
  <c r="AI946" i="6"/>
  <c r="BE945" i="6"/>
  <c r="BD945" i="6"/>
  <c r="BF945" i="6" s="1"/>
  <c r="BC945" i="6"/>
  <c r="BA945" i="6"/>
  <c r="AZ945" i="6"/>
  <c r="AY945" i="6"/>
  <c r="BB945" i="6" s="1"/>
  <c r="AW945" i="6"/>
  <c r="AV945" i="6"/>
  <c r="AU945" i="6"/>
  <c r="AS945" i="6"/>
  <c r="AR945" i="6"/>
  <c r="AQ945" i="6"/>
  <c r="AO945" i="6"/>
  <c r="AN945" i="6"/>
  <c r="AM945" i="6"/>
  <c r="AK945" i="6"/>
  <c r="AJ945" i="6"/>
  <c r="AI945" i="6"/>
  <c r="BE944" i="6"/>
  <c r="BD944" i="6"/>
  <c r="BC944" i="6"/>
  <c r="BA944" i="6"/>
  <c r="AZ944" i="6"/>
  <c r="AY944" i="6"/>
  <c r="AW944" i="6"/>
  <c r="AV944" i="6"/>
  <c r="AU944" i="6"/>
  <c r="AX944" i="6"/>
  <c r="AS944" i="6"/>
  <c r="AR944" i="6"/>
  <c r="AQ944" i="6"/>
  <c r="AO944" i="6"/>
  <c r="AN944" i="6"/>
  <c r="AM944" i="6"/>
  <c r="AP944" i="6" s="1"/>
  <c r="AK944" i="6"/>
  <c r="AJ944" i="6"/>
  <c r="AI944" i="6"/>
  <c r="BE943" i="6"/>
  <c r="BD943" i="6"/>
  <c r="BC943" i="6"/>
  <c r="BA943" i="6"/>
  <c r="AZ943" i="6"/>
  <c r="AY943" i="6"/>
  <c r="BB943" i="6" s="1"/>
  <c r="AW943" i="6"/>
  <c r="AV943" i="6"/>
  <c r="AU943" i="6"/>
  <c r="AX943" i="6"/>
  <c r="AS943" i="6"/>
  <c r="AR943" i="6"/>
  <c r="AQ943" i="6"/>
  <c r="AT943" i="6"/>
  <c r="AO943" i="6"/>
  <c r="AN943" i="6"/>
  <c r="AM943" i="6"/>
  <c r="AP943" i="6"/>
  <c r="AK943" i="6"/>
  <c r="AJ943" i="6"/>
  <c r="AL943" i="6" s="1"/>
  <c r="AI943" i="6"/>
  <c r="BE942" i="6"/>
  <c r="BD942" i="6"/>
  <c r="BC942" i="6"/>
  <c r="BF942" i="6" s="1"/>
  <c r="BA942" i="6"/>
  <c r="AZ942" i="6"/>
  <c r="AY942" i="6"/>
  <c r="AW942" i="6"/>
  <c r="AV942" i="6"/>
  <c r="AU942" i="6"/>
  <c r="AS942" i="6"/>
  <c r="AR942" i="6"/>
  <c r="AQ942" i="6"/>
  <c r="AT942" i="6" s="1"/>
  <c r="AO942" i="6"/>
  <c r="AN942" i="6"/>
  <c r="AM942" i="6"/>
  <c r="AK942" i="6"/>
  <c r="AL942" i="6" s="1"/>
  <c r="AJ942" i="6"/>
  <c r="AI942" i="6"/>
  <c r="BE941" i="6"/>
  <c r="BD941" i="6"/>
  <c r="BC941" i="6"/>
  <c r="BA941" i="6"/>
  <c r="AZ941" i="6"/>
  <c r="AY941" i="6"/>
  <c r="AW941" i="6"/>
  <c r="AV941" i="6"/>
  <c r="AX941" i="6" s="1"/>
  <c r="AU941" i="6"/>
  <c r="AS941" i="6"/>
  <c r="AR941" i="6"/>
  <c r="AQ941" i="6"/>
  <c r="AT941" i="6" s="1"/>
  <c r="AO941" i="6"/>
  <c r="AN941" i="6"/>
  <c r="AM941" i="6"/>
  <c r="AK941" i="6"/>
  <c r="AJ941" i="6"/>
  <c r="AI941" i="6"/>
  <c r="BE940" i="6"/>
  <c r="BD940" i="6"/>
  <c r="BC940" i="6"/>
  <c r="BA940" i="6"/>
  <c r="BB940" i="6" s="1"/>
  <c r="AZ940" i="6"/>
  <c r="AY940" i="6"/>
  <c r="AW940" i="6"/>
  <c r="AV940" i="6"/>
  <c r="AX940" i="6" s="1"/>
  <c r="AU940" i="6"/>
  <c r="AS940" i="6"/>
  <c r="AR940" i="6"/>
  <c r="AQ940" i="6"/>
  <c r="AO940" i="6"/>
  <c r="AN940" i="6"/>
  <c r="AM940" i="6"/>
  <c r="AK940" i="6"/>
  <c r="AJ940" i="6"/>
  <c r="AI940" i="6"/>
  <c r="AL940" i="6" s="1"/>
  <c r="BE939" i="6"/>
  <c r="BD939" i="6"/>
  <c r="BC939" i="6"/>
  <c r="BF939" i="6"/>
  <c r="BA939" i="6"/>
  <c r="AZ939" i="6"/>
  <c r="AY939" i="6"/>
  <c r="AW939" i="6"/>
  <c r="AV939" i="6"/>
  <c r="AU939" i="6"/>
  <c r="AS939" i="6"/>
  <c r="AR939" i="6"/>
  <c r="AQ939" i="6"/>
  <c r="AO939" i="6"/>
  <c r="AP939" i="6" s="1"/>
  <c r="AN939" i="6"/>
  <c r="AM939" i="6"/>
  <c r="AK939" i="6"/>
  <c r="AJ939" i="6"/>
  <c r="AL939" i="6" s="1"/>
  <c r="AI939" i="6"/>
  <c r="BE938" i="6"/>
  <c r="BD938" i="6"/>
  <c r="BC938" i="6"/>
  <c r="BA938" i="6"/>
  <c r="AZ938" i="6"/>
  <c r="AY938" i="6"/>
  <c r="BB938" i="6"/>
  <c r="AW938" i="6"/>
  <c r="AV938" i="6"/>
  <c r="AX938" i="6" s="1"/>
  <c r="AU938" i="6"/>
  <c r="AS938" i="6"/>
  <c r="AR938" i="6"/>
  <c r="AQ938" i="6"/>
  <c r="AT938" i="6" s="1"/>
  <c r="AO938" i="6"/>
  <c r="AN938" i="6"/>
  <c r="AM938" i="6"/>
  <c r="AP938" i="6"/>
  <c r="AK938" i="6"/>
  <c r="AJ938" i="6"/>
  <c r="AI938" i="6"/>
  <c r="BE937" i="6"/>
  <c r="BD937" i="6"/>
  <c r="BC937" i="6"/>
  <c r="BF937" i="6" s="1"/>
  <c r="BA937" i="6"/>
  <c r="AZ937" i="6"/>
  <c r="AY937" i="6"/>
  <c r="AW937" i="6"/>
  <c r="AX937" i="6" s="1"/>
  <c r="AV937" i="6"/>
  <c r="AU937" i="6"/>
  <c r="AS937" i="6"/>
  <c r="AR937" i="6"/>
  <c r="AQ937" i="6"/>
  <c r="AO937" i="6"/>
  <c r="AN937" i="6"/>
  <c r="AM937" i="6"/>
  <c r="AK937" i="6"/>
  <c r="AJ937" i="6"/>
  <c r="AL937" i="6" s="1"/>
  <c r="AI937" i="6"/>
  <c r="BE936" i="6"/>
  <c r="BD936" i="6"/>
  <c r="BC936" i="6"/>
  <c r="BF936" i="6" s="1"/>
  <c r="BA936" i="6"/>
  <c r="AZ936" i="6"/>
  <c r="AY936" i="6"/>
  <c r="AW936" i="6"/>
  <c r="AV936" i="6"/>
  <c r="AU936" i="6"/>
  <c r="AS936" i="6"/>
  <c r="AR936" i="6"/>
  <c r="AQ936" i="6"/>
  <c r="AO936" i="6"/>
  <c r="AN936" i="6"/>
  <c r="AM936" i="6"/>
  <c r="AK936" i="6"/>
  <c r="AJ936" i="6"/>
  <c r="AL936" i="6" s="1"/>
  <c r="AI936" i="6"/>
  <c r="BE935" i="6"/>
  <c r="BD935" i="6"/>
  <c r="BC935" i="6"/>
  <c r="BA935" i="6"/>
  <c r="AZ935" i="6"/>
  <c r="AY935" i="6"/>
  <c r="AW935" i="6"/>
  <c r="AV935" i="6"/>
  <c r="AU935" i="6"/>
  <c r="AX935" i="6" s="1"/>
  <c r="AS935" i="6"/>
  <c r="AR935" i="6"/>
  <c r="AQ935" i="6"/>
  <c r="AO935" i="6"/>
  <c r="AN935" i="6"/>
  <c r="AP935" i="6" s="1"/>
  <c r="AM935" i="6"/>
  <c r="AK935" i="6"/>
  <c r="AJ935" i="6"/>
  <c r="AI935" i="6"/>
  <c r="BE934" i="6"/>
  <c r="BD934" i="6"/>
  <c r="BC934" i="6"/>
  <c r="BA934" i="6"/>
  <c r="BB934" i="6" s="1"/>
  <c r="AZ934" i="6"/>
  <c r="AY934" i="6"/>
  <c r="AW934" i="6"/>
  <c r="AV934" i="6"/>
  <c r="AX934" i="6" s="1"/>
  <c r="AU934" i="6"/>
  <c r="AS934" i="6"/>
  <c r="AR934" i="6"/>
  <c r="AQ934" i="6"/>
  <c r="AO934" i="6"/>
  <c r="AN934" i="6"/>
  <c r="AM934" i="6"/>
  <c r="AK934" i="6"/>
  <c r="AJ934" i="6"/>
  <c r="AI934" i="6"/>
  <c r="AL934" i="6" s="1"/>
  <c r="BE933" i="6"/>
  <c r="BD933" i="6"/>
  <c r="BC933" i="6"/>
  <c r="BA933" i="6"/>
  <c r="BB933" i="6" s="1"/>
  <c r="AZ933" i="6"/>
  <c r="AY933" i="6"/>
  <c r="AW933" i="6"/>
  <c r="AV933" i="6"/>
  <c r="AU933" i="6"/>
  <c r="AS933" i="6"/>
  <c r="AR933" i="6"/>
  <c r="AQ933" i="6"/>
  <c r="AO933" i="6"/>
  <c r="AN933" i="6"/>
  <c r="AP933" i="6" s="1"/>
  <c r="AM933" i="6"/>
  <c r="AK933" i="6"/>
  <c r="AJ933" i="6"/>
  <c r="AI933" i="6"/>
  <c r="AL933" i="6" s="1"/>
  <c r="BE932" i="6"/>
  <c r="BD932" i="6"/>
  <c r="BC932" i="6"/>
  <c r="BA932" i="6"/>
  <c r="AZ932" i="6"/>
  <c r="AY932" i="6"/>
  <c r="AW932" i="6"/>
  <c r="AV932" i="6"/>
  <c r="AU932" i="6"/>
  <c r="AX932" i="6"/>
  <c r="AS932" i="6"/>
  <c r="AR932" i="6"/>
  <c r="AQ932" i="6"/>
  <c r="AO932" i="6"/>
  <c r="AP932" i="6" s="1"/>
  <c r="AN932" i="6"/>
  <c r="AM932" i="6"/>
  <c r="AK932" i="6"/>
  <c r="AJ932" i="6"/>
  <c r="AI932" i="6"/>
  <c r="AL932" i="6" s="1"/>
  <c r="BE931" i="6"/>
  <c r="BD931" i="6"/>
  <c r="BC931" i="6"/>
  <c r="BF931" i="6"/>
  <c r="BA931" i="6"/>
  <c r="AZ931" i="6"/>
  <c r="AY931" i="6"/>
  <c r="AW931" i="6"/>
  <c r="AX931" i="6" s="1"/>
  <c r="AV931" i="6"/>
  <c r="AU931" i="6"/>
  <c r="AS931" i="6"/>
  <c r="AR931" i="6"/>
  <c r="AQ931" i="6"/>
  <c r="AO931" i="6"/>
  <c r="AN931" i="6"/>
  <c r="AM931" i="6"/>
  <c r="AP931" i="6" s="1"/>
  <c r="AK931" i="6"/>
  <c r="AL931" i="6" s="1"/>
  <c r="AJ931" i="6"/>
  <c r="AI931" i="6"/>
  <c r="BE930" i="6"/>
  <c r="BD930" i="6"/>
  <c r="BF930" i="6" s="1"/>
  <c r="BC930" i="6"/>
  <c r="BA930" i="6"/>
  <c r="AZ930" i="6"/>
  <c r="AY930" i="6"/>
  <c r="AW930" i="6"/>
  <c r="AV930" i="6"/>
  <c r="AU930" i="6"/>
  <c r="AS930" i="6"/>
  <c r="AR930" i="6"/>
  <c r="AQ930" i="6"/>
  <c r="AT930" i="6" s="1"/>
  <c r="AO930" i="6"/>
  <c r="AN930" i="6"/>
  <c r="AM930" i="6"/>
  <c r="AP930" i="6"/>
  <c r="AK930" i="6"/>
  <c r="AJ930" i="6"/>
  <c r="AI930" i="6"/>
  <c r="BC929" i="6"/>
  <c r="BF929" i="6" s="1"/>
  <c r="BD929" i="6"/>
  <c r="BE929" i="6"/>
  <c r="BA929" i="6"/>
  <c r="AZ929" i="6"/>
  <c r="AY929" i="6"/>
  <c r="BB929" i="6" s="1"/>
  <c r="AW929" i="6"/>
  <c r="AV929" i="6"/>
  <c r="AU929" i="6"/>
  <c r="AX929" i="6"/>
  <c r="AS929" i="6"/>
  <c r="AR929" i="6"/>
  <c r="AQ929" i="6"/>
  <c r="AO929" i="6"/>
  <c r="AN929" i="6"/>
  <c r="AM929" i="6"/>
  <c r="AK929" i="6"/>
  <c r="AJ929" i="6"/>
  <c r="AI929" i="6"/>
  <c r="BE928" i="6"/>
  <c r="BF928" i="6" s="1"/>
  <c r="BD928" i="6"/>
  <c r="BC928" i="6"/>
  <c r="BA928" i="6"/>
  <c r="AZ928" i="6"/>
  <c r="BB928" i="6" s="1"/>
  <c r="AY928" i="6"/>
  <c r="AW928" i="6"/>
  <c r="AV928" i="6"/>
  <c r="AU928" i="6"/>
  <c r="AS928" i="6"/>
  <c r="AR928" i="6"/>
  <c r="AQ928" i="6"/>
  <c r="AO928" i="6"/>
  <c r="AN928" i="6"/>
  <c r="AM928" i="6"/>
  <c r="AP928" i="6" s="1"/>
  <c r="AK928" i="6"/>
  <c r="AJ928" i="6"/>
  <c r="AI928" i="6"/>
  <c r="AL928" i="6" s="1"/>
  <c r="BE927" i="6"/>
  <c r="BD927" i="6"/>
  <c r="BC927" i="6"/>
  <c r="BF927" i="6"/>
  <c r="BA927" i="6"/>
  <c r="AZ927" i="6"/>
  <c r="AY927" i="6"/>
  <c r="AW927" i="6"/>
  <c r="AV927" i="6"/>
  <c r="AU927" i="6"/>
  <c r="AS927" i="6"/>
  <c r="AR927" i="6"/>
  <c r="AQ927" i="6"/>
  <c r="AO927" i="6"/>
  <c r="AP927" i="6" s="1"/>
  <c r="AN927" i="6"/>
  <c r="AM927" i="6"/>
  <c r="AK927" i="6"/>
  <c r="AJ927" i="6"/>
  <c r="AI927" i="6"/>
  <c r="BE926" i="6"/>
  <c r="BD926" i="6"/>
  <c r="BC926" i="6"/>
  <c r="BA926" i="6"/>
  <c r="AZ926" i="6"/>
  <c r="BB926" i="6" s="1"/>
  <c r="AY926" i="6"/>
  <c r="AW926" i="6"/>
  <c r="AV926" i="6"/>
  <c r="AU926" i="6"/>
  <c r="AX926" i="6" s="1"/>
  <c r="AS926" i="6"/>
  <c r="AR926" i="6"/>
  <c r="AQ926" i="6"/>
  <c r="AO926" i="6"/>
  <c r="AN926" i="6"/>
  <c r="AM926" i="6"/>
  <c r="AK926" i="6"/>
  <c r="AJ926" i="6"/>
  <c r="AI926" i="6"/>
  <c r="AL926" i="6" s="1"/>
  <c r="BE925" i="6"/>
  <c r="BD925" i="6"/>
  <c r="BC925" i="6"/>
  <c r="BA925" i="6"/>
  <c r="BB925" i="6" s="1"/>
  <c r="AZ925" i="6"/>
  <c r="AY925" i="6"/>
  <c r="AW925" i="6"/>
  <c r="AV925" i="6"/>
  <c r="AU925" i="6"/>
  <c r="AS925" i="6"/>
  <c r="AR925" i="6"/>
  <c r="AQ925" i="6"/>
  <c r="AT925" i="6" s="1"/>
  <c r="AO925" i="6"/>
  <c r="AP925" i="6" s="1"/>
  <c r="AN925" i="6"/>
  <c r="AM925" i="6"/>
  <c r="AK925" i="6"/>
  <c r="AJ925" i="6"/>
  <c r="AL925" i="6" s="1"/>
  <c r="AI925" i="6"/>
  <c r="BE924" i="6"/>
  <c r="BD924" i="6"/>
  <c r="BC924" i="6"/>
  <c r="BF924" i="6" s="1"/>
  <c r="BA924" i="6"/>
  <c r="AZ924" i="6"/>
  <c r="AY924" i="6"/>
  <c r="AW924" i="6"/>
  <c r="AV924" i="6"/>
  <c r="AX924" i="6" s="1"/>
  <c r="AU924" i="6"/>
  <c r="AS924" i="6"/>
  <c r="AR924" i="6"/>
  <c r="AQ924" i="6"/>
  <c r="AT924" i="6" s="1"/>
  <c r="AO924" i="6"/>
  <c r="AN924" i="6"/>
  <c r="AM924" i="6"/>
  <c r="AK924" i="6"/>
  <c r="AJ924" i="6"/>
  <c r="AI924" i="6"/>
  <c r="BE923" i="6"/>
  <c r="BD923" i="6"/>
  <c r="BC923" i="6"/>
  <c r="BA923" i="6"/>
  <c r="BB923" i="6" s="1"/>
  <c r="AZ923" i="6"/>
  <c r="AY923" i="6"/>
  <c r="AW923" i="6"/>
  <c r="AV923" i="6"/>
  <c r="AX923" i="6" s="1"/>
  <c r="AU923" i="6"/>
  <c r="AS923" i="6"/>
  <c r="AR923" i="6"/>
  <c r="AQ923" i="6"/>
  <c r="AO923" i="6"/>
  <c r="AN923" i="6"/>
  <c r="AM923" i="6"/>
  <c r="AP923" i="6"/>
  <c r="AK923" i="6"/>
  <c r="AJ923" i="6"/>
  <c r="AL923" i="6" s="1"/>
  <c r="AI923" i="6"/>
  <c r="BE922" i="6"/>
  <c r="BD922" i="6"/>
  <c r="BC922" i="6"/>
  <c r="BF922" i="6" s="1"/>
  <c r="BA922" i="6"/>
  <c r="AZ922" i="6"/>
  <c r="AY922" i="6"/>
  <c r="AW922" i="6"/>
  <c r="AV922" i="6"/>
  <c r="AU922" i="6"/>
  <c r="AS922" i="6"/>
  <c r="AR922" i="6"/>
  <c r="AQ922" i="6"/>
  <c r="AO922" i="6"/>
  <c r="AN922" i="6"/>
  <c r="AP922" i="6" s="1"/>
  <c r="AM922" i="6"/>
  <c r="AK922" i="6"/>
  <c r="AL922" i="6" s="1"/>
  <c r="AJ922" i="6"/>
  <c r="AI922" i="6"/>
  <c r="BE921" i="6"/>
  <c r="BD921" i="6"/>
  <c r="BC921" i="6"/>
  <c r="BF921" i="6" s="1"/>
  <c r="BA921" i="6"/>
  <c r="AZ921" i="6"/>
  <c r="AY921" i="6"/>
  <c r="AW921" i="6"/>
  <c r="AV921" i="6"/>
  <c r="AX921" i="6" s="1"/>
  <c r="AU921" i="6"/>
  <c r="AS921" i="6"/>
  <c r="AR921" i="6"/>
  <c r="AQ921" i="6"/>
  <c r="AO921" i="6"/>
  <c r="AN921" i="6"/>
  <c r="AM921" i="6"/>
  <c r="AK921" i="6"/>
  <c r="AJ921" i="6"/>
  <c r="AI921" i="6"/>
  <c r="BE920" i="6"/>
  <c r="BD920" i="6"/>
  <c r="BF920" i="6" s="1"/>
  <c r="BC920" i="6"/>
  <c r="BA920" i="6"/>
  <c r="AZ920" i="6"/>
  <c r="AY920" i="6"/>
  <c r="BB920" i="6" s="1"/>
  <c r="AW920" i="6"/>
  <c r="AV920" i="6"/>
  <c r="AU920" i="6"/>
  <c r="AS920" i="6"/>
  <c r="AR920" i="6"/>
  <c r="AQ920" i="6"/>
  <c r="AO920" i="6"/>
  <c r="AN920" i="6"/>
  <c r="AM920" i="6"/>
  <c r="AK920" i="6"/>
  <c r="AL920" i="6" s="1"/>
  <c r="AJ920" i="6"/>
  <c r="AI920" i="6"/>
  <c r="BE919" i="6"/>
  <c r="BD919" i="6"/>
  <c r="BF919" i="6" s="1"/>
  <c r="BC919" i="6"/>
  <c r="BA919" i="6"/>
  <c r="AZ919" i="6"/>
  <c r="AY919" i="6"/>
  <c r="AW919" i="6"/>
  <c r="AV919" i="6"/>
  <c r="AU919" i="6"/>
  <c r="AS919" i="6"/>
  <c r="AR919" i="6"/>
  <c r="AQ919" i="6"/>
  <c r="AT919" i="6" s="1"/>
  <c r="AO919" i="6"/>
  <c r="AN919" i="6"/>
  <c r="AM919" i="6"/>
  <c r="AK919" i="6"/>
  <c r="AL919" i="6" s="1"/>
  <c r="AJ919" i="6"/>
  <c r="AI919" i="6"/>
  <c r="BE918" i="6"/>
  <c r="BD918" i="6"/>
  <c r="BC918" i="6"/>
  <c r="BA918" i="6"/>
  <c r="AZ918" i="6"/>
  <c r="AY918" i="6"/>
  <c r="AW918" i="6"/>
  <c r="AV918" i="6"/>
  <c r="AU918" i="6"/>
  <c r="AX918" i="6" s="1"/>
  <c r="AS918" i="6"/>
  <c r="AR918" i="6"/>
  <c r="AT918" i="6" s="1"/>
  <c r="AQ918" i="6"/>
  <c r="AO918" i="6"/>
  <c r="AN918" i="6"/>
  <c r="AM918" i="6"/>
  <c r="AK918" i="6"/>
  <c r="AJ918" i="6"/>
  <c r="AI918" i="6"/>
  <c r="BE917" i="6"/>
  <c r="BD917" i="6"/>
  <c r="BC917" i="6"/>
  <c r="BF917" i="6" s="1"/>
  <c r="BA917" i="6"/>
  <c r="AZ917" i="6"/>
  <c r="AY917" i="6"/>
  <c r="AW917" i="6"/>
  <c r="AX917" i="6" s="1"/>
  <c r="AV917" i="6"/>
  <c r="AU917" i="6"/>
  <c r="AS917" i="6"/>
  <c r="AR917" i="6"/>
  <c r="AQ917" i="6"/>
  <c r="AT917" i="6" s="1"/>
  <c r="AO917" i="6"/>
  <c r="AN917" i="6"/>
  <c r="AM917" i="6"/>
  <c r="AK917" i="6"/>
  <c r="AL917" i="6" s="1"/>
  <c r="AJ917" i="6"/>
  <c r="AI917" i="6"/>
  <c r="BC916" i="6"/>
  <c r="BF916" i="6" s="1"/>
  <c r="BF1034" i="6" s="1"/>
  <c r="BD916" i="6"/>
  <c r="BE916" i="6"/>
  <c r="BA916" i="6"/>
  <c r="AZ916" i="6"/>
  <c r="AY916" i="6"/>
  <c r="AW916" i="6"/>
  <c r="AV916" i="6"/>
  <c r="AU916" i="6"/>
  <c r="AX916" i="6" s="1"/>
  <c r="AS916" i="6"/>
  <c r="AR916" i="6"/>
  <c r="AQ916" i="6"/>
  <c r="AO916" i="6"/>
  <c r="AN916" i="6"/>
  <c r="AP916" i="6" s="1"/>
  <c r="AM916" i="6"/>
  <c r="AK916" i="6"/>
  <c r="AJ916" i="6"/>
  <c r="AI916" i="6"/>
  <c r="BE915" i="6"/>
  <c r="BD915" i="6"/>
  <c r="BC915" i="6"/>
  <c r="BA915" i="6"/>
  <c r="AZ915" i="6"/>
  <c r="AY915" i="6"/>
  <c r="BB915" i="6" s="1"/>
  <c r="AW915" i="6"/>
  <c r="AV915" i="6"/>
  <c r="AU915" i="6"/>
  <c r="AS915" i="6"/>
  <c r="AT915" i="6" s="1"/>
  <c r="AR915" i="6"/>
  <c r="AQ915" i="6"/>
  <c r="AO915" i="6"/>
  <c r="AN915" i="6"/>
  <c r="AM915" i="6"/>
  <c r="AK915" i="6"/>
  <c r="AJ915" i="6"/>
  <c r="AI915" i="6"/>
  <c r="BE914" i="6"/>
  <c r="BD914" i="6"/>
  <c r="BC914" i="6"/>
  <c r="BA914" i="6"/>
  <c r="AZ914" i="6"/>
  <c r="AY914" i="6"/>
  <c r="AW914" i="6"/>
  <c r="AV914" i="6"/>
  <c r="AU914" i="6"/>
  <c r="AS914" i="6"/>
  <c r="AR914" i="6"/>
  <c r="AQ914" i="6"/>
  <c r="AT914" i="6"/>
  <c r="AO914" i="6"/>
  <c r="AN914" i="6"/>
  <c r="AM914" i="6"/>
  <c r="AP914" i="6"/>
  <c r="AK914" i="6"/>
  <c r="AJ914" i="6"/>
  <c r="AI914" i="6"/>
  <c r="AD908" i="6"/>
  <c r="AC908" i="6"/>
  <c r="AB908" i="6"/>
  <c r="AA908" i="6"/>
  <c r="Z908" i="6"/>
  <c r="Y908" i="6"/>
  <c r="X908" i="6"/>
  <c r="W908" i="6"/>
  <c r="V908" i="6"/>
  <c r="U908" i="6"/>
  <c r="T908" i="6"/>
  <c r="S908" i="6"/>
  <c r="BA907" i="6"/>
  <c r="AZ907" i="6"/>
  <c r="AY907" i="6"/>
  <c r="AW907" i="6"/>
  <c r="AV907" i="6"/>
  <c r="AU907" i="6"/>
  <c r="AS907" i="6"/>
  <c r="AR907" i="6"/>
  <c r="AQ907" i="6"/>
  <c r="AO907" i="6"/>
  <c r="AN907" i="6"/>
  <c r="AM907" i="6"/>
  <c r="BA906" i="6"/>
  <c r="AZ906" i="6"/>
  <c r="AY906" i="6"/>
  <c r="AW906" i="6"/>
  <c r="AV906" i="6"/>
  <c r="AX906" i="6" s="1"/>
  <c r="AU906" i="6"/>
  <c r="AS906" i="6"/>
  <c r="AR906" i="6"/>
  <c r="AQ906" i="6"/>
  <c r="AO906" i="6"/>
  <c r="AM906" i="6"/>
  <c r="AN906" i="6"/>
  <c r="AP906" i="6"/>
  <c r="AK906" i="6"/>
  <c r="AJ906" i="6"/>
  <c r="AI906" i="6"/>
  <c r="BA905" i="6"/>
  <c r="AZ905" i="6"/>
  <c r="AY905" i="6"/>
  <c r="BB905" i="6" s="1"/>
  <c r="AW905" i="6"/>
  <c r="AV905" i="6"/>
  <c r="AU905" i="6"/>
  <c r="AS905" i="6"/>
  <c r="AR905" i="6"/>
  <c r="AQ905" i="6"/>
  <c r="AO905" i="6"/>
  <c r="AN905" i="6"/>
  <c r="AP905" i="6" s="1"/>
  <c r="AM905" i="6"/>
  <c r="AK905" i="6"/>
  <c r="AJ905" i="6"/>
  <c r="AI905" i="6"/>
  <c r="BA904" i="6"/>
  <c r="AZ904" i="6"/>
  <c r="AY904" i="6"/>
  <c r="AW904" i="6"/>
  <c r="AV904" i="6"/>
  <c r="AU904" i="6"/>
  <c r="AS904" i="6"/>
  <c r="AR904" i="6"/>
  <c r="AQ904" i="6"/>
  <c r="AT904" i="6" s="1"/>
  <c r="AO904" i="6"/>
  <c r="AP904" i="6" s="1"/>
  <c r="AN904" i="6"/>
  <c r="AM904" i="6"/>
  <c r="AK904" i="6"/>
  <c r="AL904" i="6" s="1"/>
  <c r="AJ904" i="6"/>
  <c r="AI904" i="6"/>
  <c r="BA903" i="6"/>
  <c r="BB903" i="6" s="1"/>
  <c r="AZ903" i="6"/>
  <c r="AY903" i="6"/>
  <c r="AW903" i="6"/>
  <c r="AV903" i="6"/>
  <c r="AU903" i="6"/>
  <c r="AS903" i="6"/>
  <c r="AR903" i="6"/>
  <c r="AQ903" i="6"/>
  <c r="AT903" i="6" s="1"/>
  <c r="AO903" i="6"/>
  <c r="AN903" i="6"/>
  <c r="AM903" i="6"/>
  <c r="AI903" i="6"/>
  <c r="BA902" i="6"/>
  <c r="AZ902" i="6"/>
  <c r="BB902" i="6" s="1"/>
  <c r="AY902" i="6"/>
  <c r="AW902" i="6"/>
  <c r="AV902" i="6"/>
  <c r="AU902" i="6"/>
  <c r="AS902" i="6"/>
  <c r="AR902" i="6"/>
  <c r="AQ902" i="6"/>
  <c r="AT902" i="6" s="1"/>
  <c r="AO902" i="6"/>
  <c r="AP902" i="6" s="1"/>
  <c r="AN902" i="6"/>
  <c r="AM902" i="6"/>
  <c r="AK902" i="6"/>
  <c r="AJ902" i="6"/>
  <c r="AI902" i="6"/>
  <c r="BA901" i="6"/>
  <c r="AZ901" i="6"/>
  <c r="AY901" i="6"/>
  <c r="AW901" i="6"/>
  <c r="AV901" i="6"/>
  <c r="AU901" i="6"/>
  <c r="AS901" i="6"/>
  <c r="AR901" i="6"/>
  <c r="AQ901" i="6"/>
  <c r="AT901" i="6" s="1"/>
  <c r="AO901" i="6"/>
  <c r="AN901" i="6"/>
  <c r="AM901" i="6"/>
  <c r="AK901" i="6"/>
  <c r="AJ901" i="6"/>
  <c r="AI901" i="6"/>
  <c r="BA900" i="6"/>
  <c r="AZ900" i="6"/>
  <c r="AY900" i="6"/>
  <c r="AW900" i="6"/>
  <c r="AV900" i="6"/>
  <c r="AU900" i="6"/>
  <c r="AS900" i="6"/>
  <c r="AR900" i="6"/>
  <c r="AT900" i="6" s="1"/>
  <c r="AQ900" i="6"/>
  <c r="AO900" i="6"/>
  <c r="AN900" i="6"/>
  <c r="AM900" i="6"/>
  <c r="AP900" i="6" s="1"/>
  <c r="AK900" i="6"/>
  <c r="AJ900" i="6"/>
  <c r="AI900" i="6"/>
  <c r="BA899" i="6"/>
  <c r="AY899" i="6"/>
  <c r="AZ899" i="6"/>
  <c r="BB899" i="6" s="1"/>
  <c r="AW899" i="6"/>
  <c r="AV899" i="6"/>
  <c r="AX899" i="6" s="1"/>
  <c r="AU899" i="6"/>
  <c r="AS899" i="6"/>
  <c r="AR899" i="6"/>
  <c r="AQ899" i="6"/>
  <c r="AO899" i="6"/>
  <c r="AN899" i="6"/>
  <c r="AM899" i="6"/>
  <c r="AK899" i="6"/>
  <c r="AJ899" i="6"/>
  <c r="AL899" i="6" s="1"/>
  <c r="AI899" i="6"/>
  <c r="BA898" i="6"/>
  <c r="AZ898" i="6"/>
  <c r="AY898" i="6"/>
  <c r="BB898" i="6" s="1"/>
  <c r="AW898" i="6"/>
  <c r="AX898" i="6" s="1"/>
  <c r="AV898" i="6"/>
  <c r="AU898" i="6"/>
  <c r="AS898" i="6"/>
  <c r="AR898" i="6"/>
  <c r="AQ898" i="6"/>
  <c r="AT898" i="6" s="1"/>
  <c r="AO898" i="6"/>
  <c r="AN898" i="6"/>
  <c r="AM898" i="6"/>
  <c r="AK898" i="6"/>
  <c r="AJ898" i="6"/>
  <c r="AI898" i="6"/>
  <c r="BA897" i="6"/>
  <c r="AZ897" i="6"/>
  <c r="BB897" i="6" s="1"/>
  <c r="AY897" i="6"/>
  <c r="AW897" i="6"/>
  <c r="AV897" i="6"/>
  <c r="AU897" i="6"/>
  <c r="AS897" i="6"/>
  <c r="AR897" i="6"/>
  <c r="AT897" i="6" s="1"/>
  <c r="AQ897" i="6"/>
  <c r="AO897" i="6"/>
  <c r="AN897" i="6"/>
  <c r="AM897" i="6"/>
  <c r="AK897" i="6"/>
  <c r="AJ897" i="6"/>
  <c r="AI897" i="6"/>
  <c r="AL897" i="6" s="1"/>
  <c r="BA896" i="6"/>
  <c r="BB896" i="6" s="1"/>
  <c r="AZ896" i="6"/>
  <c r="AY896" i="6"/>
  <c r="AW896" i="6"/>
  <c r="AU896" i="6"/>
  <c r="AV896" i="6"/>
  <c r="AX896" i="6"/>
  <c r="AS896" i="6"/>
  <c r="AR896" i="6"/>
  <c r="AQ896" i="6"/>
  <c r="AO896" i="6"/>
  <c r="AN896" i="6"/>
  <c r="AM896" i="6"/>
  <c r="AK896" i="6"/>
  <c r="AJ896" i="6"/>
  <c r="AL896" i="6" s="1"/>
  <c r="AI896" i="6"/>
  <c r="BA895" i="6"/>
  <c r="AZ895" i="6"/>
  <c r="AY895" i="6"/>
  <c r="AW895" i="6"/>
  <c r="AV895" i="6"/>
  <c r="AX895" i="6" s="1"/>
  <c r="AU895" i="6"/>
  <c r="AS895" i="6"/>
  <c r="AR895" i="6"/>
  <c r="AQ895" i="6"/>
  <c r="AO895" i="6"/>
  <c r="AN895" i="6"/>
  <c r="AM895" i="6"/>
  <c r="AP895" i="6" s="1"/>
  <c r="AK895" i="6"/>
  <c r="AI895" i="6"/>
  <c r="BA894" i="6"/>
  <c r="AZ894" i="6"/>
  <c r="AY894" i="6"/>
  <c r="AW894" i="6"/>
  <c r="AV894" i="6"/>
  <c r="AX894" i="6" s="1"/>
  <c r="AU894" i="6"/>
  <c r="AS894" i="6"/>
  <c r="AR894" i="6"/>
  <c r="AQ894" i="6"/>
  <c r="AO894" i="6"/>
  <c r="AN894" i="6"/>
  <c r="AM894" i="6"/>
  <c r="AP894" i="6" s="1"/>
  <c r="AI894" i="6"/>
  <c r="BA893" i="6"/>
  <c r="AZ893" i="6"/>
  <c r="AY893" i="6"/>
  <c r="BB893" i="6" s="1"/>
  <c r="AW893" i="6"/>
  <c r="AV893" i="6"/>
  <c r="AX893" i="6" s="1"/>
  <c r="AU893" i="6"/>
  <c r="AS893" i="6"/>
  <c r="AQ893" i="6"/>
  <c r="AT893" i="6" s="1"/>
  <c r="AR893" i="6"/>
  <c r="AO893" i="6"/>
  <c r="AN893" i="6"/>
  <c r="AM893" i="6"/>
  <c r="AK893" i="6"/>
  <c r="AJ893" i="6"/>
  <c r="AI893" i="6"/>
  <c r="AL893" i="6" s="1"/>
  <c r="BA892" i="6"/>
  <c r="AZ892" i="6"/>
  <c r="AY892" i="6"/>
  <c r="BB892" i="6" s="1"/>
  <c r="AW892" i="6"/>
  <c r="AV892" i="6"/>
  <c r="AU892" i="6"/>
  <c r="AS892" i="6"/>
  <c r="AR892" i="6"/>
  <c r="AQ892" i="6"/>
  <c r="AO892" i="6"/>
  <c r="AN892" i="6"/>
  <c r="AP892" i="6" s="1"/>
  <c r="AM892" i="6"/>
  <c r="BA891" i="6"/>
  <c r="AZ891" i="6"/>
  <c r="AY891" i="6"/>
  <c r="AW891" i="6"/>
  <c r="AX891" i="6" s="1"/>
  <c r="AV891" i="6"/>
  <c r="AU891" i="6"/>
  <c r="AS891" i="6"/>
  <c r="AR891" i="6"/>
  <c r="AQ891" i="6"/>
  <c r="AT891" i="6" s="1"/>
  <c r="AO891" i="6"/>
  <c r="AN891" i="6"/>
  <c r="AP891" i="6" s="1"/>
  <c r="AM891" i="6"/>
  <c r="AK891" i="6"/>
  <c r="AJ891" i="6"/>
  <c r="AI891" i="6"/>
  <c r="BA890" i="6"/>
  <c r="AZ890" i="6"/>
  <c r="BB890" i="6" s="1"/>
  <c r="AY890" i="6"/>
  <c r="AW890" i="6"/>
  <c r="AV890" i="6"/>
  <c r="AU890" i="6"/>
  <c r="AS890" i="6"/>
  <c r="AR890" i="6"/>
  <c r="AQ890" i="6"/>
  <c r="AT890" i="6" s="1"/>
  <c r="AO890" i="6"/>
  <c r="AP890" i="6" s="1"/>
  <c r="AN890" i="6"/>
  <c r="AM890" i="6"/>
  <c r="AK890" i="6"/>
  <c r="AJ890" i="6"/>
  <c r="AI890" i="6"/>
  <c r="BA889" i="6"/>
  <c r="BB889" i="6" s="1"/>
  <c r="AZ889" i="6"/>
  <c r="AY889" i="6"/>
  <c r="AW889" i="6"/>
  <c r="AV889" i="6"/>
  <c r="AU889" i="6"/>
  <c r="AS889" i="6"/>
  <c r="AR889" i="6"/>
  <c r="AQ889" i="6"/>
  <c r="AT889" i="6" s="1"/>
  <c r="AO889" i="6"/>
  <c r="AN889" i="6"/>
  <c r="AM889" i="6"/>
  <c r="AK889" i="6"/>
  <c r="AJ889" i="6"/>
  <c r="AI889" i="6"/>
  <c r="AL889" i="6" s="1"/>
  <c r="BA888" i="6"/>
  <c r="AZ888" i="6"/>
  <c r="AY888" i="6"/>
  <c r="AW888" i="6"/>
  <c r="AV888" i="6"/>
  <c r="AU888" i="6"/>
  <c r="AS888" i="6"/>
  <c r="AR888" i="6"/>
  <c r="AT888" i="6" s="1"/>
  <c r="AQ888" i="6"/>
  <c r="AO888" i="6"/>
  <c r="AM888" i="6"/>
  <c r="AP888" i="6" s="1"/>
  <c r="AN888" i="6"/>
  <c r="AK888" i="6"/>
  <c r="AJ888" i="6"/>
  <c r="BA887" i="6"/>
  <c r="AZ887" i="6"/>
  <c r="AY887" i="6"/>
  <c r="AW887" i="6"/>
  <c r="AV887" i="6"/>
  <c r="AU887" i="6"/>
  <c r="AX887" i="6" s="1"/>
  <c r="AS887" i="6"/>
  <c r="AT887" i="6" s="1"/>
  <c r="AR887" i="6"/>
  <c r="AQ887" i="6"/>
  <c r="AO887" i="6"/>
  <c r="AN887" i="6"/>
  <c r="AM887" i="6"/>
  <c r="AK887" i="6"/>
  <c r="AL887" i="6" s="1"/>
  <c r="AJ887" i="6"/>
  <c r="AI887" i="6"/>
  <c r="BA886" i="6"/>
  <c r="AZ886" i="6"/>
  <c r="AY886" i="6"/>
  <c r="AW886" i="6"/>
  <c r="AV886" i="6"/>
  <c r="AU886" i="6"/>
  <c r="AX886" i="6" s="1"/>
  <c r="AS886" i="6"/>
  <c r="AR886" i="6"/>
  <c r="AQ886" i="6"/>
  <c r="AO886" i="6"/>
  <c r="AN886" i="6"/>
  <c r="AM886" i="6"/>
  <c r="AP886" i="6" s="1"/>
  <c r="AK886" i="6"/>
  <c r="AJ886" i="6"/>
  <c r="AI886" i="6"/>
  <c r="BA885" i="6"/>
  <c r="AZ885" i="6"/>
  <c r="AY885" i="6"/>
  <c r="AW885" i="6"/>
  <c r="AV885" i="6"/>
  <c r="AU885" i="6"/>
  <c r="AS885" i="6"/>
  <c r="AR885" i="6"/>
  <c r="AT885" i="6" s="1"/>
  <c r="AQ885" i="6"/>
  <c r="AO885" i="6"/>
  <c r="AP885" i="6" s="1"/>
  <c r="AN885" i="6"/>
  <c r="AM885" i="6"/>
  <c r="AK885" i="6"/>
  <c r="AJ885" i="6"/>
  <c r="AL885" i="6" s="1"/>
  <c r="AI885" i="6"/>
  <c r="BA884" i="6"/>
  <c r="AZ884" i="6"/>
  <c r="BB884" i="6" s="1"/>
  <c r="AY884" i="6"/>
  <c r="AW884" i="6"/>
  <c r="AV884" i="6"/>
  <c r="AU884" i="6"/>
  <c r="AS884" i="6"/>
  <c r="AR884" i="6"/>
  <c r="AT884" i="6" s="1"/>
  <c r="AQ884" i="6"/>
  <c r="AO884" i="6"/>
  <c r="AN884" i="6"/>
  <c r="AM884" i="6"/>
  <c r="AK884" i="6"/>
  <c r="AJ884" i="6"/>
  <c r="AI884" i="6"/>
  <c r="AL884" i="6" s="1"/>
  <c r="BA883" i="6"/>
  <c r="BB883" i="6" s="1"/>
  <c r="AZ883" i="6"/>
  <c r="AY883" i="6"/>
  <c r="AW883" i="6"/>
  <c r="AV883" i="6"/>
  <c r="AU883" i="6"/>
  <c r="AS883" i="6"/>
  <c r="AT883" i="6" s="1"/>
  <c r="AR883" i="6"/>
  <c r="AQ883" i="6"/>
  <c r="AO883" i="6"/>
  <c r="AN883" i="6"/>
  <c r="AM883" i="6"/>
  <c r="AI883" i="6"/>
  <c r="BA882" i="6"/>
  <c r="AZ882" i="6"/>
  <c r="BB882" i="6" s="1"/>
  <c r="AY882" i="6"/>
  <c r="AW882" i="6"/>
  <c r="AV882" i="6"/>
  <c r="AU882" i="6"/>
  <c r="AS882" i="6"/>
  <c r="AR882" i="6"/>
  <c r="AT882" i="6" s="1"/>
  <c r="AQ882" i="6"/>
  <c r="AO882" i="6"/>
  <c r="AN882" i="6"/>
  <c r="AM882" i="6"/>
  <c r="AK882" i="6"/>
  <c r="AJ882" i="6"/>
  <c r="AI882" i="6"/>
  <c r="AL882" i="6" s="1"/>
  <c r="BA881" i="6"/>
  <c r="BB881" i="6" s="1"/>
  <c r="AZ881" i="6"/>
  <c r="AY881" i="6"/>
  <c r="AW881" i="6"/>
  <c r="AV881" i="6"/>
  <c r="AU881" i="6"/>
  <c r="AS881" i="6"/>
  <c r="AT881" i="6" s="1"/>
  <c r="AR881" i="6"/>
  <c r="AQ881" i="6"/>
  <c r="AO881" i="6"/>
  <c r="AN881" i="6"/>
  <c r="AM881" i="6"/>
  <c r="AK881" i="6"/>
  <c r="AJ881" i="6"/>
  <c r="AI881" i="6"/>
  <c r="AL881" i="6" s="1"/>
  <c r="BA880" i="6"/>
  <c r="AZ880" i="6"/>
  <c r="AY880" i="6"/>
  <c r="AW880" i="6"/>
  <c r="AV880" i="6"/>
  <c r="AU880" i="6"/>
  <c r="AS880" i="6"/>
  <c r="AR880" i="6"/>
  <c r="AQ880" i="6"/>
  <c r="AO880" i="6"/>
  <c r="AN880" i="6"/>
  <c r="AM880" i="6"/>
  <c r="AK880" i="6"/>
  <c r="AJ880" i="6"/>
  <c r="AL880" i="6" s="1"/>
  <c r="AI880" i="6"/>
  <c r="BA879" i="6"/>
  <c r="AZ879" i="6"/>
  <c r="AY879" i="6"/>
  <c r="AW879" i="6"/>
  <c r="AV879" i="6"/>
  <c r="AX879" i="6" s="1"/>
  <c r="AU879" i="6"/>
  <c r="AS879" i="6"/>
  <c r="AR879" i="6"/>
  <c r="AQ879" i="6"/>
  <c r="AO879" i="6"/>
  <c r="AN879" i="6"/>
  <c r="AM879" i="6"/>
  <c r="AP879" i="6" s="1"/>
  <c r="AI879" i="6"/>
  <c r="BA878" i="6"/>
  <c r="AZ878" i="6"/>
  <c r="AY878" i="6"/>
  <c r="BB878" i="6" s="1"/>
  <c r="AW878" i="6"/>
  <c r="AV878" i="6"/>
  <c r="AX878" i="6" s="1"/>
  <c r="AU878" i="6"/>
  <c r="AS878" i="6"/>
  <c r="AR878" i="6"/>
  <c r="AQ878" i="6"/>
  <c r="AO878" i="6"/>
  <c r="AN878" i="6"/>
  <c r="AM878" i="6"/>
  <c r="AP878" i="6" s="1"/>
  <c r="AK878" i="6"/>
  <c r="AI878" i="6"/>
  <c r="BA877" i="6"/>
  <c r="AZ877" i="6"/>
  <c r="AY877" i="6"/>
  <c r="AW877" i="6"/>
  <c r="AV877" i="6"/>
  <c r="AX877" i="6" s="1"/>
  <c r="AU877" i="6"/>
  <c r="AS877" i="6"/>
  <c r="AR877" i="6"/>
  <c r="AQ877" i="6"/>
  <c r="AO877" i="6"/>
  <c r="AN877" i="6"/>
  <c r="AM877" i="6"/>
  <c r="AP877" i="6" s="1"/>
  <c r="AK877" i="6"/>
  <c r="AJ877" i="6"/>
  <c r="AI877" i="6"/>
  <c r="BA876" i="6"/>
  <c r="AZ876" i="6"/>
  <c r="AY876" i="6"/>
  <c r="AW876" i="6"/>
  <c r="AX876" i="6" s="1"/>
  <c r="AV876" i="6"/>
  <c r="AU876" i="6"/>
  <c r="AS876" i="6"/>
  <c r="AR876" i="6"/>
  <c r="AQ876" i="6"/>
  <c r="AO876" i="6"/>
  <c r="AN876" i="6"/>
  <c r="AM876" i="6"/>
  <c r="AP876" i="6" s="1"/>
  <c r="AJ876" i="6"/>
  <c r="AI876" i="6"/>
  <c r="BA875" i="6"/>
  <c r="AZ875" i="6"/>
  <c r="AY875" i="6"/>
  <c r="BB875" i="6"/>
  <c r="AW875" i="6"/>
  <c r="AV875" i="6"/>
  <c r="AU875" i="6"/>
  <c r="AS875" i="6"/>
  <c r="AR875" i="6"/>
  <c r="AQ875" i="6"/>
  <c r="AO875" i="6"/>
  <c r="AN875" i="6"/>
  <c r="AP875" i="6" s="1"/>
  <c r="AM875" i="6"/>
  <c r="AI875" i="6"/>
  <c r="BA874" i="6"/>
  <c r="AZ874" i="6"/>
  <c r="AY874" i="6"/>
  <c r="AW874" i="6"/>
  <c r="AV874" i="6"/>
  <c r="AU874" i="6"/>
  <c r="AS874" i="6"/>
  <c r="AR874" i="6"/>
  <c r="AQ874" i="6"/>
  <c r="AO874" i="6"/>
  <c r="AN874" i="6"/>
  <c r="AM874" i="6"/>
  <c r="AP874" i="6" s="1"/>
  <c r="AK874" i="6"/>
  <c r="AJ874" i="6"/>
  <c r="AI874" i="6"/>
  <c r="BA873" i="6"/>
  <c r="AZ873" i="6"/>
  <c r="AY873" i="6"/>
  <c r="BB873" i="6" s="1"/>
  <c r="AW873" i="6"/>
  <c r="AV873" i="6"/>
  <c r="AU873" i="6"/>
  <c r="AS873" i="6"/>
  <c r="AR873" i="6"/>
  <c r="AQ873" i="6"/>
  <c r="AO873" i="6"/>
  <c r="AN873" i="6"/>
  <c r="AP873" i="6" s="1"/>
  <c r="AM873" i="6"/>
  <c r="AJ873" i="6"/>
  <c r="AI873" i="6"/>
  <c r="BA872" i="6"/>
  <c r="AZ872" i="6"/>
  <c r="AY872" i="6"/>
  <c r="BB872" i="6" s="1"/>
  <c r="AW872" i="6"/>
  <c r="AV872" i="6"/>
  <c r="AU872" i="6"/>
  <c r="AS872" i="6"/>
  <c r="AR872" i="6"/>
  <c r="AQ872" i="6"/>
  <c r="AT872" i="6"/>
  <c r="AO872" i="6"/>
  <c r="AP872" i="6" s="1"/>
  <c r="AN872" i="6"/>
  <c r="AM872" i="6"/>
  <c r="AK872" i="6"/>
  <c r="AJ872" i="6"/>
  <c r="AI872" i="6"/>
  <c r="BA871" i="6"/>
  <c r="BB871" i="6" s="1"/>
  <c r="AZ871" i="6"/>
  <c r="AY871" i="6"/>
  <c r="AW871" i="6"/>
  <c r="AV871" i="6"/>
  <c r="AU871" i="6"/>
  <c r="AS871" i="6"/>
  <c r="AR871" i="6"/>
  <c r="AQ871" i="6"/>
  <c r="AT871" i="6" s="1"/>
  <c r="AO871" i="6"/>
  <c r="AN871" i="6"/>
  <c r="AM871" i="6"/>
  <c r="AK871" i="6"/>
  <c r="AJ871" i="6"/>
  <c r="AI871" i="6"/>
  <c r="AL871" i="6" s="1"/>
  <c r="BA870" i="6"/>
  <c r="AZ870" i="6"/>
  <c r="AY870" i="6"/>
  <c r="AW870" i="6"/>
  <c r="AV870" i="6"/>
  <c r="AU870" i="6"/>
  <c r="AX870" i="6" s="1"/>
  <c r="AS870" i="6"/>
  <c r="AT870" i="6" s="1"/>
  <c r="AR870" i="6"/>
  <c r="AQ870" i="6"/>
  <c r="AO870" i="6"/>
  <c r="AN870" i="6"/>
  <c r="AM870" i="6"/>
  <c r="AK870" i="6"/>
  <c r="AJ870" i="6"/>
  <c r="AI870" i="6"/>
  <c r="BA869" i="6"/>
  <c r="AZ869" i="6"/>
  <c r="AY869" i="6"/>
  <c r="AW869" i="6"/>
  <c r="AV869" i="6"/>
  <c r="AU869" i="6"/>
  <c r="AX869" i="6" s="1"/>
  <c r="AS869" i="6"/>
  <c r="AR869" i="6"/>
  <c r="AQ869" i="6"/>
  <c r="AO869" i="6"/>
  <c r="AN869" i="6"/>
  <c r="AM869" i="6"/>
  <c r="AP869" i="6" s="1"/>
  <c r="AK869" i="6"/>
  <c r="AJ869" i="6"/>
  <c r="AI869" i="6"/>
  <c r="BA868" i="6"/>
  <c r="AZ868" i="6"/>
  <c r="AY868" i="6"/>
  <c r="AW868" i="6"/>
  <c r="AV868" i="6"/>
  <c r="AX868" i="6" s="1"/>
  <c r="AU868" i="6"/>
  <c r="AS868" i="6"/>
  <c r="AR868" i="6"/>
  <c r="AQ868" i="6"/>
  <c r="AO868" i="6"/>
  <c r="AN868" i="6"/>
  <c r="AP868" i="6" s="1"/>
  <c r="AM868" i="6"/>
  <c r="AK868" i="6"/>
  <c r="AJ868" i="6"/>
  <c r="AI868" i="6"/>
  <c r="BA867" i="6"/>
  <c r="AZ867" i="6"/>
  <c r="AY867" i="6"/>
  <c r="BB867" i="6" s="1"/>
  <c r="AW867" i="6"/>
  <c r="AX867" i="6" s="1"/>
  <c r="AV867" i="6"/>
  <c r="AU867" i="6"/>
  <c r="AS867" i="6"/>
  <c r="AR867" i="6"/>
  <c r="AQ867" i="6"/>
  <c r="AO867" i="6"/>
  <c r="AP867" i="6" s="1"/>
  <c r="AN867" i="6"/>
  <c r="AM867" i="6"/>
  <c r="AK867" i="6"/>
  <c r="AJ867" i="6"/>
  <c r="AI867" i="6"/>
  <c r="AL867" i="6" s="1"/>
  <c r="BA866" i="6"/>
  <c r="AZ866" i="6"/>
  <c r="BB866" i="6" s="1"/>
  <c r="AY866" i="6"/>
  <c r="AW866" i="6"/>
  <c r="AV866" i="6"/>
  <c r="AU866" i="6"/>
  <c r="AS866" i="6"/>
  <c r="AR866" i="6"/>
  <c r="AT866" i="6" s="1"/>
  <c r="AQ866" i="6"/>
  <c r="AO866" i="6"/>
  <c r="AN866" i="6"/>
  <c r="AM866" i="6"/>
  <c r="AP866" i="6"/>
  <c r="AK866" i="6"/>
  <c r="AJ866" i="6"/>
  <c r="AI866" i="6"/>
  <c r="AL866" i="6" s="1"/>
  <c r="BA865" i="6"/>
  <c r="AZ865" i="6"/>
  <c r="AY865" i="6"/>
  <c r="AW865" i="6"/>
  <c r="AV865" i="6"/>
  <c r="AU865" i="6"/>
  <c r="AX865" i="6" s="1"/>
  <c r="AS865" i="6"/>
  <c r="AR865" i="6"/>
  <c r="AQ865" i="6"/>
  <c r="AO865" i="6"/>
  <c r="AN865" i="6"/>
  <c r="AM865" i="6"/>
  <c r="AK865" i="6"/>
  <c r="AJ865" i="6"/>
  <c r="AL865" i="6" s="1"/>
  <c r="AI865" i="6"/>
  <c r="BA864" i="6"/>
  <c r="AZ864" i="6"/>
  <c r="AY864" i="6"/>
  <c r="AW864" i="6"/>
  <c r="AV864" i="6"/>
  <c r="AX864" i="6" s="1"/>
  <c r="AU864" i="6"/>
  <c r="AS864" i="6"/>
  <c r="AR864" i="6"/>
  <c r="AQ864" i="6"/>
  <c r="AO864" i="6"/>
  <c r="AN864" i="6"/>
  <c r="AM864" i="6"/>
  <c r="AP864" i="6" s="1"/>
  <c r="AK864" i="6"/>
  <c r="AJ864" i="6"/>
  <c r="BA863" i="6"/>
  <c r="AZ863" i="6"/>
  <c r="AY863" i="6"/>
  <c r="AW863" i="6"/>
  <c r="AV863" i="6"/>
  <c r="AX863" i="6" s="1"/>
  <c r="AU863" i="6"/>
  <c r="AS863" i="6"/>
  <c r="AR863" i="6"/>
  <c r="AQ863" i="6"/>
  <c r="AO863" i="6"/>
  <c r="AN863" i="6"/>
  <c r="AM863" i="6"/>
  <c r="AP863" i="6" s="1"/>
  <c r="AK863" i="6"/>
  <c r="AJ863" i="6"/>
  <c r="AI863" i="6"/>
  <c r="BA862" i="6"/>
  <c r="AZ862" i="6"/>
  <c r="AY862" i="6"/>
  <c r="AW862" i="6"/>
  <c r="AX862" i="6" s="1"/>
  <c r="AV862" i="6"/>
  <c r="AU862" i="6"/>
  <c r="AS862" i="6"/>
  <c r="AR862" i="6"/>
  <c r="AQ862" i="6"/>
  <c r="AO862" i="6"/>
  <c r="AN862" i="6"/>
  <c r="AM862" i="6"/>
  <c r="AP862" i="6" s="1"/>
  <c r="AK862" i="6"/>
  <c r="AJ862" i="6"/>
  <c r="AI862" i="6"/>
  <c r="BA861" i="6"/>
  <c r="AZ861" i="6"/>
  <c r="AY861" i="6"/>
  <c r="BB861" i="6" s="1"/>
  <c r="AW861" i="6"/>
  <c r="AV861" i="6"/>
  <c r="AU861" i="6"/>
  <c r="AS861" i="6"/>
  <c r="AR861" i="6"/>
  <c r="AQ861" i="6"/>
  <c r="AO861" i="6"/>
  <c r="AN861" i="6"/>
  <c r="AP861" i="6" s="1"/>
  <c r="AM861" i="6"/>
  <c r="AK861" i="6"/>
  <c r="AJ861" i="6"/>
  <c r="AI861" i="6"/>
  <c r="BA860" i="6"/>
  <c r="AZ860" i="6"/>
  <c r="BB860" i="6" s="1"/>
  <c r="AY860" i="6"/>
  <c r="AW860" i="6"/>
  <c r="AV860" i="6"/>
  <c r="AU860" i="6"/>
  <c r="AS860" i="6"/>
  <c r="AR860" i="6"/>
  <c r="AQ860" i="6"/>
  <c r="AT860" i="6" s="1"/>
  <c r="AO860" i="6"/>
  <c r="AP860" i="6" s="1"/>
  <c r="AN860" i="6"/>
  <c r="AM860" i="6"/>
  <c r="AK860" i="6"/>
  <c r="AJ860" i="6"/>
  <c r="AI860" i="6"/>
  <c r="BA859" i="6"/>
  <c r="AZ859" i="6"/>
  <c r="AY859" i="6"/>
  <c r="AW859" i="6"/>
  <c r="AV859" i="6"/>
  <c r="AU859" i="6"/>
  <c r="AX859" i="6" s="1"/>
  <c r="AS859" i="6"/>
  <c r="AR859" i="6"/>
  <c r="AT859" i="6" s="1"/>
  <c r="AQ859" i="6"/>
  <c r="AO859" i="6"/>
  <c r="AN859" i="6"/>
  <c r="AM859" i="6"/>
  <c r="AK859" i="6"/>
  <c r="AJ859" i="6"/>
  <c r="AI859" i="6"/>
  <c r="BA858" i="6"/>
  <c r="AZ858" i="6"/>
  <c r="AY858" i="6"/>
  <c r="AW858" i="6"/>
  <c r="AV858" i="6"/>
  <c r="AU858" i="6"/>
  <c r="AX858" i="6" s="1"/>
  <c r="AS858" i="6"/>
  <c r="AT858" i="6" s="1"/>
  <c r="AR858" i="6"/>
  <c r="AQ858" i="6"/>
  <c r="AO858" i="6"/>
  <c r="AN858" i="6"/>
  <c r="AM858" i="6"/>
  <c r="AK858" i="6"/>
  <c r="AI858" i="6"/>
  <c r="BA857" i="6"/>
  <c r="AZ857" i="6"/>
  <c r="AY857" i="6"/>
  <c r="AW857" i="6"/>
  <c r="AV857" i="6"/>
  <c r="AU857" i="6"/>
  <c r="AX857" i="6" s="1"/>
  <c r="AS857" i="6"/>
  <c r="AT857" i="6" s="1"/>
  <c r="AR857" i="6"/>
  <c r="AQ857" i="6"/>
  <c r="AO857" i="6"/>
  <c r="AN857" i="6"/>
  <c r="AM857" i="6"/>
  <c r="AK857" i="6"/>
  <c r="AL857" i="6" s="1"/>
  <c r="AJ857" i="6"/>
  <c r="AI857" i="6"/>
  <c r="BA856" i="6"/>
  <c r="AZ856" i="6"/>
  <c r="AY856" i="6"/>
  <c r="AW856" i="6"/>
  <c r="AV856" i="6"/>
  <c r="AU856" i="6"/>
  <c r="AX856" i="6" s="1"/>
  <c r="AS856" i="6"/>
  <c r="AR856" i="6"/>
  <c r="AQ856" i="6"/>
  <c r="AM856" i="6"/>
  <c r="AN856" i="6"/>
  <c r="AO856" i="6"/>
  <c r="AP856" i="6" s="1"/>
  <c r="AK856" i="6"/>
  <c r="AJ856" i="6"/>
  <c r="AL856" i="6" s="1"/>
  <c r="AI856" i="6"/>
  <c r="BA855" i="6"/>
  <c r="AZ855" i="6"/>
  <c r="AY855" i="6"/>
  <c r="BB855" i="6" s="1"/>
  <c r="AW855" i="6"/>
  <c r="AX855" i="6" s="1"/>
  <c r="AV855" i="6"/>
  <c r="AU855" i="6"/>
  <c r="AS855" i="6"/>
  <c r="AR855" i="6"/>
  <c r="AQ855" i="6"/>
  <c r="AO855" i="6"/>
  <c r="AP855" i="6" s="1"/>
  <c r="AN855" i="6"/>
  <c r="AM855" i="6"/>
  <c r="AK855" i="6"/>
  <c r="AJ855" i="6"/>
  <c r="AI855" i="6"/>
  <c r="BA854" i="6"/>
  <c r="AZ854" i="6"/>
  <c r="AY854" i="6"/>
  <c r="AW854" i="6"/>
  <c r="AV854" i="6"/>
  <c r="AU854" i="6"/>
  <c r="AS854" i="6"/>
  <c r="AR854" i="6"/>
  <c r="AQ854" i="6"/>
  <c r="AT854" i="6" s="1"/>
  <c r="AO854" i="6"/>
  <c r="AN854" i="6"/>
  <c r="AM854" i="6"/>
  <c r="AK854" i="6"/>
  <c r="AJ854" i="6"/>
  <c r="BA853" i="6"/>
  <c r="AZ853" i="6"/>
  <c r="AY853" i="6"/>
  <c r="BB853" i="6" s="1"/>
  <c r="AW853" i="6"/>
  <c r="AV853" i="6"/>
  <c r="AU853" i="6"/>
  <c r="AS853" i="6"/>
  <c r="AR853" i="6"/>
  <c r="AQ853" i="6"/>
  <c r="AO853" i="6"/>
  <c r="AN853" i="6"/>
  <c r="AM853" i="6"/>
  <c r="AK853" i="6"/>
  <c r="AJ853" i="6"/>
  <c r="AI853" i="6"/>
  <c r="BA852" i="6"/>
  <c r="AZ852" i="6"/>
  <c r="BB852" i="6" s="1"/>
  <c r="AY852" i="6"/>
  <c r="AW852" i="6"/>
  <c r="AV852" i="6"/>
  <c r="AU852" i="6"/>
  <c r="AS852" i="6"/>
  <c r="AR852" i="6"/>
  <c r="AT852" i="6" s="1"/>
  <c r="AQ852" i="6"/>
  <c r="AO852" i="6"/>
  <c r="AN852" i="6"/>
  <c r="AM852" i="6"/>
  <c r="AK852" i="6"/>
  <c r="AJ852" i="6"/>
  <c r="AI852" i="6"/>
  <c r="BA851" i="6"/>
  <c r="BB851" i="6" s="1"/>
  <c r="AZ851" i="6"/>
  <c r="AY851" i="6"/>
  <c r="AW851" i="6"/>
  <c r="AV851" i="6"/>
  <c r="AU851" i="6"/>
  <c r="AS851" i="6"/>
  <c r="AT851" i="6" s="1"/>
  <c r="AR851" i="6"/>
  <c r="AQ851" i="6"/>
  <c r="AO851" i="6"/>
  <c r="AN851" i="6"/>
  <c r="AM851" i="6"/>
  <c r="AK851" i="6"/>
  <c r="AJ851" i="6"/>
  <c r="AI851" i="6"/>
  <c r="AL851" i="6" s="1"/>
  <c r="BA850" i="6"/>
  <c r="AZ850" i="6"/>
  <c r="AY850" i="6"/>
  <c r="AW850" i="6"/>
  <c r="AV850" i="6"/>
  <c r="AU850" i="6"/>
  <c r="AX850" i="6" s="1"/>
  <c r="AS850" i="6"/>
  <c r="AR850" i="6"/>
  <c r="AQ850" i="6"/>
  <c r="AO850" i="6"/>
  <c r="AN850" i="6"/>
  <c r="AM850" i="6"/>
  <c r="AK850" i="6"/>
  <c r="AJ850" i="6"/>
  <c r="AI850" i="6"/>
  <c r="BA849" i="6"/>
  <c r="AZ849" i="6"/>
  <c r="AY849" i="6"/>
  <c r="AW849" i="6"/>
  <c r="AV849" i="6"/>
  <c r="AX849" i="6" s="1"/>
  <c r="AU849" i="6"/>
  <c r="AS849" i="6"/>
  <c r="AR849" i="6"/>
  <c r="AQ849" i="6"/>
  <c r="AO849" i="6"/>
  <c r="AN849" i="6"/>
  <c r="AM849" i="6"/>
  <c r="AP849" i="6" s="1"/>
  <c r="AK849" i="6"/>
  <c r="AJ849" i="6"/>
  <c r="AI849" i="6"/>
  <c r="BA848" i="6"/>
  <c r="AZ848" i="6"/>
  <c r="AY848" i="6"/>
  <c r="AW848" i="6"/>
  <c r="AX848" i="6" s="1"/>
  <c r="AV848" i="6"/>
  <c r="AU848" i="6"/>
  <c r="AS848" i="6"/>
  <c r="AR848" i="6"/>
  <c r="AQ848" i="6"/>
  <c r="AO848" i="6"/>
  <c r="AN848" i="6"/>
  <c r="AM848" i="6"/>
  <c r="AP848" i="6" s="1"/>
  <c r="AK848" i="6"/>
  <c r="AJ848" i="6"/>
  <c r="AI848" i="6"/>
  <c r="BA847" i="6"/>
  <c r="AZ847" i="6"/>
  <c r="AY847" i="6"/>
  <c r="BB847" i="6" s="1"/>
  <c r="AW847" i="6"/>
  <c r="AV847" i="6"/>
  <c r="AU847" i="6"/>
  <c r="AS847" i="6"/>
  <c r="AR847" i="6"/>
  <c r="AQ847" i="6"/>
  <c r="AO847" i="6"/>
  <c r="AN847" i="6"/>
  <c r="AP847" i="6" s="1"/>
  <c r="AM847" i="6"/>
  <c r="AK847" i="6"/>
  <c r="AJ847" i="6"/>
  <c r="AI847" i="6"/>
  <c r="BA846" i="6"/>
  <c r="AZ846" i="6"/>
  <c r="BB846" i="6" s="1"/>
  <c r="AY846" i="6"/>
  <c r="AW846" i="6"/>
  <c r="AV846" i="6"/>
  <c r="AU846" i="6"/>
  <c r="AX846" i="6"/>
  <c r="AS846" i="6"/>
  <c r="AR846" i="6"/>
  <c r="AQ846" i="6"/>
  <c r="AT846" i="6" s="1"/>
  <c r="AO846" i="6"/>
  <c r="AN846" i="6"/>
  <c r="AM846" i="6"/>
  <c r="AJ846" i="6"/>
  <c r="AI846" i="6"/>
  <c r="BA845" i="6"/>
  <c r="BB845" i="6" s="1"/>
  <c r="AZ845" i="6"/>
  <c r="AY845" i="6"/>
  <c r="AW845" i="6"/>
  <c r="AV845" i="6"/>
  <c r="AU845" i="6"/>
  <c r="AS845" i="6"/>
  <c r="AR845" i="6"/>
  <c r="AQ845" i="6"/>
  <c r="AT845" i="6" s="1"/>
  <c r="AO845" i="6"/>
  <c r="AN845" i="6"/>
  <c r="AM845" i="6"/>
  <c r="AK845" i="6"/>
  <c r="AJ845" i="6"/>
  <c r="AI845" i="6"/>
  <c r="BA844" i="6"/>
  <c r="AZ844" i="6"/>
  <c r="AY844" i="6"/>
  <c r="AW844" i="6"/>
  <c r="AV844" i="6"/>
  <c r="AU844" i="6"/>
  <c r="AS844" i="6"/>
  <c r="AR844" i="6"/>
  <c r="AT844" i="6" s="1"/>
  <c r="AQ844" i="6"/>
  <c r="AO844" i="6"/>
  <c r="AN844" i="6"/>
  <c r="AM844" i="6"/>
  <c r="AK844" i="6"/>
  <c r="AJ844" i="6"/>
  <c r="AL844" i="6" s="1"/>
  <c r="AI844" i="6"/>
  <c r="BA843" i="6"/>
  <c r="AZ843" i="6"/>
  <c r="AY843" i="6"/>
  <c r="BB843" i="6"/>
  <c r="AW843" i="6"/>
  <c r="AV843" i="6"/>
  <c r="AU843" i="6"/>
  <c r="AX843" i="6" s="1"/>
  <c r="AS843" i="6"/>
  <c r="AR843" i="6"/>
  <c r="AQ843" i="6"/>
  <c r="AO843" i="6"/>
  <c r="AN843" i="6"/>
  <c r="AM843" i="6"/>
  <c r="AP843" i="6" s="1"/>
  <c r="AK843" i="6"/>
  <c r="AJ843" i="6"/>
  <c r="AI843" i="6"/>
  <c r="AL843" i="6" s="1"/>
  <c r="BA842" i="6"/>
  <c r="AZ842" i="6"/>
  <c r="AY842" i="6"/>
  <c r="AW842" i="6"/>
  <c r="AV842" i="6"/>
  <c r="AX842" i="6" s="1"/>
  <c r="AU842" i="6"/>
  <c r="AS842" i="6"/>
  <c r="AR842" i="6"/>
  <c r="AQ842" i="6"/>
  <c r="AO842" i="6"/>
  <c r="AN842" i="6"/>
  <c r="AP842" i="6" s="1"/>
  <c r="AM842" i="6"/>
  <c r="AK842" i="6"/>
  <c r="AJ842" i="6"/>
  <c r="AL842" i="6" s="1"/>
  <c r="AI842" i="6"/>
  <c r="BA841" i="6"/>
  <c r="AZ841" i="6"/>
  <c r="AY841" i="6"/>
  <c r="BB841" i="6" s="1"/>
  <c r="AW841" i="6"/>
  <c r="AX841" i="6" s="1"/>
  <c r="AV841" i="6"/>
  <c r="AU841" i="6"/>
  <c r="AS841" i="6"/>
  <c r="AR841" i="6"/>
  <c r="AQ841" i="6"/>
  <c r="AO841" i="6"/>
  <c r="AP841" i="6" s="1"/>
  <c r="AN841" i="6"/>
  <c r="AM841" i="6"/>
  <c r="AK841" i="6"/>
  <c r="AJ841" i="6"/>
  <c r="BA840" i="6"/>
  <c r="AZ840" i="6"/>
  <c r="AY840" i="6"/>
  <c r="BB840" i="6" s="1"/>
  <c r="AW840" i="6"/>
  <c r="AX840" i="6" s="1"/>
  <c r="AV840" i="6"/>
  <c r="AU840" i="6"/>
  <c r="AS840" i="6"/>
  <c r="AR840" i="6"/>
  <c r="AQ840" i="6"/>
  <c r="AO840" i="6"/>
  <c r="AP840" i="6" s="1"/>
  <c r="AN840" i="6"/>
  <c r="AM840" i="6"/>
  <c r="AK840" i="6"/>
  <c r="AJ840" i="6"/>
  <c r="AI840" i="6"/>
  <c r="BA839" i="6"/>
  <c r="AZ839" i="6"/>
  <c r="AY839" i="6"/>
  <c r="BB839" i="6" s="1"/>
  <c r="AW839" i="6"/>
  <c r="AV839" i="6"/>
  <c r="AU839" i="6"/>
  <c r="AS839" i="6"/>
  <c r="AR839" i="6"/>
  <c r="AQ839" i="6"/>
  <c r="AO839" i="6"/>
  <c r="AN839" i="6"/>
  <c r="AM839" i="6"/>
  <c r="AK839" i="6"/>
  <c r="AJ839" i="6"/>
  <c r="AI839" i="6"/>
  <c r="BA838" i="6"/>
  <c r="AZ838" i="6"/>
  <c r="BB838" i="6" s="1"/>
  <c r="AY838" i="6"/>
  <c r="AW838" i="6"/>
  <c r="AV838" i="6"/>
  <c r="AU838" i="6"/>
  <c r="AS838" i="6"/>
  <c r="AR838" i="6"/>
  <c r="AT838" i="6" s="1"/>
  <c r="AQ838" i="6"/>
  <c r="AO838" i="6"/>
  <c r="AN838" i="6"/>
  <c r="AM838" i="6"/>
  <c r="AK838" i="6"/>
  <c r="AJ838" i="6"/>
  <c r="AI838" i="6"/>
  <c r="BA837" i="6"/>
  <c r="BB837" i="6" s="1"/>
  <c r="AZ837" i="6"/>
  <c r="AY837" i="6"/>
  <c r="AW837" i="6"/>
  <c r="AV837" i="6"/>
  <c r="AU837" i="6"/>
  <c r="AS837" i="6"/>
  <c r="AT837" i="6" s="1"/>
  <c r="AR837" i="6"/>
  <c r="AQ837" i="6"/>
  <c r="AO837" i="6"/>
  <c r="AN837" i="6"/>
  <c r="AM837" i="6"/>
  <c r="AK837" i="6"/>
  <c r="AJ837" i="6"/>
  <c r="AI837" i="6"/>
  <c r="AL837" i="6" s="1"/>
  <c r="BA836" i="6"/>
  <c r="AZ836" i="6"/>
  <c r="AY836" i="6"/>
  <c r="AW836" i="6"/>
  <c r="AV836" i="6"/>
  <c r="AU836" i="6"/>
  <c r="AX836" i="6" s="1"/>
  <c r="AS836" i="6"/>
  <c r="AR836" i="6"/>
  <c r="AQ836" i="6"/>
  <c r="AO836" i="6"/>
  <c r="AN836" i="6"/>
  <c r="AM836" i="6"/>
  <c r="AK836" i="6"/>
  <c r="AJ836" i="6"/>
  <c r="AL836" i="6" s="1"/>
  <c r="AI836" i="6"/>
  <c r="BA835" i="6"/>
  <c r="AZ835" i="6"/>
  <c r="AY835" i="6"/>
  <c r="AW835" i="6"/>
  <c r="AV835" i="6"/>
  <c r="AX835" i="6" s="1"/>
  <c r="AU835" i="6"/>
  <c r="AS835" i="6"/>
  <c r="AR835" i="6"/>
  <c r="AQ835" i="6"/>
  <c r="AO835" i="6"/>
  <c r="AN835" i="6"/>
  <c r="AM835" i="6"/>
  <c r="AP835" i="6" s="1"/>
  <c r="AK835" i="6"/>
  <c r="AJ835" i="6"/>
  <c r="AI835" i="6"/>
  <c r="BA834" i="6"/>
  <c r="AZ834" i="6"/>
  <c r="AY834" i="6"/>
  <c r="AW834" i="6"/>
  <c r="AV834" i="6"/>
  <c r="AU834" i="6"/>
  <c r="AS834" i="6"/>
  <c r="AR834" i="6"/>
  <c r="AQ834" i="6"/>
  <c r="AO834" i="6"/>
  <c r="AN834" i="6"/>
  <c r="AM834" i="6"/>
  <c r="AP834" i="6" s="1"/>
  <c r="AK834" i="6"/>
  <c r="AJ834" i="6"/>
  <c r="AI834" i="6"/>
  <c r="AL834" i="6" s="1"/>
  <c r="BA833" i="6"/>
  <c r="AZ833" i="6"/>
  <c r="AY833" i="6"/>
  <c r="BB833" i="6" s="1"/>
  <c r="AW833" i="6"/>
  <c r="AV833" i="6"/>
  <c r="AU833" i="6"/>
  <c r="AS833" i="6"/>
  <c r="AR833" i="6"/>
  <c r="AQ833" i="6"/>
  <c r="AO833" i="6"/>
  <c r="AN833" i="6"/>
  <c r="AP833" i="6" s="1"/>
  <c r="AM833" i="6"/>
  <c r="AK833" i="6"/>
  <c r="AJ833" i="6"/>
  <c r="AI833" i="6"/>
  <c r="BA832" i="6"/>
  <c r="AZ832" i="6"/>
  <c r="BB832" i="6" s="1"/>
  <c r="AY832" i="6"/>
  <c r="AW832" i="6"/>
  <c r="AV832" i="6"/>
  <c r="AU832" i="6"/>
  <c r="AS832" i="6"/>
  <c r="AR832" i="6"/>
  <c r="AQ832" i="6"/>
  <c r="AO832" i="6"/>
  <c r="AP832" i="6" s="1"/>
  <c r="AN832" i="6"/>
  <c r="AM832" i="6"/>
  <c r="AK832" i="6"/>
  <c r="AJ832" i="6"/>
  <c r="AI832" i="6"/>
  <c r="BA831" i="6"/>
  <c r="BB831" i="6" s="1"/>
  <c r="AZ831" i="6"/>
  <c r="AY831" i="6"/>
  <c r="AW831" i="6"/>
  <c r="AV831" i="6"/>
  <c r="AU831" i="6"/>
  <c r="AS831" i="6"/>
  <c r="AR831" i="6"/>
  <c r="AQ831" i="6"/>
  <c r="AT831" i="6" s="1"/>
  <c r="AO831" i="6"/>
  <c r="AN831" i="6"/>
  <c r="AM831" i="6"/>
  <c r="AK831" i="6"/>
  <c r="AJ831" i="6"/>
  <c r="AI831" i="6"/>
  <c r="BA830" i="6"/>
  <c r="AZ830" i="6"/>
  <c r="AY830" i="6"/>
  <c r="AW830" i="6"/>
  <c r="AV830" i="6"/>
  <c r="AU830" i="6"/>
  <c r="AX830" i="6"/>
  <c r="AS830" i="6"/>
  <c r="AT830" i="6" s="1"/>
  <c r="AR830" i="6"/>
  <c r="AQ830" i="6"/>
  <c r="AO830" i="6"/>
  <c r="AN830" i="6"/>
  <c r="AM830" i="6"/>
  <c r="AI830" i="6"/>
  <c r="BA829" i="6"/>
  <c r="AZ829" i="6"/>
  <c r="AY829" i="6"/>
  <c r="AW829" i="6"/>
  <c r="AV829" i="6"/>
  <c r="AU829" i="6"/>
  <c r="AS829" i="6"/>
  <c r="AR829" i="6"/>
  <c r="AQ829" i="6"/>
  <c r="AO829" i="6"/>
  <c r="AN829" i="6"/>
  <c r="AM829" i="6"/>
  <c r="AK829" i="6"/>
  <c r="AJ829" i="6"/>
  <c r="AL829" i="6" s="1"/>
  <c r="AI829" i="6"/>
  <c r="BA828" i="6"/>
  <c r="AZ828" i="6"/>
  <c r="AY828" i="6"/>
  <c r="AW828" i="6"/>
  <c r="AV828" i="6"/>
  <c r="AU828" i="6"/>
  <c r="AX828" i="6" s="1"/>
  <c r="AS828" i="6"/>
  <c r="AT828" i="6" s="1"/>
  <c r="AR828" i="6"/>
  <c r="AQ828" i="6"/>
  <c r="AO828" i="6"/>
  <c r="AN828" i="6"/>
  <c r="AM828" i="6"/>
  <c r="AK828" i="6"/>
  <c r="AL828" i="6" s="1"/>
  <c r="AJ828" i="6"/>
  <c r="AI828" i="6"/>
  <c r="BA827" i="6"/>
  <c r="AZ827" i="6"/>
  <c r="AY827" i="6"/>
  <c r="AW827" i="6"/>
  <c r="AV827" i="6"/>
  <c r="AU827" i="6"/>
  <c r="AX827" i="6" s="1"/>
  <c r="AS827" i="6"/>
  <c r="AR827" i="6"/>
  <c r="AQ827" i="6"/>
  <c r="AO827" i="6"/>
  <c r="AN827" i="6"/>
  <c r="AM827" i="6"/>
  <c r="AP827" i="6" s="1"/>
  <c r="AK827" i="6"/>
  <c r="AJ827" i="6"/>
  <c r="AI827" i="6"/>
  <c r="BA826" i="6"/>
  <c r="AZ826" i="6"/>
  <c r="AY826" i="6"/>
  <c r="AW826" i="6"/>
  <c r="AV826" i="6"/>
  <c r="AX826" i="6" s="1"/>
  <c r="AU826" i="6"/>
  <c r="AS826" i="6"/>
  <c r="AR826" i="6"/>
  <c r="AQ826" i="6"/>
  <c r="AO826" i="6"/>
  <c r="AN826" i="6"/>
  <c r="AP826" i="6" s="1"/>
  <c r="AM826" i="6"/>
  <c r="AK826" i="6"/>
  <c r="AJ826" i="6"/>
  <c r="AI826" i="6"/>
  <c r="BA825" i="6"/>
  <c r="AZ825" i="6"/>
  <c r="AY825" i="6"/>
  <c r="AW825" i="6"/>
  <c r="AX825" i="6" s="1"/>
  <c r="AV825" i="6"/>
  <c r="AU825" i="6"/>
  <c r="AS825" i="6"/>
  <c r="AR825" i="6"/>
  <c r="AQ825" i="6"/>
  <c r="AO825" i="6"/>
  <c r="AP825" i="6" s="1"/>
  <c r="AN825" i="6"/>
  <c r="AM825" i="6"/>
  <c r="AK825" i="6"/>
  <c r="AJ825" i="6"/>
  <c r="AI825" i="6"/>
  <c r="BA824" i="6"/>
  <c r="AZ824" i="6"/>
  <c r="AY824" i="6"/>
  <c r="BB824" i="6" s="1"/>
  <c r="AW824" i="6"/>
  <c r="AV824" i="6"/>
  <c r="AU824" i="6"/>
  <c r="AS824" i="6"/>
  <c r="AR824" i="6"/>
  <c r="AQ824" i="6"/>
  <c r="AT824" i="6" s="1"/>
  <c r="AO824" i="6"/>
  <c r="AN824" i="6"/>
  <c r="AM824" i="6"/>
  <c r="AP824" i="6" s="1"/>
  <c r="AK824" i="6"/>
  <c r="AJ824" i="6"/>
  <c r="AI824" i="6"/>
  <c r="BA823" i="6"/>
  <c r="BB823" i="6" s="1"/>
  <c r="AZ823" i="6"/>
  <c r="AY823" i="6"/>
  <c r="AW823" i="6"/>
  <c r="AV823" i="6"/>
  <c r="AU823" i="6"/>
  <c r="AS823" i="6"/>
  <c r="AT823" i="6" s="1"/>
  <c r="AR823" i="6"/>
  <c r="AQ823" i="6"/>
  <c r="AO823" i="6"/>
  <c r="AN823" i="6"/>
  <c r="AM823" i="6"/>
  <c r="AK823" i="6"/>
  <c r="AJ823" i="6"/>
  <c r="AI823" i="6"/>
  <c r="AL823" i="6" s="1"/>
  <c r="BA822" i="6"/>
  <c r="AZ822" i="6"/>
  <c r="AY822" i="6"/>
  <c r="AW822" i="6"/>
  <c r="AV822" i="6"/>
  <c r="AU822" i="6"/>
  <c r="AX822" i="6" s="1"/>
  <c r="AS822" i="6"/>
  <c r="AR822" i="6"/>
  <c r="AQ822" i="6"/>
  <c r="AO822" i="6"/>
  <c r="AN822" i="6"/>
  <c r="AM822" i="6"/>
  <c r="AK822" i="6"/>
  <c r="AJ822" i="6"/>
  <c r="AL822" i="6" s="1"/>
  <c r="AI822" i="6"/>
  <c r="BA821" i="6"/>
  <c r="AZ821" i="6"/>
  <c r="AY821" i="6"/>
  <c r="AW821" i="6"/>
  <c r="AV821" i="6"/>
  <c r="AX821" i="6" s="1"/>
  <c r="AU821" i="6"/>
  <c r="AS821" i="6"/>
  <c r="AR821" i="6"/>
  <c r="AQ821" i="6"/>
  <c r="AO821" i="6"/>
  <c r="AN821" i="6"/>
  <c r="AM821" i="6"/>
  <c r="AP821" i="6" s="1"/>
  <c r="AK821" i="6"/>
  <c r="AJ821" i="6"/>
  <c r="AI821" i="6"/>
  <c r="BA820" i="6"/>
  <c r="AZ820" i="6"/>
  <c r="AY820" i="6"/>
  <c r="AW820" i="6"/>
  <c r="AX820" i="6" s="1"/>
  <c r="AV820" i="6"/>
  <c r="AU820" i="6"/>
  <c r="AS820" i="6"/>
  <c r="AR820" i="6"/>
  <c r="AQ820" i="6"/>
  <c r="AO820" i="6"/>
  <c r="AN820" i="6"/>
  <c r="AM820" i="6"/>
  <c r="AP820" i="6" s="1"/>
  <c r="AK820" i="6"/>
  <c r="AJ820" i="6"/>
  <c r="AI820" i="6"/>
  <c r="BA819" i="6"/>
  <c r="AZ819" i="6"/>
  <c r="AY819" i="6"/>
  <c r="BB819" i="6" s="1"/>
  <c r="AW819" i="6"/>
  <c r="AV819" i="6"/>
  <c r="AU819" i="6"/>
  <c r="AS819" i="6"/>
  <c r="AR819" i="6"/>
  <c r="AQ819" i="6"/>
  <c r="AT819" i="6"/>
  <c r="AO819" i="6"/>
  <c r="AP819" i="6" s="1"/>
  <c r="AN819" i="6"/>
  <c r="AM819" i="6"/>
  <c r="AK819" i="6"/>
  <c r="AJ819" i="6"/>
  <c r="AI819" i="6"/>
  <c r="BA818" i="6"/>
  <c r="AZ818" i="6"/>
  <c r="AY818" i="6"/>
  <c r="AW818" i="6"/>
  <c r="AV818" i="6"/>
  <c r="AU818" i="6"/>
  <c r="AS818" i="6"/>
  <c r="AR818" i="6"/>
  <c r="AQ818" i="6"/>
  <c r="AT818" i="6" s="1"/>
  <c r="AO818" i="6"/>
  <c r="AN818" i="6"/>
  <c r="AM818" i="6"/>
  <c r="AK818" i="6"/>
  <c r="AJ818" i="6"/>
  <c r="AI818" i="6"/>
  <c r="BA817" i="6"/>
  <c r="AZ817" i="6"/>
  <c r="AY817" i="6"/>
  <c r="AW817" i="6"/>
  <c r="AV817" i="6"/>
  <c r="AU817" i="6"/>
  <c r="AS817" i="6"/>
  <c r="AR817" i="6"/>
  <c r="AT817" i="6" s="1"/>
  <c r="AQ817" i="6"/>
  <c r="AO817" i="6"/>
  <c r="AN817" i="6"/>
  <c r="AM817" i="6"/>
  <c r="AK817" i="6"/>
  <c r="AJ817" i="6"/>
  <c r="AI817" i="6"/>
  <c r="AL817" i="6" s="1"/>
  <c r="BA816" i="6"/>
  <c r="AZ816" i="6"/>
  <c r="AY816" i="6"/>
  <c r="AW816" i="6"/>
  <c r="AV816" i="6"/>
  <c r="AU816" i="6"/>
  <c r="AX816" i="6" s="1"/>
  <c r="AS816" i="6"/>
  <c r="AR816" i="6"/>
  <c r="AQ816" i="6"/>
  <c r="AO816" i="6"/>
  <c r="AN816" i="6"/>
  <c r="AM816" i="6"/>
  <c r="AP816" i="6" s="1"/>
  <c r="AK816" i="6"/>
  <c r="AJ816" i="6"/>
  <c r="AI816" i="6"/>
  <c r="AL816" i="6" s="1"/>
  <c r="BA815" i="6"/>
  <c r="AZ815" i="6"/>
  <c r="AY815" i="6"/>
  <c r="AW815" i="6"/>
  <c r="AV815" i="6"/>
  <c r="AU815" i="6"/>
  <c r="AS815" i="6"/>
  <c r="AR815" i="6"/>
  <c r="AQ815" i="6"/>
  <c r="AO815" i="6"/>
  <c r="AN815" i="6"/>
  <c r="AP815" i="6" s="1"/>
  <c r="AM815" i="6"/>
  <c r="AK815" i="6"/>
  <c r="AJ815" i="6"/>
  <c r="AI815" i="6"/>
  <c r="BA814" i="6"/>
  <c r="AZ814" i="6"/>
  <c r="AY814" i="6"/>
  <c r="AW814" i="6"/>
  <c r="AV814" i="6"/>
  <c r="AU814" i="6"/>
  <c r="AS814" i="6"/>
  <c r="AR814" i="6"/>
  <c r="AQ814" i="6"/>
  <c r="AO814" i="6"/>
  <c r="AP814" i="6" s="1"/>
  <c r="AN814" i="6"/>
  <c r="AM814" i="6"/>
  <c r="AK814" i="6"/>
  <c r="AJ814" i="6"/>
  <c r="AI814" i="6"/>
  <c r="BA813" i="6"/>
  <c r="AZ813" i="6"/>
  <c r="AY813" i="6"/>
  <c r="BB813" i="6" s="1"/>
  <c r="AW813" i="6"/>
  <c r="AV813" i="6"/>
  <c r="AU813" i="6"/>
  <c r="AS813" i="6"/>
  <c r="AR813" i="6"/>
  <c r="AQ813" i="6"/>
  <c r="AT813" i="6" s="1"/>
  <c r="AO813" i="6"/>
  <c r="AN813" i="6"/>
  <c r="AM813" i="6"/>
  <c r="AK813" i="6"/>
  <c r="AJ813" i="6"/>
  <c r="AI813" i="6"/>
  <c r="BA812" i="6"/>
  <c r="AZ812" i="6"/>
  <c r="BB812" i="6" s="1"/>
  <c r="AY812" i="6"/>
  <c r="AW812" i="6"/>
  <c r="AV812" i="6"/>
  <c r="AU812" i="6"/>
  <c r="AS812" i="6"/>
  <c r="AR812" i="6"/>
  <c r="AQ812" i="6"/>
  <c r="AO812" i="6"/>
  <c r="AN812" i="6"/>
  <c r="AM812" i="6"/>
  <c r="AK812" i="6"/>
  <c r="AJ812" i="6"/>
  <c r="AI812" i="6"/>
  <c r="BA811" i="6"/>
  <c r="BB811" i="6" s="1"/>
  <c r="AZ811" i="6"/>
  <c r="AY811" i="6"/>
  <c r="AW811" i="6"/>
  <c r="AV811" i="6"/>
  <c r="AU811" i="6"/>
  <c r="AS811" i="6"/>
  <c r="AT811" i="6" s="1"/>
  <c r="AR811" i="6"/>
  <c r="AQ811" i="6"/>
  <c r="AO811" i="6"/>
  <c r="AN811" i="6"/>
  <c r="AM811" i="6"/>
  <c r="AK811" i="6"/>
  <c r="AJ811" i="6"/>
  <c r="AI811" i="6"/>
  <c r="AL1074" i="6" s="1"/>
  <c r="BA810" i="6"/>
  <c r="AZ810" i="6"/>
  <c r="AY810" i="6"/>
  <c r="AW810" i="6"/>
  <c r="AV810" i="6"/>
  <c r="AU810" i="6"/>
  <c r="AX810" i="6" s="1"/>
  <c r="AS810" i="6"/>
  <c r="AR810" i="6"/>
  <c r="AQ810" i="6"/>
  <c r="AO810" i="6"/>
  <c r="AN810" i="6"/>
  <c r="AM810" i="6"/>
  <c r="AI810" i="6"/>
  <c r="BA809" i="6"/>
  <c r="BB809" i="6" s="1"/>
  <c r="AZ809" i="6"/>
  <c r="AY809" i="6"/>
  <c r="AW809" i="6"/>
  <c r="AV809" i="6"/>
  <c r="AU809" i="6"/>
  <c r="AS809" i="6"/>
  <c r="AR809" i="6"/>
  <c r="AQ809" i="6"/>
  <c r="AO809" i="6"/>
  <c r="AN809" i="6"/>
  <c r="AM809" i="6"/>
  <c r="AK809" i="6"/>
  <c r="AJ809" i="6"/>
  <c r="AI809" i="6"/>
  <c r="BA808" i="6"/>
  <c r="AZ808" i="6"/>
  <c r="AY808" i="6"/>
  <c r="AW808" i="6"/>
  <c r="AV808" i="6"/>
  <c r="AU808" i="6"/>
  <c r="AX808" i="6" s="1"/>
  <c r="AS808" i="6"/>
  <c r="AR808" i="6"/>
  <c r="AQ808" i="6"/>
  <c r="AO808" i="6"/>
  <c r="AN808" i="6"/>
  <c r="AM808" i="6"/>
  <c r="AK808" i="6"/>
  <c r="AJ808" i="6"/>
  <c r="AL808" i="6" s="1"/>
  <c r="AI808" i="6"/>
  <c r="BA807" i="6"/>
  <c r="AZ807" i="6"/>
  <c r="AY807" i="6"/>
  <c r="AW807" i="6"/>
  <c r="AV807" i="6"/>
  <c r="AX807" i="6" s="1"/>
  <c r="AU807" i="6"/>
  <c r="AS807" i="6"/>
  <c r="AR807" i="6"/>
  <c r="AQ807" i="6"/>
  <c r="AO807" i="6"/>
  <c r="AN807" i="6"/>
  <c r="AM807" i="6"/>
  <c r="AK807" i="6"/>
  <c r="AJ807" i="6"/>
  <c r="AI807" i="6"/>
  <c r="BA806" i="6"/>
  <c r="AZ806" i="6"/>
  <c r="AY806" i="6"/>
  <c r="AW806" i="6"/>
  <c r="AX806" i="6" s="1"/>
  <c r="AV806" i="6"/>
  <c r="AU806" i="6"/>
  <c r="AS806" i="6"/>
  <c r="AR806" i="6"/>
  <c r="AQ806" i="6"/>
  <c r="AO806" i="6"/>
  <c r="AN806" i="6"/>
  <c r="AM806" i="6"/>
  <c r="AP806" i="6" s="1"/>
  <c r="AI806" i="6"/>
  <c r="BA805" i="6"/>
  <c r="AZ805" i="6"/>
  <c r="AY805" i="6"/>
  <c r="AW805" i="6"/>
  <c r="AV805" i="6"/>
  <c r="AX805" i="6" s="1"/>
  <c r="AU805" i="6"/>
  <c r="AS805" i="6"/>
  <c r="AR805" i="6"/>
  <c r="AQ805" i="6"/>
  <c r="AO805" i="6"/>
  <c r="AN805" i="6"/>
  <c r="AM805" i="6"/>
  <c r="AP805" i="6" s="1"/>
  <c r="AK805" i="6"/>
  <c r="AJ805" i="6"/>
  <c r="AI805" i="6"/>
  <c r="BA804" i="6"/>
  <c r="AZ804" i="6"/>
  <c r="AY804" i="6"/>
  <c r="AW804" i="6"/>
  <c r="AX804" i="6" s="1"/>
  <c r="AV804" i="6"/>
  <c r="AU804" i="6"/>
  <c r="AS804" i="6"/>
  <c r="AR804" i="6"/>
  <c r="AQ804" i="6"/>
  <c r="AO804" i="6"/>
  <c r="AN804" i="6"/>
  <c r="AM804" i="6"/>
  <c r="AP804" i="6" s="1"/>
  <c r="AK804" i="6"/>
  <c r="AJ804" i="6"/>
  <c r="AI804" i="6"/>
  <c r="BA803" i="6"/>
  <c r="AZ803" i="6"/>
  <c r="AY803" i="6"/>
  <c r="BB803" i="6" s="1"/>
  <c r="AW803" i="6"/>
  <c r="AV803" i="6"/>
  <c r="AU803" i="6"/>
  <c r="AS803" i="6"/>
  <c r="AR803" i="6"/>
  <c r="AQ803" i="6"/>
  <c r="AO803" i="6"/>
  <c r="AN803" i="6"/>
  <c r="AP803" i="6" s="1"/>
  <c r="AM803" i="6"/>
  <c r="AK803" i="6"/>
  <c r="AJ803" i="6"/>
  <c r="AI803" i="6"/>
  <c r="BA802" i="6"/>
  <c r="AZ802" i="6"/>
  <c r="BB802" i="6" s="1"/>
  <c r="AY802" i="6"/>
  <c r="AW802" i="6"/>
  <c r="AV802" i="6"/>
  <c r="AU802" i="6"/>
  <c r="AS802" i="6"/>
  <c r="AR802" i="6"/>
  <c r="AQ802" i="6"/>
  <c r="AT802" i="6" s="1"/>
  <c r="AO802" i="6"/>
  <c r="AP802" i="6" s="1"/>
  <c r="AN802" i="6"/>
  <c r="AM802" i="6"/>
  <c r="AK802" i="6"/>
  <c r="AJ802" i="6"/>
  <c r="AI802" i="6"/>
  <c r="AL802" i="6"/>
  <c r="BA801" i="6"/>
  <c r="AZ801" i="6"/>
  <c r="AY801" i="6"/>
  <c r="AW801" i="6"/>
  <c r="AV801" i="6"/>
  <c r="AU801" i="6"/>
  <c r="AS801" i="6"/>
  <c r="AR801" i="6"/>
  <c r="AT801" i="6" s="1"/>
  <c r="AQ801" i="6"/>
  <c r="AO801" i="6"/>
  <c r="AN801" i="6"/>
  <c r="AM801" i="6"/>
  <c r="AK801" i="6"/>
  <c r="AJ801" i="6"/>
  <c r="AI801" i="6"/>
  <c r="BA800" i="6"/>
  <c r="AZ800" i="6"/>
  <c r="AY800" i="6"/>
  <c r="AW800" i="6"/>
  <c r="AV800" i="6"/>
  <c r="AU800" i="6"/>
  <c r="AX800" i="6" s="1"/>
  <c r="AS800" i="6"/>
  <c r="AR800" i="6"/>
  <c r="AQ800" i="6"/>
  <c r="AO800" i="6"/>
  <c r="AN800" i="6"/>
  <c r="AM800" i="6"/>
  <c r="AK800" i="6"/>
  <c r="AJ800" i="6"/>
  <c r="AI800" i="6"/>
  <c r="BA799" i="6"/>
  <c r="AZ799" i="6"/>
  <c r="AY799" i="6"/>
  <c r="BB799" i="6"/>
  <c r="AW799" i="6"/>
  <c r="AX799" i="6" s="1"/>
  <c r="AV799" i="6"/>
  <c r="AU799" i="6"/>
  <c r="AS799" i="6"/>
  <c r="AR799" i="6"/>
  <c r="AQ799" i="6"/>
  <c r="AO799" i="6"/>
  <c r="AP799" i="6" s="1"/>
  <c r="AN799" i="6"/>
  <c r="AM799" i="6"/>
  <c r="AK799" i="6"/>
  <c r="AJ799" i="6"/>
  <c r="BA798" i="6"/>
  <c r="AZ798" i="6"/>
  <c r="AY798" i="6"/>
  <c r="BB798" i="6" s="1"/>
  <c r="AW798" i="6"/>
  <c r="AX798" i="6" s="1"/>
  <c r="AV798" i="6"/>
  <c r="AU798" i="6"/>
  <c r="AS798" i="6"/>
  <c r="AR798" i="6"/>
  <c r="AQ798" i="6"/>
  <c r="AO798" i="6"/>
  <c r="AP798" i="6" s="1"/>
  <c r="AN798" i="6"/>
  <c r="AM798" i="6"/>
  <c r="AK798" i="6"/>
  <c r="AJ798" i="6"/>
  <c r="AI798" i="6"/>
  <c r="AL798" i="6" s="1"/>
  <c r="BA797" i="6"/>
  <c r="AZ797" i="6"/>
  <c r="AY797" i="6"/>
  <c r="BB797" i="6" s="1"/>
  <c r="AW797" i="6"/>
  <c r="AV797" i="6"/>
  <c r="AU797" i="6"/>
  <c r="AS797" i="6"/>
  <c r="AR797" i="6"/>
  <c r="AQ797" i="6"/>
  <c r="AT797" i="6" s="1"/>
  <c r="AO797" i="6"/>
  <c r="AN797" i="6"/>
  <c r="AM797" i="6"/>
  <c r="AK797" i="6"/>
  <c r="AJ797" i="6"/>
  <c r="AI797" i="6"/>
  <c r="BA796" i="6"/>
  <c r="AZ796" i="6"/>
  <c r="BB796" i="6" s="1"/>
  <c r="AY796" i="6"/>
  <c r="AW796" i="6"/>
  <c r="AV796" i="6"/>
  <c r="AU796" i="6"/>
  <c r="AX796" i="6" s="1"/>
  <c r="AS796" i="6"/>
  <c r="AT796" i="6" s="1"/>
  <c r="AR796" i="6"/>
  <c r="AQ796" i="6"/>
  <c r="AO796" i="6"/>
  <c r="AN796" i="6"/>
  <c r="AM796" i="6"/>
  <c r="AK796" i="6"/>
  <c r="AJ796" i="6"/>
  <c r="AI796" i="6"/>
  <c r="BA795" i="6"/>
  <c r="AZ795" i="6"/>
  <c r="AY795" i="6"/>
  <c r="AW795" i="6"/>
  <c r="AV795" i="6"/>
  <c r="AU795" i="6"/>
  <c r="AS795" i="6"/>
  <c r="AR795" i="6"/>
  <c r="AQ795" i="6"/>
  <c r="AO795" i="6"/>
  <c r="AN795" i="6"/>
  <c r="AM795" i="6"/>
  <c r="AK795" i="6"/>
  <c r="AI795" i="6"/>
  <c r="BA794" i="6"/>
  <c r="AZ794" i="6"/>
  <c r="AY794" i="6"/>
  <c r="AW794" i="6"/>
  <c r="AV794" i="6"/>
  <c r="AU794" i="6"/>
  <c r="AX794" i="6" s="1"/>
  <c r="AS794" i="6"/>
  <c r="AR794" i="6"/>
  <c r="AQ794" i="6"/>
  <c r="AO794" i="6"/>
  <c r="AN794" i="6"/>
  <c r="AP794" i="6" s="1"/>
  <c r="AM794" i="6"/>
  <c r="AK794" i="6"/>
  <c r="AJ794" i="6"/>
  <c r="AI794" i="6"/>
  <c r="BA793" i="6"/>
  <c r="AZ793" i="6"/>
  <c r="AY793" i="6"/>
  <c r="BB793" i="6" s="1"/>
  <c r="AW793" i="6"/>
  <c r="AX793" i="6" s="1"/>
  <c r="AV793" i="6"/>
  <c r="AU793" i="6"/>
  <c r="AS793" i="6"/>
  <c r="AR793" i="6"/>
  <c r="AQ793" i="6"/>
  <c r="AO793" i="6"/>
  <c r="AN793" i="6"/>
  <c r="AM793" i="6"/>
  <c r="AP793" i="6" s="1"/>
  <c r="AK793" i="6"/>
  <c r="AJ793" i="6"/>
  <c r="AI793" i="6"/>
  <c r="BA792" i="6"/>
  <c r="AZ792" i="6"/>
  <c r="AY792" i="6"/>
  <c r="AW792" i="6"/>
  <c r="AV792" i="6"/>
  <c r="AU792" i="6"/>
  <c r="AS792" i="6"/>
  <c r="AR792" i="6"/>
  <c r="AQ792" i="6"/>
  <c r="AO792" i="6"/>
  <c r="AN792" i="6"/>
  <c r="AP792" i="6" s="1"/>
  <c r="AM792" i="6"/>
  <c r="AK792" i="6"/>
  <c r="AJ792" i="6"/>
  <c r="AI792" i="6"/>
  <c r="BA791" i="6"/>
  <c r="AZ791" i="6"/>
  <c r="BB791" i="6" s="1"/>
  <c r="AY791" i="6"/>
  <c r="AW791" i="6"/>
  <c r="AV791" i="6"/>
  <c r="AU791" i="6"/>
  <c r="AS791" i="6"/>
  <c r="AR791" i="6"/>
  <c r="AQ791" i="6"/>
  <c r="AT791" i="6" s="1"/>
  <c r="AO791" i="6"/>
  <c r="AP791" i="6" s="1"/>
  <c r="AN791" i="6"/>
  <c r="AM791" i="6"/>
  <c r="AK791" i="6"/>
  <c r="AI791" i="6"/>
  <c r="BA790" i="6"/>
  <c r="AZ790" i="6"/>
  <c r="BB790" i="6" s="1"/>
  <c r="AY790" i="6"/>
  <c r="AW790" i="6"/>
  <c r="AV790" i="6"/>
  <c r="AU790" i="6"/>
  <c r="AS790" i="6"/>
  <c r="AR790" i="6"/>
  <c r="AQ790" i="6"/>
  <c r="AT790" i="6" s="1"/>
  <c r="AO790" i="6"/>
  <c r="AN790" i="6"/>
  <c r="AM790" i="6"/>
  <c r="AK790" i="6"/>
  <c r="AJ790" i="6"/>
  <c r="AI790" i="6"/>
  <c r="BA789" i="6"/>
  <c r="BB789" i="6" s="1"/>
  <c r="AZ789" i="6"/>
  <c r="AY789" i="6"/>
  <c r="AW789" i="6"/>
  <c r="AV789" i="6"/>
  <c r="AU789" i="6"/>
  <c r="AS789" i="6"/>
  <c r="AR789" i="6"/>
  <c r="AQ789" i="6"/>
  <c r="AT789" i="6" s="1"/>
  <c r="AO789" i="6"/>
  <c r="AN789" i="6"/>
  <c r="AM789" i="6"/>
  <c r="AK789" i="6"/>
  <c r="AJ789" i="6"/>
  <c r="AI789" i="6"/>
  <c r="AL789" i="6" s="1"/>
  <c r="BA788" i="6"/>
  <c r="AZ788" i="6"/>
  <c r="AY788" i="6"/>
  <c r="AW788" i="6"/>
  <c r="AV788" i="6"/>
  <c r="AU788" i="6"/>
  <c r="AS788" i="6"/>
  <c r="AR788" i="6"/>
  <c r="AQ788" i="6"/>
  <c r="AO788" i="6"/>
  <c r="AN788" i="6"/>
  <c r="AM788" i="6"/>
  <c r="AK788" i="6"/>
  <c r="AJ788" i="6"/>
  <c r="AD771" i="6"/>
  <c r="AC771" i="6"/>
  <c r="AB771" i="6"/>
  <c r="AA771" i="6"/>
  <c r="Z771" i="6"/>
  <c r="Y771" i="6"/>
  <c r="X771" i="6"/>
  <c r="W771" i="6"/>
  <c r="V771" i="6"/>
  <c r="U771" i="6"/>
  <c r="T771" i="6"/>
  <c r="S771" i="6"/>
  <c r="R771" i="6"/>
  <c r="Q771" i="6"/>
  <c r="P771" i="6"/>
  <c r="O771" i="6"/>
  <c r="N771" i="6"/>
  <c r="M771" i="6"/>
  <c r="L771" i="6"/>
  <c r="K771" i="6"/>
  <c r="J771" i="6"/>
  <c r="AD632" i="6"/>
  <c r="AC632" i="6"/>
  <c r="AB632" i="6"/>
  <c r="AA632" i="6"/>
  <c r="Z632" i="6"/>
  <c r="Y632" i="6"/>
  <c r="X632" i="6"/>
  <c r="W632" i="6"/>
  <c r="V632" i="6"/>
  <c r="U632" i="6"/>
  <c r="T632" i="6"/>
  <c r="S632" i="6"/>
  <c r="R632" i="6"/>
  <c r="Q632" i="6"/>
  <c r="P632" i="6"/>
  <c r="O632" i="6"/>
  <c r="N632" i="6"/>
  <c r="M632" i="6"/>
  <c r="Y496" i="6"/>
  <c r="S496" i="6"/>
  <c r="M496" i="6"/>
  <c r="AK495" i="6"/>
  <c r="AJ495" i="6"/>
  <c r="AI495" i="6"/>
  <c r="AK494" i="6"/>
  <c r="AJ494" i="6"/>
  <c r="AI494" i="6"/>
  <c r="AK493" i="6"/>
  <c r="AI493" i="6"/>
  <c r="AL493" i="6" s="1"/>
  <c r="AM493" i="6" s="1"/>
  <c r="AN493" i="6" s="1"/>
  <c r="AJ493" i="6"/>
  <c r="AK492" i="6"/>
  <c r="AL492" i="6" s="1"/>
  <c r="AM492" i="6" s="1"/>
  <c r="AN492" i="6" s="1"/>
  <c r="AJ492" i="6"/>
  <c r="AI492" i="6"/>
  <c r="AK491" i="6"/>
  <c r="AJ491" i="6"/>
  <c r="AL491" i="6" s="1"/>
  <c r="AM491" i="6" s="1"/>
  <c r="AI491" i="6"/>
  <c r="AK490" i="6"/>
  <c r="AJ490" i="6"/>
  <c r="AI490" i="6"/>
  <c r="AK489" i="6"/>
  <c r="AJ489" i="6"/>
  <c r="AL489" i="6" s="1"/>
  <c r="AI489" i="6"/>
  <c r="AK488" i="6"/>
  <c r="AJ488" i="6"/>
  <c r="AI488" i="6"/>
  <c r="AL488" i="6" s="1"/>
  <c r="AM488" i="6" s="1"/>
  <c r="AN488" i="6" s="1"/>
  <c r="AK487" i="6"/>
  <c r="AJ487" i="6"/>
  <c r="AI487" i="6"/>
  <c r="AL487" i="6" s="1"/>
  <c r="AM487" i="6" s="1"/>
  <c r="AN487" i="6" s="1"/>
  <c r="AK486" i="6"/>
  <c r="AL486" i="6" s="1"/>
  <c r="AM486" i="6" s="1"/>
  <c r="AN486" i="6" s="1"/>
  <c r="AJ486" i="6"/>
  <c r="AI486" i="6"/>
  <c r="AK485" i="6"/>
  <c r="AJ485" i="6"/>
  <c r="AI485" i="6"/>
  <c r="AK484" i="6"/>
  <c r="AJ484" i="6"/>
  <c r="AI484" i="6"/>
  <c r="AL484" i="6" s="1"/>
  <c r="AM484" i="6" s="1"/>
  <c r="AN484" i="6" s="1"/>
  <c r="AK483" i="6"/>
  <c r="AJ483" i="6"/>
  <c r="AI483" i="6"/>
  <c r="AK482" i="6"/>
  <c r="AJ482" i="6"/>
  <c r="AI482" i="6"/>
  <c r="AL482" i="6" s="1"/>
  <c r="AK481" i="6"/>
  <c r="AJ481" i="6"/>
  <c r="AI481" i="6"/>
  <c r="AK480" i="6"/>
  <c r="AJ480" i="6"/>
  <c r="AI480" i="6"/>
  <c r="AL480" i="6" s="1"/>
  <c r="AM480" i="6" s="1"/>
  <c r="AN480" i="6" s="1"/>
  <c r="AK479" i="6"/>
  <c r="AJ479" i="6"/>
  <c r="AL479" i="6" s="1"/>
  <c r="AI479" i="6"/>
  <c r="AK478" i="6"/>
  <c r="AL478" i="6" s="1"/>
  <c r="AM478" i="6" s="1"/>
  <c r="AN478" i="6" s="1"/>
  <c r="AJ478" i="6"/>
  <c r="AI478" i="6"/>
  <c r="AK477" i="6"/>
  <c r="AJ477" i="6"/>
  <c r="AL477" i="6" s="1"/>
  <c r="AI477" i="6"/>
  <c r="AK476" i="6"/>
  <c r="AJ476" i="6"/>
  <c r="AI476" i="6"/>
  <c r="AK475" i="6"/>
  <c r="AJ475" i="6"/>
  <c r="AI475" i="6"/>
  <c r="AK474" i="6"/>
  <c r="AJ474" i="6"/>
  <c r="AI474" i="6"/>
  <c r="AL474" i="6" s="1"/>
  <c r="AM474" i="6" s="1"/>
  <c r="AK473" i="6"/>
  <c r="AJ473" i="6"/>
  <c r="AI473" i="6"/>
  <c r="AL473" i="6" s="1"/>
  <c r="AM473" i="6" s="1"/>
  <c r="AK472" i="6"/>
  <c r="AL472" i="6" s="1"/>
  <c r="AM472" i="6" s="1"/>
  <c r="AN472" i="6" s="1"/>
  <c r="AJ472" i="6"/>
  <c r="AI472" i="6"/>
  <c r="AK471" i="6"/>
  <c r="AJ471" i="6"/>
  <c r="AI471" i="6"/>
  <c r="AK470" i="6"/>
  <c r="AJ470" i="6"/>
  <c r="AI470" i="6"/>
  <c r="AK469" i="6"/>
  <c r="AJ469" i="6"/>
  <c r="AI469" i="6"/>
  <c r="AK468" i="6"/>
  <c r="AJ468" i="6"/>
  <c r="AI468" i="6"/>
  <c r="AL468" i="6" s="1"/>
  <c r="AK467" i="6"/>
  <c r="AJ467" i="6"/>
  <c r="AI467" i="6"/>
  <c r="AK466" i="6"/>
  <c r="AJ466" i="6"/>
  <c r="AI466" i="6"/>
  <c r="AL466" i="6" s="1"/>
  <c r="AM466" i="6" s="1"/>
  <c r="AK465" i="6"/>
  <c r="AJ465" i="6"/>
  <c r="AI465" i="6"/>
  <c r="AK464" i="6"/>
  <c r="AJ464" i="6"/>
  <c r="AI464" i="6"/>
  <c r="AK463" i="6"/>
  <c r="AJ463" i="6"/>
  <c r="AL463" i="6" s="1"/>
  <c r="AI463" i="6"/>
  <c r="AK462" i="6"/>
  <c r="AJ462" i="6"/>
  <c r="AI462" i="6"/>
  <c r="AI461" i="6"/>
  <c r="AJ461" i="6"/>
  <c r="AL461" i="6" s="1"/>
  <c r="AM461" i="6" s="1"/>
  <c r="AN461" i="6" s="1"/>
  <c r="AK461" i="6"/>
  <c r="AK460" i="6"/>
  <c r="AJ460" i="6"/>
  <c r="AI460" i="6"/>
  <c r="AK459" i="6"/>
  <c r="AJ459" i="6"/>
  <c r="AI459" i="6"/>
  <c r="AK458" i="6"/>
  <c r="AJ458" i="6"/>
  <c r="AI458" i="6"/>
  <c r="AK457" i="6"/>
  <c r="AJ457" i="6"/>
  <c r="AI457" i="6"/>
  <c r="AK456" i="6"/>
  <c r="AI456" i="6"/>
  <c r="AJ456" i="6"/>
  <c r="AL456" i="6"/>
  <c r="AM456" i="6" s="1"/>
  <c r="AN456" i="6"/>
  <c r="AK455" i="6"/>
  <c r="AJ455" i="6"/>
  <c r="AI455" i="6"/>
  <c r="AL455" i="6" s="1"/>
  <c r="AK454" i="6"/>
  <c r="AJ454" i="6"/>
  <c r="AI454" i="6"/>
  <c r="AK453" i="6"/>
  <c r="AJ453" i="6"/>
  <c r="AI453" i="6"/>
  <c r="AK452" i="6"/>
  <c r="AJ452" i="6"/>
  <c r="AI452" i="6"/>
  <c r="AK451" i="6"/>
  <c r="AJ451" i="6"/>
  <c r="AL451" i="6" s="1"/>
  <c r="AM451" i="6" s="1"/>
  <c r="AN451" i="6" s="1"/>
  <c r="AI451" i="6"/>
  <c r="AK450" i="6"/>
  <c r="AJ450" i="6"/>
  <c r="AI450" i="6"/>
  <c r="AK449" i="6"/>
  <c r="AJ449" i="6"/>
  <c r="AI449" i="6"/>
  <c r="AK448" i="6"/>
  <c r="AI448" i="6"/>
  <c r="AL448" i="6" s="1"/>
  <c r="AM448" i="6" s="1"/>
  <c r="AN448" i="6" s="1"/>
  <c r="AJ448" i="6"/>
  <c r="AK447" i="6"/>
  <c r="AJ447" i="6"/>
  <c r="AI447" i="6"/>
  <c r="AK446" i="6"/>
  <c r="AL446" i="6" s="1"/>
  <c r="AM446" i="6" s="1"/>
  <c r="AJ446" i="6"/>
  <c r="AI446" i="6"/>
  <c r="AK445" i="6"/>
  <c r="AJ445" i="6"/>
  <c r="AI445" i="6"/>
  <c r="AK444" i="6"/>
  <c r="AJ444" i="6"/>
  <c r="AI444" i="6"/>
  <c r="AL444" i="6" s="1"/>
  <c r="AM444" i="6" s="1"/>
  <c r="AK443" i="6"/>
  <c r="AJ443" i="6"/>
  <c r="AI443" i="6"/>
  <c r="AL443" i="6" s="1"/>
  <c r="AM443" i="6" s="1"/>
  <c r="AN443" i="6" s="1"/>
  <c r="AK442" i="6"/>
  <c r="AJ442" i="6"/>
  <c r="AI442" i="6"/>
  <c r="AK441" i="6"/>
  <c r="AJ441" i="6"/>
  <c r="AI441" i="6"/>
  <c r="AK440" i="6"/>
  <c r="AI440" i="6"/>
  <c r="AL440" i="6" s="1"/>
  <c r="AM440" i="6" s="1"/>
  <c r="AJ440" i="6"/>
  <c r="AN440" i="6"/>
  <c r="AK439" i="6"/>
  <c r="AJ439" i="6"/>
  <c r="AL439" i="6" s="1"/>
  <c r="AM439" i="6" s="1"/>
  <c r="AN439" i="6" s="1"/>
  <c r="AI439" i="6"/>
  <c r="AK438" i="6"/>
  <c r="AJ438" i="6"/>
  <c r="AI438" i="6"/>
  <c r="AL438" i="6" s="1"/>
  <c r="AM438" i="6" s="1"/>
  <c r="AK437" i="6"/>
  <c r="AJ437" i="6"/>
  <c r="AI437" i="6"/>
  <c r="AK436" i="6"/>
  <c r="AJ436" i="6"/>
  <c r="AI436" i="6"/>
  <c r="AK435" i="6"/>
  <c r="AJ435" i="6"/>
  <c r="AI435" i="6"/>
  <c r="AL435" i="6"/>
  <c r="AM435" i="6" s="1"/>
  <c r="AN435" i="6" s="1"/>
  <c r="AK434" i="6"/>
  <c r="AJ434" i="6"/>
  <c r="AI434" i="6"/>
  <c r="AL434" i="6" s="1"/>
  <c r="AK433" i="6"/>
  <c r="AJ433" i="6"/>
  <c r="AI433" i="6"/>
  <c r="AK432" i="6"/>
  <c r="AI432" i="6"/>
  <c r="AJ432" i="6"/>
  <c r="AL432" i="6" s="1"/>
  <c r="AM432" i="6"/>
  <c r="AN432" i="6"/>
  <c r="AK431" i="6"/>
  <c r="AJ431" i="6"/>
  <c r="AI431" i="6"/>
  <c r="AK430" i="6"/>
  <c r="AJ430" i="6"/>
  <c r="AI430" i="6"/>
  <c r="AL430" i="6" s="1"/>
  <c r="AM430" i="6" s="1"/>
  <c r="AN430" i="6" s="1"/>
  <c r="AK429" i="6"/>
  <c r="AL429" i="6" s="1"/>
  <c r="AJ429" i="6"/>
  <c r="AI429" i="6"/>
  <c r="AK428" i="6"/>
  <c r="AJ428" i="6"/>
  <c r="AL428" i="6" s="1"/>
  <c r="AM428" i="6" s="1"/>
  <c r="AN428" i="6" s="1"/>
  <c r="AI428" i="6"/>
  <c r="AK427" i="6"/>
  <c r="AJ427" i="6"/>
  <c r="AI427" i="6"/>
  <c r="AL427" i="6"/>
  <c r="AM427" i="6" s="1"/>
  <c r="AN427" i="6" s="1"/>
  <c r="AK426" i="6"/>
  <c r="AJ426" i="6"/>
  <c r="AI426" i="6"/>
  <c r="AL426" i="6" s="1"/>
  <c r="AK425" i="6"/>
  <c r="AL425" i="6" s="1"/>
  <c r="AJ425" i="6"/>
  <c r="AI425" i="6"/>
  <c r="AK424" i="6"/>
  <c r="AI424" i="6"/>
  <c r="AJ424" i="6"/>
  <c r="AK423" i="6"/>
  <c r="AL423" i="6" s="1"/>
  <c r="AM423" i="6" s="1"/>
  <c r="AN423" i="6" s="1"/>
  <c r="AJ423" i="6"/>
  <c r="AI423" i="6"/>
  <c r="AK422" i="6"/>
  <c r="AJ422" i="6"/>
  <c r="AI422" i="6"/>
  <c r="AK421" i="6"/>
  <c r="AJ421" i="6"/>
  <c r="AI421" i="6"/>
  <c r="AL421" i="6" s="1"/>
  <c r="AM421" i="6" s="1"/>
  <c r="AN421" i="6" s="1"/>
  <c r="AK420" i="6"/>
  <c r="AJ420" i="6"/>
  <c r="AI420" i="6"/>
  <c r="AL420" i="6" s="1"/>
  <c r="AM420" i="6" s="1"/>
  <c r="AN420" i="6" s="1"/>
  <c r="AK419" i="6"/>
  <c r="AJ419" i="6"/>
  <c r="AI419" i="6"/>
  <c r="AL419" i="6" s="1"/>
  <c r="AM419" i="6" s="1"/>
  <c r="AN419" i="6"/>
  <c r="AK418" i="6"/>
  <c r="AL418" i="6" s="1"/>
  <c r="AM418" i="6" s="1"/>
  <c r="AN418" i="6" s="1"/>
  <c r="AJ418" i="6"/>
  <c r="AI418" i="6"/>
  <c r="AK417" i="6"/>
  <c r="AJ417" i="6"/>
  <c r="AI417" i="6"/>
  <c r="AK416" i="6"/>
  <c r="AI416" i="6"/>
  <c r="AJ416" i="6"/>
  <c r="AL416" i="6"/>
  <c r="AM416" i="6" s="1"/>
  <c r="AN416" i="6" s="1"/>
  <c r="AK415" i="6"/>
  <c r="AJ415" i="6"/>
  <c r="AI415" i="6"/>
  <c r="AL415" i="6" s="1"/>
  <c r="AM415" i="6" s="1"/>
  <c r="AN415" i="6" s="1"/>
  <c r="AK414" i="6"/>
  <c r="AL414" i="6" s="1"/>
  <c r="AM414" i="6" s="1"/>
  <c r="AN414" i="6" s="1"/>
  <c r="AJ414" i="6"/>
  <c r="AI414" i="6"/>
  <c r="AK413" i="6"/>
  <c r="AJ413" i="6"/>
  <c r="AI413" i="6"/>
  <c r="AK412" i="6"/>
  <c r="AJ412" i="6"/>
  <c r="AI412" i="6"/>
  <c r="AL412" i="6" s="1"/>
  <c r="AM412" i="6" s="1"/>
  <c r="AN412" i="6" s="1"/>
  <c r="AK411" i="6"/>
  <c r="AJ411" i="6"/>
  <c r="AI411" i="6"/>
  <c r="AL411" i="6"/>
  <c r="AM411" i="6"/>
  <c r="AN411" i="6"/>
  <c r="AK410" i="6"/>
  <c r="AJ410" i="6"/>
  <c r="AI410" i="6"/>
  <c r="AK409" i="6"/>
  <c r="AJ409" i="6"/>
  <c r="AI409" i="6"/>
  <c r="AL409" i="6" s="1"/>
  <c r="AK408" i="6"/>
  <c r="AI408" i="6"/>
  <c r="AL408" i="6" s="1"/>
  <c r="AM408" i="6" s="1"/>
  <c r="AN408" i="6" s="1"/>
  <c r="AJ408" i="6"/>
  <c r="AK407" i="6"/>
  <c r="AJ407" i="6"/>
  <c r="AI407" i="6"/>
  <c r="AK406" i="6"/>
  <c r="AJ406" i="6"/>
  <c r="AI406" i="6"/>
  <c r="AL406" i="6" s="1"/>
  <c r="AK405" i="6"/>
  <c r="AJ405" i="6"/>
  <c r="AL405" i="6" s="1"/>
  <c r="AM405" i="6" s="1"/>
  <c r="AI405" i="6"/>
  <c r="AK404" i="6"/>
  <c r="AJ404" i="6"/>
  <c r="AL404" i="6" s="1"/>
  <c r="AM404" i="6" s="1"/>
  <c r="AN404" i="6" s="1"/>
  <c r="AI404" i="6"/>
  <c r="AK403" i="6"/>
  <c r="AJ403" i="6"/>
  <c r="AI403" i="6"/>
  <c r="AL403" i="6" s="1"/>
  <c r="AM403" i="6" s="1"/>
  <c r="AN403" i="6" s="1"/>
  <c r="AK402" i="6"/>
  <c r="AJ402" i="6"/>
  <c r="AI402" i="6"/>
  <c r="AK401" i="6"/>
  <c r="AJ401" i="6"/>
  <c r="AI401" i="6"/>
  <c r="AL401" i="6" s="1"/>
  <c r="AM401" i="6" s="1"/>
  <c r="AK400" i="6"/>
  <c r="AI400" i="6"/>
  <c r="AJ400" i="6"/>
  <c r="AK399" i="6"/>
  <c r="AJ399" i="6"/>
  <c r="AI399" i="6"/>
  <c r="AK398" i="6"/>
  <c r="AJ398" i="6"/>
  <c r="AI398" i="6"/>
  <c r="AL398" i="6" s="1"/>
  <c r="AM398" i="6" s="1"/>
  <c r="AN398" i="6" s="1"/>
  <c r="AK397" i="6"/>
  <c r="AJ397" i="6"/>
  <c r="AI397" i="6"/>
  <c r="AL397" i="6" s="1"/>
  <c r="AK396" i="6"/>
  <c r="AJ396" i="6"/>
  <c r="AI396" i="6"/>
  <c r="AK395" i="6"/>
  <c r="AJ395" i="6"/>
  <c r="AL395" i="6" s="1"/>
  <c r="AM395" i="6" s="1"/>
  <c r="AN395" i="6" s="1"/>
  <c r="AI395" i="6"/>
  <c r="AK394" i="6"/>
  <c r="AJ394" i="6"/>
  <c r="AL394" i="6" s="1"/>
  <c r="AM394" i="6" s="1"/>
  <c r="AN394" i="6" s="1"/>
  <c r="AI394" i="6"/>
  <c r="AK393" i="6"/>
  <c r="AJ393" i="6"/>
  <c r="AI393" i="6"/>
  <c r="AK392" i="6"/>
  <c r="AI392" i="6"/>
  <c r="AL392" i="6" s="1"/>
  <c r="AM392" i="6" s="1"/>
  <c r="AN392" i="6" s="1"/>
  <c r="AJ392" i="6"/>
  <c r="AK391" i="6"/>
  <c r="AJ391" i="6"/>
  <c r="AI391" i="6"/>
  <c r="AL391" i="6" s="1"/>
  <c r="AM391" i="6" s="1"/>
  <c r="AN391" i="6" s="1"/>
  <c r="AK390" i="6"/>
  <c r="AJ390" i="6"/>
  <c r="AI390" i="6"/>
  <c r="AL390" i="6" s="1"/>
  <c r="AK389" i="6"/>
  <c r="AJ389" i="6"/>
  <c r="AI389" i="6"/>
  <c r="AK388" i="6"/>
  <c r="AJ388" i="6"/>
  <c r="AI388" i="6"/>
  <c r="AL388" i="6" s="1"/>
  <c r="AM388" i="6" s="1"/>
  <c r="AN388" i="6" s="1"/>
  <c r="AK387" i="6"/>
  <c r="AJ387" i="6"/>
  <c r="AI387" i="6"/>
  <c r="AL387" i="6" s="1"/>
  <c r="AM387" i="6"/>
  <c r="AN387" i="6" s="1"/>
  <c r="AK386" i="6"/>
  <c r="AJ386" i="6"/>
  <c r="AI386" i="6"/>
  <c r="AL386" i="6" s="1"/>
  <c r="AM386" i="6" s="1"/>
  <c r="AN386" i="6" s="1"/>
  <c r="AK385" i="6"/>
  <c r="AJ385" i="6"/>
  <c r="AI385" i="6"/>
  <c r="AL385" i="6" s="1"/>
  <c r="AM385" i="6" s="1"/>
  <c r="AN385" i="6" s="1"/>
  <c r="AK384" i="6"/>
  <c r="AI384" i="6"/>
  <c r="AL384" i="6" s="1"/>
  <c r="AM384" i="6" s="1"/>
  <c r="AJ384" i="6"/>
  <c r="AN384" i="6"/>
  <c r="AK383" i="6"/>
  <c r="AJ383" i="6"/>
  <c r="AL383" i="6" s="1"/>
  <c r="AM383" i="6" s="1"/>
  <c r="AI383" i="6"/>
  <c r="AK382" i="6"/>
  <c r="AJ382" i="6"/>
  <c r="AL382" i="6" s="1"/>
  <c r="AI382" i="6"/>
  <c r="AK381" i="6"/>
  <c r="AJ381" i="6"/>
  <c r="AI381" i="6"/>
  <c r="AL381" i="6" s="1"/>
  <c r="AM381" i="6" s="1"/>
  <c r="AN381" i="6" s="1"/>
  <c r="AK380" i="6"/>
  <c r="AL380" i="6" s="1"/>
  <c r="AM380" i="6" s="1"/>
  <c r="AN380" i="6" s="1"/>
  <c r="AJ380" i="6"/>
  <c r="AI380" i="6"/>
  <c r="AK379" i="6"/>
  <c r="AJ379" i="6"/>
  <c r="AL379" i="6" s="1"/>
  <c r="AM379" i="6" s="1"/>
  <c r="AN379" i="6" s="1"/>
  <c r="AI379" i="6"/>
  <c r="AK378" i="6"/>
  <c r="AJ378" i="6"/>
  <c r="AI378" i="6"/>
  <c r="AK377" i="6"/>
  <c r="AJ377" i="6"/>
  <c r="AI377" i="6"/>
  <c r="Y362" i="6"/>
  <c r="S362" i="6"/>
  <c r="Z326" i="5"/>
  <c r="X326" i="5"/>
  <c r="V326" i="5"/>
  <c r="T326" i="5"/>
  <c r="R326" i="5"/>
  <c r="P326" i="5"/>
  <c r="N326" i="5"/>
  <c r="L326" i="5"/>
  <c r="J326" i="5"/>
  <c r="AP1566" i="6"/>
  <c r="AX1566" i="6"/>
  <c r="AL1838" i="6"/>
  <c r="AP1838" i="6"/>
  <c r="AT1838" i="6"/>
  <c r="AT1839" i="6"/>
  <c r="AX1840" i="6"/>
  <c r="AX1841" i="6"/>
  <c r="AP1842" i="6"/>
  <c r="AT1842" i="6"/>
  <c r="AX1842" i="6"/>
  <c r="AP1844" i="6"/>
  <c r="AP1846" i="6"/>
  <c r="AT1846" i="6"/>
  <c r="AP1847" i="6"/>
  <c r="AX1847" i="6"/>
  <c r="AX1848" i="6"/>
  <c r="AX1849" i="6"/>
  <c r="AX1850" i="6"/>
  <c r="AL1851" i="6"/>
  <c r="AP1851" i="6"/>
  <c r="AT1852" i="6"/>
  <c r="AP1853" i="6"/>
  <c r="AP1854" i="6"/>
  <c r="AX1854" i="6"/>
  <c r="AT1855" i="6"/>
  <c r="AX1855" i="6"/>
  <c r="AX1856" i="6"/>
  <c r="AP1857" i="6"/>
  <c r="AL1858" i="6"/>
  <c r="AP1858" i="6"/>
  <c r="AL1859" i="6"/>
  <c r="AP1859" i="6"/>
  <c r="AT1859" i="6"/>
  <c r="AX1859" i="6"/>
  <c r="AP1860" i="6"/>
  <c r="AX1860" i="6"/>
  <c r="AT1861" i="6"/>
  <c r="AT1862" i="6"/>
  <c r="AL1863" i="6"/>
  <c r="AX1863" i="6"/>
  <c r="AP1864" i="6"/>
  <c r="AL1865" i="6"/>
  <c r="AL1866" i="6"/>
  <c r="AT1866" i="6"/>
  <c r="AX1866" i="6"/>
  <c r="AP1867" i="6"/>
  <c r="AX1867" i="6"/>
  <c r="AT1868" i="6"/>
  <c r="AT1869" i="6"/>
  <c r="AT1870" i="6"/>
  <c r="AX1870" i="6"/>
  <c r="AP1871" i="6"/>
  <c r="AL1872" i="6"/>
  <c r="AL1873" i="6"/>
  <c r="AP1873" i="6"/>
  <c r="AT1873" i="6"/>
  <c r="AP1874" i="6"/>
  <c r="AT1874" i="6"/>
  <c r="AX1874" i="6"/>
  <c r="AL1875" i="6"/>
  <c r="AT1875" i="6"/>
  <c r="AT1876" i="6"/>
  <c r="AL1877" i="6"/>
  <c r="AX1877" i="6"/>
  <c r="AL1878" i="6"/>
  <c r="AP1878" i="6"/>
  <c r="AL1879" i="6"/>
  <c r="AP1880" i="6"/>
  <c r="AP1881" i="6"/>
  <c r="AX1881" i="6"/>
  <c r="AP1882" i="6"/>
  <c r="AT1882" i="6"/>
  <c r="AX1882" i="6"/>
  <c r="AL1883" i="6"/>
  <c r="AX1883" i="6"/>
  <c r="AX1884" i="6"/>
  <c r="AP1885" i="6"/>
  <c r="AP1886" i="6"/>
  <c r="AT1886" i="6"/>
  <c r="AP1887" i="6"/>
  <c r="AX1887" i="6"/>
  <c r="AT1888" i="6"/>
  <c r="AX1888" i="6"/>
  <c r="AT1889" i="6"/>
  <c r="AX1889" i="6"/>
  <c r="AP1891" i="6"/>
  <c r="BK1891" i="6" s="1"/>
  <c r="BL1891" i="6" s="1"/>
  <c r="AT1891" i="6"/>
  <c r="AX1891" i="6"/>
  <c r="AL1892" i="6"/>
  <c r="AP1892" i="6"/>
  <c r="AL1893" i="6"/>
  <c r="AP1893" i="6"/>
  <c r="AT1893" i="6"/>
  <c r="AL1894" i="6"/>
  <c r="AT1894" i="6"/>
  <c r="AP1895" i="6"/>
  <c r="AT1895" i="6"/>
  <c r="AX1895" i="6"/>
  <c r="AT1896" i="6"/>
  <c r="AX1896" i="6"/>
  <c r="AT1897" i="6"/>
  <c r="AX1897" i="6"/>
  <c r="AX1898" i="6"/>
  <c r="AX1899" i="6"/>
  <c r="AP1900" i="6"/>
  <c r="AP1902" i="6"/>
  <c r="AT1902" i="6"/>
  <c r="AP1903" i="6"/>
  <c r="AT1903" i="6"/>
  <c r="AP1904" i="6"/>
  <c r="AT1904" i="6"/>
  <c r="AX1904" i="6"/>
  <c r="AT1905" i="6"/>
  <c r="AX1905" i="6"/>
  <c r="AX1906" i="6"/>
  <c r="AP1907" i="6"/>
  <c r="AP1908" i="6"/>
  <c r="AP1909" i="6"/>
  <c r="AT1909" i="6"/>
  <c r="AP1910" i="6"/>
  <c r="AT1910" i="6"/>
  <c r="AX1910" i="6"/>
  <c r="AP1911" i="6"/>
  <c r="AT1911" i="6"/>
  <c r="AX1911" i="6"/>
  <c r="AT1912" i="6"/>
  <c r="AX1912" i="6"/>
  <c r="AT1913" i="6"/>
  <c r="AX1913" i="6"/>
  <c r="AX1914" i="6"/>
  <c r="AP1915" i="6"/>
  <c r="AX1915" i="6"/>
  <c r="AP1916" i="6"/>
  <c r="AP1917" i="6"/>
  <c r="AT1917" i="6"/>
  <c r="AP1918" i="6"/>
  <c r="AT1918" i="6"/>
  <c r="AP1919" i="6"/>
  <c r="AT1919" i="6"/>
  <c r="AX1919" i="6"/>
  <c r="AT1920" i="6"/>
  <c r="AX1920" i="6"/>
  <c r="AT1921" i="6"/>
  <c r="AX1921" i="6"/>
  <c r="AX1922" i="6"/>
  <c r="AP1923" i="6"/>
  <c r="AX1923" i="6"/>
  <c r="AP1924" i="6"/>
  <c r="AT1924" i="6"/>
  <c r="AP1925" i="6"/>
  <c r="AT1925" i="6"/>
  <c r="AP1926" i="6"/>
  <c r="AT1926" i="6"/>
  <c r="AX1926" i="6"/>
  <c r="AT1927" i="6"/>
  <c r="AX1927" i="6"/>
  <c r="AT1928" i="6"/>
  <c r="AX1928" i="6"/>
  <c r="AX1929" i="6"/>
  <c r="AP1930" i="6"/>
  <c r="AP1931" i="6"/>
  <c r="AP1932" i="6"/>
  <c r="AT1932" i="6"/>
  <c r="AX1932" i="6"/>
  <c r="AP1933" i="6"/>
  <c r="AT1933" i="6"/>
  <c r="AX1933" i="6"/>
  <c r="AT1934" i="6"/>
  <c r="AX1934" i="6"/>
  <c r="AT1935" i="6"/>
  <c r="AX1935" i="6"/>
  <c r="AT1936" i="6"/>
  <c r="AX1936" i="6"/>
  <c r="AP1937" i="6"/>
  <c r="AL1938" i="6"/>
  <c r="AP1938" i="6"/>
  <c r="AP1939" i="6"/>
  <c r="AT1939" i="6"/>
  <c r="AP1940" i="6"/>
  <c r="AT1940" i="6"/>
  <c r="AX1940" i="6"/>
  <c r="AP1941" i="6"/>
  <c r="AT1941" i="6"/>
  <c r="AX1941" i="6"/>
  <c r="AT1942" i="6"/>
  <c r="AX1942" i="6"/>
  <c r="AL1943" i="6"/>
  <c r="AX1943" i="6"/>
  <c r="AP1944" i="6"/>
  <c r="AX1944" i="6"/>
  <c r="AL1945" i="6"/>
  <c r="AP1945" i="6"/>
  <c r="AL1946" i="6"/>
  <c r="AP1946" i="6"/>
  <c r="AT1946" i="6"/>
  <c r="AP1947" i="6"/>
  <c r="AT1947" i="6"/>
  <c r="AX1947" i="6"/>
  <c r="AP1948" i="6"/>
  <c r="AT1948" i="6"/>
  <c r="AX1948" i="6"/>
  <c r="AP1949" i="6"/>
  <c r="AT1949" i="6"/>
  <c r="AX1949" i="6"/>
  <c r="AX1950" i="6"/>
  <c r="AL1951" i="6"/>
  <c r="AP1951" i="6"/>
  <c r="AL1952" i="6"/>
  <c r="AP1952" i="6"/>
  <c r="AT1952" i="6"/>
  <c r="AP1953" i="6"/>
  <c r="AT1953" i="6"/>
  <c r="AT1954" i="6"/>
  <c r="AX1954" i="6"/>
  <c r="AP1955" i="6"/>
  <c r="AT1955" i="6"/>
  <c r="AX1955" i="6"/>
  <c r="AX2107" i="6"/>
  <c r="AP2108" i="6"/>
  <c r="AT2108" i="6"/>
  <c r="AX2108" i="6"/>
  <c r="AP2109" i="6"/>
  <c r="AT2109" i="6"/>
  <c r="AX2109" i="6"/>
  <c r="AP2110" i="6"/>
  <c r="AT2110" i="6"/>
  <c r="AX2110" i="6"/>
  <c r="AP2111" i="6"/>
  <c r="AT2111" i="6"/>
  <c r="AX2111" i="6"/>
  <c r="AL2112" i="6"/>
  <c r="AP2112" i="6"/>
  <c r="AT2112" i="6"/>
  <c r="AX2112" i="6"/>
  <c r="AP2113" i="6"/>
  <c r="AT2113" i="6"/>
  <c r="AX2113" i="6"/>
  <c r="AL2114" i="6"/>
  <c r="AP2114" i="6"/>
  <c r="AT2114" i="6"/>
  <c r="AX2114" i="6"/>
  <c r="AP2115" i="6"/>
  <c r="AT2115" i="6"/>
  <c r="AX2115" i="6"/>
  <c r="AL2116" i="6"/>
  <c r="AP2116" i="6"/>
  <c r="AT2116" i="6"/>
  <c r="AX2116" i="6"/>
  <c r="AP2117" i="6"/>
  <c r="AT2117" i="6"/>
  <c r="AX2117" i="6"/>
  <c r="AL2118" i="6"/>
  <c r="AP2118" i="6"/>
  <c r="AT2118" i="6"/>
  <c r="AX2118" i="6"/>
  <c r="AP2119" i="6"/>
  <c r="AT2119" i="6"/>
  <c r="AX2119" i="6"/>
  <c r="AL2120" i="6"/>
  <c r="AP2120" i="6"/>
  <c r="AT2120" i="6"/>
  <c r="AX2120" i="6"/>
  <c r="AP2121" i="6"/>
  <c r="AT2121" i="6"/>
  <c r="AX2121" i="6"/>
  <c r="AP2122" i="6"/>
  <c r="AT2122" i="6"/>
  <c r="AX2122" i="6"/>
  <c r="AP2123" i="6"/>
  <c r="AT2123" i="6"/>
  <c r="AX2123" i="6"/>
  <c r="AP2124" i="6"/>
  <c r="AT2124" i="6"/>
  <c r="AX2124" i="6"/>
  <c r="AP2125" i="6"/>
  <c r="AT2125" i="6"/>
  <c r="AX2125" i="6"/>
  <c r="AP2126" i="6"/>
  <c r="AT2126" i="6"/>
  <c r="AX2126" i="6"/>
  <c r="AP2127" i="6"/>
  <c r="AT2127" i="6"/>
  <c r="AX2127" i="6"/>
  <c r="AL2128" i="6"/>
  <c r="AP2128" i="6"/>
  <c r="AT2128" i="6"/>
  <c r="AX2128" i="6"/>
  <c r="AP2129" i="6"/>
  <c r="AT2129" i="6"/>
  <c r="AX2129" i="6"/>
  <c r="AP2130" i="6"/>
  <c r="AT2130" i="6"/>
  <c r="AX2130" i="6"/>
  <c r="AP2131" i="6"/>
  <c r="AT2131" i="6"/>
  <c r="AL377" i="6"/>
  <c r="AM377" i="6"/>
  <c r="AN377" i="6" s="1"/>
  <c r="AL378" i="6"/>
  <c r="AM378" i="6"/>
  <c r="AM382" i="6"/>
  <c r="AN382" i="6" s="1"/>
  <c r="AM390" i="6"/>
  <c r="AL396" i="6"/>
  <c r="AM396" i="6" s="1"/>
  <c r="AN396" i="6" s="1"/>
  <c r="AM397" i="6"/>
  <c r="AL399" i="6"/>
  <c r="AM399" i="6" s="1"/>
  <c r="AN399" i="6" s="1"/>
  <c r="AM406" i="6"/>
  <c r="AM409" i="6"/>
  <c r="AL410" i="6"/>
  <c r="AM410" i="6" s="1"/>
  <c r="AN410" i="6" s="1"/>
  <c r="AL413" i="6"/>
  <c r="AM413" i="6" s="1"/>
  <c r="AN413" i="6" s="1"/>
  <c r="AL417" i="6"/>
  <c r="AM417" i="6" s="1"/>
  <c r="AL422" i="6"/>
  <c r="AM422" i="6"/>
  <c r="AM425" i="6"/>
  <c r="AM426" i="6"/>
  <c r="AM429" i="6"/>
  <c r="AN429" i="6" s="1"/>
  <c r="AL431" i="6"/>
  <c r="AM431" i="6" s="1"/>
  <c r="AN431" i="6" s="1"/>
  <c r="AM434" i="6"/>
  <c r="AN434" i="6" s="1"/>
  <c r="AL436" i="6"/>
  <c r="AM436" i="6"/>
  <c r="AL441" i="6"/>
  <c r="AM441" i="6" s="1"/>
  <c r="AL442" i="6"/>
  <c r="AM442" i="6"/>
  <c r="AN442" i="6" s="1"/>
  <c r="AL445" i="6"/>
  <c r="AM445" i="6"/>
  <c r="AN445" i="6" s="1"/>
  <c r="AL450" i="6"/>
  <c r="AM450" i="6"/>
  <c r="AL454" i="6"/>
  <c r="AM454" i="6"/>
  <c r="AN454" i="6" s="1"/>
  <c r="AM455" i="6"/>
  <c r="AN455" i="6" s="1"/>
  <c r="AL457" i="6"/>
  <c r="AM457" i="6"/>
  <c r="AN457" i="6" s="1"/>
  <c r="AL459" i="6"/>
  <c r="AM459" i="6" s="1"/>
  <c r="AN459" i="6" s="1"/>
  <c r="AM463" i="6"/>
  <c r="AN463" i="6" s="1"/>
  <c r="AL465" i="6"/>
  <c r="AM465" i="6" s="1"/>
  <c r="AL467" i="6"/>
  <c r="AM467" i="6" s="1"/>
  <c r="AN467" i="6" s="1"/>
  <c r="AM468" i="6"/>
  <c r="AN468" i="6" s="1"/>
  <c r="AL471" i="6"/>
  <c r="AM471" i="6"/>
  <c r="AN471" i="6" s="1"/>
  <c r="AL475" i="6"/>
  <c r="AM475" i="6" s="1"/>
  <c r="AN475" i="6" s="1"/>
  <c r="AM477" i="6"/>
  <c r="AN477" i="6" s="1"/>
  <c r="AM479" i="6"/>
  <c r="AL481" i="6"/>
  <c r="AM481" i="6"/>
  <c r="AN481" i="6" s="1"/>
  <c r="AM482" i="6"/>
  <c r="AN482" i="6" s="1"/>
  <c r="AL485" i="6"/>
  <c r="AM485" i="6"/>
  <c r="AN485" i="6" s="1"/>
  <c r="AM489" i="6"/>
  <c r="AN489" i="6" s="1"/>
  <c r="AL494" i="6"/>
  <c r="AM494" i="6"/>
  <c r="AN494" i="6" s="1"/>
  <c r="AL495" i="6"/>
  <c r="AM495" i="6" s="1"/>
  <c r="AL788" i="6"/>
  <c r="AP788" i="6"/>
  <c r="AT788" i="6"/>
  <c r="AT908" i="6" s="1"/>
  <c r="AX788" i="6"/>
  <c r="BB788" i="6"/>
  <c r="AL914" i="6"/>
  <c r="AX914" i="6"/>
  <c r="BB914" i="6"/>
  <c r="BF914" i="6"/>
  <c r="BB1177" i="6"/>
  <c r="BB1441" i="6"/>
  <c r="AL1442" i="6"/>
  <c r="AT1568" i="6"/>
  <c r="AX1568" i="6"/>
  <c r="AL1569" i="6"/>
  <c r="AT1569" i="6"/>
  <c r="AX1569" i="6"/>
  <c r="BB1444" i="6"/>
  <c r="AT1570" i="6"/>
  <c r="BB1445" i="6"/>
  <c r="AL1571" i="6"/>
  <c r="AP1571" i="6"/>
  <c r="AT1571" i="6"/>
  <c r="AX1571" i="6"/>
  <c r="BB1571" i="6"/>
  <c r="AL1446" i="6"/>
  <c r="AT1446" i="6"/>
  <c r="AT1572" i="6"/>
  <c r="AT1447" i="6"/>
  <c r="AL1573" i="6"/>
  <c r="AP1573" i="6"/>
  <c r="AX1573" i="6"/>
  <c r="AP1448" i="6"/>
  <c r="AL1574" i="6"/>
  <c r="AP1574" i="6"/>
  <c r="AX1449" i="6"/>
  <c r="AL1575" i="6"/>
  <c r="AP1575" i="6"/>
  <c r="AT1575" i="6"/>
  <c r="AX1575" i="6"/>
  <c r="AL1450" i="6"/>
  <c r="AL1576" i="6"/>
  <c r="AP1576" i="6"/>
  <c r="AT1576" i="6"/>
  <c r="AP1451" i="6"/>
  <c r="AT1451" i="6"/>
  <c r="AL1577" i="6"/>
  <c r="BB1577" i="6"/>
  <c r="AX1452" i="6"/>
  <c r="AP1578" i="6"/>
  <c r="AX1578" i="6"/>
  <c r="BB1578" i="6"/>
  <c r="AL1454" i="6"/>
  <c r="AT1580" i="6"/>
  <c r="BB1580" i="6"/>
  <c r="AT1581" i="6"/>
  <c r="AX1581" i="6"/>
  <c r="BB1581" i="6"/>
  <c r="AP1456" i="6"/>
  <c r="AT1582" i="6"/>
  <c r="AP1583" i="6"/>
  <c r="AT1583" i="6"/>
  <c r="AX1583" i="6"/>
  <c r="AL1458" i="6"/>
  <c r="AX1458" i="6"/>
  <c r="AL1584" i="6"/>
  <c r="AP1584" i="6"/>
  <c r="AT1584" i="6"/>
  <c r="AT1459" i="6"/>
  <c r="BB1585" i="6"/>
  <c r="AL1586" i="6"/>
  <c r="AP1586" i="6"/>
  <c r="BB1586" i="6"/>
  <c r="BB1461" i="6"/>
  <c r="AP1587" i="6"/>
  <c r="BB1587" i="6"/>
  <c r="AL1589" i="6"/>
  <c r="AP1589" i="6"/>
  <c r="AT1589" i="6"/>
  <c r="AX1589" i="6"/>
  <c r="BB1589" i="6"/>
  <c r="AT1590" i="6"/>
  <c r="AT1591" i="6"/>
  <c r="AL1592" i="6"/>
  <c r="AP1592" i="6"/>
  <c r="AT1592" i="6"/>
  <c r="AL1593" i="6"/>
  <c r="AP1593" i="6"/>
  <c r="AX1468" i="6"/>
  <c r="AL1594" i="6"/>
  <c r="BB1594" i="6"/>
  <c r="AL1469" i="6"/>
  <c r="AP1595" i="6"/>
  <c r="AX1595" i="6"/>
  <c r="BB1595" i="6"/>
  <c r="BB1470" i="6"/>
  <c r="AL1596" i="6"/>
  <c r="AX1471" i="6"/>
  <c r="BB1471" i="6"/>
  <c r="AT1597" i="6"/>
  <c r="AX1597" i="6"/>
  <c r="BB1597" i="6"/>
  <c r="AX1472" i="6"/>
  <c r="BB1472" i="6"/>
  <c r="AL1598" i="6"/>
  <c r="AT1598" i="6"/>
  <c r="AX1473" i="6"/>
  <c r="BB1473" i="6"/>
  <c r="AP1599" i="6"/>
  <c r="AT1599" i="6"/>
  <c r="AX1599" i="6"/>
  <c r="AT1474" i="6"/>
  <c r="AX1474" i="6"/>
  <c r="AP1600" i="6"/>
  <c r="AT1600" i="6"/>
  <c r="AX1600" i="6"/>
  <c r="AT1475" i="6"/>
  <c r="AP1601" i="6"/>
  <c r="AL1602" i="6"/>
  <c r="AP1602" i="6"/>
  <c r="AT1602" i="6"/>
  <c r="BB1602" i="6"/>
  <c r="AP1477" i="6"/>
  <c r="AL1603" i="6"/>
  <c r="AP1603" i="6"/>
  <c r="AL1478" i="6"/>
  <c r="BB1478" i="6"/>
  <c r="AL1604" i="6"/>
  <c r="AX1604" i="6"/>
  <c r="BB1604" i="6"/>
  <c r="AX1479" i="6"/>
  <c r="BB1479" i="6"/>
  <c r="AL1605" i="6"/>
  <c r="AP1605" i="6"/>
  <c r="BB1605" i="6"/>
  <c r="AT1480" i="6"/>
  <c r="AX1480" i="6"/>
  <c r="BB1480" i="6"/>
  <c r="AL1606" i="6"/>
  <c r="AP1606" i="6"/>
  <c r="AX1606" i="6"/>
  <c r="BB1606" i="6"/>
  <c r="AX1481" i="6"/>
  <c r="BB1481" i="6"/>
  <c r="AL1607" i="6"/>
  <c r="AX1482" i="6"/>
  <c r="AT1608" i="6"/>
  <c r="AX1608" i="6"/>
  <c r="BB1608" i="6"/>
  <c r="AL1609" i="6"/>
  <c r="AT1609" i="6"/>
  <c r="BB1609" i="6"/>
  <c r="AP1484" i="6"/>
  <c r="AT1484" i="6"/>
  <c r="AT1610" i="6"/>
  <c r="AP1485" i="6"/>
  <c r="AX1485" i="6"/>
  <c r="AL1611" i="6"/>
  <c r="AP1611" i="6"/>
  <c r="AT1611" i="6"/>
  <c r="AX1611" i="6"/>
  <c r="BB1486" i="6"/>
  <c r="AP1612" i="6"/>
  <c r="AP1487" i="6"/>
  <c r="BB1487" i="6"/>
  <c r="AL1613" i="6"/>
  <c r="AP1613" i="6"/>
  <c r="AT1613" i="6"/>
  <c r="BB1488" i="6"/>
  <c r="AL1614" i="6"/>
  <c r="AP1614" i="6"/>
  <c r="AX1614" i="6"/>
  <c r="BB1614" i="6"/>
  <c r="AL1489" i="6"/>
  <c r="AX1489" i="6"/>
  <c r="AX1615" i="6"/>
  <c r="BB1615" i="6"/>
  <c r="AL1616" i="6"/>
  <c r="AX1616" i="6"/>
  <c r="BB1616" i="6"/>
  <c r="AT1491" i="6"/>
  <c r="AX1491" i="6"/>
  <c r="AT1492" i="6"/>
  <c r="AX1492" i="6"/>
  <c r="AP1618" i="6"/>
  <c r="AT1618" i="6"/>
  <c r="AX1618" i="6"/>
  <c r="AT1493" i="6"/>
  <c r="AX1493" i="6"/>
  <c r="BB1493" i="6"/>
  <c r="AT1494" i="6"/>
  <c r="AX1494" i="6"/>
  <c r="AL1620" i="6"/>
  <c r="AP1620" i="6"/>
  <c r="AT1620" i="6"/>
  <c r="AX1620" i="6"/>
  <c r="AP1495" i="6"/>
  <c r="AT1495" i="6"/>
  <c r="AL1621" i="6"/>
  <c r="AP1621" i="6"/>
  <c r="AP1496" i="6"/>
  <c r="AT1496" i="6"/>
  <c r="AL1622" i="6"/>
  <c r="AP1622" i="6"/>
  <c r="AT1622" i="6"/>
  <c r="BB1622" i="6"/>
  <c r="AL1623" i="6"/>
  <c r="AP1623" i="6"/>
  <c r="AT1623" i="6"/>
  <c r="AP1498" i="6"/>
  <c r="BB1498" i="6"/>
  <c r="AX1624" i="6"/>
  <c r="BB1624" i="6"/>
  <c r="AL1499" i="6"/>
  <c r="BB1499" i="6"/>
  <c r="AL1625" i="6"/>
  <c r="AP1625" i="6"/>
  <c r="AX1625" i="6"/>
  <c r="BB1625" i="6"/>
  <c r="AT1500" i="6"/>
  <c r="AX1500" i="6"/>
  <c r="BB1500" i="6"/>
  <c r="AX1626" i="6"/>
  <c r="BB1626" i="6"/>
  <c r="AX1501" i="6"/>
  <c r="AL1627" i="6"/>
  <c r="AT1627" i="6"/>
  <c r="AX1627" i="6"/>
  <c r="BB1627" i="6"/>
  <c r="AT1502" i="6"/>
  <c r="AX1502" i="6"/>
  <c r="AT1628" i="6"/>
  <c r="AX1628" i="6"/>
  <c r="BB1628" i="6"/>
  <c r="AT1629" i="6"/>
  <c r="AX1629" i="6"/>
  <c r="AP1504" i="6"/>
  <c r="AT1504" i="6"/>
  <c r="AP1630" i="6"/>
  <c r="AP1505" i="6"/>
  <c r="AT1505" i="6"/>
  <c r="AL1631" i="6"/>
  <c r="AP1631" i="6"/>
  <c r="AT1631" i="6"/>
  <c r="AX1631" i="6"/>
  <c r="AP1506" i="6"/>
  <c r="AT1506" i="6"/>
  <c r="BB1506" i="6"/>
  <c r="AL1632" i="6"/>
  <c r="AL1507" i="6"/>
  <c r="AP1507" i="6"/>
  <c r="BB1507" i="6"/>
  <c r="AL1633" i="6"/>
  <c r="AP1633" i="6"/>
  <c r="AT1633" i="6"/>
  <c r="BB1633" i="6"/>
  <c r="AX1508" i="6"/>
  <c r="BB1508" i="6"/>
  <c r="AL1634" i="6"/>
  <c r="BB1634" i="6"/>
  <c r="AX1509" i="6"/>
  <c r="AL1635" i="6"/>
  <c r="AP1635" i="6"/>
  <c r="AT1635" i="6"/>
  <c r="AX1635" i="6"/>
  <c r="BB1635" i="6"/>
  <c r="AP1510" i="6"/>
  <c r="AX1510" i="6"/>
  <c r="BB1510" i="6"/>
  <c r="AX1511" i="6"/>
  <c r="AL1637" i="6"/>
  <c r="AT1637" i="6"/>
  <c r="AX1637" i="6"/>
  <c r="BB1637" i="6"/>
  <c r="AT1512" i="6"/>
  <c r="AX1512" i="6"/>
  <c r="AL1638" i="6"/>
  <c r="AX1638" i="6"/>
  <c r="AP1513" i="6"/>
  <c r="AT1513" i="6"/>
  <c r="AX1513" i="6"/>
  <c r="BB1513" i="6"/>
  <c r="AP1639" i="6"/>
  <c r="AT1639" i="6"/>
  <c r="AX1639" i="6"/>
  <c r="BB1639" i="6"/>
  <c r="AP1514" i="6"/>
  <c r="AT1514" i="6"/>
  <c r="AT1640" i="6"/>
  <c r="AP1515" i="6"/>
  <c r="AP1641" i="6"/>
  <c r="AT1641" i="6"/>
  <c r="AX1641" i="6"/>
  <c r="AL1516" i="6"/>
  <c r="AT1516" i="6"/>
  <c r="BB1516" i="6"/>
  <c r="AL1643" i="6"/>
  <c r="AP1643" i="6"/>
  <c r="AT1643" i="6"/>
  <c r="AX1643" i="6"/>
  <c r="AL1518" i="6"/>
  <c r="AP1518" i="6"/>
  <c r="AX1518" i="6"/>
  <c r="BB1518" i="6"/>
  <c r="AP1644" i="6"/>
  <c r="AX1519" i="6"/>
  <c r="BB1519" i="6"/>
  <c r="AL1645" i="6"/>
  <c r="AP1645" i="6"/>
  <c r="AT1645" i="6"/>
  <c r="BB1645" i="6"/>
  <c r="AT1520" i="6"/>
  <c r="AX1520" i="6"/>
  <c r="AL1646" i="6"/>
  <c r="AP1521" i="6"/>
  <c r="AT1521" i="6"/>
  <c r="AX1521" i="6"/>
  <c r="AL1647" i="6"/>
  <c r="AP1647" i="6"/>
  <c r="BB1647" i="6"/>
  <c r="AT1522" i="6"/>
  <c r="BB1522" i="6"/>
  <c r="BB1648" i="6"/>
  <c r="AP1523" i="6"/>
  <c r="AT1523" i="6"/>
  <c r="AL1649" i="6"/>
  <c r="AP1649" i="6"/>
  <c r="AX1649" i="6"/>
  <c r="BB1649" i="6"/>
  <c r="AT1524" i="6"/>
  <c r="AX1524" i="6"/>
  <c r="AX1650" i="6"/>
  <c r="AP1525" i="6"/>
  <c r="AT1651" i="6"/>
  <c r="BB1651" i="6"/>
  <c r="AL1526" i="6"/>
  <c r="AP1526" i="6"/>
  <c r="AT1526" i="6"/>
  <c r="BB1526" i="6"/>
  <c r="AT1652" i="6"/>
  <c r="BB1527" i="6"/>
  <c r="AP1653" i="6"/>
  <c r="AT1653" i="6"/>
  <c r="AX1653" i="6"/>
  <c r="AL1528" i="6"/>
  <c r="AX1528" i="6"/>
  <c r="BB1528" i="6"/>
  <c r="AL1654" i="6"/>
  <c r="AP1654" i="6"/>
  <c r="AP1529" i="6"/>
  <c r="AX1529" i="6"/>
  <c r="BB1529" i="6"/>
  <c r="AL1655" i="6"/>
  <c r="AT1655" i="6"/>
  <c r="AX1655" i="6"/>
  <c r="BB1655" i="6"/>
  <c r="AX1530" i="6"/>
  <c r="BB1530" i="6"/>
  <c r="AL1656" i="6"/>
  <c r="AP1656" i="6"/>
  <c r="AT1531" i="6"/>
  <c r="AX1531" i="6"/>
  <c r="AL1657" i="6"/>
  <c r="AP1657" i="6"/>
  <c r="AX1657" i="6"/>
  <c r="BB1657" i="6"/>
  <c r="AT1532" i="6"/>
  <c r="AX1532" i="6"/>
  <c r="BB1532" i="6"/>
  <c r="AL1658" i="6"/>
  <c r="BB1658" i="6"/>
  <c r="AP1533" i="6"/>
  <c r="AT1533" i="6"/>
  <c r="AL1659" i="6"/>
  <c r="AT1659" i="6"/>
  <c r="AX1659" i="6"/>
  <c r="BB1659" i="6"/>
  <c r="AP1534" i="6"/>
  <c r="AT1534" i="6"/>
  <c r="AL1660" i="6"/>
  <c r="AX1660" i="6"/>
  <c r="AP1535" i="6"/>
  <c r="AT1535" i="6"/>
  <c r="AX1535" i="6"/>
  <c r="AL1661" i="6"/>
  <c r="AP1661" i="6"/>
  <c r="AT1661" i="6"/>
  <c r="AX1661" i="6"/>
  <c r="BB1661" i="6"/>
  <c r="AL1536" i="6"/>
  <c r="AP1536" i="6"/>
  <c r="AL1537" i="6"/>
  <c r="AP1537" i="6"/>
  <c r="AP1663" i="6"/>
  <c r="AT1663" i="6"/>
  <c r="AX1663" i="6"/>
  <c r="BB1663" i="6"/>
  <c r="AP1538" i="6"/>
  <c r="AT1538" i="6"/>
  <c r="AX1538" i="6"/>
  <c r="BB1538" i="6"/>
  <c r="AT1664" i="6"/>
  <c r="AX1664" i="6"/>
  <c r="AP1539" i="6"/>
  <c r="AL1665" i="6"/>
  <c r="AP1665" i="6"/>
  <c r="AT1665" i="6"/>
  <c r="AX1665" i="6"/>
  <c r="AP1540" i="6"/>
  <c r="BB1540" i="6"/>
  <c r="AP1666" i="6"/>
  <c r="AP1541" i="6"/>
  <c r="AT1541" i="6"/>
  <c r="BB1541" i="6"/>
  <c r="AL1667" i="6"/>
  <c r="AP1667" i="6"/>
  <c r="AT1667" i="6"/>
  <c r="BB1542" i="6"/>
  <c r="BB1668" i="6"/>
  <c r="AX1543" i="6"/>
  <c r="BB1543" i="6"/>
  <c r="AP1669" i="6"/>
  <c r="BB1669" i="6"/>
  <c r="AP1544" i="6"/>
  <c r="AT1544" i="6"/>
  <c r="AX1544" i="6"/>
  <c r="BB1544" i="6"/>
  <c r="BB1670" i="6"/>
  <c r="AX1545" i="6"/>
  <c r="BB1545" i="6"/>
  <c r="AL1671" i="6"/>
  <c r="AX1671" i="6"/>
  <c r="BB1671" i="6"/>
  <c r="AP1546" i="6"/>
  <c r="AT1546" i="6"/>
  <c r="AX1546" i="6"/>
  <c r="AX1672" i="6"/>
  <c r="BB1672" i="6"/>
  <c r="AT1547" i="6"/>
  <c r="AX1547" i="6"/>
  <c r="BB1547" i="6"/>
  <c r="AL1673" i="6"/>
  <c r="AT1673" i="6"/>
  <c r="AX1673" i="6"/>
  <c r="AT1548" i="6"/>
  <c r="AX1548" i="6"/>
  <c r="AT1674" i="6"/>
  <c r="AX1674" i="6"/>
  <c r="BB1674" i="6"/>
  <c r="AP1549" i="6"/>
  <c r="AT1549" i="6"/>
  <c r="AP1675" i="6"/>
  <c r="AT1675" i="6"/>
  <c r="AX1675" i="6"/>
  <c r="AP1550" i="6"/>
  <c r="AT1550" i="6"/>
  <c r="AX1550" i="6"/>
  <c r="AP1676" i="6"/>
  <c r="AT1676" i="6"/>
  <c r="AX1676" i="6"/>
  <c r="AP1551" i="6"/>
  <c r="AT1551" i="6"/>
  <c r="AP1677" i="6"/>
  <c r="AT1677" i="6"/>
  <c r="AL1552" i="6"/>
  <c r="AP1552" i="6"/>
  <c r="AL1678" i="6"/>
  <c r="AP1678" i="6"/>
  <c r="AT1678" i="6"/>
  <c r="AX1678" i="6"/>
  <c r="AL1553" i="6"/>
  <c r="AP1553" i="6"/>
  <c r="AT1553" i="6"/>
  <c r="AL1679" i="6"/>
  <c r="AP1679" i="6"/>
  <c r="AP1554" i="6"/>
  <c r="AT1554" i="6"/>
  <c r="BB1554" i="6"/>
  <c r="AL1680" i="6"/>
  <c r="AT1680" i="6"/>
  <c r="AX1680" i="6"/>
  <c r="BB1680" i="6"/>
  <c r="BB1555" i="6"/>
  <c r="AL1681" i="6"/>
  <c r="AP1681" i="6"/>
  <c r="AL1556" i="6"/>
  <c r="AP1556" i="6"/>
  <c r="BB1556" i="6"/>
  <c r="AL1682" i="6"/>
  <c r="AP1682" i="6"/>
  <c r="AX1682" i="6"/>
  <c r="BB1682" i="6"/>
  <c r="AX1557" i="6"/>
  <c r="BB1557" i="6"/>
  <c r="AP1683" i="6"/>
  <c r="AX1558" i="6"/>
  <c r="BB1558" i="6"/>
  <c r="AL1684" i="6"/>
  <c r="AP1684" i="6"/>
  <c r="AX1684" i="6"/>
  <c r="BB1684" i="6"/>
  <c r="AP1559" i="6"/>
  <c r="AX1559" i="6"/>
  <c r="BB1559" i="6"/>
  <c r="AL1685" i="6"/>
  <c r="AP1685" i="6"/>
  <c r="AT1685" i="6"/>
  <c r="AX1685" i="6"/>
  <c r="BB1685" i="6"/>
  <c r="AW2154" i="6"/>
  <c r="AT1328" i="6"/>
  <c r="BB1329" i="6"/>
  <c r="AL1331" i="6"/>
  <c r="BB1333" i="6"/>
  <c r="BF1308" i="6"/>
  <c r="BF1305" i="6"/>
  <c r="AL1361" i="6"/>
  <c r="AX1313" i="6"/>
  <c r="AL1196" i="6"/>
  <c r="BB1190" i="6"/>
  <c r="AL1253" i="6"/>
  <c r="BF1178" i="6"/>
  <c r="BF1072" i="6"/>
  <c r="AX1075" i="6"/>
  <c r="BF1080" i="6"/>
  <c r="AP1093" i="6"/>
  <c r="AX1098" i="6"/>
  <c r="AT1099" i="6"/>
  <c r="BF1103" i="6"/>
  <c r="AP1059" i="6"/>
  <c r="AX1107" i="6"/>
  <c r="AT1108" i="6"/>
  <c r="AT1112" i="6"/>
  <c r="AT1116" i="6"/>
  <c r="AT1120" i="6"/>
  <c r="AT1124" i="6"/>
  <c r="BB1125" i="6"/>
  <c r="BB1129" i="6"/>
  <c r="BB1133" i="6"/>
  <c r="AT1136" i="6"/>
  <c r="BB1137" i="6"/>
  <c r="AT1140" i="6"/>
  <c r="BB1141" i="6"/>
  <c r="AX1143" i="6"/>
  <c r="BF1144" i="6"/>
  <c r="AX1061" i="6"/>
  <c r="AX1065" i="6"/>
  <c r="AX1081" i="6"/>
  <c r="BB1102" i="6"/>
  <c r="AP921" i="6"/>
  <c r="AP937" i="6"/>
  <c r="AL957" i="6"/>
  <c r="AX960" i="6"/>
  <c r="BF961" i="6"/>
  <c r="AP963" i="6"/>
  <c r="AP967" i="6"/>
  <c r="AT984" i="6"/>
  <c r="BB985" i="6"/>
  <c r="AL987" i="6"/>
  <c r="AP1006" i="6"/>
  <c r="AX1011" i="6"/>
  <c r="AP960" i="6"/>
  <c r="BF962" i="6"/>
  <c r="AP964" i="6"/>
  <c r="BB1006" i="6"/>
  <c r="BF923" i="6"/>
  <c r="AL958" i="6"/>
  <c r="AX958" i="6"/>
  <c r="AP975" i="6"/>
  <c r="AP919" i="6"/>
  <c r="BB941" i="6"/>
  <c r="AP945" i="6"/>
  <c r="BF950" i="6"/>
  <c r="AX952" i="6"/>
  <c r="AT953" i="6"/>
  <c r="AP830" i="6"/>
  <c r="BB830" i="6"/>
  <c r="AL956" i="6"/>
  <c r="BB956" i="6"/>
  <c r="AX973" i="6"/>
  <c r="BF959" i="6"/>
  <c r="BF970" i="6"/>
  <c r="BF915" i="6"/>
  <c r="AX927" i="6"/>
  <c r="BB935" i="6"/>
  <c r="AX890" i="6"/>
  <c r="AL1168" i="6"/>
  <c r="AL874" i="6"/>
  <c r="AL891" i="6"/>
  <c r="BB895" i="6"/>
  <c r="AT905" i="6"/>
  <c r="AL790" i="6"/>
  <c r="AL800" i="6"/>
  <c r="AL840" i="6"/>
  <c r="AL815" i="6"/>
  <c r="AL847" i="6"/>
  <c r="AL872" i="6"/>
  <c r="AL906" i="6"/>
  <c r="AL886" i="6"/>
  <c r="AL1064" i="6"/>
  <c r="AL861" i="6"/>
  <c r="AL877" i="6"/>
  <c r="AL1107" i="6"/>
  <c r="AL1123" i="6"/>
  <c r="AL1167" i="6"/>
  <c r="AL827" i="6"/>
  <c r="AL860" i="6"/>
  <c r="AL868" i="6"/>
  <c r="AL902" i="6"/>
  <c r="AL1066" i="6"/>
  <c r="AL873" i="6"/>
  <c r="AL890" i="6"/>
  <c r="AL1149" i="6"/>
  <c r="AL1153" i="6"/>
  <c r="AT922" i="6"/>
  <c r="AP936" i="6"/>
  <c r="AN336" i="6"/>
  <c r="AN397" i="6"/>
  <c r="AN405" i="6"/>
  <c r="AN495" i="6"/>
  <c r="BF932" i="6"/>
  <c r="AT935" i="6"/>
  <c r="BB936" i="6"/>
  <c r="AP966" i="6"/>
  <c r="BF967" i="6"/>
  <c r="BB807" i="6"/>
  <c r="AX812" i="6"/>
  <c r="AP918" i="6"/>
  <c r="AX919" i="6"/>
  <c r="AT920" i="6"/>
  <c r="BB930" i="6"/>
  <c r="AP934" i="6"/>
  <c r="AL935" i="6"/>
  <c r="AT945" i="6"/>
  <c r="AX947" i="6"/>
  <c r="AT948" i="6"/>
  <c r="BB965" i="6"/>
  <c r="AP853" i="6"/>
  <c r="AT907" i="6"/>
  <c r="BB918" i="6"/>
  <c r="AT927" i="6"/>
  <c r="AP929" i="6"/>
  <c r="BB931" i="6"/>
  <c r="AX942" i="6"/>
  <c r="AL945" i="6"/>
  <c r="AP941" i="6"/>
  <c r="AP954" i="6"/>
  <c r="AL955" i="6"/>
  <c r="BB836" i="6"/>
  <c r="AP850" i="6"/>
  <c r="AP851" i="6"/>
  <c r="AX900" i="6"/>
  <c r="AL924" i="6"/>
  <c r="AP926" i="6"/>
  <c r="AL927" i="6"/>
  <c r="AX939" i="6"/>
  <c r="AT940" i="6"/>
  <c r="BF940" i="6"/>
  <c r="AL952" i="6"/>
  <c r="BB804" i="6"/>
  <c r="AP811" i="6"/>
  <c r="AX818" i="6"/>
  <c r="BB822" i="6"/>
  <c r="AT825" i="6"/>
  <c r="AX837" i="6"/>
  <c r="BB850" i="6"/>
  <c r="AX854" i="6"/>
  <c r="AP901" i="6"/>
  <c r="BB901" i="6"/>
  <c r="AL915" i="6"/>
  <c r="BB916" i="6"/>
  <c r="AX922" i="6"/>
  <c r="AT926" i="6"/>
  <c r="AT931" i="6"/>
  <c r="BF933" i="6"/>
  <c r="AT936" i="6"/>
  <c r="AL938" i="6"/>
  <c r="BF938" i="6"/>
  <c r="BF943" i="6"/>
  <c r="BB947" i="6"/>
  <c r="BB952" i="6"/>
  <c r="AX953" i="6"/>
  <c r="BB957" i="6"/>
  <c r="AX965" i="6"/>
  <c r="AP839" i="6"/>
  <c r="AT839" i="6"/>
  <c r="AX839" i="6"/>
  <c r="AL965" i="6"/>
  <c r="AT965" i="6"/>
  <c r="AX976" i="6"/>
  <c r="AL977" i="6"/>
  <c r="BB979" i="6"/>
  <c r="BB986" i="6"/>
  <c r="AP1103" i="6"/>
  <c r="AP846" i="6"/>
  <c r="BB858" i="6"/>
  <c r="AP865" i="6"/>
  <c r="BB865" i="6"/>
  <c r="AT867" i="6"/>
  <c r="AX871" i="6"/>
  <c r="AP880" i="6"/>
  <c r="AX915" i="6"/>
  <c r="AT916" i="6"/>
  <c r="AL918" i="6"/>
  <c r="BF918" i="6"/>
  <c r="AX920" i="6"/>
  <c r="AT921" i="6"/>
  <c r="BB924" i="6"/>
  <c r="AX925" i="6"/>
  <c r="AX930" i="6"/>
  <c r="AT934" i="6"/>
  <c r="BB937" i="6"/>
  <c r="AT939" i="6"/>
  <c r="AP940" i="6"/>
  <c r="BF941" i="6"/>
  <c r="BB942" i="6"/>
  <c r="AT944" i="6"/>
  <c r="AL946" i="6"/>
  <c r="BF946" i="6"/>
  <c r="AT949" i="6"/>
  <c r="BF951" i="6"/>
  <c r="AT954" i="6"/>
  <c r="BB955" i="6"/>
  <c r="AX962" i="6"/>
  <c r="AT966" i="6"/>
  <c r="AX968" i="6"/>
  <c r="BF969" i="6"/>
  <c r="AX971" i="6"/>
  <c r="BB975" i="6"/>
  <c r="AT978" i="6"/>
  <c r="BF981" i="6"/>
  <c r="AT982" i="6"/>
  <c r="BB1010" i="6"/>
  <c r="AX1055" i="6"/>
  <c r="AX1059" i="6"/>
  <c r="AP800" i="6"/>
  <c r="AT821" i="6"/>
  <c r="BB829" i="6"/>
  <c r="AT875" i="6"/>
  <c r="AP907" i="6"/>
  <c r="AP917" i="6"/>
  <c r="BB919" i="6"/>
  <c r="AL921" i="6"/>
  <c r="AT798" i="6"/>
  <c r="AP924" i="6"/>
  <c r="BF926" i="6"/>
  <c r="AX928" i="6"/>
  <c r="AT929" i="6"/>
  <c r="BB932" i="6"/>
  <c r="AX933" i="6"/>
  <c r="AL941" i="6"/>
  <c r="BF944" i="6"/>
  <c r="AT947" i="6"/>
  <c r="AP948" i="6"/>
  <c r="BF949" i="6"/>
  <c r="AL954" i="6"/>
  <c r="BF954" i="6"/>
  <c r="BF960" i="6"/>
  <c r="BF963" i="6"/>
  <c r="BF1079" i="6"/>
  <c r="BF1087" i="6"/>
  <c r="AP1100" i="6"/>
  <c r="AT793" i="6"/>
  <c r="AX814" i="6"/>
  <c r="AX824" i="6"/>
  <c r="BB827" i="6"/>
  <c r="AT865" i="6"/>
  <c r="AT892" i="6"/>
  <c r="AP915" i="6"/>
  <c r="AL916" i="6"/>
  <c r="BB917" i="6"/>
  <c r="AP920" i="6"/>
  <c r="BB922" i="6"/>
  <c r="BB927" i="6"/>
  <c r="AL929" i="6"/>
  <c r="AT932" i="6"/>
  <c r="BF934" i="6"/>
  <c r="AX936" i="6"/>
  <c r="AT937" i="6"/>
  <c r="AL944" i="6"/>
  <c r="AL949" i="6"/>
  <c r="AT950" i="6"/>
  <c r="BF952" i="6"/>
  <c r="AT955" i="6"/>
  <c r="BF957" i="6"/>
  <c r="BB958" i="6"/>
  <c r="AL960" i="6"/>
  <c r="AX966" i="6"/>
  <c r="AP988" i="6"/>
  <c r="AP1070" i="6"/>
  <c r="AT1076" i="6"/>
  <c r="BF1076" i="6"/>
  <c r="AL972" i="6"/>
  <c r="AX972" i="6"/>
  <c r="AL979" i="6"/>
  <c r="AT980" i="6"/>
  <c r="BB984" i="6"/>
  <c r="AT987" i="6"/>
  <c r="BF987" i="6"/>
  <c r="AT1004" i="6"/>
  <c r="AX1010" i="6"/>
  <c r="AX1056" i="6"/>
  <c r="BB1078" i="6"/>
  <c r="AX1053" i="6"/>
  <c r="AP1083" i="6"/>
  <c r="AT799" i="6"/>
  <c r="AT807" i="6"/>
  <c r="BB894" i="6"/>
  <c r="BB921" i="6"/>
  <c r="AT923" i="6"/>
  <c r="BF925" i="6"/>
  <c r="AT928" i="6"/>
  <c r="AL930" i="6"/>
  <c r="AT933" i="6"/>
  <c r="BF935" i="6"/>
  <c r="BB939" i="6"/>
  <c r="AP942" i="6"/>
  <c r="BB944" i="6"/>
  <c r="AX945" i="6"/>
  <c r="BB949" i="6"/>
  <c r="AT951" i="6"/>
  <c r="BB954" i="6"/>
  <c r="AP957" i="6"/>
  <c r="AT962" i="6"/>
  <c r="BB966" i="6"/>
  <c r="AT968" i="6"/>
  <c r="AT977" i="6"/>
  <c r="AT981" i="6"/>
  <c r="AX987" i="6"/>
  <c r="AX1149" i="6"/>
  <c r="BB1183" i="6"/>
  <c r="BB1309" i="6"/>
  <c r="AL1315" i="6"/>
  <c r="BF1315" i="6"/>
  <c r="BB1316" i="6"/>
  <c r="AT1381" i="6"/>
  <c r="AL1392" i="6"/>
  <c r="AT1005" i="6"/>
  <c r="AT1013" i="6"/>
  <c r="AL1016" i="6"/>
  <c r="AT1017" i="6"/>
  <c r="AT1021" i="6"/>
  <c r="BB1022" i="6"/>
  <c r="AL1024" i="6"/>
  <c r="AL1028" i="6"/>
  <c r="AT1029" i="6"/>
  <c r="AL1032" i="6"/>
  <c r="AT1033" i="6"/>
  <c r="BF1086" i="6"/>
  <c r="AT1090" i="6"/>
  <c r="BF1093" i="6"/>
  <c r="AT1097" i="6"/>
  <c r="BF1151" i="6"/>
  <c r="AX1170" i="6"/>
  <c r="AL1182" i="6"/>
  <c r="AX1369" i="6"/>
  <c r="AP1372" i="6"/>
  <c r="AP1069" i="6"/>
  <c r="BF1083" i="6"/>
  <c r="AP1085" i="6"/>
  <c r="BB1088" i="6"/>
  <c r="BF1156" i="6"/>
  <c r="AP1158" i="6"/>
  <c r="BF1160" i="6"/>
  <c r="AP1162" i="6"/>
  <c r="BF1164" i="6"/>
  <c r="AP1166" i="6"/>
  <c r="AX1167" i="6"/>
  <c r="AP1170" i="6"/>
  <c r="AT1307" i="6"/>
  <c r="AT1310" i="6"/>
  <c r="BB1311" i="6"/>
  <c r="AP1315" i="6"/>
  <c r="BF1361" i="6"/>
  <c r="BB1146" i="6"/>
  <c r="AT1181" i="6"/>
  <c r="AL1184" i="6"/>
  <c r="BB1186" i="6"/>
  <c r="AX1187" i="6"/>
  <c r="AL1188" i="6"/>
  <c r="BF1188" i="6"/>
  <c r="AT1296" i="6"/>
  <c r="AP1305" i="6"/>
  <c r="AX1306" i="6"/>
  <c r="AX1320" i="6"/>
  <c r="BF1321" i="6"/>
  <c r="AP1323" i="6"/>
  <c r="BF1329" i="6"/>
  <c r="AP1331" i="6"/>
  <c r="AX1332" i="6"/>
  <c r="BB1335" i="6"/>
  <c r="AT1154" i="6"/>
  <c r="BB1155" i="6"/>
  <c r="AT1158" i="6"/>
  <c r="BB1159" i="6"/>
  <c r="AT1162" i="6"/>
  <c r="BB1163" i="6"/>
  <c r="AT1166" i="6"/>
  <c r="BB1167" i="6"/>
  <c r="AT1170" i="6"/>
  <c r="AT1178" i="6"/>
  <c r="BB1179" i="6"/>
  <c r="BF1185" i="6"/>
  <c r="AT1197" i="6"/>
  <c r="AL1200" i="6"/>
  <c r="AT1201" i="6"/>
  <c r="AT1205" i="6"/>
  <c r="BB1206" i="6"/>
  <c r="AT1209" i="6"/>
  <c r="BB1210" i="6"/>
  <c r="AL1212" i="6"/>
  <c r="BB1214" i="6"/>
  <c r="AL1216" i="6"/>
  <c r="BB1218" i="6"/>
  <c r="AL1220" i="6"/>
  <c r="AL1224" i="6"/>
  <c r="AT1225" i="6"/>
  <c r="AT1229" i="6"/>
  <c r="BB1230" i="6"/>
  <c r="AL1232" i="6"/>
  <c r="AL1236" i="6"/>
  <c r="AT1237" i="6"/>
  <c r="BB1242" i="6"/>
  <c r="AL1244" i="6"/>
  <c r="AL1248" i="6"/>
  <c r="AT1249" i="6"/>
  <c r="BB1250" i="6"/>
  <c r="AL1296" i="6"/>
  <c r="AX1307" i="6"/>
  <c r="AT1311" i="6"/>
  <c r="BB1312" i="6"/>
  <c r="AL1322" i="6"/>
  <c r="AT1323" i="6"/>
  <c r="BB1324" i="6"/>
  <c r="BB1367" i="6"/>
  <c r="AX1305" i="6"/>
  <c r="BB1307" i="6"/>
  <c r="AL1312" i="6"/>
  <c r="BB1314" i="6"/>
  <c r="BF1316" i="6"/>
  <c r="AT1317" i="6"/>
  <c r="AP1378" i="6"/>
  <c r="AX1325" i="6"/>
  <c r="AL1326" i="6"/>
  <c r="BF1326" i="6"/>
  <c r="AP1328" i="6"/>
  <c r="BB1332" i="6"/>
  <c r="AL1334" i="6"/>
  <c r="BF1354" i="6"/>
  <c r="AP1356" i="6"/>
  <c r="BF1358" i="6"/>
  <c r="BF1368" i="6"/>
  <c r="AT1339" i="6"/>
  <c r="AL1342" i="6"/>
  <c r="AT1343" i="6"/>
  <c r="BB1344" i="6"/>
  <c r="BB1348" i="6"/>
  <c r="AX1371" i="6"/>
  <c r="AN252" i="6"/>
  <c r="AN308" i="6"/>
  <c r="AN322" i="6"/>
  <c r="AN465" i="6"/>
  <c r="AN266" i="6"/>
  <c r="AN383" i="6"/>
  <c r="AN294" i="6"/>
  <c r="AN474" i="6"/>
  <c r="BB801" i="6"/>
  <c r="AT803" i="6"/>
  <c r="AP818" i="6"/>
  <c r="AT869" i="6"/>
  <c r="AX872" i="6"/>
  <c r="AX892" i="6"/>
  <c r="AP808" i="6"/>
  <c r="BB825" i="6"/>
  <c r="AX790" i="6"/>
  <c r="AT792" i="6"/>
  <c r="AX792" i="6"/>
  <c r="BB792" i="6"/>
  <c r="AT835" i="6"/>
  <c r="AX838" i="6"/>
  <c r="AT853" i="6"/>
  <c r="AP898" i="6"/>
  <c r="BB961" i="6"/>
  <c r="BB859" i="6"/>
  <c r="AX884" i="6"/>
  <c r="AT805" i="6"/>
  <c r="AT806" i="6"/>
  <c r="AP812" i="6"/>
  <c r="AT815" i="6"/>
  <c r="AX815" i="6"/>
  <c r="BB815" i="6"/>
  <c r="BB828" i="6"/>
  <c r="AX834" i="6"/>
  <c r="BB848" i="6"/>
  <c r="AX866" i="6"/>
  <c r="AT873" i="6"/>
  <c r="AT874" i="6"/>
  <c r="AP882" i="6"/>
  <c r="AP896" i="6"/>
  <c r="AT959" i="6"/>
  <c r="AT969" i="6"/>
  <c r="AL973" i="6"/>
  <c r="AL975" i="6"/>
  <c r="BB976" i="6"/>
  <c r="AX851" i="6"/>
  <c r="AX977" i="6"/>
  <c r="AP789" i="6"/>
  <c r="AX789" i="6"/>
  <c r="AP790" i="6"/>
  <c r="AX791" i="6"/>
  <c r="AT794" i="6"/>
  <c r="BB794" i="6"/>
  <c r="AP795" i="6"/>
  <c r="AT795" i="6"/>
  <c r="AX795" i="6"/>
  <c r="BB795" i="6"/>
  <c r="AP796" i="6"/>
  <c r="AP797" i="6"/>
  <c r="AX797" i="6"/>
  <c r="AT800" i="6"/>
  <c r="BB800" i="6"/>
  <c r="AP801" i="6"/>
  <c r="AX801" i="6"/>
  <c r="AX802" i="6"/>
  <c r="AX803" i="6"/>
  <c r="AT804" i="6"/>
  <c r="BB805" i="6"/>
  <c r="BB806" i="6"/>
  <c r="AP807" i="6"/>
  <c r="AT808" i="6"/>
  <c r="BB808" i="6"/>
  <c r="AP809" i="6"/>
  <c r="AT809" i="6"/>
  <c r="AX809" i="6"/>
  <c r="AP810" i="6"/>
  <c r="AT810" i="6"/>
  <c r="BB810" i="6"/>
  <c r="AX811" i="6"/>
  <c r="AT812" i="6"/>
  <c r="AP813" i="6"/>
  <c r="AX813" i="6"/>
  <c r="AT814" i="6"/>
  <c r="BB814" i="6"/>
  <c r="AT816" i="6"/>
  <c r="BB816" i="6"/>
  <c r="AP817" i="6"/>
  <c r="AX817" i="6"/>
  <c r="BB817" i="6"/>
  <c r="BB818" i="6"/>
  <c r="AX819" i="6"/>
  <c r="AT820" i="6"/>
  <c r="BB820" i="6"/>
  <c r="BB821" i="6"/>
  <c r="AP822" i="6"/>
  <c r="AT822" i="6"/>
  <c r="AP823" i="6"/>
  <c r="AX823" i="6"/>
  <c r="AT826" i="6"/>
  <c r="BB826" i="6"/>
  <c r="AT827" i="6"/>
  <c r="AP828" i="6"/>
  <c r="AP829" i="6"/>
  <c r="AT829" i="6"/>
  <c r="AX829" i="6"/>
  <c r="AP831" i="6"/>
  <c r="AX831" i="6"/>
  <c r="AT832" i="6"/>
  <c r="AX832" i="6"/>
  <c r="AT833" i="6"/>
  <c r="AX833" i="6"/>
  <c r="AL959" i="6"/>
  <c r="AP959" i="6"/>
  <c r="AT834" i="6"/>
  <c r="BB834" i="6"/>
  <c r="BB960" i="6"/>
  <c r="BB835" i="6"/>
  <c r="AL961" i="6"/>
  <c r="AX961" i="6"/>
  <c r="AP836" i="6"/>
  <c r="AT836" i="6"/>
  <c r="AP837" i="6"/>
  <c r="AT963" i="6"/>
  <c r="AX963" i="6"/>
  <c r="AP838" i="6"/>
  <c r="AL964" i="6"/>
  <c r="BB964" i="6"/>
  <c r="BF964" i="6"/>
  <c r="AT840" i="6"/>
  <c r="AL966" i="6"/>
  <c r="AT841" i="6"/>
  <c r="AL967" i="6"/>
  <c r="BB967" i="6"/>
  <c r="AT842" i="6"/>
  <c r="BB842" i="6"/>
  <c r="AL968" i="6"/>
  <c r="BB968" i="6"/>
  <c r="AT843" i="6"/>
  <c r="BB969" i="6"/>
  <c r="AP844" i="6"/>
  <c r="AX844" i="6"/>
  <c r="BB844" i="6"/>
  <c r="AL970" i="6"/>
  <c r="AP970" i="6"/>
  <c r="BB970" i="6"/>
  <c r="AP845" i="6"/>
  <c r="AX845" i="6"/>
  <c r="AT971" i="6"/>
  <c r="BB971" i="6"/>
  <c r="BF972" i="6"/>
  <c r="AT847" i="6"/>
  <c r="AX847" i="6"/>
  <c r="BB973" i="6"/>
  <c r="AT848" i="6"/>
  <c r="AL974" i="6"/>
  <c r="AT974" i="6"/>
  <c r="BB974" i="6"/>
  <c r="AT849" i="6"/>
  <c r="BB849" i="6"/>
  <c r="BF975" i="6"/>
  <c r="AT850" i="6"/>
  <c r="AL976" i="6"/>
  <c r="AP852" i="6"/>
  <c r="AX852" i="6"/>
  <c r="AL978" i="6"/>
  <c r="AP978" i="6"/>
  <c r="BF978" i="6"/>
  <c r="AX853" i="6"/>
  <c r="AT979" i="6"/>
  <c r="BF979" i="6"/>
  <c r="AP854" i="6"/>
  <c r="BB854" i="6"/>
  <c r="AP980" i="6"/>
  <c r="AX980" i="6"/>
  <c r="BF980" i="6"/>
  <c r="AT855" i="6"/>
  <c r="AP981" i="6"/>
  <c r="AT856" i="6"/>
  <c r="BB856" i="6"/>
  <c r="AL982" i="6"/>
  <c r="BB982" i="6"/>
  <c r="BF982" i="6"/>
  <c r="AP857" i="6"/>
  <c r="BB857" i="6"/>
  <c r="AT983" i="6"/>
  <c r="AX983" i="6"/>
  <c r="BB983" i="6"/>
  <c r="AP858" i="6"/>
  <c r="AP984" i="6"/>
  <c r="AP859" i="6"/>
  <c r="AL985" i="6"/>
  <c r="AP985" i="6"/>
  <c r="BF985" i="6"/>
  <c r="AX860" i="6"/>
  <c r="AL986" i="6"/>
  <c r="AX986" i="6"/>
  <c r="AT861" i="6"/>
  <c r="AX861" i="6"/>
  <c r="AT862" i="6"/>
  <c r="BB862" i="6"/>
  <c r="AL988" i="6"/>
  <c r="AT988" i="6"/>
  <c r="BF988" i="6"/>
  <c r="AT863" i="6"/>
  <c r="BB863" i="6"/>
  <c r="AL989" i="6"/>
  <c r="AT989" i="6"/>
  <c r="BB989" i="6"/>
  <c r="BF989" i="6"/>
  <c r="AT864" i="6"/>
  <c r="BB864" i="6"/>
  <c r="AT990" i="6"/>
  <c r="AX990" i="6"/>
  <c r="BB990" i="6"/>
  <c r="AP991" i="6"/>
  <c r="AT991" i="6"/>
  <c r="BB991" i="6"/>
  <c r="BF991" i="6"/>
  <c r="AL992" i="6"/>
  <c r="AP992" i="6"/>
  <c r="BB992" i="6"/>
  <c r="BF992" i="6"/>
  <c r="AL993" i="6"/>
  <c r="AP993" i="6"/>
  <c r="AX993" i="6"/>
  <c r="BB993" i="6"/>
  <c r="AT868" i="6"/>
  <c r="BB868" i="6"/>
  <c r="AL994" i="6"/>
  <c r="AT994" i="6"/>
  <c r="AX994" i="6"/>
  <c r="BB994" i="6"/>
  <c r="BB869" i="6"/>
  <c r="AL995" i="6"/>
  <c r="AP995" i="6"/>
  <c r="AT995" i="6"/>
  <c r="BF995" i="6"/>
  <c r="AP870" i="6"/>
  <c r="BB870" i="6"/>
  <c r="AL996" i="6"/>
  <c r="AT996" i="6"/>
  <c r="BB996" i="6"/>
  <c r="BF996" i="6"/>
  <c r="AP871" i="6"/>
  <c r="AP997" i="6"/>
  <c r="AT997" i="6"/>
  <c r="AX997" i="6"/>
  <c r="BB997" i="6"/>
  <c r="BF997" i="6"/>
  <c r="AP998" i="6"/>
  <c r="AT998" i="6"/>
  <c r="BB998" i="6"/>
  <c r="AX873" i="6"/>
  <c r="AL999" i="6"/>
  <c r="AP999" i="6"/>
  <c r="BB999" i="6"/>
  <c r="BF999" i="6"/>
  <c r="AX874" i="6"/>
  <c r="BB874" i="6"/>
  <c r="AL1000" i="6"/>
  <c r="AX1000" i="6"/>
  <c r="BB1000" i="6"/>
  <c r="AX875" i="6"/>
  <c r="AL1001" i="6"/>
  <c r="AT1001" i="6"/>
  <c r="AX1001" i="6"/>
  <c r="AT876" i="6"/>
  <c r="BB876" i="6"/>
  <c r="AL1002" i="6"/>
  <c r="AP1002" i="6"/>
  <c r="AT1002" i="6"/>
  <c r="BF1002" i="6"/>
  <c r="AT877" i="6"/>
  <c r="BB877" i="6"/>
  <c r="AL1003" i="6"/>
  <c r="AT1003" i="6"/>
  <c r="BB1003" i="6"/>
  <c r="BF1003" i="6"/>
  <c r="AT878" i="6"/>
  <c r="AX1004" i="6"/>
  <c r="BB1004" i="6"/>
  <c r="AT879" i="6"/>
  <c r="BB879" i="6"/>
  <c r="AP1005" i="6"/>
  <c r="BB1005" i="6"/>
  <c r="AT880" i="6"/>
  <c r="AX880" i="6"/>
  <c r="BB880" i="6"/>
  <c r="AL1006" i="6"/>
  <c r="BF1006" i="6"/>
  <c r="AP881" i="6"/>
  <c r="AX881" i="6"/>
  <c r="AP1007" i="6"/>
  <c r="AX1007" i="6"/>
  <c r="BB1007" i="6"/>
  <c r="AX882" i="6"/>
  <c r="AP1008" i="6"/>
  <c r="AT1008" i="6"/>
  <c r="AX1008" i="6"/>
  <c r="AP883" i="6"/>
  <c r="AX883" i="6"/>
  <c r="AL1009" i="6"/>
  <c r="AP1009" i="6"/>
  <c r="AX1009" i="6"/>
  <c r="BF1009" i="6"/>
  <c r="AP884" i="6"/>
  <c r="AL1010" i="6"/>
  <c r="BF1010" i="6"/>
  <c r="AX885" i="6"/>
  <c r="BB885" i="6"/>
  <c r="AT1011" i="6"/>
  <c r="BB1011" i="6"/>
  <c r="BF1011" i="6"/>
  <c r="AT886" i="6"/>
  <c r="BB886" i="6"/>
  <c r="AP1012" i="6"/>
  <c r="BF1012" i="6"/>
  <c r="AP887" i="6"/>
  <c r="BB887" i="6"/>
  <c r="AL1013" i="6"/>
  <c r="BB1013" i="6"/>
  <c r="BF1013" i="6"/>
  <c r="AX888" i="6"/>
  <c r="BB888" i="6"/>
  <c r="AT1014" i="6"/>
  <c r="AX1014" i="6"/>
  <c r="BF1014" i="6"/>
  <c r="AP889" i="6"/>
  <c r="AX889" i="6"/>
  <c r="AP1015" i="6"/>
  <c r="BF1015" i="6"/>
  <c r="AT1016" i="6"/>
  <c r="AX1016" i="6"/>
  <c r="BF1016" i="6"/>
  <c r="BB891" i="6"/>
  <c r="AX1017" i="6"/>
  <c r="BF1017" i="6"/>
  <c r="AP1018" i="6"/>
  <c r="AT1018" i="6"/>
  <c r="BF1018" i="6"/>
  <c r="AP893" i="6"/>
  <c r="AL1019" i="6"/>
  <c r="AP1019" i="6"/>
  <c r="AX1019" i="6"/>
  <c r="BB1019" i="6"/>
  <c r="BF1019" i="6"/>
  <c r="AT894" i="6"/>
  <c r="AT1020" i="6"/>
  <c r="AX1020" i="6"/>
  <c r="AT895" i="6"/>
  <c r="AL1021" i="6"/>
  <c r="AP1021" i="6"/>
  <c r="BB1021" i="6"/>
  <c r="BF1021" i="6"/>
  <c r="AT896" i="6"/>
  <c r="AX1022" i="6"/>
  <c r="BF1022" i="6"/>
  <c r="AP897" i="6"/>
  <c r="AX897" i="6"/>
  <c r="AX1023" i="6"/>
  <c r="BF1023" i="6"/>
  <c r="AP1024" i="6"/>
  <c r="AT1024" i="6"/>
  <c r="BF1024" i="6"/>
  <c r="AP899" i="6"/>
  <c r="AT899" i="6"/>
  <c r="AL1025" i="6"/>
  <c r="AX1025" i="6"/>
  <c r="BB1025" i="6"/>
  <c r="BF1025" i="6"/>
  <c r="BB900" i="6"/>
  <c r="AT1026" i="6"/>
  <c r="AX1026" i="6"/>
  <c r="BF1026" i="6"/>
  <c r="AX901" i="6"/>
  <c r="AP1027" i="6"/>
  <c r="AT1027" i="6"/>
  <c r="BF1027" i="6"/>
  <c r="AX902" i="6"/>
  <c r="AP1028" i="6"/>
  <c r="BB1028" i="6"/>
  <c r="BF1028" i="6"/>
  <c r="AP903" i="6"/>
  <c r="AX903" i="6"/>
  <c r="AP1029" i="6"/>
  <c r="AX1029" i="6"/>
  <c r="BB1029" i="6"/>
  <c r="AX904" i="6"/>
  <c r="BB904" i="6"/>
  <c r="AP1030" i="6"/>
  <c r="AT1030" i="6"/>
  <c r="AX1030" i="6"/>
  <c r="AX905" i="6"/>
  <c r="AL1031" i="6"/>
  <c r="AP1031" i="6"/>
  <c r="AX1031" i="6"/>
  <c r="BF1031" i="6"/>
  <c r="AT906" i="6"/>
  <c r="BB906" i="6"/>
  <c r="AX1032" i="6"/>
  <c r="BB1032" i="6"/>
  <c r="BF1032" i="6"/>
  <c r="AX907" i="6"/>
  <c r="BB907" i="6"/>
  <c r="AL1033" i="6"/>
  <c r="AP1033" i="6"/>
  <c r="AX1033" i="6"/>
  <c r="BB1033" i="6"/>
  <c r="BF1033" i="6"/>
  <c r="AP1060" i="6"/>
  <c r="AP1078" i="6"/>
  <c r="AX1094" i="6"/>
  <c r="AP1096" i="6"/>
  <c r="BB1182" i="6"/>
  <c r="AX1058" i="6"/>
  <c r="AX1091" i="6"/>
  <c r="BF1170" i="6"/>
  <c r="AT1052" i="6"/>
  <c r="AP1054" i="6"/>
  <c r="AT1056" i="6"/>
  <c r="AP1072" i="6"/>
  <c r="AT1074" i="6"/>
  <c r="AP1076" i="6"/>
  <c r="AX1146" i="6"/>
  <c r="AX1085" i="6"/>
  <c r="BB1196" i="6"/>
  <c r="BF1101" i="6"/>
  <c r="BB1189" i="6"/>
  <c r="AP1066" i="6"/>
  <c r="AT1068" i="6"/>
  <c r="BF1068" i="6"/>
  <c r="AX1082" i="6"/>
  <c r="AT1083" i="6"/>
  <c r="AX1052" i="6"/>
  <c r="BB1057" i="6"/>
  <c r="AP1073" i="6"/>
  <c r="AX1077" i="6"/>
  <c r="BF1078" i="6"/>
  <c r="BB1087" i="6"/>
  <c r="AT1105" i="6"/>
  <c r="AT1155" i="6"/>
  <c r="BB1156" i="6"/>
  <c r="AT1159" i="6"/>
  <c r="BB1160" i="6"/>
  <c r="BB1164" i="6"/>
  <c r="BB1168" i="6"/>
  <c r="AL1181" i="6"/>
  <c r="AL1195" i="6"/>
  <c r="BF1199" i="6"/>
  <c r="AP1201" i="6"/>
  <c r="BF1203" i="6"/>
  <c r="AP1205" i="6"/>
  <c r="AP1209" i="6"/>
  <c r="AP1213" i="6"/>
  <c r="AX1214" i="6"/>
  <c r="AX1218" i="6"/>
  <c r="BF1219" i="6"/>
  <c r="AX1222" i="6"/>
  <c r="BF1223" i="6"/>
  <c r="BF1227" i="6"/>
  <c r="AP1229" i="6"/>
  <c r="AX1230" i="6"/>
  <c r="AX1234" i="6"/>
  <c r="BF1235" i="6"/>
  <c r="AX1238" i="6"/>
  <c r="AP1241" i="6"/>
  <c r="AX1242" i="6"/>
  <c r="AX1246" i="6"/>
  <c r="BF1247" i="6"/>
  <c r="AP1249" i="6"/>
  <c r="AP1253" i="6"/>
  <c r="AL1306" i="6"/>
  <c r="AL1316" i="6"/>
  <c r="AL1319" i="6"/>
  <c r="AX1377" i="6"/>
  <c r="AX1089" i="6"/>
  <c r="AX1092" i="6"/>
  <c r="BF1099" i="6"/>
  <c r="AX1101" i="6"/>
  <c r="AX1147" i="6"/>
  <c r="BF1148" i="6"/>
  <c r="AT1189" i="6"/>
  <c r="AL1192" i="6"/>
  <c r="BF1063" i="6"/>
  <c r="BF1066" i="6"/>
  <c r="AX1071" i="6"/>
  <c r="BB1073" i="6"/>
  <c r="AP1074" i="6"/>
  <c r="AX1078" i="6"/>
  <c r="BB1094" i="6"/>
  <c r="BF1096" i="6"/>
  <c r="AX1105" i="6"/>
  <c r="AX1108" i="6"/>
  <c r="BF1109" i="6"/>
  <c r="AP1111" i="6"/>
  <c r="AX1112" i="6"/>
  <c r="BF1113" i="6"/>
  <c r="AX1116" i="6"/>
  <c r="BF1117" i="6"/>
  <c r="AX1120" i="6"/>
  <c r="BF1121" i="6"/>
  <c r="BF1125" i="6"/>
  <c r="AX1128" i="6"/>
  <c r="BF1129" i="6"/>
  <c r="BF1133" i="6"/>
  <c r="AP1135" i="6"/>
  <c r="BF1137" i="6"/>
  <c r="BF1141" i="6"/>
  <c r="AP1143" i="6"/>
  <c r="BF1152" i="6"/>
  <c r="BB1153" i="6"/>
  <c r="AX1181" i="6"/>
  <c r="AT1183" i="6"/>
  <c r="AP1184" i="6"/>
  <c r="AL1185" i="6"/>
  <c r="AL1189" i="6"/>
  <c r="BF1189" i="6"/>
  <c r="AT1190" i="6"/>
  <c r="AP1191" i="6"/>
  <c r="AX1255" i="6"/>
  <c r="BF1256" i="6"/>
  <c r="AP1258" i="6"/>
  <c r="AX1259" i="6"/>
  <c r="AP1262" i="6"/>
  <c r="AX1263" i="6"/>
  <c r="BF1268" i="6"/>
  <c r="AP1270" i="6"/>
  <c r="AP1274" i="6"/>
  <c r="AX1275" i="6"/>
  <c r="BF1276" i="6"/>
  <c r="AP1278" i="6"/>
  <c r="BF1280" i="6"/>
  <c r="AP1282" i="6"/>
  <c r="AX1287" i="6"/>
  <c r="BF1288" i="6"/>
  <c r="BF1292" i="6"/>
  <c r="AP1294" i="6"/>
  <c r="AX1295" i="6"/>
  <c r="BF1296" i="6"/>
  <c r="AX1310" i="6"/>
  <c r="AP1336" i="6"/>
  <c r="AP1340" i="6"/>
  <c r="BF1100" i="6"/>
  <c r="AL1179" i="6"/>
  <c r="AL1186" i="6"/>
  <c r="AL1193" i="6"/>
  <c r="AL1305" i="6"/>
  <c r="AP1306" i="6"/>
  <c r="BB1322" i="6"/>
  <c r="AL1324" i="6"/>
  <c r="AT1325" i="6"/>
  <c r="AT1333" i="6"/>
  <c r="BB1334" i="6"/>
  <c r="AP1053" i="6"/>
  <c r="AP1056" i="6"/>
  <c r="AX1069" i="6"/>
  <c r="BF1070" i="6"/>
  <c r="BB1071" i="6"/>
  <c r="AX1072" i="6"/>
  <c r="BB1080" i="6"/>
  <c r="AP1086" i="6"/>
  <c r="BF1090" i="6"/>
  <c r="BF1097" i="6"/>
  <c r="AX1099" i="6"/>
  <c r="BB1104" i="6"/>
  <c r="AP1105" i="6"/>
  <c r="BF1106" i="6"/>
  <c r="AP1151" i="6"/>
  <c r="BB1170" i="6"/>
  <c r="AT1180" i="6"/>
  <c r="AT1194" i="6"/>
  <c r="AX1196" i="6"/>
  <c r="BF1253" i="6"/>
  <c r="AX1256" i="6"/>
  <c r="BF1257" i="6"/>
  <c r="AP1259" i="6"/>
  <c r="AX1260" i="6"/>
  <c r="AX1264" i="6"/>
  <c r="BF1265" i="6"/>
  <c r="AP1267" i="6"/>
  <c r="AP1271" i="6"/>
  <c r="AX1272" i="6"/>
  <c r="AP1275" i="6"/>
  <c r="AX1276" i="6"/>
  <c r="BF1277" i="6"/>
  <c r="AP1279" i="6"/>
  <c r="AP1283" i="6"/>
  <c r="AX1284" i="6"/>
  <c r="BF1285" i="6"/>
  <c r="BF1289" i="6"/>
  <c r="AP1291" i="6"/>
  <c r="BF1293" i="6"/>
  <c r="AP1295" i="6"/>
  <c r="AX1296" i="6"/>
  <c r="AL1309" i="6"/>
  <c r="BB1310" i="6"/>
  <c r="BB1319" i="6"/>
  <c r="BF1366" i="6"/>
  <c r="BF1376" i="6"/>
  <c r="AP1084" i="6"/>
  <c r="BB1108" i="6"/>
  <c r="BB1112" i="6"/>
  <c r="AT1115" i="6"/>
  <c r="BB1116" i="6"/>
  <c r="AT1123" i="6"/>
  <c r="AT1127" i="6"/>
  <c r="AT1131" i="6"/>
  <c r="AT1135" i="6"/>
  <c r="BB1136" i="6"/>
  <c r="AT1139" i="6"/>
  <c r="BB1140" i="6"/>
  <c r="BB1147" i="6"/>
  <c r="AT1150" i="6"/>
  <c r="BF1153" i="6"/>
  <c r="AP1178" i="6"/>
  <c r="BB1178" i="6"/>
  <c r="AT1184" i="6"/>
  <c r="AT1188" i="6"/>
  <c r="AT1191" i="6"/>
  <c r="BF1194" i="6"/>
  <c r="AT1198" i="6"/>
  <c r="BB1199" i="6"/>
  <c r="AL1201" i="6"/>
  <c r="AT1202" i="6"/>
  <c r="BB1203" i="6"/>
  <c r="BB1207" i="6"/>
  <c r="AL1209" i="6"/>
  <c r="BB1211" i="6"/>
  <c r="AL1213" i="6"/>
  <c r="AT1214" i="6"/>
  <c r="AL1217" i="6"/>
  <c r="AT1218" i="6"/>
  <c r="BB1219" i="6"/>
  <c r="AL1221" i="6"/>
  <c r="AT1222" i="6"/>
  <c r="BB1313" i="6"/>
  <c r="AX1317" i="6"/>
  <c r="BB1327" i="6"/>
  <c r="AL1329" i="6"/>
  <c r="AT1330" i="6"/>
  <c r="BB1331" i="6"/>
  <c r="AP1362" i="6"/>
  <c r="AP1311" i="6"/>
  <c r="BF1312" i="6"/>
  <c r="BF1317" i="6"/>
  <c r="AT1318" i="6"/>
  <c r="AL1337" i="6"/>
  <c r="BF1337" i="6"/>
  <c r="AT1338" i="6"/>
  <c r="AL1341" i="6"/>
  <c r="AT1342" i="6"/>
  <c r="AL1345" i="6"/>
  <c r="AT1346" i="6"/>
  <c r="AT1350" i="6"/>
  <c r="BB1351" i="6"/>
  <c r="AL1353" i="6"/>
  <c r="BB1355" i="6"/>
  <c r="BB1359" i="6"/>
  <c r="BB1364" i="6"/>
  <c r="AT1368" i="6"/>
  <c r="AP1369" i="6"/>
  <c r="AL1370" i="6"/>
  <c r="BB1373" i="6"/>
  <c r="AX1374" i="6"/>
  <c r="AT1375" i="6"/>
  <c r="AL1379" i="6"/>
  <c r="BF1379" i="6"/>
  <c r="AT1397" i="6"/>
  <c r="AX1400" i="6"/>
  <c r="AX1404" i="6"/>
  <c r="AP1407" i="6"/>
  <c r="AX1408" i="6"/>
  <c r="BF1409" i="6"/>
  <c r="BF1413" i="6"/>
  <c r="AP1419" i="6"/>
  <c r="BB1352" i="6"/>
  <c r="AL1354" i="6"/>
  <c r="AL1358" i="6"/>
  <c r="BB1360" i="6"/>
  <c r="AT1371" i="6"/>
  <c r="BF1375" i="6"/>
  <c r="BB1376" i="6"/>
  <c r="BB1381" i="6"/>
  <c r="AL1386" i="6"/>
  <c r="AP1296" i="6"/>
  <c r="AL1304" i="6"/>
  <c r="BB1306" i="6"/>
  <c r="AT1314" i="6"/>
  <c r="AT1336" i="6"/>
  <c r="BB1337" i="6"/>
  <c r="BB1341" i="6"/>
  <c r="AT1344" i="6"/>
  <c r="BB1345" i="6"/>
  <c r="AL1347" i="6"/>
  <c r="AL1351" i="6"/>
  <c r="AL1355" i="6"/>
  <c r="AT1356" i="6"/>
  <c r="AT1360" i="6"/>
  <c r="AP1361" i="6"/>
  <c r="AL1362" i="6"/>
  <c r="BB1396" i="6"/>
  <c r="AX1422" i="6"/>
  <c r="AP1354" i="6"/>
  <c r="AX1359" i="6"/>
  <c r="AT1365" i="6"/>
  <c r="AL1369" i="6"/>
  <c r="BF1369" i="6"/>
  <c r="BB1370" i="6"/>
  <c r="AP1375" i="6"/>
  <c r="AL1376" i="6"/>
  <c r="BB1379" i="6"/>
  <c r="BB1390" i="6"/>
  <c r="AX1316" i="6"/>
  <c r="AP1318" i="6"/>
  <c r="BF1319" i="6"/>
  <c r="BF1334" i="6"/>
  <c r="BF1336" i="6"/>
  <c r="AT1337" i="6"/>
  <c r="BB1338" i="6"/>
  <c r="AL1340" i="6"/>
  <c r="BF1340" i="6"/>
  <c r="AX1343" i="6"/>
  <c r="AL1344" i="6"/>
  <c r="BF1344" i="6"/>
  <c r="AP1346" i="6"/>
  <c r="BB1346" i="6"/>
  <c r="AL1348" i="6"/>
  <c r="AT1349" i="6"/>
  <c r="AT1353" i="6"/>
  <c r="BB1354" i="6"/>
  <c r="AL1356" i="6"/>
  <c r="AT1357" i="6"/>
  <c r="BB1358" i="6"/>
  <c r="BB1361" i="6"/>
  <c r="AX1362" i="6"/>
  <c r="AT1363" i="6"/>
  <c r="AL1367" i="6"/>
  <c r="AT1372" i="6"/>
  <c r="BB1377" i="6"/>
  <c r="AX1378" i="6"/>
  <c r="AT1379" i="6"/>
  <c r="BF1385" i="6"/>
  <c r="BB1386" i="6"/>
  <c r="AL2473" i="6"/>
  <c r="AT2473" i="6"/>
  <c r="AP1350" i="6"/>
  <c r="AP1355" i="6"/>
  <c r="AX1356" i="6"/>
  <c r="AP1359" i="6"/>
  <c r="AP1371" i="6"/>
  <c r="AP1343" i="6"/>
  <c r="AP1347" i="6"/>
  <c r="AP1351" i="6"/>
  <c r="AX1352" i="6"/>
  <c r="BF1342" i="6"/>
  <c r="AX1345" i="6"/>
  <c r="AP1348" i="6"/>
  <c r="AX1349" i="6"/>
  <c r="AP1357" i="6"/>
  <c r="AX1358" i="6"/>
  <c r="AP1363" i="6"/>
  <c r="AX1368" i="6"/>
  <c r="BF1373" i="6"/>
  <c r="AP1379" i="6"/>
  <c r="AX1335" i="6"/>
  <c r="AX1338" i="6"/>
  <c r="AX1342" i="6"/>
  <c r="AP1345" i="6"/>
  <c r="AX1346" i="6"/>
  <c r="BF1347" i="6"/>
  <c r="BF1351" i="6"/>
  <c r="AL1382" i="6"/>
  <c r="AL1396" i="6"/>
  <c r="AT1391" i="6"/>
  <c r="AP1383" i="6"/>
  <c r="AL1387" i="6"/>
  <c r="BB1383" i="6"/>
  <c r="AX1384" i="6"/>
  <c r="AT1388" i="6"/>
  <c r="AT1394" i="6"/>
  <c r="AP1395" i="6"/>
  <c r="AL1389" i="6"/>
  <c r="BF1389" i="6"/>
  <c r="BB1393" i="6"/>
  <c r="AX1380" i="6"/>
  <c r="AT1384" i="6"/>
  <c r="AP1391" i="6"/>
  <c r="AL1395" i="6"/>
  <c r="AX1398" i="6"/>
  <c r="BF1399" i="6"/>
  <c r="AP1405" i="6"/>
  <c r="AP1409" i="6"/>
  <c r="AX1414" i="6"/>
  <c r="AX1418" i="6"/>
  <c r="AP1181" i="6"/>
  <c r="AX1183" i="6"/>
  <c r="AP1192" i="6"/>
  <c r="AT1195" i="6"/>
  <c r="AX1180" i="6"/>
  <c r="AP1185" i="6"/>
  <c r="BB1192" i="6"/>
  <c r="BF1195" i="6"/>
  <c r="AX1197" i="6"/>
  <c r="AP1200" i="6"/>
  <c r="AX1201" i="6"/>
  <c r="BF1202" i="6"/>
  <c r="BF1206" i="6"/>
  <c r="BB1185" i="6"/>
  <c r="BB1200" i="6"/>
  <c r="AL1202" i="6"/>
  <c r="BB1204" i="6"/>
  <c r="AL1206" i="6"/>
  <c r="AL1210" i="6"/>
  <c r="AT1211" i="6"/>
  <c r="AL1214" i="6"/>
  <c r="AT1215" i="6"/>
  <c r="AT1219" i="6"/>
  <c r="BB1220" i="6"/>
  <c r="AT1223" i="6"/>
  <c r="BB1224" i="6"/>
  <c r="AX1179" i="6"/>
  <c r="BF1192" i="6"/>
  <c r="BB1193" i="6"/>
  <c r="AP1195" i="6"/>
  <c r="BF1181" i="6"/>
  <c r="AT1187" i="6"/>
  <c r="AX1190" i="6"/>
  <c r="BF1196" i="6"/>
  <c r="AP1198" i="6"/>
  <c r="AP1202" i="6"/>
  <c r="AP1206" i="6"/>
  <c r="AX1207" i="6"/>
  <c r="AX1211" i="6"/>
  <c r="AX1215" i="6"/>
  <c r="BF1216" i="6"/>
  <c r="BF1220" i="6"/>
  <c r="BF1224" i="6"/>
  <c r="AP1226" i="6"/>
  <c r="BF1182" i="6"/>
  <c r="AP1188" i="6"/>
  <c r="AX1193" i="6"/>
  <c r="AP1199" i="6"/>
  <c r="AX1200" i="6"/>
  <c r="AX1204" i="6"/>
  <c r="AX1208" i="6"/>
  <c r="BF1209" i="6"/>
  <c r="BF1213" i="6"/>
  <c r="BF1217" i="6"/>
  <c r="AP1219" i="6"/>
  <c r="AP1223" i="6"/>
  <c r="AX1228" i="6"/>
  <c r="BF1229" i="6"/>
  <c r="BF1233" i="6"/>
  <c r="AP1235" i="6"/>
  <c r="AX1236" i="6"/>
  <c r="AX1240" i="6"/>
  <c r="BF1241" i="6"/>
  <c r="AP1247" i="6"/>
  <c r="AX1248" i="6"/>
  <c r="AX1252" i="6"/>
  <c r="BB1254" i="6"/>
  <c r="AL1256" i="6"/>
  <c r="AL1260" i="6"/>
  <c r="AT1261" i="6"/>
  <c r="BB1262" i="6"/>
  <c r="BB1266" i="6"/>
  <c r="AL1268" i="6"/>
  <c r="AT1273" i="6"/>
  <c r="BB1274" i="6"/>
  <c r="BB1278" i="6"/>
  <c r="AL1280" i="6"/>
  <c r="AT1281" i="6"/>
  <c r="AT1285" i="6"/>
  <c r="BB1286" i="6"/>
  <c r="AL1292" i="6"/>
  <c r="AT1293" i="6"/>
  <c r="BF1210" i="6"/>
  <c r="AP1212" i="6"/>
  <c r="AP1216" i="6"/>
  <c r="AP1220" i="6"/>
  <c r="AX1221" i="6"/>
  <c r="AX1225" i="6"/>
  <c r="BF1226" i="6"/>
  <c r="AX1229" i="6"/>
  <c r="BF1230" i="6"/>
  <c r="AP1232" i="6"/>
  <c r="AX1233" i="6"/>
  <c r="AX1237" i="6"/>
  <c r="BF1238" i="6"/>
  <c r="AP1244" i="6"/>
  <c r="AX1245" i="6"/>
  <c r="AP1248" i="6"/>
  <c r="AX1249" i="6"/>
  <c r="BF1250" i="6"/>
  <c r="AP1252" i="6"/>
  <c r="AL1257" i="6"/>
  <c r="AT1258" i="6"/>
  <c r="BB1259" i="6"/>
  <c r="BB1263" i="6"/>
  <c r="AL1265" i="6"/>
  <c r="BB1267" i="6"/>
  <c r="AT1270" i="6"/>
  <c r="BB1271" i="6"/>
  <c r="BB1275" i="6"/>
  <c r="AL1277" i="6"/>
  <c r="AT1278" i="6"/>
  <c r="AT1282" i="6"/>
  <c r="BB1283" i="6"/>
  <c r="AT1286" i="6"/>
  <c r="AL1289" i="6"/>
  <c r="AT1290" i="6"/>
  <c r="AT1294" i="6"/>
  <c r="BB1295" i="6"/>
  <c r="AL1230" i="6"/>
  <c r="AT1231" i="6"/>
  <c r="BB1232" i="6"/>
  <c r="AT1235" i="6"/>
  <c r="BB1236" i="6"/>
  <c r="AL1238" i="6"/>
  <c r="AL1242" i="6"/>
  <c r="AT1243" i="6"/>
  <c r="BB1248" i="6"/>
  <c r="AL1250" i="6"/>
  <c r="AT1251" i="6"/>
  <c r="AP1256" i="6"/>
  <c r="AX1257" i="6"/>
  <c r="AX1261" i="6"/>
  <c r="BF1262" i="6"/>
  <c r="AP1264" i="6"/>
  <c r="AP1268" i="6"/>
  <c r="AX1269" i="6"/>
  <c r="BF1270" i="6"/>
  <c r="BF1274" i="6"/>
  <c r="AP1276" i="6"/>
  <c r="AP1280" i="6"/>
  <c r="AX1281" i="6"/>
  <c r="BF1282" i="6"/>
  <c r="BF1286" i="6"/>
  <c r="AP1288" i="6"/>
  <c r="AX1289" i="6"/>
  <c r="AX1293" i="6"/>
  <c r="BF1294" i="6"/>
  <c r="AX1186" i="6"/>
  <c r="AX1194" i="6"/>
  <c r="BB1197" i="6"/>
  <c r="AL1199" i="6"/>
  <c r="AL1203" i="6"/>
  <c r="AT1204" i="6"/>
  <c r="AL1207" i="6"/>
  <c r="AT1208" i="6"/>
  <c r="AT1212" i="6"/>
  <c r="BB1213" i="6"/>
  <c r="AT1216" i="6"/>
  <c r="BB1217" i="6"/>
  <c r="BB1221" i="6"/>
  <c r="AL1223" i="6"/>
  <c r="AL1227" i="6"/>
  <c r="AT1228" i="6"/>
  <c r="AT1232" i="6"/>
  <c r="BB1233" i="6"/>
  <c r="AL1235" i="6"/>
  <c r="AL1239" i="6"/>
  <c r="AT1240" i="6"/>
  <c r="BB1245" i="6"/>
  <c r="AL1247" i="6"/>
  <c r="AL1251" i="6"/>
  <c r="AT1252" i="6"/>
  <c r="AX1254" i="6"/>
  <c r="AX1258" i="6"/>
  <c r="BF1259" i="6"/>
  <c r="AP1261" i="6"/>
  <c r="AP1265" i="6"/>
  <c r="AX1266" i="6"/>
  <c r="BF1271" i="6"/>
  <c r="AP1273" i="6"/>
  <c r="AP1277" i="6"/>
  <c r="AX1278" i="6"/>
  <c r="BF1279" i="6"/>
  <c r="BF1283" i="6"/>
  <c r="AP1285" i="6"/>
  <c r="AX1290" i="6"/>
  <c r="BF1291" i="6"/>
  <c r="BF1295" i="6"/>
  <c r="BF1228" i="6"/>
  <c r="AX1231" i="6"/>
  <c r="BF1232" i="6"/>
  <c r="AP1234" i="6"/>
  <c r="BF1236" i="6"/>
  <c r="AP1238" i="6"/>
  <c r="AX1239" i="6"/>
  <c r="AX1243" i="6"/>
  <c r="BF1244" i="6"/>
  <c r="AX1247" i="6"/>
  <c r="AP1250" i="6"/>
  <c r="AX1251" i="6"/>
  <c r="BF1252" i="6"/>
  <c r="BB1257" i="6"/>
  <c r="AL1259" i="6"/>
  <c r="AL1263" i="6"/>
  <c r="AT1264" i="6"/>
  <c r="BB1265" i="6"/>
  <c r="BB1269" i="6"/>
  <c r="AL1271" i="6"/>
  <c r="AT1276" i="6"/>
  <c r="BB1277" i="6"/>
  <c r="BB1281" i="6"/>
  <c r="AL1283" i="6"/>
  <c r="AT1284" i="6"/>
  <c r="AT1288" i="6"/>
  <c r="BB1289" i="6"/>
  <c r="AL1295" i="6"/>
  <c r="BF1057" i="6"/>
  <c r="AT1059" i="6"/>
  <c r="AX1068" i="6"/>
  <c r="AT1078" i="6"/>
  <c r="BB1061" i="6"/>
  <c r="AT1065" i="6"/>
  <c r="BB1067" i="6"/>
  <c r="AT1053" i="6"/>
  <c r="AT1171" i="6" s="1"/>
  <c r="BB1062" i="6"/>
  <c r="BF1067" i="6"/>
  <c r="AT1073" i="6"/>
  <c r="BB1075" i="6"/>
  <c r="BB1077" i="6"/>
  <c r="BF1081" i="6"/>
  <c r="BB1054" i="6"/>
  <c r="BB1064" i="6"/>
  <c r="BF1073" i="6"/>
  <c r="AT1075" i="6"/>
  <c r="AT1086" i="6"/>
  <c r="BB1091" i="6"/>
  <c r="BB1052" i="6"/>
  <c r="AT1062" i="6"/>
  <c r="BB1070" i="6"/>
  <c r="AX1095" i="6"/>
  <c r="AP1097" i="6"/>
  <c r="AX1100" i="6"/>
  <c r="AX1103" i="6"/>
  <c r="AT1089" i="6"/>
  <c r="AT1102" i="6"/>
  <c r="BF1107" i="6"/>
  <c r="AP1109" i="6"/>
  <c r="BF1111" i="6"/>
  <c r="AP1113" i="6"/>
  <c r="BF1115" i="6"/>
  <c r="AP1117" i="6"/>
  <c r="AX1118" i="6"/>
  <c r="BF1119" i="6"/>
  <c r="AP1121" i="6"/>
  <c r="AP1125" i="6"/>
  <c r="AP1129" i="6"/>
  <c r="AX1130" i="6"/>
  <c r="AP1133" i="6"/>
  <c r="AX1134" i="6"/>
  <c r="AX1138" i="6"/>
  <c r="AP1141" i="6"/>
  <c r="AX1142" i="6"/>
  <c r="AT1143" i="6"/>
  <c r="AP1144" i="6"/>
  <c r="BF1145" i="6"/>
  <c r="AT1148" i="6"/>
  <c r="AP1156" i="6"/>
  <c r="AX1157" i="6"/>
  <c r="BF1158" i="6"/>
  <c r="AX1161" i="6"/>
  <c r="BF1162" i="6"/>
  <c r="AX1165" i="6"/>
  <c r="BF1166" i="6"/>
  <c r="AX1169" i="6"/>
  <c r="BB1085" i="6"/>
  <c r="BB1101" i="6"/>
  <c r="AT1106" i="6"/>
  <c r="BF1108" i="6"/>
  <c r="AP1110" i="6"/>
  <c r="AX1111" i="6"/>
  <c r="AP1114" i="6"/>
  <c r="AX1115" i="6"/>
  <c r="AP1118" i="6"/>
  <c r="AX1119" i="6"/>
  <c r="AP1122" i="6"/>
  <c r="AX1123" i="6"/>
  <c r="AP1126" i="6"/>
  <c r="AX1127" i="6"/>
  <c r="AX1131" i="6"/>
  <c r="BF1132" i="6"/>
  <c r="AX1135" i="6"/>
  <c r="BF1136" i="6"/>
  <c r="AX1139" i="6"/>
  <c r="BF1140" i="6"/>
  <c r="BB1144" i="6"/>
  <c r="AX1145" i="6"/>
  <c r="AT1146" i="6"/>
  <c r="AP1147" i="6"/>
  <c r="BB1149" i="6"/>
  <c r="AT1151" i="6"/>
  <c r="AX1154" i="6"/>
  <c r="BF1155" i="6"/>
  <c r="AX1158" i="6"/>
  <c r="BF1159" i="6"/>
  <c r="BF1163" i="6"/>
  <c r="AP1165" i="6"/>
  <c r="AX1166" i="6"/>
  <c r="BF1167" i="6"/>
  <c r="AP1169" i="6"/>
  <c r="BB1058" i="6"/>
  <c r="AT1069" i="6"/>
  <c r="BB1074" i="6"/>
  <c r="AT1085" i="6"/>
  <c r="BB1090" i="6"/>
  <c r="AT1093" i="6"/>
  <c r="BB1098" i="6"/>
  <c r="AT1101" i="6"/>
  <c r="AP1107" i="6"/>
  <c r="AT1109" i="6"/>
  <c r="BB1110" i="6"/>
  <c r="AT1113" i="6"/>
  <c r="BB1114" i="6"/>
  <c r="AT1117" i="6"/>
  <c r="BB1118" i="6"/>
  <c r="AT1121" i="6"/>
  <c r="BB1122" i="6"/>
  <c r="BB1126" i="6"/>
  <c r="BB1130" i="6"/>
  <c r="AT1133" i="6"/>
  <c r="BB1134" i="6"/>
  <c r="BB1138" i="6"/>
  <c r="BB1142" i="6"/>
  <c r="AP1152" i="6"/>
  <c r="BB1157" i="6"/>
  <c r="AT1160" i="6"/>
  <c r="AT1164" i="6"/>
  <c r="BB1165" i="6"/>
  <c r="AT1063" i="6"/>
  <c r="BB1068" i="6"/>
  <c r="AT1079" i="6"/>
  <c r="BB1084" i="6"/>
  <c r="AT1095" i="6"/>
  <c r="BB1100" i="6"/>
  <c r="AT1103" i="6"/>
  <c r="BB1107" i="6"/>
  <c r="BB1111" i="6"/>
  <c r="BB1115" i="6"/>
  <c r="BB1119" i="6"/>
  <c r="BB1123" i="6"/>
  <c r="BB1127" i="6"/>
  <c r="AT1130" i="6"/>
  <c r="BB1131" i="6"/>
  <c r="AT1138" i="6"/>
  <c r="AT1142" i="6"/>
  <c r="BB1145" i="6"/>
  <c r="AT1147" i="6"/>
  <c r="AP1148" i="6"/>
  <c r="BF1149" i="6"/>
  <c r="BB1152" i="6"/>
  <c r="AT1157" i="6"/>
  <c r="AT1161" i="6"/>
  <c r="AT1165" i="6"/>
  <c r="AT1169" i="6"/>
  <c r="BB1081" i="6"/>
  <c r="AT1092" i="6"/>
  <c r="BB1097" i="6"/>
  <c r="BB1105" i="6"/>
  <c r="AP1108" i="6"/>
  <c r="AX1109" i="6"/>
  <c r="BF1110" i="6"/>
  <c r="BF1114" i="6"/>
  <c r="BF1118" i="6"/>
  <c r="BF1122" i="6"/>
  <c r="AP1124" i="6"/>
  <c r="BF1126" i="6"/>
  <c r="AP1128" i="6"/>
  <c r="BF1130" i="6"/>
  <c r="AP1132" i="6"/>
  <c r="AP1136" i="6"/>
  <c r="AX1137" i="6"/>
  <c r="AP1140" i="6"/>
  <c r="BB1150" i="6"/>
  <c r="AX1153" i="6"/>
  <c r="AP1155" i="6"/>
  <c r="AP1159" i="6"/>
  <c r="AX1160" i="6"/>
  <c r="AP1163" i="6"/>
  <c r="AX1164" i="6"/>
  <c r="AP1167" i="6"/>
  <c r="AX1168" i="6"/>
  <c r="AN390" i="6"/>
  <c r="AN401" i="6"/>
  <c r="AN406" i="6"/>
  <c r="AN409" i="6"/>
  <c r="AN417" i="6"/>
  <c r="AN422" i="6"/>
  <c r="AN425" i="6"/>
  <c r="AN438" i="6"/>
  <c r="AN441" i="6"/>
  <c r="AN446" i="6"/>
  <c r="AN436" i="6"/>
  <c r="AN444" i="6"/>
  <c r="AN473" i="6"/>
  <c r="AN491" i="6"/>
  <c r="AN378" i="6"/>
  <c r="AN426" i="6"/>
  <c r="AN450" i="6"/>
  <c r="AN466" i="6"/>
  <c r="AN479" i="6"/>
  <c r="AN295" i="6"/>
  <c r="AN351" i="6"/>
  <c r="AN253" i="6"/>
  <c r="AN309" i="6"/>
  <c r="AN280" i="6"/>
  <c r="AN267" i="6"/>
  <c r="AN323" i="6"/>
  <c r="AN281" i="6"/>
  <c r="AN350" i="6"/>
  <c r="AN361" i="6"/>
  <c r="AN337" i="6"/>
  <c r="AP1382" i="6"/>
  <c r="AX1387" i="6"/>
  <c r="AP1390" i="6"/>
  <c r="BF1392" i="6"/>
  <c r="AT1401" i="6"/>
  <c r="AT1405" i="6"/>
  <c r="BB1406" i="6"/>
  <c r="BB1410" i="6"/>
  <c r="AT1413" i="6"/>
  <c r="BB1414" i="6"/>
  <c r="AL1416" i="6"/>
  <c r="AL1420" i="6"/>
  <c r="BB1422" i="6"/>
  <c r="BF1386" i="6"/>
  <c r="AP1392" i="6"/>
  <c r="AX1397" i="6"/>
  <c r="AT1398" i="6"/>
  <c r="BB1399" i="6"/>
  <c r="BB1403" i="6"/>
  <c r="BB1407" i="6"/>
  <c r="AL1409" i="6"/>
  <c r="AL1413" i="6"/>
  <c r="BB1415" i="6"/>
  <c r="AL1417" i="6"/>
  <c r="AT1418" i="6"/>
  <c r="AT1422" i="6"/>
  <c r="AP1381" i="6"/>
  <c r="AP1389" i="6"/>
  <c r="AX1394" i="6"/>
  <c r="AP1400" i="6"/>
  <c r="AX1401" i="6"/>
  <c r="BF1402" i="6"/>
  <c r="BF1406" i="6"/>
  <c r="AP1412" i="6"/>
  <c r="AP1416" i="6"/>
  <c r="BF1418" i="6"/>
  <c r="AX1421" i="6"/>
  <c r="BF1422" i="6"/>
  <c r="AX1383" i="6"/>
  <c r="AT1399" i="6"/>
  <c r="BB1400" i="6"/>
  <c r="AL1402" i="6"/>
  <c r="AL1406" i="6"/>
  <c r="AL1410" i="6"/>
  <c r="AT1411" i="6"/>
  <c r="AT1415" i="6"/>
  <c r="AL1418" i="6"/>
  <c r="AT1419" i="6"/>
  <c r="BB1420" i="6"/>
  <c r="AL1422" i="6"/>
  <c r="BF1382" i="6"/>
  <c r="AP1388" i="6"/>
  <c r="AX1393" i="6"/>
  <c r="AL1399" i="6"/>
  <c r="BB1401" i="6"/>
  <c r="AL1403" i="6"/>
  <c r="AT1404" i="6"/>
  <c r="AT1408" i="6"/>
  <c r="AT1412" i="6"/>
  <c r="BB1413" i="6"/>
  <c r="BB1417" i="6"/>
  <c r="AT1420" i="6"/>
  <c r="BB1421" i="6"/>
  <c r="AP1385" i="6"/>
  <c r="BF1387" i="6"/>
  <c r="AX1390" i="6"/>
  <c r="BF1395" i="6"/>
  <c r="AP1398" i="6"/>
  <c r="AP1402" i="6"/>
  <c r="AX1403" i="6"/>
  <c r="BF1404" i="6"/>
  <c r="AX1407" i="6"/>
  <c r="AX1411" i="6"/>
  <c r="BF1416" i="6"/>
  <c r="BF1420" i="6"/>
  <c r="AP1422" i="6"/>
  <c r="BP2179" i="6"/>
  <c r="BP2208" i="6"/>
  <c r="BP2178" i="6"/>
  <c r="AW2157" i="6"/>
  <c r="AW2158" i="6"/>
  <c r="AW2155" i="6"/>
  <c r="BL1955" i="6"/>
  <c r="AW2159" i="6"/>
  <c r="N10" i="21" l="1"/>
  <c r="N10" i="14"/>
  <c r="CW176" i="21"/>
  <c r="CX27" i="21" s="1"/>
  <c r="CX176" i="21" s="1"/>
  <c r="CY176" i="21" s="1"/>
  <c r="B196" i="21" s="1"/>
  <c r="AL5" i="2"/>
  <c r="AM5" i="2" s="1"/>
  <c r="AL6" i="2"/>
  <c r="AM6" i="2" s="1"/>
  <c r="AL7" i="2"/>
  <c r="AM7" i="2" s="1"/>
  <c r="AL8" i="2"/>
  <c r="AM8" i="2" s="1"/>
  <c r="AL9" i="2"/>
  <c r="AM9" i="2" s="1"/>
  <c r="AL10" i="2"/>
  <c r="AM10" i="2" s="1"/>
  <c r="AL11" i="2"/>
  <c r="AM11" i="2" s="1"/>
  <c r="AL12" i="2"/>
  <c r="AM12" i="2" s="1"/>
  <c r="AL13" i="2"/>
  <c r="AM13" i="2" s="1"/>
  <c r="AL14" i="2"/>
  <c r="AM14" i="2" s="1"/>
  <c r="AL15" i="2"/>
  <c r="AM15" i="2" s="1"/>
  <c r="AL16" i="2"/>
  <c r="AM16" i="2" s="1"/>
  <c r="AL17" i="2"/>
  <c r="AM17" i="2" s="1"/>
  <c r="AL18" i="2"/>
  <c r="AM18" i="2" s="1"/>
  <c r="AL19" i="2"/>
  <c r="AM19" i="2" s="1"/>
  <c r="AL20" i="2"/>
  <c r="AM20" i="2" s="1"/>
  <c r="AL21" i="2"/>
  <c r="AM21" i="2" s="1"/>
  <c r="AL22" i="2"/>
  <c r="AM22" i="2" s="1"/>
  <c r="AL23" i="2"/>
  <c r="AM23" i="2" s="1"/>
  <c r="AL24" i="2"/>
  <c r="AM24" i="2" s="1"/>
  <c r="AL25" i="2"/>
  <c r="AM25" i="2" s="1"/>
  <c r="AL26" i="2"/>
  <c r="AM26" i="2" s="1"/>
  <c r="AL27" i="2"/>
  <c r="AM27" i="2" s="1"/>
  <c r="AL28" i="2"/>
  <c r="AM28" i="2" s="1"/>
  <c r="AL29" i="2"/>
  <c r="AM29" i="2" s="1"/>
  <c r="AL30" i="2"/>
  <c r="AM30" i="2" s="1"/>
  <c r="AL31" i="2"/>
  <c r="AM31" i="2" s="1"/>
  <c r="AL32" i="2"/>
  <c r="AM32" i="2" s="1"/>
  <c r="AL33" i="2"/>
  <c r="AM33" i="2" s="1"/>
  <c r="AL34" i="2"/>
  <c r="AM34" i="2" s="1"/>
  <c r="AL35" i="2"/>
  <c r="AM35" i="2" s="1"/>
  <c r="AL36" i="2"/>
  <c r="AM36" i="2" s="1"/>
  <c r="AL37" i="2"/>
  <c r="AM37" i="2" s="1"/>
  <c r="AL38" i="2"/>
  <c r="AM38" i="2" s="1"/>
  <c r="AL39" i="2"/>
  <c r="AM39" i="2" s="1"/>
  <c r="AL40" i="2"/>
  <c r="AM40" i="2" s="1"/>
  <c r="AL41" i="2"/>
  <c r="AM41" i="2" s="1"/>
  <c r="AL42" i="2"/>
  <c r="AM42" i="2" s="1"/>
  <c r="AL43" i="2"/>
  <c r="AM43" i="2" s="1"/>
  <c r="AL44" i="2"/>
  <c r="AM44" i="2" s="1"/>
  <c r="AL45" i="2"/>
  <c r="AM45" i="2" s="1"/>
  <c r="AL46" i="2"/>
  <c r="AM46" i="2" s="1"/>
  <c r="AL47" i="2"/>
  <c r="AM47" i="2" s="1"/>
  <c r="AL48" i="2"/>
  <c r="AM48" i="2" s="1"/>
  <c r="AL49" i="2"/>
  <c r="AM49" i="2" s="1"/>
  <c r="AL50" i="2"/>
  <c r="AM50" i="2" s="1"/>
  <c r="AL51" i="2"/>
  <c r="AM51" i="2" s="1"/>
  <c r="AL52" i="2"/>
  <c r="AM52" i="2" s="1"/>
  <c r="AL53" i="2"/>
  <c r="AM53" i="2" s="1"/>
  <c r="AL54" i="2"/>
  <c r="AM54" i="2" s="1"/>
  <c r="AL55" i="2"/>
  <c r="AM55" i="2" s="1"/>
  <c r="AL56" i="2"/>
  <c r="AM56" i="2" s="1"/>
  <c r="AL57" i="2"/>
  <c r="AM57" i="2" s="1"/>
  <c r="AL58" i="2"/>
  <c r="AM58" i="2" s="1"/>
  <c r="AL59" i="2"/>
  <c r="AM59" i="2" s="1"/>
  <c r="AL60" i="2"/>
  <c r="AM60" i="2" s="1"/>
  <c r="AL61" i="2"/>
  <c r="AM61" i="2" s="1"/>
  <c r="AL62" i="2"/>
  <c r="AM62" i="2" s="1"/>
  <c r="AL63" i="2"/>
  <c r="AM63" i="2" s="1"/>
  <c r="AL64" i="2"/>
  <c r="AM64" i="2" s="1"/>
  <c r="AL65" i="2"/>
  <c r="AM65" i="2" s="1"/>
  <c r="AL66" i="2"/>
  <c r="AM66" i="2" s="1"/>
  <c r="AL67" i="2"/>
  <c r="AM67" i="2" s="1"/>
  <c r="AL68" i="2"/>
  <c r="AM68" i="2" s="1"/>
  <c r="AL69" i="2"/>
  <c r="AM69" i="2" s="1"/>
  <c r="AL70" i="2"/>
  <c r="AM70" i="2" s="1"/>
  <c r="AL71" i="2"/>
  <c r="AM71" i="2" s="1"/>
  <c r="AL72" i="2"/>
  <c r="AM72" i="2" s="1"/>
  <c r="AL73" i="2"/>
  <c r="AM73" i="2" s="1"/>
  <c r="AL74" i="2"/>
  <c r="AM74" i="2" s="1"/>
  <c r="AL75" i="2"/>
  <c r="AM75" i="2" s="1"/>
  <c r="AL76" i="2"/>
  <c r="AM76" i="2" s="1"/>
  <c r="AL77" i="2"/>
  <c r="AM77" i="2" s="1"/>
  <c r="AL78" i="2"/>
  <c r="AM78" i="2" s="1"/>
  <c r="AL79" i="2"/>
  <c r="AM79" i="2" s="1"/>
  <c r="AL80" i="2"/>
  <c r="AM80" i="2" s="1"/>
  <c r="AL81" i="2"/>
  <c r="AM81" i="2" s="1"/>
  <c r="AL82" i="2"/>
  <c r="AM82" i="2" s="1"/>
  <c r="AL83" i="2"/>
  <c r="AM83" i="2" s="1"/>
  <c r="AL84" i="2"/>
  <c r="AM84" i="2" s="1"/>
  <c r="AL85" i="2"/>
  <c r="AM85" i="2" s="1"/>
  <c r="AL86" i="2"/>
  <c r="AM86" i="2" s="1"/>
  <c r="AL87" i="2"/>
  <c r="AM87" i="2" s="1"/>
  <c r="AL88" i="2"/>
  <c r="AM88" i="2" s="1"/>
  <c r="AL89" i="2"/>
  <c r="AM89" i="2" s="1"/>
  <c r="AL90" i="2"/>
  <c r="AM90" i="2" s="1"/>
  <c r="AL91" i="2"/>
  <c r="AM91" i="2" s="1"/>
  <c r="AL92" i="2"/>
  <c r="AM92" i="2" s="1"/>
  <c r="AL93" i="2"/>
  <c r="AM93" i="2" s="1"/>
  <c r="AL94" i="2"/>
  <c r="AM94" i="2" s="1"/>
  <c r="AL95" i="2"/>
  <c r="AM95" i="2" s="1"/>
  <c r="AL96" i="2"/>
  <c r="AM96" i="2" s="1"/>
  <c r="AL97" i="2"/>
  <c r="AM97" i="2" s="1"/>
  <c r="AL98" i="2"/>
  <c r="AM98" i="2" s="1"/>
  <c r="AL99" i="2"/>
  <c r="AM99" i="2" s="1"/>
  <c r="AL100" i="2"/>
  <c r="AM100" i="2" s="1"/>
  <c r="AL101" i="2"/>
  <c r="AM101" i="2" s="1"/>
  <c r="AL102" i="2"/>
  <c r="AM102" i="2" s="1"/>
  <c r="AL103" i="2"/>
  <c r="AM103" i="2" s="1"/>
  <c r="AL104" i="2"/>
  <c r="AM104" i="2" s="1"/>
  <c r="AL105" i="2"/>
  <c r="AM105" i="2" s="1"/>
  <c r="AL106" i="2"/>
  <c r="AM106" i="2" s="1"/>
  <c r="AL107" i="2"/>
  <c r="AM107" i="2" s="1"/>
  <c r="AL108" i="2"/>
  <c r="AM108" i="2" s="1"/>
  <c r="AL109" i="2"/>
  <c r="AM109" i="2" s="1"/>
  <c r="AL110" i="2"/>
  <c r="AM110" i="2" s="1"/>
  <c r="AL111" i="2"/>
  <c r="AM111" i="2" s="1"/>
  <c r="AL112" i="2"/>
  <c r="AM112" i="2" s="1"/>
  <c r="AL113" i="2"/>
  <c r="AM113" i="2" s="1"/>
  <c r="AL114" i="2"/>
  <c r="AM114" i="2" s="1"/>
  <c r="AL115" i="2"/>
  <c r="AM115" i="2" s="1"/>
  <c r="AL116" i="2"/>
  <c r="AM116" i="2" s="1"/>
  <c r="AL117" i="2"/>
  <c r="AM117" i="2" s="1"/>
  <c r="AL118" i="2"/>
  <c r="AM118" i="2" s="1"/>
  <c r="AL119" i="2"/>
  <c r="AM119" i="2" s="1"/>
  <c r="AL120" i="2"/>
  <c r="AM120" i="2" s="1"/>
  <c r="AL121" i="2"/>
  <c r="AM121" i="2" s="1"/>
  <c r="AL122" i="2"/>
  <c r="AM122" i="2" s="1"/>
  <c r="AL123" i="2"/>
  <c r="AM123" i="2" s="1"/>
  <c r="AL124" i="2"/>
  <c r="AM124" i="2" s="1"/>
  <c r="AL125" i="2"/>
  <c r="AM125" i="2" s="1"/>
  <c r="AL126" i="2"/>
  <c r="AM126" i="2" s="1"/>
  <c r="AL127" i="2"/>
  <c r="AM127" i="2" s="1"/>
  <c r="AL128" i="2"/>
  <c r="AM128" i="2" s="1"/>
  <c r="AL129" i="2"/>
  <c r="AM129" i="2" s="1"/>
  <c r="AL130" i="2"/>
  <c r="AM130" i="2" s="1"/>
  <c r="AL131" i="2"/>
  <c r="AM131" i="2" s="1"/>
  <c r="AL132" i="2"/>
  <c r="AM132" i="2" s="1"/>
  <c r="AL133" i="2"/>
  <c r="AM133" i="2" s="1"/>
  <c r="AL134" i="2"/>
  <c r="AM134" i="2" s="1"/>
  <c r="AL135" i="2"/>
  <c r="AM135" i="2" s="1"/>
  <c r="AL136" i="2"/>
  <c r="AM136" i="2" s="1"/>
  <c r="AL137" i="2"/>
  <c r="AM137" i="2" s="1"/>
  <c r="AL138" i="2"/>
  <c r="AM138" i="2" s="1"/>
  <c r="AL139" i="2"/>
  <c r="AM139" i="2" s="1"/>
  <c r="AL140" i="2"/>
  <c r="AM140" i="2" s="1"/>
  <c r="AL141" i="2"/>
  <c r="AM141" i="2" s="1"/>
  <c r="AL142" i="2"/>
  <c r="AM142" i="2" s="1"/>
  <c r="AL143" i="2"/>
  <c r="AM143" i="2" s="1"/>
  <c r="AL144" i="2"/>
  <c r="AM144" i="2" s="1"/>
  <c r="AL145" i="2"/>
  <c r="AM145" i="2" s="1"/>
  <c r="AL146" i="2"/>
  <c r="AM146" i="2" s="1"/>
  <c r="AL147" i="2"/>
  <c r="AM147" i="2" s="1"/>
  <c r="AL148" i="2"/>
  <c r="AM148" i="2" s="1"/>
  <c r="AL149" i="2"/>
  <c r="AM149" i="2" s="1"/>
  <c r="AL150" i="2"/>
  <c r="AM150" i="2" s="1"/>
  <c r="AL151" i="2"/>
  <c r="AM151" i="2" s="1"/>
  <c r="AL152" i="2"/>
  <c r="AM152" i="2" s="1"/>
  <c r="AL153" i="2"/>
  <c r="AM153" i="2" s="1"/>
  <c r="AL154" i="2"/>
  <c r="AM154" i="2" s="1"/>
  <c r="AL155" i="2"/>
  <c r="AM155" i="2" s="1"/>
  <c r="AL156" i="2"/>
  <c r="AM156" i="2" s="1"/>
  <c r="AL157" i="2"/>
  <c r="AM157" i="2" s="1"/>
  <c r="AL158" i="2"/>
  <c r="AM158" i="2" s="1"/>
  <c r="AL159" i="2"/>
  <c r="AM159" i="2" s="1"/>
  <c r="AL160" i="2"/>
  <c r="AM160" i="2" s="1"/>
  <c r="AL161" i="2"/>
  <c r="AM161" i="2" s="1"/>
  <c r="AL162" i="2"/>
  <c r="AM162" i="2" s="1"/>
  <c r="AL163" i="2"/>
  <c r="AM163" i="2" s="1"/>
  <c r="AL164" i="2"/>
  <c r="AM164" i="2" s="1"/>
  <c r="AL165" i="2"/>
  <c r="AM165" i="2" s="1"/>
  <c r="AL166" i="2"/>
  <c r="AM166" i="2" s="1"/>
  <c r="AL167" i="2"/>
  <c r="AM167" i="2" s="1"/>
  <c r="AL168" i="2"/>
  <c r="AM168" i="2" s="1"/>
  <c r="AL169" i="2"/>
  <c r="AM169" i="2" s="1"/>
  <c r="AL170" i="2"/>
  <c r="AM170" i="2" s="1"/>
  <c r="AL171" i="2"/>
  <c r="AM171" i="2" s="1"/>
  <c r="AL172" i="2"/>
  <c r="AM172" i="2" s="1"/>
  <c r="AL173" i="2"/>
  <c r="AM173" i="2" s="1"/>
  <c r="AL174" i="2"/>
  <c r="AM174" i="2" s="1"/>
  <c r="AL175" i="2"/>
  <c r="AM175" i="2" s="1"/>
  <c r="AL176" i="2"/>
  <c r="AM176" i="2" s="1"/>
  <c r="AL177" i="2"/>
  <c r="AM177" i="2" s="1"/>
  <c r="AL178" i="2"/>
  <c r="AM178" i="2" s="1"/>
  <c r="AL179" i="2"/>
  <c r="AM179" i="2" s="1"/>
  <c r="AL180" i="2"/>
  <c r="AM180" i="2" s="1"/>
  <c r="AL181" i="2"/>
  <c r="AM181" i="2" s="1"/>
  <c r="AL182" i="2"/>
  <c r="AM182" i="2" s="1"/>
  <c r="AL183" i="2"/>
  <c r="AM183" i="2" s="1"/>
  <c r="AL184" i="2"/>
  <c r="AM184" i="2" s="1"/>
  <c r="AL185" i="2"/>
  <c r="AM185" i="2" s="1"/>
  <c r="AL186" i="2"/>
  <c r="AM186" i="2" s="1"/>
  <c r="AL187" i="2"/>
  <c r="AM187" i="2" s="1"/>
  <c r="AL188" i="2"/>
  <c r="AM188" i="2" s="1"/>
  <c r="AL189" i="2"/>
  <c r="AM189" i="2" s="1"/>
  <c r="AL190" i="2"/>
  <c r="AM190" i="2" s="1"/>
  <c r="AL191" i="2"/>
  <c r="AM191" i="2" s="1"/>
  <c r="AL192" i="2"/>
  <c r="AM192" i="2" s="1"/>
  <c r="AL193" i="2"/>
  <c r="AM193" i="2" s="1"/>
  <c r="AL194" i="2"/>
  <c r="AM194" i="2" s="1"/>
  <c r="AL195" i="2"/>
  <c r="AM195" i="2" s="1"/>
  <c r="AL196" i="2"/>
  <c r="AM196" i="2" s="1"/>
  <c r="AL197" i="2"/>
  <c r="AM197" i="2" s="1"/>
  <c r="AL198" i="2"/>
  <c r="AM198" i="2" s="1"/>
  <c r="AL199" i="2"/>
  <c r="AM199" i="2" s="1"/>
  <c r="AL200" i="2"/>
  <c r="AM200" i="2" s="1"/>
  <c r="AL201" i="2"/>
  <c r="AM201" i="2" s="1"/>
  <c r="AL202" i="2"/>
  <c r="AM202" i="2" s="1"/>
  <c r="AL203" i="2"/>
  <c r="AM203" i="2" s="1"/>
  <c r="AL204" i="2"/>
  <c r="AM204" i="2" s="1"/>
  <c r="AL205" i="2"/>
  <c r="AM205" i="2" s="1"/>
  <c r="AL206" i="2"/>
  <c r="AM206" i="2" s="1"/>
  <c r="AL207" i="2"/>
  <c r="AM207" i="2" s="1"/>
  <c r="AL208" i="2"/>
  <c r="AM208" i="2" s="1"/>
  <c r="AL209" i="2"/>
  <c r="AM209" i="2" s="1"/>
  <c r="AL210" i="2"/>
  <c r="AM210" i="2" s="1"/>
  <c r="AL211" i="2"/>
  <c r="AM211" i="2" s="1"/>
  <c r="AL212" i="2"/>
  <c r="AM212" i="2" s="1"/>
  <c r="AL213" i="2"/>
  <c r="AM213" i="2" s="1"/>
  <c r="AL214" i="2"/>
  <c r="AM214" i="2" s="1"/>
  <c r="AL215" i="2"/>
  <c r="AM215" i="2" s="1"/>
  <c r="AL216" i="2"/>
  <c r="AM216" i="2" s="1"/>
  <c r="AL217" i="2"/>
  <c r="AM217" i="2" s="1"/>
  <c r="AL218" i="2"/>
  <c r="AM218" i="2" s="1"/>
  <c r="AL219" i="2"/>
  <c r="AM219" i="2" s="1"/>
  <c r="AL220" i="2"/>
  <c r="AM220" i="2" s="1"/>
  <c r="AL221" i="2"/>
  <c r="AM221" i="2" s="1"/>
  <c r="AL222" i="2"/>
  <c r="AM222" i="2" s="1"/>
  <c r="AL223" i="2"/>
  <c r="AM223" i="2" s="1"/>
  <c r="AL224" i="2"/>
  <c r="AM224" i="2" s="1"/>
  <c r="AL225" i="2"/>
  <c r="AM225" i="2" s="1"/>
  <c r="AL226" i="2"/>
  <c r="AM226" i="2" s="1"/>
  <c r="AL227" i="2"/>
  <c r="AM227" i="2" s="1"/>
  <c r="AL228" i="2"/>
  <c r="AM228" i="2" s="1"/>
  <c r="AL229" i="2"/>
  <c r="AM229" i="2" s="1"/>
  <c r="AL230" i="2"/>
  <c r="AM230" i="2" s="1"/>
  <c r="AL231" i="2"/>
  <c r="AM231" i="2" s="1"/>
  <c r="AL232" i="2"/>
  <c r="AM232" i="2" s="1"/>
  <c r="AL233" i="2"/>
  <c r="AM233" i="2" s="1"/>
  <c r="AL234" i="2"/>
  <c r="AM234" i="2" s="1"/>
  <c r="AL235" i="2"/>
  <c r="AM235" i="2" s="1"/>
  <c r="AL236" i="2"/>
  <c r="AM236" i="2" s="1"/>
  <c r="AL237" i="2"/>
  <c r="AM237" i="2" s="1"/>
  <c r="AL238" i="2"/>
  <c r="AM238" i="2" s="1"/>
  <c r="AL239" i="2"/>
  <c r="AM239" i="2" s="1"/>
  <c r="AL240" i="2"/>
  <c r="AM240" i="2" s="1"/>
  <c r="AL241" i="2"/>
  <c r="AM241" i="2" s="1"/>
  <c r="AL242" i="2"/>
  <c r="AM242" i="2" s="1"/>
  <c r="AL243" i="2"/>
  <c r="AM243" i="2" s="1"/>
  <c r="AL244" i="2"/>
  <c r="AM244" i="2" s="1"/>
  <c r="AL245" i="2"/>
  <c r="AM245" i="2" s="1"/>
  <c r="AL246" i="2"/>
  <c r="AM246" i="2" s="1"/>
  <c r="AL247" i="2"/>
  <c r="AM247" i="2" s="1"/>
  <c r="AL248" i="2"/>
  <c r="AM248" i="2" s="1"/>
  <c r="AL249" i="2"/>
  <c r="AM249" i="2" s="1"/>
  <c r="AL250" i="2"/>
  <c r="AM250" i="2" s="1"/>
  <c r="AL251" i="2"/>
  <c r="AM251" i="2" s="1"/>
  <c r="AL252" i="2"/>
  <c r="AM252" i="2" s="1"/>
  <c r="AL253" i="2"/>
  <c r="AM253" i="2" s="1"/>
  <c r="AL254" i="2"/>
  <c r="AM254" i="2" s="1"/>
  <c r="AL255" i="2"/>
  <c r="AM255" i="2" s="1"/>
  <c r="AL256" i="2"/>
  <c r="AM256" i="2" s="1"/>
  <c r="AL257" i="2"/>
  <c r="AM257" i="2" s="1"/>
  <c r="AL258" i="2"/>
  <c r="AM258" i="2" s="1"/>
  <c r="AL259" i="2"/>
  <c r="AM259" i="2" s="1"/>
  <c r="AL260" i="2"/>
  <c r="AM260" i="2" s="1"/>
  <c r="AL261" i="2"/>
  <c r="AM261" i="2" s="1"/>
  <c r="AL262" i="2"/>
  <c r="AM262" i="2" s="1"/>
  <c r="AL263" i="2"/>
  <c r="AM263" i="2" s="1"/>
  <c r="AL264" i="2"/>
  <c r="AM264" i="2" s="1"/>
  <c r="AL265" i="2"/>
  <c r="AM265" i="2" s="1"/>
  <c r="AL266" i="2"/>
  <c r="AM266" i="2" s="1"/>
  <c r="AL267" i="2"/>
  <c r="AM267" i="2" s="1"/>
  <c r="AL268" i="2"/>
  <c r="AM268" i="2" s="1"/>
  <c r="AL269" i="2"/>
  <c r="AM269" i="2" s="1"/>
  <c r="AL270" i="2"/>
  <c r="AM270" i="2" s="1"/>
  <c r="AL271" i="2"/>
  <c r="AM271" i="2" s="1"/>
  <c r="AL272" i="2"/>
  <c r="AM272" i="2" s="1"/>
  <c r="AL273" i="2"/>
  <c r="AM273" i="2" s="1"/>
  <c r="AL274" i="2"/>
  <c r="AM274" i="2" s="1"/>
  <c r="AL275" i="2"/>
  <c r="AM275" i="2" s="1"/>
  <c r="AL276" i="2"/>
  <c r="AM276" i="2" s="1"/>
  <c r="AL277" i="2"/>
  <c r="AM277" i="2" s="1"/>
  <c r="AL278" i="2"/>
  <c r="AM278" i="2" s="1"/>
  <c r="AL279" i="2"/>
  <c r="AM279" i="2" s="1"/>
  <c r="AL280" i="2"/>
  <c r="AM280" i="2" s="1"/>
  <c r="AL281" i="2"/>
  <c r="AM281" i="2" s="1"/>
  <c r="AL282" i="2"/>
  <c r="AM282" i="2" s="1"/>
  <c r="AL283" i="2"/>
  <c r="AM283" i="2" s="1"/>
  <c r="AL284" i="2"/>
  <c r="AM284" i="2" s="1"/>
  <c r="AL285" i="2"/>
  <c r="AM285" i="2" s="1"/>
  <c r="AL286" i="2"/>
  <c r="AM286" i="2" s="1"/>
  <c r="AL287" i="2"/>
  <c r="AM287" i="2" s="1"/>
  <c r="AL288" i="2"/>
  <c r="AM288" i="2" s="1"/>
  <c r="AL289" i="2"/>
  <c r="AM289" i="2" s="1"/>
  <c r="AL290" i="2"/>
  <c r="AM290" i="2" s="1"/>
  <c r="AL291" i="2"/>
  <c r="AM291" i="2" s="1"/>
  <c r="AL292" i="2"/>
  <c r="AM292" i="2" s="1"/>
  <c r="AL293" i="2"/>
  <c r="AM293" i="2" s="1"/>
  <c r="AL294" i="2"/>
  <c r="AM294" i="2" s="1"/>
  <c r="AL295" i="2"/>
  <c r="AM295" i="2" s="1"/>
  <c r="AL296" i="2"/>
  <c r="AM296" i="2" s="1"/>
  <c r="AL297" i="2"/>
  <c r="AM297" i="2" s="1"/>
  <c r="AL298" i="2"/>
  <c r="AM298" i="2" s="1"/>
  <c r="AL299" i="2"/>
  <c r="AM299" i="2" s="1"/>
  <c r="AL300" i="2"/>
  <c r="AM300" i="2" s="1"/>
  <c r="AL301" i="2"/>
  <c r="AM301" i="2" s="1"/>
  <c r="AL302" i="2"/>
  <c r="AM302" i="2" s="1"/>
  <c r="AL303" i="2"/>
  <c r="AM303" i="2" s="1"/>
  <c r="AL304" i="2"/>
  <c r="AM304" i="2" s="1"/>
  <c r="AL305" i="2"/>
  <c r="AM305" i="2" s="1"/>
  <c r="AL306" i="2"/>
  <c r="AM306" i="2" s="1"/>
  <c r="AL307" i="2"/>
  <c r="AM307" i="2" s="1"/>
  <c r="AL308" i="2"/>
  <c r="AM308" i="2" s="1"/>
  <c r="AL309" i="2"/>
  <c r="AM309" i="2" s="1"/>
  <c r="AL310" i="2"/>
  <c r="AM310" i="2" s="1"/>
  <c r="AL311" i="2"/>
  <c r="AM311" i="2" s="1"/>
  <c r="AL312" i="2"/>
  <c r="AM312" i="2" s="1"/>
  <c r="AL313" i="2"/>
  <c r="AM313" i="2" s="1"/>
  <c r="AL314" i="2"/>
  <c r="AM314" i="2" s="1"/>
  <c r="AL315" i="2"/>
  <c r="AM315" i="2" s="1"/>
  <c r="AL316" i="2"/>
  <c r="AM316" i="2" s="1"/>
  <c r="AL317" i="2"/>
  <c r="AM317" i="2" s="1"/>
  <c r="AL318" i="2"/>
  <c r="AM318" i="2" s="1"/>
  <c r="AL319" i="2"/>
  <c r="AM319" i="2" s="1"/>
  <c r="AL320" i="2"/>
  <c r="AM320" i="2" s="1"/>
  <c r="AL321" i="2"/>
  <c r="AM321" i="2" s="1"/>
  <c r="AL322" i="2"/>
  <c r="AM322" i="2" s="1"/>
  <c r="AL323" i="2"/>
  <c r="AM323" i="2" s="1"/>
  <c r="AL324" i="2"/>
  <c r="AM324" i="2" s="1"/>
  <c r="AL325" i="2"/>
  <c r="AM325" i="2" s="1"/>
  <c r="AL326" i="2"/>
  <c r="AM326" i="2" s="1"/>
  <c r="AL327" i="2"/>
  <c r="AM327" i="2" s="1"/>
  <c r="AL328" i="2"/>
  <c r="AM328" i="2" s="1"/>
  <c r="AL329" i="2"/>
  <c r="AM329" i="2" s="1"/>
  <c r="AL331" i="2"/>
  <c r="AM331" i="2" s="1"/>
  <c r="AL333" i="2"/>
  <c r="AM333" i="2" s="1"/>
  <c r="AL334" i="2"/>
  <c r="AM334" i="2" s="1"/>
  <c r="AL336" i="2"/>
  <c r="AM336" i="2" s="1"/>
  <c r="AL338" i="2"/>
  <c r="AM338" i="2" s="1"/>
  <c r="AL339" i="2"/>
  <c r="AM339" i="2" s="1"/>
  <c r="AL340" i="2"/>
  <c r="AM340" i="2" s="1"/>
  <c r="AL342" i="2"/>
  <c r="AM342" i="2" s="1"/>
  <c r="AL343" i="2"/>
  <c r="AM343" i="2" s="1"/>
  <c r="AL344" i="2"/>
  <c r="AM344" i="2" s="1"/>
  <c r="AL346" i="2"/>
  <c r="AM346" i="2" s="1"/>
  <c r="AL348" i="2"/>
  <c r="AM348" i="2" s="1"/>
  <c r="AL349" i="2"/>
  <c r="AM349" i="2" s="1"/>
  <c r="AL350" i="2"/>
  <c r="AM350" i="2" s="1"/>
  <c r="AL351" i="2"/>
  <c r="AM351" i="2" s="1"/>
  <c r="AL352" i="2"/>
  <c r="AM352" i="2" s="1"/>
  <c r="AL353" i="2"/>
  <c r="AM353" i="2" s="1"/>
  <c r="AL354" i="2"/>
  <c r="AM354" i="2" s="1"/>
  <c r="AL355" i="2"/>
  <c r="AM355" i="2" s="1"/>
  <c r="AL358" i="2"/>
  <c r="AM358" i="2" s="1"/>
  <c r="AL361" i="2"/>
  <c r="AM361" i="2" s="1"/>
  <c r="AL364" i="2"/>
  <c r="AM364" i="2" s="1"/>
  <c r="AL368" i="2"/>
  <c r="AM368" i="2" s="1"/>
  <c r="AL370" i="2"/>
  <c r="AM370" i="2" s="1"/>
  <c r="AL372" i="2"/>
  <c r="AM372" i="2" s="1"/>
  <c r="AL376" i="2"/>
  <c r="AM376" i="2" s="1"/>
  <c r="AL379" i="2"/>
  <c r="AM379" i="2" s="1"/>
  <c r="AL389" i="2"/>
  <c r="AM389" i="2" s="1"/>
  <c r="AL392" i="2"/>
  <c r="AM392" i="2" s="1"/>
  <c r="AL395" i="2"/>
  <c r="AM395" i="2" s="1"/>
  <c r="AL398" i="2"/>
  <c r="AM398" i="2" s="1"/>
  <c r="AL401" i="2"/>
  <c r="AM401" i="2" s="1"/>
  <c r="AL404" i="2"/>
  <c r="AM404" i="2" s="1"/>
  <c r="AL405" i="2"/>
  <c r="AM405" i="2" s="1"/>
  <c r="AL407" i="2"/>
  <c r="AM407" i="2" s="1"/>
  <c r="AL412" i="2"/>
  <c r="AM412" i="2" s="1"/>
  <c r="AL413" i="2"/>
  <c r="AM413" i="2" s="1"/>
  <c r="AL417" i="2"/>
  <c r="AM417" i="2" s="1"/>
  <c r="AL421" i="2"/>
  <c r="AM421" i="2" s="1"/>
  <c r="AL424" i="2"/>
  <c r="AM424" i="2" s="1"/>
  <c r="AL426" i="2"/>
  <c r="AM426" i="2" s="1"/>
  <c r="AL428" i="2"/>
  <c r="AM428" i="2" s="1"/>
  <c r="AL432" i="2"/>
  <c r="AM432" i="2" s="1"/>
  <c r="AL436" i="2"/>
  <c r="AM436" i="2" s="1"/>
  <c r="AL439" i="2"/>
  <c r="AM439" i="2" s="1"/>
  <c r="AL441" i="2"/>
  <c r="AM441" i="2" s="1"/>
  <c r="AL444" i="2"/>
  <c r="AM444" i="2" s="1"/>
  <c r="AL448" i="2"/>
  <c r="AM448" i="2" s="1"/>
  <c r="AL452" i="2"/>
  <c r="AM452" i="2" s="1"/>
  <c r="AL455" i="2"/>
  <c r="AM455" i="2" s="1"/>
  <c r="AL457" i="2"/>
  <c r="AM457" i="2" s="1"/>
  <c r="AL459" i="2"/>
  <c r="AM459" i="2" s="1"/>
  <c r="AL461" i="2"/>
  <c r="AM461" i="2" s="1"/>
  <c r="AL465" i="2"/>
  <c r="AM465" i="2" s="1"/>
  <c r="AL468" i="2"/>
  <c r="AM468" i="2" s="1"/>
  <c r="AL472" i="2"/>
  <c r="AM472" i="2" s="1"/>
  <c r="AL473" i="2"/>
  <c r="AM473" i="2" s="1"/>
  <c r="AL477" i="2"/>
  <c r="AM477" i="2" s="1"/>
  <c r="AL479" i="2"/>
  <c r="AM479" i="2" s="1"/>
  <c r="AL480" i="2"/>
  <c r="AM480" i="2" s="1"/>
  <c r="AL485" i="2"/>
  <c r="AM485" i="2" s="1"/>
  <c r="AL487" i="2"/>
  <c r="AM487" i="2" s="1"/>
  <c r="AL492" i="2"/>
  <c r="AM492" i="2" s="1"/>
  <c r="AL493" i="2"/>
  <c r="AM493" i="2" s="1"/>
  <c r="AL495" i="2"/>
  <c r="AM495" i="2" s="1"/>
  <c r="AL497" i="2"/>
  <c r="AM497" i="2" s="1"/>
  <c r="AL502" i="2"/>
  <c r="AM502" i="2" s="1"/>
  <c r="AL506" i="2"/>
  <c r="AM506" i="2" s="1"/>
  <c r="AL509" i="2"/>
  <c r="AM509" i="2" s="1"/>
  <c r="AL510" i="2"/>
  <c r="AM510" i="2" s="1"/>
  <c r="AL513" i="2"/>
  <c r="AM513" i="2" s="1"/>
  <c r="AL517" i="2"/>
  <c r="AM517" i="2" s="1"/>
  <c r="AL520" i="2"/>
  <c r="AM520" i="2" s="1"/>
  <c r="AL522" i="2"/>
  <c r="AM522" i="2" s="1"/>
  <c r="AL525" i="2"/>
  <c r="AM525" i="2" s="1"/>
  <c r="AL527" i="2"/>
  <c r="AM527" i="2" s="1"/>
  <c r="AL528" i="2"/>
  <c r="AM528" i="2" s="1"/>
  <c r="AL531" i="2"/>
  <c r="AM531" i="2" s="1"/>
  <c r="AL532" i="2"/>
  <c r="AM532" i="2" s="1"/>
  <c r="AL533" i="2"/>
  <c r="AM533" i="2" s="1"/>
  <c r="AL536" i="2"/>
  <c r="AM536" i="2" s="1"/>
  <c r="AL541" i="2"/>
  <c r="AM541" i="2" s="1"/>
  <c r="AL544" i="2"/>
  <c r="AM544" i="2" s="1"/>
  <c r="AL545" i="2"/>
  <c r="AM545" i="2" s="1"/>
  <c r="AL553" i="2"/>
  <c r="AM553" i="2" s="1"/>
  <c r="AL555" i="2"/>
  <c r="AM555" i="2" s="1"/>
  <c r="AL557" i="2"/>
  <c r="AM557" i="2" s="1"/>
  <c r="AL560" i="2"/>
  <c r="AM560" i="2" s="1"/>
  <c r="AL564" i="2"/>
  <c r="AM564" i="2" s="1"/>
  <c r="AL567" i="2"/>
  <c r="AM567" i="2" s="1"/>
  <c r="AL570" i="2"/>
  <c r="AM570" i="2" s="1"/>
  <c r="AL572" i="2"/>
  <c r="AM572" i="2" s="1"/>
  <c r="AL573" i="2"/>
  <c r="AM573" i="2" s="1"/>
  <c r="AL337" i="2"/>
  <c r="AM337" i="2" s="1"/>
  <c r="AL375" i="2"/>
  <c r="AM375" i="2" s="1"/>
  <c r="AL381" i="2"/>
  <c r="AM381" i="2" s="1"/>
  <c r="AL391" i="2"/>
  <c r="AM391" i="2" s="1"/>
  <c r="AL397" i="2"/>
  <c r="AM397" i="2" s="1"/>
  <c r="AL408" i="2"/>
  <c r="AM408" i="2" s="1"/>
  <c r="AL411" i="2"/>
  <c r="AM411" i="2" s="1"/>
  <c r="AL415" i="2"/>
  <c r="AM415" i="2" s="1"/>
  <c r="AL423" i="2"/>
  <c r="AM423" i="2" s="1"/>
  <c r="AL430" i="2"/>
  <c r="AM430" i="2" s="1"/>
  <c r="AL456" i="2"/>
  <c r="AM456" i="2" s="1"/>
  <c r="AL467" i="2"/>
  <c r="AM467" i="2" s="1"/>
  <c r="AL483" i="2"/>
  <c r="AM483" i="2" s="1"/>
  <c r="AL499" i="2"/>
  <c r="AM499" i="2" s="1"/>
  <c r="AL504" i="2"/>
  <c r="AM504" i="2" s="1"/>
  <c r="AL511" i="2"/>
  <c r="AM511" i="2" s="1"/>
  <c r="AL515" i="2"/>
  <c r="AM515" i="2" s="1"/>
  <c r="AL537" i="2"/>
  <c r="AM537" i="2" s="1"/>
  <c r="AL335" i="2"/>
  <c r="AM335" i="2" s="1"/>
  <c r="AL357" i="2"/>
  <c r="AM357" i="2" s="1"/>
  <c r="AL362" i="2"/>
  <c r="AM362" i="2" s="1"/>
  <c r="AL385" i="2"/>
  <c r="AM385" i="2" s="1"/>
  <c r="AL425" i="2"/>
  <c r="AM425" i="2" s="1"/>
  <c r="AL435" i="2"/>
  <c r="AM435" i="2" s="1"/>
  <c r="AL447" i="2"/>
  <c r="AM447" i="2" s="1"/>
  <c r="AL454" i="2"/>
  <c r="AM454" i="2" s="1"/>
  <c r="AL501" i="2"/>
  <c r="AM501" i="2" s="1"/>
  <c r="AL508" i="2"/>
  <c r="AM508" i="2" s="1"/>
  <c r="AL519" i="2"/>
  <c r="AM519" i="2" s="1"/>
  <c r="AL529" i="2"/>
  <c r="AM529" i="2" s="1"/>
  <c r="AL535" i="2"/>
  <c r="AM535" i="2" s="1"/>
  <c r="AL547" i="2"/>
  <c r="AM547" i="2" s="1"/>
  <c r="AL551" i="2"/>
  <c r="AM551" i="2" s="1"/>
  <c r="AL330" i="2"/>
  <c r="AM330" i="2" s="1"/>
  <c r="AL356" i="2"/>
  <c r="AM356" i="2" s="1"/>
  <c r="AL360" i="2"/>
  <c r="AM360" i="2" s="1"/>
  <c r="AL377" i="2"/>
  <c r="AM377" i="2" s="1"/>
  <c r="AL399" i="2"/>
  <c r="AM399" i="2" s="1"/>
  <c r="AL433" i="2"/>
  <c r="AM433" i="2" s="1"/>
  <c r="AL443" i="2"/>
  <c r="AM443" i="2" s="1"/>
  <c r="AL451" i="2"/>
  <c r="AM451" i="2" s="1"/>
  <c r="AL463" i="2"/>
  <c r="AM463" i="2" s="1"/>
  <c r="AL489" i="2"/>
  <c r="AM489" i="2" s="1"/>
  <c r="AL494" i="2"/>
  <c r="AM494" i="2" s="1"/>
  <c r="AL505" i="2"/>
  <c r="AM505" i="2" s="1"/>
  <c r="AL512" i="2"/>
  <c r="AM512" i="2" s="1"/>
  <c r="AL521" i="2"/>
  <c r="AM521" i="2" s="1"/>
  <c r="AL548" i="2"/>
  <c r="AM548" i="2" s="1"/>
  <c r="AL556" i="2"/>
  <c r="AM556" i="2" s="1"/>
  <c r="AL562" i="2"/>
  <c r="AM562" i="2" s="1"/>
  <c r="AL566" i="2"/>
  <c r="AM566" i="2" s="1"/>
  <c r="AL332" i="2"/>
  <c r="AM332" i="2" s="1"/>
  <c r="AL359" i="2"/>
  <c r="AM359" i="2" s="1"/>
  <c r="AL366" i="2"/>
  <c r="AM366" i="2" s="1"/>
  <c r="AL369" i="2"/>
  <c r="AM369" i="2" s="1"/>
  <c r="AL373" i="2"/>
  <c r="AM373" i="2" s="1"/>
  <c r="AL387" i="2"/>
  <c r="AM387" i="2" s="1"/>
  <c r="AL394" i="2"/>
  <c r="AM394" i="2" s="1"/>
  <c r="AL403" i="2"/>
  <c r="AM403" i="2" s="1"/>
  <c r="AL419" i="2"/>
  <c r="AM419" i="2" s="1"/>
  <c r="AL427" i="2"/>
  <c r="AM427" i="2" s="1"/>
  <c r="AL438" i="2"/>
  <c r="AM438" i="2" s="1"/>
  <c r="AL442" i="2"/>
  <c r="AM442" i="2" s="1"/>
  <c r="AL445" i="2"/>
  <c r="AM445" i="2" s="1"/>
  <c r="AL449" i="2"/>
  <c r="AM449" i="2" s="1"/>
  <c r="AL462" i="2"/>
  <c r="AM462" i="2" s="1"/>
  <c r="AL471" i="2"/>
  <c r="AM471" i="2" s="1"/>
  <c r="AL490" i="2"/>
  <c r="AM490" i="2" s="1"/>
  <c r="AL503" i="2"/>
  <c r="AM503" i="2" s="1"/>
  <c r="AL518" i="2"/>
  <c r="AM518" i="2" s="1"/>
  <c r="AL524" i="2"/>
  <c r="AM524" i="2" s="1"/>
  <c r="AL539" i="2"/>
  <c r="AM539" i="2" s="1"/>
  <c r="AL543" i="2"/>
  <c r="AM543" i="2" s="1"/>
  <c r="AL345" i="2"/>
  <c r="AM345" i="2" s="1"/>
  <c r="AL365" i="2"/>
  <c r="AM365" i="2" s="1"/>
  <c r="AL371" i="2"/>
  <c r="AM371" i="2" s="1"/>
  <c r="AL383" i="2"/>
  <c r="AM383" i="2" s="1"/>
  <c r="AL386" i="2"/>
  <c r="AM386" i="2" s="1"/>
  <c r="AL390" i="2"/>
  <c r="AM390" i="2" s="1"/>
  <c r="AL402" i="2"/>
  <c r="AM402" i="2" s="1"/>
  <c r="AL406" i="2"/>
  <c r="AM406" i="2" s="1"/>
  <c r="AL410" i="2"/>
  <c r="AM410" i="2" s="1"/>
  <c r="AL416" i="2"/>
  <c r="AM416" i="2" s="1"/>
  <c r="AL420" i="2"/>
  <c r="AM420" i="2" s="1"/>
  <c r="AL437" i="2"/>
  <c r="AM437" i="2" s="1"/>
  <c r="AL458" i="2"/>
  <c r="AM458" i="2" s="1"/>
  <c r="AL466" i="2"/>
  <c r="AM466" i="2" s="1"/>
  <c r="AL470" i="2"/>
  <c r="AM470" i="2" s="1"/>
  <c r="AL476" i="2"/>
  <c r="AM476" i="2" s="1"/>
  <c r="AL482" i="2"/>
  <c r="AM482" i="2" s="1"/>
  <c r="AL491" i="2"/>
  <c r="AM491" i="2" s="1"/>
  <c r="AL507" i="2"/>
  <c r="AM507" i="2" s="1"/>
  <c r="AL516" i="2"/>
  <c r="AM516" i="2" s="1"/>
  <c r="AL523" i="2"/>
  <c r="AM523" i="2" s="1"/>
  <c r="AL526" i="2"/>
  <c r="AM526" i="2" s="1"/>
  <c r="AL538" i="2"/>
  <c r="AM538" i="2" s="1"/>
  <c r="AL542" i="2"/>
  <c r="AM542" i="2" s="1"/>
  <c r="AL549" i="2"/>
  <c r="AM549" i="2" s="1"/>
  <c r="AL554" i="2"/>
  <c r="AM554" i="2" s="1"/>
  <c r="AL565" i="2"/>
  <c r="AM565" i="2" s="1"/>
  <c r="AL569" i="2"/>
  <c r="AM569" i="2" s="1"/>
  <c r="AL4" i="2"/>
  <c r="AM4" i="2" s="1"/>
  <c r="AL341" i="2"/>
  <c r="AM341" i="2" s="1"/>
  <c r="AL363" i="2"/>
  <c r="AM363" i="2" s="1"/>
  <c r="AL367" i="2"/>
  <c r="AM367" i="2" s="1"/>
  <c r="AL378" i="2"/>
  <c r="AM378" i="2" s="1"/>
  <c r="AL380" i="2"/>
  <c r="AM380" i="2" s="1"/>
  <c r="AL384" i="2"/>
  <c r="AM384" i="2" s="1"/>
  <c r="AL396" i="2"/>
  <c r="AM396" i="2" s="1"/>
  <c r="AL409" i="2"/>
  <c r="AM409" i="2" s="1"/>
  <c r="AL418" i="2"/>
  <c r="AM418" i="2" s="1"/>
  <c r="AL422" i="2"/>
  <c r="AM422" i="2" s="1"/>
  <c r="AL431" i="2"/>
  <c r="AM431" i="2" s="1"/>
  <c r="AL440" i="2"/>
  <c r="AM440" i="2" s="1"/>
  <c r="AL446" i="2"/>
  <c r="AM446" i="2" s="1"/>
  <c r="AL450" i="2"/>
  <c r="AM450" i="2" s="1"/>
  <c r="AL453" i="2"/>
  <c r="AM453" i="2" s="1"/>
  <c r="AL469" i="2"/>
  <c r="AM469" i="2" s="1"/>
  <c r="AL475" i="2"/>
  <c r="AM475" i="2" s="1"/>
  <c r="AL478" i="2"/>
  <c r="AM478" i="2" s="1"/>
  <c r="AL484" i="2"/>
  <c r="AM484" i="2" s="1"/>
  <c r="AL488" i="2"/>
  <c r="AM488" i="2" s="1"/>
  <c r="AL496" i="2"/>
  <c r="AM496" i="2" s="1"/>
  <c r="AL500" i="2"/>
  <c r="AM500" i="2" s="1"/>
  <c r="AL514" i="2"/>
  <c r="AM514" i="2" s="1"/>
  <c r="AL534" i="2"/>
  <c r="AM534" i="2" s="1"/>
  <c r="AL540" i="2"/>
  <c r="AM540" i="2" s="1"/>
  <c r="AL546" i="2"/>
  <c r="AM546" i="2" s="1"/>
  <c r="AL550" i="2"/>
  <c r="AM550" i="2" s="1"/>
  <c r="AL559" i="2"/>
  <c r="AM559" i="2" s="1"/>
  <c r="AL563" i="2"/>
  <c r="AM563" i="2" s="1"/>
  <c r="AL571" i="2"/>
  <c r="AM571" i="2" s="1"/>
  <c r="AL347" i="2"/>
  <c r="AM347" i="2" s="1"/>
  <c r="AL374" i="2"/>
  <c r="AM374" i="2" s="1"/>
  <c r="AL382" i="2"/>
  <c r="AM382" i="2" s="1"/>
  <c r="AL388" i="2"/>
  <c r="AM388" i="2" s="1"/>
  <c r="AL393" i="2"/>
  <c r="AM393" i="2" s="1"/>
  <c r="AL400" i="2"/>
  <c r="AM400" i="2" s="1"/>
  <c r="AL414" i="2"/>
  <c r="AM414" i="2" s="1"/>
  <c r="AL429" i="2"/>
  <c r="AM429" i="2" s="1"/>
  <c r="AL434" i="2"/>
  <c r="AM434" i="2" s="1"/>
  <c r="AL460" i="2"/>
  <c r="AM460" i="2" s="1"/>
  <c r="AL464" i="2"/>
  <c r="AM464" i="2" s="1"/>
  <c r="AL474" i="2"/>
  <c r="AM474" i="2" s="1"/>
  <c r="AL481" i="2"/>
  <c r="AM481" i="2" s="1"/>
  <c r="AL486" i="2"/>
  <c r="AM486" i="2" s="1"/>
  <c r="AL498" i="2"/>
  <c r="AM498" i="2" s="1"/>
  <c r="AL530" i="2"/>
  <c r="AM530" i="2" s="1"/>
  <c r="AL552" i="2"/>
  <c r="AM552" i="2" s="1"/>
  <c r="AL558" i="2"/>
  <c r="AM558" i="2" s="1"/>
  <c r="AL561" i="2"/>
  <c r="AM561" i="2" s="1"/>
  <c r="AL568" i="2"/>
  <c r="AM568" i="2" s="1"/>
  <c r="BQ39" i="13"/>
  <c r="BI42" i="13"/>
  <c r="BI43" i="13"/>
  <c r="BI44" i="13"/>
  <c r="BM56" i="13"/>
  <c r="BQ63" i="13"/>
  <c r="BE82" i="13"/>
  <c r="BV31" i="13"/>
  <c r="BW31" i="13" s="1"/>
  <c r="BQ36" i="13"/>
  <c r="BQ37" i="13"/>
  <c r="BI40" i="13"/>
  <c r="BQ53" i="13"/>
  <c r="BM55" i="13"/>
  <c r="BI83" i="13"/>
  <c r="BV88" i="13"/>
  <c r="BW88" i="13" s="1"/>
  <c r="BV32" i="13"/>
  <c r="BW32" i="13" s="1"/>
  <c r="BM39" i="13"/>
  <c r="BI41" i="13"/>
  <c r="BU43" i="13"/>
  <c r="BI46" i="13"/>
  <c r="BU46" i="13"/>
  <c r="BI55" i="13"/>
  <c r="BU60" i="13"/>
  <c r="BE65" i="13"/>
  <c r="BI45" i="13"/>
  <c r="BK2132" i="6"/>
  <c r="BL2132" i="6" s="1"/>
  <c r="BL2131" i="6"/>
  <c r="BN2295" i="6"/>
  <c r="BR630" i="6"/>
  <c r="BJ630" i="6"/>
  <c r="AL224" i="5"/>
  <c r="AQ224" i="5" s="1"/>
  <c r="AR224" i="5" s="1"/>
  <c r="AP226" i="5"/>
  <c r="AL227" i="5"/>
  <c r="AP227" i="5"/>
  <c r="AL229" i="5"/>
  <c r="AP229" i="5"/>
  <c r="AP231" i="5"/>
  <c r="AL235" i="5"/>
  <c r="AP240" i="5"/>
  <c r="AQ248" i="5"/>
  <c r="AR248" i="5" s="1"/>
  <c r="AL257" i="5"/>
  <c r="AP264" i="5"/>
  <c r="AP265" i="5"/>
  <c r="AL267" i="5"/>
  <c r="AP268" i="5"/>
  <c r="AL270" i="5"/>
  <c r="AP271" i="5"/>
  <c r="AL272" i="5"/>
  <c r="AL274" i="5"/>
  <c r="AL279" i="5"/>
  <c r="AP280" i="5"/>
  <c r="AP283" i="5"/>
  <c r="AL286" i="5"/>
  <c r="AL288" i="5"/>
  <c r="AQ294" i="5"/>
  <c r="AR294" i="5" s="1"/>
  <c r="AL295" i="5"/>
  <c r="AP297" i="5"/>
  <c r="AL298" i="5"/>
  <c r="AQ298" i="5" s="1"/>
  <c r="AR298" i="5" s="1"/>
  <c r="AP299" i="5"/>
  <c r="AP300" i="5"/>
  <c r="AL302" i="5"/>
  <c r="AP303" i="5"/>
  <c r="AP304" i="5"/>
  <c r="AL307" i="5"/>
  <c r="AL314" i="5"/>
  <c r="AL315" i="5"/>
  <c r="AL322" i="5"/>
  <c r="AP322" i="5"/>
  <c r="AP305" i="5"/>
  <c r="AP307" i="5"/>
  <c r="AL211" i="5"/>
  <c r="AP213" i="5"/>
  <c r="AL214" i="5"/>
  <c r="AP215" i="5"/>
  <c r="AP216" i="5"/>
  <c r="AV207" i="5"/>
  <c r="AU326" i="5"/>
  <c r="AU161" i="5"/>
  <c r="B190" i="5" s="1"/>
  <c r="BM35" i="13"/>
  <c r="BE36" i="13"/>
  <c r="BE38" i="13"/>
  <c r="BU42" i="13"/>
  <c r="BM43" i="13"/>
  <c r="BE44" i="13"/>
  <c r="BU47" i="13"/>
  <c r="BU48" i="13"/>
  <c r="BU49" i="13"/>
  <c r="BQ50" i="13"/>
  <c r="BU56" i="13"/>
  <c r="BI57" i="13"/>
  <c r="BE58" i="13"/>
  <c r="BQ60" i="13"/>
  <c r="BE61" i="13"/>
  <c r="BU61" i="13"/>
  <c r="BI62" i="13"/>
  <c r="BI68" i="13"/>
  <c r="BU77" i="13"/>
  <c r="BM84" i="13"/>
  <c r="BQ94" i="13"/>
  <c r="BI95" i="13"/>
  <c r="BU39" i="13"/>
  <c r="BU40" i="13"/>
  <c r="BQ42" i="13"/>
  <c r="BQ45" i="13"/>
  <c r="BV46" i="13"/>
  <c r="BW46" i="13" s="1"/>
  <c r="BQ47" i="13"/>
  <c r="BE48" i="13"/>
  <c r="BE49" i="13"/>
  <c r="BE50" i="13"/>
  <c r="BI51" i="13"/>
  <c r="BE52" i="13"/>
  <c r="BM52" i="13"/>
  <c r="BU52" i="13"/>
  <c r="BU54" i="13"/>
  <c r="BI56" i="13"/>
  <c r="BI60" i="13"/>
  <c r="BM61" i="13"/>
  <c r="BI64" i="13"/>
  <c r="BQ68" i="13"/>
  <c r="BM69" i="13"/>
  <c r="BU69" i="13"/>
  <c r="BI70" i="13"/>
  <c r="BQ70" i="13"/>
  <c r="BE71" i="13"/>
  <c r="BI74" i="13"/>
  <c r="BV74" i="13" s="1"/>
  <c r="BW74" i="13" s="1"/>
  <c r="BI81" i="13"/>
  <c r="BI99" i="13"/>
  <c r="BM138" i="13"/>
  <c r="BU141" i="13"/>
  <c r="BQ43" i="13"/>
  <c r="BU57" i="13"/>
  <c r="BV116" i="13"/>
  <c r="BW116" i="13" s="1"/>
  <c r="BQ33" i="13"/>
  <c r="BU33" i="13"/>
  <c r="BE34" i="13"/>
  <c r="BI34" i="13"/>
  <c r="BV34" i="13" s="1"/>
  <c r="BW34" i="13" s="1"/>
  <c r="BQ34" i="13"/>
  <c r="BU34" i="13"/>
  <c r="BE35" i="13"/>
  <c r="BQ35" i="13"/>
  <c r="BM36" i="13"/>
  <c r="BI37" i="13"/>
  <c r="BM37" i="13"/>
  <c r="BM38" i="13"/>
  <c r="BM41" i="13"/>
  <c r="BU41" i="13"/>
  <c r="BU45" i="13"/>
  <c r="BE47" i="13"/>
  <c r="BM48" i="13"/>
  <c r="BI52" i="13"/>
  <c r="BU53" i="13"/>
  <c r="BM54" i="13"/>
  <c r="BU55" i="13"/>
  <c r="BI87" i="13"/>
  <c r="BI92" i="13"/>
  <c r="BQ101" i="13"/>
  <c r="BV134" i="13"/>
  <c r="BW134" i="13" s="1"/>
  <c r="BV100" i="13"/>
  <c r="BW100" i="13" s="1"/>
  <c r="BE76" i="13"/>
  <c r="BV76" i="13" s="1"/>
  <c r="BW76" i="13" s="1"/>
  <c r="BV125" i="13"/>
  <c r="BW125" i="13" s="1"/>
  <c r="BV55" i="13"/>
  <c r="BW55" i="13" s="1"/>
  <c r="BV61" i="13"/>
  <c r="BW61" i="13" s="1"/>
  <c r="BV130" i="13"/>
  <c r="BW130" i="13" s="1"/>
  <c r="BV143" i="13"/>
  <c r="BW143" i="13" s="1"/>
  <c r="BQ40" i="13"/>
  <c r="BQ79" i="13"/>
  <c r="BV80" i="13"/>
  <c r="BW80" i="13" s="1"/>
  <c r="BV90" i="13"/>
  <c r="BW90" i="13" s="1"/>
  <c r="BV92" i="13"/>
  <c r="BW92" i="13" s="1"/>
  <c r="BV107" i="13"/>
  <c r="BW107" i="13" s="1"/>
  <c r="BV110" i="13"/>
  <c r="BW110" i="13" s="1"/>
  <c r="BV137" i="13"/>
  <c r="BW137" i="13" s="1"/>
  <c r="BQ38" i="13"/>
  <c r="BM49" i="13"/>
  <c r="BU50" i="13"/>
  <c r="BQ52" i="13"/>
  <c r="BI53" i="13"/>
  <c r="BV53" i="13" s="1"/>
  <c r="BW53" i="13" s="1"/>
  <c r="BU58" i="13"/>
  <c r="BM63" i="13"/>
  <c r="BI66" i="13"/>
  <c r="BV66" i="13" s="1"/>
  <c r="BW66" i="13" s="1"/>
  <c r="BM71" i="13"/>
  <c r="BE73" i="13"/>
  <c r="BU86" i="13"/>
  <c r="BV86" i="13" s="1"/>
  <c r="BW86" i="13" s="1"/>
  <c r="BQ97" i="13"/>
  <c r="BV98" i="13"/>
  <c r="BW98" i="13" s="1"/>
  <c r="BV29" i="13"/>
  <c r="BW29" i="13" s="1"/>
  <c r="BV25" i="13"/>
  <c r="BU37" i="13"/>
  <c r="BI48" i="13"/>
  <c r="BI50" i="13"/>
  <c r="BE59" i="13"/>
  <c r="BQ62" i="13"/>
  <c r="BU63" i="13"/>
  <c r="BM65" i="13"/>
  <c r="BM67" i="13"/>
  <c r="BE69" i="13"/>
  <c r="BI77" i="13"/>
  <c r="BI89" i="13"/>
  <c r="BV135" i="13"/>
  <c r="BW135" i="13" s="1"/>
  <c r="BQ54" i="13"/>
  <c r="BV93" i="13"/>
  <c r="BW93" i="13" s="1"/>
  <c r="BE94" i="13"/>
  <c r="BV94" i="13" s="1"/>
  <c r="BW94" i="13" s="1"/>
  <c r="BV81" i="13"/>
  <c r="BW81" i="13" s="1"/>
  <c r="BQ91" i="13"/>
  <c r="BV124" i="13"/>
  <c r="BW124" i="13" s="1"/>
  <c r="BQ65" i="13"/>
  <c r="BV78" i="13"/>
  <c r="BW78" i="13" s="1"/>
  <c r="BV103" i="13"/>
  <c r="BW103" i="13" s="1"/>
  <c r="BV131" i="13"/>
  <c r="BW131" i="13" s="1"/>
  <c r="BV142" i="13"/>
  <c r="BW142" i="13" s="1"/>
  <c r="BV35" i="13"/>
  <c r="BW35" i="13" s="1"/>
  <c r="BV36" i="13"/>
  <c r="BW36" i="13" s="1"/>
  <c r="BV41" i="13"/>
  <c r="BW41" i="13" s="1"/>
  <c r="BV47" i="13"/>
  <c r="BW47" i="13" s="1"/>
  <c r="BV33" i="13"/>
  <c r="BW33" i="13" s="1"/>
  <c r="BV39" i="13"/>
  <c r="BW39" i="13" s="1"/>
  <c r="BV45" i="13"/>
  <c r="BW45" i="13" s="1"/>
  <c r="BY144" i="13"/>
  <c r="B144" i="13" s="1"/>
  <c r="BW25" i="13"/>
  <c r="BV79" i="13"/>
  <c r="BW79" i="13" s="1"/>
  <c r="BV91" i="13"/>
  <c r="BW91" i="13" s="1"/>
  <c r="BV97" i="13"/>
  <c r="BW97" i="13" s="1"/>
  <c r="BV101" i="13"/>
  <c r="BW101" i="13" s="1"/>
  <c r="BV109" i="13"/>
  <c r="BW109" i="13" s="1"/>
  <c r="BV113" i="13"/>
  <c r="BW113" i="13" s="1"/>
  <c r="BV114" i="13"/>
  <c r="BW114" i="13" s="1"/>
  <c r="BV119" i="13"/>
  <c r="BW119" i="13" s="1"/>
  <c r="BV126" i="13"/>
  <c r="BW126" i="13" s="1"/>
  <c r="BV128" i="13"/>
  <c r="BW128" i="13" s="1"/>
  <c r="BV129" i="13"/>
  <c r="BW129" i="13" s="1"/>
  <c r="BV138" i="13"/>
  <c r="BW138" i="13" s="1"/>
  <c r="BV139" i="13"/>
  <c r="BW139" i="13" s="1"/>
  <c r="BV140" i="13"/>
  <c r="BW140" i="13" s="1"/>
  <c r="BV141" i="13"/>
  <c r="BW141" i="13" s="1"/>
  <c r="BV72" i="13"/>
  <c r="BW72" i="13" s="1"/>
  <c r="BV83" i="13"/>
  <c r="BW83" i="13" s="1"/>
  <c r="BV85" i="13"/>
  <c r="BW85" i="13" s="1"/>
  <c r="BV106" i="13"/>
  <c r="BW106" i="13" s="1"/>
  <c r="BV108" i="13"/>
  <c r="BW108" i="13" s="1"/>
  <c r="BV123" i="13"/>
  <c r="BW123" i="13" s="1"/>
  <c r="BV136" i="13"/>
  <c r="BW136" i="13" s="1"/>
  <c r="BV37" i="13"/>
  <c r="BV38" i="13"/>
  <c r="BW38" i="13" s="1"/>
  <c r="BV40" i="13"/>
  <c r="BW40" i="13" s="1"/>
  <c r="BV42" i="13"/>
  <c r="BW42" i="13" s="1"/>
  <c r="BV43" i="13"/>
  <c r="BW43" i="13" s="1"/>
  <c r="BV48" i="13"/>
  <c r="BW48" i="13" s="1"/>
  <c r="BV49" i="13"/>
  <c r="BW49" i="13" s="1"/>
  <c r="BV50" i="13"/>
  <c r="BW50" i="13" s="1"/>
  <c r="BV60" i="13"/>
  <c r="BW60" i="13" s="1"/>
  <c r="BV64" i="13"/>
  <c r="BW64" i="13" s="1"/>
  <c r="BV99" i="13"/>
  <c r="BW99" i="13" s="1"/>
  <c r="BV102" i="13"/>
  <c r="BW102" i="13" s="1"/>
  <c r="BV105" i="13"/>
  <c r="BW105" i="13" s="1"/>
  <c r="BV51" i="13"/>
  <c r="BW51" i="13" s="1"/>
  <c r="BV52" i="13"/>
  <c r="BW52" i="13" s="1"/>
  <c r="BV54" i="13"/>
  <c r="BW54" i="13" s="1"/>
  <c r="BV56" i="13"/>
  <c r="BW56" i="13" s="1"/>
  <c r="BV57" i="13"/>
  <c r="BW57" i="13" s="1"/>
  <c r="BV58" i="13"/>
  <c r="BW58" i="13" s="1"/>
  <c r="BV59" i="13"/>
  <c r="BW59" i="13" s="1"/>
  <c r="BV62" i="13"/>
  <c r="BW62" i="13" s="1"/>
  <c r="BV65" i="13"/>
  <c r="BW65" i="13" s="1"/>
  <c r="BV68" i="13"/>
  <c r="BW68" i="13" s="1"/>
  <c r="BV69" i="13"/>
  <c r="BW69" i="13" s="1"/>
  <c r="BV73" i="13"/>
  <c r="BW73" i="13" s="1"/>
  <c r="BV75" i="13"/>
  <c r="BW75" i="13" s="1"/>
  <c r="BV82" i="13"/>
  <c r="BW82" i="13" s="1"/>
  <c r="BV87" i="13"/>
  <c r="BW87" i="13" s="1"/>
  <c r="BV89" i="13"/>
  <c r="BW89" i="13" s="1"/>
  <c r="BV96" i="13"/>
  <c r="BW96" i="13" s="1"/>
  <c r="BV111" i="13"/>
  <c r="BW111" i="13" s="1"/>
  <c r="BV121" i="13"/>
  <c r="BW121" i="13" s="1"/>
  <c r="BV122" i="13"/>
  <c r="BW122" i="13" s="1"/>
  <c r="BV127" i="13"/>
  <c r="BW127" i="13" s="1"/>
  <c r="BV133" i="13"/>
  <c r="BW133" i="13" s="1"/>
  <c r="BV120" i="13"/>
  <c r="BW120" i="13" s="1"/>
  <c r="BV132" i="13"/>
  <c r="BW132" i="13" s="1"/>
  <c r="BV67" i="13"/>
  <c r="BW67" i="13" s="1"/>
  <c r="BV71" i="13"/>
  <c r="BW71" i="13" s="1"/>
  <c r="BV77" i="13"/>
  <c r="BW77" i="13" s="1"/>
  <c r="BV84" i="13"/>
  <c r="BW84" i="13" s="1"/>
  <c r="BV95" i="13"/>
  <c r="BW95" i="13" s="1"/>
  <c r="BV112" i="13"/>
  <c r="BW112" i="13" s="1"/>
  <c r="BV115" i="13"/>
  <c r="BW115" i="13" s="1"/>
  <c r="BV117" i="13"/>
  <c r="BW117" i="13" s="1"/>
  <c r="BV118" i="13"/>
  <c r="BW118" i="13" s="1"/>
  <c r="AL277" i="8"/>
  <c r="AM277" i="8" s="1"/>
  <c r="AK290" i="8"/>
  <c r="AK154" i="8"/>
  <c r="AL137" i="8"/>
  <c r="B223" i="6"/>
  <c r="AV326" i="5"/>
  <c r="AW326" i="5"/>
  <c r="N9" i="1"/>
  <c r="N10" i="3"/>
  <c r="N10" i="4"/>
  <c r="N10" i="13"/>
  <c r="N10" i="15"/>
  <c r="N8" i="9"/>
  <c r="N10" i="17"/>
  <c r="N8" i="10"/>
  <c r="N8" i="11"/>
  <c r="N8" i="5"/>
  <c r="N8" i="6"/>
  <c r="N8" i="7"/>
  <c r="N8" i="8"/>
  <c r="N10" i="16"/>
  <c r="CK45" i="13"/>
  <c r="CL45" i="13" s="1"/>
  <c r="CK110" i="13"/>
  <c r="CL110" i="13" s="1"/>
  <c r="CK26" i="13"/>
  <c r="CL26" i="13" s="1"/>
  <c r="CK27" i="13"/>
  <c r="CL27" i="13" s="1"/>
  <c r="CK30" i="13"/>
  <c r="CL30" i="13" s="1"/>
  <c r="CK35" i="13"/>
  <c r="CL35" i="13" s="1"/>
  <c r="CK36" i="13"/>
  <c r="CL36" i="13" s="1"/>
  <c r="CK44" i="13"/>
  <c r="CL44" i="13" s="1"/>
  <c r="CK49" i="13"/>
  <c r="CL49" i="13" s="1"/>
  <c r="CK54" i="13"/>
  <c r="CL54" i="13" s="1"/>
  <c r="CK58" i="13"/>
  <c r="CL58" i="13" s="1"/>
  <c r="CK63" i="13"/>
  <c r="CL63" i="13" s="1"/>
  <c r="CK68" i="13"/>
  <c r="CL68" i="13" s="1"/>
  <c r="CK72" i="13"/>
  <c r="CL72" i="13" s="1"/>
  <c r="CK77" i="13"/>
  <c r="CL77" i="13" s="1"/>
  <c r="CK86" i="13"/>
  <c r="CL86" i="13" s="1"/>
  <c r="CK91" i="13"/>
  <c r="CL91" i="13" s="1"/>
  <c r="CK96" i="13"/>
  <c r="CL96" i="13" s="1"/>
  <c r="CK100" i="13"/>
  <c r="CL100" i="13" s="1"/>
  <c r="CK114" i="13"/>
  <c r="CL114" i="13" s="1"/>
  <c r="CK142" i="13"/>
  <c r="CL142" i="13" s="1"/>
  <c r="CK24" i="13"/>
  <c r="CL24" i="13" s="1"/>
  <c r="CK105" i="13"/>
  <c r="CL105" i="13" s="1"/>
  <c r="CK111" i="13"/>
  <c r="CL111" i="13" s="1"/>
  <c r="CK119" i="13"/>
  <c r="CL119" i="13" s="1"/>
  <c r="CD144" i="13"/>
  <c r="CE24" i="13"/>
  <c r="CF24" i="13" s="1"/>
  <c r="CK59" i="13"/>
  <c r="CL59" i="13" s="1"/>
  <c r="CK73" i="13"/>
  <c r="CL73" i="13" s="1"/>
  <c r="CK128" i="13"/>
  <c r="CL128" i="13" s="1"/>
  <c r="DB26" i="21"/>
  <c r="DA176" i="21"/>
  <c r="CI162" i="11"/>
  <c r="CH282" i="11"/>
  <c r="CC282" i="11"/>
  <c r="CD282" i="11" s="1"/>
  <c r="B286" i="11" s="1"/>
  <c r="CK28" i="13"/>
  <c r="CL28" i="13" s="1"/>
  <c r="CK39" i="13"/>
  <c r="CL39" i="13" s="1"/>
  <c r="CK81" i="13"/>
  <c r="CL81" i="13" s="1"/>
  <c r="CK92" i="13"/>
  <c r="CL92" i="13" s="1"/>
  <c r="CK95" i="13"/>
  <c r="CL95" i="13" s="1"/>
  <c r="CK109" i="13"/>
  <c r="CL109" i="13" s="1"/>
  <c r="CK123" i="13"/>
  <c r="CL123" i="13" s="1"/>
  <c r="CK126" i="13"/>
  <c r="CL126" i="13" s="1"/>
  <c r="CK137" i="13"/>
  <c r="CL137" i="13" s="1"/>
  <c r="CE144" i="13"/>
  <c r="CF25" i="13"/>
  <c r="AJ29" i="9"/>
  <c r="AI149" i="9"/>
  <c r="AI211" i="10"/>
  <c r="AI34" i="8"/>
  <c r="AR430" i="8"/>
  <c r="AS310" i="8"/>
  <c r="AH290" i="8"/>
  <c r="AI170" i="8"/>
  <c r="AK64" i="7"/>
  <c r="AJ184" i="7"/>
  <c r="AK184" i="7" s="1"/>
  <c r="BP2012" i="6"/>
  <c r="BO2132" i="6"/>
  <c r="BR1440" i="6"/>
  <c r="BS1440" i="6" s="1"/>
  <c r="B1691" i="6"/>
  <c r="AQ316" i="6"/>
  <c r="AJ87" i="11"/>
  <c r="B108" i="11" s="1"/>
  <c r="AK122" i="11"/>
  <c r="AL122" i="11" s="1"/>
  <c r="AK123" i="11"/>
  <c r="AL123" i="11" s="1"/>
  <c r="AM123" i="11" s="1"/>
  <c r="AK124" i="11"/>
  <c r="AL124" i="11" s="1"/>
  <c r="AM124" i="11" s="1"/>
  <c r="AK125" i="11"/>
  <c r="AL125" i="11" s="1"/>
  <c r="AM125" i="11" s="1"/>
  <c r="AK126" i="11"/>
  <c r="AL126" i="11" s="1"/>
  <c r="AM126" i="11" s="1"/>
  <c r="AK127" i="11"/>
  <c r="AL127" i="11" s="1"/>
  <c r="AM127" i="11" s="1"/>
  <c r="AK128" i="11"/>
  <c r="AL128" i="11" s="1"/>
  <c r="AM128" i="11" s="1"/>
  <c r="AK129" i="11"/>
  <c r="AL129" i="11" s="1"/>
  <c r="AM129" i="11" s="1"/>
  <c r="AK130" i="11"/>
  <c r="AL130" i="11" s="1"/>
  <c r="AM130" i="11" s="1"/>
  <c r="AK131" i="11"/>
  <c r="AL131" i="11" s="1"/>
  <c r="AM131" i="11" s="1"/>
  <c r="AK132" i="11"/>
  <c r="AL132" i="11" s="1"/>
  <c r="AM132" i="11" s="1"/>
  <c r="AK133" i="11"/>
  <c r="AL133" i="11" s="1"/>
  <c r="AM133" i="11" s="1"/>
  <c r="AK134" i="11"/>
  <c r="AL134" i="11" s="1"/>
  <c r="AM134" i="11" s="1"/>
  <c r="AK135" i="11"/>
  <c r="AL135" i="11" s="1"/>
  <c r="AM135" i="11" s="1"/>
  <c r="AK136" i="11"/>
  <c r="AL136" i="11" s="1"/>
  <c r="AM136" i="11" s="1"/>
  <c r="AK137" i="11"/>
  <c r="AL137" i="11" s="1"/>
  <c r="AM137" i="11" s="1"/>
  <c r="AK138" i="11"/>
  <c r="AL138" i="11" s="1"/>
  <c r="AM138" i="11" s="1"/>
  <c r="AK139" i="11"/>
  <c r="AL139" i="11" s="1"/>
  <c r="AM139" i="11" s="1"/>
  <c r="AK140" i="11"/>
  <c r="AL140" i="11" s="1"/>
  <c r="AM140" i="11" s="1"/>
  <c r="AK141" i="11"/>
  <c r="AL141" i="11" s="1"/>
  <c r="AM141" i="11" s="1"/>
  <c r="AL87" i="11"/>
  <c r="AM87" i="11" s="1"/>
  <c r="AN87" i="11" s="1"/>
  <c r="B106" i="11" s="1"/>
  <c r="AL313" i="8"/>
  <c r="AL314" i="8"/>
  <c r="AL316" i="8"/>
  <c r="AL318" i="8"/>
  <c r="AL319" i="8"/>
  <c r="AL328" i="8"/>
  <c r="AL334" i="8"/>
  <c r="AL335" i="8"/>
  <c r="AL343" i="8"/>
  <c r="AL351" i="8"/>
  <c r="AL383" i="8"/>
  <c r="AJ2474" i="6"/>
  <c r="B2454" i="6"/>
  <c r="AK2159" i="6"/>
  <c r="AX2132" i="6"/>
  <c r="AP2132" i="6"/>
  <c r="BN2180" i="6"/>
  <c r="BO2180" i="6" s="1"/>
  <c r="BO2223" i="6"/>
  <c r="BP2223" i="6" s="1"/>
  <c r="BF2269" i="6"/>
  <c r="BF2248" i="6"/>
  <c r="BN2252" i="6"/>
  <c r="BF2258" i="6"/>
  <c r="BJ2273" i="6"/>
  <c r="BO2228" i="6"/>
  <c r="BP2228" i="6" s="1"/>
  <c r="BF2234" i="6"/>
  <c r="BO2234" i="6" s="1"/>
  <c r="BP2234" i="6" s="1"/>
  <c r="BO2236" i="6"/>
  <c r="BP2236" i="6" s="1"/>
  <c r="BF2261" i="6"/>
  <c r="BF2287" i="6"/>
  <c r="BJ2182" i="6"/>
  <c r="BO2259" i="6"/>
  <c r="BP2259" i="6" s="1"/>
  <c r="BO2198" i="6"/>
  <c r="BP2198" i="6" s="1"/>
  <c r="BJ2232" i="6"/>
  <c r="BN2235" i="6"/>
  <c r="BO2235" i="6" s="1"/>
  <c r="BP2235" i="6" s="1"/>
  <c r="BF2237" i="6"/>
  <c r="BN2240" i="6"/>
  <c r="BO2242" i="6"/>
  <c r="BP2242" i="6" s="1"/>
  <c r="BO2282" i="6"/>
  <c r="BP2282" i="6" s="1"/>
  <c r="BF2201" i="6"/>
  <c r="BN2272" i="6"/>
  <c r="BJ2184" i="6"/>
  <c r="BO2193" i="6"/>
  <c r="BP2193" i="6" s="1"/>
  <c r="BO2240" i="6"/>
  <c r="BP2240" i="6" s="1"/>
  <c r="BJ2251" i="6"/>
  <c r="BF2252" i="6"/>
  <c r="BJ2254" i="6"/>
  <c r="BO2260" i="6"/>
  <c r="BP2260" i="6" s="1"/>
  <c r="BO2265" i="6"/>
  <c r="BP2265" i="6" s="1"/>
  <c r="BO2296" i="6"/>
  <c r="BP2296" i="6" s="1"/>
  <c r="BF2205" i="6"/>
  <c r="BO2205" i="6" s="1"/>
  <c r="BP2205" i="6" s="1"/>
  <c r="BJ2205" i="6"/>
  <c r="BF2224" i="6"/>
  <c r="BO2227" i="6"/>
  <c r="BP2227" i="6" s="1"/>
  <c r="BJ2243" i="6"/>
  <c r="BO2262" i="6"/>
  <c r="BP2262" i="6" s="1"/>
  <c r="BO2267" i="6"/>
  <c r="BP2267" i="6" s="1"/>
  <c r="BO2276" i="6"/>
  <c r="BP2276" i="6" s="1"/>
  <c r="BN2284" i="6"/>
  <c r="BN2241" i="6"/>
  <c r="BO2251" i="6"/>
  <c r="BP2251" i="6" s="1"/>
  <c r="BJ2187" i="6"/>
  <c r="BO2199" i="6"/>
  <c r="BP2199" i="6" s="1"/>
  <c r="BO2204" i="6"/>
  <c r="BP2204" i="6" s="1"/>
  <c r="BJ2292" i="6"/>
  <c r="AL2423" i="6"/>
  <c r="AP2423" i="6"/>
  <c r="AT2423" i="6"/>
  <c r="AX2423" i="6"/>
  <c r="BB2423" i="6"/>
  <c r="BO2214" i="6"/>
  <c r="BP2214" i="6" s="1"/>
  <c r="BO2215" i="6"/>
  <c r="BP2215" i="6" s="1"/>
  <c r="BO2216" i="6"/>
  <c r="BP2216" i="6" s="1"/>
  <c r="BO2217" i="6"/>
  <c r="BP2217" i="6" s="1"/>
  <c r="BO2218" i="6"/>
  <c r="BP2218" i="6" s="1"/>
  <c r="BO2219" i="6"/>
  <c r="BP2219" i="6" s="1"/>
  <c r="BO2220" i="6"/>
  <c r="BP2220" i="6" s="1"/>
  <c r="BO2221" i="6"/>
  <c r="BP2221" i="6" s="1"/>
  <c r="BP2180" i="6"/>
  <c r="BO2181" i="6"/>
  <c r="AL2297" i="6"/>
  <c r="BT2182" i="6"/>
  <c r="BS2297" i="6"/>
  <c r="BO2226" i="6"/>
  <c r="BP2226" i="6" s="1"/>
  <c r="BO2230" i="6"/>
  <c r="BP2230" i="6" s="1"/>
  <c r="BO2232" i="6"/>
  <c r="BP2232" i="6" s="1"/>
  <c r="BO2238" i="6"/>
  <c r="BP2238" i="6" s="1"/>
  <c r="BO2241" i="6"/>
  <c r="BP2241" i="6" s="1"/>
  <c r="BO2246" i="6"/>
  <c r="BP2246" i="6" s="1"/>
  <c r="BO2247" i="6"/>
  <c r="BP2247" i="6" s="1"/>
  <c r="BO2249" i="6"/>
  <c r="BP2249" i="6" s="1"/>
  <c r="BO2255" i="6"/>
  <c r="BP2255" i="6" s="1"/>
  <c r="BO2256" i="6"/>
  <c r="BP2256" i="6" s="1"/>
  <c r="BO2268" i="6"/>
  <c r="BP2268" i="6" s="1"/>
  <c r="BO2270" i="6"/>
  <c r="BP2270" i="6" s="1"/>
  <c r="BO2272" i="6"/>
  <c r="BP2272" i="6" s="1"/>
  <c r="BO2279" i="6"/>
  <c r="BP2279" i="6" s="1"/>
  <c r="BO2281" i="6"/>
  <c r="BP2281" i="6" s="1"/>
  <c r="BO2283" i="6"/>
  <c r="BP2283" i="6" s="1"/>
  <c r="BO2285" i="6"/>
  <c r="BP2285" i="6" s="1"/>
  <c r="BO2288" i="6"/>
  <c r="BP2288" i="6" s="1"/>
  <c r="AP2297" i="6"/>
  <c r="AX2297" i="6"/>
  <c r="BB2297" i="6"/>
  <c r="BO2182" i="6"/>
  <c r="BP2182" i="6" s="1"/>
  <c r="BO2183" i="6"/>
  <c r="BP2183" i="6" s="1"/>
  <c r="BO2184" i="6"/>
  <c r="BP2184" i="6" s="1"/>
  <c r="BO2185" i="6"/>
  <c r="BP2185" i="6" s="1"/>
  <c r="BO2186" i="6"/>
  <c r="BP2186" i="6" s="1"/>
  <c r="BO2187" i="6"/>
  <c r="BP2187" i="6" s="1"/>
  <c r="BO2188" i="6"/>
  <c r="BP2188" i="6" s="1"/>
  <c r="BO2189" i="6"/>
  <c r="BP2189" i="6" s="1"/>
  <c r="BO2190" i="6"/>
  <c r="BP2190" i="6" s="1"/>
  <c r="BO2191" i="6"/>
  <c r="BP2191" i="6" s="1"/>
  <c r="BO2192" i="6"/>
  <c r="BP2192" i="6" s="1"/>
  <c r="BO2194" i="6"/>
  <c r="BP2194" i="6" s="1"/>
  <c r="BO2195" i="6"/>
  <c r="BP2195" i="6" s="1"/>
  <c r="BO2196" i="6"/>
  <c r="BP2196" i="6" s="1"/>
  <c r="BO2197" i="6"/>
  <c r="BP2197" i="6" s="1"/>
  <c r="BO2200" i="6"/>
  <c r="BP2200" i="6" s="1"/>
  <c r="BO2201" i="6"/>
  <c r="BP2201" i="6" s="1"/>
  <c r="BO2202" i="6"/>
  <c r="BP2202" i="6" s="1"/>
  <c r="BO2203" i="6"/>
  <c r="BP2203" i="6" s="1"/>
  <c r="BO2225" i="6"/>
  <c r="BP2225" i="6" s="1"/>
  <c r="BO2231" i="6"/>
  <c r="BP2231" i="6" s="1"/>
  <c r="BO2237" i="6"/>
  <c r="BP2237" i="6" s="1"/>
  <c r="BO2244" i="6"/>
  <c r="BP2244" i="6" s="1"/>
  <c r="BO2248" i="6"/>
  <c r="BP2248" i="6" s="1"/>
  <c r="BO2250" i="6"/>
  <c r="BP2250" i="6" s="1"/>
  <c r="BO2253" i="6"/>
  <c r="BP2253" i="6" s="1"/>
  <c r="BO2254" i="6"/>
  <c r="BP2254" i="6" s="1"/>
  <c r="BO2274" i="6"/>
  <c r="BP2274" i="6" s="1"/>
  <c r="BO2275" i="6"/>
  <c r="BP2275" i="6" s="1"/>
  <c r="BO2278" i="6"/>
  <c r="BP2278" i="6" s="1"/>
  <c r="BO2280" i="6"/>
  <c r="BP2280" i="6" s="1"/>
  <c r="BO2287" i="6"/>
  <c r="BP2287" i="6" s="1"/>
  <c r="BO2289" i="6"/>
  <c r="BP2289" i="6" s="1"/>
  <c r="BO2291" i="6"/>
  <c r="BP2291" i="6" s="1"/>
  <c r="BO2293" i="6"/>
  <c r="BP2293" i="6" s="1"/>
  <c r="BO2294" i="6"/>
  <c r="BP2294" i="6" s="1"/>
  <c r="BO2206" i="6"/>
  <c r="BP2206" i="6" s="1"/>
  <c r="BO2224" i="6"/>
  <c r="BP2224" i="6" s="1"/>
  <c r="BO2229" i="6"/>
  <c r="BP2229" i="6" s="1"/>
  <c r="BO2233" i="6"/>
  <c r="BP2233" i="6" s="1"/>
  <c r="BO2239" i="6"/>
  <c r="BP2239" i="6" s="1"/>
  <c r="BO2243" i="6"/>
  <c r="BP2243" i="6" s="1"/>
  <c r="BO2245" i="6"/>
  <c r="BP2245" i="6" s="1"/>
  <c r="BO2257" i="6"/>
  <c r="BP2257" i="6" s="1"/>
  <c r="BO2258" i="6"/>
  <c r="BP2258" i="6" s="1"/>
  <c r="BO2261" i="6"/>
  <c r="BP2261" i="6" s="1"/>
  <c r="BO2263" i="6"/>
  <c r="BP2263" i="6" s="1"/>
  <c r="BO2266" i="6"/>
  <c r="BP2266" i="6" s="1"/>
  <c r="BO2269" i="6"/>
  <c r="BP2269" i="6" s="1"/>
  <c r="BO2271" i="6"/>
  <c r="BP2271" i="6" s="1"/>
  <c r="BO2273" i="6"/>
  <c r="BP2273" i="6" s="1"/>
  <c r="BO2277" i="6"/>
  <c r="BP2277" i="6" s="1"/>
  <c r="BO2284" i="6"/>
  <c r="BP2284" i="6" s="1"/>
  <c r="BO2286" i="6"/>
  <c r="BP2286" i="6" s="1"/>
  <c r="BO2290" i="6"/>
  <c r="BP2290" i="6" s="1"/>
  <c r="BO2295" i="6"/>
  <c r="BP2295" i="6" s="1"/>
  <c r="AT2297" i="6"/>
  <c r="BO2252" i="6"/>
  <c r="BP2252" i="6" s="1"/>
  <c r="BO2264" i="6"/>
  <c r="BP2264" i="6" s="1"/>
  <c r="BO2292" i="6"/>
  <c r="BP2292" i="6" s="1"/>
  <c r="BJ2116" i="6"/>
  <c r="BB2049" i="6"/>
  <c r="BB2061" i="6"/>
  <c r="BK2061" i="6" s="1"/>
  <c r="BL2061" i="6" s="1"/>
  <c r="BJ2079" i="6"/>
  <c r="BB2096" i="6"/>
  <c r="BB2097" i="6"/>
  <c r="BF2104" i="6"/>
  <c r="BJ2121" i="6"/>
  <c r="AL2075" i="6"/>
  <c r="BK2075" i="6" s="1"/>
  <c r="BL2075" i="6" s="1"/>
  <c r="BK2057" i="6"/>
  <c r="BL2057" i="6" s="1"/>
  <c r="AL2053" i="6"/>
  <c r="BK2023" i="6"/>
  <c r="BL2023" i="6" s="1"/>
  <c r="BF2115" i="6"/>
  <c r="BF2042" i="6"/>
  <c r="BF2059" i="6"/>
  <c r="BK2059" i="6" s="1"/>
  <c r="BL2059" i="6" s="1"/>
  <c r="BF2080" i="6"/>
  <c r="BF2116" i="6"/>
  <c r="BK2052" i="6"/>
  <c r="BL2052" i="6" s="1"/>
  <c r="BK2049" i="6"/>
  <c r="BL2049" i="6" s="1"/>
  <c r="BJ2016" i="6"/>
  <c r="BK2016" i="6" s="1"/>
  <c r="BL2016" i="6" s="1"/>
  <c r="BF2032" i="6"/>
  <c r="BF2054" i="6"/>
  <c r="BB2063" i="6"/>
  <c r="BJ2075" i="6"/>
  <c r="BF2081" i="6"/>
  <c r="BJ2027" i="6"/>
  <c r="BK2027" i="6" s="1"/>
  <c r="BL2027" i="6" s="1"/>
  <c r="BJ2065" i="6"/>
  <c r="BK2065" i="6" s="1"/>
  <c r="BL2065" i="6" s="1"/>
  <c r="BF2069" i="6"/>
  <c r="BB2072" i="6"/>
  <c r="BF2096" i="6"/>
  <c r="BJ2062" i="6"/>
  <c r="BF2107" i="6"/>
  <c r="BJ2122" i="6"/>
  <c r="BF2127" i="6"/>
  <c r="BJ2018" i="6"/>
  <c r="BK2018" i="6" s="1"/>
  <c r="BL2018" i="6" s="1"/>
  <c r="BB2046" i="6"/>
  <c r="BB2080" i="6"/>
  <c r="BB2127" i="6"/>
  <c r="BK2127" i="6" s="1"/>
  <c r="BL2127" i="6" s="1"/>
  <c r="BK2074" i="6"/>
  <c r="BL2074" i="6" s="1"/>
  <c r="BF2022" i="6"/>
  <c r="BF2024" i="6"/>
  <c r="BK2024" i="6" s="1"/>
  <c r="BL2024" i="6" s="1"/>
  <c r="BB2026" i="6"/>
  <c r="BJ2036" i="6"/>
  <c r="BB2042" i="6"/>
  <c r="BB2086" i="6"/>
  <c r="BK2086" i="6" s="1"/>
  <c r="BL2086" i="6" s="1"/>
  <c r="BF2090" i="6"/>
  <c r="BF2019" i="6"/>
  <c r="BK2019" i="6" s="1"/>
  <c r="BL2019" i="6" s="1"/>
  <c r="BB2025" i="6"/>
  <c r="BJ2029" i="6"/>
  <c r="BF2043" i="6"/>
  <c r="BB2071" i="6"/>
  <c r="BB2079" i="6"/>
  <c r="BB2103" i="6"/>
  <c r="BJ2106" i="6"/>
  <c r="BJ2111" i="6"/>
  <c r="BK2111" i="6" s="1"/>
  <c r="BL2111" i="6" s="1"/>
  <c r="BK2041" i="6"/>
  <c r="BL2041" i="6" s="1"/>
  <c r="BK2038" i="6"/>
  <c r="BL2038" i="6" s="1"/>
  <c r="AL2028" i="6"/>
  <c r="BJ2020" i="6"/>
  <c r="BF2025" i="6"/>
  <c r="BJ2047" i="6"/>
  <c r="BF2063" i="6"/>
  <c r="BJ2071" i="6"/>
  <c r="BB2076" i="6"/>
  <c r="BF2094" i="6"/>
  <c r="BF2123" i="6"/>
  <c r="BF2029" i="6"/>
  <c r="BK2029" i="6" s="1"/>
  <c r="BL2029" i="6" s="1"/>
  <c r="BB2040" i="6"/>
  <c r="BB2048" i="6"/>
  <c r="BK2048" i="6" s="1"/>
  <c r="BL2048" i="6" s="1"/>
  <c r="BF2053" i="6"/>
  <c r="BJ2056" i="6"/>
  <c r="BJ2067" i="6"/>
  <c r="BB2078" i="6"/>
  <c r="BK2078" i="6" s="1"/>
  <c r="BL2078" i="6" s="1"/>
  <c r="BF2100" i="6"/>
  <c r="BJ2104" i="6"/>
  <c r="BF2108" i="6"/>
  <c r="BB2109" i="6"/>
  <c r="BF2110" i="6"/>
  <c r="BJ2119" i="6"/>
  <c r="BK2085" i="6"/>
  <c r="BL2085" i="6" s="1"/>
  <c r="BK2054" i="6"/>
  <c r="BL2054" i="6" s="1"/>
  <c r="BK2021" i="6"/>
  <c r="BL2021" i="6" s="1"/>
  <c r="BB2055" i="6"/>
  <c r="BB2073" i="6"/>
  <c r="BK2073" i="6" s="1"/>
  <c r="BL2073" i="6" s="1"/>
  <c r="BF2082" i="6"/>
  <c r="BJ2099" i="6"/>
  <c r="BJ2026" i="6"/>
  <c r="BB2035" i="6"/>
  <c r="BB2047" i="6"/>
  <c r="BK2047" i="6" s="1"/>
  <c r="BL2047" i="6" s="1"/>
  <c r="BF2058" i="6"/>
  <c r="BK2058" i="6" s="1"/>
  <c r="BL2058" i="6" s="1"/>
  <c r="BF2062" i="6"/>
  <c r="BK2062" i="6" s="1"/>
  <c r="BL2062" i="6" s="1"/>
  <c r="BJ2103" i="6"/>
  <c r="BK2072" i="6"/>
  <c r="BL2072" i="6" s="1"/>
  <c r="BK2035" i="6"/>
  <c r="BL2035" i="6" s="1"/>
  <c r="BK2031" i="6"/>
  <c r="BL2031" i="6" s="1"/>
  <c r="BK2017" i="6"/>
  <c r="BL2017" i="6" s="1"/>
  <c r="BB2116" i="6"/>
  <c r="BK2116" i="6" s="1"/>
  <c r="BL2116" i="6" s="1"/>
  <c r="BB2100" i="6"/>
  <c r="BB2092" i="6"/>
  <c r="BB2084" i="6"/>
  <c r="BK2084" i="6" s="1"/>
  <c r="BL2084" i="6" s="1"/>
  <c r="BB2060" i="6"/>
  <c r="BB2036" i="6"/>
  <c r="BB2082" i="6"/>
  <c r="BJ2044" i="6"/>
  <c r="BJ2124" i="6"/>
  <c r="BB2034" i="6"/>
  <c r="BK2034" i="6" s="1"/>
  <c r="BL2034" i="6" s="1"/>
  <c r="BF2119" i="6"/>
  <c r="BJ2084" i="6"/>
  <c r="BJ2028" i="6"/>
  <c r="BF2079" i="6"/>
  <c r="BB2122" i="6"/>
  <c r="BK2121" i="6"/>
  <c r="BL2121" i="6" s="1"/>
  <c r="BK2108" i="6"/>
  <c r="BL2108" i="6" s="1"/>
  <c r="BK2106" i="6"/>
  <c r="BL2106" i="6" s="1"/>
  <c r="BK2105" i="6"/>
  <c r="BL2105" i="6" s="1"/>
  <c r="BK2102" i="6"/>
  <c r="BL2102" i="6" s="1"/>
  <c r="BK2099" i="6"/>
  <c r="BL2099" i="6" s="1"/>
  <c r="AL2098" i="6"/>
  <c r="BK2098" i="6" s="1"/>
  <c r="BL2098" i="6" s="1"/>
  <c r="BK2093" i="6"/>
  <c r="BL2093" i="6" s="1"/>
  <c r="AL2064" i="6"/>
  <c r="BK2064" i="6" s="1"/>
  <c r="BL2064" i="6" s="1"/>
  <c r="BK2044" i="6"/>
  <c r="BL2044" i="6" s="1"/>
  <c r="AL2130" i="6"/>
  <c r="BK2130" i="6" s="1"/>
  <c r="BL2130" i="6" s="1"/>
  <c r="AL2129" i="6"/>
  <c r="BK2129" i="6" s="1"/>
  <c r="BL2129" i="6" s="1"/>
  <c r="AL2126" i="6"/>
  <c r="BK2126" i="6" s="1"/>
  <c r="BL2126" i="6" s="1"/>
  <c r="BK2125" i="6"/>
  <c r="BL2125" i="6" s="1"/>
  <c r="BK2123" i="6"/>
  <c r="BL2123" i="6" s="1"/>
  <c r="AL2122" i="6"/>
  <c r="BK2122" i="6" s="1"/>
  <c r="BL2122" i="6" s="1"/>
  <c r="BK2117" i="6"/>
  <c r="BL2117" i="6" s="1"/>
  <c r="BK2103" i="6"/>
  <c r="BL2103" i="6" s="1"/>
  <c r="BK2100" i="6"/>
  <c r="BL2100" i="6" s="1"/>
  <c r="BK2096" i="6"/>
  <c r="BL2096" i="6" s="1"/>
  <c r="BK2092" i="6"/>
  <c r="BL2092" i="6" s="1"/>
  <c r="BK2087" i="6"/>
  <c r="BL2087" i="6" s="1"/>
  <c r="BK2080" i="6"/>
  <c r="BL2080" i="6" s="1"/>
  <c r="BK2118" i="6"/>
  <c r="BL2118" i="6" s="1"/>
  <c r="BK2128" i="6"/>
  <c r="BL2128" i="6" s="1"/>
  <c r="BK2114" i="6"/>
  <c r="BL2114" i="6" s="1"/>
  <c r="BK2120" i="6"/>
  <c r="BL2120" i="6" s="1"/>
  <c r="AV2151" i="6"/>
  <c r="AW2151" i="6" s="1"/>
  <c r="AV2152" i="6"/>
  <c r="AW2152" i="6" s="1"/>
  <c r="AT2132" i="6"/>
  <c r="BK2077" i="6"/>
  <c r="BL2077" i="6" s="1"/>
  <c r="BK2076" i="6"/>
  <c r="BL2076" i="6" s="1"/>
  <c r="BK2033" i="6"/>
  <c r="BL2033" i="6" s="1"/>
  <c r="BK2070" i="6"/>
  <c r="BL2070" i="6" s="1"/>
  <c r="BK2069" i="6"/>
  <c r="BL2069" i="6" s="1"/>
  <c r="BK2094" i="6"/>
  <c r="BL2094" i="6" s="1"/>
  <c r="BK2090" i="6"/>
  <c r="BL2090" i="6" s="1"/>
  <c r="BK2082" i="6"/>
  <c r="BL2082" i="6" s="1"/>
  <c r="BK2022" i="6"/>
  <c r="BL2022" i="6" s="1"/>
  <c r="BK2112" i="6"/>
  <c r="BL2112" i="6" s="1"/>
  <c r="BK2042" i="6"/>
  <c r="BL2042" i="6" s="1"/>
  <c r="BK2113" i="6"/>
  <c r="BL2113" i="6" s="1"/>
  <c r="BK2040" i="6"/>
  <c r="BL2040" i="6" s="1"/>
  <c r="AL1997" i="6"/>
  <c r="AJ1998" i="6" s="1"/>
  <c r="BQ1821" i="6"/>
  <c r="B1825" i="6" s="1"/>
  <c r="BK1892" i="6"/>
  <c r="BL1892" i="6" s="1"/>
  <c r="AT1923" i="6"/>
  <c r="BK1928" i="6"/>
  <c r="BL1928" i="6" s="1"/>
  <c r="AT1930" i="6"/>
  <c r="AL1934" i="6"/>
  <c r="BK1934" i="6" s="1"/>
  <c r="BL1934" i="6" s="1"/>
  <c r="AP1936" i="6"/>
  <c r="AT1937" i="6"/>
  <c r="AX1939" i="6"/>
  <c r="AL1941" i="6"/>
  <c r="BK1941" i="6" s="1"/>
  <c r="BL1941" i="6" s="1"/>
  <c r="AP1943" i="6"/>
  <c r="BK1943" i="6" s="1"/>
  <c r="BL1943" i="6" s="1"/>
  <c r="AT1944" i="6"/>
  <c r="AX1946" i="6"/>
  <c r="AL1948" i="6"/>
  <c r="BK1948" i="6" s="1"/>
  <c r="BL1948" i="6" s="1"/>
  <c r="AT1951" i="6"/>
  <c r="BK1951" i="6" s="1"/>
  <c r="BL1951" i="6" s="1"/>
  <c r="BJ1895" i="6"/>
  <c r="BK1945" i="6"/>
  <c r="BL1945" i="6" s="1"/>
  <c r="AT1916" i="6"/>
  <c r="AX1917" i="6"/>
  <c r="AP1921" i="6"/>
  <c r="AX1924" i="6"/>
  <c r="AX1931" i="6"/>
  <c r="AP1935" i="6"/>
  <c r="BK1935" i="6" s="1"/>
  <c r="BL1935" i="6" s="1"/>
  <c r="AX1938" i="6"/>
  <c r="BK1938" i="6" s="1"/>
  <c r="BL1938" i="6" s="1"/>
  <c r="AP1942" i="6"/>
  <c r="AX1945" i="6"/>
  <c r="AT1950" i="6"/>
  <c r="AX1909" i="6"/>
  <c r="BK1909" i="6" s="1"/>
  <c r="BL1909" i="6" s="1"/>
  <c r="AP1914" i="6"/>
  <c r="AX1839" i="6"/>
  <c r="AX1956" i="6" s="1"/>
  <c r="AL1841" i="6"/>
  <c r="BK1841" i="6" s="1"/>
  <c r="BL1841" i="6" s="1"/>
  <c r="AP1843" i="6"/>
  <c r="AP1956" i="6" s="1"/>
  <c r="AT1844" i="6"/>
  <c r="AP1849" i="6"/>
  <c r="AX1852" i="6"/>
  <c r="AT1857" i="6"/>
  <c r="AT1956" i="6" s="1"/>
  <c r="AL1861" i="6"/>
  <c r="BK1861" i="6" s="1"/>
  <c r="BL1861" i="6" s="1"/>
  <c r="BK1862" i="6"/>
  <c r="BL1862" i="6" s="1"/>
  <c r="AT1864" i="6"/>
  <c r="AL1868" i="6"/>
  <c r="BK1869" i="6"/>
  <c r="BL1869" i="6" s="1"/>
  <c r="AP1870" i="6"/>
  <c r="AT1871" i="6"/>
  <c r="AX1873" i="6"/>
  <c r="BK1873" i="6" s="1"/>
  <c r="BL1873" i="6" s="1"/>
  <c r="BK1876" i="6"/>
  <c r="BL1876" i="6" s="1"/>
  <c r="AP1877" i="6"/>
  <c r="AL1882" i="6"/>
  <c r="AP1883" i="6"/>
  <c r="AT1885" i="6"/>
  <c r="AL1888" i="6"/>
  <c r="BK1888" i="6" s="1"/>
  <c r="BL1888" i="6" s="1"/>
  <c r="AP1890" i="6"/>
  <c r="BK1890" i="6" s="1"/>
  <c r="BL1890" i="6" s="1"/>
  <c r="AP1897" i="6"/>
  <c r="AT1899" i="6"/>
  <c r="BK1903" i="6"/>
  <c r="BL1903" i="6" s="1"/>
  <c r="BK1910" i="6"/>
  <c r="BL1910" i="6" s="1"/>
  <c r="BF1940" i="6"/>
  <c r="BJ1931" i="6"/>
  <c r="BF1924" i="6"/>
  <c r="BF1942" i="6"/>
  <c r="BB1938" i="6"/>
  <c r="BB1868" i="6"/>
  <c r="BF1861" i="6"/>
  <c r="BJ1926" i="6"/>
  <c r="BK1926" i="6" s="1"/>
  <c r="BL1926" i="6" s="1"/>
  <c r="BK1851" i="6"/>
  <c r="BL1851" i="6" s="1"/>
  <c r="BF1931" i="6"/>
  <c r="BB1843" i="6"/>
  <c r="BB1898" i="6"/>
  <c r="BF1866" i="6"/>
  <c r="BK1875" i="6"/>
  <c r="BL1875" i="6" s="1"/>
  <c r="BK1899" i="6"/>
  <c r="BL1899" i="6" s="1"/>
  <c r="BB1877" i="6"/>
  <c r="BJ1935" i="6"/>
  <c r="BJ1890" i="6"/>
  <c r="BK1915" i="6"/>
  <c r="BL1915" i="6" s="1"/>
  <c r="BB1900" i="6"/>
  <c r="BF1852" i="6"/>
  <c r="BK1838" i="6"/>
  <c r="BL1838" i="6" s="1"/>
  <c r="BK1846" i="6"/>
  <c r="BL1846" i="6" s="1"/>
  <c r="BB1920" i="6"/>
  <c r="BK1920" i="6" s="1"/>
  <c r="BL1920" i="6" s="1"/>
  <c r="BJ1879" i="6"/>
  <c r="BF1845" i="6"/>
  <c r="BK1905" i="6"/>
  <c r="BL1905" i="6" s="1"/>
  <c r="BJ1917" i="6"/>
  <c r="BJ1881" i="6"/>
  <c r="BF1872" i="6"/>
  <c r="BK1872" i="6" s="1"/>
  <c r="BL1872" i="6" s="1"/>
  <c r="BK1894" i="6"/>
  <c r="BL1894" i="6" s="1"/>
  <c r="BK1878" i="6"/>
  <c r="BL1878" i="6" s="1"/>
  <c r="BK1837" i="6"/>
  <c r="BL1837" i="6" s="1"/>
  <c r="AL1921" i="6"/>
  <c r="BJ1886" i="6"/>
  <c r="BB1870" i="6"/>
  <c r="AL1925" i="6"/>
  <c r="BK1925" i="6" s="1"/>
  <c r="BL1925" i="6" s="1"/>
  <c r="AL1932" i="6"/>
  <c r="BK1932" i="6" s="1"/>
  <c r="BL1932" i="6" s="1"/>
  <c r="AL1939" i="6"/>
  <c r="AL1947" i="6"/>
  <c r="BK1947" i="6" s="1"/>
  <c r="BL1947" i="6" s="1"/>
  <c r="BF1895" i="6"/>
  <c r="AL1901" i="6"/>
  <c r="BK1901" i="6" s="1"/>
  <c r="BL1901" i="6" s="1"/>
  <c r="AL1917" i="6"/>
  <c r="BB1909" i="6"/>
  <c r="BJ1872" i="6"/>
  <c r="BB1852" i="6"/>
  <c r="BK1858" i="6"/>
  <c r="BL1858" i="6" s="1"/>
  <c r="AL1852" i="6"/>
  <c r="AL1886" i="6"/>
  <c r="BB1845" i="6"/>
  <c r="BB1888" i="6"/>
  <c r="BB1864" i="6"/>
  <c r="BK1864" i="6" s="1"/>
  <c r="BL1864" i="6" s="1"/>
  <c r="BF1854" i="6"/>
  <c r="AL1845" i="6"/>
  <c r="BK1845" i="6" s="1"/>
  <c r="BL1845" i="6" s="1"/>
  <c r="AL1908" i="6"/>
  <c r="BK1908" i="6" s="1"/>
  <c r="BL1908" i="6" s="1"/>
  <c r="AL1916" i="6"/>
  <c r="AL1923" i="6"/>
  <c r="AL1924" i="6"/>
  <c r="AL1931" i="6"/>
  <c r="BK1931" i="6" s="1"/>
  <c r="BL1931" i="6" s="1"/>
  <c r="BB1863" i="6"/>
  <c r="BK1863" i="6" s="1"/>
  <c r="BL1863" i="6" s="1"/>
  <c r="BB1905" i="6"/>
  <c r="BJ1897" i="6"/>
  <c r="BJ1847" i="6"/>
  <c r="BF1867" i="6"/>
  <c r="BJ1871" i="6"/>
  <c r="BJ1863" i="6"/>
  <c r="BB1854" i="6"/>
  <c r="BB1929" i="6"/>
  <c r="BK1870" i="6"/>
  <c r="BL1870" i="6" s="1"/>
  <c r="BK1898" i="6"/>
  <c r="BL1898" i="6" s="1"/>
  <c r="BK1929" i="6"/>
  <c r="BL1929" i="6" s="1"/>
  <c r="BB1906" i="6"/>
  <c r="BB1866" i="6"/>
  <c r="BB1949" i="6"/>
  <c r="BJ1913" i="6"/>
  <c r="BB1881" i="6"/>
  <c r="BJ1860" i="6"/>
  <c r="BK1860" i="6" s="1"/>
  <c r="BL1860" i="6" s="1"/>
  <c r="BK1952" i="6"/>
  <c r="BL1952" i="6" s="1"/>
  <c r="BK1853" i="6"/>
  <c r="BL1853" i="6" s="1"/>
  <c r="AL1895" i="6"/>
  <c r="BB1875" i="6"/>
  <c r="BB1893" i="6"/>
  <c r="BK1893" i="6" s="1"/>
  <c r="BL1893" i="6" s="1"/>
  <c r="BJ1946" i="6"/>
  <c r="BK1946" i="6" s="1"/>
  <c r="BL1946" i="6" s="1"/>
  <c r="BF1879" i="6"/>
  <c r="BF1859" i="6"/>
  <c r="BK1865" i="6"/>
  <c r="BL1865" i="6" s="1"/>
  <c r="AL1849" i="6"/>
  <c r="AL1906" i="6"/>
  <c r="BK1906" i="6" s="1"/>
  <c r="BL1906" i="6" s="1"/>
  <c r="BB1874" i="6"/>
  <c r="BJ1944" i="6"/>
  <c r="BJ1941" i="6"/>
  <c r="BJ1919" i="6"/>
  <c r="BB1897" i="6"/>
  <c r="BB1884" i="6"/>
  <c r="BB1857" i="6"/>
  <c r="BK1879" i="6"/>
  <c r="BL1879" i="6" s="1"/>
  <c r="AL1914" i="6"/>
  <c r="BB1840" i="6"/>
  <c r="BB1882" i="6"/>
  <c r="BF1953" i="6"/>
  <c r="BF1944" i="6"/>
  <c r="BK1944" i="6" s="1"/>
  <c r="BL1944" i="6" s="1"/>
  <c r="BF1922" i="6"/>
  <c r="BF1913" i="6"/>
  <c r="BF1850" i="6"/>
  <c r="AL1897" i="6"/>
  <c r="AL1942" i="6"/>
  <c r="BB1848" i="6"/>
  <c r="BF1883" i="6"/>
  <c r="BK1883" i="6" s="1"/>
  <c r="BL1883" i="6" s="1"/>
  <c r="BF1877" i="6"/>
  <c r="BF1870" i="6"/>
  <c r="BV557" i="6"/>
  <c r="AT629" i="6"/>
  <c r="AL625" i="6"/>
  <c r="BW625" i="6" s="1"/>
  <c r="BX625" i="6" s="1"/>
  <c r="AT624" i="6"/>
  <c r="BN599" i="6"/>
  <c r="BW599" i="6" s="1"/>
  <c r="BX599" i="6" s="1"/>
  <c r="BB591" i="6"/>
  <c r="AT556" i="6"/>
  <c r="AT548" i="6"/>
  <c r="BJ522" i="6"/>
  <c r="BB518" i="6"/>
  <c r="BB592" i="6"/>
  <c r="AT565" i="6"/>
  <c r="AP562" i="6"/>
  <c r="AT541" i="6"/>
  <c r="BV537" i="6"/>
  <c r="BR529" i="6"/>
  <c r="AX623" i="6"/>
  <c r="BR616" i="6"/>
  <c r="BB615" i="6"/>
  <c r="BB608" i="6"/>
  <c r="BV604" i="6"/>
  <c r="BV598" i="6"/>
  <c r="BJ588" i="6"/>
  <c r="BF580" i="6"/>
  <c r="BN576" i="6"/>
  <c r="BF553" i="6"/>
  <c r="AT536" i="6"/>
  <c r="BN514" i="6"/>
  <c r="BW514" i="6" s="1"/>
  <c r="BX514" i="6" s="1"/>
  <c r="BB557" i="6"/>
  <c r="AX621" i="6"/>
  <c r="BN601" i="6"/>
  <c r="BB590" i="6"/>
  <c r="BV583" i="6"/>
  <c r="AX572" i="6"/>
  <c r="AT547" i="6"/>
  <c r="AT527" i="6"/>
  <c r="BF522" i="6"/>
  <c r="AX518" i="6"/>
  <c r="BW518" i="6" s="1"/>
  <c r="BX518" i="6" s="1"/>
  <c r="AP627" i="6"/>
  <c r="BN630" i="6"/>
  <c r="BJ626" i="6"/>
  <c r="AP620" i="6"/>
  <c r="BB618" i="6"/>
  <c r="BR615" i="6"/>
  <c r="BJ602" i="6"/>
  <c r="AT587" i="6"/>
  <c r="BJ573" i="6"/>
  <c r="BJ564" i="6"/>
  <c r="BR620" i="6"/>
  <c r="BR618" i="6"/>
  <c r="AT616" i="6"/>
  <c r="BV611" i="6"/>
  <c r="AL597" i="6"/>
  <c r="BW597" i="6" s="1"/>
  <c r="BX597" i="6" s="1"/>
  <c r="BJ594" i="6"/>
  <c r="AT591" i="6"/>
  <c r="BJ584" i="6"/>
  <c r="BV582" i="6"/>
  <c r="BJ581" i="6"/>
  <c r="BJ578" i="6"/>
  <c r="AT568" i="6"/>
  <c r="AT563" i="6"/>
  <c r="AP558" i="6"/>
  <c r="AX554" i="6"/>
  <c r="BJ551" i="6"/>
  <c r="AT543" i="6"/>
  <c r="AX534" i="6"/>
  <c r="BF530" i="6"/>
  <c r="AP524" i="6"/>
  <c r="AP516" i="6"/>
  <c r="AP632" i="6" s="1"/>
  <c r="AX627" i="6"/>
  <c r="BB624" i="6"/>
  <c r="AP623" i="6"/>
  <c r="BF619" i="6"/>
  <c r="BV614" i="6"/>
  <c r="BR600" i="6"/>
  <c r="BJ592" i="6"/>
  <c r="BJ572" i="6"/>
  <c r="AP569" i="6"/>
  <c r="BB565" i="6"/>
  <c r="BJ563" i="6"/>
  <c r="BB541" i="6"/>
  <c r="BV535" i="6"/>
  <c r="BV530" i="6"/>
  <c r="BB519" i="6"/>
  <c r="BJ628" i="6"/>
  <c r="AP607" i="6"/>
  <c r="BB571" i="6"/>
  <c r="BR567" i="6"/>
  <c r="BJ546" i="6"/>
  <c r="BN515" i="6"/>
  <c r="BF630" i="6"/>
  <c r="BB626" i="6"/>
  <c r="BJ615" i="6"/>
  <c r="BJ609" i="6"/>
  <c r="BJ608" i="6"/>
  <c r="BJ598" i="6"/>
  <c r="BR597" i="6"/>
  <c r="BJ590" i="6"/>
  <c r="BF585" i="6"/>
  <c r="AT583" i="6"/>
  <c r="BF572" i="6"/>
  <c r="AX566" i="6"/>
  <c r="AP557" i="6"/>
  <c r="BB547" i="6"/>
  <c r="AT545" i="6"/>
  <c r="AX539" i="6"/>
  <c r="AT520" i="6"/>
  <c r="AT632" i="6" s="1"/>
  <c r="BB513" i="6"/>
  <c r="BW513" i="6" s="1"/>
  <c r="BX513" i="6" s="1"/>
  <c r="BJ612" i="6"/>
  <c r="BF593" i="6"/>
  <c r="BJ583" i="6"/>
  <c r="BB573" i="6"/>
  <c r="BN566" i="6"/>
  <c r="BJ545" i="6"/>
  <c r="AT542" i="6"/>
  <c r="BN531" i="6"/>
  <c r="AX525" i="6"/>
  <c r="AP614" i="6"/>
  <c r="BJ610" i="6"/>
  <c r="BJ586" i="6"/>
  <c r="BR577" i="6"/>
  <c r="AP538" i="6"/>
  <c r="AP612" i="6"/>
  <c r="BB610" i="6"/>
  <c r="BB605" i="6"/>
  <c r="AT603" i="6"/>
  <c r="BV599" i="6"/>
  <c r="BB595" i="6"/>
  <c r="BB585" i="6"/>
  <c r="AP583" i="6"/>
  <c r="AT566" i="6"/>
  <c r="BJ559" i="6"/>
  <c r="BJ632" i="6" s="1"/>
  <c r="AP545" i="6"/>
  <c r="AL543" i="6"/>
  <c r="AT539" i="6"/>
  <c r="BN525" i="6"/>
  <c r="BN629" i="6"/>
  <c r="BN622" i="6"/>
  <c r="BR590" i="6"/>
  <c r="BR588" i="6"/>
  <c r="BV579" i="6"/>
  <c r="BR561" i="6"/>
  <c r="BR517" i="6"/>
  <c r="BN626" i="6"/>
  <c r="BR576" i="6"/>
  <c r="BN564" i="6"/>
  <c r="BR544" i="6"/>
  <c r="BR540" i="6"/>
  <c r="BV526" i="6"/>
  <c r="BV523" i="6"/>
  <c r="BV521" i="6"/>
  <c r="CB513" i="6"/>
  <c r="CA632" i="6"/>
  <c r="BV616" i="6"/>
  <c r="BN606" i="6"/>
  <c r="BR604" i="6"/>
  <c r="BN600" i="6"/>
  <c r="BN594" i="6"/>
  <c r="BN592" i="6"/>
  <c r="BN590" i="6"/>
  <c r="BV544" i="6"/>
  <c r="BR515" i="6"/>
  <c r="BV627" i="6"/>
  <c r="BR579" i="6"/>
  <c r="AL576" i="6"/>
  <c r="BR628" i="6"/>
  <c r="BN611" i="6"/>
  <c r="BV595" i="6"/>
  <c r="BV591" i="6"/>
  <c r="BN574" i="6"/>
  <c r="BN569" i="6"/>
  <c r="BV565" i="6"/>
  <c r="BR547" i="6"/>
  <c r="BV622" i="6"/>
  <c r="BR612" i="6"/>
  <c r="BV605" i="6"/>
  <c r="BR602" i="6"/>
  <c r="BR587" i="6"/>
  <c r="BR560" i="6"/>
  <c r="BR558" i="6"/>
  <c r="BV539" i="6"/>
  <c r="BN628" i="6"/>
  <c r="BN607" i="6"/>
  <c r="BV600" i="6"/>
  <c r="BR578" i="6"/>
  <c r="BN550" i="6"/>
  <c r="BV550" i="6"/>
  <c r="AL527" i="6"/>
  <c r="BW527" i="6" s="1"/>
  <c r="BX527" i="6" s="1"/>
  <c r="BR605" i="6"/>
  <c r="BR617" i="6"/>
  <c r="BN612" i="6"/>
  <c r="BV588" i="6"/>
  <c r="BV570" i="6"/>
  <c r="BV561" i="6"/>
  <c r="BN538" i="6"/>
  <c r="BN527" i="6"/>
  <c r="BN524" i="6"/>
  <c r="BR522" i="6"/>
  <c r="BV610" i="6"/>
  <c r="BN580" i="6"/>
  <c r="BV568" i="6"/>
  <c r="BV559" i="6"/>
  <c r="BR556" i="6"/>
  <c r="BR548" i="6"/>
  <c r="BR536" i="6"/>
  <c r="BR533" i="6"/>
  <c r="BR525" i="6"/>
  <c r="BR520" i="6"/>
  <c r="BW762" i="6"/>
  <c r="BX762" i="6" s="1"/>
  <c r="BW727" i="6"/>
  <c r="BX727" i="6" s="1"/>
  <c r="BW745" i="6"/>
  <c r="BX745" i="6" s="1"/>
  <c r="BW761" i="6"/>
  <c r="BX761" i="6" s="1"/>
  <c r="BW755" i="6"/>
  <c r="BX755" i="6" s="1"/>
  <c r="BW769" i="6"/>
  <c r="BX769" i="6" s="1"/>
  <c r="BW760" i="6"/>
  <c r="BX760" i="6" s="1"/>
  <c r="BW764" i="6"/>
  <c r="BX764" i="6" s="1"/>
  <c r="BW747" i="6"/>
  <c r="BX747" i="6" s="1"/>
  <c r="BW766" i="6"/>
  <c r="BX766" i="6" s="1"/>
  <c r="BW759" i="6"/>
  <c r="BX759" i="6" s="1"/>
  <c r="BW736" i="6"/>
  <c r="BX736" i="6" s="1"/>
  <c r="BW765" i="6"/>
  <c r="BX765" i="6" s="1"/>
  <c r="BW756" i="6"/>
  <c r="BX756" i="6" s="1"/>
  <c r="BW753" i="6"/>
  <c r="BX753" i="6" s="1"/>
  <c r="BW768" i="6"/>
  <c r="BX768" i="6" s="1"/>
  <c r="AP756" i="6"/>
  <c r="AT750" i="6"/>
  <c r="BW710" i="6"/>
  <c r="BX710" i="6" s="1"/>
  <c r="AX696" i="6"/>
  <c r="BW695" i="6"/>
  <c r="BX695" i="6" s="1"/>
  <c r="BW681" i="6"/>
  <c r="BX681" i="6" s="1"/>
  <c r="BW668" i="6"/>
  <c r="BX668" i="6" s="1"/>
  <c r="DB759" i="6"/>
  <c r="DC759" i="6" s="1"/>
  <c r="DB675" i="6"/>
  <c r="DC675" i="6" s="1"/>
  <c r="DB769" i="6"/>
  <c r="DC769" i="6" s="1"/>
  <c r="BV769" i="6"/>
  <c r="BF769" i="6"/>
  <c r="BR765" i="6"/>
  <c r="BB765" i="6"/>
  <c r="BJ757" i="6"/>
  <c r="BR746" i="6"/>
  <c r="AT744" i="6"/>
  <c r="BR740" i="6"/>
  <c r="BB740" i="6"/>
  <c r="AX734" i="6"/>
  <c r="BF724" i="6"/>
  <c r="BF718" i="6"/>
  <c r="AP718" i="6"/>
  <c r="BB714" i="6"/>
  <c r="AL714" i="6"/>
  <c r="BJ711" i="6"/>
  <c r="BJ709" i="6"/>
  <c r="BW709" i="6" s="1"/>
  <c r="BX709" i="6" s="1"/>
  <c r="BF705" i="6"/>
  <c r="BW705" i="6" s="1"/>
  <c r="BX705" i="6" s="1"/>
  <c r="DB661" i="6"/>
  <c r="DC661" i="6" s="1"/>
  <c r="BR735" i="6"/>
  <c r="BW735" i="6"/>
  <c r="BX735" i="6" s="1"/>
  <c r="BR730" i="6"/>
  <c r="AL730" i="6"/>
  <c r="BR728" i="6"/>
  <c r="BW728" i="6" s="1"/>
  <c r="BX728" i="6" s="1"/>
  <c r="BN725" i="6"/>
  <c r="BF720" i="6"/>
  <c r="BN699" i="6"/>
  <c r="BW671" i="6"/>
  <c r="BX671" i="6" s="1"/>
  <c r="BW720" i="6"/>
  <c r="BX720" i="6" s="1"/>
  <c r="DB699" i="6"/>
  <c r="DC699" i="6" s="1"/>
  <c r="AX758" i="6"/>
  <c r="BN710" i="6"/>
  <c r="BF707" i="6"/>
  <c r="BF691" i="6"/>
  <c r="AP688" i="6"/>
  <c r="AP771" i="6" s="1"/>
  <c r="BW657" i="6"/>
  <c r="BX657" i="6" s="1"/>
  <c r="BW743" i="6"/>
  <c r="BX743" i="6" s="1"/>
  <c r="BW689" i="6"/>
  <c r="BX689" i="6" s="1"/>
  <c r="BW673" i="6"/>
  <c r="BX673" i="6" s="1"/>
  <c r="AP763" i="6"/>
  <c r="BF757" i="6"/>
  <c r="BW757" i="6" s="1"/>
  <c r="BX757" i="6" s="1"/>
  <c r="BJ742" i="6"/>
  <c r="BJ734" i="6"/>
  <c r="BW734" i="6" s="1"/>
  <c r="BX734" i="6" s="1"/>
  <c r="BW733" i="6"/>
  <c r="BX733" i="6" s="1"/>
  <c r="BN730" i="6"/>
  <c r="AL726" i="6"/>
  <c r="BJ725" i="6"/>
  <c r="AP715" i="6"/>
  <c r="BW715" i="6" s="1"/>
  <c r="BX715" i="6" s="1"/>
  <c r="BN712" i="6"/>
  <c r="AT704" i="6"/>
  <c r="BF702" i="6"/>
  <c r="BW702" i="6" s="1"/>
  <c r="BX702" i="6" s="1"/>
  <c r="BJ699" i="6"/>
  <c r="AL697" i="6"/>
  <c r="BW697" i="6" s="1"/>
  <c r="BX697" i="6" s="1"/>
  <c r="AX695" i="6"/>
  <c r="BW694" i="6"/>
  <c r="BX694" i="6" s="1"/>
  <c r="BV691" i="6"/>
  <c r="DB691" i="6"/>
  <c r="DC691" i="6" s="1"/>
  <c r="DB681" i="6"/>
  <c r="DC681" i="6" s="1"/>
  <c r="AT758" i="6"/>
  <c r="BW758" i="6" s="1"/>
  <c r="BX758" i="6" s="1"/>
  <c r="BN716" i="6"/>
  <c r="AP693" i="6"/>
  <c r="BW722" i="6"/>
  <c r="BX722" i="6" s="1"/>
  <c r="DB738" i="6"/>
  <c r="DC738" i="6" s="1"/>
  <c r="DB724" i="6"/>
  <c r="DC724" i="6" s="1"/>
  <c r="BW770" i="6"/>
  <c r="BX770" i="6" s="1"/>
  <c r="BR763" i="6"/>
  <c r="BB763" i="6"/>
  <c r="AL763" i="6"/>
  <c r="AP754" i="6"/>
  <c r="BJ749" i="6"/>
  <c r="AT749" i="6"/>
  <c r="BJ746" i="6"/>
  <c r="BW746" i="6" s="1"/>
  <c r="BX746" i="6" s="1"/>
  <c r="AL744" i="6"/>
  <c r="BV742" i="6"/>
  <c r="BF742" i="6"/>
  <c r="BW742" i="6" s="1"/>
  <c r="BX742" i="6" s="1"/>
  <c r="BJ737" i="6"/>
  <c r="BW737" i="6" s="1"/>
  <c r="BX737" i="6" s="1"/>
  <c r="AT732" i="6"/>
  <c r="BW732" i="6" s="1"/>
  <c r="BX732" i="6" s="1"/>
  <c r="BR731" i="6"/>
  <c r="BW731" i="6" s="1"/>
  <c r="BX731" i="6" s="1"/>
  <c r="BN726" i="6"/>
  <c r="BF717" i="6"/>
  <c r="BB711" i="6"/>
  <c r="BW711" i="6" s="1"/>
  <c r="BX711" i="6" s="1"/>
  <c r="BN703" i="6"/>
  <c r="BN700" i="6"/>
  <c r="BW700" i="6" s="1"/>
  <c r="BX700" i="6" s="1"/>
  <c r="AT695" i="6"/>
  <c r="DB745" i="6"/>
  <c r="DC745" i="6" s="1"/>
  <c r="DB730" i="6"/>
  <c r="DC730" i="6" s="1"/>
  <c r="BR767" i="6"/>
  <c r="BW767" i="6" s="1"/>
  <c r="BX767" i="6" s="1"/>
  <c r="AT730" i="6"/>
  <c r="AL713" i="6"/>
  <c r="BW713" i="6" s="1"/>
  <c r="BX713" i="6" s="1"/>
  <c r="BJ708" i="6"/>
  <c r="BW693" i="6"/>
  <c r="BX693" i="6" s="1"/>
  <c r="AP690" i="6"/>
  <c r="BW719" i="6"/>
  <c r="BX719" i="6" s="1"/>
  <c r="BW659" i="6"/>
  <c r="BX659" i="6" s="1"/>
  <c r="DB749" i="6"/>
  <c r="DC749" i="6" s="1"/>
  <c r="CG763" i="6"/>
  <c r="CH763" i="6" s="1"/>
  <c r="CG749" i="6"/>
  <c r="CH749" i="6" s="1"/>
  <c r="CG735" i="6"/>
  <c r="CH735" i="6" s="1"/>
  <c r="CG721" i="6"/>
  <c r="CH721" i="6" s="1"/>
  <c r="CG707" i="6"/>
  <c r="CH707" i="6" s="1"/>
  <c r="CG693" i="6"/>
  <c r="CH693" i="6" s="1"/>
  <c r="CG679" i="6"/>
  <c r="CH679" i="6" s="1"/>
  <c r="CG665" i="6"/>
  <c r="CH665" i="6" s="1"/>
  <c r="BN763" i="6"/>
  <c r="AT756" i="6"/>
  <c r="AL754" i="6"/>
  <c r="BW754" i="6" s="1"/>
  <c r="BX754" i="6" s="1"/>
  <c r="AX750" i="6"/>
  <c r="BV749" i="6"/>
  <c r="BW749" i="6" s="1"/>
  <c r="BX749" i="6" s="1"/>
  <c r="BF749" i="6"/>
  <c r="AP740" i="6"/>
  <c r="BB734" i="6"/>
  <c r="AT705" i="6"/>
  <c r="BR704" i="6"/>
  <c r="AL704" i="6"/>
  <c r="AL701" i="6"/>
  <c r="BW701" i="6" s="1"/>
  <c r="BX701" i="6" s="1"/>
  <c r="BW699" i="6"/>
  <c r="BX699" i="6" s="1"/>
  <c r="AL690" i="6"/>
  <c r="BJ686" i="6"/>
  <c r="BW686" i="6" s="1"/>
  <c r="BX686" i="6" s="1"/>
  <c r="BW658" i="6"/>
  <c r="BX658" i="6" s="1"/>
  <c r="DB758" i="6"/>
  <c r="DC758" i="6" s="1"/>
  <c r="DB735" i="6"/>
  <c r="DC735" i="6" s="1"/>
  <c r="DB674" i="6"/>
  <c r="DC674" i="6" s="1"/>
  <c r="DB668" i="6"/>
  <c r="DC668" i="6" s="1"/>
  <c r="BJ769" i="6"/>
  <c r="AT769" i="6"/>
  <c r="BF765" i="6"/>
  <c r="AP765" i="6"/>
  <c r="BF740" i="6"/>
  <c r="BW740" i="6" s="1"/>
  <c r="BX740" i="6" s="1"/>
  <c r="AL717" i="6"/>
  <c r="BW717" i="6" s="1"/>
  <c r="BX717" i="6" s="1"/>
  <c r="BF708" i="6"/>
  <c r="BB706" i="6"/>
  <c r="BW706" i="6" s="1"/>
  <c r="BX706" i="6" s="1"/>
  <c r="BN702" i="6"/>
  <c r="AX686" i="6"/>
  <c r="BV683" i="6"/>
  <c r="BR679" i="6"/>
  <c r="BW679" i="6" s="1"/>
  <c r="BX679" i="6" s="1"/>
  <c r="AP678" i="6"/>
  <c r="BW678" i="6" s="1"/>
  <c r="BX678" i="6" s="1"/>
  <c r="BW676" i="6"/>
  <c r="BX676" i="6" s="1"/>
  <c r="BJ656" i="6"/>
  <c r="BV654" i="6"/>
  <c r="BW654" i="6" s="1"/>
  <c r="BX654" i="6" s="1"/>
  <c r="AL723" i="6"/>
  <c r="BW723" i="6" s="1"/>
  <c r="BX723" i="6" s="1"/>
  <c r="AT718" i="6"/>
  <c r="BW718" i="6" s="1"/>
  <c r="BX718" i="6" s="1"/>
  <c r="AP714" i="6"/>
  <c r="BN709" i="6"/>
  <c r="BV704" i="6"/>
  <c r="BR700" i="6"/>
  <c r="AL696" i="6"/>
  <c r="BJ691" i="6"/>
  <c r="BN684" i="6"/>
  <c r="BW683" i="6"/>
  <c r="BX683" i="6" s="1"/>
  <c r="AT682" i="6"/>
  <c r="BJ680" i="6"/>
  <c r="BV678" i="6"/>
  <c r="BB697" i="6"/>
  <c r="BB685" i="6"/>
  <c r="BW685" i="6" s="1"/>
  <c r="BX685" i="6" s="1"/>
  <c r="BJ684" i="6"/>
  <c r="BF680" i="6"/>
  <c r="BW680" i="6" s="1"/>
  <c r="BX680" i="6" s="1"/>
  <c r="BR678" i="6"/>
  <c r="BF667" i="6"/>
  <c r="BR665" i="6"/>
  <c r="BW665" i="6" s="1"/>
  <c r="BX665" i="6" s="1"/>
  <c r="BW664" i="6"/>
  <c r="BX664" i="6" s="1"/>
  <c r="BB662" i="6"/>
  <c r="AT655" i="6"/>
  <c r="BJ692" i="6"/>
  <c r="BW692" i="6" s="1"/>
  <c r="BX692" i="6" s="1"/>
  <c r="BW670" i="6"/>
  <c r="BX670" i="6" s="1"/>
  <c r="BF653" i="6"/>
  <c r="AX748" i="6"/>
  <c r="BW748" i="6" s="1"/>
  <c r="BX748" i="6" s="1"/>
  <c r="BV730" i="6"/>
  <c r="BN724" i="6"/>
  <c r="BW724" i="6" s="1"/>
  <c r="BX724" i="6" s="1"/>
  <c r="BJ706" i="6"/>
  <c r="BW691" i="6"/>
  <c r="BX691" i="6" s="1"/>
  <c r="AP686" i="6"/>
  <c r="AL675" i="6"/>
  <c r="BW667" i="6"/>
  <c r="BX667" i="6" s="1"/>
  <c r="AX659" i="6"/>
  <c r="AX771" i="6" s="1"/>
  <c r="CG767" i="6"/>
  <c r="CH767" i="6" s="1"/>
  <c r="CG758" i="6"/>
  <c r="CH758" i="6" s="1"/>
  <c r="CG753" i="6"/>
  <c r="CH753" i="6" s="1"/>
  <c r="CG744" i="6"/>
  <c r="CH744" i="6" s="1"/>
  <c r="CG730" i="6"/>
  <c r="CH730" i="6" s="1"/>
  <c r="CG725" i="6"/>
  <c r="CH725" i="6" s="1"/>
  <c r="CG711" i="6"/>
  <c r="CH711" i="6" s="1"/>
  <c r="CG702" i="6"/>
  <c r="CH702" i="6" s="1"/>
  <c r="CG697" i="6"/>
  <c r="CH697" i="6" s="1"/>
  <c r="CG688" i="6"/>
  <c r="CH688" i="6" s="1"/>
  <c r="CG683" i="6"/>
  <c r="CH683" i="6" s="1"/>
  <c r="CG674" i="6"/>
  <c r="CH674" i="6" s="1"/>
  <c r="CG669" i="6"/>
  <c r="CH669" i="6" s="1"/>
  <c r="CG660" i="6"/>
  <c r="CH660" i="6" s="1"/>
  <c r="AL750" i="6"/>
  <c r="BN736" i="6"/>
  <c r="BF730" i="6"/>
  <c r="BB725" i="6"/>
  <c r="BW725" i="6" s="1"/>
  <c r="BX725" i="6" s="1"/>
  <c r="BF716" i="6"/>
  <c r="BW716" i="6" s="1"/>
  <c r="BX716" i="6" s="1"/>
  <c r="AX707" i="6"/>
  <c r="BW707" i="6" s="1"/>
  <c r="BX707" i="6" s="1"/>
  <c r="AT703" i="6"/>
  <c r="BW703" i="6" s="1"/>
  <c r="BX703" i="6" s="1"/>
  <c r="BB698" i="6"/>
  <c r="BW698" i="6" s="1"/>
  <c r="BX698" i="6" s="1"/>
  <c r="BV689" i="6"/>
  <c r="BJ681" i="6"/>
  <c r="BJ671" i="6"/>
  <c r="BV669" i="6"/>
  <c r="AT668" i="6"/>
  <c r="BR664" i="6"/>
  <c r="AL661" i="6"/>
  <c r="BW661" i="6" s="1"/>
  <c r="BX661" i="6" s="1"/>
  <c r="BW653" i="6"/>
  <c r="BX653" i="6" s="1"/>
  <c r="BW669" i="6"/>
  <c r="BX669" i="6" s="1"/>
  <c r="CG738" i="6"/>
  <c r="CH738" i="6" s="1"/>
  <c r="CG710" i="6"/>
  <c r="CH710" i="6" s="1"/>
  <c r="CG696" i="6"/>
  <c r="CH696" i="6" s="1"/>
  <c r="CG687" i="6"/>
  <c r="CH687" i="6" s="1"/>
  <c r="CG668" i="6"/>
  <c r="CH668" i="6" s="1"/>
  <c r="BB752" i="6"/>
  <c r="BW752" i="6" s="1"/>
  <c r="BX752" i="6" s="1"/>
  <c r="AX721" i="6"/>
  <c r="BW721" i="6" s="1"/>
  <c r="BX721" i="6" s="1"/>
  <c r="AT717" i="6"/>
  <c r="BB712" i="6"/>
  <c r="BW712" i="6" s="1"/>
  <c r="BX712" i="6" s="1"/>
  <c r="BV703" i="6"/>
  <c r="AX694" i="6"/>
  <c r="BV679" i="6"/>
  <c r="BB677" i="6"/>
  <c r="BW677" i="6" s="1"/>
  <c r="BX677" i="6" s="1"/>
  <c r="BW663" i="6"/>
  <c r="BX663" i="6" s="1"/>
  <c r="BW655" i="6"/>
  <c r="BX655" i="6" s="1"/>
  <c r="BF652" i="6"/>
  <c r="BF771" i="6" s="1"/>
  <c r="BW684" i="6"/>
  <c r="BX684" i="6" s="1"/>
  <c r="BW674" i="6"/>
  <c r="BX674" i="6" s="1"/>
  <c r="BR754" i="6"/>
  <c r="AL738" i="6"/>
  <c r="BW738" i="6" s="1"/>
  <c r="BX738" i="6" s="1"/>
  <c r="BB726" i="6"/>
  <c r="BV717" i="6"/>
  <c r="AX708" i="6"/>
  <c r="BW708" i="6" s="1"/>
  <c r="BX708" i="6" s="1"/>
  <c r="BJ685" i="6"/>
  <c r="AX682" i="6"/>
  <c r="BF681" i="6"/>
  <c r="BN675" i="6"/>
  <c r="AX672" i="6"/>
  <c r="BW672" i="6" s="1"/>
  <c r="BX672" i="6" s="1"/>
  <c r="BW666" i="6"/>
  <c r="BX666" i="6" s="1"/>
  <c r="AL660" i="6"/>
  <c r="BW660" i="6" s="1"/>
  <c r="BX660" i="6" s="1"/>
  <c r="AP908" i="6"/>
  <c r="BB908" i="6"/>
  <c r="AX908" i="6"/>
  <c r="AL1096" i="6"/>
  <c r="BN905" i="6"/>
  <c r="BN899" i="6"/>
  <c r="BF896" i="6"/>
  <c r="BO896" i="6" s="1"/>
  <c r="BP896" i="6" s="1"/>
  <c r="BN893" i="6"/>
  <c r="BN824" i="6"/>
  <c r="BJ809" i="6"/>
  <c r="BO907" i="6"/>
  <c r="BP907" i="6" s="1"/>
  <c r="AL1160" i="6"/>
  <c r="AL819" i="6"/>
  <c r="AL831" i="6"/>
  <c r="AL832" i="6"/>
  <c r="AL905" i="6"/>
  <c r="AL1110" i="6"/>
  <c r="AL1159" i="6"/>
  <c r="AL1163" i="6"/>
  <c r="BN814" i="6"/>
  <c r="BF801" i="6"/>
  <c r="BO802" i="6"/>
  <c r="BP802" i="6" s="1"/>
  <c r="BF875" i="6"/>
  <c r="BJ859" i="6"/>
  <c r="BO859" i="6" s="1"/>
  <c r="BP859" i="6" s="1"/>
  <c r="BN826" i="6"/>
  <c r="BF819" i="6"/>
  <c r="AL821" i="6"/>
  <c r="AL835" i="6"/>
  <c r="AL848" i="6"/>
  <c r="AL863" i="6"/>
  <c r="AL1068" i="6"/>
  <c r="AL1075" i="6"/>
  <c r="AL793" i="6"/>
  <c r="AL794" i="6"/>
  <c r="BO794" i="6" s="1"/>
  <c r="BP794" i="6" s="1"/>
  <c r="AL850" i="6"/>
  <c r="BO850" i="6" s="1"/>
  <c r="BP850" i="6" s="1"/>
  <c r="AL1072" i="6"/>
  <c r="BF885" i="6"/>
  <c r="BF881" i="6"/>
  <c r="BO881" i="6" s="1"/>
  <c r="BP881" i="6" s="1"/>
  <c r="BN818" i="6"/>
  <c r="AL811" i="6"/>
  <c r="AL812" i="6"/>
  <c r="AL813" i="6"/>
  <c r="AL838" i="6"/>
  <c r="AL839" i="6"/>
  <c r="BO839" i="6" s="1"/>
  <c r="BP839" i="6" s="1"/>
  <c r="AL1131" i="6"/>
  <c r="AL1142" i="6"/>
  <c r="AL1146" i="6"/>
  <c r="AL1154" i="6"/>
  <c r="AL1161" i="6"/>
  <c r="BN823" i="6"/>
  <c r="BF822" i="6"/>
  <c r="BO822" i="6" s="1"/>
  <c r="BP822" i="6" s="1"/>
  <c r="BF855" i="6"/>
  <c r="AL1080" i="6"/>
  <c r="BJ888" i="6"/>
  <c r="BJ886" i="6"/>
  <c r="BJ884" i="6"/>
  <c r="BJ882" i="6"/>
  <c r="BJ808" i="6"/>
  <c r="AL814" i="6"/>
  <c r="BO814" i="6" s="1"/>
  <c r="BP814" i="6" s="1"/>
  <c r="AL826" i="6"/>
  <c r="AL1052" i="6"/>
  <c r="AL1063" i="6"/>
  <c r="BF832" i="6"/>
  <c r="BO832" i="6" s="1"/>
  <c r="BP832" i="6" s="1"/>
  <c r="BJ893" i="6"/>
  <c r="BJ860" i="6"/>
  <c r="BO860" i="6" s="1"/>
  <c r="BP860" i="6" s="1"/>
  <c r="BF848" i="6"/>
  <c r="BO851" i="6"/>
  <c r="BP851" i="6" s="1"/>
  <c r="AL1113" i="6"/>
  <c r="BJ906" i="6"/>
  <c r="BJ900" i="6"/>
  <c r="BN896" i="6"/>
  <c r="BF878" i="6"/>
  <c r="BJ866" i="6"/>
  <c r="BF856" i="6"/>
  <c r="BJ852" i="6"/>
  <c r="BF846" i="6"/>
  <c r="BF794" i="6"/>
  <c r="BO863" i="6"/>
  <c r="BP863" i="6" s="1"/>
  <c r="AL796" i="6"/>
  <c r="BF823" i="6"/>
  <c r="BO823" i="6" s="1"/>
  <c r="BP823" i="6" s="1"/>
  <c r="BN904" i="6"/>
  <c r="BO904" i="6" s="1"/>
  <c r="BP904" i="6" s="1"/>
  <c r="BF899" i="6"/>
  <c r="BO899" i="6" s="1"/>
  <c r="BP899" i="6" s="1"/>
  <c r="BJ872" i="6"/>
  <c r="BN868" i="6"/>
  <c r="BN856" i="6"/>
  <c r="BF853" i="6"/>
  <c r="BJ836" i="6"/>
  <c r="BJ832" i="6"/>
  <c r="AL900" i="6"/>
  <c r="AL1053" i="6"/>
  <c r="AL1085" i="6"/>
  <c r="BF828" i="6"/>
  <c r="BO828" i="6" s="1"/>
  <c r="BP828" i="6" s="1"/>
  <c r="BF886" i="6"/>
  <c r="BF884" i="6"/>
  <c r="BO884" i="6" s="1"/>
  <c r="BP884" i="6" s="1"/>
  <c r="BF880" i="6"/>
  <c r="BN877" i="6"/>
  <c r="BN875" i="6"/>
  <c r="BN801" i="6"/>
  <c r="BF800" i="6"/>
  <c r="AL859" i="6"/>
  <c r="AL1099" i="6"/>
  <c r="BN885" i="6"/>
  <c r="BB1034" i="6"/>
  <c r="AT1034" i="6"/>
  <c r="AL1034" i="6"/>
  <c r="BO867" i="6"/>
  <c r="BP867" i="6" s="1"/>
  <c r="BO905" i="6"/>
  <c r="BP905" i="6" s="1"/>
  <c r="BO793" i="6"/>
  <c r="BP793" i="6" s="1"/>
  <c r="BO789" i="6"/>
  <c r="BP789" i="6" s="1"/>
  <c r="BO840" i="6"/>
  <c r="BP840" i="6" s="1"/>
  <c r="AX1034" i="6"/>
  <c r="BO798" i="6"/>
  <c r="BP798" i="6" s="1"/>
  <c r="BO790" i="6"/>
  <c r="BP790" i="6" s="1"/>
  <c r="AP1034" i="6"/>
  <c r="BN848" i="6"/>
  <c r="BN897" i="6"/>
  <c r="BO897" i="6" s="1"/>
  <c r="BP897" i="6" s="1"/>
  <c r="BF893" i="6"/>
  <c r="BO893" i="6" s="1"/>
  <c r="BP893" i="6" s="1"/>
  <c r="BJ864" i="6"/>
  <c r="BF827" i="6"/>
  <c r="BJ819" i="6"/>
  <c r="BO819" i="6" s="1"/>
  <c r="BP819" i="6" s="1"/>
  <c r="BF795" i="6"/>
  <c r="BJ880" i="6"/>
  <c r="BN864" i="6"/>
  <c r="BF902" i="6"/>
  <c r="BJ870" i="6"/>
  <c r="BJ830" i="6"/>
  <c r="BF868" i="6"/>
  <c r="BJ847" i="6"/>
  <c r="BO847" i="6" s="1"/>
  <c r="BP847" i="6" s="1"/>
  <c r="BN838" i="6"/>
  <c r="BN834" i="6"/>
  <c r="BO834" i="6" s="1"/>
  <c r="BP834" i="6" s="1"/>
  <c r="BF831" i="6"/>
  <c r="BO831" i="6" s="1"/>
  <c r="BP831" i="6" s="1"/>
  <c r="BN822" i="6"/>
  <c r="BO821" i="6"/>
  <c r="BP821" i="6" s="1"/>
  <c r="BN887" i="6"/>
  <c r="BO887" i="6" s="1"/>
  <c r="BP887" i="6" s="1"/>
  <c r="BN871" i="6"/>
  <c r="BO871" i="6" s="1"/>
  <c r="BP871" i="6" s="1"/>
  <c r="BJ838" i="6"/>
  <c r="BO838" i="6" s="1"/>
  <c r="BP838" i="6" s="1"/>
  <c r="BJ826" i="6"/>
  <c r="BF815" i="6"/>
  <c r="BN806" i="6"/>
  <c r="BF870" i="6"/>
  <c r="BF862" i="6"/>
  <c r="BJ854" i="6"/>
  <c r="BF807" i="6"/>
  <c r="BJ896" i="6"/>
  <c r="BJ850" i="6"/>
  <c r="BN846" i="6"/>
  <c r="BF842" i="6"/>
  <c r="BN837" i="6"/>
  <c r="BF830" i="6"/>
  <c r="BJ891" i="6"/>
  <c r="BO891" i="6" s="1"/>
  <c r="BP891" i="6" s="1"/>
  <c r="BN835" i="6"/>
  <c r="BN808" i="6"/>
  <c r="BJ797" i="6"/>
  <c r="BF900" i="6"/>
  <c r="BN878" i="6"/>
  <c r="BJ874" i="6"/>
  <c r="BO874" i="6" s="1"/>
  <c r="BP874" i="6" s="1"/>
  <c r="BF850" i="6"/>
  <c r="BJ837" i="6"/>
  <c r="BO837" i="6" s="1"/>
  <c r="BP837" i="6" s="1"/>
  <c r="BJ892" i="6"/>
  <c r="BO812" i="6"/>
  <c r="BP812" i="6" s="1"/>
  <c r="BO813" i="6"/>
  <c r="BP813" i="6" s="1"/>
  <c r="BJ901" i="6"/>
  <c r="BN890" i="6"/>
  <c r="BO890" i="6" s="1"/>
  <c r="BP890" i="6" s="1"/>
  <c r="BN866" i="6"/>
  <c r="BN849" i="6"/>
  <c r="BJ841" i="6"/>
  <c r="BJ829" i="6"/>
  <c r="BO829" i="6" s="1"/>
  <c r="BP829" i="6" s="1"/>
  <c r="BO857" i="6"/>
  <c r="BP857" i="6" s="1"/>
  <c r="BO885" i="6"/>
  <c r="BP885" i="6" s="1"/>
  <c r="BJ899" i="6"/>
  <c r="BN869" i="6"/>
  <c r="BN861" i="6"/>
  <c r="BO861" i="6" s="1"/>
  <c r="BP861" i="6" s="1"/>
  <c r="BJ843" i="6"/>
  <c r="BJ903" i="6"/>
  <c r="BF882" i="6"/>
  <c r="BO882" i="6" s="1"/>
  <c r="BP882" i="6" s="1"/>
  <c r="BN836" i="6"/>
  <c r="BJ833" i="6"/>
  <c r="BF889" i="6"/>
  <c r="BJ845" i="6"/>
  <c r="BN800" i="6"/>
  <c r="BO800" i="6" s="1"/>
  <c r="BP800" i="6" s="1"/>
  <c r="BN828" i="6"/>
  <c r="BF825" i="6"/>
  <c r="BO886" i="6"/>
  <c r="BP886" i="6" s="1"/>
  <c r="BO842" i="6"/>
  <c r="BP842" i="6" s="1"/>
  <c r="BO843" i="6"/>
  <c r="BP843" i="6" s="1"/>
  <c r="BJ877" i="6"/>
  <c r="BN865" i="6"/>
  <c r="BO865" i="6" s="1"/>
  <c r="BP865" i="6" s="1"/>
  <c r="BF845" i="6"/>
  <c r="BF833" i="6"/>
  <c r="BO902" i="6"/>
  <c r="BP902" i="6" s="1"/>
  <c r="BO817" i="6"/>
  <c r="BP817" i="6" s="1"/>
  <c r="BN906" i="6"/>
  <c r="BF883" i="6"/>
  <c r="BJ861" i="6"/>
  <c r="BN792" i="6"/>
  <c r="BJ889" i="6"/>
  <c r="BO889" i="6" s="1"/>
  <c r="BP889" i="6" s="1"/>
  <c r="BJ881" i="6"/>
  <c r="BF877" i="6"/>
  <c r="BJ873" i="6"/>
  <c r="BO873" i="6" s="1"/>
  <c r="BP873" i="6" s="1"/>
  <c r="BJ869" i="6"/>
  <c r="BN852" i="6"/>
  <c r="BJ820" i="6"/>
  <c r="BF898" i="6"/>
  <c r="BF796" i="6"/>
  <c r="BN872" i="6"/>
  <c r="BO872" i="6" s="1"/>
  <c r="BP872" i="6" s="1"/>
  <c r="BJ853" i="6"/>
  <c r="BN832" i="6"/>
  <c r="BN811" i="6"/>
  <c r="BO811" i="6" s="1"/>
  <c r="BP811" i="6" s="1"/>
  <c r="BF808" i="6"/>
  <c r="BO808" i="6" s="1"/>
  <c r="BP808" i="6" s="1"/>
  <c r="BF894" i="6"/>
  <c r="BJ844" i="6"/>
  <c r="BO844" i="6" s="1"/>
  <c r="BP844" i="6" s="1"/>
  <c r="BF816" i="6"/>
  <c r="BO816" i="6" s="1"/>
  <c r="BP816" i="6" s="1"/>
  <c r="BJ812" i="6"/>
  <c r="BJ792" i="6"/>
  <c r="BJ876" i="6"/>
  <c r="BJ856" i="6"/>
  <c r="BO856" i="6" s="1"/>
  <c r="BP856" i="6" s="1"/>
  <c r="BJ848" i="6"/>
  <c r="BO848" i="6" s="1"/>
  <c r="BP848" i="6" s="1"/>
  <c r="BN827" i="6"/>
  <c r="BN815" i="6"/>
  <c r="BF792" i="6"/>
  <c r="BF1171" i="6"/>
  <c r="BB1171" i="6"/>
  <c r="AP1171" i="6"/>
  <c r="AX1171" i="6"/>
  <c r="AL1156" i="6"/>
  <c r="BJ1095" i="6"/>
  <c r="BJ1131" i="6"/>
  <c r="BS1131" i="6" s="1"/>
  <c r="BT1131" i="6" s="1"/>
  <c r="BJ1145" i="6"/>
  <c r="BN1143" i="6"/>
  <c r="BR1129" i="6"/>
  <c r="BJ1125" i="6"/>
  <c r="BR1093" i="6"/>
  <c r="BJ1083" i="6"/>
  <c r="BR1076" i="6"/>
  <c r="BJ1060" i="6"/>
  <c r="BN1053" i="6"/>
  <c r="AL1067" i="6"/>
  <c r="AL1141" i="6"/>
  <c r="BN1084" i="6"/>
  <c r="BN1142" i="6"/>
  <c r="BN1126" i="6"/>
  <c r="BR1157" i="6"/>
  <c r="BR1122" i="6"/>
  <c r="BJ1118" i="6"/>
  <c r="BN1111" i="6"/>
  <c r="BJ1087" i="6"/>
  <c r="AL1055" i="6"/>
  <c r="AL1058" i="6"/>
  <c r="BS1058" i="6" s="1"/>
  <c r="BT1058" i="6" s="1"/>
  <c r="AL1071" i="6"/>
  <c r="AL1091" i="6"/>
  <c r="AL1094" i="6"/>
  <c r="AL1098" i="6"/>
  <c r="AL1137" i="6"/>
  <c r="BN1088" i="6"/>
  <c r="BN1153" i="6"/>
  <c r="BJ1127" i="6"/>
  <c r="BR1124" i="6"/>
  <c r="BJ1107" i="6"/>
  <c r="BR1104" i="6"/>
  <c r="BJ1098" i="6"/>
  <c r="BR1095" i="6"/>
  <c r="BJ1091" i="6"/>
  <c r="BS1091" i="6" s="1"/>
  <c r="BT1091" i="6" s="1"/>
  <c r="BJ1089" i="6"/>
  <c r="BN1076" i="6"/>
  <c r="BJ1053" i="6"/>
  <c r="BR1079" i="6"/>
  <c r="BR1075" i="6"/>
  <c r="AL1119" i="6"/>
  <c r="AL1150" i="6"/>
  <c r="BS1150" i="6" s="1"/>
  <c r="BT1150" i="6" s="1"/>
  <c r="BJ1117" i="6"/>
  <c r="BN1133" i="6"/>
  <c r="AL1056" i="6"/>
  <c r="BS1056" i="6" s="1"/>
  <c r="BT1056" i="6" s="1"/>
  <c r="AL1059" i="6"/>
  <c r="BS1059" i="6" s="1"/>
  <c r="BT1059" i="6" s="1"/>
  <c r="AL1076" i="6"/>
  <c r="BS1076" i="6" s="1"/>
  <c r="BT1076" i="6" s="1"/>
  <c r="AL1079" i="6"/>
  <c r="BS1079" i="6" s="1"/>
  <c r="BT1079" i="6" s="1"/>
  <c r="AL1109" i="6"/>
  <c r="AL1128" i="6"/>
  <c r="AL1169" i="6"/>
  <c r="BJ1086" i="6"/>
  <c r="AL1108" i="6"/>
  <c r="BJ1157" i="6"/>
  <c r="BN1165" i="6"/>
  <c r="BJ1144" i="6"/>
  <c r="BJ1133" i="6"/>
  <c r="AL1121" i="6"/>
  <c r="BS1121" i="6" s="1"/>
  <c r="BT1121" i="6" s="1"/>
  <c r="AL1124" i="6"/>
  <c r="AL1140" i="6"/>
  <c r="AL1143" i="6"/>
  <c r="AL1158" i="6"/>
  <c r="BJ1059" i="6"/>
  <c r="BJ1168" i="6"/>
  <c r="BJ1082" i="6"/>
  <c r="BN1054" i="6"/>
  <c r="BJ1165" i="6"/>
  <c r="BN1156" i="6"/>
  <c r="BN1154" i="6"/>
  <c r="BJ1150" i="6"/>
  <c r="BR1141" i="6"/>
  <c r="BR1132" i="6"/>
  <c r="BN1130" i="6"/>
  <c r="BR1125" i="6"/>
  <c r="BN1123" i="6"/>
  <c r="BJ1108" i="6"/>
  <c r="BS1108" i="6" s="1"/>
  <c r="BT1108" i="6" s="1"/>
  <c r="BN1103" i="6"/>
  <c r="BN1101" i="6"/>
  <c r="BR1096" i="6"/>
  <c r="BJ1088" i="6"/>
  <c r="BN1075" i="6"/>
  <c r="BJ1071" i="6"/>
  <c r="BR1062" i="6"/>
  <c r="BN1056" i="6"/>
  <c r="BJ1054" i="6"/>
  <c r="BN1106" i="6"/>
  <c r="AL1166" i="6"/>
  <c r="BJ1067" i="6"/>
  <c r="BS1067" i="6" s="1"/>
  <c r="BT1067" i="6" s="1"/>
  <c r="AL1102" i="6"/>
  <c r="AL1060" i="6"/>
  <c r="BS1060" i="6" s="1"/>
  <c r="BT1060" i="6" s="1"/>
  <c r="AL1090" i="6"/>
  <c r="AL1129" i="6"/>
  <c r="AL1136" i="6"/>
  <c r="BJ1061" i="6"/>
  <c r="BN1135" i="6"/>
  <c r="BR1112" i="6"/>
  <c r="BJ1161" i="6"/>
  <c r="AL1077" i="6"/>
  <c r="AL1084" i="6"/>
  <c r="BS1084" i="6" s="1"/>
  <c r="BT1084" i="6" s="1"/>
  <c r="AL1114" i="6"/>
  <c r="BS1114" i="6" s="1"/>
  <c r="BT1114" i="6" s="1"/>
  <c r="AL1118" i="6"/>
  <c r="BS1118" i="6" s="1"/>
  <c r="BT1118" i="6" s="1"/>
  <c r="AL1125" i="6"/>
  <c r="BS1125" i="6" s="1"/>
  <c r="BT1125" i="6" s="1"/>
  <c r="BJ1069" i="6"/>
  <c r="BN1073" i="6"/>
  <c r="BR1166" i="6"/>
  <c r="BN1164" i="6"/>
  <c r="BJ1156" i="6"/>
  <c r="BR1149" i="6"/>
  <c r="BN1145" i="6"/>
  <c r="BR1136" i="6"/>
  <c r="BN1132" i="6"/>
  <c r="BJ1130" i="6"/>
  <c r="BN1125" i="6"/>
  <c r="BR1109" i="6"/>
  <c r="BN1105" i="6"/>
  <c r="BN1096" i="6"/>
  <c r="BJ1094" i="6"/>
  <c r="BN1087" i="6"/>
  <c r="BJ1081" i="6"/>
  <c r="BJ1079" i="6"/>
  <c r="BR1074" i="6"/>
  <c r="BN1060" i="6"/>
  <c r="BJ1058" i="6"/>
  <c r="BR1055" i="6"/>
  <c r="BR1053" i="6"/>
  <c r="AX1297" i="6"/>
  <c r="AL1297" i="6"/>
  <c r="BF1297" i="6"/>
  <c r="AP1297" i="6"/>
  <c r="BB1297" i="6"/>
  <c r="AT1297" i="6"/>
  <c r="BS1107" i="6"/>
  <c r="BT1107" i="6" s="1"/>
  <c r="BJ1073" i="6"/>
  <c r="BR1131" i="6"/>
  <c r="BR1123" i="6"/>
  <c r="BR1085" i="6"/>
  <c r="BN1077" i="6"/>
  <c r="BR1147" i="6"/>
  <c r="BN1167" i="6"/>
  <c r="BJ1163" i="6"/>
  <c r="BN1092" i="6"/>
  <c r="BR1103" i="6"/>
  <c r="BR1083" i="6"/>
  <c r="BJ1166" i="6"/>
  <c r="BR1140" i="6"/>
  <c r="BN1138" i="6"/>
  <c r="BJ1136" i="6"/>
  <c r="BN1122" i="6"/>
  <c r="BJ1120" i="6"/>
  <c r="BN1115" i="6"/>
  <c r="BN1113" i="6"/>
  <c r="BJ1111" i="6"/>
  <c r="BN1102" i="6"/>
  <c r="BJ1100" i="6"/>
  <c r="BR1084" i="6"/>
  <c r="BN1080" i="6"/>
  <c r="BR1065" i="6"/>
  <c r="BJ1097" i="6"/>
  <c r="BR1158" i="6"/>
  <c r="BR1059" i="6"/>
  <c r="BR1169" i="6"/>
  <c r="BR1165" i="6"/>
  <c r="BJ1155" i="6"/>
  <c r="BN1140" i="6"/>
  <c r="BN1117" i="6"/>
  <c r="BJ1115" i="6"/>
  <c r="BJ1113" i="6"/>
  <c r="BR1108" i="6"/>
  <c r="BN1086" i="6"/>
  <c r="BJ1080" i="6"/>
  <c r="BN1067" i="6"/>
  <c r="BN1065" i="6"/>
  <c r="BN1063" i="6"/>
  <c r="BS1063" i="6" s="1"/>
  <c r="BT1063" i="6" s="1"/>
  <c r="BN1061" i="6"/>
  <c r="BJ1057" i="6"/>
  <c r="BJ1119" i="6"/>
  <c r="BN1149" i="6"/>
  <c r="BR1082" i="6"/>
  <c r="BJ1135" i="6"/>
  <c r="BJ1132" i="6"/>
  <c r="BS1132" i="6" s="1"/>
  <c r="BT1132" i="6" s="1"/>
  <c r="BN1152" i="6"/>
  <c r="BN1091" i="6"/>
  <c r="BF1324" i="6"/>
  <c r="AP1330" i="6"/>
  <c r="BB1372" i="6"/>
  <c r="AL1375" i="6"/>
  <c r="BR1168" i="6"/>
  <c r="BS1168" i="6" s="1"/>
  <c r="BT1168" i="6" s="1"/>
  <c r="BN1147" i="6"/>
  <c r="BJ1139" i="6"/>
  <c r="BN1134" i="6"/>
  <c r="BN1118" i="6"/>
  <c r="BJ1114" i="6"/>
  <c r="BR1111" i="6"/>
  <c r="BR1100" i="6"/>
  <c r="BN1070" i="6"/>
  <c r="BJ1068" i="6"/>
  <c r="BS1068" i="6" s="1"/>
  <c r="BT1068" i="6" s="1"/>
  <c r="BS1170" i="6"/>
  <c r="BT1170" i="6" s="1"/>
  <c r="BB1323" i="6"/>
  <c r="AP1334" i="6"/>
  <c r="BJ1103" i="6"/>
  <c r="BR1148" i="6"/>
  <c r="BR1146" i="6"/>
  <c r="BR1142" i="6"/>
  <c r="BN1124" i="6"/>
  <c r="BR1106" i="6"/>
  <c r="BN1104" i="6"/>
  <c r="BJ1093" i="6"/>
  <c r="BN1082" i="6"/>
  <c r="BN1078" i="6"/>
  <c r="BN1059" i="6"/>
  <c r="BR1052" i="6"/>
  <c r="AT1309" i="6"/>
  <c r="AT1316" i="6"/>
  <c r="BB1318" i="6"/>
  <c r="BS1066" i="6" s="1"/>
  <c r="BT1066" i="6" s="1"/>
  <c r="BB1336" i="6"/>
  <c r="AT1341" i="6"/>
  <c r="BB1343" i="6"/>
  <c r="AL1346" i="6"/>
  <c r="AT1348" i="6"/>
  <c r="BB1350" i="6"/>
  <c r="AL1360" i="6"/>
  <c r="BR1161" i="6"/>
  <c r="BF1307" i="6"/>
  <c r="BF1423" i="6" s="1"/>
  <c r="AX1312" i="6"/>
  <c r="AP1317" i="6"/>
  <c r="BF1339" i="6"/>
  <c r="AP1342" i="6"/>
  <c r="AX1344" i="6"/>
  <c r="AX1351" i="6"/>
  <c r="BF1353" i="6"/>
  <c r="BF1370" i="6"/>
  <c r="AT1306" i="6"/>
  <c r="BB1378" i="6"/>
  <c r="AL1391" i="6"/>
  <c r="AX1392" i="6"/>
  <c r="AT1393" i="6"/>
  <c r="BF1394" i="6"/>
  <c r="BB1398" i="6"/>
  <c r="AX1399" i="6"/>
  <c r="AL1401" i="6"/>
  <c r="AP1404" i="6"/>
  <c r="AP1423" i="6" s="1"/>
  <c r="AX1406" i="6"/>
  <c r="BF1408" i="6"/>
  <c r="AP1411" i="6"/>
  <c r="BB1412" i="6"/>
  <c r="AL1415" i="6"/>
  <c r="AT1417" i="6"/>
  <c r="AP1418" i="6"/>
  <c r="BB1419" i="6"/>
  <c r="BS1167" i="6" s="1"/>
  <c r="BT1167" i="6" s="1"/>
  <c r="BS1137" i="6"/>
  <c r="BT1137" i="6" s="1"/>
  <c r="BN1162" i="6"/>
  <c r="BN1158" i="6"/>
  <c r="BR1143" i="6"/>
  <c r="BJ1074" i="6"/>
  <c r="BJ1077" i="6"/>
  <c r="BN1129" i="6"/>
  <c r="BR1098" i="6"/>
  <c r="BN1069" i="6"/>
  <c r="BR1089" i="6"/>
  <c r="BN1081" i="6"/>
  <c r="BJ1129" i="6"/>
  <c r="BS1110" i="6"/>
  <c r="BT1110" i="6" s="1"/>
  <c r="BN1157" i="6"/>
  <c r="BR1117" i="6"/>
  <c r="BN1083" i="6"/>
  <c r="BN1064" i="6"/>
  <c r="BS1064" i="6" s="1"/>
  <c r="BT1064" i="6" s="1"/>
  <c r="BJ1123" i="6"/>
  <c r="BS1123" i="6" s="1"/>
  <c r="BT1123" i="6" s="1"/>
  <c r="BJ1154" i="6"/>
  <c r="BN1161" i="6"/>
  <c r="BN1095" i="6"/>
  <c r="BR1091" i="6"/>
  <c r="BS1128" i="6"/>
  <c r="BT1128" i="6" s="1"/>
  <c r="BJ1116" i="6"/>
  <c r="BJ1102" i="6"/>
  <c r="BR1071" i="6"/>
  <c r="BR1155" i="6"/>
  <c r="BS1075" i="6"/>
  <c r="BT1075" i="6" s="1"/>
  <c r="BS1096" i="6"/>
  <c r="BT1096" i="6" s="1"/>
  <c r="AX1304" i="6"/>
  <c r="AX1423" i="6" s="1"/>
  <c r="BJ1109" i="6"/>
  <c r="BN1160" i="6"/>
  <c r="BR1151" i="6"/>
  <c r="BR1135" i="6"/>
  <c r="BR1127" i="6"/>
  <c r="BR1097" i="6"/>
  <c r="BR1063" i="6"/>
  <c r="BR1119" i="6"/>
  <c r="BN1163" i="6"/>
  <c r="BN1155" i="6"/>
  <c r="BJ1149" i="6"/>
  <c r="BJ1096" i="6"/>
  <c r="BJ1164" i="6"/>
  <c r="BN1159" i="6"/>
  <c r="BR1138" i="6"/>
  <c r="BN1169" i="6"/>
  <c r="BR1159" i="6"/>
  <c r="BR1086" i="6"/>
  <c r="BJ1055" i="6"/>
  <c r="BR1163" i="6"/>
  <c r="BN1100" i="6"/>
  <c r="BN1093" i="6"/>
  <c r="BN1085" i="6"/>
  <c r="BJ1070" i="6"/>
  <c r="BR1054" i="6"/>
  <c r="BR1090" i="6"/>
  <c r="BJ1151" i="6"/>
  <c r="BS1141" i="6"/>
  <c r="BT1141" i="6" s="1"/>
  <c r="BN1146" i="6"/>
  <c r="BJ1138" i="6"/>
  <c r="BR1133" i="6"/>
  <c r="BR1115" i="6"/>
  <c r="BR1061" i="6"/>
  <c r="BJ1158" i="6"/>
  <c r="BJ1072" i="6"/>
  <c r="BJ1122" i="6"/>
  <c r="BR1153" i="6"/>
  <c r="BN1141" i="6"/>
  <c r="BR1099" i="6"/>
  <c r="BS1099" i="6" s="1"/>
  <c r="BT1099" i="6" s="1"/>
  <c r="BN1089" i="6"/>
  <c r="BR1073" i="6"/>
  <c r="BR1069" i="6"/>
  <c r="BR1160" i="6"/>
  <c r="AP1579" i="6"/>
  <c r="AP1686" i="6" s="1"/>
  <c r="AL1582" i="6"/>
  <c r="AX1612" i="6"/>
  <c r="AL1674" i="6"/>
  <c r="AX1679" i="6"/>
  <c r="AL1570" i="6"/>
  <c r="AL1686" i="6" s="1"/>
  <c r="AP1672" i="6"/>
  <c r="BB1677" i="6"/>
  <c r="AT1686" i="6"/>
  <c r="AL1610" i="6"/>
  <c r="BJ1480" i="6"/>
  <c r="BJ1476" i="6"/>
  <c r="BN1470" i="6"/>
  <c r="BB1600" i="6"/>
  <c r="AT1634" i="6"/>
  <c r="AL1640" i="6"/>
  <c r="AT1648" i="6"/>
  <c r="AP1650" i="6"/>
  <c r="AX1621" i="6"/>
  <c r="AX1584" i="6"/>
  <c r="AX1686" i="6" s="1"/>
  <c r="BB1619" i="6"/>
  <c r="BB1582" i="6"/>
  <c r="BB1686" i="6" s="1"/>
  <c r="BF1539" i="6"/>
  <c r="BO1539" i="6" s="1"/>
  <c r="BP1539" i="6" s="1"/>
  <c r="BJ1507" i="6"/>
  <c r="BJ1494" i="6"/>
  <c r="BJ1490" i="6"/>
  <c r="BJ1477" i="6"/>
  <c r="BJ1465" i="6"/>
  <c r="BJ1453" i="6"/>
  <c r="BJ1445" i="6"/>
  <c r="BN1453" i="6"/>
  <c r="BF1551" i="6"/>
  <c r="BO1551" i="6" s="1"/>
  <c r="BP1551" i="6" s="1"/>
  <c r="BN1538" i="6"/>
  <c r="BJ1530" i="6"/>
  <c r="BN1502" i="6"/>
  <c r="BF1494" i="6"/>
  <c r="BF1481" i="6"/>
  <c r="BF1473" i="6"/>
  <c r="BF1469" i="6"/>
  <c r="BF1453" i="6"/>
  <c r="BJ1473" i="6"/>
  <c r="BJ1469" i="6"/>
  <c r="BF1465" i="6"/>
  <c r="BJ1455" i="6"/>
  <c r="BF1496" i="6"/>
  <c r="BN1476" i="6"/>
  <c r="BF1442" i="6"/>
  <c r="BO1442" i="6" s="1"/>
  <c r="BP1442" i="6" s="1"/>
  <c r="BF1558" i="6"/>
  <c r="BN1545" i="6"/>
  <c r="BJ1529" i="6"/>
  <c r="BJ1522" i="6"/>
  <c r="BN1514" i="6"/>
  <c r="BF1472" i="6"/>
  <c r="BJ1478" i="6"/>
  <c r="BF1486" i="6"/>
  <c r="BF1488" i="6"/>
  <c r="BF1482" i="6"/>
  <c r="BN1558" i="6"/>
  <c r="BN1542" i="6"/>
  <c r="BF1512" i="6"/>
  <c r="BJ1508" i="6"/>
  <c r="BJ1535" i="6"/>
  <c r="BN1533" i="6"/>
  <c r="BO1533" i="6" s="1"/>
  <c r="BP1533" i="6" s="1"/>
  <c r="BJ1551" i="6"/>
  <c r="BN1536" i="6"/>
  <c r="BO1536" i="6" s="1"/>
  <c r="BP1536" i="6" s="1"/>
  <c r="BN1534" i="6"/>
  <c r="BO1534" i="6" s="1"/>
  <c r="BP1534" i="6" s="1"/>
  <c r="BF1527" i="6"/>
  <c r="BJ1525" i="6"/>
  <c r="BJ1517" i="6"/>
  <c r="BF1524" i="6"/>
  <c r="BN1468" i="6"/>
  <c r="BN1475" i="6"/>
  <c r="BO1475" i="6" s="1"/>
  <c r="BP1475" i="6" s="1"/>
  <c r="BN1462" i="6"/>
  <c r="BO1549" i="6"/>
  <c r="BP1549" i="6" s="1"/>
  <c r="BJ1467" i="6"/>
  <c r="BJ1463" i="6"/>
  <c r="BN1449" i="6"/>
  <c r="BN1447" i="6"/>
  <c r="BO1556" i="6"/>
  <c r="BP1556" i="6" s="1"/>
  <c r="AT1444" i="6"/>
  <c r="AT1560" i="6" s="1"/>
  <c r="AL1459" i="6"/>
  <c r="BO1459" i="6" s="1"/>
  <c r="BP1459" i="6" s="1"/>
  <c r="BB1460" i="6"/>
  <c r="AP1471" i="6"/>
  <c r="BB1474" i="6"/>
  <c r="AT1479" i="6"/>
  <c r="AP1482" i="6"/>
  <c r="AP1508" i="6"/>
  <c r="AP1509" i="6"/>
  <c r="BO1509" i="6" s="1"/>
  <c r="BP1509" i="6" s="1"/>
  <c r="AP1520" i="6"/>
  <c r="BF1471" i="6"/>
  <c r="BO1469" i="6"/>
  <c r="BP1469" i="6" s="1"/>
  <c r="AL1451" i="6"/>
  <c r="BB1451" i="6"/>
  <c r="BB1560" i="6" s="1"/>
  <c r="BB1476" i="6"/>
  <c r="AX1504" i="6"/>
  <c r="AT1507" i="6"/>
  <c r="AX1517" i="6"/>
  <c r="BF1518" i="6"/>
  <c r="BO1518" i="6" s="1"/>
  <c r="BP1518" i="6" s="1"/>
  <c r="BF1550" i="6"/>
  <c r="BO1550" i="6" s="1"/>
  <c r="BP1550" i="6" s="1"/>
  <c r="BF1522" i="6"/>
  <c r="BN1488" i="6"/>
  <c r="BN1443" i="6"/>
  <c r="BO1443" i="6" s="1"/>
  <c r="BP1443" i="6" s="1"/>
  <c r="BN1555" i="6"/>
  <c r="BO1555" i="6" s="1"/>
  <c r="BP1555" i="6" s="1"/>
  <c r="BF1552" i="6"/>
  <c r="BO1552" i="6" s="1"/>
  <c r="BP1552" i="6" s="1"/>
  <c r="BJ1548" i="6"/>
  <c r="BF1543" i="6"/>
  <c r="BJ1537" i="6"/>
  <c r="BF1526" i="6"/>
  <c r="BF1520" i="6"/>
  <c r="BF1516" i="6"/>
  <c r="BF1514" i="6"/>
  <c r="BJ1512" i="6"/>
  <c r="BN1508" i="6"/>
  <c r="BN1466" i="6"/>
  <c r="BN1464" i="6"/>
  <c r="BF1457" i="6"/>
  <c r="BO1457" i="6" s="1"/>
  <c r="BP1457" i="6" s="1"/>
  <c r="BF1451" i="6"/>
  <c r="BN1474" i="6"/>
  <c r="BF1476" i="6"/>
  <c r="BN1491" i="6"/>
  <c r="BN1485" i="6"/>
  <c r="BN1549" i="6"/>
  <c r="BF1548" i="6"/>
  <c r="BJ1544" i="6"/>
  <c r="BJ1540" i="6"/>
  <c r="BJ1538" i="6"/>
  <c r="BJ1521" i="6"/>
  <c r="BJ1519" i="6"/>
  <c r="BN1513" i="6"/>
  <c r="BO1513" i="6" s="1"/>
  <c r="BP1513" i="6" s="1"/>
  <c r="BJ1506" i="6"/>
  <c r="BO1496" i="6"/>
  <c r="BP1496" i="6" s="1"/>
  <c r="BJ1442" i="6"/>
  <c r="BO1559" i="6"/>
  <c r="BP1559" i="6" s="1"/>
  <c r="BO1505" i="6"/>
  <c r="BP1505" i="6" s="1"/>
  <c r="BF1501" i="6"/>
  <c r="BO1501" i="6" s="1"/>
  <c r="BP1501" i="6" s="1"/>
  <c r="BJ1497" i="6"/>
  <c r="BN1489" i="6"/>
  <c r="BO1489" i="6" s="1"/>
  <c r="BP1489" i="6" s="1"/>
  <c r="AT1450" i="6"/>
  <c r="BB1455" i="6"/>
  <c r="BB1463" i="6"/>
  <c r="AX1464" i="6"/>
  <c r="AP1468" i="6"/>
  <c r="AX1484" i="6"/>
  <c r="AX1560" i="6" s="1"/>
  <c r="AP1528" i="6"/>
  <c r="AL1530" i="6"/>
  <c r="AL1531" i="6"/>
  <c r="BO1516" i="6"/>
  <c r="BP1516" i="6" s="1"/>
  <c r="BO1478" i="6"/>
  <c r="BP1478" i="6" s="1"/>
  <c r="BO1446" i="6"/>
  <c r="BP1446" i="6" s="1"/>
  <c r="BO1460" i="6"/>
  <c r="BP1460" i="6" s="1"/>
  <c r="BO1541" i="6"/>
  <c r="BP1541" i="6" s="1"/>
  <c r="BO1461" i="6"/>
  <c r="BP1461" i="6" s="1"/>
  <c r="AL1504" i="6"/>
  <c r="AL1447" i="6"/>
  <c r="BB1456" i="6"/>
  <c r="AP1462" i="6"/>
  <c r="AP1560" i="6" s="1"/>
  <c r="BB1482" i="6"/>
  <c r="AX1498" i="6"/>
  <c r="AX1499" i="6"/>
  <c r="AX1523" i="6"/>
  <c r="BB1448" i="6"/>
  <c r="BO1448" i="6" s="1"/>
  <c r="BP1448" i="6" s="1"/>
  <c r="AP1479" i="6"/>
  <c r="AL1481" i="6"/>
  <c r="BO1481" i="6" s="1"/>
  <c r="BP1481" i="6" s="1"/>
  <c r="AP1491" i="6"/>
  <c r="AP1492" i="6"/>
  <c r="AP1493" i="6"/>
  <c r="BB1521" i="6"/>
  <c r="AL1468" i="6"/>
  <c r="BO1468" i="6" s="1"/>
  <c r="BP1468" i="6" s="1"/>
  <c r="AL1482" i="6"/>
  <c r="AL1483" i="6"/>
  <c r="AL1493" i="6"/>
  <c r="AL1494" i="6"/>
  <c r="AL1503" i="6"/>
  <c r="AL1512" i="6"/>
  <c r="AL1532" i="6"/>
  <c r="BO1532" i="6" s="1"/>
  <c r="BP1532" i="6" s="1"/>
  <c r="AL1547" i="6"/>
  <c r="AL1548" i="6"/>
  <c r="BN1504" i="6"/>
  <c r="BN1546" i="6"/>
  <c r="BN1522" i="6"/>
  <c r="BO1522" i="6" s="1"/>
  <c r="BP1522" i="6" s="1"/>
  <c r="BJ1456" i="6"/>
  <c r="BF1449" i="6"/>
  <c r="BO1440" i="6"/>
  <c r="BJ1510" i="6"/>
  <c r="BO1510" i="6" s="1"/>
  <c r="BP1510" i="6" s="1"/>
  <c r="BJ1472" i="6"/>
  <c r="AL1444" i="6"/>
  <c r="BO1515" i="6"/>
  <c r="BP1515" i="6" s="1"/>
  <c r="BF1555" i="6"/>
  <c r="BJ1553" i="6"/>
  <c r="BO1553" i="6" s="1"/>
  <c r="BP1553" i="6" s="1"/>
  <c r="BJ1557" i="6"/>
  <c r="BN1496" i="6"/>
  <c r="BN1492" i="6"/>
  <c r="AL1465" i="6"/>
  <c r="BO1465" i="6" s="1"/>
  <c r="BP1465" i="6" s="1"/>
  <c r="AL1476" i="6"/>
  <c r="AL1477" i="6"/>
  <c r="BO1477" i="6" s="1"/>
  <c r="BP1477" i="6" s="1"/>
  <c r="AL1506" i="6"/>
  <c r="BO1506" i="6" s="1"/>
  <c r="BP1506" i="6" s="1"/>
  <c r="BF1531" i="6"/>
  <c r="BN1454" i="6"/>
  <c r="BO1454" i="6" s="1"/>
  <c r="BP1454" i="6" s="1"/>
  <c r="BN1544" i="6"/>
  <c r="BN1528" i="6"/>
  <c r="AL1449" i="6"/>
  <c r="AL1554" i="6"/>
  <c r="BO1554" i="6" s="1"/>
  <c r="BP1554" i="6" s="1"/>
  <c r="BJ1502" i="6"/>
  <c r="BF1509" i="6"/>
  <c r="BF1483" i="6"/>
  <c r="BJ1470" i="6"/>
  <c r="AL1441" i="6"/>
  <c r="BO1441" i="6" s="1"/>
  <c r="BP1441" i="6" s="1"/>
  <c r="AL1470" i="6"/>
  <c r="AL1486" i="6"/>
  <c r="AL1487" i="6"/>
  <c r="AL1508" i="6"/>
  <c r="AL1542" i="6"/>
  <c r="BJ1531" i="6"/>
  <c r="BN1526" i="6"/>
  <c r="BO1526" i="6" s="1"/>
  <c r="BP1526" i="6" s="1"/>
  <c r="BJ1441" i="6"/>
  <c r="BN1531" i="6"/>
  <c r="BN1520" i="6"/>
  <c r="BJ1491" i="6"/>
  <c r="BJ1487" i="6"/>
  <c r="AL1527" i="6"/>
  <c r="BN1543" i="6"/>
  <c r="BN1527" i="6"/>
  <c r="BF1462" i="6"/>
  <c r="BN1450" i="6"/>
  <c r="BO1450" i="6" s="1"/>
  <c r="BP1450" i="6" s="1"/>
  <c r="AL1463" i="6"/>
  <c r="AL1467" i="6"/>
  <c r="AL1471" i="6"/>
  <c r="AL1472" i="6"/>
  <c r="AL1479" i="6"/>
  <c r="BO1479" i="6" s="1"/>
  <c r="BP1479" i="6" s="1"/>
  <c r="AL1480" i="6"/>
  <c r="AL1500" i="6"/>
  <c r="BO1500" i="6" s="1"/>
  <c r="BP1500" i="6" s="1"/>
  <c r="BN1557" i="6"/>
  <c r="BF1508" i="6"/>
  <c r="BN1503" i="6"/>
  <c r="BF1495" i="6"/>
  <c r="BO1495" i="6" s="1"/>
  <c r="BP1495" i="6" s="1"/>
  <c r="BF1491" i="6"/>
  <c r="BF1474" i="6"/>
  <c r="BO1537" i="6"/>
  <c r="BP1537" i="6" s="1"/>
  <c r="AL1473" i="6"/>
  <c r="AL1490" i="6"/>
  <c r="BO1490" i="6" s="1"/>
  <c r="BP1490" i="6" s="1"/>
  <c r="AL1543" i="6"/>
  <c r="AL1544" i="6"/>
  <c r="AL1545" i="6"/>
  <c r="AL1558" i="6"/>
  <c r="BN1472" i="6"/>
  <c r="BN1548" i="6"/>
  <c r="BF1547" i="6"/>
  <c r="BN1486" i="6"/>
  <c r="BN1519" i="6"/>
  <c r="BF1499" i="6"/>
  <c r="BN1473" i="6"/>
  <c r="AL407" i="6"/>
  <c r="AM407" i="6" s="1"/>
  <c r="AN407" i="6" s="1"/>
  <c r="AL424" i="6"/>
  <c r="AM424" i="6" s="1"/>
  <c r="AN424" i="6" s="1"/>
  <c r="CG769" i="6"/>
  <c r="CH769" i="6" s="1"/>
  <c r="AL2060" i="6"/>
  <c r="AL2067" i="6"/>
  <c r="AL1089" i="6"/>
  <c r="BC888" i="6"/>
  <c r="BF888" i="6" s="1"/>
  <c r="AI888" i="6"/>
  <c r="AL1151" i="6" s="1"/>
  <c r="AL888" i="6"/>
  <c r="BK879" i="6"/>
  <c r="BN879" i="6" s="1"/>
  <c r="AJ879" i="6"/>
  <c r="AK879" i="6"/>
  <c r="BC864" i="6"/>
  <c r="BF864" i="6" s="1"/>
  <c r="AI864" i="6"/>
  <c r="AL1127" i="6" s="1"/>
  <c r="P908" i="6"/>
  <c r="BO1164" i="6"/>
  <c r="BR1164" i="6" s="1"/>
  <c r="AK1164" i="6"/>
  <c r="AJ1164" i="6"/>
  <c r="AL1164" i="6" s="1"/>
  <c r="CG750" i="6"/>
  <c r="CH750" i="6" s="1"/>
  <c r="CG736" i="6"/>
  <c r="CH736" i="6" s="1"/>
  <c r="CG727" i="6"/>
  <c r="CH727" i="6" s="1"/>
  <c r="CG713" i="6"/>
  <c r="CH713" i="6" s="1"/>
  <c r="CG671" i="6"/>
  <c r="CH671" i="6" s="1"/>
  <c r="CG657" i="6"/>
  <c r="CH657" i="6" s="1"/>
  <c r="CK132" i="13"/>
  <c r="CL132" i="13" s="1"/>
  <c r="CK104" i="13"/>
  <c r="CL104" i="13" s="1"/>
  <c r="CK62" i="13"/>
  <c r="CL62" i="13" s="1"/>
  <c r="CK48" i="13"/>
  <c r="CL48" i="13" s="1"/>
  <c r="BK1882" i="6"/>
  <c r="BL1882" i="6" s="1"/>
  <c r="AL795" i="6"/>
  <c r="AL1057" i="6"/>
  <c r="BK892" i="6"/>
  <c r="BN892" i="6" s="1"/>
  <c r="AK892" i="6"/>
  <c r="AJ892" i="6"/>
  <c r="BO1139" i="6"/>
  <c r="BR1139" i="6" s="1"/>
  <c r="AK1139" i="6"/>
  <c r="AL1139" i="6" s="1"/>
  <c r="AJ1139" i="6"/>
  <c r="BC892" i="6"/>
  <c r="BF892" i="6" s="1"/>
  <c r="AI892" i="6"/>
  <c r="AL892" i="6" s="1"/>
  <c r="CG755" i="6"/>
  <c r="CH755" i="6" s="1"/>
  <c r="CG741" i="6"/>
  <c r="CH741" i="6" s="1"/>
  <c r="CG722" i="6"/>
  <c r="CH722" i="6" s="1"/>
  <c r="CG708" i="6"/>
  <c r="CH708" i="6" s="1"/>
  <c r="CG699" i="6"/>
  <c r="CH699" i="6" s="1"/>
  <c r="CG685" i="6"/>
  <c r="CH685" i="6" s="1"/>
  <c r="CG666" i="6"/>
  <c r="CH666" i="6" s="1"/>
  <c r="CK141" i="13"/>
  <c r="CL141" i="13" s="1"/>
  <c r="CK34" i="13"/>
  <c r="CL34" i="13" s="1"/>
  <c r="AL807" i="6"/>
  <c r="AL1070" i="6"/>
  <c r="AL1054" i="6"/>
  <c r="BS1054" i="6" s="1"/>
  <c r="BT1054" i="6" s="1"/>
  <c r="AK883" i="6"/>
  <c r="AL883" i="6" s="1"/>
  <c r="BK883" i="6"/>
  <c r="BN883" i="6" s="1"/>
  <c r="BG875" i="6"/>
  <c r="BJ875" i="6" s="1"/>
  <c r="AK875" i="6"/>
  <c r="AJ875" i="6"/>
  <c r="AL875" i="6" s="1"/>
  <c r="BO875" i="6" s="1"/>
  <c r="BP875" i="6" s="1"/>
  <c r="Q908" i="6"/>
  <c r="BK830" i="6"/>
  <c r="BN830" i="6" s="1"/>
  <c r="AK830" i="6"/>
  <c r="R908" i="6"/>
  <c r="AJ830" i="6"/>
  <c r="BG1148" i="6"/>
  <c r="BJ1148" i="6" s="1"/>
  <c r="AI1148" i="6"/>
  <c r="AL1148" i="6"/>
  <c r="M1171" i="6"/>
  <c r="CG764" i="6"/>
  <c r="CH764" i="6" s="1"/>
  <c r="CG694" i="6"/>
  <c r="CH694" i="6" s="1"/>
  <c r="CG680" i="6"/>
  <c r="CH680" i="6" s="1"/>
  <c r="CK127" i="13"/>
  <c r="CL127" i="13" s="1"/>
  <c r="CK118" i="13"/>
  <c r="CL118" i="13" s="1"/>
  <c r="CK90" i="13"/>
  <c r="CL90" i="13" s="1"/>
  <c r="AL452" i="6"/>
  <c r="AM452" i="6" s="1"/>
  <c r="AN452" i="6" s="1"/>
  <c r="AL869" i="6"/>
  <c r="AL1913" i="6"/>
  <c r="AI560" i="6"/>
  <c r="J632" i="6"/>
  <c r="BK560" i="6"/>
  <c r="BN560" i="6" s="1"/>
  <c r="AL1122" i="6"/>
  <c r="BS1122" i="6" s="1"/>
  <c r="BT1122" i="6" s="1"/>
  <c r="AL389" i="6"/>
  <c r="AM389" i="6" s="1"/>
  <c r="AN389" i="6" s="1"/>
  <c r="AL804" i="6"/>
  <c r="BO804" i="6" s="1"/>
  <c r="BP804" i="6" s="1"/>
  <c r="AL805" i="6"/>
  <c r="BO805" i="6" s="1"/>
  <c r="BP805" i="6" s="1"/>
  <c r="AL820" i="6"/>
  <c r="AL1111" i="6"/>
  <c r="AL1520" i="6"/>
  <c r="BO1520" i="6" s="1"/>
  <c r="BP1520" i="6" s="1"/>
  <c r="AL1904" i="6"/>
  <c r="BK1904" i="6" s="1"/>
  <c r="BL1904" i="6" s="1"/>
  <c r="AL1912" i="6"/>
  <c r="BK1912" i="6" s="1"/>
  <c r="BL1912" i="6" s="1"/>
  <c r="AL1949" i="6"/>
  <c r="BK1949" i="6" s="1"/>
  <c r="BL1949" i="6" s="1"/>
  <c r="AL2115" i="6"/>
  <c r="AL1840" i="6"/>
  <c r="BK1840" i="6" s="1"/>
  <c r="BL1840" i="6" s="1"/>
  <c r="AL1847" i="6"/>
  <c r="BK1847" i="6" s="1"/>
  <c r="BL1847" i="6" s="1"/>
  <c r="AL1854" i="6"/>
  <c r="AL1867" i="6"/>
  <c r="BK1867" i="6" s="1"/>
  <c r="BL1867" i="6" s="1"/>
  <c r="AL1874" i="6"/>
  <c r="BK1874" i="6" s="1"/>
  <c r="BL1874" i="6" s="1"/>
  <c r="BO610" i="6"/>
  <c r="BR610" i="6" s="1"/>
  <c r="AK610" i="6"/>
  <c r="AJ610" i="6"/>
  <c r="BS575" i="6"/>
  <c r="BV575" i="6" s="1"/>
  <c r="AK575" i="6"/>
  <c r="AL584" i="6"/>
  <c r="BW584" i="6" s="1"/>
  <c r="BX584" i="6" s="1"/>
  <c r="AL845" i="6"/>
  <c r="AL809" i="6"/>
  <c r="BO586" i="6"/>
  <c r="BR586" i="6" s="1"/>
  <c r="AJ586" i="6"/>
  <c r="AK586" i="6"/>
  <c r="AI570" i="6"/>
  <c r="AL570" i="6" s="1"/>
  <c r="BK570" i="6"/>
  <c r="BN570" i="6" s="1"/>
  <c r="AK568" i="6"/>
  <c r="AJ568" i="6"/>
  <c r="K632" i="6"/>
  <c r="AL433" i="6"/>
  <c r="AM433" i="6" s="1"/>
  <c r="AN433" i="6" s="1"/>
  <c r="AL797" i="6"/>
  <c r="BO797" i="6" s="1"/>
  <c r="BP797" i="6" s="1"/>
  <c r="AL1157" i="6"/>
  <c r="AL1453" i="6"/>
  <c r="BO1453" i="6" s="1"/>
  <c r="BP1453" i="6" s="1"/>
  <c r="AL1514" i="6"/>
  <c r="BO1514" i="6" s="1"/>
  <c r="BP1514" i="6" s="1"/>
  <c r="AL1523" i="6"/>
  <c r="BO1523" i="6" s="1"/>
  <c r="BP1523" i="6" s="1"/>
  <c r="AL2097" i="6"/>
  <c r="BK2097" i="6" s="1"/>
  <c r="BL2097" i="6" s="1"/>
  <c r="AL1135" i="6"/>
  <c r="AL2088" i="6"/>
  <c r="BK2088" i="6" s="1"/>
  <c r="BL2088" i="6" s="1"/>
  <c r="BW543" i="6"/>
  <c r="BX543" i="6" s="1"/>
  <c r="AL1165" i="6"/>
  <c r="AI579" i="6"/>
  <c r="AL579" i="6" s="1"/>
  <c r="BK579" i="6"/>
  <c r="BN579" i="6" s="1"/>
  <c r="BK1859" i="6"/>
  <c r="BL1859" i="6" s="1"/>
  <c r="BK1924" i="6"/>
  <c r="BL1924" i="6" s="1"/>
  <c r="AL1069" i="6"/>
  <c r="AL447" i="6"/>
  <c r="AM447" i="6" s="1"/>
  <c r="AN447" i="6" s="1"/>
  <c r="AL469" i="6"/>
  <c r="AM469" i="6" s="1"/>
  <c r="AN469" i="6" s="1"/>
  <c r="AL483" i="6"/>
  <c r="AM483" i="6" s="1"/>
  <c r="AN483" i="6" s="1"/>
  <c r="AL1093" i="6"/>
  <c r="AL1517" i="6"/>
  <c r="BO1517" i="6" s="1"/>
  <c r="BP1517" i="6" s="1"/>
  <c r="AL1937" i="6"/>
  <c r="AJ587" i="6"/>
  <c r="BS587" i="6"/>
  <c r="BV587" i="6" s="1"/>
  <c r="BS531" i="6"/>
  <c r="BV531" i="6" s="1"/>
  <c r="BS629" i="6"/>
  <c r="BV629" i="6" s="1"/>
  <c r="AJ629" i="6"/>
  <c r="AL629" i="6" s="1"/>
  <c r="BW629" i="6" s="1"/>
  <c r="BX629" i="6" s="1"/>
  <c r="AK629" i="6"/>
  <c r="AI551" i="6"/>
  <c r="AL551" i="6" s="1"/>
  <c r="BK551" i="6"/>
  <c r="BN551" i="6" s="1"/>
  <c r="BK548" i="6"/>
  <c r="BN548" i="6" s="1"/>
  <c r="AJ536" i="6"/>
  <c r="AK536" i="6"/>
  <c r="AL460" i="6"/>
  <c r="AM460" i="6" s="1"/>
  <c r="AN460" i="6" s="1"/>
  <c r="AL464" i="6"/>
  <c r="AM464" i="6" s="1"/>
  <c r="AN464" i="6" s="1"/>
  <c r="AL833" i="6"/>
  <c r="AL870" i="6"/>
  <c r="AL1087" i="6"/>
  <c r="AL1485" i="6"/>
  <c r="BO1485" i="6" s="1"/>
  <c r="BP1485" i="6" s="1"/>
  <c r="AL1497" i="6"/>
  <c r="AL1919" i="6"/>
  <c r="BK1919" i="6" s="1"/>
  <c r="BL1919" i="6" s="1"/>
  <c r="AL1927" i="6"/>
  <c r="BK1927" i="6" s="1"/>
  <c r="BL1927" i="6" s="1"/>
  <c r="AL2045" i="6"/>
  <c r="BK2045" i="6" s="1"/>
  <c r="BL2045" i="6" s="1"/>
  <c r="AL2066" i="6"/>
  <c r="BK2066" i="6" s="1"/>
  <c r="BL2066" i="6" s="1"/>
  <c r="AL2095" i="6"/>
  <c r="BK2095" i="6" s="1"/>
  <c r="BL2095" i="6" s="1"/>
  <c r="AI603" i="6"/>
  <c r="AL603" i="6" s="1"/>
  <c r="BK603" i="6"/>
  <c r="BN603" i="6" s="1"/>
  <c r="AJ554" i="6"/>
  <c r="AK554" i="6"/>
  <c r="BO554" i="6"/>
  <c r="BR554" i="6" s="1"/>
  <c r="AJ525" i="6"/>
  <c r="BS525" i="6"/>
  <c r="BV525" i="6" s="1"/>
  <c r="L632" i="6"/>
  <c r="BK522" i="6"/>
  <c r="BN522" i="6" s="1"/>
  <c r="AI522" i="6"/>
  <c r="AL522" i="6"/>
  <c r="BW522" i="6" s="1"/>
  <c r="BX522" i="6" s="1"/>
  <c r="BG846" i="6"/>
  <c r="BJ846" i="6" s="1"/>
  <c r="AK846" i="6"/>
  <c r="AL846" i="6" s="1"/>
  <c r="BO1126" i="6"/>
  <c r="BR1126" i="6" s="1"/>
  <c r="AJ1126" i="6"/>
  <c r="AK1126" i="6"/>
  <c r="BK1112" i="6"/>
  <c r="BN1112" i="6" s="1"/>
  <c r="AJ1112" i="6"/>
  <c r="AL1112" i="6" s="1"/>
  <c r="BK1484" i="6"/>
  <c r="BN1484" i="6" s="1"/>
  <c r="AL1484" i="6"/>
  <c r="BC1464" i="6"/>
  <c r="BF1464" i="6" s="1"/>
  <c r="P1560" i="6"/>
  <c r="AL1464" i="6"/>
  <c r="BG1452" i="6"/>
  <c r="BJ1452" i="6" s="1"/>
  <c r="AK1452" i="6"/>
  <c r="AL1452" i="6" s="1"/>
  <c r="AY1953" i="6"/>
  <c r="BB1953" i="6" s="1"/>
  <c r="AL1953" i="6"/>
  <c r="BG1950" i="6"/>
  <c r="BJ1950" i="6" s="1"/>
  <c r="AJ1950" i="6"/>
  <c r="AL1950" i="6" s="1"/>
  <c r="AL824" i="6"/>
  <c r="BO824" i="6" s="1"/>
  <c r="BP824" i="6" s="1"/>
  <c r="AL898" i="6"/>
  <c r="AL1144" i="6"/>
  <c r="AL1525" i="6"/>
  <c r="BO1525" i="6" s="1"/>
  <c r="BP1525" i="6" s="1"/>
  <c r="AL1885" i="6"/>
  <c r="BK1886" i="6"/>
  <c r="BL1886" i="6" s="1"/>
  <c r="AL2050" i="6"/>
  <c r="BK2050" i="6" s="1"/>
  <c r="BL2050" i="6" s="1"/>
  <c r="AL2119" i="6"/>
  <c r="BS630" i="6"/>
  <c r="BV630" i="6" s="1"/>
  <c r="AJ630" i="6"/>
  <c r="BO573" i="6"/>
  <c r="BR573" i="6" s="1"/>
  <c r="AJ573" i="6"/>
  <c r="AK573" i="6"/>
  <c r="BC841" i="6"/>
  <c r="BF841" i="6" s="1"/>
  <c r="AI841" i="6"/>
  <c r="BO1162" i="6"/>
  <c r="BR1162" i="6" s="1"/>
  <c r="AK1162" i="6"/>
  <c r="AL1162" i="6" s="1"/>
  <c r="AY1839" i="6"/>
  <c r="BB1839" i="6" s="1"/>
  <c r="AL1839" i="6"/>
  <c r="BC2056" i="6"/>
  <c r="BF2056" i="6" s="1"/>
  <c r="AJ2056" i="6"/>
  <c r="AL2056" i="6" s="1"/>
  <c r="AY2043" i="6"/>
  <c r="BB2043" i="6" s="1"/>
  <c r="AL2043" i="6"/>
  <c r="AY2039" i="6"/>
  <c r="BB2039" i="6" s="1"/>
  <c r="S2132" i="6"/>
  <c r="AI2039" i="6"/>
  <c r="AL2039" i="6" s="1"/>
  <c r="BK2039" i="6" s="1"/>
  <c r="BL2039" i="6" s="1"/>
  <c r="BC2030" i="6"/>
  <c r="BF2030" i="6" s="1"/>
  <c r="AL2030" i="6"/>
  <c r="BK2030" i="6" s="1"/>
  <c r="BL2030" i="6" s="1"/>
  <c r="BK2032" i="6"/>
  <c r="BL2032" i="6" s="1"/>
  <c r="AL400" i="6"/>
  <c r="AM400" i="6" s="1"/>
  <c r="AN400" i="6" s="1"/>
  <c r="AL470" i="6"/>
  <c r="AM470" i="6" s="1"/>
  <c r="AN470" i="6" s="1"/>
  <c r="AL825" i="6"/>
  <c r="AL1061" i="6"/>
  <c r="AL1097" i="6"/>
  <c r="AL1462" i="6"/>
  <c r="AL1844" i="6"/>
  <c r="BK1844" i="6" s="1"/>
  <c r="BL1844" i="6" s="1"/>
  <c r="AL1857" i="6"/>
  <c r="AL1871" i="6"/>
  <c r="BK1871" i="6" s="1"/>
  <c r="BL1871" i="6" s="1"/>
  <c r="AL1900" i="6"/>
  <c r="AL2036" i="6"/>
  <c r="BK2091" i="6"/>
  <c r="BL2091" i="6" s="1"/>
  <c r="AL2109" i="6"/>
  <c r="AJ614" i="6"/>
  <c r="BO614" i="6"/>
  <c r="BR614" i="6" s="1"/>
  <c r="AL437" i="6"/>
  <c r="AM437" i="6" s="1"/>
  <c r="AN437" i="6" s="1"/>
  <c r="AL801" i="6"/>
  <c r="BO801" i="6" s="1"/>
  <c r="BP801" i="6" s="1"/>
  <c r="AL862" i="6"/>
  <c r="AL1101" i="6"/>
  <c r="BS1101" i="6" s="1"/>
  <c r="BT1101" i="6" s="1"/>
  <c r="AL1540" i="6"/>
  <c r="AL1850" i="6"/>
  <c r="AL1884" i="6"/>
  <c r="AL1933" i="6"/>
  <c r="BK1933" i="6" s="1"/>
  <c r="BL1933" i="6" s="1"/>
  <c r="AL1940" i="6"/>
  <c r="BK1940" i="6" s="1"/>
  <c r="BL1940" i="6" s="1"/>
  <c r="AL2081" i="6"/>
  <c r="BK2081" i="6" s="1"/>
  <c r="BL2081" i="6" s="1"/>
  <c r="AI622" i="6"/>
  <c r="AL622" i="6" s="1"/>
  <c r="BW622" i="6" s="1"/>
  <c r="BX622" i="6" s="1"/>
  <c r="BS529" i="6"/>
  <c r="BV529" i="6" s="1"/>
  <c r="AJ529" i="6"/>
  <c r="AL529" i="6" s="1"/>
  <c r="BW529" i="6" s="1"/>
  <c r="BX529" i="6" s="1"/>
  <c r="AK529" i="6"/>
  <c r="AI617" i="6"/>
  <c r="AL617" i="6" s="1"/>
  <c r="BW617" i="6" s="1"/>
  <c r="BX617" i="6" s="1"/>
  <c r="BK617" i="6"/>
  <c r="BN617" i="6" s="1"/>
  <c r="BS607" i="6"/>
  <c r="BV607" i="6" s="1"/>
  <c r="AJ607" i="6"/>
  <c r="BS577" i="6"/>
  <c r="BV577" i="6" s="1"/>
  <c r="AJ577" i="6"/>
  <c r="AL577" i="6" s="1"/>
  <c r="BW577" i="6" s="1"/>
  <c r="BX577" i="6" s="1"/>
  <c r="BK1923" i="6"/>
  <c r="BL1923" i="6" s="1"/>
  <c r="BO580" i="6"/>
  <c r="BR580" i="6" s="1"/>
  <c r="AJ580" i="6"/>
  <c r="AK580" i="6"/>
  <c r="AI555" i="6"/>
  <c r="AL555" i="6" s="1"/>
  <c r="BK555" i="6"/>
  <c r="BN555" i="6" s="1"/>
  <c r="AL393" i="6"/>
  <c r="AM393" i="6" s="1"/>
  <c r="AN393" i="6" s="1"/>
  <c r="AL803" i="6"/>
  <c r="BO803" i="6" s="1"/>
  <c r="BP803" i="6" s="1"/>
  <c r="AL852" i="6"/>
  <c r="AL1116" i="6"/>
  <c r="O1171" i="6"/>
  <c r="AL1529" i="6"/>
  <c r="AL1557" i="6"/>
  <c r="AL1842" i="6"/>
  <c r="BK1842" i="6" s="1"/>
  <c r="BL1842" i="6" s="1"/>
  <c r="AL1889" i="6"/>
  <c r="BK1889" i="6" s="1"/>
  <c r="BL1889" i="6" s="1"/>
  <c r="AL2055" i="6"/>
  <c r="AL2089" i="6"/>
  <c r="BK2089" i="6" s="1"/>
  <c r="BL2089" i="6" s="1"/>
  <c r="AL2124" i="6"/>
  <c r="AJ624" i="6"/>
  <c r="AK624" i="6"/>
  <c r="AL1133" i="6"/>
  <c r="AL402" i="6"/>
  <c r="AM402" i="6" s="1"/>
  <c r="AN402" i="6" s="1"/>
  <c r="AL853" i="6"/>
  <c r="AL901" i="6"/>
  <c r="AL1065" i="6"/>
  <c r="AL1078" i="6"/>
  <c r="AL1082" i="6"/>
  <c r="AL1092" i="6"/>
  <c r="AL1105" i="6"/>
  <c r="BS1105" i="6" s="1"/>
  <c r="BT1105" i="6" s="1"/>
  <c r="AL1474" i="6"/>
  <c r="AL1491" i="6"/>
  <c r="AL1502" i="6"/>
  <c r="BO1502" i="6" s="1"/>
  <c r="BP1502" i="6" s="1"/>
  <c r="AL1511" i="6"/>
  <c r="BO1511" i="6" s="1"/>
  <c r="BP1511" i="6" s="1"/>
  <c r="AL1519" i="6"/>
  <c r="BO1519" i="6" s="1"/>
  <c r="BP1519" i="6" s="1"/>
  <c r="AL1922" i="6"/>
  <c r="AL1930" i="6"/>
  <c r="S1956" i="6"/>
  <c r="AL2026" i="6"/>
  <c r="AL2079" i="6"/>
  <c r="AL2107" i="6"/>
  <c r="BK2107" i="6" s="1"/>
  <c r="BL2107" i="6" s="1"/>
  <c r="AL578" i="6"/>
  <c r="BG806" i="6"/>
  <c r="BJ806" i="6" s="1"/>
  <c r="AK806" i="6"/>
  <c r="AI592" i="6"/>
  <c r="AJ516" i="6"/>
  <c r="BO516" i="6"/>
  <c r="BR516" i="6" s="1"/>
  <c r="AK516" i="6"/>
  <c r="AY1887" i="6"/>
  <c r="BB1887" i="6" s="1"/>
  <c r="AI1887" i="6"/>
  <c r="AL1887" i="6" s="1"/>
  <c r="BO606" i="6"/>
  <c r="BR606" i="6" s="1"/>
  <c r="AK606" i="6"/>
  <c r="AJ606" i="6"/>
  <c r="AL606" i="6" s="1"/>
  <c r="BW606" i="6" s="1"/>
  <c r="BX606" i="6" s="1"/>
  <c r="AI590" i="6"/>
  <c r="AI582" i="6"/>
  <c r="BK582" i="6"/>
  <c r="BN582" i="6" s="1"/>
  <c r="AL582" i="6"/>
  <c r="BW582" i="6" s="1"/>
  <c r="BX582" i="6" s="1"/>
  <c r="AJ564" i="6"/>
  <c r="AK564" i="6"/>
  <c r="BO564" i="6"/>
  <c r="BR564" i="6" s="1"/>
  <c r="BS551" i="6"/>
  <c r="BV551" i="6" s="1"/>
  <c r="AJ551" i="6"/>
  <c r="BK545" i="6"/>
  <c r="BN545" i="6" s="1"/>
  <c r="AI545" i="6"/>
  <c r="AL545" i="6" s="1"/>
  <c r="BK903" i="6"/>
  <c r="BN903" i="6" s="1"/>
  <c r="AK903" i="6"/>
  <c r="AL903" i="6"/>
  <c r="AJ903" i="6"/>
  <c r="BK895" i="6"/>
  <c r="BN895" i="6" s="1"/>
  <c r="AJ895" i="6"/>
  <c r="AL895" i="6" s="1"/>
  <c r="BG878" i="6"/>
  <c r="BJ878" i="6" s="1"/>
  <c r="AJ878" i="6"/>
  <c r="AL878" i="6"/>
  <c r="BO878" i="6" s="1"/>
  <c r="BP878" i="6" s="1"/>
  <c r="AJ858" i="6"/>
  <c r="AL858" i="6" s="1"/>
  <c r="BG858" i="6"/>
  <c r="BJ858" i="6" s="1"/>
  <c r="BC854" i="6"/>
  <c r="BF854" i="6" s="1"/>
  <c r="AI854" i="6"/>
  <c r="BG1062" i="6"/>
  <c r="BJ1062" i="6" s="1"/>
  <c r="AI1062" i="6"/>
  <c r="AL1062" i="6" s="1"/>
  <c r="BS1062" i="6" s="1"/>
  <c r="BT1062" i="6" s="1"/>
  <c r="BO1152" i="6"/>
  <c r="BR1152" i="6" s="1"/>
  <c r="AJ1152" i="6"/>
  <c r="AL1152" i="6" s="1"/>
  <c r="AL449" i="6"/>
  <c r="AM449" i="6" s="1"/>
  <c r="AN449" i="6" s="1"/>
  <c r="AL453" i="6"/>
  <c r="AM453" i="6" s="1"/>
  <c r="AN453" i="6" s="1"/>
  <c r="AJ806" i="6"/>
  <c r="AL818" i="6"/>
  <c r="AL1546" i="6"/>
  <c r="AL1881" i="6"/>
  <c r="BK1881" i="6" s="1"/>
  <c r="BL1881" i="6" s="1"/>
  <c r="AL2104" i="6"/>
  <c r="AL628" i="6"/>
  <c r="BK593" i="6"/>
  <c r="BN593" i="6" s="1"/>
  <c r="AI593" i="6"/>
  <c r="BK588" i="6"/>
  <c r="BN588" i="6" s="1"/>
  <c r="AI588" i="6"/>
  <c r="BO575" i="6"/>
  <c r="BR575" i="6" s="1"/>
  <c r="AK567" i="6"/>
  <c r="AJ567" i="6"/>
  <c r="AI554" i="6"/>
  <c r="BK554" i="6"/>
  <c r="BN554" i="6" s="1"/>
  <c r="BO521" i="6"/>
  <c r="BR521" i="6" s="1"/>
  <c r="AK521" i="6"/>
  <c r="AJ521" i="6"/>
  <c r="AI619" i="6"/>
  <c r="AL619" i="6" s="1"/>
  <c r="BK619" i="6"/>
  <c r="BN619" i="6" s="1"/>
  <c r="AI604" i="6"/>
  <c r="AL604" i="6" s="1"/>
  <c r="BW604" i="6" s="1"/>
  <c r="BX604" i="6" s="1"/>
  <c r="BK604" i="6"/>
  <c r="BN604" i="6" s="1"/>
  <c r="AJ600" i="6"/>
  <c r="AK600" i="6"/>
  <c r="AI521" i="6"/>
  <c r="BK521" i="6"/>
  <c r="BN521" i="6" s="1"/>
  <c r="BG894" i="6"/>
  <c r="BJ894" i="6" s="1"/>
  <c r="AK894" i="6"/>
  <c r="AJ894" i="6"/>
  <c r="AL894" i="6" s="1"/>
  <c r="BC849" i="6"/>
  <c r="BF849" i="6" s="1"/>
  <c r="AL849" i="6"/>
  <c r="BO849" i="6" s="1"/>
  <c r="BP849" i="6" s="1"/>
  <c r="AJ1145" i="6"/>
  <c r="AL1145" i="6" s="1"/>
  <c r="BO1145" i="6"/>
  <c r="BR1145" i="6" s="1"/>
  <c r="B1428" i="6"/>
  <c r="BK876" i="6"/>
  <c r="BN876" i="6" s="1"/>
  <c r="AK876" i="6"/>
  <c r="AL876" i="6" s="1"/>
  <c r="BK1535" i="6"/>
  <c r="BN1535" i="6" s="1"/>
  <c r="AL1535" i="6"/>
  <c r="BG1524" i="6"/>
  <c r="BJ1524" i="6" s="1"/>
  <c r="AJ1524" i="6"/>
  <c r="AL1524" i="6" s="1"/>
  <c r="AL1100" i="6"/>
  <c r="AL458" i="6"/>
  <c r="AM458" i="6" s="1"/>
  <c r="AN458" i="6" s="1"/>
  <c r="AJ810" i="6"/>
  <c r="AL810" i="6" s="1"/>
  <c r="BO810" i="6" s="1"/>
  <c r="BP810" i="6" s="1"/>
  <c r="AL855" i="6"/>
  <c r="AJ1115" i="6"/>
  <c r="AL1466" i="6"/>
  <c r="BO1466" i="6" s="1"/>
  <c r="BP1466" i="6" s="1"/>
  <c r="AL2110" i="6"/>
  <c r="AK607" i="6"/>
  <c r="BO607" i="6"/>
  <c r="BR607" i="6" s="1"/>
  <c r="BO594" i="6"/>
  <c r="BR594" i="6" s="1"/>
  <c r="AJ594" i="6"/>
  <c r="AK594" i="6"/>
  <c r="AI799" i="6"/>
  <c r="AL799" i="6" s="1"/>
  <c r="BC799" i="6"/>
  <c r="BF799" i="6" s="1"/>
  <c r="BG795" i="6"/>
  <c r="BJ795" i="6" s="1"/>
  <c r="AJ795" i="6"/>
  <c r="BK791" i="6"/>
  <c r="BN791" i="6" s="1"/>
  <c r="AJ791" i="6"/>
  <c r="AL791" i="6" s="1"/>
  <c r="BO1120" i="6"/>
  <c r="BR1120" i="6" s="1"/>
  <c r="AK1120" i="6"/>
  <c r="AL1120" i="6" s="1"/>
  <c r="AL462" i="6"/>
  <c r="AM462" i="6" s="1"/>
  <c r="AN462" i="6" s="1"/>
  <c r="AL476" i="6"/>
  <c r="AM476" i="6" s="1"/>
  <c r="AN476" i="6" s="1"/>
  <c r="AL490" i="6"/>
  <c r="AM490" i="6" s="1"/>
  <c r="AN490" i="6" s="1"/>
  <c r="AL792" i="6"/>
  <c r="AK810" i="6"/>
  <c r="AL1095" i="6"/>
  <c r="BS1095" i="6" s="1"/>
  <c r="BT1095" i="6" s="1"/>
  <c r="AK1115" i="6"/>
  <c r="AL1115" i="6" s="1"/>
  <c r="AL1130" i="6"/>
  <c r="AL1455" i="6"/>
  <c r="BO1455" i="6" s="1"/>
  <c r="BP1455" i="6" s="1"/>
  <c r="AL1902" i="6"/>
  <c r="BK1902" i="6" s="1"/>
  <c r="BL1902" i="6" s="1"/>
  <c r="AL1936" i="6"/>
  <c r="BK1936" i="6" s="1"/>
  <c r="BL1936" i="6" s="1"/>
  <c r="AL2101" i="6"/>
  <c r="BK2101" i="6" s="1"/>
  <c r="BL2101" i="6" s="1"/>
  <c r="AI594" i="6"/>
  <c r="AL594" i="6" s="1"/>
  <c r="BW594" i="6" s="1"/>
  <c r="BX594" i="6" s="1"/>
  <c r="BO570" i="6"/>
  <c r="BR570" i="6" s="1"/>
  <c r="AJ570" i="6"/>
  <c r="AK570" i="6"/>
  <c r="BK559" i="6"/>
  <c r="BN559" i="6" s="1"/>
  <c r="AI559" i="6"/>
  <c r="DB736" i="6"/>
  <c r="DC736" i="6" s="1"/>
  <c r="DB739" i="6"/>
  <c r="DC739" i="6" s="1"/>
  <c r="DB729" i="6"/>
  <c r="DC729" i="6" s="1"/>
  <c r="DB715" i="6"/>
  <c r="DC715" i="6" s="1"/>
  <c r="BK583" i="6"/>
  <c r="BN583" i="6" s="1"/>
  <c r="AI583" i="6"/>
  <c r="AL583" i="6" s="1"/>
  <c r="AK560" i="6"/>
  <c r="AL560" i="6" s="1"/>
  <c r="BW560" i="6" s="1"/>
  <c r="BX560" i="6" s="1"/>
  <c r="AJ560" i="6"/>
  <c r="BO528" i="6"/>
  <c r="BR528" i="6" s="1"/>
  <c r="AJ528" i="6"/>
  <c r="AK528" i="6"/>
  <c r="AL528" i="6" s="1"/>
  <c r="BO1102" i="6"/>
  <c r="BR1102" i="6" s="1"/>
  <c r="DB746" i="6"/>
  <c r="DC746" i="6" s="1"/>
  <c r="AK1073" i="6"/>
  <c r="AL1073" i="6" s="1"/>
  <c r="AJ1083" i="6"/>
  <c r="AL1083" i="6" s="1"/>
  <c r="BS1083" i="6" s="1"/>
  <c r="BT1083" i="6" s="1"/>
  <c r="AK1086" i="6"/>
  <c r="AL1086" i="6" s="1"/>
  <c r="AK1089" i="6"/>
  <c r="AJ1147" i="6"/>
  <c r="AL1147" i="6" s="1"/>
  <c r="AK1488" i="6"/>
  <c r="AL1488" i="6" s="1"/>
  <c r="BO1488" i="6" s="1"/>
  <c r="BP1488" i="6" s="1"/>
  <c r="AJ1498" i="6"/>
  <c r="AL1498" i="6" s="1"/>
  <c r="BO1498" i="6" s="1"/>
  <c r="BP1498" i="6" s="1"/>
  <c r="AJ1848" i="6"/>
  <c r="AL1848" i="6" s="1"/>
  <c r="BK1848" i="6" s="1"/>
  <c r="BL1848" i="6" s="1"/>
  <c r="AJ1855" i="6"/>
  <c r="AL1855" i="6" s="1"/>
  <c r="BK1855" i="6" s="1"/>
  <c r="BL1855" i="6" s="1"/>
  <c r="T1956" i="6"/>
  <c r="AK2020" i="6"/>
  <c r="AL2020" i="6" s="1"/>
  <c r="BK2020" i="6" s="1"/>
  <c r="BL2020" i="6" s="1"/>
  <c r="AL626" i="6"/>
  <c r="BK616" i="6"/>
  <c r="BN616" i="6" s="1"/>
  <c r="AI616" i="6"/>
  <c r="AJ612" i="6"/>
  <c r="AL612" i="6" s="1"/>
  <c r="BS612" i="6"/>
  <c r="BV612" i="6" s="1"/>
  <c r="AL611" i="6"/>
  <c r="BW611" i="6" s="1"/>
  <c r="BX611" i="6" s="1"/>
  <c r="BK608" i="6"/>
  <c r="BN608" i="6" s="1"/>
  <c r="AK595" i="6"/>
  <c r="AJ595" i="6"/>
  <c r="BO595" i="6"/>
  <c r="BR595" i="6" s="1"/>
  <c r="AK585" i="6"/>
  <c r="AJ572" i="6"/>
  <c r="AK572" i="6"/>
  <c r="AI568" i="6"/>
  <c r="BK568" i="6"/>
  <c r="BN568" i="6" s="1"/>
  <c r="AK565" i="6"/>
  <c r="BO565" i="6"/>
  <c r="BR565" i="6" s="1"/>
  <c r="BK556" i="6"/>
  <c r="BN556" i="6" s="1"/>
  <c r="AI556" i="6"/>
  <c r="AL556" i="6" s="1"/>
  <c r="BW556" i="6" s="1"/>
  <c r="BX556" i="6" s="1"/>
  <c r="AI532" i="6"/>
  <c r="BK532" i="6"/>
  <c r="BN532" i="6" s="1"/>
  <c r="AI517" i="6"/>
  <c r="AL517" i="6" s="1"/>
  <c r="BK517" i="6"/>
  <c r="BN517" i="6" s="1"/>
  <c r="AJ589" i="6"/>
  <c r="BO589" i="6"/>
  <c r="BR589" i="6" s="1"/>
  <c r="AJ585" i="6"/>
  <c r="AK584" i="6"/>
  <c r="AJ584" i="6"/>
  <c r="AI565" i="6"/>
  <c r="BO552" i="6"/>
  <c r="BR552" i="6" s="1"/>
  <c r="AJ552" i="6"/>
  <c r="AK552" i="6"/>
  <c r="BS549" i="6"/>
  <c r="BV549" i="6" s="1"/>
  <c r="AK549" i="6"/>
  <c r="AL549" i="6" s="1"/>
  <c r="BS519" i="6"/>
  <c r="BV519" i="6" s="1"/>
  <c r="AJ519" i="6"/>
  <c r="AK592" i="6"/>
  <c r="BO592" i="6"/>
  <c r="BR592" i="6" s="1"/>
  <c r="AJ592" i="6"/>
  <c r="AI589" i="6"/>
  <c r="AL589" i="6" s="1"/>
  <c r="BW589" i="6" s="1"/>
  <c r="BX589" i="6" s="1"/>
  <c r="BK589" i="6"/>
  <c r="BN589" i="6" s="1"/>
  <c r="AK596" i="6"/>
  <c r="AJ596" i="6"/>
  <c r="BO596" i="6"/>
  <c r="BR596" i="6" s="1"/>
  <c r="AI580" i="6"/>
  <c r="BS574" i="6"/>
  <c r="BV574" i="6" s="1"/>
  <c r="AJ574" i="6"/>
  <c r="AK569" i="6"/>
  <c r="AL569" i="6" s="1"/>
  <c r="BS569" i="6"/>
  <c r="BV569" i="6" s="1"/>
  <c r="AL558" i="6"/>
  <c r="BK558" i="6"/>
  <c r="BN558" i="6" s="1"/>
  <c r="AI558" i="6"/>
  <c r="AI541" i="6"/>
  <c r="AL541" i="6" s="1"/>
  <c r="BK541" i="6"/>
  <c r="BN541" i="6" s="1"/>
  <c r="AK530" i="6"/>
  <c r="AJ530" i="6"/>
  <c r="BO530" i="6"/>
  <c r="BR530" i="6" s="1"/>
  <c r="AK1134" i="6"/>
  <c r="AL1134" i="6" s="1"/>
  <c r="AK1445" i="6"/>
  <c r="AL1445" i="6" s="1"/>
  <c r="BO1445" i="6" s="1"/>
  <c r="BP1445" i="6" s="1"/>
  <c r="AJ1492" i="6"/>
  <c r="AL1492" i="6" s="1"/>
  <c r="BO1492" i="6" s="1"/>
  <c r="BP1492" i="6" s="1"/>
  <c r="AJ1538" i="6"/>
  <c r="AI1880" i="6"/>
  <c r="AL1880" i="6" s="1"/>
  <c r="BK1880" i="6" s="1"/>
  <c r="BL1880" i="6" s="1"/>
  <c r="AK1907" i="6"/>
  <c r="AL1907" i="6" s="1"/>
  <c r="BK1907" i="6" s="1"/>
  <c r="BL1907" i="6" s="1"/>
  <c r="AK2071" i="6"/>
  <c r="AL2071" i="6" s="1"/>
  <c r="BK2071" i="6" s="1"/>
  <c r="BL2071" i="6" s="1"/>
  <c r="AI562" i="6"/>
  <c r="AL562" i="6" s="1"/>
  <c r="BW562" i="6" s="1"/>
  <c r="BX562" i="6" s="1"/>
  <c r="BK562" i="6"/>
  <c r="BN562" i="6" s="1"/>
  <c r="AI553" i="6"/>
  <c r="BK553" i="6"/>
  <c r="BN553" i="6" s="1"/>
  <c r="AK547" i="6"/>
  <c r="AJ547" i="6"/>
  <c r="AI533" i="6"/>
  <c r="AL533" i="6" s="1"/>
  <c r="BK533" i="6"/>
  <c r="BN533" i="6" s="1"/>
  <c r="AJ515" i="6"/>
  <c r="AL515" i="6" s="1"/>
  <c r="AL1088" i="6"/>
  <c r="BS1088" i="6" s="1"/>
  <c r="BT1088" i="6" s="1"/>
  <c r="AL1106" i="6"/>
  <c r="AJ1081" i="6"/>
  <c r="AL1081" i="6" s="1"/>
  <c r="AJ1138" i="6"/>
  <c r="AL1138" i="6" s="1"/>
  <c r="AK1492" i="6"/>
  <c r="AK1538" i="6"/>
  <c r="AI1954" i="6"/>
  <c r="AL1954" i="6" s="1"/>
  <c r="BK1954" i="6" s="1"/>
  <c r="BL1954" i="6" s="1"/>
  <c r="AJ2046" i="6"/>
  <c r="AL2046" i="6" s="1"/>
  <c r="BK2046" i="6" s="1"/>
  <c r="BL2046" i="6" s="1"/>
  <c r="AI2068" i="6"/>
  <c r="AL2068" i="6" s="1"/>
  <c r="BK2068" i="6" s="1"/>
  <c r="BL2068" i="6" s="1"/>
  <c r="T2132" i="6"/>
  <c r="AI618" i="6"/>
  <c r="BK618" i="6"/>
  <c r="BN618" i="6" s="1"/>
  <c r="AL618" i="6"/>
  <c r="BW618" i="6" s="1"/>
  <c r="BX618" i="6" s="1"/>
  <c r="AJ590" i="6"/>
  <c r="AL590" i="6" s="1"/>
  <c r="BW590" i="6" s="1"/>
  <c r="BX590" i="6" s="1"/>
  <c r="AK590" i="6"/>
  <c r="BS590" i="6"/>
  <c r="BV590" i="6" s="1"/>
  <c r="BO559" i="6"/>
  <c r="BR559" i="6" s="1"/>
  <c r="AJ559" i="6"/>
  <c r="AK559" i="6"/>
  <c r="BO526" i="6"/>
  <c r="BR526" i="6" s="1"/>
  <c r="BK523" i="6"/>
  <c r="BN523" i="6" s="1"/>
  <c r="AI523" i="6"/>
  <c r="DB756" i="6"/>
  <c r="DC756" i="6" s="1"/>
  <c r="BO591" i="6"/>
  <c r="BR591" i="6" s="1"/>
  <c r="AJ591" i="6"/>
  <c r="AK591" i="6"/>
  <c r="AL550" i="6"/>
  <c r="BK546" i="6"/>
  <c r="BN546" i="6" s="1"/>
  <c r="AL546" i="6"/>
  <c r="BW546" i="6" s="1"/>
  <c r="BX546" i="6" s="1"/>
  <c r="BO543" i="6"/>
  <c r="BR543" i="6" s="1"/>
  <c r="AI540" i="6"/>
  <c r="AL540" i="6" s="1"/>
  <c r="BK540" i="6"/>
  <c r="BN540" i="6" s="1"/>
  <c r="AI536" i="6"/>
  <c r="AL536" i="6" s="1"/>
  <c r="BW536" i="6" s="1"/>
  <c r="BX536" i="6" s="1"/>
  <c r="BK536" i="6"/>
  <c r="BN536" i="6" s="1"/>
  <c r="AJ523" i="6"/>
  <c r="AK523" i="6"/>
  <c r="BO523" i="6"/>
  <c r="BR523" i="6" s="1"/>
  <c r="BK516" i="6"/>
  <c r="BN516" i="6" s="1"/>
  <c r="DB728" i="6"/>
  <c r="DC728" i="6" s="1"/>
  <c r="AK630" i="6"/>
  <c r="AI627" i="6"/>
  <c r="AL627" i="6" s="1"/>
  <c r="BK627" i="6"/>
  <c r="BN627" i="6" s="1"/>
  <c r="AI614" i="6"/>
  <c r="BK614" i="6"/>
  <c r="BN614" i="6" s="1"/>
  <c r="AK609" i="6"/>
  <c r="BO609" i="6"/>
  <c r="BR609" i="6" s="1"/>
  <c r="AJ609" i="6"/>
  <c r="AI586" i="6"/>
  <c r="BK586" i="6"/>
  <c r="BN586" i="6" s="1"/>
  <c r="AK581" i="6"/>
  <c r="AL581" i="6" s="1"/>
  <c r="BO581" i="6"/>
  <c r="BR581" i="6" s="1"/>
  <c r="AK571" i="6"/>
  <c r="AL571" i="6" s="1"/>
  <c r="BW571" i="6" s="1"/>
  <c r="BX571" i="6" s="1"/>
  <c r="AI567" i="6"/>
  <c r="AL567" i="6" s="1"/>
  <c r="AI561" i="6"/>
  <c r="AL561" i="6" s="1"/>
  <c r="BK561" i="6"/>
  <c r="BN561" i="6" s="1"/>
  <c r="BS548" i="6"/>
  <c r="BV548" i="6" s="1"/>
  <c r="AK548" i="6"/>
  <c r="AL548" i="6" s="1"/>
  <c r="AI537" i="6"/>
  <c r="AL537" i="6" s="1"/>
  <c r="BK537" i="6"/>
  <c r="BN537" i="6" s="1"/>
  <c r="AL524" i="6"/>
  <c r="BW524" i="6" s="1"/>
  <c r="BX524" i="6" s="1"/>
  <c r="AI615" i="6"/>
  <c r="AL615" i="6" s="1"/>
  <c r="BK615" i="6"/>
  <c r="BN615" i="6" s="1"/>
  <c r="AI605" i="6"/>
  <c r="AL605" i="6" s="1"/>
  <c r="BW605" i="6" s="1"/>
  <c r="BX605" i="6" s="1"/>
  <c r="BK605" i="6"/>
  <c r="BN605" i="6" s="1"/>
  <c r="AK593" i="6"/>
  <c r="AL593" i="6" s="1"/>
  <c r="BO593" i="6"/>
  <c r="BR593" i="6" s="1"/>
  <c r="BK567" i="6"/>
  <c r="BN567" i="6" s="1"/>
  <c r="AJ563" i="6"/>
  <c r="AL563" i="6" s="1"/>
  <c r="BS563" i="6"/>
  <c r="BV563" i="6" s="1"/>
  <c r="AI557" i="6"/>
  <c r="AL557" i="6" s="1"/>
  <c r="BK557" i="6"/>
  <c r="BN557" i="6" s="1"/>
  <c r="AJ544" i="6"/>
  <c r="AK544" i="6"/>
  <c r="DB663" i="6"/>
  <c r="DC663" i="6" s="1"/>
  <c r="DB704" i="6"/>
  <c r="DC704" i="6" s="1"/>
  <c r="DB673" i="6"/>
  <c r="DC673" i="6" s="1"/>
  <c r="DB666" i="6"/>
  <c r="DC666" i="6" s="1"/>
  <c r="DB659" i="6"/>
  <c r="DC659" i="6" s="1"/>
  <c r="DB654" i="6"/>
  <c r="BO624" i="6"/>
  <c r="BR624" i="6" s="1"/>
  <c r="BO613" i="6"/>
  <c r="BR613" i="6" s="1"/>
  <c r="BO608" i="6"/>
  <c r="BR608" i="6" s="1"/>
  <c r="AJ608" i="6"/>
  <c r="AL608" i="6" s="1"/>
  <c r="BO598" i="6"/>
  <c r="BR598" i="6" s="1"/>
  <c r="AK587" i="6"/>
  <c r="BO585" i="6"/>
  <c r="BR585" i="6" s="1"/>
  <c r="AI564" i="6"/>
  <c r="BO545" i="6"/>
  <c r="BR545" i="6" s="1"/>
  <c r="AJ545" i="6"/>
  <c r="AJ538" i="6"/>
  <c r="AL538" i="6" s="1"/>
  <c r="BW538" i="6" s="1"/>
  <c r="BX538" i="6" s="1"/>
  <c r="AI520" i="6"/>
  <c r="AL520" i="6" s="1"/>
  <c r="BK520" i="6"/>
  <c r="BN520" i="6" s="1"/>
  <c r="DB720" i="6"/>
  <c r="DC720" i="6" s="1"/>
  <c r="DB676" i="6"/>
  <c r="DC676" i="6" s="1"/>
  <c r="AI610" i="6"/>
  <c r="BK610" i="6"/>
  <c r="BN610" i="6" s="1"/>
  <c r="BO601" i="6"/>
  <c r="BR601" i="6" s="1"/>
  <c r="AK601" i="6"/>
  <c r="AL601" i="6" s="1"/>
  <c r="BO566" i="6"/>
  <c r="BR566" i="6" s="1"/>
  <c r="AJ566" i="6"/>
  <c r="AL534" i="6"/>
  <c r="BK534" i="6"/>
  <c r="BN534" i="6" s="1"/>
  <c r="AJ621" i="6"/>
  <c r="AL621" i="6" s="1"/>
  <c r="BW621" i="6" s="1"/>
  <c r="BX621" i="6" s="1"/>
  <c r="AK620" i="6"/>
  <c r="AL620" i="6" s="1"/>
  <c r="AI613" i="6"/>
  <c r="AL613" i="6" s="1"/>
  <c r="BK613" i="6"/>
  <c r="BN613" i="6" s="1"/>
  <c r="AK602" i="6"/>
  <c r="AJ602" i="6"/>
  <c r="AI598" i="6"/>
  <c r="AL598" i="6" s="1"/>
  <c r="BW598" i="6" s="1"/>
  <c r="BX598" i="6" s="1"/>
  <c r="BK598" i="6"/>
  <c r="BN598" i="6" s="1"/>
  <c r="AK588" i="6"/>
  <c r="AI585" i="6"/>
  <c r="BK585" i="6"/>
  <c r="BN585" i="6" s="1"/>
  <c r="AL566" i="6"/>
  <c r="AK546" i="6"/>
  <c r="BO546" i="6"/>
  <c r="BR546" i="6" s="1"/>
  <c r="AI547" i="6"/>
  <c r="BK547" i="6"/>
  <c r="BN547" i="6" s="1"/>
  <c r="BO531" i="6"/>
  <c r="BR531" i="6" s="1"/>
  <c r="AJ531" i="6"/>
  <c r="AK531" i="6"/>
  <c r="AL531" i="6" s="1"/>
  <c r="BW531" i="6" s="1"/>
  <c r="BX531" i="6" s="1"/>
  <c r="DB768" i="6"/>
  <c r="DC768" i="6" s="1"/>
  <c r="DB761" i="6"/>
  <c r="DC761" i="6" s="1"/>
  <c r="AK616" i="6"/>
  <c r="AI596" i="6"/>
  <c r="BK596" i="6"/>
  <c r="BN596" i="6" s="1"/>
  <c r="AK553" i="6"/>
  <c r="AL542" i="6"/>
  <c r="BK542" i="6"/>
  <c r="BN542" i="6" s="1"/>
  <c r="AK535" i="6"/>
  <c r="AJ535" i="6"/>
  <c r="AL535" i="6" s="1"/>
  <c r="BW535" i="6" s="1"/>
  <c r="BX535" i="6" s="1"/>
  <c r="DB686" i="6"/>
  <c r="DC686" i="6" s="1"/>
  <c r="DB679" i="6"/>
  <c r="DC679" i="6" s="1"/>
  <c r="DB762" i="6"/>
  <c r="DC762" i="6" s="1"/>
  <c r="DB747" i="6"/>
  <c r="DC747" i="6" s="1"/>
  <c r="DB702" i="6"/>
  <c r="DC702" i="6" s="1"/>
  <c r="DB664" i="6"/>
  <c r="DC664" i="6" s="1"/>
  <c r="DB716" i="6"/>
  <c r="DC716" i="6" s="1"/>
  <c r="DB713" i="6"/>
  <c r="DC713" i="6" s="1"/>
  <c r="DB689" i="6"/>
  <c r="DC689" i="6" s="1"/>
  <c r="DB669" i="6"/>
  <c r="DC669" i="6" s="1"/>
  <c r="DB763" i="6"/>
  <c r="DC763" i="6" s="1"/>
  <c r="DB760" i="6"/>
  <c r="DC760" i="6" s="1"/>
  <c r="DB757" i="6"/>
  <c r="DC757" i="6" s="1"/>
  <c r="DB752" i="6"/>
  <c r="DC752" i="6" s="1"/>
  <c r="DB750" i="6"/>
  <c r="DC750" i="6" s="1"/>
  <c r="DB662" i="6"/>
  <c r="DC662" i="6" s="1"/>
  <c r="DB660" i="6"/>
  <c r="DC660" i="6" s="1"/>
  <c r="DB655" i="6"/>
  <c r="DC655" i="6" s="1"/>
  <c r="AI624" i="6"/>
  <c r="BK624" i="6"/>
  <c r="BN624" i="6" s="1"/>
  <c r="AK623" i="6"/>
  <c r="AL623" i="6" s="1"/>
  <c r="AI575" i="6"/>
  <c r="AL575" i="6" s="1"/>
  <c r="BW575" i="6" s="1"/>
  <c r="BX575" i="6" s="1"/>
  <c r="BK575" i="6"/>
  <c r="BN575" i="6" s="1"/>
  <c r="AK574" i="6"/>
  <c r="AL574" i="6" s="1"/>
  <c r="BW574" i="6" s="1"/>
  <c r="BX574" i="6" s="1"/>
  <c r="AK532" i="6"/>
  <c r="AY2015" i="6"/>
  <c r="BB2015" i="6" s="1"/>
  <c r="BK2015" i="6" s="1"/>
  <c r="B2137" i="6"/>
  <c r="DB753" i="6"/>
  <c r="DC753" i="6" s="1"/>
  <c r="DB719" i="6"/>
  <c r="DC719" i="6" s="1"/>
  <c r="DB695" i="6"/>
  <c r="DC695" i="6" s="1"/>
  <c r="DB685" i="6"/>
  <c r="DC685" i="6" s="1"/>
  <c r="DB672" i="6"/>
  <c r="DC672" i="6" s="1"/>
  <c r="DB665" i="6"/>
  <c r="DC665" i="6" s="1"/>
  <c r="DB705" i="6"/>
  <c r="DC705" i="6" s="1"/>
  <c r="DB698" i="6"/>
  <c r="DC698" i="6" s="1"/>
  <c r="DB684" i="6"/>
  <c r="DC684" i="6" s="1"/>
  <c r="DB765" i="6"/>
  <c r="DC765" i="6" s="1"/>
  <c r="DB742" i="6"/>
  <c r="DC742" i="6" s="1"/>
  <c r="DB732" i="6"/>
  <c r="DC732" i="6" s="1"/>
  <c r="DB718" i="6"/>
  <c r="DC718" i="6" s="1"/>
  <c r="AK519" i="6"/>
  <c r="BO519" i="6"/>
  <c r="BR519" i="6" s="1"/>
  <c r="DB755" i="6"/>
  <c r="DC755" i="6" s="1"/>
  <c r="DB717" i="6"/>
  <c r="DC717" i="6" s="1"/>
  <c r="DB711" i="6"/>
  <c r="DC711" i="6" s="1"/>
  <c r="DB708" i="6"/>
  <c r="DC708" i="6" s="1"/>
  <c r="DB701" i="6"/>
  <c r="DC701" i="6" s="1"/>
  <c r="DB696" i="6"/>
  <c r="DC696" i="6" s="1"/>
  <c r="DB694" i="6"/>
  <c r="DC694" i="6" s="1"/>
  <c r="CG762" i="6"/>
  <c r="CH762" i="6" s="1"/>
  <c r="CG748" i="6"/>
  <c r="CH748" i="6" s="1"/>
  <c r="CG734" i="6"/>
  <c r="CH734" i="6" s="1"/>
  <c r="CG720" i="6"/>
  <c r="CH720" i="6" s="1"/>
  <c r="CG706" i="6"/>
  <c r="CH706" i="6" s="1"/>
  <c r="CG692" i="6"/>
  <c r="CH692" i="6" s="1"/>
  <c r="CG678" i="6"/>
  <c r="CH678" i="6" s="1"/>
  <c r="CG664" i="6"/>
  <c r="CH664" i="6" s="1"/>
  <c r="DB767" i="6"/>
  <c r="DC767" i="6" s="1"/>
  <c r="DB714" i="6"/>
  <c r="DC714" i="6" s="1"/>
  <c r="DB667" i="6"/>
  <c r="DC667" i="6" s="1"/>
  <c r="AK539" i="6"/>
  <c r="AL539" i="6" s="1"/>
  <c r="BW539" i="6" s="1"/>
  <c r="BX539" i="6" s="1"/>
  <c r="DB706" i="6"/>
  <c r="DC706" i="6" s="1"/>
  <c r="DB692" i="6"/>
  <c r="DC692" i="6" s="1"/>
  <c r="DB670" i="6"/>
  <c r="DC670" i="6" s="1"/>
  <c r="AI526" i="6"/>
  <c r="AL526" i="6" s="1"/>
  <c r="BW526" i="6" s="1"/>
  <c r="BX526" i="6" s="1"/>
  <c r="BK526" i="6"/>
  <c r="BN526" i="6" s="1"/>
  <c r="AK525" i="6"/>
  <c r="B1039" i="6"/>
  <c r="DB766" i="6"/>
  <c r="DC766" i="6" s="1"/>
  <c r="DB764" i="6"/>
  <c r="DC764" i="6" s="1"/>
  <c r="DB744" i="6"/>
  <c r="DC744" i="6" s="1"/>
  <c r="DB741" i="6"/>
  <c r="DC741" i="6" s="1"/>
  <c r="DB731" i="6"/>
  <c r="DC731" i="6" s="1"/>
  <c r="DB721" i="6"/>
  <c r="DC721" i="6" s="1"/>
  <c r="DB703" i="6"/>
  <c r="DC703" i="6" s="1"/>
  <c r="DB697" i="6"/>
  <c r="DC697" i="6" s="1"/>
  <c r="DB740" i="6"/>
  <c r="DC740" i="6" s="1"/>
  <c r="DB737" i="6"/>
  <c r="DC737" i="6" s="1"/>
  <c r="DB727" i="6"/>
  <c r="DC727" i="6" s="1"/>
  <c r="DB700" i="6"/>
  <c r="DC700" i="6" s="1"/>
  <c r="DB734" i="6"/>
  <c r="DC734" i="6" s="1"/>
  <c r="DB707" i="6"/>
  <c r="DC707" i="6" s="1"/>
  <c r="DB671" i="6"/>
  <c r="DC671" i="6" s="1"/>
  <c r="DB743" i="6"/>
  <c r="DC743" i="6" s="1"/>
  <c r="DB726" i="6"/>
  <c r="DC726" i="6" s="1"/>
  <c r="DB723" i="6"/>
  <c r="DC723" i="6" s="1"/>
  <c r="DB656" i="6"/>
  <c r="DC656" i="6" s="1"/>
  <c r="CK130" i="13"/>
  <c r="CL130" i="13" s="1"/>
  <c r="CK102" i="13"/>
  <c r="CL102" i="13" s="1"/>
  <c r="CK74" i="13"/>
  <c r="CL74" i="13" s="1"/>
  <c r="CK69" i="13"/>
  <c r="CL69" i="13" s="1"/>
  <c r="B639" i="6"/>
  <c r="DB754" i="6"/>
  <c r="DC754" i="6" s="1"/>
  <c r="DB751" i="6"/>
  <c r="DC751" i="6" s="1"/>
  <c r="DB725" i="6"/>
  <c r="DC725" i="6" s="1"/>
  <c r="DB722" i="6"/>
  <c r="DC722" i="6" s="1"/>
  <c r="DB693" i="6"/>
  <c r="DC693" i="6" s="1"/>
  <c r="DB690" i="6"/>
  <c r="DC690" i="6" s="1"/>
  <c r="DB687" i="6"/>
  <c r="DC687" i="6" s="1"/>
  <c r="DB658" i="6"/>
  <c r="DC658" i="6" s="1"/>
  <c r="DB712" i="6"/>
  <c r="DC712" i="6" s="1"/>
  <c r="DB709" i="6"/>
  <c r="DC709" i="6" s="1"/>
  <c r="DB683" i="6"/>
  <c r="DC683" i="6" s="1"/>
  <c r="DB680" i="6"/>
  <c r="DC680" i="6" s="1"/>
  <c r="DB657" i="6"/>
  <c r="DC657" i="6" s="1"/>
  <c r="CK113" i="13"/>
  <c r="CL113" i="13" s="1"/>
  <c r="CK99" i="13"/>
  <c r="CL99" i="13" s="1"/>
  <c r="CK85" i="13"/>
  <c r="CL85" i="13" s="1"/>
  <c r="CK71" i="13"/>
  <c r="CL71" i="13" s="1"/>
  <c r="CK136" i="13"/>
  <c r="CL136" i="13" s="1"/>
  <c r="CK108" i="13"/>
  <c r="CL108" i="13" s="1"/>
  <c r="CK80" i="13"/>
  <c r="CL80" i="13" s="1"/>
  <c r="CK66" i="13"/>
  <c r="CL66" i="13" s="1"/>
  <c r="CK52" i="13"/>
  <c r="CL52" i="13" s="1"/>
  <c r="CK55" i="13"/>
  <c r="CL55" i="13" s="1"/>
  <c r="CK41" i="13"/>
  <c r="CL41" i="13" s="1"/>
  <c r="CK115" i="13"/>
  <c r="CL115" i="13" s="1"/>
  <c r="CK101" i="13"/>
  <c r="CL101" i="13" s="1"/>
  <c r="CK87" i="13"/>
  <c r="CL87" i="13" s="1"/>
  <c r="CF771" i="6"/>
  <c r="CK40" i="13"/>
  <c r="CL40" i="13" s="1"/>
  <c r="DA771" i="6"/>
  <c r="BS1051" i="6"/>
  <c r="BO788" i="6"/>
  <c r="AL362" i="6"/>
  <c r="AJ363" i="6" s="1"/>
  <c r="AR243" i="6"/>
  <c r="AQ496" i="6"/>
  <c r="AM362" i="6"/>
  <c r="CK135" i="13"/>
  <c r="CL135" i="13" s="1"/>
  <c r="CK112" i="13"/>
  <c r="CL112" i="13" s="1"/>
  <c r="CK98" i="13"/>
  <c r="CL98" i="13" s="1"/>
  <c r="CK89" i="13"/>
  <c r="CL89" i="13" s="1"/>
  <c r="CK84" i="13"/>
  <c r="CL84" i="13" s="1"/>
  <c r="CK139" i="13"/>
  <c r="CL139" i="13" s="1"/>
  <c r="CK116" i="13"/>
  <c r="CL116" i="13" s="1"/>
  <c r="CK60" i="13"/>
  <c r="CL60" i="13" s="1"/>
  <c r="CK46" i="13"/>
  <c r="CL46" i="13" s="1"/>
  <c r="CK143" i="13"/>
  <c r="CL143" i="13" s="1"/>
  <c r="CK124" i="13"/>
  <c r="CL124" i="13" s="1"/>
  <c r="CK120" i="13"/>
  <c r="CL120" i="13" s="1"/>
  <c r="CK106" i="13"/>
  <c r="CL106" i="13" s="1"/>
  <c r="CK122" i="13"/>
  <c r="CL122" i="13" s="1"/>
  <c r="CK117" i="13"/>
  <c r="CL117" i="13" s="1"/>
  <c r="CK103" i="13"/>
  <c r="CL103" i="13" s="1"/>
  <c r="CK94" i="13"/>
  <c r="CL94" i="13" s="1"/>
  <c r="CK140" i="13"/>
  <c r="CL140" i="13" s="1"/>
  <c r="CK131" i="13"/>
  <c r="CL131" i="13" s="1"/>
  <c r="CK29" i="13"/>
  <c r="CL29" i="13" s="1"/>
  <c r="CK70" i="13"/>
  <c r="CL70" i="13" s="1"/>
  <c r="CK56" i="13"/>
  <c r="CL56" i="13" s="1"/>
  <c r="CK42" i="13"/>
  <c r="CL42" i="13" s="1"/>
  <c r="CK33" i="13"/>
  <c r="CL33" i="13" s="1"/>
  <c r="CK121" i="13"/>
  <c r="CL121" i="13" s="1"/>
  <c r="CK107" i="13"/>
  <c r="CL107" i="13" s="1"/>
  <c r="CK93" i="13"/>
  <c r="CL93" i="13" s="1"/>
  <c r="CK88" i="13"/>
  <c r="CL88" i="13" s="1"/>
  <c r="CK79" i="13"/>
  <c r="CL79" i="13" s="1"/>
  <c r="CK65" i="13"/>
  <c r="CL65" i="13" s="1"/>
  <c r="CK51" i="13"/>
  <c r="CL51" i="13" s="1"/>
  <c r="CK37" i="13"/>
  <c r="CL37" i="13" s="1"/>
  <c r="CK32" i="13"/>
  <c r="CL32" i="13" s="1"/>
  <c r="CK78" i="13"/>
  <c r="CL78" i="13" s="1"/>
  <c r="CK64" i="13"/>
  <c r="CL64" i="13" s="1"/>
  <c r="CK50" i="13"/>
  <c r="CL50" i="13" s="1"/>
  <c r="CK134" i="13"/>
  <c r="CL134" i="13" s="1"/>
  <c r="CK129" i="13"/>
  <c r="CL129" i="13" s="1"/>
  <c r="CK125" i="13"/>
  <c r="CL125" i="13" s="1"/>
  <c r="CK97" i="13"/>
  <c r="CL97" i="13" s="1"/>
  <c r="CK83" i="13"/>
  <c r="CL83" i="13" s="1"/>
  <c r="CK75" i="13"/>
  <c r="CL75" i="13" s="1"/>
  <c r="CK47" i="13"/>
  <c r="CL47" i="13" s="1"/>
  <c r="CK138" i="13"/>
  <c r="CL138" i="13" s="1"/>
  <c r="CK133" i="13"/>
  <c r="CL133" i="13" s="1"/>
  <c r="CK82" i="13"/>
  <c r="CL82" i="13" s="1"/>
  <c r="CJ144" i="13"/>
  <c r="CK76" i="13"/>
  <c r="CL76" i="13" s="1"/>
  <c r="CK67" i="13"/>
  <c r="CL67" i="13" s="1"/>
  <c r="CK57" i="13"/>
  <c r="CL57" i="13" s="1"/>
  <c r="CK53" i="13"/>
  <c r="CL53" i="13" s="1"/>
  <c r="CK43" i="13"/>
  <c r="CL43" i="13" s="1"/>
  <c r="CK61" i="13"/>
  <c r="CL61" i="13" s="1"/>
  <c r="CK38" i="13"/>
  <c r="CL38" i="13" s="1"/>
  <c r="CK25" i="13"/>
  <c r="AQ314" i="5"/>
  <c r="AR314" i="5" s="1"/>
  <c r="AQ322" i="5"/>
  <c r="AR322" i="5" s="1"/>
  <c r="AP317" i="5"/>
  <c r="AQ315" i="5"/>
  <c r="AR315" i="5" s="1"/>
  <c r="AL297" i="5"/>
  <c r="AQ297" i="5" s="1"/>
  <c r="AR297" i="5" s="1"/>
  <c r="AP284" i="5"/>
  <c r="AQ267" i="5"/>
  <c r="AR267" i="5" s="1"/>
  <c r="AL265" i="5"/>
  <c r="AQ265" i="5" s="1"/>
  <c r="AR265" i="5" s="1"/>
  <c r="AL250" i="5"/>
  <c r="AL241" i="5"/>
  <c r="AP309" i="5"/>
  <c r="AL239" i="5"/>
  <c r="AQ239" i="5" s="1"/>
  <c r="AR239" i="5" s="1"/>
  <c r="AP321" i="5"/>
  <c r="AL305" i="5"/>
  <c r="AL301" i="5"/>
  <c r="AQ301" i="5" s="1"/>
  <c r="AR301" i="5" s="1"/>
  <c r="AP288" i="5"/>
  <c r="AL280" i="5"/>
  <c r="AQ280" i="5" s="1"/>
  <c r="AR280" i="5" s="1"/>
  <c r="AL278" i="5"/>
  <c r="AQ278" i="5" s="1"/>
  <c r="AR278" i="5" s="1"/>
  <c r="AP256" i="5"/>
  <c r="AP238" i="5"/>
  <c r="AP236" i="5"/>
  <c r="AQ236" i="5" s="1"/>
  <c r="AR236" i="5" s="1"/>
  <c r="AP234" i="5"/>
  <c r="AL230" i="5"/>
  <c r="AP221" i="5"/>
  <c r="AP210" i="5"/>
  <c r="AL208" i="5"/>
  <c r="AL323" i="5"/>
  <c r="AQ323" i="5" s="1"/>
  <c r="AR323" i="5" s="1"/>
  <c r="AL313" i="5"/>
  <c r="AL309" i="5"/>
  <c r="AQ309" i="5" s="1"/>
  <c r="AR309" i="5" s="1"/>
  <c r="AP292" i="5"/>
  <c r="AP279" i="5"/>
  <c r="AQ279" i="5" s="1"/>
  <c r="AR279" i="5" s="1"/>
  <c r="AP273" i="5"/>
  <c r="AQ273" i="5" s="1"/>
  <c r="AR273" i="5" s="1"/>
  <c r="AP260" i="5"/>
  <c r="AL254" i="5"/>
  <c r="AQ254" i="5" s="1"/>
  <c r="AR254" i="5" s="1"/>
  <c r="AL245" i="5"/>
  <c r="AQ245" i="5" s="1"/>
  <c r="AR245" i="5" s="1"/>
  <c r="AL243" i="5"/>
  <c r="AL232" i="5"/>
  <c r="AP225" i="5"/>
  <c r="AP223" i="5"/>
  <c r="AL221" i="5"/>
  <c r="AQ221" i="5" s="1"/>
  <c r="AR221" i="5" s="1"/>
  <c r="AP212" i="5"/>
  <c r="AL317" i="5"/>
  <c r="AP277" i="5"/>
  <c r="AL269" i="5"/>
  <c r="AL258" i="5"/>
  <c r="AQ258" i="5" s="1"/>
  <c r="AR258" i="5" s="1"/>
  <c r="AL256" i="5"/>
  <c r="AP253" i="5"/>
  <c r="AQ253" i="5" s="1"/>
  <c r="AR253" i="5" s="1"/>
  <c r="AL234" i="5"/>
  <c r="AQ234" i="5" s="1"/>
  <c r="AR234" i="5" s="1"/>
  <c r="AP214" i="5"/>
  <c r="AQ214" i="5" s="1"/>
  <c r="AR214" i="5" s="1"/>
  <c r="AL210" i="5"/>
  <c r="AQ210" i="5" s="1"/>
  <c r="AR210" i="5" s="1"/>
  <c r="AL275" i="5"/>
  <c r="AQ275" i="5" s="1"/>
  <c r="AR275" i="5" s="1"/>
  <c r="AQ299" i="5"/>
  <c r="AR299" i="5" s="1"/>
  <c r="AP313" i="5"/>
  <c r="AP269" i="5"/>
  <c r="AL261" i="5"/>
  <c r="AL213" i="5"/>
  <c r="AQ213" i="5" s="1"/>
  <c r="AR213" i="5" s="1"/>
  <c r="AP308" i="5"/>
  <c r="AL292" i="5"/>
  <c r="AQ292" i="5" s="1"/>
  <c r="AR292" i="5" s="1"/>
  <c r="AP287" i="5"/>
  <c r="AQ287" i="5" s="1"/>
  <c r="AR287" i="5" s="1"/>
  <c r="AP266" i="5"/>
  <c r="AQ266" i="5" s="1"/>
  <c r="AR266" i="5" s="1"/>
  <c r="AL260" i="5"/>
  <c r="AQ260" i="5" s="1"/>
  <c r="AR260" i="5" s="1"/>
  <c r="AP242" i="5"/>
  <c r="AQ242" i="5" s="1"/>
  <c r="AR242" i="5" s="1"/>
  <c r="AL238" i="5"/>
  <c r="AQ238" i="5" s="1"/>
  <c r="AR238" i="5" s="1"/>
  <c r="AL223" i="5"/>
  <c r="AQ223" i="5" s="1"/>
  <c r="AR223" i="5" s="1"/>
  <c r="AP218" i="5"/>
  <c r="AP207" i="5"/>
  <c r="AQ310" i="5"/>
  <c r="AR310" i="5" s="1"/>
  <c r="AQ306" i="5"/>
  <c r="AR306" i="5" s="1"/>
  <c r="AL240" i="5"/>
  <c r="AQ240" i="5" s="1"/>
  <c r="AR240" i="5" s="1"/>
  <c r="AQ216" i="5"/>
  <c r="AR216" i="5" s="1"/>
  <c r="AP209" i="5"/>
  <c r="AP324" i="5"/>
  <c r="AL304" i="5"/>
  <c r="AQ304" i="5" s="1"/>
  <c r="AR304" i="5" s="1"/>
  <c r="AP295" i="5"/>
  <c r="AL277" i="5"/>
  <c r="AL264" i="5"/>
  <c r="AQ264" i="5" s="1"/>
  <c r="AR264" i="5" s="1"/>
  <c r="AL262" i="5"/>
  <c r="AQ262" i="5" s="1"/>
  <c r="AR262" i="5" s="1"/>
  <c r="AP222" i="5"/>
  <c r="AQ222" i="5" s="1"/>
  <c r="AR222" i="5" s="1"/>
  <c r="AL312" i="5"/>
  <c r="AL308" i="5"/>
  <c r="AP285" i="5"/>
  <c r="AQ285" i="5" s="1"/>
  <c r="AR285" i="5" s="1"/>
  <c r="AQ283" i="5"/>
  <c r="AR283" i="5" s="1"/>
  <c r="AL281" i="5"/>
  <c r="AQ281" i="5" s="1"/>
  <c r="AR281" i="5" s="1"/>
  <c r="AP272" i="5"/>
  <c r="AQ272" i="5" s="1"/>
  <c r="AR272" i="5" s="1"/>
  <c r="AP257" i="5"/>
  <c r="AQ257" i="5" s="1"/>
  <c r="AR257" i="5" s="1"/>
  <c r="AP246" i="5"/>
  <c r="AP237" i="5"/>
  <c r="AQ237" i="5" s="1"/>
  <c r="AR237" i="5" s="1"/>
  <c r="AP235" i="5"/>
  <c r="AQ235" i="5" s="1"/>
  <c r="AR235" i="5" s="1"/>
  <c r="AL218" i="5"/>
  <c r="AQ218" i="5" s="1"/>
  <c r="AR218" i="5" s="1"/>
  <c r="AL207" i="5"/>
  <c r="AQ207" i="5" s="1"/>
  <c r="AQ307" i="5"/>
  <c r="AR307" i="5" s="1"/>
  <c r="AP282" i="5"/>
  <c r="AQ282" i="5" s="1"/>
  <c r="AR282" i="5" s="1"/>
  <c r="AL226" i="5"/>
  <c r="AQ226" i="5" s="1"/>
  <c r="AR226" i="5" s="1"/>
  <c r="AP311" i="5"/>
  <c r="AQ311" i="5" s="1"/>
  <c r="AR311" i="5" s="1"/>
  <c r="AP289" i="5"/>
  <c r="AQ289" i="5" s="1"/>
  <c r="AR289" i="5" s="1"/>
  <c r="AP274" i="5"/>
  <c r="AP261" i="5"/>
  <c r="AL293" i="5"/>
  <c r="AL320" i="5"/>
  <c r="AP293" i="5"/>
  <c r="AL291" i="5"/>
  <c r="AQ291" i="5" s="1"/>
  <c r="AR291" i="5" s="1"/>
  <c r="AP276" i="5"/>
  <c r="AL259" i="5"/>
  <c r="AQ259" i="5" s="1"/>
  <c r="AR259" i="5" s="1"/>
  <c r="AP241" i="5"/>
  <c r="AQ241" i="5" s="1"/>
  <c r="AR241" i="5" s="1"/>
  <c r="AL233" i="5"/>
  <c r="AQ233" i="5" s="1"/>
  <c r="AR233" i="5" s="1"/>
  <c r="AP319" i="5"/>
  <c r="AQ319" i="5" s="1"/>
  <c r="AR319" i="5" s="1"/>
  <c r="AP252" i="5"/>
  <c r="AQ252" i="5" s="1"/>
  <c r="AR252" i="5" s="1"/>
  <c r="AL246" i="5"/>
  <c r="AP232" i="5"/>
  <c r="AP230" i="5"/>
  <c r="AP217" i="5"/>
  <c r="AP208" i="5"/>
  <c r="AL402" i="8"/>
  <c r="AL412" i="8"/>
  <c r="AL396" i="8"/>
  <c r="AL393" i="8"/>
  <c r="AL337" i="8"/>
  <c r="AL329" i="8"/>
  <c r="AL427" i="8"/>
  <c r="AL428" i="8"/>
  <c r="AL415" i="8"/>
  <c r="AL338" i="8"/>
  <c r="AL401" i="8"/>
  <c r="AL388" i="8"/>
  <c r="AL377" i="8"/>
  <c r="AL372" i="8"/>
  <c r="AL361" i="8"/>
  <c r="AL356" i="8"/>
  <c r="AL348" i="8"/>
  <c r="AL332" i="8"/>
  <c r="AL392" i="8"/>
  <c r="AL376" i="8"/>
  <c r="AL347" i="8"/>
  <c r="AL321" i="8"/>
  <c r="AL425" i="8"/>
  <c r="AL420" i="8"/>
  <c r="AL407" i="8"/>
  <c r="AL399" i="8"/>
  <c r="AL365" i="8"/>
  <c r="AL357" i="8"/>
  <c r="AL349" i="8"/>
  <c r="AL344" i="8"/>
  <c r="AL336" i="8"/>
  <c r="AL331" i="8"/>
  <c r="AL417" i="8"/>
  <c r="AL409" i="8"/>
  <c r="AL404" i="8"/>
  <c r="AL370" i="8"/>
  <c r="AL362" i="8"/>
  <c r="AL354" i="8"/>
  <c r="AL333" i="8"/>
  <c r="AL398" i="8"/>
  <c r="AL380" i="8"/>
  <c r="AL364" i="8"/>
  <c r="AL419" i="8"/>
  <c r="AL411" i="8"/>
  <c r="AL385" i="8"/>
  <c r="AL382" i="8"/>
  <c r="AL369" i="8"/>
  <c r="AL353" i="8"/>
  <c r="AL345" i="8"/>
  <c r="AL340" i="8"/>
  <c r="AL429" i="8"/>
  <c r="AL421" i="8"/>
  <c r="AL413" i="8"/>
  <c r="AL408" i="8"/>
  <c r="AL400" i="8"/>
  <c r="AL395" i="8"/>
  <c r="AL410" i="8"/>
  <c r="AL397" i="8"/>
  <c r="AL363" i="8"/>
  <c r="AL355" i="8"/>
  <c r="AL324" i="8"/>
  <c r="AL405" i="8"/>
  <c r="AL403" i="8"/>
  <c r="AL391" i="8"/>
  <c r="AL384" i="8"/>
  <c r="AL374" i="8"/>
  <c r="AL346" i="8"/>
  <c r="AL341" i="8"/>
  <c r="AL339" i="8"/>
  <c r="AL327" i="8"/>
  <c r="AL320" i="8"/>
  <c r="AL426" i="8"/>
  <c r="AL424" i="8"/>
  <c r="AL414" i="8"/>
  <c r="AL386" i="8"/>
  <c r="AL381" i="8"/>
  <c r="AL379" i="8"/>
  <c r="AL367" i="8"/>
  <c r="AL360" i="8"/>
  <c r="AL350" i="8"/>
  <c r="AL322" i="8"/>
  <c r="AL317" i="8"/>
  <c r="AL315" i="8"/>
  <c r="AL390" i="8"/>
  <c r="AL326" i="8"/>
  <c r="AL366" i="8"/>
  <c r="AL423" i="8"/>
  <c r="AL418" i="8"/>
  <c r="AL416" i="8"/>
  <c r="AM416" i="8" s="1"/>
  <c r="AL406" i="8"/>
  <c r="AL378" i="8"/>
  <c r="AL373" i="8"/>
  <c r="AL371" i="8"/>
  <c r="AL359" i="8"/>
  <c r="AL352" i="8"/>
  <c r="AL342" i="8"/>
  <c r="AL422" i="8"/>
  <c r="AL394" i="8"/>
  <c r="AL389" i="8"/>
  <c r="AL387" i="8"/>
  <c r="AL375" i="8"/>
  <c r="AL368" i="8"/>
  <c r="AL358" i="8"/>
  <c r="AL330" i="8"/>
  <c r="AL325" i="8"/>
  <c r="AL323" i="8"/>
  <c r="B187" i="5"/>
  <c r="AX161" i="5"/>
  <c r="AQ42" i="5"/>
  <c r="AP161" i="5"/>
  <c r="CA771" i="6"/>
  <c r="BT788" i="6"/>
  <c r="BS908" i="6"/>
  <c r="BX1051" i="6"/>
  <c r="BW1171" i="6"/>
  <c r="BO1956" i="6"/>
  <c r="BP1836" i="6"/>
  <c r="AL284" i="5"/>
  <c r="AQ274" i="5"/>
  <c r="AR274" i="5" s="1"/>
  <c r="AQ263" i="5"/>
  <c r="AR263" i="5" s="1"/>
  <c r="EH30" i="15"/>
  <c r="EI30" i="15" s="1"/>
  <c r="EJ30" i="15" s="1"/>
  <c r="AQ305" i="5"/>
  <c r="AR305" i="5" s="1"/>
  <c r="AQ256" i="5"/>
  <c r="AR256" i="5" s="1"/>
  <c r="AQ313" i="5"/>
  <c r="AR313" i="5" s="1"/>
  <c r="AQ295" i="5"/>
  <c r="AR295" i="5" s="1"/>
  <c r="AL268" i="5"/>
  <c r="AQ268" i="5" s="1"/>
  <c r="AR268" i="5" s="1"/>
  <c r="AQ228" i="5"/>
  <c r="AR228" i="5" s="1"/>
  <c r="AQ212" i="5"/>
  <c r="AR212" i="5" s="1"/>
  <c r="AL161" i="5"/>
  <c r="AQ321" i="5"/>
  <c r="AR321" i="5" s="1"/>
  <c r="AQ303" i="5"/>
  <c r="AR303" i="5" s="1"/>
  <c r="AQ302" i="5"/>
  <c r="AR302" i="5" s="1"/>
  <c r="AL300" i="5"/>
  <c r="AQ300" i="5" s="1"/>
  <c r="AR300" i="5" s="1"/>
  <c r="AP296" i="5"/>
  <c r="AQ296" i="5" s="1"/>
  <c r="AR296" i="5" s="1"/>
  <c r="AQ286" i="5"/>
  <c r="AR286" i="5" s="1"/>
  <c r="AQ271" i="5"/>
  <c r="AR271" i="5" s="1"/>
  <c r="AP249" i="5"/>
  <c r="AQ249" i="5" s="1"/>
  <c r="AR249" i="5" s="1"/>
  <c r="AP244" i="5"/>
  <c r="AQ244" i="5" s="1"/>
  <c r="AR244" i="5" s="1"/>
  <c r="AM161" i="5"/>
  <c r="AQ318" i="5"/>
  <c r="AR318" i="5" s="1"/>
  <c r="AL316" i="5"/>
  <c r="AQ316" i="5" s="1"/>
  <c r="AR316" i="5" s="1"/>
  <c r="AP312" i="5"/>
  <c r="AQ312" i="5" s="1"/>
  <c r="AR312" i="5" s="1"/>
  <c r="AQ288" i="5"/>
  <c r="AR288" i="5" s="1"/>
  <c r="AL276" i="5"/>
  <c r="AQ276" i="5" s="1"/>
  <c r="AR276" i="5" s="1"/>
  <c r="AQ270" i="5"/>
  <c r="AR270" i="5" s="1"/>
  <c r="AP255" i="5"/>
  <c r="AP250" i="5"/>
  <c r="CA144" i="13"/>
  <c r="AL324" i="5"/>
  <c r="AP320" i="5"/>
  <c r="AQ220" i="5"/>
  <c r="AR220" i="5" s="1"/>
  <c r="AP245" i="5"/>
  <c r="AP243" i="5"/>
  <c r="AL217" i="5"/>
  <c r="AP251" i="5"/>
  <c r="AQ251" i="5" s="1"/>
  <c r="AR251" i="5" s="1"/>
  <c r="AL225" i="5"/>
  <c r="AL215" i="5"/>
  <c r="AQ215" i="5" s="1"/>
  <c r="AR215" i="5" s="1"/>
  <c r="AL255" i="5"/>
  <c r="AL231" i="5"/>
  <c r="AQ231" i="5" s="1"/>
  <c r="AR231" i="5" s="1"/>
  <c r="AP211" i="5"/>
  <c r="AL247" i="5"/>
  <c r="AQ247" i="5" s="1"/>
  <c r="AR247" i="5" s="1"/>
  <c r="AP219" i="5"/>
  <c r="AQ219" i="5" s="1"/>
  <c r="AR219" i="5" s="1"/>
  <c r="AL209" i="5"/>
  <c r="EH42" i="15"/>
  <c r="EI42" i="15" s="1"/>
  <c r="EJ42" i="15" s="1"/>
  <c r="EH31" i="15"/>
  <c r="EI31" i="15" s="1"/>
  <c r="EJ31" i="15" s="1"/>
  <c r="EB120" i="14"/>
  <c r="EC120" i="14" s="1"/>
  <c r="ED120" i="14" s="1"/>
  <c r="EB96" i="14"/>
  <c r="EC96" i="14" s="1"/>
  <c r="ED96" i="14" s="1"/>
  <c r="EB72" i="14"/>
  <c r="EC72" i="14" s="1"/>
  <c r="ED72" i="14" s="1"/>
  <c r="EB56" i="14"/>
  <c r="EC56" i="14" s="1"/>
  <c r="ED56" i="14" s="1"/>
  <c r="EB32" i="14"/>
  <c r="EC32" i="14" s="1"/>
  <c r="ED32" i="14" s="1"/>
  <c r="EH40" i="15"/>
  <c r="EI40" i="15" s="1"/>
  <c r="EJ40" i="15" s="1"/>
  <c r="EB160" i="14"/>
  <c r="EC160" i="14" s="1"/>
  <c r="ED160" i="14" s="1"/>
  <c r="EB151" i="14"/>
  <c r="EC151" i="14" s="1"/>
  <c r="ED151" i="14" s="1"/>
  <c r="EB102" i="14"/>
  <c r="EC102" i="14" s="1"/>
  <c r="ED102" i="14" s="1"/>
  <c r="EB78" i="14"/>
  <c r="EC78" i="14" s="1"/>
  <c r="ED78" i="14" s="1"/>
  <c r="EB62" i="14"/>
  <c r="EC62" i="14" s="1"/>
  <c r="ED62" i="14" s="1"/>
  <c r="EB38" i="14"/>
  <c r="EC38" i="14" s="1"/>
  <c r="ED38" i="14" s="1"/>
  <c r="EB166" i="14"/>
  <c r="EC166" i="14" s="1"/>
  <c r="ED166" i="14" s="1"/>
  <c r="EB126" i="14"/>
  <c r="EC126" i="14" s="1"/>
  <c r="ED126" i="14" s="1"/>
  <c r="EB93" i="14"/>
  <c r="EC93" i="14" s="1"/>
  <c r="ED93" i="14" s="1"/>
  <c r="EB29" i="14"/>
  <c r="EC29" i="14" s="1"/>
  <c r="ED29" i="14" s="1"/>
  <c r="EB157" i="14"/>
  <c r="EC157" i="14" s="1"/>
  <c r="ED157" i="14" s="1"/>
  <c r="EB108" i="14"/>
  <c r="EC108" i="14" s="1"/>
  <c r="ED108" i="14" s="1"/>
  <c r="EB68" i="14"/>
  <c r="EC68" i="14" s="1"/>
  <c r="ED68" i="14" s="1"/>
  <c r="EB44" i="14"/>
  <c r="EC44" i="14" s="1"/>
  <c r="ED44" i="14" s="1"/>
  <c r="AL175" i="6"/>
  <c r="AM56" i="6" s="1"/>
  <c r="EB124" i="14"/>
  <c r="EC124" i="14" s="1"/>
  <c r="ED124" i="14" s="1"/>
  <c r="EB86" i="14"/>
  <c r="EC86" i="14" s="1"/>
  <c r="ED86" i="14" s="1"/>
  <c r="EB64" i="14"/>
  <c r="EC64" i="14" s="1"/>
  <c r="ED64" i="14" s="1"/>
  <c r="EB36" i="14"/>
  <c r="EC36" i="14" s="1"/>
  <c r="ED36" i="14" s="1"/>
  <c r="EF126" i="14"/>
  <c r="EG126" i="14" s="1"/>
  <c r="EH126" i="14" s="1"/>
  <c r="EB158" i="14"/>
  <c r="EC158" i="14" s="1"/>
  <c r="ED158" i="14" s="1"/>
  <c r="EB125" i="14"/>
  <c r="EC125" i="14" s="1"/>
  <c r="ED125" i="14" s="1"/>
  <c r="EB48" i="14"/>
  <c r="EC48" i="14" s="1"/>
  <c r="ED48" i="14" s="1"/>
  <c r="EB101" i="14"/>
  <c r="EC101" i="14" s="1"/>
  <c r="ED101" i="14" s="1"/>
  <c r="EF78" i="14"/>
  <c r="EG78" i="14" s="1"/>
  <c r="EH78" i="14" s="1"/>
  <c r="EB30" i="14"/>
  <c r="EC30" i="14" s="1"/>
  <c r="ED30" i="14" s="1"/>
  <c r="EF44" i="14"/>
  <c r="EG44" i="14" s="1"/>
  <c r="EH44" i="14" s="1"/>
  <c r="EB148" i="14"/>
  <c r="EC148" i="14" s="1"/>
  <c r="ED148" i="14" s="1"/>
  <c r="EF38" i="14"/>
  <c r="EG38" i="14" s="1"/>
  <c r="EH38" i="14" s="1"/>
  <c r="EF151" i="14"/>
  <c r="EG151" i="14" s="1"/>
  <c r="EH151" i="14" s="1"/>
  <c r="EF169" i="14"/>
  <c r="EG169" i="14" s="1"/>
  <c r="EH169" i="14" s="1"/>
  <c r="EB169" i="14"/>
  <c r="EC169" i="14" s="1"/>
  <c r="ED169" i="14" s="1"/>
  <c r="EF112" i="14"/>
  <c r="EG112" i="14" s="1"/>
  <c r="EH112" i="14" s="1"/>
  <c r="EB112" i="14"/>
  <c r="EC112" i="14" s="1"/>
  <c r="ED112" i="14" s="1"/>
  <c r="EF160" i="14"/>
  <c r="EG160" i="14" s="1"/>
  <c r="EH160" i="14" s="1"/>
  <c r="EB136" i="14"/>
  <c r="EC136" i="14" s="1"/>
  <c r="ED136" i="14" s="1"/>
  <c r="EF136" i="14"/>
  <c r="EG136" i="14" s="1"/>
  <c r="EH136" i="14" s="1"/>
  <c r="EF111" i="14"/>
  <c r="EG111" i="14" s="1"/>
  <c r="EH111" i="14" s="1"/>
  <c r="EB111" i="14"/>
  <c r="EC111" i="14" s="1"/>
  <c r="ED111" i="14" s="1"/>
  <c r="EF87" i="14"/>
  <c r="EG87" i="14" s="1"/>
  <c r="EH87" i="14" s="1"/>
  <c r="EB87" i="14"/>
  <c r="EC87" i="14" s="1"/>
  <c r="ED87" i="14" s="1"/>
  <c r="EF63" i="14"/>
  <c r="EG63" i="14" s="1"/>
  <c r="EH63" i="14" s="1"/>
  <c r="EB63" i="14"/>
  <c r="EC63" i="14" s="1"/>
  <c r="ED63" i="14" s="1"/>
  <c r="EB47" i="14"/>
  <c r="EC47" i="14" s="1"/>
  <c r="ED47" i="14" s="1"/>
  <c r="EB118" i="14"/>
  <c r="EC118" i="14" s="1"/>
  <c r="ED118" i="14" s="1"/>
  <c r="EB91" i="14"/>
  <c r="EC91" i="14" s="1"/>
  <c r="ED91" i="14" s="1"/>
  <c r="EF157" i="14"/>
  <c r="EG157" i="14" s="1"/>
  <c r="EH157" i="14" s="1"/>
  <c r="EF29" i="14"/>
  <c r="EG29" i="14" s="1"/>
  <c r="EH29" i="14" s="1"/>
  <c r="EB77" i="14"/>
  <c r="EC77" i="14" s="1"/>
  <c r="ED77" i="14" s="1"/>
  <c r="EB127" i="14"/>
  <c r="EC127" i="14" s="1"/>
  <c r="ED127" i="14" s="1"/>
  <c r="EB61" i="14"/>
  <c r="EC61" i="14" s="1"/>
  <c r="ED61" i="14" s="1"/>
  <c r="EB100" i="14"/>
  <c r="EC100" i="14" s="1"/>
  <c r="ED100" i="14" s="1"/>
  <c r="EB142" i="14"/>
  <c r="EC142" i="14" s="1"/>
  <c r="ED142" i="14" s="1"/>
  <c r="EF68" i="14"/>
  <c r="EG68" i="14" s="1"/>
  <c r="EH68" i="14" s="1"/>
  <c r="EB165" i="14"/>
  <c r="EC165" i="14" s="1"/>
  <c r="ED165" i="14" s="1"/>
  <c r="EB84" i="14"/>
  <c r="EC84" i="14" s="1"/>
  <c r="ED84" i="14" s="1"/>
  <c r="EF62" i="14"/>
  <c r="EG62" i="14" s="1"/>
  <c r="EH62" i="14" s="1"/>
  <c r="EB37" i="14"/>
  <c r="EC37" i="14" s="1"/>
  <c r="ED37" i="14" s="1"/>
  <c r="EB60" i="14"/>
  <c r="EC60" i="14" s="1"/>
  <c r="ED60" i="14" s="1"/>
  <c r="EB105" i="14"/>
  <c r="EC105" i="14" s="1"/>
  <c r="ED105" i="14" s="1"/>
  <c r="EF102" i="14"/>
  <c r="EG102" i="14" s="1"/>
  <c r="EH102" i="14" s="1"/>
  <c r="EB141" i="14"/>
  <c r="EC141" i="14" s="1"/>
  <c r="ED141" i="14" s="1"/>
  <c r="EF166" i="14"/>
  <c r="EG166" i="14" s="1"/>
  <c r="EH166" i="14" s="1"/>
  <c r="EF93" i="14"/>
  <c r="EG93" i="14" s="1"/>
  <c r="EH93" i="14" s="1"/>
  <c r="AH375" i="10"/>
  <c r="AJ375" i="10"/>
  <c r="AK226" i="10" s="1"/>
  <c r="AM375" i="10"/>
  <c r="EB172" i="14"/>
  <c r="EC172" i="14" s="1"/>
  <c r="ED172" i="14" s="1"/>
  <c r="EF172" i="14"/>
  <c r="EG172" i="14" s="1"/>
  <c r="EH172" i="14" s="1"/>
  <c r="EF164" i="14"/>
  <c r="EG164" i="14" s="1"/>
  <c r="EH164" i="14" s="1"/>
  <c r="EB164" i="14"/>
  <c r="EC164" i="14" s="1"/>
  <c r="ED164" i="14" s="1"/>
  <c r="EF156" i="14"/>
  <c r="EG156" i="14" s="1"/>
  <c r="EH156" i="14" s="1"/>
  <c r="EB156" i="14"/>
  <c r="EC156" i="14" s="1"/>
  <c r="ED156" i="14" s="1"/>
  <c r="EF140" i="14"/>
  <c r="EG140" i="14" s="1"/>
  <c r="EH140" i="14" s="1"/>
  <c r="EB140" i="14"/>
  <c r="EC140" i="14" s="1"/>
  <c r="ED140" i="14" s="1"/>
  <c r="EB132" i="14"/>
  <c r="EC132" i="14" s="1"/>
  <c r="ED132" i="14" s="1"/>
  <c r="EF132" i="14"/>
  <c r="EG132" i="14" s="1"/>
  <c r="EH132" i="14" s="1"/>
  <c r="EF123" i="14"/>
  <c r="EG123" i="14" s="1"/>
  <c r="EH123" i="14" s="1"/>
  <c r="EB123" i="14"/>
  <c r="EC123" i="14" s="1"/>
  <c r="ED123" i="14" s="1"/>
  <c r="EF115" i="14"/>
  <c r="EG115" i="14" s="1"/>
  <c r="EH115" i="14" s="1"/>
  <c r="EB115" i="14"/>
  <c r="EC115" i="14" s="1"/>
  <c r="ED115" i="14" s="1"/>
  <c r="EF107" i="14"/>
  <c r="EG107" i="14" s="1"/>
  <c r="EH107" i="14" s="1"/>
  <c r="EB107" i="14"/>
  <c r="EC107" i="14" s="1"/>
  <c r="ED107" i="14" s="1"/>
  <c r="EB99" i="14"/>
  <c r="EC99" i="14" s="1"/>
  <c r="ED99" i="14" s="1"/>
  <c r="EF99" i="14"/>
  <c r="EG99" i="14" s="1"/>
  <c r="EH99" i="14" s="1"/>
  <c r="EF83" i="14"/>
  <c r="EG83" i="14" s="1"/>
  <c r="EH83" i="14" s="1"/>
  <c r="EB83" i="14"/>
  <c r="EC83" i="14" s="1"/>
  <c r="ED83" i="14" s="1"/>
  <c r="EF75" i="14"/>
  <c r="EG75" i="14" s="1"/>
  <c r="EH75" i="14" s="1"/>
  <c r="EB75" i="14"/>
  <c r="EC75" i="14" s="1"/>
  <c r="ED75" i="14" s="1"/>
  <c r="EF67" i="14"/>
  <c r="EG67" i="14" s="1"/>
  <c r="EH67" i="14" s="1"/>
  <c r="EB67" i="14"/>
  <c r="EC67" i="14" s="1"/>
  <c r="ED67" i="14" s="1"/>
  <c r="EF59" i="14"/>
  <c r="EG59" i="14" s="1"/>
  <c r="EH59" i="14" s="1"/>
  <c r="EB59" i="14"/>
  <c r="EC59" i="14" s="1"/>
  <c r="ED59" i="14" s="1"/>
  <c r="EF51" i="14"/>
  <c r="EG51" i="14" s="1"/>
  <c r="EH51" i="14" s="1"/>
  <c r="EB51" i="14"/>
  <c r="EC51" i="14" s="1"/>
  <c r="ED51" i="14" s="1"/>
  <c r="EF43" i="14"/>
  <c r="EG43" i="14" s="1"/>
  <c r="EH43" i="14" s="1"/>
  <c r="EB43" i="14"/>
  <c r="EC43" i="14" s="1"/>
  <c r="ED43" i="14" s="1"/>
  <c r="EB35" i="14"/>
  <c r="EC35" i="14" s="1"/>
  <c r="ED35" i="14" s="1"/>
  <c r="EF35" i="14"/>
  <c r="EG35" i="14" s="1"/>
  <c r="EH35" i="14" s="1"/>
  <c r="EF27" i="14"/>
  <c r="EG27" i="14" s="1"/>
  <c r="EH27" i="14" s="1"/>
  <c r="EB27" i="14"/>
  <c r="EC27" i="14" s="1"/>
  <c r="ED27" i="14" s="1"/>
  <c r="EF171" i="14"/>
  <c r="EG171" i="14" s="1"/>
  <c r="EH171" i="14" s="1"/>
  <c r="EB171" i="14"/>
  <c r="EC171" i="14" s="1"/>
  <c r="ED171" i="14" s="1"/>
  <c r="EB163" i="14"/>
  <c r="EC163" i="14" s="1"/>
  <c r="ED163" i="14" s="1"/>
  <c r="EF163" i="14"/>
  <c r="EG163" i="14" s="1"/>
  <c r="EH163" i="14" s="1"/>
  <c r="EF147" i="14"/>
  <c r="EG147" i="14" s="1"/>
  <c r="EH147" i="14" s="1"/>
  <c r="EB147" i="14"/>
  <c r="EC147" i="14" s="1"/>
  <c r="ED147" i="14" s="1"/>
  <c r="EF131" i="14"/>
  <c r="EG131" i="14" s="1"/>
  <c r="EH131" i="14" s="1"/>
  <c r="EB131" i="14"/>
  <c r="EC131" i="14" s="1"/>
  <c r="ED131" i="14" s="1"/>
  <c r="EF122" i="14"/>
  <c r="EG122" i="14" s="1"/>
  <c r="EH122" i="14" s="1"/>
  <c r="EB122" i="14"/>
  <c r="EC122" i="14" s="1"/>
  <c r="ED122" i="14" s="1"/>
  <c r="EB114" i="14"/>
  <c r="EC114" i="14" s="1"/>
  <c r="ED114" i="14" s="1"/>
  <c r="EF114" i="14"/>
  <c r="EG114" i="14" s="1"/>
  <c r="EH114" i="14" s="1"/>
  <c r="EB106" i="14"/>
  <c r="EC106" i="14" s="1"/>
  <c r="ED106" i="14" s="1"/>
  <c r="EF106" i="14"/>
  <c r="EG106" i="14" s="1"/>
  <c r="EH106" i="14" s="1"/>
  <c r="EB90" i="14"/>
  <c r="EC90" i="14" s="1"/>
  <c r="ED90" i="14" s="1"/>
  <c r="EF90" i="14"/>
  <c r="EG90" i="14" s="1"/>
  <c r="EH90" i="14" s="1"/>
  <c r="EF82" i="14"/>
  <c r="EG82" i="14" s="1"/>
  <c r="EH82" i="14" s="1"/>
  <c r="EB82" i="14"/>
  <c r="EC82" i="14" s="1"/>
  <c r="ED82" i="14" s="1"/>
  <c r="EF74" i="14"/>
  <c r="EG74" i="14" s="1"/>
  <c r="EH74" i="14" s="1"/>
  <c r="EB74" i="14"/>
  <c r="EC74" i="14" s="1"/>
  <c r="ED74" i="14" s="1"/>
  <c r="EB66" i="14"/>
  <c r="EC66" i="14" s="1"/>
  <c r="ED66" i="14" s="1"/>
  <c r="EF66" i="14"/>
  <c r="EG66" i="14" s="1"/>
  <c r="EH66" i="14" s="1"/>
  <c r="EF58" i="14"/>
  <c r="EG58" i="14" s="1"/>
  <c r="EH58" i="14" s="1"/>
  <c r="EB58" i="14"/>
  <c r="EC58" i="14" s="1"/>
  <c r="ED58" i="14" s="1"/>
  <c r="EB50" i="14"/>
  <c r="EC50" i="14" s="1"/>
  <c r="ED50" i="14" s="1"/>
  <c r="EF50" i="14"/>
  <c r="EG50" i="14" s="1"/>
  <c r="EH50" i="14" s="1"/>
  <c r="EB42" i="14"/>
  <c r="EC42" i="14" s="1"/>
  <c r="ED42" i="14" s="1"/>
  <c r="EF42" i="14"/>
  <c r="EG42" i="14" s="1"/>
  <c r="EH42" i="14" s="1"/>
  <c r="EF34" i="14"/>
  <c r="EG34" i="14" s="1"/>
  <c r="EH34" i="14" s="1"/>
  <c r="EB34" i="14"/>
  <c r="EC34" i="14" s="1"/>
  <c r="ED34" i="14" s="1"/>
  <c r="EB26" i="14"/>
  <c r="EC26" i="14" s="1"/>
  <c r="ED26" i="14" s="1"/>
  <c r="EF26" i="14"/>
  <c r="EG26" i="14" s="1"/>
  <c r="EH26" i="14" s="1"/>
  <c r="EB155" i="14"/>
  <c r="EC155" i="14" s="1"/>
  <c r="ED155" i="14" s="1"/>
  <c r="EB139" i="14"/>
  <c r="EC139" i="14" s="1"/>
  <c r="ED139" i="14" s="1"/>
  <c r="EB98" i="14"/>
  <c r="EC98" i="14" s="1"/>
  <c r="ED98" i="14" s="1"/>
  <c r="EF170" i="14"/>
  <c r="EG170" i="14" s="1"/>
  <c r="EH170" i="14" s="1"/>
  <c r="EB170" i="14"/>
  <c r="EC170" i="14" s="1"/>
  <c r="ED170" i="14" s="1"/>
  <c r="EF162" i="14"/>
  <c r="EG162" i="14" s="1"/>
  <c r="EH162" i="14" s="1"/>
  <c r="EB162" i="14"/>
  <c r="EC162" i="14" s="1"/>
  <c r="ED162" i="14" s="1"/>
  <c r="EB154" i="14"/>
  <c r="EC154" i="14" s="1"/>
  <c r="ED154" i="14" s="1"/>
  <c r="EF154" i="14"/>
  <c r="EG154" i="14" s="1"/>
  <c r="EH154" i="14" s="1"/>
  <c r="EF138" i="14"/>
  <c r="EG138" i="14" s="1"/>
  <c r="EH138" i="14" s="1"/>
  <c r="EB138" i="14"/>
  <c r="EC138" i="14" s="1"/>
  <c r="ED138" i="14" s="1"/>
  <c r="EB130" i="14"/>
  <c r="EC130" i="14" s="1"/>
  <c r="ED130" i="14" s="1"/>
  <c r="EF130" i="14"/>
  <c r="EG130" i="14" s="1"/>
  <c r="EH130" i="14" s="1"/>
  <c r="EF121" i="14"/>
  <c r="EG121" i="14" s="1"/>
  <c r="EH121" i="14" s="1"/>
  <c r="EB121" i="14"/>
  <c r="EC121" i="14" s="1"/>
  <c r="ED121" i="14" s="1"/>
  <c r="EB113" i="14"/>
  <c r="EC113" i="14" s="1"/>
  <c r="ED113" i="14" s="1"/>
  <c r="EF113" i="14"/>
  <c r="EG113" i="14" s="1"/>
  <c r="EH113" i="14" s="1"/>
  <c r="EF97" i="14"/>
  <c r="EG97" i="14" s="1"/>
  <c r="EH97" i="14" s="1"/>
  <c r="EB97" i="14"/>
  <c r="EC97" i="14" s="1"/>
  <c r="ED97" i="14" s="1"/>
  <c r="EB89" i="14"/>
  <c r="EC89" i="14" s="1"/>
  <c r="ED89" i="14" s="1"/>
  <c r="EF89" i="14"/>
  <c r="EG89" i="14" s="1"/>
  <c r="EH89" i="14" s="1"/>
  <c r="EF81" i="14"/>
  <c r="EG81" i="14" s="1"/>
  <c r="EH81" i="14" s="1"/>
  <c r="EB81" i="14"/>
  <c r="EC81" i="14" s="1"/>
  <c r="ED81" i="14" s="1"/>
  <c r="EF73" i="14"/>
  <c r="EG73" i="14" s="1"/>
  <c r="EH73" i="14" s="1"/>
  <c r="EB73" i="14"/>
  <c r="EC73" i="14" s="1"/>
  <c r="ED73" i="14" s="1"/>
  <c r="EF65" i="14"/>
  <c r="EG65" i="14" s="1"/>
  <c r="EH65" i="14" s="1"/>
  <c r="EB65" i="14"/>
  <c r="EC65" i="14" s="1"/>
  <c r="ED65" i="14" s="1"/>
  <c r="EF57" i="14"/>
  <c r="EG57" i="14" s="1"/>
  <c r="EH57" i="14" s="1"/>
  <c r="EB57" i="14"/>
  <c r="EC57" i="14" s="1"/>
  <c r="ED57" i="14" s="1"/>
  <c r="EB49" i="14"/>
  <c r="EC49" i="14" s="1"/>
  <c r="ED49" i="14" s="1"/>
  <c r="EF49" i="14"/>
  <c r="EG49" i="14" s="1"/>
  <c r="EH49" i="14" s="1"/>
  <c r="EF33" i="14"/>
  <c r="EG33" i="14" s="1"/>
  <c r="EH33" i="14" s="1"/>
  <c r="EB33" i="14"/>
  <c r="EC33" i="14" s="1"/>
  <c r="ED33" i="14" s="1"/>
  <c r="EB25" i="14"/>
  <c r="EC25" i="14" s="1"/>
  <c r="ED25" i="14" s="1"/>
  <c r="EF25" i="14"/>
  <c r="EG25" i="14" s="1"/>
  <c r="EB146" i="14"/>
  <c r="EC146" i="14" s="1"/>
  <c r="ED146" i="14" s="1"/>
  <c r="EB41" i="14"/>
  <c r="EC41" i="14" s="1"/>
  <c r="ED41" i="14" s="1"/>
  <c r="EF161" i="14"/>
  <c r="EG161" i="14" s="1"/>
  <c r="EH161" i="14" s="1"/>
  <c r="EB161" i="14"/>
  <c r="EC161" i="14" s="1"/>
  <c r="ED161" i="14" s="1"/>
  <c r="EB153" i="14"/>
  <c r="EC153" i="14" s="1"/>
  <c r="ED153" i="14" s="1"/>
  <c r="EF153" i="14"/>
  <c r="EG153" i="14" s="1"/>
  <c r="EH153" i="14" s="1"/>
  <c r="EF137" i="14"/>
  <c r="EG137" i="14" s="1"/>
  <c r="EH137" i="14" s="1"/>
  <c r="EB137" i="14"/>
  <c r="EC137" i="14" s="1"/>
  <c r="ED137" i="14" s="1"/>
  <c r="EF104" i="14"/>
  <c r="EG104" i="14" s="1"/>
  <c r="EH104" i="14" s="1"/>
  <c r="EB104" i="14"/>
  <c r="EC104" i="14" s="1"/>
  <c r="ED104" i="14" s="1"/>
  <c r="EF80" i="14"/>
  <c r="EG80" i="14" s="1"/>
  <c r="EH80" i="14" s="1"/>
  <c r="EB80" i="14"/>
  <c r="EC80" i="14" s="1"/>
  <c r="ED80" i="14" s="1"/>
  <c r="EF40" i="14"/>
  <c r="EG40" i="14" s="1"/>
  <c r="EH40" i="14" s="1"/>
  <c r="EB40" i="14"/>
  <c r="EC40" i="14" s="1"/>
  <c r="ED40" i="14" s="1"/>
  <c r="EB167" i="14"/>
  <c r="EC167" i="14" s="1"/>
  <c r="ED167" i="14" s="1"/>
  <c r="EB103" i="14"/>
  <c r="EC103" i="14" s="1"/>
  <c r="ED103" i="14" s="1"/>
  <c r="EB39" i="14"/>
  <c r="EC39" i="14" s="1"/>
  <c r="ED39" i="14" s="1"/>
  <c r="EB70" i="14"/>
  <c r="EC70" i="14" s="1"/>
  <c r="ED70" i="14" s="1"/>
  <c r="EB117" i="14"/>
  <c r="EC117" i="14" s="1"/>
  <c r="ED117" i="14" s="1"/>
  <c r="EB53" i="14"/>
  <c r="EC53" i="14" s="1"/>
  <c r="ED53" i="14" s="1"/>
  <c r="EB76" i="14"/>
  <c r="EC76" i="14" s="1"/>
  <c r="ED76" i="14" s="1"/>
  <c r="EB94" i="14"/>
  <c r="EC94" i="14" s="1"/>
  <c r="ED94" i="14" s="1"/>
  <c r="EB152" i="14"/>
  <c r="EC152" i="14" s="1"/>
  <c r="ED152" i="14" s="1"/>
  <c r="EF108" i="14"/>
  <c r="EG108" i="14" s="1"/>
  <c r="EH108" i="14" s="1"/>
  <c r="EF168" i="14"/>
  <c r="EG168" i="14" s="1"/>
  <c r="EH168" i="14" s="1"/>
  <c r="EB168" i="14"/>
  <c r="EC168" i="14" s="1"/>
  <c r="ED168" i="14" s="1"/>
  <c r="EF144" i="14"/>
  <c r="EG144" i="14" s="1"/>
  <c r="EH144" i="14" s="1"/>
  <c r="EB144" i="14"/>
  <c r="EC144" i="14" s="1"/>
  <c r="ED144" i="14" s="1"/>
  <c r="EB143" i="14"/>
  <c r="EC143" i="14" s="1"/>
  <c r="ED143" i="14" s="1"/>
  <c r="EB79" i="14"/>
  <c r="EC79" i="14" s="1"/>
  <c r="ED79" i="14" s="1"/>
  <c r="EB54" i="14"/>
  <c r="EC54" i="14" s="1"/>
  <c r="ED54" i="14" s="1"/>
  <c r="EB116" i="14"/>
  <c r="EC116" i="14" s="1"/>
  <c r="ED116" i="14" s="1"/>
  <c r="EB52" i="14"/>
  <c r="EC52" i="14" s="1"/>
  <c r="ED52" i="14" s="1"/>
  <c r="EB134" i="14"/>
  <c r="EC134" i="14" s="1"/>
  <c r="ED134" i="14" s="1"/>
  <c r="EB145" i="14"/>
  <c r="EC145" i="14" s="1"/>
  <c r="ED145" i="14" s="1"/>
  <c r="EB88" i="14"/>
  <c r="EC88" i="14" s="1"/>
  <c r="ED88" i="14" s="1"/>
  <c r="EB150" i="14"/>
  <c r="EC150" i="14" s="1"/>
  <c r="ED150" i="14" s="1"/>
  <c r="EB119" i="14"/>
  <c r="EC119" i="14" s="1"/>
  <c r="ED119" i="14" s="1"/>
  <c r="EB55" i="14"/>
  <c r="EC55" i="14" s="1"/>
  <c r="ED55" i="14" s="1"/>
  <c r="EB24" i="14"/>
  <c r="EB133" i="14"/>
  <c r="EC133" i="14" s="1"/>
  <c r="ED133" i="14" s="1"/>
  <c r="EB69" i="14"/>
  <c r="EC69" i="14" s="1"/>
  <c r="ED69" i="14" s="1"/>
  <c r="EB92" i="14"/>
  <c r="EC92" i="14" s="1"/>
  <c r="ED92" i="14" s="1"/>
  <c r="EB28" i="14"/>
  <c r="EC28" i="14" s="1"/>
  <c r="ED28" i="14" s="1"/>
  <c r="EB129" i="14"/>
  <c r="EC129" i="14" s="1"/>
  <c r="ED129" i="14" s="1"/>
  <c r="EB159" i="14"/>
  <c r="EC159" i="14" s="1"/>
  <c r="ED159" i="14" s="1"/>
  <c r="EB95" i="14"/>
  <c r="EC95" i="14" s="1"/>
  <c r="ED95" i="14" s="1"/>
  <c r="EB31" i="14"/>
  <c r="EC31" i="14" s="1"/>
  <c r="ED31" i="14" s="1"/>
  <c r="EB173" i="14"/>
  <c r="EC173" i="14" s="1"/>
  <c r="ED173" i="14" s="1"/>
  <c r="EB109" i="14"/>
  <c r="EC109" i="14" s="1"/>
  <c r="ED109" i="14" s="1"/>
  <c r="EB45" i="14"/>
  <c r="EC45" i="14" s="1"/>
  <c r="ED45" i="14" s="1"/>
  <c r="EB46" i="14"/>
  <c r="EC46" i="14" s="1"/>
  <c r="ED46" i="14" s="1"/>
  <c r="EF56" i="14"/>
  <c r="EG56" i="14" s="1"/>
  <c r="EH56" i="14" s="1"/>
  <c r="EF32" i="14"/>
  <c r="EG32" i="14" s="1"/>
  <c r="EH32" i="14" s="1"/>
  <c r="EB135" i="14"/>
  <c r="EC135" i="14" s="1"/>
  <c r="ED135" i="14" s="1"/>
  <c r="EB71" i="14"/>
  <c r="EC71" i="14" s="1"/>
  <c r="ED71" i="14" s="1"/>
  <c r="EB149" i="14"/>
  <c r="EC149" i="14" s="1"/>
  <c r="ED149" i="14" s="1"/>
  <c r="EB85" i="14"/>
  <c r="EC85" i="14" s="1"/>
  <c r="ED85" i="14" s="1"/>
  <c r="EB110" i="14"/>
  <c r="EC110" i="14" s="1"/>
  <c r="ED110" i="14" s="1"/>
  <c r="EB128" i="14"/>
  <c r="EC128" i="14" s="1"/>
  <c r="ED128" i="14" s="1"/>
  <c r="EF120" i="14"/>
  <c r="EG120" i="14" s="1"/>
  <c r="EH120" i="14" s="1"/>
  <c r="EF96" i="14"/>
  <c r="EG96" i="14" s="1"/>
  <c r="EH96" i="14" s="1"/>
  <c r="EF72" i="14"/>
  <c r="EG72" i="14" s="1"/>
  <c r="EH72" i="14" s="1"/>
  <c r="AJ301" i="11"/>
  <c r="EH34" i="15"/>
  <c r="EI34" i="15" s="1"/>
  <c r="EJ34" i="15" s="1"/>
  <c r="EH44" i="15"/>
  <c r="EI44" i="15" s="1"/>
  <c r="EJ44" i="15" s="1"/>
  <c r="EH33" i="15"/>
  <c r="EI33" i="15" s="1"/>
  <c r="EJ33" i="15" s="1"/>
  <c r="ED39" i="15"/>
  <c r="EE39" i="15" s="1"/>
  <c r="EF39" i="15" s="1"/>
  <c r="ED26" i="15"/>
  <c r="EE26" i="15" s="1"/>
  <c r="EF26" i="15" s="1"/>
  <c r="EH26" i="15"/>
  <c r="EI26" i="15" s="1"/>
  <c r="EJ26" i="15" s="1"/>
  <c r="AL300" i="11"/>
  <c r="B314" i="11" s="1"/>
  <c r="ED27" i="15"/>
  <c r="EE27" i="15" s="1"/>
  <c r="EF27" i="15" s="1"/>
  <c r="EH27" i="15"/>
  <c r="EI27" i="15" s="1"/>
  <c r="EJ27" i="15" s="1"/>
  <c r="AH357" i="11"/>
  <c r="AJ388" i="11"/>
  <c r="B394" i="11" s="1"/>
  <c r="AJ303" i="11"/>
  <c r="AJ300" i="11"/>
  <c r="AJ302" i="11"/>
  <c r="AO142" i="11"/>
  <c r="EH43" i="15"/>
  <c r="EI43" i="15" s="1"/>
  <c r="EJ43" i="15" s="1"/>
  <c r="ED43" i="15"/>
  <c r="EE43" i="15" s="1"/>
  <c r="EF43" i="15" s="1"/>
  <c r="ED35" i="15"/>
  <c r="EE35" i="15" s="1"/>
  <c r="EF35" i="15" s="1"/>
  <c r="EH35" i="15"/>
  <c r="EI35" i="15" s="1"/>
  <c r="EJ35" i="15" s="1"/>
  <c r="EH38" i="15"/>
  <c r="EI38" i="15" s="1"/>
  <c r="EJ38" i="15" s="1"/>
  <c r="EH41" i="15"/>
  <c r="EI41" i="15" s="1"/>
  <c r="EJ41" i="15" s="1"/>
  <c r="AK525" i="11"/>
  <c r="EH29" i="15"/>
  <c r="EI29" i="15" s="1"/>
  <c r="EJ29" i="15" s="1"/>
  <c r="AI525" i="11"/>
  <c r="B542" i="11" s="1"/>
  <c r="AL405" i="11"/>
  <c r="AP581" i="11"/>
  <c r="AQ581" i="11" s="1"/>
  <c r="AO678" i="11"/>
  <c r="AM562" i="11"/>
  <c r="AL678" i="11"/>
  <c r="AJ678" i="11"/>
  <c r="ED36" i="15"/>
  <c r="EE36" i="15" s="1"/>
  <c r="EF36" i="15" s="1"/>
  <c r="EH36" i="15"/>
  <c r="EI36" i="15" s="1"/>
  <c r="EJ36" i="15" s="1"/>
  <c r="EH25" i="15"/>
  <c r="EI25" i="15" s="1"/>
  <c r="EJ25" i="15" s="1"/>
  <c r="AP142" i="11"/>
  <c r="AM68" i="11"/>
  <c r="EH37" i="15"/>
  <c r="EI37" i="15" s="1"/>
  <c r="EJ37" i="15" s="1"/>
  <c r="EH32" i="15"/>
  <c r="EI32" i="15" s="1"/>
  <c r="EJ32" i="15" s="1"/>
  <c r="EH28" i="15"/>
  <c r="EI28" i="15" s="1"/>
  <c r="EJ28" i="15" s="1"/>
  <c r="ED42" i="15"/>
  <c r="EE42" i="15" s="1"/>
  <c r="EF42" i="15" s="1"/>
  <c r="ED40" i="15"/>
  <c r="EE40" i="15" s="1"/>
  <c r="EF40" i="15" s="1"/>
  <c r="ED31" i="15"/>
  <c r="EE31" i="15" s="1"/>
  <c r="EF31" i="15" s="1"/>
  <c r="AJ62" i="10" l="1"/>
  <c r="AJ211" i="10" s="1"/>
  <c r="AK211" i="10" s="1"/>
  <c r="B214" i="10" s="1"/>
  <c r="BV70" i="13"/>
  <c r="BW70" i="13" s="1"/>
  <c r="BV44" i="13"/>
  <c r="BW44" i="13" s="1"/>
  <c r="BF632" i="6"/>
  <c r="AQ227" i="5"/>
  <c r="AR227" i="5" s="1"/>
  <c r="AQ229" i="5"/>
  <c r="AR229" i="5" s="1"/>
  <c r="AQ232" i="5"/>
  <c r="AR232" i="5" s="1"/>
  <c r="AQ269" i="5"/>
  <c r="AR269" i="5" s="1"/>
  <c r="AQ250" i="5"/>
  <c r="AR250" i="5" s="1"/>
  <c r="AQ230" i="5"/>
  <c r="AR230" i="5" s="1"/>
  <c r="AQ261" i="5"/>
  <c r="AR261" i="5" s="1"/>
  <c r="AQ277" i="5"/>
  <c r="AR277" i="5" s="1"/>
  <c r="AQ320" i="5"/>
  <c r="AR320" i="5" s="1"/>
  <c r="AQ217" i="5"/>
  <c r="AR217" i="5" s="1"/>
  <c r="AQ225" i="5"/>
  <c r="AR225" i="5" s="1"/>
  <c r="AR316" i="6"/>
  <c r="AQ362" i="6"/>
  <c r="AR362" i="6" s="1"/>
  <c r="AS362" i="6" s="1"/>
  <c r="B366" i="6" s="1"/>
  <c r="BV63" i="13"/>
  <c r="BW37" i="13"/>
  <c r="AM430" i="8"/>
  <c r="AN430" i="8" s="1"/>
  <c r="AN416" i="8"/>
  <c r="AL154" i="8"/>
  <c r="AM137" i="8"/>
  <c r="CB632" i="6"/>
  <c r="CC632" i="6"/>
  <c r="B638" i="6" s="1"/>
  <c r="AI154" i="8"/>
  <c r="AJ154" i="8" s="1"/>
  <c r="B158" i="8" s="1"/>
  <c r="AS430" i="8"/>
  <c r="AT430" i="8" s="1"/>
  <c r="B434" i="8" s="1"/>
  <c r="DB176" i="21"/>
  <c r="DC176" i="21" s="1"/>
  <c r="B198" i="21" s="1"/>
  <c r="CJ282" i="11"/>
  <c r="B290" i="11" s="1"/>
  <c r="CI282" i="11"/>
  <c r="CF144" i="13"/>
  <c r="CG144" i="13" s="1"/>
  <c r="B150" i="13" s="1"/>
  <c r="AJ149" i="9"/>
  <c r="AK149" i="9" s="1"/>
  <c r="B152" i="9" s="1"/>
  <c r="AI290" i="8"/>
  <c r="AJ290" i="8" s="1"/>
  <c r="B294" i="8" s="1"/>
  <c r="BP2132" i="6"/>
  <c r="BQ2132" i="6" s="1"/>
  <c r="B2136" i="6" s="1"/>
  <c r="BT1440" i="6"/>
  <c r="BS1560" i="6"/>
  <c r="AL142" i="11"/>
  <c r="AM122" i="11"/>
  <c r="AM142" i="11" s="1"/>
  <c r="AN142" i="11" s="1"/>
  <c r="B145" i="11" s="1"/>
  <c r="AL290" i="8"/>
  <c r="AM290" i="8" s="1"/>
  <c r="AN290" i="8" s="1"/>
  <c r="B296" i="8" s="1"/>
  <c r="AL2159" i="6"/>
  <c r="AM2159" i="6"/>
  <c r="AJ2424" i="6"/>
  <c r="BP2181" i="6"/>
  <c r="BO2297" i="6"/>
  <c r="BT2297" i="6"/>
  <c r="BU2297" i="6" s="1"/>
  <c r="AU2160" i="6"/>
  <c r="BK2060" i="6"/>
  <c r="BL2060" i="6" s="1"/>
  <c r="BK2067" i="6"/>
  <c r="BL2067" i="6" s="1"/>
  <c r="BK2079" i="6"/>
  <c r="BL2079" i="6" s="1"/>
  <c r="BK2104" i="6"/>
  <c r="BL2104" i="6" s="1"/>
  <c r="BK2115" i="6"/>
  <c r="BL2115" i="6" s="1"/>
  <c r="BK2119" i="6"/>
  <c r="BL2119" i="6" s="1"/>
  <c r="BK2056" i="6"/>
  <c r="BL2056" i="6" s="1"/>
  <c r="BK2036" i="6"/>
  <c r="BL2036" i="6" s="1"/>
  <c r="BK2109" i="6"/>
  <c r="BL2109" i="6" s="1"/>
  <c r="BK2055" i="6"/>
  <c r="BL2055" i="6" s="1"/>
  <c r="BK2124" i="6"/>
  <c r="BL2124" i="6" s="1"/>
  <c r="BK2026" i="6"/>
  <c r="BL2026" i="6" s="1"/>
  <c r="BK2110" i="6"/>
  <c r="BL2110" i="6" s="1"/>
  <c r="BK2063" i="6"/>
  <c r="BL2063" i="6" s="1"/>
  <c r="BK2025" i="6"/>
  <c r="BL2025" i="6" s="1"/>
  <c r="BK2028" i="6"/>
  <c r="BL2028" i="6" s="1"/>
  <c r="BK2053" i="6"/>
  <c r="BL2053" i="6" s="1"/>
  <c r="AM1997" i="6"/>
  <c r="BM1821" i="6"/>
  <c r="BK1857" i="6"/>
  <c r="BL1857" i="6" s="1"/>
  <c r="BK1942" i="6"/>
  <c r="BL1942" i="6" s="1"/>
  <c r="BK1884" i="6"/>
  <c r="BL1884" i="6" s="1"/>
  <c r="BK1850" i="6"/>
  <c r="BL1850" i="6" s="1"/>
  <c r="BK1897" i="6"/>
  <c r="BL1897" i="6" s="1"/>
  <c r="BK1895" i="6"/>
  <c r="BL1895" i="6" s="1"/>
  <c r="BK1843" i="6"/>
  <c r="BL1843" i="6" s="1"/>
  <c r="BK1916" i="6"/>
  <c r="BL1916" i="6" s="1"/>
  <c r="BK1917" i="6"/>
  <c r="BL1917" i="6" s="1"/>
  <c r="BK1922" i="6"/>
  <c r="BL1922" i="6" s="1"/>
  <c r="BK1868" i="6"/>
  <c r="BL1868" i="6" s="1"/>
  <c r="BK1877" i="6"/>
  <c r="BL1877" i="6" s="1"/>
  <c r="BK1930" i="6"/>
  <c r="BL1930" i="6" s="1"/>
  <c r="BK1885" i="6"/>
  <c r="BL1885" i="6" s="1"/>
  <c r="BK1937" i="6"/>
  <c r="BL1937" i="6" s="1"/>
  <c r="BK1913" i="6"/>
  <c r="BL1913" i="6" s="1"/>
  <c r="BK1866" i="6"/>
  <c r="BL1866" i="6" s="1"/>
  <c r="BK1900" i="6"/>
  <c r="BL1900" i="6" s="1"/>
  <c r="BK1854" i="6"/>
  <c r="BL1854" i="6" s="1"/>
  <c r="BK1939" i="6"/>
  <c r="BL1939" i="6" s="1"/>
  <c r="BK1849" i="6"/>
  <c r="BL1849" i="6" s="1"/>
  <c r="BK1950" i="6"/>
  <c r="BL1950" i="6" s="1"/>
  <c r="BK1914" i="6"/>
  <c r="BL1914" i="6" s="1"/>
  <c r="BK1852" i="6"/>
  <c r="BL1852" i="6" s="1"/>
  <c r="BK1921" i="6"/>
  <c r="BL1921" i="6" s="1"/>
  <c r="AL585" i="6"/>
  <c r="BW585" i="6" s="1"/>
  <c r="BX585" i="6" s="1"/>
  <c r="BW601" i="6"/>
  <c r="BX601" i="6" s="1"/>
  <c r="AL587" i="6"/>
  <c r="BW587" i="6" s="1"/>
  <c r="BX587" i="6" s="1"/>
  <c r="BW548" i="6"/>
  <c r="BX548" i="6" s="1"/>
  <c r="BW540" i="6"/>
  <c r="BX540" i="6" s="1"/>
  <c r="AL559" i="6"/>
  <c r="BW559" i="6" s="1"/>
  <c r="BX559" i="6" s="1"/>
  <c r="BW555" i="6"/>
  <c r="BX555" i="6" s="1"/>
  <c r="BW570" i="6"/>
  <c r="BX570" i="6" s="1"/>
  <c r="BW623" i="6"/>
  <c r="BX623" i="6" s="1"/>
  <c r="BW569" i="6"/>
  <c r="BX569" i="6" s="1"/>
  <c r="AL595" i="6"/>
  <c r="BW595" i="6" s="1"/>
  <c r="BX595" i="6" s="1"/>
  <c r="BW583" i="6"/>
  <c r="BX583" i="6" s="1"/>
  <c r="BW603" i="6"/>
  <c r="BX603" i="6" s="1"/>
  <c r="AL614" i="6"/>
  <c r="BW614" i="6" s="1"/>
  <c r="BX614" i="6" s="1"/>
  <c r="BW561" i="6"/>
  <c r="BX561" i="6" s="1"/>
  <c r="BW627" i="6"/>
  <c r="BX627" i="6" s="1"/>
  <c r="BW550" i="6"/>
  <c r="BX550" i="6" s="1"/>
  <c r="BW549" i="6"/>
  <c r="BX549" i="6" s="1"/>
  <c r="AL532" i="6"/>
  <c r="BW532" i="6" s="1"/>
  <c r="BX532" i="6" s="1"/>
  <c r="AL554" i="6"/>
  <c r="BW554" i="6" s="1"/>
  <c r="BX554" i="6" s="1"/>
  <c r="BW578" i="6"/>
  <c r="BX578" i="6" s="1"/>
  <c r="AL630" i="6"/>
  <c r="BW630" i="6" s="1"/>
  <c r="BX630" i="6" s="1"/>
  <c r="BW613" i="6"/>
  <c r="BX613" i="6" s="1"/>
  <c r="AL552" i="6"/>
  <c r="BW552" i="6" s="1"/>
  <c r="BX552" i="6" s="1"/>
  <c r="AL600" i="6"/>
  <c r="BW600" i="6" s="1"/>
  <c r="BX600" i="6" s="1"/>
  <c r="AL607" i="6"/>
  <c r="BW607" i="6" s="1"/>
  <c r="BX607" i="6" s="1"/>
  <c r="BW576" i="6"/>
  <c r="BX576" i="6" s="1"/>
  <c r="AL580" i="6"/>
  <c r="BW580" i="6" s="1"/>
  <c r="BX580" i="6" s="1"/>
  <c r="BW593" i="6"/>
  <c r="BX593" i="6" s="1"/>
  <c r="BW620" i="6"/>
  <c r="BX620" i="6" s="1"/>
  <c r="AL547" i="6"/>
  <c r="BW547" i="6" s="1"/>
  <c r="BX547" i="6" s="1"/>
  <c r="AL523" i="6"/>
  <c r="BW523" i="6" s="1"/>
  <c r="BX523" i="6" s="1"/>
  <c r="AL565" i="6"/>
  <c r="BW565" i="6" s="1"/>
  <c r="BX565" i="6" s="1"/>
  <c r="AL616" i="6"/>
  <c r="BW616" i="6" s="1"/>
  <c r="BX616" i="6" s="1"/>
  <c r="BW545" i="6"/>
  <c r="BX545" i="6" s="1"/>
  <c r="BW615" i="6"/>
  <c r="BX615" i="6" s="1"/>
  <c r="AL586" i="6"/>
  <c r="BW586" i="6" s="1"/>
  <c r="BX586" i="6" s="1"/>
  <c r="AL568" i="6"/>
  <c r="BW568" i="6" s="1"/>
  <c r="BX568" i="6" s="1"/>
  <c r="AL525" i="6"/>
  <c r="BW525" i="6" s="1"/>
  <c r="BX525" i="6" s="1"/>
  <c r="AL610" i="6"/>
  <c r="BW610" i="6" s="1"/>
  <c r="BX610" i="6" s="1"/>
  <c r="AX632" i="6"/>
  <c r="AL592" i="6"/>
  <c r="BW592" i="6" s="1"/>
  <c r="BX592" i="6" s="1"/>
  <c r="AL609" i="6"/>
  <c r="BW609" i="6" s="1"/>
  <c r="BX609" i="6" s="1"/>
  <c r="AL553" i="6"/>
  <c r="BW626" i="6"/>
  <c r="BX626" i="6" s="1"/>
  <c r="BW528" i="6"/>
  <c r="BX528" i="6" s="1"/>
  <c r="BB632" i="6"/>
  <c r="AL521" i="6"/>
  <c r="BW521" i="6" s="1"/>
  <c r="BX521" i="6" s="1"/>
  <c r="BW542" i="6"/>
  <c r="BX542" i="6" s="1"/>
  <c r="AL564" i="6"/>
  <c r="BW564" i="6" s="1"/>
  <c r="BX564" i="6" s="1"/>
  <c r="BW628" i="6"/>
  <c r="BX628" i="6" s="1"/>
  <c r="AL516" i="6"/>
  <c r="BW516" i="6" s="1"/>
  <c r="BX516" i="6" s="1"/>
  <c r="AL624" i="6"/>
  <c r="BW624" i="6" s="1"/>
  <c r="BX624" i="6" s="1"/>
  <c r="BW744" i="6"/>
  <c r="BX744" i="6" s="1"/>
  <c r="BW690" i="6"/>
  <c r="BX690" i="6" s="1"/>
  <c r="BW704" i="6"/>
  <c r="BX704" i="6" s="1"/>
  <c r="BW714" i="6"/>
  <c r="BX714" i="6" s="1"/>
  <c r="BW750" i="6"/>
  <c r="BX750" i="6" s="1"/>
  <c r="BW688" i="6"/>
  <c r="BX688" i="6" s="1"/>
  <c r="BJ771" i="6"/>
  <c r="BW652" i="6"/>
  <c r="BX652" i="6" s="1"/>
  <c r="AT771" i="6"/>
  <c r="BW682" i="6"/>
  <c r="BX682" i="6" s="1"/>
  <c r="BW730" i="6"/>
  <c r="BX730" i="6" s="1"/>
  <c r="AL771" i="6"/>
  <c r="BB771" i="6"/>
  <c r="BW763" i="6"/>
  <c r="BX763" i="6" s="1"/>
  <c r="BW675" i="6"/>
  <c r="BX675" i="6" s="1"/>
  <c r="BW662" i="6"/>
  <c r="BX662" i="6" s="1"/>
  <c r="BW726" i="6"/>
  <c r="BX726" i="6" s="1"/>
  <c r="BW696" i="6"/>
  <c r="BX696" i="6" s="1"/>
  <c r="BW656" i="6"/>
  <c r="BX656" i="6" s="1"/>
  <c r="BS1102" i="6"/>
  <c r="BT1102" i="6" s="1"/>
  <c r="BO880" i="6"/>
  <c r="BP880" i="6" s="1"/>
  <c r="BS1143" i="6"/>
  <c r="BT1143" i="6" s="1"/>
  <c r="BO883" i="6"/>
  <c r="BP883" i="6" s="1"/>
  <c r="AL879" i="6"/>
  <c r="BO879" i="6" s="1"/>
  <c r="BP879" i="6" s="1"/>
  <c r="BO900" i="6"/>
  <c r="BP900" i="6" s="1"/>
  <c r="BO888" i="6"/>
  <c r="BP888" i="6" s="1"/>
  <c r="BS1053" i="6"/>
  <c r="BT1053" i="6" s="1"/>
  <c r="BO868" i="6"/>
  <c r="BP868" i="6" s="1"/>
  <c r="BO807" i="6"/>
  <c r="BP807" i="6" s="1"/>
  <c r="BO866" i="6"/>
  <c r="BP866" i="6" s="1"/>
  <c r="BO835" i="6"/>
  <c r="BP835" i="6" s="1"/>
  <c r="AL864" i="6"/>
  <c r="BO864" i="6" s="1"/>
  <c r="BP864" i="6" s="1"/>
  <c r="BO827" i="6"/>
  <c r="BP827" i="6" s="1"/>
  <c r="BO855" i="6"/>
  <c r="BP855" i="6" s="1"/>
  <c r="BS1080" i="6"/>
  <c r="BT1080" i="6" s="1"/>
  <c r="BO818" i="6"/>
  <c r="BP818" i="6" s="1"/>
  <c r="BO906" i="6"/>
  <c r="BP906" i="6" s="1"/>
  <c r="BO845" i="6"/>
  <c r="BP845" i="6" s="1"/>
  <c r="AL830" i="6"/>
  <c r="BO830" i="6" s="1"/>
  <c r="BP830" i="6" s="1"/>
  <c r="BS1072" i="6"/>
  <c r="BT1072" i="6" s="1"/>
  <c r="BS1163" i="6"/>
  <c r="BT1163" i="6" s="1"/>
  <c r="BS1071" i="6"/>
  <c r="BT1071" i="6" s="1"/>
  <c r="BO836" i="6"/>
  <c r="BP836" i="6" s="1"/>
  <c r="BO815" i="6"/>
  <c r="BP815" i="6" s="1"/>
  <c r="BO796" i="6"/>
  <c r="BP796" i="6" s="1"/>
  <c r="AL806" i="6"/>
  <c r="BO806" i="6" s="1"/>
  <c r="BP806" i="6" s="1"/>
  <c r="BO903" i="6"/>
  <c r="BP903" i="6" s="1"/>
  <c r="BO809" i="6"/>
  <c r="BP809" i="6" s="1"/>
  <c r="BS1119" i="6"/>
  <c r="BT1119" i="6" s="1"/>
  <c r="BO826" i="6"/>
  <c r="BP826" i="6" s="1"/>
  <c r="BO877" i="6"/>
  <c r="BP877" i="6" s="1"/>
  <c r="BO894" i="6"/>
  <c r="BP894" i="6" s="1"/>
  <c r="BO895" i="6"/>
  <c r="BP895" i="6" s="1"/>
  <c r="BO846" i="6"/>
  <c r="BP846" i="6" s="1"/>
  <c r="BO892" i="6"/>
  <c r="BP892" i="6" s="1"/>
  <c r="BO792" i="6"/>
  <c r="BP792" i="6" s="1"/>
  <c r="BO876" i="6"/>
  <c r="BP876" i="6" s="1"/>
  <c r="BO901" i="6"/>
  <c r="BP901" i="6" s="1"/>
  <c r="BO853" i="6"/>
  <c r="BP853" i="6" s="1"/>
  <c r="BO852" i="6"/>
  <c r="BP852" i="6" s="1"/>
  <c r="BO862" i="6"/>
  <c r="BP862" i="6" s="1"/>
  <c r="BO825" i="6"/>
  <c r="BP825" i="6" s="1"/>
  <c r="BO869" i="6"/>
  <c r="BP869" i="6" s="1"/>
  <c r="BO870" i="6"/>
  <c r="BP870" i="6" s="1"/>
  <c r="BO833" i="6"/>
  <c r="BP833" i="6" s="1"/>
  <c r="BO820" i="6"/>
  <c r="BP820" i="6" s="1"/>
  <c r="BO795" i="6"/>
  <c r="BP795" i="6" s="1"/>
  <c r="BO858" i="6"/>
  <c r="BP858" i="6" s="1"/>
  <c r="BO898" i="6"/>
  <c r="BP898" i="6" s="1"/>
  <c r="BS1158" i="6"/>
  <c r="BT1158" i="6" s="1"/>
  <c r="BS1130" i="6"/>
  <c r="BT1130" i="6" s="1"/>
  <c r="AL1126" i="6"/>
  <c r="BS1126" i="6" s="1"/>
  <c r="BT1126" i="6" s="1"/>
  <c r="BS1078" i="6"/>
  <c r="BT1078" i="6" s="1"/>
  <c r="BS1073" i="6"/>
  <c r="BT1073" i="6" s="1"/>
  <c r="BS1116" i="6"/>
  <c r="BT1116" i="6" s="1"/>
  <c r="BS1097" i="6"/>
  <c r="BT1097" i="6" s="1"/>
  <c r="BS1069" i="6"/>
  <c r="BT1069" i="6" s="1"/>
  <c r="BS1113" i="6"/>
  <c r="BT1113" i="6" s="1"/>
  <c r="BS1094" i="6"/>
  <c r="BT1094" i="6" s="1"/>
  <c r="BS1156" i="6"/>
  <c r="BT1156" i="6" s="1"/>
  <c r="BS1142" i="6"/>
  <c r="BT1142" i="6" s="1"/>
  <c r="BS1103" i="6"/>
  <c r="BT1103" i="6" s="1"/>
  <c r="BS1065" i="6"/>
  <c r="BT1065" i="6" s="1"/>
  <c r="BS1098" i="6"/>
  <c r="BT1098" i="6" s="1"/>
  <c r="BS1151" i="6"/>
  <c r="BT1151" i="6" s="1"/>
  <c r="BS1153" i="6"/>
  <c r="BT1153" i="6" s="1"/>
  <c r="BS1161" i="6"/>
  <c r="BT1161" i="6" s="1"/>
  <c r="BS1077" i="6"/>
  <c r="BT1077" i="6" s="1"/>
  <c r="BS1136" i="6"/>
  <c r="BT1136" i="6" s="1"/>
  <c r="BS1124" i="6"/>
  <c r="BT1124" i="6" s="1"/>
  <c r="BS1081" i="6"/>
  <c r="BT1081" i="6" s="1"/>
  <c r="BS1144" i="6"/>
  <c r="BT1144" i="6" s="1"/>
  <c r="BS1111" i="6"/>
  <c r="BT1111" i="6" s="1"/>
  <c r="BS1085" i="6"/>
  <c r="BT1085" i="6" s="1"/>
  <c r="BS1109" i="6"/>
  <c r="BT1109" i="6" s="1"/>
  <c r="BS1154" i="6"/>
  <c r="BT1154" i="6" s="1"/>
  <c r="BS1074" i="6"/>
  <c r="BT1074" i="6" s="1"/>
  <c r="BS1090" i="6"/>
  <c r="BT1090" i="6" s="1"/>
  <c r="BS1135" i="6"/>
  <c r="BT1135" i="6" s="1"/>
  <c r="BS1146" i="6"/>
  <c r="BT1146" i="6" s="1"/>
  <c r="BS1160" i="6"/>
  <c r="BT1160" i="6" s="1"/>
  <c r="BS1169" i="6"/>
  <c r="BT1169" i="6" s="1"/>
  <c r="BS1157" i="6"/>
  <c r="BT1157" i="6" s="1"/>
  <c r="BS1140" i="6"/>
  <c r="BT1140" i="6" s="1"/>
  <c r="BS1145" i="6"/>
  <c r="BT1145" i="6" s="1"/>
  <c r="BS1112" i="6"/>
  <c r="BT1112" i="6" s="1"/>
  <c r="BS1166" i="6"/>
  <c r="BT1166" i="6" s="1"/>
  <c r="BS1106" i="6"/>
  <c r="BT1106" i="6" s="1"/>
  <c r="BS1147" i="6"/>
  <c r="BT1147" i="6" s="1"/>
  <c r="BS1149" i="6"/>
  <c r="BT1149" i="6" s="1"/>
  <c r="BS1159" i="6"/>
  <c r="BT1159" i="6" s="1"/>
  <c r="BS1089" i="6"/>
  <c r="BT1089" i="6" s="1"/>
  <c r="BS1134" i="6"/>
  <c r="BT1134" i="6" s="1"/>
  <c r="BS1086" i="6"/>
  <c r="BT1086" i="6" s="1"/>
  <c r="BS1100" i="6"/>
  <c r="BT1100" i="6" s="1"/>
  <c r="BS1093" i="6"/>
  <c r="BT1093" i="6" s="1"/>
  <c r="BS1165" i="6"/>
  <c r="BT1165" i="6" s="1"/>
  <c r="BS1057" i="6"/>
  <c r="BT1057" i="6" s="1"/>
  <c r="BS1164" i="6"/>
  <c r="BT1164" i="6" s="1"/>
  <c r="AT1423" i="6"/>
  <c r="AL1423" i="6"/>
  <c r="BS1092" i="6"/>
  <c r="BT1092" i="6" s="1"/>
  <c r="BB1423" i="6"/>
  <c r="BS1082" i="6"/>
  <c r="BT1082" i="6" s="1"/>
  <c r="BS1052" i="6"/>
  <c r="BT1052" i="6" s="1"/>
  <c r="BS1127" i="6"/>
  <c r="BT1127" i="6" s="1"/>
  <c r="BS1129" i="6"/>
  <c r="BT1129" i="6" s="1"/>
  <c r="BS1133" i="6"/>
  <c r="BT1133" i="6" s="1"/>
  <c r="BS1162" i="6"/>
  <c r="BT1162" i="6" s="1"/>
  <c r="BS1087" i="6"/>
  <c r="BT1087" i="6" s="1"/>
  <c r="BS1070" i="6"/>
  <c r="BT1070" i="6" s="1"/>
  <c r="BS1061" i="6"/>
  <c r="BT1061" i="6" s="1"/>
  <c r="BS1115" i="6"/>
  <c r="BT1115" i="6" s="1"/>
  <c r="BS1148" i="6"/>
  <c r="BT1148" i="6" s="1"/>
  <c r="BS1055" i="6"/>
  <c r="BT1055" i="6" s="1"/>
  <c r="BS1138" i="6"/>
  <c r="BT1138" i="6" s="1"/>
  <c r="BS1120" i="6"/>
  <c r="BT1120" i="6" s="1"/>
  <c r="BS1139" i="6"/>
  <c r="BT1139" i="6" s="1"/>
  <c r="BO1470" i="6"/>
  <c r="BP1470" i="6" s="1"/>
  <c r="BO1521" i="6"/>
  <c r="BP1521" i="6" s="1"/>
  <c r="BO1546" i="6"/>
  <c r="BP1546" i="6" s="1"/>
  <c r="BO1524" i="6"/>
  <c r="BP1524" i="6" s="1"/>
  <c r="BO1545" i="6"/>
  <c r="BP1545" i="6" s="1"/>
  <c r="BO1458" i="6"/>
  <c r="BP1458" i="6" s="1"/>
  <c r="BO1548" i="6"/>
  <c r="BP1548" i="6" s="1"/>
  <c r="BO1558" i="6"/>
  <c r="BP1558" i="6" s="1"/>
  <c r="BO1480" i="6"/>
  <c r="BP1480" i="6" s="1"/>
  <c r="BO1467" i="6"/>
  <c r="BP1467" i="6" s="1"/>
  <c r="BO1444" i="6"/>
  <c r="BP1444" i="6" s="1"/>
  <c r="BO1494" i="6"/>
  <c r="BP1494" i="6" s="1"/>
  <c r="BO1528" i="6"/>
  <c r="BP1528" i="6" s="1"/>
  <c r="BO1512" i="6"/>
  <c r="BP1512" i="6" s="1"/>
  <c r="BO1540" i="6"/>
  <c r="BP1540" i="6" s="1"/>
  <c r="BO1542" i="6"/>
  <c r="BP1542" i="6" s="1"/>
  <c r="BO1493" i="6"/>
  <c r="BP1493" i="6" s="1"/>
  <c r="BO1535" i="6"/>
  <c r="BP1535" i="6" s="1"/>
  <c r="BO1529" i="6"/>
  <c r="BP1529" i="6" s="1"/>
  <c r="BO1499" i="6"/>
  <c r="BP1499" i="6" s="1"/>
  <c r="BO1530" i="6"/>
  <c r="BP1530" i="6" s="1"/>
  <c r="BO1507" i="6"/>
  <c r="BP1507" i="6" s="1"/>
  <c r="BO1508" i="6"/>
  <c r="BP1508" i="6" s="1"/>
  <c r="BO1483" i="6"/>
  <c r="BP1483" i="6" s="1"/>
  <c r="BO1487" i="6"/>
  <c r="BP1487" i="6" s="1"/>
  <c r="BO1456" i="6"/>
  <c r="BP1456" i="6" s="1"/>
  <c r="BO1531" i="6"/>
  <c r="BP1531" i="6" s="1"/>
  <c r="BO1491" i="6"/>
  <c r="BP1491" i="6" s="1"/>
  <c r="BO1486" i="6"/>
  <c r="BP1486" i="6" s="1"/>
  <c r="BO1482" i="6"/>
  <c r="BP1482" i="6" s="1"/>
  <c r="BO1474" i="6"/>
  <c r="BP1474" i="6" s="1"/>
  <c r="BO1527" i="6"/>
  <c r="BP1527" i="6" s="1"/>
  <c r="BO1476" i="6"/>
  <c r="BP1476" i="6" s="1"/>
  <c r="BO1447" i="6"/>
  <c r="BP1447" i="6" s="1"/>
  <c r="BO1557" i="6"/>
  <c r="BP1557" i="6" s="1"/>
  <c r="BO1504" i="6"/>
  <c r="BP1504" i="6" s="1"/>
  <c r="BO1462" i="6"/>
  <c r="BP1462" i="6" s="1"/>
  <c r="BO1544" i="6"/>
  <c r="BP1544" i="6" s="1"/>
  <c r="BO1464" i="6"/>
  <c r="BP1464" i="6" s="1"/>
  <c r="BO1543" i="6"/>
  <c r="BP1543" i="6" s="1"/>
  <c r="BO1472" i="6"/>
  <c r="BP1472" i="6" s="1"/>
  <c r="BO1547" i="6"/>
  <c r="BP1547" i="6" s="1"/>
  <c r="BO1497" i="6"/>
  <c r="BP1497" i="6" s="1"/>
  <c r="BO1471" i="6"/>
  <c r="BP1471" i="6" s="1"/>
  <c r="BO1473" i="6"/>
  <c r="BP1473" i="6" s="1"/>
  <c r="BO1449" i="6"/>
  <c r="BP1449" i="6" s="1"/>
  <c r="BO1463" i="6"/>
  <c r="BP1463" i="6" s="1"/>
  <c r="BO1503" i="6"/>
  <c r="BP1503" i="6" s="1"/>
  <c r="BO1451" i="6"/>
  <c r="BP1451" i="6" s="1"/>
  <c r="BW515" i="6"/>
  <c r="BO1452" i="6"/>
  <c r="BL2015" i="6"/>
  <c r="AL573" i="6"/>
  <c r="BW573" i="6" s="1"/>
  <c r="BX573" i="6" s="1"/>
  <c r="AM496" i="6"/>
  <c r="AN496" i="6" s="1"/>
  <c r="AL2132" i="6"/>
  <c r="AJ2133" i="6" s="1"/>
  <c r="BK2043" i="6"/>
  <c r="BL2043" i="6" s="1"/>
  <c r="AL1155" i="6"/>
  <c r="BS1155" i="6" s="1"/>
  <c r="BT1155" i="6" s="1"/>
  <c r="BW553" i="6"/>
  <c r="BX553" i="6" s="1"/>
  <c r="BW534" i="6"/>
  <c r="BX534" i="6" s="1"/>
  <c r="BW581" i="6"/>
  <c r="BX581" i="6" s="1"/>
  <c r="AL591" i="6"/>
  <c r="BW591" i="6" s="1"/>
  <c r="BX591" i="6" s="1"/>
  <c r="BW612" i="6"/>
  <c r="BX612" i="6" s="1"/>
  <c r="BK1953" i="6"/>
  <c r="BL1953" i="6" s="1"/>
  <c r="BW566" i="6"/>
  <c r="BX566" i="6" s="1"/>
  <c r="BW558" i="6"/>
  <c r="BX558" i="6" s="1"/>
  <c r="BO791" i="6"/>
  <c r="BP791" i="6" s="1"/>
  <c r="AL588" i="6"/>
  <c r="BW588" i="6" s="1"/>
  <c r="BX588" i="6" s="1"/>
  <c r="BS1152" i="6"/>
  <c r="BT1152" i="6" s="1"/>
  <c r="BW520" i="6"/>
  <c r="BX520" i="6" s="1"/>
  <c r="BW551" i="6"/>
  <c r="BX551" i="6" s="1"/>
  <c r="BW567" i="6"/>
  <c r="BX567" i="6" s="1"/>
  <c r="BW541" i="6"/>
  <c r="BX541" i="6" s="1"/>
  <c r="BW619" i="6"/>
  <c r="BX619" i="6" s="1"/>
  <c r="AL544" i="6"/>
  <c r="BW544" i="6" s="1"/>
  <c r="BX544" i="6" s="1"/>
  <c r="DB771" i="6"/>
  <c r="DC654" i="6"/>
  <c r="AL1538" i="6"/>
  <c r="BO1538" i="6" s="1"/>
  <c r="BP1538" i="6" s="1"/>
  <c r="BW537" i="6"/>
  <c r="BX537" i="6" s="1"/>
  <c r="AL572" i="6"/>
  <c r="BW572" i="6" s="1"/>
  <c r="BX572" i="6" s="1"/>
  <c r="AL1117" i="6"/>
  <c r="BS1117" i="6" s="1"/>
  <c r="BT1117" i="6" s="1"/>
  <c r="AL854" i="6"/>
  <c r="BO854" i="6" s="1"/>
  <c r="BP854" i="6" s="1"/>
  <c r="AL602" i="6"/>
  <c r="BW602" i="6" s="1"/>
  <c r="BX602" i="6" s="1"/>
  <c r="BW557" i="6"/>
  <c r="BX557" i="6" s="1"/>
  <c r="BW533" i="6"/>
  <c r="BX533" i="6" s="1"/>
  <c r="BW517" i="6"/>
  <c r="BX517" i="6" s="1"/>
  <c r="BO799" i="6"/>
  <c r="BP799" i="6" s="1"/>
  <c r="BW579" i="6"/>
  <c r="BX579" i="6" s="1"/>
  <c r="BW608" i="6"/>
  <c r="BX608" i="6" s="1"/>
  <c r="AL519" i="6"/>
  <c r="BW519" i="6" s="1"/>
  <c r="BX519" i="6" s="1"/>
  <c r="AL596" i="6"/>
  <c r="BW596" i="6" s="1"/>
  <c r="BX596" i="6" s="1"/>
  <c r="CG771" i="6"/>
  <c r="BK1839" i="6"/>
  <c r="AL1956" i="6"/>
  <c r="AJ1957" i="6" s="1"/>
  <c r="AL496" i="6"/>
  <c r="AJ497" i="6" s="1"/>
  <c r="BW563" i="6"/>
  <c r="BX563" i="6" s="1"/>
  <c r="AL530" i="6"/>
  <c r="BW530" i="6" s="1"/>
  <c r="BX530" i="6" s="1"/>
  <c r="BK1887" i="6"/>
  <c r="BL1887" i="6" s="1"/>
  <c r="AL841" i="6"/>
  <c r="BO841" i="6" s="1"/>
  <c r="BP841" i="6" s="1"/>
  <c r="AL1104" i="6"/>
  <c r="BS1104" i="6" s="1"/>
  <c r="BT1104" i="6" s="1"/>
  <c r="BO1484" i="6"/>
  <c r="BP1484" i="6" s="1"/>
  <c r="BT1051" i="6"/>
  <c r="BP788" i="6"/>
  <c r="AR496" i="6"/>
  <c r="AS496" i="6" s="1"/>
  <c r="B500" i="6" s="1"/>
  <c r="AN362" i="6"/>
  <c r="AO362" i="6"/>
  <c r="B368" i="6" s="1"/>
  <c r="CL25" i="13"/>
  <c r="CK144" i="13"/>
  <c r="AM55" i="6"/>
  <c r="AM175" i="6" s="1"/>
  <c r="AN175" i="6" s="1"/>
  <c r="B226" i="6" s="1"/>
  <c r="B228" i="6"/>
  <c r="AQ293" i="5"/>
  <c r="AR293" i="5" s="1"/>
  <c r="AQ243" i="5"/>
  <c r="AR243" i="5" s="1"/>
  <c r="AQ284" i="5"/>
  <c r="AR284" i="5" s="1"/>
  <c r="AQ208" i="5"/>
  <c r="AQ246" i="5"/>
  <c r="AR246" i="5" s="1"/>
  <c r="AQ308" i="5"/>
  <c r="AR308" i="5" s="1"/>
  <c r="AQ324" i="5"/>
  <c r="AR324" i="5" s="1"/>
  <c r="AQ317" i="5"/>
  <c r="AR317" i="5" s="1"/>
  <c r="BR199" i="11"/>
  <c r="BR216" i="11"/>
  <c r="BR222" i="11"/>
  <c r="BR264" i="11"/>
  <c r="BR214" i="11"/>
  <c r="BR229" i="11"/>
  <c r="BR271" i="11"/>
  <c r="BR185" i="11"/>
  <c r="BR183" i="11"/>
  <c r="BR223" i="11"/>
  <c r="BR207" i="11"/>
  <c r="BR177" i="11"/>
  <c r="BR174" i="11"/>
  <c r="BR263" i="11"/>
  <c r="AJ304" i="11"/>
  <c r="B312" i="11" s="1"/>
  <c r="BR209" i="11"/>
  <c r="BR197" i="11"/>
  <c r="BR269" i="11"/>
  <c r="BR206" i="11"/>
  <c r="BR215" i="11"/>
  <c r="BR168" i="11"/>
  <c r="BR173" i="11"/>
  <c r="BR249" i="11"/>
  <c r="AL525" i="11"/>
  <c r="AM525" i="11" s="1"/>
  <c r="B541" i="11" s="1"/>
  <c r="BR246" i="11"/>
  <c r="AL430" i="8"/>
  <c r="AJ431" i="8" s="1"/>
  <c r="AY161" i="5"/>
  <c r="AZ161" i="5" s="1"/>
  <c r="B186" i="5" s="1"/>
  <c r="BP1956" i="6"/>
  <c r="BQ1956" i="6"/>
  <c r="B1960" i="6" s="1"/>
  <c r="B330" i="5"/>
  <c r="AP326" i="5"/>
  <c r="CB771" i="6"/>
  <c r="CC771" i="6"/>
  <c r="B775" i="6" s="1"/>
  <c r="AN161" i="5"/>
  <c r="AO161" i="5"/>
  <c r="B188" i="5" s="1"/>
  <c r="BX1171" i="6"/>
  <c r="BY1171" i="6"/>
  <c r="B1427" i="6" s="1"/>
  <c r="AQ211" i="5"/>
  <c r="AR211" i="5" s="1"/>
  <c r="AQ255" i="5"/>
  <c r="AR255" i="5" s="1"/>
  <c r="BT908" i="6"/>
  <c r="BU908" i="6" s="1"/>
  <c r="B1038" i="6" s="1"/>
  <c r="AR42" i="5"/>
  <c r="AQ161" i="5"/>
  <c r="AQ209" i="5"/>
  <c r="AR209" i="5" s="1"/>
  <c r="AL326" i="5"/>
  <c r="AJ327" i="5" s="1"/>
  <c r="AR207" i="5"/>
  <c r="CB144" i="13"/>
  <c r="CC144" i="13" s="1"/>
  <c r="B147" i="13" s="1"/>
  <c r="AL184" i="7"/>
  <c r="B187" i="7" s="1"/>
  <c r="EG174" i="14"/>
  <c r="EH25" i="14" s="1"/>
  <c r="AK375" i="10"/>
  <c r="AL375" i="10" s="1"/>
  <c r="B378" i="10" s="1"/>
  <c r="EC24" i="14"/>
  <c r="EB174" i="14"/>
  <c r="BR217" i="11"/>
  <c r="BR176" i="11"/>
  <c r="BR191" i="11"/>
  <c r="BR237" i="11"/>
  <c r="BR278" i="11"/>
  <c r="BR221" i="11"/>
  <c r="BR205" i="11"/>
  <c r="BR175" i="11"/>
  <c r="BR231" i="11"/>
  <c r="BR224" i="11"/>
  <c r="BR265" i="11"/>
  <c r="BR220" i="11"/>
  <c r="BR238" i="11"/>
  <c r="BR166" i="11"/>
  <c r="BR210" i="11"/>
  <c r="BR189" i="11"/>
  <c r="BR270" i="11"/>
  <c r="BR193" i="11"/>
  <c r="BR225" i="11"/>
  <c r="BR241" i="11"/>
  <c r="BR256" i="11"/>
  <c r="BR208" i="11"/>
  <c r="BR232" i="11"/>
  <c r="BR274" i="11"/>
  <c r="BR212" i="11"/>
  <c r="BR244" i="11"/>
  <c r="BR252" i="11"/>
  <c r="BR169" i="11"/>
  <c r="BR182" i="11"/>
  <c r="BR243" i="11"/>
  <c r="BR184" i="11"/>
  <c r="BR201" i="11"/>
  <c r="BR233" i="11"/>
  <c r="BR192" i="11"/>
  <c r="BR164" i="11"/>
  <c r="BR190" i="11"/>
  <c r="BR230" i="11"/>
  <c r="BR255" i="11"/>
  <c r="BR188" i="11"/>
  <c r="BR280" i="11"/>
  <c r="BR236" i="11"/>
  <c r="BR268" i="11"/>
  <c r="BR227" i="11"/>
  <c r="BR259" i="11"/>
  <c r="BR211" i="11"/>
  <c r="BR258" i="11"/>
  <c r="BR204" i="11"/>
  <c r="BR279" i="11"/>
  <c r="BR200" i="11"/>
  <c r="BR181" i="11"/>
  <c r="BR213" i="11"/>
  <c r="BR245" i="11"/>
  <c r="BR247" i="11"/>
  <c r="BR179" i="11"/>
  <c r="BR219" i="11"/>
  <c r="BR195" i="11"/>
  <c r="BR267" i="11"/>
  <c r="BR281" i="11"/>
  <c r="BR167" i="11"/>
  <c r="BR272" i="11"/>
  <c r="BR239" i="11"/>
  <c r="BR254" i="11"/>
  <c r="BR253" i="11"/>
  <c r="BR172" i="11"/>
  <c r="BR257" i="11"/>
  <c r="BR261" i="11"/>
  <c r="BR242" i="11"/>
  <c r="BR171" i="11"/>
  <c r="BR273" i="11"/>
  <c r="BR198" i="11"/>
  <c r="BR248" i="11"/>
  <c r="BR180" i="11"/>
  <c r="BR262" i="11"/>
  <c r="BR187" i="11"/>
  <c r="BR165" i="11"/>
  <c r="BR251" i="11"/>
  <c r="BR178" i="11"/>
  <c r="BR276" i="11"/>
  <c r="BR218" i="11"/>
  <c r="BR240" i="11"/>
  <c r="BR226" i="11"/>
  <c r="BR196" i="11"/>
  <c r="BR235" i="11"/>
  <c r="BR194" i="11"/>
  <c r="BR228" i="11"/>
  <c r="BR260" i="11"/>
  <c r="BR202" i="11"/>
  <c r="BR203" i="11"/>
  <c r="BR277" i="11"/>
  <c r="BR275" i="11"/>
  <c r="BR234" i="11"/>
  <c r="BR186" i="11"/>
  <c r="AM678" i="11"/>
  <c r="AN678" i="11"/>
  <c r="B681" i="11" s="1"/>
  <c r="BR266" i="11"/>
  <c r="BR250" i="11"/>
  <c r="AR142" i="11"/>
  <c r="B147" i="11" s="1"/>
  <c r="AQ142" i="11"/>
  <c r="BR170" i="11"/>
  <c r="AP678" i="11"/>
  <c r="EI45" i="15"/>
  <c r="EK45" i="15" s="1"/>
  <c r="B51" i="15" s="1"/>
  <c r="EE45" i="15"/>
  <c r="EH45" i="15"/>
  <c r="AR208" i="5" l="1"/>
  <c r="AQ326" i="5"/>
  <c r="BW63" i="13"/>
  <c r="BV144" i="13"/>
  <c r="AM154" i="8"/>
  <c r="AN154" i="8"/>
  <c r="B160" i="8" s="1"/>
  <c r="BT1560" i="6"/>
  <c r="BU1560" i="6"/>
  <c r="B1690" i="6" s="1"/>
  <c r="BQ2297" i="6"/>
  <c r="BP2297" i="6"/>
  <c r="AW2150" i="6"/>
  <c r="AV2160" i="6"/>
  <c r="AN1997" i="6"/>
  <c r="AO1997" i="6"/>
  <c r="B2003" i="6" s="1"/>
  <c r="BW771" i="6"/>
  <c r="AJ772" i="6"/>
  <c r="BO908" i="6"/>
  <c r="BS1171" i="6"/>
  <c r="BT1171" i="6" s="1"/>
  <c r="AL908" i="6"/>
  <c r="AJ1035" i="6" s="1"/>
  <c r="DC771" i="6"/>
  <c r="DD771" i="6"/>
  <c r="B779" i="6" s="1"/>
  <c r="AO496" i="6"/>
  <c r="B502" i="6" s="1"/>
  <c r="BP1452" i="6"/>
  <c r="BO1560" i="6"/>
  <c r="BK1956" i="6"/>
  <c r="BL1839" i="6"/>
  <c r="CI771" i="6"/>
  <c r="B778" i="6" s="1"/>
  <c r="CH771" i="6"/>
  <c r="AL1171" i="6"/>
  <c r="AL632" i="6"/>
  <c r="AJ633" i="6" s="1"/>
  <c r="BW632" i="6"/>
  <c r="BX515" i="6"/>
  <c r="CL144" i="13"/>
  <c r="CM144" i="13"/>
  <c r="B151" i="13" s="1"/>
  <c r="AR161" i="5"/>
  <c r="AS161" i="5"/>
  <c r="B189" i="5" s="1"/>
  <c r="ED24" i="14"/>
  <c r="EC174" i="14"/>
  <c r="EH174" i="14"/>
  <c r="EI174" i="14" s="1"/>
  <c r="B179" i="14" s="1"/>
  <c r="EJ45" i="15"/>
  <c r="AR678" i="11"/>
  <c r="B683" i="11" s="1"/>
  <c r="AQ678" i="11"/>
  <c r="EF45" i="15"/>
  <c r="EG45" i="15" s="1"/>
  <c r="B50" i="15" s="1"/>
  <c r="AR326" i="5" l="1"/>
  <c r="AS326" i="5"/>
  <c r="B332" i="5" s="1"/>
  <c r="BX144" i="13"/>
  <c r="B149" i="13" s="1"/>
  <c r="BW144" i="13"/>
  <c r="BX771" i="6"/>
  <c r="BY771" i="6"/>
  <c r="B777" i="6" s="1"/>
  <c r="AW2160" i="6"/>
  <c r="AX2160" i="6"/>
  <c r="BX632" i="6"/>
  <c r="BY632" i="6" s="1"/>
  <c r="B640" i="6" s="1"/>
  <c r="BQ908" i="6"/>
  <c r="B1040" i="6" s="1"/>
  <c r="BP908" i="6"/>
  <c r="BU1171" i="6"/>
  <c r="B1429" i="6" s="1"/>
  <c r="BP1560" i="6"/>
  <c r="BQ1560" i="6"/>
  <c r="B1692" i="6" s="1"/>
  <c r="BM1956" i="6"/>
  <c r="B1962" i="6" s="1"/>
  <c r="BL1956" i="6"/>
  <c r="BM2132" i="6"/>
  <c r="B2138" i="6" s="1"/>
  <c r="AO430" i="8"/>
  <c r="B436" i="8" s="1"/>
  <c r="ED174" i="14"/>
  <c r="EE174" i="14"/>
  <c r="B180" i="14" s="1"/>
  <c r="BR282" i="11"/>
  <c r="BS282" i="11"/>
  <c r="B288" i="11" s="1"/>
  <c r="DF60" i="21" a="1"/>
  <c r="AS616" i="11"/>
  <c r="CQ51" i="13" a="1"/>
  <c r="CS133" i="13" a="1"/>
  <c r="DI155" i="21" a="1"/>
  <c r="DG135" i="21" a="1"/>
  <c r="AS611" i="11"/>
  <c r="CP48" i="13" a="1"/>
  <c r="AG52" i="5"/>
  <c r="DI87" i="21" a="1"/>
  <c r="CO128" i="13" a="1"/>
  <c r="DI100" i="21" a="1"/>
  <c r="CQ40" i="13" a="1"/>
  <c r="AS675" i="11"/>
  <c r="CP70" i="13" a="1"/>
  <c r="AL100" i="10"/>
  <c r="CP36" i="13" a="1"/>
  <c r="AS622" i="11"/>
  <c r="DG83" i="21" a="1"/>
  <c r="CP30" i="13" a="1"/>
  <c r="DI65" i="21" a="1"/>
  <c r="CS134" i="13" a="1"/>
  <c r="AL147" i="10"/>
  <c r="DI28" i="21" a="1"/>
  <c r="CP41" i="13" a="1"/>
  <c r="CO98" i="13" a="1"/>
  <c r="CQ52" i="13" a="1"/>
  <c r="CP98" i="13" a="1"/>
  <c r="AG48" i="5"/>
  <c r="CO124" i="13" a="1"/>
  <c r="DG125" i="21" a="1"/>
  <c r="DI146" i="21" a="1"/>
  <c r="DI91" i="21" a="1"/>
  <c r="AS638" i="11"/>
  <c r="CR93" i="13" a="1"/>
  <c r="AL88" i="10"/>
  <c r="DI110" i="21" a="1"/>
  <c r="AG140" i="11"/>
  <c r="DI131" i="21" a="1"/>
  <c r="DG144" i="21" a="1"/>
  <c r="CP79" i="13" a="1"/>
  <c r="AG151" i="5"/>
  <c r="CO75" i="13" a="1"/>
  <c r="AG136" i="5"/>
  <c r="CR60" i="13" a="1"/>
  <c r="DF131" i="21" a="1"/>
  <c r="AS662" i="11"/>
  <c r="AS674" i="11"/>
  <c r="DH34" i="21" a="1"/>
  <c r="DG119" i="21" a="1"/>
  <c r="CS51" i="13" a="1"/>
  <c r="AG78" i="5"/>
  <c r="CP111" i="13" a="1"/>
  <c r="CP109" i="13" a="1"/>
  <c r="DH89" i="21" a="1"/>
  <c r="AG136" i="11"/>
  <c r="CP64" i="13" a="1"/>
  <c r="DF113" i="21" a="1"/>
  <c r="CQ87" i="13" a="1"/>
  <c r="CR100" i="13" a="1"/>
  <c r="AL69" i="10"/>
  <c r="AS665" i="11"/>
  <c r="DG71" i="21" a="1"/>
  <c r="DI164" i="21" a="1"/>
  <c r="CO81" i="13" a="1"/>
  <c r="CR75" i="13" a="1"/>
  <c r="CP104" i="13" a="1"/>
  <c r="CQ131" i="13" a="1"/>
  <c r="DH110" i="21" a="1"/>
  <c r="CR124" i="13" a="1"/>
  <c r="DH135" i="21" a="1"/>
  <c r="CP38" i="13" a="1"/>
  <c r="CO84" i="13" a="1"/>
  <c r="AS615" i="11"/>
  <c r="DH163" i="21" a="1"/>
  <c r="DH112" i="21" a="1"/>
  <c r="DH60" i="21" a="1"/>
  <c r="CS52" i="13" a="1"/>
  <c r="CO115" i="13" a="1"/>
  <c r="CQ70" i="13" a="1"/>
  <c r="AG46" i="5"/>
  <c r="AL116" i="10"/>
  <c r="AL201" i="10"/>
  <c r="DF43" i="21" a="1"/>
  <c r="AS642" i="11"/>
  <c r="CQ37" i="13" a="1"/>
  <c r="DF114" i="21" a="1"/>
  <c r="CR80" i="13" a="1"/>
  <c r="DI56" i="21" a="1"/>
  <c r="DI84" i="21" a="1"/>
  <c r="CO87" i="13" a="1"/>
  <c r="DF106" i="21" a="1"/>
  <c r="AS576" i="11"/>
  <c r="CO114" i="13" a="1"/>
  <c r="DF87" i="21" a="1"/>
  <c r="CO38" i="13" a="1"/>
  <c r="AL124" i="10"/>
  <c r="CR130" i="13" a="1"/>
  <c r="DG81" i="21" a="1"/>
  <c r="DI124" i="21" a="1"/>
  <c r="AS573" i="11"/>
  <c r="AG87" i="5"/>
  <c r="CP72" i="13" a="1"/>
  <c r="AL174" i="10"/>
  <c r="AS570" i="11"/>
  <c r="DI80" i="21" a="1"/>
  <c r="CQ140" i="13" a="1"/>
  <c r="CS78" i="13" a="1"/>
  <c r="DG140" i="21" a="1"/>
  <c r="DH28" i="21" a="1"/>
  <c r="CP68" i="13" a="1"/>
  <c r="AL80" i="10"/>
  <c r="AL193" i="10"/>
  <c r="CS72" i="13" a="1"/>
  <c r="CO59" i="13" a="1"/>
  <c r="AG69" i="5"/>
  <c r="CO48" i="13" a="1"/>
  <c r="DI104" i="21" a="1"/>
  <c r="AG119" i="5"/>
  <c r="DH173" i="21" a="1"/>
  <c r="DI142" i="21" a="1"/>
  <c r="DI160" i="21" a="1"/>
  <c r="CQ48" i="13" a="1"/>
  <c r="DF49" i="21" a="1"/>
  <c r="DG165" i="21" a="1"/>
  <c r="CO140" i="13" a="1"/>
  <c r="AG131" i="5"/>
  <c r="AL208" i="10"/>
  <c r="CQ118" i="13" a="1"/>
  <c r="DH59" i="21" a="1"/>
  <c r="CS77" i="13" a="1"/>
  <c r="CQ142" i="13" a="1"/>
  <c r="AL192" i="10"/>
  <c r="DI45" i="21" a="1"/>
  <c r="CP132" i="13" a="1"/>
  <c r="DH50" i="21" a="1"/>
  <c r="DH107" i="21" a="1"/>
  <c r="AS656" i="11"/>
  <c r="CP37" i="13" a="1"/>
  <c r="CR83" i="13" a="1"/>
  <c r="DH168" i="21" a="1"/>
  <c r="AG60" i="5"/>
  <c r="AL205" i="10"/>
  <c r="AS577" i="11"/>
  <c r="AL64" i="10"/>
  <c r="CS127" i="13" a="1"/>
  <c r="DH63" i="21" a="1"/>
  <c r="CP44" i="13" a="1"/>
  <c r="DF28" i="21" a="1"/>
  <c r="CR109" i="13" a="1"/>
  <c r="CQ27" i="13" a="1"/>
  <c r="DI158" i="21" a="1"/>
  <c r="CS26" i="13" a="1"/>
  <c r="CP91" i="13" a="1"/>
  <c r="AL123" i="10"/>
  <c r="AS646" i="11"/>
  <c r="AG74" i="11"/>
  <c r="CP67" i="13" a="1"/>
  <c r="DH161" i="21" a="1"/>
  <c r="CR38" i="13" a="1"/>
  <c r="DF168" i="21" a="1"/>
  <c r="AL183" i="10"/>
  <c r="DH145" i="21" a="1"/>
  <c r="CR39" i="13" a="1"/>
  <c r="AL119" i="10"/>
  <c r="AL108" i="10"/>
  <c r="DH64" i="21" a="1"/>
  <c r="DH134" i="21" a="1"/>
  <c r="CP122" i="13" a="1"/>
  <c r="DH108" i="21" a="1"/>
  <c r="CR114" i="13" a="1"/>
  <c r="DI44" i="21" a="1"/>
  <c r="DF64" i="21" a="1"/>
  <c r="CR58" i="13" a="1"/>
  <c r="DF156" i="21" a="1"/>
  <c r="AG129" i="5"/>
  <c r="CP57" i="13" a="1"/>
  <c r="DI151" i="21" a="1"/>
  <c r="AL160" i="10"/>
  <c r="AS594" i="11"/>
  <c r="CO51" i="13" a="1"/>
  <c r="AS637" i="11"/>
  <c r="AG54" i="5"/>
  <c r="DG66" i="21" a="1"/>
  <c r="DG174" i="21" a="1"/>
  <c r="CS31" i="13" a="1"/>
  <c r="AS613" i="11"/>
  <c r="DI123" i="21" a="1"/>
  <c r="CO42" i="13" a="1"/>
  <c r="CR52" i="13" a="1"/>
  <c r="DG156" i="21" a="1"/>
  <c r="DI166" i="21" a="1"/>
  <c r="CR136" i="13" a="1"/>
  <c r="DI136" i="21" a="1"/>
  <c r="DG129" i="21" a="1"/>
  <c r="DF96" i="21" a="1"/>
  <c r="AG110" i="5"/>
  <c r="CO93" i="13" a="1"/>
  <c r="DG150" i="21" a="1"/>
  <c r="DI159" i="21" a="1"/>
  <c r="DH124" i="21" a="1"/>
  <c r="DG154" i="21" a="1"/>
  <c r="CR105" i="13" a="1"/>
  <c r="DI126" i="21" a="1"/>
  <c r="AS641" i="11"/>
  <c r="DH132" i="21" a="1"/>
  <c r="CO52" i="13" a="1"/>
  <c r="CP116" i="13" a="1"/>
  <c r="CO29" i="13" a="1"/>
  <c r="AG130" i="5"/>
  <c r="CQ138" i="13" a="1"/>
  <c r="AL200" i="10"/>
  <c r="AS579" i="11"/>
  <c r="AS560" i="11"/>
  <c r="DH120" i="21" a="1"/>
  <c r="CP99" i="13" a="1"/>
  <c r="CS30" i="13" a="1"/>
  <c r="DF104" i="21" a="1"/>
  <c r="AL68" i="10"/>
  <c r="DH111" i="21" a="1"/>
  <c r="DH115" i="21" a="1"/>
  <c r="AL77" i="10"/>
  <c r="AL129" i="10"/>
  <c r="CP137" i="13" a="1"/>
  <c r="AG126" i="11"/>
  <c r="CP66" i="13" a="1"/>
  <c r="CR106" i="13" a="1"/>
  <c r="CQ123" i="13" a="1"/>
  <c r="AG51" i="5"/>
  <c r="AG42" i="5"/>
  <c r="CO39" i="13" a="1"/>
  <c r="CR97" i="13" a="1"/>
  <c r="DG98" i="21" a="1"/>
  <c r="AS607" i="11"/>
  <c r="CO116" i="13" a="1"/>
  <c r="AL85" i="10"/>
  <c r="AL210" i="10"/>
  <c r="DF132" i="21" a="1"/>
  <c r="CS121" i="13" a="1"/>
  <c r="DG109" i="21" a="1"/>
  <c r="CP33" i="13" a="1"/>
  <c r="AL72" i="10"/>
  <c r="CQ137" i="13" a="1"/>
  <c r="DI88" i="21" a="1"/>
  <c r="CR74" i="13" a="1"/>
  <c r="CS32" i="13" a="1"/>
  <c r="CP118" i="13" a="1"/>
  <c r="AS644" i="11"/>
  <c r="CR62" i="13" a="1"/>
  <c r="AG95" i="5"/>
  <c r="CQ139" i="13" a="1"/>
  <c r="DI26" i="21" a="1"/>
  <c r="AS597" i="11"/>
  <c r="AS621" i="11"/>
  <c r="DI75" i="21" a="1"/>
  <c r="CS95" i="13" a="1"/>
  <c r="CO64" i="13" a="1"/>
  <c r="DI121" i="21" a="1"/>
  <c r="AL95" i="10"/>
  <c r="DI73" i="21" a="1"/>
  <c r="CO130" i="13" a="1"/>
  <c r="CR63" i="13" a="1"/>
  <c r="CS82" i="13" a="1"/>
  <c r="AG66" i="5"/>
  <c r="CP34" i="13" a="1"/>
  <c r="AS569" i="11"/>
  <c r="CO127" i="13" a="1"/>
  <c r="AS649" i="11"/>
  <c r="DF107" i="21" a="1"/>
  <c r="AG65" i="5"/>
  <c r="AG115" i="5"/>
  <c r="AG122" i="11"/>
  <c r="AL130" i="10"/>
  <c r="AL131" i="10"/>
  <c r="AL134" i="10"/>
  <c r="DF48" i="21" a="1"/>
  <c r="DG169" i="21" a="1"/>
  <c r="AG140" i="5"/>
  <c r="DF39" i="21" a="1"/>
  <c r="AS609" i="11"/>
  <c r="DF68" i="21" a="1"/>
  <c r="DF160" i="21" a="1"/>
  <c r="DI48" i="21" a="1"/>
  <c r="CO28" i="13" a="1"/>
  <c r="DF123" i="21" a="1"/>
  <c r="DF118" i="21" a="1"/>
  <c r="AL141" i="10"/>
  <c r="CR30" i="13" a="1"/>
  <c r="AS677" i="11"/>
  <c r="CS44" i="13" a="1"/>
  <c r="CR66" i="13" a="1"/>
  <c r="CO60" i="13" a="1"/>
  <c r="CS94" i="13" a="1"/>
  <c r="DG166" i="21" a="1"/>
  <c r="CP113" i="13" a="1"/>
  <c r="DF27" i="21" a="1"/>
  <c r="AG44" i="5"/>
  <c r="AL157" i="10"/>
  <c r="DH146" i="21" a="1"/>
  <c r="DG27" i="21" a="1"/>
  <c r="AL73" i="10"/>
  <c r="AS634" i="11"/>
  <c r="DH118" i="21" a="1"/>
  <c r="DH79" i="21" a="1"/>
  <c r="AG139" i="11"/>
  <c r="DF55" i="21" a="1"/>
  <c r="CR141" i="13" a="1"/>
  <c r="AS664" i="11"/>
  <c r="DF100" i="21" a="1"/>
  <c r="AG78" i="11"/>
  <c r="DI103" i="21" a="1"/>
  <c r="AL136" i="10"/>
  <c r="DI161" i="21" a="1"/>
  <c r="CP103" i="13" a="1"/>
  <c r="CS35" i="13" a="1"/>
  <c r="AL167" i="10"/>
  <c r="AS575" i="11"/>
  <c r="CP71" i="13" a="1"/>
  <c r="AG89" i="5"/>
  <c r="AL105" i="10"/>
  <c r="DG100" i="21" a="1"/>
  <c r="CR37" i="13" a="1"/>
  <c r="DH52" i="21" a="1"/>
  <c r="CQ111" i="13" a="1"/>
  <c r="CP101" i="13" a="1"/>
  <c r="DH82" i="21" a="1"/>
  <c r="AG133" i="11"/>
  <c r="DH30" i="21" a="1"/>
  <c r="DI125" i="21" a="1"/>
  <c r="AL94" i="10"/>
  <c r="DH77" i="21" a="1"/>
  <c r="DF47" i="21" a="1"/>
  <c r="AL110" i="10"/>
  <c r="DG28" i="21" a="1"/>
  <c r="AS571" i="11"/>
  <c r="DF99" i="21" a="1"/>
  <c r="AL107" i="10"/>
  <c r="DG42" i="21" a="1"/>
  <c r="AL76" i="10"/>
  <c r="CP85" i="13" a="1"/>
  <c r="CR140" i="13" a="1"/>
  <c r="CO133" i="13" a="1"/>
  <c r="AL196" i="10"/>
  <c r="CR143" i="13" a="1"/>
  <c r="DH117" i="21" a="1"/>
  <c r="CO70" i="13" a="1"/>
  <c r="CS28" i="13" a="1"/>
  <c r="AG103" i="5"/>
  <c r="AS672" i="11"/>
  <c r="AG154" i="5"/>
  <c r="CR31" i="13" a="1"/>
  <c r="DI130" i="21" a="1"/>
  <c r="CQ65" i="13" a="1"/>
  <c r="CP128" i="13" a="1"/>
  <c r="AG106" i="5"/>
  <c r="AG145" i="5"/>
  <c r="AG142" i="5"/>
  <c r="DH37" i="21" a="1"/>
  <c r="DH126" i="21" a="1"/>
  <c r="CP29" i="13" a="1"/>
  <c r="DH41" i="21" a="1"/>
  <c r="DH92" i="21" a="1"/>
  <c r="DI60" i="21" a="1"/>
  <c r="DI175" i="21" a="1"/>
  <c r="AL176" i="10"/>
  <c r="DI32" i="21" a="1"/>
  <c r="DH119" i="21" a="1"/>
  <c r="DI82" i="21" a="1"/>
  <c r="DF86" i="21" a="1"/>
  <c r="DG40" i="21" a="1"/>
  <c r="CS115" i="13" a="1"/>
  <c r="DH43" i="21" a="1"/>
  <c r="CS59" i="13" a="1"/>
  <c r="CS61" i="13" a="1"/>
  <c r="CQ81" i="13" a="1"/>
  <c r="DG34" i="21" a="1"/>
  <c r="CS98" i="13" a="1"/>
  <c r="CP87" i="13" a="1"/>
  <c r="DI42" i="21" a="1"/>
  <c r="AS586" i="11"/>
  <c r="AS667" i="11"/>
  <c r="CR132" i="13" a="1"/>
  <c r="CO138" i="13" a="1"/>
  <c r="CQ59" i="13" a="1"/>
  <c r="CO89" i="13" a="1"/>
  <c r="DG82" i="21" a="1"/>
  <c r="DG51" i="21" a="1"/>
  <c r="CO45" i="13" a="1"/>
  <c r="CP28" i="13" a="1"/>
  <c r="CS29" i="13" a="1"/>
  <c r="AL111" i="10"/>
  <c r="CO90" i="13" a="1"/>
  <c r="DH128" i="21" a="1"/>
  <c r="DI36" i="21" a="1"/>
  <c r="CO61" i="13" a="1"/>
  <c r="DH150" i="21" a="1"/>
  <c r="DG161" i="21" a="1"/>
  <c r="CO101" i="13" a="1"/>
  <c r="DH33" i="21" a="1"/>
  <c r="DI35" i="21" a="1"/>
  <c r="CR108" i="13" a="1"/>
  <c r="AS574" i="11"/>
  <c r="AL91" i="10"/>
  <c r="DG62" i="21" a="1"/>
  <c r="AL175" i="10"/>
  <c r="CS108" i="13" a="1"/>
  <c r="CQ107" i="13" a="1"/>
  <c r="CR68" i="13" a="1"/>
  <c r="DH165" i="21" a="1"/>
  <c r="DH172" i="21" a="1"/>
  <c r="CS24" i="13" a="1"/>
  <c r="DI83" i="21" a="1"/>
  <c r="CS89" i="13" a="1"/>
  <c r="AG75" i="11"/>
  <c r="DI115" i="21" a="1"/>
  <c r="DI129" i="21" a="1"/>
  <c r="AS566" i="11"/>
  <c r="DG132" i="21" a="1"/>
  <c r="CQ128" i="13" a="1"/>
  <c r="DG89" i="21" a="1"/>
  <c r="DG149" i="21" a="1"/>
  <c r="DG39" i="21" a="1"/>
  <c r="CQ101" i="13" a="1"/>
  <c r="AL163" i="10"/>
  <c r="CO43" i="13" a="1"/>
  <c r="DF142" i="21" a="1"/>
  <c r="DF45" i="21" a="1"/>
  <c r="DG58" i="21" a="1"/>
  <c r="CS88" i="13" a="1"/>
  <c r="CP82" i="13" a="1"/>
  <c r="AL168" i="10"/>
  <c r="DF150" i="21" a="1"/>
  <c r="CR28" i="13" a="1"/>
  <c r="DI51" i="21" a="1"/>
  <c r="CQ45" i="13" a="1"/>
  <c r="DH88" i="21" a="1"/>
  <c r="CO134" i="13" a="1"/>
  <c r="AS582" i="11"/>
  <c r="DG99" i="21" a="1"/>
  <c r="AL195" i="10"/>
  <c r="CR87" i="13" a="1"/>
  <c r="CR76" i="13" a="1"/>
  <c r="CP126" i="13" a="1"/>
  <c r="CS38" i="13" a="1"/>
  <c r="CQ134" i="13" a="1"/>
  <c r="DH114" i="21" a="1"/>
  <c r="CO31" i="13" a="1"/>
  <c r="CS104" i="13" a="1"/>
  <c r="CP134" i="13" a="1"/>
  <c r="AG80" i="5"/>
  <c r="DF61" i="21" a="1"/>
  <c r="AL182" i="10"/>
  <c r="DF162" i="21" a="1"/>
  <c r="AG114" i="5"/>
  <c r="AS603" i="11"/>
  <c r="AG137" i="11"/>
  <c r="CR25" i="13" a="1"/>
  <c r="DI74" i="21" a="1"/>
  <c r="DG50" i="21" a="1"/>
  <c r="DH123" i="21" a="1"/>
  <c r="AL127" i="10"/>
  <c r="CR102" i="13" a="1"/>
  <c r="DG127" i="21" a="1"/>
  <c r="DI147" i="21" a="1"/>
  <c r="AL133" i="10"/>
  <c r="CQ71" i="13" a="1"/>
  <c r="DF54" i="21" a="1"/>
  <c r="DG122" i="21" a="1"/>
  <c r="DG157" i="21" a="1"/>
  <c r="AL199" i="10"/>
  <c r="CP39" i="13" a="1"/>
  <c r="CS56" i="13" a="1"/>
  <c r="DH160" i="21" a="1"/>
  <c r="CS117" i="13" a="1"/>
  <c r="DG143" i="21" a="1"/>
  <c r="DH36" i="21" a="1"/>
  <c r="DG159" i="21" a="1"/>
  <c r="CS41" i="13" a="1"/>
  <c r="AL99" i="10"/>
  <c r="DH96" i="21" a="1"/>
  <c r="DG134" i="21" a="1"/>
  <c r="CP63" i="13" a="1"/>
  <c r="CR101" i="13" a="1"/>
  <c r="AS610" i="11"/>
  <c r="CR88" i="13" a="1"/>
  <c r="DI137" i="21" a="1"/>
  <c r="CQ89" i="13" a="1"/>
  <c r="DF35" i="21" a="1"/>
  <c r="AS626" i="11"/>
  <c r="DG56" i="21" a="1"/>
  <c r="DH152" i="21" a="1"/>
  <c r="AL154" i="10"/>
  <c r="AL206" i="10"/>
  <c r="DG106" i="21" a="1"/>
  <c r="DG158" i="21" a="1"/>
  <c r="CP140" i="13" a="1"/>
  <c r="AL198" i="10"/>
  <c r="DH129" i="21" a="1"/>
  <c r="AG84" i="11"/>
  <c r="AL164" i="10"/>
  <c r="DF148" i="21" a="1"/>
  <c r="AG122" i="5"/>
  <c r="DG137" i="21" a="1"/>
  <c r="DF74" i="21" a="1"/>
  <c r="DF46" i="21" a="1"/>
  <c r="DF103" i="21" a="1"/>
  <c r="AS643" i="11"/>
  <c r="CQ117" i="13" a="1"/>
  <c r="AL187" i="10"/>
  <c r="AL65" i="10"/>
  <c r="CQ141" i="13" a="1"/>
  <c r="AL156" i="10"/>
  <c r="DI77" i="21" a="1"/>
  <c r="AG101" i="5"/>
  <c r="CO106" i="13" a="1"/>
  <c r="DG113" i="21" a="1"/>
  <c r="CR89" i="13" a="1"/>
  <c r="AS580" i="11"/>
  <c r="AS632" i="11"/>
  <c r="DG54" i="21" a="1"/>
  <c r="CO65" i="13" a="1"/>
  <c r="CP42" i="13" a="1"/>
  <c r="AS670" i="11"/>
  <c r="DG36" i="21" a="1"/>
  <c r="CQ133" i="13" a="1"/>
  <c r="AL188" i="10"/>
  <c r="CR72" i="13" a="1"/>
  <c r="DH169" i="21" a="1"/>
  <c r="DH171" i="21" a="1"/>
  <c r="DG115" i="21" a="1"/>
  <c r="DI58" i="21" a="1"/>
  <c r="AG127" i="5"/>
  <c r="AL144" i="10"/>
  <c r="CP94" i="13" a="1"/>
  <c r="CO49" i="13" a="1"/>
  <c r="CS84" i="13" a="1"/>
  <c r="AG107" i="5"/>
  <c r="AG132" i="5"/>
  <c r="CR64" i="13" a="1"/>
  <c r="CS123" i="13" a="1"/>
  <c r="DH94" i="21" a="1"/>
  <c r="CS49" i="13" a="1"/>
  <c r="CR41" i="13" a="1"/>
  <c r="CR36" i="13" a="1"/>
  <c r="DG93" i="21" a="1"/>
  <c r="DI101" i="21" a="1"/>
  <c r="DH55" i="21" a="1"/>
  <c r="DF117" i="21" a="1"/>
  <c r="CQ24" i="13" a="1"/>
  <c r="AS668" i="11"/>
  <c r="AS599" i="11"/>
  <c r="CR117" i="13" a="1"/>
  <c r="AL185" i="10"/>
  <c r="CO30" i="13" a="1"/>
  <c r="CP27" i="13" a="1"/>
  <c r="CS111" i="13" a="1"/>
  <c r="AS598" i="11"/>
  <c r="AG72" i="11"/>
  <c r="DH147" i="21" a="1"/>
  <c r="DH138" i="21" a="1"/>
  <c r="CR32" i="13" a="1"/>
  <c r="DI27" i="21" a="1"/>
  <c r="CP83" i="13" a="1"/>
  <c r="AL142" i="10"/>
  <c r="CS65" i="13" a="1"/>
  <c r="AG128" i="11"/>
  <c r="DI52" i="21" a="1"/>
  <c r="AG155" i="5"/>
  <c r="DF72" i="21" a="1"/>
  <c r="AS654" i="11"/>
  <c r="DH51" i="21" a="1"/>
  <c r="CR73" i="13" a="1"/>
  <c r="DH127" i="21" a="1"/>
  <c r="DH73" i="21" a="1"/>
  <c r="DG153" i="21" a="1"/>
  <c r="CR122" i="13" a="1"/>
  <c r="AL70" i="10"/>
  <c r="AL61" i="10"/>
  <c r="DI169" i="21" a="1"/>
  <c r="AS648" i="11"/>
  <c r="DI106" i="21" a="1"/>
  <c r="DF109" i="21" a="1"/>
  <c r="AG92" i="5"/>
  <c r="DF75" i="21" a="1"/>
  <c r="CS99" i="13" a="1"/>
  <c r="AG58" i="5"/>
  <c r="DI76" i="21" a="1"/>
  <c r="DH75" i="21" a="1"/>
  <c r="DH101" i="21" a="1"/>
  <c r="CQ120" i="13" a="1"/>
  <c r="CO85" i="13" a="1"/>
  <c r="CO88" i="13" a="1"/>
  <c r="CO91" i="13" a="1"/>
  <c r="DI116" i="21" a="1"/>
  <c r="CS92" i="13" a="1"/>
  <c r="CR90" i="13" a="1"/>
  <c r="DF120" i="21" a="1"/>
  <c r="DI122" i="21" a="1"/>
  <c r="DF84" i="21" a="1"/>
  <c r="AL78" i="10"/>
  <c r="CO135" i="13" a="1"/>
  <c r="AL139" i="10"/>
  <c r="DI38" i="21" a="1"/>
  <c r="AL159" i="10"/>
  <c r="DH97" i="21" a="1"/>
  <c r="AG67" i="5"/>
  <c r="AL184" i="10"/>
  <c r="CR104" i="13" a="1"/>
  <c r="AG98" i="5"/>
  <c r="DH174" i="21" a="1"/>
  <c r="DH71" i="21" a="1"/>
  <c r="DG30" i="21" a="1"/>
  <c r="DF52" i="21" a="1"/>
  <c r="AS601" i="11"/>
  <c r="CQ55" i="13" a="1"/>
  <c r="CS109" i="13" a="1"/>
  <c r="CS126" i="13" a="1"/>
  <c r="AG121" i="5"/>
  <c r="CO126" i="13" a="1"/>
  <c r="CR24" i="13" a="1"/>
  <c r="DF157" i="21" a="1"/>
  <c r="CS76" i="13" a="1"/>
  <c r="DG155" i="21" a="1"/>
  <c r="AL166" i="10"/>
  <c r="CS93" i="13" a="1"/>
  <c r="DF149" i="21" a="1"/>
  <c r="CR26" i="13" a="1"/>
  <c r="AL97" i="10"/>
  <c r="DI69" i="21" a="1"/>
  <c r="DG128" i="21" a="1"/>
  <c r="DF159" i="21" a="1"/>
  <c r="AL171" i="10"/>
  <c r="AG45" i="7"/>
  <c r="AL189" i="10"/>
  <c r="CR59" i="13" a="1"/>
  <c r="DF83" i="21" a="1"/>
  <c r="CS110" i="13" a="1"/>
  <c r="DG85" i="21" a="1"/>
  <c r="DH109" i="21" a="1"/>
  <c r="AL178" i="10"/>
  <c r="DI98" i="21" a="1"/>
  <c r="CQ32" i="13" a="1"/>
  <c r="DH46" i="21" a="1"/>
  <c r="DF112" i="21" a="1"/>
  <c r="CO103" i="13" a="1"/>
  <c r="CP107" i="13" a="1"/>
  <c r="DF119" i="21" a="1"/>
  <c r="CS55" i="13" a="1"/>
  <c r="DF73" i="21" a="1"/>
  <c r="CR137" i="13" a="1"/>
  <c r="DH68" i="21" a="1"/>
  <c r="CP43" i="13" a="1"/>
  <c r="DG91" i="21" a="1"/>
  <c r="CO122" i="13" a="1"/>
  <c r="AS588" i="11"/>
  <c r="AS659" i="11"/>
  <c r="AS628" i="11"/>
  <c r="CO119" i="13" a="1"/>
  <c r="DG76" i="21" a="1"/>
  <c r="DI68" i="21" a="1"/>
  <c r="DG131" i="21" a="1"/>
  <c r="AL191" i="10"/>
  <c r="DI118" i="21" a="1"/>
  <c r="DI53" i="21" a="1"/>
  <c r="DG152" i="21" a="1"/>
  <c r="DH156" i="21" a="1"/>
  <c r="AG85" i="5"/>
  <c r="AS617" i="11"/>
  <c r="CS142" i="13" a="1"/>
  <c r="CO24" i="13" a="1"/>
  <c r="CQ50" i="13" a="1"/>
  <c r="AL140" i="10"/>
  <c r="CP52" i="13" a="1"/>
  <c r="CP135" i="13" a="1"/>
  <c r="DF80" i="21" a="1"/>
  <c r="AL137" i="10"/>
  <c r="CS140" i="13" a="1"/>
  <c r="CQ49" i="13" a="1"/>
  <c r="DI31" i="21" a="1"/>
  <c r="DH44" i="21" a="1"/>
  <c r="CS107" i="13" a="1"/>
  <c r="CR95" i="13" a="1"/>
  <c r="CQ94" i="13" a="1"/>
  <c r="DI152" i="21" a="1"/>
  <c r="DI140" i="21" a="1"/>
  <c r="DG79" i="21" a="1"/>
  <c r="CS71" i="13" a="1"/>
  <c r="DF93" i="21" a="1"/>
  <c r="DF63" i="21" a="1"/>
  <c r="AS587" i="11"/>
  <c r="CO121" i="13" a="1"/>
  <c r="CS70" i="13" a="1"/>
  <c r="AG72" i="5"/>
  <c r="DI62" i="21" a="1"/>
  <c r="CP102" i="13" a="1"/>
  <c r="CP97" i="13" a="1"/>
  <c r="AG135" i="11"/>
  <c r="DI72" i="21" a="1"/>
  <c r="DG35" i="21" a="1"/>
  <c r="DI59" i="21" a="1"/>
  <c r="CO32" i="13" a="1"/>
  <c r="DG87" i="21" a="1"/>
  <c r="CQ129" i="13" a="1"/>
  <c r="AG158" i="5"/>
  <c r="AS633" i="11"/>
  <c r="CR98" i="13" a="1"/>
  <c r="CS130" i="13" a="1"/>
  <c r="CQ92" i="13" a="1"/>
  <c r="AG85" i="11"/>
  <c r="AL120" i="10"/>
  <c r="DI47" i="21" a="1"/>
  <c r="CO83" i="13" a="1"/>
  <c r="CO76" i="13" a="1"/>
  <c r="AL132" i="10"/>
  <c r="DG139" i="21" a="1"/>
  <c r="DF124" i="21" a="1"/>
  <c r="AM387" i="11"/>
  <c r="AL101" i="10"/>
  <c r="AL177" i="10"/>
  <c r="CO50" i="13" a="1"/>
  <c r="AG74" i="5"/>
  <c r="CO139" i="13" a="1"/>
  <c r="AG125" i="11"/>
  <c r="DG88" i="21" a="1"/>
  <c r="CQ97" i="13" a="1"/>
  <c r="DH116" i="21" a="1"/>
  <c r="DF98" i="21" a="1"/>
  <c r="AL179" i="10"/>
  <c r="DF82" i="21" a="1"/>
  <c r="DF94" i="21" a="1"/>
  <c r="DG44" i="21" a="1"/>
  <c r="CO79" i="13" a="1"/>
  <c r="CR96" i="13" a="1"/>
  <c r="DH131" i="21" a="1"/>
  <c r="CO57" i="13" a="1"/>
  <c r="AG45" i="5"/>
  <c r="CQ126" i="13" a="1"/>
  <c r="DI90" i="21" a="1"/>
  <c r="DH90" i="21" a="1"/>
  <c r="CQ33" i="13" a="1"/>
  <c r="DH32" i="21" a="1"/>
  <c r="DG123" i="21" a="1"/>
  <c r="CP110" i="13" a="1"/>
  <c r="AS605" i="11"/>
  <c r="DF163" i="21" a="1"/>
  <c r="DI94" i="21" a="1"/>
  <c r="CQ76" i="13" a="1"/>
  <c r="CO71" i="13" a="1"/>
  <c r="DF81" i="21" a="1"/>
  <c r="CR65" i="13" a="1"/>
  <c r="AS596" i="11"/>
  <c r="DF92" i="21" a="1"/>
  <c r="DH78" i="21" a="1"/>
  <c r="AS589" i="11"/>
  <c r="AL84" i="10"/>
  <c r="CR134" i="13" a="1"/>
  <c r="DH26" i="21" a="1"/>
  <c r="DI41" i="21" a="1"/>
  <c r="CQ113" i="13" a="1"/>
  <c r="AS627" i="11"/>
  <c r="CP127" i="13" a="1"/>
  <c r="CP74" i="13" a="1"/>
  <c r="AL128" i="10"/>
  <c r="AG56" i="5"/>
  <c r="CP114" i="13" a="1"/>
  <c r="DI107" i="21" a="1"/>
  <c r="AL122" i="10"/>
  <c r="DI149" i="21" a="1"/>
  <c r="DF145" i="21" a="1"/>
  <c r="DG55" i="21" a="1"/>
  <c r="DG163" i="21" a="1"/>
  <c r="AL180" i="10"/>
  <c r="DF91" i="21" a="1"/>
  <c r="CO47" i="13" a="1"/>
  <c r="AL172" i="10"/>
  <c r="AS631" i="11"/>
  <c r="CQ130" i="13" a="1"/>
  <c r="DH164" i="21" a="1"/>
  <c r="DI50" i="21" a="1"/>
  <c r="DI34" i="21" a="1"/>
  <c r="DG121" i="21" a="1"/>
  <c r="CQ127" i="13" a="1"/>
  <c r="CP133" i="13" a="1"/>
  <c r="DG146" i="21" a="1"/>
  <c r="DI86" i="21" a="1"/>
  <c r="CO40" i="13" a="1"/>
  <c r="CP60" i="13" a="1"/>
  <c r="CS37" i="13" a="1"/>
  <c r="CS45" i="13" a="1"/>
  <c r="AL186" i="10"/>
  <c r="CR113" i="13" a="1"/>
  <c r="AL151" i="10"/>
  <c r="DF172" i="21" a="1"/>
  <c r="CQ54" i="13" a="1"/>
  <c r="AG57" i="5"/>
  <c r="CS74" i="13" a="1"/>
  <c r="CS39" i="13" a="1"/>
  <c r="CR56" i="13" a="1"/>
  <c r="AG97" i="5"/>
  <c r="AG76" i="11"/>
  <c r="AL118" i="10"/>
  <c r="AS565" i="11"/>
  <c r="CS119" i="13" a="1"/>
  <c r="DH155" i="21" a="1"/>
  <c r="AG86" i="11"/>
  <c r="DH144" i="21" a="1"/>
  <c r="AS584" i="11"/>
  <c r="DG52" i="21" a="1"/>
  <c r="DH66" i="21" a="1"/>
  <c r="DF143" i="21" a="1"/>
  <c r="AL153" i="10"/>
  <c r="DG31" i="21" a="1"/>
  <c r="DG104" i="21" a="1"/>
  <c r="DI139" i="21" a="1"/>
  <c r="DI55" i="21" a="1"/>
  <c r="DI134" i="21" a="1"/>
  <c r="CS57" i="13" a="1"/>
  <c r="AL93" i="10"/>
  <c r="AL75" i="10"/>
  <c r="CO33" i="13" a="1"/>
  <c r="CO102" i="13" a="1"/>
  <c r="CS106" i="13" a="1"/>
  <c r="CO96" i="13" a="1"/>
  <c r="CP117" i="13" a="1"/>
  <c r="DF128" i="21" a="1"/>
  <c r="CS102" i="13" a="1"/>
  <c r="CR33" i="13" a="1"/>
  <c r="DI61" i="21" a="1"/>
  <c r="DF158" i="21" a="1"/>
  <c r="DF51" i="21" a="1"/>
  <c r="CO141" i="13" a="1"/>
  <c r="CR91" i="13" a="1"/>
  <c r="CP55" i="13" a="1"/>
  <c r="AG61" i="5"/>
  <c r="CS75" i="13" a="1"/>
  <c r="CQ63" i="13" a="1"/>
  <c r="CP86" i="13" a="1"/>
  <c r="DI162" i="21" a="1"/>
  <c r="DI89" i="21" a="1"/>
  <c r="AG137" i="5"/>
  <c r="AS564" i="11"/>
  <c r="AS590" i="11"/>
  <c r="CR82" i="13" a="1"/>
  <c r="DH137" i="21" a="1"/>
  <c r="AS652" i="11"/>
  <c r="AS650" i="11"/>
  <c r="DF139" i="21" a="1"/>
  <c r="DG63" i="21" a="1"/>
  <c r="AG131" i="11"/>
  <c r="CQ110" i="13" a="1"/>
  <c r="CR118" i="13" a="1"/>
  <c r="DG151" i="21" a="1"/>
  <c r="AG71" i="5"/>
  <c r="CP112" i="13" a="1"/>
  <c r="AG88" i="5"/>
  <c r="AS653" i="11"/>
  <c r="CR133" i="13" a="1"/>
  <c r="CQ75" i="13" a="1"/>
  <c r="CQ108" i="13" a="1"/>
  <c r="CO129" i="13" a="1"/>
  <c r="DG108" i="21" a="1"/>
  <c r="AS612" i="11"/>
  <c r="CP108" i="13" a="1"/>
  <c r="AL138" i="10"/>
  <c r="CP51" i="13" a="1"/>
  <c r="CO109" i="13" a="1"/>
  <c r="CO53" i="13" a="1"/>
  <c r="AS606" i="11"/>
  <c r="CS27" i="13" a="1"/>
  <c r="DG97" i="21" a="1"/>
  <c r="DH87" i="21" a="1"/>
  <c r="DI167" i="21" a="1"/>
  <c r="CO35" i="13" a="1"/>
  <c r="AL121" i="10"/>
  <c r="AG77" i="5"/>
  <c r="AG109" i="5"/>
  <c r="DF31" i="21" a="1"/>
  <c r="AS583" i="11"/>
  <c r="CO99" i="13" a="1"/>
  <c r="CQ47" i="13" a="1"/>
  <c r="CP58" i="13" a="1"/>
  <c r="CS96" i="13" a="1"/>
  <c r="AS595" i="11"/>
  <c r="AG81" i="11"/>
  <c r="AS593" i="11"/>
  <c r="CR139" i="13" a="1"/>
  <c r="DG72" i="21" a="1"/>
  <c r="AS640" i="11"/>
  <c r="CQ39" i="13" a="1"/>
  <c r="DF110" i="21" a="1"/>
  <c r="DH158" i="21" a="1"/>
  <c r="DF66" i="21" a="1"/>
  <c r="CQ84" i="13" a="1"/>
  <c r="CQ30" i="13" a="1"/>
  <c r="CP81" i="13" a="1"/>
  <c r="CS131" i="13" a="1"/>
  <c r="AG152" i="5"/>
  <c r="AS673" i="11"/>
  <c r="DG61" i="21" a="1"/>
  <c r="AG126" i="5"/>
  <c r="CP88" i="13" a="1"/>
  <c r="DH104" i="21" a="1"/>
  <c r="DI67" i="21" a="1"/>
  <c r="AG141" i="11"/>
  <c r="DF108" i="21" a="1"/>
  <c r="CP75" i="13" a="1"/>
  <c r="AL86" i="10"/>
  <c r="AG73" i="11"/>
  <c r="CQ102" i="13" a="1"/>
  <c r="CR51" i="13" a="1"/>
  <c r="AL209" i="10"/>
  <c r="DI30" i="21" a="1"/>
  <c r="DG57" i="21" a="1"/>
  <c r="CQ125" i="13" a="1"/>
  <c r="CR123" i="13" a="1"/>
  <c r="CQ122" i="13" a="1"/>
  <c r="CO92" i="13" a="1"/>
  <c r="DI92" i="21" a="1"/>
  <c r="DI97" i="21" a="1"/>
  <c r="DF136" i="21" a="1"/>
  <c r="AL87" i="10"/>
  <c r="AL165" i="10"/>
  <c r="DF135" i="21" a="1"/>
  <c r="DG110" i="21" a="1"/>
  <c r="CO120" i="13" a="1"/>
  <c r="CQ136" i="13" a="1"/>
  <c r="DG29" i="21" a="1"/>
  <c r="DI96" i="21" a="1"/>
  <c r="CS128" i="13" a="1"/>
  <c r="CR29" i="13" a="1"/>
  <c r="DH83" i="21" a="1"/>
  <c r="CP26" i="13" a="1"/>
  <c r="AL190" i="10"/>
  <c r="CP50" i="13" a="1"/>
  <c r="CQ98" i="13" a="1"/>
  <c r="AI2448" i="6" a="1"/>
  <c r="CS86" i="13" a="1"/>
  <c r="CO63" i="13" a="1"/>
  <c r="AG62" i="5"/>
  <c r="CP40" i="13" a="1"/>
  <c r="CO82" i="13" a="1"/>
  <c r="DG45" i="21" a="1"/>
  <c r="CO143" i="13" a="1"/>
  <c r="DG86" i="21" a="1"/>
  <c r="CS125" i="13" a="1"/>
  <c r="DF53" i="21" a="1"/>
  <c r="DF141" i="21" a="1"/>
  <c r="DG96" i="21" a="1"/>
  <c r="AS661" i="11"/>
  <c r="CQ80" i="13" a="1"/>
  <c r="CO44" i="13" a="1"/>
  <c r="CR69" i="13" a="1"/>
  <c r="CP65" i="13" a="1"/>
  <c r="DF152" i="21" a="1"/>
  <c r="DI99" i="21" a="1"/>
  <c r="CP84" i="13" a="1"/>
  <c r="CQ44" i="13" a="1"/>
  <c r="DH106" i="21" a="1"/>
  <c r="AG118" i="5"/>
  <c r="DG80" i="21" a="1"/>
  <c r="CS85" i="13" a="1"/>
  <c r="CS36" i="13" a="1"/>
  <c r="DI43" i="21" a="1"/>
  <c r="DF29" i="21" a="1"/>
  <c r="DG133" i="21" a="1"/>
  <c r="DG130" i="21" a="1"/>
  <c r="DI57" i="21" a="1"/>
  <c r="CQ106" i="13" a="1"/>
  <c r="DH54" i="21" a="1"/>
  <c r="CS100" i="13" a="1"/>
  <c r="DI163" i="21" a="1"/>
  <c r="DI66" i="21" a="1"/>
  <c r="DF44" i="21" a="1"/>
  <c r="AG102" i="5"/>
  <c r="DI173" i="21" a="1"/>
  <c r="AL106" i="10"/>
  <c r="CP92" i="13" a="1"/>
  <c r="CO136" i="13" a="1"/>
  <c r="DG172" i="21" a="1"/>
  <c r="AG129" i="11"/>
  <c r="CR57" i="13" a="1"/>
  <c r="DG67" i="21" a="1"/>
  <c r="DG75" i="21" a="1"/>
  <c r="AG82" i="5"/>
  <c r="AG82" i="11"/>
  <c r="DG48" i="21" a="1"/>
  <c r="CO73" i="13" a="1"/>
  <c r="CQ66" i="13" a="1"/>
  <c r="DF127" i="21" a="1"/>
  <c r="CS48" i="13" a="1"/>
  <c r="AG148" i="5"/>
  <c r="CS116" i="13" a="1"/>
  <c r="DI79" i="21" a="1"/>
  <c r="DH35" i="21" a="1"/>
  <c r="AG150" i="5"/>
  <c r="CO113" i="13" a="1"/>
  <c r="CS73" i="13" a="1"/>
  <c r="CO37" i="13" a="1"/>
  <c r="DG38" i="21" a="1"/>
  <c r="CR92" i="13" a="1"/>
  <c r="CR107" i="13" a="1"/>
  <c r="DG73" i="21" a="1"/>
  <c r="DH103" i="21" a="1"/>
  <c r="CQ100" i="13" a="1"/>
  <c r="AG134" i="11"/>
  <c r="CP96" i="13" a="1"/>
  <c r="CQ69" i="13" a="1"/>
  <c r="CR84" i="13" a="1"/>
  <c r="CS33" i="13" a="1"/>
  <c r="CQ43" i="13" a="1"/>
  <c r="CP89" i="13" a="1"/>
  <c r="CS54" i="13" a="1"/>
  <c r="AL115" i="10"/>
  <c r="AG125" i="5"/>
  <c r="CR110" i="13" a="1"/>
  <c r="DG145" i="21" a="1"/>
  <c r="CR54" i="13" a="1"/>
  <c r="CQ83" i="13" a="1"/>
  <c r="DF58" i="21" a="1"/>
  <c r="CP95" i="13" a="1"/>
  <c r="CO125" i="13" a="1"/>
  <c r="DG92" i="21" a="1"/>
  <c r="CS137" i="13" a="1"/>
  <c r="DG114" i="21" a="1"/>
  <c r="DI141" i="21" a="1"/>
  <c r="CP141" i="13" a="1"/>
  <c r="CQ46" i="13" a="1"/>
  <c r="CO78" i="13" a="1"/>
  <c r="AS602" i="11"/>
  <c r="AS572" i="11"/>
  <c r="CQ68" i="13" a="1"/>
  <c r="CS79" i="13" a="1"/>
  <c r="AS578" i="11"/>
  <c r="DF174" i="21" a="1"/>
  <c r="CQ61" i="13" a="1"/>
  <c r="DF140" i="21" a="1"/>
  <c r="DI154" i="21" a="1"/>
  <c r="DI63" i="21" a="1"/>
  <c r="AG47" i="5"/>
  <c r="CP143" i="13" a="1"/>
  <c r="AL117" i="10"/>
  <c r="CS47" i="13" a="1"/>
  <c r="AG70" i="5"/>
  <c r="CO68" i="13" a="1"/>
  <c r="CR50" i="13" a="1"/>
  <c r="AL96" i="10"/>
  <c r="DG94" i="21" a="1"/>
  <c r="CR120" i="13" a="1"/>
  <c r="DH93" i="21" a="1"/>
  <c r="DG37" i="21" a="1"/>
  <c r="CS114" i="13" a="1"/>
  <c r="CQ95" i="13" a="1"/>
  <c r="DH121" i="21" a="1"/>
  <c r="AG90" i="5"/>
  <c r="AL135" i="10"/>
  <c r="DG136" i="21" a="1"/>
  <c r="CS64" i="13" a="1"/>
  <c r="CR125" i="13" a="1"/>
  <c r="CS136" i="13" a="1"/>
  <c r="AL83" i="10"/>
  <c r="CP124" i="13" a="1"/>
  <c r="CP119" i="13" a="1"/>
  <c r="DF151" i="21" a="1"/>
  <c r="CR112" i="13" a="1"/>
  <c r="DH125" i="21" a="1"/>
  <c r="DI157" i="21" a="1"/>
  <c r="DF69" i="21" a="1"/>
  <c r="AS655" i="11"/>
  <c r="AG124" i="5"/>
  <c r="AS592" i="11"/>
  <c r="AG83" i="11"/>
  <c r="AG111" i="5"/>
  <c r="CQ121" i="13" a="1"/>
  <c r="DI174" i="21" a="1"/>
  <c r="CQ79" i="13" a="1"/>
  <c r="CS66" i="13" a="1"/>
  <c r="AL143" i="10"/>
  <c r="AL113" i="10"/>
  <c r="CS68" i="13" a="1"/>
  <c r="CP32" i="13" a="1"/>
  <c r="DI70" i="21" a="1"/>
  <c r="CQ28" i="13" a="1"/>
  <c r="DG116" i="21" a="1"/>
  <c r="CR86" i="13" a="1"/>
  <c r="AL74" i="10"/>
  <c r="AS614" i="11"/>
  <c r="DH162" i="21" a="1"/>
  <c r="DH141" i="21" a="1"/>
  <c r="DF115" i="21" a="1"/>
  <c r="DI64" i="21" a="1"/>
  <c r="DI40" i="21" a="1"/>
  <c r="DG65" i="21" a="1"/>
  <c r="DG167" i="21" a="1"/>
  <c r="DI108" i="21" a="1"/>
  <c r="DF59" i="21" a="1"/>
  <c r="CO137" i="13" a="1"/>
  <c r="AG86" i="5"/>
  <c r="CQ73" i="13" a="1"/>
  <c r="DF116" i="21" a="1"/>
  <c r="CS53" i="13" a="1"/>
  <c r="AG49" i="5"/>
  <c r="CO62" i="13" a="1"/>
  <c r="DH70" i="21" a="1"/>
  <c r="DG70" i="21" a="1"/>
  <c r="DF38" i="21" a="1"/>
  <c r="CQ104" i="13" a="1"/>
  <c r="DH72" i="21" a="1"/>
  <c r="CP90" i="13" a="1"/>
  <c r="AG63" i="5"/>
  <c r="DF71" i="21" a="1"/>
  <c r="CR40" i="13" a="1"/>
  <c r="AL104" i="10"/>
  <c r="CQ93" i="13" a="1"/>
  <c r="DG68" i="21" a="1"/>
  <c r="AL66" i="10"/>
  <c r="CQ25" i="13" a="1"/>
  <c r="CQ82" i="13" a="1"/>
  <c r="CP80" i="13" a="1"/>
  <c r="CS81" i="13" a="1"/>
  <c r="CR47" i="13" a="1"/>
  <c r="DI119" i="21" a="1"/>
  <c r="CP69" i="13" a="1"/>
  <c r="DI46" i="21" a="1"/>
  <c r="DG69" i="21" a="1"/>
  <c r="CR128" i="13" a="1"/>
  <c r="CO55" i="13" a="1"/>
  <c r="DF97" i="21" a="1"/>
  <c r="CS43" i="13" a="1"/>
  <c r="DI78" i="21" a="1"/>
  <c r="CO132" i="13" a="1"/>
  <c r="AS624" i="11"/>
  <c r="CS141" i="13" a="1"/>
  <c r="CR111" i="13" a="1"/>
  <c r="DF67" i="21" a="1"/>
  <c r="AS562" i="11"/>
  <c r="CR45" i="13" a="1"/>
  <c r="CS80" i="13" a="1"/>
  <c r="DI171" i="21" a="1"/>
  <c r="AG53" i="5"/>
  <c r="AS604" i="11"/>
  <c r="DH142" i="21" a="1"/>
  <c r="CO54" i="13" a="1"/>
  <c r="DH170" i="21" a="1"/>
  <c r="CS63" i="13" a="1"/>
  <c r="DI105" i="21" a="1"/>
  <c r="CS67" i="13" a="1"/>
  <c r="CQ26" i="13" a="1"/>
  <c r="DG105" i="21" a="1"/>
  <c r="AG108" i="5"/>
  <c r="DG126" i="21" a="1"/>
  <c r="CO100" i="13" a="1"/>
  <c r="DF175" i="21" a="1"/>
  <c r="DG124" i="21" a="1"/>
  <c r="CR103" i="13" a="1"/>
  <c r="AL197" i="10"/>
  <c r="AL202" i="10"/>
  <c r="DI132" i="21" a="1"/>
  <c r="CO94" i="13" a="1"/>
  <c r="DF57" i="21" a="1"/>
  <c r="DF50" i="21" a="1"/>
  <c r="AG79" i="11"/>
  <c r="AG146" i="5"/>
  <c r="AG138" i="5"/>
  <c r="DH40" i="21" a="1"/>
  <c r="AL103" i="10"/>
  <c r="CO105" i="13" a="1"/>
  <c r="CO56" i="13" a="1"/>
  <c r="DF34" i="21" a="1"/>
  <c r="CR79" i="13" a="1"/>
  <c r="AS660" i="11"/>
  <c r="CP54" i="13" a="1"/>
  <c r="CR85" i="13" a="1"/>
  <c r="DG120" i="21" a="1"/>
  <c r="CR67" i="13" a="1"/>
  <c r="AL145" i="10"/>
  <c r="CO34" i="13" a="1"/>
  <c r="CP45" i="13" a="1"/>
  <c r="CP139" i="13" a="1"/>
  <c r="CP115" i="13" a="1"/>
  <c r="AL82" i="10"/>
  <c r="DF26" i="21" a="1"/>
  <c r="CR55" i="13" a="1"/>
  <c r="CQ57" i="13" a="1"/>
  <c r="DG164" i="21" a="1"/>
  <c r="CQ77" i="13" a="1"/>
  <c r="AL170" i="10"/>
  <c r="CO77" i="13" a="1"/>
  <c r="DI113" i="21" a="1"/>
  <c r="CP125" i="13" a="1"/>
  <c r="CO110" i="13" a="1"/>
  <c r="DH105" i="21" a="1"/>
  <c r="DI143" i="21" a="1"/>
  <c r="AG128" i="5"/>
  <c r="CQ124" i="13" a="1"/>
  <c r="AS636" i="11"/>
  <c r="DI109" i="21" a="1"/>
  <c r="CS135" i="13" a="1"/>
  <c r="CS105" i="13" a="1"/>
  <c r="CO131" i="13" a="1"/>
  <c r="DI150" i="21" a="1"/>
  <c r="AG127" i="11"/>
  <c r="CQ109" i="13" a="1"/>
  <c r="CQ35" i="13" a="1"/>
  <c r="DI95" i="21" a="1"/>
  <c r="DG47" i="21" a="1"/>
  <c r="CP121" i="13" a="1"/>
  <c r="CP138" i="13" a="1"/>
  <c r="AL146" i="10"/>
  <c r="AL194" i="10"/>
  <c r="AG76" i="5"/>
  <c r="CP47" i="13" a="1"/>
  <c r="CO123" i="13" a="1"/>
  <c r="AL67" i="10"/>
  <c r="CQ135" i="13" a="1"/>
  <c r="CS60" i="13" a="1"/>
  <c r="CQ31" i="13" a="1"/>
  <c r="DF105" i="21" a="1"/>
  <c r="CQ88" i="13" a="1"/>
  <c r="AL79" i="10"/>
  <c r="DF126" i="21" a="1"/>
  <c r="DH31" i="21" a="1"/>
  <c r="DG32" i="21" a="1"/>
  <c r="DH42" i="21" a="1"/>
  <c r="DF153" i="21" a="1"/>
  <c r="CQ58" i="13" a="1"/>
  <c r="CP130" i="13" a="1"/>
  <c r="AL152" i="10"/>
  <c r="CQ85" i="13" a="1"/>
  <c r="AG135" i="5"/>
  <c r="DI138" i="21" a="1"/>
  <c r="CQ91" i="13" a="1"/>
  <c r="AS658" i="11"/>
  <c r="CP100" i="13" a="1"/>
  <c r="DI156" i="21" a="1"/>
  <c r="AL89" i="10"/>
  <c r="AG59" i="5"/>
  <c r="DH159" i="21" a="1"/>
  <c r="DH80" i="21" a="1"/>
  <c r="AG77" i="11"/>
  <c r="DH65" i="21" a="1"/>
  <c r="CS132" i="13" a="1"/>
  <c r="AS647" i="11"/>
  <c r="DH154" i="21" a="1"/>
  <c r="AL109" i="10"/>
  <c r="DI168" i="21" a="1"/>
  <c r="CS87" i="13" a="1"/>
  <c r="CP73" i="13" a="1"/>
  <c r="AS591" i="11"/>
  <c r="AL207" i="10"/>
  <c r="CQ96" i="13" a="1"/>
  <c r="CO25" i="13" a="1"/>
  <c r="AG64" i="5"/>
  <c r="CS34" i="13" a="1"/>
  <c r="CQ53" i="13" a="1"/>
  <c r="DH99" i="21" a="1"/>
  <c r="DF170" i="21" a="1"/>
  <c r="DI145" i="21" a="1"/>
  <c r="DF137" i="21" a="1"/>
  <c r="CQ90" i="13" a="1"/>
  <c r="AG70" i="11"/>
  <c r="DF125" i="21" a="1"/>
  <c r="AS671" i="11"/>
  <c r="DF173" i="21" a="1"/>
  <c r="DH157" i="21" a="1"/>
  <c r="AL161" i="10"/>
  <c r="CQ56" i="13" a="1"/>
  <c r="CO46" i="13" a="1"/>
  <c r="DF121" i="21" a="1"/>
  <c r="DF36" i="21" a="1"/>
  <c r="DF62" i="21" a="1"/>
  <c r="CR116" i="13" a="1"/>
  <c r="CO117" i="13" a="1"/>
  <c r="DF33" i="21" a="1"/>
  <c r="CP76" i="13" a="1"/>
  <c r="DF134" i="21" a="1"/>
  <c r="AG79" i="5"/>
  <c r="DH130" i="21" a="1"/>
  <c r="DG64" i="21" a="1"/>
  <c r="DG59" i="21" a="1"/>
  <c r="DF167" i="21" a="1"/>
  <c r="CS25" i="13" a="1"/>
  <c r="CR46" i="13" a="1"/>
  <c r="DH67" i="21" a="1"/>
  <c r="AG75" i="5"/>
  <c r="CR121" i="13" a="1"/>
  <c r="CR53" i="13" a="1"/>
  <c r="AG84" i="5"/>
  <c r="CO95" i="13" a="1"/>
  <c r="DF166" i="21" a="1"/>
  <c r="CO74" i="13" a="1"/>
  <c r="AG132" i="11"/>
  <c r="AG124" i="11"/>
  <c r="DG103" i="21" a="1"/>
  <c r="AL102" i="10"/>
  <c r="AL81" i="10"/>
  <c r="CP25" i="13" a="1"/>
  <c r="CR44" i="13" a="1"/>
  <c r="CR34" i="13" a="1"/>
  <c r="CQ60" i="13" a="1"/>
  <c r="CQ36" i="13" a="1"/>
  <c r="CO67" i="13" a="1"/>
  <c r="DG141" i="21" a="1"/>
  <c r="AS568" i="11"/>
  <c r="DH100" i="21" a="1"/>
  <c r="CP129" i="13" a="1"/>
  <c r="AG116" i="5"/>
  <c r="CP136" i="13" a="1"/>
  <c r="CS50" i="13" a="1"/>
  <c r="CS69" i="13" a="1"/>
  <c r="AL62" i="10"/>
  <c r="CP31" i="13" a="1"/>
  <c r="AG94" i="5"/>
  <c r="CO80" i="13" a="1"/>
  <c r="CR99" i="13" a="1"/>
  <c r="DI153" i="21" a="1"/>
  <c r="DH62" i="21" a="1"/>
  <c r="AG130" i="11"/>
  <c r="CO112" i="13" a="1"/>
  <c r="CQ116" i="13" a="1"/>
  <c r="DH136" i="21" a="1"/>
  <c r="DI33" i="21" a="1"/>
  <c r="DG41" i="21" a="1"/>
  <c r="DH167" i="21" a="1"/>
  <c r="DI172" i="21" a="1"/>
  <c r="DH38" i="21" a="1"/>
  <c r="DH122" i="21" a="1"/>
  <c r="DH84" i="21" a="1"/>
  <c r="CQ103" i="13" a="1"/>
  <c r="DH98" i="21" a="1"/>
  <c r="DG49" i="21" a="1"/>
  <c r="AG149" i="5"/>
  <c r="DG173" i="21" a="1"/>
  <c r="CR135" i="13" a="1"/>
  <c r="AG117" i="5"/>
  <c r="DH47" i="21" a="1"/>
  <c r="AS585" i="11"/>
  <c r="CS83" i="13" a="1"/>
  <c r="DF161" i="21" a="1"/>
  <c r="DF32" i="21" a="1"/>
  <c r="DH27" i="21" a="1"/>
  <c r="CO72" i="13" a="1"/>
  <c r="CP24" i="13" a="1"/>
  <c r="DG138" i="21" a="1"/>
  <c r="DF138" i="21" a="1"/>
  <c r="DG118" i="21" a="1"/>
  <c r="AS623" i="11"/>
  <c r="CS97" i="13" a="1"/>
  <c r="AG160" i="5"/>
  <c r="CS46" i="13" a="1"/>
  <c r="CQ34" i="13" a="1"/>
  <c r="AL148" i="10"/>
  <c r="CR119" i="13" a="1"/>
  <c r="AS657" i="11"/>
  <c r="AG141" i="5"/>
  <c r="AL203" i="10"/>
  <c r="AG91" i="5"/>
  <c r="CR142" i="13" a="1"/>
  <c r="AL173" i="10"/>
  <c r="DG147" i="21" a="1"/>
  <c r="CS143" i="13" a="1"/>
  <c r="DF147" i="21" a="1"/>
  <c r="DG95" i="21" a="1"/>
  <c r="AG112" i="5"/>
  <c r="DI144" i="21" a="1"/>
  <c r="DH133" i="21" a="1"/>
  <c r="DF155" i="21" a="1"/>
  <c r="AL169" i="10"/>
  <c r="DG90" i="21" a="1"/>
  <c r="DF42" i="21" a="1"/>
  <c r="DG107" i="21" a="1"/>
  <c r="AL90" i="10"/>
  <c r="CS91" i="13" a="1"/>
  <c r="CR126" i="13" a="1"/>
  <c r="DI71" i="21" a="1"/>
  <c r="AL63" i="10"/>
  <c r="AG123" i="5"/>
  <c r="DF169" i="21" a="1"/>
  <c r="DH91" i="21" a="1"/>
  <c r="DH76" i="21" a="1"/>
  <c r="CP62" i="13" a="1"/>
  <c r="CP61" i="13" a="1"/>
  <c r="DF129" i="21" a="1"/>
  <c r="CR131" i="13" a="1"/>
  <c r="DH74" i="21" a="1"/>
  <c r="DH113" i="21" a="1"/>
  <c r="CR71" i="13" a="1"/>
  <c r="AG157" i="5"/>
  <c r="AG139" i="5"/>
  <c r="AS630" i="11"/>
  <c r="AL112" i="10"/>
  <c r="DG111" i="21" a="1"/>
  <c r="DH148" i="21" a="1"/>
  <c r="CQ38" i="13" a="1"/>
  <c r="CS138" i="13" a="1"/>
  <c r="DF56" i="21" a="1"/>
  <c r="CQ62" i="13" a="1"/>
  <c r="DF102" i="21" a="1"/>
  <c r="DG74" i="21" a="1"/>
  <c r="DI127" i="21" a="1"/>
  <c r="DH175" i="21" a="1"/>
  <c r="CP142" i="13" a="1"/>
  <c r="CR129" i="13" a="1"/>
  <c r="DG171" i="21" a="1"/>
  <c r="AL158" i="10"/>
  <c r="CP56" i="13" a="1"/>
  <c r="AG113" i="5"/>
  <c r="CS90" i="13" a="1"/>
  <c r="DG175" i="21" a="1"/>
  <c r="AG83" i="5"/>
  <c r="AL155" i="10"/>
  <c r="CR70" i="13" a="1"/>
  <c r="DI135" i="21" a="1"/>
  <c r="DI133" i="21" a="1"/>
  <c r="AL98" i="10"/>
  <c r="DH166" i="21" a="1"/>
  <c r="DI81" i="21" a="1"/>
  <c r="CO108" i="13" a="1"/>
  <c r="CS101" i="13" a="1"/>
  <c r="DG168" i="21" a="1"/>
  <c r="AS676" i="11"/>
  <c r="DI49" i="21" a="1"/>
  <c r="DG53" i="21" a="1"/>
  <c r="DH61" i="21" a="1"/>
  <c r="DH85" i="21" a="1"/>
  <c r="AS635" i="11"/>
  <c r="CQ64" i="13" a="1"/>
  <c r="CQ42" i="13" a="1"/>
  <c r="DH102" i="21" a="1"/>
  <c r="DH45" i="21" a="1"/>
  <c r="AG104" i="5"/>
  <c r="DH151" i="21" a="1"/>
  <c r="DG170" i="21" a="1"/>
  <c r="CS122" i="13" a="1"/>
  <c r="DF89" i="21" a="1"/>
  <c r="CS40" i="13" a="1"/>
  <c r="DG162" i="21" a="1"/>
  <c r="DH81" i="21" a="1"/>
  <c r="CR81" i="13" a="1"/>
  <c r="DF130" i="21" a="1"/>
  <c r="AG147" i="5"/>
  <c r="CR127" i="13" a="1"/>
  <c r="AG69" i="11"/>
  <c r="AG99" i="5"/>
  <c r="CP77" i="13" a="1"/>
  <c r="AG144" i="5"/>
  <c r="CS129" i="13" a="1"/>
  <c r="DI170" i="21" a="1"/>
  <c r="DF41" i="21" a="1"/>
  <c r="AG71" i="11"/>
  <c r="AG96" i="5"/>
  <c r="DH153" i="21" a="1"/>
  <c r="CR78" i="13" a="1"/>
  <c r="CS103" i="13" a="1"/>
  <c r="AS645" i="11"/>
  <c r="AG143" i="5"/>
  <c r="DH29" i="21" a="1"/>
  <c r="AL92" i="10"/>
  <c r="AS561" i="11"/>
  <c r="DG160" i="21" a="1"/>
  <c r="DH86" i="21" a="1"/>
  <c r="DF76" i="21" a="1"/>
  <c r="CP53" i="13" a="1"/>
  <c r="CQ41" i="13" a="1"/>
  <c r="DG112" i="21" a="1"/>
  <c r="AL126" i="10"/>
  <c r="DH143" i="21" a="1"/>
  <c r="AL114" i="10"/>
  <c r="CO142" i="13" a="1"/>
  <c r="CQ29" i="13" a="1"/>
  <c r="CO86" i="13" a="1"/>
  <c r="CQ67" i="13" a="1"/>
  <c r="AS651" i="11"/>
  <c r="AG67" i="11"/>
  <c r="DH56" i="21" a="1"/>
  <c r="AG80" i="11"/>
  <c r="AS619" i="11"/>
  <c r="DG117" i="21" a="1"/>
  <c r="CR27" i="13" a="1"/>
  <c r="CQ143" i="13" a="1"/>
  <c r="CQ112" i="13" a="1"/>
  <c r="DI128" i="21" a="1"/>
  <c r="CQ86" i="13" a="1"/>
  <c r="DI29" i="21" a="1"/>
  <c r="DH48" i="21" a="1"/>
  <c r="CR115" i="13" a="1"/>
  <c r="AG159" i="5"/>
  <c r="CO118" i="13" a="1"/>
  <c r="CR61" i="13" a="1"/>
  <c r="CQ78" i="13" a="1"/>
  <c r="DF79" i="21" a="1"/>
  <c r="DI39" i="21" a="1"/>
  <c r="AG133" i="5"/>
  <c r="DF65" i="21" a="1"/>
  <c r="AL125" i="10"/>
  <c r="AS669" i="11"/>
  <c r="DH140" i="21" a="1"/>
  <c r="AS620" i="11"/>
  <c r="DF77" i="21" a="1"/>
  <c r="CO41" i="13" a="1"/>
  <c r="DF165" i="21" a="1"/>
  <c r="DF85" i="21" a="1"/>
  <c r="DI112" i="21" a="1"/>
  <c r="DG46" i="21" a="1"/>
  <c r="DF164" i="21" a="1"/>
  <c r="DI102" i="21" a="1"/>
  <c r="CO111" i="13" a="1"/>
  <c r="CS124" i="13" a="1"/>
  <c r="AG68" i="5"/>
  <c r="DF133" i="21" a="1"/>
  <c r="DF70" i="21" a="1"/>
  <c r="CO69" i="13" a="1"/>
  <c r="AG73" i="5"/>
  <c r="DH149" i="21" a="1"/>
  <c r="CP35" i="13" a="1"/>
  <c r="DF171" i="21" a="1"/>
  <c r="CS118" i="13" a="1"/>
  <c r="CQ105" i="13" a="1"/>
  <c r="DG60" i="21" a="1"/>
  <c r="DF154" i="21" a="1"/>
  <c r="DG77" i="21" a="1"/>
  <c r="DG33" i="21" a="1"/>
  <c r="AG68" i="11"/>
  <c r="AG100" i="5"/>
  <c r="AG120" i="5"/>
  <c r="DF30" i="21" a="1"/>
  <c r="CR77" i="13" a="1"/>
  <c r="DI93" i="21" a="1"/>
  <c r="CS139" i="13" a="1"/>
  <c r="AG153" i="5"/>
  <c r="DG148" i="21" a="1"/>
  <c r="CR42" i="13" a="1"/>
  <c r="DF78" i="21" a="1"/>
  <c r="DH95" i="21" a="1"/>
  <c r="DG142" i="21" a="1"/>
  <c r="CR43" i="13" a="1"/>
  <c r="DF111" i="21" a="1"/>
  <c r="CP123" i="13" a="1"/>
  <c r="DF144" i="21" a="1"/>
  <c r="DF101" i="21" a="1"/>
  <c r="DH139" i="21" a="1"/>
  <c r="DF146" i="21" a="1"/>
  <c r="AG81" i="5"/>
  <c r="CQ132" i="13" a="1"/>
  <c r="AG43" i="5"/>
  <c r="AG93" i="5"/>
  <c r="DH39" i="21" a="1"/>
  <c r="CO58" i="13" a="1"/>
  <c r="AS581" i="11"/>
  <c r="DG101" i="21" a="1"/>
  <c r="CO66" i="13" a="1"/>
  <c r="DF95" i="21" a="1"/>
  <c r="DG26" i="21" a="1"/>
  <c r="DF90" i="21" a="1"/>
  <c r="DI148" i="21" a="1"/>
  <c r="AS666" i="11"/>
  <c r="AS629" i="11"/>
  <c r="CO104" i="13" a="1"/>
  <c r="CR94" i="13" a="1"/>
  <c r="DI37" i="21" a="1"/>
  <c r="DG43" i="21" a="1"/>
  <c r="CS112" i="13" a="1"/>
  <c r="AG55" i="5"/>
  <c r="CP106" i="13" a="1"/>
  <c r="CQ72" i="13" a="1"/>
  <c r="AS600" i="11"/>
  <c r="CS58" i="13" a="1"/>
  <c r="CP105" i="13" a="1"/>
  <c r="DF122" i="21" a="1"/>
  <c r="CP93" i="13" a="1"/>
  <c r="DH57" i="21" a="1"/>
  <c r="AS625" i="11"/>
  <c r="AL71" i="10"/>
  <c r="AG41" i="5"/>
  <c r="DF37" i="21" a="1"/>
  <c r="CO26" i="13" a="1"/>
  <c r="CO107" i="13" a="1"/>
  <c r="AG50" i="5"/>
  <c r="DH49" i="21" a="1"/>
  <c r="CO97" i="13" a="1"/>
  <c r="CQ119" i="13" a="1"/>
  <c r="CR48" i="13" a="1"/>
  <c r="AS567" i="11"/>
  <c r="DF88" i="21" a="1"/>
  <c r="AG138" i="11"/>
  <c r="DG84" i="21" a="1"/>
  <c r="DI54" i="21" a="1"/>
  <c r="DH53" i="21" a="1"/>
  <c r="CP59" i="13" a="1"/>
  <c r="CP131" i="13" a="1"/>
  <c r="AG123" i="11"/>
  <c r="AS639" i="11"/>
  <c r="CO36" i="13" a="1"/>
  <c r="AS663" i="11"/>
  <c r="DG102" i="21" a="1"/>
  <c r="CR49" i="13" a="1"/>
  <c r="AG134" i="5"/>
  <c r="AL181" i="10"/>
  <c r="DI120" i="21" a="1"/>
  <c r="DG78" i="21" a="1"/>
  <c r="AG156" i="5"/>
  <c r="DH58" i="21" a="1"/>
  <c r="CR138" i="13" a="1"/>
  <c r="CS42" i="13" a="1"/>
  <c r="AL204" i="10"/>
  <c r="CS113" i="13" a="1"/>
  <c r="CP120" i="13" a="1"/>
  <c r="CO27" i="13" a="1"/>
  <c r="CP46" i="13" a="1"/>
  <c r="AS559" i="11"/>
  <c r="CQ114" i="13" a="1"/>
  <c r="CS62" i="13" a="1"/>
  <c r="AS608" i="11"/>
  <c r="AS618" i="11"/>
  <c r="DH69" i="21" a="1"/>
  <c r="CP78" i="13" a="1"/>
  <c r="CP49" i="13" a="1"/>
  <c r="DI114" i="21" a="1"/>
  <c r="AL149" i="10"/>
  <c r="CQ115" i="13" a="1"/>
  <c r="AG105" i="5"/>
  <c r="AL162" i="10"/>
  <c r="CS120" i="13" a="1"/>
  <c r="DI117" i="21" a="1"/>
  <c r="DI111" i="21" a="1"/>
  <c r="CQ99" i="13" a="1"/>
  <c r="DI85" i="21" a="1"/>
  <c r="AS558" i="11"/>
  <c r="AS563" i="11"/>
  <c r="AL150" i="10"/>
  <c r="CR35" i="13" a="1"/>
  <c r="CQ74" i="13" a="1"/>
  <c r="DF40" i="21" a="1"/>
  <c r="DI165" i="21" a="1"/>
  <c r="DI165" i="21" l="1"/>
  <c r="DF40" i="21"/>
  <c r="CQ74" i="13"/>
  <c r="CR35" i="13"/>
  <c r="DI85" i="21"/>
  <c r="CQ99" i="13"/>
  <c r="DI111" i="21"/>
  <c r="DI117" i="21"/>
  <c r="CS120" i="13"/>
  <c r="CQ115" i="13"/>
  <c r="DI114" i="21"/>
  <c r="CP49" i="13"/>
  <c r="CP78" i="13"/>
  <c r="DH69" i="21"/>
  <c r="CS62" i="13"/>
  <c r="CQ114" i="13"/>
  <c r="CP46" i="13"/>
  <c r="CO27" i="13"/>
  <c r="CP120" i="13"/>
  <c r="CS113" i="13"/>
  <c r="CS42" i="13"/>
  <c r="CR138" i="13"/>
  <c r="DH58" i="21"/>
  <c r="DG78" i="21"/>
  <c r="DI120" i="21"/>
  <c r="CR49" i="13"/>
  <c r="DG102" i="21"/>
  <c r="CO36" i="13"/>
  <c r="CP131" i="13"/>
  <c r="CP59" i="13"/>
  <c r="DH53" i="21"/>
  <c r="DI54" i="21"/>
  <c r="DG84" i="21"/>
  <c r="DF88" i="21"/>
  <c r="CR48" i="13"/>
  <c r="CQ119" i="13"/>
  <c r="CO97" i="13"/>
  <c r="DH49" i="21"/>
  <c r="CO107" i="13"/>
  <c r="CO26" i="13"/>
  <c r="DF37" i="21"/>
  <c r="DH57" i="21"/>
  <c r="CP93" i="13"/>
  <c r="DF122" i="21"/>
  <c r="CP105" i="13"/>
  <c r="CS58" i="13"/>
  <c r="CQ72" i="13"/>
  <c r="CP106" i="13"/>
  <c r="CS112" i="13"/>
  <c r="DG43" i="21"/>
  <c r="DI37" i="21"/>
  <c r="CR94" i="13"/>
  <c r="CO104" i="13"/>
  <c r="DI148" i="21"/>
  <c r="DF90" i="21"/>
  <c r="DG26" i="21"/>
  <c r="DF95" i="21"/>
  <c r="CO66" i="13"/>
  <c r="DG101" i="21"/>
  <c r="CO58" i="13"/>
  <c r="DH39" i="21"/>
  <c r="CQ132" i="13"/>
  <c r="DF146" i="21"/>
  <c r="DH139" i="21"/>
  <c r="DF101" i="21"/>
  <c r="DF144" i="21"/>
  <c r="CP123" i="13"/>
  <c r="DF111" i="21"/>
  <c r="CR43" i="13"/>
  <c r="DG142" i="21"/>
  <c r="DH95" i="21"/>
  <c r="DF78" i="21"/>
  <c r="CR42" i="13"/>
  <c r="DG148" i="21"/>
  <c r="CS139" i="13"/>
  <c r="DI93" i="21"/>
  <c r="CR77" i="13"/>
  <c r="DF30" i="21"/>
  <c r="DG33" i="21"/>
  <c r="DG77" i="21"/>
  <c r="DF154" i="21"/>
  <c r="DG60" i="21"/>
  <c r="CQ105" i="13"/>
  <c r="CS118" i="13"/>
  <c r="DF171" i="21"/>
  <c r="CP35" i="13"/>
  <c r="DH149" i="21"/>
  <c r="CO69" i="13"/>
  <c r="DF70" i="21"/>
  <c r="DF133" i="21"/>
  <c r="CS124" i="13"/>
  <c r="CO111" i="13"/>
  <c r="DI102" i="21"/>
  <c r="DF164" i="21"/>
  <c r="DG46" i="21"/>
  <c r="DI112" i="21"/>
  <c r="DF85" i="21"/>
  <c r="DF165" i="21"/>
  <c r="CO41" i="13"/>
  <c r="DF77" i="21"/>
  <c r="DH140" i="21"/>
  <c r="DF65" i="21"/>
  <c r="DI39" i="21"/>
  <c r="DF79" i="21"/>
  <c r="CQ78" i="13"/>
  <c r="CR61" i="13"/>
  <c r="CO118" i="13"/>
  <c r="CR115" i="13"/>
  <c r="DH48" i="21"/>
  <c r="DI29" i="21"/>
  <c r="CQ86" i="13"/>
  <c r="DI128" i="21"/>
  <c r="CQ112" i="13"/>
  <c r="CQ143" i="13"/>
  <c r="CR27" i="13"/>
  <c r="DG117" i="21"/>
  <c r="DH56" i="21"/>
  <c r="CQ67" i="13"/>
  <c r="CO86" i="13"/>
  <c r="CQ29" i="13"/>
  <c r="CO142" i="13"/>
  <c r="DH143" i="21"/>
  <c r="DG112" i="21"/>
  <c r="CQ41" i="13"/>
  <c r="CP53" i="13"/>
  <c r="DF76" i="21"/>
  <c r="DH86" i="21"/>
  <c r="DG160" i="21"/>
  <c r="DH29" i="21"/>
  <c r="CS103" i="13"/>
  <c r="CR78" i="13"/>
  <c r="DH153" i="21"/>
  <c r="DF41" i="21"/>
  <c r="DI170" i="21"/>
  <c r="CS129" i="13"/>
  <c r="CP77" i="13"/>
  <c r="CR127" i="13"/>
  <c r="DF130" i="21"/>
  <c r="CR81" i="13"/>
  <c r="DH81" i="21"/>
  <c r="DG162" i="21"/>
  <c r="CS40" i="13"/>
  <c r="DF89" i="21"/>
  <c r="CS122" i="13"/>
  <c r="DG170" i="21"/>
  <c r="DH151" i="21"/>
  <c r="DH45" i="21"/>
  <c r="DH102" i="21"/>
  <c r="CQ42" i="13"/>
  <c r="CQ64" i="13"/>
  <c r="DH85" i="21"/>
  <c r="DH61" i="21"/>
  <c r="DG53" i="21"/>
  <c r="DI49" i="21"/>
  <c r="DG168" i="21"/>
  <c r="CS101" i="13"/>
  <c r="CO108" i="13"/>
  <c r="DI81" i="21"/>
  <c r="DH166" i="21"/>
  <c r="DI133" i="21"/>
  <c r="DI135" i="21"/>
  <c r="CR70" i="13"/>
  <c r="DG175" i="21"/>
  <c r="CS90" i="13"/>
  <c r="CP56" i="13"/>
  <c r="DG171" i="21"/>
  <c r="CR129" i="13"/>
  <c r="CP142" i="13"/>
  <c r="DH175" i="21"/>
  <c r="DI127" i="21"/>
  <c r="DG74" i="21"/>
  <c r="DF102" i="21"/>
  <c r="CQ62" i="13"/>
  <c r="DF56" i="21"/>
  <c r="CS138" i="13"/>
  <c r="CQ38" i="13"/>
  <c r="DH148" i="21"/>
  <c r="DG111" i="21"/>
  <c r="CR71" i="13"/>
  <c r="DH113" i="21"/>
  <c r="DH74" i="21"/>
  <c r="CR131" i="13"/>
  <c r="DF129" i="21"/>
  <c r="CP61" i="13"/>
  <c r="CP62" i="13"/>
  <c r="DH76" i="21"/>
  <c r="DH91" i="21"/>
  <c r="DF169" i="21"/>
  <c r="DI71" i="21"/>
  <c r="CR126" i="13"/>
  <c r="CS91" i="13"/>
  <c r="DG107" i="21"/>
  <c r="DF42" i="21"/>
  <c r="DG90" i="21"/>
  <c r="DF155" i="21"/>
  <c r="DH133" i="21"/>
  <c r="DI144" i="21"/>
  <c r="DG95" i="21"/>
  <c r="DF147" i="21"/>
  <c r="CS143" i="13"/>
  <c r="DG147" i="21"/>
  <c r="CR142" i="13"/>
  <c r="CR119" i="13"/>
  <c r="CQ34" i="13"/>
  <c r="CS46" i="13"/>
  <c r="CS97" i="13"/>
  <c r="DG118" i="21"/>
  <c r="DF138" i="21"/>
  <c r="DG138" i="21"/>
  <c r="CP24" i="13"/>
  <c r="CO72" i="13"/>
  <c r="DH27" i="21"/>
  <c r="DF32" i="21"/>
  <c r="DF161" i="21"/>
  <c r="CS83" i="13"/>
  <c r="DH47" i="21"/>
  <c r="CR135" i="13"/>
  <c r="DG173" i="21"/>
  <c r="DG49" i="21"/>
  <c r="DH98" i="21"/>
  <c r="CQ103" i="13"/>
  <c r="DH84" i="21"/>
  <c r="DH122" i="21"/>
  <c r="DH38" i="21"/>
  <c r="DI172" i="21"/>
  <c r="DH167" i="21"/>
  <c r="DG41" i="21"/>
  <c r="DI33" i="21"/>
  <c r="DH136" i="21"/>
  <c r="CQ116" i="13"/>
  <c r="CO112" i="13"/>
  <c r="DH62" i="21"/>
  <c r="DI153" i="21"/>
  <c r="CR99" i="13"/>
  <c r="CO80" i="13"/>
  <c r="CP31" i="13"/>
  <c r="CS69" i="13"/>
  <c r="CS50" i="13"/>
  <c r="CP136" i="13"/>
  <c r="CP129" i="13"/>
  <c r="DH100" i="21"/>
  <c r="DG141" i="21"/>
  <c r="CO67" i="13"/>
  <c r="CQ36" i="13"/>
  <c r="CQ60" i="13"/>
  <c r="CR34" i="13"/>
  <c r="CR44" i="13"/>
  <c r="CP25" i="13"/>
  <c r="DG103" i="21"/>
  <c r="CO74" i="13"/>
  <c r="DF166" i="21"/>
  <c r="CO95" i="13"/>
  <c r="CR53" i="13"/>
  <c r="CR121" i="13"/>
  <c r="DH67" i="21"/>
  <c r="CR46" i="13"/>
  <c r="CS25" i="13"/>
  <c r="DF167" i="21"/>
  <c r="DG59" i="21"/>
  <c r="DG64" i="21"/>
  <c r="DH130" i="21"/>
  <c r="DF134" i="21"/>
  <c r="CP76" i="13"/>
  <c r="DF33" i="21"/>
  <c r="CO117" i="13"/>
  <c r="CR116" i="13"/>
  <c r="DF62" i="21"/>
  <c r="DF36" i="21"/>
  <c r="DF121" i="21"/>
  <c r="CO46" i="13"/>
  <c r="CQ56" i="13"/>
  <c r="DH157" i="21"/>
  <c r="DF173" i="21"/>
  <c r="DF125" i="21"/>
  <c r="CQ90" i="13"/>
  <c r="DF137" i="21"/>
  <c r="DI145" i="21"/>
  <c r="DF170" i="21"/>
  <c r="DH99" i="21"/>
  <c r="CQ53" i="13"/>
  <c r="CS34" i="13"/>
  <c r="CO25" i="13"/>
  <c r="CQ96" i="13"/>
  <c r="CP73" i="13"/>
  <c r="CS87" i="13"/>
  <c r="DI168" i="21"/>
  <c r="DH154" i="21"/>
  <c r="CS132" i="13"/>
  <c r="DH65" i="21"/>
  <c r="DH80" i="21"/>
  <c r="DH159" i="21"/>
  <c r="DI156" i="21"/>
  <c r="CP100" i="13"/>
  <c r="CQ91" i="13"/>
  <c r="DI138" i="21"/>
  <c r="CQ85" i="13"/>
  <c r="CP130" i="13"/>
  <c r="CQ58" i="13"/>
  <c r="DF153" i="21"/>
  <c r="DH42" i="21"/>
  <c r="DG32" i="21"/>
  <c r="DH31" i="21"/>
  <c r="DF126" i="21"/>
  <c r="CQ88" i="13"/>
  <c r="DF105" i="21"/>
  <c r="CQ31" i="13"/>
  <c r="CS60" i="13"/>
  <c r="CQ135" i="13"/>
  <c r="CO123" i="13"/>
  <c r="CP47" i="13"/>
  <c r="CP138" i="13"/>
  <c r="CP121" i="13"/>
  <c r="DG47" i="21"/>
  <c r="DI95" i="21"/>
  <c r="CQ35" i="13"/>
  <c r="CQ109" i="13"/>
  <c r="DI150" i="21"/>
  <c r="CO131" i="13"/>
  <c r="CS105" i="13"/>
  <c r="CS135" i="13"/>
  <c r="DI109" i="21"/>
  <c r="CQ124" i="13"/>
  <c r="DI143" i="21"/>
  <c r="DH105" i="21"/>
  <c r="CO110" i="13"/>
  <c r="CP125" i="13"/>
  <c r="DI113" i="21"/>
  <c r="CO77" i="13"/>
  <c r="CQ77" i="13"/>
  <c r="DG164" i="21"/>
  <c r="CQ57" i="13"/>
  <c r="CR55" i="13"/>
  <c r="DF26" i="21"/>
  <c r="CP115" i="13"/>
  <c r="CP139" i="13"/>
  <c r="CP45" i="13"/>
  <c r="CO34" i="13"/>
  <c r="CR67" i="13"/>
  <c r="DG120" i="21"/>
  <c r="CR85" i="13"/>
  <c r="CP54" i="13"/>
  <c r="CR79" i="13"/>
  <c r="DF34" i="21"/>
  <c r="CO56" i="13"/>
  <c r="CO105" i="13"/>
  <c r="DH40" i="21"/>
  <c r="DF50" i="21"/>
  <c r="DF57" i="21"/>
  <c r="CO94" i="13"/>
  <c r="DI132" i="21"/>
  <c r="CR103" i="13"/>
  <c r="DG124" i="21"/>
  <c r="DF175" i="21"/>
  <c r="CO100" i="13"/>
  <c r="DG126" i="21"/>
  <c r="DG105" i="21"/>
  <c r="CQ26" i="13"/>
  <c r="CS67" i="13"/>
  <c r="DI105" i="21"/>
  <c r="CS63" i="13"/>
  <c r="DH170" i="21"/>
  <c r="CO54" i="13"/>
  <c r="DH142" i="21"/>
  <c r="DI171" i="21"/>
  <c r="CS80" i="13"/>
  <c r="CR45" i="13"/>
  <c r="DF67" i="21"/>
  <c r="CR111" i="13"/>
  <c r="CS141" i="13"/>
  <c r="CO132" i="13"/>
  <c r="DI78" i="21"/>
  <c r="CS43" i="13"/>
  <c r="DF97" i="21"/>
  <c r="CO55" i="13"/>
  <c r="CR128" i="13"/>
  <c r="DG69" i="21"/>
  <c r="DI46" i="21"/>
  <c r="CP69" i="13"/>
  <c r="DI119" i="21"/>
  <c r="CR47" i="13"/>
  <c r="CS81" i="13"/>
  <c r="CP80" i="13"/>
  <c r="CQ82" i="13"/>
  <c r="CQ25" i="13"/>
  <c r="DG68" i="21"/>
  <c r="CQ93" i="13"/>
  <c r="CR40" i="13"/>
  <c r="DF71" i="21"/>
  <c r="CP90" i="13"/>
  <c r="DH72" i="21"/>
  <c r="CQ104" i="13"/>
  <c r="DF38" i="21"/>
  <c r="DG70" i="21"/>
  <c r="DH70" i="21"/>
  <c r="CO62" i="13"/>
  <c r="CS53" i="13"/>
  <c r="DF116" i="21"/>
  <c r="CQ73" i="13"/>
  <c r="CO137" i="13"/>
  <c r="DF59" i="21"/>
  <c r="DI108" i="21"/>
  <c r="DG167" i="21"/>
  <c r="DG65" i="21"/>
  <c r="DI40" i="21"/>
  <c r="DI64" i="21"/>
  <c r="DF115" i="21"/>
  <c r="DH141" i="21"/>
  <c r="DH162" i="21"/>
  <c r="CR86" i="13"/>
  <c r="DG116" i="21"/>
  <c r="CQ28" i="13"/>
  <c r="DI70" i="21"/>
  <c r="CP32" i="13"/>
  <c r="CS68" i="13"/>
  <c r="CS66" i="13"/>
  <c r="CQ79" i="13"/>
  <c r="DI174" i="21"/>
  <c r="CQ121" i="13"/>
  <c r="DF69" i="21"/>
  <c r="DI157" i="21"/>
  <c r="DH125" i="21"/>
  <c r="CR112" i="13"/>
  <c r="DF151" i="21"/>
  <c r="CP119" i="13"/>
  <c r="CP124" i="13"/>
  <c r="CS136" i="13"/>
  <c r="CR125" i="13"/>
  <c r="CS64" i="13"/>
  <c r="DG136" i="21"/>
  <c r="DH121" i="21"/>
  <c r="CQ95" i="13"/>
  <c r="CS114" i="13"/>
  <c r="DG37" i="21"/>
  <c r="DH93" i="21"/>
  <c r="CR120" i="13"/>
  <c r="DG94" i="21"/>
  <c r="CR50" i="13"/>
  <c r="CO68" i="13"/>
  <c r="CS47" i="13"/>
  <c r="CP143" i="13"/>
  <c r="DI63" i="21"/>
  <c r="DI154" i="21"/>
  <c r="DF140" i="21"/>
  <c r="CQ61" i="13"/>
  <c r="DF174" i="21"/>
  <c r="CS79" i="13"/>
  <c r="CQ68" i="13"/>
  <c r="CO78" i="13"/>
  <c r="CQ46" i="13"/>
  <c r="CP141" i="13"/>
  <c r="DI141" i="21"/>
  <c r="DG114" i="21"/>
  <c r="CS137" i="13"/>
  <c r="DG92" i="21"/>
  <c r="CO125" i="13"/>
  <c r="CP95" i="13"/>
  <c r="DF58" i="21"/>
  <c r="CQ83" i="13"/>
  <c r="CR54" i="13"/>
  <c r="DG145" i="21"/>
  <c r="CR110" i="13"/>
  <c r="CS54" i="13"/>
  <c r="CP89" i="13"/>
  <c r="CQ43" i="13"/>
  <c r="CS33" i="13"/>
  <c r="CR84" i="13"/>
  <c r="CQ69" i="13"/>
  <c r="CP96" i="13"/>
  <c r="CQ100" i="13"/>
  <c r="DH103" i="21"/>
  <c r="DG73" i="21"/>
  <c r="CR107" i="13"/>
  <c r="CR92" i="13"/>
  <c r="DG38" i="21"/>
  <c r="CO37" i="13"/>
  <c r="CS73" i="13"/>
  <c r="CO113" i="13"/>
  <c r="DH35" i="21"/>
  <c r="DI79" i="21"/>
  <c r="CS116" i="13"/>
  <c r="CS48" i="13"/>
  <c r="DF127" i="21"/>
  <c r="CQ66" i="13"/>
  <c r="CO73" i="13"/>
  <c r="DG48" i="21"/>
  <c r="DG75" i="21"/>
  <c r="DG67" i="21"/>
  <c r="CR57" i="13"/>
  <c r="DG172" i="21"/>
  <c r="CO136" i="13"/>
  <c r="CP92" i="13"/>
  <c r="DI173" i="21"/>
  <c r="DF44" i="21"/>
  <c r="DI66" i="21"/>
  <c r="DI163" i="21"/>
  <c r="CS100" i="13"/>
  <c r="DH54" i="21"/>
  <c r="CQ106" i="13"/>
  <c r="DI57" i="21"/>
  <c r="DG130" i="21"/>
  <c r="DG133" i="21"/>
  <c r="DF29" i="21"/>
  <c r="DI43" i="21"/>
  <c r="CS36" i="13"/>
  <c r="CS85" i="13"/>
  <c r="DG80" i="21"/>
  <c r="DH106" i="21"/>
  <c r="CQ44" i="13"/>
  <c r="CP84" i="13"/>
  <c r="DI99" i="21"/>
  <c r="DF152" i="21"/>
  <c r="CP65" i="13"/>
  <c r="CR69" i="13"/>
  <c r="CO44" i="13"/>
  <c r="CQ80" i="13"/>
  <c r="DG96" i="21"/>
  <c r="DF141" i="21"/>
  <c r="DF53" i="21"/>
  <c r="CS125" i="13"/>
  <c r="DG86" i="21"/>
  <c r="CO143" i="13"/>
  <c r="DG45" i="21"/>
  <c r="CO82" i="13"/>
  <c r="CP40" i="13"/>
  <c r="CO63" i="13"/>
  <c r="CS86" i="13"/>
  <c r="AI2448" i="6"/>
  <c r="CQ98" i="13"/>
  <c r="CP50" i="13"/>
  <c r="CP26" i="13"/>
  <c r="DH83" i="21"/>
  <c r="CR29" i="13"/>
  <c r="CS128" i="13"/>
  <c r="DI96" i="21"/>
  <c r="DG29" i="21"/>
  <c r="CQ136" i="13"/>
  <c r="CO120" i="13"/>
  <c r="DG110" i="21"/>
  <c r="DF135" i="21"/>
  <c r="DF136" i="21"/>
  <c r="DI97" i="21"/>
  <c r="DI92" i="21"/>
  <c r="CO92" i="13"/>
  <c r="CQ122" i="13"/>
  <c r="CR123" i="13"/>
  <c r="CQ125" i="13"/>
  <c r="DG57" i="21"/>
  <c r="DI30" i="21"/>
  <c r="CR51" i="13"/>
  <c r="CQ102" i="13"/>
  <c r="CP75" i="13"/>
  <c r="DF108" i="21"/>
  <c r="DI67" i="21"/>
  <c r="DH104" i="21"/>
  <c r="CP88" i="13"/>
  <c r="DG61" i="21"/>
  <c r="CS131" i="13"/>
  <c r="CP81" i="13"/>
  <c r="CQ30" i="13"/>
  <c r="CQ84" i="13"/>
  <c r="DF66" i="21"/>
  <c r="DH158" i="21"/>
  <c r="DF110" i="21"/>
  <c r="CQ39" i="13"/>
  <c r="DG72" i="21"/>
  <c r="CR139" i="13"/>
  <c r="CS96" i="13"/>
  <c r="CP58" i="13"/>
  <c r="CQ47" i="13"/>
  <c r="CO99" i="13"/>
  <c r="DF31" i="21"/>
  <c r="CO35" i="13"/>
  <c r="DI167" i="21"/>
  <c r="DH87" i="21"/>
  <c r="DG97" i="21"/>
  <c r="CS27" i="13"/>
  <c r="CO53" i="13"/>
  <c r="CO109" i="13"/>
  <c r="CP51" i="13"/>
  <c r="CP108" i="13"/>
  <c r="DG108" i="21"/>
  <c r="CO129" i="13"/>
  <c r="CQ108" i="13"/>
  <c r="CQ75" i="13"/>
  <c r="CR133" i="13"/>
  <c r="CP112" i="13"/>
  <c r="DG151" i="21"/>
  <c r="CR118" i="13"/>
  <c r="CQ110" i="13"/>
  <c r="DG63" i="21"/>
  <c r="DF139" i="21"/>
  <c r="DH137" i="21"/>
  <c r="CR82" i="13"/>
  <c r="DI89" i="21"/>
  <c r="DI162" i="21"/>
  <c r="CP86" i="13"/>
  <c r="CQ63" i="13"/>
  <c r="CS75" i="13"/>
  <c r="CP55" i="13"/>
  <c r="CR91" i="13"/>
  <c r="CO141" i="13"/>
  <c r="DF51" i="21"/>
  <c r="DF158" i="21"/>
  <c r="DI61" i="21"/>
  <c r="CR33" i="13"/>
  <c r="CS102" i="13"/>
  <c r="DF128" i="21"/>
  <c r="CP117" i="13"/>
  <c r="CO96" i="13"/>
  <c r="CS106" i="13"/>
  <c r="CO102" i="13"/>
  <c r="CO33" i="13"/>
  <c r="CS57" i="13"/>
  <c r="DI134" i="21"/>
  <c r="DI55" i="21"/>
  <c r="DI139" i="21"/>
  <c r="DG104" i="21"/>
  <c r="DG31" i="21"/>
  <c r="DF143" i="21"/>
  <c r="DH66" i="21"/>
  <c r="DG52" i="21"/>
  <c r="DH144" i="21"/>
  <c r="DH155" i="21"/>
  <c r="CS119" i="13"/>
  <c r="CR56" i="13"/>
  <c r="CS39" i="13"/>
  <c r="CS74" i="13"/>
  <c r="CQ54" i="13"/>
  <c r="DF172" i="21"/>
  <c r="CR113" i="13"/>
  <c r="CS45" i="13"/>
  <c r="CS37" i="13"/>
  <c r="CP60" i="13"/>
  <c r="CO40" i="13"/>
  <c r="DI86" i="21"/>
  <c r="DG146" i="21"/>
  <c r="CP133" i="13"/>
  <c r="CQ127" i="13"/>
  <c r="DG121" i="21"/>
  <c r="DI34" i="21"/>
  <c r="DI50" i="21"/>
  <c r="DH164" i="21"/>
  <c r="CQ130" i="13"/>
  <c r="CO47" i="13"/>
  <c r="DF91" i="21"/>
  <c r="DG163" i="21"/>
  <c r="DG55" i="21"/>
  <c r="DF145" i="21"/>
  <c r="DI149" i="21"/>
  <c r="DI107" i="21"/>
  <c r="CP114" i="13"/>
  <c r="CP74" i="13"/>
  <c r="CP127" i="13"/>
  <c r="CQ113" i="13"/>
  <c r="DI41" i="21"/>
  <c r="DH26" i="21"/>
  <c r="CR134" i="13"/>
  <c r="DH78" i="21"/>
  <c r="DF92" i="21"/>
  <c r="CR65" i="13"/>
  <c r="DF81" i="21"/>
  <c r="CO71" i="13"/>
  <c r="CQ76" i="13"/>
  <c r="DI94" i="21"/>
  <c r="DF163" i="21"/>
  <c r="CP110" i="13"/>
  <c r="DG123" i="21"/>
  <c r="DH32" i="21"/>
  <c r="CQ33" i="13"/>
  <c r="DH90" i="21"/>
  <c r="DI90" i="21"/>
  <c r="CQ126" i="13"/>
  <c r="CO57" i="13"/>
  <c r="DH131" i="21"/>
  <c r="CR96" i="13"/>
  <c r="CO79" i="13"/>
  <c r="DG44" i="21"/>
  <c r="DF94" i="21"/>
  <c r="DF82" i="21"/>
  <c r="DF98" i="21"/>
  <c r="DH116" i="21"/>
  <c r="CQ97" i="13"/>
  <c r="DG88" i="21"/>
  <c r="CO139" i="13"/>
  <c r="CO50" i="13"/>
  <c r="DF124" i="21"/>
  <c r="DG139" i="21"/>
  <c r="CO76" i="13"/>
  <c r="CO83" i="13"/>
  <c r="DI47" i="21"/>
  <c r="CQ92" i="13"/>
  <c r="CS130" i="13"/>
  <c r="CR98" i="13"/>
  <c r="CQ129" i="13"/>
  <c r="DG87" i="21"/>
  <c r="CO32" i="13"/>
  <c r="DI59" i="21"/>
  <c r="DG35" i="21"/>
  <c r="DI72" i="21"/>
  <c r="CP97" i="13"/>
  <c r="CP102" i="13"/>
  <c r="DI62" i="21"/>
  <c r="CS70" i="13"/>
  <c r="CO121" i="13"/>
  <c r="DF63" i="21"/>
  <c r="DF93" i="21"/>
  <c r="CS71" i="13"/>
  <c r="DG79" i="21"/>
  <c r="DI140" i="21"/>
  <c r="DI152" i="21"/>
  <c r="CQ94" i="13"/>
  <c r="CR95" i="13"/>
  <c r="CS107" i="13"/>
  <c r="DH44" i="21"/>
  <c r="DI31" i="21"/>
  <c r="CQ49" i="13"/>
  <c r="CS140" i="13"/>
  <c r="DF80" i="21"/>
  <c r="CP135" i="13"/>
  <c r="CP52" i="13"/>
  <c r="CQ50" i="13"/>
  <c r="CO24" i="13"/>
  <c r="CS142" i="13"/>
  <c r="DH156" i="21"/>
  <c r="DG152" i="21"/>
  <c r="DI53" i="21"/>
  <c r="DI118" i="21"/>
  <c r="DG131" i="21"/>
  <c r="DI68" i="21"/>
  <c r="DG76" i="21"/>
  <c r="CO119" i="13"/>
  <c r="CO122" i="13"/>
  <c r="DG91" i="21"/>
  <c r="CP43" i="13"/>
  <c r="DH68" i="21"/>
  <c r="CR137" i="13"/>
  <c r="DF73" i="21"/>
  <c r="CS55" i="13"/>
  <c r="DF119" i="21"/>
  <c r="CP107" i="13"/>
  <c r="CO103" i="13"/>
  <c r="DF112" i="21"/>
  <c r="DH46" i="21"/>
  <c r="CQ32" i="13"/>
  <c r="DI98" i="21"/>
  <c r="DH109" i="21"/>
  <c r="DG85" i="21"/>
  <c r="CS110" i="13"/>
  <c r="DF83" i="21"/>
  <c r="CR59" i="13"/>
  <c r="DF159" i="21"/>
  <c r="DG128" i="21"/>
  <c r="DI69" i="21"/>
  <c r="CR26" i="13"/>
  <c r="DF149" i="21"/>
  <c r="CS93" i="13"/>
  <c r="DG155" i="21"/>
  <c r="CS76" i="13"/>
  <c r="DF157" i="21"/>
  <c r="CR24" i="13"/>
  <c r="CO126" i="13"/>
  <c r="CS126" i="13"/>
  <c r="CS109" i="13"/>
  <c r="CQ55" i="13"/>
  <c r="DF52" i="21"/>
  <c r="DG30" i="21"/>
  <c r="DH71" i="21"/>
  <c r="DH174" i="21"/>
  <c r="CR104" i="13"/>
  <c r="DH97" i="21"/>
  <c r="DI38" i="21"/>
  <c r="CO135" i="13"/>
  <c r="DF84" i="21"/>
  <c r="DI122" i="21"/>
  <c r="DF120" i="21"/>
  <c r="CR90" i="13"/>
  <c r="CS92" i="13"/>
  <c r="DI116" i="21"/>
  <c r="CO91" i="13"/>
  <c r="CO88" i="13"/>
  <c r="CO85" i="13"/>
  <c r="CQ120" i="13"/>
  <c r="DH101" i="21"/>
  <c r="DH75" i="21"/>
  <c r="DI76" i="21"/>
  <c r="CS99" i="13"/>
  <c r="DF75" i="21"/>
  <c r="DF109" i="21"/>
  <c r="DI106" i="21"/>
  <c r="DI169" i="21"/>
  <c r="CR122" i="13"/>
  <c r="DG153" i="21"/>
  <c r="DH73" i="21"/>
  <c r="DH127" i="21"/>
  <c r="CR73" i="13"/>
  <c r="DH51" i="21"/>
  <c r="DF72" i="21"/>
  <c r="DI52" i="21"/>
  <c r="CS65" i="13"/>
  <c r="CP83" i="13"/>
  <c r="DI27" i="21"/>
  <c r="CR32" i="13"/>
  <c r="DH138" i="21"/>
  <c r="DH147" i="21"/>
  <c r="CS111" i="13"/>
  <c r="CP27" i="13"/>
  <c r="CO30" i="13"/>
  <c r="CR117" i="13"/>
  <c r="CQ24" i="13"/>
  <c r="DF117" i="21"/>
  <c r="DH55" i="21"/>
  <c r="DI101" i="21"/>
  <c r="DG93" i="21"/>
  <c r="CR36" i="13"/>
  <c r="CR41" i="13"/>
  <c r="CS49" i="13"/>
  <c r="DH94" i="21"/>
  <c r="CS123" i="13"/>
  <c r="CR64" i="13"/>
  <c r="CS84" i="13"/>
  <c r="CO49" i="13"/>
  <c r="CP94" i="13"/>
  <c r="DI58" i="21"/>
  <c r="DG115" i="21"/>
  <c r="DH171" i="21"/>
  <c r="DH169" i="21"/>
  <c r="CR72" i="13"/>
  <c r="CQ133" i="13"/>
  <c r="DG36" i="21"/>
  <c r="CP42" i="13"/>
  <c r="CO65" i="13"/>
  <c r="DG54" i="21"/>
  <c r="CR89" i="13"/>
  <c r="DG113" i="21"/>
  <c r="CO106" i="13"/>
  <c r="DI77" i="21"/>
  <c r="CQ141" i="13"/>
  <c r="CQ117" i="13"/>
  <c r="DF103" i="21"/>
  <c r="DF46" i="21"/>
  <c r="DF74" i="21"/>
  <c r="DG137" i="21"/>
  <c r="DF148" i="21"/>
  <c r="DH129" i="21"/>
  <c r="CP140" i="13"/>
  <c r="DG158" i="21"/>
  <c r="DG106" i="21"/>
  <c r="DH152" i="21"/>
  <c r="DG56" i="21"/>
  <c r="DF35" i="21"/>
  <c r="CQ89" i="13"/>
  <c r="DI137" i="21"/>
  <c r="CR88" i="13"/>
  <c r="CR101" i="13"/>
  <c r="CP63" i="13"/>
  <c r="DG134" i="21"/>
  <c r="DH96" i="21"/>
  <c r="CS41" i="13"/>
  <c r="DG159" i="21"/>
  <c r="DH36" i="21"/>
  <c r="DG143" i="21"/>
  <c r="CS117" i="13"/>
  <c r="DH160" i="21"/>
  <c r="CS56" i="13"/>
  <c r="CP39" i="13"/>
  <c r="DG157" i="21"/>
  <c r="DG122" i="21"/>
  <c r="DF54" i="21"/>
  <c r="CQ71" i="13"/>
  <c r="DI147" i="21"/>
  <c r="DG127" i="21"/>
  <c r="CR102" i="13"/>
  <c r="DH123" i="21"/>
  <c r="DG50" i="21"/>
  <c r="DI74" i="21"/>
  <c r="CR25" i="13"/>
  <c r="DF162" i="21"/>
  <c r="DF61" i="21"/>
  <c r="CP134" i="13"/>
  <c r="CS104" i="13"/>
  <c r="CO31" i="13"/>
  <c r="DH114" i="21"/>
  <c r="CQ134" i="13"/>
  <c r="CS38" i="13"/>
  <c r="CP126" i="13"/>
  <c r="CR76" i="13"/>
  <c r="CR87" i="13"/>
  <c r="DG99" i="21"/>
  <c r="CO134" i="13"/>
  <c r="DH88" i="21"/>
  <c r="CQ45" i="13"/>
  <c r="DI51" i="21"/>
  <c r="CR28" i="13"/>
  <c r="DF150" i="21"/>
  <c r="CP82" i="13"/>
  <c r="CS88" i="13"/>
  <c r="DG58" i="21"/>
  <c r="DF45" i="21"/>
  <c r="DF142" i="21"/>
  <c r="CO43" i="13"/>
  <c r="CQ101" i="13"/>
  <c r="DG39" i="21"/>
  <c r="DG149" i="21"/>
  <c r="DG89" i="21"/>
  <c r="CQ128" i="13"/>
  <c r="DG132" i="21"/>
  <c r="DI129" i="21"/>
  <c r="DI115" i="21"/>
  <c r="CS89" i="13"/>
  <c r="DI83" i="21"/>
  <c r="CS24" i="13"/>
  <c r="DH172" i="21"/>
  <c r="DH165" i="21"/>
  <c r="CR68" i="13"/>
  <c r="CQ107" i="13"/>
  <c r="CS108" i="13"/>
  <c r="DG62" i="21"/>
  <c r="CR108" i="13"/>
  <c r="DI35" i="21"/>
  <c r="DH33" i="21"/>
  <c r="CO101" i="13"/>
  <c r="DG161" i="21"/>
  <c r="DH150" i="21"/>
  <c r="CO61" i="13"/>
  <c r="DI36" i="21"/>
  <c r="DH128" i="21"/>
  <c r="CO90" i="13"/>
  <c r="CS29" i="13"/>
  <c r="CP28" i="13"/>
  <c r="CO45" i="13"/>
  <c r="DG51" i="21"/>
  <c r="DG82" i="21"/>
  <c r="CO89" i="13"/>
  <c r="CQ59" i="13"/>
  <c r="CO138" i="13"/>
  <c r="CR132" i="13"/>
  <c r="DI42" i="21"/>
  <c r="CP87" i="13"/>
  <c r="CS98" i="13"/>
  <c r="DG34" i="21"/>
  <c r="CQ81" i="13"/>
  <c r="CS61" i="13"/>
  <c r="CS59" i="13"/>
  <c r="DH43" i="21"/>
  <c r="CS115" i="13"/>
  <c r="DG40" i="21"/>
  <c r="DF86" i="21"/>
  <c r="DI82" i="21"/>
  <c r="DH119" i="21"/>
  <c r="DI32" i="21"/>
  <c r="DI175" i="21"/>
  <c r="DI60" i="21"/>
  <c r="DH92" i="21"/>
  <c r="DH41" i="21"/>
  <c r="CP29" i="13"/>
  <c r="DH126" i="21"/>
  <c r="DH37" i="21"/>
  <c r="CP128" i="13"/>
  <c r="CQ65" i="13"/>
  <c r="DI130" i="21"/>
  <c r="CR31" i="13"/>
  <c r="CS28" i="13"/>
  <c r="CO70" i="13"/>
  <c r="DH117" i="21"/>
  <c r="CR143" i="13"/>
  <c r="CO133" i="13"/>
  <c r="CR140" i="13"/>
  <c r="CP85" i="13"/>
  <c r="DG42" i="21"/>
  <c r="DF99" i="21"/>
  <c r="DG28" i="21"/>
  <c r="DF47" i="21"/>
  <c r="DH77" i="21"/>
  <c r="DI125" i="21"/>
  <c r="DH30" i="21"/>
  <c r="DH82" i="21"/>
  <c r="CP101" i="13"/>
  <c r="CQ111" i="13"/>
  <c r="DH52" i="21"/>
  <c r="CR37" i="13"/>
  <c r="DG100" i="21"/>
  <c r="CP71" i="13"/>
  <c r="CS35" i="13"/>
  <c r="CP103" i="13"/>
  <c r="DI161" i="21"/>
  <c r="DI103" i="21"/>
  <c r="DF100" i="21"/>
  <c r="CR141" i="13"/>
  <c r="DF55" i="21"/>
  <c r="DH79" i="21"/>
  <c r="DH118" i="21"/>
  <c r="DG27" i="21"/>
  <c r="DH146" i="21"/>
  <c r="DF27" i="21"/>
  <c r="CP113" i="13"/>
  <c r="DG166" i="21"/>
  <c r="CS94" i="13"/>
  <c r="CO60" i="13"/>
  <c r="CR66" i="13"/>
  <c r="CS44" i="13"/>
  <c r="CR30" i="13"/>
  <c r="DF118" i="21"/>
  <c r="DF123" i="21"/>
  <c r="CO28" i="13"/>
  <c r="DI48" i="21"/>
  <c r="DF160" i="21"/>
  <c r="DF68" i="21"/>
  <c r="DF39" i="21"/>
  <c r="DG169" i="21"/>
  <c r="DF48" i="21"/>
  <c r="DF107" i="21"/>
  <c r="CO127" i="13"/>
  <c r="CP34" i="13"/>
  <c r="CS82" i="13"/>
  <c r="CR63" i="13"/>
  <c r="CO130" i="13"/>
  <c r="DI73" i="21"/>
  <c r="DI121" i="21"/>
  <c r="CO64" i="13"/>
  <c r="CS95" i="13"/>
  <c r="DI75" i="21"/>
  <c r="DI26" i="21"/>
  <c r="CQ139" i="13"/>
  <c r="CR62" i="13"/>
  <c r="CP118" i="13"/>
  <c r="CS32" i="13"/>
  <c r="CR74" i="13"/>
  <c r="DI88" i="21"/>
  <c r="CQ137" i="13"/>
  <c r="CP33" i="13"/>
  <c r="DG109" i="21"/>
  <c r="CS121" i="13"/>
  <c r="DF132" i="21"/>
  <c r="CO116" i="13"/>
  <c r="DG98" i="21"/>
  <c r="CR97" i="13"/>
  <c r="CO39" i="13"/>
  <c r="CQ123" i="13"/>
  <c r="CR106" i="13"/>
  <c r="CP66" i="13"/>
  <c r="CP137" i="13"/>
  <c r="DH115" i="21"/>
  <c r="DH111" i="21"/>
  <c r="DF104" i="21"/>
  <c r="CS30" i="13"/>
  <c r="CP99" i="13"/>
  <c r="DH120" i="21"/>
  <c r="CQ138" i="13"/>
  <c r="CO29" i="13"/>
  <c r="CP116" i="13"/>
  <c r="CO52" i="13"/>
  <c r="DH132" i="21"/>
  <c r="DI126" i="21"/>
  <c r="CR105" i="13"/>
  <c r="DG154" i="21"/>
  <c r="DH124" i="21"/>
  <c r="DI159" i="21"/>
  <c r="DG150" i="21"/>
  <c r="CO93" i="13"/>
  <c r="DF96" i="21"/>
  <c r="DG129" i="21"/>
  <c r="DI136" i="21"/>
  <c r="CR136" i="13"/>
  <c r="DI166" i="21"/>
  <c r="DG156" i="21"/>
  <c r="CR52" i="13"/>
  <c r="CO42" i="13"/>
  <c r="DI123" i="21"/>
  <c r="CS31" i="13"/>
  <c r="DG174" i="21"/>
  <c r="DG66" i="21"/>
  <c r="CO51" i="13"/>
  <c r="DI151" i="21"/>
  <c r="CP57" i="13"/>
  <c r="DF156" i="21"/>
  <c r="CR58" i="13"/>
  <c r="DF64" i="21"/>
  <c r="DI44" i="21"/>
  <c r="CR114" i="13"/>
  <c r="DH108" i="21"/>
  <c r="CP122" i="13"/>
  <c r="DH134" i="21"/>
  <c r="DH64" i="21"/>
  <c r="CR39" i="13"/>
  <c r="DH145" i="21"/>
  <c r="DF168" i="21"/>
  <c r="CR38" i="13"/>
  <c r="DH161" i="21"/>
  <c r="CP67" i="13"/>
  <c r="CP91" i="13"/>
  <c r="CS26" i="13"/>
  <c r="DI158" i="21"/>
  <c r="CQ27" i="13"/>
  <c r="CR109" i="13"/>
  <c r="DF28" i="21"/>
  <c r="CP44" i="13"/>
  <c r="DH63" i="21"/>
  <c r="CS127" i="13"/>
  <c r="DH168" i="21"/>
  <c r="CR83" i="13"/>
  <c r="CP37" i="13"/>
  <c r="DH107" i="21"/>
  <c r="DH50" i="21"/>
  <c r="CP132" i="13"/>
  <c r="DI45" i="21"/>
  <c r="CQ142" i="13"/>
  <c r="CS77" i="13"/>
  <c r="DH59" i="21"/>
  <c r="CQ118" i="13"/>
  <c r="CO140" i="13"/>
  <c r="DG165" i="21"/>
  <c r="DF49" i="21"/>
  <c r="CQ48" i="13"/>
  <c r="DI160" i="21"/>
  <c r="DI142" i="21"/>
  <c r="DH173" i="21"/>
  <c r="DI104" i="21"/>
  <c r="CO48" i="13"/>
  <c r="CO59" i="13"/>
  <c r="CS72" i="13"/>
  <c r="CP68" i="13"/>
  <c r="DH28" i="21"/>
  <c r="DG140" i="21"/>
  <c r="CS78" i="13"/>
  <c r="CQ140" i="13"/>
  <c r="DI80" i="21"/>
  <c r="CP72" i="13"/>
  <c r="DI124" i="21"/>
  <c r="DG81" i="21"/>
  <c r="CR130" i="13"/>
  <c r="CO38" i="13"/>
  <c r="DF87" i="21"/>
  <c r="CO114" i="13"/>
  <c r="DF106" i="21"/>
  <c r="CO87" i="13"/>
  <c r="DI84" i="21"/>
  <c r="DI56" i="21"/>
  <c r="CR80" i="13"/>
  <c r="DF114" i="21"/>
  <c r="CQ37" i="13"/>
  <c r="DF43" i="21"/>
  <c r="CQ70" i="13"/>
  <c r="CO115" i="13"/>
  <c r="CS52" i="13"/>
  <c r="DH60" i="21"/>
  <c r="DH112" i="21"/>
  <c r="DH163" i="21"/>
  <c r="CO84" i="13"/>
  <c r="CP38" i="13"/>
  <c r="DH135" i="21"/>
  <c r="CR124" i="13"/>
  <c r="DH110" i="21"/>
  <c r="CQ131" i="13"/>
  <c r="CP104" i="13"/>
  <c r="CR75" i="13"/>
  <c r="CO81" i="13"/>
  <c r="DI164" i="21"/>
  <c r="DG71" i="21"/>
  <c r="CR100" i="13"/>
  <c r="CQ87" i="13"/>
  <c r="DF113" i="21"/>
  <c r="CP64" i="13"/>
  <c r="DH89" i="21"/>
  <c r="CP109" i="13"/>
  <c r="CP111" i="13"/>
  <c r="CS51" i="13"/>
  <c r="DG119" i="21"/>
  <c r="DH34" i="21"/>
  <c r="DF131" i="21"/>
  <c r="CR60" i="13"/>
  <c r="CO75" i="13"/>
  <c r="CP79" i="13"/>
  <c r="DG144" i="21"/>
  <c r="DI131" i="21"/>
  <c r="DI110" i="21"/>
  <c r="CR93" i="13"/>
  <c r="DI91" i="21"/>
  <c r="DI146" i="21"/>
  <c r="DG125" i="21"/>
  <c r="CO124" i="13"/>
  <c r="CP98" i="13"/>
  <c r="CQ52" i="13"/>
  <c r="CO98" i="13"/>
  <c r="CP41" i="13"/>
  <c r="DI28" i="21"/>
  <c r="CS134" i="13"/>
  <c r="DI65" i="21"/>
  <c r="CP30" i="13"/>
  <c r="DG83" i="21"/>
  <c r="CP36" i="13"/>
  <c r="CP70" i="13"/>
  <c r="CQ40" i="13"/>
  <c r="DI100" i="21"/>
  <c r="CO128" i="13"/>
  <c r="DI87" i="21"/>
  <c r="CP48" i="13"/>
  <c r="DG135" i="21"/>
  <c r="DI155" i="21"/>
  <c r="CS133" i="13"/>
  <c r="CQ51" i="13"/>
  <c r="DF60" i="2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<sst xmlns="http://schemas.openxmlformats.org/spreadsheetml/2006/main" count="19763" uniqueCount="6780">
  <si>
    <t>CENSO NACIONAL DE GOBIERNOS
ESTATALES 2026</t>
  </si>
  <si>
    <t>Módulo 1.
Administración Pública de la entidad federativa</t>
  </si>
  <si>
    <t>Sección I. Estructura organizacional, infraestructura, recursos y ejercicio de funciones específicas</t>
  </si>
  <si>
    <t>Índice</t>
  </si>
  <si>
    <t>Entidad:</t>
  </si>
  <si>
    <t>Clave:</t>
  </si>
  <si>
    <t xml:space="preserve">Versión </t>
  </si>
  <si>
    <t>Fecha</t>
  </si>
  <si>
    <t>Descripción</t>
  </si>
  <si>
    <t>v2026.1.0</t>
  </si>
  <si>
    <t>Versión base, validación terminada s/pruebas</t>
  </si>
  <si>
    <t>Presentación</t>
  </si>
  <si>
    <t>Informantes</t>
  </si>
  <si>
    <t>Participantes</t>
  </si>
  <si>
    <t>Subsección I.1 Estructura organizacional e infraestructura</t>
  </si>
  <si>
    <t>Preguntas 1.1 y 1.2</t>
  </si>
  <si>
    <t>Subsección I.2 Recursos humanos</t>
  </si>
  <si>
    <t>Preguntas 1.3 a 1.18</t>
  </si>
  <si>
    <t>Subsección I.3 Unidad estadística u homóloga</t>
  </si>
  <si>
    <t>Preguntas 1.19 a 1.21</t>
  </si>
  <si>
    <t>Subsección I.4 Recursos presupuestales</t>
  </si>
  <si>
    <t>Preguntas 1.22 a 1.24</t>
  </si>
  <si>
    <t>Subsección I.5 Informes, fuentes de información y registros</t>
  </si>
  <si>
    <t>Preguntas 1.25 y 1.26</t>
  </si>
  <si>
    <t>Subsección I.6 Evaluación de programas presupuestarios y/ o políticas públicas</t>
  </si>
  <si>
    <t>Preguntas 1.27 a 1.29</t>
  </si>
  <si>
    <t>Subsección I.7 Profesionalización del personal</t>
  </si>
  <si>
    <t>Preguntas 1.30 a 1.39</t>
  </si>
  <si>
    <t>Complemento 1. Unidades administrativas o áreas encargadas del desarrollo de actividades para la generación y tratamiento de información estadística y geográfica</t>
  </si>
  <si>
    <t>Complemento 2. Competencia institucional de los programas presupuestarios y/ o políticas públicas evaluadas</t>
  </si>
  <si>
    <t>Complemento 3. Evaluaciones realizadas a los programas presupuestarios y/ o políticas públicas</t>
  </si>
  <si>
    <t>Complemento 4. Competencia institucional de los Servicios Profesionales de Carrera u homólogos</t>
  </si>
  <si>
    <t>Anexo. Funciones ejercidas por las instituciones de la Administración Pública de la entidad federativa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</si>
  <si>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</si>
  <si>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</si>
  <si>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</si>
  <si>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</si>
  <si>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</si>
  <si>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</si>
  <si>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</si>
  <si>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</si>
  <si>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</si>
  <si>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</si>
  <si>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</si>
  <si>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</si>
  <si>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</si>
  <si>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</si>
  <si>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</si>
  <si>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</si>
  <si>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</si>
  <si>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</si>
  <si>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</si>
  <si>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</si>
  <si>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</si>
  <si>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</si>
  <si>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</si>
  <si>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</si>
  <si>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</si>
  <si>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</si>
  <si>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</si>
  <si>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</si>
  <si>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</si>
  <si>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</si>
  <si>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</si>
  <si>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</si>
  <si>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</si>
  <si>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</si>
  <si>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</si>
  <si>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</si>
  <si>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</si>
  <si>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</si>
  <si>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</si>
  <si>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</si>
  <si>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</si>
  <si>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</si>
  <si>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</si>
  <si>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</si>
  <si>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</si>
  <si>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</si>
  <si>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</si>
  <si>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</si>
  <si>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</si>
  <si>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</si>
  <si>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</si>
  <si>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</si>
  <si>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</si>
  <si>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</si>
  <si>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</si>
  <si>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</si>
  <si>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</si>
  <si>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</si>
  <si>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</si>
  <si>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</si>
  <si>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</si>
  <si>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</si>
  <si>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</si>
  <si>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</si>
  <si>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</si>
  <si>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</si>
  <si>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</si>
  <si>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</si>
  <si>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</si>
  <si>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</si>
  <si>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</si>
  <si>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</si>
  <si>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</si>
  <si>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</si>
  <si>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</si>
  <si>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</si>
  <si>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</si>
  <si>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</si>
  <si>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</si>
  <si>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</si>
  <si>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</si>
  <si>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</si>
  <si>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</si>
  <si>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</si>
  <si>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</si>
  <si>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</si>
  <si>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</si>
  <si>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</si>
  <si>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</si>
  <si>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</si>
  <si>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</si>
  <si>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</si>
  <si>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</si>
  <si>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</si>
  <si>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</si>
  <si>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</si>
  <si>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</si>
  <si>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</si>
  <si>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</si>
  <si>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</si>
  <si>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</si>
  <si>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</si>
  <si>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</si>
  <si>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</si>
  <si>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</si>
  <si>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</si>
  <si>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</si>
  <si>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</si>
  <si>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</si>
  <si>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</si>
  <si>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</si>
  <si>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</si>
  <si>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</si>
  <si>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</si>
  <si>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</si>
  <si>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</si>
  <si>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</si>
  <si>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</si>
  <si>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</si>
  <si>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</si>
  <si>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</si>
  <si>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</si>
  <si>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</si>
  <si>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</si>
  <si>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</si>
  <si>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</si>
  <si>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</si>
  <si>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</si>
  <si>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</si>
  <si>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</si>
  <si>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</si>
  <si>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</si>
  <si>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</si>
  <si>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</si>
  <si>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</si>
  <si>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</si>
  <si>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</si>
  <si>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</si>
  <si>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</si>
  <si>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</si>
  <si>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</si>
  <si>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</si>
  <si>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</si>
  <si>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</si>
  <si>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</si>
  <si>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</si>
  <si>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</si>
  <si>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</si>
  <si>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</si>
  <si>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</si>
  <si>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</si>
  <si>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</si>
  <si>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</si>
  <si>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</si>
  <si>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</si>
  <si>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</si>
  <si>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</si>
  <si>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</si>
  <si>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</si>
  <si>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</si>
  <si>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</si>
  <si>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</si>
  <si>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</si>
  <si>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</si>
  <si>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</si>
  <si>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</si>
  <si>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</si>
  <si>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</si>
  <si>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</si>
  <si>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</si>
  <si>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</si>
  <si>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</si>
  <si>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</si>
  <si>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</si>
  <si>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</si>
  <si>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</si>
  <si>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</si>
  <si>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</si>
  <si>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</si>
  <si>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</si>
  <si>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</si>
  <si>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</si>
  <si>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</si>
  <si>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</si>
  <si>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</si>
  <si>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</si>
  <si>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</si>
  <si>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</si>
  <si>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</si>
  <si>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</si>
  <si>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</si>
  <si>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</si>
  <si>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</si>
  <si>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</si>
  <si>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</si>
  <si>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</si>
  <si>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</si>
  <si>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</si>
  <si>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</si>
  <si>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</si>
  <si>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</si>
  <si>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</si>
  <si>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</si>
  <si>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</si>
  <si>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</si>
  <si>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</si>
  <si>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</si>
  <si>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</si>
  <si>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</si>
  <si>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</si>
  <si>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</si>
  <si>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</si>
  <si>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</si>
  <si>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</si>
  <si>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</si>
  <si>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</si>
  <si>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</si>
  <si>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</si>
  <si>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</si>
  <si>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</si>
  <si>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</si>
  <si>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</si>
  <si>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</si>
  <si>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</si>
  <si>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</si>
  <si>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</si>
  <si>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</si>
  <si>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</si>
  <si>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</si>
  <si>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</si>
  <si>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</si>
  <si>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</si>
  <si>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</si>
  <si>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</si>
  <si>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</si>
  <si>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</si>
  <si>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</si>
  <si>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</si>
  <si>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</si>
  <si>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</si>
  <si>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</si>
  <si>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</si>
  <si>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</si>
  <si>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</si>
  <si>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</si>
  <si>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</si>
  <si>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</si>
  <si>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</si>
  <si>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</si>
  <si>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</si>
  <si>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</si>
  <si>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</si>
  <si>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</si>
  <si>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</si>
  <si>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</si>
  <si>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</si>
  <si>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</si>
  <si>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</si>
  <si>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</si>
  <si>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</si>
  <si>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</si>
  <si>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</si>
  <si>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</si>
  <si>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</si>
  <si>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</si>
  <si>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</si>
  <si>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</si>
  <si>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</si>
  <si>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</si>
  <si>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</si>
  <si>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</si>
  <si>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</si>
  <si>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</si>
  <si>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</si>
  <si>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</si>
  <si>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</si>
  <si>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</si>
  <si>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</si>
  <si>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</si>
  <si>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</si>
  <si>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</si>
  <si>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</si>
  <si>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</si>
  <si>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</si>
  <si>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</si>
  <si>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</si>
  <si>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</si>
  <si>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</si>
  <si>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</si>
  <si>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</si>
  <si>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</si>
  <si>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</si>
  <si>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</si>
  <si>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</si>
  <si>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</si>
  <si>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</si>
  <si>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</si>
  <si>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</si>
  <si>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</si>
  <si>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</si>
  <si>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</si>
  <si>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</si>
  <si>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</si>
  <si>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</si>
  <si>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</si>
  <si>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</si>
  <si>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</si>
  <si>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</si>
  <si>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</si>
  <si>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</si>
  <si>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</si>
  <si>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</si>
  <si>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</si>
  <si>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</si>
  <si>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</si>
  <si>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</si>
  <si>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</si>
  <si>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</si>
  <si>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</si>
  <si>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</si>
  <si>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</si>
  <si>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</si>
  <si>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</si>
  <si>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</si>
  <si>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</si>
  <si>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</si>
  <si>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</si>
  <si>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</si>
  <si>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</si>
  <si>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</si>
  <si>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</si>
  <si>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</si>
  <si>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</si>
  <si>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</si>
  <si>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</si>
  <si>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</si>
  <si>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</si>
  <si>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</si>
  <si>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</si>
  <si>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</si>
  <si>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</si>
  <si>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</si>
  <si>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</si>
  <si>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</si>
  <si>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</si>
  <si>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</si>
  <si>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</si>
  <si>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</si>
  <si>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</si>
  <si>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</si>
  <si>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</si>
  <si>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</si>
  <si>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</si>
  <si>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</si>
  <si>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</si>
  <si>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</si>
  <si>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</si>
  <si>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</si>
  <si>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</si>
  <si>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</si>
  <si>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</si>
  <si>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</si>
  <si>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</si>
  <si>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</si>
  <si>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</si>
  <si>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</si>
  <si>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</si>
  <si>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</si>
  <si>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</si>
  <si>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</si>
  <si>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</si>
  <si>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</si>
  <si>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</si>
  <si>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</si>
  <si>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</si>
  <si>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</si>
  <si>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</si>
  <si>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</si>
  <si>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</si>
  <si>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</si>
  <si>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</si>
  <si>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</si>
  <si>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</si>
  <si>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</si>
  <si>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</si>
  <si>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</si>
  <si>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</si>
  <si>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</si>
  <si>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</si>
  <si>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 de Castrejón</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</si>
  <si>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</si>
  <si>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</si>
  <si>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</si>
  <si>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</si>
  <si>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</si>
  <si>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</si>
  <si>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</si>
  <si>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</si>
  <si>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</si>
  <si>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</si>
  <si>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</si>
  <si>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</si>
  <si>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</si>
  <si>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</si>
  <si>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</si>
  <si>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</si>
  <si>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</si>
  <si>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</si>
  <si>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</si>
  <si>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</si>
  <si>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</si>
  <si>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</si>
  <si>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</si>
  <si>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</si>
  <si>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</si>
  <si>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</si>
  <si>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</si>
  <si>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</si>
  <si>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</si>
  <si>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</si>
  <si>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</si>
  <si>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</si>
  <si>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</si>
  <si>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</si>
  <si>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</si>
  <si>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</si>
  <si>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</si>
  <si>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</si>
  <si>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</si>
  <si>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</si>
  <si>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</si>
  <si>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</si>
  <si>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</si>
  <si>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</si>
  <si>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</si>
  <si>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</si>
  <si>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</si>
  <si>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</si>
  <si>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</si>
  <si>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</si>
  <si>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</si>
  <si>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</si>
  <si>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</si>
  <si>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</si>
  <si>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</si>
  <si>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</si>
  <si>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</si>
  <si>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</si>
  <si>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</si>
  <si>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</si>
  <si>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</si>
  <si>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</si>
  <si>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</si>
  <si>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</si>
  <si>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</si>
  <si>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</si>
  <si>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</si>
  <si>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</si>
  <si>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</si>
  <si>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</si>
  <si>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</si>
  <si>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</si>
  <si>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</si>
  <si>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</si>
  <si>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</si>
  <si>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</si>
  <si>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</si>
  <si>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</si>
  <si>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</si>
  <si>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</si>
  <si>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</si>
  <si>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</si>
  <si>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</si>
  <si>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</si>
  <si>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</si>
  <si>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</si>
  <si>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</si>
  <si>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</si>
  <si>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</si>
  <si>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</si>
  <si>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</si>
  <si>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</si>
  <si>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</si>
  <si>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</si>
  <si>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</si>
  <si>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</si>
  <si>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</si>
  <si>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</si>
  <si>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</si>
  <si>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</si>
  <si>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</si>
  <si>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</si>
  <si>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</si>
  <si>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</si>
  <si>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</si>
  <si>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</si>
  <si>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</si>
  <si>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</si>
  <si>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</si>
  <si>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</si>
  <si>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</si>
  <si>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</si>
  <si>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</si>
  <si>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</si>
  <si>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</si>
  <si>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</si>
  <si>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</si>
  <si>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</si>
  <si>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</si>
  <si>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</si>
  <si>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</si>
  <si>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</si>
  <si>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</si>
  <si>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</si>
  <si>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</si>
  <si>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</si>
  <si>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</si>
  <si>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</si>
  <si>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</si>
  <si>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</si>
  <si>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</si>
  <si>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Playa del Carmen</t>
  </si>
  <si>
    <t>Cerritos</t>
  </si>
  <si>
    <t>Elota</t>
  </si>
  <si>
    <t>Bacadéhuachi</t>
  </si>
  <si>
    <t>Huimanguillo</t>
  </si>
  <si>
    <t>Casas</t>
  </si>
  <si>
    <t>Cuapiaxtla</t>
  </si>
  <si>
    <t>Alpatláhuac</t>
  </si>
  <si>
    <t>Calotmul</t>
  </si>
  <si>
    <t>OBLIGATORIEDAD</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</si>
  <si>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</si>
  <si>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</si>
  <si>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</si>
  <si>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</si>
  <si>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</si>
  <si>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</si>
  <si>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</si>
  <si>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</si>
  <si>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</si>
  <si>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</si>
  <si>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</si>
  <si>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</si>
  <si>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</si>
  <si>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</si>
  <si>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</si>
  <si>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</si>
  <si>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</si>
  <si>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</si>
  <si>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</si>
  <si>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</si>
  <si>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</si>
  <si>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</si>
  <si>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</si>
  <si>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</si>
  <si>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</si>
  <si>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</si>
  <si>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</si>
  <si>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</si>
  <si>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</si>
  <si>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</si>
  <si>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</si>
  <si>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</si>
  <si>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</si>
  <si>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</si>
  <si>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</si>
  <si>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</si>
  <si>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</si>
  <si>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</si>
  <si>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</si>
  <si>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</si>
  <si>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</si>
  <si>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</si>
  <si>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</si>
  <si>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</si>
  <si>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</si>
  <si>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</si>
  <si>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</si>
  <si>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</si>
  <si>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</si>
  <si>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</si>
  <si>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</si>
  <si>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</si>
  <si>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</si>
  <si>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</si>
  <si>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</si>
  <si>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</si>
  <si>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</si>
  <si>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</si>
  <si>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</si>
  <si>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</si>
  <si>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</si>
  <si>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</si>
  <si>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</si>
  <si>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</si>
  <si>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</si>
  <si>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</si>
  <si>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</si>
  <si>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</si>
  <si>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</si>
  <si>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</si>
  <si>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</si>
  <si>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</si>
  <si>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</si>
  <si>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</si>
  <si>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</si>
  <si>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</si>
  <si>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</si>
  <si>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</si>
  <si>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</si>
  <si>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</si>
  <si>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</si>
  <si>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</si>
  <si>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</si>
  <si>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</si>
  <si>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</si>
  <si>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</si>
  <si>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</si>
  <si>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</si>
  <si>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</si>
  <si>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</si>
  <si>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</si>
  <si>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</si>
  <si>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</si>
  <si>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</si>
  <si>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</si>
  <si>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</si>
  <si>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</si>
  <si>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</si>
  <si>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</si>
  <si>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</si>
  <si>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</si>
  <si>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</si>
  <si>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</si>
  <si>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</si>
  <si>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</si>
  <si>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</si>
  <si>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</si>
  <si>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</si>
  <si>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</si>
  <si>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</si>
  <si>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</si>
  <si>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</si>
  <si>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</si>
  <si>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</si>
  <si>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</si>
  <si>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</si>
  <si>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</si>
  <si>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</si>
  <si>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</si>
  <si>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</si>
  <si>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</si>
  <si>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</si>
  <si>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</si>
  <si>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</si>
  <si>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</si>
  <si>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</si>
  <si>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</si>
  <si>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</si>
  <si>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</si>
  <si>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</si>
  <si>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</si>
  <si>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</si>
  <si>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</si>
  <si>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</si>
  <si>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</si>
  <si>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</si>
  <si>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</si>
  <si>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</si>
  <si>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</si>
  <si>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</si>
  <si>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</si>
  <si>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</si>
  <si>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</si>
  <si>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</si>
  <si>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</si>
  <si>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</si>
  <si>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</si>
  <si>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</si>
  <si>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</si>
  <si>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</si>
  <si>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</si>
  <si>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</si>
  <si>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</si>
  <si>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</si>
  <si>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</si>
  <si>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</si>
  <si>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</si>
  <si>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</si>
  <si>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</si>
  <si>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</si>
  <si>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</si>
  <si>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</si>
  <si>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</si>
  <si>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</si>
  <si>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</si>
  <si>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</si>
  <si>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</si>
  <si>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</si>
  <si>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</si>
  <si>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</si>
  <si>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</si>
  <si>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</si>
  <si>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</si>
  <si>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</si>
  <si>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</si>
  <si>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</si>
  <si>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</si>
  <si>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</si>
  <si>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</si>
  <si>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</si>
  <si>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</si>
  <si>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</si>
  <si>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</si>
  <si>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</si>
  <si>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</si>
  <si>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</si>
  <si>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</si>
  <si>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</si>
  <si>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</si>
  <si>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</si>
  <si>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</si>
  <si>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</si>
  <si>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</si>
  <si>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</si>
  <si>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</si>
  <si>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</si>
  <si>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</si>
  <si>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</si>
  <si>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</si>
  <si>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</si>
  <si>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</si>
  <si>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</si>
  <si>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</si>
  <si>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</si>
  <si>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</si>
  <si>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</si>
  <si>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</si>
  <si>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</si>
  <si>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</si>
  <si>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</si>
  <si>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</si>
  <si>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</si>
  <si>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</si>
  <si>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</si>
  <si>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</si>
  <si>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</si>
  <si>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</si>
  <si>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</si>
  <si>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</si>
  <si>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</si>
  <si>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</si>
  <si>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</si>
  <si>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</si>
  <si>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</si>
  <si>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</si>
  <si>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</si>
  <si>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</si>
  <si>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</si>
  <si>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</si>
  <si>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</si>
  <si>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</si>
  <si>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</si>
  <si>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</si>
  <si>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</si>
  <si>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</si>
  <si>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</si>
  <si>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</si>
  <si>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</si>
  <si>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</si>
  <si>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</si>
  <si>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</si>
  <si>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</si>
  <si>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</si>
  <si>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</si>
  <si>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</si>
  <si>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</si>
  <si>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</si>
  <si>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</si>
  <si>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</si>
  <si>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</si>
  <si>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</si>
  <si>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</si>
  <si>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</si>
  <si>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</si>
  <si>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</si>
  <si>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</si>
  <si>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</si>
  <si>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</si>
  <si>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</si>
  <si>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</si>
  <si>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</si>
  <si>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</si>
  <si>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</si>
  <si>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</si>
  <si>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</si>
  <si>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</si>
  <si>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</si>
  <si>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</si>
  <si>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</si>
  <si>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</si>
  <si>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</si>
  <si>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</si>
  <si>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</si>
  <si>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</si>
  <si>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</si>
  <si>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</si>
  <si>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</si>
  <si>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</si>
  <si>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</si>
  <si>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</si>
  <si>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</si>
  <si>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</si>
  <si>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</si>
  <si>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</si>
  <si>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</si>
  <si>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</si>
  <si>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</si>
  <si>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</si>
  <si>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</si>
  <si>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</si>
  <si>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</si>
  <si>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</si>
  <si>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</si>
  <si>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</si>
  <si>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</si>
  <si>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</si>
  <si>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</si>
  <si>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</si>
  <si>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</si>
  <si>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</si>
  <si>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</si>
  <si>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</si>
  <si>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</si>
  <si>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</si>
  <si>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</si>
  <si>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</si>
  <si>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</si>
  <si>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</si>
  <si>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</si>
  <si>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</si>
  <si>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</si>
  <si>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</si>
  <si>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</si>
  <si>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</si>
  <si>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</si>
  <si>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</si>
  <si>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</si>
  <si>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</si>
  <si>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</si>
  <si>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</si>
  <si>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</si>
  <si>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</si>
  <si>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</si>
  <si>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</si>
  <si>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</si>
  <si>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</si>
  <si>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</si>
  <si>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</si>
  <si>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</si>
  <si>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</si>
  <si>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</si>
  <si>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</si>
  <si>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</si>
  <si>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</si>
  <si>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</si>
  <si>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</si>
  <si>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</si>
  <si>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</si>
  <si>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</si>
  <si>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</si>
  <si>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</si>
  <si>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</si>
  <si>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</si>
  <si>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</si>
  <si>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</si>
  <si>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</si>
  <si>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</si>
  <si>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</si>
  <si>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</si>
  <si>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</si>
  <si>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</si>
  <si>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</si>
  <si>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</si>
  <si>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</si>
  <si>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</si>
  <si>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</si>
  <si>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</si>
  <si>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</si>
  <si>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</si>
  <si>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</si>
  <si>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</si>
  <si>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</si>
  <si>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</si>
  <si>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</si>
  <si>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</si>
  <si>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</si>
  <si>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</si>
  <si>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</si>
  <si>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</si>
  <si>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</si>
  <si>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</si>
  <si>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</si>
  <si>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</si>
  <si>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</si>
  <si>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</si>
  <si>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</si>
  <si>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</si>
  <si>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</si>
  <si>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</si>
  <si>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</si>
  <si>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</si>
  <si>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</si>
  <si>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</si>
  <si>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</si>
  <si>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</si>
  <si>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</si>
  <si>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</si>
  <si>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</si>
  <si>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</si>
  <si>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</si>
  <si>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</si>
  <si>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</si>
  <si>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</si>
  <si>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</si>
  <si>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</si>
  <si>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</si>
  <si>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</si>
  <si>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</si>
  <si>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</si>
  <si>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</si>
  <si>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</si>
  <si>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</si>
  <si>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</si>
  <si>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</si>
  <si>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</si>
  <si>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</si>
  <si>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</si>
  <si>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</si>
  <si>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</si>
  <si>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</si>
  <si>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</si>
  <si>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</si>
  <si>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</si>
  <si>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</si>
  <si>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</si>
  <si>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</si>
  <si>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</si>
  <si>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</si>
  <si>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</si>
  <si>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</si>
  <si>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</si>
  <si>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</si>
  <si>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</si>
  <si>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</si>
  <si>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</si>
  <si>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</si>
  <si>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</si>
  <si>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</si>
  <si>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</si>
  <si>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</si>
  <si>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</si>
  <si>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</si>
  <si>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</si>
  <si>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</si>
  <si>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</si>
  <si>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</si>
  <si>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</si>
  <si>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</si>
  <si>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</si>
  <si>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</si>
  <si>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</si>
  <si>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t>Morelos</t>
  </si>
  <si>
    <t>05017</t>
  </si>
  <si>
    <t>07017</t>
  </si>
  <si>
    <t>08017</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</si>
  <si>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</si>
  <si>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</si>
  <si>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</si>
  <si>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</si>
  <si>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</si>
  <si>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</si>
  <si>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</si>
  <si>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</si>
  <si>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</si>
  <si>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</si>
  <si>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</si>
  <si>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</si>
  <si>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</si>
  <si>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</si>
  <si>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</si>
  <si>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</si>
  <si>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</si>
  <si>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</si>
  <si>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</si>
  <si>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</si>
  <si>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</si>
  <si>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</si>
  <si>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</si>
  <si>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</si>
  <si>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</si>
  <si>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</si>
  <si>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</si>
  <si>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</si>
  <si>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</si>
  <si>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</si>
  <si>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</si>
  <si>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</si>
  <si>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</si>
  <si>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</si>
  <si>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</si>
  <si>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</si>
  <si>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</si>
  <si>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</si>
  <si>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</si>
  <si>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</si>
  <si>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</si>
  <si>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</si>
  <si>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</si>
  <si>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</si>
  <si>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</si>
  <si>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</si>
  <si>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</si>
  <si>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</si>
  <si>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</si>
  <si>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</si>
  <si>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</si>
  <si>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</si>
  <si>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</si>
  <si>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</si>
  <si>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</si>
  <si>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</si>
  <si>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</si>
  <si>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</si>
  <si>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</si>
  <si>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</si>
  <si>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</si>
  <si>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</si>
  <si>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</si>
  <si>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</si>
  <si>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</si>
  <si>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</si>
  <si>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</si>
  <si>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</si>
  <si>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</si>
  <si>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</si>
  <si>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</si>
  <si>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</si>
  <si>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</si>
  <si>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</si>
  <si>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</si>
  <si>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</si>
  <si>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</si>
  <si>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</si>
  <si>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</si>
  <si>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</si>
  <si>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</si>
  <si>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</si>
  <si>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</si>
  <si>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</si>
  <si>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</si>
  <si>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</si>
  <si>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</si>
  <si>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</si>
  <si>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</si>
  <si>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</si>
  <si>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</si>
  <si>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</si>
  <si>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</si>
  <si>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</si>
  <si>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</si>
  <si>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</si>
  <si>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</si>
  <si>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</si>
  <si>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</si>
  <si>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</si>
  <si>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</si>
  <si>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</si>
  <si>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</si>
  <si>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</si>
  <si>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</si>
  <si>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</si>
  <si>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</si>
  <si>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</si>
  <si>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</si>
  <si>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</si>
  <si>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</si>
  <si>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</si>
  <si>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</si>
  <si>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</si>
  <si>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</si>
  <si>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</si>
  <si>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</si>
  <si>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</si>
  <si>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</si>
  <si>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</si>
  <si>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</si>
  <si>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</si>
  <si>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</si>
  <si>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</si>
  <si>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</si>
  <si>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</si>
  <si>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</si>
  <si>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</si>
  <si>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</si>
  <si>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</si>
  <si>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</si>
  <si>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</si>
  <si>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</si>
  <si>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</si>
  <si>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</si>
  <si>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</si>
  <si>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</si>
  <si>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</si>
  <si>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</si>
  <si>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</si>
  <si>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</si>
  <si>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</si>
  <si>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</si>
  <si>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</si>
  <si>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</si>
  <si>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</si>
  <si>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</si>
  <si>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</si>
  <si>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</si>
  <si>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</si>
  <si>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</si>
  <si>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</si>
  <si>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</si>
  <si>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</si>
  <si>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</si>
  <si>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</si>
  <si>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</si>
  <si>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</si>
  <si>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</si>
  <si>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</si>
  <si>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</si>
  <si>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</si>
  <si>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</si>
  <si>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</si>
  <si>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</si>
  <si>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</si>
  <si>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</si>
  <si>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</si>
  <si>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</si>
  <si>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</si>
  <si>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</si>
  <si>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</si>
  <si>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</si>
  <si>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</si>
  <si>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</si>
  <si>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</si>
  <si>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</si>
  <si>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</si>
  <si>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</si>
  <si>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</si>
  <si>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</si>
  <si>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</si>
  <si>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</si>
  <si>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</si>
  <si>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</si>
  <si>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</si>
  <si>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</si>
  <si>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</si>
  <si>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</si>
  <si>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</si>
  <si>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</si>
  <si>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</si>
  <si>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</si>
  <si>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</si>
  <si>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</si>
  <si>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</si>
  <si>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</si>
  <si>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</si>
  <si>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</si>
  <si>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</si>
  <si>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</si>
  <si>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</si>
  <si>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</si>
  <si>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</si>
  <si>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</si>
  <si>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</si>
  <si>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</si>
  <si>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</si>
  <si>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</si>
  <si>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</si>
  <si>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</si>
  <si>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</si>
  <si>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</si>
  <si>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</si>
  <si>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</si>
  <si>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</si>
  <si>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</si>
  <si>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</si>
  <si>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</si>
  <si>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</si>
  <si>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</si>
  <si>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</si>
  <si>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</si>
  <si>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</si>
  <si>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</si>
  <si>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</si>
  <si>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</si>
  <si>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</si>
  <si>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</si>
  <si>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</si>
  <si>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</si>
  <si>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</si>
  <si>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</si>
  <si>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</si>
  <si>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</si>
  <si>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</si>
  <si>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</si>
  <si>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</si>
  <si>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</si>
  <si>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</si>
  <si>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</si>
  <si>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</si>
  <si>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</si>
  <si>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</si>
  <si>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</si>
  <si>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</si>
  <si>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</si>
  <si>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</si>
  <si>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</si>
  <si>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</si>
  <si>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</si>
  <si>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</si>
  <si>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</si>
  <si>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</si>
  <si>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</si>
  <si>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</si>
  <si>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</si>
  <si>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</si>
  <si>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</si>
  <si>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</si>
  <si>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</si>
  <si>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</si>
  <si>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</si>
  <si>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</si>
  <si>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</si>
  <si>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</si>
  <si>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</si>
  <si>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</si>
  <si>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</si>
  <si>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</si>
  <si>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</si>
  <si>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</si>
  <si>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</si>
  <si>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</si>
  <si>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</si>
  <si>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</si>
  <si>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</si>
  <si>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</si>
  <si>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</si>
  <si>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</si>
  <si>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</si>
  <si>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</si>
  <si>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</si>
  <si>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</si>
  <si>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</si>
  <si>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</si>
  <si>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</si>
  <si>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</si>
  <si>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</si>
  <si>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</si>
  <si>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</si>
  <si>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</si>
  <si>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</si>
  <si>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</si>
  <si>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</si>
  <si>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</si>
  <si>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</si>
  <si>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</si>
  <si>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</si>
  <si>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</si>
  <si>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</si>
  <si>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</si>
  <si>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</si>
  <si>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</si>
  <si>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</si>
  <si>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</si>
  <si>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</si>
  <si>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</si>
  <si>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</si>
  <si>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</si>
  <si>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</si>
  <si>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</si>
  <si>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</si>
  <si>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</si>
  <si>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</si>
  <si>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</si>
  <si>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</si>
  <si>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</si>
  <si>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</si>
  <si>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</si>
  <si>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</si>
  <si>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</si>
  <si>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</si>
  <si>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</si>
  <si>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</si>
  <si>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</si>
  <si>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</si>
  <si>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</si>
  <si>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</si>
  <si>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</si>
  <si>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</si>
  <si>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</si>
  <si>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</si>
  <si>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</si>
  <si>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</si>
  <si>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</si>
  <si>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</si>
  <si>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</si>
  <si>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</si>
  <si>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</si>
  <si>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</si>
  <si>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</si>
  <si>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</si>
  <si>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</si>
  <si>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</si>
  <si>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</si>
  <si>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</si>
  <si>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</si>
  <si>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</si>
  <si>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</si>
  <si>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</si>
  <si>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</si>
  <si>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</si>
  <si>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</si>
  <si>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</si>
  <si>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</si>
  <si>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</si>
  <si>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</si>
  <si>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</si>
  <si>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</si>
  <si>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</si>
  <si>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</si>
  <si>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</si>
  <si>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</si>
  <si>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</si>
  <si>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</si>
  <si>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</si>
  <si>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</si>
  <si>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</si>
  <si>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</si>
  <si>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</si>
  <si>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</si>
  <si>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</si>
  <si>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</si>
  <si>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</si>
  <si>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</si>
  <si>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</si>
  <si>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</si>
  <si>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</si>
  <si>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</si>
  <si>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</si>
  <si>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</si>
  <si>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</si>
  <si>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</si>
  <si>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</si>
  <si>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</si>
  <si>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</si>
  <si>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</si>
  <si>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</si>
  <si>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</si>
  <si>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</si>
  <si>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</si>
  <si>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</si>
  <si>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</si>
  <si>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</si>
  <si>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</si>
  <si>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</si>
  <si>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</si>
  <si>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</si>
  <si>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</si>
  <si>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</si>
  <si>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</si>
  <si>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</si>
  <si>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</si>
  <si>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</si>
  <si>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</si>
  <si>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</si>
  <si>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</si>
  <si>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</si>
  <si>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</si>
  <si>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</si>
  <si>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</si>
  <si>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</si>
  <si>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</si>
  <si>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</si>
  <si>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</si>
  <si>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</si>
  <si>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</si>
  <si>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</si>
  <si>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</si>
  <si>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</si>
  <si>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</si>
  <si>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</si>
  <si>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</si>
  <si>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</si>
  <si>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</si>
  <si>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</si>
  <si>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</si>
  <si>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</si>
  <si>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</si>
  <si>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</si>
  <si>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</si>
  <si>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</si>
  <si>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</si>
  <si>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</si>
  <si>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</si>
  <si>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</si>
  <si>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</si>
  <si>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</si>
  <si>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</si>
  <si>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</si>
  <si>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</si>
  <si>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</si>
  <si>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</si>
  <si>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</si>
  <si>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</si>
  <si>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</si>
  <si>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</si>
  <si>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</si>
  <si>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</si>
  <si>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</si>
  <si>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</si>
  <si>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</si>
  <si>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</si>
  <si>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</si>
  <si>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</si>
  <si>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</si>
  <si>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</si>
  <si>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</si>
  <si>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</si>
  <si>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</si>
  <si>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</si>
  <si>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</si>
  <si>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</si>
  <si>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</si>
  <si>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</si>
  <si>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</si>
  <si>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</si>
  <si>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</si>
  <si>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</si>
  <si>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</si>
  <si>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</si>
  <si>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</si>
  <si>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</si>
  <si>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</si>
  <si>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</si>
  <si>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</si>
  <si>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</si>
  <si>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</si>
  <si>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</si>
  <si>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</si>
  <si>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</si>
  <si>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</si>
  <si>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</si>
  <si>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</si>
  <si>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</si>
  <si>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</si>
  <si>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</si>
  <si>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</si>
  <si>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</si>
  <si>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</si>
  <si>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</si>
  <si>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</si>
  <si>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</si>
  <si>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</si>
  <si>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</si>
  <si>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</si>
  <si>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</si>
  <si>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</si>
  <si>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</si>
  <si>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</si>
  <si>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</si>
  <si>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</si>
  <si>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</si>
  <si>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</si>
  <si>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</si>
  <si>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</si>
  <si>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</si>
  <si>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</si>
  <si>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</si>
  <si>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</si>
  <si>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</si>
  <si>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</si>
  <si>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</si>
  <si>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</si>
  <si>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</si>
  <si>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</si>
  <si>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</si>
  <si>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</si>
  <si>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</si>
  <si>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</si>
  <si>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</si>
  <si>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</si>
  <si>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</si>
  <si>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</si>
  <si>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</si>
  <si>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</si>
  <si>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</si>
  <si>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</si>
  <si>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</si>
  <si>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</si>
  <si>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</si>
  <si>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</si>
  <si>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</si>
  <si>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</si>
  <si>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</si>
  <si>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</si>
  <si>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</si>
  <si>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</si>
  <si>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</si>
  <si>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</si>
  <si>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</si>
  <si>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</si>
  <si>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</si>
  <si>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</si>
  <si>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</si>
  <si>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</si>
  <si>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</si>
  <si>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</si>
  <si>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</si>
  <si>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</si>
  <si>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</si>
  <si>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</si>
  <si>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</si>
  <si>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</si>
  <si>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</si>
  <si>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</si>
  <si>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</si>
  <si>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</si>
  <si>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</si>
  <si>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</si>
  <si>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</si>
  <si>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</si>
  <si>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</si>
  <si>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</si>
  <si>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</si>
  <si>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</si>
  <si>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</si>
  <si>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</si>
  <si>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</si>
  <si>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</si>
  <si>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</si>
  <si>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</si>
  <si>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</si>
  <si>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</si>
  <si>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</si>
  <si>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</si>
  <si>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</si>
  <si>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</si>
  <si>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</si>
  <si>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</si>
  <si>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</si>
  <si>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</si>
  <si>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</si>
  <si>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</si>
  <si>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</si>
  <si>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</si>
  <si>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</si>
  <si>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</si>
  <si>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</si>
  <si>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</si>
  <si>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</si>
  <si>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</si>
  <si>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</si>
  <si>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</si>
  <si>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</si>
  <si>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</si>
  <si>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</si>
  <si>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</si>
  <si>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</si>
  <si>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</si>
  <si>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</si>
  <si>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</si>
  <si>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</si>
  <si>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</si>
  <si>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</si>
  <si>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</si>
  <si>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</si>
  <si>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</si>
  <si>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</si>
  <si>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</si>
  <si>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</si>
  <si>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</si>
  <si>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</si>
  <si>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</si>
  <si>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</si>
  <si>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</si>
  <si>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</si>
  <si>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</si>
  <si>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</si>
  <si>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</si>
  <si>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</si>
  <si>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</si>
  <si>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</si>
  <si>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</si>
  <si>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</si>
  <si>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</si>
  <si>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</si>
  <si>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</si>
  <si>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</si>
  <si>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</si>
  <si>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</si>
  <si>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</si>
  <si>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</si>
  <si>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</si>
  <si>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</si>
  <si>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</si>
  <si>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</si>
  <si>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</si>
  <si>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</si>
  <si>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</si>
  <si>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</si>
  <si>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</si>
  <si>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</si>
  <si>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</si>
  <si>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</si>
  <si>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</si>
  <si>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</si>
  <si>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</si>
  <si>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</si>
  <si>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</si>
  <si>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</si>
  <si>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</si>
  <si>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</si>
  <si>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</si>
  <si>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</si>
  <si>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</si>
  <si>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</si>
  <si>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</si>
  <si>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</si>
  <si>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</si>
  <si>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</si>
  <si>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</si>
  <si>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</si>
  <si>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</si>
  <si>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</si>
  <si>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</si>
  <si>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</si>
  <si>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de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</si>
  <si>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</si>
  <si>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</si>
  <si>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</si>
  <si>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</si>
  <si>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</si>
  <si>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</si>
  <si>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</si>
  <si>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</si>
  <si>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</si>
  <si>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</si>
  <si>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</si>
  <si>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</si>
  <si>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</si>
  <si>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</si>
  <si>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</si>
  <si>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</si>
  <si>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</si>
  <si>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</si>
  <si>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</si>
  <si>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</si>
  <si>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</si>
  <si>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</si>
  <si>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</si>
  <si>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</si>
  <si>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</si>
  <si>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</si>
  <si>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</si>
  <si>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</si>
  <si>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</si>
  <si>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</si>
  <si>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</si>
  <si>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</si>
  <si>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</si>
  <si>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</si>
  <si>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</si>
  <si>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</si>
  <si>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</si>
  <si>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</si>
  <si>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</si>
  <si>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</si>
  <si>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</si>
  <si>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</si>
  <si>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</si>
  <si>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</si>
  <si>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</si>
  <si>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</si>
  <si>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</si>
  <si>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</si>
  <si>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</si>
  <si>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</si>
  <si>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</si>
  <si>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</si>
  <si>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</si>
  <si>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</si>
  <si>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</si>
  <si>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</si>
  <si>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</si>
  <si>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</si>
  <si>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</si>
  <si>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</si>
  <si>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</si>
  <si>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</si>
  <si>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</si>
  <si>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</si>
  <si>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</si>
  <si>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</si>
  <si>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</si>
  <si>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</si>
  <si>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</si>
  <si>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</si>
  <si>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</si>
  <si>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</si>
  <si>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</si>
  <si>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</si>
  <si>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</si>
  <si>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</si>
  <si>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</si>
  <si>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</si>
  <si>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</si>
  <si>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</si>
  <si>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</si>
  <si>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</si>
  <si>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</si>
  <si>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</si>
  <si>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</si>
  <si>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</si>
  <si>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</si>
  <si>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</si>
  <si>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</si>
  <si>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</si>
  <si>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</si>
  <si>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</si>
  <si>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</si>
  <si>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</si>
  <si>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</si>
  <si>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</si>
  <si>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</si>
  <si>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</si>
  <si>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</si>
  <si>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</si>
  <si>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</si>
  <si>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</si>
  <si>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</si>
  <si>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</si>
  <si>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</si>
  <si>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</si>
  <si>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</si>
  <si>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</si>
  <si>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</si>
  <si>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</si>
  <si>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</si>
  <si>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</si>
  <si>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</si>
  <si>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</si>
  <si>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</si>
  <si>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</si>
  <si>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</si>
  <si>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</si>
  <si>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</si>
  <si>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</si>
  <si>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</si>
  <si>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</si>
  <si>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</si>
  <si>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</si>
  <si>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</si>
  <si>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</si>
  <si>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</si>
  <si>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</si>
  <si>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</si>
  <si>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</si>
  <si>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</si>
  <si>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</si>
  <si>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</si>
  <si>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</si>
  <si>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</si>
  <si>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</si>
  <si>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</si>
  <si>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</si>
  <si>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</si>
  <si>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</si>
  <si>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</si>
  <si>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</si>
  <si>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</si>
  <si>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</si>
  <si>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</si>
  <si>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</si>
  <si>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</si>
  <si>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</si>
  <si>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</si>
  <si>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</si>
  <si>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</si>
  <si>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</si>
  <si>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</si>
  <si>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</si>
  <si>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</si>
  <si>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</si>
  <si>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</si>
  <si>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</si>
  <si>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</si>
  <si>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</si>
  <si>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</si>
  <si>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</si>
  <si>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</si>
  <si>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</si>
  <si>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</si>
  <si>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</si>
  <si>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</si>
  <si>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</si>
  <si>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</si>
  <si>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</si>
  <si>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</si>
  <si>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</si>
  <si>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</si>
  <si>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</si>
  <si>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</si>
  <si>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</si>
  <si>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</si>
  <si>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</si>
  <si>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</si>
  <si>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</si>
  <si>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</si>
  <si>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</si>
  <si>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</si>
  <si>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</si>
  <si>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</si>
  <si>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</si>
  <si>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</si>
  <si>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</si>
  <si>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</si>
  <si>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</si>
  <si>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</si>
  <si>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</si>
  <si>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</si>
  <si>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</si>
  <si>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</si>
  <si>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</si>
  <si>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</si>
  <si>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</si>
  <si>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</si>
  <si>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</si>
  <si>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</si>
  <si>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</si>
  <si>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</si>
  <si>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</si>
  <si>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</si>
  <si>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</si>
  <si>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</si>
  <si>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</si>
  <si>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</si>
  <si>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</si>
  <si>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</si>
  <si>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</si>
  <si>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</si>
  <si>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</si>
  <si>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</si>
  <si>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</si>
  <si>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</si>
  <si>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</si>
  <si>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</si>
  <si>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</si>
  <si>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</si>
  <si>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</si>
  <si>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</si>
  <si>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</si>
  <si>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</si>
  <si>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</si>
  <si>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</si>
  <si>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</si>
  <si>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</si>
  <si>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</si>
  <si>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</si>
  <si>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</si>
  <si>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</si>
  <si>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</si>
  <si>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</si>
  <si>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</si>
  <si>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</si>
  <si>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</si>
  <si>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</si>
  <si>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</si>
  <si>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</si>
  <si>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</si>
  <si>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</si>
  <si>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</si>
  <si>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</si>
  <si>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</si>
  <si>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</si>
  <si>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</si>
  <si>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</si>
  <si>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</si>
  <si>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</si>
  <si>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</si>
  <si>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</si>
  <si>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</si>
  <si>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</si>
  <si>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</si>
  <si>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</si>
  <si>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</si>
  <si>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</si>
  <si>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</si>
  <si>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</si>
  <si>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</si>
  <si>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</si>
  <si>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</si>
  <si>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</si>
  <si>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</si>
  <si>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</si>
  <si>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</si>
  <si>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</si>
  <si>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</si>
  <si>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</si>
  <si>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</si>
  <si>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</si>
  <si>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</si>
  <si>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</si>
  <si>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</si>
  <si>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</si>
  <si>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</si>
  <si>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</si>
  <si>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</si>
  <si>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</si>
  <si>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</si>
  <si>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</si>
  <si>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</si>
  <si>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</si>
  <si>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</si>
  <si>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</si>
  <si>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</si>
  <si>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</si>
  <si>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</si>
  <si>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</si>
  <si>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</si>
  <si>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</si>
  <si>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</si>
  <si>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</si>
  <si>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</si>
  <si>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</si>
  <si>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</si>
  <si>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</si>
  <si>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</si>
  <si>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</si>
  <si>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</si>
  <si>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</si>
  <si>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</si>
  <si>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</si>
  <si>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</si>
  <si>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</si>
  <si>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</si>
  <si>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</si>
  <si>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</si>
  <si>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</si>
  <si>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</si>
  <si>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</si>
  <si>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</si>
  <si>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</si>
  <si>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</si>
  <si>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</si>
  <si>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</si>
  <si>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</si>
  <si>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</si>
  <si>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</si>
  <si>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</si>
  <si>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</si>
  <si>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</si>
  <si>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</si>
  <si>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</si>
  <si>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</si>
  <si>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</si>
  <si>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</si>
  <si>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</si>
  <si>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</si>
  <si>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</si>
  <si>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</si>
  <si>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</si>
  <si>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</si>
  <si>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</si>
  <si>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</si>
  <si>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</si>
  <si>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</si>
  <si>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</si>
  <si>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</si>
  <si>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</si>
  <si>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</si>
  <si>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</si>
  <si>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</si>
  <si>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</si>
  <si>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</si>
  <si>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</si>
  <si>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</si>
  <si>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</si>
  <si>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</si>
  <si>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</si>
  <si>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</si>
  <si>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</si>
  <si>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</si>
  <si>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</si>
  <si>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</si>
  <si>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</si>
  <si>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</si>
  <si>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</si>
  <si>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</si>
  <si>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</si>
  <si>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</si>
  <si>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</si>
  <si>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</si>
  <si>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</si>
  <si>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</si>
  <si>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</si>
  <si>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</si>
  <si>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</si>
  <si>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</si>
  <si>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</si>
  <si>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</si>
  <si>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</si>
  <si>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</si>
  <si>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</si>
  <si>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</si>
  <si>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</si>
  <si>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</si>
  <si>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</si>
  <si>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</si>
  <si>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</si>
  <si>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</si>
  <si>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</si>
  <si>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</si>
  <si>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</si>
  <si>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</si>
  <si>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</si>
  <si>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</si>
  <si>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</si>
  <si>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</si>
  <si>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</si>
  <si>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</si>
  <si>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</si>
  <si>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</si>
  <si>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</si>
  <si>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</si>
  <si>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</si>
  <si>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</si>
  <si>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</si>
  <si>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</si>
  <si>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</si>
  <si>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</si>
  <si>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</si>
  <si>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</si>
  <si>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</si>
  <si>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</si>
  <si>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</si>
  <si>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</si>
  <si>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</si>
  <si>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</si>
  <si>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</si>
  <si>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</si>
  <si>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</si>
  <si>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</si>
  <si>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</si>
  <si>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</si>
  <si>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</si>
  <si>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</si>
  <si>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</si>
  <si>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</si>
  <si>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</si>
  <si>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</si>
  <si>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</si>
  <si>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</si>
  <si>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</si>
  <si>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</si>
  <si>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</si>
  <si>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</si>
  <si>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</si>
  <si>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</si>
  <si>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</si>
  <si>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</si>
  <si>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</si>
  <si>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</si>
  <si>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</si>
  <si>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</si>
  <si>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</si>
  <si>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</si>
  <si>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</si>
  <si>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</si>
  <si>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</si>
  <si>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</si>
  <si>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</si>
  <si>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</si>
  <si>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</si>
  <si>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</si>
  <si>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</si>
  <si>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</si>
  <si>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</si>
  <si>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</si>
  <si>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</si>
  <si>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</si>
  <si>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</si>
  <si>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</si>
  <si>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</si>
  <si>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</si>
  <si>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</si>
  <si>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</si>
  <si>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</si>
  <si>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</si>
  <si>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</si>
  <si>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</si>
  <si>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</si>
  <si>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</si>
  <si>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</si>
  <si>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</si>
  <si>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</si>
  <si>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</si>
  <si>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</si>
  <si>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</si>
  <si>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</si>
  <si>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</si>
  <si>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</si>
  <si>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</si>
  <si>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</si>
  <si>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</si>
  <si>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</si>
  <si>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</si>
  <si>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</si>
  <si>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</si>
  <si>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</si>
  <si>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</si>
  <si>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</si>
  <si>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</si>
  <si>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</si>
  <si>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</si>
  <si>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</si>
  <si>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</si>
  <si>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</si>
  <si>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</si>
  <si>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</si>
  <si>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</si>
  <si>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</si>
  <si>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</si>
  <si>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</si>
  <si>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</si>
  <si>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</si>
  <si>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</si>
  <si>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</si>
  <si>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</si>
  <si>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</si>
  <si>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</si>
  <si>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</si>
  <si>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</si>
  <si>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</si>
  <si>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</si>
  <si>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</si>
  <si>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</si>
  <si>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</si>
  <si>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</si>
  <si>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</si>
  <si>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</si>
  <si>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</si>
  <si>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</si>
  <si>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</si>
  <si>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</si>
  <si>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</si>
  <si>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</si>
  <si>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</si>
  <si>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</si>
  <si>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</si>
  <si>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</si>
  <si>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</si>
  <si>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</si>
  <si>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</si>
  <si>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</si>
  <si>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</si>
  <si>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</si>
  <si>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</si>
  <si>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</si>
  <si>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</si>
  <si>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</si>
  <si>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</si>
  <si>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</si>
  <si>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</si>
  <si>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</si>
  <si>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</si>
  <si>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</si>
  <si>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</si>
  <si>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</si>
  <si>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</si>
  <si>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</si>
  <si>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</si>
  <si>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</si>
  <si>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</si>
  <si>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</si>
  <si>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</si>
  <si>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</si>
  <si>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</si>
  <si>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</si>
  <si>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</si>
  <si>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</si>
  <si>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</si>
  <si>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</si>
  <si>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</si>
  <si>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</si>
  <si>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</si>
  <si>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</si>
  <si>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</si>
  <si>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</si>
  <si>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</si>
  <si>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</si>
  <si>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</si>
  <si>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</si>
  <si>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</si>
  <si>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</si>
  <si>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</si>
  <si>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</si>
  <si>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</si>
  <si>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</si>
  <si>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</si>
  <si>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</si>
  <si>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</si>
  <si>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</si>
  <si>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</si>
  <si>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</si>
  <si>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</si>
  <si>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</si>
  <si>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</si>
  <si>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</si>
  <si>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</si>
  <si>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</si>
  <si>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</si>
  <si>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</si>
  <si>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</si>
  <si>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</si>
  <si>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</si>
  <si>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</si>
  <si>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</si>
  <si>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</si>
  <si>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</si>
  <si>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</si>
  <si>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</si>
  <si>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</si>
  <si>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</si>
  <si>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</si>
  <si>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</si>
  <si>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</si>
  <si>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</si>
  <si>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</si>
  <si>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</si>
  <si>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</si>
  <si>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</si>
  <si>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</si>
  <si>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</si>
  <si>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</si>
  <si>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</si>
  <si>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</si>
  <si>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</si>
  <si>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</si>
  <si>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</si>
  <si>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</si>
  <si>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</si>
  <si>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</si>
  <si>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</si>
  <si>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</si>
  <si>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</si>
  <si>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</si>
  <si>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</si>
  <si>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</si>
  <si>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</si>
  <si>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</si>
  <si>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</si>
  <si>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</si>
  <si>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</si>
  <si>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</si>
  <si>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</si>
  <si>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</si>
  <si>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</si>
  <si>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</si>
  <si>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</si>
  <si>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</si>
  <si>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</si>
  <si>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</si>
  <si>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</si>
  <si>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</si>
  <si>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</si>
  <si>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</si>
  <si>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</si>
  <si>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</si>
  <si>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</si>
  <si>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</si>
  <si>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</si>
  <si>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</si>
  <si>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</si>
  <si>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</si>
  <si>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</si>
  <si>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</si>
  <si>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</si>
  <si>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</si>
  <si>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</si>
  <si>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</si>
  <si>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</si>
  <si>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</si>
  <si>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</si>
  <si>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</si>
  <si>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</si>
  <si>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</si>
  <si>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</si>
  <si>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</si>
  <si>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</si>
  <si>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</si>
  <si>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</si>
  <si>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</si>
  <si>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</si>
  <si>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</si>
  <si>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</si>
  <si>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</si>
  <si>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</si>
  <si>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</si>
  <si>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</si>
  <si>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</si>
  <si>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</si>
  <si>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</si>
  <si>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</si>
  <si>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</si>
  <si>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</si>
  <si>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</si>
  <si>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</si>
  <si>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</si>
  <si>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</si>
  <si>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</si>
  <si>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</si>
  <si>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</si>
  <si>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</si>
  <si>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</si>
  <si>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</si>
  <si>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</si>
  <si>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</si>
  <si>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</si>
  <si>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</si>
  <si>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</si>
  <si>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</si>
  <si>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</si>
  <si>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</si>
  <si>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</si>
  <si>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</si>
  <si>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</si>
  <si>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</si>
  <si>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</si>
  <si>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</si>
  <si>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</si>
  <si>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</si>
  <si>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</si>
  <si>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</si>
  <si>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</si>
  <si>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</si>
  <si>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</si>
  <si>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</si>
  <si>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</si>
  <si>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</si>
  <si>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</si>
  <si>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</si>
  <si>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</si>
  <si>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</si>
  <si>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</si>
  <si>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</si>
  <si>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</si>
  <si>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</si>
  <si>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</si>
  <si>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</si>
  <si>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</si>
  <si>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</si>
  <si>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</si>
  <si>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</si>
  <si>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</si>
  <si>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</si>
  <si>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</si>
  <si>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</si>
  <si>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</si>
  <si>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</si>
  <si>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</si>
  <si>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</si>
  <si>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</si>
  <si>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</si>
  <si>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</si>
  <si>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</si>
  <si>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</si>
  <si>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</si>
  <si>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</si>
  <si>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</si>
  <si>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</si>
  <si>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</si>
  <si>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</si>
  <si>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</si>
  <si>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</si>
  <si>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</si>
  <si>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</si>
  <si>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</si>
  <si>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</si>
  <si>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</si>
  <si>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</si>
  <si>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</si>
  <si>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</si>
  <si>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</si>
  <si>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</si>
  <si>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</si>
  <si>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</si>
  <si>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</si>
  <si>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</si>
  <si>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</si>
  <si>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</si>
  <si>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</si>
  <si>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</si>
  <si>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</si>
  <si>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</si>
  <si>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</si>
  <si>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</si>
  <si>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</si>
  <si>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</si>
  <si>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</si>
  <si>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</si>
  <si>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</si>
  <si>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</si>
  <si>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</si>
  <si>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</si>
  <si>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</si>
  <si>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</si>
  <si>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</si>
  <si>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</si>
  <si>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</si>
  <si>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</si>
  <si>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</si>
  <si>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</si>
  <si>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</si>
  <si>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</si>
  <si>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</si>
  <si>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</si>
  <si>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</si>
  <si>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</si>
  <si>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</si>
  <si>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</si>
  <si>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</si>
  <si>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</si>
  <si>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</si>
  <si>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</si>
  <si>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</si>
  <si>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</si>
  <si>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</si>
  <si>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</si>
  <si>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</si>
  <si>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</si>
  <si>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</si>
  <si>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</si>
  <si>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</si>
  <si>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</si>
  <si>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</si>
  <si>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</si>
  <si>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</si>
  <si>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</si>
  <si>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</si>
  <si>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</si>
  <si>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</si>
  <si>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</si>
  <si>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</si>
  <si>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</si>
  <si>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</si>
  <si>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Valle del Rosario</t>
  </si>
  <si>
    <t>Tecoanapa</t>
  </si>
  <si>
    <t>Santiago Tulantepec de Lugo Guerrero</t>
  </si>
  <si>
    <t>Nahuatzen</t>
  </si>
  <si>
    <t>Mártires de Tacubaya</t>
  </si>
  <si>
    <t>Chila de la Sal</t>
  </si>
  <si>
    <t>Villa de Arista</t>
  </si>
  <si>
    <t>San Miguel de Horcasitas</t>
  </si>
  <si>
    <t>Santa Ana Nopalucan</t>
  </si>
  <si>
    <t>Chiconamel</t>
  </si>
  <si>
    <t>Oxkutzcab</t>
  </si>
  <si>
    <t>El CNGE 2026 se conforma por los siguientes módulos: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</si>
  <si>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</si>
  <si>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</si>
  <si>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</si>
  <si>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</si>
  <si>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</si>
  <si>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</si>
  <si>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</si>
  <si>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</si>
  <si>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</si>
  <si>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</si>
  <si>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</si>
  <si>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</si>
  <si>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</si>
  <si>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</si>
  <si>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</si>
  <si>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</si>
  <si>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</si>
  <si>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</si>
  <si>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</si>
  <si>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</si>
  <si>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</si>
  <si>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</si>
  <si>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</si>
  <si>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</si>
  <si>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</si>
  <si>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</si>
  <si>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</si>
  <si>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</si>
  <si>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</si>
  <si>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</si>
  <si>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</si>
  <si>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</si>
  <si>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</si>
  <si>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</si>
  <si>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</si>
  <si>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</si>
  <si>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</si>
  <si>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</si>
  <si>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</si>
  <si>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</si>
  <si>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</si>
  <si>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</si>
  <si>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</si>
  <si>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</si>
  <si>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</si>
  <si>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</si>
  <si>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</si>
  <si>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</si>
  <si>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</si>
  <si>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</si>
  <si>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</si>
  <si>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</si>
  <si>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</si>
  <si>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</si>
  <si>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</si>
  <si>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</si>
  <si>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</si>
  <si>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</si>
  <si>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</si>
  <si>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</si>
  <si>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</si>
  <si>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</si>
  <si>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</si>
  <si>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</si>
  <si>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</si>
  <si>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</si>
  <si>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</si>
  <si>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</si>
  <si>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</si>
  <si>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</si>
  <si>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</si>
  <si>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</si>
  <si>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</si>
  <si>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</si>
  <si>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</si>
  <si>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</si>
  <si>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</si>
  <si>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</si>
  <si>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</si>
  <si>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</si>
  <si>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</si>
  <si>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Heroica Ciudad de 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</si>
  <si>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</si>
  <si>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</si>
  <si>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</si>
  <si>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</si>
  <si>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</si>
  <si>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</si>
  <si>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</si>
  <si>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</si>
  <si>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</si>
  <si>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</si>
  <si>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</si>
  <si>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</si>
  <si>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</si>
  <si>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</si>
  <si>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</si>
  <si>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</si>
  <si>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</si>
  <si>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</si>
  <si>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</si>
  <si>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</si>
  <si>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</si>
  <si>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</si>
  <si>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</si>
  <si>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</si>
  <si>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</si>
  <si>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</si>
  <si>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</si>
  <si>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</si>
  <si>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</si>
  <si>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</si>
  <si>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Cada uno de estos módulos está conformado, cuando menos, por los siguientes apartados:</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</si>
  <si>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</si>
  <si>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</si>
  <si>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</si>
  <si>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</si>
  <si>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</si>
  <si>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</si>
  <si>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</si>
  <si>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</si>
  <si>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</si>
  <si>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</si>
  <si>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</si>
  <si>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</si>
  <si>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</si>
  <si>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</si>
  <si>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</si>
  <si>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</si>
  <si>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</si>
  <si>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</si>
  <si>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</si>
  <si>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</si>
  <si>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</si>
  <si>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</si>
  <si>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</si>
  <si>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</si>
  <si>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</si>
  <si>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</si>
  <si>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</si>
  <si>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</si>
  <si>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</si>
  <si>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</si>
  <si>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</si>
  <si>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</si>
  <si>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</si>
  <si>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</si>
  <si>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</si>
  <si>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</si>
  <si>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</si>
  <si>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</si>
  <si>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</si>
  <si>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</si>
  <si>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</si>
  <si>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</si>
  <si>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</si>
  <si>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</si>
  <si>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</si>
  <si>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</si>
  <si>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</si>
  <si>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</si>
  <si>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</si>
  <si>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</si>
  <si>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</si>
  <si>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</si>
  <si>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</si>
  <si>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</si>
  <si>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</si>
  <si>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</si>
  <si>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</si>
  <si>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</si>
  <si>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</si>
  <si>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</si>
  <si>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</si>
  <si>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</si>
  <si>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</si>
  <si>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</si>
  <si>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</si>
  <si>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</si>
  <si>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</si>
  <si>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</si>
  <si>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</si>
  <si>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</si>
  <si>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</si>
  <si>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</si>
  <si>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</si>
  <si>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</si>
  <si>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</si>
  <si>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</si>
  <si>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</si>
  <si>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</si>
  <si>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</si>
  <si>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</si>
  <si>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</si>
  <si>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</si>
  <si>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</si>
  <si>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</si>
  <si>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</si>
  <si>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</si>
  <si>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</si>
  <si>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</si>
  <si>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</si>
  <si>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</si>
  <si>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</si>
  <si>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</si>
  <si>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</si>
  <si>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</si>
  <si>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</si>
  <si>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</si>
  <si>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</si>
  <si>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</si>
  <si>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</si>
  <si>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</si>
  <si>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</si>
  <si>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</si>
  <si>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</si>
  <si>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</si>
  <si>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</si>
  <si>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</si>
  <si>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</si>
  <si>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</si>
  <si>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</si>
  <si>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</si>
  <si>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</si>
  <si>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</si>
  <si>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</si>
  <si>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</si>
  <si>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</si>
  <si>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</si>
  <si>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</si>
  <si>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</si>
  <si>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</si>
  <si>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</si>
  <si>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</si>
  <si>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</si>
  <si>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</si>
  <si>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</si>
  <si>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</si>
  <si>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</si>
  <si>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</si>
  <si>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</si>
  <si>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</si>
  <si>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</si>
  <si>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</si>
  <si>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</si>
  <si>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</si>
  <si>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</si>
  <si>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</si>
  <si>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</si>
  <si>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</si>
  <si>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</si>
  <si>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</si>
  <si>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</si>
  <si>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</si>
  <si>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</si>
  <si>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</si>
  <si>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</si>
  <si>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</si>
  <si>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</si>
  <si>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</si>
  <si>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</si>
  <si>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</si>
  <si>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</si>
  <si>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</si>
  <si>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</si>
  <si>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</si>
  <si>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</si>
  <si>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</si>
  <si>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</si>
  <si>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</si>
  <si>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</si>
  <si>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</si>
  <si>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</si>
  <si>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</si>
  <si>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</si>
  <si>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</si>
  <si>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</si>
  <si>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</si>
  <si>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</si>
  <si>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</si>
  <si>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</si>
  <si>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</si>
  <si>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</si>
  <si>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</si>
  <si>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</si>
  <si>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</si>
  <si>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</si>
  <si>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</si>
  <si>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</si>
  <si>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</si>
  <si>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</si>
  <si>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</si>
  <si>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</si>
  <si>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</si>
  <si>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</si>
  <si>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</si>
  <si>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</si>
  <si>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</si>
  <si>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</si>
  <si>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</si>
  <si>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</si>
  <si>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</si>
  <si>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</si>
  <si>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</si>
  <si>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</si>
  <si>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</si>
  <si>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</si>
  <si>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</si>
  <si>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</si>
  <si>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</si>
  <si>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</si>
  <si>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</si>
  <si>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</si>
  <si>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</si>
  <si>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</si>
  <si>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</si>
  <si>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</si>
  <si>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</si>
  <si>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</si>
  <si>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</si>
  <si>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</si>
  <si>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</si>
  <si>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</si>
  <si>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</si>
  <si>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</si>
  <si>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</si>
  <si>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</si>
  <si>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</si>
  <si>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</si>
  <si>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</si>
  <si>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</si>
  <si>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</si>
  <si>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</si>
  <si>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</si>
  <si>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</si>
  <si>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</si>
  <si>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</si>
  <si>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</si>
  <si>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</si>
  <si>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</si>
  <si>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</si>
  <si>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</si>
  <si>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rPr>
        <b/>
        <sz val="9"/>
        <rFont val="Arial"/>
        <family val="2"/>
      </rPr>
      <t>Glosario.</t>
    </r>
    <r>
      <rPr>
        <sz val="9"/>
        <rFont val="Arial"/>
        <family val="2"/>
      </rPr>
      <t xml:space="preserve"> Contiene un listado de conceptos y definiciones que se consideran relevantes para el llenado del cuestionario.</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</si>
  <si>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</si>
  <si>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</si>
  <si>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</si>
  <si>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</si>
  <si>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</si>
  <si>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</si>
  <si>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</si>
  <si>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</si>
  <si>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</si>
  <si>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</si>
  <si>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</si>
  <si>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</si>
  <si>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</si>
  <si>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</si>
  <si>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</si>
  <si>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</si>
  <si>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</si>
  <si>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</si>
  <si>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</si>
  <si>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</si>
  <si>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</si>
  <si>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</si>
  <si>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</si>
  <si>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</si>
  <si>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</si>
  <si>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</si>
  <si>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</si>
  <si>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</si>
  <si>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</si>
  <si>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</si>
  <si>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</si>
  <si>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</si>
  <si>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</si>
  <si>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</si>
  <si>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</si>
  <si>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</si>
  <si>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</si>
  <si>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</si>
  <si>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</si>
  <si>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</si>
  <si>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</si>
  <si>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</si>
  <si>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</si>
  <si>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</si>
  <si>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</si>
  <si>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</si>
  <si>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</si>
  <si>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</si>
  <si>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</si>
  <si>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</si>
  <si>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</si>
  <si>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</si>
  <si>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</si>
  <si>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</si>
  <si>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</si>
  <si>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</si>
  <si>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</si>
  <si>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</si>
  <si>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</si>
  <si>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</si>
  <si>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</si>
  <si>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</si>
  <si>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</si>
  <si>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</si>
  <si>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</si>
  <si>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</si>
  <si>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</si>
  <si>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</si>
  <si>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</si>
  <si>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</si>
  <si>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</si>
  <si>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</si>
  <si>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</si>
  <si>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</si>
  <si>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</si>
  <si>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</si>
  <si>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</si>
  <si>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</si>
  <si>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</si>
  <si>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</si>
  <si>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</si>
  <si>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r>
      <rPr>
        <sz val="9"/>
        <color rgb="FF000000"/>
        <rFont val="Arial"/>
        <family val="2"/>
      </rPr>
      <t xml:space="preserve">Particularmente, en el </t>
    </r>
    <r>
      <rPr>
        <b/>
        <sz val="9"/>
        <color rgb="FF000000"/>
        <rFont val="Arial"/>
        <family val="2"/>
      </rPr>
      <t>módulo 1</t>
    </r>
    <r>
      <rPr>
        <sz val="9"/>
        <color rgb="FF000000"/>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combate a la anticorrupción.</t>
    </r>
  </si>
  <si>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</si>
  <si>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</si>
  <si>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</si>
  <si>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</si>
  <si>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</si>
  <si>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</si>
  <si>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</si>
  <si>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</si>
  <si>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</si>
  <si>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</si>
  <si>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</si>
  <si>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</si>
  <si>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</si>
  <si>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</si>
  <si>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</si>
  <si>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</si>
  <si>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</si>
  <si>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</si>
  <si>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</si>
  <si>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</si>
  <si>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</si>
  <si>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</si>
  <si>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</si>
  <si>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</si>
  <si>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</si>
  <si>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</si>
  <si>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</si>
  <si>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</si>
  <si>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</si>
  <si>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</si>
  <si>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</si>
  <si>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</si>
  <si>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</si>
  <si>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</si>
  <si>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</si>
  <si>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</si>
  <si>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</si>
  <si>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</si>
  <si>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Para ello, este módulo contiene </t>
    </r>
    <r>
      <rPr>
        <b/>
        <sz val="9"/>
        <rFont val="Arial"/>
        <family val="2"/>
      </rPr>
      <t>203 preguntas</t>
    </r>
    <r>
      <rPr>
        <sz val="9"/>
        <rFont val="Arial"/>
        <family val="2"/>
      </rPr>
      <t xml:space="preserve"> agrupadas en las siguientes secciones:</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</si>
  <si>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</si>
  <si>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</si>
  <si>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</si>
  <si>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</si>
  <si>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</si>
  <si>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</si>
  <si>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</si>
  <si>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</si>
  <si>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</si>
  <si>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</si>
  <si>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</si>
  <si>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</si>
  <si>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</si>
  <si>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</si>
  <si>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</si>
  <si>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</si>
  <si>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</si>
  <si>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</si>
  <si>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</si>
  <si>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</si>
  <si>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</si>
  <si>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</si>
  <si>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</si>
  <si>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</si>
  <si>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</si>
  <si>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</si>
  <si>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</si>
  <si>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</si>
  <si>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</si>
  <si>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</si>
  <si>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</si>
  <si>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</si>
  <si>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</si>
  <si>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</si>
  <si>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</si>
  <si>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</si>
  <si>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</si>
  <si>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</si>
  <si>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</si>
  <si>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</si>
  <si>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</si>
  <si>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</si>
  <si>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</si>
  <si>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</si>
  <si>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</si>
  <si>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</si>
  <si>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</si>
  <si>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</si>
  <si>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</si>
  <si>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</si>
  <si>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</si>
  <si>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</si>
  <si>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</si>
  <si>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</si>
  <si>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</si>
  <si>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</si>
  <si>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</si>
  <si>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</si>
  <si>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</si>
  <si>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</si>
  <si>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</si>
  <si>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</si>
  <si>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</si>
  <si>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</si>
  <si>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</si>
  <si>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</si>
  <si>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</si>
  <si>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</si>
  <si>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</si>
  <si>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</si>
  <si>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</si>
  <si>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</si>
  <si>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</si>
  <si>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</si>
  <si>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</si>
  <si>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</si>
  <si>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</si>
  <si>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</si>
  <si>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</si>
  <si>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</si>
  <si>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</si>
  <si>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</si>
  <si>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</si>
  <si>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</si>
  <si>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</si>
  <si>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</si>
  <si>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</si>
  <si>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</si>
  <si>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</si>
  <si>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</si>
  <si>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</si>
  <si>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</si>
  <si>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</si>
  <si>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</si>
  <si>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</si>
  <si>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</si>
  <si>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</si>
  <si>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</si>
  <si>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</si>
  <si>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</si>
  <si>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</si>
  <si>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</si>
  <si>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</si>
  <si>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</si>
  <si>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</si>
  <si>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</si>
  <si>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</si>
  <si>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</si>
  <si>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</si>
  <si>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</si>
  <si>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</si>
  <si>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</si>
  <si>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</si>
  <si>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</si>
  <si>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</si>
  <si>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</si>
  <si>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</si>
  <si>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</si>
  <si>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</si>
  <si>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</si>
  <si>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</si>
  <si>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</si>
  <si>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</si>
  <si>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</si>
  <si>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</si>
  <si>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</si>
  <si>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</si>
  <si>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</si>
  <si>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</si>
  <si>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</si>
  <si>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</si>
  <si>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</si>
  <si>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</si>
  <si>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</si>
  <si>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</si>
  <si>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</si>
  <si>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</si>
  <si>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</si>
  <si>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</si>
  <si>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</si>
  <si>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</si>
  <si>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</si>
  <si>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</si>
  <si>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</si>
  <si>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</si>
  <si>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</si>
  <si>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</si>
  <si>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</si>
  <si>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</si>
  <si>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</si>
  <si>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</si>
  <si>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</si>
  <si>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</si>
  <si>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</si>
  <si>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</si>
  <si>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</si>
  <si>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</si>
  <si>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</si>
  <si>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</si>
  <si>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</si>
  <si>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</si>
  <si>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</si>
  <si>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</si>
  <si>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</si>
  <si>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</si>
  <si>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</si>
  <si>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</si>
  <si>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</si>
  <si>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</si>
  <si>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</si>
  <si>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</si>
  <si>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</si>
  <si>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</si>
  <si>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</si>
  <si>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</si>
  <si>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</si>
  <si>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</si>
  <si>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</si>
  <si>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</si>
  <si>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</si>
  <si>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</si>
  <si>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</si>
  <si>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</si>
  <si>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</si>
  <si>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</si>
  <si>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</si>
  <si>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</si>
  <si>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</si>
  <si>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</si>
  <si>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</si>
  <si>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</si>
  <si>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</si>
  <si>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</si>
  <si>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</si>
  <si>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</si>
  <si>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</si>
  <si>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</si>
  <si>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</si>
  <si>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</si>
  <si>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</si>
  <si>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</si>
  <si>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</si>
  <si>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</si>
  <si>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</si>
  <si>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</si>
  <si>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</si>
  <si>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</si>
  <si>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</si>
  <si>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</si>
  <si>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</si>
  <si>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</si>
  <si>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</si>
  <si>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</si>
  <si>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</si>
  <si>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</si>
  <si>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</si>
  <si>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</si>
  <si>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</si>
  <si>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</si>
  <si>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</si>
  <si>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</si>
  <si>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</si>
  <si>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</si>
  <si>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</si>
  <si>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</si>
  <si>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</si>
  <si>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</si>
  <si>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</si>
  <si>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</si>
  <si>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</si>
  <si>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</si>
  <si>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</si>
  <si>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</si>
  <si>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</si>
  <si>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</si>
  <si>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</si>
  <si>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</si>
  <si>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</si>
  <si>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</si>
  <si>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</si>
  <si>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</si>
  <si>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</si>
  <si>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</si>
  <si>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</si>
  <si>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</si>
  <si>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</si>
  <si>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</si>
  <si>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</si>
  <si>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</si>
  <si>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</si>
  <si>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</si>
  <si>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</si>
  <si>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</si>
  <si>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</si>
  <si>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</si>
  <si>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</si>
  <si>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</si>
  <si>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</si>
  <si>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</si>
  <si>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</si>
  <si>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</si>
  <si>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</si>
  <si>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</si>
  <si>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</si>
  <si>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</si>
  <si>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</si>
  <si>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</si>
  <si>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</si>
  <si>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</si>
  <si>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</si>
  <si>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</si>
  <si>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</si>
  <si>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</si>
  <si>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</si>
  <si>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</si>
  <si>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</si>
  <si>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</si>
  <si>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</si>
  <si>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</si>
  <si>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</si>
  <si>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</si>
  <si>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</si>
  <si>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</si>
  <si>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</si>
  <si>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</si>
  <si>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</si>
  <si>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</si>
  <si>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</si>
  <si>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</si>
  <si>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</si>
  <si>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</si>
  <si>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</si>
  <si>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</si>
  <si>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</si>
  <si>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</si>
  <si>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</si>
  <si>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</si>
  <si>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</si>
  <si>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</si>
  <si>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</si>
  <si>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</si>
  <si>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</si>
  <si>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</si>
  <si>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</si>
  <si>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</si>
  <si>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</si>
  <si>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</si>
  <si>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</si>
  <si>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</si>
  <si>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</si>
  <si>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</si>
  <si>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</si>
  <si>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</si>
  <si>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</si>
  <si>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</si>
  <si>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</si>
  <si>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</si>
  <si>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</si>
  <si>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</si>
  <si>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</si>
  <si>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</si>
  <si>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</si>
  <si>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</si>
  <si>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</si>
  <si>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</si>
  <si>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</si>
  <si>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</si>
  <si>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</si>
  <si>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</si>
  <si>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</si>
  <si>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</si>
  <si>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</si>
  <si>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</si>
  <si>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</si>
  <si>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</si>
  <si>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</si>
  <si>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</si>
  <si>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</si>
  <si>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</si>
  <si>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</si>
  <si>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</si>
  <si>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</si>
  <si>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</si>
  <si>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</si>
  <si>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</si>
  <si>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</si>
  <si>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</si>
  <si>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</si>
  <si>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</si>
  <si>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</si>
  <si>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</si>
  <si>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</si>
  <si>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</si>
  <si>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</si>
  <si>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</si>
  <si>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</si>
  <si>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De igual forma, en la siguiente tabla se detallan los periodos en los que se realizarán las actividades señaladas:</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</si>
  <si>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</si>
  <si>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</si>
  <si>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</si>
  <si>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</si>
  <si>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</si>
  <si>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</si>
  <si>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</si>
  <si>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</si>
  <si>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</si>
  <si>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</si>
  <si>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</si>
  <si>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</si>
  <si>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</si>
  <si>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</si>
  <si>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</si>
  <si>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</si>
  <si>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</si>
  <si>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</si>
  <si>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</si>
  <si>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</si>
  <si>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</si>
  <si>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</si>
  <si>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</si>
  <si>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</si>
  <si>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</si>
  <si>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</si>
  <si>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</si>
  <si>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</si>
  <si>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</si>
  <si>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</si>
  <si>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Actividad</t>
  </si>
  <si>
    <t>07100</t>
  </si>
  <si>
    <t>14099</t>
  </si>
  <si>
    <t>15099</t>
  </si>
  <si>
    <t>16099</t>
  </si>
  <si>
    <t>20099</t>
  </si>
  <si>
    <t>21099</t>
  </si>
  <si>
    <t>30099</t>
  </si>
  <si>
    <t>31099</t>
  </si>
  <si>
    <t>Tumbalá</t>
  </si>
  <si>
    <t>Texcoco</t>
  </si>
  <si>
    <t>Tuzantla</t>
  </si>
  <si>
    <t>San Andrés Tepetlapa</t>
  </si>
  <si>
    <t>Cañada Morelos</t>
  </si>
  <si>
    <t>Maltrata</t>
  </si>
  <si>
    <t>Uayma</t>
  </si>
  <si>
    <t>Integración de información por la institución informante. 
Entrega a la CE del INEGI para revisión.</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</si>
  <si>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</si>
  <si>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</si>
  <si>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</si>
  <si>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</si>
  <si>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</si>
  <si>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</si>
  <si>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</si>
  <si>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</si>
  <si>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</si>
  <si>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</si>
  <si>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</si>
  <si>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</si>
  <si>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</si>
  <si>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</si>
  <si>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</si>
  <si>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</si>
  <si>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Revisión de información preliminar por parte de la CE del INEGI y aclaración o ajustes por parte de la institución informante. 
Envío de información preliminar a OC para verificación central.</t>
  </si>
  <si>
    <t>07102</t>
  </si>
  <si>
    <t>14101</t>
  </si>
  <si>
    <t>15101</t>
  </si>
  <si>
    <t>16101</t>
  </si>
  <si>
    <t>20101</t>
  </si>
  <si>
    <t>21101</t>
  </si>
  <si>
    <t>30101</t>
  </si>
  <si>
    <t>31101</t>
  </si>
  <si>
    <t>Tuxtla Chico</t>
  </si>
  <si>
    <t>Tianguistenco</t>
  </si>
  <si>
    <t>Tzitzio</t>
  </si>
  <si>
    <t>San Andrés Zabache</t>
  </si>
  <si>
    <t>Nauzontla</t>
  </si>
  <si>
    <t>Mariano Escobedo</t>
  </si>
  <si>
    <t>Umán</t>
  </si>
  <si>
    <t>Verificación de información preliminar por parte de OC y aclaración o ajustes de información.
Liberación de cuestionario como información definitiva.</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</si>
  <si>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</si>
  <si>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</si>
  <si>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</si>
  <si>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</si>
  <si>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</si>
  <si>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</si>
  <si>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</si>
  <si>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</si>
  <si>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</si>
  <si>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</si>
  <si>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</si>
  <si>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</si>
  <si>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</si>
  <si>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</si>
  <si>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</si>
  <si>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</si>
  <si>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Recuperación de cuestionario físico con información completa y definitiva, con firma y sello.</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</si>
  <si>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</si>
  <si>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</si>
  <si>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</si>
  <si>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</si>
  <si>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</si>
  <si>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</si>
  <si>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</si>
  <si>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</si>
  <si>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</si>
  <si>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</si>
  <si>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</si>
  <si>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</si>
  <si>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</si>
  <si>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</si>
  <si>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</si>
  <si>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</si>
  <si>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</si>
  <si>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</si>
  <si>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</si>
  <si>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</si>
  <si>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</si>
  <si>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</si>
  <si>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</si>
  <si>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</si>
  <si>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</si>
  <si>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</si>
  <si>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</si>
  <si>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</si>
  <si>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</si>
  <si>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</si>
  <si>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</si>
  <si>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</si>
  <si>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</si>
  <si>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</si>
  <si>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</si>
  <si>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</si>
  <si>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</si>
  <si>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</si>
  <si>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</si>
  <si>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</si>
  <si>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</si>
  <si>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</si>
  <si>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</si>
  <si>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</si>
  <si>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</si>
  <si>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</si>
  <si>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</si>
  <si>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</si>
  <si>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</si>
  <si>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</si>
  <si>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</si>
  <si>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</si>
  <si>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</si>
  <si>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</si>
  <si>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</si>
  <si>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</si>
  <si>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</si>
  <si>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</si>
  <si>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</si>
  <si>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</si>
  <si>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</si>
  <si>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</si>
  <si>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1) Entrega electrónica: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</si>
  <si>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</si>
  <si>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</si>
  <si>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</si>
  <si>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</si>
  <si>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</si>
  <si>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</si>
  <si>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</si>
  <si>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</si>
  <si>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</si>
  <si>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</si>
  <si>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</si>
  <si>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</si>
  <si>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</si>
  <si>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</si>
  <si>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</si>
  <si>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</si>
  <si>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</si>
  <si>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</si>
  <si>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</si>
  <si>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</si>
  <si>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</si>
  <si>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</si>
  <si>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</si>
  <si>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</si>
  <si>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</si>
  <si>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</si>
  <si>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</si>
  <si>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</si>
  <si>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</si>
  <si>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</si>
  <si>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</si>
  <si>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</si>
  <si>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</si>
  <si>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</si>
  <si>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</si>
  <si>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</si>
  <si>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</si>
  <si>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</si>
  <si>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</si>
  <si>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</si>
  <si>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</si>
  <si>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</si>
  <si>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</si>
  <si>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</si>
  <si>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</si>
  <si>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</si>
  <si>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</si>
  <si>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</si>
  <si>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</si>
  <si>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</si>
  <si>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</si>
  <si>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</si>
  <si>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</si>
  <si>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2) Entrega física: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</si>
  <si>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</si>
  <si>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</si>
  <si>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</si>
  <si>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</si>
  <si>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</si>
  <si>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</si>
  <si>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</si>
  <si>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</si>
  <si>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</si>
  <si>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</si>
  <si>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</si>
  <si>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</si>
  <si>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</si>
  <si>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</si>
  <si>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</si>
  <si>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</si>
  <si>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</si>
  <si>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</si>
  <si>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</si>
  <si>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</si>
  <si>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</si>
  <si>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</si>
  <si>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</si>
  <si>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</si>
  <si>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</si>
  <si>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</si>
  <si>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La versión impresa, con las firmas y sellos correspondientes, deberá entregarse en la Coordinación Estatal del INEGI con los siguientes datos:</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</si>
  <si>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</si>
  <si>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</si>
  <si>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</si>
  <si>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</si>
  <si>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</si>
  <si>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</si>
  <si>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</si>
  <si>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</si>
  <si>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</si>
  <si>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</si>
  <si>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</si>
  <si>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</si>
  <si>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</si>
  <si>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</si>
  <si>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</si>
  <si>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</si>
  <si>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</si>
  <si>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</si>
  <si>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</si>
  <si>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</si>
  <si>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</si>
  <si>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</si>
  <si>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</si>
  <si>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</si>
  <si>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</si>
  <si>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Destinatario(a):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</si>
  <si>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</si>
  <si>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</si>
  <si>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</si>
  <si>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</si>
  <si>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</si>
  <si>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</si>
  <si>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</si>
  <si>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</si>
  <si>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</si>
  <si>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</si>
  <si>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</si>
  <si>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</si>
  <si>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</si>
  <si>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</si>
  <si>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</si>
  <si>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</si>
  <si>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</si>
  <si>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</si>
  <si>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</si>
  <si>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</si>
  <si>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</si>
  <si>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Dirección:</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</si>
  <si>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</si>
  <si>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</si>
  <si>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</si>
  <si>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</si>
  <si>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</si>
  <si>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</si>
  <si>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</si>
  <si>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</si>
  <si>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</si>
  <si>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</si>
  <si>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</si>
  <si>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</si>
  <si>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</si>
  <si>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</si>
  <si>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</si>
  <si>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</si>
  <si>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</si>
  <si>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</si>
  <si>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</si>
  <si>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</si>
  <si>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</si>
  <si>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</si>
  <si>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</si>
  <si>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</si>
  <si>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</si>
  <si>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</si>
  <si>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</si>
  <si>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</si>
  <si>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</si>
  <si>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</si>
  <si>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</si>
  <si>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</si>
  <si>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</si>
  <si>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</si>
  <si>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</si>
  <si>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</si>
  <si>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</si>
  <si>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</si>
  <si>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</si>
  <si>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</si>
  <si>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</si>
  <si>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</si>
  <si>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</si>
  <si>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</si>
  <si>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</si>
  <si>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</si>
  <si>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</si>
  <si>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</si>
  <si>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</si>
  <si>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</si>
  <si>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</si>
  <si>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</si>
  <si>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</si>
  <si>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</si>
  <si>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</si>
  <si>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</si>
  <si>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</si>
  <si>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</si>
  <si>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</si>
  <si>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</si>
  <si>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</si>
  <si>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</si>
  <si>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</si>
  <si>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</si>
  <si>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</si>
  <si>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</si>
  <si>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</si>
  <si>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</si>
  <si>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</si>
  <si>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</si>
  <si>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</si>
  <si>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</si>
  <si>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Nombre:</t>
  </si>
  <si>
    <t>07124</t>
  </si>
  <si>
    <t>14123</t>
  </si>
  <si>
    <t>15123</t>
  </si>
  <si>
    <t>20123</t>
  </si>
  <si>
    <t>21123</t>
  </si>
  <si>
    <t>30123</t>
  </si>
  <si>
    <t>Mezcalapa</t>
  </si>
  <si>
    <t>Zapotlán del Rey</t>
  </si>
  <si>
    <t>Luvianos</t>
  </si>
  <si>
    <t>San Bernardo Mixtepec</t>
  </si>
  <si>
    <t>San Felipe Tepatlán</t>
  </si>
  <si>
    <t>Área o unidad de adscripción:</t>
  </si>
  <si>
    <t>07125</t>
  </si>
  <si>
    <t>14124</t>
  </si>
  <si>
    <t>15124</t>
  </si>
  <si>
    <t>20124</t>
  </si>
  <si>
    <t>21124</t>
  </si>
  <si>
    <t>30124</t>
  </si>
  <si>
    <t>Honduras de la Sierra</t>
  </si>
  <si>
    <t>Zapotlanejo</t>
  </si>
  <si>
    <t>San José del Rincón</t>
  </si>
  <si>
    <t>Heroica Villa de San Blas Atempa</t>
  </si>
  <si>
    <t>San Gabriel Chilac</t>
  </si>
  <si>
    <t>Papantla</t>
  </si>
  <si>
    <t>Cargo:</t>
  </si>
  <si>
    <t>14125</t>
  </si>
  <si>
    <t>15125</t>
  </si>
  <si>
    <t>20125</t>
  </si>
  <si>
    <t>21125</t>
  </si>
  <si>
    <t>30125</t>
  </si>
  <si>
    <t>San Ignacio Cerro Gordo</t>
  </si>
  <si>
    <t>Tonanitla</t>
  </si>
  <si>
    <t>San Carlos Yautepec</t>
  </si>
  <si>
    <t>San Gregorio Atzompa</t>
  </si>
  <si>
    <t>Paso del Macho</t>
  </si>
  <si>
    <t>Correo electrónico:</t>
  </si>
  <si>
    <t>20126</t>
  </si>
  <si>
    <t>21126</t>
  </si>
  <si>
    <t>30126</t>
  </si>
  <si>
    <t>San Cristóbal Amatlán</t>
  </si>
  <si>
    <t>San Jerónimo Tecuanipan</t>
  </si>
  <si>
    <t>Paso de Ovejas</t>
  </si>
  <si>
    <t>Teléfono:</t>
  </si>
  <si>
    <t>Extensión:</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</si>
  <si>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</si>
  <si>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</si>
  <si>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</si>
  <si>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</si>
  <si>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</si>
  <si>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</si>
  <si>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</si>
  <si>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</si>
  <si>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</si>
  <si>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</si>
  <si>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</si>
  <si>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</si>
  <si>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</si>
  <si>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</si>
  <si>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</si>
  <si>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</si>
  <si>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</si>
  <si>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</si>
  <si>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</si>
  <si>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</si>
  <si>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</si>
  <si>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</si>
  <si>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</si>
  <si>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</si>
  <si>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</si>
  <si>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</si>
  <si>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</si>
  <si>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</si>
  <si>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</si>
  <si>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</si>
  <si>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</si>
  <si>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</si>
  <si>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</si>
  <si>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</si>
  <si>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</si>
  <si>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</si>
  <si>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</si>
  <si>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</si>
  <si>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</si>
  <si>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</si>
  <si>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</si>
  <si>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</si>
  <si>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</si>
  <si>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</si>
  <si>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</si>
  <si>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</si>
  <si>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</si>
  <si>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</si>
  <si>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</si>
  <si>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</si>
  <si>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</si>
  <si>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</si>
  <si>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</si>
  <si>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</si>
  <si>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</si>
  <si>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</si>
  <si>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</si>
  <si>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</si>
  <si>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</si>
  <si>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</si>
  <si>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</si>
  <si>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</si>
  <si>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</si>
  <si>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</si>
  <si>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</si>
  <si>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</si>
  <si>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</si>
  <si>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</si>
  <si>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</si>
  <si>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</si>
  <si>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</si>
  <si>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</si>
  <si>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</si>
  <si>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</si>
  <si>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</si>
  <si>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</si>
  <si>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</si>
  <si>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</si>
  <si>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</si>
  <si>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</si>
  <si>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</si>
  <si>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</si>
  <si>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</si>
  <si>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</si>
  <si>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</si>
  <si>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</si>
  <si>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</si>
  <si>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</si>
  <si>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</si>
  <si>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</si>
  <si>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</si>
  <si>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</si>
  <si>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</si>
  <si>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</si>
  <si>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</si>
  <si>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</si>
  <si>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</si>
  <si>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</si>
  <si>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</si>
  <si>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</si>
  <si>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</si>
  <si>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</si>
  <si>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</si>
  <si>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</si>
  <si>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</si>
  <si>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</si>
  <si>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</si>
  <si>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</si>
  <si>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</si>
  <si>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</si>
  <si>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</si>
  <si>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</si>
  <si>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</si>
  <si>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</si>
  <si>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</si>
  <si>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</si>
  <si>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</si>
  <si>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</si>
  <si>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</si>
  <si>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</si>
  <si>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</si>
  <si>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</si>
  <si>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</si>
  <si>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</si>
  <si>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</si>
  <si>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</si>
  <si>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</si>
  <si>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</si>
  <si>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</si>
  <si>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</si>
  <si>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</si>
  <si>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</si>
  <si>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</si>
  <si>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</si>
  <si>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</si>
  <si>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</si>
  <si>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</si>
  <si>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</si>
  <si>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</si>
  <si>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</si>
  <si>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</si>
  <si>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</si>
  <si>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</si>
  <si>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</si>
  <si>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</si>
  <si>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</si>
  <si>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</si>
  <si>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</si>
  <si>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</si>
  <si>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</si>
  <si>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</si>
  <si>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</si>
  <si>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</si>
  <si>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</si>
  <si>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</si>
  <si>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</si>
  <si>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</si>
  <si>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</si>
  <si>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</si>
  <si>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</si>
  <si>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</si>
  <si>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</si>
  <si>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</si>
  <si>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</si>
  <si>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</si>
  <si>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</si>
  <si>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</si>
  <si>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</si>
  <si>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</si>
  <si>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</si>
  <si>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</si>
  <si>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</si>
  <si>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</si>
  <si>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</si>
  <si>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</si>
  <si>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</si>
  <si>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</si>
  <si>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</si>
  <si>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</si>
  <si>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</si>
  <si>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</si>
  <si>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</si>
  <si>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</si>
  <si>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</si>
  <si>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</si>
  <si>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</si>
  <si>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</si>
  <si>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</si>
  <si>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</si>
  <si>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</si>
  <si>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</si>
  <si>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</si>
  <si>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</si>
  <si>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</si>
  <si>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</si>
  <si>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</si>
  <si>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</si>
  <si>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</si>
  <si>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</si>
  <si>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</si>
  <si>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</si>
  <si>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</si>
  <si>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</si>
  <si>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</si>
  <si>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</si>
  <si>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</si>
  <si>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</si>
  <si>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</si>
  <si>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</si>
  <si>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</si>
  <si>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</si>
  <si>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</si>
  <si>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</si>
  <si>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</si>
  <si>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</si>
  <si>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</si>
  <si>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</si>
  <si>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</si>
  <si>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</si>
  <si>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</si>
  <si>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</si>
  <si>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</si>
  <si>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</si>
  <si>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</si>
  <si>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</si>
  <si>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</si>
  <si>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</si>
  <si>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</si>
  <si>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</si>
  <si>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</si>
  <si>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</si>
  <si>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</si>
  <si>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</si>
  <si>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</si>
  <si>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</si>
  <si>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</si>
  <si>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</si>
  <si>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</si>
  <si>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</si>
  <si>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</si>
  <si>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</si>
  <si>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</si>
  <si>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</si>
  <si>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</si>
  <si>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</si>
  <si>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</si>
  <si>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</si>
  <si>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</si>
  <si>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</si>
  <si>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</si>
  <si>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</si>
  <si>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</si>
  <si>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</si>
  <si>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</si>
  <si>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</si>
  <si>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</si>
  <si>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</si>
  <si>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</si>
  <si>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</si>
  <si>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</si>
  <si>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</si>
  <si>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</si>
  <si>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</si>
  <si>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</si>
  <si>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</si>
  <si>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</si>
  <si>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</si>
  <si>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</si>
  <si>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</si>
  <si>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</si>
  <si>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</si>
  <si>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</si>
  <si>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</si>
  <si>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</si>
  <si>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</si>
  <si>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</si>
  <si>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</si>
  <si>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</si>
  <si>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</si>
  <si>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</si>
  <si>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</si>
  <si>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</si>
  <si>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</si>
  <si>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</si>
  <si>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</si>
  <si>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</si>
  <si>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</si>
  <si>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</si>
  <si>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</si>
  <si>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</si>
  <si>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</si>
  <si>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</si>
  <si>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</si>
  <si>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</si>
  <si>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</si>
  <si>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</si>
  <si>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</si>
  <si>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</si>
  <si>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</si>
  <si>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</si>
  <si>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</si>
  <si>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</si>
  <si>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</si>
  <si>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</si>
  <si>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</si>
  <si>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</si>
  <si>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</si>
  <si>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</si>
  <si>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</si>
  <si>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</si>
  <si>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</si>
  <si>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</si>
  <si>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</si>
  <si>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</si>
  <si>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</si>
  <si>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</si>
  <si>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</si>
  <si>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</si>
  <si>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</si>
  <si>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</si>
  <si>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</si>
  <si>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</si>
  <si>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</si>
  <si>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</si>
  <si>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</si>
  <si>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</si>
  <si>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</si>
  <si>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</si>
  <si>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</si>
  <si>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</si>
  <si>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</si>
  <si>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</si>
  <si>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</si>
  <si>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</si>
  <si>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</si>
  <si>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</si>
  <si>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</si>
  <si>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</si>
  <si>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</si>
  <si>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</si>
  <si>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</si>
  <si>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</si>
  <si>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</si>
  <si>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</si>
  <si>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</si>
  <si>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</si>
  <si>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</si>
  <si>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</si>
  <si>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</si>
  <si>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</si>
  <si>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</si>
  <si>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</si>
  <si>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</si>
  <si>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</si>
  <si>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</si>
  <si>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</si>
  <si>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</si>
  <si>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</si>
  <si>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</si>
  <si>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</si>
  <si>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</si>
  <si>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</si>
  <si>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</si>
  <si>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</si>
  <si>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</si>
  <si>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</si>
  <si>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</si>
  <si>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</si>
  <si>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</si>
  <si>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</si>
  <si>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</si>
  <si>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</si>
  <si>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</si>
  <si>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</si>
  <si>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</si>
  <si>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</si>
  <si>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</si>
  <si>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</si>
  <si>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</si>
  <si>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</si>
  <si>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</si>
  <si>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</si>
  <si>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</si>
  <si>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</si>
  <si>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</si>
  <si>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</si>
  <si>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</si>
  <si>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</si>
  <si>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</si>
  <si>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</si>
  <si>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</si>
  <si>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</si>
  <si>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</si>
  <si>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</si>
  <si>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</si>
  <si>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</si>
  <si>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</si>
  <si>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</si>
  <si>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</si>
  <si>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</si>
  <si>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</si>
  <si>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</si>
  <si>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</si>
  <si>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</si>
  <si>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</si>
  <si>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</si>
  <si>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</si>
  <si>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</si>
  <si>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</si>
  <si>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</si>
  <si>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</si>
  <si>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</si>
  <si>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</si>
  <si>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</si>
  <si>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</si>
  <si>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</si>
  <si>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</si>
  <si>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</si>
  <si>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</si>
  <si>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</si>
  <si>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</si>
  <si>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</si>
  <si>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</si>
  <si>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</si>
  <si>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</si>
  <si>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</si>
  <si>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</si>
  <si>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</si>
  <si>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</si>
  <si>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</si>
  <si>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</si>
  <si>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</si>
  <si>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</si>
  <si>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</si>
  <si>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</si>
  <si>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</si>
  <si>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</si>
  <si>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</si>
  <si>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</si>
  <si>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</si>
  <si>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</si>
  <si>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</si>
  <si>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</si>
  <si>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</si>
  <si>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</si>
  <si>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</si>
  <si>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</si>
  <si>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</si>
  <si>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</si>
  <si>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</si>
  <si>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</si>
  <si>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</si>
  <si>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</si>
  <si>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</si>
  <si>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</si>
  <si>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</si>
  <si>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</si>
  <si>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</si>
  <si>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</si>
  <si>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</si>
  <si>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</si>
  <si>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</si>
  <si>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</si>
  <si>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</si>
  <si>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</si>
  <si>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</si>
  <si>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</si>
  <si>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</si>
  <si>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</si>
  <si>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</si>
  <si>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</si>
  <si>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</si>
  <si>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</si>
  <si>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</si>
  <si>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</si>
  <si>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</si>
  <si>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de Mixtepec -Dto. 8-</t>
  </si>
  <si>
    <t>Zacatlán</t>
  </si>
  <si>
    <t>Carlos A. Carrillo</t>
  </si>
  <si>
    <t>20209</t>
  </si>
  <si>
    <t>21209</t>
  </si>
  <si>
    <t>30209</t>
  </si>
  <si>
    <t>San Juan de Mixtepec -Dto. 26-</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</si>
  <si>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</si>
  <si>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</si>
  <si>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</si>
  <si>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</si>
  <si>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</si>
  <si>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</si>
  <si>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</si>
  <si>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</si>
  <si>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</si>
  <si>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</si>
  <si>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</si>
  <si>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</si>
  <si>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</si>
  <si>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</si>
  <si>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</si>
  <si>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</si>
  <si>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</si>
  <si>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</si>
  <si>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</si>
  <si>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</si>
  <si>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</si>
  <si>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</si>
  <si>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</si>
  <si>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</si>
  <si>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</si>
  <si>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</si>
  <si>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</si>
  <si>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</si>
  <si>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</si>
  <si>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</si>
  <si>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</si>
  <si>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</si>
  <si>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</si>
  <si>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</si>
  <si>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</si>
  <si>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</si>
  <si>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</si>
  <si>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</si>
  <si>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</si>
  <si>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</si>
  <si>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</si>
  <si>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</si>
  <si>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</si>
  <si>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</si>
  <si>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</si>
  <si>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</si>
  <si>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</si>
  <si>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</si>
  <si>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</si>
  <si>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</si>
  <si>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</si>
  <si>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</si>
  <si>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</si>
  <si>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</si>
  <si>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</si>
  <si>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</si>
  <si>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</si>
  <si>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</si>
  <si>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</si>
  <si>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</si>
  <si>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</si>
  <si>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</si>
  <si>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</si>
  <si>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</si>
  <si>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</si>
  <si>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</si>
  <si>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</si>
  <si>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</si>
  <si>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</si>
  <si>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</si>
  <si>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</si>
  <si>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</si>
  <si>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</si>
  <si>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</si>
  <si>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</si>
  <si>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</si>
  <si>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</si>
  <si>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</si>
  <si>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</si>
  <si>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</si>
  <si>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</si>
  <si>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</si>
  <si>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</si>
  <si>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</si>
  <si>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</si>
  <si>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</si>
  <si>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</si>
  <si>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</si>
  <si>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</si>
  <si>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</si>
  <si>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</si>
  <si>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</si>
  <si>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</si>
  <si>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</si>
  <si>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</si>
  <si>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</si>
  <si>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</si>
  <si>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</si>
  <si>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</si>
  <si>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</si>
  <si>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</si>
  <si>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</si>
  <si>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</si>
  <si>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</si>
  <si>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</si>
  <si>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</si>
  <si>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</si>
  <si>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</si>
  <si>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</si>
  <si>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</si>
  <si>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</si>
  <si>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</si>
  <si>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</si>
  <si>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</si>
  <si>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</si>
  <si>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</si>
  <si>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</si>
  <si>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</si>
  <si>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</si>
  <si>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</si>
  <si>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</si>
  <si>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</si>
  <si>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</si>
  <si>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</si>
  <si>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</si>
  <si>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</si>
  <si>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</si>
  <si>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</si>
  <si>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</si>
  <si>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</si>
  <si>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</si>
  <si>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</si>
  <si>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</si>
  <si>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</si>
  <si>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</si>
  <si>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</si>
  <si>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</si>
  <si>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</si>
  <si>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</si>
  <si>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</si>
  <si>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</si>
  <si>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</si>
  <si>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</si>
  <si>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</si>
  <si>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</si>
  <si>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</si>
  <si>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</si>
  <si>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</si>
  <si>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</si>
  <si>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</si>
  <si>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</si>
  <si>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</si>
  <si>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</si>
  <si>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</si>
  <si>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</si>
  <si>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</si>
  <si>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</si>
  <si>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</si>
  <si>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</si>
  <si>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</si>
  <si>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</si>
  <si>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</si>
  <si>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</si>
  <si>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</si>
  <si>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</si>
  <si>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</si>
  <si>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</si>
  <si>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</si>
  <si>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</si>
  <si>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</si>
  <si>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</si>
  <si>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</si>
  <si>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</si>
  <si>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</si>
  <si>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</si>
  <si>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</si>
  <si>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</si>
  <si>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</si>
  <si>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</si>
  <si>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</si>
  <si>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</si>
  <si>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</si>
  <si>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</si>
  <si>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</si>
  <si>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</si>
  <si>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</si>
  <si>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</si>
  <si>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</si>
  <si>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</si>
  <si>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</si>
  <si>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</si>
  <si>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</si>
  <si>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</si>
  <si>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</si>
  <si>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</si>
  <si>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</si>
  <si>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</si>
  <si>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</si>
  <si>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</si>
  <si>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</si>
  <si>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</si>
  <si>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</si>
  <si>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</si>
  <si>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</si>
  <si>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</si>
  <si>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</si>
  <si>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</si>
  <si>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</si>
  <si>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</si>
  <si>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</si>
  <si>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</si>
  <si>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</si>
  <si>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</si>
  <si>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</si>
  <si>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</si>
  <si>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</si>
  <si>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</si>
  <si>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</si>
  <si>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</si>
  <si>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</si>
  <si>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</si>
  <si>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</si>
  <si>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</si>
  <si>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</si>
  <si>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</si>
  <si>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</si>
  <si>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</si>
  <si>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</si>
  <si>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</si>
  <si>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</si>
  <si>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</si>
  <si>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</si>
  <si>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</si>
  <si>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</si>
  <si>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</si>
  <si>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</si>
  <si>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</si>
  <si>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</si>
  <si>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</si>
  <si>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de Mixtepec -Dto. 22-</t>
  </si>
  <si>
    <t>20319</t>
  </si>
  <si>
    <t>San Pedro de Mixtepec -Dto. 26-</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</si>
  <si>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</si>
  <si>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</si>
  <si>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</si>
  <si>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</si>
  <si>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</si>
  <si>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</si>
  <si>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</si>
  <si>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</si>
  <si>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</si>
  <si>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</si>
  <si>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</si>
  <si>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</si>
  <si>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</si>
  <si>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</si>
  <si>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</si>
  <si>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</si>
  <si>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</si>
  <si>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</si>
  <si>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</si>
  <si>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</si>
  <si>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</si>
  <si>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</si>
  <si>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</si>
  <si>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</si>
  <si>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</si>
  <si>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</si>
  <si>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</si>
  <si>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</si>
  <si>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</si>
  <si>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</si>
  <si>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</si>
  <si>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</si>
  <si>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</si>
  <si>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</si>
  <si>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</si>
  <si>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</si>
  <si>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</si>
  <si>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</si>
  <si>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</si>
  <si>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</si>
  <si>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</si>
  <si>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</si>
  <si>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</si>
  <si>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</si>
  <si>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</si>
  <si>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</si>
  <si>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</si>
  <si>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</si>
  <si>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</si>
  <si>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</si>
  <si>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</si>
  <si>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</si>
  <si>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</si>
  <si>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</si>
  <si>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</si>
  <si>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</si>
  <si>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</si>
  <si>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</si>
  <si>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</si>
  <si>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</si>
  <si>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</si>
  <si>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</si>
  <si>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</si>
  <si>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</si>
  <si>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</si>
  <si>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</si>
  <si>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</si>
  <si>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</si>
  <si>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</si>
  <si>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</si>
  <si>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</si>
  <si>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</si>
  <si>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</si>
  <si>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</si>
  <si>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</si>
  <si>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</si>
  <si>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</si>
  <si>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</si>
  <si>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</si>
  <si>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</si>
  <si>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</si>
  <si>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</si>
  <si>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</si>
  <si>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</si>
  <si>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</si>
  <si>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</si>
  <si>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</si>
  <si>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</si>
  <si>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</si>
  <si>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</si>
  <si>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</si>
  <si>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</si>
  <si>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</si>
  <si>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</si>
  <si>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</si>
  <si>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</si>
  <si>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</si>
  <si>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</si>
  <si>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</si>
  <si>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</si>
  <si>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</si>
  <si>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</si>
  <si>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</si>
  <si>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</si>
  <si>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</si>
  <si>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</si>
  <si>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</si>
  <si>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</si>
  <si>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</si>
  <si>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</si>
  <si>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</si>
  <si>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</si>
  <si>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</si>
  <si>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</si>
  <si>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</si>
  <si>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</si>
  <si>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</si>
  <si>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</si>
  <si>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</si>
  <si>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</si>
  <si>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</si>
  <si>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</si>
  <si>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</si>
  <si>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</si>
  <si>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</si>
  <si>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</si>
  <si>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</si>
  <si>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</si>
  <si>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</si>
  <si>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</si>
  <si>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</si>
  <si>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</si>
  <si>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</si>
  <si>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</si>
  <si>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</si>
  <si>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</si>
  <si>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</si>
  <si>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</si>
  <si>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</si>
  <si>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</si>
  <si>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</si>
  <si>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</si>
  <si>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</si>
  <si>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</si>
  <si>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</si>
  <si>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</si>
  <si>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</si>
  <si>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</si>
  <si>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</si>
  <si>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</si>
  <si>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</si>
  <si>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</si>
  <si>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</si>
  <si>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</si>
  <si>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</si>
  <si>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</si>
  <si>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</si>
  <si>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</si>
  <si>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</si>
  <si>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</si>
  <si>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</si>
  <si>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</si>
  <si>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</si>
  <si>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</si>
  <si>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</si>
  <si>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</si>
  <si>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</si>
  <si>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</si>
  <si>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</si>
  <si>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</si>
  <si>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</si>
  <si>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</si>
  <si>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</si>
  <si>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</si>
  <si>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</si>
  <si>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</si>
  <si>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</si>
  <si>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</si>
  <si>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</si>
  <si>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</si>
  <si>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</si>
  <si>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</si>
  <si>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</si>
  <si>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</si>
  <si>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</si>
  <si>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</si>
  <si>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</si>
  <si>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</si>
  <si>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</si>
  <si>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</si>
  <si>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</si>
  <si>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</si>
  <si>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</si>
  <si>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</si>
  <si>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</si>
  <si>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</si>
  <si>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</si>
  <si>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</si>
  <si>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</si>
  <si>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</si>
  <si>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</si>
  <si>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</si>
  <si>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</si>
  <si>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</si>
  <si>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</si>
  <si>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</si>
  <si>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</si>
  <si>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</si>
  <si>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</si>
  <si>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</si>
  <si>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</si>
  <si>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</si>
  <si>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</si>
  <si>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</si>
  <si>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</si>
  <si>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</si>
  <si>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</si>
  <si>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</si>
  <si>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</si>
  <si>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</si>
  <si>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</si>
  <si>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</si>
  <si>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</si>
  <si>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</si>
  <si>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</si>
  <si>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</si>
  <si>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</si>
  <si>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</si>
  <si>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</si>
  <si>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</si>
  <si>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</si>
  <si>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</si>
  <si>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</si>
  <si>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</si>
  <si>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</si>
  <si>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</si>
  <si>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</si>
  <si>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</si>
  <si>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</si>
  <si>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</si>
  <si>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</si>
  <si>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</si>
  <si>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</si>
  <si>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</si>
  <si>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</si>
  <si>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</si>
  <si>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</si>
  <si>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</si>
  <si>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</si>
  <si>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</si>
  <si>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</si>
  <si>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</si>
  <si>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</si>
  <si>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</si>
  <si>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</si>
  <si>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</si>
  <si>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</si>
  <si>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</si>
  <si>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</si>
  <si>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</si>
  <si>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</si>
  <si>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</si>
  <si>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</si>
  <si>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</si>
  <si>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</si>
  <si>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</si>
  <si>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</si>
  <si>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</si>
  <si>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</si>
  <si>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</si>
  <si>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</si>
  <si>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</si>
  <si>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</si>
  <si>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</si>
  <si>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</si>
  <si>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</si>
  <si>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</si>
  <si>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</si>
  <si>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</si>
  <si>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</si>
  <si>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</si>
  <si>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</si>
  <si>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</si>
  <si>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</si>
  <si>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</si>
  <si>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</si>
  <si>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</si>
  <si>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</si>
  <si>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</si>
  <si>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</si>
  <si>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</si>
  <si>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</si>
  <si>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</si>
  <si>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</si>
  <si>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</si>
  <si>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</si>
  <si>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</si>
  <si>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</si>
  <si>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</si>
  <si>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</si>
  <si>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</si>
  <si>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</si>
  <si>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</si>
  <si>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</si>
  <si>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</si>
  <si>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</si>
  <si>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</si>
  <si>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</si>
  <si>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</si>
  <si>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</si>
  <si>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</si>
  <si>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</si>
  <si>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</si>
  <si>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</si>
  <si>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</si>
  <si>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</si>
  <si>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</si>
  <si>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</si>
  <si>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</si>
  <si>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</si>
  <si>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</si>
  <si>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</si>
  <si>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</si>
  <si>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</si>
  <si>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</si>
  <si>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</si>
  <si>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</si>
  <si>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</si>
  <si>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</si>
  <si>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</si>
  <si>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</si>
  <si>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</si>
  <si>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</si>
  <si>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</si>
  <si>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</si>
  <si>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</si>
  <si>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</si>
  <si>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</si>
  <si>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</si>
  <si>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</si>
  <si>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</si>
  <si>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</si>
  <si>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</si>
  <si>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</si>
  <si>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</si>
  <si>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</si>
  <si>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</si>
  <si>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</si>
  <si>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</si>
  <si>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</si>
  <si>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</si>
  <si>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</si>
  <si>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</si>
  <si>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</si>
  <si>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</si>
  <si>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</si>
  <si>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</si>
  <si>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</si>
  <si>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</si>
  <si>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</si>
  <si>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</si>
  <si>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</si>
  <si>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</si>
  <si>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</si>
  <si>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</si>
  <si>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</si>
  <si>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</si>
  <si>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</si>
  <si>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</si>
  <si>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</si>
  <si>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</si>
  <si>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</si>
  <si>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</si>
  <si>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</si>
  <si>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</si>
  <si>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</si>
  <si>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</si>
  <si>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</si>
  <si>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</si>
  <si>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</si>
  <si>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</si>
  <si>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</si>
  <si>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</si>
  <si>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</si>
  <si>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</si>
  <si>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</si>
  <si>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</si>
  <si>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</si>
  <si>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</si>
  <si>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</si>
  <si>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</si>
  <si>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</si>
  <si>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</si>
  <si>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</si>
  <si>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</si>
  <si>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</si>
  <si>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</si>
  <si>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</si>
  <si>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</si>
  <si>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</si>
  <si>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</si>
  <si>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</si>
  <si>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</si>
  <si>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</si>
  <si>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</si>
  <si>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</si>
  <si>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</si>
  <si>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</si>
  <si>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</si>
  <si>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</si>
  <si>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</si>
  <si>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</si>
  <si>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</si>
  <si>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</si>
  <si>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</si>
  <si>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</si>
  <si>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</si>
  <si>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</si>
  <si>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</si>
  <si>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</si>
  <si>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</si>
  <si>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</si>
  <si>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</si>
  <si>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</si>
  <si>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</si>
  <si>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</si>
  <si>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</si>
  <si>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</si>
  <si>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</si>
  <si>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</si>
  <si>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</si>
  <si>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</si>
  <si>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</si>
  <si>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</si>
  <si>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</si>
  <si>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</si>
  <si>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</si>
  <si>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</si>
  <si>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</si>
  <si>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</si>
  <si>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</si>
  <si>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</si>
  <si>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</si>
  <si>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</si>
  <si>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</si>
  <si>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</si>
  <si>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</si>
  <si>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</si>
  <si>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</si>
  <si>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</si>
  <si>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</si>
  <si>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</si>
  <si>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</si>
  <si>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</si>
  <si>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</si>
  <si>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</si>
  <si>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</si>
  <si>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</si>
  <si>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</si>
  <si>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</si>
  <si>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</si>
  <si>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</si>
  <si>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</si>
  <si>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</si>
  <si>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</si>
  <si>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</si>
  <si>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</si>
  <si>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</si>
  <si>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</si>
  <si>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</si>
  <si>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</si>
  <si>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</si>
  <si>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</si>
  <si>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</si>
  <si>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</si>
  <si>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</si>
  <si>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</si>
  <si>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</si>
  <si>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</si>
  <si>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</si>
  <si>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</si>
  <si>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</si>
  <si>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</si>
  <si>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</si>
  <si>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</si>
  <si>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</si>
  <si>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</si>
  <si>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</si>
  <si>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</si>
  <si>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</si>
  <si>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</si>
  <si>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</si>
  <si>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</si>
  <si>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</si>
  <si>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</si>
  <si>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</si>
  <si>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</si>
  <si>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</si>
  <si>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</si>
  <si>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</si>
  <si>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</si>
  <si>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la estructura organizacional e infraestructura; los recursos humanos, presupuestales y materiales; los órganos y unidades especializadas; así como el ejercicio de la función de evaluación de los programas presupuestarios y/ o políticas públicas de las instituciones que integran a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</si>
  <si>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</si>
  <si>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</si>
  <si>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</si>
  <si>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</si>
  <si>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</si>
  <si>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</si>
  <si>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</si>
  <si>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</si>
  <si>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</si>
  <si>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</si>
  <si>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</si>
  <si>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</si>
  <si>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</si>
  <si>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</si>
  <si>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</si>
  <si>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</si>
  <si>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</si>
  <si>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</si>
  <si>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</si>
  <si>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</si>
  <si>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</si>
  <si>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</si>
  <si>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</si>
  <si>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</si>
  <si>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</si>
  <si>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</si>
  <si>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</si>
  <si>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</si>
  <si>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</si>
  <si>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</si>
  <si>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</si>
  <si>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</si>
  <si>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No.</t>
  </si>
  <si>
    <t>Título</t>
  </si>
  <si>
    <t>Nombre(s)</t>
  </si>
  <si>
    <t>Primer apellido</t>
  </si>
  <si>
    <t>Segundo apellido</t>
  </si>
  <si>
    <t>Institución</t>
  </si>
  <si>
    <t>Unidad administrativa de adscripción</t>
  </si>
  <si>
    <t>Cargo o puesto</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</si>
  <si>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</si>
  <si>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</si>
  <si>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</si>
  <si>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</si>
  <si>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</si>
  <si>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</si>
  <si>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</si>
  <si>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</si>
  <si>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</si>
  <si>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</si>
  <si>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</si>
  <si>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</si>
  <si>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</si>
  <si>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</si>
  <si>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</si>
  <si>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</si>
  <si>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</si>
  <si>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</si>
  <si>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</si>
  <si>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</si>
  <si>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</si>
  <si>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</si>
  <si>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</si>
  <si>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</si>
  <si>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</si>
  <si>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</si>
  <si>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</si>
  <si>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</si>
  <si>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</si>
  <si>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</si>
  <si>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</si>
  <si>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</si>
  <si>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</si>
  <si>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</si>
  <si>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</si>
  <si>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</si>
  <si>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</si>
  <si>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</si>
  <si>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</si>
  <si>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</si>
  <si>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</si>
  <si>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</si>
  <si>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</si>
  <si>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</si>
  <si>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</si>
  <si>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</si>
  <si>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</si>
  <si>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</si>
  <si>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</si>
  <si>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</si>
  <si>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</si>
  <si>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</si>
  <si>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</si>
  <si>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</si>
  <si>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</si>
  <si>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</si>
  <si>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</si>
  <si>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</si>
  <si>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</si>
  <si>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</si>
  <si>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</si>
  <si>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</si>
  <si>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</si>
  <si>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</si>
  <si>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</si>
  <si>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I.1 Estructura organizacional e infraestructura</t>
  </si>
  <si>
    <t>Instrucciones generales para las preguntas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</si>
  <si>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</si>
  <si>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</si>
  <si>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de las instituciones que liste en la pregunta 1.1.</t>
  </si>
  <si>
    <t>4.- El listado de instituciones que reporte como respuesta en la pregunta 1.1 será el mismo que se solicite para la desagregación de información en las preguntas correspondientes de las secciones IV y V de este módulo, así como para requisitar la respectiva información de las secciones II, III, VI, VII y XI del mismo, además del módulo 2 del presente censo.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</si>
  <si>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</si>
  <si>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</si>
  <si>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</si>
  <si>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t>I.1.1 Instituciones</t>
  </si>
  <si>
    <t>Instrucciones generales para la pregunta del apartado:</t>
  </si>
  <si>
    <r>
      <t>1.- Debe considerar la información de las instituciones que formen parte de la estructura orgánica de la Administración Pública de la entidad federativa, de acuerdo con la correspondiente ley orgánica, reglamento interno, acuerdos de creación o normatividad equivalente;</t>
    </r>
    <r>
      <rPr>
        <i/>
        <u/>
        <sz val="8"/>
        <color theme="1"/>
        <rFont val="Arial"/>
        <family val="2"/>
      </rPr>
      <t xml:space="preserve"> tanto de la Administración Pública Centralizada como Paraestatal.</t>
    </r>
  </si>
  <si>
    <t>2.- En caso de que su correspondiente ley orgánica o disposición normativa homóloga considere a los órganos administrativos desconcentrados como instituciones (y no como unidades administrativas), la información correspondiente a los mismos debe ser considerada y/ o contabilizada, según corresponda, de manera independiente a la reportada en la Secretaría correspondiente.</t>
  </si>
  <si>
    <t>3.- No debe considerar la información de la Consejería Jurídica del Ejecutivo de la entidad federativa cuando la misma no se encuentre establecida como una institución en la correspondiente ley orgánica o disposición normativa homóloga, sino que se constituya como una unidad administrativa adscrita a otra institución.</t>
  </si>
  <si>
    <t>Glosario del apartado:</t>
  </si>
  <si>
    <r>
      <t xml:space="preserve">1.- </t>
    </r>
    <r>
      <rPr>
        <b/>
        <i/>
        <sz val="8"/>
        <color theme="1"/>
        <rFont val="Arial"/>
        <family val="2"/>
      </rPr>
      <t xml:space="preserve">Administración Pública Centralizada. </t>
    </r>
    <r>
      <rPr>
        <i/>
        <sz val="8"/>
        <color theme="1"/>
        <rFont val="Arial"/>
        <family val="2"/>
      </rPr>
      <t>Se refiere al conjunto de instituciones o dependencias, en este caso de la Administración Pública de la entidad federativa que, de acuerdo con la correspondiente ley orgánica, reglamento interno, acuerdos de creación o normatividad equivalente, fueron creadas para el despacho de los negocios de orden administrativo encomendados al Poder Ejecutivo Estatal, tales como: la oficina del(a) Gobernador(a) u homóloga, las secretarías u homólogas, la consejería jurídica u homóloga y las demás instituciones que la disposición normativa en la materia establezca.</t>
    </r>
  </si>
  <si>
    <r>
      <t xml:space="preserve">2.- </t>
    </r>
    <r>
      <rPr>
        <b/>
        <i/>
        <sz val="8"/>
        <color theme="1"/>
        <rFont val="Arial"/>
        <family val="2"/>
      </rPr>
      <t xml:space="preserve">Administración Pública Paraestatal. </t>
    </r>
    <r>
      <rPr>
        <i/>
        <sz val="8"/>
        <color theme="1"/>
        <rFont val="Arial"/>
        <family val="2"/>
      </rPr>
      <t>Se refiere a las instituciones o entidades, en este caso de la Administración Pública de la entidad federativa que, de acuerdo con la correspondiente ley orgánica, reglamento interno, acuerdos de creación o normatividad equivalente, fueron creadas para auxiliar al Poder Ejecutivo Estatal, tales como: los organismos descentralizados, las empresas de participación estatal mayoritaria, los fideicomisos públicos y las demás instituciones que la disposición normativa en la materia establezca.</t>
    </r>
  </si>
  <si>
    <r>
      <t xml:space="preserve">3.- </t>
    </r>
    <r>
      <rPr>
        <b/>
        <i/>
        <sz val="8"/>
        <color theme="1"/>
        <rFont val="Arial"/>
        <family val="2"/>
      </rPr>
      <t xml:space="preserve">Instituciones. </t>
    </r>
    <r>
      <rPr>
        <i/>
        <sz val="8"/>
        <color theme="1"/>
        <rFont val="Arial"/>
        <family val="2"/>
      </rPr>
      <t>Se refiere a aquellas organizaciones públicas que forman parte de la Administración Pública de la entidad federativa y, en consecuencia, se encuentran previstas en la respectiva ley orgánica, reglamento interno, acuerdos de creación o normatividad equivalente; mismas que fueron creadas para el ejercicio de las atribuciones y despacho de los asuntos que corresponden a la persona titular del Poder Ejecutivo Estatal.</t>
    </r>
  </si>
  <si>
    <t>1.1.-</t>
  </si>
  <si>
    <t>Anote el nombre de cada una de las instituciones que conformaban al cierre del año 2025 la estructura orgánica de la Administración Pública de su entidad federativa. Por cada una de estas, señale su clasificación administrativa, el tipo de institución del que se trate, la función principal ejercida y, de ser el caso, la o las funciones secundarias desarrolladas; utilizando para tal efecto los catálogos que se presentan en la parte inferior de la siguiente tabla.</t>
  </si>
  <si>
    <t>El nombre de las instituciones debe registrarse en mayúsculas, sin comillas ni signos de acentuación, puntuación, paréntesis y abreviaturas.</t>
  </si>
  <si>
    <t>Debe comenzar registrando aquellas instituciones correspondientes a la Administración Pública Centralizada y, posteriormente, las relacionadas con la Administración Pública Paraestatal.</t>
  </si>
  <si>
    <t>Para cada institución, en caso de que en la columna "Clasificación administrativa" seleccione el código "1", en la columna "Tipo de institución" únicamente puede seleccionar los códigos "1", "2", "3", "4" o "5", según corresponda.</t>
  </si>
  <si>
    <t>Para cada institución, en caso de que en la columna "Clasificación administrativa" seleccione el código "2", en la columna "Tipo de institución" únicamente puede seleccionar los códigos "6", "7", "8" o "9", según corresponda.</t>
  </si>
  <si>
    <t>En caso de que determinada institución haya desarrollado dos o más funciones establecidas en el catálogo correspondiente, en la columna "Principal" debe registrar el código de la función que haya ejercido de forma directa y/ o se encuentre establecida en su atribución principal; mientras que el resto debe registrarlas en las columnas "Secundaria(s)", iniciando de izquierda a derecha.</t>
  </si>
  <si>
    <t>En caso de que seleccione el código "32" en alguna de las columnas del apartado "Función ejercida", debe anotar el nombre de dicha(s) función(es) en el recuadro destinado para tal efecto que se encuentra al final de la tabla de respuesta.</t>
  </si>
  <si>
    <t>Link para consultar el anexo "Funciones ejercidas por las instituciones de la Administración Pública de la entidad federativa"</t>
  </si>
  <si>
    <t>Nombre de las instituciones</t>
  </si>
  <si>
    <r>
      <t xml:space="preserve">Clasificación administrativa
</t>
    </r>
    <r>
      <rPr>
        <i/>
        <sz val="8"/>
        <rFont val="Arial"/>
        <family val="2"/>
      </rPr>
      <t>(ver catálogo)</t>
    </r>
  </si>
  <si>
    <r>
      <t xml:space="preserve">Tipo de institución
</t>
    </r>
    <r>
      <rPr>
        <i/>
        <sz val="8"/>
        <rFont val="Arial"/>
        <family val="2"/>
      </rPr>
      <t>(ver catálogo)</t>
    </r>
  </si>
  <si>
    <r>
      <rPr>
        <b/>
        <sz val="9"/>
        <color theme="1"/>
        <rFont val="Arial"/>
        <family val="2"/>
      </rPr>
      <t>Función ejercida</t>
    </r>
    <r>
      <rPr>
        <sz val="9"/>
        <color theme="1"/>
        <rFont val="Arial"/>
        <family val="2"/>
      </rPr>
      <t xml:space="preserve">
</t>
    </r>
    <r>
      <rPr>
        <i/>
        <sz val="8"/>
        <color theme="1"/>
        <rFont val="Arial"/>
        <family val="2"/>
      </rPr>
      <t>(ver catálogo)</t>
    </r>
  </si>
  <si>
    <t>Funcion ejercida- Val. Especifique Claves</t>
  </si>
  <si>
    <t>inst 3</t>
  </si>
  <si>
    <t>MENSAJE ERROR inst 3</t>
  </si>
  <si>
    <t>inst 4</t>
  </si>
  <si>
    <t>MENSAJE ERROR inst 4</t>
  </si>
  <si>
    <t>inst 5</t>
  </si>
  <si>
    <t>inst 6</t>
  </si>
  <si>
    <t>MENSAJE BLANCOS</t>
  </si>
  <si>
    <t>Principal</t>
  </si>
  <si>
    <t>Secundaria(s)</t>
  </si>
  <si>
    <t>Validacion Mayusc</t>
  </si>
  <si>
    <t>PALABRAS CLAVE</t>
  </si>
  <si>
    <t>NUMERALES / OPCIONES</t>
  </si>
  <si>
    <t>RESPUESTA COINCIDENCIA</t>
  </si>
  <si>
    <t>MENSAJE</t>
  </si>
  <si>
    <t xml:space="preserve">COD 1 </t>
  </si>
  <si>
    <t>Sum Comp</t>
  </si>
  <si>
    <t>Numeral(es)</t>
  </si>
  <si>
    <t>Catálogo</t>
  </si>
  <si>
    <t>COD 2</t>
  </si>
  <si>
    <t>COL.PRINCIPAL</t>
  </si>
  <si>
    <t>COD REP</t>
  </si>
  <si>
    <t>COD_32</t>
  </si>
  <si>
    <t>BLANCOS</t>
  </si>
  <si>
    <t>Bandera</t>
  </si>
  <si>
    <t>numeral(es)</t>
  </si>
  <si>
    <t>agricultura,rural</t>
  </si>
  <si>
    <t>1</t>
  </si>
  <si>
    <t>arte,cultura,social</t>
  </si>
  <si>
    <t>2</t>
  </si>
  <si>
    <t>finan,hacenda</t>
  </si>
  <si>
    <t>3</t>
  </si>
  <si>
    <t>indigena</t>
  </si>
  <si>
    <t>4</t>
  </si>
  <si>
    <t>juridico</t>
  </si>
  <si>
    <t>5</t>
  </si>
  <si>
    <t>atencion,victima</t>
  </si>
  <si>
    <t>6</t>
  </si>
  <si>
    <t>busqueda,persona</t>
  </si>
  <si>
    <t>7</t>
  </si>
  <si>
    <t>ciencia,tecnologia,innovacion</t>
  </si>
  <si>
    <t>8</t>
  </si>
  <si>
    <t>combustible,energia</t>
  </si>
  <si>
    <t>9</t>
  </si>
  <si>
    <t>infraestructura,comunicacion,transporte</t>
  </si>
  <si>
    <t>10</t>
  </si>
  <si>
    <t>cultura,fisica,deporte</t>
  </si>
  <si>
    <t>11</t>
  </si>
  <si>
    <t>agrario,urbano,vivienda</t>
  </si>
  <si>
    <t>12</t>
  </si>
  <si>
    <t>desarrollo,social</t>
  </si>
  <si>
    <t>13</t>
  </si>
  <si>
    <t>despacho,ejecutivo</t>
  </si>
  <si>
    <t>14</t>
  </si>
  <si>
    <t>economia</t>
  </si>
  <si>
    <t>15</t>
  </si>
  <si>
    <t>educacion</t>
  </si>
  <si>
    <t>16</t>
  </si>
  <si>
    <t>funcion,publica</t>
  </si>
  <si>
    <t>17</t>
  </si>
  <si>
    <t>gobierno,politica,interior</t>
  </si>
  <si>
    <t>18</t>
  </si>
  <si>
    <t>genero,derecho,mujer</t>
  </si>
  <si>
    <t>19</t>
  </si>
  <si>
    <t>justicia</t>
  </si>
  <si>
    <t>20</t>
  </si>
  <si>
    <t>ambiente,ecologia</t>
  </si>
  <si>
    <t>21</t>
  </si>
  <si>
    <t>proteccion,civil</t>
  </si>
  <si>
    <t>22</t>
  </si>
  <si>
    <t>proteccion,seguridad,social</t>
  </si>
  <si>
    <t>23</t>
  </si>
  <si>
    <t>reinsercion,social</t>
  </si>
  <si>
    <t>24</t>
  </si>
  <si>
    <t>salud</t>
  </si>
  <si>
    <t>25</t>
  </si>
  <si>
    <t>seguridad,publica,ciudadana</t>
  </si>
  <si>
    <t>26</t>
  </si>
  <si>
    <t>servicio,publico</t>
  </si>
  <si>
    <t>27</t>
  </si>
  <si>
    <t>servicio,administr,patrimoni</t>
  </si>
  <si>
    <t>28</t>
  </si>
  <si>
    <t>trabajo</t>
  </si>
  <si>
    <t>29</t>
  </si>
  <si>
    <t>turismo</t>
  </si>
  <si>
    <t>30</t>
  </si>
  <si>
    <t>transito,movili,seguridad,vial</t>
  </si>
  <si>
    <t>31</t>
  </si>
  <si>
    <t>32</t>
  </si>
  <si>
    <t>33</t>
  </si>
  <si>
    <t>34</t>
  </si>
  <si>
    <t>35</t>
  </si>
  <si>
    <t>36.</t>
  </si>
  <si>
    <t>36</t>
  </si>
  <si>
    <t>37.</t>
  </si>
  <si>
    <t>37</t>
  </si>
  <si>
    <t>38.</t>
  </si>
  <si>
    <t>38</t>
  </si>
  <si>
    <t>39.</t>
  </si>
  <si>
    <t>39</t>
  </si>
  <si>
    <t>40.</t>
  </si>
  <si>
    <t>40</t>
  </si>
  <si>
    <t>41.</t>
  </si>
  <si>
    <t>41</t>
  </si>
  <si>
    <t>42.</t>
  </si>
  <si>
    <t>42</t>
  </si>
  <si>
    <t>43.</t>
  </si>
  <si>
    <t>43</t>
  </si>
  <si>
    <t>44.</t>
  </si>
  <si>
    <t>44</t>
  </si>
  <si>
    <t>45.</t>
  </si>
  <si>
    <t>45</t>
  </si>
  <si>
    <t>46.</t>
  </si>
  <si>
    <t>46</t>
  </si>
  <si>
    <t>47.</t>
  </si>
  <si>
    <t>47</t>
  </si>
  <si>
    <t>48.</t>
  </si>
  <si>
    <t>48</t>
  </si>
  <si>
    <t>49.</t>
  </si>
  <si>
    <t>49</t>
  </si>
  <si>
    <t>50.</t>
  </si>
  <si>
    <t>50</t>
  </si>
  <si>
    <t>51.</t>
  </si>
  <si>
    <t>51</t>
  </si>
  <si>
    <t>52.</t>
  </si>
  <si>
    <t>52</t>
  </si>
  <si>
    <t>53.</t>
  </si>
  <si>
    <t>53</t>
  </si>
  <si>
    <t>54.</t>
  </si>
  <si>
    <t>54</t>
  </si>
  <si>
    <t>55.</t>
  </si>
  <si>
    <t>55</t>
  </si>
  <si>
    <t>56.</t>
  </si>
  <si>
    <t>56</t>
  </si>
  <si>
    <t>57.</t>
  </si>
  <si>
    <t>57</t>
  </si>
  <si>
    <t>58.</t>
  </si>
  <si>
    <t>58</t>
  </si>
  <si>
    <t>59.</t>
  </si>
  <si>
    <t>59</t>
  </si>
  <si>
    <t>60.</t>
  </si>
  <si>
    <t>60</t>
  </si>
  <si>
    <t>61.</t>
  </si>
  <si>
    <t>61</t>
  </si>
  <si>
    <t>62.</t>
  </si>
  <si>
    <t>62</t>
  </si>
  <si>
    <t>63.</t>
  </si>
  <si>
    <t>63</t>
  </si>
  <si>
    <t>64.</t>
  </si>
  <si>
    <t>64</t>
  </si>
  <si>
    <t>65.</t>
  </si>
  <si>
    <t>65</t>
  </si>
  <si>
    <t>66.</t>
  </si>
  <si>
    <t>66</t>
  </si>
  <si>
    <t>67.</t>
  </si>
  <si>
    <t>67</t>
  </si>
  <si>
    <t>68.</t>
  </si>
  <si>
    <t>68</t>
  </si>
  <si>
    <t>69.</t>
  </si>
  <si>
    <t>69</t>
  </si>
  <si>
    <t>70.</t>
  </si>
  <si>
    <t>70</t>
  </si>
  <si>
    <t>71.</t>
  </si>
  <si>
    <t>71</t>
  </si>
  <si>
    <t>72.</t>
  </si>
  <si>
    <t>72</t>
  </si>
  <si>
    <t>73.</t>
  </si>
  <si>
    <t>73</t>
  </si>
  <si>
    <t>74.</t>
  </si>
  <si>
    <t>74</t>
  </si>
  <si>
    <t>75.</t>
  </si>
  <si>
    <t>75</t>
  </si>
  <si>
    <t>76.</t>
  </si>
  <si>
    <t>76</t>
  </si>
  <si>
    <t>77.</t>
  </si>
  <si>
    <t>77</t>
  </si>
  <si>
    <t>78.</t>
  </si>
  <si>
    <t>78</t>
  </si>
  <si>
    <t>79.</t>
  </si>
  <si>
    <t>79</t>
  </si>
  <si>
    <t>80.</t>
  </si>
  <si>
    <t>80</t>
  </si>
  <si>
    <t>81.</t>
  </si>
  <si>
    <t>81</t>
  </si>
  <si>
    <t>82.</t>
  </si>
  <si>
    <t>82</t>
  </si>
  <si>
    <t>83.</t>
  </si>
  <si>
    <t>83</t>
  </si>
  <si>
    <t>84.</t>
  </si>
  <si>
    <t>84</t>
  </si>
  <si>
    <t>85.</t>
  </si>
  <si>
    <t>85</t>
  </si>
  <si>
    <t>86.</t>
  </si>
  <si>
    <t>86</t>
  </si>
  <si>
    <t>87.</t>
  </si>
  <si>
    <t>87</t>
  </si>
  <si>
    <t>88.</t>
  </si>
  <si>
    <t>88</t>
  </si>
  <si>
    <t>89.</t>
  </si>
  <si>
    <t>89</t>
  </si>
  <si>
    <t>90.</t>
  </si>
  <si>
    <t>90</t>
  </si>
  <si>
    <t>91.</t>
  </si>
  <si>
    <t>91</t>
  </si>
  <si>
    <t>92.</t>
  </si>
  <si>
    <t>92</t>
  </si>
  <si>
    <t>93.</t>
  </si>
  <si>
    <t>93</t>
  </si>
  <si>
    <t>94.</t>
  </si>
  <si>
    <t>94</t>
  </si>
  <si>
    <t>95.</t>
  </si>
  <si>
    <t>95</t>
  </si>
  <si>
    <t>96.</t>
  </si>
  <si>
    <t>96</t>
  </si>
  <si>
    <t>97.</t>
  </si>
  <si>
    <t>97</t>
  </si>
  <si>
    <t>98.</t>
  </si>
  <si>
    <t>98</t>
  </si>
  <si>
    <t>99.</t>
  </si>
  <si>
    <t>99</t>
  </si>
  <si>
    <t>100.</t>
  </si>
  <si>
    <t>100</t>
  </si>
  <si>
    <t>101.</t>
  </si>
  <si>
    <t>101</t>
  </si>
  <si>
    <t>102.</t>
  </si>
  <si>
    <t>102</t>
  </si>
  <si>
    <t>103.</t>
  </si>
  <si>
    <t>103</t>
  </si>
  <si>
    <t>104.</t>
  </si>
  <si>
    <t>104</t>
  </si>
  <si>
    <t>105.</t>
  </si>
  <si>
    <t>105</t>
  </si>
  <si>
    <t>106.</t>
  </si>
  <si>
    <t>106</t>
  </si>
  <si>
    <t>107.</t>
  </si>
  <si>
    <t>107</t>
  </si>
  <si>
    <t>108.</t>
  </si>
  <si>
    <t>108</t>
  </si>
  <si>
    <t>109.</t>
  </si>
  <si>
    <t>109</t>
  </si>
  <si>
    <t>110.</t>
  </si>
  <si>
    <t>110</t>
  </si>
  <si>
    <t>111.</t>
  </si>
  <si>
    <t>111</t>
  </si>
  <si>
    <t>112.</t>
  </si>
  <si>
    <t>112</t>
  </si>
  <si>
    <t>113.</t>
  </si>
  <si>
    <t>113</t>
  </si>
  <si>
    <t>114.</t>
  </si>
  <si>
    <t>114</t>
  </si>
  <si>
    <t>115.</t>
  </si>
  <si>
    <t>115</t>
  </si>
  <si>
    <t>116.</t>
  </si>
  <si>
    <t>116</t>
  </si>
  <si>
    <t>117.</t>
  </si>
  <si>
    <t>117</t>
  </si>
  <si>
    <t>118.</t>
  </si>
  <si>
    <t>118</t>
  </si>
  <si>
    <t>119.</t>
  </si>
  <si>
    <t>119</t>
  </si>
  <si>
    <t>120.</t>
  </si>
  <si>
    <t>120</t>
  </si>
  <si>
    <t>Total de instituciones</t>
  </si>
  <si>
    <r>
      <rPr>
        <sz val="9"/>
        <rFont val="Arial"/>
        <family val="2"/>
      </rPr>
      <t xml:space="preserve">Otra función:
</t>
    </r>
    <r>
      <rPr>
        <i/>
        <sz val="8"/>
        <rFont val="Arial"/>
        <family val="2"/>
      </rPr>
      <t>(especifique)</t>
    </r>
  </si>
  <si>
    <t>Catálogo de clasificación administrativa</t>
  </si>
  <si>
    <t>Catálogo de función ejercida</t>
  </si>
  <si>
    <t>Administración Pública Centralizada</t>
  </si>
  <si>
    <t>Agricultura y desarrollo rural</t>
  </si>
  <si>
    <t>Función pública</t>
  </si>
  <si>
    <t>Administración Pública Paraestatal</t>
  </si>
  <si>
    <t>Arte, cultura y otras manifestaciones sociales</t>
  </si>
  <si>
    <t>Gobierno y política interior</t>
  </si>
  <si>
    <t>Asuntos financieros y hacendarios</t>
  </si>
  <si>
    <t>Igualdad de género y/ o derechos de las mujeres</t>
  </si>
  <si>
    <t>Catálogo de tipo de institución</t>
  </si>
  <si>
    <t>Asuntos indígenas</t>
  </si>
  <si>
    <t>Justicia</t>
  </si>
  <si>
    <t>Oficina del(a) Gobernador(a)</t>
  </si>
  <si>
    <t>Asuntos jurídicos</t>
  </si>
  <si>
    <t>Medio ambiente y ecología</t>
  </si>
  <si>
    <t>Secretaría</t>
  </si>
  <si>
    <t>Atención a víctimas</t>
  </si>
  <si>
    <t>Protección civil</t>
  </si>
  <si>
    <t>Consejería Jurídica del Ejecutivo u homóloga</t>
  </si>
  <si>
    <t>Búsqueda de personas</t>
  </si>
  <si>
    <t>Protección y seguridad social</t>
  </si>
  <si>
    <t>Órgano administrativo desconcentrado</t>
  </si>
  <si>
    <t>Ciencia, tecnología e innovación</t>
  </si>
  <si>
    <t>Reinserción social</t>
  </si>
  <si>
    <t>Otro tipo de institución de la Administración Pública Centralizada</t>
  </si>
  <si>
    <t>Combustibles y energía</t>
  </si>
  <si>
    <t>Salud</t>
  </si>
  <si>
    <t>Organismo descentralizado</t>
  </si>
  <si>
    <t>Infraestructura, comunicaciones y transportes</t>
  </si>
  <si>
    <t>Seguridad pública o seguridad ciudadana</t>
  </si>
  <si>
    <t>Empresa de participación estatal mayoritaria</t>
  </si>
  <si>
    <t>Cultura física y/ o deporte</t>
  </si>
  <si>
    <t>Servicios públicos</t>
  </si>
  <si>
    <t>Fideicomiso público</t>
  </si>
  <si>
    <t>Desarrollo agrario, territorial, urbano y vivienda</t>
  </si>
  <si>
    <t>Servicios registrales, administrativos y patrimoniales</t>
  </si>
  <si>
    <t>Otro tipo de institución de la Administración Pública Paraestatal</t>
  </si>
  <si>
    <t>Desarrollo social</t>
  </si>
  <si>
    <t>Trabajo</t>
  </si>
  <si>
    <t>Despacho del ejecutivo</t>
  </si>
  <si>
    <t>Turismo</t>
  </si>
  <si>
    <t>Economía</t>
  </si>
  <si>
    <t>Tránsito, movilidad y seguridad vial</t>
  </si>
  <si>
    <t>Educación</t>
  </si>
  <si>
    <r>
      <t xml:space="preserve">Otra función </t>
    </r>
    <r>
      <rPr>
        <i/>
        <sz val="8"/>
        <rFont val="Arial"/>
        <family val="2"/>
      </rPr>
      <t>(especifique)</t>
    </r>
  </si>
  <si>
    <t>En caso de tener algún comentario u observación al dato registrado en la respuesta de la presente pregunta, o los datos que derivan de la misma, favor de anotarlo en el siguiente espacio. De lo contrario, déjelo en blanco.</t>
  </si>
  <si>
    <t>I.1.2 Equipo informático</t>
  </si>
  <si>
    <t>1.- Únicamente debe considerar las multifuncionales, servidores, tabletas electrónicas, computadoras e impresoras utilizadas por las personas servidoras públicas en el ejercicio de sus funciones cotidianas al interior de las instituciones de la Administración Pública de la entidad federativa, por lo que no debe considerar aquel equipo informático asignado a personas profesoras y estudiantes exclusivamente para ser utilizado con fines educativos y de enseñanza.</t>
  </si>
  <si>
    <t>2.-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</si>
  <si>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</si>
  <si>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</si>
  <si>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1.2.-</t>
  </si>
  <si>
    <t>Anote, por cada una de las instituciones de la Administración Pública de su entidad federativa, la cantidad de multifuncionales, servidores y tabletas electrónicas, así como de computadoras e impresoras, según tipo, con las que contaba al cierre del año 2025. Asimismo, indique si durante el referido año contó con servicios de conexión remota.</t>
  </si>
  <si>
    <t>El listado de instituciones que se despliega es el mismo que registró como respuesta en la pregunta anterior.</t>
  </si>
  <si>
    <t>En caso de que las multifuncionales, servidores, tabletas electrónicas, computadoras e impresoras hayan albergado o sido utilizados por más de una institución, debe considerarlas únicamente en la que las tenga bajo resguardo oficial o registradas en sus inventarios correspondientes.</t>
  </si>
  <si>
    <t>Multifuncionales</t>
  </si>
  <si>
    <t>Servidores</t>
  </si>
  <si>
    <t>Tabletas electrónicas</t>
  </si>
  <si>
    <t>Computadoras, según tipo</t>
  </si>
  <si>
    <t>Impresoras, según tipo</t>
  </si>
  <si>
    <r>
      <t xml:space="preserve">¿Contó con servicios de conexión remota?
</t>
    </r>
    <r>
      <rPr>
        <i/>
        <sz val="8"/>
        <color theme="1"/>
        <rFont val="Arial"/>
        <family val="2"/>
      </rPr>
      <t>(1. Sí / 2. No / 9. No identificado)</t>
    </r>
  </si>
  <si>
    <t>MENSAJE SUMATORIAS</t>
  </si>
  <si>
    <t>Total</t>
  </si>
  <si>
    <r>
      <t xml:space="preserve">Personales
</t>
    </r>
    <r>
      <rPr>
        <i/>
        <sz val="8"/>
        <color theme="1"/>
        <rFont val="Arial"/>
        <family val="2"/>
      </rPr>
      <t>(de escritorio)</t>
    </r>
  </si>
  <si>
    <t>Portátiles</t>
  </si>
  <si>
    <t xml:space="preserve">Para uso personal </t>
  </si>
  <si>
    <t xml:space="preserve">Para uso compartido </t>
  </si>
  <si>
    <t>TOTAL1</t>
  </si>
  <si>
    <t>NS1</t>
  </si>
  <si>
    <t>SUMA1</t>
  </si>
  <si>
    <t>COMP1</t>
  </si>
  <si>
    <t>TOTAL2</t>
  </si>
  <si>
    <t>NS2</t>
  </si>
  <si>
    <t>SUMA2</t>
  </si>
  <si>
    <t>COMP2</t>
  </si>
  <si>
    <t>S</t>
  </si>
  <si>
    <t>SUM COMP:</t>
  </si>
  <si>
    <t>I.2 Recursos humanos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</si>
  <si>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t>
    </r>
  </si>
  <si>
    <t>3.- Únicamente debe considerar la información de las instituciones listadas en la pregunta 1.1.</t>
  </si>
  <si>
    <t>4.- Salvo aquellas preguntas que no requieran información por institución, el listado de instituciones que se despliega es el mismo que registró como respuesta en la pregunta 1.1.</t>
  </si>
  <si>
    <t>5.- La información que registre como respuesta en la presente subsección debe corresponder con la que se solicite en las secciones V, VIII y XI de este módulo, bajo los criterios que en estas se definan.</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</si>
  <si>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</si>
  <si>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</si>
  <si>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</si>
  <si>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t>I.2.1 Perfil de las personas titulares de las instituciones</t>
  </si>
  <si>
    <r>
      <t xml:space="preserve">1.- </t>
    </r>
    <r>
      <rPr>
        <b/>
        <i/>
        <sz val="8"/>
        <color theme="1"/>
        <rFont val="Arial"/>
        <family val="2"/>
      </rPr>
      <t xml:space="preserve">Concurso abierto. </t>
    </r>
    <r>
      <rPr>
        <i/>
        <sz val="8"/>
        <color theme="1"/>
        <rFont val="Arial"/>
        <family val="2"/>
      </rPr>
      <t>Se refiere a aquel en el que se realiza un concurso de oposición abierto donde se permite la participación de personas que no necesariamente pertenecen a la institución pública en la que se encuentra la plaza en concurso.</t>
    </r>
  </si>
  <si>
    <r>
      <t xml:space="preserve">2.- </t>
    </r>
    <r>
      <rPr>
        <b/>
        <i/>
        <sz val="8"/>
        <rFont val="Arial"/>
        <family val="2"/>
      </rPr>
      <t xml:space="preserve">Concurso cerrado. </t>
    </r>
    <r>
      <rPr>
        <i/>
        <sz val="8"/>
        <rFont val="Arial"/>
        <family val="2"/>
      </rPr>
      <t>Se refiere a aquel en el que se realiza un concurso de oposición que únicamente permite la participación de personas servidoras públicas pertenecientes a la institución pública en la que se encuentra la plaza en concurso.</t>
    </r>
  </si>
  <si>
    <r>
      <t xml:space="preserve">3.- </t>
    </r>
    <r>
      <rPr>
        <b/>
        <i/>
        <sz val="8"/>
        <rFont val="Arial"/>
        <family val="2"/>
      </rPr>
      <t xml:space="preserve">Ocupación por excepción. </t>
    </r>
    <r>
      <rPr>
        <i/>
        <sz val="8"/>
        <rFont val="Arial"/>
        <family val="2"/>
      </rPr>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r>
  </si>
  <si>
    <t>1.3.-</t>
  </si>
  <si>
    <t>Indique los datos de la persona titular de cada una de las instituciones de la Administración Pública de su entidad federativa al cierre del año 2025, utilizando para tal efecto los catálogos que se presentan en la parte inferior de la siguiente tabla.</t>
  </si>
  <si>
    <t>Los datos del numeral 0 deben corresponder a los del(a) Gobernador(a) o Jefe(a) de Gobierno de su entidad federativa.</t>
  </si>
  <si>
    <t>En caso de que al cierre del año no se haya realizado el nombramiento de la persona titular de determinada institución, o se encontrara vacante, seleccione el código "8" en la columna "Sexo" y deje el resto de la fila en blanco.</t>
  </si>
  <si>
    <t>Para el caso de la edad, debe considerar los años cumplidos al 31 de diciembre de 2025.</t>
  </si>
  <si>
    <t>Para el caso de los ingresos brutos mensuales, debe considerar aquellos percibidos por el desempeño de sus funciones como Gobernador(a), Jefe(a) de Gobierno o persona titular de determinada institución, independientemente de la institución pública que erogue dicha remuneración. Estos ingresos deben anotarse en pesos mexicanos (números enteros), por lo que no debe agregar la frase "miles o millones" ni desagregar decimales.</t>
  </si>
  <si>
    <t>Para el caso de los ingresos brutos mensuales, en caso de que el(la) Gobernador(a), Jefe(a) de Gobierno o persona titular de determinada institución no haya recibido alguna contraprestación por el ejercicio de dicho cargo, anote "NA" (No aplica) en la columna correspondiente y justifíquelo en el recuadro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</si>
  <si>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2025.</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</si>
  <si>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</si>
  <si>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</si>
  <si>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</si>
  <si>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antigüedad en el servicio público, debe considerar los años cumplidos en el mismo al 31 de diciembre de 2025, aunque estos no hayan sido continuos y/ o en el mismo cargo y/ o plaza. En caso de que dicha antigüedad sea menor a 12 meses, debe registrar 0.</t>
  </si>
  <si>
    <t>En caso de que en la columna "Empleo anterior" seleccione el código "1", "2", "3" o "4",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</si>
  <si>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cumplidos en el mismo al 31 de diciembre de 2025. En caso de que dicha antigüedad sea menor a 12 meses, debe registrar 0. En consecuencia, el dato registrado en esta columna debe ser igual o menor al reportado en la columna "Antigüedad en el servicio público".</t>
  </si>
  <si>
    <t>Para el numeral 0, únicamente puede seleccionar el código "1" en la columna "Forma de designación". En caso de que esta instrucción no le aplique, justifíquelo en el recuadro que se encuentra en la parte inferior de los catálogos de respuesta.</t>
  </si>
  <si>
    <t>En caso de que no seleccione el código "6" en la columna "Forma de designación", no puede registrar información en la columna "Modalidad de ingreso al Servicio Profesional de Carrera u homólogo".</t>
  </si>
  <si>
    <t>La columna "Afiliación partidista" únicamente se encuentra habilitada para el numeral 0. En esta debe seleccionar el código del partido político al cual se encuentra afiliada el(la) Gobernador(a) o Jefe(a) de Gobierno de la entidad federativa.</t>
  </si>
  <si>
    <t>Para el numeral 0, deje la columna "Institución con la misma persona titular" en blanco.</t>
  </si>
  <si>
    <t>Para cada institución, en caso de que la persona titular no sea la misma que la de otra institución, deje la columna "Institución con la misma persona titular" en blanco.</t>
  </si>
  <si>
    <t>En caso de que dos o más instituciones tengan a la misma persona titular, únicamente debe registrar la información correspondiente en una de ellas. En el resto, en la columna "Institución con la misma persona titular" anote el numeral de la institución en la que haya reportado la información, y deje el resto de la fila en blanco.</t>
  </si>
  <si>
    <t>De acuerdo con lo establecido en la instrucción anterior, en caso de que determinada institución sea presidida por el(la) Gobernador(a) o Jefe(a) de Gobierno, en la columna "Institución con la misma persona titular" anote "0" y deje el resto de la fila en blanco.</t>
  </si>
  <si>
    <t>En caso de que seleccione el código "7" en la columna "Forma de designación", debe anotar el nombre de dicha forma de designación en el recuadro destinado para tal efecto que se encuentra al final de la tabla de respuesta.</t>
  </si>
  <si>
    <t>En caso de que seleccione el código "4" en la columna "Modalidad de ingreso al Servicio Profesional de Carrera u homólogo", debe anotar el nombre de dicha(s) modalidad(es) en el recuadro destinado para tal efecto que se encuentra al final de la tabla de respuesta.</t>
  </si>
  <si>
    <t>En caso de que seleccione el código "8" en la columna "Afiliación partidista" del numeral 0, debe anotar el nombre de dicho partido político en el recuadro destinado para tal efecto que se encuentra al final de la tabla de respuesta.</t>
  </si>
  <si>
    <t>Perfil de las personas titulares de las instituciones de la Administración Pública de la entidad federativa</t>
  </si>
  <si>
    <t>Institución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</si>
  <si>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</si>
  <si>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</si>
  <si>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</si>
  <si>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</si>
  <si>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Empleo anterior </t>
    </r>
    <r>
      <rPr>
        <i/>
        <sz val="8"/>
        <color theme="1"/>
        <rFont val="Arial"/>
        <family val="2"/>
      </rPr>
      <t>(ver catálogo)</t>
    </r>
  </si>
  <si>
    <r>
      <t xml:space="preserve">Antigüedad en el servicio público </t>
    </r>
    <r>
      <rPr>
        <i/>
        <sz val="8"/>
        <color theme="1"/>
        <rFont val="Arial"/>
        <family val="2"/>
      </rPr>
      <t>(años)</t>
    </r>
  </si>
  <si>
    <r>
      <t xml:space="preserve">Condición de pertenencia a población afromexicana o afrodescendiente </t>
    </r>
    <r>
      <rPr>
        <i/>
        <sz val="8"/>
        <rFont val="Arial"/>
        <family val="2"/>
      </rPr>
      <t>(1. Sí / 2. No / 9. No identificado)</t>
    </r>
  </si>
  <si>
    <r>
      <t xml:space="preserve">Antigüedad en el cargo </t>
    </r>
    <r>
      <rPr>
        <i/>
        <sz val="8"/>
        <color theme="1"/>
        <rFont val="Arial"/>
        <family val="2"/>
      </rPr>
      <t>(años)</t>
    </r>
  </si>
  <si>
    <r>
      <t xml:space="preserve">Condición de pertenencia a pueblo indígena </t>
    </r>
    <r>
      <rPr>
        <i/>
        <sz val="8"/>
        <color theme="1"/>
        <rFont val="Arial"/>
        <family val="2"/>
      </rPr>
      <t>(ver catálogo)</t>
    </r>
  </si>
  <si>
    <r>
      <t xml:space="preserve">Condición de discapacidad </t>
    </r>
    <r>
      <rPr>
        <i/>
        <sz val="8"/>
        <color theme="1"/>
        <rFont val="Arial"/>
        <family val="2"/>
      </rPr>
      <t>(ver catálogo)</t>
    </r>
  </si>
  <si>
    <r>
      <t xml:space="preserve">Forma de designación </t>
    </r>
    <r>
      <rPr>
        <i/>
        <sz val="8"/>
        <color theme="1"/>
        <rFont val="Arial"/>
        <family val="2"/>
      </rPr>
      <t>(ver catálogo)</t>
    </r>
  </si>
  <si>
    <r>
      <t xml:space="preserve">Modalidad de ingreso al Servicio Profesional de Carrera u homólogo </t>
    </r>
    <r>
      <rPr>
        <i/>
        <sz val="8"/>
        <color theme="1"/>
        <rFont val="Arial"/>
        <family val="2"/>
      </rPr>
      <t>(ver catálogo)</t>
    </r>
  </si>
  <si>
    <r>
      <t xml:space="preserve">Afiliación partidista </t>
    </r>
    <r>
      <rPr>
        <i/>
        <sz val="8"/>
        <color theme="1"/>
        <rFont val="Arial"/>
        <family val="2"/>
      </rPr>
      <t>(ver catálogo)</t>
    </r>
  </si>
  <si>
    <t>inst 2</t>
  </si>
  <si>
    <t>inst 14</t>
  </si>
  <si>
    <t>inst 18</t>
  </si>
  <si>
    <t>inst 15</t>
  </si>
  <si>
    <t>inst  7</t>
  </si>
  <si>
    <t>inst  8</t>
  </si>
  <si>
    <t>inst  9</t>
  </si>
  <si>
    <t>inst 11</t>
  </si>
  <si>
    <t>inst 12</t>
  </si>
  <si>
    <t>inst 13</t>
  </si>
  <si>
    <t>inst 20</t>
  </si>
  <si>
    <t>inst 21</t>
  </si>
  <si>
    <t>inst 22</t>
  </si>
  <si>
    <r>
      <t xml:space="preserve">Nivel de escolaridad </t>
    </r>
    <r>
      <rPr>
        <i/>
        <sz val="8"/>
        <color theme="1"/>
        <rFont val="Arial"/>
        <family val="2"/>
      </rPr>
      <t>(ver catálogo)</t>
    </r>
  </si>
  <si>
    <r>
      <t xml:space="preserve">Estatus </t>
    </r>
    <r>
      <rPr>
        <i/>
        <sz val="8"/>
        <color theme="1"/>
        <rFont val="Arial"/>
        <family val="2"/>
      </rPr>
      <t>(ver catálogo)</t>
    </r>
  </si>
  <si>
    <t>BLOQUEO SEXO</t>
  </si>
  <si>
    <t>BLOQUEO MODALIDAD</t>
  </si>
  <si>
    <t>BLOQUEO PERSONA TITULAR</t>
  </si>
  <si>
    <t>BLOQUEO AFILIACION PARTIDISTA</t>
  </si>
  <si>
    <t>NA</t>
  </si>
  <si>
    <t>ESTATUS_8</t>
  </si>
  <si>
    <t>ESTATUS_2,3,4</t>
  </si>
  <si>
    <t>ESTATUS_9</t>
  </si>
  <si>
    <t>EMPLEO ANTERIOR</t>
  </si>
  <si>
    <t>COMP_ANTIGUEDAD EN EL CARGO</t>
  </si>
  <si>
    <t>NUM 0 COD 1 DESIGNACION</t>
  </si>
  <si>
    <t>COD 7 DESIGNACION</t>
  </si>
  <si>
    <t>COD 4 MODALIDAD</t>
  </si>
  <si>
    <t>COD 8 AFILIACION PARTIDISTA</t>
  </si>
  <si>
    <t>EDAD</t>
  </si>
  <si>
    <t>COMP_EDAD</t>
  </si>
  <si>
    <t>0.</t>
  </si>
  <si>
    <t>Gobernador(a) o Jefe(a) de Gobierno</t>
  </si>
  <si>
    <t>0</t>
  </si>
  <si>
    <r>
      <t xml:space="preserve">Otra forma de designación:
</t>
    </r>
    <r>
      <rPr>
        <i/>
        <sz val="8"/>
        <rFont val="Arial"/>
        <family val="2"/>
      </rPr>
      <t>(especifique)</t>
    </r>
  </si>
  <si>
    <t>forma designacion- Val. Especifique Claves</t>
  </si>
  <si>
    <t>modalidad- Val. Especifique Claves</t>
  </si>
  <si>
    <t>partido politico- Val. Especifique Claves</t>
  </si>
  <si>
    <r>
      <t xml:space="preserve">Otra modalidad:
</t>
    </r>
    <r>
      <rPr>
        <i/>
        <sz val="8"/>
        <rFont val="Arial"/>
        <family val="2"/>
      </rPr>
      <t>(especifique)</t>
    </r>
  </si>
  <si>
    <t>eleccion,popular</t>
  </si>
  <si>
    <t>abierto</t>
  </si>
  <si>
    <t>morena</t>
  </si>
  <si>
    <r>
      <rPr>
        <sz val="9"/>
        <rFont val="Arial"/>
        <family val="2"/>
      </rPr>
      <t xml:space="preserve">Otro partido político:
</t>
    </r>
    <r>
      <rPr>
        <i/>
        <sz val="8"/>
        <rFont val="Arial"/>
        <family val="2"/>
      </rPr>
      <t>(especifique)</t>
    </r>
  </si>
  <si>
    <t>gobernador,jefe,gobierno</t>
  </si>
  <si>
    <t>cerrado</t>
  </si>
  <si>
    <t>pan</t>
  </si>
  <si>
    <t>gobernador,jefe,gobierno,congreso,estatal</t>
  </si>
  <si>
    <t>ocupacion,excepcion</t>
  </si>
  <si>
    <t>prd</t>
  </si>
  <si>
    <t>Catálogo de sexo</t>
  </si>
  <si>
    <t>Catálogo de condición de pertenencia a pueblo indígena</t>
  </si>
  <si>
    <t>Catálogo de condición de discapacidad</t>
  </si>
  <si>
    <t>congreso,estatal</t>
  </si>
  <si>
    <t>pt</t>
  </si>
  <si>
    <t>Hombre</t>
  </si>
  <si>
    <t>Chinanteco</t>
  </si>
  <si>
    <t>Dificultad o impedimento para caminar, subir o bajar usando sus piernas</t>
  </si>
  <si>
    <t>congreso,estattal,instancia,ejecutivo,estatal</t>
  </si>
  <si>
    <t>mc</t>
  </si>
  <si>
    <t>Mujer</t>
  </si>
  <si>
    <t>Ch'ol</t>
  </si>
  <si>
    <r>
      <t xml:space="preserve">Dificultad o impedimento para ver </t>
    </r>
    <r>
      <rPr>
        <i/>
        <sz val="8"/>
        <rFont val="Arial"/>
        <family val="2"/>
      </rPr>
      <t>(aunque use lentes)</t>
    </r>
  </si>
  <si>
    <t>servicio,profesional,carrera,homologo</t>
  </si>
  <si>
    <t>pri</t>
  </si>
  <si>
    <t>Vacante</t>
  </si>
  <si>
    <t>Cora</t>
  </si>
  <si>
    <t>Dificultad o impedimento para mover o usar sus brazos o manos</t>
  </si>
  <si>
    <t>pvem</t>
  </si>
  <si>
    <t>No identificado</t>
  </si>
  <si>
    <t>Huasteco</t>
  </si>
  <si>
    <t>Dificultad o impedimento para aprender, recordar o concentrarse</t>
  </si>
  <si>
    <t>Huichol</t>
  </si>
  <si>
    <r>
      <t xml:space="preserve">Dificultad o impedimento para escuchar </t>
    </r>
    <r>
      <rPr>
        <i/>
        <sz val="8"/>
        <rFont val="Arial"/>
        <family val="2"/>
      </rPr>
      <t>(aunque use aparato auditivo)</t>
    </r>
  </si>
  <si>
    <t>Catálogo de nivel de escolaridad</t>
  </si>
  <si>
    <t>Maya</t>
  </si>
  <si>
    <r>
      <t xml:space="preserve">Dificultad o impedimento para hablar o comunicarse </t>
    </r>
    <r>
      <rPr>
        <i/>
        <sz val="8"/>
        <rFont val="Arial"/>
        <family val="2"/>
      </rPr>
      <t>(por ejemplo, entender o ser entendido o entendida por otras personas)</t>
    </r>
  </si>
  <si>
    <t>Ninguno</t>
  </si>
  <si>
    <t>Mayo</t>
  </si>
  <si>
    <t>Dificultad o impedimento para bañarse, vestirse o comer</t>
  </si>
  <si>
    <t>Preescolar o primaria</t>
  </si>
  <si>
    <t>Mazahua</t>
  </si>
  <si>
    <r>
      <t xml:space="preserve">Dificultad o impedimento para realizar sus actividades diarias por problemas emocionales o mentales </t>
    </r>
    <r>
      <rPr>
        <i/>
        <sz val="8"/>
        <rFont val="Arial"/>
        <family val="2"/>
      </rPr>
      <t>(con autonomía e independencia por problemas con depresión, bipolaridad, esquizofrenia, etc.)</t>
    </r>
  </si>
  <si>
    <t>Secundaria</t>
  </si>
  <si>
    <t>Mazateco</t>
  </si>
  <si>
    <t>Otro tipo</t>
  </si>
  <si>
    <t>Preparatoria</t>
  </si>
  <si>
    <t>Mixe</t>
  </si>
  <si>
    <t>Discapacidad no identificada</t>
  </si>
  <si>
    <t>Carrera técnica o carrera comercial</t>
  </si>
  <si>
    <t>Mixteco</t>
  </si>
  <si>
    <t xml:space="preserve">Más de un tipo de discapacidad </t>
  </si>
  <si>
    <t>Licenciatura</t>
  </si>
  <si>
    <t>Náhuatl</t>
  </si>
  <si>
    <t>Ninguna</t>
  </si>
  <si>
    <t>Maestría</t>
  </si>
  <si>
    <t>Otomí</t>
  </si>
  <si>
    <t>Doctorado</t>
  </si>
  <si>
    <t>Tarasco/ Purépecha</t>
  </si>
  <si>
    <t>Tarahumara</t>
  </si>
  <si>
    <t>Catálogo de forma de designación</t>
  </si>
  <si>
    <t>Tepehuano</t>
  </si>
  <si>
    <t xml:space="preserve">Elección popular </t>
  </si>
  <si>
    <t>Catálogo de estatus del nivel de escolaridad</t>
  </si>
  <si>
    <t>Tlapaneco</t>
  </si>
  <si>
    <t>Cursando</t>
  </si>
  <si>
    <t>Totonaco</t>
  </si>
  <si>
    <t>Gobernador(a) o Jefe(a) de Gobierno, con aprobación del Congreso Estatal</t>
  </si>
  <si>
    <t>Inconcluso</t>
  </si>
  <si>
    <t>Tseltal</t>
  </si>
  <si>
    <t>Congreso Estatal</t>
  </si>
  <si>
    <t>Concluido</t>
  </si>
  <si>
    <t>Tsotsil</t>
  </si>
  <si>
    <t>Congreso Estatal, a propuesta de alguna instancia del Poder Ejecutivo Estatal</t>
  </si>
  <si>
    <t>Titulado</t>
  </si>
  <si>
    <t>Yaqui</t>
  </si>
  <si>
    <t>Servicio Profesional de Carrera u homólogo</t>
  </si>
  <si>
    <t>No aplica</t>
  </si>
  <si>
    <t>Zapoteco</t>
  </si>
  <si>
    <r>
      <t xml:space="preserve">Otra forma de designación </t>
    </r>
    <r>
      <rPr>
        <i/>
        <sz val="8"/>
        <rFont val="Arial"/>
        <family val="2"/>
      </rPr>
      <t>(especifique)</t>
    </r>
  </si>
  <si>
    <t>Zoque</t>
  </si>
  <si>
    <t>Otro pueblo indígena</t>
  </si>
  <si>
    <t>Catálogo de empleo anterior</t>
  </si>
  <si>
    <t>Pueblo indígena no identificado</t>
  </si>
  <si>
    <t>Catálogo de modalidad de ingreso al Servicio Profesional de Carrera u homólogo</t>
  </si>
  <si>
    <t>Gobierno federal</t>
  </si>
  <si>
    <t>Concurso abierto</t>
  </si>
  <si>
    <t>Gobierno estatal</t>
  </si>
  <si>
    <t>Concurso cerrado</t>
  </si>
  <si>
    <t>Gobierno municipal</t>
  </si>
  <si>
    <t>Ocupación por excepción</t>
  </si>
  <si>
    <t>Cargo de elección popular</t>
  </si>
  <si>
    <t>Catálogo de afiliación partidista</t>
  </si>
  <si>
    <r>
      <t xml:space="preserve">Otra modalidad </t>
    </r>
    <r>
      <rPr>
        <i/>
        <sz val="8"/>
        <rFont val="Arial"/>
        <family val="2"/>
      </rPr>
      <t>(especifique)</t>
    </r>
  </si>
  <si>
    <t xml:space="preserve">Negocio propio </t>
  </si>
  <si>
    <r>
      <t xml:space="preserve">Movimiento de Regeneración Nacional </t>
    </r>
    <r>
      <rPr>
        <sz val="9"/>
        <color theme="1"/>
        <rFont val="Arial"/>
        <family val="2"/>
      </rPr>
      <t>(MORENA)</t>
    </r>
  </si>
  <si>
    <t>Persona empleada del sector privado</t>
  </si>
  <si>
    <r>
      <t xml:space="preserve">Partido Acción Nacional </t>
    </r>
    <r>
      <rPr>
        <sz val="9"/>
        <color theme="1"/>
        <rFont val="Arial"/>
        <family val="2"/>
      </rPr>
      <t>(PAN)</t>
    </r>
  </si>
  <si>
    <t>Representación sindical</t>
  </si>
  <si>
    <r>
      <t xml:space="preserve">Partido de la Revolución Democrática </t>
    </r>
    <r>
      <rPr>
        <sz val="9"/>
        <color theme="1"/>
        <rFont val="Arial"/>
        <family val="2"/>
      </rPr>
      <t>(PRD)</t>
    </r>
  </si>
  <si>
    <t>Cargo en partido político</t>
  </si>
  <si>
    <r>
      <t xml:space="preserve">Partido del Trabajo </t>
    </r>
    <r>
      <rPr>
        <sz val="9"/>
        <color theme="1"/>
        <rFont val="Arial"/>
        <family val="2"/>
      </rPr>
      <t>(PT)</t>
    </r>
  </si>
  <si>
    <r>
      <t xml:space="preserve">Sector social </t>
    </r>
    <r>
      <rPr>
        <i/>
        <sz val="8"/>
        <rFont val="Arial"/>
        <family val="2"/>
      </rPr>
      <t>(Organizaciones de la sociedad civil)</t>
    </r>
  </si>
  <si>
    <r>
      <t xml:space="preserve">Movimiento Ciudadano </t>
    </r>
    <r>
      <rPr>
        <sz val="9"/>
        <color theme="1"/>
        <rFont val="Arial"/>
        <family val="2"/>
      </rPr>
      <t>(MC)</t>
    </r>
  </si>
  <si>
    <r>
      <t xml:space="preserve">Academia </t>
    </r>
    <r>
      <rPr>
        <i/>
        <sz val="8"/>
        <rFont val="Arial"/>
        <family val="2"/>
      </rPr>
      <t>(Persona profesora/ investigadora de tiempo completo)</t>
    </r>
  </si>
  <si>
    <r>
      <t xml:space="preserve">Partido Revolucionario Institucional </t>
    </r>
    <r>
      <rPr>
        <sz val="9"/>
        <color theme="1"/>
        <rFont val="Arial"/>
        <family val="2"/>
      </rPr>
      <t>(PRI)</t>
    </r>
  </si>
  <si>
    <t>Es primer trabajo</t>
  </si>
  <si>
    <r>
      <t xml:space="preserve">Partido Verde Ecologista de México </t>
    </r>
    <r>
      <rPr>
        <sz val="9"/>
        <color theme="1"/>
        <rFont val="Arial"/>
        <family val="2"/>
      </rPr>
      <t>(PVEM)</t>
    </r>
  </si>
  <si>
    <t>Otro empleo</t>
  </si>
  <si>
    <r>
      <t xml:space="preserve">Otro partido político </t>
    </r>
    <r>
      <rPr>
        <i/>
        <sz val="8"/>
        <color theme="1"/>
        <rFont val="Arial"/>
        <family val="2"/>
      </rPr>
      <t>(especifique)</t>
    </r>
  </si>
  <si>
    <t>Partido político no identificado</t>
  </si>
  <si>
    <t>Sin partido político</t>
  </si>
  <si>
    <t>I.2.2 Características del personal</t>
  </si>
  <si>
    <t>Instrucciones generales para las preguntas del apartado:</t>
  </si>
  <si>
    <r>
      <t xml:space="preserve">1.- Con excepción de las personas titulares referidas en la respuesta de la pregunta anterior, debe considerar la totalidad del personal que haya ingresado, se haya encontrado adscrito y/ o haya egresado de las instituciones de la Administración Pública de la entidad federativa. </t>
    </r>
    <r>
      <rPr>
        <i/>
        <u/>
        <sz val="8"/>
        <rFont val="Arial"/>
        <family val="2"/>
      </rPr>
      <t>No debe considerar a las personas prestadoras de servicio social ni de prácticas profesionales.</t>
    </r>
  </si>
  <si>
    <t>2.- Para cada institución, la cantidad registrada en la columna "Total" de las preguntas 1.6, 1.8, 1.9, 1.10, 1.11, 1.12 y 1.14 debe ser igual a la cantidad reportada como respuesta en la columna "Total" de la pregunta 1.5, así como corresponder a su desagregación por sexo.</t>
  </si>
  <si>
    <t>1.4.-</t>
  </si>
  <si>
    <t>Anote, por cada una de las instituciones de la Administración Pública de su entidad federativa, la cantidad de personal que ingresó durante el año 2025, según sexo.</t>
  </si>
  <si>
    <t>Debe considerar los ingresos a un nuevo cargo, empleo o comisión que hayan tenido lugar durante el año, independientemente de que las personas servidoras públicas que ingresaron hayan sido las mismas.</t>
  </si>
  <si>
    <t>Personal que ingresó a las instituciones de la Administración Pública de la entidad federativa, según sexo</t>
  </si>
  <si>
    <t>Hombres</t>
  </si>
  <si>
    <t>Mujeres</t>
  </si>
  <si>
    <t>1.5.-</t>
  </si>
  <si>
    <t>Anote, por cada una de las instituciones de la Administración Pública de su entidad federativa, la cantidad de personal adscrito al cierre del año 2025, según sexo.</t>
  </si>
  <si>
    <t>Personal adscrito a las instituciones de la Administración Pública de la entidad federativa, según sexo</t>
  </si>
  <si>
    <t>1.6.-</t>
  </si>
  <si>
    <t>De acuerdo con el total de personal que reportó como respuesta en la pregunta anterior, anote, por cada una de las instituciones de la Administración Pública de su entidad federativa, la cantidad del mismo especificando su régimen de contratación y sexo.</t>
  </si>
  <si>
    <t>En caso de que registre algún valor numérico mayor a cero en el apartado "Otro régimen de contratación", debe anotar el nombre de dicho(s) régimen(es) de contratación en el recuadro destinado para tal efecto que se encuentra al final de la tabla de respuesta.</t>
  </si>
  <si>
    <t>Personal adscrito a las instituciones de la Administración Pública de la entidad federativa, según régimen de contratación y sexo</t>
  </si>
  <si>
    <t>Confianza</t>
  </si>
  <si>
    <t>Base</t>
  </si>
  <si>
    <t>Eventual</t>
  </si>
  <si>
    <t>Honorarios</t>
  </si>
  <si>
    <r>
      <t xml:space="preserve">Otro régimen de contratación 
</t>
    </r>
    <r>
      <rPr>
        <i/>
        <sz val="8"/>
        <rFont val="Arial"/>
        <family val="2"/>
      </rPr>
      <t>(especifique)</t>
    </r>
  </si>
  <si>
    <t>TOTAL</t>
  </si>
  <si>
    <t>HOMBRES</t>
  </si>
  <si>
    <t>MUJERES</t>
  </si>
  <si>
    <t>inst 1</t>
  </si>
  <si>
    <t>Subtotal</t>
  </si>
  <si>
    <t xml:space="preserve">Hombres </t>
  </si>
  <si>
    <t>TOTAL3</t>
  </si>
  <si>
    <t>NS3</t>
  </si>
  <si>
    <t>SUMA3</t>
  </si>
  <si>
    <t>COMP3</t>
  </si>
  <si>
    <t>TOTAL4</t>
  </si>
  <si>
    <t>NS4</t>
  </si>
  <si>
    <t>SUMA4</t>
  </si>
  <si>
    <t>COMP4</t>
  </si>
  <si>
    <t>TOTAL5</t>
  </si>
  <si>
    <t>NS5</t>
  </si>
  <si>
    <t>SUMA5</t>
  </si>
  <si>
    <t>COMP5</t>
  </si>
  <si>
    <t>TOTAL6</t>
  </si>
  <si>
    <t>NS6</t>
  </si>
  <si>
    <t>SUMA6</t>
  </si>
  <si>
    <t>COMP6</t>
  </si>
  <si>
    <t>TOTAL7</t>
  </si>
  <si>
    <t>NS7</t>
  </si>
  <si>
    <t>SUMA7</t>
  </si>
  <si>
    <t>COMP7</t>
  </si>
  <si>
    <t>NS</t>
  </si>
  <si>
    <t>SUMA</t>
  </si>
  <si>
    <t>COMP</t>
  </si>
  <si>
    <t xml:space="preserve">OTRO REGIMEN </t>
  </si>
  <si>
    <r>
      <rPr>
        <sz val="9"/>
        <rFont val="Arial"/>
        <family val="2"/>
      </rPr>
      <t xml:space="preserve">Otro régimen de contratación:
</t>
    </r>
    <r>
      <rPr>
        <i/>
        <sz val="8"/>
        <rFont val="Arial"/>
        <family val="2"/>
      </rPr>
      <t>(especifique)</t>
    </r>
  </si>
  <si>
    <t>Regimen contratacion- Val. Especifique Claves</t>
  </si>
  <si>
    <t>confianza</t>
  </si>
  <si>
    <t>base</t>
  </si>
  <si>
    <t>eventual</t>
  </si>
  <si>
    <t>honorario</t>
  </si>
  <si>
    <t>1.7.-</t>
  </si>
  <si>
    <t>De acuerdo con el total de personal que reportó como respuesta en la pregunta 1.5, anote, por cada una de las instituciones de la Administración Pública de su entidad federativa, la cantidad del mismo especificando la institución de seguridad social en la que se encontraba registrado y sexo.</t>
  </si>
  <si>
    <t>Para cada institución, la cantidad registrada en la columna "Total" debe ser igual o mayor a la cantidad reportada como respuesta en la columna "Total" de la pregunta 1.5, así como corresponder a su desagregación por sexo; toda vez que una persona servidora pública puede contar con servicios de seguridad social de más de una institución otorgados por su ente público de adscripción.</t>
  </si>
  <si>
    <t>Para cada institución, la cantidad registrada en la columna "Subtotal" de cada institución de seguridad social debe ser igual o menor a la cantidad reportada como respuesta en la columna "Total" de la pregunta 1.5, así como corresponder a su desagregación por sexo. En caso de que esta instrucción no le aplique, justifíquelo en el recuadro que se encuentra al final de la tabla de respuesta.</t>
  </si>
  <si>
    <t>Personal adscrito a las instituciones de la Administración Pública de la entidad federativa, según institución de seguridad social y sexo</t>
  </si>
  <si>
    <t xml:space="preserve">COMP_SUBTOTAL </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</si>
  <si>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</si>
  <si>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</si>
  <si>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</si>
  <si>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</si>
  <si>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</si>
  <si>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COMP_TOTAL</t>
  </si>
  <si>
    <t>MENSAJE ERROR inst 1</t>
  </si>
  <si>
    <t>ISSTE</t>
  </si>
  <si>
    <t>INSTITUCION SEGURIDAD SOCIAL</t>
  </si>
  <si>
    <t>IMSS</t>
  </si>
  <si>
    <t>OTRA INSTITUCION</t>
  </si>
  <si>
    <t>SIN SEGURIDAD SOCIAL</t>
  </si>
  <si>
    <t>NO IDENTIFICADO</t>
  </si>
  <si>
    <t>MENSAJE ALERTA inst 2</t>
  </si>
  <si>
    <t>SUBTOTAL</t>
  </si>
  <si>
    <t>1.8.-</t>
  </si>
  <si>
    <t>De acuerdo con el total de personal que reportó como respuesta en la pregunta 1.5, anote, por cada una de las instituciones de la Administración Pública de su entidad federativa, la cantidad del mismo especificando su rango de edad y sexo.</t>
  </si>
  <si>
    <t>Debe considerar los años cumplidos del personal al cierre del año.</t>
  </si>
  <si>
    <t>(1 de 2)</t>
  </si>
  <si>
    <t>Personal adscrito a las instituciones de la Administración Pública de la entidad federativa, según rango de edad y sexo</t>
  </si>
  <si>
    <t>De 18 a 24 años</t>
  </si>
  <si>
    <t>De 25 a 29 años</t>
  </si>
  <si>
    <t>De 30 a 34 años</t>
  </si>
  <si>
    <t>De 35 a 39 años</t>
  </si>
  <si>
    <t>(2 de 2)</t>
  </si>
  <si>
    <t>De 40 a 44 años</t>
  </si>
  <si>
    <t>De 45 a 49 años</t>
  </si>
  <si>
    <t xml:space="preserve">De 50 a 54 años </t>
  </si>
  <si>
    <t>De 55 a 59 años</t>
  </si>
  <si>
    <t>60 años o más</t>
  </si>
  <si>
    <t>No
identificado</t>
  </si>
  <si>
    <t>TOTAL8</t>
  </si>
  <si>
    <t>NS8</t>
  </si>
  <si>
    <t>SUMA8</t>
  </si>
  <si>
    <t>COMP8</t>
  </si>
  <si>
    <t>TOTAL9</t>
  </si>
  <si>
    <t>NS9</t>
  </si>
  <si>
    <t>SUMA9</t>
  </si>
  <si>
    <t>COMP9</t>
  </si>
  <si>
    <t>TOTAL10</t>
  </si>
  <si>
    <t>NS10</t>
  </si>
  <si>
    <t>SUMA10</t>
  </si>
  <si>
    <t>COMP10</t>
  </si>
  <si>
    <t>TOTAL11</t>
  </si>
  <si>
    <t>NS11</t>
  </si>
  <si>
    <t>SUMA11</t>
  </si>
  <si>
    <t>COMP11</t>
  </si>
  <si>
    <t>1.9.-</t>
  </si>
  <si>
    <t>De acuerdo con el total de personal que reportó como respuesta en la pregunta 1.5, anote, por cada una de las instituciones de la Administración Pública de su entidad federativa, la cantidad del mismo especificando su rango de ingresos y sexo.</t>
  </si>
  <si>
    <t>Debe considerar en pesos los ingresos brutos mensuales del personal, independientemente de la institución pública que erogue dicha remuneración.</t>
  </si>
  <si>
    <t>(1 de 3)</t>
  </si>
  <si>
    <t>Personal adscrito a las instituciones de la Administración Pública de la entidad federativa, según rango de ingresos y sexo</t>
  </si>
  <si>
    <t>Sin paga</t>
  </si>
  <si>
    <t>De 1 a 5,000 pesos</t>
  </si>
  <si>
    <t>De 5,001 a 10,000 pesos</t>
  </si>
  <si>
    <t>De 10,001 a 15,000 pesos</t>
  </si>
  <si>
    <t>De 15,001 a 20,000 pesos</t>
  </si>
  <si>
    <t>(2 de 3)</t>
  </si>
  <si>
    <t>De 20,001 a 25,000 pesos</t>
  </si>
  <si>
    <t>De 25,001 a 30,000 pesos</t>
  </si>
  <si>
    <t>De 30,001 a 35,000 pesos</t>
  </si>
  <si>
    <t>De 35,001 a 40,000 pesos</t>
  </si>
  <si>
    <t>De 40,001 a 45,000 pesos</t>
  </si>
  <si>
    <t>De 45,001 a 50,000 pesos</t>
  </si>
  <si>
    <t>TOTAL12</t>
  </si>
  <si>
    <t>NS12</t>
  </si>
  <si>
    <t>SUMA12</t>
  </si>
  <si>
    <t>COMP12</t>
  </si>
  <si>
    <t>(3 de 3)</t>
  </si>
  <si>
    <t>De 50,001 a 55,000 pesos</t>
  </si>
  <si>
    <t>De 55,001 a 60,000 pesos</t>
  </si>
  <si>
    <t>De 60,001 a 65,000 pesos</t>
  </si>
  <si>
    <t>De 65,001 a 70,000 pesos</t>
  </si>
  <si>
    <t>Más de 70,000 pesos</t>
  </si>
  <si>
    <t>TOTAL13</t>
  </si>
  <si>
    <t>NS13</t>
  </si>
  <si>
    <t>SUMA13</t>
  </si>
  <si>
    <t>COMP13</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</si>
  <si>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</si>
  <si>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</si>
  <si>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</si>
  <si>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</si>
  <si>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</si>
  <si>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</si>
  <si>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</si>
  <si>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</si>
  <si>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</si>
  <si>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</si>
  <si>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</si>
  <si>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</si>
  <si>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</si>
  <si>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</si>
  <si>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</si>
  <si>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</si>
  <si>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</si>
  <si>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</si>
  <si>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</si>
  <si>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</si>
  <si>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t>1.10.-</t>
  </si>
  <si>
    <t>De acuerdo con el total de personal que reportó como respuesta en la pregunta 1.5, anote, por cada una de las instituciones de la Administración Pública de su entidad federativa, la cantidad del mismo especificando su nivel de escolaridad y sexo.</t>
  </si>
  <si>
    <t>Debe considerar el grado máximo de estudios que el personal haya cursado de manera completa al cierre del año, independientemente de que se cuente con el título o certificado del mismo.</t>
  </si>
  <si>
    <t>Personal adscrito a las instituciones de la Administración Pública de la entidad federativa, según nivel de escolaridad y sexo</t>
  </si>
  <si>
    <t>1.11.-</t>
  </si>
  <si>
    <t>De acuerdo con el total de personal que reportó como respuesta en la pregunta 1.5, anote, por cada una de las instituciones de la Administración Pública de su entidad federativa, la cantidad del mismo especificando su condición de pertenencia a población afromexicana o afrodescendiente y sexo.</t>
  </si>
  <si>
    <t>Personal adscrito a las instituciones de la Administración Pública de la entidad federativa, según condición de pertenencia a población afromexicana o afrodescendiente y sexo</t>
  </si>
  <si>
    <t>Pertenece a población afromexicana o afrodescendiente</t>
  </si>
  <si>
    <t>No pertenece a población afromexicana o afrodescendiente</t>
  </si>
  <si>
    <t>1.12.-</t>
  </si>
  <si>
    <t>De acuerdo con el total de personal que reportó como respuesta en la pregunta 1.5, anote, por cada una de las instituciones de la Administración Pública de su entidad federativa, la cantidad del mismo especificando su condición de pertenencia a pueblo indígena y sexo.</t>
  </si>
  <si>
    <t>Personal adscrito a las instituciones de la Administración Pública de la entidad federativa, según condición de pertenencia a pueblo indígena y sexo</t>
  </si>
  <si>
    <t xml:space="preserve">Pertenece a pueblo indígena </t>
  </si>
  <si>
    <t>No pertenece a pueblo indígena</t>
  </si>
  <si>
    <t>1.13.-</t>
  </si>
  <si>
    <t>De acuerdo con el total de personal que reportó como respuesta en el apartado “Pertenece a pueblo indígena” de la pregunta anterior, anote la cantidad del mismo especificando su pueblo indígena de pertenencia y sexo.</t>
  </si>
  <si>
    <t>En caso de que la suma de las cantidades reportadas como respuesta en la columna "Subtotal" del apartado "Pertenece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</si>
  <si>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 a pueblo indígena” de la pregunta anterior, así como corresponder a su desagregación por sexo.</t>
  </si>
  <si>
    <t>Pueblo indígena de pertenencia</t>
  </si>
  <si>
    <t>Personal adscrito a las instituciones de la Administración Pública de la entidad federativa que pertenece a pueblo indígena, según sexo</t>
  </si>
  <si>
    <t xml:space="preserve">PERSONAL ADSCRITO </t>
  </si>
  <si>
    <t>BLOQUEO P.1.14</t>
  </si>
  <si>
    <t>1.14.-</t>
  </si>
  <si>
    <t>De acuerdo con el total de personal que reportó como respuesta en la pregunta 1.5, anote, por cada una de las instituciones de la Administración Pública de su entidad federativa, la cantidad del mismo especificando su condición de discapacidad y sexo.</t>
  </si>
  <si>
    <t>Personal adscrito a las instituciones de la Administración Pública de la entidad federativa, según condición de discapacidad y sexo</t>
  </si>
  <si>
    <t>Con discapacidad</t>
  </si>
  <si>
    <t xml:space="preserve">Sin discapacidad </t>
  </si>
  <si>
    <t>1.15.-</t>
  </si>
  <si>
    <t>De acuerdo con el total de personal que reportó como respuesta en el apartado "Con discapacidad" de la pregunta anterior, anote la cantidad del mismo especificando el tipo de discapacidad y sexo.</t>
  </si>
  <si>
    <t>En caso de que la suma de las cantidades reportadas como respuesta en la columna "Subtotal" del apartado "Con discapacidad" de la pregunta anterior no sea un dato numérico mayor a cero, no puede registrar información en el presente reactivo.</t>
  </si>
  <si>
    <t>La suma de las cantidades registradas en la columna "Total" debe ser igual o mayor a la suma de las cantidades reportadas como respuesta en la columna "Subtotal" del apartado "Con discapacidad" de la pregunta anterior, así como corresponder a su desagregación por sexo; toda vez que una persona puede presentar más de un tipo de discapacidad.</t>
  </si>
  <si>
    <t>La cantidad registrada en la columna "Total" de cada tipo de discapacidad debe ser igual o menor a la suma de las cantidades reportadas como respuesta en la columna "Subtotal" del apartado "Con discapacidad" de la pregunta anterior, así como corresponder a su desagregación por sexo. En caso de que esta instrucción no le aplique, justifíquelo en el recuadro que se encuentra al final de la tabla de respuesta.</t>
  </si>
  <si>
    <t>Tipo de discapacidad</t>
  </si>
  <si>
    <t>Personal con discapacidad adscrito a las instituciones de la Administración Pública de la entidad federativa, según sexo</t>
  </si>
  <si>
    <t>PERSONAL DISCAPACIDAD</t>
  </si>
  <si>
    <t>TIPO DE DISCAPACIDAD</t>
  </si>
  <si>
    <t>MENSAJE ALERTA inst 3</t>
  </si>
  <si>
    <t>1.16.-</t>
  </si>
  <si>
    <t>Anote, por cada una de las instituciones de la Administración Pública de su entidad federativa, la cantidad de personal que concluyó su relación laboral durante el año 2025, según causa de conclusión y sexo.</t>
  </si>
  <si>
    <t xml:space="preserve">Debe considerar los egresos de un cargo, empleo o comisión que hayan tenido lugar durante el año, independientemente de que las personas servidoras públicas que concluyeron su relación laboral hayan sido las mismas. </t>
  </si>
  <si>
    <t>En caso de que registre algún valor numérico mayor a cero en el apartado "Otra causa de conclusión", debe anotar el nombre de dicha(s) causa(s) de conclusión en el recuadro destinado para tal efecto que se encuentra al final de la tabla de respuesta.</t>
  </si>
  <si>
    <t>Personal que concluyó su relación laboral con las instituciones de la Administración Pública de la entidad federativa, según causa de conclusión y sexo</t>
  </si>
  <si>
    <t>Jubilación</t>
  </si>
  <si>
    <t>Renuncia</t>
  </si>
  <si>
    <t>No aprobar la evaluación de desempeño correspondiente</t>
  </si>
  <si>
    <t>Término del nombramiento y/ o conclusión del contrato</t>
  </si>
  <si>
    <t>OTRO CAUSA</t>
  </si>
  <si>
    <t>Separación del servicio derivado de alguna sanción administrativa y/ o disciplinaria</t>
  </si>
  <si>
    <t>Sentencia ejecutoria que implicó pena privativa de la libertad</t>
  </si>
  <si>
    <t>Fallecimiento</t>
  </si>
  <si>
    <r>
      <t xml:space="preserve">Otra causa de conclusión
</t>
    </r>
    <r>
      <rPr>
        <i/>
        <sz val="8"/>
        <color theme="1"/>
        <rFont val="Arial"/>
        <family val="2"/>
      </rPr>
      <t>(especifique)</t>
    </r>
  </si>
  <si>
    <r>
      <rPr>
        <sz val="9"/>
        <rFont val="Arial"/>
        <family val="2"/>
      </rPr>
      <t>Otra causa de conclusión:</t>
    </r>
    <r>
      <rPr>
        <sz val="8"/>
        <rFont val="Arial"/>
        <family val="2"/>
      </rPr>
      <t xml:space="preserve">
</t>
    </r>
    <r>
      <rPr>
        <i/>
        <sz val="8"/>
        <rFont val="Arial"/>
        <family val="2"/>
      </rPr>
      <t>(especifique)</t>
    </r>
  </si>
  <si>
    <t>causa,conclusion- Val. Especifique Claves</t>
  </si>
  <si>
    <t>jubilacion</t>
  </si>
  <si>
    <t>renuncia</t>
  </si>
  <si>
    <t>evaluacion,desempeño,correspondiente</t>
  </si>
  <si>
    <t>nombramiento,conclusion,contrato</t>
  </si>
  <si>
    <t>servicio,sancion,administrativa,disciplinaria</t>
  </si>
  <si>
    <t>ejecutoria,privativa,libertad</t>
  </si>
  <si>
    <t>fallecimiento</t>
  </si>
  <si>
    <t>I.2.3 Capacitación</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</si>
  <si>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</si>
  <si>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</si>
  <si>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</si>
  <si>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</si>
  <si>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1.17.-</t>
  </si>
  <si>
    <t>Indique si al cierre del año 2025 la Administración Pública de su entidad federativa contaba con alguna institución, unidad administrativa o área responsable de la capacitación del personal. En caso afirmativo, anote el nombre de la misma.</t>
  </si>
  <si>
    <t xml:space="preserve">Debe considerar la existencia de alguna institución, unidad administrativa o área responsable de los procesos de capacitación del personal, independientemente de la institución de adscripción del mismo. </t>
  </si>
  <si>
    <t>En caso de que no haya contado con alguna institución, unidad administrativa o área responsable de la capacitación del personal, se haya encontrado en proceso de integración, o no cuente con información para determinarlo, indíquelo en la columna correspondiente conforme al catálogo respectivo y deje el resto de la fila en blanco.</t>
  </si>
  <si>
    <t>El nombre de la institución, unidad administrativa o área responsable de la capacitación del personal debe registrarse en mayúsculas, sin comillas ni signos de acentuación, puntuación, paréntesis y abreviaturas.</t>
  </si>
  <si>
    <t>.</t>
  </si>
  <si>
    <r>
      <t xml:space="preserve">¿Contaba con alguna institución, unidad administrativa o área responsable de la capacitación del personal?
</t>
    </r>
    <r>
      <rPr>
        <i/>
        <sz val="8"/>
        <color theme="1"/>
        <rFont val="Arial"/>
        <family val="2"/>
      </rPr>
      <t>(1. Sí / 2. En proceso de integración / 3. No / 9. No identificado)</t>
    </r>
  </si>
  <si>
    <t>Nombre</t>
  </si>
  <si>
    <t>BLOQUEO COD_2,9</t>
  </si>
  <si>
    <t>1.18.-</t>
  </si>
  <si>
    <t>Indique si durante el año 2025 se impartieron acciones formativas al personal adscrito a las instituciones de la Administración Pública de su entidad federativa. En caso afirmativo, anote la cantidad de acciones formativas impartidas, según medio de presentación, así como la cantidad de personal capacitado, según sexo.</t>
  </si>
  <si>
    <t>En caso de que haya seleccionado el código "2", "3" o "9" en la columna "¿Contaba con alguna institución, unidad administrativa o área responsable de la capacitación del personal?" de la pregunta anterior, no puede registrar información en el presente reactivo.</t>
  </si>
  <si>
    <t>Debe considerar la información de las acciones formativas impartidas al personal adscrito por parte de la institución, unidad administrativa o área responsable de la capacitación del mismo.</t>
  </si>
  <si>
    <t>Únicamente debe considerar aquellas acciones formativas que hayan realizado o consideren realizar alguna evaluación para su acreditación, por lo que no debe considerar aquellas de carácter informativo o de naturaleza similar.</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</si>
  <si>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</si>
  <si>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2025 al personal, independientemente de que hayan concluido durante el referido año.</t>
  </si>
  <si>
    <t>En el apartado "Acciones formativas impartidas y concluidas, según medio de presentación" debe considerar las acciones formativas impartidas del 01 de enero al 31 de diciembre de 2025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</si>
  <si>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</si>
  <si>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adscrito a las instituciones de la Administración Pública de la entidad federativa capacitado, según sexo" debe considerar al personal que haya concluido determinada acción formativa impartida y concluida entre el 01 de enero y el 31 de diciembre de 2025, independientemente de que, por cuestiones de temporalidad, cuente con el certificado, constancia, calificación aprobatoria, o cualquier documento que lo acredite.</t>
  </si>
  <si>
    <t>En caso de que la cantidad reportada en la columna "Total" del apartado "Acciones formativas impartidas y concluidas, según medio de presentación" no sea un dato numérico mayor a cero, no puede registrar información en el apartado "Personal adscrito a las instituciones de la Administración Pública de la entidad federativa capacitado, según sexo".</t>
  </si>
  <si>
    <t xml:space="preserve">En caso de que alguna persona servidora pública haya concluido más de una acción formativa impartida y concluida entre el 01 de enero y el 31 de diciembre de 2025, debe ser considerada una sola vez en el registro de esta pregunta. </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</si>
  <si>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</si>
  <si>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</si>
  <si>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</si>
  <si>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Personal adscrito a las instituciones de la Administración Pública de la entidad federativa capacitado, según sexo</t>
  </si>
  <si>
    <t>inst 9</t>
  </si>
  <si>
    <t>COMP_ACCIONES</t>
  </si>
  <si>
    <t xml:space="preserve">Presencial </t>
  </si>
  <si>
    <t>En línea</t>
  </si>
  <si>
    <t>Síncrono</t>
  </si>
  <si>
    <t>BLOQUEO COD 2_9 P.1.19</t>
  </si>
  <si>
    <t>BLOQUEO COD 2_9</t>
  </si>
  <si>
    <t>BLOQUEO_ acciones concuidas</t>
  </si>
  <si>
    <t>PRESENCIAL</t>
  </si>
  <si>
    <t>EN LINEA</t>
  </si>
  <si>
    <t>SINCRONO</t>
  </si>
  <si>
    <t>PREG.PIVOTE ACCIONES</t>
  </si>
  <si>
    <t>I.3 Unidad estadística u homóloga</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</si>
  <si>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2025.</t>
    </r>
  </si>
  <si>
    <t>3.- Únicamente debe considerar la existencia de alguna institución, unidad administrativa o área, según sea el caso, que tenga como principal atribución el desarrollo de actividades para la generación y tratamiento de información estadística y geográfica, por lo que no debe considerar aquellas instituciones, unidades administrativas o áreas, según corresponda, encargadas de la planeación y/ o evaluación institucional que, entre sus atribuciones, desarrollen este tipo de actividades.</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</si>
  <si>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</si>
  <si>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</si>
  <si>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</si>
  <si>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1.19.-</t>
  </si>
  <si>
    <t>Señale la modalidad de la institución, unidad administrativa o área cuya principal atribución haya sido el desarrollo de actividades para la generación y tratamiento de información estadística y geográfica con la que contaba al cierre del año 2025 la Administración Pública de su entidad federativa.</t>
  </si>
  <si>
    <t>La categoría "Mixta" hace referencia a una modalidad en donde cada institución, o algunas de estas, contaba(n) con una unidad administrativa o área encargada del desarrollo de actividades para la generación y tratamiento de información estadística y geográfica, pero coexisten con alguna institución, unidad administrativa o área centralizada de la Administración Pública de la entidad federativa que brinda soporte, apoyo y/ o coordinación en el desarrollo de las mismas.</t>
  </si>
  <si>
    <t>Seleccione con una "X" un solo código.</t>
  </si>
  <si>
    <t>En caso de que seleccione el código "5" o "9", explique dicha situación en el recuadro que se encuentra en la parte inferior de las opciones de respuesta.</t>
  </si>
  <si>
    <t>1. La Administración Pública de la entidad federativa contaba solo con una institución, unidad administrativa o área encargada del desarrollo de actividades para la generación y tratamiento de información estadística y geográfica</t>
  </si>
  <si>
    <r>
      <t xml:space="preserve">2. Cada institución de la Administración Pública de la entidad federativa, o algunas de estas, contaba(n) con una unidad administrativa o área encargada del desarrollo de actividades para la generación y tratamiento de información estadística y geográfica </t>
    </r>
    <r>
      <rPr>
        <i/>
        <sz val="8"/>
        <rFont val="Arial"/>
        <family val="2"/>
      </rPr>
      <t>(pase a la pregunta 1.21)</t>
    </r>
  </si>
  <si>
    <t>1 COD</t>
  </si>
  <si>
    <t>COD 5,9</t>
  </si>
  <si>
    <t>3. Mixta</t>
  </si>
  <si>
    <r>
      <t xml:space="preserve">4. La Administración Pública de la entidad federativa no contaba con alguna institución, unidad administrativa o área encargada del desarrollo de actividades para la generación y tratamiento de información estadística y geográfica, pero se encontraba en proceso de integración </t>
    </r>
    <r>
      <rPr>
        <i/>
        <sz val="8"/>
        <rFont val="Arial"/>
        <family val="2"/>
      </rPr>
      <t>(concluya la subsección)</t>
    </r>
  </si>
  <si>
    <r>
      <t xml:space="preserve">5. La Administración Pública de la entidad federativa no contaba con alguna institución, unidad administrativa o área encargada del desarrollo de actividades para la generación y tratamiento de información estadística y geográfica </t>
    </r>
    <r>
      <rPr>
        <i/>
        <sz val="8"/>
        <rFont val="Arial"/>
        <family val="2"/>
      </rPr>
      <t>(concluya la subsección)</t>
    </r>
  </si>
  <si>
    <r>
      <t xml:space="preserve">9. No identificado </t>
    </r>
    <r>
      <rPr>
        <i/>
        <sz val="8"/>
        <rFont val="Arial"/>
        <family val="2"/>
      </rPr>
      <t>(concluya la subsección)</t>
    </r>
  </si>
  <si>
    <t>1.20.-</t>
  </si>
  <si>
    <t>Anote el año de creación y el nombre de la institución, unidad administrativa o área encargada del desarrollo de actividades para la generación y tratamiento de información estadística y geográfica. Asimismo, anote la cantidad de personal adscrito a la misma al cierre del año 2025, según sexo.</t>
  </si>
  <si>
    <t>El nombre de la institución, unidad administrativa o área encargada del desarrollo de actividades para la generación y tratamiento de información estadística y geográfica debe registrarse en mayúsculas, sin comillas ni signos de acentuación, puntuación, paréntesis y abreviaturas.</t>
  </si>
  <si>
    <t>La cantidad registrada en la columna "Total" debe ser igual o menor a la suma de las cantidades reportadas como respuesta en la columna "Total" de la pregunta 1.5, así como corresponder a su desagregación por sexo.</t>
  </si>
  <si>
    <r>
      <t xml:space="preserve">Año de creación de la institución, unidad administrativa o área encargada del desarrollo de actividades para la generación y tratamiento de información estadística y geográfica
</t>
    </r>
    <r>
      <rPr>
        <i/>
        <sz val="8"/>
        <rFont val="Arial"/>
        <family val="2"/>
      </rPr>
      <t>(aaaa)</t>
    </r>
  </si>
  <si>
    <t>Nombre de la institución, unidad administrativa o área encargada del desarrollo de actividades para la generación y tratamiento de información estadística y geográfica</t>
  </si>
  <si>
    <t>Personal adscrito a la institución, unidad administrativa o área encargada del desarrollo de actividades para la generación y tratamiento de información estadística y geográfica, según sexo</t>
  </si>
  <si>
    <t>P.1.21</t>
  </si>
  <si>
    <t>VAL_AÑO</t>
  </si>
  <si>
    <t>COMP_P.1.8</t>
  </si>
  <si>
    <t>BLOQUEO COD</t>
  </si>
  <si>
    <t>1.21.-</t>
  </si>
  <si>
    <t>Indique las instituciones de la Administración Pública de su entidad federativa que al cierre del año 2025 contaban con alguna unidad administrativa o área encargada del desarrollo de actividades para la generación y tratamiento de información estadística y geográfica. Por cada una de estas, anote el total de unidades administrativas o áreas encargadas del desarrollo de actividades para la generación y tratamiento de información estadística y geográfica con las que contaba.</t>
  </si>
  <si>
    <t>En caso de que no haya seleccionado el código "2" o "3" en la pregunta 1.19, no puede registrar información en el presente reactivo.</t>
  </si>
  <si>
    <t>El listado de instituciones que se despliega es el mismo que registró como respuesta en la pregunta 1.1.</t>
  </si>
  <si>
    <t>En caso de que determinada institución no haya contado con alguna unidad administrativa o área encargada del desarrollo de actividades para la generación y tratamiento de información estadística y geográfica, se haya encontrado en proceso de integración, o no cuente con información para determinarlo, indíquelo en la columna correspondiente conforme al catálogo respectivo y deje el resto de la fila en blanco.</t>
  </si>
  <si>
    <t>En el Complemento 1 debe anotar el año de creación, nombre y personal adscrito, según sexo, de las unidades administrativas o áreas encargadas del desarrollo de actividades para la generación y tratamiento de información estadística y geográfica con las que contaba determinada institución.</t>
  </si>
  <si>
    <t>Complemento 1</t>
  </si>
  <si>
    <r>
      <t xml:space="preserve">¿Contaba con alguna unidad administrativa o área encargada del desarrollo de actividades para la generación y tratamiento de información estadística y geográfica?
</t>
    </r>
    <r>
      <rPr>
        <i/>
        <sz val="8"/>
        <rFont val="Arial"/>
        <family val="2"/>
      </rPr>
      <t>(1. Sí / 2. En proceso de integración / 3. No / 9. No identificado)</t>
    </r>
  </si>
  <si>
    <t>Unidades administrativas o áreas encargadas del desarrollo de actividades para la generación y tratamiento de información estadística y geográfica</t>
  </si>
  <si>
    <t>BLOQUEO COD P.1.21</t>
  </si>
  <si>
    <t>BLOQUEO COD_2,3,9</t>
  </si>
  <si>
    <t>UNIDADES ADMINISTRATIVAS</t>
  </si>
  <si>
    <t>I.4 Recursos presupuestales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</si>
  <si>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t>
    </r>
  </si>
  <si>
    <t>3.- El listado de instituciones que se despliega es el mismo que registró como respuesta en la pregunta 1.1.</t>
  </si>
  <si>
    <t>4.- En el numeral 0 debe considerar la información relacionada con aquellas instituciones que hayan existido durante el año, pero que, al cierre del mismo, ya no hayan formado parte de la estructura orgánica de la Administración Pública de la entidad federativa; razón por la cual no fueron consideradas en el listado de la pregunta 1.1.</t>
  </si>
  <si>
    <t>5.- Las cifras deben anotarse en pesos mexicanos (no debe agregar la frase “miles o millones de pesos”).</t>
  </si>
  <si>
    <t>6.- No debe considerar decimales en las cifras registradas, por lo que debe redondearlas a su valor entero más cercano.</t>
  </si>
  <si>
    <t>7.- La información que registre como respuesta en la presente subsección debe corresponder con la que se solicite en las secciones III, V, VII, VIII y XI de este módulo, bajo los criterios que en estas se definan.</t>
  </si>
  <si>
    <t>8.-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</si>
  <si>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9.-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</si>
  <si>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10.- No deje celdas en blanco, salvo en los casos en que la instrucción así lo solicite.</t>
  </si>
  <si>
    <t>I.4.1 Ejercicio presupuestal</t>
  </si>
  <si>
    <r>
      <t xml:space="preserve">1.- </t>
    </r>
    <r>
      <rPr>
        <b/>
        <i/>
        <sz val="8"/>
        <rFont val="Arial"/>
        <family val="2"/>
      </rPr>
      <t>Proyecto de presupuesto.</t>
    </r>
    <r>
      <rPr>
        <i/>
        <sz val="8"/>
        <rFont val="Arial"/>
        <family val="2"/>
      </rPr>
      <t xml:space="preserve"> 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r>
  </si>
  <si>
    <r>
      <t xml:space="preserve">2.- </t>
    </r>
    <r>
      <rPr>
        <b/>
        <i/>
        <sz val="8"/>
        <rFont val="Arial"/>
        <family val="2"/>
      </rPr>
      <t>Presupuesto aprobado.</t>
    </r>
    <r>
      <rPr>
        <i/>
        <sz val="8"/>
        <rFont val="Arial"/>
        <family val="2"/>
      </rPr>
      <t xml:space="preserve"> Se refiere al monto total de las erogaciones aprobadas durante un ejercicio fiscal.</t>
    </r>
  </si>
  <si>
    <r>
      <t xml:space="preserve">3.-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</si>
  <si>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1.22.-</t>
  </si>
  <si>
    <t>Anote, por cada una de las instituciones de la Administración Pública de su entidad federativa, el proyecto de presupuesto, así como el presupuesto aprobado y ejercido durante el año 2025.</t>
  </si>
  <si>
    <t>Para cada institución, en caso de que el presupuesto ejercido sea mayor al presupuesto aprobado, justifíquelo en el recuadro que se encuentra al final de la tabla de respuesta.</t>
  </si>
  <si>
    <t>MENSAJE ALERTA inst 1</t>
  </si>
  <si>
    <t>Proyecto de presupuesto</t>
  </si>
  <si>
    <t>Presupuesto aprobado</t>
  </si>
  <si>
    <t>Presupuesto ejercido</t>
  </si>
  <si>
    <t>COMP_PRESUPUESTO</t>
  </si>
  <si>
    <t>NUMERAL 0</t>
  </si>
  <si>
    <t>1.23.-</t>
  </si>
  <si>
    <t>De acuerdo con el total de presupuesto ejercido que reportó como respuesta en la pregunta anterior, anote, por cada una de las instituciones de la Administración Pública de su entidad federativa, la cantidad del mismo especificando el capítulo del Clasificador por Objeto del Gasto.</t>
  </si>
  <si>
    <t>Para cada institución, la suma de las cantidades registradas debe ser igual a la cantidad reportada como respuesta en la columna "Presupuesto ejercido" de la pregunta anterior.</t>
  </si>
  <si>
    <t>Presupuesto ejercido, según capítulo del Clasificador por Objeto del Gasto</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</si>
  <si>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</si>
  <si>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</si>
  <si>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</si>
  <si>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</si>
  <si>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</si>
  <si>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Capítulo 6000.
Inversión pública</t>
  </si>
  <si>
    <t>Capítulo 7000.
Inversiones financieras y otras provisiones</t>
  </si>
  <si>
    <t>Capítulo 8000. 
Participaciones y aportaciones</t>
  </si>
  <si>
    <t>Capítulo 9000. 
Deuda pública</t>
  </si>
  <si>
    <t>COMP_PRESUPUESTO EJERCIDO P.1.24</t>
  </si>
  <si>
    <t>I.4.2 Racionalidad y austeridad presupuestal</t>
  </si>
  <si>
    <r>
      <rPr>
        <i/>
        <sz val="8"/>
        <rFont val="Arial"/>
        <family val="2"/>
      </rPr>
      <t xml:space="preserve">1.- </t>
    </r>
    <r>
      <rPr>
        <b/>
        <i/>
        <sz val="8"/>
        <rFont val="Arial"/>
        <family val="2"/>
      </rPr>
      <t>Medidas para el uso eficiente, transparente y eficaz de los recursos públicos y/ o acciones de disciplina presupuestaria para el ejercicio del gasto público.</t>
    </r>
    <r>
      <rPr>
        <i/>
        <sz val="8"/>
        <rFont val="Arial"/>
        <family val="2"/>
      </rPr>
      <t xml:space="preserve"> Se refiere a aquellos mecanismos para registrar ordenadamente las acciones que se llevarán a cabo con el principal objetivo de racionalizar el gasto destinado a las actividades administrativas y de apoyo, las cuales normalmente cuentan con un mecanismo de seguimiento y monitoreo periódico y continuo durante un ejercicio presupuestal para evaluar los resultados de su implementación.</t>
    </r>
  </si>
  <si>
    <t>1.24.-</t>
  </si>
  <si>
    <t>Indique las instituciones de la Administración Pública de su entidad federativa que durante el año 2025 implementaron medidas para el uso eficiente, transparente y eficaz de los recursos públicos y/ o acciones de disciplina presupuestaria para el ejercicio del gasto público. Por cada una de estas, anote la cantidad ahorrada durante el referido año derivado de la aplicación de dichas medidas y/ o acciones, según capítulo del Clasificador por Objeto del Gasto.</t>
  </si>
  <si>
    <t>En caso de que determinada institución no haya implementado medidas para el uso eficiente, transparente y eficaz de los recursos públicos y/ o acciones de disciplina presupuestaria para el ejercicio del gasto público, o no cuente con información para determinarlo, indíquelo en la columna correspondiente conforme al catálogo respectivo y deje el resto de la fila en blanco.</t>
  </si>
  <si>
    <r>
      <t xml:space="preserve">¿Implementó medidas para el uso eficiente, transparente y eficaz de los recursos públicos y/ o acciones de disciplina presupuestaria para el ejercicio del gasto público?
</t>
    </r>
    <r>
      <rPr>
        <i/>
        <sz val="8"/>
        <color theme="1"/>
        <rFont val="Arial"/>
        <family val="2"/>
      </rPr>
      <t>(1. Sí / 2. No / 9. No identificado)</t>
    </r>
  </si>
  <si>
    <t>Cantidad ahorrada, según capítulo del Clasificador por Objeto del Gasto</t>
  </si>
  <si>
    <t>I.5 Informes, fuentes de información y registros</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</si>
  <si>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</si>
  <si>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</si>
  <si>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</si>
  <si>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5.- No deje celdas en blanco, salvo en los casos en que la instrucción así lo solicite. </t>
  </si>
  <si>
    <t>Glosario de la subsección:</t>
  </si>
  <si>
    <r>
      <t xml:space="preserve">1.- </t>
    </r>
    <r>
      <rPr>
        <b/>
        <i/>
        <sz val="8"/>
        <color theme="1"/>
        <rFont val="Arial"/>
        <family val="2"/>
      </rPr>
      <t xml:space="preserve">Plan Estatal de Desarrollo u homólogo. </t>
    </r>
    <r>
      <rPr>
        <i/>
        <sz val="8"/>
        <color theme="1"/>
        <rFont val="Arial"/>
        <family val="2"/>
      </rPr>
      <t>Se refiere al documento que establece las directrices de la acción pública de los gobiernos de las entidades federativas en el corto, mediano y largo plazo; estableciendo objetivos, estrategias y metas, así como las acciones que serán emprendidas por las instituciones gubernamentales dentro del periodo constitucional establecido.</t>
    </r>
  </si>
  <si>
    <t>1.25.-</t>
  </si>
  <si>
    <t>Indique las instituciones de la Administración Pública de su entidad federativa que actualmente cuentan con algún informe de actividades o labores. Por cada una de estas, especifique el lugar donde se encuentra disponible o, en su defecto, la no disponibilidad del mismo.</t>
  </si>
  <si>
    <r>
      <t xml:space="preserve">Únicamente debe considerar la información relacionada con algún informe de actividades o labores desempeñadas </t>
    </r>
    <r>
      <rPr>
        <i/>
        <u/>
        <sz val="8"/>
        <rFont val="Arial"/>
        <family val="2"/>
      </rPr>
      <t>exclusivamente</t>
    </r>
    <r>
      <rPr>
        <i/>
        <sz val="8"/>
        <rFont val="Arial"/>
        <family val="2"/>
      </rPr>
      <t xml:space="preserve"> por la institución de referencia, por lo que no debe considerar la información asociada al informe de actividades o labores del(a) Gobernador(a) o Jefe(a) de Gobierno.</t>
    </r>
  </si>
  <si>
    <t>Debe considerar la existencia y publicidad de algún informe sobre las actividades desempeñadas por la institución de referencia, independientemente de la periodicidad (anual, semestral, trimestral, etc.) en la que se realice y/ o publique.</t>
  </si>
  <si>
    <t>En caso de que determinada institución no cuente con algún informe de actividades o labores, se encuentre en proceso de integración, o no cuente con información para determinarlo, indíquelo en la columna correspondiente conforme al catálogo respectivo y deje el resto de la fila en blanco.</t>
  </si>
  <si>
    <t>En caso de que determinada institución cuente con más de un informe de actividades o labores, en la columna "Sitio donde se encuentra disponible (URL)" anote el URL donde se encuentre disponible el más reciente.</t>
  </si>
  <si>
    <t>En caso de que determinada institución cuente con algún informe de actividades o labores, pero este no se encuentre disponible en línea, en la columna "Sitio donde se encuentra disponible (URL)" anote "NA" (No aplica).</t>
  </si>
  <si>
    <r>
      <t xml:space="preserve">¿Cuenta con algún informe de actividades o labores?
</t>
    </r>
    <r>
      <rPr>
        <i/>
        <sz val="8"/>
        <color theme="1"/>
        <rFont val="Arial"/>
        <family val="2"/>
      </rPr>
      <t>(1. Sí / 2. En proceso de integración / 3. No / 9. No identificado)</t>
    </r>
  </si>
  <si>
    <t>Sitio donde se encuentra disponible (URL)</t>
  </si>
  <si>
    <t>1.26.-</t>
  </si>
  <si>
    <t>Indique si actualmente la Administración Pública de su entidad federativa cuenta con algún Plan Estatal de Desarrollo u homólogo. En caso afirmativo, especifique el lugar donde se encuentra disponible o, en su defecto, la no disponibilidad del mismo.</t>
  </si>
  <si>
    <t>En caso de que no cuente con algún Plan Estatal de Desarrollo u homólogo, se encuentre en proceso de integración, o no cuente con información para determinarlo, indíquelo en la columna correspondiente conforme al catálogo respectivo y deje el resto de la fila en blanco.</t>
  </si>
  <si>
    <t>En caso de que cuente con algún Plan Estatal de Desarrollo u homólogo, pero este no se encuentre disponible en línea, en la columna "Sitio donde se encuentra disponible (URL)" anote "NA" (No aplica).</t>
  </si>
  <si>
    <t>En caso de que seleccione el código "3" o "9" en la columna "¿Cuenta con algún Plan Estatal de Desarrollo u homólogo?", explique dicha situación en el recuadro que se encuentra en la parte inferior de la tabla de respuesta.</t>
  </si>
  <si>
    <r>
      <t xml:space="preserve">¿Cuenta con algún Plan Estatal de Desarrollo u homólogo?
</t>
    </r>
    <r>
      <rPr>
        <i/>
        <sz val="8"/>
        <color theme="1"/>
        <rFont val="Arial"/>
        <family val="2"/>
      </rPr>
      <t>(1. Sí / 2. En proceso de integración / 3. No / 9. No identificado)</t>
    </r>
  </si>
  <si>
    <t>COD 3 o 9</t>
  </si>
  <si>
    <t>I.6 Evaluación de programas presupuestarios y/ o políticas públicas</t>
  </si>
  <si>
    <r>
      <t xml:space="preserve">1.- Periodo de referencia de los datos:
</t>
    </r>
    <r>
      <rPr>
        <b/>
        <i/>
        <sz val="8"/>
        <color theme="1"/>
        <rFont val="Arial"/>
        <family val="2"/>
      </rPr>
      <t xml:space="preserve">Durante el año: </t>
    </r>
    <r>
      <rPr>
        <i/>
        <sz val="8"/>
        <color theme="1"/>
        <rFont val="Arial"/>
        <family val="2"/>
      </rPr>
      <t>la información se refiere a lo existente del 01 de enero al 31 de diciembre de 2025.</t>
    </r>
  </si>
  <si>
    <t>3.- Debe considerar la información relacionada con las evaluaciones realizadas y concluidas durante el año a los programas presupuestarios y/ o políticas públicas de la Administración Pública de su entidad federativa, independientemente de que dichas evaluaciones correspondan al Plan o Programa Anual de Evaluación del referido ejercicio o de ejercicios anteriores.</t>
  </si>
  <si>
    <t>4.- En caso de que seleccione el código "2" o "9" en la columna "¿Le fue realizada alguna evaluación a los programas presupuestarios y/ o políticas públicas de la Administración Pública de la entidad federativa?" de la pregunta 1.27, concluya la subsección.</t>
  </si>
  <si>
    <t xml:space="preserve">7.- No deje celdas en blanco, salvo en los casos en que la instrucción así lo solicite. </t>
  </si>
  <si>
    <r>
      <t xml:space="preserve">1.- </t>
    </r>
    <r>
      <rPr>
        <b/>
        <i/>
        <sz val="8"/>
        <color theme="1"/>
        <rFont val="Arial"/>
        <family val="2"/>
      </rPr>
      <t xml:space="preserve">Aspectos Susceptibles de Mejora. </t>
    </r>
    <r>
      <rPr>
        <i/>
        <sz val="8"/>
        <color theme="1"/>
        <rFont val="Arial"/>
        <family val="2"/>
      </rPr>
      <t>Se refiere a los hallazgos, debilidades, oportunidades y amenazas identificadas a partir de las evaluaciones realizadas, mismos que pueden ser atendidos para la mejora de los programas presupuestarios y/ o políticas públicas.</t>
    </r>
  </si>
  <si>
    <r>
      <t xml:space="preserve">2.- </t>
    </r>
    <r>
      <rPr>
        <b/>
        <i/>
        <sz val="8"/>
        <color theme="1"/>
        <rFont val="Arial"/>
        <family val="2"/>
      </rPr>
      <t xml:space="preserve">Documento o convenio. </t>
    </r>
    <r>
      <rPr>
        <i/>
        <sz val="8"/>
        <color theme="1"/>
        <rFont val="Arial"/>
        <family val="2"/>
      </rPr>
      <t>Se refiere al instrumento mediante el cual se definen los compromisos asumidos por las instituciones, unidades administrativas o áreas responsables; las principales actividades a desarrollar; así como los plazos de ejecución para el seguimiento, implementación y solución de los Aspectos Susceptibles de Mejora.</t>
    </r>
  </si>
  <si>
    <r>
      <t xml:space="preserve">3.- </t>
    </r>
    <r>
      <rPr>
        <b/>
        <i/>
        <sz val="8"/>
        <color theme="1"/>
        <rFont val="Arial"/>
        <family val="2"/>
      </rPr>
      <t xml:space="preserve">Evaluación de programas presupuestarios y/ o políticas públicas. </t>
    </r>
    <r>
      <rPr>
        <i/>
        <sz val="8"/>
        <color theme="1"/>
        <rFont val="Arial"/>
        <family val="2"/>
      </rPr>
      <t>Se refiere al análisis sistemático y objetivo de los programas presupuestarios y/ o políticas públicas que tiene como finalidad determinar la pertinencia y el logro de sus objetivos y metas, así como su eficiencia, eficacia, calidad, resultados, impacto y sostenibilidad, en función del tipo de evaluación realizada. Para efectos del presente censo, se consideran los siguientes tipos:</t>
    </r>
  </si>
  <si>
    <r>
      <rPr>
        <b/>
        <i/>
        <sz val="8"/>
        <color theme="1"/>
        <rFont val="Arial"/>
        <family val="2"/>
      </rPr>
      <t xml:space="preserve">Evaluación en materia de diseño. </t>
    </r>
    <r>
      <rPr>
        <i/>
        <sz val="8"/>
        <color theme="1"/>
        <rFont val="Arial"/>
        <family val="2"/>
      </rPr>
      <t>Se refiere al tipo de evaluación que analiza sistemáticamente el diseño de un programa presupuestario y/ o política pública a efecto de generar información que permita mejorar la lógica interna de los mismos para el mejor cumplimiento de sus metas y objetivos.</t>
    </r>
  </si>
  <si>
    <r>
      <rPr>
        <b/>
        <i/>
        <sz val="8"/>
        <color theme="1"/>
        <rFont val="Arial"/>
        <family val="2"/>
      </rPr>
      <t xml:space="preserve">Evaluación de consistencia y resultados. </t>
    </r>
    <r>
      <rPr>
        <i/>
        <sz val="8"/>
        <color theme="1"/>
        <rFont val="Arial"/>
        <family val="2"/>
      </rPr>
      <t>Se refiere al tipo de evaluación que analiza sistemáticamente el diseño, operación y medición de los resultados generales de un programa presupuestario y/ o política pública, identificando áreas de mejora en cualquiera de los elementos referidos.</t>
    </r>
  </si>
  <si>
    <r>
      <rPr>
        <b/>
        <i/>
        <sz val="8"/>
        <color theme="1"/>
        <rFont val="Arial"/>
        <family val="2"/>
      </rPr>
      <t xml:space="preserve">Evaluación de procesos. </t>
    </r>
    <r>
      <rPr>
        <i/>
        <sz val="8"/>
        <color theme="1"/>
        <rFont val="Arial"/>
        <family val="2"/>
      </rPr>
      <t>Se refiere al tipo de evaluación que analiza sistemáticamente si un programa presupuestario y/ o política pública desarrolla sus procesos operativos de manera eficaz y eficiente, contribuyendo al mejoramiento de la gestión de los mismos.</t>
    </r>
  </si>
  <si>
    <r>
      <rPr>
        <b/>
        <i/>
        <sz val="8"/>
        <color theme="1"/>
        <rFont val="Arial"/>
        <family val="2"/>
      </rPr>
      <t xml:space="preserve">Evaluación de impacto. </t>
    </r>
    <r>
      <rPr>
        <i/>
        <sz val="8"/>
        <color theme="1"/>
        <rFont val="Arial"/>
        <family val="2"/>
      </rPr>
      <t>Se refiere al tipo de evaluación que identifica el cambio en los indicadores a nivel de resultados que se encuentra directamente relacionado con la implementación de un programa presupuestario y/ o política pública.</t>
    </r>
  </si>
  <si>
    <r>
      <rPr>
        <b/>
        <i/>
        <sz val="8"/>
        <color theme="1"/>
        <rFont val="Arial"/>
        <family val="2"/>
      </rPr>
      <t xml:space="preserve">Evaluación de indicadores. </t>
    </r>
    <r>
      <rPr>
        <i/>
        <sz val="8"/>
        <color theme="1"/>
        <rFont val="Arial"/>
        <family val="2"/>
      </rPr>
      <t>Se refiere al análisis mediante trabajo de campo respecto de la pertinencia y alcance de los indicadores de un programa presupuestario y/ o política pública para el logro de resultados.</t>
    </r>
  </si>
  <si>
    <r>
      <rPr>
        <b/>
        <i/>
        <sz val="8"/>
        <color theme="1"/>
        <rFont val="Arial"/>
        <family val="2"/>
      </rPr>
      <t xml:space="preserve">Evaluación específica. </t>
    </r>
    <r>
      <rPr>
        <i/>
        <sz val="8"/>
        <color theme="1"/>
        <rFont val="Arial"/>
        <family val="2"/>
      </rPr>
      <t>Se refiere al análisis realizado mediante trabajo de gabinete o de campo, diseñado específicamente para un determinado proceso de evaluación.</t>
    </r>
  </si>
  <si>
    <r>
      <rPr>
        <b/>
        <i/>
        <sz val="8"/>
        <color theme="1"/>
        <rFont val="Arial"/>
        <family val="2"/>
      </rPr>
      <t xml:space="preserve">Evaluación específica de desempeño. </t>
    </r>
    <r>
      <rPr>
        <i/>
        <sz val="8"/>
        <color theme="1"/>
        <rFont val="Arial"/>
        <family val="2"/>
      </rPr>
      <t>Se refiere al tipo de evaluación que identifica el avance en el cumplimento de los objetivos y metas establecidas en un programa presupuestario y/ o política pública. Lo anterior, a través del análisis de los indicadores de resultados, de servicios y de gestión, que deriva en recomendaciones para la mejora continua de los mismos.</t>
    </r>
  </si>
  <si>
    <r>
      <rPr>
        <b/>
        <i/>
        <sz val="8"/>
        <color theme="1"/>
        <rFont val="Arial"/>
        <family val="2"/>
      </rPr>
      <t xml:space="preserve">Evaluación complementaria. </t>
    </r>
    <r>
      <rPr>
        <i/>
        <sz val="8"/>
        <color theme="1"/>
        <rFont val="Arial"/>
        <family val="2"/>
      </rPr>
      <t>Se refiere al tipo de evaluación cuya aplicación es opcional y tenga por objeto mejorar el desempeño y gestión de un programa presupuestario y/ o política pública, así como obtener evidencias adicionales.</t>
    </r>
  </si>
  <si>
    <r>
      <rPr>
        <b/>
        <i/>
        <sz val="8"/>
        <color theme="1"/>
        <rFont val="Arial"/>
        <family val="2"/>
      </rPr>
      <t xml:space="preserve">Evaluación estratégica. </t>
    </r>
    <r>
      <rPr>
        <i/>
        <sz val="8"/>
        <color theme="1"/>
        <rFont val="Arial"/>
        <family val="2"/>
      </rPr>
      <t>Se refiere al tipo de evaluación que se aplica a un programa presupuestario y/ o política pública, o a un conjunto de los mismos, en torno a las estrategias, políticas e instituciones.</t>
    </r>
  </si>
  <si>
    <r>
      <rPr>
        <b/>
        <i/>
        <sz val="8"/>
        <color theme="1"/>
        <rFont val="Arial"/>
        <family val="2"/>
      </rPr>
      <t xml:space="preserve">Fichas de monitoreo y evaluación. </t>
    </r>
    <r>
      <rPr>
        <i/>
        <sz val="8"/>
        <color theme="1"/>
        <rFont val="Arial"/>
        <family val="2"/>
      </rPr>
      <t>Se refiere al instrumento de evaluación cuyo objetivo es contar con información estructurada, sintética y homogénea sobre el avance de los programas presupuestarios y/ o políticas públicas, coadyuvando a la toma de decisiones y a la mejora continua de estos.</t>
    </r>
  </si>
  <si>
    <r>
      <t xml:space="preserve">4.- </t>
    </r>
    <r>
      <rPr>
        <b/>
        <i/>
        <sz val="8"/>
        <color theme="1"/>
        <rFont val="Arial"/>
        <family val="2"/>
      </rPr>
      <t xml:space="preserve">Políticas públicas. </t>
    </r>
    <r>
      <rPr>
        <i/>
        <sz val="8"/>
        <color theme="1"/>
        <rFont val="Arial"/>
        <family val="2"/>
      </rPr>
      <t>Se refiere, en términos del presente censo, a las intervenciones del gobierno sobre un tema de interés público que articulan, de manera concertada y coordinada, estrategias, acciones o un conjunto de programas presupuestarios de las dependencias y entidades de la Administración Pública.</t>
    </r>
  </si>
  <si>
    <r>
      <t xml:space="preserve">5.- </t>
    </r>
    <r>
      <rPr>
        <b/>
        <i/>
        <sz val="8"/>
        <color theme="1"/>
        <rFont val="Arial"/>
        <family val="2"/>
      </rPr>
      <t xml:space="preserve">Programa presupuestario. </t>
    </r>
    <r>
      <rPr>
        <i/>
        <sz val="8"/>
        <color theme="1"/>
        <rFont val="Arial"/>
        <family val="2"/>
      </rPr>
      <t>Se refiere a la categoría programática que permite organizar, en forma representativa y homogénea, las actividades sistematizadas, integradas y articuladas que proveen bienes y servicios tendientes a lograr un resultado específico en una población objetivo.</t>
    </r>
  </si>
  <si>
    <t>1.27.-</t>
  </si>
  <si>
    <t>Indique si durante el año 2025 le fue realizada alguna evaluación a los programas presupuestarios y/ o políticas públicas de la Administración Pública de la entidad federativa. En caso afirmativo, anote el total de programas presupuestarios y/ o políticas públicas evaluadas.</t>
  </si>
  <si>
    <t>En caso de que no le haya sido realizada alguna evaluación a los programas presupuestarios y/ o políticas públicas de la Administración Pública de la entidad federativa, o no cuente con información para determinarlo, indíquelo en la columna correspondiente conforme al catálogo respectivo y deje el resto de la fila en blanco.</t>
  </si>
  <si>
    <t>PREG.PIVOTE PROGRAMAS</t>
  </si>
  <si>
    <r>
      <t xml:space="preserve">¿Le fue realizada alguna evaluación a los programas presupuestarios y/ o políticas públicas de la Administración Pública de la entidad federativa?
</t>
    </r>
    <r>
      <rPr>
        <i/>
        <sz val="8"/>
        <rFont val="Arial"/>
        <family val="2"/>
      </rPr>
      <t>(1. Sí / 2. No / 9. No identificado)</t>
    </r>
  </si>
  <si>
    <t>Programas presupuestarios y/ o políticas públicas evaluadas</t>
  </si>
  <si>
    <t>BLOQUEO COD 2,9</t>
  </si>
  <si>
    <t>1.28.-</t>
  </si>
  <si>
    <t>Anote el nombre de cada uno de los programas presupuestarios y/ o políticas públicas de la Administración Pública de la entidad federativa evaluadas durante el año 2025. Por cada uno de estos, anote el total de evaluaciones que le fueron realizadas.</t>
  </si>
  <si>
    <t>El nombre de los programas presupuestarios y/ o políticas públicas evaluadas debe registrarse en mayúsculas, sin comillas ni signos de acentuación, puntuación, paréntesis y abreviaturas.</t>
  </si>
  <si>
    <t xml:space="preserve">La cantidad de programas presupuestarios y/ o políticas públicas evaluadas que registre debe ser igual a la cantidad reportada como respuesta en la columna "Programas presupuestarios y/ o políticas públicas evaluadas" de la pregunta anterior. </t>
  </si>
  <si>
    <t>En el Complemento 2 debe señalar las instituciones relacionadas con determinado programa presupuestario y/ o política pública evaluada.</t>
  </si>
  <si>
    <t>En el Complemento 3 debe señalar el tipo de evaluación, el nombre de la instancia evaluadora, la condición de haber celebrado alguna contratación pública para su realización y, ser el caso, el procedimiento de contratación celebrado y el monto asociado a las evaluaciones realizadas a determinado programa presupuestario y/ o política pública.</t>
  </si>
  <si>
    <t>Complemento 2</t>
  </si>
  <si>
    <t>Complemento 3</t>
  </si>
  <si>
    <t xml:space="preserve">inst  4 gral I.6 </t>
  </si>
  <si>
    <t>Nombre de los programas presupuestarios y/ o políticas públicas evaluadas</t>
  </si>
  <si>
    <t>Evaluaciones realizadas a los programas presupuestarios y/ o políticas públicas</t>
  </si>
  <si>
    <t>TOTAL PROGRAMA PRESUPUESTARIOS</t>
  </si>
  <si>
    <t>121.</t>
  </si>
  <si>
    <t>121</t>
  </si>
  <si>
    <t>122.</t>
  </si>
  <si>
    <t>122</t>
  </si>
  <si>
    <t>123.</t>
  </si>
  <si>
    <t>123</t>
  </si>
  <si>
    <t>124.</t>
  </si>
  <si>
    <t>124</t>
  </si>
  <si>
    <t>125.</t>
  </si>
  <si>
    <t>125</t>
  </si>
  <si>
    <t>126.</t>
  </si>
  <si>
    <t>126</t>
  </si>
  <si>
    <t>127.</t>
  </si>
  <si>
    <t>127</t>
  </si>
  <si>
    <t>128.</t>
  </si>
  <si>
    <t>128</t>
  </si>
  <si>
    <t>129.</t>
  </si>
  <si>
    <t>129</t>
  </si>
  <si>
    <t>130.</t>
  </si>
  <si>
    <t>130</t>
  </si>
  <si>
    <t>131.</t>
  </si>
  <si>
    <t>131</t>
  </si>
  <si>
    <t>132.</t>
  </si>
  <si>
    <t>132</t>
  </si>
  <si>
    <t>133.</t>
  </si>
  <si>
    <t>133</t>
  </si>
  <si>
    <t>134.</t>
  </si>
  <si>
    <t>134</t>
  </si>
  <si>
    <t>135.</t>
  </si>
  <si>
    <t>135</t>
  </si>
  <si>
    <t>136.</t>
  </si>
  <si>
    <t>136</t>
  </si>
  <si>
    <t>137.</t>
  </si>
  <si>
    <t>137</t>
  </si>
  <si>
    <t>138.</t>
  </si>
  <si>
    <t>138</t>
  </si>
  <si>
    <t>139.</t>
  </si>
  <si>
    <t>139</t>
  </si>
  <si>
    <t>140.</t>
  </si>
  <si>
    <t>140</t>
  </si>
  <si>
    <t>141.</t>
  </si>
  <si>
    <t>141</t>
  </si>
  <si>
    <t>142.</t>
  </si>
  <si>
    <t>142</t>
  </si>
  <si>
    <t>143.</t>
  </si>
  <si>
    <t>143</t>
  </si>
  <si>
    <t>144.</t>
  </si>
  <si>
    <t>144</t>
  </si>
  <si>
    <t>145.</t>
  </si>
  <si>
    <t>145</t>
  </si>
  <si>
    <t>146.</t>
  </si>
  <si>
    <t>146</t>
  </si>
  <si>
    <t>147.</t>
  </si>
  <si>
    <t>147</t>
  </si>
  <si>
    <t>148.</t>
  </si>
  <si>
    <t>148</t>
  </si>
  <si>
    <t>149.</t>
  </si>
  <si>
    <t>149</t>
  </si>
  <si>
    <t>150.</t>
  </si>
  <si>
    <t>150</t>
  </si>
  <si>
    <t>1.29.-</t>
  </si>
  <si>
    <t>Indique los programas presupuestarios y/ o políticas públicas evaluadas durante el año 2025 a las que le fueron identificados Aspectos Susceptibles de Mejora derivado de la(s) evaluación(es) realizada(s). Por cada uno de estos, anote el total de Aspectos Susceptibles de Mejora acordados en el documento o convenio correspondiente.</t>
  </si>
  <si>
    <t>El listado de programas presupuestarios y/ o políticas públicas evaluadas que se despliega es el mismo que registró como respuesta en la pregunta anterior.</t>
  </si>
  <si>
    <t>En caso de que a determinado programa presupuestario y/ o política pública evaluada no le hayan sido identificados Aspectos Susceptibles de Mejora derivado de la(s) evaluación(es) realizada(s), o no cuente con información para determinarlo, indíquelo en la columna correspondiente conforme al catálogo respectivo y deje el resto de la fila en blanco.</t>
  </si>
  <si>
    <r>
      <t>¿Le fueron identificados Aspectos Susceptibles de Mejora derivado de la(s) evaluación(es) realizada(s)?</t>
    </r>
    <r>
      <rPr>
        <i/>
        <sz val="8"/>
        <color rgb="FF000000"/>
        <rFont val="Arial"/>
        <family val="2"/>
      </rPr>
      <t xml:space="preserve"> 
(1. Sí / 2. No / 9. No identificado)</t>
    </r>
  </si>
  <si>
    <t>Aspectos Susceptibles de Mejora acordados en el documento o convenio correspondiente</t>
  </si>
  <si>
    <t>PREG.PIVOTE ASPECTOS</t>
  </si>
  <si>
    <t>I.7 Profesionalización del personal</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</si>
  <si>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2025.</t>
    </r>
  </si>
  <si>
    <t>5.- No deje celdas en blanco, salvo en los casos en que la instrucción así lo solicite.</t>
  </si>
  <si>
    <t xml:space="preserve">I.7.1 Servicio Profesional de Carrera u homólogo </t>
  </si>
  <si>
    <t>1.- Debe considerar la información relacionada con los servicios profesionales de carrera u homólogos de los que forme parte el personal adscrito a las instituciones de la Administración Pública de la entidad federativa, independientemente de que su operación haya sido responsabilidad de otro ámbito de gobierno.</t>
  </si>
  <si>
    <r>
      <t xml:space="preserve">2.- Únicamente debe considerar los servicios profesionales de carrera u homólogos </t>
    </r>
    <r>
      <rPr>
        <i/>
        <u/>
        <sz val="8"/>
        <rFont val="Arial"/>
        <family val="2"/>
      </rPr>
      <t>en operación</t>
    </r>
    <r>
      <rPr>
        <i/>
        <sz val="8"/>
        <rFont val="Arial"/>
        <family val="2"/>
      </rPr>
      <t xml:space="preserve"> de los que forme parte el personal adscrito a las instituciones de la Administración Pública de la entidad federativa, por lo que no debe considerar aquellos que se encuentren fuera de operación o inactivos; independientemente de que exista alguna disposición normativa que los sustente.</t>
    </r>
  </si>
  <si>
    <t>3.- En caso de que seleccione el código "2" o "9" en la columna "¿El personal adscrito a las instituciones de la Administración Pública de la entidad federativa se encontraba incorporado a algún Servicio Profesional de Carrera u homólogo?" de la pregunta 1.30, pase a la pregunta 1.35.</t>
  </si>
  <si>
    <t>4.- Salvo aquellas preguntas que no requieran información por Servicio Profesional de Carrera u homólogo, el listado de servicios profesionales de carrera u homólogos que se despliega es el mismo que registre como respuesta en la pregunta 1.31.</t>
  </si>
  <si>
    <r>
      <t>1.-</t>
    </r>
    <r>
      <rPr>
        <b/>
        <i/>
        <sz val="8"/>
        <rFont val="Arial"/>
        <family val="2"/>
      </rPr>
      <t xml:space="preserve"> Capacitación.</t>
    </r>
    <r>
      <rPr>
        <i/>
        <sz val="8"/>
        <rFont val="Arial"/>
        <family val="2"/>
      </rPr>
      <t xml:space="preserve"> Se refiere al proceso por el cual las personas servidoras públicas de carrera son inducidas, preparadas y actualizadas para el eficiente desempeño de las funciones inherentes a su cargo público de carrera, para su desarrollo profesional y, cuando corresponda, para contribuir a la certificación de competencias y/ o capacidades profesionales.</t>
    </r>
  </si>
  <si>
    <r>
      <t xml:space="preserve">2.- </t>
    </r>
    <r>
      <rPr>
        <b/>
        <i/>
        <sz val="8"/>
        <color theme="1"/>
        <rFont val="Arial"/>
        <family val="2"/>
      </rPr>
      <t xml:space="preserve">Catálogo de puestos y perfiles profesionales. </t>
    </r>
    <r>
      <rPr>
        <i/>
        <sz val="8"/>
        <color theme="1"/>
        <rFont val="Arial"/>
        <family val="2"/>
      </rPr>
      <t>Se refiere al instrumento técnico emitido por la respectiva unidad de recursos humanos que integra los puestos mediante la identificación de la información correspondiente a su denominación, adscripción, código, rama de cargo, funciones, perfiles profesionales y remuneraciones, entre otras.</t>
    </r>
  </si>
  <si>
    <r>
      <t>3.-</t>
    </r>
    <r>
      <rPr>
        <b/>
        <i/>
        <sz val="8"/>
        <rFont val="Arial"/>
        <family val="2"/>
      </rPr>
      <t xml:space="preserve"> Certificación de capacidades.</t>
    </r>
    <r>
      <rPr>
        <i/>
        <sz val="8"/>
        <rFont val="Arial"/>
        <family val="2"/>
      </rPr>
      <t xml:space="preserve"> Se refiere al reconocimiento formal y temporal de las competencias y/ o capacidades profesionales de una persona servidora pública de carrera, el cual se obtiene a través de la aprobación de las evaluaciones de competencias y/ o capacidades profesionales.</t>
    </r>
  </si>
  <si>
    <r>
      <t xml:space="preserve">4.- </t>
    </r>
    <r>
      <rPr>
        <b/>
        <i/>
        <sz val="8"/>
        <color theme="1"/>
        <rFont val="Arial"/>
        <family val="2"/>
      </rPr>
      <t xml:space="preserve">Concurso abierto. </t>
    </r>
    <r>
      <rPr>
        <i/>
        <sz val="8"/>
        <color theme="1"/>
        <rFont val="Arial"/>
        <family val="2"/>
      </rPr>
      <t>Se refiere a aquel en el que se realiza un concurso de oposición abierto donde se permite la participación de personas que no necesariamente pertenecen a la institución pública en la que se encuentra la plaza en concurso.</t>
    </r>
  </si>
  <si>
    <r>
      <t xml:space="preserve">5.- </t>
    </r>
    <r>
      <rPr>
        <b/>
        <i/>
        <sz val="8"/>
        <rFont val="Arial"/>
        <family val="2"/>
      </rPr>
      <t xml:space="preserve">Concurso cerrado. </t>
    </r>
    <r>
      <rPr>
        <i/>
        <sz val="8"/>
        <rFont val="Arial"/>
        <family val="2"/>
      </rPr>
      <t>Se refiere a aquel en el que se realiza un concurso de oposición que únicamente permite la participación de personas servidoras públicas pertenecientes a la institución pública en la que se encuentra la plaza en concurso.</t>
    </r>
  </si>
  <si>
    <r>
      <t>6.-</t>
    </r>
    <r>
      <rPr>
        <b/>
        <i/>
        <sz val="8"/>
        <color theme="1"/>
        <rFont val="Arial"/>
        <family val="2"/>
      </rPr>
      <t xml:space="preserve"> Entrevista. </t>
    </r>
    <r>
      <rPr>
        <i/>
        <sz val="8"/>
        <color theme="1"/>
        <rFont val="Arial"/>
        <family val="2"/>
      </rPr>
      <t>Se refiere al elemento de valoración individual en el que participan las personas candidatas, las personas superioras jerárquicas y/ o el personal de recursos humanos a efecto de realizar la valoración de las capacidades, conocimientos, destrezas y/ o conductas de las personas candidatas, con base en las necesidades y requerimientos del cargo público de carrera.</t>
    </r>
  </si>
  <si>
    <r>
      <t xml:space="preserve">7.- </t>
    </r>
    <r>
      <rPr>
        <b/>
        <i/>
        <sz val="8"/>
        <color theme="1"/>
        <rFont val="Arial"/>
        <family val="2"/>
      </rPr>
      <t xml:space="preserve">Evaluación de la experiencia y valoración del mérito. </t>
    </r>
    <r>
      <rPr>
        <i/>
        <sz val="8"/>
        <color theme="1"/>
        <rFont val="Arial"/>
        <family val="2"/>
      </rPr>
      <t>Se refiere al elemento de valoración que corresponde a la revisión y análisis de los documentos probatorios presentados por las personas candidatas para ocupar un cargo público de carrera, con el objetivo de examinar la experiencia, tiempo de permanencia, nivel de responsabilidad, remuneración y relevancia de cargos anteriormente ocupados, así como de distinciones, reconocimientos o premios. Dichos documentos estarán sujetos a la constatación de su autenticidad por medio de consultas a registros públicos o a las instancias y autoridades correspondientes.</t>
    </r>
  </si>
  <si>
    <r>
      <t>8.-</t>
    </r>
    <r>
      <rPr>
        <b/>
        <i/>
        <sz val="8"/>
        <rFont val="Arial"/>
        <family val="2"/>
      </rPr>
      <t xml:space="preserve"> Evaluación del desempeño.</t>
    </r>
    <r>
      <rPr>
        <i/>
        <sz val="8"/>
        <rFont val="Arial"/>
        <family val="2"/>
      </rPr>
      <t xml:space="preserve"> Se refiere al conjunto de procedimientos para establecer la metodología y la definición de los mecanismos de medición y valoración cuantitativa y cualitativa del rendimiento de las personas servidoras públicas de carrera, mismo que opera a través de un grupo de indicadores previamente definidos para un periodo de evaluación determinado.</t>
    </r>
  </si>
  <si>
    <r>
      <t>9.-</t>
    </r>
    <r>
      <rPr>
        <b/>
        <i/>
        <sz val="8"/>
        <color theme="1"/>
        <rFont val="Arial"/>
        <family val="2"/>
      </rPr>
      <t xml:space="preserve"> Exámenes de conocimientos y evaluaciones de habilidades. </t>
    </r>
    <r>
      <rPr>
        <i/>
        <sz val="8"/>
        <color theme="1"/>
        <rFont val="Arial"/>
        <family val="2"/>
      </rPr>
      <t>Se refiere al elemento de valoración mediante el que, con base en las disposiciones y necesidades establecidas en la convocatoria del puesto vacante, se evalúa el conocimiento y las destrezas de las personas candidatas para realizar eficazmente una tarea o actividad física, mental o social necesaria para ocupar un cargo público de carrera.</t>
    </r>
  </si>
  <si>
    <r>
      <t>10.-</t>
    </r>
    <r>
      <rPr>
        <b/>
        <i/>
        <sz val="8"/>
        <rFont val="Arial"/>
        <family val="2"/>
      </rPr>
      <t xml:space="preserve"> Incentivos.</t>
    </r>
    <r>
      <rPr>
        <i/>
        <sz val="8"/>
        <rFont val="Arial"/>
        <family val="2"/>
      </rPr>
      <t xml:space="preserve"> Se refiere a los alicientes proporcionados a las personas servidoras públicas de carrera cuyo resultado de la evaluación de desempeño sea sobresaliente. Dichos incentivos son clasificados en: 1) estímulos, que refieren al acceso a beneficios monetarios o no monetarios de satisfacción directa y no intercambiable, como lo son días de vacaciones, becas de estudios o permisos especiales; 2) reconocimientos, cuando tengan por objeto distinguir a una persona servidora pública de carrera como consecuencia de una acción, acto, característica o rasgo meritorio derivado de su desempeño destacado, y que se experimenta como un logro, convalidación o distinción, pudiendo ser no monetarios o en especie, como lo son vales de despensa, diplomas, distinciones o menciones; 3) recompensas, cuando sea monetario; y 4) premios, cuando se otorgue derivado de un concurso e implique la superación de otras personas servidoras públicas de carrera que hayan obtenido un resultado sobresaliente.</t>
    </r>
  </si>
  <si>
    <r>
      <t xml:space="preserve">11.- </t>
    </r>
    <r>
      <rPr>
        <b/>
        <i/>
        <sz val="8"/>
        <rFont val="Arial"/>
        <family val="2"/>
      </rPr>
      <t xml:space="preserve">Ocupación por excepción. </t>
    </r>
    <r>
      <rPr>
        <i/>
        <sz val="8"/>
        <rFont val="Arial"/>
        <family val="2"/>
      </rPr>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r>
  </si>
  <si>
    <r>
      <t xml:space="preserve">12.- </t>
    </r>
    <r>
      <rPr>
        <b/>
        <i/>
        <sz val="8"/>
        <color theme="1"/>
        <rFont val="Arial"/>
        <family val="2"/>
      </rPr>
      <t xml:space="preserve">Revisión curricular. </t>
    </r>
    <r>
      <rPr>
        <i/>
        <sz val="8"/>
        <color theme="1"/>
        <rFont val="Arial"/>
        <family val="2"/>
      </rPr>
      <t>Se refiere al elemento de valoración inicial del documento resumen que presenta la información relacionada con la formación profesional, experiencia, habilidades y aptitudes laborales de las personas candidatas para ocupar un puesto vacante, de conformidad con las bases, disposiciones y tiempos establecidos en la correspondiente convocatoria.</t>
    </r>
  </si>
  <si>
    <r>
      <t>13.-</t>
    </r>
    <r>
      <rPr>
        <b/>
        <i/>
        <sz val="8"/>
        <rFont val="Arial"/>
        <family val="2"/>
      </rPr>
      <t xml:space="preserve"> Separación del servicio.</t>
    </r>
    <r>
      <rPr>
        <i/>
        <sz val="8"/>
        <rFont val="Arial"/>
        <family val="2"/>
      </rPr>
      <t xml:space="preserve"> Se refiere al conjunto de procesos que permiten determinar el procedimiento a seguir para que el nombramiento de una persona servidora pública de carrera deje de surtir efectos, según motivo de la separación del cargo y de conformidad con la normatividad aplicable al Servicio Profesional de Carrera u homólogo.</t>
    </r>
  </si>
  <si>
    <r>
      <t xml:space="preserve">14.- </t>
    </r>
    <r>
      <rPr>
        <b/>
        <i/>
        <sz val="8"/>
        <color theme="1"/>
        <rFont val="Arial"/>
        <family val="2"/>
      </rPr>
      <t xml:space="preserve">Servicio Profesional de Carrera u homólogo. </t>
    </r>
    <r>
      <rPr>
        <i/>
        <sz val="8"/>
        <color theme="1"/>
        <rFont val="Arial"/>
        <family val="2"/>
      </rPr>
      <t>Se refiere a un conjunto de acciones sistemáticas mediante las cuales las personas servidoras públicas pueden ingresar, permanecer y desarrollarse profesionalmente dentro de una institución, proporcionando a su vez niveles altos de eficiencia y eficacia que redunden en el cumplimiento óptimo de los objetivos institucionales.</t>
    </r>
  </si>
  <si>
    <t>1.30.-</t>
  </si>
  <si>
    <t xml:space="preserve">Indique si al cierre del año 2025 el personal de la Administración Pública de su entidad federativa se encontraba incorporado a algún Servicio Profesional de Carrera u homólogo. En caso afirmativo, anote el total de servicios profesionales de carrera u homólogos a los que se encontraba incorporado. </t>
  </si>
  <si>
    <t>En caso de que el personal adscrito a las instituciones de la Administración Pública de la entidad federativa no se haya encontrado incorporado a algún Servicio Profesional de Carrera u homólogo, o no cuente con información para determinarlo, indíquelo en la columna correspondiente conforme al catálogo respectivo y deje el resto de la fila en blanco.</t>
  </si>
  <si>
    <t>PREG.PIVOTE SERVICIOS</t>
  </si>
  <si>
    <r>
      <t xml:space="preserve">¿El personal adscrito a las instituciones de la Administración Pública de la entidad federativa se encontraba incorporado a algún Servicio Profesional de Carrera u homólogo?
</t>
    </r>
    <r>
      <rPr>
        <i/>
        <sz val="8"/>
        <rFont val="Arial"/>
        <family val="2"/>
      </rPr>
      <t>(1. Sí / 2. No / 9. No identificado)</t>
    </r>
  </si>
  <si>
    <t>Servicios profesionales de carrera u homólogos a los que se encontraba incorporado el personal adscrito a las instituciones de la Administración Pública de la entidad federativa</t>
  </si>
  <si>
    <t>1.31.-</t>
  </si>
  <si>
    <t>Anote el nombre de cada uno de los servicios profesionales de carrera u homólogos a los que se encontraba incorporado al cierre del año 2025 el personal adscrito a las instituciones de la Administración Pública de su entidad federativa. Por cada uno de estos, indique el ámbito de gobierno responsable de su operación y, de ser el caso, señale los elementos, mecanismos y/ o esquemas que lo conforman; utilizando para tal efecto el catálogo que se presenta en la parte inferior de la siguiente tabla.</t>
  </si>
  <si>
    <t>El nombre de los servicios profesionales de carrera u homólogos debe registrarse en mayúsculas, sin comillas ni signos de acentuación, puntuación, paréntesis y abreviaturas.</t>
  </si>
  <si>
    <t xml:space="preserve">Para cada Servicio Profesional de Carrera u homólogo, en caso de que seleccione el código "2" o "9" en la columna "Ámbito de gobierno responsable de su operación", deje el resto de la fila en blanco. </t>
  </si>
  <si>
    <t>Para cada Servicio Profesional de Carrera u homólogo, seleccione con una "X" el o los elementos, mecanismos y/ o esquemas que correspondan.</t>
  </si>
  <si>
    <t>Para cada Servicio Profesional de Carrera u homólogo, en caso de que seleccione el código "99" en el apartado "Elementos, mecanismos y/ o esquemas que lo conforman", no puede seleccionar otro código en dicho apartado.</t>
  </si>
  <si>
    <t>La cantidad de servicios profesionales de carrera u homólogos que registre debe ser igual a la cantidad reportada como respuesta en la columna "Servicios profesionales de carrera u homólogos a los que se encontraba incorporado el personal adscrito a las instituciones de la Administración Pública de la entidad federativa" de la pregunta anterior.</t>
  </si>
  <si>
    <t>En caso de que seleccione el código "11" en el apartado "Elementos, mecanismos y/ o esquemas que lo conforman", debe anotar el nombre de dicho(s) elemento(s), mecanismo(s) y/ o esquema(s) en el recuadro destinado para tal efecto que se encuentra al final de la tabla de respuesta.</t>
  </si>
  <si>
    <t>En el Complemento 4 debe señalar las instituciones de adscripción del personal que se haya encontrado incorporado a determinado Servicio Profesional de Carrera u homólogo.</t>
  </si>
  <si>
    <t>Complemento 4</t>
  </si>
  <si>
    <t>inst gral sub I.</t>
  </si>
  <si>
    <t>Nombre de los servicios profesionales de carrera u homólogos</t>
  </si>
  <si>
    <r>
      <t xml:space="preserve">Ámbito de gobierno responsable de su operación
</t>
    </r>
    <r>
      <rPr>
        <i/>
        <sz val="8"/>
        <color theme="1"/>
        <rFont val="Arial"/>
        <family val="2"/>
      </rPr>
      <t>(1. Estatal / 2. Federal / 9. No identificado)</t>
    </r>
  </si>
  <si>
    <r>
      <t xml:space="preserve">Elementos, mecanismos y/ o esquemas que lo conforman
</t>
    </r>
    <r>
      <rPr>
        <i/>
        <sz val="8"/>
        <rFont val="Arial"/>
        <family val="2"/>
      </rPr>
      <t>(ver catálogo)</t>
    </r>
  </si>
  <si>
    <t>BLOQUEO COD 2_9 p1.30</t>
  </si>
  <si>
    <t xml:space="preserve">BLOQUEO COD 2_9 </t>
  </si>
  <si>
    <t>BLOQUEO COD 99</t>
  </si>
  <si>
    <t>COMP_SERVICIOS P.1.30</t>
  </si>
  <si>
    <t>COD_11</t>
  </si>
  <si>
    <r>
      <t xml:space="preserve">Otro elemento, mecanismo y/ o esquema:
</t>
    </r>
    <r>
      <rPr>
        <i/>
        <sz val="8"/>
        <color theme="1"/>
        <rFont val="Arial"/>
        <family val="2"/>
      </rPr>
      <t>(especifique)</t>
    </r>
  </si>
  <si>
    <t>Catálogo de elementos, mecanismos y/ o esquemas que conforman el Servicio Profesional de Carrera u homólogo</t>
  </si>
  <si>
    <t>elemento,mecanismo,esquema- Val. Especifique Claves</t>
  </si>
  <si>
    <t>Catálogo de puestos y perfiles profesionales</t>
  </si>
  <si>
    <t>Revisión curricular</t>
  </si>
  <si>
    <t>puesto,perfil,profesional</t>
  </si>
  <si>
    <t>Exámenes de conocimientos y evaluaciones de habilidades</t>
  </si>
  <si>
    <t>curricul</t>
  </si>
  <si>
    <t>Evaluación de la experiencia y valoración del mérito</t>
  </si>
  <si>
    <t>examen,conocimiento,evaluacion,habilidad</t>
  </si>
  <si>
    <t>Entrevista</t>
  </si>
  <si>
    <t>experiencia,valoracion,merito</t>
  </si>
  <si>
    <t>Capacitación</t>
  </si>
  <si>
    <t>entrevista</t>
  </si>
  <si>
    <t>Certificación de capacidades</t>
  </si>
  <si>
    <t>capacitacion</t>
  </si>
  <si>
    <t>Evaluación del desempeño</t>
  </si>
  <si>
    <t>certificacion,capacidad</t>
  </si>
  <si>
    <t>Incentivos</t>
  </si>
  <si>
    <t>evaluacion,desempeño</t>
  </si>
  <si>
    <t>Separación del servicio</t>
  </si>
  <si>
    <t>incentivo</t>
  </si>
  <si>
    <r>
      <t xml:space="preserve">Otro elemento, mecanismo y/ o esquema </t>
    </r>
    <r>
      <rPr>
        <i/>
        <sz val="8"/>
        <color theme="1"/>
        <rFont val="Arial"/>
        <family val="2"/>
      </rPr>
      <t>(especifique)</t>
    </r>
  </si>
  <si>
    <t>separacion,servicio</t>
  </si>
  <si>
    <t>1.32.-</t>
  </si>
  <si>
    <t>Anote, por cada uno de los servicios profesionales de carrera u homólogos a los que se encontraba incorporado el personal adscrito a las instituciones de la Administración Pública de su entidad federativa, el nombre de la disposición normativa donde se encuentra regulado, la fecha de publicación de dicha disposición normativa, la fecha de su última actualización y el lugar donde se encuentra disponible o, en su defecto, la no disponibilidad de la misma.</t>
  </si>
  <si>
    <t>Para cada Servicio Profesional de Carrera u homólogo, en caso de que haya seleccionado el código "2" o "9" en la columna "Ámbito de gobierno responsable de su operación" de la pregunta anterior, no puede registrar información en el presente reactivo.</t>
  </si>
  <si>
    <t>El nombre de las disposiciones normativas debe registrarse en mayúsculas, sin comillas ni signos de acentuación, puntuación, paréntesis y abreviaturas.</t>
  </si>
  <si>
    <t>En caso de que determinada disposición normativa no se haya publicado a través de algún medio oficial, en el apartado "Fecha de publicación de la disposición normativa donde se encuentra regulado" anote la fecha de expedición o elaboración de la misma. De ser este el caso, explique dicha situación en el recuadro que se encuentra en la parte inferior de la tabla de respuesta.</t>
  </si>
  <si>
    <t>En caso de que determinada disposición normativa no se haya actualizado desde su publicación, anote una "X" en la columna "No se ha actualizado" y deje el resto de las columnas del apartado "Fecha de última actualización de la disposición normativa donde se encuentra regulado" en blanco.</t>
  </si>
  <si>
    <t>Para cada Servicio Profesional de Carrera u homólogo, y de ser el caso, la fecha registrada en el apartado "Fecha de última actualización de la disposición normativa donde se encuentra regulado" debe ser posterior a la reportada en el apartado "Fecha de publicación de la disposición normativa donde se encuentra regulado". En caso de que esta instrucción no le aplique, justifíquelo en el recuadro que se encuentra al final de la tabla de respuesta.</t>
  </si>
  <si>
    <t>En caso de que determinado Servicio Profesional de Carrera u homólogo haya contado con alguna disposición normativa donde se encuentre regulado, pero esta no se encuentre disponible en línea, en la columna "Sitio donde se encuentra disponible la disposición normativa donde se encuentra regulado (URL)" anote "NA" (No aplica).</t>
  </si>
  <si>
    <t>FECHA DE PUBLICACION</t>
  </si>
  <si>
    <t>FECHA DE ULTIMA ACTUALIZACION</t>
  </si>
  <si>
    <t>Nombre de la disposición normativa donde se encuentra regulado</t>
  </si>
  <si>
    <t>Fecha de publicación de la disposición normativa donde se encuentra regulado</t>
  </si>
  <si>
    <t>Fecha de última actualización de la disposición normativa donde se encuentra regulado</t>
  </si>
  <si>
    <t>Sitio donde se encuentra disponible la disposición normativa donde se encuentra regulado (URL)</t>
  </si>
  <si>
    <t>BLOQUEO COD 2_9 P1.30</t>
  </si>
  <si>
    <t xml:space="preserve">BLOQUEO COD 2_9 P.1.31 </t>
  </si>
  <si>
    <t>BLOQUEO NO ACTUALIZADO</t>
  </si>
  <si>
    <t>COMP_FECHAS</t>
  </si>
  <si>
    <t>VERIFICACION FECHAS</t>
  </si>
  <si>
    <t>VAL_DIA</t>
  </si>
  <si>
    <t>VAL_MES</t>
  </si>
  <si>
    <r>
      <t xml:space="preserve">Día 
</t>
    </r>
    <r>
      <rPr>
        <i/>
        <sz val="8"/>
        <rFont val="Arial"/>
        <family val="2"/>
      </rPr>
      <t>(dd)</t>
    </r>
  </si>
  <si>
    <r>
      <t xml:space="preserve">Mes 
</t>
    </r>
    <r>
      <rPr>
        <i/>
        <sz val="8"/>
        <rFont val="Arial"/>
        <family val="2"/>
      </rPr>
      <t>(mm)</t>
    </r>
  </si>
  <si>
    <r>
      <t xml:space="preserve">Año
</t>
    </r>
    <r>
      <rPr>
        <i/>
        <sz val="8"/>
        <rFont val="Arial"/>
        <family val="2"/>
      </rPr>
      <t>(aaaa)</t>
    </r>
  </si>
  <si>
    <t>No se ha actualizado</t>
  </si>
  <si>
    <t>1.33.-</t>
  </si>
  <si>
    <t>Anote, por cada una de las instituciones de la Administración Pública de su entidad federativa, la cantidad de personal adscrito al cierre del año 2025, según estatus de incorporación a algún Servicio Profesional de Carrera u homólogo y sexo.</t>
  </si>
  <si>
    <t>En caso de que haya seleccionado para todos los servicios profesionales de carrera u homólogos el código "1" en la columna "Ámbito de gobierno responsable de su operación" de la pregunta 1.31, no puede registrar información en los apartados "Operado por la Administración Pública Federal" y "Operado por ámbito de gobierno no identificado".</t>
  </si>
  <si>
    <t>En caso de que haya seleccionado para todos los servicios profesionales de carrera u homólogos el código "2" en la columna "Ámbito de gobierno responsable de su operación" de la pregunta 1.31, no puede registrar información en los apartados "Operado por la Administración Pública de la entidad federativa" y "Operado por ámbito de gobierno no identificado".</t>
  </si>
  <si>
    <t>En caso de que haya seleccionado para todos los servicios profesionales de carrera u homólogos el código "9" en la columna "Ámbito de gobierno responsable de su operación" de la pregunta 1.31, no puede registrar información en los apartados "Operado por la Administración Pública de la entidad federativa" y "Operado por la Administración Pública Federal".</t>
  </si>
  <si>
    <t>Para cada institución, la cantidad registrada en la columna "Total" debe ser igual a la cantidad reportada como respuesta en la columna "Total" de la pregunta 1.5, así como corresponder a su desagregación por sexo.</t>
  </si>
  <si>
    <t>Personal adscrito a las instituciones de la Administración Pública de la entidad federativa, según estatus de incorporación a algún Servicio Profesional de Carrera u homólogo y sexo</t>
  </si>
  <si>
    <t>Incorporado a algún Servicio Profesional de Carrera u homólogo</t>
  </si>
  <si>
    <t>No incorporado a algún Servicio Profesional de Carrera u homólogo</t>
  </si>
  <si>
    <t>BLOQUEO COD 2_9 p.1.30</t>
  </si>
  <si>
    <t>BLOQUEO COD 1 P.1.31</t>
  </si>
  <si>
    <t>BLOQUEO COD 2 P.1.31</t>
  </si>
  <si>
    <t>BLOQUEO COD 3 P.1.31</t>
  </si>
  <si>
    <t>BLANCOS COD 1 P.1.31</t>
  </si>
  <si>
    <t>BLANCOS COD 2 P.1.31</t>
  </si>
  <si>
    <t>BLANCOS COD 3 P.1.31</t>
  </si>
  <si>
    <t>Operado por la Administración Pública de la entidad federativa</t>
  </si>
  <si>
    <t>Operado por la Administración Pública Federal</t>
  </si>
  <si>
    <t>Operado por ámbito de gobierno no identificado</t>
  </si>
  <si>
    <t>COMP_TOTAL P.1.8</t>
  </si>
  <si>
    <t>MENSAJE ERROR inst 5</t>
  </si>
  <si>
    <t>1.34.-</t>
  </si>
  <si>
    <t>De acuerdo con el total de personal que reportó como respuesta en el grupo "Incorporado a algún Servicio Profesional de Carrera u homólogo" de la pregunta anterior, anote la cantidad del mismo especificando la modalidad de ingreso al Servicio Profesional de Carrera u homólogo y sexo.</t>
  </si>
  <si>
    <t>En caso de que la suma de las cantidades reportadas como respuesta en las columnas "Subtotal" del grupo "Incorporado a algún Servicio Profesional de Carrera u homólogo" de la pregunta anterior no sea un dato numérico mayor a cero, no puede registrar información en el presente reactivo.</t>
  </si>
  <si>
    <t>La suma de las cantidades registradas en la columna "Total" debe ser igual a la suma de las cantidades reportadas como respuesta en las columnas "Subtotal" del grupo "Incorporado a algún Servicio Profesional de Carrera u homólogo" de la pregunta anterior, así como corresponder a su desagregación por sexo.</t>
  </si>
  <si>
    <t>En caso de que registre algún valor numérico mayor a cero en el numeral 4, debe anotar el nombre de dicha(s) modalidad(es) en el recuadro destinado para tal efecto que se encuentra al final de la tabla de respuesta.</t>
  </si>
  <si>
    <t>Modalidad de ingreso al Servicio Profesional de Carrera u homólogo</t>
  </si>
  <si>
    <t>Personal adscrito a las instituciones de la Administración Pública de la entidad federativa que se encontraba incorporado a algún Servicio Profesional de Carrera u homólogo, según sexo</t>
  </si>
  <si>
    <t>BLOQUEO COD 2_9 .P.1.30</t>
  </si>
  <si>
    <t>BLOQUEO SUM_P.1.33</t>
  </si>
  <si>
    <t>COMP_A.6.</t>
  </si>
  <si>
    <t>NUM 4</t>
  </si>
  <si>
    <t>ocupado,excepcion</t>
  </si>
  <si>
    <t>I.7.2 Elementos, mecanismos y/ o esquemas de profesionalización</t>
  </si>
  <si>
    <t>1.- Debe considerar la información de los elementos, mecanismos y/ o esquemas de profesionalización para el personal implementados de manera independiente a la existencia de un Servicio Profesional de Carrera u homólogo.</t>
  </si>
  <si>
    <r>
      <t xml:space="preserve">2.- Únicamente debe considerar los elementos, mecanismos y/ o esquemas de profesionalización para el personal </t>
    </r>
    <r>
      <rPr>
        <i/>
        <u/>
        <sz val="8"/>
        <rFont val="Arial"/>
        <family val="2"/>
      </rPr>
      <t>en operación</t>
    </r>
    <r>
      <rPr>
        <i/>
        <sz val="8"/>
        <rFont val="Arial"/>
        <family val="2"/>
      </rPr>
      <t>, por lo que no debe considerar aquellos que se encuentren fuera de operación o inactivos; independientemente de que exista alguna disposición normativa que los sustente.</t>
    </r>
  </si>
  <si>
    <t>3.- Salvo aquellas preguntas que no requieran información por institución, el listado de instituciones que se despliega es el mismo que registró como respuesta en la pregunta 1.1.</t>
  </si>
  <si>
    <r>
      <t xml:space="preserve">4.- En caso de que seleccione el código "2", "3" o "9" en la columna "¿Contaba con elementos, mecanismos y/ o esquemas de profesionalización para el personal </t>
    </r>
    <r>
      <rPr>
        <i/>
        <u/>
        <sz val="8"/>
        <color theme="1"/>
        <rFont val="Arial"/>
        <family val="2"/>
      </rPr>
      <t>de manera independiente</t>
    </r>
    <r>
      <rPr>
        <i/>
        <sz val="8"/>
        <color theme="1"/>
        <rFont val="Arial"/>
        <family val="2"/>
      </rPr>
      <t xml:space="preserve"> a la existencia de un Servicio Profesional de Carrera u homólogo?" de la pregunta 1.35, concluya la subsección.</t>
    </r>
  </si>
  <si>
    <r>
      <t xml:space="preserve">1.- </t>
    </r>
    <r>
      <rPr>
        <b/>
        <i/>
        <sz val="8"/>
        <color theme="1"/>
        <rFont val="Arial"/>
        <family val="2"/>
      </rPr>
      <t xml:space="preserve">Actualización de perfiles de puesto. </t>
    </r>
    <r>
      <rPr>
        <i/>
        <sz val="8"/>
        <color theme="1"/>
        <rFont val="Arial"/>
        <family val="2"/>
      </rPr>
      <t>Se refiere a la actualización permanente de la información referente a la descripción, requisitos y valuación de un puesto, misma que permite identificar las aptitudes, cualidades y capacidades fundamentales para la ocupación y desempeño del mismo.</t>
    </r>
  </si>
  <si>
    <r>
      <t xml:space="preserve">2.- </t>
    </r>
    <r>
      <rPr>
        <b/>
        <i/>
        <sz val="8"/>
        <rFont val="Arial"/>
        <family val="2"/>
      </rPr>
      <t>Certificación de capacidades.</t>
    </r>
    <r>
      <rPr>
        <i/>
        <sz val="8"/>
        <rFont val="Arial"/>
        <family val="2"/>
      </rPr>
      <t xml:space="preserve"> Se refiere al reconocimiento formal y temporal de las competencias y/ o capacidades profesionales de una persona servidora pública, el cual se obtiene a través de la aprobación de las evaluaciones de las competencias y/ o capacidades profesionales.</t>
    </r>
  </si>
  <si>
    <r>
      <t xml:space="preserve">3.- </t>
    </r>
    <r>
      <rPr>
        <b/>
        <i/>
        <sz val="8"/>
        <color theme="1"/>
        <rFont val="Arial"/>
        <family val="2"/>
      </rPr>
      <t>Evaluación de impacto de la capacitación.</t>
    </r>
    <r>
      <rPr>
        <i/>
        <sz val="8"/>
        <color theme="1"/>
        <rFont val="Arial"/>
        <family val="2"/>
      </rPr>
      <t xml:space="preserve"> Se refiere a la evaluación de los resultados de los programas de capacitación impartidos a las personas servidoras públicas participantes, buscando el desarrollo de la capacitación en la proporción que se identifiquen deficiencias.</t>
    </r>
  </si>
  <si>
    <r>
      <t xml:space="preserve">4.- </t>
    </r>
    <r>
      <rPr>
        <b/>
        <i/>
        <sz val="8"/>
        <color theme="1"/>
        <rFont val="Arial"/>
        <family val="2"/>
      </rPr>
      <t xml:space="preserve">Incentivos. </t>
    </r>
    <r>
      <rPr>
        <i/>
        <sz val="8"/>
        <color theme="1"/>
        <rFont val="Arial"/>
        <family val="2"/>
      </rPr>
      <t xml:space="preserve">Se refiere a los alicientes otorgados a una persona servidora pública cuando los resultados del ejercicio de su empleo, cargo o comisión reditúen en el logro de los objetivos institucionales. Generalmente, estos incentivos son clasificados como estímulos, reconocimientos y, en algunos casos, recompensas y premios. </t>
    </r>
  </si>
  <si>
    <r>
      <t>5.-</t>
    </r>
    <r>
      <rPr>
        <b/>
        <i/>
        <sz val="8"/>
        <color theme="1"/>
        <rFont val="Arial"/>
        <family val="2"/>
      </rPr>
      <t xml:space="preserve"> Mecanismos de evaluación del desempeño.</t>
    </r>
    <r>
      <rPr>
        <i/>
        <sz val="8"/>
        <color theme="1"/>
        <rFont val="Arial"/>
        <family val="2"/>
      </rPr>
      <t xml:space="preserve"> Se refiere a aquellos procesos, métodos y mecanismos de medición (cualitativos y cuantitativos) para el cumplimiento de las funciones y metas individuales y colectivas de las personas servidoras públicas, en función de sus capacidades y del perfil determinado para el puesto que ocupan.</t>
    </r>
  </si>
  <si>
    <r>
      <t xml:space="preserve">6.- </t>
    </r>
    <r>
      <rPr>
        <b/>
        <i/>
        <sz val="8"/>
        <color theme="1"/>
        <rFont val="Arial"/>
        <family val="2"/>
      </rPr>
      <t>Programas de capacitación.</t>
    </r>
    <r>
      <rPr>
        <i/>
        <sz val="8"/>
        <color theme="1"/>
        <rFont val="Arial"/>
        <family val="2"/>
      </rPr>
      <t xml:space="preserve"> Se refiere a aquellas acciones de capacitación y/ o actualización impartidas a las personas servidoras públicas por medio de instituciones educativas, de investigación científica o tecnológica, así como por personas expertas en la materia.</t>
    </r>
  </si>
  <si>
    <r>
      <t xml:space="preserve">7.- </t>
    </r>
    <r>
      <rPr>
        <b/>
        <i/>
        <sz val="8"/>
        <color theme="1"/>
        <rFont val="Arial"/>
        <family val="2"/>
      </rPr>
      <t>Reclutamiento, selección e inducción.</t>
    </r>
    <r>
      <rPr>
        <i/>
        <sz val="8"/>
        <color theme="1"/>
        <rFont val="Arial"/>
        <family val="2"/>
      </rPr>
      <t xml:space="preserve"> Se refiere a las acciones que, con motivo de la existencia de una vacante o la creación de una nueva, inician los procedimientos de reclutamiento de personas aspirantes a ocupar dichos puestos. Posteriormente, la selección de estas mediante la revisión curricular, exámenes de conocimientos, habilidades y aptitudes, así como entrevistas. Una vez que se ha seleccionado al personal que cumple con las características necesarias para el perfil del puesto, se le brinda la orientación e inducción necesaria para su inclusión dentro de la institución.</t>
    </r>
  </si>
  <si>
    <r>
      <t xml:space="preserve">8.- </t>
    </r>
    <r>
      <rPr>
        <b/>
        <i/>
        <sz val="8"/>
        <color theme="1"/>
        <rFont val="Arial"/>
        <family val="2"/>
      </rPr>
      <t>Separación del servicio.</t>
    </r>
    <r>
      <rPr>
        <i/>
        <sz val="8"/>
        <color theme="1"/>
        <rFont val="Arial"/>
        <family val="2"/>
      </rPr>
      <t xml:space="preserve"> Se refiere al proceso de determinación en el que el nombramiento de una persona servidora pública deja de surtir efectos. Lo anterior, con base en la existencia de razones objetivas que se acrediten con documentos a efecto de evitar a las instituciones públicas posibles conflictos individuales de trabajo, así como garantizar al Estado el privilegio de sus intereses y a la sociedad la permanencia y calidad del servicio público.</t>
    </r>
  </si>
  <si>
    <t>1.35.-</t>
  </si>
  <si>
    <r>
      <t xml:space="preserve">Indique si al cierre del año 2025 la Administración Pública de su entidad federativa contaba con elementos, mecanismos y/ o esquemas de profesionalización para el personal </t>
    </r>
    <r>
      <rPr>
        <b/>
        <u/>
        <sz val="9"/>
        <color theme="1"/>
        <rFont val="Arial"/>
        <family val="2"/>
      </rPr>
      <t>de manera independiente</t>
    </r>
    <r>
      <rPr>
        <b/>
        <sz val="9"/>
        <color theme="1"/>
        <rFont val="Arial"/>
        <family val="2"/>
      </rPr>
      <t xml:space="preserve"> a la existencia de un Servicio Profesional de Carrera u homólogo. En caso afirmativo, señale el diseño institucional para su implementación.</t>
    </r>
  </si>
  <si>
    <r>
      <t xml:space="preserve">En caso de que no haya contado con elementos, mecanismos y/ o esquemas de profesionalización para el personal </t>
    </r>
    <r>
      <rPr>
        <i/>
        <u/>
        <sz val="8"/>
        <color theme="1"/>
        <rFont val="Arial"/>
        <family val="2"/>
      </rPr>
      <t>de manera independiente</t>
    </r>
    <r>
      <rPr>
        <i/>
        <sz val="8"/>
        <color theme="1"/>
        <rFont val="Arial"/>
        <family val="2"/>
      </rPr>
      <t xml:space="preserve"> a la existencia de un Servicio Profesional de Carrera u homólogo, se hayan encontrado en proceso de integración, o no cuente con información para determinarlo, indíquelo en la columna correspondiente conforme al catálogo respectivo y deje el resto de la fila en blanco.</t>
    </r>
  </si>
  <si>
    <t>La categoría "Mixto" del catálogo "Diseño institucional de los elementos, mecanismos y/ o esquemas de profesionalización para el personal" hace referencia a una modalidad en donde cada institución era responsable de la implementación de los elementos, mecanismos y/ o esquemas de profesionalización para el personal, pero coexisten con alguna institución, unidad administrativa o área de la Administración Pública de la entidad federativa que realiza dicha actividad de forma centralizada y/ o brinda soporte, apoyo y/ o coordinación en la implementación de los mismos.</t>
  </si>
  <si>
    <t>En caso de que seleccione el código "9" en la columna "Diseño institucional de los elementos, mecanismos y/ o esquemas de profesionalización para el personal", explique dicha situación en el recuadro que se encuentra en la parte inferior del catálogo de respuesta.</t>
  </si>
  <si>
    <r>
      <t xml:space="preserve">¿Contaba con elementos, mecanismos y/ o esquemas de profesionalización para el personal </t>
    </r>
    <r>
      <rPr>
        <b/>
        <u/>
        <sz val="9"/>
        <color theme="1"/>
        <rFont val="Arial"/>
        <family val="2"/>
      </rPr>
      <t>de manera independiente</t>
    </r>
    <r>
      <rPr>
        <b/>
        <sz val="9"/>
        <color theme="1"/>
        <rFont val="Arial"/>
        <family val="2"/>
      </rPr>
      <t xml:space="preserve"> a la existencia de un Servicio Profesional de Carrera u homólogo?
</t>
    </r>
    <r>
      <rPr>
        <i/>
        <sz val="8"/>
        <color theme="1"/>
        <rFont val="Arial"/>
        <family val="2"/>
      </rPr>
      <t>(1. Sí / 2. En proceso de integración / 3. No / 9. No identificado)</t>
    </r>
  </si>
  <si>
    <r>
      <t xml:space="preserve">Diseño institucional de los elementos, mecanismos y/ o esquemas de profesionalización para el personal
</t>
    </r>
    <r>
      <rPr>
        <i/>
        <sz val="8"/>
        <color theme="1"/>
        <rFont val="Arial"/>
        <family val="2"/>
      </rPr>
      <t>(ver catálogo)</t>
    </r>
  </si>
  <si>
    <t>COD 9</t>
  </si>
  <si>
    <t>Catálogo de diseño institucional de los elementos, mecanismos y/ o esquemas de profesionalización para el personal</t>
  </si>
  <si>
    <t>La Administración Pública de su entidad federativa era responsable de la implementación de los elementos, mecanismos y/ o esquemas de profesionalización del personal de todas sus instituciones</t>
  </si>
  <si>
    <t>Cada institución de la Administración Pública de su entidad federativa era responsable de la implementación de los elementos, mecanismos y/ o esquemas de profesionalización de su personal</t>
  </si>
  <si>
    <t>Mixto</t>
  </si>
  <si>
    <t>inst gral sub II.</t>
  </si>
  <si>
    <t>1.36.-</t>
  </si>
  <si>
    <t>Señale los elementos, mecanismos y/ o esquemas de profesionalización para el personal implementados por la Administración Pública de la entidad federativa.</t>
  </si>
  <si>
    <t>BLOQUEO COD 2_9 p.1.35</t>
  </si>
  <si>
    <t>BLOQUEO COD 1,3 p.1.35</t>
  </si>
  <si>
    <t>En caso de que no haya seleccionado el código "1" o "3" en la columna "Diseño institucional de los elementos, mecanismos y/ o esquemas de profesionalización para el personal" de la pregunta anterior, no puede registrar información en el presente reactivo.</t>
  </si>
  <si>
    <t>Seleccione con una "X" el o los códigos que correspondan.</t>
  </si>
  <si>
    <t>1. Actualización de perfiles de puesto</t>
  </si>
  <si>
    <t>2. Reclutamiento, selección e inducción</t>
  </si>
  <si>
    <t>3. Programas de capacitación</t>
  </si>
  <si>
    <t>4. Evaluación de impacto de la capacitación</t>
  </si>
  <si>
    <t>5. Certificación de competencias</t>
  </si>
  <si>
    <t>6. Mecanismos de evaluación del desempeño</t>
  </si>
  <si>
    <t>actualizacion,perfil,puesto</t>
  </si>
  <si>
    <t>7. Incentivos</t>
  </si>
  <si>
    <t>reclutamiento,seleccion,induccion</t>
  </si>
  <si>
    <t>8. Separación del servicio</t>
  </si>
  <si>
    <t>programa,capacitacion</t>
  </si>
  <si>
    <r>
      <t xml:space="preserve">9. Otro elemento, mecanismo y/ o esquema </t>
    </r>
    <r>
      <rPr>
        <i/>
        <sz val="8"/>
        <rFont val="Arial"/>
        <family val="2"/>
      </rPr>
      <t>(especifique)</t>
    </r>
  </si>
  <si>
    <t>evaluacion,impacto,capacitacion</t>
  </si>
  <si>
    <t>certificacion,competencia</t>
  </si>
  <si>
    <t>mecanismo,evaluacion,desempeño</t>
  </si>
  <si>
    <t>separacion, servicio</t>
  </si>
  <si>
    <t>1.37.-</t>
  </si>
  <si>
    <t>Indique si al cierre del año 2025 la Administración Pública de su entidad federativa contaba con alguna disposición normativa donde se encuentren regulados los elementos, mecanismos y/ o esquemas de profesionalización para el personal. En caso afirmativo, anote el nombre de la misma, la fecha de su publicación, la fecha de su última actualización y el lugar donde se encuentra disponible o, en su defecto, la no disponibilidad de la misma.</t>
  </si>
  <si>
    <t>En caso de que no haya seleccionado el código "1" o "3" en la columna "Diseño institucional de los elementos, mecanismos y/ o esquemas de profesionalización para el personal" de la pregunta 1.35, no puede registrar información en el presente reactivo.</t>
  </si>
  <si>
    <t>En caso de que no haya contado con alguna disposición normativa donde se encuentren regulados los elementos, mecanismos y/ o esquemas de profesionalización para el personal, se haya encontrado en proceso de integración, o no cuente con información para determinarlo, indíquelo en la columna correspondiente conforme al catálogo respectivo y deje el resto de la fila en blanco.</t>
  </si>
  <si>
    <t>El nombre de la disposición normativa debe registrarse en mayúsculas, sin comillas ni signos de acentuación, puntuación, paréntesis y abreviaturas.</t>
  </si>
  <si>
    <t>En caso de que la disposición normativa no se haya publicado a través de algún medio oficial, en el apartado "Fecha de publicación" anote la fecha de expedición o elaboración de la misma. De ser este el caso, explique dicha situación en el recuadro que se encuentra en la parte inferior de la tabla de respuesta.</t>
  </si>
  <si>
    <t>En caso de que la disposición normativa no se haya actualizado desde su publicación, anote una "X" en la columna "No se ha actualizado" y deje el resto de las columnas del apartado "Fecha de última actualización" en blanco.</t>
  </si>
  <si>
    <t>De ser el caso, la fecha registrada en el apartado "Fecha de última actualización" debe ser posterior a la reportada en el apartado "Fecha de publicación". En caso de que esta instrucción no le aplique, justifíquelo en el recuadro que se encuentra al final de la tabla de respuesta.</t>
  </si>
  <si>
    <t>En caso de que haya contado con alguna disposición normativa donde se encuentren regulados los elementos, mecanismos y/ o esquemas de profesionalización para el personal, pero esta no se encuentre disponible en línea, en la columna "Sitio donde se encuentra disponible (URL)" anote "NA" (No aplica).</t>
  </si>
  <si>
    <r>
      <t xml:space="preserve">¿Contaba con alguna disposición normativa donde se encuentren regulados los elementos, mecanismos y/ o esquemas de profesionalización para el personal?
</t>
    </r>
    <r>
      <rPr>
        <i/>
        <sz val="8"/>
        <color theme="1"/>
        <rFont val="Arial"/>
        <family val="2"/>
      </rPr>
      <t>(1. Sí / 2. En proceso de integración / 3. No / 9. No identificado)</t>
    </r>
  </si>
  <si>
    <t>Fecha de publicación</t>
  </si>
  <si>
    <t>Fecha de última actualización</t>
  </si>
  <si>
    <t>BLOQUEO X NO ACT.</t>
  </si>
  <si>
    <t>1.38.-</t>
  </si>
  <si>
    <t>Indique las instituciones de la Administración Pública de su entidad federativa que al cierre del año 2025 contaban con elementos, mecanismos y/ o esquemas de profesionalización para el personal. Por cada una de estas, señale los elementos, mecanismos y/ o esquemas de profesionalización para el personal implementados; utilizando para tal efecto el catálogo que se presenta en la parte inferior de la siguiente tabla.</t>
  </si>
  <si>
    <t>En caso de que no haya seleccionado el código "2" o "3" en la columna "Diseño institucional de los elementos, mecanismos y/ o esquemas de profesionalización para el personal" de la pregunta 1.35, no puede registrar información en el presente reactivo.</t>
  </si>
  <si>
    <t>En caso de que determinada institución no haya contado con elementos, mecanismos y/ o esquemas de profesionalización para el personal, se hayan encontrado en proceso de integración, o no cuente con información para determinarlo, indíquelo en la columna correspondiente conforme al catálogo respectivo y deje el resto de la fila en blanco.</t>
  </si>
  <si>
    <t>Para cada institución, seleccione con una "X" el o los elementos, mecanismos y/ o esquemas que correspondan.</t>
  </si>
  <si>
    <t>En caso de que seleccione el código "9" en el apartado "Elementos, mecanismos y/ o esquemas de profesionalización para el personal implementados", debe anotar el nombre de dicho(s) elemento(s), mecanismo(s) y/ o esquema(s) en el recuadro destinado para tal efecto que se encuentra al final de la tabla de respuesta.</t>
  </si>
  <si>
    <r>
      <t xml:space="preserve">¿Contaba con elementos, mecanismos y/ o esquemas de profesionalización para el personal?
</t>
    </r>
    <r>
      <rPr>
        <i/>
        <sz val="8"/>
        <color theme="1"/>
        <rFont val="Arial"/>
        <family val="2"/>
      </rPr>
      <t>(1. Sí / 2. En proceso de integración / 3. No / 9. No identificado)</t>
    </r>
  </si>
  <si>
    <r>
      <t xml:space="preserve">Elementos, mecanismos y/ o esquemas de profesionalización para el personal implementados
</t>
    </r>
    <r>
      <rPr>
        <i/>
        <sz val="8"/>
        <color theme="1"/>
        <rFont val="Arial"/>
        <family val="2"/>
      </rPr>
      <t>(ver catálogo)</t>
    </r>
  </si>
  <si>
    <t>COD_9</t>
  </si>
  <si>
    <t>Catálogo de elementos, mecanismos y/ o esquemas de profesionalización implementados</t>
  </si>
  <si>
    <t>elemento,mecanismo- Val. Especifique Claves</t>
  </si>
  <si>
    <t>Actualización de perfiles de puesto</t>
  </si>
  <si>
    <t>Reclutamiento, selección e inducción</t>
  </si>
  <si>
    <t>Programas de capacitación</t>
  </si>
  <si>
    <t>Evaluación de impacto de la capacitación</t>
  </si>
  <si>
    <t>Certificación de competencias</t>
  </si>
  <si>
    <t>Mecanismos de evaluación del desempeño</t>
  </si>
  <si>
    <r>
      <t xml:space="preserve">Otro elemento, mecanismo y/ o esquema </t>
    </r>
    <r>
      <rPr>
        <i/>
        <sz val="8"/>
        <rFont val="Arial"/>
        <family val="2"/>
      </rPr>
      <t>(especifique)</t>
    </r>
  </si>
  <si>
    <t>1.39.-</t>
  </si>
  <si>
    <t>Indique las instituciones de la Administración Pública de su entidad federativa que al cierre del año 2025 contaban con alguna disposición normativa donde se encuentren regulados los elementos, mecanismos y/ o esquemas de profesionalización para el personal. Por cada una de estas, anote el nombre de dicha disposición normativa, la fecha de su publicación, la fecha de su última actualización y el lugar donde se encuentra disponible o, en su defecto, la no disponibilidad de la misma.</t>
  </si>
  <si>
    <t>Para cada institución, en caso de que no haya seleccionado el código "1" en la columna "¿Contaba con elementos, mecanismos y/ o esquemas de profesionalización para el personal?" de la pregunta anterior, no puede registrar información en el presente reactivo.</t>
  </si>
  <si>
    <t>En caso de que determinada institución no haya contado con alguna disposición normativa donde se encuentren regulados los elementos, mecanismos y/ o esquemas de profesionalización para el personal, se haya encontrado en proceso de integración, o no cuente con información para determinarlo, indíquelo en la columna correspondiente conforme al catálogo respectivo y deje el resto de la fila en blanco.</t>
  </si>
  <si>
    <t>En caso de que determinada disposición normativa no se haya publicado a través de algún medio oficial, en el apartado "Fecha de publicación" anote la fecha de expedición o elaboración de la misma. De ser este el caso, explique dicha situación en el recuadro que se encuentra en la parte inferior de la tabla de respuesta.</t>
  </si>
  <si>
    <t>En caso de que determinada disposición normativa no se haya actualizado desde su publicación, anote una "X" en la columna "No se ha actualizado" y deje el resto de las columnas del apartado "Fecha de última actualización" en blanco.</t>
  </si>
  <si>
    <t>Para cada institución, y de ser el caso, la fecha registrada en el apartado "Fecha de última actualización" debe ser posterior a la reportada en el apartado "Fecha de publicación". En caso de que esta instrucción no le aplique, justifíquelo en el recuadro que se encuentra al final de la tabla de respuesta.</t>
  </si>
  <si>
    <t>En caso de que determinada institución haya contado con alguna disposición normativa donde se encuentren regulados los elementos, mecanismos y/ o esquemas de profesionalización para el personal, pero esta no se encuentre disponible en línea, en la columna "Sitio donde se encuentra disponible (URL)" anote "NA" (No aplica).</t>
  </si>
  <si>
    <r>
      <t xml:space="preserve">¿Contaba con alguna disposición normativa donde se encuentren regulados los elementos, mecanismos y/ o esquemas de profesionalización para el personal?
</t>
    </r>
    <r>
      <rPr>
        <i/>
        <sz val="8"/>
        <rFont val="Arial"/>
        <family val="2"/>
      </rPr>
      <t>(1. Sí / 2. En proceso de integración / 3. No / 9. No identificado)</t>
    </r>
  </si>
  <si>
    <t>BLOQUEO COD 2_9 p.1.38</t>
  </si>
  <si>
    <t>BLOQUEO X NO ACT</t>
  </si>
  <si>
    <t>MENSAJE ERROR inst 6</t>
  </si>
  <si>
    <t>Pregunta 1.21</t>
  </si>
  <si>
    <t>Instrucciones generales:</t>
  </si>
  <si>
    <t>1.- El listado de instituciones que se despliega es el mismo que registró como respuesta en la pregunta 1.1.</t>
  </si>
  <si>
    <t>2.- Para cada institución, en caso de que no haya seleccionado el código "1" en la columna "¿Contaba con alguna unidad administrativa o área encargada del desarrollo de actividades para la generación y tratamiento de información estadística y geográfica?" de la pregunta 1.21, no puede registrar información en el presente Complemento.</t>
  </si>
  <si>
    <t>3.- El nombre de las unidades administrativas o áreas encargadas del desarrollo de actividades para la generación y tratamiento de información estadística y geográfica debe registrarse en mayúsculas, sin comillas ni signos de acentuación, puntuación, paréntesis y abreviaturas.</t>
  </si>
  <si>
    <t>4.- Para cada institución, la cantidad de unidades administrativas o áreas encargada del desarrollo de actividades para la generación y tratamiento de información estadística y geográfica en las que registre información debe ser igual a la cantidad reportada como respuesta en la columna "Unidades administrativas o áreas encargadas del desarrollo de actividades para la generación y tratamiento de información estadística y geográfica" de la pregunta 1.21.</t>
  </si>
  <si>
    <t>5.- Para cada institución, la suma de las cantidades registradas en las columnas "Total" debe ser igual o menor a la cantidad reportada como respuesta en la columna "Total" de la pregunta 1.5, así como corresponder a su desagregación por sexo.</t>
  </si>
  <si>
    <t>BLOQUEO COD 1,4,5,9 P.1.21.</t>
  </si>
  <si>
    <t>Unidad administrativa o área encargada del desarrollo de actividades para la generación y tratamiento de información estadística y geográfica 1</t>
  </si>
  <si>
    <t>Unidad administrativa o área encargada del desarrollo de actividades para la generación y tratamiento de información estadística y geográfica 2</t>
  </si>
  <si>
    <t>Unidad administrativa o área encargada del desarrollo de actividades para la generación y tratamiento de información estadística y geográfica 3</t>
  </si>
  <si>
    <t>Unidad administrativa o área encargada del desarrollo de actividades para la generación y tratamiento de información estadística y geográfica 4</t>
  </si>
  <si>
    <t>Unidad administrativa o área encargada del desarrollo de actividades para la generación y tratamiento de información estadística y geográfica 5</t>
  </si>
  <si>
    <t>COMP_UNIDAD ADMIN P.1.8.</t>
  </si>
  <si>
    <r>
      <t xml:space="preserve">Año de creación
</t>
    </r>
    <r>
      <rPr>
        <i/>
        <sz val="8"/>
        <color theme="1"/>
        <rFont val="Arial"/>
        <family val="2"/>
      </rPr>
      <t>(aaaa)</t>
    </r>
  </si>
  <si>
    <t xml:space="preserve">Nombre </t>
  </si>
  <si>
    <t>Personal adscrito, según sexo</t>
  </si>
  <si>
    <t>UNIDAD ADMIN 1</t>
  </si>
  <si>
    <t>UNIDAD ADMIN 2</t>
  </si>
  <si>
    <t>UNIDAD ADMIN 3</t>
  </si>
  <si>
    <t>UNIDAD ADMIN 4</t>
  </si>
  <si>
    <t>UNIDAD ADMIN 5</t>
  </si>
  <si>
    <t>BLOQUEO COD 2_9 P.1.23.</t>
  </si>
  <si>
    <t>COMP_UNIDAD ADMIN P.1.23.</t>
  </si>
  <si>
    <t>BLOQUEO NUM UNID.ADMIN P.1.23.</t>
  </si>
  <si>
    <t>Pregunta 1.28</t>
  </si>
  <si>
    <t>1.- El listado de programas presupuestarios y/ o políticas públicas evaluadas que se despliega es el mismo que registró como respuesta en la pregunta 1.28.</t>
  </si>
  <si>
    <t>2.- El listado de instituciones que se despliega es el mismo que registró como respuesta en la pregunta 1.1.</t>
  </si>
  <si>
    <t>3.- Para cada programa presupuestario y/ o política pública evaluada, seleccione con una "X" la o las instituciones de la Administración Pública de la entidad federativa relacionadas.</t>
  </si>
  <si>
    <t>4.- Para cada programa presupuestario y/ o política pública evaluada, en caso de que se encuentre relacionado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</si>
  <si>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5.- Para cada programa presupuestario y/ o política pública evaluada, en caso de que se encuentre relacionada con alguna institución que no forme parte de la Administración Pública de la entidad federativa, seleccione con una "X" la columna "Otra institución" y anote el nombre de dicha(s) institución(es) en el recuadro destinado para tal efecto que se encuentra al final de la tabla de respuesta.</t>
  </si>
  <si>
    <r>
      <t xml:space="preserve">Otra institución </t>
    </r>
    <r>
      <rPr>
        <i/>
        <sz val="8"/>
        <color theme="1"/>
        <rFont val="Arial"/>
        <family val="2"/>
      </rPr>
      <t>(especifique)</t>
    </r>
  </si>
  <si>
    <t>INSTITUCIONES</t>
  </si>
  <si>
    <t>MENSAJE ALERTA inst 4</t>
  </si>
  <si>
    <t>LISTA P.1.1</t>
  </si>
  <si>
    <t>UNA INSTI</t>
  </si>
  <si>
    <t>OTRA_INST</t>
  </si>
  <si>
    <t>FIN LISTA</t>
  </si>
  <si>
    <r>
      <t xml:space="preserve">Otra institución:
</t>
    </r>
    <r>
      <rPr>
        <i/>
        <sz val="8"/>
        <color theme="1"/>
        <rFont val="Arial"/>
        <family val="2"/>
      </rPr>
      <t>(especifique)</t>
    </r>
  </si>
  <si>
    <t>2.- El nombre de las instancias evaluadoras debe registrarse en mayúsculas, sin comillas ni signos de acentuación, puntuación, paréntesis y abreviaturas.</t>
  </si>
  <si>
    <t>3.- Para cada evaluación realizada a determinado programa presupuestario y/ o política pública, en caso de que no haya sido necesario celebrar alguna contratación pública para su realización, o no cuente con información para determinarlo, indíquelo en la columna correspondiente conforme al catálogo respectivo y deje las columnas "Procedimiento de contratación" y "Monto de la contratación" en blanco.</t>
  </si>
  <si>
    <t>4.- Las cifras deben anotarse en pesos mexicanos (no debe agregar la frase "miles o millones de pesos").</t>
  </si>
  <si>
    <t>5.- No debe considerar decimales en las cifras registradas, por lo que debe redondearlas a su valor entero más cercano.</t>
  </si>
  <si>
    <t>6.- Para cada programa presupuestario y/ o política pública evaluada, la cantidad de evaluaciones realizadas en las que registre información debe ser igual a la cantidad reportada como respuesta en la columna "Evaluaciones realizadas a los programas presupuestarios y/ o políticas públicas" de la pregunta 1.28.</t>
  </si>
  <si>
    <t>7.- En caso de que seleccione el código "11" en la columna "Tipo de evaluación" de alguna evaluación realizada a determinado programa presupuestario y/ o política pública, debe anotar el nombre de dicho(s) tipo(s) de evaluación en el recuadro destinado para tal efecto que se encuentra al final de la tabla de respuesta.</t>
  </si>
  <si>
    <t>8.- En caso de que seleccione el código "6" en la columna "Procedimiento de contratación" de alguna evaluación realizada a determinado programa presupuestario y/ o política pública, debe anotar el nombre de dicho(s) procedimiento(s) de contratación en el recuadro destinado para tal efecto que se encuentra al final de la tabla de respuesta.</t>
  </si>
  <si>
    <t>inst 7</t>
  </si>
  <si>
    <t>inst 8</t>
  </si>
  <si>
    <t>Evaluación realizada al programa presupuestario y/ o política pública 1</t>
  </si>
  <si>
    <t>Evaluación realizada al programa presupuestario y/ o política pública 2</t>
  </si>
  <si>
    <t>Evaluación realizada al programa presupuestario y/ o política pública 3</t>
  </si>
  <si>
    <t>Evaluación realizada al programa presupuestario y/ o política pública 4</t>
  </si>
  <si>
    <t>COMP_EVALUACIONES REALIZADAS</t>
  </si>
  <si>
    <t>COD 11 TIPO EVALUACION</t>
  </si>
  <si>
    <t>COD 6 PROCEDIMIENTO CONTRATACION</t>
  </si>
  <si>
    <r>
      <t xml:space="preserve">Tipo de evaluación
</t>
    </r>
    <r>
      <rPr>
        <i/>
        <sz val="8"/>
        <color theme="1"/>
        <rFont val="Arial"/>
        <family val="2"/>
      </rPr>
      <t>(ver catálogo)</t>
    </r>
  </si>
  <si>
    <t>Nombre de la instancia evaluadora</t>
  </si>
  <si>
    <r>
      <t xml:space="preserve">¿Fue necesario celebrar alguna contratación pública para la realización de la evaluación?
</t>
    </r>
    <r>
      <rPr>
        <i/>
        <sz val="8"/>
        <color theme="1"/>
        <rFont val="Arial"/>
        <family val="2"/>
      </rPr>
      <t>(1. Sí / 2. No / 9. No identificado)</t>
    </r>
  </si>
  <si>
    <r>
      <t xml:space="preserve">Procedimiento de contratación
</t>
    </r>
    <r>
      <rPr>
        <i/>
        <sz val="8"/>
        <color theme="1"/>
        <rFont val="Arial"/>
        <family val="2"/>
      </rPr>
      <t>(ver catálogo)</t>
    </r>
  </si>
  <si>
    <t>Monto de la contratación</t>
  </si>
  <si>
    <t>BLOQUEO COD 2,9 PUBLICA 1</t>
  </si>
  <si>
    <t>BLOQUEO COD 2,9 PUBLICA 2</t>
  </si>
  <si>
    <t>BLOQUEO COD 2,9 PUBLICA 3</t>
  </si>
  <si>
    <t>BLOQUEO COD 2,9 PUBLICA 4</t>
  </si>
  <si>
    <t>BLANCOS PUBLICA 1</t>
  </si>
  <si>
    <t>BLANCOS PUBLICA 2</t>
  </si>
  <si>
    <t>BLANCOS PUBLICA 3</t>
  </si>
  <si>
    <t>BLANCOS PUBLICA 4</t>
  </si>
  <si>
    <t xml:space="preserve">BLANCOS </t>
  </si>
  <si>
    <r>
      <t xml:space="preserve">Otro tipo:
</t>
    </r>
    <r>
      <rPr>
        <i/>
        <sz val="8"/>
        <rFont val="Arial"/>
        <family val="2"/>
      </rPr>
      <t>(especifique)</t>
    </r>
  </si>
  <si>
    <t>tipo- Val. Especifique Claves</t>
  </si>
  <si>
    <t>procedimiento- Val. Especifique Claves</t>
  </si>
  <si>
    <r>
      <t xml:space="preserve">Otro procedimiento:
</t>
    </r>
    <r>
      <rPr>
        <i/>
        <sz val="8"/>
        <rFont val="Arial"/>
        <family val="2"/>
      </rPr>
      <t>(especifique)</t>
    </r>
  </si>
  <si>
    <t>materia,diseño</t>
  </si>
  <si>
    <t>adjudicacion,direct</t>
  </si>
  <si>
    <t xml:space="preserve">Catálogo de tipo de evaluación </t>
  </si>
  <si>
    <t>Catálogo de procedimientos de contratación</t>
  </si>
  <si>
    <t>consistencia,resultado</t>
  </si>
  <si>
    <t>invitacion,persona,restringid</t>
  </si>
  <si>
    <t>Evaluación en materia de diseño</t>
  </si>
  <si>
    <t>Adjudicación directa</t>
  </si>
  <si>
    <t>proceso</t>
  </si>
  <si>
    <t>licitacion,publica,estatal,regional,local</t>
  </si>
  <si>
    <t>Evaluación de consistencia y resultados</t>
  </si>
  <si>
    <t>Invitación a cuando menos tres personas o invitación restringida</t>
  </si>
  <si>
    <t>impacto</t>
  </si>
  <si>
    <t>licitacion,publica,nacional</t>
  </si>
  <si>
    <t>Evaluación de procesos</t>
  </si>
  <si>
    <t>Licitación pública estatal, regional o local</t>
  </si>
  <si>
    <t>indicador</t>
  </si>
  <si>
    <t>licitacion,publica,internacional</t>
  </si>
  <si>
    <t>Evaluación de impacto</t>
  </si>
  <si>
    <t>Licitación pública nacional</t>
  </si>
  <si>
    <t>especifica</t>
  </si>
  <si>
    <t>Evaluación de indicadores</t>
  </si>
  <si>
    <t>Licitación pública internacional</t>
  </si>
  <si>
    <t>especifica,desempeño</t>
  </si>
  <si>
    <t>Evaluación específica</t>
  </si>
  <si>
    <r>
      <t xml:space="preserve">Otro procedimiento </t>
    </r>
    <r>
      <rPr>
        <i/>
        <sz val="8"/>
        <rFont val="Arial"/>
        <family val="2"/>
      </rPr>
      <t>(especifique)</t>
    </r>
  </si>
  <si>
    <t>complementari</t>
  </si>
  <si>
    <t>Evaluación específica de desempeño</t>
  </si>
  <si>
    <t>estrategic</t>
  </si>
  <si>
    <t>Evaluación complementaria</t>
  </si>
  <si>
    <t>ficha,monitor,evaluacion</t>
  </si>
  <si>
    <t>Evaluación estratégica</t>
  </si>
  <si>
    <t>Fichas de monitoreo y evaluación</t>
  </si>
  <si>
    <r>
      <t xml:space="preserve">Otro tipo </t>
    </r>
    <r>
      <rPr>
        <i/>
        <sz val="8"/>
        <rFont val="Arial"/>
        <family val="2"/>
      </rPr>
      <t>(especifique)</t>
    </r>
  </si>
  <si>
    <t>Pregunta 1.31</t>
  </si>
  <si>
    <t>1.- El listado de Servicios Profesionales de Carrera u homólogos que se despliega es el mismo que registró como respuesta en la pregunta 1.31.</t>
  </si>
  <si>
    <t>3.- Para cada Servicio Profesional de Carrera u homólogo, en caso de que todas las instituciones de la Administración Pública de la entidad federativa hayan contado con él, seleccione con una "X" la columna "Todas las instituciones de la Administración Pública de la entidad federativa" y deje el resto de la fila en blanco.</t>
  </si>
  <si>
    <t>4.- Para cada Servicio Profesional de Carrera u homólogo, seleccione con una "X" la o las instituciones de la Administración Pública de la entidad federativa que hayan contado con él.</t>
  </si>
  <si>
    <t>5.- Para cada Servicio Profesional de Carrera u homólogo, en caso de que únicamente alguna unidad administrativa de determinada institución de la Administración Pública de la entidad federativa haya contado con él, seleccione con una "X" la institución en la que se encontraba adscrita dicha unidad administrativa y especifique dicha situación en el recuadro que se encuentra al final de la tabla de respuesta.</t>
  </si>
  <si>
    <t>6.- Para cada Servicio Profesional de Carrera u homólogo, en caso de que alguna institución que no forme parte de la Administración Pública de la entidad federativa haya contado con él, seleccione con una "X" la columna "Otra institución" y anote el nombre de dicha(s) institución(es) en el recuadro destinado para tal efecto que se encuentra al final de la tabla de respuesta.</t>
  </si>
  <si>
    <t>Nombre de los Servicios Profesionales de Carrera u homólogos</t>
  </si>
  <si>
    <t>Todas las instituciones de la Administración Pública de la entidad federativa</t>
  </si>
  <si>
    <t>MENSAJE ALERTA inst 5</t>
  </si>
  <si>
    <t>BLOQUEO X</t>
  </si>
  <si>
    <t>Pregunta 1.1</t>
  </si>
  <si>
    <t>El presente Anexo desagrega las funciones genéricas desarrolladas por las instituciones de la Administración Pública de la entidad federativa. Para efectos de la presente sección, se consideran las siguientes:</t>
  </si>
  <si>
    <t>1. Agricultura y desarrollo rural</t>
  </si>
  <si>
    <t>Se refiere a aquella que tiene como objetivo promover las actividades agropecuarias, así como la silvicultura, acuacultura, pesca, caza e hidroagricultura. Deben considerarse las siguientes instituciones:</t>
  </si>
  <si>
    <t>a) Secretarías de agricultura y ganadería u homólogas</t>
  </si>
  <si>
    <t>b) Secretarías de desarrollo agropecuario u homólogas</t>
  </si>
  <si>
    <t>c) Secretarías de desarrollo rural u homólogas</t>
  </si>
  <si>
    <t>d) Secretarías de pesca y acuacultura u homólogas</t>
  </si>
  <si>
    <t>e) Secretarías del campo u homólogas</t>
  </si>
  <si>
    <t>f) Instituciones del sector agroalimentario y/ o seguridad alimentaria</t>
  </si>
  <si>
    <t>g) Otras instituciones de naturaleza similar</t>
  </si>
  <si>
    <t>2. Arte, cultura y otras manifestaciones sociales</t>
  </si>
  <si>
    <t>Se refiere a aquella que tiene como objetivo promover las actividades culturales y artísticas entre la población, así como otras actividades relacionadas con las manifestaciones de la sociedad. Deben considerarse las siguientes instituciones:</t>
  </si>
  <si>
    <t>a) Centros culturales y/ o de convenciones</t>
  </si>
  <si>
    <t>b) Cinetecas</t>
  </si>
  <si>
    <t>c) Consejos para la cultura y las artes u homólogos</t>
  </si>
  <si>
    <t>d) Ferias y espectáculos culturales</t>
  </si>
  <si>
    <t>e) Museos</t>
  </si>
  <si>
    <t>f) Organismos para las publicaciones y servicios editoriales</t>
  </si>
  <si>
    <t>g) Secretarías de cultura u homólogas</t>
  </si>
  <si>
    <r>
      <t xml:space="preserve">h) Sistemas públicos de radio, cine y/ o televisión u homólogos </t>
    </r>
    <r>
      <rPr>
        <i/>
        <sz val="8"/>
        <color theme="1"/>
        <rFont val="Arial"/>
        <family val="2"/>
      </rPr>
      <t>(institutos de la radio, canales de televisión, etc.)</t>
    </r>
  </si>
  <si>
    <t>i) Institutos de cultura y lenguas indígenas u homólogos</t>
  </si>
  <si>
    <t>j) Otras instituciones de naturaleza similar</t>
  </si>
  <si>
    <t>3. Asuntos financieros y hacendarios</t>
  </si>
  <si>
    <t>Se refiere a aquella que tiene como objetivo administrar la hacienda pública, la contabilidad de los ingresos y egresos, así como de la integración de los proyectos presupuestarios establecidos en los ordenamientos legales aplicables. Deben considerarse las siguientes instituciones:</t>
  </si>
  <si>
    <t>a) Banca comercial y/ o de desarrollo</t>
  </si>
  <si>
    <t>b) Comisiones para la defensa del contribuyente</t>
  </si>
  <si>
    <t xml:space="preserve">c) Comisiones de seguros y fianzas </t>
  </si>
  <si>
    <t>d) Comisiones para la protección y defensa de las personas usuarias de servicios financieros</t>
  </si>
  <si>
    <t>e) Organismos para la evaluación de resultados y/ o del desempeño de programas y políticas públicas</t>
  </si>
  <si>
    <t>f) Fideicomisos de financiamiento y crédito</t>
  </si>
  <si>
    <t>g) Patronatos</t>
  </si>
  <si>
    <t>h) Procuradurías fiscales u homólogas</t>
  </si>
  <si>
    <t>i) Secretarías de hacienda, administración y/ o finanzas u homólogas</t>
  </si>
  <si>
    <t>j) Secretarías o institutos de planeación u homólogos</t>
  </si>
  <si>
    <r>
      <t xml:space="preserve">k) Asistencia pública </t>
    </r>
    <r>
      <rPr>
        <i/>
        <sz val="8"/>
        <color theme="1"/>
        <rFont val="Arial"/>
        <family val="2"/>
      </rPr>
      <t>(concursos y sorteos con premios en efectivo o en especie)</t>
    </r>
  </si>
  <si>
    <t>l) Otras instituciones de naturaleza similar</t>
  </si>
  <si>
    <t>4. Asuntos indígenas</t>
  </si>
  <si>
    <t>Se refiere a aquella que tiene como objetivo coadyuvar al desarrollo de los pueblos indígenas y mejorar las condiciones de vida de estos, de acuerdo con los ordenamientos legales aplicables. Deben considerarse las siguientes instituciones:</t>
  </si>
  <si>
    <r>
      <t>a) Comisiones para el desarrollo de los pueblos indígenas u homólogas</t>
    </r>
    <r>
      <rPr>
        <i/>
        <sz val="8"/>
        <color theme="1"/>
        <rFont val="Arial"/>
        <family val="2"/>
      </rPr>
      <t xml:space="preserve"> (incluyendo a pueblos y barrios originarios y afromexicanos)</t>
    </r>
  </si>
  <si>
    <t>b) Secretarías o institutos para los pueblos indígenas u homólogos</t>
  </si>
  <si>
    <t>c) Otras instituciones de naturaleza similar</t>
  </si>
  <si>
    <t>5. Asuntos jurídicos</t>
  </si>
  <si>
    <t>Se refiere a aquella asociada a la orientación, asistencia, publicación oficial y coordinación de los asuntos jurídicos competencia del Poder Ejecutivo; dando certeza jurídica a todos los actos de gobierno y corroborando que los mismos se encuentren sustentados en los ordenamientos legales aplicables. Únicamente debe considerarse la siguiente institución:</t>
  </si>
  <si>
    <t>a) Consejerías jurídicas u homólogas</t>
  </si>
  <si>
    <t>6. Atención a víctimas</t>
  </si>
  <si>
    <t>Se refiere a aquella enfocada en impulsar políticas, estrategias y acciones para la protección, ayuda, asistencia o reparación integral de las víctimas. Únicamente debe considerarse la siguiente institución:</t>
  </si>
  <si>
    <t>a) Comisiones de atención integral a víctimas u homólogas</t>
  </si>
  <si>
    <t>7. Búsqueda de personas</t>
  </si>
  <si>
    <t>Se refiere a aquella que tiene como objetivo la búsqueda de las personas desaparecidas o no localizadas; el esclarecimiento de los hechos; así como la prevención, investigación, sanción y erradicación de los delitos en materia de desaparición forzada de personas y desaparición cometida por particulares. Únicamente debe considerarse la siguiente institución:</t>
  </si>
  <si>
    <t>a) Comisiones de búsqueda de personas u homólogas</t>
  </si>
  <si>
    <t>8. Ciencia, tecnología e innovación</t>
  </si>
  <si>
    <t>Se refiere a aquella que tiene como objetivo promover la innovación, la investigación científica, el desarrollo tecnológico, así como los servicios científicos y tecnológicos en general. Deben considerarse las siguientes instituciones:</t>
  </si>
  <si>
    <t>a) Consejos de ciencia y tecnología</t>
  </si>
  <si>
    <t>b) Centros e institutos de investigación e innovación tecnológica</t>
  </si>
  <si>
    <t>9. Combustibles y energía</t>
  </si>
  <si>
    <t>Se refiere a aquella que tiene como objetivo implementar acciones encaminadas a la explotación, transmisión, distribución, comercialización y/ o suministro de hidrocarburos (petróleo y gas natural), combustibles nucleares, electricidad, energía no eléctrica, carbón y otros combustibles. Deben considerarse las siguientes instituciones:</t>
  </si>
  <si>
    <t xml:space="preserve">a) Centros, comisiones, institutos o agencias de energía </t>
  </si>
  <si>
    <t>b) Secretarías de desarrollo energético u homólogas</t>
  </si>
  <si>
    <t>10. Infraestructura, comunicaciones y transportes</t>
  </si>
  <si>
    <t>Se refiere a aquella que tiene como objetivo satisfacer las necesidades de comunicación; así como planear y conducir el desarrollo integral de los servicios de transporte por carretera, por agua y puertos, por ferrocarril, por vía aérea y demás vías de comunicación relacionadas. Dentro de esta categoría debe considerar aquellas instituciones encargadas de la construcción de obra pública en estos rubros. Deben considerarse las siguientes instituciones:</t>
  </si>
  <si>
    <t>a) Agencias espaciales</t>
  </si>
  <si>
    <t>b) Administraciones portuarias integrales u homólogas</t>
  </si>
  <si>
    <t>c) Aeropuertos y agencias de aviación y/ o servicios a la navegación del espacio aéreo</t>
  </si>
  <si>
    <r>
      <t xml:space="preserve">d) Secretarías de infraestructura y desarrollo de obra pública u homólogas </t>
    </r>
    <r>
      <rPr>
        <i/>
        <sz val="8"/>
        <color theme="1"/>
        <rFont val="Arial"/>
        <family val="2"/>
      </rPr>
      <t>(incluyendo servicios relacionados a la obra pública)</t>
    </r>
  </si>
  <si>
    <t>e) Secretarías de movilidad y transporte u homólogas</t>
  </si>
  <si>
    <t>f) Servicios de correos</t>
  </si>
  <si>
    <r>
      <t xml:space="preserve">g) Servicios de telecomunicación y radiodifusión </t>
    </r>
    <r>
      <rPr>
        <i/>
        <sz val="8"/>
        <color theme="1"/>
        <rFont val="Arial"/>
        <family val="2"/>
      </rPr>
      <t>(aprovechamiento y explotación de las redes públicas de telecomunicaciones, del espectro radioelectrónico y de los sistemas de comunicación vía satélite)</t>
    </r>
  </si>
  <si>
    <t>h) Sistemas de autopistas, carreteras, caminos, puentes y/ o servicios conexos y auxiliares</t>
  </si>
  <si>
    <r>
      <t xml:space="preserve">i) Sistemas de transporte colectivo </t>
    </r>
    <r>
      <rPr>
        <i/>
        <sz val="8"/>
        <color theme="1"/>
        <rFont val="Arial"/>
        <family val="2"/>
      </rPr>
      <t>(incluidos autobuses, trenes y ferrocarriles)</t>
    </r>
  </si>
  <si>
    <t>11. Cultura física y/ o deporte</t>
  </si>
  <si>
    <t>Se refiere a aquella que tiene como objetivo promover las actividades deportivas, así como el cuidado, construcción y preservación de espacios de esparcimiento, deporte y recreación. Deben considerarse las siguientes instituciones:</t>
  </si>
  <si>
    <t>a) Institutos de cultura física y deporte u homólogos</t>
  </si>
  <si>
    <r>
      <t xml:space="preserve">b) Institutos de infraestructura física y/ o educativa </t>
    </r>
    <r>
      <rPr>
        <i/>
        <sz val="8"/>
        <color theme="1"/>
        <rFont val="Arial"/>
        <family val="2"/>
      </rPr>
      <t>(construcción y preservación de espacios de esparcimiento, deporte y recreación)</t>
    </r>
  </si>
  <si>
    <t>12. Desarrollo agrario, territorial, urbano y vivienda</t>
  </si>
  <si>
    <t>Se refiere a aquella que tiene como objetivo dar cumplimiento a las disposiciones legales en materia de ordenamiento agrario, territorial, urbanización, desarrollo comunitario, desarrollo regional y vivienda. Deben considerarse las siguientes instituciones:</t>
  </si>
  <si>
    <t>a) Fideicomisos promotores urbanos</t>
  </si>
  <si>
    <t>b) Comisiones para la regularización de la tenencia de la tierra</t>
  </si>
  <si>
    <t>c) Institutos de la vivienda u homólogos</t>
  </si>
  <si>
    <t>d) Procuradurías agrarias u homólogas</t>
  </si>
  <si>
    <t>e) Secretarías de desarrollo agrario, territorial y/ o urbano u homólogas</t>
  </si>
  <si>
    <t>f) Otras instituciones de naturaleza similar</t>
  </si>
  <si>
    <r>
      <t>13. Desarrollo social</t>
    </r>
    <r>
      <rPr>
        <b/>
        <vertAlign val="superscript"/>
        <sz val="9"/>
        <color theme="1"/>
        <rFont val="Arial"/>
        <family val="2"/>
      </rPr>
      <t>1/</t>
    </r>
  </si>
  <si>
    <t>Se refiere a aquella que tiene como objetivo fortalecer el bienestar, el desarrollo, la inclusión y la cohesión social mediante la instrumentación, coordinación, supervisión y seguimiento de las políticas públicas en materia de combate efectivo a la pobreza; atención específica de las necesidades de los sectores sociales más desprotegidos; así como la atención a los derechos de la niñez, de la juventud, de las personas adultas mayores y de las personas con discapacidad, entre otros grupos de población en situación de vulnerabilidad. Deben considerarse las siguientes instituciones:</t>
  </si>
  <si>
    <t xml:space="preserve">a) Consejos para la evaluación de la política de desarrollo social u homólogos </t>
  </si>
  <si>
    <t>b) Institutos de la juventud u homólogos</t>
  </si>
  <si>
    <t>c) Institutos para la atención de las personas con discapacidad</t>
  </si>
  <si>
    <t>d) Institutos para la atención de las personas adultas mayores</t>
  </si>
  <si>
    <t xml:space="preserve">e) Juntas de asistencia privada </t>
  </si>
  <si>
    <t>f) Secretarías de desarrollo social u homólogas</t>
  </si>
  <si>
    <r>
      <rPr>
        <vertAlign val="superscript"/>
        <sz val="8"/>
        <color theme="1"/>
        <rFont val="Arial"/>
        <family val="2"/>
      </rPr>
      <t xml:space="preserve">1/ </t>
    </r>
    <r>
      <rPr>
        <sz val="8"/>
        <color theme="1"/>
        <rFont val="Arial"/>
        <family val="2"/>
      </rPr>
      <t xml:space="preserve">Dentro de esta categoría deben excluirse aquellas instituciones destinadas exclusivamente a las funciones de: asuntos indígenas, economía, educación, salud, trabajo, y protección y seguridad social. </t>
    </r>
  </si>
  <si>
    <r>
      <t>14. Despacho del ejecutivo</t>
    </r>
    <r>
      <rPr>
        <b/>
        <vertAlign val="superscript"/>
        <sz val="9"/>
        <color theme="1"/>
        <rFont val="Arial"/>
        <family val="2"/>
      </rPr>
      <t>2/</t>
    </r>
  </si>
  <si>
    <t>Se refiere a aquella que tiene como objetivo apoyar directamente a la persona titular del Poder Ejecutivo en sus tareas y en el seguimiento permanente de las políticas públicas. Deben considerarse las siguientes instituciones:</t>
  </si>
  <si>
    <t>a) Coordinaciones de personas asesoras</t>
  </si>
  <si>
    <t>b) Coordinaciones de comunicación social</t>
  </si>
  <si>
    <t>c) Coordinaciones de estrategias digitales</t>
  </si>
  <si>
    <t>d) Coordinaciones de relaciones públicas</t>
  </si>
  <si>
    <t>e) Jefaturas de gabinete</t>
  </si>
  <si>
    <t>f) Oficinas del despacho de la persona titular del Ejecutivo</t>
  </si>
  <si>
    <t xml:space="preserve">g) Oficinas de representaciones del Gobierno </t>
  </si>
  <si>
    <t>h) Secretarías particulares del Gobernador(a) o Jefe(a) de Gobierno</t>
  </si>
  <si>
    <t>i) Otras instituciones de naturaleza similar</t>
  </si>
  <si>
    <r>
      <rPr>
        <vertAlign val="superscript"/>
        <sz val="8"/>
        <color theme="1"/>
        <rFont val="Arial"/>
        <family val="2"/>
      </rPr>
      <t xml:space="preserve">2/ </t>
    </r>
    <r>
      <rPr>
        <sz val="8"/>
        <color theme="1"/>
        <rFont val="Arial"/>
        <family val="2"/>
      </rPr>
      <t>No debe considerar en esta categoría al resto de las dependencias o entidades que tengan a su cargo asuntos en materias específicas y que, en consecuencia, deben ser consideradas en alguna otra de las funciones descritas en este catálogo.</t>
    </r>
  </si>
  <si>
    <t>15. Economía</t>
  </si>
  <si>
    <t>Se refiere a aquella que tiene como objetivo emprender y fomentar acciones en materia de minería, manufactura, industria, comercio, distribución, almacenamiento y depósito, así como de los asuntos económicos generales competentes. Deben considerarse las siguientes instituciones:</t>
  </si>
  <si>
    <t>a) Agroindustria</t>
  </si>
  <si>
    <t>b) Fomento industrial y/ o empresarial</t>
  </si>
  <si>
    <t>c) Institutos de las personas emprendedoras u homólogos</t>
  </si>
  <si>
    <t>d) Institutos para el fomento de las actividades artesanales y productivas</t>
  </si>
  <si>
    <t>e) Secretarías de economía u homólogas</t>
  </si>
  <si>
    <t>f) Sistemas de financiamiento para el desarrollo</t>
  </si>
  <si>
    <t>16. Educación</t>
  </si>
  <si>
    <t>Se refiere a aquella enfocada a la planeación, promoción, implementación y/ o evaluación de la enseñanza de los conocimientos relativos a la educación básica, media superior, superior y posgrado. Deben considerarse las siguientes instituciones:</t>
  </si>
  <si>
    <t>a) Escuelas y centros de formación docente e investigación educativa</t>
  </si>
  <si>
    <t>b) Escuelas y colegios de educación básica</t>
  </si>
  <si>
    <t>c) Escuelas y colegios de educación media superior</t>
  </si>
  <si>
    <t>d) Escuelas y colegios de educación profesional técnica</t>
  </si>
  <si>
    <t>e) Institutos de educación para personas adultas u homólogos</t>
  </si>
  <si>
    <t>f) Institutos para la evaluación de la educación u homólogos</t>
  </si>
  <si>
    <t>g) Secretarías de educación u homólogas</t>
  </si>
  <si>
    <t>h) Universidades e institutos de educación superior y posgrado</t>
  </si>
  <si>
    <t>17. Función pública</t>
  </si>
  <si>
    <t>Se refiere a aquella que tiene como objetivo organizar y coordinar el sistema de control interno de la Administración Pública; así como vigilar el cumplimiento y brindar asesoría a las dependencias y entidades en lo que respecta a las disposiciones en materia de recursos humanos, evaluación, transparencia, rendición de cuentas, mejora regulatoria, entre otras de naturaleza similar. Deben considerarse las siguientes instituciones:</t>
  </si>
  <si>
    <t>a) Comisiones de mejora regulatoria u homólogas</t>
  </si>
  <si>
    <t>b) Oficialías mayores</t>
  </si>
  <si>
    <t>c) Secretarías de administración u homólogas</t>
  </si>
  <si>
    <r>
      <t xml:space="preserve">d) Secretarías de la contraloría u homólogas </t>
    </r>
    <r>
      <rPr>
        <i/>
        <sz val="8"/>
        <color theme="1"/>
        <rFont val="Arial"/>
        <family val="2"/>
      </rPr>
      <t>(incluye órganos internos de control)</t>
    </r>
  </si>
  <si>
    <t>e) Secretarías ejecutivas del sistema estatal anticorrupción u homólogas</t>
  </si>
  <si>
    <t>f) Unidades de transparencia u homólogas</t>
  </si>
  <si>
    <t>18. Gobierno y política interior</t>
  </si>
  <si>
    <t>Se refiere a aquella que tiene como objetivo formular y conducir la política interior que competa al Poder Ejecutivo y no se atribuya expresamente a otra dependencia o entidad; promover la participación ciudadana; fomentar el desarrollo político con los otros ámbitos de organización gubernamental, poderes y organismos constitucionales autónomos en aras de promover el fortalecimiento de las instituciones y la gobernabilidad democrática; promover la preservación y cuidado del patrimonio público; así como demás funciones en materia de población y territorio. Deben considerarse las siguientes instituciones:</t>
  </si>
  <si>
    <t>a) Consejos de población u homólogos</t>
  </si>
  <si>
    <t>b) Institutos de desarrollo municipal u homólogos</t>
  </si>
  <si>
    <t>c) Secretarías de gobierno u homólogas</t>
  </si>
  <si>
    <t>d) Secretarías de participación ciudadana u homólogas</t>
  </si>
  <si>
    <t>e) Secretarías de las personas en contexto de movilidad u homólogas</t>
  </si>
  <si>
    <t>f) Sistemas para la protección de niñas, niños y personas adolescentes</t>
  </si>
  <si>
    <t>19. Igualdad de género y/ o derechos de las mujeres</t>
  </si>
  <si>
    <t>Se refiere a aquella encargada de la promoción y fomento de la igualdad entre hombres y mujeres, así como de garantizar el respeto de los derechos de las mujeres y su participación en la vida política, cultural, económica y social del país. Deben considerarse las siguientes instituciones:</t>
  </si>
  <si>
    <t>a) Secretarías para la igualdad sustantiva entre hombres y mujeres u homólogas</t>
  </si>
  <si>
    <t>b) Institutos de la mujer u homólogos</t>
  </si>
  <si>
    <t>c) Centros de justicia para las mujeres</t>
  </si>
  <si>
    <t>d) Otras instituciones de naturaleza similar</t>
  </si>
  <si>
    <t>20. Justicia</t>
  </si>
  <si>
    <t>Se refiere a aquella que tiene como objetivo diseñar, fomentar e implementar acciones encaminadas a la procuración e impartición de justicia en los respectivos ámbitos de competencia de organización gubernamental. Deben considerarse las siguientes instituciones:</t>
  </si>
  <si>
    <r>
      <t xml:space="preserve">a) Conciliación y arbitraje </t>
    </r>
    <r>
      <rPr>
        <i/>
        <sz val="8"/>
        <color theme="1"/>
        <rFont val="Arial"/>
        <family val="2"/>
      </rPr>
      <t>(incluidas las materias del ámbito laboral, médico y deporte, etc.)</t>
    </r>
  </si>
  <si>
    <t>b) Fiscalías especializadas en el combate a la corrupción u homólogas</t>
  </si>
  <si>
    <t>c) Institutos de la defensoría pública u homólogos</t>
  </si>
  <si>
    <t>d) Procuradurías generales de justicia</t>
  </si>
  <si>
    <t>e) Procuradurías sociales u homólogas</t>
  </si>
  <si>
    <t>f) Tribunales de justicia administrativa</t>
  </si>
  <si>
    <t>21. Medio ambiente y ecología</t>
  </si>
  <si>
    <t>Se refiere a aquella que tiene como objetivo impulsar la preservación, conservación y restauración del equilibrio ecológico, la reducción de la contaminación y la protección al medio ambiente y a los recursos naturales (incluida la diversidad biológica y el paisaje). Deben considerarse las siguientes instituciones:</t>
  </si>
  <si>
    <t>a) Agencias o institutos para la protección animal</t>
  </si>
  <si>
    <t>b) Bosques y áreas naturales protegidas</t>
  </si>
  <si>
    <t>c) Comisiones forestales</t>
  </si>
  <si>
    <t>d) Fideicomisos para la protección y preservación del ecosistema</t>
  </si>
  <si>
    <t>e) Parques y zoológicos</t>
  </si>
  <si>
    <t>f) Procuradurías de protección al medio ambiente u homólogas</t>
  </si>
  <si>
    <t>g) Secretarías de medio ambiente u homólogas</t>
  </si>
  <si>
    <t>h) Otras instituciones de naturaleza similar</t>
  </si>
  <si>
    <t>22. Protección civil</t>
  </si>
  <si>
    <t>Se refiere a aquella que tiene como objetivo coordinar, vigilar y evaluar el sistema en materia de protección civil y en lo relativo a la prevención y auxilio de zonas afectadas en caso de desastre o situaciones de emergencia o calamidad pública que afecten a la población. Deben considerarse las siguientes instituciones:</t>
  </si>
  <si>
    <t>a) Cuerpos de personas bomberas</t>
  </si>
  <si>
    <t>b) Institutos para la gestión integral de riesgos u homólogos</t>
  </si>
  <si>
    <t>c) Secretarías, coordinaciones o unidades de protección civil u homólogas</t>
  </si>
  <si>
    <t>23. Protección y seguridad social</t>
  </si>
  <si>
    <t>Se refiere a aquella que tiene como objetivo reducir el riesgo y la vulnerabilidad de tipo social y económico de los individuos en temas relacionados con el acceso a la asistencia médica; a la seguridad del ingreso (en particular en caso de vejez); a las prestaciones por desempleo, enfermedad, invalidez, accidentes de trabajo, maternidad; así como el acceso a la vivienda. Deben considerarse las siguientes instituciones:</t>
  </si>
  <si>
    <t>a) Beneficencia pública</t>
  </si>
  <si>
    <t>b) Centros de asistencia social</t>
  </si>
  <si>
    <t>c) Institutos de pensiones</t>
  </si>
  <si>
    <t>d) Institutos de seguridad y servicios sociales de las personas trabajadoras</t>
  </si>
  <si>
    <t>e) Regímenes de protección social en salud</t>
  </si>
  <si>
    <t>f) Sistemas para el desarrollo integral de la familia</t>
  </si>
  <si>
    <t>24. Reinserción social</t>
  </si>
  <si>
    <t>Se refiere a aquella que tiene como objetivo organizar y administrar los establecimientos destinados a la ejecución de sentencias y la aplicación de tratamientos para la reinserción los individuos a la sociedad. Deben considerarse las siguientes instituciones:</t>
  </si>
  <si>
    <t>a) Dependencias y/ o entidades encargadas de los centros penitenciarios y/ o centros especializados para personas adolescentes</t>
  </si>
  <si>
    <t>b) Institutos para la prestación de servicios postpenales</t>
  </si>
  <si>
    <t xml:space="preserve">c) Unidades de supervisión de beneficios preliberacionales y de sanciones no privativas de la libertad </t>
  </si>
  <si>
    <t>25. Salud</t>
  </si>
  <si>
    <t>Se refiere a aquella que tiene como objetivo la planeación, diseño, implementación y/ o evaluación de las acciones encaminadas a la prevención de enfermedades y la promoción de la salud de la población; incluyendo la prestación de servicios de salud a la comunidad, la prestación de servicios de salud a la persona, la generación de recursos para la salud y la rectoría del sistema de salud. Deben considerarse las siguientes instituciones:</t>
  </si>
  <si>
    <t>a) Centros de prevención y control de las adicciones</t>
  </si>
  <si>
    <t>b) Centros de trasplantes</t>
  </si>
  <si>
    <r>
      <t>c) Clínicas y hospitales</t>
    </r>
    <r>
      <rPr>
        <i/>
        <sz val="8"/>
        <color theme="1"/>
        <rFont val="Arial"/>
        <family val="2"/>
      </rPr>
      <t xml:space="preserve"> (prestación de servicios de atención médica de primer, segundo y tercer nivel)</t>
    </r>
  </si>
  <si>
    <t>d) Comisiones de bioética</t>
  </si>
  <si>
    <t>e) Comisiones para la protección de riesgos sanitarios</t>
  </si>
  <si>
    <t>f) Institutos de servicios de salud</t>
  </si>
  <si>
    <t>g) Secretarías de salud u homólogas</t>
  </si>
  <si>
    <t>26. Seguridad pública o seguridad ciudadana</t>
  </si>
  <si>
    <t>Se refiere a aquella que tiene como objetivo resguardar la paz, la tranquilidad, el orden público y la seguridad de las personas, incluyendo el diseño y la definición de políticas, programas y acciones a ejecutar en los campos de prevención del delito. Deben considerarse las siguientes instituciones:</t>
  </si>
  <si>
    <t xml:space="preserve">a) Centros de evaluación y control de confianza </t>
  </si>
  <si>
    <t>b) Centros de prevención social de la violencia y la delincuencia</t>
  </si>
  <si>
    <t>c) Consejos de seguridad</t>
  </si>
  <si>
    <t>d) Institutos de formación policial</t>
  </si>
  <si>
    <t>e) Secretarías de seguridad pública o seguridad ciudadana u homólogas</t>
  </si>
  <si>
    <t>f) Secretariados ejecutivos del sistema de seguridad pública</t>
  </si>
  <si>
    <t>27. Servicios públicos</t>
  </si>
  <si>
    <t>Se refiere a aquella que tiene como objetivo satisfacer las necesidades de las y los habitantes mediante la prestación de servicios, tales como: agua potable, drenaje, alcantarillado, tratamiento y disposición de sus aguas residuales; alumbrado público; limpia, recolección, traslado, tratamiento y disposición final de residuos; mercados y centrales de abasto; panteones; rastro; calles, parques y jardines y su equipamiento. Deben considerarse las siguientes instituciones:</t>
  </si>
  <si>
    <t>a) Comisiones de agua potable y alcantarillado u homólogas</t>
  </si>
  <si>
    <t>b) Comisiones de servicios públicos u homólogas</t>
  </si>
  <si>
    <t>c) Mercados y centrales de abasto</t>
  </si>
  <si>
    <t>d) Organismos públicos de agua potable, alcantarillado y saneamiento</t>
  </si>
  <si>
    <t>e) Otras instituciones de naturaleza similar</t>
  </si>
  <si>
    <t>28. Servicios registrales, administrativos y patrimoniales</t>
  </si>
  <si>
    <t>Se refiere a aquella que tiene como objetivo implementar acciones encaminadas a la prestación de servicios relacionados con el registro civil, certificación e inspección de bienes inmuebles y actos de comercio, modernización y actualización de catastro, asesoría y seguimiento jurídico a la ciudadanía, servicios archivísticos de la Administración Pública y supervisión de la función notarial, entre otros. Deben considerarse las siguientes instituciones:</t>
  </si>
  <si>
    <t>a) Administración y enajenación de bienes inmuebles</t>
  </si>
  <si>
    <t xml:space="preserve">b) Archivo general </t>
  </si>
  <si>
    <t>c) Institutos registrales y catastrales</t>
  </si>
  <si>
    <t>d) Registro civil</t>
  </si>
  <si>
    <t>e) Registro público de la propiedad</t>
  </si>
  <si>
    <r>
      <t>f) Supervisión e inspección de comercios</t>
    </r>
    <r>
      <rPr>
        <i/>
        <sz val="9"/>
        <color theme="1"/>
        <rFont val="Arial"/>
        <family val="2"/>
      </rPr>
      <t xml:space="preserve"> </t>
    </r>
    <r>
      <rPr>
        <i/>
        <sz val="8"/>
        <color theme="1"/>
        <rFont val="Arial"/>
        <family val="2"/>
      </rPr>
      <t>(incluye expedición y regulación de permisos de venta de alcohol)</t>
    </r>
  </si>
  <si>
    <t>29. Trabajo</t>
  </si>
  <si>
    <t>Se refiere a aquella encargada de aplicar y vigilar el cumplimiento de las normas relativas a las condiciones generales y de seguridad e higiene en los centros de trabajo, fomentar y apoyar la organización para el trabajo y el autoempleo, así como de brindar asistencia jurídica a las personas trabajadoras y sindicatos. Deben considerarse las siguientes instituciones:</t>
  </si>
  <si>
    <t>a) Institutos de capacitación para el trabajo</t>
  </si>
  <si>
    <t>b) Procuradurías para la defensa del trabajo</t>
  </si>
  <si>
    <t>c) Secretarías del trabajo y previsión social u homólogas</t>
  </si>
  <si>
    <t>30. Turismo</t>
  </si>
  <si>
    <t>Se refiere a aquella que tiene como objetivo diseñar e implementar acciones encaminadas a la difusión y promoción de los atractivos turísticos. Deben considerarse las siguientes instituciones:</t>
  </si>
  <si>
    <t>a) Fideicomisos para la promoción turística</t>
  </si>
  <si>
    <t>b) Operadoras de servicios turísticos</t>
  </si>
  <si>
    <t>c) Secretarías de turismo u homólogas</t>
  </si>
  <si>
    <r>
      <t>31. Tránsito, movilidad y seguridad vial</t>
    </r>
    <r>
      <rPr>
        <b/>
        <vertAlign val="superscript"/>
        <sz val="9"/>
        <color theme="1"/>
        <rFont val="Arial"/>
        <family val="2"/>
      </rPr>
      <t>3/</t>
    </r>
  </si>
  <si>
    <t>Se refiere a aquella que tiene como objetivo coadyuvar en la implementación de políticas relacionadas al desplazamiento seguro de personas, bienes y mercancías, así como de los sistemas orientados a controlar los factores de riesgo que permitan prevenir y reducir las muertes y lesiones graves ocasionadas por siniestros de tránsito. Deben considerarse las siguientes instituciones:</t>
  </si>
  <si>
    <t>a) Secretarías de movilidad u homólogas</t>
  </si>
  <si>
    <t>b) Secretarías de tránsito y vialidad u homólogas</t>
  </si>
  <si>
    <r>
      <rPr>
        <vertAlign val="superscript"/>
        <sz val="8"/>
        <color theme="1"/>
        <rFont val="Arial"/>
        <family val="2"/>
      </rPr>
      <t>3/</t>
    </r>
    <r>
      <rPr>
        <sz val="8"/>
        <color theme="1"/>
        <rFont val="Arial"/>
        <family val="2"/>
      </rPr>
      <t xml:space="preserve"> Dentro de esta categoría deben excluirse aquellas instituciones relacionadas con el desarrollo del sistema integral de movilidad, incluyendo el servicio público de transporte; por lo que no debe confundirse con lo establecido en términos de la función de infraestructura, comunicaciones y transportes.</t>
    </r>
  </si>
  <si>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</si>
  <si>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</si>
  <si>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color theme="1"/>
        <rFont val="Arial"/>
        <family val="2"/>
      </rPr>
      <t xml:space="preserve">Presencial. </t>
    </r>
    <r>
      <rPr>
        <sz val="9"/>
        <color theme="1"/>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</si>
  <si>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</si>
  <si>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</si>
  <si>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Se refiere a la actualización permanente de la información referente a la descripción, requisitos y valuación de un puesto, misma que permite identificar las aptitudes, cualidades y capacidades fundamentales para la ocupación y desempeño del mismo.</t>
  </si>
  <si>
    <t>Se refiere al conjunto de instituciones o dependencias, en este caso de la Administración Pública de la entidad federativa que, de acuerdo con la correspondiente ley orgánica, reglamento interno, acuerdos de creación o normatividad equivalente, fueron creadas para el despacho de los negocios de orden administrativo encomendados al Poder Ejecutivo Estatal, tales como: la oficina del(a) Gobernador(a) u homóloga, las secretarías u homólogas, la consejería jurídica u homóloga y las demás instituciones que la disposición normativa en la materia establezca.</t>
  </si>
  <si>
    <t>Se refiere a las instituciones o entidades, en este caso de la Administración Pública de la entidad federativa que, de acuerdo con la correspondiente ley orgánica, reglamento interno, acuerdos de creación o normatividad equivalente, fueron creadas para auxiliar al Poder Ejecutivo Estatal, tales como: los organismos descentralizados, las empresas de participación estatal mayoritaria, los fideicomisos públicos y las demás instituciones que la disposición normativa en la materia establezca.</t>
  </si>
  <si>
    <t>Aspectos Susceptibles de Mejora</t>
  </si>
  <si>
    <t>Se refiere a los hallazgos, debilidades, oportunidades y amenazas identificadas a partir de las evaluaciones realizadas, mismos que pueden ser atendidos para la mejora de los programas presupuestarios y/ o políticas públicas.</t>
  </si>
  <si>
    <t>Se refiere al proceso por el cual las personas servidoras públicas de carrera son inducidas, preparadas y actualizadas para el eficiente desempeño de las funciones inherentes a su cargo público de carrera, para su desarrollo profesional y, cuando corresponda, para contribuir a la certificación de competencias y/ o capacidades profesionales.</t>
  </si>
  <si>
    <t>Se refiere al instrumento técnico emitido por la respectiva unidad de recursos humanos que integra los puestos mediante la identificación de la información correspondiente a su denominación, adscripción, código, rama de cargo, funciones, perfiles profesionales y remuneraciones, entre otras.</t>
  </si>
  <si>
    <t>Certificación de capacidades (Elementos, mecanismos y/ o esquemas de profesionalización)</t>
  </si>
  <si>
    <t>Se refiere al reconocimiento formal y temporal de las competencias y/ o capacidades profesionales de una persona servidora pública, el cual se obtiene a través de la aprobación de las evaluaciones de las competencias y/ o capacidades profesionales.</t>
  </si>
  <si>
    <t>Certificación de capacidades (Servicio Profesional de Carrera u homólogo)</t>
  </si>
  <si>
    <t>Se refiere al reconocimiento formal y temporal de las competencias y/ o capacidades profesionales de una persona servidora pública de carrera, el cual se obtiene a través de la aprobación de las evaluaciones de competencias y/ o capacidades profesionales.</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</si>
  <si>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</si>
  <si>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</si>
  <si>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</si>
  <si>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</si>
  <si>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</si>
  <si>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</si>
  <si>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</si>
  <si>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</si>
  <si>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</si>
  <si>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</si>
  <si>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</si>
  <si>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Se refiere a aquel en el que se realiza un concurso de oposición abierto donde se permite la participación de personas que no necesariamente pertenecen a la institución pública en la que se encuentra la plaza en concurso.</t>
  </si>
  <si>
    <t>Se refiere a aquel en el que se realiza un concurso de oposición que únicamente permite la participación de personas servidoras públicas pertenecientes a la institución pública en la que se encuentra la plaza en concurso.</t>
  </si>
  <si>
    <t>Documento o convenio</t>
  </si>
  <si>
    <t>Se refiere al instrumento mediante el cual se definen los compromisos asumidos por las instituciones, unidades administrativas o áreas responsables; las principales actividades a desarrollar; así como los plazos de ejecución para el seguimiento, implementación y solución de los Aspectos Susceptibles de Mejora.</t>
  </si>
  <si>
    <t>Se refiere al elemento de valoración individual en el que participan las personas candidatas, las personas superioras jerárquicas y/ o el personal de recursos humanos a efecto de realizar la valoración de las capacidades, conocimientos, destrezas y/ o conductas de las personas candidatas, con base en las necesidades y requerimientos del cargo público de carrera.</t>
  </si>
  <si>
    <t>Se refiere a la evaluación de los resultados de los programas de capacitación impartidos a las personas servidoras públicas participantes, buscando el desarrollo de la capacitación en la proporción que se identifiquen deficiencias.</t>
  </si>
  <si>
    <t>Se refiere al elemento de valoración que corresponde a la revisión y análisis de los documentos probatorios presentados por las personas candidatas para ocupar un cargo público de carrera, con el objetivo de examinar la experiencia, tiempo de permanencia, nivel de responsabilidad, remuneración y relevancia de cargos anteriormente ocupados, así como de distinciones, reconocimientos o premios. Dichos documentos estarán sujetos a la constatación de su autenticidad por medio de consultas a registros públicos o a las instancias y autoridades correspondientes.</t>
  </si>
  <si>
    <t>Evaluación de programas presupuestarios y/ o políticas públicas</t>
  </si>
  <si>
    <t>Se refiere al análisis sistemático y objetivo de los programas presupuestarios y/ o políticas públicas que tiene como finalidad determinar la pertinencia y el logro de sus objetivos y metas, así como su eficiencia, eficacia, calidad, resultados, impacto y sostenibilidad, en función del tipo de evaluación realizada. Para efectos del presente censo, se consideran los siguientes tipos:</t>
  </si>
  <si>
    <r>
      <rPr>
        <b/>
        <sz val="9"/>
        <color theme="1"/>
        <rFont val="Arial"/>
        <family val="2"/>
      </rPr>
      <t xml:space="preserve">Evaluación en materia de diseño. </t>
    </r>
    <r>
      <rPr>
        <sz val="9"/>
        <color theme="1"/>
        <rFont val="Arial"/>
        <family val="2"/>
      </rPr>
      <t>Se refiere al tipo de evaluación que analiza sistemáticamente el diseño de un programa presupuestario y/ o política pública a efecto de generar información que permita mejorar la lógica interna de los mismos para el mejor cumplimiento de sus metas y objetivos.</t>
    </r>
  </si>
  <si>
    <r>
      <rPr>
        <b/>
        <sz val="9"/>
        <color theme="1"/>
        <rFont val="Arial"/>
        <family val="2"/>
      </rPr>
      <t xml:space="preserve">Evaluación de consistencia y resultados. </t>
    </r>
    <r>
      <rPr>
        <sz val="9"/>
        <color theme="1"/>
        <rFont val="Arial"/>
        <family val="2"/>
      </rPr>
      <t>Se refiere al tipo de evaluación que analiza sistemáticamente el diseño, operación y medición de los resultados generales de un programa presupuestario y/ o política pública, identificando áreas de mejora en cualquiera de los elementos referidos.</t>
    </r>
  </si>
  <si>
    <r>
      <rPr>
        <b/>
        <sz val="9"/>
        <color theme="1"/>
        <rFont val="Arial"/>
        <family val="2"/>
      </rPr>
      <t xml:space="preserve">Evaluación de procesos. </t>
    </r>
    <r>
      <rPr>
        <sz val="9"/>
        <color theme="1"/>
        <rFont val="Arial"/>
        <family val="2"/>
      </rPr>
      <t>Se refiere al tipo de evaluación que analiza sistemáticamente si un programa presupuestario y/ o política pública desarrolla sus procesos operativos de manera eficaz y eficiente, contribuyendo al mejoramiento de la gestión de los mismos.</t>
    </r>
  </si>
  <si>
    <r>
      <rPr>
        <b/>
        <sz val="9"/>
        <color theme="1"/>
        <rFont val="Arial"/>
        <family val="2"/>
      </rPr>
      <t xml:space="preserve">Evaluación de impacto. </t>
    </r>
    <r>
      <rPr>
        <sz val="9"/>
        <color theme="1"/>
        <rFont val="Arial"/>
        <family val="2"/>
      </rPr>
      <t>Se refiere al tipo de evaluación que identifica el cambio en los indicadores a nivel de resultados que se encuentra directamente relacionado con la implementación de un programa presupuestario y/ o política pública.</t>
    </r>
  </si>
  <si>
    <r>
      <rPr>
        <b/>
        <sz val="9"/>
        <color theme="1"/>
        <rFont val="Arial"/>
        <family val="2"/>
      </rPr>
      <t xml:space="preserve">Evaluación de indicadores. </t>
    </r>
    <r>
      <rPr>
        <sz val="9"/>
        <color theme="1"/>
        <rFont val="Arial"/>
        <family val="2"/>
      </rPr>
      <t>Se refiere al análisis mediante trabajo de campo respecto de la pertinencia y alcance de los indicadores de un programa presupuestario y/ o política pública para el logro de resultados.</t>
    </r>
  </si>
  <si>
    <r>
      <rPr>
        <b/>
        <sz val="9"/>
        <color theme="1"/>
        <rFont val="Arial"/>
        <family val="2"/>
      </rPr>
      <t xml:space="preserve">Evaluación específica. </t>
    </r>
    <r>
      <rPr>
        <sz val="9"/>
        <color theme="1"/>
        <rFont val="Arial"/>
        <family val="2"/>
      </rPr>
      <t>Se refiere al análisis realizado mediante trabajo de gabinete o de campo, diseñado específicamente para un determinado proceso de evaluación.</t>
    </r>
  </si>
  <si>
    <r>
      <rPr>
        <b/>
        <sz val="9"/>
        <color theme="1"/>
        <rFont val="Arial"/>
        <family val="2"/>
      </rPr>
      <t xml:space="preserve">Evaluación específica de desempeño. </t>
    </r>
    <r>
      <rPr>
        <sz val="9"/>
        <color theme="1"/>
        <rFont val="Arial"/>
        <family val="2"/>
      </rPr>
      <t>Se refiere al tipo de evaluación que identifica el avance en el cumplimento de los objetivos y metas establecidas en un programa presupuestario y/ o política pública. Lo anterior, a través del análisis de los indicadores de resultados, de servicios y de gestión, que deriva en recomendaciones para la mejora continua de los mismos.</t>
    </r>
  </si>
  <si>
    <r>
      <rPr>
        <b/>
        <sz val="9"/>
        <color theme="1"/>
        <rFont val="Arial"/>
        <family val="2"/>
      </rPr>
      <t xml:space="preserve">Evaluación complementaria. </t>
    </r>
    <r>
      <rPr>
        <sz val="9"/>
        <color theme="1"/>
        <rFont val="Arial"/>
        <family val="2"/>
      </rPr>
      <t>Se refiere al tipo de evaluación cuya aplicación es opcional y tenga por objeto mejorar el desempeño y gestión de un programa presupuestario y/ o política pública, así como obtener evidencias adicionales.</t>
    </r>
  </si>
  <si>
    <r>
      <rPr>
        <b/>
        <sz val="9"/>
        <color theme="1"/>
        <rFont val="Arial"/>
        <family val="2"/>
      </rPr>
      <t xml:space="preserve">Evaluación estratégica. </t>
    </r>
    <r>
      <rPr>
        <sz val="9"/>
        <color theme="1"/>
        <rFont val="Arial"/>
        <family val="2"/>
      </rPr>
      <t>Se refiere al tipo de evaluación que se aplica a un programa presupuestario y/ o política pública, o a un conjunto de los mismos, en torno a las estrategias, políticas e instituciones.</t>
    </r>
  </si>
  <si>
    <r>
      <rPr>
        <b/>
        <sz val="9"/>
        <color theme="1"/>
        <rFont val="Arial"/>
        <family val="2"/>
      </rPr>
      <t xml:space="preserve">Fichas de monitoreo y evaluación. </t>
    </r>
    <r>
      <rPr>
        <sz val="9"/>
        <color theme="1"/>
        <rFont val="Arial"/>
        <family val="2"/>
      </rPr>
      <t>Se refiere al instrumento de evaluación cuyo objetivo es contar con información estructurada, sintética y homogénea sobre el avance de los programas presupuestarios y/ o políticas públicas, coadyuvando a la toma de decisiones y a la mejora continua de estos.</t>
    </r>
  </si>
  <si>
    <t>Se refiere al conjunto de procedimientos para establecer la metodología y la definición de los mecanismos de medición y valoración cuantitativa y cualitativa del rendimiento de las personas servidoras públicas de carrera, mismo que opera a través de un grupo de indicadores previamente definidos para un periodo de evaluación determinado.</t>
  </si>
  <si>
    <t>Se refiere al elemento de valoración mediante el que, con base en las disposiciones y necesidades establecidas en la convocatoria del puesto vacante, se evalúa el conocimiento y las destrezas de las personas candidatas para realizar eficazmente una tarea o actividad física, mental o social necesaria para ocupar un cargo público de carrera.</t>
  </si>
  <si>
    <t>Incentivos (Elementos, mecanismos y/ o esquemas de profesionalización)</t>
  </si>
  <si>
    <t>Se refiere a los alicientes otorgados a una persona servidora pública cuando los resultados del ejercicio de su empleo, cargo o comisión reditúen en el logro de los objetivos institucionales. Generalmente, estos incentivos son clasificados como estímulos, reconocimientos y, en algunos casos, recompensas y premios.</t>
  </si>
  <si>
    <t>Incentivos (Servicio Profesional de Carrera u homólogo)</t>
  </si>
  <si>
    <t>Se refiere a los alicientes proporcionados a las personas servidoras públicas de carrera cuyo resultado de la evaluación de desempeño sea sobresaliente. Dichos incentivos son clasificados en: 1) estímulos, que refieren al acceso a beneficios monetarios o no monetarios de satisfacción directa y no intercambiable, como lo son días de vacaciones, becas de estudios o permisos especiales; 2) reconocimientos, cuando tengan por objeto distinguir a una persona servidora pública de carrera como consecuencia de una acción, acto, característica o rasgo meritorio derivado de su desempeño destacado, y que se experimenta como un logro, convalidación o distinción, pudiendo ser no monetarios o en especie, como lo son vales de despensa, diplomas, distinciones o menciones; 3) recompensas, cuando sea monetario; y 4) premios, cuando se otorgue derivado de un concurso e implique la superación de otras personas servidoras públicas de carrera que hayan obtenido un resultado sobresaliente.</t>
  </si>
  <si>
    <t>Instituciones</t>
  </si>
  <si>
    <t>Se refiere a aquellas organizaciones públicas que forman parte de la Administración Pública de la entidad federativa y, en consecuencia, se encuentran previstas en la respectiva ley orgánica, reglamento interno, acuerdos de creación o normatividad equivalente; mismas que fueron creadas para el ejercicio de las atribuciones y despacho de los asuntos que corresponden a la persona titular del Poder Ejecutivo Estatal.</t>
  </si>
  <si>
    <t>Se refiere a aquellos procesos, métodos y mecanismos de medición (cualitativos y cuantitativos) para el cumplimiento de las funciones y metas individuales y colectivas de las personas servidoras públicas, en función de sus capacidades y del perfil determinado para el puesto que ocupan.</t>
  </si>
  <si>
    <t>Medidas para el uso eficiente, transparente y eficaz de los recursos públicos y/ o acciones de disciplina presupuestaria para el ejercicio del gasto público</t>
  </si>
  <si>
    <t>Se refiere a aquellos mecanismos para registrar ordenadamente las acciones que se llevarán a cabo con el principal objetivo de racionalizar el gasto destinado a las actividades administrativas y de apoyo, las cuales normalmente cuentan con un mecanismo de seguimiento y monitoreo periódico y continuo durante un ejercicio presupuestal para evaluar los resultados de su implementación.</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</si>
  <si>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</si>
  <si>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</si>
  <si>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</si>
  <si>
    <t>Plan Estatal de Desarrollo u homólogo</t>
  </si>
  <si>
    <t>Se refiere al documento que establece las directrices de la acción pública de los gobiernos de las entidades federativas en el corto, mediano y largo plazo; estableciendo objetivos, estrategias y metas, así como las acciones que serán emprendidas por las instituciones gubernamentales dentro del periodo constitucional establecido.</t>
  </si>
  <si>
    <t>Políticas públicas</t>
  </si>
  <si>
    <t>Se refiere, en términos del presente censo, a las intervenciones del gobierno sobre un tema de interés público que articulan, de manera concertada y coordinada, estrategias, acciones o un conjunto de programas presupuestarios de las dependencias y entidades de la Administración Pública.</t>
  </si>
  <si>
    <t>Se refiere al monto total de las erogaciones aprobadas durante un ejercicio fiscal.</t>
  </si>
  <si>
    <t>Se refiere al importe total erogado, el cual se encuentra respaldado por documentos comprobatorios presentados ante las dependencias o entidades autorizadas, con cargo al presupuesto aprobado.</t>
  </si>
  <si>
    <t>Programa presupuestario</t>
  </si>
  <si>
    <t>Se refiere a la categoría programática que permite organizar, en forma representativa y homogénea, las actividades sistematizadas, integradas y articuladas que proveen bienes y servicios tendientes a lograr un resultado específico en una población objetivo.</t>
  </si>
  <si>
    <t>Se refiere a aquellas acciones de capacitación y/ o actualización impartidas a las personas servidoras públicas por medio de instituciones educativas, de investigación científica o tecnológica, así como por personas expertas en la materia.</t>
  </si>
  <si>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</si>
  <si>
    <t>Se refiere a las acciones que, con motivo de la existencia de una vacante o la creación de una nueva, inician los procedimientos de reclutamiento de personas aspirantes a ocupar dichos puestos. Posteriormente, la selección de estas mediante la revisión curricular, exámenes de conocimientos, habilidades y aptitudes, así como entrevistas. Una vez que se ha seleccionado al personal que cumple con las características necesarias para el perfil del puesto, se le brinda la orientación e inducción necesaria para su inclusión dentro de la institución.</t>
  </si>
  <si>
    <t>Se refiere al elemento de valoración inicial del documento resumen que presenta la información relacionada con la formación profesional, experiencia, habilidades y aptitudes laborales de las personas candidatas para ocupar un puesto vacante, de conformidad con las bases, disposiciones y tiempos establecidos en la correspondiente convocatoria.</t>
  </si>
  <si>
    <t>Separación del servicio (Elementos, mecanismos y/ o esquemas de profesionalización)</t>
  </si>
  <si>
    <t>Se refiere al proceso de determinación en el que el nombramiento de una persona servidora pública deja de surtir efectos. Lo anterior, con base en la existencia de razones objetivas que se acrediten con documentos a efecto de evitar a las instituciones públicas posibles conflictos individuales de trabajo, así como garantizar al Estado el privilegio de sus intereses y a la sociedad la permanencia y calidad del servicio público.</t>
  </si>
  <si>
    <t>Separación del servicio (Servicio Profesional de Carrera u homólogo)</t>
  </si>
  <si>
    <t>Se refiere al conjunto de procesos que permiten determinar el procedimiento a seguir para que el nombramiento de una persona servidora pública de carrera deje de surtir efectos, según motivo de la separación del cargo y de conformidad con la normatividad aplicable al Servicio Profesional de Carrera u homólogo.</t>
  </si>
  <si>
    <t>Se refiere a un conjunto de acciones sistemáticas mediante las cuales las personas servidoras públicas pueden ingresar, permanecer y desarrollarse profesionalmente dentro de una institución, proporcionando a su vez niveles altos de eficiencia y eficacia que redunden en el cumplimiento óptimo de los objetivos institucionales.</t>
  </si>
  <si>
    <t>Servicios de conexión remota</t>
  </si>
  <si>
    <r>
      <t xml:space="preserve">Se refiere a los servicios que posibilitan a los usuarios conectarse por red a otro ordenador como si se accediera desde el propio ordenador, permitiendo utilizar y/ o extraer información y datos. Un ejemplo de estos servicios es la </t>
    </r>
    <r>
      <rPr>
        <i/>
        <sz val="9"/>
        <color theme="1"/>
        <rFont val="Arial"/>
        <family val="2"/>
      </rPr>
      <t>VPN</t>
    </r>
    <r>
      <rPr>
        <sz val="9"/>
        <color theme="1"/>
        <rFont val="Arial"/>
        <family val="2"/>
      </rPr>
      <t>, que permite conectar una o más computadoras a una red privada utilizando internet.</t>
    </r>
  </si>
  <si>
    <t>v2026.2.0</t>
  </si>
  <si>
    <t>Versión de pruebas corregida (Retroalimentación)</t>
  </si>
  <si>
    <t>v2026.3.0</t>
  </si>
  <si>
    <t>Versión final a Censos para Captación</t>
  </si>
  <si>
    <t>15 de junio al 07 de agosto</t>
  </si>
  <si>
    <t>03 de julio al 25 de agosto</t>
  </si>
  <si>
    <t>24 de julio al 15 de septiembre</t>
  </si>
  <si>
    <t>07 de agosto al 29 de septiembre</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</si>
  <si>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</si>
  <si>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r>
      <t xml:space="preserve">La versión definitiva del cuestionario, en su versión electrónica, deberá remitirse a la dirección electrónica siguiente: </t>
    </r>
    <r>
      <rPr>
        <b/>
        <sz val="9"/>
        <rFont val="Arial"/>
        <family val="2"/>
      </rPr>
      <t>isis.rosas@inegi.org.mx</t>
    </r>
  </si>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</sst>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1540A]dd\-mmm\-yy;@"/>
  </numFmts>
  <fonts count="90">
    <font>
      <sz val="11"/>
      <color theme="1"/>
      <name val="Aptos Narrow"/>
      <family val="2"/>
      <scheme val="minor"/>
    </font>
    <font>
      <sz val="9"/>
      <color theme="1"/>
      <name val="Arial"/>
      <family val="2"/>
    </font>
    <font>
      <u/>
      <sz val="11"/>
      <color theme="10"/>
      <name val="Aptos Narrow"/>
      <family val="2"/>
      <scheme val="minor"/>
    </font>
    <font>
      <b/>
      <sz val="15"/>
      <color theme="1"/>
      <name val="Arial"/>
      <family val="2"/>
    </font>
    <font>
      <b/>
      <sz val="9"/>
      <color theme="1"/>
      <name val="Arial"/>
      <family val="2"/>
    </font>
    <font>
      <i/>
      <sz val="9"/>
      <color theme="1"/>
      <name val="Arial"/>
      <family val="2"/>
    </font>
    <font>
      <u/>
      <sz val="12"/>
      <color rgb="FF002060"/>
      <name val="Arial"/>
      <family val="2"/>
    </font>
    <font>
      <sz val="9"/>
      <color rgb="FF002060"/>
      <name val="Arial"/>
      <family val="2"/>
    </font>
    <font>
      <sz val="12"/>
      <color rgb="FF002060"/>
      <name val="Arial"/>
      <family val="2"/>
    </font>
    <font>
      <sz val="9"/>
      <name val="Arial"/>
      <family val="2"/>
    </font>
    <font>
      <b/>
      <sz val="9"/>
      <name val="Arial"/>
      <family val="2"/>
    </font>
    <font>
      <i/>
      <sz val="9"/>
      <name val="Arial"/>
      <family val="2"/>
    </font>
    <font>
      <b/>
      <sz val="9"/>
      <color theme="0"/>
      <name val="Arial"/>
      <family val="2"/>
    </font>
    <font>
      <b/>
      <u/>
      <sz val="12"/>
      <color rgb="FF0070C0"/>
      <name val="Arial"/>
      <family val="2"/>
    </font>
    <font>
      <b/>
      <sz val="11"/>
      <name val="Aptos Narrow"/>
      <family val="2"/>
      <scheme val="minor"/>
    </font>
    <font>
      <b/>
      <sz val="15"/>
      <name val="Arial"/>
      <family val="2"/>
    </font>
    <font>
      <i/>
      <sz val="8"/>
      <name val="Arial"/>
      <family val="2"/>
    </font>
    <font>
      <sz val="11"/>
      <color theme="1"/>
      <name val="Arial"/>
      <family val="2"/>
    </font>
    <font>
      <i/>
      <sz val="8"/>
      <color theme="1"/>
      <name val="Arial"/>
      <family val="2"/>
    </font>
    <font>
      <sz val="11"/>
      <name val="Aptos Narrow"/>
      <family val="2"/>
      <scheme val="minor"/>
    </font>
    <font>
      <b/>
      <i/>
      <sz val="8"/>
      <name val="Arial"/>
      <family val="2"/>
    </font>
    <font>
      <b/>
      <i/>
      <u/>
      <sz val="8"/>
      <name val="Arial"/>
      <family val="2"/>
    </font>
    <font>
      <sz val="9"/>
      <name val="Arial "/>
    </font>
    <font>
      <sz val="11"/>
      <color rgb="FF000000"/>
      <name val="Arial"/>
      <family val="2"/>
    </font>
    <font>
      <sz val="11"/>
      <color theme="1"/>
      <name val="Calibri"/>
      <family val="2"/>
    </font>
    <font>
      <b/>
      <u/>
      <sz val="9"/>
      <color rgb="FF0070C0"/>
      <name val="Arial"/>
      <family val="2"/>
    </font>
    <font>
      <b/>
      <i/>
      <sz val="8"/>
      <color theme="1"/>
      <name val="Arial"/>
      <family val="2"/>
    </font>
    <font>
      <b/>
      <sz val="8"/>
      <name val="Arial"/>
      <family val="2"/>
    </font>
    <font>
      <i/>
      <u/>
      <sz val="8"/>
      <name val="Arial"/>
      <family val="2"/>
    </font>
    <font>
      <b/>
      <i/>
      <sz val="9"/>
      <color theme="1"/>
      <name val="Arial"/>
      <family val="2"/>
    </font>
    <font>
      <sz val="8"/>
      <name val="Arial"/>
      <family val="2"/>
    </font>
    <font>
      <i/>
      <u/>
      <sz val="8"/>
      <color theme="1"/>
      <name val="Arial"/>
      <family val="2"/>
    </font>
    <font>
      <b/>
      <sz val="11"/>
      <name val="Symbol"/>
      <family val="1"/>
      <charset val="2"/>
    </font>
    <font>
      <b/>
      <sz val="11"/>
      <color theme="0"/>
      <name val="Arial"/>
      <family val="2"/>
    </font>
    <font>
      <sz val="9"/>
      <color theme="0"/>
      <name val="Arial"/>
      <family val="2"/>
    </font>
    <font>
      <sz val="11"/>
      <color theme="1"/>
      <name val="Aptos Narrow"/>
      <family val="2"/>
      <scheme val="minor"/>
    </font>
    <font>
      <b/>
      <sz val="15"/>
      <color rgb="FF000000"/>
      <name val="Arial"/>
      <family val="2"/>
    </font>
    <font>
      <i/>
      <sz val="9"/>
      <color rgb="FF000000"/>
      <name val="Arial"/>
      <family val="2"/>
    </font>
    <font>
      <b/>
      <u/>
      <sz val="12"/>
      <color rgb="FF0077C8"/>
      <name val="Arial"/>
      <family val="2"/>
    </font>
    <font>
      <sz val="9"/>
      <color rgb="FF000000"/>
      <name val="Arial"/>
      <family val="2"/>
    </font>
    <font>
      <b/>
      <u/>
      <sz val="9"/>
      <color theme="10"/>
      <name val="Arial"/>
      <family val="2"/>
    </font>
    <font>
      <sz val="9"/>
      <color theme="1"/>
      <name val="Aptos Narrow"/>
      <family val="2"/>
      <scheme val="minor"/>
    </font>
    <font>
      <u/>
      <sz val="11"/>
      <color theme="1"/>
      <name val="Aptos Narrow"/>
      <family val="2"/>
      <scheme val="minor"/>
    </font>
    <font>
      <b/>
      <sz val="11"/>
      <name val="Arial"/>
      <family val="2"/>
    </font>
    <font>
      <b/>
      <sz val="11"/>
      <color theme="1"/>
      <name val="Symbol"/>
      <family val="1"/>
      <charset val="2"/>
    </font>
    <font>
      <sz val="11"/>
      <name val="Arial"/>
      <family val="2"/>
    </font>
    <font>
      <sz val="8"/>
      <color theme="1"/>
      <name val="Arial"/>
      <family val="2"/>
    </font>
    <font>
      <u/>
      <sz val="9"/>
      <color theme="1"/>
      <name val="Arial"/>
      <family val="2"/>
    </font>
    <font>
      <u/>
      <sz val="11"/>
      <color theme="1"/>
      <name val="Arial"/>
      <family val="2"/>
    </font>
    <font>
      <sz val="10"/>
      <name val="Arial"/>
      <family val="2"/>
    </font>
    <font>
      <u/>
      <sz val="11"/>
      <name val="Arial"/>
      <family val="2"/>
    </font>
    <font>
      <sz val="9"/>
      <name val="Aptos Narrow"/>
      <family val="2"/>
      <scheme val="minor"/>
    </font>
    <font>
      <sz val="11"/>
      <color indexed="8"/>
      <name val="Calibri"/>
      <family val="2"/>
    </font>
    <font>
      <b/>
      <sz val="9"/>
      <color indexed="8"/>
      <name val="Arial"/>
      <family val="2"/>
    </font>
    <font>
      <i/>
      <sz val="8"/>
      <color rgb="FF000000"/>
      <name val="Arial"/>
      <family val="2"/>
    </font>
    <font>
      <b/>
      <u/>
      <sz val="9"/>
      <color rgb="FF0563C1"/>
      <name val="Arial"/>
      <family val="2"/>
    </font>
    <font>
      <b/>
      <u/>
      <sz val="9"/>
      <color theme="1"/>
      <name val="Arial"/>
      <family val="2"/>
    </font>
    <font>
      <b/>
      <u/>
      <sz val="11"/>
      <name val="Arial"/>
      <family val="2"/>
    </font>
    <font>
      <sz val="9"/>
      <color theme="1"/>
      <name val="Calibri"/>
      <family val="2"/>
    </font>
    <font>
      <sz val="11"/>
      <color indexed="8"/>
      <name val="Aptos Narrow"/>
      <family val="2"/>
      <scheme val="minor"/>
    </font>
    <font>
      <sz val="9"/>
      <color rgb="FFFF0000"/>
      <name val="Arial"/>
      <family val="2"/>
    </font>
    <font>
      <b/>
      <vertAlign val="superscript"/>
      <sz val="9"/>
      <color theme="1"/>
      <name val="Arial"/>
      <family val="2"/>
    </font>
    <font>
      <vertAlign val="superscript"/>
      <sz val="8"/>
      <color theme="1"/>
      <name val="Arial"/>
      <family val="2"/>
    </font>
    <font>
      <strike/>
      <sz val="9"/>
      <color theme="1"/>
      <name val="Arial"/>
      <family val="2"/>
    </font>
    <font>
      <i/>
      <sz val="9"/>
      <color indexed="8"/>
      <name val="Arial"/>
      <family val="2"/>
    </font>
    <font>
      <b/>
      <sz val="9"/>
      <color theme="1"/>
      <name val="Aptos Narrow"/>
      <family val="2"/>
      <scheme val="minor"/>
    </font>
    <font>
      <u/>
      <sz val="11"/>
      <color theme="10"/>
      <name val="Arial"/>
      <family val="2"/>
    </font>
    <font>
      <b/>
      <sz val="10"/>
      <name val="Arial"/>
      <family val="2"/>
    </font>
    <font>
      <sz val="11"/>
      <color rgb="FF000000"/>
      <name val="Calibri"/>
      <family val="2"/>
      <charset val="1"/>
    </font>
    <font>
      <sz val="11"/>
      <name val="Calibri"/>
      <family val="2"/>
    </font>
    <font>
      <i/>
      <u/>
      <sz val="8"/>
      <color theme="10"/>
      <name val="Arial"/>
      <family val="2"/>
    </font>
    <font>
      <b/>
      <sz val="9"/>
      <color rgb="FFBF8F00"/>
      <name val="Arial"/>
      <family val="2"/>
    </font>
    <font>
      <b/>
      <sz val="9"/>
      <color rgb="FFFF0000"/>
      <name val="Arial"/>
      <family val="2"/>
    </font>
    <font>
      <u/>
      <sz val="11"/>
      <name val="Aptos Narrow"/>
      <family val="2"/>
      <scheme val="minor"/>
    </font>
    <font>
      <b/>
      <sz val="9"/>
      <color theme="7" tint="-0.249977111117893"/>
      <name val="Arial"/>
      <family val="2"/>
    </font>
    <font>
      <u/>
      <sz val="8"/>
      <color theme="1"/>
      <name val="Aptos Narrow"/>
      <family val="2"/>
      <scheme val="minor"/>
    </font>
    <font>
      <sz val="8"/>
      <name val="Aptos Narrow"/>
      <family val="2"/>
      <scheme val="minor"/>
    </font>
    <font>
      <b/>
      <sz val="9"/>
      <color theme="8" tint="-0.249977111117893"/>
      <name val="Arial"/>
      <family val="2"/>
    </font>
    <font>
      <sz val="8"/>
      <color theme="1"/>
      <name val="Aptos Narrow"/>
      <family val="2"/>
      <scheme val="minor"/>
    </font>
    <font>
      <sz val="7"/>
      <color theme="1"/>
      <name val="Arial"/>
      <family val="2"/>
    </font>
    <font>
      <sz val="10"/>
      <color theme="1"/>
      <name val="Arial"/>
      <family val="2"/>
    </font>
    <font>
      <sz val="6"/>
      <color theme="1"/>
      <name val="Arial"/>
      <family val="2"/>
    </font>
    <font>
      <sz val="10"/>
      <color theme="1"/>
      <name val="Aptos Narrow"/>
      <family val="2"/>
      <scheme val="minor"/>
    </font>
    <font>
      <sz val="6"/>
      <color theme="1"/>
      <name val="Aptos Narrow"/>
      <family val="2"/>
      <scheme val="minor"/>
    </font>
    <font>
      <b/>
      <sz val="11"/>
      <color theme="1"/>
      <name val="Aptos Narrow"/>
      <family val="2"/>
      <scheme val="minor"/>
    </font>
    <font>
      <b/>
      <i/>
      <sz val="9"/>
      <name val="Arial"/>
      <family val="2"/>
    </font>
    <font>
      <b/>
      <sz val="9"/>
      <color rgb="FF000000"/>
      <name val="Arial"/>
      <family val="2"/>
    </font>
    <font>
      <sz val="11"/>
      <color rgb="FF000000"/>
      <name val="Calibri"/>
      <family val="2"/>
    </font>
    <font>
      <b/>
      <u/>
      <sz val="11"/>
      <color theme="1"/>
      <name val="Aptos Narrow"/>
      <family val="2"/>
      <scheme val="minor"/>
    </font>
    <font>
      <sz val="11"/>
      <color theme="0"/>
      <name val="Aptos Narrow"/>
      <family val="2"/>
      <scheme val="minor"/>
    </font>
  </fonts>
  <fills count="85">
    <fill>
      <patternFill patternType="none"/>
    </fill>
    <fill>
      <patternFill patternType="gray125"/>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6F7070"/>
        <bgColor indexed="64"/>
      </patternFill>
    </fill>
    <fill>
      <patternFill patternType="lightDown">
        <fgColor rgb="FF00B0F0"/>
        <bgColor rgb="FF00B0F0"/>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rgb="FF9966FF"/>
        <bgColor indexed="64"/>
      </patternFill>
    </fill>
    <fill>
      <patternFill patternType="solid">
        <fgColor rgb="FFFF3399"/>
        <bgColor indexed="64"/>
      </patternFill>
    </fill>
    <fill>
      <patternFill patternType="solid">
        <fgColor rgb="FF0099CC"/>
        <bgColor indexed="64"/>
      </patternFill>
    </fill>
    <fill>
      <patternFill patternType="solid">
        <fgColor rgb="FFFF9933"/>
        <bgColor indexed="64"/>
      </patternFill>
    </fill>
    <fill>
      <patternFill patternType="solid">
        <fgColor rgb="FFFF6600"/>
        <bgColor indexed="64"/>
      </patternFill>
    </fill>
    <fill>
      <patternFill patternType="solid">
        <fgColor rgb="FFFF5050"/>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rgb="FFFFFF00"/>
        <bgColor indexed="64"/>
      </patternFill>
    </fill>
    <fill>
      <patternFill patternType="solid">
        <fgColor rgb="FF6666FF"/>
        <bgColor indexed="64"/>
      </patternFill>
    </fill>
    <fill>
      <patternFill patternType="solid">
        <fgColor rgb="FFFFFF6D"/>
        <bgColor indexed="64"/>
      </patternFill>
    </fill>
    <fill>
      <patternFill patternType="solid">
        <fgColor rgb="FFCC99FF"/>
        <bgColor indexed="64"/>
      </patternFill>
    </fill>
    <fill>
      <patternFill patternType="solid">
        <fgColor rgb="FFFFCCFF"/>
        <bgColor indexed="64"/>
      </patternFill>
    </fill>
    <fill>
      <patternFill patternType="solid">
        <fgColor rgb="FF92D050"/>
        <bgColor indexed="64"/>
      </patternFill>
    </fill>
    <fill>
      <patternFill patternType="solid">
        <fgColor theme="0" tint="-0.249977111117893"/>
        <bgColor indexed="64"/>
      </patternFill>
    </fill>
    <fill>
      <patternFill patternType="solid">
        <fgColor rgb="FF8C8C8C"/>
        <bgColor indexed="64"/>
      </patternFill>
    </fill>
    <fill>
      <patternFill patternType="solid">
        <fgColor theme="6" tint="0.39997558519241921"/>
        <bgColor indexed="64"/>
      </patternFill>
    </fill>
    <fill>
      <patternFill patternType="solid">
        <fgColor theme="7" tint="-0.249977111117893"/>
        <bgColor indexed="64"/>
      </patternFill>
    </fill>
    <fill>
      <patternFill patternType="solid">
        <fgColor rgb="FFCCCCFF"/>
        <bgColor indexed="64"/>
      </patternFill>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rgb="FFFFA7C4"/>
        <bgColor indexed="64"/>
      </patternFill>
    </fill>
    <fill>
      <patternFill patternType="solid">
        <fgColor rgb="FFFFC5D8"/>
        <bgColor indexed="64"/>
      </patternFill>
    </fill>
    <fill>
      <patternFill patternType="solid">
        <fgColor rgb="FF8B58D6"/>
        <bgColor indexed="64"/>
      </patternFill>
    </fill>
    <fill>
      <patternFill patternType="solid">
        <fgColor rgb="FFDDDDFF"/>
        <bgColor indexed="64"/>
      </patternFill>
    </fill>
    <fill>
      <patternFill patternType="solid">
        <fgColor rgb="FF00CC66"/>
        <bgColor indexed="64"/>
      </patternFill>
    </fill>
    <fill>
      <patternFill patternType="solid">
        <fgColor rgb="FFFF9966"/>
        <bgColor indexed="64"/>
      </patternFill>
    </fill>
    <fill>
      <patternFill patternType="solid">
        <fgColor theme="4" tint="0.39997558519241921"/>
        <bgColor indexed="64"/>
      </patternFill>
    </fill>
    <fill>
      <patternFill patternType="solid">
        <fgColor rgb="FF89B0FF"/>
        <bgColor indexed="64"/>
      </patternFill>
    </fill>
    <fill>
      <patternFill patternType="solid">
        <fgColor rgb="FF99FFCC"/>
        <bgColor indexed="64"/>
      </patternFill>
    </fill>
    <fill>
      <patternFill patternType="solid">
        <fgColor rgb="FFFFEEB7"/>
        <bgColor indexed="64"/>
      </patternFill>
    </fill>
    <fill>
      <patternFill patternType="solid">
        <fgColor rgb="FFA7A7A7"/>
        <bgColor indexed="64"/>
      </patternFill>
    </fill>
    <fill>
      <patternFill patternType="solid">
        <fgColor rgb="FFAFFFD7"/>
        <bgColor indexed="64"/>
      </patternFill>
    </fill>
    <fill>
      <patternFill patternType="solid">
        <fgColor rgb="FFFFFF99"/>
        <bgColor indexed="64"/>
      </patternFill>
    </fill>
    <fill>
      <patternFill patternType="solid">
        <fgColor rgb="FF009999"/>
        <bgColor indexed="64"/>
      </patternFill>
    </fill>
    <fill>
      <patternFill patternType="solid">
        <fgColor rgb="FFD60093"/>
        <bgColor indexed="64"/>
      </patternFill>
    </fill>
    <fill>
      <patternFill patternType="solid">
        <fgColor rgb="FFFF6699"/>
        <bgColor indexed="64"/>
      </patternFill>
    </fill>
    <fill>
      <patternFill patternType="solid">
        <fgColor rgb="FFFF99CC"/>
        <bgColor indexed="64"/>
      </patternFill>
    </fill>
    <fill>
      <patternFill patternType="solid">
        <fgColor rgb="FFE0CCFF"/>
        <bgColor indexed="64"/>
      </patternFill>
    </fill>
    <fill>
      <patternFill patternType="solid">
        <fgColor theme="8" tint="0.39997558519241921"/>
        <bgColor indexed="64"/>
      </patternFill>
    </fill>
    <fill>
      <patternFill patternType="solid">
        <fgColor rgb="FF9999FF"/>
        <bgColor indexed="64"/>
      </patternFill>
    </fill>
    <fill>
      <patternFill patternType="solid">
        <fgColor rgb="FF99FF66"/>
        <bgColor indexed="64"/>
      </patternFill>
    </fill>
    <fill>
      <patternFill patternType="solid">
        <fgColor rgb="FF00CC00"/>
        <bgColor indexed="64"/>
      </patternFill>
    </fill>
    <fill>
      <patternFill patternType="solid">
        <fgColor rgb="FF84F484"/>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rgb="FFCCECFF"/>
        <bgColor indexed="64"/>
      </patternFill>
    </fill>
    <fill>
      <patternFill patternType="solid">
        <fgColor rgb="FF339966"/>
        <bgColor indexed="64"/>
      </patternFill>
    </fill>
    <fill>
      <patternFill patternType="solid">
        <fgColor rgb="FFFF99FF"/>
        <bgColor indexed="64"/>
      </patternFill>
    </fill>
    <fill>
      <patternFill patternType="solid">
        <fgColor rgb="FFCC00FF"/>
        <bgColor indexed="64"/>
      </patternFill>
    </fill>
    <fill>
      <patternFill patternType="solid">
        <fgColor rgb="FF5757FF"/>
        <bgColor indexed="64"/>
      </patternFill>
    </fill>
    <fill>
      <patternFill patternType="solid">
        <fgColor rgb="FFFF9900"/>
        <bgColor indexed="64"/>
      </patternFill>
    </fill>
    <fill>
      <patternFill patternType="solid">
        <fgColor rgb="FF00B050"/>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rgb="FF33CC33"/>
        <bgColor indexed="64"/>
      </patternFill>
    </fill>
    <fill>
      <patternFill patternType="solid">
        <fgColor rgb="FFFCF97B"/>
        <bgColor indexed="64"/>
      </patternFill>
    </fill>
    <fill>
      <patternFill patternType="solid">
        <fgColor theme="6" tint="0.79998168889431442"/>
        <bgColor indexed="64"/>
      </patternFill>
    </fill>
    <fill>
      <patternFill patternType="solid">
        <fgColor rgb="FFCC66FF"/>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B7"/>
        <bgColor indexed="64"/>
      </patternFill>
    </fill>
    <fill>
      <patternFill patternType="solid">
        <fgColor rgb="FFF8F200"/>
        <bgColor indexed="64"/>
      </patternFill>
    </fill>
    <fill>
      <patternFill patternType="solid">
        <fgColor rgb="FFCDC800"/>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rgb="FFD9D9D9"/>
        <bgColor indexed="64"/>
      </patternFill>
    </fill>
    <fill>
      <patternFill patternType="solid">
        <fgColor rgb="FFFFD3BD"/>
        <bgColor indexed="64"/>
      </patternFill>
    </fill>
    <fill>
      <patternFill patternType="solid">
        <fgColor theme="1" tint="4.9989318521683403E-2"/>
        <bgColor indexed="64"/>
      </patternFill>
    </fill>
  </fills>
  <borders count="105">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rgb="FFBFBFBF"/>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right/>
      <top/>
      <bottom style="thin">
        <color theme="1"/>
      </bottom>
      <diagonal/>
    </border>
    <border>
      <left/>
      <right style="thin">
        <color indexed="64"/>
      </right>
      <top/>
      <bottom style="thin">
        <color theme="1"/>
      </bottom>
      <diagonal/>
    </border>
    <border>
      <left/>
      <right style="thin">
        <color indexed="64"/>
      </right>
      <top style="medium">
        <color rgb="FFBFBFBF"/>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right style="thin">
        <color theme="1"/>
      </right>
      <top/>
      <bottom style="thin">
        <color indexed="64"/>
      </bottom>
      <diagonal/>
    </border>
    <border>
      <left/>
      <right style="thin">
        <color indexed="64"/>
      </right>
      <top style="thin">
        <color indexed="64"/>
      </top>
      <bottom/>
      <diagonal/>
    </border>
    <border>
      <left style="thin">
        <color theme="1"/>
      </left>
      <right/>
      <top/>
      <bottom style="thin">
        <color theme="1"/>
      </bottom>
      <diagonal/>
    </border>
    <border>
      <left style="thin">
        <color theme="1"/>
      </left>
      <right/>
      <top style="thin">
        <color theme="1"/>
      </top>
      <bottom style="thin">
        <color theme="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rgb="FFBFBFBF"/>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theme="1"/>
      </left>
      <right/>
      <top/>
      <bottom/>
      <diagonal/>
    </border>
    <border>
      <left style="thin">
        <color theme="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rgb="FFBFBFBF"/>
      </top>
      <bottom/>
      <diagonal/>
    </border>
    <border>
      <left style="thin">
        <color theme="1"/>
      </left>
      <right style="thin">
        <color theme="1"/>
      </right>
      <top/>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rgb="FF6F7070"/>
      </left>
      <right style="medium">
        <color rgb="FF6F7070"/>
      </right>
      <top style="medium">
        <color rgb="FF6F7070"/>
      </top>
      <bottom style="medium">
        <color rgb="FF6F7070"/>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top style="thin">
        <color indexed="64"/>
      </top>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rgb="FF6F7070"/>
      </left>
      <right/>
      <top style="medium">
        <color rgb="FF6F7070"/>
      </top>
      <bottom style="medium">
        <color rgb="FF6F7070"/>
      </bottom>
      <diagonal/>
    </border>
  </borders>
  <cellStyleXfs count="14">
    <xf numFmtId="0" fontId="0" fillId="0" borderId="0"/>
    <xf numFmtId="0" fontId="2" fillId="0" borderId="0"/>
    <xf numFmtId="0" fontId="2" fillId="0" borderId="0"/>
    <xf numFmtId="164" fontId="35" fillId="0" borderId="0"/>
    <xf numFmtId="9" fontId="35" fillId="0" borderId="0"/>
    <xf numFmtId="9" fontId="52" fillId="0" borderId="0"/>
    <xf numFmtId="0" fontId="52" fillId="0" borderId="0"/>
    <xf numFmtId="0" fontId="59" fillId="0" borderId="0"/>
    <xf numFmtId="0" fontId="35" fillId="0" borderId="0"/>
    <xf numFmtId="0" fontId="68" fillId="0" borderId="0"/>
    <xf numFmtId="0" fontId="35" fillId="0" borderId="0"/>
    <xf numFmtId="0" fontId="35" fillId="0" borderId="0"/>
    <xf numFmtId="0" fontId="2" fillId="0" borderId="0" applyNumberFormat="0" applyFill="0" applyBorder="0" applyAlignment="0" applyProtection="0"/>
    <xf numFmtId="0" fontId="2" fillId="0" borderId="0" applyNumberFormat="0" applyFill="0" applyBorder="0" applyAlignment="0" applyProtection="0"/>
  </cellStyleXfs>
  <cellXfs count="1049">
    <xf numFmtId="0" fontId="0" fillId="0" borderId="0" xfId="0"/>
    <xf numFmtId="0" fontId="1" fillId="0" borderId="0" xfId="0" applyFont="1" applyAlignment="1">
      <alignment horizontal="center" vertical="center" wrapText="1"/>
    </xf>
    <xf numFmtId="0" fontId="1" fillId="0" borderId="0" xfId="0" applyFont="1" applyAlignment="1">
      <alignment horizontal="justify" vertical="center"/>
    </xf>
    <xf numFmtId="0" fontId="5" fillId="0" borderId="0" xfId="0" applyFont="1" applyAlignment="1">
      <alignment vertical="center"/>
    </xf>
    <xf numFmtId="0" fontId="7" fillId="0" borderId="0" xfId="0" applyFont="1" applyAlignment="1">
      <alignment horizontal="justify" vertical="center"/>
    </xf>
    <xf numFmtId="0" fontId="8" fillId="0" borderId="0" xfId="0" applyFont="1" applyAlignment="1">
      <alignment horizontal="justify" vertical="center"/>
    </xf>
    <xf numFmtId="0" fontId="1" fillId="0" borderId="0" xfId="0" applyFont="1" applyAlignment="1">
      <alignment horizontal="justify" vertical="center" wrapText="1"/>
    </xf>
    <xf numFmtId="0" fontId="9" fillId="0" borderId="0" xfId="0" applyFont="1" applyAlignment="1">
      <alignment vertical="center"/>
    </xf>
    <xf numFmtId="0" fontId="9" fillId="0" borderId="0" xfId="0" applyFont="1"/>
    <xf numFmtId="0" fontId="9" fillId="0" borderId="0" xfId="0" applyFont="1" applyAlignment="1">
      <alignment horizontal="justify" vertical="center" wrapText="1"/>
    </xf>
    <xf numFmtId="0" fontId="9" fillId="0" borderId="5" xfId="0" applyFont="1" applyBorder="1" applyAlignment="1">
      <alignment horizontal="center" vertical="center" wrapText="1"/>
    </xf>
    <xf numFmtId="0" fontId="1" fillId="0" borderId="0" xfId="0" applyFont="1"/>
    <xf numFmtId="0" fontId="17" fillId="0" borderId="0" xfId="0" applyFont="1"/>
    <xf numFmtId="0" fontId="1" fillId="0" borderId="0" xfId="0" applyFont="1" applyAlignment="1">
      <alignment vertical="center" wrapText="1"/>
    </xf>
    <xf numFmtId="0" fontId="1" fillId="0" borderId="5" xfId="0" applyFont="1" applyBorder="1" applyAlignment="1">
      <alignment horizontal="center" vertical="center" wrapText="1"/>
    </xf>
    <xf numFmtId="0" fontId="19" fillId="0" borderId="0" xfId="0" applyFont="1"/>
    <xf numFmtId="0" fontId="20" fillId="0" borderId="22" xfId="0" applyFont="1" applyBorder="1" applyAlignment="1">
      <alignment horizontal="left" vertical="center"/>
    </xf>
    <xf numFmtId="0" fontId="16" fillId="0" borderId="0" xfId="0" applyFont="1" applyAlignment="1">
      <alignment vertical="center" wrapText="1"/>
    </xf>
    <xf numFmtId="0" fontId="23" fillId="0" borderId="0" xfId="0" applyFont="1"/>
    <xf numFmtId="0" fontId="24" fillId="0" borderId="0" xfId="0" applyFont="1"/>
    <xf numFmtId="0" fontId="13" fillId="0" borderId="0" xfId="1" applyFont="1" applyAlignment="1">
      <alignment vertical="center" wrapText="1"/>
    </xf>
    <xf numFmtId="0" fontId="12" fillId="0" borderId="0" xfId="0" applyFont="1" applyAlignment="1">
      <alignment horizontal="center" vertical="center" wrapText="1"/>
    </xf>
    <xf numFmtId="0" fontId="1" fillId="0" borderId="0" xfId="0" applyFont="1" applyAlignment="1">
      <alignment wrapText="1"/>
    </xf>
    <xf numFmtId="0" fontId="1" fillId="0" borderId="22" xfId="0" applyFont="1" applyBorder="1"/>
    <xf numFmtId="0" fontId="17" fillId="0" borderId="22" xfId="0" applyFont="1" applyBorder="1"/>
    <xf numFmtId="0" fontId="17" fillId="0" borderId="24" xfId="0" applyFont="1" applyBorder="1"/>
    <xf numFmtId="0" fontId="17" fillId="0" borderId="0" xfId="0" applyFont="1" applyAlignment="1">
      <alignment wrapText="1"/>
    </xf>
    <xf numFmtId="0" fontId="27" fillId="0" borderId="22" xfId="0" applyFont="1" applyBorder="1" applyAlignment="1">
      <alignment horizontal="center" vertical="top"/>
    </xf>
    <xf numFmtId="0" fontId="29" fillId="0" borderId="22" xfId="0" applyFont="1" applyBorder="1" applyAlignment="1">
      <alignment horizontal="left" vertical="center" wrapText="1"/>
    </xf>
    <xf numFmtId="0" fontId="1" fillId="0" borderId="24" xfId="0" applyFont="1" applyBorder="1"/>
    <xf numFmtId="0" fontId="4" fillId="0" borderId="0" xfId="0" applyFont="1" applyAlignment="1">
      <alignment horizontal="center" vertical="top" wrapText="1"/>
    </xf>
    <xf numFmtId="0" fontId="4" fillId="0" borderId="0" xfId="0" applyFont="1" applyAlignment="1">
      <alignment horizontal="justify" vertical="top"/>
    </xf>
    <xf numFmtId="0" fontId="1" fillId="0" borderId="5" xfId="0" applyFont="1" applyBorder="1" applyAlignment="1">
      <alignment horizontal="center" vertical="center" textRotation="90" wrapText="1"/>
    </xf>
    <xf numFmtId="49" fontId="1" fillId="0" borderId="24" xfId="0" applyNumberFormat="1" applyFont="1" applyBorder="1" applyAlignment="1">
      <alignment horizontal="center" vertical="center" wrapText="1"/>
    </xf>
    <xf numFmtId="49" fontId="1" fillId="0" borderId="51" xfId="0" applyNumberFormat="1" applyFont="1" applyBorder="1" applyAlignment="1">
      <alignment horizontal="center" vertical="center" wrapText="1"/>
    </xf>
    <xf numFmtId="49" fontId="1" fillId="0" borderId="52" xfId="0" applyNumberFormat="1" applyFont="1" applyBorder="1" applyAlignment="1">
      <alignment horizontal="center" vertical="center" wrapText="1"/>
    </xf>
    <xf numFmtId="49" fontId="1" fillId="0" borderId="45" xfId="0" applyNumberFormat="1" applyFont="1" applyBorder="1" applyAlignment="1">
      <alignment horizontal="center" vertical="center" wrapText="1"/>
    </xf>
    <xf numFmtId="49" fontId="1" fillId="0" borderId="52" xfId="0" applyNumberFormat="1"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wrapText="1"/>
    </xf>
    <xf numFmtId="49" fontId="9" fillId="0" borderId="5"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9" fillId="0" borderId="5" xfId="0" applyNumberFormat="1" applyFont="1" applyBorder="1" applyAlignment="1">
      <alignment horizontal="center" vertical="center"/>
    </xf>
    <xf numFmtId="0" fontId="0" fillId="0" borderId="0" xfId="0" applyAlignment="1">
      <alignment wrapText="1"/>
    </xf>
    <xf numFmtId="0" fontId="26" fillId="0" borderId="22" xfId="0" applyFont="1" applyBorder="1" applyAlignment="1">
      <alignment vertical="center" wrapText="1"/>
    </xf>
    <xf numFmtId="0" fontId="10" fillId="0" borderId="0" xfId="0" applyFont="1" applyAlignment="1">
      <alignment horizontal="justify" vertical="top" wrapText="1"/>
    </xf>
    <xf numFmtId="49" fontId="1" fillId="0" borderId="5" xfId="0" applyNumberFormat="1" applyFont="1" applyBorder="1" applyAlignment="1">
      <alignment horizontal="center" vertical="center" wrapText="1"/>
    </xf>
    <xf numFmtId="49" fontId="1" fillId="0" borderId="55" xfId="0" applyNumberFormat="1" applyFont="1" applyBorder="1" applyAlignment="1">
      <alignment horizontal="center" vertical="center" wrapText="1"/>
    </xf>
    <xf numFmtId="49" fontId="1" fillId="0" borderId="56" xfId="0" applyNumberFormat="1" applyFont="1" applyBorder="1" applyAlignment="1">
      <alignment horizontal="center" vertical="center" wrapText="1"/>
    </xf>
    <xf numFmtId="49" fontId="1" fillId="0" borderId="57" xfId="0" applyNumberFormat="1" applyFont="1" applyBorder="1" applyAlignment="1">
      <alignment horizontal="center" vertical="center" wrapText="1"/>
    </xf>
    <xf numFmtId="49" fontId="1" fillId="0" borderId="56" xfId="0" applyNumberFormat="1" applyFont="1" applyBorder="1" applyAlignment="1">
      <alignment horizontal="center" vertical="center"/>
    </xf>
    <xf numFmtId="49" fontId="1" fillId="0" borderId="57"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55" xfId="0" applyNumberFormat="1" applyFont="1" applyBorder="1" applyAlignment="1">
      <alignment horizontal="center" vertical="center"/>
    </xf>
    <xf numFmtId="0" fontId="32" fillId="0" borderId="0" xfId="0" applyFont="1" applyAlignment="1">
      <alignment horizontal="right" vertical="center" wrapText="1"/>
    </xf>
    <xf numFmtId="0" fontId="3" fillId="0" borderId="0" xfId="0" applyFont="1" applyAlignment="1">
      <alignment horizontal="center" vertical="center" wrapText="1"/>
    </xf>
    <xf numFmtId="0" fontId="18" fillId="0" borderId="0" xfId="0" applyFont="1" applyAlignment="1">
      <alignment horizontal="justify" vertical="center" wrapText="1"/>
    </xf>
    <xf numFmtId="0" fontId="9" fillId="0" borderId="5" xfId="0" applyFont="1" applyBorder="1" applyAlignment="1" applyProtection="1">
      <alignment horizontal="center" vertical="center" wrapText="1"/>
      <protection locked="0"/>
    </xf>
    <xf numFmtId="0" fontId="16" fillId="0" borderId="0" xfId="0" applyFont="1" applyAlignment="1">
      <alignment horizontal="justify" vertical="center" wrapText="1"/>
    </xf>
    <xf numFmtId="0" fontId="18" fillId="0" borderId="0" xfId="0" applyFont="1" applyAlignment="1">
      <alignment horizontal="justify" vertical="center"/>
    </xf>
    <xf numFmtId="0" fontId="10" fillId="0" borderId="0" xfId="0" applyFont="1" applyAlignment="1">
      <alignment vertical="center"/>
    </xf>
    <xf numFmtId="0" fontId="10" fillId="0" borderId="0" xfId="0" applyFont="1" applyAlignment="1">
      <alignment horizontal="center" vertical="top" wrapText="1"/>
    </xf>
    <xf numFmtId="0" fontId="9" fillId="0" borderId="0" xfId="0" applyFont="1" applyAlignment="1">
      <alignment horizontal="center" vertical="top" wrapText="1"/>
    </xf>
    <xf numFmtId="0" fontId="9" fillId="0" borderId="0" xfId="0" applyFont="1" applyAlignment="1">
      <alignment horizontal="center" vertical="center" wrapText="1"/>
    </xf>
    <xf numFmtId="0" fontId="9" fillId="0" borderId="0" xfId="0" applyFont="1" applyAlignment="1">
      <alignment vertical="center" wrapText="1"/>
    </xf>
    <xf numFmtId="0" fontId="36" fillId="0" borderId="0" xfId="0" applyFont="1" applyAlignment="1">
      <alignment horizontal="center" vertical="center" wrapText="1"/>
    </xf>
    <xf numFmtId="0" fontId="36" fillId="0" borderId="0" xfId="0" applyFont="1" applyAlignment="1">
      <alignment horizontal="center" vertical="center"/>
    </xf>
    <xf numFmtId="0" fontId="5" fillId="0" borderId="0" xfId="0" applyFont="1" applyAlignment="1">
      <alignment vertical="center" wrapText="1"/>
    </xf>
    <xf numFmtId="0" fontId="17" fillId="0" borderId="0" xfId="0" applyFont="1" applyAlignment="1">
      <alignment vertical="center"/>
    </xf>
    <xf numFmtId="0" fontId="24" fillId="0" borderId="0" xfId="0" applyFont="1" applyAlignment="1">
      <alignment vertical="center"/>
    </xf>
    <xf numFmtId="0" fontId="37" fillId="0" borderId="0" xfId="0" applyFont="1" applyAlignment="1">
      <alignment vertical="center"/>
    </xf>
    <xf numFmtId="0" fontId="38" fillId="0" borderId="0" xfId="1" applyFont="1" applyAlignment="1">
      <alignment vertical="center"/>
    </xf>
    <xf numFmtId="0" fontId="3" fillId="0" borderId="0" xfId="0" applyFont="1" applyAlignment="1">
      <alignment vertical="center" wrapText="1"/>
    </xf>
    <xf numFmtId="0" fontId="36" fillId="0" borderId="0" xfId="0" applyFont="1" applyAlignment="1">
      <alignment vertical="center" wrapText="1"/>
    </xf>
    <xf numFmtId="0" fontId="1" fillId="0" borderId="5" xfId="0" applyFont="1" applyBorder="1" applyAlignment="1">
      <alignment horizontal="center" vertical="center"/>
    </xf>
    <xf numFmtId="0" fontId="0" fillId="0" borderId="0" xfId="0" applyAlignment="1">
      <alignment vertical="center"/>
    </xf>
    <xf numFmtId="0" fontId="1" fillId="0" borderId="0" xfId="0" applyFont="1" applyAlignment="1">
      <alignment vertical="center"/>
    </xf>
    <xf numFmtId="49" fontId="1" fillId="0" borderId="0" xfId="0" applyNumberFormat="1" applyFont="1" applyAlignment="1">
      <alignment horizontal="center" vertical="center"/>
    </xf>
    <xf numFmtId="0" fontId="42" fillId="0" borderId="0" xfId="0" applyFont="1"/>
    <xf numFmtId="0" fontId="27" fillId="0" borderId="73" xfId="0" applyFont="1" applyBorder="1" applyAlignment="1">
      <alignment horizontal="center" vertical="top"/>
    </xf>
    <xf numFmtId="0" fontId="27" fillId="0" borderId="74" xfId="0" applyFont="1" applyBorder="1" applyAlignment="1">
      <alignment horizontal="center" vertical="top"/>
    </xf>
    <xf numFmtId="0" fontId="27" fillId="0" borderId="0" xfId="0" applyFont="1" applyAlignment="1">
      <alignment horizontal="center" vertical="top"/>
    </xf>
    <xf numFmtId="0" fontId="4" fillId="0" borderId="22" xfId="0" applyFont="1" applyBorder="1" applyAlignment="1">
      <alignment horizontal="center" vertical="top" wrapText="1"/>
    </xf>
    <xf numFmtId="0" fontId="1" fillId="0" borderId="22" xfId="0" applyFont="1" applyBorder="1" applyAlignment="1">
      <alignment vertical="center"/>
    </xf>
    <xf numFmtId="0" fontId="0" fillId="0" borderId="4" xfId="0" applyBorder="1"/>
    <xf numFmtId="0" fontId="1" fillId="0" borderId="0" xfId="0" applyFont="1" applyAlignment="1">
      <alignment horizontal="center" vertical="top" wrapText="1"/>
    </xf>
    <xf numFmtId="3" fontId="10" fillId="0" borderId="0" xfId="0" applyNumberFormat="1" applyFont="1" applyAlignment="1">
      <alignment vertical="center"/>
    </xf>
    <xf numFmtId="0" fontId="4" fillId="0" borderId="0" xfId="0" applyFont="1" applyAlignment="1">
      <alignment vertical="center" wrapText="1"/>
    </xf>
    <xf numFmtId="3" fontId="9" fillId="0" borderId="0" xfId="0" applyNumberFormat="1" applyFont="1" applyAlignment="1">
      <alignment vertical="center" wrapText="1"/>
    </xf>
    <xf numFmtId="0" fontId="9" fillId="0" borderId="76" xfId="0" applyFont="1" applyBorder="1" applyAlignment="1">
      <alignment horizontal="center" vertical="center" wrapText="1"/>
    </xf>
    <xf numFmtId="49" fontId="9" fillId="0" borderId="0" xfId="0" applyNumberFormat="1" applyFont="1" applyAlignment="1">
      <alignment vertical="center" wrapText="1"/>
    </xf>
    <xf numFmtId="3" fontId="9" fillId="0" borderId="0" xfId="0" applyNumberFormat="1" applyFont="1" applyAlignment="1">
      <alignment horizontal="justify" vertical="center" wrapText="1"/>
    </xf>
    <xf numFmtId="49" fontId="1" fillId="0" borderId="51" xfId="0" applyNumberFormat="1" applyFont="1" applyBorder="1" applyAlignment="1">
      <alignment horizontal="center" vertical="center"/>
    </xf>
    <xf numFmtId="0" fontId="1" fillId="0" borderId="0" xfId="0" applyFont="1" applyAlignment="1">
      <alignment horizontal="justify" vertical="top"/>
    </xf>
    <xf numFmtId="0" fontId="4" fillId="0" borderId="0" xfId="0" applyFont="1" applyAlignment="1">
      <alignment horizontal="center" vertical="center" wrapText="1"/>
    </xf>
    <xf numFmtId="0" fontId="1" fillId="0" borderId="76" xfId="0" applyFont="1" applyBorder="1" applyAlignment="1">
      <alignment horizontal="center" vertical="center"/>
    </xf>
    <xf numFmtId="0" fontId="26" fillId="0" borderId="22" xfId="0" applyFont="1" applyBorder="1" applyAlignment="1">
      <alignment horizontal="justify" vertical="center"/>
    </xf>
    <xf numFmtId="0" fontId="4" fillId="0" borderId="0" xfId="0" applyFont="1" applyAlignment="1">
      <alignment horizontal="justify" vertical="top" wrapText="1"/>
    </xf>
    <xf numFmtId="0" fontId="45" fillId="0" borderId="0" xfId="0" applyFont="1"/>
    <xf numFmtId="49" fontId="1" fillId="0" borderId="7" xfId="0" applyNumberFormat="1" applyFont="1" applyBorder="1" applyAlignment="1">
      <alignment horizontal="center" vertical="center" wrapText="1"/>
    </xf>
    <xf numFmtId="0" fontId="18" fillId="0" borderId="0" xfId="0" applyFont="1" applyAlignment="1">
      <alignment vertical="center" wrapText="1"/>
    </xf>
    <xf numFmtId="0" fontId="38" fillId="0" borderId="0" xfId="1" applyFont="1" applyAlignment="1">
      <alignment horizontal="right" vertical="center"/>
    </xf>
    <xf numFmtId="0" fontId="10" fillId="0" borderId="82" xfId="0" applyFont="1" applyBorder="1" applyAlignment="1" applyProtection="1">
      <alignment horizontal="center" vertical="center" wrapText="1"/>
      <protection locked="0"/>
    </xf>
    <xf numFmtId="0" fontId="0" fillId="0" borderId="0" xfId="0" applyAlignment="1">
      <alignment horizontal="justify" vertical="center"/>
    </xf>
    <xf numFmtId="0" fontId="4" fillId="0" borderId="0" xfId="0" applyFont="1" applyAlignment="1">
      <alignment horizontal="left" vertical="center" wrapText="1"/>
    </xf>
    <xf numFmtId="0" fontId="17" fillId="0" borderId="0" xfId="0" applyFont="1" applyAlignment="1">
      <alignment horizontal="left" vertical="center" wrapText="1"/>
    </xf>
    <xf numFmtId="49" fontId="1" fillId="0" borderId="52" xfId="0" applyNumberFormat="1" applyFont="1" applyBorder="1" applyAlignment="1">
      <alignment vertical="center" wrapText="1"/>
    </xf>
    <xf numFmtId="0" fontId="1" fillId="0" borderId="0" xfId="0" applyFont="1" applyAlignment="1">
      <alignment horizontal="center" vertical="center"/>
    </xf>
    <xf numFmtId="0" fontId="10" fillId="0" borderId="24" xfId="0" applyFont="1" applyBorder="1" applyAlignment="1">
      <alignment horizontal="left" vertical="center" wrapText="1"/>
    </xf>
    <xf numFmtId="49" fontId="1" fillId="0" borderId="45" xfId="0" applyNumberFormat="1" applyFont="1" applyBorder="1" applyAlignment="1">
      <alignment horizontal="center" vertical="center"/>
    </xf>
    <xf numFmtId="49" fontId="1" fillId="0" borderId="7" xfId="0" applyNumberFormat="1" applyFont="1" applyBorder="1" applyAlignment="1">
      <alignment horizontal="center" vertical="center"/>
    </xf>
    <xf numFmtId="0" fontId="26" fillId="0" borderId="24" xfId="0" applyFont="1" applyBorder="1" applyAlignment="1">
      <alignment horizontal="justify" vertical="center"/>
    </xf>
    <xf numFmtId="9" fontId="17" fillId="0" borderId="0" xfId="5" applyFont="1"/>
    <xf numFmtId="0" fontId="10" fillId="0" borderId="0" xfId="0" applyFont="1" applyAlignment="1">
      <alignment vertical="top"/>
    </xf>
    <xf numFmtId="0" fontId="17" fillId="0" borderId="73" xfId="0" applyFont="1" applyBorder="1"/>
    <xf numFmtId="0" fontId="17" fillId="0" borderId="51" xfId="0" applyFont="1" applyBorder="1"/>
    <xf numFmtId="0" fontId="20" fillId="0" borderId="22" xfId="0" applyFont="1" applyBorder="1" applyAlignment="1">
      <alignment vertical="center" wrapText="1"/>
    </xf>
    <xf numFmtId="0" fontId="53" fillId="0" borderId="0" xfId="0" applyFont="1" applyAlignment="1">
      <alignment horizontal="center" vertical="top" wrapText="1"/>
    </xf>
    <xf numFmtId="0" fontId="1" fillId="0" borderId="0" xfId="0" applyFont="1" applyAlignment="1">
      <alignment horizontal="left" vertical="center"/>
    </xf>
    <xf numFmtId="0" fontId="1" fillId="0" borderId="24" xfId="0" applyFont="1" applyBorder="1" applyAlignment="1">
      <alignment vertical="center"/>
    </xf>
    <xf numFmtId="49" fontId="1" fillId="0" borderId="76" xfId="0" applyNumberFormat="1" applyFont="1" applyBorder="1" applyAlignment="1">
      <alignment horizontal="center" vertical="center" wrapText="1"/>
    </xf>
    <xf numFmtId="0" fontId="4" fillId="0" borderId="5" xfId="0" applyFont="1" applyBorder="1" applyAlignment="1">
      <alignment horizontal="center" vertical="center" textRotation="90" wrapText="1"/>
    </xf>
    <xf numFmtId="0" fontId="39" fillId="0" borderId="0" xfId="0" applyFont="1" applyAlignment="1">
      <alignment horizontal="center" vertical="center" wrapText="1"/>
    </xf>
    <xf numFmtId="0" fontId="2" fillId="0" borderId="0" xfId="1" applyAlignment="1">
      <alignment vertical="center" wrapText="1"/>
    </xf>
    <xf numFmtId="0" fontId="40" fillId="0" borderId="0" xfId="1" applyFont="1" applyAlignment="1">
      <alignment vertical="center" wrapText="1"/>
    </xf>
    <xf numFmtId="0" fontId="0" fillId="0" borderId="0" xfId="0" applyAlignment="1">
      <alignment horizontal="right" vertical="center"/>
    </xf>
    <xf numFmtId="0" fontId="25" fillId="0" borderId="0" xfId="1" applyFont="1" applyAlignment="1">
      <alignment vertical="center" wrapText="1"/>
    </xf>
    <xf numFmtId="0" fontId="27" fillId="0" borderId="24" xfId="0" applyFont="1" applyBorder="1" applyAlignment="1">
      <alignment horizontal="center" vertical="top"/>
    </xf>
    <xf numFmtId="0" fontId="41" fillId="0" borderId="0" xfId="0" applyFont="1" applyAlignment="1">
      <alignment wrapText="1"/>
    </xf>
    <xf numFmtId="0" fontId="4" fillId="0" borderId="0" xfId="0" applyFont="1" applyAlignment="1">
      <alignment horizontal="center" vertical="center"/>
    </xf>
    <xf numFmtId="0" fontId="17" fillId="0" borderId="0" xfId="0" applyFont="1" applyAlignment="1">
      <alignment horizontal="right" vertical="center"/>
    </xf>
    <xf numFmtId="0" fontId="17" fillId="0" borderId="22" xfId="0" applyFont="1" applyBorder="1" applyAlignment="1">
      <alignment horizontal="justify" vertical="center"/>
    </xf>
    <xf numFmtId="0" fontId="17" fillId="0" borderId="24" xfId="0" applyFont="1" applyBorder="1" applyAlignment="1">
      <alignment horizontal="justify" vertical="center"/>
    </xf>
    <xf numFmtId="0" fontId="1" fillId="0" borderId="51" xfId="0" applyFont="1" applyBorder="1" applyAlignment="1">
      <alignment horizontal="center" vertical="center" wrapText="1"/>
    </xf>
    <xf numFmtId="0" fontId="1" fillId="0" borderId="52" xfId="0" applyFont="1" applyBorder="1" applyAlignment="1">
      <alignment horizontal="center" vertical="center" wrapText="1"/>
    </xf>
    <xf numFmtId="0" fontId="58" fillId="0" borderId="0" xfId="0" applyFont="1" applyAlignment="1">
      <alignment horizontal="center" vertical="center"/>
    </xf>
    <xf numFmtId="0" fontId="41" fillId="0" borderId="0" xfId="0" applyFont="1" applyAlignment="1">
      <alignment horizontal="center" vertical="center"/>
    </xf>
    <xf numFmtId="0" fontId="41" fillId="0" borderId="0" xfId="0" applyFont="1"/>
    <xf numFmtId="0" fontId="0" fillId="0" borderId="22" xfId="0" applyBorder="1" applyAlignment="1">
      <alignment horizontal="justify"/>
    </xf>
    <xf numFmtId="0" fontId="0" fillId="0" borderId="24" xfId="0" applyBorder="1" applyAlignment="1">
      <alignment horizontal="justify"/>
    </xf>
    <xf numFmtId="0" fontId="60" fillId="0" borderId="0" xfId="0" applyFont="1"/>
    <xf numFmtId="0" fontId="4" fillId="0" borderId="0" xfId="0" applyFont="1"/>
    <xf numFmtId="0" fontId="63" fillId="0" borderId="0" xfId="0" applyFont="1"/>
    <xf numFmtId="0" fontId="10" fillId="0" borderId="0" xfId="7" applyFont="1" applyAlignment="1">
      <alignment vertical="center" wrapText="1"/>
    </xf>
    <xf numFmtId="0" fontId="9" fillId="0" borderId="0" xfId="7" applyFont="1" applyAlignment="1">
      <alignment vertical="center" wrapText="1"/>
    </xf>
    <xf numFmtId="0" fontId="4" fillId="0" borderId="0" xfId="7" applyFont="1" applyAlignment="1">
      <alignment vertical="center" wrapText="1"/>
    </xf>
    <xf numFmtId="0" fontId="0" fillId="0" borderId="0" xfId="0" applyAlignment="1">
      <alignment horizontal="right"/>
    </xf>
    <xf numFmtId="0" fontId="66" fillId="0" borderId="0" xfId="1" applyFont="1" applyAlignment="1">
      <alignment vertical="center" wrapText="1"/>
    </xf>
    <xf numFmtId="0" fontId="17" fillId="0" borderId="0" xfId="8" applyFont="1" applyAlignment="1">
      <alignment wrapText="1"/>
    </xf>
    <xf numFmtId="0" fontId="17" fillId="0" borderId="0" xfId="8" applyFont="1" applyAlignment="1">
      <alignment vertical="center" wrapText="1"/>
    </xf>
    <xf numFmtId="0" fontId="67" fillId="0" borderId="0" xfId="8" applyFont="1" applyAlignment="1">
      <alignment horizontal="center" vertical="center" wrapText="1"/>
    </xf>
    <xf numFmtId="0" fontId="17" fillId="0" borderId="0" xfId="8" applyFont="1"/>
    <xf numFmtId="0" fontId="68" fillId="0" borderId="0" xfId="9"/>
    <xf numFmtId="0" fontId="17" fillId="0" borderId="0" xfId="8" applyFont="1" applyAlignment="1">
      <alignment horizontal="center" vertical="center"/>
    </xf>
    <xf numFmtId="0" fontId="5" fillId="0" borderId="0" xfId="8" applyFont="1" applyAlignment="1">
      <alignment vertical="center"/>
    </xf>
    <xf numFmtId="0" fontId="35" fillId="0" borderId="0" xfId="8"/>
    <xf numFmtId="0" fontId="1" fillId="0" borderId="0" xfId="8" applyFont="1"/>
    <xf numFmtId="0" fontId="34" fillId="5" borderId="58" xfId="8" applyFont="1" applyFill="1" applyBorder="1"/>
    <xf numFmtId="0" fontId="33" fillId="5" borderId="8" xfId="8" applyFont="1" applyFill="1" applyBorder="1" applyAlignment="1">
      <alignment vertical="center"/>
    </xf>
    <xf numFmtId="0" fontId="34" fillId="5" borderId="8" xfId="8" applyFont="1" applyFill="1" applyBorder="1"/>
    <xf numFmtId="0" fontId="19" fillId="5" borderId="8" xfId="8" applyFont="1" applyFill="1" applyBorder="1"/>
    <xf numFmtId="0" fontId="1" fillId="5" borderId="8" xfId="8" applyFont="1" applyFill="1" applyBorder="1"/>
    <xf numFmtId="0" fontId="33" fillId="5" borderId="8" xfId="8" applyFont="1" applyFill="1" applyBorder="1"/>
    <xf numFmtId="0" fontId="1" fillId="5" borderId="59" xfId="8" applyFont="1" applyFill="1" applyBorder="1"/>
    <xf numFmtId="0" fontId="19" fillId="0" borderId="0" xfId="8" applyFont="1"/>
    <xf numFmtId="0" fontId="19" fillId="0" borderId="0" xfId="8" applyFont="1" applyAlignment="1">
      <alignment vertical="center" wrapText="1"/>
    </xf>
    <xf numFmtId="0" fontId="34" fillId="5" borderId="60" xfId="8" applyFont="1" applyFill="1" applyBorder="1" applyAlignment="1">
      <alignment vertical="center" wrapText="1"/>
    </xf>
    <xf numFmtId="0" fontId="1" fillId="5" borderId="62" xfId="8" applyFont="1" applyFill="1" applyBorder="1" applyAlignment="1">
      <alignment vertical="center" wrapText="1"/>
    </xf>
    <xf numFmtId="0" fontId="34" fillId="5" borderId="58" xfId="8" applyFont="1" applyFill="1" applyBorder="1" applyAlignment="1">
      <alignment vertical="top" wrapText="1"/>
    </xf>
    <xf numFmtId="0" fontId="34" fillId="5" borderId="63" xfId="8" applyFont="1" applyFill="1" applyBorder="1"/>
    <xf numFmtId="0" fontId="1" fillId="5" borderId="64" xfId="8" applyFont="1" applyFill="1" applyBorder="1"/>
    <xf numFmtId="0" fontId="33" fillId="5" borderId="0" xfId="8" applyFont="1" applyFill="1"/>
    <xf numFmtId="0" fontId="12" fillId="5" borderId="0" xfId="8" applyFont="1" applyFill="1"/>
    <xf numFmtId="0" fontId="14" fillId="5" borderId="0" xfId="8" applyFont="1" applyFill="1"/>
    <xf numFmtId="0" fontId="4" fillId="5" borderId="0" xfId="8" applyFont="1" applyFill="1"/>
    <xf numFmtId="0" fontId="34" fillId="5" borderId="60" xfId="8" applyFont="1" applyFill="1" applyBorder="1"/>
    <xf numFmtId="0" fontId="1" fillId="5" borderId="62" xfId="8" applyFont="1" applyFill="1" applyBorder="1"/>
    <xf numFmtId="0" fontId="19" fillId="0" borderId="0" xfId="8" applyFont="1" applyAlignment="1">
      <alignment vertical="center"/>
    </xf>
    <xf numFmtId="0" fontId="9" fillId="0" borderId="65" xfId="8" applyFont="1" applyBorder="1"/>
    <xf numFmtId="0" fontId="9" fillId="0" borderId="66" xfId="8" applyFont="1" applyBorder="1"/>
    <xf numFmtId="0" fontId="9" fillId="0" borderId="67" xfId="8" applyFont="1" applyBorder="1"/>
    <xf numFmtId="0" fontId="9" fillId="0" borderId="68" xfId="8" applyFont="1" applyBorder="1"/>
    <xf numFmtId="0" fontId="9" fillId="0" borderId="0" xfId="8" applyFont="1" applyAlignment="1">
      <alignment horizontal="justify" vertical="center" wrapText="1"/>
    </xf>
    <xf numFmtId="0" fontId="9" fillId="0" borderId="69" xfId="8" applyFont="1" applyBorder="1"/>
    <xf numFmtId="0" fontId="9" fillId="0" borderId="0" xfId="8" applyFont="1"/>
    <xf numFmtId="0" fontId="1" fillId="0" borderId="0" xfId="8" applyFont="1" applyAlignment="1">
      <alignment horizontal="justify" vertical="center" wrapText="1"/>
    </xf>
    <xf numFmtId="0" fontId="4" fillId="0" borderId="0" xfId="8" applyFont="1"/>
    <xf numFmtId="0" fontId="1" fillId="0" borderId="68" xfId="8" applyFont="1" applyBorder="1"/>
    <xf numFmtId="0" fontId="1" fillId="0" borderId="69" xfId="8" applyFont="1" applyBorder="1"/>
    <xf numFmtId="0" fontId="19" fillId="0" borderId="0" xfId="9" applyFont="1"/>
    <xf numFmtId="0" fontId="9" fillId="0" borderId="68" xfId="9" applyFont="1" applyBorder="1"/>
    <xf numFmtId="0" fontId="9" fillId="0" borderId="69" xfId="9" applyFont="1" applyBorder="1"/>
    <xf numFmtId="0" fontId="17" fillId="0" borderId="68" xfId="8" applyFont="1" applyBorder="1"/>
    <xf numFmtId="0" fontId="17" fillId="0" borderId="0" xfId="8" applyFont="1" applyAlignment="1">
      <alignment horizontal="justify"/>
    </xf>
    <xf numFmtId="0" fontId="17" fillId="0" borderId="69" xfId="8" applyFont="1" applyBorder="1" applyAlignment="1">
      <alignment horizontal="justify"/>
    </xf>
    <xf numFmtId="0" fontId="45" fillId="0" borderId="0" xfId="8" applyFont="1" applyAlignment="1">
      <alignment horizontal="justify"/>
    </xf>
    <xf numFmtId="0" fontId="1" fillId="0" borderId="69" xfId="8" applyFont="1" applyBorder="1" applyAlignment="1">
      <alignment horizontal="justify" vertical="center" wrapText="1"/>
    </xf>
    <xf numFmtId="0" fontId="1" fillId="0" borderId="69" xfId="8" applyFont="1" applyBorder="1" applyAlignment="1">
      <alignment horizontal="justify" vertical="center"/>
    </xf>
    <xf numFmtId="0" fontId="9" fillId="0" borderId="70" xfId="8" applyFont="1" applyBorder="1"/>
    <xf numFmtId="0" fontId="9" fillId="0" borderId="71" xfId="8" applyFont="1" applyBorder="1"/>
    <xf numFmtId="0" fontId="9" fillId="0" borderId="72" xfId="8" applyFont="1" applyBorder="1"/>
    <xf numFmtId="0" fontId="10" fillId="0" borderId="71" xfId="8" applyFont="1" applyBorder="1" applyAlignment="1">
      <alignment vertical="center" wrapText="1"/>
    </xf>
    <xf numFmtId="0" fontId="9" fillId="0" borderId="71" xfId="8" applyFont="1" applyBorder="1" applyAlignment="1">
      <alignment vertical="top"/>
    </xf>
    <xf numFmtId="0" fontId="15" fillId="0" borderId="0" xfId="8" applyFont="1" applyAlignment="1">
      <alignment horizontal="center" vertical="center" wrapText="1"/>
    </xf>
    <xf numFmtId="0" fontId="15" fillId="0" borderId="0" xfId="8" applyFont="1" applyAlignment="1">
      <alignment horizontal="center" vertical="center"/>
    </xf>
    <xf numFmtId="0" fontId="11" fillId="0" borderId="0" xfId="8" applyFont="1" applyAlignment="1">
      <alignment vertical="center"/>
    </xf>
    <xf numFmtId="0" fontId="15" fillId="0" borderId="0" xfId="8" applyFont="1" applyAlignment="1">
      <alignment vertical="center" wrapText="1"/>
    </xf>
    <xf numFmtId="0" fontId="9" fillId="0" borderId="0" xfId="8" applyFont="1" applyAlignment="1">
      <alignment horizontal="center" vertical="center"/>
    </xf>
    <xf numFmtId="0" fontId="45" fillId="0" borderId="0" xfId="8" applyFont="1"/>
    <xf numFmtId="0" fontId="10" fillId="0" borderId="13" xfId="8" applyFont="1" applyBorder="1" applyAlignment="1">
      <alignment vertical="center"/>
    </xf>
    <xf numFmtId="0" fontId="10" fillId="0" borderId="12" xfId="8" applyFont="1" applyBorder="1" applyAlignment="1">
      <alignment vertical="center"/>
    </xf>
    <xf numFmtId="0" fontId="10" fillId="0" borderId="14" xfId="8" applyFont="1" applyBorder="1" applyAlignment="1">
      <alignment vertical="center"/>
    </xf>
    <xf numFmtId="0" fontId="10" fillId="0" borderId="18" xfId="8" applyFont="1" applyBorder="1" applyAlignment="1">
      <alignment vertical="center"/>
    </xf>
    <xf numFmtId="0" fontId="10" fillId="0" borderId="20" xfId="8" applyFont="1" applyBorder="1" applyAlignment="1">
      <alignment vertical="center"/>
    </xf>
    <xf numFmtId="0" fontId="69" fillId="0" borderId="0" xfId="9" applyFont="1"/>
    <xf numFmtId="0" fontId="19" fillId="0" borderId="0" xfId="8" applyFont="1" applyAlignment="1">
      <alignment horizontal="center"/>
    </xf>
    <xf numFmtId="0" fontId="14" fillId="0" borderId="0" xfId="8" applyFont="1" applyAlignment="1">
      <alignment horizontal="center" vertical="center" wrapText="1"/>
    </xf>
    <xf numFmtId="0" fontId="10" fillId="0" borderId="0" xfId="8" applyFont="1" applyAlignment="1">
      <alignment vertical="center" wrapText="1"/>
    </xf>
    <xf numFmtId="0" fontId="19" fillId="0" borderId="0" xfId="8" applyFont="1" applyAlignment="1">
      <alignment vertical="top"/>
    </xf>
    <xf numFmtId="0" fontId="20" fillId="0" borderId="22" xfId="9" applyFont="1" applyBorder="1" applyAlignment="1">
      <alignment horizontal="left" vertical="center"/>
    </xf>
    <xf numFmtId="0" fontId="16" fillId="0" borderId="0" xfId="8" applyFont="1" applyAlignment="1">
      <alignment vertical="center" wrapText="1"/>
    </xf>
    <xf numFmtId="0" fontId="9" fillId="0" borderId="22" xfId="9" applyFont="1" applyBorder="1"/>
    <xf numFmtId="0" fontId="19" fillId="0" borderId="0" xfId="8" applyFont="1" applyAlignment="1">
      <alignment horizontal="left" vertical="center" indent="4"/>
    </xf>
    <xf numFmtId="0" fontId="9" fillId="0" borderId="22" xfId="9" applyFont="1" applyBorder="1" applyAlignment="1">
      <alignment horizontal="left" vertical="center" indent="4"/>
    </xf>
    <xf numFmtId="0" fontId="9" fillId="0" borderId="24" xfId="9" applyFont="1" applyBorder="1"/>
    <xf numFmtId="0" fontId="14" fillId="0" borderId="0" xfId="8" applyFont="1" applyAlignment="1">
      <alignment vertical="center"/>
    </xf>
    <xf numFmtId="0" fontId="22" fillId="0" borderId="34" xfId="8" applyFont="1" applyBorder="1" applyAlignment="1">
      <alignment horizontal="center" vertical="center" wrapText="1"/>
    </xf>
    <xf numFmtId="0" fontId="22" fillId="0" borderId="37" xfId="8" applyFont="1" applyBorder="1" applyAlignment="1">
      <alignment horizontal="center" vertical="center" wrapText="1"/>
    </xf>
    <xf numFmtId="0" fontId="16" fillId="0" borderId="4" xfId="0" applyFont="1" applyBorder="1" applyAlignment="1">
      <alignment vertical="center" wrapText="1"/>
    </xf>
    <xf numFmtId="0" fontId="33" fillId="5" borderId="0" xfId="0" applyFont="1" applyFill="1"/>
    <xf numFmtId="0" fontId="34" fillId="5" borderId="0" xfId="0" applyFont="1" applyFill="1"/>
    <xf numFmtId="0" fontId="19" fillId="5" borderId="0" xfId="0" applyFont="1" applyFill="1"/>
    <xf numFmtId="0" fontId="1" fillId="5" borderId="0" xfId="0" applyFont="1" applyFill="1"/>
    <xf numFmtId="0" fontId="10" fillId="0" borderId="0" xfId="0" applyFont="1"/>
    <xf numFmtId="0" fontId="9" fillId="0" borderId="0" xfId="0" applyFont="1" applyAlignment="1">
      <alignment horizontal="left" vertical="center" wrapText="1"/>
    </xf>
    <xf numFmtId="0" fontId="16" fillId="0" borderId="0" xfId="0" quotePrefix="1" applyFont="1" applyAlignment="1">
      <alignment vertical="center" wrapText="1"/>
    </xf>
    <xf numFmtId="0" fontId="19" fillId="0" borderId="0" xfId="0" applyFont="1" applyAlignment="1">
      <alignment horizontal="left" vertical="center" indent="4"/>
    </xf>
    <xf numFmtId="0" fontId="64" fillId="0" borderId="0" xfId="0" applyFont="1"/>
    <xf numFmtId="0" fontId="5" fillId="0" borderId="0" xfId="0" applyFont="1" applyAlignment="1">
      <alignment horizontal="left" vertical="center"/>
    </xf>
    <xf numFmtId="0" fontId="9" fillId="0" borderId="0" xfId="0" applyFont="1" applyAlignment="1">
      <alignment horizontal="justify" vertical="top" wrapText="1"/>
    </xf>
    <xf numFmtId="0" fontId="65" fillId="0" borderId="0" xfId="0" applyFont="1"/>
    <xf numFmtId="0" fontId="1" fillId="0" borderId="24" xfId="0" applyFont="1" applyBorder="1" applyAlignment="1">
      <alignment horizontal="center" vertical="center" wrapText="1"/>
    </xf>
    <xf numFmtId="0" fontId="0" fillId="6" borderId="0" xfId="0" applyFill="1"/>
    <xf numFmtId="0" fontId="0" fillId="7" borderId="0" xfId="0" applyFill="1"/>
    <xf numFmtId="0" fontId="0" fillId="0" borderId="84" xfId="0" applyBorder="1"/>
    <xf numFmtId="0" fontId="0" fillId="8" borderId="5" xfId="0" applyFill="1" applyBorder="1" applyAlignment="1">
      <alignment horizontal="center" textRotation="90"/>
    </xf>
    <xf numFmtId="0" fontId="0" fillId="9" borderId="5" xfId="0" applyFill="1" applyBorder="1" applyAlignment="1">
      <alignment horizontal="center" textRotation="90"/>
    </xf>
    <xf numFmtId="0" fontId="0" fillId="0" borderId="0" xfId="0" applyAlignment="1">
      <alignment horizontal="center"/>
    </xf>
    <xf numFmtId="49" fontId="14" fillId="0" borderId="0" xfId="0" applyNumberFormat="1" applyFont="1" applyAlignment="1">
      <alignment horizontal="center"/>
    </xf>
    <xf numFmtId="0" fontId="0" fillId="0" borderId="84" xfId="0" applyBorder="1" applyAlignment="1">
      <alignment horizontal="center"/>
    </xf>
    <xf numFmtId="0" fontId="0" fillId="8" borderId="5" xfId="0" applyFill="1" applyBorder="1" applyAlignment="1">
      <alignment horizontal="center"/>
    </xf>
    <xf numFmtId="0" fontId="0" fillId="0" borderId="84" xfId="0" applyBorder="1" applyAlignment="1">
      <alignment horizontal="left"/>
    </xf>
    <xf numFmtId="0" fontId="0" fillId="0" borderId="5" xfId="0" applyBorder="1" applyAlignment="1">
      <alignment horizontal="center"/>
    </xf>
    <xf numFmtId="0" fontId="0" fillId="0" borderId="5" xfId="0" applyBorder="1" applyAlignment="1">
      <alignment horizontal="left" wrapText="1"/>
    </xf>
    <xf numFmtId="0" fontId="0" fillId="0" borderId="5" xfId="0" quotePrefix="1" applyBorder="1" applyAlignment="1">
      <alignment horizontal="center"/>
    </xf>
    <xf numFmtId="0" fontId="19" fillId="0" borderId="0" xfId="0" applyFont="1" applyAlignment="1">
      <alignment horizontal="center"/>
    </xf>
    <xf numFmtId="0" fontId="19" fillId="0" borderId="5" xfId="0" applyFont="1" applyBorder="1" applyAlignment="1">
      <alignment horizontal="center"/>
    </xf>
    <xf numFmtId="0" fontId="19" fillId="0" borderId="5" xfId="0" applyFont="1" applyBorder="1" applyAlignment="1">
      <alignment horizontal="left" wrapText="1"/>
    </xf>
    <xf numFmtId="0" fontId="0" fillId="0" borderId="76" xfId="0" applyBorder="1" applyAlignment="1">
      <alignment horizontal="left"/>
    </xf>
    <xf numFmtId="0" fontId="0" fillId="0" borderId="76" xfId="0" applyBorder="1" applyAlignment="1">
      <alignment horizontal="center"/>
    </xf>
    <xf numFmtId="0" fontId="19" fillId="0" borderId="5" xfId="0" quotePrefix="1" applyFont="1" applyBorder="1" applyAlignment="1">
      <alignment horizontal="center"/>
    </xf>
    <xf numFmtId="0" fontId="73" fillId="0" borderId="0" xfId="0" applyFont="1" applyAlignment="1">
      <alignment horizontal="center"/>
    </xf>
    <xf numFmtId="0" fontId="73" fillId="0" borderId="5" xfId="0" applyFont="1" applyBorder="1" applyAlignment="1">
      <alignment horizontal="center"/>
    </xf>
    <xf numFmtId="0" fontId="73" fillId="0" borderId="5" xfId="0" applyFont="1" applyBorder="1" applyAlignment="1">
      <alignment horizontal="left" wrapText="1"/>
    </xf>
    <xf numFmtId="0" fontId="0" fillId="11" borderId="5" xfId="0" applyFill="1" applyBorder="1" applyAlignment="1">
      <alignment horizontal="center" vertical="center" textRotation="90"/>
    </xf>
    <xf numFmtId="0" fontId="0" fillId="11" borderId="0" xfId="0" applyFill="1" applyAlignment="1">
      <alignment horizontal="center" vertical="center"/>
    </xf>
    <xf numFmtId="0" fontId="0" fillId="11" borderId="5" xfId="0" applyFill="1" applyBorder="1" applyAlignment="1">
      <alignment horizontal="center" vertical="center"/>
    </xf>
    <xf numFmtId="0" fontId="1" fillId="13" borderId="5" xfId="0" applyFont="1" applyFill="1" applyBorder="1" applyAlignment="1">
      <alignment horizontal="center" vertical="center"/>
    </xf>
    <xf numFmtId="0" fontId="1" fillId="13" borderId="5" xfId="0" applyFont="1" applyFill="1" applyBorder="1" applyAlignment="1">
      <alignment horizontal="center" vertical="center" wrapText="1"/>
    </xf>
    <xf numFmtId="0" fontId="1" fillId="12" borderId="0" xfId="0" applyFont="1" applyFill="1" applyAlignment="1">
      <alignment horizontal="center" vertical="center"/>
    </xf>
    <xf numFmtId="0" fontId="1" fillId="13" borderId="0" xfId="0" applyFont="1" applyFill="1" applyAlignment="1">
      <alignment horizontal="center" vertical="center"/>
    </xf>
    <xf numFmtId="0" fontId="1" fillId="14" borderId="5" xfId="0" applyFont="1" applyFill="1" applyBorder="1" applyAlignment="1">
      <alignment horizontal="center" vertical="center"/>
    </xf>
    <xf numFmtId="0" fontId="1" fillId="14" borderId="0" xfId="0" applyFont="1" applyFill="1" applyAlignment="1">
      <alignment horizontal="center" vertical="center"/>
    </xf>
    <xf numFmtId="0" fontId="0" fillId="15" borderId="0" xfId="0" applyFill="1" applyAlignment="1">
      <alignment horizontal="center" vertical="center"/>
    </xf>
    <xf numFmtId="0" fontId="46" fillId="14" borderId="5" xfId="0" applyFont="1" applyFill="1" applyBorder="1" applyAlignment="1">
      <alignment horizontal="center" vertical="center"/>
    </xf>
    <xf numFmtId="0" fontId="75" fillId="0" borderId="0" xfId="0" applyFont="1" applyAlignment="1">
      <alignment horizontal="center"/>
    </xf>
    <xf numFmtId="0" fontId="46" fillId="15" borderId="5" xfId="0" applyFont="1" applyFill="1" applyBorder="1" applyAlignment="1">
      <alignment horizontal="center" vertical="center"/>
    </xf>
    <xf numFmtId="0" fontId="0" fillId="15" borderId="5" xfId="0" applyFill="1" applyBorder="1" applyAlignment="1">
      <alignment horizontal="center" vertical="center"/>
    </xf>
    <xf numFmtId="0" fontId="0" fillId="0" borderId="5" xfId="0" applyBorder="1"/>
    <xf numFmtId="0" fontId="1" fillId="17" borderId="5" xfId="0" applyFont="1" applyFill="1" applyBorder="1" applyAlignment="1">
      <alignment horizontal="center" vertical="center" wrapText="1"/>
    </xf>
    <xf numFmtId="0" fontId="0" fillId="18" borderId="5" xfId="0" applyFill="1" applyBorder="1" applyAlignment="1" applyProtection="1">
      <alignment horizontal="center" vertical="center"/>
      <protection hidden="1"/>
    </xf>
    <xf numFmtId="0" fontId="1" fillId="19" borderId="5" xfId="0" applyFont="1" applyFill="1" applyBorder="1" applyAlignment="1">
      <alignment horizontal="center" vertical="center" wrapText="1"/>
    </xf>
    <xf numFmtId="0" fontId="19" fillId="0" borderId="6" xfId="0" applyFont="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1" borderId="6" xfId="0" applyFill="1" applyBorder="1" applyAlignment="1">
      <alignment horizontal="center" vertical="center"/>
    </xf>
    <xf numFmtId="0" fontId="0" fillId="21" borderId="5" xfId="0" applyFill="1" applyBorder="1" applyAlignment="1">
      <alignment horizontal="center" vertical="center"/>
    </xf>
    <xf numFmtId="0" fontId="0" fillId="10" borderId="5" xfId="0" applyFill="1" applyBorder="1" applyAlignment="1" applyProtection="1">
      <alignment horizontal="center" vertical="center"/>
      <protection hidden="1"/>
    </xf>
    <xf numFmtId="0" fontId="1" fillId="22" borderId="5" xfId="0" applyFont="1" applyFill="1" applyBorder="1" applyAlignment="1">
      <alignment horizontal="center" vertical="center" wrapText="1"/>
    </xf>
    <xf numFmtId="0" fontId="1" fillId="22" borderId="0" xfId="0" applyFont="1" applyFill="1" applyAlignment="1">
      <alignment horizontal="center" vertical="center" wrapText="1"/>
    </xf>
    <xf numFmtId="0" fontId="1" fillId="23" borderId="5" xfId="0" applyFont="1" applyFill="1" applyBorder="1" applyAlignment="1">
      <alignment horizontal="center" vertical="center" wrapText="1"/>
    </xf>
    <xf numFmtId="0" fontId="1" fillId="23" borderId="0" xfId="0" applyFont="1" applyFill="1" applyAlignment="1">
      <alignment horizontal="center" vertical="center" wrapText="1"/>
    </xf>
    <xf numFmtId="0" fontId="1" fillId="17" borderId="5" xfId="0" applyFont="1" applyFill="1" applyBorder="1" applyAlignment="1">
      <alignment horizontal="center" vertical="center"/>
    </xf>
    <xf numFmtId="0" fontId="1" fillId="19" borderId="5" xfId="0" applyFont="1" applyFill="1" applyBorder="1" applyAlignment="1">
      <alignment horizontal="center" vertical="center"/>
    </xf>
    <xf numFmtId="0" fontId="19" fillId="0" borderId="5" xfId="0" applyFont="1" applyBorder="1" applyAlignment="1" applyProtection="1">
      <alignment horizontal="center" vertical="center"/>
      <protection hidden="1"/>
    </xf>
    <xf numFmtId="0" fontId="1" fillId="17" borderId="50" xfId="0" applyFont="1" applyFill="1" applyBorder="1" applyAlignment="1">
      <alignment horizontal="center" vertical="center" wrapText="1"/>
    </xf>
    <xf numFmtId="0" fontId="0" fillId="18" borderId="76" xfId="0" applyFill="1" applyBorder="1" applyAlignment="1" applyProtection="1">
      <alignment horizontal="left" vertical="center"/>
      <protection hidden="1"/>
    </xf>
    <xf numFmtId="0" fontId="1" fillId="19" borderId="76" xfId="0" applyFont="1" applyFill="1" applyBorder="1" applyAlignment="1">
      <alignment horizontal="center" vertical="center" wrapText="1"/>
    </xf>
    <xf numFmtId="0" fontId="1" fillId="23" borderId="5" xfId="0" applyFont="1" applyFill="1" applyBorder="1" applyAlignment="1">
      <alignment horizontal="center" vertical="center"/>
    </xf>
    <xf numFmtId="0" fontId="1" fillId="21" borderId="0" xfId="0" applyFont="1" applyFill="1" applyAlignment="1">
      <alignment horizontal="center" vertical="center"/>
    </xf>
    <xf numFmtId="0" fontId="59" fillId="0" borderId="5" xfId="0" applyFont="1" applyBorder="1" applyAlignment="1">
      <alignment horizontal="center" wrapText="1"/>
    </xf>
    <xf numFmtId="0" fontId="0" fillId="21" borderId="5" xfId="0" applyFill="1" applyBorder="1" applyAlignment="1">
      <alignment horizontal="left" wrapText="1"/>
    </xf>
    <xf numFmtId="0" fontId="0" fillId="0" borderId="5" xfId="0" applyBorder="1" applyAlignment="1">
      <alignment wrapText="1"/>
    </xf>
    <xf numFmtId="0" fontId="1" fillId="27" borderId="5" xfId="0" applyFont="1" applyFill="1" applyBorder="1" applyAlignment="1">
      <alignment horizontal="center" vertical="center"/>
    </xf>
    <xf numFmtId="0" fontId="1" fillId="27" borderId="5" xfId="0" applyFont="1" applyFill="1" applyBorder="1" applyAlignment="1">
      <alignment horizontal="center" vertical="center" textRotation="90"/>
    </xf>
    <xf numFmtId="0" fontId="1" fillId="27" borderId="0" xfId="0" applyFont="1" applyFill="1" applyAlignment="1">
      <alignment horizontal="center" vertical="center"/>
    </xf>
    <xf numFmtId="0" fontId="1" fillId="28" borderId="5" xfId="0" applyFont="1" applyFill="1" applyBorder="1" applyAlignment="1">
      <alignment horizontal="center" vertical="center"/>
    </xf>
    <xf numFmtId="0" fontId="46" fillId="28" borderId="5" xfId="0" applyFont="1" applyFill="1" applyBorder="1" applyAlignment="1">
      <alignment horizontal="center" vertical="center" textRotation="90"/>
    </xf>
    <xf numFmtId="0" fontId="1" fillId="28" borderId="0" xfId="0" applyFont="1" applyFill="1" applyAlignment="1">
      <alignment horizontal="center" vertical="center"/>
    </xf>
    <xf numFmtId="0" fontId="46" fillId="21" borderId="6" xfId="0" applyFont="1" applyFill="1" applyBorder="1" applyAlignment="1">
      <alignment horizontal="center" vertical="center" textRotation="90"/>
    </xf>
    <xf numFmtId="0" fontId="46" fillId="21" borderId="0" xfId="0" applyFont="1" applyFill="1" applyAlignment="1">
      <alignment horizontal="center" vertical="center"/>
    </xf>
    <xf numFmtId="0" fontId="1" fillId="0" borderId="5" xfId="0" applyFont="1" applyBorder="1" applyAlignment="1" applyProtection="1">
      <alignment horizontal="center" vertical="center" wrapText="1"/>
      <protection locked="0"/>
    </xf>
    <xf numFmtId="0" fontId="0" fillId="18" borderId="5" xfId="0" applyFill="1" applyBorder="1" applyAlignment="1" applyProtection="1">
      <alignment horizontal="left" vertical="center"/>
      <protection hidden="1"/>
    </xf>
    <xf numFmtId="0" fontId="0" fillId="29" borderId="5" xfId="0" applyFill="1" applyBorder="1" applyAlignment="1">
      <alignment horizontal="center" vertical="center"/>
    </xf>
    <xf numFmtId="0" fontId="0" fillId="19" borderId="5" xfId="0" applyFill="1" applyBorder="1" applyAlignment="1">
      <alignment horizontal="center" vertical="center"/>
    </xf>
    <xf numFmtId="0" fontId="0" fillId="10" borderId="7" xfId="0" applyFill="1" applyBorder="1" applyAlignment="1" applyProtection="1">
      <alignment horizontal="center" vertical="center"/>
      <protection hidden="1"/>
    </xf>
    <xf numFmtId="0" fontId="0" fillId="25" borderId="0" xfId="0" applyFill="1" applyAlignment="1">
      <alignment horizontal="center"/>
    </xf>
    <xf numFmtId="0" fontId="0" fillId="24" borderId="5" xfId="0" applyFill="1" applyBorder="1" applyAlignment="1">
      <alignment horizontal="center" vertical="center" textRotation="90"/>
    </xf>
    <xf numFmtId="0" fontId="0" fillId="24" borderId="5" xfId="0" applyFill="1" applyBorder="1"/>
    <xf numFmtId="0" fontId="1" fillId="0" borderId="76" xfId="0" applyFont="1" applyBorder="1" applyAlignment="1">
      <alignment horizontal="center" vertical="center" wrapText="1"/>
    </xf>
    <xf numFmtId="0" fontId="80" fillId="36" borderId="0" xfId="0" applyFont="1" applyFill="1" applyAlignment="1">
      <alignment horizontal="center" vertical="center"/>
    </xf>
    <xf numFmtId="0" fontId="0" fillId="31" borderId="5" xfId="0" applyFill="1" applyBorder="1" applyAlignment="1">
      <alignment horizontal="center" vertical="center"/>
    </xf>
    <xf numFmtId="0" fontId="0" fillId="37" borderId="5" xfId="0" applyFill="1" applyBorder="1" applyAlignment="1">
      <alignment horizontal="center" vertical="center"/>
    </xf>
    <xf numFmtId="0" fontId="0" fillId="24" borderId="5" xfId="0" applyFill="1" applyBorder="1" applyAlignment="1">
      <alignment horizontal="center" vertical="center"/>
    </xf>
    <xf numFmtId="0" fontId="0" fillId="31" borderId="5" xfId="0" applyFill="1" applyBorder="1" applyAlignment="1">
      <alignment horizontal="center" vertical="center" textRotation="90"/>
    </xf>
    <xf numFmtId="0" fontId="0" fillId="37" borderId="5" xfId="0" applyFill="1" applyBorder="1" applyAlignment="1">
      <alignment horizontal="center" vertical="center" textRotation="90"/>
    </xf>
    <xf numFmtId="0" fontId="0" fillId="38" borderId="0" xfId="0" applyFill="1" applyAlignment="1">
      <alignment horizontal="center" vertical="center"/>
    </xf>
    <xf numFmtId="0" fontId="0" fillId="37" borderId="0" xfId="0" applyFill="1" applyAlignment="1">
      <alignment horizontal="center" vertical="center"/>
    </xf>
    <xf numFmtId="0" fontId="0" fillId="24" borderId="0" xfId="0" applyFill="1" applyAlignment="1">
      <alignment horizontal="center" vertical="center"/>
    </xf>
    <xf numFmtId="0" fontId="0" fillId="38" borderId="5" xfId="0" applyFill="1" applyBorder="1" applyAlignment="1">
      <alignment horizontal="center" vertical="center"/>
    </xf>
    <xf numFmtId="0" fontId="1" fillId="39" borderId="5" xfId="0" applyFont="1" applyFill="1" applyBorder="1" applyAlignment="1">
      <alignment horizontal="center" vertical="center"/>
    </xf>
    <xf numFmtId="0" fontId="46" fillId="12" borderId="5" xfId="0" applyFont="1" applyFill="1" applyBorder="1" applyAlignment="1">
      <alignment horizontal="center" vertical="center"/>
    </xf>
    <xf numFmtId="0" fontId="79" fillId="39" borderId="5" xfId="0" applyFont="1" applyFill="1" applyBorder="1" applyAlignment="1">
      <alignment horizontal="center" vertical="center" textRotation="90"/>
    </xf>
    <xf numFmtId="0" fontId="81" fillId="12" borderId="7" xfId="0" applyFont="1" applyFill="1" applyBorder="1" applyAlignment="1">
      <alignment horizontal="center" vertical="center" textRotation="90"/>
    </xf>
    <xf numFmtId="0" fontId="1" fillId="39" borderId="0" xfId="0" applyFont="1" applyFill="1" applyAlignment="1">
      <alignment horizontal="center" vertical="center"/>
    </xf>
    <xf numFmtId="0" fontId="46" fillId="12" borderId="0" xfId="0" applyFont="1" applyFill="1" applyAlignment="1">
      <alignment horizontal="center" vertical="center"/>
    </xf>
    <xf numFmtId="0" fontId="46" fillId="16" borderId="5" xfId="0" applyFont="1" applyFill="1" applyBorder="1" applyAlignment="1">
      <alignment horizontal="center" vertical="center"/>
    </xf>
    <xf numFmtId="0" fontId="46" fillId="16" borderId="5" xfId="0" applyFont="1" applyFill="1" applyBorder="1" applyAlignment="1">
      <alignment horizontal="center" vertical="center" wrapText="1"/>
    </xf>
    <xf numFmtId="0" fontId="46" fillId="16" borderId="0" xfId="0" applyFont="1" applyFill="1" applyAlignment="1">
      <alignment horizontal="center" vertical="center"/>
    </xf>
    <xf numFmtId="0" fontId="46" fillId="18" borderId="5" xfId="0" applyFont="1" applyFill="1" applyBorder="1" applyAlignment="1">
      <alignment horizontal="center" vertical="center"/>
    </xf>
    <xf numFmtId="0" fontId="46" fillId="18" borderId="5" xfId="0" applyFont="1" applyFill="1" applyBorder="1" applyAlignment="1">
      <alignment horizontal="center" vertical="center" wrapText="1"/>
    </xf>
    <xf numFmtId="0" fontId="46" fillId="18" borderId="0" xfId="0" applyFont="1" applyFill="1" applyAlignment="1">
      <alignment horizontal="center" vertical="center"/>
    </xf>
    <xf numFmtId="0" fontId="46" fillId="40" borderId="5" xfId="0" applyFont="1" applyFill="1" applyBorder="1" applyAlignment="1">
      <alignment horizontal="center" vertical="center"/>
    </xf>
    <xf numFmtId="0" fontId="46" fillId="40" borderId="5" xfId="0" applyFont="1" applyFill="1" applyBorder="1" applyAlignment="1">
      <alignment horizontal="center" vertical="center" wrapText="1"/>
    </xf>
    <xf numFmtId="0" fontId="46" fillId="40" borderId="0" xfId="0" applyFont="1" applyFill="1" applyAlignment="1">
      <alignment horizontal="center" vertical="center"/>
    </xf>
    <xf numFmtId="0" fontId="46" fillId="41" borderId="5" xfId="0" applyFont="1" applyFill="1" applyBorder="1" applyAlignment="1">
      <alignment horizontal="center" vertical="center"/>
    </xf>
    <xf numFmtId="0" fontId="46" fillId="41" borderId="5" xfId="0" applyFont="1" applyFill="1" applyBorder="1" applyAlignment="1">
      <alignment horizontal="center" vertical="center" wrapText="1"/>
    </xf>
    <xf numFmtId="0" fontId="46" fillId="41" borderId="0" xfId="0" applyFont="1" applyFill="1" applyAlignment="1">
      <alignment horizontal="center" vertical="center"/>
    </xf>
    <xf numFmtId="0" fontId="82" fillId="42" borderId="5" xfId="0" applyFont="1" applyFill="1" applyBorder="1" applyAlignment="1">
      <alignment horizontal="center" vertical="center" textRotation="90"/>
    </xf>
    <xf numFmtId="0" fontId="82" fillId="31" borderId="5" xfId="0" applyFont="1" applyFill="1" applyBorder="1" applyAlignment="1">
      <alignment horizontal="center" vertical="center" textRotation="90"/>
    </xf>
    <xf numFmtId="0" fontId="82" fillId="42" borderId="0" xfId="0" applyFont="1" applyFill="1" applyAlignment="1">
      <alignment horizontal="center" vertical="center"/>
    </xf>
    <xf numFmtId="0" fontId="82" fillId="42" borderId="5" xfId="0" applyFont="1" applyFill="1" applyBorder="1" applyAlignment="1">
      <alignment horizontal="center" vertical="center"/>
    </xf>
    <xf numFmtId="0" fontId="1" fillId="17" borderId="6" xfId="0" applyFont="1" applyFill="1" applyBorder="1" applyAlignment="1">
      <alignment horizontal="center" vertical="center" wrapText="1"/>
    </xf>
    <xf numFmtId="0" fontId="0" fillId="20" borderId="5" xfId="0" applyFill="1" applyBorder="1" applyAlignment="1" applyProtection="1">
      <alignment horizontal="left" vertical="center"/>
      <protection hidden="1"/>
    </xf>
    <xf numFmtId="0" fontId="0" fillId="45" borderId="5" xfId="0" applyFill="1" applyBorder="1" applyAlignment="1" applyProtection="1">
      <alignment horizontal="center" vertical="center"/>
      <protection hidden="1"/>
    </xf>
    <xf numFmtId="0" fontId="0" fillId="46" borderId="5" xfId="0" applyFill="1" applyBorder="1" applyAlignment="1" applyProtection="1">
      <alignment horizontal="center" vertical="center"/>
      <protection hidden="1"/>
    </xf>
    <xf numFmtId="0" fontId="0" fillId="47" borderId="5" xfId="0" applyFill="1" applyBorder="1" applyAlignment="1" applyProtection="1">
      <alignment horizontal="center" vertical="center"/>
      <protection hidden="1"/>
    </xf>
    <xf numFmtId="0" fontId="0" fillId="18" borderId="0" xfId="0" applyFill="1" applyAlignment="1" applyProtection="1">
      <alignment horizontal="center" vertical="center"/>
      <protection hidden="1"/>
    </xf>
    <xf numFmtId="3" fontId="0" fillId="45" borderId="0" xfId="0" applyNumberFormat="1" applyFill="1" applyAlignment="1" applyProtection="1">
      <alignment horizontal="center" vertical="center"/>
      <protection hidden="1"/>
    </xf>
    <xf numFmtId="0" fontId="0" fillId="46" borderId="0" xfId="0" applyFill="1" applyAlignment="1" applyProtection="1">
      <alignment horizontal="center" vertical="center"/>
      <protection hidden="1"/>
    </xf>
    <xf numFmtId="0" fontId="0" fillId="47" borderId="0" xfId="0" applyFill="1" applyAlignment="1" applyProtection="1">
      <alignment horizontal="center" vertical="center"/>
      <protection hidden="1"/>
    </xf>
    <xf numFmtId="0" fontId="0" fillId="45" borderId="0" xfId="0" applyFill="1" applyAlignment="1" applyProtection="1">
      <alignment horizontal="center" vertical="center"/>
      <protection hidden="1"/>
    </xf>
    <xf numFmtId="0" fontId="1" fillId="31" borderId="0" xfId="0" applyFont="1" applyFill="1" applyAlignment="1">
      <alignment horizontal="center" vertical="center" wrapText="1"/>
    </xf>
    <xf numFmtId="0" fontId="1" fillId="31" borderId="5" xfId="0" applyFont="1" applyFill="1" applyBorder="1" applyAlignment="1">
      <alignment horizontal="center" vertical="center" wrapText="1"/>
    </xf>
    <xf numFmtId="0" fontId="46" fillId="31" borderId="5" xfId="0" applyFont="1" applyFill="1" applyBorder="1" applyAlignment="1">
      <alignment horizontal="center" vertical="center" wrapText="1"/>
    </xf>
    <xf numFmtId="0" fontId="0" fillId="18" borderId="5" xfId="0" applyFill="1" applyBorder="1" applyAlignment="1">
      <alignment horizontal="center" vertical="center"/>
    </xf>
    <xf numFmtId="0" fontId="0" fillId="18" borderId="0" xfId="0" applyFill="1" applyAlignment="1">
      <alignment horizontal="center" vertical="center"/>
    </xf>
    <xf numFmtId="0" fontId="0" fillId="19" borderId="0" xfId="0" applyFill="1" applyAlignment="1">
      <alignment horizontal="center" vertical="center"/>
    </xf>
    <xf numFmtId="0" fontId="0" fillId="51" borderId="5" xfId="0" applyFill="1" applyBorder="1" applyAlignment="1">
      <alignment horizontal="center" vertical="center"/>
    </xf>
    <xf numFmtId="0" fontId="0" fillId="25" borderId="5" xfId="0" applyFill="1" applyBorder="1" applyAlignment="1">
      <alignment horizontal="center" vertical="center"/>
    </xf>
    <xf numFmtId="0" fontId="0" fillId="52" borderId="5" xfId="0" applyFill="1" applyBorder="1" applyAlignment="1">
      <alignment horizontal="center" vertical="center"/>
    </xf>
    <xf numFmtId="0" fontId="0" fillId="51" borderId="0" xfId="0" applyFill="1" applyAlignment="1">
      <alignment horizontal="center" vertical="center"/>
    </xf>
    <xf numFmtId="0" fontId="0" fillId="25" borderId="0" xfId="0" applyFill="1" applyAlignment="1">
      <alignment horizontal="center" vertical="center"/>
    </xf>
    <xf numFmtId="0" fontId="0" fillId="52" borderId="0" xfId="0" applyFill="1" applyAlignment="1">
      <alignment horizontal="center" vertical="center"/>
    </xf>
    <xf numFmtId="0" fontId="46" fillId="27" borderId="5" xfId="0" applyFont="1" applyFill="1" applyBorder="1" applyAlignment="1">
      <alignment horizontal="center" vertical="center"/>
    </xf>
    <xf numFmtId="0" fontId="0" fillId="34" borderId="5" xfId="0" applyFill="1" applyBorder="1" applyAlignment="1">
      <alignment horizontal="center" vertical="center"/>
    </xf>
    <xf numFmtId="0" fontId="0" fillId="34" borderId="0" xfId="0" applyFill="1" applyAlignment="1">
      <alignment horizontal="center" vertical="center"/>
    </xf>
    <xf numFmtId="0" fontId="0" fillId="32" borderId="5" xfId="0" applyFill="1" applyBorder="1" applyAlignment="1">
      <alignment horizontal="center" vertical="center"/>
    </xf>
    <xf numFmtId="0" fontId="0" fillId="32" borderId="0" xfId="0" applyFill="1" applyAlignment="1">
      <alignment horizontal="center" vertical="center"/>
    </xf>
    <xf numFmtId="0" fontId="0" fillId="41" borderId="5" xfId="0" applyFill="1" applyBorder="1" applyAlignment="1">
      <alignment horizontal="center" vertical="center"/>
    </xf>
    <xf numFmtId="0" fontId="0" fillId="41" borderId="0" xfId="0" applyFill="1" applyAlignment="1">
      <alignment horizontal="center" vertical="center"/>
    </xf>
    <xf numFmtId="0" fontId="0" fillId="54" borderId="5" xfId="0" applyFill="1" applyBorder="1" applyAlignment="1">
      <alignment horizontal="center" vertical="center"/>
    </xf>
    <xf numFmtId="0" fontId="0" fillId="54" borderId="0" xfId="0" applyFill="1" applyAlignment="1">
      <alignment horizontal="center" vertical="center"/>
    </xf>
    <xf numFmtId="0" fontId="0" fillId="55" borderId="5" xfId="0" applyFill="1" applyBorder="1" applyAlignment="1">
      <alignment horizontal="center" vertical="center"/>
    </xf>
    <xf numFmtId="0" fontId="0" fillId="55" borderId="0" xfId="0" applyFill="1" applyAlignment="1">
      <alignment horizontal="center" vertical="center"/>
    </xf>
    <xf numFmtId="0" fontId="0" fillId="56" borderId="5" xfId="0" applyFill="1" applyBorder="1" applyAlignment="1">
      <alignment horizontal="center" vertical="center"/>
    </xf>
    <xf numFmtId="0" fontId="0" fillId="56" borderId="0" xfId="0" applyFill="1" applyAlignment="1">
      <alignment horizontal="center" vertical="center"/>
    </xf>
    <xf numFmtId="0" fontId="0" fillId="57" borderId="5" xfId="0" applyFill="1" applyBorder="1" applyAlignment="1">
      <alignment horizontal="center" vertical="center"/>
    </xf>
    <xf numFmtId="0" fontId="0" fillId="57" borderId="0" xfId="0" applyFill="1" applyAlignment="1">
      <alignment horizontal="center" vertical="center"/>
    </xf>
    <xf numFmtId="0" fontId="1" fillId="54" borderId="5" xfId="0" applyFont="1" applyFill="1" applyBorder="1" applyAlignment="1">
      <alignment horizontal="center" vertical="center" wrapText="1"/>
    </xf>
    <xf numFmtId="0" fontId="46" fillId="54" borderId="5" xfId="0" applyFont="1" applyFill="1" applyBorder="1" applyAlignment="1">
      <alignment horizontal="center" vertical="center" wrapText="1"/>
    </xf>
    <xf numFmtId="0" fontId="1" fillId="54" borderId="0" xfId="0" applyFont="1" applyFill="1" applyAlignment="1">
      <alignment horizontal="center" vertical="center" wrapText="1"/>
    </xf>
    <xf numFmtId="0" fontId="46" fillId="58" borderId="5" xfId="0" applyFont="1" applyFill="1" applyBorder="1" applyAlignment="1">
      <alignment horizontal="center" vertical="center" wrapText="1"/>
    </xf>
    <xf numFmtId="0" fontId="17" fillId="58" borderId="0" xfId="0" applyFont="1" applyFill="1" applyAlignment="1">
      <alignment horizontal="center" vertical="center" wrapText="1"/>
    </xf>
    <xf numFmtId="0" fontId="82" fillId="58" borderId="5" xfId="0" applyFont="1" applyFill="1" applyBorder="1" applyAlignment="1">
      <alignment horizontal="center" vertical="center" wrapText="1"/>
    </xf>
    <xf numFmtId="0" fontId="41" fillId="58" borderId="5" xfId="0" applyFont="1" applyFill="1" applyBorder="1" applyAlignment="1">
      <alignment horizontal="center" vertical="center" wrapText="1"/>
    </xf>
    <xf numFmtId="0" fontId="82" fillId="58" borderId="0" xfId="0" applyFont="1" applyFill="1" applyAlignment="1">
      <alignment horizontal="center" vertical="center" wrapText="1"/>
    </xf>
    <xf numFmtId="0" fontId="82" fillId="59" borderId="5" xfId="0" applyFont="1" applyFill="1" applyBorder="1" applyAlignment="1">
      <alignment horizontal="center" vertical="center" wrapText="1"/>
    </xf>
    <xf numFmtId="0" fontId="41" fillId="59" borderId="5" xfId="0" applyFont="1" applyFill="1" applyBorder="1" applyAlignment="1">
      <alignment horizontal="center" vertical="center" wrapText="1"/>
    </xf>
    <xf numFmtId="0" fontId="82" fillId="59" borderId="0" xfId="0" applyFont="1" applyFill="1" applyAlignment="1">
      <alignment horizontal="center" vertical="center" wrapText="1"/>
    </xf>
    <xf numFmtId="0" fontId="82" fillId="29" borderId="5" xfId="0" applyFont="1" applyFill="1" applyBorder="1" applyAlignment="1">
      <alignment horizontal="center" vertical="center" wrapText="1"/>
    </xf>
    <xf numFmtId="0" fontId="41" fillId="29" borderId="5" xfId="0" applyFont="1" applyFill="1" applyBorder="1" applyAlignment="1">
      <alignment horizontal="center" vertical="center" wrapText="1"/>
    </xf>
    <xf numFmtId="0" fontId="82" fillId="29" borderId="0" xfId="0" applyFont="1" applyFill="1" applyAlignment="1">
      <alignment horizontal="center" vertical="center" wrapText="1"/>
    </xf>
    <xf numFmtId="0" fontId="17" fillId="23" borderId="0" xfId="0" applyFont="1" applyFill="1" applyAlignment="1">
      <alignment horizontal="center" vertical="center" wrapText="1"/>
    </xf>
    <xf numFmtId="0" fontId="46" fillId="24" borderId="5" xfId="0" applyFont="1" applyFill="1" applyBorder="1" applyAlignment="1">
      <alignment horizontal="center" vertical="center" wrapText="1"/>
    </xf>
    <xf numFmtId="0" fontId="46" fillId="60" borderId="5" xfId="0" applyFont="1" applyFill="1" applyBorder="1" applyAlignment="1">
      <alignment horizontal="center" vertical="center" wrapText="1"/>
    </xf>
    <xf numFmtId="0" fontId="46" fillId="33" borderId="5" xfId="0" applyFont="1" applyFill="1" applyBorder="1" applyAlignment="1">
      <alignment horizontal="center" vertical="center" wrapText="1"/>
    </xf>
    <xf numFmtId="0" fontId="79" fillId="61" borderId="5" xfId="0" applyFont="1" applyFill="1" applyBorder="1" applyAlignment="1">
      <alignment horizontal="center" vertical="center" wrapText="1"/>
    </xf>
    <xf numFmtId="0" fontId="80" fillId="54" borderId="0" xfId="0" applyFont="1" applyFill="1" applyAlignment="1">
      <alignment horizontal="center" vertical="center" wrapText="1"/>
    </xf>
    <xf numFmtId="0" fontId="80" fillId="24" borderId="0" xfId="0" applyFont="1" applyFill="1" applyAlignment="1">
      <alignment horizontal="center" vertical="center" wrapText="1"/>
    </xf>
    <xf numFmtId="0" fontId="80" fillId="60" borderId="0" xfId="0" applyFont="1" applyFill="1" applyAlignment="1">
      <alignment horizontal="center" vertical="center" wrapText="1"/>
    </xf>
    <xf numFmtId="0" fontId="80" fillId="33" borderId="0" xfId="0" applyFont="1" applyFill="1" applyAlignment="1">
      <alignment horizontal="center" vertical="center" wrapText="1"/>
    </xf>
    <xf numFmtId="0" fontId="80" fillId="61" borderId="0" xfId="0" applyFont="1" applyFill="1" applyAlignment="1">
      <alignment horizontal="center" vertical="center"/>
    </xf>
    <xf numFmtId="0" fontId="80" fillId="33" borderId="5" xfId="0" applyFont="1" applyFill="1" applyBorder="1" applyAlignment="1">
      <alignment horizontal="center" vertical="center" wrapText="1"/>
    </xf>
    <xf numFmtId="0" fontId="17" fillId="58" borderId="5" xfId="0" applyFont="1" applyFill="1" applyBorder="1" applyAlignment="1">
      <alignment horizontal="center" vertical="center" wrapText="1"/>
    </xf>
    <xf numFmtId="0" fontId="80" fillId="31" borderId="0" xfId="0" applyFont="1" applyFill="1" applyAlignment="1">
      <alignment horizontal="center" vertical="center" wrapText="1"/>
    </xf>
    <xf numFmtId="0" fontId="46" fillId="34" borderId="5" xfId="0" applyFont="1" applyFill="1" applyBorder="1" applyAlignment="1">
      <alignment horizontal="center" vertical="center" wrapText="1"/>
    </xf>
    <xf numFmtId="0" fontId="80" fillId="34" borderId="0" xfId="0" applyFont="1" applyFill="1" applyAlignment="1">
      <alignment horizontal="center" vertical="center" wrapText="1"/>
    </xf>
    <xf numFmtId="0" fontId="80" fillId="34" borderId="5" xfId="0" applyFont="1" applyFill="1" applyBorder="1" applyAlignment="1">
      <alignment horizontal="center" vertical="center" wrapText="1"/>
    </xf>
    <xf numFmtId="0" fontId="46" fillId="29" borderId="5" xfId="0" applyFont="1" applyFill="1" applyBorder="1" applyAlignment="1">
      <alignment horizontal="center" vertical="center" wrapText="1"/>
    </xf>
    <xf numFmtId="0" fontId="1" fillId="29" borderId="0" xfId="0" applyFont="1" applyFill="1" applyAlignment="1">
      <alignment horizontal="center" vertical="center"/>
    </xf>
    <xf numFmtId="0" fontId="1" fillId="29" borderId="5" xfId="0" applyFont="1" applyFill="1" applyBorder="1" applyAlignment="1">
      <alignment horizontal="center" vertical="center"/>
    </xf>
    <xf numFmtId="0" fontId="80" fillId="61" borderId="5" xfId="0" applyFont="1" applyFill="1" applyBorder="1" applyAlignment="1">
      <alignment horizontal="center" vertical="center"/>
    </xf>
    <xf numFmtId="0" fontId="83" fillId="51" borderId="5" xfId="0" applyFont="1" applyFill="1" applyBorder="1" applyAlignment="1">
      <alignment horizontal="center" vertical="center"/>
    </xf>
    <xf numFmtId="0" fontId="83" fillId="54" borderId="5" xfId="0" applyFont="1" applyFill="1" applyBorder="1" applyAlignment="1">
      <alignment horizontal="center" vertical="center" wrapText="1"/>
    </xf>
    <xf numFmtId="0" fontId="1" fillId="62" borderId="5" xfId="0" applyFont="1" applyFill="1" applyBorder="1" applyAlignment="1">
      <alignment horizontal="center" vertical="center"/>
    </xf>
    <xf numFmtId="0" fontId="1" fillId="62" borderId="0" xfId="0" applyFont="1" applyFill="1" applyAlignment="1">
      <alignment horizontal="center" vertical="center"/>
    </xf>
    <xf numFmtId="0" fontId="41" fillId="59" borderId="7" xfId="0" applyFont="1" applyFill="1" applyBorder="1" applyAlignment="1">
      <alignment horizontal="center" vertical="center"/>
    </xf>
    <xf numFmtId="0" fontId="78" fillId="59" borderId="7" xfId="0" applyFont="1" applyFill="1" applyBorder="1" applyAlignment="1">
      <alignment horizontal="center" vertical="center"/>
    </xf>
    <xf numFmtId="0" fontId="41" fillId="59" borderId="0" xfId="0" applyFont="1" applyFill="1" applyAlignment="1">
      <alignment horizontal="center" vertical="center"/>
    </xf>
    <xf numFmtId="0" fontId="1" fillId="23" borderId="0" xfId="0" applyFont="1" applyFill="1" applyAlignment="1">
      <alignment horizontal="center" vertical="center"/>
    </xf>
    <xf numFmtId="0" fontId="46" fillId="17" borderId="5" xfId="0" applyFont="1" applyFill="1" applyBorder="1" applyAlignment="1">
      <alignment horizontal="center" vertical="center" wrapText="1"/>
    </xf>
    <xf numFmtId="0" fontId="1" fillId="63" borderId="5" xfId="0" applyFont="1" applyFill="1" applyBorder="1" applyAlignment="1">
      <alignment horizontal="center" vertical="center" wrapText="1"/>
    </xf>
    <xf numFmtId="0" fontId="1" fillId="63" borderId="0" xfId="0" applyFont="1" applyFill="1" applyAlignment="1">
      <alignment horizontal="center" vertical="center" wrapText="1"/>
    </xf>
    <xf numFmtId="0" fontId="41" fillId="58" borderId="7" xfId="0" applyFont="1" applyFill="1" applyBorder="1" applyAlignment="1">
      <alignment horizontal="center" vertical="center"/>
    </xf>
    <xf numFmtId="0" fontId="78" fillId="58" borderId="7" xfId="0" applyFont="1" applyFill="1" applyBorder="1" applyAlignment="1">
      <alignment horizontal="center" vertical="center"/>
    </xf>
    <xf numFmtId="0" fontId="41" fillId="58" borderId="0" xfId="0" applyFont="1" applyFill="1" applyAlignment="1">
      <alignment horizontal="center" vertical="center"/>
    </xf>
    <xf numFmtId="0" fontId="16" fillId="0" borderId="4" xfId="0" applyFont="1" applyBorder="1" applyAlignment="1">
      <alignment horizontal="justify" vertical="center" wrapText="1"/>
    </xf>
    <xf numFmtId="0" fontId="55" fillId="0" borderId="0" xfId="1" applyFont="1" applyAlignment="1">
      <alignment horizontal="center" vertical="center" wrapText="1"/>
    </xf>
    <xf numFmtId="0" fontId="30" fillId="0" borderId="0" xfId="0" applyFont="1" applyAlignment="1">
      <alignment horizontal="center" vertical="center" wrapText="1"/>
    </xf>
    <xf numFmtId="0" fontId="16" fillId="0" borderId="0" xfId="0" applyFont="1" applyAlignment="1">
      <alignment horizontal="justify" vertical="center"/>
    </xf>
    <xf numFmtId="0" fontId="10" fillId="0" borderId="0" xfId="0" applyFont="1" applyAlignment="1">
      <alignment horizontal="justify" vertical="top"/>
    </xf>
    <xf numFmtId="0" fontId="0" fillId="63" borderId="0" xfId="0" applyFill="1" applyAlignment="1">
      <alignment horizontal="center" vertical="center"/>
    </xf>
    <xf numFmtId="0" fontId="10" fillId="0" borderId="5" xfId="0" applyFont="1" applyBorder="1" applyAlignment="1">
      <alignment horizontal="center" vertical="center" textRotation="90" wrapText="1"/>
    </xf>
    <xf numFmtId="0" fontId="9" fillId="0" borderId="5" xfId="0" applyFont="1" applyBorder="1" applyAlignment="1">
      <alignment horizontal="center" vertical="center" textRotation="90" wrapText="1"/>
    </xf>
    <xf numFmtId="0" fontId="30" fillId="0" borderId="5" xfId="0" applyFont="1" applyBorder="1" applyAlignment="1">
      <alignment horizontal="center" vertical="center" wrapText="1"/>
    </xf>
    <xf numFmtId="0" fontId="45" fillId="0" borderId="0" xfId="0" applyFont="1" applyAlignment="1">
      <alignment horizontal="center" vertical="top" wrapText="1"/>
    </xf>
    <xf numFmtId="0" fontId="45" fillId="0" borderId="0" xfId="0" applyFont="1" applyAlignment="1">
      <alignment vertical="center"/>
    </xf>
    <xf numFmtId="0" fontId="49" fillId="0" borderId="0" xfId="0" applyFont="1" applyAlignment="1">
      <alignment vertical="center"/>
    </xf>
    <xf numFmtId="49" fontId="1" fillId="0" borderId="0" xfId="0" applyNumberFormat="1" applyFont="1" applyAlignment="1">
      <alignment horizontal="center" vertical="top"/>
    </xf>
    <xf numFmtId="0" fontId="46" fillId="0" borderId="0" xfId="0" applyFont="1" applyAlignment="1">
      <alignment horizontal="center" vertical="center" wrapText="1"/>
    </xf>
    <xf numFmtId="0" fontId="19" fillId="0" borderId="0" xfId="0" applyFont="1" applyAlignment="1">
      <alignment wrapText="1"/>
    </xf>
    <xf numFmtId="0" fontId="11" fillId="0" borderId="0" xfId="0" applyFont="1" applyAlignment="1">
      <alignment horizontal="right" vertical="center" wrapText="1"/>
    </xf>
    <xf numFmtId="0" fontId="32" fillId="0" borderId="0" xfId="0" applyFont="1" applyAlignment="1">
      <alignment horizontal="right" vertical="center"/>
    </xf>
    <xf numFmtId="0" fontId="47" fillId="0" borderId="0" xfId="0" applyFont="1" applyAlignment="1">
      <alignment horizontal="center" vertical="top" wrapText="1"/>
    </xf>
    <xf numFmtId="0" fontId="47" fillId="0" borderId="0" xfId="0" applyFont="1"/>
    <xf numFmtId="0" fontId="48" fillId="0" borderId="0" xfId="0" applyFont="1"/>
    <xf numFmtId="0" fontId="50" fillId="0" borderId="0" xfId="0" applyFont="1"/>
    <xf numFmtId="0" fontId="9" fillId="0" borderId="51" xfId="0" applyFont="1" applyBorder="1" applyAlignment="1">
      <alignment horizontal="center" vertical="center" wrapText="1"/>
    </xf>
    <xf numFmtId="0" fontId="9" fillId="0" borderId="52" xfId="0" applyFont="1" applyBorder="1" applyAlignment="1">
      <alignment horizontal="center" vertical="center" wrapText="1"/>
    </xf>
    <xf numFmtId="0" fontId="44" fillId="0" borderId="0" xfId="0" applyFont="1" applyAlignment="1">
      <alignment horizontal="right" vertical="center" wrapText="1"/>
    </xf>
    <xf numFmtId="0" fontId="0" fillId="0" borderId="0" xfId="0" applyAlignment="1">
      <alignment vertical="top" wrapText="1"/>
    </xf>
    <xf numFmtId="0" fontId="46" fillId="0" borderId="5" xfId="0" applyFont="1" applyBorder="1" applyAlignment="1">
      <alignment horizontal="center" vertical="center" wrapText="1"/>
    </xf>
    <xf numFmtId="0" fontId="9" fillId="0" borderId="22" xfId="0" applyFont="1" applyBorder="1"/>
    <xf numFmtId="0" fontId="17" fillId="0" borderId="0" xfId="0" applyFont="1" applyAlignment="1">
      <alignment horizontal="center" vertical="top" wrapText="1"/>
    </xf>
    <xf numFmtId="0" fontId="51" fillId="0" borderId="0" xfId="0" applyFont="1" applyAlignment="1">
      <alignment wrapText="1"/>
    </xf>
    <xf numFmtId="0" fontId="1" fillId="24" borderId="0" xfId="0" applyFont="1" applyFill="1" applyAlignment="1">
      <alignment vertical="center"/>
    </xf>
    <xf numFmtId="49" fontId="1" fillId="0" borderId="76" xfId="0" applyNumberFormat="1" applyFont="1" applyBorder="1" applyAlignment="1">
      <alignment horizontal="center" vertical="center"/>
    </xf>
    <xf numFmtId="0" fontId="9" fillId="0" borderId="5" xfId="0" applyFont="1" applyBorder="1" applyAlignment="1">
      <alignment vertical="center" textRotation="90" wrapText="1"/>
    </xf>
    <xf numFmtId="0" fontId="0" fillId="70" borderId="0" xfId="0" applyFill="1" applyAlignment="1">
      <alignment horizontal="center" vertical="center"/>
    </xf>
    <xf numFmtId="0" fontId="0" fillId="70" borderId="5" xfId="0" applyFill="1" applyBorder="1" applyAlignment="1">
      <alignment horizontal="center"/>
    </xf>
    <xf numFmtId="0" fontId="0" fillId="70" borderId="0" xfId="0" applyFill="1" applyAlignment="1">
      <alignment horizontal="center"/>
    </xf>
    <xf numFmtId="49" fontId="1" fillId="0" borderId="24" xfId="0" applyNumberFormat="1" applyFont="1" applyBorder="1" applyAlignment="1">
      <alignment horizontal="center" vertical="center"/>
    </xf>
    <xf numFmtId="0" fontId="1" fillId="71" borderId="5" xfId="0" applyFont="1" applyFill="1" applyBorder="1" applyAlignment="1">
      <alignment horizontal="center" vertical="center" wrapText="1"/>
    </xf>
    <xf numFmtId="0" fontId="1" fillId="71" borderId="0" xfId="0" applyFont="1" applyFill="1" applyAlignment="1">
      <alignment horizontal="center" vertical="center" wrapText="1"/>
    </xf>
    <xf numFmtId="0" fontId="1" fillId="17" borderId="76" xfId="0" applyFont="1" applyFill="1" applyBorder="1" applyAlignment="1">
      <alignment horizontal="center" vertical="center"/>
    </xf>
    <xf numFmtId="0" fontId="0" fillId="18" borderId="24" xfId="0" applyFill="1" applyBorder="1" applyAlignment="1" applyProtection="1">
      <alignment horizontal="left" vertical="center"/>
      <protection hidden="1"/>
    </xf>
    <xf numFmtId="0" fontId="1" fillId="19" borderId="76" xfId="0" applyFont="1" applyFill="1" applyBorder="1" applyAlignment="1">
      <alignment horizontal="center" vertical="center"/>
    </xf>
    <xf numFmtId="0" fontId="0" fillId="20" borderId="7" xfId="0" applyFill="1" applyBorder="1" applyAlignment="1" applyProtection="1">
      <alignment horizontal="center" vertical="center"/>
      <protection hidden="1"/>
    </xf>
    <xf numFmtId="0" fontId="0" fillId="25" borderId="5" xfId="0" applyFill="1" applyBorder="1" applyAlignment="1">
      <alignment horizontal="center"/>
    </xf>
    <xf numFmtId="0" fontId="9" fillId="24" borderId="0" xfId="0" applyFont="1" applyFill="1" applyAlignment="1">
      <alignment vertical="center" wrapText="1"/>
    </xf>
    <xf numFmtId="0" fontId="9" fillId="0" borderId="5" xfId="0" applyFont="1" applyBorder="1" applyAlignment="1">
      <alignment horizontal="left" vertical="center" textRotation="90" wrapText="1"/>
    </xf>
    <xf numFmtId="0" fontId="0" fillId="29" borderId="0" xfId="0" applyFill="1" applyAlignment="1">
      <alignment horizontal="center" vertical="center"/>
    </xf>
    <xf numFmtId="0" fontId="20" fillId="0" borderId="22" xfId="0" applyFont="1" applyBorder="1" applyAlignment="1">
      <alignment horizontal="justify" vertical="center" wrapText="1"/>
    </xf>
    <xf numFmtId="0" fontId="20" fillId="0" borderId="22" xfId="0" applyFont="1" applyBorder="1" applyAlignment="1">
      <alignment horizontal="justify" vertical="justify"/>
    </xf>
    <xf numFmtId="0" fontId="20" fillId="0" borderId="0" xfId="0" applyFont="1" applyAlignment="1">
      <alignment horizontal="justify" vertical="justify"/>
    </xf>
    <xf numFmtId="0" fontId="9" fillId="0" borderId="22" xfId="0" applyFont="1" applyBorder="1" applyAlignment="1">
      <alignment horizontal="justify" vertical="center" wrapText="1"/>
    </xf>
    <xf numFmtId="0" fontId="10" fillId="0" borderId="0" xfId="0" applyFont="1" applyAlignment="1">
      <alignment horizontal="left" vertical="center"/>
    </xf>
    <xf numFmtId="0" fontId="40" fillId="0" borderId="0" xfId="1" applyFont="1" applyAlignment="1">
      <alignment vertical="center"/>
    </xf>
    <xf numFmtId="0" fontId="25" fillId="0" borderId="0" xfId="1" applyFont="1" applyAlignment="1">
      <alignment horizontal="center" vertical="center" wrapText="1"/>
    </xf>
    <xf numFmtId="0" fontId="82" fillId="20" borderId="5" xfId="0" applyFont="1" applyFill="1" applyBorder="1" applyAlignment="1">
      <alignment horizontal="center" vertical="center" wrapText="1"/>
    </xf>
    <xf numFmtId="0" fontId="0" fillId="64" borderId="7" xfId="0" applyFill="1" applyBorder="1" applyAlignment="1">
      <alignment horizontal="center" vertical="center"/>
    </xf>
    <xf numFmtId="0" fontId="1" fillId="65" borderId="5" xfId="0" applyFont="1" applyFill="1" applyBorder="1" applyAlignment="1">
      <alignment horizontal="center" vertical="center" wrapText="1"/>
    </xf>
    <xf numFmtId="0" fontId="82" fillId="20" borderId="0" xfId="0" applyFont="1" applyFill="1" applyAlignment="1">
      <alignment horizontal="center" vertical="center" wrapText="1"/>
    </xf>
    <xf numFmtId="0" fontId="0" fillId="64" borderId="0" xfId="0" applyFill="1" applyAlignment="1">
      <alignment horizontal="center" vertical="center"/>
    </xf>
    <xf numFmtId="0" fontId="1" fillId="65" borderId="0" xfId="0" applyFont="1" applyFill="1" applyAlignment="1">
      <alignment horizontal="center" vertical="center" wrapText="1"/>
    </xf>
    <xf numFmtId="0" fontId="82" fillId="51" borderId="5" xfId="0" applyFont="1" applyFill="1" applyBorder="1" applyAlignment="1">
      <alignment horizontal="center" vertical="center"/>
    </xf>
    <xf numFmtId="0" fontId="82" fillId="58" borderId="0" xfId="0" applyFont="1" applyFill="1" applyAlignment="1">
      <alignment horizontal="center" vertical="center"/>
    </xf>
    <xf numFmtId="0" fontId="82" fillId="58" borderId="5" xfId="0" applyFont="1" applyFill="1" applyBorder="1" applyAlignment="1">
      <alignment horizontal="center" vertical="center"/>
    </xf>
    <xf numFmtId="0" fontId="46" fillId="66" borderId="5" xfId="0" applyFont="1" applyFill="1" applyBorder="1" applyAlignment="1">
      <alignment horizontal="center" vertical="center" wrapText="1"/>
    </xf>
    <xf numFmtId="0" fontId="80" fillId="66" borderId="0" xfId="0" applyFont="1" applyFill="1" applyAlignment="1">
      <alignment horizontal="center" vertical="center" wrapText="1"/>
    </xf>
    <xf numFmtId="0" fontId="1" fillId="0" borderId="22" xfId="0" applyFont="1" applyBorder="1" applyAlignment="1">
      <alignment horizontal="justify" vertical="center" wrapText="1"/>
    </xf>
    <xf numFmtId="0" fontId="1" fillId="0" borderId="24" xfId="0" applyFont="1" applyBorder="1" applyAlignment="1">
      <alignment horizontal="justify" vertical="center" wrapText="1"/>
    </xf>
    <xf numFmtId="0" fontId="18" fillId="0" borderId="0" xfId="0" applyFont="1" applyAlignment="1">
      <alignment vertical="center"/>
    </xf>
    <xf numFmtId="0" fontId="14" fillId="0" borderId="0" xfId="0" applyFont="1" applyAlignment="1">
      <alignment horizontal="center" vertical="top" wrapText="1"/>
    </xf>
    <xf numFmtId="0" fontId="57" fillId="0" borderId="0" xfId="0" applyFont="1" applyAlignment="1">
      <alignment horizontal="center" vertical="top" wrapText="1"/>
    </xf>
    <xf numFmtId="0" fontId="43" fillId="0" borderId="0" xfId="0" applyFont="1" applyAlignment="1">
      <alignment horizontal="center" vertical="top" wrapText="1"/>
    </xf>
    <xf numFmtId="0" fontId="45" fillId="0" borderId="0" xfId="0" applyFont="1" applyAlignment="1">
      <alignment wrapText="1"/>
    </xf>
    <xf numFmtId="0" fontId="41" fillId="3" borderId="5" xfId="0" applyFont="1" applyFill="1" applyBorder="1" applyAlignment="1">
      <alignment horizontal="center" vertical="center"/>
    </xf>
    <xf numFmtId="0" fontId="41" fillId="67" borderId="5" xfId="0" applyFont="1" applyFill="1" applyBorder="1" applyAlignment="1">
      <alignment horizontal="center" vertical="center"/>
    </xf>
    <xf numFmtId="0" fontId="41" fillId="3" borderId="0" xfId="0" applyFont="1" applyFill="1" applyAlignment="1">
      <alignment horizontal="center" vertical="center"/>
    </xf>
    <xf numFmtId="0" fontId="41" fillId="67" borderId="0" xfId="0" applyFont="1" applyFill="1" applyAlignment="1">
      <alignment horizontal="center" vertical="center"/>
    </xf>
    <xf numFmtId="0" fontId="46" fillId="68" borderId="5" xfId="0" applyFont="1" applyFill="1" applyBorder="1" applyAlignment="1">
      <alignment horizontal="center" vertical="center" wrapText="1"/>
    </xf>
    <xf numFmtId="0" fontId="17" fillId="68" borderId="0" xfId="0" applyFont="1" applyFill="1" applyAlignment="1">
      <alignment horizontal="center" vertical="center" wrapText="1"/>
    </xf>
    <xf numFmtId="0" fontId="17" fillId="68" borderId="5" xfId="0" applyFont="1" applyFill="1" applyBorder="1" applyAlignment="1">
      <alignment horizontal="center" vertical="center" wrapText="1"/>
    </xf>
    <xf numFmtId="49" fontId="1" fillId="0" borderId="0" xfId="0" applyNumberFormat="1" applyFont="1" applyAlignment="1">
      <alignment horizontal="center" vertical="center" wrapText="1"/>
    </xf>
    <xf numFmtId="49" fontId="4"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0" fontId="46" fillId="0" borderId="0" xfId="0" applyFont="1" applyAlignment="1">
      <alignment horizontal="left" vertical="center" wrapText="1"/>
    </xf>
    <xf numFmtId="0" fontId="82" fillId="68" borderId="5" xfId="0" applyFont="1" applyFill="1" applyBorder="1" applyAlignment="1">
      <alignment horizontal="center" vertical="center" wrapText="1"/>
    </xf>
    <xf numFmtId="0" fontId="82" fillId="69" borderId="5" xfId="0" applyFont="1" applyFill="1" applyBorder="1" applyAlignment="1">
      <alignment horizontal="center" vertical="center" wrapText="1"/>
    </xf>
    <xf numFmtId="0" fontId="82" fillId="3" borderId="5" xfId="0" applyFont="1" applyFill="1" applyBorder="1" applyAlignment="1">
      <alignment horizontal="center" vertical="center" wrapText="1"/>
    </xf>
    <xf numFmtId="0" fontId="82" fillId="68" borderId="0" xfId="0" applyFont="1" applyFill="1" applyAlignment="1">
      <alignment horizontal="center" vertical="center" wrapText="1"/>
    </xf>
    <xf numFmtId="0" fontId="82" fillId="69" borderId="0" xfId="0" applyFont="1" applyFill="1" applyAlignment="1">
      <alignment horizontal="center" vertical="center" wrapText="1"/>
    </xf>
    <xf numFmtId="0" fontId="82" fillId="3" borderId="0" xfId="0" applyFont="1" applyFill="1" applyAlignment="1">
      <alignment horizontal="center" vertical="center" wrapText="1"/>
    </xf>
    <xf numFmtId="0" fontId="1" fillId="72" borderId="5" xfId="0" applyFont="1" applyFill="1" applyBorder="1" applyAlignment="1">
      <alignment horizontal="center" vertical="center"/>
    </xf>
    <xf numFmtId="0" fontId="1" fillId="72" borderId="0" xfId="0" applyFont="1" applyFill="1" applyAlignment="1">
      <alignment horizontal="center" vertical="center"/>
    </xf>
    <xf numFmtId="0" fontId="79" fillId="72" borderId="5" xfId="0" applyFont="1" applyFill="1" applyBorder="1" applyAlignment="1">
      <alignment horizontal="center" vertical="center" textRotation="90"/>
    </xf>
    <xf numFmtId="0" fontId="79" fillId="0" borderId="0" xfId="0" applyFont="1" applyAlignment="1">
      <alignment horizontal="center" vertical="center" wrapText="1"/>
    </xf>
    <xf numFmtId="0" fontId="80" fillId="0" borderId="0" xfId="0" applyFont="1" applyAlignment="1">
      <alignment horizontal="center" vertical="center"/>
    </xf>
    <xf numFmtId="0" fontId="72" fillId="0" borderId="0" xfId="0" applyFont="1" applyAlignment="1">
      <alignment vertical="center"/>
    </xf>
    <xf numFmtId="0" fontId="0" fillId="13" borderId="5" xfId="0" applyFill="1" applyBorder="1" applyAlignment="1">
      <alignment horizontal="center" vertical="center"/>
    </xf>
    <xf numFmtId="0" fontId="0" fillId="13" borderId="0" xfId="0" applyFill="1" applyAlignment="1">
      <alignment horizontal="center" vertical="center"/>
    </xf>
    <xf numFmtId="0" fontId="1" fillId="73" borderId="5" xfId="0" applyFont="1" applyFill="1" applyBorder="1" applyAlignment="1">
      <alignment horizontal="center" vertical="center"/>
    </xf>
    <xf numFmtId="0" fontId="1" fillId="73" borderId="22" xfId="0" applyFont="1" applyFill="1" applyBorder="1" applyAlignment="1">
      <alignment horizontal="center" vertical="center"/>
    </xf>
    <xf numFmtId="0" fontId="46" fillId="73" borderId="5" xfId="0" applyFont="1" applyFill="1" applyBorder="1" applyAlignment="1">
      <alignment horizontal="center" vertical="center" textRotation="90"/>
    </xf>
    <xf numFmtId="3" fontId="0" fillId="74" borderId="0" xfId="0" applyNumberFormat="1" applyFill="1" applyAlignment="1">
      <alignment horizontal="center" vertical="center"/>
    </xf>
    <xf numFmtId="0" fontId="17" fillId="0" borderId="0" xfId="0" applyFont="1" applyAlignment="1">
      <alignment horizontal="center" vertical="center"/>
    </xf>
    <xf numFmtId="0" fontId="9" fillId="0" borderId="69" xfId="0" applyFont="1" applyBorder="1"/>
    <xf numFmtId="0" fontId="17" fillId="27" borderId="0" xfId="0" applyFont="1" applyFill="1"/>
    <xf numFmtId="0" fontId="17" fillId="0" borderId="68" xfId="0" applyFont="1" applyBorder="1"/>
    <xf numFmtId="0" fontId="17" fillId="0" borderId="69" xfId="0" applyFont="1" applyBorder="1" applyAlignment="1">
      <alignment horizontal="justify"/>
    </xf>
    <xf numFmtId="0" fontId="10" fillId="0" borderId="0" xfId="0" applyFont="1" applyAlignment="1">
      <alignment vertical="top" wrapText="1"/>
    </xf>
    <xf numFmtId="0" fontId="9" fillId="0" borderId="0" xfId="0" applyFont="1" applyAlignment="1">
      <alignment vertical="top" wrapText="1"/>
    </xf>
    <xf numFmtId="0" fontId="16" fillId="0" borderId="39" xfId="0" applyFont="1" applyBorder="1" applyAlignment="1">
      <alignment wrapText="1"/>
    </xf>
    <xf numFmtId="0" fontId="16" fillId="0" borderId="41" xfId="0" applyFont="1" applyBorder="1" applyAlignment="1">
      <alignment wrapText="1"/>
    </xf>
    <xf numFmtId="0" fontId="45" fillId="0" borderId="58" xfId="0" applyFont="1" applyBorder="1"/>
    <xf numFmtId="0" fontId="45" fillId="0" borderId="8" xfId="0" applyFont="1" applyBorder="1"/>
    <xf numFmtId="0" fontId="45" fillId="0" borderId="59" xfId="0" applyFont="1" applyBorder="1"/>
    <xf numFmtId="0" fontId="45" fillId="0" borderId="63" xfId="0" applyFont="1" applyBorder="1"/>
    <xf numFmtId="0" fontId="45" fillId="0" borderId="64" xfId="0" applyFont="1" applyBorder="1"/>
    <xf numFmtId="0" fontId="9" fillId="0" borderId="17" xfId="0" applyFont="1" applyBorder="1"/>
    <xf numFmtId="0" fontId="45" fillId="0" borderId="60" xfId="0" applyFont="1" applyBorder="1"/>
    <xf numFmtId="0" fontId="45" fillId="0" borderId="61" xfId="0" applyFont="1" applyBorder="1"/>
    <xf numFmtId="0" fontId="45" fillId="0" borderId="62" xfId="0" applyFont="1" applyBorder="1"/>
    <xf numFmtId="0" fontId="16" fillId="0" borderId="9" xfId="0" applyFont="1" applyBorder="1" applyAlignment="1">
      <alignment wrapText="1"/>
    </xf>
    <xf numFmtId="0" fontId="16" fillId="0" borderId="11" xfId="0" applyFont="1" applyBorder="1" applyAlignment="1">
      <alignment wrapText="1"/>
    </xf>
    <xf numFmtId="0" fontId="45" fillId="0" borderId="13" xfId="0" applyFont="1" applyBorder="1"/>
    <xf numFmtId="0" fontId="45" fillId="0" borderId="12" xfId="0" applyFont="1" applyBorder="1"/>
    <xf numFmtId="0" fontId="45" fillId="0" borderId="14" xfId="0" applyFont="1" applyBorder="1"/>
    <xf numFmtId="0" fontId="45" fillId="0" borderId="15" xfId="0" applyFont="1" applyBorder="1"/>
    <xf numFmtId="0" fontId="45" fillId="0" borderId="18" xfId="0" applyFont="1" applyBorder="1"/>
    <xf numFmtId="0" fontId="45" fillId="0" borderId="19" xfId="0" applyFont="1" applyBorder="1"/>
    <xf numFmtId="0" fontId="45" fillId="0" borderId="20" xfId="0" applyFont="1" applyBorder="1"/>
    <xf numFmtId="0" fontId="45" fillId="0" borderId="16" xfId="0" applyFont="1" applyBorder="1"/>
    <xf numFmtId="0" fontId="5" fillId="3" borderId="28" xfId="0" applyFont="1" applyFill="1" applyBorder="1" applyAlignment="1">
      <alignment horizontal="center" vertical="center" wrapText="1"/>
    </xf>
    <xf numFmtId="0" fontId="9" fillId="0" borderId="6" xfId="0" applyFont="1" applyBorder="1" applyAlignment="1" applyProtection="1">
      <alignment horizontal="center" vertical="center" wrapText="1"/>
      <protection locked="0"/>
    </xf>
    <xf numFmtId="0" fontId="13" fillId="0" borderId="0" xfId="13" applyNumberFormat="1" applyFont="1" applyFill="1" applyAlignment="1">
      <alignment vertical="center" wrapText="1"/>
    </xf>
    <xf numFmtId="0" fontId="38" fillId="0" borderId="0" xfId="13" applyNumberFormat="1" applyFont="1" applyFill="1" applyBorder="1" applyAlignment="1">
      <alignment horizontal="right" vertical="center"/>
    </xf>
    <xf numFmtId="0" fontId="25" fillId="0" borderId="0" xfId="13" applyNumberFormat="1" applyFont="1" applyFill="1" applyAlignment="1">
      <alignment vertical="center" wrapText="1"/>
    </xf>
    <xf numFmtId="0" fontId="9" fillId="0" borderId="68" xfId="0" applyFont="1" applyBorder="1"/>
    <xf numFmtId="49" fontId="9" fillId="0" borderId="76" xfId="0" applyNumberFormat="1" applyFont="1" applyBorder="1" applyAlignment="1">
      <alignment horizontal="center" vertical="center" wrapText="1"/>
    </xf>
    <xf numFmtId="49" fontId="9" fillId="0" borderId="51" xfId="0" applyNumberFormat="1" applyFont="1" applyBorder="1" applyAlignment="1">
      <alignment horizontal="center" vertical="center"/>
    </xf>
    <xf numFmtId="49" fontId="9" fillId="0" borderId="52" xfId="0" applyNumberFormat="1" applyFont="1" applyBorder="1" applyAlignment="1">
      <alignment horizontal="center" vertical="center"/>
    </xf>
    <xf numFmtId="0" fontId="4" fillId="0" borderId="0" xfId="6" applyFont="1" applyAlignment="1">
      <alignment horizontal="justify" vertical="top" wrapText="1"/>
    </xf>
    <xf numFmtId="0" fontId="9" fillId="0" borderId="7" xfId="0" applyFont="1" applyBorder="1" applyAlignment="1">
      <alignment horizontal="center" vertical="center" wrapText="1"/>
    </xf>
    <xf numFmtId="0" fontId="85" fillId="0" borderId="22" xfId="0" applyFont="1" applyBorder="1" applyAlignment="1">
      <alignment horizontal="justify" vertical="center" wrapText="1"/>
    </xf>
    <xf numFmtId="0" fontId="20" fillId="0" borderId="24" xfId="0" applyFont="1" applyBorder="1" applyAlignment="1">
      <alignment horizontal="justify" vertical="justify"/>
    </xf>
    <xf numFmtId="0" fontId="10" fillId="0" borderId="22" xfId="0" applyFont="1" applyBorder="1" applyAlignment="1">
      <alignment horizontal="justify" vertical="center" wrapText="1"/>
    </xf>
    <xf numFmtId="3" fontId="0" fillId="0" borderId="0" xfId="0" applyNumberFormat="1"/>
    <xf numFmtId="3" fontId="82" fillId="31" borderId="0" xfId="0" applyNumberFormat="1" applyFont="1" applyFill="1" applyAlignment="1">
      <alignment horizontal="center" vertical="center"/>
    </xf>
    <xf numFmtId="0" fontId="9" fillId="0" borderId="5" xfId="0" applyFont="1" applyBorder="1" applyAlignment="1">
      <alignment vertical="center" wrapText="1"/>
    </xf>
    <xf numFmtId="0" fontId="1" fillId="19" borderId="7" xfId="0" applyFont="1" applyFill="1" applyBorder="1" applyAlignment="1">
      <alignment horizontal="center" vertical="center"/>
    </xf>
    <xf numFmtId="0" fontId="46" fillId="0" borderId="0" xfId="0" applyFont="1" applyAlignment="1">
      <alignment horizontal="center" vertical="center"/>
    </xf>
    <xf numFmtId="0" fontId="78" fillId="0" borderId="0" xfId="0" applyFont="1" applyAlignment="1">
      <alignment horizontal="center" vertical="center"/>
    </xf>
    <xf numFmtId="0" fontId="78" fillId="0" borderId="0" xfId="0" applyFont="1" applyAlignment="1">
      <alignment vertical="center"/>
    </xf>
    <xf numFmtId="0" fontId="1" fillId="19" borderId="7" xfId="0" applyFont="1" applyFill="1" applyBorder="1" applyAlignment="1">
      <alignment horizontal="center" vertical="center" wrapText="1"/>
    </xf>
    <xf numFmtId="0" fontId="46" fillId="0" borderId="0" xfId="0" applyFont="1" applyAlignment="1">
      <alignment vertical="center"/>
    </xf>
    <xf numFmtId="0" fontId="82" fillId="0" borderId="0" xfId="0" applyFont="1" applyAlignment="1">
      <alignment horizontal="center" vertical="center" textRotation="90"/>
    </xf>
    <xf numFmtId="0" fontId="0" fillId="0" borderId="0" xfId="0" applyAlignment="1">
      <alignment horizontal="center" vertical="center"/>
    </xf>
    <xf numFmtId="0" fontId="72" fillId="0" borderId="0" xfId="0" applyFont="1" applyAlignment="1">
      <alignment vertical="center" wrapText="1"/>
    </xf>
    <xf numFmtId="0" fontId="41" fillId="58" borderId="3" xfId="0" applyFont="1" applyFill="1" applyBorder="1" applyAlignment="1">
      <alignment horizontal="center" vertical="center"/>
    </xf>
    <xf numFmtId="0" fontId="78" fillId="58" borderId="3" xfId="0" applyFont="1" applyFill="1" applyBorder="1" applyAlignment="1">
      <alignment horizontal="center" vertical="center"/>
    </xf>
    <xf numFmtId="0" fontId="82" fillId="0" borderId="0" xfId="0" applyFont="1" applyAlignment="1">
      <alignment horizontal="center" vertical="center" wrapText="1"/>
    </xf>
    <xf numFmtId="0" fontId="17" fillId="0" borderId="0" xfId="0" applyFont="1" applyAlignment="1">
      <alignment horizontal="center" vertical="center" wrapText="1"/>
    </xf>
    <xf numFmtId="0" fontId="82" fillId="59" borderId="6" xfId="0" applyFont="1" applyFill="1" applyBorder="1" applyAlignment="1">
      <alignment horizontal="center" vertical="center" wrapText="1"/>
    </xf>
    <xf numFmtId="0" fontId="82" fillId="29" borderId="6" xfId="0" applyFont="1" applyFill="1" applyBorder="1" applyAlignment="1">
      <alignment horizontal="center" vertical="center" wrapText="1"/>
    </xf>
    <xf numFmtId="0" fontId="46" fillId="54" borderId="6" xfId="0" applyFont="1" applyFill="1" applyBorder="1" applyAlignment="1">
      <alignment horizontal="center" vertical="center" wrapText="1"/>
    </xf>
    <xf numFmtId="0" fontId="80" fillId="36" borderId="6" xfId="0" applyFont="1" applyFill="1" applyBorder="1" applyAlignment="1">
      <alignment horizontal="center" vertical="center"/>
    </xf>
    <xf numFmtId="3" fontId="1" fillId="0" borderId="0" xfId="0" applyNumberFormat="1" applyFont="1" applyAlignment="1">
      <alignment horizontal="center" vertical="center"/>
    </xf>
    <xf numFmtId="0" fontId="0" fillId="0" borderId="0" xfId="0" applyAlignment="1" applyProtection="1">
      <alignment horizontal="center" vertical="center"/>
      <protection hidden="1"/>
    </xf>
    <xf numFmtId="3" fontId="0" fillId="0" borderId="0" xfId="0" applyNumberFormat="1" applyAlignment="1" applyProtection="1">
      <alignment horizontal="center" vertical="center"/>
      <protection hidden="1"/>
    </xf>
    <xf numFmtId="0" fontId="82" fillId="72" borderId="5" xfId="0" applyFont="1" applyFill="1" applyBorder="1" applyAlignment="1">
      <alignment horizontal="center" vertical="center" wrapText="1"/>
    </xf>
    <xf numFmtId="0" fontId="82" fillId="72" borderId="0" xfId="0" applyFont="1" applyFill="1" applyAlignment="1">
      <alignment horizontal="center" vertical="center" wrapText="1"/>
    </xf>
    <xf numFmtId="0" fontId="82" fillId="76" borderId="0" xfId="0" applyFont="1" applyFill="1" applyAlignment="1">
      <alignment horizontal="center" vertical="center" wrapText="1"/>
    </xf>
    <xf numFmtId="0" fontId="82" fillId="8" borderId="0" xfId="0" applyFont="1" applyFill="1" applyAlignment="1">
      <alignment horizontal="center" vertical="center" wrapText="1"/>
    </xf>
    <xf numFmtId="0" fontId="82" fillId="9" borderId="0" xfId="0" applyFont="1" applyFill="1" applyAlignment="1">
      <alignment horizontal="center" vertical="center" wrapText="1"/>
    </xf>
    <xf numFmtId="0" fontId="0" fillId="18" borderId="6" xfId="0" applyFill="1" applyBorder="1" applyAlignment="1">
      <alignment horizontal="center" vertical="center"/>
    </xf>
    <xf numFmtId="0" fontId="0" fillId="0" borderId="0" xfId="0" applyAlignment="1" applyProtection="1">
      <alignment horizontal="left" vertical="center"/>
      <protection hidden="1"/>
    </xf>
    <xf numFmtId="0" fontId="19" fillId="0" borderId="0" xfId="0" applyFont="1" applyAlignment="1" applyProtection="1">
      <alignment horizontal="center" vertical="center"/>
      <protection hidden="1"/>
    </xf>
    <xf numFmtId="0" fontId="82" fillId="51" borderId="3" xfId="0" applyFont="1" applyFill="1" applyBorder="1" applyAlignment="1">
      <alignment horizontal="center" vertical="center"/>
    </xf>
    <xf numFmtId="0" fontId="82" fillId="51" borderId="6" xfId="0" applyFont="1" applyFill="1" applyBorder="1" applyAlignment="1">
      <alignment horizontal="center" vertical="center"/>
    </xf>
    <xf numFmtId="0" fontId="0" fillId="51" borderId="6" xfId="0" applyFill="1" applyBorder="1" applyAlignment="1">
      <alignment horizontal="center" vertical="center"/>
    </xf>
    <xf numFmtId="0" fontId="78" fillId="58" borderId="5" xfId="0" applyFont="1" applyFill="1" applyBorder="1" applyAlignment="1">
      <alignment horizontal="center" vertical="center" wrapText="1"/>
    </xf>
    <xf numFmtId="0" fontId="41" fillId="58" borderId="5" xfId="0" applyFont="1" applyFill="1" applyBorder="1" applyAlignment="1">
      <alignment horizontal="center" vertical="center"/>
    </xf>
    <xf numFmtId="0" fontId="1" fillId="12" borderId="6" xfId="0" applyFont="1" applyFill="1" applyBorder="1" applyAlignment="1">
      <alignment horizontal="center" vertical="center"/>
    </xf>
    <xf numFmtId="0" fontId="1" fillId="23" borderId="7" xfId="0" applyFont="1" applyFill="1" applyBorder="1" applyAlignment="1">
      <alignment horizontal="center" vertical="center" wrapText="1"/>
    </xf>
    <xf numFmtId="0" fontId="82" fillId="63" borderId="6" xfId="0" applyFont="1" applyFill="1" applyBorder="1" applyAlignment="1">
      <alignment horizontal="center" vertical="center"/>
    </xf>
    <xf numFmtId="0" fontId="0" fillId="63" borderId="6" xfId="0" applyFill="1" applyBorder="1" applyAlignment="1">
      <alignment horizontal="center" vertical="center"/>
    </xf>
    <xf numFmtId="0" fontId="87" fillId="21" borderId="0" xfId="0" applyFont="1" applyFill="1" applyProtection="1">
      <protection hidden="1"/>
    </xf>
    <xf numFmtId="0" fontId="1" fillId="0" borderId="5" xfId="0" applyFont="1" applyBorder="1" applyAlignment="1">
      <alignment vertical="center" wrapText="1"/>
    </xf>
    <xf numFmtId="0" fontId="87" fillId="0" borderId="0" xfId="0" applyFont="1" applyProtection="1">
      <protection hidden="1"/>
    </xf>
    <xf numFmtId="0" fontId="19" fillId="0" borderId="0" xfId="0" applyFont="1" applyAlignment="1">
      <alignment horizontal="left" wrapText="1"/>
    </xf>
    <xf numFmtId="0" fontId="0" fillId="0" borderId="0" xfId="0" applyAlignment="1">
      <alignment horizontal="left" wrapText="1"/>
    </xf>
    <xf numFmtId="0" fontId="4" fillId="82" borderId="0" xfId="0" applyFont="1" applyFill="1" applyAlignment="1">
      <alignment horizontal="center" vertical="center"/>
    </xf>
    <xf numFmtId="0" fontId="4" fillId="26" borderId="0" xfId="0" applyFont="1" applyFill="1" applyAlignment="1">
      <alignment horizontal="center" vertical="center" wrapText="1"/>
    </xf>
    <xf numFmtId="0" fontId="4" fillId="82" borderId="0" xfId="0" applyFont="1" applyFill="1" applyAlignment="1">
      <alignment horizontal="center" vertical="center" wrapText="1"/>
    </xf>
    <xf numFmtId="0" fontId="88" fillId="82" borderId="0" xfId="0" applyFont="1" applyFill="1"/>
    <xf numFmtId="0" fontId="10" fillId="26" borderId="0" xfId="0" applyFont="1" applyFill="1" applyAlignment="1">
      <alignment horizontal="center" vertical="center" wrapText="1"/>
    </xf>
    <xf numFmtId="0" fontId="88" fillId="82" borderId="0" xfId="0" applyFont="1" applyFill="1" applyAlignment="1">
      <alignment horizontal="center" vertical="center" wrapText="1"/>
    </xf>
    <xf numFmtId="0" fontId="0" fillId="0" borderId="0" xfId="0" applyAlignment="1">
      <alignment horizontal="center" vertical="center" wrapText="1"/>
    </xf>
    <xf numFmtId="0" fontId="88" fillId="0" borderId="0" xfId="0" applyFont="1" applyAlignment="1">
      <alignment horizontal="center" vertical="center"/>
    </xf>
    <xf numFmtId="0" fontId="4" fillId="82" borderId="0" xfId="0" applyFont="1" applyFill="1" applyAlignment="1">
      <alignment vertical="center"/>
    </xf>
    <xf numFmtId="0" fontId="72" fillId="0" borderId="0" xfId="0" applyFont="1"/>
    <xf numFmtId="0" fontId="74" fillId="0" borderId="0" xfId="0" applyFont="1" applyAlignment="1">
      <alignment vertical="center"/>
    </xf>
    <xf numFmtId="0" fontId="1" fillId="83" borderId="0" xfId="0" applyFont="1" applyFill="1" applyAlignment="1">
      <alignment horizontal="center" vertical="center"/>
    </xf>
    <xf numFmtId="0" fontId="1" fillId="75" borderId="0" xfId="0" applyFont="1" applyFill="1" applyAlignment="1">
      <alignment horizontal="center" vertical="center"/>
    </xf>
    <xf numFmtId="0" fontId="1" fillId="83" borderId="5" xfId="0" applyFont="1" applyFill="1" applyBorder="1" applyAlignment="1">
      <alignment horizontal="center" vertical="center"/>
    </xf>
    <xf numFmtId="3" fontId="30" fillId="0" borderId="5" xfId="0" applyNumberFormat="1" applyFont="1" applyBorder="1" applyAlignment="1">
      <alignment horizontal="center" vertical="center" wrapText="1"/>
    </xf>
    <xf numFmtId="3" fontId="30" fillId="0" borderId="5" xfId="0" applyNumberFormat="1" applyFont="1" applyBorder="1" applyAlignment="1" applyProtection="1">
      <alignment horizontal="center" vertical="center" wrapText="1"/>
      <protection locked="0"/>
    </xf>
    <xf numFmtId="3" fontId="46" fillId="0" borderId="5" xfId="0" applyNumberFormat="1" applyFont="1" applyBorder="1" applyAlignment="1" applyProtection="1">
      <alignment horizontal="center" vertical="center" wrapText="1"/>
      <protection locked="0"/>
    </xf>
    <xf numFmtId="3" fontId="30" fillId="0" borderId="6" xfId="0" applyNumberFormat="1" applyFont="1" applyBorder="1" applyAlignment="1" applyProtection="1">
      <alignment horizontal="center" vertical="center" wrapText="1"/>
      <protection locked="0"/>
    </xf>
    <xf numFmtId="0" fontId="1" fillId="0" borderId="0" xfId="0" applyFont="1" applyAlignment="1" applyProtection="1">
      <alignment vertical="center" wrapText="1"/>
      <protection locked="0"/>
    </xf>
    <xf numFmtId="3" fontId="1" fillId="0" borderId="5" xfId="0" applyNumberFormat="1" applyFont="1" applyBorder="1" applyAlignment="1" applyProtection="1">
      <alignment horizontal="center" vertical="center" wrapText="1"/>
      <protection locked="0"/>
    </xf>
    <xf numFmtId="0" fontId="51" fillId="0" borderId="22" xfId="0" applyFont="1" applyBorder="1" applyAlignment="1">
      <alignment wrapText="1"/>
    </xf>
    <xf numFmtId="0" fontId="42" fillId="0" borderId="22" xfId="0" applyFont="1" applyBorder="1"/>
    <xf numFmtId="1" fontId="30" fillId="0" borderId="5" xfId="0" applyNumberFormat="1" applyFont="1" applyBorder="1" applyAlignment="1" applyProtection="1">
      <alignment horizontal="center" vertical="center" wrapText="1"/>
      <protection locked="0"/>
    </xf>
    <xf numFmtId="0" fontId="0" fillId="0" borderId="0" xfId="0" applyProtection="1">
      <protection locked="0"/>
    </xf>
    <xf numFmtId="0" fontId="1" fillId="0" borderId="0" xfId="0" applyFont="1" applyAlignment="1" applyProtection="1">
      <alignment horizontal="justify" vertical="center" wrapText="1"/>
      <protection locked="0"/>
    </xf>
    <xf numFmtId="0" fontId="1" fillId="0" borderId="0" xfId="0" applyFont="1" applyAlignment="1" applyProtection="1">
      <alignment wrapText="1"/>
      <protection locked="0"/>
    </xf>
    <xf numFmtId="0" fontId="17" fillId="0" borderId="0" xfId="0" applyFont="1" applyProtection="1">
      <protection locked="0"/>
    </xf>
    <xf numFmtId="0" fontId="17" fillId="0" borderId="0" xfId="0" applyFont="1" applyAlignment="1" applyProtection="1">
      <alignment wrapText="1"/>
      <protection locked="0"/>
    </xf>
    <xf numFmtId="0" fontId="19" fillId="0" borderId="0" xfId="8" applyFont="1" applyProtection="1">
      <protection locked="0"/>
    </xf>
    <xf numFmtId="0" fontId="17" fillId="0" borderId="0" xfId="8" applyFont="1" applyAlignment="1" applyProtection="1">
      <alignment wrapText="1"/>
      <protection locked="0"/>
    </xf>
    <xf numFmtId="0" fontId="1" fillId="0" borderId="0" xfId="0" applyFont="1" applyAlignment="1" applyProtection="1">
      <alignment horizontal="center" vertical="center" wrapText="1"/>
      <protection locked="0"/>
    </xf>
    <xf numFmtId="0" fontId="89" fillId="84" borderId="5" xfId="0" applyFont="1" applyFill="1" applyBorder="1" applyAlignment="1">
      <alignment horizontal="center"/>
    </xf>
    <xf numFmtId="0" fontId="89" fillId="84" borderId="7" xfId="0" applyFont="1" applyFill="1" applyBorder="1" applyAlignment="1">
      <alignment horizontal="center"/>
    </xf>
    <xf numFmtId="49" fontId="0" fillId="0" borderId="5" xfId="0" applyNumberFormat="1" applyBorder="1" applyAlignment="1">
      <alignment horizontal="center" vertical="center"/>
    </xf>
    <xf numFmtId="165" fontId="0" fillId="0" borderId="7" xfId="0" applyNumberFormat="1" applyBorder="1" applyAlignment="1">
      <alignment horizontal="center" vertical="center"/>
    </xf>
    <xf numFmtId="0" fontId="0" fillId="0" borderId="5" xfId="0" applyBorder="1" applyAlignment="1">
      <alignment horizontal="center" vertical="center"/>
    </xf>
    <xf numFmtId="0" fontId="79" fillId="81" borderId="5" xfId="0" applyFont="1" applyFill="1" applyBorder="1" applyAlignment="1">
      <alignment horizontal="center" vertical="center" wrapText="1"/>
    </xf>
    <xf numFmtId="0" fontId="79" fillId="81" borderId="75" xfId="0" applyFont="1" applyFill="1" applyBorder="1" applyAlignment="1">
      <alignment horizontal="center" vertical="center" wrapText="1"/>
    </xf>
    <xf numFmtId="0" fontId="1" fillId="12" borderId="6" xfId="0" applyFont="1" applyFill="1" applyBorder="1" applyAlignment="1">
      <alignment horizontal="center" vertical="center" wrapText="1"/>
    </xf>
    <xf numFmtId="0" fontId="80" fillId="35" borderId="6" xfId="0" applyFont="1" applyFill="1" applyBorder="1" applyAlignment="1">
      <alignment horizontal="center" vertical="center"/>
    </xf>
    <xf numFmtId="0" fontId="80" fillId="35" borderId="6" xfId="0" applyFont="1" applyFill="1" applyBorder="1" applyAlignment="1">
      <alignment horizontal="center" vertical="center" textRotation="90"/>
    </xf>
    <xf numFmtId="0" fontId="80" fillId="17" borderId="0" xfId="0" applyFont="1" applyFill="1" applyAlignment="1">
      <alignment horizontal="center" vertical="center" wrapText="1"/>
    </xf>
    <xf numFmtId="0" fontId="80" fillId="0" borderId="0" xfId="0" applyFont="1" applyAlignment="1">
      <alignment horizontal="center" vertical="center" wrapText="1"/>
    </xf>
    <xf numFmtId="0" fontId="79" fillId="0" borderId="0" xfId="0" applyFont="1" applyAlignment="1">
      <alignment horizontal="center" vertical="center"/>
    </xf>
    <xf numFmtId="0" fontId="1" fillId="77" borderId="5" xfId="0" applyFont="1" applyFill="1" applyBorder="1" applyAlignment="1">
      <alignment horizontal="center" vertical="center" wrapText="1"/>
    </xf>
    <xf numFmtId="0" fontId="1" fillId="78" borderId="5" xfId="0" applyFont="1" applyFill="1" applyBorder="1" applyAlignment="1">
      <alignment horizontal="center" vertical="center" wrapText="1"/>
    </xf>
    <xf numFmtId="0" fontId="1" fillId="79" borderId="5" xfId="0" applyFont="1" applyFill="1" applyBorder="1" applyAlignment="1">
      <alignment horizontal="center" vertical="center" wrapText="1"/>
    </xf>
    <xf numFmtId="0" fontId="1" fillId="77" borderId="0" xfId="0" applyFont="1" applyFill="1" applyAlignment="1">
      <alignment horizontal="center" vertical="center" wrapText="1"/>
    </xf>
    <xf numFmtId="0" fontId="1" fillId="78" borderId="0" xfId="0" applyFont="1" applyFill="1" applyAlignment="1">
      <alignment horizontal="center" vertical="center" wrapText="1"/>
    </xf>
    <xf numFmtId="0" fontId="1" fillId="79" borderId="0" xfId="0" applyFont="1" applyFill="1" applyAlignment="1">
      <alignment horizontal="center" vertical="center" wrapText="1"/>
    </xf>
    <xf numFmtId="0" fontId="83" fillId="51" borderId="5" xfId="0" applyFont="1" applyFill="1" applyBorder="1" applyAlignment="1">
      <alignment horizontal="center" vertical="center" wrapText="1"/>
    </xf>
    <xf numFmtId="0" fontId="83" fillId="13" borderId="5" xfId="0" applyFont="1" applyFill="1" applyBorder="1" applyAlignment="1">
      <alignment horizontal="center" vertical="center"/>
    </xf>
    <xf numFmtId="49" fontId="0" fillId="0" borderId="5" xfId="0" applyNumberFormat="1" applyBorder="1" applyAlignment="1">
      <alignment horizontal="center" vertical="top"/>
    </xf>
    <xf numFmtId="0" fontId="3" fillId="0" borderId="0" xfId="0" applyFont="1" applyAlignment="1">
      <alignment horizontal="center" wrapText="1"/>
    </xf>
    <xf numFmtId="0" fontId="6" fillId="0" borderId="0" xfId="0" applyFont="1" applyAlignment="1">
      <alignment horizontal="justify" vertical="center" wrapText="1"/>
    </xf>
    <xf numFmtId="0" fontId="0" fillId="0" borderId="0" xfId="0"/>
    <xf numFmtId="0" fontId="6" fillId="0" borderId="0" xfId="1" applyFont="1" applyAlignment="1">
      <alignment horizontal="justify" vertical="center" wrapText="1"/>
    </xf>
    <xf numFmtId="0" fontId="4" fillId="0" borderId="85" xfId="0" applyFont="1" applyBorder="1" applyAlignment="1">
      <alignment horizontal="center" vertical="center" wrapText="1"/>
    </xf>
    <xf numFmtId="0" fontId="84" fillId="0" borderId="1" xfId="0" applyFont="1" applyBorder="1"/>
    <xf numFmtId="0" fontId="84" fillId="0" borderId="2" xfId="0" applyFont="1" applyBorder="1"/>
    <xf numFmtId="0" fontId="3"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justify" vertical="center" wrapText="1"/>
    </xf>
    <xf numFmtId="0" fontId="9" fillId="0" borderId="0" xfId="0" applyFont="1" applyAlignment="1">
      <alignment horizontal="justify" vertical="center" wrapText="1"/>
    </xf>
    <xf numFmtId="0" fontId="39" fillId="0" borderId="0" xfId="0" applyFont="1" applyAlignment="1">
      <alignment horizontal="justify" vertical="center" wrapText="1"/>
    </xf>
    <xf numFmtId="0" fontId="17" fillId="0" borderId="0" xfId="8" applyFont="1"/>
    <xf numFmtId="0" fontId="9" fillId="0" borderId="0" xfId="0" applyFont="1" applyAlignment="1" applyProtection="1">
      <alignment horizontal="justify" vertical="center" wrapText="1"/>
      <protection hidden="1"/>
    </xf>
    <xf numFmtId="0" fontId="13" fillId="0" borderId="0" xfId="2" applyFont="1" applyAlignment="1">
      <alignment horizontal="right" vertical="center" wrapText="1"/>
    </xf>
    <xf numFmtId="0" fontId="4" fillId="0" borderId="85" xfId="8" applyFont="1" applyBorder="1" applyAlignment="1" applyProtection="1">
      <alignment horizontal="center" vertical="center" wrapText="1"/>
      <protection locked="0"/>
    </xf>
    <xf numFmtId="0" fontId="84" fillId="0" borderId="1" xfId="0" applyFont="1" applyBorder="1" applyProtection="1">
      <protection locked="0"/>
    </xf>
    <xf numFmtId="0" fontId="84" fillId="0" borderId="2" xfId="0" applyFont="1" applyBorder="1" applyProtection="1">
      <protection locked="0"/>
    </xf>
    <xf numFmtId="0" fontId="4" fillId="0" borderId="85" xfId="8" applyFont="1" applyBorder="1" applyAlignment="1">
      <alignment horizontal="center" vertical="center" wrapText="1"/>
    </xf>
    <xf numFmtId="0" fontId="34" fillId="5" borderId="61" xfId="0" applyFont="1" applyFill="1" applyBorder="1" applyAlignment="1">
      <alignment horizontal="justify" vertical="center" wrapText="1"/>
    </xf>
    <xf numFmtId="0" fontId="34" fillId="5" borderId="0" xfId="0" applyFont="1" applyFill="1" applyAlignment="1">
      <alignment horizontal="justify" vertical="center" wrapText="1"/>
    </xf>
    <xf numFmtId="0" fontId="19" fillId="0" borderId="0" xfId="8" applyFont="1"/>
    <xf numFmtId="0" fontId="9" fillId="0" borderId="4" xfId="0" applyFont="1" applyBorder="1" applyAlignment="1" applyProtection="1">
      <alignment horizontal="center" vertical="center" wrapText="1"/>
      <protection locked="0"/>
    </xf>
    <xf numFmtId="0" fontId="9" fillId="0" borderId="0" xfId="0" applyFont="1" applyAlignment="1" applyProtection="1">
      <alignment horizontal="justify" vertical="center" wrapText="1"/>
      <protection locked="0"/>
    </xf>
    <xf numFmtId="0" fontId="9" fillId="0" borderId="0" xfId="8" applyFont="1" applyAlignment="1">
      <alignment horizontal="justify" vertical="center" wrapText="1"/>
    </xf>
    <xf numFmtId="0" fontId="1" fillId="0" borderId="7"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68" fillId="0" borderId="0" xfId="9"/>
    <xf numFmtId="0" fontId="10" fillId="0" borderId="5" xfId="0" applyFont="1" applyBorder="1" applyAlignment="1">
      <alignment horizontal="center" vertical="center" wrapText="1"/>
    </xf>
    <xf numFmtId="0" fontId="0" fillId="0" borderId="61" xfId="0" applyBorder="1"/>
    <xf numFmtId="0" fontId="3" fillId="0" borderId="0" xfId="8" applyFont="1" applyAlignment="1">
      <alignment horizontal="center" vertical="center" wrapText="1"/>
    </xf>
    <xf numFmtId="0" fontId="1" fillId="0" borderId="0" xfId="10" applyFont="1" applyAlignment="1">
      <alignment horizontal="justify"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6" xfId="0" applyFont="1" applyBorder="1" applyAlignment="1">
      <alignment horizontal="center" vertical="center" wrapText="1"/>
    </xf>
    <xf numFmtId="0" fontId="0" fillId="0" borderId="4" xfId="0" applyBorder="1" applyProtection="1">
      <protection locked="0"/>
    </xf>
    <xf numFmtId="0" fontId="0" fillId="0" borderId="3" xfId="0" applyBorder="1" applyProtection="1">
      <protection locked="0"/>
    </xf>
    <xf numFmtId="0" fontId="16" fillId="0" borderId="87" xfId="0" applyFont="1" applyBorder="1" applyAlignment="1">
      <alignment horizontal="center" vertical="center" wrapText="1"/>
    </xf>
    <xf numFmtId="0" fontId="0" fillId="0" borderId="12" xfId="0" applyBorder="1"/>
    <xf numFmtId="0" fontId="0" fillId="0" borderId="14" xfId="0" applyBorder="1"/>
    <xf numFmtId="0" fontId="35" fillId="0" borderId="0" xfId="8"/>
    <xf numFmtId="0" fontId="16" fillId="0" borderId="40" xfId="0" applyFont="1" applyBorder="1" applyAlignment="1">
      <alignment horizontal="center" vertical="center" wrapText="1"/>
    </xf>
    <xf numFmtId="0" fontId="0" fillId="0" borderId="40" xfId="0" applyBorder="1"/>
    <xf numFmtId="0" fontId="10" fillId="0" borderId="85" xfId="8" applyFont="1" applyBorder="1" applyAlignment="1">
      <alignment horizontal="center" vertical="center" wrapText="1"/>
    </xf>
    <xf numFmtId="0" fontId="9" fillId="0" borderId="5" xfId="0" applyFont="1" applyBorder="1" applyAlignment="1">
      <alignment horizontal="center" vertical="center" wrapText="1"/>
    </xf>
    <xf numFmtId="0" fontId="0" fillId="0" borderId="3" xfId="0" applyBorder="1"/>
    <xf numFmtId="0" fontId="0" fillId="0" borderId="6" xfId="0" applyBorder="1"/>
    <xf numFmtId="0" fontId="16" fillId="0" borderId="89" xfId="0" applyFont="1" applyBorder="1" applyAlignment="1">
      <alignment horizontal="center" vertical="center" wrapText="1"/>
    </xf>
    <xf numFmtId="0" fontId="0" fillId="0" borderId="8" xfId="0" applyBorder="1"/>
    <xf numFmtId="0" fontId="0" fillId="0" borderId="59" xfId="0" applyBorder="1"/>
    <xf numFmtId="0" fontId="9" fillId="0" borderId="5" xfId="0" applyFont="1" applyBorder="1" applyAlignment="1" applyProtection="1">
      <alignment horizontal="center" vertical="center" wrapText="1"/>
      <protection locked="0"/>
    </xf>
    <xf numFmtId="0" fontId="0" fillId="0" borderId="17" xfId="0" applyBorder="1" applyProtection="1">
      <protection locked="0"/>
    </xf>
    <xf numFmtId="0" fontId="0" fillId="0" borderId="50" xfId="0" applyBorder="1" applyProtection="1">
      <protection locked="0"/>
    </xf>
    <xf numFmtId="0" fontId="0" fillId="0" borderId="22" xfId="0" applyBorder="1" applyProtection="1">
      <protection locked="0"/>
    </xf>
    <xf numFmtId="0" fontId="1" fillId="0" borderId="0" xfId="0" applyFont="1" applyAlignment="1" applyProtection="1">
      <alignment vertical="center" wrapText="1"/>
      <protection locked="0"/>
    </xf>
    <xf numFmtId="0" fontId="0" fillId="0" borderId="23" xfId="0" applyBorder="1" applyProtection="1">
      <protection locked="0"/>
    </xf>
    <xf numFmtId="0" fontId="0" fillId="0" borderId="24" xfId="0" applyBorder="1" applyProtection="1">
      <protection locked="0"/>
    </xf>
    <xf numFmtId="0" fontId="0" fillId="0" borderId="25" xfId="0" applyBorder="1" applyProtection="1">
      <protection locked="0"/>
    </xf>
    <xf numFmtId="0" fontId="9" fillId="0" borderId="19" xfId="8" applyFont="1" applyBorder="1" applyAlignment="1" applyProtection="1">
      <alignment horizontal="justify" vertical="center" wrapText="1"/>
      <protection locked="0"/>
    </xf>
    <xf numFmtId="0" fontId="0" fillId="0" borderId="19" xfId="0" applyBorder="1" applyProtection="1">
      <protection locked="0"/>
    </xf>
    <xf numFmtId="0" fontId="12" fillId="2" borderId="88" xfId="0" applyFont="1" applyFill="1" applyBorder="1" applyAlignment="1">
      <alignment horizontal="center" vertical="center" wrapText="1"/>
    </xf>
    <xf numFmtId="0" fontId="0" fillId="0" borderId="41" xfId="0" applyBorder="1"/>
    <xf numFmtId="0" fontId="12" fillId="2" borderId="86" xfId="0" applyFont="1" applyFill="1" applyBorder="1" applyAlignment="1">
      <alignment horizontal="center" vertical="center" wrapText="1"/>
    </xf>
    <xf numFmtId="0" fontId="0" fillId="0" borderId="10" xfId="0" applyBorder="1"/>
    <xf numFmtId="0" fontId="0" fillId="0" borderId="11" xfId="0" applyBorder="1"/>
    <xf numFmtId="0" fontId="16" fillId="0" borderId="10" xfId="0" applyFont="1" applyBorder="1" applyAlignment="1">
      <alignment horizontal="center" vertical="center" wrapText="1"/>
    </xf>
    <xf numFmtId="0" fontId="16" fillId="0" borderId="21" xfId="0" applyFont="1" applyBorder="1" applyAlignment="1">
      <alignment horizontal="center" vertical="center" wrapText="1"/>
    </xf>
    <xf numFmtId="0" fontId="0" fillId="0" borderId="21" xfId="0" applyBorder="1"/>
    <xf numFmtId="0" fontId="15" fillId="0" borderId="0" xfId="0" applyFont="1" applyAlignment="1">
      <alignment horizontal="center" vertical="center" wrapText="1"/>
    </xf>
    <xf numFmtId="0" fontId="74" fillId="0" borderId="8" xfId="0" applyFont="1" applyBorder="1" applyAlignment="1">
      <alignment horizontal="center" vertical="center"/>
    </xf>
    <xf numFmtId="0" fontId="1" fillId="3" borderId="29" xfId="0" applyFont="1" applyFill="1" applyBorder="1" applyAlignment="1">
      <alignment horizontal="center" vertical="center" wrapText="1"/>
    </xf>
    <xf numFmtId="0" fontId="0" fillId="0" borderId="32" xfId="0" applyBorder="1"/>
    <xf numFmtId="0" fontId="0" fillId="0" borderId="92" xfId="0" applyBorder="1"/>
    <xf numFmtId="0" fontId="9" fillId="0" borderId="29" xfId="8" applyFont="1" applyBorder="1" applyAlignment="1" applyProtection="1">
      <alignment horizontal="justify" vertical="center" wrapText="1"/>
      <protection locked="0"/>
    </xf>
    <xf numFmtId="0" fontId="0" fillId="0" borderId="32" xfId="0" applyBorder="1" applyProtection="1">
      <protection locked="0"/>
    </xf>
    <xf numFmtId="0" fontId="0" fillId="0" borderId="92" xfId="0" applyBorder="1" applyProtection="1">
      <protection locked="0"/>
    </xf>
    <xf numFmtId="0" fontId="9" fillId="0" borderId="29" xfId="8" applyFont="1" applyBorder="1" applyAlignment="1" applyProtection="1">
      <alignment horizontal="center" vertical="center" wrapText="1"/>
      <protection locked="0"/>
    </xf>
    <xf numFmtId="0" fontId="11" fillId="3" borderId="29"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0" fillId="0" borderId="66" xfId="0" applyBorder="1"/>
    <xf numFmtId="0" fontId="0" fillId="0" borderId="95" xfId="0" applyBorder="1"/>
    <xf numFmtId="0" fontId="0" fillId="0" borderId="94" xfId="0" applyBorder="1"/>
    <xf numFmtId="0" fontId="19" fillId="0" borderId="0" xfId="0" applyFont="1"/>
    <xf numFmtId="0" fontId="0" fillId="0" borderId="96" xfId="0" applyBorder="1"/>
    <xf numFmtId="0" fontId="0" fillId="0" borderId="30" xfId="0" applyBorder="1"/>
    <xf numFmtId="0" fontId="0" fillId="0" borderId="31" xfId="0" applyBorder="1"/>
    <xf numFmtId="0" fontId="0" fillId="0" borderId="97" xfId="0" applyBorder="1"/>
    <xf numFmtId="0" fontId="0" fillId="0" borderId="27" xfId="0" applyBorder="1"/>
    <xf numFmtId="0" fontId="0" fillId="0" borderId="103" xfId="0" applyBorder="1"/>
    <xf numFmtId="0" fontId="15" fillId="0" borderId="0" xfId="9" applyFont="1" applyAlignment="1">
      <alignment horizontal="center" vertical="center" wrapText="1"/>
    </xf>
    <xf numFmtId="0" fontId="16" fillId="0" borderId="23" xfId="0" applyFont="1" applyBorder="1" applyAlignment="1">
      <alignment vertical="center" wrapText="1"/>
    </xf>
    <xf numFmtId="0" fontId="0" fillId="0" borderId="23" xfId="0" applyBorder="1"/>
    <xf numFmtId="0" fontId="12" fillId="2" borderId="29" xfId="0" applyFont="1" applyFill="1" applyBorder="1" applyAlignment="1">
      <alignment horizontal="center" vertical="center" wrapText="1"/>
    </xf>
    <xf numFmtId="0" fontId="0" fillId="0" borderId="29" xfId="0" applyBorder="1"/>
    <xf numFmtId="0" fontId="2" fillId="3" borderId="29" xfId="1" applyFill="1" applyBorder="1" applyAlignment="1">
      <alignment horizontal="center" vertical="center" wrapText="1"/>
    </xf>
    <xf numFmtId="0" fontId="45" fillId="0" borderId="0" xfId="8" applyFont="1"/>
    <xf numFmtId="0" fontId="9" fillId="0" borderId="38" xfId="8" applyFont="1" applyBorder="1" applyAlignment="1" applyProtection="1">
      <alignment horizontal="center" vertical="center" wrapText="1"/>
      <protection locked="0"/>
    </xf>
    <xf numFmtId="0" fontId="0" fillId="0" borderId="90" xfId="0" applyBorder="1" applyProtection="1">
      <protection locked="0"/>
    </xf>
    <xf numFmtId="0" fontId="0" fillId="0" borderId="91" xfId="0" applyBorder="1" applyProtection="1">
      <protection locked="0"/>
    </xf>
    <xf numFmtId="0" fontId="9" fillId="0" borderId="38" xfId="8" applyFont="1" applyBorder="1" applyAlignment="1" applyProtection="1">
      <alignment horizontal="justify" vertical="center" wrapText="1"/>
      <protection locked="0"/>
    </xf>
    <xf numFmtId="0" fontId="12" fillId="2" borderId="88" xfId="9" applyFont="1" applyFill="1" applyBorder="1" applyAlignment="1">
      <alignment horizontal="center" vertical="center" wrapText="1"/>
    </xf>
    <xf numFmtId="0" fontId="16" fillId="0" borderId="23" xfId="0" quotePrefix="1" applyFont="1" applyBorder="1" applyAlignment="1">
      <alignment vertical="center" wrapText="1"/>
    </xf>
    <xf numFmtId="0" fontId="16" fillId="0" borderId="25" xfId="0" applyFont="1" applyBorder="1" applyAlignment="1">
      <alignment horizontal="left" vertical="center" wrapText="1"/>
    </xf>
    <xf numFmtId="0" fontId="0" fillId="0" borderId="4" xfId="0" applyBorder="1"/>
    <xf numFmtId="0" fontId="0" fillId="0" borderId="25" xfId="0" applyBorder="1"/>
    <xf numFmtId="0" fontId="15" fillId="0" borderId="0" xfId="0" applyFont="1" applyAlignment="1">
      <alignment horizontal="center" wrapText="1"/>
    </xf>
    <xf numFmtId="0" fontId="20" fillId="0" borderId="84" xfId="9" applyFont="1" applyBorder="1" applyAlignment="1">
      <alignment horizontal="justify" vertical="center" wrapText="1"/>
    </xf>
    <xf numFmtId="0" fontId="20" fillId="0" borderId="23" xfId="0" applyFont="1" applyBorder="1" applyAlignment="1">
      <alignment vertical="center" wrapText="1"/>
    </xf>
    <xf numFmtId="0" fontId="12" fillId="2" borderId="26" xfId="0" applyFont="1" applyFill="1" applyBorder="1" applyAlignment="1">
      <alignment horizontal="center" vertical="center" wrapText="1"/>
    </xf>
    <xf numFmtId="0" fontId="0" fillId="0" borderId="98" xfId="0" applyBorder="1"/>
    <xf numFmtId="0" fontId="0" fillId="0" borderId="99" xfId="0" applyBorder="1"/>
    <xf numFmtId="0" fontId="16" fillId="0" borderId="23" xfId="0" applyFont="1" applyBorder="1" applyAlignment="1">
      <alignment horizontal="left" vertical="center" wrapText="1"/>
    </xf>
    <xf numFmtId="0" fontId="9" fillId="3" borderId="29" xfId="0" applyFont="1" applyFill="1" applyBorder="1" applyAlignment="1">
      <alignment horizontal="center" vertical="center" wrapText="1"/>
    </xf>
    <xf numFmtId="0" fontId="9" fillId="0" borderId="35" xfId="8" applyFont="1" applyBorder="1" applyAlignment="1" applyProtection="1">
      <alignment horizontal="justify" vertical="center" wrapText="1"/>
      <protection locked="0"/>
    </xf>
    <xf numFmtId="0" fontId="0" fillId="0" borderId="36" xfId="0" applyBorder="1" applyProtection="1">
      <protection locked="0"/>
    </xf>
    <xf numFmtId="0" fontId="1" fillId="3" borderId="93" xfId="0" applyFont="1" applyFill="1" applyBorder="1" applyAlignment="1">
      <alignment horizontal="center" vertical="center" wrapText="1"/>
    </xf>
    <xf numFmtId="0" fontId="0" fillId="0" borderId="33" xfId="0" applyBorder="1"/>
    <xf numFmtId="0" fontId="0" fillId="0" borderId="93" xfId="0" applyBorder="1"/>
    <xf numFmtId="0" fontId="71" fillId="0" borderId="0" xfId="0" applyFont="1" applyAlignment="1">
      <alignment horizontal="left" vertical="center"/>
    </xf>
    <xf numFmtId="0" fontId="72" fillId="0" borderId="0" xfId="0" applyFont="1" applyAlignment="1">
      <alignment horizontal="left" vertical="center"/>
    </xf>
    <xf numFmtId="0" fontId="16" fillId="0" borderId="0" xfId="0" applyFont="1" applyAlignment="1">
      <alignment horizontal="justify" vertical="center" wrapText="1"/>
    </xf>
    <xf numFmtId="0" fontId="42" fillId="0" borderId="0" xfId="0" applyFont="1"/>
    <xf numFmtId="0" fontId="9" fillId="0" borderId="5" xfId="0" applyFont="1" applyBorder="1" applyAlignment="1">
      <alignment horizontal="justify" vertical="center" wrapText="1"/>
    </xf>
    <xf numFmtId="0" fontId="16" fillId="0" borderId="43" xfId="0" applyFont="1" applyBorder="1" applyAlignment="1">
      <alignment horizontal="justify" vertical="center" wrapText="1"/>
    </xf>
    <xf numFmtId="0" fontId="0" fillId="0" borderId="42" xfId="0" applyBorder="1"/>
    <xf numFmtId="0" fontId="0" fillId="0" borderId="43" xfId="0" applyBorder="1"/>
    <xf numFmtId="0" fontId="1" fillId="0" borderId="5" xfId="0" applyFont="1" applyBorder="1" applyAlignment="1" applyProtection="1">
      <alignment horizontal="center" vertical="center" wrapText="1"/>
      <protection locked="0"/>
    </xf>
    <xf numFmtId="0" fontId="0" fillId="0" borderId="6" xfId="0" applyBorder="1" applyProtection="1">
      <protection locked="0"/>
    </xf>
    <xf numFmtId="0" fontId="18" fillId="0" borderId="48" xfId="0" applyFont="1" applyBorder="1" applyAlignment="1">
      <alignment horizontal="justify" vertical="center" wrapText="1"/>
    </xf>
    <xf numFmtId="0" fontId="0" fillId="0" borderId="48" xfId="0" applyBorder="1"/>
    <xf numFmtId="3" fontId="9" fillId="0" borderId="5" xfId="0" applyNumberFormat="1" applyFont="1" applyBorder="1" applyAlignment="1" applyProtection="1">
      <alignment horizontal="center" vertical="center" wrapText="1"/>
      <protection locked="0"/>
    </xf>
    <xf numFmtId="3" fontId="0" fillId="0" borderId="6" xfId="0" applyNumberFormat="1" applyBorder="1" applyProtection="1">
      <protection locked="0"/>
    </xf>
    <xf numFmtId="0" fontId="1" fillId="0" borderId="5" xfId="0" applyFont="1" applyBorder="1" applyAlignment="1" applyProtection="1">
      <alignment horizontal="justify" vertical="center" wrapText="1"/>
      <protection locked="0"/>
    </xf>
    <xf numFmtId="0" fontId="12" fillId="4" borderId="88" xfId="0" applyFont="1" applyFill="1" applyBorder="1" applyAlignment="1">
      <alignment horizontal="center" vertical="center" wrapText="1"/>
    </xf>
    <xf numFmtId="0" fontId="4" fillId="0" borderId="5" xfId="0" applyFont="1" applyBorder="1" applyAlignment="1">
      <alignment horizontal="center" vertical="center" textRotation="90" wrapText="1"/>
    </xf>
    <xf numFmtId="0" fontId="0" fillId="0" borderId="50" xfId="0" applyBorder="1"/>
    <xf numFmtId="0" fontId="0" fillId="0" borderId="24" xfId="0" applyBorder="1"/>
    <xf numFmtId="0" fontId="16" fillId="0" borderId="23" xfId="0" applyFont="1" applyBorder="1" applyAlignment="1">
      <alignment horizontal="justify" vertical="center" wrapText="1"/>
    </xf>
    <xf numFmtId="0" fontId="74" fillId="0" borderId="0" xfId="0" applyFont="1" applyAlignment="1" applyProtection="1">
      <alignment horizontal="left"/>
      <protection hidden="1"/>
    </xf>
    <xf numFmtId="0" fontId="0" fillId="0" borderId="17" xfId="0" applyBorder="1"/>
    <xf numFmtId="0" fontId="30" fillId="0" borderId="0" xfId="0" applyFont="1" applyAlignment="1">
      <alignment horizontal="center" vertical="center" wrapText="1"/>
    </xf>
    <xf numFmtId="0" fontId="16" fillId="0" borderId="4" xfId="0" applyFont="1" applyBorder="1" applyAlignment="1">
      <alignment horizontal="justify" vertical="center" wrapText="1"/>
    </xf>
    <xf numFmtId="0" fontId="4" fillId="0" borderId="5" xfId="0" applyFont="1" applyBorder="1" applyAlignment="1">
      <alignment horizontal="center" vertical="center" wrapText="1"/>
    </xf>
    <xf numFmtId="0" fontId="13" fillId="0" borderId="0" xfId="1" applyFont="1" applyAlignment="1">
      <alignment horizontal="right" vertical="center" wrapText="1"/>
    </xf>
    <xf numFmtId="0" fontId="26" fillId="0" borderId="75" xfId="0" applyFont="1" applyBorder="1" applyAlignment="1">
      <alignment horizontal="justify" vertical="center"/>
    </xf>
    <xf numFmtId="0" fontId="18" fillId="0" borderId="23" xfId="0" applyFont="1" applyBorder="1" applyAlignment="1">
      <alignment horizontal="justify" vertical="center" wrapText="1"/>
    </xf>
    <xf numFmtId="0" fontId="20" fillId="0" borderId="77" xfId="0" applyFont="1" applyBorder="1" applyAlignment="1">
      <alignment horizontal="justify" vertical="center" wrapText="1"/>
    </xf>
    <xf numFmtId="0" fontId="0" fillId="0" borderId="44" xfId="0" applyBorder="1"/>
    <xf numFmtId="0" fontId="31" fillId="0" borderId="23" xfId="0" applyFont="1" applyBorder="1" applyAlignment="1">
      <alignment horizontal="justify" vertical="center" wrapText="1"/>
    </xf>
    <xf numFmtId="0" fontId="26" fillId="0" borderId="75" xfId="0" applyFont="1" applyBorder="1" applyAlignment="1">
      <alignment vertical="center" wrapText="1"/>
    </xf>
    <xf numFmtId="0" fontId="18" fillId="0" borderId="0" xfId="0" applyFont="1" applyAlignment="1">
      <alignment horizontal="justify" vertical="center" wrapText="1"/>
    </xf>
    <xf numFmtId="0" fontId="10" fillId="0" borderId="0" xfId="0" applyFont="1" applyAlignment="1">
      <alignment horizontal="justify" vertical="top" wrapText="1"/>
    </xf>
    <xf numFmtId="0" fontId="1" fillId="0" borderId="5" xfId="0" applyFont="1" applyBorder="1" applyAlignment="1">
      <alignment horizontal="center" vertical="center" textRotation="90" wrapText="1"/>
    </xf>
    <xf numFmtId="0" fontId="18" fillId="0" borderId="0" xfId="0" applyFont="1" applyAlignment="1">
      <alignment horizontal="justify" vertical="center"/>
    </xf>
    <xf numFmtId="0" fontId="20" fillId="0" borderId="75" xfId="0" applyFont="1" applyBorder="1" applyAlignment="1">
      <alignment horizontal="justify" vertical="center" wrapText="1"/>
    </xf>
    <xf numFmtId="0" fontId="28" fillId="0" borderId="23" xfId="0" applyFont="1" applyBorder="1" applyAlignment="1">
      <alignment horizontal="justify" vertical="center" wrapText="1"/>
    </xf>
    <xf numFmtId="0" fontId="16" fillId="0" borderId="25" xfId="0" applyFont="1" applyBorder="1" applyAlignment="1">
      <alignment horizontal="justify" vertical="center" wrapText="1"/>
    </xf>
    <xf numFmtId="0" fontId="3" fillId="0" borderId="0" xfId="8" applyFont="1" applyAlignment="1">
      <alignment horizontal="center" wrapText="1"/>
    </xf>
    <xf numFmtId="0" fontId="4" fillId="0" borderId="82" xfId="0" applyFont="1" applyBorder="1" applyAlignment="1">
      <alignment horizontal="center" vertical="center" wrapText="1"/>
    </xf>
    <xf numFmtId="0" fontId="0" fillId="0" borderId="53" xfId="0" applyBorder="1"/>
    <xf numFmtId="0" fontId="0" fillId="0" borderId="54" xfId="0" applyBorder="1"/>
    <xf numFmtId="0" fontId="4" fillId="0" borderId="0" xfId="0" applyFont="1" applyAlignment="1">
      <alignment horizontal="justify" vertical="top"/>
    </xf>
    <xf numFmtId="0" fontId="70" fillId="0" borderId="0" xfId="1" applyFont="1" applyAlignment="1">
      <alignment horizontal="justify" vertical="center" wrapText="1"/>
    </xf>
    <xf numFmtId="0" fontId="18" fillId="0" borderId="49" xfId="0" applyFont="1" applyBorder="1" applyAlignment="1">
      <alignment horizontal="justify" vertical="center" wrapText="1"/>
    </xf>
    <xf numFmtId="0" fontId="0" fillId="0" borderId="49" xfId="0" applyBorder="1"/>
    <xf numFmtId="0" fontId="77" fillId="0" borderId="0" xfId="0" applyFont="1" applyAlignment="1">
      <alignment horizontal="left" vertical="center" wrapText="1"/>
    </xf>
    <xf numFmtId="0" fontId="1" fillId="16" borderId="6" xfId="0" applyFont="1" applyFill="1" applyBorder="1" applyAlignment="1">
      <alignment horizontal="center" vertical="center"/>
    </xf>
    <xf numFmtId="0" fontId="0" fillId="0" borderId="5" xfId="0" applyBorder="1"/>
    <xf numFmtId="0" fontId="0" fillId="0" borderId="7" xfId="0" applyBorder="1"/>
    <xf numFmtId="0" fontId="9" fillId="0" borderId="5" xfId="0" applyFont="1" applyBorder="1" applyAlignment="1" applyProtection="1">
      <alignment horizontal="justify" vertical="center" wrapText="1"/>
      <protection locked="0"/>
    </xf>
    <xf numFmtId="0" fontId="46" fillId="80" borderId="5" xfId="0" applyFont="1" applyFill="1" applyBorder="1" applyAlignment="1">
      <alignment horizontal="center" vertical="center" wrapText="1"/>
    </xf>
    <xf numFmtId="0" fontId="1" fillId="9" borderId="5" xfId="0" applyFont="1" applyFill="1" applyBorder="1" applyAlignment="1">
      <alignment horizontal="center" vertical="center"/>
    </xf>
    <xf numFmtId="0" fontId="0" fillId="0" borderId="5" xfId="0" applyBorder="1" applyAlignment="1">
      <alignment horizontal="center"/>
    </xf>
    <xf numFmtId="0" fontId="1" fillId="24" borderId="5" xfId="0" applyFont="1" applyFill="1" applyBorder="1" applyAlignment="1">
      <alignment horizontal="center" vertical="center" wrapText="1"/>
    </xf>
    <xf numFmtId="0" fontId="72" fillId="0" borderId="0" xfId="0" applyFont="1" applyAlignment="1">
      <alignment horizontal="left"/>
    </xf>
    <xf numFmtId="0" fontId="71" fillId="0" borderId="0" xfId="0" applyFont="1" applyAlignment="1">
      <alignment horizontal="left"/>
    </xf>
    <xf numFmtId="0" fontId="74" fillId="0" borderId="0" xfId="0" applyFont="1" applyAlignment="1">
      <alignment horizontal="left" vertical="center"/>
    </xf>
    <xf numFmtId="0" fontId="1" fillId="0" borderId="5" xfId="0" applyFont="1" applyBorder="1" applyAlignment="1">
      <alignment horizontal="justify" vertical="center" wrapText="1"/>
    </xf>
    <xf numFmtId="3" fontId="0" fillId="0" borderId="3" xfId="0" applyNumberFormat="1" applyBorder="1" applyProtection="1">
      <protection locked="0"/>
    </xf>
    <xf numFmtId="3" fontId="1" fillId="0" borderId="5" xfId="0" applyNumberFormat="1" applyFont="1" applyBorder="1" applyAlignment="1" applyProtection="1">
      <alignment horizontal="center" vertical="center" wrapText="1"/>
      <protection locked="0"/>
    </xf>
    <xf numFmtId="0" fontId="26" fillId="0" borderId="77" xfId="0" applyFont="1" applyBorder="1" applyAlignment="1">
      <alignment horizontal="justify" vertical="center"/>
    </xf>
    <xf numFmtId="0" fontId="1" fillId="0" borderId="5" xfId="0" applyFont="1" applyBorder="1" applyAlignment="1">
      <alignment horizontal="justify" vertical="center"/>
    </xf>
    <xf numFmtId="0" fontId="9" fillId="0" borderId="5" xfId="0" applyFont="1" applyBorder="1" applyAlignment="1">
      <alignment horizontal="justify" vertical="center"/>
    </xf>
    <xf numFmtId="0" fontId="1" fillId="0" borderId="7" xfId="0" applyFont="1" applyBorder="1" applyAlignment="1">
      <alignment vertical="center" wrapText="1"/>
    </xf>
    <xf numFmtId="0" fontId="1" fillId="0" borderId="3" xfId="0" applyFont="1" applyBorder="1" applyAlignment="1">
      <alignment vertical="center" wrapText="1"/>
    </xf>
    <xf numFmtId="0" fontId="0" fillId="0" borderId="76" xfId="0" applyBorder="1"/>
    <xf numFmtId="0" fontId="1" fillId="0" borderId="7" xfId="0" applyFont="1" applyBorder="1" applyAlignment="1">
      <alignment horizontal="justify" vertical="center" wrapText="1"/>
    </xf>
    <xf numFmtId="0" fontId="1" fillId="0" borderId="3" xfId="0" applyFont="1" applyBorder="1" applyAlignment="1">
      <alignment horizontal="justify" vertical="center" wrapText="1"/>
    </xf>
    <xf numFmtId="0" fontId="1" fillId="0" borderId="6" xfId="0" applyFont="1" applyBorder="1" applyAlignment="1">
      <alignment horizontal="justify" vertical="center" wrapText="1"/>
    </xf>
    <xf numFmtId="0" fontId="20" fillId="0" borderId="57" xfId="0" applyFont="1" applyBorder="1" applyAlignment="1">
      <alignment horizontal="justify" vertical="center"/>
    </xf>
    <xf numFmtId="0" fontId="0" fillId="0" borderId="46" xfId="0" applyBorder="1"/>
    <xf numFmtId="0" fontId="0" fillId="0" borderId="47" xfId="0" applyBorder="1"/>
    <xf numFmtId="0" fontId="10" fillId="0" borderId="5" xfId="0" applyFont="1" applyBorder="1" applyAlignment="1">
      <alignment horizontal="center" vertical="center" textRotation="90" wrapText="1"/>
    </xf>
    <xf numFmtId="0" fontId="9" fillId="0" borderId="5" xfId="0" applyFont="1" applyBorder="1" applyAlignment="1">
      <alignment horizontal="center" vertical="center" textRotation="90" wrapText="1"/>
    </xf>
    <xf numFmtId="0" fontId="9" fillId="0" borderId="76" xfId="0" applyFont="1" applyBorder="1" applyAlignment="1">
      <alignment horizontal="center" vertical="center" textRotation="90" wrapText="1"/>
    </xf>
    <xf numFmtId="0" fontId="9" fillId="0" borderId="7" xfId="0" applyFont="1" applyBorder="1" applyAlignment="1">
      <alignment horizontal="justify" vertical="center" wrapText="1"/>
    </xf>
    <xf numFmtId="0" fontId="9" fillId="0" borderId="3" xfId="0" applyFont="1" applyBorder="1" applyAlignment="1">
      <alignment horizontal="justify" vertical="center" wrapText="1"/>
    </xf>
    <xf numFmtId="0" fontId="9" fillId="0" borderId="6" xfId="0" applyFont="1" applyBorder="1" applyAlignment="1">
      <alignment horizontal="justify" vertical="center" wrapText="1"/>
    </xf>
    <xf numFmtId="0" fontId="18" fillId="0" borderId="42" xfId="0" applyFont="1" applyBorder="1" applyAlignment="1">
      <alignment horizontal="justify" vertical="center" wrapText="1"/>
    </xf>
    <xf numFmtId="0" fontId="16" fillId="0" borderId="0" xfId="0" applyFont="1" applyAlignment="1">
      <alignment horizontal="justify" vertical="center"/>
    </xf>
    <xf numFmtId="0" fontId="1" fillId="0" borderId="56" xfId="0" applyFont="1" applyBorder="1" applyAlignment="1" applyProtection="1">
      <alignment horizontal="justify" vertical="center" wrapText="1"/>
      <protection locked="0"/>
    </xf>
    <xf numFmtId="0" fontId="0" fillId="0" borderId="79" xfId="0" applyBorder="1" applyProtection="1">
      <protection locked="0"/>
    </xf>
    <xf numFmtId="0" fontId="0" fillId="0" borderId="80" xfId="0" applyBorder="1" applyProtection="1">
      <protection locked="0"/>
    </xf>
    <xf numFmtId="0" fontId="11" fillId="0" borderId="0" xfId="0" applyFont="1" applyAlignment="1">
      <alignment horizontal="right" vertical="center" wrapText="1"/>
    </xf>
    <xf numFmtId="0" fontId="9" fillId="0" borderId="76" xfId="0" applyFont="1" applyBorder="1" applyAlignment="1">
      <alignment horizontal="center" vertical="center" wrapText="1"/>
    </xf>
    <xf numFmtId="0" fontId="0" fillId="0" borderId="22" xfId="0" applyBorder="1"/>
    <xf numFmtId="0" fontId="9" fillId="0" borderId="5" xfId="0" applyFont="1" applyBorder="1" applyAlignment="1" applyProtection="1">
      <alignment horizontal="justify" vertical="center"/>
      <protection locked="0"/>
    </xf>
    <xf numFmtId="0" fontId="10" fillId="0" borderId="76" xfId="0" applyFont="1" applyBorder="1" applyAlignment="1">
      <alignment horizontal="center" vertical="center" textRotation="90" wrapText="1"/>
    </xf>
    <xf numFmtId="0" fontId="11" fillId="0" borderId="4" xfId="0" applyFont="1" applyBorder="1" applyAlignment="1">
      <alignment horizontal="right" vertical="center"/>
    </xf>
    <xf numFmtId="0" fontId="11" fillId="0" borderId="23" xfId="0" applyFont="1" applyBorder="1" applyAlignment="1">
      <alignment horizontal="center" vertical="center" wrapText="1"/>
    </xf>
    <xf numFmtId="0" fontId="10" fillId="0" borderId="48" xfId="0" applyFont="1" applyBorder="1" applyAlignment="1">
      <alignment horizontal="center" vertical="center" wrapText="1"/>
    </xf>
    <xf numFmtId="0" fontId="9" fillId="0" borderId="5" xfId="0" applyFont="1" applyBorder="1" applyAlignment="1">
      <alignment vertical="center" wrapText="1"/>
    </xf>
    <xf numFmtId="0" fontId="4" fillId="0" borderId="0" xfId="0" applyFont="1" applyAlignment="1">
      <alignment horizontal="justify" vertical="top" wrapText="1"/>
    </xf>
    <xf numFmtId="0" fontId="10" fillId="0" borderId="5" xfId="3" applyNumberFormat="1" applyFont="1" applyBorder="1" applyAlignment="1">
      <alignment horizontal="center" vertical="center" wrapText="1"/>
    </xf>
    <xf numFmtId="0" fontId="9" fillId="0" borderId="101" xfId="0" applyFont="1" applyBorder="1" applyAlignment="1">
      <alignment horizontal="center" vertical="center" wrapText="1"/>
    </xf>
    <xf numFmtId="0" fontId="0" fillId="0" borderId="81" xfId="0" applyBorder="1"/>
    <xf numFmtId="0" fontId="10" fillId="0" borderId="100" xfId="0" applyFont="1" applyBorder="1" applyAlignment="1">
      <alignment horizontal="center" vertical="center" wrapText="1"/>
    </xf>
    <xf numFmtId="0" fontId="9" fillId="0" borderId="56" xfId="0" applyFont="1" applyBorder="1" applyAlignment="1" applyProtection="1">
      <alignment horizontal="justify" vertical="center" wrapText="1"/>
      <protection locked="0"/>
    </xf>
    <xf numFmtId="0" fontId="16" fillId="0" borderId="48" xfId="0" applyFont="1" applyBorder="1" applyAlignment="1">
      <alignment horizontal="justify" vertical="center" wrapText="1"/>
    </xf>
    <xf numFmtId="0" fontId="9" fillId="0" borderId="78" xfId="0" applyFont="1" applyBorder="1" applyAlignment="1">
      <alignment horizontal="center" vertical="center" wrapText="1"/>
    </xf>
    <xf numFmtId="0" fontId="0" fillId="0" borderId="84" xfId="0" applyBorder="1"/>
    <xf numFmtId="0" fontId="16" fillId="0" borderId="49" xfId="0" applyFont="1" applyBorder="1" applyAlignment="1">
      <alignment horizontal="justify" vertical="center" wrapText="1"/>
    </xf>
    <xf numFmtId="0" fontId="11" fillId="0" borderId="0" xfId="0" applyFont="1" applyAlignment="1">
      <alignment horizontal="right" vertical="center"/>
    </xf>
    <xf numFmtId="0" fontId="9" fillId="0" borderId="23" xfId="0" applyFont="1" applyBorder="1" applyAlignment="1">
      <alignment horizontal="center" vertical="center" wrapText="1"/>
    </xf>
    <xf numFmtId="0" fontId="0" fillId="0" borderId="7" xfId="0" applyBorder="1" applyAlignment="1">
      <alignment horizontal="center"/>
    </xf>
    <xf numFmtId="0" fontId="1" fillId="44" borderId="5" xfId="0" applyFont="1" applyFill="1" applyBorder="1" applyAlignment="1">
      <alignment horizontal="center" vertical="center" wrapText="1"/>
    </xf>
    <xf numFmtId="0" fontId="1" fillId="43" borderId="5" xfId="0" applyFont="1" applyFill="1" applyBorder="1" applyAlignment="1">
      <alignment horizontal="center" vertical="center" wrapText="1"/>
    </xf>
    <xf numFmtId="0" fontId="1" fillId="9" borderId="5" xfId="0" applyFont="1" applyFill="1" applyBorder="1" applyAlignment="1">
      <alignment horizontal="center" vertical="center" wrapText="1"/>
    </xf>
    <xf numFmtId="0" fontId="0" fillId="50" borderId="5" xfId="0" applyFill="1" applyBorder="1" applyAlignment="1">
      <alignment horizontal="center" vertical="center"/>
    </xf>
    <xf numFmtId="0" fontId="1" fillId="30" borderId="5" xfId="0" applyFont="1" applyFill="1" applyBorder="1" applyAlignment="1">
      <alignment horizontal="center" vertical="center"/>
    </xf>
    <xf numFmtId="0" fontId="0" fillId="48" borderId="5" xfId="0" applyFill="1" applyBorder="1" applyAlignment="1">
      <alignment horizontal="center" vertical="center"/>
    </xf>
    <xf numFmtId="0" fontId="0" fillId="48" borderId="7" xfId="0" applyFill="1" applyBorder="1" applyAlignment="1">
      <alignment horizontal="center" vertical="center"/>
    </xf>
    <xf numFmtId="0" fontId="1" fillId="16" borderId="7" xfId="0" applyFont="1" applyFill="1" applyBorder="1" applyAlignment="1">
      <alignment horizontal="center" vertical="center"/>
    </xf>
    <xf numFmtId="0" fontId="1" fillId="16" borderId="3" xfId="0" applyFont="1" applyFill="1" applyBorder="1" applyAlignment="1">
      <alignment horizontal="center" vertical="center"/>
    </xf>
    <xf numFmtId="0" fontId="0" fillId="49" borderId="5" xfId="0" applyFill="1" applyBorder="1" applyAlignment="1">
      <alignment horizontal="center" vertical="center"/>
    </xf>
    <xf numFmtId="0" fontId="72" fillId="0" borderId="0" xfId="0" applyFont="1" applyAlignment="1">
      <alignment horizontal="left" vertical="center" wrapText="1"/>
    </xf>
    <xf numFmtId="0" fontId="0" fillId="31" borderId="5" xfId="0" applyFill="1" applyBorder="1" applyAlignment="1">
      <alignment horizontal="center" vertical="center"/>
    </xf>
    <xf numFmtId="0" fontId="0" fillId="32" borderId="5" xfId="0" applyFill="1" applyBorder="1" applyAlignment="1">
      <alignment horizontal="center" vertical="center"/>
    </xf>
    <xf numFmtId="0" fontId="1" fillId="54" borderId="5" xfId="0" applyFont="1" applyFill="1" applyBorder="1" applyAlignment="1">
      <alignment horizontal="center" vertical="center" wrapText="1"/>
    </xf>
    <xf numFmtId="0" fontId="0" fillId="53" borderId="5" xfId="0" applyFill="1" applyBorder="1" applyAlignment="1">
      <alignment horizontal="center" vertical="center"/>
    </xf>
    <xf numFmtId="0" fontId="1" fillId="0" borderId="52" xfId="0" applyFont="1" applyBorder="1" applyAlignment="1" applyProtection="1">
      <alignment horizontal="justify" vertical="center" wrapText="1"/>
      <protection locked="0"/>
    </xf>
    <xf numFmtId="0" fontId="1" fillId="0" borderId="79" xfId="0" applyFont="1" applyBorder="1" applyAlignment="1" applyProtection="1">
      <alignment horizontal="justify" vertical="center" wrapText="1"/>
      <protection locked="0"/>
    </xf>
    <xf numFmtId="0" fontId="1" fillId="0" borderId="80" xfId="0" applyFont="1" applyBorder="1" applyAlignment="1" applyProtection="1">
      <alignment horizontal="justify" vertical="center" wrapText="1"/>
      <protection locked="0"/>
    </xf>
    <xf numFmtId="0" fontId="74" fillId="0" borderId="0" xfId="0" applyFont="1" applyAlignment="1">
      <alignment horizontal="left" vertical="center" wrapText="1"/>
    </xf>
    <xf numFmtId="0" fontId="0" fillId="0" borderId="3" xfId="0" applyBorder="1" applyAlignment="1">
      <alignment textRotation="90"/>
    </xf>
    <xf numFmtId="0" fontId="0" fillId="0" borderId="6" xfId="0" applyBorder="1" applyAlignment="1">
      <alignment textRotation="90"/>
    </xf>
    <xf numFmtId="0" fontId="1" fillId="83" borderId="5" xfId="0" applyFont="1" applyFill="1" applyBorder="1" applyAlignment="1">
      <alignment horizontal="center" vertical="center" textRotation="90"/>
    </xf>
    <xf numFmtId="0" fontId="1" fillId="0" borderId="0" xfId="0" applyFont="1" applyAlignment="1">
      <alignment vertical="center"/>
    </xf>
    <xf numFmtId="0" fontId="55" fillId="0" borderId="0" xfId="1" applyFont="1" applyAlignment="1">
      <alignment horizontal="center" vertical="center" wrapText="1"/>
    </xf>
    <xf numFmtId="0" fontId="18" fillId="0" borderId="4" xfId="0" applyFont="1" applyBorder="1" applyAlignment="1">
      <alignment horizontal="justify" vertical="center" wrapText="1"/>
    </xf>
    <xf numFmtId="0" fontId="9" fillId="0" borderId="83" xfId="0" applyFont="1" applyBorder="1" applyAlignment="1">
      <alignment horizontal="justify" vertical="center" wrapText="1"/>
    </xf>
    <xf numFmtId="0" fontId="10" fillId="0" borderId="75" xfId="0" applyFont="1" applyBorder="1" applyAlignment="1">
      <alignment horizontal="center" vertical="center" wrapText="1"/>
    </xf>
    <xf numFmtId="0" fontId="80" fillId="54" borderId="6" xfId="0" applyFont="1" applyFill="1" applyBorder="1" applyAlignment="1">
      <alignment horizontal="center" vertical="center" wrapText="1"/>
    </xf>
    <xf numFmtId="0" fontId="80" fillId="54" borderId="5" xfId="0" applyFont="1" applyFill="1" applyBorder="1" applyAlignment="1">
      <alignment horizontal="center" vertical="center" wrapText="1"/>
    </xf>
    <xf numFmtId="9" fontId="16" fillId="0" borderId="23" xfId="4" applyFont="1" applyBorder="1" applyAlignment="1">
      <alignment horizontal="justify" vertical="center" wrapText="1"/>
    </xf>
    <xf numFmtId="0" fontId="1" fillId="9" borderId="7" xfId="0" applyFont="1" applyFill="1" applyBorder="1" applyAlignment="1">
      <alignment horizontal="center" vertical="center" wrapText="1"/>
    </xf>
    <xf numFmtId="49" fontId="9" fillId="0" borderId="7" xfId="0" applyNumberFormat="1" applyFont="1" applyBorder="1" applyAlignment="1">
      <alignment horizontal="center" vertical="center" textRotation="90" wrapText="1"/>
    </xf>
    <xf numFmtId="0" fontId="26" fillId="0" borderId="75" xfId="0" applyFont="1" applyBorder="1" applyAlignment="1">
      <alignment horizontal="justify" vertical="center" wrapText="1"/>
    </xf>
    <xf numFmtId="49" fontId="9" fillId="0" borderId="5" xfId="0" applyNumberFormat="1" applyFont="1" applyBorder="1" applyAlignment="1">
      <alignment horizontal="center" vertical="center" textRotation="90" wrapText="1"/>
    </xf>
    <xf numFmtId="0" fontId="20" fillId="0" borderId="25" xfId="0" applyFont="1" applyBorder="1" applyAlignment="1">
      <alignment horizontal="justify" vertical="center" wrapText="1"/>
    </xf>
    <xf numFmtId="0" fontId="10" fillId="0" borderId="0" xfId="0" applyFont="1" applyAlignment="1">
      <alignment horizontal="justify" vertical="top"/>
    </xf>
    <xf numFmtId="0" fontId="18" fillId="0" borderId="25" xfId="0" applyFont="1" applyBorder="1" applyAlignment="1">
      <alignment horizontal="justify" vertical="center" wrapText="1"/>
    </xf>
    <xf numFmtId="3" fontId="1" fillId="0" borderId="7" xfId="0" applyNumberFormat="1" applyFont="1" applyBorder="1" applyAlignment="1" applyProtection="1">
      <alignment horizontal="center" vertical="center"/>
      <protection locked="0"/>
    </xf>
    <xf numFmtId="3" fontId="1" fillId="0" borderId="3" xfId="0" applyNumberFormat="1" applyFont="1" applyBorder="1" applyAlignment="1" applyProtection="1">
      <alignment horizontal="center" vertical="center"/>
      <protection locked="0"/>
    </xf>
    <xf numFmtId="3" fontId="1" fillId="0" borderId="6" xfId="0" applyNumberFormat="1" applyFont="1" applyBorder="1" applyAlignment="1" applyProtection="1">
      <alignment horizontal="center" vertical="center"/>
      <protection locked="0"/>
    </xf>
    <xf numFmtId="0" fontId="53" fillId="0" borderId="5" xfId="0" applyFont="1" applyBorder="1" applyAlignment="1">
      <alignment horizontal="center" vertical="center" wrapText="1"/>
    </xf>
    <xf numFmtId="0" fontId="9" fillId="0" borderId="7" xfId="0" applyFont="1" applyBorder="1" applyAlignment="1" applyProtection="1">
      <alignment horizontal="justify" vertical="center" wrapText="1"/>
      <protection locked="0"/>
    </xf>
    <xf numFmtId="0" fontId="9" fillId="0" borderId="3" xfId="0" applyFont="1" applyBorder="1" applyAlignment="1" applyProtection="1">
      <alignment horizontal="justify" vertical="center" wrapText="1"/>
      <protection locked="0"/>
    </xf>
    <xf numFmtId="0" fontId="9" fillId="0" borderId="6" xfId="0" applyFont="1" applyBorder="1" applyAlignment="1" applyProtection="1">
      <alignment horizontal="justify" vertical="center" wrapText="1"/>
      <protection locked="0"/>
    </xf>
    <xf numFmtId="0" fontId="46" fillId="23" borderId="5" xfId="0" applyFont="1" applyFill="1" applyBorder="1" applyAlignment="1">
      <alignment horizontal="center" vertical="center"/>
    </xf>
    <xf numFmtId="0" fontId="78" fillId="0" borderId="5" xfId="0" applyFont="1" applyBorder="1"/>
    <xf numFmtId="0" fontId="79" fillId="61" borderId="22" xfId="0" applyFont="1" applyFill="1" applyBorder="1" applyAlignment="1">
      <alignment horizontal="center" vertical="center" wrapText="1"/>
    </xf>
    <xf numFmtId="0" fontId="79" fillId="61" borderId="24" xfId="0" applyFont="1" applyFill="1" applyBorder="1" applyAlignment="1">
      <alignment horizontal="center" vertical="center" wrapText="1"/>
    </xf>
    <xf numFmtId="0" fontId="31" fillId="0" borderId="48" xfId="0" applyFont="1" applyBorder="1" applyAlignment="1">
      <alignment horizontal="justify"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6" fillId="0" borderId="57" xfId="0" applyFont="1" applyBorder="1" applyAlignment="1">
      <alignment horizontal="justify" vertical="center" wrapText="1"/>
    </xf>
    <xf numFmtId="0" fontId="4" fillId="0" borderId="0" xfId="6" applyFont="1" applyAlignment="1">
      <alignment horizontal="justify" vertical="top" wrapText="1"/>
    </xf>
    <xf numFmtId="0" fontId="26" fillId="0" borderId="84" xfId="0" applyFont="1" applyBorder="1" applyAlignment="1">
      <alignment horizontal="justify" vertical="center"/>
    </xf>
    <xf numFmtId="0" fontId="0" fillId="75" borderId="5" xfId="0" applyFill="1" applyBorder="1" applyAlignment="1">
      <alignment horizontal="center" vertical="center"/>
    </xf>
    <xf numFmtId="0" fontId="1" fillId="75" borderId="6" xfId="0" applyFont="1" applyFill="1" applyBorder="1" applyAlignment="1">
      <alignment horizontal="center" vertical="center" textRotation="90"/>
    </xf>
    <xf numFmtId="0" fontId="1" fillId="75" borderId="5" xfId="0" applyFont="1" applyFill="1" applyBorder="1" applyAlignment="1">
      <alignment horizontal="center" vertical="center" textRotation="90"/>
    </xf>
    <xf numFmtId="49" fontId="9" fillId="0" borderId="5" xfId="0" applyNumberFormat="1" applyFont="1" applyBorder="1" applyAlignment="1" applyProtection="1">
      <alignment horizontal="center" vertical="center" wrapText="1"/>
      <protection locked="0"/>
    </xf>
    <xf numFmtId="49" fontId="0" fillId="0" borderId="6" xfId="0" applyNumberFormat="1" applyBorder="1" applyProtection="1">
      <protection locked="0"/>
    </xf>
    <xf numFmtId="0" fontId="41" fillId="59" borderId="5" xfId="0" applyFont="1" applyFill="1" applyBorder="1" applyAlignment="1">
      <alignment horizontal="center" vertical="center" wrapText="1"/>
    </xf>
    <xf numFmtId="0" fontId="41" fillId="58" borderId="5" xfId="0" applyFont="1" applyFill="1" applyBorder="1" applyAlignment="1">
      <alignment horizontal="center" vertical="center" wrapText="1"/>
    </xf>
    <xf numFmtId="0" fontId="41" fillId="29" borderId="6" xfId="0" applyFont="1" applyFill="1" applyBorder="1" applyAlignment="1">
      <alignment horizontal="center" vertical="center" wrapText="1"/>
    </xf>
    <xf numFmtId="0" fontId="1" fillId="23" borderId="5" xfId="0" applyFont="1" applyFill="1" applyBorder="1" applyAlignment="1">
      <alignment horizontal="center" vertical="center" wrapText="1"/>
    </xf>
    <xf numFmtId="0" fontId="41" fillId="59" borderId="6" xfId="0" applyFont="1" applyFill="1" applyBorder="1" applyAlignment="1">
      <alignment horizontal="center" vertical="center" wrapText="1"/>
    </xf>
    <xf numFmtId="0" fontId="78" fillId="51" borderId="5" xfId="0" applyFont="1" applyFill="1" applyBorder="1" applyAlignment="1">
      <alignment horizontal="center" vertical="center"/>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78" fillId="64" borderId="102" xfId="0" applyFont="1" applyFill="1" applyBorder="1" applyAlignment="1">
      <alignment horizontal="center" vertical="center" wrapText="1"/>
    </xf>
    <xf numFmtId="0" fontId="78" fillId="64" borderId="24" xfId="0" applyFont="1" applyFill="1" applyBorder="1" applyAlignment="1">
      <alignment horizontal="center" vertical="center" wrapText="1"/>
    </xf>
    <xf numFmtId="0" fontId="46" fillId="65" borderId="17" xfId="0" applyFont="1" applyFill="1" applyBorder="1" applyAlignment="1">
      <alignment horizontal="center" vertical="center" wrapText="1"/>
    </xf>
    <xf numFmtId="0" fontId="46" fillId="65" borderId="4" xfId="0" applyFont="1" applyFill="1" applyBorder="1" applyAlignment="1">
      <alignment horizontal="center" vertical="center" wrapText="1"/>
    </xf>
    <xf numFmtId="0" fontId="41" fillId="20" borderId="5" xfId="0" applyFont="1" applyFill="1" applyBorder="1" applyAlignment="1">
      <alignment horizontal="center" vertical="center" wrapText="1"/>
    </xf>
    <xf numFmtId="0" fontId="4" fillId="0" borderId="76" xfId="0" applyFont="1" applyBorder="1" applyAlignment="1">
      <alignment horizontal="center" vertical="center" textRotation="90" wrapText="1"/>
    </xf>
    <xf numFmtId="0" fontId="1" fillId="0" borderId="0" xfId="0" applyFont="1" applyAlignment="1">
      <alignment horizontal="center" vertical="center" wrapText="1"/>
    </xf>
    <xf numFmtId="3" fontId="4" fillId="0" borderId="5" xfId="0" applyNumberFormat="1" applyFont="1" applyBorder="1" applyAlignment="1">
      <alignment horizontal="center" vertical="center" wrapText="1"/>
    </xf>
    <xf numFmtId="0" fontId="1" fillId="0" borderId="76" xfId="0" applyFont="1" applyBorder="1" applyAlignment="1">
      <alignment horizontal="center" vertical="center" textRotation="90"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textRotation="90" wrapText="1"/>
    </xf>
    <xf numFmtId="0" fontId="1" fillId="0" borderId="3" xfId="0" applyFont="1" applyBorder="1" applyAlignment="1">
      <alignment horizontal="center" vertical="center" textRotation="90" wrapText="1"/>
    </xf>
    <xf numFmtId="0" fontId="1" fillId="0" borderId="6" xfId="0" applyFont="1" applyBorder="1" applyAlignment="1">
      <alignment horizontal="center" vertical="center" textRotation="90" wrapText="1"/>
    </xf>
    <xf numFmtId="0" fontId="9" fillId="0" borderId="83" xfId="0" applyFont="1" applyBorder="1" applyAlignment="1">
      <alignment horizontal="left" vertical="center"/>
    </xf>
    <xf numFmtId="0" fontId="9" fillId="0" borderId="0" xfId="0" applyFont="1" applyAlignment="1">
      <alignment horizontal="left" vertical="center"/>
    </xf>
    <xf numFmtId="0" fontId="78" fillId="3" borderId="5" xfId="0" applyFont="1" applyFill="1" applyBorder="1" applyAlignment="1">
      <alignment horizontal="center" vertical="center"/>
    </xf>
    <xf numFmtId="0" fontId="78" fillId="67" borderId="5" xfId="0" applyFont="1" applyFill="1" applyBorder="1" applyAlignment="1">
      <alignment horizontal="center" vertical="center"/>
    </xf>
    <xf numFmtId="0" fontId="46" fillId="23" borderId="7" xfId="0" applyFont="1" applyFill="1" applyBorder="1" applyAlignment="1">
      <alignment horizontal="center" vertical="center"/>
    </xf>
    <xf numFmtId="0" fontId="78" fillId="0" borderId="7" xfId="0" applyFont="1" applyBorder="1"/>
    <xf numFmtId="0" fontId="41" fillId="68" borderId="5" xfId="0" applyFont="1" applyFill="1" applyBorder="1" applyAlignment="1">
      <alignment horizontal="center" vertical="center" wrapText="1"/>
    </xf>
    <xf numFmtId="0" fontId="41" fillId="69" borderId="5" xfId="0" applyFont="1" applyFill="1" applyBorder="1" applyAlignment="1">
      <alignment horizontal="center" vertical="center" wrapText="1"/>
    </xf>
    <xf numFmtId="0" fontId="41" fillId="3" borderId="5" xfId="0" applyFont="1" applyFill="1" applyBorder="1" applyAlignment="1">
      <alignment horizontal="center" vertical="center" wrapText="1"/>
    </xf>
    <xf numFmtId="0" fontId="78" fillId="51" borderId="6" xfId="0" applyFont="1" applyFill="1" applyBorder="1" applyAlignment="1">
      <alignment horizontal="center" vertical="center"/>
    </xf>
    <xf numFmtId="0" fontId="46" fillId="68" borderId="5" xfId="0" applyFont="1" applyFill="1" applyBorder="1" applyAlignment="1">
      <alignment horizontal="center" vertical="center" wrapText="1"/>
    </xf>
    <xf numFmtId="0" fontId="1" fillId="63" borderId="102" xfId="0" applyFont="1" applyFill="1" applyBorder="1" applyAlignment="1">
      <alignment horizontal="center" vertical="center" wrapText="1"/>
    </xf>
    <xf numFmtId="0" fontId="1" fillId="63" borderId="24" xfId="0" applyFont="1" applyFill="1" applyBorder="1" applyAlignment="1">
      <alignment horizontal="center" vertical="center" wrapText="1"/>
    </xf>
    <xf numFmtId="0" fontId="1" fillId="66" borderId="5" xfId="0" applyFont="1" applyFill="1" applyBorder="1" applyAlignment="1">
      <alignment horizontal="center" vertical="center" wrapText="1"/>
    </xf>
    <xf numFmtId="0" fontId="41" fillId="29" borderId="5" xfId="0" applyFont="1" applyFill="1" applyBorder="1" applyAlignment="1">
      <alignment horizontal="center" vertical="center" wrapText="1"/>
    </xf>
    <xf numFmtId="0" fontId="41" fillId="72" borderId="5" xfId="0" applyFont="1" applyFill="1" applyBorder="1" applyAlignment="1">
      <alignment horizontal="center" vertical="center" wrapText="1"/>
    </xf>
    <xf numFmtId="0" fontId="41" fillId="76" borderId="5" xfId="0" applyFont="1" applyFill="1" applyBorder="1" applyAlignment="1">
      <alignment horizontal="center" vertical="center" wrapText="1"/>
    </xf>
    <xf numFmtId="0" fontId="41" fillId="8" borderId="5" xfId="0" applyFont="1" applyFill="1" applyBorder="1" applyAlignment="1">
      <alignment horizontal="center" vertical="center" wrapText="1"/>
    </xf>
    <xf numFmtId="0" fontId="41" fillId="9" borderId="5" xfId="0" applyFont="1" applyFill="1" applyBorder="1" applyAlignment="1">
      <alignment horizontal="center" vertical="center" wrapText="1"/>
    </xf>
    <xf numFmtId="0" fontId="1" fillId="0" borderId="22" xfId="0" applyFont="1" applyBorder="1" applyAlignment="1">
      <alignment horizontal="center" vertical="center" textRotation="90" wrapText="1"/>
    </xf>
    <xf numFmtId="0" fontId="1" fillId="0" borderId="0" xfId="0" applyFont="1" applyAlignment="1">
      <alignment horizontal="center" vertical="center" textRotation="90" wrapText="1"/>
    </xf>
    <xf numFmtId="0" fontId="1" fillId="0" borderId="23" xfId="0" applyFont="1" applyBorder="1" applyAlignment="1">
      <alignment horizontal="center" vertical="center" textRotation="90" wrapText="1"/>
    </xf>
    <xf numFmtId="0" fontId="1" fillId="0" borderId="24" xfId="0" applyFont="1" applyBorder="1" applyAlignment="1">
      <alignment horizontal="center" vertical="center" textRotation="90" wrapText="1"/>
    </xf>
    <xf numFmtId="0" fontId="1" fillId="0" borderId="4" xfId="0" applyFont="1" applyBorder="1" applyAlignment="1">
      <alignment horizontal="center" vertical="center" textRotation="90" wrapText="1"/>
    </xf>
    <xf numFmtId="0" fontId="1" fillId="0" borderId="25" xfId="0" applyFont="1" applyBorder="1" applyAlignment="1">
      <alignment horizontal="center" vertical="center" textRotation="90" wrapText="1"/>
    </xf>
    <xf numFmtId="0" fontId="0" fillId="13" borderId="5" xfId="0" applyFill="1" applyBorder="1" applyAlignment="1">
      <alignment horizontal="center" vertical="center"/>
    </xf>
    <xf numFmtId="0" fontId="0" fillId="13" borderId="7" xfId="0" applyFill="1" applyBorder="1" applyAlignment="1">
      <alignment horizontal="center" vertical="center"/>
    </xf>
    <xf numFmtId="0" fontId="78" fillId="51" borderId="3" xfId="0" applyFont="1" applyFill="1" applyBorder="1" applyAlignment="1">
      <alignment horizontal="center" vertical="center"/>
    </xf>
    <xf numFmtId="0" fontId="78" fillId="74" borderId="6" xfId="0" applyFont="1" applyFill="1" applyBorder="1" applyAlignment="1">
      <alignment horizontal="center" vertical="center" textRotation="90" wrapText="1"/>
    </xf>
    <xf numFmtId="0" fontId="1" fillId="16" borderId="22" xfId="0" applyFont="1" applyFill="1" applyBorder="1" applyAlignment="1">
      <alignment horizontal="center" vertical="center"/>
    </xf>
    <xf numFmtId="0" fontId="1" fillId="16" borderId="0" xfId="0" applyFont="1" applyFill="1" applyAlignment="1">
      <alignment horizontal="center" vertical="center"/>
    </xf>
    <xf numFmtId="0" fontId="1" fillId="16" borderId="24" xfId="0" applyFont="1" applyFill="1" applyBorder="1" applyAlignment="1">
      <alignment horizontal="center" vertical="center"/>
    </xf>
    <xf numFmtId="0" fontId="1" fillId="16" borderId="4" xfId="0" applyFont="1" applyFill="1" applyBorder="1" applyAlignment="1">
      <alignment horizontal="center" vertical="center"/>
    </xf>
    <xf numFmtId="0" fontId="0" fillId="51" borderId="5" xfId="0" applyFill="1" applyBorder="1" applyAlignment="1">
      <alignment horizontal="center" vertical="center"/>
    </xf>
    <xf numFmtId="0" fontId="42" fillId="0" borderId="0" xfId="0" applyFont="1" applyAlignment="1">
      <alignment horizontal="center" vertical="center"/>
    </xf>
    <xf numFmtId="0" fontId="78" fillId="63" borderId="6" xfId="0" applyFont="1" applyFill="1" applyBorder="1" applyAlignment="1">
      <alignment horizontal="center" vertical="center" wrapText="1"/>
    </xf>
    <xf numFmtId="0" fontId="0" fillId="25" borderId="5" xfId="0" applyFill="1" applyBorder="1" applyAlignment="1">
      <alignment horizontal="center" vertical="center"/>
    </xf>
    <xf numFmtId="0" fontId="0" fillId="52" borderId="5" xfId="0" applyFill="1" applyBorder="1" applyAlignment="1">
      <alignment horizontal="center" vertical="center"/>
    </xf>
    <xf numFmtId="0" fontId="36" fillId="0" borderId="0" xfId="0" applyFont="1" applyAlignment="1">
      <alignment horizontal="center" vertical="center" wrapText="1"/>
    </xf>
    <xf numFmtId="0" fontId="40" fillId="0" borderId="0" xfId="1" applyFont="1" applyAlignment="1">
      <alignment horizontal="right" vertical="center" wrapText="1"/>
    </xf>
    <xf numFmtId="0" fontId="36" fillId="0" borderId="0" xfId="0" applyFont="1" applyAlignment="1">
      <alignment horizontal="center" wrapText="1"/>
    </xf>
    <xf numFmtId="0" fontId="1" fillId="0" borderId="23" xfId="0" applyFont="1" applyBorder="1" applyAlignment="1">
      <alignment horizontal="center" vertical="center" wrapText="1"/>
    </xf>
    <xf numFmtId="0" fontId="9" fillId="0" borderId="0" xfId="0" applyFont="1" applyAlignment="1">
      <alignment horizontal="center" vertical="center" wrapText="1"/>
    </xf>
    <xf numFmtId="3" fontId="9" fillId="0" borderId="7" xfId="0" applyNumberFormat="1" applyFont="1" applyBorder="1" applyAlignment="1" applyProtection="1">
      <alignment horizontal="center" vertical="center" wrapText="1"/>
      <protection locked="0"/>
    </xf>
    <xf numFmtId="3" fontId="9" fillId="0" borderId="3" xfId="0" applyNumberFormat="1" applyFont="1" applyBorder="1" applyAlignment="1" applyProtection="1">
      <alignment horizontal="center" vertical="center" wrapText="1"/>
      <protection locked="0"/>
    </xf>
    <xf numFmtId="3" fontId="9" fillId="0" borderId="6" xfId="0" applyNumberFormat="1"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6" xfId="0" applyFont="1" applyBorder="1" applyAlignment="1">
      <alignment horizontal="center" vertical="center" wrapText="1"/>
    </xf>
    <xf numFmtId="49" fontId="4" fillId="0" borderId="5" xfId="0" applyNumberFormat="1" applyFont="1" applyBorder="1" applyAlignment="1">
      <alignment horizontal="center" vertical="center" wrapText="1"/>
    </xf>
    <xf numFmtId="0" fontId="74" fillId="0" borderId="0" xfId="0" applyFont="1" applyAlignment="1" applyProtection="1">
      <alignment horizontal="left" vertical="center"/>
      <protection hidden="1"/>
    </xf>
    <xf numFmtId="0" fontId="26" fillId="0" borderId="102" xfId="0" applyFont="1" applyBorder="1" applyAlignment="1">
      <alignment horizontal="justify" vertical="center"/>
    </xf>
    <xf numFmtId="0" fontId="26" fillId="0" borderId="17" xfId="0" applyFont="1" applyBorder="1" applyAlignment="1">
      <alignment horizontal="justify" vertical="center"/>
    </xf>
    <xf numFmtId="0" fontId="26" fillId="0" borderId="50" xfId="0" applyFont="1" applyBorder="1" applyAlignment="1">
      <alignment horizontal="justify" vertical="center"/>
    </xf>
    <xf numFmtId="0" fontId="4" fillId="0" borderId="10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1" fillId="58" borderId="75" xfId="0" applyFont="1" applyFill="1" applyBorder="1" applyAlignment="1">
      <alignment horizontal="center" vertical="center"/>
    </xf>
    <xf numFmtId="0" fontId="78" fillId="51" borderId="5" xfId="0" applyFont="1" applyFill="1" applyBorder="1" applyAlignment="1">
      <alignment horizontal="center" vertical="center" wrapText="1"/>
    </xf>
    <xf numFmtId="0" fontId="25" fillId="0" borderId="0" xfId="1" applyFont="1" applyAlignment="1">
      <alignment horizontal="right" vertical="center" wrapText="1"/>
    </xf>
    <xf numFmtId="0" fontId="46" fillId="0" borderId="0" xfId="0" applyFont="1" applyAlignment="1">
      <alignment horizontal="justify" vertical="center" wrapText="1"/>
    </xf>
    <xf numFmtId="0" fontId="9" fillId="0" borderId="0" xfId="7" applyFont="1" applyAlignment="1">
      <alignment horizontal="justify" vertical="center" wrapText="1"/>
    </xf>
    <xf numFmtId="0" fontId="10" fillId="0" borderId="0" xfId="0" applyFont="1" applyAlignment="1">
      <alignment horizontal="justify" vertical="center" wrapText="1"/>
    </xf>
  </cellXfs>
  <cellStyles count="14">
    <cellStyle name="Hipervínculo" xfId="1" builtinId="8"/>
    <cellStyle name="Hipervínculo 2" xfId="2"/>
    <cellStyle name="Hipervínculo 2 2" xfId="13"/>
    <cellStyle name="Hipervínculo 3" xfId="12"/>
    <cellStyle name="Millares" xfId="3" builtinId="3"/>
    <cellStyle name="Normal" xfId="0" builtinId="0"/>
    <cellStyle name="Normal 2" xfId="9"/>
    <cellStyle name="Normal 2 2" xfId="7"/>
    <cellStyle name="Normal 2 3" xfId="10"/>
    <cellStyle name="Normal 3" xfId="11"/>
    <cellStyle name="Normal 4" xfId="8"/>
    <cellStyle name="Normal_Hoja1" xfId="6"/>
    <cellStyle name="Porcentaje" xfId="4" builtinId="5"/>
    <cellStyle name="Porcentual 2" xfId="5"/>
  </cellStyles>
  <dxfs count="1013">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patternType="mediumGray"/>
      </fill>
    </dxf>
    <dxf>
      <fill>
        <patternFill patternType="mediumGray"/>
      </fill>
    </dxf>
    <dxf>
      <font>
        <b/>
        <i val="0"/>
      </font>
      <fill>
        <patternFill>
          <bgColor rgb="FFFFFF00"/>
        </patternFill>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FF00"/>
        </patternFill>
      </fill>
    </dxf>
    <dxf>
      <fill>
        <patternFill>
          <bgColor rgb="FFFFFF00"/>
        </patternFill>
      </fill>
    </dxf>
    <dxf>
      <font>
        <b/>
        <i val="0"/>
      </font>
      <fill>
        <patternFill>
          <bgColor rgb="FFFFFF00"/>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patternType="mediumGray"/>
      </fill>
    </dxf>
    <dxf>
      <fill>
        <patternFill>
          <bgColor rgb="FFFF0000"/>
        </patternFill>
      </fill>
    </dxf>
    <dxf>
      <fill>
        <patternFill>
          <bgColor rgb="FFFFFF00"/>
        </patternFill>
      </fill>
    </dxf>
    <dxf>
      <fill>
        <patternFill>
          <bgColor rgb="FFFFFF00"/>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ont>
        <b/>
        <i val="0"/>
      </font>
      <fill>
        <patternFill>
          <bgColor rgb="FFFFFF00"/>
        </patternFill>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FFFF00"/>
        </patternFill>
      </fill>
    </dxf>
    <dxf>
      <fill>
        <patternFill patternType="mediumGray"/>
      </fill>
    </dxf>
    <dxf>
      <fill>
        <patternFill patternType="mediumGray"/>
      </fill>
    </dxf>
    <dxf>
      <font>
        <b/>
        <i val="0"/>
      </font>
      <fill>
        <patternFill>
          <bgColor rgb="FFFFFF00"/>
        </patternFill>
      </fill>
    </dxf>
    <dxf>
      <font>
        <b/>
        <i val="0"/>
      </font>
      <fill>
        <patternFill>
          <bgColor rgb="FFFFFF00"/>
        </patternFill>
      </fill>
    </dxf>
    <dxf>
      <fill>
        <patternFill>
          <bgColor rgb="FFFFFF00"/>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patternType="mediumGray"/>
      </fill>
    </dxf>
    <dxf>
      <fill>
        <patternFill patternType="mediumGray"/>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theme="7" tint="0.59996337778862885"/>
        </patternFill>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ont>
        <b/>
        <i val="0"/>
      </font>
      <fill>
        <patternFill>
          <bgColor rgb="FFFFFF00"/>
        </patternFill>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ont>
        <b/>
        <i val="0"/>
      </font>
      <fill>
        <patternFill>
          <bgColor rgb="FFFFFF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ont>
        <b/>
        <i val="0"/>
      </font>
      <fill>
        <patternFill>
          <bgColor rgb="FFFFFF00"/>
        </patternFill>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bgColor rgb="FFFF0000"/>
        </patternFill>
      </fill>
    </dxf>
    <dxf>
      <fill>
        <patternFill patternType="mediumGray"/>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s>
  <tableStyles count="1" defaultTableStyle="TableStyleMedium2" defaultPivotStyle="PivotStyleLight16">
    <tableStyle name="Invisible" pivot="0" table="0" count="0"/>
  </tableStyles>
  <colors>
    <mruColors>
      <color rgb="FF0099CC"/>
      <color rgb="FF6699FF"/>
      <color rgb="FF009999"/>
      <color rgb="FFFFCCFF"/>
      <color rgb="FFCC99FF"/>
      <color rgb="FFFF66FF"/>
      <color rgb="FF33CCCC"/>
      <color rgb="FFFF5050"/>
      <color rgb="FF99CC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BB27B352-CA41-42CB-B6EE-1EAEDCE89529}"/>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F7EDDB2E-66FC-47DC-81DB-AF88C22188BC}"/>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5" name="Imagen 4">
          <a:extLst>
            <a:ext uri="{FF2B5EF4-FFF2-40B4-BE49-F238E27FC236}">
              <a16:creationId xmlns:a16="http://schemas.microsoft.com/office/drawing/2014/main" id="{D8E12A1A-9391-40F3-80BF-2D1BF7252232}"/>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3" name="Imagen 2">
          <a:extLst>
            <a:ext uri="{FF2B5EF4-FFF2-40B4-BE49-F238E27FC236}">
              <a16:creationId xmlns:a16="http://schemas.microsoft.com/office/drawing/2014/main" id="{7EB86B3D-253A-487B-8932-130F9637500F}"/>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5" name="Imagen 4">
          <a:extLst>
            <a:ext uri="{FF2B5EF4-FFF2-40B4-BE49-F238E27FC236}">
              <a16:creationId xmlns:a16="http://schemas.microsoft.com/office/drawing/2014/main" id="{2785A3EC-32C9-4DA6-BCC6-A53C4DA73131}"/>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44550AF9-AF53-4BCB-9D0B-68DF2600BB80}"/>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42</xdr:col>
      <xdr:colOff>206375</xdr:colOff>
      <xdr:row>0</xdr:row>
      <xdr:rowOff>0</xdr:rowOff>
    </xdr:from>
    <xdr:to>
      <xdr:col>51</xdr:col>
      <xdr:colOff>231555</xdr:colOff>
      <xdr:row>0</xdr:row>
      <xdr:rowOff>1140775</xdr:rowOff>
    </xdr:to>
    <xdr:pic>
      <xdr:nvPicPr>
        <xdr:cNvPr id="2" name="Imagen 1">
          <a:extLst>
            <a:ext uri="{FF2B5EF4-FFF2-40B4-BE49-F238E27FC236}">
              <a16:creationId xmlns:a16="http://schemas.microsoft.com/office/drawing/2014/main" id="{4849316F-CA29-41B1-98A2-76B5D24D716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741025"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4" name="Imagen 3">
          <a:extLst>
            <a:ext uri="{FF2B5EF4-FFF2-40B4-BE49-F238E27FC236}">
              <a16:creationId xmlns:a16="http://schemas.microsoft.com/office/drawing/2014/main" id="{7A8F8918-EEAD-4F11-843B-1427770669F8}"/>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118</xdr:col>
      <xdr:colOff>200025</xdr:colOff>
      <xdr:row>0</xdr:row>
      <xdr:rowOff>0</xdr:rowOff>
    </xdr:from>
    <xdr:to>
      <xdr:col>127</xdr:col>
      <xdr:colOff>231555</xdr:colOff>
      <xdr:row>0</xdr:row>
      <xdr:rowOff>1140775</xdr:rowOff>
    </xdr:to>
    <xdr:pic>
      <xdr:nvPicPr>
        <xdr:cNvPr id="4" name="Imagen 3">
          <a:extLst>
            <a:ext uri="{FF2B5EF4-FFF2-40B4-BE49-F238E27FC236}">
              <a16:creationId xmlns:a16="http://schemas.microsoft.com/office/drawing/2014/main" id="{B1377C2E-D75B-40B4-9F06-42F5ACC394A1}"/>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9556075"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3" name="Imagen 2">
          <a:extLst>
            <a:ext uri="{FF2B5EF4-FFF2-40B4-BE49-F238E27FC236}">
              <a16:creationId xmlns:a16="http://schemas.microsoft.com/office/drawing/2014/main" id="{E2C26B4D-CEDA-4E1D-970D-2AC22C0D2768}"/>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80</xdr:col>
      <xdr:colOff>57150</xdr:colOff>
      <xdr:row>0</xdr:row>
      <xdr:rowOff>0</xdr:rowOff>
    </xdr:from>
    <xdr:to>
      <xdr:col>89</xdr:col>
      <xdr:colOff>2110</xdr:colOff>
      <xdr:row>0</xdr:row>
      <xdr:rowOff>1140775</xdr:rowOff>
    </xdr:to>
    <xdr:pic>
      <xdr:nvPicPr>
        <xdr:cNvPr id="4" name="Imagen 3">
          <a:extLst>
            <a:ext uri="{FF2B5EF4-FFF2-40B4-BE49-F238E27FC236}">
              <a16:creationId xmlns:a16="http://schemas.microsoft.com/office/drawing/2014/main" id="{F6DFB460-23BB-4026-919A-00A6376B092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002500" y="0"/>
          <a:ext cx="217381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86270E77-1A09-4D42-B1A9-5CB57F93DAF1}"/>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119</xdr:col>
      <xdr:colOff>212725</xdr:colOff>
      <xdr:row>0</xdr:row>
      <xdr:rowOff>0</xdr:rowOff>
    </xdr:from>
    <xdr:to>
      <xdr:col>129</xdr:col>
      <xdr:colOff>2955</xdr:colOff>
      <xdr:row>0</xdr:row>
      <xdr:rowOff>1140775</xdr:rowOff>
    </xdr:to>
    <xdr:pic>
      <xdr:nvPicPr>
        <xdr:cNvPr id="4" name="Imagen 3">
          <a:extLst>
            <a:ext uri="{FF2B5EF4-FFF2-40B4-BE49-F238E27FC236}">
              <a16:creationId xmlns:a16="http://schemas.microsoft.com/office/drawing/2014/main" id="{CDDEB51C-1B51-4E25-91D0-1ED637DAF642}"/>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9816425"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3" name="Imagen 2">
          <a:extLst>
            <a:ext uri="{FF2B5EF4-FFF2-40B4-BE49-F238E27FC236}">
              <a16:creationId xmlns:a16="http://schemas.microsoft.com/office/drawing/2014/main" id="{37E5DE4E-D7F4-4013-AE33-0ED9D2B7497B}"/>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5" name="Imagen 4">
          <a:extLst>
            <a:ext uri="{FF2B5EF4-FFF2-40B4-BE49-F238E27FC236}">
              <a16:creationId xmlns:a16="http://schemas.microsoft.com/office/drawing/2014/main" id="{EE4EC1BB-B9C6-4A9B-A677-87542BD6BF4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CFD736B4-7E6B-4B74-84DD-4A579F8FC916}"/>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5" name="Imagen 4">
          <a:extLst>
            <a:ext uri="{FF2B5EF4-FFF2-40B4-BE49-F238E27FC236}">
              <a16:creationId xmlns:a16="http://schemas.microsoft.com/office/drawing/2014/main" id="{FCC38864-4283-4A95-849A-A7D3472F7489}"/>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7AE1E915-A0D0-4857-8AD5-B39C2674355C}"/>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CB49053B-DDB9-4B83-AA94-8C171EE68BB2}"/>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237735</xdr:colOff>
      <xdr:row>0</xdr:row>
      <xdr:rowOff>1140775</xdr:rowOff>
    </xdr:to>
    <xdr:pic>
      <xdr:nvPicPr>
        <xdr:cNvPr id="3" name="Imagen 2">
          <a:extLst>
            <a:ext uri="{FF2B5EF4-FFF2-40B4-BE49-F238E27FC236}">
              <a16:creationId xmlns:a16="http://schemas.microsoft.com/office/drawing/2014/main" id="{7105A51C-F441-4137-BDD6-77C79C8BE8F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7FAEBE4B-542E-4802-BAE6-D8686764BB39}"/>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E1FDE7D6-FFCD-4085-8710-1213A6301303}"/>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13119</xdr:colOff>
      <xdr:row>0</xdr:row>
      <xdr:rowOff>9525</xdr:rowOff>
    </xdr:from>
    <xdr:to>
      <xdr:col>5</xdr:col>
      <xdr:colOff>118202</xdr:colOff>
      <xdr:row>0</xdr:row>
      <xdr:rowOff>1024300</xdr:rowOff>
    </xdr:to>
    <xdr:pic>
      <xdr:nvPicPr>
        <xdr:cNvPr id="3" name="Imagen 2">
          <a:extLst>
            <a:ext uri="{FF2B5EF4-FFF2-40B4-BE49-F238E27FC236}">
              <a16:creationId xmlns:a16="http://schemas.microsoft.com/office/drawing/2014/main" id="{79B4DEE1-E5E6-4CA8-8AE9-07A8BC624BCC}"/>
            </a:ext>
          </a:extLst>
        </xdr:cNvPr>
        <xdr:cNvPicPr preferRelativeResize="0">
          <a:picLocks/>
        </xdr:cNvPicPr>
      </xdr:nvPicPr>
      <xdr:blipFill>
        <a:blip xmlns:r="http://schemas.openxmlformats.org/officeDocument/2006/relationships" r:embed="rId1">
          <a:alphaModFix/>
        </a:blip>
        <a:stretch>
          <a:fillRect/>
        </a:stretch>
      </xdr:blipFill>
      <xdr:spPr>
        <a:xfrm>
          <a:off x="397294" y="12700"/>
          <a:ext cx="1092508" cy="1011600"/>
        </a:xfrm>
        <a:prstGeom prst="rect">
          <a:avLst/>
        </a:prstGeom>
      </xdr:spPr>
    </xdr:pic>
    <xdr:clientData/>
  </xdr:twoCellAnchor>
  <xdr:twoCellAnchor editAs="oneCell">
    <xdr:from>
      <xdr:col>51</xdr:col>
      <xdr:colOff>207169</xdr:colOff>
      <xdr:row>0</xdr:row>
      <xdr:rowOff>0</xdr:rowOff>
    </xdr:from>
    <xdr:to>
      <xdr:col>61</xdr:col>
      <xdr:colOff>2269</xdr:colOff>
      <xdr:row>0</xdr:row>
      <xdr:rowOff>1140775</xdr:rowOff>
    </xdr:to>
    <xdr:pic>
      <xdr:nvPicPr>
        <xdr:cNvPr id="5" name="Imagen 4">
          <a:extLst>
            <a:ext uri="{FF2B5EF4-FFF2-40B4-BE49-F238E27FC236}">
              <a16:creationId xmlns:a16="http://schemas.microsoft.com/office/drawing/2014/main" id="{5AAB06B0-D46E-4063-8B92-8E1B991D7377}"/>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2970669" y="0"/>
          <a:ext cx="227160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4" name="Imagen 3">
          <a:extLst>
            <a:ext uri="{FF2B5EF4-FFF2-40B4-BE49-F238E27FC236}">
              <a16:creationId xmlns:a16="http://schemas.microsoft.com/office/drawing/2014/main" id="{16DC4537-AA7A-4DE1-91C5-941A32696779}"/>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3" name="Imagen 2">
          <a:extLst>
            <a:ext uri="{FF2B5EF4-FFF2-40B4-BE49-F238E27FC236}">
              <a16:creationId xmlns:a16="http://schemas.microsoft.com/office/drawing/2014/main" id="{A6AA8841-B20E-49FE-860B-4285590B0E77}"/>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5" name="Imagen 4">
          <a:extLst>
            <a:ext uri="{FF2B5EF4-FFF2-40B4-BE49-F238E27FC236}">
              <a16:creationId xmlns:a16="http://schemas.microsoft.com/office/drawing/2014/main" id="{1239A784-67B3-46E8-A7CE-B16F318BE7D4}"/>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41FF6CF1-2707-4F5B-9B38-3C7ADFFCB67B}"/>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5" name="Imagen 4">
          <a:extLst>
            <a:ext uri="{FF2B5EF4-FFF2-40B4-BE49-F238E27FC236}">
              <a16:creationId xmlns:a16="http://schemas.microsoft.com/office/drawing/2014/main" id="{159D29F8-CE1E-4DC4-B03B-2560AD082447}"/>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AAB7FD5D-7BA0-4070-9B51-C2DDB8B24BEF}"/>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5" name="Imagen 4">
          <a:extLst>
            <a:ext uri="{FF2B5EF4-FFF2-40B4-BE49-F238E27FC236}">
              <a16:creationId xmlns:a16="http://schemas.microsoft.com/office/drawing/2014/main" id="{3183DFF4-E011-46F4-A2E9-84550E8953EF}"/>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3B64CF59-FBDE-4464-9799-B18A80D2295C}"/>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1050</xdr:colOff>
      <xdr:row>0</xdr:row>
      <xdr:rowOff>1140775</xdr:rowOff>
    </xdr:to>
    <xdr:pic>
      <xdr:nvPicPr>
        <xdr:cNvPr id="5" name="Imagen 4">
          <a:extLst>
            <a:ext uri="{FF2B5EF4-FFF2-40B4-BE49-F238E27FC236}">
              <a16:creationId xmlns:a16="http://schemas.microsoft.com/office/drawing/2014/main" id="{BADB7656-C128-4FF1-BE2A-AA7EAC03A712}"/>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95900" y="0"/>
          <a:ext cx="226800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EE38987F-99D1-4594-B202-EF2DEA085D00}"/>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sharepoint.com/Users/rubi.medrano/Downloads/02_CNSPE_2021_M2_Ejercicio%20de%20la%20funci&#243;n%20de%20seguridad%20p&#250;blica%20estatal_VF(24Nov20)_TAMAULIP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sharepoint.com/Users/sandra.delgadillo/Documents/30.Cuarentena%20INEGI/56.Cuestionarios%202022/Catastro/1.Catastral%202022%20(310821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365inegi.sharepoint.com/Coral/Registro%20P&#250;blico%20de%20la%20Propiedad/Versiones%20cuestionarios/CNGE%202023/CNGE_2023_M7_S2_Registro%20P&#250;blico%20de%20la%20Propieda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sharepoint.com/Censos%20de%20gobierno/Censo%202023/Estatal/Cuestionarios%20definitivos/Cuestionarios%20estatales%202023/CNGE_2023_M7_S2_Registro%20P&#250;blico%20de%20la%20Propieda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365inegi.sharepoint.com/Users/brenda.duque/AppData/Local/Microsoft/Windows/INetCache/Content.Outlook/AWIAP2ML/Cuestionario%20Propuesto%202019%20CNGSPSPE%202019%20M1.4_Catastro%20Preliminar%20081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Hoja1"/>
      <sheetName val="CNSPE_2021_M2_Secc1"/>
      <sheetName val="CNSPE_2021_M2_Secc2"/>
      <sheetName val="CNSPE_2021_M2_Secc3"/>
      <sheetName val="CNSPE_2021_M2_Secc4"/>
      <sheetName val="CNSPE_2021_M2_Secc5"/>
      <sheetName val="CNSPE_2021_M2_Secc6"/>
      <sheetName val="CNSPE_2021_M2_Secc7"/>
      <sheetName val="CNSPE_2021_M2_Secc8"/>
      <sheetName val="Complemento 1"/>
      <sheetName val="Complemento 2"/>
      <sheetName val="Complemento 3"/>
      <sheetName val="Complemento 4"/>
      <sheetName val="Complemento 5"/>
      <sheetName val="Complemento 6"/>
      <sheetName val="Complemento 7"/>
      <sheetName val="Complemento 8"/>
      <sheetName val="Complemento 9"/>
      <sheetName val="Complemento 10"/>
      <sheetName val="Anexo 1"/>
      <sheetName val="Anexo 2"/>
      <sheetName val="Glosario"/>
    </sheetNames>
    <sheetDataSet>
      <sheetData sheetId="0"/>
      <sheetData sheetId="1"/>
      <sheetData sheetId="2"/>
      <sheetData sheetId="3"/>
      <sheetData sheetId="4"/>
      <sheetData sheetId="5"/>
      <sheetData sheetId="6"/>
      <sheetData sheetId="7"/>
      <sheetData sheetId="8"/>
      <sheetData sheetId="9"/>
      <sheetData sheetId="10"/>
      <sheetData sheetId="11">
        <row r="51">
          <cell r="AT51">
            <v>201</v>
          </cell>
          <cell r="AU51">
            <v>202</v>
          </cell>
          <cell r="AV51">
            <v>203</v>
          </cell>
          <cell r="AW51">
            <v>204</v>
          </cell>
          <cell r="AX51">
            <v>205</v>
          </cell>
          <cell r="AY51">
            <v>206</v>
          </cell>
          <cell r="AZ51">
            <v>207</v>
          </cell>
          <cell r="BA51">
            <v>208</v>
          </cell>
          <cell r="BB51">
            <v>209</v>
          </cell>
          <cell r="BC51">
            <v>210</v>
          </cell>
          <cell r="BD51">
            <v>211</v>
          </cell>
          <cell r="BE51">
            <v>212</v>
          </cell>
          <cell r="BF51">
            <v>213</v>
          </cell>
          <cell r="BG51">
            <v>214</v>
          </cell>
          <cell r="BH51">
            <v>215</v>
          </cell>
          <cell r="BI51">
            <v>216</v>
          </cell>
          <cell r="BJ51">
            <v>217</v>
          </cell>
          <cell r="BK51">
            <v>218</v>
          </cell>
          <cell r="BL51">
            <v>219</v>
          </cell>
          <cell r="BM51">
            <v>220</v>
          </cell>
          <cell r="BN51">
            <v>221</v>
          </cell>
          <cell r="BO51">
            <v>222</v>
          </cell>
          <cell r="BP51">
            <v>223</v>
          </cell>
          <cell r="BQ51">
            <v>224</v>
          </cell>
          <cell r="BR51">
            <v>225</v>
          </cell>
          <cell r="BS51">
            <v>226</v>
          </cell>
          <cell r="BT51">
            <v>227</v>
          </cell>
          <cell r="BU51">
            <v>228</v>
          </cell>
          <cell r="BV51">
            <v>229</v>
          </cell>
          <cell r="BW51">
            <v>230</v>
          </cell>
          <cell r="BX51">
            <v>231</v>
          </cell>
          <cell r="BY51">
            <v>232</v>
          </cell>
          <cell r="CB51">
            <v>201</v>
          </cell>
          <cell r="CC51">
            <v>202</v>
          </cell>
          <cell r="CD51">
            <v>203</v>
          </cell>
          <cell r="CE51">
            <v>204</v>
          </cell>
          <cell r="CF51">
            <v>205</v>
          </cell>
          <cell r="CG51">
            <v>206</v>
          </cell>
          <cell r="CH51">
            <v>207</v>
          </cell>
          <cell r="CI51">
            <v>208</v>
          </cell>
          <cell r="CJ51">
            <v>209</v>
          </cell>
          <cell r="CK51">
            <v>210</v>
          </cell>
          <cell r="CL51">
            <v>211</v>
          </cell>
          <cell r="CM51">
            <v>212</v>
          </cell>
          <cell r="CN51">
            <v>213</v>
          </cell>
          <cell r="CO51">
            <v>214</v>
          </cell>
          <cell r="CP51">
            <v>215</v>
          </cell>
          <cell r="CQ51">
            <v>216</v>
          </cell>
          <cell r="CR51">
            <v>217</v>
          </cell>
          <cell r="CS51">
            <v>218</v>
          </cell>
          <cell r="CT51">
            <v>219</v>
          </cell>
          <cell r="CU51">
            <v>220</v>
          </cell>
          <cell r="CV51">
            <v>221</v>
          </cell>
          <cell r="CW51">
            <v>222</v>
          </cell>
          <cell r="CX51">
            <v>223</v>
          </cell>
          <cell r="CY51">
            <v>224</v>
          </cell>
          <cell r="CZ51">
            <v>225</v>
          </cell>
          <cell r="DA51">
            <v>226</v>
          </cell>
          <cell r="DB51">
            <v>227</v>
          </cell>
          <cell r="DC51">
            <v>228</v>
          </cell>
          <cell r="DD51">
            <v>229</v>
          </cell>
          <cell r="DE51">
            <v>230</v>
          </cell>
          <cell r="DF51">
            <v>231</v>
          </cell>
          <cell r="DG51">
            <v>232</v>
          </cell>
        </row>
        <row r="52">
          <cell r="AT52" t="str">
            <v>1001</v>
          </cell>
          <cell r="AU52" t="str">
            <v>2004</v>
          </cell>
          <cell r="AV52" t="str">
            <v>3003</v>
          </cell>
          <cell r="AW52" t="str">
            <v>4002</v>
          </cell>
          <cell r="AX52" t="str">
            <v>5030</v>
          </cell>
          <cell r="AY52" t="str">
            <v>6001</v>
          </cell>
          <cell r="AZ52" t="str">
            <v>7101</v>
          </cell>
          <cell r="BA52" t="str">
            <v>8037</v>
          </cell>
          <cell r="BB52" t="str">
            <v>9007</v>
          </cell>
          <cell r="BC52" t="str">
            <v>10005</v>
          </cell>
          <cell r="BD52" t="str">
            <v>11020</v>
          </cell>
          <cell r="BE52" t="str">
            <v>12001</v>
          </cell>
          <cell r="BF52" t="str">
            <v>13048</v>
          </cell>
          <cell r="BG52" t="str">
            <v>14039</v>
          </cell>
          <cell r="BH52" t="str">
            <v>15033</v>
          </cell>
          <cell r="BI52" t="str">
            <v>16053</v>
          </cell>
          <cell r="BJ52" t="str">
            <v>17007</v>
          </cell>
          <cell r="BK52" t="str">
            <v>18017</v>
          </cell>
          <cell r="BL52" t="str">
            <v>19039</v>
          </cell>
          <cell r="BM52" t="str">
            <v>20067</v>
          </cell>
          <cell r="BN52" t="str">
            <v>21114</v>
          </cell>
          <cell r="BO52" t="str">
            <v>22014</v>
          </cell>
          <cell r="BP52" t="str">
            <v>23010</v>
          </cell>
          <cell r="BQ52" t="str">
            <v>24028</v>
          </cell>
          <cell r="BR52" t="str">
            <v>25006</v>
          </cell>
          <cell r="BS52" t="str">
            <v>26030</v>
          </cell>
          <cell r="BT52" t="str">
            <v>27004</v>
          </cell>
          <cell r="BU52" t="str">
            <v>28032</v>
          </cell>
          <cell r="BV52" t="str">
            <v>29033</v>
          </cell>
          <cell r="BW52" t="str">
            <v>30193</v>
          </cell>
          <cell r="BX52" t="str">
            <v>31050</v>
          </cell>
          <cell r="BY52" t="str">
            <v>32010</v>
          </cell>
          <cell r="CB52" t="str">
            <v>AGUASCALIENTES</v>
          </cell>
          <cell r="CC52" t="str">
            <v>TIJUANA</v>
          </cell>
          <cell r="CD52" t="str">
            <v>LA PAZ</v>
          </cell>
          <cell r="CE52" t="str">
            <v>CAMPECHE</v>
          </cell>
          <cell r="CF52" t="str">
            <v>SALTILLO</v>
          </cell>
          <cell r="CG52" t="str">
            <v>ARMERÍA</v>
          </cell>
          <cell r="CH52" t="str">
            <v>TUXTLA GUTIÉRREZ</v>
          </cell>
          <cell r="CI52" t="str">
            <v>JUÁREZ</v>
          </cell>
          <cell r="CJ52" t="str">
            <v>IZTAPALAPA</v>
          </cell>
          <cell r="CK52" t="str">
            <v>DURANGO</v>
          </cell>
          <cell r="CL52" t="str">
            <v>LEÓN</v>
          </cell>
          <cell r="CM52" t="str">
            <v>ACAPULCO DE JUÁREZ</v>
          </cell>
          <cell r="CN52" t="str">
            <v>PACHUCA DE SOTO</v>
          </cell>
          <cell r="CO52" t="str">
            <v>GUADALAJARA</v>
          </cell>
          <cell r="CP52" t="str">
            <v>ECATEPEC DE MORELOS</v>
          </cell>
          <cell r="CQ52" t="str">
            <v>MORELIA</v>
          </cell>
          <cell r="CR52" t="str">
            <v>CUERNAVACA</v>
          </cell>
          <cell r="CS52" t="str">
            <v>TEPIC</v>
          </cell>
          <cell r="CT52" t="str">
            <v>MONTERREY</v>
          </cell>
          <cell r="CU52" t="str">
            <v>OAXACA DE JUÁREZ</v>
          </cell>
          <cell r="CV52" t="str">
            <v>PUEBLA</v>
          </cell>
          <cell r="CW52" t="str">
            <v>QUERÉTARO</v>
          </cell>
          <cell r="CX52" t="str">
            <v>BACALAR</v>
          </cell>
          <cell r="CY52" t="str">
            <v>SAN LUIS POTOSÍ</v>
          </cell>
          <cell r="CZ52" t="str">
            <v>CULIACÁN</v>
          </cell>
          <cell r="DA52" t="str">
            <v>HERMOSILLO</v>
          </cell>
          <cell r="DB52" t="str">
            <v>CENTRO</v>
          </cell>
          <cell r="DC52" t="str">
            <v>REYNOSA</v>
          </cell>
          <cell r="DD52" t="str">
            <v>TLAXCALA</v>
          </cell>
          <cell r="DE52" t="str">
            <v>VERACRUZ</v>
          </cell>
          <cell r="DF52" t="str">
            <v>MÉRIDA</v>
          </cell>
          <cell r="DG52" t="str">
            <v>FRESNILLO</v>
          </cell>
        </row>
        <row r="53">
          <cell r="AT53" t="str">
            <v>1005</v>
          </cell>
          <cell r="AU53" t="str">
            <v>2002</v>
          </cell>
          <cell r="AV53" t="str">
            <v>3008</v>
          </cell>
          <cell r="AW53" t="str">
            <v>4003</v>
          </cell>
          <cell r="AX53" t="str">
            <v>5035</v>
          </cell>
          <cell r="AY53" t="str">
            <v>6002</v>
          </cell>
          <cell r="AZ53" t="str">
            <v>7089</v>
          </cell>
          <cell r="BA53" t="str">
            <v>8019</v>
          </cell>
          <cell r="BB53" t="str">
            <v>9005</v>
          </cell>
          <cell r="BC53" t="str">
            <v>10007</v>
          </cell>
          <cell r="BD53" t="str">
            <v>11017</v>
          </cell>
          <cell r="BE53" t="str">
            <v>12029</v>
          </cell>
          <cell r="BF53" t="str">
            <v>13077</v>
          </cell>
          <cell r="BG53" t="str">
            <v>14120</v>
          </cell>
          <cell r="BH53" t="str">
            <v>15058</v>
          </cell>
          <cell r="BI53" t="str">
            <v>16102</v>
          </cell>
          <cell r="BJ53" t="str">
            <v>17011</v>
          </cell>
          <cell r="BK53" t="str">
            <v>18020</v>
          </cell>
          <cell r="BL53" t="str">
            <v>19026</v>
          </cell>
          <cell r="BM53" t="str">
            <v>20184</v>
          </cell>
          <cell r="BN53" t="str">
            <v>21156</v>
          </cell>
          <cell r="BO53" t="str">
            <v>22016</v>
          </cell>
          <cell r="BP53" t="str">
            <v>23005</v>
          </cell>
          <cell r="BQ53" t="str">
            <v>24035</v>
          </cell>
          <cell r="BR53" t="str">
            <v>25012</v>
          </cell>
          <cell r="BS53" t="str">
            <v>26018</v>
          </cell>
          <cell r="BT53" t="str">
            <v>27002</v>
          </cell>
          <cell r="BU53" t="str">
            <v>28022</v>
          </cell>
          <cell r="BV53" t="str">
            <v>29013</v>
          </cell>
          <cell r="BW53" t="str">
            <v>30087</v>
          </cell>
          <cell r="BX53" t="str">
            <v>31041</v>
          </cell>
          <cell r="BY53" t="str">
            <v>32017</v>
          </cell>
          <cell r="CB53" t="str">
            <v>JESÚS MARÍA</v>
          </cell>
          <cell r="CC53" t="str">
            <v>MEXICALI</v>
          </cell>
          <cell r="CD53" t="str">
            <v>LOS CABOS</v>
          </cell>
          <cell r="CE53" t="str">
            <v>CARMEN</v>
          </cell>
          <cell r="CF53" t="str">
            <v>TORREÓN</v>
          </cell>
          <cell r="CG53" t="str">
            <v>COLIMA</v>
          </cell>
          <cell r="CH53" t="str">
            <v>TAPACHULA</v>
          </cell>
          <cell r="CI53" t="str">
            <v>CHIHUAHUA</v>
          </cell>
          <cell r="CJ53" t="str">
            <v>GUSTAVO A. MADERO</v>
          </cell>
          <cell r="CK53" t="str">
            <v>GÓMEZ PALACIO</v>
          </cell>
          <cell r="CL53" t="str">
            <v>IRAPUATO</v>
          </cell>
          <cell r="CM53" t="str">
            <v>CHILPANCINGO DE LOS BRAVO</v>
          </cell>
          <cell r="CN53" t="str">
            <v>TULANCINGO DE BRAVO</v>
          </cell>
          <cell r="CO53" t="str">
            <v>ZAPOPAN</v>
          </cell>
          <cell r="CP53" t="str">
            <v>NEZAHUALCÓYOTL</v>
          </cell>
          <cell r="CQ53" t="str">
            <v>URUAPAN</v>
          </cell>
          <cell r="CR53" t="str">
            <v>JIUTEPEC</v>
          </cell>
          <cell r="CS53" t="str">
            <v>BAHÍA DE BANDERAS</v>
          </cell>
          <cell r="CT53" t="str">
            <v>GUADALUPE</v>
          </cell>
          <cell r="CU53" t="str">
            <v>SAN JUAN BAUTISTA TUXTEPEC</v>
          </cell>
          <cell r="CV53" t="str">
            <v>TEHUACÁN</v>
          </cell>
          <cell r="CW53" t="str">
            <v>SAN JUAN DEL RÍO</v>
          </cell>
          <cell r="CX53" t="str">
            <v>BENITO JUÁREZ</v>
          </cell>
          <cell r="CY53" t="str">
            <v>SOLEDAD DE GRACIANO SÁNCHEZ</v>
          </cell>
          <cell r="CZ53" t="str">
            <v>MAZATLÁN</v>
          </cell>
          <cell r="DA53" t="str">
            <v>CAJEME</v>
          </cell>
          <cell r="DB53" t="str">
            <v>CÁRDENAS</v>
          </cell>
          <cell r="DC53" t="str">
            <v>MATAMOROS</v>
          </cell>
          <cell r="DD53" t="str">
            <v>HUAMANTLA</v>
          </cell>
          <cell r="DE53" t="str">
            <v>XALAPA</v>
          </cell>
          <cell r="DF53" t="str">
            <v>KANASÍN</v>
          </cell>
          <cell r="DG53" t="str">
            <v>GUADALUPE</v>
          </cell>
        </row>
        <row r="54">
          <cell r="AT54" t="str">
            <v>1003</v>
          </cell>
          <cell r="AU54" t="str">
            <v>2001</v>
          </cell>
          <cell r="AV54" t="str">
            <v>3001</v>
          </cell>
          <cell r="AW54" t="str">
            <v>4004</v>
          </cell>
          <cell r="AX54" t="str">
            <v>5018</v>
          </cell>
          <cell r="AY54" t="str">
            <v>6003</v>
          </cell>
          <cell r="AZ54" t="str">
            <v>7059</v>
          </cell>
          <cell r="BA54" t="str">
            <v>8017</v>
          </cell>
          <cell r="BB54" t="str">
            <v>9010</v>
          </cell>
          <cell r="BC54" t="str">
            <v>10012</v>
          </cell>
          <cell r="BD54" t="str">
            <v>11007</v>
          </cell>
          <cell r="BE54" t="str">
            <v>12035</v>
          </cell>
          <cell r="BF54" t="str">
            <v>13051</v>
          </cell>
          <cell r="BG54" t="str">
            <v>14098</v>
          </cell>
          <cell r="BH54" t="str">
            <v>15057</v>
          </cell>
          <cell r="BI54" t="str">
            <v>16108</v>
          </cell>
          <cell r="BJ54" t="str">
            <v>17006</v>
          </cell>
          <cell r="BK54" t="str">
            <v>18015</v>
          </cell>
          <cell r="BL54" t="str">
            <v>19006</v>
          </cell>
          <cell r="BM54" t="str">
            <v>20043</v>
          </cell>
          <cell r="BN54" t="str">
            <v>21132</v>
          </cell>
          <cell r="BO54" t="str">
            <v>22006</v>
          </cell>
          <cell r="BP54" t="str">
            <v>23004</v>
          </cell>
          <cell r="BQ54" t="str">
            <v>24013</v>
          </cell>
          <cell r="BR54" t="str">
            <v>25001</v>
          </cell>
          <cell r="BS54" t="str">
            <v>26043</v>
          </cell>
          <cell r="BT54" t="str">
            <v>27005</v>
          </cell>
          <cell r="BU54" t="str">
            <v>28027</v>
          </cell>
          <cell r="BV54" t="str">
            <v>29005</v>
          </cell>
          <cell r="BW54" t="str">
            <v>30039</v>
          </cell>
          <cell r="BX54" t="str">
            <v>31102</v>
          </cell>
          <cell r="BY54" t="str">
            <v>32056</v>
          </cell>
          <cell r="CB54" t="str">
            <v>CALVILLO</v>
          </cell>
          <cell r="CC54" t="str">
            <v>ENSENADA</v>
          </cell>
          <cell r="CD54" t="str">
            <v>COMONDÚ</v>
          </cell>
          <cell r="CE54" t="str">
            <v>CHAMPOTÓN</v>
          </cell>
          <cell r="CF54" t="str">
            <v>MONCLOVA</v>
          </cell>
          <cell r="CG54" t="str">
            <v>COMALA</v>
          </cell>
          <cell r="CH54" t="str">
            <v>OCOSINGO</v>
          </cell>
          <cell r="CI54" t="str">
            <v>CUAUHTÉMOC</v>
          </cell>
          <cell r="CJ54" t="str">
            <v>ÁLVARO OBREGÓN</v>
          </cell>
          <cell r="CK54" t="str">
            <v>LERDO</v>
          </cell>
          <cell r="CL54" t="str">
            <v>CELAYA</v>
          </cell>
          <cell r="CM54" t="str">
            <v>IGUALA DE LA INDEPENDENCIA</v>
          </cell>
          <cell r="CN54" t="str">
            <v>MINERAL DE LA REFORMA</v>
          </cell>
          <cell r="CO54" t="str">
            <v>TLAQUEPAQUE</v>
          </cell>
          <cell r="CP54" t="str">
            <v>NAUCALPAN DE JUÁREZ</v>
          </cell>
          <cell r="CQ54" t="str">
            <v>ZAMORA</v>
          </cell>
          <cell r="CR54" t="str">
            <v>CUAUTLA</v>
          </cell>
          <cell r="CS54" t="str">
            <v>SANTIAGO IXCUINTLA</v>
          </cell>
          <cell r="CT54" t="str">
            <v>APODACA</v>
          </cell>
          <cell r="CU54" t="str">
            <v>HEROICA CIUDAD DE JUCHITÁN DE ZARAGOZA</v>
          </cell>
          <cell r="CV54" t="str">
            <v>SAN MARTÍN TEXMELUCAN</v>
          </cell>
          <cell r="CW54" t="str">
            <v>CORREGIDORA</v>
          </cell>
          <cell r="CX54" t="str">
            <v>OTHÓN P. BLANCO</v>
          </cell>
          <cell r="CY54" t="str">
            <v>CIUDAD VALLES</v>
          </cell>
          <cell r="CZ54" t="str">
            <v>AHOME</v>
          </cell>
          <cell r="DA54" t="str">
            <v>NOGALES</v>
          </cell>
          <cell r="DB54" t="str">
            <v>COMALCALCO</v>
          </cell>
          <cell r="DC54" t="str">
            <v>NUEVO LAREDO</v>
          </cell>
          <cell r="DD54" t="str">
            <v>APIZACO</v>
          </cell>
          <cell r="DE54" t="str">
            <v>COATZACOALCOS</v>
          </cell>
          <cell r="DF54" t="str">
            <v>VALLADOLID</v>
          </cell>
          <cell r="DG54" t="str">
            <v>ZACATECAS</v>
          </cell>
        </row>
        <row r="55">
          <cell r="AT55" t="str">
            <v>1007</v>
          </cell>
          <cell r="AU55" t="str">
            <v>2003</v>
          </cell>
          <cell r="AV55" t="str">
            <v>3002</v>
          </cell>
          <cell r="AW55" t="str">
            <v>4009</v>
          </cell>
          <cell r="AX55" t="str">
            <v>5025</v>
          </cell>
          <cell r="AY55" t="str">
            <v>6004</v>
          </cell>
          <cell r="AZ55" t="str">
            <v>7078</v>
          </cell>
          <cell r="BA55" t="str">
            <v>8021</v>
          </cell>
          <cell r="BB55" t="str">
            <v>9012</v>
          </cell>
          <cell r="BC55" t="str">
            <v>10023</v>
          </cell>
          <cell r="BD55" t="str">
            <v>11027</v>
          </cell>
          <cell r="BE55" t="str">
            <v>12028</v>
          </cell>
          <cell r="BF55" t="str">
            <v>13028</v>
          </cell>
          <cell r="BG55" t="str">
            <v>14101</v>
          </cell>
          <cell r="BH55" t="str">
            <v>15106</v>
          </cell>
          <cell r="BI55" t="str">
            <v>16052</v>
          </cell>
          <cell r="BJ55" t="str">
            <v>17018</v>
          </cell>
          <cell r="BK55" t="str">
            <v>18004</v>
          </cell>
          <cell r="BL55" t="str">
            <v>19046</v>
          </cell>
          <cell r="BM55" t="str">
            <v>20079</v>
          </cell>
          <cell r="BN55" t="str">
            <v>21019</v>
          </cell>
          <cell r="BO55" t="str">
            <v>22011</v>
          </cell>
          <cell r="BP55" t="str">
            <v>23008</v>
          </cell>
          <cell r="BQ55" t="str">
            <v>24037</v>
          </cell>
          <cell r="BR55" t="str">
            <v>25011</v>
          </cell>
          <cell r="BS55" t="str">
            <v>26055</v>
          </cell>
          <cell r="BT55" t="str">
            <v>27008</v>
          </cell>
          <cell r="BU55" t="str">
            <v>28041</v>
          </cell>
          <cell r="BV55" t="str">
            <v>29025</v>
          </cell>
          <cell r="BW55" t="str">
            <v>30044</v>
          </cell>
          <cell r="BX55" t="str">
            <v>31096</v>
          </cell>
          <cell r="BY55" t="str">
            <v>32038</v>
          </cell>
          <cell r="CB55" t="str">
            <v>RINCÓN DE ROMOS</v>
          </cell>
          <cell r="CC55" t="str">
            <v>TECATE</v>
          </cell>
          <cell r="CD55" t="str">
            <v>MULEGÉ</v>
          </cell>
          <cell r="CE55" t="str">
            <v>ESCÁRCEGA</v>
          </cell>
          <cell r="CF55" t="str">
            <v>PIEDRAS NEGRAS</v>
          </cell>
          <cell r="CG55" t="str">
            <v>COQUIMATLÁN</v>
          </cell>
          <cell r="CH55" t="str">
            <v>SAN CRISTÓBAL DE LAS CASAS</v>
          </cell>
          <cell r="CI55" t="str">
            <v>DELICIAS</v>
          </cell>
          <cell r="CJ55" t="str">
            <v>TLALPAN</v>
          </cell>
          <cell r="CK55" t="str">
            <v>PUEBLO NUEVO</v>
          </cell>
          <cell r="CL55" t="str">
            <v>SALAMANCA</v>
          </cell>
          <cell r="CM55" t="str">
            <v>CHILAPA DE ÁLVAREZ</v>
          </cell>
          <cell r="CN55" t="str">
            <v>HUEJUTLA DE REYES</v>
          </cell>
          <cell r="CO55" t="str">
            <v>TONALÁ</v>
          </cell>
          <cell r="CP55" t="str">
            <v>TOLUCA</v>
          </cell>
          <cell r="CQ55" t="str">
            <v>LÁZARO CÁRDENAS</v>
          </cell>
          <cell r="CR55" t="str">
            <v>TEMIXCO</v>
          </cell>
          <cell r="CS55" t="str">
            <v>COMPOSTELA</v>
          </cell>
          <cell r="CT55" t="str">
            <v>SAN NICOLÁS DE LOS GARZA</v>
          </cell>
          <cell r="CU55" t="str">
            <v>SALINA CRUZ</v>
          </cell>
          <cell r="CV55" t="str">
            <v>ATLIXCO</v>
          </cell>
          <cell r="CW55" t="str">
            <v>EL MARQUÉS</v>
          </cell>
          <cell r="CX55" t="str">
            <v>SOLIDARIDAD</v>
          </cell>
          <cell r="CY55" t="str">
            <v>TAMAZUNCHALE</v>
          </cell>
          <cell r="CZ55" t="str">
            <v>GUASAVE</v>
          </cell>
          <cell r="DA55" t="str">
            <v>SAN LUIS RÍO COLORADO</v>
          </cell>
          <cell r="DB55" t="str">
            <v>HUIMANGUILLO</v>
          </cell>
          <cell r="DC55" t="str">
            <v>VICTORIA</v>
          </cell>
          <cell r="DD55" t="str">
            <v>SAN PABLO DEL MONTE</v>
          </cell>
          <cell r="DE55" t="str">
            <v>CÓRDOBA</v>
          </cell>
          <cell r="DF55" t="str">
            <v>TIZIMÍN</v>
          </cell>
          <cell r="DG55" t="str">
            <v>PINOS</v>
          </cell>
        </row>
        <row r="56">
          <cell r="AT56" t="str">
            <v>1002</v>
          </cell>
          <cell r="AU56" t="str">
            <v>2005</v>
          </cell>
          <cell r="AV56" t="str">
            <v>3009</v>
          </cell>
          <cell r="AW56" t="str">
            <v>4001</v>
          </cell>
          <cell r="AX56" t="str">
            <v>5002</v>
          </cell>
          <cell r="AY56" t="str">
            <v>6005</v>
          </cell>
          <cell r="AZ56" t="str">
            <v>7019</v>
          </cell>
          <cell r="BA56" t="str">
            <v>8032</v>
          </cell>
          <cell r="BB56" t="str">
            <v>9003</v>
          </cell>
          <cell r="BC56" t="str">
            <v>10032</v>
          </cell>
          <cell r="BD56" t="str">
            <v>11037</v>
          </cell>
          <cell r="BE56" t="str">
            <v>12038</v>
          </cell>
          <cell r="BF56" t="str">
            <v>13076</v>
          </cell>
          <cell r="BG56" t="str">
            <v>14097</v>
          </cell>
          <cell r="BH56" t="str">
            <v>15104</v>
          </cell>
          <cell r="BI56" t="str">
            <v>16112</v>
          </cell>
          <cell r="BJ56" t="str">
            <v>17029</v>
          </cell>
          <cell r="BK56" t="str">
            <v>18008</v>
          </cell>
          <cell r="BL56" t="str">
            <v>19021</v>
          </cell>
          <cell r="BM56" t="str">
            <v>20385</v>
          </cell>
          <cell r="BN56" t="str">
            <v>21140</v>
          </cell>
          <cell r="BO56" t="str">
            <v>22004</v>
          </cell>
          <cell r="BP56" t="str">
            <v>23001</v>
          </cell>
          <cell r="BQ56" t="str">
            <v>24024</v>
          </cell>
          <cell r="BR56" t="str">
            <v>25018</v>
          </cell>
          <cell r="BS56" t="str">
            <v>26042</v>
          </cell>
          <cell r="BT56" t="str">
            <v>27012</v>
          </cell>
          <cell r="BU56" t="str">
            <v>28038</v>
          </cell>
          <cell r="BV56" t="str">
            <v>29010</v>
          </cell>
          <cell r="BW56" t="str">
            <v>30131</v>
          </cell>
          <cell r="BX56" t="str">
            <v>31059</v>
          </cell>
          <cell r="BY56" t="str">
            <v>32039</v>
          </cell>
          <cell r="CB56" t="str">
            <v>ASIENTOS</v>
          </cell>
          <cell r="CC56" t="str">
            <v>PLAYAS DE ROSARITO</v>
          </cell>
          <cell r="CD56" t="str">
            <v>LORETO</v>
          </cell>
          <cell r="CE56" t="str">
            <v>CALKINÍ</v>
          </cell>
          <cell r="CF56" t="str">
            <v>ACUÑA</v>
          </cell>
          <cell r="CG56" t="str">
            <v>CUAUHTÉMOC</v>
          </cell>
          <cell r="CH56" t="str">
            <v>COMITÁN DE DOMÍNGUEZ</v>
          </cell>
          <cell r="CI56" t="str">
            <v>HIDALGO DEL PARRAL</v>
          </cell>
          <cell r="CJ56" t="str">
            <v>COYOACÁN</v>
          </cell>
          <cell r="CK56" t="str">
            <v>SANTIAGO PAPASQUIARO</v>
          </cell>
          <cell r="CL56" t="str">
            <v>SILAO</v>
          </cell>
          <cell r="CM56" t="str">
            <v>ZIHUATANEJO DE AZUETA</v>
          </cell>
          <cell r="CN56" t="str">
            <v>TULA DE ALLENDE</v>
          </cell>
          <cell r="CO56" t="str">
            <v>TLAJOMULCO DE ZÚÑIGA</v>
          </cell>
          <cell r="CP56" t="str">
            <v>TLALNEPANTLA DE BAZ</v>
          </cell>
          <cell r="CQ56" t="str">
            <v>ZITÁCUARO</v>
          </cell>
          <cell r="CR56" t="str">
            <v>YAUTEPEC</v>
          </cell>
          <cell r="CS56" t="str">
            <v>XALISCO</v>
          </cell>
          <cell r="CT56" t="str">
            <v>GRAL. ESCOBEDO</v>
          </cell>
          <cell r="CU56" t="str">
            <v>SANTA CRUZ XOXOCOTLÁN</v>
          </cell>
          <cell r="CV56" t="str">
            <v>SAN PEDRO CHOLULA</v>
          </cell>
          <cell r="CW56" t="str">
            <v>CADEREYTA DE MONTES</v>
          </cell>
          <cell r="CX56" t="str">
            <v>COZUMEL</v>
          </cell>
          <cell r="CY56" t="str">
            <v>RIOVERDE</v>
          </cell>
          <cell r="CZ56" t="str">
            <v>NAVOLATO</v>
          </cell>
          <cell r="DA56" t="str">
            <v>NAVOJOA</v>
          </cell>
          <cell r="DB56" t="str">
            <v>MACUSPANA</v>
          </cell>
          <cell r="DC56" t="str">
            <v>TAMPICO</v>
          </cell>
          <cell r="DD56" t="str">
            <v>CHIAUTEMPAN</v>
          </cell>
          <cell r="DE56" t="str">
            <v>POZA RICA DE HIDALGO</v>
          </cell>
          <cell r="DF56" t="str">
            <v>PROGRESO</v>
          </cell>
          <cell r="DG56" t="str">
            <v>RÍO GRANDE</v>
          </cell>
        </row>
        <row r="57">
          <cell r="AT57" t="str">
            <v>1006</v>
          </cell>
          <cell r="AU57">
            <v>2006</v>
          </cell>
          <cell r="AV57" t="str">
            <v>3999</v>
          </cell>
          <cell r="AW57" t="str">
            <v>4011</v>
          </cell>
          <cell r="AX57" t="str">
            <v>5017</v>
          </cell>
          <cell r="AY57" t="str">
            <v>6006</v>
          </cell>
          <cell r="AZ57" t="str">
            <v>7031</v>
          </cell>
          <cell r="BA57" t="str">
            <v>8050</v>
          </cell>
          <cell r="BB57" t="str">
            <v>9015</v>
          </cell>
          <cell r="BC57" t="str">
            <v>10008</v>
          </cell>
          <cell r="BD57" t="str">
            <v>11015</v>
          </cell>
          <cell r="BE57" t="str">
            <v>12055</v>
          </cell>
          <cell r="BF57" t="str">
            <v>13069</v>
          </cell>
          <cell r="BG57" t="str">
            <v>14067</v>
          </cell>
          <cell r="BH57" t="str">
            <v>15031</v>
          </cell>
          <cell r="BI57" t="str">
            <v>16006</v>
          </cell>
          <cell r="BJ57" t="str">
            <v>17008</v>
          </cell>
          <cell r="BK57" t="str">
            <v>18012</v>
          </cell>
          <cell r="BL57" t="str">
            <v>19048</v>
          </cell>
          <cell r="BM57" t="str">
            <v>20039</v>
          </cell>
          <cell r="BN57" t="str">
            <v>21015</v>
          </cell>
          <cell r="BO57" t="str">
            <v>22012</v>
          </cell>
          <cell r="BP57" t="str">
            <v>23002</v>
          </cell>
          <cell r="BQ57" t="str">
            <v>24020</v>
          </cell>
          <cell r="BR57" t="str">
            <v>25010</v>
          </cell>
          <cell r="BS57" t="str">
            <v>26029</v>
          </cell>
          <cell r="BT57" t="str">
            <v>27006</v>
          </cell>
          <cell r="BU57" t="str">
            <v>28003</v>
          </cell>
          <cell r="BV57" t="str">
            <v>29006</v>
          </cell>
          <cell r="BW57" t="str">
            <v>30124</v>
          </cell>
          <cell r="BX57" t="str">
            <v>31101</v>
          </cell>
          <cell r="BY57" t="str">
            <v>32042</v>
          </cell>
          <cell r="CB57" t="str">
            <v>PABELLÓN DE ARTEAGA</v>
          </cell>
          <cell r="CC57" t="str">
            <v>SAN QUINTÍN</v>
          </cell>
          <cell r="CD57" t="str">
            <v>NO IDENTIFICADO</v>
          </cell>
          <cell r="CE57" t="str">
            <v>CANDELARIA</v>
          </cell>
          <cell r="CF57" t="str">
            <v>MATAMOROS</v>
          </cell>
          <cell r="CG57" t="str">
            <v>IXTLAHUACÁN</v>
          </cell>
          <cell r="CH57" t="str">
            <v>CHILÓN</v>
          </cell>
          <cell r="CI57" t="str">
            <v>NUEVO CASAS GRANDES</v>
          </cell>
          <cell r="CJ57" t="str">
            <v>CUAUHTÉMOC</v>
          </cell>
          <cell r="CK57" t="str">
            <v>GUADALUPE VICTORIA</v>
          </cell>
          <cell r="CL57" t="str">
            <v>GUANAJUATO</v>
          </cell>
          <cell r="CM57" t="str">
            <v>TAXCO DE ALARCÓN</v>
          </cell>
          <cell r="CN57" t="str">
            <v>TIZAYUCA</v>
          </cell>
          <cell r="CO57" t="str">
            <v>PUERTO VALLARTA</v>
          </cell>
          <cell r="CP57" t="str">
            <v>CHIMALHUACÁN</v>
          </cell>
          <cell r="CQ57" t="str">
            <v>APATZINGÁN</v>
          </cell>
          <cell r="CR57" t="str">
            <v>EMILIANO ZAPATA</v>
          </cell>
          <cell r="CS57" t="str">
            <v>SAN BLAS</v>
          </cell>
          <cell r="CT57" t="str">
            <v>SANTA CATARINA</v>
          </cell>
          <cell r="CU57" t="str">
            <v>HEROICA CIUDAD DE HUAJUAPAN DE LEÓN</v>
          </cell>
          <cell r="CV57" t="str">
            <v>AMOZOC</v>
          </cell>
          <cell r="CW57" t="str">
            <v>PEDRO ESCOBEDO</v>
          </cell>
          <cell r="CX57" t="str">
            <v>FELIPE CARRILLO PUERTO</v>
          </cell>
          <cell r="CY57" t="str">
            <v>MATEHUALA</v>
          </cell>
          <cell r="CZ57" t="str">
            <v>EL FUERTE</v>
          </cell>
          <cell r="DA57" t="str">
            <v>GUAYMAS</v>
          </cell>
          <cell r="DB57" t="str">
            <v>CUNDUACÁN</v>
          </cell>
          <cell r="DC57" t="str">
            <v>ALTAMIRA</v>
          </cell>
          <cell r="DD57" t="str">
            <v>CALPULALPAN</v>
          </cell>
          <cell r="DE57" t="str">
            <v>PAPANTLA</v>
          </cell>
          <cell r="DF57" t="str">
            <v>UMÁN</v>
          </cell>
          <cell r="DG57" t="str">
            <v>SOMBRERETE</v>
          </cell>
        </row>
        <row r="58">
          <cell r="AT58" t="str">
            <v>1011</v>
          </cell>
          <cell r="AU58" t="str">
            <v>2999</v>
          </cell>
          <cell r="AV58" t="str">
            <v>-</v>
          </cell>
          <cell r="AW58" t="str">
            <v>4006</v>
          </cell>
          <cell r="AX58" t="str">
            <v>5033</v>
          </cell>
          <cell r="AY58" t="str">
            <v>6007</v>
          </cell>
          <cell r="AZ58" t="str">
            <v>7052</v>
          </cell>
          <cell r="BA58" t="str">
            <v>8029</v>
          </cell>
          <cell r="BB58" t="str">
            <v>9017</v>
          </cell>
          <cell r="BC58" t="str">
            <v>10004</v>
          </cell>
          <cell r="BD58" t="str">
            <v>11003</v>
          </cell>
          <cell r="BE58" t="str">
            <v>12066</v>
          </cell>
          <cell r="BF58" t="str">
            <v>13030</v>
          </cell>
          <cell r="BG58" t="str">
            <v>14053</v>
          </cell>
          <cell r="BH58" t="str">
            <v>15109</v>
          </cell>
          <cell r="BI58" t="str">
            <v>16034</v>
          </cell>
          <cell r="BJ58" t="str">
            <v>17004</v>
          </cell>
          <cell r="BK58" t="str">
            <v>18016</v>
          </cell>
          <cell r="BL58" t="str">
            <v>19031</v>
          </cell>
          <cell r="BM58" t="str">
            <v>20515</v>
          </cell>
          <cell r="BN58" t="str">
            <v>21119</v>
          </cell>
          <cell r="BO58" t="str">
            <v>22017</v>
          </cell>
          <cell r="BP58" t="str">
            <v>23006</v>
          </cell>
          <cell r="BQ58" t="str">
            <v>24021</v>
          </cell>
          <cell r="BR58" t="str">
            <v>25017</v>
          </cell>
          <cell r="BS58" t="str">
            <v>26017</v>
          </cell>
          <cell r="BT58" t="str">
            <v>27013</v>
          </cell>
          <cell r="BU58" t="str">
            <v>28009</v>
          </cell>
          <cell r="BV58" t="str">
            <v>29034</v>
          </cell>
          <cell r="BW58" t="str">
            <v>30108</v>
          </cell>
          <cell r="BX58" t="str">
            <v>31079</v>
          </cell>
          <cell r="BY58" t="str">
            <v>32020</v>
          </cell>
          <cell r="CB58" t="str">
            <v>SAN FRANCISCO DE LOS ROMO</v>
          </cell>
          <cell r="CC58" t="str">
            <v>NO IDENTIFICADO</v>
          </cell>
          <cell r="CD58" t="str">
            <v>-</v>
          </cell>
          <cell r="CE58" t="str">
            <v>HOPELCHÉN</v>
          </cell>
          <cell r="CF58" t="str">
            <v>SAN PEDRO</v>
          </cell>
          <cell r="CG58" t="str">
            <v>MANZANILLO</v>
          </cell>
          <cell r="CH58" t="str">
            <v>LAS MARGARITAS</v>
          </cell>
          <cell r="CI58" t="str">
            <v>GUADALUPE Y CALVO</v>
          </cell>
          <cell r="CJ58" t="str">
            <v>VENUSTIANO CARRANZA</v>
          </cell>
          <cell r="CK58" t="str">
            <v>CUENCAMÉ</v>
          </cell>
          <cell r="CL58" t="str">
            <v>SAN MIGUEL DE ALLENDE</v>
          </cell>
          <cell r="CM58" t="str">
            <v>TLAPA DE COMONFORT</v>
          </cell>
          <cell r="CN58" t="str">
            <v>IXMIQUILPAN</v>
          </cell>
          <cell r="CO58" t="str">
            <v>LAGOS DE MORENO</v>
          </cell>
          <cell r="CP58" t="str">
            <v>CUAUTITLÁN IZCALLI</v>
          </cell>
          <cell r="CQ58" t="str">
            <v>HIDALGO</v>
          </cell>
          <cell r="CR58" t="str">
            <v>AYALA</v>
          </cell>
          <cell r="CS58" t="str">
            <v>TECUALA</v>
          </cell>
          <cell r="CT58" t="str">
            <v>JUÁREZ</v>
          </cell>
          <cell r="CU58" t="str">
            <v>SANTO DOMINGO TEHUANTEPEC</v>
          </cell>
          <cell r="CV58" t="str">
            <v>SAN ANDRÉS CHOLULA</v>
          </cell>
          <cell r="CW58" t="str">
            <v>TEQUISQUIAPAN</v>
          </cell>
          <cell r="CX58" t="str">
            <v>JOSÉ MARÍA MORELOS</v>
          </cell>
          <cell r="CY58" t="str">
            <v>MEXQUITIC DE CARMONA</v>
          </cell>
          <cell r="CZ58" t="str">
            <v>SINALOA</v>
          </cell>
          <cell r="DA58" t="str">
            <v>CABORCA</v>
          </cell>
          <cell r="DB58" t="str">
            <v>NACAJUCA</v>
          </cell>
          <cell r="DC58" t="str">
            <v>CIUDAD MADERO</v>
          </cell>
          <cell r="DD58" t="str">
            <v>TLAXCO</v>
          </cell>
          <cell r="DE58" t="str">
            <v>MINATITLÁN</v>
          </cell>
          <cell r="DF58" t="str">
            <v>TEKAX</v>
          </cell>
          <cell r="DG58" t="str">
            <v>JEREZ</v>
          </cell>
        </row>
        <row r="59">
          <cell r="AT59" t="str">
            <v>1009</v>
          </cell>
          <cell r="AU59" t="str">
            <v>-</v>
          </cell>
          <cell r="AV59" t="str">
            <v>-</v>
          </cell>
          <cell r="AW59" t="str">
            <v>4005</v>
          </cell>
          <cell r="AX59" t="str">
            <v>5027</v>
          </cell>
          <cell r="AY59" t="str">
            <v>6008</v>
          </cell>
          <cell r="AZ59" t="str">
            <v>7065</v>
          </cell>
          <cell r="BA59" t="str">
            <v>8027</v>
          </cell>
          <cell r="BB59" t="str">
            <v>9013</v>
          </cell>
          <cell r="BC59" t="str">
            <v>10014</v>
          </cell>
          <cell r="BD59" t="str">
            <v>11023</v>
          </cell>
          <cell r="BE59" t="str">
            <v>12021</v>
          </cell>
          <cell r="BF59" t="str">
            <v>13063</v>
          </cell>
          <cell r="BG59" t="str">
            <v>14070</v>
          </cell>
          <cell r="BH59" t="str">
            <v>15121</v>
          </cell>
          <cell r="BI59" t="str">
            <v>16069</v>
          </cell>
          <cell r="BJ59" t="str">
            <v>17028</v>
          </cell>
          <cell r="BK59" t="str">
            <v>18001</v>
          </cell>
          <cell r="BL59" t="str">
            <v>19018</v>
          </cell>
          <cell r="BM59" t="str">
            <v>20482</v>
          </cell>
          <cell r="BN59" t="str">
            <v>21071</v>
          </cell>
          <cell r="BO59" t="str">
            <v>22001</v>
          </cell>
          <cell r="BP59" t="str">
            <v>23009</v>
          </cell>
          <cell r="BQ59" t="str">
            <v>24054</v>
          </cell>
          <cell r="BR59" t="str">
            <v>25015</v>
          </cell>
          <cell r="BS59" t="str">
            <v>26033</v>
          </cell>
          <cell r="BT59" t="str">
            <v>27003</v>
          </cell>
          <cell r="BU59" t="str">
            <v>28033</v>
          </cell>
          <cell r="BV59" t="str">
            <v>29044</v>
          </cell>
          <cell r="BW59" t="str">
            <v>30141</v>
          </cell>
          <cell r="BX59" t="str">
            <v>31089</v>
          </cell>
          <cell r="BY59" t="str">
            <v>32024</v>
          </cell>
          <cell r="CB59" t="str">
            <v>TEPEZALÁ</v>
          </cell>
          <cell r="CC59" t="str">
            <v>-</v>
          </cell>
          <cell r="CD59" t="str">
            <v>-</v>
          </cell>
          <cell r="CE59" t="str">
            <v>HECELCHAKÁN</v>
          </cell>
          <cell r="CF59" t="str">
            <v>RAMOS ARIZPE</v>
          </cell>
          <cell r="CG59" t="str">
            <v>MINATITLÁN</v>
          </cell>
          <cell r="CH59" t="str">
            <v>PALENQUE</v>
          </cell>
          <cell r="CI59" t="str">
            <v>GUACHOCHI</v>
          </cell>
          <cell r="CJ59" t="str">
            <v>XOCHIMILCO</v>
          </cell>
          <cell r="CK59" t="str">
            <v>MEZQUITAL</v>
          </cell>
          <cell r="CL59" t="str">
            <v>PÉNJAMO</v>
          </cell>
          <cell r="CM59" t="str">
            <v>COYUCA DE BENÍTEZ</v>
          </cell>
          <cell r="CN59" t="str">
            <v>TEPEJI DEL RÍO DE OCAMPO</v>
          </cell>
          <cell r="CO59" t="str">
            <v>EL SALTO</v>
          </cell>
          <cell r="CP59" t="str">
            <v>ATIZAPÁN DE ZARAGOZA</v>
          </cell>
          <cell r="CQ59" t="str">
            <v>LA PIEDAD</v>
          </cell>
          <cell r="CR59" t="str">
            <v>XOCHITEPEC</v>
          </cell>
          <cell r="CS59" t="str">
            <v>ACAPONETA</v>
          </cell>
          <cell r="CT59" t="str">
            <v>GARCÍA</v>
          </cell>
          <cell r="CU59" t="str">
            <v>SANTIAGO PINOTEPA NACIONAL</v>
          </cell>
          <cell r="CV59" t="str">
            <v>HUAUCHINANGO</v>
          </cell>
          <cell r="CW59" t="str">
            <v>AMEALCO DE BONFIL</v>
          </cell>
          <cell r="CX59" t="str">
            <v>TULUM</v>
          </cell>
          <cell r="CY59" t="str">
            <v>XILITLA</v>
          </cell>
          <cell r="CZ59" t="str">
            <v>SALVADOR ALVARADO</v>
          </cell>
          <cell r="DA59" t="str">
            <v>HUATABAMPO</v>
          </cell>
          <cell r="DB59" t="str">
            <v>CENTLA</v>
          </cell>
          <cell r="DC59" t="str">
            <v>RÍO BRAVO</v>
          </cell>
          <cell r="DD59" t="str">
            <v>ZACATELCO</v>
          </cell>
          <cell r="DE59" t="str">
            <v>SAN ANDRÉS TUXTLA</v>
          </cell>
          <cell r="DF59" t="str">
            <v>TICUL</v>
          </cell>
          <cell r="DG59" t="str">
            <v>LORETO</v>
          </cell>
        </row>
        <row r="60">
          <cell r="AT60" t="str">
            <v>1010</v>
          </cell>
          <cell r="AU60" t="str">
            <v>-</v>
          </cell>
          <cell r="AV60" t="str">
            <v>-</v>
          </cell>
          <cell r="AW60" t="str">
            <v>4010</v>
          </cell>
          <cell r="AX60" t="str">
            <v>5010</v>
          </cell>
          <cell r="AY60" t="str">
            <v>6009</v>
          </cell>
          <cell r="AZ60" t="str">
            <v>7108</v>
          </cell>
          <cell r="BA60" t="str">
            <v>8011</v>
          </cell>
          <cell r="BB60" t="str">
            <v>9002</v>
          </cell>
          <cell r="BC60" t="str">
            <v>10001</v>
          </cell>
          <cell r="BD60" t="str">
            <v>11014</v>
          </cell>
          <cell r="BE60" t="str">
            <v>12012</v>
          </cell>
          <cell r="BF60" t="str">
            <v>13016</v>
          </cell>
          <cell r="BG60" t="str">
            <v>14093</v>
          </cell>
          <cell r="BH60" t="str">
            <v>15013</v>
          </cell>
          <cell r="BI60" t="str">
            <v>16066</v>
          </cell>
          <cell r="BJ60" t="str">
            <v>17017</v>
          </cell>
          <cell r="BK60" t="str">
            <v>18010</v>
          </cell>
          <cell r="BL60" t="str">
            <v>19019</v>
          </cell>
          <cell r="BM60" t="str">
            <v>20390</v>
          </cell>
          <cell r="BN60" t="str">
            <v>21174</v>
          </cell>
          <cell r="BO60" t="str">
            <v>22005</v>
          </cell>
          <cell r="BP60" t="str">
            <v>23007</v>
          </cell>
          <cell r="BQ60" t="str">
            <v>24003</v>
          </cell>
          <cell r="BR60" t="str">
            <v>25009</v>
          </cell>
          <cell r="BS60" t="str">
            <v>26002</v>
          </cell>
          <cell r="BT60" t="str">
            <v>27014</v>
          </cell>
          <cell r="BU60" t="str">
            <v>28021</v>
          </cell>
          <cell r="BV60" t="str">
            <v>29015</v>
          </cell>
          <cell r="BW60" t="str">
            <v>30189</v>
          </cell>
          <cell r="BX60" t="str">
            <v>31052</v>
          </cell>
          <cell r="BY60" t="str">
            <v>32036</v>
          </cell>
          <cell r="CB60" t="str">
            <v>EL LLANO</v>
          </cell>
          <cell r="CC60" t="str">
            <v>-</v>
          </cell>
          <cell r="CD60" t="str">
            <v>-</v>
          </cell>
          <cell r="CE60" t="str">
            <v>CALAKMUL</v>
          </cell>
          <cell r="CF60" t="str">
            <v>FRONTERA</v>
          </cell>
          <cell r="CG60" t="str">
            <v>TECOMÁN</v>
          </cell>
          <cell r="CH60" t="str">
            <v>VILLAFLORES</v>
          </cell>
          <cell r="CI60" t="str">
            <v>CAMARGO</v>
          </cell>
          <cell r="CJ60" t="str">
            <v>AZCAPOTZALCO</v>
          </cell>
          <cell r="CK60" t="str">
            <v>CANATLÁN</v>
          </cell>
          <cell r="CL60" t="str">
            <v>DOLORES HIDALGO CUNA DE LA INDEPENDENCIA NACIONAL</v>
          </cell>
          <cell r="CM60" t="str">
            <v>AYUTLA DE LOS LIBRES</v>
          </cell>
          <cell r="CN60" t="str">
            <v>CUAUTEPEC DE HINOJOSA</v>
          </cell>
          <cell r="CO60" t="str">
            <v>TEPATITLÁN DE MORELOS</v>
          </cell>
          <cell r="CP60" t="str">
            <v>TULTITLÁN</v>
          </cell>
          <cell r="CQ60" t="str">
            <v>PÁTZCUARO</v>
          </cell>
          <cell r="CR60" t="str">
            <v>PUENTE DE IXTLA</v>
          </cell>
          <cell r="CS60" t="str">
            <v>ROSAMORADA</v>
          </cell>
          <cell r="CT60" t="str">
            <v>SAN PEDRO GARZA GARCÍA</v>
          </cell>
          <cell r="CU60" t="str">
            <v>SANTA LUCÍA DEL CAMINO</v>
          </cell>
          <cell r="CV60" t="str">
            <v>TEZIUTLÁN</v>
          </cell>
          <cell r="CW60" t="str">
            <v>COLÓN</v>
          </cell>
          <cell r="CX60" t="str">
            <v>LÁZARO CÁRDENAS</v>
          </cell>
          <cell r="CY60" t="str">
            <v>AQUISMÓN</v>
          </cell>
          <cell r="CZ60" t="str">
            <v>ESCUINAPA</v>
          </cell>
          <cell r="DA60" t="str">
            <v>AGUA PRIETA</v>
          </cell>
          <cell r="DB60" t="str">
            <v>PARAÍSO</v>
          </cell>
          <cell r="DC60" t="str">
            <v>EL MANTE</v>
          </cell>
          <cell r="DD60" t="str">
            <v>IXTACUIXTLA DE MARIANO MATAMOROS</v>
          </cell>
          <cell r="DE60" t="str">
            <v>TUXPAN</v>
          </cell>
          <cell r="DF60" t="str">
            <v>MOTUL</v>
          </cell>
          <cell r="DG60" t="str">
            <v>OJOCALIENTE</v>
          </cell>
        </row>
        <row r="61">
          <cell r="AT61" t="str">
            <v>1004</v>
          </cell>
          <cell r="AU61" t="str">
            <v>-</v>
          </cell>
          <cell r="AV61" t="str">
            <v>-</v>
          </cell>
          <cell r="AW61" t="str">
            <v>4008</v>
          </cell>
          <cell r="AX61" t="str">
            <v>5020</v>
          </cell>
          <cell r="AY61" t="str">
            <v>6010</v>
          </cell>
          <cell r="AZ61" t="str">
            <v>7027</v>
          </cell>
          <cell r="BA61" t="str">
            <v>8045</v>
          </cell>
          <cell r="BB61" t="str">
            <v>9014</v>
          </cell>
          <cell r="BC61" t="str">
            <v>10034</v>
          </cell>
          <cell r="BD61" t="str">
            <v>11042</v>
          </cell>
          <cell r="BE61" t="str">
            <v>12057</v>
          </cell>
          <cell r="BF61" t="str">
            <v>13003</v>
          </cell>
          <cell r="BG61" t="str">
            <v>14023</v>
          </cell>
          <cell r="BH61" t="str">
            <v>15039</v>
          </cell>
          <cell r="BI61" t="str">
            <v>16050</v>
          </cell>
          <cell r="BJ61" t="str">
            <v>17012</v>
          </cell>
          <cell r="BK61" t="str">
            <v>18009</v>
          </cell>
          <cell r="BL61" t="str">
            <v>19009</v>
          </cell>
          <cell r="BM61" t="str">
            <v>20002</v>
          </cell>
          <cell r="BN61" t="str">
            <v>21041</v>
          </cell>
          <cell r="BO61" t="str">
            <v>22007</v>
          </cell>
          <cell r="BP61" t="str">
            <v>23003</v>
          </cell>
          <cell r="BQ61" t="str">
            <v>24050</v>
          </cell>
          <cell r="BR61" t="str">
            <v>25014</v>
          </cell>
          <cell r="BS61" t="str">
            <v>26026</v>
          </cell>
          <cell r="BT61" t="str">
            <v>27010</v>
          </cell>
          <cell r="BU61" t="str">
            <v>28040</v>
          </cell>
          <cell r="BV61" t="str">
            <v>29018</v>
          </cell>
          <cell r="BW61" t="str">
            <v>30028</v>
          </cell>
          <cell r="BX61" t="str">
            <v>31019</v>
          </cell>
          <cell r="BY61" t="str">
            <v>32005</v>
          </cell>
          <cell r="CB61" t="str">
            <v>COSÍO</v>
          </cell>
          <cell r="CC61" t="str">
            <v>-</v>
          </cell>
          <cell r="CD61" t="str">
            <v>-</v>
          </cell>
          <cell r="CE61" t="str">
            <v>TENABO</v>
          </cell>
          <cell r="CF61" t="str">
            <v>MÚZQUIZ</v>
          </cell>
          <cell r="CG61" t="str">
            <v>VILLA DE ÁLVAREZ</v>
          </cell>
          <cell r="CH61" t="str">
            <v>CHIAPA DE CORZO</v>
          </cell>
          <cell r="CI61" t="str">
            <v>MEOQUI</v>
          </cell>
          <cell r="CJ61" t="str">
            <v>BENITO JUÁREZ</v>
          </cell>
          <cell r="CK61" t="str">
            <v>TAMAZULA</v>
          </cell>
          <cell r="CL61" t="str">
            <v>VALLE DE SANTIAGO</v>
          </cell>
          <cell r="CM61" t="str">
            <v>TÉCPAN DE GALEANA</v>
          </cell>
          <cell r="CN61" t="str">
            <v>ACTOPAN</v>
          </cell>
          <cell r="CO61" t="str">
            <v>ZAPOTLÁN EL GRANDE</v>
          </cell>
          <cell r="CP61" t="str">
            <v>IXTAPALUCA</v>
          </cell>
          <cell r="CQ61" t="str">
            <v>MARAVATÍO</v>
          </cell>
          <cell r="CR61" t="str">
            <v>JOJUTLA</v>
          </cell>
          <cell r="CS61" t="str">
            <v>DEL NAYAR</v>
          </cell>
          <cell r="CT61" t="str">
            <v>CADEREYTA JIMÉNEZ</v>
          </cell>
          <cell r="CU61" t="str">
            <v>ACATLÁN DE PÉREZ FIGUEROA</v>
          </cell>
          <cell r="CV61" t="str">
            <v>CUAUTLANCINGO</v>
          </cell>
          <cell r="CW61" t="str">
            <v>EZEQUIEL MONTES</v>
          </cell>
          <cell r="CX61" t="str">
            <v>ISLA MUJERES</v>
          </cell>
          <cell r="CY61" t="str">
            <v>VILLA DE REYES</v>
          </cell>
          <cell r="CZ61" t="str">
            <v>ROSARIO</v>
          </cell>
          <cell r="DA61" t="str">
            <v>ETCHOJOA</v>
          </cell>
          <cell r="DB61" t="str">
            <v>JALPA DE MÉNDEZ</v>
          </cell>
          <cell r="DC61" t="str">
            <v>VALLE HERMOSO</v>
          </cell>
          <cell r="DD61" t="str">
            <v>CONTLA DE JUAN CUAMATZI</v>
          </cell>
          <cell r="DE61" t="str">
            <v>BOCA DEL RÍO</v>
          </cell>
          <cell r="DF61" t="str">
            <v>CHEMAX</v>
          </cell>
          <cell r="DG61" t="str">
            <v>CALERA</v>
          </cell>
        </row>
        <row r="62">
          <cell r="AT62" t="str">
            <v>1008</v>
          </cell>
          <cell r="AU62" t="str">
            <v>-</v>
          </cell>
          <cell r="AV62" t="str">
            <v>-</v>
          </cell>
          <cell r="AW62" t="str">
            <v>4007</v>
          </cell>
          <cell r="AX62" t="str">
            <v>5028</v>
          </cell>
          <cell r="AY62" t="str">
            <v>6999</v>
          </cell>
          <cell r="AZ62" t="str">
            <v>7097</v>
          </cell>
          <cell r="BA62" t="str">
            <v>8036</v>
          </cell>
          <cell r="BB62" t="str">
            <v>9006</v>
          </cell>
          <cell r="BC62" t="str">
            <v>10039</v>
          </cell>
          <cell r="BD62" t="str">
            <v>11033</v>
          </cell>
          <cell r="BE62" t="str">
            <v>12011</v>
          </cell>
          <cell r="BF62" t="str">
            <v>13061</v>
          </cell>
          <cell r="BG62" t="str">
            <v>14063</v>
          </cell>
          <cell r="BH62" t="str">
            <v>15060</v>
          </cell>
          <cell r="BI62" t="str">
            <v>16088</v>
          </cell>
          <cell r="BJ62" t="str">
            <v>17024</v>
          </cell>
          <cell r="BK62" t="str">
            <v>18018</v>
          </cell>
          <cell r="BL62" t="str">
            <v>19033</v>
          </cell>
          <cell r="BM62" t="str">
            <v>20334</v>
          </cell>
          <cell r="BN62" t="str">
            <v>21208</v>
          </cell>
          <cell r="BO62" t="str">
            <v>22008</v>
          </cell>
          <cell r="BP62">
            <v>23011</v>
          </cell>
          <cell r="BQ62" t="str">
            <v>24011</v>
          </cell>
          <cell r="BR62" t="str">
            <v>25013</v>
          </cell>
          <cell r="BS62" t="str">
            <v>26048</v>
          </cell>
          <cell r="BT62" t="str">
            <v>27017</v>
          </cell>
          <cell r="BU62" t="str">
            <v>28035</v>
          </cell>
          <cell r="BV62" t="str">
            <v>29043</v>
          </cell>
          <cell r="BW62" t="str">
            <v>30118</v>
          </cell>
          <cell r="BX62" t="str">
            <v>31038</v>
          </cell>
          <cell r="BY62" t="str">
            <v>32051</v>
          </cell>
          <cell r="CB62" t="str">
            <v>SAN JOSÉ DE GRACIA</v>
          </cell>
          <cell r="CC62" t="str">
            <v>-</v>
          </cell>
          <cell r="CD62" t="str">
            <v>-</v>
          </cell>
          <cell r="CE62" t="str">
            <v>PALIZADA</v>
          </cell>
          <cell r="CF62" t="str">
            <v>SABINAS</v>
          </cell>
          <cell r="CG62" t="str">
            <v>NO IDENTIFICADO</v>
          </cell>
          <cell r="CH62" t="str">
            <v>TONALÁ</v>
          </cell>
          <cell r="CI62" t="str">
            <v>JIMÉNEZ</v>
          </cell>
          <cell r="CJ62" t="str">
            <v>IZTACALCO</v>
          </cell>
          <cell r="CK62" t="str">
            <v>NUEVO IDEAL</v>
          </cell>
          <cell r="CL62" t="str">
            <v>SAN LUIS DE LA PAZ</v>
          </cell>
          <cell r="CM62" t="str">
            <v>ATOYAC DE ÁLVAREZ</v>
          </cell>
          <cell r="CN62" t="str">
            <v>TEPEAPULCO</v>
          </cell>
          <cell r="CO62" t="str">
            <v>OCOTLÁN</v>
          </cell>
          <cell r="CP62" t="str">
            <v>NICOLÁS ROMERO</v>
          </cell>
          <cell r="CQ62" t="str">
            <v>TARÍMBARO</v>
          </cell>
          <cell r="CR62" t="str">
            <v>TLALTIZAPÁN</v>
          </cell>
          <cell r="CS62" t="str">
            <v>TUXPAN</v>
          </cell>
          <cell r="CT62" t="str">
            <v>LINARES</v>
          </cell>
          <cell r="CU62" t="str">
            <v>VILLA DE TUTUTEPEC DE MELCHOR OCAMPO</v>
          </cell>
          <cell r="CV62" t="str">
            <v>ZACATLÁN</v>
          </cell>
          <cell r="CW62" t="str">
            <v>HUIMILPAN</v>
          </cell>
          <cell r="CX62" t="str">
            <v>PUERTO MORELOS</v>
          </cell>
          <cell r="CY62" t="str">
            <v>CIUDAD FERNÁNDEZ</v>
          </cell>
          <cell r="CZ62" t="str">
            <v>MOCORITO</v>
          </cell>
          <cell r="DA62" t="str">
            <v>PUERTO PEÑASCO</v>
          </cell>
          <cell r="DB62" t="str">
            <v>TENOSIQUE</v>
          </cell>
          <cell r="DC62" t="str">
            <v>SAN FERNANDO</v>
          </cell>
          <cell r="DD62" t="str">
            <v>YAUHQUEMEHCAN</v>
          </cell>
          <cell r="DE62" t="str">
            <v>ORIZABA</v>
          </cell>
          <cell r="DF62" t="str">
            <v>HUNUCMÁ</v>
          </cell>
          <cell r="DG62" t="str">
            <v>VILLA DE COS</v>
          </cell>
        </row>
        <row r="63">
          <cell r="AT63" t="str">
            <v>1999</v>
          </cell>
          <cell r="AU63" t="str">
            <v>-</v>
          </cell>
          <cell r="AV63" t="str">
            <v>-</v>
          </cell>
          <cell r="AW63">
            <v>4012</v>
          </cell>
          <cell r="AX63" t="str">
            <v>5009</v>
          </cell>
          <cell r="AY63" t="str">
            <v>-</v>
          </cell>
          <cell r="AZ63" t="str">
            <v>7061</v>
          </cell>
          <cell r="BA63" t="str">
            <v>8031</v>
          </cell>
          <cell r="BB63" t="str">
            <v>9016</v>
          </cell>
          <cell r="BC63" t="str">
            <v>10013</v>
          </cell>
          <cell r="BD63" t="str">
            <v>11031</v>
          </cell>
          <cell r="BE63" t="str">
            <v>12046</v>
          </cell>
          <cell r="BF63" t="str">
            <v>13067</v>
          </cell>
          <cell r="BG63" t="str">
            <v>14008</v>
          </cell>
          <cell r="BH63" t="str">
            <v>15081</v>
          </cell>
          <cell r="BI63" t="str">
            <v>16107</v>
          </cell>
          <cell r="BJ63" t="str">
            <v>17030</v>
          </cell>
          <cell r="BK63" t="str">
            <v>18006</v>
          </cell>
          <cell r="BL63" t="str">
            <v>19038</v>
          </cell>
          <cell r="BM63" t="str">
            <v>20324</v>
          </cell>
          <cell r="BN63" t="str">
            <v>21197</v>
          </cell>
          <cell r="BO63" t="str">
            <v>22002</v>
          </cell>
          <cell r="BP63" t="str">
            <v>23999</v>
          </cell>
          <cell r="BQ63" t="str">
            <v>24016</v>
          </cell>
          <cell r="BR63" t="str">
            <v>25002</v>
          </cell>
          <cell r="BS63" t="str">
            <v>26025</v>
          </cell>
          <cell r="BT63" t="str">
            <v>27001</v>
          </cell>
          <cell r="BU63" t="str">
            <v>28012</v>
          </cell>
          <cell r="BV63" t="str">
            <v>29031</v>
          </cell>
          <cell r="BW63" t="str">
            <v>30048</v>
          </cell>
          <cell r="BX63" t="str">
            <v>31056</v>
          </cell>
          <cell r="BY63" t="str">
            <v>32049</v>
          </cell>
          <cell r="CB63" t="str">
            <v>NO IDENTIFICADO</v>
          </cell>
          <cell r="CC63" t="str">
            <v>-</v>
          </cell>
          <cell r="CD63" t="str">
            <v>-</v>
          </cell>
          <cell r="CE63" t="str">
            <v>SEYBAPLAYA</v>
          </cell>
          <cell r="CF63" t="str">
            <v>FRANCISCO I. MADERO</v>
          </cell>
          <cell r="CG63" t="str">
            <v>-</v>
          </cell>
          <cell r="CH63" t="str">
            <v>OCOZOCOAUTLA DE ESPINOSA</v>
          </cell>
          <cell r="CI63" t="str">
            <v>GUERRERO</v>
          </cell>
          <cell r="CJ63" t="str">
            <v>MIGUEL HIDALGO</v>
          </cell>
          <cell r="CK63" t="str">
            <v>MAPIMÍ</v>
          </cell>
          <cell r="CL63" t="str">
            <v>SAN FRANCISCO DEL RINCÓN</v>
          </cell>
          <cell r="CM63" t="str">
            <v>OMETEPEC</v>
          </cell>
          <cell r="CN63" t="str">
            <v>TEZONTEPEC DE ALDAMA</v>
          </cell>
          <cell r="CO63" t="str">
            <v>ARANDAS</v>
          </cell>
          <cell r="CP63" t="str">
            <v>TECÁMAC</v>
          </cell>
          <cell r="CQ63" t="str">
            <v>ZACAPU</v>
          </cell>
          <cell r="CR63" t="str">
            <v>YECAPIXTLA</v>
          </cell>
          <cell r="CS63" t="str">
            <v>IXTLÁN DEL RÍO</v>
          </cell>
          <cell r="CT63" t="str">
            <v>MONTEMORELOS</v>
          </cell>
          <cell r="CU63" t="str">
            <v>SAN PEDRO POCHUTLA</v>
          </cell>
          <cell r="CV63" t="str">
            <v>XICOTEPEC</v>
          </cell>
          <cell r="CW63" t="str">
            <v>PINAL DE AMOLES</v>
          </cell>
          <cell r="CX63" t="str">
            <v>NO IDENTIFICADO</v>
          </cell>
          <cell r="CY63" t="str">
            <v>EBANO</v>
          </cell>
          <cell r="CZ63" t="str">
            <v>ANGOSTURA</v>
          </cell>
          <cell r="DA63" t="str">
            <v>EMPALME</v>
          </cell>
          <cell r="DB63" t="str">
            <v>BALANCÁN</v>
          </cell>
          <cell r="DC63" t="str">
            <v>GONZÁLEZ</v>
          </cell>
          <cell r="DD63" t="str">
            <v>TETLA DE LA SOLIDARIDAD</v>
          </cell>
          <cell r="DE63" t="str">
            <v>COSOLEACAQUE</v>
          </cell>
          <cell r="DF63" t="str">
            <v>OXKUTZCAB</v>
          </cell>
          <cell r="DG63" t="str">
            <v>VALPARAÍSO</v>
          </cell>
        </row>
        <row r="64">
          <cell r="AT64" t="str">
            <v>-</v>
          </cell>
          <cell r="AU64" t="str">
            <v>-</v>
          </cell>
          <cell r="AV64" t="str">
            <v>-</v>
          </cell>
          <cell r="AW64" t="str">
            <v>4999</v>
          </cell>
          <cell r="AX64" t="str">
            <v>5024</v>
          </cell>
          <cell r="AY64" t="str">
            <v>-</v>
          </cell>
          <cell r="AZ64" t="str">
            <v>7017</v>
          </cell>
          <cell r="BA64" t="str">
            <v>8062</v>
          </cell>
          <cell r="BB64" t="str">
            <v>9011</v>
          </cell>
          <cell r="BC64" t="str">
            <v>10022</v>
          </cell>
          <cell r="BD64" t="str">
            <v>11002</v>
          </cell>
          <cell r="BE64" t="str">
            <v>12058</v>
          </cell>
          <cell r="BF64" t="str">
            <v>13029</v>
          </cell>
          <cell r="BG64" t="str">
            <v>14083</v>
          </cell>
          <cell r="BH64" t="str">
            <v>15122</v>
          </cell>
          <cell r="BI64" t="str">
            <v>16076</v>
          </cell>
          <cell r="BJ64" t="str">
            <v>17020</v>
          </cell>
          <cell r="BK64" t="str">
            <v>18011</v>
          </cell>
          <cell r="BL64" t="str">
            <v>19025</v>
          </cell>
          <cell r="BM64" t="str">
            <v>20318</v>
          </cell>
          <cell r="BN64" t="str">
            <v>21164</v>
          </cell>
          <cell r="BO64" t="str">
            <v>22018</v>
          </cell>
          <cell r="BP64" t="str">
            <v>-</v>
          </cell>
          <cell r="BQ64" t="str">
            <v>24032</v>
          </cell>
          <cell r="BR64" t="str">
            <v>25008</v>
          </cell>
          <cell r="BS64" t="str">
            <v>26019</v>
          </cell>
          <cell r="BT64" t="str">
            <v>27016</v>
          </cell>
          <cell r="BU64" t="str">
            <v>28002</v>
          </cell>
          <cell r="BV64" t="str">
            <v>29041</v>
          </cell>
          <cell r="BW64" t="str">
            <v>30160</v>
          </cell>
          <cell r="BX64" t="str">
            <v>31040</v>
          </cell>
          <cell r="BY64" t="str">
            <v>32055</v>
          </cell>
          <cell r="CB64" t="str">
            <v>-</v>
          </cell>
          <cell r="CC64" t="str">
            <v>-</v>
          </cell>
          <cell r="CD64" t="str">
            <v>-</v>
          </cell>
          <cell r="CE64" t="str">
            <v>NO IDENTIFICADO</v>
          </cell>
          <cell r="CF64" t="str">
            <v>PARRAS</v>
          </cell>
          <cell r="CG64" t="str">
            <v>-</v>
          </cell>
          <cell r="CH64" t="str">
            <v>CINTALAPA</v>
          </cell>
          <cell r="CI64" t="str">
            <v>SAUCILLO</v>
          </cell>
          <cell r="CJ64" t="str">
            <v>TLÁHUAC</v>
          </cell>
          <cell r="CK64" t="str">
            <v>POANAS</v>
          </cell>
          <cell r="CL64" t="str">
            <v>ACÁMBARO</v>
          </cell>
          <cell r="CM64" t="str">
            <v>TELOLOAPAN</v>
          </cell>
          <cell r="CN64" t="str">
            <v>HUICHAPAN</v>
          </cell>
          <cell r="CO64" t="str">
            <v>TALA</v>
          </cell>
          <cell r="CP64" t="str">
            <v>VALLE DE CHALCO SOLIDARIDAD</v>
          </cell>
          <cell r="CQ64" t="str">
            <v>SAHUAYO</v>
          </cell>
          <cell r="CR64" t="str">
            <v>TEPOZTLÁN</v>
          </cell>
          <cell r="CS64" t="str">
            <v>RUÍZ</v>
          </cell>
          <cell r="CT64" t="str">
            <v>GRAL. ZUAZUA</v>
          </cell>
          <cell r="CU64" t="str">
            <v xml:space="preserve">SAN PEDRO MIXTEPEC  DTO. 22  </v>
          </cell>
          <cell r="CV64" t="str">
            <v>TEPEACA</v>
          </cell>
          <cell r="CW64" t="str">
            <v>TOLIMÁN</v>
          </cell>
          <cell r="CX64" t="str">
            <v>-</v>
          </cell>
          <cell r="CY64" t="str">
            <v>SANTA MARÍA DEL RÍO</v>
          </cell>
          <cell r="CZ64" t="str">
            <v>ELOTA</v>
          </cell>
          <cell r="DA64" t="str">
            <v>CANANEA</v>
          </cell>
          <cell r="DB64" t="str">
            <v>TEAPA</v>
          </cell>
          <cell r="DC64" t="str">
            <v>ALDAMA</v>
          </cell>
          <cell r="DD64" t="str">
            <v>PAPALOTLA DE XICOHTÉNCATL</v>
          </cell>
          <cell r="DE64" t="str">
            <v>ÁLAMO TEMAPACHE</v>
          </cell>
          <cell r="DF64" t="str">
            <v>IZAMAL</v>
          </cell>
          <cell r="DG64" t="str">
            <v>VILLANUEVA</v>
          </cell>
        </row>
        <row r="65">
          <cell r="AT65" t="str">
            <v>-</v>
          </cell>
          <cell r="AU65" t="str">
            <v>-</v>
          </cell>
          <cell r="AV65" t="str">
            <v>-</v>
          </cell>
          <cell r="AW65" t="str">
            <v>-</v>
          </cell>
          <cell r="AX65" t="str">
            <v>5032</v>
          </cell>
          <cell r="AY65" t="str">
            <v>-</v>
          </cell>
          <cell r="AZ65" t="str">
            <v>7023</v>
          </cell>
          <cell r="BA65" t="str">
            <v>8040</v>
          </cell>
          <cell r="BB65" t="str">
            <v>9008</v>
          </cell>
          <cell r="BC65" t="str">
            <v>10036</v>
          </cell>
          <cell r="BD65" t="str">
            <v>11030</v>
          </cell>
          <cell r="BE65" t="str">
            <v>12053</v>
          </cell>
          <cell r="BF65" t="str">
            <v>13041</v>
          </cell>
          <cell r="BG65" t="str">
            <v>14073</v>
          </cell>
          <cell r="BH65" t="str">
            <v>15025</v>
          </cell>
          <cell r="BI65" t="str">
            <v>16082</v>
          </cell>
          <cell r="BJ65" t="str">
            <v>17031</v>
          </cell>
          <cell r="BK65" t="str">
            <v>18014</v>
          </cell>
          <cell r="BL65" t="str">
            <v>19049</v>
          </cell>
          <cell r="BM65" t="str">
            <v>20044</v>
          </cell>
          <cell r="BN65" t="str">
            <v>21085</v>
          </cell>
          <cell r="BO65" t="str">
            <v>22009</v>
          </cell>
          <cell r="BP65" t="str">
            <v>-</v>
          </cell>
          <cell r="BQ65" t="str">
            <v>24040</v>
          </cell>
          <cell r="BR65" t="str">
            <v>25007</v>
          </cell>
          <cell r="BS65" t="str">
            <v>26036</v>
          </cell>
          <cell r="BT65" t="str">
            <v>27015</v>
          </cell>
          <cell r="BU65" t="str">
            <v>28039</v>
          </cell>
          <cell r="BV65" t="str">
            <v>29024</v>
          </cell>
          <cell r="BW65" t="str">
            <v>30155</v>
          </cell>
          <cell r="BX65" t="str">
            <v>31058</v>
          </cell>
          <cell r="BY65" t="str">
            <v>32034</v>
          </cell>
          <cell r="CB65" t="str">
            <v>-</v>
          </cell>
          <cell r="CC65" t="str">
            <v>-</v>
          </cell>
          <cell r="CD65" t="str">
            <v>-</v>
          </cell>
          <cell r="CE65" t="str">
            <v>-</v>
          </cell>
          <cell r="CF65" t="str">
            <v>SAN JUAN DE SABINAS</v>
          </cell>
          <cell r="CG65" t="str">
            <v>-</v>
          </cell>
          <cell r="CH65" t="str">
            <v>CHAMULA</v>
          </cell>
          <cell r="CI65" t="str">
            <v>MADERA</v>
          </cell>
          <cell r="CJ65" t="str">
            <v>LA MAGDALENA CONTRERAS</v>
          </cell>
          <cell r="CK65" t="str">
            <v>TLAHUALILO</v>
          </cell>
          <cell r="CL65" t="str">
            <v>SAN FELIPE</v>
          </cell>
          <cell r="CM65" t="str">
            <v>SAN MARCOS</v>
          </cell>
          <cell r="CN65" t="str">
            <v>MIXQUIAHUALA DE JUÁREZ</v>
          </cell>
          <cell r="CO65" t="str">
            <v>SAN JUAN DE LOS LAGOS</v>
          </cell>
          <cell r="CP65" t="str">
            <v>CHALCO</v>
          </cell>
          <cell r="CQ65" t="str">
            <v>TACÁMBARO</v>
          </cell>
          <cell r="CR65" t="str">
            <v>ZACATEPEC</v>
          </cell>
          <cell r="CS65" t="str">
            <v>SANTA MARÍA DEL ORO</v>
          </cell>
          <cell r="CT65" t="str">
            <v>SANTIAGO</v>
          </cell>
          <cell r="CU65" t="str">
            <v>LOMA BONITA</v>
          </cell>
          <cell r="CV65" t="str">
            <v>IZÚCAR DE MATAMOROS</v>
          </cell>
          <cell r="CW65" t="str">
            <v>JALPAN DE SERRA</v>
          </cell>
          <cell r="CX65" t="str">
            <v>-</v>
          </cell>
          <cell r="CY65" t="str">
            <v>TAMUÍN</v>
          </cell>
          <cell r="CZ65" t="str">
            <v>CHOIX</v>
          </cell>
          <cell r="DA65" t="str">
            <v>MAGDALENA</v>
          </cell>
          <cell r="DB65" t="str">
            <v>TACOTALPA</v>
          </cell>
          <cell r="DC65" t="str">
            <v>TULA</v>
          </cell>
          <cell r="DD65" t="str">
            <v>PANOTLA</v>
          </cell>
          <cell r="DE65" t="str">
            <v>TANTOYUCA</v>
          </cell>
          <cell r="DF65" t="str">
            <v>PETO</v>
          </cell>
          <cell r="DG65" t="str">
            <v>NOCHISTLÁN DE MEJÍA</v>
          </cell>
        </row>
        <row r="66">
          <cell r="AT66" t="str">
            <v>-</v>
          </cell>
          <cell r="AU66" t="str">
            <v>-</v>
          </cell>
          <cell r="AV66" t="str">
            <v>-</v>
          </cell>
          <cell r="AW66" t="str">
            <v>-</v>
          </cell>
          <cell r="AX66" t="str">
            <v>5022</v>
          </cell>
          <cell r="AY66" t="str">
            <v>-</v>
          </cell>
          <cell r="AZ66" t="str">
            <v>7107</v>
          </cell>
          <cell r="BA66" t="str">
            <v>8009</v>
          </cell>
          <cell r="BB66" t="str">
            <v>9004</v>
          </cell>
          <cell r="BC66" t="str">
            <v>10038</v>
          </cell>
          <cell r="BD66" t="str">
            <v>11028</v>
          </cell>
          <cell r="BE66" t="str">
            <v>12075</v>
          </cell>
          <cell r="BF66" t="str">
            <v>13008</v>
          </cell>
          <cell r="BG66" t="str">
            <v>14018</v>
          </cell>
          <cell r="BH66" t="str">
            <v>15020</v>
          </cell>
          <cell r="BI66" t="str">
            <v>16071</v>
          </cell>
          <cell r="BJ66" t="str">
            <v>17003</v>
          </cell>
          <cell r="BK66" t="str">
            <v>18007</v>
          </cell>
          <cell r="BL66" t="str">
            <v>19017</v>
          </cell>
          <cell r="BM66" t="str">
            <v>20059</v>
          </cell>
          <cell r="BN66" t="str">
            <v>21154</v>
          </cell>
          <cell r="BO66" t="str">
            <v>22010</v>
          </cell>
          <cell r="BP66" t="str">
            <v>-</v>
          </cell>
          <cell r="BQ66" t="str">
            <v>24049</v>
          </cell>
          <cell r="BR66" t="str">
            <v>25003</v>
          </cell>
          <cell r="BS66" t="str">
            <v>26003</v>
          </cell>
          <cell r="BT66" t="str">
            <v>27009</v>
          </cell>
          <cell r="BU66" t="str">
            <v>28025</v>
          </cell>
          <cell r="BV66" t="str">
            <v>29023</v>
          </cell>
          <cell r="BW66" t="str">
            <v>30102</v>
          </cell>
          <cell r="BX66" t="str">
            <v>31048</v>
          </cell>
          <cell r="BY66" t="str">
            <v>32048</v>
          </cell>
          <cell r="CB66" t="str">
            <v>-</v>
          </cell>
          <cell r="CC66" t="str">
            <v>-</v>
          </cell>
          <cell r="CD66" t="str">
            <v>-</v>
          </cell>
          <cell r="CE66" t="str">
            <v>-</v>
          </cell>
          <cell r="CF66" t="str">
            <v>NAVA</v>
          </cell>
          <cell r="CG66" t="str">
            <v>-</v>
          </cell>
          <cell r="CH66" t="str">
            <v>VILLA CORZO</v>
          </cell>
          <cell r="CI66" t="str">
            <v>BOCOYNA</v>
          </cell>
          <cell r="CJ66" t="str">
            <v>CUAJIMALPA DE MORELOS</v>
          </cell>
          <cell r="CK66" t="str">
            <v>VICENTE GUERRERO</v>
          </cell>
          <cell r="CL66" t="str">
            <v>SALVATIERRA</v>
          </cell>
          <cell r="CM66" t="str">
            <v>EDUARDO NERI</v>
          </cell>
          <cell r="CN66" t="str">
            <v>APAN</v>
          </cell>
          <cell r="CO66" t="str">
            <v>LA BARCA</v>
          </cell>
          <cell r="CP66" t="str">
            <v>COACALCO DE BERRIOZÁBAL</v>
          </cell>
          <cell r="CQ66" t="str">
            <v>PURUÁNDIRO</v>
          </cell>
          <cell r="CR66" t="str">
            <v>AXOCHIAPAN</v>
          </cell>
          <cell r="CS66" t="str">
            <v>JALA</v>
          </cell>
          <cell r="CT66" t="str">
            <v>GALEANA</v>
          </cell>
          <cell r="CU66" t="str">
            <v>MIAHUATLÁN DE PORFIRIO DÍAZ</v>
          </cell>
          <cell r="CV66" t="str">
            <v>TECAMACHALCO</v>
          </cell>
          <cell r="CW66" t="str">
            <v>LANDA DE MATAMOROS</v>
          </cell>
          <cell r="CX66" t="str">
            <v>-</v>
          </cell>
          <cell r="CY66" t="str">
            <v>VILLA DE RAMOS</v>
          </cell>
          <cell r="CZ66" t="str">
            <v>BADIRAGUATO</v>
          </cell>
          <cell r="DA66" t="str">
            <v>ALAMOS</v>
          </cell>
          <cell r="DB66" t="str">
            <v>JALAPA</v>
          </cell>
          <cell r="DC66" t="str">
            <v>MIGUEL ALEMÁN</v>
          </cell>
          <cell r="DD66" t="str">
            <v>NATÍVITAS</v>
          </cell>
          <cell r="DE66" t="str">
            <v>MARTÍNEZ DE LA TORRE</v>
          </cell>
          <cell r="DF66" t="str">
            <v>MAXCANÚ</v>
          </cell>
          <cell r="DG66" t="str">
            <v>TLALTENANGO DE SÁNCHEZ ROMÁN</v>
          </cell>
        </row>
        <row r="67">
          <cell r="AT67" t="str">
            <v>-</v>
          </cell>
          <cell r="AU67" t="str">
            <v>-</v>
          </cell>
          <cell r="AV67" t="str">
            <v>-</v>
          </cell>
          <cell r="AW67" t="str">
            <v>-</v>
          </cell>
          <cell r="AX67" t="str">
            <v>5006</v>
          </cell>
          <cell r="AY67" t="str">
            <v>-</v>
          </cell>
          <cell r="AZ67" t="str">
            <v>7099</v>
          </cell>
          <cell r="BA67" t="str">
            <v>8052</v>
          </cell>
          <cell r="BB67" t="str">
            <v>9009</v>
          </cell>
          <cell r="BC67" t="str">
            <v>10026</v>
          </cell>
          <cell r="BD67" t="str">
            <v>11011</v>
          </cell>
          <cell r="BE67" t="str">
            <v>12048</v>
          </cell>
          <cell r="BF67" t="str">
            <v>13002</v>
          </cell>
          <cell r="BG67" t="str">
            <v>14124</v>
          </cell>
          <cell r="BH67" t="str">
            <v>15070</v>
          </cell>
          <cell r="BI67" t="str">
            <v>16075</v>
          </cell>
          <cell r="BJ67" t="str">
            <v>17025</v>
          </cell>
          <cell r="BK67" t="str">
            <v>18002</v>
          </cell>
          <cell r="BL67" t="str">
            <v>19014</v>
          </cell>
          <cell r="BM67" t="str">
            <v>20413</v>
          </cell>
          <cell r="BN67" t="str">
            <v>21074</v>
          </cell>
          <cell r="BO67" t="str">
            <v>22013</v>
          </cell>
          <cell r="BP67" t="str">
            <v>-</v>
          </cell>
          <cell r="BQ67" t="str">
            <v>24053</v>
          </cell>
          <cell r="BR67" t="str">
            <v>25004</v>
          </cell>
          <cell r="BS67" t="str">
            <v>26012</v>
          </cell>
          <cell r="BT67" t="str">
            <v>27007</v>
          </cell>
          <cell r="BU67" t="str">
            <v>28037</v>
          </cell>
          <cell r="BV67" t="str">
            <v>29039</v>
          </cell>
          <cell r="BW67" t="str">
            <v>30123</v>
          </cell>
          <cell r="BX67" t="str">
            <v>31033</v>
          </cell>
          <cell r="BY67" t="str">
            <v>32019</v>
          </cell>
          <cell r="CB67" t="str">
            <v>-</v>
          </cell>
          <cell r="CC67" t="str">
            <v>-</v>
          </cell>
          <cell r="CD67" t="str">
            <v>-</v>
          </cell>
          <cell r="CE67" t="str">
            <v>-</v>
          </cell>
          <cell r="CF67" t="str">
            <v>CASTAÑOS</v>
          </cell>
          <cell r="CG67" t="str">
            <v>-</v>
          </cell>
          <cell r="CH67" t="str">
            <v>LA TRINITARIA</v>
          </cell>
          <cell r="CI67" t="str">
            <v>OJINAGA</v>
          </cell>
          <cell r="CJ67" t="str">
            <v>MILPA ALTA</v>
          </cell>
          <cell r="CK67" t="str">
            <v>SAN DIMAS</v>
          </cell>
          <cell r="CL67" t="str">
            <v>CORTAZAR</v>
          </cell>
          <cell r="CM67" t="str">
            <v>PETATLÁN</v>
          </cell>
          <cell r="CN67" t="str">
            <v>ACAXOCHITLÁN</v>
          </cell>
          <cell r="CO67" t="str">
            <v>ZAPOTLANEJO</v>
          </cell>
          <cell r="CP67" t="str">
            <v>LA PAZ</v>
          </cell>
          <cell r="CQ67" t="str">
            <v>LOS REYES</v>
          </cell>
          <cell r="CR67" t="str">
            <v>TLAQUILTENANGO</v>
          </cell>
          <cell r="CS67" t="str">
            <v>AHUACATLÁN</v>
          </cell>
          <cell r="CT67" t="str">
            <v>DR. ARROYO</v>
          </cell>
          <cell r="CU67" t="str">
            <v>SANTA MARÍA HUATULCO</v>
          </cell>
          <cell r="CV67" t="str">
            <v>HUEJOTZINGO</v>
          </cell>
          <cell r="CW67" t="str">
            <v>PEÑAMILLER</v>
          </cell>
          <cell r="CX67" t="str">
            <v>-</v>
          </cell>
          <cell r="CY67" t="str">
            <v>AXTLA DE TERRAZAS</v>
          </cell>
          <cell r="CZ67" t="str">
            <v>CONCORDIA</v>
          </cell>
          <cell r="DA67" t="str">
            <v>BÁCUM</v>
          </cell>
          <cell r="DB67" t="str">
            <v>EMILIANO ZAPATA</v>
          </cell>
          <cell r="DC67" t="str">
            <v>SOTO LA MARINA</v>
          </cell>
          <cell r="DD67" t="str">
            <v>XALOZTOC</v>
          </cell>
          <cell r="DE67" t="str">
            <v>PÁNUCO</v>
          </cell>
          <cell r="DF67" t="str">
            <v>HALACHÓ</v>
          </cell>
          <cell r="DG67" t="str">
            <v>JALPA</v>
          </cell>
        </row>
        <row r="68">
          <cell r="AT68" t="str">
            <v>-</v>
          </cell>
          <cell r="AU68" t="str">
            <v>-</v>
          </cell>
          <cell r="AV68" t="str">
            <v>-</v>
          </cell>
          <cell r="AW68" t="str">
            <v>-</v>
          </cell>
          <cell r="AX68" t="str">
            <v>5003</v>
          </cell>
          <cell r="AY68" t="str">
            <v>-</v>
          </cell>
          <cell r="AZ68" t="str">
            <v>7096</v>
          </cell>
          <cell r="BA68" t="str">
            <v>8005</v>
          </cell>
          <cell r="BB68" t="str">
            <v>9999</v>
          </cell>
          <cell r="BC68" t="str">
            <v>10016</v>
          </cell>
          <cell r="BD68" t="str">
            <v>11005</v>
          </cell>
          <cell r="BE68" t="str">
            <v>12056</v>
          </cell>
          <cell r="BF68" t="str">
            <v>13046</v>
          </cell>
          <cell r="BG68" t="str">
            <v>14013</v>
          </cell>
          <cell r="BH68" t="str">
            <v>15037</v>
          </cell>
          <cell r="BI68" t="str">
            <v>16043</v>
          </cell>
          <cell r="BJ68" t="str">
            <v>17019</v>
          </cell>
          <cell r="BK68" t="str">
            <v>18019</v>
          </cell>
          <cell r="BL68" t="str">
            <v>19044</v>
          </cell>
          <cell r="BM68" t="str">
            <v>20397</v>
          </cell>
          <cell r="BN68" t="str">
            <v>21010</v>
          </cell>
          <cell r="BO68" t="str">
            <v>22003</v>
          </cell>
          <cell r="BP68" t="str">
            <v>-</v>
          </cell>
          <cell r="BQ68" t="str">
            <v>24010</v>
          </cell>
          <cell r="BR68" t="str">
            <v>25016</v>
          </cell>
          <cell r="BS68" t="str">
            <v>26071</v>
          </cell>
          <cell r="BT68" t="str">
            <v>27011</v>
          </cell>
          <cell r="BU68" t="str">
            <v>28016</v>
          </cell>
          <cell r="BV68" t="str">
            <v>29028</v>
          </cell>
          <cell r="BW68" t="str">
            <v>30174</v>
          </cell>
          <cell r="BX68" t="str">
            <v>31093</v>
          </cell>
          <cell r="BY68" t="str">
            <v>32016</v>
          </cell>
          <cell r="CB68" t="str">
            <v>-</v>
          </cell>
          <cell r="CC68" t="str">
            <v>-</v>
          </cell>
          <cell r="CD68" t="str">
            <v>-</v>
          </cell>
          <cell r="CE68" t="str">
            <v>-</v>
          </cell>
          <cell r="CF68" t="str">
            <v>ALLENDE</v>
          </cell>
          <cell r="CG68" t="str">
            <v>-</v>
          </cell>
          <cell r="CH68" t="str">
            <v>TILA</v>
          </cell>
          <cell r="CI68" t="str">
            <v>ASCENSIÓN</v>
          </cell>
          <cell r="CJ68" t="str">
            <v>NO IDENTIFICADO</v>
          </cell>
          <cell r="CK68" t="str">
            <v>NOMBRE DE DIOS</v>
          </cell>
          <cell r="CL68" t="str">
            <v>APASEO EL GRANDE</v>
          </cell>
          <cell r="CM68" t="str">
            <v>TECOANAPA</v>
          </cell>
          <cell r="CN68" t="str">
            <v>SAN FELIPE ORIZATLÁN</v>
          </cell>
          <cell r="CO68" t="str">
            <v>ATOTONILCO EL ALTO</v>
          </cell>
          <cell r="CP68" t="str">
            <v>HUIXQUILUCAN</v>
          </cell>
          <cell r="CQ68" t="str">
            <v>JACONA</v>
          </cell>
          <cell r="CR68" t="str">
            <v>TEPALCINGO</v>
          </cell>
          <cell r="CS68" t="str">
            <v>LA YESCA</v>
          </cell>
          <cell r="CT68" t="str">
            <v>SABINAS HIDALGO</v>
          </cell>
          <cell r="CU68" t="str">
            <v>HEROICA CIUDAD DE TLAXIACO</v>
          </cell>
          <cell r="CV68" t="str">
            <v>AJALPAN</v>
          </cell>
          <cell r="CW68" t="str">
            <v>ARROYO SECO</v>
          </cell>
          <cell r="CX68" t="str">
            <v>-</v>
          </cell>
          <cell r="CY68" t="str">
            <v>CIUDAD DEL MAÍZ</v>
          </cell>
          <cell r="CZ68" t="str">
            <v>SAN IGNACIO</v>
          </cell>
          <cell r="DA68" t="str">
            <v>BENITO JUÁREZ</v>
          </cell>
          <cell r="DB68" t="str">
            <v>JONUTA</v>
          </cell>
          <cell r="DC68" t="str">
            <v>HIDALGO</v>
          </cell>
          <cell r="DD68" t="str">
            <v>TEOLOCHOLCO</v>
          </cell>
          <cell r="DE68" t="str">
            <v>TIERRA BLANCA</v>
          </cell>
          <cell r="DF68" t="str">
            <v>TIXKOKOB</v>
          </cell>
          <cell r="DG68" t="str">
            <v>GENERAL PÁNFILO NATERA</v>
          </cell>
        </row>
        <row r="69">
          <cell r="AT69" t="str">
            <v>-</v>
          </cell>
          <cell r="AU69" t="str">
            <v>-</v>
          </cell>
          <cell r="AV69" t="str">
            <v>-</v>
          </cell>
          <cell r="AW69" t="str">
            <v>-</v>
          </cell>
          <cell r="AX69" t="str">
            <v>5004</v>
          </cell>
          <cell r="AY69" t="str">
            <v>-</v>
          </cell>
          <cell r="AZ69" t="str">
            <v>7057</v>
          </cell>
          <cell r="BA69" t="str">
            <v>8048</v>
          </cell>
          <cell r="BB69" t="str">
            <v>-</v>
          </cell>
          <cell r="BC69" t="str">
            <v>10024</v>
          </cell>
          <cell r="BD69" t="str">
            <v>11001</v>
          </cell>
          <cell r="BE69" t="str">
            <v>12052</v>
          </cell>
          <cell r="BF69" t="str">
            <v>13083</v>
          </cell>
          <cell r="BG69" t="str">
            <v>14015</v>
          </cell>
          <cell r="BH69" t="str">
            <v>15099</v>
          </cell>
          <cell r="BI69" t="str">
            <v>16110</v>
          </cell>
          <cell r="BJ69" t="str">
            <v>17015</v>
          </cell>
          <cell r="BK69" t="str">
            <v>18005</v>
          </cell>
          <cell r="BL69" t="str">
            <v>19045</v>
          </cell>
          <cell r="BM69" t="str">
            <v>20057</v>
          </cell>
          <cell r="BN69" t="str">
            <v>21001</v>
          </cell>
          <cell r="BO69" t="str">
            <v>22015</v>
          </cell>
          <cell r="BP69" t="str">
            <v>-</v>
          </cell>
          <cell r="BQ69" t="str">
            <v>24057</v>
          </cell>
          <cell r="BR69" t="str">
            <v>25005</v>
          </cell>
          <cell r="BS69" t="str">
            <v>26058</v>
          </cell>
          <cell r="BT69" t="str">
            <v>27999</v>
          </cell>
          <cell r="BU69" t="str">
            <v>28043</v>
          </cell>
          <cell r="BV69" t="str">
            <v>29036</v>
          </cell>
          <cell r="BW69" t="str">
            <v>30175</v>
          </cell>
          <cell r="BX69" t="str">
            <v>31076</v>
          </cell>
          <cell r="BY69" t="str">
            <v>32029</v>
          </cell>
          <cell r="CB69" t="str">
            <v>-</v>
          </cell>
          <cell r="CC69" t="str">
            <v>-</v>
          </cell>
          <cell r="CD69" t="str">
            <v>-</v>
          </cell>
          <cell r="CE69" t="str">
            <v>-</v>
          </cell>
          <cell r="CF69" t="str">
            <v>ARTEAGA</v>
          </cell>
          <cell r="CG69" t="str">
            <v>-</v>
          </cell>
          <cell r="CH69" t="str">
            <v>MOTOZINTLA</v>
          </cell>
          <cell r="CI69" t="str">
            <v>NAMIQUIPA</v>
          </cell>
          <cell r="CJ69" t="str">
            <v>-</v>
          </cell>
          <cell r="CK69" t="str">
            <v>RODEO</v>
          </cell>
          <cell r="CL69" t="str">
            <v>ABASOLO</v>
          </cell>
          <cell r="CM69" t="str">
            <v>SAN LUIS ACATLÁN</v>
          </cell>
          <cell r="CN69" t="str">
            <v>ZEMPOALA</v>
          </cell>
          <cell r="CO69" t="str">
            <v>AUTLÁN DE NAVARRO</v>
          </cell>
          <cell r="CP69" t="str">
            <v>TEXCOCO</v>
          </cell>
          <cell r="CQ69" t="str">
            <v>ZINAPÉCUARO</v>
          </cell>
          <cell r="CR69" t="str">
            <v>MIACATLÁN</v>
          </cell>
          <cell r="CS69" t="str">
            <v>HUAJICORI</v>
          </cell>
          <cell r="CT69" t="str">
            <v>SALINAS VICTORIA</v>
          </cell>
          <cell r="CU69" t="str">
            <v>MATÍAS ROMERO AVENDAÑO</v>
          </cell>
          <cell r="CV69" t="str">
            <v>ACAJETE</v>
          </cell>
          <cell r="CW69" t="str">
            <v>SAN JOAQUÍN</v>
          </cell>
          <cell r="CX69" t="str">
            <v>-</v>
          </cell>
          <cell r="CY69" t="str">
            <v>MATLAPA</v>
          </cell>
          <cell r="CZ69" t="str">
            <v>COSALÁ</v>
          </cell>
          <cell r="DA69" t="str">
            <v>SANTA ANA</v>
          </cell>
          <cell r="DB69" t="str">
            <v>NO IDENTIFICADO</v>
          </cell>
          <cell r="DC69" t="str">
            <v>XICOTÉNCATL</v>
          </cell>
          <cell r="DD69" t="str">
            <v>TOTOLAC</v>
          </cell>
          <cell r="DE69" t="str">
            <v>TIHUATLÁN</v>
          </cell>
          <cell r="DF69" t="str">
            <v>TECOH</v>
          </cell>
          <cell r="DG69" t="str">
            <v>MIGUEL AUZA</v>
          </cell>
        </row>
        <row r="70">
          <cell r="AT70" t="str">
            <v>-</v>
          </cell>
          <cell r="AU70" t="str">
            <v>-</v>
          </cell>
          <cell r="AV70" t="str">
            <v>-</v>
          </cell>
          <cell r="AW70" t="str">
            <v>-</v>
          </cell>
          <cell r="AX70" t="str">
            <v>5031</v>
          </cell>
          <cell r="AY70" t="str">
            <v>-</v>
          </cell>
          <cell r="AZ70" t="str">
            <v>7034</v>
          </cell>
          <cell r="BA70" t="str">
            <v>8010</v>
          </cell>
          <cell r="BB70" t="str">
            <v>-</v>
          </cell>
          <cell r="BC70" t="str">
            <v>10015</v>
          </cell>
          <cell r="BD70" t="str">
            <v>11035</v>
          </cell>
          <cell r="BE70" t="str">
            <v>12022</v>
          </cell>
          <cell r="BF70" t="str">
            <v>13084</v>
          </cell>
          <cell r="BG70" t="str">
            <v>14006</v>
          </cell>
          <cell r="BH70" t="str">
            <v>15054</v>
          </cell>
          <cell r="BI70" t="str">
            <v>16079</v>
          </cell>
          <cell r="BJ70" t="str">
            <v>17022</v>
          </cell>
          <cell r="BK70" t="str">
            <v>18003</v>
          </cell>
          <cell r="BL70" t="str">
            <v>19004</v>
          </cell>
          <cell r="BM70" t="str">
            <v>20278</v>
          </cell>
          <cell r="BN70" t="str">
            <v>21053</v>
          </cell>
          <cell r="BO70">
            <v>22999</v>
          </cell>
          <cell r="BP70" t="str">
            <v>-</v>
          </cell>
          <cell r="BQ70" t="str">
            <v>24025</v>
          </cell>
          <cell r="BR70">
            <v>25999</v>
          </cell>
          <cell r="BS70" t="str">
            <v>26070</v>
          </cell>
          <cell r="BT70" t="str">
            <v>-</v>
          </cell>
          <cell r="BU70" t="str">
            <v>28019</v>
          </cell>
          <cell r="BV70" t="str">
            <v>29019</v>
          </cell>
          <cell r="BW70" t="str">
            <v>30038</v>
          </cell>
          <cell r="BX70" t="str">
            <v>31032</v>
          </cell>
          <cell r="BY70" t="str">
            <v>32014</v>
          </cell>
          <cell r="CB70" t="str">
            <v>-</v>
          </cell>
          <cell r="CC70" t="str">
            <v>-</v>
          </cell>
          <cell r="CD70" t="str">
            <v>-</v>
          </cell>
          <cell r="CE70" t="str">
            <v>-</v>
          </cell>
          <cell r="CF70" t="str">
            <v>SAN BUENAVENTURA</v>
          </cell>
          <cell r="CG70" t="str">
            <v>-</v>
          </cell>
          <cell r="CH70" t="str">
            <v>FRONTERA COMALAPA</v>
          </cell>
          <cell r="CI70" t="str">
            <v>BUENAVENTURA</v>
          </cell>
          <cell r="CJ70" t="str">
            <v>-</v>
          </cell>
          <cell r="CK70" t="str">
            <v>NAZAS</v>
          </cell>
          <cell r="CL70" t="str">
            <v>SANTA CRUZ DE JUVENTINO ROSAS</v>
          </cell>
          <cell r="CM70" t="str">
            <v>COYUCA DE CATALÁN</v>
          </cell>
          <cell r="CN70" t="str">
            <v>ZIMAPÁN</v>
          </cell>
          <cell r="CO70" t="str">
            <v>AMECA</v>
          </cell>
          <cell r="CP70" t="str">
            <v>METEPEC</v>
          </cell>
          <cell r="CQ70" t="str">
            <v>SALVADOR ESCALANTE</v>
          </cell>
          <cell r="CR70" t="str">
            <v>TETELA DEL VOLCÁN</v>
          </cell>
          <cell r="CS70" t="str">
            <v>AMATLÁN DE CAÑAS</v>
          </cell>
          <cell r="CT70" t="str">
            <v>ALLENDE</v>
          </cell>
          <cell r="CU70" t="str">
            <v>SAN MIGUEL SOYALTEPEC</v>
          </cell>
          <cell r="CV70" t="str">
            <v>CHIGNAHUAPAN</v>
          </cell>
          <cell r="CW70" t="str">
            <v>NO IDENTIFICADO</v>
          </cell>
          <cell r="CX70" t="str">
            <v>-</v>
          </cell>
          <cell r="CY70" t="str">
            <v>SALINAS</v>
          </cell>
          <cell r="CZ70" t="str">
            <v>NO IDENTIFICADO</v>
          </cell>
          <cell r="DA70" t="str">
            <v>GENERAL PLUTARCO ELÍAS CALLES</v>
          </cell>
          <cell r="DB70" t="str">
            <v>-</v>
          </cell>
          <cell r="DC70" t="str">
            <v>LLERA</v>
          </cell>
          <cell r="DD70" t="str">
            <v>TEPETITLA DE LARDIZÁBAL</v>
          </cell>
          <cell r="DE70" t="str">
            <v>COATEPEC</v>
          </cell>
          <cell r="DF70" t="str">
            <v>ESPITA</v>
          </cell>
          <cell r="DG70" t="str">
            <v>GENERAL FRANCISCO R. MURGUÍA</v>
          </cell>
        </row>
        <row r="71">
          <cell r="AT71" t="str">
            <v>-</v>
          </cell>
          <cell r="AU71" t="str">
            <v>-</v>
          </cell>
          <cell r="AV71" t="str">
            <v>-</v>
          </cell>
          <cell r="AW71" t="str">
            <v>-</v>
          </cell>
          <cell r="AX71" t="str">
            <v>5036</v>
          </cell>
          <cell r="AY71" t="str">
            <v>-</v>
          </cell>
          <cell r="AZ71" t="str">
            <v>7106</v>
          </cell>
          <cell r="BA71" t="str">
            <v>8002</v>
          </cell>
          <cell r="BB71" t="str">
            <v>-</v>
          </cell>
          <cell r="BC71" t="str">
            <v>10020</v>
          </cell>
          <cell r="BD71" t="str">
            <v>11009</v>
          </cell>
          <cell r="BE71" t="str">
            <v>12061</v>
          </cell>
          <cell r="BF71" t="str">
            <v>13073</v>
          </cell>
          <cell r="BG71" t="str">
            <v>14035</v>
          </cell>
          <cell r="BH71" t="str">
            <v>15029</v>
          </cell>
          <cell r="BI71" t="str">
            <v>16055</v>
          </cell>
          <cell r="BJ71" t="str">
            <v>17002</v>
          </cell>
          <cell r="BK71" t="str">
            <v>18013</v>
          </cell>
          <cell r="BL71" t="str">
            <v>19012</v>
          </cell>
          <cell r="BM71" t="str">
            <v>20565</v>
          </cell>
          <cell r="BN71" t="str">
            <v>21207</v>
          </cell>
          <cell r="BO71" t="str">
            <v>-</v>
          </cell>
          <cell r="BP71" t="str">
            <v>-</v>
          </cell>
          <cell r="BQ71" t="str">
            <v>24036</v>
          </cell>
          <cell r="BR71" t="str">
            <v>-</v>
          </cell>
          <cell r="BS71" t="str">
            <v>26072</v>
          </cell>
          <cell r="BT71" t="str">
            <v>-</v>
          </cell>
          <cell r="BU71" t="str">
            <v>28015</v>
          </cell>
          <cell r="BV71" t="str">
            <v>29026</v>
          </cell>
          <cell r="BW71" t="str">
            <v>30003</v>
          </cell>
          <cell r="BX71" t="str">
            <v>31002</v>
          </cell>
          <cell r="BY71" t="str">
            <v>32040</v>
          </cell>
          <cell r="CB71" t="str">
            <v>-</v>
          </cell>
          <cell r="CC71" t="str">
            <v>-</v>
          </cell>
          <cell r="CD71" t="str">
            <v>-</v>
          </cell>
          <cell r="CE71" t="str">
            <v>-</v>
          </cell>
          <cell r="CF71" t="str">
            <v>VIESCA</v>
          </cell>
          <cell r="CG71" t="str">
            <v>-</v>
          </cell>
          <cell r="CH71" t="str">
            <v>VENUSTIANO CARRANZA</v>
          </cell>
          <cell r="CI71" t="str">
            <v>ALDAMA</v>
          </cell>
          <cell r="CJ71" t="str">
            <v>-</v>
          </cell>
          <cell r="CK71" t="str">
            <v>PÁNUCO DE CORONADO</v>
          </cell>
          <cell r="CL71" t="str">
            <v>COMONFORT</v>
          </cell>
          <cell r="CM71" t="str">
            <v>TIXTLA DE GUERRERO</v>
          </cell>
          <cell r="CN71" t="str">
            <v>TLANCHINOL</v>
          </cell>
          <cell r="CO71" t="str">
            <v>ENCARNACIÓN DE DÍAZ</v>
          </cell>
          <cell r="CP71" t="str">
            <v>CHICOLOAPAN</v>
          </cell>
          <cell r="CQ71" t="str">
            <v>MÚGICA</v>
          </cell>
          <cell r="CR71" t="str">
            <v>ATLATLAHUCAN</v>
          </cell>
          <cell r="CS71" t="str">
            <v>SAN PEDRO LAGUNILLAS</v>
          </cell>
          <cell r="CT71" t="str">
            <v>CIÉNEGA DE FLORES</v>
          </cell>
          <cell r="CU71" t="str">
            <v>VILLA DE ZAACHILA</v>
          </cell>
          <cell r="CV71" t="str">
            <v>ZACAPOAXTLA</v>
          </cell>
          <cell r="CW71" t="str">
            <v>-</v>
          </cell>
          <cell r="CX71" t="str">
            <v>-</v>
          </cell>
          <cell r="CY71" t="str">
            <v>TAMASOPO</v>
          </cell>
          <cell r="CZ71" t="str">
            <v>-</v>
          </cell>
          <cell r="DA71" t="str">
            <v>SAN IGNACIO RÍO MUERTO</v>
          </cell>
          <cell r="DB71" t="str">
            <v>-</v>
          </cell>
          <cell r="DC71" t="str">
            <v>GUSTAVO DÍAZ ORDAZ</v>
          </cell>
          <cell r="DD71" t="str">
            <v>SANTA CRUZ TLAXCALA</v>
          </cell>
          <cell r="DE71" t="str">
            <v>ACAYUCAN</v>
          </cell>
          <cell r="DF71" t="str">
            <v>ACANCEH</v>
          </cell>
          <cell r="DG71" t="str">
            <v>SAIN ALTO</v>
          </cell>
        </row>
        <row r="72">
          <cell r="AT72" t="str">
            <v>-</v>
          </cell>
          <cell r="AU72" t="str">
            <v>-</v>
          </cell>
          <cell r="AV72" t="str">
            <v>-</v>
          </cell>
          <cell r="AW72" t="str">
            <v>-</v>
          </cell>
          <cell r="AX72" t="str">
            <v>5007</v>
          </cell>
          <cell r="AY72" t="str">
            <v>-</v>
          </cell>
          <cell r="AZ72" t="str">
            <v>7077</v>
          </cell>
          <cell r="BA72" t="str">
            <v>8065</v>
          </cell>
          <cell r="BB72" t="str">
            <v>-</v>
          </cell>
          <cell r="BC72" t="str">
            <v>10028</v>
          </cell>
          <cell r="BD72" t="str">
            <v>11032</v>
          </cell>
          <cell r="BE72" t="str">
            <v>12003</v>
          </cell>
          <cell r="BF72" t="str">
            <v>13059</v>
          </cell>
          <cell r="BG72" t="str">
            <v>14030</v>
          </cell>
          <cell r="BH72" t="str">
            <v>15118</v>
          </cell>
          <cell r="BI72" t="str">
            <v>16012</v>
          </cell>
          <cell r="BJ72" t="str">
            <v>17009</v>
          </cell>
          <cell r="BK72">
            <v>18999</v>
          </cell>
          <cell r="BL72" t="str">
            <v>19041</v>
          </cell>
          <cell r="BM72" t="str">
            <v>20469</v>
          </cell>
          <cell r="BN72" t="str">
            <v>21004</v>
          </cell>
          <cell r="BO72" t="str">
            <v>-</v>
          </cell>
          <cell r="BP72" t="str">
            <v>-</v>
          </cell>
          <cell r="BQ72" t="str">
            <v>24017</v>
          </cell>
          <cell r="BR72" t="str">
            <v>-</v>
          </cell>
          <cell r="BS72" t="str">
            <v>26041</v>
          </cell>
          <cell r="BT72" t="str">
            <v>-</v>
          </cell>
          <cell r="BU72" t="str">
            <v>28013</v>
          </cell>
          <cell r="BV72" t="str">
            <v>29048</v>
          </cell>
          <cell r="BW72" t="str">
            <v>30061</v>
          </cell>
          <cell r="BX72" t="str">
            <v>31104</v>
          </cell>
          <cell r="BY72" t="str">
            <v>32022</v>
          </cell>
          <cell r="CB72" t="str">
            <v>-</v>
          </cell>
          <cell r="CC72" t="str">
            <v>-</v>
          </cell>
          <cell r="CD72" t="str">
            <v>-</v>
          </cell>
          <cell r="CE72" t="str">
            <v>-</v>
          </cell>
          <cell r="CF72" t="str">
            <v>CUATRO CIÉNEGAS</v>
          </cell>
          <cell r="CG72" t="str">
            <v>-</v>
          </cell>
          <cell r="CH72" t="str">
            <v>SALTO DE AGUA</v>
          </cell>
          <cell r="CI72" t="str">
            <v>URIQUE</v>
          </cell>
          <cell r="CJ72" t="str">
            <v>-</v>
          </cell>
          <cell r="CK72" t="str">
            <v>SAN JUAN DEL RÍO</v>
          </cell>
          <cell r="CL72" t="str">
            <v>SAN JOSÉ ITURBIDE</v>
          </cell>
          <cell r="CM72" t="str">
            <v>AJUCHITLÁN DEL PROGRESO</v>
          </cell>
          <cell r="CN72" t="str">
            <v>TECOZAUTLA</v>
          </cell>
          <cell r="CO72" t="str">
            <v>CHAPALA</v>
          </cell>
          <cell r="CP72" t="str">
            <v>ZINACANTEPEC</v>
          </cell>
          <cell r="CQ72" t="str">
            <v>BUENAVISTA</v>
          </cell>
          <cell r="CR72" t="str">
            <v>HUITZILAC</v>
          </cell>
          <cell r="CS72" t="str">
            <v>NO IDENTIFICADO</v>
          </cell>
          <cell r="CT72" t="str">
            <v>PESQUERÍA</v>
          </cell>
          <cell r="CU72" t="str">
            <v>SANTIAGO JUXTLAHUACA</v>
          </cell>
          <cell r="CV72" t="str">
            <v>ACATZINGO</v>
          </cell>
          <cell r="CW72" t="str">
            <v>-</v>
          </cell>
          <cell r="CX72" t="str">
            <v>-</v>
          </cell>
          <cell r="CY72" t="str">
            <v>GUADALCÁZAR</v>
          </cell>
          <cell r="CZ72" t="str">
            <v>-</v>
          </cell>
          <cell r="DA72" t="str">
            <v>NACOZARI DE GARCÍA</v>
          </cell>
          <cell r="DB72" t="str">
            <v>-</v>
          </cell>
          <cell r="DC72" t="str">
            <v>GÜÉMEZ</v>
          </cell>
          <cell r="DD72" t="str">
            <v>LA MAGDALENA TLALTELULCO</v>
          </cell>
          <cell r="DE72" t="str">
            <v>LAS CHOAPAS</v>
          </cell>
          <cell r="DF72" t="str">
            <v>YAXCABÁ</v>
          </cell>
          <cell r="DG72" t="str">
            <v>JUAN ALDAMA</v>
          </cell>
        </row>
        <row r="73">
          <cell r="AT73" t="str">
            <v>-</v>
          </cell>
          <cell r="AU73" t="str">
            <v>-</v>
          </cell>
          <cell r="AV73" t="str">
            <v>-</v>
          </cell>
          <cell r="AW73" t="str">
            <v>-</v>
          </cell>
          <cell r="AX73" t="str">
            <v>5038</v>
          </cell>
          <cell r="AY73" t="str">
            <v>-</v>
          </cell>
          <cell r="AZ73" t="str">
            <v>7040</v>
          </cell>
          <cell r="BA73" t="str">
            <v>8007</v>
          </cell>
          <cell r="BB73" t="str">
            <v>-</v>
          </cell>
          <cell r="BC73" t="str">
            <v>10018</v>
          </cell>
          <cell r="BD73" t="str">
            <v>11046</v>
          </cell>
          <cell r="BE73" t="str">
            <v>12034</v>
          </cell>
          <cell r="BF73" t="str">
            <v>13023</v>
          </cell>
          <cell r="BG73" t="str">
            <v>14066</v>
          </cell>
          <cell r="BH73" t="str">
            <v>15120</v>
          </cell>
          <cell r="BI73" t="str">
            <v>16038</v>
          </cell>
          <cell r="BJ73" t="str">
            <v>17001</v>
          </cell>
          <cell r="BK73" t="str">
            <v>-</v>
          </cell>
          <cell r="BL73" t="str">
            <v>19005</v>
          </cell>
          <cell r="BM73" t="str">
            <v>20073</v>
          </cell>
          <cell r="BN73" t="str">
            <v>21186</v>
          </cell>
          <cell r="BO73" t="str">
            <v>-</v>
          </cell>
          <cell r="BP73" t="str">
            <v>-</v>
          </cell>
          <cell r="BQ73" t="str">
            <v>24055</v>
          </cell>
          <cell r="BR73" t="str">
            <v>-</v>
          </cell>
          <cell r="BS73" t="str">
            <v>26035</v>
          </cell>
          <cell r="BT73" t="str">
            <v>-</v>
          </cell>
          <cell r="BU73" t="str">
            <v>28017</v>
          </cell>
          <cell r="BV73" t="str">
            <v>29021</v>
          </cell>
          <cell r="BW73" t="str">
            <v>30128</v>
          </cell>
          <cell r="BX73" t="str">
            <v>31085</v>
          </cell>
          <cell r="BY73" t="str">
            <v>32054</v>
          </cell>
          <cell r="CB73" t="str">
            <v>-</v>
          </cell>
          <cell r="CC73" t="str">
            <v>-</v>
          </cell>
          <cell r="CD73" t="str">
            <v>-</v>
          </cell>
          <cell r="CE73" t="str">
            <v>-</v>
          </cell>
          <cell r="CF73" t="str">
            <v>ZARAGOZA</v>
          </cell>
          <cell r="CG73" t="str">
            <v>-</v>
          </cell>
          <cell r="CH73" t="str">
            <v>HUIXTLA</v>
          </cell>
          <cell r="CI73" t="str">
            <v>BALLEZA</v>
          </cell>
          <cell r="CJ73" t="str">
            <v>-</v>
          </cell>
          <cell r="CK73" t="str">
            <v>EL ORO</v>
          </cell>
          <cell r="CL73" t="str">
            <v>YURIRIA</v>
          </cell>
          <cell r="CM73" t="str">
            <v>HUITZUCO DE LOS FIGUEROA</v>
          </cell>
          <cell r="CN73" t="str">
            <v>FRANCISCO I. MADERO</v>
          </cell>
          <cell r="CO73" t="str">
            <v>PONCITLÁN</v>
          </cell>
          <cell r="CP73" t="str">
            <v>ZUMPANGO</v>
          </cell>
          <cell r="CQ73" t="str">
            <v>HUETAMO</v>
          </cell>
          <cell r="CR73" t="str">
            <v>AMACUZAC</v>
          </cell>
          <cell r="CS73" t="str">
            <v>-</v>
          </cell>
          <cell r="CT73" t="str">
            <v>ANÁHUAC</v>
          </cell>
          <cell r="CU73" t="str">
            <v>PUTLA VILLA DE GUERRERO</v>
          </cell>
          <cell r="CV73" t="str">
            <v>TLATLAUQUITEPEC</v>
          </cell>
          <cell r="CW73" t="str">
            <v>-</v>
          </cell>
          <cell r="CX73" t="str">
            <v>-</v>
          </cell>
          <cell r="CY73" t="str">
            <v>ZARAGOZA</v>
          </cell>
          <cell r="CZ73" t="str">
            <v>-</v>
          </cell>
          <cell r="DA73" t="str">
            <v>IMURIS</v>
          </cell>
          <cell r="DB73" t="str">
            <v>-</v>
          </cell>
          <cell r="DC73" t="str">
            <v>JAUMAVE</v>
          </cell>
          <cell r="DD73" t="str">
            <v>NANACAMILPA DE MARIANO ARISTA</v>
          </cell>
          <cell r="DE73" t="str">
            <v>PEROTE</v>
          </cell>
          <cell r="DF73" t="str">
            <v>TEMOZÓN</v>
          </cell>
          <cell r="DG73" t="str">
            <v>VILLA HIDALGO</v>
          </cell>
        </row>
        <row r="74">
          <cell r="AT74" t="str">
            <v>-</v>
          </cell>
          <cell r="AU74" t="str">
            <v>-</v>
          </cell>
          <cell r="AV74" t="str">
            <v>-</v>
          </cell>
          <cell r="AW74" t="str">
            <v>-</v>
          </cell>
          <cell r="AX74" t="str">
            <v>5011</v>
          </cell>
          <cell r="AY74" t="str">
            <v>-</v>
          </cell>
          <cell r="AZ74" t="str">
            <v>7069</v>
          </cell>
          <cell r="BA74" t="str">
            <v>8055</v>
          </cell>
          <cell r="BB74" t="str">
            <v>-</v>
          </cell>
          <cell r="BC74" t="str">
            <v>10035</v>
          </cell>
          <cell r="BD74" t="str">
            <v>11025</v>
          </cell>
          <cell r="BE74" t="str">
            <v>12050</v>
          </cell>
          <cell r="BF74" t="str">
            <v>13056</v>
          </cell>
          <cell r="BG74" t="str">
            <v>14050</v>
          </cell>
          <cell r="BH74" t="str">
            <v>15005</v>
          </cell>
          <cell r="BI74" t="str">
            <v>16025</v>
          </cell>
          <cell r="BJ74" t="str">
            <v>17016</v>
          </cell>
          <cell r="BK74" t="str">
            <v>-</v>
          </cell>
          <cell r="BL74" t="str">
            <v>19047</v>
          </cell>
          <cell r="BM74" t="str">
            <v>20041</v>
          </cell>
          <cell r="BN74" t="str">
            <v>21177</v>
          </cell>
          <cell r="BO74" t="str">
            <v>-</v>
          </cell>
          <cell r="BP74" t="str">
            <v>-</v>
          </cell>
          <cell r="BQ74" t="str">
            <v>24008</v>
          </cell>
          <cell r="BR74" t="str">
            <v>-</v>
          </cell>
          <cell r="BS74" t="str">
            <v>26047</v>
          </cell>
          <cell r="BT74" t="str">
            <v>-</v>
          </cell>
          <cell r="BU74" t="str">
            <v>28007</v>
          </cell>
          <cell r="BV74" t="str">
            <v>29004</v>
          </cell>
          <cell r="BW74" t="str">
            <v>30085</v>
          </cell>
          <cell r="BX74" t="str">
            <v>31098</v>
          </cell>
          <cell r="BY74" t="str">
            <v>32052</v>
          </cell>
          <cell r="CB74" t="str">
            <v>-</v>
          </cell>
          <cell r="CC74" t="str">
            <v>-</v>
          </cell>
          <cell r="CD74" t="str">
            <v>-</v>
          </cell>
          <cell r="CE74" t="str">
            <v>-</v>
          </cell>
          <cell r="CF74" t="str">
            <v>GENERAL CEPEDA</v>
          </cell>
          <cell r="CG74" t="str">
            <v>-</v>
          </cell>
          <cell r="CH74" t="str">
            <v>PIJIJIAPAN</v>
          </cell>
          <cell r="CI74" t="str">
            <v>ROSALES</v>
          </cell>
          <cell r="CJ74" t="str">
            <v>-</v>
          </cell>
          <cell r="CK74" t="str">
            <v>TEPEHUANES</v>
          </cell>
          <cell r="CL74" t="str">
            <v>PURÍSIMA DEL RINCÓN</v>
          </cell>
          <cell r="CM74" t="str">
            <v>PUNGARABATO</v>
          </cell>
          <cell r="CN74" t="str">
            <v>SANTIAGO TULANTEPEC DE LUGO GUERRERO</v>
          </cell>
          <cell r="CO74" t="str">
            <v>JOCOTEPEC</v>
          </cell>
          <cell r="CP74" t="str">
            <v>ALMOLOYA DE JUÁREZ</v>
          </cell>
          <cell r="CQ74" t="str">
            <v>CHILCHOTA</v>
          </cell>
          <cell r="CR74" t="str">
            <v>OCUITUCO</v>
          </cell>
          <cell r="CS74" t="str">
            <v>-</v>
          </cell>
          <cell r="CT74" t="str">
            <v>HIDALGO</v>
          </cell>
          <cell r="CU74" t="str">
            <v>HUAUTLA DE JIMÉNEZ</v>
          </cell>
          <cell r="CV74" t="str">
            <v>TLACOTEPEC DE BENITO JUÁREZ</v>
          </cell>
          <cell r="CW74" t="str">
            <v>-</v>
          </cell>
          <cell r="CX74" t="str">
            <v>-</v>
          </cell>
          <cell r="CY74" t="str">
            <v>CERRITOS</v>
          </cell>
          <cell r="CZ74" t="str">
            <v>-</v>
          </cell>
          <cell r="DA74" t="str">
            <v>PITIQUITO</v>
          </cell>
          <cell r="DB74" t="str">
            <v>-</v>
          </cell>
          <cell r="DC74" t="str">
            <v>CAMARGO</v>
          </cell>
          <cell r="DD74" t="str">
            <v>ATLTZAYANCA</v>
          </cell>
          <cell r="DE74" t="str">
            <v>IXTACZOQUITLÁN</v>
          </cell>
          <cell r="DF74" t="str">
            <v>TZUCACAB</v>
          </cell>
          <cell r="DG74" t="str">
            <v>VILLA GARCÍA</v>
          </cell>
        </row>
        <row r="75">
          <cell r="AT75" t="str">
            <v>-</v>
          </cell>
          <cell r="AU75" t="str">
            <v>-</v>
          </cell>
          <cell r="AV75" t="str">
            <v>-</v>
          </cell>
          <cell r="AW75" t="str">
            <v>-</v>
          </cell>
          <cell r="AX75" t="str">
            <v>5023</v>
          </cell>
          <cell r="AY75" t="str">
            <v>-</v>
          </cell>
          <cell r="AZ75" t="str">
            <v>7020</v>
          </cell>
          <cell r="BA75" t="str">
            <v>8008</v>
          </cell>
          <cell r="BB75" t="str">
            <v>-</v>
          </cell>
          <cell r="BC75" t="str">
            <v>10006</v>
          </cell>
          <cell r="BD75" t="str">
            <v>11004</v>
          </cell>
          <cell r="BE75" t="str">
            <v>12032</v>
          </cell>
          <cell r="BF75" t="str">
            <v>13054</v>
          </cell>
          <cell r="BG75" t="str">
            <v>14044</v>
          </cell>
          <cell r="BH75" t="str">
            <v>15042</v>
          </cell>
          <cell r="BI75" t="str">
            <v>16009</v>
          </cell>
          <cell r="BJ75" t="str">
            <v>17026</v>
          </cell>
          <cell r="BK75" t="str">
            <v>-</v>
          </cell>
          <cell r="BL75" t="str">
            <v>19010</v>
          </cell>
          <cell r="BM75" t="str">
            <v>20198</v>
          </cell>
          <cell r="BN75" t="str">
            <v>21043</v>
          </cell>
          <cell r="BO75" t="str">
            <v>-</v>
          </cell>
          <cell r="BP75" t="str">
            <v>-</v>
          </cell>
          <cell r="BQ75" t="str">
            <v>24029</v>
          </cell>
          <cell r="BR75" t="str">
            <v>-</v>
          </cell>
          <cell r="BS75" t="str">
            <v>26066</v>
          </cell>
          <cell r="BT75" t="str">
            <v>-</v>
          </cell>
          <cell r="BU75" t="str">
            <v>28030</v>
          </cell>
          <cell r="BV75" t="str">
            <v>29007</v>
          </cell>
          <cell r="BW75" t="str">
            <v>30109</v>
          </cell>
          <cell r="BX75" t="str">
            <v>31053</v>
          </cell>
          <cell r="BY75" t="str">
            <v>32026</v>
          </cell>
          <cell r="CB75" t="str">
            <v>-</v>
          </cell>
          <cell r="CC75" t="str">
            <v>-</v>
          </cell>
          <cell r="CD75" t="str">
            <v>-</v>
          </cell>
          <cell r="CE75" t="str">
            <v>-</v>
          </cell>
          <cell r="CF75" t="str">
            <v>OCAMPO</v>
          </cell>
          <cell r="CG75" t="str">
            <v>-</v>
          </cell>
          <cell r="CH75" t="str">
            <v>LA CONCORDIA</v>
          </cell>
          <cell r="CI75" t="str">
            <v>BATOPILAS</v>
          </cell>
          <cell r="CJ75" t="str">
            <v>-</v>
          </cell>
          <cell r="CK75" t="str">
            <v>GENERAL SIMÓN BOLÍVAR</v>
          </cell>
          <cell r="CL75" t="str">
            <v>APASEO EL ALTO</v>
          </cell>
          <cell r="CM75" t="str">
            <v>GENERAL HELIODORO CASTILLO</v>
          </cell>
          <cell r="CN75" t="str">
            <v>SAN SALVADOR</v>
          </cell>
          <cell r="CO75" t="str">
            <v>IXTLAHUACÁN DE LOS MEMBRILLOS</v>
          </cell>
          <cell r="CP75" t="str">
            <v>IXTLAHUACA</v>
          </cell>
          <cell r="CQ75" t="str">
            <v>ARIO</v>
          </cell>
          <cell r="CR75" t="str">
            <v>TLAYACAPAN</v>
          </cell>
          <cell r="CS75" t="str">
            <v>-</v>
          </cell>
          <cell r="CT75" t="str">
            <v>CARMEN</v>
          </cell>
          <cell r="CU75" t="str">
            <v>SAN JUAN GUICHICOVI</v>
          </cell>
          <cell r="CV75" t="str">
            <v>CUETZALAN DEL PROGRESO</v>
          </cell>
          <cell r="CW75" t="str">
            <v>-</v>
          </cell>
          <cell r="CX75" t="str">
            <v>-</v>
          </cell>
          <cell r="CY75" t="str">
            <v>SAN MARTÍN CHALCHICUAUTLA</v>
          </cell>
          <cell r="CZ75" t="str">
            <v>-</v>
          </cell>
          <cell r="DA75" t="str">
            <v>URES</v>
          </cell>
          <cell r="DB75" t="str">
            <v>-</v>
          </cell>
          <cell r="DC75" t="str">
            <v>PADILLA</v>
          </cell>
          <cell r="DD75" t="str">
            <v>EL CARMEN TEQUEXQUITLA</v>
          </cell>
          <cell r="DE75" t="str">
            <v>MISANTLA</v>
          </cell>
          <cell r="DF75" t="str">
            <v>MUNA</v>
          </cell>
          <cell r="DG75" t="str">
            <v>MAZAPIL</v>
          </cell>
        </row>
        <row r="76">
          <cell r="AT76" t="str">
            <v>-</v>
          </cell>
          <cell r="AU76" t="str">
            <v>-</v>
          </cell>
          <cell r="AV76" t="str">
            <v>-</v>
          </cell>
          <cell r="AW76" t="str">
            <v>-</v>
          </cell>
          <cell r="AX76" t="str">
            <v>5014</v>
          </cell>
          <cell r="AY76" t="str">
            <v>-</v>
          </cell>
          <cell r="AZ76" t="str">
            <v>7051</v>
          </cell>
          <cell r="BA76" t="str">
            <v>8001</v>
          </cell>
          <cell r="BB76" t="str">
            <v>-</v>
          </cell>
          <cell r="BC76" t="str">
            <v>10021</v>
          </cell>
          <cell r="BD76" t="str">
            <v>11041</v>
          </cell>
          <cell r="BE76" t="str">
            <v>12051</v>
          </cell>
          <cell r="BF76" t="str">
            <v>13081</v>
          </cell>
          <cell r="BG76" t="str">
            <v>14094</v>
          </cell>
          <cell r="BH76" t="str">
            <v>15024</v>
          </cell>
          <cell r="BI76" t="str">
            <v>16065</v>
          </cell>
          <cell r="BJ76" t="str">
            <v>17010</v>
          </cell>
          <cell r="BK76" t="str">
            <v>-</v>
          </cell>
          <cell r="BL76" t="str">
            <v>19007</v>
          </cell>
          <cell r="BM76" t="str">
            <v>20399</v>
          </cell>
          <cell r="BN76" t="str">
            <v>21115</v>
          </cell>
          <cell r="BO76" t="str">
            <v>-</v>
          </cell>
          <cell r="BP76" t="str">
            <v>-</v>
          </cell>
          <cell r="BQ76" t="str">
            <v>24015</v>
          </cell>
          <cell r="BR76" t="str">
            <v>-</v>
          </cell>
          <cell r="BS76" t="str">
            <v>26004</v>
          </cell>
          <cell r="BT76" t="str">
            <v>-</v>
          </cell>
          <cell r="BU76" t="str">
            <v>28029</v>
          </cell>
          <cell r="BV76" t="str">
            <v>29038</v>
          </cell>
          <cell r="BW76" t="str">
            <v>30065</v>
          </cell>
          <cell r="BX76" t="str">
            <v>31091</v>
          </cell>
          <cell r="BY76" t="str">
            <v>32057</v>
          </cell>
          <cell r="CB76" t="str">
            <v>-</v>
          </cell>
          <cell r="CC76" t="str">
            <v>-</v>
          </cell>
          <cell r="CD76" t="str">
            <v>-</v>
          </cell>
          <cell r="CE76" t="str">
            <v>-</v>
          </cell>
          <cell r="CF76" t="str">
            <v>JIMÉNEZ</v>
          </cell>
          <cell r="CG76" t="str">
            <v>-</v>
          </cell>
          <cell r="CH76" t="str">
            <v>MAPASTEPEC</v>
          </cell>
          <cell r="CI76" t="str">
            <v>AHUMADA</v>
          </cell>
          <cell r="CJ76" t="str">
            <v>-</v>
          </cell>
          <cell r="CK76" t="str">
            <v>PEÑÓN BLANCO</v>
          </cell>
          <cell r="CL76" t="str">
            <v>URIANGATO</v>
          </cell>
          <cell r="CM76" t="str">
            <v>QUECHULTENANGO</v>
          </cell>
          <cell r="CN76" t="str">
            <v>ZACUALTIPÁN DE ÁNGELES</v>
          </cell>
          <cell r="CO76" t="str">
            <v>TEQUILA</v>
          </cell>
          <cell r="CP76" t="str">
            <v>CUAUTITLÁN</v>
          </cell>
          <cell r="CQ76" t="str">
            <v>PARACHO</v>
          </cell>
          <cell r="CR76" t="str">
            <v>JANTETELCO</v>
          </cell>
          <cell r="CS76" t="str">
            <v>-</v>
          </cell>
          <cell r="CT76" t="str">
            <v>ARAMBERRI</v>
          </cell>
          <cell r="CU76" t="str">
            <v>SANTA MARÍA ATZOMPA</v>
          </cell>
          <cell r="CV76" t="str">
            <v>QUECHOLAC</v>
          </cell>
          <cell r="CW76" t="str">
            <v>-</v>
          </cell>
          <cell r="CX76" t="str">
            <v>-</v>
          </cell>
          <cell r="CY76" t="str">
            <v>CHARCAS</v>
          </cell>
          <cell r="CZ76" t="str">
            <v>-</v>
          </cell>
          <cell r="DA76" t="str">
            <v>ALTAR</v>
          </cell>
          <cell r="DB76" t="str">
            <v>-</v>
          </cell>
          <cell r="DC76" t="str">
            <v>OCAMPO</v>
          </cell>
          <cell r="DD76" t="str">
            <v>TZOMPANTEPEC</v>
          </cell>
          <cell r="DE76" t="str">
            <v>EMILIANO ZAPATA</v>
          </cell>
          <cell r="DF76" t="str">
            <v>TINUM</v>
          </cell>
          <cell r="DG76" t="str">
            <v>TRANCOSO</v>
          </cell>
        </row>
        <row r="77">
          <cell r="AT77" t="str">
            <v>-</v>
          </cell>
          <cell r="AU77" t="str">
            <v>-</v>
          </cell>
          <cell r="AV77" t="str">
            <v>-</v>
          </cell>
          <cell r="AW77" t="str">
            <v>-</v>
          </cell>
          <cell r="AX77" t="str">
            <v>5001</v>
          </cell>
          <cell r="AY77" t="str">
            <v>-</v>
          </cell>
          <cell r="AZ77" t="str">
            <v>7001</v>
          </cell>
          <cell r="BA77" t="str">
            <v>8003</v>
          </cell>
          <cell r="BB77" t="str">
            <v>-</v>
          </cell>
          <cell r="BC77" t="str">
            <v>10002</v>
          </cell>
          <cell r="BD77" t="str">
            <v>11006</v>
          </cell>
          <cell r="BE77" t="str">
            <v>12002</v>
          </cell>
          <cell r="BF77" t="str">
            <v>13001</v>
          </cell>
          <cell r="BG77" t="str">
            <v>14001</v>
          </cell>
          <cell r="BH77" t="str">
            <v>15001</v>
          </cell>
          <cell r="BI77" t="str">
            <v>16001</v>
          </cell>
          <cell r="BJ77" t="str">
            <v>17005</v>
          </cell>
          <cell r="BK77" t="str">
            <v>-</v>
          </cell>
          <cell r="BL77" t="str">
            <v>19001</v>
          </cell>
          <cell r="BM77" t="str">
            <v>20001</v>
          </cell>
          <cell r="BN77" t="str">
            <v>21002</v>
          </cell>
          <cell r="BO77" t="str">
            <v>-</v>
          </cell>
          <cell r="BP77" t="str">
            <v>-</v>
          </cell>
          <cell r="BQ77" t="str">
            <v>24001</v>
          </cell>
          <cell r="BR77" t="str">
            <v>-</v>
          </cell>
          <cell r="BS77" t="str">
            <v>26001</v>
          </cell>
          <cell r="BT77" t="str">
            <v>-</v>
          </cell>
          <cell r="BU77" t="str">
            <v>28001</v>
          </cell>
          <cell r="BV77" t="str">
            <v>29001</v>
          </cell>
          <cell r="BW77" t="str">
            <v>30001</v>
          </cell>
          <cell r="BX77" t="str">
            <v>31001</v>
          </cell>
          <cell r="BY77" t="str">
            <v>32001</v>
          </cell>
          <cell r="CB77" t="str">
            <v>-</v>
          </cell>
          <cell r="CC77" t="str">
            <v>-</v>
          </cell>
          <cell r="CD77" t="str">
            <v>-</v>
          </cell>
          <cell r="CE77" t="str">
            <v>-</v>
          </cell>
          <cell r="CF77" t="str">
            <v>ABASOLO</v>
          </cell>
          <cell r="CG77" t="str">
            <v>-</v>
          </cell>
          <cell r="CH77" t="str">
            <v>ACACOYAGUA</v>
          </cell>
          <cell r="CI77" t="str">
            <v>ALLENDE</v>
          </cell>
          <cell r="CJ77" t="str">
            <v>-</v>
          </cell>
          <cell r="CK77" t="str">
            <v>CANELAS</v>
          </cell>
          <cell r="CL77" t="str">
            <v>ATARJEA</v>
          </cell>
          <cell r="CM77" t="str">
            <v>AHUACUOTZINGO</v>
          </cell>
          <cell r="CN77" t="str">
            <v>ACATLÁN</v>
          </cell>
          <cell r="CO77" t="str">
            <v>ACATIC</v>
          </cell>
          <cell r="CP77" t="str">
            <v>ACAMBAY</v>
          </cell>
          <cell r="CQ77" t="str">
            <v>ACUITZIO</v>
          </cell>
          <cell r="CR77" t="str">
            <v>COATLÁN DEL RÍO</v>
          </cell>
          <cell r="CS77" t="str">
            <v>-</v>
          </cell>
          <cell r="CT77" t="str">
            <v>ABASOLO</v>
          </cell>
          <cell r="CU77" t="str">
            <v>ABEJONES</v>
          </cell>
          <cell r="CV77" t="str">
            <v>ACATENO</v>
          </cell>
          <cell r="CW77" t="str">
            <v>-</v>
          </cell>
          <cell r="CX77" t="str">
            <v>-</v>
          </cell>
          <cell r="CY77" t="str">
            <v>AHUALULCO</v>
          </cell>
          <cell r="CZ77" t="str">
            <v>-</v>
          </cell>
          <cell r="DA77" t="str">
            <v>ACONCHI</v>
          </cell>
          <cell r="DB77" t="str">
            <v>-</v>
          </cell>
          <cell r="DC77" t="str">
            <v>ABASOLO</v>
          </cell>
          <cell r="DD77" t="str">
            <v>AMAXAC DE GUERRERO</v>
          </cell>
          <cell r="DE77" t="str">
            <v>ACAJETE</v>
          </cell>
          <cell r="DF77" t="str">
            <v>ABALÁ</v>
          </cell>
          <cell r="DG77" t="str">
            <v>APOZOL</v>
          </cell>
        </row>
        <row r="78">
          <cell r="AT78" t="str">
            <v>-</v>
          </cell>
          <cell r="AU78" t="str">
            <v>-</v>
          </cell>
          <cell r="AV78" t="str">
            <v>-</v>
          </cell>
          <cell r="AW78" t="str">
            <v>-</v>
          </cell>
          <cell r="AX78" t="str">
            <v>5005</v>
          </cell>
          <cell r="AY78" t="str">
            <v>-</v>
          </cell>
          <cell r="AZ78" t="str">
            <v>7002</v>
          </cell>
          <cell r="BA78" t="str">
            <v>8004</v>
          </cell>
          <cell r="BB78" t="str">
            <v>-</v>
          </cell>
          <cell r="BC78" t="str">
            <v>10003</v>
          </cell>
          <cell r="BD78" t="str">
            <v>11008</v>
          </cell>
          <cell r="BE78" t="str">
            <v>12004</v>
          </cell>
          <cell r="BF78" t="str">
            <v>13004</v>
          </cell>
          <cell r="BG78" t="str">
            <v>14002</v>
          </cell>
          <cell r="BH78" t="str">
            <v>15002</v>
          </cell>
          <cell r="BI78" t="str">
            <v>16002</v>
          </cell>
          <cell r="BJ78" t="str">
            <v>17013</v>
          </cell>
          <cell r="BK78" t="str">
            <v>-</v>
          </cell>
          <cell r="BL78" t="str">
            <v>19002</v>
          </cell>
          <cell r="BM78" t="str">
            <v>20003</v>
          </cell>
          <cell r="BN78" t="str">
            <v>21003</v>
          </cell>
          <cell r="BO78" t="str">
            <v>-</v>
          </cell>
          <cell r="BP78" t="str">
            <v>-</v>
          </cell>
          <cell r="BQ78" t="str">
            <v>24002</v>
          </cell>
          <cell r="BR78" t="str">
            <v>-</v>
          </cell>
          <cell r="BS78" t="str">
            <v>26005</v>
          </cell>
          <cell r="BT78" t="str">
            <v>-</v>
          </cell>
          <cell r="BU78" t="str">
            <v>28004</v>
          </cell>
          <cell r="BV78" t="str">
            <v>29002</v>
          </cell>
          <cell r="BW78" t="str">
            <v>30002</v>
          </cell>
          <cell r="BX78" t="str">
            <v>31003</v>
          </cell>
          <cell r="BY78" t="str">
            <v>32002</v>
          </cell>
          <cell r="CB78" t="str">
            <v>-</v>
          </cell>
          <cell r="CC78" t="str">
            <v>-</v>
          </cell>
          <cell r="CD78" t="str">
            <v>-</v>
          </cell>
          <cell r="CE78" t="str">
            <v>-</v>
          </cell>
          <cell r="CF78" t="str">
            <v>CANDELA</v>
          </cell>
          <cell r="CG78" t="str">
            <v>-</v>
          </cell>
          <cell r="CH78" t="str">
            <v>ACALA</v>
          </cell>
          <cell r="CI78" t="str">
            <v>AQUILES SERDÁN</v>
          </cell>
          <cell r="CJ78" t="str">
            <v>-</v>
          </cell>
          <cell r="CK78" t="str">
            <v>CONETO DE COMONFORT</v>
          </cell>
          <cell r="CL78" t="str">
            <v>MANUEL DOBLADO</v>
          </cell>
          <cell r="CM78" t="str">
            <v>ALCOZAUCA DE GUERRERO</v>
          </cell>
          <cell r="CN78" t="str">
            <v>AGUA BLANCA DE ITURBIDE</v>
          </cell>
          <cell r="CO78" t="str">
            <v>ACATLÁN DE JUÁREZ</v>
          </cell>
          <cell r="CP78" t="str">
            <v>ACOLMAN</v>
          </cell>
          <cell r="CQ78" t="str">
            <v>AGUILILLA</v>
          </cell>
          <cell r="CR78" t="str">
            <v>JONACATEPEC</v>
          </cell>
          <cell r="CS78" t="str">
            <v>-</v>
          </cell>
          <cell r="CT78" t="str">
            <v>AGUALEGUAS</v>
          </cell>
          <cell r="CU78" t="str">
            <v>ASUNCIÓN CACALOTEPEC</v>
          </cell>
          <cell r="CV78" t="str">
            <v>ACATLÁN</v>
          </cell>
          <cell r="CW78" t="str">
            <v>-</v>
          </cell>
          <cell r="CX78" t="str">
            <v>-</v>
          </cell>
          <cell r="CY78" t="str">
            <v>ALAQUINES</v>
          </cell>
          <cell r="CZ78" t="str">
            <v>-</v>
          </cell>
          <cell r="DA78" t="str">
            <v>ARIVECHI</v>
          </cell>
          <cell r="DB78" t="str">
            <v>-</v>
          </cell>
          <cell r="DC78" t="str">
            <v>ANTIGUO MORELOS</v>
          </cell>
          <cell r="DD78" t="str">
            <v>APETATITLÁN DE ANTONIO CARVAJAL</v>
          </cell>
          <cell r="DE78" t="str">
            <v>ACATLÁN</v>
          </cell>
          <cell r="DF78" t="str">
            <v>AKIL</v>
          </cell>
          <cell r="DG78" t="str">
            <v>APULCO</v>
          </cell>
        </row>
        <row r="79">
          <cell r="AT79" t="str">
            <v>-</v>
          </cell>
          <cell r="AU79" t="str">
            <v>-</v>
          </cell>
          <cell r="AV79" t="str">
            <v>-</v>
          </cell>
          <cell r="AW79" t="str">
            <v>-</v>
          </cell>
          <cell r="AX79" t="str">
            <v>5008</v>
          </cell>
          <cell r="AY79" t="str">
            <v>-</v>
          </cell>
          <cell r="AZ79" t="str">
            <v>7003</v>
          </cell>
          <cell r="BA79" t="str">
            <v>8006</v>
          </cell>
          <cell r="BB79" t="str">
            <v>-</v>
          </cell>
          <cell r="BC79" t="str">
            <v>10009</v>
          </cell>
          <cell r="BD79" t="str">
            <v>11010</v>
          </cell>
          <cell r="BE79" t="str">
            <v>12005</v>
          </cell>
          <cell r="BF79" t="str">
            <v>13005</v>
          </cell>
          <cell r="BG79" t="str">
            <v>14003</v>
          </cell>
          <cell r="BH79" t="str">
            <v>15003</v>
          </cell>
          <cell r="BI79" t="str">
            <v>16003</v>
          </cell>
          <cell r="BJ79" t="str">
            <v>17014</v>
          </cell>
          <cell r="BK79" t="str">
            <v>-</v>
          </cell>
          <cell r="BL79" t="str">
            <v>19003</v>
          </cell>
          <cell r="BM79" t="str">
            <v>20004</v>
          </cell>
          <cell r="BN79" t="str">
            <v>21005</v>
          </cell>
          <cell r="BO79" t="str">
            <v>-</v>
          </cell>
          <cell r="BP79" t="str">
            <v>-</v>
          </cell>
          <cell r="BQ79" t="str">
            <v>24004</v>
          </cell>
          <cell r="BR79" t="str">
            <v>-</v>
          </cell>
          <cell r="BS79" t="str">
            <v>26006</v>
          </cell>
          <cell r="BT79" t="str">
            <v>-</v>
          </cell>
          <cell r="BU79" t="str">
            <v>28005</v>
          </cell>
          <cell r="BV79" t="str">
            <v>29003</v>
          </cell>
          <cell r="BW79" t="str">
            <v>30004</v>
          </cell>
          <cell r="BX79" t="str">
            <v>31004</v>
          </cell>
          <cell r="BY79" t="str">
            <v>32003</v>
          </cell>
          <cell r="CB79" t="str">
            <v>-</v>
          </cell>
          <cell r="CC79" t="str">
            <v>-</v>
          </cell>
          <cell r="CD79" t="str">
            <v>-</v>
          </cell>
          <cell r="CE79" t="str">
            <v>-</v>
          </cell>
          <cell r="CF79" t="str">
            <v>ESCOBEDO</v>
          </cell>
          <cell r="CG79" t="str">
            <v>-</v>
          </cell>
          <cell r="CH79" t="str">
            <v>ACAPETAHUA</v>
          </cell>
          <cell r="CI79" t="str">
            <v>BACHÍNIVA</v>
          </cell>
          <cell r="CJ79" t="str">
            <v>-</v>
          </cell>
          <cell r="CK79" t="str">
            <v>GUANACEVÍ</v>
          </cell>
          <cell r="CL79" t="str">
            <v>CORONEO</v>
          </cell>
          <cell r="CM79" t="str">
            <v>ALPOYECA</v>
          </cell>
          <cell r="CN79" t="str">
            <v>AJACUBA</v>
          </cell>
          <cell r="CO79" t="str">
            <v>AHUALULCO DE MERCADO</v>
          </cell>
          <cell r="CP79" t="str">
            <v>ACULCO</v>
          </cell>
          <cell r="CQ79" t="str">
            <v>ÁLVARO OBREGÓN</v>
          </cell>
          <cell r="CR79" t="str">
            <v>MAZATEPEC</v>
          </cell>
          <cell r="CS79" t="str">
            <v>-</v>
          </cell>
          <cell r="CT79" t="str">
            <v>LOS ALDAMAS</v>
          </cell>
          <cell r="CU79" t="str">
            <v>ASUNCIÓN CUYOTEPEJI</v>
          </cell>
          <cell r="CV79" t="str">
            <v>ACTEOPAN</v>
          </cell>
          <cell r="CW79" t="str">
            <v>-</v>
          </cell>
          <cell r="CX79" t="str">
            <v>-</v>
          </cell>
          <cell r="CY79" t="str">
            <v>ARMADILLO DE LOS INFANTE</v>
          </cell>
          <cell r="CZ79" t="str">
            <v>-</v>
          </cell>
          <cell r="DA79" t="str">
            <v>ARIZPE</v>
          </cell>
          <cell r="DB79" t="str">
            <v>-</v>
          </cell>
          <cell r="DC79" t="str">
            <v>BURGOS</v>
          </cell>
          <cell r="DD79" t="str">
            <v>ATLANGATEPEC</v>
          </cell>
          <cell r="DE79" t="str">
            <v>ACTOPAN</v>
          </cell>
          <cell r="DF79" t="str">
            <v>BACA</v>
          </cell>
          <cell r="DG79" t="str">
            <v>ATOLINGA</v>
          </cell>
        </row>
        <row r="80">
          <cell r="AT80" t="str">
            <v>-</v>
          </cell>
          <cell r="AU80" t="str">
            <v>-</v>
          </cell>
          <cell r="AV80" t="str">
            <v>-</v>
          </cell>
          <cell r="AW80" t="str">
            <v>-</v>
          </cell>
          <cell r="AX80" t="str">
            <v>5012</v>
          </cell>
          <cell r="AY80" t="str">
            <v>-</v>
          </cell>
          <cell r="AZ80" t="str">
            <v>7004</v>
          </cell>
          <cell r="BA80" t="str">
            <v>8012</v>
          </cell>
          <cell r="BB80" t="str">
            <v>-</v>
          </cell>
          <cell r="BC80" t="str">
            <v>10010</v>
          </cell>
          <cell r="BD80" t="str">
            <v>11012</v>
          </cell>
          <cell r="BE80" t="str">
            <v>12006</v>
          </cell>
          <cell r="BF80" t="str">
            <v>13006</v>
          </cell>
          <cell r="BG80" t="str">
            <v>14004</v>
          </cell>
          <cell r="BH80" t="str">
            <v>15004</v>
          </cell>
          <cell r="BI80" t="str">
            <v>16004</v>
          </cell>
          <cell r="BJ80" t="str">
            <v>17021</v>
          </cell>
          <cell r="BK80" t="str">
            <v>-</v>
          </cell>
          <cell r="BL80" t="str">
            <v>19008</v>
          </cell>
          <cell r="BM80" t="str">
            <v>20005</v>
          </cell>
          <cell r="BN80" t="str">
            <v>21006</v>
          </cell>
          <cell r="BO80" t="str">
            <v>-</v>
          </cell>
          <cell r="BP80" t="str">
            <v>-</v>
          </cell>
          <cell r="BQ80" t="str">
            <v>24005</v>
          </cell>
          <cell r="BR80" t="str">
            <v>-</v>
          </cell>
          <cell r="BS80" t="str">
            <v>26007</v>
          </cell>
          <cell r="BT80" t="str">
            <v>-</v>
          </cell>
          <cell r="BU80" t="str">
            <v>28006</v>
          </cell>
          <cell r="BV80" t="str">
            <v>29008</v>
          </cell>
          <cell r="BW80" t="str">
            <v>30005</v>
          </cell>
          <cell r="BX80" t="str">
            <v>31005</v>
          </cell>
          <cell r="BY80" t="str">
            <v>32004</v>
          </cell>
          <cell r="CB80" t="str">
            <v>-</v>
          </cell>
          <cell r="CC80" t="str">
            <v>-</v>
          </cell>
          <cell r="CD80" t="str">
            <v>-</v>
          </cell>
          <cell r="CE80" t="str">
            <v>-</v>
          </cell>
          <cell r="CF80" t="str">
            <v>GUERRERO</v>
          </cell>
          <cell r="CG80" t="str">
            <v>-</v>
          </cell>
          <cell r="CH80" t="str">
            <v>ALTAMIRANO</v>
          </cell>
          <cell r="CI80" t="str">
            <v>CARICHÍ</v>
          </cell>
          <cell r="CJ80" t="str">
            <v>-</v>
          </cell>
          <cell r="CK80" t="str">
            <v>HIDALGO</v>
          </cell>
          <cell r="CL80" t="str">
            <v>CUERÁMARO</v>
          </cell>
          <cell r="CM80" t="str">
            <v>APAXTLA</v>
          </cell>
          <cell r="CN80" t="str">
            <v>ALFAJAYUCAN</v>
          </cell>
          <cell r="CO80" t="str">
            <v>AMACUECA</v>
          </cell>
          <cell r="CP80" t="str">
            <v>ALMOLOYA DE ALQUISIRAS</v>
          </cell>
          <cell r="CQ80" t="str">
            <v>ANGAMACUTIRO</v>
          </cell>
          <cell r="CR80" t="str">
            <v>TETECALA</v>
          </cell>
          <cell r="CS80" t="str">
            <v>-</v>
          </cell>
          <cell r="CT80" t="str">
            <v>BUSTAMANTE</v>
          </cell>
          <cell r="CU80" t="str">
            <v>ASUNCIÓN IXTALTEPEC</v>
          </cell>
          <cell r="CV80" t="str">
            <v>AHUACATLÁN</v>
          </cell>
          <cell r="CW80" t="str">
            <v>-</v>
          </cell>
          <cell r="CX80" t="str">
            <v>-</v>
          </cell>
          <cell r="CY80" t="str">
            <v>CÁRDENAS</v>
          </cell>
          <cell r="CZ80" t="str">
            <v>-</v>
          </cell>
          <cell r="DA80" t="str">
            <v>ATIL</v>
          </cell>
          <cell r="DB80" t="str">
            <v>-</v>
          </cell>
          <cell r="DC80" t="str">
            <v>BUSTAMANTE</v>
          </cell>
          <cell r="DD80" t="str">
            <v>CUAPIAXTLA</v>
          </cell>
          <cell r="DE80" t="str">
            <v>ACULA</v>
          </cell>
          <cell r="DF80" t="str">
            <v>BOKOBÁ</v>
          </cell>
          <cell r="DG80" t="str">
            <v>BENITO JUÁREZ</v>
          </cell>
        </row>
        <row r="81">
          <cell r="AT81" t="str">
            <v>-</v>
          </cell>
          <cell r="AU81" t="str">
            <v>-</v>
          </cell>
          <cell r="AV81" t="str">
            <v>-</v>
          </cell>
          <cell r="AW81" t="str">
            <v>-</v>
          </cell>
          <cell r="AX81" t="str">
            <v>5013</v>
          </cell>
          <cell r="AY81" t="str">
            <v>-</v>
          </cell>
          <cell r="AZ81" t="str">
            <v>7005</v>
          </cell>
          <cell r="BA81" t="str">
            <v>8013</v>
          </cell>
          <cell r="BB81" t="str">
            <v>-</v>
          </cell>
          <cell r="BC81" t="str">
            <v>10011</v>
          </cell>
          <cell r="BD81" t="str">
            <v>11013</v>
          </cell>
          <cell r="BE81" t="str">
            <v>12007</v>
          </cell>
          <cell r="BF81" t="str">
            <v>13007</v>
          </cell>
          <cell r="BG81" t="str">
            <v>14005</v>
          </cell>
          <cell r="BH81" t="str">
            <v>15006</v>
          </cell>
          <cell r="BI81" t="str">
            <v>16005</v>
          </cell>
          <cell r="BJ81" t="str">
            <v>17023</v>
          </cell>
          <cell r="BK81" t="str">
            <v>-</v>
          </cell>
          <cell r="BL81" t="str">
            <v>19011</v>
          </cell>
          <cell r="BM81" t="str">
            <v>20006</v>
          </cell>
          <cell r="BN81" t="str">
            <v>21007</v>
          </cell>
          <cell r="BO81" t="str">
            <v>-</v>
          </cell>
          <cell r="BP81" t="str">
            <v>-</v>
          </cell>
          <cell r="BQ81" t="str">
            <v>24006</v>
          </cell>
          <cell r="BR81" t="str">
            <v>-</v>
          </cell>
          <cell r="BS81" t="str">
            <v>26008</v>
          </cell>
          <cell r="BT81" t="str">
            <v>-</v>
          </cell>
          <cell r="BU81" t="str">
            <v>28008</v>
          </cell>
          <cell r="BV81" t="str">
            <v>29009</v>
          </cell>
          <cell r="BW81" t="str">
            <v>30006</v>
          </cell>
          <cell r="BX81" t="str">
            <v>31006</v>
          </cell>
          <cell r="BY81" t="str">
            <v>32006</v>
          </cell>
          <cell r="CB81" t="str">
            <v>-</v>
          </cell>
          <cell r="CC81" t="str">
            <v>-</v>
          </cell>
          <cell r="CD81" t="str">
            <v>-</v>
          </cell>
          <cell r="CE81" t="str">
            <v>-</v>
          </cell>
          <cell r="CF81" t="str">
            <v>HIDALGO</v>
          </cell>
          <cell r="CG81" t="str">
            <v>-</v>
          </cell>
          <cell r="CH81" t="str">
            <v>AMATÁN</v>
          </cell>
          <cell r="CI81" t="str">
            <v>CASAS GRANDES</v>
          </cell>
          <cell r="CJ81" t="str">
            <v>-</v>
          </cell>
          <cell r="CK81" t="str">
            <v>INDÉ</v>
          </cell>
          <cell r="CL81" t="str">
            <v>DOCTOR MORA</v>
          </cell>
          <cell r="CM81" t="str">
            <v>ARCELIA</v>
          </cell>
          <cell r="CN81" t="str">
            <v>ALMOLOYA</v>
          </cell>
          <cell r="CO81" t="str">
            <v>AMATITÁN</v>
          </cell>
          <cell r="CP81" t="str">
            <v>ALMOLOYA DEL RÍO</v>
          </cell>
          <cell r="CQ81" t="str">
            <v>ANGANGUEO</v>
          </cell>
          <cell r="CR81" t="str">
            <v>TLALNEPANTLA</v>
          </cell>
          <cell r="CS81" t="str">
            <v>-</v>
          </cell>
          <cell r="CT81" t="str">
            <v>CERRALVO</v>
          </cell>
          <cell r="CU81" t="str">
            <v>ASUNCIÓN NOCHIXTLÁN</v>
          </cell>
          <cell r="CV81" t="str">
            <v>AHUATLÁN</v>
          </cell>
          <cell r="CW81" t="str">
            <v>-</v>
          </cell>
          <cell r="CX81" t="str">
            <v>-</v>
          </cell>
          <cell r="CY81" t="str">
            <v>CATORCE</v>
          </cell>
          <cell r="CZ81" t="str">
            <v>-</v>
          </cell>
          <cell r="DA81" t="str">
            <v>BACADÉHUACHI</v>
          </cell>
          <cell r="DB81" t="str">
            <v>-</v>
          </cell>
          <cell r="DC81" t="str">
            <v>CASAS</v>
          </cell>
          <cell r="DD81" t="str">
            <v>CUAXOMULCO</v>
          </cell>
          <cell r="DE81" t="str">
            <v>ACULTZINGO</v>
          </cell>
          <cell r="DF81" t="str">
            <v>BUCTZOTZ</v>
          </cell>
          <cell r="DG81" t="str">
            <v>CAÑITAS DE FELIPE PESCADOR</v>
          </cell>
        </row>
        <row r="82">
          <cell r="AT82" t="str">
            <v>-</v>
          </cell>
          <cell r="AU82" t="str">
            <v>-</v>
          </cell>
          <cell r="AV82" t="str">
            <v>-</v>
          </cell>
          <cell r="AW82" t="str">
            <v>-</v>
          </cell>
          <cell r="AX82" t="str">
            <v>5015</v>
          </cell>
          <cell r="AY82" t="str">
            <v>-</v>
          </cell>
          <cell r="AZ82" t="str">
            <v>7006</v>
          </cell>
          <cell r="BA82" t="str">
            <v>8014</v>
          </cell>
          <cell r="BB82" t="str">
            <v>-</v>
          </cell>
          <cell r="BC82" t="str">
            <v>10017</v>
          </cell>
          <cell r="BD82" t="str">
            <v>11016</v>
          </cell>
          <cell r="BE82" t="str">
            <v>12008</v>
          </cell>
          <cell r="BF82" t="str">
            <v>13009</v>
          </cell>
          <cell r="BG82" t="str">
            <v>14007</v>
          </cell>
          <cell r="BH82" t="str">
            <v>15007</v>
          </cell>
          <cell r="BI82" t="str">
            <v>16007</v>
          </cell>
          <cell r="BJ82" t="str">
            <v>17027</v>
          </cell>
          <cell r="BK82" t="str">
            <v>-</v>
          </cell>
          <cell r="BL82" t="str">
            <v>19013</v>
          </cell>
          <cell r="BM82" t="str">
            <v>20007</v>
          </cell>
          <cell r="BN82" t="str">
            <v>21008</v>
          </cell>
          <cell r="BO82" t="str">
            <v>-</v>
          </cell>
          <cell r="BP82" t="str">
            <v>-</v>
          </cell>
          <cell r="BQ82" t="str">
            <v>24007</v>
          </cell>
          <cell r="BR82" t="str">
            <v>-</v>
          </cell>
          <cell r="BS82" t="str">
            <v>26009</v>
          </cell>
          <cell r="BT82" t="str">
            <v>-</v>
          </cell>
          <cell r="BU82" t="str">
            <v>28010</v>
          </cell>
          <cell r="BV82" t="str">
            <v>29011</v>
          </cell>
          <cell r="BW82" t="str">
            <v>30007</v>
          </cell>
          <cell r="BX82" t="str">
            <v>31007</v>
          </cell>
          <cell r="BY82" t="str">
            <v>32007</v>
          </cell>
          <cell r="CB82" t="str">
            <v>-</v>
          </cell>
          <cell r="CC82" t="str">
            <v>-</v>
          </cell>
          <cell r="CD82" t="str">
            <v>-</v>
          </cell>
          <cell r="CE82" t="str">
            <v>-</v>
          </cell>
          <cell r="CF82" t="str">
            <v>JUÁREZ</v>
          </cell>
          <cell r="CG82" t="str">
            <v>-</v>
          </cell>
          <cell r="CH82" t="str">
            <v>AMATENANGO DE LA FRONTERA</v>
          </cell>
          <cell r="CI82" t="str">
            <v>CORONADO</v>
          </cell>
          <cell r="CJ82" t="str">
            <v>-</v>
          </cell>
          <cell r="CK82" t="str">
            <v>OCAMPO</v>
          </cell>
          <cell r="CL82" t="str">
            <v>HUANÍMARO</v>
          </cell>
          <cell r="CM82" t="str">
            <v>ATENANGO DEL RÍO</v>
          </cell>
          <cell r="CN82" t="str">
            <v>EL ARENAL</v>
          </cell>
          <cell r="CO82" t="str">
            <v>SAN JUANITO DE ESCOBEDO</v>
          </cell>
          <cell r="CP82" t="str">
            <v>AMANALCO</v>
          </cell>
          <cell r="CQ82" t="str">
            <v>APORO</v>
          </cell>
          <cell r="CR82" t="str">
            <v>TOTOLAPAN</v>
          </cell>
          <cell r="CS82" t="str">
            <v>-</v>
          </cell>
          <cell r="CT82" t="str">
            <v>CHINA</v>
          </cell>
          <cell r="CU82" t="str">
            <v>ASUNCIÓN OCOTLÁN</v>
          </cell>
          <cell r="CV82" t="str">
            <v>AHUAZOTEPEC</v>
          </cell>
          <cell r="CW82" t="str">
            <v>-</v>
          </cell>
          <cell r="CX82" t="str">
            <v>-</v>
          </cell>
          <cell r="CY82" t="str">
            <v>CEDRAL</v>
          </cell>
          <cell r="CZ82" t="str">
            <v>-</v>
          </cell>
          <cell r="DA82" t="str">
            <v>BACANORA</v>
          </cell>
          <cell r="DB82" t="str">
            <v>-</v>
          </cell>
          <cell r="DC82" t="str">
            <v>CRUILLAS</v>
          </cell>
          <cell r="DD82" t="str">
            <v>MUÑOZ DE DOMINGO ARENAS</v>
          </cell>
          <cell r="DE82" t="str">
            <v>CAMARÓN DE TEJEDA</v>
          </cell>
          <cell r="DF82" t="str">
            <v>CACALCHÉN</v>
          </cell>
          <cell r="DG82" t="str">
            <v>CONCEPCIÓN DEL ORO</v>
          </cell>
        </row>
        <row r="83">
          <cell r="AT83" t="str">
            <v>-</v>
          </cell>
          <cell r="AU83" t="str">
            <v>-</v>
          </cell>
          <cell r="AV83" t="str">
            <v>-</v>
          </cell>
          <cell r="AW83" t="str">
            <v>-</v>
          </cell>
          <cell r="AX83" t="str">
            <v>5016</v>
          </cell>
          <cell r="AY83" t="str">
            <v>-</v>
          </cell>
          <cell r="AZ83" t="str">
            <v>7007</v>
          </cell>
          <cell r="BA83" t="str">
            <v>8015</v>
          </cell>
          <cell r="BB83" t="str">
            <v>-</v>
          </cell>
          <cell r="BC83" t="str">
            <v>10019</v>
          </cell>
          <cell r="BD83" t="str">
            <v>11018</v>
          </cell>
          <cell r="BE83" t="str">
            <v>12009</v>
          </cell>
          <cell r="BF83" t="str">
            <v>13010</v>
          </cell>
          <cell r="BG83" t="str">
            <v>14009</v>
          </cell>
          <cell r="BH83" t="str">
            <v>15008</v>
          </cell>
          <cell r="BI83" t="str">
            <v>16008</v>
          </cell>
          <cell r="BJ83" t="str">
            <v>17032</v>
          </cell>
          <cell r="BK83" t="str">
            <v>-</v>
          </cell>
          <cell r="BL83" t="str">
            <v>19015</v>
          </cell>
          <cell r="BM83" t="str">
            <v>20008</v>
          </cell>
          <cell r="BN83" t="str">
            <v>21009</v>
          </cell>
          <cell r="BO83" t="str">
            <v>-</v>
          </cell>
          <cell r="BP83" t="str">
            <v>-</v>
          </cell>
          <cell r="BQ83" t="str">
            <v>24009</v>
          </cell>
          <cell r="BR83" t="str">
            <v>-</v>
          </cell>
          <cell r="BS83" t="str">
            <v>26010</v>
          </cell>
          <cell r="BT83" t="str">
            <v>-</v>
          </cell>
          <cell r="BU83" t="str">
            <v>28011</v>
          </cell>
          <cell r="BV83" t="str">
            <v>29012</v>
          </cell>
          <cell r="BW83" t="str">
            <v>30008</v>
          </cell>
          <cell r="BX83" t="str">
            <v>31008</v>
          </cell>
          <cell r="BY83" t="str">
            <v>32008</v>
          </cell>
          <cell r="CB83" t="str">
            <v>-</v>
          </cell>
          <cell r="CC83" t="str">
            <v>-</v>
          </cell>
          <cell r="CD83" t="str">
            <v>-</v>
          </cell>
          <cell r="CE83" t="str">
            <v>-</v>
          </cell>
          <cell r="CF83" t="str">
            <v>LAMADRID</v>
          </cell>
          <cell r="CG83" t="str">
            <v>-</v>
          </cell>
          <cell r="CH83" t="str">
            <v>AMATENANGO DEL VALLE</v>
          </cell>
          <cell r="CI83" t="str">
            <v>COYAME DEL SOTOL</v>
          </cell>
          <cell r="CJ83" t="str">
            <v>-</v>
          </cell>
          <cell r="CK83" t="str">
            <v>OTÁEZ</v>
          </cell>
          <cell r="CL83" t="str">
            <v>JARAL DEL PROGRESO</v>
          </cell>
          <cell r="CM83" t="str">
            <v>ATLAMAJALCINGO DEL MONTE</v>
          </cell>
          <cell r="CN83" t="str">
            <v>ATITALAQUIA</v>
          </cell>
          <cell r="CO83" t="str">
            <v>EL ARENAL</v>
          </cell>
          <cell r="CP83" t="str">
            <v>AMATEPEC</v>
          </cell>
          <cell r="CQ83" t="str">
            <v>AQUILA</v>
          </cell>
          <cell r="CR83" t="str">
            <v>ZACUALPAN DE AMILPAS</v>
          </cell>
          <cell r="CS83" t="str">
            <v>-</v>
          </cell>
          <cell r="CT83" t="str">
            <v>DR. COSS</v>
          </cell>
          <cell r="CU83" t="str">
            <v>ASUNCIÓN TLACOLULITA</v>
          </cell>
          <cell r="CV83" t="str">
            <v>AHUEHUETITLA</v>
          </cell>
          <cell r="CW83" t="str">
            <v>-</v>
          </cell>
          <cell r="CX83" t="str">
            <v>-</v>
          </cell>
          <cell r="CY83" t="str">
            <v>CERRO DE SAN PEDRO</v>
          </cell>
          <cell r="CZ83" t="str">
            <v>-</v>
          </cell>
          <cell r="DA83" t="str">
            <v>BACERAC</v>
          </cell>
          <cell r="DB83" t="str">
            <v>-</v>
          </cell>
          <cell r="DC83" t="str">
            <v>GÓMEZ FARÍAS</v>
          </cell>
          <cell r="DD83" t="str">
            <v>ESPAÑITA</v>
          </cell>
          <cell r="DE83" t="str">
            <v>ALPATLÁHUAC</v>
          </cell>
          <cell r="DF83" t="str">
            <v>CALOTMUL</v>
          </cell>
          <cell r="DG83" t="str">
            <v>CUAUHTÉMOC</v>
          </cell>
        </row>
        <row r="84">
          <cell r="AT84" t="str">
            <v>-</v>
          </cell>
          <cell r="AU84" t="str">
            <v>-</v>
          </cell>
          <cell r="AV84" t="str">
            <v>-</v>
          </cell>
          <cell r="AW84" t="str">
            <v>-</v>
          </cell>
          <cell r="AX84" t="str">
            <v>5019</v>
          </cell>
          <cell r="AY84" t="str">
            <v>-</v>
          </cell>
          <cell r="AZ84" t="str">
            <v>7008</v>
          </cell>
          <cell r="BA84" t="str">
            <v>8016</v>
          </cell>
          <cell r="BB84" t="str">
            <v>-</v>
          </cell>
          <cell r="BC84" t="str">
            <v>10025</v>
          </cell>
          <cell r="BD84" t="str">
            <v>11019</v>
          </cell>
          <cell r="BE84" t="str">
            <v>12010</v>
          </cell>
          <cell r="BF84" t="str">
            <v>13011</v>
          </cell>
          <cell r="BG84" t="str">
            <v>14010</v>
          </cell>
          <cell r="BH84" t="str">
            <v>15009</v>
          </cell>
          <cell r="BI84" t="str">
            <v>16010</v>
          </cell>
          <cell r="BJ84" t="str">
            <v>17033</v>
          </cell>
          <cell r="BK84" t="str">
            <v>-</v>
          </cell>
          <cell r="BL84" t="str">
            <v>19016</v>
          </cell>
          <cell r="BM84" t="str">
            <v>20009</v>
          </cell>
          <cell r="BN84" t="str">
            <v>21011</v>
          </cell>
          <cell r="BO84" t="str">
            <v>-</v>
          </cell>
          <cell r="BP84" t="str">
            <v>-</v>
          </cell>
          <cell r="BQ84" t="str">
            <v>24012</v>
          </cell>
          <cell r="BR84" t="str">
            <v>-</v>
          </cell>
          <cell r="BS84" t="str">
            <v>26011</v>
          </cell>
          <cell r="BT84" t="str">
            <v>-</v>
          </cell>
          <cell r="BU84" t="str">
            <v>28014</v>
          </cell>
          <cell r="BV84" t="str">
            <v>29014</v>
          </cell>
          <cell r="BW84" t="str">
            <v>30009</v>
          </cell>
          <cell r="BX84" t="str">
            <v>31009</v>
          </cell>
          <cell r="BY84" t="str">
            <v>32009</v>
          </cell>
          <cell r="CB84" t="str">
            <v>-</v>
          </cell>
          <cell r="CC84" t="str">
            <v>-</v>
          </cell>
          <cell r="CD84" t="str">
            <v>-</v>
          </cell>
          <cell r="CE84" t="str">
            <v>-</v>
          </cell>
          <cell r="CF84" t="str">
            <v>MORELOS</v>
          </cell>
          <cell r="CG84" t="str">
            <v>-</v>
          </cell>
          <cell r="CH84" t="str">
            <v>ANGEL ALBINO CORZO</v>
          </cell>
          <cell r="CI84" t="str">
            <v>LA CRUZ</v>
          </cell>
          <cell r="CJ84" t="str">
            <v>-</v>
          </cell>
          <cell r="CK84" t="str">
            <v>SAN BERNARDO</v>
          </cell>
          <cell r="CL84" t="str">
            <v>JERÉCUARO</v>
          </cell>
          <cell r="CM84" t="str">
            <v>ATLIXTAC</v>
          </cell>
          <cell r="CN84" t="str">
            <v>ATLAPEXCO</v>
          </cell>
          <cell r="CO84" t="str">
            <v>ATEMAJAC DE BRIZUELA</v>
          </cell>
          <cell r="CP84" t="str">
            <v>AMECAMECA</v>
          </cell>
          <cell r="CQ84" t="str">
            <v>ARTEAGA</v>
          </cell>
          <cell r="CR84" t="str">
            <v>TEMOAC</v>
          </cell>
          <cell r="CS84" t="str">
            <v>-</v>
          </cell>
          <cell r="CT84" t="str">
            <v>DR. GONZÁLEZ</v>
          </cell>
          <cell r="CU84" t="str">
            <v>AYOTZINTEPEC</v>
          </cell>
          <cell r="CV84" t="str">
            <v>ALBINO ZERTUCHE</v>
          </cell>
          <cell r="CW84" t="str">
            <v>-</v>
          </cell>
          <cell r="CX84" t="str">
            <v>-</v>
          </cell>
          <cell r="CY84" t="str">
            <v>TANCANHUITZ</v>
          </cell>
          <cell r="CZ84" t="str">
            <v>-</v>
          </cell>
          <cell r="DA84" t="str">
            <v>BACOACHI</v>
          </cell>
          <cell r="DB84" t="str">
            <v>-</v>
          </cell>
          <cell r="DC84" t="str">
            <v>GUERRERO</v>
          </cell>
          <cell r="DD84" t="str">
            <v>HUEYOTLIPAN</v>
          </cell>
          <cell r="DE84" t="str">
            <v>ALTO LUCERO DE GUTIÉRREZ BARRIOS</v>
          </cell>
          <cell r="DF84" t="str">
            <v>CANSAHCAB</v>
          </cell>
          <cell r="DG84" t="str">
            <v>CHALCHIHUITES</v>
          </cell>
        </row>
        <row r="85">
          <cell r="AT85" t="str">
            <v>-</v>
          </cell>
          <cell r="AU85" t="str">
            <v>-</v>
          </cell>
          <cell r="AV85" t="str">
            <v>-</v>
          </cell>
          <cell r="AW85" t="str">
            <v>-</v>
          </cell>
          <cell r="AX85" t="str">
            <v>5021</v>
          </cell>
          <cell r="AY85" t="str">
            <v>-</v>
          </cell>
          <cell r="AZ85" t="str">
            <v>7009</v>
          </cell>
          <cell r="BA85" t="str">
            <v>8018</v>
          </cell>
          <cell r="BB85" t="str">
            <v>-</v>
          </cell>
          <cell r="BC85" t="str">
            <v>10027</v>
          </cell>
          <cell r="BD85" t="str">
            <v>11021</v>
          </cell>
          <cell r="BE85" t="str">
            <v>12013</v>
          </cell>
          <cell r="BF85" t="str">
            <v>13012</v>
          </cell>
          <cell r="BG85" t="str">
            <v>14011</v>
          </cell>
          <cell r="BH85" t="str">
            <v>15010</v>
          </cell>
          <cell r="BI85" t="str">
            <v>16011</v>
          </cell>
          <cell r="BJ85" t="str">
            <v>17034</v>
          </cell>
          <cell r="BK85" t="str">
            <v>-</v>
          </cell>
          <cell r="BL85" t="str">
            <v>19020</v>
          </cell>
          <cell r="BM85" t="str">
            <v>20010</v>
          </cell>
          <cell r="BN85" t="str">
            <v>21012</v>
          </cell>
          <cell r="BO85" t="str">
            <v>-</v>
          </cell>
          <cell r="BP85" t="str">
            <v>-</v>
          </cell>
          <cell r="BQ85" t="str">
            <v>24014</v>
          </cell>
          <cell r="BR85" t="str">
            <v>-</v>
          </cell>
          <cell r="BS85" t="str">
            <v>26013</v>
          </cell>
          <cell r="BT85" t="str">
            <v>-</v>
          </cell>
          <cell r="BU85" t="str">
            <v>28018</v>
          </cell>
          <cell r="BV85" t="str">
            <v>29016</v>
          </cell>
          <cell r="BW85" t="str">
            <v>30010</v>
          </cell>
          <cell r="BX85" t="str">
            <v>31010</v>
          </cell>
          <cell r="BY85" t="str">
            <v>32011</v>
          </cell>
          <cell r="CB85" t="str">
            <v>-</v>
          </cell>
          <cell r="CC85" t="str">
            <v>-</v>
          </cell>
          <cell r="CD85" t="str">
            <v>-</v>
          </cell>
          <cell r="CE85" t="str">
            <v>-</v>
          </cell>
          <cell r="CF85" t="str">
            <v>NADADORES</v>
          </cell>
          <cell r="CG85" t="str">
            <v>-</v>
          </cell>
          <cell r="CH85" t="str">
            <v>ARRIAGA</v>
          </cell>
          <cell r="CI85" t="str">
            <v>CUSIHUIRIACHI</v>
          </cell>
          <cell r="CJ85" t="str">
            <v>-</v>
          </cell>
          <cell r="CK85" t="str">
            <v>SAN JUAN DE GUADALUPE</v>
          </cell>
          <cell r="CL85" t="str">
            <v>MOROLEÓN</v>
          </cell>
          <cell r="CM85" t="str">
            <v>AZOYÚ</v>
          </cell>
          <cell r="CN85" t="str">
            <v>ATOTONILCO EL GRANDE</v>
          </cell>
          <cell r="CO85" t="str">
            <v>ATENGO</v>
          </cell>
          <cell r="CP85" t="str">
            <v>APAXCO</v>
          </cell>
          <cell r="CQ85" t="str">
            <v>BRISEÑAS</v>
          </cell>
          <cell r="CR85" t="str">
            <v>COATETELCO</v>
          </cell>
          <cell r="CS85" t="str">
            <v>-</v>
          </cell>
          <cell r="CT85" t="str">
            <v>GRAL. BRAVO</v>
          </cell>
          <cell r="CU85" t="str">
            <v>EL BARRIO DE LA SOLEDAD</v>
          </cell>
          <cell r="CV85" t="str">
            <v>ALJOJUCA</v>
          </cell>
          <cell r="CW85" t="str">
            <v>-</v>
          </cell>
          <cell r="CX85" t="str">
            <v>-</v>
          </cell>
          <cell r="CY85" t="str">
            <v>COXCATLÁN</v>
          </cell>
          <cell r="CZ85" t="str">
            <v>-</v>
          </cell>
          <cell r="DA85" t="str">
            <v>BANÁMICHI</v>
          </cell>
          <cell r="DB85" t="str">
            <v>-</v>
          </cell>
          <cell r="DC85" t="str">
            <v>JIMÉNEZ</v>
          </cell>
          <cell r="DD85" t="str">
            <v>IXTENCO</v>
          </cell>
          <cell r="DE85" t="str">
            <v>ALTOTONGA</v>
          </cell>
          <cell r="DF85" t="str">
            <v>CANTAMAYEC</v>
          </cell>
          <cell r="DG85" t="str">
            <v>TRINIDAD GARCÍA DE LA CADENA</v>
          </cell>
        </row>
        <row r="86">
          <cell r="AT86" t="str">
            <v>-</v>
          </cell>
          <cell r="AU86" t="str">
            <v>-</v>
          </cell>
          <cell r="AV86" t="str">
            <v>-</v>
          </cell>
          <cell r="AW86" t="str">
            <v>-</v>
          </cell>
          <cell r="AX86" t="str">
            <v>5026</v>
          </cell>
          <cell r="AY86" t="str">
            <v>-</v>
          </cell>
          <cell r="AZ86" t="str">
            <v>7010</v>
          </cell>
          <cell r="BA86" t="str">
            <v>8020</v>
          </cell>
          <cell r="BB86" t="str">
            <v>-</v>
          </cell>
          <cell r="BC86" t="str">
            <v>10029</v>
          </cell>
          <cell r="BD86" t="str">
            <v>11022</v>
          </cell>
          <cell r="BE86" t="str">
            <v>12014</v>
          </cell>
          <cell r="BF86" t="str">
            <v>13013</v>
          </cell>
          <cell r="BG86" t="str">
            <v>14012</v>
          </cell>
          <cell r="BH86" t="str">
            <v>15011</v>
          </cell>
          <cell r="BI86" t="str">
            <v>16013</v>
          </cell>
          <cell r="BJ86" t="str">
            <v>17035</v>
          </cell>
          <cell r="BK86" t="str">
            <v>-</v>
          </cell>
          <cell r="BL86" t="str">
            <v>19022</v>
          </cell>
          <cell r="BM86" t="str">
            <v>20011</v>
          </cell>
          <cell r="BN86" t="str">
            <v>21013</v>
          </cell>
          <cell r="BO86" t="str">
            <v>-</v>
          </cell>
          <cell r="BP86" t="str">
            <v>-</v>
          </cell>
          <cell r="BQ86" t="str">
            <v>24018</v>
          </cell>
          <cell r="BR86" t="str">
            <v>-</v>
          </cell>
          <cell r="BS86" t="str">
            <v>26014</v>
          </cell>
          <cell r="BT86" t="str">
            <v>-</v>
          </cell>
          <cell r="BU86" t="str">
            <v>28020</v>
          </cell>
          <cell r="BV86" t="str">
            <v>29017</v>
          </cell>
          <cell r="BW86" t="str">
            <v>30011</v>
          </cell>
          <cell r="BX86" t="str">
            <v>31011</v>
          </cell>
          <cell r="BY86" t="str">
            <v>32012</v>
          </cell>
          <cell r="CB86" t="str">
            <v>-</v>
          </cell>
          <cell r="CC86" t="str">
            <v>-</v>
          </cell>
          <cell r="CD86" t="str">
            <v>-</v>
          </cell>
          <cell r="CE86" t="str">
            <v>-</v>
          </cell>
          <cell r="CF86" t="str">
            <v>PROGRESO</v>
          </cell>
          <cell r="CG86" t="str">
            <v>-</v>
          </cell>
          <cell r="CH86" t="str">
            <v>BEJUCAL DE OCAMPO</v>
          </cell>
          <cell r="CI86" t="str">
            <v>CHÍNIPAS</v>
          </cell>
          <cell r="CJ86" t="str">
            <v>-</v>
          </cell>
          <cell r="CK86" t="str">
            <v>SAN LUIS DEL CORDERO</v>
          </cell>
          <cell r="CL86" t="str">
            <v>OCAMPO</v>
          </cell>
          <cell r="CM86" t="str">
            <v>BENITO JUÁREZ</v>
          </cell>
          <cell r="CN86" t="str">
            <v>ATOTONILCO DE TULA</v>
          </cell>
          <cell r="CO86" t="str">
            <v>ATENGUILLO</v>
          </cell>
          <cell r="CP86" t="str">
            <v>ATENCO</v>
          </cell>
          <cell r="CQ86" t="str">
            <v>CARÁCUARO</v>
          </cell>
          <cell r="CR86" t="str">
            <v>XOXOCOTLA</v>
          </cell>
          <cell r="CS86" t="str">
            <v>-</v>
          </cell>
          <cell r="CT86" t="str">
            <v>GRAL. TERÁN</v>
          </cell>
          <cell r="CU86" t="str">
            <v>CALIHUALÁ</v>
          </cell>
          <cell r="CV86" t="str">
            <v>ALTEPEXI</v>
          </cell>
          <cell r="CW86" t="str">
            <v>-</v>
          </cell>
          <cell r="CX86" t="str">
            <v>-</v>
          </cell>
          <cell r="CY86" t="str">
            <v>HUEHUETLÁN</v>
          </cell>
          <cell r="CZ86" t="str">
            <v>-</v>
          </cell>
          <cell r="DA86" t="str">
            <v>BAVIÁCORA</v>
          </cell>
          <cell r="DB86" t="str">
            <v>-</v>
          </cell>
          <cell r="DC86" t="str">
            <v>MAINERO</v>
          </cell>
          <cell r="DD86" t="str">
            <v>MAZATECOCHCO DE JOSÉ MARÍA MORELOS</v>
          </cell>
          <cell r="DE86" t="str">
            <v>ALVARADO</v>
          </cell>
          <cell r="DF86" t="str">
            <v>CELESTÚN</v>
          </cell>
          <cell r="DG86" t="str">
            <v>GENARO CODINA</v>
          </cell>
        </row>
        <row r="87">
          <cell r="AT87" t="str">
            <v>-</v>
          </cell>
          <cell r="AU87" t="str">
            <v>-</v>
          </cell>
          <cell r="AV87" t="str">
            <v>-</v>
          </cell>
          <cell r="AW87" t="str">
            <v>-</v>
          </cell>
          <cell r="AX87" t="str">
            <v>5029</v>
          </cell>
          <cell r="AY87" t="str">
            <v>-</v>
          </cell>
          <cell r="AZ87" t="str">
            <v>7011</v>
          </cell>
          <cell r="BA87" t="str">
            <v>8022</v>
          </cell>
          <cell r="BB87" t="str">
            <v>-</v>
          </cell>
          <cell r="BC87" t="str">
            <v>10030</v>
          </cell>
          <cell r="BD87" t="str">
            <v>11024</v>
          </cell>
          <cell r="BE87" t="str">
            <v>12015</v>
          </cell>
          <cell r="BF87" t="str">
            <v>13014</v>
          </cell>
          <cell r="BG87" t="str">
            <v>14014</v>
          </cell>
          <cell r="BH87" t="str">
            <v>15012</v>
          </cell>
          <cell r="BI87" t="str">
            <v>16014</v>
          </cell>
          <cell r="BJ87" t="str">
            <v>17036</v>
          </cell>
          <cell r="BK87" t="str">
            <v>-</v>
          </cell>
          <cell r="BL87" t="str">
            <v>19023</v>
          </cell>
          <cell r="BM87" t="str">
            <v>20012</v>
          </cell>
          <cell r="BN87" t="str">
            <v>21014</v>
          </cell>
          <cell r="BO87" t="str">
            <v>-</v>
          </cell>
          <cell r="BP87" t="str">
            <v>-</v>
          </cell>
          <cell r="BQ87" t="str">
            <v>24019</v>
          </cell>
          <cell r="BR87" t="str">
            <v>-</v>
          </cell>
          <cell r="BS87" t="str">
            <v>26015</v>
          </cell>
          <cell r="BT87" t="str">
            <v>-</v>
          </cell>
          <cell r="BU87" t="str">
            <v>28023</v>
          </cell>
          <cell r="BV87" t="str">
            <v>29020</v>
          </cell>
          <cell r="BW87" t="str">
            <v>30012</v>
          </cell>
          <cell r="BX87" t="str">
            <v>31012</v>
          </cell>
          <cell r="BY87" t="str">
            <v>32013</v>
          </cell>
          <cell r="CB87" t="str">
            <v>-</v>
          </cell>
          <cell r="CC87" t="str">
            <v>-</v>
          </cell>
          <cell r="CD87" t="str">
            <v>-</v>
          </cell>
          <cell r="CE87" t="str">
            <v>-</v>
          </cell>
          <cell r="CF87" t="str">
            <v>SACRAMENTO</v>
          </cell>
          <cell r="CG87" t="str">
            <v>-</v>
          </cell>
          <cell r="CH87" t="str">
            <v>BELLA VISTA</v>
          </cell>
          <cell r="CI87" t="str">
            <v>DR. BELISARIO DOMÍNGUEZ</v>
          </cell>
          <cell r="CJ87" t="str">
            <v>-</v>
          </cell>
          <cell r="CK87" t="str">
            <v>SAN PEDRO DEL GALLO</v>
          </cell>
          <cell r="CL87" t="str">
            <v>PUEBLO NUEVO</v>
          </cell>
          <cell r="CM87" t="str">
            <v>BUENAVISTA DE CUÉLLAR</v>
          </cell>
          <cell r="CN87" t="str">
            <v>CALNALI</v>
          </cell>
          <cell r="CO87" t="str">
            <v>ATOYAC</v>
          </cell>
          <cell r="CP87" t="str">
            <v>ATIZAPÁN</v>
          </cell>
          <cell r="CQ87" t="str">
            <v>COAHUAYANA</v>
          </cell>
          <cell r="CR87" t="str">
            <v>HUEYAPAN</v>
          </cell>
          <cell r="CS87" t="str">
            <v>-</v>
          </cell>
          <cell r="CT87" t="str">
            <v>GRAL. TREVIÑO</v>
          </cell>
          <cell r="CU87" t="str">
            <v>CANDELARIA LOXICHA</v>
          </cell>
          <cell r="CV87" t="str">
            <v>AMIXTLÁN</v>
          </cell>
          <cell r="CW87" t="str">
            <v>-</v>
          </cell>
          <cell r="CX87" t="str">
            <v>-</v>
          </cell>
          <cell r="CY87" t="str">
            <v>LAGUNILLAS</v>
          </cell>
          <cell r="CZ87" t="str">
            <v>-</v>
          </cell>
          <cell r="DA87" t="str">
            <v>BAVISPE</v>
          </cell>
          <cell r="DB87" t="str">
            <v>-</v>
          </cell>
          <cell r="DC87" t="str">
            <v>MÉNDEZ</v>
          </cell>
          <cell r="DD87" t="str">
            <v>SANCTÓRUM DE LÁZARO CÁRDENAS</v>
          </cell>
          <cell r="DE87" t="str">
            <v>AMATITLÁN</v>
          </cell>
          <cell r="DF87" t="str">
            <v>CENOTILLO</v>
          </cell>
          <cell r="DG87" t="str">
            <v>GENERAL ENRIQUE ESTRADA</v>
          </cell>
        </row>
        <row r="88">
          <cell r="AT88" t="str">
            <v>-</v>
          </cell>
          <cell r="AU88" t="str">
            <v>-</v>
          </cell>
          <cell r="AV88" t="str">
            <v>-</v>
          </cell>
          <cell r="AW88" t="str">
            <v>-</v>
          </cell>
          <cell r="AX88" t="str">
            <v>5034</v>
          </cell>
          <cell r="AY88" t="str">
            <v>-</v>
          </cell>
          <cell r="AZ88" t="str">
            <v>7012</v>
          </cell>
          <cell r="BA88" t="str">
            <v>8023</v>
          </cell>
          <cell r="BB88" t="str">
            <v>-</v>
          </cell>
          <cell r="BC88" t="str">
            <v>10031</v>
          </cell>
          <cell r="BD88" t="str">
            <v>11026</v>
          </cell>
          <cell r="BE88" t="str">
            <v>12016</v>
          </cell>
          <cell r="BF88" t="str">
            <v>13015</v>
          </cell>
          <cell r="BG88" t="str">
            <v>14016</v>
          </cell>
          <cell r="BH88" t="str">
            <v>15014</v>
          </cell>
          <cell r="BI88" t="str">
            <v>16015</v>
          </cell>
          <cell r="BJ88">
            <v>17999</v>
          </cell>
          <cell r="BK88" t="str">
            <v>-</v>
          </cell>
          <cell r="BL88" t="str">
            <v>19024</v>
          </cell>
          <cell r="BM88" t="str">
            <v>20013</v>
          </cell>
          <cell r="BN88" t="str">
            <v>21016</v>
          </cell>
          <cell r="BO88" t="str">
            <v>-</v>
          </cell>
          <cell r="BP88" t="str">
            <v>-</v>
          </cell>
          <cell r="BQ88" t="str">
            <v>24022</v>
          </cell>
          <cell r="BR88" t="str">
            <v>-</v>
          </cell>
          <cell r="BS88" t="str">
            <v>26016</v>
          </cell>
          <cell r="BT88" t="str">
            <v>-</v>
          </cell>
          <cell r="BU88" t="str">
            <v>28024</v>
          </cell>
          <cell r="BV88" t="str">
            <v>29022</v>
          </cell>
          <cell r="BW88" t="str">
            <v>30013</v>
          </cell>
          <cell r="BX88" t="str">
            <v>31013</v>
          </cell>
          <cell r="BY88" t="str">
            <v>32015</v>
          </cell>
          <cell r="CB88" t="str">
            <v>-</v>
          </cell>
          <cell r="CC88" t="str">
            <v>-</v>
          </cell>
          <cell r="CD88" t="str">
            <v>-</v>
          </cell>
          <cell r="CE88" t="str">
            <v>-</v>
          </cell>
          <cell r="CF88" t="str">
            <v>SIERRA MOJADA</v>
          </cell>
          <cell r="CG88" t="str">
            <v>-</v>
          </cell>
          <cell r="CH88" t="str">
            <v>BERRIOZÁBAL</v>
          </cell>
          <cell r="CI88" t="str">
            <v>GALEANA</v>
          </cell>
          <cell r="CJ88" t="str">
            <v>-</v>
          </cell>
          <cell r="CK88" t="str">
            <v>SANTA CLARA</v>
          </cell>
          <cell r="CL88" t="str">
            <v>ROMITA</v>
          </cell>
          <cell r="CM88" t="str">
            <v>COAHUAYUTLA DE JOSÉ MARÍA IZAZAGA</v>
          </cell>
          <cell r="CN88" t="str">
            <v>CARDONAL</v>
          </cell>
          <cell r="CO88" t="str">
            <v>AYOTLÁN</v>
          </cell>
          <cell r="CP88" t="str">
            <v>ATLACOMULCO</v>
          </cell>
          <cell r="CQ88" t="str">
            <v>COALCOMÁN DE VÁZQUEZ PALLARES</v>
          </cell>
          <cell r="CR88" t="str">
            <v>NO IDENTIFICADO</v>
          </cell>
          <cell r="CS88" t="str">
            <v>-</v>
          </cell>
          <cell r="CT88" t="str">
            <v>GRAL. ZARAGOZA</v>
          </cell>
          <cell r="CU88" t="str">
            <v>CIÉNEGA DE ZIMATLÁN</v>
          </cell>
          <cell r="CV88" t="str">
            <v>AQUIXTLA</v>
          </cell>
          <cell r="CW88" t="str">
            <v>-</v>
          </cell>
          <cell r="CX88" t="str">
            <v>-</v>
          </cell>
          <cell r="CY88" t="str">
            <v>MOCTEZUMA</v>
          </cell>
          <cell r="CZ88" t="str">
            <v>-</v>
          </cell>
          <cell r="DA88" t="str">
            <v>BENJAMÍN HILL</v>
          </cell>
          <cell r="DB88" t="str">
            <v>-</v>
          </cell>
          <cell r="DC88" t="str">
            <v>MIER</v>
          </cell>
          <cell r="DD88" t="str">
            <v>ACUAMANALA DE MIGUEL HIDALGO</v>
          </cell>
          <cell r="DE88" t="str">
            <v>NARANJOS AMATLÁN</v>
          </cell>
          <cell r="DF88" t="str">
            <v>CONKAL</v>
          </cell>
          <cell r="DG88" t="str">
            <v>EL PLATEADO DE JOAQUÍN AMARO</v>
          </cell>
        </row>
        <row r="89">
          <cell r="AT89" t="str">
            <v>-</v>
          </cell>
          <cell r="AU89" t="str">
            <v>-</v>
          </cell>
          <cell r="AV89" t="str">
            <v>-</v>
          </cell>
          <cell r="AW89" t="str">
            <v>-</v>
          </cell>
          <cell r="AX89" t="str">
            <v>5037</v>
          </cell>
          <cell r="AY89" t="str">
            <v>-</v>
          </cell>
          <cell r="AZ89" t="str">
            <v>7013</v>
          </cell>
          <cell r="BA89" t="str">
            <v>8024</v>
          </cell>
          <cell r="BB89" t="str">
            <v>-</v>
          </cell>
          <cell r="BC89" t="str">
            <v>10033</v>
          </cell>
          <cell r="BD89" t="str">
            <v>11029</v>
          </cell>
          <cell r="BE89" t="str">
            <v>12017</v>
          </cell>
          <cell r="BF89" t="str">
            <v>13017</v>
          </cell>
          <cell r="BG89" t="str">
            <v>14017</v>
          </cell>
          <cell r="BH89" t="str">
            <v>15015</v>
          </cell>
          <cell r="BI89" t="str">
            <v>16016</v>
          </cell>
          <cell r="BJ89" t="str">
            <v>-</v>
          </cell>
          <cell r="BK89" t="str">
            <v>-</v>
          </cell>
          <cell r="BL89" t="str">
            <v>19027</v>
          </cell>
          <cell r="BM89" t="str">
            <v>20014</v>
          </cell>
          <cell r="BN89" t="str">
            <v>21017</v>
          </cell>
          <cell r="BO89" t="str">
            <v>-</v>
          </cell>
          <cell r="BP89" t="str">
            <v>-</v>
          </cell>
          <cell r="BQ89" t="str">
            <v>24023</v>
          </cell>
          <cell r="BR89" t="str">
            <v>-</v>
          </cell>
          <cell r="BS89" t="str">
            <v>26020</v>
          </cell>
          <cell r="BT89" t="str">
            <v>-</v>
          </cell>
          <cell r="BU89" t="str">
            <v>28026</v>
          </cell>
          <cell r="BV89" t="str">
            <v>29027</v>
          </cell>
          <cell r="BW89" t="str">
            <v>30014</v>
          </cell>
          <cell r="BX89" t="str">
            <v>31014</v>
          </cell>
          <cell r="BY89" t="str">
            <v>32018</v>
          </cell>
          <cell r="CB89" t="str">
            <v>-</v>
          </cell>
          <cell r="CC89" t="str">
            <v>-</v>
          </cell>
          <cell r="CD89" t="str">
            <v>-</v>
          </cell>
          <cell r="CE89" t="str">
            <v>-</v>
          </cell>
          <cell r="CF89" t="str">
            <v>VILLA UNIÓN</v>
          </cell>
          <cell r="CG89" t="str">
            <v>-</v>
          </cell>
          <cell r="CH89" t="str">
            <v>BOCHIL</v>
          </cell>
          <cell r="CI89" t="str">
            <v>SANTA ISABEL</v>
          </cell>
          <cell r="CJ89" t="str">
            <v>-</v>
          </cell>
          <cell r="CK89" t="str">
            <v>SÚCHIL</v>
          </cell>
          <cell r="CL89" t="str">
            <v>SAN DIEGO DE LA UNIÓN</v>
          </cell>
          <cell r="CM89" t="str">
            <v>COCULA</v>
          </cell>
          <cell r="CN89" t="str">
            <v>CHAPANTONGO</v>
          </cell>
          <cell r="CO89" t="str">
            <v>AYUTLA</v>
          </cell>
          <cell r="CP89" t="str">
            <v>ATLAUTLA</v>
          </cell>
          <cell r="CQ89" t="str">
            <v>COENEO</v>
          </cell>
          <cell r="CR89" t="str">
            <v>-</v>
          </cell>
          <cell r="CS89" t="str">
            <v>-</v>
          </cell>
          <cell r="CT89" t="str">
            <v>LOS HERRERAS</v>
          </cell>
          <cell r="CU89" t="str">
            <v>CIUDAD IXTEPEC</v>
          </cell>
          <cell r="CV89" t="str">
            <v>ATEMPAN</v>
          </cell>
          <cell r="CW89" t="str">
            <v>-</v>
          </cell>
          <cell r="CX89" t="str">
            <v>-</v>
          </cell>
          <cell r="CY89" t="str">
            <v>RAYÓN</v>
          </cell>
          <cell r="CZ89" t="str">
            <v>-</v>
          </cell>
          <cell r="DA89" t="str">
            <v>CARBÓ</v>
          </cell>
          <cell r="DB89" t="str">
            <v>-</v>
          </cell>
          <cell r="DC89" t="str">
            <v>MIQUIHUANA</v>
          </cell>
          <cell r="DD89" t="str">
            <v>TENANCINGO</v>
          </cell>
          <cell r="DE89" t="str">
            <v>AMATLÁN DE LOS REYES</v>
          </cell>
          <cell r="DF89" t="str">
            <v>CUNCUNUL</v>
          </cell>
          <cell r="DG89" t="str">
            <v>HUANUSCO</v>
          </cell>
        </row>
        <row r="90">
          <cell r="AT90" t="str">
            <v>-</v>
          </cell>
          <cell r="AU90" t="str">
            <v>-</v>
          </cell>
          <cell r="AV90" t="str">
            <v>-</v>
          </cell>
          <cell r="AW90" t="str">
            <v>-</v>
          </cell>
          <cell r="AX90">
            <v>5999</v>
          </cell>
          <cell r="AY90" t="str">
            <v>-</v>
          </cell>
          <cell r="AZ90" t="str">
            <v>7014</v>
          </cell>
          <cell r="BA90" t="str">
            <v>8025</v>
          </cell>
          <cell r="BB90" t="str">
            <v>-</v>
          </cell>
          <cell r="BC90" t="str">
            <v>10037</v>
          </cell>
          <cell r="BD90" t="str">
            <v>11034</v>
          </cell>
          <cell r="BE90" t="str">
            <v>12018</v>
          </cell>
          <cell r="BF90" t="str">
            <v>13018</v>
          </cell>
          <cell r="BG90" t="str">
            <v>14019</v>
          </cell>
          <cell r="BH90" t="str">
            <v>15016</v>
          </cell>
          <cell r="BI90" t="str">
            <v>16017</v>
          </cell>
          <cell r="BJ90" t="str">
            <v>-</v>
          </cell>
          <cell r="BK90" t="str">
            <v>-</v>
          </cell>
          <cell r="BL90" t="str">
            <v>19028</v>
          </cell>
          <cell r="BM90" t="str">
            <v>20015</v>
          </cell>
          <cell r="BN90" t="str">
            <v>21018</v>
          </cell>
          <cell r="BO90" t="str">
            <v>-</v>
          </cell>
          <cell r="BP90" t="str">
            <v>-</v>
          </cell>
          <cell r="BQ90" t="str">
            <v>24026</v>
          </cell>
          <cell r="BR90" t="str">
            <v>-</v>
          </cell>
          <cell r="BS90" t="str">
            <v>26021</v>
          </cell>
          <cell r="BT90" t="str">
            <v>-</v>
          </cell>
          <cell r="BU90" t="str">
            <v>28028</v>
          </cell>
          <cell r="BV90" t="str">
            <v>29029</v>
          </cell>
          <cell r="BW90" t="str">
            <v>30015</v>
          </cell>
          <cell r="BX90" t="str">
            <v>31015</v>
          </cell>
          <cell r="BY90" t="str">
            <v>32021</v>
          </cell>
          <cell r="CB90" t="str">
            <v>-</v>
          </cell>
          <cell r="CC90" t="str">
            <v>-</v>
          </cell>
          <cell r="CD90" t="str">
            <v>-</v>
          </cell>
          <cell r="CE90" t="str">
            <v>-</v>
          </cell>
          <cell r="CF90" t="str">
            <v>NO IDENTIFICADO</v>
          </cell>
          <cell r="CG90" t="str">
            <v>-</v>
          </cell>
          <cell r="CH90" t="str">
            <v>EL BOSQUE</v>
          </cell>
          <cell r="CI90" t="str">
            <v>GÓMEZ FARÍAS</v>
          </cell>
          <cell r="CJ90" t="str">
            <v>-</v>
          </cell>
          <cell r="CK90" t="str">
            <v>TOPIA</v>
          </cell>
          <cell r="CL90" t="str">
            <v>SANTA CATARINA</v>
          </cell>
          <cell r="CM90" t="str">
            <v>COPALA</v>
          </cell>
          <cell r="CN90" t="str">
            <v>CHAPULHUACÁN</v>
          </cell>
          <cell r="CO90" t="str">
            <v>BOLAÑOS</v>
          </cell>
          <cell r="CP90" t="str">
            <v>AXAPUSCO</v>
          </cell>
          <cell r="CQ90" t="str">
            <v>CONTEPEC</v>
          </cell>
          <cell r="CR90" t="str">
            <v>-</v>
          </cell>
          <cell r="CS90" t="str">
            <v>-</v>
          </cell>
          <cell r="CT90" t="str">
            <v>HIGUERAS</v>
          </cell>
          <cell r="CU90" t="str">
            <v>COATECAS ALTAS</v>
          </cell>
          <cell r="CV90" t="str">
            <v>ATEXCAL</v>
          </cell>
          <cell r="CW90" t="str">
            <v>-</v>
          </cell>
          <cell r="CX90" t="str">
            <v>-</v>
          </cell>
          <cell r="CY90" t="str">
            <v>SAN ANTONIO</v>
          </cell>
          <cell r="CZ90" t="str">
            <v>-</v>
          </cell>
          <cell r="DA90" t="str">
            <v>LA COLORADA</v>
          </cell>
          <cell r="DB90" t="str">
            <v>-</v>
          </cell>
          <cell r="DC90" t="str">
            <v>NUEVO MORELOS</v>
          </cell>
          <cell r="DD90" t="str">
            <v>TEPEYANCO</v>
          </cell>
          <cell r="DE90" t="str">
            <v>ANGEL R. CABADA</v>
          </cell>
          <cell r="DF90" t="str">
            <v>CUZAMÁ</v>
          </cell>
          <cell r="DG90" t="str">
            <v>JIMÉNEZ DEL TEUL</v>
          </cell>
        </row>
        <row r="91">
          <cell r="AT91" t="str">
            <v>-</v>
          </cell>
          <cell r="AU91" t="str">
            <v>-</v>
          </cell>
          <cell r="AV91" t="str">
            <v>-</v>
          </cell>
          <cell r="AW91" t="str">
            <v>-</v>
          </cell>
          <cell r="AX91" t="str">
            <v>-</v>
          </cell>
          <cell r="AY91" t="str">
            <v>-</v>
          </cell>
          <cell r="AZ91" t="str">
            <v>7015</v>
          </cell>
          <cell r="BA91" t="str">
            <v>8026</v>
          </cell>
          <cell r="BB91" t="str">
            <v>-</v>
          </cell>
          <cell r="BC91">
            <v>10999</v>
          </cell>
          <cell r="BD91" t="str">
            <v>11036</v>
          </cell>
          <cell r="BE91" t="str">
            <v>12019</v>
          </cell>
          <cell r="BF91" t="str">
            <v>13019</v>
          </cell>
          <cell r="BG91" t="str">
            <v>14020</v>
          </cell>
          <cell r="BH91" t="str">
            <v>15017</v>
          </cell>
          <cell r="BI91" t="str">
            <v>16018</v>
          </cell>
          <cell r="BJ91" t="str">
            <v>-</v>
          </cell>
          <cell r="BK91" t="str">
            <v>-</v>
          </cell>
          <cell r="BL91" t="str">
            <v>19029</v>
          </cell>
          <cell r="BM91" t="str">
            <v>20016</v>
          </cell>
          <cell r="BN91" t="str">
            <v>21020</v>
          </cell>
          <cell r="BO91" t="str">
            <v>-</v>
          </cell>
          <cell r="BP91" t="str">
            <v>-</v>
          </cell>
          <cell r="BQ91" t="str">
            <v>24027</v>
          </cell>
          <cell r="BR91" t="str">
            <v>-</v>
          </cell>
          <cell r="BS91" t="str">
            <v>26022</v>
          </cell>
          <cell r="BT91" t="str">
            <v>-</v>
          </cell>
          <cell r="BU91" t="str">
            <v>28031</v>
          </cell>
          <cell r="BV91" t="str">
            <v>29030</v>
          </cell>
          <cell r="BW91" t="str">
            <v>30016</v>
          </cell>
          <cell r="BX91" t="str">
            <v>31016</v>
          </cell>
          <cell r="BY91" t="str">
            <v>32023</v>
          </cell>
          <cell r="CB91" t="str">
            <v>-</v>
          </cell>
          <cell r="CC91" t="str">
            <v>-</v>
          </cell>
          <cell r="CD91" t="str">
            <v>-</v>
          </cell>
          <cell r="CE91" t="str">
            <v>-</v>
          </cell>
          <cell r="CF91" t="str">
            <v>-</v>
          </cell>
          <cell r="CG91" t="str">
            <v>-</v>
          </cell>
          <cell r="CH91" t="str">
            <v>CACAHOATÁN</v>
          </cell>
          <cell r="CI91" t="str">
            <v>GRAN MORELOS</v>
          </cell>
          <cell r="CJ91" t="str">
            <v>-</v>
          </cell>
          <cell r="CK91" t="str">
            <v>NO IDENTIFICADO</v>
          </cell>
          <cell r="CL91" t="str">
            <v>SANTIAGO MARAVATÍO</v>
          </cell>
          <cell r="CM91" t="str">
            <v>COPALILLO</v>
          </cell>
          <cell r="CN91" t="str">
            <v>CHILCUAUTLA</v>
          </cell>
          <cell r="CO91" t="str">
            <v>CABO CORRIENTES</v>
          </cell>
          <cell r="CP91" t="str">
            <v>AYAPANGO</v>
          </cell>
          <cell r="CQ91" t="str">
            <v>COPÁNDARO</v>
          </cell>
          <cell r="CR91" t="str">
            <v>-</v>
          </cell>
          <cell r="CS91" t="str">
            <v>-</v>
          </cell>
          <cell r="CT91" t="str">
            <v>HUALAHUISES</v>
          </cell>
          <cell r="CU91" t="str">
            <v>COICOYÁN DE LAS FLORES</v>
          </cell>
          <cell r="CV91" t="str">
            <v>ATOYATEMPAN</v>
          </cell>
          <cell r="CW91" t="str">
            <v>-</v>
          </cell>
          <cell r="CX91" t="str">
            <v>-</v>
          </cell>
          <cell r="CY91" t="str">
            <v>SAN CIRO DE ACOSTA</v>
          </cell>
          <cell r="CZ91" t="str">
            <v>-</v>
          </cell>
          <cell r="DA91" t="str">
            <v>CUCURPE</v>
          </cell>
          <cell r="DB91" t="str">
            <v>-</v>
          </cell>
          <cell r="DC91" t="str">
            <v>PALMILLAS</v>
          </cell>
          <cell r="DD91" t="str">
            <v>TERRENATE</v>
          </cell>
          <cell r="DE91" t="str">
            <v>LA ANTIGUA</v>
          </cell>
          <cell r="DF91" t="str">
            <v>CHACSINKÍN</v>
          </cell>
          <cell r="DG91" t="str">
            <v>JUCHIPILA</v>
          </cell>
        </row>
        <row r="92">
          <cell r="AT92" t="str">
            <v>-</v>
          </cell>
          <cell r="AU92" t="str">
            <v>-</v>
          </cell>
          <cell r="AV92" t="str">
            <v>-</v>
          </cell>
          <cell r="AW92" t="str">
            <v>-</v>
          </cell>
          <cell r="AX92" t="str">
            <v>-</v>
          </cell>
          <cell r="AY92" t="str">
            <v>-</v>
          </cell>
          <cell r="AZ92" t="str">
            <v>7016</v>
          </cell>
          <cell r="BA92" t="str">
            <v>8028</v>
          </cell>
          <cell r="BB92" t="str">
            <v>-</v>
          </cell>
          <cell r="BC92" t="str">
            <v>-</v>
          </cell>
          <cell r="BD92" t="str">
            <v>11038</v>
          </cell>
          <cell r="BE92" t="str">
            <v>12020</v>
          </cell>
          <cell r="BF92" t="str">
            <v>13020</v>
          </cell>
          <cell r="BG92" t="str">
            <v>14021</v>
          </cell>
          <cell r="BH92" t="str">
            <v>15018</v>
          </cell>
          <cell r="BI92" t="str">
            <v>16019</v>
          </cell>
          <cell r="BJ92" t="str">
            <v>-</v>
          </cell>
          <cell r="BK92" t="str">
            <v>-</v>
          </cell>
          <cell r="BL92" t="str">
            <v>19030</v>
          </cell>
          <cell r="BM92" t="str">
            <v>20017</v>
          </cell>
          <cell r="BN92" t="str">
            <v>21021</v>
          </cell>
          <cell r="BO92" t="str">
            <v>-</v>
          </cell>
          <cell r="BP92" t="str">
            <v>-</v>
          </cell>
          <cell r="BQ92" t="str">
            <v>24030</v>
          </cell>
          <cell r="BR92" t="str">
            <v>-</v>
          </cell>
          <cell r="BS92" t="str">
            <v>26023</v>
          </cell>
          <cell r="BT92" t="str">
            <v>-</v>
          </cell>
          <cell r="BU92" t="str">
            <v>28034</v>
          </cell>
          <cell r="BV92" t="str">
            <v>29032</v>
          </cell>
          <cell r="BW92" t="str">
            <v>30017</v>
          </cell>
          <cell r="BX92" t="str">
            <v>31017</v>
          </cell>
          <cell r="BY92" t="str">
            <v>32025</v>
          </cell>
          <cell r="CB92" t="str">
            <v>-</v>
          </cell>
          <cell r="CC92" t="str">
            <v>-</v>
          </cell>
          <cell r="CD92" t="str">
            <v>-</v>
          </cell>
          <cell r="CE92" t="str">
            <v>-</v>
          </cell>
          <cell r="CF92" t="str">
            <v>-</v>
          </cell>
          <cell r="CG92" t="str">
            <v>-</v>
          </cell>
          <cell r="CH92" t="str">
            <v>CATAZAJÁ</v>
          </cell>
          <cell r="CI92" t="str">
            <v>GUADALUPE</v>
          </cell>
          <cell r="CJ92" t="str">
            <v>-</v>
          </cell>
          <cell r="CK92" t="str">
            <v>-</v>
          </cell>
          <cell r="CL92" t="str">
            <v>TARANDACUAO</v>
          </cell>
          <cell r="CM92" t="str">
            <v>COPANATOYAC</v>
          </cell>
          <cell r="CN92" t="str">
            <v>ELOXOCHITLÁN</v>
          </cell>
          <cell r="CO92" t="str">
            <v>CASIMIRO CASTILLO</v>
          </cell>
          <cell r="CP92" t="str">
            <v>CALIMAYA</v>
          </cell>
          <cell r="CQ92" t="str">
            <v>COTIJA</v>
          </cell>
          <cell r="CR92" t="str">
            <v>-</v>
          </cell>
          <cell r="CS92" t="str">
            <v>-</v>
          </cell>
          <cell r="CT92" t="str">
            <v>ITURBIDE</v>
          </cell>
          <cell r="CU92" t="str">
            <v>LA COMPAÑÍA</v>
          </cell>
          <cell r="CV92" t="str">
            <v>ATZALA</v>
          </cell>
          <cell r="CW92" t="str">
            <v>-</v>
          </cell>
          <cell r="CX92" t="str">
            <v>-</v>
          </cell>
          <cell r="CY92" t="str">
            <v>SAN NICOLÁS TOLENTINO</v>
          </cell>
          <cell r="CZ92" t="str">
            <v>-</v>
          </cell>
          <cell r="DA92" t="str">
            <v>CUMPAS</v>
          </cell>
          <cell r="DB92" t="str">
            <v>-</v>
          </cell>
          <cell r="DC92" t="str">
            <v>SAN CARLOS</v>
          </cell>
          <cell r="DD92" t="str">
            <v>TETLATLAHUCA</v>
          </cell>
          <cell r="DE92" t="str">
            <v>APAZAPAN</v>
          </cell>
          <cell r="DF92" t="str">
            <v>CHANKOM</v>
          </cell>
          <cell r="DG92" t="str">
            <v>LUIS MOYA</v>
          </cell>
        </row>
        <row r="93">
          <cell r="AT93" t="str">
            <v>-</v>
          </cell>
          <cell r="AU93" t="str">
            <v>-</v>
          </cell>
          <cell r="AV93" t="str">
            <v>-</v>
          </cell>
          <cell r="AW93" t="str">
            <v>-</v>
          </cell>
          <cell r="AX93" t="str">
            <v>-</v>
          </cell>
          <cell r="AY93" t="str">
            <v>-</v>
          </cell>
          <cell r="AZ93" t="str">
            <v>7018</v>
          </cell>
          <cell r="BA93" t="str">
            <v>8030</v>
          </cell>
          <cell r="BB93" t="str">
            <v>-</v>
          </cell>
          <cell r="BC93" t="str">
            <v>-</v>
          </cell>
          <cell r="BD93" t="str">
            <v>11039</v>
          </cell>
          <cell r="BE93" t="str">
            <v>12023</v>
          </cell>
          <cell r="BF93" t="str">
            <v>13021</v>
          </cell>
          <cell r="BG93" t="str">
            <v>14022</v>
          </cell>
          <cell r="BH93" t="str">
            <v>15019</v>
          </cell>
          <cell r="BI93" t="str">
            <v>16020</v>
          </cell>
          <cell r="BJ93" t="str">
            <v>-</v>
          </cell>
          <cell r="BK93" t="str">
            <v>-</v>
          </cell>
          <cell r="BL93" t="str">
            <v>19032</v>
          </cell>
          <cell r="BM93" t="str">
            <v>20018</v>
          </cell>
          <cell r="BN93" t="str">
            <v>21022</v>
          </cell>
          <cell r="BO93" t="str">
            <v>-</v>
          </cell>
          <cell r="BP93" t="str">
            <v>-</v>
          </cell>
          <cell r="BQ93" t="str">
            <v>24031</v>
          </cell>
          <cell r="BR93" t="str">
            <v>-</v>
          </cell>
          <cell r="BS93" t="str">
            <v>26024</v>
          </cell>
          <cell r="BT93" t="str">
            <v>-</v>
          </cell>
          <cell r="BU93" t="str">
            <v>28036</v>
          </cell>
          <cell r="BV93" t="str">
            <v>29035</v>
          </cell>
          <cell r="BW93" t="str">
            <v>30018</v>
          </cell>
          <cell r="BX93" t="str">
            <v>31018</v>
          </cell>
          <cell r="BY93" t="str">
            <v>32027</v>
          </cell>
          <cell r="CB93" t="str">
            <v>-</v>
          </cell>
          <cell r="CC93" t="str">
            <v>-</v>
          </cell>
          <cell r="CD93" t="str">
            <v>-</v>
          </cell>
          <cell r="CE93" t="str">
            <v>-</v>
          </cell>
          <cell r="CF93" t="str">
            <v>-</v>
          </cell>
          <cell r="CG93" t="str">
            <v>-</v>
          </cell>
          <cell r="CH93" t="str">
            <v>COAPILLA</v>
          </cell>
          <cell r="CI93" t="str">
            <v>GUAZAPARES</v>
          </cell>
          <cell r="CJ93" t="str">
            <v>-</v>
          </cell>
          <cell r="CK93" t="str">
            <v>-</v>
          </cell>
          <cell r="CL93" t="str">
            <v>TARIMORO</v>
          </cell>
          <cell r="CM93" t="str">
            <v>CUAJINICUILAPA</v>
          </cell>
          <cell r="CN93" t="str">
            <v>EMILIANO ZAPATA</v>
          </cell>
          <cell r="CO93" t="str">
            <v>CIHUATLÁN</v>
          </cell>
          <cell r="CP93" t="str">
            <v>CAPULHUAC</v>
          </cell>
          <cell r="CQ93" t="str">
            <v>CUITZEO</v>
          </cell>
          <cell r="CR93" t="str">
            <v>-</v>
          </cell>
          <cell r="CS93" t="str">
            <v>-</v>
          </cell>
          <cell r="CT93" t="str">
            <v>LAMPAZOS DE NARANJO</v>
          </cell>
          <cell r="CU93" t="str">
            <v>CONCEPCIÓN BUENAVISTA</v>
          </cell>
          <cell r="CV93" t="str">
            <v>ATZITZIHUACÁN</v>
          </cell>
          <cell r="CW93" t="str">
            <v>-</v>
          </cell>
          <cell r="CX93" t="str">
            <v>-</v>
          </cell>
          <cell r="CY93" t="str">
            <v>SANTA CATARINA</v>
          </cell>
          <cell r="CZ93" t="str">
            <v>-</v>
          </cell>
          <cell r="DA93" t="str">
            <v>DIVISADEROS</v>
          </cell>
          <cell r="DB93" t="str">
            <v>-</v>
          </cell>
          <cell r="DC93" t="str">
            <v>SAN NICOLÁS</v>
          </cell>
          <cell r="DD93" t="str">
            <v>TOCATLÁN</v>
          </cell>
          <cell r="DE93" t="str">
            <v>AQUILA</v>
          </cell>
          <cell r="DF93" t="str">
            <v>CHAPAB</v>
          </cell>
          <cell r="DG93" t="str">
            <v>MELCHOR OCAMPO</v>
          </cell>
        </row>
        <row r="94">
          <cell r="AT94" t="str">
            <v>-</v>
          </cell>
          <cell r="AU94" t="str">
            <v>-</v>
          </cell>
          <cell r="AV94" t="str">
            <v>-</v>
          </cell>
          <cell r="AW94" t="str">
            <v>-</v>
          </cell>
          <cell r="AX94" t="str">
            <v>-</v>
          </cell>
          <cell r="AY94" t="str">
            <v>-</v>
          </cell>
          <cell r="AZ94" t="str">
            <v>7021</v>
          </cell>
          <cell r="BA94" t="str">
            <v>8033</v>
          </cell>
          <cell r="BB94" t="str">
            <v>-</v>
          </cell>
          <cell r="BC94" t="str">
            <v>-</v>
          </cell>
          <cell r="BD94" t="str">
            <v>11040</v>
          </cell>
          <cell r="BE94" t="str">
            <v>12024</v>
          </cell>
          <cell r="BF94" t="str">
            <v>13022</v>
          </cell>
          <cell r="BG94" t="str">
            <v>14024</v>
          </cell>
          <cell r="BH94" t="str">
            <v>15021</v>
          </cell>
          <cell r="BI94" t="str">
            <v>16021</v>
          </cell>
          <cell r="BJ94" t="str">
            <v>-</v>
          </cell>
          <cell r="BK94" t="str">
            <v>-</v>
          </cell>
          <cell r="BL94" t="str">
            <v>19034</v>
          </cell>
          <cell r="BM94" t="str">
            <v>20019</v>
          </cell>
          <cell r="BN94" t="str">
            <v>21023</v>
          </cell>
          <cell r="BO94" t="str">
            <v>-</v>
          </cell>
          <cell r="BP94" t="str">
            <v>-</v>
          </cell>
          <cell r="BQ94" t="str">
            <v>24033</v>
          </cell>
          <cell r="BR94" t="str">
            <v>-</v>
          </cell>
          <cell r="BS94" t="str">
            <v>26027</v>
          </cell>
          <cell r="BT94" t="str">
            <v>-</v>
          </cell>
          <cell r="BU94" t="str">
            <v>28042</v>
          </cell>
          <cell r="BV94" t="str">
            <v>29037</v>
          </cell>
          <cell r="BW94" t="str">
            <v>30019</v>
          </cell>
          <cell r="BX94" t="str">
            <v>31020</v>
          </cell>
          <cell r="BY94" t="str">
            <v>32028</v>
          </cell>
          <cell r="CB94" t="str">
            <v>-</v>
          </cell>
          <cell r="CC94" t="str">
            <v>-</v>
          </cell>
          <cell r="CD94" t="str">
            <v>-</v>
          </cell>
          <cell r="CE94" t="str">
            <v>-</v>
          </cell>
          <cell r="CF94" t="str">
            <v>-</v>
          </cell>
          <cell r="CG94" t="str">
            <v>-</v>
          </cell>
          <cell r="CH94" t="str">
            <v>COPAINALÁ</v>
          </cell>
          <cell r="CI94" t="str">
            <v>HUEJOTITÁN</v>
          </cell>
          <cell r="CJ94" t="str">
            <v>-</v>
          </cell>
          <cell r="CK94" t="str">
            <v>-</v>
          </cell>
          <cell r="CL94" t="str">
            <v>TIERRA BLANCA</v>
          </cell>
          <cell r="CM94" t="str">
            <v>CUALÁC</v>
          </cell>
          <cell r="CN94" t="str">
            <v>EPAZOYUCAN</v>
          </cell>
          <cell r="CO94" t="str">
            <v>COCULA</v>
          </cell>
          <cell r="CP94" t="str">
            <v>COATEPEC HARINAS</v>
          </cell>
          <cell r="CQ94" t="str">
            <v>CHARAPAN</v>
          </cell>
          <cell r="CR94" t="str">
            <v>-</v>
          </cell>
          <cell r="CS94" t="str">
            <v>-</v>
          </cell>
          <cell r="CT94" t="str">
            <v>MARÍN</v>
          </cell>
          <cell r="CU94" t="str">
            <v>CONCEPCIÓN PÁPALO</v>
          </cell>
          <cell r="CV94" t="str">
            <v>ATZITZINTLA</v>
          </cell>
          <cell r="CW94" t="str">
            <v>-</v>
          </cell>
          <cell r="CX94" t="str">
            <v>-</v>
          </cell>
          <cell r="CY94" t="str">
            <v>SANTO DOMINGO</v>
          </cell>
          <cell r="CZ94" t="str">
            <v>-</v>
          </cell>
          <cell r="DA94" t="str">
            <v>FRONTERAS</v>
          </cell>
          <cell r="DB94" t="str">
            <v>-</v>
          </cell>
          <cell r="DC94" t="str">
            <v>VILLAGRÁN</v>
          </cell>
          <cell r="DD94" t="str">
            <v>ZITLALTEPEC DE TRINIDAD SÁNCHEZ SANTOS</v>
          </cell>
          <cell r="DE94" t="str">
            <v>ASTACINGA</v>
          </cell>
          <cell r="DF94" t="str">
            <v>CHICXULUB PUEBLO</v>
          </cell>
          <cell r="DG94" t="str">
            <v>MEZQUITAL DEL ORO</v>
          </cell>
        </row>
        <row r="95">
          <cell r="AT95" t="str">
            <v>-</v>
          </cell>
          <cell r="AU95" t="str">
            <v>-</v>
          </cell>
          <cell r="AV95" t="str">
            <v>-</v>
          </cell>
          <cell r="AW95" t="str">
            <v>-</v>
          </cell>
          <cell r="AX95" t="str">
            <v>-</v>
          </cell>
          <cell r="AY95" t="str">
            <v>-</v>
          </cell>
          <cell r="AZ95" t="str">
            <v>7022</v>
          </cell>
          <cell r="BA95" t="str">
            <v>8034</v>
          </cell>
          <cell r="BB95" t="str">
            <v>-</v>
          </cell>
          <cell r="BC95" t="str">
            <v>-</v>
          </cell>
          <cell r="BD95" t="str">
            <v>11043</v>
          </cell>
          <cell r="BE95" t="str">
            <v>12025</v>
          </cell>
          <cell r="BF95" t="str">
            <v>13024</v>
          </cell>
          <cell r="BG95" t="str">
            <v>14025</v>
          </cell>
          <cell r="BH95" t="str">
            <v>15022</v>
          </cell>
          <cell r="BI95" t="str">
            <v>16022</v>
          </cell>
          <cell r="BJ95" t="str">
            <v>-</v>
          </cell>
          <cell r="BK95" t="str">
            <v>-</v>
          </cell>
          <cell r="BL95" t="str">
            <v>19035</v>
          </cell>
          <cell r="BM95" t="str">
            <v>20020</v>
          </cell>
          <cell r="BN95" t="str">
            <v>21024</v>
          </cell>
          <cell r="BO95" t="str">
            <v>-</v>
          </cell>
          <cell r="BP95" t="str">
            <v>-</v>
          </cell>
          <cell r="BQ95" t="str">
            <v>24034</v>
          </cell>
          <cell r="BR95" t="str">
            <v>-</v>
          </cell>
          <cell r="BS95" t="str">
            <v>26028</v>
          </cell>
          <cell r="BT95" t="str">
            <v>-</v>
          </cell>
          <cell r="BU95">
            <v>28999</v>
          </cell>
          <cell r="BV95" t="str">
            <v>29040</v>
          </cell>
          <cell r="BW95" t="str">
            <v>30020</v>
          </cell>
          <cell r="BX95" t="str">
            <v>31021</v>
          </cell>
          <cell r="BY95" t="str">
            <v>32030</v>
          </cell>
          <cell r="CB95" t="str">
            <v>-</v>
          </cell>
          <cell r="CC95" t="str">
            <v>-</v>
          </cell>
          <cell r="CD95" t="str">
            <v>-</v>
          </cell>
          <cell r="CE95" t="str">
            <v>-</v>
          </cell>
          <cell r="CF95" t="str">
            <v>-</v>
          </cell>
          <cell r="CG95" t="str">
            <v>-</v>
          </cell>
          <cell r="CH95" t="str">
            <v>CHALCHIHUITÁN</v>
          </cell>
          <cell r="CI95" t="str">
            <v>IGNACIO ZARAGOZA</v>
          </cell>
          <cell r="CJ95" t="str">
            <v>-</v>
          </cell>
          <cell r="CK95" t="str">
            <v>-</v>
          </cell>
          <cell r="CL95" t="str">
            <v>VICTORIA</v>
          </cell>
          <cell r="CM95" t="str">
            <v>CUAUTEPEC</v>
          </cell>
          <cell r="CN95" t="str">
            <v>HUASCA DE OCAMPO</v>
          </cell>
          <cell r="CO95" t="str">
            <v>COLOTLÁN</v>
          </cell>
          <cell r="CP95" t="str">
            <v>COCOTITLÁN</v>
          </cell>
          <cell r="CQ95" t="str">
            <v>CHARO</v>
          </cell>
          <cell r="CR95" t="str">
            <v>-</v>
          </cell>
          <cell r="CS95" t="str">
            <v>-</v>
          </cell>
          <cell r="CT95" t="str">
            <v>MELCHOR OCAMPO</v>
          </cell>
          <cell r="CU95" t="str">
            <v>CONSTANCIA DEL ROSARIO</v>
          </cell>
          <cell r="CV95" t="str">
            <v>AXUTLA</v>
          </cell>
          <cell r="CW95" t="str">
            <v>-</v>
          </cell>
          <cell r="CX95" t="str">
            <v>-</v>
          </cell>
          <cell r="CY95" t="str">
            <v>SAN VICENTE TANCUAYALAB</v>
          </cell>
          <cell r="CZ95" t="str">
            <v>-</v>
          </cell>
          <cell r="DA95" t="str">
            <v>GRANADOS</v>
          </cell>
          <cell r="DB95" t="str">
            <v>-</v>
          </cell>
          <cell r="DC95" t="str">
            <v>NO IDENTIFICADO</v>
          </cell>
          <cell r="DD95" t="str">
            <v>XALTOCAN</v>
          </cell>
          <cell r="DE95" t="str">
            <v>ATLAHUILCO</v>
          </cell>
          <cell r="DF95" t="str">
            <v>CHICHIMILÁ</v>
          </cell>
          <cell r="DG95" t="str">
            <v>MOMAX</v>
          </cell>
        </row>
        <row r="96">
          <cell r="AT96" t="str">
            <v>-</v>
          </cell>
          <cell r="AU96" t="str">
            <v>-</v>
          </cell>
          <cell r="AV96" t="str">
            <v>-</v>
          </cell>
          <cell r="AW96" t="str">
            <v>-</v>
          </cell>
          <cell r="AX96" t="str">
            <v>-</v>
          </cell>
          <cell r="AY96" t="str">
            <v>-</v>
          </cell>
          <cell r="AZ96" t="str">
            <v>7024</v>
          </cell>
          <cell r="BA96" t="str">
            <v>8035</v>
          </cell>
          <cell r="BB96" t="str">
            <v>-</v>
          </cell>
          <cell r="BC96" t="str">
            <v>-</v>
          </cell>
          <cell r="BD96" t="str">
            <v>11044</v>
          </cell>
          <cell r="BE96" t="str">
            <v>12026</v>
          </cell>
          <cell r="BF96" t="str">
            <v>13025</v>
          </cell>
          <cell r="BG96" t="str">
            <v>14026</v>
          </cell>
          <cell r="BH96" t="str">
            <v>15023</v>
          </cell>
          <cell r="BI96" t="str">
            <v>16023</v>
          </cell>
          <cell r="BJ96" t="str">
            <v>-</v>
          </cell>
          <cell r="BK96" t="str">
            <v>-</v>
          </cell>
          <cell r="BL96" t="str">
            <v>19036</v>
          </cell>
          <cell r="BM96" t="str">
            <v>20021</v>
          </cell>
          <cell r="BN96" t="str">
            <v>21025</v>
          </cell>
          <cell r="BO96" t="str">
            <v>-</v>
          </cell>
          <cell r="BP96" t="str">
            <v>-</v>
          </cell>
          <cell r="BQ96" t="str">
            <v>24038</v>
          </cell>
          <cell r="BR96" t="str">
            <v>-</v>
          </cell>
          <cell r="BS96" t="str">
            <v>26031</v>
          </cell>
          <cell r="BT96" t="str">
            <v>-</v>
          </cell>
          <cell r="BU96" t="str">
            <v>-</v>
          </cell>
          <cell r="BV96" t="str">
            <v>29042</v>
          </cell>
          <cell r="BW96" t="str">
            <v>30021</v>
          </cell>
          <cell r="BX96" t="str">
            <v>31022</v>
          </cell>
          <cell r="BY96" t="str">
            <v>32031</v>
          </cell>
          <cell r="CB96" t="str">
            <v>-</v>
          </cell>
          <cell r="CC96" t="str">
            <v>-</v>
          </cell>
          <cell r="CD96" t="str">
            <v>-</v>
          </cell>
          <cell r="CE96" t="str">
            <v>-</v>
          </cell>
          <cell r="CF96" t="str">
            <v>-</v>
          </cell>
          <cell r="CG96" t="str">
            <v>-</v>
          </cell>
          <cell r="CH96" t="str">
            <v>CHANAL</v>
          </cell>
          <cell r="CI96" t="str">
            <v>JANOS</v>
          </cell>
          <cell r="CJ96" t="str">
            <v>-</v>
          </cell>
          <cell r="CK96" t="str">
            <v>-</v>
          </cell>
          <cell r="CL96" t="str">
            <v>VILLAGRÁN</v>
          </cell>
          <cell r="CM96" t="str">
            <v>CUETZALA DEL PROGRESO</v>
          </cell>
          <cell r="CN96" t="str">
            <v>HUAUTLA</v>
          </cell>
          <cell r="CO96" t="str">
            <v>CONCEPCIÓN DE BUENOS AIRES</v>
          </cell>
          <cell r="CP96" t="str">
            <v>COYOTEPEC</v>
          </cell>
          <cell r="CQ96" t="str">
            <v>CHAVINDA</v>
          </cell>
          <cell r="CR96" t="str">
            <v>-</v>
          </cell>
          <cell r="CS96" t="str">
            <v>-</v>
          </cell>
          <cell r="CT96" t="str">
            <v>MIER Y NORIEGA</v>
          </cell>
          <cell r="CU96" t="str">
            <v>COSOLAPA</v>
          </cell>
          <cell r="CV96" t="str">
            <v>AYOTOXCO DE GUERRERO</v>
          </cell>
          <cell r="CW96" t="str">
            <v>-</v>
          </cell>
          <cell r="CX96" t="str">
            <v>-</v>
          </cell>
          <cell r="CY96" t="str">
            <v>TAMPACÁN</v>
          </cell>
          <cell r="CZ96" t="str">
            <v>-</v>
          </cell>
          <cell r="DA96" t="str">
            <v>HUACHINERA</v>
          </cell>
          <cell r="DB96" t="str">
            <v>-</v>
          </cell>
          <cell r="DC96" t="str">
            <v>-</v>
          </cell>
          <cell r="DD96" t="str">
            <v>XICOHTZINCO</v>
          </cell>
          <cell r="DE96" t="str">
            <v>ATOYAC</v>
          </cell>
          <cell r="DF96" t="str">
            <v>CHIKINDZONOT</v>
          </cell>
          <cell r="DG96" t="str">
            <v>MONTE ESCOBEDO</v>
          </cell>
        </row>
        <row r="97">
          <cell r="AT97" t="str">
            <v>-</v>
          </cell>
          <cell r="AU97" t="str">
            <v>-</v>
          </cell>
          <cell r="AV97" t="str">
            <v>-</v>
          </cell>
          <cell r="AW97" t="str">
            <v>-</v>
          </cell>
          <cell r="AX97" t="str">
            <v>-</v>
          </cell>
          <cell r="AY97" t="str">
            <v>-</v>
          </cell>
          <cell r="AZ97" t="str">
            <v>7025</v>
          </cell>
          <cell r="BA97" t="str">
            <v>8038</v>
          </cell>
          <cell r="BB97" t="str">
            <v>-</v>
          </cell>
          <cell r="BC97" t="str">
            <v>-</v>
          </cell>
          <cell r="BD97" t="str">
            <v>11045</v>
          </cell>
          <cell r="BE97" t="str">
            <v>12027</v>
          </cell>
          <cell r="BF97" t="str">
            <v>13026</v>
          </cell>
          <cell r="BG97" t="str">
            <v>14027</v>
          </cell>
          <cell r="BH97" t="str">
            <v>15026</v>
          </cell>
          <cell r="BI97" t="str">
            <v>16024</v>
          </cell>
          <cell r="BJ97" t="str">
            <v>-</v>
          </cell>
          <cell r="BK97" t="str">
            <v>-</v>
          </cell>
          <cell r="BL97" t="str">
            <v>19037</v>
          </cell>
          <cell r="BM97" t="str">
            <v>20022</v>
          </cell>
          <cell r="BN97" t="str">
            <v>21026</v>
          </cell>
          <cell r="BO97" t="str">
            <v>-</v>
          </cell>
          <cell r="BP97" t="str">
            <v>-</v>
          </cell>
          <cell r="BQ97" t="str">
            <v>24039</v>
          </cell>
          <cell r="BR97" t="str">
            <v>-</v>
          </cell>
          <cell r="BS97" t="str">
            <v>26032</v>
          </cell>
          <cell r="BT97" t="str">
            <v>-</v>
          </cell>
          <cell r="BU97" t="str">
            <v>-</v>
          </cell>
          <cell r="BV97" t="str">
            <v>29045</v>
          </cell>
          <cell r="BW97" t="str">
            <v>30022</v>
          </cell>
          <cell r="BX97" t="str">
            <v>31023</v>
          </cell>
          <cell r="BY97" t="str">
            <v>32032</v>
          </cell>
          <cell r="CB97" t="str">
            <v>-</v>
          </cell>
          <cell r="CC97" t="str">
            <v>-</v>
          </cell>
          <cell r="CD97" t="str">
            <v>-</v>
          </cell>
          <cell r="CE97" t="str">
            <v>-</v>
          </cell>
          <cell r="CF97" t="str">
            <v>-</v>
          </cell>
          <cell r="CG97" t="str">
            <v>-</v>
          </cell>
          <cell r="CH97" t="str">
            <v>CHAPULTENANGO</v>
          </cell>
          <cell r="CI97" t="str">
            <v>JULIMES</v>
          </cell>
          <cell r="CJ97" t="str">
            <v>-</v>
          </cell>
          <cell r="CK97" t="str">
            <v>-</v>
          </cell>
          <cell r="CL97" t="str">
            <v>XICHÚ</v>
          </cell>
          <cell r="CM97" t="str">
            <v>CUTZAMALA DE PINZÓN</v>
          </cell>
          <cell r="CN97" t="str">
            <v>HUAZALINGO</v>
          </cell>
          <cell r="CO97" t="str">
            <v>CUAUTITLÁN DE GARCÍA BARRAGÁN</v>
          </cell>
          <cell r="CP97" t="str">
            <v>CHAPA DE MOTA</v>
          </cell>
          <cell r="CQ97" t="str">
            <v>CHERÁN</v>
          </cell>
          <cell r="CR97" t="str">
            <v>-</v>
          </cell>
          <cell r="CS97" t="str">
            <v>-</v>
          </cell>
          <cell r="CT97" t="str">
            <v>MINA</v>
          </cell>
          <cell r="CU97" t="str">
            <v>COSOLTEPEC</v>
          </cell>
          <cell r="CV97" t="str">
            <v>CALPAN</v>
          </cell>
          <cell r="CW97" t="str">
            <v>-</v>
          </cell>
          <cell r="CX97" t="str">
            <v>-</v>
          </cell>
          <cell r="CY97" t="str">
            <v>TAMPAMOLÓN CORONA</v>
          </cell>
          <cell r="CZ97" t="str">
            <v>-</v>
          </cell>
          <cell r="DA97" t="str">
            <v>HUÁSABAS</v>
          </cell>
          <cell r="DB97" t="str">
            <v>-</v>
          </cell>
          <cell r="DC97" t="str">
            <v>-</v>
          </cell>
          <cell r="DD97" t="str">
            <v>BENITO JUÁREZ</v>
          </cell>
          <cell r="DE97" t="str">
            <v>ATZACAN</v>
          </cell>
          <cell r="DF97" t="str">
            <v>CHOCHOLÁ</v>
          </cell>
          <cell r="DG97" t="str">
            <v>MORELOS</v>
          </cell>
        </row>
        <row r="98">
          <cell r="AT98" t="str">
            <v>-</v>
          </cell>
          <cell r="AU98" t="str">
            <v>-</v>
          </cell>
          <cell r="AV98" t="str">
            <v>-</v>
          </cell>
          <cell r="AW98" t="str">
            <v>-</v>
          </cell>
          <cell r="AX98" t="str">
            <v>-</v>
          </cell>
          <cell r="AY98" t="str">
            <v>-</v>
          </cell>
          <cell r="AZ98" t="str">
            <v>7026</v>
          </cell>
          <cell r="BA98" t="str">
            <v>8039</v>
          </cell>
          <cell r="BB98" t="str">
            <v>-</v>
          </cell>
          <cell r="BC98" t="str">
            <v>-</v>
          </cell>
          <cell r="BD98">
            <v>11999</v>
          </cell>
          <cell r="BE98" t="str">
            <v>12030</v>
          </cell>
          <cell r="BF98" t="str">
            <v>13027</v>
          </cell>
          <cell r="BG98" t="str">
            <v>14028</v>
          </cell>
          <cell r="BH98" t="str">
            <v>15027</v>
          </cell>
          <cell r="BI98" t="str">
            <v>16026</v>
          </cell>
          <cell r="BJ98" t="str">
            <v>-</v>
          </cell>
          <cell r="BK98" t="str">
            <v>-</v>
          </cell>
          <cell r="BL98" t="str">
            <v>19040</v>
          </cell>
          <cell r="BM98" t="str">
            <v>20023</v>
          </cell>
          <cell r="BN98" t="str">
            <v>21027</v>
          </cell>
          <cell r="BO98" t="str">
            <v>-</v>
          </cell>
          <cell r="BP98" t="str">
            <v>-</v>
          </cell>
          <cell r="BQ98" t="str">
            <v>24041</v>
          </cell>
          <cell r="BR98" t="str">
            <v>-</v>
          </cell>
          <cell r="BS98" t="str">
            <v>26034</v>
          </cell>
          <cell r="BT98" t="str">
            <v>-</v>
          </cell>
          <cell r="BU98" t="str">
            <v>-</v>
          </cell>
          <cell r="BV98" t="str">
            <v>29046</v>
          </cell>
          <cell r="BW98" t="str">
            <v>30023</v>
          </cell>
          <cell r="BX98" t="str">
            <v>31024</v>
          </cell>
          <cell r="BY98" t="str">
            <v>32033</v>
          </cell>
          <cell r="CB98" t="str">
            <v>-</v>
          </cell>
          <cell r="CC98" t="str">
            <v>-</v>
          </cell>
          <cell r="CD98" t="str">
            <v>-</v>
          </cell>
          <cell r="CE98" t="str">
            <v>-</v>
          </cell>
          <cell r="CF98" t="str">
            <v>-</v>
          </cell>
          <cell r="CG98" t="str">
            <v>-</v>
          </cell>
          <cell r="CH98" t="str">
            <v>CHENALHÓ</v>
          </cell>
          <cell r="CI98" t="str">
            <v>LÓPEZ</v>
          </cell>
          <cell r="CJ98" t="str">
            <v>-</v>
          </cell>
          <cell r="CK98" t="str">
            <v>-</v>
          </cell>
          <cell r="CL98" t="str">
            <v>NO IDENTIFICADO</v>
          </cell>
          <cell r="CM98" t="str">
            <v>FLORENCIO VILLARREAL</v>
          </cell>
          <cell r="CN98" t="str">
            <v>HUEHUETLA</v>
          </cell>
          <cell r="CO98" t="str">
            <v>CUAUTLA</v>
          </cell>
          <cell r="CP98" t="str">
            <v>CHAPULTEPEC</v>
          </cell>
          <cell r="CQ98" t="str">
            <v>CHINICUILA</v>
          </cell>
          <cell r="CR98" t="str">
            <v>-</v>
          </cell>
          <cell r="CS98" t="str">
            <v>-</v>
          </cell>
          <cell r="CT98" t="str">
            <v>PARÁS</v>
          </cell>
          <cell r="CU98" t="str">
            <v>CUILÁPAM DE GUERRERO</v>
          </cell>
          <cell r="CV98" t="str">
            <v>CALTEPEC</v>
          </cell>
          <cell r="CW98" t="str">
            <v>-</v>
          </cell>
          <cell r="CX98" t="str">
            <v>-</v>
          </cell>
          <cell r="CY98" t="str">
            <v>TANLAJÁS</v>
          </cell>
          <cell r="CZ98" t="str">
            <v>-</v>
          </cell>
          <cell r="DA98" t="str">
            <v>HUÉPAC</v>
          </cell>
          <cell r="DB98" t="str">
            <v>-</v>
          </cell>
          <cell r="DC98" t="str">
            <v>-</v>
          </cell>
          <cell r="DD98" t="str">
            <v>EMILIANO ZAPATA</v>
          </cell>
          <cell r="DE98" t="str">
            <v>ATZALAN</v>
          </cell>
          <cell r="DF98" t="str">
            <v>CHUMAYEL</v>
          </cell>
          <cell r="DG98" t="str">
            <v>MOYAHUA DE ESTRADA</v>
          </cell>
        </row>
        <row r="99">
          <cell r="AT99" t="str">
            <v>-</v>
          </cell>
          <cell r="AU99" t="str">
            <v>-</v>
          </cell>
          <cell r="AV99" t="str">
            <v>-</v>
          </cell>
          <cell r="AW99" t="str">
            <v>-</v>
          </cell>
          <cell r="AX99" t="str">
            <v>-</v>
          </cell>
          <cell r="AY99" t="str">
            <v>-</v>
          </cell>
          <cell r="AZ99" t="str">
            <v>7028</v>
          </cell>
          <cell r="BA99" t="str">
            <v>8041</v>
          </cell>
          <cell r="BB99" t="str">
            <v>-</v>
          </cell>
          <cell r="BC99" t="str">
            <v>-</v>
          </cell>
          <cell r="BD99" t="str">
            <v>-</v>
          </cell>
          <cell r="BE99" t="str">
            <v>12031</v>
          </cell>
          <cell r="BF99" t="str">
            <v>13031</v>
          </cell>
          <cell r="BG99" t="str">
            <v>14029</v>
          </cell>
          <cell r="BH99" t="str">
            <v>15028</v>
          </cell>
          <cell r="BI99" t="str">
            <v>16027</v>
          </cell>
          <cell r="BJ99" t="str">
            <v>-</v>
          </cell>
          <cell r="BK99" t="str">
            <v>-</v>
          </cell>
          <cell r="BL99" t="str">
            <v>19042</v>
          </cell>
          <cell r="BM99" t="str">
            <v>20024</v>
          </cell>
          <cell r="BN99" t="str">
            <v>21028</v>
          </cell>
          <cell r="BO99" t="str">
            <v>-</v>
          </cell>
          <cell r="BP99" t="str">
            <v>-</v>
          </cell>
          <cell r="BQ99" t="str">
            <v>24042</v>
          </cell>
          <cell r="BR99" t="str">
            <v>-</v>
          </cell>
          <cell r="BS99" t="str">
            <v>26037</v>
          </cell>
          <cell r="BT99" t="str">
            <v>-</v>
          </cell>
          <cell r="BU99" t="str">
            <v>-</v>
          </cell>
          <cell r="BV99" t="str">
            <v>29047</v>
          </cell>
          <cell r="BW99" t="str">
            <v>30024</v>
          </cell>
          <cell r="BX99" t="str">
            <v>31025</v>
          </cell>
          <cell r="BY99" t="str">
            <v>32035</v>
          </cell>
          <cell r="CB99" t="str">
            <v>-</v>
          </cell>
          <cell r="CC99" t="str">
            <v>-</v>
          </cell>
          <cell r="CD99" t="str">
            <v>-</v>
          </cell>
          <cell r="CE99" t="str">
            <v>-</v>
          </cell>
          <cell r="CF99" t="str">
            <v>-</v>
          </cell>
          <cell r="CG99" t="str">
            <v>-</v>
          </cell>
          <cell r="CH99" t="str">
            <v>CHIAPILLA</v>
          </cell>
          <cell r="CI99" t="str">
            <v>MAGUARICHI</v>
          </cell>
          <cell r="CJ99" t="str">
            <v>-</v>
          </cell>
          <cell r="CK99" t="str">
            <v>-</v>
          </cell>
          <cell r="CL99" t="str">
            <v>-</v>
          </cell>
          <cell r="CM99" t="str">
            <v>GENERAL CANUTO A. NERI</v>
          </cell>
          <cell r="CN99" t="str">
            <v>JACALA DE LEDEZMA</v>
          </cell>
          <cell r="CO99" t="str">
            <v>CUQUÍO</v>
          </cell>
          <cell r="CP99" t="str">
            <v>CHIAUTLA</v>
          </cell>
          <cell r="CQ99" t="str">
            <v>CHUCÁNDIRO</v>
          </cell>
          <cell r="CR99" t="str">
            <v>-</v>
          </cell>
          <cell r="CS99" t="str">
            <v>-</v>
          </cell>
          <cell r="CT99" t="str">
            <v>LOS RAMONES</v>
          </cell>
          <cell r="CU99" t="str">
            <v>CUYAMECALCO VILLA DE ZARAGOZA</v>
          </cell>
          <cell r="CV99" t="str">
            <v>CAMOCUAUTLA</v>
          </cell>
          <cell r="CW99" t="str">
            <v>-</v>
          </cell>
          <cell r="CX99" t="str">
            <v>-</v>
          </cell>
          <cell r="CY99" t="str">
            <v>TANQUIÁN DE ESCOBEDO</v>
          </cell>
          <cell r="CZ99" t="str">
            <v>-</v>
          </cell>
          <cell r="DA99" t="str">
            <v>MAZATÁN</v>
          </cell>
          <cell r="DB99" t="str">
            <v>-</v>
          </cell>
          <cell r="DC99" t="str">
            <v>-</v>
          </cell>
          <cell r="DD99" t="str">
            <v>LÁZARO CÁRDENAS</v>
          </cell>
          <cell r="DE99" t="str">
            <v>TLALTETELA</v>
          </cell>
          <cell r="DF99" t="str">
            <v>DZÁN</v>
          </cell>
          <cell r="DG99" t="str">
            <v>NORIA DE ÁNGELES</v>
          </cell>
        </row>
        <row r="100">
          <cell r="AT100" t="str">
            <v>-</v>
          </cell>
          <cell r="AU100" t="str">
            <v>-</v>
          </cell>
          <cell r="AV100" t="str">
            <v>-</v>
          </cell>
          <cell r="AW100" t="str">
            <v>-</v>
          </cell>
          <cell r="AX100" t="str">
            <v>-</v>
          </cell>
          <cell r="AY100" t="str">
            <v>-</v>
          </cell>
          <cell r="AZ100" t="str">
            <v>7029</v>
          </cell>
          <cell r="BA100" t="str">
            <v>8042</v>
          </cell>
          <cell r="BB100" t="str">
            <v>-</v>
          </cell>
          <cell r="BC100" t="str">
            <v>-</v>
          </cell>
          <cell r="BD100" t="str">
            <v>-</v>
          </cell>
          <cell r="BE100" t="str">
            <v>12033</v>
          </cell>
          <cell r="BF100" t="str">
            <v>13032</v>
          </cell>
          <cell r="BG100" t="str">
            <v>14031</v>
          </cell>
          <cell r="BH100" t="str">
            <v>15030</v>
          </cell>
          <cell r="BI100" t="str">
            <v>16028</v>
          </cell>
          <cell r="BJ100" t="str">
            <v>-</v>
          </cell>
          <cell r="BK100" t="str">
            <v>-</v>
          </cell>
          <cell r="BL100" t="str">
            <v>19043</v>
          </cell>
          <cell r="BM100" t="str">
            <v>20025</v>
          </cell>
          <cell r="BN100" t="str">
            <v>21029</v>
          </cell>
          <cell r="BO100" t="str">
            <v>-</v>
          </cell>
          <cell r="BP100" t="str">
            <v>-</v>
          </cell>
          <cell r="BQ100" t="str">
            <v>24043</v>
          </cell>
          <cell r="BR100" t="str">
            <v>-</v>
          </cell>
          <cell r="BS100" t="str">
            <v>26038</v>
          </cell>
          <cell r="BT100" t="str">
            <v>-</v>
          </cell>
          <cell r="BU100" t="str">
            <v>-</v>
          </cell>
          <cell r="BV100" t="str">
            <v>29049</v>
          </cell>
          <cell r="BW100" t="str">
            <v>30025</v>
          </cell>
          <cell r="BX100" t="str">
            <v>31026</v>
          </cell>
          <cell r="BY100" t="str">
            <v>32037</v>
          </cell>
          <cell r="CB100" t="str">
            <v>-</v>
          </cell>
          <cell r="CC100" t="str">
            <v>-</v>
          </cell>
          <cell r="CD100" t="str">
            <v>-</v>
          </cell>
          <cell r="CE100" t="str">
            <v>-</v>
          </cell>
          <cell r="CF100" t="str">
            <v>-</v>
          </cell>
          <cell r="CG100" t="str">
            <v>-</v>
          </cell>
          <cell r="CH100" t="str">
            <v>CHICOASÉN</v>
          </cell>
          <cell r="CI100" t="str">
            <v>MANUEL BENAVIDES</v>
          </cell>
          <cell r="CJ100" t="str">
            <v>-</v>
          </cell>
          <cell r="CK100" t="str">
            <v>-</v>
          </cell>
          <cell r="CL100" t="str">
            <v>-</v>
          </cell>
          <cell r="CM100" t="str">
            <v>HUAMUXTITLÁN</v>
          </cell>
          <cell r="CN100" t="str">
            <v>JALTOCÁN</v>
          </cell>
          <cell r="CO100" t="str">
            <v>CHIMALTITÁN</v>
          </cell>
          <cell r="CP100" t="str">
            <v>CHICONCUAC</v>
          </cell>
          <cell r="CQ100" t="str">
            <v>CHURINTZIO</v>
          </cell>
          <cell r="CR100" t="str">
            <v>-</v>
          </cell>
          <cell r="CS100" t="str">
            <v>-</v>
          </cell>
          <cell r="CT100" t="str">
            <v>RAYONES</v>
          </cell>
          <cell r="CU100" t="str">
            <v>CHAHUITES</v>
          </cell>
          <cell r="CV100" t="str">
            <v>CAXHUACAN</v>
          </cell>
          <cell r="CW100" t="str">
            <v>-</v>
          </cell>
          <cell r="CX100" t="str">
            <v>-</v>
          </cell>
          <cell r="CY100" t="str">
            <v>TIERRA NUEVA</v>
          </cell>
          <cell r="CZ100" t="str">
            <v>-</v>
          </cell>
          <cell r="DA100" t="str">
            <v>MOCTEZUMA</v>
          </cell>
          <cell r="DB100" t="str">
            <v>-</v>
          </cell>
          <cell r="DC100" t="str">
            <v>-</v>
          </cell>
          <cell r="DD100" t="str">
            <v>SAN DAMIÁN TEXOLOC</v>
          </cell>
          <cell r="DE100" t="str">
            <v>AYAHUALULCO</v>
          </cell>
          <cell r="DF100" t="str">
            <v>DZEMUL</v>
          </cell>
          <cell r="DG100" t="str">
            <v>PÁNUCO</v>
          </cell>
        </row>
        <row r="101">
          <cell r="AT101" t="str">
            <v>-</v>
          </cell>
          <cell r="AU101" t="str">
            <v>-</v>
          </cell>
          <cell r="AV101" t="str">
            <v>-</v>
          </cell>
          <cell r="AW101" t="str">
            <v>-</v>
          </cell>
          <cell r="AX101" t="str">
            <v>-</v>
          </cell>
          <cell r="AY101" t="str">
            <v>-</v>
          </cell>
          <cell r="AZ101" t="str">
            <v>7030</v>
          </cell>
          <cell r="BA101" t="str">
            <v>8043</v>
          </cell>
          <cell r="BB101" t="str">
            <v>-</v>
          </cell>
          <cell r="BC101" t="str">
            <v>-</v>
          </cell>
          <cell r="BD101" t="str">
            <v>-</v>
          </cell>
          <cell r="BE101" t="str">
            <v>12036</v>
          </cell>
          <cell r="BF101" t="str">
            <v>13033</v>
          </cell>
          <cell r="BG101" t="str">
            <v>14032</v>
          </cell>
          <cell r="BH101" t="str">
            <v>15032</v>
          </cell>
          <cell r="BI101" t="str">
            <v>16029</v>
          </cell>
          <cell r="BJ101" t="str">
            <v>-</v>
          </cell>
          <cell r="BK101" t="str">
            <v>-</v>
          </cell>
          <cell r="BL101" t="str">
            <v>19050</v>
          </cell>
          <cell r="BM101" t="str">
            <v>20026</v>
          </cell>
          <cell r="BN101" t="str">
            <v>21030</v>
          </cell>
          <cell r="BO101" t="str">
            <v>-</v>
          </cell>
          <cell r="BP101" t="str">
            <v>-</v>
          </cell>
          <cell r="BQ101" t="str">
            <v>24044</v>
          </cell>
          <cell r="BR101" t="str">
            <v>-</v>
          </cell>
          <cell r="BS101" t="str">
            <v>26039</v>
          </cell>
          <cell r="BT101" t="str">
            <v>-</v>
          </cell>
          <cell r="BU101" t="str">
            <v>-</v>
          </cell>
          <cell r="BV101" t="str">
            <v>29050</v>
          </cell>
          <cell r="BW101" t="str">
            <v>30026</v>
          </cell>
          <cell r="BX101" t="str">
            <v>31027</v>
          </cell>
          <cell r="BY101" t="str">
            <v>32041</v>
          </cell>
          <cell r="CB101" t="str">
            <v>-</v>
          </cell>
          <cell r="CC101" t="str">
            <v>-</v>
          </cell>
          <cell r="CD101" t="str">
            <v>-</v>
          </cell>
          <cell r="CE101" t="str">
            <v>-</v>
          </cell>
          <cell r="CF101" t="str">
            <v>-</v>
          </cell>
          <cell r="CG101" t="str">
            <v>-</v>
          </cell>
          <cell r="CH101" t="str">
            <v>CHICOMUSELO</v>
          </cell>
          <cell r="CI101" t="str">
            <v>MATACHÍ</v>
          </cell>
          <cell r="CJ101" t="str">
            <v>-</v>
          </cell>
          <cell r="CK101" t="str">
            <v>-</v>
          </cell>
          <cell r="CL101" t="str">
            <v>-</v>
          </cell>
          <cell r="CM101" t="str">
            <v>IGUALAPA</v>
          </cell>
          <cell r="CN101" t="str">
            <v>JUÁREZ HIDALGO</v>
          </cell>
          <cell r="CO101" t="str">
            <v>CHIQUILISTLÁN</v>
          </cell>
          <cell r="CP101" t="str">
            <v>DONATO GUERRA</v>
          </cell>
          <cell r="CQ101" t="str">
            <v>CHURUMUCO</v>
          </cell>
          <cell r="CR101" t="str">
            <v>-</v>
          </cell>
          <cell r="CS101" t="str">
            <v>-</v>
          </cell>
          <cell r="CT101" t="str">
            <v>VALLECILLO</v>
          </cell>
          <cell r="CU101" t="str">
            <v>CHALCATONGO DE HIDALGO</v>
          </cell>
          <cell r="CV101" t="str">
            <v>COATEPEC</v>
          </cell>
          <cell r="CW101" t="str">
            <v>-</v>
          </cell>
          <cell r="CX101" t="str">
            <v>-</v>
          </cell>
          <cell r="CY101" t="str">
            <v>VANEGAS</v>
          </cell>
          <cell r="CZ101" t="str">
            <v>-</v>
          </cell>
          <cell r="DA101" t="str">
            <v>NACO</v>
          </cell>
          <cell r="DB101" t="str">
            <v>-</v>
          </cell>
          <cell r="DC101" t="str">
            <v>-</v>
          </cell>
          <cell r="DD101" t="str">
            <v>SAN FRANCISCO TETLANOHCAN</v>
          </cell>
          <cell r="DE101" t="str">
            <v>BANDERILLA</v>
          </cell>
          <cell r="DF101" t="str">
            <v>DZIDZANTÚN</v>
          </cell>
          <cell r="DG101" t="str">
            <v>EL SALVADOR</v>
          </cell>
        </row>
        <row r="102">
          <cell r="AT102" t="str">
            <v>-</v>
          </cell>
          <cell r="AU102" t="str">
            <v>-</v>
          </cell>
          <cell r="AV102" t="str">
            <v>-</v>
          </cell>
          <cell r="AW102" t="str">
            <v>-</v>
          </cell>
          <cell r="AX102" t="str">
            <v>-</v>
          </cell>
          <cell r="AY102" t="str">
            <v>-</v>
          </cell>
          <cell r="AZ102" t="str">
            <v>7032</v>
          </cell>
          <cell r="BA102" t="str">
            <v>8044</v>
          </cell>
          <cell r="BB102" t="str">
            <v>-</v>
          </cell>
          <cell r="BC102" t="str">
            <v>-</v>
          </cell>
          <cell r="BD102" t="str">
            <v>-</v>
          </cell>
          <cell r="BE102" t="str">
            <v>12037</v>
          </cell>
          <cell r="BF102" t="str">
            <v>13034</v>
          </cell>
          <cell r="BG102" t="str">
            <v>14033</v>
          </cell>
          <cell r="BH102" t="str">
            <v>15034</v>
          </cell>
          <cell r="BI102" t="str">
            <v>16030</v>
          </cell>
          <cell r="BJ102" t="str">
            <v>-</v>
          </cell>
          <cell r="BK102" t="str">
            <v>-</v>
          </cell>
          <cell r="BL102" t="str">
            <v>19051</v>
          </cell>
          <cell r="BM102" t="str">
            <v>20027</v>
          </cell>
          <cell r="BN102" t="str">
            <v>21031</v>
          </cell>
          <cell r="BO102" t="str">
            <v>-</v>
          </cell>
          <cell r="BP102" t="str">
            <v>-</v>
          </cell>
          <cell r="BQ102" t="str">
            <v>24045</v>
          </cell>
          <cell r="BR102" t="str">
            <v>-</v>
          </cell>
          <cell r="BS102" t="str">
            <v>26040</v>
          </cell>
          <cell r="BT102" t="str">
            <v>-</v>
          </cell>
          <cell r="BU102" t="str">
            <v>-</v>
          </cell>
          <cell r="BV102" t="str">
            <v>29051</v>
          </cell>
          <cell r="BW102" t="str">
            <v>30027</v>
          </cell>
          <cell r="BX102" t="str">
            <v>31028</v>
          </cell>
          <cell r="BY102" t="str">
            <v>32043</v>
          </cell>
          <cell r="CB102" t="str">
            <v>-</v>
          </cell>
          <cell r="CC102" t="str">
            <v>-</v>
          </cell>
          <cell r="CD102" t="str">
            <v>-</v>
          </cell>
          <cell r="CE102" t="str">
            <v>-</v>
          </cell>
          <cell r="CF102" t="str">
            <v>-</v>
          </cell>
          <cell r="CG102" t="str">
            <v>-</v>
          </cell>
          <cell r="CH102" t="str">
            <v>ESCUINTLA</v>
          </cell>
          <cell r="CI102" t="str">
            <v>MATAMOROS</v>
          </cell>
          <cell r="CJ102" t="str">
            <v>-</v>
          </cell>
          <cell r="CK102" t="str">
            <v>-</v>
          </cell>
          <cell r="CL102" t="str">
            <v>-</v>
          </cell>
          <cell r="CM102" t="str">
            <v>IXCATEOPAN DE CUAUHTÉMOC</v>
          </cell>
          <cell r="CN102" t="str">
            <v>LOLOTLA</v>
          </cell>
          <cell r="CO102" t="str">
            <v>DEGOLLADO</v>
          </cell>
          <cell r="CP102" t="str">
            <v>ECATZINGO</v>
          </cell>
          <cell r="CQ102" t="str">
            <v>ECUANDUREO</v>
          </cell>
          <cell r="CR102" t="str">
            <v>-</v>
          </cell>
          <cell r="CS102" t="str">
            <v>-</v>
          </cell>
          <cell r="CT102" t="str">
            <v>VILLALDAMA</v>
          </cell>
          <cell r="CU102" t="str">
            <v>CHIQUIHUITLÁN DE BENITO JUÁREZ</v>
          </cell>
          <cell r="CV102" t="str">
            <v>COATZINGO</v>
          </cell>
          <cell r="CW102" t="str">
            <v>-</v>
          </cell>
          <cell r="CX102" t="str">
            <v>-</v>
          </cell>
          <cell r="CY102" t="str">
            <v>VENADO</v>
          </cell>
          <cell r="CZ102" t="str">
            <v>-</v>
          </cell>
          <cell r="DA102" t="str">
            <v>NÁCORI CHICO</v>
          </cell>
          <cell r="DB102" t="str">
            <v>-</v>
          </cell>
          <cell r="DC102" t="str">
            <v>-</v>
          </cell>
          <cell r="DD102" t="str">
            <v>SAN JERÓNIMO ZACUALPAN</v>
          </cell>
          <cell r="DE102" t="str">
            <v>BENITO JUÁREZ</v>
          </cell>
          <cell r="DF102" t="str">
            <v>DZILAM DE BRAVO</v>
          </cell>
          <cell r="DG102" t="str">
            <v>SUSTICACÁN</v>
          </cell>
        </row>
        <row r="103">
          <cell r="AT103" t="str">
            <v>-</v>
          </cell>
          <cell r="AU103" t="str">
            <v>-</v>
          </cell>
          <cell r="AV103" t="str">
            <v>-</v>
          </cell>
          <cell r="AW103" t="str">
            <v>-</v>
          </cell>
          <cell r="AX103" t="str">
            <v>-</v>
          </cell>
          <cell r="AY103" t="str">
            <v>-</v>
          </cell>
          <cell r="AZ103" t="str">
            <v>7033</v>
          </cell>
          <cell r="BA103" t="str">
            <v>8046</v>
          </cell>
          <cell r="BB103" t="str">
            <v>-</v>
          </cell>
          <cell r="BC103" t="str">
            <v>-</v>
          </cell>
          <cell r="BD103" t="str">
            <v>-</v>
          </cell>
          <cell r="BE103" t="str">
            <v>12039</v>
          </cell>
          <cell r="BF103" t="str">
            <v>13035</v>
          </cell>
          <cell r="BG103" t="str">
            <v>14034</v>
          </cell>
          <cell r="BH103" t="str">
            <v>15035</v>
          </cell>
          <cell r="BI103" t="str">
            <v>16031</v>
          </cell>
          <cell r="BJ103" t="str">
            <v>-</v>
          </cell>
          <cell r="BK103" t="str">
            <v>-</v>
          </cell>
          <cell r="BL103">
            <v>19999</v>
          </cell>
          <cell r="BM103" t="str">
            <v>20028</v>
          </cell>
          <cell r="BN103" t="str">
            <v>21032</v>
          </cell>
          <cell r="BO103" t="str">
            <v>-</v>
          </cell>
          <cell r="BP103" t="str">
            <v>-</v>
          </cell>
          <cell r="BQ103" t="str">
            <v>24046</v>
          </cell>
          <cell r="BR103" t="str">
            <v>-</v>
          </cell>
          <cell r="BS103" t="str">
            <v>26044</v>
          </cell>
          <cell r="BT103" t="str">
            <v>-</v>
          </cell>
          <cell r="BU103" t="str">
            <v>-</v>
          </cell>
          <cell r="BV103" t="str">
            <v>29052</v>
          </cell>
          <cell r="BW103" t="str">
            <v>30029</v>
          </cell>
          <cell r="BX103" t="str">
            <v>31029</v>
          </cell>
          <cell r="BY103" t="str">
            <v>32044</v>
          </cell>
          <cell r="CB103" t="str">
            <v>-</v>
          </cell>
          <cell r="CC103" t="str">
            <v>-</v>
          </cell>
          <cell r="CD103" t="str">
            <v>-</v>
          </cell>
          <cell r="CE103" t="str">
            <v>-</v>
          </cell>
          <cell r="CF103" t="str">
            <v>-</v>
          </cell>
          <cell r="CG103" t="str">
            <v>-</v>
          </cell>
          <cell r="CH103" t="str">
            <v>FRANCISCO LEÓN</v>
          </cell>
          <cell r="CI103" t="str">
            <v>MORELOS</v>
          </cell>
          <cell r="CJ103" t="str">
            <v>-</v>
          </cell>
          <cell r="CK103" t="str">
            <v>-</v>
          </cell>
          <cell r="CL103" t="str">
            <v>-</v>
          </cell>
          <cell r="CM103" t="str">
            <v>JUAN R. ESCUDERO</v>
          </cell>
          <cell r="CN103" t="str">
            <v>METEPEC</v>
          </cell>
          <cell r="CO103" t="str">
            <v>EJUTLA</v>
          </cell>
          <cell r="CP103" t="str">
            <v>HUEHUETOCA</v>
          </cell>
          <cell r="CQ103" t="str">
            <v>EPITACIO HUERTA</v>
          </cell>
          <cell r="CR103" t="str">
            <v>-</v>
          </cell>
          <cell r="CS103" t="str">
            <v>-</v>
          </cell>
          <cell r="CT103" t="str">
            <v>NO IDENTIFICADO</v>
          </cell>
          <cell r="CU103" t="str">
            <v>HEROICA CIUDAD DE EJUTLA DE CRESPO</v>
          </cell>
          <cell r="CV103" t="str">
            <v>COHETZALA</v>
          </cell>
          <cell r="CW103" t="str">
            <v>-</v>
          </cell>
          <cell r="CX103" t="str">
            <v>-</v>
          </cell>
          <cell r="CY103" t="str">
            <v>VILLA DE ARRIAGA</v>
          </cell>
          <cell r="CZ103" t="str">
            <v>-</v>
          </cell>
          <cell r="DA103" t="str">
            <v>ONAVAS</v>
          </cell>
          <cell r="DB103" t="str">
            <v>-</v>
          </cell>
          <cell r="DC103" t="str">
            <v>-</v>
          </cell>
          <cell r="DD103" t="str">
            <v>SAN JOSÉ TEACALCO</v>
          </cell>
          <cell r="DE103" t="str">
            <v>CALCAHUALCO</v>
          </cell>
          <cell r="DF103" t="str">
            <v>DZILAM GONZÁLEZ</v>
          </cell>
          <cell r="DG103" t="str">
            <v>TABASCO</v>
          </cell>
        </row>
        <row r="104">
          <cell r="AT104" t="str">
            <v>-</v>
          </cell>
          <cell r="AU104" t="str">
            <v>-</v>
          </cell>
          <cell r="AV104" t="str">
            <v>-</v>
          </cell>
          <cell r="AW104" t="str">
            <v>-</v>
          </cell>
          <cell r="AX104" t="str">
            <v>-</v>
          </cell>
          <cell r="AY104" t="str">
            <v>-</v>
          </cell>
          <cell r="AZ104" t="str">
            <v>7035</v>
          </cell>
          <cell r="BA104" t="str">
            <v>8047</v>
          </cell>
          <cell r="BB104" t="str">
            <v>-</v>
          </cell>
          <cell r="BC104" t="str">
            <v>-</v>
          </cell>
          <cell r="BD104" t="str">
            <v>-</v>
          </cell>
          <cell r="BE104" t="str">
            <v>12040</v>
          </cell>
          <cell r="BF104" t="str">
            <v>13036</v>
          </cell>
          <cell r="BG104" t="str">
            <v>14036</v>
          </cell>
          <cell r="BH104" t="str">
            <v>15036</v>
          </cell>
          <cell r="BI104" t="str">
            <v>16032</v>
          </cell>
          <cell r="BJ104" t="str">
            <v>-</v>
          </cell>
          <cell r="BK104" t="str">
            <v>-</v>
          </cell>
          <cell r="BL104" t="str">
            <v>-</v>
          </cell>
          <cell r="BM104" t="str">
            <v>20029</v>
          </cell>
          <cell r="BN104" t="str">
            <v>21033</v>
          </cell>
          <cell r="BO104" t="str">
            <v>-</v>
          </cell>
          <cell r="BP104" t="str">
            <v>-</v>
          </cell>
          <cell r="BQ104" t="str">
            <v>24047</v>
          </cell>
          <cell r="BR104" t="str">
            <v>-</v>
          </cell>
          <cell r="BS104" t="str">
            <v>26045</v>
          </cell>
          <cell r="BT104" t="str">
            <v>-</v>
          </cell>
          <cell r="BU104" t="str">
            <v>-</v>
          </cell>
          <cell r="BV104" t="str">
            <v>29053</v>
          </cell>
          <cell r="BW104" t="str">
            <v>30030</v>
          </cell>
          <cell r="BX104" t="str">
            <v>31030</v>
          </cell>
          <cell r="BY104" t="str">
            <v>32045</v>
          </cell>
          <cell r="CB104" t="str">
            <v>-</v>
          </cell>
          <cell r="CC104" t="str">
            <v>-</v>
          </cell>
          <cell r="CD104" t="str">
            <v>-</v>
          </cell>
          <cell r="CE104" t="str">
            <v>-</v>
          </cell>
          <cell r="CF104" t="str">
            <v>-</v>
          </cell>
          <cell r="CG104" t="str">
            <v>-</v>
          </cell>
          <cell r="CH104" t="str">
            <v>FRONTERA HIDALGO</v>
          </cell>
          <cell r="CI104" t="str">
            <v>MORIS</v>
          </cell>
          <cell r="CJ104" t="str">
            <v>-</v>
          </cell>
          <cell r="CK104" t="str">
            <v>-</v>
          </cell>
          <cell r="CL104" t="str">
            <v>-</v>
          </cell>
          <cell r="CM104" t="str">
            <v>LEONARDO BRAVO</v>
          </cell>
          <cell r="CN104" t="str">
            <v>SAN AGUSTÍN METZQUITITLÁN</v>
          </cell>
          <cell r="CO104" t="str">
            <v>ETZATLÁN</v>
          </cell>
          <cell r="CP104" t="str">
            <v>HUEYPOXTLA</v>
          </cell>
          <cell r="CQ104" t="str">
            <v>ERONGARÍCUARO</v>
          </cell>
          <cell r="CR104" t="str">
            <v>-</v>
          </cell>
          <cell r="CS104" t="str">
            <v>-</v>
          </cell>
          <cell r="CT104" t="str">
            <v>-</v>
          </cell>
          <cell r="CU104" t="str">
            <v>ELOXOCHITLÁN DE FLORES MAGÓN</v>
          </cell>
          <cell r="CV104" t="str">
            <v>COHUECAN</v>
          </cell>
          <cell r="CW104" t="str">
            <v>-</v>
          </cell>
          <cell r="CX104" t="str">
            <v>-</v>
          </cell>
          <cell r="CY104" t="str">
            <v>VILLA DE GUADALUPE</v>
          </cell>
          <cell r="CZ104" t="str">
            <v>-</v>
          </cell>
          <cell r="DA104" t="str">
            <v>OPODEPE</v>
          </cell>
          <cell r="DB104" t="str">
            <v>-</v>
          </cell>
          <cell r="DC104" t="str">
            <v>-</v>
          </cell>
          <cell r="DD104" t="str">
            <v>SAN JUAN HUACTZINCO</v>
          </cell>
          <cell r="DE104" t="str">
            <v>CAMERINO Z. MENDOZA</v>
          </cell>
          <cell r="DF104" t="str">
            <v>DZITÁS</v>
          </cell>
          <cell r="DG104" t="str">
            <v>TEPECHITLÁN</v>
          </cell>
        </row>
        <row r="105">
          <cell r="AT105" t="str">
            <v>-</v>
          </cell>
          <cell r="AU105" t="str">
            <v>-</v>
          </cell>
          <cell r="AV105" t="str">
            <v>-</v>
          </cell>
          <cell r="AW105" t="str">
            <v>-</v>
          </cell>
          <cell r="AX105" t="str">
            <v>-</v>
          </cell>
          <cell r="AY105" t="str">
            <v>-</v>
          </cell>
          <cell r="AZ105" t="str">
            <v>7036</v>
          </cell>
          <cell r="BA105" t="str">
            <v>8049</v>
          </cell>
          <cell r="BB105" t="str">
            <v>-</v>
          </cell>
          <cell r="BC105" t="str">
            <v>-</v>
          </cell>
          <cell r="BD105" t="str">
            <v>-</v>
          </cell>
          <cell r="BE105" t="str">
            <v>12041</v>
          </cell>
          <cell r="BF105" t="str">
            <v>13037</v>
          </cell>
          <cell r="BG105" t="str">
            <v>14037</v>
          </cell>
          <cell r="BH105" t="str">
            <v>15038</v>
          </cell>
          <cell r="BI105" t="str">
            <v>16033</v>
          </cell>
          <cell r="BJ105" t="str">
            <v>-</v>
          </cell>
          <cell r="BK105" t="str">
            <v>-</v>
          </cell>
          <cell r="BL105" t="str">
            <v>-</v>
          </cell>
          <cell r="BM105" t="str">
            <v>20030</v>
          </cell>
          <cell r="BN105" t="str">
            <v>21034</v>
          </cell>
          <cell r="BO105" t="str">
            <v>-</v>
          </cell>
          <cell r="BP105" t="str">
            <v>-</v>
          </cell>
          <cell r="BQ105" t="str">
            <v>24048</v>
          </cell>
          <cell r="BR105" t="str">
            <v>-</v>
          </cell>
          <cell r="BS105" t="str">
            <v>26046</v>
          </cell>
          <cell r="BT105" t="str">
            <v>-</v>
          </cell>
          <cell r="BU105" t="str">
            <v>-</v>
          </cell>
          <cell r="BV105" t="str">
            <v>29054</v>
          </cell>
          <cell r="BW105" t="str">
            <v>30031</v>
          </cell>
          <cell r="BX105" t="str">
            <v>31031</v>
          </cell>
          <cell r="BY105" t="str">
            <v>32046</v>
          </cell>
          <cell r="CB105" t="str">
            <v>-</v>
          </cell>
          <cell r="CC105" t="str">
            <v>-</v>
          </cell>
          <cell r="CD105" t="str">
            <v>-</v>
          </cell>
          <cell r="CE105" t="str">
            <v>-</v>
          </cell>
          <cell r="CF105" t="str">
            <v>-</v>
          </cell>
          <cell r="CG105" t="str">
            <v>-</v>
          </cell>
          <cell r="CH105" t="str">
            <v>LA GRANDEZA</v>
          </cell>
          <cell r="CI105" t="str">
            <v>NONOAVA</v>
          </cell>
          <cell r="CJ105" t="str">
            <v>-</v>
          </cell>
          <cell r="CK105" t="str">
            <v>-</v>
          </cell>
          <cell r="CL105" t="str">
            <v>-</v>
          </cell>
          <cell r="CM105" t="str">
            <v>MALINALTEPEC</v>
          </cell>
          <cell r="CN105" t="str">
            <v>METZTITLÁN</v>
          </cell>
          <cell r="CO105" t="str">
            <v>EL GRULLO</v>
          </cell>
          <cell r="CP105" t="str">
            <v>ISIDRO FABELA</v>
          </cell>
          <cell r="CQ105" t="str">
            <v>GABRIEL ZAMORA</v>
          </cell>
          <cell r="CR105" t="str">
            <v>-</v>
          </cell>
          <cell r="CS105" t="str">
            <v>-</v>
          </cell>
          <cell r="CT105" t="str">
            <v>-</v>
          </cell>
          <cell r="CU105" t="str">
            <v>EL ESPINAL</v>
          </cell>
          <cell r="CV105" t="str">
            <v>CORONANGO</v>
          </cell>
          <cell r="CW105" t="str">
            <v>-</v>
          </cell>
          <cell r="CX105" t="str">
            <v>-</v>
          </cell>
          <cell r="CY105" t="str">
            <v>VILLA DE LA PAZ</v>
          </cell>
          <cell r="CZ105" t="str">
            <v>-</v>
          </cell>
          <cell r="DA105" t="str">
            <v>OQUITOA</v>
          </cell>
          <cell r="DB105" t="str">
            <v>-</v>
          </cell>
          <cell r="DC105" t="str">
            <v>-</v>
          </cell>
          <cell r="DD105" t="str">
            <v>SAN LORENZO AXOCOMANITLA</v>
          </cell>
          <cell r="DE105" t="str">
            <v>CARRILLO PUERTO</v>
          </cell>
          <cell r="DF105" t="str">
            <v>DZONCAUICH</v>
          </cell>
          <cell r="DG105" t="str">
            <v>TEPETONGO</v>
          </cell>
        </row>
        <row r="106">
          <cell r="AT106" t="str">
            <v>-</v>
          </cell>
          <cell r="AU106" t="str">
            <v>-</v>
          </cell>
          <cell r="AV106" t="str">
            <v>-</v>
          </cell>
          <cell r="AW106" t="str">
            <v>-</v>
          </cell>
          <cell r="AX106" t="str">
            <v>-</v>
          </cell>
          <cell r="AY106" t="str">
            <v>-</v>
          </cell>
          <cell r="AZ106" t="str">
            <v>7037</v>
          </cell>
          <cell r="BA106" t="str">
            <v>8051</v>
          </cell>
          <cell r="BB106" t="str">
            <v>-</v>
          </cell>
          <cell r="BC106" t="str">
            <v>-</v>
          </cell>
          <cell r="BD106" t="str">
            <v>-</v>
          </cell>
          <cell r="BE106" t="str">
            <v>12042</v>
          </cell>
          <cell r="BF106" t="str">
            <v>13038</v>
          </cell>
          <cell r="BG106" t="str">
            <v>14038</v>
          </cell>
          <cell r="BH106" t="str">
            <v>15040</v>
          </cell>
          <cell r="BI106" t="str">
            <v>16035</v>
          </cell>
          <cell r="BJ106" t="str">
            <v>-</v>
          </cell>
          <cell r="BK106" t="str">
            <v>-</v>
          </cell>
          <cell r="BL106" t="str">
            <v>-</v>
          </cell>
          <cell r="BM106" t="str">
            <v>20031</v>
          </cell>
          <cell r="BN106" t="str">
            <v>21035</v>
          </cell>
          <cell r="BO106" t="str">
            <v>-</v>
          </cell>
          <cell r="BP106" t="str">
            <v>-</v>
          </cell>
          <cell r="BQ106" t="str">
            <v>24051</v>
          </cell>
          <cell r="BR106" t="str">
            <v>-</v>
          </cell>
          <cell r="BS106" t="str">
            <v>26049</v>
          </cell>
          <cell r="BT106" t="str">
            <v>-</v>
          </cell>
          <cell r="BU106" t="str">
            <v>-</v>
          </cell>
          <cell r="BV106" t="str">
            <v>29055</v>
          </cell>
          <cell r="BW106" t="str">
            <v>30032</v>
          </cell>
          <cell r="BX106" t="str">
            <v>31034</v>
          </cell>
          <cell r="BY106" t="str">
            <v>32047</v>
          </cell>
          <cell r="CB106" t="str">
            <v>-</v>
          </cell>
          <cell r="CC106" t="str">
            <v>-</v>
          </cell>
          <cell r="CD106" t="str">
            <v>-</v>
          </cell>
          <cell r="CE106" t="str">
            <v>-</v>
          </cell>
          <cell r="CF106" t="str">
            <v>-</v>
          </cell>
          <cell r="CG106" t="str">
            <v>-</v>
          </cell>
          <cell r="CH106" t="str">
            <v>HUEHUETÁN</v>
          </cell>
          <cell r="CI106" t="str">
            <v>OCAMPO</v>
          </cell>
          <cell r="CJ106" t="str">
            <v>-</v>
          </cell>
          <cell r="CK106" t="str">
            <v>-</v>
          </cell>
          <cell r="CL106" t="str">
            <v>-</v>
          </cell>
          <cell r="CM106" t="str">
            <v>MÁRTIR DE CUILAPAN</v>
          </cell>
          <cell r="CN106" t="str">
            <v>MINERAL DEL CHICO</v>
          </cell>
          <cell r="CO106" t="str">
            <v>GUACHINANGO</v>
          </cell>
          <cell r="CP106" t="str">
            <v>IXTAPAN DE LA SAL</v>
          </cell>
          <cell r="CQ106" t="str">
            <v>LA HUACANA</v>
          </cell>
          <cell r="CR106" t="str">
            <v>-</v>
          </cell>
          <cell r="CS106" t="str">
            <v>-</v>
          </cell>
          <cell r="CT106" t="str">
            <v>-</v>
          </cell>
          <cell r="CU106" t="str">
            <v>TAMAZULÁPAM DEL ESPÍRITU SANTO</v>
          </cell>
          <cell r="CV106" t="str">
            <v>COXCATLÁN</v>
          </cell>
          <cell r="CW106" t="str">
            <v>-</v>
          </cell>
          <cell r="CX106" t="str">
            <v>-</v>
          </cell>
          <cell r="CY106" t="str">
            <v>VILLA HIDALGO</v>
          </cell>
          <cell r="CZ106" t="str">
            <v>-</v>
          </cell>
          <cell r="DA106" t="str">
            <v>QUIRIEGO</v>
          </cell>
          <cell r="DB106" t="str">
            <v>-</v>
          </cell>
          <cell r="DC106" t="str">
            <v>-</v>
          </cell>
          <cell r="DD106" t="str">
            <v>SAN LUCAS TECOPILCO</v>
          </cell>
          <cell r="DE106" t="str">
            <v>CATEMACO</v>
          </cell>
          <cell r="DF106" t="str">
            <v>HOCABÁ</v>
          </cell>
          <cell r="DG106" t="str">
            <v>TEÚL DE GONZÁLEZ ORTEGA</v>
          </cell>
        </row>
        <row r="107">
          <cell r="AT107" t="str">
            <v>-</v>
          </cell>
          <cell r="AU107" t="str">
            <v>-</v>
          </cell>
          <cell r="AV107" t="str">
            <v>-</v>
          </cell>
          <cell r="AW107" t="str">
            <v>-</v>
          </cell>
          <cell r="AX107" t="str">
            <v>-</v>
          </cell>
          <cell r="AY107" t="str">
            <v>-</v>
          </cell>
          <cell r="AZ107" t="str">
            <v>7038</v>
          </cell>
          <cell r="BA107" t="str">
            <v>8053</v>
          </cell>
          <cell r="BB107" t="str">
            <v>-</v>
          </cell>
          <cell r="BC107" t="str">
            <v>-</v>
          </cell>
          <cell r="BD107" t="str">
            <v>-</v>
          </cell>
          <cell r="BE107" t="str">
            <v>12043</v>
          </cell>
          <cell r="BF107" t="str">
            <v>13039</v>
          </cell>
          <cell r="BG107" t="str">
            <v>14040</v>
          </cell>
          <cell r="BH107" t="str">
            <v>15041</v>
          </cell>
          <cell r="BI107" t="str">
            <v>16036</v>
          </cell>
          <cell r="BJ107" t="str">
            <v>-</v>
          </cell>
          <cell r="BK107" t="str">
            <v>-</v>
          </cell>
          <cell r="BL107" t="str">
            <v>-</v>
          </cell>
          <cell r="BM107" t="str">
            <v>20032</v>
          </cell>
          <cell r="BN107" t="str">
            <v>21036</v>
          </cell>
          <cell r="BO107" t="str">
            <v>-</v>
          </cell>
          <cell r="BP107" t="str">
            <v>-</v>
          </cell>
          <cell r="BQ107" t="str">
            <v>24052</v>
          </cell>
          <cell r="BR107" t="str">
            <v>-</v>
          </cell>
          <cell r="BS107" t="str">
            <v>26050</v>
          </cell>
          <cell r="BT107" t="str">
            <v>-</v>
          </cell>
          <cell r="BU107" t="str">
            <v>-</v>
          </cell>
          <cell r="BV107" t="str">
            <v>29056</v>
          </cell>
          <cell r="BW107" t="str">
            <v>30033</v>
          </cell>
          <cell r="BX107" t="str">
            <v>31035</v>
          </cell>
          <cell r="BY107" t="str">
            <v>32050</v>
          </cell>
          <cell r="CB107" t="str">
            <v>-</v>
          </cell>
          <cell r="CC107" t="str">
            <v>-</v>
          </cell>
          <cell r="CD107" t="str">
            <v>-</v>
          </cell>
          <cell r="CE107" t="str">
            <v>-</v>
          </cell>
          <cell r="CF107" t="str">
            <v>-</v>
          </cell>
          <cell r="CG107" t="str">
            <v>-</v>
          </cell>
          <cell r="CH107" t="str">
            <v>HUIXTÁN</v>
          </cell>
          <cell r="CI107" t="str">
            <v>PRAXEDIS G. GUERRERO</v>
          </cell>
          <cell r="CJ107" t="str">
            <v>-</v>
          </cell>
          <cell r="CK107" t="str">
            <v>-</v>
          </cell>
          <cell r="CL107" t="str">
            <v>-</v>
          </cell>
          <cell r="CM107" t="str">
            <v>METLATÓNOC</v>
          </cell>
          <cell r="CN107" t="str">
            <v>MINERAL DEL MONTE</v>
          </cell>
          <cell r="CO107" t="str">
            <v>HOSTOTIPAQUILLO</v>
          </cell>
          <cell r="CP107" t="str">
            <v>IXTAPAN DEL ORO</v>
          </cell>
          <cell r="CQ107" t="str">
            <v>HUANDACAREO</v>
          </cell>
          <cell r="CR107" t="str">
            <v>-</v>
          </cell>
          <cell r="CS107" t="str">
            <v>-</v>
          </cell>
          <cell r="CT107" t="str">
            <v>-</v>
          </cell>
          <cell r="CU107" t="str">
            <v>FRESNILLO DE TRUJANO</v>
          </cell>
          <cell r="CV107" t="str">
            <v>COYOMEAPAN</v>
          </cell>
          <cell r="CW107" t="str">
            <v>-</v>
          </cell>
          <cell r="CX107" t="str">
            <v>-</v>
          </cell>
          <cell r="CY107" t="str">
            <v>VILLA JUÁREZ</v>
          </cell>
          <cell r="CZ107" t="str">
            <v>-</v>
          </cell>
          <cell r="DA107" t="str">
            <v>RAYÓN</v>
          </cell>
          <cell r="DB107" t="str">
            <v>-</v>
          </cell>
          <cell r="DC107" t="str">
            <v>-</v>
          </cell>
          <cell r="DD107" t="str">
            <v>SANTA ANA NOPALUCAN</v>
          </cell>
          <cell r="DE107" t="str">
            <v>CAZONES</v>
          </cell>
          <cell r="DF107" t="str">
            <v>HOCTÚN</v>
          </cell>
          <cell r="DG107" t="str">
            <v>VETAGRANDE</v>
          </cell>
        </row>
        <row r="108">
          <cell r="AT108" t="str">
            <v>-</v>
          </cell>
          <cell r="AU108" t="str">
            <v>-</v>
          </cell>
          <cell r="AV108" t="str">
            <v>-</v>
          </cell>
          <cell r="AW108" t="str">
            <v>-</v>
          </cell>
          <cell r="AX108" t="str">
            <v>-</v>
          </cell>
          <cell r="AY108" t="str">
            <v>-</v>
          </cell>
          <cell r="AZ108" t="str">
            <v>7039</v>
          </cell>
          <cell r="BA108" t="str">
            <v>8054</v>
          </cell>
          <cell r="BB108" t="str">
            <v>-</v>
          </cell>
          <cell r="BC108" t="str">
            <v>-</v>
          </cell>
          <cell r="BD108" t="str">
            <v>-</v>
          </cell>
          <cell r="BE108" t="str">
            <v>12044</v>
          </cell>
          <cell r="BF108" t="str">
            <v>13040</v>
          </cell>
          <cell r="BG108" t="str">
            <v>14041</v>
          </cell>
          <cell r="BH108" t="str">
            <v>15043</v>
          </cell>
          <cell r="BI108" t="str">
            <v>16037</v>
          </cell>
          <cell r="BJ108" t="str">
            <v>-</v>
          </cell>
          <cell r="BK108" t="str">
            <v>-</v>
          </cell>
          <cell r="BL108" t="str">
            <v>-</v>
          </cell>
          <cell r="BM108" t="str">
            <v>20033</v>
          </cell>
          <cell r="BN108" t="str">
            <v>21037</v>
          </cell>
          <cell r="BO108" t="str">
            <v>-</v>
          </cell>
          <cell r="BP108" t="str">
            <v>-</v>
          </cell>
          <cell r="BQ108">
            <v>24999</v>
          </cell>
          <cell r="BR108" t="str">
            <v>-</v>
          </cell>
          <cell r="BS108" t="str">
            <v>26051</v>
          </cell>
          <cell r="BT108" t="str">
            <v>-</v>
          </cell>
          <cell r="BU108" t="str">
            <v>-</v>
          </cell>
          <cell r="BV108" t="str">
            <v>29057</v>
          </cell>
          <cell r="BW108" t="str">
            <v>30034</v>
          </cell>
          <cell r="BX108" t="str">
            <v>31036</v>
          </cell>
          <cell r="BY108" t="str">
            <v>32053</v>
          </cell>
          <cell r="CB108" t="str">
            <v>-</v>
          </cell>
          <cell r="CC108" t="str">
            <v>-</v>
          </cell>
          <cell r="CD108" t="str">
            <v>-</v>
          </cell>
          <cell r="CE108" t="str">
            <v>-</v>
          </cell>
          <cell r="CF108" t="str">
            <v>-</v>
          </cell>
          <cell r="CG108" t="str">
            <v>-</v>
          </cell>
          <cell r="CH108" t="str">
            <v>HUITIUPÁN</v>
          </cell>
          <cell r="CI108" t="str">
            <v>RIVA PALACIO</v>
          </cell>
          <cell r="CJ108" t="str">
            <v>-</v>
          </cell>
          <cell r="CK108" t="str">
            <v>-</v>
          </cell>
          <cell r="CL108" t="str">
            <v>-</v>
          </cell>
          <cell r="CM108" t="str">
            <v>MOCHITLÁN</v>
          </cell>
          <cell r="CN108" t="str">
            <v>LA MISIÓN</v>
          </cell>
          <cell r="CO108" t="str">
            <v>HUEJÚCAR</v>
          </cell>
          <cell r="CP108" t="str">
            <v>XALATLACO</v>
          </cell>
          <cell r="CQ108" t="str">
            <v>HUANIQUEO</v>
          </cell>
          <cell r="CR108" t="str">
            <v>-</v>
          </cell>
          <cell r="CS108" t="str">
            <v>-</v>
          </cell>
          <cell r="CT108" t="str">
            <v>-</v>
          </cell>
          <cell r="CU108" t="str">
            <v>GUADALUPE ETLA</v>
          </cell>
          <cell r="CV108" t="str">
            <v>COYOTEPEC</v>
          </cell>
          <cell r="CW108" t="str">
            <v>-</v>
          </cell>
          <cell r="CX108" t="str">
            <v>-</v>
          </cell>
          <cell r="CY108" t="str">
            <v>VILLA DE ARISTA</v>
          </cell>
          <cell r="CZ108" t="str">
            <v>-</v>
          </cell>
          <cell r="DA108" t="str">
            <v>ROSARIO</v>
          </cell>
          <cell r="DB108" t="str">
            <v>-</v>
          </cell>
          <cell r="DC108" t="str">
            <v>-</v>
          </cell>
          <cell r="DD108" t="str">
            <v>SANTA APOLONIA TEACALCO</v>
          </cell>
          <cell r="DE108" t="str">
            <v>CERRO AZUL</v>
          </cell>
          <cell r="DF108" t="str">
            <v>HOMÚN</v>
          </cell>
          <cell r="DG108" t="str">
            <v>VILLA GONZÁLEZ ORTEGA</v>
          </cell>
        </row>
        <row r="109">
          <cell r="AT109" t="str">
            <v>-</v>
          </cell>
          <cell r="AU109" t="str">
            <v>-</v>
          </cell>
          <cell r="AV109" t="str">
            <v>-</v>
          </cell>
          <cell r="AW109" t="str">
            <v>-</v>
          </cell>
          <cell r="AX109" t="str">
            <v>-</v>
          </cell>
          <cell r="AY109" t="str">
            <v>-</v>
          </cell>
          <cell r="AZ109" t="str">
            <v>7041</v>
          </cell>
          <cell r="BA109" t="str">
            <v>8056</v>
          </cell>
          <cell r="BB109" t="str">
            <v>-</v>
          </cell>
          <cell r="BC109" t="str">
            <v>-</v>
          </cell>
          <cell r="BD109" t="str">
            <v>-</v>
          </cell>
          <cell r="BE109" t="str">
            <v>12045</v>
          </cell>
          <cell r="BF109" t="str">
            <v>13042</v>
          </cell>
          <cell r="BG109" t="str">
            <v>14042</v>
          </cell>
          <cell r="BH109" t="str">
            <v>15044</v>
          </cell>
          <cell r="BI109" t="str">
            <v>16039</v>
          </cell>
          <cell r="BJ109" t="str">
            <v>-</v>
          </cell>
          <cell r="BK109" t="str">
            <v>-</v>
          </cell>
          <cell r="BL109" t="str">
            <v>-</v>
          </cell>
          <cell r="BM109" t="str">
            <v>20034</v>
          </cell>
          <cell r="BN109" t="str">
            <v>21038</v>
          </cell>
          <cell r="BO109" t="str">
            <v>-</v>
          </cell>
          <cell r="BP109" t="str">
            <v>-</v>
          </cell>
          <cell r="BQ109" t="str">
            <v>-</v>
          </cell>
          <cell r="BR109" t="str">
            <v>-</v>
          </cell>
          <cell r="BS109" t="str">
            <v>26052</v>
          </cell>
          <cell r="BT109" t="str">
            <v>-</v>
          </cell>
          <cell r="BU109" t="str">
            <v>-</v>
          </cell>
          <cell r="BV109" t="str">
            <v>29058</v>
          </cell>
          <cell r="BW109" t="str">
            <v>30035</v>
          </cell>
          <cell r="BX109" t="str">
            <v>31037</v>
          </cell>
          <cell r="BY109" t="str">
            <v>32058</v>
          </cell>
          <cell r="CB109" t="str">
            <v>-</v>
          </cell>
          <cell r="CC109" t="str">
            <v>-</v>
          </cell>
          <cell r="CD109" t="str">
            <v>-</v>
          </cell>
          <cell r="CE109" t="str">
            <v>-</v>
          </cell>
          <cell r="CF109" t="str">
            <v>-</v>
          </cell>
          <cell r="CG109" t="str">
            <v>-</v>
          </cell>
          <cell r="CH109" t="str">
            <v>LA INDEPENDENCIA</v>
          </cell>
          <cell r="CI109" t="str">
            <v>ROSARIO</v>
          </cell>
          <cell r="CJ109" t="str">
            <v>-</v>
          </cell>
          <cell r="CK109" t="str">
            <v>-</v>
          </cell>
          <cell r="CL109" t="str">
            <v>-</v>
          </cell>
          <cell r="CM109" t="str">
            <v>OLINALÁ</v>
          </cell>
          <cell r="CN109" t="str">
            <v>MOLANGO DE ESCAMILLA</v>
          </cell>
          <cell r="CO109" t="str">
            <v>HUEJUQUILLA EL ALTO</v>
          </cell>
          <cell r="CP109" t="str">
            <v>JALTENCO</v>
          </cell>
          <cell r="CQ109" t="str">
            <v>HUIRAMBA</v>
          </cell>
          <cell r="CR109" t="str">
            <v>-</v>
          </cell>
          <cell r="CS109" t="str">
            <v>-</v>
          </cell>
          <cell r="CT109" t="str">
            <v>-</v>
          </cell>
          <cell r="CU109" t="str">
            <v>GUADALUPE DE RAMÍREZ</v>
          </cell>
          <cell r="CV109" t="str">
            <v>CUAPIAXTLA DE MADERO</v>
          </cell>
          <cell r="CW109" t="str">
            <v>-</v>
          </cell>
          <cell r="CX109" t="str">
            <v>-</v>
          </cell>
          <cell r="CY109" t="str">
            <v>EL NARANJO</v>
          </cell>
          <cell r="CZ109" t="str">
            <v>-</v>
          </cell>
          <cell r="DA109" t="str">
            <v>SAHUARIPA</v>
          </cell>
          <cell r="DB109" t="str">
            <v>-</v>
          </cell>
          <cell r="DC109" t="str">
            <v>-</v>
          </cell>
          <cell r="DD109" t="str">
            <v>SANTA CATARINA AYOMETLA</v>
          </cell>
          <cell r="DE109" t="str">
            <v>CITLALTÉPETL</v>
          </cell>
          <cell r="DF109" t="str">
            <v>HUHÍ</v>
          </cell>
          <cell r="DG109" t="str">
            <v>SANTA MARÍA DE LA PAZ</v>
          </cell>
        </row>
        <row r="110">
          <cell r="AT110" t="str">
            <v>-</v>
          </cell>
          <cell r="AU110" t="str">
            <v>-</v>
          </cell>
          <cell r="AV110" t="str">
            <v>-</v>
          </cell>
          <cell r="AW110" t="str">
            <v>-</v>
          </cell>
          <cell r="AX110" t="str">
            <v>-</v>
          </cell>
          <cell r="AY110" t="str">
            <v>-</v>
          </cell>
          <cell r="AZ110" t="str">
            <v>7042</v>
          </cell>
          <cell r="BA110" t="str">
            <v>8057</v>
          </cell>
          <cell r="BB110" t="str">
            <v>-</v>
          </cell>
          <cell r="BC110" t="str">
            <v>-</v>
          </cell>
          <cell r="BD110" t="str">
            <v>-</v>
          </cell>
          <cell r="BE110" t="str">
            <v>12047</v>
          </cell>
          <cell r="BF110" t="str">
            <v>13043</v>
          </cell>
          <cell r="BG110" t="str">
            <v>14043</v>
          </cell>
          <cell r="BH110" t="str">
            <v>15045</v>
          </cell>
          <cell r="BI110" t="str">
            <v>16040</v>
          </cell>
          <cell r="BJ110" t="str">
            <v>-</v>
          </cell>
          <cell r="BK110" t="str">
            <v>-</v>
          </cell>
          <cell r="BL110" t="str">
            <v>-</v>
          </cell>
          <cell r="BM110" t="str">
            <v>20035</v>
          </cell>
          <cell r="BN110" t="str">
            <v>21039</v>
          </cell>
          <cell r="BO110" t="str">
            <v>-</v>
          </cell>
          <cell r="BP110" t="str">
            <v>-</v>
          </cell>
          <cell r="BQ110" t="str">
            <v>-</v>
          </cell>
          <cell r="BR110" t="str">
            <v>-</v>
          </cell>
          <cell r="BS110" t="str">
            <v>26053</v>
          </cell>
          <cell r="BT110" t="str">
            <v>-</v>
          </cell>
          <cell r="BU110" t="str">
            <v>-</v>
          </cell>
          <cell r="BV110" t="str">
            <v>29059</v>
          </cell>
          <cell r="BW110" t="str">
            <v>30036</v>
          </cell>
          <cell r="BX110" t="str">
            <v>31039</v>
          </cell>
          <cell r="BY110">
            <v>32999</v>
          </cell>
          <cell r="CB110" t="str">
            <v>-</v>
          </cell>
          <cell r="CC110" t="str">
            <v>-</v>
          </cell>
          <cell r="CD110" t="str">
            <v>-</v>
          </cell>
          <cell r="CE110" t="str">
            <v>-</v>
          </cell>
          <cell r="CF110" t="str">
            <v>-</v>
          </cell>
          <cell r="CG110" t="str">
            <v>-</v>
          </cell>
          <cell r="CH110" t="str">
            <v>IXHUATÁN</v>
          </cell>
          <cell r="CI110" t="str">
            <v>SAN FRANCISCO DE BORJA</v>
          </cell>
          <cell r="CJ110" t="str">
            <v>-</v>
          </cell>
          <cell r="CK110" t="str">
            <v>-</v>
          </cell>
          <cell r="CL110" t="str">
            <v>-</v>
          </cell>
          <cell r="CM110" t="str">
            <v>PEDRO ASCENCIO ALQUISIRAS</v>
          </cell>
          <cell r="CN110" t="str">
            <v>NICOLÁS FLORES</v>
          </cell>
          <cell r="CO110" t="str">
            <v>LA HUERTA</v>
          </cell>
          <cell r="CP110" t="str">
            <v>JILOTEPEC</v>
          </cell>
          <cell r="CQ110" t="str">
            <v>INDAPARAPEO</v>
          </cell>
          <cell r="CR110" t="str">
            <v>-</v>
          </cell>
          <cell r="CS110" t="str">
            <v>-</v>
          </cell>
          <cell r="CT110" t="str">
            <v>-</v>
          </cell>
          <cell r="CU110" t="str">
            <v>GUELATAO DE JUÁREZ</v>
          </cell>
          <cell r="CV110" t="str">
            <v>CUAUTEMPAN</v>
          </cell>
          <cell r="CW110" t="str">
            <v>-</v>
          </cell>
          <cell r="CX110" t="str">
            <v>-</v>
          </cell>
          <cell r="CY110" t="str">
            <v>NO IDENTIFICADO</v>
          </cell>
          <cell r="CZ110" t="str">
            <v>-</v>
          </cell>
          <cell r="DA110" t="str">
            <v>SAN FELIPE DE JESÚS</v>
          </cell>
          <cell r="DB110" t="str">
            <v>-</v>
          </cell>
          <cell r="DC110" t="str">
            <v>-</v>
          </cell>
          <cell r="DD110" t="str">
            <v>SANTA CRUZ QUILEHTLA</v>
          </cell>
          <cell r="DE110" t="str">
            <v>COACOATZINTLA</v>
          </cell>
          <cell r="DF110" t="str">
            <v>IXIL</v>
          </cell>
          <cell r="DG110" t="str">
            <v>NO IDENTIFICADO</v>
          </cell>
        </row>
        <row r="111">
          <cell r="AT111" t="str">
            <v>-</v>
          </cell>
          <cell r="AU111" t="str">
            <v>-</v>
          </cell>
          <cell r="AV111" t="str">
            <v>-</v>
          </cell>
          <cell r="AW111" t="str">
            <v>-</v>
          </cell>
          <cell r="AX111" t="str">
            <v>-</v>
          </cell>
          <cell r="AY111" t="str">
            <v>-</v>
          </cell>
          <cell r="AZ111" t="str">
            <v>7043</v>
          </cell>
          <cell r="BA111" t="str">
            <v>8058</v>
          </cell>
          <cell r="BB111" t="str">
            <v>-</v>
          </cell>
          <cell r="BC111" t="str">
            <v>-</v>
          </cell>
          <cell r="BD111" t="str">
            <v>-</v>
          </cell>
          <cell r="BE111" t="str">
            <v>12049</v>
          </cell>
          <cell r="BF111" t="str">
            <v>13044</v>
          </cell>
          <cell r="BG111" t="str">
            <v>14045</v>
          </cell>
          <cell r="BH111" t="str">
            <v>15046</v>
          </cell>
          <cell r="BI111" t="str">
            <v>16041</v>
          </cell>
          <cell r="BJ111" t="str">
            <v>-</v>
          </cell>
          <cell r="BK111" t="str">
            <v>-</v>
          </cell>
          <cell r="BL111" t="str">
            <v>-</v>
          </cell>
          <cell r="BM111" t="str">
            <v>20036</v>
          </cell>
          <cell r="BN111" t="str">
            <v>21040</v>
          </cell>
          <cell r="BO111" t="str">
            <v>-</v>
          </cell>
          <cell r="BP111" t="str">
            <v>-</v>
          </cell>
          <cell r="BQ111" t="str">
            <v>-</v>
          </cell>
          <cell r="BR111" t="str">
            <v>-</v>
          </cell>
          <cell r="BS111" t="str">
            <v>26054</v>
          </cell>
          <cell r="BT111" t="str">
            <v>-</v>
          </cell>
          <cell r="BU111" t="str">
            <v>-</v>
          </cell>
          <cell r="BV111" t="str">
            <v>29060</v>
          </cell>
          <cell r="BW111" t="str">
            <v>30037</v>
          </cell>
          <cell r="BX111" t="str">
            <v>31042</v>
          </cell>
          <cell r="BY111" t="str">
            <v>-</v>
          </cell>
          <cell r="CB111" t="str">
            <v>-</v>
          </cell>
          <cell r="CC111" t="str">
            <v>-</v>
          </cell>
          <cell r="CD111" t="str">
            <v>-</v>
          </cell>
          <cell r="CE111" t="str">
            <v>-</v>
          </cell>
          <cell r="CF111" t="str">
            <v>-</v>
          </cell>
          <cell r="CG111" t="str">
            <v>-</v>
          </cell>
          <cell r="CH111" t="str">
            <v>IXTACOMITÁN</v>
          </cell>
          <cell r="CI111" t="str">
            <v>SAN FRANCISCO DE CONCHOS</v>
          </cell>
          <cell r="CJ111" t="str">
            <v>-</v>
          </cell>
          <cell r="CK111" t="str">
            <v>-</v>
          </cell>
          <cell r="CL111" t="str">
            <v>-</v>
          </cell>
          <cell r="CM111" t="str">
            <v>PILCAYA</v>
          </cell>
          <cell r="CN111" t="str">
            <v>NOPALA DE VILLAGRÁN</v>
          </cell>
          <cell r="CO111" t="str">
            <v>IXTLAHUACÁN DEL RÍO</v>
          </cell>
          <cell r="CP111" t="str">
            <v>JILOTZINGO</v>
          </cell>
          <cell r="CQ111" t="str">
            <v>IRIMBO</v>
          </cell>
          <cell r="CR111" t="str">
            <v>-</v>
          </cell>
          <cell r="CS111" t="str">
            <v>-</v>
          </cell>
          <cell r="CT111" t="str">
            <v>-</v>
          </cell>
          <cell r="CU111" t="str">
            <v>GUEVEA DE HUMBOLDT</v>
          </cell>
          <cell r="CV111" t="str">
            <v>CUAUTINCHÁN</v>
          </cell>
          <cell r="CW111" t="str">
            <v>-</v>
          </cell>
          <cell r="CX111" t="str">
            <v>-</v>
          </cell>
          <cell r="CY111" t="str">
            <v>-</v>
          </cell>
          <cell r="CZ111" t="str">
            <v>-</v>
          </cell>
          <cell r="DA111" t="str">
            <v>SAN JAVIER</v>
          </cell>
          <cell r="DB111" t="str">
            <v>-</v>
          </cell>
          <cell r="DC111" t="str">
            <v>-</v>
          </cell>
          <cell r="DD111" t="str">
            <v>SANTA ISABEL XILOXOXTLA</v>
          </cell>
          <cell r="DE111" t="str">
            <v>COAHUITLÁN</v>
          </cell>
          <cell r="DF111" t="str">
            <v>KANTUNIL</v>
          </cell>
          <cell r="DG111" t="str">
            <v>-</v>
          </cell>
        </row>
        <row r="112">
          <cell r="AT112" t="str">
            <v>-</v>
          </cell>
          <cell r="AU112" t="str">
            <v>-</v>
          </cell>
          <cell r="AV112" t="str">
            <v>-</v>
          </cell>
          <cell r="AW112" t="str">
            <v>-</v>
          </cell>
          <cell r="AX112" t="str">
            <v>-</v>
          </cell>
          <cell r="AY112" t="str">
            <v>-</v>
          </cell>
          <cell r="AZ112" t="str">
            <v>7044</v>
          </cell>
          <cell r="BA112" t="str">
            <v>8059</v>
          </cell>
          <cell r="BB112" t="str">
            <v>-</v>
          </cell>
          <cell r="BC112" t="str">
            <v>-</v>
          </cell>
          <cell r="BD112" t="str">
            <v>-</v>
          </cell>
          <cell r="BE112" t="str">
            <v>12054</v>
          </cell>
          <cell r="BF112" t="str">
            <v>13045</v>
          </cell>
          <cell r="BG112" t="str">
            <v>14046</v>
          </cell>
          <cell r="BH112" t="str">
            <v>15047</v>
          </cell>
          <cell r="BI112" t="str">
            <v>16042</v>
          </cell>
          <cell r="BJ112" t="str">
            <v>-</v>
          </cell>
          <cell r="BK112" t="str">
            <v>-</v>
          </cell>
          <cell r="BL112" t="str">
            <v>-</v>
          </cell>
          <cell r="BM112" t="str">
            <v>20037</v>
          </cell>
          <cell r="BN112" t="str">
            <v>21042</v>
          </cell>
          <cell r="BO112" t="str">
            <v>-</v>
          </cell>
          <cell r="BP112" t="str">
            <v>-</v>
          </cell>
          <cell r="BQ112" t="str">
            <v>-</v>
          </cell>
          <cell r="BR112" t="str">
            <v>-</v>
          </cell>
          <cell r="BS112" t="str">
            <v>26056</v>
          </cell>
          <cell r="BT112" t="str">
            <v>-</v>
          </cell>
          <cell r="BU112" t="str">
            <v>-</v>
          </cell>
          <cell r="BV112">
            <v>29999</v>
          </cell>
          <cell r="BW112" t="str">
            <v>30040</v>
          </cell>
          <cell r="BX112" t="str">
            <v>31043</v>
          </cell>
          <cell r="BY112" t="str">
            <v>-</v>
          </cell>
          <cell r="CB112" t="str">
            <v>-</v>
          </cell>
          <cell r="CC112" t="str">
            <v>-</v>
          </cell>
          <cell r="CD112" t="str">
            <v>-</v>
          </cell>
          <cell r="CE112" t="str">
            <v>-</v>
          </cell>
          <cell r="CF112" t="str">
            <v>-</v>
          </cell>
          <cell r="CG112" t="str">
            <v>-</v>
          </cell>
          <cell r="CH112" t="str">
            <v>IXTAPA</v>
          </cell>
          <cell r="CI112" t="str">
            <v>SAN FRANCISCO DEL ORO</v>
          </cell>
          <cell r="CJ112" t="str">
            <v>-</v>
          </cell>
          <cell r="CK112" t="str">
            <v>-</v>
          </cell>
          <cell r="CL112" t="str">
            <v>-</v>
          </cell>
          <cell r="CM112" t="str">
            <v>SAN MIGUEL TOTOLAPAN</v>
          </cell>
          <cell r="CN112" t="str">
            <v>OMITLÁN DE JUÁREZ</v>
          </cell>
          <cell r="CO112" t="str">
            <v>JALOSTOTITLÁN</v>
          </cell>
          <cell r="CP112" t="str">
            <v>JIQUIPILCO</v>
          </cell>
          <cell r="CQ112" t="str">
            <v>IXTLÁN</v>
          </cell>
          <cell r="CR112" t="str">
            <v>-</v>
          </cell>
          <cell r="CS112" t="str">
            <v>-</v>
          </cell>
          <cell r="CT112" t="str">
            <v>-</v>
          </cell>
          <cell r="CU112" t="str">
            <v>MESONES HIDALGO</v>
          </cell>
          <cell r="CV112" t="str">
            <v>CUAYUCA DE ANDRADE</v>
          </cell>
          <cell r="CW112" t="str">
            <v>-</v>
          </cell>
          <cell r="CX112" t="str">
            <v>-</v>
          </cell>
          <cell r="CY112" t="str">
            <v>-</v>
          </cell>
          <cell r="CZ112" t="str">
            <v>-</v>
          </cell>
          <cell r="DA112" t="str">
            <v>SAN MIGUEL DE HORCASITAS</v>
          </cell>
          <cell r="DB112" t="str">
            <v>-</v>
          </cell>
          <cell r="DC112" t="str">
            <v>-</v>
          </cell>
          <cell r="DD112" t="str">
            <v>NO IDENTIFICADO</v>
          </cell>
          <cell r="DE112" t="str">
            <v>COATZINTLA</v>
          </cell>
          <cell r="DF112" t="str">
            <v>KAUA</v>
          </cell>
          <cell r="DG112" t="str">
            <v>-</v>
          </cell>
        </row>
        <row r="113">
          <cell r="AT113" t="str">
            <v>-</v>
          </cell>
          <cell r="AU113" t="str">
            <v>-</v>
          </cell>
          <cell r="AV113" t="str">
            <v>-</v>
          </cell>
          <cell r="AW113" t="str">
            <v>-</v>
          </cell>
          <cell r="AX113" t="str">
            <v>-</v>
          </cell>
          <cell r="AY113" t="str">
            <v>-</v>
          </cell>
          <cell r="AZ113" t="str">
            <v>7045</v>
          </cell>
          <cell r="BA113" t="str">
            <v>8060</v>
          </cell>
          <cell r="BB113" t="str">
            <v>-</v>
          </cell>
          <cell r="BC113" t="str">
            <v>-</v>
          </cell>
          <cell r="BD113" t="str">
            <v>-</v>
          </cell>
          <cell r="BE113" t="str">
            <v>12059</v>
          </cell>
          <cell r="BF113" t="str">
            <v>13047</v>
          </cell>
          <cell r="BG113" t="str">
            <v>14047</v>
          </cell>
          <cell r="BH113" t="str">
            <v>15048</v>
          </cell>
          <cell r="BI113" t="str">
            <v>16044</v>
          </cell>
          <cell r="BJ113" t="str">
            <v>-</v>
          </cell>
          <cell r="BK113" t="str">
            <v>-</v>
          </cell>
          <cell r="BL113" t="str">
            <v>-</v>
          </cell>
          <cell r="BM113" t="str">
            <v>20038</v>
          </cell>
          <cell r="BN113" t="str">
            <v>21044</v>
          </cell>
          <cell r="BO113" t="str">
            <v>-</v>
          </cell>
          <cell r="BP113" t="str">
            <v>-</v>
          </cell>
          <cell r="BQ113" t="str">
            <v>-</v>
          </cell>
          <cell r="BR113" t="str">
            <v>-</v>
          </cell>
          <cell r="BS113" t="str">
            <v>26057</v>
          </cell>
          <cell r="BT113" t="str">
            <v>-</v>
          </cell>
          <cell r="BU113" t="str">
            <v>-</v>
          </cell>
          <cell r="BV113" t="str">
            <v>-</v>
          </cell>
          <cell r="BW113" t="str">
            <v>30041</v>
          </cell>
          <cell r="BX113" t="str">
            <v>31044</v>
          </cell>
          <cell r="BY113" t="str">
            <v>-</v>
          </cell>
          <cell r="CB113" t="str">
            <v>-</v>
          </cell>
          <cell r="CC113" t="str">
            <v>-</v>
          </cell>
          <cell r="CD113" t="str">
            <v>-</v>
          </cell>
          <cell r="CE113" t="str">
            <v>-</v>
          </cell>
          <cell r="CF113" t="str">
            <v>-</v>
          </cell>
          <cell r="CG113" t="str">
            <v>-</v>
          </cell>
          <cell r="CH113" t="str">
            <v>IXTAPANGAJOYA</v>
          </cell>
          <cell r="CI113" t="str">
            <v>SANTA BÁRBARA</v>
          </cell>
          <cell r="CJ113" t="str">
            <v>-</v>
          </cell>
          <cell r="CK113" t="str">
            <v>-</v>
          </cell>
          <cell r="CL113" t="str">
            <v>-</v>
          </cell>
          <cell r="CM113" t="str">
            <v>TEPECOACUILCO DE TRUJANO</v>
          </cell>
          <cell r="CN113" t="str">
            <v>PACULA</v>
          </cell>
          <cell r="CO113" t="str">
            <v>JAMAY</v>
          </cell>
          <cell r="CP113" t="str">
            <v>JOCOTITLÁN</v>
          </cell>
          <cell r="CQ113" t="str">
            <v>JIMÉNEZ</v>
          </cell>
          <cell r="CR113" t="str">
            <v>-</v>
          </cell>
          <cell r="CS113" t="str">
            <v>-</v>
          </cell>
          <cell r="CT113" t="str">
            <v>-</v>
          </cell>
          <cell r="CU113" t="str">
            <v>VILLA HIDALGO</v>
          </cell>
          <cell r="CV113" t="str">
            <v>CUYOACO</v>
          </cell>
          <cell r="CW113" t="str">
            <v>-</v>
          </cell>
          <cell r="CX113" t="str">
            <v>-</v>
          </cell>
          <cell r="CY113" t="str">
            <v>-</v>
          </cell>
          <cell r="CZ113" t="str">
            <v>-</v>
          </cell>
          <cell r="DA113" t="str">
            <v>SAN PEDRO DE LA CUEVA</v>
          </cell>
          <cell r="DB113" t="str">
            <v>-</v>
          </cell>
          <cell r="DC113" t="str">
            <v>-</v>
          </cell>
          <cell r="DD113" t="str">
            <v>-</v>
          </cell>
          <cell r="DE113" t="str">
            <v>COETZALA</v>
          </cell>
          <cell r="DF113" t="str">
            <v>KINCHIL</v>
          </cell>
          <cell r="DG113" t="str">
            <v>-</v>
          </cell>
        </row>
        <row r="114">
          <cell r="AT114" t="str">
            <v>-</v>
          </cell>
          <cell r="AU114" t="str">
            <v>-</v>
          </cell>
          <cell r="AV114" t="str">
            <v>-</v>
          </cell>
          <cell r="AW114" t="str">
            <v>-</v>
          </cell>
          <cell r="AX114" t="str">
            <v>-</v>
          </cell>
          <cell r="AY114" t="str">
            <v>-</v>
          </cell>
          <cell r="AZ114" t="str">
            <v>7046</v>
          </cell>
          <cell r="BA114" t="str">
            <v>8061</v>
          </cell>
          <cell r="BB114" t="str">
            <v>-</v>
          </cell>
          <cell r="BC114" t="str">
            <v>-</v>
          </cell>
          <cell r="BD114" t="str">
            <v>-</v>
          </cell>
          <cell r="BE114" t="str">
            <v>12060</v>
          </cell>
          <cell r="BF114" t="str">
            <v>13049</v>
          </cell>
          <cell r="BG114" t="str">
            <v>14048</v>
          </cell>
          <cell r="BH114" t="str">
            <v>15049</v>
          </cell>
          <cell r="BI114" t="str">
            <v>16045</v>
          </cell>
          <cell r="BJ114" t="str">
            <v>-</v>
          </cell>
          <cell r="BK114" t="str">
            <v>-</v>
          </cell>
          <cell r="BL114" t="str">
            <v>-</v>
          </cell>
          <cell r="BM114" t="str">
            <v>20040</v>
          </cell>
          <cell r="BN114" t="str">
            <v>21045</v>
          </cell>
          <cell r="BO114" t="str">
            <v>-</v>
          </cell>
          <cell r="BP114" t="str">
            <v>-</v>
          </cell>
          <cell r="BQ114" t="str">
            <v>-</v>
          </cell>
          <cell r="BR114" t="str">
            <v>-</v>
          </cell>
          <cell r="BS114" t="str">
            <v>26059</v>
          </cell>
          <cell r="BT114" t="str">
            <v>-</v>
          </cell>
          <cell r="BU114" t="str">
            <v>-</v>
          </cell>
          <cell r="BV114" t="str">
            <v>-</v>
          </cell>
          <cell r="BW114" t="str">
            <v>30042</v>
          </cell>
          <cell r="BX114" t="str">
            <v>31045</v>
          </cell>
          <cell r="BY114" t="str">
            <v>-</v>
          </cell>
          <cell r="CB114" t="str">
            <v>-</v>
          </cell>
          <cell r="CC114" t="str">
            <v>-</v>
          </cell>
          <cell r="CD114" t="str">
            <v>-</v>
          </cell>
          <cell r="CE114" t="str">
            <v>-</v>
          </cell>
          <cell r="CF114" t="str">
            <v>-</v>
          </cell>
          <cell r="CG114" t="str">
            <v>-</v>
          </cell>
          <cell r="CH114" t="str">
            <v>JIQUIPILAS</v>
          </cell>
          <cell r="CI114" t="str">
            <v>SATEVÓ</v>
          </cell>
          <cell r="CJ114" t="str">
            <v>-</v>
          </cell>
          <cell r="CK114" t="str">
            <v>-</v>
          </cell>
          <cell r="CL114" t="str">
            <v>-</v>
          </cell>
          <cell r="CM114" t="str">
            <v>TETIPAC</v>
          </cell>
          <cell r="CN114" t="str">
            <v>PISAFLORES</v>
          </cell>
          <cell r="CO114" t="str">
            <v>JESÚS MARÍA</v>
          </cell>
          <cell r="CP114" t="str">
            <v>JOQUICINGO</v>
          </cell>
          <cell r="CQ114" t="str">
            <v>JIQUILPAN</v>
          </cell>
          <cell r="CR114" t="str">
            <v>-</v>
          </cell>
          <cell r="CS114" t="str">
            <v>-</v>
          </cell>
          <cell r="CT114" t="str">
            <v>-</v>
          </cell>
          <cell r="CU114" t="str">
            <v>HUAUTEPEC</v>
          </cell>
          <cell r="CV114" t="str">
            <v>CHALCHICOMULA DE SESMA</v>
          </cell>
          <cell r="CW114" t="str">
            <v>-</v>
          </cell>
          <cell r="CX114" t="str">
            <v>-</v>
          </cell>
          <cell r="CY114" t="str">
            <v>-</v>
          </cell>
          <cell r="CZ114" t="str">
            <v>-</v>
          </cell>
          <cell r="DA114" t="str">
            <v>SANTA CRUZ</v>
          </cell>
          <cell r="DB114" t="str">
            <v>-</v>
          </cell>
          <cell r="DC114" t="str">
            <v>-</v>
          </cell>
          <cell r="DD114" t="str">
            <v>-</v>
          </cell>
          <cell r="DE114" t="str">
            <v>COLIPA</v>
          </cell>
          <cell r="DF114" t="str">
            <v>KOPOMÁ</v>
          </cell>
          <cell r="DG114" t="str">
            <v>-</v>
          </cell>
        </row>
        <row r="115">
          <cell r="AT115" t="str">
            <v>-</v>
          </cell>
          <cell r="AU115" t="str">
            <v>-</v>
          </cell>
          <cell r="AV115" t="str">
            <v>-</v>
          </cell>
          <cell r="AW115" t="str">
            <v>-</v>
          </cell>
          <cell r="AX115" t="str">
            <v>-</v>
          </cell>
          <cell r="AY115" t="str">
            <v>-</v>
          </cell>
          <cell r="AZ115" t="str">
            <v>7047</v>
          </cell>
          <cell r="BA115" t="str">
            <v>8063</v>
          </cell>
          <cell r="BB115" t="str">
            <v>-</v>
          </cell>
          <cell r="BC115" t="str">
            <v>-</v>
          </cell>
          <cell r="BD115" t="str">
            <v>-</v>
          </cell>
          <cell r="BE115" t="str">
            <v>12062</v>
          </cell>
          <cell r="BF115" t="str">
            <v>13050</v>
          </cell>
          <cell r="BG115" t="str">
            <v>14049</v>
          </cell>
          <cell r="BH115" t="str">
            <v>15050</v>
          </cell>
          <cell r="BI115" t="str">
            <v>16046</v>
          </cell>
          <cell r="BJ115" t="str">
            <v>-</v>
          </cell>
          <cell r="BK115" t="str">
            <v>-</v>
          </cell>
          <cell r="BL115" t="str">
            <v>-</v>
          </cell>
          <cell r="BM115" t="str">
            <v>20042</v>
          </cell>
          <cell r="BN115" t="str">
            <v>21046</v>
          </cell>
          <cell r="BO115" t="str">
            <v>-</v>
          </cell>
          <cell r="BP115" t="str">
            <v>-</v>
          </cell>
          <cell r="BQ115" t="str">
            <v>-</v>
          </cell>
          <cell r="BR115" t="str">
            <v>-</v>
          </cell>
          <cell r="BS115" t="str">
            <v>26060</v>
          </cell>
          <cell r="BT115" t="str">
            <v>-</v>
          </cell>
          <cell r="BU115" t="str">
            <v>-</v>
          </cell>
          <cell r="BV115" t="str">
            <v>-</v>
          </cell>
          <cell r="BW115" t="str">
            <v>30043</v>
          </cell>
          <cell r="BX115" t="str">
            <v>31046</v>
          </cell>
          <cell r="BY115" t="str">
            <v>-</v>
          </cell>
          <cell r="CB115" t="str">
            <v>-</v>
          </cell>
          <cell r="CC115" t="str">
            <v>-</v>
          </cell>
          <cell r="CD115" t="str">
            <v>-</v>
          </cell>
          <cell r="CE115" t="str">
            <v>-</v>
          </cell>
          <cell r="CF115" t="str">
            <v>-</v>
          </cell>
          <cell r="CG115" t="str">
            <v>-</v>
          </cell>
          <cell r="CH115" t="str">
            <v>JITOTOL</v>
          </cell>
          <cell r="CI115" t="str">
            <v>TEMÓSACHI</v>
          </cell>
          <cell r="CJ115" t="str">
            <v>-</v>
          </cell>
          <cell r="CK115" t="str">
            <v>-</v>
          </cell>
          <cell r="CL115" t="str">
            <v>-</v>
          </cell>
          <cell r="CM115" t="str">
            <v>TLACOACHISTLAHUACA</v>
          </cell>
          <cell r="CN115" t="str">
            <v>PROGRESO DE OBREGÓN</v>
          </cell>
          <cell r="CO115" t="str">
            <v>JILOTLÁN DE LOS DOLORES</v>
          </cell>
          <cell r="CP115" t="str">
            <v>JUCHITEPEC</v>
          </cell>
          <cell r="CQ115" t="str">
            <v>JUÁREZ</v>
          </cell>
          <cell r="CR115" t="str">
            <v>-</v>
          </cell>
          <cell r="CS115" t="str">
            <v>-</v>
          </cell>
          <cell r="CT115" t="str">
            <v>-</v>
          </cell>
          <cell r="CU115" t="str">
            <v>IXTLÁN DE JUÁREZ</v>
          </cell>
          <cell r="CV115" t="str">
            <v>CHAPULCO</v>
          </cell>
          <cell r="CW115" t="str">
            <v>-</v>
          </cell>
          <cell r="CX115" t="str">
            <v>-</v>
          </cell>
          <cell r="CY115" t="str">
            <v>-</v>
          </cell>
          <cell r="CZ115" t="str">
            <v>-</v>
          </cell>
          <cell r="DA115" t="str">
            <v>SÁRIC</v>
          </cell>
          <cell r="DB115" t="str">
            <v>-</v>
          </cell>
          <cell r="DC115" t="str">
            <v>-</v>
          </cell>
          <cell r="DD115" t="str">
            <v>-</v>
          </cell>
          <cell r="DE115" t="str">
            <v>COMAPA</v>
          </cell>
          <cell r="DF115" t="str">
            <v>MAMA</v>
          </cell>
          <cell r="DG115" t="str">
            <v>-</v>
          </cell>
        </row>
        <row r="116">
          <cell r="AT116" t="str">
            <v>-</v>
          </cell>
          <cell r="AU116" t="str">
            <v>-</v>
          </cell>
          <cell r="AV116" t="str">
            <v>-</v>
          </cell>
          <cell r="AW116" t="str">
            <v>-</v>
          </cell>
          <cell r="AX116" t="str">
            <v>-</v>
          </cell>
          <cell r="AY116" t="str">
            <v>-</v>
          </cell>
          <cell r="AZ116" t="str">
            <v>7048</v>
          </cell>
          <cell r="BA116" t="str">
            <v>8064</v>
          </cell>
          <cell r="BB116" t="str">
            <v>-</v>
          </cell>
          <cell r="BC116" t="str">
            <v>-</v>
          </cell>
          <cell r="BD116" t="str">
            <v>-</v>
          </cell>
          <cell r="BE116" t="str">
            <v>12063</v>
          </cell>
          <cell r="BF116" t="str">
            <v>13052</v>
          </cell>
          <cell r="BG116" t="str">
            <v>14051</v>
          </cell>
          <cell r="BH116" t="str">
            <v>15051</v>
          </cell>
          <cell r="BI116" t="str">
            <v>16047</v>
          </cell>
          <cell r="BJ116" t="str">
            <v>-</v>
          </cell>
          <cell r="BK116" t="str">
            <v>-</v>
          </cell>
          <cell r="BL116" t="str">
            <v>-</v>
          </cell>
          <cell r="BM116" t="str">
            <v>20045</v>
          </cell>
          <cell r="BN116" t="str">
            <v>21047</v>
          </cell>
          <cell r="BO116" t="str">
            <v>-</v>
          </cell>
          <cell r="BP116" t="str">
            <v>-</v>
          </cell>
          <cell r="BQ116" t="str">
            <v>-</v>
          </cell>
          <cell r="BR116" t="str">
            <v>-</v>
          </cell>
          <cell r="BS116" t="str">
            <v>26061</v>
          </cell>
          <cell r="BT116" t="str">
            <v>-</v>
          </cell>
          <cell r="BU116" t="str">
            <v>-</v>
          </cell>
          <cell r="BV116" t="str">
            <v>-</v>
          </cell>
          <cell r="BW116" t="str">
            <v>30045</v>
          </cell>
          <cell r="BX116" t="str">
            <v>31047</v>
          </cell>
          <cell r="BY116" t="str">
            <v>-</v>
          </cell>
          <cell r="CB116" t="str">
            <v>-</v>
          </cell>
          <cell r="CC116" t="str">
            <v>-</v>
          </cell>
          <cell r="CD116" t="str">
            <v>-</v>
          </cell>
          <cell r="CE116" t="str">
            <v>-</v>
          </cell>
          <cell r="CF116" t="str">
            <v>-</v>
          </cell>
          <cell r="CG116" t="str">
            <v>-</v>
          </cell>
          <cell r="CH116" t="str">
            <v>JUÁREZ</v>
          </cell>
          <cell r="CI116" t="str">
            <v>EL TULE</v>
          </cell>
          <cell r="CJ116" t="str">
            <v>-</v>
          </cell>
          <cell r="CK116" t="str">
            <v>-</v>
          </cell>
          <cell r="CL116" t="str">
            <v>-</v>
          </cell>
          <cell r="CM116" t="str">
            <v>TLACOAPA</v>
          </cell>
          <cell r="CN116" t="str">
            <v>SAN AGUSTÍN TLAXIACA</v>
          </cell>
          <cell r="CO116" t="str">
            <v>JUANACATLÁN</v>
          </cell>
          <cell r="CP116" t="str">
            <v>LERMA</v>
          </cell>
          <cell r="CQ116" t="str">
            <v>JUNGAPEO</v>
          </cell>
          <cell r="CR116" t="str">
            <v>-</v>
          </cell>
          <cell r="CS116" t="str">
            <v>-</v>
          </cell>
          <cell r="CT116" t="str">
            <v>-</v>
          </cell>
          <cell r="CU116" t="str">
            <v>MAGDALENA APASCO</v>
          </cell>
          <cell r="CV116" t="str">
            <v>CHIAUTLA</v>
          </cell>
          <cell r="CW116" t="str">
            <v>-</v>
          </cell>
          <cell r="CX116" t="str">
            <v>-</v>
          </cell>
          <cell r="CY116" t="str">
            <v>-</v>
          </cell>
          <cell r="CZ116" t="str">
            <v>-</v>
          </cell>
          <cell r="DA116" t="str">
            <v>SOYOPA</v>
          </cell>
          <cell r="DB116" t="str">
            <v>-</v>
          </cell>
          <cell r="DC116" t="str">
            <v>-</v>
          </cell>
          <cell r="DD116" t="str">
            <v>-</v>
          </cell>
          <cell r="DE116" t="str">
            <v>COSAMALOAPAN DE CARPIO</v>
          </cell>
          <cell r="DF116" t="str">
            <v>MANÍ</v>
          </cell>
          <cell r="DG116" t="str">
            <v>-</v>
          </cell>
        </row>
        <row r="117">
          <cell r="AT117" t="str">
            <v>-</v>
          </cell>
          <cell r="AU117" t="str">
            <v>-</v>
          </cell>
          <cell r="AV117" t="str">
            <v>-</v>
          </cell>
          <cell r="AW117" t="str">
            <v>-</v>
          </cell>
          <cell r="AX117" t="str">
            <v>-</v>
          </cell>
          <cell r="AY117" t="str">
            <v>-</v>
          </cell>
          <cell r="AZ117" t="str">
            <v>7049</v>
          </cell>
          <cell r="BA117" t="str">
            <v>8066</v>
          </cell>
          <cell r="BB117" t="str">
            <v>-</v>
          </cell>
          <cell r="BC117" t="str">
            <v>-</v>
          </cell>
          <cell r="BD117" t="str">
            <v>-</v>
          </cell>
          <cell r="BE117" t="str">
            <v>12064</v>
          </cell>
          <cell r="BF117" t="str">
            <v>13053</v>
          </cell>
          <cell r="BG117" t="str">
            <v>14052</v>
          </cell>
          <cell r="BH117" t="str">
            <v>15052</v>
          </cell>
          <cell r="BI117" t="str">
            <v>16048</v>
          </cell>
          <cell r="BJ117" t="str">
            <v>-</v>
          </cell>
          <cell r="BK117" t="str">
            <v>-</v>
          </cell>
          <cell r="BL117" t="str">
            <v>-</v>
          </cell>
          <cell r="BM117" t="str">
            <v>20046</v>
          </cell>
          <cell r="BN117" t="str">
            <v>21048</v>
          </cell>
          <cell r="BO117" t="str">
            <v>-</v>
          </cell>
          <cell r="BP117" t="str">
            <v>-</v>
          </cell>
          <cell r="BQ117" t="str">
            <v>-</v>
          </cell>
          <cell r="BR117" t="str">
            <v>-</v>
          </cell>
          <cell r="BS117" t="str">
            <v>26062</v>
          </cell>
          <cell r="BT117" t="str">
            <v>-</v>
          </cell>
          <cell r="BU117" t="str">
            <v>-</v>
          </cell>
          <cell r="BV117" t="str">
            <v>-</v>
          </cell>
          <cell r="BW117" t="str">
            <v>30046</v>
          </cell>
          <cell r="BX117" t="str">
            <v>31049</v>
          </cell>
          <cell r="BY117" t="str">
            <v>-</v>
          </cell>
          <cell r="CB117" t="str">
            <v>-</v>
          </cell>
          <cell r="CC117" t="str">
            <v>-</v>
          </cell>
          <cell r="CD117" t="str">
            <v>-</v>
          </cell>
          <cell r="CE117" t="str">
            <v>-</v>
          </cell>
          <cell r="CF117" t="str">
            <v>-</v>
          </cell>
          <cell r="CG117" t="str">
            <v>-</v>
          </cell>
          <cell r="CH117" t="str">
            <v>LARRÁINZAR</v>
          </cell>
          <cell r="CI117" t="str">
            <v>URUACHI</v>
          </cell>
          <cell r="CJ117" t="str">
            <v>-</v>
          </cell>
          <cell r="CK117" t="str">
            <v>-</v>
          </cell>
          <cell r="CL117" t="str">
            <v>-</v>
          </cell>
          <cell r="CM117" t="str">
            <v>TLALCHAPA</v>
          </cell>
          <cell r="CN117" t="str">
            <v>SAN BARTOLO TUTOTEPEC</v>
          </cell>
          <cell r="CO117" t="str">
            <v>JUCHITLÁN</v>
          </cell>
          <cell r="CP117" t="str">
            <v>MALINALCO</v>
          </cell>
          <cell r="CQ117" t="str">
            <v>LAGUNILLAS</v>
          </cell>
          <cell r="CR117" t="str">
            <v>-</v>
          </cell>
          <cell r="CS117" t="str">
            <v>-</v>
          </cell>
          <cell r="CT117" t="str">
            <v>-</v>
          </cell>
          <cell r="CU117" t="str">
            <v>MAGDALENA JALTEPEC</v>
          </cell>
          <cell r="CV117" t="str">
            <v>CHIAUTZINGO</v>
          </cell>
          <cell r="CW117" t="str">
            <v>-</v>
          </cell>
          <cell r="CX117" t="str">
            <v>-</v>
          </cell>
          <cell r="CY117" t="str">
            <v>-</v>
          </cell>
          <cell r="CZ117" t="str">
            <v>-</v>
          </cell>
          <cell r="DA117" t="str">
            <v>SUAQUI GRANDE</v>
          </cell>
          <cell r="DB117" t="str">
            <v>-</v>
          </cell>
          <cell r="DC117" t="str">
            <v>-</v>
          </cell>
          <cell r="DD117" t="str">
            <v>-</v>
          </cell>
          <cell r="DE117" t="str">
            <v>COSAUTLÁN DE CARVAJAL</v>
          </cell>
          <cell r="DF117" t="str">
            <v>MAYAPÁN</v>
          </cell>
          <cell r="DG117" t="str">
            <v>-</v>
          </cell>
        </row>
        <row r="118">
          <cell r="AT118" t="str">
            <v>-</v>
          </cell>
          <cell r="AU118" t="str">
            <v>-</v>
          </cell>
          <cell r="AV118" t="str">
            <v>-</v>
          </cell>
          <cell r="AW118" t="str">
            <v>-</v>
          </cell>
          <cell r="AX118" t="str">
            <v>-</v>
          </cell>
          <cell r="AY118" t="str">
            <v>-</v>
          </cell>
          <cell r="AZ118" t="str">
            <v>7050</v>
          </cell>
          <cell r="BA118" t="str">
            <v>8067</v>
          </cell>
          <cell r="BB118" t="str">
            <v>-</v>
          </cell>
          <cell r="BC118" t="str">
            <v>-</v>
          </cell>
          <cell r="BD118" t="str">
            <v>-</v>
          </cell>
          <cell r="BE118" t="str">
            <v>12065</v>
          </cell>
          <cell r="BF118" t="str">
            <v>13055</v>
          </cell>
          <cell r="BG118" t="str">
            <v>14054</v>
          </cell>
          <cell r="BH118" t="str">
            <v>15053</v>
          </cell>
          <cell r="BI118" t="str">
            <v>16049</v>
          </cell>
          <cell r="BJ118" t="str">
            <v>-</v>
          </cell>
          <cell r="BK118" t="str">
            <v>-</v>
          </cell>
          <cell r="BL118" t="str">
            <v>-</v>
          </cell>
          <cell r="BM118" t="str">
            <v>20047</v>
          </cell>
          <cell r="BN118" t="str">
            <v>21049</v>
          </cell>
          <cell r="BO118" t="str">
            <v>-</v>
          </cell>
          <cell r="BP118" t="str">
            <v>-</v>
          </cell>
          <cell r="BQ118" t="str">
            <v>-</v>
          </cell>
          <cell r="BR118" t="str">
            <v>-</v>
          </cell>
          <cell r="BS118" t="str">
            <v>26063</v>
          </cell>
          <cell r="BT118" t="str">
            <v>-</v>
          </cell>
          <cell r="BU118" t="str">
            <v>-</v>
          </cell>
          <cell r="BV118" t="str">
            <v>-</v>
          </cell>
          <cell r="BW118" t="str">
            <v>30047</v>
          </cell>
          <cell r="BX118" t="str">
            <v>31051</v>
          </cell>
          <cell r="BY118" t="str">
            <v>-</v>
          </cell>
          <cell r="CB118" t="str">
            <v>-</v>
          </cell>
          <cell r="CC118" t="str">
            <v>-</v>
          </cell>
          <cell r="CD118" t="str">
            <v>-</v>
          </cell>
          <cell r="CE118" t="str">
            <v>-</v>
          </cell>
          <cell r="CF118" t="str">
            <v>-</v>
          </cell>
          <cell r="CG118" t="str">
            <v>-</v>
          </cell>
          <cell r="CH118" t="str">
            <v>LA LIBERTAD</v>
          </cell>
          <cell r="CI118" t="str">
            <v>VALLE DE ZARAGOZA</v>
          </cell>
          <cell r="CJ118" t="str">
            <v>-</v>
          </cell>
          <cell r="CK118" t="str">
            <v>-</v>
          </cell>
          <cell r="CL118" t="str">
            <v>-</v>
          </cell>
          <cell r="CM118" t="str">
            <v>TLALIXTAQUILLA DE MALDONADO</v>
          </cell>
          <cell r="CN118" t="str">
            <v>SANTIAGO DE ANAYA</v>
          </cell>
          <cell r="CO118" t="str">
            <v>EL LIMÓN</v>
          </cell>
          <cell r="CP118" t="str">
            <v>MELCHOR OCAMPO</v>
          </cell>
          <cell r="CQ118" t="str">
            <v>MADERO</v>
          </cell>
          <cell r="CR118" t="str">
            <v>-</v>
          </cell>
          <cell r="CS118" t="str">
            <v>-</v>
          </cell>
          <cell r="CT118" t="str">
            <v>-</v>
          </cell>
          <cell r="CU118" t="str">
            <v>SANTA MAGDALENA JICOTLÁN</v>
          </cell>
          <cell r="CV118" t="str">
            <v>CHICONCUAUTLA</v>
          </cell>
          <cell r="CW118" t="str">
            <v>-</v>
          </cell>
          <cell r="CX118" t="str">
            <v>-</v>
          </cell>
          <cell r="CY118" t="str">
            <v>-</v>
          </cell>
          <cell r="CZ118" t="str">
            <v>-</v>
          </cell>
          <cell r="DA118" t="str">
            <v>TEPACHE</v>
          </cell>
          <cell r="DB118" t="str">
            <v>-</v>
          </cell>
          <cell r="DC118" t="str">
            <v>-</v>
          </cell>
          <cell r="DD118" t="str">
            <v>-</v>
          </cell>
          <cell r="DE118" t="str">
            <v>COSCOMATEPEC</v>
          </cell>
          <cell r="DF118" t="str">
            <v>MOCOCHÁ</v>
          </cell>
          <cell r="DG118" t="str">
            <v>-</v>
          </cell>
        </row>
        <row r="119">
          <cell r="AT119" t="str">
            <v>-</v>
          </cell>
          <cell r="AU119" t="str">
            <v>-</v>
          </cell>
          <cell r="AV119" t="str">
            <v>-</v>
          </cell>
          <cell r="AW119" t="str">
            <v>-</v>
          </cell>
          <cell r="AX119" t="str">
            <v>-</v>
          </cell>
          <cell r="AY119" t="str">
            <v>-</v>
          </cell>
          <cell r="AZ119" t="str">
            <v>7053</v>
          </cell>
          <cell r="BA119">
            <v>8999</v>
          </cell>
          <cell r="BB119" t="str">
            <v>-</v>
          </cell>
          <cell r="BC119" t="str">
            <v>-</v>
          </cell>
          <cell r="BD119" t="str">
            <v>-</v>
          </cell>
          <cell r="BE119" t="str">
            <v>12067</v>
          </cell>
          <cell r="BF119" t="str">
            <v>13057</v>
          </cell>
          <cell r="BG119" t="str">
            <v>14055</v>
          </cell>
          <cell r="BH119" t="str">
            <v>15055</v>
          </cell>
          <cell r="BI119" t="str">
            <v>16051</v>
          </cell>
          <cell r="BJ119" t="str">
            <v>-</v>
          </cell>
          <cell r="BK119" t="str">
            <v>-</v>
          </cell>
          <cell r="BL119" t="str">
            <v>-</v>
          </cell>
          <cell r="BM119" t="str">
            <v>20048</v>
          </cell>
          <cell r="BN119" t="str">
            <v>21050</v>
          </cell>
          <cell r="BO119" t="str">
            <v>-</v>
          </cell>
          <cell r="BP119" t="str">
            <v>-</v>
          </cell>
          <cell r="BQ119" t="str">
            <v>-</v>
          </cell>
          <cell r="BR119" t="str">
            <v>-</v>
          </cell>
          <cell r="BS119" t="str">
            <v>26064</v>
          </cell>
          <cell r="BT119" t="str">
            <v>-</v>
          </cell>
          <cell r="BU119" t="str">
            <v>-</v>
          </cell>
          <cell r="BV119" t="str">
            <v>-</v>
          </cell>
          <cell r="BW119" t="str">
            <v>30049</v>
          </cell>
          <cell r="BX119" t="str">
            <v>31054</v>
          </cell>
          <cell r="BY119" t="str">
            <v>-</v>
          </cell>
          <cell r="CB119" t="str">
            <v>-</v>
          </cell>
          <cell r="CC119" t="str">
            <v>-</v>
          </cell>
          <cell r="CD119" t="str">
            <v>-</v>
          </cell>
          <cell r="CE119" t="str">
            <v>-</v>
          </cell>
          <cell r="CF119" t="str">
            <v>-</v>
          </cell>
          <cell r="CG119" t="str">
            <v>-</v>
          </cell>
          <cell r="CH119" t="str">
            <v>MAZAPA DE MADERO</v>
          </cell>
          <cell r="CI119" t="str">
            <v>NO IDENTIFICADO</v>
          </cell>
          <cell r="CJ119" t="str">
            <v>-</v>
          </cell>
          <cell r="CK119" t="str">
            <v>-</v>
          </cell>
          <cell r="CL119" t="str">
            <v>-</v>
          </cell>
          <cell r="CM119" t="str">
            <v>TLAPEHUALA</v>
          </cell>
          <cell r="CN119" t="str">
            <v>SINGUILUCAN</v>
          </cell>
          <cell r="CO119" t="str">
            <v>MAGDALENA</v>
          </cell>
          <cell r="CP119" t="str">
            <v>MEXICALTZINGO</v>
          </cell>
          <cell r="CQ119" t="str">
            <v>MARCOS CASTELLANOS</v>
          </cell>
          <cell r="CR119" t="str">
            <v>-</v>
          </cell>
          <cell r="CS119" t="str">
            <v>-</v>
          </cell>
          <cell r="CT119" t="str">
            <v>-</v>
          </cell>
          <cell r="CU119" t="str">
            <v>MAGDALENA MIXTEPEC</v>
          </cell>
          <cell r="CV119" t="str">
            <v>CHICHIQUILA</v>
          </cell>
          <cell r="CW119" t="str">
            <v>-</v>
          </cell>
          <cell r="CX119" t="str">
            <v>-</v>
          </cell>
          <cell r="CY119" t="str">
            <v>-</v>
          </cell>
          <cell r="CZ119" t="str">
            <v>-</v>
          </cell>
          <cell r="DA119" t="str">
            <v>TRINCHERAS</v>
          </cell>
          <cell r="DB119" t="str">
            <v>-</v>
          </cell>
          <cell r="DC119" t="str">
            <v>-</v>
          </cell>
          <cell r="DD119" t="str">
            <v>-</v>
          </cell>
          <cell r="DE119" t="str">
            <v>COTAXTLA</v>
          </cell>
          <cell r="DF119" t="str">
            <v>MUXUPIP</v>
          </cell>
          <cell r="DG119" t="str">
            <v>-</v>
          </cell>
        </row>
        <row r="120">
          <cell r="AT120" t="str">
            <v>-</v>
          </cell>
          <cell r="AU120" t="str">
            <v>-</v>
          </cell>
          <cell r="AV120" t="str">
            <v>-</v>
          </cell>
          <cell r="AW120" t="str">
            <v>-</v>
          </cell>
          <cell r="AX120" t="str">
            <v>-</v>
          </cell>
          <cell r="AY120" t="str">
            <v>-</v>
          </cell>
          <cell r="AZ120" t="str">
            <v>7054</v>
          </cell>
          <cell r="BA120" t="str">
            <v>-</v>
          </cell>
          <cell r="BB120" t="str">
            <v>-</v>
          </cell>
          <cell r="BC120" t="str">
            <v>-</v>
          </cell>
          <cell r="BD120" t="str">
            <v>-</v>
          </cell>
          <cell r="BE120" t="str">
            <v>12068</v>
          </cell>
          <cell r="BF120" t="str">
            <v>13058</v>
          </cell>
          <cell r="BG120" t="str">
            <v>14056</v>
          </cell>
          <cell r="BH120" t="str">
            <v>15056</v>
          </cell>
          <cell r="BI120" t="str">
            <v>16054</v>
          </cell>
          <cell r="BJ120" t="str">
            <v>-</v>
          </cell>
          <cell r="BK120" t="str">
            <v>-</v>
          </cell>
          <cell r="BL120" t="str">
            <v>-</v>
          </cell>
          <cell r="BM120" t="str">
            <v>20049</v>
          </cell>
          <cell r="BN120" t="str">
            <v>21051</v>
          </cell>
          <cell r="BO120" t="str">
            <v>-</v>
          </cell>
          <cell r="BP120" t="str">
            <v>-</v>
          </cell>
          <cell r="BQ120" t="str">
            <v>-</v>
          </cell>
          <cell r="BR120" t="str">
            <v>-</v>
          </cell>
          <cell r="BS120" t="str">
            <v>26065</v>
          </cell>
          <cell r="BT120" t="str">
            <v>-</v>
          </cell>
          <cell r="BU120" t="str">
            <v>-</v>
          </cell>
          <cell r="BV120" t="str">
            <v>-</v>
          </cell>
          <cell r="BW120" t="str">
            <v>30050</v>
          </cell>
          <cell r="BX120" t="str">
            <v>31055</v>
          </cell>
          <cell r="BY120" t="str">
            <v>-</v>
          </cell>
          <cell r="CB120" t="str">
            <v>-</v>
          </cell>
          <cell r="CC120" t="str">
            <v>-</v>
          </cell>
          <cell r="CD120" t="str">
            <v>-</v>
          </cell>
          <cell r="CE120" t="str">
            <v>-</v>
          </cell>
          <cell r="CF120" t="str">
            <v>-</v>
          </cell>
          <cell r="CG120" t="str">
            <v>-</v>
          </cell>
          <cell r="CH120" t="str">
            <v>MAZATÁN</v>
          </cell>
          <cell r="CI120" t="str">
            <v>-</v>
          </cell>
          <cell r="CJ120" t="str">
            <v>-</v>
          </cell>
          <cell r="CK120" t="str">
            <v>-</v>
          </cell>
          <cell r="CL120" t="str">
            <v>-</v>
          </cell>
          <cell r="CM120" t="str">
            <v>LA UNIÓN DE ISIDORO MONTES DE OCA</v>
          </cell>
          <cell r="CN120" t="str">
            <v>TASQUILLO</v>
          </cell>
          <cell r="CO120" t="str">
            <v>SANTA MARÍA DEL ORO</v>
          </cell>
          <cell r="CP120" t="str">
            <v>MORELOS</v>
          </cell>
          <cell r="CQ120" t="str">
            <v>MORELOS</v>
          </cell>
          <cell r="CR120" t="str">
            <v>-</v>
          </cell>
          <cell r="CS120" t="str">
            <v>-</v>
          </cell>
          <cell r="CT120" t="str">
            <v>-</v>
          </cell>
          <cell r="CU120" t="str">
            <v>MAGDALENA OCOTLÁN</v>
          </cell>
          <cell r="CV120" t="str">
            <v>CHIETLA</v>
          </cell>
          <cell r="CW120" t="str">
            <v>-</v>
          </cell>
          <cell r="CX120" t="str">
            <v>-</v>
          </cell>
          <cell r="CY120" t="str">
            <v>-</v>
          </cell>
          <cell r="CZ120" t="str">
            <v>-</v>
          </cell>
          <cell r="DA120" t="str">
            <v>TUBUTAMA</v>
          </cell>
          <cell r="DB120" t="str">
            <v>-</v>
          </cell>
          <cell r="DC120" t="str">
            <v>-</v>
          </cell>
          <cell r="DD120" t="str">
            <v>-</v>
          </cell>
          <cell r="DE120" t="str">
            <v>COXQUIHUI</v>
          </cell>
          <cell r="DF120" t="str">
            <v>OPICHÉN</v>
          </cell>
          <cell r="DG120" t="str">
            <v>-</v>
          </cell>
        </row>
        <row r="121">
          <cell r="AT121" t="str">
            <v>-</v>
          </cell>
          <cell r="AU121" t="str">
            <v>-</v>
          </cell>
          <cell r="AV121" t="str">
            <v>-</v>
          </cell>
          <cell r="AW121" t="str">
            <v>-</v>
          </cell>
          <cell r="AX121" t="str">
            <v>-</v>
          </cell>
          <cell r="AY121" t="str">
            <v>-</v>
          </cell>
          <cell r="AZ121" t="str">
            <v>7055</v>
          </cell>
          <cell r="BA121" t="str">
            <v>-</v>
          </cell>
          <cell r="BB121" t="str">
            <v>-</v>
          </cell>
          <cell r="BC121" t="str">
            <v>-</v>
          </cell>
          <cell r="BD121" t="str">
            <v>-</v>
          </cell>
          <cell r="BE121" t="str">
            <v>12069</v>
          </cell>
          <cell r="BF121" t="str">
            <v>13060</v>
          </cell>
          <cell r="BG121" t="str">
            <v>14057</v>
          </cell>
          <cell r="BH121" t="str">
            <v>15059</v>
          </cell>
          <cell r="BI121" t="str">
            <v>16056</v>
          </cell>
          <cell r="BJ121" t="str">
            <v>-</v>
          </cell>
          <cell r="BK121" t="str">
            <v>-</v>
          </cell>
          <cell r="BL121" t="str">
            <v>-</v>
          </cell>
          <cell r="BM121" t="str">
            <v>20050</v>
          </cell>
          <cell r="BN121" t="str">
            <v>21052</v>
          </cell>
          <cell r="BO121" t="str">
            <v>-</v>
          </cell>
          <cell r="BP121" t="str">
            <v>-</v>
          </cell>
          <cell r="BQ121" t="str">
            <v>-</v>
          </cell>
          <cell r="BR121" t="str">
            <v>-</v>
          </cell>
          <cell r="BS121" t="str">
            <v>26067</v>
          </cell>
          <cell r="BT121" t="str">
            <v>-</v>
          </cell>
          <cell r="BU121" t="str">
            <v>-</v>
          </cell>
          <cell r="BV121" t="str">
            <v>-</v>
          </cell>
          <cell r="BW121" t="str">
            <v>30051</v>
          </cell>
          <cell r="BX121" t="str">
            <v>31057</v>
          </cell>
          <cell r="BY121" t="str">
            <v>-</v>
          </cell>
          <cell r="CB121" t="str">
            <v>-</v>
          </cell>
          <cell r="CC121" t="str">
            <v>-</v>
          </cell>
          <cell r="CD121" t="str">
            <v>-</v>
          </cell>
          <cell r="CE121" t="str">
            <v>-</v>
          </cell>
          <cell r="CF121" t="str">
            <v>-</v>
          </cell>
          <cell r="CG121" t="str">
            <v>-</v>
          </cell>
          <cell r="CH121" t="str">
            <v>METAPA</v>
          </cell>
          <cell r="CI121" t="str">
            <v>-</v>
          </cell>
          <cell r="CJ121" t="str">
            <v>-</v>
          </cell>
          <cell r="CK121" t="str">
            <v>-</v>
          </cell>
          <cell r="CL121" t="str">
            <v>-</v>
          </cell>
          <cell r="CM121" t="str">
            <v>XALPATLÁHUAC</v>
          </cell>
          <cell r="CN121" t="str">
            <v>TENANGO DE DORIA</v>
          </cell>
          <cell r="CO121" t="str">
            <v>LA MANZANILLA DE LA PAZ</v>
          </cell>
          <cell r="CP121" t="str">
            <v>NEXTLALPAN</v>
          </cell>
          <cell r="CQ121" t="str">
            <v>NAHUATZEN</v>
          </cell>
          <cell r="CR121" t="str">
            <v>-</v>
          </cell>
          <cell r="CS121" t="str">
            <v>-</v>
          </cell>
          <cell r="CT121" t="str">
            <v>-</v>
          </cell>
          <cell r="CU121" t="str">
            <v>MAGDALENA PEÑASCO</v>
          </cell>
          <cell r="CV121" t="str">
            <v>CHIGMECATITLÁN</v>
          </cell>
          <cell r="CW121" t="str">
            <v>-</v>
          </cell>
          <cell r="CX121" t="str">
            <v>-</v>
          </cell>
          <cell r="CY121" t="str">
            <v>-</v>
          </cell>
          <cell r="CZ121" t="str">
            <v>-</v>
          </cell>
          <cell r="DA121" t="str">
            <v>VILLA HIDALGO</v>
          </cell>
          <cell r="DB121" t="str">
            <v>-</v>
          </cell>
          <cell r="DC121" t="str">
            <v>-</v>
          </cell>
          <cell r="DD121" t="str">
            <v>-</v>
          </cell>
          <cell r="DE121" t="str">
            <v>COYUTLA</v>
          </cell>
          <cell r="DF121" t="str">
            <v>PANABÁ</v>
          </cell>
          <cell r="DG121" t="str">
            <v>-</v>
          </cell>
        </row>
        <row r="122">
          <cell r="AT122" t="str">
            <v>-</v>
          </cell>
          <cell r="AU122" t="str">
            <v>-</v>
          </cell>
          <cell r="AV122" t="str">
            <v>-</v>
          </cell>
          <cell r="AW122" t="str">
            <v>-</v>
          </cell>
          <cell r="AX122" t="str">
            <v>-</v>
          </cell>
          <cell r="AY122" t="str">
            <v>-</v>
          </cell>
          <cell r="AZ122" t="str">
            <v>7056</v>
          </cell>
          <cell r="BA122" t="str">
            <v>-</v>
          </cell>
          <cell r="BB122" t="str">
            <v>-</v>
          </cell>
          <cell r="BC122" t="str">
            <v>-</v>
          </cell>
          <cell r="BD122" t="str">
            <v>-</v>
          </cell>
          <cell r="BE122" t="str">
            <v>12070</v>
          </cell>
          <cell r="BF122" t="str">
            <v>13062</v>
          </cell>
          <cell r="BG122" t="str">
            <v>14058</v>
          </cell>
          <cell r="BH122" t="str">
            <v>15061</v>
          </cell>
          <cell r="BI122" t="str">
            <v>16057</v>
          </cell>
          <cell r="BJ122" t="str">
            <v>-</v>
          </cell>
          <cell r="BK122" t="str">
            <v>-</v>
          </cell>
          <cell r="BL122" t="str">
            <v>-</v>
          </cell>
          <cell r="BM122" t="str">
            <v>20051</v>
          </cell>
          <cell r="BN122" t="str">
            <v>21054</v>
          </cell>
          <cell r="BO122" t="str">
            <v>-</v>
          </cell>
          <cell r="BP122" t="str">
            <v>-</v>
          </cell>
          <cell r="BQ122" t="str">
            <v>-</v>
          </cell>
          <cell r="BR122" t="str">
            <v>-</v>
          </cell>
          <cell r="BS122" t="str">
            <v>26068</v>
          </cell>
          <cell r="BT122" t="str">
            <v>-</v>
          </cell>
          <cell r="BU122" t="str">
            <v>-</v>
          </cell>
          <cell r="BV122" t="str">
            <v>-</v>
          </cell>
          <cell r="BW122" t="str">
            <v>30052</v>
          </cell>
          <cell r="BX122" t="str">
            <v>31060</v>
          </cell>
          <cell r="BY122" t="str">
            <v>-</v>
          </cell>
          <cell r="CB122" t="str">
            <v>-</v>
          </cell>
          <cell r="CC122" t="str">
            <v>-</v>
          </cell>
          <cell r="CD122" t="str">
            <v>-</v>
          </cell>
          <cell r="CE122" t="str">
            <v>-</v>
          </cell>
          <cell r="CF122" t="str">
            <v>-</v>
          </cell>
          <cell r="CG122" t="str">
            <v>-</v>
          </cell>
          <cell r="CH122" t="str">
            <v>MITONTIC</v>
          </cell>
          <cell r="CI122" t="str">
            <v>-</v>
          </cell>
          <cell r="CJ122" t="str">
            <v>-</v>
          </cell>
          <cell r="CK122" t="str">
            <v>-</v>
          </cell>
          <cell r="CL122" t="str">
            <v>-</v>
          </cell>
          <cell r="CM122" t="str">
            <v>XOCHIHUEHUETLÁN</v>
          </cell>
          <cell r="CN122" t="str">
            <v>TEPEHUACÁN DE GUERRERO</v>
          </cell>
          <cell r="CO122" t="str">
            <v>MASCOTA</v>
          </cell>
          <cell r="CP122" t="str">
            <v>NOPALTEPEC</v>
          </cell>
          <cell r="CQ122" t="str">
            <v>NOCUPÉTARO</v>
          </cell>
          <cell r="CR122" t="str">
            <v>-</v>
          </cell>
          <cell r="CS122" t="str">
            <v>-</v>
          </cell>
          <cell r="CT122" t="str">
            <v>-</v>
          </cell>
          <cell r="CU122" t="str">
            <v>MAGDALENA TEITIPAC</v>
          </cell>
          <cell r="CV122" t="str">
            <v>CHIGNAUTLA</v>
          </cell>
          <cell r="CW122" t="str">
            <v>-</v>
          </cell>
          <cell r="CX122" t="str">
            <v>-</v>
          </cell>
          <cell r="CY122" t="str">
            <v>-</v>
          </cell>
          <cell r="CZ122" t="str">
            <v>-</v>
          </cell>
          <cell r="DA122" t="str">
            <v>VILLA PESQUEIRA</v>
          </cell>
          <cell r="DB122" t="str">
            <v>-</v>
          </cell>
          <cell r="DC122" t="str">
            <v>-</v>
          </cell>
          <cell r="DD122" t="str">
            <v>-</v>
          </cell>
          <cell r="DE122" t="str">
            <v>CUICHAPA</v>
          </cell>
          <cell r="DF122" t="str">
            <v>QUINTANA ROO</v>
          </cell>
          <cell r="DG122" t="str">
            <v>-</v>
          </cell>
        </row>
        <row r="123">
          <cell r="AT123" t="str">
            <v>-</v>
          </cell>
          <cell r="AU123" t="str">
            <v>-</v>
          </cell>
          <cell r="AV123" t="str">
            <v>-</v>
          </cell>
          <cell r="AW123" t="str">
            <v>-</v>
          </cell>
          <cell r="AX123" t="str">
            <v>-</v>
          </cell>
          <cell r="AY123" t="str">
            <v>-</v>
          </cell>
          <cell r="AZ123" t="str">
            <v>7058</v>
          </cell>
          <cell r="BA123" t="str">
            <v>-</v>
          </cell>
          <cell r="BB123" t="str">
            <v>-</v>
          </cell>
          <cell r="BC123" t="str">
            <v>-</v>
          </cell>
          <cell r="BD123" t="str">
            <v>-</v>
          </cell>
          <cell r="BE123" t="str">
            <v>12071</v>
          </cell>
          <cell r="BF123" t="str">
            <v>13064</v>
          </cell>
          <cell r="BG123" t="str">
            <v>14059</v>
          </cell>
          <cell r="BH123" t="str">
            <v>15062</v>
          </cell>
          <cell r="BI123" t="str">
            <v>16058</v>
          </cell>
          <cell r="BJ123" t="str">
            <v>-</v>
          </cell>
          <cell r="BK123" t="str">
            <v>-</v>
          </cell>
          <cell r="BL123" t="str">
            <v>-</v>
          </cell>
          <cell r="BM123" t="str">
            <v>20052</v>
          </cell>
          <cell r="BN123" t="str">
            <v>21055</v>
          </cell>
          <cell r="BO123" t="str">
            <v>-</v>
          </cell>
          <cell r="BP123" t="str">
            <v>-</v>
          </cell>
          <cell r="BQ123" t="str">
            <v>-</v>
          </cell>
          <cell r="BR123" t="str">
            <v>-</v>
          </cell>
          <cell r="BS123" t="str">
            <v>26069</v>
          </cell>
          <cell r="BT123" t="str">
            <v>-</v>
          </cell>
          <cell r="BU123" t="str">
            <v>-</v>
          </cell>
          <cell r="BV123" t="str">
            <v>-</v>
          </cell>
          <cell r="BW123" t="str">
            <v>30053</v>
          </cell>
          <cell r="BX123" t="str">
            <v>31061</v>
          </cell>
          <cell r="BY123" t="str">
            <v>-</v>
          </cell>
          <cell r="CB123" t="str">
            <v>-</v>
          </cell>
          <cell r="CC123" t="str">
            <v>-</v>
          </cell>
          <cell r="CD123" t="str">
            <v>-</v>
          </cell>
          <cell r="CE123" t="str">
            <v>-</v>
          </cell>
          <cell r="CF123" t="str">
            <v>-</v>
          </cell>
          <cell r="CG123" t="str">
            <v>-</v>
          </cell>
          <cell r="CH123" t="str">
            <v>NICOLÁS RUÍZ</v>
          </cell>
          <cell r="CI123" t="str">
            <v>-</v>
          </cell>
          <cell r="CJ123" t="str">
            <v>-</v>
          </cell>
          <cell r="CK123" t="str">
            <v>-</v>
          </cell>
          <cell r="CL123" t="str">
            <v>-</v>
          </cell>
          <cell r="CM123" t="str">
            <v>XOCHISTLAHUACA</v>
          </cell>
          <cell r="CN123" t="str">
            <v>TEPETITLÁN</v>
          </cell>
          <cell r="CO123" t="str">
            <v>MAZAMITLA</v>
          </cell>
          <cell r="CP123" t="str">
            <v>OCOYOACAC</v>
          </cell>
          <cell r="CQ123" t="str">
            <v>NUEVO PARANGARICUTIRO</v>
          </cell>
          <cell r="CR123" t="str">
            <v>-</v>
          </cell>
          <cell r="CS123" t="str">
            <v>-</v>
          </cell>
          <cell r="CT123" t="str">
            <v>-</v>
          </cell>
          <cell r="CU123" t="str">
            <v>MAGDALENA TEQUISISTLÁN</v>
          </cell>
          <cell r="CV123" t="str">
            <v>CHILA</v>
          </cell>
          <cell r="CW123" t="str">
            <v>-</v>
          </cell>
          <cell r="CX123" t="str">
            <v>-</v>
          </cell>
          <cell r="CY123" t="str">
            <v>-</v>
          </cell>
          <cell r="CZ123" t="str">
            <v>-</v>
          </cell>
          <cell r="DA123" t="str">
            <v>YÉCORA</v>
          </cell>
          <cell r="DB123" t="str">
            <v>-</v>
          </cell>
          <cell r="DC123" t="str">
            <v>-</v>
          </cell>
          <cell r="DD123" t="str">
            <v>-</v>
          </cell>
          <cell r="DE123" t="str">
            <v>CUITLÁHUAC</v>
          </cell>
          <cell r="DF123" t="str">
            <v>RÍO LAGARTOS</v>
          </cell>
          <cell r="DG123" t="str">
            <v>-</v>
          </cell>
        </row>
        <row r="124">
          <cell r="AT124" t="str">
            <v>-</v>
          </cell>
          <cell r="AU124" t="str">
            <v>-</v>
          </cell>
          <cell r="AV124" t="str">
            <v>-</v>
          </cell>
          <cell r="AW124" t="str">
            <v>-</v>
          </cell>
          <cell r="AX124" t="str">
            <v>-</v>
          </cell>
          <cell r="AY124" t="str">
            <v>-</v>
          </cell>
          <cell r="AZ124" t="str">
            <v>7060</v>
          </cell>
          <cell r="BA124" t="str">
            <v>-</v>
          </cell>
          <cell r="BB124" t="str">
            <v>-</v>
          </cell>
          <cell r="BC124" t="str">
            <v>-</v>
          </cell>
          <cell r="BD124" t="str">
            <v>-</v>
          </cell>
          <cell r="BE124" t="str">
            <v>12072</v>
          </cell>
          <cell r="BF124" t="str">
            <v>13065</v>
          </cell>
          <cell r="BG124" t="str">
            <v>14060</v>
          </cell>
          <cell r="BH124" t="str">
            <v>15063</v>
          </cell>
          <cell r="BI124" t="str">
            <v>16059</v>
          </cell>
          <cell r="BJ124" t="str">
            <v>-</v>
          </cell>
          <cell r="BK124" t="str">
            <v>-</v>
          </cell>
          <cell r="BL124" t="str">
            <v>-</v>
          </cell>
          <cell r="BM124" t="str">
            <v>20053</v>
          </cell>
          <cell r="BN124" t="str">
            <v>21056</v>
          </cell>
          <cell r="BO124" t="str">
            <v>-</v>
          </cell>
          <cell r="BP124" t="str">
            <v>-</v>
          </cell>
          <cell r="BQ124" t="str">
            <v>-</v>
          </cell>
          <cell r="BR124" t="str">
            <v>-</v>
          </cell>
          <cell r="BS124">
            <v>26999</v>
          </cell>
          <cell r="BT124" t="str">
            <v>-</v>
          </cell>
          <cell r="BU124" t="str">
            <v>-</v>
          </cell>
          <cell r="BV124" t="str">
            <v>-</v>
          </cell>
          <cell r="BW124" t="str">
            <v>30054</v>
          </cell>
          <cell r="BX124" t="str">
            <v>31062</v>
          </cell>
          <cell r="BY124" t="str">
            <v>-</v>
          </cell>
          <cell r="CB124" t="str">
            <v>-</v>
          </cell>
          <cell r="CC124" t="str">
            <v>-</v>
          </cell>
          <cell r="CD124" t="str">
            <v>-</v>
          </cell>
          <cell r="CE124" t="str">
            <v>-</v>
          </cell>
          <cell r="CF124" t="str">
            <v>-</v>
          </cell>
          <cell r="CG124" t="str">
            <v>-</v>
          </cell>
          <cell r="CH124" t="str">
            <v>OCOTEPEC</v>
          </cell>
          <cell r="CI124" t="str">
            <v>-</v>
          </cell>
          <cell r="CJ124" t="str">
            <v>-</v>
          </cell>
          <cell r="CK124" t="str">
            <v>-</v>
          </cell>
          <cell r="CL124" t="str">
            <v>-</v>
          </cell>
          <cell r="CM124" t="str">
            <v>ZAPOTITLÁN TABLAS</v>
          </cell>
          <cell r="CN124" t="str">
            <v>TETEPANGO</v>
          </cell>
          <cell r="CO124" t="str">
            <v>MEXTICACÁN</v>
          </cell>
          <cell r="CP124" t="str">
            <v>OCUILAN</v>
          </cell>
          <cell r="CQ124" t="str">
            <v>NUEVO URECHO</v>
          </cell>
          <cell r="CR124" t="str">
            <v>-</v>
          </cell>
          <cell r="CS124" t="str">
            <v>-</v>
          </cell>
          <cell r="CT124" t="str">
            <v>-</v>
          </cell>
          <cell r="CU124" t="str">
            <v>MAGDALENA TLACOTEPEC</v>
          </cell>
          <cell r="CV124" t="str">
            <v>CHILA DE LA SAL</v>
          </cell>
          <cell r="CW124" t="str">
            <v>-</v>
          </cell>
          <cell r="CX124" t="str">
            <v>-</v>
          </cell>
          <cell r="CY124" t="str">
            <v>-</v>
          </cell>
          <cell r="CZ124" t="str">
            <v>-</v>
          </cell>
          <cell r="DA124" t="str">
            <v>NO IDENTIFICADO</v>
          </cell>
          <cell r="DB124" t="str">
            <v>-</v>
          </cell>
          <cell r="DC124" t="str">
            <v>-</v>
          </cell>
          <cell r="DD124" t="str">
            <v>-</v>
          </cell>
          <cell r="DE124" t="str">
            <v>CHACALTIANGUIS</v>
          </cell>
          <cell r="DF124" t="str">
            <v>SACALUM</v>
          </cell>
          <cell r="DG124" t="str">
            <v>-</v>
          </cell>
        </row>
        <row r="125">
          <cell r="AT125" t="str">
            <v>-</v>
          </cell>
          <cell r="AU125" t="str">
            <v>-</v>
          </cell>
          <cell r="AV125" t="str">
            <v>-</v>
          </cell>
          <cell r="AW125" t="str">
            <v>-</v>
          </cell>
          <cell r="AX125" t="str">
            <v>-</v>
          </cell>
          <cell r="AY125" t="str">
            <v>-</v>
          </cell>
          <cell r="AZ125" t="str">
            <v>7062</v>
          </cell>
          <cell r="BA125" t="str">
            <v>-</v>
          </cell>
          <cell r="BB125" t="str">
            <v>-</v>
          </cell>
          <cell r="BC125" t="str">
            <v>-</v>
          </cell>
          <cell r="BD125" t="str">
            <v>-</v>
          </cell>
          <cell r="BE125" t="str">
            <v>12073</v>
          </cell>
          <cell r="BF125" t="str">
            <v>13066</v>
          </cell>
          <cell r="BG125" t="str">
            <v>14061</v>
          </cell>
          <cell r="BH125" t="str">
            <v>15064</v>
          </cell>
          <cell r="BI125" t="str">
            <v>16060</v>
          </cell>
          <cell r="BJ125" t="str">
            <v>-</v>
          </cell>
          <cell r="BK125" t="str">
            <v>-</v>
          </cell>
          <cell r="BL125" t="str">
            <v>-</v>
          </cell>
          <cell r="BM125" t="str">
            <v>20054</v>
          </cell>
          <cell r="BN125" t="str">
            <v>21057</v>
          </cell>
          <cell r="BO125" t="str">
            <v>-</v>
          </cell>
          <cell r="BP125" t="str">
            <v>-</v>
          </cell>
          <cell r="BQ125" t="str">
            <v>-</v>
          </cell>
          <cell r="BR125" t="str">
            <v>-</v>
          </cell>
          <cell r="BS125" t="str">
            <v>-</v>
          </cell>
          <cell r="BT125" t="str">
            <v>-</v>
          </cell>
          <cell r="BU125" t="str">
            <v>-</v>
          </cell>
          <cell r="BV125" t="str">
            <v>-</v>
          </cell>
          <cell r="BW125" t="str">
            <v>30055</v>
          </cell>
          <cell r="BX125" t="str">
            <v>31063</v>
          </cell>
          <cell r="BY125" t="str">
            <v>-</v>
          </cell>
          <cell r="CB125" t="str">
            <v>-</v>
          </cell>
          <cell r="CC125" t="str">
            <v>-</v>
          </cell>
          <cell r="CD125" t="str">
            <v>-</v>
          </cell>
          <cell r="CE125" t="str">
            <v>-</v>
          </cell>
          <cell r="CF125" t="str">
            <v>-</v>
          </cell>
          <cell r="CG125" t="str">
            <v>-</v>
          </cell>
          <cell r="CH125" t="str">
            <v>OSTUACÁN</v>
          </cell>
          <cell r="CI125" t="str">
            <v>-</v>
          </cell>
          <cell r="CJ125" t="str">
            <v>-</v>
          </cell>
          <cell r="CK125" t="str">
            <v>-</v>
          </cell>
          <cell r="CL125" t="str">
            <v>-</v>
          </cell>
          <cell r="CM125" t="str">
            <v>ZIRÁNDARO</v>
          </cell>
          <cell r="CN125" t="str">
            <v>VILLA DE TEZONTEPEC</v>
          </cell>
          <cell r="CO125" t="str">
            <v>MEZQUITIC</v>
          </cell>
          <cell r="CP125" t="str">
            <v>EL ORO</v>
          </cell>
          <cell r="CQ125" t="str">
            <v>NUMARÁN</v>
          </cell>
          <cell r="CR125" t="str">
            <v>-</v>
          </cell>
          <cell r="CS125" t="str">
            <v>-</v>
          </cell>
          <cell r="CT125" t="str">
            <v>-</v>
          </cell>
          <cell r="CU125" t="str">
            <v>MAGDALENA ZAHUATLÁN</v>
          </cell>
          <cell r="CV125" t="str">
            <v>HONEY</v>
          </cell>
          <cell r="CW125" t="str">
            <v>-</v>
          </cell>
          <cell r="CX125" t="str">
            <v>-</v>
          </cell>
          <cell r="CY125" t="str">
            <v>-</v>
          </cell>
          <cell r="CZ125" t="str">
            <v>-</v>
          </cell>
          <cell r="DB125" t="str">
            <v>-</v>
          </cell>
          <cell r="DC125" t="str">
            <v>-</v>
          </cell>
          <cell r="DD125" t="str">
            <v>-</v>
          </cell>
          <cell r="DE125" t="str">
            <v>CHALMA</v>
          </cell>
          <cell r="DF125" t="str">
            <v>SAMAHIL</v>
          </cell>
          <cell r="DG125" t="str">
            <v>-</v>
          </cell>
        </row>
        <row r="126">
          <cell r="AT126" t="str">
            <v>-</v>
          </cell>
          <cell r="AU126" t="str">
            <v>-</v>
          </cell>
          <cell r="AV126" t="str">
            <v>-</v>
          </cell>
          <cell r="AW126" t="str">
            <v>-</v>
          </cell>
          <cell r="AX126" t="str">
            <v>-</v>
          </cell>
          <cell r="AY126" t="str">
            <v>-</v>
          </cell>
          <cell r="AZ126" t="str">
            <v>7063</v>
          </cell>
          <cell r="BA126" t="str">
            <v>-</v>
          </cell>
          <cell r="BB126" t="str">
            <v>-</v>
          </cell>
          <cell r="BC126" t="str">
            <v>-</v>
          </cell>
          <cell r="BD126" t="str">
            <v>-</v>
          </cell>
          <cell r="BE126" t="str">
            <v>12074</v>
          </cell>
          <cell r="BF126" t="str">
            <v>13068</v>
          </cell>
          <cell r="BG126" t="str">
            <v>14062</v>
          </cell>
          <cell r="BH126" t="str">
            <v>15065</v>
          </cell>
          <cell r="BI126" t="str">
            <v>16061</v>
          </cell>
          <cell r="BJ126" t="str">
            <v>-</v>
          </cell>
          <cell r="BK126" t="str">
            <v>-</v>
          </cell>
          <cell r="BL126" t="str">
            <v>-</v>
          </cell>
          <cell r="BM126" t="str">
            <v>20055</v>
          </cell>
          <cell r="BN126" t="str">
            <v>21058</v>
          </cell>
          <cell r="BO126" t="str">
            <v>-</v>
          </cell>
          <cell r="BP126" t="str">
            <v>-</v>
          </cell>
          <cell r="BQ126" t="str">
            <v>-</v>
          </cell>
          <cell r="BR126" t="str">
            <v>-</v>
          </cell>
          <cell r="BS126" t="str">
            <v>-</v>
          </cell>
          <cell r="BT126" t="str">
            <v>-</v>
          </cell>
          <cell r="BU126" t="str">
            <v>-</v>
          </cell>
          <cell r="BV126" t="str">
            <v>-</v>
          </cell>
          <cell r="BW126" t="str">
            <v>30056</v>
          </cell>
          <cell r="BX126" t="str">
            <v>31064</v>
          </cell>
          <cell r="BY126" t="str">
            <v>-</v>
          </cell>
          <cell r="CB126" t="str">
            <v>-</v>
          </cell>
          <cell r="CC126" t="str">
            <v>-</v>
          </cell>
          <cell r="CD126" t="str">
            <v>-</v>
          </cell>
          <cell r="CE126" t="str">
            <v>-</v>
          </cell>
          <cell r="CF126" t="str">
            <v>-</v>
          </cell>
          <cell r="CG126" t="str">
            <v>-</v>
          </cell>
          <cell r="CH126" t="str">
            <v>OSUMACINTA</v>
          </cell>
          <cell r="CI126" t="str">
            <v>-</v>
          </cell>
          <cell r="CJ126" t="str">
            <v>-</v>
          </cell>
          <cell r="CK126" t="str">
            <v>-</v>
          </cell>
          <cell r="CL126" t="str">
            <v>-</v>
          </cell>
          <cell r="CM126" t="str">
            <v>ZITLALA</v>
          </cell>
          <cell r="CN126" t="str">
            <v>TIANGUISTENGO</v>
          </cell>
          <cell r="CO126" t="str">
            <v>MIXTLÁN</v>
          </cell>
          <cell r="CP126" t="str">
            <v>OTUMBA</v>
          </cell>
          <cell r="CQ126" t="str">
            <v>OCAMPO</v>
          </cell>
          <cell r="CR126" t="str">
            <v>-</v>
          </cell>
          <cell r="CS126" t="str">
            <v>-</v>
          </cell>
          <cell r="CT126" t="str">
            <v>-</v>
          </cell>
          <cell r="CU126" t="str">
            <v>MARISCALA DE JUÁREZ</v>
          </cell>
          <cell r="CV126" t="str">
            <v>CHILCHOTLA</v>
          </cell>
          <cell r="CW126" t="str">
            <v>-</v>
          </cell>
          <cell r="CX126" t="str">
            <v>-</v>
          </cell>
          <cell r="CY126" t="str">
            <v>-</v>
          </cell>
          <cell r="CZ126" t="str">
            <v>-</v>
          </cell>
          <cell r="DB126" t="str">
            <v>-</v>
          </cell>
          <cell r="DC126" t="str">
            <v>-</v>
          </cell>
          <cell r="DD126" t="str">
            <v>-</v>
          </cell>
          <cell r="DE126" t="str">
            <v>CHICONAMEL</v>
          </cell>
          <cell r="DF126" t="str">
            <v>SANAHCAT</v>
          </cell>
          <cell r="DG126" t="str">
            <v>-</v>
          </cell>
        </row>
        <row r="127">
          <cell r="AT127" t="str">
            <v>-</v>
          </cell>
          <cell r="AU127" t="str">
            <v>-</v>
          </cell>
          <cell r="AV127" t="str">
            <v>-</v>
          </cell>
          <cell r="AW127" t="str">
            <v>-</v>
          </cell>
          <cell r="AX127" t="str">
            <v>-</v>
          </cell>
          <cell r="AY127" t="str">
            <v>-</v>
          </cell>
          <cell r="AZ127" t="str">
            <v>7064</v>
          </cell>
          <cell r="BA127" t="str">
            <v>-</v>
          </cell>
          <cell r="BB127" t="str">
            <v>-</v>
          </cell>
          <cell r="BC127" t="str">
            <v>-</v>
          </cell>
          <cell r="BD127" t="str">
            <v>-</v>
          </cell>
          <cell r="BE127" t="str">
            <v>12076</v>
          </cell>
          <cell r="BF127" t="str">
            <v>13070</v>
          </cell>
          <cell r="BG127" t="str">
            <v>14064</v>
          </cell>
          <cell r="BH127" t="str">
            <v>15066</v>
          </cell>
          <cell r="BI127" t="str">
            <v>16062</v>
          </cell>
          <cell r="BJ127" t="str">
            <v>-</v>
          </cell>
          <cell r="BK127" t="str">
            <v>-</v>
          </cell>
          <cell r="BL127" t="str">
            <v>-</v>
          </cell>
          <cell r="BM127" t="str">
            <v>20056</v>
          </cell>
          <cell r="BN127" t="str">
            <v>21059</v>
          </cell>
          <cell r="BO127" t="str">
            <v>-</v>
          </cell>
          <cell r="BP127" t="str">
            <v>-</v>
          </cell>
          <cell r="BQ127" t="str">
            <v>-</v>
          </cell>
          <cell r="BR127" t="str">
            <v>-</v>
          </cell>
          <cell r="BS127" t="str">
            <v>-</v>
          </cell>
          <cell r="BT127" t="str">
            <v>-</v>
          </cell>
          <cell r="BU127" t="str">
            <v>-</v>
          </cell>
          <cell r="BV127" t="str">
            <v>-</v>
          </cell>
          <cell r="BW127" t="str">
            <v>30057</v>
          </cell>
          <cell r="BX127" t="str">
            <v>31065</v>
          </cell>
          <cell r="BY127" t="str">
            <v>-</v>
          </cell>
          <cell r="CB127" t="str">
            <v>-</v>
          </cell>
          <cell r="CC127" t="str">
            <v>-</v>
          </cell>
          <cell r="CD127" t="str">
            <v>-</v>
          </cell>
          <cell r="CE127" t="str">
            <v>-</v>
          </cell>
          <cell r="CF127" t="str">
            <v>-</v>
          </cell>
          <cell r="CG127" t="str">
            <v>-</v>
          </cell>
          <cell r="CH127" t="str">
            <v>OXCHUC</v>
          </cell>
          <cell r="CI127" t="str">
            <v>-</v>
          </cell>
          <cell r="CJ127" t="str">
            <v>-</v>
          </cell>
          <cell r="CK127" t="str">
            <v>-</v>
          </cell>
          <cell r="CL127" t="str">
            <v>-</v>
          </cell>
          <cell r="CM127" t="str">
            <v>ACATEPEC</v>
          </cell>
          <cell r="CN127" t="str">
            <v>TLAHUELILPAN</v>
          </cell>
          <cell r="CO127" t="str">
            <v>OJUELOS DE JALISCO</v>
          </cell>
          <cell r="CP127" t="str">
            <v>OTZOLOAPAN</v>
          </cell>
          <cell r="CQ127" t="str">
            <v>PAJACUARÁN</v>
          </cell>
          <cell r="CR127" t="str">
            <v>-</v>
          </cell>
          <cell r="CS127" t="str">
            <v>-</v>
          </cell>
          <cell r="CT127" t="str">
            <v>-</v>
          </cell>
          <cell r="CU127" t="str">
            <v>MÁRTIRES DE TACUBAYA</v>
          </cell>
          <cell r="CV127" t="str">
            <v>CHINANTLA</v>
          </cell>
          <cell r="CW127" t="str">
            <v>-</v>
          </cell>
          <cell r="CX127" t="str">
            <v>-</v>
          </cell>
          <cell r="CY127" t="str">
            <v>-</v>
          </cell>
          <cell r="CZ127" t="str">
            <v>-</v>
          </cell>
          <cell r="DB127" t="str">
            <v>-</v>
          </cell>
          <cell r="DC127" t="str">
            <v>-</v>
          </cell>
          <cell r="DD127" t="str">
            <v>-</v>
          </cell>
          <cell r="DE127" t="str">
            <v>CHICONQUIACO</v>
          </cell>
          <cell r="DF127" t="str">
            <v>SAN FELIPE</v>
          </cell>
          <cell r="DG127" t="str">
            <v>-</v>
          </cell>
        </row>
        <row r="128">
          <cell r="AT128" t="str">
            <v>-</v>
          </cell>
          <cell r="AU128" t="str">
            <v>-</v>
          </cell>
          <cell r="AV128" t="str">
            <v>-</v>
          </cell>
          <cell r="AW128" t="str">
            <v>-</v>
          </cell>
          <cell r="AX128" t="str">
            <v>-</v>
          </cell>
          <cell r="AY128" t="str">
            <v>-</v>
          </cell>
          <cell r="AZ128" t="str">
            <v>7066</v>
          </cell>
          <cell r="BA128" t="str">
            <v>-</v>
          </cell>
          <cell r="BB128" t="str">
            <v>-</v>
          </cell>
          <cell r="BC128" t="str">
            <v>-</v>
          </cell>
          <cell r="BD128" t="str">
            <v>-</v>
          </cell>
          <cell r="BE128" t="str">
            <v>12077</v>
          </cell>
          <cell r="BF128" t="str">
            <v>13071</v>
          </cell>
          <cell r="BG128" t="str">
            <v>14065</v>
          </cell>
          <cell r="BH128" t="str">
            <v>15067</v>
          </cell>
          <cell r="BI128" t="str">
            <v>16063</v>
          </cell>
          <cell r="BJ128" t="str">
            <v>-</v>
          </cell>
          <cell r="BK128" t="str">
            <v>-</v>
          </cell>
          <cell r="BL128" t="str">
            <v>-</v>
          </cell>
          <cell r="BM128" t="str">
            <v>20058</v>
          </cell>
          <cell r="BN128" t="str">
            <v>21060</v>
          </cell>
          <cell r="BO128" t="str">
            <v>-</v>
          </cell>
          <cell r="BP128" t="str">
            <v>-</v>
          </cell>
          <cell r="BQ128" t="str">
            <v>-</v>
          </cell>
          <cell r="BR128" t="str">
            <v>-</v>
          </cell>
          <cell r="BS128" t="str">
            <v>-</v>
          </cell>
          <cell r="BT128" t="str">
            <v>-</v>
          </cell>
          <cell r="BU128" t="str">
            <v>-</v>
          </cell>
          <cell r="BV128" t="str">
            <v>-</v>
          </cell>
          <cell r="BW128" t="str">
            <v>30058</v>
          </cell>
          <cell r="BX128" t="str">
            <v>31066</v>
          </cell>
          <cell r="BY128" t="str">
            <v>-</v>
          </cell>
          <cell r="CB128" t="str">
            <v>-</v>
          </cell>
          <cell r="CC128" t="str">
            <v>-</v>
          </cell>
          <cell r="CD128" t="str">
            <v>-</v>
          </cell>
          <cell r="CE128" t="str">
            <v>-</v>
          </cell>
          <cell r="CF128" t="str">
            <v>-</v>
          </cell>
          <cell r="CG128" t="str">
            <v>-</v>
          </cell>
          <cell r="CH128" t="str">
            <v>PANTELHÓ</v>
          </cell>
          <cell r="CI128" t="str">
            <v>-</v>
          </cell>
          <cell r="CJ128" t="str">
            <v>-</v>
          </cell>
          <cell r="CK128" t="str">
            <v>-</v>
          </cell>
          <cell r="CL128" t="str">
            <v>-</v>
          </cell>
          <cell r="CM128" t="str">
            <v>MARQUELIA</v>
          </cell>
          <cell r="CN128" t="str">
            <v>TLAHUILTEPA</v>
          </cell>
          <cell r="CO128" t="str">
            <v>PIHUAMO</v>
          </cell>
          <cell r="CP128" t="str">
            <v>OTZOLOTEPEC</v>
          </cell>
          <cell r="CQ128" t="str">
            <v>PANINDÍCUARO</v>
          </cell>
          <cell r="CR128" t="str">
            <v>-</v>
          </cell>
          <cell r="CS128" t="str">
            <v>-</v>
          </cell>
          <cell r="CT128" t="str">
            <v>-</v>
          </cell>
          <cell r="CU128" t="str">
            <v>MAZATLÁN VILLA DE FLORES</v>
          </cell>
          <cell r="CV128" t="str">
            <v>DOMINGO ARENAS</v>
          </cell>
          <cell r="CW128" t="str">
            <v>-</v>
          </cell>
          <cell r="CX128" t="str">
            <v>-</v>
          </cell>
          <cell r="CY128" t="str">
            <v>-</v>
          </cell>
          <cell r="CZ128" t="str">
            <v>-</v>
          </cell>
          <cell r="DB128" t="str">
            <v>-</v>
          </cell>
          <cell r="DC128" t="str">
            <v>-</v>
          </cell>
          <cell r="DD128" t="str">
            <v>-</v>
          </cell>
          <cell r="DE128" t="str">
            <v>CHICONTEPEC</v>
          </cell>
          <cell r="DF128" t="str">
            <v>SANTA ELENA</v>
          </cell>
          <cell r="DG128" t="str">
            <v>-</v>
          </cell>
        </row>
        <row r="129">
          <cell r="AT129" t="str">
            <v>-</v>
          </cell>
          <cell r="AU129" t="str">
            <v>-</v>
          </cell>
          <cell r="AV129" t="str">
            <v>-</v>
          </cell>
          <cell r="AW129" t="str">
            <v>-</v>
          </cell>
          <cell r="AX129" t="str">
            <v>-</v>
          </cell>
          <cell r="AY129" t="str">
            <v>-</v>
          </cell>
          <cell r="AZ129" t="str">
            <v>7067</v>
          </cell>
          <cell r="BA129" t="str">
            <v>-</v>
          </cell>
          <cell r="BB129" t="str">
            <v>-</v>
          </cell>
          <cell r="BC129" t="str">
            <v>-</v>
          </cell>
          <cell r="BD129" t="str">
            <v>-</v>
          </cell>
          <cell r="BE129" t="str">
            <v>12078</v>
          </cell>
          <cell r="BF129" t="str">
            <v>13072</v>
          </cell>
          <cell r="BG129" t="str">
            <v>14068</v>
          </cell>
          <cell r="BH129" t="str">
            <v>15068</v>
          </cell>
          <cell r="BI129" t="str">
            <v>16064</v>
          </cell>
          <cell r="BJ129" t="str">
            <v>-</v>
          </cell>
          <cell r="BK129" t="str">
            <v>-</v>
          </cell>
          <cell r="BL129" t="str">
            <v>-</v>
          </cell>
          <cell r="BM129" t="str">
            <v>20060</v>
          </cell>
          <cell r="BN129" t="str">
            <v>21061</v>
          </cell>
          <cell r="BO129" t="str">
            <v>-</v>
          </cell>
          <cell r="BP129" t="str">
            <v>-</v>
          </cell>
          <cell r="BQ129" t="str">
            <v>-</v>
          </cell>
          <cell r="BR129" t="str">
            <v>-</v>
          </cell>
          <cell r="BS129" t="str">
            <v>-</v>
          </cell>
          <cell r="BT129" t="str">
            <v>-</v>
          </cell>
          <cell r="BU129" t="str">
            <v>-</v>
          </cell>
          <cell r="BV129" t="str">
            <v>-</v>
          </cell>
          <cell r="BW129" t="str">
            <v>30059</v>
          </cell>
          <cell r="BX129" t="str">
            <v>31067</v>
          </cell>
          <cell r="BY129" t="str">
            <v>-</v>
          </cell>
          <cell r="CB129" t="str">
            <v>-</v>
          </cell>
          <cell r="CC129" t="str">
            <v>-</v>
          </cell>
          <cell r="CD129" t="str">
            <v>-</v>
          </cell>
          <cell r="CE129" t="str">
            <v>-</v>
          </cell>
          <cell r="CF129" t="str">
            <v>-</v>
          </cell>
          <cell r="CG129" t="str">
            <v>-</v>
          </cell>
          <cell r="CH129" t="str">
            <v>PANTEPEC</v>
          </cell>
          <cell r="CI129" t="str">
            <v>-</v>
          </cell>
          <cell r="CJ129" t="str">
            <v>-</v>
          </cell>
          <cell r="CK129" t="str">
            <v>-</v>
          </cell>
          <cell r="CL129" t="str">
            <v>-</v>
          </cell>
          <cell r="CM129" t="str">
            <v>COCHOAPA EL GRANDE</v>
          </cell>
          <cell r="CN129" t="str">
            <v>TLANALAPA</v>
          </cell>
          <cell r="CO129" t="str">
            <v>VILLA PURIFICACIÓN</v>
          </cell>
          <cell r="CP129" t="str">
            <v>OZUMBA</v>
          </cell>
          <cell r="CQ129" t="str">
            <v>PARÁCUARO</v>
          </cell>
          <cell r="CR129" t="str">
            <v>-</v>
          </cell>
          <cell r="CS129" t="str">
            <v>-</v>
          </cell>
          <cell r="CT129" t="str">
            <v>-</v>
          </cell>
          <cell r="CU129" t="str">
            <v>MIXISTLÁN DE LA REFORMA</v>
          </cell>
          <cell r="CV129" t="str">
            <v>ELOXOCHITLÁN</v>
          </cell>
          <cell r="CW129" t="str">
            <v>-</v>
          </cell>
          <cell r="CX129" t="str">
            <v>-</v>
          </cell>
          <cell r="CY129" t="str">
            <v>-</v>
          </cell>
          <cell r="CZ129" t="str">
            <v>-</v>
          </cell>
          <cell r="DB129" t="str">
            <v>-</v>
          </cell>
          <cell r="DC129" t="str">
            <v>-</v>
          </cell>
          <cell r="DD129" t="str">
            <v>-</v>
          </cell>
          <cell r="DE129" t="str">
            <v>CHINAMECA</v>
          </cell>
          <cell r="DF129" t="str">
            <v>SEYÉ</v>
          </cell>
          <cell r="DG129" t="str">
            <v>-</v>
          </cell>
        </row>
        <row r="130">
          <cell r="AT130" t="str">
            <v>-</v>
          </cell>
          <cell r="AU130" t="str">
            <v>-</v>
          </cell>
          <cell r="AV130" t="str">
            <v>-</v>
          </cell>
          <cell r="AW130" t="str">
            <v>-</v>
          </cell>
          <cell r="AX130" t="str">
            <v>-</v>
          </cell>
          <cell r="AY130" t="str">
            <v>-</v>
          </cell>
          <cell r="AZ130" t="str">
            <v>7068</v>
          </cell>
          <cell r="BA130" t="str">
            <v>-</v>
          </cell>
          <cell r="BB130" t="str">
            <v>-</v>
          </cell>
          <cell r="BC130" t="str">
            <v>-</v>
          </cell>
          <cell r="BD130" t="str">
            <v>-</v>
          </cell>
          <cell r="BE130" t="str">
            <v>12079</v>
          </cell>
          <cell r="BF130" t="str">
            <v>13074</v>
          </cell>
          <cell r="BG130" t="str">
            <v>14069</v>
          </cell>
          <cell r="BH130" t="str">
            <v>15069</v>
          </cell>
          <cell r="BI130" t="str">
            <v>16067</v>
          </cell>
          <cell r="BJ130" t="str">
            <v>-</v>
          </cell>
          <cell r="BK130" t="str">
            <v>-</v>
          </cell>
          <cell r="BL130" t="str">
            <v>-</v>
          </cell>
          <cell r="BM130" t="str">
            <v>20061</v>
          </cell>
          <cell r="BN130" t="str">
            <v>21062</v>
          </cell>
          <cell r="BO130" t="str">
            <v>-</v>
          </cell>
          <cell r="BP130" t="str">
            <v>-</v>
          </cell>
          <cell r="BQ130" t="str">
            <v>-</v>
          </cell>
          <cell r="BR130" t="str">
            <v>-</v>
          </cell>
          <cell r="BS130" t="str">
            <v>-</v>
          </cell>
          <cell r="BT130" t="str">
            <v>-</v>
          </cell>
          <cell r="BU130" t="str">
            <v>-</v>
          </cell>
          <cell r="BV130" t="str">
            <v>-</v>
          </cell>
          <cell r="BW130" t="str">
            <v>30060</v>
          </cell>
          <cell r="BX130" t="str">
            <v>31068</v>
          </cell>
          <cell r="BY130" t="str">
            <v>-</v>
          </cell>
          <cell r="CB130" t="str">
            <v>-</v>
          </cell>
          <cell r="CC130" t="str">
            <v>-</v>
          </cell>
          <cell r="CD130" t="str">
            <v>-</v>
          </cell>
          <cell r="CE130" t="str">
            <v>-</v>
          </cell>
          <cell r="CF130" t="str">
            <v>-</v>
          </cell>
          <cell r="CG130" t="str">
            <v>-</v>
          </cell>
          <cell r="CH130" t="str">
            <v>PICHUCALCO</v>
          </cell>
          <cell r="CI130" t="str">
            <v>-</v>
          </cell>
          <cell r="CJ130" t="str">
            <v>-</v>
          </cell>
          <cell r="CK130" t="str">
            <v>-</v>
          </cell>
          <cell r="CL130" t="str">
            <v>-</v>
          </cell>
          <cell r="CM130" t="str">
            <v>JOSÉ JOAQUIN DE HERRERA</v>
          </cell>
          <cell r="CN130" t="str">
            <v>TLAXCOAPAN</v>
          </cell>
          <cell r="CO130" t="str">
            <v>QUITUPAN</v>
          </cell>
          <cell r="CP130" t="str">
            <v>PAPALOTLA</v>
          </cell>
          <cell r="CQ130" t="str">
            <v>PENJAMILLO</v>
          </cell>
          <cell r="CR130" t="str">
            <v>-</v>
          </cell>
          <cell r="CS130" t="str">
            <v>-</v>
          </cell>
          <cell r="CT130" t="str">
            <v>-</v>
          </cell>
          <cell r="CU130" t="str">
            <v>MONJAS</v>
          </cell>
          <cell r="CV130" t="str">
            <v>EPATLÁN</v>
          </cell>
          <cell r="CW130" t="str">
            <v>-</v>
          </cell>
          <cell r="CX130" t="str">
            <v>-</v>
          </cell>
          <cell r="CY130" t="str">
            <v>-</v>
          </cell>
          <cell r="CZ130" t="str">
            <v>-</v>
          </cell>
          <cell r="DB130" t="str">
            <v>-</v>
          </cell>
          <cell r="DC130" t="str">
            <v>-</v>
          </cell>
          <cell r="DD130" t="str">
            <v>-</v>
          </cell>
          <cell r="DE130" t="str">
            <v>CHINAMPA DE GOROSTIZA</v>
          </cell>
          <cell r="DF130" t="str">
            <v>SINANCHÉ</v>
          </cell>
          <cell r="DG130" t="str">
            <v>-</v>
          </cell>
        </row>
        <row r="131">
          <cell r="AT131" t="str">
            <v>-</v>
          </cell>
          <cell r="AU131" t="str">
            <v>-</v>
          </cell>
          <cell r="AV131" t="str">
            <v>-</v>
          </cell>
          <cell r="AW131" t="str">
            <v>-</v>
          </cell>
          <cell r="AX131" t="str">
            <v>-</v>
          </cell>
          <cell r="AY131" t="str">
            <v>-</v>
          </cell>
          <cell r="AZ131" t="str">
            <v>7070</v>
          </cell>
          <cell r="BA131" t="str">
            <v>-</v>
          </cell>
          <cell r="BB131" t="str">
            <v>-</v>
          </cell>
          <cell r="BC131" t="str">
            <v>-</v>
          </cell>
          <cell r="BD131" t="str">
            <v>-</v>
          </cell>
          <cell r="BE131" t="str">
            <v>12080</v>
          </cell>
          <cell r="BF131" t="str">
            <v>13075</v>
          </cell>
          <cell r="BG131" t="str">
            <v>14071</v>
          </cell>
          <cell r="BH131" t="str">
            <v>15071</v>
          </cell>
          <cell r="BI131" t="str">
            <v>16068</v>
          </cell>
          <cell r="BJ131" t="str">
            <v>-</v>
          </cell>
          <cell r="BK131" t="str">
            <v>-</v>
          </cell>
          <cell r="BL131" t="str">
            <v>-</v>
          </cell>
          <cell r="BM131" t="str">
            <v>20062</v>
          </cell>
          <cell r="BN131" t="str">
            <v>21063</v>
          </cell>
          <cell r="BO131" t="str">
            <v>-</v>
          </cell>
          <cell r="BP131" t="str">
            <v>-</v>
          </cell>
          <cell r="BQ131" t="str">
            <v>-</v>
          </cell>
          <cell r="BR131" t="str">
            <v>-</v>
          </cell>
          <cell r="BS131" t="str">
            <v>-</v>
          </cell>
          <cell r="BT131" t="str">
            <v>-</v>
          </cell>
          <cell r="BU131" t="str">
            <v>-</v>
          </cell>
          <cell r="BV131" t="str">
            <v>-</v>
          </cell>
          <cell r="BW131" t="str">
            <v>30062</v>
          </cell>
          <cell r="BX131" t="str">
            <v>31069</v>
          </cell>
          <cell r="BY131" t="str">
            <v>-</v>
          </cell>
          <cell r="CB131" t="str">
            <v>-</v>
          </cell>
          <cell r="CC131" t="str">
            <v>-</v>
          </cell>
          <cell r="CD131" t="str">
            <v>-</v>
          </cell>
          <cell r="CE131" t="str">
            <v>-</v>
          </cell>
          <cell r="CF131" t="str">
            <v>-</v>
          </cell>
          <cell r="CG131" t="str">
            <v>-</v>
          </cell>
          <cell r="CH131" t="str">
            <v>EL PORVENIR</v>
          </cell>
          <cell r="CI131" t="str">
            <v>-</v>
          </cell>
          <cell r="CJ131" t="str">
            <v>-</v>
          </cell>
          <cell r="CK131" t="str">
            <v>-</v>
          </cell>
          <cell r="CL131" t="str">
            <v>-</v>
          </cell>
          <cell r="CM131" t="str">
            <v>JUCHITÁN</v>
          </cell>
          <cell r="CN131" t="str">
            <v>TOLCAYUCA</v>
          </cell>
          <cell r="CO131" t="str">
            <v>SAN CRISTÓBAL DE LA BARRANCA</v>
          </cell>
          <cell r="CP131" t="str">
            <v>POLOTITLÁN</v>
          </cell>
          <cell r="CQ131" t="str">
            <v>PERIBÁN</v>
          </cell>
          <cell r="CR131" t="str">
            <v>-</v>
          </cell>
          <cell r="CS131" t="str">
            <v>-</v>
          </cell>
          <cell r="CT131" t="str">
            <v>-</v>
          </cell>
          <cell r="CU131" t="str">
            <v>NATIVIDAD</v>
          </cell>
          <cell r="CV131" t="str">
            <v>ESPERANZA</v>
          </cell>
          <cell r="CW131" t="str">
            <v>-</v>
          </cell>
          <cell r="CX131" t="str">
            <v>-</v>
          </cell>
          <cell r="CY131" t="str">
            <v>-</v>
          </cell>
          <cell r="CZ131" t="str">
            <v>-</v>
          </cell>
          <cell r="DB131" t="str">
            <v>-</v>
          </cell>
          <cell r="DC131" t="str">
            <v>-</v>
          </cell>
          <cell r="DD131" t="str">
            <v>-</v>
          </cell>
          <cell r="DE131" t="str">
            <v>CHOCAMÁN</v>
          </cell>
          <cell r="DF131" t="str">
            <v>SOTUTA</v>
          </cell>
          <cell r="DG131" t="str">
            <v>-</v>
          </cell>
        </row>
        <row r="132">
          <cell r="AT132" t="str">
            <v>-</v>
          </cell>
          <cell r="AU132" t="str">
            <v>-</v>
          </cell>
          <cell r="AV132" t="str">
            <v>-</v>
          </cell>
          <cell r="AW132" t="str">
            <v>-</v>
          </cell>
          <cell r="AX132" t="str">
            <v>-</v>
          </cell>
          <cell r="AY132" t="str">
            <v>-</v>
          </cell>
          <cell r="AZ132" t="str">
            <v>7071</v>
          </cell>
          <cell r="BA132" t="str">
            <v>-</v>
          </cell>
          <cell r="BB132" t="str">
            <v>-</v>
          </cell>
          <cell r="BC132" t="str">
            <v>-</v>
          </cell>
          <cell r="BD132" t="str">
            <v>-</v>
          </cell>
          <cell r="BE132" t="str">
            <v>12081</v>
          </cell>
          <cell r="BF132" t="str">
            <v>13078</v>
          </cell>
          <cell r="BG132" t="str">
            <v>14072</v>
          </cell>
          <cell r="BH132" t="str">
            <v>15072</v>
          </cell>
          <cell r="BI132" t="str">
            <v>16070</v>
          </cell>
          <cell r="BJ132" t="str">
            <v>-</v>
          </cell>
          <cell r="BK132" t="str">
            <v>-</v>
          </cell>
          <cell r="BL132" t="str">
            <v>-</v>
          </cell>
          <cell r="BM132" t="str">
            <v>20063</v>
          </cell>
          <cell r="BN132" t="str">
            <v>21064</v>
          </cell>
          <cell r="BO132" t="str">
            <v>-</v>
          </cell>
          <cell r="BP132" t="str">
            <v>-</v>
          </cell>
          <cell r="BQ132" t="str">
            <v>-</v>
          </cell>
          <cell r="BR132" t="str">
            <v>-</v>
          </cell>
          <cell r="BS132" t="str">
            <v>-</v>
          </cell>
          <cell r="BT132" t="str">
            <v>-</v>
          </cell>
          <cell r="BU132" t="str">
            <v>-</v>
          </cell>
          <cell r="BV132" t="str">
            <v>-</v>
          </cell>
          <cell r="BW132" t="str">
            <v>30063</v>
          </cell>
          <cell r="BX132" t="str">
            <v>31070</v>
          </cell>
          <cell r="BY132" t="str">
            <v>-</v>
          </cell>
          <cell r="CB132" t="str">
            <v>-</v>
          </cell>
          <cell r="CC132" t="str">
            <v>-</v>
          </cell>
          <cell r="CD132" t="str">
            <v>-</v>
          </cell>
          <cell r="CE132" t="str">
            <v>-</v>
          </cell>
          <cell r="CF132" t="str">
            <v>-</v>
          </cell>
          <cell r="CG132" t="str">
            <v>-</v>
          </cell>
          <cell r="CH132" t="str">
            <v>VILLA COMALTITLÁN</v>
          </cell>
          <cell r="CI132" t="str">
            <v>-</v>
          </cell>
          <cell r="CJ132" t="str">
            <v>-</v>
          </cell>
          <cell r="CK132" t="str">
            <v>-</v>
          </cell>
          <cell r="CL132" t="str">
            <v>-</v>
          </cell>
          <cell r="CM132" t="str">
            <v>ILIATENCO</v>
          </cell>
          <cell r="CN132" t="str">
            <v>XOCHIATIPAN</v>
          </cell>
          <cell r="CO132" t="str">
            <v>SAN DIEGO DE ALEJANDRÍA</v>
          </cell>
          <cell r="CP132" t="str">
            <v>RAYÓN</v>
          </cell>
          <cell r="CQ132" t="str">
            <v>PURÉPERO</v>
          </cell>
          <cell r="CR132" t="str">
            <v>-</v>
          </cell>
          <cell r="CS132" t="str">
            <v>-</v>
          </cell>
          <cell r="CT132" t="str">
            <v>-</v>
          </cell>
          <cell r="CU132" t="str">
            <v>NAZARENO ETLA</v>
          </cell>
          <cell r="CV132" t="str">
            <v>FRANCISCO Z. MENA</v>
          </cell>
          <cell r="CW132" t="str">
            <v>-</v>
          </cell>
          <cell r="CX132" t="str">
            <v>-</v>
          </cell>
          <cell r="CY132" t="str">
            <v>-</v>
          </cell>
          <cell r="CZ132" t="str">
            <v>-</v>
          </cell>
          <cell r="DB132" t="str">
            <v>-</v>
          </cell>
          <cell r="DC132" t="str">
            <v>-</v>
          </cell>
          <cell r="DD132" t="str">
            <v>-</v>
          </cell>
          <cell r="DE132" t="str">
            <v>CHONTLA</v>
          </cell>
          <cell r="DF132" t="str">
            <v>SUCILÁ</v>
          </cell>
          <cell r="DG132" t="str">
            <v>-</v>
          </cell>
        </row>
        <row r="133">
          <cell r="AT133" t="str">
            <v>-</v>
          </cell>
          <cell r="AU133" t="str">
            <v>-</v>
          </cell>
          <cell r="AV133" t="str">
            <v>-</v>
          </cell>
          <cell r="AW133" t="str">
            <v>-</v>
          </cell>
          <cell r="AX133" t="str">
            <v>-</v>
          </cell>
          <cell r="AY133" t="str">
            <v>-</v>
          </cell>
          <cell r="AZ133" t="str">
            <v>7072</v>
          </cell>
          <cell r="BA133" t="str">
            <v>-</v>
          </cell>
          <cell r="BB133" t="str">
            <v>-</v>
          </cell>
          <cell r="BC133" t="str">
            <v>-</v>
          </cell>
          <cell r="BD133" t="str">
            <v>-</v>
          </cell>
          <cell r="BE133">
            <v>12999</v>
          </cell>
          <cell r="BF133" t="str">
            <v>13079</v>
          </cell>
          <cell r="BG133" t="str">
            <v>14074</v>
          </cell>
          <cell r="BH133" t="str">
            <v>15073</v>
          </cell>
          <cell r="BI133" t="str">
            <v>16072</v>
          </cell>
          <cell r="BJ133" t="str">
            <v>-</v>
          </cell>
          <cell r="BK133" t="str">
            <v>-</v>
          </cell>
          <cell r="BL133" t="str">
            <v>-</v>
          </cell>
          <cell r="BM133" t="str">
            <v>20064</v>
          </cell>
          <cell r="BN133" t="str">
            <v>21065</v>
          </cell>
          <cell r="BO133" t="str">
            <v>-</v>
          </cell>
          <cell r="BP133" t="str">
            <v>-</v>
          </cell>
          <cell r="BQ133" t="str">
            <v>-</v>
          </cell>
          <cell r="BR133" t="str">
            <v>-</v>
          </cell>
          <cell r="BS133" t="str">
            <v>-</v>
          </cell>
          <cell r="BT133" t="str">
            <v>-</v>
          </cell>
          <cell r="BU133" t="str">
            <v>-</v>
          </cell>
          <cell r="BV133" t="str">
            <v>-</v>
          </cell>
          <cell r="BW133" t="str">
            <v>30064</v>
          </cell>
          <cell r="BX133" t="str">
            <v>31071</v>
          </cell>
          <cell r="BY133" t="str">
            <v>-</v>
          </cell>
          <cell r="CB133" t="str">
            <v>-</v>
          </cell>
          <cell r="CC133" t="str">
            <v>-</v>
          </cell>
          <cell r="CD133" t="str">
            <v>-</v>
          </cell>
          <cell r="CE133" t="str">
            <v>-</v>
          </cell>
          <cell r="CF133" t="str">
            <v>-</v>
          </cell>
          <cell r="CG133" t="str">
            <v>-</v>
          </cell>
          <cell r="CH133" t="str">
            <v>PUEBLO NUEVO SOLISTAHUACÁN</v>
          </cell>
          <cell r="CI133" t="str">
            <v>-</v>
          </cell>
          <cell r="CJ133" t="str">
            <v>-</v>
          </cell>
          <cell r="CK133" t="str">
            <v>-</v>
          </cell>
          <cell r="CL133" t="str">
            <v>-</v>
          </cell>
          <cell r="CM133" t="str">
            <v>NO IDENTIFICADO</v>
          </cell>
          <cell r="CN133" t="str">
            <v>XOCHICOATLÁN</v>
          </cell>
          <cell r="CO133" t="str">
            <v>SAN JULIÁN</v>
          </cell>
          <cell r="CP133" t="str">
            <v>SAN ANTONIO LA ISLA</v>
          </cell>
          <cell r="CQ133" t="str">
            <v>QUERÉNDARO</v>
          </cell>
          <cell r="CR133" t="str">
            <v>-</v>
          </cell>
          <cell r="CS133" t="str">
            <v>-</v>
          </cell>
          <cell r="CT133" t="str">
            <v>-</v>
          </cell>
          <cell r="CU133" t="str">
            <v>NEJAPA DE MADERO</v>
          </cell>
          <cell r="CV133" t="str">
            <v>GENERAL FELIPE ÁNGELES</v>
          </cell>
          <cell r="CW133" t="str">
            <v>-</v>
          </cell>
          <cell r="CX133" t="str">
            <v>-</v>
          </cell>
          <cell r="CY133" t="str">
            <v>-</v>
          </cell>
          <cell r="CZ133" t="str">
            <v>-</v>
          </cell>
          <cell r="DB133" t="str">
            <v>-</v>
          </cell>
          <cell r="DC133" t="str">
            <v>-</v>
          </cell>
          <cell r="DD133" t="str">
            <v>-</v>
          </cell>
          <cell r="DE133" t="str">
            <v>CHUMATLÁN</v>
          </cell>
          <cell r="DF133" t="str">
            <v>SUDZAL</v>
          </cell>
          <cell r="DG133" t="str">
            <v>-</v>
          </cell>
        </row>
        <row r="134">
          <cell r="AT134" t="str">
            <v>-</v>
          </cell>
          <cell r="AU134" t="str">
            <v>-</v>
          </cell>
          <cell r="AV134" t="str">
            <v>-</v>
          </cell>
          <cell r="AW134" t="str">
            <v>-</v>
          </cell>
          <cell r="AX134" t="str">
            <v>-</v>
          </cell>
          <cell r="AY134" t="str">
            <v>-</v>
          </cell>
          <cell r="AZ134" t="str">
            <v>7073</v>
          </cell>
          <cell r="BA134" t="str">
            <v>-</v>
          </cell>
          <cell r="BB134" t="str">
            <v>-</v>
          </cell>
          <cell r="BC134" t="str">
            <v>-</v>
          </cell>
          <cell r="BD134" t="str">
            <v>-</v>
          </cell>
          <cell r="BE134" t="str">
            <v>-</v>
          </cell>
          <cell r="BF134" t="str">
            <v>13080</v>
          </cell>
          <cell r="BG134" t="str">
            <v>14075</v>
          </cell>
          <cell r="BH134" t="str">
            <v>15074</v>
          </cell>
          <cell r="BI134" t="str">
            <v>16073</v>
          </cell>
          <cell r="BJ134" t="str">
            <v>-</v>
          </cell>
          <cell r="BK134" t="str">
            <v>-</v>
          </cell>
          <cell r="BL134" t="str">
            <v>-</v>
          </cell>
          <cell r="BM134" t="str">
            <v>20065</v>
          </cell>
          <cell r="BN134" t="str">
            <v>21066</v>
          </cell>
          <cell r="BO134" t="str">
            <v>-</v>
          </cell>
          <cell r="BP134" t="str">
            <v>-</v>
          </cell>
          <cell r="BQ134" t="str">
            <v>-</v>
          </cell>
          <cell r="BR134" t="str">
            <v>-</v>
          </cell>
          <cell r="BS134" t="str">
            <v>-</v>
          </cell>
          <cell r="BT134" t="str">
            <v>-</v>
          </cell>
          <cell r="BU134" t="str">
            <v>-</v>
          </cell>
          <cell r="BV134" t="str">
            <v>-</v>
          </cell>
          <cell r="BW134" t="str">
            <v>30066</v>
          </cell>
          <cell r="BX134" t="str">
            <v>31072</v>
          </cell>
          <cell r="BY134" t="str">
            <v>-</v>
          </cell>
          <cell r="CB134" t="str">
            <v>-</v>
          </cell>
          <cell r="CC134" t="str">
            <v>-</v>
          </cell>
          <cell r="CD134" t="str">
            <v>-</v>
          </cell>
          <cell r="CE134" t="str">
            <v>-</v>
          </cell>
          <cell r="CF134" t="str">
            <v>-</v>
          </cell>
          <cell r="CG134" t="str">
            <v>-</v>
          </cell>
          <cell r="CH134" t="str">
            <v>RAYÓN</v>
          </cell>
          <cell r="CI134" t="str">
            <v>-</v>
          </cell>
          <cell r="CJ134" t="str">
            <v>-</v>
          </cell>
          <cell r="CK134" t="str">
            <v>-</v>
          </cell>
          <cell r="CL134" t="str">
            <v>-</v>
          </cell>
          <cell r="CM134" t="str">
            <v>-</v>
          </cell>
          <cell r="CN134" t="str">
            <v>YAHUALICA</v>
          </cell>
          <cell r="CO134" t="str">
            <v>SAN MARCOS</v>
          </cell>
          <cell r="CP134" t="str">
            <v>SAN FELIPE DEL PROGRESO</v>
          </cell>
          <cell r="CQ134" t="str">
            <v>QUIROGA</v>
          </cell>
          <cell r="CR134" t="str">
            <v>-</v>
          </cell>
          <cell r="CS134" t="str">
            <v>-</v>
          </cell>
          <cell r="CT134" t="str">
            <v>-</v>
          </cell>
          <cell r="CU134" t="str">
            <v>IXPANTEPEC NIEVES</v>
          </cell>
          <cell r="CV134" t="str">
            <v>GUADALUPE</v>
          </cell>
          <cell r="CW134" t="str">
            <v>-</v>
          </cell>
          <cell r="CX134" t="str">
            <v>-</v>
          </cell>
          <cell r="CY134" t="str">
            <v>-</v>
          </cell>
          <cell r="CZ134" t="str">
            <v>-</v>
          </cell>
          <cell r="DB134" t="str">
            <v>-</v>
          </cell>
          <cell r="DC134" t="str">
            <v>-</v>
          </cell>
          <cell r="DD134" t="str">
            <v>-</v>
          </cell>
          <cell r="DE134" t="str">
            <v>ESPINAL</v>
          </cell>
          <cell r="DF134" t="str">
            <v>SUMA</v>
          </cell>
          <cell r="DG134" t="str">
            <v>-</v>
          </cell>
        </row>
        <row r="135">
          <cell r="AT135" t="str">
            <v>-</v>
          </cell>
          <cell r="AU135" t="str">
            <v>-</v>
          </cell>
          <cell r="AV135" t="str">
            <v>-</v>
          </cell>
          <cell r="AW135" t="str">
            <v>-</v>
          </cell>
          <cell r="AX135" t="str">
            <v>-</v>
          </cell>
          <cell r="AY135" t="str">
            <v>-</v>
          </cell>
          <cell r="AZ135" t="str">
            <v>7074</v>
          </cell>
          <cell r="BA135" t="str">
            <v>-</v>
          </cell>
          <cell r="BB135" t="str">
            <v>-</v>
          </cell>
          <cell r="BC135" t="str">
            <v>-</v>
          </cell>
          <cell r="BD135" t="str">
            <v>-</v>
          </cell>
          <cell r="BE135" t="str">
            <v>-</v>
          </cell>
          <cell r="BF135" t="str">
            <v>13082</v>
          </cell>
          <cell r="BG135" t="str">
            <v>14076</v>
          </cell>
          <cell r="BH135" t="str">
            <v>15075</v>
          </cell>
          <cell r="BI135" t="str">
            <v>16074</v>
          </cell>
          <cell r="BJ135" t="str">
            <v>-</v>
          </cell>
          <cell r="BK135" t="str">
            <v>-</v>
          </cell>
          <cell r="BL135" t="str">
            <v>-</v>
          </cell>
          <cell r="BM135" t="str">
            <v>20066</v>
          </cell>
          <cell r="BN135" t="str">
            <v>21067</v>
          </cell>
          <cell r="BO135" t="str">
            <v>-</v>
          </cell>
          <cell r="BP135" t="str">
            <v>-</v>
          </cell>
          <cell r="BQ135" t="str">
            <v>-</v>
          </cell>
          <cell r="BR135" t="str">
            <v>-</v>
          </cell>
          <cell r="BS135" t="str">
            <v>-</v>
          </cell>
          <cell r="BT135" t="str">
            <v>-</v>
          </cell>
          <cell r="BU135" t="str">
            <v>-</v>
          </cell>
          <cell r="BV135" t="str">
            <v>-</v>
          </cell>
          <cell r="BW135" t="str">
            <v>30067</v>
          </cell>
          <cell r="BX135" t="str">
            <v>31073</v>
          </cell>
          <cell r="BY135" t="str">
            <v>-</v>
          </cell>
          <cell r="CB135" t="str">
            <v>-</v>
          </cell>
          <cell r="CC135" t="str">
            <v>-</v>
          </cell>
          <cell r="CD135" t="str">
            <v>-</v>
          </cell>
          <cell r="CE135" t="str">
            <v>-</v>
          </cell>
          <cell r="CF135" t="str">
            <v>-</v>
          </cell>
          <cell r="CG135" t="str">
            <v>-</v>
          </cell>
          <cell r="CH135" t="str">
            <v>REFORMA</v>
          </cell>
          <cell r="CI135" t="str">
            <v>-</v>
          </cell>
          <cell r="CJ135" t="str">
            <v>-</v>
          </cell>
          <cell r="CK135" t="str">
            <v>-</v>
          </cell>
          <cell r="CL135" t="str">
            <v>-</v>
          </cell>
          <cell r="CM135" t="str">
            <v>-</v>
          </cell>
          <cell r="CN135" t="str">
            <v>ZAPOTLÁN DE JUÁREZ</v>
          </cell>
          <cell r="CO135" t="str">
            <v>SAN MARTÍN DE BOLAÑOS</v>
          </cell>
          <cell r="CP135" t="str">
            <v>SAN MARTÍN DE LAS PIRÁMIDES</v>
          </cell>
          <cell r="CQ135" t="str">
            <v>COJUMATLÁN DE RÉGULES</v>
          </cell>
          <cell r="CR135" t="str">
            <v>-</v>
          </cell>
          <cell r="CS135" t="str">
            <v>-</v>
          </cell>
          <cell r="CT135" t="str">
            <v>-</v>
          </cell>
          <cell r="CU135" t="str">
            <v>SANTIAGO NILTEPEC</v>
          </cell>
          <cell r="CV135" t="str">
            <v>GUADALUPE VICTORIA</v>
          </cell>
          <cell r="CW135" t="str">
            <v>-</v>
          </cell>
          <cell r="CX135" t="str">
            <v>-</v>
          </cell>
          <cell r="CY135" t="str">
            <v>-</v>
          </cell>
          <cell r="CZ135" t="str">
            <v>-</v>
          </cell>
          <cell r="DB135" t="str">
            <v>-</v>
          </cell>
          <cell r="DC135" t="str">
            <v>-</v>
          </cell>
          <cell r="DD135" t="str">
            <v>-</v>
          </cell>
          <cell r="DE135" t="str">
            <v>FILOMENO MATA</v>
          </cell>
          <cell r="DF135" t="str">
            <v>TAHDZIÚ</v>
          </cell>
          <cell r="DG135" t="str">
            <v>-</v>
          </cell>
        </row>
        <row r="136">
          <cell r="AT136" t="str">
            <v>-</v>
          </cell>
          <cell r="AU136" t="str">
            <v>-</v>
          </cell>
          <cell r="AV136" t="str">
            <v>-</v>
          </cell>
          <cell r="AW136" t="str">
            <v>-</v>
          </cell>
          <cell r="AX136" t="str">
            <v>-</v>
          </cell>
          <cell r="AY136" t="str">
            <v>-</v>
          </cell>
          <cell r="AZ136" t="str">
            <v>7075</v>
          </cell>
          <cell r="BA136" t="str">
            <v>-</v>
          </cell>
          <cell r="BB136" t="str">
            <v>-</v>
          </cell>
          <cell r="BC136" t="str">
            <v>-</v>
          </cell>
          <cell r="BD136" t="str">
            <v>-</v>
          </cell>
          <cell r="BE136" t="str">
            <v>-</v>
          </cell>
          <cell r="BF136">
            <v>13999</v>
          </cell>
          <cell r="BG136" t="str">
            <v>14077</v>
          </cell>
          <cell r="BH136" t="str">
            <v>15076</v>
          </cell>
          <cell r="BI136" t="str">
            <v>16077</v>
          </cell>
          <cell r="BJ136" t="str">
            <v>-</v>
          </cell>
          <cell r="BK136" t="str">
            <v>-</v>
          </cell>
          <cell r="BL136" t="str">
            <v>-</v>
          </cell>
          <cell r="BM136" t="str">
            <v>20068</v>
          </cell>
          <cell r="BN136" t="str">
            <v>21068</v>
          </cell>
          <cell r="BO136" t="str">
            <v>-</v>
          </cell>
          <cell r="BP136" t="str">
            <v>-</v>
          </cell>
          <cell r="BQ136" t="str">
            <v>-</v>
          </cell>
          <cell r="BR136" t="str">
            <v>-</v>
          </cell>
          <cell r="BS136" t="str">
            <v>-</v>
          </cell>
          <cell r="BT136" t="str">
            <v>-</v>
          </cell>
          <cell r="BU136" t="str">
            <v>-</v>
          </cell>
          <cell r="BV136" t="str">
            <v>-</v>
          </cell>
          <cell r="BW136" t="str">
            <v>30068</v>
          </cell>
          <cell r="BX136" t="str">
            <v>31074</v>
          </cell>
          <cell r="BY136" t="str">
            <v>-</v>
          </cell>
          <cell r="CB136" t="str">
            <v>-</v>
          </cell>
          <cell r="CC136" t="str">
            <v>-</v>
          </cell>
          <cell r="CD136" t="str">
            <v>-</v>
          </cell>
          <cell r="CE136" t="str">
            <v>-</v>
          </cell>
          <cell r="CF136" t="str">
            <v>-</v>
          </cell>
          <cell r="CG136" t="str">
            <v>-</v>
          </cell>
          <cell r="CH136" t="str">
            <v>LAS ROSAS</v>
          </cell>
          <cell r="CI136" t="str">
            <v>-</v>
          </cell>
          <cell r="CJ136" t="str">
            <v>-</v>
          </cell>
          <cell r="CK136" t="str">
            <v>-</v>
          </cell>
          <cell r="CL136" t="str">
            <v>-</v>
          </cell>
          <cell r="CM136" t="str">
            <v>-</v>
          </cell>
          <cell r="CN136" t="str">
            <v>NO IDENTIFICADO</v>
          </cell>
          <cell r="CO136" t="str">
            <v>SAN MARTÍN HIDALGO</v>
          </cell>
          <cell r="CP136" t="str">
            <v>SAN MATEO ATENCO</v>
          </cell>
          <cell r="CQ136" t="str">
            <v>SAN LUCAS</v>
          </cell>
          <cell r="CR136" t="str">
            <v>-</v>
          </cell>
          <cell r="CS136" t="str">
            <v>-</v>
          </cell>
          <cell r="CT136" t="str">
            <v>-</v>
          </cell>
          <cell r="CU136" t="str">
            <v>OCOTLÁN DE MORELOS</v>
          </cell>
          <cell r="CV136" t="str">
            <v>HERMENEGILDO GALEANA</v>
          </cell>
          <cell r="CW136" t="str">
            <v>-</v>
          </cell>
          <cell r="CX136" t="str">
            <v>-</v>
          </cell>
          <cell r="CY136" t="str">
            <v>-</v>
          </cell>
          <cell r="CZ136" t="str">
            <v>-</v>
          </cell>
          <cell r="DB136" t="str">
            <v>-</v>
          </cell>
          <cell r="DC136" t="str">
            <v>-</v>
          </cell>
          <cell r="DD136" t="str">
            <v>-</v>
          </cell>
          <cell r="DE136" t="str">
            <v>FORTÍN</v>
          </cell>
          <cell r="DF136" t="str">
            <v>TAHMEK</v>
          </cell>
          <cell r="DG136" t="str">
            <v>-</v>
          </cell>
        </row>
        <row r="137">
          <cell r="AT137" t="str">
            <v>-</v>
          </cell>
          <cell r="AU137" t="str">
            <v>-</v>
          </cell>
          <cell r="AV137" t="str">
            <v>-</v>
          </cell>
          <cell r="AW137" t="str">
            <v>-</v>
          </cell>
          <cell r="AX137" t="str">
            <v>-</v>
          </cell>
          <cell r="AY137" t="str">
            <v>-</v>
          </cell>
          <cell r="AZ137" t="str">
            <v>7076</v>
          </cell>
          <cell r="BA137" t="str">
            <v>-</v>
          </cell>
          <cell r="BB137" t="str">
            <v>-</v>
          </cell>
          <cell r="BC137" t="str">
            <v>-</v>
          </cell>
          <cell r="BD137" t="str">
            <v>-</v>
          </cell>
          <cell r="BE137" t="str">
            <v>-</v>
          </cell>
          <cell r="BF137" t="str">
            <v>-</v>
          </cell>
          <cell r="BG137" t="str">
            <v>14078</v>
          </cell>
          <cell r="BH137" t="str">
            <v>15077</v>
          </cell>
          <cell r="BI137" t="str">
            <v>16078</v>
          </cell>
          <cell r="BJ137" t="str">
            <v>-</v>
          </cell>
          <cell r="BK137" t="str">
            <v>-</v>
          </cell>
          <cell r="BL137" t="str">
            <v>-</v>
          </cell>
          <cell r="BM137" t="str">
            <v>20069</v>
          </cell>
          <cell r="BN137" t="str">
            <v>21069</v>
          </cell>
          <cell r="BO137" t="str">
            <v>-</v>
          </cell>
          <cell r="BP137" t="str">
            <v>-</v>
          </cell>
          <cell r="BQ137" t="str">
            <v>-</v>
          </cell>
          <cell r="BR137" t="str">
            <v>-</v>
          </cell>
          <cell r="BS137" t="str">
            <v>-</v>
          </cell>
          <cell r="BT137" t="str">
            <v>-</v>
          </cell>
          <cell r="BU137" t="str">
            <v>-</v>
          </cell>
          <cell r="BV137" t="str">
            <v>-</v>
          </cell>
          <cell r="BW137" t="str">
            <v>30069</v>
          </cell>
          <cell r="BX137" t="str">
            <v>31075</v>
          </cell>
          <cell r="BY137" t="str">
            <v>-</v>
          </cell>
          <cell r="CB137" t="str">
            <v>-</v>
          </cell>
          <cell r="CC137" t="str">
            <v>-</v>
          </cell>
          <cell r="CD137" t="str">
            <v>-</v>
          </cell>
          <cell r="CE137" t="str">
            <v>-</v>
          </cell>
          <cell r="CF137" t="str">
            <v>-</v>
          </cell>
          <cell r="CG137" t="str">
            <v>-</v>
          </cell>
          <cell r="CH137" t="str">
            <v>SABANILLA</v>
          </cell>
          <cell r="CI137" t="str">
            <v>-</v>
          </cell>
          <cell r="CJ137" t="str">
            <v>-</v>
          </cell>
          <cell r="CK137" t="str">
            <v>-</v>
          </cell>
          <cell r="CL137" t="str">
            <v>-</v>
          </cell>
          <cell r="CM137" t="str">
            <v>-</v>
          </cell>
          <cell r="CN137" t="str">
            <v>-</v>
          </cell>
          <cell r="CO137" t="str">
            <v>SAN MIGUEL EL ALTO</v>
          </cell>
          <cell r="CP137" t="str">
            <v>SAN SIMÓN DE GUERRERO</v>
          </cell>
          <cell r="CQ137" t="str">
            <v>SANTA ANA MAYA</v>
          </cell>
          <cell r="CR137" t="str">
            <v>-</v>
          </cell>
          <cell r="CS137" t="str">
            <v>-</v>
          </cell>
          <cell r="CT137" t="str">
            <v>-</v>
          </cell>
          <cell r="CU137" t="str">
            <v>LA PE</v>
          </cell>
          <cell r="CV137" t="str">
            <v>HUAQUECHULA</v>
          </cell>
          <cell r="CW137" t="str">
            <v>-</v>
          </cell>
          <cell r="CX137" t="str">
            <v>-</v>
          </cell>
          <cell r="CY137" t="str">
            <v>-</v>
          </cell>
          <cell r="CZ137" t="str">
            <v>-</v>
          </cell>
          <cell r="DB137" t="str">
            <v>-</v>
          </cell>
          <cell r="DC137" t="str">
            <v>-</v>
          </cell>
          <cell r="DD137" t="str">
            <v>-</v>
          </cell>
          <cell r="DE137" t="str">
            <v>GUTIÉRREZ ZAMORA</v>
          </cell>
          <cell r="DF137" t="str">
            <v>TEABO</v>
          </cell>
          <cell r="DG137" t="str">
            <v>-</v>
          </cell>
        </row>
        <row r="138">
          <cell r="AT138" t="str">
            <v>-</v>
          </cell>
          <cell r="AU138" t="str">
            <v>-</v>
          </cell>
          <cell r="AV138" t="str">
            <v>-</v>
          </cell>
          <cell r="AW138" t="str">
            <v>-</v>
          </cell>
          <cell r="AX138" t="str">
            <v>-</v>
          </cell>
          <cell r="AY138" t="str">
            <v>-</v>
          </cell>
          <cell r="AZ138" t="str">
            <v>7079</v>
          </cell>
          <cell r="BA138" t="str">
            <v>-</v>
          </cell>
          <cell r="BB138" t="str">
            <v>-</v>
          </cell>
          <cell r="BC138" t="str">
            <v>-</v>
          </cell>
          <cell r="BD138" t="str">
            <v>-</v>
          </cell>
          <cell r="BE138" t="str">
            <v>-</v>
          </cell>
          <cell r="BF138" t="str">
            <v>-</v>
          </cell>
          <cell r="BG138" t="str">
            <v>14079</v>
          </cell>
          <cell r="BH138" t="str">
            <v>15078</v>
          </cell>
          <cell r="BI138" t="str">
            <v>16080</v>
          </cell>
          <cell r="BJ138" t="str">
            <v>-</v>
          </cell>
          <cell r="BK138" t="str">
            <v>-</v>
          </cell>
          <cell r="BL138" t="str">
            <v>-</v>
          </cell>
          <cell r="BM138" t="str">
            <v>20070</v>
          </cell>
          <cell r="BN138" t="str">
            <v>21070</v>
          </cell>
          <cell r="BO138" t="str">
            <v>-</v>
          </cell>
          <cell r="BP138" t="str">
            <v>-</v>
          </cell>
          <cell r="BQ138" t="str">
            <v>-</v>
          </cell>
          <cell r="BR138" t="str">
            <v>-</v>
          </cell>
          <cell r="BS138" t="str">
            <v>-</v>
          </cell>
          <cell r="BT138" t="str">
            <v>-</v>
          </cell>
          <cell r="BU138" t="str">
            <v>-</v>
          </cell>
          <cell r="BV138" t="str">
            <v>-</v>
          </cell>
          <cell r="BW138" t="str">
            <v>30070</v>
          </cell>
          <cell r="BX138" t="str">
            <v>31077</v>
          </cell>
          <cell r="BY138" t="str">
            <v>-</v>
          </cell>
          <cell r="CB138" t="str">
            <v>-</v>
          </cell>
          <cell r="CC138" t="str">
            <v>-</v>
          </cell>
          <cell r="CD138" t="str">
            <v>-</v>
          </cell>
          <cell r="CE138" t="str">
            <v>-</v>
          </cell>
          <cell r="CF138" t="str">
            <v>-</v>
          </cell>
          <cell r="CG138" t="str">
            <v>-</v>
          </cell>
          <cell r="CH138" t="str">
            <v>SAN FERNANDO</v>
          </cell>
          <cell r="CI138" t="str">
            <v>-</v>
          </cell>
          <cell r="CJ138" t="str">
            <v>-</v>
          </cell>
          <cell r="CK138" t="str">
            <v>-</v>
          </cell>
          <cell r="CL138" t="str">
            <v>-</v>
          </cell>
          <cell r="CM138" t="str">
            <v>-</v>
          </cell>
          <cell r="CN138" t="str">
            <v>-</v>
          </cell>
          <cell r="CO138" t="str">
            <v>GÓMEZ FARÍAS</v>
          </cell>
          <cell r="CP138" t="str">
            <v>SANTO TOMÁS</v>
          </cell>
          <cell r="CQ138" t="str">
            <v>SENGUIO</v>
          </cell>
          <cell r="CR138" t="str">
            <v>-</v>
          </cell>
          <cell r="CS138" t="str">
            <v>-</v>
          </cell>
          <cell r="CT138" t="str">
            <v>-</v>
          </cell>
          <cell r="CU138" t="str">
            <v>PINOTEPA DE DON LUIS</v>
          </cell>
          <cell r="CV138" t="str">
            <v>HUATLATLAUCA</v>
          </cell>
          <cell r="CW138" t="str">
            <v>-</v>
          </cell>
          <cell r="CX138" t="str">
            <v>-</v>
          </cell>
          <cell r="CY138" t="str">
            <v>-</v>
          </cell>
          <cell r="CZ138" t="str">
            <v>-</v>
          </cell>
          <cell r="DB138" t="str">
            <v>-</v>
          </cell>
          <cell r="DC138" t="str">
            <v>-</v>
          </cell>
          <cell r="DD138" t="str">
            <v>-</v>
          </cell>
          <cell r="DE138" t="str">
            <v>HIDALGOTITLÁN</v>
          </cell>
          <cell r="DF138" t="str">
            <v>TEKAL DE VENEGAS</v>
          </cell>
          <cell r="DG138" t="str">
            <v>-</v>
          </cell>
        </row>
        <row r="139">
          <cell r="AT139" t="str">
            <v>-</v>
          </cell>
          <cell r="AU139" t="str">
            <v>-</v>
          </cell>
          <cell r="AV139" t="str">
            <v>-</v>
          </cell>
          <cell r="AW139" t="str">
            <v>-</v>
          </cell>
          <cell r="AX139" t="str">
            <v>-</v>
          </cell>
          <cell r="AY139" t="str">
            <v>-</v>
          </cell>
          <cell r="AZ139" t="str">
            <v>7080</v>
          </cell>
          <cell r="BA139" t="str">
            <v>-</v>
          </cell>
          <cell r="BB139" t="str">
            <v>-</v>
          </cell>
          <cell r="BC139" t="str">
            <v>-</v>
          </cell>
          <cell r="BD139" t="str">
            <v>-</v>
          </cell>
          <cell r="BE139" t="str">
            <v>-</v>
          </cell>
          <cell r="BF139" t="str">
            <v>-</v>
          </cell>
          <cell r="BG139" t="str">
            <v>14080</v>
          </cell>
          <cell r="BH139" t="str">
            <v>15079</v>
          </cell>
          <cell r="BI139" t="str">
            <v>16081</v>
          </cell>
          <cell r="BJ139" t="str">
            <v>-</v>
          </cell>
          <cell r="BK139" t="str">
            <v>-</v>
          </cell>
          <cell r="BL139" t="str">
            <v>-</v>
          </cell>
          <cell r="BM139" t="str">
            <v>20071</v>
          </cell>
          <cell r="BN139" t="str">
            <v>21072</v>
          </cell>
          <cell r="BO139" t="str">
            <v>-</v>
          </cell>
          <cell r="BP139" t="str">
            <v>-</v>
          </cell>
          <cell r="BQ139" t="str">
            <v>-</v>
          </cell>
          <cell r="BR139" t="str">
            <v>-</v>
          </cell>
          <cell r="BS139" t="str">
            <v>-</v>
          </cell>
          <cell r="BT139" t="str">
            <v>-</v>
          </cell>
          <cell r="BU139" t="str">
            <v>-</v>
          </cell>
          <cell r="BV139" t="str">
            <v>-</v>
          </cell>
          <cell r="BW139" t="str">
            <v>30071</v>
          </cell>
          <cell r="BX139" t="str">
            <v>31078</v>
          </cell>
          <cell r="BY139" t="str">
            <v>-</v>
          </cell>
          <cell r="CB139" t="str">
            <v>-</v>
          </cell>
          <cell r="CC139" t="str">
            <v>-</v>
          </cell>
          <cell r="CD139" t="str">
            <v>-</v>
          </cell>
          <cell r="CE139" t="str">
            <v>-</v>
          </cell>
          <cell r="CF139" t="str">
            <v>-</v>
          </cell>
          <cell r="CG139" t="str">
            <v>-</v>
          </cell>
          <cell r="CH139" t="str">
            <v>SILTEPEC</v>
          </cell>
          <cell r="CI139" t="str">
            <v>-</v>
          </cell>
          <cell r="CJ139" t="str">
            <v>-</v>
          </cell>
          <cell r="CK139" t="str">
            <v>-</v>
          </cell>
          <cell r="CL139" t="str">
            <v>-</v>
          </cell>
          <cell r="CM139" t="str">
            <v>-</v>
          </cell>
          <cell r="CN139" t="str">
            <v>-</v>
          </cell>
          <cell r="CO139" t="str">
            <v>SAN SEBASTIÁN DEL OESTE</v>
          </cell>
          <cell r="CP139" t="str">
            <v>SOYANIQUILPAN DE JUÁREZ</v>
          </cell>
          <cell r="CQ139" t="str">
            <v>SUSUPUATO</v>
          </cell>
          <cell r="CR139" t="str">
            <v>-</v>
          </cell>
          <cell r="CS139" t="str">
            <v>-</v>
          </cell>
          <cell r="CT139" t="str">
            <v>-</v>
          </cell>
          <cell r="CU139" t="str">
            <v>PLUMA HIDALGO</v>
          </cell>
          <cell r="CV139" t="str">
            <v>HUEHUETLA</v>
          </cell>
          <cell r="CW139" t="str">
            <v>-</v>
          </cell>
          <cell r="CX139" t="str">
            <v>-</v>
          </cell>
          <cell r="CY139" t="str">
            <v>-</v>
          </cell>
          <cell r="CZ139" t="str">
            <v>-</v>
          </cell>
          <cell r="DB139" t="str">
            <v>-</v>
          </cell>
          <cell r="DC139" t="str">
            <v>-</v>
          </cell>
          <cell r="DD139" t="str">
            <v>-</v>
          </cell>
          <cell r="DE139" t="str">
            <v>HUATUSCO</v>
          </cell>
          <cell r="DF139" t="str">
            <v>TEKANTÓ</v>
          </cell>
          <cell r="DG139" t="str">
            <v>-</v>
          </cell>
        </row>
        <row r="140">
          <cell r="AT140" t="str">
            <v>-</v>
          </cell>
          <cell r="AU140" t="str">
            <v>-</v>
          </cell>
          <cell r="AV140" t="str">
            <v>-</v>
          </cell>
          <cell r="AW140" t="str">
            <v>-</v>
          </cell>
          <cell r="AX140" t="str">
            <v>-</v>
          </cell>
          <cell r="AY140" t="str">
            <v>-</v>
          </cell>
          <cell r="AZ140" t="str">
            <v>7081</v>
          </cell>
          <cell r="BA140" t="str">
            <v>-</v>
          </cell>
          <cell r="BB140" t="str">
            <v>-</v>
          </cell>
          <cell r="BC140" t="str">
            <v>-</v>
          </cell>
          <cell r="BD140" t="str">
            <v>-</v>
          </cell>
          <cell r="BE140" t="str">
            <v>-</v>
          </cell>
          <cell r="BF140" t="str">
            <v>-</v>
          </cell>
          <cell r="BG140" t="str">
            <v>14081</v>
          </cell>
          <cell r="BH140" t="str">
            <v>15080</v>
          </cell>
          <cell r="BI140" t="str">
            <v>16083</v>
          </cell>
          <cell r="BJ140" t="str">
            <v>-</v>
          </cell>
          <cell r="BK140" t="str">
            <v>-</v>
          </cell>
          <cell r="BL140" t="str">
            <v>-</v>
          </cell>
          <cell r="BM140" t="str">
            <v>20072</v>
          </cell>
          <cell r="BN140" t="str">
            <v>21073</v>
          </cell>
          <cell r="BO140" t="str">
            <v>-</v>
          </cell>
          <cell r="BP140" t="str">
            <v>-</v>
          </cell>
          <cell r="BQ140" t="str">
            <v>-</v>
          </cell>
          <cell r="BR140" t="str">
            <v>-</v>
          </cell>
          <cell r="BS140" t="str">
            <v>-</v>
          </cell>
          <cell r="BT140" t="str">
            <v>-</v>
          </cell>
          <cell r="BU140" t="str">
            <v>-</v>
          </cell>
          <cell r="BV140" t="str">
            <v>-</v>
          </cell>
          <cell r="BW140" t="str">
            <v>30072</v>
          </cell>
          <cell r="BX140" t="str">
            <v>31080</v>
          </cell>
          <cell r="BY140" t="str">
            <v>-</v>
          </cell>
          <cell r="CB140" t="str">
            <v>-</v>
          </cell>
          <cell r="CC140" t="str">
            <v>-</v>
          </cell>
          <cell r="CD140" t="str">
            <v>-</v>
          </cell>
          <cell r="CE140" t="str">
            <v>-</v>
          </cell>
          <cell r="CF140" t="str">
            <v>-</v>
          </cell>
          <cell r="CG140" t="str">
            <v>-</v>
          </cell>
          <cell r="CH140" t="str">
            <v>SIMOJOVEL</v>
          </cell>
          <cell r="CI140" t="str">
            <v>-</v>
          </cell>
          <cell r="CJ140" t="str">
            <v>-</v>
          </cell>
          <cell r="CK140" t="str">
            <v>-</v>
          </cell>
          <cell r="CL140" t="str">
            <v>-</v>
          </cell>
          <cell r="CM140" t="str">
            <v>-</v>
          </cell>
          <cell r="CN140" t="str">
            <v>-</v>
          </cell>
          <cell r="CO140" t="str">
            <v>SANTA MARÍA DE LOS ÁNGELES</v>
          </cell>
          <cell r="CP140" t="str">
            <v>SULTEPEC</v>
          </cell>
          <cell r="CQ140" t="str">
            <v>TANCÍTARO</v>
          </cell>
          <cell r="CR140" t="str">
            <v>-</v>
          </cell>
          <cell r="CS140" t="str">
            <v>-</v>
          </cell>
          <cell r="CT140" t="str">
            <v>-</v>
          </cell>
          <cell r="CU140" t="str">
            <v>SAN JOSÉ DEL PROGRESO</v>
          </cell>
          <cell r="CV140" t="str">
            <v>HUEHUETLÁN EL CHICO</v>
          </cell>
          <cell r="CW140" t="str">
            <v>-</v>
          </cell>
          <cell r="CX140" t="str">
            <v>-</v>
          </cell>
          <cell r="CY140" t="str">
            <v>-</v>
          </cell>
          <cell r="CZ140" t="str">
            <v>-</v>
          </cell>
          <cell r="DB140" t="str">
            <v>-</v>
          </cell>
          <cell r="DC140" t="str">
            <v>-</v>
          </cell>
          <cell r="DD140" t="str">
            <v>-</v>
          </cell>
          <cell r="DE140" t="str">
            <v>HUAYACOCOTLA</v>
          </cell>
          <cell r="DF140" t="str">
            <v>TEKIT</v>
          </cell>
          <cell r="DG140" t="str">
            <v>-</v>
          </cell>
        </row>
        <row r="141">
          <cell r="AT141" t="str">
            <v>-</v>
          </cell>
          <cell r="AU141" t="str">
            <v>-</v>
          </cell>
          <cell r="AV141" t="str">
            <v>-</v>
          </cell>
          <cell r="AW141" t="str">
            <v>-</v>
          </cell>
          <cell r="AX141" t="str">
            <v>-</v>
          </cell>
          <cell r="AY141" t="str">
            <v>-</v>
          </cell>
          <cell r="AZ141" t="str">
            <v>7082</v>
          </cell>
          <cell r="BA141" t="str">
            <v>-</v>
          </cell>
          <cell r="BB141" t="str">
            <v>-</v>
          </cell>
          <cell r="BC141" t="str">
            <v>-</v>
          </cell>
          <cell r="BD141" t="str">
            <v>-</v>
          </cell>
          <cell r="BE141" t="str">
            <v>-</v>
          </cell>
          <cell r="BF141" t="str">
            <v>-</v>
          </cell>
          <cell r="BG141" t="str">
            <v>14082</v>
          </cell>
          <cell r="BH141" t="str">
            <v>15082</v>
          </cell>
          <cell r="BI141" t="str">
            <v>16084</v>
          </cell>
          <cell r="BJ141" t="str">
            <v>-</v>
          </cell>
          <cell r="BK141" t="str">
            <v>-</v>
          </cell>
          <cell r="BL141" t="str">
            <v>-</v>
          </cell>
          <cell r="BM141" t="str">
            <v>20074</v>
          </cell>
          <cell r="BN141" t="str">
            <v>21075</v>
          </cell>
          <cell r="BO141" t="str">
            <v>-</v>
          </cell>
          <cell r="BP141" t="str">
            <v>-</v>
          </cell>
          <cell r="BQ141" t="str">
            <v>-</v>
          </cell>
          <cell r="BR141" t="str">
            <v>-</v>
          </cell>
          <cell r="BS141" t="str">
            <v>-</v>
          </cell>
          <cell r="BT141" t="str">
            <v>-</v>
          </cell>
          <cell r="BU141" t="str">
            <v>-</v>
          </cell>
          <cell r="BV141" t="str">
            <v>-</v>
          </cell>
          <cell r="BW141" t="str">
            <v>30073</v>
          </cell>
          <cell r="BX141" t="str">
            <v>31081</v>
          </cell>
          <cell r="BY141" t="str">
            <v>-</v>
          </cell>
          <cell r="CB141" t="str">
            <v>-</v>
          </cell>
          <cell r="CC141" t="str">
            <v>-</v>
          </cell>
          <cell r="CD141" t="str">
            <v>-</v>
          </cell>
          <cell r="CE141" t="str">
            <v>-</v>
          </cell>
          <cell r="CF141" t="str">
            <v>-</v>
          </cell>
          <cell r="CG141" t="str">
            <v>-</v>
          </cell>
          <cell r="CH141" t="str">
            <v>SITALÁ</v>
          </cell>
          <cell r="CI141" t="str">
            <v>-</v>
          </cell>
          <cell r="CJ141" t="str">
            <v>-</v>
          </cell>
          <cell r="CK141" t="str">
            <v>-</v>
          </cell>
          <cell r="CL141" t="str">
            <v>-</v>
          </cell>
          <cell r="CM141" t="str">
            <v>-</v>
          </cell>
          <cell r="CN141" t="str">
            <v>-</v>
          </cell>
          <cell r="CO141" t="str">
            <v>SAYULA</v>
          </cell>
          <cell r="CP141" t="str">
            <v>TEJUPILCO</v>
          </cell>
          <cell r="CQ141" t="str">
            <v>TANGAMANDAPIO</v>
          </cell>
          <cell r="CR141" t="str">
            <v>-</v>
          </cell>
          <cell r="CS141" t="str">
            <v>-</v>
          </cell>
          <cell r="CT141" t="str">
            <v>-</v>
          </cell>
          <cell r="CU141" t="str">
            <v>SANTA CATARINA QUIOQUITANI</v>
          </cell>
          <cell r="CV141" t="str">
            <v>HUEYAPAN</v>
          </cell>
          <cell r="CW141" t="str">
            <v>-</v>
          </cell>
          <cell r="CX141" t="str">
            <v>-</v>
          </cell>
          <cell r="CY141" t="str">
            <v>-</v>
          </cell>
          <cell r="CZ141" t="str">
            <v>-</v>
          </cell>
          <cell r="DB141" t="str">
            <v>-</v>
          </cell>
          <cell r="DC141" t="str">
            <v>-</v>
          </cell>
          <cell r="DD141" t="str">
            <v>-</v>
          </cell>
          <cell r="DE141" t="str">
            <v>HUEYAPAN DE OCAMPO</v>
          </cell>
          <cell r="DF141" t="str">
            <v>TEKOM</v>
          </cell>
          <cell r="DG141" t="str">
            <v>-</v>
          </cell>
        </row>
        <row r="142">
          <cell r="AT142" t="str">
            <v>-</v>
          </cell>
          <cell r="AU142" t="str">
            <v>-</v>
          </cell>
          <cell r="AV142" t="str">
            <v>-</v>
          </cell>
          <cell r="AW142" t="str">
            <v>-</v>
          </cell>
          <cell r="AX142" t="str">
            <v>-</v>
          </cell>
          <cell r="AY142" t="str">
            <v>-</v>
          </cell>
          <cell r="AZ142" t="str">
            <v>7083</v>
          </cell>
          <cell r="BA142" t="str">
            <v>-</v>
          </cell>
          <cell r="BB142" t="str">
            <v>-</v>
          </cell>
          <cell r="BC142" t="str">
            <v>-</v>
          </cell>
          <cell r="BD142" t="str">
            <v>-</v>
          </cell>
          <cell r="BE142" t="str">
            <v>-</v>
          </cell>
          <cell r="BF142" t="str">
            <v>-</v>
          </cell>
          <cell r="BG142" t="str">
            <v>14084</v>
          </cell>
          <cell r="BH142" t="str">
            <v>15083</v>
          </cell>
          <cell r="BI142" t="str">
            <v>16085</v>
          </cell>
          <cell r="BJ142" t="str">
            <v>-</v>
          </cell>
          <cell r="BK142" t="str">
            <v>-</v>
          </cell>
          <cell r="BL142" t="str">
            <v>-</v>
          </cell>
          <cell r="BM142" t="str">
            <v>20075</v>
          </cell>
          <cell r="BN142" t="str">
            <v>21076</v>
          </cell>
          <cell r="BO142" t="str">
            <v>-</v>
          </cell>
          <cell r="BP142" t="str">
            <v>-</v>
          </cell>
          <cell r="BQ142" t="str">
            <v>-</v>
          </cell>
          <cell r="BR142" t="str">
            <v>-</v>
          </cell>
          <cell r="BS142" t="str">
            <v>-</v>
          </cell>
          <cell r="BT142" t="str">
            <v>-</v>
          </cell>
          <cell r="BU142" t="str">
            <v>-</v>
          </cell>
          <cell r="BV142" t="str">
            <v>-</v>
          </cell>
          <cell r="BW142" t="str">
            <v>30074</v>
          </cell>
          <cell r="BX142" t="str">
            <v>31082</v>
          </cell>
          <cell r="BY142" t="str">
            <v>-</v>
          </cell>
          <cell r="CB142" t="str">
            <v>-</v>
          </cell>
          <cell r="CC142" t="str">
            <v>-</v>
          </cell>
          <cell r="CD142" t="str">
            <v>-</v>
          </cell>
          <cell r="CE142" t="str">
            <v>-</v>
          </cell>
          <cell r="CF142" t="str">
            <v>-</v>
          </cell>
          <cell r="CG142" t="str">
            <v>-</v>
          </cell>
          <cell r="CH142" t="str">
            <v>SOCOLTENANGO</v>
          </cell>
          <cell r="CI142" t="str">
            <v>-</v>
          </cell>
          <cell r="CJ142" t="str">
            <v>-</v>
          </cell>
          <cell r="CK142" t="str">
            <v>-</v>
          </cell>
          <cell r="CL142" t="str">
            <v>-</v>
          </cell>
          <cell r="CM142" t="str">
            <v>-</v>
          </cell>
          <cell r="CN142" t="str">
            <v>-</v>
          </cell>
          <cell r="CO142" t="str">
            <v>TALPA DE ALLENDE</v>
          </cell>
          <cell r="CP142" t="str">
            <v>TEMAMATLA</v>
          </cell>
          <cell r="CQ142" t="str">
            <v>TANGANCÍCUARO</v>
          </cell>
          <cell r="CR142" t="str">
            <v>-</v>
          </cell>
          <cell r="CS142" t="str">
            <v>-</v>
          </cell>
          <cell r="CT142" t="str">
            <v>-</v>
          </cell>
          <cell r="CU142" t="str">
            <v>REFORMA DE PINEDA</v>
          </cell>
          <cell r="CV142" t="str">
            <v>HUEYTAMALCO</v>
          </cell>
          <cell r="CW142" t="str">
            <v>-</v>
          </cell>
          <cell r="CX142" t="str">
            <v>-</v>
          </cell>
          <cell r="CY142" t="str">
            <v>-</v>
          </cell>
          <cell r="CZ142" t="str">
            <v>-</v>
          </cell>
          <cell r="DB142" t="str">
            <v>-</v>
          </cell>
          <cell r="DC142" t="str">
            <v>-</v>
          </cell>
          <cell r="DD142" t="str">
            <v>-</v>
          </cell>
          <cell r="DE142" t="str">
            <v>HUILOAPAN</v>
          </cell>
          <cell r="DF142" t="str">
            <v>TELCHAC PUEBLO</v>
          </cell>
          <cell r="DG142" t="str">
            <v>-</v>
          </cell>
        </row>
        <row r="143">
          <cell r="AT143" t="str">
            <v>-</v>
          </cell>
          <cell r="AU143" t="str">
            <v>-</v>
          </cell>
          <cell r="AV143" t="str">
            <v>-</v>
          </cell>
          <cell r="AW143" t="str">
            <v>-</v>
          </cell>
          <cell r="AX143" t="str">
            <v>-</v>
          </cell>
          <cell r="AY143" t="str">
            <v>-</v>
          </cell>
          <cell r="AZ143" t="str">
            <v>7084</v>
          </cell>
          <cell r="BA143" t="str">
            <v>-</v>
          </cell>
          <cell r="BB143" t="str">
            <v>-</v>
          </cell>
          <cell r="BC143" t="str">
            <v>-</v>
          </cell>
          <cell r="BD143" t="str">
            <v>-</v>
          </cell>
          <cell r="BE143" t="str">
            <v>-</v>
          </cell>
          <cell r="BF143" t="str">
            <v>-</v>
          </cell>
          <cell r="BG143" t="str">
            <v>14085</v>
          </cell>
          <cell r="BH143" t="str">
            <v>15084</v>
          </cell>
          <cell r="BI143" t="str">
            <v>16086</v>
          </cell>
          <cell r="BJ143" t="str">
            <v>-</v>
          </cell>
          <cell r="BK143" t="str">
            <v>-</v>
          </cell>
          <cell r="BL143" t="str">
            <v>-</v>
          </cell>
          <cell r="BM143" t="str">
            <v>20076</v>
          </cell>
          <cell r="BN143" t="str">
            <v>21077</v>
          </cell>
          <cell r="BO143" t="str">
            <v>-</v>
          </cell>
          <cell r="BP143" t="str">
            <v>-</v>
          </cell>
          <cell r="BQ143" t="str">
            <v>-</v>
          </cell>
          <cell r="BR143" t="str">
            <v>-</v>
          </cell>
          <cell r="BS143" t="str">
            <v>-</v>
          </cell>
          <cell r="BT143" t="str">
            <v>-</v>
          </cell>
          <cell r="BU143" t="str">
            <v>-</v>
          </cell>
          <cell r="BV143" t="str">
            <v>-</v>
          </cell>
          <cell r="BW143" t="str">
            <v>30075</v>
          </cell>
          <cell r="BX143" t="str">
            <v>31083</v>
          </cell>
          <cell r="BY143" t="str">
            <v>-</v>
          </cell>
          <cell r="CB143" t="str">
            <v>-</v>
          </cell>
          <cell r="CC143" t="str">
            <v>-</v>
          </cell>
          <cell r="CD143" t="str">
            <v>-</v>
          </cell>
          <cell r="CE143" t="str">
            <v>-</v>
          </cell>
          <cell r="CF143" t="str">
            <v>-</v>
          </cell>
          <cell r="CG143" t="str">
            <v>-</v>
          </cell>
          <cell r="CH143" t="str">
            <v>SOLOSUCHIAPA</v>
          </cell>
          <cell r="CI143" t="str">
            <v>-</v>
          </cell>
          <cell r="CJ143" t="str">
            <v>-</v>
          </cell>
          <cell r="CK143" t="str">
            <v>-</v>
          </cell>
          <cell r="CL143" t="str">
            <v>-</v>
          </cell>
          <cell r="CM143" t="str">
            <v>-</v>
          </cell>
          <cell r="CN143" t="str">
            <v>-</v>
          </cell>
          <cell r="CO143" t="str">
            <v>TAMAZULA DE GORDIANO</v>
          </cell>
          <cell r="CP143" t="str">
            <v>TEMASCALAPA</v>
          </cell>
          <cell r="CQ143" t="str">
            <v>TANHUATO</v>
          </cell>
          <cell r="CR143" t="str">
            <v>-</v>
          </cell>
          <cell r="CS143" t="str">
            <v>-</v>
          </cell>
          <cell r="CT143" t="str">
            <v>-</v>
          </cell>
          <cell r="CU143" t="str">
            <v>LA REFORMA</v>
          </cell>
          <cell r="CV143" t="str">
            <v>HUEYTLALPAN</v>
          </cell>
          <cell r="CW143" t="str">
            <v>-</v>
          </cell>
          <cell r="CX143" t="str">
            <v>-</v>
          </cell>
          <cell r="CY143" t="str">
            <v>-</v>
          </cell>
          <cell r="CZ143" t="str">
            <v>-</v>
          </cell>
          <cell r="DB143" t="str">
            <v>-</v>
          </cell>
          <cell r="DC143" t="str">
            <v>-</v>
          </cell>
          <cell r="DD143" t="str">
            <v>-</v>
          </cell>
          <cell r="DE143" t="str">
            <v>IGNACIO DE LA LLAVE</v>
          </cell>
          <cell r="DF143" t="str">
            <v>TELCHAC PUERTO</v>
          </cell>
          <cell r="DG143" t="str">
            <v>-</v>
          </cell>
        </row>
        <row r="144">
          <cell r="AT144" t="str">
            <v>-</v>
          </cell>
          <cell r="AU144" t="str">
            <v>-</v>
          </cell>
          <cell r="AV144" t="str">
            <v>-</v>
          </cell>
          <cell r="AW144" t="str">
            <v>-</v>
          </cell>
          <cell r="AX144" t="str">
            <v>-</v>
          </cell>
          <cell r="AY144" t="str">
            <v>-</v>
          </cell>
          <cell r="AZ144" t="str">
            <v>7085</v>
          </cell>
          <cell r="BA144" t="str">
            <v>-</v>
          </cell>
          <cell r="BB144" t="str">
            <v>-</v>
          </cell>
          <cell r="BC144" t="str">
            <v>-</v>
          </cell>
          <cell r="BD144" t="str">
            <v>-</v>
          </cell>
          <cell r="BE144" t="str">
            <v>-</v>
          </cell>
          <cell r="BF144" t="str">
            <v>-</v>
          </cell>
          <cell r="BG144" t="str">
            <v>14086</v>
          </cell>
          <cell r="BH144" t="str">
            <v>15085</v>
          </cell>
          <cell r="BI144" t="str">
            <v>16087</v>
          </cell>
          <cell r="BJ144" t="str">
            <v>-</v>
          </cell>
          <cell r="BK144" t="str">
            <v>-</v>
          </cell>
          <cell r="BL144" t="str">
            <v>-</v>
          </cell>
          <cell r="BM144" t="str">
            <v>20077</v>
          </cell>
          <cell r="BN144" t="str">
            <v>21078</v>
          </cell>
          <cell r="BO144" t="str">
            <v>-</v>
          </cell>
          <cell r="BP144" t="str">
            <v>-</v>
          </cell>
          <cell r="BQ144" t="str">
            <v>-</v>
          </cell>
          <cell r="BR144" t="str">
            <v>-</v>
          </cell>
          <cell r="BS144" t="str">
            <v>-</v>
          </cell>
          <cell r="BT144" t="str">
            <v>-</v>
          </cell>
          <cell r="BU144" t="str">
            <v>-</v>
          </cell>
          <cell r="BV144" t="str">
            <v>-</v>
          </cell>
          <cell r="BW144" t="str">
            <v>30076</v>
          </cell>
          <cell r="BX144" t="str">
            <v>31084</v>
          </cell>
          <cell r="BY144" t="str">
            <v>-</v>
          </cell>
          <cell r="CB144" t="str">
            <v>-</v>
          </cell>
          <cell r="CC144" t="str">
            <v>-</v>
          </cell>
          <cell r="CD144" t="str">
            <v>-</v>
          </cell>
          <cell r="CE144" t="str">
            <v>-</v>
          </cell>
          <cell r="CF144" t="str">
            <v>-</v>
          </cell>
          <cell r="CG144" t="str">
            <v>-</v>
          </cell>
          <cell r="CH144" t="str">
            <v>SOYALÓ</v>
          </cell>
          <cell r="CI144" t="str">
            <v>-</v>
          </cell>
          <cell r="CJ144" t="str">
            <v>-</v>
          </cell>
          <cell r="CK144" t="str">
            <v>-</v>
          </cell>
          <cell r="CL144" t="str">
            <v>-</v>
          </cell>
          <cell r="CM144" t="str">
            <v>-</v>
          </cell>
          <cell r="CN144" t="str">
            <v>-</v>
          </cell>
          <cell r="CO144" t="str">
            <v>TAPALPA</v>
          </cell>
          <cell r="CP144" t="str">
            <v>TEMASCALCINGO</v>
          </cell>
          <cell r="CQ144" t="str">
            <v>TARETAN</v>
          </cell>
          <cell r="CR144" t="str">
            <v>-</v>
          </cell>
          <cell r="CS144" t="str">
            <v>-</v>
          </cell>
          <cell r="CT144" t="str">
            <v>-</v>
          </cell>
          <cell r="CU144" t="str">
            <v>REYES ETLA</v>
          </cell>
          <cell r="CV144" t="str">
            <v>HUITZILAN DE SERDÁN</v>
          </cell>
          <cell r="CW144" t="str">
            <v>-</v>
          </cell>
          <cell r="CX144" t="str">
            <v>-</v>
          </cell>
          <cell r="CY144" t="str">
            <v>-</v>
          </cell>
          <cell r="CZ144" t="str">
            <v>-</v>
          </cell>
          <cell r="DB144" t="str">
            <v>-</v>
          </cell>
          <cell r="DC144" t="str">
            <v>-</v>
          </cell>
          <cell r="DD144" t="str">
            <v>-</v>
          </cell>
          <cell r="DE144" t="str">
            <v>ILAMATLÁN</v>
          </cell>
          <cell r="DF144" t="str">
            <v>TEMAX</v>
          </cell>
          <cell r="DG144" t="str">
            <v>-</v>
          </cell>
        </row>
        <row r="145">
          <cell r="AT145" t="str">
            <v>-</v>
          </cell>
          <cell r="AU145" t="str">
            <v>-</v>
          </cell>
          <cell r="AV145" t="str">
            <v>-</v>
          </cell>
          <cell r="AW145" t="str">
            <v>-</v>
          </cell>
          <cell r="AX145" t="str">
            <v>-</v>
          </cell>
          <cell r="AY145" t="str">
            <v>-</v>
          </cell>
          <cell r="AZ145" t="str">
            <v>7086</v>
          </cell>
          <cell r="BA145" t="str">
            <v>-</v>
          </cell>
          <cell r="BB145" t="str">
            <v>-</v>
          </cell>
          <cell r="BC145" t="str">
            <v>-</v>
          </cell>
          <cell r="BD145" t="str">
            <v>-</v>
          </cell>
          <cell r="BE145" t="str">
            <v>-</v>
          </cell>
          <cell r="BF145" t="str">
            <v>-</v>
          </cell>
          <cell r="BG145" t="str">
            <v>14087</v>
          </cell>
          <cell r="BH145" t="str">
            <v>15086</v>
          </cell>
          <cell r="BI145" t="str">
            <v>16089</v>
          </cell>
          <cell r="BJ145" t="str">
            <v>-</v>
          </cell>
          <cell r="BK145" t="str">
            <v>-</v>
          </cell>
          <cell r="BL145" t="str">
            <v>-</v>
          </cell>
          <cell r="BM145" t="str">
            <v>20078</v>
          </cell>
          <cell r="BN145" t="str">
            <v>21079</v>
          </cell>
          <cell r="BO145" t="str">
            <v>-</v>
          </cell>
          <cell r="BP145" t="str">
            <v>-</v>
          </cell>
          <cell r="BQ145" t="str">
            <v>-</v>
          </cell>
          <cell r="BR145" t="str">
            <v>-</v>
          </cell>
          <cell r="BS145" t="str">
            <v>-</v>
          </cell>
          <cell r="BT145" t="str">
            <v>-</v>
          </cell>
          <cell r="BU145" t="str">
            <v>-</v>
          </cell>
          <cell r="BV145" t="str">
            <v>-</v>
          </cell>
          <cell r="BW145" t="str">
            <v>30077</v>
          </cell>
          <cell r="BX145" t="str">
            <v>31086</v>
          </cell>
          <cell r="BY145" t="str">
            <v>-</v>
          </cell>
          <cell r="CB145" t="str">
            <v>-</v>
          </cell>
          <cell r="CC145" t="str">
            <v>-</v>
          </cell>
          <cell r="CD145" t="str">
            <v>-</v>
          </cell>
          <cell r="CE145" t="str">
            <v>-</v>
          </cell>
          <cell r="CF145" t="str">
            <v>-</v>
          </cell>
          <cell r="CG145" t="str">
            <v>-</v>
          </cell>
          <cell r="CH145" t="str">
            <v>SUCHIAPA</v>
          </cell>
          <cell r="CI145" t="str">
            <v>-</v>
          </cell>
          <cell r="CJ145" t="str">
            <v>-</v>
          </cell>
          <cell r="CK145" t="str">
            <v>-</v>
          </cell>
          <cell r="CL145" t="str">
            <v>-</v>
          </cell>
          <cell r="CM145" t="str">
            <v>-</v>
          </cell>
          <cell r="CN145" t="str">
            <v>-</v>
          </cell>
          <cell r="CO145" t="str">
            <v>TECALITLÁN</v>
          </cell>
          <cell r="CP145" t="str">
            <v>TEMASCALTEPEC</v>
          </cell>
          <cell r="CQ145" t="str">
            <v>TEPALCATEPEC</v>
          </cell>
          <cell r="CR145" t="str">
            <v>-</v>
          </cell>
          <cell r="CS145" t="str">
            <v>-</v>
          </cell>
          <cell r="CT145" t="str">
            <v>-</v>
          </cell>
          <cell r="CU145" t="str">
            <v>ROJAS DE CUAUHTÉMOC</v>
          </cell>
          <cell r="CV145" t="str">
            <v>HUITZILTEPEC</v>
          </cell>
          <cell r="CW145" t="str">
            <v>-</v>
          </cell>
          <cell r="CX145" t="str">
            <v>-</v>
          </cell>
          <cell r="CY145" t="str">
            <v>-</v>
          </cell>
          <cell r="CZ145" t="str">
            <v>-</v>
          </cell>
          <cell r="DB145" t="str">
            <v>-</v>
          </cell>
          <cell r="DC145" t="str">
            <v>-</v>
          </cell>
          <cell r="DD145" t="str">
            <v>-</v>
          </cell>
          <cell r="DE145" t="str">
            <v>ISLA</v>
          </cell>
          <cell r="DF145" t="str">
            <v>TEPAKÁN</v>
          </cell>
          <cell r="DG145" t="str">
            <v>-</v>
          </cell>
        </row>
        <row r="146">
          <cell r="AT146" t="str">
            <v>-</v>
          </cell>
          <cell r="AU146" t="str">
            <v>-</v>
          </cell>
          <cell r="AV146" t="str">
            <v>-</v>
          </cell>
          <cell r="AW146" t="str">
            <v>-</v>
          </cell>
          <cell r="AX146" t="str">
            <v>-</v>
          </cell>
          <cell r="AY146" t="str">
            <v>-</v>
          </cell>
          <cell r="AZ146" t="str">
            <v>7087</v>
          </cell>
          <cell r="BA146" t="str">
            <v>-</v>
          </cell>
          <cell r="BB146" t="str">
            <v>-</v>
          </cell>
          <cell r="BC146" t="str">
            <v>-</v>
          </cell>
          <cell r="BD146" t="str">
            <v>-</v>
          </cell>
          <cell r="BE146" t="str">
            <v>-</v>
          </cell>
          <cell r="BF146" t="str">
            <v>-</v>
          </cell>
          <cell r="BG146" t="str">
            <v>14088</v>
          </cell>
          <cell r="BH146" t="str">
            <v>15087</v>
          </cell>
          <cell r="BI146" t="str">
            <v>16090</v>
          </cell>
          <cell r="BJ146" t="str">
            <v>-</v>
          </cell>
          <cell r="BK146" t="str">
            <v>-</v>
          </cell>
          <cell r="BL146" t="str">
            <v>-</v>
          </cell>
          <cell r="BM146" t="str">
            <v>20080</v>
          </cell>
          <cell r="BN146" t="str">
            <v>21080</v>
          </cell>
          <cell r="BO146" t="str">
            <v>-</v>
          </cell>
          <cell r="BP146" t="str">
            <v>-</v>
          </cell>
          <cell r="BQ146" t="str">
            <v>-</v>
          </cell>
          <cell r="BR146" t="str">
            <v>-</v>
          </cell>
          <cell r="BS146" t="str">
            <v>-</v>
          </cell>
          <cell r="BT146" t="str">
            <v>-</v>
          </cell>
          <cell r="BU146" t="str">
            <v>-</v>
          </cell>
          <cell r="BV146" t="str">
            <v>-</v>
          </cell>
          <cell r="BW146" t="str">
            <v>30078</v>
          </cell>
          <cell r="BX146" t="str">
            <v>31087</v>
          </cell>
          <cell r="BY146" t="str">
            <v>-</v>
          </cell>
          <cell r="CB146" t="str">
            <v>-</v>
          </cell>
          <cell r="CC146" t="str">
            <v>-</v>
          </cell>
          <cell r="CD146" t="str">
            <v>-</v>
          </cell>
          <cell r="CE146" t="str">
            <v>-</v>
          </cell>
          <cell r="CF146" t="str">
            <v>-</v>
          </cell>
          <cell r="CG146" t="str">
            <v>-</v>
          </cell>
          <cell r="CH146" t="str">
            <v>SUCHIATE</v>
          </cell>
          <cell r="CI146" t="str">
            <v>-</v>
          </cell>
          <cell r="CJ146" t="str">
            <v>-</v>
          </cell>
          <cell r="CK146" t="str">
            <v>-</v>
          </cell>
          <cell r="CL146" t="str">
            <v>-</v>
          </cell>
          <cell r="CM146" t="str">
            <v>-</v>
          </cell>
          <cell r="CN146" t="str">
            <v>-</v>
          </cell>
          <cell r="CO146" t="str">
            <v>TECOLOTLÁN</v>
          </cell>
          <cell r="CP146" t="str">
            <v>TEMOAYA</v>
          </cell>
          <cell r="CQ146" t="str">
            <v>TINGAMBATO</v>
          </cell>
          <cell r="CR146" t="str">
            <v>-</v>
          </cell>
          <cell r="CS146" t="str">
            <v>-</v>
          </cell>
          <cell r="CT146" t="str">
            <v>-</v>
          </cell>
          <cell r="CU146" t="str">
            <v>SAN AGUSTÍN AMATENGO</v>
          </cell>
          <cell r="CV146" t="str">
            <v>ATLEQUIZAYAN</v>
          </cell>
          <cell r="CW146" t="str">
            <v>-</v>
          </cell>
          <cell r="CX146" t="str">
            <v>-</v>
          </cell>
          <cell r="CY146" t="str">
            <v>-</v>
          </cell>
          <cell r="CZ146" t="str">
            <v>-</v>
          </cell>
          <cell r="DB146" t="str">
            <v>-</v>
          </cell>
          <cell r="DC146" t="str">
            <v>-</v>
          </cell>
          <cell r="DD146" t="str">
            <v>-</v>
          </cell>
          <cell r="DE146" t="str">
            <v>IXCATEPEC</v>
          </cell>
          <cell r="DF146" t="str">
            <v>TETIZ</v>
          </cell>
          <cell r="DG146" t="str">
            <v>-</v>
          </cell>
        </row>
        <row r="147">
          <cell r="AT147" t="str">
            <v>-</v>
          </cell>
          <cell r="AU147" t="str">
            <v>-</v>
          </cell>
          <cell r="AV147" t="str">
            <v>-</v>
          </cell>
          <cell r="AW147" t="str">
            <v>-</v>
          </cell>
          <cell r="AX147" t="str">
            <v>-</v>
          </cell>
          <cell r="AY147" t="str">
            <v>-</v>
          </cell>
          <cell r="AZ147" t="str">
            <v>7088</v>
          </cell>
          <cell r="BA147" t="str">
            <v>-</v>
          </cell>
          <cell r="BB147" t="str">
            <v>-</v>
          </cell>
          <cell r="BC147" t="str">
            <v>-</v>
          </cell>
          <cell r="BD147" t="str">
            <v>-</v>
          </cell>
          <cell r="BE147" t="str">
            <v>-</v>
          </cell>
          <cell r="BF147" t="str">
            <v>-</v>
          </cell>
          <cell r="BG147" t="str">
            <v>14089</v>
          </cell>
          <cell r="BH147" t="str">
            <v>15088</v>
          </cell>
          <cell r="BI147" t="str">
            <v>16091</v>
          </cell>
          <cell r="BJ147" t="str">
            <v>-</v>
          </cell>
          <cell r="BK147" t="str">
            <v>-</v>
          </cell>
          <cell r="BL147" t="str">
            <v>-</v>
          </cell>
          <cell r="BM147" t="str">
            <v>20081</v>
          </cell>
          <cell r="BN147" t="str">
            <v>21081</v>
          </cell>
          <cell r="BO147" t="str">
            <v>-</v>
          </cell>
          <cell r="BP147" t="str">
            <v>-</v>
          </cell>
          <cell r="BQ147" t="str">
            <v>-</v>
          </cell>
          <cell r="BR147" t="str">
            <v>-</v>
          </cell>
          <cell r="BS147" t="str">
            <v>-</v>
          </cell>
          <cell r="BT147" t="str">
            <v>-</v>
          </cell>
          <cell r="BU147" t="str">
            <v>-</v>
          </cell>
          <cell r="BV147" t="str">
            <v>-</v>
          </cell>
          <cell r="BW147" t="str">
            <v>30079</v>
          </cell>
          <cell r="BX147" t="str">
            <v>31088</v>
          </cell>
          <cell r="BY147" t="str">
            <v>-</v>
          </cell>
          <cell r="CB147" t="str">
            <v>-</v>
          </cell>
          <cell r="CC147" t="str">
            <v>-</v>
          </cell>
          <cell r="CD147" t="str">
            <v>-</v>
          </cell>
          <cell r="CE147" t="str">
            <v>-</v>
          </cell>
          <cell r="CF147" t="str">
            <v>-</v>
          </cell>
          <cell r="CG147" t="str">
            <v>-</v>
          </cell>
          <cell r="CH147" t="str">
            <v>SUNUAPA</v>
          </cell>
          <cell r="CI147" t="str">
            <v>-</v>
          </cell>
          <cell r="CJ147" t="str">
            <v>-</v>
          </cell>
          <cell r="CK147" t="str">
            <v>-</v>
          </cell>
          <cell r="CL147" t="str">
            <v>-</v>
          </cell>
          <cell r="CM147" t="str">
            <v>-</v>
          </cell>
          <cell r="CN147" t="str">
            <v>-</v>
          </cell>
          <cell r="CO147" t="str">
            <v>TECHALUTA DE MONTENEGRO</v>
          </cell>
          <cell r="CP147" t="str">
            <v>TENANCINGO</v>
          </cell>
          <cell r="CQ147" t="str">
            <v>TINGÜINDÍN</v>
          </cell>
          <cell r="CR147" t="str">
            <v>-</v>
          </cell>
          <cell r="CS147" t="str">
            <v>-</v>
          </cell>
          <cell r="CT147" t="str">
            <v>-</v>
          </cell>
          <cell r="CU147" t="str">
            <v>SAN AGUSTÍN ATENANGO</v>
          </cell>
          <cell r="CV147" t="str">
            <v>IXCAMILPA DE GUERRERO</v>
          </cell>
          <cell r="CW147" t="str">
            <v>-</v>
          </cell>
          <cell r="CX147" t="str">
            <v>-</v>
          </cell>
          <cell r="CY147" t="str">
            <v>-</v>
          </cell>
          <cell r="CZ147" t="str">
            <v>-</v>
          </cell>
          <cell r="DB147" t="str">
            <v>-</v>
          </cell>
          <cell r="DC147" t="str">
            <v>-</v>
          </cell>
          <cell r="DD147" t="str">
            <v>-</v>
          </cell>
          <cell r="DE147" t="str">
            <v>IXHUACÁN DE LOS REYES</v>
          </cell>
          <cell r="DF147" t="str">
            <v>TEYA</v>
          </cell>
          <cell r="DG147" t="str">
            <v>-</v>
          </cell>
        </row>
        <row r="148">
          <cell r="AT148" t="str">
            <v>-</v>
          </cell>
          <cell r="AU148" t="str">
            <v>-</v>
          </cell>
          <cell r="AV148" t="str">
            <v>-</v>
          </cell>
          <cell r="AW148" t="str">
            <v>-</v>
          </cell>
          <cell r="AX148" t="str">
            <v>-</v>
          </cell>
          <cell r="AY148" t="str">
            <v>-</v>
          </cell>
          <cell r="AZ148" t="str">
            <v>7090</v>
          </cell>
          <cell r="BA148" t="str">
            <v>-</v>
          </cell>
          <cell r="BB148" t="str">
            <v>-</v>
          </cell>
          <cell r="BC148" t="str">
            <v>-</v>
          </cell>
          <cell r="BD148" t="str">
            <v>-</v>
          </cell>
          <cell r="BE148" t="str">
            <v>-</v>
          </cell>
          <cell r="BF148" t="str">
            <v>-</v>
          </cell>
          <cell r="BG148" t="str">
            <v>14090</v>
          </cell>
          <cell r="BH148" t="str">
            <v>15089</v>
          </cell>
          <cell r="BI148" t="str">
            <v>16092</v>
          </cell>
          <cell r="BJ148" t="str">
            <v>-</v>
          </cell>
          <cell r="BK148" t="str">
            <v>-</v>
          </cell>
          <cell r="BL148" t="str">
            <v>-</v>
          </cell>
          <cell r="BM148" t="str">
            <v>20082</v>
          </cell>
          <cell r="BN148" t="str">
            <v>21082</v>
          </cell>
          <cell r="BO148" t="str">
            <v>-</v>
          </cell>
          <cell r="BP148" t="str">
            <v>-</v>
          </cell>
          <cell r="BQ148" t="str">
            <v>-</v>
          </cell>
          <cell r="BR148" t="str">
            <v>-</v>
          </cell>
          <cell r="BS148" t="str">
            <v>-</v>
          </cell>
          <cell r="BT148" t="str">
            <v>-</v>
          </cell>
          <cell r="BU148" t="str">
            <v>-</v>
          </cell>
          <cell r="BV148" t="str">
            <v>-</v>
          </cell>
          <cell r="BW148" t="str">
            <v>30080</v>
          </cell>
          <cell r="BX148" t="str">
            <v>31090</v>
          </cell>
          <cell r="BY148" t="str">
            <v>-</v>
          </cell>
          <cell r="CB148" t="str">
            <v>-</v>
          </cell>
          <cell r="CC148" t="str">
            <v>-</v>
          </cell>
          <cell r="CD148" t="str">
            <v>-</v>
          </cell>
          <cell r="CE148" t="str">
            <v>-</v>
          </cell>
          <cell r="CF148" t="str">
            <v>-</v>
          </cell>
          <cell r="CG148" t="str">
            <v>-</v>
          </cell>
          <cell r="CH148" t="str">
            <v>TAPALAPA</v>
          </cell>
          <cell r="CI148" t="str">
            <v>-</v>
          </cell>
          <cell r="CJ148" t="str">
            <v>-</v>
          </cell>
          <cell r="CK148" t="str">
            <v>-</v>
          </cell>
          <cell r="CL148" t="str">
            <v>-</v>
          </cell>
          <cell r="CM148" t="str">
            <v>-</v>
          </cell>
          <cell r="CN148" t="str">
            <v>-</v>
          </cell>
          <cell r="CO148" t="str">
            <v>TENAMAXTLÁN</v>
          </cell>
          <cell r="CP148" t="str">
            <v>TENANGO DEL AIRE</v>
          </cell>
          <cell r="CQ148" t="str">
            <v>TIQUICHEO DE NICOLÁS ROMERO</v>
          </cell>
          <cell r="CR148" t="str">
            <v>-</v>
          </cell>
          <cell r="CS148" t="str">
            <v>-</v>
          </cell>
          <cell r="CT148" t="str">
            <v>-</v>
          </cell>
          <cell r="CU148" t="str">
            <v>SAN AGUSTÍN CHAYUCO</v>
          </cell>
          <cell r="CV148" t="str">
            <v>IXCAQUIXTLA</v>
          </cell>
          <cell r="CW148" t="str">
            <v>-</v>
          </cell>
          <cell r="CX148" t="str">
            <v>-</v>
          </cell>
          <cell r="CY148" t="str">
            <v>-</v>
          </cell>
          <cell r="CZ148" t="str">
            <v>-</v>
          </cell>
          <cell r="DB148" t="str">
            <v>-</v>
          </cell>
          <cell r="DC148" t="str">
            <v>-</v>
          </cell>
          <cell r="DD148" t="str">
            <v>-</v>
          </cell>
          <cell r="DE148" t="str">
            <v>IXHUATLÁN DEL CAFÉ</v>
          </cell>
          <cell r="DF148" t="str">
            <v>TIMUCUY</v>
          </cell>
          <cell r="DG148" t="str">
            <v>-</v>
          </cell>
        </row>
        <row r="149">
          <cell r="AT149" t="str">
            <v>-</v>
          </cell>
          <cell r="AU149" t="str">
            <v>-</v>
          </cell>
          <cell r="AV149" t="str">
            <v>-</v>
          </cell>
          <cell r="AW149" t="str">
            <v>-</v>
          </cell>
          <cell r="AX149" t="str">
            <v>-</v>
          </cell>
          <cell r="AY149" t="str">
            <v>-</v>
          </cell>
          <cell r="AZ149" t="str">
            <v>7091</v>
          </cell>
          <cell r="BA149" t="str">
            <v>-</v>
          </cell>
          <cell r="BB149" t="str">
            <v>-</v>
          </cell>
          <cell r="BC149" t="str">
            <v>-</v>
          </cell>
          <cell r="BD149" t="str">
            <v>-</v>
          </cell>
          <cell r="BE149" t="str">
            <v>-</v>
          </cell>
          <cell r="BF149" t="str">
            <v>-</v>
          </cell>
          <cell r="BG149" t="str">
            <v>14091</v>
          </cell>
          <cell r="BH149" t="str">
            <v>15090</v>
          </cell>
          <cell r="BI149" t="str">
            <v>16093</v>
          </cell>
          <cell r="BJ149" t="str">
            <v>-</v>
          </cell>
          <cell r="BK149" t="str">
            <v>-</v>
          </cell>
          <cell r="BL149" t="str">
            <v>-</v>
          </cell>
          <cell r="BM149" t="str">
            <v>20083</v>
          </cell>
          <cell r="BN149" t="str">
            <v>21083</v>
          </cell>
          <cell r="BO149" t="str">
            <v>-</v>
          </cell>
          <cell r="BP149" t="str">
            <v>-</v>
          </cell>
          <cell r="BQ149" t="str">
            <v>-</v>
          </cell>
          <cell r="BR149" t="str">
            <v>-</v>
          </cell>
          <cell r="BS149" t="str">
            <v>-</v>
          </cell>
          <cell r="BT149" t="str">
            <v>-</v>
          </cell>
          <cell r="BU149" t="str">
            <v>-</v>
          </cell>
          <cell r="BV149" t="str">
            <v>-</v>
          </cell>
          <cell r="BW149" t="str">
            <v>30081</v>
          </cell>
          <cell r="BX149" t="str">
            <v>31092</v>
          </cell>
          <cell r="BY149" t="str">
            <v>-</v>
          </cell>
          <cell r="CB149" t="str">
            <v>-</v>
          </cell>
          <cell r="CC149" t="str">
            <v>-</v>
          </cell>
          <cell r="CD149" t="str">
            <v>-</v>
          </cell>
          <cell r="CE149" t="str">
            <v>-</v>
          </cell>
          <cell r="CF149" t="str">
            <v>-</v>
          </cell>
          <cell r="CG149" t="str">
            <v>-</v>
          </cell>
          <cell r="CH149" t="str">
            <v>TAPILULA</v>
          </cell>
          <cell r="CI149" t="str">
            <v>-</v>
          </cell>
          <cell r="CJ149" t="str">
            <v>-</v>
          </cell>
          <cell r="CK149" t="str">
            <v>-</v>
          </cell>
          <cell r="CL149" t="str">
            <v>-</v>
          </cell>
          <cell r="CM149" t="str">
            <v>-</v>
          </cell>
          <cell r="CN149" t="str">
            <v>-</v>
          </cell>
          <cell r="CO149" t="str">
            <v>TEOCALTICHE</v>
          </cell>
          <cell r="CP149" t="str">
            <v>TENANGO DEL VALLE</v>
          </cell>
          <cell r="CQ149" t="str">
            <v>TLALPUJAHUA</v>
          </cell>
          <cell r="CR149" t="str">
            <v>-</v>
          </cell>
          <cell r="CS149" t="str">
            <v>-</v>
          </cell>
          <cell r="CT149" t="str">
            <v>-</v>
          </cell>
          <cell r="CU149" t="str">
            <v>SAN AGUSTÍN DE LAS JUNTAS</v>
          </cell>
          <cell r="CV149" t="str">
            <v>IXTACAMAXTITLÁN</v>
          </cell>
          <cell r="CW149" t="str">
            <v>-</v>
          </cell>
          <cell r="CX149" t="str">
            <v>-</v>
          </cell>
          <cell r="CY149" t="str">
            <v>-</v>
          </cell>
          <cell r="CZ149" t="str">
            <v>-</v>
          </cell>
          <cell r="DB149" t="str">
            <v>-</v>
          </cell>
          <cell r="DC149" t="str">
            <v>-</v>
          </cell>
          <cell r="DD149" t="str">
            <v>-</v>
          </cell>
          <cell r="DE149" t="str">
            <v>IXHUATLANCILLO</v>
          </cell>
          <cell r="DF149" t="str">
            <v>TIXCACALCUPUL</v>
          </cell>
          <cell r="DG149" t="str">
            <v>-</v>
          </cell>
        </row>
        <row r="150">
          <cell r="AT150" t="str">
            <v>-</v>
          </cell>
          <cell r="AU150" t="str">
            <v>-</v>
          </cell>
          <cell r="AV150" t="str">
            <v>-</v>
          </cell>
          <cell r="AW150" t="str">
            <v>-</v>
          </cell>
          <cell r="AX150" t="str">
            <v>-</v>
          </cell>
          <cell r="AY150" t="str">
            <v>-</v>
          </cell>
          <cell r="AZ150" t="str">
            <v>7092</v>
          </cell>
          <cell r="BA150" t="str">
            <v>-</v>
          </cell>
          <cell r="BB150" t="str">
            <v>-</v>
          </cell>
          <cell r="BC150" t="str">
            <v>-</v>
          </cell>
          <cell r="BD150" t="str">
            <v>-</v>
          </cell>
          <cell r="BE150" t="str">
            <v>-</v>
          </cell>
          <cell r="BF150" t="str">
            <v>-</v>
          </cell>
          <cell r="BG150" t="str">
            <v>14092</v>
          </cell>
          <cell r="BH150" t="str">
            <v>15091</v>
          </cell>
          <cell r="BI150" t="str">
            <v>16094</v>
          </cell>
          <cell r="BJ150" t="str">
            <v>-</v>
          </cell>
          <cell r="BK150" t="str">
            <v>-</v>
          </cell>
          <cell r="BL150" t="str">
            <v>-</v>
          </cell>
          <cell r="BM150" t="str">
            <v>20084</v>
          </cell>
          <cell r="BN150" t="str">
            <v>21084</v>
          </cell>
          <cell r="BO150" t="str">
            <v>-</v>
          </cell>
          <cell r="BP150" t="str">
            <v>-</v>
          </cell>
          <cell r="BQ150" t="str">
            <v>-</v>
          </cell>
          <cell r="BR150" t="str">
            <v>-</v>
          </cell>
          <cell r="BS150" t="str">
            <v>-</v>
          </cell>
          <cell r="BT150" t="str">
            <v>-</v>
          </cell>
          <cell r="BU150" t="str">
            <v>-</v>
          </cell>
          <cell r="BV150" t="str">
            <v>-</v>
          </cell>
          <cell r="BW150" t="str">
            <v>30082</v>
          </cell>
          <cell r="BX150" t="str">
            <v>31094</v>
          </cell>
          <cell r="BY150" t="str">
            <v>-</v>
          </cell>
          <cell r="CB150" t="str">
            <v>-</v>
          </cell>
          <cell r="CC150" t="str">
            <v>-</v>
          </cell>
          <cell r="CD150" t="str">
            <v>-</v>
          </cell>
          <cell r="CE150" t="str">
            <v>-</v>
          </cell>
          <cell r="CF150" t="str">
            <v>-</v>
          </cell>
          <cell r="CG150" t="str">
            <v>-</v>
          </cell>
          <cell r="CH150" t="str">
            <v>TECPATÁN</v>
          </cell>
          <cell r="CI150" t="str">
            <v>-</v>
          </cell>
          <cell r="CJ150" t="str">
            <v>-</v>
          </cell>
          <cell r="CK150" t="str">
            <v>-</v>
          </cell>
          <cell r="CL150" t="str">
            <v>-</v>
          </cell>
          <cell r="CM150" t="str">
            <v>-</v>
          </cell>
          <cell r="CN150" t="str">
            <v>-</v>
          </cell>
          <cell r="CO150" t="str">
            <v>TEOCUITATLÁN DE CORONA</v>
          </cell>
          <cell r="CP150" t="str">
            <v>TEOLOYUCÁN</v>
          </cell>
          <cell r="CQ150" t="str">
            <v>TLAZAZALCA</v>
          </cell>
          <cell r="CR150" t="str">
            <v>-</v>
          </cell>
          <cell r="CS150" t="str">
            <v>-</v>
          </cell>
          <cell r="CT150" t="str">
            <v>-</v>
          </cell>
          <cell r="CU150" t="str">
            <v>SAN AGUSTÍN ETLA</v>
          </cell>
          <cell r="CV150" t="str">
            <v>IXTEPEC</v>
          </cell>
          <cell r="CW150" t="str">
            <v>-</v>
          </cell>
          <cell r="CX150" t="str">
            <v>-</v>
          </cell>
          <cell r="CY150" t="str">
            <v>-</v>
          </cell>
          <cell r="CZ150" t="str">
            <v>-</v>
          </cell>
          <cell r="DB150" t="str">
            <v>-</v>
          </cell>
          <cell r="DC150" t="str">
            <v>-</v>
          </cell>
          <cell r="DD150" t="str">
            <v>-</v>
          </cell>
          <cell r="DE150" t="str">
            <v>IXHUATLÁN DEL SURESTE</v>
          </cell>
          <cell r="DF150" t="str">
            <v>TIXMEHUAC</v>
          </cell>
          <cell r="DG150" t="str">
            <v>-</v>
          </cell>
        </row>
        <row r="151">
          <cell r="AT151" t="str">
            <v>-</v>
          </cell>
          <cell r="AU151" t="str">
            <v>-</v>
          </cell>
          <cell r="AV151" t="str">
            <v>-</v>
          </cell>
          <cell r="AW151" t="str">
            <v>-</v>
          </cell>
          <cell r="AX151" t="str">
            <v>-</v>
          </cell>
          <cell r="AY151" t="str">
            <v>-</v>
          </cell>
          <cell r="AZ151" t="str">
            <v>7093</v>
          </cell>
          <cell r="BA151" t="str">
            <v>-</v>
          </cell>
          <cell r="BB151" t="str">
            <v>-</v>
          </cell>
          <cell r="BC151" t="str">
            <v>-</v>
          </cell>
          <cell r="BD151" t="str">
            <v>-</v>
          </cell>
          <cell r="BE151" t="str">
            <v>-</v>
          </cell>
          <cell r="BF151" t="str">
            <v>-</v>
          </cell>
          <cell r="BG151" t="str">
            <v>14095</v>
          </cell>
          <cell r="BH151" t="str">
            <v>15092</v>
          </cell>
          <cell r="BI151" t="str">
            <v>16095</v>
          </cell>
          <cell r="BJ151" t="str">
            <v>-</v>
          </cell>
          <cell r="BK151" t="str">
            <v>-</v>
          </cell>
          <cell r="BL151" t="str">
            <v>-</v>
          </cell>
          <cell r="BM151" t="str">
            <v>20085</v>
          </cell>
          <cell r="BN151" t="str">
            <v>21086</v>
          </cell>
          <cell r="BO151" t="str">
            <v>-</v>
          </cell>
          <cell r="BP151" t="str">
            <v>-</v>
          </cell>
          <cell r="BQ151" t="str">
            <v>-</v>
          </cell>
          <cell r="BR151" t="str">
            <v>-</v>
          </cell>
          <cell r="BS151" t="str">
            <v>-</v>
          </cell>
          <cell r="BT151" t="str">
            <v>-</v>
          </cell>
          <cell r="BU151" t="str">
            <v>-</v>
          </cell>
          <cell r="BV151" t="str">
            <v>-</v>
          </cell>
          <cell r="BW151" t="str">
            <v>30083</v>
          </cell>
          <cell r="BX151" t="str">
            <v>31095</v>
          </cell>
          <cell r="BY151" t="str">
            <v>-</v>
          </cell>
          <cell r="CB151" t="str">
            <v>-</v>
          </cell>
          <cell r="CC151" t="str">
            <v>-</v>
          </cell>
          <cell r="CD151" t="str">
            <v>-</v>
          </cell>
          <cell r="CE151" t="str">
            <v>-</v>
          </cell>
          <cell r="CF151" t="str">
            <v>-</v>
          </cell>
          <cell r="CG151" t="str">
            <v>-</v>
          </cell>
          <cell r="CH151" t="str">
            <v>TENEJAPA</v>
          </cell>
          <cell r="CI151" t="str">
            <v>-</v>
          </cell>
          <cell r="CJ151" t="str">
            <v>-</v>
          </cell>
          <cell r="CK151" t="str">
            <v>-</v>
          </cell>
          <cell r="CL151" t="str">
            <v>-</v>
          </cell>
          <cell r="CM151" t="str">
            <v>-</v>
          </cell>
          <cell r="CN151" t="str">
            <v>-</v>
          </cell>
          <cell r="CO151" t="str">
            <v>TEUCHITLÁN</v>
          </cell>
          <cell r="CP151" t="str">
            <v>TEOTIHUACÁN</v>
          </cell>
          <cell r="CQ151" t="str">
            <v>TOCUMBO</v>
          </cell>
          <cell r="CR151" t="str">
            <v>-</v>
          </cell>
          <cell r="CS151" t="str">
            <v>-</v>
          </cell>
          <cell r="CT151" t="str">
            <v>-</v>
          </cell>
          <cell r="CU151" t="str">
            <v>SAN AGUSTÍN LOXICHA</v>
          </cell>
          <cell r="CV151" t="str">
            <v>JALPAN</v>
          </cell>
          <cell r="CW151" t="str">
            <v>-</v>
          </cell>
          <cell r="CX151" t="str">
            <v>-</v>
          </cell>
          <cell r="CY151" t="str">
            <v>-</v>
          </cell>
          <cell r="CZ151" t="str">
            <v>-</v>
          </cell>
          <cell r="DB151" t="str">
            <v>-</v>
          </cell>
          <cell r="DC151" t="str">
            <v>-</v>
          </cell>
          <cell r="DD151" t="str">
            <v>-</v>
          </cell>
          <cell r="DE151" t="str">
            <v>IXHUATLÁN DE MADERO</v>
          </cell>
          <cell r="DF151" t="str">
            <v>TIXPÉHUAL</v>
          </cell>
          <cell r="DG151" t="str">
            <v>-</v>
          </cell>
        </row>
        <row r="152">
          <cell r="AT152" t="str">
            <v>-</v>
          </cell>
          <cell r="AU152" t="str">
            <v>-</v>
          </cell>
          <cell r="AV152" t="str">
            <v>-</v>
          </cell>
          <cell r="AW152" t="str">
            <v>-</v>
          </cell>
          <cell r="AX152" t="str">
            <v>-</v>
          </cell>
          <cell r="AY152" t="str">
            <v>-</v>
          </cell>
          <cell r="AZ152" t="str">
            <v>7094</v>
          </cell>
          <cell r="BA152" t="str">
            <v>-</v>
          </cell>
          <cell r="BB152" t="str">
            <v>-</v>
          </cell>
          <cell r="BC152" t="str">
            <v>-</v>
          </cell>
          <cell r="BD152" t="str">
            <v>-</v>
          </cell>
          <cell r="BE152" t="str">
            <v>-</v>
          </cell>
          <cell r="BF152" t="str">
            <v>-</v>
          </cell>
          <cell r="BG152" t="str">
            <v>14096</v>
          </cell>
          <cell r="BH152" t="str">
            <v>15093</v>
          </cell>
          <cell r="BI152" t="str">
            <v>16096</v>
          </cell>
          <cell r="BJ152" t="str">
            <v>-</v>
          </cell>
          <cell r="BK152" t="str">
            <v>-</v>
          </cell>
          <cell r="BL152" t="str">
            <v>-</v>
          </cell>
          <cell r="BM152" t="str">
            <v>20086</v>
          </cell>
          <cell r="BN152" t="str">
            <v>21087</v>
          </cell>
          <cell r="BO152" t="str">
            <v>-</v>
          </cell>
          <cell r="BP152" t="str">
            <v>-</v>
          </cell>
          <cell r="BQ152" t="str">
            <v>-</v>
          </cell>
          <cell r="BR152" t="str">
            <v>-</v>
          </cell>
          <cell r="BS152" t="str">
            <v>-</v>
          </cell>
          <cell r="BT152" t="str">
            <v>-</v>
          </cell>
          <cell r="BU152" t="str">
            <v>-</v>
          </cell>
          <cell r="BV152" t="str">
            <v>-</v>
          </cell>
          <cell r="BW152" t="str">
            <v>30084</v>
          </cell>
          <cell r="BX152" t="str">
            <v>31097</v>
          </cell>
          <cell r="BY152" t="str">
            <v>-</v>
          </cell>
          <cell r="CB152" t="str">
            <v>-</v>
          </cell>
          <cell r="CC152" t="str">
            <v>-</v>
          </cell>
          <cell r="CD152" t="str">
            <v>-</v>
          </cell>
          <cell r="CE152" t="str">
            <v>-</v>
          </cell>
          <cell r="CF152" t="str">
            <v>-</v>
          </cell>
          <cell r="CG152" t="str">
            <v>-</v>
          </cell>
          <cell r="CH152" t="str">
            <v>TEOPISCA</v>
          </cell>
          <cell r="CI152" t="str">
            <v>-</v>
          </cell>
          <cell r="CJ152" t="str">
            <v>-</v>
          </cell>
          <cell r="CK152" t="str">
            <v>-</v>
          </cell>
          <cell r="CL152" t="str">
            <v>-</v>
          </cell>
          <cell r="CM152" t="str">
            <v>-</v>
          </cell>
          <cell r="CN152" t="str">
            <v>-</v>
          </cell>
          <cell r="CO152" t="str">
            <v>TIZAPÁN EL ALTO</v>
          </cell>
          <cell r="CP152" t="str">
            <v>TEPETLAOXTOC</v>
          </cell>
          <cell r="CQ152" t="str">
            <v>TUMBISCATÍO</v>
          </cell>
          <cell r="CR152" t="str">
            <v>-</v>
          </cell>
          <cell r="CS152" t="str">
            <v>-</v>
          </cell>
          <cell r="CT152" t="str">
            <v>-</v>
          </cell>
          <cell r="CU152" t="str">
            <v>SAN AGUSTÍN TLACOTEPEC</v>
          </cell>
          <cell r="CV152" t="str">
            <v>JOLALPAN</v>
          </cell>
          <cell r="CW152" t="str">
            <v>-</v>
          </cell>
          <cell r="CX152" t="str">
            <v>-</v>
          </cell>
          <cell r="CY152" t="str">
            <v>-</v>
          </cell>
          <cell r="CZ152" t="str">
            <v>-</v>
          </cell>
          <cell r="DB152" t="str">
            <v>-</v>
          </cell>
          <cell r="DC152" t="str">
            <v>-</v>
          </cell>
          <cell r="DD152" t="str">
            <v>-</v>
          </cell>
          <cell r="DE152" t="str">
            <v>IXMATLAHUACAN</v>
          </cell>
          <cell r="DF152" t="str">
            <v>TUNKÁS</v>
          </cell>
          <cell r="DG152" t="str">
            <v>-</v>
          </cell>
        </row>
        <row r="153">
          <cell r="AT153" t="str">
            <v>-</v>
          </cell>
          <cell r="AU153" t="str">
            <v>-</v>
          </cell>
          <cell r="AV153" t="str">
            <v>-</v>
          </cell>
          <cell r="AW153" t="str">
            <v>-</v>
          </cell>
          <cell r="AX153" t="str">
            <v>-</v>
          </cell>
          <cell r="AY153" t="str">
            <v>-</v>
          </cell>
          <cell r="AZ153" t="str">
            <v>7098</v>
          </cell>
          <cell r="BA153" t="str">
            <v>-</v>
          </cell>
          <cell r="BB153" t="str">
            <v>-</v>
          </cell>
          <cell r="BC153" t="str">
            <v>-</v>
          </cell>
          <cell r="BD153" t="str">
            <v>-</v>
          </cell>
          <cell r="BE153" t="str">
            <v>-</v>
          </cell>
          <cell r="BF153" t="str">
            <v>-</v>
          </cell>
          <cell r="BG153" t="str">
            <v>14099</v>
          </cell>
          <cell r="BH153" t="str">
            <v>15094</v>
          </cell>
          <cell r="BI153" t="str">
            <v>16097</v>
          </cell>
          <cell r="BJ153" t="str">
            <v>-</v>
          </cell>
          <cell r="BK153" t="str">
            <v>-</v>
          </cell>
          <cell r="BL153" t="str">
            <v>-</v>
          </cell>
          <cell r="BM153" t="str">
            <v>20087</v>
          </cell>
          <cell r="BN153" t="str">
            <v>21088</v>
          </cell>
          <cell r="BO153" t="str">
            <v>-</v>
          </cell>
          <cell r="BP153" t="str">
            <v>-</v>
          </cell>
          <cell r="BQ153" t="str">
            <v>-</v>
          </cell>
          <cell r="BR153" t="str">
            <v>-</v>
          </cell>
          <cell r="BS153" t="str">
            <v>-</v>
          </cell>
          <cell r="BT153" t="str">
            <v>-</v>
          </cell>
          <cell r="BU153" t="str">
            <v>-</v>
          </cell>
          <cell r="BV153" t="str">
            <v>-</v>
          </cell>
          <cell r="BW153" t="str">
            <v>30086</v>
          </cell>
          <cell r="BX153" t="str">
            <v>31099</v>
          </cell>
          <cell r="BY153" t="str">
            <v>-</v>
          </cell>
          <cell r="CB153" t="str">
            <v>-</v>
          </cell>
          <cell r="CC153" t="str">
            <v>-</v>
          </cell>
          <cell r="CD153" t="str">
            <v>-</v>
          </cell>
          <cell r="CE153" t="str">
            <v>-</v>
          </cell>
          <cell r="CF153" t="str">
            <v>-</v>
          </cell>
          <cell r="CG153" t="str">
            <v>-</v>
          </cell>
          <cell r="CH153" t="str">
            <v>TOTOLAPA</v>
          </cell>
          <cell r="CI153" t="str">
            <v>-</v>
          </cell>
          <cell r="CJ153" t="str">
            <v>-</v>
          </cell>
          <cell r="CK153" t="str">
            <v>-</v>
          </cell>
          <cell r="CL153" t="str">
            <v>-</v>
          </cell>
          <cell r="CM153" t="str">
            <v>-</v>
          </cell>
          <cell r="CN153" t="str">
            <v>-</v>
          </cell>
          <cell r="CO153" t="str">
            <v>TOLIMÁN</v>
          </cell>
          <cell r="CP153" t="str">
            <v>TEPETLIXPA</v>
          </cell>
          <cell r="CQ153" t="str">
            <v>TURICATO</v>
          </cell>
          <cell r="CR153" t="str">
            <v>-</v>
          </cell>
          <cell r="CS153" t="str">
            <v>-</v>
          </cell>
          <cell r="CT153" t="str">
            <v>-</v>
          </cell>
          <cell r="CU153" t="str">
            <v>SAN AGUSTÍN YATARENI</v>
          </cell>
          <cell r="CV153" t="str">
            <v>JONOTLA</v>
          </cell>
          <cell r="CW153" t="str">
            <v>-</v>
          </cell>
          <cell r="CX153" t="str">
            <v>-</v>
          </cell>
          <cell r="CY153" t="str">
            <v>-</v>
          </cell>
          <cell r="CZ153" t="str">
            <v>-</v>
          </cell>
          <cell r="DB153" t="str">
            <v>-</v>
          </cell>
          <cell r="DC153" t="str">
            <v>-</v>
          </cell>
          <cell r="DD153" t="str">
            <v>-</v>
          </cell>
          <cell r="DE153" t="str">
            <v>JALACINGO</v>
          </cell>
          <cell r="DF153" t="str">
            <v>UAYMA</v>
          </cell>
          <cell r="DG153" t="str">
            <v>-</v>
          </cell>
        </row>
        <row r="154">
          <cell r="AT154" t="str">
            <v>-</v>
          </cell>
          <cell r="AU154" t="str">
            <v>-</v>
          </cell>
          <cell r="AV154" t="str">
            <v>-</v>
          </cell>
          <cell r="AW154" t="str">
            <v>-</v>
          </cell>
          <cell r="AX154" t="str">
            <v>-</v>
          </cell>
          <cell r="AY154" t="str">
            <v>-</v>
          </cell>
          <cell r="AZ154" t="str">
            <v>7100</v>
          </cell>
          <cell r="BA154" t="str">
            <v>-</v>
          </cell>
          <cell r="BB154" t="str">
            <v>-</v>
          </cell>
          <cell r="BC154" t="str">
            <v>-</v>
          </cell>
          <cell r="BD154" t="str">
            <v>-</v>
          </cell>
          <cell r="BE154" t="str">
            <v>-</v>
          </cell>
          <cell r="BF154" t="str">
            <v>-</v>
          </cell>
          <cell r="BG154" t="str">
            <v>14100</v>
          </cell>
          <cell r="BH154" t="str">
            <v>15095</v>
          </cell>
          <cell r="BI154" t="str">
            <v>16098</v>
          </cell>
          <cell r="BJ154" t="str">
            <v>-</v>
          </cell>
          <cell r="BK154" t="str">
            <v>-</v>
          </cell>
          <cell r="BL154" t="str">
            <v>-</v>
          </cell>
          <cell r="BM154" t="str">
            <v>20088</v>
          </cell>
          <cell r="BN154" t="str">
            <v>21089</v>
          </cell>
          <cell r="BO154" t="str">
            <v>-</v>
          </cell>
          <cell r="BP154" t="str">
            <v>-</v>
          </cell>
          <cell r="BQ154" t="str">
            <v>-</v>
          </cell>
          <cell r="BR154" t="str">
            <v>-</v>
          </cell>
          <cell r="BS154" t="str">
            <v>-</v>
          </cell>
          <cell r="BT154" t="str">
            <v>-</v>
          </cell>
          <cell r="BU154" t="str">
            <v>-</v>
          </cell>
          <cell r="BV154" t="str">
            <v>-</v>
          </cell>
          <cell r="BW154" t="str">
            <v>30088</v>
          </cell>
          <cell r="BX154" t="str">
            <v>31100</v>
          </cell>
          <cell r="BY154" t="str">
            <v>-</v>
          </cell>
          <cell r="CB154" t="str">
            <v>-</v>
          </cell>
          <cell r="CC154" t="str">
            <v>-</v>
          </cell>
          <cell r="CD154" t="str">
            <v>-</v>
          </cell>
          <cell r="CE154" t="str">
            <v>-</v>
          </cell>
          <cell r="CF154" t="str">
            <v>-</v>
          </cell>
          <cell r="CG154" t="str">
            <v>-</v>
          </cell>
          <cell r="CH154" t="str">
            <v>TUMBALÁ</v>
          </cell>
          <cell r="CI154" t="str">
            <v>-</v>
          </cell>
          <cell r="CJ154" t="str">
            <v>-</v>
          </cell>
          <cell r="CK154" t="str">
            <v>-</v>
          </cell>
          <cell r="CL154" t="str">
            <v>-</v>
          </cell>
          <cell r="CM154" t="str">
            <v>-</v>
          </cell>
          <cell r="CN154" t="str">
            <v>-</v>
          </cell>
          <cell r="CO154" t="str">
            <v>TOMATLÁN</v>
          </cell>
          <cell r="CP154" t="str">
            <v>TEPOTZOTLÁN</v>
          </cell>
          <cell r="CQ154" t="str">
            <v>TUXPAN</v>
          </cell>
          <cell r="CR154" t="str">
            <v>-</v>
          </cell>
          <cell r="CS154" t="str">
            <v>-</v>
          </cell>
          <cell r="CT154" t="str">
            <v>-</v>
          </cell>
          <cell r="CU154" t="str">
            <v>SAN ANDRÉS CABECERA NUEVA</v>
          </cell>
          <cell r="CV154" t="str">
            <v>JOPALA</v>
          </cell>
          <cell r="CW154" t="str">
            <v>-</v>
          </cell>
          <cell r="CX154" t="str">
            <v>-</v>
          </cell>
          <cell r="CY154" t="str">
            <v>-</v>
          </cell>
          <cell r="CZ154" t="str">
            <v>-</v>
          </cell>
          <cell r="DB154" t="str">
            <v>-</v>
          </cell>
          <cell r="DC154" t="str">
            <v>-</v>
          </cell>
          <cell r="DD154" t="str">
            <v>-</v>
          </cell>
          <cell r="DE154" t="str">
            <v>JALCOMULCO</v>
          </cell>
          <cell r="DF154" t="str">
            <v>UCÚ</v>
          </cell>
          <cell r="DG154" t="str">
            <v>-</v>
          </cell>
        </row>
        <row r="155">
          <cell r="AT155" t="str">
            <v>-</v>
          </cell>
          <cell r="AU155" t="str">
            <v>-</v>
          </cell>
          <cell r="AV155" t="str">
            <v>-</v>
          </cell>
          <cell r="AW155" t="str">
            <v>-</v>
          </cell>
          <cell r="AX155" t="str">
            <v>-</v>
          </cell>
          <cell r="AY155" t="str">
            <v>-</v>
          </cell>
          <cell r="AZ155" t="str">
            <v>7102</v>
          </cell>
          <cell r="BA155" t="str">
            <v>-</v>
          </cell>
          <cell r="BB155" t="str">
            <v>-</v>
          </cell>
          <cell r="BC155" t="str">
            <v>-</v>
          </cell>
          <cell r="BD155" t="str">
            <v>-</v>
          </cell>
          <cell r="BE155" t="str">
            <v>-</v>
          </cell>
          <cell r="BF155" t="str">
            <v>-</v>
          </cell>
          <cell r="BG155" t="str">
            <v>14102</v>
          </cell>
          <cell r="BH155" t="str">
            <v>15096</v>
          </cell>
          <cell r="BI155" t="str">
            <v>16099</v>
          </cell>
          <cell r="BJ155" t="str">
            <v>-</v>
          </cell>
          <cell r="BK155" t="str">
            <v>-</v>
          </cell>
          <cell r="BL155" t="str">
            <v>-</v>
          </cell>
          <cell r="BM155" t="str">
            <v>20089</v>
          </cell>
          <cell r="BN155" t="str">
            <v>21090</v>
          </cell>
          <cell r="BO155" t="str">
            <v>-</v>
          </cell>
          <cell r="BP155" t="str">
            <v>-</v>
          </cell>
          <cell r="BQ155" t="str">
            <v>-</v>
          </cell>
          <cell r="BR155" t="str">
            <v>-</v>
          </cell>
          <cell r="BS155" t="str">
            <v>-</v>
          </cell>
          <cell r="BT155" t="str">
            <v>-</v>
          </cell>
          <cell r="BU155" t="str">
            <v>-</v>
          </cell>
          <cell r="BV155" t="str">
            <v>-</v>
          </cell>
          <cell r="BW155" t="str">
            <v>30089</v>
          </cell>
          <cell r="BX155" t="str">
            <v>31103</v>
          </cell>
          <cell r="BY155" t="str">
            <v>-</v>
          </cell>
          <cell r="CB155" t="str">
            <v>-</v>
          </cell>
          <cell r="CC155" t="str">
            <v>-</v>
          </cell>
          <cell r="CD155" t="str">
            <v>-</v>
          </cell>
          <cell r="CE155" t="str">
            <v>-</v>
          </cell>
          <cell r="CF155" t="str">
            <v>-</v>
          </cell>
          <cell r="CG155" t="str">
            <v>-</v>
          </cell>
          <cell r="CH155" t="str">
            <v>TUXTLA CHICO</v>
          </cell>
          <cell r="CI155" t="str">
            <v>-</v>
          </cell>
          <cell r="CJ155" t="str">
            <v>-</v>
          </cell>
          <cell r="CK155" t="str">
            <v>-</v>
          </cell>
          <cell r="CL155" t="str">
            <v>-</v>
          </cell>
          <cell r="CM155" t="str">
            <v>-</v>
          </cell>
          <cell r="CN155" t="str">
            <v>-</v>
          </cell>
          <cell r="CO155" t="str">
            <v>TONAYA</v>
          </cell>
          <cell r="CP155" t="str">
            <v>TEQUIXQUIAC</v>
          </cell>
          <cell r="CQ155" t="str">
            <v>TUZANTLA</v>
          </cell>
          <cell r="CR155" t="str">
            <v>-</v>
          </cell>
          <cell r="CS155" t="str">
            <v>-</v>
          </cell>
          <cell r="CT155" t="str">
            <v>-</v>
          </cell>
          <cell r="CU155" t="str">
            <v>SAN ANDRÉS DINICUITI</v>
          </cell>
          <cell r="CV155" t="str">
            <v>JUAN C. BONILLA</v>
          </cell>
          <cell r="CW155" t="str">
            <v>-</v>
          </cell>
          <cell r="CX155" t="str">
            <v>-</v>
          </cell>
          <cell r="CY155" t="str">
            <v>-</v>
          </cell>
          <cell r="CZ155" t="str">
            <v>-</v>
          </cell>
          <cell r="DB155" t="str">
            <v>-</v>
          </cell>
          <cell r="DC155" t="str">
            <v>-</v>
          </cell>
          <cell r="DD155" t="str">
            <v>-</v>
          </cell>
          <cell r="DE155" t="str">
            <v>JÁLTIPAN</v>
          </cell>
          <cell r="DF155" t="str">
            <v>XOCCHEL</v>
          </cell>
          <cell r="DG155" t="str">
            <v>-</v>
          </cell>
        </row>
        <row r="156">
          <cell r="AT156" t="str">
            <v>-</v>
          </cell>
          <cell r="AU156" t="str">
            <v>-</v>
          </cell>
          <cell r="AV156" t="str">
            <v>-</v>
          </cell>
          <cell r="AW156" t="str">
            <v>-</v>
          </cell>
          <cell r="AX156" t="str">
            <v>-</v>
          </cell>
          <cell r="AY156" t="str">
            <v>-</v>
          </cell>
          <cell r="AZ156" t="str">
            <v>7103</v>
          </cell>
          <cell r="BA156" t="str">
            <v>-</v>
          </cell>
          <cell r="BB156" t="str">
            <v>-</v>
          </cell>
          <cell r="BC156" t="str">
            <v>-</v>
          </cell>
          <cell r="BD156" t="str">
            <v>-</v>
          </cell>
          <cell r="BE156" t="str">
            <v>-</v>
          </cell>
          <cell r="BF156" t="str">
            <v>-</v>
          </cell>
          <cell r="BG156" t="str">
            <v>14103</v>
          </cell>
          <cell r="BH156" t="str">
            <v>15097</v>
          </cell>
          <cell r="BI156" t="str">
            <v>16100</v>
          </cell>
          <cell r="BJ156" t="str">
            <v>-</v>
          </cell>
          <cell r="BK156" t="str">
            <v>-</v>
          </cell>
          <cell r="BL156" t="str">
            <v>-</v>
          </cell>
          <cell r="BM156" t="str">
            <v>20090</v>
          </cell>
          <cell r="BN156" t="str">
            <v>21091</v>
          </cell>
          <cell r="BO156" t="str">
            <v>-</v>
          </cell>
          <cell r="BP156" t="str">
            <v>-</v>
          </cell>
          <cell r="BQ156" t="str">
            <v>-</v>
          </cell>
          <cell r="BR156" t="str">
            <v>-</v>
          </cell>
          <cell r="BS156" t="str">
            <v>-</v>
          </cell>
          <cell r="BT156" t="str">
            <v>-</v>
          </cell>
          <cell r="BU156" t="str">
            <v>-</v>
          </cell>
          <cell r="BV156" t="str">
            <v>-</v>
          </cell>
          <cell r="BW156" t="str">
            <v>30090</v>
          </cell>
          <cell r="BX156" t="str">
            <v>31105</v>
          </cell>
          <cell r="BY156" t="str">
            <v>-</v>
          </cell>
          <cell r="CB156" t="str">
            <v>-</v>
          </cell>
          <cell r="CC156" t="str">
            <v>-</v>
          </cell>
          <cell r="CD156" t="str">
            <v>-</v>
          </cell>
          <cell r="CE156" t="str">
            <v>-</v>
          </cell>
          <cell r="CF156" t="str">
            <v>-</v>
          </cell>
          <cell r="CG156" t="str">
            <v>-</v>
          </cell>
          <cell r="CH156" t="str">
            <v>TUZANTÁN</v>
          </cell>
          <cell r="CI156" t="str">
            <v>-</v>
          </cell>
          <cell r="CJ156" t="str">
            <v>-</v>
          </cell>
          <cell r="CK156" t="str">
            <v>-</v>
          </cell>
          <cell r="CL156" t="str">
            <v>-</v>
          </cell>
          <cell r="CM156" t="str">
            <v>-</v>
          </cell>
          <cell r="CN156" t="str">
            <v>-</v>
          </cell>
          <cell r="CO156" t="str">
            <v>TONILA</v>
          </cell>
          <cell r="CP156" t="str">
            <v>TEXCALTITLÁN</v>
          </cell>
          <cell r="CQ156" t="str">
            <v>TZINTZUNTZAN</v>
          </cell>
          <cell r="CR156" t="str">
            <v>-</v>
          </cell>
          <cell r="CS156" t="str">
            <v>-</v>
          </cell>
          <cell r="CT156" t="str">
            <v>-</v>
          </cell>
          <cell r="CU156" t="str">
            <v>SAN ANDRÉS HUAXPALTEPEC</v>
          </cell>
          <cell r="CV156" t="str">
            <v>JUAN GALINDO</v>
          </cell>
          <cell r="CW156" t="str">
            <v>-</v>
          </cell>
          <cell r="CX156" t="str">
            <v>-</v>
          </cell>
          <cell r="CY156" t="str">
            <v>-</v>
          </cell>
          <cell r="CZ156" t="str">
            <v>-</v>
          </cell>
          <cell r="DB156" t="str">
            <v>-</v>
          </cell>
          <cell r="DC156" t="str">
            <v>-</v>
          </cell>
          <cell r="DD156" t="str">
            <v>-</v>
          </cell>
          <cell r="DE156" t="str">
            <v>JAMAPA</v>
          </cell>
          <cell r="DF156" t="str">
            <v>YAXKUKUL</v>
          </cell>
          <cell r="DG156" t="str">
            <v>-</v>
          </cell>
        </row>
        <row r="157">
          <cell r="AT157" t="str">
            <v>-</v>
          </cell>
          <cell r="AU157" t="str">
            <v>-</v>
          </cell>
          <cell r="AV157" t="str">
            <v>-</v>
          </cell>
          <cell r="AW157" t="str">
            <v>-</v>
          </cell>
          <cell r="AX157" t="str">
            <v>-</v>
          </cell>
          <cell r="AY157" t="str">
            <v>-</v>
          </cell>
          <cell r="AZ157" t="str">
            <v>7104</v>
          </cell>
          <cell r="BA157" t="str">
            <v>-</v>
          </cell>
          <cell r="BB157" t="str">
            <v>-</v>
          </cell>
          <cell r="BC157" t="str">
            <v>-</v>
          </cell>
          <cell r="BD157" t="str">
            <v>-</v>
          </cell>
          <cell r="BE157" t="str">
            <v>-</v>
          </cell>
          <cell r="BF157" t="str">
            <v>-</v>
          </cell>
          <cell r="BG157" t="str">
            <v>14104</v>
          </cell>
          <cell r="BH157" t="str">
            <v>15098</v>
          </cell>
          <cell r="BI157" t="str">
            <v>16101</v>
          </cell>
          <cell r="BJ157" t="str">
            <v>-</v>
          </cell>
          <cell r="BK157" t="str">
            <v>-</v>
          </cell>
          <cell r="BL157" t="str">
            <v>-</v>
          </cell>
          <cell r="BM157" t="str">
            <v>20091</v>
          </cell>
          <cell r="BN157" t="str">
            <v>21092</v>
          </cell>
          <cell r="BO157" t="str">
            <v>-</v>
          </cell>
          <cell r="BP157" t="str">
            <v>-</v>
          </cell>
          <cell r="BQ157" t="str">
            <v>-</v>
          </cell>
          <cell r="BR157" t="str">
            <v>-</v>
          </cell>
          <cell r="BS157" t="str">
            <v>-</v>
          </cell>
          <cell r="BT157" t="str">
            <v>-</v>
          </cell>
          <cell r="BU157" t="str">
            <v>-</v>
          </cell>
          <cell r="BV157" t="str">
            <v>-</v>
          </cell>
          <cell r="BW157" t="str">
            <v>30091</v>
          </cell>
          <cell r="BX157" t="str">
            <v>31106</v>
          </cell>
          <cell r="BY157" t="str">
            <v>-</v>
          </cell>
          <cell r="CB157" t="str">
            <v>-</v>
          </cell>
          <cell r="CC157" t="str">
            <v>-</v>
          </cell>
          <cell r="CD157" t="str">
            <v>-</v>
          </cell>
          <cell r="CE157" t="str">
            <v>-</v>
          </cell>
          <cell r="CF157" t="str">
            <v>-</v>
          </cell>
          <cell r="CG157" t="str">
            <v>-</v>
          </cell>
          <cell r="CH157" t="str">
            <v>TZIMOL</v>
          </cell>
          <cell r="CI157" t="str">
            <v>-</v>
          </cell>
          <cell r="CJ157" t="str">
            <v>-</v>
          </cell>
          <cell r="CK157" t="str">
            <v>-</v>
          </cell>
          <cell r="CL157" t="str">
            <v>-</v>
          </cell>
          <cell r="CM157" t="str">
            <v>-</v>
          </cell>
          <cell r="CN157" t="str">
            <v>-</v>
          </cell>
          <cell r="CO157" t="str">
            <v>TOTATICHE</v>
          </cell>
          <cell r="CP157" t="str">
            <v>TEXCALYACAC</v>
          </cell>
          <cell r="CQ157" t="str">
            <v>TZITZIO</v>
          </cell>
          <cell r="CR157" t="str">
            <v>-</v>
          </cell>
          <cell r="CS157" t="str">
            <v>-</v>
          </cell>
          <cell r="CT157" t="str">
            <v>-</v>
          </cell>
          <cell r="CU157" t="str">
            <v>SAN ANDRÉS HUAYÁPAM</v>
          </cell>
          <cell r="CV157" t="str">
            <v>JUAN N. MÉNDEZ</v>
          </cell>
          <cell r="CW157" t="str">
            <v>-</v>
          </cell>
          <cell r="CX157" t="str">
            <v>-</v>
          </cell>
          <cell r="CY157" t="str">
            <v>-</v>
          </cell>
          <cell r="CZ157" t="str">
            <v>-</v>
          </cell>
          <cell r="DB157" t="str">
            <v>-</v>
          </cell>
          <cell r="DC157" t="str">
            <v>-</v>
          </cell>
          <cell r="DD157" t="str">
            <v>-</v>
          </cell>
          <cell r="DE157" t="str">
            <v>JESÚS CARRANZA</v>
          </cell>
          <cell r="DF157" t="str">
            <v>YOBAÍN</v>
          </cell>
          <cell r="DG157" t="str">
            <v>-</v>
          </cell>
        </row>
        <row r="158">
          <cell r="AT158" t="str">
            <v>-</v>
          </cell>
          <cell r="AU158" t="str">
            <v>-</v>
          </cell>
          <cell r="AV158" t="str">
            <v>-</v>
          </cell>
          <cell r="AW158" t="str">
            <v>-</v>
          </cell>
          <cell r="AX158" t="str">
            <v>-</v>
          </cell>
          <cell r="AY158" t="str">
            <v>-</v>
          </cell>
          <cell r="AZ158" t="str">
            <v>7105</v>
          </cell>
          <cell r="BA158" t="str">
            <v>-</v>
          </cell>
          <cell r="BB158" t="str">
            <v>-</v>
          </cell>
          <cell r="BC158" t="str">
            <v>-</v>
          </cell>
          <cell r="BD158" t="str">
            <v>-</v>
          </cell>
          <cell r="BE158" t="str">
            <v>-</v>
          </cell>
          <cell r="BF158" t="str">
            <v>-</v>
          </cell>
          <cell r="BG158" t="str">
            <v>14105</v>
          </cell>
          <cell r="BH158" t="str">
            <v>15100</v>
          </cell>
          <cell r="BI158" t="str">
            <v>16103</v>
          </cell>
          <cell r="BJ158" t="str">
            <v>-</v>
          </cell>
          <cell r="BK158" t="str">
            <v>-</v>
          </cell>
          <cell r="BL158" t="str">
            <v>-</v>
          </cell>
          <cell r="BM158" t="str">
            <v>20092</v>
          </cell>
          <cell r="BN158" t="str">
            <v>21093</v>
          </cell>
          <cell r="BO158" t="str">
            <v>-</v>
          </cell>
          <cell r="BP158" t="str">
            <v>-</v>
          </cell>
          <cell r="BQ158" t="str">
            <v>-</v>
          </cell>
          <cell r="BR158" t="str">
            <v>-</v>
          </cell>
          <cell r="BS158" t="str">
            <v>-</v>
          </cell>
          <cell r="BT158" t="str">
            <v>-</v>
          </cell>
          <cell r="BU158" t="str">
            <v>-</v>
          </cell>
          <cell r="BV158" t="str">
            <v>-</v>
          </cell>
          <cell r="BW158" t="str">
            <v>30092</v>
          </cell>
          <cell r="BX158">
            <v>31999</v>
          </cell>
          <cell r="BY158" t="str">
            <v>-</v>
          </cell>
          <cell r="CB158" t="str">
            <v>-</v>
          </cell>
          <cell r="CC158" t="str">
            <v>-</v>
          </cell>
          <cell r="CD158" t="str">
            <v>-</v>
          </cell>
          <cell r="CE158" t="str">
            <v>-</v>
          </cell>
          <cell r="CF158" t="str">
            <v>-</v>
          </cell>
          <cell r="CG158" t="str">
            <v>-</v>
          </cell>
          <cell r="CH158" t="str">
            <v>UNIÓN JUÁREZ</v>
          </cell>
          <cell r="CI158" t="str">
            <v>-</v>
          </cell>
          <cell r="CJ158" t="str">
            <v>-</v>
          </cell>
          <cell r="CK158" t="str">
            <v>-</v>
          </cell>
          <cell r="CL158" t="str">
            <v>-</v>
          </cell>
          <cell r="CM158" t="str">
            <v>-</v>
          </cell>
          <cell r="CN158" t="str">
            <v>-</v>
          </cell>
          <cell r="CO158" t="str">
            <v>TOTOTLÁN</v>
          </cell>
          <cell r="CP158" t="str">
            <v>TEZOYUCA</v>
          </cell>
          <cell r="CQ158" t="str">
            <v>VENUSTIANO CARRANZA</v>
          </cell>
          <cell r="CR158" t="str">
            <v>-</v>
          </cell>
          <cell r="CS158" t="str">
            <v>-</v>
          </cell>
          <cell r="CT158" t="str">
            <v>-</v>
          </cell>
          <cell r="CU158" t="str">
            <v>SAN ANDRÉS IXTLAHUACA</v>
          </cell>
          <cell r="CV158" t="str">
            <v>LAFRAGUA</v>
          </cell>
          <cell r="CW158" t="str">
            <v>-</v>
          </cell>
          <cell r="CX158" t="str">
            <v>-</v>
          </cell>
          <cell r="CY158" t="str">
            <v>-</v>
          </cell>
          <cell r="CZ158" t="str">
            <v>-</v>
          </cell>
          <cell r="DB158" t="str">
            <v>-</v>
          </cell>
          <cell r="DC158" t="str">
            <v>-</v>
          </cell>
          <cell r="DD158" t="str">
            <v>-</v>
          </cell>
          <cell r="DE158" t="str">
            <v>XICO</v>
          </cell>
          <cell r="DF158" t="str">
            <v>NO IDENTIFICADO</v>
          </cell>
          <cell r="DG158" t="str">
            <v>-</v>
          </cell>
        </row>
        <row r="159">
          <cell r="AT159" t="str">
            <v>-</v>
          </cell>
          <cell r="AU159" t="str">
            <v>-</v>
          </cell>
          <cell r="AV159" t="str">
            <v>-</v>
          </cell>
          <cell r="AW159" t="str">
            <v>-</v>
          </cell>
          <cell r="AX159" t="str">
            <v>-</v>
          </cell>
          <cell r="AY159" t="str">
            <v>-</v>
          </cell>
          <cell r="AZ159" t="str">
            <v>7109</v>
          </cell>
          <cell r="BA159" t="str">
            <v>-</v>
          </cell>
          <cell r="BB159" t="str">
            <v>-</v>
          </cell>
          <cell r="BC159" t="str">
            <v>-</v>
          </cell>
          <cell r="BD159" t="str">
            <v>-</v>
          </cell>
          <cell r="BE159" t="str">
            <v>-</v>
          </cell>
          <cell r="BF159" t="str">
            <v>-</v>
          </cell>
          <cell r="BG159" t="str">
            <v>14106</v>
          </cell>
          <cell r="BH159" t="str">
            <v>15101</v>
          </cell>
          <cell r="BI159" t="str">
            <v>16104</v>
          </cell>
          <cell r="BJ159" t="str">
            <v>-</v>
          </cell>
          <cell r="BK159" t="str">
            <v>-</v>
          </cell>
          <cell r="BL159" t="str">
            <v>-</v>
          </cell>
          <cell r="BM159" t="str">
            <v>20093</v>
          </cell>
          <cell r="BN159" t="str">
            <v>21094</v>
          </cell>
          <cell r="BO159" t="str">
            <v>-</v>
          </cell>
          <cell r="BP159" t="str">
            <v>-</v>
          </cell>
          <cell r="BQ159" t="str">
            <v>-</v>
          </cell>
          <cell r="BR159" t="str">
            <v>-</v>
          </cell>
          <cell r="BS159" t="str">
            <v>-</v>
          </cell>
          <cell r="BT159" t="str">
            <v>-</v>
          </cell>
          <cell r="BU159" t="str">
            <v>-</v>
          </cell>
          <cell r="BV159" t="str">
            <v>-</v>
          </cell>
          <cell r="BW159" t="str">
            <v>30093</v>
          </cell>
          <cell r="BX159" t="str">
            <v>-</v>
          </cell>
          <cell r="BY159" t="str">
            <v>-</v>
          </cell>
          <cell r="CB159" t="str">
            <v>-</v>
          </cell>
          <cell r="CC159" t="str">
            <v>-</v>
          </cell>
          <cell r="CD159" t="str">
            <v>-</v>
          </cell>
          <cell r="CE159" t="str">
            <v>-</v>
          </cell>
          <cell r="CF159" t="str">
            <v>-</v>
          </cell>
          <cell r="CG159" t="str">
            <v>-</v>
          </cell>
          <cell r="CH159" t="str">
            <v>YAJALÓN</v>
          </cell>
          <cell r="CI159" t="str">
            <v>-</v>
          </cell>
          <cell r="CJ159" t="str">
            <v>-</v>
          </cell>
          <cell r="CK159" t="str">
            <v>-</v>
          </cell>
          <cell r="CL159" t="str">
            <v>-</v>
          </cell>
          <cell r="CM159" t="str">
            <v>-</v>
          </cell>
          <cell r="CN159" t="str">
            <v>-</v>
          </cell>
          <cell r="CO159" t="str">
            <v>TUXCACUESCO</v>
          </cell>
          <cell r="CP159" t="str">
            <v>TIANGUISTENCO</v>
          </cell>
          <cell r="CQ159" t="str">
            <v>VILLAMAR</v>
          </cell>
          <cell r="CR159" t="str">
            <v>-</v>
          </cell>
          <cell r="CS159" t="str">
            <v>-</v>
          </cell>
          <cell r="CT159" t="str">
            <v>-</v>
          </cell>
          <cell r="CU159" t="str">
            <v>SAN ANDRÉS LAGUNAS</v>
          </cell>
          <cell r="CV159" t="str">
            <v>LIBRES</v>
          </cell>
          <cell r="CW159" t="str">
            <v>-</v>
          </cell>
          <cell r="CX159" t="str">
            <v>-</v>
          </cell>
          <cell r="CY159" t="str">
            <v>-</v>
          </cell>
          <cell r="CZ159" t="str">
            <v>-</v>
          </cell>
          <cell r="DB159" t="str">
            <v>-</v>
          </cell>
          <cell r="DC159" t="str">
            <v>-</v>
          </cell>
          <cell r="DD159" t="str">
            <v>-</v>
          </cell>
          <cell r="DE159" t="str">
            <v>JILOTEPEC</v>
          </cell>
          <cell r="DF159" t="str">
            <v>-</v>
          </cell>
          <cell r="DG159" t="str">
            <v>-</v>
          </cell>
        </row>
        <row r="160">
          <cell r="AT160" t="str">
            <v>-</v>
          </cell>
          <cell r="AU160" t="str">
            <v>-</v>
          </cell>
          <cell r="AV160" t="str">
            <v>-</v>
          </cell>
          <cell r="AW160" t="str">
            <v>-</v>
          </cell>
          <cell r="AX160" t="str">
            <v>-</v>
          </cell>
          <cell r="AY160" t="str">
            <v>-</v>
          </cell>
          <cell r="AZ160" t="str">
            <v>7110</v>
          </cell>
          <cell r="BA160" t="str">
            <v>-</v>
          </cell>
          <cell r="BB160" t="str">
            <v>-</v>
          </cell>
          <cell r="BC160" t="str">
            <v>-</v>
          </cell>
          <cell r="BD160" t="str">
            <v>-</v>
          </cell>
          <cell r="BE160" t="str">
            <v>-</v>
          </cell>
          <cell r="BF160" t="str">
            <v>-</v>
          </cell>
          <cell r="BG160" t="str">
            <v>14107</v>
          </cell>
          <cell r="BH160" t="str">
            <v>15102</v>
          </cell>
          <cell r="BI160" t="str">
            <v>16105</v>
          </cell>
          <cell r="BJ160" t="str">
            <v>-</v>
          </cell>
          <cell r="BK160" t="str">
            <v>-</v>
          </cell>
          <cell r="BL160" t="str">
            <v>-</v>
          </cell>
          <cell r="BM160" t="str">
            <v>20094</v>
          </cell>
          <cell r="BN160" t="str">
            <v>21095</v>
          </cell>
          <cell r="BO160" t="str">
            <v>-</v>
          </cell>
          <cell r="BP160" t="str">
            <v>-</v>
          </cell>
          <cell r="BQ160" t="str">
            <v>-</v>
          </cell>
          <cell r="BR160" t="str">
            <v>-</v>
          </cell>
          <cell r="BS160" t="str">
            <v>-</v>
          </cell>
          <cell r="BT160" t="str">
            <v>-</v>
          </cell>
          <cell r="BU160" t="str">
            <v>-</v>
          </cell>
          <cell r="BV160" t="str">
            <v>-</v>
          </cell>
          <cell r="BW160" t="str">
            <v>30094</v>
          </cell>
          <cell r="BX160" t="str">
            <v>-</v>
          </cell>
          <cell r="BY160" t="str">
            <v>-</v>
          </cell>
          <cell r="CB160" t="str">
            <v>-</v>
          </cell>
          <cell r="CC160" t="str">
            <v>-</v>
          </cell>
          <cell r="CD160" t="str">
            <v>-</v>
          </cell>
          <cell r="CE160" t="str">
            <v>-</v>
          </cell>
          <cell r="CF160" t="str">
            <v>-</v>
          </cell>
          <cell r="CG160" t="str">
            <v>-</v>
          </cell>
          <cell r="CH160" t="str">
            <v>SAN LUCAS</v>
          </cell>
          <cell r="CI160" t="str">
            <v>-</v>
          </cell>
          <cell r="CJ160" t="str">
            <v>-</v>
          </cell>
          <cell r="CK160" t="str">
            <v>-</v>
          </cell>
          <cell r="CL160" t="str">
            <v>-</v>
          </cell>
          <cell r="CM160" t="str">
            <v>-</v>
          </cell>
          <cell r="CN160" t="str">
            <v>-</v>
          </cell>
          <cell r="CO160" t="str">
            <v>TUXCUECA</v>
          </cell>
          <cell r="CP160" t="str">
            <v>TIMILPAN</v>
          </cell>
          <cell r="CQ160" t="str">
            <v>VISTA HERMOSA</v>
          </cell>
          <cell r="CR160" t="str">
            <v>-</v>
          </cell>
          <cell r="CS160" t="str">
            <v>-</v>
          </cell>
          <cell r="CT160" t="str">
            <v>-</v>
          </cell>
          <cell r="CU160" t="str">
            <v>SAN ANDRÉS NUXIÑO</v>
          </cell>
          <cell r="CV160" t="str">
            <v>LA MAGDALENA TLATLAUQUITEPEC</v>
          </cell>
          <cell r="CW160" t="str">
            <v>-</v>
          </cell>
          <cell r="CX160" t="str">
            <v>-</v>
          </cell>
          <cell r="CY160" t="str">
            <v>-</v>
          </cell>
          <cell r="CZ160" t="str">
            <v>-</v>
          </cell>
          <cell r="DB160" t="str">
            <v>-</v>
          </cell>
          <cell r="DC160" t="str">
            <v>-</v>
          </cell>
          <cell r="DD160" t="str">
            <v>-</v>
          </cell>
          <cell r="DE160" t="str">
            <v>JUAN RODRÍGUEZ CLARA</v>
          </cell>
          <cell r="DF160" t="str">
            <v>-</v>
          </cell>
          <cell r="DG160" t="str">
            <v>-</v>
          </cell>
        </row>
        <row r="161">
          <cell r="AT161" t="str">
            <v>-</v>
          </cell>
          <cell r="AU161" t="str">
            <v>-</v>
          </cell>
          <cell r="AV161" t="str">
            <v>-</v>
          </cell>
          <cell r="AW161" t="str">
            <v>-</v>
          </cell>
          <cell r="AX161" t="str">
            <v>-</v>
          </cell>
          <cell r="AY161" t="str">
            <v>-</v>
          </cell>
          <cell r="AZ161" t="str">
            <v>7111</v>
          </cell>
          <cell r="BA161" t="str">
            <v>-</v>
          </cell>
          <cell r="BB161" t="str">
            <v>-</v>
          </cell>
          <cell r="BC161" t="str">
            <v>-</v>
          </cell>
          <cell r="BD161" t="str">
            <v>-</v>
          </cell>
          <cell r="BE161" t="str">
            <v>-</v>
          </cell>
          <cell r="BF161" t="str">
            <v>-</v>
          </cell>
          <cell r="BG161" t="str">
            <v>14108</v>
          </cell>
          <cell r="BH161" t="str">
            <v>15103</v>
          </cell>
          <cell r="BI161" t="str">
            <v>16106</v>
          </cell>
          <cell r="BJ161" t="str">
            <v>-</v>
          </cell>
          <cell r="BK161" t="str">
            <v>-</v>
          </cell>
          <cell r="BL161" t="str">
            <v>-</v>
          </cell>
          <cell r="BM161" t="str">
            <v>20095</v>
          </cell>
          <cell r="BN161" t="str">
            <v>21096</v>
          </cell>
          <cell r="BO161" t="str">
            <v>-</v>
          </cell>
          <cell r="BP161" t="str">
            <v>-</v>
          </cell>
          <cell r="BQ161" t="str">
            <v>-</v>
          </cell>
          <cell r="BR161" t="str">
            <v>-</v>
          </cell>
          <cell r="BS161" t="str">
            <v>-</v>
          </cell>
          <cell r="BT161" t="str">
            <v>-</v>
          </cell>
          <cell r="BU161" t="str">
            <v>-</v>
          </cell>
          <cell r="BV161" t="str">
            <v>-</v>
          </cell>
          <cell r="BW161" t="str">
            <v>30095</v>
          </cell>
          <cell r="BX161" t="str">
            <v>-</v>
          </cell>
          <cell r="BY161" t="str">
            <v>-</v>
          </cell>
          <cell r="CB161" t="str">
            <v>-</v>
          </cell>
          <cell r="CC161" t="str">
            <v>-</v>
          </cell>
          <cell r="CD161" t="str">
            <v>-</v>
          </cell>
          <cell r="CE161" t="str">
            <v>-</v>
          </cell>
          <cell r="CF161" t="str">
            <v>-</v>
          </cell>
          <cell r="CG161" t="str">
            <v>-</v>
          </cell>
          <cell r="CH161" t="str">
            <v>ZINACANTÁN</v>
          </cell>
          <cell r="CI161" t="str">
            <v>-</v>
          </cell>
          <cell r="CJ161" t="str">
            <v>-</v>
          </cell>
          <cell r="CK161" t="str">
            <v>-</v>
          </cell>
          <cell r="CL161" t="str">
            <v>-</v>
          </cell>
          <cell r="CM161" t="str">
            <v>-</v>
          </cell>
          <cell r="CN161" t="str">
            <v>-</v>
          </cell>
          <cell r="CO161" t="str">
            <v>TUXPAN</v>
          </cell>
          <cell r="CP161" t="str">
            <v>TLALMANALCO</v>
          </cell>
          <cell r="CQ161" t="str">
            <v>YURÉCUARO</v>
          </cell>
          <cell r="CR161" t="str">
            <v>-</v>
          </cell>
          <cell r="CS161" t="str">
            <v>-</v>
          </cell>
          <cell r="CT161" t="str">
            <v>-</v>
          </cell>
          <cell r="CU161" t="str">
            <v>SAN ANDRÉS PAXTLÁN</v>
          </cell>
          <cell r="CV161" t="str">
            <v>MAZAPILTEPEC DE JUÁREZ</v>
          </cell>
          <cell r="CW161" t="str">
            <v>-</v>
          </cell>
          <cell r="CX161" t="str">
            <v>-</v>
          </cell>
          <cell r="CY161" t="str">
            <v>-</v>
          </cell>
          <cell r="CZ161" t="str">
            <v>-</v>
          </cell>
          <cell r="DB161" t="str">
            <v>-</v>
          </cell>
          <cell r="DC161" t="str">
            <v>-</v>
          </cell>
          <cell r="DD161" t="str">
            <v>-</v>
          </cell>
          <cell r="DE161" t="str">
            <v>JUCHIQUE DE FERRER</v>
          </cell>
          <cell r="DF161" t="str">
            <v>-</v>
          </cell>
          <cell r="DG161" t="str">
            <v>-</v>
          </cell>
        </row>
        <row r="162">
          <cell r="AT162" t="str">
            <v>-</v>
          </cell>
          <cell r="AU162" t="str">
            <v>-</v>
          </cell>
          <cell r="AV162" t="str">
            <v>-</v>
          </cell>
          <cell r="AW162" t="str">
            <v>-</v>
          </cell>
          <cell r="AX162" t="str">
            <v>-</v>
          </cell>
          <cell r="AY162" t="str">
            <v>-</v>
          </cell>
          <cell r="AZ162" t="str">
            <v>7112</v>
          </cell>
          <cell r="BA162" t="str">
            <v>-</v>
          </cell>
          <cell r="BB162" t="str">
            <v>-</v>
          </cell>
          <cell r="BC162" t="str">
            <v>-</v>
          </cell>
          <cell r="BD162" t="str">
            <v>-</v>
          </cell>
          <cell r="BE162" t="str">
            <v>-</v>
          </cell>
          <cell r="BF162" t="str">
            <v>-</v>
          </cell>
          <cell r="BG162" t="str">
            <v>14109</v>
          </cell>
          <cell r="BH162" t="str">
            <v>15105</v>
          </cell>
          <cell r="BI162" t="str">
            <v>16109</v>
          </cell>
          <cell r="BJ162" t="str">
            <v>-</v>
          </cell>
          <cell r="BK162" t="str">
            <v>-</v>
          </cell>
          <cell r="BL162" t="str">
            <v>-</v>
          </cell>
          <cell r="BM162" t="str">
            <v>20096</v>
          </cell>
          <cell r="BN162" t="str">
            <v>21097</v>
          </cell>
          <cell r="BO162" t="str">
            <v>-</v>
          </cell>
          <cell r="BP162" t="str">
            <v>-</v>
          </cell>
          <cell r="BQ162" t="str">
            <v>-</v>
          </cell>
          <cell r="BR162" t="str">
            <v>-</v>
          </cell>
          <cell r="BS162" t="str">
            <v>-</v>
          </cell>
          <cell r="BT162" t="str">
            <v>-</v>
          </cell>
          <cell r="BU162" t="str">
            <v>-</v>
          </cell>
          <cell r="BV162" t="str">
            <v>-</v>
          </cell>
          <cell r="BW162" t="str">
            <v>30096</v>
          </cell>
          <cell r="BX162" t="str">
            <v>-</v>
          </cell>
          <cell r="BY162" t="str">
            <v>-</v>
          </cell>
          <cell r="CB162" t="str">
            <v>-</v>
          </cell>
          <cell r="CC162" t="str">
            <v>-</v>
          </cell>
          <cell r="CD162" t="str">
            <v>-</v>
          </cell>
          <cell r="CE162" t="str">
            <v>-</v>
          </cell>
          <cell r="CF162" t="str">
            <v>-</v>
          </cell>
          <cell r="CG162" t="str">
            <v>-</v>
          </cell>
          <cell r="CH162" t="str">
            <v>SAN JUAN CANCUC</v>
          </cell>
          <cell r="CI162" t="str">
            <v>-</v>
          </cell>
          <cell r="CJ162" t="str">
            <v>-</v>
          </cell>
          <cell r="CK162" t="str">
            <v>-</v>
          </cell>
          <cell r="CL162" t="str">
            <v>-</v>
          </cell>
          <cell r="CM162" t="str">
            <v>-</v>
          </cell>
          <cell r="CN162" t="str">
            <v>-</v>
          </cell>
          <cell r="CO162" t="str">
            <v>UNIÓN DE SAN ANTONIO</v>
          </cell>
          <cell r="CP162" t="str">
            <v>TLATLAYA</v>
          </cell>
          <cell r="CQ162" t="str">
            <v>ZINÁPARO</v>
          </cell>
          <cell r="CR162" t="str">
            <v>-</v>
          </cell>
          <cell r="CS162" t="str">
            <v>-</v>
          </cell>
          <cell r="CT162" t="str">
            <v>-</v>
          </cell>
          <cell r="CU162" t="str">
            <v>SAN ANDRÉS SINAXTLA</v>
          </cell>
          <cell r="CV162" t="str">
            <v>MIXTLA</v>
          </cell>
          <cell r="CW162" t="str">
            <v>-</v>
          </cell>
          <cell r="CX162" t="str">
            <v>-</v>
          </cell>
          <cell r="CY162" t="str">
            <v>-</v>
          </cell>
          <cell r="CZ162" t="str">
            <v>-</v>
          </cell>
          <cell r="DB162" t="str">
            <v>-</v>
          </cell>
          <cell r="DC162" t="str">
            <v>-</v>
          </cell>
          <cell r="DD162" t="str">
            <v>-</v>
          </cell>
          <cell r="DE162" t="str">
            <v>LANDERO Y COSS</v>
          </cell>
          <cell r="DF162" t="str">
            <v>-</v>
          </cell>
          <cell r="DG162" t="str">
            <v>-</v>
          </cell>
        </row>
        <row r="163">
          <cell r="AT163" t="str">
            <v>-</v>
          </cell>
          <cell r="AU163" t="str">
            <v>-</v>
          </cell>
          <cell r="AV163" t="str">
            <v>-</v>
          </cell>
          <cell r="AW163" t="str">
            <v>-</v>
          </cell>
          <cell r="AX163" t="str">
            <v>-</v>
          </cell>
          <cell r="AY163" t="str">
            <v>-</v>
          </cell>
          <cell r="AZ163" t="str">
            <v>7113</v>
          </cell>
          <cell r="BA163" t="str">
            <v>-</v>
          </cell>
          <cell r="BB163" t="str">
            <v>-</v>
          </cell>
          <cell r="BC163" t="str">
            <v>-</v>
          </cell>
          <cell r="BD163" t="str">
            <v>-</v>
          </cell>
          <cell r="BE163" t="str">
            <v>-</v>
          </cell>
          <cell r="BF163" t="str">
            <v>-</v>
          </cell>
          <cell r="BG163" t="str">
            <v>14110</v>
          </cell>
          <cell r="BH163" t="str">
            <v>15107</v>
          </cell>
          <cell r="BI163" t="str">
            <v>16111</v>
          </cell>
          <cell r="BJ163" t="str">
            <v>-</v>
          </cell>
          <cell r="BK163" t="str">
            <v>-</v>
          </cell>
          <cell r="BL163" t="str">
            <v>-</v>
          </cell>
          <cell r="BM163" t="str">
            <v>20097</v>
          </cell>
          <cell r="BN163" t="str">
            <v>21098</v>
          </cell>
          <cell r="BO163" t="str">
            <v>-</v>
          </cell>
          <cell r="BP163" t="str">
            <v>-</v>
          </cell>
          <cell r="BQ163" t="str">
            <v>-</v>
          </cell>
          <cell r="BR163" t="str">
            <v>-</v>
          </cell>
          <cell r="BS163" t="str">
            <v>-</v>
          </cell>
          <cell r="BT163" t="str">
            <v>-</v>
          </cell>
          <cell r="BU163" t="str">
            <v>-</v>
          </cell>
          <cell r="BV163" t="str">
            <v>-</v>
          </cell>
          <cell r="BW163" t="str">
            <v>30097</v>
          </cell>
          <cell r="BX163" t="str">
            <v>-</v>
          </cell>
          <cell r="BY163" t="str">
            <v>-</v>
          </cell>
          <cell r="CB163" t="str">
            <v>-</v>
          </cell>
          <cell r="CC163" t="str">
            <v>-</v>
          </cell>
          <cell r="CD163" t="str">
            <v>-</v>
          </cell>
          <cell r="CE163" t="str">
            <v>-</v>
          </cell>
          <cell r="CF163" t="str">
            <v>-</v>
          </cell>
          <cell r="CG163" t="str">
            <v>-</v>
          </cell>
          <cell r="CH163" t="str">
            <v>ALDAMA</v>
          </cell>
          <cell r="CI163" t="str">
            <v>-</v>
          </cell>
          <cell r="CJ163" t="str">
            <v>-</v>
          </cell>
          <cell r="CK163" t="str">
            <v>-</v>
          </cell>
          <cell r="CL163" t="str">
            <v>-</v>
          </cell>
          <cell r="CM163" t="str">
            <v>-</v>
          </cell>
          <cell r="CN163" t="str">
            <v>-</v>
          </cell>
          <cell r="CO163" t="str">
            <v>UNIÓN DE TULA</v>
          </cell>
          <cell r="CP163" t="str">
            <v>TONATICO</v>
          </cell>
          <cell r="CQ163" t="str">
            <v>ZIRACUARETIRO</v>
          </cell>
          <cell r="CR163" t="str">
            <v>-</v>
          </cell>
          <cell r="CS163" t="str">
            <v>-</v>
          </cell>
          <cell r="CT163" t="str">
            <v>-</v>
          </cell>
          <cell r="CU163" t="str">
            <v>SAN ANDRÉS SOLAGA</v>
          </cell>
          <cell r="CV163" t="str">
            <v>MOLCAXAC</v>
          </cell>
          <cell r="CW163" t="str">
            <v>-</v>
          </cell>
          <cell r="CX163" t="str">
            <v>-</v>
          </cell>
          <cell r="CY163" t="str">
            <v>-</v>
          </cell>
          <cell r="CZ163" t="str">
            <v>-</v>
          </cell>
          <cell r="DB163" t="str">
            <v>-</v>
          </cell>
          <cell r="DC163" t="str">
            <v>-</v>
          </cell>
          <cell r="DD163" t="str">
            <v>-</v>
          </cell>
          <cell r="DE163" t="str">
            <v>LERDO DE TEJADA</v>
          </cell>
          <cell r="DF163" t="str">
            <v>-</v>
          </cell>
          <cell r="DG163" t="str">
            <v>-</v>
          </cell>
        </row>
        <row r="164">
          <cell r="AT164" t="str">
            <v>-</v>
          </cell>
          <cell r="AU164" t="str">
            <v>-</v>
          </cell>
          <cell r="AV164" t="str">
            <v>-</v>
          </cell>
          <cell r="AW164" t="str">
            <v>-</v>
          </cell>
          <cell r="AX164" t="str">
            <v>-</v>
          </cell>
          <cell r="AY164" t="str">
            <v>-</v>
          </cell>
          <cell r="AZ164" t="str">
            <v>7114</v>
          </cell>
          <cell r="BA164" t="str">
            <v>-</v>
          </cell>
          <cell r="BB164" t="str">
            <v>-</v>
          </cell>
          <cell r="BC164" t="str">
            <v>-</v>
          </cell>
          <cell r="BD164" t="str">
            <v>-</v>
          </cell>
          <cell r="BE164" t="str">
            <v>-</v>
          </cell>
          <cell r="BF164" t="str">
            <v>-</v>
          </cell>
          <cell r="BG164" t="str">
            <v>14111</v>
          </cell>
          <cell r="BH164" t="str">
            <v>15108</v>
          </cell>
          <cell r="BI164" t="str">
            <v>16113</v>
          </cell>
          <cell r="BJ164" t="str">
            <v>-</v>
          </cell>
          <cell r="BK164" t="str">
            <v>-</v>
          </cell>
          <cell r="BL164" t="str">
            <v>-</v>
          </cell>
          <cell r="BM164" t="str">
            <v>20098</v>
          </cell>
          <cell r="BN164" t="str">
            <v>21099</v>
          </cell>
          <cell r="BO164" t="str">
            <v>-</v>
          </cell>
          <cell r="BP164" t="str">
            <v>-</v>
          </cell>
          <cell r="BQ164" t="str">
            <v>-</v>
          </cell>
          <cell r="BR164" t="str">
            <v>-</v>
          </cell>
          <cell r="BS164" t="str">
            <v>-</v>
          </cell>
          <cell r="BT164" t="str">
            <v>-</v>
          </cell>
          <cell r="BU164" t="str">
            <v>-</v>
          </cell>
          <cell r="BV164" t="str">
            <v>-</v>
          </cell>
          <cell r="BW164" t="str">
            <v>30098</v>
          </cell>
          <cell r="BX164" t="str">
            <v>-</v>
          </cell>
          <cell r="BY164" t="str">
            <v>-</v>
          </cell>
          <cell r="CB164" t="str">
            <v>-</v>
          </cell>
          <cell r="CC164" t="str">
            <v>-</v>
          </cell>
          <cell r="CD164" t="str">
            <v>-</v>
          </cell>
          <cell r="CE164" t="str">
            <v>-</v>
          </cell>
          <cell r="CF164" t="str">
            <v>-</v>
          </cell>
          <cell r="CG164" t="str">
            <v>-</v>
          </cell>
          <cell r="CH164" t="str">
            <v>BENEMÉRITO DE LAS AMÉRICAS</v>
          </cell>
          <cell r="CI164" t="str">
            <v>-</v>
          </cell>
          <cell r="CJ164" t="str">
            <v>-</v>
          </cell>
          <cell r="CK164" t="str">
            <v>-</v>
          </cell>
          <cell r="CL164" t="str">
            <v>-</v>
          </cell>
          <cell r="CM164" t="str">
            <v>-</v>
          </cell>
          <cell r="CN164" t="str">
            <v>-</v>
          </cell>
          <cell r="CO164" t="str">
            <v>VALLE DE GUADALUPE</v>
          </cell>
          <cell r="CP164" t="str">
            <v>TULTEPEC</v>
          </cell>
          <cell r="CQ164" t="str">
            <v>JOSÉ SIXTO VERDUZCO</v>
          </cell>
          <cell r="CR164" t="str">
            <v>-</v>
          </cell>
          <cell r="CS164" t="str">
            <v>-</v>
          </cell>
          <cell r="CT164" t="str">
            <v>-</v>
          </cell>
          <cell r="CU164" t="str">
            <v>SAN ANDRÉS TEOTILÁLPAM</v>
          </cell>
          <cell r="CV164" t="str">
            <v>CAÑADA MORELOS</v>
          </cell>
          <cell r="CW164" t="str">
            <v>-</v>
          </cell>
          <cell r="CX164" t="str">
            <v>-</v>
          </cell>
          <cell r="CY164" t="str">
            <v>-</v>
          </cell>
          <cell r="CZ164" t="str">
            <v>-</v>
          </cell>
          <cell r="DB164" t="str">
            <v>-</v>
          </cell>
          <cell r="DC164" t="str">
            <v>-</v>
          </cell>
          <cell r="DD164" t="str">
            <v>-</v>
          </cell>
          <cell r="DE164" t="str">
            <v>MAGDALENA</v>
          </cell>
          <cell r="DF164" t="str">
            <v>-</v>
          </cell>
          <cell r="DG164" t="str">
            <v>-</v>
          </cell>
        </row>
        <row r="165">
          <cell r="AT165" t="str">
            <v>-</v>
          </cell>
          <cell r="AU165" t="str">
            <v>-</v>
          </cell>
          <cell r="AV165" t="str">
            <v>-</v>
          </cell>
          <cell r="AW165" t="str">
            <v>-</v>
          </cell>
          <cell r="AX165" t="str">
            <v>-</v>
          </cell>
          <cell r="AY165" t="str">
            <v>-</v>
          </cell>
          <cell r="AZ165" t="str">
            <v>7115</v>
          </cell>
          <cell r="BA165" t="str">
            <v>-</v>
          </cell>
          <cell r="BB165" t="str">
            <v>-</v>
          </cell>
          <cell r="BC165" t="str">
            <v>-</v>
          </cell>
          <cell r="BD165" t="str">
            <v>-</v>
          </cell>
          <cell r="BE165" t="str">
            <v>-</v>
          </cell>
          <cell r="BF165" t="str">
            <v>-</v>
          </cell>
          <cell r="BG165" t="str">
            <v>14112</v>
          </cell>
          <cell r="BH165" t="str">
            <v>15110</v>
          </cell>
          <cell r="BI165">
            <v>16999</v>
          </cell>
          <cell r="BJ165" t="str">
            <v>-</v>
          </cell>
          <cell r="BK165" t="str">
            <v>-</v>
          </cell>
          <cell r="BL165" t="str">
            <v>-</v>
          </cell>
          <cell r="BM165" t="str">
            <v>20099</v>
          </cell>
          <cell r="BN165" t="str">
            <v>21100</v>
          </cell>
          <cell r="BO165" t="str">
            <v>-</v>
          </cell>
          <cell r="BP165" t="str">
            <v>-</v>
          </cell>
          <cell r="BQ165" t="str">
            <v>-</v>
          </cell>
          <cell r="BR165" t="str">
            <v>-</v>
          </cell>
          <cell r="BS165" t="str">
            <v>-</v>
          </cell>
          <cell r="BT165" t="str">
            <v>-</v>
          </cell>
          <cell r="BU165" t="str">
            <v>-</v>
          </cell>
          <cell r="BV165" t="str">
            <v>-</v>
          </cell>
          <cell r="BW165" t="str">
            <v>30099</v>
          </cell>
          <cell r="BX165" t="str">
            <v>-</v>
          </cell>
          <cell r="BY165" t="str">
            <v>-</v>
          </cell>
          <cell r="CB165" t="str">
            <v>-</v>
          </cell>
          <cell r="CC165" t="str">
            <v>-</v>
          </cell>
          <cell r="CD165" t="str">
            <v>-</v>
          </cell>
          <cell r="CE165" t="str">
            <v>-</v>
          </cell>
          <cell r="CF165" t="str">
            <v>-</v>
          </cell>
          <cell r="CG165" t="str">
            <v>-</v>
          </cell>
          <cell r="CH165" t="str">
            <v>MARAVILLA TENEJAPA</v>
          </cell>
          <cell r="CI165" t="str">
            <v>-</v>
          </cell>
          <cell r="CJ165" t="str">
            <v>-</v>
          </cell>
          <cell r="CK165" t="str">
            <v>-</v>
          </cell>
          <cell r="CL165" t="str">
            <v>-</v>
          </cell>
          <cell r="CM165" t="str">
            <v>-</v>
          </cell>
          <cell r="CN165" t="str">
            <v>-</v>
          </cell>
          <cell r="CO165" t="str">
            <v>VALLE DE JUÁREZ</v>
          </cell>
          <cell r="CP165" t="str">
            <v>VALLE DE BRAVO</v>
          </cell>
          <cell r="CQ165" t="str">
            <v>NO IDENTIFICADO</v>
          </cell>
          <cell r="CR165" t="str">
            <v>-</v>
          </cell>
          <cell r="CS165" t="str">
            <v>-</v>
          </cell>
          <cell r="CT165" t="str">
            <v>-</v>
          </cell>
          <cell r="CU165" t="str">
            <v>SAN ANDRÉS TEPETLAPA</v>
          </cell>
          <cell r="CV165" t="str">
            <v>NAUPAN</v>
          </cell>
          <cell r="CW165" t="str">
            <v>-</v>
          </cell>
          <cell r="CX165" t="str">
            <v>-</v>
          </cell>
          <cell r="CY165" t="str">
            <v>-</v>
          </cell>
          <cell r="CZ165" t="str">
            <v>-</v>
          </cell>
          <cell r="DB165" t="str">
            <v>-</v>
          </cell>
          <cell r="DC165" t="str">
            <v>-</v>
          </cell>
          <cell r="DD165" t="str">
            <v>-</v>
          </cell>
          <cell r="DE165" t="str">
            <v>MALTRATA</v>
          </cell>
          <cell r="DF165" t="str">
            <v>-</v>
          </cell>
          <cell r="DG165" t="str">
            <v>-</v>
          </cell>
        </row>
        <row r="166">
          <cell r="AT166" t="str">
            <v>-</v>
          </cell>
          <cell r="AU166" t="str">
            <v>-</v>
          </cell>
          <cell r="AV166" t="str">
            <v>-</v>
          </cell>
          <cell r="AW166" t="str">
            <v>-</v>
          </cell>
          <cell r="AX166" t="str">
            <v>-</v>
          </cell>
          <cell r="AY166" t="str">
            <v>-</v>
          </cell>
          <cell r="AZ166" t="str">
            <v>7116</v>
          </cell>
          <cell r="BA166" t="str">
            <v>-</v>
          </cell>
          <cell r="BB166" t="str">
            <v>-</v>
          </cell>
          <cell r="BC166" t="str">
            <v>-</v>
          </cell>
          <cell r="BD166" t="str">
            <v>-</v>
          </cell>
          <cell r="BE166" t="str">
            <v>-</v>
          </cell>
          <cell r="BF166" t="str">
            <v>-</v>
          </cell>
          <cell r="BG166" t="str">
            <v>14113</v>
          </cell>
          <cell r="BH166" t="str">
            <v>15111</v>
          </cell>
          <cell r="BI166" t="str">
            <v>-</v>
          </cell>
          <cell r="BJ166" t="str">
            <v>-</v>
          </cell>
          <cell r="BK166" t="str">
            <v>-</v>
          </cell>
          <cell r="BL166" t="str">
            <v>-</v>
          </cell>
          <cell r="BM166" t="str">
            <v>20100</v>
          </cell>
          <cell r="BN166" t="str">
            <v>21101</v>
          </cell>
          <cell r="BO166" t="str">
            <v>-</v>
          </cell>
          <cell r="BP166" t="str">
            <v>-</v>
          </cell>
          <cell r="BQ166" t="str">
            <v>-</v>
          </cell>
          <cell r="BR166" t="str">
            <v>-</v>
          </cell>
          <cell r="BS166" t="str">
            <v>-</v>
          </cell>
          <cell r="BT166" t="str">
            <v>-</v>
          </cell>
          <cell r="BU166" t="str">
            <v>-</v>
          </cell>
          <cell r="BV166" t="str">
            <v>-</v>
          </cell>
          <cell r="BW166" t="str">
            <v>30100</v>
          </cell>
          <cell r="BX166" t="str">
            <v>-</v>
          </cell>
          <cell r="BY166" t="str">
            <v>-</v>
          </cell>
          <cell r="CB166" t="str">
            <v>-</v>
          </cell>
          <cell r="CC166" t="str">
            <v>-</v>
          </cell>
          <cell r="CD166" t="str">
            <v>-</v>
          </cell>
          <cell r="CE166" t="str">
            <v>-</v>
          </cell>
          <cell r="CF166" t="str">
            <v>-</v>
          </cell>
          <cell r="CG166" t="str">
            <v>-</v>
          </cell>
          <cell r="CH166" t="str">
            <v>MARQUÉS DE COMILLAS</v>
          </cell>
          <cell r="CI166" t="str">
            <v>-</v>
          </cell>
          <cell r="CJ166" t="str">
            <v>-</v>
          </cell>
          <cell r="CK166" t="str">
            <v>-</v>
          </cell>
          <cell r="CL166" t="str">
            <v>-</v>
          </cell>
          <cell r="CM166" t="str">
            <v>-</v>
          </cell>
          <cell r="CN166" t="str">
            <v>-</v>
          </cell>
          <cell r="CO166" t="str">
            <v>SAN GABRIEL</v>
          </cell>
          <cell r="CP166" t="str">
            <v>VILLA DE ALLENDE</v>
          </cell>
          <cell r="CQ166" t="str">
            <v>-</v>
          </cell>
          <cell r="CR166" t="str">
            <v>-</v>
          </cell>
          <cell r="CS166" t="str">
            <v>-</v>
          </cell>
          <cell r="CT166" t="str">
            <v>-</v>
          </cell>
          <cell r="CU166" t="str">
            <v>SAN ANDRÉS YAÁ</v>
          </cell>
          <cell r="CV166" t="str">
            <v>NAUZONTLA</v>
          </cell>
          <cell r="CW166" t="str">
            <v>-</v>
          </cell>
          <cell r="CX166" t="str">
            <v>-</v>
          </cell>
          <cell r="CY166" t="str">
            <v>-</v>
          </cell>
          <cell r="CZ166" t="str">
            <v>-</v>
          </cell>
          <cell r="DB166" t="str">
            <v>-</v>
          </cell>
          <cell r="DC166" t="str">
            <v>-</v>
          </cell>
          <cell r="DD166" t="str">
            <v>-</v>
          </cell>
          <cell r="DE166" t="str">
            <v>MANLIO FABIO ALTAMIRANO</v>
          </cell>
          <cell r="DF166" t="str">
            <v>-</v>
          </cell>
          <cell r="DG166" t="str">
            <v>-</v>
          </cell>
        </row>
        <row r="167">
          <cell r="AT167" t="str">
            <v>-</v>
          </cell>
          <cell r="AU167" t="str">
            <v>-</v>
          </cell>
          <cell r="AV167" t="str">
            <v>-</v>
          </cell>
          <cell r="AW167" t="str">
            <v>-</v>
          </cell>
          <cell r="AX167" t="str">
            <v>-</v>
          </cell>
          <cell r="AY167" t="str">
            <v>-</v>
          </cell>
          <cell r="AZ167" t="str">
            <v>7117</v>
          </cell>
          <cell r="BA167" t="str">
            <v>-</v>
          </cell>
          <cell r="BB167" t="str">
            <v>-</v>
          </cell>
          <cell r="BC167" t="str">
            <v>-</v>
          </cell>
          <cell r="BD167" t="str">
            <v>-</v>
          </cell>
          <cell r="BE167" t="str">
            <v>-</v>
          </cell>
          <cell r="BF167" t="str">
            <v>-</v>
          </cell>
          <cell r="BG167" t="str">
            <v>14114</v>
          </cell>
          <cell r="BH167" t="str">
            <v>15112</v>
          </cell>
          <cell r="BI167" t="str">
            <v>-</v>
          </cell>
          <cell r="BJ167" t="str">
            <v>-</v>
          </cell>
          <cell r="BK167" t="str">
            <v>-</v>
          </cell>
          <cell r="BL167" t="str">
            <v>-</v>
          </cell>
          <cell r="BM167" t="str">
            <v>20101</v>
          </cell>
          <cell r="BN167" t="str">
            <v>21102</v>
          </cell>
          <cell r="BO167" t="str">
            <v>-</v>
          </cell>
          <cell r="BP167" t="str">
            <v>-</v>
          </cell>
          <cell r="BQ167" t="str">
            <v>-</v>
          </cell>
          <cell r="BR167" t="str">
            <v>-</v>
          </cell>
          <cell r="BS167" t="str">
            <v>-</v>
          </cell>
          <cell r="BT167" t="str">
            <v>-</v>
          </cell>
          <cell r="BU167" t="str">
            <v>-</v>
          </cell>
          <cell r="BV167" t="str">
            <v>-</v>
          </cell>
          <cell r="BW167" t="str">
            <v>30101</v>
          </cell>
          <cell r="BX167" t="str">
            <v>-</v>
          </cell>
          <cell r="BY167" t="str">
            <v>-</v>
          </cell>
          <cell r="CB167" t="str">
            <v>-</v>
          </cell>
          <cell r="CC167" t="str">
            <v>-</v>
          </cell>
          <cell r="CD167" t="str">
            <v>-</v>
          </cell>
          <cell r="CE167" t="str">
            <v>-</v>
          </cell>
          <cell r="CF167" t="str">
            <v>-</v>
          </cell>
          <cell r="CG167" t="str">
            <v>-</v>
          </cell>
          <cell r="CH167" t="str">
            <v>MONTECRISTO DE GUERRERO</v>
          </cell>
          <cell r="CI167" t="str">
            <v>-</v>
          </cell>
          <cell r="CJ167" t="str">
            <v>-</v>
          </cell>
          <cell r="CK167" t="str">
            <v>-</v>
          </cell>
          <cell r="CL167" t="str">
            <v>-</v>
          </cell>
          <cell r="CM167" t="str">
            <v>-</v>
          </cell>
          <cell r="CN167" t="str">
            <v>-</v>
          </cell>
          <cell r="CO167" t="str">
            <v>VILLA CORONA</v>
          </cell>
          <cell r="CP167" t="str">
            <v>VILLA DEL CARBÓN</v>
          </cell>
          <cell r="CQ167" t="str">
            <v>-</v>
          </cell>
          <cell r="CR167" t="str">
            <v>-</v>
          </cell>
          <cell r="CS167" t="str">
            <v>-</v>
          </cell>
          <cell r="CT167" t="str">
            <v>-</v>
          </cell>
          <cell r="CU167" t="str">
            <v>SAN ANDRÉS ZABACHE</v>
          </cell>
          <cell r="CV167" t="str">
            <v>NEALTICAN</v>
          </cell>
          <cell r="CW167" t="str">
            <v>-</v>
          </cell>
          <cell r="CX167" t="str">
            <v>-</v>
          </cell>
          <cell r="CY167" t="str">
            <v>-</v>
          </cell>
          <cell r="CZ167" t="str">
            <v>-</v>
          </cell>
          <cell r="DB167" t="str">
            <v>-</v>
          </cell>
          <cell r="DC167" t="str">
            <v>-</v>
          </cell>
          <cell r="DD167" t="str">
            <v>-</v>
          </cell>
          <cell r="DE167" t="str">
            <v>MARIANO ESCOBEDO</v>
          </cell>
          <cell r="DF167" t="str">
            <v>-</v>
          </cell>
          <cell r="DG167" t="str">
            <v>-</v>
          </cell>
        </row>
        <row r="168">
          <cell r="AT168" t="str">
            <v>-</v>
          </cell>
          <cell r="AU168" t="str">
            <v>-</v>
          </cell>
          <cell r="AV168" t="str">
            <v>-</v>
          </cell>
          <cell r="AW168" t="str">
            <v>-</v>
          </cell>
          <cell r="AX168" t="str">
            <v>-</v>
          </cell>
          <cell r="AY168" t="str">
            <v>-</v>
          </cell>
          <cell r="AZ168" t="str">
            <v>7118</v>
          </cell>
          <cell r="BA168" t="str">
            <v>-</v>
          </cell>
          <cell r="BB168" t="str">
            <v>-</v>
          </cell>
          <cell r="BC168" t="str">
            <v>-</v>
          </cell>
          <cell r="BD168" t="str">
            <v>-</v>
          </cell>
          <cell r="BE168" t="str">
            <v>-</v>
          </cell>
          <cell r="BF168" t="str">
            <v>-</v>
          </cell>
          <cell r="BG168" t="str">
            <v>14115</v>
          </cell>
          <cell r="BH168" t="str">
            <v>15113</v>
          </cell>
          <cell r="BI168" t="str">
            <v>-</v>
          </cell>
          <cell r="BJ168" t="str">
            <v>-</v>
          </cell>
          <cell r="BK168" t="str">
            <v>-</v>
          </cell>
          <cell r="BL168" t="str">
            <v>-</v>
          </cell>
          <cell r="BM168" t="str">
            <v>20102</v>
          </cell>
          <cell r="BN168" t="str">
            <v>21103</v>
          </cell>
          <cell r="BO168" t="str">
            <v>-</v>
          </cell>
          <cell r="BP168" t="str">
            <v>-</v>
          </cell>
          <cell r="BQ168" t="str">
            <v>-</v>
          </cell>
          <cell r="BR168" t="str">
            <v>-</v>
          </cell>
          <cell r="BS168" t="str">
            <v>-</v>
          </cell>
          <cell r="BT168" t="str">
            <v>-</v>
          </cell>
          <cell r="BU168" t="str">
            <v>-</v>
          </cell>
          <cell r="BV168" t="str">
            <v>-</v>
          </cell>
          <cell r="BW168" t="str">
            <v>30103</v>
          </cell>
          <cell r="BX168" t="str">
            <v>-</v>
          </cell>
          <cell r="BY168" t="str">
            <v>-</v>
          </cell>
          <cell r="CB168" t="str">
            <v>-</v>
          </cell>
          <cell r="CC168" t="str">
            <v>-</v>
          </cell>
          <cell r="CD168" t="str">
            <v>-</v>
          </cell>
          <cell r="CE168" t="str">
            <v>-</v>
          </cell>
          <cell r="CF168" t="str">
            <v>-</v>
          </cell>
          <cell r="CG168" t="str">
            <v>-</v>
          </cell>
          <cell r="CH168" t="str">
            <v>SAN ANDRÉS DURAZNAL</v>
          </cell>
          <cell r="CI168" t="str">
            <v>-</v>
          </cell>
          <cell r="CJ168" t="str">
            <v>-</v>
          </cell>
          <cell r="CK168" t="str">
            <v>-</v>
          </cell>
          <cell r="CL168" t="str">
            <v>-</v>
          </cell>
          <cell r="CM168" t="str">
            <v>-</v>
          </cell>
          <cell r="CN168" t="str">
            <v>-</v>
          </cell>
          <cell r="CO168" t="str">
            <v>VILLA GUERRERO</v>
          </cell>
          <cell r="CP168" t="str">
            <v>VILLA GUERRERO</v>
          </cell>
          <cell r="CQ168" t="str">
            <v>-</v>
          </cell>
          <cell r="CR168" t="str">
            <v>-</v>
          </cell>
          <cell r="CS168" t="str">
            <v>-</v>
          </cell>
          <cell r="CT168" t="str">
            <v>-</v>
          </cell>
          <cell r="CU168" t="str">
            <v>SAN ANDRÉS ZAUTLA</v>
          </cell>
          <cell r="CV168" t="str">
            <v>NICOLÁS BRAVO</v>
          </cell>
          <cell r="CW168" t="str">
            <v>-</v>
          </cell>
          <cell r="CX168" t="str">
            <v>-</v>
          </cell>
          <cell r="CY168" t="str">
            <v>-</v>
          </cell>
          <cell r="CZ168" t="str">
            <v>-</v>
          </cell>
          <cell r="DB168" t="str">
            <v>-</v>
          </cell>
          <cell r="DC168" t="str">
            <v>-</v>
          </cell>
          <cell r="DD168" t="str">
            <v>-</v>
          </cell>
          <cell r="DE168" t="str">
            <v>MECATLÁN</v>
          </cell>
          <cell r="DF168" t="str">
            <v>-</v>
          </cell>
          <cell r="DG168" t="str">
            <v>-</v>
          </cell>
        </row>
        <row r="169">
          <cell r="AT169" t="str">
            <v>-</v>
          </cell>
          <cell r="AU169" t="str">
            <v>-</v>
          </cell>
          <cell r="AV169" t="str">
            <v>-</v>
          </cell>
          <cell r="AW169" t="str">
            <v>-</v>
          </cell>
          <cell r="AX169" t="str">
            <v>-</v>
          </cell>
          <cell r="AY169" t="str">
            <v>-</v>
          </cell>
          <cell r="AZ169" t="str">
            <v>7119</v>
          </cell>
          <cell r="BA169" t="str">
            <v>-</v>
          </cell>
          <cell r="BB169" t="str">
            <v>-</v>
          </cell>
          <cell r="BC169" t="str">
            <v>-</v>
          </cell>
          <cell r="BD169" t="str">
            <v>-</v>
          </cell>
          <cell r="BE169" t="str">
            <v>-</v>
          </cell>
          <cell r="BF169" t="str">
            <v>-</v>
          </cell>
          <cell r="BG169" t="str">
            <v>14116</v>
          </cell>
          <cell r="BH169" t="str">
            <v>15114</v>
          </cell>
          <cell r="BI169" t="str">
            <v>-</v>
          </cell>
          <cell r="BJ169" t="str">
            <v>-</v>
          </cell>
          <cell r="BK169" t="str">
            <v>-</v>
          </cell>
          <cell r="BL169" t="str">
            <v>-</v>
          </cell>
          <cell r="BM169" t="str">
            <v>20103</v>
          </cell>
          <cell r="BN169" t="str">
            <v>21104</v>
          </cell>
          <cell r="BO169" t="str">
            <v>-</v>
          </cell>
          <cell r="BP169" t="str">
            <v>-</v>
          </cell>
          <cell r="BQ169" t="str">
            <v>-</v>
          </cell>
          <cell r="BR169" t="str">
            <v>-</v>
          </cell>
          <cell r="BS169" t="str">
            <v>-</v>
          </cell>
          <cell r="BT169" t="str">
            <v>-</v>
          </cell>
          <cell r="BU169" t="str">
            <v>-</v>
          </cell>
          <cell r="BV169" t="str">
            <v>-</v>
          </cell>
          <cell r="BW169" t="str">
            <v>30104</v>
          </cell>
          <cell r="BX169" t="str">
            <v>-</v>
          </cell>
          <cell r="BY169" t="str">
            <v>-</v>
          </cell>
          <cell r="CB169" t="str">
            <v>-</v>
          </cell>
          <cell r="CC169" t="str">
            <v>-</v>
          </cell>
          <cell r="CD169" t="str">
            <v>-</v>
          </cell>
          <cell r="CE169" t="str">
            <v>-</v>
          </cell>
          <cell r="CF169" t="str">
            <v>-</v>
          </cell>
          <cell r="CG169" t="str">
            <v>-</v>
          </cell>
          <cell r="CH169" t="str">
            <v>SANTIAGO EL PINAR</v>
          </cell>
          <cell r="CI169" t="str">
            <v>-</v>
          </cell>
          <cell r="CJ169" t="str">
            <v>-</v>
          </cell>
          <cell r="CK169" t="str">
            <v>-</v>
          </cell>
          <cell r="CL169" t="str">
            <v>-</v>
          </cell>
          <cell r="CM169" t="str">
            <v>-</v>
          </cell>
          <cell r="CN169" t="str">
            <v>-</v>
          </cell>
          <cell r="CO169" t="str">
            <v>VILLA HIDALGO</v>
          </cell>
          <cell r="CP169" t="str">
            <v>VILLA VICTORIA</v>
          </cell>
          <cell r="CQ169" t="str">
            <v>-</v>
          </cell>
          <cell r="CR169" t="str">
            <v>-</v>
          </cell>
          <cell r="CS169" t="str">
            <v>-</v>
          </cell>
          <cell r="CT169" t="str">
            <v>-</v>
          </cell>
          <cell r="CU169" t="str">
            <v>SAN ANTONINO CASTILLO VELASCO</v>
          </cell>
          <cell r="CV169" t="str">
            <v>NOPALUCAN</v>
          </cell>
          <cell r="CW169" t="str">
            <v>-</v>
          </cell>
          <cell r="CX169" t="str">
            <v>-</v>
          </cell>
          <cell r="CY169" t="str">
            <v>-</v>
          </cell>
          <cell r="CZ169" t="str">
            <v>-</v>
          </cell>
          <cell r="DB169" t="str">
            <v>-</v>
          </cell>
          <cell r="DC169" t="str">
            <v>-</v>
          </cell>
          <cell r="DD169" t="str">
            <v>-</v>
          </cell>
          <cell r="DE169" t="str">
            <v>MECAYAPAN</v>
          </cell>
          <cell r="DF169" t="str">
            <v>-</v>
          </cell>
          <cell r="DG169" t="str">
            <v>-</v>
          </cell>
        </row>
        <row r="170">
          <cell r="AT170" t="str">
            <v>-</v>
          </cell>
          <cell r="AU170" t="str">
            <v>-</v>
          </cell>
          <cell r="AV170" t="str">
            <v>-</v>
          </cell>
          <cell r="AW170" t="str">
            <v>-</v>
          </cell>
          <cell r="AX170" t="str">
            <v>-</v>
          </cell>
          <cell r="AY170" t="str">
            <v>-</v>
          </cell>
          <cell r="AZ170" t="str">
            <v>7120</v>
          </cell>
          <cell r="BA170" t="str">
            <v>-</v>
          </cell>
          <cell r="BB170" t="str">
            <v>-</v>
          </cell>
          <cell r="BC170" t="str">
            <v>-</v>
          </cell>
          <cell r="BD170" t="str">
            <v>-</v>
          </cell>
          <cell r="BE170" t="str">
            <v>-</v>
          </cell>
          <cell r="BF170" t="str">
            <v>-</v>
          </cell>
          <cell r="BG170" t="str">
            <v>14117</v>
          </cell>
          <cell r="BH170" t="str">
            <v>15115</v>
          </cell>
          <cell r="BI170" t="str">
            <v>-</v>
          </cell>
          <cell r="BJ170" t="str">
            <v>-</v>
          </cell>
          <cell r="BK170" t="str">
            <v>-</v>
          </cell>
          <cell r="BL170" t="str">
            <v>-</v>
          </cell>
          <cell r="BM170" t="str">
            <v>20104</v>
          </cell>
          <cell r="BN170" t="str">
            <v>21105</v>
          </cell>
          <cell r="BO170" t="str">
            <v>-</v>
          </cell>
          <cell r="BP170" t="str">
            <v>-</v>
          </cell>
          <cell r="BQ170" t="str">
            <v>-</v>
          </cell>
          <cell r="BR170" t="str">
            <v>-</v>
          </cell>
          <cell r="BS170" t="str">
            <v>-</v>
          </cell>
          <cell r="BT170" t="str">
            <v>-</v>
          </cell>
          <cell r="BU170" t="str">
            <v>-</v>
          </cell>
          <cell r="BV170" t="str">
            <v>-</v>
          </cell>
          <cell r="BW170" t="str">
            <v>30105</v>
          </cell>
          <cell r="BX170" t="str">
            <v>-</v>
          </cell>
          <cell r="BY170" t="str">
            <v>-</v>
          </cell>
          <cell r="CB170" t="str">
            <v>-</v>
          </cell>
          <cell r="CC170" t="str">
            <v>-</v>
          </cell>
          <cell r="CD170" t="str">
            <v>-</v>
          </cell>
          <cell r="CE170" t="str">
            <v>-</v>
          </cell>
          <cell r="CF170" t="str">
            <v>-</v>
          </cell>
          <cell r="CG170" t="str">
            <v>-</v>
          </cell>
          <cell r="CH170" t="str">
            <v>CAPITÁN LUIS ÁNGEL VIDAL</v>
          </cell>
          <cell r="CI170" t="str">
            <v>-</v>
          </cell>
          <cell r="CJ170" t="str">
            <v>-</v>
          </cell>
          <cell r="CK170" t="str">
            <v>-</v>
          </cell>
          <cell r="CL170" t="str">
            <v>-</v>
          </cell>
          <cell r="CM170" t="str">
            <v>-</v>
          </cell>
          <cell r="CN170" t="str">
            <v>-</v>
          </cell>
          <cell r="CO170" t="str">
            <v>CAÑADAS DE OBREGÓN</v>
          </cell>
          <cell r="CP170" t="str">
            <v>XONACATLÁN</v>
          </cell>
          <cell r="CQ170" t="str">
            <v>-</v>
          </cell>
          <cell r="CR170" t="str">
            <v>-</v>
          </cell>
          <cell r="CS170" t="str">
            <v>-</v>
          </cell>
          <cell r="CT170" t="str">
            <v>-</v>
          </cell>
          <cell r="CU170" t="str">
            <v>SAN ANTONINO EL ALTO</v>
          </cell>
          <cell r="CV170" t="str">
            <v>OCOTEPEC</v>
          </cell>
          <cell r="CW170" t="str">
            <v>-</v>
          </cell>
          <cell r="CX170" t="str">
            <v>-</v>
          </cell>
          <cell r="CY170" t="str">
            <v>-</v>
          </cell>
          <cell r="CZ170" t="str">
            <v>-</v>
          </cell>
          <cell r="DB170" t="str">
            <v>-</v>
          </cell>
          <cell r="DC170" t="str">
            <v>-</v>
          </cell>
          <cell r="DD170" t="str">
            <v>-</v>
          </cell>
          <cell r="DE170" t="str">
            <v>MEDELLÍN</v>
          </cell>
          <cell r="DF170" t="str">
            <v>-</v>
          </cell>
          <cell r="DG170" t="str">
            <v>-</v>
          </cell>
        </row>
        <row r="171">
          <cell r="AT171" t="str">
            <v>-</v>
          </cell>
          <cell r="AU171" t="str">
            <v>-</v>
          </cell>
          <cell r="AV171" t="str">
            <v>-</v>
          </cell>
          <cell r="AW171" t="str">
            <v>-</v>
          </cell>
          <cell r="AX171" t="str">
            <v>-</v>
          </cell>
          <cell r="AY171" t="str">
            <v>-</v>
          </cell>
          <cell r="AZ171" t="str">
            <v>7121</v>
          </cell>
          <cell r="BA171" t="str">
            <v>-</v>
          </cell>
          <cell r="BB171" t="str">
            <v>-</v>
          </cell>
          <cell r="BC171" t="str">
            <v>-</v>
          </cell>
          <cell r="BD171" t="str">
            <v>-</v>
          </cell>
          <cell r="BE171" t="str">
            <v>-</v>
          </cell>
          <cell r="BF171" t="str">
            <v>-</v>
          </cell>
          <cell r="BG171" t="str">
            <v>14118</v>
          </cell>
          <cell r="BH171" t="str">
            <v>15116</v>
          </cell>
          <cell r="BI171" t="str">
            <v>-</v>
          </cell>
          <cell r="BJ171" t="str">
            <v>-</v>
          </cell>
          <cell r="BK171" t="str">
            <v>-</v>
          </cell>
          <cell r="BL171" t="str">
            <v>-</v>
          </cell>
          <cell r="BM171" t="str">
            <v>20105</v>
          </cell>
          <cell r="BN171" t="str">
            <v>21106</v>
          </cell>
          <cell r="BO171" t="str">
            <v>-</v>
          </cell>
          <cell r="BP171" t="str">
            <v>-</v>
          </cell>
          <cell r="BQ171" t="str">
            <v>-</v>
          </cell>
          <cell r="BR171" t="str">
            <v>-</v>
          </cell>
          <cell r="BS171" t="str">
            <v>-</v>
          </cell>
          <cell r="BT171" t="str">
            <v>-</v>
          </cell>
          <cell r="BU171" t="str">
            <v>-</v>
          </cell>
          <cell r="BV171" t="str">
            <v>-</v>
          </cell>
          <cell r="BW171" t="str">
            <v>30106</v>
          </cell>
          <cell r="BX171" t="str">
            <v>-</v>
          </cell>
          <cell r="BY171" t="str">
            <v>-</v>
          </cell>
          <cell r="CB171" t="str">
            <v>-</v>
          </cell>
          <cell r="CC171" t="str">
            <v>-</v>
          </cell>
          <cell r="CD171" t="str">
            <v>-</v>
          </cell>
          <cell r="CE171" t="str">
            <v>-</v>
          </cell>
          <cell r="CF171" t="str">
            <v>-</v>
          </cell>
          <cell r="CG171" t="str">
            <v>-</v>
          </cell>
          <cell r="CH171" t="str">
            <v>RINCÓN CHAMULA SAN PEDRO</v>
          </cell>
          <cell r="CI171" t="str">
            <v>-</v>
          </cell>
          <cell r="CJ171" t="str">
            <v>-</v>
          </cell>
          <cell r="CK171" t="str">
            <v>-</v>
          </cell>
          <cell r="CL171" t="str">
            <v>-</v>
          </cell>
          <cell r="CM171" t="str">
            <v>-</v>
          </cell>
          <cell r="CN171" t="str">
            <v>-</v>
          </cell>
          <cell r="CO171" t="str">
            <v>YAHUALICA DE GONZÁLEZ GALLO</v>
          </cell>
          <cell r="CP171" t="str">
            <v>ZACAZONAPAN</v>
          </cell>
          <cell r="CQ171" t="str">
            <v>-</v>
          </cell>
          <cell r="CR171" t="str">
            <v>-</v>
          </cell>
          <cell r="CS171" t="str">
            <v>-</v>
          </cell>
          <cell r="CT171" t="str">
            <v>-</v>
          </cell>
          <cell r="CU171" t="str">
            <v>SAN ANTONINO MONTE VERDE</v>
          </cell>
          <cell r="CV171" t="str">
            <v>OCOYUCAN</v>
          </cell>
          <cell r="CW171" t="str">
            <v>-</v>
          </cell>
          <cell r="CX171" t="str">
            <v>-</v>
          </cell>
          <cell r="CY171" t="str">
            <v>-</v>
          </cell>
          <cell r="CZ171" t="str">
            <v>-</v>
          </cell>
          <cell r="DB171" t="str">
            <v>-</v>
          </cell>
          <cell r="DC171" t="str">
            <v>-</v>
          </cell>
          <cell r="DD171" t="str">
            <v>-</v>
          </cell>
          <cell r="DE171" t="str">
            <v>MIAHUATLÁN</v>
          </cell>
          <cell r="DF171" t="str">
            <v>-</v>
          </cell>
          <cell r="DG171" t="str">
            <v>-</v>
          </cell>
        </row>
        <row r="172">
          <cell r="AT172" t="str">
            <v>-</v>
          </cell>
          <cell r="AU172" t="str">
            <v>-</v>
          </cell>
          <cell r="AV172" t="str">
            <v>-</v>
          </cell>
          <cell r="AW172" t="str">
            <v>-</v>
          </cell>
          <cell r="AX172" t="str">
            <v>-</v>
          </cell>
          <cell r="AY172" t="str">
            <v>-</v>
          </cell>
          <cell r="AZ172" t="str">
            <v>7122</v>
          </cell>
          <cell r="BA172" t="str">
            <v>-</v>
          </cell>
          <cell r="BB172" t="str">
            <v>-</v>
          </cell>
          <cell r="BC172" t="str">
            <v>-</v>
          </cell>
          <cell r="BD172" t="str">
            <v>-</v>
          </cell>
          <cell r="BE172" t="str">
            <v>-</v>
          </cell>
          <cell r="BF172" t="str">
            <v>-</v>
          </cell>
          <cell r="BG172" t="str">
            <v>14119</v>
          </cell>
          <cell r="BH172" t="str">
            <v>15117</v>
          </cell>
          <cell r="BI172" t="str">
            <v>-</v>
          </cell>
          <cell r="BJ172" t="str">
            <v>-</v>
          </cell>
          <cell r="BK172" t="str">
            <v>-</v>
          </cell>
          <cell r="BL172" t="str">
            <v>-</v>
          </cell>
          <cell r="BM172" t="str">
            <v>20106</v>
          </cell>
          <cell r="BN172" t="str">
            <v>21107</v>
          </cell>
          <cell r="BO172" t="str">
            <v>-</v>
          </cell>
          <cell r="BP172" t="str">
            <v>-</v>
          </cell>
          <cell r="BQ172" t="str">
            <v>-</v>
          </cell>
          <cell r="BR172" t="str">
            <v>-</v>
          </cell>
          <cell r="BS172" t="str">
            <v>-</v>
          </cell>
          <cell r="BT172" t="str">
            <v>-</v>
          </cell>
          <cell r="BU172" t="str">
            <v>-</v>
          </cell>
          <cell r="BV172" t="str">
            <v>-</v>
          </cell>
          <cell r="BW172" t="str">
            <v>30107</v>
          </cell>
          <cell r="BX172" t="str">
            <v>-</v>
          </cell>
          <cell r="BY172" t="str">
            <v>-</v>
          </cell>
          <cell r="CB172" t="str">
            <v>-</v>
          </cell>
          <cell r="CC172" t="str">
            <v>-</v>
          </cell>
          <cell r="CD172" t="str">
            <v>-</v>
          </cell>
          <cell r="CE172" t="str">
            <v>-</v>
          </cell>
          <cell r="CF172" t="str">
            <v>-</v>
          </cell>
          <cell r="CG172" t="str">
            <v>-</v>
          </cell>
          <cell r="CH172" t="str">
            <v>EL PARRAL</v>
          </cell>
          <cell r="CI172" t="str">
            <v>-</v>
          </cell>
          <cell r="CJ172" t="str">
            <v>-</v>
          </cell>
          <cell r="CK172" t="str">
            <v>-</v>
          </cell>
          <cell r="CL172" t="str">
            <v>-</v>
          </cell>
          <cell r="CM172" t="str">
            <v>-</v>
          </cell>
          <cell r="CN172" t="str">
            <v>-</v>
          </cell>
          <cell r="CO172" t="str">
            <v>ZACOALCO DE TORRES</v>
          </cell>
          <cell r="CP172" t="str">
            <v>ZACUALPAN</v>
          </cell>
          <cell r="CQ172" t="str">
            <v>-</v>
          </cell>
          <cell r="CR172" t="str">
            <v>-</v>
          </cell>
          <cell r="CS172" t="str">
            <v>-</v>
          </cell>
          <cell r="CT172" t="str">
            <v>-</v>
          </cell>
          <cell r="CU172" t="str">
            <v>SAN ANTONIO ACUTLA</v>
          </cell>
          <cell r="CV172" t="str">
            <v>OLINTLA</v>
          </cell>
          <cell r="CW172" t="str">
            <v>-</v>
          </cell>
          <cell r="CX172" t="str">
            <v>-</v>
          </cell>
          <cell r="CY172" t="str">
            <v>-</v>
          </cell>
          <cell r="CZ172" t="str">
            <v>-</v>
          </cell>
          <cell r="DB172" t="str">
            <v>-</v>
          </cell>
          <cell r="DC172" t="str">
            <v>-</v>
          </cell>
          <cell r="DD172" t="str">
            <v>-</v>
          </cell>
          <cell r="DE172" t="str">
            <v>LAS MINAS</v>
          </cell>
          <cell r="DF172" t="str">
            <v>-</v>
          </cell>
          <cell r="DG172" t="str">
            <v>-</v>
          </cell>
        </row>
        <row r="173">
          <cell r="AT173" t="str">
            <v>-</v>
          </cell>
          <cell r="AU173" t="str">
            <v>-</v>
          </cell>
          <cell r="AV173" t="str">
            <v>-</v>
          </cell>
          <cell r="AW173" t="str">
            <v>-</v>
          </cell>
          <cell r="AX173" t="str">
            <v>-</v>
          </cell>
          <cell r="AY173" t="str">
            <v>-</v>
          </cell>
          <cell r="AZ173" t="str">
            <v>7123</v>
          </cell>
          <cell r="BA173" t="str">
            <v>-</v>
          </cell>
          <cell r="BB173" t="str">
            <v>-</v>
          </cell>
          <cell r="BC173" t="str">
            <v>-</v>
          </cell>
          <cell r="BD173" t="str">
            <v>-</v>
          </cell>
          <cell r="BE173" t="str">
            <v>-</v>
          </cell>
          <cell r="BF173" t="str">
            <v>-</v>
          </cell>
          <cell r="BG173" t="str">
            <v>14121</v>
          </cell>
          <cell r="BH173" t="str">
            <v>15119</v>
          </cell>
          <cell r="BI173" t="str">
            <v>-</v>
          </cell>
          <cell r="BJ173" t="str">
            <v>-</v>
          </cell>
          <cell r="BK173" t="str">
            <v>-</v>
          </cell>
          <cell r="BL173" t="str">
            <v>-</v>
          </cell>
          <cell r="BM173" t="str">
            <v>20107</v>
          </cell>
          <cell r="BN173" t="str">
            <v>21108</v>
          </cell>
          <cell r="BO173" t="str">
            <v>-</v>
          </cell>
          <cell r="BP173" t="str">
            <v>-</v>
          </cell>
          <cell r="BQ173" t="str">
            <v>-</v>
          </cell>
          <cell r="BR173" t="str">
            <v>-</v>
          </cell>
          <cell r="BS173" t="str">
            <v>-</v>
          </cell>
          <cell r="BT173" t="str">
            <v>-</v>
          </cell>
          <cell r="BU173" t="str">
            <v>-</v>
          </cell>
          <cell r="BV173" t="str">
            <v>-</v>
          </cell>
          <cell r="BW173" t="str">
            <v>30110</v>
          </cell>
          <cell r="BX173" t="str">
            <v>-</v>
          </cell>
          <cell r="BY173" t="str">
            <v>-</v>
          </cell>
          <cell r="CB173" t="str">
            <v>-</v>
          </cell>
          <cell r="CC173" t="str">
            <v>-</v>
          </cell>
          <cell r="CD173" t="str">
            <v>-</v>
          </cell>
          <cell r="CE173" t="str">
            <v>-</v>
          </cell>
          <cell r="CF173" t="str">
            <v>-</v>
          </cell>
          <cell r="CG173" t="str">
            <v>-</v>
          </cell>
          <cell r="CH173" t="str">
            <v>EMILIANO ZAPATA</v>
          </cell>
          <cell r="CI173" t="str">
            <v>-</v>
          </cell>
          <cell r="CJ173" t="str">
            <v>-</v>
          </cell>
          <cell r="CK173" t="str">
            <v>-</v>
          </cell>
          <cell r="CL173" t="str">
            <v>-</v>
          </cell>
          <cell r="CM173" t="str">
            <v>-</v>
          </cell>
          <cell r="CN173" t="str">
            <v>-</v>
          </cell>
          <cell r="CO173" t="str">
            <v>ZAPOTILTIC</v>
          </cell>
          <cell r="CP173" t="str">
            <v>ZUMPAHUACÁN</v>
          </cell>
          <cell r="CQ173" t="str">
            <v>-</v>
          </cell>
          <cell r="CR173" t="str">
            <v>-</v>
          </cell>
          <cell r="CS173" t="str">
            <v>-</v>
          </cell>
          <cell r="CT173" t="str">
            <v>-</v>
          </cell>
          <cell r="CU173" t="str">
            <v>SAN ANTONIO DE LA CAL</v>
          </cell>
          <cell r="CV173" t="str">
            <v>ORIENTAL</v>
          </cell>
          <cell r="CW173" t="str">
            <v>-</v>
          </cell>
          <cell r="CX173" t="str">
            <v>-</v>
          </cell>
          <cell r="CY173" t="str">
            <v>-</v>
          </cell>
          <cell r="CZ173" t="str">
            <v>-</v>
          </cell>
          <cell r="DB173" t="str">
            <v>-</v>
          </cell>
          <cell r="DC173" t="str">
            <v>-</v>
          </cell>
          <cell r="DD173" t="str">
            <v>-</v>
          </cell>
          <cell r="DE173" t="str">
            <v>MIXTLA DE ALTAMIRANO</v>
          </cell>
          <cell r="DF173" t="str">
            <v>-</v>
          </cell>
          <cell r="DG173" t="str">
            <v>-</v>
          </cell>
        </row>
        <row r="174">
          <cell r="AT174" t="str">
            <v>-</v>
          </cell>
          <cell r="AU174" t="str">
            <v>-</v>
          </cell>
          <cell r="AV174" t="str">
            <v>-</v>
          </cell>
          <cell r="AW174" t="str">
            <v>-</v>
          </cell>
          <cell r="AX174" t="str">
            <v>-</v>
          </cell>
          <cell r="AY174" t="str">
            <v>-</v>
          </cell>
          <cell r="AZ174" t="str">
            <v>7124</v>
          </cell>
          <cell r="BA174" t="str">
            <v>-</v>
          </cell>
          <cell r="BB174" t="str">
            <v>-</v>
          </cell>
          <cell r="BC174" t="str">
            <v>-</v>
          </cell>
          <cell r="BD174" t="str">
            <v>-</v>
          </cell>
          <cell r="BE174" t="str">
            <v>-</v>
          </cell>
          <cell r="BF174" t="str">
            <v>-</v>
          </cell>
          <cell r="BG174" t="str">
            <v>14122</v>
          </cell>
          <cell r="BH174" t="str">
            <v>15123</v>
          </cell>
          <cell r="BI174" t="str">
            <v>-</v>
          </cell>
          <cell r="BJ174" t="str">
            <v>-</v>
          </cell>
          <cell r="BK174" t="str">
            <v>-</v>
          </cell>
          <cell r="BL174" t="str">
            <v>-</v>
          </cell>
          <cell r="BM174" t="str">
            <v>20108</v>
          </cell>
          <cell r="BN174" t="str">
            <v>21109</v>
          </cell>
          <cell r="BO174" t="str">
            <v>-</v>
          </cell>
          <cell r="BP174" t="str">
            <v>-</v>
          </cell>
          <cell r="BQ174" t="str">
            <v>-</v>
          </cell>
          <cell r="BR174" t="str">
            <v>-</v>
          </cell>
          <cell r="BS174" t="str">
            <v>-</v>
          </cell>
          <cell r="BT174" t="str">
            <v>-</v>
          </cell>
          <cell r="BU174" t="str">
            <v>-</v>
          </cell>
          <cell r="BV174" t="str">
            <v>-</v>
          </cell>
          <cell r="BW174" t="str">
            <v>30111</v>
          </cell>
          <cell r="BX174" t="str">
            <v>-</v>
          </cell>
          <cell r="BY174" t="str">
            <v>-</v>
          </cell>
          <cell r="CB174" t="str">
            <v>-</v>
          </cell>
          <cell r="CC174" t="str">
            <v>-</v>
          </cell>
          <cell r="CD174" t="str">
            <v>-</v>
          </cell>
          <cell r="CE174" t="str">
            <v>-</v>
          </cell>
          <cell r="CF174" t="str">
            <v>-</v>
          </cell>
          <cell r="CG174" t="str">
            <v>-</v>
          </cell>
          <cell r="CH174" t="str">
            <v>MEZCALAPA</v>
          </cell>
          <cell r="CI174" t="str">
            <v>-</v>
          </cell>
          <cell r="CJ174" t="str">
            <v>-</v>
          </cell>
          <cell r="CK174" t="str">
            <v>-</v>
          </cell>
          <cell r="CL174" t="str">
            <v>-</v>
          </cell>
          <cell r="CM174" t="str">
            <v>-</v>
          </cell>
          <cell r="CN174" t="str">
            <v>-</v>
          </cell>
          <cell r="CO174" t="str">
            <v>ZAPOTITLÁN DE VADILLO</v>
          </cell>
          <cell r="CP174" t="str">
            <v>LUVIANOS</v>
          </cell>
          <cell r="CQ174" t="str">
            <v>-</v>
          </cell>
          <cell r="CR174" t="str">
            <v>-</v>
          </cell>
          <cell r="CS174" t="str">
            <v>-</v>
          </cell>
          <cell r="CT174" t="str">
            <v>-</v>
          </cell>
          <cell r="CU174" t="str">
            <v>SAN ANTONIO HUITEPEC</v>
          </cell>
          <cell r="CV174" t="str">
            <v>PAHUATLÁN</v>
          </cell>
          <cell r="CW174" t="str">
            <v>-</v>
          </cell>
          <cell r="CX174" t="str">
            <v>-</v>
          </cell>
          <cell r="CY174" t="str">
            <v>-</v>
          </cell>
          <cell r="CZ174" t="str">
            <v>-</v>
          </cell>
          <cell r="DB174" t="str">
            <v>-</v>
          </cell>
          <cell r="DC174" t="str">
            <v>-</v>
          </cell>
          <cell r="DD174" t="str">
            <v>-</v>
          </cell>
          <cell r="DE174" t="str">
            <v>MOLOACÁN</v>
          </cell>
          <cell r="DF174" t="str">
            <v>-</v>
          </cell>
          <cell r="DG174" t="str">
            <v>-</v>
          </cell>
        </row>
        <row r="175">
          <cell r="AT175" t="str">
            <v>-</v>
          </cell>
          <cell r="AU175" t="str">
            <v>-</v>
          </cell>
          <cell r="AV175" t="str">
            <v>-</v>
          </cell>
          <cell r="AW175" t="str">
            <v>-</v>
          </cell>
          <cell r="AX175" t="str">
            <v>-</v>
          </cell>
          <cell r="AY175" t="str">
            <v>-</v>
          </cell>
          <cell r="AZ175" t="str">
            <v>7125</v>
          </cell>
          <cell r="BA175" t="str">
            <v>-</v>
          </cell>
          <cell r="BB175" t="str">
            <v>-</v>
          </cell>
          <cell r="BC175" t="str">
            <v>-</v>
          </cell>
          <cell r="BD175" t="str">
            <v>-</v>
          </cell>
          <cell r="BE175" t="str">
            <v>-</v>
          </cell>
          <cell r="BF175" t="str">
            <v>-</v>
          </cell>
          <cell r="BG175" t="str">
            <v>14123</v>
          </cell>
          <cell r="BH175" t="str">
            <v>15124</v>
          </cell>
          <cell r="BI175" t="str">
            <v>-</v>
          </cell>
          <cell r="BJ175" t="str">
            <v>-</v>
          </cell>
          <cell r="BK175" t="str">
            <v>-</v>
          </cell>
          <cell r="BL175" t="str">
            <v>-</v>
          </cell>
          <cell r="BM175" t="str">
            <v>20109</v>
          </cell>
          <cell r="BN175" t="str">
            <v>21110</v>
          </cell>
          <cell r="BO175" t="str">
            <v>-</v>
          </cell>
          <cell r="BP175" t="str">
            <v>-</v>
          </cell>
          <cell r="BQ175" t="str">
            <v>-</v>
          </cell>
          <cell r="BR175" t="str">
            <v>-</v>
          </cell>
          <cell r="BS175" t="str">
            <v>-</v>
          </cell>
          <cell r="BT175" t="str">
            <v>-</v>
          </cell>
          <cell r="BU175" t="str">
            <v>-</v>
          </cell>
          <cell r="BV175" t="str">
            <v>-</v>
          </cell>
          <cell r="BW175" t="str">
            <v>30112</v>
          </cell>
          <cell r="BX175" t="str">
            <v>-</v>
          </cell>
          <cell r="BY175" t="str">
            <v>-</v>
          </cell>
          <cell r="CB175" t="str">
            <v>-</v>
          </cell>
          <cell r="CC175" t="str">
            <v>-</v>
          </cell>
          <cell r="CD175" t="str">
            <v>-</v>
          </cell>
          <cell r="CE175" t="str">
            <v>-</v>
          </cell>
          <cell r="CF175" t="str">
            <v>-</v>
          </cell>
          <cell r="CG175" t="str">
            <v>-</v>
          </cell>
          <cell r="CH175" t="str">
            <v>HONDURAS DE LA SIERRA</v>
          </cell>
          <cell r="CI175" t="str">
            <v>-</v>
          </cell>
          <cell r="CJ175" t="str">
            <v>-</v>
          </cell>
          <cell r="CK175" t="str">
            <v>-</v>
          </cell>
          <cell r="CL175" t="str">
            <v>-</v>
          </cell>
          <cell r="CM175" t="str">
            <v>-</v>
          </cell>
          <cell r="CN175" t="str">
            <v>-</v>
          </cell>
          <cell r="CO175" t="str">
            <v>ZAPOTLÁN DEL REY</v>
          </cell>
          <cell r="CP175" t="str">
            <v>SAN JOSÉ DEL RINCÓN</v>
          </cell>
          <cell r="CQ175" t="str">
            <v>-</v>
          </cell>
          <cell r="CR175" t="str">
            <v>-</v>
          </cell>
          <cell r="CS175" t="str">
            <v>-</v>
          </cell>
          <cell r="CT175" t="str">
            <v>-</v>
          </cell>
          <cell r="CU175" t="str">
            <v>SAN ANTONIO NANAHUATÍPAM</v>
          </cell>
          <cell r="CV175" t="str">
            <v>PALMAR DE BRAVO</v>
          </cell>
          <cell r="CW175" t="str">
            <v>-</v>
          </cell>
          <cell r="CX175" t="str">
            <v>-</v>
          </cell>
          <cell r="CY175" t="str">
            <v>-</v>
          </cell>
          <cell r="CZ175" t="str">
            <v>-</v>
          </cell>
          <cell r="DB175" t="str">
            <v>-</v>
          </cell>
          <cell r="DC175" t="str">
            <v>-</v>
          </cell>
          <cell r="DD175" t="str">
            <v>-</v>
          </cell>
          <cell r="DE175" t="str">
            <v>NAOLINCO</v>
          </cell>
          <cell r="DF175" t="str">
            <v>-</v>
          </cell>
          <cell r="DG175" t="str">
            <v>-</v>
          </cell>
        </row>
        <row r="176">
          <cell r="AT176" t="str">
            <v>-</v>
          </cell>
          <cell r="AU176" t="str">
            <v>-</v>
          </cell>
          <cell r="AV176" t="str">
            <v>-</v>
          </cell>
          <cell r="AW176" t="str">
            <v>-</v>
          </cell>
          <cell r="AX176" t="str">
            <v>-</v>
          </cell>
          <cell r="AY176" t="str">
            <v>-</v>
          </cell>
          <cell r="AZ176">
            <v>7999</v>
          </cell>
          <cell r="BA176" t="str">
            <v>-</v>
          </cell>
          <cell r="BB176" t="str">
            <v>-</v>
          </cell>
          <cell r="BC176" t="str">
            <v>-</v>
          </cell>
          <cell r="BD176" t="str">
            <v>-</v>
          </cell>
          <cell r="BE176" t="str">
            <v>-</v>
          </cell>
          <cell r="BF176" t="str">
            <v>-</v>
          </cell>
          <cell r="BG176" t="str">
            <v>14125</v>
          </cell>
          <cell r="BH176" t="str">
            <v>15125</v>
          </cell>
          <cell r="BI176" t="str">
            <v>-</v>
          </cell>
          <cell r="BJ176" t="str">
            <v>-</v>
          </cell>
          <cell r="BK176" t="str">
            <v>-</v>
          </cell>
          <cell r="BL176" t="str">
            <v>-</v>
          </cell>
          <cell r="BM176" t="str">
            <v>20110</v>
          </cell>
          <cell r="BN176" t="str">
            <v>21111</v>
          </cell>
          <cell r="BO176" t="str">
            <v>-</v>
          </cell>
          <cell r="BP176" t="str">
            <v>-</v>
          </cell>
          <cell r="BQ176" t="str">
            <v>-</v>
          </cell>
          <cell r="BR176" t="str">
            <v>-</v>
          </cell>
          <cell r="BS176" t="str">
            <v>-</v>
          </cell>
          <cell r="BT176" t="str">
            <v>-</v>
          </cell>
          <cell r="BU176" t="str">
            <v>-</v>
          </cell>
          <cell r="BV176" t="str">
            <v>-</v>
          </cell>
          <cell r="BW176" t="str">
            <v>30113</v>
          </cell>
          <cell r="BX176" t="str">
            <v>-</v>
          </cell>
          <cell r="BY176" t="str">
            <v>-</v>
          </cell>
          <cell r="CB176" t="str">
            <v>-</v>
          </cell>
          <cell r="CC176" t="str">
            <v>-</v>
          </cell>
          <cell r="CD176" t="str">
            <v>-</v>
          </cell>
          <cell r="CE176" t="str">
            <v>-</v>
          </cell>
          <cell r="CF176" t="str">
            <v>-</v>
          </cell>
          <cell r="CG176" t="str">
            <v>-</v>
          </cell>
          <cell r="CH176" t="str">
            <v>NO IDENTIFICADO</v>
          </cell>
          <cell r="CI176" t="str">
            <v>-</v>
          </cell>
          <cell r="CJ176" t="str">
            <v>-</v>
          </cell>
          <cell r="CK176" t="str">
            <v>-</v>
          </cell>
          <cell r="CL176" t="str">
            <v>-</v>
          </cell>
          <cell r="CM176" t="str">
            <v>-</v>
          </cell>
          <cell r="CN176" t="str">
            <v>-</v>
          </cell>
          <cell r="CO176" t="str">
            <v>SAN IGNACIO CERRO GORDO</v>
          </cell>
          <cell r="CP176" t="str">
            <v>TONANITLA</v>
          </cell>
          <cell r="CQ176" t="str">
            <v>-</v>
          </cell>
          <cell r="CR176" t="str">
            <v>-</v>
          </cell>
          <cell r="CS176" t="str">
            <v>-</v>
          </cell>
          <cell r="CT176" t="str">
            <v>-</v>
          </cell>
          <cell r="CU176" t="str">
            <v>SAN ANTONIO SINICAHUA</v>
          </cell>
          <cell r="CV176" t="str">
            <v>PANTEPEC</v>
          </cell>
          <cell r="CW176" t="str">
            <v>-</v>
          </cell>
          <cell r="CX176" t="str">
            <v>-</v>
          </cell>
          <cell r="CY176" t="str">
            <v>-</v>
          </cell>
          <cell r="CZ176" t="str">
            <v>-</v>
          </cell>
          <cell r="DB176" t="str">
            <v>-</v>
          </cell>
          <cell r="DC176" t="str">
            <v>-</v>
          </cell>
          <cell r="DD176" t="str">
            <v>-</v>
          </cell>
          <cell r="DE176" t="str">
            <v>NARANJAL</v>
          </cell>
          <cell r="DF176" t="str">
            <v>-</v>
          </cell>
          <cell r="DG176" t="str">
            <v>-</v>
          </cell>
        </row>
        <row r="177">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v>14999</v>
          </cell>
          <cell r="BH177">
            <v>15999</v>
          </cell>
          <cell r="BI177" t="str">
            <v>-</v>
          </cell>
          <cell r="BJ177" t="str">
            <v>-</v>
          </cell>
          <cell r="BK177" t="str">
            <v>-</v>
          </cell>
          <cell r="BL177" t="str">
            <v>-</v>
          </cell>
          <cell r="BM177" t="str">
            <v>20111</v>
          </cell>
          <cell r="BN177" t="str">
            <v>21112</v>
          </cell>
          <cell r="BO177" t="str">
            <v>-</v>
          </cell>
          <cell r="BP177" t="str">
            <v>-</v>
          </cell>
          <cell r="BQ177" t="str">
            <v>-</v>
          </cell>
          <cell r="BR177" t="str">
            <v>-</v>
          </cell>
          <cell r="BS177" t="str">
            <v>-</v>
          </cell>
          <cell r="BT177" t="str">
            <v>-</v>
          </cell>
          <cell r="BU177" t="str">
            <v>-</v>
          </cell>
          <cell r="BV177" t="str">
            <v>-</v>
          </cell>
          <cell r="BW177" t="str">
            <v>30114</v>
          </cell>
          <cell r="BX177" t="str">
            <v>-</v>
          </cell>
          <cell r="BY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NO IDENTIFICADO</v>
          </cell>
          <cell r="CP177" t="str">
            <v>NO IDENTIFICADO</v>
          </cell>
          <cell r="CQ177" t="str">
            <v>-</v>
          </cell>
          <cell r="CR177" t="str">
            <v>-</v>
          </cell>
          <cell r="CS177" t="str">
            <v>-</v>
          </cell>
          <cell r="CT177" t="str">
            <v>-</v>
          </cell>
          <cell r="CU177" t="str">
            <v>SAN ANTONIO TEPETLAPA</v>
          </cell>
          <cell r="CV177" t="str">
            <v>PETLALCINGO</v>
          </cell>
          <cell r="CW177" t="str">
            <v>-</v>
          </cell>
          <cell r="CX177" t="str">
            <v>-</v>
          </cell>
          <cell r="CY177" t="str">
            <v>-</v>
          </cell>
          <cell r="CZ177" t="str">
            <v>-</v>
          </cell>
          <cell r="DB177" t="str">
            <v>-</v>
          </cell>
          <cell r="DC177" t="str">
            <v>-</v>
          </cell>
          <cell r="DD177" t="str">
            <v>-</v>
          </cell>
          <cell r="DE177" t="str">
            <v>NAUTLA</v>
          </cell>
          <cell r="DF177" t="str">
            <v>-</v>
          </cell>
          <cell r="DG177" t="str">
            <v>-</v>
          </cell>
        </row>
        <row r="178">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BM178" t="str">
            <v>20112</v>
          </cell>
          <cell r="BN178" t="str">
            <v>21113</v>
          </cell>
          <cell r="BO178" t="str">
            <v>-</v>
          </cell>
          <cell r="BP178" t="str">
            <v>-</v>
          </cell>
          <cell r="BQ178" t="str">
            <v>-</v>
          </cell>
          <cell r="BR178" t="str">
            <v>-</v>
          </cell>
          <cell r="BS178" t="str">
            <v>-</v>
          </cell>
          <cell r="BT178" t="str">
            <v>-</v>
          </cell>
          <cell r="BU178" t="str">
            <v>-</v>
          </cell>
          <cell r="BV178" t="str">
            <v>-</v>
          </cell>
          <cell r="BW178" t="str">
            <v>30115</v>
          </cell>
          <cell r="BX178" t="str">
            <v>-</v>
          </cell>
          <cell r="BY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t="str">
            <v>-</v>
          </cell>
          <cell r="CN178" t="str">
            <v>-</v>
          </cell>
          <cell r="CO178" t="str">
            <v>-</v>
          </cell>
          <cell r="CP178" t="str">
            <v>-</v>
          </cell>
          <cell r="CQ178" t="str">
            <v>-</v>
          </cell>
          <cell r="CR178" t="str">
            <v>-</v>
          </cell>
          <cell r="CS178" t="str">
            <v>-</v>
          </cell>
          <cell r="CT178" t="str">
            <v>-</v>
          </cell>
          <cell r="CU178" t="str">
            <v>SAN BALTAZAR CHICHICÁPAM</v>
          </cell>
          <cell r="CV178" t="str">
            <v>PIAXTLA</v>
          </cell>
          <cell r="CW178" t="str">
            <v>-</v>
          </cell>
          <cell r="CX178" t="str">
            <v>-</v>
          </cell>
          <cell r="CY178" t="str">
            <v>-</v>
          </cell>
          <cell r="CZ178" t="str">
            <v>-</v>
          </cell>
          <cell r="DB178" t="str">
            <v>-</v>
          </cell>
          <cell r="DC178" t="str">
            <v>-</v>
          </cell>
          <cell r="DD178" t="str">
            <v>-</v>
          </cell>
          <cell r="DE178" t="str">
            <v>NOGALES</v>
          </cell>
          <cell r="DF178" t="str">
            <v>-</v>
          </cell>
          <cell r="DG178" t="str">
            <v>-</v>
          </cell>
        </row>
        <row r="179">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20113</v>
          </cell>
          <cell r="BN179" t="str">
            <v>21116</v>
          </cell>
          <cell r="BO179" t="str">
            <v>-</v>
          </cell>
          <cell r="BP179" t="str">
            <v>-</v>
          </cell>
          <cell r="BQ179" t="str">
            <v>-</v>
          </cell>
          <cell r="BR179" t="str">
            <v>-</v>
          </cell>
          <cell r="BS179" t="str">
            <v>-</v>
          </cell>
          <cell r="BT179" t="str">
            <v>-</v>
          </cell>
          <cell r="BU179" t="str">
            <v>-</v>
          </cell>
          <cell r="BV179" t="str">
            <v>-</v>
          </cell>
          <cell r="BW179" t="str">
            <v>30116</v>
          </cell>
          <cell r="BX179" t="str">
            <v>-</v>
          </cell>
          <cell r="BY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t="str">
            <v>-</v>
          </cell>
          <cell r="CN179" t="str">
            <v>-</v>
          </cell>
          <cell r="CO179" t="str">
            <v>-</v>
          </cell>
          <cell r="CP179" t="str">
            <v>-</v>
          </cell>
          <cell r="CQ179" t="str">
            <v>-</v>
          </cell>
          <cell r="CR179" t="str">
            <v>-</v>
          </cell>
          <cell r="CS179" t="str">
            <v>-</v>
          </cell>
          <cell r="CT179" t="str">
            <v>-</v>
          </cell>
          <cell r="CU179" t="str">
            <v>SAN BALTAZAR LOXICHA</v>
          </cell>
          <cell r="CV179" t="str">
            <v>QUIMIXTLÁN</v>
          </cell>
          <cell r="CW179" t="str">
            <v>-</v>
          </cell>
          <cell r="CX179" t="str">
            <v>-</v>
          </cell>
          <cell r="CY179" t="str">
            <v>-</v>
          </cell>
          <cell r="CZ179" t="str">
            <v>-</v>
          </cell>
          <cell r="DB179" t="str">
            <v>-</v>
          </cell>
          <cell r="DC179" t="str">
            <v>-</v>
          </cell>
          <cell r="DD179" t="str">
            <v>-</v>
          </cell>
          <cell r="DE179" t="str">
            <v>OLUTA</v>
          </cell>
          <cell r="DF179" t="str">
            <v>-</v>
          </cell>
          <cell r="DG179" t="str">
            <v>-</v>
          </cell>
        </row>
        <row r="180">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BM180" t="str">
            <v>20114</v>
          </cell>
          <cell r="BN180" t="str">
            <v>21117</v>
          </cell>
          <cell r="BO180" t="str">
            <v>-</v>
          </cell>
          <cell r="BP180" t="str">
            <v>-</v>
          </cell>
          <cell r="BQ180" t="str">
            <v>-</v>
          </cell>
          <cell r="BR180" t="str">
            <v>-</v>
          </cell>
          <cell r="BS180" t="str">
            <v>-</v>
          </cell>
          <cell r="BT180" t="str">
            <v>-</v>
          </cell>
          <cell r="BU180" t="str">
            <v>-</v>
          </cell>
          <cell r="BV180" t="str">
            <v>-</v>
          </cell>
          <cell r="BW180" t="str">
            <v>30117</v>
          </cell>
          <cell r="BX180" t="str">
            <v>-</v>
          </cell>
          <cell r="BY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t="str">
            <v>-</v>
          </cell>
          <cell r="CN180" t="str">
            <v>-</v>
          </cell>
          <cell r="CO180" t="str">
            <v>-</v>
          </cell>
          <cell r="CP180" t="str">
            <v>-</v>
          </cell>
          <cell r="CQ180" t="str">
            <v>-</v>
          </cell>
          <cell r="CR180" t="str">
            <v>-</v>
          </cell>
          <cell r="CS180" t="str">
            <v>-</v>
          </cell>
          <cell r="CT180" t="str">
            <v>-</v>
          </cell>
          <cell r="CU180" t="str">
            <v>SAN BALTAZAR YATZACHI EL BAJO</v>
          </cell>
          <cell r="CV180" t="str">
            <v>RAFAEL LARA GRAJALES</v>
          </cell>
          <cell r="CW180" t="str">
            <v>-</v>
          </cell>
          <cell r="CX180" t="str">
            <v>-</v>
          </cell>
          <cell r="CY180" t="str">
            <v>-</v>
          </cell>
          <cell r="CZ180" t="str">
            <v>-</v>
          </cell>
          <cell r="DB180" t="str">
            <v>-</v>
          </cell>
          <cell r="DC180" t="str">
            <v>-</v>
          </cell>
          <cell r="DD180" t="str">
            <v>-</v>
          </cell>
          <cell r="DE180" t="str">
            <v>OMEALCA</v>
          </cell>
          <cell r="DF180" t="str">
            <v>-</v>
          </cell>
          <cell r="DG180" t="str">
            <v>-</v>
          </cell>
        </row>
        <row r="181">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BM181" t="str">
            <v>20115</v>
          </cell>
          <cell r="BN181" t="str">
            <v>21118</v>
          </cell>
          <cell r="BO181" t="str">
            <v>-</v>
          </cell>
          <cell r="BP181" t="str">
            <v>-</v>
          </cell>
          <cell r="BQ181" t="str">
            <v>-</v>
          </cell>
          <cell r="BR181" t="str">
            <v>-</v>
          </cell>
          <cell r="BS181" t="str">
            <v>-</v>
          </cell>
          <cell r="BT181" t="str">
            <v>-</v>
          </cell>
          <cell r="BU181" t="str">
            <v>-</v>
          </cell>
          <cell r="BV181" t="str">
            <v>-</v>
          </cell>
          <cell r="BW181" t="str">
            <v>30119</v>
          </cell>
          <cell r="BX181" t="str">
            <v>-</v>
          </cell>
          <cell r="BY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t="str">
            <v>-</v>
          </cell>
          <cell r="CN181" t="str">
            <v>-</v>
          </cell>
          <cell r="CO181" t="str">
            <v>-</v>
          </cell>
          <cell r="CP181" t="str">
            <v>-</v>
          </cell>
          <cell r="CQ181" t="str">
            <v>-</v>
          </cell>
          <cell r="CR181" t="str">
            <v>-</v>
          </cell>
          <cell r="CS181" t="str">
            <v>-</v>
          </cell>
          <cell r="CT181" t="str">
            <v>-</v>
          </cell>
          <cell r="CU181" t="str">
            <v>SAN BARTOLO COYOTEPEC</v>
          </cell>
          <cell r="CV181" t="str">
            <v>LOS REYES DE JUÁREZ</v>
          </cell>
          <cell r="CW181" t="str">
            <v>-</v>
          </cell>
          <cell r="CX181" t="str">
            <v>-</v>
          </cell>
          <cell r="CY181" t="str">
            <v>-</v>
          </cell>
          <cell r="CZ181" t="str">
            <v>-</v>
          </cell>
          <cell r="DB181" t="str">
            <v>-</v>
          </cell>
          <cell r="DC181" t="str">
            <v>-</v>
          </cell>
          <cell r="DD181" t="str">
            <v>-</v>
          </cell>
          <cell r="DE181" t="str">
            <v>OTATITLÁN</v>
          </cell>
          <cell r="DF181" t="str">
            <v>-</v>
          </cell>
          <cell r="DG181" t="str">
            <v>-</v>
          </cell>
        </row>
        <row r="182">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BM182" t="str">
            <v>20116</v>
          </cell>
          <cell r="BN182" t="str">
            <v>21120</v>
          </cell>
          <cell r="BO182" t="str">
            <v>-</v>
          </cell>
          <cell r="BP182" t="str">
            <v>-</v>
          </cell>
          <cell r="BQ182" t="str">
            <v>-</v>
          </cell>
          <cell r="BR182" t="str">
            <v>-</v>
          </cell>
          <cell r="BS182" t="str">
            <v>-</v>
          </cell>
          <cell r="BT182" t="str">
            <v>-</v>
          </cell>
          <cell r="BU182" t="str">
            <v>-</v>
          </cell>
          <cell r="BV182" t="str">
            <v>-</v>
          </cell>
          <cell r="BW182" t="str">
            <v>30120</v>
          </cell>
          <cell r="BX182" t="str">
            <v>-</v>
          </cell>
          <cell r="BY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t="str">
            <v>-</v>
          </cell>
          <cell r="CN182" t="str">
            <v>-</v>
          </cell>
          <cell r="CO182" t="str">
            <v>-</v>
          </cell>
          <cell r="CP182" t="str">
            <v>-</v>
          </cell>
          <cell r="CQ182" t="str">
            <v>-</v>
          </cell>
          <cell r="CR182" t="str">
            <v>-</v>
          </cell>
          <cell r="CS182" t="str">
            <v>-</v>
          </cell>
          <cell r="CT182" t="str">
            <v>-</v>
          </cell>
          <cell r="CU182" t="str">
            <v>SAN BARTOLOMÉ AYAUTLA</v>
          </cell>
          <cell r="CV182" t="str">
            <v>SAN ANTONIO CAÑADA</v>
          </cell>
          <cell r="CW182" t="str">
            <v>-</v>
          </cell>
          <cell r="CX182" t="str">
            <v>-</v>
          </cell>
          <cell r="CY182" t="str">
            <v>-</v>
          </cell>
          <cell r="CZ182" t="str">
            <v>-</v>
          </cell>
          <cell r="DB182" t="str">
            <v>-</v>
          </cell>
          <cell r="DC182" t="str">
            <v>-</v>
          </cell>
          <cell r="DD182" t="str">
            <v>-</v>
          </cell>
          <cell r="DE182" t="str">
            <v>OTEAPAN</v>
          </cell>
          <cell r="DF182" t="str">
            <v>-</v>
          </cell>
          <cell r="DG182" t="str">
            <v>-</v>
          </cell>
        </row>
        <row r="183">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BM183" t="str">
            <v>20117</v>
          </cell>
          <cell r="BN183" t="str">
            <v>21121</v>
          </cell>
          <cell r="BO183" t="str">
            <v>-</v>
          </cell>
          <cell r="BP183" t="str">
            <v>-</v>
          </cell>
          <cell r="BQ183" t="str">
            <v>-</v>
          </cell>
          <cell r="BR183" t="str">
            <v>-</v>
          </cell>
          <cell r="BS183" t="str">
            <v>-</v>
          </cell>
          <cell r="BT183" t="str">
            <v>-</v>
          </cell>
          <cell r="BU183" t="str">
            <v>-</v>
          </cell>
          <cell r="BV183" t="str">
            <v>-</v>
          </cell>
          <cell r="BW183" t="str">
            <v>30121</v>
          </cell>
          <cell r="BX183" t="str">
            <v>-</v>
          </cell>
          <cell r="BY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t="str">
            <v>-</v>
          </cell>
          <cell r="CN183" t="str">
            <v>-</v>
          </cell>
          <cell r="CO183" t="str">
            <v>-</v>
          </cell>
          <cell r="CP183" t="str">
            <v>-</v>
          </cell>
          <cell r="CQ183" t="str">
            <v>-</v>
          </cell>
          <cell r="CR183" t="str">
            <v>-</v>
          </cell>
          <cell r="CS183" t="str">
            <v>-</v>
          </cell>
          <cell r="CT183" t="str">
            <v>-</v>
          </cell>
          <cell r="CU183" t="str">
            <v>SAN BARTOLOMÉ LOXICHA</v>
          </cell>
          <cell r="CV183" t="str">
            <v>SAN DIEGO LA MESA TOCHIMILTZINGO</v>
          </cell>
          <cell r="CW183" t="str">
            <v>-</v>
          </cell>
          <cell r="CX183" t="str">
            <v>-</v>
          </cell>
          <cell r="CY183" t="str">
            <v>-</v>
          </cell>
          <cell r="CZ183" t="str">
            <v>-</v>
          </cell>
          <cell r="DB183" t="str">
            <v>-</v>
          </cell>
          <cell r="DC183" t="str">
            <v>-</v>
          </cell>
          <cell r="DD183" t="str">
            <v>-</v>
          </cell>
          <cell r="DE183" t="str">
            <v>OZULUAMA DE MASCAREÑAS</v>
          </cell>
          <cell r="DF183" t="str">
            <v>-</v>
          </cell>
          <cell r="DG183" t="str">
            <v>-</v>
          </cell>
        </row>
        <row r="184">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BM184" t="str">
            <v>20118</v>
          </cell>
          <cell r="BN184" t="str">
            <v>21122</v>
          </cell>
          <cell r="BO184" t="str">
            <v>-</v>
          </cell>
          <cell r="BP184" t="str">
            <v>-</v>
          </cell>
          <cell r="BQ184" t="str">
            <v>-</v>
          </cell>
          <cell r="BR184" t="str">
            <v>-</v>
          </cell>
          <cell r="BS184" t="str">
            <v>-</v>
          </cell>
          <cell r="BT184" t="str">
            <v>-</v>
          </cell>
          <cell r="BU184" t="str">
            <v>-</v>
          </cell>
          <cell r="BV184" t="str">
            <v>-</v>
          </cell>
          <cell r="BW184" t="str">
            <v>30122</v>
          </cell>
          <cell r="BX184" t="str">
            <v>-</v>
          </cell>
          <cell r="BY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t="str">
            <v>-</v>
          </cell>
          <cell r="CN184" t="str">
            <v>-</v>
          </cell>
          <cell r="CO184" t="str">
            <v>-</v>
          </cell>
          <cell r="CP184" t="str">
            <v>-</v>
          </cell>
          <cell r="CQ184" t="str">
            <v>-</v>
          </cell>
          <cell r="CR184" t="str">
            <v>-</v>
          </cell>
          <cell r="CS184" t="str">
            <v>-</v>
          </cell>
          <cell r="CT184" t="str">
            <v>-</v>
          </cell>
          <cell r="CU184" t="str">
            <v>SAN BARTOLOMÉ QUIALANA</v>
          </cell>
          <cell r="CV184" t="str">
            <v>SAN FELIPE TEOTLALCINGO</v>
          </cell>
          <cell r="CW184" t="str">
            <v>-</v>
          </cell>
          <cell r="CX184" t="str">
            <v>-</v>
          </cell>
          <cell r="CY184" t="str">
            <v>-</v>
          </cell>
          <cell r="CZ184" t="str">
            <v>-</v>
          </cell>
          <cell r="DB184" t="str">
            <v>-</v>
          </cell>
          <cell r="DC184" t="str">
            <v>-</v>
          </cell>
          <cell r="DD184" t="str">
            <v>-</v>
          </cell>
          <cell r="DE184" t="str">
            <v>PAJAPAN</v>
          </cell>
          <cell r="DF184" t="str">
            <v>-</v>
          </cell>
          <cell r="DG184" t="str">
            <v>-</v>
          </cell>
        </row>
        <row r="185">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20119</v>
          </cell>
          <cell r="BN185" t="str">
            <v>21123</v>
          </cell>
          <cell r="BO185" t="str">
            <v>-</v>
          </cell>
          <cell r="BP185" t="str">
            <v>-</v>
          </cell>
          <cell r="BQ185" t="str">
            <v>-</v>
          </cell>
          <cell r="BR185" t="str">
            <v>-</v>
          </cell>
          <cell r="BS185" t="str">
            <v>-</v>
          </cell>
          <cell r="BT185" t="str">
            <v>-</v>
          </cell>
          <cell r="BU185" t="str">
            <v>-</v>
          </cell>
          <cell r="BV185" t="str">
            <v>-</v>
          </cell>
          <cell r="BW185" t="str">
            <v>30125</v>
          </cell>
          <cell r="BX185" t="str">
            <v>-</v>
          </cell>
          <cell r="BY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t="str">
            <v>-</v>
          </cell>
          <cell r="CN185" t="str">
            <v>-</v>
          </cell>
          <cell r="CO185" t="str">
            <v>-</v>
          </cell>
          <cell r="CP185" t="str">
            <v>-</v>
          </cell>
          <cell r="CQ185" t="str">
            <v>-</v>
          </cell>
          <cell r="CR185" t="str">
            <v>-</v>
          </cell>
          <cell r="CS185" t="str">
            <v>-</v>
          </cell>
          <cell r="CT185" t="str">
            <v>-</v>
          </cell>
          <cell r="CU185" t="str">
            <v>SAN BARTOLOMÉ YUCUAÑE</v>
          </cell>
          <cell r="CV185" t="str">
            <v>SAN FELIPE TEPATLÁN</v>
          </cell>
          <cell r="CW185" t="str">
            <v>-</v>
          </cell>
          <cell r="CX185" t="str">
            <v>-</v>
          </cell>
          <cell r="CY185" t="str">
            <v>-</v>
          </cell>
          <cell r="CZ185" t="str">
            <v>-</v>
          </cell>
          <cell r="DB185" t="str">
            <v>-</v>
          </cell>
          <cell r="DC185" t="str">
            <v>-</v>
          </cell>
          <cell r="DD185" t="str">
            <v>-</v>
          </cell>
          <cell r="DE185" t="str">
            <v>PASO DEL MACHO</v>
          </cell>
          <cell r="DF185" t="str">
            <v>-</v>
          </cell>
          <cell r="DG185" t="str">
            <v>-</v>
          </cell>
        </row>
        <row r="186">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20120</v>
          </cell>
          <cell r="BN186" t="str">
            <v>21124</v>
          </cell>
          <cell r="BO186" t="str">
            <v>-</v>
          </cell>
          <cell r="BP186" t="str">
            <v>-</v>
          </cell>
          <cell r="BQ186" t="str">
            <v>-</v>
          </cell>
          <cell r="BR186" t="str">
            <v>-</v>
          </cell>
          <cell r="BS186" t="str">
            <v>-</v>
          </cell>
          <cell r="BT186" t="str">
            <v>-</v>
          </cell>
          <cell r="BU186" t="str">
            <v>-</v>
          </cell>
          <cell r="BV186" t="str">
            <v>-</v>
          </cell>
          <cell r="BW186" t="str">
            <v>30126</v>
          </cell>
          <cell r="BX186" t="str">
            <v>-</v>
          </cell>
          <cell r="BY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t="str">
            <v>-</v>
          </cell>
          <cell r="CN186" t="str">
            <v>-</v>
          </cell>
          <cell r="CO186" t="str">
            <v>-</v>
          </cell>
          <cell r="CP186" t="str">
            <v>-</v>
          </cell>
          <cell r="CQ186" t="str">
            <v>-</v>
          </cell>
          <cell r="CR186" t="str">
            <v>-</v>
          </cell>
          <cell r="CS186" t="str">
            <v>-</v>
          </cell>
          <cell r="CT186" t="str">
            <v>-</v>
          </cell>
          <cell r="CU186" t="str">
            <v>SAN BARTOLOMÉ ZOOGOCHO</v>
          </cell>
          <cell r="CV186" t="str">
            <v>SAN GABRIEL CHILAC</v>
          </cell>
          <cell r="CW186" t="str">
            <v>-</v>
          </cell>
          <cell r="CX186" t="str">
            <v>-</v>
          </cell>
          <cell r="CY186" t="str">
            <v>-</v>
          </cell>
          <cell r="CZ186" t="str">
            <v>-</v>
          </cell>
          <cell r="DB186" t="str">
            <v>-</v>
          </cell>
          <cell r="DC186" t="str">
            <v>-</v>
          </cell>
          <cell r="DD186" t="str">
            <v>-</v>
          </cell>
          <cell r="DE186" t="str">
            <v>PASO DE OVEJAS</v>
          </cell>
          <cell r="DF186" t="str">
            <v>-</v>
          </cell>
          <cell r="DG186" t="str">
            <v>-</v>
          </cell>
        </row>
        <row r="187">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BM187" t="str">
            <v>20121</v>
          </cell>
          <cell r="BN187" t="str">
            <v>21125</v>
          </cell>
          <cell r="BO187" t="str">
            <v>-</v>
          </cell>
          <cell r="BP187" t="str">
            <v>-</v>
          </cell>
          <cell r="BQ187" t="str">
            <v>-</v>
          </cell>
          <cell r="BR187" t="str">
            <v>-</v>
          </cell>
          <cell r="BS187" t="str">
            <v>-</v>
          </cell>
          <cell r="BT187" t="str">
            <v>-</v>
          </cell>
          <cell r="BU187" t="str">
            <v>-</v>
          </cell>
          <cell r="BV187" t="str">
            <v>-</v>
          </cell>
          <cell r="BW187" t="str">
            <v>30127</v>
          </cell>
          <cell r="BX187" t="str">
            <v>-</v>
          </cell>
          <cell r="BY187" t="str">
            <v>-</v>
          </cell>
          <cell r="CB187" t="str">
            <v>-</v>
          </cell>
          <cell r="CC187" t="str">
            <v>-</v>
          </cell>
          <cell r="CD187" t="str">
            <v>-</v>
          </cell>
          <cell r="CE187" t="str">
            <v>-</v>
          </cell>
          <cell r="CF187" t="str">
            <v>-</v>
          </cell>
          <cell r="CG187" t="str">
            <v>-</v>
          </cell>
          <cell r="CH187" t="str">
            <v>-</v>
          </cell>
          <cell r="CI187" t="str">
            <v>-</v>
          </cell>
          <cell r="CJ187" t="str">
            <v>-</v>
          </cell>
          <cell r="CK187" t="str">
            <v>-</v>
          </cell>
          <cell r="CL187" t="str">
            <v>-</v>
          </cell>
          <cell r="CM187" t="str">
            <v>-</v>
          </cell>
          <cell r="CN187" t="str">
            <v>-</v>
          </cell>
          <cell r="CO187" t="str">
            <v>-</v>
          </cell>
          <cell r="CP187" t="str">
            <v>-</v>
          </cell>
          <cell r="CQ187" t="str">
            <v>-</v>
          </cell>
          <cell r="CR187" t="str">
            <v>-</v>
          </cell>
          <cell r="CS187" t="str">
            <v>-</v>
          </cell>
          <cell r="CT187" t="str">
            <v>-</v>
          </cell>
          <cell r="CU187" t="str">
            <v>SAN BARTOLO SOYALTEPEC</v>
          </cell>
          <cell r="CV187" t="str">
            <v>SAN GREGORIO ATZOMPA</v>
          </cell>
          <cell r="CW187" t="str">
            <v>-</v>
          </cell>
          <cell r="CX187" t="str">
            <v>-</v>
          </cell>
          <cell r="CY187" t="str">
            <v>-</v>
          </cell>
          <cell r="CZ187" t="str">
            <v>-</v>
          </cell>
          <cell r="DB187" t="str">
            <v>-</v>
          </cell>
          <cell r="DC187" t="str">
            <v>-</v>
          </cell>
          <cell r="DD187" t="str">
            <v>-</v>
          </cell>
          <cell r="DE187" t="str">
            <v>LA PERLA</v>
          </cell>
          <cell r="DF187" t="str">
            <v>-</v>
          </cell>
          <cell r="DG187" t="str">
            <v>-</v>
          </cell>
        </row>
        <row r="188">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20122</v>
          </cell>
          <cell r="BN188" t="str">
            <v>21126</v>
          </cell>
          <cell r="BO188" t="str">
            <v>-</v>
          </cell>
          <cell r="BP188" t="str">
            <v>-</v>
          </cell>
          <cell r="BQ188" t="str">
            <v>-</v>
          </cell>
          <cell r="BR188" t="str">
            <v>-</v>
          </cell>
          <cell r="BS188" t="str">
            <v>-</v>
          </cell>
          <cell r="BT188" t="str">
            <v>-</v>
          </cell>
          <cell r="BU188" t="str">
            <v>-</v>
          </cell>
          <cell r="BV188" t="str">
            <v>-</v>
          </cell>
          <cell r="BW188" t="str">
            <v>30129</v>
          </cell>
          <cell r="BX188" t="str">
            <v>-</v>
          </cell>
          <cell r="BY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t="str">
            <v>-</v>
          </cell>
          <cell r="CN188" t="str">
            <v>-</v>
          </cell>
          <cell r="CO188" t="str">
            <v>-</v>
          </cell>
          <cell r="CP188" t="str">
            <v>-</v>
          </cell>
          <cell r="CQ188" t="str">
            <v>-</v>
          </cell>
          <cell r="CR188" t="str">
            <v>-</v>
          </cell>
          <cell r="CS188" t="str">
            <v>-</v>
          </cell>
          <cell r="CT188" t="str">
            <v>-</v>
          </cell>
          <cell r="CU188" t="str">
            <v>SAN BARTOLO YAUTEPEC</v>
          </cell>
          <cell r="CV188" t="str">
            <v>SAN JERÓNIMO TECUANIPAN</v>
          </cell>
          <cell r="CW188" t="str">
            <v>-</v>
          </cell>
          <cell r="CX188" t="str">
            <v>-</v>
          </cell>
          <cell r="CY188" t="str">
            <v>-</v>
          </cell>
          <cell r="CZ188" t="str">
            <v>-</v>
          </cell>
          <cell r="DB188" t="str">
            <v>-</v>
          </cell>
          <cell r="DC188" t="str">
            <v>-</v>
          </cell>
          <cell r="DD188" t="str">
            <v>-</v>
          </cell>
          <cell r="DE188" t="str">
            <v>PLATÓN SÁNCHEZ</v>
          </cell>
          <cell r="DF188" t="str">
            <v>-</v>
          </cell>
          <cell r="DG188" t="str">
            <v>-</v>
          </cell>
        </row>
        <row r="189">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BM189" t="str">
            <v>20123</v>
          </cell>
          <cell r="BN189" t="str">
            <v>21127</v>
          </cell>
          <cell r="BO189" t="str">
            <v>-</v>
          </cell>
          <cell r="BP189" t="str">
            <v>-</v>
          </cell>
          <cell r="BQ189" t="str">
            <v>-</v>
          </cell>
          <cell r="BR189" t="str">
            <v>-</v>
          </cell>
          <cell r="BS189" t="str">
            <v>-</v>
          </cell>
          <cell r="BT189" t="str">
            <v>-</v>
          </cell>
          <cell r="BU189" t="str">
            <v>-</v>
          </cell>
          <cell r="BV189" t="str">
            <v>-</v>
          </cell>
          <cell r="BW189" t="str">
            <v>30130</v>
          </cell>
          <cell r="BX189" t="str">
            <v>-</v>
          </cell>
          <cell r="BY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t="str">
            <v>-</v>
          </cell>
          <cell r="CN189" t="str">
            <v>-</v>
          </cell>
          <cell r="CO189" t="str">
            <v>-</v>
          </cell>
          <cell r="CP189" t="str">
            <v>-</v>
          </cell>
          <cell r="CQ189" t="str">
            <v>-</v>
          </cell>
          <cell r="CR189" t="str">
            <v>-</v>
          </cell>
          <cell r="CS189" t="str">
            <v>-</v>
          </cell>
          <cell r="CT189" t="str">
            <v>-</v>
          </cell>
          <cell r="CU189" t="str">
            <v>SAN BERNARDO MIXTEPEC</v>
          </cell>
          <cell r="CV189" t="str">
            <v>SAN JERÓNIMO XAYACATLÁN</v>
          </cell>
          <cell r="CW189" t="str">
            <v>-</v>
          </cell>
          <cell r="CX189" t="str">
            <v>-</v>
          </cell>
          <cell r="CY189" t="str">
            <v>-</v>
          </cell>
          <cell r="CZ189" t="str">
            <v>-</v>
          </cell>
          <cell r="DB189" t="str">
            <v>-</v>
          </cell>
          <cell r="DC189" t="str">
            <v>-</v>
          </cell>
          <cell r="DD189" t="str">
            <v>-</v>
          </cell>
          <cell r="DE189" t="str">
            <v>PLAYA VICENTE</v>
          </cell>
          <cell r="DF189" t="str">
            <v>-</v>
          </cell>
          <cell r="DG189" t="str">
            <v>-</v>
          </cell>
        </row>
        <row r="190">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20124</v>
          </cell>
          <cell r="BN190" t="str">
            <v>21128</v>
          </cell>
          <cell r="BO190" t="str">
            <v>-</v>
          </cell>
          <cell r="BP190" t="str">
            <v>-</v>
          </cell>
          <cell r="BQ190" t="str">
            <v>-</v>
          </cell>
          <cell r="BR190" t="str">
            <v>-</v>
          </cell>
          <cell r="BS190" t="str">
            <v>-</v>
          </cell>
          <cell r="BT190" t="str">
            <v>-</v>
          </cell>
          <cell r="BU190" t="str">
            <v>-</v>
          </cell>
          <cell r="BV190" t="str">
            <v>-</v>
          </cell>
          <cell r="BW190" t="str">
            <v>30132</v>
          </cell>
          <cell r="BX190" t="str">
            <v>-</v>
          </cell>
          <cell r="BY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t="str">
            <v>-</v>
          </cell>
          <cell r="CN190" t="str">
            <v>-</v>
          </cell>
          <cell r="CO190" t="str">
            <v>-</v>
          </cell>
          <cell r="CP190" t="str">
            <v>-</v>
          </cell>
          <cell r="CQ190" t="str">
            <v>-</v>
          </cell>
          <cell r="CR190" t="str">
            <v>-</v>
          </cell>
          <cell r="CS190" t="str">
            <v>-</v>
          </cell>
          <cell r="CT190" t="str">
            <v>-</v>
          </cell>
          <cell r="CU190" t="str">
            <v>SAN BLAS ATEMPA</v>
          </cell>
          <cell r="CV190" t="str">
            <v>SAN JOSÉ CHIAPA</v>
          </cell>
          <cell r="CW190" t="str">
            <v>-</v>
          </cell>
          <cell r="CX190" t="str">
            <v>-</v>
          </cell>
          <cell r="CY190" t="str">
            <v>-</v>
          </cell>
          <cell r="CZ190" t="str">
            <v>-</v>
          </cell>
          <cell r="DB190" t="str">
            <v>-</v>
          </cell>
          <cell r="DC190" t="str">
            <v>-</v>
          </cell>
          <cell r="DD190" t="str">
            <v>-</v>
          </cell>
          <cell r="DE190" t="str">
            <v>LAS VIGAS DE RAMÍREZ</v>
          </cell>
          <cell r="DF190" t="str">
            <v>-</v>
          </cell>
          <cell r="DG190" t="str">
            <v>-</v>
          </cell>
        </row>
        <row r="191">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BM191" t="str">
            <v>20125</v>
          </cell>
          <cell r="BN191" t="str">
            <v>21129</v>
          </cell>
          <cell r="BO191" t="str">
            <v>-</v>
          </cell>
          <cell r="BP191" t="str">
            <v>-</v>
          </cell>
          <cell r="BQ191" t="str">
            <v>-</v>
          </cell>
          <cell r="BR191" t="str">
            <v>-</v>
          </cell>
          <cell r="BS191" t="str">
            <v>-</v>
          </cell>
          <cell r="BT191" t="str">
            <v>-</v>
          </cell>
          <cell r="BU191" t="str">
            <v>-</v>
          </cell>
          <cell r="BV191" t="str">
            <v>-</v>
          </cell>
          <cell r="BW191" t="str">
            <v>30133</v>
          </cell>
          <cell r="BX191" t="str">
            <v>-</v>
          </cell>
          <cell r="BY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t="str">
            <v>-</v>
          </cell>
          <cell r="CN191" t="str">
            <v>-</v>
          </cell>
          <cell r="CO191" t="str">
            <v>-</v>
          </cell>
          <cell r="CP191" t="str">
            <v>-</v>
          </cell>
          <cell r="CQ191" t="str">
            <v>-</v>
          </cell>
          <cell r="CR191" t="str">
            <v>-</v>
          </cell>
          <cell r="CS191" t="str">
            <v>-</v>
          </cell>
          <cell r="CT191" t="str">
            <v>-</v>
          </cell>
          <cell r="CU191" t="str">
            <v>SAN CARLOS YAUTEPEC</v>
          </cell>
          <cell r="CV191" t="str">
            <v>SAN JOSÉ MIAHUATLÁN</v>
          </cell>
          <cell r="CW191" t="str">
            <v>-</v>
          </cell>
          <cell r="CX191" t="str">
            <v>-</v>
          </cell>
          <cell r="CY191" t="str">
            <v>-</v>
          </cell>
          <cell r="CZ191" t="str">
            <v>-</v>
          </cell>
          <cell r="DB191" t="str">
            <v>-</v>
          </cell>
          <cell r="DC191" t="str">
            <v>-</v>
          </cell>
          <cell r="DD191" t="str">
            <v>-</v>
          </cell>
          <cell r="DE191" t="str">
            <v>PUEBLO VIEJO</v>
          </cell>
          <cell r="DF191" t="str">
            <v>-</v>
          </cell>
          <cell r="DG191" t="str">
            <v>-</v>
          </cell>
        </row>
        <row r="192">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20126</v>
          </cell>
          <cell r="BN192" t="str">
            <v>21130</v>
          </cell>
          <cell r="BO192" t="str">
            <v>-</v>
          </cell>
          <cell r="BP192" t="str">
            <v>-</v>
          </cell>
          <cell r="BQ192" t="str">
            <v>-</v>
          </cell>
          <cell r="BR192" t="str">
            <v>-</v>
          </cell>
          <cell r="BS192" t="str">
            <v>-</v>
          </cell>
          <cell r="BT192" t="str">
            <v>-</v>
          </cell>
          <cell r="BU192" t="str">
            <v>-</v>
          </cell>
          <cell r="BV192" t="str">
            <v>-</v>
          </cell>
          <cell r="BW192" t="str">
            <v>30134</v>
          </cell>
          <cell r="BX192" t="str">
            <v>-</v>
          </cell>
          <cell r="BY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SAN CRISTÓBAL AMATLÁN</v>
          </cell>
          <cell r="CV192" t="str">
            <v>SAN JUAN ATENCO</v>
          </cell>
          <cell r="CW192" t="str">
            <v>-</v>
          </cell>
          <cell r="CX192" t="str">
            <v>-</v>
          </cell>
          <cell r="CY192" t="str">
            <v>-</v>
          </cell>
          <cell r="CZ192" t="str">
            <v>-</v>
          </cell>
          <cell r="DB192" t="str">
            <v>-</v>
          </cell>
          <cell r="DC192" t="str">
            <v>-</v>
          </cell>
          <cell r="DD192" t="str">
            <v>-</v>
          </cell>
          <cell r="DE192" t="str">
            <v>PUENTE NACIONAL</v>
          </cell>
          <cell r="DF192" t="str">
            <v>-</v>
          </cell>
          <cell r="DG192" t="str">
            <v>-</v>
          </cell>
        </row>
        <row r="193">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BM193" t="str">
            <v>20127</v>
          </cell>
          <cell r="BN193" t="str">
            <v>21131</v>
          </cell>
          <cell r="BO193" t="str">
            <v>-</v>
          </cell>
          <cell r="BP193" t="str">
            <v>-</v>
          </cell>
          <cell r="BQ193" t="str">
            <v>-</v>
          </cell>
          <cell r="BR193" t="str">
            <v>-</v>
          </cell>
          <cell r="BS193" t="str">
            <v>-</v>
          </cell>
          <cell r="BT193" t="str">
            <v>-</v>
          </cell>
          <cell r="BU193" t="str">
            <v>-</v>
          </cell>
          <cell r="BV193" t="str">
            <v>-</v>
          </cell>
          <cell r="BW193" t="str">
            <v>30135</v>
          </cell>
          <cell r="BX193" t="str">
            <v>-</v>
          </cell>
          <cell r="BY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t="str">
            <v>-</v>
          </cell>
          <cell r="CN193" t="str">
            <v>-</v>
          </cell>
          <cell r="CO193" t="str">
            <v>-</v>
          </cell>
          <cell r="CP193" t="str">
            <v>-</v>
          </cell>
          <cell r="CQ193" t="str">
            <v>-</v>
          </cell>
          <cell r="CR193" t="str">
            <v>-</v>
          </cell>
          <cell r="CS193" t="str">
            <v>-</v>
          </cell>
          <cell r="CT193" t="str">
            <v>-</v>
          </cell>
          <cell r="CU193" t="str">
            <v>SAN CRISTÓBAL AMOLTEPEC</v>
          </cell>
          <cell r="CV193" t="str">
            <v>SAN JUAN ATZOMPA</v>
          </cell>
          <cell r="CW193" t="str">
            <v>-</v>
          </cell>
          <cell r="CX193" t="str">
            <v>-</v>
          </cell>
          <cell r="CY193" t="str">
            <v>-</v>
          </cell>
          <cell r="CZ193" t="str">
            <v>-</v>
          </cell>
          <cell r="DB193" t="str">
            <v>-</v>
          </cell>
          <cell r="DC193" t="str">
            <v>-</v>
          </cell>
          <cell r="DD193" t="str">
            <v>-</v>
          </cell>
          <cell r="DE193" t="str">
            <v>RAFAEL DELGADO</v>
          </cell>
          <cell r="DF193" t="str">
            <v>-</v>
          </cell>
          <cell r="DG193" t="str">
            <v>-</v>
          </cell>
        </row>
        <row r="194">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20128</v>
          </cell>
          <cell r="BN194" t="str">
            <v>21133</v>
          </cell>
          <cell r="BO194" t="str">
            <v>-</v>
          </cell>
          <cell r="BP194" t="str">
            <v>-</v>
          </cell>
          <cell r="BQ194" t="str">
            <v>-</v>
          </cell>
          <cell r="BR194" t="str">
            <v>-</v>
          </cell>
          <cell r="BS194" t="str">
            <v>-</v>
          </cell>
          <cell r="BT194" t="str">
            <v>-</v>
          </cell>
          <cell r="BU194" t="str">
            <v>-</v>
          </cell>
          <cell r="BV194" t="str">
            <v>-</v>
          </cell>
          <cell r="BW194" t="str">
            <v>30136</v>
          </cell>
          <cell r="BX194" t="str">
            <v>-</v>
          </cell>
          <cell r="BY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SAN CRISTÓBAL LACHIRIOAG</v>
          </cell>
          <cell r="CV194" t="str">
            <v>SAN MARTÍN TOTOLTEPEC</v>
          </cell>
          <cell r="CW194" t="str">
            <v>-</v>
          </cell>
          <cell r="CX194" t="str">
            <v>-</v>
          </cell>
          <cell r="CY194" t="str">
            <v>-</v>
          </cell>
          <cell r="CZ194" t="str">
            <v>-</v>
          </cell>
          <cell r="DB194" t="str">
            <v>-</v>
          </cell>
          <cell r="DC194" t="str">
            <v>-</v>
          </cell>
          <cell r="DD194" t="str">
            <v>-</v>
          </cell>
          <cell r="DE194" t="str">
            <v>RAFAEL LUCIO</v>
          </cell>
          <cell r="DF194" t="str">
            <v>-</v>
          </cell>
          <cell r="DG194" t="str">
            <v>-</v>
          </cell>
        </row>
        <row r="195">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20129</v>
          </cell>
          <cell r="BN195" t="str">
            <v>21134</v>
          </cell>
          <cell r="BO195" t="str">
            <v>-</v>
          </cell>
          <cell r="BP195" t="str">
            <v>-</v>
          </cell>
          <cell r="BQ195" t="str">
            <v>-</v>
          </cell>
          <cell r="BR195" t="str">
            <v>-</v>
          </cell>
          <cell r="BS195" t="str">
            <v>-</v>
          </cell>
          <cell r="BT195" t="str">
            <v>-</v>
          </cell>
          <cell r="BU195" t="str">
            <v>-</v>
          </cell>
          <cell r="BV195" t="str">
            <v>-</v>
          </cell>
          <cell r="BW195" t="str">
            <v>30137</v>
          </cell>
          <cell r="BX195" t="str">
            <v>-</v>
          </cell>
          <cell r="BY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SAN CRISTÓBAL SUCHIXTLAHUACA</v>
          </cell>
          <cell r="CV195" t="str">
            <v>SAN MATÍAS TLALANCALECA</v>
          </cell>
          <cell r="CW195" t="str">
            <v>-</v>
          </cell>
          <cell r="CX195" t="str">
            <v>-</v>
          </cell>
          <cell r="CY195" t="str">
            <v>-</v>
          </cell>
          <cell r="CZ195" t="str">
            <v>-</v>
          </cell>
          <cell r="DB195" t="str">
            <v>-</v>
          </cell>
          <cell r="DC195" t="str">
            <v>-</v>
          </cell>
          <cell r="DD195" t="str">
            <v>-</v>
          </cell>
          <cell r="DE195" t="str">
            <v>LOS REYES</v>
          </cell>
          <cell r="DF195" t="str">
            <v>-</v>
          </cell>
          <cell r="DG195" t="str">
            <v>-</v>
          </cell>
        </row>
        <row r="196">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BM196" t="str">
            <v>20130</v>
          </cell>
          <cell r="BN196" t="str">
            <v>21135</v>
          </cell>
          <cell r="BO196" t="str">
            <v>-</v>
          </cell>
          <cell r="BP196" t="str">
            <v>-</v>
          </cell>
          <cell r="BQ196" t="str">
            <v>-</v>
          </cell>
          <cell r="BR196" t="str">
            <v>-</v>
          </cell>
          <cell r="BS196" t="str">
            <v>-</v>
          </cell>
          <cell r="BT196" t="str">
            <v>-</v>
          </cell>
          <cell r="BU196" t="str">
            <v>-</v>
          </cell>
          <cell r="BV196" t="str">
            <v>-</v>
          </cell>
          <cell r="BW196" t="str">
            <v>30138</v>
          </cell>
          <cell r="BX196" t="str">
            <v>-</v>
          </cell>
          <cell r="BY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t="str">
            <v>-</v>
          </cell>
          <cell r="CN196" t="str">
            <v>-</v>
          </cell>
          <cell r="CO196" t="str">
            <v>-</v>
          </cell>
          <cell r="CP196" t="str">
            <v>-</v>
          </cell>
          <cell r="CQ196" t="str">
            <v>-</v>
          </cell>
          <cell r="CR196" t="str">
            <v>-</v>
          </cell>
          <cell r="CS196" t="str">
            <v>-</v>
          </cell>
          <cell r="CT196" t="str">
            <v>-</v>
          </cell>
          <cell r="CU196" t="str">
            <v>SAN DIONISIO DEL MAR</v>
          </cell>
          <cell r="CV196" t="str">
            <v>SAN MIGUEL IXITLÁN</v>
          </cell>
          <cell r="CW196" t="str">
            <v>-</v>
          </cell>
          <cell r="CX196" t="str">
            <v>-</v>
          </cell>
          <cell r="CY196" t="str">
            <v>-</v>
          </cell>
          <cell r="CZ196" t="str">
            <v>-</v>
          </cell>
          <cell r="DB196" t="str">
            <v>-</v>
          </cell>
          <cell r="DC196" t="str">
            <v>-</v>
          </cell>
          <cell r="DD196" t="str">
            <v>-</v>
          </cell>
          <cell r="DE196" t="str">
            <v>RÍO BLANCO</v>
          </cell>
          <cell r="DF196" t="str">
            <v>-</v>
          </cell>
          <cell r="DG196" t="str">
            <v>-</v>
          </cell>
        </row>
        <row r="197">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BM197" t="str">
            <v>20131</v>
          </cell>
          <cell r="BN197" t="str">
            <v>21136</v>
          </cell>
          <cell r="BO197" t="str">
            <v>-</v>
          </cell>
          <cell r="BP197" t="str">
            <v>-</v>
          </cell>
          <cell r="BQ197" t="str">
            <v>-</v>
          </cell>
          <cell r="BR197" t="str">
            <v>-</v>
          </cell>
          <cell r="BS197" t="str">
            <v>-</v>
          </cell>
          <cell r="BT197" t="str">
            <v>-</v>
          </cell>
          <cell r="BU197" t="str">
            <v>-</v>
          </cell>
          <cell r="BV197" t="str">
            <v>-</v>
          </cell>
          <cell r="BW197" t="str">
            <v>30139</v>
          </cell>
          <cell r="BX197" t="str">
            <v>-</v>
          </cell>
          <cell r="BY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t="str">
            <v>-</v>
          </cell>
          <cell r="CN197" t="str">
            <v>-</v>
          </cell>
          <cell r="CO197" t="str">
            <v>-</v>
          </cell>
          <cell r="CP197" t="str">
            <v>-</v>
          </cell>
          <cell r="CQ197" t="str">
            <v>-</v>
          </cell>
          <cell r="CR197" t="str">
            <v>-</v>
          </cell>
          <cell r="CS197" t="str">
            <v>-</v>
          </cell>
          <cell r="CT197" t="str">
            <v>-</v>
          </cell>
          <cell r="CU197" t="str">
            <v>SAN DIONISIO OCOTEPEC</v>
          </cell>
          <cell r="CV197" t="str">
            <v>SAN MIGUEL XOXTLA</v>
          </cell>
          <cell r="CW197" t="str">
            <v>-</v>
          </cell>
          <cell r="CX197" t="str">
            <v>-</v>
          </cell>
          <cell r="CY197" t="str">
            <v>-</v>
          </cell>
          <cell r="CZ197" t="str">
            <v>-</v>
          </cell>
          <cell r="DB197" t="str">
            <v>-</v>
          </cell>
          <cell r="DC197" t="str">
            <v>-</v>
          </cell>
          <cell r="DD197" t="str">
            <v>-</v>
          </cell>
          <cell r="DE197" t="str">
            <v>SALTABARRANCA</v>
          </cell>
          <cell r="DF197" t="str">
            <v>-</v>
          </cell>
          <cell r="DG197" t="str">
            <v>-</v>
          </cell>
        </row>
        <row r="198">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BM198" t="str">
            <v>20132</v>
          </cell>
          <cell r="BN198" t="str">
            <v>21137</v>
          </cell>
          <cell r="BO198" t="str">
            <v>-</v>
          </cell>
          <cell r="BP198" t="str">
            <v>-</v>
          </cell>
          <cell r="BQ198" t="str">
            <v>-</v>
          </cell>
          <cell r="BR198" t="str">
            <v>-</v>
          </cell>
          <cell r="BS198" t="str">
            <v>-</v>
          </cell>
          <cell r="BT198" t="str">
            <v>-</v>
          </cell>
          <cell r="BU198" t="str">
            <v>-</v>
          </cell>
          <cell r="BV198" t="str">
            <v>-</v>
          </cell>
          <cell r="BW198" t="str">
            <v>30140</v>
          </cell>
          <cell r="BX198" t="str">
            <v>-</v>
          </cell>
          <cell r="BY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t="str">
            <v>-</v>
          </cell>
          <cell r="CN198" t="str">
            <v>-</v>
          </cell>
          <cell r="CO198" t="str">
            <v>-</v>
          </cell>
          <cell r="CP198" t="str">
            <v>-</v>
          </cell>
          <cell r="CQ198" t="str">
            <v>-</v>
          </cell>
          <cell r="CR198" t="str">
            <v>-</v>
          </cell>
          <cell r="CS198" t="str">
            <v>-</v>
          </cell>
          <cell r="CT198" t="str">
            <v>-</v>
          </cell>
          <cell r="CU198" t="str">
            <v>SAN DIONISIO OCOTLÁN</v>
          </cell>
          <cell r="CV198" t="str">
            <v>SAN NICOLÁS BUENOS AIRES</v>
          </cell>
          <cell r="CW198" t="str">
            <v>-</v>
          </cell>
          <cell r="CX198" t="str">
            <v>-</v>
          </cell>
          <cell r="CY198" t="str">
            <v>-</v>
          </cell>
          <cell r="CZ198" t="str">
            <v>-</v>
          </cell>
          <cell r="DB198" t="str">
            <v>-</v>
          </cell>
          <cell r="DC198" t="str">
            <v>-</v>
          </cell>
          <cell r="DD198" t="str">
            <v>-</v>
          </cell>
          <cell r="DE198" t="str">
            <v>SAN ANDRÉS TENEJAPAN</v>
          </cell>
          <cell r="DF198" t="str">
            <v>-</v>
          </cell>
          <cell r="DG198" t="str">
            <v>-</v>
          </cell>
        </row>
        <row r="199">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BM199" t="str">
            <v>20133</v>
          </cell>
          <cell r="BN199" t="str">
            <v>21138</v>
          </cell>
          <cell r="BO199" t="str">
            <v>-</v>
          </cell>
          <cell r="BP199" t="str">
            <v>-</v>
          </cell>
          <cell r="BQ199" t="str">
            <v>-</v>
          </cell>
          <cell r="BR199" t="str">
            <v>-</v>
          </cell>
          <cell r="BS199" t="str">
            <v>-</v>
          </cell>
          <cell r="BT199" t="str">
            <v>-</v>
          </cell>
          <cell r="BU199" t="str">
            <v>-</v>
          </cell>
          <cell r="BV199" t="str">
            <v>-</v>
          </cell>
          <cell r="BW199" t="str">
            <v>30142</v>
          </cell>
          <cell r="BX199" t="str">
            <v>-</v>
          </cell>
          <cell r="BY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t="str">
            <v>-</v>
          </cell>
          <cell r="CN199" t="str">
            <v>-</v>
          </cell>
          <cell r="CO199" t="str">
            <v>-</v>
          </cell>
          <cell r="CP199" t="str">
            <v>-</v>
          </cell>
          <cell r="CQ199" t="str">
            <v>-</v>
          </cell>
          <cell r="CR199" t="str">
            <v>-</v>
          </cell>
          <cell r="CS199" t="str">
            <v>-</v>
          </cell>
          <cell r="CT199" t="str">
            <v>-</v>
          </cell>
          <cell r="CU199" t="str">
            <v>SAN ESTEBAN ATATLAHUCA</v>
          </cell>
          <cell r="CV199" t="str">
            <v>SAN NICOLÁS DE LOS RANCHOS</v>
          </cell>
          <cell r="CW199" t="str">
            <v>-</v>
          </cell>
          <cell r="CX199" t="str">
            <v>-</v>
          </cell>
          <cell r="CY199" t="str">
            <v>-</v>
          </cell>
          <cell r="CZ199" t="str">
            <v>-</v>
          </cell>
          <cell r="DB199" t="str">
            <v>-</v>
          </cell>
          <cell r="DC199" t="str">
            <v>-</v>
          </cell>
          <cell r="DD199" t="str">
            <v>-</v>
          </cell>
          <cell r="DE199" t="str">
            <v>SAN JUAN EVANGELISTA</v>
          </cell>
          <cell r="DF199" t="str">
            <v>-</v>
          </cell>
          <cell r="DG199" t="str">
            <v>-</v>
          </cell>
        </row>
        <row r="200">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BM200" t="str">
            <v>20134</v>
          </cell>
          <cell r="BN200" t="str">
            <v>21139</v>
          </cell>
          <cell r="BO200" t="str">
            <v>-</v>
          </cell>
          <cell r="BP200" t="str">
            <v>-</v>
          </cell>
          <cell r="BQ200" t="str">
            <v>-</v>
          </cell>
          <cell r="BR200" t="str">
            <v>-</v>
          </cell>
          <cell r="BS200" t="str">
            <v>-</v>
          </cell>
          <cell r="BT200" t="str">
            <v>-</v>
          </cell>
          <cell r="BU200" t="str">
            <v>-</v>
          </cell>
          <cell r="BV200" t="str">
            <v>-</v>
          </cell>
          <cell r="BW200" t="str">
            <v>30143</v>
          </cell>
          <cell r="BX200" t="str">
            <v>-</v>
          </cell>
          <cell r="BY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t="str">
            <v>-</v>
          </cell>
          <cell r="CN200" t="str">
            <v>-</v>
          </cell>
          <cell r="CO200" t="str">
            <v>-</v>
          </cell>
          <cell r="CP200" t="str">
            <v>-</v>
          </cell>
          <cell r="CQ200" t="str">
            <v>-</v>
          </cell>
          <cell r="CR200" t="str">
            <v>-</v>
          </cell>
          <cell r="CS200" t="str">
            <v>-</v>
          </cell>
          <cell r="CT200" t="str">
            <v>-</v>
          </cell>
          <cell r="CU200" t="str">
            <v>SAN FELIPE JALAPA DE DÍAZ</v>
          </cell>
          <cell r="CV200" t="str">
            <v>SAN PABLO ANICANO</v>
          </cell>
          <cell r="CW200" t="str">
            <v>-</v>
          </cell>
          <cell r="CX200" t="str">
            <v>-</v>
          </cell>
          <cell r="CY200" t="str">
            <v>-</v>
          </cell>
          <cell r="CZ200" t="str">
            <v>-</v>
          </cell>
          <cell r="DB200" t="str">
            <v>-</v>
          </cell>
          <cell r="DC200" t="str">
            <v>-</v>
          </cell>
          <cell r="DD200" t="str">
            <v>-</v>
          </cell>
          <cell r="DE200" t="str">
            <v>SANTIAGO TUXTLA</v>
          </cell>
          <cell r="DF200" t="str">
            <v>-</v>
          </cell>
          <cell r="DG200" t="str">
            <v>-</v>
          </cell>
        </row>
        <row r="201">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BM201" t="str">
            <v>20135</v>
          </cell>
          <cell r="BN201" t="str">
            <v>21141</v>
          </cell>
          <cell r="BO201" t="str">
            <v>-</v>
          </cell>
          <cell r="BP201" t="str">
            <v>-</v>
          </cell>
          <cell r="BQ201" t="str">
            <v>-</v>
          </cell>
          <cell r="BR201" t="str">
            <v>-</v>
          </cell>
          <cell r="BS201" t="str">
            <v>-</v>
          </cell>
          <cell r="BT201" t="str">
            <v>-</v>
          </cell>
          <cell r="BU201" t="str">
            <v>-</v>
          </cell>
          <cell r="BV201" t="str">
            <v>-</v>
          </cell>
          <cell r="BW201" t="str">
            <v>30144</v>
          </cell>
          <cell r="BX201" t="str">
            <v>-</v>
          </cell>
          <cell r="BY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t="str">
            <v>-</v>
          </cell>
          <cell r="CN201" t="str">
            <v>-</v>
          </cell>
          <cell r="CO201" t="str">
            <v>-</v>
          </cell>
          <cell r="CP201" t="str">
            <v>-</v>
          </cell>
          <cell r="CQ201" t="str">
            <v>-</v>
          </cell>
          <cell r="CR201" t="str">
            <v>-</v>
          </cell>
          <cell r="CS201" t="str">
            <v>-</v>
          </cell>
          <cell r="CT201" t="str">
            <v>-</v>
          </cell>
          <cell r="CU201" t="str">
            <v>SAN FELIPE TEJALÁPAM</v>
          </cell>
          <cell r="CV201" t="str">
            <v>SAN PEDRO YELOIXTLAHUACA</v>
          </cell>
          <cell r="CW201" t="str">
            <v>-</v>
          </cell>
          <cell r="CX201" t="str">
            <v>-</v>
          </cell>
          <cell r="CY201" t="str">
            <v>-</v>
          </cell>
          <cell r="CZ201" t="str">
            <v>-</v>
          </cell>
          <cell r="DB201" t="str">
            <v>-</v>
          </cell>
          <cell r="DC201" t="str">
            <v>-</v>
          </cell>
          <cell r="DD201" t="str">
            <v>-</v>
          </cell>
          <cell r="DE201" t="str">
            <v>SAYULA DE ALEMÁN</v>
          </cell>
          <cell r="DF201" t="str">
            <v>-</v>
          </cell>
          <cell r="DG201" t="str">
            <v>-</v>
          </cell>
        </row>
        <row r="202">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20136</v>
          </cell>
          <cell r="BN202" t="str">
            <v>21142</v>
          </cell>
          <cell r="BO202" t="str">
            <v>-</v>
          </cell>
          <cell r="BP202" t="str">
            <v>-</v>
          </cell>
          <cell r="BQ202" t="str">
            <v>-</v>
          </cell>
          <cell r="BR202" t="str">
            <v>-</v>
          </cell>
          <cell r="BS202" t="str">
            <v>-</v>
          </cell>
          <cell r="BT202" t="str">
            <v>-</v>
          </cell>
          <cell r="BU202" t="str">
            <v>-</v>
          </cell>
          <cell r="BV202" t="str">
            <v>-</v>
          </cell>
          <cell r="BW202" t="str">
            <v>30145</v>
          </cell>
          <cell r="BX202" t="str">
            <v>-</v>
          </cell>
          <cell r="BY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t="str">
            <v>-</v>
          </cell>
          <cell r="CN202" t="str">
            <v>-</v>
          </cell>
          <cell r="CO202" t="str">
            <v>-</v>
          </cell>
          <cell r="CP202" t="str">
            <v>-</v>
          </cell>
          <cell r="CQ202" t="str">
            <v>-</v>
          </cell>
          <cell r="CR202" t="str">
            <v>-</v>
          </cell>
          <cell r="CS202" t="str">
            <v>-</v>
          </cell>
          <cell r="CT202" t="str">
            <v>-</v>
          </cell>
          <cell r="CU202" t="str">
            <v>SAN FELIPE USILA</v>
          </cell>
          <cell r="CV202" t="str">
            <v>SAN SALVADOR EL SECO</v>
          </cell>
          <cell r="CW202" t="str">
            <v>-</v>
          </cell>
          <cell r="CX202" t="str">
            <v>-</v>
          </cell>
          <cell r="CY202" t="str">
            <v>-</v>
          </cell>
          <cell r="CZ202" t="str">
            <v>-</v>
          </cell>
          <cell r="DB202" t="str">
            <v>-</v>
          </cell>
          <cell r="DC202" t="str">
            <v>-</v>
          </cell>
          <cell r="DD202" t="str">
            <v>-</v>
          </cell>
          <cell r="DE202" t="str">
            <v>SOCONUSCO</v>
          </cell>
          <cell r="DF202" t="str">
            <v>-</v>
          </cell>
          <cell r="DG202" t="str">
            <v>-</v>
          </cell>
        </row>
        <row r="203">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20137</v>
          </cell>
          <cell r="BN203" t="str">
            <v>21143</v>
          </cell>
          <cell r="BO203" t="str">
            <v>-</v>
          </cell>
          <cell r="BP203" t="str">
            <v>-</v>
          </cell>
          <cell r="BQ203" t="str">
            <v>-</v>
          </cell>
          <cell r="BR203" t="str">
            <v>-</v>
          </cell>
          <cell r="BS203" t="str">
            <v>-</v>
          </cell>
          <cell r="BT203" t="str">
            <v>-</v>
          </cell>
          <cell r="BU203" t="str">
            <v>-</v>
          </cell>
          <cell r="BV203" t="str">
            <v>-</v>
          </cell>
          <cell r="BW203" t="str">
            <v>30146</v>
          </cell>
          <cell r="BX203" t="str">
            <v>-</v>
          </cell>
          <cell r="BY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t="str">
            <v>-</v>
          </cell>
          <cell r="CN203" t="str">
            <v>-</v>
          </cell>
          <cell r="CO203" t="str">
            <v>-</v>
          </cell>
          <cell r="CP203" t="str">
            <v>-</v>
          </cell>
          <cell r="CQ203" t="str">
            <v>-</v>
          </cell>
          <cell r="CR203" t="str">
            <v>-</v>
          </cell>
          <cell r="CS203" t="str">
            <v>-</v>
          </cell>
          <cell r="CT203" t="str">
            <v>-</v>
          </cell>
          <cell r="CU203" t="str">
            <v>SAN FRANCISCO CAHUACUÁ</v>
          </cell>
          <cell r="CV203" t="str">
            <v>SAN SALVADOR EL VERDE</v>
          </cell>
          <cell r="CW203" t="str">
            <v>-</v>
          </cell>
          <cell r="CX203" t="str">
            <v>-</v>
          </cell>
          <cell r="CY203" t="str">
            <v>-</v>
          </cell>
          <cell r="CZ203" t="str">
            <v>-</v>
          </cell>
          <cell r="DB203" t="str">
            <v>-</v>
          </cell>
          <cell r="DC203" t="str">
            <v>-</v>
          </cell>
          <cell r="DD203" t="str">
            <v>-</v>
          </cell>
          <cell r="DE203" t="str">
            <v>SOCHIAPA</v>
          </cell>
          <cell r="DF203" t="str">
            <v>-</v>
          </cell>
          <cell r="DG203" t="str">
            <v>-</v>
          </cell>
        </row>
        <row r="204">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BM204" t="str">
            <v>20138</v>
          </cell>
          <cell r="BN204" t="str">
            <v>21144</v>
          </cell>
          <cell r="BO204" t="str">
            <v>-</v>
          </cell>
          <cell r="BP204" t="str">
            <v>-</v>
          </cell>
          <cell r="BQ204" t="str">
            <v>-</v>
          </cell>
          <cell r="BR204" t="str">
            <v>-</v>
          </cell>
          <cell r="BS204" t="str">
            <v>-</v>
          </cell>
          <cell r="BT204" t="str">
            <v>-</v>
          </cell>
          <cell r="BU204" t="str">
            <v>-</v>
          </cell>
          <cell r="BV204" t="str">
            <v>-</v>
          </cell>
          <cell r="BW204" t="str">
            <v>30147</v>
          </cell>
          <cell r="BX204" t="str">
            <v>-</v>
          </cell>
          <cell r="BY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t="str">
            <v>-</v>
          </cell>
          <cell r="CN204" t="str">
            <v>-</v>
          </cell>
          <cell r="CO204" t="str">
            <v>-</v>
          </cell>
          <cell r="CP204" t="str">
            <v>-</v>
          </cell>
          <cell r="CQ204" t="str">
            <v>-</v>
          </cell>
          <cell r="CR204" t="str">
            <v>-</v>
          </cell>
          <cell r="CS204" t="str">
            <v>-</v>
          </cell>
          <cell r="CT204" t="str">
            <v>-</v>
          </cell>
          <cell r="CU204" t="str">
            <v>SAN FRANCISCO CAJONOS</v>
          </cell>
          <cell r="CV204" t="str">
            <v>SAN SALVADOR HUIXCOLOTLA</v>
          </cell>
          <cell r="CW204" t="str">
            <v>-</v>
          </cell>
          <cell r="CX204" t="str">
            <v>-</v>
          </cell>
          <cell r="CY204" t="str">
            <v>-</v>
          </cell>
          <cell r="CZ204" t="str">
            <v>-</v>
          </cell>
          <cell r="DB204" t="str">
            <v>-</v>
          </cell>
          <cell r="DC204" t="str">
            <v>-</v>
          </cell>
          <cell r="DD204" t="str">
            <v>-</v>
          </cell>
          <cell r="DE204" t="str">
            <v>SOLEDAD ATZOMPA</v>
          </cell>
          <cell r="DF204" t="str">
            <v>-</v>
          </cell>
          <cell r="DG204" t="str">
            <v>-</v>
          </cell>
        </row>
        <row r="205">
          <cell r="AT205" t="str">
            <v>-</v>
          </cell>
          <cell r="AU205" t="str">
            <v>-</v>
          </cell>
          <cell r="AV205" t="str">
            <v>-</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t="str">
            <v>-</v>
          </cell>
          <cell r="BJ205" t="str">
            <v>-</v>
          </cell>
          <cell r="BK205" t="str">
            <v>-</v>
          </cell>
          <cell r="BL205" t="str">
            <v>-</v>
          </cell>
          <cell r="BM205" t="str">
            <v>20139</v>
          </cell>
          <cell r="BN205" t="str">
            <v>21145</v>
          </cell>
          <cell r="BO205" t="str">
            <v>-</v>
          </cell>
          <cell r="BP205" t="str">
            <v>-</v>
          </cell>
          <cell r="BQ205" t="str">
            <v>-</v>
          </cell>
          <cell r="BR205" t="str">
            <v>-</v>
          </cell>
          <cell r="BS205" t="str">
            <v>-</v>
          </cell>
          <cell r="BT205" t="str">
            <v>-</v>
          </cell>
          <cell r="BU205" t="str">
            <v>-</v>
          </cell>
          <cell r="BV205" t="str">
            <v>-</v>
          </cell>
          <cell r="BW205" t="str">
            <v>30148</v>
          </cell>
          <cell r="BX205" t="str">
            <v>-</v>
          </cell>
          <cell r="BY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SAN FRANCISCO CHAPULAPA</v>
          </cell>
          <cell r="CV205" t="str">
            <v>SAN SEBASTIÁN TLACOTEPEC</v>
          </cell>
          <cell r="CW205" t="str">
            <v>-</v>
          </cell>
          <cell r="CX205" t="str">
            <v>-</v>
          </cell>
          <cell r="CY205" t="str">
            <v>-</v>
          </cell>
          <cell r="CZ205" t="str">
            <v>-</v>
          </cell>
          <cell r="DB205" t="str">
            <v>-</v>
          </cell>
          <cell r="DC205" t="str">
            <v>-</v>
          </cell>
          <cell r="DD205" t="str">
            <v>-</v>
          </cell>
          <cell r="DE205" t="str">
            <v>SOLEDAD DE DOBLADO</v>
          </cell>
          <cell r="DF205" t="str">
            <v>-</v>
          </cell>
          <cell r="DG205" t="str">
            <v>-</v>
          </cell>
        </row>
        <row r="206">
          <cell r="AT206" t="str">
            <v>-</v>
          </cell>
          <cell r="AU206" t="str">
            <v>-</v>
          </cell>
          <cell r="AV206" t="str">
            <v>-</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t="str">
            <v>-</v>
          </cell>
          <cell r="BJ206" t="str">
            <v>-</v>
          </cell>
          <cell r="BK206" t="str">
            <v>-</v>
          </cell>
          <cell r="BL206" t="str">
            <v>-</v>
          </cell>
          <cell r="BM206" t="str">
            <v>20140</v>
          </cell>
          <cell r="BN206" t="str">
            <v>21146</v>
          </cell>
          <cell r="BO206" t="str">
            <v>-</v>
          </cell>
          <cell r="BP206" t="str">
            <v>-</v>
          </cell>
          <cell r="BQ206" t="str">
            <v>-</v>
          </cell>
          <cell r="BR206" t="str">
            <v>-</v>
          </cell>
          <cell r="BS206" t="str">
            <v>-</v>
          </cell>
          <cell r="BT206" t="str">
            <v>-</v>
          </cell>
          <cell r="BU206" t="str">
            <v>-</v>
          </cell>
          <cell r="BV206" t="str">
            <v>-</v>
          </cell>
          <cell r="BW206" t="str">
            <v>30149</v>
          </cell>
          <cell r="BX206" t="str">
            <v>-</v>
          </cell>
          <cell r="BY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t="str">
            <v>-</v>
          </cell>
          <cell r="CN206" t="str">
            <v>-</v>
          </cell>
          <cell r="CO206" t="str">
            <v>-</v>
          </cell>
          <cell r="CP206" t="str">
            <v>-</v>
          </cell>
          <cell r="CQ206" t="str">
            <v>-</v>
          </cell>
          <cell r="CR206" t="str">
            <v>-</v>
          </cell>
          <cell r="CS206" t="str">
            <v>-</v>
          </cell>
          <cell r="CT206" t="str">
            <v>-</v>
          </cell>
          <cell r="CU206" t="str">
            <v>SAN FRANCISCO CHINDÚA</v>
          </cell>
          <cell r="CV206" t="str">
            <v>SANTA CATARINA TLALTEMPAN</v>
          </cell>
          <cell r="CW206" t="str">
            <v>-</v>
          </cell>
          <cell r="CX206" t="str">
            <v>-</v>
          </cell>
          <cell r="CY206" t="str">
            <v>-</v>
          </cell>
          <cell r="CZ206" t="str">
            <v>-</v>
          </cell>
          <cell r="DB206" t="str">
            <v>-</v>
          </cell>
          <cell r="DC206" t="str">
            <v>-</v>
          </cell>
          <cell r="DD206" t="str">
            <v>-</v>
          </cell>
          <cell r="DE206" t="str">
            <v>SOTEAPAN</v>
          </cell>
          <cell r="DF206" t="str">
            <v>-</v>
          </cell>
          <cell r="DG206" t="str">
            <v>-</v>
          </cell>
        </row>
        <row r="207">
          <cell r="AT207" t="str">
            <v>-</v>
          </cell>
          <cell r="AU207" t="str">
            <v>-</v>
          </cell>
          <cell r="AV207" t="str">
            <v>-</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t="str">
            <v>-</v>
          </cell>
          <cell r="BJ207" t="str">
            <v>-</v>
          </cell>
          <cell r="BK207" t="str">
            <v>-</v>
          </cell>
          <cell r="BL207" t="str">
            <v>-</v>
          </cell>
          <cell r="BM207" t="str">
            <v>20141</v>
          </cell>
          <cell r="BN207" t="str">
            <v>21147</v>
          </cell>
          <cell r="BO207" t="str">
            <v>-</v>
          </cell>
          <cell r="BP207" t="str">
            <v>-</v>
          </cell>
          <cell r="BQ207" t="str">
            <v>-</v>
          </cell>
          <cell r="BR207" t="str">
            <v>-</v>
          </cell>
          <cell r="BS207" t="str">
            <v>-</v>
          </cell>
          <cell r="BT207" t="str">
            <v>-</v>
          </cell>
          <cell r="BU207" t="str">
            <v>-</v>
          </cell>
          <cell r="BV207" t="str">
            <v>-</v>
          </cell>
          <cell r="BW207" t="str">
            <v>30150</v>
          </cell>
          <cell r="BX207" t="str">
            <v>-</v>
          </cell>
          <cell r="BY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t="str">
            <v>-</v>
          </cell>
          <cell r="CN207" t="str">
            <v>-</v>
          </cell>
          <cell r="CO207" t="str">
            <v>-</v>
          </cell>
          <cell r="CP207" t="str">
            <v>-</v>
          </cell>
          <cell r="CQ207" t="str">
            <v>-</v>
          </cell>
          <cell r="CR207" t="str">
            <v>-</v>
          </cell>
          <cell r="CS207" t="str">
            <v>-</v>
          </cell>
          <cell r="CT207" t="str">
            <v>-</v>
          </cell>
          <cell r="CU207" t="str">
            <v>SAN FRANCISCO DEL MAR</v>
          </cell>
          <cell r="CV207" t="str">
            <v>SANTA INÉS AHUATEMPAN</v>
          </cell>
          <cell r="CW207" t="str">
            <v>-</v>
          </cell>
          <cell r="CX207" t="str">
            <v>-</v>
          </cell>
          <cell r="CY207" t="str">
            <v>-</v>
          </cell>
          <cell r="CZ207" t="str">
            <v>-</v>
          </cell>
          <cell r="DB207" t="str">
            <v>-</v>
          </cell>
          <cell r="DC207" t="str">
            <v>-</v>
          </cell>
          <cell r="DD207" t="str">
            <v>-</v>
          </cell>
          <cell r="DE207" t="str">
            <v>TAMALÍN</v>
          </cell>
          <cell r="DF207" t="str">
            <v>-</v>
          </cell>
          <cell r="DG207" t="str">
            <v>-</v>
          </cell>
        </row>
        <row r="208">
          <cell r="AT208" t="str">
            <v>-</v>
          </cell>
          <cell r="AU208" t="str">
            <v>-</v>
          </cell>
          <cell r="AV208" t="str">
            <v>-</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t="str">
            <v>-</v>
          </cell>
          <cell r="BJ208" t="str">
            <v>-</v>
          </cell>
          <cell r="BK208" t="str">
            <v>-</v>
          </cell>
          <cell r="BL208" t="str">
            <v>-</v>
          </cell>
          <cell r="BM208" t="str">
            <v>20142</v>
          </cell>
          <cell r="BN208" t="str">
            <v>21148</v>
          </cell>
          <cell r="BO208" t="str">
            <v>-</v>
          </cell>
          <cell r="BP208" t="str">
            <v>-</v>
          </cell>
          <cell r="BQ208" t="str">
            <v>-</v>
          </cell>
          <cell r="BR208" t="str">
            <v>-</v>
          </cell>
          <cell r="BS208" t="str">
            <v>-</v>
          </cell>
          <cell r="BT208" t="str">
            <v>-</v>
          </cell>
          <cell r="BU208" t="str">
            <v>-</v>
          </cell>
          <cell r="BV208" t="str">
            <v>-</v>
          </cell>
          <cell r="BW208" t="str">
            <v>30151</v>
          </cell>
          <cell r="BX208" t="str">
            <v>-</v>
          </cell>
          <cell r="BY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t="str">
            <v>-</v>
          </cell>
          <cell r="CN208" t="str">
            <v>-</v>
          </cell>
          <cell r="CO208" t="str">
            <v>-</v>
          </cell>
          <cell r="CP208" t="str">
            <v>-</v>
          </cell>
          <cell r="CQ208" t="str">
            <v>-</v>
          </cell>
          <cell r="CR208" t="str">
            <v>-</v>
          </cell>
          <cell r="CS208" t="str">
            <v>-</v>
          </cell>
          <cell r="CT208" t="str">
            <v>-</v>
          </cell>
          <cell r="CU208" t="str">
            <v>SAN FRANCISCO HUEHUETLÁN</v>
          </cell>
          <cell r="CV208" t="str">
            <v>SANTA ISABEL CHOLULA</v>
          </cell>
          <cell r="CW208" t="str">
            <v>-</v>
          </cell>
          <cell r="CX208" t="str">
            <v>-</v>
          </cell>
          <cell r="CY208" t="str">
            <v>-</v>
          </cell>
          <cell r="CZ208" t="str">
            <v>-</v>
          </cell>
          <cell r="DB208" t="str">
            <v>-</v>
          </cell>
          <cell r="DC208" t="str">
            <v>-</v>
          </cell>
          <cell r="DD208" t="str">
            <v>-</v>
          </cell>
          <cell r="DE208" t="str">
            <v>TAMIAHUA</v>
          </cell>
          <cell r="DF208" t="str">
            <v>-</v>
          </cell>
          <cell r="DG208" t="str">
            <v>-</v>
          </cell>
        </row>
        <row r="209">
          <cell r="AT209" t="str">
            <v>-</v>
          </cell>
          <cell r="AU209" t="str">
            <v>-</v>
          </cell>
          <cell r="AV209" t="str">
            <v>-</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t="str">
            <v>-</v>
          </cell>
          <cell r="BJ209" t="str">
            <v>-</v>
          </cell>
          <cell r="BK209" t="str">
            <v>-</v>
          </cell>
          <cell r="BL209" t="str">
            <v>-</v>
          </cell>
          <cell r="BM209" t="str">
            <v>20143</v>
          </cell>
          <cell r="BN209" t="str">
            <v>21149</v>
          </cell>
          <cell r="BO209" t="str">
            <v>-</v>
          </cell>
          <cell r="BP209" t="str">
            <v>-</v>
          </cell>
          <cell r="BQ209" t="str">
            <v>-</v>
          </cell>
          <cell r="BR209" t="str">
            <v>-</v>
          </cell>
          <cell r="BS209" t="str">
            <v>-</v>
          </cell>
          <cell r="BT209" t="str">
            <v>-</v>
          </cell>
          <cell r="BU209" t="str">
            <v>-</v>
          </cell>
          <cell r="BV209" t="str">
            <v>-</v>
          </cell>
          <cell r="BW209" t="str">
            <v>30152</v>
          </cell>
          <cell r="BX209" t="str">
            <v>-</v>
          </cell>
          <cell r="BY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t="str">
            <v>-</v>
          </cell>
          <cell r="CN209" t="str">
            <v>-</v>
          </cell>
          <cell r="CO209" t="str">
            <v>-</v>
          </cell>
          <cell r="CP209" t="str">
            <v>-</v>
          </cell>
          <cell r="CQ209" t="str">
            <v>-</v>
          </cell>
          <cell r="CR209" t="str">
            <v>-</v>
          </cell>
          <cell r="CS209" t="str">
            <v>-</v>
          </cell>
          <cell r="CT209" t="str">
            <v>-</v>
          </cell>
          <cell r="CU209" t="str">
            <v>SAN FRANCISCO IXHUATÁN</v>
          </cell>
          <cell r="CV209" t="str">
            <v>SANTIAGO MIAHUATLÁN</v>
          </cell>
          <cell r="CW209" t="str">
            <v>-</v>
          </cell>
          <cell r="CX209" t="str">
            <v>-</v>
          </cell>
          <cell r="CY209" t="str">
            <v>-</v>
          </cell>
          <cell r="CZ209" t="str">
            <v>-</v>
          </cell>
          <cell r="DB209" t="str">
            <v>-</v>
          </cell>
          <cell r="DC209" t="str">
            <v>-</v>
          </cell>
          <cell r="DD209" t="str">
            <v>-</v>
          </cell>
          <cell r="DE209" t="str">
            <v>TAMPICO ALTO</v>
          </cell>
          <cell r="DF209" t="str">
            <v>-</v>
          </cell>
          <cell r="DG209" t="str">
            <v>-</v>
          </cell>
        </row>
        <row r="210">
          <cell r="AT210" t="str">
            <v>-</v>
          </cell>
          <cell r="AU210" t="str">
            <v>-</v>
          </cell>
          <cell r="AV210" t="str">
            <v>-</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t="str">
            <v>-</v>
          </cell>
          <cell r="BJ210" t="str">
            <v>-</v>
          </cell>
          <cell r="BK210" t="str">
            <v>-</v>
          </cell>
          <cell r="BL210" t="str">
            <v>-</v>
          </cell>
          <cell r="BM210" t="str">
            <v>20144</v>
          </cell>
          <cell r="BN210" t="str">
            <v>21150</v>
          </cell>
          <cell r="BO210" t="str">
            <v>-</v>
          </cell>
          <cell r="BP210" t="str">
            <v>-</v>
          </cell>
          <cell r="BQ210" t="str">
            <v>-</v>
          </cell>
          <cell r="BR210" t="str">
            <v>-</v>
          </cell>
          <cell r="BS210" t="str">
            <v>-</v>
          </cell>
          <cell r="BT210" t="str">
            <v>-</v>
          </cell>
          <cell r="BU210" t="str">
            <v>-</v>
          </cell>
          <cell r="BV210" t="str">
            <v>-</v>
          </cell>
          <cell r="BW210" t="str">
            <v>30153</v>
          </cell>
          <cell r="BX210" t="str">
            <v>-</v>
          </cell>
          <cell r="BY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t="str">
            <v>-</v>
          </cell>
          <cell r="CN210" t="str">
            <v>-</v>
          </cell>
          <cell r="CO210" t="str">
            <v>-</v>
          </cell>
          <cell r="CP210" t="str">
            <v>-</v>
          </cell>
          <cell r="CQ210" t="str">
            <v>-</v>
          </cell>
          <cell r="CR210" t="str">
            <v>-</v>
          </cell>
          <cell r="CS210" t="str">
            <v>-</v>
          </cell>
          <cell r="CT210" t="str">
            <v>-</v>
          </cell>
          <cell r="CU210" t="str">
            <v>SAN FRANCISCO JALTEPETONGO</v>
          </cell>
          <cell r="CV210" t="str">
            <v>HUEHUETLÁN EL GRANDE</v>
          </cell>
          <cell r="CW210" t="str">
            <v>-</v>
          </cell>
          <cell r="CX210" t="str">
            <v>-</v>
          </cell>
          <cell r="CY210" t="str">
            <v>-</v>
          </cell>
          <cell r="CZ210" t="str">
            <v>-</v>
          </cell>
          <cell r="DB210" t="str">
            <v>-</v>
          </cell>
          <cell r="DC210" t="str">
            <v>-</v>
          </cell>
          <cell r="DD210" t="str">
            <v>-</v>
          </cell>
          <cell r="DE210" t="str">
            <v>TANCOCO</v>
          </cell>
          <cell r="DF210" t="str">
            <v>-</v>
          </cell>
          <cell r="DG210" t="str">
            <v>-</v>
          </cell>
        </row>
        <row r="211">
          <cell r="AT211" t="str">
            <v>-</v>
          </cell>
          <cell r="AU211" t="str">
            <v>-</v>
          </cell>
          <cell r="AV211" t="str">
            <v>-</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t="str">
            <v>-</v>
          </cell>
          <cell r="BJ211" t="str">
            <v>-</v>
          </cell>
          <cell r="BK211" t="str">
            <v>-</v>
          </cell>
          <cell r="BL211" t="str">
            <v>-</v>
          </cell>
          <cell r="BM211" t="str">
            <v>20145</v>
          </cell>
          <cell r="BN211" t="str">
            <v>21151</v>
          </cell>
          <cell r="BO211" t="str">
            <v>-</v>
          </cell>
          <cell r="BP211" t="str">
            <v>-</v>
          </cell>
          <cell r="BQ211" t="str">
            <v>-</v>
          </cell>
          <cell r="BR211" t="str">
            <v>-</v>
          </cell>
          <cell r="BS211" t="str">
            <v>-</v>
          </cell>
          <cell r="BT211" t="str">
            <v>-</v>
          </cell>
          <cell r="BU211" t="str">
            <v>-</v>
          </cell>
          <cell r="BV211" t="str">
            <v>-</v>
          </cell>
          <cell r="BW211" t="str">
            <v>30154</v>
          </cell>
          <cell r="BX211" t="str">
            <v>-</v>
          </cell>
          <cell r="BY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t="str">
            <v>-</v>
          </cell>
          <cell r="CN211" t="str">
            <v>-</v>
          </cell>
          <cell r="CO211" t="str">
            <v>-</v>
          </cell>
          <cell r="CP211" t="str">
            <v>-</v>
          </cell>
          <cell r="CQ211" t="str">
            <v>-</v>
          </cell>
          <cell r="CR211" t="str">
            <v>-</v>
          </cell>
          <cell r="CS211" t="str">
            <v>-</v>
          </cell>
          <cell r="CT211" t="str">
            <v>-</v>
          </cell>
          <cell r="CU211" t="str">
            <v>SAN FRANCISCO LACHIGOLÓ</v>
          </cell>
          <cell r="CV211" t="str">
            <v>SANTO TOMÁS HUEYOTLIPAN</v>
          </cell>
          <cell r="CW211" t="str">
            <v>-</v>
          </cell>
          <cell r="CX211" t="str">
            <v>-</v>
          </cell>
          <cell r="CY211" t="str">
            <v>-</v>
          </cell>
          <cell r="CZ211" t="str">
            <v>-</v>
          </cell>
          <cell r="DB211" t="str">
            <v>-</v>
          </cell>
          <cell r="DC211" t="str">
            <v>-</v>
          </cell>
          <cell r="DD211" t="str">
            <v>-</v>
          </cell>
          <cell r="DE211" t="str">
            <v>TANTIMA</v>
          </cell>
          <cell r="DF211" t="str">
            <v>-</v>
          </cell>
          <cell r="DG211" t="str">
            <v>-</v>
          </cell>
        </row>
        <row r="212">
          <cell r="AT212" t="str">
            <v>-</v>
          </cell>
          <cell r="AU212" t="str">
            <v>-</v>
          </cell>
          <cell r="AV212" t="str">
            <v>-</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t="str">
            <v>-</v>
          </cell>
          <cell r="BJ212" t="str">
            <v>-</v>
          </cell>
          <cell r="BK212" t="str">
            <v>-</v>
          </cell>
          <cell r="BL212" t="str">
            <v>-</v>
          </cell>
          <cell r="BM212" t="str">
            <v>20146</v>
          </cell>
          <cell r="BN212" t="str">
            <v>21152</v>
          </cell>
          <cell r="BO212" t="str">
            <v>-</v>
          </cell>
          <cell r="BP212" t="str">
            <v>-</v>
          </cell>
          <cell r="BQ212" t="str">
            <v>-</v>
          </cell>
          <cell r="BR212" t="str">
            <v>-</v>
          </cell>
          <cell r="BS212" t="str">
            <v>-</v>
          </cell>
          <cell r="BT212" t="str">
            <v>-</v>
          </cell>
          <cell r="BU212" t="str">
            <v>-</v>
          </cell>
          <cell r="BV212" t="str">
            <v>-</v>
          </cell>
          <cell r="BW212" t="str">
            <v>30156</v>
          </cell>
          <cell r="BX212" t="str">
            <v>-</v>
          </cell>
          <cell r="BY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t="str">
            <v>-</v>
          </cell>
          <cell r="CN212" t="str">
            <v>-</v>
          </cell>
          <cell r="CO212" t="str">
            <v>-</v>
          </cell>
          <cell r="CP212" t="str">
            <v>-</v>
          </cell>
          <cell r="CQ212" t="str">
            <v>-</v>
          </cell>
          <cell r="CR212" t="str">
            <v>-</v>
          </cell>
          <cell r="CS212" t="str">
            <v>-</v>
          </cell>
          <cell r="CT212" t="str">
            <v>-</v>
          </cell>
          <cell r="CU212" t="str">
            <v>SAN FRANCISCO LOGUECHE</v>
          </cell>
          <cell r="CV212" t="str">
            <v>SOLTEPEC</v>
          </cell>
          <cell r="CW212" t="str">
            <v>-</v>
          </cell>
          <cell r="CX212" t="str">
            <v>-</v>
          </cell>
          <cell r="CY212" t="str">
            <v>-</v>
          </cell>
          <cell r="CZ212" t="str">
            <v>-</v>
          </cell>
          <cell r="DB212" t="str">
            <v>-</v>
          </cell>
          <cell r="DC212" t="str">
            <v>-</v>
          </cell>
          <cell r="DD212" t="str">
            <v>-</v>
          </cell>
          <cell r="DE212" t="str">
            <v>TATATILA</v>
          </cell>
          <cell r="DF212" t="str">
            <v>-</v>
          </cell>
          <cell r="DG212" t="str">
            <v>-</v>
          </cell>
        </row>
        <row r="213">
          <cell r="AT213" t="str">
            <v>-</v>
          </cell>
          <cell r="AU213" t="str">
            <v>-</v>
          </cell>
          <cell r="AV213" t="str">
            <v>-</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t="str">
            <v>-</v>
          </cell>
          <cell r="BJ213" t="str">
            <v>-</v>
          </cell>
          <cell r="BK213" t="str">
            <v>-</v>
          </cell>
          <cell r="BL213" t="str">
            <v>-</v>
          </cell>
          <cell r="BM213" t="str">
            <v>20147</v>
          </cell>
          <cell r="BN213" t="str">
            <v>21153</v>
          </cell>
          <cell r="BO213" t="str">
            <v>-</v>
          </cell>
          <cell r="BP213" t="str">
            <v>-</v>
          </cell>
          <cell r="BQ213" t="str">
            <v>-</v>
          </cell>
          <cell r="BR213" t="str">
            <v>-</v>
          </cell>
          <cell r="BS213" t="str">
            <v>-</v>
          </cell>
          <cell r="BT213" t="str">
            <v>-</v>
          </cell>
          <cell r="BU213" t="str">
            <v>-</v>
          </cell>
          <cell r="BV213" t="str">
            <v>-</v>
          </cell>
          <cell r="BW213" t="str">
            <v>30157</v>
          </cell>
          <cell r="BX213" t="str">
            <v>-</v>
          </cell>
          <cell r="BY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t="str">
            <v>-</v>
          </cell>
          <cell r="CN213" t="str">
            <v>-</v>
          </cell>
          <cell r="CO213" t="str">
            <v>-</v>
          </cell>
          <cell r="CP213" t="str">
            <v>-</v>
          </cell>
          <cell r="CQ213" t="str">
            <v>-</v>
          </cell>
          <cell r="CR213" t="str">
            <v>-</v>
          </cell>
          <cell r="CS213" t="str">
            <v>-</v>
          </cell>
          <cell r="CT213" t="str">
            <v>-</v>
          </cell>
          <cell r="CU213" t="str">
            <v>SAN FRANCISCO NUXAÑO</v>
          </cell>
          <cell r="CV213" t="str">
            <v>TECALI DE HERRERA</v>
          </cell>
          <cell r="CW213" t="str">
            <v>-</v>
          </cell>
          <cell r="CX213" t="str">
            <v>-</v>
          </cell>
          <cell r="CY213" t="str">
            <v>-</v>
          </cell>
          <cell r="CZ213" t="str">
            <v>-</v>
          </cell>
          <cell r="DB213" t="str">
            <v>-</v>
          </cell>
          <cell r="DC213" t="str">
            <v>-</v>
          </cell>
          <cell r="DD213" t="str">
            <v>-</v>
          </cell>
          <cell r="DE213" t="str">
            <v>CASTILLO DE TEAYO</v>
          </cell>
          <cell r="DF213" t="str">
            <v>-</v>
          </cell>
          <cell r="DG213" t="str">
            <v>-</v>
          </cell>
        </row>
        <row r="214">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20148</v>
          </cell>
          <cell r="BN214" t="str">
            <v>21155</v>
          </cell>
          <cell r="BO214" t="str">
            <v>-</v>
          </cell>
          <cell r="BP214" t="str">
            <v>-</v>
          </cell>
          <cell r="BQ214" t="str">
            <v>-</v>
          </cell>
          <cell r="BR214" t="str">
            <v>-</v>
          </cell>
          <cell r="BS214" t="str">
            <v>-</v>
          </cell>
          <cell r="BT214" t="str">
            <v>-</v>
          </cell>
          <cell r="BU214" t="str">
            <v>-</v>
          </cell>
          <cell r="BV214" t="str">
            <v>-</v>
          </cell>
          <cell r="BW214" t="str">
            <v>30158</v>
          </cell>
          <cell r="BX214" t="str">
            <v>-</v>
          </cell>
          <cell r="BY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t="str">
            <v>-</v>
          </cell>
          <cell r="CN214" t="str">
            <v>-</v>
          </cell>
          <cell r="CO214" t="str">
            <v>-</v>
          </cell>
          <cell r="CP214" t="str">
            <v>-</v>
          </cell>
          <cell r="CQ214" t="str">
            <v>-</v>
          </cell>
          <cell r="CR214" t="str">
            <v>-</v>
          </cell>
          <cell r="CS214" t="str">
            <v>-</v>
          </cell>
          <cell r="CT214" t="str">
            <v>-</v>
          </cell>
          <cell r="CU214" t="str">
            <v>SAN FRANCISCO OZOLOTEPEC</v>
          </cell>
          <cell r="CV214" t="str">
            <v>TECOMATLÁN</v>
          </cell>
          <cell r="CW214" t="str">
            <v>-</v>
          </cell>
          <cell r="CX214" t="str">
            <v>-</v>
          </cell>
          <cell r="CY214" t="str">
            <v>-</v>
          </cell>
          <cell r="CZ214" t="str">
            <v>-</v>
          </cell>
          <cell r="DB214" t="str">
            <v>-</v>
          </cell>
          <cell r="DC214" t="str">
            <v>-</v>
          </cell>
          <cell r="DD214" t="str">
            <v>-</v>
          </cell>
          <cell r="DE214" t="str">
            <v>TECOLUTLA</v>
          </cell>
          <cell r="DF214" t="str">
            <v>-</v>
          </cell>
          <cell r="DG214" t="str">
            <v>-</v>
          </cell>
        </row>
        <row r="215">
          <cell r="AT215" t="str">
            <v>-</v>
          </cell>
          <cell r="AU215" t="str">
            <v>-</v>
          </cell>
          <cell r="AV215" t="str">
            <v>-</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t="str">
            <v>-</v>
          </cell>
          <cell r="BJ215" t="str">
            <v>-</v>
          </cell>
          <cell r="BK215" t="str">
            <v>-</v>
          </cell>
          <cell r="BL215" t="str">
            <v>-</v>
          </cell>
          <cell r="BM215" t="str">
            <v>20149</v>
          </cell>
          <cell r="BN215" t="str">
            <v>21157</v>
          </cell>
          <cell r="BO215" t="str">
            <v>-</v>
          </cell>
          <cell r="BP215" t="str">
            <v>-</v>
          </cell>
          <cell r="BQ215" t="str">
            <v>-</v>
          </cell>
          <cell r="BR215" t="str">
            <v>-</v>
          </cell>
          <cell r="BS215" t="str">
            <v>-</v>
          </cell>
          <cell r="BT215" t="str">
            <v>-</v>
          </cell>
          <cell r="BU215" t="str">
            <v>-</v>
          </cell>
          <cell r="BV215" t="str">
            <v>-</v>
          </cell>
          <cell r="BW215" t="str">
            <v>30159</v>
          </cell>
          <cell r="BX215" t="str">
            <v>-</v>
          </cell>
          <cell r="BY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t="str">
            <v>-</v>
          </cell>
          <cell r="CN215" t="str">
            <v>-</v>
          </cell>
          <cell r="CO215" t="str">
            <v>-</v>
          </cell>
          <cell r="CP215" t="str">
            <v>-</v>
          </cell>
          <cell r="CQ215" t="str">
            <v>-</v>
          </cell>
          <cell r="CR215" t="str">
            <v>-</v>
          </cell>
          <cell r="CS215" t="str">
            <v>-</v>
          </cell>
          <cell r="CT215" t="str">
            <v>-</v>
          </cell>
          <cell r="CU215" t="str">
            <v>SAN FRANCISCO SOLA</v>
          </cell>
          <cell r="CV215" t="str">
            <v>TEHUITZINGO</v>
          </cell>
          <cell r="CW215" t="str">
            <v>-</v>
          </cell>
          <cell r="CX215" t="str">
            <v>-</v>
          </cell>
          <cell r="CY215" t="str">
            <v>-</v>
          </cell>
          <cell r="CZ215" t="str">
            <v>-</v>
          </cell>
          <cell r="DB215" t="str">
            <v>-</v>
          </cell>
          <cell r="DC215" t="str">
            <v>-</v>
          </cell>
          <cell r="DD215" t="str">
            <v>-</v>
          </cell>
          <cell r="DE215" t="str">
            <v>TEHUIPANGO</v>
          </cell>
          <cell r="DF215" t="str">
            <v>-</v>
          </cell>
          <cell r="DG215" t="str">
            <v>-</v>
          </cell>
        </row>
        <row r="216">
          <cell r="AT216" t="str">
            <v>-</v>
          </cell>
          <cell r="AU216" t="str">
            <v>-</v>
          </cell>
          <cell r="AV216" t="str">
            <v>-</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t="str">
            <v>-</v>
          </cell>
          <cell r="BJ216" t="str">
            <v>-</v>
          </cell>
          <cell r="BK216" t="str">
            <v>-</v>
          </cell>
          <cell r="BL216" t="str">
            <v>-</v>
          </cell>
          <cell r="BM216" t="str">
            <v>20150</v>
          </cell>
          <cell r="BN216" t="str">
            <v>21158</v>
          </cell>
          <cell r="BO216" t="str">
            <v>-</v>
          </cell>
          <cell r="BP216" t="str">
            <v>-</v>
          </cell>
          <cell r="BQ216" t="str">
            <v>-</v>
          </cell>
          <cell r="BR216" t="str">
            <v>-</v>
          </cell>
          <cell r="BS216" t="str">
            <v>-</v>
          </cell>
          <cell r="BT216" t="str">
            <v>-</v>
          </cell>
          <cell r="BU216" t="str">
            <v>-</v>
          </cell>
          <cell r="BV216" t="str">
            <v>-</v>
          </cell>
          <cell r="BW216" t="str">
            <v>30161</v>
          </cell>
          <cell r="BX216" t="str">
            <v>-</v>
          </cell>
          <cell r="BY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t="str">
            <v>-</v>
          </cell>
          <cell r="CN216" t="str">
            <v>-</v>
          </cell>
          <cell r="CO216" t="str">
            <v>-</v>
          </cell>
          <cell r="CP216" t="str">
            <v>-</v>
          </cell>
          <cell r="CQ216" t="str">
            <v>-</v>
          </cell>
          <cell r="CR216" t="str">
            <v>-</v>
          </cell>
          <cell r="CS216" t="str">
            <v>-</v>
          </cell>
          <cell r="CT216" t="str">
            <v>-</v>
          </cell>
          <cell r="CU216" t="str">
            <v>SAN FRANCISCO TELIXTLAHUACA</v>
          </cell>
          <cell r="CV216" t="str">
            <v>TENAMPULCO</v>
          </cell>
          <cell r="CW216" t="str">
            <v>-</v>
          </cell>
          <cell r="CX216" t="str">
            <v>-</v>
          </cell>
          <cell r="CY216" t="str">
            <v>-</v>
          </cell>
          <cell r="CZ216" t="str">
            <v>-</v>
          </cell>
          <cell r="DB216" t="str">
            <v>-</v>
          </cell>
          <cell r="DC216" t="str">
            <v>-</v>
          </cell>
          <cell r="DD216" t="str">
            <v>-</v>
          </cell>
          <cell r="DE216" t="str">
            <v>TEMPOAL</v>
          </cell>
          <cell r="DF216" t="str">
            <v>-</v>
          </cell>
          <cell r="DG216" t="str">
            <v>-</v>
          </cell>
        </row>
        <row r="217">
          <cell r="AT217" t="str">
            <v>-</v>
          </cell>
          <cell r="AU217" t="str">
            <v>-</v>
          </cell>
          <cell r="AV217" t="str">
            <v>-</v>
          </cell>
          <cell r="AW217" t="str">
            <v>-</v>
          </cell>
          <cell r="AX217" t="str">
            <v>-</v>
          </cell>
          <cell r="AY217" t="str">
            <v>-</v>
          </cell>
          <cell r="AZ217" t="str">
            <v>-</v>
          </cell>
          <cell r="BA217" t="str">
            <v>-</v>
          </cell>
          <cell r="BB217" t="str">
            <v>-</v>
          </cell>
          <cell r="BC217" t="str">
            <v>-</v>
          </cell>
          <cell r="BD217" t="str">
            <v>-</v>
          </cell>
          <cell r="BE217" t="str">
            <v>-</v>
          </cell>
          <cell r="BF217" t="str">
            <v>-</v>
          </cell>
          <cell r="BG217" t="str">
            <v>-</v>
          </cell>
          <cell r="BH217" t="str">
            <v>-</v>
          </cell>
          <cell r="BI217" t="str">
            <v>-</v>
          </cell>
          <cell r="BJ217" t="str">
            <v>-</v>
          </cell>
          <cell r="BK217" t="str">
            <v>-</v>
          </cell>
          <cell r="BL217" t="str">
            <v>-</v>
          </cell>
          <cell r="BM217" t="str">
            <v>20151</v>
          </cell>
          <cell r="BN217" t="str">
            <v>21159</v>
          </cell>
          <cell r="BO217" t="str">
            <v>-</v>
          </cell>
          <cell r="BP217" t="str">
            <v>-</v>
          </cell>
          <cell r="BQ217" t="str">
            <v>-</v>
          </cell>
          <cell r="BR217" t="str">
            <v>-</v>
          </cell>
          <cell r="BS217" t="str">
            <v>-</v>
          </cell>
          <cell r="BT217" t="str">
            <v>-</v>
          </cell>
          <cell r="BU217" t="str">
            <v>-</v>
          </cell>
          <cell r="BV217" t="str">
            <v>-</v>
          </cell>
          <cell r="BW217" t="str">
            <v>30162</v>
          </cell>
          <cell r="BX217" t="str">
            <v>-</v>
          </cell>
          <cell r="BY217" t="str">
            <v>-</v>
          </cell>
          <cell r="CB217" t="str">
            <v>-</v>
          </cell>
          <cell r="CC217" t="str">
            <v>-</v>
          </cell>
          <cell r="CD217" t="str">
            <v>-</v>
          </cell>
          <cell r="CE217" t="str">
            <v>-</v>
          </cell>
          <cell r="CF217" t="str">
            <v>-</v>
          </cell>
          <cell r="CG217" t="str">
            <v>-</v>
          </cell>
          <cell r="CH217" t="str">
            <v>-</v>
          </cell>
          <cell r="CI217" t="str">
            <v>-</v>
          </cell>
          <cell r="CJ217" t="str">
            <v>-</v>
          </cell>
          <cell r="CK217" t="str">
            <v>-</v>
          </cell>
          <cell r="CL217" t="str">
            <v>-</v>
          </cell>
          <cell r="CM217" t="str">
            <v>-</v>
          </cell>
          <cell r="CN217" t="str">
            <v>-</v>
          </cell>
          <cell r="CO217" t="str">
            <v>-</v>
          </cell>
          <cell r="CP217" t="str">
            <v>-</v>
          </cell>
          <cell r="CQ217" t="str">
            <v>-</v>
          </cell>
          <cell r="CR217" t="str">
            <v>-</v>
          </cell>
          <cell r="CS217" t="str">
            <v>-</v>
          </cell>
          <cell r="CT217" t="str">
            <v>-</v>
          </cell>
          <cell r="CU217" t="str">
            <v>SAN FRANCISCO TEOPAN</v>
          </cell>
          <cell r="CV217" t="str">
            <v>TEOPANTLÁN</v>
          </cell>
          <cell r="CW217" t="str">
            <v>-</v>
          </cell>
          <cell r="CX217" t="str">
            <v>-</v>
          </cell>
          <cell r="CY217" t="str">
            <v>-</v>
          </cell>
          <cell r="CZ217" t="str">
            <v>-</v>
          </cell>
          <cell r="DB217" t="str">
            <v>-</v>
          </cell>
          <cell r="DC217" t="str">
            <v>-</v>
          </cell>
          <cell r="DD217" t="str">
            <v>-</v>
          </cell>
          <cell r="DE217" t="str">
            <v>TENAMPA</v>
          </cell>
          <cell r="DF217" t="str">
            <v>-</v>
          </cell>
          <cell r="DG217" t="str">
            <v>-</v>
          </cell>
        </row>
        <row r="218">
          <cell r="AT218" t="str">
            <v>-</v>
          </cell>
          <cell r="AU218" t="str">
            <v>-</v>
          </cell>
          <cell r="AV218" t="str">
            <v>-</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t="str">
            <v>-</v>
          </cell>
          <cell r="BJ218" t="str">
            <v>-</v>
          </cell>
          <cell r="BK218" t="str">
            <v>-</v>
          </cell>
          <cell r="BL218" t="str">
            <v>-</v>
          </cell>
          <cell r="BM218" t="str">
            <v>20152</v>
          </cell>
          <cell r="BN218" t="str">
            <v>21160</v>
          </cell>
          <cell r="BO218" t="str">
            <v>-</v>
          </cell>
          <cell r="BP218" t="str">
            <v>-</v>
          </cell>
          <cell r="BQ218" t="str">
            <v>-</v>
          </cell>
          <cell r="BR218" t="str">
            <v>-</v>
          </cell>
          <cell r="BS218" t="str">
            <v>-</v>
          </cell>
          <cell r="BT218" t="str">
            <v>-</v>
          </cell>
          <cell r="BU218" t="str">
            <v>-</v>
          </cell>
          <cell r="BV218" t="str">
            <v>-</v>
          </cell>
          <cell r="BW218" t="str">
            <v>30163</v>
          </cell>
          <cell r="BX218" t="str">
            <v>-</v>
          </cell>
          <cell r="BY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t="str">
            <v>-</v>
          </cell>
          <cell r="CN218" t="str">
            <v>-</v>
          </cell>
          <cell r="CO218" t="str">
            <v>-</v>
          </cell>
          <cell r="CP218" t="str">
            <v>-</v>
          </cell>
          <cell r="CQ218" t="str">
            <v>-</v>
          </cell>
          <cell r="CR218" t="str">
            <v>-</v>
          </cell>
          <cell r="CS218" t="str">
            <v>-</v>
          </cell>
          <cell r="CT218" t="str">
            <v>-</v>
          </cell>
          <cell r="CU218" t="str">
            <v>SAN FRANCISCO TLAPANCINGO</v>
          </cell>
          <cell r="CV218" t="str">
            <v>TEOTLALCO</v>
          </cell>
          <cell r="CW218" t="str">
            <v>-</v>
          </cell>
          <cell r="CX218" t="str">
            <v>-</v>
          </cell>
          <cell r="CY218" t="str">
            <v>-</v>
          </cell>
          <cell r="CZ218" t="str">
            <v>-</v>
          </cell>
          <cell r="DB218" t="str">
            <v>-</v>
          </cell>
          <cell r="DC218" t="str">
            <v>-</v>
          </cell>
          <cell r="DD218" t="str">
            <v>-</v>
          </cell>
          <cell r="DE218" t="str">
            <v>TENOCHTITLÁN</v>
          </cell>
          <cell r="DF218" t="str">
            <v>-</v>
          </cell>
          <cell r="DG218" t="str">
            <v>-</v>
          </cell>
        </row>
        <row r="219">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20153</v>
          </cell>
          <cell r="BN219" t="str">
            <v>21161</v>
          </cell>
          <cell r="BO219" t="str">
            <v>-</v>
          </cell>
          <cell r="BP219" t="str">
            <v>-</v>
          </cell>
          <cell r="BQ219" t="str">
            <v>-</v>
          </cell>
          <cell r="BR219" t="str">
            <v>-</v>
          </cell>
          <cell r="BS219" t="str">
            <v>-</v>
          </cell>
          <cell r="BT219" t="str">
            <v>-</v>
          </cell>
          <cell r="BU219" t="str">
            <v>-</v>
          </cell>
          <cell r="BV219" t="str">
            <v>-</v>
          </cell>
          <cell r="BW219" t="str">
            <v>30164</v>
          </cell>
          <cell r="BX219" t="str">
            <v>-</v>
          </cell>
          <cell r="BY219" t="str">
            <v>-</v>
          </cell>
          <cell r="CB219" t="str">
            <v>-</v>
          </cell>
          <cell r="CC219" t="str">
            <v>-</v>
          </cell>
          <cell r="CD219" t="str">
            <v>-</v>
          </cell>
          <cell r="CE219" t="str">
            <v>-</v>
          </cell>
          <cell r="CF219" t="str">
            <v>-</v>
          </cell>
          <cell r="CG219" t="str">
            <v>-</v>
          </cell>
          <cell r="CH219" t="str">
            <v>-</v>
          </cell>
          <cell r="CI219" t="str">
            <v>-</v>
          </cell>
          <cell r="CJ219" t="str">
            <v>-</v>
          </cell>
          <cell r="CK219" t="str">
            <v>-</v>
          </cell>
          <cell r="CL219" t="str">
            <v>-</v>
          </cell>
          <cell r="CM219" t="str">
            <v>-</v>
          </cell>
          <cell r="CN219" t="str">
            <v>-</v>
          </cell>
          <cell r="CO219" t="str">
            <v>-</v>
          </cell>
          <cell r="CP219" t="str">
            <v>-</v>
          </cell>
          <cell r="CQ219" t="str">
            <v>-</v>
          </cell>
          <cell r="CR219" t="str">
            <v>-</v>
          </cell>
          <cell r="CS219" t="str">
            <v>-</v>
          </cell>
          <cell r="CT219" t="str">
            <v>-</v>
          </cell>
          <cell r="CU219" t="str">
            <v>SAN GABRIEL MIXTEPEC</v>
          </cell>
          <cell r="CV219" t="str">
            <v>TEPANCO DE LÓPEZ</v>
          </cell>
          <cell r="CW219" t="str">
            <v>-</v>
          </cell>
          <cell r="CX219" t="str">
            <v>-</v>
          </cell>
          <cell r="CY219" t="str">
            <v>-</v>
          </cell>
          <cell r="CZ219" t="str">
            <v>-</v>
          </cell>
          <cell r="DB219" t="str">
            <v>-</v>
          </cell>
          <cell r="DC219" t="str">
            <v>-</v>
          </cell>
          <cell r="DD219" t="str">
            <v>-</v>
          </cell>
          <cell r="DE219" t="str">
            <v>TEOCELO</v>
          </cell>
          <cell r="DF219" t="str">
            <v>-</v>
          </cell>
          <cell r="DG219" t="str">
            <v>-</v>
          </cell>
        </row>
        <row r="220">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20154</v>
          </cell>
          <cell r="BN220" t="str">
            <v>21162</v>
          </cell>
          <cell r="BO220" t="str">
            <v>-</v>
          </cell>
          <cell r="BP220" t="str">
            <v>-</v>
          </cell>
          <cell r="BQ220" t="str">
            <v>-</v>
          </cell>
          <cell r="BR220" t="str">
            <v>-</v>
          </cell>
          <cell r="BS220" t="str">
            <v>-</v>
          </cell>
          <cell r="BT220" t="str">
            <v>-</v>
          </cell>
          <cell r="BU220" t="str">
            <v>-</v>
          </cell>
          <cell r="BV220" t="str">
            <v>-</v>
          </cell>
          <cell r="BW220" t="str">
            <v>30165</v>
          </cell>
          <cell r="BX220" t="str">
            <v>-</v>
          </cell>
          <cell r="BY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t="str">
            <v>-</v>
          </cell>
          <cell r="CN220" t="str">
            <v>-</v>
          </cell>
          <cell r="CO220" t="str">
            <v>-</v>
          </cell>
          <cell r="CP220" t="str">
            <v>-</v>
          </cell>
          <cell r="CQ220" t="str">
            <v>-</v>
          </cell>
          <cell r="CR220" t="str">
            <v>-</v>
          </cell>
          <cell r="CS220" t="str">
            <v>-</v>
          </cell>
          <cell r="CT220" t="str">
            <v>-</v>
          </cell>
          <cell r="CU220" t="str">
            <v>SAN ILDEFONSO AMATLÁN</v>
          </cell>
          <cell r="CV220" t="str">
            <v>TEPANGO DE RODRÍGUEZ</v>
          </cell>
          <cell r="CW220" t="str">
            <v>-</v>
          </cell>
          <cell r="CX220" t="str">
            <v>-</v>
          </cell>
          <cell r="CY220" t="str">
            <v>-</v>
          </cell>
          <cell r="CZ220" t="str">
            <v>-</v>
          </cell>
          <cell r="DB220" t="str">
            <v>-</v>
          </cell>
          <cell r="DC220" t="str">
            <v>-</v>
          </cell>
          <cell r="DD220" t="str">
            <v>-</v>
          </cell>
          <cell r="DE220" t="str">
            <v>TEPATLAXCO</v>
          </cell>
          <cell r="DF220" t="str">
            <v>-</v>
          </cell>
          <cell r="DG220" t="str">
            <v>-</v>
          </cell>
        </row>
        <row r="221">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20155</v>
          </cell>
          <cell r="BN221" t="str">
            <v>21163</v>
          </cell>
          <cell r="BO221" t="str">
            <v>-</v>
          </cell>
          <cell r="BP221" t="str">
            <v>-</v>
          </cell>
          <cell r="BQ221" t="str">
            <v>-</v>
          </cell>
          <cell r="BR221" t="str">
            <v>-</v>
          </cell>
          <cell r="BS221" t="str">
            <v>-</v>
          </cell>
          <cell r="BT221" t="str">
            <v>-</v>
          </cell>
          <cell r="BU221" t="str">
            <v>-</v>
          </cell>
          <cell r="BV221" t="str">
            <v>-</v>
          </cell>
          <cell r="BW221" t="str">
            <v>30166</v>
          </cell>
          <cell r="BX221" t="str">
            <v>-</v>
          </cell>
          <cell r="BY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t="str">
            <v>-</v>
          </cell>
          <cell r="CN221" t="str">
            <v>-</v>
          </cell>
          <cell r="CO221" t="str">
            <v>-</v>
          </cell>
          <cell r="CP221" t="str">
            <v>-</v>
          </cell>
          <cell r="CQ221" t="str">
            <v>-</v>
          </cell>
          <cell r="CR221" t="str">
            <v>-</v>
          </cell>
          <cell r="CS221" t="str">
            <v>-</v>
          </cell>
          <cell r="CT221" t="str">
            <v>-</v>
          </cell>
          <cell r="CU221" t="str">
            <v>SAN ILDEFONSO SOLA</v>
          </cell>
          <cell r="CV221" t="str">
            <v>TEPATLAXCO DE HIDALGO</v>
          </cell>
          <cell r="CW221" t="str">
            <v>-</v>
          </cell>
          <cell r="CX221" t="str">
            <v>-</v>
          </cell>
          <cell r="CY221" t="str">
            <v>-</v>
          </cell>
          <cell r="CZ221" t="str">
            <v>-</v>
          </cell>
          <cell r="DB221" t="str">
            <v>-</v>
          </cell>
          <cell r="DC221" t="str">
            <v>-</v>
          </cell>
          <cell r="DD221" t="str">
            <v>-</v>
          </cell>
          <cell r="DE221" t="str">
            <v>TEPETLÁN</v>
          </cell>
          <cell r="DF221" t="str">
            <v>-</v>
          </cell>
          <cell r="DG221" t="str">
            <v>-</v>
          </cell>
        </row>
        <row r="222">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20156</v>
          </cell>
          <cell r="BN222" t="str">
            <v>21165</v>
          </cell>
          <cell r="BO222" t="str">
            <v>-</v>
          </cell>
          <cell r="BP222" t="str">
            <v>-</v>
          </cell>
          <cell r="BQ222" t="str">
            <v>-</v>
          </cell>
          <cell r="BR222" t="str">
            <v>-</v>
          </cell>
          <cell r="BS222" t="str">
            <v>-</v>
          </cell>
          <cell r="BT222" t="str">
            <v>-</v>
          </cell>
          <cell r="BU222" t="str">
            <v>-</v>
          </cell>
          <cell r="BV222" t="str">
            <v>-</v>
          </cell>
          <cell r="BW222" t="str">
            <v>30167</v>
          </cell>
          <cell r="BX222" t="str">
            <v>-</v>
          </cell>
          <cell r="BY222" t="str">
            <v>-</v>
          </cell>
          <cell r="CB222" t="str">
            <v>-</v>
          </cell>
          <cell r="CC222" t="str">
            <v>-</v>
          </cell>
          <cell r="CD222" t="str">
            <v>-</v>
          </cell>
          <cell r="CE222" t="str">
            <v>-</v>
          </cell>
          <cell r="CF222" t="str">
            <v>-</v>
          </cell>
          <cell r="CG222" t="str">
            <v>-</v>
          </cell>
          <cell r="CH222" t="str">
            <v>-</v>
          </cell>
          <cell r="CI222" t="str">
            <v>-</v>
          </cell>
          <cell r="CJ222" t="str">
            <v>-</v>
          </cell>
          <cell r="CK222" t="str">
            <v>-</v>
          </cell>
          <cell r="CL222" t="str">
            <v>-</v>
          </cell>
          <cell r="CM222" t="str">
            <v>-</v>
          </cell>
          <cell r="CN222" t="str">
            <v>-</v>
          </cell>
          <cell r="CO222" t="str">
            <v>-</v>
          </cell>
          <cell r="CP222" t="str">
            <v>-</v>
          </cell>
          <cell r="CQ222" t="str">
            <v>-</v>
          </cell>
          <cell r="CR222" t="str">
            <v>-</v>
          </cell>
          <cell r="CS222" t="str">
            <v>-</v>
          </cell>
          <cell r="CT222" t="str">
            <v>-</v>
          </cell>
          <cell r="CU222" t="str">
            <v>SAN ILDEFONSO VILLA ALTA</v>
          </cell>
          <cell r="CV222" t="str">
            <v>TEPEMAXALCO</v>
          </cell>
          <cell r="CW222" t="str">
            <v>-</v>
          </cell>
          <cell r="CX222" t="str">
            <v>-</v>
          </cell>
          <cell r="CY222" t="str">
            <v>-</v>
          </cell>
          <cell r="CZ222" t="str">
            <v>-</v>
          </cell>
          <cell r="DB222" t="str">
            <v>-</v>
          </cell>
          <cell r="DC222" t="str">
            <v>-</v>
          </cell>
          <cell r="DD222" t="str">
            <v>-</v>
          </cell>
          <cell r="DE222" t="str">
            <v>TEPETZINTLA</v>
          </cell>
          <cell r="DF222" t="str">
            <v>-</v>
          </cell>
          <cell r="DG222" t="str">
            <v>-</v>
          </cell>
        </row>
        <row r="223">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20157</v>
          </cell>
          <cell r="BN223" t="str">
            <v>21166</v>
          </cell>
          <cell r="BO223" t="str">
            <v>-</v>
          </cell>
          <cell r="BP223" t="str">
            <v>-</v>
          </cell>
          <cell r="BQ223" t="str">
            <v>-</v>
          </cell>
          <cell r="BR223" t="str">
            <v>-</v>
          </cell>
          <cell r="BS223" t="str">
            <v>-</v>
          </cell>
          <cell r="BT223" t="str">
            <v>-</v>
          </cell>
          <cell r="BU223" t="str">
            <v>-</v>
          </cell>
          <cell r="BV223" t="str">
            <v>-</v>
          </cell>
          <cell r="BW223" t="str">
            <v>30168</v>
          </cell>
          <cell r="BX223" t="str">
            <v>-</v>
          </cell>
          <cell r="BY223" t="str">
            <v>-</v>
          </cell>
          <cell r="CB223" t="str">
            <v>-</v>
          </cell>
          <cell r="CC223" t="str">
            <v>-</v>
          </cell>
          <cell r="CD223" t="str">
            <v>-</v>
          </cell>
          <cell r="CE223" t="str">
            <v>-</v>
          </cell>
          <cell r="CF223" t="str">
            <v>-</v>
          </cell>
          <cell r="CG223" t="str">
            <v>-</v>
          </cell>
          <cell r="CH223" t="str">
            <v>-</v>
          </cell>
          <cell r="CI223" t="str">
            <v>-</v>
          </cell>
          <cell r="CJ223" t="str">
            <v>-</v>
          </cell>
          <cell r="CK223" t="str">
            <v>-</v>
          </cell>
          <cell r="CL223" t="str">
            <v>-</v>
          </cell>
          <cell r="CM223" t="str">
            <v>-</v>
          </cell>
          <cell r="CN223" t="str">
            <v>-</v>
          </cell>
          <cell r="CO223" t="str">
            <v>-</v>
          </cell>
          <cell r="CP223" t="str">
            <v>-</v>
          </cell>
          <cell r="CQ223" t="str">
            <v>-</v>
          </cell>
          <cell r="CR223" t="str">
            <v>-</v>
          </cell>
          <cell r="CS223" t="str">
            <v>-</v>
          </cell>
          <cell r="CT223" t="str">
            <v>-</v>
          </cell>
          <cell r="CU223" t="str">
            <v>SAN JACINTO AMILPAS</v>
          </cell>
          <cell r="CV223" t="str">
            <v>TEPEOJUMA</v>
          </cell>
          <cell r="CW223" t="str">
            <v>-</v>
          </cell>
          <cell r="CX223" t="str">
            <v>-</v>
          </cell>
          <cell r="CY223" t="str">
            <v>-</v>
          </cell>
          <cell r="CZ223" t="str">
            <v>-</v>
          </cell>
          <cell r="DB223" t="str">
            <v>-</v>
          </cell>
          <cell r="DC223" t="str">
            <v>-</v>
          </cell>
          <cell r="DD223" t="str">
            <v>-</v>
          </cell>
          <cell r="DE223" t="str">
            <v>TEQUILA</v>
          </cell>
          <cell r="DF223" t="str">
            <v>-</v>
          </cell>
          <cell r="DG223" t="str">
            <v>-</v>
          </cell>
        </row>
        <row r="224">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20158</v>
          </cell>
          <cell r="BN224" t="str">
            <v>21167</v>
          </cell>
          <cell r="BO224" t="str">
            <v>-</v>
          </cell>
          <cell r="BP224" t="str">
            <v>-</v>
          </cell>
          <cell r="BQ224" t="str">
            <v>-</v>
          </cell>
          <cell r="BR224" t="str">
            <v>-</v>
          </cell>
          <cell r="BS224" t="str">
            <v>-</v>
          </cell>
          <cell r="BT224" t="str">
            <v>-</v>
          </cell>
          <cell r="BU224" t="str">
            <v>-</v>
          </cell>
          <cell r="BV224" t="str">
            <v>-</v>
          </cell>
          <cell r="BW224" t="str">
            <v>30169</v>
          </cell>
          <cell r="BX224" t="str">
            <v>-</v>
          </cell>
          <cell r="BY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t="str">
            <v>-</v>
          </cell>
          <cell r="CN224" t="str">
            <v>-</v>
          </cell>
          <cell r="CO224" t="str">
            <v>-</v>
          </cell>
          <cell r="CP224" t="str">
            <v>-</v>
          </cell>
          <cell r="CQ224" t="str">
            <v>-</v>
          </cell>
          <cell r="CR224" t="str">
            <v>-</v>
          </cell>
          <cell r="CS224" t="str">
            <v>-</v>
          </cell>
          <cell r="CT224" t="str">
            <v>-</v>
          </cell>
          <cell r="CU224" t="str">
            <v>SAN JACINTO TLACOTEPEC</v>
          </cell>
          <cell r="CV224" t="str">
            <v>TEPETZINTLA</v>
          </cell>
          <cell r="CW224" t="str">
            <v>-</v>
          </cell>
          <cell r="CX224" t="str">
            <v>-</v>
          </cell>
          <cell r="CY224" t="str">
            <v>-</v>
          </cell>
          <cell r="CZ224" t="str">
            <v>-</v>
          </cell>
          <cell r="DB224" t="str">
            <v>-</v>
          </cell>
          <cell r="DC224" t="str">
            <v>-</v>
          </cell>
          <cell r="DD224" t="str">
            <v>-</v>
          </cell>
          <cell r="DE224" t="str">
            <v>JOSÉ AZUETA</v>
          </cell>
          <cell r="DF224" t="str">
            <v>-</v>
          </cell>
          <cell r="DG224" t="str">
            <v>-</v>
          </cell>
        </row>
        <row r="225">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20159</v>
          </cell>
          <cell r="BN225" t="str">
            <v>21168</v>
          </cell>
          <cell r="BO225" t="str">
            <v>-</v>
          </cell>
          <cell r="BP225" t="str">
            <v>-</v>
          </cell>
          <cell r="BQ225" t="str">
            <v>-</v>
          </cell>
          <cell r="BR225" t="str">
            <v>-</v>
          </cell>
          <cell r="BS225" t="str">
            <v>-</v>
          </cell>
          <cell r="BT225" t="str">
            <v>-</v>
          </cell>
          <cell r="BU225" t="str">
            <v>-</v>
          </cell>
          <cell r="BV225" t="str">
            <v>-</v>
          </cell>
          <cell r="BW225" t="str">
            <v>30170</v>
          </cell>
          <cell r="BX225" t="str">
            <v>-</v>
          </cell>
          <cell r="BY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t="str">
            <v>-</v>
          </cell>
          <cell r="CN225" t="str">
            <v>-</v>
          </cell>
          <cell r="CO225" t="str">
            <v>-</v>
          </cell>
          <cell r="CP225" t="str">
            <v>-</v>
          </cell>
          <cell r="CQ225" t="str">
            <v>-</v>
          </cell>
          <cell r="CR225" t="str">
            <v>-</v>
          </cell>
          <cell r="CS225" t="str">
            <v>-</v>
          </cell>
          <cell r="CT225" t="str">
            <v>-</v>
          </cell>
          <cell r="CU225" t="str">
            <v>SAN JERÓNIMO COATLÁN</v>
          </cell>
          <cell r="CV225" t="str">
            <v>TEPEXCO</v>
          </cell>
          <cell r="CW225" t="str">
            <v>-</v>
          </cell>
          <cell r="CX225" t="str">
            <v>-</v>
          </cell>
          <cell r="CY225" t="str">
            <v>-</v>
          </cell>
          <cell r="CZ225" t="str">
            <v>-</v>
          </cell>
          <cell r="DB225" t="str">
            <v>-</v>
          </cell>
          <cell r="DC225" t="str">
            <v>-</v>
          </cell>
          <cell r="DD225" t="str">
            <v>-</v>
          </cell>
          <cell r="DE225" t="str">
            <v>TEXCATEPEC</v>
          </cell>
          <cell r="DF225" t="str">
            <v>-</v>
          </cell>
          <cell r="DG225" t="str">
            <v>-</v>
          </cell>
        </row>
        <row r="226">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20160</v>
          </cell>
          <cell r="BN226" t="str">
            <v>21169</v>
          </cell>
          <cell r="BO226" t="str">
            <v>-</v>
          </cell>
          <cell r="BP226" t="str">
            <v>-</v>
          </cell>
          <cell r="BQ226" t="str">
            <v>-</v>
          </cell>
          <cell r="BR226" t="str">
            <v>-</v>
          </cell>
          <cell r="BS226" t="str">
            <v>-</v>
          </cell>
          <cell r="BT226" t="str">
            <v>-</v>
          </cell>
          <cell r="BU226" t="str">
            <v>-</v>
          </cell>
          <cell r="BV226" t="str">
            <v>-</v>
          </cell>
          <cell r="BW226" t="str">
            <v>30171</v>
          </cell>
          <cell r="BX226" t="str">
            <v>-</v>
          </cell>
          <cell r="BY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t="str">
            <v>-</v>
          </cell>
          <cell r="CN226" t="str">
            <v>-</v>
          </cell>
          <cell r="CO226" t="str">
            <v>-</v>
          </cell>
          <cell r="CP226" t="str">
            <v>-</v>
          </cell>
          <cell r="CQ226" t="str">
            <v>-</v>
          </cell>
          <cell r="CR226" t="str">
            <v>-</v>
          </cell>
          <cell r="CS226" t="str">
            <v>-</v>
          </cell>
          <cell r="CT226" t="str">
            <v>-</v>
          </cell>
          <cell r="CU226" t="str">
            <v>SAN JERÓNIMO SILACAYOAPILLA</v>
          </cell>
          <cell r="CV226" t="str">
            <v>TEPEXI DE RODRÍGUEZ</v>
          </cell>
          <cell r="CW226" t="str">
            <v>-</v>
          </cell>
          <cell r="CX226" t="str">
            <v>-</v>
          </cell>
          <cell r="CY226" t="str">
            <v>-</v>
          </cell>
          <cell r="CZ226" t="str">
            <v>-</v>
          </cell>
          <cell r="DB226" t="str">
            <v>-</v>
          </cell>
          <cell r="DC226" t="str">
            <v>-</v>
          </cell>
          <cell r="DD226" t="str">
            <v>-</v>
          </cell>
          <cell r="DE226" t="str">
            <v>TEXHUACÁN</v>
          </cell>
          <cell r="DF226" t="str">
            <v>-</v>
          </cell>
          <cell r="DG226" t="str">
            <v>-</v>
          </cell>
        </row>
        <row r="227">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20161</v>
          </cell>
          <cell r="BN227" t="str">
            <v>21170</v>
          </cell>
          <cell r="BO227" t="str">
            <v>-</v>
          </cell>
          <cell r="BP227" t="str">
            <v>-</v>
          </cell>
          <cell r="BQ227" t="str">
            <v>-</v>
          </cell>
          <cell r="BR227" t="str">
            <v>-</v>
          </cell>
          <cell r="BS227" t="str">
            <v>-</v>
          </cell>
          <cell r="BT227" t="str">
            <v>-</v>
          </cell>
          <cell r="BU227" t="str">
            <v>-</v>
          </cell>
          <cell r="BV227" t="str">
            <v>-</v>
          </cell>
          <cell r="BW227" t="str">
            <v>30172</v>
          </cell>
          <cell r="BX227" t="str">
            <v>-</v>
          </cell>
          <cell r="BY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t="str">
            <v>-</v>
          </cell>
          <cell r="CN227" t="str">
            <v>-</v>
          </cell>
          <cell r="CO227" t="str">
            <v>-</v>
          </cell>
          <cell r="CP227" t="str">
            <v>-</v>
          </cell>
          <cell r="CQ227" t="str">
            <v>-</v>
          </cell>
          <cell r="CR227" t="str">
            <v>-</v>
          </cell>
          <cell r="CS227" t="str">
            <v>-</v>
          </cell>
          <cell r="CT227" t="str">
            <v>-</v>
          </cell>
          <cell r="CU227" t="str">
            <v>SAN JERÓNIMO SOSOLA</v>
          </cell>
          <cell r="CV227" t="str">
            <v>TEPEYAHUALCO</v>
          </cell>
          <cell r="CW227" t="str">
            <v>-</v>
          </cell>
          <cell r="CX227" t="str">
            <v>-</v>
          </cell>
          <cell r="CY227" t="str">
            <v>-</v>
          </cell>
          <cell r="CZ227" t="str">
            <v>-</v>
          </cell>
          <cell r="DB227" t="str">
            <v>-</v>
          </cell>
          <cell r="DC227" t="str">
            <v>-</v>
          </cell>
          <cell r="DD227" t="str">
            <v>-</v>
          </cell>
          <cell r="DE227" t="str">
            <v>TEXISTEPEC</v>
          </cell>
          <cell r="DF227" t="str">
            <v>-</v>
          </cell>
          <cell r="DG227" t="str">
            <v>-</v>
          </cell>
        </row>
        <row r="228">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20162</v>
          </cell>
          <cell r="BN228" t="str">
            <v>21171</v>
          </cell>
          <cell r="BO228" t="str">
            <v>-</v>
          </cell>
          <cell r="BP228" t="str">
            <v>-</v>
          </cell>
          <cell r="BQ228" t="str">
            <v>-</v>
          </cell>
          <cell r="BR228" t="str">
            <v>-</v>
          </cell>
          <cell r="BS228" t="str">
            <v>-</v>
          </cell>
          <cell r="BT228" t="str">
            <v>-</v>
          </cell>
          <cell r="BU228" t="str">
            <v>-</v>
          </cell>
          <cell r="BV228" t="str">
            <v>-</v>
          </cell>
          <cell r="BW228" t="str">
            <v>30173</v>
          </cell>
          <cell r="BX228" t="str">
            <v>-</v>
          </cell>
          <cell r="BY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t="str">
            <v>-</v>
          </cell>
          <cell r="CN228" t="str">
            <v>-</v>
          </cell>
          <cell r="CO228" t="str">
            <v>-</v>
          </cell>
          <cell r="CP228" t="str">
            <v>-</v>
          </cell>
          <cell r="CQ228" t="str">
            <v>-</v>
          </cell>
          <cell r="CR228" t="str">
            <v>-</v>
          </cell>
          <cell r="CS228" t="str">
            <v>-</v>
          </cell>
          <cell r="CT228" t="str">
            <v>-</v>
          </cell>
          <cell r="CU228" t="str">
            <v>SAN JERÓNIMO TAVICHE</v>
          </cell>
          <cell r="CV228" t="str">
            <v>TEPEYAHUALCO DE CUAUHTÉMOC</v>
          </cell>
          <cell r="CW228" t="str">
            <v>-</v>
          </cell>
          <cell r="CX228" t="str">
            <v>-</v>
          </cell>
          <cell r="CY228" t="str">
            <v>-</v>
          </cell>
          <cell r="CZ228" t="str">
            <v>-</v>
          </cell>
          <cell r="DB228" t="str">
            <v>-</v>
          </cell>
          <cell r="DC228" t="str">
            <v>-</v>
          </cell>
          <cell r="DD228" t="str">
            <v>-</v>
          </cell>
          <cell r="DE228" t="str">
            <v>TEZONAPA</v>
          </cell>
          <cell r="DF228" t="str">
            <v>-</v>
          </cell>
          <cell r="DG228" t="str">
            <v>-</v>
          </cell>
        </row>
        <row r="229">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20163</v>
          </cell>
          <cell r="BN229" t="str">
            <v>21172</v>
          </cell>
          <cell r="BO229" t="str">
            <v>-</v>
          </cell>
          <cell r="BP229" t="str">
            <v>-</v>
          </cell>
          <cell r="BQ229" t="str">
            <v>-</v>
          </cell>
          <cell r="BR229" t="str">
            <v>-</v>
          </cell>
          <cell r="BS229" t="str">
            <v>-</v>
          </cell>
          <cell r="BT229" t="str">
            <v>-</v>
          </cell>
          <cell r="BU229" t="str">
            <v>-</v>
          </cell>
          <cell r="BV229" t="str">
            <v>-</v>
          </cell>
          <cell r="BW229" t="str">
            <v>30176</v>
          </cell>
          <cell r="BX229" t="str">
            <v>-</v>
          </cell>
          <cell r="BY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t="str">
            <v>-</v>
          </cell>
          <cell r="CN229" t="str">
            <v>-</v>
          </cell>
          <cell r="CO229" t="str">
            <v>-</v>
          </cell>
          <cell r="CP229" t="str">
            <v>-</v>
          </cell>
          <cell r="CQ229" t="str">
            <v>-</v>
          </cell>
          <cell r="CR229" t="str">
            <v>-</v>
          </cell>
          <cell r="CS229" t="str">
            <v>-</v>
          </cell>
          <cell r="CT229" t="str">
            <v>-</v>
          </cell>
          <cell r="CU229" t="str">
            <v>SAN JERÓNIMO TECÓATL</v>
          </cell>
          <cell r="CV229" t="str">
            <v>TETELA DE OCAMPO</v>
          </cell>
          <cell r="CW229" t="str">
            <v>-</v>
          </cell>
          <cell r="CX229" t="str">
            <v>-</v>
          </cell>
          <cell r="CY229" t="str">
            <v>-</v>
          </cell>
          <cell r="CZ229" t="str">
            <v>-</v>
          </cell>
          <cell r="DB229" t="str">
            <v>-</v>
          </cell>
          <cell r="DC229" t="str">
            <v>-</v>
          </cell>
          <cell r="DD229" t="str">
            <v>-</v>
          </cell>
          <cell r="DE229" t="str">
            <v>TLACOJALPAN</v>
          </cell>
          <cell r="DF229" t="str">
            <v>-</v>
          </cell>
          <cell r="DG229" t="str">
            <v>-</v>
          </cell>
        </row>
        <row r="230">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20164</v>
          </cell>
          <cell r="BN230" t="str">
            <v>21173</v>
          </cell>
          <cell r="BO230" t="str">
            <v>-</v>
          </cell>
          <cell r="BP230" t="str">
            <v>-</v>
          </cell>
          <cell r="BQ230" t="str">
            <v>-</v>
          </cell>
          <cell r="BR230" t="str">
            <v>-</v>
          </cell>
          <cell r="BS230" t="str">
            <v>-</v>
          </cell>
          <cell r="BT230" t="str">
            <v>-</v>
          </cell>
          <cell r="BU230" t="str">
            <v>-</v>
          </cell>
          <cell r="BV230" t="str">
            <v>-</v>
          </cell>
          <cell r="BW230" t="str">
            <v>30177</v>
          </cell>
          <cell r="BX230" t="str">
            <v>-</v>
          </cell>
          <cell r="BY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t="str">
            <v>-</v>
          </cell>
          <cell r="CN230" t="str">
            <v>-</v>
          </cell>
          <cell r="CO230" t="str">
            <v>-</v>
          </cell>
          <cell r="CP230" t="str">
            <v>-</v>
          </cell>
          <cell r="CQ230" t="str">
            <v>-</v>
          </cell>
          <cell r="CR230" t="str">
            <v>-</v>
          </cell>
          <cell r="CS230" t="str">
            <v>-</v>
          </cell>
          <cell r="CT230" t="str">
            <v>-</v>
          </cell>
          <cell r="CU230" t="str">
            <v>SAN JORGE NUCHITA</v>
          </cell>
          <cell r="CV230" t="str">
            <v>TETELES DE AVILA CASTILLO</v>
          </cell>
          <cell r="CW230" t="str">
            <v>-</v>
          </cell>
          <cell r="CX230" t="str">
            <v>-</v>
          </cell>
          <cell r="CY230" t="str">
            <v>-</v>
          </cell>
          <cell r="CZ230" t="str">
            <v>-</v>
          </cell>
          <cell r="DB230" t="str">
            <v>-</v>
          </cell>
          <cell r="DC230" t="str">
            <v>-</v>
          </cell>
          <cell r="DD230" t="str">
            <v>-</v>
          </cell>
          <cell r="DE230" t="str">
            <v>TLACOLULAN</v>
          </cell>
          <cell r="DF230" t="str">
            <v>-</v>
          </cell>
          <cell r="DG230" t="str">
            <v>-</v>
          </cell>
        </row>
        <row r="231">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20165</v>
          </cell>
          <cell r="BN231" t="str">
            <v>21175</v>
          </cell>
          <cell r="BO231" t="str">
            <v>-</v>
          </cell>
          <cell r="BP231" t="str">
            <v>-</v>
          </cell>
          <cell r="BQ231" t="str">
            <v>-</v>
          </cell>
          <cell r="BR231" t="str">
            <v>-</v>
          </cell>
          <cell r="BS231" t="str">
            <v>-</v>
          </cell>
          <cell r="BT231" t="str">
            <v>-</v>
          </cell>
          <cell r="BU231" t="str">
            <v>-</v>
          </cell>
          <cell r="BV231" t="str">
            <v>-</v>
          </cell>
          <cell r="BW231" t="str">
            <v>30178</v>
          </cell>
          <cell r="BX231" t="str">
            <v>-</v>
          </cell>
          <cell r="BY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t="str">
            <v>-</v>
          </cell>
          <cell r="CN231" t="str">
            <v>-</v>
          </cell>
          <cell r="CO231" t="str">
            <v>-</v>
          </cell>
          <cell r="CP231" t="str">
            <v>-</v>
          </cell>
          <cell r="CQ231" t="str">
            <v>-</v>
          </cell>
          <cell r="CR231" t="str">
            <v>-</v>
          </cell>
          <cell r="CS231" t="str">
            <v>-</v>
          </cell>
          <cell r="CT231" t="str">
            <v>-</v>
          </cell>
          <cell r="CU231" t="str">
            <v>SAN JOSÉ AYUQUILA</v>
          </cell>
          <cell r="CV231" t="str">
            <v>TIANGUISMANALCO</v>
          </cell>
          <cell r="CW231" t="str">
            <v>-</v>
          </cell>
          <cell r="CX231" t="str">
            <v>-</v>
          </cell>
          <cell r="CY231" t="str">
            <v>-</v>
          </cell>
          <cell r="CZ231" t="str">
            <v>-</v>
          </cell>
          <cell r="DB231" t="str">
            <v>-</v>
          </cell>
          <cell r="DC231" t="str">
            <v>-</v>
          </cell>
          <cell r="DD231" t="str">
            <v>-</v>
          </cell>
          <cell r="DE231" t="str">
            <v>TLACOTALPAN</v>
          </cell>
          <cell r="DF231" t="str">
            <v>-</v>
          </cell>
          <cell r="DG231" t="str">
            <v>-</v>
          </cell>
        </row>
        <row r="232">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20166</v>
          </cell>
          <cell r="BN232" t="str">
            <v>21176</v>
          </cell>
          <cell r="BO232" t="str">
            <v>-</v>
          </cell>
          <cell r="BP232" t="str">
            <v>-</v>
          </cell>
          <cell r="BQ232" t="str">
            <v>-</v>
          </cell>
          <cell r="BR232" t="str">
            <v>-</v>
          </cell>
          <cell r="BS232" t="str">
            <v>-</v>
          </cell>
          <cell r="BT232" t="str">
            <v>-</v>
          </cell>
          <cell r="BU232" t="str">
            <v>-</v>
          </cell>
          <cell r="BV232" t="str">
            <v>-</v>
          </cell>
          <cell r="BW232" t="str">
            <v>30179</v>
          </cell>
          <cell r="BX232" t="str">
            <v>-</v>
          </cell>
          <cell r="BY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t="str">
            <v>-</v>
          </cell>
          <cell r="CN232" t="str">
            <v>-</v>
          </cell>
          <cell r="CO232" t="str">
            <v>-</v>
          </cell>
          <cell r="CP232" t="str">
            <v>-</v>
          </cell>
          <cell r="CQ232" t="str">
            <v>-</v>
          </cell>
          <cell r="CR232" t="str">
            <v>-</v>
          </cell>
          <cell r="CS232" t="str">
            <v>-</v>
          </cell>
          <cell r="CT232" t="str">
            <v>-</v>
          </cell>
          <cell r="CU232" t="str">
            <v>SAN JOSÉ CHILTEPEC</v>
          </cell>
          <cell r="CV232" t="str">
            <v>TILAPA</v>
          </cell>
          <cell r="CW232" t="str">
            <v>-</v>
          </cell>
          <cell r="CX232" t="str">
            <v>-</v>
          </cell>
          <cell r="CY232" t="str">
            <v>-</v>
          </cell>
          <cell r="CZ232" t="str">
            <v>-</v>
          </cell>
          <cell r="DB232" t="str">
            <v>-</v>
          </cell>
          <cell r="DC232" t="str">
            <v>-</v>
          </cell>
          <cell r="DD232" t="str">
            <v>-</v>
          </cell>
          <cell r="DE232" t="str">
            <v>TLACOTEPEC DE MEJÍA</v>
          </cell>
          <cell r="DF232" t="str">
            <v>-</v>
          </cell>
          <cell r="DG232" t="str">
            <v>-</v>
          </cell>
        </row>
        <row r="233">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20167</v>
          </cell>
          <cell r="BN233" t="str">
            <v>21178</v>
          </cell>
          <cell r="BO233" t="str">
            <v>-</v>
          </cell>
          <cell r="BP233" t="str">
            <v>-</v>
          </cell>
          <cell r="BQ233" t="str">
            <v>-</v>
          </cell>
          <cell r="BR233" t="str">
            <v>-</v>
          </cell>
          <cell r="BS233" t="str">
            <v>-</v>
          </cell>
          <cell r="BT233" t="str">
            <v>-</v>
          </cell>
          <cell r="BU233" t="str">
            <v>-</v>
          </cell>
          <cell r="BV233" t="str">
            <v>-</v>
          </cell>
          <cell r="BW233" t="str">
            <v>30180</v>
          </cell>
          <cell r="BX233" t="str">
            <v>-</v>
          </cell>
          <cell r="BY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t="str">
            <v>-</v>
          </cell>
          <cell r="CN233" t="str">
            <v>-</v>
          </cell>
          <cell r="CO233" t="str">
            <v>-</v>
          </cell>
          <cell r="CP233" t="str">
            <v>-</v>
          </cell>
          <cell r="CQ233" t="str">
            <v>-</v>
          </cell>
          <cell r="CR233" t="str">
            <v>-</v>
          </cell>
          <cell r="CS233" t="str">
            <v>-</v>
          </cell>
          <cell r="CT233" t="str">
            <v>-</v>
          </cell>
          <cell r="CU233" t="str">
            <v>SAN JOSÉ DEL PEÑASCO</v>
          </cell>
          <cell r="CV233" t="str">
            <v>TLACUILOTEPEC</v>
          </cell>
          <cell r="CW233" t="str">
            <v>-</v>
          </cell>
          <cell r="CX233" t="str">
            <v>-</v>
          </cell>
          <cell r="CY233" t="str">
            <v>-</v>
          </cell>
          <cell r="CZ233" t="str">
            <v>-</v>
          </cell>
          <cell r="DB233" t="str">
            <v>-</v>
          </cell>
          <cell r="DC233" t="str">
            <v>-</v>
          </cell>
          <cell r="DD233" t="str">
            <v>-</v>
          </cell>
          <cell r="DE233" t="str">
            <v>TLACHICHILCO</v>
          </cell>
          <cell r="DF233" t="str">
            <v>-</v>
          </cell>
          <cell r="DG233" t="str">
            <v>-</v>
          </cell>
        </row>
        <row r="234">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20168</v>
          </cell>
          <cell r="BN234" t="str">
            <v>21179</v>
          </cell>
          <cell r="BO234" t="str">
            <v>-</v>
          </cell>
          <cell r="BP234" t="str">
            <v>-</v>
          </cell>
          <cell r="BQ234" t="str">
            <v>-</v>
          </cell>
          <cell r="BR234" t="str">
            <v>-</v>
          </cell>
          <cell r="BS234" t="str">
            <v>-</v>
          </cell>
          <cell r="BT234" t="str">
            <v>-</v>
          </cell>
          <cell r="BU234" t="str">
            <v>-</v>
          </cell>
          <cell r="BV234" t="str">
            <v>-</v>
          </cell>
          <cell r="BW234" t="str">
            <v>30181</v>
          </cell>
          <cell r="BX234" t="str">
            <v>-</v>
          </cell>
          <cell r="BY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t="str">
            <v>-</v>
          </cell>
          <cell r="CN234" t="str">
            <v>-</v>
          </cell>
          <cell r="CO234" t="str">
            <v>-</v>
          </cell>
          <cell r="CP234" t="str">
            <v>-</v>
          </cell>
          <cell r="CQ234" t="str">
            <v>-</v>
          </cell>
          <cell r="CR234" t="str">
            <v>-</v>
          </cell>
          <cell r="CS234" t="str">
            <v>-</v>
          </cell>
          <cell r="CT234" t="str">
            <v>-</v>
          </cell>
          <cell r="CU234" t="str">
            <v>SAN JOSÉ ESTANCIA GRANDE</v>
          </cell>
          <cell r="CV234" t="str">
            <v>TLACHICHUCA</v>
          </cell>
          <cell r="CW234" t="str">
            <v>-</v>
          </cell>
          <cell r="CX234" t="str">
            <v>-</v>
          </cell>
          <cell r="CY234" t="str">
            <v>-</v>
          </cell>
          <cell r="CZ234" t="str">
            <v>-</v>
          </cell>
          <cell r="DB234" t="str">
            <v>-</v>
          </cell>
          <cell r="DC234" t="str">
            <v>-</v>
          </cell>
          <cell r="DD234" t="str">
            <v>-</v>
          </cell>
          <cell r="DE234" t="str">
            <v>TLALIXCOYAN</v>
          </cell>
          <cell r="DF234" t="str">
            <v>-</v>
          </cell>
          <cell r="DG234" t="str">
            <v>-</v>
          </cell>
        </row>
        <row r="235">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20169</v>
          </cell>
          <cell r="BN235" t="str">
            <v>21180</v>
          </cell>
          <cell r="BO235" t="str">
            <v>-</v>
          </cell>
          <cell r="BP235" t="str">
            <v>-</v>
          </cell>
          <cell r="BQ235" t="str">
            <v>-</v>
          </cell>
          <cell r="BR235" t="str">
            <v>-</v>
          </cell>
          <cell r="BS235" t="str">
            <v>-</v>
          </cell>
          <cell r="BT235" t="str">
            <v>-</v>
          </cell>
          <cell r="BU235" t="str">
            <v>-</v>
          </cell>
          <cell r="BV235" t="str">
            <v>-</v>
          </cell>
          <cell r="BW235" t="str">
            <v>30182</v>
          </cell>
          <cell r="BX235" t="str">
            <v>-</v>
          </cell>
          <cell r="BY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t="str">
            <v>-</v>
          </cell>
          <cell r="CN235" t="str">
            <v>-</v>
          </cell>
          <cell r="CO235" t="str">
            <v>-</v>
          </cell>
          <cell r="CP235" t="str">
            <v>-</v>
          </cell>
          <cell r="CQ235" t="str">
            <v>-</v>
          </cell>
          <cell r="CR235" t="str">
            <v>-</v>
          </cell>
          <cell r="CS235" t="str">
            <v>-</v>
          </cell>
          <cell r="CT235" t="str">
            <v>-</v>
          </cell>
          <cell r="CU235" t="str">
            <v>SAN JOSÉ INDEPENDENCIA</v>
          </cell>
          <cell r="CV235" t="str">
            <v>TLAHUAPAN</v>
          </cell>
          <cell r="CW235" t="str">
            <v>-</v>
          </cell>
          <cell r="CX235" t="str">
            <v>-</v>
          </cell>
          <cell r="CY235" t="str">
            <v>-</v>
          </cell>
          <cell r="CZ235" t="str">
            <v>-</v>
          </cell>
          <cell r="DB235" t="str">
            <v>-</v>
          </cell>
          <cell r="DC235" t="str">
            <v>-</v>
          </cell>
          <cell r="DD235" t="str">
            <v>-</v>
          </cell>
          <cell r="DE235" t="str">
            <v>TLALNELHUAYOCAN</v>
          </cell>
          <cell r="DF235" t="str">
            <v>-</v>
          </cell>
          <cell r="DG235" t="str">
            <v>-</v>
          </cell>
        </row>
        <row r="236">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20170</v>
          </cell>
          <cell r="BN236" t="str">
            <v>21181</v>
          </cell>
          <cell r="BO236" t="str">
            <v>-</v>
          </cell>
          <cell r="BP236" t="str">
            <v>-</v>
          </cell>
          <cell r="BQ236" t="str">
            <v>-</v>
          </cell>
          <cell r="BR236" t="str">
            <v>-</v>
          </cell>
          <cell r="BS236" t="str">
            <v>-</v>
          </cell>
          <cell r="BT236" t="str">
            <v>-</v>
          </cell>
          <cell r="BU236" t="str">
            <v>-</v>
          </cell>
          <cell r="BV236" t="str">
            <v>-</v>
          </cell>
          <cell r="BW236" t="str">
            <v>30183</v>
          </cell>
          <cell r="BX236" t="str">
            <v>-</v>
          </cell>
          <cell r="BY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t="str">
            <v>-</v>
          </cell>
          <cell r="CN236" t="str">
            <v>-</v>
          </cell>
          <cell r="CO236" t="str">
            <v>-</v>
          </cell>
          <cell r="CP236" t="str">
            <v>-</v>
          </cell>
          <cell r="CQ236" t="str">
            <v>-</v>
          </cell>
          <cell r="CR236" t="str">
            <v>-</v>
          </cell>
          <cell r="CS236" t="str">
            <v>-</v>
          </cell>
          <cell r="CT236" t="str">
            <v>-</v>
          </cell>
          <cell r="CU236" t="str">
            <v>SAN JOSÉ LACHIGUIRI</v>
          </cell>
          <cell r="CV236" t="str">
            <v>TLALTENANGO</v>
          </cell>
          <cell r="CW236" t="str">
            <v>-</v>
          </cell>
          <cell r="CX236" t="str">
            <v>-</v>
          </cell>
          <cell r="CY236" t="str">
            <v>-</v>
          </cell>
          <cell r="CZ236" t="str">
            <v>-</v>
          </cell>
          <cell r="DB236" t="str">
            <v>-</v>
          </cell>
          <cell r="DC236" t="str">
            <v>-</v>
          </cell>
          <cell r="DD236" t="str">
            <v>-</v>
          </cell>
          <cell r="DE236" t="str">
            <v>TLAPACOYAN</v>
          </cell>
          <cell r="DF236" t="str">
            <v>-</v>
          </cell>
          <cell r="DG236" t="str">
            <v>-</v>
          </cell>
        </row>
        <row r="237">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20171</v>
          </cell>
          <cell r="BN237" t="str">
            <v>21182</v>
          </cell>
          <cell r="BO237" t="str">
            <v>-</v>
          </cell>
          <cell r="BP237" t="str">
            <v>-</v>
          </cell>
          <cell r="BQ237" t="str">
            <v>-</v>
          </cell>
          <cell r="BR237" t="str">
            <v>-</v>
          </cell>
          <cell r="BS237" t="str">
            <v>-</v>
          </cell>
          <cell r="BT237" t="str">
            <v>-</v>
          </cell>
          <cell r="BU237" t="str">
            <v>-</v>
          </cell>
          <cell r="BV237" t="str">
            <v>-</v>
          </cell>
          <cell r="BW237" t="str">
            <v>30184</v>
          </cell>
          <cell r="BX237" t="str">
            <v>-</v>
          </cell>
          <cell r="BY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t="str">
            <v>-</v>
          </cell>
          <cell r="CN237" t="str">
            <v>-</v>
          </cell>
          <cell r="CO237" t="str">
            <v>-</v>
          </cell>
          <cell r="CP237" t="str">
            <v>-</v>
          </cell>
          <cell r="CQ237" t="str">
            <v>-</v>
          </cell>
          <cell r="CR237" t="str">
            <v>-</v>
          </cell>
          <cell r="CS237" t="str">
            <v>-</v>
          </cell>
          <cell r="CT237" t="str">
            <v>-</v>
          </cell>
          <cell r="CU237" t="str">
            <v>SAN JOSÉ TENANGO</v>
          </cell>
          <cell r="CV237" t="str">
            <v>TLANEPANTLA</v>
          </cell>
          <cell r="CW237" t="str">
            <v>-</v>
          </cell>
          <cell r="CX237" t="str">
            <v>-</v>
          </cell>
          <cell r="CY237" t="str">
            <v>-</v>
          </cell>
          <cell r="CZ237" t="str">
            <v>-</v>
          </cell>
          <cell r="DB237" t="str">
            <v>-</v>
          </cell>
          <cell r="DC237" t="str">
            <v>-</v>
          </cell>
          <cell r="DD237" t="str">
            <v>-</v>
          </cell>
          <cell r="DE237" t="str">
            <v>TLAQUILPA</v>
          </cell>
          <cell r="DF237" t="str">
            <v>-</v>
          </cell>
          <cell r="DG237" t="str">
            <v>-</v>
          </cell>
        </row>
        <row r="238">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20172</v>
          </cell>
          <cell r="BN238" t="str">
            <v>21183</v>
          </cell>
          <cell r="BO238" t="str">
            <v>-</v>
          </cell>
          <cell r="BP238" t="str">
            <v>-</v>
          </cell>
          <cell r="BQ238" t="str">
            <v>-</v>
          </cell>
          <cell r="BR238" t="str">
            <v>-</v>
          </cell>
          <cell r="BS238" t="str">
            <v>-</v>
          </cell>
          <cell r="BT238" t="str">
            <v>-</v>
          </cell>
          <cell r="BU238" t="str">
            <v>-</v>
          </cell>
          <cell r="BV238" t="str">
            <v>-</v>
          </cell>
          <cell r="BW238" t="str">
            <v>30185</v>
          </cell>
          <cell r="BX238" t="str">
            <v>-</v>
          </cell>
          <cell r="BY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t="str">
            <v>-</v>
          </cell>
          <cell r="CN238" t="str">
            <v>-</v>
          </cell>
          <cell r="CO238" t="str">
            <v>-</v>
          </cell>
          <cell r="CP238" t="str">
            <v>-</v>
          </cell>
          <cell r="CQ238" t="str">
            <v>-</v>
          </cell>
          <cell r="CR238" t="str">
            <v>-</v>
          </cell>
          <cell r="CS238" t="str">
            <v>-</v>
          </cell>
          <cell r="CT238" t="str">
            <v>-</v>
          </cell>
          <cell r="CU238" t="str">
            <v>SAN JUAN ACHIUTLA</v>
          </cell>
          <cell r="CV238" t="str">
            <v>TLAOLA</v>
          </cell>
          <cell r="CW238" t="str">
            <v>-</v>
          </cell>
          <cell r="CX238" t="str">
            <v>-</v>
          </cell>
          <cell r="CY238" t="str">
            <v>-</v>
          </cell>
          <cell r="CZ238" t="str">
            <v>-</v>
          </cell>
          <cell r="DB238" t="str">
            <v>-</v>
          </cell>
          <cell r="DC238" t="str">
            <v>-</v>
          </cell>
          <cell r="DD238" t="str">
            <v>-</v>
          </cell>
          <cell r="DE238" t="str">
            <v>TLILAPAN</v>
          </cell>
          <cell r="DF238" t="str">
            <v>-</v>
          </cell>
          <cell r="DG238" t="str">
            <v>-</v>
          </cell>
        </row>
        <row r="239">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20173</v>
          </cell>
          <cell r="BN239" t="str">
            <v>21184</v>
          </cell>
          <cell r="BO239" t="str">
            <v>-</v>
          </cell>
          <cell r="BP239" t="str">
            <v>-</v>
          </cell>
          <cell r="BQ239" t="str">
            <v>-</v>
          </cell>
          <cell r="BR239" t="str">
            <v>-</v>
          </cell>
          <cell r="BS239" t="str">
            <v>-</v>
          </cell>
          <cell r="BT239" t="str">
            <v>-</v>
          </cell>
          <cell r="BU239" t="str">
            <v>-</v>
          </cell>
          <cell r="BV239" t="str">
            <v>-</v>
          </cell>
          <cell r="BW239" t="str">
            <v>30186</v>
          </cell>
          <cell r="BX239" t="str">
            <v>-</v>
          </cell>
          <cell r="BY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t="str">
            <v>-</v>
          </cell>
          <cell r="CN239" t="str">
            <v>-</v>
          </cell>
          <cell r="CO239" t="str">
            <v>-</v>
          </cell>
          <cell r="CP239" t="str">
            <v>-</v>
          </cell>
          <cell r="CQ239" t="str">
            <v>-</v>
          </cell>
          <cell r="CR239" t="str">
            <v>-</v>
          </cell>
          <cell r="CS239" t="str">
            <v>-</v>
          </cell>
          <cell r="CT239" t="str">
            <v>-</v>
          </cell>
          <cell r="CU239" t="str">
            <v>SAN JUAN ATEPEC</v>
          </cell>
          <cell r="CV239" t="str">
            <v>TLAPACOYA</v>
          </cell>
          <cell r="CW239" t="str">
            <v>-</v>
          </cell>
          <cell r="CX239" t="str">
            <v>-</v>
          </cell>
          <cell r="CY239" t="str">
            <v>-</v>
          </cell>
          <cell r="CZ239" t="str">
            <v>-</v>
          </cell>
          <cell r="DB239" t="str">
            <v>-</v>
          </cell>
          <cell r="DC239" t="str">
            <v>-</v>
          </cell>
          <cell r="DD239" t="str">
            <v>-</v>
          </cell>
          <cell r="DE239" t="str">
            <v>TOMATLÁN</v>
          </cell>
          <cell r="DF239" t="str">
            <v>-</v>
          </cell>
          <cell r="DG239" t="str">
            <v>-</v>
          </cell>
        </row>
        <row r="240">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20174</v>
          </cell>
          <cell r="BN240" t="str">
            <v>21185</v>
          </cell>
          <cell r="BO240" t="str">
            <v>-</v>
          </cell>
          <cell r="BP240" t="str">
            <v>-</v>
          </cell>
          <cell r="BQ240" t="str">
            <v>-</v>
          </cell>
          <cell r="BR240" t="str">
            <v>-</v>
          </cell>
          <cell r="BS240" t="str">
            <v>-</v>
          </cell>
          <cell r="BT240" t="str">
            <v>-</v>
          </cell>
          <cell r="BU240" t="str">
            <v>-</v>
          </cell>
          <cell r="BV240" t="str">
            <v>-</v>
          </cell>
          <cell r="BW240" t="str">
            <v>30187</v>
          </cell>
          <cell r="BX240" t="str">
            <v>-</v>
          </cell>
          <cell r="BY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t="str">
            <v>-</v>
          </cell>
          <cell r="CN240" t="str">
            <v>-</v>
          </cell>
          <cell r="CO240" t="str">
            <v>-</v>
          </cell>
          <cell r="CP240" t="str">
            <v>-</v>
          </cell>
          <cell r="CQ240" t="str">
            <v>-</v>
          </cell>
          <cell r="CR240" t="str">
            <v>-</v>
          </cell>
          <cell r="CS240" t="str">
            <v>-</v>
          </cell>
          <cell r="CT240" t="str">
            <v>-</v>
          </cell>
          <cell r="CU240" t="str">
            <v>ÁNIMAS TRUJANO</v>
          </cell>
          <cell r="CV240" t="str">
            <v>TLAPANALÁ</v>
          </cell>
          <cell r="CW240" t="str">
            <v>-</v>
          </cell>
          <cell r="CX240" t="str">
            <v>-</v>
          </cell>
          <cell r="CY240" t="str">
            <v>-</v>
          </cell>
          <cell r="CZ240" t="str">
            <v>-</v>
          </cell>
          <cell r="DB240" t="str">
            <v>-</v>
          </cell>
          <cell r="DC240" t="str">
            <v>-</v>
          </cell>
          <cell r="DD240" t="str">
            <v>-</v>
          </cell>
          <cell r="DE240" t="str">
            <v>TONAYÁN</v>
          </cell>
          <cell r="DF240" t="str">
            <v>-</v>
          </cell>
          <cell r="DG240" t="str">
            <v>-</v>
          </cell>
        </row>
        <row r="241">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20175</v>
          </cell>
          <cell r="BN241" t="str">
            <v>21187</v>
          </cell>
          <cell r="BO241" t="str">
            <v>-</v>
          </cell>
          <cell r="BP241" t="str">
            <v>-</v>
          </cell>
          <cell r="BQ241" t="str">
            <v>-</v>
          </cell>
          <cell r="BR241" t="str">
            <v>-</v>
          </cell>
          <cell r="BS241" t="str">
            <v>-</v>
          </cell>
          <cell r="BT241" t="str">
            <v>-</v>
          </cell>
          <cell r="BU241" t="str">
            <v>-</v>
          </cell>
          <cell r="BV241" t="str">
            <v>-</v>
          </cell>
          <cell r="BW241" t="str">
            <v>30188</v>
          </cell>
          <cell r="BX241" t="str">
            <v>-</v>
          </cell>
          <cell r="BY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t="str">
            <v>-</v>
          </cell>
          <cell r="CN241" t="str">
            <v>-</v>
          </cell>
          <cell r="CO241" t="str">
            <v>-</v>
          </cell>
          <cell r="CP241" t="str">
            <v>-</v>
          </cell>
          <cell r="CQ241" t="str">
            <v>-</v>
          </cell>
          <cell r="CR241" t="str">
            <v>-</v>
          </cell>
          <cell r="CS241" t="str">
            <v>-</v>
          </cell>
          <cell r="CT241" t="str">
            <v>-</v>
          </cell>
          <cell r="CU241" t="str">
            <v>SAN JUAN BAUTISTA ATATLAHUCA</v>
          </cell>
          <cell r="CV241" t="str">
            <v>TLAXCO</v>
          </cell>
          <cell r="CW241" t="str">
            <v>-</v>
          </cell>
          <cell r="CX241" t="str">
            <v>-</v>
          </cell>
          <cell r="CY241" t="str">
            <v>-</v>
          </cell>
          <cell r="CZ241" t="str">
            <v>-</v>
          </cell>
          <cell r="DB241" t="str">
            <v>-</v>
          </cell>
          <cell r="DC241" t="str">
            <v>-</v>
          </cell>
          <cell r="DD241" t="str">
            <v>-</v>
          </cell>
          <cell r="DE241" t="str">
            <v>TOTUTLA</v>
          </cell>
          <cell r="DF241" t="str">
            <v>-</v>
          </cell>
          <cell r="DG241" t="str">
            <v>-</v>
          </cell>
        </row>
        <row r="242">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20176</v>
          </cell>
          <cell r="BN242" t="str">
            <v>21188</v>
          </cell>
          <cell r="BO242" t="str">
            <v>-</v>
          </cell>
          <cell r="BP242" t="str">
            <v>-</v>
          </cell>
          <cell r="BQ242" t="str">
            <v>-</v>
          </cell>
          <cell r="BR242" t="str">
            <v>-</v>
          </cell>
          <cell r="BS242" t="str">
            <v>-</v>
          </cell>
          <cell r="BT242" t="str">
            <v>-</v>
          </cell>
          <cell r="BU242" t="str">
            <v>-</v>
          </cell>
          <cell r="BV242" t="str">
            <v>-</v>
          </cell>
          <cell r="BW242" t="str">
            <v>30190</v>
          </cell>
          <cell r="BX242" t="str">
            <v>-</v>
          </cell>
          <cell r="BY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t="str">
            <v>-</v>
          </cell>
          <cell r="CN242" t="str">
            <v>-</v>
          </cell>
          <cell r="CO242" t="str">
            <v>-</v>
          </cell>
          <cell r="CP242" t="str">
            <v>-</v>
          </cell>
          <cell r="CQ242" t="str">
            <v>-</v>
          </cell>
          <cell r="CR242" t="str">
            <v>-</v>
          </cell>
          <cell r="CS242" t="str">
            <v>-</v>
          </cell>
          <cell r="CT242" t="str">
            <v>-</v>
          </cell>
          <cell r="CU242" t="str">
            <v>SAN JUAN BAUTISTA COIXTLAHUACA</v>
          </cell>
          <cell r="CV242" t="str">
            <v>TOCHIMILCO</v>
          </cell>
          <cell r="CW242" t="str">
            <v>-</v>
          </cell>
          <cell r="CX242" t="str">
            <v>-</v>
          </cell>
          <cell r="CY242" t="str">
            <v>-</v>
          </cell>
          <cell r="CZ242" t="str">
            <v>-</v>
          </cell>
          <cell r="DB242" t="str">
            <v>-</v>
          </cell>
          <cell r="DC242" t="str">
            <v>-</v>
          </cell>
          <cell r="DD242" t="str">
            <v>-</v>
          </cell>
          <cell r="DE242" t="str">
            <v>TUXTILLA</v>
          </cell>
          <cell r="DF242" t="str">
            <v>-</v>
          </cell>
          <cell r="DG242" t="str">
            <v>-</v>
          </cell>
        </row>
        <row r="243">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20177</v>
          </cell>
          <cell r="BN243" t="str">
            <v>21189</v>
          </cell>
          <cell r="BO243" t="str">
            <v>-</v>
          </cell>
          <cell r="BP243" t="str">
            <v>-</v>
          </cell>
          <cell r="BQ243" t="str">
            <v>-</v>
          </cell>
          <cell r="BR243" t="str">
            <v>-</v>
          </cell>
          <cell r="BS243" t="str">
            <v>-</v>
          </cell>
          <cell r="BT243" t="str">
            <v>-</v>
          </cell>
          <cell r="BU243" t="str">
            <v>-</v>
          </cell>
          <cell r="BV243" t="str">
            <v>-</v>
          </cell>
          <cell r="BW243" t="str">
            <v>30191</v>
          </cell>
          <cell r="BX243" t="str">
            <v>-</v>
          </cell>
          <cell r="BY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t="str">
            <v>-</v>
          </cell>
          <cell r="CN243" t="str">
            <v>-</v>
          </cell>
          <cell r="CO243" t="str">
            <v>-</v>
          </cell>
          <cell r="CP243" t="str">
            <v>-</v>
          </cell>
          <cell r="CQ243" t="str">
            <v>-</v>
          </cell>
          <cell r="CR243" t="str">
            <v>-</v>
          </cell>
          <cell r="CS243" t="str">
            <v>-</v>
          </cell>
          <cell r="CT243" t="str">
            <v>-</v>
          </cell>
          <cell r="CU243" t="str">
            <v>SAN JUAN BAUTISTA CUICATLÁN</v>
          </cell>
          <cell r="CV243" t="str">
            <v>TOCHTEPEC</v>
          </cell>
          <cell r="CW243" t="str">
            <v>-</v>
          </cell>
          <cell r="CX243" t="str">
            <v>-</v>
          </cell>
          <cell r="CY243" t="str">
            <v>-</v>
          </cell>
          <cell r="CZ243" t="str">
            <v>-</v>
          </cell>
          <cell r="DB243" t="str">
            <v>-</v>
          </cell>
          <cell r="DC243" t="str">
            <v>-</v>
          </cell>
          <cell r="DD243" t="str">
            <v>-</v>
          </cell>
          <cell r="DE243" t="str">
            <v>URSULO GALVÁN</v>
          </cell>
          <cell r="DF243" t="str">
            <v>-</v>
          </cell>
          <cell r="DG243" t="str">
            <v>-</v>
          </cell>
        </row>
        <row r="244">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20178</v>
          </cell>
          <cell r="BN244" t="str">
            <v>21190</v>
          </cell>
          <cell r="BO244" t="str">
            <v>-</v>
          </cell>
          <cell r="BP244" t="str">
            <v>-</v>
          </cell>
          <cell r="BQ244" t="str">
            <v>-</v>
          </cell>
          <cell r="BR244" t="str">
            <v>-</v>
          </cell>
          <cell r="BS244" t="str">
            <v>-</v>
          </cell>
          <cell r="BT244" t="str">
            <v>-</v>
          </cell>
          <cell r="BU244" t="str">
            <v>-</v>
          </cell>
          <cell r="BV244" t="str">
            <v>-</v>
          </cell>
          <cell r="BW244" t="str">
            <v>30192</v>
          </cell>
          <cell r="BX244" t="str">
            <v>-</v>
          </cell>
          <cell r="BY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t="str">
            <v>-</v>
          </cell>
          <cell r="CN244" t="str">
            <v>-</v>
          </cell>
          <cell r="CO244" t="str">
            <v>-</v>
          </cell>
          <cell r="CP244" t="str">
            <v>-</v>
          </cell>
          <cell r="CQ244" t="str">
            <v>-</v>
          </cell>
          <cell r="CR244" t="str">
            <v>-</v>
          </cell>
          <cell r="CS244" t="str">
            <v>-</v>
          </cell>
          <cell r="CT244" t="str">
            <v>-</v>
          </cell>
          <cell r="CU244" t="str">
            <v>SAN JUAN BAUTISTA GUELACHE</v>
          </cell>
          <cell r="CV244" t="str">
            <v>TOTOLTEPEC DE GUERRERO</v>
          </cell>
          <cell r="CW244" t="str">
            <v>-</v>
          </cell>
          <cell r="CX244" t="str">
            <v>-</v>
          </cell>
          <cell r="CY244" t="str">
            <v>-</v>
          </cell>
          <cell r="CZ244" t="str">
            <v>-</v>
          </cell>
          <cell r="DB244" t="str">
            <v>-</v>
          </cell>
          <cell r="DC244" t="str">
            <v>-</v>
          </cell>
          <cell r="DD244" t="str">
            <v>-</v>
          </cell>
          <cell r="DE244" t="str">
            <v>VEGA DE ALATORRE</v>
          </cell>
          <cell r="DF244" t="str">
            <v>-</v>
          </cell>
          <cell r="DG244" t="str">
            <v>-</v>
          </cell>
        </row>
        <row r="245">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20179</v>
          </cell>
          <cell r="BN245" t="str">
            <v>21191</v>
          </cell>
          <cell r="BO245" t="str">
            <v>-</v>
          </cell>
          <cell r="BP245" t="str">
            <v>-</v>
          </cell>
          <cell r="BQ245" t="str">
            <v>-</v>
          </cell>
          <cell r="BR245" t="str">
            <v>-</v>
          </cell>
          <cell r="BS245" t="str">
            <v>-</v>
          </cell>
          <cell r="BT245" t="str">
            <v>-</v>
          </cell>
          <cell r="BU245" t="str">
            <v>-</v>
          </cell>
          <cell r="BV245" t="str">
            <v>-</v>
          </cell>
          <cell r="BW245" t="str">
            <v>30194</v>
          </cell>
          <cell r="BX245" t="str">
            <v>-</v>
          </cell>
          <cell r="BY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t="str">
            <v>-</v>
          </cell>
          <cell r="CN245" t="str">
            <v>-</v>
          </cell>
          <cell r="CO245" t="str">
            <v>-</v>
          </cell>
          <cell r="CP245" t="str">
            <v>-</v>
          </cell>
          <cell r="CQ245" t="str">
            <v>-</v>
          </cell>
          <cell r="CR245" t="str">
            <v>-</v>
          </cell>
          <cell r="CS245" t="str">
            <v>-</v>
          </cell>
          <cell r="CT245" t="str">
            <v>-</v>
          </cell>
          <cell r="CU245" t="str">
            <v>SAN JUAN BAUTISTA JAYACATLÁN</v>
          </cell>
          <cell r="CV245" t="str">
            <v>TULCINGO</v>
          </cell>
          <cell r="CW245" t="str">
            <v>-</v>
          </cell>
          <cell r="CX245" t="str">
            <v>-</v>
          </cell>
          <cell r="CY245" t="str">
            <v>-</v>
          </cell>
          <cell r="CZ245" t="str">
            <v>-</v>
          </cell>
          <cell r="DB245" t="str">
            <v>-</v>
          </cell>
          <cell r="DC245" t="str">
            <v>-</v>
          </cell>
          <cell r="DD245" t="str">
            <v>-</v>
          </cell>
          <cell r="DE245" t="str">
            <v>VILLA ALDAMA</v>
          </cell>
          <cell r="DF245" t="str">
            <v>-</v>
          </cell>
          <cell r="DG245" t="str">
            <v>-</v>
          </cell>
        </row>
        <row r="246">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20180</v>
          </cell>
          <cell r="BN246" t="str">
            <v>21192</v>
          </cell>
          <cell r="BO246" t="str">
            <v>-</v>
          </cell>
          <cell r="BP246" t="str">
            <v>-</v>
          </cell>
          <cell r="BQ246" t="str">
            <v>-</v>
          </cell>
          <cell r="BR246" t="str">
            <v>-</v>
          </cell>
          <cell r="BS246" t="str">
            <v>-</v>
          </cell>
          <cell r="BT246" t="str">
            <v>-</v>
          </cell>
          <cell r="BU246" t="str">
            <v>-</v>
          </cell>
          <cell r="BV246" t="str">
            <v>-</v>
          </cell>
          <cell r="BW246" t="str">
            <v>30195</v>
          </cell>
          <cell r="BX246" t="str">
            <v>-</v>
          </cell>
          <cell r="BY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t="str">
            <v>-</v>
          </cell>
          <cell r="CN246" t="str">
            <v>-</v>
          </cell>
          <cell r="CO246" t="str">
            <v>-</v>
          </cell>
          <cell r="CP246" t="str">
            <v>-</v>
          </cell>
          <cell r="CQ246" t="str">
            <v>-</v>
          </cell>
          <cell r="CR246" t="str">
            <v>-</v>
          </cell>
          <cell r="CS246" t="str">
            <v>-</v>
          </cell>
          <cell r="CT246" t="str">
            <v>-</v>
          </cell>
          <cell r="CU246" t="str">
            <v>SAN JUAN BAUTISTA LO DE SOTO</v>
          </cell>
          <cell r="CV246" t="str">
            <v>TUZAMAPAN DE GALEANA</v>
          </cell>
          <cell r="CW246" t="str">
            <v>-</v>
          </cell>
          <cell r="CX246" t="str">
            <v>-</v>
          </cell>
          <cell r="CY246" t="str">
            <v>-</v>
          </cell>
          <cell r="CZ246" t="str">
            <v>-</v>
          </cell>
          <cell r="DB246" t="str">
            <v>-</v>
          </cell>
          <cell r="DC246" t="str">
            <v>-</v>
          </cell>
          <cell r="DD246" t="str">
            <v>-</v>
          </cell>
          <cell r="DE246" t="str">
            <v>XOXOCOTLA</v>
          </cell>
          <cell r="DF246" t="str">
            <v>-</v>
          </cell>
          <cell r="DG246" t="str">
            <v>-</v>
          </cell>
        </row>
        <row r="247">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20181</v>
          </cell>
          <cell r="BN247" t="str">
            <v>21193</v>
          </cell>
          <cell r="BO247" t="str">
            <v>-</v>
          </cell>
          <cell r="BP247" t="str">
            <v>-</v>
          </cell>
          <cell r="BQ247" t="str">
            <v>-</v>
          </cell>
          <cell r="BR247" t="str">
            <v>-</v>
          </cell>
          <cell r="BS247" t="str">
            <v>-</v>
          </cell>
          <cell r="BT247" t="str">
            <v>-</v>
          </cell>
          <cell r="BU247" t="str">
            <v>-</v>
          </cell>
          <cell r="BV247" t="str">
            <v>-</v>
          </cell>
          <cell r="BW247" t="str">
            <v>30196</v>
          </cell>
          <cell r="BX247" t="str">
            <v>-</v>
          </cell>
          <cell r="BY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t="str">
            <v>-</v>
          </cell>
          <cell r="CN247" t="str">
            <v>-</v>
          </cell>
          <cell r="CO247" t="str">
            <v>-</v>
          </cell>
          <cell r="CP247" t="str">
            <v>-</v>
          </cell>
          <cell r="CQ247" t="str">
            <v>-</v>
          </cell>
          <cell r="CR247" t="str">
            <v>-</v>
          </cell>
          <cell r="CS247" t="str">
            <v>-</v>
          </cell>
          <cell r="CT247" t="str">
            <v>-</v>
          </cell>
          <cell r="CU247" t="str">
            <v>SAN JUAN BAUTISTA SUCHITEPEC</v>
          </cell>
          <cell r="CV247" t="str">
            <v>TZICATLACOYAN</v>
          </cell>
          <cell r="CW247" t="str">
            <v>-</v>
          </cell>
          <cell r="CX247" t="str">
            <v>-</v>
          </cell>
          <cell r="CY247" t="str">
            <v>-</v>
          </cell>
          <cell r="CZ247" t="str">
            <v>-</v>
          </cell>
          <cell r="DB247" t="str">
            <v>-</v>
          </cell>
          <cell r="DC247" t="str">
            <v>-</v>
          </cell>
          <cell r="DD247" t="str">
            <v>-</v>
          </cell>
          <cell r="DE247" t="str">
            <v>YANGA</v>
          </cell>
          <cell r="DF247" t="str">
            <v>-</v>
          </cell>
          <cell r="DG247" t="str">
            <v>-</v>
          </cell>
        </row>
        <row r="248">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20182</v>
          </cell>
          <cell r="BN248" t="str">
            <v>21194</v>
          </cell>
          <cell r="BO248" t="str">
            <v>-</v>
          </cell>
          <cell r="BP248" t="str">
            <v>-</v>
          </cell>
          <cell r="BQ248" t="str">
            <v>-</v>
          </cell>
          <cell r="BR248" t="str">
            <v>-</v>
          </cell>
          <cell r="BS248" t="str">
            <v>-</v>
          </cell>
          <cell r="BT248" t="str">
            <v>-</v>
          </cell>
          <cell r="BU248" t="str">
            <v>-</v>
          </cell>
          <cell r="BV248" t="str">
            <v>-</v>
          </cell>
          <cell r="BW248" t="str">
            <v>30197</v>
          </cell>
          <cell r="BX248" t="str">
            <v>-</v>
          </cell>
          <cell r="BY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t="str">
            <v>-</v>
          </cell>
          <cell r="CN248" t="str">
            <v>-</v>
          </cell>
          <cell r="CO248" t="str">
            <v>-</v>
          </cell>
          <cell r="CP248" t="str">
            <v>-</v>
          </cell>
          <cell r="CQ248" t="str">
            <v>-</v>
          </cell>
          <cell r="CR248" t="str">
            <v>-</v>
          </cell>
          <cell r="CS248" t="str">
            <v>-</v>
          </cell>
          <cell r="CT248" t="str">
            <v>-</v>
          </cell>
          <cell r="CU248" t="str">
            <v>SAN JUAN BAUTISTA TLACOATZINTEPEC</v>
          </cell>
          <cell r="CV248" t="str">
            <v>VENUSTIANO CARRANZA</v>
          </cell>
          <cell r="CW248" t="str">
            <v>-</v>
          </cell>
          <cell r="CX248" t="str">
            <v>-</v>
          </cell>
          <cell r="CY248" t="str">
            <v>-</v>
          </cell>
          <cell r="CZ248" t="str">
            <v>-</v>
          </cell>
          <cell r="DB248" t="str">
            <v>-</v>
          </cell>
          <cell r="DC248" t="str">
            <v>-</v>
          </cell>
          <cell r="DD248" t="str">
            <v>-</v>
          </cell>
          <cell r="DE248" t="str">
            <v>YECUATLA</v>
          </cell>
          <cell r="DF248" t="str">
            <v>-</v>
          </cell>
          <cell r="DG248" t="str">
            <v>-</v>
          </cell>
        </row>
        <row r="249">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20183</v>
          </cell>
          <cell r="BN249" t="str">
            <v>21195</v>
          </cell>
          <cell r="BO249" t="str">
            <v>-</v>
          </cell>
          <cell r="BP249" t="str">
            <v>-</v>
          </cell>
          <cell r="BQ249" t="str">
            <v>-</v>
          </cell>
          <cell r="BR249" t="str">
            <v>-</v>
          </cell>
          <cell r="BS249" t="str">
            <v>-</v>
          </cell>
          <cell r="BT249" t="str">
            <v>-</v>
          </cell>
          <cell r="BU249" t="str">
            <v>-</v>
          </cell>
          <cell r="BV249" t="str">
            <v>-</v>
          </cell>
          <cell r="BW249" t="str">
            <v>30198</v>
          </cell>
          <cell r="BX249" t="str">
            <v>-</v>
          </cell>
          <cell r="BY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t="str">
            <v>-</v>
          </cell>
          <cell r="CN249" t="str">
            <v>-</v>
          </cell>
          <cell r="CO249" t="str">
            <v>-</v>
          </cell>
          <cell r="CP249" t="str">
            <v>-</v>
          </cell>
          <cell r="CQ249" t="str">
            <v>-</v>
          </cell>
          <cell r="CR249" t="str">
            <v>-</v>
          </cell>
          <cell r="CS249" t="str">
            <v>-</v>
          </cell>
          <cell r="CT249" t="str">
            <v>-</v>
          </cell>
          <cell r="CU249" t="str">
            <v>SAN JUAN BAUTISTA TLACHICHILCO</v>
          </cell>
          <cell r="CV249" t="str">
            <v>VICENTE GUERRERO</v>
          </cell>
          <cell r="CW249" t="str">
            <v>-</v>
          </cell>
          <cell r="CX249" t="str">
            <v>-</v>
          </cell>
          <cell r="CY249" t="str">
            <v>-</v>
          </cell>
          <cell r="CZ249" t="str">
            <v>-</v>
          </cell>
          <cell r="DB249" t="str">
            <v>-</v>
          </cell>
          <cell r="DC249" t="str">
            <v>-</v>
          </cell>
          <cell r="DD249" t="str">
            <v>-</v>
          </cell>
          <cell r="DE249" t="str">
            <v>ZACUALPAN</v>
          </cell>
          <cell r="DF249" t="str">
            <v>-</v>
          </cell>
          <cell r="DG249" t="str">
            <v>-</v>
          </cell>
        </row>
        <row r="250">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20185</v>
          </cell>
          <cell r="BN250" t="str">
            <v>21196</v>
          </cell>
          <cell r="BO250" t="str">
            <v>-</v>
          </cell>
          <cell r="BP250" t="str">
            <v>-</v>
          </cell>
          <cell r="BQ250" t="str">
            <v>-</v>
          </cell>
          <cell r="BR250" t="str">
            <v>-</v>
          </cell>
          <cell r="BS250" t="str">
            <v>-</v>
          </cell>
          <cell r="BT250" t="str">
            <v>-</v>
          </cell>
          <cell r="BU250" t="str">
            <v>-</v>
          </cell>
          <cell r="BV250" t="str">
            <v>-</v>
          </cell>
          <cell r="BW250" t="str">
            <v>30199</v>
          </cell>
          <cell r="BX250" t="str">
            <v>-</v>
          </cell>
          <cell r="BY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t="str">
            <v>-</v>
          </cell>
          <cell r="CN250" t="str">
            <v>-</v>
          </cell>
          <cell r="CO250" t="str">
            <v>-</v>
          </cell>
          <cell r="CP250" t="str">
            <v>-</v>
          </cell>
          <cell r="CQ250" t="str">
            <v>-</v>
          </cell>
          <cell r="CR250" t="str">
            <v>-</v>
          </cell>
          <cell r="CS250" t="str">
            <v>-</v>
          </cell>
          <cell r="CT250" t="str">
            <v>-</v>
          </cell>
          <cell r="CU250" t="str">
            <v>SAN JUAN CACAHUATEPEC</v>
          </cell>
          <cell r="CV250" t="str">
            <v>XAYACATLÁN DE BRAVO</v>
          </cell>
          <cell r="CW250" t="str">
            <v>-</v>
          </cell>
          <cell r="CX250" t="str">
            <v>-</v>
          </cell>
          <cell r="CY250" t="str">
            <v>-</v>
          </cell>
          <cell r="CZ250" t="str">
            <v>-</v>
          </cell>
          <cell r="DB250" t="str">
            <v>-</v>
          </cell>
          <cell r="DC250" t="str">
            <v>-</v>
          </cell>
          <cell r="DD250" t="str">
            <v>-</v>
          </cell>
          <cell r="DE250" t="str">
            <v>ZARAGOZA</v>
          </cell>
          <cell r="DF250" t="str">
            <v>-</v>
          </cell>
          <cell r="DG250" t="str">
            <v>-</v>
          </cell>
        </row>
        <row r="251">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20186</v>
          </cell>
          <cell r="BN251" t="str">
            <v>21198</v>
          </cell>
          <cell r="BO251" t="str">
            <v>-</v>
          </cell>
          <cell r="BP251" t="str">
            <v>-</v>
          </cell>
          <cell r="BQ251" t="str">
            <v>-</v>
          </cell>
          <cell r="BR251" t="str">
            <v>-</v>
          </cell>
          <cell r="BS251" t="str">
            <v>-</v>
          </cell>
          <cell r="BT251" t="str">
            <v>-</v>
          </cell>
          <cell r="BU251" t="str">
            <v>-</v>
          </cell>
          <cell r="BV251" t="str">
            <v>-</v>
          </cell>
          <cell r="BW251" t="str">
            <v>30200</v>
          </cell>
          <cell r="BX251" t="str">
            <v>-</v>
          </cell>
          <cell r="BY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t="str">
            <v>-</v>
          </cell>
          <cell r="CN251" t="str">
            <v>-</v>
          </cell>
          <cell r="CO251" t="str">
            <v>-</v>
          </cell>
          <cell r="CP251" t="str">
            <v>-</v>
          </cell>
          <cell r="CQ251" t="str">
            <v>-</v>
          </cell>
          <cell r="CR251" t="str">
            <v>-</v>
          </cell>
          <cell r="CS251" t="str">
            <v>-</v>
          </cell>
          <cell r="CT251" t="str">
            <v>-</v>
          </cell>
          <cell r="CU251" t="str">
            <v>SAN JUAN CIENEGUILLA</v>
          </cell>
          <cell r="CV251" t="str">
            <v>XICOTLÁN</v>
          </cell>
          <cell r="CW251" t="str">
            <v>-</v>
          </cell>
          <cell r="CX251" t="str">
            <v>-</v>
          </cell>
          <cell r="CY251" t="str">
            <v>-</v>
          </cell>
          <cell r="CZ251" t="str">
            <v>-</v>
          </cell>
          <cell r="DB251" t="str">
            <v>-</v>
          </cell>
          <cell r="DC251" t="str">
            <v>-</v>
          </cell>
          <cell r="DD251" t="str">
            <v>-</v>
          </cell>
          <cell r="DE251" t="str">
            <v>ZENTLA</v>
          </cell>
          <cell r="DF251" t="str">
            <v>-</v>
          </cell>
          <cell r="DG251" t="str">
            <v>-</v>
          </cell>
        </row>
        <row r="252">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20187</v>
          </cell>
          <cell r="BN252" t="str">
            <v>21199</v>
          </cell>
          <cell r="BO252" t="str">
            <v>-</v>
          </cell>
          <cell r="BP252" t="str">
            <v>-</v>
          </cell>
          <cell r="BQ252" t="str">
            <v>-</v>
          </cell>
          <cell r="BR252" t="str">
            <v>-</v>
          </cell>
          <cell r="BS252" t="str">
            <v>-</v>
          </cell>
          <cell r="BT252" t="str">
            <v>-</v>
          </cell>
          <cell r="BU252" t="str">
            <v>-</v>
          </cell>
          <cell r="BV252" t="str">
            <v>-</v>
          </cell>
          <cell r="BW252" t="str">
            <v>30201</v>
          </cell>
          <cell r="BX252" t="str">
            <v>-</v>
          </cell>
          <cell r="BY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t="str">
            <v>-</v>
          </cell>
          <cell r="CN252" t="str">
            <v>-</v>
          </cell>
          <cell r="CO252" t="str">
            <v>-</v>
          </cell>
          <cell r="CP252" t="str">
            <v>-</v>
          </cell>
          <cell r="CQ252" t="str">
            <v>-</v>
          </cell>
          <cell r="CR252" t="str">
            <v>-</v>
          </cell>
          <cell r="CS252" t="str">
            <v>-</v>
          </cell>
          <cell r="CT252" t="str">
            <v>-</v>
          </cell>
          <cell r="CU252" t="str">
            <v>SAN JUAN COATZÓSPAM</v>
          </cell>
          <cell r="CV252" t="str">
            <v>XIUTETELCO</v>
          </cell>
          <cell r="CW252" t="str">
            <v>-</v>
          </cell>
          <cell r="CX252" t="str">
            <v>-</v>
          </cell>
          <cell r="CY252" t="str">
            <v>-</v>
          </cell>
          <cell r="CZ252" t="str">
            <v>-</v>
          </cell>
          <cell r="DB252" t="str">
            <v>-</v>
          </cell>
          <cell r="DC252" t="str">
            <v>-</v>
          </cell>
          <cell r="DD252" t="str">
            <v>-</v>
          </cell>
          <cell r="DE252" t="str">
            <v>ZONGOLICA</v>
          </cell>
          <cell r="DF252" t="str">
            <v>-</v>
          </cell>
          <cell r="DG252" t="str">
            <v>-</v>
          </cell>
        </row>
        <row r="253">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20188</v>
          </cell>
          <cell r="BN253" t="str">
            <v>21200</v>
          </cell>
          <cell r="BO253" t="str">
            <v>-</v>
          </cell>
          <cell r="BP253" t="str">
            <v>-</v>
          </cell>
          <cell r="BQ253" t="str">
            <v>-</v>
          </cell>
          <cell r="BR253" t="str">
            <v>-</v>
          </cell>
          <cell r="BS253" t="str">
            <v>-</v>
          </cell>
          <cell r="BT253" t="str">
            <v>-</v>
          </cell>
          <cell r="BU253" t="str">
            <v>-</v>
          </cell>
          <cell r="BV253" t="str">
            <v>-</v>
          </cell>
          <cell r="BW253" t="str">
            <v>30202</v>
          </cell>
          <cell r="BX253" t="str">
            <v>-</v>
          </cell>
          <cell r="BY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t="str">
            <v>-</v>
          </cell>
          <cell r="CN253" t="str">
            <v>-</v>
          </cell>
          <cell r="CO253" t="str">
            <v>-</v>
          </cell>
          <cell r="CP253" t="str">
            <v>-</v>
          </cell>
          <cell r="CQ253" t="str">
            <v>-</v>
          </cell>
          <cell r="CR253" t="str">
            <v>-</v>
          </cell>
          <cell r="CS253" t="str">
            <v>-</v>
          </cell>
          <cell r="CT253" t="str">
            <v>-</v>
          </cell>
          <cell r="CU253" t="str">
            <v>SAN JUAN COLORADO</v>
          </cell>
          <cell r="CV253" t="str">
            <v>XOCHIAPULCO</v>
          </cell>
          <cell r="CW253" t="str">
            <v>-</v>
          </cell>
          <cell r="CX253" t="str">
            <v>-</v>
          </cell>
          <cell r="CY253" t="str">
            <v>-</v>
          </cell>
          <cell r="CZ253" t="str">
            <v>-</v>
          </cell>
          <cell r="DB253" t="str">
            <v>-</v>
          </cell>
          <cell r="DC253" t="str">
            <v>-</v>
          </cell>
          <cell r="DD253" t="str">
            <v>-</v>
          </cell>
          <cell r="DE253" t="str">
            <v>ZONTECOMATLÁN DE LÓPEZ Y FUENTES</v>
          </cell>
          <cell r="DF253" t="str">
            <v>-</v>
          </cell>
          <cell r="DG253" t="str">
            <v>-</v>
          </cell>
        </row>
        <row r="254">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20189</v>
          </cell>
          <cell r="BN254" t="str">
            <v>21201</v>
          </cell>
          <cell r="BO254" t="str">
            <v>-</v>
          </cell>
          <cell r="BP254" t="str">
            <v>-</v>
          </cell>
          <cell r="BQ254" t="str">
            <v>-</v>
          </cell>
          <cell r="BR254" t="str">
            <v>-</v>
          </cell>
          <cell r="BS254" t="str">
            <v>-</v>
          </cell>
          <cell r="BT254" t="str">
            <v>-</v>
          </cell>
          <cell r="BU254" t="str">
            <v>-</v>
          </cell>
          <cell r="BV254" t="str">
            <v>-</v>
          </cell>
          <cell r="BW254" t="str">
            <v>30203</v>
          </cell>
          <cell r="BX254" t="str">
            <v>-</v>
          </cell>
          <cell r="BY254" t="str">
            <v>-</v>
          </cell>
          <cell r="CB254" t="str">
            <v>-</v>
          </cell>
          <cell r="CC254" t="str">
            <v>-</v>
          </cell>
          <cell r="CD254" t="str">
            <v>-</v>
          </cell>
          <cell r="CE254" t="str">
            <v>-</v>
          </cell>
          <cell r="CF254" t="str">
            <v>-</v>
          </cell>
          <cell r="CG254" t="str">
            <v>-</v>
          </cell>
          <cell r="CH254" t="str">
            <v>-</v>
          </cell>
          <cell r="CI254" t="str">
            <v>-</v>
          </cell>
          <cell r="CJ254" t="str">
            <v>-</v>
          </cell>
          <cell r="CK254" t="str">
            <v>-</v>
          </cell>
          <cell r="CL254" t="str">
            <v>-</v>
          </cell>
          <cell r="CM254" t="str">
            <v>-</v>
          </cell>
          <cell r="CN254" t="str">
            <v>-</v>
          </cell>
          <cell r="CO254" t="str">
            <v>-</v>
          </cell>
          <cell r="CP254" t="str">
            <v>-</v>
          </cell>
          <cell r="CQ254" t="str">
            <v>-</v>
          </cell>
          <cell r="CR254" t="str">
            <v>-</v>
          </cell>
          <cell r="CS254" t="str">
            <v>-</v>
          </cell>
          <cell r="CT254" t="str">
            <v>-</v>
          </cell>
          <cell r="CU254" t="str">
            <v>SAN JUAN COMALTEPEC</v>
          </cell>
          <cell r="CV254" t="str">
            <v>XOCHILTEPEC</v>
          </cell>
          <cell r="CW254" t="str">
            <v>-</v>
          </cell>
          <cell r="CX254" t="str">
            <v>-</v>
          </cell>
          <cell r="CY254" t="str">
            <v>-</v>
          </cell>
          <cell r="CZ254" t="str">
            <v>-</v>
          </cell>
          <cell r="DB254" t="str">
            <v>-</v>
          </cell>
          <cell r="DC254" t="str">
            <v>-</v>
          </cell>
          <cell r="DD254" t="str">
            <v>-</v>
          </cell>
          <cell r="DE254" t="str">
            <v>ZOZOCOLCO DE HIDALGO</v>
          </cell>
          <cell r="DF254" t="str">
            <v>-</v>
          </cell>
          <cell r="DG254" t="str">
            <v>-</v>
          </cell>
        </row>
        <row r="255">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20190</v>
          </cell>
          <cell r="BN255" t="str">
            <v>21202</v>
          </cell>
          <cell r="BO255" t="str">
            <v>-</v>
          </cell>
          <cell r="BP255" t="str">
            <v>-</v>
          </cell>
          <cell r="BQ255" t="str">
            <v>-</v>
          </cell>
          <cell r="BR255" t="str">
            <v>-</v>
          </cell>
          <cell r="BS255" t="str">
            <v>-</v>
          </cell>
          <cell r="BT255" t="str">
            <v>-</v>
          </cell>
          <cell r="BU255" t="str">
            <v>-</v>
          </cell>
          <cell r="BV255" t="str">
            <v>-</v>
          </cell>
          <cell r="BW255" t="str">
            <v>30204</v>
          </cell>
          <cell r="BX255" t="str">
            <v>-</v>
          </cell>
          <cell r="BY255" t="str">
            <v>-</v>
          </cell>
          <cell r="CB255" t="str">
            <v>-</v>
          </cell>
          <cell r="CC255" t="str">
            <v>-</v>
          </cell>
          <cell r="CD255" t="str">
            <v>-</v>
          </cell>
          <cell r="CE255" t="str">
            <v>-</v>
          </cell>
          <cell r="CF255" t="str">
            <v>-</v>
          </cell>
          <cell r="CG255" t="str">
            <v>-</v>
          </cell>
          <cell r="CH255" t="str">
            <v>-</v>
          </cell>
          <cell r="CI255" t="str">
            <v>-</v>
          </cell>
          <cell r="CJ255" t="str">
            <v>-</v>
          </cell>
          <cell r="CK255" t="str">
            <v>-</v>
          </cell>
          <cell r="CL255" t="str">
            <v>-</v>
          </cell>
          <cell r="CM255" t="str">
            <v>-</v>
          </cell>
          <cell r="CN255" t="str">
            <v>-</v>
          </cell>
          <cell r="CO255" t="str">
            <v>-</v>
          </cell>
          <cell r="CP255" t="str">
            <v>-</v>
          </cell>
          <cell r="CQ255" t="str">
            <v>-</v>
          </cell>
          <cell r="CR255" t="str">
            <v>-</v>
          </cell>
          <cell r="CS255" t="str">
            <v>-</v>
          </cell>
          <cell r="CT255" t="str">
            <v>-</v>
          </cell>
          <cell r="CU255" t="str">
            <v>SAN JUAN COTZOCÓN</v>
          </cell>
          <cell r="CV255" t="str">
            <v>XOCHITLÁN DE VICENTE SUÁREZ</v>
          </cell>
          <cell r="CW255" t="str">
            <v>-</v>
          </cell>
          <cell r="CX255" t="str">
            <v>-</v>
          </cell>
          <cell r="CY255" t="str">
            <v>-</v>
          </cell>
          <cell r="CZ255" t="str">
            <v>-</v>
          </cell>
          <cell r="DB255" t="str">
            <v>-</v>
          </cell>
          <cell r="DC255" t="str">
            <v>-</v>
          </cell>
          <cell r="DD255" t="str">
            <v>-</v>
          </cell>
          <cell r="DE255" t="str">
            <v>AGUA DULCE</v>
          </cell>
          <cell r="DF255" t="str">
            <v>-</v>
          </cell>
          <cell r="DG255" t="str">
            <v>-</v>
          </cell>
        </row>
        <row r="256">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20191</v>
          </cell>
          <cell r="BN256" t="str">
            <v>21203</v>
          </cell>
          <cell r="BO256" t="str">
            <v>-</v>
          </cell>
          <cell r="BP256" t="str">
            <v>-</v>
          </cell>
          <cell r="BQ256" t="str">
            <v>-</v>
          </cell>
          <cell r="BR256" t="str">
            <v>-</v>
          </cell>
          <cell r="BS256" t="str">
            <v>-</v>
          </cell>
          <cell r="BT256" t="str">
            <v>-</v>
          </cell>
          <cell r="BU256" t="str">
            <v>-</v>
          </cell>
          <cell r="BV256" t="str">
            <v>-</v>
          </cell>
          <cell r="BW256" t="str">
            <v>30205</v>
          </cell>
          <cell r="BX256" t="str">
            <v>-</v>
          </cell>
          <cell r="BY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t="str">
            <v>-</v>
          </cell>
          <cell r="CN256" t="str">
            <v>-</v>
          </cell>
          <cell r="CO256" t="str">
            <v>-</v>
          </cell>
          <cell r="CP256" t="str">
            <v>-</v>
          </cell>
          <cell r="CQ256" t="str">
            <v>-</v>
          </cell>
          <cell r="CR256" t="str">
            <v>-</v>
          </cell>
          <cell r="CS256" t="str">
            <v>-</v>
          </cell>
          <cell r="CT256" t="str">
            <v>-</v>
          </cell>
          <cell r="CU256" t="str">
            <v>SAN JUAN CHICOMEZÚCHIL</v>
          </cell>
          <cell r="CV256" t="str">
            <v>XOCHITLÁN TODOS SANTOS</v>
          </cell>
          <cell r="CW256" t="str">
            <v>-</v>
          </cell>
          <cell r="CX256" t="str">
            <v>-</v>
          </cell>
          <cell r="CY256" t="str">
            <v>-</v>
          </cell>
          <cell r="CZ256" t="str">
            <v>-</v>
          </cell>
          <cell r="DB256" t="str">
            <v>-</v>
          </cell>
          <cell r="DC256" t="str">
            <v>-</v>
          </cell>
          <cell r="DD256" t="str">
            <v>-</v>
          </cell>
          <cell r="DE256" t="str">
            <v>EL HIGO</v>
          </cell>
          <cell r="DF256" t="str">
            <v>-</v>
          </cell>
          <cell r="DG256" t="str">
            <v>-</v>
          </cell>
        </row>
        <row r="257">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20192</v>
          </cell>
          <cell r="BN257" t="str">
            <v>21204</v>
          </cell>
          <cell r="BO257" t="str">
            <v>-</v>
          </cell>
          <cell r="BP257" t="str">
            <v>-</v>
          </cell>
          <cell r="BQ257" t="str">
            <v>-</v>
          </cell>
          <cell r="BR257" t="str">
            <v>-</v>
          </cell>
          <cell r="BS257" t="str">
            <v>-</v>
          </cell>
          <cell r="BT257" t="str">
            <v>-</v>
          </cell>
          <cell r="BU257" t="str">
            <v>-</v>
          </cell>
          <cell r="BV257" t="str">
            <v>-</v>
          </cell>
          <cell r="BW257" t="str">
            <v>30206</v>
          </cell>
          <cell r="BX257" t="str">
            <v>-</v>
          </cell>
          <cell r="BY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t="str">
            <v>-</v>
          </cell>
          <cell r="CN257" t="str">
            <v>-</v>
          </cell>
          <cell r="CO257" t="str">
            <v>-</v>
          </cell>
          <cell r="CP257" t="str">
            <v>-</v>
          </cell>
          <cell r="CQ257" t="str">
            <v>-</v>
          </cell>
          <cell r="CR257" t="str">
            <v>-</v>
          </cell>
          <cell r="CS257" t="str">
            <v>-</v>
          </cell>
          <cell r="CT257" t="str">
            <v>-</v>
          </cell>
          <cell r="CU257" t="str">
            <v>SAN JUAN CHILATECA</v>
          </cell>
          <cell r="CV257" t="str">
            <v>YAONÁHUAC</v>
          </cell>
          <cell r="CW257" t="str">
            <v>-</v>
          </cell>
          <cell r="CX257" t="str">
            <v>-</v>
          </cell>
          <cell r="CY257" t="str">
            <v>-</v>
          </cell>
          <cell r="CZ257" t="str">
            <v>-</v>
          </cell>
          <cell r="DB257" t="str">
            <v>-</v>
          </cell>
          <cell r="DC257" t="str">
            <v>-</v>
          </cell>
          <cell r="DD257" t="str">
            <v>-</v>
          </cell>
          <cell r="DE257" t="str">
            <v>NANCHITAL DE LÁZARO CÁRDENAS DEL RÍO</v>
          </cell>
          <cell r="DF257" t="str">
            <v>-</v>
          </cell>
          <cell r="DG257" t="str">
            <v>-</v>
          </cell>
        </row>
        <row r="258">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20193</v>
          </cell>
          <cell r="BN258" t="str">
            <v>21205</v>
          </cell>
          <cell r="BO258" t="str">
            <v>-</v>
          </cell>
          <cell r="BP258" t="str">
            <v>-</v>
          </cell>
          <cell r="BQ258" t="str">
            <v>-</v>
          </cell>
          <cell r="BR258" t="str">
            <v>-</v>
          </cell>
          <cell r="BS258" t="str">
            <v>-</v>
          </cell>
          <cell r="BT258" t="str">
            <v>-</v>
          </cell>
          <cell r="BU258" t="str">
            <v>-</v>
          </cell>
          <cell r="BV258" t="str">
            <v>-</v>
          </cell>
          <cell r="BW258" t="str">
            <v>30207</v>
          </cell>
          <cell r="BX258" t="str">
            <v>-</v>
          </cell>
          <cell r="BY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t="str">
            <v>-</v>
          </cell>
          <cell r="CN258" t="str">
            <v>-</v>
          </cell>
          <cell r="CO258" t="str">
            <v>-</v>
          </cell>
          <cell r="CP258" t="str">
            <v>-</v>
          </cell>
          <cell r="CQ258" t="str">
            <v>-</v>
          </cell>
          <cell r="CR258" t="str">
            <v>-</v>
          </cell>
          <cell r="CS258" t="str">
            <v>-</v>
          </cell>
          <cell r="CT258" t="str">
            <v>-</v>
          </cell>
          <cell r="CU258" t="str">
            <v>SAN JUAN DEL ESTADO</v>
          </cell>
          <cell r="CV258" t="str">
            <v>YEHUALTEPEC</v>
          </cell>
          <cell r="CW258" t="str">
            <v>-</v>
          </cell>
          <cell r="CX258" t="str">
            <v>-</v>
          </cell>
          <cell r="CY258" t="str">
            <v>-</v>
          </cell>
          <cell r="CZ258" t="str">
            <v>-</v>
          </cell>
          <cell r="DB258" t="str">
            <v>-</v>
          </cell>
          <cell r="DC258" t="str">
            <v>-</v>
          </cell>
          <cell r="DD258" t="str">
            <v>-</v>
          </cell>
          <cell r="DE258" t="str">
            <v>TRES VALLES</v>
          </cell>
          <cell r="DF258" t="str">
            <v>-</v>
          </cell>
          <cell r="DG258" t="str">
            <v>-</v>
          </cell>
        </row>
        <row r="259">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20194</v>
          </cell>
          <cell r="BN259" t="str">
            <v>21206</v>
          </cell>
          <cell r="BO259" t="str">
            <v>-</v>
          </cell>
          <cell r="BP259" t="str">
            <v>-</v>
          </cell>
          <cell r="BQ259" t="str">
            <v>-</v>
          </cell>
          <cell r="BR259" t="str">
            <v>-</v>
          </cell>
          <cell r="BS259" t="str">
            <v>-</v>
          </cell>
          <cell r="BT259" t="str">
            <v>-</v>
          </cell>
          <cell r="BU259" t="str">
            <v>-</v>
          </cell>
          <cell r="BV259" t="str">
            <v>-</v>
          </cell>
          <cell r="BW259" t="str">
            <v>30208</v>
          </cell>
          <cell r="BX259" t="str">
            <v>-</v>
          </cell>
          <cell r="BY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t="str">
            <v>-</v>
          </cell>
          <cell r="CN259" t="str">
            <v>-</v>
          </cell>
          <cell r="CO259" t="str">
            <v>-</v>
          </cell>
          <cell r="CP259" t="str">
            <v>-</v>
          </cell>
          <cell r="CQ259" t="str">
            <v>-</v>
          </cell>
          <cell r="CR259" t="str">
            <v>-</v>
          </cell>
          <cell r="CS259" t="str">
            <v>-</v>
          </cell>
          <cell r="CT259" t="str">
            <v>-</v>
          </cell>
          <cell r="CU259" t="str">
            <v>SAN JUAN DEL RÍO</v>
          </cell>
          <cell r="CV259" t="str">
            <v>ZACAPALA</v>
          </cell>
          <cell r="CW259" t="str">
            <v>-</v>
          </cell>
          <cell r="CX259" t="str">
            <v>-</v>
          </cell>
          <cell r="CY259" t="str">
            <v>-</v>
          </cell>
          <cell r="CZ259" t="str">
            <v>-</v>
          </cell>
          <cell r="DB259" t="str">
            <v>-</v>
          </cell>
          <cell r="DC259" t="str">
            <v>-</v>
          </cell>
          <cell r="DD259" t="str">
            <v>-</v>
          </cell>
          <cell r="DE259" t="str">
            <v>CARLOS A. CARRILLO</v>
          </cell>
          <cell r="DF259" t="str">
            <v>-</v>
          </cell>
          <cell r="DG259" t="str">
            <v>-</v>
          </cell>
        </row>
        <row r="260">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20195</v>
          </cell>
          <cell r="BN260" t="str">
            <v>21209</v>
          </cell>
          <cell r="BO260" t="str">
            <v>-</v>
          </cell>
          <cell r="BP260" t="str">
            <v>-</v>
          </cell>
          <cell r="BQ260" t="str">
            <v>-</v>
          </cell>
          <cell r="BR260" t="str">
            <v>-</v>
          </cell>
          <cell r="BS260" t="str">
            <v>-</v>
          </cell>
          <cell r="BT260" t="str">
            <v>-</v>
          </cell>
          <cell r="BU260" t="str">
            <v>-</v>
          </cell>
          <cell r="BV260" t="str">
            <v>-</v>
          </cell>
          <cell r="BW260" t="str">
            <v>30209</v>
          </cell>
          <cell r="BX260" t="str">
            <v>-</v>
          </cell>
          <cell r="BY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t="str">
            <v>-</v>
          </cell>
          <cell r="CN260" t="str">
            <v>-</v>
          </cell>
          <cell r="CO260" t="str">
            <v>-</v>
          </cell>
          <cell r="CP260" t="str">
            <v>-</v>
          </cell>
          <cell r="CQ260" t="str">
            <v>-</v>
          </cell>
          <cell r="CR260" t="str">
            <v>-</v>
          </cell>
          <cell r="CS260" t="str">
            <v>-</v>
          </cell>
          <cell r="CT260" t="str">
            <v>-</v>
          </cell>
          <cell r="CU260" t="str">
            <v>SAN JUAN DIUXI</v>
          </cell>
          <cell r="CV260" t="str">
            <v>ZAPOTITLÁN</v>
          </cell>
          <cell r="CW260" t="str">
            <v>-</v>
          </cell>
          <cell r="CX260" t="str">
            <v>-</v>
          </cell>
          <cell r="CY260" t="str">
            <v>-</v>
          </cell>
          <cell r="CZ260" t="str">
            <v>-</v>
          </cell>
          <cell r="DB260" t="str">
            <v>-</v>
          </cell>
          <cell r="DC260" t="str">
            <v>-</v>
          </cell>
          <cell r="DD260" t="str">
            <v>-</v>
          </cell>
          <cell r="DE260" t="str">
            <v>TATAHUICAPAN DE JUÁREZ</v>
          </cell>
          <cell r="DF260" t="str">
            <v>-</v>
          </cell>
          <cell r="DG260" t="str">
            <v>-</v>
          </cell>
        </row>
        <row r="261">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20196</v>
          </cell>
          <cell r="BN261" t="str">
            <v>21210</v>
          </cell>
          <cell r="BO261" t="str">
            <v>-</v>
          </cell>
          <cell r="BP261" t="str">
            <v>-</v>
          </cell>
          <cell r="BQ261" t="str">
            <v>-</v>
          </cell>
          <cell r="BR261" t="str">
            <v>-</v>
          </cell>
          <cell r="BS261" t="str">
            <v>-</v>
          </cell>
          <cell r="BT261" t="str">
            <v>-</v>
          </cell>
          <cell r="BU261" t="str">
            <v>-</v>
          </cell>
          <cell r="BV261" t="str">
            <v>-</v>
          </cell>
          <cell r="BW261" t="str">
            <v>30210</v>
          </cell>
          <cell r="BX261" t="str">
            <v>-</v>
          </cell>
          <cell r="BY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t="str">
            <v>-</v>
          </cell>
          <cell r="CN261" t="str">
            <v>-</v>
          </cell>
          <cell r="CO261" t="str">
            <v>-</v>
          </cell>
          <cell r="CP261" t="str">
            <v>-</v>
          </cell>
          <cell r="CQ261" t="str">
            <v>-</v>
          </cell>
          <cell r="CR261" t="str">
            <v>-</v>
          </cell>
          <cell r="CS261" t="str">
            <v>-</v>
          </cell>
          <cell r="CT261" t="str">
            <v>-</v>
          </cell>
          <cell r="CU261" t="str">
            <v>SAN JUAN EVANGELISTA ANALCO</v>
          </cell>
          <cell r="CV261" t="str">
            <v>ZAPOTITLÁN DE MÉNDEZ</v>
          </cell>
          <cell r="CW261" t="str">
            <v>-</v>
          </cell>
          <cell r="CX261" t="str">
            <v>-</v>
          </cell>
          <cell r="CY261" t="str">
            <v>-</v>
          </cell>
          <cell r="CZ261" t="str">
            <v>-</v>
          </cell>
          <cell r="DB261" t="str">
            <v>-</v>
          </cell>
          <cell r="DC261" t="str">
            <v>-</v>
          </cell>
          <cell r="DD261" t="str">
            <v>-</v>
          </cell>
          <cell r="DE261" t="str">
            <v>UXPANAPA</v>
          </cell>
          <cell r="DF261" t="str">
            <v>-</v>
          </cell>
          <cell r="DG261" t="str">
            <v>-</v>
          </cell>
        </row>
        <row r="262">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20197</v>
          </cell>
          <cell r="BN262" t="str">
            <v>21211</v>
          </cell>
          <cell r="BO262" t="str">
            <v>-</v>
          </cell>
          <cell r="BP262" t="str">
            <v>-</v>
          </cell>
          <cell r="BQ262" t="str">
            <v>-</v>
          </cell>
          <cell r="BR262" t="str">
            <v>-</v>
          </cell>
          <cell r="BS262" t="str">
            <v>-</v>
          </cell>
          <cell r="BT262" t="str">
            <v>-</v>
          </cell>
          <cell r="BU262" t="str">
            <v>-</v>
          </cell>
          <cell r="BV262" t="str">
            <v>-</v>
          </cell>
          <cell r="BW262" t="str">
            <v>30211</v>
          </cell>
          <cell r="BX262" t="str">
            <v>-</v>
          </cell>
          <cell r="BY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t="str">
            <v>-</v>
          </cell>
          <cell r="CN262" t="str">
            <v>-</v>
          </cell>
          <cell r="CO262" t="str">
            <v>-</v>
          </cell>
          <cell r="CP262" t="str">
            <v>-</v>
          </cell>
          <cell r="CQ262" t="str">
            <v>-</v>
          </cell>
          <cell r="CR262" t="str">
            <v>-</v>
          </cell>
          <cell r="CS262" t="str">
            <v>-</v>
          </cell>
          <cell r="CT262" t="str">
            <v>-</v>
          </cell>
          <cell r="CU262" t="str">
            <v>SAN JUAN GUELAVÍA</v>
          </cell>
          <cell r="CV262" t="str">
            <v>ZARAGOZA</v>
          </cell>
          <cell r="CW262" t="str">
            <v>-</v>
          </cell>
          <cell r="CX262" t="str">
            <v>-</v>
          </cell>
          <cell r="CY262" t="str">
            <v>-</v>
          </cell>
          <cell r="CZ262" t="str">
            <v>-</v>
          </cell>
          <cell r="DB262" t="str">
            <v>-</v>
          </cell>
          <cell r="DC262" t="str">
            <v>-</v>
          </cell>
          <cell r="DD262" t="str">
            <v>-</v>
          </cell>
          <cell r="DE262" t="str">
            <v>SAN RAFAEL</v>
          </cell>
          <cell r="DF262" t="str">
            <v>-</v>
          </cell>
          <cell r="DG262" t="str">
            <v>-</v>
          </cell>
        </row>
        <row r="263">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20199</v>
          </cell>
          <cell r="BN263" t="str">
            <v>21212</v>
          </cell>
          <cell r="BO263" t="str">
            <v>-</v>
          </cell>
          <cell r="BP263" t="str">
            <v>-</v>
          </cell>
          <cell r="BQ263" t="str">
            <v>-</v>
          </cell>
          <cell r="BR263" t="str">
            <v>-</v>
          </cell>
          <cell r="BS263" t="str">
            <v>-</v>
          </cell>
          <cell r="BT263" t="str">
            <v>-</v>
          </cell>
          <cell r="BU263" t="str">
            <v>-</v>
          </cell>
          <cell r="BV263" t="str">
            <v>-</v>
          </cell>
          <cell r="BW263" t="str">
            <v>30212</v>
          </cell>
          <cell r="BX263" t="str">
            <v>-</v>
          </cell>
          <cell r="BY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t="str">
            <v>-</v>
          </cell>
          <cell r="CN263" t="str">
            <v>-</v>
          </cell>
          <cell r="CO263" t="str">
            <v>-</v>
          </cell>
          <cell r="CP263" t="str">
            <v>-</v>
          </cell>
          <cell r="CQ263" t="str">
            <v>-</v>
          </cell>
          <cell r="CR263" t="str">
            <v>-</v>
          </cell>
          <cell r="CS263" t="str">
            <v>-</v>
          </cell>
          <cell r="CT263" t="str">
            <v>-</v>
          </cell>
          <cell r="CU263" t="str">
            <v>SAN JUAN IHUALTEPEC</v>
          </cell>
          <cell r="CV263" t="str">
            <v>ZAUTLA</v>
          </cell>
          <cell r="CW263" t="str">
            <v>-</v>
          </cell>
          <cell r="CX263" t="str">
            <v>-</v>
          </cell>
          <cell r="CY263" t="str">
            <v>-</v>
          </cell>
          <cell r="CZ263" t="str">
            <v>-</v>
          </cell>
          <cell r="DB263" t="str">
            <v>-</v>
          </cell>
          <cell r="DC263" t="str">
            <v>-</v>
          </cell>
          <cell r="DD263" t="str">
            <v>-</v>
          </cell>
          <cell r="DE263" t="str">
            <v>SANTIAGO SOCHIAPAN</v>
          </cell>
          <cell r="DF263" t="str">
            <v>-</v>
          </cell>
          <cell r="DG263" t="str">
            <v>-</v>
          </cell>
        </row>
        <row r="264">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20200</v>
          </cell>
          <cell r="BN264" t="str">
            <v>21213</v>
          </cell>
          <cell r="BO264" t="str">
            <v>-</v>
          </cell>
          <cell r="BP264" t="str">
            <v>-</v>
          </cell>
          <cell r="BQ264" t="str">
            <v>-</v>
          </cell>
          <cell r="BR264" t="str">
            <v>-</v>
          </cell>
          <cell r="BS264" t="str">
            <v>-</v>
          </cell>
          <cell r="BT264" t="str">
            <v>-</v>
          </cell>
          <cell r="BU264" t="str">
            <v>-</v>
          </cell>
          <cell r="BV264" t="str">
            <v>-</v>
          </cell>
          <cell r="BW264">
            <v>30999</v>
          </cell>
          <cell r="BX264" t="str">
            <v>-</v>
          </cell>
          <cell r="BY264" t="str">
            <v>-</v>
          </cell>
          <cell r="CB264" t="str">
            <v>-</v>
          </cell>
          <cell r="CC264" t="str">
            <v>-</v>
          </cell>
          <cell r="CD264" t="str">
            <v>-</v>
          </cell>
          <cell r="CE264" t="str">
            <v>-</v>
          </cell>
          <cell r="CF264" t="str">
            <v>-</v>
          </cell>
          <cell r="CG264" t="str">
            <v>-</v>
          </cell>
          <cell r="CH264" t="str">
            <v>-</v>
          </cell>
          <cell r="CI264" t="str">
            <v>-</v>
          </cell>
          <cell r="CJ264" t="str">
            <v>-</v>
          </cell>
          <cell r="CK264" t="str">
            <v>-</v>
          </cell>
          <cell r="CL264" t="str">
            <v>-</v>
          </cell>
          <cell r="CM264" t="str">
            <v>-</v>
          </cell>
          <cell r="CN264" t="str">
            <v>-</v>
          </cell>
          <cell r="CO264" t="str">
            <v>-</v>
          </cell>
          <cell r="CP264" t="str">
            <v>-</v>
          </cell>
          <cell r="CQ264" t="str">
            <v>-</v>
          </cell>
          <cell r="CR264" t="str">
            <v>-</v>
          </cell>
          <cell r="CS264" t="str">
            <v>-</v>
          </cell>
          <cell r="CT264" t="str">
            <v>-</v>
          </cell>
          <cell r="CU264" t="str">
            <v>SAN JUAN JUQUILA MIXES</v>
          </cell>
          <cell r="CV264" t="str">
            <v>ZIHUATEUTLA</v>
          </cell>
          <cell r="CW264" t="str">
            <v>-</v>
          </cell>
          <cell r="CX264" t="str">
            <v>-</v>
          </cell>
          <cell r="CY264" t="str">
            <v>-</v>
          </cell>
          <cell r="CZ264" t="str">
            <v>-</v>
          </cell>
          <cell r="DB264" t="str">
            <v>-</v>
          </cell>
          <cell r="DC264" t="str">
            <v>-</v>
          </cell>
          <cell r="DD264" t="str">
            <v>-</v>
          </cell>
          <cell r="DE264" t="str">
            <v>NO IDENTIFICADO</v>
          </cell>
          <cell r="DF264" t="str">
            <v>-</v>
          </cell>
          <cell r="DG264" t="str">
            <v>-</v>
          </cell>
        </row>
        <row r="265">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20201</v>
          </cell>
          <cell r="BN265" t="str">
            <v>21214</v>
          </cell>
          <cell r="BO265" t="str">
            <v>-</v>
          </cell>
          <cell r="BP265" t="str">
            <v>-</v>
          </cell>
          <cell r="BQ265" t="str">
            <v>-</v>
          </cell>
          <cell r="BR265" t="str">
            <v>-</v>
          </cell>
          <cell r="BS265" t="str">
            <v>-</v>
          </cell>
          <cell r="BT265" t="str">
            <v>-</v>
          </cell>
          <cell r="BU265" t="str">
            <v>-</v>
          </cell>
          <cell r="BV265" t="str">
            <v>-</v>
          </cell>
          <cell r="BW265" t="str">
            <v>-</v>
          </cell>
          <cell r="BX265" t="str">
            <v>-</v>
          </cell>
          <cell r="BY265" t="str">
            <v>-</v>
          </cell>
          <cell r="CB265" t="str">
            <v>-</v>
          </cell>
          <cell r="CC265" t="str">
            <v>-</v>
          </cell>
          <cell r="CD265" t="str">
            <v>-</v>
          </cell>
          <cell r="CE265" t="str">
            <v>-</v>
          </cell>
          <cell r="CF265" t="str">
            <v>-</v>
          </cell>
          <cell r="CG265" t="str">
            <v>-</v>
          </cell>
          <cell r="CH265" t="str">
            <v>-</v>
          </cell>
          <cell r="CI265" t="str">
            <v>-</v>
          </cell>
          <cell r="CJ265" t="str">
            <v>-</v>
          </cell>
          <cell r="CK265" t="str">
            <v>-</v>
          </cell>
          <cell r="CL265" t="str">
            <v>-</v>
          </cell>
          <cell r="CM265" t="str">
            <v>-</v>
          </cell>
          <cell r="CN265" t="str">
            <v>-</v>
          </cell>
          <cell r="CO265" t="str">
            <v>-</v>
          </cell>
          <cell r="CP265" t="str">
            <v>-</v>
          </cell>
          <cell r="CQ265" t="str">
            <v>-</v>
          </cell>
          <cell r="CR265" t="str">
            <v>-</v>
          </cell>
          <cell r="CS265" t="str">
            <v>-</v>
          </cell>
          <cell r="CT265" t="str">
            <v>-</v>
          </cell>
          <cell r="CU265" t="str">
            <v>SAN JUAN JUQUILA VIJANOS</v>
          </cell>
          <cell r="CV265" t="str">
            <v>ZINACATEPEC</v>
          </cell>
          <cell r="CW265" t="str">
            <v>-</v>
          </cell>
          <cell r="CX265" t="str">
            <v>-</v>
          </cell>
          <cell r="CY265" t="str">
            <v>-</v>
          </cell>
          <cell r="CZ265" t="str">
            <v>-</v>
          </cell>
          <cell r="DB265" t="str">
            <v>-</v>
          </cell>
          <cell r="DC265" t="str">
            <v>-</v>
          </cell>
          <cell r="DD265" t="str">
            <v>-</v>
          </cell>
          <cell r="DE265" t="str">
            <v>-</v>
          </cell>
          <cell r="DF265" t="str">
            <v>-</v>
          </cell>
          <cell r="DG265" t="str">
            <v>-</v>
          </cell>
        </row>
        <row r="266">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20202</v>
          </cell>
          <cell r="BN266" t="str">
            <v>21215</v>
          </cell>
          <cell r="BO266" t="str">
            <v>-</v>
          </cell>
          <cell r="BP266" t="str">
            <v>-</v>
          </cell>
          <cell r="BQ266" t="str">
            <v>-</v>
          </cell>
          <cell r="BR266" t="str">
            <v>-</v>
          </cell>
          <cell r="BS266" t="str">
            <v>-</v>
          </cell>
          <cell r="BT266" t="str">
            <v>-</v>
          </cell>
          <cell r="BU266" t="str">
            <v>-</v>
          </cell>
          <cell r="BV266" t="str">
            <v>-</v>
          </cell>
          <cell r="BW266" t="str">
            <v>-</v>
          </cell>
          <cell r="BX266" t="str">
            <v>-</v>
          </cell>
          <cell r="BY266" t="str">
            <v>-</v>
          </cell>
          <cell r="CB266" t="str">
            <v>-</v>
          </cell>
          <cell r="CC266" t="str">
            <v>-</v>
          </cell>
          <cell r="CD266" t="str">
            <v>-</v>
          </cell>
          <cell r="CE266" t="str">
            <v>-</v>
          </cell>
          <cell r="CF266" t="str">
            <v>-</v>
          </cell>
          <cell r="CG266" t="str">
            <v>-</v>
          </cell>
          <cell r="CH266" t="str">
            <v>-</v>
          </cell>
          <cell r="CI266" t="str">
            <v>-</v>
          </cell>
          <cell r="CJ266" t="str">
            <v>-</v>
          </cell>
          <cell r="CK266" t="str">
            <v>-</v>
          </cell>
          <cell r="CL266" t="str">
            <v>-</v>
          </cell>
          <cell r="CM266" t="str">
            <v>-</v>
          </cell>
          <cell r="CN266" t="str">
            <v>-</v>
          </cell>
          <cell r="CO266" t="str">
            <v>-</v>
          </cell>
          <cell r="CP266" t="str">
            <v>-</v>
          </cell>
          <cell r="CQ266" t="str">
            <v>-</v>
          </cell>
          <cell r="CR266" t="str">
            <v>-</v>
          </cell>
          <cell r="CS266" t="str">
            <v>-</v>
          </cell>
          <cell r="CT266" t="str">
            <v>-</v>
          </cell>
          <cell r="CU266" t="str">
            <v>SAN JUAN LACHAO</v>
          </cell>
          <cell r="CV266" t="str">
            <v>ZONGOZOTLA</v>
          </cell>
          <cell r="CW266" t="str">
            <v>-</v>
          </cell>
          <cell r="CX266" t="str">
            <v>-</v>
          </cell>
          <cell r="CY266" t="str">
            <v>-</v>
          </cell>
          <cell r="CZ266" t="str">
            <v>-</v>
          </cell>
          <cell r="DB266" t="str">
            <v>-</v>
          </cell>
          <cell r="DC266" t="str">
            <v>-</v>
          </cell>
          <cell r="DD266" t="str">
            <v>-</v>
          </cell>
          <cell r="DE266" t="str">
            <v>-</v>
          </cell>
          <cell r="DF266" t="str">
            <v>-</v>
          </cell>
          <cell r="DG266" t="str">
            <v>-</v>
          </cell>
        </row>
        <row r="267">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20203</v>
          </cell>
          <cell r="BN267" t="str">
            <v>21216</v>
          </cell>
          <cell r="BO267" t="str">
            <v>-</v>
          </cell>
          <cell r="BP267" t="str">
            <v>-</v>
          </cell>
          <cell r="BQ267" t="str">
            <v>-</v>
          </cell>
          <cell r="BR267" t="str">
            <v>-</v>
          </cell>
          <cell r="BS267" t="str">
            <v>-</v>
          </cell>
          <cell r="BT267" t="str">
            <v>-</v>
          </cell>
          <cell r="BU267" t="str">
            <v>-</v>
          </cell>
          <cell r="BV267" t="str">
            <v>-</v>
          </cell>
          <cell r="BW267" t="str">
            <v>-</v>
          </cell>
          <cell r="BX267" t="str">
            <v>-</v>
          </cell>
          <cell r="BY267" t="str">
            <v>-</v>
          </cell>
          <cell r="CB267" t="str">
            <v>-</v>
          </cell>
          <cell r="CC267" t="str">
            <v>-</v>
          </cell>
          <cell r="CD267" t="str">
            <v>-</v>
          </cell>
          <cell r="CE267" t="str">
            <v>-</v>
          </cell>
          <cell r="CF267" t="str">
            <v>-</v>
          </cell>
          <cell r="CG267" t="str">
            <v>-</v>
          </cell>
          <cell r="CH267" t="str">
            <v>-</v>
          </cell>
          <cell r="CI267" t="str">
            <v>-</v>
          </cell>
          <cell r="CJ267" t="str">
            <v>-</v>
          </cell>
          <cell r="CK267" t="str">
            <v>-</v>
          </cell>
          <cell r="CL267" t="str">
            <v>-</v>
          </cell>
          <cell r="CM267" t="str">
            <v>-</v>
          </cell>
          <cell r="CN267" t="str">
            <v>-</v>
          </cell>
          <cell r="CO267" t="str">
            <v>-</v>
          </cell>
          <cell r="CP267" t="str">
            <v>-</v>
          </cell>
          <cell r="CQ267" t="str">
            <v>-</v>
          </cell>
          <cell r="CR267" t="str">
            <v>-</v>
          </cell>
          <cell r="CS267" t="str">
            <v>-</v>
          </cell>
          <cell r="CT267" t="str">
            <v>-</v>
          </cell>
          <cell r="CU267" t="str">
            <v>SAN JUAN LACHIGALLA</v>
          </cell>
          <cell r="CV267" t="str">
            <v>ZOQUIAPAN</v>
          </cell>
          <cell r="CW267" t="str">
            <v>-</v>
          </cell>
          <cell r="CX267" t="str">
            <v>-</v>
          </cell>
          <cell r="CY267" t="str">
            <v>-</v>
          </cell>
          <cell r="CZ267" t="str">
            <v>-</v>
          </cell>
          <cell r="DB267" t="str">
            <v>-</v>
          </cell>
          <cell r="DC267" t="str">
            <v>-</v>
          </cell>
          <cell r="DD267" t="str">
            <v>-</v>
          </cell>
          <cell r="DE267" t="str">
            <v>-</v>
          </cell>
          <cell r="DF267" t="str">
            <v>-</v>
          </cell>
          <cell r="DG267" t="str">
            <v>-</v>
          </cell>
        </row>
        <row r="268">
          <cell r="AT268" t="str">
            <v>-</v>
          </cell>
          <cell r="AU268" t="str">
            <v>-</v>
          </cell>
          <cell r="AV268" t="str">
            <v>-</v>
          </cell>
          <cell r="AW268" t="str">
            <v>-</v>
          </cell>
          <cell r="AX268" t="str">
            <v>-</v>
          </cell>
          <cell r="AY268" t="str">
            <v>-</v>
          </cell>
          <cell r="AZ268" t="str">
            <v>-</v>
          </cell>
          <cell r="BA268" t="str">
            <v>-</v>
          </cell>
          <cell r="BB268" t="str">
            <v>-</v>
          </cell>
          <cell r="BC268" t="str">
            <v>-</v>
          </cell>
          <cell r="BD268" t="str">
            <v>-</v>
          </cell>
          <cell r="BE268" t="str">
            <v>-</v>
          </cell>
          <cell r="BF268" t="str">
            <v>-</v>
          </cell>
          <cell r="BG268" t="str">
            <v>-</v>
          </cell>
          <cell r="BH268" t="str">
            <v>-</v>
          </cell>
          <cell r="BI268" t="str">
            <v>-</v>
          </cell>
          <cell r="BJ268" t="str">
            <v>-</v>
          </cell>
          <cell r="BK268" t="str">
            <v>-</v>
          </cell>
          <cell r="BL268" t="str">
            <v>-</v>
          </cell>
          <cell r="BM268" t="str">
            <v>20204</v>
          </cell>
          <cell r="BN268" t="str">
            <v>21217</v>
          </cell>
          <cell r="BO268" t="str">
            <v>-</v>
          </cell>
          <cell r="BP268" t="str">
            <v>-</v>
          </cell>
          <cell r="BQ268" t="str">
            <v>-</v>
          </cell>
          <cell r="BR268" t="str">
            <v>-</v>
          </cell>
          <cell r="BS268" t="str">
            <v>-</v>
          </cell>
          <cell r="BT268" t="str">
            <v>-</v>
          </cell>
          <cell r="BU268" t="str">
            <v>-</v>
          </cell>
          <cell r="BV268" t="str">
            <v>-</v>
          </cell>
          <cell r="BW268" t="str">
            <v>-</v>
          </cell>
          <cell r="BX268" t="str">
            <v>-</v>
          </cell>
          <cell r="BY268" t="str">
            <v>-</v>
          </cell>
          <cell r="CB268" t="str">
            <v>-</v>
          </cell>
          <cell r="CC268" t="str">
            <v>-</v>
          </cell>
          <cell r="CD268" t="str">
            <v>-</v>
          </cell>
          <cell r="CE268" t="str">
            <v>-</v>
          </cell>
          <cell r="CF268" t="str">
            <v>-</v>
          </cell>
          <cell r="CG268" t="str">
            <v>-</v>
          </cell>
          <cell r="CH268" t="str">
            <v>-</v>
          </cell>
          <cell r="CI268" t="str">
            <v>-</v>
          </cell>
          <cell r="CJ268" t="str">
            <v>-</v>
          </cell>
          <cell r="CK268" t="str">
            <v>-</v>
          </cell>
          <cell r="CL268" t="str">
            <v>-</v>
          </cell>
          <cell r="CM268" t="str">
            <v>-</v>
          </cell>
          <cell r="CN268" t="str">
            <v>-</v>
          </cell>
          <cell r="CO268" t="str">
            <v>-</v>
          </cell>
          <cell r="CP268" t="str">
            <v>-</v>
          </cell>
          <cell r="CQ268" t="str">
            <v>-</v>
          </cell>
          <cell r="CR268" t="str">
            <v>-</v>
          </cell>
          <cell r="CS268" t="str">
            <v>-</v>
          </cell>
          <cell r="CT268" t="str">
            <v>-</v>
          </cell>
          <cell r="CU268" t="str">
            <v>SAN JUAN LAJARCIA</v>
          </cell>
          <cell r="CV268" t="str">
            <v>ZOQUITLÁN</v>
          </cell>
          <cell r="CW268" t="str">
            <v>-</v>
          </cell>
          <cell r="CX268" t="str">
            <v>-</v>
          </cell>
          <cell r="CY268" t="str">
            <v>-</v>
          </cell>
          <cell r="CZ268" t="str">
            <v>-</v>
          </cell>
          <cell r="DB268" t="str">
            <v>-</v>
          </cell>
          <cell r="DC268" t="str">
            <v>-</v>
          </cell>
          <cell r="DD268" t="str">
            <v>-</v>
          </cell>
          <cell r="DE268" t="str">
            <v>-</v>
          </cell>
          <cell r="DF268" t="str">
            <v>-</v>
          </cell>
          <cell r="DG268" t="str">
            <v>-</v>
          </cell>
        </row>
        <row r="269">
          <cell r="AT269" t="str">
            <v>-</v>
          </cell>
          <cell r="AU269" t="str">
            <v>-</v>
          </cell>
          <cell r="AV269" t="str">
            <v>-</v>
          </cell>
          <cell r="AW269" t="str">
            <v>-</v>
          </cell>
          <cell r="AX269" t="str">
            <v>-</v>
          </cell>
          <cell r="AY269" t="str">
            <v>-</v>
          </cell>
          <cell r="AZ269" t="str">
            <v>-</v>
          </cell>
          <cell r="BA269" t="str">
            <v>-</v>
          </cell>
          <cell r="BB269" t="str">
            <v>-</v>
          </cell>
          <cell r="BC269" t="str">
            <v>-</v>
          </cell>
          <cell r="BD269" t="str">
            <v>-</v>
          </cell>
          <cell r="BE269" t="str">
            <v>-</v>
          </cell>
          <cell r="BF269" t="str">
            <v>-</v>
          </cell>
          <cell r="BG269" t="str">
            <v>-</v>
          </cell>
          <cell r="BH269" t="str">
            <v>-</v>
          </cell>
          <cell r="BI269" t="str">
            <v>-</v>
          </cell>
          <cell r="BJ269" t="str">
            <v>-</v>
          </cell>
          <cell r="BK269" t="str">
            <v>-</v>
          </cell>
          <cell r="BL269" t="str">
            <v>-</v>
          </cell>
          <cell r="BM269" t="str">
            <v>20205</v>
          </cell>
          <cell r="BN269">
            <v>21999</v>
          </cell>
          <cell r="BO269" t="str">
            <v>-</v>
          </cell>
          <cell r="BP269" t="str">
            <v>-</v>
          </cell>
          <cell r="BQ269" t="str">
            <v>-</v>
          </cell>
          <cell r="BR269" t="str">
            <v>-</v>
          </cell>
          <cell r="BS269" t="str">
            <v>-</v>
          </cell>
          <cell r="BT269" t="str">
            <v>-</v>
          </cell>
          <cell r="BU269" t="str">
            <v>-</v>
          </cell>
          <cell r="BV269" t="str">
            <v>-</v>
          </cell>
          <cell r="BW269" t="str">
            <v>-</v>
          </cell>
          <cell r="BX269" t="str">
            <v>-</v>
          </cell>
          <cell r="BY269" t="str">
            <v>-</v>
          </cell>
          <cell r="CB269" t="str">
            <v>-</v>
          </cell>
          <cell r="CC269" t="str">
            <v>-</v>
          </cell>
          <cell r="CD269" t="str">
            <v>-</v>
          </cell>
          <cell r="CE269" t="str">
            <v>-</v>
          </cell>
          <cell r="CF269" t="str">
            <v>-</v>
          </cell>
          <cell r="CG269" t="str">
            <v>-</v>
          </cell>
          <cell r="CH269" t="str">
            <v>-</v>
          </cell>
          <cell r="CI269" t="str">
            <v>-</v>
          </cell>
          <cell r="CJ269" t="str">
            <v>-</v>
          </cell>
          <cell r="CK269" t="str">
            <v>-</v>
          </cell>
          <cell r="CL269" t="str">
            <v>-</v>
          </cell>
          <cell r="CM269" t="str">
            <v>-</v>
          </cell>
          <cell r="CN269" t="str">
            <v>-</v>
          </cell>
          <cell r="CO269" t="str">
            <v>-</v>
          </cell>
          <cell r="CP269" t="str">
            <v>-</v>
          </cell>
          <cell r="CQ269" t="str">
            <v>-</v>
          </cell>
          <cell r="CR269" t="str">
            <v>-</v>
          </cell>
          <cell r="CS269" t="str">
            <v>-</v>
          </cell>
          <cell r="CT269" t="str">
            <v>-</v>
          </cell>
          <cell r="CU269" t="str">
            <v>SAN JUAN LALANA</v>
          </cell>
          <cell r="CV269" t="str">
            <v>NO IDENTIFICADO</v>
          </cell>
          <cell r="CW269" t="str">
            <v>-</v>
          </cell>
          <cell r="CX269" t="str">
            <v>-</v>
          </cell>
          <cell r="CY269" t="str">
            <v>-</v>
          </cell>
          <cell r="CZ269" t="str">
            <v>-</v>
          </cell>
          <cell r="DB269" t="str">
            <v>-</v>
          </cell>
          <cell r="DC269" t="str">
            <v>-</v>
          </cell>
          <cell r="DD269" t="str">
            <v>-</v>
          </cell>
          <cell r="DE269" t="str">
            <v>-</v>
          </cell>
          <cell r="DF269" t="str">
            <v>-</v>
          </cell>
          <cell r="DG269" t="str">
            <v>-</v>
          </cell>
        </row>
        <row r="270">
          <cell r="AT270" t="str">
            <v>-</v>
          </cell>
          <cell r="AU270" t="str">
            <v>-</v>
          </cell>
          <cell r="AV270" t="str">
            <v>-</v>
          </cell>
          <cell r="AW270" t="str">
            <v>-</v>
          </cell>
          <cell r="AX270" t="str">
            <v>-</v>
          </cell>
          <cell r="AY270" t="str">
            <v>-</v>
          </cell>
          <cell r="AZ270" t="str">
            <v>-</v>
          </cell>
          <cell r="BA270" t="str">
            <v>-</v>
          </cell>
          <cell r="BB270" t="str">
            <v>-</v>
          </cell>
          <cell r="BC270" t="str">
            <v>-</v>
          </cell>
          <cell r="BD270" t="str">
            <v>-</v>
          </cell>
          <cell r="BE270" t="str">
            <v>-</v>
          </cell>
          <cell r="BF270" t="str">
            <v>-</v>
          </cell>
          <cell r="BG270" t="str">
            <v>-</v>
          </cell>
          <cell r="BH270" t="str">
            <v>-</v>
          </cell>
          <cell r="BI270" t="str">
            <v>-</v>
          </cell>
          <cell r="BJ270" t="str">
            <v>-</v>
          </cell>
          <cell r="BK270" t="str">
            <v>-</v>
          </cell>
          <cell r="BL270" t="str">
            <v>-</v>
          </cell>
          <cell r="BM270" t="str">
            <v>20206</v>
          </cell>
          <cell r="BN270" t="str">
            <v>-</v>
          </cell>
          <cell r="BO270" t="str">
            <v>-</v>
          </cell>
          <cell r="BP270" t="str">
            <v>-</v>
          </cell>
          <cell r="BQ270" t="str">
            <v>-</v>
          </cell>
          <cell r="BR270" t="str">
            <v>-</v>
          </cell>
          <cell r="BS270" t="str">
            <v>-</v>
          </cell>
          <cell r="BT270" t="str">
            <v>-</v>
          </cell>
          <cell r="BU270" t="str">
            <v>-</v>
          </cell>
          <cell r="BV270" t="str">
            <v>-</v>
          </cell>
          <cell r="BW270" t="str">
            <v>-</v>
          </cell>
          <cell r="BX270" t="str">
            <v>-</v>
          </cell>
          <cell r="BY270" t="str">
            <v>-</v>
          </cell>
          <cell r="CB270" t="str">
            <v>-</v>
          </cell>
          <cell r="CC270" t="str">
            <v>-</v>
          </cell>
          <cell r="CD270" t="str">
            <v>-</v>
          </cell>
          <cell r="CE270" t="str">
            <v>-</v>
          </cell>
          <cell r="CF270" t="str">
            <v>-</v>
          </cell>
          <cell r="CG270" t="str">
            <v>-</v>
          </cell>
          <cell r="CH270" t="str">
            <v>-</v>
          </cell>
          <cell r="CI270" t="str">
            <v>-</v>
          </cell>
          <cell r="CJ270" t="str">
            <v>-</v>
          </cell>
          <cell r="CK270" t="str">
            <v>-</v>
          </cell>
          <cell r="CL270" t="str">
            <v>-</v>
          </cell>
          <cell r="CM270" t="str">
            <v>-</v>
          </cell>
          <cell r="CN270" t="str">
            <v>-</v>
          </cell>
          <cell r="CO270" t="str">
            <v>-</v>
          </cell>
          <cell r="CP270" t="str">
            <v>-</v>
          </cell>
          <cell r="CQ270" t="str">
            <v>-</v>
          </cell>
          <cell r="CR270" t="str">
            <v>-</v>
          </cell>
          <cell r="CS270" t="str">
            <v>-</v>
          </cell>
          <cell r="CT270" t="str">
            <v>-</v>
          </cell>
          <cell r="CU270" t="str">
            <v>SAN JUAN DE LOS CUÉS</v>
          </cell>
          <cell r="CV270" t="str">
            <v>-</v>
          </cell>
          <cell r="CW270" t="str">
            <v>-</v>
          </cell>
          <cell r="CX270" t="str">
            <v>-</v>
          </cell>
          <cell r="CY270" t="str">
            <v>-</v>
          </cell>
          <cell r="CZ270" t="str">
            <v>-</v>
          </cell>
          <cell r="DB270" t="str">
            <v>-</v>
          </cell>
          <cell r="DC270" t="str">
            <v>-</v>
          </cell>
          <cell r="DD270" t="str">
            <v>-</v>
          </cell>
          <cell r="DE270" t="str">
            <v>-</v>
          </cell>
          <cell r="DF270" t="str">
            <v>-</v>
          </cell>
          <cell r="DG270" t="str">
            <v>-</v>
          </cell>
        </row>
        <row r="271">
          <cell r="AT271" t="str">
            <v>-</v>
          </cell>
          <cell r="AU271" t="str">
            <v>-</v>
          </cell>
          <cell r="AV271" t="str">
            <v>-</v>
          </cell>
          <cell r="AW271" t="str">
            <v>-</v>
          </cell>
          <cell r="AX271" t="str">
            <v>-</v>
          </cell>
          <cell r="AY271" t="str">
            <v>-</v>
          </cell>
          <cell r="AZ271" t="str">
            <v>-</v>
          </cell>
          <cell r="BA271" t="str">
            <v>-</v>
          </cell>
          <cell r="BB271" t="str">
            <v>-</v>
          </cell>
          <cell r="BC271" t="str">
            <v>-</v>
          </cell>
          <cell r="BD271" t="str">
            <v>-</v>
          </cell>
          <cell r="BE271" t="str">
            <v>-</v>
          </cell>
          <cell r="BF271" t="str">
            <v>-</v>
          </cell>
          <cell r="BG271" t="str">
            <v>-</v>
          </cell>
          <cell r="BH271" t="str">
            <v>-</v>
          </cell>
          <cell r="BI271" t="str">
            <v>-</v>
          </cell>
          <cell r="BJ271" t="str">
            <v>-</v>
          </cell>
          <cell r="BK271" t="str">
            <v>-</v>
          </cell>
          <cell r="BL271" t="str">
            <v>-</v>
          </cell>
          <cell r="BM271" t="str">
            <v>20207</v>
          </cell>
          <cell r="BN271" t="str">
            <v>-</v>
          </cell>
          <cell r="BO271" t="str">
            <v>-</v>
          </cell>
          <cell r="BP271" t="str">
            <v>-</v>
          </cell>
          <cell r="BQ271" t="str">
            <v>-</v>
          </cell>
          <cell r="BR271" t="str">
            <v>-</v>
          </cell>
          <cell r="BS271" t="str">
            <v>-</v>
          </cell>
          <cell r="BT271" t="str">
            <v>-</v>
          </cell>
          <cell r="BU271" t="str">
            <v>-</v>
          </cell>
          <cell r="BV271" t="str">
            <v>-</v>
          </cell>
          <cell r="BW271" t="str">
            <v>-</v>
          </cell>
          <cell r="BX271" t="str">
            <v>-</v>
          </cell>
          <cell r="BY271" t="str">
            <v>-</v>
          </cell>
          <cell r="CB271" t="str">
            <v>-</v>
          </cell>
          <cell r="CC271" t="str">
            <v>-</v>
          </cell>
          <cell r="CD271" t="str">
            <v>-</v>
          </cell>
          <cell r="CE271" t="str">
            <v>-</v>
          </cell>
          <cell r="CF271" t="str">
            <v>-</v>
          </cell>
          <cell r="CG271" t="str">
            <v>-</v>
          </cell>
          <cell r="CH271" t="str">
            <v>-</v>
          </cell>
          <cell r="CI271" t="str">
            <v>-</v>
          </cell>
          <cell r="CJ271" t="str">
            <v>-</v>
          </cell>
          <cell r="CK271" t="str">
            <v>-</v>
          </cell>
          <cell r="CL271" t="str">
            <v>-</v>
          </cell>
          <cell r="CM271" t="str">
            <v>-</v>
          </cell>
          <cell r="CN271" t="str">
            <v>-</v>
          </cell>
          <cell r="CO271" t="str">
            <v>-</v>
          </cell>
          <cell r="CP271" t="str">
            <v>-</v>
          </cell>
          <cell r="CQ271" t="str">
            <v>-</v>
          </cell>
          <cell r="CR271" t="str">
            <v>-</v>
          </cell>
          <cell r="CS271" t="str">
            <v>-</v>
          </cell>
          <cell r="CT271" t="str">
            <v>-</v>
          </cell>
          <cell r="CU271" t="str">
            <v>SAN JUAN MAZATLÁN</v>
          </cell>
          <cell r="CV271" t="str">
            <v>-</v>
          </cell>
          <cell r="CW271" t="str">
            <v>-</v>
          </cell>
          <cell r="CX271" t="str">
            <v>-</v>
          </cell>
          <cell r="CY271" t="str">
            <v>-</v>
          </cell>
          <cell r="CZ271" t="str">
            <v>-</v>
          </cell>
          <cell r="DB271" t="str">
            <v>-</v>
          </cell>
          <cell r="DC271" t="str">
            <v>-</v>
          </cell>
          <cell r="DD271" t="str">
            <v>-</v>
          </cell>
          <cell r="DE271" t="str">
            <v>-</v>
          </cell>
          <cell r="DF271" t="str">
            <v>-</v>
          </cell>
          <cell r="DG271" t="str">
            <v>-</v>
          </cell>
        </row>
        <row r="272">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20208</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SAN JUAN MIXTEPEC -DTO. 08 -</v>
          </cell>
          <cell r="CV272" t="str">
            <v>-</v>
          </cell>
          <cell r="CW272" t="str">
            <v>-</v>
          </cell>
          <cell r="CX272" t="str">
            <v>-</v>
          </cell>
          <cell r="CY272" t="str">
            <v>-</v>
          </cell>
          <cell r="CZ272" t="str">
            <v>-</v>
          </cell>
          <cell r="DB272" t="str">
            <v>-</v>
          </cell>
          <cell r="DC272" t="str">
            <v>-</v>
          </cell>
          <cell r="DD272" t="str">
            <v>-</v>
          </cell>
          <cell r="DE272" t="str">
            <v>-</v>
          </cell>
          <cell r="DF272" t="str">
            <v>-</v>
          </cell>
          <cell r="DG272" t="str">
            <v>-</v>
          </cell>
        </row>
        <row r="273">
          <cell r="AT273" t="str">
            <v>-</v>
          </cell>
          <cell r="AU273" t="str">
            <v>-</v>
          </cell>
          <cell r="AV273" t="str">
            <v>-</v>
          </cell>
          <cell r="AW273" t="str">
            <v>-</v>
          </cell>
          <cell r="AX273" t="str">
            <v>-</v>
          </cell>
          <cell r="AY273" t="str">
            <v>-</v>
          </cell>
          <cell r="AZ273" t="str">
            <v>-</v>
          </cell>
          <cell r="BA273" t="str">
            <v>-</v>
          </cell>
          <cell r="BB273" t="str">
            <v>-</v>
          </cell>
          <cell r="BC273" t="str">
            <v>-</v>
          </cell>
          <cell r="BD273" t="str">
            <v>-</v>
          </cell>
          <cell r="BE273" t="str">
            <v>-</v>
          </cell>
          <cell r="BF273" t="str">
            <v>-</v>
          </cell>
          <cell r="BG273" t="str">
            <v>-</v>
          </cell>
          <cell r="BH273" t="str">
            <v>-</v>
          </cell>
          <cell r="BI273" t="str">
            <v>-</v>
          </cell>
          <cell r="BJ273" t="str">
            <v>-</v>
          </cell>
          <cell r="BK273" t="str">
            <v>-</v>
          </cell>
          <cell r="BL273" t="str">
            <v>-</v>
          </cell>
          <cell r="BM273" t="str">
            <v>20209</v>
          </cell>
          <cell r="BN273" t="str">
            <v>-</v>
          </cell>
          <cell r="BO273" t="str">
            <v>-</v>
          </cell>
          <cell r="BP273" t="str">
            <v>-</v>
          </cell>
          <cell r="BQ273" t="str">
            <v>-</v>
          </cell>
          <cell r="BR273" t="str">
            <v>-</v>
          </cell>
          <cell r="BS273" t="str">
            <v>-</v>
          </cell>
          <cell r="BT273" t="str">
            <v>-</v>
          </cell>
          <cell r="BU273" t="str">
            <v>-</v>
          </cell>
          <cell r="BV273" t="str">
            <v>-</v>
          </cell>
          <cell r="BW273" t="str">
            <v>-</v>
          </cell>
          <cell r="BX273" t="str">
            <v>-</v>
          </cell>
          <cell r="BY273" t="str">
            <v>-</v>
          </cell>
          <cell r="CB273" t="str">
            <v>-</v>
          </cell>
          <cell r="CC273" t="str">
            <v>-</v>
          </cell>
          <cell r="CD273" t="str">
            <v>-</v>
          </cell>
          <cell r="CE273" t="str">
            <v>-</v>
          </cell>
          <cell r="CF273" t="str">
            <v>-</v>
          </cell>
          <cell r="CG273" t="str">
            <v>-</v>
          </cell>
          <cell r="CH273" t="str">
            <v>-</v>
          </cell>
          <cell r="CI273" t="str">
            <v>-</v>
          </cell>
          <cell r="CJ273" t="str">
            <v>-</v>
          </cell>
          <cell r="CK273" t="str">
            <v>-</v>
          </cell>
          <cell r="CL273" t="str">
            <v>-</v>
          </cell>
          <cell r="CM273" t="str">
            <v>-</v>
          </cell>
          <cell r="CN273" t="str">
            <v>-</v>
          </cell>
          <cell r="CO273" t="str">
            <v>-</v>
          </cell>
          <cell r="CP273" t="str">
            <v>-</v>
          </cell>
          <cell r="CQ273" t="str">
            <v>-</v>
          </cell>
          <cell r="CR273" t="str">
            <v>-</v>
          </cell>
          <cell r="CS273" t="str">
            <v>-</v>
          </cell>
          <cell r="CT273" t="str">
            <v>-</v>
          </cell>
          <cell r="CU273" t="str">
            <v>SAN JUAN MIXTEPEC -DTO. 26 -</v>
          </cell>
          <cell r="CV273" t="str">
            <v>-</v>
          </cell>
          <cell r="CW273" t="str">
            <v>-</v>
          </cell>
          <cell r="CX273" t="str">
            <v>-</v>
          </cell>
          <cell r="CY273" t="str">
            <v>-</v>
          </cell>
          <cell r="CZ273" t="str">
            <v>-</v>
          </cell>
          <cell r="DB273" t="str">
            <v>-</v>
          </cell>
          <cell r="DC273" t="str">
            <v>-</v>
          </cell>
          <cell r="DD273" t="str">
            <v>-</v>
          </cell>
          <cell r="DE273" t="str">
            <v>-</v>
          </cell>
          <cell r="DF273" t="str">
            <v>-</v>
          </cell>
          <cell r="DG273" t="str">
            <v>-</v>
          </cell>
        </row>
        <row r="274">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20210</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SAN JUAN ÑUMÍ</v>
          </cell>
          <cell r="CV274" t="str">
            <v>-</v>
          </cell>
          <cell r="CW274" t="str">
            <v>-</v>
          </cell>
          <cell r="CX274" t="str">
            <v>-</v>
          </cell>
          <cell r="CY274" t="str">
            <v>-</v>
          </cell>
          <cell r="CZ274" t="str">
            <v>-</v>
          </cell>
          <cell r="DB274" t="str">
            <v>-</v>
          </cell>
          <cell r="DC274" t="str">
            <v>-</v>
          </cell>
          <cell r="DD274" t="str">
            <v>-</v>
          </cell>
          <cell r="DE274" t="str">
            <v>-</v>
          </cell>
          <cell r="DF274" t="str">
            <v>-</v>
          </cell>
          <cell r="DG274" t="str">
            <v>-</v>
          </cell>
        </row>
        <row r="275">
          <cell r="AT275" t="str">
            <v>-</v>
          </cell>
          <cell r="AU275" t="str">
            <v>-</v>
          </cell>
          <cell r="AV275" t="str">
            <v>-</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t="str">
            <v>-</v>
          </cell>
          <cell r="BJ275" t="str">
            <v>-</v>
          </cell>
          <cell r="BK275" t="str">
            <v>-</v>
          </cell>
          <cell r="BL275" t="str">
            <v>-</v>
          </cell>
          <cell r="BM275" t="str">
            <v>20211</v>
          </cell>
          <cell r="BN275" t="str">
            <v>-</v>
          </cell>
          <cell r="BO275" t="str">
            <v>-</v>
          </cell>
          <cell r="BP275" t="str">
            <v>-</v>
          </cell>
          <cell r="BQ275" t="str">
            <v>-</v>
          </cell>
          <cell r="BR275" t="str">
            <v>-</v>
          </cell>
          <cell r="BS275" t="str">
            <v>-</v>
          </cell>
          <cell r="BT275" t="str">
            <v>-</v>
          </cell>
          <cell r="BU275" t="str">
            <v>-</v>
          </cell>
          <cell r="BV275" t="str">
            <v>-</v>
          </cell>
          <cell r="BW275" t="str">
            <v>-</v>
          </cell>
          <cell r="BX275" t="str">
            <v>-</v>
          </cell>
          <cell r="BY275" t="str">
            <v>-</v>
          </cell>
          <cell r="CB275" t="str">
            <v>-</v>
          </cell>
          <cell r="CC275" t="str">
            <v>-</v>
          </cell>
          <cell r="CD275" t="str">
            <v>-</v>
          </cell>
          <cell r="CE275" t="str">
            <v>-</v>
          </cell>
          <cell r="CF275" t="str">
            <v>-</v>
          </cell>
          <cell r="CG275" t="str">
            <v>-</v>
          </cell>
          <cell r="CH275" t="str">
            <v>-</v>
          </cell>
          <cell r="CI275" t="str">
            <v>-</v>
          </cell>
          <cell r="CJ275" t="str">
            <v>-</v>
          </cell>
          <cell r="CK275" t="str">
            <v>-</v>
          </cell>
          <cell r="CL275" t="str">
            <v>-</v>
          </cell>
          <cell r="CM275" t="str">
            <v>-</v>
          </cell>
          <cell r="CN275" t="str">
            <v>-</v>
          </cell>
          <cell r="CO275" t="str">
            <v>-</v>
          </cell>
          <cell r="CP275" t="str">
            <v>-</v>
          </cell>
          <cell r="CQ275" t="str">
            <v>-</v>
          </cell>
          <cell r="CR275" t="str">
            <v>-</v>
          </cell>
          <cell r="CS275" t="str">
            <v>-</v>
          </cell>
          <cell r="CT275" t="str">
            <v>-</v>
          </cell>
          <cell r="CU275" t="str">
            <v>SAN JUAN OZOLOTEPEC</v>
          </cell>
          <cell r="CV275" t="str">
            <v>-</v>
          </cell>
          <cell r="CW275" t="str">
            <v>-</v>
          </cell>
          <cell r="CX275" t="str">
            <v>-</v>
          </cell>
          <cell r="CY275" t="str">
            <v>-</v>
          </cell>
          <cell r="CZ275" t="str">
            <v>-</v>
          </cell>
          <cell r="DB275" t="str">
            <v>-</v>
          </cell>
          <cell r="DC275" t="str">
            <v>-</v>
          </cell>
          <cell r="DD275" t="str">
            <v>-</v>
          </cell>
          <cell r="DE275" t="str">
            <v>-</v>
          </cell>
          <cell r="DF275" t="str">
            <v>-</v>
          </cell>
          <cell r="DG275" t="str">
            <v>-</v>
          </cell>
        </row>
        <row r="276">
          <cell r="AT276" t="str">
            <v>-</v>
          </cell>
          <cell r="AU276" t="str">
            <v>-</v>
          </cell>
          <cell r="AV276" t="str">
            <v>-</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t="str">
            <v>-</v>
          </cell>
          <cell r="BJ276" t="str">
            <v>-</v>
          </cell>
          <cell r="BK276" t="str">
            <v>-</v>
          </cell>
          <cell r="BL276" t="str">
            <v>-</v>
          </cell>
          <cell r="BM276" t="str">
            <v>20212</v>
          </cell>
          <cell r="BN276" t="str">
            <v>-</v>
          </cell>
          <cell r="BO276" t="str">
            <v>-</v>
          </cell>
          <cell r="BP276" t="str">
            <v>-</v>
          </cell>
          <cell r="BQ276" t="str">
            <v>-</v>
          </cell>
          <cell r="BR276" t="str">
            <v>-</v>
          </cell>
          <cell r="BS276" t="str">
            <v>-</v>
          </cell>
          <cell r="BT276" t="str">
            <v>-</v>
          </cell>
          <cell r="BU276" t="str">
            <v>-</v>
          </cell>
          <cell r="BV276" t="str">
            <v>-</v>
          </cell>
          <cell r="BW276" t="str">
            <v>-</v>
          </cell>
          <cell r="BX276" t="str">
            <v>-</v>
          </cell>
          <cell r="BY276" t="str">
            <v>-</v>
          </cell>
          <cell r="CB276" t="str">
            <v>-</v>
          </cell>
          <cell r="CC276" t="str">
            <v>-</v>
          </cell>
          <cell r="CD276" t="str">
            <v>-</v>
          </cell>
          <cell r="CE276" t="str">
            <v>-</v>
          </cell>
          <cell r="CF276" t="str">
            <v>-</v>
          </cell>
          <cell r="CG276" t="str">
            <v>-</v>
          </cell>
          <cell r="CH276" t="str">
            <v>-</v>
          </cell>
          <cell r="CI276" t="str">
            <v>-</v>
          </cell>
          <cell r="CJ276" t="str">
            <v>-</v>
          </cell>
          <cell r="CK276" t="str">
            <v>-</v>
          </cell>
          <cell r="CL276" t="str">
            <v>-</v>
          </cell>
          <cell r="CM276" t="str">
            <v>-</v>
          </cell>
          <cell r="CN276" t="str">
            <v>-</v>
          </cell>
          <cell r="CO276" t="str">
            <v>-</v>
          </cell>
          <cell r="CP276" t="str">
            <v>-</v>
          </cell>
          <cell r="CQ276" t="str">
            <v>-</v>
          </cell>
          <cell r="CR276" t="str">
            <v>-</v>
          </cell>
          <cell r="CS276" t="str">
            <v>-</v>
          </cell>
          <cell r="CT276" t="str">
            <v>-</v>
          </cell>
          <cell r="CU276" t="str">
            <v>SAN JUAN PETLAPA</v>
          </cell>
          <cell r="CV276" t="str">
            <v>-</v>
          </cell>
          <cell r="CW276" t="str">
            <v>-</v>
          </cell>
          <cell r="CX276" t="str">
            <v>-</v>
          </cell>
          <cell r="CY276" t="str">
            <v>-</v>
          </cell>
          <cell r="CZ276" t="str">
            <v>-</v>
          </cell>
          <cell r="DB276" t="str">
            <v>-</v>
          </cell>
          <cell r="DC276" t="str">
            <v>-</v>
          </cell>
          <cell r="DD276" t="str">
            <v>-</v>
          </cell>
          <cell r="DE276" t="str">
            <v>-</v>
          </cell>
          <cell r="DF276" t="str">
            <v>-</v>
          </cell>
          <cell r="DG276" t="str">
            <v>-</v>
          </cell>
        </row>
        <row r="277">
          <cell r="AT277" t="str">
            <v>-</v>
          </cell>
          <cell r="AU277" t="str">
            <v>-</v>
          </cell>
          <cell r="AV277" t="str">
            <v>-</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t="str">
            <v>-</v>
          </cell>
          <cell r="BJ277" t="str">
            <v>-</v>
          </cell>
          <cell r="BK277" t="str">
            <v>-</v>
          </cell>
          <cell r="BL277" t="str">
            <v>-</v>
          </cell>
          <cell r="BM277" t="str">
            <v>20213</v>
          </cell>
          <cell r="BN277" t="str">
            <v>-</v>
          </cell>
          <cell r="BO277" t="str">
            <v>-</v>
          </cell>
          <cell r="BP277" t="str">
            <v>-</v>
          </cell>
          <cell r="BQ277" t="str">
            <v>-</v>
          </cell>
          <cell r="BR277" t="str">
            <v>-</v>
          </cell>
          <cell r="BS277" t="str">
            <v>-</v>
          </cell>
          <cell r="BT277" t="str">
            <v>-</v>
          </cell>
          <cell r="BU277" t="str">
            <v>-</v>
          </cell>
          <cell r="BV277" t="str">
            <v>-</v>
          </cell>
          <cell r="BW277" t="str">
            <v>-</v>
          </cell>
          <cell r="BX277" t="str">
            <v>-</v>
          </cell>
          <cell r="BY277" t="str">
            <v>-</v>
          </cell>
          <cell r="CB277" t="str">
            <v>-</v>
          </cell>
          <cell r="CC277" t="str">
            <v>-</v>
          </cell>
          <cell r="CD277" t="str">
            <v>-</v>
          </cell>
          <cell r="CE277" t="str">
            <v>-</v>
          </cell>
          <cell r="CF277" t="str">
            <v>-</v>
          </cell>
          <cell r="CG277" t="str">
            <v>-</v>
          </cell>
          <cell r="CH277" t="str">
            <v>-</v>
          </cell>
          <cell r="CI277" t="str">
            <v>-</v>
          </cell>
          <cell r="CJ277" t="str">
            <v>-</v>
          </cell>
          <cell r="CK277" t="str">
            <v>-</v>
          </cell>
          <cell r="CL277" t="str">
            <v>-</v>
          </cell>
          <cell r="CM277" t="str">
            <v>-</v>
          </cell>
          <cell r="CN277" t="str">
            <v>-</v>
          </cell>
          <cell r="CO277" t="str">
            <v>-</v>
          </cell>
          <cell r="CP277" t="str">
            <v>-</v>
          </cell>
          <cell r="CQ277" t="str">
            <v>-</v>
          </cell>
          <cell r="CR277" t="str">
            <v>-</v>
          </cell>
          <cell r="CS277" t="str">
            <v>-</v>
          </cell>
          <cell r="CT277" t="str">
            <v>-</v>
          </cell>
          <cell r="CU277" t="str">
            <v>SAN JUAN QUIAHIJE</v>
          </cell>
          <cell r="CV277" t="str">
            <v>-</v>
          </cell>
          <cell r="CW277" t="str">
            <v>-</v>
          </cell>
          <cell r="CX277" t="str">
            <v>-</v>
          </cell>
          <cell r="CY277" t="str">
            <v>-</v>
          </cell>
          <cell r="CZ277" t="str">
            <v>-</v>
          </cell>
          <cell r="DB277" t="str">
            <v>-</v>
          </cell>
          <cell r="DC277" t="str">
            <v>-</v>
          </cell>
          <cell r="DD277" t="str">
            <v>-</v>
          </cell>
          <cell r="DE277" t="str">
            <v>-</v>
          </cell>
          <cell r="DF277" t="str">
            <v>-</v>
          </cell>
          <cell r="DG277" t="str">
            <v>-</v>
          </cell>
        </row>
        <row r="278">
          <cell r="AT278" t="str">
            <v>-</v>
          </cell>
          <cell r="AU278" t="str">
            <v>-</v>
          </cell>
          <cell r="AV278" t="str">
            <v>-</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t="str">
            <v>-</v>
          </cell>
          <cell r="BJ278" t="str">
            <v>-</v>
          </cell>
          <cell r="BK278" t="str">
            <v>-</v>
          </cell>
          <cell r="BL278" t="str">
            <v>-</v>
          </cell>
          <cell r="BM278" t="str">
            <v>20214</v>
          </cell>
          <cell r="BN278" t="str">
            <v>-</v>
          </cell>
          <cell r="BO278" t="str">
            <v>-</v>
          </cell>
          <cell r="BP278" t="str">
            <v>-</v>
          </cell>
          <cell r="BQ278" t="str">
            <v>-</v>
          </cell>
          <cell r="BR278" t="str">
            <v>-</v>
          </cell>
          <cell r="BS278" t="str">
            <v>-</v>
          </cell>
          <cell r="BT278" t="str">
            <v>-</v>
          </cell>
          <cell r="BU278" t="str">
            <v>-</v>
          </cell>
          <cell r="BV278" t="str">
            <v>-</v>
          </cell>
          <cell r="BW278" t="str">
            <v>-</v>
          </cell>
          <cell r="BX278" t="str">
            <v>-</v>
          </cell>
          <cell r="BY278" t="str">
            <v>-</v>
          </cell>
          <cell r="CB278" t="str">
            <v>-</v>
          </cell>
          <cell r="CC278" t="str">
            <v>-</v>
          </cell>
          <cell r="CD278" t="str">
            <v>-</v>
          </cell>
          <cell r="CE278" t="str">
            <v>-</v>
          </cell>
          <cell r="CF278" t="str">
            <v>-</v>
          </cell>
          <cell r="CG278" t="str">
            <v>-</v>
          </cell>
          <cell r="CH278" t="str">
            <v>-</v>
          </cell>
          <cell r="CI278" t="str">
            <v>-</v>
          </cell>
          <cell r="CJ278" t="str">
            <v>-</v>
          </cell>
          <cell r="CK278" t="str">
            <v>-</v>
          </cell>
          <cell r="CL278" t="str">
            <v>-</v>
          </cell>
          <cell r="CM278" t="str">
            <v>-</v>
          </cell>
          <cell r="CN278" t="str">
            <v>-</v>
          </cell>
          <cell r="CO278" t="str">
            <v>-</v>
          </cell>
          <cell r="CP278" t="str">
            <v>-</v>
          </cell>
          <cell r="CQ278" t="str">
            <v>-</v>
          </cell>
          <cell r="CR278" t="str">
            <v>-</v>
          </cell>
          <cell r="CS278" t="str">
            <v>-</v>
          </cell>
          <cell r="CT278" t="str">
            <v>-</v>
          </cell>
          <cell r="CU278" t="str">
            <v>SAN JUAN QUIOTEPEC</v>
          </cell>
          <cell r="CV278" t="str">
            <v>-</v>
          </cell>
          <cell r="CW278" t="str">
            <v>-</v>
          </cell>
          <cell r="CX278" t="str">
            <v>-</v>
          </cell>
          <cell r="CY278" t="str">
            <v>-</v>
          </cell>
          <cell r="CZ278" t="str">
            <v>-</v>
          </cell>
          <cell r="DB278" t="str">
            <v>-</v>
          </cell>
          <cell r="DC278" t="str">
            <v>-</v>
          </cell>
          <cell r="DD278" t="str">
            <v>-</v>
          </cell>
          <cell r="DE278" t="str">
            <v>-</v>
          </cell>
          <cell r="DF278" t="str">
            <v>-</v>
          </cell>
          <cell r="DG278" t="str">
            <v>-</v>
          </cell>
        </row>
        <row r="279">
          <cell r="AT279" t="str">
            <v>-</v>
          </cell>
          <cell r="AU279" t="str">
            <v>-</v>
          </cell>
          <cell r="AV279" t="str">
            <v>-</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t="str">
            <v>-</v>
          </cell>
          <cell r="BJ279" t="str">
            <v>-</v>
          </cell>
          <cell r="BK279" t="str">
            <v>-</v>
          </cell>
          <cell r="BL279" t="str">
            <v>-</v>
          </cell>
          <cell r="BM279" t="str">
            <v>20215</v>
          </cell>
          <cell r="BN279" t="str">
            <v>-</v>
          </cell>
          <cell r="BO279" t="str">
            <v>-</v>
          </cell>
          <cell r="BP279" t="str">
            <v>-</v>
          </cell>
          <cell r="BQ279" t="str">
            <v>-</v>
          </cell>
          <cell r="BR279" t="str">
            <v>-</v>
          </cell>
          <cell r="BS279" t="str">
            <v>-</v>
          </cell>
          <cell r="BT279" t="str">
            <v>-</v>
          </cell>
          <cell r="BU279" t="str">
            <v>-</v>
          </cell>
          <cell r="BV279" t="str">
            <v>-</v>
          </cell>
          <cell r="BW279" t="str">
            <v>-</v>
          </cell>
          <cell r="BX279" t="str">
            <v>-</v>
          </cell>
          <cell r="BY279" t="str">
            <v>-</v>
          </cell>
          <cell r="CB279" t="str">
            <v>-</v>
          </cell>
          <cell r="CC279" t="str">
            <v>-</v>
          </cell>
          <cell r="CD279" t="str">
            <v>-</v>
          </cell>
          <cell r="CE279" t="str">
            <v>-</v>
          </cell>
          <cell r="CF279" t="str">
            <v>-</v>
          </cell>
          <cell r="CG279" t="str">
            <v>-</v>
          </cell>
          <cell r="CH279" t="str">
            <v>-</v>
          </cell>
          <cell r="CI279" t="str">
            <v>-</v>
          </cell>
          <cell r="CJ279" t="str">
            <v>-</v>
          </cell>
          <cell r="CK279" t="str">
            <v>-</v>
          </cell>
          <cell r="CL279" t="str">
            <v>-</v>
          </cell>
          <cell r="CM279" t="str">
            <v>-</v>
          </cell>
          <cell r="CN279" t="str">
            <v>-</v>
          </cell>
          <cell r="CO279" t="str">
            <v>-</v>
          </cell>
          <cell r="CP279" t="str">
            <v>-</v>
          </cell>
          <cell r="CQ279" t="str">
            <v>-</v>
          </cell>
          <cell r="CR279" t="str">
            <v>-</v>
          </cell>
          <cell r="CS279" t="str">
            <v>-</v>
          </cell>
          <cell r="CT279" t="str">
            <v>-</v>
          </cell>
          <cell r="CU279" t="str">
            <v>SAN JUAN SAYULTEPEC</v>
          </cell>
          <cell r="CV279" t="str">
            <v>-</v>
          </cell>
          <cell r="CW279" t="str">
            <v>-</v>
          </cell>
          <cell r="CX279" t="str">
            <v>-</v>
          </cell>
          <cell r="CY279" t="str">
            <v>-</v>
          </cell>
          <cell r="CZ279" t="str">
            <v>-</v>
          </cell>
          <cell r="DB279" t="str">
            <v>-</v>
          </cell>
          <cell r="DC279" t="str">
            <v>-</v>
          </cell>
          <cell r="DD279" t="str">
            <v>-</v>
          </cell>
          <cell r="DE279" t="str">
            <v>-</v>
          </cell>
          <cell r="DF279" t="str">
            <v>-</v>
          </cell>
          <cell r="DG279" t="str">
            <v>-</v>
          </cell>
        </row>
        <row r="280">
          <cell r="AT280" t="str">
            <v>-</v>
          </cell>
          <cell r="AU280" t="str">
            <v>-</v>
          </cell>
          <cell r="AV280" t="str">
            <v>-</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t="str">
            <v>-</v>
          </cell>
          <cell r="BJ280" t="str">
            <v>-</v>
          </cell>
          <cell r="BK280" t="str">
            <v>-</v>
          </cell>
          <cell r="BL280" t="str">
            <v>-</v>
          </cell>
          <cell r="BM280" t="str">
            <v>20216</v>
          </cell>
          <cell r="BN280" t="str">
            <v>-</v>
          </cell>
          <cell r="BO280" t="str">
            <v>-</v>
          </cell>
          <cell r="BP280" t="str">
            <v>-</v>
          </cell>
          <cell r="BQ280" t="str">
            <v>-</v>
          </cell>
          <cell r="BR280" t="str">
            <v>-</v>
          </cell>
          <cell r="BS280" t="str">
            <v>-</v>
          </cell>
          <cell r="BT280" t="str">
            <v>-</v>
          </cell>
          <cell r="BU280" t="str">
            <v>-</v>
          </cell>
          <cell r="BV280" t="str">
            <v>-</v>
          </cell>
          <cell r="BW280" t="str">
            <v>-</v>
          </cell>
          <cell r="BX280" t="str">
            <v>-</v>
          </cell>
          <cell r="BY280" t="str">
            <v>-</v>
          </cell>
          <cell r="CB280" t="str">
            <v>-</v>
          </cell>
          <cell r="CC280" t="str">
            <v>-</v>
          </cell>
          <cell r="CD280" t="str">
            <v>-</v>
          </cell>
          <cell r="CE280" t="str">
            <v>-</v>
          </cell>
          <cell r="CF280" t="str">
            <v>-</v>
          </cell>
          <cell r="CG280" t="str">
            <v>-</v>
          </cell>
          <cell r="CH280" t="str">
            <v>-</v>
          </cell>
          <cell r="CI280" t="str">
            <v>-</v>
          </cell>
          <cell r="CJ280" t="str">
            <v>-</v>
          </cell>
          <cell r="CK280" t="str">
            <v>-</v>
          </cell>
          <cell r="CL280" t="str">
            <v>-</v>
          </cell>
          <cell r="CM280" t="str">
            <v>-</v>
          </cell>
          <cell r="CN280" t="str">
            <v>-</v>
          </cell>
          <cell r="CO280" t="str">
            <v>-</v>
          </cell>
          <cell r="CP280" t="str">
            <v>-</v>
          </cell>
          <cell r="CQ280" t="str">
            <v>-</v>
          </cell>
          <cell r="CR280" t="str">
            <v>-</v>
          </cell>
          <cell r="CS280" t="str">
            <v>-</v>
          </cell>
          <cell r="CT280" t="str">
            <v>-</v>
          </cell>
          <cell r="CU280" t="str">
            <v>SAN JUAN TABAÁ</v>
          </cell>
          <cell r="CV280" t="str">
            <v>-</v>
          </cell>
          <cell r="CW280" t="str">
            <v>-</v>
          </cell>
          <cell r="CX280" t="str">
            <v>-</v>
          </cell>
          <cell r="CY280" t="str">
            <v>-</v>
          </cell>
          <cell r="CZ280" t="str">
            <v>-</v>
          </cell>
          <cell r="DB280" t="str">
            <v>-</v>
          </cell>
          <cell r="DC280" t="str">
            <v>-</v>
          </cell>
          <cell r="DD280" t="str">
            <v>-</v>
          </cell>
          <cell r="DE280" t="str">
            <v>-</v>
          </cell>
          <cell r="DF280" t="str">
            <v>-</v>
          </cell>
          <cell r="DG280" t="str">
            <v>-</v>
          </cell>
        </row>
        <row r="281">
          <cell r="AT281" t="str">
            <v>-</v>
          </cell>
          <cell r="AU281" t="str">
            <v>-</v>
          </cell>
          <cell r="AV281" t="str">
            <v>-</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t="str">
            <v>-</v>
          </cell>
          <cell r="BJ281" t="str">
            <v>-</v>
          </cell>
          <cell r="BK281" t="str">
            <v>-</v>
          </cell>
          <cell r="BL281" t="str">
            <v>-</v>
          </cell>
          <cell r="BM281" t="str">
            <v>20217</v>
          </cell>
          <cell r="BN281" t="str">
            <v>-</v>
          </cell>
          <cell r="BO281" t="str">
            <v>-</v>
          </cell>
          <cell r="BP281" t="str">
            <v>-</v>
          </cell>
          <cell r="BQ281" t="str">
            <v>-</v>
          </cell>
          <cell r="BR281" t="str">
            <v>-</v>
          </cell>
          <cell r="BS281" t="str">
            <v>-</v>
          </cell>
          <cell r="BT281" t="str">
            <v>-</v>
          </cell>
          <cell r="BU281" t="str">
            <v>-</v>
          </cell>
          <cell r="BV281" t="str">
            <v>-</v>
          </cell>
          <cell r="BW281" t="str">
            <v>-</v>
          </cell>
          <cell r="BX281" t="str">
            <v>-</v>
          </cell>
          <cell r="BY281" t="str">
            <v>-</v>
          </cell>
          <cell r="CB281" t="str">
            <v>-</v>
          </cell>
          <cell r="CC281" t="str">
            <v>-</v>
          </cell>
          <cell r="CD281" t="str">
            <v>-</v>
          </cell>
          <cell r="CE281" t="str">
            <v>-</v>
          </cell>
          <cell r="CF281" t="str">
            <v>-</v>
          </cell>
          <cell r="CG281" t="str">
            <v>-</v>
          </cell>
          <cell r="CH281" t="str">
            <v>-</v>
          </cell>
          <cell r="CI281" t="str">
            <v>-</v>
          </cell>
          <cell r="CJ281" t="str">
            <v>-</v>
          </cell>
          <cell r="CK281" t="str">
            <v>-</v>
          </cell>
          <cell r="CL281" t="str">
            <v>-</v>
          </cell>
          <cell r="CM281" t="str">
            <v>-</v>
          </cell>
          <cell r="CN281" t="str">
            <v>-</v>
          </cell>
          <cell r="CO281" t="str">
            <v>-</v>
          </cell>
          <cell r="CP281" t="str">
            <v>-</v>
          </cell>
          <cell r="CQ281" t="str">
            <v>-</v>
          </cell>
          <cell r="CR281" t="str">
            <v>-</v>
          </cell>
          <cell r="CS281" t="str">
            <v>-</v>
          </cell>
          <cell r="CT281" t="str">
            <v>-</v>
          </cell>
          <cell r="CU281" t="str">
            <v>SAN JUAN TAMAZOLA</v>
          </cell>
          <cell r="CV281" t="str">
            <v>-</v>
          </cell>
          <cell r="CW281" t="str">
            <v>-</v>
          </cell>
          <cell r="CX281" t="str">
            <v>-</v>
          </cell>
          <cell r="CY281" t="str">
            <v>-</v>
          </cell>
          <cell r="CZ281" t="str">
            <v>-</v>
          </cell>
          <cell r="DB281" t="str">
            <v>-</v>
          </cell>
          <cell r="DC281" t="str">
            <v>-</v>
          </cell>
          <cell r="DD281" t="str">
            <v>-</v>
          </cell>
          <cell r="DE281" t="str">
            <v>-</v>
          </cell>
          <cell r="DF281" t="str">
            <v>-</v>
          </cell>
          <cell r="DG281" t="str">
            <v>-</v>
          </cell>
        </row>
        <row r="282">
          <cell r="AT282" t="str">
            <v>-</v>
          </cell>
          <cell r="AU282" t="str">
            <v>-</v>
          </cell>
          <cell r="AV282" t="str">
            <v>-</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t="str">
            <v>-</v>
          </cell>
          <cell r="BJ282" t="str">
            <v>-</v>
          </cell>
          <cell r="BK282" t="str">
            <v>-</v>
          </cell>
          <cell r="BL282" t="str">
            <v>-</v>
          </cell>
          <cell r="BM282" t="str">
            <v>20218</v>
          </cell>
          <cell r="BN282" t="str">
            <v>-</v>
          </cell>
          <cell r="BO282" t="str">
            <v>-</v>
          </cell>
          <cell r="BP282" t="str">
            <v>-</v>
          </cell>
          <cell r="BQ282" t="str">
            <v>-</v>
          </cell>
          <cell r="BR282" t="str">
            <v>-</v>
          </cell>
          <cell r="BS282" t="str">
            <v>-</v>
          </cell>
          <cell r="BT282" t="str">
            <v>-</v>
          </cell>
          <cell r="BU282" t="str">
            <v>-</v>
          </cell>
          <cell r="BV282" t="str">
            <v>-</v>
          </cell>
          <cell r="BW282" t="str">
            <v>-</v>
          </cell>
          <cell r="BX282" t="str">
            <v>-</v>
          </cell>
          <cell r="BY282" t="str">
            <v>-</v>
          </cell>
          <cell r="CB282" t="str">
            <v>-</v>
          </cell>
          <cell r="CC282" t="str">
            <v>-</v>
          </cell>
          <cell r="CD282" t="str">
            <v>-</v>
          </cell>
          <cell r="CE282" t="str">
            <v>-</v>
          </cell>
          <cell r="CF282" t="str">
            <v>-</v>
          </cell>
          <cell r="CG282" t="str">
            <v>-</v>
          </cell>
          <cell r="CH282" t="str">
            <v>-</v>
          </cell>
          <cell r="CI282" t="str">
            <v>-</v>
          </cell>
          <cell r="CJ282" t="str">
            <v>-</v>
          </cell>
          <cell r="CK282" t="str">
            <v>-</v>
          </cell>
          <cell r="CL282" t="str">
            <v>-</v>
          </cell>
          <cell r="CM282" t="str">
            <v>-</v>
          </cell>
          <cell r="CN282" t="str">
            <v>-</v>
          </cell>
          <cell r="CO282" t="str">
            <v>-</v>
          </cell>
          <cell r="CP282" t="str">
            <v>-</v>
          </cell>
          <cell r="CQ282" t="str">
            <v>-</v>
          </cell>
          <cell r="CR282" t="str">
            <v>-</v>
          </cell>
          <cell r="CS282" t="str">
            <v>-</v>
          </cell>
          <cell r="CT282" t="str">
            <v>-</v>
          </cell>
          <cell r="CU282" t="str">
            <v>SAN JUAN TEITA</v>
          </cell>
          <cell r="CV282" t="str">
            <v>-</v>
          </cell>
          <cell r="CW282" t="str">
            <v>-</v>
          </cell>
          <cell r="CX282" t="str">
            <v>-</v>
          </cell>
          <cell r="CY282" t="str">
            <v>-</v>
          </cell>
          <cell r="CZ282" t="str">
            <v>-</v>
          </cell>
          <cell r="DB282" t="str">
            <v>-</v>
          </cell>
          <cell r="DC282" t="str">
            <v>-</v>
          </cell>
          <cell r="DD282" t="str">
            <v>-</v>
          </cell>
          <cell r="DE282" t="str">
            <v>-</v>
          </cell>
          <cell r="DF282" t="str">
            <v>-</v>
          </cell>
          <cell r="DG282" t="str">
            <v>-</v>
          </cell>
        </row>
        <row r="283">
          <cell r="AT283" t="str">
            <v>-</v>
          </cell>
          <cell r="AU283" t="str">
            <v>-</v>
          </cell>
          <cell r="AV283" t="str">
            <v>-</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t="str">
            <v>-</v>
          </cell>
          <cell r="BJ283" t="str">
            <v>-</v>
          </cell>
          <cell r="BK283" t="str">
            <v>-</v>
          </cell>
          <cell r="BL283" t="str">
            <v>-</v>
          </cell>
          <cell r="BM283" t="str">
            <v>20219</v>
          </cell>
          <cell r="BN283" t="str">
            <v>-</v>
          </cell>
          <cell r="BO283" t="str">
            <v>-</v>
          </cell>
          <cell r="BP283" t="str">
            <v>-</v>
          </cell>
          <cell r="BQ283" t="str">
            <v>-</v>
          </cell>
          <cell r="BR283" t="str">
            <v>-</v>
          </cell>
          <cell r="BS283" t="str">
            <v>-</v>
          </cell>
          <cell r="BT283" t="str">
            <v>-</v>
          </cell>
          <cell r="BU283" t="str">
            <v>-</v>
          </cell>
          <cell r="BV283" t="str">
            <v>-</v>
          </cell>
          <cell r="BW283" t="str">
            <v>-</v>
          </cell>
          <cell r="BX283" t="str">
            <v>-</v>
          </cell>
          <cell r="BY283" t="str">
            <v>-</v>
          </cell>
          <cell r="CB283" t="str">
            <v>-</v>
          </cell>
          <cell r="CC283" t="str">
            <v>-</v>
          </cell>
          <cell r="CD283" t="str">
            <v>-</v>
          </cell>
          <cell r="CE283" t="str">
            <v>-</v>
          </cell>
          <cell r="CF283" t="str">
            <v>-</v>
          </cell>
          <cell r="CG283" t="str">
            <v>-</v>
          </cell>
          <cell r="CH283" t="str">
            <v>-</v>
          </cell>
          <cell r="CI283" t="str">
            <v>-</v>
          </cell>
          <cell r="CJ283" t="str">
            <v>-</v>
          </cell>
          <cell r="CK283" t="str">
            <v>-</v>
          </cell>
          <cell r="CL283" t="str">
            <v>-</v>
          </cell>
          <cell r="CM283" t="str">
            <v>-</v>
          </cell>
          <cell r="CN283" t="str">
            <v>-</v>
          </cell>
          <cell r="CO283" t="str">
            <v>-</v>
          </cell>
          <cell r="CP283" t="str">
            <v>-</v>
          </cell>
          <cell r="CQ283" t="str">
            <v>-</v>
          </cell>
          <cell r="CR283" t="str">
            <v>-</v>
          </cell>
          <cell r="CS283" t="str">
            <v>-</v>
          </cell>
          <cell r="CT283" t="str">
            <v>-</v>
          </cell>
          <cell r="CU283" t="str">
            <v>SAN JUAN TEITIPAC</v>
          </cell>
          <cell r="CV283" t="str">
            <v>-</v>
          </cell>
          <cell r="CW283" t="str">
            <v>-</v>
          </cell>
          <cell r="CX283" t="str">
            <v>-</v>
          </cell>
          <cell r="CY283" t="str">
            <v>-</v>
          </cell>
          <cell r="CZ283" t="str">
            <v>-</v>
          </cell>
          <cell r="DB283" t="str">
            <v>-</v>
          </cell>
          <cell r="DC283" t="str">
            <v>-</v>
          </cell>
          <cell r="DD283" t="str">
            <v>-</v>
          </cell>
          <cell r="DE283" t="str">
            <v>-</v>
          </cell>
          <cell r="DF283" t="str">
            <v>-</v>
          </cell>
          <cell r="DG283" t="str">
            <v>-</v>
          </cell>
        </row>
        <row r="284">
          <cell r="AT284" t="str">
            <v>-</v>
          </cell>
          <cell r="AU284" t="str">
            <v>-</v>
          </cell>
          <cell r="AV284" t="str">
            <v>-</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t="str">
            <v>-</v>
          </cell>
          <cell r="BJ284" t="str">
            <v>-</v>
          </cell>
          <cell r="BK284" t="str">
            <v>-</v>
          </cell>
          <cell r="BL284" t="str">
            <v>-</v>
          </cell>
          <cell r="BM284" t="str">
            <v>20220</v>
          </cell>
          <cell r="BN284" t="str">
            <v>-</v>
          </cell>
          <cell r="BO284" t="str">
            <v>-</v>
          </cell>
          <cell r="BP284" t="str">
            <v>-</v>
          </cell>
          <cell r="BQ284" t="str">
            <v>-</v>
          </cell>
          <cell r="BR284" t="str">
            <v>-</v>
          </cell>
          <cell r="BS284" t="str">
            <v>-</v>
          </cell>
          <cell r="BT284" t="str">
            <v>-</v>
          </cell>
          <cell r="BU284" t="str">
            <v>-</v>
          </cell>
          <cell r="BV284" t="str">
            <v>-</v>
          </cell>
          <cell r="BW284" t="str">
            <v>-</v>
          </cell>
          <cell r="BX284" t="str">
            <v>-</v>
          </cell>
          <cell r="BY284" t="str">
            <v>-</v>
          </cell>
          <cell r="CB284" t="str">
            <v>-</v>
          </cell>
          <cell r="CC284" t="str">
            <v>-</v>
          </cell>
          <cell r="CD284" t="str">
            <v>-</v>
          </cell>
          <cell r="CE284" t="str">
            <v>-</v>
          </cell>
          <cell r="CF284" t="str">
            <v>-</v>
          </cell>
          <cell r="CG284" t="str">
            <v>-</v>
          </cell>
          <cell r="CH284" t="str">
            <v>-</v>
          </cell>
          <cell r="CI284" t="str">
            <v>-</v>
          </cell>
          <cell r="CJ284" t="str">
            <v>-</v>
          </cell>
          <cell r="CK284" t="str">
            <v>-</v>
          </cell>
          <cell r="CL284" t="str">
            <v>-</v>
          </cell>
          <cell r="CM284" t="str">
            <v>-</v>
          </cell>
          <cell r="CN284" t="str">
            <v>-</v>
          </cell>
          <cell r="CO284" t="str">
            <v>-</v>
          </cell>
          <cell r="CP284" t="str">
            <v>-</v>
          </cell>
          <cell r="CQ284" t="str">
            <v>-</v>
          </cell>
          <cell r="CR284" t="str">
            <v>-</v>
          </cell>
          <cell r="CS284" t="str">
            <v>-</v>
          </cell>
          <cell r="CT284" t="str">
            <v>-</v>
          </cell>
          <cell r="CU284" t="str">
            <v>SAN JUAN TEPEUXILA</v>
          </cell>
          <cell r="CV284" t="str">
            <v>-</v>
          </cell>
          <cell r="CW284" t="str">
            <v>-</v>
          </cell>
          <cell r="CX284" t="str">
            <v>-</v>
          </cell>
          <cell r="CY284" t="str">
            <v>-</v>
          </cell>
          <cell r="CZ284" t="str">
            <v>-</v>
          </cell>
          <cell r="DB284" t="str">
            <v>-</v>
          </cell>
          <cell r="DC284" t="str">
            <v>-</v>
          </cell>
          <cell r="DD284" t="str">
            <v>-</v>
          </cell>
          <cell r="DE284" t="str">
            <v>-</v>
          </cell>
          <cell r="DF284" t="str">
            <v>-</v>
          </cell>
          <cell r="DG284" t="str">
            <v>-</v>
          </cell>
        </row>
        <row r="285">
          <cell r="AT285" t="str">
            <v>-</v>
          </cell>
          <cell r="AU285" t="str">
            <v>-</v>
          </cell>
          <cell r="AV285" t="str">
            <v>-</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t="str">
            <v>-</v>
          </cell>
          <cell r="BJ285" t="str">
            <v>-</v>
          </cell>
          <cell r="BK285" t="str">
            <v>-</v>
          </cell>
          <cell r="BL285" t="str">
            <v>-</v>
          </cell>
          <cell r="BM285" t="str">
            <v>20221</v>
          </cell>
          <cell r="BN285" t="str">
            <v>-</v>
          </cell>
          <cell r="BO285" t="str">
            <v>-</v>
          </cell>
          <cell r="BP285" t="str">
            <v>-</v>
          </cell>
          <cell r="BQ285" t="str">
            <v>-</v>
          </cell>
          <cell r="BR285" t="str">
            <v>-</v>
          </cell>
          <cell r="BS285" t="str">
            <v>-</v>
          </cell>
          <cell r="BT285" t="str">
            <v>-</v>
          </cell>
          <cell r="BU285" t="str">
            <v>-</v>
          </cell>
          <cell r="BV285" t="str">
            <v>-</v>
          </cell>
          <cell r="BW285" t="str">
            <v>-</v>
          </cell>
          <cell r="BX285" t="str">
            <v>-</v>
          </cell>
          <cell r="BY285" t="str">
            <v>-</v>
          </cell>
          <cell r="CB285" t="str">
            <v>-</v>
          </cell>
          <cell r="CC285" t="str">
            <v>-</v>
          </cell>
          <cell r="CD285" t="str">
            <v>-</v>
          </cell>
          <cell r="CE285" t="str">
            <v>-</v>
          </cell>
          <cell r="CF285" t="str">
            <v>-</v>
          </cell>
          <cell r="CG285" t="str">
            <v>-</v>
          </cell>
          <cell r="CH285" t="str">
            <v>-</v>
          </cell>
          <cell r="CI285" t="str">
            <v>-</v>
          </cell>
          <cell r="CJ285" t="str">
            <v>-</v>
          </cell>
          <cell r="CK285" t="str">
            <v>-</v>
          </cell>
          <cell r="CL285" t="str">
            <v>-</v>
          </cell>
          <cell r="CM285" t="str">
            <v>-</v>
          </cell>
          <cell r="CN285" t="str">
            <v>-</v>
          </cell>
          <cell r="CO285" t="str">
            <v>-</v>
          </cell>
          <cell r="CP285" t="str">
            <v>-</v>
          </cell>
          <cell r="CQ285" t="str">
            <v>-</v>
          </cell>
          <cell r="CR285" t="str">
            <v>-</v>
          </cell>
          <cell r="CS285" t="str">
            <v>-</v>
          </cell>
          <cell r="CT285" t="str">
            <v>-</v>
          </cell>
          <cell r="CU285" t="str">
            <v>SAN JUAN TEPOSCOLULA</v>
          </cell>
          <cell r="CV285" t="str">
            <v>-</v>
          </cell>
          <cell r="CW285" t="str">
            <v>-</v>
          </cell>
          <cell r="CX285" t="str">
            <v>-</v>
          </cell>
          <cell r="CY285" t="str">
            <v>-</v>
          </cell>
          <cell r="CZ285" t="str">
            <v>-</v>
          </cell>
          <cell r="DB285" t="str">
            <v>-</v>
          </cell>
          <cell r="DC285" t="str">
            <v>-</v>
          </cell>
          <cell r="DD285" t="str">
            <v>-</v>
          </cell>
          <cell r="DE285" t="str">
            <v>-</v>
          </cell>
          <cell r="DF285" t="str">
            <v>-</v>
          </cell>
          <cell r="DG285" t="str">
            <v>-</v>
          </cell>
        </row>
        <row r="286">
          <cell r="AT286" t="str">
            <v>-</v>
          </cell>
          <cell r="AU286" t="str">
            <v>-</v>
          </cell>
          <cell r="AV286" t="str">
            <v>-</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t="str">
            <v>-</v>
          </cell>
          <cell r="BJ286" t="str">
            <v>-</v>
          </cell>
          <cell r="BK286" t="str">
            <v>-</v>
          </cell>
          <cell r="BL286" t="str">
            <v>-</v>
          </cell>
          <cell r="BM286" t="str">
            <v>20222</v>
          </cell>
          <cell r="BN286" t="str">
            <v>-</v>
          </cell>
          <cell r="BO286" t="str">
            <v>-</v>
          </cell>
          <cell r="BP286" t="str">
            <v>-</v>
          </cell>
          <cell r="BQ286" t="str">
            <v>-</v>
          </cell>
          <cell r="BR286" t="str">
            <v>-</v>
          </cell>
          <cell r="BS286" t="str">
            <v>-</v>
          </cell>
          <cell r="BT286" t="str">
            <v>-</v>
          </cell>
          <cell r="BU286" t="str">
            <v>-</v>
          </cell>
          <cell r="BV286" t="str">
            <v>-</v>
          </cell>
          <cell r="BW286" t="str">
            <v>-</v>
          </cell>
          <cell r="BX286" t="str">
            <v>-</v>
          </cell>
          <cell r="BY286" t="str">
            <v>-</v>
          </cell>
          <cell r="CB286" t="str">
            <v>-</v>
          </cell>
          <cell r="CC286" t="str">
            <v>-</v>
          </cell>
          <cell r="CD286" t="str">
            <v>-</v>
          </cell>
          <cell r="CE286" t="str">
            <v>-</v>
          </cell>
          <cell r="CF286" t="str">
            <v>-</v>
          </cell>
          <cell r="CG286" t="str">
            <v>-</v>
          </cell>
          <cell r="CH286" t="str">
            <v>-</v>
          </cell>
          <cell r="CI286" t="str">
            <v>-</v>
          </cell>
          <cell r="CJ286" t="str">
            <v>-</v>
          </cell>
          <cell r="CK286" t="str">
            <v>-</v>
          </cell>
          <cell r="CL286" t="str">
            <v>-</v>
          </cell>
          <cell r="CM286" t="str">
            <v>-</v>
          </cell>
          <cell r="CN286" t="str">
            <v>-</v>
          </cell>
          <cell r="CO286" t="str">
            <v>-</v>
          </cell>
          <cell r="CP286" t="str">
            <v>-</v>
          </cell>
          <cell r="CQ286" t="str">
            <v>-</v>
          </cell>
          <cell r="CR286" t="str">
            <v>-</v>
          </cell>
          <cell r="CS286" t="str">
            <v>-</v>
          </cell>
          <cell r="CT286" t="str">
            <v>-</v>
          </cell>
          <cell r="CU286" t="str">
            <v>SAN JUAN YAEÉ</v>
          </cell>
          <cell r="CV286" t="str">
            <v>-</v>
          </cell>
          <cell r="CW286" t="str">
            <v>-</v>
          </cell>
          <cell r="CX286" t="str">
            <v>-</v>
          </cell>
          <cell r="CY286" t="str">
            <v>-</v>
          </cell>
          <cell r="CZ286" t="str">
            <v>-</v>
          </cell>
          <cell r="DB286" t="str">
            <v>-</v>
          </cell>
          <cell r="DC286" t="str">
            <v>-</v>
          </cell>
          <cell r="DD286" t="str">
            <v>-</v>
          </cell>
          <cell r="DE286" t="str">
            <v>-</v>
          </cell>
          <cell r="DF286" t="str">
            <v>-</v>
          </cell>
          <cell r="DG286" t="str">
            <v>-</v>
          </cell>
        </row>
        <row r="287">
          <cell r="AT287" t="str">
            <v>-</v>
          </cell>
          <cell r="AU287" t="str">
            <v>-</v>
          </cell>
          <cell r="AV287" t="str">
            <v>-</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t="str">
            <v>-</v>
          </cell>
          <cell r="BJ287" t="str">
            <v>-</v>
          </cell>
          <cell r="BK287" t="str">
            <v>-</v>
          </cell>
          <cell r="BL287" t="str">
            <v>-</v>
          </cell>
          <cell r="BM287" t="str">
            <v>20223</v>
          </cell>
          <cell r="BN287" t="str">
            <v>-</v>
          </cell>
          <cell r="BO287" t="str">
            <v>-</v>
          </cell>
          <cell r="BP287" t="str">
            <v>-</v>
          </cell>
          <cell r="BQ287" t="str">
            <v>-</v>
          </cell>
          <cell r="BR287" t="str">
            <v>-</v>
          </cell>
          <cell r="BS287" t="str">
            <v>-</v>
          </cell>
          <cell r="BT287" t="str">
            <v>-</v>
          </cell>
          <cell r="BU287" t="str">
            <v>-</v>
          </cell>
          <cell r="BV287" t="str">
            <v>-</v>
          </cell>
          <cell r="BW287" t="str">
            <v>-</v>
          </cell>
          <cell r="BX287" t="str">
            <v>-</v>
          </cell>
          <cell r="BY287" t="str">
            <v>-</v>
          </cell>
          <cell r="CB287" t="str">
            <v>-</v>
          </cell>
          <cell r="CC287" t="str">
            <v>-</v>
          </cell>
          <cell r="CD287" t="str">
            <v>-</v>
          </cell>
          <cell r="CE287" t="str">
            <v>-</v>
          </cell>
          <cell r="CF287" t="str">
            <v>-</v>
          </cell>
          <cell r="CG287" t="str">
            <v>-</v>
          </cell>
          <cell r="CH287" t="str">
            <v>-</v>
          </cell>
          <cell r="CI287" t="str">
            <v>-</v>
          </cell>
          <cell r="CJ287" t="str">
            <v>-</v>
          </cell>
          <cell r="CK287" t="str">
            <v>-</v>
          </cell>
          <cell r="CL287" t="str">
            <v>-</v>
          </cell>
          <cell r="CM287" t="str">
            <v>-</v>
          </cell>
          <cell r="CN287" t="str">
            <v>-</v>
          </cell>
          <cell r="CO287" t="str">
            <v>-</v>
          </cell>
          <cell r="CP287" t="str">
            <v>-</v>
          </cell>
          <cell r="CQ287" t="str">
            <v>-</v>
          </cell>
          <cell r="CR287" t="str">
            <v>-</v>
          </cell>
          <cell r="CS287" t="str">
            <v>-</v>
          </cell>
          <cell r="CT287" t="str">
            <v>-</v>
          </cell>
          <cell r="CU287" t="str">
            <v>SAN JUAN YATZONA</v>
          </cell>
          <cell r="CV287" t="str">
            <v>-</v>
          </cell>
          <cell r="CW287" t="str">
            <v>-</v>
          </cell>
          <cell r="CX287" t="str">
            <v>-</v>
          </cell>
          <cell r="CY287" t="str">
            <v>-</v>
          </cell>
          <cell r="CZ287" t="str">
            <v>-</v>
          </cell>
          <cell r="DB287" t="str">
            <v>-</v>
          </cell>
          <cell r="DC287" t="str">
            <v>-</v>
          </cell>
          <cell r="DD287" t="str">
            <v>-</v>
          </cell>
          <cell r="DE287" t="str">
            <v>-</v>
          </cell>
          <cell r="DF287" t="str">
            <v>-</v>
          </cell>
          <cell r="DG287" t="str">
            <v>-</v>
          </cell>
        </row>
        <row r="288">
          <cell r="AT288" t="str">
            <v>-</v>
          </cell>
          <cell r="AU288" t="str">
            <v>-</v>
          </cell>
          <cell r="AV288" t="str">
            <v>-</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t="str">
            <v>-</v>
          </cell>
          <cell r="BJ288" t="str">
            <v>-</v>
          </cell>
          <cell r="BK288" t="str">
            <v>-</v>
          </cell>
          <cell r="BL288" t="str">
            <v>-</v>
          </cell>
          <cell r="BM288" t="str">
            <v>20224</v>
          </cell>
          <cell r="BN288" t="str">
            <v>-</v>
          </cell>
          <cell r="BO288" t="str">
            <v>-</v>
          </cell>
          <cell r="BP288" t="str">
            <v>-</v>
          </cell>
          <cell r="BQ288" t="str">
            <v>-</v>
          </cell>
          <cell r="BR288" t="str">
            <v>-</v>
          </cell>
          <cell r="BS288" t="str">
            <v>-</v>
          </cell>
          <cell r="BT288" t="str">
            <v>-</v>
          </cell>
          <cell r="BU288" t="str">
            <v>-</v>
          </cell>
          <cell r="BV288" t="str">
            <v>-</v>
          </cell>
          <cell r="BW288" t="str">
            <v>-</v>
          </cell>
          <cell r="BX288" t="str">
            <v>-</v>
          </cell>
          <cell r="BY288" t="str">
            <v>-</v>
          </cell>
          <cell r="CB288" t="str">
            <v>-</v>
          </cell>
          <cell r="CC288" t="str">
            <v>-</v>
          </cell>
          <cell r="CD288" t="str">
            <v>-</v>
          </cell>
          <cell r="CE288" t="str">
            <v>-</v>
          </cell>
          <cell r="CF288" t="str">
            <v>-</v>
          </cell>
          <cell r="CG288" t="str">
            <v>-</v>
          </cell>
          <cell r="CH288" t="str">
            <v>-</v>
          </cell>
          <cell r="CI288" t="str">
            <v>-</v>
          </cell>
          <cell r="CJ288" t="str">
            <v>-</v>
          </cell>
          <cell r="CK288" t="str">
            <v>-</v>
          </cell>
          <cell r="CL288" t="str">
            <v>-</v>
          </cell>
          <cell r="CM288" t="str">
            <v>-</v>
          </cell>
          <cell r="CN288" t="str">
            <v>-</v>
          </cell>
          <cell r="CO288" t="str">
            <v>-</v>
          </cell>
          <cell r="CP288" t="str">
            <v>-</v>
          </cell>
          <cell r="CQ288" t="str">
            <v>-</v>
          </cell>
          <cell r="CR288" t="str">
            <v>-</v>
          </cell>
          <cell r="CS288" t="str">
            <v>-</v>
          </cell>
          <cell r="CT288" t="str">
            <v>-</v>
          </cell>
          <cell r="CU288" t="str">
            <v>SAN JUAN YUCUITA</v>
          </cell>
          <cell r="CV288" t="str">
            <v>-</v>
          </cell>
          <cell r="CW288" t="str">
            <v>-</v>
          </cell>
          <cell r="CX288" t="str">
            <v>-</v>
          </cell>
          <cell r="CY288" t="str">
            <v>-</v>
          </cell>
          <cell r="CZ288" t="str">
            <v>-</v>
          </cell>
          <cell r="DB288" t="str">
            <v>-</v>
          </cell>
          <cell r="DC288" t="str">
            <v>-</v>
          </cell>
          <cell r="DD288" t="str">
            <v>-</v>
          </cell>
          <cell r="DE288" t="str">
            <v>-</v>
          </cell>
          <cell r="DF288" t="str">
            <v>-</v>
          </cell>
          <cell r="DG288" t="str">
            <v>-</v>
          </cell>
        </row>
        <row r="289">
          <cell r="AT289" t="str">
            <v>-</v>
          </cell>
          <cell r="AU289" t="str">
            <v>-</v>
          </cell>
          <cell r="AV289" t="str">
            <v>-</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t="str">
            <v>-</v>
          </cell>
          <cell r="BJ289" t="str">
            <v>-</v>
          </cell>
          <cell r="BK289" t="str">
            <v>-</v>
          </cell>
          <cell r="BL289" t="str">
            <v>-</v>
          </cell>
          <cell r="BM289" t="str">
            <v>20225</v>
          </cell>
          <cell r="BN289" t="str">
            <v>-</v>
          </cell>
          <cell r="BO289" t="str">
            <v>-</v>
          </cell>
          <cell r="BP289" t="str">
            <v>-</v>
          </cell>
          <cell r="BQ289" t="str">
            <v>-</v>
          </cell>
          <cell r="BR289" t="str">
            <v>-</v>
          </cell>
          <cell r="BS289" t="str">
            <v>-</v>
          </cell>
          <cell r="BT289" t="str">
            <v>-</v>
          </cell>
          <cell r="BU289" t="str">
            <v>-</v>
          </cell>
          <cell r="BV289" t="str">
            <v>-</v>
          </cell>
          <cell r="BW289" t="str">
            <v>-</v>
          </cell>
          <cell r="BX289" t="str">
            <v>-</v>
          </cell>
          <cell r="BY289" t="str">
            <v>-</v>
          </cell>
          <cell r="CB289" t="str">
            <v>-</v>
          </cell>
          <cell r="CC289" t="str">
            <v>-</v>
          </cell>
          <cell r="CD289" t="str">
            <v>-</v>
          </cell>
          <cell r="CE289" t="str">
            <v>-</v>
          </cell>
          <cell r="CF289" t="str">
            <v>-</v>
          </cell>
          <cell r="CG289" t="str">
            <v>-</v>
          </cell>
          <cell r="CH289" t="str">
            <v>-</v>
          </cell>
          <cell r="CI289" t="str">
            <v>-</v>
          </cell>
          <cell r="CJ289" t="str">
            <v>-</v>
          </cell>
          <cell r="CK289" t="str">
            <v>-</v>
          </cell>
          <cell r="CL289" t="str">
            <v>-</v>
          </cell>
          <cell r="CM289" t="str">
            <v>-</v>
          </cell>
          <cell r="CN289" t="str">
            <v>-</v>
          </cell>
          <cell r="CO289" t="str">
            <v>-</v>
          </cell>
          <cell r="CP289" t="str">
            <v>-</v>
          </cell>
          <cell r="CQ289" t="str">
            <v>-</v>
          </cell>
          <cell r="CR289" t="str">
            <v>-</v>
          </cell>
          <cell r="CS289" t="str">
            <v>-</v>
          </cell>
          <cell r="CT289" t="str">
            <v>-</v>
          </cell>
          <cell r="CU289" t="str">
            <v>SAN LORENZO</v>
          </cell>
          <cell r="CV289" t="str">
            <v>-</v>
          </cell>
          <cell r="CW289" t="str">
            <v>-</v>
          </cell>
          <cell r="CX289" t="str">
            <v>-</v>
          </cell>
          <cell r="CY289" t="str">
            <v>-</v>
          </cell>
          <cell r="CZ289" t="str">
            <v>-</v>
          </cell>
          <cell r="DB289" t="str">
            <v>-</v>
          </cell>
          <cell r="DC289" t="str">
            <v>-</v>
          </cell>
          <cell r="DD289" t="str">
            <v>-</v>
          </cell>
          <cell r="DE289" t="str">
            <v>-</v>
          </cell>
          <cell r="DF289" t="str">
            <v>-</v>
          </cell>
          <cell r="DG289" t="str">
            <v>-</v>
          </cell>
        </row>
        <row r="290">
          <cell r="AT290" t="str">
            <v>-</v>
          </cell>
          <cell r="AU290" t="str">
            <v>-</v>
          </cell>
          <cell r="AV290" t="str">
            <v>-</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t="str">
            <v>-</v>
          </cell>
          <cell r="BJ290" t="str">
            <v>-</v>
          </cell>
          <cell r="BK290" t="str">
            <v>-</v>
          </cell>
          <cell r="BL290" t="str">
            <v>-</v>
          </cell>
          <cell r="BM290" t="str">
            <v>20226</v>
          </cell>
          <cell r="BN290" t="str">
            <v>-</v>
          </cell>
          <cell r="BO290" t="str">
            <v>-</v>
          </cell>
          <cell r="BP290" t="str">
            <v>-</v>
          </cell>
          <cell r="BQ290" t="str">
            <v>-</v>
          </cell>
          <cell r="BR290" t="str">
            <v>-</v>
          </cell>
          <cell r="BS290" t="str">
            <v>-</v>
          </cell>
          <cell r="BT290" t="str">
            <v>-</v>
          </cell>
          <cell r="BU290" t="str">
            <v>-</v>
          </cell>
          <cell r="BV290" t="str">
            <v>-</v>
          </cell>
          <cell r="BW290" t="str">
            <v>-</v>
          </cell>
          <cell r="BX290" t="str">
            <v>-</v>
          </cell>
          <cell r="BY290" t="str">
            <v>-</v>
          </cell>
          <cell r="CB290" t="str">
            <v>-</v>
          </cell>
          <cell r="CC290" t="str">
            <v>-</v>
          </cell>
          <cell r="CD290" t="str">
            <v>-</v>
          </cell>
          <cell r="CE290" t="str">
            <v>-</v>
          </cell>
          <cell r="CF290" t="str">
            <v>-</v>
          </cell>
          <cell r="CG290" t="str">
            <v>-</v>
          </cell>
          <cell r="CH290" t="str">
            <v>-</v>
          </cell>
          <cell r="CI290" t="str">
            <v>-</v>
          </cell>
          <cell r="CJ290" t="str">
            <v>-</v>
          </cell>
          <cell r="CK290" t="str">
            <v>-</v>
          </cell>
          <cell r="CL290" t="str">
            <v>-</v>
          </cell>
          <cell r="CM290" t="str">
            <v>-</v>
          </cell>
          <cell r="CN290" t="str">
            <v>-</v>
          </cell>
          <cell r="CO290" t="str">
            <v>-</v>
          </cell>
          <cell r="CP290" t="str">
            <v>-</v>
          </cell>
          <cell r="CQ290" t="str">
            <v>-</v>
          </cell>
          <cell r="CR290" t="str">
            <v>-</v>
          </cell>
          <cell r="CS290" t="str">
            <v>-</v>
          </cell>
          <cell r="CT290" t="str">
            <v>-</v>
          </cell>
          <cell r="CU290" t="str">
            <v>SAN LORENZO ALBARRADAS</v>
          </cell>
          <cell r="CV290" t="str">
            <v>-</v>
          </cell>
          <cell r="CW290" t="str">
            <v>-</v>
          </cell>
          <cell r="CX290" t="str">
            <v>-</v>
          </cell>
          <cell r="CY290" t="str">
            <v>-</v>
          </cell>
          <cell r="CZ290" t="str">
            <v>-</v>
          </cell>
          <cell r="DB290" t="str">
            <v>-</v>
          </cell>
          <cell r="DC290" t="str">
            <v>-</v>
          </cell>
          <cell r="DD290" t="str">
            <v>-</v>
          </cell>
          <cell r="DE290" t="str">
            <v>-</v>
          </cell>
          <cell r="DF290" t="str">
            <v>-</v>
          </cell>
          <cell r="DG290" t="str">
            <v>-</v>
          </cell>
        </row>
        <row r="291">
          <cell r="AT291" t="str">
            <v>-</v>
          </cell>
          <cell r="AU291" t="str">
            <v>-</v>
          </cell>
          <cell r="AV291" t="str">
            <v>-</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20227</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CB291" t="str">
            <v>-</v>
          </cell>
          <cell r="CC291" t="str">
            <v>-</v>
          </cell>
          <cell r="CD291" t="str">
            <v>-</v>
          </cell>
          <cell r="CE291" t="str">
            <v>-</v>
          </cell>
          <cell r="CF291" t="str">
            <v>-</v>
          </cell>
          <cell r="CG291" t="str">
            <v>-</v>
          </cell>
          <cell r="CH291" t="str">
            <v>-</v>
          </cell>
          <cell r="CI291" t="str">
            <v>-</v>
          </cell>
          <cell r="CJ291" t="str">
            <v>-</v>
          </cell>
          <cell r="CK291" t="str">
            <v>-</v>
          </cell>
          <cell r="CL291" t="str">
            <v>-</v>
          </cell>
          <cell r="CM291" t="str">
            <v>-</v>
          </cell>
          <cell r="CN291" t="str">
            <v>-</v>
          </cell>
          <cell r="CO291" t="str">
            <v>-</v>
          </cell>
          <cell r="CP291" t="str">
            <v>-</v>
          </cell>
          <cell r="CQ291" t="str">
            <v>-</v>
          </cell>
          <cell r="CR291" t="str">
            <v>-</v>
          </cell>
          <cell r="CS291" t="str">
            <v>-</v>
          </cell>
          <cell r="CT291" t="str">
            <v>-</v>
          </cell>
          <cell r="CU291" t="str">
            <v>SAN LORENZO CACAOTEPEC</v>
          </cell>
          <cell r="CV291" t="str">
            <v>-</v>
          </cell>
          <cell r="CW291" t="str">
            <v>-</v>
          </cell>
          <cell r="CX291" t="str">
            <v>-</v>
          </cell>
          <cell r="CY291" t="str">
            <v>-</v>
          </cell>
          <cell r="CZ291" t="str">
            <v>-</v>
          </cell>
          <cell r="DB291" t="str">
            <v>-</v>
          </cell>
          <cell r="DC291" t="str">
            <v>-</v>
          </cell>
          <cell r="DD291" t="str">
            <v>-</v>
          </cell>
          <cell r="DE291" t="str">
            <v>-</v>
          </cell>
          <cell r="DF291" t="str">
            <v>-</v>
          </cell>
          <cell r="DG291" t="str">
            <v>-</v>
          </cell>
        </row>
        <row r="292">
          <cell r="AT292" t="str">
            <v>-</v>
          </cell>
          <cell r="AU292" t="str">
            <v>-</v>
          </cell>
          <cell r="AV292" t="str">
            <v>-</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t="str">
            <v>-</v>
          </cell>
          <cell r="BJ292" t="str">
            <v>-</v>
          </cell>
          <cell r="BK292" t="str">
            <v>-</v>
          </cell>
          <cell r="BL292" t="str">
            <v>-</v>
          </cell>
          <cell r="BM292" t="str">
            <v>20228</v>
          </cell>
          <cell r="BN292" t="str">
            <v>-</v>
          </cell>
          <cell r="BO292" t="str">
            <v>-</v>
          </cell>
          <cell r="BP292" t="str">
            <v>-</v>
          </cell>
          <cell r="BQ292" t="str">
            <v>-</v>
          </cell>
          <cell r="BR292" t="str">
            <v>-</v>
          </cell>
          <cell r="BS292" t="str">
            <v>-</v>
          </cell>
          <cell r="BT292" t="str">
            <v>-</v>
          </cell>
          <cell r="BU292" t="str">
            <v>-</v>
          </cell>
          <cell r="BV292" t="str">
            <v>-</v>
          </cell>
          <cell r="BW292" t="str">
            <v>-</v>
          </cell>
          <cell r="BX292" t="str">
            <v>-</v>
          </cell>
          <cell r="BY292" t="str">
            <v>-</v>
          </cell>
          <cell r="CB292" t="str">
            <v>-</v>
          </cell>
          <cell r="CC292" t="str">
            <v>-</v>
          </cell>
          <cell r="CD292" t="str">
            <v>-</v>
          </cell>
          <cell r="CE292" t="str">
            <v>-</v>
          </cell>
          <cell r="CF292" t="str">
            <v>-</v>
          </cell>
          <cell r="CG292" t="str">
            <v>-</v>
          </cell>
          <cell r="CH292" t="str">
            <v>-</v>
          </cell>
          <cell r="CI292" t="str">
            <v>-</v>
          </cell>
          <cell r="CJ292" t="str">
            <v>-</v>
          </cell>
          <cell r="CK292" t="str">
            <v>-</v>
          </cell>
          <cell r="CL292" t="str">
            <v>-</v>
          </cell>
          <cell r="CM292" t="str">
            <v>-</v>
          </cell>
          <cell r="CN292" t="str">
            <v>-</v>
          </cell>
          <cell r="CO292" t="str">
            <v>-</v>
          </cell>
          <cell r="CP292" t="str">
            <v>-</v>
          </cell>
          <cell r="CQ292" t="str">
            <v>-</v>
          </cell>
          <cell r="CR292" t="str">
            <v>-</v>
          </cell>
          <cell r="CS292" t="str">
            <v>-</v>
          </cell>
          <cell r="CT292" t="str">
            <v>-</v>
          </cell>
          <cell r="CU292" t="str">
            <v>SAN LORENZO CUAUNECUILTITLA</v>
          </cell>
          <cell r="CV292" t="str">
            <v>-</v>
          </cell>
          <cell r="CW292" t="str">
            <v>-</v>
          </cell>
          <cell r="CX292" t="str">
            <v>-</v>
          </cell>
          <cell r="CY292" t="str">
            <v>-</v>
          </cell>
          <cell r="CZ292" t="str">
            <v>-</v>
          </cell>
          <cell r="DB292" t="str">
            <v>-</v>
          </cell>
          <cell r="DC292" t="str">
            <v>-</v>
          </cell>
          <cell r="DD292" t="str">
            <v>-</v>
          </cell>
          <cell r="DE292" t="str">
            <v>-</v>
          </cell>
          <cell r="DF292" t="str">
            <v>-</v>
          </cell>
          <cell r="DG292" t="str">
            <v>-</v>
          </cell>
        </row>
        <row r="293">
          <cell r="AT293" t="str">
            <v>-</v>
          </cell>
          <cell r="AU293" t="str">
            <v>-</v>
          </cell>
          <cell r="AV293" t="str">
            <v>-</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20229</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CB293" t="str">
            <v>-</v>
          </cell>
          <cell r="CC293" t="str">
            <v>-</v>
          </cell>
          <cell r="CD293" t="str">
            <v>-</v>
          </cell>
          <cell r="CE293" t="str">
            <v>-</v>
          </cell>
          <cell r="CF293" t="str">
            <v>-</v>
          </cell>
          <cell r="CG293" t="str">
            <v>-</v>
          </cell>
          <cell r="CH293" t="str">
            <v>-</v>
          </cell>
          <cell r="CI293" t="str">
            <v>-</v>
          </cell>
          <cell r="CJ293" t="str">
            <v>-</v>
          </cell>
          <cell r="CK293" t="str">
            <v>-</v>
          </cell>
          <cell r="CL293" t="str">
            <v>-</v>
          </cell>
          <cell r="CM293" t="str">
            <v>-</v>
          </cell>
          <cell r="CN293" t="str">
            <v>-</v>
          </cell>
          <cell r="CO293" t="str">
            <v>-</v>
          </cell>
          <cell r="CP293" t="str">
            <v>-</v>
          </cell>
          <cell r="CQ293" t="str">
            <v>-</v>
          </cell>
          <cell r="CR293" t="str">
            <v>-</v>
          </cell>
          <cell r="CS293" t="str">
            <v>-</v>
          </cell>
          <cell r="CT293" t="str">
            <v>-</v>
          </cell>
          <cell r="CU293" t="str">
            <v>SAN LORENZO TEXMELÚCAN</v>
          </cell>
          <cell r="CV293" t="str">
            <v>-</v>
          </cell>
          <cell r="CW293" t="str">
            <v>-</v>
          </cell>
          <cell r="CX293" t="str">
            <v>-</v>
          </cell>
          <cell r="CY293" t="str">
            <v>-</v>
          </cell>
          <cell r="CZ293" t="str">
            <v>-</v>
          </cell>
          <cell r="DB293" t="str">
            <v>-</v>
          </cell>
          <cell r="DC293" t="str">
            <v>-</v>
          </cell>
          <cell r="DD293" t="str">
            <v>-</v>
          </cell>
          <cell r="DE293" t="str">
            <v>-</v>
          </cell>
          <cell r="DF293" t="str">
            <v>-</v>
          </cell>
          <cell r="DG293" t="str">
            <v>-</v>
          </cell>
        </row>
        <row r="294">
          <cell r="AT294" t="str">
            <v>-</v>
          </cell>
          <cell r="AU294" t="str">
            <v>-</v>
          </cell>
          <cell r="AV294" t="str">
            <v>-</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t="str">
            <v>-</v>
          </cell>
          <cell r="BJ294" t="str">
            <v>-</v>
          </cell>
          <cell r="BK294" t="str">
            <v>-</v>
          </cell>
          <cell r="BL294" t="str">
            <v>-</v>
          </cell>
          <cell r="BM294" t="str">
            <v>20230</v>
          </cell>
          <cell r="BN294" t="str">
            <v>-</v>
          </cell>
          <cell r="BO294" t="str">
            <v>-</v>
          </cell>
          <cell r="BP294" t="str">
            <v>-</v>
          </cell>
          <cell r="BQ294" t="str">
            <v>-</v>
          </cell>
          <cell r="BR294" t="str">
            <v>-</v>
          </cell>
          <cell r="BS294" t="str">
            <v>-</v>
          </cell>
          <cell r="BT294" t="str">
            <v>-</v>
          </cell>
          <cell r="BU294" t="str">
            <v>-</v>
          </cell>
          <cell r="BV294" t="str">
            <v>-</v>
          </cell>
          <cell r="BW294" t="str">
            <v>-</v>
          </cell>
          <cell r="BX294" t="str">
            <v>-</v>
          </cell>
          <cell r="BY294" t="str">
            <v>-</v>
          </cell>
          <cell r="CB294" t="str">
            <v>-</v>
          </cell>
          <cell r="CC294" t="str">
            <v>-</v>
          </cell>
          <cell r="CD294" t="str">
            <v>-</v>
          </cell>
          <cell r="CE294" t="str">
            <v>-</v>
          </cell>
          <cell r="CF294" t="str">
            <v>-</v>
          </cell>
          <cell r="CG294" t="str">
            <v>-</v>
          </cell>
          <cell r="CH294" t="str">
            <v>-</v>
          </cell>
          <cell r="CI294" t="str">
            <v>-</v>
          </cell>
          <cell r="CJ294" t="str">
            <v>-</v>
          </cell>
          <cell r="CK294" t="str">
            <v>-</v>
          </cell>
          <cell r="CL294" t="str">
            <v>-</v>
          </cell>
          <cell r="CM294" t="str">
            <v>-</v>
          </cell>
          <cell r="CN294" t="str">
            <v>-</v>
          </cell>
          <cell r="CO294" t="str">
            <v>-</v>
          </cell>
          <cell r="CP294" t="str">
            <v>-</v>
          </cell>
          <cell r="CQ294" t="str">
            <v>-</v>
          </cell>
          <cell r="CR294" t="str">
            <v>-</v>
          </cell>
          <cell r="CS294" t="str">
            <v>-</v>
          </cell>
          <cell r="CT294" t="str">
            <v>-</v>
          </cell>
          <cell r="CU294" t="str">
            <v>SAN LORENZO VICTORIA</v>
          </cell>
          <cell r="CV294" t="str">
            <v>-</v>
          </cell>
          <cell r="CW294" t="str">
            <v>-</v>
          </cell>
          <cell r="CX294" t="str">
            <v>-</v>
          </cell>
          <cell r="CY294" t="str">
            <v>-</v>
          </cell>
          <cell r="CZ294" t="str">
            <v>-</v>
          </cell>
          <cell r="DB294" t="str">
            <v>-</v>
          </cell>
          <cell r="DC294" t="str">
            <v>-</v>
          </cell>
          <cell r="DD294" t="str">
            <v>-</v>
          </cell>
          <cell r="DE294" t="str">
            <v>-</v>
          </cell>
          <cell r="DF294" t="str">
            <v>-</v>
          </cell>
          <cell r="DG294" t="str">
            <v>-</v>
          </cell>
        </row>
        <row r="295">
          <cell r="AT295" t="str">
            <v>-</v>
          </cell>
          <cell r="AU295" t="str">
            <v>-</v>
          </cell>
          <cell r="AV295" t="str">
            <v>-</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t="str">
            <v>-</v>
          </cell>
          <cell r="BJ295" t="str">
            <v>-</v>
          </cell>
          <cell r="BK295" t="str">
            <v>-</v>
          </cell>
          <cell r="BL295" t="str">
            <v>-</v>
          </cell>
          <cell r="BM295" t="str">
            <v>20231</v>
          </cell>
          <cell r="BN295" t="str">
            <v>-</v>
          </cell>
          <cell r="BO295" t="str">
            <v>-</v>
          </cell>
          <cell r="BP295" t="str">
            <v>-</v>
          </cell>
          <cell r="BQ295" t="str">
            <v>-</v>
          </cell>
          <cell r="BR295" t="str">
            <v>-</v>
          </cell>
          <cell r="BS295" t="str">
            <v>-</v>
          </cell>
          <cell r="BT295" t="str">
            <v>-</v>
          </cell>
          <cell r="BU295" t="str">
            <v>-</v>
          </cell>
          <cell r="BV295" t="str">
            <v>-</v>
          </cell>
          <cell r="BW295" t="str">
            <v>-</v>
          </cell>
          <cell r="BX295" t="str">
            <v>-</v>
          </cell>
          <cell r="BY295" t="str">
            <v>-</v>
          </cell>
          <cell r="CB295" t="str">
            <v>-</v>
          </cell>
          <cell r="CC295" t="str">
            <v>-</v>
          </cell>
          <cell r="CD295" t="str">
            <v>-</v>
          </cell>
          <cell r="CE295" t="str">
            <v>-</v>
          </cell>
          <cell r="CF295" t="str">
            <v>-</v>
          </cell>
          <cell r="CG295" t="str">
            <v>-</v>
          </cell>
          <cell r="CH295" t="str">
            <v>-</v>
          </cell>
          <cell r="CI295" t="str">
            <v>-</v>
          </cell>
          <cell r="CJ295" t="str">
            <v>-</v>
          </cell>
          <cell r="CK295" t="str">
            <v>-</v>
          </cell>
          <cell r="CL295" t="str">
            <v>-</v>
          </cell>
          <cell r="CM295" t="str">
            <v>-</v>
          </cell>
          <cell r="CN295" t="str">
            <v>-</v>
          </cell>
          <cell r="CO295" t="str">
            <v>-</v>
          </cell>
          <cell r="CP295" t="str">
            <v>-</v>
          </cell>
          <cell r="CQ295" t="str">
            <v>-</v>
          </cell>
          <cell r="CR295" t="str">
            <v>-</v>
          </cell>
          <cell r="CS295" t="str">
            <v>-</v>
          </cell>
          <cell r="CT295" t="str">
            <v>-</v>
          </cell>
          <cell r="CU295" t="str">
            <v>SAN LUCAS CAMOTLÁN</v>
          </cell>
          <cell r="CV295" t="str">
            <v>-</v>
          </cell>
          <cell r="CW295" t="str">
            <v>-</v>
          </cell>
          <cell r="CX295" t="str">
            <v>-</v>
          </cell>
          <cell r="CY295" t="str">
            <v>-</v>
          </cell>
          <cell r="CZ295" t="str">
            <v>-</v>
          </cell>
          <cell r="DB295" t="str">
            <v>-</v>
          </cell>
          <cell r="DC295" t="str">
            <v>-</v>
          </cell>
          <cell r="DD295" t="str">
            <v>-</v>
          </cell>
          <cell r="DE295" t="str">
            <v>-</v>
          </cell>
          <cell r="DF295" t="str">
            <v>-</v>
          </cell>
          <cell r="DG295" t="str">
            <v>-</v>
          </cell>
        </row>
        <row r="296">
          <cell r="AT296" t="str">
            <v>-</v>
          </cell>
          <cell r="AU296" t="str">
            <v>-</v>
          </cell>
          <cell r="AV296" t="str">
            <v>-</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t="str">
            <v>-</v>
          </cell>
          <cell r="BJ296" t="str">
            <v>-</v>
          </cell>
          <cell r="BK296" t="str">
            <v>-</v>
          </cell>
          <cell r="BL296" t="str">
            <v>-</v>
          </cell>
          <cell r="BM296" t="str">
            <v>20232</v>
          </cell>
          <cell r="BN296" t="str">
            <v>-</v>
          </cell>
          <cell r="BO296" t="str">
            <v>-</v>
          </cell>
          <cell r="BP296" t="str">
            <v>-</v>
          </cell>
          <cell r="BQ296" t="str">
            <v>-</v>
          </cell>
          <cell r="BR296" t="str">
            <v>-</v>
          </cell>
          <cell r="BS296" t="str">
            <v>-</v>
          </cell>
          <cell r="BT296" t="str">
            <v>-</v>
          </cell>
          <cell r="BU296" t="str">
            <v>-</v>
          </cell>
          <cell r="BV296" t="str">
            <v>-</v>
          </cell>
          <cell r="BW296" t="str">
            <v>-</v>
          </cell>
          <cell r="BX296" t="str">
            <v>-</v>
          </cell>
          <cell r="BY296" t="str">
            <v>-</v>
          </cell>
          <cell r="CB296" t="str">
            <v>-</v>
          </cell>
          <cell r="CC296" t="str">
            <v>-</v>
          </cell>
          <cell r="CD296" t="str">
            <v>-</v>
          </cell>
          <cell r="CE296" t="str">
            <v>-</v>
          </cell>
          <cell r="CF296" t="str">
            <v>-</v>
          </cell>
          <cell r="CG296" t="str">
            <v>-</v>
          </cell>
          <cell r="CH296" t="str">
            <v>-</v>
          </cell>
          <cell r="CI296" t="str">
            <v>-</v>
          </cell>
          <cell r="CJ296" t="str">
            <v>-</v>
          </cell>
          <cell r="CK296" t="str">
            <v>-</v>
          </cell>
          <cell r="CL296" t="str">
            <v>-</v>
          </cell>
          <cell r="CM296" t="str">
            <v>-</v>
          </cell>
          <cell r="CN296" t="str">
            <v>-</v>
          </cell>
          <cell r="CO296" t="str">
            <v>-</v>
          </cell>
          <cell r="CP296" t="str">
            <v>-</v>
          </cell>
          <cell r="CQ296" t="str">
            <v>-</v>
          </cell>
          <cell r="CR296" t="str">
            <v>-</v>
          </cell>
          <cell r="CS296" t="str">
            <v>-</v>
          </cell>
          <cell r="CT296" t="str">
            <v>-</v>
          </cell>
          <cell r="CU296" t="str">
            <v>SAN LUCAS OJITLÁN</v>
          </cell>
          <cell r="CV296" t="str">
            <v>-</v>
          </cell>
          <cell r="CW296" t="str">
            <v>-</v>
          </cell>
          <cell r="CX296" t="str">
            <v>-</v>
          </cell>
          <cell r="CY296" t="str">
            <v>-</v>
          </cell>
          <cell r="CZ296" t="str">
            <v>-</v>
          </cell>
          <cell r="DB296" t="str">
            <v>-</v>
          </cell>
          <cell r="DC296" t="str">
            <v>-</v>
          </cell>
          <cell r="DD296" t="str">
            <v>-</v>
          </cell>
          <cell r="DE296" t="str">
            <v>-</v>
          </cell>
          <cell r="DF296" t="str">
            <v>-</v>
          </cell>
          <cell r="DG296" t="str">
            <v>-</v>
          </cell>
        </row>
        <row r="297">
          <cell r="AT297" t="str">
            <v>-</v>
          </cell>
          <cell r="AU297" t="str">
            <v>-</v>
          </cell>
          <cell r="AV297" t="str">
            <v>-</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t="str">
            <v>-</v>
          </cell>
          <cell r="BJ297" t="str">
            <v>-</v>
          </cell>
          <cell r="BK297" t="str">
            <v>-</v>
          </cell>
          <cell r="BL297" t="str">
            <v>-</v>
          </cell>
          <cell r="BM297" t="str">
            <v>20233</v>
          </cell>
          <cell r="BN297" t="str">
            <v>-</v>
          </cell>
          <cell r="BO297" t="str">
            <v>-</v>
          </cell>
          <cell r="BP297" t="str">
            <v>-</v>
          </cell>
          <cell r="BQ297" t="str">
            <v>-</v>
          </cell>
          <cell r="BR297" t="str">
            <v>-</v>
          </cell>
          <cell r="BS297" t="str">
            <v>-</v>
          </cell>
          <cell r="BT297" t="str">
            <v>-</v>
          </cell>
          <cell r="BU297" t="str">
            <v>-</v>
          </cell>
          <cell r="BV297" t="str">
            <v>-</v>
          </cell>
          <cell r="BW297" t="str">
            <v>-</v>
          </cell>
          <cell r="BX297" t="str">
            <v>-</v>
          </cell>
          <cell r="BY297" t="str">
            <v>-</v>
          </cell>
          <cell r="CB297" t="str">
            <v>-</v>
          </cell>
          <cell r="CC297" t="str">
            <v>-</v>
          </cell>
          <cell r="CD297" t="str">
            <v>-</v>
          </cell>
          <cell r="CE297" t="str">
            <v>-</v>
          </cell>
          <cell r="CF297" t="str">
            <v>-</v>
          </cell>
          <cell r="CG297" t="str">
            <v>-</v>
          </cell>
          <cell r="CH297" t="str">
            <v>-</v>
          </cell>
          <cell r="CI297" t="str">
            <v>-</v>
          </cell>
          <cell r="CJ297" t="str">
            <v>-</v>
          </cell>
          <cell r="CK297" t="str">
            <v>-</v>
          </cell>
          <cell r="CL297" t="str">
            <v>-</v>
          </cell>
          <cell r="CM297" t="str">
            <v>-</v>
          </cell>
          <cell r="CN297" t="str">
            <v>-</v>
          </cell>
          <cell r="CO297" t="str">
            <v>-</v>
          </cell>
          <cell r="CP297" t="str">
            <v>-</v>
          </cell>
          <cell r="CQ297" t="str">
            <v>-</v>
          </cell>
          <cell r="CR297" t="str">
            <v>-</v>
          </cell>
          <cell r="CS297" t="str">
            <v>-</v>
          </cell>
          <cell r="CT297" t="str">
            <v>-</v>
          </cell>
          <cell r="CU297" t="str">
            <v>SAN LUCAS QUIAVINÍ</v>
          </cell>
          <cell r="CV297" t="str">
            <v>-</v>
          </cell>
          <cell r="CW297" t="str">
            <v>-</v>
          </cell>
          <cell r="CX297" t="str">
            <v>-</v>
          </cell>
          <cell r="CY297" t="str">
            <v>-</v>
          </cell>
          <cell r="CZ297" t="str">
            <v>-</v>
          </cell>
          <cell r="DB297" t="str">
            <v>-</v>
          </cell>
          <cell r="DC297" t="str">
            <v>-</v>
          </cell>
          <cell r="DD297" t="str">
            <v>-</v>
          </cell>
          <cell r="DE297" t="str">
            <v>-</v>
          </cell>
          <cell r="DF297" t="str">
            <v>-</v>
          </cell>
          <cell r="DG297" t="str">
            <v>-</v>
          </cell>
        </row>
        <row r="298">
          <cell r="AT298" t="str">
            <v>-</v>
          </cell>
          <cell r="AU298" t="str">
            <v>-</v>
          </cell>
          <cell r="AV298" t="str">
            <v>-</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t="str">
            <v>-</v>
          </cell>
          <cell r="BJ298" t="str">
            <v>-</v>
          </cell>
          <cell r="BK298" t="str">
            <v>-</v>
          </cell>
          <cell r="BL298" t="str">
            <v>-</v>
          </cell>
          <cell r="BM298" t="str">
            <v>20234</v>
          </cell>
          <cell r="BN298" t="str">
            <v>-</v>
          </cell>
          <cell r="BO298" t="str">
            <v>-</v>
          </cell>
          <cell r="BP298" t="str">
            <v>-</v>
          </cell>
          <cell r="BQ298" t="str">
            <v>-</v>
          </cell>
          <cell r="BR298" t="str">
            <v>-</v>
          </cell>
          <cell r="BS298" t="str">
            <v>-</v>
          </cell>
          <cell r="BT298" t="str">
            <v>-</v>
          </cell>
          <cell r="BU298" t="str">
            <v>-</v>
          </cell>
          <cell r="BV298" t="str">
            <v>-</v>
          </cell>
          <cell r="BW298" t="str">
            <v>-</v>
          </cell>
          <cell r="BX298" t="str">
            <v>-</v>
          </cell>
          <cell r="BY298" t="str">
            <v>-</v>
          </cell>
          <cell r="CB298" t="str">
            <v>-</v>
          </cell>
          <cell r="CC298" t="str">
            <v>-</v>
          </cell>
          <cell r="CD298" t="str">
            <v>-</v>
          </cell>
          <cell r="CE298" t="str">
            <v>-</v>
          </cell>
          <cell r="CF298" t="str">
            <v>-</v>
          </cell>
          <cell r="CG298" t="str">
            <v>-</v>
          </cell>
          <cell r="CH298" t="str">
            <v>-</v>
          </cell>
          <cell r="CI298" t="str">
            <v>-</v>
          </cell>
          <cell r="CJ298" t="str">
            <v>-</v>
          </cell>
          <cell r="CK298" t="str">
            <v>-</v>
          </cell>
          <cell r="CL298" t="str">
            <v>-</v>
          </cell>
          <cell r="CM298" t="str">
            <v>-</v>
          </cell>
          <cell r="CN298" t="str">
            <v>-</v>
          </cell>
          <cell r="CO298" t="str">
            <v>-</v>
          </cell>
          <cell r="CP298" t="str">
            <v>-</v>
          </cell>
          <cell r="CQ298" t="str">
            <v>-</v>
          </cell>
          <cell r="CR298" t="str">
            <v>-</v>
          </cell>
          <cell r="CS298" t="str">
            <v>-</v>
          </cell>
          <cell r="CT298" t="str">
            <v>-</v>
          </cell>
          <cell r="CU298" t="str">
            <v>SAN LUCAS ZOQUIÁPAM</v>
          </cell>
          <cell r="CV298" t="str">
            <v>-</v>
          </cell>
          <cell r="CW298" t="str">
            <v>-</v>
          </cell>
          <cell r="CX298" t="str">
            <v>-</v>
          </cell>
          <cell r="CY298" t="str">
            <v>-</v>
          </cell>
          <cell r="CZ298" t="str">
            <v>-</v>
          </cell>
          <cell r="DB298" t="str">
            <v>-</v>
          </cell>
          <cell r="DC298" t="str">
            <v>-</v>
          </cell>
          <cell r="DD298" t="str">
            <v>-</v>
          </cell>
          <cell r="DE298" t="str">
            <v>-</v>
          </cell>
          <cell r="DF298" t="str">
            <v>-</v>
          </cell>
          <cell r="DG298" t="str">
            <v>-</v>
          </cell>
        </row>
        <row r="299">
          <cell r="AT299" t="str">
            <v>-</v>
          </cell>
          <cell r="AU299" t="str">
            <v>-</v>
          </cell>
          <cell r="AV299" t="str">
            <v>-</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t="str">
            <v>-</v>
          </cell>
          <cell r="BJ299" t="str">
            <v>-</v>
          </cell>
          <cell r="BK299" t="str">
            <v>-</v>
          </cell>
          <cell r="BL299" t="str">
            <v>-</v>
          </cell>
          <cell r="BM299" t="str">
            <v>20235</v>
          </cell>
          <cell r="BN299" t="str">
            <v>-</v>
          </cell>
          <cell r="BO299" t="str">
            <v>-</v>
          </cell>
          <cell r="BP299" t="str">
            <v>-</v>
          </cell>
          <cell r="BQ299" t="str">
            <v>-</v>
          </cell>
          <cell r="BR299" t="str">
            <v>-</v>
          </cell>
          <cell r="BS299" t="str">
            <v>-</v>
          </cell>
          <cell r="BT299" t="str">
            <v>-</v>
          </cell>
          <cell r="BU299" t="str">
            <v>-</v>
          </cell>
          <cell r="BV299" t="str">
            <v>-</v>
          </cell>
          <cell r="BW299" t="str">
            <v>-</v>
          </cell>
          <cell r="BX299" t="str">
            <v>-</v>
          </cell>
          <cell r="BY299" t="str">
            <v>-</v>
          </cell>
          <cell r="CB299" t="str">
            <v>-</v>
          </cell>
          <cell r="CC299" t="str">
            <v>-</v>
          </cell>
          <cell r="CD299" t="str">
            <v>-</v>
          </cell>
          <cell r="CE299" t="str">
            <v>-</v>
          </cell>
          <cell r="CF299" t="str">
            <v>-</v>
          </cell>
          <cell r="CG299" t="str">
            <v>-</v>
          </cell>
          <cell r="CH299" t="str">
            <v>-</v>
          </cell>
          <cell r="CI299" t="str">
            <v>-</v>
          </cell>
          <cell r="CJ299" t="str">
            <v>-</v>
          </cell>
          <cell r="CK299" t="str">
            <v>-</v>
          </cell>
          <cell r="CL299" t="str">
            <v>-</v>
          </cell>
          <cell r="CM299" t="str">
            <v>-</v>
          </cell>
          <cell r="CN299" t="str">
            <v>-</v>
          </cell>
          <cell r="CO299" t="str">
            <v>-</v>
          </cell>
          <cell r="CP299" t="str">
            <v>-</v>
          </cell>
          <cell r="CQ299" t="str">
            <v>-</v>
          </cell>
          <cell r="CR299" t="str">
            <v>-</v>
          </cell>
          <cell r="CS299" t="str">
            <v>-</v>
          </cell>
          <cell r="CT299" t="str">
            <v>-</v>
          </cell>
          <cell r="CU299" t="str">
            <v>SAN LUIS AMATLÁN</v>
          </cell>
          <cell r="CV299" t="str">
            <v>-</v>
          </cell>
          <cell r="CW299" t="str">
            <v>-</v>
          </cell>
          <cell r="CX299" t="str">
            <v>-</v>
          </cell>
          <cell r="CY299" t="str">
            <v>-</v>
          </cell>
          <cell r="CZ299" t="str">
            <v>-</v>
          </cell>
          <cell r="DB299" t="str">
            <v>-</v>
          </cell>
          <cell r="DC299" t="str">
            <v>-</v>
          </cell>
          <cell r="DD299" t="str">
            <v>-</v>
          </cell>
          <cell r="DE299" t="str">
            <v>-</v>
          </cell>
          <cell r="DF299" t="str">
            <v>-</v>
          </cell>
          <cell r="DG299" t="str">
            <v>-</v>
          </cell>
        </row>
        <row r="300">
          <cell r="AT300" t="str">
            <v>-</v>
          </cell>
          <cell r="AU300" t="str">
            <v>-</v>
          </cell>
          <cell r="AV300" t="str">
            <v>-</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t="str">
            <v>-</v>
          </cell>
          <cell r="BJ300" t="str">
            <v>-</v>
          </cell>
          <cell r="BK300" t="str">
            <v>-</v>
          </cell>
          <cell r="BL300" t="str">
            <v>-</v>
          </cell>
          <cell r="BM300" t="str">
            <v>20236</v>
          </cell>
          <cell r="BN300" t="str">
            <v>-</v>
          </cell>
          <cell r="BO300" t="str">
            <v>-</v>
          </cell>
          <cell r="BP300" t="str">
            <v>-</v>
          </cell>
          <cell r="BQ300" t="str">
            <v>-</v>
          </cell>
          <cell r="BR300" t="str">
            <v>-</v>
          </cell>
          <cell r="BS300" t="str">
            <v>-</v>
          </cell>
          <cell r="BT300" t="str">
            <v>-</v>
          </cell>
          <cell r="BU300" t="str">
            <v>-</v>
          </cell>
          <cell r="BV300" t="str">
            <v>-</v>
          </cell>
          <cell r="BW300" t="str">
            <v>-</v>
          </cell>
          <cell r="BX300" t="str">
            <v>-</v>
          </cell>
          <cell r="BY300" t="str">
            <v>-</v>
          </cell>
          <cell r="CB300" t="str">
            <v>-</v>
          </cell>
          <cell r="CC300" t="str">
            <v>-</v>
          </cell>
          <cell r="CD300" t="str">
            <v>-</v>
          </cell>
          <cell r="CE300" t="str">
            <v>-</v>
          </cell>
          <cell r="CF300" t="str">
            <v>-</v>
          </cell>
          <cell r="CG300" t="str">
            <v>-</v>
          </cell>
          <cell r="CH300" t="str">
            <v>-</v>
          </cell>
          <cell r="CI300" t="str">
            <v>-</v>
          </cell>
          <cell r="CJ300" t="str">
            <v>-</v>
          </cell>
          <cell r="CK300" t="str">
            <v>-</v>
          </cell>
          <cell r="CL300" t="str">
            <v>-</v>
          </cell>
          <cell r="CM300" t="str">
            <v>-</v>
          </cell>
          <cell r="CN300" t="str">
            <v>-</v>
          </cell>
          <cell r="CO300" t="str">
            <v>-</v>
          </cell>
          <cell r="CP300" t="str">
            <v>-</v>
          </cell>
          <cell r="CQ300" t="str">
            <v>-</v>
          </cell>
          <cell r="CR300" t="str">
            <v>-</v>
          </cell>
          <cell r="CS300" t="str">
            <v>-</v>
          </cell>
          <cell r="CT300" t="str">
            <v>-</v>
          </cell>
          <cell r="CU300" t="str">
            <v>SAN MARCIAL OZOLOTEPEC</v>
          </cell>
          <cell r="CV300" t="str">
            <v>-</v>
          </cell>
          <cell r="CW300" t="str">
            <v>-</v>
          </cell>
          <cell r="CX300" t="str">
            <v>-</v>
          </cell>
          <cell r="CY300" t="str">
            <v>-</v>
          </cell>
          <cell r="CZ300" t="str">
            <v>-</v>
          </cell>
          <cell r="DB300" t="str">
            <v>-</v>
          </cell>
          <cell r="DC300" t="str">
            <v>-</v>
          </cell>
          <cell r="DD300" t="str">
            <v>-</v>
          </cell>
          <cell r="DE300" t="str">
            <v>-</v>
          </cell>
          <cell r="DF300" t="str">
            <v>-</v>
          </cell>
          <cell r="DG300" t="str">
            <v>-</v>
          </cell>
        </row>
        <row r="301">
          <cell r="AT301" t="str">
            <v>-</v>
          </cell>
          <cell r="AU301" t="str">
            <v>-</v>
          </cell>
          <cell r="AV301" t="str">
            <v>-</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t="str">
            <v>-</v>
          </cell>
          <cell r="BJ301" t="str">
            <v>-</v>
          </cell>
          <cell r="BK301" t="str">
            <v>-</v>
          </cell>
          <cell r="BL301" t="str">
            <v>-</v>
          </cell>
          <cell r="BM301" t="str">
            <v>20237</v>
          </cell>
          <cell r="BN301" t="str">
            <v>-</v>
          </cell>
          <cell r="BO301" t="str">
            <v>-</v>
          </cell>
          <cell r="BP301" t="str">
            <v>-</v>
          </cell>
          <cell r="BQ301" t="str">
            <v>-</v>
          </cell>
          <cell r="BR301" t="str">
            <v>-</v>
          </cell>
          <cell r="BS301" t="str">
            <v>-</v>
          </cell>
          <cell r="BT301" t="str">
            <v>-</v>
          </cell>
          <cell r="BU301" t="str">
            <v>-</v>
          </cell>
          <cell r="BV301" t="str">
            <v>-</v>
          </cell>
          <cell r="BW301" t="str">
            <v>-</v>
          </cell>
          <cell r="BX301" t="str">
            <v>-</v>
          </cell>
          <cell r="BY301" t="str">
            <v>-</v>
          </cell>
          <cell r="CB301" t="str">
            <v>-</v>
          </cell>
          <cell r="CC301" t="str">
            <v>-</v>
          </cell>
          <cell r="CD301" t="str">
            <v>-</v>
          </cell>
          <cell r="CE301" t="str">
            <v>-</v>
          </cell>
          <cell r="CF301" t="str">
            <v>-</v>
          </cell>
          <cell r="CG301" t="str">
            <v>-</v>
          </cell>
          <cell r="CH301" t="str">
            <v>-</v>
          </cell>
          <cell r="CI301" t="str">
            <v>-</v>
          </cell>
          <cell r="CJ301" t="str">
            <v>-</v>
          </cell>
          <cell r="CK301" t="str">
            <v>-</v>
          </cell>
          <cell r="CL301" t="str">
            <v>-</v>
          </cell>
          <cell r="CM301" t="str">
            <v>-</v>
          </cell>
          <cell r="CN301" t="str">
            <v>-</v>
          </cell>
          <cell r="CO301" t="str">
            <v>-</v>
          </cell>
          <cell r="CP301" t="str">
            <v>-</v>
          </cell>
          <cell r="CQ301" t="str">
            <v>-</v>
          </cell>
          <cell r="CR301" t="str">
            <v>-</v>
          </cell>
          <cell r="CS301" t="str">
            <v>-</v>
          </cell>
          <cell r="CT301" t="str">
            <v>-</v>
          </cell>
          <cell r="CU301" t="str">
            <v>SAN MARCOS ARTEAGA</v>
          </cell>
          <cell r="CV301" t="str">
            <v>-</v>
          </cell>
          <cell r="CW301" t="str">
            <v>-</v>
          </cell>
          <cell r="CX301" t="str">
            <v>-</v>
          </cell>
          <cell r="CY301" t="str">
            <v>-</v>
          </cell>
          <cell r="CZ301" t="str">
            <v>-</v>
          </cell>
          <cell r="DB301" t="str">
            <v>-</v>
          </cell>
          <cell r="DC301" t="str">
            <v>-</v>
          </cell>
          <cell r="DD301" t="str">
            <v>-</v>
          </cell>
          <cell r="DE301" t="str">
            <v>-</v>
          </cell>
          <cell r="DF301" t="str">
            <v>-</v>
          </cell>
          <cell r="DG301" t="str">
            <v>-</v>
          </cell>
        </row>
        <row r="302">
          <cell r="AT302" t="str">
            <v>-</v>
          </cell>
          <cell r="AU302" t="str">
            <v>-</v>
          </cell>
          <cell r="AV302" t="str">
            <v>-</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t="str">
            <v>-</v>
          </cell>
          <cell r="BJ302" t="str">
            <v>-</v>
          </cell>
          <cell r="BK302" t="str">
            <v>-</v>
          </cell>
          <cell r="BL302" t="str">
            <v>-</v>
          </cell>
          <cell r="BM302" t="str">
            <v>20238</v>
          </cell>
          <cell r="BN302" t="str">
            <v>-</v>
          </cell>
          <cell r="BO302" t="str">
            <v>-</v>
          </cell>
          <cell r="BP302" t="str">
            <v>-</v>
          </cell>
          <cell r="BQ302" t="str">
            <v>-</v>
          </cell>
          <cell r="BR302" t="str">
            <v>-</v>
          </cell>
          <cell r="BS302" t="str">
            <v>-</v>
          </cell>
          <cell r="BT302" t="str">
            <v>-</v>
          </cell>
          <cell r="BU302" t="str">
            <v>-</v>
          </cell>
          <cell r="BV302" t="str">
            <v>-</v>
          </cell>
          <cell r="BW302" t="str">
            <v>-</v>
          </cell>
          <cell r="BX302" t="str">
            <v>-</v>
          </cell>
          <cell r="BY302" t="str">
            <v>-</v>
          </cell>
          <cell r="CB302" t="str">
            <v>-</v>
          </cell>
          <cell r="CC302" t="str">
            <v>-</v>
          </cell>
          <cell r="CD302" t="str">
            <v>-</v>
          </cell>
          <cell r="CE302" t="str">
            <v>-</v>
          </cell>
          <cell r="CF302" t="str">
            <v>-</v>
          </cell>
          <cell r="CG302" t="str">
            <v>-</v>
          </cell>
          <cell r="CH302" t="str">
            <v>-</v>
          </cell>
          <cell r="CI302" t="str">
            <v>-</v>
          </cell>
          <cell r="CJ302" t="str">
            <v>-</v>
          </cell>
          <cell r="CK302" t="str">
            <v>-</v>
          </cell>
          <cell r="CL302" t="str">
            <v>-</v>
          </cell>
          <cell r="CM302" t="str">
            <v>-</v>
          </cell>
          <cell r="CN302" t="str">
            <v>-</v>
          </cell>
          <cell r="CO302" t="str">
            <v>-</v>
          </cell>
          <cell r="CP302" t="str">
            <v>-</v>
          </cell>
          <cell r="CQ302" t="str">
            <v>-</v>
          </cell>
          <cell r="CR302" t="str">
            <v>-</v>
          </cell>
          <cell r="CS302" t="str">
            <v>-</v>
          </cell>
          <cell r="CT302" t="str">
            <v>-</v>
          </cell>
          <cell r="CU302" t="str">
            <v>SAN MARTÍN DE LOS CANSECOS</v>
          </cell>
          <cell r="CV302" t="str">
            <v>-</v>
          </cell>
          <cell r="CW302" t="str">
            <v>-</v>
          </cell>
          <cell r="CX302" t="str">
            <v>-</v>
          </cell>
          <cell r="CY302" t="str">
            <v>-</v>
          </cell>
          <cell r="CZ302" t="str">
            <v>-</v>
          </cell>
          <cell r="DB302" t="str">
            <v>-</v>
          </cell>
          <cell r="DC302" t="str">
            <v>-</v>
          </cell>
          <cell r="DD302" t="str">
            <v>-</v>
          </cell>
          <cell r="DE302" t="str">
            <v>-</v>
          </cell>
          <cell r="DF302" t="str">
            <v>-</v>
          </cell>
          <cell r="DG302" t="str">
            <v>-</v>
          </cell>
        </row>
        <row r="303">
          <cell r="AT303" t="str">
            <v>-</v>
          </cell>
          <cell r="AU303" t="str">
            <v>-</v>
          </cell>
          <cell r="AV303" t="str">
            <v>-</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t="str">
            <v>-</v>
          </cell>
          <cell r="BJ303" t="str">
            <v>-</v>
          </cell>
          <cell r="BK303" t="str">
            <v>-</v>
          </cell>
          <cell r="BL303" t="str">
            <v>-</v>
          </cell>
          <cell r="BM303" t="str">
            <v>20239</v>
          </cell>
          <cell r="BN303" t="str">
            <v>-</v>
          </cell>
          <cell r="BO303" t="str">
            <v>-</v>
          </cell>
          <cell r="BP303" t="str">
            <v>-</v>
          </cell>
          <cell r="BQ303" t="str">
            <v>-</v>
          </cell>
          <cell r="BR303" t="str">
            <v>-</v>
          </cell>
          <cell r="BS303" t="str">
            <v>-</v>
          </cell>
          <cell r="BT303" t="str">
            <v>-</v>
          </cell>
          <cell r="BU303" t="str">
            <v>-</v>
          </cell>
          <cell r="BV303" t="str">
            <v>-</v>
          </cell>
          <cell r="BW303" t="str">
            <v>-</v>
          </cell>
          <cell r="BX303" t="str">
            <v>-</v>
          </cell>
          <cell r="BY303" t="str">
            <v>-</v>
          </cell>
          <cell r="CB303" t="str">
            <v>-</v>
          </cell>
          <cell r="CC303" t="str">
            <v>-</v>
          </cell>
          <cell r="CD303" t="str">
            <v>-</v>
          </cell>
          <cell r="CE303" t="str">
            <v>-</v>
          </cell>
          <cell r="CF303" t="str">
            <v>-</v>
          </cell>
          <cell r="CG303" t="str">
            <v>-</v>
          </cell>
          <cell r="CH303" t="str">
            <v>-</v>
          </cell>
          <cell r="CI303" t="str">
            <v>-</v>
          </cell>
          <cell r="CJ303" t="str">
            <v>-</v>
          </cell>
          <cell r="CK303" t="str">
            <v>-</v>
          </cell>
          <cell r="CL303" t="str">
            <v>-</v>
          </cell>
          <cell r="CM303" t="str">
            <v>-</v>
          </cell>
          <cell r="CN303" t="str">
            <v>-</v>
          </cell>
          <cell r="CO303" t="str">
            <v>-</v>
          </cell>
          <cell r="CP303" t="str">
            <v>-</v>
          </cell>
          <cell r="CQ303" t="str">
            <v>-</v>
          </cell>
          <cell r="CR303" t="str">
            <v>-</v>
          </cell>
          <cell r="CS303" t="str">
            <v>-</v>
          </cell>
          <cell r="CT303" t="str">
            <v>-</v>
          </cell>
          <cell r="CU303" t="str">
            <v>SAN MARTÍN HUAMELÚLPAM</v>
          </cell>
          <cell r="CV303" t="str">
            <v>-</v>
          </cell>
          <cell r="CW303" t="str">
            <v>-</v>
          </cell>
          <cell r="CX303" t="str">
            <v>-</v>
          </cell>
          <cell r="CY303" t="str">
            <v>-</v>
          </cell>
          <cell r="CZ303" t="str">
            <v>-</v>
          </cell>
          <cell r="DB303" t="str">
            <v>-</v>
          </cell>
          <cell r="DC303" t="str">
            <v>-</v>
          </cell>
          <cell r="DD303" t="str">
            <v>-</v>
          </cell>
          <cell r="DE303" t="str">
            <v>-</v>
          </cell>
          <cell r="DF303" t="str">
            <v>-</v>
          </cell>
          <cell r="DG303" t="str">
            <v>-</v>
          </cell>
        </row>
        <row r="304">
          <cell r="AT304" t="str">
            <v>-</v>
          </cell>
          <cell r="AU304" t="str">
            <v>-</v>
          </cell>
          <cell r="AV304" t="str">
            <v>-</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t="str">
            <v>-</v>
          </cell>
          <cell r="BJ304" t="str">
            <v>-</v>
          </cell>
          <cell r="BK304" t="str">
            <v>-</v>
          </cell>
          <cell r="BL304" t="str">
            <v>-</v>
          </cell>
          <cell r="BM304" t="str">
            <v>20240</v>
          </cell>
          <cell r="BN304" t="str">
            <v>-</v>
          </cell>
          <cell r="BO304" t="str">
            <v>-</v>
          </cell>
          <cell r="BP304" t="str">
            <v>-</v>
          </cell>
          <cell r="BQ304" t="str">
            <v>-</v>
          </cell>
          <cell r="BR304" t="str">
            <v>-</v>
          </cell>
          <cell r="BS304" t="str">
            <v>-</v>
          </cell>
          <cell r="BT304" t="str">
            <v>-</v>
          </cell>
          <cell r="BU304" t="str">
            <v>-</v>
          </cell>
          <cell r="BV304" t="str">
            <v>-</v>
          </cell>
          <cell r="BW304" t="str">
            <v>-</v>
          </cell>
          <cell r="BX304" t="str">
            <v>-</v>
          </cell>
          <cell r="BY304" t="str">
            <v>-</v>
          </cell>
          <cell r="CB304" t="str">
            <v>-</v>
          </cell>
          <cell r="CC304" t="str">
            <v>-</v>
          </cell>
          <cell r="CD304" t="str">
            <v>-</v>
          </cell>
          <cell r="CE304" t="str">
            <v>-</v>
          </cell>
          <cell r="CF304" t="str">
            <v>-</v>
          </cell>
          <cell r="CG304" t="str">
            <v>-</v>
          </cell>
          <cell r="CH304" t="str">
            <v>-</v>
          </cell>
          <cell r="CI304" t="str">
            <v>-</v>
          </cell>
          <cell r="CJ304" t="str">
            <v>-</v>
          </cell>
          <cell r="CK304" t="str">
            <v>-</v>
          </cell>
          <cell r="CL304" t="str">
            <v>-</v>
          </cell>
          <cell r="CM304" t="str">
            <v>-</v>
          </cell>
          <cell r="CN304" t="str">
            <v>-</v>
          </cell>
          <cell r="CO304" t="str">
            <v>-</v>
          </cell>
          <cell r="CP304" t="str">
            <v>-</v>
          </cell>
          <cell r="CQ304" t="str">
            <v>-</v>
          </cell>
          <cell r="CR304" t="str">
            <v>-</v>
          </cell>
          <cell r="CS304" t="str">
            <v>-</v>
          </cell>
          <cell r="CT304" t="str">
            <v>-</v>
          </cell>
          <cell r="CU304" t="str">
            <v>SAN MARTÍN ITUNYOSO</v>
          </cell>
          <cell r="CV304" t="str">
            <v>-</v>
          </cell>
          <cell r="CW304" t="str">
            <v>-</v>
          </cell>
          <cell r="CX304" t="str">
            <v>-</v>
          </cell>
          <cell r="CY304" t="str">
            <v>-</v>
          </cell>
          <cell r="CZ304" t="str">
            <v>-</v>
          </cell>
          <cell r="DB304" t="str">
            <v>-</v>
          </cell>
          <cell r="DC304" t="str">
            <v>-</v>
          </cell>
          <cell r="DD304" t="str">
            <v>-</v>
          </cell>
          <cell r="DE304" t="str">
            <v>-</v>
          </cell>
          <cell r="DF304" t="str">
            <v>-</v>
          </cell>
          <cell r="DG304" t="str">
            <v>-</v>
          </cell>
        </row>
        <row r="305">
          <cell r="AT305" t="str">
            <v>-</v>
          </cell>
          <cell r="AU305" t="str">
            <v>-</v>
          </cell>
          <cell r="AV305" t="str">
            <v>-</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t="str">
            <v>-</v>
          </cell>
          <cell r="BJ305" t="str">
            <v>-</v>
          </cell>
          <cell r="BK305" t="str">
            <v>-</v>
          </cell>
          <cell r="BL305" t="str">
            <v>-</v>
          </cell>
          <cell r="BM305" t="str">
            <v>20241</v>
          </cell>
          <cell r="BN305" t="str">
            <v>-</v>
          </cell>
          <cell r="BO305" t="str">
            <v>-</v>
          </cell>
          <cell r="BP305" t="str">
            <v>-</v>
          </cell>
          <cell r="BQ305" t="str">
            <v>-</v>
          </cell>
          <cell r="BR305" t="str">
            <v>-</v>
          </cell>
          <cell r="BS305" t="str">
            <v>-</v>
          </cell>
          <cell r="BT305" t="str">
            <v>-</v>
          </cell>
          <cell r="BU305" t="str">
            <v>-</v>
          </cell>
          <cell r="BV305" t="str">
            <v>-</v>
          </cell>
          <cell r="BW305" t="str">
            <v>-</v>
          </cell>
          <cell r="BX305" t="str">
            <v>-</v>
          </cell>
          <cell r="BY305" t="str">
            <v>-</v>
          </cell>
          <cell r="CB305" t="str">
            <v>-</v>
          </cell>
          <cell r="CC305" t="str">
            <v>-</v>
          </cell>
          <cell r="CD305" t="str">
            <v>-</v>
          </cell>
          <cell r="CE305" t="str">
            <v>-</v>
          </cell>
          <cell r="CF305" t="str">
            <v>-</v>
          </cell>
          <cell r="CG305" t="str">
            <v>-</v>
          </cell>
          <cell r="CH305" t="str">
            <v>-</v>
          </cell>
          <cell r="CI305" t="str">
            <v>-</v>
          </cell>
          <cell r="CJ305" t="str">
            <v>-</v>
          </cell>
          <cell r="CK305" t="str">
            <v>-</v>
          </cell>
          <cell r="CL305" t="str">
            <v>-</v>
          </cell>
          <cell r="CM305" t="str">
            <v>-</v>
          </cell>
          <cell r="CN305" t="str">
            <v>-</v>
          </cell>
          <cell r="CO305" t="str">
            <v>-</v>
          </cell>
          <cell r="CP305" t="str">
            <v>-</v>
          </cell>
          <cell r="CQ305" t="str">
            <v>-</v>
          </cell>
          <cell r="CR305" t="str">
            <v>-</v>
          </cell>
          <cell r="CS305" t="str">
            <v>-</v>
          </cell>
          <cell r="CT305" t="str">
            <v>-</v>
          </cell>
          <cell r="CU305" t="str">
            <v>SAN MARTÍN LACHILÁ</v>
          </cell>
          <cell r="CV305" t="str">
            <v>-</v>
          </cell>
          <cell r="CW305" t="str">
            <v>-</v>
          </cell>
          <cell r="CX305" t="str">
            <v>-</v>
          </cell>
          <cell r="CY305" t="str">
            <v>-</v>
          </cell>
          <cell r="CZ305" t="str">
            <v>-</v>
          </cell>
          <cell r="DB305" t="str">
            <v>-</v>
          </cell>
          <cell r="DC305" t="str">
            <v>-</v>
          </cell>
          <cell r="DD305" t="str">
            <v>-</v>
          </cell>
          <cell r="DE305" t="str">
            <v>-</v>
          </cell>
          <cell r="DF305" t="str">
            <v>-</v>
          </cell>
          <cell r="DG305" t="str">
            <v>-</v>
          </cell>
        </row>
        <row r="306">
          <cell r="AT306" t="str">
            <v>-</v>
          </cell>
          <cell r="AU306" t="str">
            <v>-</v>
          </cell>
          <cell r="AV306" t="str">
            <v>-</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t="str">
            <v>-</v>
          </cell>
          <cell r="BJ306" t="str">
            <v>-</v>
          </cell>
          <cell r="BK306" t="str">
            <v>-</v>
          </cell>
          <cell r="BL306" t="str">
            <v>-</v>
          </cell>
          <cell r="BM306" t="str">
            <v>20242</v>
          </cell>
          <cell r="BN306" t="str">
            <v>-</v>
          </cell>
          <cell r="BO306" t="str">
            <v>-</v>
          </cell>
          <cell r="BP306" t="str">
            <v>-</v>
          </cell>
          <cell r="BQ306" t="str">
            <v>-</v>
          </cell>
          <cell r="BR306" t="str">
            <v>-</v>
          </cell>
          <cell r="BS306" t="str">
            <v>-</v>
          </cell>
          <cell r="BT306" t="str">
            <v>-</v>
          </cell>
          <cell r="BU306" t="str">
            <v>-</v>
          </cell>
          <cell r="BV306" t="str">
            <v>-</v>
          </cell>
          <cell r="BW306" t="str">
            <v>-</v>
          </cell>
          <cell r="BX306" t="str">
            <v>-</v>
          </cell>
          <cell r="BY306" t="str">
            <v>-</v>
          </cell>
          <cell r="CB306" t="str">
            <v>-</v>
          </cell>
          <cell r="CC306" t="str">
            <v>-</v>
          </cell>
          <cell r="CD306" t="str">
            <v>-</v>
          </cell>
          <cell r="CE306" t="str">
            <v>-</v>
          </cell>
          <cell r="CF306" t="str">
            <v>-</v>
          </cell>
          <cell r="CG306" t="str">
            <v>-</v>
          </cell>
          <cell r="CH306" t="str">
            <v>-</v>
          </cell>
          <cell r="CI306" t="str">
            <v>-</v>
          </cell>
          <cell r="CJ306" t="str">
            <v>-</v>
          </cell>
          <cell r="CK306" t="str">
            <v>-</v>
          </cell>
          <cell r="CL306" t="str">
            <v>-</v>
          </cell>
          <cell r="CM306" t="str">
            <v>-</v>
          </cell>
          <cell r="CN306" t="str">
            <v>-</v>
          </cell>
          <cell r="CO306" t="str">
            <v>-</v>
          </cell>
          <cell r="CP306" t="str">
            <v>-</v>
          </cell>
          <cell r="CQ306" t="str">
            <v>-</v>
          </cell>
          <cell r="CR306" t="str">
            <v>-</v>
          </cell>
          <cell r="CS306" t="str">
            <v>-</v>
          </cell>
          <cell r="CT306" t="str">
            <v>-</v>
          </cell>
          <cell r="CU306" t="str">
            <v>SAN MARTÍN PERAS</v>
          </cell>
          <cell r="CV306" t="str">
            <v>-</v>
          </cell>
          <cell r="CW306" t="str">
            <v>-</v>
          </cell>
          <cell r="CX306" t="str">
            <v>-</v>
          </cell>
          <cell r="CY306" t="str">
            <v>-</v>
          </cell>
          <cell r="CZ306" t="str">
            <v>-</v>
          </cell>
          <cell r="DB306" t="str">
            <v>-</v>
          </cell>
          <cell r="DC306" t="str">
            <v>-</v>
          </cell>
          <cell r="DD306" t="str">
            <v>-</v>
          </cell>
          <cell r="DE306" t="str">
            <v>-</v>
          </cell>
          <cell r="DF306" t="str">
            <v>-</v>
          </cell>
          <cell r="DG306" t="str">
            <v>-</v>
          </cell>
        </row>
        <row r="307">
          <cell r="AT307" t="str">
            <v>-</v>
          </cell>
          <cell r="AU307" t="str">
            <v>-</v>
          </cell>
          <cell r="AV307" t="str">
            <v>-</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t="str">
            <v>-</v>
          </cell>
          <cell r="BJ307" t="str">
            <v>-</v>
          </cell>
          <cell r="BK307" t="str">
            <v>-</v>
          </cell>
          <cell r="BL307" t="str">
            <v>-</v>
          </cell>
          <cell r="BM307" t="str">
            <v>20243</v>
          </cell>
          <cell r="BN307" t="str">
            <v>-</v>
          </cell>
          <cell r="BO307" t="str">
            <v>-</v>
          </cell>
          <cell r="BP307" t="str">
            <v>-</v>
          </cell>
          <cell r="BQ307" t="str">
            <v>-</v>
          </cell>
          <cell r="BR307" t="str">
            <v>-</v>
          </cell>
          <cell r="BS307" t="str">
            <v>-</v>
          </cell>
          <cell r="BT307" t="str">
            <v>-</v>
          </cell>
          <cell r="BU307" t="str">
            <v>-</v>
          </cell>
          <cell r="BV307" t="str">
            <v>-</v>
          </cell>
          <cell r="BW307" t="str">
            <v>-</v>
          </cell>
          <cell r="BX307" t="str">
            <v>-</v>
          </cell>
          <cell r="BY307" t="str">
            <v>-</v>
          </cell>
          <cell r="CB307" t="str">
            <v>-</v>
          </cell>
          <cell r="CC307" t="str">
            <v>-</v>
          </cell>
          <cell r="CD307" t="str">
            <v>-</v>
          </cell>
          <cell r="CE307" t="str">
            <v>-</v>
          </cell>
          <cell r="CF307" t="str">
            <v>-</v>
          </cell>
          <cell r="CG307" t="str">
            <v>-</v>
          </cell>
          <cell r="CH307" t="str">
            <v>-</v>
          </cell>
          <cell r="CI307" t="str">
            <v>-</v>
          </cell>
          <cell r="CJ307" t="str">
            <v>-</v>
          </cell>
          <cell r="CK307" t="str">
            <v>-</v>
          </cell>
          <cell r="CL307" t="str">
            <v>-</v>
          </cell>
          <cell r="CM307" t="str">
            <v>-</v>
          </cell>
          <cell r="CN307" t="str">
            <v>-</v>
          </cell>
          <cell r="CO307" t="str">
            <v>-</v>
          </cell>
          <cell r="CP307" t="str">
            <v>-</v>
          </cell>
          <cell r="CQ307" t="str">
            <v>-</v>
          </cell>
          <cell r="CR307" t="str">
            <v>-</v>
          </cell>
          <cell r="CS307" t="str">
            <v>-</v>
          </cell>
          <cell r="CT307" t="str">
            <v>-</v>
          </cell>
          <cell r="CU307" t="str">
            <v>SAN MARTÍN TILCAJETE</v>
          </cell>
          <cell r="CV307" t="str">
            <v>-</v>
          </cell>
          <cell r="CW307" t="str">
            <v>-</v>
          </cell>
          <cell r="CX307" t="str">
            <v>-</v>
          </cell>
          <cell r="CY307" t="str">
            <v>-</v>
          </cell>
          <cell r="CZ307" t="str">
            <v>-</v>
          </cell>
          <cell r="DB307" t="str">
            <v>-</v>
          </cell>
          <cell r="DC307" t="str">
            <v>-</v>
          </cell>
          <cell r="DD307" t="str">
            <v>-</v>
          </cell>
          <cell r="DE307" t="str">
            <v>-</v>
          </cell>
          <cell r="DF307" t="str">
            <v>-</v>
          </cell>
          <cell r="DG307" t="str">
            <v>-</v>
          </cell>
        </row>
        <row r="308">
          <cell r="AT308" t="str">
            <v>-</v>
          </cell>
          <cell r="AU308" t="str">
            <v>-</v>
          </cell>
          <cell r="AV308" t="str">
            <v>-</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t="str">
            <v>-</v>
          </cell>
          <cell r="BJ308" t="str">
            <v>-</v>
          </cell>
          <cell r="BK308" t="str">
            <v>-</v>
          </cell>
          <cell r="BL308" t="str">
            <v>-</v>
          </cell>
          <cell r="BM308" t="str">
            <v>20244</v>
          </cell>
          <cell r="BN308" t="str">
            <v>-</v>
          </cell>
          <cell r="BO308" t="str">
            <v>-</v>
          </cell>
          <cell r="BP308" t="str">
            <v>-</v>
          </cell>
          <cell r="BQ308" t="str">
            <v>-</v>
          </cell>
          <cell r="BR308" t="str">
            <v>-</v>
          </cell>
          <cell r="BS308" t="str">
            <v>-</v>
          </cell>
          <cell r="BT308" t="str">
            <v>-</v>
          </cell>
          <cell r="BU308" t="str">
            <v>-</v>
          </cell>
          <cell r="BV308" t="str">
            <v>-</v>
          </cell>
          <cell r="BW308" t="str">
            <v>-</v>
          </cell>
          <cell r="BX308" t="str">
            <v>-</v>
          </cell>
          <cell r="BY308" t="str">
            <v>-</v>
          </cell>
          <cell r="CB308" t="str">
            <v>-</v>
          </cell>
          <cell r="CC308" t="str">
            <v>-</v>
          </cell>
          <cell r="CD308" t="str">
            <v>-</v>
          </cell>
          <cell r="CE308" t="str">
            <v>-</v>
          </cell>
          <cell r="CF308" t="str">
            <v>-</v>
          </cell>
          <cell r="CG308" t="str">
            <v>-</v>
          </cell>
          <cell r="CH308" t="str">
            <v>-</v>
          </cell>
          <cell r="CI308" t="str">
            <v>-</v>
          </cell>
          <cell r="CJ308" t="str">
            <v>-</v>
          </cell>
          <cell r="CK308" t="str">
            <v>-</v>
          </cell>
          <cell r="CL308" t="str">
            <v>-</v>
          </cell>
          <cell r="CM308" t="str">
            <v>-</v>
          </cell>
          <cell r="CN308" t="str">
            <v>-</v>
          </cell>
          <cell r="CO308" t="str">
            <v>-</v>
          </cell>
          <cell r="CP308" t="str">
            <v>-</v>
          </cell>
          <cell r="CQ308" t="str">
            <v>-</v>
          </cell>
          <cell r="CR308" t="str">
            <v>-</v>
          </cell>
          <cell r="CS308" t="str">
            <v>-</v>
          </cell>
          <cell r="CT308" t="str">
            <v>-</v>
          </cell>
          <cell r="CU308" t="str">
            <v>SAN MARTÍN TOXPALAN</v>
          </cell>
          <cell r="CV308" t="str">
            <v>-</v>
          </cell>
          <cell r="CW308" t="str">
            <v>-</v>
          </cell>
          <cell r="CX308" t="str">
            <v>-</v>
          </cell>
          <cell r="CY308" t="str">
            <v>-</v>
          </cell>
          <cell r="CZ308" t="str">
            <v>-</v>
          </cell>
          <cell r="DB308" t="str">
            <v>-</v>
          </cell>
          <cell r="DC308" t="str">
            <v>-</v>
          </cell>
          <cell r="DD308" t="str">
            <v>-</v>
          </cell>
          <cell r="DE308" t="str">
            <v>-</v>
          </cell>
          <cell r="DF308" t="str">
            <v>-</v>
          </cell>
          <cell r="DG308" t="str">
            <v>-</v>
          </cell>
        </row>
        <row r="309">
          <cell r="AT309" t="str">
            <v>-</v>
          </cell>
          <cell r="AU309" t="str">
            <v>-</v>
          </cell>
          <cell r="AV309" t="str">
            <v>-</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t="str">
            <v>-</v>
          </cell>
          <cell r="BJ309" t="str">
            <v>-</v>
          </cell>
          <cell r="BK309" t="str">
            <v>-</v>
          </cell>
          <cell r="BL309" t="str">
            <v>-</v>
          </cell>
          <cell r="BM309" t="str">
            <v>20245</v>
          </cell>
          <cell r="BN309" t="str">
            <v>-</v>
          </cell>
          <cell r="BO309" t="str">
            <v>-</v>
          </cell>
          <cell r="BP309" t="str">
            <v>-</v>
          </cell>
          <cell r="BQ309" t="str">
            <v>-</v>
          </cell>
          <cell r="BR309" t="str">
            <v>-</v>
          </cell>
          <cell r="BS309" t="str">
            <v>-</v>
          </cell>
          <cell r="BT309" t="str">
            <v>-</v>
          </cell>
          <cell r="BU309" t="str">
            <v>-</v>
          </cell>
          <cell r="BV309" t="str">
            <v>-</v>
          </cell>
          <cell r="BW309" t="str">
            <v>-</v>
          </cell>
          <cell r="BX309" t="str">
            <v>-</v>
          </cell>
          <cell r="BY309" t="str">
            <v>-</v>
          </cell>
          <cell r="CB309" t="str">
            <v>-</v>
          </cell>
          <cell r="CC309" t="str">
            <v>-</v>
          </cell>
          <cell r="CD309" t="str">
            <v>-</v>
          </cell>
          <cell r="CE309" t="str">
            <v>-</v>
          </cell>
          <cell r="CF309" t="str">
            <v>-</v>
          </cell>
          <cell r="CG309" t="str">
            <v>-</v>
          </cell>
          <cell r="CH309" t="str">
            <v>-</v>
          </cell>
          <cell r="CI309" t="str">
            <v>-</v>
          </cell>
          <cell r="CJ309" t="str">
            <v>-</v>
          </cell>
          <cell r="CK309" t="str">
            <v>-</v>
          </cell>
          <cell r="CL309" t="str">
            <v>-</v>
          </cell>
          <cell r="CM309" t="str">
            <v>-</v>
          </cell>
          <cell r="CN309" t="str">
            <v>-</v>
          </cell>
          <cell r="CO309" t="str">
            <v>-</v>
          </cell>
          <cell r="CP309" t="str">
            <v>-</v>
          </cell>
          <cell r="CQ309" t="str">
            <v>-</v>
          </cell>
          <cell r="CR309" t="str">
            <v>-</v>
          </cell>
          <cell r="CS309" t="str">
            <v>-</v>
          </cell>
          <cell r="CT309" t="str">
            <v>-</v>
          </cell>
          <cell r="CU309" t="str">
            <v>SAN MARTÍN ZACATEPEC</v>
          </cell>
          <cell r="CV309" t="str">
            <v>-</v>
          </cell>
          <cell r="CW309" t="str">
            <v>-</v>
          </cell>
          <cell r="CX309" t="str">
            <v>-</v>
          </cell>
          <cell r="CY309" t="str">
            <v>-</v>
          </cell>
          <cell r="CZ309" t="str">
            <v>-</v>
          </cell>
          <cell r="DB309" t="str">
            <v>-</v>
          </cell>
          <cell r="DC309" t="str">
            <v>-</v>
          </cell>
          <cell r="DD309" t="str">
            <v>-</v>
          </cell>
          <cell r="DE309" t="str">
            <v>-</v>
          </cell>
          <cell r="DF309" t="str">
            <v>-</v>
          </cell>
          <cell r="DG309" t="str">
            <v>-</v>
          </cell>
        </row>
        <row r="310">
          <cell r="AT310" t="str">
            <v>-</v>
          </cell>
          <cell r="AU310" t="str">
            <v>-</v>
          </cell>
          <cell r="AV310" t="str">
            <v>-</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t="str">
            <v>-</v>
          </cell>
          <cell r="BJ310" t="str">
            <v>-</v>
          </cell>
          <cell r="BK310" t="str">
            <v>-</v>
          </cell>
          <cell r="BL310" t="str">
            <v>-</v>
          </cell>
          <cell r="BM310" t="str">
            <v>20246</v>
          </cell>
          <cell r="BN310" t="str">
            <v>-</v>
          </cell>
          <cell r="BO310" t="str">
            <v>-</v>
          </cell>
          <cell r="BP310" t="str">
            <v>-</v>
          </cell>
          <cell r="BQ310" t="str">
            <v>-</v>
          </cell>
          <cell r="BR310" t="str">
            <v>-</v>
          </cell>
          <cell r="BS310" t="str">
            <v>-</v>
          </cell>
          <cell r="BT310" t="str">
            <v>-</v>
          </cell>
          <cell r="BU310" t="str">
            <v>-</v>
          </cell>
          <cell r="BV310" t="str">
            <v>-</v>
          </cell>
          <cell r="BW310" t="str">
            <v>-</v>
          </cell>
          <cell r="BX310" t="str">
            <v>-</v>
          </cell>
          <cell r="BY310" t="str">
            <v>-</v>
          </cell>
          <cell r="CB310" t="str">
            <v>-</v>
          </cell>
          <cell r="CC310" t="str">
            <v>-</v>
          </cell>
          <cell r="CD310" t="str">
            <v>-</v>
          </cell>
          <cell r="CE310" t="str">
            <v>-</v>
          </cell>
          <cell r="CF310" t="str">
            <v>-</v>
          </cell>
          <cell r="CG310" t="str">
            <v>-</v>
          </cell>
          <cell r="CH310" t="str">
            <v>-</v>
          </cell>
          <cell r="CI310" t="str">
            <v>-</v>
          </cell>
          <cell r="CJ310" t="str">
            <v>-</v>
          </cell>
          <cell r="CK310" t="str">
            <v>-</v>
          </cell>
          <cell r="CL310" t="str">
            <v>-</v>
          </cell>
          <cell r="CM310" t="str">
            <v>-</v>
          </cell>
          <cell r="CN310" t="str">
            <v>-</v>
          </cell>
          <cell r="CO310" t="str">
            <v>-</v>
          </cell>
          <cell r="CP310" t="str">
            <v>-</v>
          </cell>
          <cell r="CQ310" t="str">
            <v>-</v>
          </cell>
          <cell r="CR310" t="str">
            <v>-</v>
          </cell>
          <cell r="CS310" t="str">
            <v>-</v>
          </cell>
          <cell r="CT310" t="str">
            <v>-</v>
          </cell>
          <cell r="CU310" t="str">
            <v>SAN MATEO CAJONOS</v>
          </cell>
          <cell r="CV310" t="str">
            <v>-</v>
          </cell>
          <cell r="CW310" t="str">
            <v>-</v>
          </cell>
          <cell r="CX310" t="str">
            <v>-</v>
          </cell>
          <cell r="CY310" t="str">
            <v>-</v>
          </cell>
          <cell r="CZ310" t="str">
            <v>-</v>
          </cell>
          <cell r="DB310" t="str">
            <v>-</v>
          </cell>
          <cell r="DC310" t="str">
            <v>-</v>
          </cell>
          <cell r="DD310" t="str">
            <v>-</v>
          </cell>
          <cell r="DE310" t="str">
            <v>-</v>
          </cell>
          <cell r="DF310" t="str">
            <v>-</v>
          </cell>
          <cell r="DG310" t="str">
            <v>-</v>
          </cell>
        </row>
        <row r="311">
          <cell r="AT311" t="str">
            <v>-</v>
          </cell>
          <cell r="AU311" t="str">
            <v>-</v>
          </cell>
          <cell r="AV311" t="str">
            <v>-</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t="str">
            <v>-</v>
          </cell>
          <cell r="BJ311" t="str">
            <v>-</v>
          </cell>
          <cell r="BK311" t="str">
            <v>-</v>
          </cell>
          <cell r="BL311" t="str">
            <v>-</v>
          </cell>
          <cell r="BM311" t="str">
            <v>20247</v>
          </cell>
          <cell r="BN311" t="str">
            <v>-</v>
          </cell>
          <cell r="BO311" t="str">
            <v>-</v>
          </cell>
          <cell r="BP311" t="str">
            <v>-</v>
          </cell>
          <cell r="BQ311" t="str">
            <v>-</v>
          </cell>
          <cell r="BR311" t="str">
            <v>-</v>
          </cell>
          <cell r="BS311" t="str">
            <v>-</v>
          </cell>
          <cell r="BT311" t="str">
            <v>-</v>
          </cell>
          <cell r="BU311" t="str">
            <v>-</v>
          </cell>
          <cell r="BV311" t="str">
            <v>-</v>
          </cell>
          <cell r="BW311" t="str">
            <v>-</v>
          </cell>
          <cell r="BX311" t="str">
            <v>-</v>
          </cell>
          <cell r="BY311" t="str">
            <v>-</v>
          </cell>
          <cell r="CB311" t="str">
            <v>-</v>
          </cell>
          <cell r="CC311" t="str">
            <v>-</v>
          </cell>
          <cell r="CD311" t="str">
            <v>-</v>
          </cell>
          <cell r="CE311" t="str">
            <v>-</v>
          </cell>
          <cell r="CF311" t="str">
            <v>-</v>
          </cell>
          <cell r="CG311" t="str">
            <v>-</v>
          </cell>
          <cell r="CH311" t="str">
            <v>-</v>
          </cell>
          <cell r="CI311" t="str">
            <v>-</v>
          </cell>
          <cell r="CJ311" t="str">
            <v>-</v>
          </cell>
          <cell r="CK311" t="str">
            <v>-</v>
          </cell>
          <cell r="CL311" t="str">
            <v>-</v>
          </cell>
          <cell r="CM311" t="str">
            <v>-</v>
          </cell>
          <cell r="CN311" t="str">
            <v>-</v>
          </cell>
          <cell r="CO311" t="str">
            <v>-</v>
          </cell>
          <cell r="CP311" t="str">
            <v>-</v>
          </cell>
          <cell r="CQ311" t="str">
            <v>-</v>
          </cell>
          <cell r="CR311" t="str">
            <v>-</v>
          </cell>
          <cell r="CS311" t="str">
            <v>-</v>
          </cell>
          <cell r="CT311" t="str">
            <v>-</v>
          </cell>
          <cell r="CU311" t="str">
            <v>CAPULÁLPAM DE MÉNDEZ</v>
          </cell>
          <cell r="CV311" t="str">
            <v>-</v>
          </cell>
          <cell r="CW311" t="str">
            <v>-</v>
          </cell>
          <cell r="CX311" t="str">
            <v>-</v>
          </cell>
          <cell r="CY311" t="str">
            <v>-</v>
          </cell>
          <cell r="CZ311" t="str">
            <v>-</v>
          </cell>
          <cell r="DB311" t="str">
            <v>-</v>
          </cell>
          <cell r="DC311" t="str">
            <v>-</v>
          </cell>
          <cell r="DD311" t="str">
            <v>-</v>
          </cell>
          <cell r="DE311" t="str">
            <v>-</v>
          </cell>
          <cell r="DF311" t="str">
            <v>-</v>
          </cell>
          <cell r="DG311" t="str">
            <v>-</v>
          </cell>
        </row>
        <row r="312">
          <cell r="AT312" t="str">
            <v>-</v>
          </cell>
          <cell r="AU312" t="str">
            <v>-</v>
          </cell>
          <cell r="AV312" t="str">
            <v>-</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t="str">
            <v>-</v>
          </cell>
          <cell r="BJ312" t="str">
            <v>-</v>
          </cell>
          <cell r="BK312" t="str">
            <v>-</v>
          </cell>
          <cell r="BL312" t="str">
            <v>-</v>
          </cell>
          <cell r="BM312" t="str">
            <v>20248</v>
          </cell>
          <cell r="BN312" t="str">
            <v>-</v>
          </cell>
          <cell r="BO312" t="str">
            <v>-</v>
          </cell>
          <cell r="BP312" t="str">
            <v>-</v>
          </cell>
          <cell r="BQ312" t="str">
            <v>-</v>
          </cell>
          <cell r="BR312" t="str">
            <v>-</v>
          </cell>
          <cell r="BS312" t="str">
            <v>-</v>
          </cell>
          <cell r="BT312" t="str">
            <v>-</v>
          </cell>
          <cell r="BU312" t="str">
            <v>-</v>
          </cell>
          <cell r="BV312" t="str">
            <v>-</v>
          </cell>
          <cell r="BW312" t="str">
            <v>-</v>
          </cell>
          <cell r="BX312" t="str">
            <v>-</v>
          </cell>
          <cell r="BY312" t="str">
            <v>-</v>
          </cell>
          <cell r="CB312" t="str">
            <v>-</v>
          </cell>
          <cell r="CC312" t="str">
            <v>-</v>
          </cell>
          <cell r="CD312" t="str">
            <v>-</v>
          </cell>
          <cell r="CE312" t="str">
            <v>-</v>
          </cell>
          <cell r="CF312" t="str">
            <v>-</v>
          </cell>
          <cell r="CG312" t="str">
            <v>-</v>
          </cell>
          <cell r="CH312" t="str">
            <v>-</v>
          </cell>
          <cell r="CI312" t="str">
            <v>-</v>
          </cell>
          <cell r="CJ312" t="str">
            <v>-</v>
          </cell>
          <cell r="CK312" t="str">
            <v>-</v>
          </cell>
          <cell r="CL312" t="str">
            <v>-</v>
          </cell>
          <cell r="CM312" t="str">
            <v>-</v>
          </cell>
          <cell r="CN312" t="str">
            <v>-</v>
          </cell>
          <cell r="CO312" t="str">
            <v>-</v>
          </cell>
          <cell r="CP312" t="str">
            <v>-</v>
          </cell>
          <cell r="CQ312" t="str">
            <v>-</v>
          </cell>
          <cell r="CR312" t="str">
            <v>-</v>
          </cell>
          <cell r="CS312" t="str">
            <v>-</v>
          </cell>
          <cell r="CT312" t="str">
            <v>-</v>
          </cell>
          <cell r="CU312" t="str">
            <v>SAN MATEO DEL MAR</v>
          </cell>
          <cell r="CV312" t="str">
            <v>-</v>
          </cell>
          <cell r="CW312" t="str">
            <v>-</v>
          </cell>
          <cell r="CX312" t="str">
            <v>-</v>
          </cell>
          <cell r="CY312" t="str">
            <v>-</v>
          </cell>
          <cell r="CZ312" t="str">
            <v>-</v>
          </cell>
          <cell r="DB312" t="str">
            <v>-</v>
          </cell>
          <cell r="DC312" t="str">
            <v>-</v>
          </cell>
          <cell r="DD312" t="str">
            <v>-</v>
          </cell>
          <cell r="DE312" t="str">
            <v>-</v>
          </cell>
          <cell r="DF312" t="str">
            <v>-</v>
          </cell>
          <cell r="DG312" t="str">
            <v>-</v>
          </cell>
        </row>
        <row r="313">
          <cell r="AT313" t="str">
            <v>-</v>
          </cell>
          <cell r="AU313" t="str">
            <v>-</v>
          </cell>
          <cell r="AV313" t="str">
            <v>-</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t="str">
            <v>-</v>
          </cell>
          <cell r="BJ313" t="str">
            <v>-</v>
          </cell>
          <cell r="BK313" t="str">
            <v>-</v>
          </cell>
          <cell r="BL313" t="str">
            <v>-</v>
          </cell>
          <cell r="BM313" t="str">
            <v>20249</v>
          </cell>
          <cell r="BN313" t="str">
            <v>-</v>
          </cell>
          <cell r="BO313" t="str">
            <v>-</v>
          </cell>
          <cell r="BP313" t="str">
            <v>-</v>
          </cell>
          <cell r="BQ313" t="str">
            <v>-</v>
          </cell>
          <cell r="BR313" t="str">
            <v>-</v>
          </cell>
          <cell r="BS313" t="str">
            <v>-</v>
          </cell>
          <cell r="BT313" t="str">
            <v>-</v>
          </cell>
          <cell r="BU313" t="str">
            <v>-</v>
          </cell>
          <cell r="BV313" t="str">
            <v>-</v>
          </cell>
          <cell r="BW313" t="str">
            <v>-</v>
          </cell>
          <cell r="BX313" t="str">
            <v>-</v>
          </cell>
          <cell r="BY313" t="str">
            <v>-</v>
          </cell>
          <cell r="CB313" t="str">
            <v>-</v>
          </cell>
          <cell r="CC313" t="str">
            <v>-</v>
          </cell>
          <cell r="CD313" t="str">
            <v>-</v>
          </cell>
          <cell r="CE313" t="str">
            <v>-</v>
          </cell>
          <cell r="CF313" t="str">
            <v>-</v>
          </cell>
          <cell r="CG313" t="str">
            <v>-</v>
          </cell>
          <cell r="CH313" t="str">
            <v>-</v>
          </cell>
          <cell r="CI313" t="str">
            <v>-</v>
          </cell>
          <cell r="CJ313" t="str">
            <v>-</v>
          </cell>
          <cell r="CK313" t="str">
            <v>-</v>
          </cell>
          <cell r="CL313" t="str">
            <v>-</v>
          </cell>
          <cell r="CM313" t="str">
            <v>-</v>
          </cell>
          <cell r="CN313" t="str">
            <v>-</v>
          </cell>
          <cell r="CO313" t="str">
            <v>-</v>
          </cell>
          <cell r="CP313" t="str">
            <v>-</v>
          </cell>
          <cell r="CQ313" t="str">
            <v>-</v>
          </cell>
          <cell r="CR313" t="str">
            <v>-</v>
          </cell>
          <cell r="CS313" t="str">
            <v>-</v>
          </cell>
          <cell r="CT313" t="str">
            <v>-</v>
          </cell>
          <cell r="CU313" t="str">
            <v>SAN MATEO YOLOXOCHITLÁN</v>
          </cell>
          <cell r="CV313" t="str">
            <v>-</v>
          </cell>
          <cell r="CW313" t="str">
            <v>-</v>
          </cell>
          <cell r="CX313" t="str">
            <v>-</v>
          </cell>
          <cell r="CY313" t="str">
            <v>-</v>
          </cell>
          <cell r="CZ313" t="str">
            <v>-</v>
          </cell>
          <cell r="DB313" t="str">
            <v>-</v>
          </cell>
          <cell r="DC313" t="str">
            <v>-</v>
          </cell>
          <cell r="DD313" t="str">
            <v>-</v>
          </cell>
          <cell r="DE313" t="str">
            <v>-</v>
          </cell>
          <cell r="DF313" t="str">
            <v>-</v>
          </cell>
          <cell r="DG313" t="str">
            <v>-</v>
          </cell>
        </row>
        <row r="314">
          <cell r="AT314" t="str">
            <v>-</v>
          </cell>
          <cell r="AU314" t="str">
            <v>-</v>
          </cell>
          <cell r="AV314" t="str">
            <v>-</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t="str">
            <v>-</v>
          </cell>
          <cell r="BJ314" t="str">
            <v>-</v>
          </cell>
          <cell r="BK314" t="str">
            <v>-</v>
          </cell>
          <cell r="BL314" t="str">
            <v>-</v>
          </cell>
          <cell r="BM314" t="str">
            <v>20250</v>
          </cell>
          <cell r="BN314" t="str">
            <v>-</v>
          </cell>
          <cell r="BO314" t="str">
            <v>-</v>
          </cell>
          <cell r="BP314" t="str">
            <v>-</v>
          </cell>
          <cell r="BQ314" t="str">
            <v>-</v>
          </cell>
          <cell r="BR314" t="str">
            <v>-</v>
          </cell>
          <cell r="BS314" t="str">
            <v>-</v>
          </cell>
          <cell r="BT314" t="str">
            <v>-</v>
          </cell>
          <cell r="BU314" t="str">
            <v>-</v>
          </cell>
          <cell r="BV314" t="str">
            <v>-</v>
          </cell>
          <cell r="BW314" t="str">
            <v>-</v>
          </cell>
          <cell r="BX314" t="str">
            <v>-</v>
          </cell>
          <cell r="BY314" t="str">
            <v>-</v>
          </cell>
          <cell r="CB314" t="str">
            <v>-</v>
          </cell>
          <cell r="CC314" t="str">
            <v>-</v>
          </cell>
          <cell r="CD314" t="str">
            <v>-</v>
          </cell>
          <cell r="CE314" t="str">
            <v>-</v>
          </cell>
          <cell r="CF314" t="str">
            <v>-</v>
          </cell>
          <cell r="CG314" t="str">
            <v>-</v>
          </cell>
          <cell r="CH314" t="str">
            <v>-</v>
          </cell>
          <cell r="CI314" t="str">
            <v>-</v>
          </cell>
          <cell r="CJ314" t="str">
            <v>-</v>
          </cell>
          <cell r="CK314" t="str">
            <v>-</v>
          </cell>
          <cell r="CL314" t="str">
            <v>-</v>
          </cell>
          <cell r="CM314" t="str">
            <v>-</v>
          </cell>
          <cell r="CN314" t="str">
            <v>-</v>
          </cell>
          <cell r="CO314" t="str">
            <v>-</v>
          </cell>
          <cell r="CP314" t="str">
            <v>-</v>
          </cell>
          <cell r="CQ314" t="str">
            <v>-</v>
          </cell>
          <cell r="CR314" t="str">
            <v>-</v>
          </cell>
          <cell r="CS314" t="str">
            <v>-</v>
          </cell>
          <cell r="CT314" t="str">
            <v>-</v>
          </cell>
          <cell r="CU314" t="str">
            <v>SAN MATEO ETLATONGO</v>
          </cell>
          <cell r="CV314" t="str">
            <v>-</v>
          </cell>
          <cell r="CW314" t="str">
            <v>-</v>
          </cell>
          <cell r="CX314" t="str">
            <v>-</v>
          </cell>
          <cell r="CY314" t="str">
            <v>-</v>
          </cell>
          <cell r="CZ314" t="str">
            <v>-</v>
          </cell>
          <cell r="DB314" t="str">
            <v>-</v>
          </cell>
          <cell r="DC314" t="str">
            <v>-</v>
          </cell>
          <cell r="DD314" t="str">
            <v>-</v>
          </cell>
          <cell r="DE314" t="str">
            <v>-</v>
          </cell>
          <cell r="DF314" t="str">
            <v>-</v>
          </cell>
          <cell r="DG314" t="str">
            <v>-</v>
          </cell>
        </row>
        <row r="315">
          <cell r="AT315" t="str">
            <v>-</v>
          </cell>
          <cell r="AU315" t="str">
            <v>-</v>
          </cell>
          <cell r="AV315" t="str">
            <v>-</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t="str">
            <v>-</v>
          </cell>
          <cell r="BJ315" t="str">
            <v>-</v>
          </cell>
          <cell r="BK315" t="str">
            <v>-</v>
          </cell>
          <cell r="BL315" t="str">
            <v>-</v>
          </cell>
          <cell r="BM315" t="str">
            <v>20251</v>
          </cell>
          <cell r="BN315" t="str">
            <v>-</v>
          </cell>
          <cell r="BO315" t="str">
            <v>-</v>
          </cell>
          <cell r="BP315" t="str">
            <v>-</v>
          </cell>
          <cell r="BQ315" t="str">
            <v>-</v>
          </cell>
          <cell r="BR315" t="str">
            <v>-</v>
          </cell>
          <cell r="BS315" t="str">
            <v>-</v>
          </cell>
          <cell r="BT315" t="str">
            <v>-</v>
          </cell>
          <cell r="BU315" t="str">
            <v>-</v>
          </cell>
          <cell r="BV315" t="str">
            <v>-</v>
          </cell>
          <cell r="BW315" t="str">
            <v>-</v>
          </cell>
          <cell r="BX315" t="str">
            <v>-</v>
          </cell>
          <cell r="BY315" t="str">
            <v>-</v>
          </cell>
          <cell r="CB315" t="str">
            <v>-</v>
          </cell>
          <cell r="CC315" t="str">
            <v>-</v>
          </cell>
          <cell r="CD315" t="str">
            <v>-</v>
          </cell>
          <cell r="CE315" t="str">
            <v>-</v>
          </cell>
          <cell r="CF315" t="str">
            <v>-</v>
          </cell>
          <cell r="CG315" t="str">
            <v>-</v>
          </cell>
          <cell r="CH315" t="str">
            <v>-</v>
          </cell>
          <cell r="CI315" t="str">
            <v>-</v>
          </cell>
          <cell r="CJ315" t="str">
            <v>-</v>
          </cell>
          <cell r="CK315" t="str">
            <v>-</v>
          </cell>
          <cell r="CL315" t="str">
            <v>-</v>
          </cell>
          <cell r="CM315" t="str">
            <v>-</v>
          </cell>
          <cell r="CN315" t="str">
            <v>-</v>
          </cell>
          <cell r="CO315" t="str">
            <v>-</v>
          </cell>
          <cell r="CP315" t="str">
            <v>-</v>
          </cell>
          <cell r="CQ315" t="str">
            <v>-</v>
          </cell>
          <cell r="CR315" t="str">
            <v>-</v>
          </cell>
          <cell r="CS315" t="str">
            <v>-</v>
          </cell>
          <cell r="CT315" t="str">
            <v>-</v>
          </cell>
          <cell r="CU315" t="str">
            <v>SAN MATEO NEJÁPAM</v>
          </cell>
          <cell r="CV315" t="str">
            <v>-</v>
          </cell>
          <cell r="CW315" t="str">
            <v>-</v>
          </cell>
          <cell r="CX315" t="str">
            <v>-</v>
          </cell>
          <cell r="CY315" t="str">
            <v>-</v>
          </cell>
          <cell r="CZ315" t="str">
            <v>-</v>
          </cell>
          <cell r="DB315" t="str">
            <v>-</v>
          </cell>
          <cell r="DC315" t="str">
            <v>-</v>
          </cell>
          <cell r="DD315" t="str">
            <v>-</v>
          </cell>
          <cell r="DE315" t="str">
            <v>-</v>
          </cell>
          <cell r="DF315" t="str">
            <v>-</v>
          </cell>
          <cell r="DG315" t="str">
            <v>-</v>
          </cell>
        </row>
        <row r="316">
          <cell r="AT316" t="str">
            <v>-</v>
          </cell>
          <cell r="AU316" t="str">
            <v>-</v>
          </cell>
          <cell r="AV316" t="str">
            <v>-</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t="str">
            <v>-</v>
          </cell>
          <cell r="BJ316" t="str">
            <v>-</v>
          </cell>
          <cell r="BK316" t="str">
            <v>-</v>
          </cell>
          <cell r="BL316" t="str">
            <v>-</v>
          </cell>
          <cell r="BM316" t="str">
            <v>20252</v>
          </cell>
          <cell r="BN316" t="str">
            <v>-</v>
          </cell>
          <cell r="BO316" t="str">
            <v>-</v>
          </cell>
          <cell r="BP316" t="str">
            <v>-</v>
          </cell>
          <cell r="BQ316" t="str">
            <v>-</v>
          </cell>
          <cell r="BR316" t="str">
            <v>-</v>
          </cell>
          <cell r="BS316" t="str">
            <v>-</v>
          </cell>
          <cell r="BT316" t="str">
            <v>-</v>
          </cell>
          <cell r="BU316" t="str">
            <v>-</v>
          </cell>
          <cell r="BV316" t="str">
            <v>-</v>
          </cell>
          <cell r="BW316" t="str">
            <v>-</v>
          </cell>
          <cell r="BX316" t="str">
            <v>-</v>
          </cell>
          <cell r="BY316" t="str">
            <v>-</v>
          </cell>
          <cell r="CB316" t="str">
            <v>-</v>
          </cell>
          <cell r="CC316" t="str">
            <v>-</v>
          </cell>
          <cell r="CD316" t="str">
            <v>-</v>
          </cell>
          <cell r="CE316" t="str">
            <v>-</v>
          </cell>
          <cell r="CF316" t="str">
            <v>-</v>
          </cell>
          <cell r="CG316" t="str">
            <v>-</v>
          </cell>
          <cell r="CH316" t="str">
            <v>-</v>
          </cell>
          <cell r="CI316" t="str">
            <v>-</v>
          </cell>
          <cell r="CJ316" t="str">
            <v>-</v>
          </cell>
          <cell r="CK316" t="str">
            <v>-</v>
          </cell>
          <cell r="CL316" t="str">
            <v>-</v>
          </cell>
          <cell r="CM316" t="str">
            <v>-</v>
          </cell>
          <cell r="CN316" t="str">
            <v>-</v>
          </cell>
          <cell r="CO316" t="str">
            <v>-</v>
          </cell>
          <cell r="CP316" t="str">
            <v>-</v>
          </cell>
          <cell r="CQ316" t="str">
            <v>-</v>
          </cell>
          <cell r="CR316" t="str">
            <v>-</v>
          </cell>
          <cell r="CS316" t="str">
            <v>-</v>
          </cell>
          <cell r="CT316" t="str">
            <v>-</v>
          </cell>
          <cell r="CU316" t="str">
            <v>SAN MATEO PEÑASCO</v>
          </cell>
          <cell r="CV316" t="str">
            <v>-</v>
          </cell>
          <cell r="CW316" t="str">
            <v>-</v>
          </cell>
          <cell r="CX316" t="str">
            <v>-</v>
          </cell>
          <cell r="CY316" t="str">
            <v>-</v>
          </cell>
          <cell r="CZ316" t="str">
            <v>-</v>
          </cell>
          <cell r="DB316" t="str">
            <v>-</v>
          </cell>
          <cell r="DC316" t="str">
            <v>-</v>
          </cell>
          <cell r="DD316" t="str">
            <v>-</v>
          </cell>
          <cell r="DE316" t="str">
            <v>-</v>
          </cell>
          <cell r="DF316" t="str">
            <v>-</v>
          </cell>
          <cell r="DG316" t="str">
            <v>-</v>
          </cell>
        </row>
        <row r="317">
          <cell r="AT317" t="str">
            <v>-</v>
          </cell>
          <cell r="AU317" t="str">
            <v>-</v>
          </cell>
          <cell r="AV317" t="str">
            <v>-</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t="str">
            <v>-</v>
          </cell>
          <cell r="BJ317" t="str">
            <v>-</v>
          </cell>
          <cell r="BK317" t="str">
            <v>-</v>
          </cell>
          <cell r="BL317" t="str">
            <v>-</v>
          </cell>
          <cell r="BM317" t="str">
            <v>20253</v>
          </cell>
          <cell r="BN317" t="str">
            <v>-</v>
          </cell>
          <cell r="BO317" t="str">
            <v>-</v>
          </cell>
          <cell r="BP317" t="str">
            <v>-</v>
          </cell>
          <cell r="BQ317" t="str">
            <v>-</v>
          </cell>
          <cell r="BR317" t="str">
            <v>-</v>
          </cell>
          <cell r="BS317" t="str">
            <v>-</v>
          </cell>
          <cell r="BT317" t="str">
            <v>-</v>
          </cell>
          <cell r="BU317" t="str">
            <v>-</v>
          </cell>
          <cell r="BV317" t="str">
            <v>-</v>
          </cell>
          <cell r="BW317" t="str">
            <v>-</v>
          </cell>
          <cell r="BX317" t="str">
            <v>-</v>
          </cell>
          <cell r="BY317" t="str">
            <v>-</v>
          </cell>
          <cell r="CB317" t="str">
            <v>-</v>
          </cell>
          <cell r="CC317" t="str">
            <v>-</v>
          </cell>
          <cell r="CD317" t="str">
            <v>-</v>
          </cell>
          <cell r="CE317" t="str">
            <v>-</v>
          </cell>
          <cell r="CF317" t="str">
            <v>-</v>
          </cell>
          <cell r="CG317" t="str">
            <v>-</v>
          </cell>
          <cell r="CH317" t="str">
            <v>-</v>
          </cell>
          <cell r="CI317" t="str">
            <v>-</v>
          </cell>
          <cell r="CJ317" t="str">
            <v>-</v>
          </cell>
          <cell r="CK317" t="str">
            <v>-</v>
          </cell>
          <cell r="CL317" t="str">
            <v>-</v>
          </cell>
          <cell r="CM317" t="str">
            <v>-</v>
          </cell>
          <cell r="CN317" t="str">
            <v>-</v>
          </cell>
          <cell r="CO317" t="str">
            <v>-</v>
          </cell>
          <cell r="CP317" t="str">
            <v>-</v>
          </cell>
          <cell r="CQ317" t="str">
            <v>-</v>
          </cell>
          <cell r="CR317" t="str">
            <v>-</v>
          </cell>
          <cell r="CS317" t="str">
            <v>-</v>
          </cell>
          <cell r="CT317" t="str">
            <v>-</v>
          </cell>
          <cell r="CU317" t="str">
            <v>SAN MATEO PIÑAS</v>
          </cell>
          <cell r="CV317" t="str">
            <v>-</v>
          </cell>
          <cell r="CW317" t="str">
            <v>-</v>
          </cell>
          <cell r="CX317" t="str">
            <v>-</v>
          </cell>
          <cell r="CY317" t="str">
            <v>-</v>
          </cell>
          <cell r="CZ317" t="str">
            <v>-</v>
          </cell>
          <cell r="DB317" t="str">
            <v>-</v>
          </cell>
          <cell r="DC317" t="str">
            <v>-</v>
          </cell>
          <cell r="DD317" t="str">
            <v>-</v>
          </cell>
          <cell r="DE317" t="str">
            <v>-</v>
          </cell>
          <cell r="DF317" t="str">
            <v>-</v>
          </cell>
          <cell r="DG317" t="str">
            <v>-</v>
          </cell>
        </row>
        <row r="318">
          <cell r="AT318" t="str">
            <v>-</v>
          </cell>
          <cell r="AU318" t="str">
            <v>-</v>
          </cell>
          <cell r="AV318" t="str">
            <v>-</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t="str">
            <v>-</v>
          </cell>
          <cell r="BJ318" t="str">
            <v>-</v>
          </cell>
          <cell r="BK318" t="str">
            <v>-</v>
          </cell>
          <cell r="BL318" t="str">
            <v>-</v>
          </cell>
          <cell r="BM318" t="str">
            <v>20254</v>
          </cell>
          <cell r="BN318" t="str">
            <v>-</v>
          </cell>
          <cell r="BO318" t="str">
            <v>-</v>
          </cell>
          <cell r="BP318" t="str">
            <v>-</v>
          </cell>
          <cell r="BQ318" t="str">
            <v>-</v>
          </cell>
          <cell r="BR318" t="str">
            <v>-</v>
          </cell>
          <cell r="BS318" t="str">
            <v>-</v>
          </cell>
          <cell r="BT318" t="str">
            <v>-</v>
          </cell>
          <cell r="BU318" t="str">
            <v>-</v>
          </cell>
          <cell r="BV318" t="str">
            <v>-</v>
          </cell>
          <cell r="BW318" t="str">
            <v>-</v>
          </cell>
          <cell r="BX318" t="str">
            <v>-</v>
          </cell>
          <cell r="BY318" t="str">
            <v>-</v>
          </cell>
          <cell r="CB318" t="str">
            <v>-</v>
          </cell>
          <cell r="CC318" t="str">
            <v>-</v>
          </cell>
          <cell r="CD318" t="str">
            <v>-</v>
          </cell>
          <cell r="CE318" t="str">
            <v>-</v>
          </cell>
          <cell r="CF318" t="str">
            <v>-</v>
          </cell>
          <cell r="CG318" t="str">
            <v>-</v>
          </cell>
          <cell r="CH318" t="str">
            <v>-</v>
          </cell>
          <cell r="CI318" t="str">
            <v>-</v>
          </cell>
          <cell r="CJ318" t="str">
            <v>-</v>
          </cell>
          <cell r="CK318" t="str">
            <v>-</v>
          </cell>
          <cell r="CL318" t="str">
            <v>-</v>
          </cell>
          <cell r="CM318" t="str">
            <v>-</v>
          </cell>
          <cell r="CN318" t="str">
            <v>-</v>
          </cell>
          <cell r="CO318" t="str">
            <v>-</v>
          </cell>
          <cell r="CP318" t="str">
            <v>-</v>
          </cell>
          <cell r="CQ318" t="str">
            <v>-</v>
          </cell>
          <cell r="CR318" t="str">
            <v>-</v>
          </cell>
          <cell r="CS318" t="str">
            <v>-</v>
          </cell>
          <cell r="CT318" t="str">
            <v>-</v>
          </cell>
          <cell r="CU318" t="str">
            <v>SAN MATEO RÍO HONDO</v>
          </cell>
          <cell r="CV318" t="str">
            <v>-</v>
          </cell>
          <cell r="CW318" t="str">
            <v>-</v>
          </cell>
          <cell r="CX318" t="str">
            <v>-</v>
          </cell>
          <cell r="CY318" t="str">
            <v>-</v>
          </cell>
          <cell r="CZ318" t="str">
            <v>-</v>
          </cell>
          <cell r="DB318" t="str">
            <v>-</v>
          </cell>
          <cell r="DC318" t="str">
            <v>-</v>
          </cell>
          <cell r="DD318" t="str">
            <v>-</v>
          </cell>
          <cell r="DE318" t="str">
            <v>-</v>
          </cell>
          <cell r="DF318" t="str">
            <v>-</v>
          </cell>
          <cell r="DG318" t="str">
            <v>-</v>
          </cell>
        </row>
        <row r="319">
          <cell r="AT319" t="str">
            <v>-</v>
          </cell>
          <cell r="AU319" t="str">
            <v>-</v>
          </cell>
          <cell r="AV319" t="str">
            <v>-</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t="str">
            <v>-</v>
          </cell>
          <cell r="BJ319" t="str">
            <v>-</v>
          </cell>
          <cell r="BK319" t="str">
            <v>-</v>
          </cell>
          <cell r="BL319" t="str">
            <v>-</v>
          </cell>
          <cell r="BM319" t="str">
            <v>20255</v>
          </cell>
          <cell r="BN319" t="str">
            <v>-</v>
          </cell>
          <cell r="BO319" t="str">
            <v>-</v>
          </cell>
          <cell r="BP319" t="str">
            <v>-</v>
          </cell>
          <cell r="BQ319" t="str">
            <v>-</v>
          </cell>
          <cell r="BR319" t="str">
            <v>-</v>
          </cell>
          <cell r="BS319" t="str">
            <v>-</v>
          </cell>
          <cell r="BT319" t="str">
            <v>-</v>
          </cell>
          <cell r="BU319" t="str">
            <v>-</v>
          </cell>
          <cell r="BV319" t="str">
            <v>-</v>
          </cell>
          <cell r="BW319" t="str">
            <v>-</v>
          </cell>
          <cell r="BX319" t="str">
            <v>-</v>
          </cell>
          <cell r="BY319" t="str">
            <v>-</v>
          </cell>
          <cell r="CB319" t="str">
            <v>-</v>
          </cell>
          <cell r="CC319" t="str">
            <v>-</v>
          </cell>
          <cell r="CD319" t="str">
            <v>-</v>
          </cell>
          <cell r="CE319" t="str">
            <v>-</v>
          </cell>
          <cell r="CF319" t="str">
            <v>-</v>
          </cell>
          <cell r="CG319" t="str">
            <v>-</v>
          </cell>
          <cell r="CH319" t="str">
            <v>-</v>
          </cell>
          <cell r="CI319" t="str">
            <v>-</v>
          </cell>
          <cell r="CJ319" t="str">
            <v>-</v>
          </cell>
          <cell r="CK319" t="str">
            <v>-</v>
          </cell>
          <cell r="CL319" t="str">
            <v>-</v>
          </cell>
          <cell r="CM319" t="str">
            <v>-</v>
          </cell>
          <cell r="CN319" t="str">
            <v>-</v>
          </cell>
          <cell r="CO319" t="str">
            <v>-</v>
          </cell>
          <cell r="CP319" t="str">
            <v>-</v>
          </cell>
          <cell r="CQ319" t="str">
            <v>-</v>
          </cell>
          <cell r="CR319" t="str">
            <v>-</v>
          </cell>
          <cell r="CS319" t="str">
            <v>-</v>
          </cell>
          <cell r="CT319" t="str">
            <v>-</v>
          </cell>
          <cell r="CU319" t="str">
            <v>SAN MATEO SINDIHUI</v>
          </cell>
          <cell r="CV319" t="str">
            <v>-</v>
          </cell>
          <cell r="CW319" t="str">
            <v>-</v>
          </cell>
          <cell r="CX319" t="str">
            <v>-</v>
          </cell>
          <cell r="CY319" t="str">
            <v>-</v>
          </cell>
          <cell r="CZ319" t="str">
            <v>-</v>
          </cell>
          <cell r="DB319" t="str">
            <v>-</v>
          </cell>
          <cell r="DC319" t="str">
            <v>-</v>
          </cell>
          <cell r="DD319" t="str">
            <v>-</v>
          </cell>
          <cell r="DE319" t="str">
            <v>-</v>
          </cell>
          <cell r="DF319" t="str">
            <v>-</v>
          </cell>
          <cell r="DG319" t="str">
            <v>-</v>
          </cell>
        </row>
        <row r="320">
          <cell r="AT320" t="str">
            <v>-</v>
          </cell>
          <cell r="AU320" t="str">
            <v>-</v>
          </cell>
          <cell r="AV320" t="str">
            <v>-</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t="str">
            <v>-</v>
          </cell>
          <cell r="BJ320" t="str">
            <v>-</v>
          </cell>
          <cell r="BK320" t="str">
            <v>-</v>
          </cell>
          <cell r="BL320" t="str">
            <v>-</v>
          </cell>
          <cell r="BM320" t="str">
            <v>20256</v>
          </cell>
          <cell r="BN320" t="str">
            <v>-</v>
          </cell>
          <cell r="BO320" t="str">
            <v>-</v>
          </cell>
          <cell r="BP320" t="str">
            <v>-</v>
          </cell>
          <cell r="BQ320" t="str">
            <v>-</v>
          </cell>
          <cell r="BR320" t="str">
            <v>-</v>
          </cell>
          <cell r="BS320" t="str">
            <v>-</v>
          </cell>
          <cell r="BT320" t="str">
            <v>-</v>
          </cell>
          <cell r="BU320" t="str">
            <v>-</v>
          </cell>
          <cell r="BV320" t="str">
            <v>-</v>
          </cell>
          <cell r="BW320" t="str">
            <v>-</v>
          </cell>
          <cell r="BX320" t="str">
            <v>-</v>
          </cell>
          <cell r="BY320" t="str">
            <v>-</v>
          </cell>
          <cell r="CB320" t="str">
            <v>-</v>
          </cell>
          <cell r="CC320" t="str">
            <v>-</v>
          </cell>
          <cell r="CD320" t="str">
            <v>-</v>
          </cell>
          <cell r="CE320" t="str">
            <v>-</v>
          </cell>
          <cell r="CF320" t="str">
            <v>-</v>
          </cell>
          <cell r="CG320" t="str">
            <v>-</v>
          </cell>
          <cell r="CH320" t="str">
            <v>-</v>
          </cell>
          <cell r="CI320" t="str">
            <v>-</v>
          </cell>
          <cell r="CJ320" t="str">
            <v>-</v>
          </cell>
          <cell r="CK320" t="str">
            <v>-</v>
          </cell>
          <cell r="CL320" t="str">
            <v>-</v>
          </cell>
          <cell r="CM320" t="str">
            <v>-</v>
          </cell>
          <cell r="CN320" t="str">
            <v>-</v>
          </cell>
          <cell r="CO320" t="str">
            <v>-</v>
          </cell>
          <cell r="CP320" t="str">
            <v>-</v>
          </cell>
          <cell r="CQ320" t="str">
            <v>-</v>
          </cell>
          <cell r="CR320" t="str">
            <v>-</v>
          </cell>
          <cell r="CS320" t="str">
            <v>-</v>
          </cell>
          <cell r="CT320" t="str">
            <v>-</v>
          </cell>
          <cell r="CU320" t="str">
            <v>SAN MATEO TLAPILTEPEC</v>
          </cell>
          <cell r="CV320" t="str">
            <v>-</v>
          </cell>
          <cell r="CW320" t="str">
            <v>-</v>
          </cell>
          <cell r="CX320" t="str">
            <v>-</v>
          </cell>
          <cell r="CY320" t="str">
            <v>-</v>
          </cell>
          <cell r="CZ320" t="str">
            <v>-</v>
          </cell>
          <cell r="DB320" t="str">
            <v>-</v>
          </cell>
          <cell r="DC320" t="str">
            <v>-</v>
          </cell>
          <cell r="DD320" t="str">
            <v>-</v>
          </cell>
          <cell r="DE320" t="str">
            <v>-</v>
          </cell>
          <cell r="DF320" t="str">
            <v>-</v>
          </cell>
          <cell r="DG320" t="str">
            <v>-</v>
          </cell>
        </row>
        <row r="321">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t="str">
            <v>20257</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CB321" t="str">
            <v>-</v>
          </cell>
          <cell r="CC321" t="str">
            <v>-</v>
          </cell>
          <cell r="CD321" t="str">
            <v>-</v>
          </cell>
          <cell r="CE321" t="str">
            <v>-</v>
          </cell>
          <cell r="CF321" t="str">
            <v>-</v>
          </cell>
          <cell r="CG321" t="str">
            <v>-</v>
          </cell>
          <cell r="CH321" t="str">
            <v>-</v>
          </cell>
          <cell r="CI321" t="str">
            <v>-</v>
          </cell>
          <cell r="CJ321" t="str">
            <v>-</v>
          </cell>
          <cell r="CK321" t="str">
            <v>-</v>
          </cell>
          <cell r="CL321" t="str">
            <v>-</v>
          </cell>
          <cell r="CM321" t="str">
            <v>-</v>
          </cell>
          <cell r="CN321" t="str">
            <v>-</v>
          </cell>
          <cell r="CO321" t="str">
            <v>-</v>
          </cell>
          <cell r="CP321" t="str">
            <v>-</v>
          </cell>
          <cell r="CQ321" t="str">
            <v>-</v>
          </cell>
          <cell r="CR321" t="str">
            <v>-</v>
          </cell>
          <cell r="CS321" t="str">
            <v>-</v>
          </cell>
          <cell r="CT321" t="str">
            <v>-</v>
          </cell>
          <cell r="CU321" t="str">
            <v>SAN MELCHOR BETAZA</v>
          </cell>
          <cell r="CV321" t="str">
            <v>-</v>
          </cell>
          <cell r="CW321" t="str">
            <v>-</v>
          </cell>
          <cell r="CX321" t="str">
            <v>-</v>
          </cell>
          <cell r="CY321" t="str">
            <v>-</v>
          </cell>
          <cell r="CZ321" t="str">
            <v>-</v>
          </cell>
          <cell r="DB321" t="str">
            <v>-</v>
          </cell>
          <cell r="DC321" t="str">
            <v>-</v>
          </cell>
          <cell r="DD321" t="str">
            <v>-</v>
          </cell>
          <cell r="DE321" t="str">
            <v>-</v>
          </cell>
          <cell r="DF321" t="str">
            <v>-</v>
          </cell>
          <cell r="DG321" t="str">
            <v>-</v>
          </cell>
        </row>
        <row r="322">
          <cell r="AT322" t="str">
            <v>-</v>
          </cell>
          <cell r="AU322" t="str">
            <v>-</v>
          </cell>
          <cell r="AV322" t="str">
            <v>-</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t="str">
            <v>-</v>
          </cell>
          <cell r="BJ322" t="str">
            <v>-</v>
          </cell>
          <cell r="BK322" t="str">
            <v>-</v>
          </cell>
          <cell r="BL322" t="str">
            <v>-</v>
          </cell>
          <cell r="BM322" t="str">
            <v>20258</v>
          </cell>
          <cell r="BN322" t="str">
            <v>-</v>
          </cell>
          <cell r="BO322" t="str">
            <v>-</v>
          </cell>
          <cell r="BP322" t="str">
            <v>-</v>
          </cell>
          <cell r="BQ322" t="str">
            <v>-</v>
          </cell>
          <cell r="BR322" t="str">
            <v>-</v>
          </cell>
          <cell r="BS322" t="str">
            <v>-</v>
          </cell>
          <cell r="BT322" t="str">
            <v>-</v>
          </cell>
          <cell r="BU322" t="str">
            <v>-</v>
          </cell>
          <cell r="BV322" t="str">
            <v>-</v>
          </cell>
          <cell r="BW322" t="str">
            <v>-</v>
          </cell>
          <cell r="BX322" t="str">
            <v>-</v>
          </cell>
          <cell r="BY322" t="str">
            <v>-</v>
          </cell>
          <cell r="CB322" t="str">
            <v>-</v>
          </cell>
          <cell r="CC322" t="str">
            <v>-</v>
          </cell>
          <cell r="CD322" t="str">
            <v>-</v>
          </cell>
          <cell r="CE322" t="str">
            <v>-</v>
          </cell>
          <cell r="CF322" t="str">
            <v>-</v>
          </cell>
          <cell r="CG322" t="str">
            <v>-</v>
          </cell>
          <cell r="CH322" t="str">
            <v>-</v>
          </cell>
          <cell r="CI322" t="str">
            <v>-</v>
          </cell>
          <cell r="CJ322" t="str">
            <v>-</v>
          </cell>
          <cell r="CK322" t="str">
            <v>-</v>
          </cell>
          <cell r="CL322" t="str">
            <v>-</v>
          </cell>
          <cell r="CM322" t="str">
            <v>-</v>
          </cell>
          <cell r="CN322" t="str">
            <v>-</v>
          </cell>
          <cell r="CO322" t="str">
            <v>-</v>
          </cell>
          <cell r="CP322" t="str">
            <v>-</v>
          </cell>
          <cell r="CQ322" t="str">
            <v>-</v>
          </cell>
          <cell r="CR322" t="str">
            <v>-</v>
          </cell>
          <cell r="CS322" t="str">
            <v>-</v>
          </cell>
          <cell r="CT322" t="str">
            <v>-</v>
          </cell>
          <cell r="CU322" t="str">
            <v>SAN MIGUEL ACHIUTLA</v>
          </cell>
          <cell r="CV322" t="str">
            <v>-</v>
          </cell>
          <cell r="CW322" t="str">
            <v>-</v>
          </cell>
          <cell r="CX322" t="str">
            <v>-</v>
          </cell>
          <cell r="CY322" t="str">
            <v>-</v>
          </cell>
          <cell r="CZ322" t="str">
            <v>-</v>
          </cell>
          <cell r="DB322" t="str">
            <v>-</v>
          </cell>
          <cell r="DC322" t="str">
            <v>-</v>
          </cell>
          <cell r="DD322" t="str">
            <v>-</v>
          </cell>
          <cell r="DE322" t="str">
            <v>-</v>
          </cell>
          <cell r="DF322" t="str">
            <v>-</v>
          </cell>
          <cell r="DG322" t="str">
            <v>-</v>
          </cell>
        </row>
        <row r="323">
          <cell r="AT323" t="str">
            <v>-</v>
          </cell>
          <cell r="AU323" t="str">
            <v>-</v>
          </cell>
          <cell r="AV323" t="str">
            <v>-</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t="str">
            <v>-</v>
          </cell>
          <cell r="BJ323" t="str">
            <v>-</v>
          </cell>
          <cell r="BK323" t="str">
            <v>-</v>
          </cell>
          <cell r="BL323" t="str">
            <v>-</v>
          </cell>
          <cell r="BM323" t="str">
            <v>20259</v>
          </cell>
          <cell r="BN323" t="str">
            <v>-</v>
          </cell>
          <cell r="BO323" t="str">
            <v>-</v>
          </cell>
          <cell r="BP323" t="str">
            <v>-</v>
          </cell>
          <cell r="BQ323" t="str">
            <v>-</v>
          </cell>
          <cell r="BR323" t="str">
            <v>-</v>
          </cell>
          <cell r="BS323" t="str">
            <v>-</v>
          </cell>
          <cell r="BT323" t="str">
            <v>-</v>
          </cell>
          <cell r="BU323" t="str">
            <v>-</v>
          </cell>
          <cell r="BV323" t="str">
            <v>-</v>
          </cell>
          <cell r="BW323" t="str">
            <v>-</v>
          </cell>
          <cell r="BX323" t="str">
            <v>-</v>
          </cell>
          <cell r="BY323" t="str">
            <v>-</v>
          </cell>
          <cell r="CB323" t="str">
            <v>-</v>
          </cell>
          <cell r="CC323" t="str">
            <v>-</v>
          </cell>
          <cell r="CD323" t="str">
            <v>-</v>
          </cell>
          <cell r="CE323" t="str">
            <v>-</v>
          </cell>
          <cell r="CF323" t="str">
            <v>-</v>
          </cell>
          <cell r="CG323" t="str">
            <v>-</v>
          </cell>
          <cell r="CH323" t="str">
            <v>-</v>
          </cell>
          <cell r="CI323" t="str">
            <v>-</v>
          </cell>
          <cell r="CJ323" t="str">
            <v>-</v>
          </cell>
          <cell r="CK323" t="str">
            <v>-</v>
          </cell>
          <cell r="CL323" t="str">
            <v>-</v>
          </cell>
          <cell r="CM323" t="str">
            <v>-</v>
          </cell>
          <cell r="CN323" t="str">
            <v>-</v>
          </cell>
          <cell r="CO323" t="str">
            <v>-</v>
          </cell>
          <cell r="CP323" t="str">
            <v>-</v>
          </cell>
          <cell r="CQ323" t="str">
            <v>-</v>
          </cell>
          <cell r="CR323" t="str">
            <v>-</v>
          </cell>
          <cell r="CS323" t="str">
            <v>-</v>
          </cell>
          <cell r="CT323" t="str">
            <v>-</v>
          </cell>
          <cell r="CU323" t="str">
            <v>SAN MIGUEL AHUEHUETITLÁN</v>
          </cell>
          <cell r="CV323" t="str">
            <v>-</v>
          </cell>
          <cell r="CW323" t="str">
            <v>-</v>
          </cell>
          <cell r="CX323" t="str">
            <v>-</v>
          </cell>
          <cell r="CY323" t="str">
            <v>-</v>
          </cell>
          <cell r="CZ323" t="str">
            <v>-</v>
          </cell>
          <cell r="DB323" t="str">
            <v>-</v>
          </cell>
          <cell r="DC323" t="str">
            <v>-</v>
          </cell>
          <cell r="DD323" t="str">
            <v>-</v>
          </cell>
          <cell r="DE323" t="str">
            <v>-</v>
          </cell>
          <cell r="DF323" t="str">
            <v>-</v>
          </cell>
          <cell r="DG323" t="str">
            <v>-</v>
          </cell>
        </row>
        <row r="324">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20260</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SAN MIGUEL ALOÁPAM</v>
          </cell>
          <cell r="CV324" t="str">
            <v>-</v>
          </cell>
          <cell r="CW324" t="str">
            <v>-</v>
          </cell>
          <cell r="CX324" t="str">
            <v>-</v>
          </cell>
          <cell r="CY324" t="str">
            <v>-</v>
          </cell>
          <cell r="CZ324" t="str">
            <v>-</v>
          </cell>
          <cell r="DB324" t="str">
            <v>-</v>
          </cell>
          <cell r="DC324" t="str">
            <v>-</v>
          </cell>
          <cell r="DD324" t="str">
            <v>-</v>
          </cell>
          <cell r="DE324" t="str">
            <v>-</v>
          </cell>
          <cell r="DF324" t="str">
            <v>-</v>
          </cell>
          <cell r="DG324" t="str">
            <v>-</v>
          </cell>
        </row>
        <row r="325">
          <cell r="AT325" t="str">
            <v>-</v>
          </cell>
          <cell r="AU325" t="str">
            <v>-</v>
          </cell>
          <cell r="AV325" t="str">
            <v>-</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t="str">
            <v>-</v>
          </cell>
          <cell r="BJ325" t="str">
            <v>-</v>
          </cell>
          <cell r="BK325" t="str">
            <v>-</v>
          </cell>
          <cell r="BL325" t="str">
            <v>-</v>
          </cell>
          <cell r="BM325" t="str">
            <v>20261</v>
          </cell>
          <cell r="BN325" t="str">
            <v>-</v>
          </cell>
          <cell r="BO325" t="str">
            <v>-</v>
          </cell>
          <cell r="BP325" t="str">
            <v>-</v>
          </cell>
          <cell r="BQ325" t="str">
            <v>-</v>
          </cell>
          <cell r="BR325" t="str">
            <v>-</v>
          </cell>
          <cell r="BS325" t="str">
            <v>-</v>
          </cell>
          <cell r="BT325" t="str">
            <v>-</v>
          </cell>
          <cell r="BU325" t="str">
            <v>-</v>
          </cell>
          <cell r="BV325" t="str">
            <v>-</v>
          </cell>
          <cell r="BW325" t="str">
            <v>-</v>
          </cell>
          <cell r="BX325" t="str">
            <v>-</v>
          </cell>
          <cell r="BY325" t="str">
            <v>-</v>
          </cell>
          <cell r="CB325" t="str">
            <v>-</v>
          </cell>
          <cell r="CC325" t="str">
            <v>-</v>
          </cell>
          <cell r="CD325" t="str">
            <v>-</v>
          </cell>
          <cell r="CE325" t="str">
            <v>-</v>
          </cell>
          <cell r="CF325" t="str">
            <v>-</v>
          </cell>
          <cell r="CG325" t="str">
            <v>-</v>
          </cell>
          <cell r="CH325" t="str">
            <v>-</v>
          </cell>
          <cell r="CI325" t="str">
            <v>-</v>
          </cell>
          <cell r="CJ325" t="str">
            <v>-</v>
          </cell>
          <cell r="CK325" t="str">
            <v>-</v>
          </cell>
          <cell r="CL325" t="str">
            <v>-</v>
          </cell>
          <cell r="CM325" t="str">
            <v>-</v>
          </cell>
          <cell r="CN325" t="str">
            <v>-</v>
          </cell>
          <cell r="CO325" t="str">
            <v>-</v>
          </cell>
          <cell r="CP325" t="str">
            <v>-</v>
          </cell>
          <cell r="CQ325" t="str">
            <v>-</v>
          </cell>
          <cell r="CR325" t="str">
            <v>-</v>
          </cell>
          <cell r="CS325" t="str">
            <v>-</v>
          </cell>
          <cell r="CT325" t="str">
            <v>-</v>
          </cell>
          <cell r="CU325" t="str">
            <v>SAN MIGUEL AMATITLÁN</v>
          </cell>
          <cell r="CV325" t="str">
            <v>-</v>
          </cell>
          <cell r="CW325" t="str">
            <v>-</v>
          </cell>
          <cell r="CX325" t="str">
            <v>-</v>
          </cell>
          <cell r="CY325" t="str">
            <v>-</v>
          </cell>
          <cell r="CZ325" t="str">
            <v>-</v>
          </cell>
          <cell r="DB325" t="str">
            <v>-</v>
          </cell>
          <cell r="DC325" t="str">
            <v>-</v>
          </cell>
          <cell r="DD325" t="str">
            <v>-</v>
          </cell>
          <cell r="DE325" t="str">
            <v>-</v>
          </cell>
          <cell r="DF325" t="str">
            <v>-</v>
          </cell>
          <cell r="DG325" t="str">
            <v>-</v>
          </cell>
        </row>
        <row r="326">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20262</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SAN MIGUEL AMATLÁN</v>
          </cell>
          <cell r="CV326" t="str">
            <v>-</v>
          </cell>
          <cell r="CW326" t="str">
            <v>-</v>
          </cell>
          <cell r="CX326" t="str">
            <v>-</v>
          </cell>
          <cell r="CY326" t="str">
            <v>-</v>
          </cell>
          <cell r="CZ326" t="str">
            <v>-</v>
          </cell>
          <cell r="DB326" t="str">
            <v>-</v>
          </cell>
          <cell r="DC326" t="str">
            <v>-</v>
          </cell>
          <cell r="DD326" t="str">
            <v>-</v>
          </cell>
          <cell r="DE326" t="str">
            <v>-</v>
          </cell>
          <cell r="DF326" t="str">
            <v>-</v>
          </cell>
          <cell r="DG326" t="str">
            <v>-</v>
          </cell>
        </row>
        <row r="327">
          <cell r="AT327" t="str">
            <v>-</v>
          </cell>
          <cell r="AU327" t="str">
            <v>-</v>
          </cell>
          <cell r="AV327" t="str">
            <v>-</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t="str">
            <v>-</v>
          </cell>
          <cell r="BJ327" t="str">
            <v>-</v>
          </cell>
          <cell r="BK327" t="str">
            <v>-</v>
          </cell>
          <cell r="BL327" t="str">
            <v>-</v>
          </cell>
          <cell r="BM327" t="str">
            <v>20263</v>
          </cell>
          <cell r="BN327" t="str">
            <v>-</v>
          </cell>
          <cell r="BO327" t="str">
            <v>-</v>
          </cell>
          <cell r="BP327" t="str">
            <v>-</v>
          </cell>
          <cell r="BQ327" t="str">
            <v>-</v>
          </cell>
          <cell r="BR327" t="str">
            <v>-</v>
          </cell>
          <cell r="BS327" t="str">
            <v>-</v>
          </cell>
          <cell r="BT327" t="str">
            <v>-</v>
          </cell>
          <cell r="BU327" t="str">
            <v>-</v>
          </cell>
          <cell r="BV327" t="str">
            <v>-</v>
          </cell>
          <cell r="BW327" t="str">
            <v>-</v>
          </cell>
          <cell r="BX327" t="str">
            <v>-</v>
          </cell>
          <cell r="BY327" t="str">
            <v>-</v>
          </cell>
          <cell r="CB327" t="str">
            <v>-</v>
          </cell>
          <cell r="CC327" t="str">
            <v>-</v>
          </cell>
          <cell r="CD327" t="str">
            <v>-</v>
          </cell>
          <cell r="CE327" t="str">
            <v>-</v>
          </cell>
          <cell r="CF327" t="str">
            <v>-</v>
          </cell>
          <cell r="CG327" t="str">
            <v>-</v>
          </cell>
          <cell r="CH327" t="str">
            <v>-</v>
          </cell>
          <cell r="CI327" t="str">
            <v>-</v>
          </cell>
          <cell r="CJ327" t="str">
            <v>-</v>
          </cell>
          <cell r="CK327" t="str">
            <v>-</v>
          </cell>
          <cell r="CL327" t="str">
            <v>-</v>
          </cell>
          <cell r="CM327" t="str">
            <v>-</v>
          </cell>
          <cell r="CN327" t="str">
            <v>-</v>
          </cell>
          <cell r="CO327" t="str">
            <v>-</v>
          </cell>
          <cell r="CP327" t="str">
            <v>-</v>
          </cell>
          <cell r="CQ327" t="str">
            <v>-</v>
          </cell>
          <cell r="CR327" t="str">
            <v>-</v>
          </cell>
          <cell r="CS327" t="str">
            <v>-</v>
          </cell>
          <cell r="CT327" t="str">
            <v>-</v>
          </cell>
          <cell r="CU327" t="str">
            <v>SAN MIGUEL COATLÁN</v>
          </cell>
          <cell r="CV327" t="str">
            <v>-</v>
          </cell>
          <cell r="CW327" t="str">
            <v>-</v>
          </cell>
          <cell r="CX327" t="str">
            <v>-</v>
          </cell>
          <cell r="CY327" t="str">
            <v>-</v>
          </cell>
          <cell r="CZ327" t="str">
            <v>-</v>
          </cell>
          <cell r="DB327" t="str">
            <v>-</v>
          </cell>
          <cell r="DC327" t="str">
            <v>-</v>
          </cell>
          <cell r="DD327" t="str">
            <v>-</v>
          </cell>
          <cell r="DE327" t="str">
            <v>-</v>
          </cell>
          <cell r="DF327" t="str">
            <v>-</v>
          </cell>
          <cell r="DG327" t="str">
            <v>-</v>
          </cell>
        </row>
        <row r="328">
          <cell r="AT328" t="str">
            <v>-</v>
          </cell>
          <cell r="AU328" t="str">
            <v>-</v>
          </cell>
          <cell r="AV328" t="str">
            <v>-</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t="str">
            <v>-</v>
          </cell>
          <cell r="BJ328" t="str">
            <v>-</v>
          </cell>
          <cell r="BK328" t="str">
            <v>-</v>
          </cell>
          <cell r="BL328" t="str">
            <v>-</v>
          </cell>
          <cell r="BM328" t="str">
            <v>20264</v>
          </cell>
          <cell r="BN328" t="str">
            <v>-</v>
          </cell>
          <cell r="BO328" t="str">
            <v>-</v>
          </cell>
          <cell r="BP328" t="str">
            <v>-</v>
          </cell>
          <cell r="BQ328" t="str">
            <v>-</v>
          </cell>
          <cell r="BR328" t="str">
            <v>-</v>
          </cell>
          <cell r="BS328" t="str">
            <v>-</v>
          </cell>
          <cell r="BT328" t="str">
            <v>-</v>
          </cell>
          <cell r="BU328" t="str">
            <v>-</v>
          </cell>
          <cell r="BV328" t="str">
            <v>-</v>
          </cell>
          <cell r="BW328" t="str">
            <v>-</v>
          </cell>
          <cell r="BX328" t="str">
            <v>-</v>
          </cell>
          <cell r="BY328" t="str">
            <v>-</v>
          </cell>
          <cell r="CB328" t="str">
            <v>-</v>
          </cell>
          <cell r="CC328" t="str">
            <v>-</v>
          </cell>
          <cell r="CD328" t="str">
            <v>-</v>
          </cell>
          <cell r="CE328" t="str">
            <v>-</v>
          </cell>
          <cell r="CF328" t="str">
            <v>-</v>
          </cell>
          <cell r="CG328" t="str">
            <v>-</v>
          </cell>
          <cell r="CH328" t="str">
            <v>-</v>
          </cell>
          <cell r="CI328" t="str">
            <v>-</v>
          </cell>
          <cell r="CJ328" t="str">
            <v>-</v>
          </cell>
          <cell r="CK328" t="str">
            <v>-</v>
          </cell>
          <cell r="CL328" t="str">
            <v>-</v>
          </cell>
          <cell r="CM328" t="str">
            <v>-</v>
          </cell>
          <cell r="CN328" t="str">
            <v>-</v>
          </cell>
          <cell r="CO328" t="str">
            <v>-</v>
          </cell>
          <cell r="CP328" t="str">
            <v>-</v>
          </cell>
          <cell r="CQ328" t="str">
            <v>-</v>
          </cell>
          <cell r="CR328" t="str">
            <v>-</v>
          </cell>
          <cell r="CS328" t="str">
            <v>-</v>
          </cell>
          <cell r="CT328" t="str">
            <v>-</v>
          </cell>
          <cell r="CU328" t="str">
            <v>SAN MIGUEL CHICAHUA</v>
          </cell>
          <cell r="CV328" t="str">
            <v>-</v>
          </cell>
          <cell r="CW328" t="str">
            <v>-</v>
          </cell>
          <cell r="CX328" t="str">
            <v>-</v>
          </cell>
          <cell r="CY328" t="str">
            <v>-</v>
          </cell>
          <cell r="CZ328" t="str">
            <v>-</v>
          </cell>
          <cell r="DB328" t="str">
            <v>-</v>
          </cell>
          <cell r="DC328" t="str">
            <v>-</v>
          </cell>
          <cell r="DD328" t="str">
            <v>-</v>
          </cell>
          <cell r="DE328" t="str">
            <v>-</v>
          </cell>
          <cell r="DF328" t="str">
            <v>-</v>
          </cell>
          <cell r="DG328" t="str">
            <v>-</v>
          </cell>
        </row>
        <row r="329">
          <cell r="AT329" t="str">
            <v>-</v>
          </cell>
          <cell r="AU329" t="str">
            <v>-</v>
          </cell>
          <cell r="AV329" t="str">
            <v>-</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t="str">
            <v>-</v>
          </cell>
          <cell r="BJ329" t="str">
            <v>-</v>
          </cell>
          <cell r="BK329" t="str">
            <v>-</v>
          </cell>
          <cell r="BL329" t="str">
            <v>-</v>
          </cell>
          <cell r="BM329" t="str">
            <v>20265</v>
          </cell>
          <cell r="BN329" t="str">
            <v>-</v>
          </cell>
          <cell r="BO329" t="str">
            <v>-</v>
          </cell>
          <cell r="BP329" t="str">
            <v>-</v>
          </cell>
          <cell r="BQ329" t="str">
            <v>-</v>
          </cell>
          <cell r="BR329" t="str">
            <v>-</v>
          </cell>
          <cell r="BS329" t="str">
            <v>-</v>
          </cell>
          <cell r="BT329" t="str">
            <v>-</v>
          </cell>
          <cell r="BU329" t="str">
            <v>-</v>
          </cell>
          <cell r="BV329" t="str">
            <v>-</v>
          </cell>
          <cell r="BW329" t="str">
            <v>-</v>
          </cell>
          <cell r="BX329" t="str">
            <v>-</v>
          </cell>
          <cell r="BY329" t="str">
            <v>-</v>
          </cell>
          <cell r="CB329" t="str">
            <v>-</v>
          </cell>
          <cell r="CC329" t="str">
            <v>-</v>
          </cell>
          <cell r="CD329" t="str">
            <v>-</v>
          </cell>
          <cell r="CE329" t="str">
            <v>-</v>
          </cell>
          <cell r="CF329" t="str">
            <v>-</v>
          </cell>
          <cell r="CG329" t="str">
            <v>-</v>
          </cell>
          <cell r="CH329" t="str">
            <v>-</v>
          </cell>
          <cell r="CI329" t="str">
            <v>-</v>
          </cell>
          <cell r="CJ329" t="str">
            <v>-</v>
          </cell>
          <cell r="CK329" t="str">
            <v>-</v>
          </cell>
          <cell r="CL329" t="str">
            <v>-</v>
          </cell>
          <cell r="CM329" t="str">
            <v>-</v>
          </cell>
          <cell r="CN329" t="str">
            <v>-</v>
          </cell>
          <cell r="CO329" t="str">
            <v>-</v>
          </cell>
          <cell r="CP329" t="str">
            <v>-</v>
          </cell>
          <cell r="CQ329" t="str">
            <v>-</v>
          </cell>
          <cell r="CR329" t="str">
            <v>-</v>
          </cell>
          <cell r="CS329" t="str">
            <v>-</v>
          </cell>
          <cell r="CT329" t="str">
            <v>-</v>
          </cell>
          <cell r="CU329" t="str">
            <v>SAN MIGUEL CHIMALAPA</v>
          </cell>
          <cell r="CV329" t="str">
            <v>-</v>
          </cell>
          <cell r="CW329" t="str">
            <v>-</v>
          </cell>
          <cell r="CX329" t="str">
            <v>-</v>
          </cell>
          <cell r="CY329" t="str">
            <v>-</v>
          </cell>
          <cell r="CZ329" t="str">
            <v>-</v>
          </cell>
          <cell r="DB329" t="str">
            <v>-</v>
          </cell>
          <cell r="DC329" t="str">
            <v>-</v>
          </cell>
          <cell r="DD329" t="str">
            <v>-</v>
          </cell>
          <cell r="DE329" t="str">
            <v>-</v>
          </cell>
          <cell r="DF329" t="str">
            <v>-</v>
          </cell>
          <cell r="DG329" t="str">
            <v>-</v>
          </cell>
        </row>
        <row r="330">
          <cell r="AT330" t="str">
            <v>-</v>
          </cell>
          <cell r="AU330" t="str">
            <v>-</v>
          </cell>
          <cell r="AV330" t="str">
            <v>-</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t="str">
            <v>-</v>
          </cell>
          <cell r="BJ330" t="str">
            <v>-</v>
          </cell>
          <cell r="BK330" t="str">
            <v>-</v>
          </cell>
          <cell r="BL330" t="str">
            <v>-</v>
          </cell>
          <cell r="BM330" t="str">
            <v>20266</v>
          </cell>
          <cell r="BN330" t="str">
            <v>-</v>
          </cell>
          <cell r="BO330" t="str">
            <v>-</v>
          </cell>
          <cell r="BP330" t="str">
            <v>-</v>
          </cell>
          <cell r="BQ330" t="str">
            <v>-</v>
          </cell>
          <cell r="BR330" t="str">
            <v>-</v>
          </cell>
          <cell r="BS330" t="str">
            <v>-</v>
          </cell>
          <cell r="BT330" t="str">
            <v>-</v>
          </cell>
          <cell r="BU330" t="str">
            <v>-</v>
          </cell>
          <cell r="BV330" t="str">
            <v>-</v>
          </cell>
          <cell r="BW330" t="str">
            <v>-</v>
          </cell>
          <cell r="BX330" t="str">
            <v>-</v>
          </cell>
          <cell r="BY330" t="str">
            <v>-</v>
          </cell>
          <cell r="CB330" t="str">
            <v>-</v>
          </cell>
          <cell r="CC330" t="str">
            <v>-</v>
          </cell>
          <cell r="CD330" t="str">
            <v>-</v>
          </cell>
          <cell r="CE330" t="str">
            <v>-</v>
          </cell>
          <cell r="CF330" t="str">
            <v>-</v>
          </cell>
          <cell r="CG330" t="str">
            <v>-</v>
          </cell>
          <cell r="CH330" t="str">
            <v>-</v>
          </cell>
          <cell r="CI330" t="str">
            <v>-</v>
          </cell>
          <cell r="CJ330" t="str">
            <v>-</v>
          </cell>
          <cell r="CK330" t="str">
            <v>-</v>
          </cell>
          <cell r="CL330" t="str">
            <v>-</v>
          </cell>
          <cell r="CM330" t="str">
            <v>-</v>
          </cell>
          <cell r="CN330" t="str">
            <v>-</v>
          </cell>
          <cell r="CO330" t="str">
            <v>-</v>
          </cell>
          <cell r="CP330" t="str">
            <v>-</v>
          </cell>
          <cell r="CQ330" t="str">
            <v>-</v>
          </cell>
          <cell r="CR330" t="str">
            <v>-</v>
          </cell>
          <cell r="CS330" t="str">
            <v>-</v>
          </cell>
          <cell r="CT330" t="str">
            <v>-</v>
          </cell>
          <cell r="CU330" t="str">
            <v>SAN MIGUEL DEL PUERTO</v>
          </cell>
          <cell r="CV330" t="str">
            <v>-</v>
          </cell>
          <cell r="CW330" t="str">
            <v>-</v>
          </cell>
          <cell r="CX330" t="str">
            <v>-</v>
          </cell>
          <cell r="CY330" t="str">
            <v>-</v>
          </cell>
          <cell r="CZ330" t="str">
            <v>-</v>
          </cell>
          <cell r="DB330" t="str">
            <v>-</v>
          </cell>
          <cell r="DC330" t="str">
            <v>-</v>
          </cell>
          <cell r="DD330" t="str">
            <v>-</v>
          </cell>
          <cell r="DE330" t="str">
            <v>-</v>
          </cell>
          <cell r="DF330" t="str">
            <v>-</v>
          </cell>
          <cell r="DG330" t="str">
            <v>-</v>
          </cell>
        </row>
        <row r="331">
          <cell r="AT331" t="str">
            <v>-</v>
          </cell>
          <cell r="AU331" t="str">
            <v>-</v>
          </cell>
          <cell r="AV331" t="str">
            <v>-</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t="str">
            <v>-</v>
          </cell>
          <cell r="BJ331" t="str">
            <v>-</v>
          </cell>
          <cell r="BK331" t="str">
            <v>-</v>
          </cell>
          <cell r="BL331" t="str">
            <v>-</v>
          </cell>
          <cell r="BM331" t="str">
            <v>20267</v>
          </cell>
          <cell r="BN331" t="str">
            <v>-</v>
          </cell>
          <cell r="BO331" t="str">
            <v>-</v>
          </cell>
          <cell r="BP331" t="str">
            <v>-</v>
          </cell>
          <cell r="BQ331" t="str">
            <v>-</v>
          </cell>
          <cell r="BR331" t="str">
            <v>-</v>
          </cell>
          <cell r="BS331" t="str">
            <v>-</v>
          </cell>
          <cell r="BT331" t="str">
            <v>-</v>
          </cell>
          <cell r="BU331" t="str">
            <v>-</v>
          </cell>
          <cell r="BV331" t="str">
            <v>-</v>
          </cell>
          <cell r="BW331" t="str">
            <v>-</v>
          </cell>
          <cell r="BX331" t="str">
            <v>-</v>
          </cell>
          <cell r="BY331" t="str">
            <v>-</v>
          </cell>
          <cell r="CB331" t="str">
            <v>-</v>
          </cell>
          <cell r="CC331" t="str">
            <v>-</v>
          </cell>
          <cell r="CD331" t="str">
            <v>-</v>
          </cell>
          <cell r="CE331" t="str">
            <v>-</v>
          </cell>
          <cell r="CF331" t="str">
            <v>-</v>
          </cell>
          <cell r="CG331" t="str">
            <v>-</v>
          </cell>
          <cell r="CH331" t="str">
            <v>-</v>
          </cell>
          <cell r="CI331" t="str">
            <v>-</v>
          </cell>
          <cell r="CJ331" t="str">
            <v>-</v>
          </cell>
          <cell r="CK331" t="str">
            <v>-</v>
          </cell>
          <cell r="CL331" t="str">
            <v>-</v>
          </cell>
          <cell r="CM331" t="str">
            <v>-</v>
          </cell>
          <cell r="CN331" t="str">
            <v>-</v>
          </cell>
          <cell r="CO331" t="str">
            <v>-</v>
          </cell>
          <cell r="CP331" t="str">
            <v>-</v>
          </cell>
          <cell r="CQ331" t="str">
            <v>-</v>
          </cell>
          <cell r="CR331" t="str">
            <v>-</v>
          </cell>
          <cell r="CS331" t="str">
            <v>-</v>
          </cell>
          <cell r="CT331" t="str">
            <v>-</v>
          </cell>
          <cell r="CU331" t="str">
            <v>SAN MIGUEL DEL RÍO</v>
          </cell>
          <cell r="CV331" t="str">
            <v>-</v>
          </cell>
          <cell r="CW331" t="str">
            <v>-</v>
          </cell>
          <cell r="CX331" t="str">
            <v>-</v>
          </cell>
          <cell r="CY331" t="str">
            <v>-</v>
          </cell>
          <cell r="CZ331" t="str">
            <v>-</v>
          </cell>
          <cell r="DB331" t="str">
            <v>-</v>
          </cell>
          <cell r="DC331" t="str">
            <v>-</v>
          </cell>
          <cell r="DD331" t="str">
            <v>-</v>
          </cell>
          <cell r="DE331" t="str">
            <v>-</v>
          </cell>
          <cell r="DF331" t="str">
            <v>-</v>
          </cell>
          <cell r="DG331" t="str">
            <v>-</v>
          </cell>
        </row>
        <row r="332">
          <cell r="AT332" t="str">
            <v>-</v>
          </cell>
          <cell r="AU332" t="str">
            <v>-</v>
          </cell>
          <cell r="AV332" t="str">
            <v>-</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t="str">
            <v>-</v>
          </cell>
          <cell r="BJ332" t="str">
            <v>-</v>
          </cell>
          <cell r="BK332" t="str">
            <v>-</v>
          </cell>
          <cell r="BL332" t="str">
            <v>-</v>
          </cell>
          <cell r="BM332" t="str">
            <v>20268</v>
          </cell>
          <cell r="BN332" t="str">
            <v>-</v>
          </cell>
          <cell r="BO332" t="str">
            <v>-</v>
          </cell>
          <cell r="BP332" t="str">
            <v>-</v>
          </cell>
          <cell r="BQ332" t="str">
            <v>-</v>
          </cell>
          <cell r="BR332" t="str">
            <v>-</v>
          </cell>
          <cell r="BS332" t="str">
            <v>-</v>
          </cell>
          <cell r="BT332" t="str">
            <v>-</v>
          </cell>
          <cell r="BU332" t="str">
            <v>-</v>
          </cell>
          <cell r="BV332" t="str">
            <v>-</v>
          </cell>
          <cell r="BW332" t="str">
            <v>-</v>
          </cell>
          <cell r="BX332" t="str">
            <v>-</v>
          </cell>
          <cell r="BY332" t="str">
            <v>-</v>
          </cell>
          <cell r="CB332" t="str">
            <v>-</v>
          </cell>
          <cell r="CC332" t="str">
            <v>-</v>
          </cell>
          <cell r="CD332" t="str">
            <v>-</v>
          </cell>
          <cell r="CE332" t="str">
            <v>-</v>
          </cell>
          <cell r="CF332" t="str">
            <v>-</v>
          </cell>
          <cell r="CG332" t="str">
            <v>-</v>
          </cell>
          <cell r="CH332" t="str">
            <v>-</v>
          </cell>
          <cell r="CI332" t="str">
            <v>-</v>
          </cell>
          <cell r="CJ332" t="str">
            <v>-</v>
          </cell>
          <cell r="CK332" t="str">
            <v>-</v>
          </cell>
          <cell r="CL332" t="str">
            <v>-</v>
          </cell>
          <cell r="CM332" t="str">
            <v>-</v>
          </cell>
          <cell r="CN332" t="str">
            <v>-</v>
          </cell>
          <cell r="CO332" t="str">
            <v>-</v>
          </cell>
          <cell r="CP332" t="str">
            <v>-</v>
          </cell>
          <cell r="CQ332" t="str">
            <v>-</v>
          </cell>
          <cell r="CR332" t="str">
            <v>-</v>
          </cell>
          <cell r="CS332" t="str">
            <v>-</v>
          </cell>
          <cell r="CT332" t="str">
            <v>-</v>
          </cell>
          <cell r="CU332" t="str">
            <v>SAN MIGUEL EJUTLA</v>
          </cell>
          <cell r="CV332" t="str">
            <v>-</v>
          </cell>
          <cell r="CW332" t="str">
            <v>-</v>
          </cell>
          <cell r="CX332" t="str">
            <v>-</v>
          </cell>
          <cell r="CY332" t="str">
            <v>-</v>
          </cell>
          <cell r="CZ332" t="str">
            <v>-</v>
          </cell>
          <cell r="DB332" t="str">
            <v>-</v>
          </cell>
          <cell r="DC332" t="str">
            <v>-</v>
          </cell>
          <cell r="DD332" t="str">
            <v>-</v>
          </cell>
          <cell r="DE332" t="str">
            <v>-</v>
          </cell>
          <cell r="DF332" t="str">
            <v>-</v>
          </cell>
          <cell r="DG332" t="str">
            <v>-</v>
          </cell>
        </row>
        <row r="333">
          <cell r="AT333" t="str">
            <v>-</v>
          </cell>
          <cell r="AU333" t="str">
            <v>-</v>
          </cell>
          <cell r="AV333" t="str">
            <v>-</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t="str">
            <v>-</v>
          </cell>
          <cell r="BJ333" t="str">
            <v>-</v>
          </cell>
          <cell r="BK333" t="str">
            <v>-</v>
          </cell>
          <cell r="BL333" t="str">
            <v>-</v>
          </cell>
          <cell r="BM333" t="str">
            <v>20269</v>
          </cell>
          <cell r="BN333" t="str">
            <v>-</v>
          </cell>
          <cell r="BO333" t="str">
            <v>-</v>
          </cell>
          <cell r="BP333" t="str">
            <v>-</v>
          </cell>
          <cell r="BQ333" t="str">
            <v>-</v>
          </cell>
          <cell r="BR333" t="str">
            <v>-</v>
          </cell>
          <cell r="BS333" t="str">
            <v>-</v>
          </cell>
          <cell r="BT333" t="str">
            <v>-</v>
          </cell>
          <cell r="BU333" t="str">
            <v>-</v>
          </cell>
          <cell r="BV333" t="str">
            <v>-</v>
          </cell>
          <cell r="BW333" t="str">
            <v>-</v>
          </cell>
          <cell r="BX333" t="str">
            <v>-</v>
          </cell>
          <cell r="BY333" t="str">
            <v>-</v>
          </cell>
          <cell r="CB333" t="str">
            <v>-</v>
          </cell>
          <cell r="CC333" t="str">
            <v>-</v>
          </cell>
          <cell r="CD333" t="str">
            <v>-</v>
          </cell>
          <cell r="CE333" t="str">
            <v>-</v>
          </cell>
          <cell r="CF333" t="str">
            <v>-</v>
          </cell>
          <cell r="CG333" t="str">
            <v>-</v>
          </cell>
          <cell r="CH333" t="str">
            <v>-</v>
          </cell>
          <cell r="CI333" t="str">
            <v>-</v>
          </cell>
          <cell r="CJ333" t="str">
            <v>-</v>
          </cell>
          <cell r="CK333" t="str">
            <v>-</v>
          </cell>
          <cell r="CL333" t="str">
            <v>-</v>
          </cell>
          <cell r="CM333" t="str">
            <v>-</v>
          </cell>
          <cell r="CN333" t="str">
            <v>-</v>
          </cell>
          <cell r="CO333" t="str">
            <v>-</v>
          </cell>
          <cell r="CP333" t="str">
            <v>-</v>
          </cell>
          <cell r="CQ333" t="str">
            <v>-</v>
          </cell>
          <cell r="CR333" t="str">
            <v>-</v>
          </cell>
          <cell r="CS333" t="str">
            <v>-</v>
          </cell>
          <cell r="CT333" t="str">
            <v>-</v>
          </cell>
          <cell r="CU333" t="str">
            <v>SAN MIGUEL EL GRANDE</v>
          </cell>
          <cell r="CV333" t="str">
            <v>-</v>
          </cell>
          <cell r="CW333" t="str">
            <v>-</v>
          </cell>
          <cell r="CX333" t="str">
            <v>-</v>
          </cell>
          <cell r="CY333" t="str">
            <v>-</v>
          </cell>
          <cell r="CZ333" t="str">
            <v>-</v>
          </cell>
          <cell r="DB333" t="str">
            <v>-</v>
          </cell>
          <cell r="DC333" t="str">
            <v>-</v>
          </cell>
          <cell r="DD333" t="str">
            <v>-</v>
          </cell>
          <cell r="DE333" t="str">
            <v>-</v>
          </cell>
          <cell r="DF333" t="str">
            <v>-</v>
          </cell>
          <cell r="DG333" t="str">
            <v>-</v>
          </cell>
        </row>
        <row r="334">
          <cell r="AT334" t="str">
            <v>-</v>
          </cell>
          <cell r="AU334" t="str">
            <v>-</v>
          </cell>
          <cell r="AV334" t="str">
            <v>-</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t="str">
            <v>-</v>
          </cell>
          <cell r="BJ334" t="str">
            <v>-</v>
          </cell>
          <cell r="BK334" t="str">
            <v>-</v>
          </cell>
          <cell r="BL334" t="str">
            <v>-</v>
          </cell>
          <cell r="BM334" t="str">
            <v>20270</v>
          </cell>
          <cell r="BN334" t="str">
            <v>-</v>
          </cell>
          <cell r="BO334" t="str">
            <v>-</v>
          </cell>
          <cell r="BP334" t="str">
            <v>-</v>
          </cell>
          <cell r="BQ334" t="str">
            <v>-</v>
          </cell>
          <cell r="BR334" t="str">
            <v>-</v>
          </cell>
          <cell r="BS334" t="str">
            <v>-</v>
          </cell>
          <cell r="BT334" t="str">
            <v>-</v>
          </cell>
          <cell r="BU334" t="str">
            <v>-</v>
          </cell>
          <cell r="BV334" t="str">
            <v>-</v>
          </cell>
          <cell r="BW334" t="str">
            <v>-</v>
          </cell>
          <cell r="BX334" t="str">
            <v>-</v>
          </cell>
          <cell r="BY334" t="str">
            <v>-</v>
          </cell>
          <cell r="CB334" t="str">
            <v>-</v>
          </cell>
          <cell r="CC334" t="str">
            <v>-</v>
          </cell>
          <cell r="CD334" t="str">
            <v>-</v>
          </cell>
          <cell r="CE334" t="str">
            <v>-</v>
          </cell>
          <cell r="CF334" t="str">
            <v>-</v>
          </cell>
          <cell r="CG334" t="str">
            <v>-</v>
          </cell>
          <cell r="CH334" t="str">
            <v>-</v>
          </cell>
          <cell r="CI334" t="str">
            <v>-</v>
          </cell>
          <cell r="CJ334" t="str">
            <v>-</v>
          </cell>
          <cell r="CK334" t="str">
            <v>-</v>
          </cell>
          <cell r="CL334" t="str">
            <v>-</v>
          </cell>
          <cell r="CM334" t="str">
            <v>-</v>
          </cell>
          <cell r="CN334" t="str">
            <v>-</v>
          </cell>
          <cell r="CO334" t="str">
            <v>-</v>
          </cell>
          <cell r="CP334" t="str">
            <v>-</v>
          </cell>
          <cell r="CQ334" t="str">
            <v>-</v>
          </cell>
          <cell r="CR334" t="str">
            <v>-</v>
          </cell>
          <cell r="CS334" t="str">
            <v>-</v>
          </cell>
          <cell r="CT334" t="str">
            <v>-</v>
          </cell>
          <cell r="CU334" t="str">
            <v>SAN MIGUEL HUAUTLA</v>
          </cell>
          <cell r="CV334" t="str">
            <v>-</v>
          </cell>
          <cell r="CW334" t="str">
            <v>-</v>
          </cell>
          <cell r="CX334" t="str">
            <v>-</v>
          </cell>
          <cell r="CY334" t="str">
            <v>-</v>
          </cell>
          <cell r="CZ334" t="str">
            <v>-</v>
          </cell>
          <cell r="DB334" t="str">
            <v>-</v>
          </cell>
          <cell r="DC334" t="str">
            <v>-</v>
          </cell>
          <cell r="DD334" t="str">
            <v>-</v>
          </cell>
          <cell r="DE334" t="str">
            <v>-</v>
          </cell>
          <cell r="DF334" t="str">
            <v>-</v>
          </cell>
          <cell r="DG334" t="str">
            <v>-</v>
          </cell>
        </row>
        <row r="335">
          <cell r="AT335" t="str">
            <v>-</v>
          </cell>
          <cell r="AU335" t="str">
            <v>-</v>
          </cell>
          <cell r="AV335" t="str">
            <v>-</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t="str">
            <v>-</v>
          </cell>
          <cell r="BJ335" t="str">
            <v>-</v>
          </cell>
          <cell r="BK335" t="str">
            <v>-</v>
          </cell>
          <cell r="BL335" t="str">
            <v>-</v>
          </cell>
          <cell r="BM335" t="str">
            <v>20271</v>
          </cell>
          <cell r="BN335" t="str">
            <v>-</v>
          </cell>
          <cell r="BO335" t="str">
            <v>-</v>
          </cell>
          <cell r="BP335" t="str">
            <v>-</v>
          </cell>
          <cell r="BQ335" t="str">
            <v>-</v>
          </cell>
          <cell r="BR335" t="str">
            <v>-</v>
          </cell>
          <cell r="BS335" t="str">
            <v>-</v>
          </cell>
          <cell r="BT335" t="str">
            <v>-</v>
          </cell>
          <cell r="BU335" t="str">
            <v>-</v>
          </cell>
          <cell r="BV335" t="str">
            <v>-</v>
          </cell>
          <cell r="BW335" t="str">
            <v>-</v>
          </cell>
          <cell r="BX335" t="str">
            <v>-</v>
          </cell>
          <cell r="BY335" t="str">
            <v>-</v>
          </cell>
          <cell r="CB335" t="str">
            <v>-</v>
          </cell>
          <cell r="CC335" t="str">
            <v>-</v>
          </cell>
          <cell r="CD335" t="str">
            <v>-</v>
          </cell>
          <cell r="CE335" t="str">
            <v>-</v>
          </cell>
          <cell r="CF335" t="str">
            <v>-</v>
          </cell>
          <cell r="CG335" t="str">
            <v>-</v>
          </cell>
          <cell r="CH335" t="str">
            <v>-</v>
          </cell>
          <cell r="CI335" t="str">
            <v>-</v>
          </cell>
          <cell r="CJ335" t="str">
            <v>-</v>
          </cell>
          <cell r="CK335" t="str">
            <v>-</v>
          </cell>
          <cell r="CL335" t="str">
            <v>-</v>
          </cell>
          <cell r="CM335" t="str">
            <v>-</v>
          </cell>
          <cell r="CN335" t="str">
            <v>-</v>
          </cell>
          <cell r="CO335" t="str">
            <v>-</v>
          </cell>
          <cell r="CP335" t="str">
            <v>-</v>
          </cell>
          <cell r="CQ335" t="str">
            <v>-</v>
          </cell>
          <cell r="CR335" t="str">
            <v>-</v>
          </cell>
          <cell r="CS335" t="str">
            <v>-</v>
          </cell>
          <cell r="CT335" t="str">
            <v>-</v>
          </cell>
          <cell r="CU335" t="str">
            <v>SAN MIGUEL MIXTEPEC</v>
          </cell>
          <cell r="CV335" t="str">
            <v>-</v>
          </cell>
          <cell r="CW335" t="str">
            <v>-</v>
          </cell>
          <cell r="CX335" t="str">
            <v>-</v>
          </cell>
          <cell r="CY335" t="str">
            <v>-</v>
          </cell>
          <cell r="CZ335" t="str">
            <v>-</v>
          </cell>
          <cell r="DB335" t="str">
            <v>-</v>
          </cell>
          <cell r="DC335" t="str">
            <v>-</v>
          </cell>
          <cell r="DD335" t="str">
            <v>-</v>
          </cell>
          <cell r="DE335" t="str">
            <v>-</v>
          </cell>
          <cell r="DF335" t="str">
            <v>-</v>
          </cell>
          <cell r="DG335" t="str">
            <v>-</v>
          </cell>
        </row>
        <row r="336">
          <cell r="AT336" t="str">
            <v>-</v>
          </cell>
          <cell r="AU336" t="str">
            <v>-</v>
          </cell>
          <cell r="AV336" t="str">
            <v>-</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t="str">
            <v>-</v>
          </cell>
          <cell r="BJ336" t="str">
            <v>-</v>
          </cell>
          <cell r="BK336" t="str">
            <v>-</v>
          </cell>
          <cell r="BL336" t="str">
            <v>-</v>
          </cell>
          <cell r="BM336" t="str">
            <v>20272</v>
          </cell>
          <cell r="BN336" t="str">
            <v>-</v>
          </cell>
          <cell r="BO336" t="str">
            <v>-</v>
          </cell>
          <cell r="BP336" t="str">
            <v>-</v>
          </cell>
          <cell r="BQ336" t="str">
            <v>-</v>
          </cell>
          <cell r="BR336" t="str">
            <v>-</v>
          </cell>
          <cell r="BS336" t="str">
            <v>-</v>
          </cell>
          <cell r="BT336" t="str">
            <v>-</v>
          </cell>
          <cell r="BU336" t="str">
            <v>-</v>
          </cell>
          <cell r="BV336" t="str">
            <v>-</v>
          </cell>
          <cell r="BW336" t="str">
            <v>-</v>
          </cell>
          <cell r="BX336" t="str">
            <v>-</v>
          </cell>
          <cell r="BY336" t="str">
            <v>-</v>
          </cell>
          <cell r="CB336" t="str">
            <v>-</v>
          </cell>
          <cell r="CC336" t="str">
            <v>-</v>
          </cell>
          <cell r="CD336" t="str">
            <v>-</v>
          </cell>
          <cell r="CE336" t="str">
            <v>-</v>
          </cell>
          <cell r="CF336" t="str">
            <v>-</v>
          </cell>
          <cell r="CG336" t="str">
            <v>-</v>
          </cell>
          <cell r="CH336" t="str">
            <v>-</v>
          </cell>
          <cell r="CI336" t="str">
            <v>-</v>
          </cell>
          <cell r="CJ336" t="str">
            <v>-</v>
          </cell>
          <cell r="CK336" t="str">
            <v>-</v>
          </cell>
          <cell r="CL336" t="str">
            <v>-</v>
          </cell>
          <cell r="CM336" t="str">
            <v>-</v>
          </cell>
          <cell r="CN336" t="str">
            <v>-</v>
          </cell>
          <cell r="CO336" t="str">
            <v>-</v>
          </cell>
          <cell r="CP336" t="str">
            <v>-</v>
          </cell>
          <cell r="CQ336" t="str">
            <v>-</v>
          </cell>
          <cell r="CR336" t="str">
            <v>-</v>
          </cell>
          <cell r="CS336" t="str">
            <v>-</v>
          </cell>
          <cell r="CT336" t="str">
            <v>-</v>
          </cell>
          <cell r="CU336" t="str">
            <v>SAN MIGUEL PANIXTLAHUACA</v>
          </cell>
          <cell r="CV336" t="str">
            <v>-</v>
          </cell>
          <cell r="CW336" t="str">
            <v>-</v>
          </cell>
          <cell r="CX336" t="str">
            <v>-</v>
          </cell>
          <cell r="CY336" t="str">
            <v>-</v>
          </cell>
          <cell r="CZ336" t="str">
            <v>-</v>
          </cell>
          <cell r="DB336" t="str">
            <v>-</v>
          </cell>
          <cell r="DC336" t="str">
            <v>-</v>
          </cell>
          <cell r="DD336" t="str">
            <v>-</v>
          </cell>
          <cell r="DE336" t="str">
            <v>-</v>
          </cell>
          <cell r="DF336" t="str">
            <v>-</v>
          </cell>
          <cell r="DG336" t="str">
            <v>-</v>
          </cell>
        </row>
        <row r="337">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t="str">
            <v>20273</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CB337" t="str">
            <v>-</v>
          </cell>
          <cell r="CC337" t="str">
            <v>-</v>
          </cell>
          <cell r="CD337" t="str">
            <v>-</v>
          </cell>
          <cell r="CE337" t="str">
            <v>-</v>
          </cell>
          <cell r="CF337" t="str">
            <v>-</v>
          </cell>
          <cell r="CG337" t="str">
            <v>-</v>
          </cell>
          <cell r="CH337" t="str">
            <v>-</v>
          </cell>
          <cell r="CI337" t="str">
            <v>-</v>
          </cell>
          <cell r="CJ337" t="str">
            <v>-</v>
          </cell>
          <cell r="CK337" t="str">
            <v>-</v>
          </cell>
          <cell r="CL337" t="str">
            <v>-</v>
          </cell>
          <cell r="CM337" t="str">
            <v>-</v>
          </cell>
          <cell r="CN337" t="str">
            <v>-</v>
          </cell>
          <cell r="CO337" t="str">
            <v>-</v>
          </cell>
          <cell r="CP337" t="str">
            <v>-</v>
          </cell>
          <cell r="CQ337" t="str">
            <v>-</v>
          </cell>
          <cell r="CR337" t="str">
            <v>-</v>
          </cell>
          <cell r="CS337" t="str">
            <v>-</v>
          </cell>
          <cell r="CT337" t="str">
            <v>-</v>
          </cell>
          <cell r="CU337" t="str">
            <v>SAN MIGUEL PERAS</v>
          </cell>
          <cell r="CV337" t="str">
            <v>-</v>
          </cell>
          <cell r="CW337" t="str">
            <v>-</v>
          </cell>
          <cell r="CX337" t="str">
            <v>-</v>
          </cell>
          <cell r="CY337" t="str">
            <v>-</v>
          </cell>
          <cell r="CZ337" t="str">
            <v>-</v>
          </cell>
          <cell r="DB337" t="str">
            <v>-</v>
          </cell>
          <cell r="DC337" t="str">
            <v>-</v>
          </cell>
          <cell r="DD337" t="str">
            <v>-</v>
          </cell>
          <cell r="DE337" t="str">
            <v>-</v>
          </cell>
          <cell r="DF337" t="str">
            <v>-</v>
          </cell>
          <cell r="DG337" t="str">
            <v>-</v>
          </cell>
        </row>
        <row r="338">
          <cell r="AT338" t="str">
            <v>-</v>
          </cell>
          <cell r="AU338" t="str">
            <v>-</v>
          </cell>
          <cell r="AV338" t="str">
            <v>-</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t="str">
            <v>-</v>
          </cell>
          <cell r="BJ338" t="str">
            <v>-</v>
          </cell>
          <cell r="BK338" t="str">
            <v>-</v>
          </cell>
          <cell r="BL338" t="str">
            <v>-</v>
          </cell>
          <cell r="BM338" t="str">
            <v>20274</v>
          </cell>
          <cell r="BN338" t="str">
            <v>-</v>
          </cell>
          <cell r="BO338" t="str">
            <v>-</v>
          </cell>
          <cell r="BP338" t="str">
            <v>-</v>
          </cell>
          <cell r="BQ338" t="str">
            <v>-</v>
          </cell>
          <cell r="BR338" t="str">
            <v>-</v>
          </cell>
          <cell r="BS338" t="str">
            <v>-</v>
          </cell>
          <cell r="BT338" t="str">
            <v>-</v>
          </cell>
          <cell r="BU338" t="str">
            <v>-</v>
          </cell>
          <cell r="BV338" t="str">
            <v>-</v>
          </cell>
          <cell r="BW338" t="str">
            <v>-</v>
          </cell>
          <cell r="BX338" t="str">
            <v>-</v>
          </cell>
          <cell r="BY338" t="str">
            <v>-</v>
          </cell>
          <cell r="CB338" t="str">
            <v>-</v>
          </cell>
          <cell r="CC338" t="str">
            <v>-</v>
          </cell>
          <cell r="CD338" t="str">
            <v>-</v>
          </cell>
          <cell r="CE338" t="str">
            <v>-</v>
          </cell>
          <cell r="CF338" t="str">
            <v>-</v>
          </cell>
          <cell r="CG338" t="str">
            <v>-</v>
          </cell>
          <cell r="CH338" t="str">
            <v>-</v>
          </cell>
          <cell r="CI338" t="str">
            <v>-</v>
          </cell>
          <cell r="CJ338" t="str">
            <v>-</v>
          </cell>
          <cell r="CK338" t="str">
            <v>-</v>
          </cell>
          <cell r="CL338" t="str">
            <v>-</v>
          </cell>
          <cell r="CM338" t="str">
            <v>-</v>
          </cell>
          <cell r="CN338" t="str">
            <v>-</v>
          </cell>
          <cell r="CO338" t="str">
            <v>-</v>
          </cell>
          <cell r="CP338" t="str">
            <v>-</v>
          </cell>
          <cell r="CQ338" t="str">
            <v>-</v>
          </cell>
          <cell r="CR338" t="str">
            <v>-</v>
          </cell>
          <cell r="CS338" t="str">
            <v>-</v>
          </cell>
          <cell r="CT338" t="str">
            <v>-</v>
          </cell>
          <cell r="CU338" t="str">
            <v>SAN MIGUEL PIEDRAS</v>
          </cell>
          <cell r="CV338" t="str">
            <v>-</v>
          </cell>
          <cell r="CW338" t="str">
            <v>-</v>
          </cell>
          <cell r="CX338" t="str">
            <v>-</v>
          </cell>
          <cell r="CY338" t="str">
            <v>-</v>
          </cell>
          <cell r="CZ338" t="str">
            <v>-</v>
          </cell>
          <cell r="DB338" t="str">
            <v>-</v>
          </cell>
          <cell r="DC338" t="str">
            <v>-</v>
          </cell>
          <cell r="DD338" t="str">
            <v>-</v>
          </cell>
          <cell r="DE338" t="str">
            <v>-</v>
          </cell>
          <cell r="DF338" t="str">
            <v>-</v>
          </cell>
          <cell r="DG338" t="str">
            <v>-</v>
          </cell>
        </row>
        <row r="339">
          <cell r="AT339" t="str">
            <v>-</v>
          </cell>
          <cell r="AU339" t="str">
            <v>-</v>
          </cell>
          <cell r="AV339" t="str">
            <v>-</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t="str">
            <v>-</v>
          </cell>
          <cell r="BJ339" t="str">
            <v>-</v>
          </cell>
          <cell r="BK339" t="str">
            <v>-</v>
          </cell>
          <cell r="BL339" t="str">
            <v>-</v>
          </cell>
          <cell r="BM339" t="str">
            <v>20275</v>
          </cell>
          <cell r="BN339" t="str">
            <v>-</v>
          </cell>
          <cell r="BO339" t="str">
            <v>-</v>
          </cell>
          <cell r="BP339" t="str">
            <v>-</v>
          </cell>
          <cell r="BQ339" t="str">
            <v>-</v>
          </cell>
          <cell r="BR339" t="str">
            <v>-</v>
          </cell>
          <cell r="BS339" t="str">
            <v>-</v>
          </cell>
          <cell r="BT339" t="str">
            <v>-</v>
          </cell>
          <cell r="BU339" t="str">
            <v>-</v>
          </cell>
          <cell r="BV339" t="str">
            <v>-</v>
          </cell>
          <cell r="BW339" t="str">
            <v>-</v>
          </cell>
          <cell r="BX339" t="str">
            <v>-</v>
          </cell>
          <cell r="BY339" t="str">
            <v>-</v>
          </cell>
          <cell r="CB339" t="str">
            <v>-</v>
          </cell>
          <cell r="CC339" t="str">
            <v>-</v>
          </cell>
          <cell r="CD339" t="str">
            <v>-</v>
          </cell>
          <cell r="CE339" t="str">
            <v>-</v>
          </cell>
          <cell r="CF339" t="str">
            <v>-</v>
          </cell>
          <cell r="CG339" t="str">
            <v>-</v>
          </cell>
          <cell r="CH339" t="str">
            <v>-</v>
          </cell>
          <cell r="CI339" t="str">
            <v>-</v>
          </cell>
          <cell r="CJ339" t="str">
            <v>-</v>
          </cell>
          <cell r="CK339" t="str">
            <v>-</v>
          </cell>
          <cell r="CL339" t="str">
            <v>-</v>
          </cell>
          <cell r="CM339" t="str">
            <v>-</v>
          </cell>
          <cell r="CN339" t="str">
            <v>-</v>
          </cell>
          <cell r="CO339" t="str">
            <v>-</v>
          </cell>
          <cell r="CP339" t="str">
            <v>-</v>
          </cell>
          <cell r="CQ339" t="str">
            <v>-</v>
          </cell>
          <cell r="CR339" t="str">
            <v>-</v>
          </cell>
          <cell r="CS339" t="str">
            <v>-</v>
          </cell>
          <cell r="CT339" t="str">
            <v>-</v>
          </cell>
          <cell r="CU339" t="str">
            <v>SAN MIGUEL QUETZALTEPEC</v>
          </cell>
          <cell r="CV339" t="str">
            <v>-</v>
          </cell>
          <cell r="CW339" t="str">
            <v>-</v>
          </cell>
          <cell r="CX339" t="str">
            <v>-</v>
          </cell>
          <cell r="CY339" t="str">
            <v>-</v>
          </cell>
          <cell r="CZ339" t="str">
            <v>-</v>
          </cell>
          <cell r="DB339" t="str">
            <v>-</v>
          </cell>
          <cell r="DC339" t="str">
            <v>-</v>
          </cell>
          <cell r="DD339" t="str">
            <v>-</v>
          </cell>
          <cell r="DE339" t="str">
            <v>-</v>
          </cell>
          <cell r="DF339" t="str">
            <v>-</v>
          </cell>
          <cell r="DG339" t="str">
            <v>-</v>
          </cell>
        </row>
        <row r="340">
          <cell r="AT340" t="str">
            <v>-</v>
          </cell>
          <cell r="AU340" t="str">
            <v>-</v>
          </cell>
          <cell r="AV340" t="str">
            <v>-</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20276</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CB340" t="str">
            <v>-</v>
          </cell>
          <cell r="CC340" t="str">
            <v>-</v>
          </cell>
          <cell r="CD340" t="str">
            <v>-</v>
          </cell>
          <cell r="CE340" t="str">
            <v>-</v>
          </cell>
          <cell r="CF340" t="str">
            <v>-</v>
          </cell>
          <cell r="CG340" t="str">
            <v>-</v>
          </cell>
          <cell r="CH340" t="str">
            <v>-</v>
          </cell>
          <cell r="CI340" t="str">
            <v>-</v>
          </cell>
          <cell r="CJ340" t="str">
            <v>-</v>
          </cell>
          <cell r="CK340" t="str">
            <v>-</v>
          </cell>
          <cell r="CL340" t="str">
            <v>-</v>
          </cell>
          <cell r="CM340" t="str">
            <v>-</v>
          </cell>
          <cell r="CN340" t="str">
            <v>-</v>
          </cell>
          <cell r="CO340" t="str">
            <v>-</v>
          </cell>
          <cell r="CP340" t="str">
            <v>-</v>
          </cell>
          <cell r="CQ340" t="str">
            <v>-</v>
          </cell>
          <cell r="CR340" t="str">
            <v>-</v>
          </cell>
          <cell r="CS340" t="str">
            <v>-</v>
          </cell>
          <cell r="CT340" t="str">
            <v>-</v>
          </cell>
          <cell r="CU340" t="str">
            <v>SAN MIGUEL SANTA FLOR</v>
          </cell>
          <cell r="CV340" t="str">
            <v>-</v>
          </cell>
          <cell r="CW340" t="str">
            <v>-</v>
          </cell>
          <cell r="CX340" t="str">
            <v>-</v>
          </cell>
          <cell r="CY340" t="str">
            <v>-</v>
          </cell>
          <cell r="CZ340" t="str">
            <v>-</v>
          </cell>
          <cell r="DB340" t="str">
            <v>-</v>
          </cell>
          <cell r="DC340" t="str">
            <v>-</v>
          </cell>
          <cell r="DD340" t="str">
            <v>-</v>
          </cell>
          <cell r="DE340" t="str">
            <v>-</v>
          </cell>
          <cell r="DF340" t="str">
            <v>-</v>
          </cell>
          <cell r="DG340" t="str">
            <v>-</v>
          </cell>
        </row>
        <row r="341">
          <cell r="AT341" t="str">
            <v>-</v>
          </cell>
          <cell r="AU341" t="str">
            <v>-</v>
          </cell>
          <cell r="AV341" t="str">
            <v>-</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t="str">
            <v>-</v>
          </cell>
          <cell r="BJ341" t="str">
            <v>-</v>
          </cell>
          <cell r="BK341" t="str">
            <v>-</v>
          </cell>
          <cell r="BL341" t="str">
            <v>-</v>
          </cell>
          <cell r="BM341" t="str">
            <v>20277</v>
          </cell>
          <cell r="BN341" t="str">
            <v>-</v>
          </cell>
          <cell r="BO341" t="str">
            <v>-</v>
          </cell>
          <cell r="BP341" t="str">
            <v>-</v>
          </cell>
          <cell r="BQ341" t="str">
            <v>-</v>
          </cell>
          <cell r="BR341" t="str">
            <v>-</v>
          </cell>
          <cell r="BS341" t="str">
            <v>-</v>
          </cell>
          <cell r="BT341" t="str">
            <v>-</v>
          </cell>
          <cell r="BU341" t="str">
            <v>-</v>
          </cell>
          <cell r="BV341" t="str">
            <v>-</v>
          </cell>
          <cell r="BW341" t="str">
            <v>-</v>
          </cell>
          <cell r="BX341" t="str">
            <v>-</v>
          </cell>
          <cell r="BY341" t="str">
            <v>-</v>
          </cell>
          <cell r="CB341" t="str">
            <v>-</v>
          </cell>
          <cell r="CC341" t="str">
            <v>-</v>
          </cell>
          <cell r="CD341" t="str">
            <v>-</v>
          </cell>
          <cell r="CE341" t="str">
            <v>-</v>
          </cell>
          <cell r="CF341" t="str">
            <v>-</v>
          </cell>
          <cell r="CG341" t="str">
            <v>-</v>
          </cell>
          <cell r="CH341" t="str">
            <v>-</v>
          </cell>
          <cell r="CI341" t="str">
            <v>-</v>
          </cell>
          <cell r="CJ341" t="str">
            <v>-</v>
          </cell>
          <cell r="CK341" t="str">
            <v>-</v>
          </cell>
          <cell r="CL341" t="str">
            <v>-</v>
          </cell>
          <cell r="CM341" t="str">
            <v>-</v>
          </cell>
          <cell r="CN341" t="str">
            <v>-</v>
          </cell>
          <cell r="CO341" t="str">
            <v>-</v>
          </cell>
          <cell r="CP341" t="str">
            <v>-</v>
          </cell>
          <cell r="CQ341" t="str">
            <v>-</v>
          </cell>
          <cell r="CR341" t="str">
            <v>-</v>
          </cell>
          <cell r="CS341" t="str">
            <v>-</v>
          </cell>
          <cell r="CT341" t="str">
            <v>-</v>
          </cell>
          <cell r="CU341" t="str">
            <v>VILLA SOLA DE VEGA</v>
          </cell>
          <cell r="CV341" t="str">
            <v>-</v>
          </cell>
          <cell r="CW341" t="str">
            <v>-</v>
          </cell>
          <cell r="CX341" t="str">
            <v>-</v>
          </cell>
          <cell r="CY341" t="str">
            <v>-</v>
          </cell>
          <cell r="CZ341" t="str">
            <v>-</v>
          </cell>
          <cell r="DB341" t="str">
            <v>-</v>
          </cell>
          <cell r="DC341" t="str">
            <v>-</v>
          </cell>
          <cell r="DD341" t="str">
            <v>-</v>
          </cell>
          <cell r="DE341" t="str">
            <v>-</v>
          </cell>
          <cell r="DF341" t="str">
            <v>-</v>
          </cell>
          <cell r="DG341" t="str">
            <v>-</v>
          </cell>
        </row>
        <row r="342">
          <cell r="AT342" t="str">
            <v>-</v>
          </cell>
          <cell r="AU342" t="str">
            <v>-</v>
          </cell>
          <cell r="AV342" t="str">
            <v>-</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20279</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CB342" t="str">
            <v>-</v>
          </cell>
          <cell r="CC342" t="str">
            <v>-</v>
          </cell>
          <cell r="CD342" t="str">
            <v>-</v>
          </cell>
          <cell r="CE342" t="str">
            <v>-</v>
          </cell>
          <cell r="CF342" t="str">
            <v>-</v>
          </cell>
          <cell r="CG342" t="str">
            <v>-</v>
          </cell>
          <cell r="CH342" t="str">
            <v>-</v>
          </cell>
          <cell r="CI342" t="str">
            <v>-</v>
          </cell>
          <cell r="CJ342" t="str">
            <v>-</v>
          </cell>
          <cell r="CK342" t="str">
            <v>-</v>
          </cell>
          <cell r="CL342" t="str">
            <v>-</v>
          </cell>
          <cell r="CM342" t="str">
            <v>-</v>
          </cell>
          <cell r="CN342" t="str">
            <v>-</v>
          </cell>
          <cell r="CO342" t="str">
            <v>-</v>
          </cell>
          <cell r="CP342" t="str">
            <v>-</v>
          </cell>
          <cell r="CQ342" t="str">
            <v>-</v>
          </cell>
          <cell r="CR342" t="str">
            <v>-</v>
          </cell>
          <cell r="CS342" t="str">
            <v>-</v>
          </cell>
          <cell r="CT342" t="str">
            <v>-</v>
          </cell>
          <cell r="CU342" t="str">
            <v>SAN MIGUEL SUCHIXTEPEC</v>
          </cell>
          <cell r="CV342" t="str">
            <v>-</v>
          </cell>
          <cell r="CW342" t="str">
            <v>-</v>
          </cell>
          <cell r="CX342" t="str">
            <v>-</v>
          </cell>
          <cell r="CY342" t="str">
            <v>-</v>
          </cell>
          <cell r="CZ342" t="str">
            <v>-</v>
          </cell>
          <cell r="DB342" t="str">
            <v>-</v>
          </cell>
          <cell r="DC342" t="str">
            <v>-</v>
          </cell>
          <cell r="DD342" t="str">
            <v>-</v>
          </cell>
          <cell r="DE342" t="str">
            <v>-</v>
          </cell>
          <cell r="DF342" t="str">
            <v>-</v>
          </cell>
          <cell r="DG342" t="str">
            <v>-</v>
          </cell>
        </row>
        <row r="343">
          <cell r="AT343" t="str">
            <v>-</v>
          </cell>
          <cell r="AU343" t="str">
            <v>-</v>
          </cell>
          <cell r="AV343" t="str">
            <v>-</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t="str">
            <v>-</v>
          </cell>
          <cell r="BJ343" t="str">
            <v>-</v>
          </cell>
          <cell r="BK343" t="str">
            <v>-</v>
          </cell>
          <cell r="BL343" t="str">
            <v>-</v>
          </cell>
          <cell r="BM343" t="str">
            <v>20280</v>
          </cell>
          <cell r="BN343" t="str">
            <v>-</v>
          </cell>
          <cell r="BO343" t="str">
            <v>-</v>
          </cell>
          <cell r="BP343" t="str">
            <v>-</v>
          </cell>
          <cell r="BQ343" t="str">
            <v>-</v>
          </cell>
          <cell r="BR343" t="str">
            <v>-</v>
          </cell>
          <cell r="BS343" t="str">
            <v>-</v>
          </cell>
          <cell r="BT343" t="str">
            <v>-</v>
          </cell>
          <cell r="BU343" t="str">
            <v>-</v>
          </cell>
          <cell r="BV343" t="str">
            <v>-</v>
          </cell>
          <cell r="BW343" t="str">
            <v>-</v>
          </cell>
          <cell r="BX343" t="str">
            <v>-</v>
          </cell>
          <cell r="BY343" t="str">
            <v>-</v>
          </cell>
          <cell r="CB343" t="str">
            <v>-</v>
          </cell>
          <cell r="CC343" t="str">
            <v>-</v>
          </cell>
          <cell r="CD343" t="str">
            <v>-</v>
          </cell>
          <cell r="CE343" t="str">
            <v>-</v>
          </cell>
          <cell r="CF343" t="str">
            <v>-</v>
          </cell>
          <cell r="CG343" t="str">
            <v>-</v>
          </cell>
          <cell r="CH343" t="str">
            <v>-</v>
          </cell>
          <cell r="CI343" t="str">
            <v>-</v>
          </cell>
          <cell r="CJ343" t="str">
            <v>-</v>
          </cell>
          <cell r="CK343" t="str">
            <v>-</v>
          </cell>
          <cell r="CL343" t="str">
            <v>-</v>
          </cell>
          <cell r="CM343" t="str">
            <v>-</v>
          </cell>
          <cell r="CN343" t="str">
            <v>-</v>
          </cell>
          <cell r="CO343" t="str">
            <v>-</v>
          </cell>
          <cell r="CP343" t="str">
            <v>-</v>
          </cell>
          <cell r="CQ343" t="str">
            <v>-</v>
          </cell>
          <cell r="CR343" t="str">
            <v>-</v>
          </cell>
          <cell r="CS343" t="str">
            <v>-</v>
          </cell>
          <cell r="CT343" t="str">
            <v>-</v>
          </cell>
          <cell r="CU343" t="str">
            <v>VILLA TALEA DE CASTRO</v>
          </cell>
          <cell r="CV343" t="str">
            <v>-</v>
          </cell>
          <cell r="CW343" t="str">
            <v>-</v>
          </cell>
          <cell r="CX343" t="str">
            <v>-</v>
          </cell>
          <cell r="CY343" t="str">
            <v>-</v>
          </cell>
          <cell r="CZ343" t="str">
            <v>-</v>
          </cell>
          <cell r="DB343" t="str">
            <v>-</v>
          </cell>
          <cell r="DC343" t="str">
            <v>-</v>
          </cell>
          <cell r="DD343" t="str">
            <v>-</v>
          </cell>
          <cell r="DE343" t="str">
            <v>-</v>
          </cell>
          <cell r="DF343" t="str">
            <v>-</v>
          </cell>
          <cell r="DG343" t="str">
            <v>-</v>
          </cell>
        </row>
        <row r="344">
          <cell r="AT344" t="str">
            <v>-</v>
          </cell>
          <cell r="AU344" t="str">
            <v>-</v>
          </cell>
          <cell r="AV344" t="str">
            <v>-</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t="str">
            <v>-</v>
          </cell>
          <cell r="BJ344" t="str">
            <v>-</v>
          </cell>
          <cell r="BK344" t="str">
            <v>-</v>
          </cell>
          <cell r="BL344" t="str">
            <v>-</v>
          </cell>
          <cell r="BM344" t="str">
            <v>20281</v>
          </cell>
          <cell r="BN344" t="str">
            <v>-</v>
          </cell>
          <cell r="BO344" t="str">
            <v>-</v>
          </cell>
          <cell r="BP344" t="str">
            <v>-</v>
          </cell>
          <cell r="BQ344" t="str">
            <v>-</v>
          </cell>
          <cell r="BR344" t="str">
            <v>-</v>
          </cell>
          <cell r="BS344" t="str">
            <v>-</v>
          </cell>
          <cell r="BT344" t="str">
            <v>-</v>
          </cell>
          <cell r="BU344" t="str">
            <v>-</v>
          </cell>
          <cell r="BV344" t="str">
            <v>-</v>
          </cell>
          <cell r="BW344" t="str">
            <v>-</v>
          </cell>
          <cell r="BX344" t="str">
            <v>-</v>
          </cell>
          <cell r="BY344" t="str">
            <v>-</v>
          </cell>
          <cell r="CB344" t="str">
            <v>-</v>
          </cell>
          <cell r="CC344" t="str">
            <v>-</v>
          </cell>
          <cell r="CD344" t="str">
            <v>-</v>
          </cell>
          <cell r="CE344" t="str">
            <v>-</v>
          </cell>
          <cell r="CF344" t="str">
            <v>-</v>
          </cell>
          <cell r="CG344" t="str">
            <v>-</v>
          </cell>
          <cell r="CH344" t="str">
            <v>-</v>
          </cell>
          <cell r="CI344" t="str">
            <v>-</v>
          </cell>
          <cell r="CJ344" t="str">
            <v>-</v>
          </cell>
          <cell r="CK344" t="str">
            <v>-</v>
          </cell>
          <cell r="CL344" t="str">
            <v>-</v>
          </cell>
          <cell r="CM344" t="str">
            <v>-</v>
          </cell>
          <cell r="CN344" t="str">
            <v>-</v>
          </cell>
          <cell r="CO344" t="str">
            <v>-</v>
          </cell>
          <cell r="CP344" t="str">
            <v>-</v>
          </cell>
          <cell r="CQ344" t="str">
            <v>-</v>
          </cell>
          <cell r="CR344" t="str">
            <v>-</v>
          </cell>
          <cell r="CS344" t="str">
            <v>-</v>
          </cell>
          <cell r="CT344" t="str">
            <v>-</v>
          </cell>
          <cell r="CU344" t="str">
            <v>SAN MIGUEL TECOMATLÁN</v>
          </cell>
          <cell r="CV344" t="str">
            <v>-</v>
          </cell>
          <cell r="CW344" t="str">
            <v>-</v>
          </cell>
          <cell r="CX344" t="str">
            <v>-</v>
          </cell>
          <cell r="CY344" t="str">
            <v>-</v>
          </cell>
          <cell r="CZ344" t="str">
            <v>-</v>
          </cell>
          <cell r="DB344" t="str">
            <v>-</v>
          </cell>
          <cell r="DC344" t="str">
            <v>-</v>
          </cell>
          <cell r="DD344" t="str">
            <v>-</v>
          </cell>
          <cell r="DE344" t="str">
            <v>-</v>
          </cell>
          <cell r="DF344" t="str">
            <v>-</v>
          </cell>
          <cell r="DG344" t="str">
            <v>-</v>
          </cell>
        </row>
        <row r="345">
          <cell r="AT345" t="str">
            <v>-</v>
          </cell>
          <cell r="AU345" t="str">
            <v>-</v>
          </cell>
          <cell r="AV345" t="str">
            <v>-</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t="str">
            <v>-</v>
          </cell>
          <cell r="BJ345" t="str">
            <v>-</v>
          </cell>
          <cell r="BK345" t="str">
            <v>-</v>
          </cell>
          <cell r="BL345" t="str">
            <v>-</v>
          </cell>
          <cell r="BM345" t="str">
            <v>20282</v>
          </cell>
          <cell r="BN345" t="str">
            <v>-</v>
          </cell>
          <cell r="BO345" t="str">
            <v>-</v>
          </cell>
          <cell r="BP345" t="str">
            <v>-</v>
          </cell>
          <cell r="BQ345" t="str">
            <v>-</v>
          </cell>
          <cell r="BR345" t="str">
            <v>-</v>
          </cell>
          <cell r="BS345" t="str">
            <v>-</v>
          </cell>
          <cell r="BT345" t="str">
            <v>-</v>
          </cell>
          <cell r="BU345" t="str">
            <v>-</v>
          </cell>
          <cell r="BV345" t="str">
            <v>-</v>
          </cell>
          <cell r="BW345" t="str">
            <v>-</v>
          </cell>
          <cell r="BX345" t="str">
            <v>-</v>
          </cell>
          <cell r="BY345" t="str">
            <v>-</v>
          </cell>
          <cell r="CB345" t="str">
            <v>-</v>
          </cell>
          <cell r="CC345" t="str">
            <v>-</v>
          </cell>
          <cell r="CD345" t="str">
            <v>-</v>
          </cell>
          <cell r="CE345" t="str">
            <v>-</v>
          </cell>
          <cell r="CF345" t="str">
            <v>-</v>
          </cell>
          <cell r="CG345" t="str">
            <v>-</v>
          </cell>
          <cell r="CH345" t="str">
            <v>-</v>
          </cell>
          <cell r="CI345" t="str">
            <v>-</v>
          </cell>
          <cell r="CJ345" t="str">
            <v>-</v>
          </cell>
          <cell r="CK345" t="str">
            <v>-</v>
          </cell>
          <cell r="CL345" t="str">
            <v>-</v>
          </cell>
          <cell r="CM345" t="str">
            <v>-</v>
          </cell>
          <cell r="CN345" t="str">
            <v>-</v>
          </cell>
          <cell r="CO345" t="str">
            <v>-</v>
          </cell>
          <cell r="CP345" t="str">
            <v>-</v>
          </cell>
          <cell r="CQ345" t="str">
            <v>-</v>
          </cell>
          <cell r="CR345" t="str">
            <v>-</v>
          </cell>
          <cell r="CS345" t="str">
            <v>-</v>
          </cell>
          <cell r="CT345" t="str">
            <v>-</v>
          </cell>
          <cell r="CU345" t="str">
            <v>SAN MIGUEL TENANGO</v>
          </cell>
          <cell r="CV345" t="str">
            <v>-</v>
          </cell>
          <cell r="CW345" t="str">
            <v>-</v>
          </cell>
          <cell r="CX345" t="str">
            <v>-</v>
          </cell>
          <cell r="CY345" t="str">
            <v>-</v>
          </cell>
          <cell r="CZ345" t="str">
            <v>-</v>
          </cell>
          <cell r="DB345" t="str">
            <v>-</v>
          </cell>
          <cell r="DC345" t="str">
            <v>-</v>
          </cell>
          <cell r="DD345" t="str">
            <v>-</v>
          </cell>
          <cell r="DE345" t="str">
            <v>-</v>
          </cell>
          <cell r="DF345" t="str">
            <v>-</v>
          </cell>
          <cell r="DG345" t="str">
            <v>-</v>
          </cell>
        </row>
        <row r="346">
          <cell r="AT346" t="str">
            <v>-</v>
          </cell>
          <cell r="AU346" t="str">
            <v>-</v>
          </cell>
          <cell r="AV346" t="str">
            <v>-</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t="str">
            <v>-</v>
          </cell>
          <cell r="BJ346" t="str">
            <v>-</v>
          </cell>
          <cell r="BK346" t="str">
            <v>-</v>
          </cell>
          <cell r="BL346" t="str">
            <v>-</v>
          </cell>
          <cell r="BM346" t="str">
            <v>20283</v>
          </cell>
          <cell r="BN346" t="str">
            <v>-</v>
          </cell>
          <cell r="BO346" t="str">
            <v>-</v>
          </cell>
          <cell r="BP346" t="str">
            <v>-</v>
          </cell>
          <cell r="BQ346" t="str">
            <v>-</v>
          </cell>
          <cell r="BR346" t="str">
            <v>-</v>
          </cell>
          <cell r="BS346" t="str">
            <v>-</v>
          </cell>
          <cell r="BT346" t="str">
            <v>-</v>
          </cell>
          <cell r="BU346" t="str">
            <v>-</v>
          </cell>
          <cell r="BV346" t="str">
            <v>-</v>
          </cell>
          <cell r="BW346" t="str">
            <v>-</v>
          </cell>
          <cell r="BX346" t="str">
            <v>-</v>
          </cell>
          <cell r="BY346" t="str">
            <v>-</v>
          </cell>
          <cell r="CB346" t="str">
            <v>-</v>
          </cell>
          <cell r="CC346" t="str">
            <v>-</v>
          </cell>
          <cell r="CD346" t="str">
            <v>-</v>
          </cell>
          <cell r="CE346" t="str">
            <v>-</v>
          </cell>
          <cell r="CF346" t="str">
            <v>-</v>
          </cell>
          <cell r="CG346" t="str">
            <v>-</v>
          </cell>
          <cell r="CH346" t="str">
            <v>-</v>
          </cell>
          <cell r="CI346" t="str">
            <v>-</v>
          </cell>
          <cell r="CJ346" t="str">
            <v>-</v>
          </cell>
          <cell r="CK346" t="str">
            <v>-</v>
          </cell>
          <cell r="CL346" t="str">
            <v>-</v>
          </cell>
          <cell r="CM346" t="str">
            <v>-</v>
          </cell>
          <cell r="CN346" t="str">
            <v>-</v>
          </cell>
          <cell r="CO346" t="str">
            <v>-</v>
          </cell>
          <cell r="CP346" t="str">
            <v>-</v>
          </cell>
          <cell r="CQ346" t="str">
            <v>-</v>
          </cell>
          <cell r="CR346" t="str">
            <v>-</v>
          </cell>
          <cell r="CS346" t="str">
            <v>-</v>
          </cell>
          <cell r="CT346" t="str">
            <v>-</v>
          </cell>
          <cell r="CU346" t="str">
            <v>SAN MIGUEL TEQUIXTEPEC</v>
          </cell>
          <cell r="CV346" t="str">
            <v>-</v>
          </cell>
          <cell r="CW346" t="str">
            <v>-</v>
          </cell>
          <cell r="CX346" t="str">
            <v>-</v>
          </cell>
          <cell r="CY346" t="str">
            <v>-</v>
          </cell>
          <cell r="CZ346" t="str">
            <v>-</v>
          </cell>
          <cell r="DB346" t="str">
            <v>-</v>
          </cell>
          <cell r="DC346" t="str">
            <v>-</v>
          </cell>
          <cell r="DD346" t="str">
            <v>-</v>
          </cell>
          <cell r="DE346" t="str">
            <v>-</v>
          </cell>
          <cell r="DF346" t="str">
            <v>-</v>
          </cell>
          <cell r="DG346" t="str">
            <v>-</v>
          </cell>
        </row>
        <row r="347">
          <cell r="AT347" t="str">
            <v>-</v>
          </cell>
          <cell r="AU347" t="str">
            <v>-</v>
          </cell>
          <cell r="AV347" t="str">
            <v>-</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t="str">
            <v>-</v>
          </cell>
          <cell r="BJ347" t="str">
            <v>-</v>
          </cell>
          <cell r="BK347" t="str">
            <v>-</v>
          </cell>
          <cell r="BL347" t="str">
            <v>-</v>
          </cell>
          <cell r="BM347" t="str">
            <v>20284</v>
          </cell>
          <cell r="BN347" t="str">
            <v>-</v>
          </cell>
          <cell r="BO347" t="str">
            <v>-</v>
          </cell>
          <cell r="BP347" t="str">
            <v>-</v>
          </cell>
          <cell r="BQ347" t="str">
            <v>-</v>
          </cell>
          <cell r="BR347" t="str">
            <v>-</v>
          </cell>
          <cell r="BS347" t="str">
            <v>-</v>
          </cell>
          <cell r="BT347" t="str">
            <v>-</v>
          </cell>
          <cell r="BU347" t="str">
            <v>-</v>
          </cell>
          <cell r="BV347" t="str">
            <v>-</v>
          </cell>
          <cell r="BW347" t="str">
            <v>-</v>
          </cell>
          <cell r="BX347" t="str">
            <v>-</v>
          </cell>
          <cell r="BY347" t="str">
            <v>-</v>
          </cell>
          <cell r="CB347" t="str">
            <v>-</v>
          </cell>
          <cell r="CC347" t="str">
            <v>-</v>
          </cell>
          <cell r="CD347" t="str">
            <v>-</v>
          </cell>
          <cell r="CE347" t="str">
            <v>-</v>
          </cell>
          <cell r="CF347" t="str">
            <v>-</v>
          </cell>
          <cell r="CG347" t="str">
            <v>-</v>
          </cell>
          <cell r="CH347" t="str">
            <v>-</v>
          </cell>
          <cell r="CI347" t="str">
            <v>-</v>
          </cell>
          <cell r="CJ347" t="str">
            <v>-</v>
          </cell>
          <cell r="CK347" t="str">
            <v>-</v>
          </cell>
          <cell r="CL347" t="str">
            <v>-</v>
          </cell>
          <cell r="CM347" t="str">
            <v>-</v>
          </cell>
          <cell r="CN347" t="str">
            <v>-</v>
          </cell>
          <cell r="CO347" t="str">
            <v>-</v>
          </cell>
          <cell r="CP347" t="str">
            <v>-</v>
          </cell>
          <cell r="CQ347" t="str">
            <v>-</v>
          </cell>
          <cell r="CR347" t="str">
            <v>-</v>
          </cell>
          <cell r="CS347" t="str">
            <v>-</v>
          </cell>
          <cell r="CT347" t="str">
            <v>-</v>
          </cell>
          <cell r="CU347" t="str">
            <v>SAN MIGUEL TILQUIÁPAM</v>
          </cell>
          <cell r="CV347" t="str">
            <v>-</v>
          </cell>
          <cell r="CW347" t="str">
            <v>-</v>
          </cell>
          <cell r="CX347" t="str">
            <v>-</v>
          </cell>
          <cell r="CY347" t="str">
            <v>-</v>
          </cell>
          <cell r="CZ347" t="str">
            <v>-</v>
          </cell>
          <cell r="DB347" t="str">
            <v>-</v>
          </cell>
          <cell r="DC347" t="str">
            <v>-</v>
          </cell>
          <cell r="DD347" t="str">
            <v>-</v>
          </cell>
          <cell r="DE347" t="str">
            <v>-</v>
          </cell>
          <cell r="DF347" t="str">
            <v>-</v>
          </cell>
          <cell r="DG347" t="str">
            <v>-</v>
          </cell>
        </row>
        <row r="348">
          <cell r="AT348" t="str">
            <v>-</v>
          </cell>
          <cell r="AU348" t="str">
            <v>-</v>
          </cell>
          <cell r="AV348" t="str">
            <v>-</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t="str">
            <v>-</v>
          </cell>
          <cell r="BJ348" t="str">
            <v>-</v>
          </cell>
          <cell r="BK348" t="str">
            <v>-</v>
          </cell>
          <cell r="BL348" t="str">
            <v>-</v>
          </cell>
          <cell r="BM348" t="str">
            <v>20285</v>
          </cell>
          <cell r="BN348" t="str">
            <v>-</v>
          </cell>
          <cell r="BO348" t="str">
            <v>-</v>
          </cell>
          <cell r="BP348" t="str">
            <v>-</v>
          </cell>
          <cell r="BQ348" t="str">
            <v>-</v>
          </cell>
          <cell r="BR348" t="str">
            <v>-</v>
          </cell>
          <cell r="BS348" t="str">
            <v>-</v>
          </cell>
          <cell r="BT348" t="str">
            <v>-</v>
          </cell>
          <cell r="BU348" t="str">
            <v>-</v>
          </cell>
          <cell r="BV348" t="str">
            <v>-</v>
          </cell>
          <cell r="BW348" t="str">
            <v>-</v>
          </cell>
          <cell r="BX348" t="str">
            <v>-</v>
          </cell>
          <cell r="BY348" t="str">
            <v>-</v>
          </cell>
          <cell r="CB348" t="str">
            <v>-</v>
          </cell>
          <cell r="CC348" t="str">
            <v>-</v>
          </cell>
          <cell r="CD348" t="str">
            <v>-</v>
          </cell>
          <cell r="CE348" t="str">
            <v>-</v>
          </cell>
          <cell r="CF348" t="str">
            <v>-</v>
          </cell>
          <cell r="CG348" t="str">
            <v>-</v>
          </cell>
          <cell r="CH348" t="str">
            <v>-</v>
          </cell>
          <cell r="CI348" t="str">
            <v>-</v>
          </cell>
          <cell r="CJ348" t="str">
            <v>-</v>
          </cell>
          <cell r="CK348" t="str">
            <v>-</v>
          </cell>
          <cell r="CL348" t="str">
            <v>-</v>
          </cell>
          <cell r="CM348" t="str">
            <v>-</v>
          </cell>
          <cell r="CN348" t="str">
            <v>-</v>
          </cell>
          <cell r="CO348" t="str">
            <v>-</v>
          </cell>
          <cell r="CP348" t="str">
            <v>-</v>
          </cell>
          <cell r="CQ348" t="str">
            <v>-</v>
          </cell>
          <cell r="CR348" t="str">
            <v>-</v>
          </cell>
          <cell r="CS348" t="str">
            <v>-</v>
          </cell>
          <cell r="CT348" t="str">
            <v>-</v>
          </cell>
          <cell r="CU348" t="str">
            <v>SAN MIGUEL TLACAMAMA</v>
          </cell>
          <cell r="CV348" t="str">
            <v>-</v>
          </cell>
          <cell r="CW348" t="str">
            <v>-</v>
          </cell>
          <cell r="CX348" t="str">
            <v>-</v>
          </cell>
          <cell r="CY348" t="str">
            <v>-</v>
          </cell>
          <cell r="CZ348" t="str">
            <v>-</v>
          </cell>
          <cell r="DB348" t="str">
            <v>-</v>
          </cell>
          <cell r="DC348" t="str">
            <v>-</v>
          </cell>
          <cell r="DD348" t="str">
            <v>-</v>
          </cell>
          <cell r="DE348" t="str">
            <v>-</v>
          </cell>
          <cell r="DF348" t="str">
            <v>-</v>
          </cell>
          <cell r="DG348" t="str">
            <v>-</v>
          </cell>
        </row>
        <row r="349">
          <cell r="AT349" t="str">
            <v>-</v>
          </cell>
          <cell r="AU349" t="str">
            <v>-</v>
          </cell>
          <cell r="AV349" t="str">
            <v>-</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t="str">
            <v>-</v>
          </cell>
          <cell r="BJ349" t="str">
            <v>-</v>
          </cell>
          <cell r="BK349" t="str">
            <v>-</v>
          </cell>
          <cell r="BL349" t="str">
            <v>-</v>
          </cell>
          <cell r="BM349" t="str">
            <v>20286</v>
          </cell>
          <cell r="BN349" t="str">
            <v>-</v>
          </cell>
          <cell r="BO349" t="str">
            <v>-</v>
          </cell>
          <cell r="BP349" t="str">
            <v>-</v>
          </cell>
          <cell r="BQ349" t="str">
            <v>-</v>
          </cell>
          <cell r="BR349" t="str">
            <v>-</v>
          </cell>
          <cell r="BS349" t="str">
            <v>-</v>
          </cell>
          <cell r="BT349" t="str">
            <v>-</v>
          </cell>
          <cell r="BU349" t="str">
            <v>-</v>
          </cell>
          <cell r="BV349" t="str">
            <v>-</v>
          </cell>
          <cell r="BW349" t="str">
            <v>-</v>
          </cell>
          <cell r="BX349" t="str">
            <v>-</v>
          </cell>
          <cell r="BY349" t="str">
            <v>-</v>
          </cell>
          <cell r="CB349" t="str">
            <v>-</v>
          </cell>
          <cell r="CC349" t="str">
            <v>-</v>
          </cell>
          <cell r="CD349" t="str">
            <v>-</v>
          </cell>
          <cell r="CE349" t="str">
            <v>-</v>
          </cell>
          <cell r="CF349" t="str">
            <v>-</v>
          </cell>
          <cell r="CG349" t="str">
            <v>-</v>
          </cell>
          <cell r="CH349" t="str">
            <v>-</v>
          </cell>
          <cell r="CI349" t="str">
            <v>-</v>
          </cell>
          <cell r="CJ349" t="str">
            <v>-</v>
          </cell>
          <cell r="CK349" t="str">
            <v>-</v>
          </cell>
          <cell r="CL349" t="str">
            <v>-</v>
          </cell>
          <cell r="CM349" t="str">
            <v>-</v>
          </cell>
          <cell r="CN349" t="str">
            <v>-</v>
          </cell>
          <cell r="CO349" t="str">
            <v>-</v>
          </cell>
          <cell r="CP349" t="str">
            <v>-</v>
          </cell>
          <cell r="CQ349" t="str">
            <v>-</v>
          </cell>
          <cell r="CR349" t="str">
            <v>-</v>
          </cell>
          <cell r="CS349" t="str">
            <v>-</v>
          </cell>
          <cell r="CT349" t="str">
            <v>-</v>
          </cell>
          <cell r="CU349" t="str">
            <v>SAN MIGUEL TLACOTEPEC</v>
          </cell>
          <cell r="CV349" t="str">
            <v>-</v>
          </cell>
          <cell r="CW349" t="str">
            <v>-</v>
          </cell>
          <cell r="CX349" t="str">
            <v>-</v>
          </cell>
          <cell r="CY349" t="str">
            <v>-</v>
          </cell>
          <cell r="CZ349" t="str">
            <v>-</v>
          </cell>
          <cell r="DB349" t="str">
            <v>-</v>
          </cell>
          <cell r="DC349" t="str">
            <v>-</v>
          </cell>
          <cell r="DD349" t="str">
            <v>-</v>
          </cell>
          <cell r="DE349" t="str">
            <v>-</v>
          </cell>
          <cell r="DF349" t="str">
            <v>-</v>
          </cell>
          <cell r="DG349" t="str">
            <v>-</v>
          </cell>
        </row>
        <row r="350">
          <cell r="AT350" t="str">
            <v>-</v>
          </cell>
          <cell r="AU350" t="str">
            <v>-</v>
          </cell>
          <cell r="AV350" t="str">
            <v>-</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t="str">
            <v>-</v>
          </cell>
          <cell r="BJ350" t="str">
            <v>-</v>
          </cell>
          <cell r="BK350" t="str">
            <v>-</v>
          </cell>
          <cell r="BL350" t="str">
            <v>-</v>
          </cell>
          <cell r="BM350" t="str">
            <v>20287</v>
          </cell>
          <cell r="BN350" t="str">
            <v>-</v>
          </cell>
          <cell r="BO350" t="str">
            <v>-</v>
          </cell>
          <cell r="BP350" t="str">
            <v>-</v>
          </cell>
          <cell r="BQ350" t="str">
            <v>-</v>
          </cell>
          <cell r="BR350" t="str">
            <v>-</v>
          </cell>
          <cell r="BS350" t="str">
            <v>-</v>
          </cell>
          <cell r="BT350" t="str">
            <v>-</v>
          </cell>
          <cell r="BU350" t="str">
            <v>-</v>
          </cell>
          <cell r="BV350" t="str">
            <v>-</v>
          </cell>
          <cell r="BW350" t="str">
            <v>-</v>
          </cell>
          <cell r="BX350" t="str">
            <v>-</v>
          </cell>
          <cell r="BY350" t="str">
            <v>-</v>
          </cell>
          <cell r="CB350" t="str">
            <v>-</v>
          </cell>
          <cell r="CC350" t="str">
            <v>-</v>
          </cell>
          <cell r="CD350" t="str">
            <v>-</v>
          </cell>
          <cell r="CE350" t="str">
            <v>-</v>
          </cell>
          <cell r="CF350" t="str">
            <v>-</v>
          </cell>
          <cell r="CG350" t="str">
            <v>-</v>
          </cell>
          <cell r="CH350" t="str">
            <v>-</v>
          </cell>
          <cell r="CI350" t="str">
            <v>-</v>
          </cell>
          <cell r="CJ350" t="str">
            <v>-</v>
          </cell>
          <cell r="CK350" t="str">
            <v>-</v>
          </cell>
          <cell r="CL350" t="str">
            <v>-</v>
          </cell>
          <cell r="CM350" t="str">
            <v>-</v>
          </cell>
          <cell r="CN350" t="str">
            <v>-</v>
          </cell>
          <cell r="CO350" t="str">
            <v>-</v>
          </cell>
          <cell r="CP350" t="str">
            <v>-</v>
          </cell>
          <cell r="CQ350" t="str">
            <v>-</v>
          </cell>
          <cell r="CR350" t="str">
            <v>-</v>
          </cell>
          <cell r="CS350" t="str">
            <v>-</v>
          </cell>
          <cell r="CT350" t="str">
            <v>-</v>
          </cell>
          <cell r="CU350" t="str">
            <v>SAN MIGUEL TULANCINGO</v>
          </cell>
          <cell r="CV350" t="str">
            <v>-</v>
          </cell>
          <cell r="CW350" t="str">
            <v>-</v>
          </cell>
          <cell r="CX350" t="str">
            <v>-</v>
          </cell>
          <cell r="CY350" t="str">
            <v>-</v>
          </cell>
          <cell r="CZ350" t="str">
            <v>-</v>
          </cell>
          <cell r="DB350" t="str">
            <v>-</v>
          </cell>
          <cell r="DC350" t="str">
            <v>-</v>
          </cell>
          <cell r="DD350" t="str">
            <v>-</v>
          </cell>
          <cell r="DE350" t="str">
            <v>-</v>
          </cell>
          <cell r="DF350" t="str">
            <v>-</v>
          </cell>
          <cell r="DG350" t="str">
            <v>-</v>
          </cell>
        </row>
        <row r="351">
          <cell r="AT351" t="str">
            <v>-</v>
          </cell>
          <cell r="AU351" t="str">
            <v>-</v>
          </cell>
          <cell r="AV351" t="str">
            <v>-</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t="str">
            <v>-</v>
          </cell>
          <cell r="BJ351" t="str">
            <v>-</v>
          </cell>
          <cell r="BK351" t="str">
            <v>-</v>
          </cell>
          <cell r="BL351" t="str">
            <v>-</v>
          </cell>
          <cell r="BM351" t="str">
            <v>20288</v>
          </cell>
          <cell r="BN351" t="str">
            <v>-</v>
          </cell>
          <cell r="BO351" t="str">
            <v>-</v>
          </cell>
          <cell r="BP351" t="str">
            <v>-</v>
          </cell>
          <cell r="BQ351" t="str">
            <v>-</v>
          </cell>
          <cell r="BR351" t="str">
            <v>-</v>
          </cell>
          <cell r="BS351" t="str">
            <v>-</v>
          </cell>
          <cell r="BT351" t="str">
            <v>-</v>
          </cell>
          <cell r="BU351" t="str">
            <v>-</v>
          </cell>
          <cell r="BV351" t="str">
            <v>-</v>
          </cell>
          <cell r="BW351" t="str">
            <v>-</v>
          </cell>
          <cell r="BX351" t="str">
            <v>-</v>
          </cell>
          <cell r="BY351" t="str">
            <v>-</v>
          </cell>
          <cell r="CB351" t="str">
            <v>-</v>
          </cell>
          <cell r="CC351" t="str">
            <v>-</v>
          </cell>
          <cell r="CD351" t="str">
            <v>-</v>
          </cell>
          <cell r="CE351" t="str">
            <v>-</v>
          </cell>
          <cell r="CF351" t="str">
            <v>-</v>
          </cell>
          <cell r="CG351" t="str">
            <v>-</v>
          </cell>
          <cell r="CH351" t="str">
            <v>-</v>
          </cell>
          <cell r="CI351" t="str">
            <v>-</v>
          </cell>
          <cell r="CJ351" t="str">
            <v>-</v>
          </cell>
          <cell r="CK351" t="str">
            <v>-</v>
          </cell>
          <cell r="CL351" t="str">
            <v>-</v>
          </cell>
          <cell r="CM351" t="str">
            <v>-</v>
          </cell>
          <cell r="CN351" t="str">
            <v>-</v>
          </cell>
          <cell r="CO351" t="str">
            <v>-</v>
          </cell>
          <cell r="CP351" t="str">
            <v>-</v>
          </cell>
          <cell r="CQ351" t="str">
            <v>-</v>
          </cell>
          <cell r="CR351" t="str">
            <v>-</v>
          </cell>
          <cell r="CS351" t="str">
            <v>-</v>
          </cell>
          <cell r="CT351" t="str">
            <v>-</v>
          </cell>
          <cell r="CU351" t="str">
            <v>SAN MIGUEL YOTAO</v>
          </cell>
          <cell r="CV351" t="str">
            <v>-</v>
          </cell>
          <cell r="CW351" t="str">
            <v>-</v>
          </cell>
          <cell r="CX351" t="str">
            <v>-</v>
          </cell>
          <cell r="CY351" t="str">
            <v>-</v>
          </cell>
          <cell r="CZ351" t="str">
            <v>-</v>
          </cell>
          <cell r="DB351" t="str">
            <v>-</v>
          </cell>
          <cell r="DC351" t="str">
            <v>-</v>
          </cell>
          <cell r="DD351" t="str">
            <v>-</v>
          </cell>
          <cell r="DE351" t="str">
            <v>-</v>
          </cell>
          <cell r="DF351" t="str">
            <v>-</v>
          </cell>
          <cell r="DG351" t="str">
            <v>-</v>
          </cell>
        </row>
        <row r="352">
          <cell r="AT352" t="str">
            <v>-</v>
          </cell>
          <cell r="AU352" t="str">
            <v>-</v>
          </cell>
          <cell r="AV352" t="str">
            <v>-</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t="str">
            <v>-</v>
          </cell>
          <cell r="BJ352" t="str">
            <v>-</v>
          </cell>
          <cell r="BK352" t="str">
            <v>-</v>
          </cell>
          <cell r="BL352" t="str">
            <v>-</v>
          </cell>
          <cell r="BM352" t="str">
            <v>20289</v>
          </cell>
          <cell r="BN352" t="str">
            <v>-</v>
          </cell>
          <cell r="BO352" t="str">
            <v>-</v>
          </cell>
          <cell r="BP352" t="str">
            <v>-</v>
          </cell>
          <cell r="BQ352" t="str">
            <v>-</v>
          </cell>
          <cell r="BR352" t="str">
            <v>-</v>
          </cell>
          <cell r="BS352" t="str">
            <v>-</v>
          </cell>
          <cell r="BT352" t="str">
            <v>-</v>
          </cell>
          <cell r="BU352" t="str">
            <v>-</v>
          </cell>
          <cell r="BV352" t="str">
            <v>-</v>
          </cell>
          <cell r="BW352" t="str">
            <v>-</v>
          </cell>
          <cell r="BX352" t="str">
            <v>-</v>
          </cell>
          <cell r="BY352" t="str">
            <v>-</v>
          </cell>
          <cell r="CB352" t="str">
            <v>-</v>
          </cell>
          <cell r="CC352" t="str">
            <v>-</v>
          </cell>
          <cell r="CD352" t="str">
            <v>-</v>
          </cell>
          <cell r="CE352" t="str">
            <v>-</v>
          </cell>
          <cell r="CF352" t="str">
            <v>-</v>
          </cell>
          <cell r="CG352" t="str">
            <v>-</v>
          </cell>
          <cell r="CH352" t="str">
            <v>-</v>
          </cell>
          <cell r="CI352" t="str">
            <v>-</v>
          </cell>
          <cell r="CJ352" t="str">
            <v>-</v>
          </cell>
          <cell r="CK352" t="str">
            <v>-</v>
          </cell>
          <cell r="CL352" t="str">
            <v>-</v>
          </cell>
          <cell r="CM352" t="str">
            <v>-</v>
          </cell>
          <cell r="CN352" t="str">
            <v>-</v>
          </cell>
          <cell r="CO352" t="str">
            <v>-</v>
          </cell>
          <cell r="CP352" t="str">
            <v>-</v>
          </cell>
          <cell r="CQ352" t="str">
            <v>-</v>
          </cell>
          <cell r="CR352" t="str">
            <v>-</v>
          </cell>
          <cell r="CS352" t="str">
            <v>-</v>
          </cell>
          <cell r="CT352" t="str">
            <v>-</v>
          </cell>
          <cell r="CU352" t="str">
            <v>SAN NICOLÁS</v>
          </cell>
          <cell r="CV352" t="str">
            <v>-</v>
          </cell>
          <cell r="CW352" t="str">
            <v>-</v>
          </cell>
          <cell r="CX352" t="str">
            <v>-</v>
          </cell>
          <cell r="CY352" t="str">
            <v>-</v>
          </cell>
          <cell r="CZ352" t="str">
            <v>-</v>
          </cell>
          <cell r="DB352" t="str">
            <v>-</v>
          </cell>
          <cell r="DC352" t="str">
            <v>-</v>
          </cell>
          <cell r="DD352" t="str">
            <v>-</v>
          </cell>
          <cell r="DE352" t="str">
            <v>-</v>
          </cell>
          <cell r="DF352" t="str">
            <v>-</v>
          </cell>
          <cell r="DG352" t="str">
            <v>-</v>
          </cell>
        </row>
        <row r="353">
          <cell r="AT353" t="str">
            <v>-</v>
          </cell>
          <cell r="AU353" t="str">
            <v>-</v>
          </cell>
          <cell r="AV353" t="str">
            <v>-</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t="str">
            <v>-</v>
          </cell>
          <cell r="BJ353" t="str">
            <v>-</v>
          </cell>
          <cell r="BK353" t="str">
            <v>-</v>
          </cell>
          <cell r="BL353" t="str">
            <v>-</v>
          </cell>
          <cell r="BM353" t="str">
            <v>20290</v>
          </cell>
          <cell r="BN353" t="str">
            <v>-</v>
          </cell>
          <cell r="BO353" t="str">
            <v>-</v>
          </cell>
          <cell r="BP353" t="str">
            <v>-</v>
          </cell>
          <cell r="BQ353" t="str">
            <v>-</v>
          </cell>
          <cell r="BR353" t="str">
            <v>-</v>
          </cell>
          <cell r="BS353" t="str">
            <v>-</v>
          </cell>
          <cell r="BT353" t="str">
            <v>-</v>
          </cell>
          <cell r="BU353" t="str">
            <v>-</v>
          </cell>
          <cell r="BV353" t="str">
            <v>-</v>
          </cell>
          <cell r="BW353" t="str">
            <v>-</v>
          </cell>
          <cell r="BX353" t="str">
            <v>-</v>
          </cell>
          <cell r="BY353" t="str">
            <v>-</v>
          </cell>
          <cell r="CB353" t="str">
            <v>-</v>
          </cell>
          <cell r="CC353" t="str">
            <v>-</v>
          </cell>
          <cell r="CD353" t="str">
            <v>-</v>
          </cell>
          <cell r="CE353" t="str">
            <v>-</v>
          </cell>
          <cell r="CF353" t="str">
            <v>-</v>
          </cell>
          <cell r="CG353" t="str">
            <v>-</v>
          </cell>
          <cell r="CH353" t="str">
            <v>-</v>
          </cell>
          <cell r="CI353" t="str">
            <v>-</v>
          </cell>
          <cell r="CJ353" t="str">
            <v>-</v>
          </cell>
          <cell r="CK353" t="str">
            <v>-</v>
          </cell>
          <cell r="CL353" t="str">
            <v>-</v>
          </cell>
          <cell r="CM353" t="str">
            <v>-</v>
          </cell>
          <cell r="CN353" t="str">
            <v>-</v>
          </cell>
          <cell r="CO353" t="str">
            <v>-</v>
          </cell>
          <cell r="CP353" t="str">
            <v>-</v>
          </cell>
          <cell r="CQ353" t="str">
            <v>-</v>
          </cell>
          <cell r="CR353" t="str">
            <v>-</v>
          </cell>
          <cell r="CS353" t="str">
            <v>-</v>
          </cell>
          <cell r="CT353" t="str">
            <v>-</v>
          </cell>
          <cell r="CU353" t="str">
            <v>SAN NICOLÁS HIDALGO</v>
          </cell>
          <cell r="CV353" t="str">
            <v>-</v>
          </cell>
          <cell r="CW353" t="str">
            <v>-</v>
          </cell>
          <cell r="CX353" t="str">
            <v>-</v>
          </cell>
          <cell r="CY353" t="str">
            <v>-</v>
          </cell>
          <cell r="CZ353" t="str">
            <v>-</v>
          </cell>
          <cell r="DB353" t="str">
            <v>-</v>
          </cell>
          <cell r="DC353" t="str">
            <v>-</v>
          </cell>
          <cell r="DD353" t="str">
            <v>-</v>
          </cell>
          <cell r="DE353" t="str">
            <v>-</v>
          </cell>
          <cell r="DF353" t="str">
            <v>-</v>
          </cell>
          <cell r="DG353" t="str">
            <v>-</v>
          </cell>
        </row>
        <row r="354">
          <cell r="AT354" t="str">
            <v>-</v>
          </cell>
          <cell r="AU354" t="str">
            <v>-</v>
          </cell>
          <cell r="AV354" t="str">
            <v>-</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t="str">
            <v>-</v>
          </cell>
          <cell r="BJ354" t="str">
            <v>-</v>
          </cell>
          <cell r="BK354" t="str">
            <v>-</v>
          </cell>
          <cell r="BL354" t="str">
            <v>-</v>
          </cell>
          <cell r="BM354" t="str">
            <v>20291</v>
          </cell>
          <cell r="BN354" t="str">
            <v>-</v>
          </cell>
          <cell r="BO354" t="str">
            <v>-</v>
          </cell>
          <cell r="BP354" t="str">
            <v>-</v>
          </cell>
          <cell r="BQ354" t="str">
            <v>-</v>
          </cell>
          <cell r="BR354" t="str">
            <v>-</v>
          </cell>
          <cell r="BS354" t="str">
            <v>-</v>
          </cell>
          <cell r="BT354" t="str">
            <v>-</v>
          </cell>
          <cell r="BU354" t="str">
            <v>-</v>
          </cell>
          <cell r="BV354" t="str">
            <v>-</v>
          </cell>
          <cell r="BW354" t="str">
            <v>-</v>
          </cell>
          <cell r="BX354" t="str">
            <v>-</v>
          </cell>
          <cell r="BY354" t="str">
            <v>-</v>
          </cell>
          <cell r="CB354" t="str">
            <v>-</v>
          </cell>
          <cell r="CC354" t="str">
            <v>-</v>
          </cell>
          <cell r="CD354" t="str">
            <v>-</v>
          </cell>
          <cell r="CE354" t="str">
            <v>-</v>
          </cell>
          <cell r="CF354" t="str">
            <v>-</v>
          </cell>
          <cell r="CG354" t="str">
            <v>-</v>
          </cell>
          <cell r="CH354" t="str">
            <v>-</v>
          </cell>
          <cell r="CI354" t="str">
            <v>-</v>
          </cell>
          <cell r="CJ354" t="str">
            <v>-</v>
          </cell>
          <cell r="CK354" t="str">
            <v>-</v>
          </cell>
          <cell r="CL354" t="str">
            <v>-</v>
          </cell>
          <cell r="CM354" t="str">
            <v>-</v>
          </cell>
          <cell r="CN354" t="str">
            <v>-</v>
          </cell>
          <cell r="CO354" t="str">
            <v>-</v>
          </cell>
          <cell r="CP354" t="str">
            <v>-</v>
          </cell>
          <cell r="CQ354" t="str">
            <v>-</v>
          </cell>
          <cell r="CR354" t="str">
            <v>-</v>
          </cell>
          <cell r="CS354" t="str">
            <v>-</v>
          </cell>
          <cell r="CT354" t="str">
            <v>-</v>
          </cell>
          <cell r="CU354" t="str">
            <v>SAN PABLO COATLÁN</v>
          </cell>
          <cell r="CV354" t="str">
            <v>-</v>
          </cell>
          <cell r="CW354" t="str">
            <v>-</v>
          </cell>
          <cell r="CX354" t="str">
            <v>-</v>
          </cell>
          <cell r="CY354" t="str">
            <v>-</v>
          </cell>
          <cell r="CZ354" t="str">
            <v>-</v>
          </cell>
          <cell r="DB354" t="str">
            <v>-</v>
          </cell>
          <cell r="DC354" t="str">
            <v>-</v>
          </cell>
          <cell r="DD354" t="str">
            <v>-</v>
          </cell>
          <cell r="DE354" t="str">
            <v>-</v>
          </cell>
          <cell r="DF354" t="str">
            <v>-</v>
          </cell>
          <cell r="DG354" t="str">
            <v>-</v>
          </cell>
        </row>
        <row r="355">
          <cell r="AT355" t="str">
            <v>-</v>
          </cell>
          <cell r="AU355" t="str">
            <v>-</v>
          </cell>
          <cell r="AV355" t="str">
            <v>-</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t="str">
            <v>-</v>
          </cell>
          <cell r="BJ355" t="str">
            <v>-</v>
          </cell>
          <cell r="BK355" t="str">
            <v>-</v>
          </cell>
          <cell r="BL355" t="str">
            <v>-</v>
          </cell>
          <cell r="BM355" t="str">
            <v>20292</v>
          </cell>
          <cell r="BN355" t="str">
            <v>-</v>
          </cell>
          <cell r="BO355" t="str">
            <v>-</v>
          </cell>
          <cell r="BP355" t="str">
            <v>-</v>
          </cell>
          <cell r="BQ355" t="str">
            <v>-</v>
          </cell>
          <cell r="BR355" t="str">
            <v>-</v>
          </cell>
          <cell r="BS355" t="str">
            <v>-</v>
          </cell>
          <cell r="BT355" t="str">
            <v>-</v>
          </cell>
          <cell r="BU355" t="str">
            <v>-</v>
          </cell>
          <cell r="BV355" t="str">
            <v>-</v>
          </cell>
          <cell r="BW355" t="str">
            <v>-</v>
          </cell>
          <cell r="BX355" t="str">
            <v>-</v>
          </cell>
          <cell r="BY355" t="str">
            <v>-</v>
          </cell>
          <cell r="CB355" t="str">
            <v>-</v>
          </cell>
          <cell r="CC355" t="str">
            <v>-</v>
          </cell>
          <cell r="CD355" t="str">
            <v>-</v>
          </cell>
          <cell r="CE355" t="str">
            <v>-</v>
          </cell>
          <cell r="CF355" t="str">
            <v>-</v>
          </cell>
          <cell r="CG355" t="str">
            <v>-</v>
          </cell>
          <cell r="CH355" t="str">
            <v>-</v>
          </cell>
          <cell r="CI355" t="str">
            <v>-</v>
          </cell>
          <cell r="CJ355" t="str">
            <v>-</v>
          </cell>
          <cell r="CK355" t="str">
            <v>-</v>
          </cell>
          <cell r="CL355" t="str">
            <v>-</v>
          </cell>
          <cell r="CM355" t="str">
            <v>-</v>
          </cell>
          <cell r="CN355" t="str">
            <v>-</v>
          </cell>
          <cell r="CO355" t="str">
            <v>-</v>
          </cell>
          <cell r="CP355" t="str">
            <v>-</v>
          </cell>
          <cell r="CQ355" t="str">
            <v>-</v>
          </cell>
          <cell r="CR355" t="str">
            <v>-</v>
          </cell>
          <cell r="CS355" t="str">
            <v>-</v>
          </cell>
          <cell r="CT355" t="str">
            <v>-</v>
          </cell>
          <cell r="CU355" t="str">
            <v>SAN PABLO CUATRO VENADOS</v>
          </cell>
          <cell r="CV355" t="str">
            <v>-</v>
          </cell>
          <cell r="CW355" t="str">
            <v>-</v>
          </cell>
          <cell r="CX355" t="str">
            <v>-</v>
          </cell>
          <cell r="CY355" t="str">
            <v>-</v>
          </cell>
          <cell r="CZ355" t="str">
            <v>-</v>
          </cell>
          <cell r="DB355" t="str">
            <v>-</v>
          </cell>
          <cell r="DC355" t="str">
            <v>-</v>
          </cell>
          <cell r="DD355" t="str">
            <v>-</v>
          </cell>
          <cell r="DE355" t="str">
            <v>-</v>
          </cell>
          <cell r="DF355" t="str">
            <v>-</v>
          </cell>
          <cell r="DG355" t="str">
            <v>-</v>
          </cell>
        </row>
        <row r="356">
          <cell r="AT356" t="str">
            <v>-</v>
          </cell>
          <cell r="AU356" t="str">
            <v>-</v>
          </cell>
          <cell r="AV356" t="str">
            <v>-</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t="str">
            <v>-</v>
          </cell>
          <cell r="BJ356" t="str">
            <v>-</v>
          </cell>
          <cell r="BK356" t="str">
            <v>-</v>
          </cell>
          <cell r="BL356" t="str">
            <v>-</v>
          </cell>
          <cell r="BM356" t="str">
            <v>20293</v>
          </cell>
          <cell r="BN356" t="str">
            <v>-</v>
          </cell>
          <cell r="BO356" t="str">
            <v>-</v>
          </cell>
          <cell r="BP356" t="str">
            <v>-</v>
          </cell>
          <cell r="BQ356" t="str">
            <v>-</v>
          </cell>
          <cell r="BR356" t="str">
            <v>-</v>
          </cell>
          <cell r="BS356" t="str">
            <v>-</v>
          </cell>
          <cell r="BT356" t="str">
            <v>-</v>
          </cell>
          <cell r="BU356" t="str">
            <v>-</v>
          </cell>
          <cell r="BV356" t="str">
            <v>-</v>
          </cell>
          <cell r="BW356" t="str">
            <v>-</v>
          </cell>
          <cell r="BX356" t="str">
            <v>-</v>
          </cell>
          <cell r="BY356" t="str">
            <v>-</v>
          </cell>
          <cell r="CB356" t="str">
            <v>-</v>
          </cell>
          <cell r="CC356" t="str">
            <v>-</v>
          </cell>
          <cell r="CD356" t="str">
            <v>-</v>
          </cell>
          <cell r="CE356" t="str">
            <v>-</v>
          </cell>
          <cell r="CF356" t="str">
            <v>-</v>
          </cell>
          <cell r="CG356" t="str">
            <v>-</v>
          </cell>
          <cell r="CH356" t="str">
            <v>-</v>
          </cell>
          <cell r="CI356" t="str">
            <v>-</v>
          </cell>
          <cell r="CJ356" t="str">
            <v>-</v>
          </cell>
          <cell r="CK356" t="str">
            <v>-</v>
          </cell>
          <cell r="CL356" t="str">
            <v>-</v>
          </cell>
          <cell r="CM356" t="str">
            <v>-</v>
          </cell>
          <cell r="CN356" t="str">
            <v>-</v>
          </cell>
          <cell r="CO356" t="str">
            <v>-</v>
          </cell>
          <cell r="CP356" t="str">
            <v>-</v>
          </cell>
          <cell r="CQ356" t="str">
            <v>-</v>
          </cell>
          <cell r="CR356" t="str">
            <v>-</v>
          </cell>
          <cell r="CS356" t="str">
            <v>-</v>
          </cell>
          <cell r="CT356" t="str">
            <v>-</v>
          </cell>
          <cell r="CU356" t="str">
            <v>SAN PABLO ETLA</v>
          </cell>
          <cell r="CV356" t="str">
            <v>-</v>
          </cell>
          <cell r="CW356" t="str">
            <v>-</v>
          </cell>
          <cell r="CX356" t="str">
            <v>-</v>
          </cell>
          <cell r="CY356" t="str">
            <v>-</v>
          </cell>
          <cell r="CZ356" t="str">
            <v>-</v>
          </cell>
          <cell r="DB356" t="str">
            <v>-</v>
          </cell>
          <cell r="DC356" t="str">
            <v>-</v>
          </cell>
          <cell r="DD356" t="str">
            <v>-</v>
          </cell>
          <cell r="DE356" t="str">
            <v>-</v>
          </cell>
          <cell r="DF356" t="str">
            <v>-</v>
          </cell>
          <cell r="DG356" t="str">
            <v>-</v>
          </cell>
        </row>
        <row r="357">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t="str">
            <v>20294</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CB357" t="str">
            <v>-</v>
          </cell>
          <cell r="CC357" t="str">
            <v>-</v>
          </cell>
          <cell r="CD357" t="str">
            <v>-</v>
          </cell>
          <cell r="CE357" t="str">
            <v>-</v>
          </cell>
          <cell r="CF357" t="str">
            <v>-</v>
          </cell>
          <cell r="CG357" t="str">
            <v>-</v>
          </cell>
          <cell r="CH357" t="str">
            <v>-</v>
          </cell>
          <cell r="CI357" t="str">
            <v>-</v>
          </cell>
          <cell r="CJ357" t="str">
            <v>-</v>
          </cell>
          <cell r="CK357" t="str">
            <v>-</v>
          </cell>
          <cell r="CL357" t="str">
            <v>-</v>
          </cell>
          <cell r="CM357" t="str">
            <v>-</v>
          </cell>
          <cell r="CN357" t="str">
            <v>-</v>
          </cell>
          <cell r="CO357" t="str">
            <v>-</v>
          </cell>
          <cell r="CP357" t="str">
            <v>-</v>
          </cell>
          <cell r="CQ357" t="str">
            <v>-</v>
          </cell>
          <cell r="CR357" t="str">
            <v>-</v>
          </cell>
          <cell r="CS357" t="str">
            <v>-</v>
          </cell>
          <cell r="CT357" t="str">
            <v>-</v>
          </cell>
          <cell r="CU357" t="str">
            <v>SAN PABLO HUITZO</v>
          </cell>
          <cell r="CV357" t="str">
            <v>-</v>
          </cell>
          <cell r="CW357" t="str">
            <v>-</v>
          </cell>
          <cell r="CX357" t="str">
            <v>-</v>
          </cell>
          <cell r="CY357" t="str">
            <v>-</v>
          </cell>
          <cell r="CZ357" t="str">
            <v>-</v>
          </cell>
          <cell r="DB357" t="str">
            <v>-</v>
          </cell>
          <cell r="DC357" t="str">
            <v>-</v>
          </cell>
          <cell r="DD357" t="str">
            <v>-</v>
          </cell>
          <cell r="DE357" t="str">
            <v>-</v>
          </cell>
          <cell r="DF357" t="str">
            <v>-</v>
          </cell>
          <cell r="DG357" t="str">
            <v>-</v>
          </cell>
        </row>
        <row r="358">
          <cell r="AT358" t="str">
            <v>-</v>
          </cell>
          <cell r="AU358" t="str">
            <v>-</v>
          </cell>
          <cell r="AV358" t="str">
            <v>-</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t="str">
            <v>-</v>
          </cell>
          <cell r="BJ358" t="str">
            <v>-</v>
          </cell>
          <cell r="BK358" t="str">
            <v>-</v>
          </cell>
          <cell r="BL358" t="str">
            <v>-</v>
          </cell>
          <cell r="BM358" t="str">
            <v>20295</v>
          </cell>
          <cell r="BN358" t="str">
            <v>-</v>
          </cell>
          <cell r="BO358" t="str">
            <v>-</v>
          </cell>
          <cell r="BP358" t="str">
            <v>-</v>
          </cell>
          <cell r="BQ358" t="str">
            <v>-</v>
          </cell>
          <cell r="BR358" t="str">
            <v>-</v>
          </cell>
          <cell r="BS358" t="str">
            <v>-</v>
          </cell>
          <cell r="BT358" t="str">
            <v>-</v>
          </cell>
          <cell r="BU358" t="str">
            <v>-</v>
          </cell>
          <cell r="BV358" t="str">
            <v>-</v>
          </cell>
          <cell r="BW358" t="str">
            <v>-</v>
          </cell>
          <cell r="BX358" t="str">
            <v>-</v>
          </cell>
          <cell r="BY358" t="str">
            <v>-</v>
          </cell>
          <cell r="CB358" t="str">
            <v>-</v>
          </cell>
          <cell r="CC358" t="str">
            <v>-</v>
          </cell>
          <cell r="CD358" t="str">
            <v>-</v>
          </cell>
          <cell r="CE358" t="str">
            <v>-</v>
          </cell>
          <cell r="CF358" t="str">
            <v>-</v>
          </cell>
          <cell r="CG358" t="str">
            <v>-</v>
          </cell>
          <cell r="CH358" t="str">
            <v>-</v>
          </cell>
          <cell r="CI358" t="str">
            <v>-</v>
          </cell>
          <cell r="CJ358" t="str">
            <v>-</v>
          </cell>
          <cell r="CK358" t="str">
            <v>-</v>
          </cell>
          <cell r="CL358" t="str">
            <v>-</v>
          </cell>
          <cell r="CM358" t="str">
            <v>-</v>
          </cell>
          <cell r="CN358" t="str">
            <v>-</v>
          </cell>
          <cell r="CO358" t="str">
            <v>-</v>
          </cell>
          <cell r="CP358" t="str">
            <v>-</v>
          </cell>
          <cell r="CQ358" t="str">
            <v>-</v>
          </cell>
          <cell r="CR358" t="str">
            <v>-</v>
          </cell>
          <cell r="CS358" t="str">
            <v>-</v>
          </cell>
          <cell r="CT358" t="str">
            <v>-</v>
          </cell>
          <cell r="CU358" t="str">
            <v>SAN PABLO HUIXTEPEC</v>
          </cell>
          <cell r="CV358" t="str">
            <v>-</v>
          </cell>
          <cell r="CW358" t="str">
            <v>-</v>
          </cell>
          <cell r="CX358" t="str">
            <v>-</v>
          </cell>
          <cell r="CY358" t="str">
            <v>-</v>
          </cell>
          <cell r="CZ358" t="str">
            <v>-</v>
          </cell>
          <cell r="DB358" t="str">
            <v>-</v>
          </cell>
          <cell r="DC358" t="str">
            <v>-</v>
          </cell>
          <cell r="DD358" t="str">
            <v>-</v>
          </cell>
          <cell r="DE358" t="str">
            <v>-</v>
          </cell>
          <cell r="DF358" t="str">
            <v>-</v>
          </cell>
          <cell r="DG358" t="str">
            <v>-</v>
          </cell>
        </row>
        <row r="359">
          <cell r="AT359" t="str">
            <v>-</v>
          </cell>
          <cell r="AU359" t="str">
            <v>-</v>
          </cell>
          <cell r="AV359" t="str">
            <v>-</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t="str">
            <v>-</v>
          </cell>
          <cell r="BJ359" t="str">
            <v>-</v>
          </cell>
          <cell r="BK359" t="str">
            <v>-</v>
          </cell>
          <cell r="BL359" t="str">
            <v>-</v>
          </cell>
          <cell r="BM359" t="str">
            <v>20296</v>
          </cell>
          <cell r="BN359" t="str">
            <v>-</v>
          </cell>
          <cell r="BO359" t="str">
            <v>-</v>
          </cell>
          <cell r="BP359" t="str">
            <v>-</v>
          </cell>
          <cell r="BQ359" t="str">
            <v>-</v>
          </cell>
          <cell r="BR359" t="str">
            <v>-</v>
          </cell>
          <cell r="BS359" t="str">
            <v>-</v>
          </cell>
          <cell r="BT359" t="str">
            <v>-</v>
          </cell>
          <cell r="BU359" t="str">
            <v>-</v>
          </cell>
          <cell r="BV359" t="str">
            <v>-</v>
          </cell>
          <cell r="BW359" t="str">
            <v>-</v>
          </cell>
          <cell r="BX359" t="str">
            <v>-</v>
          </cell>
          <cell r="BY359" t="str">
            <v>-</v>
          </cell>
          <cell r="CB359" t="str">
            <v>-</v>
          </cell>
          <cell r="CC359" t="str">
            <v>-</v>
          </cell>
          <cell r="CD359" t="str">
            <v>-</v>
          </cell>
          <cell r="CE359" t="str">
            <v>-</v>
          </cell>
          <cell r="CF359" t="str">
            <v>-</v>
          </cell>
          <cell r="CG359" t="str">
            <v>-</v>
          </cell>
          <cell r="CH359" t="str">
            <v>-</v>
          </cell>
          <cell r="CI359" t="str">
            <v>-</v>
          </cell>
          <cell r="CJ359" t="str">
            <v>-</v>
          </cell>
          <cell r="CK359" t="str">
            <v>-</v>
          </cell>
          <cell r="CL359" t="str">
            <v>-</v>
          </cell>
          <cell r="CM359" t="str">
            <v>-</v>
          </cell>
          <cell r="CN359" t="str">
            <v>-</v>
          </cell>
          <cell r="CO359" t="str">
            <v>-</v>
          </cell>
          <cell r="CP359" t="str">
            <v>-</v>
          </cell>
          <cell r="CQ359" t="str">
            <v>-</v>
          </cell>
          <cell r="CR359" t="str">
            <v>-</v>
          </cell>
          <cell r="CS359" t="str">
            <v>-</v>
          </cell>
          <cell r="CT359" t="str">
            <v>-</v>
          </cell>
          <cell r="CU359" t="str">
            <v>SAN PABLO MACUILTIANGUIS</v>
          </cell>
          <cell r="CV359" t="str">
            <v>-</v>
          </cell>
          <cell r="CW359" t="str">
            <v>-</v>
          </cell>
          <cell r="CX359" t="str">
            <v>-</v>
          </cell>
          <cell r="CY359" t="str">
            <v>-</v>
          </cell>
          <cell r="CZ359" t="str">
            <v>-</v>
          </cell>
          <cell r="DB359" t="str">
            <v>-</v>
          </cell>
          <cell r="DC359" t="str">
            <v>-</v>
          </cell>
          <cell r="DD359" t="str">
            <v>-</v>
          </cell>
          <cell r="DE359" t="str">
            <v>-</v>
          </cell>
          <cell r="DF359" t="str">
            <v>-</v>
          </cell>
          <cell r="DG359" t="str">
            <v>-</v>
          </cell>
        </row>
        <row r="360">
          <cell r="AT360" t="str">
            <v>-</v>
          </cell>
          <cell r="AU360" t="str">
            <v>-</v>
          </cell>
          <cell r="AV360" t="str">
            <v>-</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t="str">
            <v>-</v>
          </cell>
          <cell r="BJ360" t="str">
            <v>-</v>
          </cell>
          <cell r="BK360" t="str">
            <v>-</v>
          </cell>
          <cell r="BL360" t="str">
            <v>-</v>
          </cell>
          <cell r="BM360" t="str">
            <v>20297</v>
          </cell>
          <cell r="BN360" t="str">
            <v>-</v>
          </cell>
          <cell r="BO360" t="str">
            <v>-</v>
          </cell>
          <cell r="BP360" t="str">
            <v>-</v>
          </cell>
          <cell r="BQ360" t="str">
            <v>-</v>
          </cell>
          <cell r="BR360" t="str">
            <v>-</v>
          </cell>
          <cell r="BS360" t="str">
            <v>-</v>
          </cell>
          <cell r="BT360" t="str">
            <v>-</v>
          </cell>
          <cell r="BU360" t="str">
            <v>-</v>
          </cell>
          <cell r="BV360" t="str">
            <v>-</v>
          </cell>
          <cell r="BW360" t="str">
            <v>-</v>
          </cell>
          <cell r="BX360" t="str">
            <v>-</v>
          </cell>
          <cell r="BY360" t="str">
            <v>-</v>
          </cell>
          <cell r="CB360" t="str">
            <v>-</v>
          </cell>
          <cell r="CC360" t="str">
            <v>-</v>
          </cell>
          <cell r="CD360" t="str">
            <v>-</v>
          </cell>
          <cell r="CE360" t="str">
            <v>-</v>
          </cell>
          <cell r="CF360" t="str">
            <v>-</v>
          </cell>
          <cell r="CG360" t="str">
            <v>-</v>
          </cell>
          <cell r="CH360" t="str">
            <v>-</v>
          </cell>
          <cell r="CI360" t="str">
            <v>-</v>
          </cell>
          <cell r="CJ360" t="str">
            <v>-</v>
          </cell>
          <cell r="CK360" t="str">
            <v>-</v>
          </cell>
          <cell r="CL360" t="str">
            <v>-</v>
          </cell>
          <cell r="CM360" t="str">
            <v>-</v>
          </cell>
          <cell r="CN360" t="str">
            <v>-</v>
          </cell>
          <cell r="CO360" t="str">
            <v>-</v>
          </cell>
          <cell r="CP360" t="str">
            <v>-</v>
          </cell>
          <cell r="CQ360" t="str">
            <v>-</v>
          </cell>
          <cell r="CR360" t="str">
            <v>-</v>
          </cell>
          <cell r="CS360" t="str">
            <v>-</v>
          </cell>
          <cell r="CT360" t="str">
            <v>-</v>
          </cell>
          <cell r="CU360" t="str">
            <v>SAN PABLO TIJALTEPEC</v>
          </cell>
          <cell r="CV360" t="str">
            <v>-</v>
          </cell>
          <cell r="CW360" t="str">
            <v>-</v>
          </cell>
          <cell r="CX360" t="str">
            <v>-</v>
          </cell>
          <cell r="CY360" t="str">
            <v>-</v>
          </cell>
          <cell r="CZ360" t="str">
            <v>-</v>
          </cell>
          <cell r="DB360" t="str">
            <v>-</v>
          </cell>
          <cell r="DC360" t="str">
            <v>-</v>
          </cell>
          <cell r="DD360" t="str">
            <v>-</v>
          </cell>
          <cell r="DE360" t="str">
            <v>-</v>
          </cell>
          <cell r="DF360" t="str">
            <v>-</v>
          </cell>
          <cell r="DG360" t="str">
            <v>-</v>
          </cell>
        </row>
        <row r="361">
          <cell r="AT361" t="str">
            <v>-</v>
          </cell>
          <cell r="AU361" t="str">
            <v>-</v>
          </cell>
          <cell r="AV361" t="str">
            <v>-</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t="str">
            <v>-</v>
          </cell>
          <cell r="BJ361" t="str">
            <v>-</v>
          </cell>
          <cell r="BK361" t="str">
            <v>-</v>
          </cell>
          <cell r="BL361" t="str">
            <v>-</v>
          </cell>
          <cell r="BM361" t="str">
            <v>20298</v>
          </cell>
          <cell r="BN361" t="str">
            <v>-</v>
          </cell>
          <cell r="BO361" t="str">
            <v>-</v>
          </cell>
          <cell r="BP361" t="str">
            <v>-</v>
          </cell>
          <cell r="BQ361" t="str">
            <v>-</v>
          </cell>
          <cell r="BR361" t="str">
            <v>-</v>
          </cell>
          <cell r="BS361" t="str">
            <v>-</v>
          </cell>
          <cell r="BT361" t="str">
            <v>-</v>
          </cell>
          <cell r="BU361" t="str">
            <v>-</v>
          </cell>
          <cell r="BV361" t="str">
            <v>-</v>
          </cell>
          <cell r="BW361" t="str">
            <v>-</v>
          </cell>
          <cell r="BX361" t="str">
            <v>-</v>
          </cell>
          <cell r="BY361" t="str">
            <v>-</v>
          </cell>
          <cell r="CB361" t="str">
            <v>-</v>
          </cell>
          <cell r="CC361" t="str">
            <v>-</v>
          </cell>
          <cell r="CD361" t="str">
            <v>-</v>
          </cell>
          <cell r="CE361" t="str">
            <v>-</v>
          </cell>
          <cell r="CF361" t="str">
            <v>-</v>
          </cell>
          <cell r="CG361" t="str">
            <v>-</v>
          </cell>
          <cell r="CH361" t="str">
            <v>-</v>
          </cell>
          <cell r="CI361" t="str">
            <v>-</v>
          </cell>
          <cell r="CJ361" t="str">
            <v>-</v>
          </cell>
          <cell r="CK361" t="str">
            <v>-</v>
          </cell>
          <cell r="CL361" t="str">
            <v>-</v>
          </cell>
          <cell r="CM361" t="str">
            <v>-</v>
          </cell>
          <cell r="CN361" t="str">
            <v>-</v>
          </cell>
          <cell r="CO361" t="str">
            <v>-</v>
          </cell>
          <cell r="CP361" t="str">
            <v>-</v>
          </cell>
          <cell r="CQ361" t="str">
            <v>-</v>
          </cell>
          <cell r="CR361" t="str">
            <v>-</v>
          </cell>
          <cell r="CS361" t="str">
            <v>-</v>
          </cell>
          <cell r="CT361" t="str">
            <v>-</v>
          </cell>
          <cell r="CU361" t="str">
            <v>SAN PABLO VILLA DE MITLA</v>
          </cell>
          <cell r="CV361" t="str">
            <v>-</v>
          </cell>
          <cell r="CW361" t="str">
            <v>-</v>
          </cell>
          <cell r="CX361" t="str">
            <v>-</v>
          </cell>
          <cell r="CY361" t="str">
            <v>-</v>
          </cell>
          <cell r="CZ361" t="str">
            <v>-</v>
          </cell>
          <cell r="DB361" t="str">
            <v>-</v>
          </cell>
          <cell r="DC361" t="str">
            <v>-</v>
          </cell>
          <cell r="DD361" t="str">
            <v>-</v>
          </cell>
          <cell r="DE361" t="str">
            <v>-</v>
          </cell>
          <cell r="DF361" t="str">
            <v>-</v>
          </cell>
          <cell r="DG361" t="str">
            <v>-</v>
          </cell>
        </row>
        <row r="362">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20299</v>
          </cell>
          <cell r="BN362" t="str">
            <v>-</v>
          </cell>
          <cell r="BO362" t="str">
            <v>-</v>
          </cell>
          <cell r="BP362" t="str">
            <v>-</v>
          </cell>
          <cell r="BQ362" t="str">
            <v>-</v>
          </cell>
          <cell r="BR362" t="str">
            <v>-</v>
          </cell>
          <cell r="BS362" t="str">
            <v>-</v>
          </cell>
          <cell r="BT362" t="str">
            <v>-</v>
          </cell>
          <cell r="BU362" t="str">
            <v>-</v>
          </cell>
          <cell r="BV362" t="str">
            <v>-</v>
          </cell>
          <cell r="BW362" t="str">
            <v>-</v>
          </cell>
          <cell r="BX362" t="str">
            <v>-</v>
          </cell>
          <cell r="BY362" t="str">
            <v>-</v>
          </cell>
          <cell r="CB362" t="str">
            <v>-</v>
          </cell>
          <cell r="CC362" t="str">
            <v>-</v>
          </cell>
          <cell r="CD362" t="str">
            <v>-</v>
          </cell>
          <cell r="CE362" t="str">
            <v>-</v>
          </cell>
          <cell r="CF362" t="str">
            <v>-</v>
          </cell>
          <cell r="CG362" t="str">
            <v>-</v>
          </cell>
          <cell r="CH362" t="str">
            <v>-</v>
          </cell>
          <cell r="CI362" t="str">
            <v>-</v>
          </cell>
          <cell r="CJ362" t="str">
            <v>-</v>
          </cell>
          <cell r="CK362" t="str">
            <v>-</v>
          </cell>
          <cell r="CL362" t="str">
            <v>-</v>
          </cell>
          <cell r="CM362" t="str">
            <v>-</v>
          </cell>
          <cell r="CN362" t="str">
            <v>-</v>
          </cell>
          <cell r="CO362" t="str">
            <v>-</v>
          </cell>
          <cell r="CP362" t="str">
            <v>-</v>
          </cell>
          <cell r="CQ362" t="str">
            <v>-</v>
          </cell>
          <cell r="CR362" t="str">
            <v>-</v>
          </cell>
          <cell r="CS362" t="str">
            <v>-</v>
          </cell>
          <cell r="CT362" t="str">
            <v>-</v>
          </cell>
          <cell r="CU362" t="str">
            <v>SAN PABLO YAGANIZA</v>
          </cell>
          <cell r="CV362" t="str">
            <v>-</v>
          </cell>
          <cell r="CW362" t="str">
            <v>-</v>
          </cell>
          <cell r="CX362" t="str">
            <v>-</v>
          </cell>
          <cell r="CY362" t="str">
            <v>-</v>
          </cell>
          <cell r="CZ362" t="str">
            <v>-</v>
          </cell>
          <cell r="DB362" t="str">
            <v>-</v>
          </cell>
          <cell r="DC362" t="str">
            <v>-</v>
          </cell>
          <cell r="DD362" t="str">
            <v>-</v>
          </cell>
          <cell r="DE362" t="str">
            <v>-</v>
          </cell>
          <cell r="DF362" t="str">
            <v>-</v>
          </cell>
          <cell r="DG362" t="str">
            <v>-</v>
          </cell>
        </row>
        <row r="363">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20300</v>
          </cell>
          <cell r="BN363" t="str">
            <v>-</v>
          </cell>
          <cell r="BO363" t="str">
            <v>-</v>
          </cell>
          <cell r="BP363" t="str">
            <v>-</v>
          </cell>
          <cell r="BQ363" t="str">
            <v>-</v>
          </cell>
          <cell r="BR363" t="str">
            <v>-</v>
          </cell>
          <cell r="BS363" t="str">
            <v>-</v>
          </cell>
          <cell r="BT363" t="str">
            <v>-</v>
          </cell>
          <cell r="BU363" t="str">
            <v>-</v>
          </cell>
          <cell r="BV363" t="str">
            <v>-</v>
          </cell>
          <cell r="BW363" t="str">
            <v>-</v>
          </cell>
          <cell r="BX363" t="str">
            <v>-</v>
          </cell>
          <cell r="BY363" t="str">
            <v>-</v>
          </cell>
          <cell r="CB363" t="str">
            <v>-</v>
          </cell>
          <cell r="CC363" t="str">
            <v>-</v>
          </cell>
          <cell r="CD363" t="str">
            <v>-</v>
          </cell>
          <cell r="CE363" t="str">
            <v>-</v>
          </cell>
          <cell r="CF363" t="str">
            <v>-</v>
          </cell>
          <cell r="CG363" t="str">
            <v>-</v>
          </cell>
          <cell r="CH363" t="str">
            <v>-</v>
          </cell>
          <cell r="CI363" t="str">
            <v>-</v>
          </cell>
          <cell r="CJ363" t="str">
            <v>-</v>
          </cell>
          <cell r="CK363" t="str">
            <v>-</v>
          </cell>
          <cell r="CL363" t="str">
            <v>-</v>
          </cell>
          <cell r="CM363" t="str">
            <v>-</v>
          </cell>
          <cell r="CN363" t="str">
            <v>-</v>
          </cell>
          <cell r="CO363" t="str">
            <v>-</v>
          </cell>
          <cell r="CP363" t="str">
            <v>-</v>
          </cell>
          <cell r="CQ363" t="str">
            <v>-</v>
          </cell>
          <cell r="CR363" t="str">
            <v>-</v>
          </cell>
          <cell r="CS363" t="str">
            <v>-</v>
          </cell>
          <cell r="CT363" t="str">
            <v>-</v>
          </cell>
          <cell r="CU363" t="str">
            <v>SAN PEDRO AMUZGOS</v>
          </cell>
          <cell r="CV363" t="str">
            <v>-</v>
          </cell>
          <cell r="CW363" t="str">
            <v>-</v>
          </cell>
          <cell r="CX363" t="str">
            <v>-</v>
          </cell>
          <cell r="CY363" t="str">
            <v>-</v>
          </cell>
          <cell r="CZ363" t="str">
            <v>-</v>
          </cell>
          <cell r="DB363" t="str">
            <v>-</v>
          </cell>
          <cell r="DC363" t="str">
            <v>-</v>
          </cell>
          <cell r="DD363" t="str">
            <v>-</v>
          </cell>
          <cell r="DE363" t="str">
            <v>-</v>
          </cell>
          <cell r="DF363" t="str">
            <v>-</v>
          </cell>
          <cell r="DG363" t="str">
            <v>-</v>
          </cell>
        </row>
        <row r="364">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20301</v>
          </cell>
          <cell r="BN364" t="str">
            <v>-</v>
          </cell>
          <cell r="BO364" t="str">
            <v>-</v>
          </cell>
          <cell r="BP364" t="str">
            <v>-</v>
          </cell>
          <cell r="BQ364" t="str">
            <v>-</v>
          </cell>
          <cell r="BR364" t="str">
            <v>-</v>
          </cell>
          <cell r="BS364" t="str">
            <v>-</v>
          </cell>
          <cell r="BT364" t="str">
            <v>-</v>
          </cell>
          <cell r="BU364" t="str">
            <v>-</v>
          </cell>
          <cell r="BV364" t="str">
            <v>-</v>
          </cell>
          <cell r="BW364" t="str">
            <v>-</v>
          </cell>
          <cell r="BX364" t="str">
            <v>-</v>
          </cell>
          <cell r="BY364" t="str">
            <v>-</v>
          </cell>
          <cell r="CB364" t="str">
            <v>-</v>
          </cell>
          <cell r="CC364" t="str">
            <v>-</v>
          </cell>
          <cell r="CD364" t="str">
            <v>-</v>
          </cell>
          <cell r="CE364" t="str">
            <v>-</v>
          </cell>
          <cell r="CF364" t="str">
            <v>-</v>
          </cell>
          <cell r="CG364" t="str">
            <v>-</v>
          </cell>
          <cell r="CH364" t="str">
            <v>-</v>
          </cell>
          <cell r="CI364" t="str">
            <v>-</v>
          </cell>
          <cell r="CJ364" t="str">
            <v>-</v>
          </cell>
          <cell r="CK364" t="str">
            <v>-</v>
          </cell>
          <cell r="CL364" t="str">
            <v>-</v>
          </cell>
          <cell r="CM364" t="str">
            <v>-</v>
          </cell>
          <cell r="CN364" t="str">
            <v>-</v>
          </cell>
          <cell r="CO364" t="str">
            <v>-</v>
          </cell>
          <cell r="CP364" t="str">
            <v>-</v>
          </cell>
          <cell r="CQ364" t="str">
            <v>-</v>
          </cell>
          <cell r="CR364" t="str">
            <v>-</v>
          </cell>
          <cell r="CS364" t="str">
            <v>-</v>
          </cell>
          <cell r="CT364" t="str">
            <v>-</v>
          </cell>
          <cell r="CU364" t="str">
            <v>SAN PEDRO APÓSTOL</v>
          </cell>
          <cell r="CV364" t="str">
            <v>-</v>
          </cell>
          <cell r="CW364" t="str">
            <v>-</v>
          </cell>
          <cell r="CX364" t="str">
            <v>-</v>
          </cell>
          <cell r="CY364" t="str">
            <v>-</v>
          </cell>
          <cell r="CZ364" t="str">
            <v>-</v>
          </cell>
          <cell r="DB364" t="str">
            <v>-</v>
          </cell>
          <cell r="DC364" t="str">
            <v>-</v>
          </cell>
          <cell r="DD364" t="str">
            <v>-</v>
          </cell>
          <cell r="DE364" t="str">
            <v>-</v>
          </cell>
          <cell r="DF364" t="str">
            <v>-</v>
          </cell>
          <cell r="DG364" t="str">
            <v>-</v>
          </cell>
        </row>
        <row r="365">
          <cell r="AT365" t="str">
            <v>-</v>
          </cell>
          <cell r="AU365" t="str">
            <v>-</v>
          </cell>
          <cell r="AV365" t="str">
            <v>-</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t="str">
            <v>-</v>
          </cell>
          <cell r="BJ365" t="str">
            <v>-</v>
          </cell>
          <cell r="BK365" t="str">
            <v>-</v>
          </cell>
          <cell r="BL365" t="str">
            <v>-</v>
          </cell>
          <cell r="BM365" t="str">
            <v>20302</v>
          </cell>
          <cell r="BN365" t="str">
            <v>-</v>
          </cell>
          <cell r="BO365" t="str">
            <v>-</v>
          </cell>
          <cell r="BP365" t="str">
            <v>-</v>
          </cell>
          <cell r="BQ365" t="str">
            <v>-</v>
          </cell>
          <cell r="BR365" t="str">
            <v>-</v>
          </cell>
          <cell r="BS365" t="str">
            <v>-</v>
          </cell>
          <cell r="BT365" t="str">
            <v>-</v>
          </cell>
          <cell r="BU365" t="str">
            <v>-</v>
          </cell>
          <cell r="BV365" t="str">
            <v>-</v>
          </cell>
          <cell r="BW365" t="str">
            <v>-</v>
          </cell>
          <cell r="BX365" t="str">
            <v>-</v>
          </cell>
          <cell r="BY365" t="str">
            <v>-</v>
          </cell>
          <cell r="CB365" t="str">
            <v>-</v>
          </cell>
          <cell r="CC365" t="str">
            <v>-</v>
          </cell>
          <cell r="CD365" t="str">
            <v>-</v>
          </cell>
          <cell r="CE365" t="str">
            <v>-</v>
          </cell>
          <cell r="CF365" t="str">
            <v>-</v>
          </cell>
          <cell r="CG365" t="str">
            <v>-</v>
          </cell>
          <cell r="CH365" t="str">
            <v>-</v>
          </cell>
          <cell r="CI365" t="str">
            <v>-</v>
          </cell>
          <cell r="CJ365" t="str">
            <v>-</v>
          </cell>
          <cell r="CK365" t="str">
            <v>-</v>
          </cell>
          <cell r="CL365" t="str">
            <v>-</v>
          </cell>
          <cell r="CM365" t="str">
            <v>-</v>
          </cell>
          <cell r="CN365" t="str">
            <v>-</v>
          </cell>
          <cell r="CO365" t="str">
            <v>-</v>
          </cell>
          <cell r="CP365" t="str">
            <v>-</v>
          </cell>
          <cell r="CQ365" t="str">
            <v>-</v>
          </cell>
          <cell r="CR365" t="str">
            <v>-</v>
          </cell>
          <cell r="CS365" t="str">
            <v>-</v>
          </cell>
          <cell r="CT365" t="str">
            <v>-</v>
          </cell>
          <cell r="CU365" t="str">
            <v>SAN PEDRO ATOYAC</v>
          </cell>
          <cell r="CV365" t="str">
            <v>-</v>
          </cell>
          <cell r="CW365" t="str">
            <v>-</v>
          </cell>
          <cell r="CX365" t="str">
            <v>-</v>
          </cell>
          <cell r="CY365" t="str">
            <v>-</v>
          </cell>
          <cell r="CZ365" t="str">
            <v>-</v>
          </cell>
          <cell r="DB365" t="str">
            <v>-</v>
          </cell>
          <cell r="DC365" t="str">
            <v>-</v>
          </cell>
          <cell r="DD365" t="str">
            <v>-</v>
          </cell>
          <cell r="DE365" t="str">
            <v>-</v>
          </cell>
          <cell r="DF365" t="str">
            <v>-</v>
          </cell>
          <cell r="DG365" t="str">
            <v>-</v>
          </cell>
        </row>
        <row r="366">
          <cell r="AT366" t="str">
            <v>-</v>
          </cell>
          <cell r="AU366" t="str">
            <v>-</v>
          </cell>
          <cell r="AV366" t="str">
            <v>-</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t="str">
            <v>-</v>
          </cell>
          <cell r="BJ366" t="str">
            <v>-</v>
          </cell>
          <cell r="BK366" t="str">
            <v>-</v>
          </cell>
          <cell r="BL366" t="str">
            <v>-</v>
          </cell>
          <cell r="BM366" t="str">
            <v>20303</v>
          </cell>
          <cell r="BN366" t="str">
            <v>-</v>
          </cell>
          <cell r="BO366" t="str">
            <v>-</v>
          </cell>
          <cell r="BP366" t="str">
            <v>-</v>
          </cell>
          <cell r="BQ366" t="str">
            <v>-</v>
          </cell>
          <cell r="BR366" t="str">
            <v>-</v>
          </cell>
          <cell r="BS366" t="str">
            <v>-</v>
          </cell>
          <cell r="BT366" t="str">
            <v>-</v>
          </cell>
          <cell r="BU366" t="str">
            <v>-</v>
          </cell>
          <cell r="BV366" t="str">
            <v>-</v>
          </cell>
          <cell r="BW366" t="str">
            <v>-</v>
          </cell>
          <cell r="BX366" t="str">
            <v>-</v>
          </cell>
          <cell r="BY366" t="str">
            <v>-</v>
          </cell>
          <cell r="CB366" t="str">
            <v>-</v>
          </cell>
          <cell r="CC366" t="str">
            <v>-</v>
          </cell>
          <cell r="CD366" t="str">
            <v>-</v>
          </cell>
          <cell r="CE366" t="str">
            <v>-</v>
          </cell>
          <cell r="CF366" t="str">
            <v>-</v>
          </cell>
          <cell r="CG366" t="str">
            <v>-</v>
          </cell>
          <cell r="CH366" t="str">
            <v>-</v>
          </cell>
          <cell r="CI366" t="str">
            <v>-</v>
          </cell>
          <cell r="CJ366" t="str">
            <v>-</v>
          </cell>
          <cell r="CK366" t="str">
            <v>-</v>
          </cell>
          <cell r="CL366" t="str">
            <v>-</v>
          </cell>
          <cell r="CM366" t="str">
            <v>-</v>
          </cell>
          <cell r="CN366" t="str">
            <v>-</v>
          </cell>
          <cell r="CO366" t="str">
            <v>-</v>
          </cell>
          <cell r="CP366" t="str">
            <v>-</v>
          </cell>
          <cell r="CQ366" t="str">
            <v>-</v>
          </cell>
          <cell r="CR366" t="str">
            <v>-</v>
          </cell>
          <cell r="CS366" t="str">
            <v>-</v>
          </cell>
          <cell r="CT366" t="str">
            <v>-</v>
          </cell>
          <cell r="CU366" t="str">
            <v>SAN PEDRO CAJONOS</v>
          </cell>
          <cell r="CV366" t="str">
            <v>-</v>
          </cell>
          <cell r="CW366" t="str">
            <v>-</v>
          </cell>
          <cell r="CX366" t="str">
            <v>-</v>
          </cell>
          <cell r="CY366" t="str">
            <v>-</v>
          </cell>
          <cell r="CZ366" t="str">
            <v>-</v>
          </cell>
          <cell r="DB366" t="str">
            <v>-</v>
          </cell>
          <cell r="DC366" t="str">
            <v>-</v>
          </cell>
          <cell r="DD366" t="str">
            <v>-</v>
          </cell>
          <cell r="DE366" t="str">
            <v>-</v>
          </cell>
          <cell r="DF366" t="str">
            <v>-</v>
          </cell>
          <cell r="DG366" t="str">
            <v>-</v>
          </cell>
        </row>
        <row r="367">
          <cell r="AT367" t="str">
            <v>-</v>
          </cell>
          <cell r="AU367" t="str">
            <v>-</v>
          </cell>
          <cell r="AV367" t="str">
            <v>-</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t="str">
            <v>-</v>
          </cell>
          <cell r="BJ367" t="str">
            <v>-</v>
          </cell>
          <cell r="BK367" t="str">
            <v>-</v>
          </cell>
          <cell r="BL367" t="str">
            <v>-</v>
          </cell>
          <cell r="BM367" t="str">
            <v>20304</v>
          </cell>
          <cell r="BN367" t="str">
            <v>-</v>
          </cell>
          <cell r="BO367" t="str">
            <v>-</v>
          </cell>
          <cell r="BP367" t="str">
            <v>-</v>
          </cell>
          <cell r="BQ367" t="str">
            <v>-</v>
          </cell>
          <cell r="BR367" t="str">
            <v>-</v>
          </cell>
          <cell r="BS367" t="str">
            <v>-</v>
          </cell>
          <cell r="BT367" t="str">
            <v>-</v>
          </cell>
          <cell r="BU367" t="str">
            <v>-</v>
          </cell>
          <cell r="BV367" t="str">
            <v>-</v>
          </cell>
          <cell r="BW367" t="str">
            <v>-</v>
          </cell>
          <cell r="BX367" t="str">
            <v>-</v>
          </cell>
          <cell r="BY367" t="str">
            <v>-</v>
          </cell>
          <cell r="CB367" t="str">
            <v>-</v>
          </cell>
          <cell r="CC367" t="str">
            <v>-</v>
          </cell>
          <cell r="CD367" t="str">
            <v>-</v>
          </cell>
          <cell r="CE367" t="str">
            <v>-</v>
          </cell>
          <cell r="CF367" t="str">
            <v>-</v>
          </cell>
          <cell r="CG367" t="str">
            <v>-</v>
          </cell>
          <cell r="CH367" t="str">
            <v>-</v>
          </cell>
          <cell r="CI367" t="str">
            <v>-</v>
          </cell>
          <cell r="CJ367" t="str">
            <v>-</v>
          </cell>
          <cell r="CK367" t="str">
            <v>-</v>
          </cell>
          <cell r="CL367" t="str">
            <v>-</v>
          </cell>
          <cell r="CM367" t="str">
            <v>-</v>
          </cell>
          <cell r="CN367" t="str">
            <v>-</v>
          </cell>
          <cell r="CO367" t="str">
            <v>-</v>
          </cell>
          <cell r="CP367" t="str">
            <v>-</v>
          </cell>
          <cell r="CQ367" t="str">
            <v>-</v>
          </cell>
          <cell r="CR367" t="str">
            <v>-</v>
          </cell>
          <cell r="CS367" t="str">
            <v>-</v>
          </cell>
          <cell r="CT367" t="str">
            <v>-</v>
          </cell>
          <cell r="CU367" t="str">
            <v>SAN PEDRO COXCALTEPEC CÁNTAROS</v>
          </cell>
          <cell r="CV367" t="str">
            <v>-</v>
          </cell>
          <cell r="CW367" t="str">
            <v>-</v>
          </cell>
          <cell r="CX367" t="str">
            <v>-</v>
          </cell>
          <cell r="CY367" t="str">
            <v>-</v>
          </cell>
          <cell r="CZ367" t="str">
            <v>-</v>
          </cell>
          <cell r="DB367" t="str">
            <v>-</v>
          </cell>
          <cell r="DC367" t="str">
            <v>-</v>
          </cell>
          <cell r="DD367" t="str">
            <v>-</v>
          </cell>
          <cell r="DE367" t="str">
            <v>-</v>
          </cell>
          <cell r="DF367" t="str">
            <v>-</v>
          </cell>
          <cell r="DG367" t="str">
            <v>-</v>
          </cell>
        </row>
        <row r="368">
          <cell r="AT368" t="str">
            <v>-</v>
          </cell>
          <cell r="AU368" t="str">
            <v>-</v>
          </cell>
          <cell r="AV368" t="str">
            <v>-</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t="str">
            <v>-</v>
          </cell>
          <cell r="BJ368" t="str">
            <v>-</v>
          </cell>
          <cell r="BK368" t="str">
            <v>-</v>
          </cell>
          <cell r="BL368" t="str">
            <v>-</v>
          </cell>
          <cell r="BM368" t="str">
            <v>20305</v>
          </cell>
          <cell r="BN368" t="str">
            <v>-</v>
          </cell>
          <cell r="BO368" t="str">
            <v>-</v>
          </cell>
          <cell r="BP368" t="str">
            <v>-</v>
          </cell>
          <cell r="BQ368" t="str">
            <v>-</v>
          </cell>
          <cell r="BR368" t="str">
            <v>-</v>
          </cell>
          <cell r="BS368" t="str">
            <v>-</v>
          </cell>
          <cell r="BT368" t="str">
            <v>-</v>
          </cell>
          <cell r="BU368" t="str">
            <v>-</v>
          </cell>
          <cell r="BV368" t="str">
            <v>-</v>
          </cell>
          <cell r="BW368" t="str">
            <v>-</v>
          </cell>
          <cell r="BX368" t="str">
            <v>-</v>
          </cell>
          <cell r="BY368" t="str">
            <v>-</v>
          </cell>
          <cell r="CB368" t="str">
            <v>-</v>
          </cell>
          <cell r="CC368" t="str">
            <v>-</v>
          </cell>
          <cell r="CD368" t="str">
            <v>-</v>
          </cell>
          <cell r="CE368" t="str">
            <v>-</v>
          </cell>
          <cell r="CF368" t="str">
            <v>-</v>
          </cell>
          <cell r="CG368" t="str">
            <v>-</v>
          </cell>
          <cell r="CH368" t="str">
            <v>-</v>
          </cell>
          <cell r="CI368" t="str">
            <v>-</v>
          </cell>
          <cell r="CJ368" t="str">
            <v>-</v>
          </cell>
          <cell r="CK368" t="str">
            <v>-</v>
          </cell>
          <cell r="CL368" t="str">
            <v>-</v>
          </cell>
          <cell r="CM368" t="str">
            <v>-</v>
          </cell>
          <cell r="CN368" t="str">
            <v>-</v>
          </cell>
          <cell r="CO368" t="str">
            <v>-</v>
          </cell>
          <cell r="CP368" t="str">
            <v>-</v>
          </cell>
          <cell r="CQ368" t="str">
            <v>-</v>
          </cell>
          <cell r="CR368" t="str">
            <v>-</v>
          </cell>
          <cell r="CS368" t="str">
            <v>-</v>
          </cell>
          <cell r="CT368" t="str">
            <v>-</v>
          </cell>
          <cell r="CU368" t="str">
            <v>SAN PEDRO COMITANCILLO</v>
          </cell>
          <cell r="CV368" t="str">
            <v>-</v>
          </cell>
          <cell r="CW368" t="str">
            <v>-</v>
          </cell>
          <cell r="CX368" t="str">
            <v>-</v>
          </cell>
          <cell r="CY368" t="str">
            <v>-</v>
          </cell>
          <cell r="CZ368" t="str">
            <v>-</v>
          </cell>
          <cell r="DB368" t="str">
            <v>-</v>
          </cell>
          <cell r="DC368" t="str">
            <v>-</v>
          </cell>
          <cell r="DD368" t="str">
            <v>-</v>
          </cell>
          <cell r="DE368" t="str">
            <v>-</v>
          </cell>
          <cell r="DF368" t="str">
            <v>-</v>
          </cell>
          <cell r="DG368" t="str">
            <v>-</v>
          </cell>
        </row>
        <row r="369">
          <cell r="AT369" t="str">
            <v>-</v>
          </cell>
          <cell r="AU369" t="str">
            <v>-</v>
          </cell>
          <cell r="AV369" t="str">
            <v>-</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t="str">
            <v>-</v>
          </cell>
          <cell r="BJ369" t="str">
            <v>-</v>
          </cell>
          <cell r="BK369" t="str">
            <v>-</v>
          </cell>
          <cell r="BL369" t="str">
            <v>-</v>
          </cell>
          <cell r="BM369" t="str">
            <v>20306</v>
          </cell>
          <cell r="BN369" t="str">
            <v>-</v>
          </cell>
          <cell r="BO369" t="str">
            <v>-</v>
          </cell>
          <cell r="BP369" t="str">
            <v>-</v>
          </cell>
          <cell r="BQ369" t="str">
            <v>-</v>
          </cell>
          <cell r="BR369" t="str">
            <v>-</v>
          </cell>
          <cell r="BS369" t="str">
            <v>-</v>
          </cell>
          <cell r="BT369" t="str">
            <v>-</v>
          </cell>
          <cell r="BU369" t="str">
            <v>-</v>
          </cell>
          <cell r="BV369" t="str">
            <v>-</v>
          </cell>
          <cell r="BW369" t="str">
            <v>-</v>
          </cell>
          <cell r="BX369" t="str">
            <v>-</v>
          </cell>
          <cell r="BY369" t="str">
            <v>-</v>
          </cell>
          <cell r="CB369" t="str">
            <v>-</v>
          </cell>
          <cell r="CC369" t="str">
            <v>-</v>
          </cell>
          <cell r="CD369" t="str">
            <v>-</v>
          </cell>
          <cell r="CE369" t="str">
            <v>-</v>
          </cell>
          <cell r="CF369" t="str">
            <v>-</v>
          </cell>
          <cell r="CG369" t="str">
            <v>-</v>
          </cell>
          <cell r="CH369" t="str">
            <v>-</v>
          </cell>
          <cell r="CI369" t="str">
            <v>-</v>
          </cell>
          <cell r="CJ369" t="str">
            <v>-</v>
          </cell>
          <cell r="CK369" t="str">
            <v>-</v>
          </cell>
          <cell r="CL369" t="str">
            <v>-</v>
          </cell>
          <cell r="CM369" t="str">
            <v>-</v>
          </cell>
          <cell r="CN369" t="str">
            <v>-</v>
          </cell>
          <cell r="CO369" t="str">
            <v>-</v>
          </cell>
          <cell r="CP369" t="str">
            <v>-</v>
          </cell>
          <cell r="CQ369" t="str">
            <v>-</v>
          </cell>
          <cell r="CR369" t="str">
            <v>-</v>
          </cell>
          <cell r="CS369" t="str">
            <v>-</v>
          </cell>
          <cell r="CT369" t="str">
            <v>-</v>
          </cell>
          <cell r="CU369" t="str">
            <v>SAN PEDRO EL ALTO</v>
          </cell>
          <cell r="CV369" t="str">
            <v>-</v>
          </cell>
          <cell r="CW369" t="str">
            <v>-</v>
          </cell>
          <cell r="CX369" t="str">
            <v>-</v>
          </cell>
          <cell r="CY369" t="str">
            <v>-</v>
          </cell>
          <cell r="CZ369" t="str">
            <v>-</v>
          </cell>
          <cell r="DB369" t="str">
            <v>-</v>
          </cell>
          <cell r="DC369" t="str">
            <v>-</v>
          </cell>
          <cell r="DD369" t="str">
            <v>-</v>
          </cell>
          <cell r="DE369" t="str">
            <v>-</v>
          </cell>
          <cell r="DF369" t="str">
            <v>-</v>
          </cell>
          <cell r="DG369" t="str">
            <v>-</v>
          </cell>
        </row>
        <row r="370">
          <cell r="AT370" t="str">
            <v>-</v>
          </cell>
          <cell r="AU370" t="str">
            <v>-</v>
          </cell>
          <cell r="AV370" t="str">
            <v>-</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t="str">
            <v>-</v>
          </cell>
          <cell r="BJ370" t="str">
            <v>-</v>
          </cell>
          <cell r="BK370" t="str">
            <v>-</v>
          </cell>
          <cell r="BL370" t="str">
            <v>-</v>
          </cell>
          <cell r="BM370" t="str">
            <v>20307</v>
          </cell>
          <cell r="BN370" t="str">
            <v>-</v>
          </cell>
          <cell r="BO370" t="str">
            <v>-</v>
          </cell>
          <cell r="BP370" t="str">
            <v>-</v>
          </cell>
          <cell r="BQ370" t="str">
            <v>-</v>
          </cell>
          <cell r="BR370" t="str">
            <v>-</v>
          </cell>
          <cell r="BS370" t="str">
            <v>-</v>
          </cell>
          <cell r="BT370" t="str">
            <v>-</v>
          </cell>
          <cell r="BU370" t="str">
            <v>-</v>
          </cell>
          <cell r="BV370" t="str">
            <v>-</v>
          </cell>
          <cell r="BW370" t="str">
            <v>-</v>
          </cell>
          <cell r="BX370" t="str">
            <v>-</v>
          </cell>
          <cell r="BY370" t="str">
            <v>-</v>
          </cell>
          <cell r="CB370" t="str">
            <v>-</v>
          </cell>
          <cell r="CC370" t="str">
            <v>-</v>
          </cell>
          <cell r="CD370" t="str">
            <v>-</v>
          </cell>
          <cell r="CE370" t="str">
            <v>-</v>
          </cell>
          <cell r="CF370" t="str">
            <v>-</v>
          </cell>
          <cell r="CG370" t="str">
            <v>-</v>
          </cell>
          <cell r="CH370" t="str">
            <v>-</v>
          </cell>
          <cell r="CI370" t="str">
            <v>-</v>
          </cell>
          <cell r="CJ370" t="str">
            <v>-</v>
          </cell>
          <cell r="CK370" t="str">
            <v>-</v>
          </cell>
          <cell r="CL370" t="str">
            <v>-</v>
          </cell>
          <cell r="CM370" t="str">
            <v>-</v>
          </cell>
          <cell r="CN370" t="str">
            <v>-</v>
          </cell>
          <cell r="CO370" t="str">
            <v>-</v>
          </cell>
          <cell r="CP370" t="str">
            <v>-</v>
          </cell>
          <cell r="CQ370" t="str">
            <v>-</v>
          </cell>
          <cell r="CR370" t="str">
            <v>-</v>
          </cell>
          <cell r="CS370" t="str">
            <v>-</v>
          </cell>
          <cell r="CT370" t="str">
            <v>-</v>
          </cell>
          <cell r="CU370" t="str">
            <v>SAN PEDRO HUAMELULA</v>
          </cell>
          <cell r="CV370" t="str">
            <v>-</v>
          </cell>
          <cell r="CW370" t="str">
            <v>-</v>
          </cell>
          <cell r="CX370" t="str">
            <v>-</v>
          </cell>
          <cell r="CY370" t="str">
            <v>-</v>
          </cell>
          <cell r="CZ370" t="str">
            <v>-</v>
          </cell>
          <cell r="DB370" t="str">
            <v>-</v>
          </cell>
          <cell r="DC370" t="str">
            <v>-</v>
          </cell>
          <cell r="DD370" t="str">
            <v>-</v>
          </cell>
          <cell r="DE370" t="str">
            <v>-</v>
          </cell>
          <cell r="DF370" t="str">
            <v>-</v>
          </cell>
          <cell r="DG370" t="str">
            <v>-</v>
          </cell>
        </row>
        <row r="371">
          <cell r="AT371" t="str">
            <v>-</v>
          </cell>
          <cell r="AU371" t="str">
            <v>-</v>
          </cell>
          <cell r="AV371" t="str">
            <v>-</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t="str">
            <v>-</v>
          </cell>
          <cell r="BJ371" t="str">
            <v>-</v>
          </cell>
          <cell r="BK371" t="str">
            <v>-</v>
          </cell>
          <cell r="BL371" t="str">
            <v>-</v>
          </cell>
          <cell r="BM371" t="str">
            <v>20308</v>
          </cell>
          <cell r="BN371" t="str">
            <v>-</v>
          </cell>
          <cell r="BO371" t="str">
            <v>-</v>
          </cell>
          <cell r="BP371" t="str">
            <v>-</v>
          </cell>
          <cell r="BQ371" t="str">
            <v>-</v>
          </cell>
          <cell r="BR371" t="str">
            <v>-</v>
          </cell>
          <cell r="BS371" t="str">
            <v>-</v>
          </cell>
          <cell r="BT371" t="str">
            <v>-</v>
          </cell>
          <cell r="BU371" t="str">
            <v>-</v>
          </cell>
          <cell r="BV371" t="str">
            <v>-</v>
          </cell>
          <cell r="BW371" t="str">
            <v>-</v>
          </cell>
          <cell r="BX371" t="str">
            <v>-</v>
          </cell>
          <cell r="BY371" t="str">
            <v>-</v>
          </cell>
          <cell r="CB371" t="str">
            <v>-</v>
          </cell>
          <cell r="CC371" t="str">
            <v>-</v>
          </cell>
          <cell r="CD371" t="str">
            <v>-</v>
          </cell>
          <cell r="CE371" t="str">
            <v>-</v>
          </cell>
          <cell r="CF371" t="str">
            <v>-</v>
          </cell>
          <cell r="CG371" t="str">
            <v>-</v>
          </cell>
          <cell r="CH371" t="str">
            <v>-</v>
          </cell>
          <cell r="CI371" t="str">
            <v>-</v>
          </cell>
          <cell r="CJ371" t="str">
            <v>-</v>
          </cell>
          <cell r="CK371" t="str">
            <v>-</v>
          </cell>
          <cell r="CL371" t="str">
            <v>-</v>
          </cell>
          <cell r="CM371" t="str">
            <v>-</v>
          </cell>
          <cell r="CN371" t="str">
            <v>-</v>
          </cell>
          <cell r="CO371" t="str">
            <v>-</v>
          </cell>
          <cell r="CP371" t="str">
            <v>-</v>
          </cell>
          <cell r="CQ371" t="str">
            <v>-</v>
          </cell>
          <cell r="CR371" t="str">
            <v>-</v>
          </cell>
          <cell r="CS371" t="str">
            <v>-</v>
          </cell>
          <cell r="CT371" t="str">
            <v>-</v>
          </cell>
          <cell r="CU371" t="str">
            <v>SAN PEDRO HUILOTEPEC</v>
          </cell>
          <cell r="CV371" t="str">
            <v>-</v>
          </cell>
          <cell r="CW371" t="str">
            <v>-</v>
          </cell>
          <cell r="CX371" t="str">
            <v>-</v>
          </cell>
          <cell r="CY371" t="str">
            <v>-</v>
          </cell>
          <cell r="CZ371" t="str">
            <v>-</v>
          </cell>
          <cell r="DB371" t="str">
            <v>-</v>
          </cell>
          <cell r="DC371" t="str">
            <v>-</v>
          </cell>
          <cell r="DD371" t="str">
            <v>-</v>
          </cell>
          <cell r="DE371" t="str">
            <v>-</v>
          </cell>
          <cell r="DF371" t="str">
            <v>-</v>
          </cell>
          <cell r="DG371" t="str">
            <v>-</v>
          </cell>
        </row>
        <row r="372">
          <cell r="AT372" t="str">
            <v>-</v>
          </cell>
          <cell r="AU372" t="str">
            <v>-</v>
          </cell>
          <cell r="AV372" t="str">
            <v>-</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t="str">
            <v>-</v>
          </cell>
          <cell r="BJ372" t="str">
            <v>-</v>
          </cell>
          <cell r="BK372" t="str">
            <v>-</v>
          </cell>
          <cell r="BL372" t="str">
            <v>-</v>
          </cell>
          <cell r="BM372" t="str">
            <v>20309</v>
          </cell>
          <cell r="BN372" t="str">
            <v>-</v>
          </cell>
          <cell r="BO372" t="str">
            <v>-</v>
          </cell>
          <cell r="BP372" t="str">
            <v>-</v>
          </cell>
          <cell r="BQ372" t="str">
            <v>-</v>
          </cell>
          <cell r="BR372" t="str">
            <v>-</v>
          </cell>
          <cell r="BS372" t="str">
            <v>-</v>
          </cell>
          <cell r="BT372" t="str">
            <v>-</v>
          </cell>
          <cell r="BU372" t="str">
            <v>-</v>
          </cell>
          <cell r="BV372" t="str">
            <v>-</v>
          </cell>
          <cell r="BW372" t="str">
            <v>-</v>
          </cell>
          <cell r="BX372" t="str">
            <v>-</v>
          </cell>
          <cell r="BY372" t="str">
            <v>-</v>
          </cell>
          <cell r="CB372" t="str">
            <v>-</v>
          </cell>
          <cell r="CC372" t="str">
            <v>-</v>
          </cell>
          <cell r="CD372" t="str">
            <v>-</v>
          </cell>
          <cell r="CE372" t="str">
            <v>-</v>
          </cell>
          <cell r="CF372" t="str">
            <v>-</v>
          </cell>
          <cell r="CG372" t="str">
            <v>-</v>
          </cell>
          <cell r="CH372" t="str">
            <v>-</v>
          </cell>
          <cell r="CI372" t="str">
            <v>-</v>
          </cell>
          <cell r="CJ372" t="str">
            <v>-</v>
          </cell>
          <cell r="CK372" t="str">
            <v>-</v>
          </cell>
          <cell r="CL372" t="str">
            <v>-</v>
          </cell>
          <cell r="CM372" t="str">
            <v>-</v>
          </cell>
          <cell r="CN372" t="str">
            <v>-</v>
          </cell>
          <cell r="CO372" t="str">
            <v>-</v>
          </cell>
          <cell r="CP372" t="str">
            <v>-</v>
          </cell>
          <cell r="CQ372" t="str">
            <v>-</v>
          </cell>
          <cell r="CR372" t="str">
            <v>-</v>
          </cell>
          <cell r="CS372" t="str">
            <v>-</v>
          </cell>
          <cell r="CT372" t="str">
            <v>-</v>
          </cell>
          <cell r="CU372" t="str">
            <v>SAN PEDRO IXCATLÁN</v>
          </cell>
          <cell r="CV372" t="str">
            <v>-</v>
          </cell>
          <cell r="CW372" t="str">
            <v>-</v>
          </cell>
          <cell r="CX372" t="str">
            <v>-</v>
          </cell>
          <cell r="CY372" t="str">
            <v>-</v>
          </cell>
          <cell r="CZ372" t="str">
            <v>-</v>
          </cell>
          <cell r="DB372" t="str">
            <v>-</v>
          </cell>
          <cell r="DC372" t="str">
            <v>-</v>
          </cell>
          <cell r="DD372" t="str">
            <v>-</v>
          </cell>
          <cell r="DE372" t="str">
            <v>-</v>
          </cell>
          <cell r="DF372" t="str">
            <v>-</v>
          </cell>
          <cell r="DG372" t="str">
            <v>-</v>
          </cell>
        </row>
        <row r="373">
          <cell r="AT373" t="str">
            <v>-</v>
          </cell>
          <cell r="AU373" t="str">
            <v>-</v>
          </cell>
          <cell r="AV373" t="str">
            <v>-</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t="str">
            <v>-</v>
          </cell>
          <cell r="BJ373" t="str">
            <v>-</v>
          </cell>
          <cell r="BK373" t="str">
            <v>-</v>
          </cell>
          <cell r="BL373" t="str">
            <v>-</v>
          </cell>
          <cell r="BM373" t="str">
            <v>20310</v>
          </cell>
          <cell r="BN373" t="str">
            <v>-</v>
          </cell>
          <cell r="BO373" t="str">
            <v>-</v>
          </cell>
          <cell r="BP373" t="str">
            <v>-</v>
          </cell>
          <cell r="BQ373" t="str">
            <v>-</v>
          </cell>
          <cell r="BR373" t="str">
            <v>-</v>
          </cell>
          <cell r="BS373" t="str">
            <v>-</v>
          </cell>
          <cell r="BT373" t="str">
            <v>-</v>
          </cell>
          <cell r="BU373" t="str">
            <v>-</v>
          </cell>
          <cell r="BV373" t="str">
            <v>-</v>
          </cell>
          <cell r="BW373" t="str">
            <v>-</v>
          </cell>
          <cell r="BX373" t="str">
            <v>-</v>
          </cell>
          <cell r="BY373" t="str">
            <v>-</v>
          </cell>
          <cell r="CB373" t="str">
            <v>-</v>
          </cell>
          <cell r="CC373" t="str">
            <v>-</v>
          </cell>
          <cell r="CD373" t="str">
            <v>-</v>
          </cell>
          <cell r="CE373" t="str">
            <v>-</v>
          </cell>
          <cell r="CF373" t="str">
            <v>-</v>
          </cell>
          <cell r="CG373" t="str">
            <v>-</v>
          </cell>
          <cell r="CH373" t="str">
            <v>-</v>
          </cell>
          <cell r="CI373" t="str">
            <v>-</v>
          </cell>
          <cell r="CJ373" t="str">
            <v>-</v>
          </cell>
          <cell r="CK373" t="str">
            <v>-</v>
          </cell>
          <cell r="CL373" t="str">
            <v>-</v>
          </cell>
          <cell r="CM373" t="str">
            <v>-</v>
          </cell>
          <cell r="CN373" t="str">
            <v>-</v>
          </cell>
          <cell r="CO373" t="str">
            <v>-</v>
          </cell>
          <cell r="CP373" t="str">
            <v>-</v>
          </cell>
          <cell r="CQ373" t="str">
            <v>-</v>
          </cell>
          <cell r="CR373" t="str">
            <v>-</v>
          </cell>
          <cell r="CS373" t="str">
            <v>-</v>
          </cell>
          <cell r="CT373" t="str">
            <v>-</v>
          </cell>
          <cell r="CU373" t="str">
            <v>SAN PEDRO IXTLAHUACA</v>
          </cell>
          <cell r="CV373" t="str">
            <v>-</v>
          </cell>
          <cell r="CW373" t="str">
            <v>-</v>
          </cell>
          <cell r="CX373" t="str">
            <v>-</v>
          </cell>
          <cell r="CY373" t="str">
            <v>-</v>
          </cell>
          <cell r="CZ373" t="str">
            <v>-</v>
          </cell>
          <cell r="DB373" t="str">
            <v>-</v>
          </cell>
          <cell r="DC373" t="str">
            <v>-</v>
          </cell>
          <cell r="DD373" t="str">
            <v>-</v>
          </cell>
          <cell r="DE373" t="str">
            <v>-</v>
          </cell>
          <cell r="DF373" t="str">
            <v>-</v>
          </cell>
          <cell r="DG373" t="str">
            <v>-</v>
          </cell>
        </row>
        <row r="374">
          <cell r="AT374" t="str">
            <v>-</v>
          </cell>
          <cell r="AU374" t="str">
            <v>-</v>
          </cell>
          <cell r="AV374" t="str">
            <v>-</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t="str">
            <v>-</v>
          </cell>
          <cell r="BJ374" t="str">
            <v>-</v>
          </cell>
          <cell r="BK374" t="str">
            <v>-</v>
          </cell>
          <cell r="BL374" t="str">
            <v>-</v>
          </cell>
          <cell r="BM374" t="str">
            <v>20311</v>
          </cell>
          <cell r="BN374" t="str">
            <v>-</v>
          </cell>
          <cell r="BO374" t="str">
            <v>-</v>
          </cell>
          <cell r="BP374" t="str">
            <v>-</v>
          </cell>
          <cell r="BQ374" t="str">
            <v>-</v>
          </cell>
          <cell r="BR374" t="str">
            <v>-</v>
          </cell>
          <cell r="BS374" t="str">
            <v>-</v>
          </cell>
          <cell r="BT374" t="str">
            <v>-</v>
          </cell>
          <cell r="BU374" t="str">
            <v>-</v>
          </cell>
          <cell r="BV374" t="str">
            <v>-</v>
          </cell>
          <cell r="BW374" t="str">
            <v>-</v>
          </cell>
          <cell r="BX374" t="str">
            <v>-</v>
          </cell>
          <cell r="BY374" t="str">
            <v>-</v>
          </cell>
          <cell r="CB374" t="str">
            <v>-</v>
          </cell>
          <cell r="CC374" t="str">
            <v>-</v>
          </cell>
          <cell r="CD374" t="str">
            <v>-</v>
          </cell>
          <cell r="CE374" t="str">
            <v>-</v>
          </cell>
          <cell r="CF374" t="str">
            <v>-</v>
          </cell>
          <cell r="CG374" t="str">
            <v>-</v>
          </cell>
          <cell r="CH374" t="str">
            <v>-</v>
          </cell>
          <cell r="CI374" t="str">
            <v>-</v>
          </cell>
          <cell r="CJ374" t="str">
            <v>-</v>
          </cell>
          <cell r="CK374" t="str">
            <v>-</v>
          </cell>
          <cell r="CL374" t="str">
            <v>-</v>
          </cell>
          <cell r="CM374" t="str">
            <v>-</v>
          </cell>
          <cell r="CN374" t="str">
            <v>-</v>
          </cell>
          <cell r="CO374" t="str">
            <v>-</v>
          </cell>
          <cell r="CP374" t="str">
            <v>-</v>
          </cell>
          <cell r="CQ374" t="str">
            <v>-</v>
          </cell>
          <cell r="CR374" t="str">
            <v>-</v>
          </cell>
          <cell r="CS374" t="str">
            <v>-</v>
          </cell>
          <cell r="CT374" t="str">
            <v>-</v>
          </cell>
          <cell r="CU374" t="str">
            <v>SAN PEDRO JALTEPETONGO</v>
          </cell>
          <cell r="CV374" t="str">
            <v>-</v>
          </cell>
          <cell r="CW374" t="str">
            <v>-</v>
          </cell>
          <cell r="CX374" t="str">
            <v>-</v>
          </cell>
          <cell r="CY374" t="str">
            <v>-</v>
          </cell>
          <cell r="CZ374" t="str">
            <v>-</v>
          </cell>
          <cell r="DB374" t="str">
            <v>-</v>
          </cell>
          <cell r="DC374" t="str">
            <v>-</v>
          </cell>
          <cell r="DD374" t="str">
            <v>-</v>
          </cell>
          <cell r="DE374" t="str">
            <v>-</v>
          </cell>
          <cell r="DF374" t="str">
            <v>-</v>
          </cell>
          <cell r="DG374" t="str">
            <v>-</v>
          </cell>
        </row>
        <row r="375">
          <cell r="AT375" t="str">
            <v>-</v>
          </cell>
          <cell r="AU375" t="str">
            <v>-</v>
          </cell>
          <cell r="AV375" t="str">
            <v>-</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t="str">
            <v>-</v>
          </cell>
          <cell r="BJ375" t="str">
            <v>-</v>
          </cell>
          <cell r="BK375" t="str">
            <v>-</v>
          </cell>
          <cell r="BL375" t="str">
            <v>-</v>
          </cell>
          <cell r="BM375" t="str">
            <v>20312</v>
          </cell>
          <cell r="BN375" t="str">
            <v>-</v>
          </cell>
          <cell r="BO375" t="str">
            <v>-</v>
          </cell>
          <cell r="BP375" t="str">
            <v>-</v>
          </cell>
          <cell r="BQ375" t="str">
            <v>-</v>
          </cell>
          <cell r="BR375" t="str">
            <v>-</v>
          </cell>
          <cell r="BS375" t="str">
            <v>-</v>
          </cell>
          <cell r="BT375" t="str">
            <v>-</v>
          </cell>
          <cell r="BU375" t="str">
            <v>-</v>
          </cell>
          <cell r="BV375" t="str">
            <v>-</v>
          </cell>
          <cell r="BW375" t="str">
            <v>-</v>
          </cell>
          <cell r="BX375" t="str">
            <v>-</v>
          </cell>
          <cell r="BY375" t="str">
            <v>-</v>
          </cell>
          <cell r="CB375" t="str">
            <v>-</v>
          </cell>
          <cell r="CC375" t="str">
            <v>-</v>
          </cell>
          <cell r="CD375" t="str">
            <v>-</v>
          </cell>
          <cell r="CE375" t="str">
            <v>-</v>
          </cell>
          <cell r="CF375" t="str">
            <v>-</v>
          </cell>
          <cell r="CG375" t="str">
            <v>-</v>
          </cell>
          <cell r="CH375" t="str">
            <v>-</v>
          </cell>
          <cell r="CI375" t="str">
            <v>-</v>
          </cell>
          <cell r="CJ375" t="str">
            <v>-</v>
          </cell>
          <cell r="CK375" t="str">
            <v>-</v>
          </cell>
          <cell r="CL375" t="str">
            <v>-</v>
          </cell>
          <cell r="CM375" t="str">
            <v>-</v>
          </cell>
          <cell r="CN375" t="str">
            <v>-</v>
          </cell>
          <cell r="CO375" t="str">
            <v>-</v>
          </cell>
          <cell r="CP375" t="str">
            <v>-</v>
          </cell>
          <cell r="CQ375" t="str">
            <v>-</v>
          </cell>
          <cell r="CR375" t="str">
            <v>-</v>
          </cell>
          <cell r="CS375" t="str">
            <v>-</v>
          </cell>
          <cell r="CT375" t="str">
            <v>-</v>
          </cell>
          <cell r="CU375" t="str">
            <v>SAN PEDRO JICAYÁN</v>
          </cell>
          <cell r="CV375" t="str">
            <v>-</v>
          </cell>
          <cell r="CW375" t="str">
            <v>-</v>
          </cell>
          <cell r="CX375" t="str">
            <v>-</v>
          </cell>
          <cell r="CY375" t="str">
            <v>-</v>
          </cell>
          <cell r="CZ375" t="str">
            <v>-</v>
          </cell>
          <cell r="DB375" t="str">
            <v>-</v>
          </cell>
          <cell r="DC375" t="str">
            <v>-</v>
          </cell>
          <cell r="DD375" t="str">
            <v>-</v>
          </cell>
          <cell r="DE375" t="str">
            <v>-</v>
          </cell>
          <cell r="DF375" t="str">
            <v>-</v>
          </cell>
          <cell r="DG375" t="str">
            <v>-</v>
          </cell>
        </row>
        <row r="376">
          <cell r="AT376" t="str">
            <v>-</v>
          </cell>
          <cell r="AU376" t="str">
            <v>-</v>
          </cell>
          <cell r="AV376" t="str">
            <v>-</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t="str">
            <v>-</v>
          </cell>
          <cell r="BJ376" t="str">
            <v>-</v>
          </cell>
          <cell r="BK376" t="str">
            <v>-</v>
          </cell>
          <cell r="BL376" t="str">
            <v>-</v>
          </cell>
          <cell r="BM376" t="str">
            <v>20313</v>
          </cell>
          <cell r="BN376" t="str">
            <v>-</v>
          </cell>
          <cell r="BO376" t="str">
            <v>-</v>
          </cell>
          <cell r="BP376" t="str">
            <v>-</v>
          </cell>
          <cell r="BQ376" t="str">
            <v>-</v>
          </cell>
          <cell r="BR376" t="str">
            <v>-</v>
          </cell>
          <cell r="BS376" t="str">
            <v>-</v>
          </cell>
          <cell r="BT376" t="str">
            <v>-</v>
          </cell>
          <cell r="BU376" t="str">
            <v>-</v>
          </cell>
          <cell r="BV376" t="str">
            <v>-</v>
          </cell>
          <cell r="BW376" t="str">
            <v>-</v>
          </cell>
          <cell r="BX376" t="str">
            <v>-</v>
          </cell>
          <cell r="BY376" t="str">
            <v>-</v>
          </cell>
          <cell r="CB376" t="str">
            <v>-</v>
          </cell>
          <cell r="CC376" t="str">
            <v>-</v>
          </cell>
          <cell r="CD376" t="str">
            <v>-</v>
          </cell>
          <cell r="CE376" t="str">
            <v>-</v>
          </cell>
          <cell r="CF376" t="str">
            <v>-</v>
          </cell>
          <cell r="CG376" t="str">
            <v>-</v>
          </cell>
          <cell r="CH376" t="str">
            <v>-</v>
          </cell>
          <cell r="CI376" t="str">
            <v>-</v>
          </cell>
          <cell r="CJ376" t="str">
            <v>-</v>
          </cell>
          <cell r="CK376" t="str">
            <v>-</v>
          </cell>
          <cell r="CL376" t="str">
            <v>-</v>
          </cell>
          <cell r="CM376" t="str">
            <v>-</v>
          </cell>
          <cell r="CN376" t="str">
            <v>-</v>
          </cell>
          <cell r="CO376" t="str">
            <v>-</v>
          </cell>
          <cell r="CP376" t="str">
            <v>-</v>
          </cell>
          <cell r="CQ376" t="str">
            <v>-</v>
          </cell>
          <cell r="CR376" t="str">
            <v>-</v>
          </cell>
          <cell r="CS376" t="str">
            <v>-</v>
          </cell>
          <cell r="CT376" t="str">
            <v>-</v>
          </cell>
          <cell r="CU376" t="str">
            <v>SAN PEDRO JOCOTIPAC</v>
          </cell>
          <cell r="CV376" t="str">
            <v>-</v>
          </cell>
          <cell r="CW376" t="str">
            <v>-</v>
          </cell>
          <cell r="CX376" t="str">
            <v>-</v>
          </cell>
          <cell r="CY376" t="str">
            <v>-</v>
          </cell>
          <cell r="CZ376" t="str">
            <v>-</v>
          </cell>
          <cell r="DB376" t="str">
            <v>-</v>
          </cell>
          <cell r="DC376" t="str">
            <v>-</v>
          </cell>
          <cell r="DD376" t="str">
            <v>-</v>
          </cell>
          <cell r="DE376" t="str">
            <v>-</v>
          </cell>
          <cell r="DF376" t="str">
            <v>-</v>
          </cell>
          <cell r="DG376" t="str">
            <v>-</v>
          </cell>
        </row>
        <row r="377">
          <cell r="AT377" t="str">
            <v>-</v>
          </cell>
          <cell r="AU377" t="str">
            <v>-</v>
          </cell>
          <cell r="AV377" t="str">
            <v>-</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t="str">
            <v>-</v>
          </cell>
          <cell r="BJ377" t="str">
            <v>-</v>
          </cell>
          <cell r="BK377" t="str">
            <v>-</v>
          </cell>
          <cell r="BL377" t="str">
            <v>-</v>
          </cell>
          <cell r="BM377" t="str">
            <v>20314</v>
          </cell>
          <cell r="BN377" t="str">
            <v>-</v>
          </cell>
          <cell r="BO377" t="str">
            <v>-</v>
          </cell>
          <cell r="BP377" t="str">
            <v>-</v>
          </cell>
          <cell r="BQ377" t="str">
            <v>-</v>
          </cell>
          <cell r="BR377" t="str">
            <v>-</v>
          </cell>
          <cell r="BS377" t="str">
            <v>-</v>
          </cell>
          <cell r="BT377" t="str">
            <v>-</v>
          </cell>
          <cell r="BU377" t="str">
            <v>-</v>
          </cell>
          <cell r="BV377" t="str">
            <v>-</v>
          </cell>
          <cell r="BW377" t="str">
            <v>-</v>
          </cell>
          <cell r="BX377" t="str">
            <v>-</v>
          </cell>
          <cell r="BY377" t="str">
            <v>-</v>
          </cell>
          <cell r="CB377" t="str">
            <v>-</v>
          </cell>
          <cell r="CC377" t="str">
            <v>-</v>
          </cell>
          <cell r="CD377" t="str">
            <v>-</v>
          </cell>
          <cell r="CE377" t="str">
            <v>-</v>
          </cell>
          <cell r="CF377" t="str">
            <v>-</v>
          </cell>
          <cell r="CG377" t="str">
            <v>-</v>
          </cell>
          <cell r="CH377" t="str">
            <v>-</v>
          </cell>
          <cell r="CI377" t="str">
            <v>-</v>
          </cell>
          <cell r="CJ377" t="str">
            <v>-</v>
          </cell>
          <cell r="CK377" t="str">
            <v>-</v>
          </cell>
          <cell r="CL377" t="str">
            <v>-</v>
          </cell>
          <cell r="CM377" t="str">
            <v>-</v>
          </cell>
          <cell r="CN377" t="str">
            <v>-</v>
          </cell>
          <cell r="CO377" t="str">
            <v>-</v>
          </cell>
          <cell r="CP377" t="str">
            <v>-</v>
          </cell>
          <cell r="CQ377" t="str">
            <v>-</v>
          </cell>
          <cell r="CR377" t="str">
            <v>-</v>
          </cell>
          <cell r="CS377" t="str">
            <v>-</v>
          </cell>
          <cell r="CT377" t="str">
            <v>-</v>
          </cell>
          <cell r="CU377" t="str">
            <v>SAN PEDRO JUCHATENGO</v>
          </cell>
          <cell r="CV377" t="str">
            <v>-</v>
          </cell>
          <cell r="CW377" t="str">
            <v>-</v>
          </cell>
          <cell r="CX377" t="str">
            <v>-</v>
          </cell>
          <cell r="CY377" t="str">
            <v>-</v>
          </cell>
          <cell r="CZ377" t="str">
            <v>-</v>
          </cell>
          <cell r="DB377" t="str">
            <v>-</v>
          </cell>
          <cell r="DC377" t="str">
            <v>-</v>
          </cell>
          <cell r="DD377" t="str">
            <v>-</v>
          </cell>
          <cell r="DE377" t="str">
            <v>-</v>
          </cell>
          <cell r="DF377" t="str">
            <v>-</v>
          </cell>
          <cell r="DG377" t="str">
            <v>-</v>
          </cell>
        </row>
        <row r="378">
          <cell r="AT378" t="str">
            <v>-</v>
          </cell>
          <cell r="AU378" t="str">
            <v>-</v>
          </cell>
          <cell r="AV378" t="str">
            <v>-</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t="str">
            <v>-</v>
          </cell>
          <cell r="BJ378" t="str">
            <v>-</v>
          </cell>
          <cell r="BK378" t="str">
            <v>-</v>
          </cell>
          <cell r="BL378" t="str">
            <v>-</v>
          </cell>
          <cell r="BM378" t="str">
            <v>20315</v>
          </cell>
          <cell r="BN378" t="str">
            <v>-</v>
          </cell>
          <cell r="BO378" t="str">
            <v>-</v>
          </cell>
          <cell r="BP378" t="str">
            <v>-</v>
          </cell>
          <cell r="BQ378" t="str">
            <v>-</v>
          </cell>
          <cell r="BR378" t="str">
            <v>-</v>
          </cell>
          <cell r="BS378" t="str">
            <v>-</v>
          </cell>
          <cell r="BT378" t="str">
            <v>-</v>
          </cell>
          <cell r="BU378" t="str">
            <v>-</v>
          </cell>
          <cell r="BV378" t="str">
            <v>-</v>
          </cell>
          <cell r="BW378" t="str">
            <v>-</v>
          </cell>
          <cell r="BX378" t="str">
            <v>-</v>
          </cell>
          <cell r="BY378" t="str">
            <v>-</v>
          </cell>
          <cell r="CB378" t="str">
            <v>-</v>
          </cell>
          <cell r="CC378" t="str">
            <v>-</v>
          </cell>
          <cell r="CD378" t="str">
            <v>-</v>
          </cell>
          <cell r="CE378" t="str">
            <v>-</v>
          </cell>
          <cell r="CF378" t="str">
            <v>-</v>
          </cell>
          <cell r="CG378" t="str">
            <v>-</v>
          </cell>
          <cell r="CH378" t="str">
            <v>-</v>
          </cell>
          <cell r="CI378" t="str">
            <v>-</v>
          </cell>
          <cell r="CJ378" t="str">
            <v>-</v>
          </cell>
          <cell r="CK378" t="str">
            <v>-</v>
          </cell>
          <cell r="CL378" t="str">
            <v>-</v>
          </cell>
          <cell r="CM378" t="str">
            <v>-</v>
          </cell>
          <cell r="CN378" t="str">
            <v>-</v>
          </cell>
          <cell r="CO378" t="str">
            <v>-</v>
          </cell>
          <cell r="CP378" t="str">
            <v>-</v>
          </cell>
          <cell r="CQ378" t="str">
            <v>-</v>
          </cell>
          <cell r="CR378" t="str">
            <v>-</v>
          </cell>
          <cell r="CS378" t="str">
            <v>-</v>
          </cell>
          <cell r="CT378" t="str">
            <v>-</v>
          </cell>
          <cell r="CU378" t="str">
            <v>SAN PEDRO MÁRTIR</v>
          </cell>
          <cell r="CV378" t="str">
            <v>-</v>
          </cell>
          <cell r="CW378" t="str">
            <v>-</v>
          </cell>
          <cell r="CX378" t="str">
            <v>-</v>
          </cell>
          <cell r="CY378" t="str">
            <v>-</v>
          </cell>
          <cell r="CZ378" t="str">
            <v>-</v>
          </cell>
          <cell r="DB378" t="str">
            <v>-</v>
          </cell>
          <cell r="DC378" t="str">
            <v>-</v>
          </cell>
          <cell r="DD378" t="str">
            <v>-</v>
          </cell>
          <cell r="DE378" t="str">
            <v>-</v>
          </cell>
          <cell r="DF378" t="str">
            <v>-</v>
          </cell>
          <cell r="DG378" t="str">
            <v>-</v>
          </cell>
        </row>
        <row r="379">
          <cell r="AT379" t="str">
            <v>-</v>
          </cell>
          <cell r="AU379" t="str">
            <v>-</v>
          </cell>
          <cell r="AV379" t="str">
            <v>-</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t="str">
            <v>-</v>
          </cell>
          <cell r="BJ379" t="str">
            <v>-</v>
          </cell>
          <cell r="BK379" t="str">
            <v>-</v>
          </cell>
          <cell r="BL379" t="str">
            <v>-</v>
          </cell>
          <cell r="BM379" t="str">
            <v>20316</v>
          </cell>
          <cell r="BN379" t="str">
            <v>-</v>
          </cell>
          <cell r="BO379" t="str">
            <v>-</v>
          </cell>
          <cell r="BP379" t="str">
            <v>-</v>
          </cell>
          <cell r="BQ379" t="str">
            <v>-</v>
          </cell>
          <cell r="BR379" t="str">
            <v>-</v>
          </cell>
          <cell r="BS379" t="str">
            <v>-</v>
          </cell>
          <cell r="BT379" t="str">
            <v>-</v>
          </cell>
          <cell r="BU379" t="str">
            <v>-</v>
          </cell>
          <cell r="BV379" t="str">
            <v>-</v>
          </cell>
          <cell r="BW379" t="str">
            <v>-</v>
          </cell>
          <cell r="BX379" t="str">
            <v>-</v>
          </cell>
          <cell r="BY379" t="str">
            <v>-</v>
          </cell>
          <cell r="CB379" t="str">
            <v>-</v>
          </cell>
          <cell r="CC379" t="str">
            <v>-</v>
          </cell>
          <cell r="CD379" t="str">
            <v>-</v>
          </cell>
          <cell r="CE379" t="str">
            <v>-</v>
          </cell>
          <cell r="CF379" t="str">
            <v>-</v>
          </cell>
          <cell r="CG379" t="str">
            <v>-</v>
          </cell>
          <cell r="CH379" t="str">
            <v>-</v>
          </cell>
          <cell r="CI379" t="str">
            <v>-</v>
          </cell>
          <cell r="CJ379" t="str">
            <v>-</v>
          </cell>
          <cell r="CK379" t="str">
            <v>-</v>
          </cell>
          <cell r="CL379" t="str">
            <v>-</v>
          </cell>
          <cell r="CM379" t="str">
            <v>-</v>
          </cell>
          <cell r="CN379" t="str">
            <v>-</v>
          </cell>
          <cell r="CO379" t="str">
            <v>-</v>
          </cell>
          <cell r="CP379" t="str">
            <v>-</v>
          </cell>
          <cell r="CQ379" t="str">
            <v>-</v>
          </cell>
          <cell r="CR379" t="str">
            <v>-</v>
          </cell>
          <cell r="CS379" t="str">
            <v>-</v>
          </cell>
          <cell r="CT379" t="str">
            <v>-</v>
          </cell>
          <cell r="CU379" t="str">
            <v>SAN PEDRO MÁRTIR QUIECHAPA</v>
          </cell>
          <cell r="CV379" t="str">
            <v>-</v>
          </cell>
          <cell r="CW379" t="str">
            <v>-</v>
          </cell>
          <cell r="CX379" t="str">
            <v>-</v>
          </cell>
          <cell r="CY379" t="str">
            <v>-</v>
          </cell>
          <cell r="CZ379" t="str">
            <v>-</v>
          </cell>
          <cell r="DB379" t="str">
            <v>-</v>
          </cell>
          <cell r="DC379" t="str">
            <v>-</v>
          </cell>
          <cell r="DD379" t="str">
            <v>-</v>
          </cell>
          <cell r="DE379" t="str">
            <v>-</v>
          </cell>
          <cell r="DF379" t="str">
            <v>-</v>
          </cell>
          <cell r="DG379" t="str">
            <v>-</v>
          </cell>
        </row>
        <row r="380">
          <cell r="AT380" t="str">
            <v>-</v>
          </cell>
          <cell r="AU380" t="str">
            <v>-</v>
          </cell>
          <cell r="AV380" t="str">
            <v>-</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t="str">
            <v>-</v>
          </cell>
          <cell r="BJ380" t="str">
            <v>-</v>
          </cell>
          <cell r="BK380" t="str">
            <v>-</v>
          </cell>
          <cell r="BL380" t="str">
            <v>-</v>
          </cell>
          <cell r="BM380" t="str">
            <v>20317</v>
          </cell>
          <cell r="BN380" t="str">
            <v>-</v>
          </cell>
          <cell r="BO380" t="str">
            <v>-</v>
          </cell>
          <cell r="BP380" t="str">
            <v>-</v>
          </cell>
          <cell r="BQ380" t="str">
            <v>-</v>
          </cell>
          <cell r="BR380" t="str">
            <v>-</v>
          </cell>
          <cell r="BS380" t="str">
            <v>-</v>
          </cell>
          <cell r="BT380" t="str">
            <v>-</v>
          </cell>
          <cell r="BU380" t="str">
            <v>-</v>
          </cell>
          <cell r="BV380" t="str">
            <v>-</v>
          </cell>
          <cell r="BW380" t="str">
            <v>-</v>
          </cell>
          <cell r="BX380" t="str">
            <v>-</v>
          </cell>
          <cell r="BY380" t="str">
            <v>-</v>
          </cell>
          <cell r="CB380" t="str">
            <v>-</v>
          </cell>
          <cell r="CC380" t="str">
            <v>-</v>
          </cell>
          <cell r="CD380" t="str">
            <v>-</v>
          </cell>
          <cell r="CE380" t="str">
            <v>-</v>
          </cell>
          <cell r="CF380" t="str">
            <v>-</v>
          </cell>
          <cell r="CG380" t="str">
            <v>-</v>
          </cell>
          <cell r="CH380" t="str">
            <v>-</v>
          </cell>
          <cell r="CI380" t="str">
            <v>-</v>
          </cell>
          <cell r="CJ380" t="str">
            <v>-</v>
          </cell>
          <cell r="CK380" t="str">
            <v>-</v>
          </cell>
          <cell r="CL380" t="str">
            <v>-</v>
          </cell>
          <cell r="CM380" t="str">
            <v>-</v>
          </cell>
          <cell r="CN380" t="str">
            <v>-</v>
          </cell>
          <cell r="CO380" t="str">
            <v>-</v>
          </cell>
          <cell r="CP380" t="str">
            <v>-</v>
          </cell>
          <cell r="CQ380" t="str">
            <v>-</v>
          </cell>
          <cell r="CR380" t="str">
            <v>-</v>
          </cell>
          <cell r="CS380" t="str">
            <v>-</v>
          </cell>
          <cell r="CT380" t="str">
            <v>-</v>
          </cell>
          <cell r="CU380" t="str">
            <v>SAN PEDRO MÁRTIR YUCUXACO</v>
          </cell>
          <cell r="CV380" t="str">
            <v>-</v>
          </cell>
          <cell r="CW380" t="str">
            <v>-</v>
          </cell>
          <cell r="CX380" t="str">
            <v>-</v>
          </cell>
          <cell r="CY380" t="str">
            <v>-</v>
          </cell>
          <cell r="CZ380" t="str">
            <v>-</v>
          </cell>
          <cell r="DB380" t="str">
            <v>-</v>
          </cell>
          <cell r="DC380" t="str">
            <v>-</v>
          </cell>
          <cell r="DD380" t="str">
            <v>-</v>
          </cell>
          <cell r="DE380" t="str">
            <v>-</v>
          </cell>
          <cell r="DF380" t="str">
            <v>-</v>
          </cell>
          <cell r="DG380" t="str">
            <v>-</v>
          </cell>
        </row>
        <row r="381">
          <cell r="AT381" t="str">
            <v>-</v>
          </cell>
          <cell r="AU381" t="str">
            <v>-</v>
          </cell>
          <cell r="AV381" t="str">
            <v>-</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t="str">
            <v>-</v>
          </cell>
          <cell r="BJ381" t="str">
            <v>-</v>
          </cell>
          <cell r="BK381" t="str">
            <v>-</v>
          </cell>
          <cell r="BL381" t="str">
            <v>-</v>
          </cell>
          <cell r="BM381" t="str">
            <v>20319</v>
          </cell>
          <cell r="BN381" t="str">
            <v>-</v>
          </cell>
          <cell r="BO381" t="str">
            <v>-</v>
          </cell>
          <cell r="BP381" t="str">
            <v>-</v>
          </cell>
          <cell r="BQ381" t="str">
            <v>-</v>
          </cell>
          <cell r="BR381" t="str">
            <v>-</v>
          </cell>
          <cell r="BS381" t="str">
            <v>-</v>
          </cell>
          <cell r="BT381" t="str">
            <v>-</v>
          </cell>
          <cell r="BU381" t="str">
            <v>-</v>
          </cell>
          <cell r="BV381" t="str">
            <v>-</v>
          </cell>
          <cell r="BW381" t="str">
            <v>-</v>
          </cell>
          <cell r="BX381" t="str">
            <v>-</v>
          </cell>
          <cell r="BY381" t="str">
            <v>-</v>
          </cell>
          <cell r="CB381" t="str">
            <v>-</v>
          </cell>
          <cell r="CC381" t="str">
            <v>-</v>
          </cell>
          <cell r="CD381" t="str">
            <v>-</v>
          </cell>
          <cell r="CE381" t="str">
            <v>-</v>
          </cell>
          <cell r="CF381" t="str">
            <v>-</v>
          </cell>
          <cell r="CG381" t="str">
            <v>-</v>
          </cell>
          <cell r="CH381" t="str">
            <v>-</v>
          </cell>
          <cell r="CI381" t="str">
            <v>-</v>
          </cell>
          <cell r="CJ381" t="str">
            <v>-</v>
          </cell>
          <cell r="CK381" t="str">
            <v>-</v>
          </cell>
          <cell r="CL381" t="str">
            <v>-</v>
          </cell>
          <cell r="CM381" t="str">
            <v>-</v>
          </cell>
          <cell r="CN381" t="str">
            <v>-</v>
          </cell>
          <cell r="CO381" t="str">
            <v>-</v>
          </cell>
          <cell r="CP381" t="str">
            <v>-</v>
          </cell>
          <cell r="CQ381" t="str">
            <v>-</v>
          </cell>
          <cell r="CR381" t="str">
            <v>-</v>
          </cell>
          <cell r="CS381" t="str">
            <v>-</v>
          </cell>
          <cell r="CT381" t="str">
            <v>-</v>
          </cell>
          <cell r="CU381" t="str">
            <v>SAN PEDRO MIXTEPEC -DTO. 26 -</v>
          </cell>
          <cell r="CV381" t="str">
            <v>-</v>
          </cell>
          <cell r="CW381" t="str">
            <v>-</v>
          </cell>
          <cell r="CX381" t="str">
            <v>-</v>
          </cell>
          <cell r="CY381" t="str">
            <v>-</v>
          </cell>
          <cell r="CZ381" t="str">
            <v>-</v>
          </cell>
          <cell r="DB381" t="str">
            <v>-</v>
          </cell>
          <cell r="DC381" t="str">
            <v>-</v>
          </cell>
          <cell r="DD381" t="str">
            <v>-</v>
          </cell>
          <cell r="DE381" t="str">
            <v>-</v>
          </cell>
          <cell r="DF381" t="str">
            <v>-</v>
          </cell>
          <cell r="DG381" t="str">
            <v>-</v>
          </cell>
        </row>
        <row r="382">
          <cell r="AT382" t="str">
            <v>-</v>
          </cell>
          <cell r="AU382" t="str">
            <v>-</v>
          </cell>
          <cell r="AV382" t="str">
            <v>-</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t="str">
            <v>-</v>
          </cell>
          <cell r="BJ382" t="str">
            <v>-</v>
          </cell>
          <cell r="BK382" t="str">
            <v>-</v>
          </cell>
          <cell r="BL382" t="str">
            <v>-</v>
          </cell>
          <cell r="BM382" t="str">
            <v>20320</v>
          </cell>
          <cell r="BN382" t="str">
            <v>-</v>
          </cell>
          <cell r="BO382" t="str">
            <v>-</v>
          </cell>
          <cell r="BP382" t="str">
            <v>-</v>
          </cell>
          <cell r="BQ382" t="str">
            <v>-</v>
          </cell>
          <cell r="BR382" t="str">
            <v>-</v>
          </cell>
          <cell r="BS382" t="str">
            <v>-</v>
          </cell>
          <cell r="BT382" t="str">
            <v>-</v>
          </cell>
          <cell r="BU382" t="str">
            <v>-</v>
          </cell>
          <cell r="BV382" t="str">
            <v>-</v>
          </cell>
          <cell r="BW382" t="str">
            <v>-</v>
          </cell>
          <cell r="BX382" t="str">
            <v>-</v>
          </cell>
          <cell r="BY382" t="str">
            <v>-</v>
          </cell>
          <cell r="CB382" t="str">
            <v>-</v>
          </cell>
          <cell r="CC382" t="str">
            <v>-</v>
          </cell>
          <cell r="CD382" t="str">
            <v>-</v>
          </cell>
          <cell r="CE382" t="str">
            <v>-</v>
          </cell>
          <cell r="CF382" t="str">
            <v>-</v>
          </cell>
          <cell r="CG382" t="str">
            <v>-</v>
          </cell>
          <cell r="CH382" t="str">
            <v>-</v>
          </cell>
          <cell r="CI382" t="str">
            <v>-</v>
          </cell>
          <cell r="CJ382" t="str">
            <v>-</v>
          </cell>
          <cell r="CK382" t="str">
            <v>-</v>
          </cell>
          <cell r="CL382" t="str">
            <v>-</v>
          </cell>
          <cell r="CM382" t="str">
            <v>-</v>
          </cell>
          <cell r="CN382" t="str">
            <v>-</v>
          </cell>
          <cell r="CO382" t="str">
            <v>-</v>
          </cell>
          <cell r="CP382" t="str">
            <v>-</v>
          </cell>
          <cell r="CQ382" t="str">
            <v>-</v>
          </cell>
          <cell r="CR382" t="str">
            <v>-</v>
          </cell>
          <cell r="CS382" t="str">
            <v>-</v>
          </cell>
          <cell r="CT382" t="str">
            <v>-</v>
          </cell>
          <cell r="CU382" t="str">
            <v>SAN PEDRO MOLINOS</v>
          </cell>
          <cell r="CV382" t="str">
            <v>-</v>
          </cell>
          <cell r="CW382" t="str">
            <v>-</v>
          </cell>
          <cell r="CX382" t="str">
            <v>-</v>
          </cell>
          <cell r="CY382" t="str">
            <v>-</v>
          </cell>
          <cell r="CZ382" t="str">
            <v>-</v>
          </cell>
          <cell r="DB382" t="str">
            <v>-</v>
          </cell>
          <cell r="DC382" t="str">
            <v>-</v>
          </cell>
          <cell r="DD382" t="str">
            <v>-</v>
          </cell>
          <cell r="DE382" t="str">
            <v>-</v>
          </cell>
          <cell r="DF382" t="str">
            <v>-</v>
          </cell>
          <cell r="DG382" t="str">
            <v>-</v>
          </cell>
        </row>
        <row r="383">
          <cell r="AT383" t="str">
            <v>-</v>
          </cell>
          <cell r="AU383" t="str">
            <v>-</v>
          </cell>
          <cell r="AV383" t="str">
            <v>-</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t="str">
            <v>-</v>
          </cell>
          <cell r="BJ383" t="str">
            <v>-</v>
          </cell>
          <cell r="BK383" t="str">
            <v>-</v>
          </cell>
          <cell r="BL383" t="str">
            <v>-</v>
          </cell>
          <cell r="BM383" t="str">
            <v>20321</v>
          </cell>
          <cell r="BN383" t="str">
            <v>-</v>
          </cell>
          <cell r="BO383" t="str">
            <v>-</v>
          </cell>
          <cell r="BP383" t="str">
            <v>-</v>
          </cell>
          <cell r="BQ383" t="str">
            <v>-</v>
          </cell>
          <cell r="BR383" t="str">
            <v>-</v>
          </cell>
          <cell r="BS383" t="str">
            <v>-</v>
          </cell>
          <cell r="BT383" t="str">
            <v>-</v>
          </cell>
          <cell r="BU383" t="str">
            <v>-</v>
          </cell>
          <cell r="BV383" t="str">
            <v>-</v>
          </cell>
          <cell r="BW383" t="str">
            <v>-</v>
          </cell>
          <cell r="BX383" t="str">
            <v>-</v>
          </cell>
          <cell r="BY383" t="str">
            <v>-</v>
          </cell>
          <cell r="CB383" t="str">
            <v>-</v>
          </cell>
          <cell r="CC383" t="str">
            <v>-</v>
          </cell>
          <cell r="CD383" t="str">
            <v>-</v>
          </cell>
          <cell r="CE383" t="str">
            <v>-</v>
          </cell>
          <cell r="CF383" t="str">
            <v>-</v>
          </cell>
          <cell r="CG383" t="str">
            <v>-</v>
          </cell>
          <cell r="CH383" t="str">
            <v>-</v>
          </cell>
          <cell r="CI383" t="str">
            <v>-</v>
          </cell>
          <cell r="CJ383" t="str">
            <v>-</v>
          </cell>
          <cell r="CK383" t="str">
            <v>-</v>
          </cell>
          <cell r="CL383" t="str">
            <v>-</v>
          </cell>
          <cell r="CM383" t="str">
            <v>-</v>
          </cell>
          <cell r="CN383" t="str">
            <v>-</v>
          </cell>
          <cell r="CO383" t="str">
            <v>-</v>
          </cell>
          <cell r="CP383" t="str">
            <v>-</v>
          </cell>
          <cell r="CQ383" t="str">
            <v>-</v>
          </cell>
          <cell r="CR383" t="str">
            <v>-</v>
          </cell>
          <cell r="CS383" t="str">
            <v>-</v>
          </cell>
          <cell r="CT383" t="str">
            <v>-</v>
          </cell>
          <cell r="CU383" t="str">
            <v>SAN PEDRO NOPALA</v>
          </cell>
          <cell r="CV383" t="str">
            <v>-</v>
          </cell>
          <cell r="CW383" t="str">
            <v>-</v>
          </cell>
          <cell r="CX383" t="str">
            <v>-</v>
          </cell>
          <cell r="CY383" t="str">
            <v>-</v>
          </cell>
          <cell r="CZ383" t="str">
            <v>-</v>
          </cell>
          <cell r="DB383" t="str">
            <v>-</v>
          </cell>
          <cell r="DC383" t="str">
            <v>-</v>
          </cell>
          <cell r="DD383" t="str">
            <v>-</v>
          </cell>
          <cell r="DE383" t="str">
            <v>-</v>
          </cell>
          <cell r="DF383" t="str">
            <v>-</v>
          </cell>
          <cell r="DG383" t="str">
            <v>-</v>
          </cell>
        </row>
        <row r="384">
          <cell r="AT384" t="str">
            <v>-</v>
          </cell>
          <cell r="AU384" t="str">
            <v>-</v>
          </cell>
          <cell r="AV384" t="str">
            <v>-</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t="str">
            <v>-</v>
          </cell>
          <cell r="BJ384" t="str">
            <v>-</v>
          </cell>
          <cell r="BK384" t="str">
            <v>-</v>
          </cell>
          <cell r="BL384" t="str">
            <v>-</v>
          </cell>
          <cell r="BM384" t="str">
            <v>20322</v>
          </cell>
          <cell r="BN384" t="str">
            <v>-</v>
          </cell>
          <cell r="BO384" t="str">
            <v>-</v>
          </cell>
          <cell r="BP384" t="str">
            <v>-</v>
          </cell>
          <cell r="BQ384" t="str">
            <v>-</v>
          </cell>
          <cell r="BR384" t="str">
            <v>-</v>
          </cell>
          <cell r="BS384" t="str">
            <v>-</v>
          </cell>
          <cell r="BT384" t="str">
            <v>-</v>
          </cell>
          <cell r="BU384" t="str">
            <v>-</v>
          </cell>
          <cell r="BV384" t="str">
            <v>-</v>
          </cell>
          <cell r="BW384" t="str">
            <v>-</v>
          </cell>
          <cell r="BX384" t="str">
            <v>-</v>
          </cell>
          <cell r="BY384" t="str">
            <v>-</v>
          </cell>
          <cell r="CB384" t="str">
            <v>-</v>
          </cell>
          <cell r="CC384" t="str">
            <v>-</v>
          </cell>
          <cell r="CD384" t="str">
            <v>-</v>
          </cell>
          <cell r="CE384" t="str">
            <v>-</v>
          </cell>
          <cell r="CF384" t="str">
            <v>-</v>
          </cell>
          <cell r="CG384" t="str">
            <v>-</v>
          </cell>
          <cell r="CH384" t="str">
            <v>-</v>
          </cell>
          <cell r="CI384" t="str">
            <v>-</v>
          </cell>
          <cell r="CJ384" t="str">
            <v>-</v>
          </cell>
          <cell r="CK384" t="str">
            <v>-</v>
          </cell>
          <cell r="CL384" t="str">
            <v>-</v>
          </cell>
          <cell r="CM384" t="str">
            <v>-</v>
          </cell>
          <cell r="CN384" t="str">
            <v>-</v>
          </cell>
          <cell r="CO384" t="str">
            <v>-</v>
          </cell>
          <cell r="CP384" t="str">
            <v>-</v>
          </cell>
          <cell r="CQ384" t="str">
            <v>-</v>
          </cell>
          <cell r="CR384" t="str">
            <v>-</v>
          </cell>
          <cell r="CS384" t="str">
            <v>-</v>
          </cell>
          <cell r="CT384" t="str">
            <v>-</v>
          </cell>
          <cell r="CU384" t="str">
            <v>SAN PEDRO OCOPETATILLO</v>
          </cell>
          <cell r="CV384" t="str">
            <v>-</v>
          </cell>
          <cell r="CW384" t="str">
            <v>-</v>
          </cell>
          <cell r="CX384" t="str">
            <v>-</v>
          </cell>
          <cell r="CY384" t="str">
            <v>-</v>
          </cell>
          <cell r="CZ384" t="str">
            <v>-</v>
          </cell>
          <cell r="DB384" t="str">
            <v>-</v>
          </cell>
          <cell r="DC384" t="str">
            <v>-</v>
          </cell>
          <cell r="DD384" t="str">
            <v>-</v>
          </cell>
          <cell r="DE384" t="str">
            <v>-</v>
          </cell>
          <cell r="DF384" t="str">
            <v>-</v>
          </cell>
          <cell r="DG384" t="str">
            <v>-</v>
          </cell>
        </row>
        <row r="385">
          <cell r="AT385" t="str">
            <v>-</v>
          </cell>
          <cell r="AU385" t="str">
            <v>-</v>
          </cell>
          <cell r="AV385" t="str">
            <v>-</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t="str">
            <v>-</v>
          </cell>
          <cell r="BJ385" t="str">
            <v>-</v>
          </cell>
          <cell r="BK385" t="str">
            <v>-</v>
          </cell>
          <cell r="BL385" t="str">
            <v>-</v>
          </cell>
          <cell r="BM385" t="str">
            <v>20323</v>
          </cell>
          <cell r="BN385" t="str">
            <v>-</v>
          </cell>
          <cell r="BO385" t="str">
            <v>-</v>
          </cell>
          <cell r="BP385" t="str">
            <v>-</v>
          </cell>
          <cell r="BQ385" t="str">
            <v>-</v>
          </cell>
          <cell r="BR385" t="str">
            <v>-</v>
          </cell>
          <cell r="BS385" t="str">
            <v>-</v>
          </cell>
          <cell r="BT385" t="str">
            <v>-</v>
          </cell>
          <cell r="BU385" t="str">
            <v>-</v>
          </cell>
          <cell r="BV385" t="str">
            <v>-</v>
          </cell>
          <cell r="BW385" t="str">
            <v>-</v>
          </cell>
          <cell r="BX385" t="str">
            <v>-</v>
          </cell>
          <cell r="BY385" t="str">
            <v>-</v>
          </cell>
          <cell r="CB385" t="str">
            <v>-</v>
          </cell>
          <cell r="CC385" t="str">
            <v>-</v>
          </cell>
          <cell r="CD385" t="str">
            <v>-</v>
          </cell>
          <cell r="CE385" t="str">
            <v>-</v>
          </cell>
          <cell r="CF385" t="str">
            <v>-</v>
          </cell>
          <cell r="CG385" t="str">
            <v>-</v>
          </cell>
          <cell r="CH385" t="str">
            <v>-</v>
          </cell>
          <cell r="CI385" t="str">
            <v>-</v>
          </cell>
          <cell r="CJ385" t="str">
            <v>-</v>
          </cell>
          <cell r="CK385" t="str">
            <v>-</v>
          </cell>
          <cell r="CL385" t="str">
            <v>-</v>
          </cell>
          <cell r="CM385" t="str">
            <v>-</v>
          </cell>
          <cell r="CN385" t="str">
            <v>-</v>
          </cell>
          <cell r="CO385" t="str">
            <v>-</v>
          </cell>
          <cell r="CP385" t="str">
            <v>-</v>
          </cell>
          <cell r="CQ385" t="str">
            <v>-</v>
          </cell>
          <cell r="CR385" t="str">
            <v>-</v>
          </cell>
          <cell r="CS385" t="str">
            <v>-</v>
          </cell>
          <cell r="CT385" t="str">
            <v>-</v>
          </cell>
          <cell r="CU385" t="str">
            <v>SAN PEDRO OCOTEPEC</v>
          </cell>
          <cell r="CV385" t="str">
            <v>-</v>
          </cell>
          <cell r="CW385" t="str">
            <v>-</v>
          </cell>
          <cell r="CX385" t="str">
            <v>-</v>
          </cell>
          <cell r="CY385" t="str">
            <v>-</v>
          </cell>
          <cell r="CZ385" t="str">
            <v>-</v>
          </cell>
          <cell r="DB385" t="str">
            <v>-</v>
          </cell>
          <cell r="DC385" t="str">
            <v>-</v>
          </cell>
          <cell r="DD385" t="str">
            <v>-</v>
          </cell>
          <cell r="DE385" t="str">
            <v>-</v>
          </cell>
          <cell r="DF385" t="str">
            <v>-</v>
          </cell>
          <cell r="DG385" t="str">
            <v>-</v>
          </cell>
        </row>
        <row r="386">
          <cell r="AT386" t="str">
            <v>-</v>
          </cell>
          <cell r="AU386" t="str">
            <v>-</v>
          </cell>
          <cell r="AV386" t="str">
            <v>-</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t="str">
            <v>-</v>
          </cell>
          <cell r="BJ386" t="str">
            <v>-</v>
          </cell>
          <cell r="BK386" t="str">
            <v>-</v>
          </cell>
          <cell r="BL386" t="str">
            <v>-</v>
          </cell>
          <cell r="BM386" t="str">
            <v>20325</v>
          </cell>
          <cell r="BN386" t="str">
            <v>-</v>
          </cell>
          <cell r="BO386" t="str">
            <v>-</v>
          </cell>
          <cell r="BP386" t="str">
            <v>-</v>
          </cell>
          <cell r="BQ386" t="str">
            <v>-</v>
          </cell>
          <cell r="BR386" t="str">
            <v>-</v>
          </cell>
          <cell r="BS386" t="str">
            <v>-</v>
          </cell>
          <cell r="BT386" t="str">
            <v>-</v>
          </cell>
          <cell r="BU386" t="str">
            <v>-</v>
          </cell>
          <cell r="BV386" t="str">
            <v>-</v>
          </cell>
          <cell r="BW386" t="str">
            <v>-</v>
          </cell>
          <cell r="BX386" t="str">
            <v>-</v>
          </cell>
          <cell r="BY386" t="str">
            <v>-</v>
          </cell>
          <cell r="CB386" t="str">
            <v>-</v>
          </cell>
          <cell r="CC386" t="str">
            <v>-</v>
          </cell>
          <cell r="CD386" t="str">
            <v>-</v>
          </cell>
          <cell r="CE386" t="str">
            <v>-</v>
          </cell>
          <cell r="CF386" t="str">
            <v>-</v>
          </cell>
          <cell r="CG386" t="str">
            <v>-</v>
          </cell>
          <cell r="CH386" t="str">
            <v>-</v>
          </cell>
          <cell r="CI386" t="str">
            <v>-</v>
          </cell>
          <cell r="CJ386" t="str">
            <v>-</v>
          </cell>
          <cell r="CK386" t="str">
            <v>-</v>
          </cell>
          <cell r="CL386" t="str">
            <v>-</v>
          </cell>
          <cell r="CM386" t="str">
            <v>-</v>
          </cell>
          <cell r="CN386" t="str">
            <v>-</v>
          </cell>
          <cell r="CO386" t="str">
            <v>-</v>
          </cell>
          <cell r="CP386" t="str">
            <v>-</v>
          </cell>
          <cell r="CQ386" t="str">
            <v>-</v>
          </cell>
          <cell r="CR386" t="str">
            <v>-</v>
          </cell>
          <cell r="CS386" t="str">
            <v>-</v>
          </cell>
          <cell r="CT386" t="str">
            <v>-</v>
          </cell>
          <cell r="CU386" t="str">
            <v>SAN PEDRO QUIATONI</v>
          </cell>
          <cell r="CV386" t="str">
            <v>-</v>
          </cell>
          <cell r="CW386" t="str">
            <v>-</v>
          </cell>
          <cell r="CX386" t="str">
            <v>-</v>
          </cell>
          <cell r="CY386" t="str">
            <v>-</v>
          </cell>
          <cell r="CZ386" t="str">
            <v>-</v>
          </cell>
          <cell r="DB386" t="str">
            <v>-</v>
          </cell>
          <cell r="DC386" t="str">
            <v>-</v>
          </cell>
          <cell r="DD386" t="str">
            <v>-</v>
          </cell>
          <cell r="DE386" t="str">
            <v>-</v>
          </cell>
          <cell r="DF386" t="str">
            <v>-</v>
          </cell>
          <cell r="DG386" t="str">
            <v>-</v>
          </cell>
        </row>
        <row r="387">
          <cell r="AT387" t="str">
            <v>-</v>
          </cell>
          <cell r="AU387" t="str">
            <v>-</v>
          </cell>
          <cell r="AV387" t="str">
            <v>-</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t="str">
            <v>-</v>
          </cell>
          <cell r="BJ387" t="str">
            <v>-</v>
          </cell>
          <cell r="BK387" t="str">
            <v>-</v>
          </cell>
          <cell r="BL387" t="str">
            <v>-</v>
          </cell>
          <cell r="BM387" t="str">
            <v>20326</v>
          </cell>
          <cell r="BN387" t="str">
            <v>-</v>
          </cell>
          <cell r="BO387" t="str">
            <v>-</v>
          </cell>
          <cell r="BP387" t="str">
            <v>-</v>
          </cell>
          <cell r="BQ387" t="str">
            <v>-</v>
          </cell>
          <cell r="BR387" t="str">
            <v>-</v>
          </cell>
          <cell r="BS387" t="str">
            <v>-</v>
          </cell>
          <cell r="BT387" t="str">
            <v>-</v>
          </cell>
          <cell r="BU387" t="str">
            <v>-</v>
          </cell>
          <cell r="BV387" t="str">
            <v>-</v>
          </cell>
          <cell r="BW387" t="str">
            <v>-</v>
          </cell>
          <cell r="BX387" t="str">
            <v>-</v>
          </cell>
          <cell r="BY387" t="str">
            <v>-</v>
          </cell>
          <cell r="CB387" t="str">
            <v>-</v>
          </cell>
          <cell r="CC387" t="str">
            <v>-</v>
          </cell>
          <cell r="CD387" t="str">
            <v>-</v>
          </cell>
          <cell r="CE387" t="str">
            <v>-</v>
          </cell>
          <cell r="CF387" t="str">
            <v>-</v>
          </cell>
          <cell r="CG387" t="str">
            <v>-</v>
          </cell>
          <cell r="CH387" t="str">
            <v>-</v>
          </cell>
          <cell r="CI387" t="str">
            <v>-</v>
          </cell>
          <cell r="CJ387" t="str">
            <v>-</v>
          </cell>
          <cell r="CK387" t="str">
            <v>-</v>
          </cell>
          <cell r="CL387" t="str">
            <v>-</v>
          </cell>
          <cell r="CM387" t="str">
            <v>-</v>
          </cell>
          <cell r="CN387" t="str">
            <v>-</v>
          </cell>
          <cell r="CO387" t="str">
            <v>-</v>
          </cell>
          <cell r="CP387" t="str">
            <v>-</v>
          </cell>
          <cell r="CQ387" t="str">
            <v>-</v>
          </cell>
          <cell r="CR387" t="str">
            <v>-</v>
          </cell>
          <cell r="CS387" t="str">
            <v>-</v>
          </cell>
          <cell r="CT387" t="str">
            <v>-</v>
          </cell>
          <cell r="CU387" t="str">
            <v>SAN PEDRO SOCHIÁPAM</v>
          </cell>
          <cell r="CV387" t="str">
            <v>-</v>
          </cell>
          <cell r="CW387" t="str">
            <v>-</v>
          </cell>
          <cell r="CX387" t="str">
            <v>-</v>
          </cell>
          <cell r="CY387" t="str">
            <v>-</v>
          </cell>
          <cell r="CZ387" t="str">
            <v>-</v>
          </cell>
          <cell r="DB387" t="str">
            <v>-</v>
          </cell>
          <cell r="DC387" t="str">
            <v>-</v>
          </cell>
          <cell r="DD387" t="str">
            <v>-</v>
          </cell>
          <cell r="DE387" t="str">
            <v>-</v>
          </cell>
          <cell r="DF387" t="str">
            <v>-</v>
          </cell>
          <cell r="DG387" t="str">
            <v>-</v>
          </cell>
        </row>
        <row r="388">
          <cell r="AT388" t="str">
            <v>-</v>
          </cell>
          <cell r="AU388" t="str">
            <v>-</v>
          </cell>
          <cell r="AV388" t="str">
            <v>-</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t="str">
            <v>-</v>
          </cell>
          <cell r="BJ388" t="str">
            <v>-</v>
          </cell>
          <cell r="BK388" t="str">
            <v>-</v>
          </cell>
          <cell r="BL388" t="str">
            <v>-</v>
          </cell>
          <cell r="BM388" t="str">
            <v>20327</v>
          </cell>
          <cell r="BN388" t="str">
            <v>-</v>
          </cell>
          <cell r="BO388" t="str">
            <v>-</v>
          </cell>
          <cell r="BP388" t="str">
            <v>-</v>
          </cell>
          <cell r="BQ388" t="str">
            <v>-</v>
          </cell>
          <cell r="BR388" t="str">
            <v>-</v>
          </cell>
          <cell r="BS388" t="str">
            <v>-</v>
          </cell>
          <cell r="BT388" t="str">
            <v>-</v>
          </cell>
          <cell r="BU388" t="str">
            <v>-</v>
          </cell>
          <cell r="BV388" t="str">
            <v>-</v>
          </cell>
          <cell r="BW388" t="str">
            <v>-</v>
          </cell>
          <cell r="BX388" t="str">
            <v>-</v>
          </cell>
          <cell r="BY388" t="str">
            <v>-</v>
          </cell>
          <cell r="CB388" t="str">
            <v>-</v>
          </cell>
          <cell r="CC388" t="str">
            <v>-</v>
          </cell>
          <cell r="CD388" t="str">
            <v>-</v>
          </cell>
          <cell r="CE388" t="str">
            <v>-</v>
          </cell>
          <cell r="CF388" t="str">
            <v>-</v>
          </cell>
          <cell r="CG388" t="str">
            <v>-</v>
          </cell>
          <cell r="CH388" t="str">
            <v>-</v>
          </cell>
          <cell r="CI388" t="str">
            <v>-</v>
          </cell>
          <cell r="CJ388" t="str">
            <v>-</v>
          </cell>
          <cell r="CK388" t="str">
            <v>-</v>
          </cell>
          <cell r="CL388" t="str">
            <v>-</v>
          </cell>
          <cell r="CM388" t="str">
            <v>-</v>
          </cell>
          <cell r="CN388" t="str">
            <v>-</v>
          </cell>
          <cell r="CO388" t="str">
            <v>-</v>
          </cell>
          <cell r="CP388" t="str">
            <v>-</v>
          </cell>
          <cell r="CQ388" t="str">
            <v>-</v>
          </cell>
          <cell r="CR388" t="str">
            <v>-</v>
          </cell>
          <cell r="CS388" t="str">
            <v>-</v>
          </cell>
          <cell r="CT388" t="str">
            <v>-</v>
          </cell>
          <cell r="CU388" t="str">
            <v>SAN PEDRO TAPANATEPEC</v>
          </cell>
          <cell r="CV388" t="str">
            <v>-</v>
          </cell>
          <cell r="CW388" t="str">
            <v>-</v>
          </cell>
          <cell r="CX388" t="str">
            <v>-</v>
          </cell>
          <cell r="CY388" t="str">
            <v>-</v>
          </cell>
          <cell r="CZ388" t="str">
            <v>-</v>
          </cell>
          <cell r="DB388" t="str">
            <v>-</v>
          </cell>
          <cell r="DC388" t="str">
            <v>-</v>
          </cell>
          <cell r="DD388" t="str">
            <v>-</v>
          </cell>
          <cell r="DE388" t="str">
            <v>-</v>
          </cell>
          <cell r="DF388" t="str">
            <v>-</v>
          </cell>
          <cell r="DG388" t="str">
            <v>-</v>
          </cell>
        </row>
        <row r="389">
          <cell r="AT389" t="str">
            <v>-</v>
          </cell>
          <cell r="AU389" t="str">
            <v>-</v>
          </cell>
          <cell r="AV389" t="str">
            <v>-</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t="str">
            <v>-</v>
          </cell>
          <cell r="BJ389" t="str">
            <v>-</v>
          </cell>
          <cell r="BK389" t="str">
            <v>-</v>
          </cell>
          <cell r="BL389" t="str">
            <v>-</v>
          </cell>
          <cell r="BM389" t="str">
            <v>20328</v>
          </cell>
          <cell r="BN389" t="str">
            <v>-</v>
          </cell>
          <cell r="BO389" t="str">
            <v>-</v>
          </cell>
          <cell r="BP389" t="str">
            <v>-</v>
          </cell>
          <cell r="BQ389" t="str">
            <v>-</v>
          </cell>
          <cell r="BR389" t="str">
            <v>-</v>
          </cell>
          <cell r="BS389" t="str">
            <v>-</v>
          </cell>
          <cell r="BT389" t="str">
            <v>-</v>
          </cell>
          <cell r="BU389" t="str">
            <v>-</v>
          </cell>
          <cell r="BV389" t="str">
            <v>-</v>
          </cell>
          <cell r="BW389" t="str">
            <v>-</v>
          </cell>
          <cell r="BX389" t="str">
            <v>-</v>
          </cell>
          <cell r="BY389" t="str">
            <v>-</v>
          </cell>
          <cell r="CB389" t="str">
            <v>-</v>
          </cell>
          <cell r="CC389" t="str">
            <v>-</v>
          </cell>
          <cell r="CD389" t="str">
            <v>-</v>
          </cell>
          <cell r="CE389" t="str">
            <v>-</v>
          </cell>
          <cell r="CF389" t="str">
            <v>-</v>
          </cell>
          <cell r="CG389" t="str">
            <v>-</v>
          </cell>
          <cell r="CH389" t="str">
            <v>-</v>
          </cell>
          <cell r="CI389" t="str">
            <v>-</v>
          </cell>
          <cell r="CJ389" t="str">
            <v>-</v>
          </cell>
          <cell r="CK389" t="str">
            <v>-</v>
          </cell>
          <cell r="CL389" t="str">
            <v>-</v>
          </cell>
          <cell r="CM389" t="str">
            <v>-</v>
          </cell>
          <cell r="CN389" t="str">
            <v>-</v>
          </cell>
          <cell r="CO389" t="str">
            <v>-</v>
          </cell>
          <cell r="CP389" t="str">
            <v>-</v>
          </cell>
          <cell r="CQ389" t="str">
            <v>-</v>
          </cell>
          <cell r="CR389" t="str">
            <v>-</v>
          </cell>
          <cell r="CS389" t="str">
            <v>-</v>
          </cell>
          <cell r="CT389" t="str">
            <v>-</v>
          </cell>
          <cell r="CU389" t="str">
            <v>SAN PEDRO TAVICHE</v>
          </cell>
          <cell r="CV389" t="str">
            <v>-</v>
          </cell>
          <cell r="CW389" t="str">
            <v>-</v>
          </cell>
          <cell r="CX389" t="str">
            <v>-</v>
          </cell>
          <cell r="CY389" t="str">
            <v>-</v>
          </cell>
          <cell r="CZ389" t="str">
            <v>-</v>
          </cell>
          <cell r="DB389" t="str">
            <v>-</v>
          </cell>
          <cell r="DC389" t="str">
            <v>-</v>
          </cell>
          <cell r="DD389" t="str">
            <v>-</v>
          </cell>
          <cell r="DE389" t="str">
            <v>-</v>
          </cell>
          <cell r="DF389" t="str">
            <v>-</v>
          </cell>
          <cell r="DG389" t="str">
            <v>-</v>
          </cell>
        </row>
        <row r="390">
          <cell r="AT390" t="str">
            <v>-</v>
          </cell>
          <cell r="AU390" t="str">
            <v>-</v>
          </cell>
          <cell r="AV390" t="str">
            <v>-</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t="str">
            <v>-</v>
          </cell>
          <cell r="BJ390" t="str">
            <v>-</v>
          </cell>
          <cell r="BK390" t="str">
            <v>-</v>
          </cell>
          <cell r="BL390" t="str">
            <v>-</v>
          </cell>
          <cell r="BM390" t="str">
            <v>20329</v>
          </cell>
          <cell r="BN390" t="str">
            <v>-</v>
          </cell>
          <cell r="BO390" t="str">
            <v>-</v>
          </cell>
          <cell r="BP390" t="str">
            <v>-</v>
          </cell>
          <cell r="BQ390" t="str">
            <v>-</v>
          </cell>
          <cell r="BR390" t="str">
            <v>-</v>
          </cell>
          <cell r="BS390" t="str">
            <v>-</v>
          </cell>
          <cell r="BT390" t="str">
            <v>-</v>
          </cell>
          <cell r="BU390" t="str">
            <v>-</v>
          </cell>
          <cell r="BV390" t="str">
            <v>-</v>
          </cell>
          <cell r="BW390" t="str">
            <v>-</v>
          </cell>
          <cell r="BX390" t="str">
            <v>-</v>
          </cell>
          <cell r="BY390" t="str">
            <v>-</v>
          </cell>
          <cell r="CB390" t="str">
            <v>-</v>
          </cell>
          <cell r="CC390" t="str">
            <v>-</v>
          </cell>
          <cell r="CD390" t="str">
            <v>-</v>
          </cell>
          <cell r="CE390" t="str">
            <v>-</v>
          </cell>
          <cell r="CF390" t="str">
            <v>-</v>
          </cell>
          <cell r="CG390" t="str">
            <v>-</v>
          </cell>
          <cell r="CH390" t="str">
            <v>-</v>
          </cell>
          <cell r="CI390" t="str">
            <v>-</v>
          </cell>
          <cell r="CJ390" t="str">
            <v>-</v>
          </cell>
          <cell r="CK390" t="str">
            <v>-</v>
          </cell>
          <cell r="CL390" t="str">
            <v>-</v>
          </cell>
          <cell r="CM390" t="str">
            <v>-</v>
          </cell>
          <cell r="CN390" t="str">
            <v>-</v>
          </cell>
          <cell r="CO390" t="str">
            <v>-</v>
          </cell>
          <cell r="CP390" t="str">
            <v>-</v>
          </cell>
          <cell r="CQ390" t="str">
            <v>-</v>
          </cell>
          <cell r="CR390" t="str">
            <v>-</v>
          </cell>
          <cell r="CS390" t="str">
            <v>-</v>
          </cell>
          <cell r="CT390" t="str">
            <v>-</v>
          </cell>
          <cell r="CU390" t="str">
            <v>SAN PEDRO TEOZACOALCO</v>
          </cell>
          <cell r="CV390" t="str">
            <v>-</v>
          </cell>
          <cell r="CW390" t="str">
            <v>-</v>
          </cell>
          <cell r="CX390" t="str">
            <v>-</v>
          </cell>
          <cell r="CY390" t="str">
            <v>-</v>
          </cell>
          <cell r="CZ390" t="str">
            <v>-</v>
          </cell>
          <cell r="DB390" t="str">
            <v>-</v>
          </cell>
          <cell r="DC390" t="str">
            <v>-</v>
          </cell>
          <cell r="DD390" t="str">
            <v>-</v>
          </cell>
          <cell r="DE390" t="str">
            <v>-</v>
          </cell>
          <cell r="DF390" t="str">
            <v>-</v>
          </cell>
          <cell r="DG390" t="str">
            <v>-</v>
          </cell>
        </row>
        <row r="391">
          <cell r="AT391" t="str">
            <v>-</v>
          </cell>
          <cell r="AU391" t="str">
            <v>-</v>
          </cell>
          <cell r="AV391" t="str">
            <v>-</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t="str">
            <v>-</v>
          </cell>
          <cell r="BJ391" t="str">
            <v>-</v>
          </cell>
          <cell r="BK391" t="str">
            <v>-</v>
          </cell>
          <cell r="BL391" t="str">
            <v>-</v>
          </cell>
          <cell r="BM391" t="str">
            <v>20330</v>
          </cell>
          <cell r="BN391" t="str">
            <v>-</v>
          </cell>
          <cell r="BO391" t="str">
            <v>-</v>
          </cell>
          <cell r="BP391" t="str">
            <v>-</v>
          </cell>
          <cell r="BQ391" t="str">
            <v>-</v>
          </cell>
          <cell r="BR391" t="str">
            <v>-</v>
          </cell>
          <cell r="BS391" t="str">
            <v>-</v>
          </cell>
          <cell r="BT391" t="str">
            <v>-</v>
          </cell>
          <cell r="BU391" t="str">
            <v>-</v>
          </cell>
          <cell r="BV391" t="str">
            <v>-</v>
          </cell>
          <cell r="BW391" t="str">
            <v>-</v>
          </cell>
          <cell r="BX391" t="str">
            <v>-</v>
          </cell>
          <cell r="BY391" t="str">
            <v>-</v>
          </cell>
          <cell r="CB391" t="str">
            <v>-</v>
          </cell>
          <cell r="CC391" t="str">
            <v>-</v>
          </cell>
          <cell r="CD391" t="str">
            <v>-</v>
          </cell>
          <cell r="CE391" t="str">
            <v>-</v>
          </cell>
          <cell r="CF391" t="str">
            <v>-</v>
          </cell>
          <cell r="CG391" t="str">
            <v>-</v>
          </cell>
          <cell r="CH391" t="str">
            <v>-</v>
          </cell>
          <cell r="CI391" t="str">
            <v>-</v>
          </cell>
          <cell r="CJ391" t="str">
            <v>-</v>
          </cell>
          <cell r="CK391" t="str">
            <v>-</v>
          </cell>
          <cell r="CL391" t="str">
            <v>-</v>
          </cell>
          <cell r="CM391" t="str">
            <v>-</v>
          </cell>
          <cell r="CN391" t="str">
            <v>-</v>
          </cell>
          <cell r="CO391" t="str">
            <v>-</v>
          </cell>
          <cell r="CP391" t="str">
            <v>-</v>
          </cell>
          <cell r="CQ391" t="str">
            <v>-</v>
          </cell>
          <cell r="CR391" t="str">
            <v>-</v>
          </cell>
          <cell r="CS391" t="str">
            <v>-</v>
          </cell>
          <cell r="CT391" t="str">
            <v>-</v>
          </cell>
          <cell r="CU391" t="str">
            <v>SAN PEDRO TEUTILA</v>
          </cell>
          <cell r="CV391" t="str">
            <v>-</v>
          </cell>
          <cell r="CW391" t="str">
            <v>-</v>
          </cell>
          <cell r="CX391" t="str">
            <v>-</v>
          </cell>
          <cell r="CY391" t="str">
            <v>-</v>
          </cell>
          <cell r="CZ391" t="str">
            <v>-</v>
          </cell>
          <cell r="DB391" t="str">
            <v>-</v>
          </cell>
          <cell r="DC391" t="str">
            <v>-</v>
          </cell>
          <cell r="DD391" t="str">
            <v>-</v>
          </cell>
          <cell r="DE391" t="str">
            <v>-</v>
          </cell>
          <cell r="DF391" t="str">
            <v>-</v>
          </cell>
          <cell r="DG391" t="str">
            <v>-</v>
          </cell>
        </row>
        <row r="392">
          <cell r="AT392" t="str">
            <v>-</v>
          </cell>
          <cell r="AU392" t="str">
            <v>-</v>
          </cell>
          <cell r="AV392" t="str">
            <v>-</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t="str">
            <v>-</v>
          </cell>
          <cell r="BJ392" t="str">
            <v>-</v>
          </cell>
          <cell r="BK392" t="str">
            <v>-</v>
          </cell>
          <cell r="BL392" t="str">
            <v>-</v>
          </cell>
          <cell r="BM392" t="str">
            <v>20331</v>
          </cell>
          <cell r="BN392" t="str">
            <v>-</v>
          </cell>
          <cell r="BO392" t="str">
            <v>-</v>
          </cell>
          <cell r="BP392" t="str">
            <v>-</v>
          </cell>
          <cell r="BQ392" t="str">
            <v>-</v>
          </cell>
          <cell r="BR392" t="str">
            <v>-</v>
          </cell>
          <cell r="BS392" t="str">
            <v>-</v>
          </cell>
          <cell r="BT392" t="str">
            <v>-</v>
          </cell>
          <cell r="BU392" t="str">
            <v>-</v>
          </cell>
          <cell r="BV392" t="str">
            <v>-</v>
          </cell>
          <cell r="BW392" t="str">
            <v>-</v>
          </cell>
          <cell r="BX392" t="str">
            <v>-</v>
          </cell>
          <cell r="BY392" t="str">
            <v>-</v>
          </cell>
          <cell r="CB392" t="str">
            <v>-</v>
          </cell>
          <cell r="CC392" t="str">
            <v>-</v>
          </cell>
          <cell r="CD392" t="str">
            <v>-</v>
          </cell>
          <cell r="CE392" t="str">
            <v>-</v>
          </cell>
          <cell r="CF392" t="str">
            <v>-</v>
          </cell>
          <cell r="CG392" t="str">
            <v>-</v>
          </cell>
          <cell r="CH392" t="str">
            <v>-</v>
          </cell>
          <cell r="CI392" t="str">
            <v>-</v>
          </cell>
          <cell r="CJ392" t="str">
            <v>-</v>
          </cell>
          <cell r="CK392" t="str">
            <v>-</v>
          </cell>
          <cell r="CL392" t="str">
            <v>-</v>
          </cell>
          <cell r="CM392" t="str">
            <v>-</v>
          </cell>
          <cell r="CN392" t="str">
            <v>-</v>
          </cell>
          <cell r="CO392" t="str">
            <v>-</v>
          </cell>
          <cell r="CP392" t="str">
            <v>-</v>
          </cell>
          <cell r="CQ392" t="str">
            <v>-</v>
          </cell>
          <cell r="CR392" t="str">
            <v>-</v>
          </cell>
          <cell r="CS392" t="str">
            <v>-</v>
          </cell>
          <cell r="CT392" t="str">
            <v>-</v>
          </cell>
          <cell r="CU392" t="str">
            <v>SAN PEDRO TIDAÁ</v>
          </cell>
          <cell r="CV392" t="str">
            <v>-</v>
          </cell>
          <cell r="CW392" t="str">
            <v>-</v>
          </cell>
          <cell r="CX392" t="str">
            <v>-</v>
          </cell>
          <cell r="CY392" t="str">
            <v>-</v>
          </cell>
          <cell r="CZ392" t="str">
            <v>-</v>
          </cell>
          <cell r="DB392" t="str">
            <v>-</v>
          </cell>
          <cell r="DC392" t="str">
            <v>-</v>
          </cell>
          <cell r="DD392" t="str">
            <v>-</v>
          </cell>
          <cell r="DE392" t="str">
            <v>-</v>
          </cell>
          <cell r="DF392" t="str">
            <v>-</v>
          </cell>
          <cell r="DG392" t="str">
            <v>-</v>
          </cell>
        </row>
        <row r="393">
          <cell r="AT393" t="str">
            <v>-</v>
          </cell>
          <cell r="AU393" t="str">
            <v>-</v>
          </cell>
          <cell r="AV393" t="str">
            <v>-</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t="str">
            <v>-</v>
          </cell>
          <cell r="BJ393" t="str">
            <v>-</v>
          </cell>
          <cell r="BK393" t="str">
            <v>-</v>
          </cell>
          <cell r="BL393" t="str">
            <v>-</v>
          </cell>
          <cell r="BM393" t="str">
            <v>20332</v>
          </cell>
          <cell r="BN393" t="str">
            <v>-</v>
          </cell>
          <cell r="BO393" t="str">
            <v>-</v>
          </cell>
          <cell r="BP393" t="str">
            <v>-</v>
          </cell>
          <cell r="BQ393" t="str">
            <v>-</v>
          </cell>
          <cell r="BR393" t="str">
            <v>-</v>
          </cell>
          <cell r="BS393" t="str">
            <v>-</v>
          </cell>
          <cell r="BT393" t="str">
            <v>-</v>
          </cell>
          <cell r="BU393" t="str">
            <v>-</v>
          </cell>
          <cell r="BV393" t="str">
            <v>-</v>
          </cell>
          <cell r="BW393" t="str">
            <v>-</v>
          </cell>
          <cell r="BX393" t="str">
            <v>-</v>
          </cell>
          <cell r="BY393" t="str">
            <v>-</v>
          </cell>
          <cell r="CB393" t="str">
            <v>-</v>
          </cell>
          <cell r="CC393" t="str">
            <v>-</v>
          </cell>
          <cell r="CD393" t="str">
            <v>-</v>
          </cell>
          <cell r="CE393" t="str">
            <v>-</v>
          </cell>
          <cell r="CF393" t="str">
            <v>-</v>
          </cell>
          <cell r="CG393" t="str">
            <v>-</v>
          </cell>
          <cell r="CH393" t="str">
            <v>-</v>
          </cell>
          <cell r="CI393" t="str">
            <v>-</v>
          </cell>
          <cell r="CJ393" t="str">
            <v>-</v>
          </cell>
          <cell r="CK393" t="str">
            <v>-</v>
          </cell>
          <cell r="CL393" t="str">
            <v>-</v>
          </cell>
          <cell r="CM393" t="str">
            <v>-</v>
          </cell>
          <cell r="CN393" t="str">
            <v>-</v>
          </cell>
          <cell r="CO393" t="str">
            <v>-</v>
          </cell>
          <cell r="CP393" t="str">
            <v>-</v>
          </cell>
          <cell r="CQ393" t="str">
            <v>-</v>
          </cell>
          <cell r="CR393" t="str">
            <v>-</v>
          </cell>
          <cell r="CS393" t="str">
            <v>-</v>
          </cell>
          <cell r="CT393" t="str">
            <v>-</v>
          </cell>
          <cell r="CU393" t="str">
            <v>SAN PEDRO TOPILTEPEC</v>
          </cell>
          <cell r="CV393" t="str">
            <v>-</v>
          </cell>
          <cell r="CW393" t="str">
            <v>-</v>
          </cell>
          <cell r="CX393" t="str">
            <v>-</v>
          </cell>
          <cell r="CY393" t="str">
            <v>-</v>
          </cell>
          <cell r="CZ393" t="str">
            <v>-</v>
          </cell>
          <cell r="DB393" t="str">
            <v>-</v>
          </cell>
          <cell r="DC393" t="str">
            <v>-</v>
          </cell>
          <cell r="DD393" t="str">
            <v>-</v>
          </cell>
          <cell r="DE393" t="str">
            <v>-</v>
          </cell>
          <cell r="DF393" t="str">
            <v>-</v>
          </cell>
          <cell r="DG393" t="str">
            <v>-</v>
          </cell>
        </row>
        <row r="394">
          <cell r="AT394" t="str">
            <v>-</v>
          </cell>
          <cell r="AU394" t="str">
            <v>-</v>
          </cell>
          <cell r="AV394" t="str">
            <v>-</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t="str">
            <v>-</v>
          </cell>
          <cell r="BJ394" t="str">
            <v>-</v>
          </cell>
          <cell r="BK394" t="str">
            <v>-</v>
          </cell>
          <cell r="BL394" t="str">
            <v>-</v>
          </cell>
          <cell r="BM394" t="str">
            <v>20333</v>
          </cell>
          <cell r="BN394" t="str">
            <v>-</v>
          </cell>
          <cell r="BO394" t="str">
            <v>-</v>
          </cell>
          <cell r="BP394" t="str">
            <v>-</v>
          </cell>
          <cell r="BQ394" t="str">
            <v>-</v>
          </cell>
          <cell r="BR394" t="str">
            <v>-</v>
          </cell>
          <cell r="BS394" t="str">
            <v>-</v>
          </cell>
          <cell r="BT394" t="str">
            <v>-</v>
          </cell>
          <cell r="BU394" t="str">
            <v>-</v>
          </cell>
          <cell r="BV394" t="str">
            <v>-</v>
          </cell>
          <cell r="BW394" t="str">
            <v>-</v>
          </cell>
          <cell r="BX394" t="str">
            <v>-</v>
          </cell>
          <cell r="BY394" t="str">
            <v>-</v>
          </cell>
          <cell r="CB394" t="str">
            <v>-</v>
          </cell>
          <cell r="CC394" t="str">
            <v>-</v>
          </cell>
          <cell r="CD394" t="str">
            <v>-</v>
          </cell>
          <cell r="CE394" t="str">
            <v>-</v>
          </cell>
          <cell r="CF394" t="str">
            <v>-</v>
          </cell>
          <cell r="CG394" t="str">
            <v>-</v>
          </cell>
          <cell r="CH394" t="str">
            <v>-</v>
          </cell>
          <cell r="CI394" t="str">
            <v>-</v>
          </cell>
          <cell r="CJ394" t="str">
            <v>-</v>
          </cell>
          <cell r="CK394" t="str">
            <v>-</v>
          </cell>
          <cell r="CL394" t="str">
            <v>-</v>
          </cell>
          <cell r="CM394" t="str">
            <v>-</v>
          </cell>
          <cell r="CN394" t="str">
            <v>-</v>
          </cell>
          <cell r="CO394" t="str">
            <v>-</v>
          </cell>
          <cell r="CP394" t="str">
            <v>-</v>
          </cell>
          <cell r="CQ394" t="str">
            <v>-</v>
          </cell>
          <cell r="CR394" t="str">
            <v>-</v>
          </cell>
          <cell r="CS394" t="str">
            <v>-</v>
          </cell>
          <cell r="CT394" t="str">
            <v>-</v>
          </cell>
          <cell r="CU394" t="str">
            <v>SAN PEDRO TOTOLAPA</v>
          </cell>
          <cell r="CV394" t="str">
            <v>-</v>
          </cell>
          <cell r="CW394" t="str">
            <v>-</v>
          </cell>
          <cell r="CX394" t="str">
            <v>-</v>
          </cell>
          <cell r="CY394" t="str">
            <v>-</v>
          </cell>
          <cell r="CZ394" t="str">
            <v>-</v>
          </cell>
          <cell r="DB394" t="str">
            <v>-</v>
          </cell>
          <cell r="DC394" t="str">
            <v>-</v>
          </cell>
          <cell r="DD394" t="str">
            <v>-</v>
          </cell>
          <cell r="DE394" t="str">
            <v>-</v>
          </cell>
          <cell r="DF394" t="str">
            <v>-</v>
          </cell>
          <cell r="DG394" t="str">
            <v>-</v>
          </cell>
        </row>
        <row r="395">
          <cell r="AT395" t="str">
            <v>-</v>
          </cell>
          <cell r="AU395" t="str">
            <v>-</v>
          </cell>
          <cell r="AV395" t="str">
            <v>-</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t="str">
            <v>-</v>
          </cell>
          <cell r="BJ395" t="str">
            <v>-</v>
          </cell>
          <cell r="BK395" t="str">
            <v>-</v>
          </cell>
          <cell r="BL395" t="str">
            <v>-</v>
          </cell>
          <cell r="BM395" t="str">
            <v>20335</v>
          </cell>
          <cell r="BN395" t="str">
            <v>-</v>
          </cell>
          <cell r="BO395" t="str">
            <v>-</v>
          </cell>
          <cell r="BP395" t="str">
            <v>-</v>
          </cell>
          <cell r="BQ395" t="str">
            <v>-</v>
          </cell>
          <cell r="BR395" t="str">
            <v>-</v>
          </cell>
          <cell r="BS395" t="str">
            <v>-</v>
          </cell>
          <cell r="BT395" t="str">
            <v>-</v>
          </cell>
          <cell r="BU395" t="str">
            <v>-</v>
          </cell>
          <cell r="BV395" t="str">
            <v>-</v>
          </cell>
          <cell r="BW395" t="str">
            <v>-</v>
          </cell>
          <cell r="BX395" t="str">
            <v>-</v>
          </cell>
          <cell r="BY395" t="str">
            <v>-</v>
          </cell>
          <cell r="CB395" t="str">
            <v>-</v>
          </cell>
          <cell r="CC395" t="str">
            <v>-</v>
          </cell>
          <cell r="CD395" t="str">
            <v>-</v>
          </cell>
          <cell r="CE395" t="str">
            <v>-</v>
          </cell>
          <cell r="CF395" t="str">
            <v>-</v>
          </cell>
          <cell r="CG395" t="str">
            <v>-</v>
          </cell>
          <cell r="CH395" t="str">
            <v>-</v>
          </cell>
          <cell r="CI395" t="str">
            <v>-</v>
          </cell>
          <cell r="CJ395" t="str">
            <v>-</v>
          </cell>
          <cell r="CK395" t="str">
            <v>-</v>
          </cell>
          <cell r="CL395" t="str">
            <v>-</v>
          </cell>
          <cell r="CM395" t="str">
            <v>-</v>
          </cell>
          <cell r="CN395" t="str">
            <v>-</v>
          </cell>
          <cell r="CO395" t="str">
            <v>-</v>
          </cell>
          <cell r="CP395" t="str">
            <v>-</v>
          </cell>
          <cell r="CQ395" t="str">
            <v>-</v>
          </cell>
          <cell r="CR395" t="str">
            <v>-</v>
          </cell>
          <cell r="CS395" t="str">
            <v>-</v>
          </cell>
          <cell r="CT395" t="str">
            <v>-</v>
          </cell>
          <cell r="CU395" t="str">
            <v>SAN PEDRO YANERI</v>
          </cell>
          <cell r="CV395" t="str">
            <v>-</v>
          </cell>
          <cell r="CW395" t="str">
            <v>-</v>
          </cell>
          <cell r="CX395" t="str">
            <v>-</v>
          </cell>
          <cell r="CY395" t="str">
            <v>-</v>
          </cell>
          <cell r="CZ395" t="str">
            <v>-</v>
          </cell>
          <cell r="DB395" t="str">
            <v>-</v>
          </cell>
          <cell r="DC395" t="str">
            <v>-</v>
          </cell>
          <cell r="DD395" t="str">
            <v>-</v>
          </cell>
          <cell r="DE395" t="str">
            <v>-</v>
          </cell>
          <cell r="DF395" t="str">
            <v>-</v>
          </cell>
          <cell r="DG395" t="str">
            <v>-</v>
          </cell>
        </row>
        <row r="396">
          <cell r="AT396" t="str">
            <v>-</v>
          </cell>
          <cell r="AU396" t="str">
            <v>-</v>
          </cell>
          <cell r="AV396" t="str">
            <v>-</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t="str">
            <v>-</v>
          </cell>
          <cell r="BJ396" t="str">
            <v>-</v>
          </cell>
          <cell r="BK396" t="str">
            <v>-</v>
          </cell>
          <cell r="BL396" t="str">
            <v>-</v>
          </cell>
          <cell r="BM396" t="str">
            <v>20336</v>
          </cell>
          <cell r="BN396" t="str">
            <v>-</v>
          </cell>
          <cell r="BO396" t="str">
            <v>-</v>
          </cell>
          <cell r="BP396" t="str">
            <v>-</v>
          </cell>
          <cell r="BQ396" t="str">
            <v>-</v>
          </cell>
          <cell r="BR396" t="str">
            <v>-</v>
          </cell>
          <cell r="BS396" t="str">
            <v>-</v>
          </cell>
          <cell r="BT396" t="str">
            <v>-</v>
          </cell>
          <cell r="BU396" t="str">
            <v>-</v>
          </cell>
          <cell r="BV396" t="str">
            <v>-</v>
          </cell>
          <cell r="BW396" t="str">
            <v>-</v>
          </cell>
          <cell r="BX396" t="str">
            <v>-</v>
          </cell>
          <cell r="BY396" t="str">
            <v>-</v>
          </cell>
          <cell r="CB396" t="str">
            <v>-</v>
          </cell>
          <cell r="CC396" t="str">
            <v>-</v>
          </cell>
          <cell r="CD396" t="str">
            <v>-</v>
          </cell>
          <cell r="CE396" t="str">
            <v>-</v>
          </cell>
          <cell r="CF396" t="str">
            <v>-</v>
          </cell>
          <cell r="CG396" t="str">
            <v>-</v>
          </cell>
          <cell r="CH396" t="str">
            <v>-</v>
          </cell>
          <cell r="CI396" t="str">
            <v>-</v>
          </cell>
          <cell r="CJ396" t="str">
            <v>-</v>
          </cell>
          <cell r="CK396" t="str">
            <v>-</v>
          </cell>
          <cell r="CL396" t="str">
            <v>-</v>
          </cell>
          <cell r="CM396" t="str">
            <v>-</v>
          </cell>
          <cell r="CN396" t="str">
            <v>-</v>
          </cell>
          <cell r="CO396" t="str">
            <v>-</v>
          </cell>
          <cell r="CP396" t="str">
            <v>-</v>
          </cell>
          <cell r="CQ396" t="str">
            <v>-</v>
          </cell>
          <cell r="CR396" t="str">
            <v>-</v>
          </cell>
          <cell r="CS396" t="str">
            <v>-</v>
          </cell>
          <cell r="CT396" t="str">
            <v>-</v>
          </cell>
          <cell r="CU396" t="str">
            <v>SAN PEDRO YÓLOX</v>
          </cell>
          <cell r="CV396" t="str">
            <v>-</v>
          </cell>
          <cell r="CW396" t="str">
            <v>-</v>
          </cell>
          <cell r="CX396" t="str">
            <v>-</v>
          </cell>
          <cell r="CY396" t="str">
            <v>-</v>
          </cell>
          <cell r="CZ396" t="str">
            <v>-</v>
          </cell>
          <cell r="DB396" t="str">
            <v>-</v>
          </cell>
          <cell r="DC396" t="str">
            <v>-</v>
          </cell>
          <cell r="DD396" t="str">
            <v>-</v>
          </cell>
          <cell r="DE396" t="str">
            <v>-</v>
          </cell>
          <cell r="DF396" t="str">
            <v>-</v>
          </cell>
          <cell r="DG396" t="str">
            <v>-</v>
          </cell>
        </row>
        <row r="397">
          <cell r="AT397" t="str">
            <v>-</v>
          </cell>
          <cell r="AU397" t="str">
            <v>-</v>
          </cell>
          <cell r="AV397" t="str">
            <v>-</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t="str">
            <v>-</v>
          </cell>
          <cell r="BJ397" t="str">
            <v>-</v>
          </cell>
          <cell r="BK397" t="str">
            <v>-</v>
          </cell>
          <cell r="BL397" t="str">
            <v>-</v>
          </cell>
          <cell r="BM397" t="str">
            <v>20337</v>
          </cell>
          <cell r="BN397" t="str">
            <v>-</v>
          </cell>
          <cell r="BO397" t="str">
            <v>-</v>
          </cell>
          <cell r="BP397" t="str">
            <v>-</v>
          </cell>
          <cell r="BQ397" t="str">
            <v>-</v>
          </cell>
          <cell r="BR397" t="str">
            <v>-</v>
          </cell>
          <cell r="BS397" t="str">
            <v>-</v>
          </cell>
          <cell r="BT397" t="str">
            <v>-</v>
          </cell>
          <cell r="BU397" t="str">
            <v>-</v>
          </cell>
          <cell r="BV397" t="str">
            <v>-</v>
          </cell>
          <cell r="BW397" t="str">
            <v>-</v>
          </cell>
          <cell r="BX397" t="str">
            <v>-</v>
          </cell>
          <cell r="BY397" t="str">
            <v>-</v>
          </cell>
          <cell r="CB397" t="str">
            <v>-</v>
          </cell>
          <cell r="CC397" t="str">
            <v>-</v>
          </cell>
          <cell r="CD397" t="str">
            <v>-</v>
          </cell>
          <cell r="CE397" t="str">
            <v>-</v>
          </cell>
          <cell r="CF397" t="str">
            <v>-</v>
          </cell>
          <cell r="CG397" t="str">
            <v>-</v>
          </cell>
          <cell r="CH397" t="str">
            <v>-</v>
          </cell>
          <cell r="CI397" t="str">
            <v>-</v>
          </cell>
          <cell r="CJ397" t="str">
            <v>-</v>
          </cell>
          <cell r="CK397" t="str">
            <v>-</v>
          </cell>
          <cell r="CL397" t="str">
            <v>-</v>
          </cell>
          <cell r="CM397" t="str">
            <v>-</v>
          </cell>
          <cell r="CN397" t="str">
            <v>-</v>
          </cell>
          <cell r="CO397" t="str">
            <v>-</v>
          </cell>
          <cell r="CP397" t="str">
            <v>-</v>
          </cell>
          <cell r="CQ397" t="str">
            <v>-</v>
          </cell>
          <cell r="CR397" t="str">
            <v>-</v>
          </cell>
          <cell r="CS397" t="str">
            <v>-</v>
          </cell>
          <cell r="CT397" t="str">
            <v>-</v>
          </cell>
          <cell r="CU397" t="str">
            <v>SAN PEDRO Y SAN PABLO AYUTLA</v>
          </cell>
          <cell r="CV397" t="str">
            <v>-</v>
          </cell>
          <cell r="CW397" t="str">
            <v>-</v>
          </cell>
          <cell r="CX397" t="str">
            <v>-</v>
          </cell>
          <cell r="CY397" t="str">
            <v>-</v>
          </cell>
          <cell r="CZ397" t="str">
            <v>-</v>
          </cell>
          <cell r="DB397" t="str">
            <v>-</v>
          </cell>
          <cell r="DC397" t="str">
            <v>-</v>
          </cell>
          <cell r="DD397" t="str">
            <v>-</v>
          </cell>
          <cell r="DE397" t="str">
            <v>-</v>
          </cell>
          <cell r="DF397" t="str">
            <v>-</v>
          </cell>
          <cell r="DG397" t="str">
            <v>-</v>
          </cell>
        </row>
        <row r="398">
          <cell r="AT398" t="str">
            <v>-</v>
          </cell>
          <cell r="AU398" t="str">
            <v>-</v>
          </cell>
          <cell r="AV398" t="str">
            <v>-</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t="str">
            <v>-</v>
          </cell>
          <cell r="BJ398" t="str">
            <v>-</v>
          </cell>
          <cell r="BK398" t="str">
            <v>-</v>
          </cell>
          <cell r="BL398" t="str">
            <v>-</v>
          </cell>
          <cell r="BM398" t="str">
            <v>20338</v>
          </cell>
          <cell r="BN398" t="str">
            <v>-</v>
          </cell>
          <cell r="BO398" t="str">
            <v>-</v>
          </cell>
          <cell r="BP398" t="str">
            <v>-</v>
          </cell>
          <cell r="BQ398" t="str">
            <v>-</v>
          </cell>
          <cell r="BR398" t="str">
            <v>-</v>
          </cell>
          <cell r="BS398" t="str">
            <v>-</v>
          </cell>
          <cell r="BT398" t="str">
            <v>-</v>
          </cell>
          <cell r="BU398" t="str">
            <v>-</v>
          </cell>
          <cell r="BV398" t="str">
            <v>-</v>
          </cell>
          <cell r="BW398" t="str">
            <v>-</v>
          </cell>
          <cell r="BX398" t="str">
            <v>-</v>
          </cell>
          <cell r="BY398" t="str">
            <v>-</v>
          </cell>
          <cell r="CB398" t="str">
            <v>-</v>
          </cell>
          <cell r="CC398" t="str">
            <v>-</v>
          </cell>
          <cell r="CD398" t="str">
            <v>-</v>
          </cell>
          <cell r="CE398" t="str">
            <v>-</v>
          </cell>
          <cell r="CF398" t="str">
            <v>-</v>
          </cell>
          <cell r="CG398" t="str">
            <v>-</v>
          </cell>
          <cell r="CH398" t="str">
            <v>-</v>
          </cell>
          <cell r="CI398" t="str">
            <v>-</v>
          </cell>
          <cell r="CJ398" t="str">
            <v>-</v>
          </cell>
          <cell r="CK398" t="str">
            <v>-</v>
          </cell>
          <cell r="CL398" t="str">
            <v>-</v>
          </cell>
          <cell r="CM398" t="str">
            <v>-</v>
          </cell>
          <cell r="CN398" t="str">
            <v>-</v>
          </cell>
          <cell r="CO398" t="str">
            <v>-</v>
          </cell>
          <cell r="CP398" t="str">
            <v>-</v>
          </cell>
          <cell r="CQ398" t="str">
            <v>-</v>
          </cell>
          <cell r="CR398" t="str">
            <v>-</v>
          </cell>
          <cell r="CS398" t="str">
            <v>-</v>
          </cell>
          <cell r="CT398" t="str">
            <v>-</v>
          </cell>
          <cell r="CU398" t="str">
            <v>VILLA DE ETLA</v>
          </cell>
          <cell r="CV398" t="str">
            <v>-</v>
          </cell>
          <cell r="CW398" t="str">
            <v>-</v>
          </cell>
          <cell r="CX398" t="str">
            <v>-</v>
          </cell>
          <cell r="CY398" t="str">
            <v>-</v>
          </cell>
          <cell r="CZ398" t="str">
            <v>-</v>
          </cell>
          <cell r="DB398" t="str">
            <v>-</v>
          </cell>
          <cell r="DC398" t="str">
            <v>-</v>
          </cell>
          <cell r="DD398" t="str">
            <v>-</v>
          </cell>
          <cell r="DE398" t="str">
            <v>-</v>
          </cell>
          <cell r="DF398" t="str">
            <v>-</v>
          </cell>
          <cell r="DG398" t="str">
            <v>-</v>
          </cell>
        </row>
        <row r="399">
          <cell r="AT399" t="str">
            <v>-</v>
          </cell>
          <cell r="AU399" t="str">
            <v>-</v>
          </cell>
          <cell r="AV399" t="str">
            <v>-</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t="str">
            <v>-</v>
          </cell>
          <cell r="BJ399" t="str">
            <v>-</v>
          </cell>
          <cell r="BK399" t="str">
            <v>-</v>
          </cell>
          <cell r="BL399" t="str">
            <v>-</v>
          </cell>
          <cell r="BM399" t="str">
            <v>20339</v>
          </cell>
          <cell r="BN399" t="str">
            <v>-</v>
          </cell>
          <cell r="BO399" t="str">
            <v>-</v>
          </cell>
          <cell r="BP399" t="str">
            <v>-</v>
          </cell>
          <cell r="BQ399" t="str">
            <v>-</v>
          </cell>
          <cell r="BR399" t="str">
            <v>-</v>
          </cell>
          <cell r="BS399" t="str">
            <v>-</v>
          </cell>
          <cell r="BT399" t="str">
            <v>-</v>
          </cell>
          <cell r="BU399" t="str">
            <v>-</v>
          </cell>
          <cell r="BV399" t="str">
            <v>-</v>
          </cell>
          <cell r="BW399" t="str">
            <v>-</v>
          </cell>
          <cell r="BX399" t="str">
            <v>-</v>
          </cell>
          <cell r="BY399" t="str">
            <v>-</v>
          </cell>
          <cell r="CB399" t="str">
            <v>-</v>
          </cell>
          <cell r="CC399" t="str">
            <v>-</v>
          </cell>
          <cell r="CD399" t="str">
            <v>-</v>
          </cell>
          <cell r="CE399" t="str">
            <v>-</v>
          </cell>
          <cell r="CF399" t="str">
            <v>-</v>
          </cell>
          <cell r="CG399" t="str">
            <v>-</v>
          </cell>
          <cell r="CH399" t="str">
            <v>-</v>
          </cell>
          <cell r="CI399" t="str">
            <v>-</v>
          </cell>
          <cell r="CJ399" t="str">
            <v>-</v>
          </cell>
          <cell r="CK399" t="str">
            <v>-</v>
          </cell>
          <cell r="CL399" t="str">
            <v>-</v>
          </cell>
          <cell r="CM399" t="str">
            <v>-</v>
          </cell>
          <cell r="CN399" t="str">
            <v>-</v>
          </cell>
          <cell r="CO399" t="str">
            <v>-</v>
          </cell>
          <cell r="CP399" t="str">
            <v>-</v>
          </cell>
          <cell r="CQ399" t="str">
            <v>-</v>
          </cell>
          <cell r="CR399" t="str">
            <v>-</v>
          </cell>
          <cell r="CS399" t="str">
            <v>-</v>
          </cell>
          <cell r="CT399" t="str">
            <v>-</v>
          </cell>
          <cell r="CU399" t="str">
            <v>SAN PEDRO Y SAN PABLO TEPOSCOLULA</v>
          </cell>
          <cell r="CV399" t="str">
            <v>-</v>
          </cell>
          <cell r="CW399" t="str">
            <v>-</v>
          </cell>
          <cell r="CX399" t="str">
            <v>-</v>
          </cell>
          <cell r="CY399" t="str">
            <v>-</v>
          </cell>
          <cell r="CZ399" t="str">
            <v>-</v>
          </cell>
          <cell r="DB399" t="str">
            <v>-</v>
          </cell>
          <cell r="DC399" t="str">
            <v>-</v>
          </cell>
          <cell r="DD399" t="str">
            <v>-</v>
          </cell>
          <cell r="DE399" t="str">
            <v>-</v>
          </cell>
          <cell r="DF399" t="str">
            <v>-</v>
          </cell>
          <cell r="DG399" t="str">
            <v>-</v>
          </cell>
        </row>
        <row r="400">
          <cell r="AT400" t="str">
            <v>-</v>
          </cell>
          <cell r="AU400" t="str">
            <v>-</v>
          </cell>
          <cell r="AV400" t="str">
            <v>-</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t="str">
            <v>-</v>
          </cell>
          <cell r="BJ400" t="str">
            <v>-</v>
          </cell>
          <cell r="BK400" t="str">
            <v>-</v>
          </cell>
          <cell r="BL400" t="str">
            <v>-</v>
          </cell>
          <cell r="BM400" t="str">
            <v>20340</v>
          </cell>
          <cell r="BN400" t="str">
            <v>-</v>
          </cell>
          <cell r="BO400" t="str">
            <v>-</v>
          </cell>
          <cell r="BP400" t="str">
            <v>-</v>
          </cell>
          <cell r="BQ400" t="str">
            <v>-</v>
          </cell>
          <cell r="BR400" t="str">
            <v>-</v>
          </cell>
          <cell r="BS400" t="str">
            <v>-</v>
          </cell>
          <cell r="BT400" t="str">
            <v>-</v>
          </cell>
          <cell r="BU400" t="str">
            <v>-</v>
          </cell>
          <cell r="BV400" t="str">
            <v>-</v>
          </cell>
          <cell r="BW400" t="str">
            <v>-</v>
          </cell>
          <cell r="BX400" t="str">
            <v>-</v>
          </cell>
          <cell r="BY400" t="str">
            <v>-</v>
          </cell>
          <cell r="CB400" t="str">
            <v>-</v>
          </cell>
          <cell r="CC400" t="str">
            <v>-</v>
          </cell>
          <cell r="CD400" t="str">
            <v>-</v>
          </cell>
          <cell r="CE400" t="str">
            <v>-</v>
          </cell>
          <cell r="CF400" t="str">
            <v>-</v>
          </cell>
          <cell r="CG400" t="str">
            <v>-</v>
          </cell>
          <cell r="CH400" t="str">
            <v>-</v>
          </cell>
          <cell r="CI400" t="str">
            <v>-</v>
          </cell>
          <cell r="CJ400" t="str">
            <v>-</v>
          </cell>
          <cell r="CK400" t="str">
            <v>-</v>
          </cell>
          <cell r="CL400" t="str">
            <v>-</v>
          </cell>
          <cell r="CM400" t="str">
            <v>-</v>
          </cell>
          <cell r="CN400" t="str">
            <v>-</v>
          </cell>
          <cell r="CO400" t="str">
            <v>-</v>
          </cell>
          <cell r="CP400" t="str">
            <v>-</v>
          </cell>
          <cell r="CQ400" t="str">
            <v>-</v>
          </cell>
          <cell r="CR400" t="str">
            <v>-</v>
          </cell>
          <cell r="CS400" t="str">
            <v>-</v>
          </cell>
          <cell r="CT400" t="str">
            <v>-</v>
          </cell>
          <cell r="CU400" t="str">
            <v>SAN PEDRO Y SAN PABLO TEQUIXTEPEC</v>
          </cell>
          <cell r="CV400" t="str">
            <v>-</v>
          </cell>
          <cell r="CW400" t="str">
            <v>-</v>
          </cell>
          <cell r="CX400" t="str">
            <v>-</v>
          </cell>
          <cell r="CY400" t="str">
            <v>-</v>
          </cell>
          <cell r="CZ400" t="str">
            <v>-</v>
          </cell>
          <cell r="DB400" t="str">
            <v>-</v>
          </cell>
          <cell r="DC400" t="str">
            <v>-</v>
          </cell>
          <cell r="DD400" t="str">
            <v>-</v>
          </cell>
          <cell r="DE400" t="str">
            <v>-</v>
          </cell>
          <cell r="DF400" t="str">
            <v>-</v>
          </cell>
          <cell r="DG400" t="str">
            <v>-</v>
          </cell>
        </row>
        <row r="401">
          <cell r="AT401" t="str">
            <v>-</v>
          </cell>
          <cell r="AU401" t="str">
            <v>-</v>
          </cell>
          <cell r="AV401" t="str">
            <v>-</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t="str">
            <v>-</v>
          </cell>
          <cell r="BJ401" t="str">
            <v>-</v>
          </cell>
          <cell r="BK401" t="str">
            <v>-</v>
          </cell>
          <cell r="BL401" t="str">
            <v>-</v>
          </cell>
          <cell r="BM401" t="str">
            <v>20341</v>
          </cell>
          <cell r="BN401" t="str">
            <v>-</v>
          </cell>
          <cell r="BO401" t="str">
            <v>-</v>
          </cell>
          <cell r="BP401" t="str">
            <v>-</v>
          </cell>
          <cell r="BQ401" t="str">
            <v>-</v>
          </cell>
          <cell r="BR401" t="str">
            <v>-</v>
          </cell>
          <cell r="BS401" t="str">
            <v>-</v>
          </cell>
          <cell r="BT401" t="str">
            <v>-</v>
          </cell>
          <cell r="BU401" t="str">
            <v>-</v>
          </cell>
          <cell r="BV401" t="str">
            <v>-</v>
          </cell>
          <cell r="BW401" t="str">
            <v>-</v>
          </cell>
          <cell r="BX401" t="str">
            <v>-</v>
          </cell>
          <cell r="BY401" t="str">
            <v>-</v>
          </cell>
          <cell r="CB401" t="str">
            <v>-</v>
          </cell>
          <cell r="CC401" t="str">
            <v>-</v>
          </cell>
          <cell r="CD401" t="str">
            <v>-</v>
          </cell>
          <cell r="CE401" t="str">
            <v>-</v>
          </cell>
          <cell r="CF401" t="str">
            <v>-</v>
          </cell>
          <cell r="CG401" t="str">
            <v>-</v>
          </cell>
          <cell r="CH401" t="str">
            <v>-</v>
          </cell>
          <cell r="CI401" t="str">
            <v>-</v>
          </cell>
          <cell r="CJ401" t="str">
            <v>-</v>
          </cell>
          <cell r="CK401" t="str">
            <v>-</v>
          </cell>
          <cell r="CL401" t="str">
            <v>-</v>
          </cell>
          <cell r="CM401" t="str">
            <v>-</v>
          </cell>
          <cell r="CN401" t="str">
            <v>-</v>
          </cell>
          <cell r="CO401" t="str">
            <v>-</v>
          </cell>
          <cell r="CP401" t="str">
            <v>-</v>
          </cell>
          <cell r="CQ401" t="str">
            <v>-</v>
          </cell>
          <cell r="CR401" t="str">
            <v>-</v>
          </cell>
          <cell r="CS401" t="str">
            <v>-</v>
          </cell>
          <cell r="CT401" t="str">
            <v>-</v>
          </cell>
          <cell r="CU401" t="str">
            <v>SAN PEDRO YUCUNAMA</v>
          </cell>
          <cell r="CV401" t="str">
            <v>-</v>
          </cell>
          <cell r="CW401" t="str">
            <v>-</v>
          </cell>
          <cell r="CX401" t="str">
            <v>-</v>
          </cell>
          <cell r="CY401" t="str">
            <v>-</v>
          </cell>
          <cell r="CZ401" t="str">
            <v>-</v>
          </cell>
          <cell r="DB401" t="str">
            <v>-</v>
          </cell>
          <cell r="DC401" t="str">
            <v>-</v>
          </cell>
          <cell r="DD401" t="str">
            <v>-</v>
          </cell>
          <cell r="DE401" t="str">
            <v>-</v>
          </cell>
          <cell r="DF401" t="str">
            <v>-</v>
          </cell>
          <cell r="DG401" t="str">
            <v>-</v>
          </cell>
        </row>
        <row r="402">
          <cell r="AT402" t="str">
            <v>-</v>
          </cell>
          <cell r="AU402" t="str">
            <v>-</v>
          </cell>
          <cell r="AV402" t="str">
            <v>-</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t="str">
            <v>-</v>
          </cell>
          <cell r="BJ402" t="str">
            <v>-</v>
          </cell>
          <cell r="BK402" t="str">
            <v>-</v>
          </cell>
          <cell r="BL402" t="str">
            <v>-</v>
          </cell>
          <cell r="BM402" t="str">
            <v>20342</v>
          </cell>
          <cell r="BN402" t="str">
            <v>-</v>
          </cell>
          <cell r="BO402" t="str">
            <v>-</v>
          </cell>
          <cell r="BP402" t="str">
            <v>-</v>
          </cell>
          <cell r="BQ402" t="str">
            <v>-</v>
          </cell>
          <cell r="BR402" t="str">
            <v>-</v>
          </cell>
          <cell r="BS402" t="str">
            <v>-</v>
          </cell>
          <cell r="BT402" t="str">
            <v>-</v>
          </cell>
          <cell r="BU402" t="str">
            <v>-</v>
          </cell>
          <cell r="BV402" t="str">
            <v>-</v>
          </cell>
          <cell r="BW402" t="str">
            <v>-</v>
          </cell>
          <cell r="BX402" t="str">
            <v>-</v>
          </cell>
          <cell r="BY402" t="str">
            <v>-</v>
          </cell>
          <cell r="CB402" t="str">
            <v>-</v>
          </cell>
          <cell r="CC402" t="str">
            <v>-</v>
          </cell>
          <cell r="CD402" t="str">
            <v>-</v>
          </cell>
          <cell r="CE402" t="str">
            <v>-</v>
          </cell>
          <cell r="CF402" t="str">
            <v>-</v>
          </cell>
          <cell r="CG402" t="str">
            <v>-</v>
          </cell>
          <cell r="CH402" t="str">
            <v>-</v>
          </cell>
          <cell r="CI402" t="str">
            <v>-</v>
          </cell>
          <cell r="CJ402" t="str">
            <v>-</v>
          </cell>
          <cell r="CK402" t="str">
            <v>-</v>
          </cell>
          <cell r="CL402" t="str">
            <v>-</v>
          </cell>
          <cell r="CM402" t="str">
            <v>-</v>
          </cell>
          <cell r="CN402" t="str">
            <v>-</v>
          </cell>
          <cell r="CO402" t="str">
            <v>-</v>
          </cell>
          <cell r="CP402" t="str">
            <v>-</v>
          </cell>
          <cell r="CQ402" t="str">
            <v>-</v>
          </cell>
          <cell r="CR402" t="str">
            <v>-</v>
          </cell>
          <cell r="CS402" t="str">
            <v>-</v>
          </cell>
          <cell r="CT402" t="str">
            <v>-</v>
          </cell>
          <cell r="CU402" t="str">
            <v>SAN RAYMUNDO JALPAN</v>
          </cell>
          <cell r="CV402" t="str">
            <v>-</v>
          </cell>
          <cell r="CW402" t="str">
            <v>-</v>
          </cell>
          <cell r="CX402" t="str">
            <v>-</v>
          </cell>
          <cell r="CY402" t="str">
            <v>-</v>
          </cell>
          <cell r="CZ402" t="str">
            <v>-</v>
          </cell>
          <cell r="DB402" t="str">
            <v>-</v>
          </cell>
          <cell r="DC402" t="str">
            <v>-</v>
          </cell>
          <cell r="DD402" t="str">
            <v>-</v>
          </cell>
          <cell r="DE402" t="str">
            <v>-</v>
          </cell>
          <cell r="DF402" t="str">
            <v>-</v>
          </cell>
          <cell r="DG402" t="str">
            <v>-</v>
          </cell>
        </row>
        <row r="403">
          <cell r="AT403" t="str">
            <v>-</v>
          </cell>
          <cell r="AU403" t="str">
            <v>-</v>
          </cell>
          <cell r="AV403" t="str">
            <v>-</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t="str">
            <v>-</v>
          </cell>
          <cell r="BJ403" t="str">
            <v>-</v>
          </cell>
          <cell r="BK403" t="str">
            <v>-</v>
          </cell>
          <cell r="BL403" t="str">
            <v>-</v>
          </cell>
          <cell r="BM403" t="str">
            <v>20343</v>
          </cell>
          <cell r="BN403" t="str">
            <v>-</v>
          </cell>
          <cell r="BO403" t="str">
            <v>-</v>
          </cell>
          <cell r="BP403" t="str">
            <v>-</v>
          </cell>
          <cell r="BQ403" t="str">
            <v>-</v>
          </cell>
          <cell r="BR403" t="str">
            <v>-</v>
          </cell>
          <cell r="BS403" t="str">
            <v>-</v>
          </cell>
          <cell r="BT403" t="str">
            <v>-</v>
          </cell>
          <cell r="BU403" t="str">
            <v>-</v>
          </cell>
          <cell r="BV403" t="str">
            <v>-</v>
          </cell>
          <cell r="BW403" t="str">
            <v>-</v>
          </cell>
          <cell r="BX403" t="str">
            <v>-</v>
          </cell>
          <cell r="BY403" t="str">
            <v>-</v>
          </cell>
          <cell r="CB403" t="str">
            <v>-</v>
          </cell>
          <cell r="CC403" t="str">
            <v>-</v>
          </cell>
          <cell r="CD403" t="str">
            <v>-</v>
          </cell>
          <cell r="CE403" t="str">
            <v>-</v>
          </cell>
          <cell r="CF403" t="str">
            <v>-</v>
          </cell>
          <cell r="CG403" t="str">
            <v>-</v>
          </cell>
          <cell r="CH403" t="str">
            <v>-</v>
          </cell>
          <cell r="CI403" t="str">
            <v>-</v>
          </cell>
          <cell r="CJ403" t="str">
            <v>-</v>
          </cell>
          <cell r="CK403" t="str">
            <v>-</v>
          </cell>
          <cell r="CL403" t="str">
            <v>-</v>
          </cell>
          <cell r="CM403" t="str">
            <v>-</v>
          </cell>
          <cell r="CN403" t="str">
            <v>-</v>
          </cell>
          <cell r="CO403" t="str">
            <v>-</v>
          </cell>
          <cell r="CP403" t="str">
            <v>-</v>
          </cell>
          <cell r="CQ403" t="str">
            <v>-</v>
          </cell>
          <cell r="CR403" t="str">
            <v>-</v>
          </cell>
          <cell r="CS403" t="str">
            <v>-</v>
          </cell>
          <cell r="CT403" t="str">
            <v>-</v>
          </cell>
          <cell r="CU403" t="str">
            <v>SAN SEBASTIÁN ABASOLO</v>
          </cell>
          <cell r="CV403" t="str">
            <v>-</v>
          </cell>
          <cell r="CW403" t="str">
            <v>-</v>
          </cell>
          <cell r="CX403" t="str">
            <v>-</v>
          </cell>
          <cell r="CY403" t="str">
            <v>-</v>
          </cell>
          <cell r="CZ403" t="str">
            <v>-</v>
          </cell>
          <cell r="DB403" t="str">
            <v>-</v>
          </cell>
          <cell r="DC403" t="str">
            <v>-</v>
          </cell>
          <cell r="DD403" t="str">
            <v>-</v>
          </cell>
          <cell r="DE403" t="str">
            <v>-</v>
          </cell>
          <cell r="DF403" t="str">
            <v>-</v>
          </cell>
          <cell r="DG403" t="str">
            <v>-</v>
          </cell>
        </row>
        <row r="404">
          <cell r="AT404" t="str">
            <v>-</v>
          </cell>
          <cell r="AU404" t="str">
            <v>-</v>
          </cell>
          <cell r="AV404" t="str">
            <v>-</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t="str">
            <v>-</v>
          </cell>
          <cell r="BJ404" t="str">
            <v>-</v>
          </cell>
          <cell r="BK404" t="str">
            <v>-</v>
          </cell>
          <cell r="BL404" t="str">
            <v>-</v>
          </cell>
          <cell r="BM404" t="str">
            <v>20344</v>
          </cell>
          <cell r="BN404" t="str">
            <v>-</v>
          </cell>
          <cell r="BO404" t="str">
            <v>-</v>
          </cell>
          <cell r="BP404" t="str">
            <v>-</v>
          </cell>
          <cell r="BQ404" t="str">
            <v>-</v>
          </cell>
          <cell r="BR404" t="str">
            <v>-</v>
          </cell>
          <cell r="BS404" t="str">
            <v>-</v>
          </cell>
          <cell r="BT404" t="str">
            <v>-</v>
          </cell>
          <cell r="BU404" t="str">
            <v>-</v>
          </cell>
          <cell r="BV404" t="str">
            <v>-</v>
          </cell>
          <cell r="BW404" t="str">
            <v>-</v>
          </cell>
          <cell r="BX404" t="str">
            <v>-</v>
          </cell>
          <cell r="BY404" t="str">
            <v>-</v>
          </cell>
          <cell r="CB404" t="str">
            <v>-</v>
          </cell>
          <cell r="CC404" t="str">
            <v>-</v>
          </cell>
          <cell r="CD404" t="str">
            <v>-</v>
          </cell>
          <cell r="CE404" t="str">
            <v>-</v>
          </cell>
          <cell r="CF404" t="str">
            <v>-</v>
          </cell>
          <cell r="CG404" t="str">
            <v>-</v>
          </cell>
          <cell r="CH404" t="str">
            <v>-</v>
          </cell>
          <cell r="CI404" t="str">
            <v>-</v>
          </cell>
          <cell r="CJ404" t="str">
            <v>-</v>
          </cell>
          <cell r="CK404" t="str">
            <v>-</v>
          </cell>
          <cell r="CL404" t="str">
            <v>-</v>
          </cell>
          <cell r="CM404" t="str">
            <v>-</v>
          </cell>
          <cell r="CN404" t="str">
            <v>-</v>
          </cell>
          <cell r="CO404" t="str">
            <v>-</v>
          </cell>
          <cell r="CP404" t="str">
            <v>-</v>
          </cell>
          <cell r="CQ404" t="str">
            <v>-</v>
          </cell>
          <cell r="CR404" t="str">
            <v>-</v>
          </cell>
          <cell r="CS404" t="str">
            <v>-</v>
          </cell>
          <cell r="CT404" t="str">
            <v>-</v>
          </cell>
          <cell r="CU404" t="str">
            <v>SAN SEBASTIÁN COATLÁN</v>
          </cell>
          <cell r="CV404" t="str">
            <v>-</v>
          </cell>
          <cell r="CW404" t="str">
            <v>-</v>
          </cell>
          <cell r="CX404" t="str">
            <v>-</v>
          </cell>
          <cell r="CY404" t="str">
            <v>-</v>
          </cell>
          <cell r="CZ404" t="str">
            <v>-</v>
          </cell>
          <cell r="DB404" t="str">
            <v>-</v>
          </cell>
          <cell r="DC404" t="str">
            <v>-</v>
          </cell>
          <cell r="DD404" t="str">
            <v>-</v>
          </cell>
          <cell r="DE404" t="str">
            <v>-</v>
          </cell>
          <cell r="DF404" t="str">
            <v>-</v>
          </cell>
          <cell r="DG404" t="str">
            <v>-</v>
          </cell>
        </row>
        <row r="405">
          <cell r="AT405" t="str">
            <v>-</v>
          </cell>
          <cell r="AU405" t="str">
            <v>-</v>
          </cell>
          <cell r="AV405" t="str">
            <v>-</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t="str">
            <v>-</v>
          </cell>
          <cell r="BJ405" t="str">
            <v>-</v>
          </cell>
          <cell r="BK405" t="str">
            <v>-</v>
          </cell>
          <cell r="BL405" t="str">
            <v>-</v>
          </cell>
          <cell r="BM405" t="str">
            <v>20345</v>
          </cell>
          <cell r="BN405" t="str">
            <v>-</v>
          </cell>
          <cell r="BO405" t="str">
            <v>-</v>
          </cell>
          <cell r="BP405" t="str">
            <v>-</v>
          </cell>
          <cell r="BQ405" t="str">
            <v>-</v>
          </cell>
          <cell r="BR405" t="str">
            <v>-</v>
          </cell>
          <cell r="BS405" t="str">
            <v>-</v>
          </cell>
          <cell r="BT405" t="str">
            <v>-</v>
          </cell>
          <cell r="BU405" t="str">
            <v>-</v>
          </cell>
          <cell r="BV405" t="str">
            <v>-</v>
          </cell>
          <cell r="BW405" t="str">
            <v>-</v>
          </cell>
          <cell r="BX405" t="str">
            <v>-</v>
          </cell>
          <cell r="BY405" t="str">
            <v>-</v>
          </cell>
          <cell r="CB405" t="str">
            <v>-</v>
          </cell>
          <cell r="CC405" t="str">
            <v>-</v>
          </cell>
          <cell r="CD405" t="str">
            <v>-</v>
          </cell>
          <cell r="CE405" t="str">
            <v>-</v>
          </cell>
          <cell r="CF405" t="str">
            <v>-</v>
          </cell>
          <cell r="CG405" t="str">
            <v>-</v>
          </cell>
          <cell r="CH405" t="str">
            <v>-</v>
          </cell>
          <cell r="CI405" t="str">
            <v>-</v>
          </cell>
          <cell r="CJ405" t="str">
            <v>-</v>
          </cell>
          <cell r="CK405" t="str">
            <v>-</v>
          </cell>
          <cell r="CL405" t="str">
            <v>-</v>
          </cell>
          <cell r="CM405" t="str">
            <v>-</v>
          </cell>
          <cell r="CN405" t="str">
            <v>-</v>
          </cell>
          <cell r="CO405" t="str">
            <v>-</v>
          </cell>
          <cell r="CP405" t="str">
            <v>-</v>
          </cell>
          <cell r="CQ405" t="str">
            <v>-</v>
          </cell>
          <cell r="CR405" t="str">
            <v>-</v>
          </cell>
          <cell r="CS405" t="str">
            <v>-</v>
          </cell>
          <cell r="CT405" t="str">
            <v>-</v>
          </cell>
          <cell r="CU405" t="str">
            <v>SAN SEBASTIÁN IXCAPA</v>
          </cell>
          <cell r="CV405" t="str">
            <v>-</v>
          </cell>
          <cell r="CW405" t="str">
            <v>-</v>
          </cell>
          <cell r="CX405" t="str">
            <v>-</v>
          </cell>
          <cell r="CY405" t="str">
            <v>-</v>
          </cell>
          <cell r="CZ405" t="str">
            <v>-</v>
          </cell>
          <cell r="DB405" t="str">
            <v>-</v>
          </cell>
          <cell r="DC405" t="str">
            <v>-</v>
          </cell>
          <cell r="DD405" t="str">
            <v>-</v>
          </cell>
          <cell r="DE405" t="str">
            <v>-</v>
          </cell>
          <cell r="DF405" t="str">
            <v>-</v>
          </cell>
          <cell r="DG405" t="str">
            <v>-</v>
          </cell>
        </row>
        <row r="406">
          <cell r="AT406" t="str">
            <v>-</v>
          </cell>
          <cell r="AU406" t="str">
            <v>-</v>
          </cell>
          <cell r="AV406" t="str">
            <v>-</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t="str">
            <v>-</v>
          </cell>
          <cell r="BJ406" t="str">
            <v>-</v>
          </cell>
          <cell r="BK406" t="str">
            <v>-</v>
          </cell>
          <cell r="BL406" t="str">
            <v>-</v>
          </cell>
          <cell r="BM406" t="str">
            <v>20346</v>
          </cell>
          <cell r="BN406" t="str">
            <v>-</v>
          </cell>
          <cell r="BO406" t="str">
            <v>-</v>
          </cell>
          <cell r="BP406" t="str">
            <v>-</v>
          </cell>
          <cell r="BQ406" t="str">
            <v>-</v>
          </cell>
          <cell r="BR406" t="str">
            <v>-</v>
          </cell>
          <cell r="BS406" t="str">
            <v>-</v>
          </cell>
          <cell r="BT406" t="str">
            <v>-</v>
          </cell>
          <cell r="BU406" t="str">
            <v>-</v>
          </cell>
          <cell r="BV406" t="str">
            <v>-</v>
          </cell>
          <cell r="BW406" t="str">
            <v>-</v>
          </cell>
          <cell r="BX406" t="str">
            <v>-</v>
          </cell>
          <cell r="BY406" t="str">
            <v>-</v>
          </cell>
          <cell r="CB406" t="str">
            <v>-</v>
          </cell>
          <cell r="CC406" t="str">
            <v>-</v>
          </cell>
          <cell r="CD406" t="str">
            <v>-</v>
          </cell>
          <cell r="CE406" t="str">
            <v>-</v>
          </cell>
          <cell r="CF406" t="str">
            <v>-</v>
          </cell>
          <cell r="CG406" t="str">
            <v>-</v>
          </cell>
          <cell r="CH406" t="str">
            <v>-</v>
          </cell>
          <cell r="CI406" t="str">
            <v>-</v>
          </cell>
          <cell r="CJ406" t="str">
            <v>-</v>
          </cell>
          <cell r="CK406" t="str">
            <v>-</v>
          </cell>
          <cell r="CL406" t="str">
            <v>-</v>
          </cell>
          <cell r="CM406" t="str">
            <v>-</v>
          </cell>
          <cell r="CN406" t="str">
            <v>-</v>
          </cell>
          <cell r="CO406" t="str">
            <v>-</v>
          </cell>
          <cell r="CP406" t="str">
            <v>-</v>
          </cell>
          <cell r="CQ406" t="str">
            <v>-</v>
          </cell>
          <cell r="CR406" t="str">
            <v>-</v>
          </cell>
          <cell r="CS406" t="str">
            <v>-</v>
          </cell>
          <cell r="CT406" t="str">
            <v>-</v>
          </cell>
          <cell r="CU406" t="str">
            <v>SAN SEBASTIÁN NICANANDUTA</v>
          </cell>
          <cell r="CV406" t="str">
            <v>-</v>
          </cell>
          <cell r="CW406" t="str">
            <v>-</v>
          </cell>
          <cell r="CX406" t="str">
            <v>-</v>
          </cell>
          <cell r="CY406" t="str">
            <v>-</v>
          </cell>
          <cell r="CZ406" t="str">
            <v>-</v>
          </cell>
          <cell r="DB406" t="str">
            <v>-</v>
          </cell>
          <cell r="DC406" t="str">
            <v>-</v>
          </cell>
          <cell r="DD406" t="str">
            <v>-</v>
          </cell>
          <cell r="DE406" t="str">
            <v>-</v>
          </cell>
          <cell r="DF406" t="str">
            <v>-</v>
          </cell>
          <cell r="DG406" t="str">
            <v>-</v>
          </cell>
        </row>
        <row r="407">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20347</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cell r="CU407" t="str">
            <v>SAN SEBASTIÁN RÍO HONDO</v>
          </cell>
          <cell r="CV407" t="str">
            <v>-</v>
          </cell>
          <cell r="CW407" t="str">
            <v>-</v>
          </cell>
          <cell r="CX407" t="str">
            <v>-</v>
          </cell>
          <cell r="CY407" t="str">
            <v>-</v>
          </cell>
          <cell r="CZ407" t="str">
            <v>-</v>
          </cell>
          <cell r="DB407" t="str">
            <v>-</v>
          </cell>
          <cell r="DC407" t="str">
            <v>-</v>
          </cell>
          <cell r="DD407" t="str">
            <v>-</v>
          </cell>
          <cell r="DE407" t="str">
            <v>-</v>
          </cell>
          <cell r="DF407" t="str">
            <v>-</v>
          </cell>
          <cell r="DG407" t="str">
            <v>-</v>
          </cell>
        </row>
        <row r="408">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20348</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cell r="CU408" t="str">
            <v>SAN SEBASTIÁN TECOMAXTLAHUACA</v>
          </cell>
          <cell r="CV408" t="str">
            <v>-</v>
          </cell>
          <cell r="CW408" t="str">
            <v>-</v>
          </cell>
          <cell r="CX408" t="str">
            <v>-</v>
          </cell>
          <cell r="CY408" t="str">
            <v>-</v>
          </cell>
          <cell r="CZ408" t="str">
            <v>-</v>
          </cell>
          <cell r="DB408" t="str">
            <v>-</v>
          </cell>
          <cell r="DC408" t="str">
            <v>-</v>
          </cell>
          <cell r="DD408" t="str">
            <v>-</v>
          </cell>
          <cell r="DE408" t="str">
            <v>-</v>
          </cell>
          <cell r="DF408" t="str">
            <v>-</v>
          </cell>
          <cell r="DG408" t="str">
            <v>-</v>
          </cell>
        </row>
        <row r="409">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20349</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cell r="CU409" t="str">
            <v>SAN SEBASTIÁN TEITIPAC</v>
          </cell>
          <cell r="CV409" t="str">
            <v>-</v>
          </cell>
          <cell r="CW409" t="str">
            <v>-</v>
          </cell>
          <cell r="CX409" t="str">
            <v>-</v>
          </cell>
          <cell r="CY409" t="str">
            <v>-</v>
          </cell>
          <cell r="CZ409" t="str">
            <v>-</v>
          </cell>
          <cell r="DB409" t="str">
            <v>-</v>
          </cell>
          <cell r="DC409" t="str">
            <v>-</v>
          </cell>
          <cell r="DD409" t="str">
            <v>-</v>
          </cell>
          <cell r="DE409" t="str">
            <v>-</v>
          </cell>
          <cell r="DF409" t="str">
            <v>-</v>
          </cell>
          <cell r="DG409" t="str">
            <v>-</v>
          </cell>
        </row>
        <row r="410">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20350</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cell r="CU410" t="str">
            <v>SAN SEBASTIÁN TUTLA</v>
          </cell>
          <cell r="CV410" t="str">
            <v>-</v>
          </cell>
          <cell r="CW410" t="str">
            <v>-</v>
          </cell>
          <cell r="CX410" t="str">
            <v>-</v>
          </cell>
          <cell r="CY410" t="str">
            <v>-</v>
          </cell>
          <cell r="CZ410" t="str">
            <v>-</v>
          </cell>
          <cell r="DB410" t="str">
            <v>-</v>
          </cell>
          <cell r="DC410" t="str">
            <v>-</v>
          </cell>
          <cell r="DD410" t="str">
            <v>-</v>
          </cell>
          <cell r="DE410" t="str">
            <v>-</v>
          </cell>
          <cell r="DF410" t="str">
            <v>-</v>
          </cell>
          <cell r="DG410" t="str">
            <v>-</v>
          </cell>
        </row>
        <row r="411">
          <cell r="AT411" t="str">
            <v>-</v>
          </cell>
          <cell r="AU411" t="str">
            <v>-</v>
          </cell>
          <cell r="AV411" t="str">
            <v>-</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t="str">
            <v>-</v>
          </cell>
          <cell r="BJ411" t="str">
            <v>-</v>
          </cell>
          <cell r="BK411" t="str">
            <v>-</v>
          </cell>
          <cell r="BL411" t="str">
            <v>-</v>
          </cell>
          <cell r="BM411" t="str">
            <v>20351</v>
          </cell>
          <cell r="BN411" t="str">
            <v>-</v>
          </cell>
          <cell r="BO411" t="str">
            <v>-</v>
          </cell>
          <cell r="BP411" t="str">
            <v>-</v>
          </cell>
          <cell r="BQ411" t="str">
            <v>-</v>
          </cell>
          <cell r="BR411" t="str">
            <v>-</v>
          </cell>
          <cell r="BS411" t="str">
            <v>-</v>
          </cell>
          <cell r="BT411" t="str">
            <v>-</v>
          </cell>
          <cell r="BU411" t="str">
            <v>-</v>
          </cell>
          <cell r="BV411" t="str">
            <v>-</v>
          </cell>
          <cell r="BW411" t="str">
            <v>-</v>
          </cell>
          <cell r="BX411" t="str">
            <v>-</v>
          </cell>
          <cell r="BY411" t="str">
            <v>-</v>
          </cell>
          <cell r="CB411" t="str">
            <v>-</v>
          </cell>
          <cell r="CC411" t="str">
            <v>-</v>
          </cell>
          <cell r="CD411" t="str">
            <v>-</v>
          </cell>
          <cell r="CE411" t="str">
            <v>-</v>
          </cell>
          <cell r="CF411" t="str">
            <v>-</v>
          </cell>
          <cell r="CG411" t="str">
            <v>-</v>
          </cell>
          <cell r="CH411" t="str">
            <v>-</v>
          </cell>
          <cell r="CI411" t="str">
            <v>-</v>
          </cell>
          <cell r="CJ411" t="str">
            <v>-</v>
          </cell>
          <cell r="CK411" t="str">
            <v>-</v>
          </cell>
          <cell r="CL411" t="str">
            <v>-</v>
          </cell>
          <cell r="CM411" t="str">
            <v>-</v>
          </cell>
          <cell r="CN411" t="str">
            <v>-</v>
          </cell>
          <cell r="CO411" t="str">
            <v>-</v>
          </cell>
          <cell r="CP411" t="str">
            <v>-</v>
          </cell>
          <cell r="CQ411" t="str">
            <v>-</v>
          </cell>
          <cell r="CR411" t="str">
            <v>-</v>
          </cell>
          <cell r="CS411" t="str">
            <v>-</v>
          </cell>
          <cell r="CT411" t="str">
            <v>-</v>
          </cell>
          <cell r="CU411" t="str">
            <v>SAN SIMÓN ALMOLONGAS</v>
          </cell>
          <cell r="CV411" t="str">
            <v>-</v>
          </cell>
          <cell r="CW411" t="str">
            <v>-</v>
          </cell>
          <cell r="CX411" t="str">
            <v>-</v>
          </cell>
          <cell r="CY411" t="str">
            <v>-</v>
          </cell>
          <cell r="CZ411" t="str">
            <v>-</v>
          </cell>
          <cell r="DB411" t="str">
            <v>-</v>
          </cell>
          <cell r="DC411" t="str">
            <v>-</v>
          </cell>
          <cell r="DD411" t="str">
            <v>-</v>
          </cell>
          <cell r="DE411" t="str">
            <v>-</v>
          </cell>
          <cell r="DF411" t="str">
            <v>-</v>
          </cell>
          <cell r="DG411" t="str">
            <v>-</v>
          </cell>
        </row>
        <row r="412">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20352</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cell r="CU412" t="str">
            <v>SAN SIMÓN ZAHUATLÁN</v>
          </cell>
          <cell r="CV412" t="str">
            <v>-</v>
          </cell>
          <cell r="CW412" t="str">
            <v>-</v>
          </cell>
          <cell r="CX412" t="str">
            <v>-</v>
          </cell>
          <cell r="CY412" t="str">
            <v>-</v>
          </cell>
          <cell r="CZ412" t="str">
            <v>-</v>
          </cell>
          <cell r="DB412" t="str">
            <v>-</v>
          </cell>
          <cell r="DC412" t="str">
            <v>-</v>
          </cell>
          <cell r="DD412" t="str">
            <v>-</v>
          </cell>
          <cell r="DE412" t="str">
            <v>-</v>
          </cell>
          <cell r="DF412" t="str">
            <v>-</v>
          </cell>
          <cell r="DG412" t="str">
            <v>-</v>
          </cell>
        </row>
        <row r="413">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20353</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cell r="CU413" t="str">
            <v>SANTA ANA</v>
          </cell>
          <cell r="CV413" t="str">
            <v>-</v>
          </cell>
          <cell r="CW413" t="str">
            <v>-</v>
          </cell>
          <cell r="CX413" t="str">
            <v>-</v>
          </cell>
          <cell r="CY413" t="str">
            <v>-</v>
          </cell>
          <cell r="CZ413" t="str">
            <v>-</v>
          </cell>
          <cell r="DB413" t="str">
            <v>-</v>
          </cell>
          <cell r="DC413" t="str">
            <v>-</v>
          </cell>
          <cell r="DD413" t="str">
            <v>-</v>
          </cell>
          <cell r="DE413" t="str">
            <v>-</v>
          </cell>
          <cell r="DF413" t="str">
            <v>-</v>
          </cell>
          <cell r="DG413" t="str">
            <v>-</v>
          </cell>
        </row>
        <row r="414">
          <cell r="AT414" t="str">
            <v>-</v>
          </cell>
          <cell r="AU414" t="str">
            <v>-</v>
          </cell>
          <cell r="AV414" t="str">
            <v>-</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t="str">
            <v>-</v>
          </cell>
          <cell r="BJ414" t="str">
            <v>-</v>
          </cell>
          <cell r="BK414" t="str">
            <v>-</v>
          </cell>
          <cell r="BL414" t="str">
            <v>-</v>
          </cell>
          <cell r="BM414" t="str">
            <v>20354</v>
          </cell>
          <cell r="BN414" t="str">
            <v>-</v>
          </cell>
          <cell r="BO414" t="str">
            <v>-</v>
          </cell>
          <cell r="BP414" t="str">
            <v>-</v>
          </cell>
          <cell r="BQ414" t="str">
            <v>-</v>
          </cell>
          <cell r="BR414" t="str">
            <v>-</v>
          </cell>
          <cell r="BS414" t="str">
            <v>-</v>
          </cell>
          <cell r="BT414" t="str">
            <v>-</v>
          </cell>
          <cell r="BU414" t="str">
            <v>-</v>
          </cell>
          <cell r="BV414" t="str">
            <v>-</v>
          </cell>
          <cell r="BW414" t="str">
            <v>-</v>
          </cell>
          <cell r="BX414" t="str">
            <v>-</v>
          </cell>
          <cell r="BY414" t="str">
            <v>-</v>
          </cell>
          <cell r="CB414" t="str">
            <v>-</v>
          </cell>
          <cell r="CC414" t="str">
            <v>-</v>
          </cell>
          <cell r="CD414" t="str">
            <v>-</v>
          </cell>
          <cell r="CE414" t="str">
            <v>-</v>
          </cell>
          <cell r="CF414" t="str">
            <v>-</v>
          </cell>
          <cell r="CG414" t="str">
            <v>-</v>
          </cell>
          <cell r="CH414" t="str">
            <v>-</v>
          </cell>
          <cell r="CI414" t="str">
            <v>-</v>
          </cell>
          <cell r="CJ414" t="str">
            <v>-</v>
          </cell>
          <cell r="CK414" t="str">
            <v>-</v>
          </cell>
          <cell r="CL414" t="str">
            <v>-</v>
          </cell>
          <cell r="CM414" t="str">
            <v>-</v>
          </cell>
          <cell r="CN414" t="str">
            <v>-</v>
          </cell>
          <cell r="CO414" t="str">
            <v>-</v>
          </cell>
          <cell r="CP414" t="str">
            <v>-</v>
          </cell>
          <cell r="CQ414" t="str">
            <v>-</v>
          </cell>
          <cell r="CR414" t="str">
            <v>-</v>
          </cell>
          <cell r="CS414" t="str">
            <v>-</v>
          </cell>
          <cell r="CT414" t="str">
            <v>-</v>
          </cell>
          <cell r="CU414" t="str">
            <v>SANTA ANA ATEIXTLAHUACA</v>
          </cell>
          <cell r="CV414" t="str">
            <v>-</v>
          </cell>
          <cell r="CW414" t="str">
            <v>-</v>
          </cell>
          <cell r="CX414" t="str">
            <v>-</v>
          </cell>
          <cell r="CY414" t="str">
            <v>-</v>
          </cell>
          <cell r="CZ414" t="str">
            <v>-</v>
          </cell>
          <cell r="DB414" t="str">
            <v>-</v>
          </cell>
          <cell r="DC414" t="str">
            <v>-</v>
          </cell>
          <cell r="DD414" t="str">
            <v>-</v>
          </cell>
          <cell r="DE414" t="str">
            <v>-</v>
          </cell>
          <cell r="DF414" t="str">
            <v>-</v>
          </cell>
          <cell r="DG414" t="str">
            <v>-</v>
          </cell>
        </row>
        <row r="415">
          <cell r="AT415" t="str">
            <v>-</v>
          </cell>
          <cell r="AU415" t="str">
            <v>-</v>
          </cell>
          <cell r="AV415" t="str">
            <v>-</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t="str">
            <v>-</v>
          </cell>
          <cell r="BJ415" t="str">
            <v>-</v>
          </cell>
          <cell r="BK415" t="str">
            <v>-</v>
          </cell>
          <cell r="BL415" t="str">
            <v>-</v>
          </cell>
          <cell r="BM415" t="str">
            <v>20355</v>
          </cell>
          <cell r="BN415" t="str">
            <v>-</v>
          </cell>
          <cell r="BO415" t="str">
            <v>-</v>
          </cell>
          <cell r="BP415" t="str">
            <v>-</v>
          </cell>
          <cell r="BQ415" t="str">
            <v>-</v>
          </cell>
          <cell r="BR415" t="str">
            <v>-</v>
          </cell>
          <cell r="BS415" t="str">
            <v>-</v>
          </cell>
          <cell r="BT415" t="str">
            <v>-</v>
          </cell>
          <cell r="BU415" t="str">
            <v>-</v>
          </cell>
          <cell r="BV415" t="str">
            <v>-</v>
          </cell>
          <cell r="BW415" t="str">
            <v>-</v>
          </cell>
          <cell r="BX415" t="str">
            <v>-</v>
          </cell>
          <cell r="BY415" t="str">
            <v>-</v>
          </cell>
          <cell r="CB415" t="str">
            <v>-</v>
          </cell>
          <cell r="CC415" t="str">
            <v>-</v>
          </cell>
          <cell r="CD415" t="str">
            <v>-</v>
          </cell>
          <cell r="CE415" t="str">
            <v>-</v>
          </cell>
          <cell r="CF415" t="str">
            <v>-</v>
          </cell>
          <cell r="CG415" t="str">
            <v>-</v>
          </cell>
          <cell r="CH415" t="str">
            <v>-</v>
          </cell>
          <cell r="CI415" t="str">
            <v>-</v>
          </cell>
          <cell r="CJ415" t="str">
            <v>-</v>
          </cell>
          <cell r="CK415" t="str">
            <v>-</v>
          </cell>
          <cell r="CL415" t="str">
            <v>-</v>
          </cell>
          <cell r="CM415" t="str">
            <v>-</v>
          </cell>
          <cell r="CN415" t="str">
            <v>-</v>
          </cell>
          <cell r="CO415" t="str">
            <v>-</v>
          </cell>
          <cell r="CP415" t="str">
            <v>-</v>
          </cell>
          <cell r="CQ415" t="str">
            <v>-</v>
          </cell>
          <cell r="CR415" t="str">
            <v>-</v>
          </cell>
          <cell r="CS415" t="str">
            <v>-</v>
          </cell>
          <cell r="CT415" t="str">
            <v>-</v>
          </cell>
          <cell r="CU415" t="str">
            <v>SANTA ANA CUAUHTÉMOC</v>
          </cell>
          <cell r="CV415" t="str">
            <v>-</v>
          </cell>
          <cell r="CW415" t="str">
            <v>-</v>
          </cell>
          <cell r="CX415" t="str">
            <v>-</v>
          </cell>
          <cell r="CY415" t="str">
            <v>-</v>
          </cell>
          <cell r="CZ415" t="str">
            <v>-</v>
          </cell>
          <cell r="DB415" t="str">
            <v>-</v>
          </cell>
          <cell r="DC415" t="str">
            <v>-</v>
          </cell>
          <cell r="DD415" t="str">
            <v>-</v>
          </cell>
          <cell r="DE415" t="str">
            <v>-</v>
          </cell>
          <cell r="DF415" t="str">
            <v>-</v>
          </cell>
          <cell r="DG415" t="str">
            <v>-</v>
          </cell>
        </row>
        <row r="416">
          <cell r="AT416" t="str">
            <v>-</v>
          </cell>
          <cell r="AU416" t="str">
            <v>-</v>
          </cell>
          <cell r="AV416" t="str">
            <v>-</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t="str">
            <v>-</v>
          </cell>
          <cell r="BJ416" t="str">
            <v>-</v>
          </cell>
          <cell r="BK416" t="str">
            <v>-</v>
          </cell>
          <cell r="BL416" t="str">
            <v>-</v>
          </cell>
          <cell r="BM416" t="str">
            <v>20356</v>
          </cell>
          <cell r="BN416" t="str">
            <v>-</v>
          </cell>
          <cell r="BO416" t="str">
            <v>-</v>
          </cell>
          <cell r="BP416" t="str">
            <v>-</v>
          </cell>
          <cell r="BQ416" t="str">
            <v>-</v>
          </cell>
          <cell r="BR416" t="str">
            <v>-</v>
          </cell>
          <cell r="BS416" t="str">
            <v>-</v>
          </cell>
          <cell r="BT416" t="str">
            <v>-</v>
          </cell>
          <cell r="BU416" t="str">
            <v>-</v>
          </cell>
          <cell r="BV416" t="str">
            <v>-</v>
          </cell>
          <cell r="BW416" t="str">
            <v>-</v>
          </cell>
          <cell r="BX416" t="str">
            <v>-</v>
          </cell>
          <cell r="BY416" t="str">
            <v>-</v>
          </cell>
          <cell r="CB416" t="str">
            <v>-</v>
          </cell>
          <cell r="CC416" t="str">
            <v>-</v>
          </cell>
          <cell r="CD416" t="str">
            <v>-</v>
          </cell>
          <cell r="CE416" t="str">
            <v>-</v>
          </cell>
          <cell r="CF416" t="str">
            <v>-</v>
          </cell>
          <cell r="CG416" t="str">
            <v>-</v>
          </cell>
          <cell r="CH416" t="str">
            <v>-</v>
          </cell>
          <cell r="CI416" t="str">
            <v>-</v>
          </cell>
          <cell r="CJ416" t="str">
            <v>-</v>
          </cell>
          <cell r="CK416" t="str">
            <v>-</v>
          </cell>
          <cell r="CL416" t="str">
            <v>-</v>
          </cell>
          <cell r="CM416" t="str">
            <v>-</v>
          </cell>
          <cell r="CN416" t="str">
            <v>-</v>
          </cell>
          <cell r="CO416" t="str">
            <v>-</v>
          </cell>
          <cell r="CP416" t="str">
            <v>-</v>
          </cell>
          <cell r="CQ416" t="str">
            <v>-</v>
          </cell>
          <cell r="CR416" t="str">
            <v>-</v>
          </cell>
          <cell r="CS416" t="str">
            <v>-</v>
          </cell>
          <cell r="CT416" t="str">
            <v>-</v>
          </cell>
          <cell r="CU416" t="str">
            <v>SANTA ANA DEL VALLE</v>
          </cell>
          <cell r="CV416" t="str">
            <v>-</v>
          </cell>
          <cell r="CW416" t="str">
            <v>-</v>
          </cell>
          <cell r="CX416" t="str">
            <v>-</v>
          </cell>
          <cell r="CY416" t="str">
            <v>-</v>
          </cell>
          <cell r="CZ416" t="str">
            <v>-</v>
          </cell>
          <cell r="DB416" t="str">
            <v>-</v>
          </cell>
          <cell r="DC416" t="str">
            <v>-</v>
          </cell>
          <cell r="DD416" t="str">
            <v>-</v>
          </cell>
          <cell r="DE416" t="str">
            <v>-</v>
          </cell>
          <cell r="DF416" t="str">
            <v>-</v>
          </cell>
          <cell r="DG416" t="str">
            <v>-</v>
          </cell>
        </row>
        <row r="417">
          <cell r="AT417" t="str">
            <v>-</v>
          </cell>
          <cell r="AU417" t="str">
            <v>-</v>
          </cell>
          <cell r="AV417" t="str">
            <v>-</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t="str">
            <v>-</v>
          </cell>
          <cell r="BJ417" t="str">
            <v>-</v>
          </cell>
          <cell r="BK417" t="str">
            <v>-</v>
          </cell>
          <cell r="BL417" t="str">
            <v>-</v>
          </cell>
          <cell r="BM417" t="str">
            <v>20357</v>
          </cell>
          <cell r="BN417" t="str">
            <v>-</v>
          </cell>
          <cell r="BO417" t="str">
            <v>-</v>
          </cell>
          <cell r="BP417" t="str">
            <v>-</v>
          </cell>
          <cell r="BQ417" t="str">
            <v>-</v>
          </cell>
          <cell r="BR417" t="str">
            <v>-</v>
          </cell>
          <cell r="BS417" t="str">
            <v>-</v>
          </cell>
          <cell r="BT417" t="str">
            <v>-</v>
          </cell>
          <cell r="BU417" t="str">
            <v>-</v>
          </cell>
          <cell r="BV417" t="str">
            <v>-</v>
          </cell>
          <cell r="BW417" t="str">
            <v>-</v>
          </cell>
          <cell r="BX417" t="str">
            <v>-</v>
          </cell>
          <cell r="BY417" t="str">
            <v>-</v>
          </cell>
          <cell r="CB417" t="str">
            <v>-</v>
          </cell>
          <cell r="CC417" t="str">
            <v>-</v>
          </cell>
          <cell r="CD417" t="str">
            <v>-</v>
          </cell>
          <cell r="CE417" t="str">
            <v>-</v>
          </cell>
          <cell r="CF417" t="str">
            <v>-</v>
          </cell>
          <cell r="CG417" t="str">
            <v>-</v>
          </cell>
          <cell r="CH417" t="str">
            <v>-</v>
          </cell>
          <cell r="CI417" t="str">
            <v>-</v>
          </cell>
          <cell r="CJ417" t="str">
            <v>-</v>
          </cell>
          <cell r="CK417" t="str">
            <v>-</v>
          </cell>
          <cell r="CL417" t="str">
            <v>-</v>
          </cell>
          <cell r="CM417" t="str">
            <v>-</v>
          </cell>
          <cell r="CN417" t="str">
            <v>-</v>
          </cell>
          <cell r="CO417" t="str">
            <v>-</v>
          </cell>
          <cell r="CP417" t="str">
            <v>-</v>
          </cell>
          <cell r="CQ417" t="str">
            <v>-</v>
          </cell>
          <cell r="CR417" t="str">
            <v>-</v>
          </cell>
          <cell r="CS417" t="str">
            <v>-</v>
          </cell>
          <cell r="CT417" t="str">
            <v>-</v>
          </cell>
          <cell r="CU417" t="str">
            <v>SANTA ANA TAVELA</v>
          </cell>
          <cell r="CV417" t="str">
            <v>-</v>
          </cell>
          <cell r="CW417" t="str">
            <v>-</v>
          </cell>
          <cell r="CX417" t="str">
            <v>-</v>
          </cell>
          <cell r="CY417" t="str">
            <v>-</v>
          </cell>
          <cell r="CZ417" t="str">
            <v>-</v>
          </cell>
          <cell r="DB417" t="str">
            <v>-</v>
          </cell>
          <cell r="DC417" t="str">
            <v>-</v>
          </cell>
          <cell r="DD417" t="str">
            <v>-</v>
          </cell>
          <cell r="DE417" t="str">
            <v>-</v>
          </cell>
          <cell r="DF417" t="str">
            <v>-</v>
          </cell>
          <cell r="DG417" t="str">
            <v>-</v>
          </cell>
        </row>
        <row r="418">
          <cell r="AT418" t="str">
            <v>-</v>
          </cell>
          <cell r="AU418" t="str">
            <v>-</v>
          </cell>
          <cell r="AV418" t="str">
            <v>-</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t="str">
            <v>-</v>
          </cell>
          <cell r="BJ418" t="str">
            <v>-</v>
          </cell>
          <cell r="BK418" t="str">
            <v>-</v>
          </cell>
          <cell r="BL418" t="str">
            <v>-</v>
          </cell>
          <cell r="BM418" t="str">
            <v>20358</v>
          </cell>
          <cell r="BN418" t="str">
            <v>-</v>
          </cell>
          <cell r="BO418" t="str">
            <v>-</v>
          </cell>
          <cell r="BP418" t="str">
            <v>-</v>
          </cell>
          <cell r="BQ418" t="str">
            <v>-</v>
          </cell>
          <cell r="BR418" t="str">
            <v>-</v>
          </cell>
          <cell r="BS418" t="str">
            <v>-</v>
          </cell>
          <cell r="BT418" t="str">
            <v>-</v>
          </cell>
          <cell r="BU418" t="str">
            <v>-</v>
          </cell>
          <cell r="BV418" t="str">
            <v>-</v>
          </cell>
          <cell r="BW418" t="str">
            <v>-</v>
          </cell>
          <cell r="BX418" t="str">
            <v>-</v>
          </cell>
          <cell r="BY418" t="str">
            <v>-</v>
          </cell>
          <cell r="CB418" t="str">
            <v>-</v>
          </cell>
          <cell r="CC418" t="str">
            <v>-</v>
          </cell>
          <cell r="CD418" t="str">
            <v>-</v>
          </cell>
          <cell r="CE418" t="str">
            <v>-</v>
          </cell>
          <cell r="CF418" t="str">
            <v>-</v>
          </cell>
          <cell r="CG418" t="str">
            <v>-</v>
          </cell>
          <cell r="CH418" t="str">
            <v>-</v>
          </cell>
          <cell r="CI418" t="str">
            <v>-</v>
          </cell>
          <cell r="CJ418" t="str">
            <v>-</v>
          </cell>
          <cell r="CK418" t="str">
            <v>-</v>
          </cell>
          <cell r="CL418" t="str">
            <v>-</v>
          </cell>
          <cell r="CM418" t="str">
            <v>-</v>
          </cell>
          <cell r="CN418" t="str">
            <v>-</v>
          </cell>
          <cell r="CO418" t="str">
            <v>-</v>
          </cell>
          <cell r="CP418" t="str">
            <v>-</v>
          </cell>
          <cell r="CQ418" t="str">
            <v>-</v>
          </cell>
          <cell r="CR418" t="str">
            <v>-</v>
          </cell>
          <cell r="CS418" t="str">
            <v>-</v>
          </cell>
          <cell r="CT418" t="str">
            <v>-</v>
          </cell>
          <cell r="CU418" t="str">
            <v>SANTA ANA TLAPACOYAN</v>
          </cell>
          <cell r="CV418" t="str">
            <v>-</v>
          </cell>
          <cell r="CW418" t="str">
            <v>-</v>
          </cell>
          <cell r="CX418" t="str">
            <v>-</v>
          </cell>
          <cell r="CY418" t="str">
            <v>-</v>
          </cell>
          <cell r="CZ418" t="str">
            <v>-</v>
          </cell>
          <cell r="DB418" t="str">
            <v>-</v>
          </cell>
          <cell r="DC418" t="str">
            <v>-</v>
          </cell>
          <cell r="DD418" t="str">
            <v>-</v>
          </cell>
          <cell r="DE418" t="str">
            <v>-</v>
          </cell>
          <cell r="DF418" t="str">
            <v>-</v>
          </cell>
          <cell r="DG418" t="str">
            <v>-</v>
          </cell>
        </row>
        <row r="419">
          <cell r="AT419" t="str">
            <v>-</v>
          </cell>
          <cell r="AU419" t="str">
            <v>-</v>
          </cell>
          <cell r="AV419" t="str">
            <v>-</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t="str">
            <v>-</v>
          </cell>
          <cell r="BJ419" t="str">
            <v>-</v>
          </cell>
          <cell r="BK419" t="str">
            <v>-</v>
          </cell>
          <cell r="BL419" t="str">
            <v>-</v>
          </cell>
          <cell r="BM419" t="str">
            <v>20359</v>
          </cell>
          <cell r="BN419" t="str">
            <v>-</v>
          </cell>
          <cell r="BO419" t="str">
            <v>-</v>
          </cell>
          <cell r="BP419" t="str">
            <v>-</v>
          </cell>
          <cell r="BQ419" t="str">
            <v>-</v>
          </cell>
          <cell r="BR419" t="str">
            <v>-</v>
          </cell>
          <cell r="BS419" t="str">
            <v>-</v>
          </cell>
          <cell r="BT419" t="str">
            <v>-</v>
          </cell>
          <cell r="BU419" t="str">
            <v>-</v>
          </cell>
          <cell r="BV419" t="str">
            <v>-</v>
          </cell>
          <cell r="BW419" t="str">
            <v>-</v>
          </cell>
          <cell r="BX419" t="str">
            <v>-</v>
          </cell>
          <cell r="BY419" t="str">
            <v>-</v>
          </cell>
          <cell r="CB419" t="str">
            <v>-</v>
          </cell>
          <cell r="CC419" t="str">
            <v>-</v>
          </cell>
          <cell r="CD419" t="str">
            <v>-</v>
          </cell>
          <cell r="CE419" t="str">
            <v>-</v>
          </cell>
          <cell r="CF419" t="str">
            <v>-</v>
          </cell>
          <cell r="CG419" t="str">
            <v>-</v>
          </cell>
          <cell r="CH419" t="str">
            <v>-</v>
          </cell>
          <cell r="CI419" t="str">
            <v>-</v>
          </cell>
          <cell r="CJ419" t="str">
            <v>-</v>
          </cell>
          <cell r="CK419" t="str">
            <v>-</v>
          </cell>
          <cell r="CL419" t="str">
            <v>-</v>
          </cell>
          <cell r="CM419" t="str">
            <v>-</v>
          </cell>
          <cell r="CN419" t="str">
            <v>-</v>
          </cell>
          <cell r="CO419" t="str">
            <v>-</v>
          </cell>
          <cell r="CP419" t="str">
            <v>-</v>
          </cell>
          <cell r="CQ419" t="str">
            <v>-</v>
          </cell>
          <cell r="CR419" t="str">
            <v>-</v>
          </cell>
          <cell r="CS419" t="str">
            <v>-</v>
          </cell>
          <cell r="CT419" t="str">
            <v>-</v>
          </cell>
          <cell r="CU419" t="str">
            <v>SANTA ANA YARENI</v>
          </cell>
          <cell r="CV419" t="str">
            <v>-</v>
          </cell>
          <cell r="CW419" t="str">
            <v>-</v>
          </cell>
          <cell r="CX419" t="str">
            <v>-</v>
          </cell>
          <cell r="CY419" t="str">
            <v>-</v>
          </cell>
          <cell r="CZ419" t="str">
            <v>-</v>
          </cell>
          <cell r="DB419" t="str">
            <v>-</v>
          </cell>
          <cell r="DC419" t="str">
            <v>-</v>
          </cell>
          <cell r="DD419" t="str">
            <v>-</v>
          </cell>
          <cell r="DE419" t="str">
            <v>-</v>
          </cell>
          <cell r="DF419" t="str">
            <v>-</v>
          </cell>
          <cell r="DG419" t="str">
            <v>-</v>
          </cell>
        </row>
        <row r="420">
          <cell r="AT420" t="str">
            <v>-</v>
          </cell>
          <cell r="AU420" t="str">
            <v>-</v>
          </cell>
          <cell r="AV420" t="str">
            <v>-</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t="str">
            <v>-</v>
          </cell>
          <cell r="BJ420" t="str">
            <v>-</v>
          </cell>
          <cell r="BK420" t="str">
            <v>-</v>
          </cell>
          <cell r="BL420" t="str">
            <v>-</v>
          </cell>
          <cell r="BM420" t="str">
            <v>20360</v>
          </cell>
          <cell r="BN420" t="str">
            <v>-</v>
          </cell>
          <cell r="BO420" t="str">
            <v>-</v>
          </cell>
          <cell r="BP420" t="str">
            <v>-</v>
          </cell>
          <cell r="BQ420" t="str">
            <v>-</v>
          </cell>
          <cell r="BR420" t="str">
            <v>-</v>
          </cell>
          <cell r="BS420" t="str">
            <v>-</v>
          </cell>
          <cell r="BT420" t="str">
            <v>-</v>
          </cell>
          <cell r="BU420" t="str">
            <v>-</v>
          </cell>
          <cell r="BV420" t="str">
            <v>-</v>
          </cell>
          <cell r="BW420" t="str">
            <v>-</v>
          </cell>
          <cell r="BX420" t="str">
            <v>-</v>
          </cell>
          <cell r="BY420" t="str">
            <v>-</v>
          </cell>
          <cell r="CB420" t="str">
            <v>-</v>
          </cell>
          <cell r="CC420" t="str">
            <v>-</v>
          </cell>
          <cell r="CD420" t="str">
            <v>-</v>
          </cell>
          <cell r="CE420" t="str">
            <v>-</v>
          </cell>
          <cell r="CF420" t="str">
            <v>-</v>
          </cell>
          <cell r="CG420" t="str">
            <v>-</v>
          </cell>
          <cell r="CH420" t="str">
            <v>-</v>
          </cell>
          <cell r="CI420" t="str">
            <v>-</v>
          </cell>
          <cell r="CJ420" t="str">
            <v>-</v>
          </cell>
          <cell r="CK420" t="str">
            <v>-</v>
          </cell>
          <cell r="CL420" t="str">
            <v>-</v>
          </cell>
          <cell r="CM420" t="str">
            <v>-</v>
          </cell>
          <cell r="CN420" t="str">
            <v>-</v>
          </cell>
          <cell r="CO420" t="str">
            <v>-</v>
          </cell>
          <cell r="CP420" t="str">
            <v>-</v>
          </cell>
          <cell r="CQ420" t="str">
            <v>-</v>
          </cell>
          <cell r="CR420" t="str">
            <v>-</v>
          </cell>
          <cell r="CS420" t="str">
            <v>-</v>
          </cell>
          <cell r="CT420" t="str">
            <v>-</v>
          </cell>
          <cell r="CU420" t="str">
            <v>SANTA ANA ZEGACHE</v>
          </cell>
          <cell r="CV420" t="str">
            <v>-</v>
          </cell>
          <cell r="CW420" t="str">
            <v>-</v>
          </cell>
          <cell r="CX420" t="str">
            <v>-</v>
          </cell>
          <cell r="CY420" t="str">
            <v>-</v>
          </cell>
          <cell r="CZ420" t="str">
            <v>-</v>
          </cell>
          <cell r="DB420" t="str">
            <v>-</v>
          </cell>
          <cell r="DC420" t="str">
            <v>-</v>
          </cell>
          <cell r="DD420" t="str">
            <v>-</v>
          </cell>
          <cell r="DE420" t="str">
            <v>-</v>
          </cell>
          <cell r="DF420" t="str">
            <v>-</v>
          </cell>
          <cell r="DG420" t="str">
            <v>-</v>
          </cell>
        </row>
        <row r="421">
          <cell r="AT421" t="str">
            <v>-</v>
          </cell>
          <cell r="AU421" t="str">
            <v>-</v>
          </cell>
          <cell r="AV421" t="str">
            <v>-</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t="str">
            <v>-</v>
          </cell>
          <cell r="BJ421" t="str">
            <v>-</v>
          </cell>
          <cell r="BK421" t="str">
            <v>-</v>
          </cell>
          <cell r="BL421" t="str">
            <v>-</v>
          </cell>
          <cell r="BM421" t="str">
            <v>20361</v>
          </cell>
          <cell r="BN421" t="str">
            <v>-</v>
          </cell>
          <cell r="BO421" t="str">
            <v>-</v>
          </cell>
          <cell r="BP421" t="str">
            <v>-</v>
          </cell>
          <cell r="BQ421" t="str">
            <v>-</v>
          </cell>
          <cell r="BR421" t="str">
            <v>-</v>
          </cell>
          <cell r="BS421" t="str">
            <v>-</v>
          </cell>
          <cell r="BT421" t="str">
            <v>-</v>
          </cell>
          <cell r="BU421" t="str">
            <v>-</v>
          </cell>
          <cell r="BV421" t="str">
            <v>-</v>
          </cell>
          <cell r="BW421" t="str">
            <v>-</v>
          </cell>
          <cell r="BX421" t="str">
            <v>-</v>
          </cell>
          <cell r="BY421" t="str">
            <v>-</v>
          </cell>
          <cell r="CB421" t="str">
            <v>-</v>
          </cell>
          <cell r="CC421" t="str">
            <v>-</v>
          </cell>
          <cell r="CD421" t="str">
            <v>-</v>
          </cell>
          <cell r="CE421" t="str">
            <v>-</v>
          </cell>
          <cell r="CF421" t="str">
            <v>-</v>
          </cell>
          <cell r="CG421" t="str">
            <v>-</v>
          </cell>
          <cell r="CH421" t="str">
            <v>-</v>
          </cell>
          <cell r="CI421" t="str">
            <v>-</v>
          </cell>
          <cell r="CJ421" t="str">
            <v>-</v>
          </cell>
          <cell r="CK421" t="str">
            <v>-</v>
          </cell>
          <cell r="CL421" t="str">
            <v>-</v>
          </cell>
          <cell r="CM421" t="str">
            <v>-</v>
          </cell>
          <cell r="CN421" t="str">
            <v>-</v>
          </cell>
          <cell r="CO421" t="str">
            <v>-</v>
          </cell>
          <cell r="CP421" t="str">
            <v>-</v>
          </cell>
          <cell r="CQ421" t="str">
            <v>-</v>
          </cell>
          <cell r="CR421" t="str">
            <v>-</v>
          </cell>
          <cell r="CS421" t="str">
            <v>-</v>
          </cell>
          <cell r="CT421" t="str">
            <v>-</v>
          </cell>
          <cell r="CU421" t="str">
            <v>SANTA CATALINA QUIERÍ</v>
          </cell>
          <cell r="CV421" t="str">
            <v>-</v>
          </cell>
          <cell r="CW421" t="str">
            <v>-</v>
          </cell>
          <cell r="CX421" t="str">
            <v>-</v>
          </cell>
          <cell r="CY421" t="str">
            <v>-</v>
          </cell>
          <cell r="CZ421" t="str">
            <v>-</v>
          </cell>
          <cell r="DB421" t="str">
            <v>-</v>
          </cell>
          <cell r="DC421" t="str">
            <v>-</v>
          </cell>
          <cell r="DD421" t="str">
            <v>-</v>
          </cell>
          <cell r="DE421" t="str">
            <v>-</v>
          </cell>
          <cell r="DF421" t="str">
            <v>-</v>
          </cell>
          <cell r="DG421" t="str">
            <v>-</v>
          </cell>
        </row>
        <row r="422">
          <cell r="AT422" t="str">
            <v>-</v>
          </cell>
          <cell r="AU422" t="str">
            <v>-</v>
          </cell>
          <cell r="AV422" t="str">
            <v>-</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t="str">
            <v>-</v>
          </cell>
          <cell r="BJ422" t="str">
            <v>-</v>
          </cell>
          <cell r="BK422" t="str">
            <v>-</v>
          </cell>
          <cell r="BL422" t="str">
            <v>-</v>
          </cell>
          <cell r="BM422" t="str">
            <v>20362</v>
          </cell>
          <cell r="BN422" t="str">
            <v>-</v>
          </cell>
          <cell r="BO422" t="str">
            <v>-</v>
          </cell>
          <cell r="BP422" t="str">
            <v>-</v>
          </cell>
          <cell r="BQ422" t="str">
            <v>-</v>
          </cell>
          <cell r="BR422" t="str">
            <v>-</v>
          </cell>
          <cell r="BS422" t="str">
            <v>-</v>
          </cell>
          <cell r="BT422" t="str">
            <v>-</v>
          </cell>
          <cell r="BU422" t="str">
            <v>-</v>
          </cell>
          <cell r="BV422" t="str">
            <v>-</v>
          </cell>
          <cell r="BW422" t="str">
            <v>-</v>
          </cell>
          <cell r="BX422" t="str">
            <v>-</v>
          </cell>
          <cell r="BY422" t="str">
            <v>-</v>
          </cell>
          <cell r="CB422" t="str">
            <v>-</v>
          </cell>
          <cell r="CC422" t="str">
            <v>-</v>
          </cell>
          <cell r="CD422" t="str">
            <v>-</v>
          </cell>
          <cell r="CE422" t="str">
            <v>-</v>
          </cell>
          <cell r="CF422" t="str">
            <v>-</v>
          </cell>
          <cell r="CG422" t="str">
            <v>-</v>
          </cell>
          <cell r="CH422" t="str">
            <v>-</v>
          </cell>
          <cell r="CI422" t="str">
            <v>-</v>
          </cell>
          <cell r="CJ422" t="str">
            <v>-</v>
          </cell>
          <cell r="CK422" t="str">
            <v>-</v>
          </cell>
          <cell r="CL422" t="str">
            <v>-</v>
          </cell>
          <cell r="CM422" t="str">
            <v>-</v>
          </cell>
          <cell r="CN422" t="str">
            <v>-</v>
          </cell>
          <cell r="CO422" t="str">
            <v>-</v>
          </cell>
          <cell r="CP422" t="str">
            <v>-</v>
          </cell>
          <cell r="CQ422" t="str">
            <v>-</v>
          </cell>
          <cell r="CR422" t="str">
            <v>-</v>
          </cell>
          <cell r="CS422" t="str">
            <v>-</v>
          </cell>
          <cell r="CT422" t="str">
            <v>-</v>
          </cell>
          <cell r="CU422" t="str">
            <v>SANTA CATARINA CUIXTLA</v>
          </cell>
          <cell r="CV422" t="str">
            <v>-</v>
          </cell>
          <cell r="CW422" t="str">
            <v>-</v>
          </cell>
          <cell r="CX422" t="str">
            <v>-</v>
          </cell>
          <cell r="CY422" t="str">
            <v>-</v>
          </cell>
          <cell r="CZ422" t="str">
            <v>-</v>
          </cell>
          <cell r="DB422" t="str">
            <v>-</v>
          </cell>
          <cell r="DC422" t="str">
            <v>-</v>
          </cell>
          <cell r="DD422" t="str">
            <v>-</v>
          </cell>
          <cell r="DE422" t="str">
            <v>-</v>
          </cell>
          <cell r="DF422" t="str">
            <v>-</v>
          </cell>
          <cell r="DG422" t="str">
            <v>-</v>
          </cell>
        </row>
        <row r="423">
          <cell r="AT423" t="str">
            <v>-</v>
          </cell>
          <cell r="AU423" t="str">
            <v>-</v>
          </cell>
          <cell r="AV423" t="str">
            <v>-</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t="str">
            <v>-</v>
          </cell>
          <cell r="BJ423" t="str">
            <v>-</v>
          </cell>
          <cell r="BK423" t="str">
            <v>-</v>
          </cell>
          <cell r="BL423" t="str">
            <v>-</v>
          </cell>
          <cell r="BM423" t="str">
            <v>20363</v>
          </cell>
          <cell r="BN423" t="str">
            <v>-</v>
          </cell>
          <cell r="BO423" t="str">
            <v>-</v>
          </cell>
          <cell r="BP423" t="str">
            <v>-</v>
          </cell>
          <cell r="BQ423" t="str">
            <v>-</v>
          </cell>
          <cell r="BR423" t="str">
            <v>-</v>
          </cell>
          <cell r="BS423" t="str">
            <v>-</v>
          </cell>
          <cell r="BT423" t="str">
            <v>-</v>
          </cell>
          <cell r="BU423" t="str">
            <v>-</v>
          </cell>
          <cell r="BV423" t="str">
            <v>-</v>
          </cell>
          <cell r="BW423" t="str">
            <v>-</v>
          </cell>
          <cell r="BX423" t="str">
            <v>-</v>
          </cell>
          <cell r="BY423" t="str">
            <v>-</v>
          </cell>
          <cell r="CB423" t="str">
            <v>-</v>
          </cell>
          <cell r="CC423" t="str">
            <v>-</v>
          </cell>
          <cell r="CD423" t="str">
            <v>-</v>
          </cell>
          <cell r="CE423" t="str">
            <v>-</v>
          </cell>
          <cell r="CF423" t="str">
            <v>-</v>
          </cell>
          <cell r="CG423" t="str">
            <v>-</v>
          </cell>
          <cell r="CH423" t="str">
            <v>-</v>
          </cell>
          <cell r="CI423" t="str">
            <v>-</v>
          </cell>
          <cell r="CJ423" t="str">
            <v>-</v>
          </cell>
          <cell r="CK423" t="str">
            <v>-</v>
          </cell>
          <cell r="CL423" t="str">
            <v>-</v>
          </cell>
          <cell r="CM423" t="str">
            <v>-</v>
          </cell>
          <cell r="CN423" t="str">
            <v>-</v>
          </cell>
          <cell r="CO423" t="str">
            <v>-</v>
          </cell>
          <cell r="CP423" t="str">
            <v>-</v>
          </cell>
          <cell r="CQ423" t="str">
            <v>-</v>
          </cell>
          <cell r="CR423" t="str">
            <v>-</v>
          </cell>
          <cell r="CS423" t="str">
            <v>-</v>
          </cell>
          <cell r="CT423" t="str">
            <v>-</v>
          </cell>
          <cell r="CU423" t="str">
            <v>SANTA CATARINA IXTEPEJI</v>
          </cell>
          <cell r="CV423" t="str">
            <v>-</v>
          </cell>
          <cell r="CW423" t="str">
            <v>-</v>
          </cell>
          <cell r="CX423" t="str">
            <v>-</v>
          </cell>
          <cell r="CY423" t="str">
            <v>-</v>
          </cell>
          <cell r="CZ423" t="str">
            <v>-</v>
          </cell>
          <cell r="DB423" t="str">
            <v>-</v>
          </cell>
          <cell r="DC423" t="str">
            <v>-</v>
          </cell>
          <cell r="DD423" t="str">
            <v>-</v>
          </cell>
          <cell r="DE423" t="str">
            <v>-</v>
          </cell>
          <cell r="DF423" t="str">
            <v>-</v>
          </cell>
          <cell r="DG423" t="str">
            <v>-</v>
          </cell>
        </row>
        <row r="424">
          <cell r="AT424" t="str">
            <v>-</v>
          </cell>
          <cell r="AU424" t="str">
            <v>-</v>
          </cell>
          <cell r="AV424" t="str">
            <v>-</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t="str">
            <v>-</v>
          </cell>
          <cell r="BJ424" t="str">
            <v>-</v>
          </cell>
          <cell r="BK424" t="str">
            <v>-</v>
          </cell>
          <cell r="BL424" t="str">
            <v>-</v>
          </cell>
          <cell r="BM424" t="str">
            <v>20364</v>
          </cell>
          <cell r="BN424" t="str">
            <v>-</v>
          </cell>
          <cell r="BO424" t="str">
            <v>-</v>
          </cell>
          <cell r="BP424" t="str">
            <v>-</v>
          </cell>
          <cell r="BQ424" t="str">
            <v>-</v>
          </cell>
          <cell r="BR424" t="str">
            <v>-</v>
          </cell>
          <cell r="BS424" t="str">
            <v>-</v>
          </cell>
          <cell r="BT424" t="str">
            <v>-</v>
          </cell>
          <cell r="BU424" t="str">
            <v>-</v>
          </cell>
          <cell r="BV424" t="str">
            <v>-</v>
          </cell>
          <cell r="BW424" t="str">
            <v>-</v>
          </cell>
          <cell r="BX424" t="str">
            <v>-</v>
          </cell>
          <cell r="BY424" t="str">
            <v>-</v>
          </cell>
          <cell r="CB424" t="str">
            <v>-</v>
          </cell>
          <cell r="CC424" t="str">
            <v>-</v>
          </cell>
          <cell r="CD424" t="str">
            <v>-</v>
          </cell>
          <cell r="CE424" t="str">
            <v>-</v>
          </cell>
          <cell r="CF424" t="str">
            <v>-</v>
          </cell>
          <cell r="CG424" t="str">
            <v>-</v>
          </cell>
          <cell r="CH424" t="str">
            <v>-</v>
          </cell>
          <cell r="CI424" t="str">
            <v>-</v>
          </cell>
          <cell r="CJ424" t="str">
            <v>-</v>
          </cell>
          <cell r="CK424" t="str">
            <v>-</v>
          </cell>
          <cell r="CL424" t="str">
            <v>-</v>
          </cell>
          <cell r="CM424" t="str">
            <v>-</v>
          </cell>
          <cell r="CN424" t="str">
            <v>-</v>
          </cell>
          <cell r="CO424" t="str">
            <v>-</v>
          </cell>
          <cell r="CP424" t="str">
            <v>-</v>
          </cell>
          <cell r="CQ424" t="str">
            <v>-</v>
          </cell>
          <cell r="CR424" t="str">
            <v>-</v>
          </cell>
          <cell r="CS424" t="str">
            <v>-</v>
          </cell>
          <cell r="CT424" t="str">
            <v>-</v>
          </cell>
          <cell r="CU424" t="str">
            <v>SANTA CATARINA JUQUILA</v>
          </cell>
          <cell r="CV424" t="str">
            <v>-</v>
          </cell>
          <cell r="CW424" t="str">
            <v>-</v>
          </cell>
          <cell r="CX424" t="str">
            <v>-</v>
          </cell>
          <cell r="CY424" t="str">
            <v>-</v>
          </cell>
          <cell r="CZ424" t="str">
            <v>-</v>
          </cell>
          <cell r="DB424" t="str">
            <v>-</v>
          </cell>
          <cell r="DC424" t="str">
            <v>-</v>
          </cell>
          <cell r="DD424" t="str">
            <v>-</v>
          </cell>
          <cell r="DE424" t="str">
            <v>-</v>
          </cell>
          <cell r="DF424" t="str">
            <v>-</v>
          </cell>
          <cell r="DG424" t="str">
            <v>-</v>
          </cell>
        </row>
        <row r="425">
          <cell r="AT425" t="str">
            <v>-</v>
          </cell>
          <cell r="AU425" t="str">
            <v>-</v>
          </cell>
          <cell r="AV425" t="str">
            <v>-</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t="str">
            <v>-</v>
          </cell>
          <cell r="BJ425" t="str">
            <v>-</v>
          </cell>
          <cell r="BK425" t="str">
            <v>-</v>
          </cell>
          <cell r="BL425" t="str">
            <v>-</v>
          </cell>
          <cell r="BM425" t="str">
            <v>20365</v>
          </cell>
          <cell r="BN425" t="str">
            <v>-</v>
          </cell>
          <cell r="BO425" t="str">
            <v>-</v>
          </cell>
          <cell r="BP425" t="str">
            <v>-</v>
          </cell>
          <cell r="BQ425" t="str">
            <v>-</v>
          </cell>
          <cell r="BR425" t="str">
            <v>-</v>
          </cell>
          <cell r="BS425" t="str">
            <v>-</v>
          </cell>
          <cell r="BT425" t="str">
            <v>-</v>
          </cell>
          <cell r="BU425" t="str">
            <v>-</v>
          </cell>
          <cell r="BV425" t="str">
            <v>-</v>
          </cell>
          <cell r="BW425" t="str">
            <v>-</v>
          </cell>
          <cell r="BX425" t="str">
            <v>-</v>
          </cell>
          <cell r="BY425" t="str">
            <v>-</v>
          </cell>
          <cell r="CB425" t="str">
            <v>-</v>
          </cell>
          <cell r="CC425" t="str">
            <v>-</v>
          </cell>
          <cell r="CD425" t="str">
            <v>-</v>
          </cell>
          <cell r="CE425" t="str">
            <v>-</v>
          </cell>
          <cell r="CF425" t="str">
            <v>-</v>
          </cell>
          <cell r="CG425" t="str">
            <v>-</v>
          </cell>
          <cell r="CH425" t="str">
            <v>-</v>
          </cell>
          <cell r="CI425" t="str">
            <v>-</v>
          </cell>
          <cell r="CJ425" t="str">
            <v>-</v>
          </cell>
          <cell r="CK425" t="str">
            <v>-</v>
          </cell>
          <cell r="CL425" t="str">
            <v>-</v>
          </cell>
          <cell r="CM425" t="str">
            <v>-</v>
          </cell>
          <cell r="CN425" t="str">
            <v>-</v>
          </cell>
          <cell r="CO425" t="str">
            <v>-</v>
          </cell>
          <cell r="CP425" t="str">
            <v>-</v>
          </cell>
          <cell r="CQ425" t="str">
            <v>-</v>
          </cell>
          <cell r="CR425" t="str">
            <v>-</v>
          </cell>
          <cell r="CS425" t="str">
            <v>-</v>
          </cell>
          <cell r="CT425" t="str">
            <v>-</v>
          </cell>
          <cell r="CU425" t="str">
            <v>SANTA CATARINA LACHATAO</v>
          </cell>
          <cell r="CV425" t="str">
            <v>-</v>
          </cell>
          <cell r="CW425" t="str">
            <v>-</v>
          </cell>
          <cell r="CX425" t="str">
            <v>-</v>
          </cell>
          <cell r="CY425" t="str">
            <v>-</v>
          </cell>
          <cell r="CZ425" t="str">
            <v>-</v>
          </cell>
          <cell r="DB425" t="str">
            <v>-</v>
          </cell>
          <cell r="DC425" t="str">
            <v>-</v>
          </cell>
          <cell r="DD425" t="str">
            <v>-</v>
          </cell>
          <cell r="DE425" t="str">
            <v>-</v>
          </cell>
          <cell r="DF425" t="str">
            <v>-</v>
          </cell>
          <cell r="DG425" t="str">
            <v>-</v>
          </cell>
        </row>
        <row r="426">
          <cell r="AT426" t="str">
            <v>-</v>
          </cell>
          <cell r="AU426" t="str">
            <v>-</v>
          </cell>
          <cell r="AV426" t="str">
            <v>-</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t="str">
            <v>-</v>
          </cell>
          <cell r="BJ426" t="str">
            <v>-</v>
          </cell>
          <cell r="BK426" t="str">
            <v>-</v>
          </cell>
          <cell r="BL426" t="str">
            <v>-</v>
          </cell>
          <cell r="BM426" t="str">
            <v>20366</v>
          </cell>
          <cell r="BN426" t="str">
            <v>-</v>
          </cell>
          <cell r="BO426" t="str">
            <v>-</v>
          </cell>
          <cell r="BP426" t="str">
            <v>-</v>
          </cell>
          <cell r="BQ426" t="str">
            <v>-</v>
          </cell>
          <cell r="BR426" t="str">
            <v>-</v>
          </cell>
          <cell r="BS426" t="str">
            <v>-</v>
          </cell>
          <cell r="BT426" t="str">
            <v>-</v>
          </cell>
          <cell r="BU426" t="str">
            <v>-</v>
          </cell>
          <cell r="BV426" t="str">
            <v>-</v>
          </cell>
          <cell r="BW426" t="str">
            <v>-</v>
          </cell>
          <cell r="BX426" t="str">
            <v>-</v>
          </cell>
          <cell r="BY426" t="str">
            <v>-</v>
          </cell>
          <cell r="CB426" t="str">
            <v>-</v>
          </cell>
          <cell r="CC426" t="str">
            <v>-</v>
          </cell>
          <cell r="CD426" t="str">
            <v>-</v>
          </cell>
          <cell r="CE426" t="str">
            <v>-</v>
          </cell>
          <cell r="CF426" t="str">
            <v>-</v>
          </cell>
          <cell r="CG426" t="str">
            <v>-</v>
          </cell>
          <cell r="CH426" t="str">
            <v>-</v>
          </cell>
          <cell r="CI426" t="str">
            <v>-</v>
          </cell>
          <cell r="CJ426" t="str">
            <v>-</v>
          </cell>
          <cell r="CK426" t="str">
            <v>-</v>
          </cell>
          <cell r="CL426" t="str">
            <v>-</v>
          </cell>
          <cell r="CM426" t="str">
            <v>-</v>
          </cell>
          <cell r="CN426" t="str">
            <v>-</v>
          </cell>
          <cell r="CO426" t="str">
            <v>-</v>
          </cell>
          <cell r="CP426" t="str">
            <v>-</v>
          </cell>
          <cell r="CQ426" t="str">
            <v>-</v>
          </cell>
          <cell r="CR426" t="str">
            <v>-</v>
          </cell>
          <cell r="CS426" t="str">
            <v>-</v>
          </cell>
          <cell r="CT426" t="str">
            <v>-</v>
          </cell>
          <cell r="CU426" t="str">
            <v>SANTA CATARINA LOXICHA</v>
          </cell>
          <cell r="CV426" t="str">
            <v>-</v>
          </cell>
          <cell r="CW426" t="str">
            <v>-</v>
          </cell>
          <cell r="CX426" t="str">
            <v>-</v>
          </cell>
          <cell r="CY426" t="str">
            <v>-</v>
          </cell>
          <cell r="CZ426" t="str">
            <v>-</v>
          </cell>
          <cell r="DB426" t="str">
            <v>-</v>
          </cell>
          <cell r="DC426" t="str">
            <v>-</v>
          </cell>
          <cell r="DD426" t="str">
            <v>-</v>
          </cell>
          <cell r="DE426" t="str">
            <v>-</v>
          </cell>
          <cell r="DF426" t="str">
            <v>-</v>
          </cell>
          <cell r="DG426" t="str">
            <v>-</v>
          </cell>
        </row>
        <row r="427">
          <cell r="AT427" t="str">
            <v>-</v>
          </cell>
          <cell r="AU427" t="str">
            <v>-</v>
          </cell>
          <cell r="AV427" t="str">
            <v>-</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t="str">
            <v>-</v>
          </cell>
          <cell r="BJ427" t="str">
            <v>-</v>
          </cell>
          <cell r="BK427" t="str">
            <v>-</v>
          </cell>
          <cell r="BL427" t="str">
            <v>-</v>
          </cell>
          <cell r="BM427" t="str">
            <v>20367</v>
          </cell>
          <cell r="BN427" t="str">
            <v>-</v>
          </cell>
          <cell r="BO427" t="str">
            <v>-</v>
          </cell>
          <cell r="BP427" t="str">
            <v>-</v>
          </cell>
          <cell r="BQ427" t="str">
            <v>-</v>
          </cell>
          <cell r="BR427" t="str">
            <v>-</v>
          </cell>
          <cell r="BS427" t="str">
            <v>-</v>
          </cell>
          <cell r="BT427" t="str">
            <v>-</v>
          </cell>
          <cell r="BU427" t="str">
            <v>-</v>
          </cell>
          <cell r="BV427" t="str">
            <v>-</v>
          </cell>
          <cell r="BW427" t="str">
            <v>-</v>
          </cell>
          <cell r="BX427" t="str">
            <v>-</v>
          </cell>
          <cell r="BY427" t="str">
            <v>-</v>
          </cell>
          <cell r="CB427" t="str">
            <v>-</v>
          </cell>
          <cell r="CC427" t="str">
            <v>-</v>
          </cell>
          <cell r="CD427" t="str">
            <v>-</v>
          </cell>
          <cell r="CE427" t="str">
            <v>-</v>
          </cell>
          <cell r="CF427" t="str">
            <v>-</v>
          </cell>
          <cell r="CG427" t="str">
            <v>-</v>
          </cell>
          <cell r="CH427" t="str">
            <v>-</v>
          </cell>
          <cell r="CI427" t="str">
            <v>-</v>
          </cell>
          <cell r="CJ427" t="str">
            <v>-</v>
          </cell>
          <cell r="CK427" t="str">
            <v>-</v>
          </cell>
          <cell r="CL427" t="str">
            <v>-</v>
          </cell>
          <cell r="CM427" t="str">
            <v>-</v>
          </cell>
          <cell r="CN427" t="str">
            <v>-</v>
          </cell>
          <cell r="CO427" t="str">
            <v>-</v>
          </cell>
          <cell r="CP427" t="str">
            <v>-</v>
          </cell>
          <cell r="CQ427" t="str">
            <v>-</v>
          </cell>
          <cell r="CR427" t="str">
            <v>-</v>
          </cell>
          <cell r="CS427" t="str">
            <v>-</v>
          </cell>
          <cell r="CT427" t="str">
            <v>-</v>
          </cell>
          <cell r="CU427" t="str">
            <v>SANTA CATARINA MECHOACÁN</v>
          </cell>
          <cell r="CV427" t="str">
            <v>-</v>
          </cell>
          <cell r="CW427" t="str">
            <v>-</v>
          </cell>
          <cell r="CX427" t="str">
            <v>-</v>
          </cell>
          <cell r="CY427" t="str">
            <v>-</v>
          </cell>
          <cell r="CZ427" t="str">
            <v>-</v>
          </cell>
          <cell r="DB427" t="str">
            <v>-</v>
          </cell>
          <cell r="DC427" t="str">
            <v>-</v>
          </cell>
          <cell r="DD427" t="str">
            <v>-</v>
          </cell>
          <cell r="DE427" t="str">
            <v>-</v>
          </cell>
          <cell r="DF427" t="str">
            <v>-</v>
          </cell>
          <cell r="DG427" t="str">
            <v>-</v>
          </cell>
        </row>
        <row r="428">
          <cell r="AT428" t="str">
            <v>-</v>
          </cell>
          <cell r="AU428" t="str">
            <v>-</v>
          </cell>
          <cell r="AV428" t="str">
            <v>-</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t="str">
            <v>-</v>
          </cell>
          <cell r="BJ428" t="str">
            <v>-</v>
          </cell>
          <cell r="BK428" t="str">
            <v>-</v>
          </cell>
          <cell r="BL428" t="str">
            <v>-</v>
          </cell>
          <cell r="BM428" t="str">
            <v>20368</v>
          </cell>
          <cell r="BN428" t="str">
            <v>-</v>
          </cell>
          <cell r="BO428" t="str">
            <v>-</v>
          </cell>
          <cell r="BP428" t="str">
            <v>-</v>
          </cell>
          <cell r="BQ428" t="str">
            <v>-</v>
          </cell>
          <cell r="BR428" t="str">
            <v>-</v>
          </cell>
          <cell r="BS428" t="str">
            <v>-</v>
          </cell>
          <cell r="BT428" t="str">
            <v>-</v>
          </cell>
          <cell r="BU428" t="str">
            <v>-</v>
          </cell>
          <cell r="BV428" t="str">
            <v>-</v>
          </cell>
          <cell r="BW428" t="str">
            <v>-</v>
          </cell>
          <cell r="BX428" t="str">
            <v>-</v>
          </cell>
          <cell r="BY428" t="str">
            <v>-</v>
          </cell>
          <cell r="CB428" t="str">
            <v>-</v>
          </cell>
          <cell r="CC428" t="str">
            <v>-</v>
          </cell>
          <cell r="CD428" t="str">
            <v>-</v>
          </cell>
          <cell r="CE428" t="str">
            <v>-</v>
          </cell>
          <cell r="CF428" t="str">
            <v>-</v>
          </cell>
          <cell r="CG428" t="str">
            <v>-</v>
          </cell>
          <cell r="CH428" t="str">
            <v>-</v>
          </cell>
          <cell r="CI428" t="str">
            <v>-</v>
          </cell>
          <cell r="CJ428" t="str">
            <v>-</v>
          </cell>
          <cell r="CK428" t="str">
            <v>-</v>
          </cell>
          <cell r="CL428" t="str">
            <v>-</v>
          </cell>
          <cell r="CM428" t="str">
            <v>-</v>
          </cell>
          <cell r="CN428" t="str">
            <v>-</v>
          </cell>
          <cell r="CO428" t="str">
            <v>-</v>
          </cell>
          <cell r="CP428" t="str">
            <v>-</v>
          </cell>
          <cell r="CQ428" t="str">
            <v>-</v>
          </cell>
          <cell r="CR428" t="str">
            <v>-</v>
          </cell>
          <cell r="CS428" t="str">
            <v>-</v>
          </cell>
          <cell r="CT428" t="str">
            <v>-</v>
          </cell>
          <cell r="CU428" t="str">
            <v>SANTA CATARINA MINAS</v>
          </cell>
          <cell r="CV428" t="str">
            <v>-</v>
          </cell>
          <cell r="CW428" t="str">
            <v>-</v>
          </cell>
          <cell r="CX428" t="str">
            <v>-</v>
          </cell>
          <cell r="CY428" t="str">
            <v>-</v>
          </cell>
          <cell r="CZ428" t="str">
            <v>-</v>
          </cell>
          <cell r="DB428" t="str">
            <v>-</v>
          </cell>
          <cell r="DC428" t="str">
            <v>-</v>
          </cell>
          <cell r="DD428" t="str">
            <v>-</v>
          </cell>
          <cell r="DE428" t="str">
            <v>-</v>
          </cell>
          <cell r="DF428" t="str">
            <v>-</v>
          </cell>
          <cell r="DG428" t="str">
            <v>-</v>
          </cell>
        </row>
        <row r="429">
          <cell r="AT429" t="str">
            <v>-</v>
          </cell>
          <cell r="AU429" t="str">
            <v>-</v>
          </cell>
          <cell r="AV429" t="str">
            <v>-</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t="str">
            <v>-</v>
          </cell>
          <cell r="BJ429" t="str">
            <v>-</v>
          </cell>
          <cell r="BK429" t="str">
            <v>-</v>
          </cell>
          <cell r="BL429" t="str">
            <v>-</v>
          </cell>
          <cell r="BM429" t="str">
            <v>20369</v>
          </cell>
          <cell r="BN429" t="str">
            <v>-</v>
          </cell>
          <cell r="BO429" t="str">
            <v>-</v>
          </cell>
          <cell r="BP429" t="str">
            <v>-</v>
          </cell>
          <cell r="BQ429" t="str">
            <v>-</v>
          </cell>
          <cell r="BR429" t="str">
            <v>-</v>
          </cell>
          <cell r="BS429" t="str">
            <v>-</v>
          </cell>
          <cell r="BT429" t="str">
            <v>-</v>
          </cell>
          <cell r="BU429" t="str">
            <v>-</v>
          </cell>
          <cell r="BV429" t="str">
            <v>-</v>
          </cell>
          <cell r="BW429" t="str">
            <v>-</v>
          </cell>
          <cell r="BX429" t="str">
            <v>-</v>
          </cell>
          <cell r="BY429" t="str">
            <v>-</v>
          </cell>
          <cell r="CB429" t="str">
            <v>-</v>
          </cell>
          <cell r="CC429" t="str">
            <v>-</v>
          </cell>
          <cell r="CD429" t="str">
            <v>-</v>
          </cell>
          <cell r="CE429" t="str">
            <v>-</v>
          </cell>
          <cell r="CF429" t="str">
            <v>-</v>
          </cell>
          <cell r="CG429" t="str">
            <v>-</v>
          </cell>
          <cell r="CH429" t="str">
            <v>-</v>
          </cell>
          <cell r="CI429" t="str">
            <v>-</v>
          </cell>
          <cell r="CJ429" t="str">
            <v>-</v>
          </cell>
          <cell r="CK429" t="str">
            <v>-</v>
          </cell>
          <cell r="CL429" t="str">
            <v>-</v>
          </cell>
          <cell r="CM429" t="str">
            <v>-</v>
          </cell>
          <cell r="CN429" t="str">
            <v>-</v>
          </cell>
          <cell r="CO429" t="str">
            <v>-</v>
          </cell>
          <cell r="CP429" t="str">
            <v>-</v>
          </cell>
          <cell r="CQ429" t="str">
            <v>-</v>
          </cell>
          <cell r="CR429" t="str">
            <v>-</v>
          </cell>
          <cell r="CS429" t="str">
            <v>-</v>
          </cell>
          <cell r="CT429" t="str">
            <v>-</v>
          </cell>
          <cell r="CU429" t="str">
            <v>SANTA CATARINA QUIANÉ</v>
          </cell>
          <cell r="CV429" t="str">
            <v>-</v>
          </cell>
          <cell r="CW429" t="str">
            <v>-</v>
          </cell>
          <cell r="CX429" t="str">
            <v>-</v>
          </cell>
          <cell r="CY429" t="str">
            <v>-</v>
          </cell>
          <cell r="CZ429" t="str">
            <v>-</v>
          </cell>
          <cell r="DB429" t="str">
            <v>-</v>
          </cell>
          <cell r="DC429" t="str">
            <v>-</v>
          </cell>
          <cell r="DD429" t="str">
            <v>-</v>
          </cell>
          <cell r="DE429" t="str">
            <v>-</v>
          </cell>
          <cell r="DF429" t="str">
            <v>-</v>
          </cell>
          <cell r="DG429" t="str">
            <v>-</v>
          </cell>
        </row>
        <row r="430">
          <cell r="AT430" t="str">
            <v>-</v>
          </cell>
          <cell r="AU430" t="str">
            <v>-</v>
          </cell>
          <cell r="AV430" t="str">
            <v>-</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t="str">
            <v>-</v>
          </cell>
          <cell r="BJ430" t="str">
            <v>-</v>
          </cell>
          <cell r="BK430" t="str">
            <v>-</v>
          </cell>
          <cell r="BL430" t="str">
            <v>-</v>
          </cell>
          <cell r="BM430" t="str">
            <v>20370</v>
          </cell>
          <cell r="BN430" t="str">
            <v>-</v>
          </cell>
          <cell r="BO430" t="str">
            <v>-</v>
          </cell>
          <cell r="BP430" t="str">
            <v>-</v>
          </cell>
          <cell r="BQ430" t="str">
            <v>-</v>
          </cell>
          <cell r="BR430" t="str">
            <v>-</v>
          </cell>
          <cell r="BS430" t="str">
            <v>-</v>
          </cell>
          <cell r="BT430" t="str">
            <v>-</v>
          </cell>
          <cell r="BU430" t="str">
            <v>-</v>
          </cell>
          <cell r="BV430" t="str">
            <v>-</v>
          </cell>
          <cell r="BW430" t="str">
            <v>-</v>
          </cell>
          <cell r="BX430" t="str">
            <v>-</v>
          </cell>
          <cell r="BY430" t="str">
            <v>-</v>
          </cell>
          <cell r="CB430" t="str">
            <v>-</v>
          </cell>
          <cell r="CC430" t="str">
            <v>-</v>
          </cell>
          <cell r="CD430" t="str">
            <v>-</v>
          </cell>
          <cell r="CE430" t="str">
            <v>-</v>
          </cell>
          <cell r="CF430" t="str">
            <v>-</v>
          </cell>
          <cell r="CG430" t="str">
            <v>-</v>
          </cell>
          <cell r="CH430" t="str">
            <v>-</v>
          </cell>
          <cell r="CI430" t="str">
            <v>-</v>
          </cell>
          <cell r="CJ430" t="str">
            <v>-</v>
          </cell>
          <cell r="CK430" t="str">
            <v>-</v>
          </cell>
          <cell r="CL430" t="str">
            <v>-</v>
          </cell>
          <cell r="CM430" t="str">
            <v>-</v>
          </cell>
          <cell r="CN430" t="str">
            <v>-</v>
          </cell>
          <cell r="CO430" t="str">
            <v>-</v>
          </cell>
          <cell r="CP430" t="str">
            <v>-</v>
          </cell>
          <cell r="CQ430" t="str">
            <v>-</v>
          </cell>
          <cell r="CR430" t="str">
            <v>-</v>
          </cell>
          <cell r="CS430" t="str">
            <v>-</v>
          </cell>
          <cell r="CT430" t="str">
            <v>-</v>
          </cell>
          <cell r="CU430" t="str">
            <v>SANTA CATARINA TAYATA</v>
          </cell>
          <cell r="CV430" t="str">
            <v>-</v>
          </cell>
          <cell r="CW430" t="str">
            <v>-</v>
          </cell>
          <cell r="CX430" t="str">
            <v>-</v>
          </cell>
          <cell r="CY430" t="str">
            <v>-</v>
          </cell>
          <cell r="CZ430" t="str">
            <v>-</v>
          </cell>
          <cell r="DB430" t="str">
            <v>-</v>
          </cell>
          <cell r="DC430" t="str">
            <v>-</v>
          </cell>
          <cell r="DD430" t="str">
            <v>-</v>
          </cell>
          <cell r="DE430" t="str">
            <v>-</v>
          </cell>
          <cell r="DF430" t="str">
            <v>-</v>
          </cell>
          <cell r="DG430" t="str">
            <v>-</v>
          </cell>
        </row>
        <row r="431">
          <cell r="AT431" t="str">
            <v>-</v>
          </cell>
          <cell r="AU431" t="str">
            <v>-</v>
          </cell>
          <cell r="AV431" t="str">
            <v>-</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t="str">
            <v>-</v>
          </cell>
          <cell r="BJ431" t="str">
            <v>-</v>
          </cell>
          <cell r="BK431" t="str">
            <v>-</v>
          </cell>
          <cell r="BL431" t="str">
            <v>-</v>
          </cell>
          <cell r="BM431" t="str">
            <v>20371</v>
          </cell>
          <cell r="BN431" t="str">
            <v>-</v>
          </cell>
          <cell r="BO431" t="str">
            <v>-</v>
          </cell>
          <cell r="BP431" t="str">
            <v>-</v>
          </cell>
          <cell r="BQ431" t="str">
            <v>-</v>
          </cell>
          <cell r="BR431" t="str">
            <v>-</v>
          </cell>
          <cell r="BS431" t="str">
            <v>-</v>
          </cell>
          <cell r="BT431" t="str">
            <v>-</v>
          </cell>
          <cell r="BU431" t="str">
            <v>-</v>
          </cell>
          <cell r="BV431" t="str">
            <v>-</v>
          </cell>
          <cell r="BW431" t="str">
            <v>-</v>
          </cell>
          <cell r="BX431" t="str">
            <v>-</v>
          </cell>
          <cell r="BY431" t="str">
            <v>-</v>
          </cell>
          <cell r="CB431" t="str">
            <v>-</v>
          </cell>
          <cell r="CC431" t="str">
            <v>-</v>
          </cell>
          <cell r="CD431" t="str">
            <v>-</v>
          </cell>
          <cell r="CE431" t="str">
            <v>-</v>
          </cell>
          <cell r="CF431" t="str">
            <v>-</v>
          </cell>
          <cell r="CG431" t="str">
            <v>-</v>
          </cell>
          <cell r="CH431" t="str">
            <v>-</v>
          </cell>
          <cell r="CI431" t="str">
            <v>-</v>
          </cell>
          <cell r="CJ431" t="str">
            <v>-</v>
          </cell>
          <cell r="CK431" t="str">
            <v>-</v>
          </cell>
          <cell r="CL431" t="str">
            <v>-</v>
          </cell>
          <cell r="CM431" t="str">
            <v>-</v>
          </cell>
          <cell r="CN431" t="str">
            <v>-</v>
          </cell>
          <cell r="CO431" t="str">
            <v>-</v>
          </cell>
          <cell r="CP431" t="str">
            <v>-</v>
          </cell>
          <cell r="CQ431" t="str">
            <v>-</v>
          </cell>
          <cell r="CR431" t="str">
            <v>-</v>
          </cell>
          <cell r="CS431" t="str">
            <v>-</v>
          </cell>
          <cell r="CT431" t="str">
            <v>-</v>
          </cell>
          <cell r="CU431" t="str">
            <v>SANTA CATARINA TICUÁ</v>
          </cell>
          <cell r="CV431" t="str">
            <v>-</v>
          </cell>
          <cell r="CW431" t="str">
            <v>-</v>
          </cell>
          <cell r="CX431" t="str">
            <v>-</v>
          </cell>
          <cell r="CY431" t="str">
            <v>-</v>
          </cell>
          <cell r="CZ431" t="str">
            <v>-</v>
          </cell>
          <cell r="DB431" t="str">
            <v>-</v>
          </cell>
          <cell r="DC431" t="str">
            <v>-</v>
          </cell>
          <cell r="DD431" t="str">
            <v>-</v>
          </cell>
          <cell r="DE431" t="str">
            <v>-</v>
          </cell>
          <cell r="DF431" t="str">
            <v>-</v>
          </cell>
          <cell r="DG431" t="str">
            <v>-</v>
          </cell>
        </row>
        <row r="432">
          <cell r="AT432" t="str">
            <v>-</v>
          </cell>
          <cell r="AU432" t="str">
            <v>-</v>
          </cell>
          <cell r="AV432" t="str">
            <v>-</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t="str">
            <v>-</v>
          </cell>
          <cell r="BJ432" t="str">
            <v>-</v>
          </cell>
          <cell r="BK432" t="str">
            <v>-</v>
          </cell>
          <cell r="BL432" t="str">
            <v>-</v>
          </cell>
          <cell r="BM432" t="str">
            <v>20372</v>
          </cell>
          <cell r="BN432" t="str">
            <v>-</v>
          </cell>
          <cell r="BO432" t="str">
            <v>-</v>
          </cell>
          <cell r="BP432" t="str">
            <v>-</v>
          </cell>
          <cell r="BQ432" t="str">
            <v>-</v>
          </cell>
          <cell r="BR432" t="str">
            <v>-</v>
          </cell>
          <cell r="BS432" t="str">
            <v>-</v>
          </cell>
          <cell r="BT432" t="str">
            <v>-</v>
          </cell>
          <cell r="BU432" t="str">
            <v>-</v>
          </cell>
          <cell r="BV432" t="str">
            <v>-</v>
          </cell>
          <cell r="BW432" t="str">
            <v>-</v>
          </cell>
          <cell r="BX432" t="str">
            <v>-</v>
          </cell>
          <cell r="BY432" t="str">
            <v>-</v>
          </cell>
          <cell r="CB432" t="str">
            <v>-</v>
          </cell>
          <cell r="CC432" t="str">
            <v>-</v>
          </cell>
          <cell r="CD432" t="str">
            <v>-</v>
          </cell>
          <cell r="CE432" t="str">
            <v>-</v>
          </cell>
          <cell r="CF432" t="str">
            <v>-</v>
          </cell>
          <cell r="CG432" t="str">
            <v>-</v>
          </cell>
          <cell r="CH432" t="str">
            <v>-</v>
          </cell>
          <cell r="CI432" t="str">
            <v>-</v>
          </cell>
          <cell r="CJ432" t="str">
            <v>-</v>
          </cell>
          <cell r="CK432" t="str">
            <v>-</v>
          </cell>
          <cell r="CL432" t="str">
            <v>-</v>
          </cell>
          <cell r="CM432" t="str">
            <v>-</v>
          </cell>
          <cell r="CN432" t="str">
            <v>-</v>
          </cell>
          <cell r="CO432" t="str">
            <v>-</v>
          </cell>
          <cell r="CP432" t="str">
            <v>-</v>
          </cell>
          <cell r="CQ432" t="str">
            <v>-</v>
          </cell>
          <cell r="CR432" t="str">
            <v>-</v>
          </cell>
          <cell r="CS432" t="str">
            <v>-</v>
          </cell>
          <cell r="CT432" t="str">
            <v>-</v>
          </cell>
          <cell r="CU432" t="str">
            <v>SANTA CATARINA YOSONOTÚ</v>
          </cell>
          <cell r="CV432" t="str">
            <v>-</v>
          </cell>
          <cell r="CW432" t="str">
            <v>-</v>
          </cell>
          <cell r="CX432" t="str">
            <v>-</v>
          </cell>
          <cell r="CY432" t="str">
            <v>-</v>
          </cell>
          <cell r="CZ432" t="str">
            <v>-</v>
          </cell>
          <cell r="DB432" t="str">
            <v>-</v>
          </cell>
          <cell r="DC432" t="str">
            <v>-</v>
          </cell>
          <cell r="DD432" t="str">
            <v>-</v>
          </cell>
          <cell r="DE432" t="str">
            <v>-</v>
          </cell>
          <cell r="DF432" t="str">
            <v>-</v>
          </cell>
          <cell r="DG432" t="str">
            <v>-</v>
          </cell>
        </row>
        <row r="433">
          <cell r="AT433" t="str">
            <v>-</v>
          </cell>
          <cell r="AU433" t="str">
            <v>-</v>
          </cell>
          <cell r="AV433" t="str">
            <v>-</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t="str">
            <v>-</v>
          </cell>
          <cell r="BJ433" t="str">
            <v>-</v>
          </cell>
          <cell r="BK433" t="str">
            <v>-</v>
          </cell>
          <cell r="BL433" t="str">
            <v>-</v>
          </cell>
          <cell r="BM433" t="str">
            <v>20373</v>
          </cell>
          <cell r="BN433" t="str">
            <v>-</v>
          </cell>
          <cell r="BO433" t="str">
            <v>-</v>
          </cell>
          <cell r="BP433" t="str">
            <v>-</v>
          </cell>
          <cell r="BQ433" t="str">
            <v>-</v>
          </cell>
          <cell r="BR433" t="str">
            <v>-</v>
          </cell>
          <cell r="BS433" t="str">
            <v>-</v>
          </cell>
          <cell r="BT433" t="str">
            <v>-</v>
          </cell>
          <cell r="BU433" t="str">
            <v>-</v>
          </cell>
          <cell r="BV433" t="str">
            <v>-</v>
          </cell>
          <cell r="BW433" t="str">
            <v>-</v>
          </cell>
          <cell r="BX433" t="str">
            <v>-</v>
          </cell>
          <cell r="BY433" t="str">
            <v>-</v>
          </cell>
          <cell r="CB433" t="str">
            <v>-</v>
          </cell>
          <cell r="CC433" t="str">
            <v>-</v>
          </cell>
          <cell r="CD433" t="str">
            <v>-</v>
          </cell>
          <cell r="CE433" t="str">
            <v>-</v>
          </cell>
          <cell r="CF433" t="str">
            <v>-</v>
          </cell>
          <cell r="CG433" t="str">
            <v>-</v>
          </cell>
          <cell r="CH433" t="str">
            <v>-</v>
          </cell>
          <cell r="CI433" t="str">
            <v>-</v>
          </cell>
          <cell r="CJ433" t="str">
            <v>-</v>
          </cell>
          <cell r="CK433" t="str">
            <v>-</v>
          </cell>
          <cell r="CL433" t="str">
            <v>-</v>
          </cell>
          <cell r="CM433" t="str">
            <v>-</v>
          </cell>
          <cell r="CN433" t="str">
            <v>-</v>
          </cell>
          <cell r="CO433" t="str">
            <v>-</v>
          </cell>
          <cell r="CP433" t="str">
            <v>-</v>
          </cell>
          <cell r="CQ433" t="str">
            <v>-</v>
          </cell>
          <cell r="CR433" t="str">
            <v>-</v>
          </cell>
          <cell r="CS433" t="str">
            <v>-</v>
          </cell>
          <cell r="CT433" t="str">
            <v>-</v>
          </cell>
          <cell r="CU433" t="str">
            <v>SANTA CATARINA ZAPOQUILA</v>
          </cell>
          <cell r="CV433" t="str">
            <v>-</v>
          </cell>
          <cell r="CW433" t="str">
            <v>-</v>
          </cell>
          <cell r="CX433" t="str">
            <v>-</v>
          </cell>
          <cell r="CY433" t="str">
            <v>-</v>
          </cell>
          <cell r="CZ433" t="str">
            <v>-</v>
          </cell>
          <cell r="DB433" t="str">
            <v>-</v>
          </cell>
          <cell r="DC433" t="str">
            <v>-</v>
          </cell>
          <cell r="DD433" t="str">
            <v>-</v>
          </cell>
          <cell r="DE433" t="str">
            <v>-</v>
          </cell>
          <cell r="DF433" t="str">
            <v>-</v>
          </cell>
          <cell r="DG433" t="str">
            <v>-</v>
          </cell>
        </row>
        <row r="434">
          <cell r="AT434" t="str">
            <v>-</v>
          </cell>
          <cell r="AU434" t="str">
            <v>-</v>
          </cell>
          <cell r="AV434" t="str">
            <v>-</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t="str">
            <v>-</v>
          </cell>
          <cell r="BJ434" t="str">
            <v>-</v>
          </cell>
          <cell r="BK434" t="str">
            <v>-</v>
          </cell>
          <cell r="BL434" t="str">
            <v>-</v>
          </cell>
          <cell r="BM434" t="str">
            <v>20374</v>
          </cell>
          <cell r="BN434" t="str">
            <v>-</v>
          </cell>
          <cell r="BO434" t="str">
            <v>-</v>
          </cell>
          <cell r="BP434" t="str">
            <v>-</v>
          </cell>
          <cell r="BQ434" t="str">
            <v>-</v>
          </cell>
          <cell r="BR434" t="str">
            <v>-</v>
          </cell>
          <cell r="BS434" t="str">
            <v>-</v>
          </cell>
          <cell r="BT434" t="str">
            <v>-</v>
          </cell>
          <cell r="BU434" t="str">
            <v>-</v>
          </cell>
          <cell r="BV434" t="str">
            <v>-</v>
          </cell>
          <cell r="BW434" t="str">
            <v>-</v>
          </cell>
          <cell r="BX434" t="str">
            <v>-</v>
          </cell>
          <cell r="BY434" t="str">
            <v>-</v>
          </cell>
          <cell r="CB434" t="str">
            <v>-</v>
          </cell>
          <cell r="CC434" t="str">
            <v>-</v>
          </cell>
          <cell r="CD434" t="str">
            <v>-</v>
          </cell>
          <cell r="CE434" t="str">
            <v>-</v>
          </cell>
          <cell r="CF434" t="str">
            <v>-</v>
          </cell>
          <cell r="CG434" t="str">
            <v>-</v>
          </cell>
          <cell r="CH434" t="str">
            <v>-</v>
          </cell>
          <cell r="CI434" t="str">
            <v>-</v>
          </cell>
          <cell r="CJ434" t="str">
            <v>-</v>
          </cell>
          <cell r="CK434" t="str">
            <v>-</v>
          </cell>
          <cell r="CL434" t="str">
            <v>-</v>
          </cell>
          <cell r="CM434" t="str">
            <v>-</v>
          </cell>
          <cell r="CN434" t="str">
            <v>-</v>
          </cell>
          <cell r="CO434" t="str">
            <v>-</v>
          </cell>
          <cell r="CP434" t="str">
            <v>-</v>
          </cell>
          <cell r="CQ434" t="str">
            <v>-</v>
          </cell>
          <cell r="CR434" t="str">
            <v>-</v>
          </cell>
          <cell r="CS434" t="str">
            <v>-</v>
          </cell>
          <cell r="CT434" t="str">
            <v>-</v>
          </cell>
          <cell r="CU434" t="str">
            <v>SANTA CRUZ ACATEPEC</v>
          </cell>
          <cell r="CV434" t="str">
            <v>-</v>
          </cell>
          <cell r="CW434" t="str">
            <v>-</v>
          </cell>
          <cell r="CX434" t="str">
            <v>-</v>
          </cell>
          <cell r="CY434" t="str">
            <v>-</v>
          </cell>
          <cell r="CZ434" t="str">
            <v>-</v>
          </cell>
          <cell r="DB434" t="str">
            <v>-</v>
          </cell>
          <cell r="DC434" t="str">
            <v>-</v>
          </cell>
          <cell r="DD434" t="str">
            <v>-</v>
          </cell>
          <cell r="DE434" t="str">
            <v>-</v>
          </cell>
          <cell r="DF434" t="str">
            <v>-</v>
          </cell>
          <cell r="DG434" t="str">
            <v>-</v>
          </cell>
        </row>
        <row r="435">
          <cell r="AT435" t="str">
            <v>-</v>
          </cell>
          <cell r="AU435" t="str">
            <v>-</v>
          </cell>
          <cell r="AV435" t="str">
            <v>-</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t="str">
            <v>-</v>
          </cell>
          <cell r="BJ435" t="str">
            <v>-</v>
          </cell>
          <cell r="BK435" t="str">
            <v>-</v>
          </cell>
          <cell r="BL435" t="str">
            <v>-</v>
          </cell>
          <cell r="BM435" t="str">
            <v>20375</v>
          </cell>
          <cell r="BN435" t="str">
            <v>-</v>
          </cell>
          <cell r="BO435" t="str">
            <v>-</v>
          </cell>
          <cell r="BP435" t="str">
            <v>-</v>
          </cell>
          <cell r="BQ435" t="str">
            <v>-</v>
          </cell>
          <cell r="BR435" t="str">
            <v>-</v>
          </cell>
          <cell r="BS435" t="str">
            <v>-</v>
          </cell>
          <cell r="BT435" t="str">
            <v>-</v>
          </cell>
          <cell r="BU435" t="str">
            <v>-</v>
          </cell>
          <cell r="BV435" t="str">
            <v>-</v>
          </cell>
          <cell r="BW435" t="str">
            <v>-</v>
          </cell>
          <cell r="BX435" t="str">
            <v>-</v>
          </cell>
          <cell r="BY435" t="str">
            <v>-</v>
          </cell>
          <cell r="CB435" t="str">
            <v>-</v>
          </cell>
          <cell r="CC435" t="str">
            <v>-</v>
          </cell>
          <cell r="CD435" t="str">
            <v>-</v>
          </cell>
          <cell r="CE435" t="str">
            <v>-</v>
          </cell>
          <cell r="CF435" t="str">
            <v>-</v>
          </cell>
          <cell r="CG435" t="str">
            <v>-</v>
          </cell>
          <cell r="CH435" t="str">
            <v>-</v>
          </cell>
          <cell r="CI435" t="str">
            <v>-</v>
          </cell>
          <cell r="CJ435" t="str">
            <v>-</v>
          </cell>
          <cell r="CK435" t="str">
            <v>-</v>
          </cell>
          <cell r="CL435" t="str">
            <v>-</v>
          </cell>
          <cell r="CM435" t="str">
            <v>-</v>
          </cell>
          <cell r="CN435" t="str">
            <v>-</v>
          </cell>
          <cell r="CO435" t="str">
            <v>-</v>
          </cell>
          <cell r="CP435" t="str">
            <v>-</v>
          </cell>
          <cell r="CQ435" t="str">
            <v>-</v>
          </cell>
          <cell r="CR435" t="str">
            <v>-</v>
          </cell>
          <cell r="CS435" t="str">
            <v>-</v>
          </cell>
          <cell r="CT435" t="str">
            <v>-</v>
          </cell>
          <cell r="CU435" t="str">
            <v>SANTA CRUZ AMILPAS</v>
          </cell>
          <cell r="CV435" t="str">
            <v>-</v>
          </cell>
          <cell r="CW435" t="str">
            <v>-</v>
          </cell>
          <cell r="CX435" t="str">
            <v>-</v>
          </cell>
          <cell r="CY435" t="str">
            <v>-</v>
          </cell>
          <cell r="CZ435" t="str">
            <v>-</v>
          </cell>
          <cell r="DB435" t="str">
            <v>-</v>
          </cell>
          <cell r="DC435" t="str">
            <v>-</v>
          </cell>
          <cell r="DD435" t="str">
            <v>-</v>
          </cell>
          <cell r="DE435" t="str">
            <v>-</v>
          </cell>
          <cell r="DF435" t="str">
            <v>-</v>
          </cell>
          <cell r="DG435" t="str">
            <v>-</v>
          </cell>
        </row>
        <row r="436">
          <cell r="AT436" t="str">
            <v>-</v>
          </cell>
          <cell r="AU436" t="str">
            <v>-</v>
          </cell>
          <cell r="AV436" t="str">
            <v>-</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t="str">
            <v>-</v>
          </cell>
          <cell r="BJ436" t="str">
            <v>-</v>
          </cell>
          <cell r="BK436" t="str">
            <v>-</v>
          </cell>
          <cell r="BL436" t="str">
            <v>-</v>
          </cell>
          <cell r="BM436" t="str">
            <v>20376</v>
          </cell>
          <cell r="BN436" t="str">
            <v>-</v>
          </cell>
          <cell r="BO436" t="str">
            <v>-</v>
          </cell>
          <cell r="BP436" t="str">
            <v>-</v>
          </cell>
          <cell r="BQ436" t="str">
            <v>-</v>
          </cell>
          <cell r="BR436" t="str">
            <v>-</v>
          </cell>
          <cell r="BS436" t="str">
            <v>-</v>
          </cell>
          <cell r="BT436" t="str">
            <v>-</v>
          </cell>
          <cell r="BU436" t="str">
            <v>-</v>
          </cell>
          <cell r="BV436" t="str">
            <v>-</v>
          </cell>
          <cell r="BW436" t="str">
            <v>-</v>
          </cell>
          <cell r="BX436" t="str">
            <v>-</v>
          </cell>
          <cell r="BY436" t="str">
            <v>-</v>
          </cell>
          <cell r="CB436" t="str">
            <v>-</v>
          </cell>
          <cell r="CC436" t="str">
            <v>-</v>
          </cell>
          <cell r="CD436" t="str">
            <v>-</v>
          </cell>
          <cell r="CE436" t="str">
            <v>-</v>
          </cell>
          <cell r="CF436" t="str">
            <v>-</v>
          </cell>
          <cell r="CG436" t="str">
            <v>-</v>
          </cell>
          <cell r="CH436" t="str">
            <v>-</v>
          </cell>
          <cell r="CI436" t="str">
            <v>-</v>
          </cell>
          <cell r="CJ436" t="str">
            <v>-</v>
          </cell>
          <cell r="CK436" t="str">
            <v>-</v>
          </cell>
          <cell r="CL436" t="str">
            <v>-</v>
          </cell>
          <cell r="CM436" t="str">
            <v>-</v>
          </cell>
          <cell r="CN436" t="str">
            <v>-</v>
          </cell>
          <cell r="CO436" t="str">
            <v>-</v>
          </cell>
          <cell r="CP436" t="str">
            <v>-</v>
          </cell>
          <cell r="CQ436" t="str">
            <v>-</v>
          </cell>
          <cell r="CR436" t="str">
            <v>-</v>
          </cell>
          <cell r="CS436" t="str">
            <v>-</v>
          </cell>
          <cell r="CT436" t="str">
            <v>-</v>
          </cell>
          <cell r="CU436" t="str">
            <v>SANTA CRUZ DE BRAVO</v>
          </cell>
          <cell r="CV436" t="str">
            <v>-</v>
          </cell>
          <cell r="CW436" t="str">
            <v>-</v>
          </cell>
          <cell r="CX436" t="str">
            <v>-</v>
          </cell>
          <cell r="CY436" t="str">
            <v>-</v>
          </cell>
          <cell r="CZ436" t="str">
            <v>-</v>
          </cell>
          <cell r="DB436" t="str">
            <v>-</v>
          </cell>
          <cell r="DC436" t="str">
            <v>-</v>
          </cell>
          <cell r="DD436" t="str">
            <v>-</v>
          </cell>
          <cell r="DE436" t="str">
            <v>-</v>
          </cell>
          <cell r="DF436" t="str">
            <v>-</v>
          </cell>
          <cell r="DG436" t="str">
            <v>-</v>
          </cell>
        </row>
        <row r="437">
          <cell r="AT437" t="str">
            <v>-</v>
          </cell>
          <cell r="AU437" t="str">
            <v>-</v>
          </cell>
          <cell r="AV437" t="str">
            <v>-</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t="str">
            <v>-</v>
          </cell>
          <cell r="BJ437" t="str">
            <v>-</v>
          </cell>
          <cell r="BK437" t="str">
            <v>-</v>
          </cell>
          <cell r="BL437" t="str">
            <v>-</v>
          </cell>
          <cell r="BM437" t="str">
            <v>20377</v>
          </cell>
          <cell r="BN437" t="str">
            <v>-</v>
          </cell>
          <cell r="BO437" t="str">
            <v>-</v>
          </cell>
          <cell r="BP437" t="str">
            <v>-</v>
          </cell>
          <cell r="BQ437" t="str">
            <v>-</v>
          </cell>
          <cell r="BR437" t="str">
            <v>-</v>
          </cell>
          <cell r="BS437" t="str">
            <v>-</v>
          </cell>
          <cell r="BT437" t="str">
            <v>-</v>
          </cell>
          <cell r="BU437" t="str">
            <v>-</v>
          </cell>
          <cell r="BV437" t="str">
            <v>-</v>
          </cell>
          <cell r="BW437" t="str">
            <v>-</v>
          </cell>
          <cell r="BX437" t="str">
            <v>-</v>
          </cell>
          <cell r="BY437" t="str">
            <v>-</v>
          </cell>
          <cell r="CB437" t="str">
            <v>-</v>
          </cell>
          <cell r="CC437" t="str">
            <v>-</v>
          </cell>
          <cell r="CD437" t="str">
            <v>-</v>
          </cell>
          <cell r="CE437" t="str">
            <v>-</v>
          </cell>
          <cell r="CF437" t="str">
            <v>-</v>
          </cell>
          <cell r="CG437" t="str">
            <v>-</v>
          </cell>
          <cell r="CH437" t="str">
            <v>-</v>
          </cell>
          <cell r="CI437" t="str">
            <v>-</v>
          </cell>
          <cell r="CJ437" t="str">
            <v>-</v>
          </cell>
          <cell r="CK437" t="str">
            <v>-</v>
          </cell>
          <cell r="CL437" t="str">
            <v>-</v>
          </cell>
          <cell r="CM437" t="str">
            <v>-</v>
          </cell>
          <cell r="CN437" t="str">
            <v>-</v>
          </cell>
          <cell r="CO437" t="str">
            <v>-</v>
          </cell>
          <cell r="CP437" t="str">
            <v>-</v>
          </cell>
          <cell r="CQ437" t="str">
            <v>-</v>
          </cell>
          <cell r="CR437" t="str">
            <v>-</v>
          </cell>
          <cell r="CS437" t="str">
            <v>-</v>
          </cell>
          <cell r="CT437" t="str">
            <v>-</v>
          </cell>
          <cell r="CU437" t="str">
            <v>SANTA CRUZ ITUNDUJIA</v>
          </cell>
          <cell r="CV437" t="str">
            <v>-</v>
          </cell>
          <cell r="CW437" t="str">
            <v>-</v>
          </cell>
          <cell r="CX437" t="str">
            <v>-</v>
          </cell>
          <cell r="CY437" t="str">
            <v>-</v>
          </cell>
          <cell r="CZ437" t="str">
            <v>-</v>
          </cell>
          <cell r="DB437" t="str">
            <v>-</v>
          </cell>
          <cell r="DC437" t="str">
            <v>-</v>
          </cell>
          <cell r="DD437" t="str">
            <v>-</v>
          </cell>
          <cell r="DE437" t="str">
            <v>-</v>
          </cell>
          <cell r="DF437" t="str">
            <v>-</v>
          </cell>
          <cell r="DG437" t="str">
            <v>-</v>
          </cell>
        </row>
        <row r="438">
          <cell r="AT438" t="str">
            <v>-</v>
          </cell>
          <cell r="AU438" t="str">
            <v>-</v>
          </cell>
          <cell r="AV438" t="str">
            <v>-</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t="str">
            <v>-</v>
          </cell>
          <cell r="BJ438" t="str">
            <v>-</v>
          </cell>
          <cell r="BK438" t="str">
            <v>-</v>
          </cell>
          <cell r="BL438" t="str">
            <v>-</v>
          </cell>
          <cell r="BM438" t="str">
            <v>20378</v>
          </cell>
          <cell r="BN438" t="str">
            <v>-</v>
          </cell>
          <cell r="BO438" t="str">
            <v>-</v>
          </cell>
          <cell r="BP438" t="str">
            <v>-</v>
          </cell>
          <cell r="BQ438" t="str">
            <v>-</v>
          </cell>
          <cell r="BR438" t="str">
            <v>-</v>
          </cell>
          <cell r="BS438" t="str">
            <v>-</v>
          </cell>
          <cell r="BT438" t="str">
            <v>-</v>
          </cell>
          <cell r="BU438" t="str">
            <v>-</v>
          </cell>
          <cell r="BV438" t="str">
            <v>-</v>
          </cell>
          <cell r="BW438" t="str">
            <v>-</v>
          </cell>
          <cell r="BX438" t="str">
            <v>-</v>
          </cell>
          <cell r="BY438" t="str">
            <v>-</v>
          </cell>
          <cell r="CB438" t="str">
            <v>-</v>
          </cell>
          <cell r="CC438" t="str">
            <v>-</v>
          </cell>
          <cell r="CD438" t="str">
            <v>-</v>
          </cell>
          <cell r="CE438" t="str">
            <v>-</v>
          </cell>
          <cell r="CF438" t="str">
            <v>-</v>
          </cell>
          <cell r="CG438" t="str">
            <v>-</v>
          </cell>
          <cell r="CH438" t="str">
            <v>-</v>
          </cell>
          <cell r="CI438" t="str">
            <v>-</v>
          </cell>
          <cell r="CJ438" t="str">
            <v>-</v>
          </cell>
          <cell r="CK438" t="str">
            <v>-</v>
          </cell>
          <cell r="CL438" t="str">
            <v>-</v>
          </cell>
          <cell r="CM438" t="str">
            <v>-</v>
          </cell>
          <cell r="CN438" t="str">
            <v>-</v>
          </cell>
          <cell r="CO438" t="str">
            <v>-</v>
          </cell>
          <cell r="CP438" t="str">
            <v>-</v>
          </cell>
          <cell r="CQ438" t="str">
            <v>-</v>
          </cell>
          <cell r="CR438" t="str">
            <v>-</v>
          </cell>
          <cell r="CS438" t="str">
            <v>-</v>
          </cell>
          <cell r="CT438" t="str">
            <v>-</v>
          </cell>
          <cell r="CU438" t="str">
            <v>SANTA CRUZ MIXTEPEC</v>
          </cell>
          <cell r="CV438" t="str">
            <v>-</v>
          </cell>
          <cell r="CW438" t="str">
            <v>-</v>
          </cell>
          <cell r="CX438" t="str">
            <v>-</v>
          </cell>
          <cell r="CY438" t="str">
            <v>-</v>
          </cell>
          <cell r="CZ438" t="str">
            <v>-</v>
          </cell>
          <cell r="DB438" t="str">
            <v>-</v>
          </cell>
          <cell r="DC438" t="str">
            <v>-</v>
          </cell>
          <cell r="DD438" t="str">
            <v>-</v>
          </cell>
          <cell r="DE438" t="str">
            <v>-</v>
          </cell>
          <cell r="DF438" t="str">
            <v>-</v>
          </cell>
          <cell r="DG438" t="str">
            <v>-</v>
          </cell>
        </row>
        <row r="439">
          <cell r="AT439" t="str">
            <v>-</v>
          </cell>
          <cell r="AU439" t="str">
            <v>-</v>
          </cell>
          <cell r="AV439" t="str">
            <v>-</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t="str">
            <v>-</v>
          </cell>
          <cell r="BJ439" t="str">
            <v>-</v>
          </cell>
          <cell r="BK439" t="str">
            <v>-</v>
          </cell>
          <cell r="BL439" t="str">
            <v>-</v>
          </cell>
          <cell r="BM439" t="str">
            <v>20379</v>
          </cell>
          <cell r="BN439" t="str">
            <v>-</v>
          </cell>
          <cell r="BO439" t="str">
            <v>-</v>
          </cell>
          <cell r="BP439" t="str">
            <v>-</v>
          </cell>
          <cell r="BQ439" t="str">
            <v>-</v>
          </cell>
          <cell r="BR439" t="str">
            <v>-</v>
          </cell>
          <cell r="BS439" t="str">
            <v>-</v>
          </cell>
          <cell r="BT439" t="str">
            <v>-</v>
          </cell>
          <cell r="BU439" t="str">
            <v>-</v>
          </cell>
          <cell r="BV439" t="str">
            <v>-</v>
          </cell>
          <cell r="BW439" t="str">
            <v>-</v>
          </cell>
          <cell r="BX439" t="str">
            <v>-</v>
          </cell>
          <cell r="BY439" t="str">
            <v>-</v>
          </cell>
          <cell r="CB439" t="str">
            <v>-</v>
          </cell>
          <cell r="CC439" t="str">
            <v>-</v>
          </cell>
          <cell r="CD439" t="str">
            <v>-</v>
          </cell>
          <cell r="CE439" t="str">
            <v>-</v>
          </cell>
          <cell r="CF439" t="str">
            <v>-</v>
          </cell>
          <cell r="CG439" t="str">
            <v>-</v>
          </cell>
          <cell r="CH439" t="str">
            <v>-</v>
          </cell>
          <cell r="CI439" t="str">
            <v>-</v>
          </cell>
          <cell r="CJ439" t="str">
            <v>-</v>
          </cell>
          <cell r="CK439" t="str">
            <v>-</v>
          </cell>
          <cell r="CL439" t="str">
            <v>-</v>
          </cell>
          <cell r="CM439" t="str">
            <v>-</v>
          </cell>
          <cell r="CN439" t="str">
            <v>-</v>
          </cell>
          <cell r="CO439" t="str">
            <v>-</v>
          </cell>
          <cell r="CP439" t="str">
            <v>-</v>
          </cell>
          <cell r="CQ439" t="str">
            <v>-</v>
          </cell>
          <cell r="CR439" t="str">
            <v>-</v>
          </cell>
          <cell r="CS439" t="str">
            <v>-</v>
          </cell>
          <cell r="CT439" t="str">
            <v>-</v>
          </cell>
          <cell r="CU439" t="str">
            <v>SANTA CRUZ NUNDACO</v>
          </cell>
          <cell r="CV439" t="str">
            <v>-</v>
          </cell>
          <cell r="CW439" t="str">
            <v>-</v>
          </cell>
          <cell r="CX439" t="str">
            <v>-</v>
          </cell>
          <cell r="CY439" t="str">
            <v>-</v>
          </cell>
          <cell r="CZ439" t="str">
            <v>-</v>
          </cell>
          <cell r="DB439" t="str">
            <v>-</v>
          </cell>
          <cell r="DC439" t="str">
            <v>-</v>
          </cell>
          <cell r="DD439" t="str">
            <v>-</v>
          </cell>
          <cell r="DE439" t="str">
            <v>-</v>
          </cell>
          <cell r="DF439" t="str">
            <v>-</v>
          </cell>
          <cell r="DG439" t="str">
            <v>-</v>
          </cell>
        </row>
        <row r="440">
          <cell r="AT440" t="str">
            <v>-</v>
          </cell>
          <cell r="AU440" t="str">
            <v>-</v>
          </cell>
          <cell r="AV440" t="str">
            <v>-</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t="str">
            <v>-</v>
          </cell>
          <cell r="BJ440" t="str">
            <v>-</v>
          </cell>
          <cell r="BK440" t="str">
            <v>-</v>
          </cell>
          <cell r="BL440" t="str">
            <v>-</v>
          </cell>
          <cell r="BM440" t="str">
            <v>20380</v>
          </cell>
          <cell r="BN440" t="str">
            <v>-</v>
          </cell>
          <cell r="BO440" t="str">
            <v>-</v>
          </cell>
          <cell r="BP440" t="str">
            <v>-</v>
          </cell>
          <cell r="BQ440" t="str">
            <v>-</v>
          </cell>
          <cell r="BR440" t="str">
            <v>-</v>
          </cell>
          <cell r="BS440" t="str">
            <v>-</v>
          </cell>
          <cell r="BT440" t="str">
            <v>-</v>
          </cell>
          <cell r="BU440" t="str">
            <v>-</v>
          </cell>
          <cell r="BV440" t="str">
            <v>-</v>
          </cell>
          <cell r="BW440" t="str">
            <v>-</v>
          </cell>
          <cell r="BX440" t="str">
            <v>-</v>
          </cell>
          <cell r="BY440" t="str">
            <v>-</v>
          </cell>
          <cell r="CB440" t="str">
            <v>-</v>
          </cell>
          <cell r="CC440" t="str">
            <v>-</v>
          </cell>
          <cell r="CD440" t="str">
            <v>-</v>
          </cell>
          <cell r="CE440" t="str">
            <v>-</v>
          </cell>
          <cell r="CF440" t="str">
            <v>-</v>
          </cell>
          <cell r="CG440" t="str">
            <v>-</v>
          </cell>
          <cell r="CH440" t="str">
            <v>-</v>
          </cell>
          <cell r="CI440" t="str">
            <v>-</v>
          </cell>
          <cell r="CJ440" t="str">
            <v>-</v>
          </cell>
          <cell r="CK440" t="str">
            <v>-</v>
          </cell>
          <cell r="CL440" t="str">
            <v>-</v>
          </cell>
          <cell r="CM440" t="str">
            <v>-</v>
          </cell>
          <cell r="CN440" t="str">
            <v>-</v>
          </cell>
          <cell r="CO440" t="str">
            <v>-</v>
          </cell>
          <cell r="CP440" t="str">
            <v>-</v>
          </cell>
          <cell r="CQ440" t="str">
            <v>-</v>
          </cell>
          <cell r="CR440" t="str">
            <v>-</v>
          </cell>
          <cell r="CS440" t="str">
            <v>-</v>
          </cell>
          <cell r="CT440" t="str">
            <v>-</v>
          </cell>
          <cell r="CU440" t="str">
            <v>SANTA CRUZ PAPALUTLA</v>
          </cell>
          <cell r="CV440" t="str">
            <v>-</v>
          </cell>
          <cell r="CW440" t="str">
            <v>-</v>
          </cell>
          <cell r="CX440" t="str">
            <v>-</v>
          </cell>
          <cell r="CY440" t="str">
            <v>-</v>
          </cell>
          <cell r="CZ440" t="str">
            <v>-</v>
          </cell>
          <cell r="DB440" t="str">
            <v>-</v>
          </cell>
          <cell r="DC440" t="str">
            <v>-</v>
          </cell>
          <cell r="DD440" t="str">
            <v>-</v>
          </cell>
          <cell r="DE440" t="str">
            <v>-</v>
          </cell>
          <cell r="DF440" t="str">
            <v>-</v>
          </cell>
          <cell r="DG440" t="str">
            <v>-</v>
          </cell>
        </row>
        <row r="441">
          <cell r="AT441" t="str">
            <v>-</v>
          </cell>
          <cell r="AU441" t="str">
            <v>-</v>
          </cell>
          <cell r="AV441" t="str">
            <v>-</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t="str">
            <v>-</v>
          </cell>
          <cell r="BJ441" t="str">
            <v>-</v>
          </cell>
          <cell r="BK441" t="str">
            <v>-</v>
          </cell>
          <cell r="BL441" t="str">
            <v>-</v>
          </cell>
          <cell r="BM441" t="str">
            <v>20381</v>
          </cell>
          <cell r="BN441" t="str">
            <v>-</v>
          </cell>
          <cell r="BO441" t="str">
            <v>-</v>
          </cell>
          <cell r="BP441" t="str">
            <v>-</v>
          </cell>
          <cell r="BQ441" t="str">
            <v>-</v>
          </cell>
          <cell r="BR441" t="str">
            <v>-</v>
          </cell>
          <cell r="BS441" t="str">
            <v>-</v>
          </cell>
          <cell r="BT441" t="str">
            <v>-</v>
          </cell>
          <cell r="BU441" t="str">
            <v>-</v>
          </cell>
          <cell r="BV441" t="str">
            <v>-</v>
          </cell>
          <cell r="BW441" t="str">
            <v>-</v>
          </cell>
          <cell r="BX441" t="str">
            <v>-</v>
          </cell>
          <cell r="BY441" t="str">
            <v>-</v>
          </cell>
          <cell r="CB441" t="str">
            <v>-</v>
          </cell>
          <cell r="CC441" t="str">
            <v>-</v>
          </cell>
          <cell r="CD441" t="str">
            <v>-</v>
          </cell>
          <cell r="CE441" t="str">
            <v>-</v>
          </cell>
          <cell r="CF441" t="str">
            <v>-</v>
          </cell>
          <cell r="CG441" t="str">
            <v>-</v>
          </cell>
          <cell r="CH441" t="str">
            <v>-</v>
          </cell>
          <cell r="CI441" t="str">
            <v>-</v>
          </cell>
          <cell r="CJ441" t="str">
            <v>-</v>
          </cell>
          <cell r="CK441" t="str">
            <v>-</v>
          </cell>
          <cell r="CL441" t="str">
            <v>-</v>
          </cell>
          <cell r="CM441" t="str">
            <v>-</v>
          </cell>
          <cell r="CN441" t="str">
            <v>-</v>
          </cell>
          <cell r="CO441" t="str">
            <v>-</v>
          </cell>
          <cell r="CP441" t="str">
            <v>-</v>
          </cell>
          <cell r="CQ441" t="str">
            <v>-</v>
          </cell>
          <cell r="CR441" t="str">
            <v>-</v>
          </cell>
          <cell r="CS441" t="str">
            <v>-</v>
          </cell>
          <cell r="CT441" t="str">
            <v>-</v>
          </cell>
          <cell r="CU441" t="str">
            <v>SANTA CRUZ TACACHE DE MINA</v>
          </cell>
          <cell r="CV441" t="str">
            <v>-</v>
          </cell>
          <cell r="CW441" t="str">
            <v>-</v>
          </cell>
          <cell r="CX441" t="str">
            <v>-</v>
          </cell>
          <cell r="CY441" t="str">
            <v>-</v>
          </cell>
          <cell r="CZ441" t="str">
            <v>-</v>
          </cell>
          <cell r="DB441" t="str">
            <v>-</v>
          </cell>
          <cell r="DC441" t="str">
            <v>-</v>
          </cell>
          <cell r="DD441" t="str">
            <v>-</v>
          </cell>
          <cell r="DE441" t="str">
            <v>-</v>
          </cell>
          <cell r="DF441" t="str">
            <v>-</v>
          </cell>
          <cell r="DG441" t="str">
            <v>-</v>
          </cell>
        </row>
        <row r="442">
          <cell r="AT442" t="str">
            <v>-</v>
          </cell>
          <cell r="AU442" t="str">
            <v>-</v>
          </cell>
          <cell r="AV442" t="str">
            <v>-</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t="str">
            <v>-</v>
          </cell>
          <cell r="BJ442" t="str">
            <v>-</v>
          </cell>
          <cell r="BK442" t="str">
            <v>-</v>
          </cell>
          <cell r="BL442" t="str">
            <v>-</v>
          </cell>
          <cell r="BM442" t="str">
            <v>20382</v>
          </cell>
          <cell r="BN442" t="str">
            <v>-</v>
          </cell>
          <cell r="BO442" t="str">
            <v>-</v>
          </cell>
          <cell r="BP442" t="str">
            <v>-</v>
          </cell>
          <cell r="BQ442" t="str">
            <v>-</v>
          </cell>
          <cell r="BR442" t="str">
            <v>-</v>
          </cell>
          <cell r="BS442" t="str">
            <v>-</v>
          </cell>
          <cell r="BT442" t="str">
            <v>-</v>
          </cell>
          <cell r="BU442" t="str">
            <v>-</v>
          </cell>
          <cell r="BV442" t="str">
            <v>-</v>
          </cell>
          <cell r="BW442" t="str">
            <v>-</v>
          </cell>
          <cell r="BX442" t="str">
            <v>-</v>
          </cell>
          <cell r="BY442" t="str">
            <v>-</v>
          </cell>
          <cell r="CB442" t="str">
            <v>-</v>
          </cell>
          <cell r="CC442" t="str">
            <v>-</v>
          </cell>
          <cell r="CD442" t="str">
            <v>-</v>
          </cell>
          <cell r="CE442" t="str">
            <v>-</v>
          </cell>
          <cell r="CF442" t="str">
            <v>-</v>
          </cell>
          <cell r="CG442" t="str">
            <v>-</v>
          </cell>
          <cell r="CH442" t="str">
            <v>-</v>
          </cell>
          <cell r="CI442" t="str">
            <v>-</v>
          </cell>
          <cell r="CJ442" t="str">
            <v>-</v>
          </cell>
          <cell r="CK442" t="str">
            <v>-</v>
          </cell>
          <cell r="CL442" t="str">
            <v>-</v>
          </cell>
          <cell r="CM442" t="str">
            <v>-</v>
          </cell>
          <cell r="CN442" t="str">
            <v>-</v>
          </cell>
          <cell r="CO442" t="str">
            <v>-</v>
          </cell>
          <cell r="CP442" t="str">
            <v>-</v>
          </cell>
          <cell r="CQ442" t="str">
            <v>-</v>
          </cell>
          <cell r="CR442" t="str">
            <v>-</v>
          </cell>
          <cell r="CS442" t="str">
            <v>-</v>
          </cell>
          <cell r="CT442" t="str">
            <v>-</v>
          </cell>
          <cell r="CU442" t="str">
            <v>SANTA CRUZ TACAHUA</v>
          </cell>
          <cell r="CV442" t="str">
            <v>-</v>
          </cell>
          <cell r="CW442" t="str">
            <v>-</v>
          </cell>
          <cell r="CX442" t="str">
            <v>-</v>
          </cell>
          <cell r="CY442" t="str">
            <v>-</v>
          </cell>
          <cell r="CZ442" t="str">
            <v>-</v>
          </cell>
          <cell r="DB442" t="str">
            <v>-</v>
          </cell>
          <cell r="DC442" t="str">
            <v>-</v>
          </cell>
          <cell r="DD442" t="str">
            <v>-</v>
          </cell>
          <cell r="DE442" t="str">
            <v>-</v>
          </cell>
          <cell r="DF442" t="str">
            <v>-</v>
          </cell>
          <cell r="DG442" t="str">
            <v>-</v>
          </cell>
        </row>
        <row r="443">
          <cell r="AT443" t="str">
            <v>-</v>
          </cell>
          <cell r="AU443" t="str">
            <v>-</v>
          </cell>
          <cell r="AV443" t="str">
            <v>-</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t="str">
            <v>-</v>
          </cell>
          <cell r="BJ443" t="str">
            <v>-</v>
          </cell>
          <cell r="BK443" t="str">
            <v>-</v>
          </cell>
          <cell r="BL443" t="str">
            <v>-</v>
          </cell>
          <cell r="BM443" t="str">
            <v>20383</v>
          </cell>
          <cell r="BN443" t="str">
            <v>-</v>
          </cell>
          <cell r="BO443" t="str">
            <v>-</v>
          </cell>
          <cell r="BP443" t="str">
            <v>-</v>
          </cell>
          <cell r="BQ443" t="str">
            <v>-</v>
          </cell>
          <cell r="BR443" t="str">
            <v>-</v>
          </cell>
          <cell r="BS443" t="str">
            <v>-</v>
          </cell>
          <cell r="BT443" t="str">
            <v>-</v>
          </cell>
          <cell r="BU443" t="str">
            <v>-</v>
          </cell>
          <cell r="BV443" t="str">
            <v>-</v>
          </cell>
          <cell r="BW443" t="str">
            <v>-</v>
          </cell>
          <cell r="BX443" t="str">
            <v>-</v>
          </cell>
          <cell r="BY443" t="str">
            <v>-</v>
          </cell>
          <cell r="CB443" t="str">
            <v>-</v>
          </cell>
          <cell r="CC443" t="str">
            <v>-</v>
          </cell>
          <cell r="CD443" t="str">
            <v>-</v>
          </cell>
          <cell r="CE443" t="str">
            <v>-</v>
          </cell>
          <cell r="CF443" t="str">
            <v>-</v>
          </cell>
          <cell r="CG443" t="str">
            <v>-</v>
          </cell>
          <cell r="CH443" t="str">
            <v>-</v>
          </cell>
          <cell r="CI443" t="str">
            <v>-</v>
          </cell>
          <cell r="CJ443" t="str">
            <v>-</v>
          </cell>
          <cell r="CK443" t="str">
            <v>-</v>
          </cell>
          <cell r="CL443" t="str">
            <v>-</v>
          </cell>
          <cell r="CM443" t="str">
            <v>-</v>
          </cell>
          <cell r="CN443" t="str">
            <v>-</v>
          </cell>
          <cell r="CO443" t="str">
            <v>-</v>
          </cell>
          <cell r="CP443" t="str">
            <v>-</v>
          </cell>
          <cell r="CQ443" t="str">
            <v>-</v>
          </cell>
          <cell r="CR443" t="str">
            <v>-</v>
          </cell>
          <cell r="CS443" t="str">
            <v>-</v>
          </cell>
          <cell r="CT443" t="str">
            <v>-</v>
          </cell>
          <cell r="CU443" t="str">
            <v>SANTA CRUZ TAYATA</v>
          </cell>
          <cell r="CV443" t="str">
            <v>-</v>
          </cell>
          <cell r="CW443" t="str">
            <v>-</v>
          </cell>
          <cell r="CX443" t="str">
            <v>-</v>
          </cell>
          <cell r="CY443" t="str">
            <v>-</v>
          </cell>
          <cell r="CZ443" t="str">
            <v>-</v>
          </cell>
          <cell r="DB443" t="str">
            <v>-</v>
          </cell>
          <cell r="DC443" t="str">
            <v>-</v>
          </cell>
          <cell r="DD443" t="str">
            <v>-</v>
          </cell>
          <cell r="DE443" t="str">
            <v>-</v>
          </cell>
          <cell r="DF443" t="str">
            <v>-</v>
          </cell>
          <cell r="DG443" t="str">
            <v>-</v>
          </cell>
        </row>
        <row r="444">
          <cell r="AT444" t="str">
            <v>-</v>
          </cell>
          <cell r="AU444" t="str">
            <v>-</v>
          </cell>
          <cell r="AV444" t="str">
            <v>-</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t="str">
            <v>-</v>
          </cell>
          <cell r="BJ444" t="str">
            <v>-</v>
          </cell>
          <cell r="BK444" t="str">
            <v>-</v>
          </cell>
          <cell r="BL444" t="str">
            <v>-</v>
          </cell>
          <cell r="BM444" t="str">
            <v>20384</v>
          </cell>
          <cell r="BN444" t="str">
            <v>-</v>
          </cell>
          <cell r="BO444" t="str">
            <v>-</v>
          </cell>
          <cell r="BP444" t="str">
            <v>-</v>
          </cell>
          <cell r="BQ444" t="str">
            <v>-</v>
          </cell>
          <cell r="BR444" t="str">
            <v>-</v>
          </cell>
          <cell r="BS444" t="str">
            <v>-</v>
          </cell>
          <cell r="BT444" t="str">
            <v>-</v>
          </cell>
          <cell r="BU444" t="str">
            <v>-</v>
          </cell>
          <cell r="BV444" t="str">
            <v>-</v>
          </cell>
          <cell r="BW444" t="str">
            <v>-</v>
          </cell>
          <cell r="BX444" t="str">
            <v>-</v>
          </cell>
          <cell r="BY444" t="str">
            <v>-</v>
          </cell>
          <cell r="CB444" t="str">
            <v>-</v>
          </cell>
          <cell r="CC444" t="str">
            <v>-</v>
          </cell>
          <cell r="CD444" t="str">
            <v>-</v>
          </cell>
          <cell r="CE444" t="str">
            <v>-</v>
          </cell>
          <cell r="CF444" t="str">
            <v>-</v>
          </cell>
          <cell r="CG444" t="str">
            <v>-</v>
          </cell>
          <cell r="CH444" t="str">
            <v>-</v>
          </cell>
          <cell r="CI444" t="str">
            <v>-</v>
          </cell>
          <cell r="CJ444" t="str">
            <v>-</v>
          </cell>
          <cell r="CK444" t="str">
            <v>-</v>
          </cell>
          <cell r="CL444" t="str">
            <v>-</v>
          </cell>
          <cell r="CM444" t="str">
            <v>-</v>
          </cell>
          <cell r="CN444" t="str">
            <v>-</v>
          </cell>
          <cell r="CO444" t="str">
            <v>-</v>
          </cell>
          <cell r="CP444" t="str">
            <v>-</v>
          </cell>
          <cell r="CQ444" t="str">
            <v>-</v>
          </cell>
          <cell r="CR444" t="str">
            <v>-</v>
          </cell>
          <cell r="CS444" t="str">
            <v>-</v>
          </cell>
          <cell r="CT444" t="str">
            <v>-</v>
          </cell>
          <cell r="CU444" t="str">
            <v>SANTA CRUZ XITLA</v>
          </cell>
          <cell r="CV444" t="str">
            <v>-</v>
          </cell>
          <cell r="CW444" t="str">
            <v>-</v>
          </cell>
          <cell r="CX444" t="str">
            <v>-</v>
          </cell>
          <cell r="CY444" t="str">
            <v>-</v>
          </cell>
          <cell r="CZ444" t="str">
            <v>-</v>
          </cell>
          <cell r="DB444" t="str">
            <v>-</v>
          </cell>
          <cell r="DC444" t="str">
            <v>-</v>
          </cell>
          <cell r="DD444" t="str">
            <v>-</v>
          </cell>
          <cell r="DE444" t="str">
            <v>-</v>
          </cell>
          <cell r="DF444" t="str">
            <v>-</v>
          </cell>
          <cell r="DG444" t="str">
            <v>-</v>
          </cell>
        </row>
        <row r="445">
          <cell r="AT445" t="str">
            <v>-</v>
          </cell>
          <cell r="AU445" t="str">
            <v>-</v>
          </cell>
          <cell r="AV445" t="str">
            <v>-</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t="str">
            <v>-</v>
          </cell>
          <cell r="BJ445" t="str">
            <v>-</v>
          </cell>
          <cell r="BK445" t="str">
            <v>-</v>
          </cell>
          <cell r="BL445" t="str">
            <v>-</v>
          </cell>
          <cell r="BM445" t="str">
            <v>20386</v>
          </cell>
          <cell r="BN445" t="str">
            <v>-</v>
          </cell>
          <cell r="BO445" t="str">
            <v>-</v>
          </cell>
          <cell r="BP445" t="str">
            <v>-</v>
          </cell>
          <cell r="BQ445" t="str">
            <v>-</v>
          </cell>
          <cell r="BR445" t="str">
            <v>-</v>
          </cell>
          <cell r="BS445" t="str">
            <v>-</v>
          </cell>
          <cell r="BT445" t="str">
            <v>-</v>
          </cell>
          <cell r="BU445" t="str">
            <v>-</v>
          </cell>
          <cell r="BV445" t="str">
            <v>-</v>
          </cell>
          <cell r="BW445" t="str">
            <v>-</v>
          </cell>
          <cell r="BX445" t="str">
            <v>-</v>
          </cell>
          <cell r="BY445" t="str">
            <v>-</v>
          </cell>
          <cell r="CB445" t="str">
            <v>-</v>
          </cell>
          <cell r="CC445" t="str">
            <v>-</v>
          </cell>
          <cell r="CD445" t="str">
            <v>-</v>
          </cell>
          <cell r="CE445" t="str">
            <v>-</v>
          </cell>
          <cell r="CF445" t="str">
            <v>-</v>
          </cell>
          <cell r="CG445" t="str">
            <v>-</v>
          </cell>
          <cell r="CH445" t="str">
            <v>-</v>
          </cell>
          <cell r="CI445" t="str">
            <v>-</v>
          </cell>
          <cell r="CJ445" t="str">
            <v>-</v>
          </cell>
          <cell r="CK445" t="str">
            <v>-</v>
          </cell>
          <cell r="CL445" t="str">
            <v>-</v>
          </cell>
          <cell r="CM445" t="str">
            <v>-</v>
          </cell>
          <cell r="CN445" t="str">
            <v>-</v>
          </cell>
          <cell r="CO445" t="str">
            <v>-</v>
          </cell>
          <cell r="CP445" t="str">
            <v>-</v>
          </cell>
          <cell r="CQ445" t="str">
            <v>-</v>
          </cell>
          <cell r="CR445" t="str">
            <v>-</v>
          </cell>
          <cell r="CS445" t="str">
            <v>-</v>
          </cell>
          <cell r="CT445" t="str">
            <v>-</v>
          </cell>
          <cell r="CU445" t="str">
            <v>SANTA CRUZ ZENZONTEPEC</v>
          </cell>
          <cell r="CV445" t="str">
            <v>-</v>
          </cell>
          <cell r="CW445" t="str">
            <v>-</v>
          </cell>
          <cell r="CX445" t="str">
            <v>-</v>
          </cell>
          <cell r="CY445" t="str">
            <v>-</v>
          </cell>
          <cell r="CZ445" t="str">
            <v>-</v>
          </cell>
          <cell r="DB445" t="str">
            <v>-</v>
          </cell>
          <cell r="DC445" t="str">
            <v>-</v>
          </cell>
          <cell r="DD445" t="str">
            <v>-</v>
          </cell>
          <cell r="DE445" t="str">
            <v>-</v>
          </cell>
          <cell r="DF445" t="str">
            <v>-</v>
          </cell>
          <cell r="DG445" t="str">
            <v>-</v>
          </cell>
        </row>
        <row r="446">
          <cell r="AT446" t="str">
            <v>-</v>
          </cell>
          <cell r="AU446" t="str">
            <v>-</v>
          </cell>
          <cell r="AV446" t="str">
            <v>-</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t="str">
            <v>-</v>
          </cell>
          <cell r="BJ446" t="str">
            <v>-</v>
          </cell>
          <cell r="BK446" t="str">
            <v>-</v>
          </cell>
          <cell r="BL446" t="str">
            <v>-</v>
          </cell>
          <cell r="BM446" t="str">
            <v>20387</v>
          </cell>
          <cell r="BN446" t="str">
            <v>-</v>
          </cell>
          <cell r="BO446" t="str">
            <v>-</v>
          </cell>
          <cell r="BP446" t="str">
            <v>-</v>
          </cell>
          <cell r="BQ446" t="str">
            <v>-</v>
          </cell>
          <cell r="BR446" t="str">
            <v>-</v>
          </cell>
          <cell r="BS446" t="str">
            <v>-</v>
          </cell>
          <cell r="BT446" t="str">
            <v>-</v>
          </cell>
          <cell r="BU446" t="str">
            <v>-</v>
          </cell>
          <cell r="BV446" t="str">
            <v>-</v>
          </cell>
          <cell r="BW446" t="str">
            <v>-</v>
          </cell>
          <cell r="BX446" t="str">
            <v>-</v>
          </cell>
          <cell r="BY446" t="str">
            <v>-</v>
          </cell>
          <cell r="CB446" t="str">
            <v>-</v>
          </cell>
          <cell r="CC446" t="str">
            <v>-</v>
          </cell>
          <cell r="CD446" t="str">
            <v>-</v>
          </cell>
          <cell r="CE446" t="str">
            <v>-</v>
          </cell>
          <cell r="CF446" t="str">
            <v>-</v>
          </cell>
          <cell r="CG446" t="str">
            <v>-</v>
          </cell>
          <cell r="CH446" t="str">
            <v>-</v>
          </cell>
          <cell r="CI446" t="str">
            <v>-</v>
          </cell>
          <cell r="CJ446" t="str">
            <v>-</v>
          </cell>
          <cell r="CK446" t="str">
            <v>-</v>
          </cell>
          <cell r="CL446" t="str">
            <v>-</v>
          </cell>
          <cell r="CM446" t="str">
            <v>-</v>
          </cell>
          <cell r="CN446" t="str">
            <v>-</v>
          </cell>
          <cell r="CO446" t="str">
            <v>-</v>
          </cell>
          <cell r="CP446" t="str">
            <v>-</v>
          </cell>
          <cell r="CQ446" t="str">
            <v>-</v>
          </cell>
          <cell r="CR446" t="str">
            <v>-</v>
          </cell>
          <cell r="CS446" t="str">
            <v>-</v>
          </cell>
          <cell r="CT446" t="str">
            <v>-</v>
          </cell>
          <cell r="CU446" t="str">
            <v>SANTA GERTRUDIS</v>
          </cell>
          <cell r="CV446" t="str">
            <v>-</v>
          </cell>
          <cell r="CW446" t="str">
            <v>-</v>
          </cell>
          <cell r="CX446" t="str">
            <v>-</v>
          </cell>
          <cell r="CY446" t="str">
            <v>-</v>
          </cell>
          <cell r="CZ446" t="str">
            <v>-</v>
          </cell>
          <cell r="DB446" t="str">
            <v>-</v>
          </cell>
          <cell r="DC446" t="str">
            <v>-</v>
          </cell>
          <cell r="DD446" t="str">
            <v>-</v>
          </cell>
          <cell r="DE446" t="str">
            <v>-</v>
          </cell>
          <cell r="DF446" t="str">
            <v>-</v>
          </cell>
          <cell r="DG446" t="str">
            <v>-</v>
          </cell>
        </row>
        <row r="447">
          <cell r="AT447" t="str">
            <v>-</v>
          </cell>
          <cell r="AU447" t="str">
            <v>-</v>
          </cell>
          <cell r="AV447" t="str">
            <v>-</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t="str">
            <v>-</v>
          </cell>
          <cell r="BJ447" t="str">
            <v>-</v>
          </cell>
          <cell r="BK447" t="str">
            <v>-</v>
          </cell>
          <cell r="BL447" t="str">
            <v>-</v>
          </cell>
          <cell r="BM447" t="str">
            <v>20388</v>
          </cell>
          <cell r="BN447" t="str">
            <v>-</v>
          </cell>
          <cell r="BO447" t="str">
            <v>-</v>
          </cell>
          <cell r="BP447" t="str">
            <v>-</v>
          </cell>
          <cell r="BQ447" t="str">
            <v>-</v>
          </cell>
          <cell r="BR447" t="str">
            <v>-</v>
          </cell>
          <cell r="BS447" t="str">
            <v>-</v>
          </cell>
          <cell r="BT447" t="str">
            <v>-</v>
          </cell>
          <cell r="BU447" t="str">
            <v>-</v>
          </cell>
          <cell r="BV447" t="str">
            <v>-</v>
          </cell>
          <cell r="BW447" t="str">
            <v>-</v>
          </cell>
          <cell r="BX447" t="str">
            <v>-</v>
          </cell>
          <cell r="BY447" t="str">
            <v>-</v>
          </cell>
          <cell r="CB447" t="str">
            <v>-</v>
          </cell>
          <cell r="CC447" t="str">
            <v>-</v>
          </cell>
          <cell r="CD447" t="str">
            <v>-</v>
          </cell>
          <cell r="CE447" t="str">
            <v>-</v>
          </cell>
          <cell r="CF447" t="str">
            <v>-</v>
          </cell>
          <cell r="CG447" t="str">
            <v>-</v>
          </cell>
          <cell r="CH447" t="str">
            <v>-</v>
          </cell>
          <cell r="CI447" t="str">
            <v>-</v>
          </cell>
          <cell r="CJ447" t="str">
            <v>-</v>
          </cell>
          <cell r="CK447" t="str">
            <v>-</v>
          </cell>
          <cell r="CL447" t="str">
            <v>-</v>
          </cell>
          <cell r="CM447" t="str">
            <v>-</v>
          </cell>
          <cell r="CN447" t="str">
            <v>-</v>
          </cell>
          <cell r="CO447" t="str">
            <v>-</v>
          </cell>
          <cell r="CP447" t="str">
            <v>-</v>
          </cell>
          <cell r="CQ447" t="str">
            <v>-</v>
          </cell>
          <cell r="CR447" t="str">
            <v>-</v>
          </cell>
          <cell r="CS447" t="str">
            <v>-</v>
          </cell>
          <cell r="CT447" t="str">
            <v>-</v>
          </cell>
          <cell r="CU447" t="str">
            <v>SANTA INÉS DEL MONTE</v>
          </cell>
          <cell r="CV447" t="str">
            <v>-</v>
          </cell>
          <cell r="CW447" t="str">
            <v>-</v>
          </cell>
          <cell r="CX447" t="str">
            <v>-</v>
          </cell>
          <cell r="CY447" t="str">
            <v>-</v>
          </cell>
          <cell r="CZ447" t="str">
            <v>-</v>
          </cell>
          <cell r="DB447" t="str">
            <v>-</v>
          </cell>
          <cell r="DC447" t="str">
            <v>-</v>
          </cell>
          <cell r="DD447" t="str">
            <v>-</v>
          </cell>
          <cell r="DE447" t="str">
            <v>-</v>
          </cell>
          <cell r="DF447" t="str">
            <v>-</v>
          </cell>
          <cell r="DG447" t="str">
            <v>-</v>
          </cell>
        </row>
        <row r="448">
          <cell r="AT448" t="str">
            <v>-</v>
          </cell>
          <cell r="AU448" t="str">
            <v>-</v>
          </cell>
          <cell r="AV448" t="str">
            <v>-</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t="str">
            <v>-</v>
          </cell>
          <cell r="BJ448" t="str">
            <v>-</v>
          </cell>
          <cell r="BK448" t="str">
            <v>-</v>
          </cell>
          <cell r="BL448" t="str">
            <v>-</v>
          </cell>
          <cell r="BM448" t="str">
            <v>20389</v>
          </cell>
          <cell r="BN448" t="str">
            <v>-</v>
          </cell>
          <cell r="BO448" t="str">
            <v>-</v>
          </cell>
          <cell r="BP448" t="str">
            <v>-</v>
          </cell>
          <cell r="BQ448" t="str">
            <v>-</v>
          </cell>
          <cell r="BR448" t="str">
            <v>-</v>
          </cell>
          <cell r="BS448" t="str">
            <v>-</v>
          </cell>
          <cell r="BT448" t="str">
            <v>-</v>
          </cell>
          <cell r="BU448" t="str">
            <v>-</v>
          </cell>
          <cell r="BV448" t="str">
            <v>-</v>
          </cell>
          <cell r="BW448" t="str">
            <v>-</v>
          </cell>
          <cell r="BX448" t="str">
            <v>-</v>
          </cell>
          <cell r="BY448" t="str">
            <v>-</v>
          </cell>
          <cell r="CB448" t="str">
            <v>-</v>
          </cell>
          <cell r="CC448" t="str">
            <v>-</v>
          </cell>
          <cell r="CD448" t="str">
            <v>-</v>
          </cell>
          <cell r="CE448" t="str">
            <v>-</v>
          </cell>
          <cell r="CF448" t="str">
            <v>-</v>
          </cell>
          <cell r="CG448" t="str">
            <v>-</v>
          </cell>
          <cell r="CH448" t="str">
            <v>-</v>
          </cell>
          <cell r="CI448" t="str">
            <v>-</v>
          </cell>
          <cell r="CJ448" t="str">
            <v>-</v>
          </cell>
          <cell r="CK448" t="str">
            <v>-</v>
          </cell>
          <cell r="CL448" t="str">
            <v>-</v>
          </cell>
          <cell r="CM448" t="str">
            <v>-</v>
          </cell>
          <cell r="CN448" t="str">
            <v>-</v>
          </cell>
          <cell r="CO448" t="str">
            <v>-</v>
          </cell>
          <cell r="CP448" t="str">
            <v>-</v>
          </cell>
          <cell r="CQ448" t="str">
            <v>-</v>
          </cell>
          <cell r="CR448" t="str">
            <v>-</v>
          </cell>
          <cell r="CS448" t="str">
            <v>-</v>
          </cell>
          <cell r="CT448" t="str">
            <v>-</v>
          </cell>
          <cell r="CU448" t="str">
            <v>SANTA INÉS YATZECHE</v>
          </cell>
          <cell r="CV448" t="str">
            <v>-</v>
          </cell>
          <cell r="CW448" t="str">
            <v>-</v>
          </cell>
          <cell r="CX448" t="str">
            <v>-</v>
          </cell>
          <cell r="CY448" t="str">
            <v>-</v>
          </cell>
          <cell r="CZ448" t="str">
            <v>-</v>
          </cell>
          <cell r="DB448" t="str">
            <v>-</v>
          </cell>
          <cell r="DC448" t="str">
            <v>-</v>
          </cell>
          <cell r="DD448" t="str">
            <v>-</v>
          </cell>
          <cell r="DE448" t="str">
            <v>-</v>
          </cell>
          <cell r="DF448" t="str">
            <v>-</v>
          </cell>
          <cell r="DG448" t="str">
            <v>-</v>
          </cell>
        </row>
        <row r="449">
          <cell r="AT449" t="str">
            <v>-</v>
          </cell>
          <cell r="AU449" t="str">
            <v>-</v>
          </cell>
          <cell r="AV449" t="str">
            <v>-</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t="str">
            <v>-</v>
          </cell>
          <cell r="BJ449" t="str">
            <v>-</v>
          </cell>
          <cell r="BK449" t="str">
            <v>-</v>
          </cell>
          <cell r="BL449" t="str">
            <v>-</v>
          </cell>
          <cell r="BM449" t="str">
            <v>20391</v>
          </cell>
          <cell r="BN449" t="str">
            <v>-</v>
          </cell>
          <cell r="BO449" t="str">
            <v>-</v>
          </cell>
          <cell r="BP449" t="str">
            <v>-</v>
          </cell>
          <cell r="BQ449" t="str">
            <v>-</v>
          </cell>
          <cell r="BR449" t="str">
            <v>-</v>
          </cell>
          <cell r="BS449" t="str">
            <v>-</v>
          </cell>
          <cell r="BT449" t="str">
            <v>-</v>
          </cell>
          <cell r="BU449" t="str">
            <v>-</v>
          </cell>
          <cell r="BV449" t="str">
            <v>-</v>
          </cell>
          <cell r="BW449" t="str">
            <v>-</v>
          </cell>
          <cell r="BX449" t="str">
            <v>-</v>
          </cell>
          <cell r="BY449" t="str">
            <v>-</v>
          </cell>
          <cell r="CB449" t="str">
            <v>-</v>
          </cell>
          <cell r="CC449" t="str">
            <v>-</v>
          </cell>
          <cell r="CD449" t="str">
            <v>-</v>
          </cell>
          <cell r="CE449" t="str">
            <v>-</v>
          </cell>
          <cell r="CF449" t="str">
            <v>-</v>
          </cell>
          <cell r="CG449" t="str">
            <v>-</v>
          </cell>
          <cell r="CH449" t="str">
            <v>-</v>
          </cell>
          <cell r="CI449" t="str">
            <v>-</v>
          </cell>
          <cell r="CJ449" t="str">
            <v>-</v>
          </cell>
          <cell r="CK449" t="str">
            <v>-</v>
          </cell>
          <cell r="CL449" t="str">
            <v>-</v>
          </cell>
          <cell r="CM449" t="str">
            <v>-</v>
          </cell>
          <cell r="CN449" t="str">
            <v>-</v>
          </cell>
          <cell r="CO449" t="str">
            <v>-</v>
          </cell>
          <cell r="CP449" t="str">
            <v>-</v>
          </cell>
          <cell r="CQ449" t="str">
            <v>-</v>
          </cell>
          <cell r="CR449" t="str">
            <v>-</v>
          </cell>
          <cell r="CS449" t="str">
            <v>-</v>
          </cell>
          <cell r="CT449" t="str">
            <v>-</v>
          </cell>
          <cell r="CU449" t="str">
            <v>SANTA LUCÍA MIAHUATLÁN</v>
          </cell>
          <cell r="CV449" t="str">
            <v>-</v>
          </cell>
          <cell r="CW449" t="str">
            <v>-</v>
          </cell>
          <cell r="CX449" t="str">
            <v>-</v>
          </cell>
          <cell r="CY449" t="str">
            <v>-</v>
          </cell>
          <cell r="CZ449" t="str">
            <v>-</v>
          </cell>
          <cell r="DB449" t="str">
            <v>-</v>
          </cell>
          <cell r="DC449" t="str">
            <v>-</v>
          </cell>
          <cell r="DD449" t="str">
            <v>-</v>
          </cell>
          <cell r="DE449" t="str">
            <v>-</v>
          </cell>
          <cell r="DF449" t="str">
            <v>-</v>
          </cell>
          <cell r="DG449" t="str">
            <v>-</v>
          </cell>
        </row>
        <row r="450">
          <cell r="AT450" t="str">
            <v>-</v>
          </cell>
          <cell r="AU450" t="str">
            <v>-</v>
          </cell>
          <cell r="AV450" t="str">
            <v>-</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t="str">
            <v>-</v>
          </cell>
          <cell r="BJ450" t="str">
            <v>-</v>
          </cell>
          <cell r="BK450" t="str">
            <v>-</v>
          </cell>
          <cell r="BL450" t="str">
            <v>-</v>
          </cell>
          <cell r="BM450" t="str">
            <v>20392</v>
          </cell>
          <cell r="BN450" t="str">
            <v>-</v>
          </cell>
          <cell r="BO450" t="str">
            <v>-</v>
          </cell>
          <cell r="BP450" t="str">
            <v>-</v>
          </cell>
          <cell r="BQ450" t="str">
            <v>-</v>
          </cell>
          <cell r="BR450" t="str">
            <v>-</v>
          </cell>
          <cell r="BS450" t="str">
            <v>-</v>
          </cell>
          <cell r="BT450" t="str">
            <v>-</v>
          </cell>
          <cell r="BU450" t="str">
            <v>-</v>
          </cell>
          <cell r="BV450" t="str">
            <v>-</v>
          </cell>
          <cell r="BW450" t="str">
            <v>-</v>
          </cell>
          <cell r="BX450" t="str">
            <v>-</v>
          </cell>
          <cell r="BY450" t="str">
            <v>-</v>
          </cell>
          <cell r="CB450" t="str">
            <v>-</v>
          </cell>
          <cell r="CC450" t="str">
            <v>-</v>
          </cell>
          <cell r="CD450" t="str">
            <v>-</v>
          </cell>
          <cell r="CE450" t="str">
            <v>-</v>
          </cell>
          <cell r="CF450" t="str">
            <v>-</v>
          </cell>
          <cell r="CG450" t="str">
            <v>-</v>
          </cell>
          <cell r="CH450" t="str">
            <v>-</v>
          </cell>
          <cell r="CI450" t="str">
            <v>-</v>
          </cell>
          <cell r="CJ450" t="str">
            <v>-</v>
          </cell>
          <cell r="CK450" t="str">
            <v>-</v>
          </cell>
          <cell r="CL450" t="str">
            <v>-</v>
          </cell>
          <cell r="CM450" t="str">
            <v>-</v>
          </cell>
          <cell r="CN450" t="str">
            <v>-</v>
          </cell>
          <cell r="CO450" t="str">
            <v>-</v>
          </cell>
          <cell r="CP450" t="str">
            <v>-</v>
          </cell>
          <cell r="CQ450" t="str">
            <v>-</v>
          </cell>
          <cell r="CR450" t="str">
            <v>-</v>
          </cell>
          <cell r="CS450" t="str">
            <v>-</v>
          </cell>
          <cell r="CT450" t="str">
            <v>-</v>
          </cell>
          <cell r="CU450" t="str">
            <v>SANTA LUCÍA MONTEVERDE</v>
          </cell>
          <cell r="CV450" t="str">
            <v>-</v>
          </cell>
          <cell r="CW450" t="str">
            <v>-</v>
          </cell>
          <cell r="CX450" t="str">
            <v>-</v>
          </cell>
          <cell r="CY450" t="str">
            <v>-</v>
          </cell>
          <cell r="CZ450" t="str">
            <v>-</v>
          </cell>
          <cell r="DB450" t="str">
            <v>-</v>
          </cell>
          <cell r="DC450" t="str">
            <v>-</v>
          </cell>
          <cell r="DD450" t="str">
            <v>-</v>
          </cell>
          <cell r="DE450" t="str">
            <v>-</v>
          </cell>
          <cell r="DF450" t="str">
            <v>-</v>
          </cell>
          <cell r="DG450" t="str">
            <v>-</v>
          </cell>
        </row>
        <row r="451">
          <cell r="AT451" t="str">
            <v>-</v>
          </cell>
          <cell r="AU451" t="str">
            <v>-</v>
          </cell>
          <cell r="AV451" t="str">
            <v>-</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t="str">
            <v>-</v>
          </cell>
          <cell r="BJ451" t="str">
            <v>-</v>
          </cell>
          <cell r="BK451" t="str">
            <v>-</v>
          </cell>
          <cell r="BL451" t="str">
            <v>-</v>
          </cell>
          <cell r="BM451" t="str">
            <v>20393</v>
          </cell>
          <cell r="BN451" t="str">
            <v>-</v>
          </cell>
          <cell r="BO451" t="str">
            <v>-</v>
          </cell>
          <cell r="BP451" t="str">
            <v>-</v>
          </cell>
          <cell r="BQ451" t="str">
            <v>-</v>
          </cell>
          <cell r="BR451" t="str">
            <v>-</v>
          </cell>
          <cell r="BS451" t="str">
            <v>-</v>
          </cell>
          <cell r="BT451" t="str">
            <v>-</v>
          </cell>
          <cell r="BU451" t="str">
            <v>-</v>
          </cell>
          <cell r="BV451" t="str">
            <v>-</v>
          </cell>
          <cell r="BW451" t="str">
            <v>-</v>
          </cell>
          <cell r="BX451" t="str">
            <v>-</v>
          </cell>
          <cell r="BY451" t="str">
            <v>-</v>
          </cell>
          <cell r="CB451" t="str">
            <v>-</v>
          </cell>
          <cell r="CC451" t="str">
            <v>-</v>
          </cell>
          <cell r="CD451" t="str">
            <v>-</v>
          </cell>
          <cell r="CE451" t="str">
            <v>-</v>
          </cell>
          <cell r="CF451" t="str">
            <v>-</v>
          </cell>
          <cell r="CG451" t="str">
            <v>-</v>
          </cell>
          <cell r="CH451" t="str">
            <v>-</v>
          </cell>
          <cell r="CI451" t="str">
            <v>-</v>
          </cell>
          <cell r="CJ451" t="str">
            <v>-</v>
          </cell>
          <cell r="CK451" t="str">
            <v>-</v>
          </cell>
          <cell r="CL451" t="str">
            <v>-</v>
          </cell>
          <cell r="CM451" t="str">
            <v>-</v>
          </cell>
          <cell r="CN451" t="str">
            <v>-</v>
          </cell>
          <cell r="CO451" t="str">
            <v>-</v>
          </cell>
          <cell r="CP451" t="str">
            <v>-</v>
          </cell>
          <cell r="CQ451" t="str">
            <v>-</v>
          </cell>
          <cell r="CR451" t="str">
            <v>-</v>
          </cell>
          <cell r="CS451" t="str">
            <v>-</v>
          </cell>
          <cell r="CT451" t="str">
            <v>-</v>
          </cell>
          <cell r="CU451" t="str">
            <v>SANTA LUCÍA OCOTLÁN</v>
          </cell>
          <cell r="CV451" t="str">
            <v>-</v>
          </cell>
          <cell r="CW451" t="str">
            <v>-</v>
          </cell>
          <cell r="CX451" t="str">
            <v>-</v>
          </cell>
          <cell r="CY451" t="str">
            <v>-</v>
          </cell>
          <cell r="CZ451" t="str">
            <v>-</v>
          </cell>
          <cell r="DB451" t="str">
            <v>-</v>
          </cell>
          <cell r="DC451" t="str">
            <v>-</v>
          </cell>
          <cell r="DD451" t="str">
            <v>-</v>
          </cell>
          <cell r="DE451" t="str">
            <v>-</v>
          </cell>
          <cell r="DF451" t="str">
            <v>-</v>
          </cell>
          <cell r="DG451" t="str">
            <v>-</v>
          </cell>
        </row>
        <row r="452">
          <cell r="AT452" t="str">
            <v>-</v>
          </cell>
          <cell r="AU452" t="str">
            <v>-</v>
          </cell>
          <cell r="AV452" t="str">
            <v>-</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t="str">
            <v>-</v>
          </cell>
          <cell r="BJ452" t="str">
            <v>-</v>
          </cell>
          <cell r="BK452" t="str">
            <v>-</v>
          </cell>
          <cell r="BL452" t="str">
            <v>-</v>
          </cell>
          <cell r="BM452" t="str">
            <v>20394</v>
          </cell>
          <cell r="BN452" t="str">
            <v>-</v>
          </cell>
          <cell r="BO452" t="str">
            <v>-</v>
          </cell>
          <cell r="BP452" t="str">
            <v>-</v>
          </cell>
          <cell r="BQ452" t="str">
            <v>-</v>
          </cell>
          <cell r="BR452" t="str">
            <v>-</v>
          </cell>
          <cell r="BS452" t="str">
            <v>-</v>
          </cell>
          <cell r="BT452" t="str">
            <v>-</v>
          </cell>
          <cell r="BU452" t="str">
            <v>-</v>
          </cell>
          <cell r="BV452" t="str">
            <v>-</v>
          </cell>
          <cell r="BW452" t="str">
            <v>-</v>
          </cell>
          <cell r="BX452" t="str">
            <v>-</v>
          </cell>
          <cell r="BY452" t="str">
            <v>-</v>
          </cell>
          <cell r="CB452" t="str">
            <v>-</v>
          </cell>
          <cell r="CC452" t="str">
            <v>-</v>
          </cell>
          <cell r="CD452" t="str">
            <v>-</v>
          </cell>
          <cell r="CE452" t="str">
            <v>-</v>
          </cell>
          <cell r="CF452" t="str">
            <v>-</v>
          </cell>
          <cell r="CG452" t="str">
            <v>-</v>
          </cell>
          <cell r="CH452" t="str">
            <v>-</v>
          </cell>
          <cell r="CI452" t="str">
            <v>-</v>
          </cell>
          <cell r="CJ452" t="str">
            <v>-</v>
          </cell>
          <cell r="CK452" t="str">
            <v>-</v>
          </cell>
          <cell r="CL452" t="str">
            <v>-</v>
          </cell>
          <cell r="CM452" t="str">
            <v>-</v>
          </cell>
          <cell r="CN452" t="str">
            <v>-</v>
          </cell>
          <cell r="CO452" t="str">
            <v>-</v>
          </cell>
          <cell r="CP452" t="str">
            <v>-</v>
          </cell>
          <cell r="CQ452" t="str">
            <v>-</v>
          </cell>
          <cell r="CR452" t="str">
            <v>-</v>
          </cell>
          <cell r="CS452" t="str">
            <v>-</v>
          </cell>
          <cell r="CT452" t="str">
            <v>-</v>
          </cell>
          <cell r="CU452" t="str">
            <v>SANTA MARÍA ALOTEPEC</v>
          </cell>
          <cell r="CV452" t="str">
            <v>-</v>
          </cell>
          <cell r="CW452" t="str">
            <v>-</v>
          </cell>
          <cell r="CX452" t="str">
            <v>-</v>
          </cell>
          <cell r="CY452" t="str">
            <v>-</v>
          </cell>
          <cell r="CZ452" t="str">
            <v>-</v>
          </cell>
          <cell r="DB452" t="str">
            <v>-</v>
          </cell>
          <cell r="DC452" t="str">
            <v>-</v>
          </cell>
          <cell r="DD452" t="str">
            <v>-</v>
          </cell>
          <cell r="DE452" t="str">
            <v>-</v>
          </cell>
          <cell r="DF452" t="str">
            <v>-</v>
          </cell>
          <cell r="DG452" t="str">
            <v>-</v>
          </cell>
        </row>
        <row r="453">
          <cell r="AT453" t="str">
            <v>-</v>
          </cell>
          <cell r="AU453" t="str">
            <v>-</v>
          </cell>
          <cell r="AV453" t="str">
            <v>-</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t="str">
            <v>-</v>
          </cell>
          <cell r="BJ453" t="str">
            <v>-</v>
          </cell>
          <cell r="BK453" t="str">
            <v>-</v>
          </cell>
          <cell r="BL453" t="str">
            <v>-</v>
          </cell>
          <cell r="BM453" t="str">
            <v>20395</v>
          </cell>
          <cell r="BN453" t="str">
            <v>-</v>
          </cell>
          <cell r="BO453" t="str">
            <v>-</v>
          </cell>
          <cell r="BP453" t="str">
            <v>-</v>
          </cell>
          <cell r="BQ453" t="str">
            <v>-</v>
          </cell>
          <cell r="BR453" t="str">
            <v>-</v>
          </cell>
          <cell r="BS453" t="str">
            <v>-</v>
          </cell>
          <cell r="BT453" t="str">
            <v>-</v>
          </cell>
          <cell r="BU453" t="str">
            <v>-</v>
          </cell>
          <cell r="BV453" t="str">
            <v>-</v>
          </cell>
          <cell r="BW453" t="str">
            <v>-</v>
          </cell>
          <cell r="BX453" t="str">
            <v>-</v>
          </cell>
          <cell r="BY453" t="str">
            <v>-</v>
          </cell>
          <cell r="CB453" t="str">
            <v>-</v>
          </cell>
          <cell r="CC453" t="str">
            <v>-</v>
          </cell>
          <cell r="CD453" t="str">
            <v>-</v>
          </cell>
          <cell r="CE453" t="str">
            <v>-</v>
          </cell>
          <cell r="CF453" t="str">
            <v>-</v>
          </cell>
          <cell r="CG453" t="str">
            <v>-</v>
          </cell>
          <cell r="CH453" t="str">
            <v>-</v>
          </cell>
          <cell r="CI453" t="str">
            <v>-</v>
          </cell>
          <cell r="CJ453" t="str">
            <v>-</v>
          </cell>
          <cell r="CK453" t="str">
            <v>-</v>
          </cell>
          <cell r="CL453" t="str">
            <v>-</v>
          </cell>
          <cell r="CM453" t="str">
            <v>-</v>
          </cell>
          <cell r="CN453" t="str">
            <v>-</v>
          </cell>
          <cell r="CO453" t="str">
            <v>-</v>
          </cell>
          <cell r="CP453" t="str">
            <v>-</v>
          </cell>
          <cell r="CQ453" t="str">
            <v>-</v>
          </cell>
          <cell r="CR453" t="str">
            <v>-</v>
          </cell>
          <cell r="CS453" t="str">
            <v>-</v>
          </cell>
          <cell r="CT453" t="str">
            <v>-</v>
          </cell>
          <cell r="CU453" t="str">
            <v>SANTA MARÍA APAZCO</v>
          </cell>
          <cell r="CV453" t="str">
            <v>-</v>
          </cell>
          <cell r="CW453" t="str">
            <v>-</v>
          </cell>
          <cell r="CX453" t="str">
            <v>-</v>
          </cell>
          <cell r="CY453" t="str">
            <v>-</v>
          </cell>
          <cell r="CZ453" t="str">
            <v>-</v>
          </cell>
          <cell r="DB453" t="str">
            <v>-</v>
          </cell>
          <cell r="DC453" t="str">
            <v>-</v>
          </cell>
          <cell r="DD453" t="str">
            <v>-</v>
          </cell>
          <cell r="DE453" t="str">
            <v>-</v>
          </cell>
          <cell r="DF453" t="str">
            <v>-</v>
          </cell>
          <cell r="DG453" t="str">
            <v>-</v>
          </cell>
        </row>
        <row r="454">
          <cell r="AT454" t="str">
            <v>-</v>
          </cell>
          <cell r="AU454" t="str">
            <v>-</v>
          </cell>
          <cell r="AV454" t="str">
            <v>-</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t="str">
            <v>-</v>
          </cell>
          <cell r="BJ454" t="str">
            <v>-</v>
          </cell>
          <cell r="BK454" t="str">
            <v>-</v>
          </cell>
          <cell r="BL454" t="str">
            <v>-</v>
          </cell>
          <cell r="BM454" t="str">
            <v>20396</v>
          </cell>
          <cell r="BN454" t="str">
            <v>-</v>
          </cell>
          <cell r="BO454" t="str">
            <v>-</v>
          </cell>
          <cell r="BP454" t="str">
            <v>-</v>
          </cell>
          <cell r="BQ454" t="str">
            <v>-</v>
          </cell>
          <cell r="BR454" t="str">
            <v>-</v>
          </cell>
          <cell r="BS454" t="str">
            <v>-</v>
          </cell>
          <cell r="BT454" t="str">
            <v>-</v>
          </cell>
          <cell r="BU454" t="str">
            <v>-</v>
          </cell>
          <cell r="BV454" t="str">
            <v>-</v>
          </cell>
          <cell r="BW454" t="str">
            <v>-</v>
          </cell>
          <cell r="BX454" t="str">
            <v>-</v>
          </cell>
          <cell r="BY454" t="str">
            <v>-</v>
          </cell>
          <cell r="CB454" t="str">
            <v>-</v>
          </cell>
          <cell r="CC454" t="str">
            <v>-</v>
          </cell>
          <cell r="CD454" t="str">
            <v>-</v>
          </cell>
          <cell r="CE454" t="str">
            <v>-</v>
          </cell>
          <cell r="CF454" t="str">
            <v>-</v>
          </cell>
          <cell r="CG454" t="str">
            <v>-</v>
          </cell>
          <cell r="CH454" t="str">
            <v>-</v>
          </cell>
          <cell r="CI454" t="str">
            <v>-</v>
          </cell>
          <cell r="CJ454" t="str">
            <v>-</v>
          </cell>
          <cell r="CK454" t="str">
            <v>-</v>
          </cell>
          <cell r="CL454" t="str">
            <v>-</v>
          </cell>
          <cell r="CM454" t="str">
            <v>-</v>
          </cell>
          <cell r="CN454" t="str">
            <v>-</v>
          </cell>
          <cell r="CO454" t="str">
            <v>-</v>
          </cell>
          <cell r="CP454" t="str">
            <v>-</v>
          </cell>
          <cell r="CQ454" t="str">
            <v>-</v>
          </cell>
          <cell r="CR454" t="str">
            <v>-</v>
          </cell>
          <cell r="CS454" t="str">
            <v>-</v>
          </cell>
          <cell r="CT454" t="str">
            <v>-</v>
          </cell>
          <cell r="CU454" t="str">
            <v>SANTA MARÍA LA ASUNCIÓN</v>
          </cell>
          <cell r="CV454" t="str">
            <v>-</v>
          </cell>
          <cell r="CW454" t="str">
            <v>-</v>
          </cell>
          <cell r="CX454" t="str">
            <v>-</v>
          </cell>
          <cell r="CY454" t="str">
            <v>-</v>
          </cell>
          <cell r="CZ454" t="str">
            <v>-</v>
          </cell>
          <cell r="DB454" t="str">
            <v>-</v>
          </cell>
          <cell r="DC454" t="str">
            <v>-</v>
          </cell>
          <cell r="DD454" t="str">
            <v>-</v>
          </cell>
          <cell r="DE454" t="str">
            <v>-</v>
          </cell>
          <cell r="DF454" t="str">
            <v>-</v>
          </cell>
          <cell r="DG454" t="str">
            <v>-</v>
          </cell>
        </row>
        <row r="455">
          <cell r="AT455" t="str">
            <v>-</v>
          </cell>
          <cell r="AU455" t="str">
            <v>-</v>
          </cell>
          <cell r="AV455" t="str">
            <v>-</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t="str">
            <v>-</v>
          </cell>
          <cell r="BJ455" t="str">
            <v>-</v>
          </cell>
          <cell r="BK455" t="str">
            <v>-</v>
          </cell>
          <cell r="BL455" t="str">
            <v>-</v>
          </cell>
          <cell r="BM455" t="str">
            <v>20398</v>
          </cell>
          <cell r="BN455" t="str">
            <v>-</v>
          </cell>
          <cell r="BO455" t="str">
            <v>-</v>
          </cell>
          <cell r="BP455" t="str">
            <v>-</v>
          </cell>
          <cell r="BQ455" t="str">
            <v>-</v>
          </cell>
          <cell r="BR455" t="str">
            <v>-</v>
          </cell>
          <cell r="BS455" t="str">
            <v>-</v>
          </cell>
          <cell r="BT455" t="str">
            <v>-</v>
          </cell>
          <cell r="BU455" t="str">
            <v>-</v>
          </cell>
          <cell r="BV455" t="str">
            <v>-</v>
          </cell>
          <cell r="BW455" t="str">
            <v>-</v>
          </cell>
          <cell r="BX455" t="str">
            <v>-</v>
          </cell>
          <cell r="BY455" t="str">
            <v>-</v>
          </cell>
          <cell r="CB455" t="str">
            <v>-</v>
          </cell>
          <cell r="CC455" t="str">
            <v>-</v>
          </cell>
          <cell r="CD455" t="str">
            <v>-</v>
          </cell>
          <cell r="CE455" t="str">
            <v>-</v>
          </cell>
          <cell r="CF455" t="str">
            <v>-</v>
          </cell>
          <cell r="CG455" t="str">
            <v>-</v>
          </cell>
          <cell r="CH455" t="str">
            <v>-</v>
          </cell>
          <cell r="CI455" t="str">
            <v>-</v>
          </cell>
          <cell r="CJ455" t="str">
            <v>-</v>
          </cell>
          <cell r="CK455" t="str">
            <v>-</v>
          </cell>
          <cell r="CL455" t="str">
            <v>-</v>
          </cell>
          <cell r="CM455" t="str">
            <v>-</v>
          </cell>
          <cell r="CN455" t="str">
            <v>-</v>
          </cell>
          <cell r="CO455" t="str">
            <v>-</v>
          </cell>
          <cell r="CP455" t="str">
            <v>-</v>
          </cell>
          <cell r="CQ455" t="str">
            <v>-</v>
          </cell>
          <cell r="CR455" t="str">
            <v>-</v>
          </cell>
          <cell r="CS455" t="str">
            <v>-</v>
          </cell>
          <cell r="CT455" t="str">
            <v>-</v>
          </cell>
          <cell r="CU455" t="str">
            <v>AYOQUEZCO DE ALDAMA</v>
          </cell>
          <cell r="CV455" t="str">
            <v>-</v>
          </cell>
          <cell r="CW455" t="str">
            <v>-</v>
          </cell>
          <cell r="CX455" t="str">
            <v>-</v>
          </cell>
          <cell r="CY455" t="str">
            <v>-</v>
          </cell>
          <cell r="CZ455" t="str">
            <v>-</v>
          </cell>
          <cell r="DB455" t="str">
            <v>-</v>
          </cell>
          <cell r="DC455" t="str">
            <v>-</v>
          </cell>
          <cell r="DD455" t="str">
            <v>-</v>
          </cell>
          <cell r="DE455" t="str">
            <v>-</v>
          </cell>
          <cell r="DF455" t="str">
            <v>-</v>
          </cell>
          <cell r="DG455" t="str">
            <v>-</v>
          </cell>
        </row>
        <row r="456">
          <cell r="AT456" t="str">
            <v>-</v>
          </cell>
          <cell r="AU456" t="str">
            <v>-</v>
          </cell>
          <cell r="AV456" t="str">
            <v>-</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t="str">
            <v>-</v>
          </cell>
          <cell r="BJ456" t="str">
            <v>-</v>
          </cell>
          <cell r="BK456" t="str">
            <v>-</v>
          </cell>
          <cell r="BL456" t="str">
            <v>-</v>
          </cell>
          <cell r="BM456" t="str">
            <v>20400</v>
          </cell>
          <cell r="BN456" t="str">
            <v>-</v>
          </cell>
          <cell r="BO456" t="str">
            <v>-</v>
          </cell>
          <cell r="BP456" t="str">
            <v>-</v>
          </cell>
          <cell r="BQ456" t="str">
            <v>-</v>
          </cell>
          <cell r="BR456" t="str">
            <v>-</v>
          </cell>
          <cell r="BS456" t="str">
            <v>-</v>
          </cell>
          <cell r="BT456" t="str">
            <v>-</v>
          </cell>
          <cell r="BU456" t="str">
            <v>-</v>
          </cell>
          <cell r="BV456" t="str">
            <v>-</v>
          </cell>
          <cell r="BW456" t="str">
            <v>-</v>
          </cell>
          <cell r="BX456" t="str">
            <v>-</v>
          </cell>
          <cell r="BY456" t="str">
            <v>-</v>
          </cell>
          <cell r="CB456" t="str">
            <v>-</v>
          </cell>
          <cell r="CC456" t="str">
            <v>-</v>
          </cell>
          <cell r="CD456" t="str">
            <v>-</v>
          </cell>
          <cell r="CE456" t="str">
            <v>-</v>
          </cell>
          <cell r="CF456" t="str">
            <v>-</v>
          </cell>
          <cell r="CG456" t="str">
            <v>-</v>
          </cell>
          <cell r="CH456" t="str">
            <v>-</v>
          </cell>
          <cell r="CI456" t="str">
            <v>-</v>
          </cell>
          <cell r="CJ456" t="str">
            <v>-</v>
          </cell>
          <cell r="CK456" t="str">
            <v>-</v>
          </cell>
          <cell r="CL456" t="str">
            <v>-</v>
          </cell>
          <cell r="CM456" t="str">
            <v>-</v>
          </cell>
          <cell r="CN456" t="str">
            <v>-</v>
          </cell>
          <cell r="CO456" t="str">
            <v>-</v>
          </cell>
          <cell r="CP456" t="str">
            <v>-</v>
          </cell>
          <cell r="CQ456" t="str">
            <v>-</v>
          </cell>
          <cell r="CR456" t="str">
            <v>-</v>
          </cell>
          <cell r="CS456" t="str">
            <v>-</v>
          </cell>
          <cell r="CT456" t="str">
            <v>-</v>
          </cell>
          <cell r="CU456" t="str">
            <v>SANTA MARÍA CAMOTLÁN</v>
          </cell>
          <cell r="CV456" t="str">
            <v>-</v>
          </cell>
          <cell r="CW456" t="str">
            <v>-</v>
          </cell>
          <cell r="CX456" t="str">
            <v>-</v>
          </cell>
          <cell r="CY456" t="str">
            <v>-</v>
          </cell>
          <cell r="CZ456" t="str">
            <v>-</v>
          </cell>
          <cell r="DB456" t="str">
            <v>-</v>
          </cell>
          <cell r="DC456" t="str">
            <v>-</v>
          </cell>
          <cell r="DD456" t="str">
            <v>-</v>
          </cell>
          <cell r="DE456" t="str">
            <v>-</v>
          </cell>
          <cell r="DF456" t="str">
            <v>-</v>
          </cell>
          <cell r="DG456" t="str">
            <v>-</v>
          </cell>
        </row>
        <row r="457">
          <cell r="AT457" t="str">
            <v>-</v>
          </cell>
          <cell r="AU457" t="str">
            <v>-</v>
          </cell>
          <cell r="AV457" t="str">
            <v>-</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t="str">
            <v>-</v>
          </cell>
          <cell r="BJ457" t="str">
            <v>-</v>
          </cell>
          <cell r="BK457" t="str">
            <v>-</v>
          </cell>
          <cell r="BL457" t="str">
            <v>-</v>
          </cell>
          <cell r="BM457" t="str">
            <v>20401</v>
          </cell>
          <cell r="BN457" t="str">
            <v>-</v>
          </cell>
          <cell r="BO457" t="str">
            <v>-</v>
          </cell>
          <cell r="BP457" t="str">
            <v>-</v>
          </cell>
          <cell r="BQ457" t="str">
            <v>-</v>
          </cell>
          <cell r="BR457" t="str">
            <v>-</v>
          </cell>
          <cell r="BS457" t="str">
            <v>-</v>
          </cell>
          <cell r="BT457" t="str">
            <v>-</v>
          </cell>
          <cell r="BU457" t="str">
            <v>-</v>
          </cell>
          <cell r="BV457" t="str">
            <v>-</v>
          </cell>
          <cell r="BW457" t="str">
            <v>-</v>
          </cell>
          <cell r="BX457" t="str">
            <v>-</v>
          </cell>
          <cell r="BY457" t="str">
            <v>-</v>
          </cell>
          <cell r="CB457" t="str">
            <v>-</v>
          </cell>
          <cell r="CC457" t="str">
            <v>-</v>
          </cell>
          <cell r="CD457" t="str">
            <v>-</v>
          </cell>
          <cell r="CE457" t="str">
            <v>-</v>
          </cell>
          <cell r="CF457" t="str">
            <v>-</v>
          </cell>
          <cell r="CG457" t="str">
            <v>-</v>
          </cell>
          <cell r="CH457" t="str">
            <v>-</v>
          </cell>
          <cell r="CI457" t="str">
            <v>-</v>
          </cell>
          <cell r="CJ457" t="str">
            <v>-</v>
          </cell>
          <cell r="CK457" t="str">
            <v>-</v>
          </cell>
          <cell r="CL457" t="str">
            <v>-</v>
          </cell>
          <cell r="CM457" t="str">
            <v>-</v>
          </cell>
          <cell r="CN457" t="str">
            <v>-</v>
          </cell>
          <cell r="CO457" t="str">
            <v>-</v>
          </cell>
          <cell r="CP457" t="str">
            <v>-</v>
          </cell>
          <cell r="CQ457" t="str">
            <v>-</v>
          </cell>
          <cell r="CR457" t="str">
            <v>-</v>
          </cell>
          <cell r="CS457" t="str">
            <v>-</v>
          </cell>
          <cell r="CT457" t="str">
            <v>-</v>
          </cell>
          <cell r="CU457" t="str">
            <v>SANTA MARÍA COLOTEPEC</v>
          </cell>
          <cell r="CV457" t="str">
            <v>-</v>
          </cell>
          <cell r="CW457" t="str">
            <v>-</v>
          </cell>
          <cell r="CX457" t="str">
            <v>-</v>
          </cell>
          <cell r="CY457" t="str">
            <v>-</v>
          </cell>
          <cell r="CZ457" t="str">
            <v>-</v>
          </cell>
          <cell r="DB457" t="str">
            <v>-</v>
          </cell>
          <cell r="DC457" t="str">
            <v>-</v>
          </cell>
          <cell r="DD457" t="str">
            <v>-</v>
          </cell>
          <cell r="DE457" t="str">
            <v>-</v>
          </cell>
          <cell r="DF457" t="str">
            <v>-</v>
          </cell>
          <cell r="DG457" t="str">
            <v>-</v>
          </cell>
        </row>
        <row r="458">
          <cell r="AT458" t="str">
            <v>-</v>
          </cell>
          <cell r="AU458" t="str">
            <v>-</v>
          </cell>
          <cell r="AV458" t="str">
            <v>-</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t="str">
            <v>-</v>
          </cell>
          <cell r="BJ458" t="str">
            <v>-</v>
          </cell>
          <cell r="BK458" t="str">
            <v>-</v>
          </cell>
          <cell r="BL458" t="str">
            <v>-</v>
          </cell>
          <cell r="BM458" t="str">
            <v>20402</v>
          </cell>
          <cell r="BN458" t="str">
            <v>-</v>
          </cell>
          <cell r="BO458" t="str">
            <v>-</v>
          </cell>
          <cell r="BP458" t="str">
            <v>-</v>
          </cell>
          <cell r="BQ458" t="str">
            <v>-</v>
          </cell>
          <cell r="BR458" t="str">
            <v>-</v>
          </cell>
          <cell r="BS458" t="str">
            <v>-</v>
          </cell>
          <cell r="BT458" t="str">
            <v>-</v>
          </cell>
          <cell r="BU458" t="str">
            <v>-</v>
          </cell>
          <cell r="BV458" t="str">
            <v>-</v>
          </cell>
          <cell r="BW458" t="str">
            <v>-</v>
          </cell>
          <cell r="BX458" t="str">
            <v>-</v>
          </cell>
          <cell r="BY458" t="str">
            <v>-</v>
          </cell>
          <cell r="CB458" t="str">
            <v>-</v>
          </cell>
          <cell r="CC458" t="str">
            <v>-</v>
          </cell>
          <cell r="CD458" t="str">
            <v>-</v>
          </cell>
          <cell r="CE458" t="str">
            <v>-</v>
          </cell>
          <cell r="CF458" t="str">
            <v>-</v>
          </cell>
          <cell r="CG458" t="str">
            <v>-</v>
          </cell>
          <cell r="CH458" t="str">
            <v>-</v>
          </cell>
          <cell r="CI458" t="str">
            <v>-</v>
          </cell>
          <cell r="CJ458" t="str">
            <v>-</v>
          </cell>
          <cell r="CK458" t="str">
            <v>-</v>
          </cell>
          <cell r="CL458" t="str">
            <v>-</v>
          </cell>
          <cell r="CM458" t="str">
            <v>-</v>
          </cell>
          <cell r="CN458" t="str">
            <v>-</v>
          </cell>
          <cell r="CO458" t="str">
            <v>-</v>
          </cell>
          <cell r="CP458" t="str">
            <v>-</v>
          </cell>
          <cell r="CQ458" t="str">
            <v>-</v>
          </cell>
          <cell r="CR458" t="str">
            <v>-</v>
          </cell>
          <cell r="CS458" t="str">
            <v>-</v>
          </cell>
          <cell r="CT458" t="str">
            <v>-</v>
          </cell>
          <cell r="CU458" t="str">
            <v>SANTA MARÍA CORTIJO</v>
          </cell>
          <cell r="CV458" t="str">
            <v>-</v>
          </cell>
          <cell r="CW458" t="str">
            <v>-</v>
          </cell>
          <cell r="CX458" t="str">
            <v>-</v>
          </cell>
          <cell r="CY458" t="str">
            <v>-</v>
          </cell>
          <cell r="CZ458" t="str">
            <v>-</v>
          </cell>
          <cell r="DB458" t="str">
            <v>-</v>
          </cell>
          <cell r="DC458" t="str">
            <v>-</v>
          </cell>
          <cell r="DD458" t="str">
            <v>-</v>
          </cell>
          <cell r="DE458" t="str">
            <v>-</v>
          </cell>
          <cell r="DF458" t="str">
            <v>-</v>
          </cell>
          <cell r="DG458" t="str">
            <v>-</v>
          </cell>
        </row>
        <row r="459">
          <cell r="AT459" t="str">
            <v>-</v>
          </cell>
          <cell r="AU459" t="str">
            <v>-</v>
          </cell>
          <cell r="AV459" t="str">
            <v>-</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t="str">
            <v>-</v>
          </cell>
          <cell r="BJ459" t="str">
            <v>-</v>
          </cell>
          <cell r="BK459" t="str">
            <v>-</v>
          </cell>
          <cell r="BL459" t="str">
            <v>-</v>
          </cell>
          <cell r="BM459" t="str">
            <v>20403</v>
          </cell>
          <cell r="BN459" t="str">
            <v>-</v>
          </cell>
          <cell r="BO459" t="str">
            <v>-</v>
          </cell>
          <cell r="BP459" t="str">
            <v>-</v>
          </cell>
          <cell r="BQ459" t="str">
            <v>-</v>
          </cell>
          <cell r="BR459" t="str">
            <v>-</v>
          </cell>
          <cell r="BS459" t="str">
            <v>-</v>
          </cell>
          <cell r="BT459" t="str">
            <v>-</v>
          </cell>
          <cell r="BU459" t="str">
            <v>-</v>
          </cell>
          <cell r="BV459" t="str">
            <v>-</v>
          </cell>
          <cell r="BW459" t="str">
            <v>-</v>
          </cell>
          <cell r="BX459" t="str">
            <v>-</v>
          </cell>
          <cell r="BY459" t="str">
            <v>-</v>
          </cell>
          <cell r="CB459" t="str">
            <v>-</v>
          </cell>
          <cell r="CC459" t="str">
            <v>-</v>
          </cell>
          <cell r="CD459" t="str">
            <v>-</v>
          </cell>
          <cell r="CE459" t="str">
            <v>-</v>
          </cell>
          <cell r="CF459" t="str">
            <v>-</v>
          </cell>
          <cell r="CG459" t="str">
            <v>-</v>
          </cell>
          <cell r="CH459" t="str">
            <v>-</v>
          </cell>
          <cell r="CI459" t="str">
            <v>-</v>
          </cell>
          <cell r="CJ459" t="str">
            <v>-</v>
          </cell>
          <cell r="CK459" t="str">
            <v>-</v>
          </cell>
          <cell r="CL459" t="str">
            <v>-</v>
          </cell>
          <cell r="CM459" t="str">
            <v>-</v>
          </cell>
          <cell r="CN459" t="str">
            <v>-</v>
          </cell>
          <cell r="CO459" t="str">
            <v>-</v>
          </cell>
          <cell r="CP459" t="str">
            <v>-</v>
          </cell>
          <cell r="CQ459" t="str">
            <v>-</v>
          </cell>
          <cell r="CR459" t="str">
            <v>-</v>
          </cell>
          <cell r="CS459" t="str">
            <v>-</v>
          </cell>
          <cell r="CT459" t="str">
            <v>-</v>
          </cell>
          <cell r="CU459" t="str">
            <v>SANTA MARÍA COYOTEPEC</v>
          </cell>
          <cell r="CV459" t="str">
            <v>-</v>
          </cell>
          <cell r="CW459" t="str">
            <v>-</v>
          </cell>
          <cell r="CX459" t="str">
            <v>-</v>
          </cell>
          <cell r="CY459" t="str">
            <v>-</v>
          </cell>
          <cell r="CZ459" t="str">
            <v>-</v>
          </cell>
          <cell r="DB459" t="str">
            <v>-</v>
          </cell>
          <cell r="DC459" t="str">
            <v>-</v>
          </cell>
          <cell r="DD459" t="str">
            <v>-</v>
          </cell>
          <cell r="DE459" t="str">
            <v>-</v>
          </cell>
          <cell r="DF459" t="str">
            <v>-</v>
          </cell>
          <cell r="DG459" t="str">
            <v>-</v>
          </cell>
        </row>
        <row r="460">
          <cell r="AT460" t="str">
            <v>-</v>
          </cell>
          <cell r="AU460" t="str">
            <v>-</v>
          </cell>
          <cell r="AV460" t="str">
            <v>-</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t="str">
            <v>-</v>
          </cell>
          <cell r="BJ460" t="str">
            <v>-</v>
          </cell>
          <cell r="BK460" t="str">
            <v>-</v>
          </cell>
          <cell r="BL460" t="str">
            <v>-</v>
          </cell>
          <cell r="BM460" t="str">
            <v>20404</v>
          </cell>
          <cell r="BN460" t="str">
            <v>-</v>
          </cell>
          <cell r="BO460" t="str">
            <v>-</v>
          </cell>
          <cell r="BP460" t="str">
            <v>-</v>
          </cell>
          <cell r="BQ460" t="str">
            <v>-</v>
          </cell>
          <cell r="BR460" t="str">
            <v>-</v>
          </cell>
          <cell r="BS460" t="str">
            <v>-</v>
          </cell>
          <cell r="BT460" t="str">
            <v>-</v>
          </cell>
          <cell r="BU460" t="str">
            <v>-</v>
          </cell>
          <cell r="BV460" t="str">
            <v>-</v>
          </cell>
          <cell r="BW460" t="str">
            <v>-</v>
          </cell>
          <cell r="BX460" t="str">
            <v>-</v>
          </cell>
          <cell r="BY460" t="str">
            <v>-</v>
          </cell>
          <cell r="CB460" t="str">
            <v>-</v>
          </cell>
          <cell r="CC460" t="str">
            <v>-</v>
          </cell>
          <cell r="CD460" t="str">
            <v>-</v>
          </cell>
          <cell r="CE460" t="str">
            <v>-</v>
          </cell>
          <cell r="CF460" t="str">
            <v>-</v>
          </cell>
          <cell r="CG460" t="str">
            <v>-</v>
          </cell>
          <cell r="CH460" t="str">
            <v>-</v>
          </cell>
          <cell r="CI460" t="str">
            <v>-</v>
          </cell>
          <cell r="CJ460" t="str">
            <v>-</v>
          </cell>
          <cell r="CK460" t="str">
            <v>-</v>
          </cell>
          <cell r="CL460" t="str">
            <v>-</v>
          </cell>
          <cell r="CM460" t="str">
            <v>-</v>
          </cell>
          <cell r="CN460" t="str">
            <v>-</v>
          </cell>
          <cell r="CO460" t="str">
            <v>-</v>
          </cell>
          <cell r="CP460" t="str">
            <v>-</v>
          </cell>
          <cell r="CQ460" t="str">
            <v>-</v>
          </cell>
          <cell r="CR460" t="str">
            <v>-</v>
          </cell>
          <cell r="CS460" t="str">
            <v>-</v>
          </cell>
          <cell r="CT460" t="str">
            <v>-</v>
          </cell>
          <cell r="CU460" t="str">
            <v>SANTA MARÍA CHACHOÁPAM</v>
          </cell>
          <cell r="CV460" t="str">
            <v>-</v>
          </cell>
          <cell r="CW460" t="str">
            <v>-</v>
          </cell>
          <cell r="CX460" t="str">
            <v>-</v>
          </cell>
          <cell r="CY460" t="str">
            <v>-</v>
          </cell>
          <cell r="CZ460" t="str">
            <v>-</v>
          </cell>
          <cell r="DB460" t="str">
            <v>-</v>
          </cell>
          <cell r="DC460" t="str">
            <v>-</v>
          </cell>
          <cell r="DD460" t="str">
            <v>-</v>
          </cell>
          <cell r="DE460" t="str">
            <v>-</v>
          </cell>
          <cell r="DF460" t="str">
            <v>-</v>
          </cell>
          <cell r="DG460" t="str">
            <v>-</v>
          </cell>
        </row>
        <row r="461">
          <cell r="AT461" t="str">
            <v>-</v>
          </cell>
          <cell r="AU461" t="str">
            <v>-</v>
          </cell>
          <cell r="AV461" t="str">
            <v>-</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t="str">
            <v>-</v>
          </cell>
          <cell r="BJ461" t="str">
            <v>-</v>
          </cell>
          <cell r="BK461" t="str">
            <v>-</v>
          </cell>
          <cell r="BL461" t="str">
            <v>-</v>
          </cell>
          <cell r="BM461" t="str">
            <v>20405</v>
          </cell>
          <cell r="BN461" t="str">
            <v>-</v>
          </cell>
          <cell r="BO461" t="str">
            <v>-</v>
          </cell>
          <cell r="BP461" t="str">
            <v>-</v>
          </cell>
          <cell r="BQ461" t="str">
            <v>-</v>
          </cell>
          <cell r="BR461" t="str">
            <v>-</v>
          </cell>
          <cell r="BS461" t="str">
            <v>-</v>
          </cell>
          <cell r="BT461" t="str">
            <v>-</v>
          </cell>
          <cell r="BU461" t="str">
            <v>-</v>
          </cell>
          <cell r="BV461" t="str">
            <v>-</v>
          </cell>
          <cell r="BW461" t="str">
            <v>-</v>
          </cell>
          <cell r="BX461" t="str">
            <v>-</v>
          </cell>
          <cell r="BY461" t="str">
            <v>-</v>
          </cell>
          <cell r="CB461" t="str">
            <v>-</v>
          </cell>
          <cell r="CC461" t="str">
            <v>-</v>
          </cell>
          <cell r="CD461" t="str">
            <v>-</v>
          </cell>
          <cell r="CE461" t="str">
            <v>-</v>
          </cell>
          <cell r="CF461" t="str">
            <v>-</v>
          </cell>
          <cell r="CG461" t="str">
            <v>-</v>
          </cell>
          <cell r="CH461" t="str">
            <v>-</v>
          </cell>
          <cell r="CI461" t="str">
            <v>-</v>
          </cell>
          <cell r="CJ461" t="str">
            <v>-</v>
          </cell>
          <cell r="CK461" t="str">
            <v>-</v>
          </cell>
          <cell r="CL461" t="str">
            <v>-</v>
          </cell>
          <cell r="CM461" t="str">
            <v>-</v>
          </cell>
          <cell r="CN461" t="str">
            <v>-</v>
          </cell>
          <cell r="CO461" t="str">
            <v>-</v>
          </cell>
          <cell r="CP461" t="str">
            <v>-</v>
          </cell>
          <cell r="CQ461" t="str">
            <v>-</v>
          </cell>
          <cell r="CR461" t="str">
            <v>-</v>
          </cell>
          <cell r="CS461" t="str">
            <v>-</v>
          </cell>
          <cell r="CT461" t="str">
            <v>-</v>
          </cell>
          <cell r="CU461" t="str">
            <v>VILLA DE CHILAPA DE DÍAZ</v>
          </cell>
          <cell r="CV461" t="str">
            <v>-</v>
          </cell>
          <cell r="CW461" t="str">
            <v>-</v>
          </cell>
          <cell r="CX461" t="str">
            <v>-</v>
          </cell>
          <cell r="CY461" t="str">
            <v>-</v>
          </cell>
          <cell r="CZ461" t="str">
            <v>-</v>
          </cell>
          <cell r="DB461" t="str">
            <v>-</v>
          </cell>
          <cell r="DC461" t="str">
            <v>-</v>
          </cell>
          <cell r="DD461" t="str">
            <v>-</v>
          </cell>
          <cell r="DE461" t="str">
            <v>-</v>
          </cell>
          <cell r="DF461" t="str">
            <v>-</v>
          </cell>
          <cell r="DG461" t="str">
            <v>-</v>
          </cell>
        </row>
        <row r="462">
          <cell r="AT462" t="str">
            <v>-</v>
          </cell>
          <cell r="AU462" t="str">
            <v>-</v>
          </cell>
          <cell r="AV462" t="str">
            <v>-</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t="str">
            <v>-</v>
          </cell>
          <cell r="BJ462" t="str">
            <v>-</v>
          </cell>
          <cell r="BK462" t="str">
            <v>-</v>
          </cell>
          <cell r="BL462" t="str">
            <v>-</v>
          </cell>
          <cell r="BM462" t="str">
            <v>20406</v>
          </cell>
          <cell r="BN462" t="str">
            <v>-</v>
          </cell>
          <cell r="BO462" t="str">
            <v>-</v>
          </cell>
          <cell r="BP462" t="str">
            <v>-</v>
          </cell>
          <cell r="BQ462" t="str">
            <v>-</v>
          </cell>
          <cell r="BR462" t="str">
            <v>-</v>
          </cell>
          <cell r="BS462" t="str">
            <v>-</v>
          </cell>
          <cell r="BT462" t="str">
            <v>-</v>
          </cell>
          <cell r="BU462" t="str">
            <v>-</v>
          </cell>
          <cell r="BV462" t="str">
            <v>-</v>
          </cell>
          <cell r="BW462" t="str">
            <v>-</v>
          </cell>
          <cell r="BX462" t="str">
            <v>-</v>
          </cell>
          <cell r="BY462" t="str">
            <v>-</v>
          </cell>
          <cell r="CB462" t="str">
            <v>-</v>
          </cell>
          <cell r="CC462" t="str">
            <v>-</v>
          </cell>
          <cell r="CD462" t="str">
            <v>-</v>
          </cell>
          <cell r="CE462" t="str">
            <v>-</v>
          </cell>
          <cell r="CF462" t="str">
            <v>-</v>
          </cell>
          <cell r="CG462" t="str">
            <v>-</v>
          </cell>
          <cell r="CH462" t="str">
            <v>-</v>
          </cell>
          <cell r="CI462" t="str">
            <v>-</v>
          </cell>
          <cell r="CJ462" t="str">
            <v>-</v>
          </cell>
          <cell r="CK462" t="str">
            <v>-</v>
          </cell>
          <cell r="CL462" t="str">
            <v>-</v>
          </cell>
          <cell r="CM462" t="str">
            <v>-</v>
          </cell>
          <cell r="CN462" t="str">
            <v>-</v>
          </cell>
          <cell r="CO462" t="str">
            <v>-</v>
          </cell>
          <cell r="CP462" t="str">
            <v>-</v>
          </cell>
          <cell r="CQ462" t="str">
            <v>-</v>
          </cell>
          <cell r="CR462" t="str">
            <v>-</v>
          </cell>
          <cell r="CS462" t="str">
            <v>-</v>
          </cell>
          <cell r="CT462" t="str">
            <v>-</v>
          </cell>
          <cell r="CU462" t="str">
            <v>SANTA MARÍA CHILCHOTLA</v>
          </cell>
          <cell r="CV462" t="str">
            <v>-</v>
          </cell>
          <cell r="CW462" t="str">
            <v>-</v>
          </cell>
          <cell r="CX462" t="str">
            <v>-</v>
          </cell>
          <cell r="CY462" t="str">
            <v>-</v>
          </cell>
          <cell r="CZ462" t="str">
            <v>-</v>
          </cell>
          <cell r="DB462" t="str">
            <v>-</v>
          </cell>
          <cell r="DC462" t="str">
            <v>-</v>
          </cell>
          <cell r="DD462" t="str">
            <v>-</v>
          </cell>
          <cell r="DE462" t="str">
            <v>-</v>
          </cell>
          <cell r="DF462" t="str">
            <v>-</v>
          </cell>
          <cell r="DG462" t="str">
            <v>-</v>
          </cell>
        </row>
        <row r="463">
          <cell r="AT463" t="str">
            <v>-</v>
          </cell>
          <cell r="AU463" t="str">
            <v>-</v>
          </cell>
          <cell r="AV463" t="str">
            <v>-</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t="str">
            <v>-</v>
          </cell>
          <cell r="BJ463" t="str">
            <v>-</v>
          </cell>
          <cell r="BK463" t="str">
            <v>-</v>
          </cell>
          <cell r="BL463" t="str">
            <v>-</v>
          </cell>
          <cell r="BM463" t="str">
            <v>20407</v>
          </cell>
          <cell r="BN463" t="str">
            <v>-</v>
          </cell>
          <cell r="BO463" t="str">
            <v>-</v>
          </cell>
          <cell r="BP463" t="str">
            <v>-</v>
          </cell>
          <cell r="BQ463" t="str">
            <v>-</v>
          </cell>
          <cell r="BR463" t="str">
            <v>-</v>
          </cell>
          <cell r="BS463" t="str">
            <v>-</v>
          </cell>
          <cell r="BT463" t="str">
            <v>-</v>
          </cell>
          <cell r="BU463" t="str">
            <v>-</v>
          </cell>
          <cell r="BV463" t="str">
            <v>-</v>
          </cell>
          <cell r="BW463" t="str">
            <v>-</v>
          </cell>
          <cell r="BX463" t="str">
            <v>-</v>
          </cell>
          <cell r="BY463" t="str">
            <v>-</v>
          </cell>
          <cell r="CB463" t="str">
            <v>-</v>
          </cell>
          <cell r="CC463" t="str">
            <v>-</v>
          </cell>
          <cell r="CD463" t="str">
            <v>-</v>
          </cell>
          <cell r="CE463" t="str">
            <v>-</v>
          </cell>
          <cell r="CF463" t="str">
            <v>-</v>
          </cell>
          <cell r="CG463" t="str">
            <v>-</v>
          </cell>
          <cell r="CH463" t="str">
            <v>-</v>
          </cell>
          <cell r="CI463" t="str">
            <v>-</v>
          </cell>
          <cell r="CJ463" t="str">
            <v>-</v>
          </cell>
          <cell r="CK463" t="str">
            <v>-</v>
          </cell>
          <cell r="CL463" t="str">
            <v>-</v>
          </cell>
          <cell r="CM463" t="str">
            <v>-</v>
          </cell>
          <cell r="CN463" t="str">
            <v>-</v>
          </cell>
          <cell r="CO463" t="str">
            <v>-</v>
          </cell>
          <cell r="CP463" t="str">
            <v>-</v>
          </cell>
          <cell r="CQ463" t="str">
            <v>-</v>
          </cell>
          <cell r="CR463" t="str">
            <v>-</v>
          </cell>
          <cell r="CS463" t="str">
            <v>-</v>
          </cell>
          <cell r="CT463" t="str">
            <v>-</v>
          </cell>
          <cell r="CU463" t="str">
            <v>SANTA MARÍA CHIMALAPA</v>
          </cell>
          <cell r="CV463" t="str">
            <v>-</v>
          </cell>
          <cell r="CW463" t="str">
            <v>-</v>
          </cell>
          <cell r="CX463" t="str">
            <v>-</v>
          </cell>
          <cell r="CY463" t="str">
            <v>-</v>
          </cell>
          <cell r="CZ463" t="str">
            <v>-</v>
          </cell>
          <cell r="DB463" t="str">
            <v>-</v>
          </cell>
          <cell r="DC463" t="str">
            <v>-</v>
          </cell>
          <cell r="DD463" t="str">
            <v>-</v>
          </cell>
          <cell r="DE463" t="str">
            <v>-</v>
          </cell>
          <cell r="DF463" t="str">
            <v>-</v>
          </cell>
          <cell r="DG463" t="str">
            <v>-</v>
          </cell>
        </row>
        <row r="464">
          <cell r="AT464" t="str">
            <v>-</v>
          </cell>
          <cell r="AU464" t="str">
            <v>-</v>
          </cell>
          <cell r="AV464" t="str">
            <v>-</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t="str">
            <v>-</v>
          </cell>
          <cell r="BJ464" t="str">
            <v>-</v>
          </cell>
          <cell r="BK464" t="str">
            <v>-</v>
          </cell>
          <cell r="BL464" t="str">
            <v>-</v>
          </cell>
          <cell r="BM464" t="str">
            <v>20408</v>
          </cell>
          <cell r="BN464" t="str">
            <v>-</v>
          </cell>
          <cell r="BO464" t="str">
            <v>-</v>
          </cell>
          <cell r="BP464" t="str">
            <v>-</v>
          </cell>
          <cell r="BQ464" t="str">
            <v>-</v>
          </cell>
          <cell r="BR464" t="str">
            <v>-</v>
          </cell>
          <cell r="BS464" t="str">
            <v>-</v>
          </cell>
          <cell r="BT464" t="str">
            <v>-</v>
          </cell>
          <cell r="BU464" t="str">
            <v>-</v>
          </cell>
          <cell r="BV464" t="str">
            <v>-</v>
          </cell>
          <cell r="BW464" t="str">
            <v>-</v>
          </cell>
          <cell r="BX464" t="str">
            <v>-</v>
          </cell>
          <cell r="BY464" t="str">
            <v>-</v>
          </cell>
          <cell r="CB464" t="str">
            <v>-</v>
          </cell>
          <cell r="CC464" t="str">
            <v>-</v>
          </cell>
          <cell r="CD464" t="str">
            <v>-</v>
          </cell>
          <cell r="CE464" t="str">
            <v>-</v>
          </cell>
          <cell r="CF464" t="str">
            <v>-</v>
          </cell>
          <cell r="CG464" t="str">
            <v>-</v>
          </cell>
          <cell r="CH464" t="str">
            <v>-</v>
          </cell>
          <cell r="CI464" t="str">
            <v>-</v>
          </cell>
          <cell r="CJ464" t="str">
            <v>-</v>
          </cell>
          <cell r="CK464" t="str">
            <v>-</v>
          </cell>
          <cell r="CL464" t="str">
            <v>-</v>
          </cell>
          <cell r="CM464" t="str">
            <v>-</v>
          </cell>
          <cell r="CN464" t="str">
            <v>-</v>
          </cell>
          <cell r="CO464" t="str">
            <v>-</v>
          </cell>
          <cell r="CP464" t="str">
            <v>-</v>
          </cell>
          <cell r="CQ464" t="str">
            <v>-</v>
          </cell>
          <cell r="CR464" t="str">
            <v>-</v>
          </cell>
          <cell r="CS464" t="str">
            <v>-</v>
          </cell>
          <cell r="CT464" t="str">
            <v>-</v>
          </cell>
          <cell r="CU464" t="str">
            <v>SANTA MARÍA DEL ROSARIO</v>
          </cell>
          <cell r="CV464" t="str">
            <v>-</v>
          </cell>
          <cell r="CW464" t="str">
            <v>-</v>
          </cell>
          <cell r="CX464" t="str">
            <v>-</v>
          </cell>
          <cell r="CY464" t="str">
            <v>-</v>
          </cell>
          <cell r="CZ464" t="str">
            <v>-</v>
          </cell>
          <cell r="DB464" t="str">
            <v>-</v>
          </cell>
          <cell r="DC464" t="str">
            <v>-</v>
          </cell>
          <cell r="DD464" t="str">
            <v>-</v>
          </cell>
          <cell r="DE464" t="str">
            <v>-</v>
          </cell>
          <cell r="DF464" t="str">
            <v>-</v>
          </cell>
          <cell r="DG464" t="str">
            <v>-</v>
          </cell>
        </row>
        <row r="465">
          <cell r="AT465" t="str">
            <v>-</v>
          </cell>
          <cell r="AU465" t="str">
            <v>-</v>
          </cell>
          <cell r="AV465" t="str">
            <v>-</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t="str">
            <v>-</v>
          </cell>
          <cell r="BJ465" t="str">
            <v>-</v>
          </cell>
          <cell r="BK465" t="str">
            <v>-</v>
          </cell>
          <cell r="BL465" t="str">
            <v>-</v>
          </cell>
          <cell r="BM465" t="str">
            <v>20409</v>
          </cell>
          <cell r="BN465" t="str">
            <v>-</v>
          </cell>
          <cell r="BO465" t="str">
            <v>-</v>
          </cell>
          <cell r="BP465" t="str">
            <v>-</v>
          </cell>
          <cell r="BQ465" t="str">
            <v>-</v>
          </cell>
          <cell r="BR465" t="str">
            <v>-</v>
          </cell>
          <cell r="BS465" t="str">
            <v>-</v>
          </cell>
          <cell r="BT465" t="str">
            <v>-</v>
          </cell>
          <cell r="BU465" t="str">
            <v>-</v>
          </cell>
          <cell r="BV465" t="str">
            <v>-</v>
          </cell>
          <cell r="BW465" t="str">
            <v>-</v>
          </cell>
          <cell r="BX465" t="str">
            <v>-</v>
          </cell>
          <cell r="BY465" t="str">
            <v>-</v>
          </cell>
          <cell r="CB465" t="str">
            <v>-</v>
          </cell>
          <cell r="CC465" t="str">
            <v>-</v>
          </cell>
          <cell r="CD465" t="str">
            <v>-</v>
          </cell>
          <cell r="CE465" t="str">
            <v>-</v>
          </cell>
          <cell r="CF465" t="str">
            <v>-</v>
          </cell>
          <cell r="CG465" t="str">
            <v>-</v>
          </cell>
          <cell r="CH465" t="str">
            <v>-</v>
          </cell>
          <cell r="CI465" t="str">
            <v>-</v>
          </cell>
          <cell r="CJ465" t="str">
            <v>-</v>
          </cell>
          <cell r="CK465" t="str">
            <v>-</v>
          </cell>
          <cell r="CL465" t="str">
            <v>-</v>
          </cell>
          <cell r="CM465" t="str">
            <v>-</v>
          </cell>
          <cell r="CN465" t="str">
            <v>-</v>
          </cell>
          <cell r="CO465" t="str">
            <v>-</v>
          </cell>
          <cell r="CP465" t="str">
            <v>-</v>
          </cell>
          <cell r="CQ465" t="str">
            <v>-</v>
          </cell>
          <cell r="CR465" t="str">
            <v>-</v>
          </cell>
          <cell r="CS465" t="str">
            <v>-</v>
          </cell>
          <cell r="CT465" t="str">
            <v>-</v>
          </cell>
          <cell r="CU465" t="str">
            <v>SANTA MARÍA DEL TULE</v>
          </cell>
          <cell r="CV465" t="str">
            <v>-</v>
          </cell>
          <cell r="CW465" t="str">
            <v>-</v>
          </cell>
          <cell r="CX465" t="str">
            <v>-</v>
          </cell>
          <cell r="CY465" t="str">
            <v>-</v>
          </cell>
          <cell r="CZ465" t="str">
            <v>-</v>
          </cell>
          <cell r="DB465" t="str">
            <v>-</v>
          </cell>
          <cell r="DC465" t="str">
            <v>-</v>
          </cell>
          <cell r="DD465" t="str">
            <v>-</v>
          </cell>
          <cell r="DE465" t="str">
            <v>-</v>
          </cell>
          <cell r="DF465" t="str">
            <v>-</v>
          </cell>
          <cell r="DG465" t="str">
            <v>-</v>
          </cell>
        </row>
        <row r="466">
          <cell r="AT466" t="str">
            <v>-</v>
          </cell>
          <cell r="AU466" t="str">
            <v>-</v>
          </cell>
          <cell r="AV466" t="str">
            <v>-</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t="str">
            <v>-</v>
          </cell>
          <cell r="BJ466" t="str">
            <v>-</v>
          </cell>
          <cell r="BK466" t="str">
            <v>-</v>
          </cell>
          <cell r="BL466" t="str">
            <v>-</v>
          </cell>
          <cell r="BM466" t="str">
            <v>20410</v>
          </cell>
          <cell r="BN466" t="str">
            <v>-</v>
          </cell>
          <cell r="BO466" t="str">
            <v>-</v>
          </cell>
          <cell r="BP466" t="str">
            <v>-</v>
          </cell>
          <cell r="BQ466" t="str">
            <v>-</v>
          </cell>
          <cell r="BR466" t="str">
            <v>-</v>
          </cell>
          <cell r="BS466" t="str">
            <v>-</v>
          </cell>
          <cell r="BT466" t="str">
            <v>-</v>
          </cell>
          <cell r="BU466" t="str">
            <v>-</v>
          </cell>
          <cell r="BV466" t="str">
            <v>-</v>
          </cell>
          <cell r="BW466" t="str">
            <v>-</v>
          </cell>
          <cell r="BX466" t="str">
            <v>-</v>
          </cell>
          <cell r="BY466" t="str">
            <v>-</v>
          </cell>
          <cell r="CB466" t="str">
            <v>-</v>
          </cell>
          <cell r="CC466" t="str">
            <v>-</v>
          </cell>
          <cell r="CD466" t="str">
            <v>-</v>
          </cell>
          <cell r="CE466" t="str">
            <v>-</v>
          </cell>
          <cell r="CF466" t="str">
            <v>-</v>
          </cell>
          <cell r="CG466" t="str">
            <v>-</v>
          </cell>
          <cell r="CH466" t="str">
            <v>-</v>
          </cell>
          <cell r="CI466" t="str">
            <v>-</v>
          </cell>
          <cell r="CJ466" t="str">
            <v>-</v>
          </cell>
          <cell r="CK466" t="str">
            <v>-</v>
          </cell>
          <cell r="CL466" t="str">
            <v>-</v>
          </cell>
          <cell r="CM466" t="str">
            <v>-</v>
          </cell>
          <cell r="CN466" t="str">
            <v>-</v>
          </cell>
          <cell r="CO466" t="str">
            <v>-</v>
          </cell>
          <cell r="CP466" t="str">
            <v>-</v>
          </cell>
          <cell r="CQ466" t="str">
            <v>-</v>
          </cell>
          <cell r="CR466" t="str">
            <v>-</v>
          </cell>
          <cell r="CS466" t="str">
            <v>-</v>
          </cell>
          <cell r="CT466" t="str">
            <v>-</v>
          </cell>
          <cell r="CU466" t="str">
            <v>SANTA MARÍA ECATEPEC</v>
          </cell>
          <cell r="CV466" t="str">
            <v>-</v>
          </cell>
          <cell r="CW466" t="str">
            <v>-</v>
          </cell>
          <cell r="CX466" t="str">
            <v>-</v>
          </cell>
          <cell r="CY466" t="str">
            <v>-</v>
          </cell>
          <cell r="CZ466" t="str">
            <v>-</v>
          </cell>
          <cell r="DB466" t="str">
            <v>-</v>
          </cell>
          <cell r="DC466" t="str">
            <v>-</v>
          </cell>
          <cell r="DD466" t="str">
            <v>-</v>
          </cell>
          <cell r="DE466" t="str">
            <v>-</v>
          </cell>
          <cell r="DF466" t="str">
            <v>-</v>
          </cell>
          <cell r="DG466" t="str">
            <v>-</v>
          </cell>
        </row>
        <row r="467">
          <cell r="AT467" t="str">
            <v>-</v>
          </cell>
          <cell r="AU467" t="str">
            <v>-</v>
          </cell>
          <cell r="AV467" t="str">
            <v>-</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t="str">
            <v>-</v>
          </cell>
          <cell r="BJ467" t="str">
            <v>-</v>
          </cell>
          <cell r="BK467" t="str">
            <v>-</v>
          </cell>
          <cell r="BL467" t="str">
            <v>-</v>
          </cell>
          <cell r="BM467" t="str">
            <v>20411</v>
          </cell>
          <cell r="BN467" t="str">
            <v>-</v>
          </cell>
          <cell r="BO467" t="str">
            <v>-</v>
          </cell>
          <cell r="BP467" t="str">
            <v>-</v>
          </cell>
          <cell r="BQ467" t="str">
            <v>-</v>
          </cell>
          <cell r="BR467" t="str">
            <v>-</v>
          </cell>
          <cell r="BS467" t="str">
            <v>-</v>
          </cell>
          <cell r="BT467" t="str">
            <v>-</v>
          </cell>
          <cell r="BU467" t="str">
            <v>-</v>
          </cell>
          <cell r="BV467" t="str">
            <v>-</v>
          </cell>
          <cell r="BW467" t="str">
            <v>-</v>
          </cell>
          <cell r="BX467" t="str">
            <v>-</v>
          </cell>
          <cell r="BY467" t="str">
            <v>-</v>
          </cell>
          <cell r="CB467" t="str">
            <v>-</v>
          </cell>
          <cell r="CC467" t="str">
            <v>-</v>
          </cell>
          <cell r="CD467" t="str">
            <v>-</v>
          </cell>
          <cell r="CE467" t="str">
            <v>-</v>
          </cell>
          <cell r="CF467" t="str">
            <v>-</v>
          </cell>
          <cell r="CG467" t="str">
            <v>-</v>
          </cell>
          <cell r="CH467" t="str">
            <v>-</v>
          </cell>
          <cell r="CI467" t="str">
            <v>-</v>
          </cell>
          <cell r="CJ467" t="str">
            <v>-</v>
          </cell>
          <cell r="CK467" t="str">
            <v>-</v>
          </cell>
          <cell r="CL467" t="str">
            <v>-</v>
          </cell>
          <cell r="CM467" t="str">
            <v>-</v>
          </cell>
          <cell r="CN467" t="str">
            <v>-</v>
          </cell>
          <cell r="CO467" t="str">
            <v>-</v>
          </cell>
          <cell r="CP467" t="str">
            <v>-</v>
          </cell>
          <cell r="CQ467" t="str">
            <v>-</v>
          </cell>
          <cell r="CR467" t="str">
            <v>-</v>
          </cell>
          <cell r="CS467" t="str">
            <v>-</v>
          </cell>
          <cell r="CT467" t="str">
            <v>-</v>
          </cell>
          <cell r="CU467" t="str">
            <v>SANTA MARÍA GUELACÉ</v>
          </cell>
          <cell r="CV467" t="str">
            <v>-</v>
          </cell>
          <cell r="CW467" t="str">
            <v>-</v>
          </cell>
          <cell r="CX467" t="str">
            <v>-</v>
          </cell>
          <cell r="CY467" t="str">
            <v>-</v>
          </cell>
          <cell r="CZ467" t="str">
            <v>-</v>
          </cell>
          <cell r="DB467" t="str">
            <v>-</v>
          </cell>
          <cell r="DC467" t="str">
            <v>-</v>
          </cell>
          <cell r="DD467" t="str">
            <v>-</v>
          </cell>
          <cell r="DE467" t="str">
            <v>-</v>
          </cell>
          <cell r="DF467" t="str">
            <v>-</v>
          </cell>
          <cell r="DG467" t="str">
            <v>-</v>
          </cell>
        </row>
        <row r="468">
          <cell r="AT468" t="str">
            <v>-</v>
          </cell>
          <cell r="AU468" t="str">
            <v>-</v>
          </cell>
          <cell r="AV468" t="str">
            <v>-</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t="str">
            <v>-</v>
          </cell>
          <cell r="BJ468" t="str">
            <v>-</v>
          </cell>
          <cell r="BK468" t="str">
            <v>-</v>
          </cell>
          <cell r="BL468" t="str">
            <v>-</v>
          </cell>
          <cell r="BM468" t="str">
            <v>20412</v>
          </cell>
          <cell r="BN468" t="str">
            <v>-</v>
          </cell>
          <cell r="BO468" t="str">
            <v>-</v>
          </cell>
          <cell r="BP468" t="str">
            <v>-</v>
          </cell>
          <cell r="BQ468" t="str">
            <v>-</v>
          </cell>
          <cell r="BR468" t="str">
            <v>-</v>
          </cell>
          <cell r="BS468" t="str">
            <v>-</v>
          </cell>
          <cell r="BT468" t="str">
            <v>-</v>
          </cell>
          <cell r="BU468" t="str">
            <v>-</v>
          </cell>
          <cell r="BV468" t="str">
            <v>-</v>
          </cell>
          <cell r="BW468" t="str">
            <v>-</v>
          </cell>
          <cell r="BX468" t="str">
            <v>-</v>
          </cell>
          <cell r="BY468" t="str">
            <v>-</v>
          </cell>
          <cell r="CB468" t="str">
            <v>-</v>
          </cell>
          <cell r="CC468" t="str">
            <v>-</v>
          </cell>
          <cell r="CD468" t="str">
            <v>-</v>
          </cell>
          <cell r="CE468" t="str">
            <v>-</v>
          </cell>
          <cell r="CF468" t="str">
            <v>-</v>
          </cell>
          <cell r="CG468" t="str">
            <v>-</v>
          </cell>
          <cell r="CH468" t="str">
            <v>-</v>
          </cell>
          <cell r="CI468" t="str">
            <v>-</v>
          </cell>
          <cell r="CJ468" t="str">
            <v>-</v>
          </cell>
          <cell r="CK468" t="str">
            <v>-</v>
          </cell>
          <cell r="CL468" t="str">
            <v>-</v>
          </cell>
          <cell r="CM468" t="str">
            <v>-</v>
          </cell>
          <cell r="CN468" t="str">
            <v>-</v>
          </cell>
          <cell r="CO468" t="str">
            <v>-</v>
          </cell>
          <cell r="CP468" t="str">
            <v>-</v>
          </cell>
          <cell r="CQ468" t="str">
            <v>-</v>
          </cell>
          <cell r="CR468" t="str">
            <v>-</v>
          </cell>
          <cell r="CS468" t="str">
            <v>-</v>
          </cell>
          <cell r="CT468" t="str">
            <v>-</v>
          </cell>
          <cell r="CU468" t="str">
            <v>SANTA MARÍA GUIENAGATI</v>
          </cell>
          <cell r="CV468" t="str">
            <v>-</v>
          </cell>
          <cell r="CW468" t="str">
            <v>-</v>
          </cell>
          <cell r="CX468" t="str">
            <v>-</v>
          </cell>
          <cell r="CY468" t="str">
            <v>-</v>
          </cell>
          <cell r="CZ468" t="str">
            <v>-</v>
          </cell>
          <cell r="DB468" t="str">
            <v>-</v>
          </cell>
          <cell r="DC468" t="str">
            <v>-</v>
          </cell>
          <cell r="DD468" t="str">
            <v>-</v>
          </cell>
          <cell r="DE468" t="str">
            <v>-</v>
          </cell>
          <cell r="DF468" t="str">
            <v>-</v>
          </cell>
          <cell r="DG468" t="str">
            <v>-</v>
          </cell>
        </row>
        <row r="469">
          <cell r="AT469" t="str">
            <v>-</v>
          </cell>
          <cell r="AU469" t="str">
            <v>-</v>
          </cell>
          <cell r="AV469" t="str">
            <v>-</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t="str">
            <v>-</v>
          </cell>
          <cell r="BJ469" t="str">
            <v>-</v>
          </cell>
          <cell r="BK469" t="str">
            <v>-</v>
          </cell>
          <cell r="BL469" t="str">
            <v>-</v>
          </cell>
          <cell r="BM469" t="str">
            <v>20414</v>
          </cell>
          <cell r="BN469" t="str">
            <v>-</v>
          </cell>
          <cell r="BO469" t="str">
            <v>-</v>
          </cell>
          <cell r="BP469" t="str">
            <v>-</v>
          </cell>
          <cell r="BQ469" t="str">
            <v>-</v>
          </cell>
          <cell r="BR469" t="str">
            <v>-</v>
          </cell>
          <cell r="BS469" t="str">
            <v>-</v>
          </cell>
          <cell r="BT469" t="str">
            <v>-</v>
          </cell>
          <cell r="BU469" t="str">
            <v>-</v>
          </cell>
          <cell r="BV469" t="str">
            <v>-</v>
          </cell>
          <cell r="BW469" t="str">
            <v>-</v>
          </cell>
          <cell r="BX469" t="str">
            <v>-</v>
          </cell>
          <cell r="BY469" t="str">
            <v>-</v>
          </cell>
          <cell r="CB469" t="str">
            <v>-</v>
          </cell>
          <cell r="CC469" t="str">
            <v>-</v>
          </cell>
          <cell r="CD469" t="str">
            <v>-</v>
          </cell>
          <cell r="CE469" t="str">
            <v>-</v>
          </cell>
          <cell r="CF469" t="str">
            <v>-</v>
          </cell>
          <cell r="CG469" t="str">
            <v>-</v>
          </cell>
          <cell r="CH469" t="str">
            <v>-</v>
          </cell>
          <cell r="CI469" t="str">
            <v>-</v>
          </cell>
          <cell r="CJ469" t="str">
            <v>-</v>
          </cell>
          <cell r="CK469" t="str">
            <v>-</v>
          </cell>
          <cell r="CL469" t="str">
            <v>-</v>
          </cell>
          <cell r="CM469" t="str">
            <v>-</v>
          </cell>
          <cell r="CN469" t="str">
            <v>-</v>
          </cell>
          <cell r="CO469" t="str">
            <v>-</v>
          </cell>
          <cell r="CP469" t="str">
            <v>-</v>
          </cell>
          <cell r="CQ469" t="str">
            <v>-</v>
          </cell>
          <cell r="CR469" t="str">
            <v>-</v>
          </cell>
          <cell r="CS469" t="str">
            <v>-</v>
          </cell>
          <cell r="CT469" t="str">
            <v>-</v>
          </cell>
          <cell r="CU469" t="str">
            <v>SANTA MARÍA HUAZOLOTITLÁN</v>
          </cell>
          <cell r="CV469" t="str">
            <v>-</v>
          </cell>
          <cell r="CW469" t="str">
            <v>-</v>
          </cell>
          <cell r="CX469" t="str">
            <v>-</v>
          </cell>
          <cell r="CY469" t="str">
            <v>-</v>
          </cell>
          <cell r="CZ469" t="str">
            <v>-</v>
          </cell>
          <cell r="DB469" t="str">
            <v>-</v>
          </cell>
          <cell r="DC469" t="str">
            <v>-</v>
          </cell>
          <cell r="DD469" t="str">
            <v>-</v>
          </cell>
          <cell r="DE469" t="str">
            <v>-</v>
          </cell>
          <cell r="DF469" t="str">
            <v>-</v>
          </cell>
          <cell r="DG469" t="str">
            <v>-</v>
          </cell>
        </row>
        <row r="470">
          <cell r="AT470" t="str">
            <v>-</v>
          </cell>
          <cell r="AU470" t="str">
            <v>-</v>
          </cell>
          <cell r="AV470" t="str">
            <v>-</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t="str">
            <v>-</v>
          </cell>
          <cell r="BJ470" t="str">
            <v>-</v>
          </cell>
          <cell r="BK470" t="str">
            <v>-</v>
          </cell>
          <cell r="BL470" t="str">
            <v>-</v>
          </cell>
          <cell r="BM470" t="str">
            <v>20415</v>
          </cell>
          <cell r="BN470" t="str">
            <v>-</v>
          </cell>
          <cell r="BO470" t="str">
            <v>-</v>
          </cell>
          <cell r="BP470" t="str">
            <v>-</v>
          </cell>
          <cell r="BQ470" t="str">
            <v>-</v>
          </cell>
          <cell r="BR470" t="str">
            <v>-</v>
          </cell>
          <cell r="BS470" t="str">
            <v>-</v>
          </cell>
          <cell r="BT470" t="str">
            <v>-</v>
          </cell>
          <cell r="BU470" t="str">
            <v>-</v>
          </cell>
          <cell r="BV470" t="str">
            <v>-</v>
          </cell>
          <cell r="BW470" t="str">
            <v>-</v>
          </cell>
          <cell r="BX470" t="str">
            <v>-</v>
          </cell>
          <cell r="BY470" t="str">
            <v>-</v>
          </cell>
          <cell r="CB470" t="str">
            <v>-</v>
          </cell>
          <cell r="CC470" t="str">
            <v>-</v>
          </cell>
          <cell r="CD470" t="str">
            <v>-</v>
          </cell>
          <cell r="CE470" t="str">
            <v>-</v>
          </cell>
          <cell r="CF470" t="str">
            <v>-</v>
          </cell>
          <cell r="CG470" t="str">
            <v>-</v>
          </cell>
          <cell r="CH470" t="str">
            <v>-</v>
          </cell>
          <cell r="CI470" t="str">
            <v>-</v>
          </cell>
          <cell r="CJ470" t="str">
            <v>-</v>
          </cell>
          <cell r="CK470" t="str">
            <v>-</v>
          </cell>
          <cell r="CL470" t="str">
            <v>-</v>
          </cell>
          <cell r="CM470" t="str">
            <v>-</v>
          </cell>
          <cell r="CN470" t="str">
            <v>-</v>
          </cell>
          <cell r="CO470" t="str">
            <v>-</v>
          </cell>
          <cell r="CP470" t="str">
            <v>-</v>
          </cell>
          <cell r="CQ470" t="str">
            <v>-</v>
          </cell>
          <cell r="CR470" t="str">
            <v>-</v>
          </cell>
          <cell r="CS470" t="str">
            <v>-</v>
          </cell>
          <cell r="CT470" t="str">
            <v>-</v>
          </cell>
          <cell r="CU470" t="str">
            <v>SANTA MARÍA IPALAPA</v>
          </cell>
          <cell r="CV470" t="str">
            <v>-</v>
          </cell>
          <cell r="CW470" t="str">
            <v>-</v>
          </cell>
          <cell r="CX470" t="str">
            <v>-</v>
          </cell>
          <cell r="CY470" t="str">
            <v>-</v>
          </cell>
          <cell r="CZ470" t="str">
            <v>-</v>
          </cell>
          <cell r="DB470" t="str">
            <v>-</v>
          </cell>
          <cell r="DC470" t="str">
            <v>-</v>
          </cell>
          <cell r="DD470" t="str">
            <v>-</v>
          </cell>
          <cell r="DE470" t="str">
            <v>-</v>
          </cell>
          <cell r="DF470" t="str">
            <v>-</v>
          </cell>
          <cell r="DG470" t="str">
            <v>-</v>
          </cell>
        </row>
        <row r="471">
          <cell r="AT471" t="str">
            <v>-</v>
          </cell>
          <cell r="AU471" t="str">
            <v>-</v>
          </cell>
          <cell r="AV471" t="str">
            <v>-</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t="str">
            <v>-</v>
          </cell>
          <cell r="BJ471" t="str">
            <v>-</v>
          </cell>
          <cell r="BK471" t="str">
            <v>-</v>
          </cell>
          <cell r="BL471" t="str">
            <v>-</v>
          </cell>
          <cell r="BM471" t="str">
            <v>20416</v>
          </cell>
          <cell r="BN471" t="str">
            <v>-</v>
          </cell>
          <cell r="BO471" t="str">
            <v>-</v>
          </cell>
          <cell r="BP471" t="str">
            <v>-</v>
          </cell>
          <cell r="BQ471" t="str">
            <v>-</v>
          </cell>
          <cell r="BR471" t="str">
            <v>-</v>
          </cell>
          <cell r="BS471" t="str">
            <v>-</v>
          </cell>
          <cell r="BT471" t="str">
            <v>-</v>
          </cell>
          <cell r="BU471" t="str">
            <v>-</v>
          </cell>
          <cell r="BV471" t="str">
            <v>-</v>
          </cell>
          <cell r="BW471" t="str">
            <v>-</v>
          </cell>
          <cell r="BX471" t="str">
            <v>-</v>
          </cell>
          <cell r="BY471" t="str">
            <v>-</v>
          </cell>
          <cell r="CB471" t="str">
            <v>-</v>
          </cell>
          <cell r="CC471" t="str">
            <v>-</v>
          </cell>
          <cell r="CD471" t="str">
            <v>-</v>
          </cell>
          <cell r="CE471" t="str">
            <v>-</v>
          </cell>
          <cell r="CF471" t="str">
            <v>-</v>
          </cell>
          <cell r="CG471" t="str">
            <v>-</v>
          </cell>
          <cell r="CH471" t="str">
            <v>-</v>
          </cell>
          <cell r="CI471" t="str">
            <v>-</v>
          </cell>
          <cell r="CJ471" t="str">
            <v>-</v>
          </cell>
          <cell r="CK471" t="str">
            <v>-</v>
          </cell>
          <cell r="CL471" t="str">
            <v>-</v>
          </cell>
          <cell r="CM471" t="str">
            <v>-</v>
          </cell>
          <cell r="CN471" t="str">
            <v>-</v>
          </cell>
          <cell r="CO471" t="str">
            <v>-</v>
          </cell>
          <cell r="CP471" t="str">
            <v>-</v>
          </cell>
          <cell r="CQ471" t="str">
            <v>-</v>
          </cell>
          <cell r="CR471" t="str">
            <v>-</v>
          </cell>
          <cell r="CS471" t="str">
            <v>-</v>
          </cell>
          <cell r="CT471" t="str">
            <v>-</v>
          </cell>
          <cell r="CU471" t="str">
            <v>SANTA MARÍA IXCATLÁN</v>
          </cell>
          <cell r="CV471" t="str">
            <v>-</v>
          </cell>
          <cell r="CW471" t="str">
            <v>-</v>
          </cell>
          <cell r="CX471" t="str">
            <v>-</v>
          </cell>
          <cell r="CY471" t="str">
            <v>-</v>
          </cell>
          <cell r="CZ471" t="str">
            <v>-</v>
          </cell>
          <cell r="DB471" t="str">
            <v>-</v>
          </cell>
          <cell r="DC471" t="str">
            <v>-</v>
          </cell>
          <cell r="DD471" t="str">
            <v>-</v>
          </cell>
          <cell r="DE471" t="str">
            <v>-</v>
          </cell>
          <cell r="DF471" t="str">
            <v>-</v>
          </cell>
          <cell r="DG471" t="str">
            <v>-</v>
          </cell>
        </row>
        <row r="472">
          <cell r="AT472" t="str">
            <v>-</v>
          </cell>
          <cell r="AU472" t="str">
            <v>-</v>
          </cell>
          <cell r="AV472" t="str">
            <v>-</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t="str">
            <v>-</v>
          </cell>
          <cell r="BJ472" t="str">
            <v>-</v>
          </cell>
          <cell r="BK472" t="str">
            <v>-</v>
          </cell>
          <cell r="BL472" t="str">
            <v>-</v>
          </cell>
          <cell r="BM472" t="str">
            <v>20417</v>
          </cell>
          <cell r="BN472" t="str">
            <v>-</v>
          </cell>
          <cell r="BO472" t="str">
            <v>-</v>
          </cell>
          <cell r="BP472" t="str">
            <v>-</v>
          </cell>
          <cell r="BQ472" t="str">
            <v>-</v>
          </cell>
          <cell r="BR472" t="str">
            <v>-</v>
          </cell>
          <cell r="BS472" t="str">
            <v>-</v>
          </cell>
          <cell r="BT472" t="str">
            <v>-</v>
          </cell>
          <cell r="BU472" t="str">
            <v>-</v>
          </cell>
          <cell r="BV472" t="str">
            <v>-</v>
          </cell>
          <cell r="BW472" t="str">
            <v>-</v>
          </cell>
          <cell r="BX472" t="str">
            <v>-</v>
          </cell>
          <cell r="BY472" t="str">
            <v>-</v>
          </cell>
          <cell r="CB472" t="str">
            <v>-</v>
          </cell>
          <cell r="CC472" t="str">
            <v>-</v>
          </cell>
          <cell r="CD472" t="str">
            <v>-</v>
          </cell>
          <cell r="CE472" t="str">
            <v>-</v>
          </cell>
          <cell r="CF472" t="str">
            <v>-</v>
          </cell>
          <cell r="CG472" t="str">
            <v>-</v>
          </cell>
          <cell r="CH472" t="str">
            <v>-</v>
          </cell>
          <cell r="CI472" t="str">
            <v>-</v>
          </cell>
          <cell r="CJ472" t="str">
            <v>-</v>
          </cell>
          <cell r="CK472" t="str">
            <v>-</v>
          </cell>
          <cell r="CL472" t="str">
            <v>-</v>
          </cell>
          <cell r="CM472" t="str">
            <v>-</v>
          </cell>
          <cell r="CN472" t="str">
            <v>-</v>
          </cell>
          <cell r="CO472" t="str">
            <v>-</v>
          </cell>
          <cell r="CP472" t="str">
            <v>-</v>
          </cell>
          <cell r="CQ472" t="str">
            <v>-</v>
          </cell>
          <cell r="CR472" t="str">
            <v>-</v>
          </cell>
          <cell r="CS472" t="str">
            <v>-</v>
          </cell>
          <cell r="CT472" t="str">
            <v>-</v>
          </cell>
          <cell r="CU472" t="str">
            <v>SANTA MARÍA JACATEPEC</v>
          </cell>
          <cell r="CV472" t="str">
            <v>-</v>
          </cell>
          <cell r="CW472" t="str">
            <v>-</v>
          </cell>
          <cell r="CX472" t="str">
            <v>-</v>
          </cell>
          <cell r="CY472" t="str">
            <v>-</v>
          </cell>
          <cell r="CZ472" t="str">
            <v>-</v>
          </cell>
          <cell r="DB472" t="str">
            <v>-</v>
          </cell>
          <cell r="DC472" t="str">
            <v>-</v>
          </cell>
          <cell r="DD472" t="str">
            <v>-</v>
          </cell>
          <cell r="DE472" t="str">
            <v>-</v>
          </cell>
          <cell r="DF472" t="str">
            <v>-</v>
          </cell>
          <cell r="DG472" t="str">
            <v>-</v>
          </cell>
        </row>
        <row r="473">
          <cell r="AT473" t="str">
            <v>-</v>
          </cell>
          <cell r="AU473" t="str">
            <v>-</v>
          </cell>
          <cell r="AV473" t="str">
            <v>-</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t="str">
            <v>-</v>
          </cell>
          <cell r="BJ473" t="str">
            <v>-</v>
          </cell>
          <cell r="BK473" t="str">
            <v>-</v>
          </cell>
          <cell r="BL473" t="str">
            <v>-</v>
          </cell>
          <cell r="BM473" t="str">
            <v>20418</v>
          </cell>
          <cell r="BN473" t="str">
            <v>-</v>
          </cell>
          <cell r="BO473" t="str">
            <v>-</v>
          </cell>
          <cell r="BP473" t="str">
            <v>-</v>
          </cell>
          <cell r="BQ473" t="str">
            <v>-</v>
          </cell>
          <cell r="BR473" t="str">
            <v>-</v>
          </cell>
          <cell r="BS473" t="str">
            <v>-</v>
          </cell>
          <cell r="BT473" t="str">
            <v>-</v>
          </cell>
          <cell r="BU473" t="str">
            <v>-</v>
          </cell>
          <cell r="BV473" t="str">
            <v>-</v>
          </cell>
          <cell r="BW473" t="str">
            <v>-</v>
          </cell>
          <cell r="BX473" t="str">
            <v>-</v>
          </cell>
          <cell r="BY473" t="str">
            <v>-</v>
          </cell>
          <cell r="CB473" t="str">
            <v>-</v>
          </cell>
          <cell r="CC473" t="str">
            <v>-</v>
          </cell>
          <cell r="CD473" t="str">
            <v>-</v>
          </cell>
          <cell r="CE473" t="str">
            <v>-</v>
          </cell>
          <cell r="CF473" t="str">
            <v>-</v>
          </cell>
          <cell r="CG473" t="str">
            <v>-</v>
          </cell>
          <cell r="CH473" t="str">
            <v>-</v>
          </cell>
          <cell r="CI473" t="str">
            <v>-</v>
          </cell>
          <cell r="CJ473" t="str">
            <v>-</v>
          </cell>
          <cell r="CK473" t="str">
            <v>-</v>
          </cell>
          <cell r="CL473" t="str">
            <v>-</v>
          </cell>
          <cell r="CM473" t="str">
            <v>-</v>
          </cell>
          <cell r="CN473" t="str">
            <v>-</v>
          </cell>
          <cell r="CO473" t="str">
            <v>-</v>
          </cell>
          <cell r="CP473" t="str">
            <v>-</v>
          </cell>
          <cell r="CQ473" t="str">
            <v>-</v>
          </cell>
          <cell r="CR473" t="str">
            <v>-</v>
          </cell>
          <cell r="CS473" t="str">
            <v>-</v>
          </cell>
          <cell r="CT473" t="str">
            <v>-</v>
          </cell>
          <cell r="CU473" t="str">
            <v>SANTA MARÍA JALAPA DEL MARQUÉS</v>
          </cell>
          <cell r="CV473" t="str">
            <v>-</v>
          </cell>
          <cell r="CW473" t="str">
            <v>-</v>
          </cell>
          <cell r="CX473" t="str">
            <v>-</v>
          </cell>
          <cell r="CY473" t="str">
            <v>-</v>
          </cell>
          <cell r="CZ473" t="str">
            <v>-</v>
          </cell>
          <cell r="DB473" t="str">
            <v>-</v>
          </cell>
          <cell r="DC473" t="str">
            <v>-</v>
          </cell>
          <cell r="DD473" t="str">
            <v>-</v>
          </cell>
          <cell r="DE473" t="str">
            <v>-</v>
          </cell>
          <cell r="DF473" t="str">
            <v>-</v>
          </cell>
          <cell r="DG473" t="str">
            <v>-</v>
          </cell>
        </row>
        <row r="474">
          <cell r="AT474" t="str">
            <v>-</v>
          </cell>
          <cell r="AU474" t="str">
            <v>-</v>
          </cell>
          <cell r="AV474" t="str">
            <v>-</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t="str">
            <v>-</v>
          </cell>
          <cell r="BJ474" t="str">
            <v>-</v>
          </cell>
          <cell r="BK474" t="str">
            <v>-</v>
          </cell>
          <cell r="BL474" t="str">
            <v>-</v>
          </cell>
          <cell r="BM474" t="str">
            <v>20419</v>
          </cell>
          <cell r="BN474" t="str">
            <v>-</v>
          </cell>
          <cell r="BO474" t="str">
            <v>-</v>
          </cell>
          <cell r="BP474" t="str">
            <v>-</v>
          </cell>
          <cell r="BQ474" t="str">
            <v>-</v>
          </cell>
          <cell r="BR474" t="str">
            <v>-</v>
          </cell>
          <cell r="BS474" t="str">
            <v>-</v>
          </cell>
          <cell r="BT474" t="str">
            <v>-</v>
          </cell>
          <cell r="BU474" t="str">
            <v>-</v>
          </cell>
          <cell r="BV474" t="str">
            <v>-</v>
          </cell>
          <cell r="BW474" t="str">
            <v>-</v>
          </cell>
          <cell r="BX474" t="str">
            <v>-</v>
          </cell>
          <cell r="BY474" t="str">
            <v>-</v>
          </cell>
          <cell r="CB474" t="str">
            <v>-</v>
          </cell>
          <cell r="CC474" t="str">
            <v>-</v>
          </cell>
          <cell r="CD474" t="str">
            <v>-</v>
          </cell>
          <cell r="CE474" t="str">
            <v>-</v>
          </cell>
          <cell r="CF474" t="str">
            <v>-</v>
          </cell>
          <cell r="CG474" t="str">
            <v>-</v>
          </cell>
          <cell r="CH474" t="str">
            <v>-</v>
          </cell>
          <cell r="CI474" t="str">
            <v>-</v>
          </cell>
          <cell r="CJ474" t="str">
            <v>-</v>
          </cell>
          <cell r="CK474" t="str">
            <v>-</v>
          </cell>
          <cell r="CL474" t="str">
            <v>-</v>
          </cell>
          <cell r="CM474" t="str">
            <v>-</v>
          </cell>
          <cell r="CN474" t="str">
            <v>-</v>
          </cell>
          <cell r="CO474" t="str">
            <v>-</v>
          </cell>
          <cell r="CP474" t="str">
            <v>-</v>
          </cell>
          <cell r="CQ474" t="str">
            <v>-</v>
          </cell>
          <cell r="CR474" t="str">
            <v>-</v>
          </cell>
          <cell r="CS474" t="str">
            <v>-</v>
          </cell>
          <cell r="CT474" t="str">
            <v>-</v>
          </cell>
          <cell r="CU474" t="str">
            <v>SANTA MARÍA JALTIANGUIS</v>
          </cell>
          <cell r="CV474" t="str">
            <v>-</v>
          </cell>
          <cell r="CW474" t="str">
            <v>-</v>
          </cell>
          <cell r="CX474" t="str">
            <v>-</v>
          </cell>
          <cell r="CY474" t="str">
            <v>-</v>
          </cell>
          <cell r="CZ474" t="str">
            <v>-</v>
          </cell>
          <cell r="DB474" t="str">
            <v>-</v>
          </cell>
          <cell r="DC474" t="str">
            <v>-</v>
          </cell>
          <cell r="DD474" t="str">
            <v>-</v>
          </cell>
          <cell r="DE474" t="str">
            <v>-</v>
          </cell>
          <cell r="DF474" t="str">
            <v>-</v>
          </cell>
          <cell r="DG474" t="str">
            <v>-</v>
          </cell>
        </row>
        <row r="475">
          <cell r="AT475" t="str">
            <v>-</v>
          </cell>
          <cell r="AU475" t="str">
            <v>-</v>
          </cell>
          <cell r="AV475" t="str">
            <v>-</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t="str">
            <v>-</v>
          </cell>
          <cell r="BJ475" t="str">
            <v>-</v>
          </cell>
          <cell r="BK475" t="str">
            <v>-</v>
          </cell>
          <cell r="BL475" t="str">
            <v>-</v>
          </cell>
          <cell r="BM475" t="str">
            <v>20420</v>
          </cell>
          <cell r="BN475" t="str">
            <v>-</v>
          </cell>
          <cell r="BO475" t="str">
            <v>-</v>
          </cell>
          <cell r="BP475" t="str">
            <v>-</v>
          </cell>
          <cell r="BQ475" t="str">
            <v>-</v>
          </cell>
          <cell r="BR475" t="str">
            <v>-</v>
          </cell>
          <cell r="BS475" t="str">
            <v>-</v>
          </cell>
          <cell r="BT475" t="str">
            <v>-</v>
          </cell>
          <cell r="BU475" t="str">
            <v>-</v>
          </cell>
          <cell r="BV475" t="str">
            <v>-</v>
          </cell>
          <cell r="BW475" t="str">
            <v>-</v>
          </cell>
          <cell r="BX475" t="str">
            <v>-</v>
          </cell>
          <cell r="BY475" t="str">
            <v>-</v>
          </cell>
          <cell r="CB475" t="str">
            <v>-</v>
          </cell>
          <cell r="CC475" t="str">
            <v>-</v>
          </cell>
          <cell r="CD475" t="str">
            <v>-</v>
          </cell>
          <cell r="CE475" t="str">
            <v>-</v>
          </cell>
          <cell r="CF475" t="str">
            <v>-</v>
          </cell>
          <cell r="CG475" t="str">
            <v>-</v>
          </cell>
          <cell r="CH475" t="str">
            <v>-</v>
          </cell>
          <cell r="CI475" t="str">
            <v>-</v>
          </cell>
          <cell r="CJ475" t="str">
            <v>-</v>
          </cell>
          <cell r="CK475" t="str">
            <v>-</v>
          </cell>
          <cell r="CL475" t="str">
            <v>-</v>
          </cell>
          <cell r="CM475" t="str">
            <v>-</v>
          </cell>
          <cell r="CN475" t="str">
            <v>-</v>
          </cell>
          <cell r="CO475" t="str">
            <v>-</v>
          </cell>
          <cell r="CP475" t="str">
            <v>-</v>
          </cell>
          <cell r="CQ475" t="str">
            <v>-</v>
          </cell>
          <cell r="CR475" t="str">
            <v>-</v>
          </cell>
          <cell r="CS475" t="str">
            <v>-</v>
          </cell>
          <cell r="CT475" t="str">
            <v>-</v>
          </cell>
          <cell r="CU475" t="str">
            <v>SANTA MARÍA LACHIXÍO</v>
          </cell>
          <cell r="CV475" t="str">
            <v>-</v>
          </cell>
          <cell r="CW475" t="str">
            <v>-</v>
          </cell>
          <cell r="CX475" t="str">
            <v>-</v>
          </cell>
          <cell r="CY475" t="str">
            <v>-</v>
          </cell>
          <cell r="CZ475" t="str">
            <v>-</v>
          </cell>
          <cell r="DB475" t="str">
            <v>-</v>
          </cell>
          <cell r="DC475" t="str">
            <v>-</v>
          </cell>
          <cell r="DD475" t="str">
            <v>-</v>
          </cell>
          <cell r="DE475" t="str">
            <v>-</v>
          </cell>
          <cell r="DF475" t="str">
            <v>-</v>
          </cell>
          <cell r="DG475" t="str">
            <v>-</v>
          </cell>
        </row>
        <row r="476">
          <cell r="AT476" t="str">
            <v>-</v>
          </cell>
          <cell r="AU476" t="str">
            <v>-</v>
          </cell>
          <cell r="AV476" t="str">
            <v>-</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t="str">
            <v>-</v>
          </cell>
          <cell r="BJ476" t="str">
            <v>-</v>
          </cell>
          <cell r="BK476" t="str">
            <v>-</v>
          </cell>
          <cell r="BL476" t="str">
            <v>-</v>
          </cell>
          <cell r="BM476" t="str">
            <v>20421</v>
          </cell>
          <cell r="BN476" t="str">
            <v>-</v>
          </cell>
          <cell r="BO476" t="str">
            <v>-</v>
          </cell>
          <cell r="BP476" t="str">
            <v>-</v>
          </cell>
          <cell r="BQ476" t="str">
            <v>-</v>
          </cell>
          <cell r="BR476" t="str">
            <v>-</v>
          </cell>
          <cell r="BS476" t="str">
            <v>-</v>
          </cell>
          <cell r="BT476" t="str">
            <v>-</v>
          </cell>
          <cell r="BU476" t="str">
            <v>-</v>
          </cell>
          <cell r="BV476" t="str">
            <v>-</v>
          </cell>
          <cell r="BW476" t="str">
            <v>-</v>
          </cell>
          <cell r="BX476" t="str">
            <v>-</v>
          </cell>
          <cell r="BY476" t="str">
            <v>-</v>
          </cell>
          <cell r="CB476" t="str">
            <v>-</v>
          </cell>
          <cell r="CC476" t="str">
            <v>-</v>
          </cell>
          <cell r="CD476" t="str">
            <v>-</v>
          </cell>
          <cell r="CE476" t="str">
            <v>-</v>
          </cell>
          <cell r="CF476" t="str">
            <v>-</v>
          </cell>
          <cell r="CG476" t="str">
            <v>-</v>
          </cell>
          <cell r="CH476" t="str">
            <v>-</v>
          </cell>
          <cell r="CI476" t="str">
            <v>-</v>
          </cell>
          <cell r="CJ476" t="str">
            <v>-</v>
          </cell>
          <cell r="CK476" t="str">
            <v>-</v>
          </cell>
          <cell r="CL476" t="str">
            <v>-</v>
          </cell>
          <cell r="CM476" t="str">
            <v>-</v>
          </cell>
          <cell r="CN476" t="str">
            <v>-</v>
          </cell>
          <cell r="CO476" t="str">
            <v>-</v>
          </cell>
          <cell r="CP476" t="str">
            <v>-</v>
          </cell>
          <cell r="CQ476" t="str">
            <v>-</v>
          </cell>
          <cell r="CR476" t="str">
            <v>-</v>
          </cell>
          <cell r="CS476" t="str">
            <v>-</v>
          </cell>
          <cell r="CT476" t="str">
            <v>-</v>
          </cell>
          <cell r="CU476" t="str">
            <v>SANTA MARÍA MIXTEQUILLA</v>
          </cell>
          <cell r="CV476" t="str">
            <v>-</v>
          </cell>
          <cell r="CW476" t="str">
            <v>-</v>
          </cell>
          <cell r="CX476" t="str">
            <v>-</v>
          </cell>
          <cell r="CY476" t="str">
            <v>-</v>
          </cell>
          <cell r="CZ476" t="str">
            <v>-</v>
          </cell>
          <cell r="DB476" t="str">
            <v>-</v>
          </cell>
          <cell r="DC476" t="str">
            <v>-</v>
          </cell>
          <cell r="DD476" t="str">
            <v>-</v>
          </cell>
          <cell r="DE476" t="str">
            <v>-</v>
          </cell>
          <cell r="DF476" t="str">
            <v>-</v>
          </cell>
          <cell r="DG476" t="str">
            <v>-</v>
          </cell>
        </row>
        <row r="477">
          <cell r="AT477" t="str">
            <v>-</v>
          </cell>
          <cell r="AU477" t="str">
            <v>-</v>
          </cell>
          <cell r="AV477" t="str">
            <v>-</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t="str">
            <v>-</v>
          </cell>
          <cell r="BJ477" t="str">
            <v>-</v>
          </cell>
          <cell r="BK477" t="str">
            <v>-</v>
          </cell>
          <cell r="BL477" t="str">
            <v>-</v>
          </cell>
          <cell r="BM477" t="str">
            <v>20422</v>
          </cell>
          <cell r="BN477" t="str">
            <v>-</v>
          </cell>
          <cell r="BO477" t="str">
            <v>-</v>
          </cell>
          <cell r="BP477" t="str">
            <v>-</v>
          </cell>
          <cell r="BQ477" t="str">
            <v>-</v>
          </cell>
          <cell r="BR477" t="str">
            <v>-</v>
          </cell>
          <cell r="BS477" t="str">
            <v>-</v>
          </cell>
          <cell r="BT477" t="str">
            <v>-</v>
          </cell>
          <cell r="BU477" t="str">
            <v>-</v>
          </cell>
          <cell r="BV477" t="str">
            <v>-</v>
          </cell>
          <cell r="BW477" t="str">
            <v>-</v>
          </cell>
          <cell r="BX477" t="str">
            <v>-</v>
          </cell>
          <cell r="BY477" t="str">
            <v>-</v>
          </cell>
          <cell r="CB477" t="str">
            <v>-</v>
          </cell>
          <cell r="CC477" t="str">
            <v>-</v>
          </cell>
          <cell r="CD477" t="str">
            <v>-</v>
          </cell>
          <cell r="CE477" t="str">
            <v>-</v>
          </cell>
          <cell r="CF477" t="str">
            <v>-</v>
          </cell>
          <cell r="CG477" t="str">
            <v>-</v>
          </cell>
          <cell r="CH477" t="str">
            <v>-</v>
          </cell>
          <cell r="CI477" t="str">
            <v>-</v>
          </cell>
          <cell r="CJ477" t="str">
            <v>-</v>
          </cell>
          <cell r="CK477" t="str">
            <v>-</v>
          </cell>
          <cell r="CL477" t="str">
            <v>-</v>
          </cell>
          <cell r="CM477" t="str">
            <v>-</v>
          </cell>
          <cell r="CN477" t="str">
            <v>-</v>
          </cell>
          <cell r="CO477" t="str">
            <v>-</v>
          </cell>
          <cell r="CP477" t="str">
            <v>-</v>
          </cell>
          <cell r="CQ477" t="str">
            <v>-</v>
          </cell>
          <cell r="CR477" t="str">
            <v>-</v>
          </cell>
          <cell r="CS477" t="str">
            <v>-</v>
          </cell>
          <cell r="CT477" t="str">
            <v>-</v>
          </cell>
          <cell r="CU477" t="str">
            <v>SANTA MARÍA NATIVITAS</v>
          </cell>
          <cell r="CV477" t="str">
            <v>-</v>
          </cell>
          <cell r="CW477" t="str">
            <v>-</v>
          </cell>
          <cell r="CX477" t="str">
            <v>-</v>
          </cell>
          <cell r="CY477" t="str">
            <v>-</v>
          </cell>
          <cell r="CZ477" t="str">
            <v>-</v>
          </cell>
          <cell r="DB477" t="str">
            <v>-</v>
          </cell>
          <cell r="DC477" t="str">
            <v>-</v>
          </cell>
          <cell r="DD477" t="str">
            <v>-</v>
          </cell>
          <cell r="DE477" t="str">
            <v>-</v>
          </cell>
          <cell r="DF477" t="str">
            <v>-</v>
          </cell>
          <cell r="DG477" t="str">
            <v>-</v>
          </cell>
        </row>
        <row r="478">
          <cell r="AT478" t="str">
            <v>-</v>
          </cell>
          <cell r="AU478" t="str">
            <v>-</v>
          </cell>
          <cell r="AV478" t="str">
            <v>-</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t="str">
            <v>-</v>
          </cell>
          <cell r="BJ478" t="str">
            <v>-</v>
          </cell>
          <cell r="BK478" t="str">
            <v>-</v>
          </cell>
          <cell r="BL478" t="str">
            <v>-</v>
          </cell>
          <cell r="BM478" t="str">
            <v>20423</v>
          </cell>
          <cell r="BN478" t="str">
            <v>-</v>
          </cell>
          <cell r="BO478" t="str">
            <v>-</v>
          </cell>
          <cell r="BP478" t="str">
            <v>-</v>
          </cell>
          <cell r="BQ478" t="str">
            <v>-</v>
          </cell>
          <cell r="BR478" t="str">
            <v>-</v>
          </cell>
          <cell r="BS478" t="str">
            <v>-</v>
          </cell>
          <cell r="BT478" t="str">
            <v>-</v>
          </cell>
          <cell r="BU478" t="str">
            <v>-</v>
          </cell>
          <cell r="BV478" t="str">
            <v>-</v>
          </cell>
          <cell r="BW478" t="str">
            <v>-</v>
          </cell>
          <cell r="BX478" t="str">
            <v>-</v>
          </cell>
          <cell r="BY478" t="str">
            <v>-</v>
          </cell>
          <cell r="CB478" t="str">
            <v>-</v>
          </cell>
          <cell r="CC478" t="str">
            <v>-</v>
          </cell>
          <cell r="CD478" t="str">
            <v>-</v>
          </cell>
          <cell r="CE478" t="str">
            <v>-</v>
          </cell>
          <cell r="CF478" t="str">
            <v>-</v>
          </cell>
          <cell r="CG478" t="str">
            <v>-</v>
          </cell>
          <cell r="CH478" t="str">
            <v>-</v>
          </cell>
          <cell r="CI478" t="str">
            <v>-</v>
          </cell>
          <cell r="CJ478" t="str">
            <v>-</v>
          </cell>
          <cell r="CK478" t="str">
            <v>-</v>
          </cell>
          <cell r="CL478" t="str">
            <v>-</v>
          </cell>
          <cell r="CM478" t="str">
            <v>-</v>
          </cell>
          <cell r="CN478" t="str">
            <v>-</v>
          </cell>
          <cell r="CO478" t="str">
            <v>-</v>
          </cell>
          <cell r="CP478" t="str">
            <v>-</v>
          </cell>
          <cell r="CQ478" t="str">
            <v>-</v>
          </cell>
          <cell r="CR478" t="str">
            <v>-</v>
          </cell>
          <cell r="CS478" t="str">
            <v>-</v>
          </cell>
          <cell r="CT478" t="str">
            <v>-</v>
          </cell>
          <cell r="CU478" t="str">
            <v>SANTA MARÍA NDUAYACO</v>
          </cell>
          <cell r="CV478" t="str">
            <v>-</v>
          </cell>
          <cell r="CW478" t="str">
            <v>-</v>
          </cell>
          <cell r="CX478" t="str">
            <v>-</v>
          </cell>
          <cell r="CY478" t="str">
            <v>-</v>
          </cell>
          <cell r="CZ478" t="str">
            <v>-</v>
          </cell>
          <cell r="DB478" t="str">
            <v>-</v>
          </cell>
          <cell r="DC478" t="str">
            <v>-</v>
          </cell>
          <cell r="DD478" t="str">
            <v>-</v>
          </cell>
          <cell r="DE478" t="str">
            <v>-</v>
          </cell>
          <cell r="DF478" t="str">
            <v>-</v>
          </cell>
          <cell r="DG478" t="str">
            <v>-</v>
          </cell>
        </row>
        <row r="479">
          <cell r="AT479" t="str">
            <v>-</v>
          </cell>
          <cell r="AU479" t="str">
            <v>-</v>
          </cell>
          <cell r="AV479" t="str">
            <v>-</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t="str">
            <v>-</v>
          </cell>
          <cell r="BJ479" t="str">
            <v>-</v>
          </cell>
          <cell r="BK479" t="str">
            <v>-</v>
          </cell>
          <cell r="BL479" t="str">
            <v>-</v>
          </cell>
          <cell r="BM479" t="str">
            <v>20424</v>
          </cell>
          <cell r="BN479" t="str">
            <v>-</v>
          </cell>
          <cell r="BO479" t="str">
            <v>-</v>
          </cell>
          <cell r="BP479" t="str">
            <v>-</v>
          </cell>
          <cell r="BQ479" t="str">
            <v>-</v>
          </cell>
          <cell r="BR479" t="str">
            <v>-</v>
          </cell>
          <cell r="BS479" t="str">
            <v>-</v>
          </cell>
          <cell r="BT479" t="str">
            <v>-</v>
          </cell>
          <cell r="BU479" t="str">
            <v>-</v>
          </cell>
          <cell r="BV479" t="str">
            <v>-</v>
          </cell>
          <cell r="BW479" t="str">
            <v>-</v>
          </cell>
          <cell r="BX479" t="str">
            <v>-</v>
          </cell>
          <cell r="BY479" t="str">
            <v>-</v>
          </cell>
          <cell r="CB479" t="str">
            <v>-</v>
          </cell>
          <cell r="CC479" t="str">
            <v>-</v>
          </cell>
          <cell r="CD479" t="str">
            <v>-</v>
          </cell>
          <cell r="CE479" t="str">
            <v>-</v>
          </cell>
          <cell r="CF479" t="str">
            <v>-</v>
          </cell>
          <cell r="CG479" t="str">
            <v>-</v>
          </cell>
          <cell r="CH479" t="str">
            <v>-</v>
          </cell>
          <cell r="CI479" t="str">
            <v>-</v>
          </cell>
          <cell r="CJ479" t="str">
            <v>-</v>
          </cell>
          <cell r="CK479" t="str">
            <v>-</v>
          </cell>
          <cell r="CL479" t="str">
            <v>-</v>
          </cell>
          <cell r="CM479" t="str">
            <v>-</v>
          </cell>
          <cell r="CN479" t="str">
            <v>-</v>
          </cell>
          <cell r="CO479" t="str">
            <v>-</v>
          </cell>
          <cell r="CP479" t="str">
            <v>-</v>
          </cell>
          <cell r="CQ479" t="str">
            <v>-</v>
          </cell>
          <cell r="CR479" t="str">
            <v>-</v>
          </cell>
          <cell r="CS479" t="str">
            <v>-</v>
          </cell>
          <cell r="CT479" t="str">
            <v>-</v>
          </cell>
          <cell r="CU479" t="str">
            <v>SANTA MARÍA OZOLOTEPEC</v>
          </cell>
          <cell r="CV479" t="str">
            <v>-</v>
          </cell>
          <cell r="CW479" t="str">
            <v>-</v>
          </cell>
          <cell r="CX479" t="str">
            <v>-</v>
          </cell>
          <cell r="CY479" t="str">
            <v>-</v>
          </cell>
          <cell r="CZ479" t="str">
            <v>-</v>
          </cell>
          <cell r="DB479" t="str">
            <v>-</v>
          </cell>
          <cell r="DC479" t="str">
            <v>-</v>
          </cell>
          <cell r="DD479" t="str">
            <v>-</v>
          </cell>
          <cell r="DE479" t="str">
            <v>-</v>
          </cell>
          <cell r="DF479" t="str">
            <v>-</v>
          </cell>
          <cell r="DG479" t="str">
            <v>-</v>
          </cell>
        </row>
        <row r="480">
          <cell r="AT480" t="str">
            <v>-</v>
          </cell>
          <cell r="AU480" t="str">
            <v>-</v>
          </cell>
          <cell r="AV480" t="str">
            <v>-</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t="str">
            <v>-</v>
          </cell>
          <cell r="BJ480" t="str">
            <v>-</v>
          </cell>
          <cell r="BK480" t="str">
            <v>-</v>
          </cell>
          <cell r="BL480" t="str">
            <v>-</v>
          </cell>
          <cell r="BM480" t="str">
            <v>20425</v>
          </cell>
          <cell r="BN480" t="str">
            <v>-</v>
          </cell>
          <cell r="BO480" t="str">
            <v>-</v>
          </cell>
          <cell r="BP480" t="str">
            <v>-</v>
          </cell>
          <cell r="BQ480" t="str">
            <v>-</v>
          </cell>
          <cell r="BR480" t="str">
            <v>-</v>
          </cell>
          <cell r="BS480" t="str">
            <v>-</v>
          </cell>
          <cell r="BT480" t="str">
            <v>-</v>
          </cell>
          <cell r="BU480" t="str">
            <v>-</v>
          </cell>
          <cell r="BV480" t="str">
            <v>-</v>
          </cell>
          <cell r="BW480" t="str">
            <v>-</v>
          </cell>
          <cell r="BX480" t="str">
            <v>-</v>
          </cell>
          <cell r="BY480" t="str">
            <v>-</v>
          </cell>
          <cell r="CB480" t="str">
            <v>-</v>
          </cell>
          <cell r="CC480" t="str">
            <v>-</v>
          </cell>
          <cell r="CD480" t="str">
            <v>-</v>
          </cell>
          <cell r="CE480" t="str">
            <v>-</v>
          </cell>
          <cell r="CF480" t="str">
            <v>-</v>
          </cell>
          <cell r="CG480" t="str">
            <v>-</v>
          </cell>
          <cell r="CH480" t="str">
            <v>-</v>
          </cell>
          <cell r="CI480" t="str">
            <v>-</v>
          </cell>
          <cell r="CJ480" t="str">
            <v>-</v>
          </cell>
          <cell r="CK480" t="str">
            <v>-</v>
          </cell>
          <cell r="CL480" t="str">
            <v>-</v>
          </cell>
          <cell r="CM480" t="str">
            <v>-</v>
          </cell>
          <cell r="CN480" t="str">
            <v>-</v>
          </cell>
          <cell r="CO480" t="str">
            <v>-</v>
          </cell>
          <cell r="CP480" t="str">
            <v>-</v>
          </cell>
          <cell r="CQ480" t="str">
            <v>-</v>
          </cell>
          <cell r="CR480" t="str">
            <v>-</v>
          </cell>
          <cell r="CS480" t="str">
            <v>-</v>
          </cell>
          <cell r="CT480" t="str">
            <v>-</v>
          </cell>
          <cell r="CU480" t="str">
            <v>SANTA MARÍA PÁPALO</v>
          </cell>
          <cell r="CV480" t="str">
            <v>-</v>
          </cell>
          <cell r="CW480" t="str">
            <v>-</v>
          </cell>
          <cell r="CX480" t="str">
            <v>-</v>
          </cell>
          <cell r="CY480" t="str">
            <v>-</v>
          </cell>
          <cell r="CZ480" t="str">
            <v>-</v>
          </cell>
          <cell r="DB480" t="str">
            <v>-</v>
          </cell>
          <cell r="DC480" t="str">
            <v>-</v>
          </cell>
          <cell r="DD480" t="str">
            <v>-</v>
          </cell>
          <cell r="DE480" t="str">
            <v>-</v>
          </cell>
          <cell r="DF480" t="str">
            <v>-</v>
          </cell>
          <cell r="DG480" t="str">
            <v>-</v>
          </cell>
        </row>
        <row r="481">
          <cell r="AT481" t="str">
            <v>-</v>
          </cell>
          <cell r="AU481" t="str">
            <v>-</v>
          </cell>
          <cell r="AV481" t="str">
            <v>-</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t="str">
            <v>-</v>
          </cell>
          <cell r="BJ481" t="str">
            <v>-</v>
          </cell>
          <cell r="BK481" t="str">
            <v>-</v>
          </cell>
          <cell r="BL481" t="str">
            <v>-</v>
          </cell>
          <cell r="BM481" t="str">
            <v>20426</v>
          </cell>
          <cell r="BN481" t="str">
            <v>-</v>
          </cell>
          <cell r="BO481" t="str">
            <v>-</v>
          </cell>
          <cell r="BP481" t="str">
            <v>-</v>
          </cell>
          <cell r="BQ481" t="str">
            <v>-</v>
          </cell>
          <cell r="BR481" t="str">
            <v>-</v>
          </cell>
          <cell r="BS481" t="str">
            <v>-</v>
          </cell>
          <cell r="BT481" t="str">
            <v>-</v>
          </cell>
          <cell r="BU481" t="str">
            <v>-</v>
          </cell>
          <cell r="BV481" t="str">
            <v>-</v>
          </cell>
          <cell r="BW481" t="str">
            <v>-</v>
          </cell>
          <cell r="BX481" t="str">
            <v>-</v>
          </cell>
          <cell r="BY481" t="str">
            <v>-</v>
          </cell>
          <cell r="CB481" t="str">
            <v>-</v>
          </cell>
          <cell r="CC481" t="str">
            <v>-</v>
          </cell>
          <cell r="CD481" t="str">
            <v>-</v>
          </cell>
          <cell r="CE481" t="str">
            <v>-</v>
          </cell>
          <cell r="CF481" t="str">
            <v>-</v>
          </cell>
          <cell r="CG481" t="str">
            <v>-</v>
          </cell>
          <cell r="CH481" t="str">
            <v>-</v>
          </cell>
          <cell r="CI481" t="str">
            <v>-</v>
          </cell>
          <cell r="CJ481" t="str">
            <v>-</v>
          </cell>
          <cell r="CK481" t="str">
            <v>-</v>
          </cell>
          <cell r="CL481" t="str">
            <v>-</v>
          </cell>
          <cell r="CM481" t="str">
            <v>-</v>
          </cell>
          <cell r="CN481" t="str">
            <v>-</v>
          </cell>
          <cell r="CO481" t="str">
            <v>-</v>
          </cell>
          <cell r="CP481" t="str">
            <v>-</v>
          </cell>
          <cell r="CQ481" t="str">
            <v>-</v>
          </cell>
          <cell r="CR481" t="str">
            <v>-</v>
          </cell>
          <cell r="CS481" t="str">
            <v>-</v>
          </cell>
          <cell r="CT481" t="str">
            <v>-</v>
          </cell>
          <cell r="CU481" t="str">
            <v>SANTA MARÍA PEÑOLES</v>
          </cell>
          <cell r="CV481" t="str">
            <v>-</v>
          </cell>
          <cell r="CW481" t="str">
            <v>-</v>
          </cell>
          <cell r="CX481" t="str">
            <v>-</v>
          </cell>
          <cell r="CY481" t="str">
            <v>-</v>
          </cell>
          <cell r="CZ481" t="str">
            <v>-</v>
          </cell>
          <cell r="DB481" t="str">
            <v>-</v>
          </cell>
          <cell r="DC481" t="str">
            <v>-</v>
          </cell>
          <cell r="DD481" t="str">
            <v>-</v>
          </cell>
          <cell r="DE481" t="str">
            <v>-</v>
          </cell>
          <cell r="DF481" t="str">
            <v>-</v>
          </cell>
          <cell r="DG481" t="str">
            <v>-</v>
          </cell>
        </row>
        <row r="482">
          <cell r="AT482" t="str">
            <v>-</v>
          </cell>
          <cell r="AU482" t="str">
            <v>-</v>
          </cell>
          <cell r="AV482" t="str">
            <v>-</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t="str">
            <v>-</v>
          </cell>
          <cell r="BJ482" t="str">
            <v>-</v>
          </cell>
          <cell r="BK482" t="str">
            <v>-</v>
          </cell>
          <cell r="BL482" t="str">
            <v>-</v>
          </cell>
          <cell r="BM482" t="str">
            <v>20427</v>
          </cell>
          <cell r="BN482" t="str">
            <v>-</v>
          </cell>
          <cell r="BO482" t="str">
            <v>-</v>
          </cell>
          <cell r="BP482" t="str">
            <v>-</v>
          </cell>
          <cell r="BQ482" t="str">
            <v>-</v>
          </cell>
          <cell r="BR482" t="str">
            <v>-</v>
          </cell>
          <cell r="BS482" t="str">
            <v>-</v>
          </cell>
          <cell r="BT482" t="str">
            <v>-</v>
          </cell>
          <cell r="BU482" t="str">
            <v>-</v>
          </cell>
          <cell r="BV482" t="str">
            <v>-</v>
          </cell>
          <cell r="BW482" t="str">
            <v>-</v>
          </cell>
          <cell r="BX482" t="str">
            <v>-</v>
          </cell>
          <cell r="BY482" t="str">
            <v>-</v>
          </cell>
          <cell r="CB482" t="str">
            <v>-</v>
          </cell>
          <cell r="CC482" t="str">
            <v>-</v>
          </cell>
          <cell r="CD482" t="str">
            <v>-</v>
          </cell>
          <cell r="CE482" t="str">
            <v>-</v>
          </cell>
          <cell r="CF482" t="str">
            <v>-</v>
          </cell>
          <cell r="CG482" t="str">
            <v>-</v>
          </cell>
          <cell r="CH482" t="str">
            <v>-</v>
          </cell>
          <cell r="CI482" t="str">
            <v>-</v>
          </cell>
          <cell r="CJ482" t="str">
            <v>-</v>
          </cell>
          <cell r="CK482" t="str">
            <v>-</v>
          </cell>
          <cell r="CL482" t="str">
            <v>-</v>
          </cell>
          <cell r="CM482" t="str">
            <v>-</v>
          </cell>
          <cell r="CN482" t="str">
            <v>-</v>
          </cell>
          <cell r="CO482" t="str">
            <v>-</v>
          </cell>
          <cell r="CP482" t="str">
            <v>-</v>
          </cell>
          <cell r="CQ482" t="str">
            <v>-</v>
          </cell>
          <cell r="CR482" t="str">
            <v>-</v>
          </cell>
          <cell r="CS482" t="str">
            <v>-</v>
          </cell>
          <cell r="CT482" t="str">
            <v>-</v>
          </cell>
          <cell r="CU482" t="str">
            <v>SANTA MARÍA PETAPA</v>
          </cell>
          <cell r="CV482" t="str">
            <v>-</v>
          </cell>
          <cell r="CW482" t="str">
            <v>-</v>
          </cell>
          <cell r="CX482" t="str">
            <v>-</v>
          </cell>
          <cell r="CY482" t="str">
            <v>-</v>
          </cell>
          <cell r="CZ482" t="str">
            <v>-</v>
          </cell>
          <cell r="DB482" t="str">
            <v>-</v>
          </cell>
          <cell r="DC482" t="str">
            <v>-</v>
          </cell>
          <cell r="DD482" t="str">
            <v>-</v>
          </cell>
          <cell r="DE482" t="str">
            <v>-</v>
          </cell>
          <cell r="DF482" t="str">
            <v>-</v>
          </cell>
          <cell r="DG482" t="str">
            <v>-</v>
          </cell>
        </row>
        <row r="483">
          <cell r="AT483" t="str">
            <v>-</v>
          </cell>
          <cell r="AU483" t="str">
            <v>-</v>
          </cell>
          <cell r="AV483" t="str">
            <v>-</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t="str">
            <v>-</v>
          </cell>
          <cell r="BJ483" t="str">
            <v>-</v>
          </cell>
          <cell r="BK483" t="str">
            <v>-</v>
          </cell>
          <cell r="BL483" t="str">
            <v>-</v>
          </cell>
          <cell r="BM483" t="str">
            <v>20428</v>
          </cell>
          <cell r="BN483" t="str">
            <v>-</v>
          </cell>
          <cell r="BO483" t="str">
            <v>-</v>
          </cell>
          <cell r="BP483" t="str">
            <v>-</v>
          </cell>
          <cell r="BQ483" t="str">
            <v>-</v>
          </cell>
          <cell r="BR483" t="str">
            <v>-</v>
          </cell>
          <cell r="BS483" t="str">
            <v>-</v>
          </cell>
          <cell r="BT483" t="str">
            <v>-</v>
          </cell>
          <cell r="BU483" t="str">
            <v>-</v>
          </cell>
          <cell r="BV483" t="str">
            <v>-</v>
          </cell>
          <cell r="BW483" t="str">
            <v>-</v>
          </cell>
          <cell r="BX483" t="str">
            <v>-</v>
          </cell>
          <cell r="BY483" t="str">
            <v>-</v>
          </cell>
          <cell r="CB483" t="str">
            <v>-</v>
          </cell>
          <cell r="CC483" t="str">
            <v>-</v>
          </cell>
          <cell r="CD483" t="str">
            <v>-</v>
          </cell>
          <cell r="CE483" t="str">
            <v>-</v>
          </cell>
          <cell r="CF483" t="str">
            <v>-</v>
          </cell>
          <cell r="CG483" t="str">
            <v>-</v>
          </cell>
          <cell r="CH483" t="str">
            <v>-</v>
          </cell>
          <cell r="CI483" t="str">
            <v>-</v>
          </cell>
          <cell r="CJ483" t="str">
            <v>-</v>
          </cell>
          <cell r="CK483" t="str">
            <v>-</v>
          </cell>
          <cell r="CL483" t="str">
            <v>-</v>
          </cell>
          <cell r="CM483" t="str">
            <v>-</v>
          </cell>
          <cell r="CN483" t="str">
            <v>-</v>
          </cell>
          <cell r="CO483" t="str">
            <v>-</v>
          </cell>
          <cell r="CP483" t="str">
            <v>-</v>
          </cell>
          <cell r="CQ483" t="str">
            <v>-</v>
          </cell>
          <cell r="CR483" t="str">
            <v>-</v>
          </cell>
          <cell r="CS483" t="str">
            <v>-</v>
          </cell>
          <cell r="CT483" t="str">
            <v>-</v>
          </cell>
          <cell r="CU483" t="str">
            <v>SANTA MARÍA QUIEGOLANI</v>
          </cell>
          <cell r="CV483" t="str">
            <v>-</v>
          </cell>
          <cell r="CW483" t="str">
            <v>-</v>
          </cell>
          <cell r="CX483" t="str">
            <v>-</v>
          </cell>
          <cell r="CY483" t="str">
            <v>-</v>
          </cell>
          <cell r="CZ483" t="str">
            <v>-</v>
          </cell>
          <cell r="DB483" t="str">
            <v>-</v>
          </cell>
          <cell r="DC483" t="str">
            <v>-</v>
          </cell>
          <cell r="DD483" t="str">
            <v>-</v>
          </cell>
          <cell r="DE483" t="str">
            <v>-</v>
          </cell>
          <cell r="DF483" t="str">
            <v>-</v>
          </cell>
          <cell r="DG483" t="str">
            <v>-</v>
          </cell>
        </row>
        <row r="484">
          <cell r="AT484" t="str">
            <v>-</v>
          </cell>
          <cell r="AU484" t="str">
            <v>-</v>
          </cell>
          <cell r="AV484" t="str">
            <v>-</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t="str">
            <v>-</v>
          </cell>
          <cell r="BJ484" t="str">
            <v>-</v>
          </cell>
          <cell r="BK484" t="str">
            <v>-</v>
          </cell>
          <cell r="BL484" t="str">
            <v>-</v>
          </cell>
          <cell r="BM484" t="str">
            <v>20429</v>
          </cell>
          <cell r="BN484" t="str">
            <v>-</v>
          </cell>
          <cell r="BO484" t="str">
            <v>-</v>
          </cell>
          <cell r="BP484" t="str">
            <v>-</v>
          </cell>
          <cell r="BQ484" t="str">
            <v>-</v>
          </cell>
          <cell r="BR484" t="str">
            <v>-</v>
          </cell>
          <cell r="BS484" t="str">
            <v>-</v>
          </cell>
          <cell r="BT484" t="str">
            <v>-</v>
          </cell>
          <cell r="BU484" t="str">
            <v>-</v>
          </cell>
          <cell r="BV484" t="str">
            <v>-</v>
          </cell>
          <cell r="BW484" t="str">
            <v>-</v>
          </cell>
          <cell r="BX484" t="str">
            <v>-</v>
          </cell>
          <cell r="BY484" t="str">
            <v>-</v>
          </cell>
          <cell r="CB484" t="str">
            <v>-</v>
          </cell>
          <cell r="CC484" t="str">
            <v>-</v>
          </cell>
          <cell r="CD484" t="str">
            <v>-</v>
          </cell>
          <cell r="CE484" t="str">
            <v>-</v>
          </cell>
          <cell r="CF484" t="str">
            <v>-</v>
          </cell>
          <cell r="CG484" t="str">
            <v>-</v>
          </cell>
          <cell r="CH484" t="str">
            <v>-</v>
          </cell>
          <cell r="CI484" t="str">
            <v>-</v>
          </cell>
          <cell r="CJ484" t="str">
            <v>-</v>
          </cell>
          <cell r="CK484" t="str">
            <v>-</v>
          </cell>
          <cell r="CL484" t="str">
            <v>-</v>
          </cell>
          <cell r="CM484" t="str">
            <v>-</v>
          </cell>
          <cell r="CN484" t="str">
            <v>-</v>
          </cell>
          <cell r="CO484" t="str">
            <v>-</v>
          </cell>
          <cell r="CP484" t="str">
            <v>-</v>
          </cell>
          <cell r="CQ484" t="str">
            <v>-</v>
          </cell>
          <cell r="CR484" t="str">
            <v>-</v>
          </cell>
          <cell r="CS484" t="str">
            <v>-</v>
          </cell>
          <cell r="CT484" t="str">
            <v>-</v>
          </cell>
          <cell r="CU484" t="str">
            <v>SANTA MARÍA SOLA</v>
          </cell>
          <cell r="CV484" t="str">
            <v>-</v>
          </cell>
          <cell r="CW484" t="str">
            <v>-</v>
          </cell>
          <cell r="CX484" t="str">
            <v>-</v>
          </cell>
          <cell r="CY484" t="str">
            <v>-</v>
          </cell>
          <cell r="CZ484" t="str">
            <v>-</v>
          </cell>
          <cell r="DB484" t="str">
            <v>-</v>
          </cell>
          <cell r="DC484" t="str">
            <v>-</v>
          </cell>
          <cell r="DD484" t="str">
            <v>-</v>
          </cell>
          <cell r="DE484" t="str">
            <v>-</v>
          </cell>
          <cell r="DF484" t="str">
            <v>-</v>
          </cell>
          <cell r="DG484" t="str">
            <v>-</v>
          </cell>
        </row>
        <row r="485">
          <cell r="AT485" t="str">
            <v>-</v>
          </cell>
          <cell r="AU485" t="str">
            <v>-</v>
          </cell>
          <cell r="AV485" t="str">
            <v>-</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t="str">
            <v>-</v>
          </cell>
          <cell r="BJ485" t="str">
            <v>-</v>
          </cell>
          <cell r="BK485" t="str">
            <v>-</v>
          </cell>
          <cell r="BL485" t="str">
            <v>-</v>
          </cell>
          <cell r="BM485" t="str">
            <v>20430</v>
          </cell>
          <cell r="BN485" t="str">
            <v>-</v>
          </cell>
          <cell r="BO485" t="str">
            <v>-</v>
          </cell>
          <cell r="BP485" t="str">
            <v>-</v>
          </cell>
          <cell r="BQ485" t="str">
            <v>-</v>
          </cell>
          <cell r="BR485" t="str">
            <v>-</v>
          </cell>
          <cell r="BS485" t="str">
            <v>-</v>
          </cell>
          <cell r="BT485" t="str">
            <v>-</v>
          </cell>
          <cell r="BU485" t="str">
            <v>-</v>
          </cell>
          <cell r="BV485" t="str">
            <v>-</v>
          </cell>
          <cell r="BW485" t="str">
            <v>-</v>
          </cell>
          <cell r="BX485" t="str">
            <v>-</v>
          </cell>
          <cell r="BY485" t="str">
            <v>-</v>
          </cell>
          <cell r="CB485" t="str">
            <v>-</v>
          </cell>
          <cell r="CC485" t="str">
            <v>-</v>
          </cell>
          <cell r="CD485" t="str">
            <v>-</v>
          </cell>
          <cell r="CE485" t="str">
            <v>-</v>
          </cell>
          <cell r="CF485" t="str">
            <v>-</v>
          </cell>
          <cell r="CG485" t="str">
            <v>-</v>
          </cell>
          <cell r="CH485" t="str">
            <v>-</v>
          </cell>
          <cell r="CI485" t="str">
            <v>-</v>
          </cell>
          <cell r="CJ485" t="str">
            <v>-</v>
          </cell>
          <cell r="CK485" t="str">
            <v>-</v>
          </cell>
          <cell r="CL485" t="str">
            <v>-</v>
          </cell>
          <cell r="CM485" t="str">
            <v>-</v>
          </cell>
          <cell r="CN485" t="str">
            <v>-</v>
          </cell>
          <cell r="CO485" t="str">
            <v>-</v>
          </cell>
          <cell r="CP485" t="str">
            <v>-</v>
          </cell>
          <cell r="CQ485" t="str">
            <v>-</v>
          </cell>
          <cell r="CR485" t="str">
            <v>-</v>
          </cell>
          <cell r="CS485" t="str">
            <v>-</v>
          </cell>
          <cell r="CT485" t="str">
            <v>-</v>
          </cell>
          <cell r="CU485" t="str">
            <v>SANTA MARÍA TATALTEPEC</v>
          </cell>
          <cell r="CV485" t="str">
            <v>-</v>
          </cell>
          <cell r="CW485" t="str">
            <v>-</v>
          </cell>
          <cell r="CX485" t="str">
            <v>-</v>
          </cell>
          <cell r="CY485" t="str">
            <v>-</v>
          </cell>
          <cell r="CZ485" t="str">
            <v>-</v>
          </cell>
          <cell r="DB485" t="str">
            <v>-</v>
          </cell>
          <cell r="DC485" t="str">
            <v>-</v>
          </cell>
          <cell r="DD485" t="str">
            <v>-</v>
          </cell>
          <cell r="DE485" t="str">
            <v>-</v>
          </cell>
          <cell r="DF485" t="str">
            <v>-</v>
          </cell>
          <cell r="DG485" t="str">
            <v>-</v>
          </cell>
        </row>
        <row r="486">
          <cell r="AT486" t="str">
            <v>-</v>
          </cell>
          <cell r="AU486" t="str">
            <v>-</v>
          </cell>
          <cell r="AV486" t="str">
            <v>-</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t="str">
            <v>-</v>
          </cell>
          <cell r="BJ486" t="str">
            <v>-</v>
          </cell>
          <cell r="BK486" t="str">
            <v>-</v>
          </cell>
          <cell r="BL486" t="str">
            <v>-</v>
          </cell>
          <cell r="BM486" t="str">
            <v>20431</v>
          </cell>
          <cell r="BN486" t="str">
            <v>-</v>
          </cell>
          <cell r="BO486" t="str">
            <v>-</v>
          </cell>
          <cell r="BP486" t="str">
            <v>-</v>
          </cell>
          <cell r="BQ486" t="str">
            <v>-</v>
          </cell>
          <cell r="BR486" t="str">
            <v>-</v>
          </cell>
          <cell r="BS486" t="str">
            <v>-</v>
          </cell>
          <cell r="BT486" t="str">
            <v>-</v>
          </cell>
          <cell r="BU486" t="str">
            <v>-</v>
          </cell>
          <cell r="BV486" t="str">
            <v>-</v>
          </cell>
          <cell r="BW486" t="str">
            <v>-</v>
          </cell>
          <cell r="BX486" t="str">
            <v>-</v>
          </cell>
          <cell r="BY486" t="str">
            <v>-</v>
          </cell>
          <cell r="CB486" t="str">
            <v>-</v>
          </cell>
          <cell r="CC486" t="str">
            <v>-</v>
          </cell>
          <cell r="CD486" t="str">
            <v>-</v>
          </cell>
          <cell r="CE486" t="str">
            <v>-</v>
          </cell>
          <cell r="CF486" t="str">
            <v>-</v>
          </cell>
          <cell r="CG486" t="str">
            <v>-</v>
          </cell>
          <cell r="CH486" t="str">
            <v>-</v>
          </cell>
          <cell r="CI486" t="str">
            <v>-</v>
          </cell>
          <cell r="CJ486" t="str">
            <v>-</v>
          </cell>
          <cell r="CK486" t="str">
            <v>-</v>
          </cell>
          <cell r="CL486" t="str">
            <v>-</v>
          </cell>
          <cell r="CM486" t="str">
            <v>-</v>
          </cell>
          <cell r="CN486" t="str">
            <v>-</v>
          </cell>
          <cell r="CO486" t="str">
            <v>-</v>
          </cell>
          <cell r="CP486" t="str">
            <v>-</v>
          </cell>
          <cell r="CQ486" t="str">
            <v>-</v>
          </cell>
          <cell r="CR486" t="str">
            <v>-</v>
          </cell>
          <cell r="CS486" t="str">
            <v>-</v>
          </cell>
          <cell r="CT486" t="str">
            <v>-</v>
          </cell>
          <cell r="CU486" t="str">
            <v>SANTA MARÍA TECOMAVACA</v>
          </cell>
          <cell r="CV486" t="str">
            <v>-</v>
          </cell>
          <cell r="CW486" t="str">
            <v>-</v>
          </cell>
          <cell r="CX486" t="str">
            <v>-</v>
          </cell>
          <cell r="CY486" t="str">
            <v>-</v>
          </cell>
          <cell r="CZ486" t="str">
            <v>-</v>
          </cell>
          <cell r="DB486" t="str">
            <v>-</v>
          </cell>
          <cell r="DC486" t="str">
            <v>-</v>
          </cell>
          <cell r="DD486" t="str">
            <v>-</v>
          </cell>
          <cell r="DE486" t="str">
            <v>-</v>
          </cell>
          <cell r="DF486" t="str">
            <v>-</v>
          </cell>
          <cell r="DG486" t="str">
            <v>-</v>
          </cell>
        </row>
        <row r="487">
          <cell r="AT487" t="str">
            <v>-</v>
          </cell>
          <cell r="AU487" t="str">
            <v>-</v>
          </cell>
          <cell r="AV487" t="str">
            <v>-</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t="str">
            <v>-</v>
          </cell>
          <cell r="BJ487" t="str">
            <v>-</v>
          </cell>
          <cell r="BK487" t="str">
            <v>-</v>
          </cell>
          <cell r="BL487" t="str">
            <v>-</v>
          </cell>
          <cell r="BM487" t="str">
            <v>20432</v>
          </cell>
          <cell r="BN487" t="str">
            <v>-</v>
          </cell>
          <cell r="BO487" t="str">
            <v>-</v>
          </cell>
          <cell r="BP487" t="str">
            <v>-</v>
          </cell>
          <cell r="BQ487" t="str">
            <v>-</v>
          </cell>
          <cell r="BR487" t="str">
            <v>-</v>
          </cell>
          <cell r="BS487" t="str">
            <v>-</v>
          </cell>
          <cell r="BT487" t="str">
            <v>-</v>
          </cell>
          <cell r="BU487" t="str">
            <v>-</v>
          </cell>
          <cell r="BV487" t="str">
            <v>-</v>
          </cell>
          <cell r="BW487" t="str">
            <v>-</v>
          </cell>
          <cell r="BX487" t="str">
            <v>-</v>
          </cell>
          <cell r="BY487" t="str">
            <v>-</v>
          </cell>
          <cell r="CB487" t="str">
            <v>-</v>
          </cell>
          <cell r="CC487" t="str">
            <v>-</v>
          </cell>
          <cell r="CD487" t="str">
            <v>-</v>
          </cell>
          <cell r="CE487" t="str">
            <v>-</v>
          </cell>
          <cell r="CF487" t="str">
            <v>-</v>
          </cell>
          <cell r="CG487" t="str">
            <v>-</v>
          </cell>
          <cell r="CH487" t="str">
            <v>-</v>
          </cell>
          <cell r="CI487" t="str">
            <v>-</v>
          </cell>
          <cell r="CJ487" t="str">
            <v>-</v>
          </cell>
          <cell r="CK487" t="str">
            <v>-</v>
          </cell>
          <cell r="CL487" t="str">
            <v>-</v>
          </cell>
          <cell r="CM487" t="str">
            <v>-</v>
          </cell>
          <cell r="CN487" t="str">
            <v>-</v>
          </cell>
          <cell r="CO487" t="str">
            <v>-</v>
          </cell>
          <cell r="CP487" t="str">
            <v>-</v>
          </cell>
          <cell r="CQ487" t="str">
            <v>-</v>
          </cell>
          <cell r="CR487" t="str">
            <v>-</v>
          </cell>
          <cell r="CS487" t="str">
            <v>-</v>
          </cell>
          <cell r="CT487" t="str">
            <v>-</v>
          </cell>
          <cell r="CU487" t="str">
            <v>SANTA MARÍA TEMAXCALAPA</v>
          </cell>
          <cell r="CV487" t="str">
            <v>-</v>
          </cell>
          <cell r="CW487" t="str">
            <v>-</v>
          </cell>
          <cell r="CX487" t="str">
            <v>-</v>
          </cell>
          <cell r="CY487" t="str">
            <v>-</v>
          </cell>
          <cell r="CZ487" t="str">
            <v>-</v>
          </cell>
          <cell r="DB487" t="str">
            <v>-</v>
          </cell>
          <cell r="DC487" t="str">
            <v>-</v>
          </cell>
          <cell r="DD487" t="str">
            <v>-</v>
          </cell>
          <cell r="DE487" t="str">
            <v>-</v>
          </cell>
          <cell r="DF487" t="str">
            <v>-</v>
          </cell>
          <cell r="DG487" t="str">
            <v>-</v>
          </cell>
        </row>
        <row r="488">
          <cell r="AT488" t="str">
            <v>-</v>
          </cell>
          <cell r="AU488" t="str">
            <v>-</v>
          </cell>
          <cell r="AV488" t="str">
            <v>-</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t="str">
            <v>-</v>
          </cell>
          <cell r="BJ488" t="str">
            <v>-</v>
          </cell>
          <cell r="BK488" t="str">
            <v>-</v>
          </cell>
          <cell r="BL488" t="str">
            <v>-</v>
          </cell>
          <cell r="BM488" t="str">
            <v>20433</v>
          </cell>
          <cell r="BN488" t="str">
            <v>-</v>
          </cell>
          <cell r="BO488" t="str">
            <v>-</v>
          </cell>
          <cell r="BP488" t="str">
            <v>-</v>
          </cell>
          <cell r="BQ488" t="str">
            <v>-</v>
          </cell>
          <cell r="BR488" t="str">
            <v>-</v>
          </cell>
          <cell r="BS488" t="str">
            <v>-</v>
          </cell>
          <cell r="BT488" t="str">
            <v>-</v>
          </cell>
          <cell r="BU488" t="str">
            <v>-</v>
          </cell>
          <cell r="BV488" t="str">
            <v>-</v>
          </cell>
          <cell r="BW488" t="str">
            <v>-</v>
          </cell>
          <cell r="BX488" t="str">
            <v>-</v>
          </cell>
          <cell r="BY488" t="str">
            <v>-</v>
          </cell>
          <cell r="CB488" t="str">
            <v>-</v>
          </cell>
          <cell r="CC488" t="str">
            <v>-</v>
          </cell>
          <cell r="CD488" t="str">
            <v>-</v>
          </cell>
          <cell r="CE488" t="str">
            <v>-</v>
          </cell>
          <cell r="CF488" t="str">
            <v>-</v>
          </cell>
          <cell r="CG488" t="str">
            <v>-</v>
          </cell>
          <cell r="CH488" t="str">
            <v>-</v>
          </cell>
          <cell r="CI488" t="str">
            <v>-</v>
          </cell>
          <cell r="CJ488" t="str">
            <v>-</v>
          </cell>
          <cell r="CK488" t="str">
            <v>-</v>
          </cell>
          <cell r="CL488" t="str">
            <v>-</v>
          </cell>
          <cell r="CM488" t="str">
            <v>-</v>
          </cell>
          <cell r="CN488" t="str">
            <v>-</v>
          </cell>
          <cell r="CO488" t="str">
            <v>-</v>
          </cell>
          <cell r="CP488" t="str">
            <v>-</v>
          </cell>
          <cell r="CQ488" t="str">
            <v>-</v>
          </cell>
          <cell r="CR488" t="str">
            <v>-</v>
          </cell>
          <cell r="CS488" t="str">
            <v>-</v>
          </cell>
          <cell r="CT488" t="str">
            <v>-</v>
          </cell>
          <cell r="CU488" t="str">
            <v>SANTA MARÍA TEMAXCALTEPEC</v>
          </cell>
          <cell r="CV488" t="str">
            <v>-</v>
          </cell>
          <cell r="CW488" t="str">
            <v>-</v>
          </cell>
          <cell r="CX488" t="str">
            <v>-</v>
          </cell>
          <cell r="CY488" t="str">
            <v>-</v>
          </cell>
          <cell r="CZ488" t="str">
            <v>-</v>
          </cell>
          <cell r="DB488" t="str">
            <v>-</v>
          </cell>
          <cell r="DC488" t="str">
            <v>-</v>
          </cell>
          <cell r="DD488" t="str">
            <v>-</v>
          </cell>
          <cell r="DE488" t="str">
            <v>-</v>
          </cell>
          <cell r="DF488" t="str">
            <v>-</v>
          </cell>
          <cell r="DG488" t="str">
            <v>-</v>
          </cell>
        </row>
        <row r="489">
          <cell r="AT489" t="str">
            <v>-</v>
          </cell>
          <cell r="AU489" t="str">
            <v>-</v>
          </cell>
          <cell r="AV489" t="str">
            <v>-</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t="str">
            <v>-</v>
          </cell>
          <cell r="BJ489" t="str">
            <v>-</v>
          </cell>
          <cell r="BK489" t="str">
            <v>-</v>
          </cell>
          <cell r="BL489" t="str">
            <v>-</v>
          </cell>
          <cell r="BM489" t="str">
            <v>20434</v>
          </cell>
          <cell r="BN489" t="str">
            <v>-</v>
          </cell>
          <cell r="BO489" t="str">
            <v>-</v>
          </cell>
          <cell r="BP489" t="str">
            <v>-</v>
          </cell>
          <cell r="BQ489" t="str">
            <v>-</v>
          </cell>
          <cell r="BR489" t="str">
            <v>-</v>
          </cell>
          <cell r="BS489" t="str">
            <v>-</v>
          </cell>
          <cell r="BT489" t="str">
            <v>-</v>
          </cell>
          <cell r="BU489" t="str">
            <v>-</v>
          </cell>
          <cell r="BV489" t="str">
            <v>-</v>
          </cell>
          <cell r="BW489" t="str">
            <v>-</v>
          </cell>
          <cell r="BX489" t="str">
            <v>-</v>
          </cell>
          <cell r="BY489" t="str">
            <v>-</v>
          </cell>
          <cell r="CB489" t="str">
            <v>-</v>
          </cell>
          <cell r="CC489" t="str">
            <v>-</v>
          </cell>
          <cell r="CD489" t="str">
            <v>-</v>
          </cell>
          <cell r="CE489" t="str">
            <v>-</v>
          </cell>
          <cell r="CF489" t="str">
            <v>-</v>
          </cell>
          <cell r="CG489" t="str">
            <v>-</v>
          </cell>
          <cell r="CH489" t="str">
            <v>-</v>
          </cell>
          <cell r="CI489" t="str">
            <v>-</v>
          </cell>
          <cell r="CJ489" t="str">
            <v>-</v>
          </cell>
          <cell r="CK489" t="str">
            <v>-</v>
          </cell>
          <cell r="CL489" t="str">
            <v>-</v>
          </cell>
          <cell r="CM489" t="str">
            <v>-</v>
          </cell>
          <cell r="CN489" t="str">
            <v>-</v>
          </cell>
          <cell r="CO489" t="str">
            <v>-</v>
          </cell>
          <cell r="CP489" t="str">
            <v>-</v>
          </cell>
          <cell r="CQ489" t="str">
            <v>-</v>
          </cell>
          <cell r="CR489" t="str">
            <v>-</v>
          </cell>
          <cell r="CS489" t="str">
            <v>-</v>
          </cell>
          <cell r="CT489" t="str">
            <v>-</v>
          </cell>
          <cell r="CU489" t="str">
            <v>SANTA MARÍA TEOPOXCO</v>
          </cell>
          <cell r="CV489" t="str">
            <v>-</v>
          </cell>
          <cell r="CW489" t="str">
            <v>-</v>
          </cell>
          <cell r="CX489" t="str">
            <v>-</v>
          </cell>
          <cell r="CY489" t="str">
            <v>-</v>
          </cell>
          <cell r="CZ489" t="str">
            <v>-</v>
          </cell>
          <cell r="DB489" t="str">
            <v>-</v>
          </cell>
          <cell r="DC489" t="str">
            <v>-</v>
          </cell>
          <cell r="DD489" t="str">
            <v>-</v>
          </cell>
          <cell r="DE489" t="str">
            <v>-</v>
          </cell>
          <cell r="DF489" t="str">
            <v>-</v>
          </cell>
          <cell r="DG489" t="str">
            <v>-</v>
          </cell>
        </row>
        <row r="490">
          <cell r="AT490" t="str">
            <v>-</v>
          </cell>
          <cell r="AU490" t="str">
            <v>-</v>
          </cell>
          <cell r="AV490" t="str">
            <v>-</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t="str">
            <v>-</v>
          </cell>
          <cell r="BJ490" t="str">
            <v>-</v>
          </cell>
          <cell r="BK490" t="str">
            <v>-</v>
          </cell>
          <cell r="BL490" t="str">
            <v>-</v>
          </cell>
          <cell r="BM490" t="str">
            <v>20435</v>
          </cell>
          <cell r="BN490" t="str">
            <v>-</v>
          </cell>
          <cell r="BO490" t="str">
            <v>-</v>
          </cell>
          <cell r="BP490" t="str">
            <v>-</v>
          </cell>
          <cell r="BQ490" t="str">
            <v>-</v>
          </cell>
          <cell r="BR490" t="str">
            <v>-</v>
          </cell>
          <cell r="BS490" t="str">
            <v>-</v>
          </cell>
          <cell r="BT490" t="str">
            <v>-</v>
          </cell>
          <cell r="BU490" t="str">
            <v>-</v>
          </cell>
          <cell r="BV490" t="str">
            <v>-</v>
          </cell>
          <cell r="BW490" t="str">
            <v>-</v>
          </cell>
          <cell r="BX490" t="str">
            <v>-</v>
          </cell>
          <cell r="BY490" t="str">
            <v>-</v>
          </cell>
          <cell r="CB490" t="str">
            <v>-</v>
          </cell>
          <cell r="CC490" t="str">
            <v>-</v>
          </cell>
          <cell r="CD490" t="str">
            <v>-</v>
          </cell>
          <cell r="CE490" t="str">
            <v>-</v>
          </cell>
          <cell r="CF490" t="str">
            <v>-</v>
          </cell>
          <cell r="CG490" t="str">
            <v>-</v>
          </cell>
          <cell r="CH490" t="str">
            <v>-</v>
          </cell>
          <cell r="CI490" t="str">
            <v>-</v>
          </cell>
          <cell r="CJ490" t="str">
            <v>-</v>
          </cell>
          <cell r="CK490" t="str">
            <v>-</v>
          </cell>
          <cell r="CL490" t="str">
            <v>-</v>
          </cell>
          <cell r="CM490" t="str">
            <v>-</v>
          </cell>
          <cell r="CN490" t="str">
            <v>-</v>
          </cell>
          <cell r="CO490" t="str">
            <v>-</v>
          </cell>
          <cell r="CP490" t="str">
            <v>-</v>
          </cell>
          <cell r="CQ490" t="str">
            <v>-</v>
          </cell>
          <cell r="CR490" t="str">
            <v>-</v>
          </cell>
          <cell r="CS490" t="str">
            <v>-</v>
          </cell>
          <cell r="CT490" t="str">
            <v>-</v>
          </cell>
          <cell r="CU490" t="str">
            <v>SANTA MARÍA TEPANTLALI</v>
          </cell>
          <cell r="CV490" t="str">
            <v>-</v>
          </cell>
          <cell r="CW490" t="str">
            <v>-</v>
          </cell>
          <cell r="CX490" t="str">
            <v>-</v>
          </cell>
          <cell r="CY490" t="str">
            <v>-</v>
          </cell>
          <cell r="CZ490" t="str">
            <v>-</v>
          </cell>
          <cell r="DB490" t="str">
            <v>-</v>
          </cell>
          <cell r="DC490" t="str">
            <v>-</v>
          </cell>
          <cell r="DD490" t="str">
            <v>-</v>
          </cell>
          <cell r="DE490" t="str">
            <v>-</v>
          </cell>
          <cell r="DF490" t="str">
            <v>-</v>
          </cell>
          <cell r="DG490" t="str">
            <v>-</v>
          </cell>
        </row>
        <row r="491">
          <cell r="AT491" t="str">
            <v>-</v>
          </cell>
          <cell r="AU491" t="str">
            <v>-</v>
          </cell>
          <cell r="AV491" t="str">
            <v>-</v>
          </cell>
          <cell r="AW491" t="str">
            <v>-</v>
          </cell>
          <cell r="AX491" t="str">
            <v>-</v>
          </cell>
          <cell r="AY491" t="str">
            <v>-</v>
          </cell>
          <cell r="AZ491" t="str">
            <v>-</v>
          </cell>
          <cell r="BA491" t="str">
            <v>-</v>
          </cell>
          <cell r="BB491" t="str">
            <v>-</v>
          </cell>
          <cell r="BC491" t="str">
            <v>-</v>
          </cell>
          <cell r="BD491" t="str">
            <v>-</v>
          </cell>
          <cell r="BE491" t="str">
            <v>-</v>
          </cell>
          <cell r="BF491" t="str">
            <v>-</v>
          </cell>
          <cell r="BG491" t="str">
            <v>-</v>
          </cell>
          <cell r="BH491" t="str">
            <v>-</v>
          </cell>
          <cell r="BI491" t="str">
            <v>-</v>
          </cell>
          <cell r="BJ491" t="str">
            <v>-</v>
          </cell>
          <cell r="BK491" t="str">
            <v>-</v>
          </cell>
          <cell r="BL491" t="str">
            <v>-</v>
          </cell>
          <cell r="BM491" t="str">
            <v>20436</v>
          </cell>
          <cell r="BN491" t="str">
            <v>-</v>
          </cell>
          <cell r="BO491" t="str">
            <v>-</v>
          </cell>
          <cell r="BP491" t="str">
            <v>-</v>
          </cell>
          <cell r="BQ491" t="str">
            <v>-</v>
          </cell>
          <cell r="BR491" t="str">
            <v>-</v>
          </cell>
          <cell r="BS491" t="str">
            <v>-</v>
          </cell>
          <cell r="BT491" t="str">
            <v>-</v>
          </cell>
          <cell r="BU491" t="str">
            <v>-</v>
          </cell>
          <cell r="BV491" t="str">
            <v>-</v>
          </cell>
          <cell r="BW491" t="str">
            <v>-</v>
          </cell>
          <cell r="BX491" t="str">
            <v>-</v>
          </cell>
          <cell r="BY491" t="str">
            <v>-</v>
          </cell>
          <cell r="CB491" t="str">
            <v>-</v>
          </cell>
          <cell r="CC491" t="str">
            <v>-</v>
          </cell>
          <cell r="CD491" t="str">
            <v>-</v>
          </cell>
          <cell r="CE491" t="str">
            <v>-</v>
          </cell>
          <cell r="CF491" t="str">
            <v>-</v>
          </cell>
          <cell r="CG491" t="str">
            <v>-</v>
          </cell>
          <cell r="CH491" t="str">
            <v>-</v>
          </cell>
          <cell r="CI491" t="str">
            <v>-</v>
          </cell>
          <cell r="CJ491" t="str">
            <v>-</v>
          </cell>
          <cell r="CK491" t="str">
            <v>-</v>
          </cell>
          <cell r="CL491" t="str">
            <v>-</v>
          </cell>
          <cell r="CM491" t="str">
            <v>-</v>
          </cell>
          <cell r="CN491" t="str">
            <v>-</v>
          </cell>
          <cell r="CO491" t="str">
            <v>-</v>
          </cell>
          <cell r="CP491" t="str">
            <v>-</v>
          </cell>
          <cell r="CQ491" t="str">
            <v>-</v>
          </cell>
          <cell r="CR491" t="str">
            <v>-</v>
          </cell>
          <cell r="CS491" t="str">
            <v>-</v>
          </cell>
          <cell r="CT491" t="str">
            <v>-</v>
          </cell>
          <cell r="CU491" t="str">
            <v>SANTA MARÍA TEXCATITLÁN</v>
          </cell>
          <cell r="CV491" t="str">
            <v>-</v>
          </cell>
          <cell r="CW491" t="str">
            <v>-</v>
          </cell>
          <cell r="CX491" t="str">
            <v>-</v>
          </cell>
          <cell r="CY491" t="str">
            <v>-</v>
          </cell>
          <cell r="CZ491" t="str">
            <v>-</v>
          </cell>
          <cell r="DB491" t="str">
            <v>-</v>
          </cell>
          <cell r="DC491" t="str">
            <v>-</v>
          </cell>
          <cell r="DD491" t="str">
            <v>-</v>
          </cell>
          <cell r="DE491" t="str">
            <v>-</v>
          </cell>
          <cell r="DF491" t="str">
            <v>-</v>
          </cell>
          <cell r="DG491" t="str">
            <v>-</v>
          </cell>
        </row>
        <row r="492">
          <cell r="AT492" t="str">
            <v>-</v>
          </cell>
          <cell r="AU492" t="str">
            <v>-</v>
          </cell>
          <cell r="AV492" t="str">
            <v>-</v>
          </cell>
          <cell r="AW492" t="str">
            <v>-</v>
          </cell>
          <cell r="AX492" t="str">
            <v>-</v>
          </cell>
          <cell r="AY492" t="str">
            <v>-</v>
          </cell>
          <cell r="AZ492" t="str">
            <v>-</v>
          </cell>
          <cell r="BA492" t="str">
            <v>-</v>
          </cell>
          <cell r="BB492" t="str">
            <v>-</v>
          </cell>
          <cell r="BC492" t="str">
            <v>-</v>
          </cell>
          <cell r="BD492" t="str">
            <v>-</v>
          </cell>
          <cell r="BE492" t="str">
            <v>-</v>
          </cell>
          <cell r="BF492" t="str">
            <v>-</v>
          </cell>
          <cell r="BG492" t="str">
            <v>-</v>
          </cell>
          <cell r="BH492" t="str">
            <v>-</v>
          </cell>
          <cell r="BI492" t="str">
            <v>-</v>
          </cell>
          <cell r="BJ492" t="str">
            <v>-</v>
          </cell>
          <cell r="BK492" t="str">
            <v>-</v>
          </cell>
          <cell r="BL492" t="str">
            <v>-</v>
          </cell>
          <cell r="BM492" t="str">
            <v>20437</v>
          </cell>
          <cell r="BN492" t="str">
            <v>-</v>
          </cell>
          <cell r="BO492" t="str">
            <v>-</v>
          </cell>
          <cell r="BP492" t="str">
            <v>-</v>
          </cell>
          <cell r="BQ492" t="str">
            <v>-</v>
          </cell>
          <cell r="BR492" t="str">
            <v>-</v>
          </cell>
          <cell r="BS492" t="str">
            <v>-</v>
          </cell>
          <cell r="BT492" t="str">
            <v>-</v>
          </cell>
          <cell r="BU492" t="str">
            <v>-</v>
          </cell>
          <cell r="BV492" t="str">
            <v>-</v>
          </cell>
          <cell r="BW492" t="str">
            <v>-</v>
          </cell>
          <cell r="BX492" t="str">
            <v>-</v>
          </cell>
          <cell r="BY492" t="str">
            <v>-</v>
          </cell>
          <cell r="CB492" t="str">
            <v>-</v>
          </cell>
          <cell r="CC492" t="str">
            <v>-</v>
          </cell>
          <cell r="CD492" t="str">
            <v>-</v>
          </cell>
          <cell r="CE492" t="str">
            <v>-</v>
          </cell>
          <cell r="CF492" t="str">
            <v>-</v>
          </cell>
          <cell r="CG492" t="str">
            <v>-</v>
          </cell>
          <cell r="CH492" t="str">
            <v>-</v>
          </cell>
          <cell r="CI492" t="str">
            <v>-</v>
          </cell>
          <cell r="CJ492" t="str">
            <v>-</v>
          </cell>
          <cell r="CK492" t="str">
            <v>-</v>
          </cell>
          <cell r="CL492" t="str">
            <v>-</v>
          </cell>
          <cell r="CM492" t="str">
            <v>-</v>
          </cell>
          <cell r="CN492" t="str">
            <v>-</v>
          </cell>
          <cell r="CO492" t="str">
            <v>-</v>
          </cell>
          <cell r="CP492" t="str">
            <v>-</v>
          </cell>
          <cell r="CQ492" t="str">
            <v>-</v>
          </cell>
          <cell r="CR492" t="str">
            <v>-</v>
          </cell>
          <cell r="CS492" t="str">
            <v>-</v>
          </cell>
          <cell r="CT492" t="str">
            <v>-</v>
          </cell>
          <cell r="CU492" t="str">
            <v>SANTA MARÍA TLAHUITOLTEPEC</v>
          </cell>
          <cell r="CV492" t="str">
            <v>-</v>
          </cell>
          <cell r="CW492" t="str">
            <v>-</v>
          </cell>
          <cell r="CX492" t="str">
            <v>-</v>
          </cell>
          <cell r="CY492" t="str">
            <v>-</v>
          </cell>
          <cell r="CZ492" t="str">
            <v>-</v>
          </cell>
          <cell r="DB492" t="str">
            <v>-</v>
          </cell>
          <cell r="DC492" t="str">
            <v>-</v>
          </cell>
          <cell r="DD492" t="str">
            <v>-</v>
          </cell>
          <cell r="DE492" t="str">
            <v>-</v>
          </cell>
          <cell r="DF492" t="str">
            <v>-</v>
          </cell>
          <cell r="DG492" t="str">
            <v>-</v>
          </cell>
        </row>
        <row r="493">
          <cell r="AT493" t="str">
            <v>-</v>
          </cell>
          <cell r="AU493" t="str">
            <v>-</v>
          </cell>
          <cell r="AV493" t="str">
            <v>-</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t="str">
            <v>-</v>
          </cell>
          <cell r="BJ493" t="str">
            <v>-</v>
          </cell>
          <cell r="BK493" t="str">
            <v>-</v>
          </cell>
          <cell r="BL493" t="str">
            <v>-</v>
          </cell>
          <cell r="BM493" t="str">
            <v>20438</v>
          </cell>
          <cell r="BN493" t="str">
            <v>-</v>
          </cell>
          <cell r="BO493" t="str">
            <v>-</v>
          </cell>
          <cell r="BP493" t="str">
            <v>-</v>
          </cell>
          <cell r="BQ493" t="str">
            <v>-</v>
          </cell>
          <cell r="BR493" t="str">
            <v>-</v>
          </cell>
          <cell r="BS493" t="str">
            <v>-</v>
          </cell>
          <cell r="BT493" t="str">
            <v>-</v>
          </cell>
          <cell r="BU493" t="str">
            <v>-</v>
          </cell>
          <cell r="BV493" t="str">
            <v>-</v>
          </cell>
          <cell r="BW493" t="str">
            <v>-</v>
          </cell>
          <cell r="BX493" t="str">
            <v>-</v>
          </cell>
          <cell r="BY493" t="str">
            <v>-</v>
          </cell>
          <cell r="CB493" t="str">
            <v>-</v>
          </cell>
          <cell r="CC493" t="str">
            <v>-</v>
          </cell>
          <cell r="CD493" t="str">
            <v>-</v>
          </cell>
          <cell r="CE493" t="str">
            <v>-</v>
          </cell>
          <cell r="CF493" t="str">
            <v>-</v>
          </cell>
          <cell r="CG493" t="str">
            <v>-</v>
          </cell>
          <cell r="CH493" t="str">
            <v>-</v>
          </cell>
          <cell r="CI493" t="str">
            <v>-</v>
          </cell>
          <cell r="CJ493" t="str">
            <v>-</v>
          </cell>
          <cell r="CK493" t="str">
            <v>-</v>
          </cell>
          <cell r="CL493" t="str">
            <v>-</v>
          </cell>
          <cell r="CM493" t="str">
            <v>-</v>
          </cell>
          <cell r="CN493" t="str">
            <v>-</v>
          </cell>
          <cell r="CO493" t="str">
            <v>-</v>
          </cell>
          <cell r="CP493" t="str">
            <v>-</v>
          </cell>
          <cell r="CQ493" t="str">
            <v>-</v>
          </cell>
          <cell r="CR493" t="str">
            <v>-</v>
          </cell>
          <cell r="CS493" t="str">
            <v>-</v>
          </cell>
          <cell r="CT493" t="str">
            <v>-</v>
          </cell>
          <cell r="CU493" t="str">
            <v>SANTA MARÍA TLALIXTAC</v>
          </cell>
          <cell r="CV493" t="str">
            <v>-</v>
          </cell>
          <cell r="CW493" t="str">
            <v>-</v>
          </cell>
          <cell r="CX493" t="str">
            <v>-</v>
          </cell>
          <cell r="CY493" t="str">
            <v>-</v>
          </cell>
          <cell r="CZ493" t="str">
            <v>-</v>
          </cell>
          <cell r="DB493" t="str">
            <v>-</v>
          </cell>
          <cell r="DC493" t="str">
            <v>-</v>
          </cell>
          <cell r="DD493" t="str">
            <v>-</v>
          </cell>
          <cell r="DE493" t="str">
            <v>-</v>
          </cell>
          <cell r="DF493" t="str">
            <v>-</v>
          </cell>
          <cell r="DG493" t="str">
            <v>-</v>
          </cell>
        </row>
        <row r="494">
          <cell r="AT494" t="str">
            <v>-</v>
          </cell>
          <cell r="AU494" t="str">
            <v>-</v>
          </cell>
          <cell r="AV494" t="str">
            <v>-</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t="str">
            <v>-</v>
          </cell>
          <cell r="BJ494" t="str">
            <v>-</v>
          </cell>
          <cell r="BK494" t="str">
            <v>-</v>
          </cell>
          <cell r="BL494" t="str">
            <v>-</v>
          </cell>
          <cell r="BM494" t="str">
            <v>20439</v>
          </cell>
          <cell r="BN494" t="str">
            <v>-</v>
          </cell>
          <cell r="BO494" t="str">
            <v>-</v>
          </cell>
          <cell r="BP494" t="str">
            <v>-</v>
          </cell>
          <cell r="BQ494" t="str">
            <v>-</v>
          </cell>
          <cell r="BR494" t="str">
            <v>-</v>
          </cell>
          <cell r="BS494" t="str">
            <v>-</v>
          </cell>
          <cell r="BT494" t="str">
            <v>-</v>
          </cell>
          <cell r="BU494" t="str">
            <v>-</v>
          </cell>
          <cell r="BV494" t="str">
            <v>-</v>
          </cell>
          <cell r="BW494" t="str">
            <v>-</v>
          </cell>
          <cell r="BX494" t="str">
            <v>-</v>
          </cell>
          <cell r="BY494" t="str">
            <v>-</v>
          </cell>
          <cell r="CB494" t="str">
            <v>-</v>
          </cell>
          <cell r="CC494" t="str">
            <v>-</v>
          </cell>
          <cell r="CD494" t="str">
            <v>-</v>
          </cell>
          <cell r="CE494" t="str">
            <v>-</v>
          </cell>
          <cell r="CF494" t="str">
            <v>-</v>
          </cell>
          <cell r="CG494" t="str">
            <v>-</v>
          </cell>
          <cell r="CH494" t="str">
            <v>-</v>
          </cell>
          <cell r="CI494" t="str">
            <v>-</v>
          </cell>
          <cell r="CJ494" t="str">
            <v>-</v>
          </cell>
          <cell r="CK494" t="str">
            <v>-</v>
          </cell>
          <cell r="CL494" t="str">
            <v>-</v>
          </cell>
          <cell r="CM494" t="str">
            <v>-</v>
          </cell>
          <cell r="CN494" t="str">
            <v>-</v>
          </cell>
          <cell r="CO494" t="str">
            <v>-</v>
          </cell>
          <cell r="CP494" t="str">
            <v>-</v>
          </cell>
          <cell r="CQ494" t="str">
            <v>-</v>
          </cell>
          <cell r="CR494" t="str">
            <v>-</v>
          </cell>
          <cell r="CS494" t="str">
            <v>-</v>
          </cell>
          <cell r="CT494" t="str">
            <v>-</v>
          </cell>
          <cell r="CU494" t="str">
            <v>SANTA MARÍA TONAMECA</v>
          </cell>
          <cell r="CV494" t="str">
            <v>-</v>
          </cell>
          <cell r="CW494" t="str">
            <v>-</v>
          </cell>
          <cell r="CX494" t="str">
            <v>-</v>
          </cell>
          <cell r="CY494" t="str">
            <v>-</v>
          </cell>
          <cell r="CZ494" t="str">
            <v>-</v>
          </cell>
          <cell r="DB494" t="str">
            <v>-</v>
          </cell>
          <cell r="DC494" t="str">
            <v>-</v>
          </cell>
          <cell r="DD494" t="str">
            <v>-</v>
          </cell>
          <cell r="DE494" t="str">
            <v>-</v>
          </cell>
          <cell r="DF494" t="str">
            <v>-</v>
          </cell>
          <cell r="DG494" t="str">
            <v>-</v>
          </cell>
        </row>
        <row r="495">
          <cell r="AT495" t="str">
            <v>-</v>
          </cell>
          <cell r="AU495" t="str">
            <v>-</v>
          </cell>
          <cell r="AV495" t="str">
            <v>-</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t="str">
            <v>-</v>
          </cell>
          <cell r="BJ495" t="str">
            <v>-</v>
          </cell>
          <cell r="BK495" t="str">
            <v>-</v>
          </cell>
          <cell r="BL495" t="str">
            <v>-</v>
          </cell>
          <cell r="BM495" t="str">
            <v>20440</v>
          </cell>
          <cell r="BN495" t="str">
            <v>-</v>
          </cell>
          <cell r="BO495" t="str">
            <v>-</v>
          </cell>
          <cell r="BP495" t="str">
            <v>-</v>
          </cell>
          <cell r="BQ495" t="str">
            <v>-</v>
          </cell>
          <cell r="BR495" t="str">
            <v>-</v>
          </cell>
          <cell r="BS495" t="str">
            <v>-</v>
          </cell>
          <cell r="BT495" t="str">
            <v>-</v>
          </cell>
          <cell r="BU495" t="str">
            <v>-</v>
          </cell>
          <cell r="BV495" t="str">
            <v>-</v>
          </cell>
          <cell r="BW495" t="str">
            <v>-</v>
          </cell>
          <cell r="BX495" t="str">
            <v>-</v>
          </cell>
          <cell r="BY495" t="str">
            <v>-</v>
          </cell>
          <cell r="CB495" t="str">
            <v>-</v>
          </cell>
          <cell r="CC495" t="str">
            <v>-</v>
          </cell>
          <cell r="CD495" t="str">
            <v>-</v>
          </cell>
          <cell r="CE495" t="str">
            <v>-</v>
          </cell>
          <cell r="CF495" t="str">
            <v>-</v>
          </cell>
          <cell r="CG495" t="str">
            <v>-</v>
          </cell>
          <cell r="CH495" t="str">
            <v>-</v>
          </cell>
          <cell r="CI495" t="str">
            <v>-</v>
          </cell>
          <cell r="CJ495" t="str">
            <v>-</v>
          </cell>
          <cell r="CK495" t="str">
            <v>-</v>
          </cell>
          <cell r="CL495" t="str">
            <v>-</v>
          </cell>
          <cell r="CM495" t="str">
            <v>-</v>
          </cell>
          <cell r="CN495" t="str">
            <v>-</v>
          </cell>
          <cell r="CO495" t="str">
            <v>-</v>
          </cell>
          <cell r="CP495" t="str">
            <v>-</v>
          </cell>
          <cell r="CQ495" t="str">
            <v>-</v>
          </cell>
          <cell r="CR495" t="str">
            <v>-</v>
          </cell>
          <cell r="CS495" t="str">
            <v>-</v>
          </cell>
          <cell r="CT495" t="str">
            <v>-</v>
          </cell>
          <cell r="CU495" t="str">
            <v>SANTA MARÍA TOTOLAPILLA</v>
          </cell>
          <cell r="CV495" t="str">
            <v>-</v>
          </cell>
          <cell r="CW495" t="str">
            <v>-</v>
          </cell>
          <cell r="CX495" t="str">
            <v>-</v>
          </cell>
          <cell r="CY495" t="str">
            <v>-</v>
          </cell>
          <cell r="CZ495" t="str">
            <v>-</v>
          </cell>
          <cell r="DB495" t="str">
            <v>-</v>
          </cell>
          <cell r="DC495" t="str">
            <v>-</v>
          </cell>
          <cell r="DD495" t="str">
            <v>-</v>
          </cell>
          <cell r="DE495" t="str">
            <v>-</v>
          </cell>
          <cell r="DF495" t="str">
            <v>-</v>
          </cell>
          <cell r="DG495" t="str">
            <v>-</v>
          </cell>
        </row>
        <row r="496">
          <cell r="AT496" t="str">
            <v>-</v>
          </cell>
          <cell r="AU496" t="str">
            <v>-</v>
          </cell>
          <cell r="AV496" t="str">
            <v>-</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t="str">
            <v>-</v>
          </cell>
          <cell r="BJ496" t="str">
            <v>-</v>
          </cell>
          <cell r="BK496" t="str">
            <v>-</v>
          </cell>
          <cell r="BL496" t="str">
            <v>-</v>
          </cell>
          <cell r="BM496" t="str">
            <v>20441</v>
          </cell>
          <cell r="BN496" t="str">
            <v>-</v>
          </cell>
          <cell r="BO496" t="str">
            <v>-</v>
          </cell>
          <cell r="BP496" t="str">
            <v>-</v>
          </cell>
          <cell r="BQ496" t="str">
            <v>-</v>
          </cell>
          <cell r="BR496" t="str">
            <v>-</v>
          </cell>
          <cell r="BS496" t="str">
            <v>-</v>
          </cell>
          <cell r="BT496" t="str">
            <v>-</v>
          </cell>
          <cell r="BU496" t="str">
            <v>-</v>
          </cell>
          <cell r="BV496" t="str">
            <v>-</v>
          </cell>
          <cell r="BW496" t="str">
            <v>-</v>
          </cell>
          <cell r="BX496" t="str">
            <v>-</v>
          </cell>
          <cell r="BY496" t="str">
            <v>-</v>
          </cell>
          <cell r="CB496" t="str">
            <v>-</v>
          </cell>
          <cell r="CC496" t="str">
            <v>-</v>
          </cell>
          <cell r="CD496" t="str">
            <v>-</v>
          </cell>
          <cell r="CE496" t="str">
            <v>-</v>
          </cell>
          <cell r="CF496" t="str">
            <v>-</v>
          </cell>
          <cell r="CG496" t="str">
            <v>-</v>
          </cell>
          <cell r="CH496" t="str">
            <v>-</v>
          </cell>
          <cell r="CI496" t="str">
            <v>-</v>
          </cell>
          <cell r="CJ496" t="str">
            <v>-</v>
          </cell>
          <cell r="CK496" t="str">
            <v>-</v>
          </cell>
          <cell r="CL496" t="str">
            <v>-</v>
          </cell>
          <cell r="CM496" t="str">
            <v>-</v>
          </cell>
          <cell r="CN496" t="str">
            <v>-</v>
          </cell>
          <cell r="CO496" t="str">
            <v>-</v>
          </cell>
          <cell r="CP496" t="str">
            <v>-</v>
          </cell>
          <cell r="CQ496" t="str">
            <v>-</v>
          </cell>
          <cell r="CR496" t="str">
            <v>-</v>
          </cell>
          <cell r="CS496" t="str">
            <v>-</v>
          </cell>
          <cell r="CT496" t="str">
            <v>-</v>
          </cell>
          <cell r="CU496" t="str">
            <v>SANTA MARÍA XADANI</v>
          </cell>
          <cell r="CV496" t="str">
            <v>-</v>
          </cell>
          <cell r="CW496" t="str">
            <v>-</v>
          </cell>
          <cell r="CX496" t="str">
            <v>-</v>
          </cell>
          <cell r="CY496" t="str">
            <v>-</v>
          </cell>
          <cell r="CZ496" t="str">
            <v>-</v>
          </cell>
          <cell r="DB496" t="str">
            <v>-</v>
          </cell>
          <cell r="DC496" t="str">
            <v>-</v>
          </cell>
          <cell r="DD496" t="str">
            <v>-</v>
          </cell>
          <cell r="DE496" t="str">
            <v>-</v>
          </cell>
          <cell r="DF496" t="str">
            <v>-</v>
          </cell>
          <cell r="DG496" t="str">
            <v>-</v>
          </cell>
        </row>
        <row r="497">
          <cell r="AT497" t="str">
            <v>-</v>
          </cell>
          <cell r="AU497" t="str">
            <v>-</v>
          </cell>
          <cell r="AV497" t="str">
            <v>-</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t="str">
            <v>-</v>
          </cell>
          <cell r="BJ497" t="str">
            <v>-</v>
          </cell>
          <cell r="BK497" t="str">
            <v>-</v>
          </cell>
          <cell r="BL497" t="str">
            <v>-</v>
          </cell>
          <cell r="BM497" t="str">
            <v>20442</v>
          </cell>
          <cell r="BN497" t="str">
            <v>-</v>
          </cell>
          <cell r="BO497" t="str">
            <v>-</v>
          </cell>
          <cell r="BP497" t="str">
            <v>-</v>
          </cell>
          <cell r="BQ497" t="str">
            <v>-</v>
          </cell>
          <cell r="BR497" t="str">
            <v>-</v>
          </cell>
          <cell r="BS497" t="str">
            <v>-</v>
          </cell>
          <cell r="BT497" t="str">
            <v>-</v>
          </cell>
          <cell r="BU497" t="str">
            <v>-</v>
          </cell>
          <cell r="BV497" t="str">
            <v>-</v>
          </cell>
          <cell r="BW497" t="str">
            <v>-</v>
          </cell>
          <cell r="BX497" t="str">
            <v>-</v>
          </cell>
          <cell r="BY497" t="str">
            <v>-</v>
          </cell>
          <cell r="CB497" t="str">
            <v>-</v>
          </cell>
          <cell r="CC497" t="str">
            <v>-</v>
          </cell>
          <cell r="CD497" t="str">
            <v>-</v>
          </cell>
          <cell r="CE497" t="str">
            <v>-</v>
          </cell>
          <cell r="CF497" t="str">
            <v>-</v>
          </cell>
          <cell r="CG497" t="str">
            <v>-</v>
          </cell>
          <cell r="CH497" t="str">
            <v>-</v>
          </cell>
          <cell r="CI497" t="str">
            <v>-</v>
          </cell>
          <cell r="CJ497" t="str">
            <v>-</v>
          </cell>
          <cell r="CK497" t="str">
            <v>-</v>
          </cell>
          <cell r="CL497" t="str">
            <v>-</v>
          </cell>
          <cell r="CM497" t="str">
            <v>-</v>
          </cell>
          <cell r="CN497" t="str">
            <v>-</v>
          </cell>
          <cell r="CO497" t="str">
            <v>-</v>
          </cell>
          <cell r="CP497" t="str">
            <v>-</v>
          </cell>
          <cell r="CQ497" t="str">
            <v>-</v>
          </cell>
          <cell r="CR497" t="str">
            <v>-</v>
          </cell>
          <cell r="CS497" t="str">
            <v>-</v>
          </cell>
          <cell r="CT497" t="str">
            <v>-</v>
          </cell>
          <cell r="CU497" t="str">
            <v>SANTA MARÍA YALINA</v>
          </cell>
          <cell r="CV497" t="str">
            <v>-</v>
          </cell>
          <cell r="CW497" t="str">
            <v>-</v>
          </cell>
          <cell r="CX497" t="str">
            <v>-</v>
          </cell>
          <cell r="CY497" t="str">
            <v>-</v>
          </cell>
          <cell r="CZ497" t="str">
            <v>-</v>
          </cell>
          <cell r="DB497" t="str">
            <v>-</v>
          </cell>
          <cell r="DC497" t="str">
            <v>-</v>
          </cell>
          <cell r="DD497" t="str">
            <v>-</v>
          </cell>
          <cell r="DE497" t="str">
            <v>-</v>
          </cell>
          <cell r="DF497" t="str">
            <v>-</v>
          </cell>
          <cell r="DG497" t="str">
            <v>-</v>
          </cell>
        </row>
        <row r="498">
          <cell r="AT498" t="str">
            <v>-</v>
          </cell>
          <cell r="AU498" t="str">
            <v>-</v>
          </cell>
          <cell r="AV498" t="str">
            <v>-</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t="str">
            <v>-</v>
          </cell>
          <cell r="BJ498" t="str">
            <v>-</v>
          </cell>
          <cell r="BK498" t="str">
            <v>-</v>
          </cell>
          <cell r="BL498" t="str">
            <v>-</v>
          </cell>
          <cell r="BM498" t="str">
            <v>20443</v>
          </cell>
          <cell r="BN498" t="str">
            <v>-</v>
          </cell>
          <cell r="BO498" t="str">
            <v>-</v>
          </cell>
          <cell r="BP498" t="str">
            <v>-</v>
          </cell>
          <cell r="BQ498" t="str">
            <v>-</v>
          </cell>
          <cell r="BR498" t="str">
            <v>-</v>
          </cell>
          <cell r="BS498" t="str">
            <v>-</v>
          </cell>
          <cell r="BT498" t="str">
            <v>-</v>
          </cell>
          <cell r="BU498" t="str">
            <v>-</v>
          </cell>
          <cell r="BV498" t="str">
            <v>-</v>
          </cell>
          <cell r="BW498" t="str">
            <v>-</v>
          </cell>
          <cell r="BX498" t="str">
            <v>-</v>
          </cell>
          <cell r="BY498" t="str">
            <v>-</v>
          </cell>
          <cell r="CB498" t="str">
            <v>-</v>
          </cell>
          <cell r="CC498" t="str">
            <v>-</v>
          </cell>
          <cell r="CD498" t="str">
            <v>-</v>
          </cell>
          <cell r="CE498" t="str">
            <v>-</v>
          </cell>
          <cell r="CF498" t="str">
            <v>-</v>
          </cell>
          <cell r="CG498" t="str">
            <v>-</v>
          </cell>
          <cell r="CH498" t="str">
            <v>-</v>
          </cell>
          <cell r="CI498" t="str">
            <v>-</v>
          </cell>
          <cell r="CJ498" t="str">
            <v>-</v>
          </cell>
          <cell r="CK498" t="str">
            <v>-</v>
          </cell>
          <cell r="CL498" t="str">
            <v>-</v>
          </cell>
          <cell r="CM498" t="str">
            <v>-</v>
          </cell>
          <cell r="CN498" t="str">
            <v>-</v>
          </cell>
          <cell r="CO498" t="str">
            <v>-</v>
          </cell>
          <cell r="CP498" t="str">
            <v>-</v>
          </cell>
          <cell r="CQ498" t="str">
            <v>-</v>
          </cell>
          <cell r="CR498" t="str">
            <v>-</v>
          </cell>
          <cell r="CS498" t="str">
            <v>-</v>
          </cell>
          <cell r="CT498" t="str">
            <v>-</v>
          </cell>
          <cell r="CU498" t="str">
            <v>SANTA MARÍA YAVESÍA</v>
          </cell>
          <cell r="CV498" t="str">
            <v>-</v>
          </cell>
          <cell r="CW498" t="str">
            <v>-</v>
          </cell>
          <cell r="CX498" t="str">
            <v>-</v>
          </cell>
          <cell r="CY498" t="str">
            <v>-</v>
          </cell>
          <cell r="CZ498" t="str">
            <v>-</v>
          </cell>
          <cell r="DB498" t="str">
            <v>-</v>
          </cell>
          <cell r="DC498" t="str">
            <v>-</v>
          </cell>
          <cell r="DD498" t="str">
            <v>-</v>
          </cell>
          <cell r="DE498" t="str">
            <v>-</v>
          </cell>
          <cell r="DF498" t="str">
            <v>-</v>
          </cell>
          <cell r="DG498" t="str">
            <v>-</v>
          </cell>
        </row>
        <row r="499">
          <cell r="AT499" t="str">
            <v>-</v>
          </cell>
          <cell r="AU499" t="str">
            <v>-</v>
          </cell>
          <cell r="AV499" t="str">
            <v>-</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t="str">
            <v>-</v>
          </cell>
          <cell r="BJ499" t="str">
            <v>-</v>
          </cell>
          <cell r="BK499" t="str">
            <v>-</v>
          </cell>
          <cell r="BL499" t="str">
            <v>-</v>
          </cell>
          <cell r="BM499" t="str">
            <v>20444</v>
          </cell>
          <cell r="BN499" t="str">
            <v>-</v>
          </cell>
          <cell r="BO499" t="str">
            <v>-</v>
          </cell>
          <cell r="BP499" t="str">
            <v>-</v>
          </cell>
          <cell r="BQ499" t="str">
            <v>-</v>
          </cell>
          <cell r="BR499" t="str">
            <v>-</v>
          </cell>
          <cell r="BS499" t="str">
            <v>-</v>
          </cell>
          <cell r="BT499" t="str">
            <v>-</v>
          </cell>
          <cell r="BU499" t="str">
            <v>-</v>
          </cell>
          <cell r="BV499" t="str">
            <v>-</v>
          </cell>
          <cell r="BW499" t="str">
            <v>-</v>
          </cell>
          <cell r="BX499" t="str">
            <v>-</v>
          </cell>
          <cell r="BY499" t="str">
            <v>-</v>
          </cell>
          <cell r="CB499" t="str">
            <v>-</v>
          </cell>
          <cell r="CC499" t="str">
            <v>-</v>
          </cell>
          <cell r="CD499" t="str">
            <v>-</v>
          </cell>
          <cell r="CE499" t="str">
            <v>-</v>
          </cell>
          <cell r="CF499" t="str">
            <v>-</v>
          </cell>
          <cell r="CG499" t="str">
            <v>-</v>
          </cell>
          <cell r="CH499" t="str">
            <v>-</v>
          </cell>
          <cell r="CI499" t="str">
            <v>-</v>
          </cell>
          <cell r="CJ499" t="str">
            <v>-</v>
          </cell>
          <cell r="CK499" t="str">
            <v>-</v>
          </cell>
          <cell r="CL499" t="str">
            <v>-</v>
          </cell>
          <cell r="CM499" t="str">
            <v>-</v>
          </cell>
          <cell r="CN499" t="str">
            <v>-</v>
          </cell>
          <cell r="CO499" t="str">
            <v>-</v>
          </cell>
          <cell r="CP499" t="str">
            <v>-</v>
          </cell>
          <cell r="CQ499" t="str">
            <v>-</v>
          </cell>
          <cell r="CR499" t="str">
            <v>-</v>
          </cell>
          <cell r="CS499" t="str">
            <v>-</v>
          </cell>
          <cell r="CT499" t="str">
            <v>-</v>
          </cell>
          <cell r="CU499" t="str">
            <v>SANTA MARÍA YOLOTEPEC</v>
          </cell>
          <cell r="CV499" t="str">
            <v>-</v>
          </cell>
          <cell r="CW499" t="str">
            <v>-</v>
          </cell>
          <cell r="CX499" t="str">
            <v>-</v>
          </cell>
          <cell r="CY499" t="str">
            <v>-</v>
          </cell>
          <cell r="CZ499" t="str">
            <v>-</v>
          </cell>
          <cell r="DB499" t="str">
            <v>-</v>
          </cell>
          <cell r="DC499" t="str">
            <v>-</v>
          </cell>
          <cell r="DD499" t="str">
            <v>-</v>
          </cell>
          <cell r="DE499" t="str">
            <v>-</v>
          </cell>
          <cell r="DF499" t="str">
            <v>-</v>
          </cell>
          <cell r="DG499" t="str">
            <v>-</v>
          </cell>
        </row>
        <row r="500">
          <cell r="AT500" t="str">
            <v>-</v>
          </cell>
          <cell r="AU500" t="str">
            <v>-</v>
          </cell>
          <cell r="AV500" t="str">
            <v>-</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t="str">
            <v>-</v>
          </cell>
          <cell r="BJ500" t="str">
            <v>-</v>
          </cell>
          <cell r="BK500" t="str">
            <v>-</v>
          </cell>
          <cell r="BL500" t="str">
            <v>-</v>
          </cell>
          <cell r="BM500" t="str">
            <v>20445</v>
          </cell>
          <cell r="BN500" t="str">
            <v>-</v>
          </cell>
          <cell r="BO500" t="str">
            <v>-</v>
          </cell>
          <cell r="BP500" t="str">
            <v>-</v>
          </cell>
          <cell r="BQ500" t="str">
            <v>-</v>
          </cell>
          <cell r="BR500" t="str">
            <v>-</v>
          </cell>
          <cell r="BS500" t="str">
            <v>-</v>
          </cell>
          <cell r="BT500" t="str">
            <v>-</v>
          </cell>
          <cell r="BU500" t="str">
            <v>-</v>
          </cell>
          <cell r="BV500" t="str">
            <v>-</v>
          </cell>
          <cell r="BW500" t="str">
            <v>-</v>
          </cell>
          <cell r="BX500" t="str">
            <v>-</v>
          </cell>
          <cell r="BY500" t="str">
            <v>-</v>
          </cell>
          <cell r="CB500" t="str">
            <v>-</v>
          </cell>
          <cell r="CC500" t="str">
            <v>-</v>
          </cell>
          <cell r="CD500" t="str">
            <v>-</v>
          </cell>
          <cell r="CE500" t="str">
            <v>-</v>
          </cell>
          <cell r="CF500" t="str">
            <v>-</v>
          </cell>
          <cell r="CG500" t="str">
            <v>-</v>
          </cell>
          <cell r="CH500" t="str">
            <v>-</v>
          </cell>
          <cell r="CI500" t="str">
            <v>-</v>
          </cell>
          <cell r="CJ500" t="str">
            <v>-</v>
          </cell>
          <cell r="CK500" t="str">
            <v>-</v>
          </cell>
          <cell r="CL500" t="str">
            <v>-</v>
          </cell>
          <cell r="CM500" t="str">
            <v>-</v>
          </cell>
          <cell r="CN500" t="str">
            <v>-</v>
          </cell>
          <cell r="CO500" t="str">
            <v>-</v>
          </cell>
          <cell r="CP500" t="str">
            <v>-</v>
          </cell>
          <cell r="CQ500" t="str">
            <v>-</v>
          </cell>
          <cell r="CR500" t="str">
            <v>-</v>
          </cell>
          <cell r="CS500" t="str">
            <v>-</v>
          </cell>
          <cell r="CT500" t="str">
            <v>-</v>
          </cell>
          <cell r="CU500" t="str">
            <v>SANTA MARÍA YOSOYÚA</v>
          </cell>
          <cell r="CV500" t="str">
            <v>-</v>
          </cell>
          <cell r="CW500" t="str">
            <v>-</v>
          </cell>
          <cell r="CX500" t="str">
            <v>-</v>
          </cell>
          <cell r="CY500" t="str">
            <v>-</v>
          </cell>
          <cell r="CZ500" t="str">
            <v>-</v>
          </cell>
          <cell r="DB500" t="str">
            <v>-</v>
          </cell>
          <cell r="DC500" t="str">
            <v>-</v>
          </cell>
          <cell r="DD500" t="str">
            <v>-</v>
          </cell>
          <cell r="DE500" t="str">
            <v>-</v>
          </cell>
          <cell r="DF500" t="str">
            <v>-</v>
          </cell>
          <cell r="DG500" t="str">
            <v>-</v>
          </cell>
        </row>
        <row r="501">
          <cell r="AT501" t="str">
            <v>-</v>
          </cell>
          <cell r="AU501" t="str">
            <v>-</v>
          </cell>
          <cell r="AV501" t="str">
            <v>-</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t="str">
            <v>-</v>
          </cell>
          <cell r="BJ501" t="str">
            <v>-</v>
          </cell>
          <cell r="BK501" t="str">
            <v>-</v>
          </cell>
          <cell r="BL501" t="str">
            <v>-</v>
          </cell>
          <cell r="BM501" t="str">
            <v>20446</v>
          </cell>
          <cell r="BN501" t="str">
            <v>-</v>
          </cell>
          <cell r="BO501" t="str">
            <v>-</v>
          </cell>
          <cell r="BP501" t="str">
            <v>-</v>
          </cell>
          <cell r="BQ501" t="str">
            <v>-</v>
          </cell>
          <cell r="BR501" t="str">
            <v>-</v>
          </cell>
          <cell r="BS501" t="str">
            <v>-</v>
          </cell>
          <cell r="BT501" t="str">
            <v>-</v>
          </cell>
          <cell r="BU501" t="str">
            <v>-</v>
          </cell>
          <cell r="BV501" t="str">
            <v>-</v>
          </cell>
          <cell r="BW501" t="str">
            <v>-</v>
          </cell>
          <cell r="BX501" t="str">
            <v>-</v>
          </cell>
          <cell r="BY501" t="str">
            <v>-</v>
          </cell>
          <cell r="CB501" t="str">
            <v>-</v>
          </cell>
          <cell r="CC501" t="str">
            <v>-</v>
          </cell>
          <cell r="CD501" t="str">
            <v>-</v>
          </cell>
          <cell r="CE501" t="str">
            <v>-</v>
          </cell>
          <cell r="CF501" t="str">
            <v>-</v>
          </cell>
          <cell r="CG501" t="str">
            <v>-</v>
          </cell>
          <cell r="CH501" t="str">
            <v>-</v>
          </cell>
          <cell r="CI501" t="str">
            <v>-</v>
          </cell>
          <cell r="CJ501" t="str">
            <v>-</v>
          </cell>
          <cell r="CK501" t="str">
            <v>-</v>
          </cell>
          <cell r="CL501" t="str">
            <v>-</v>
          </cell>
          <cell r="CM501" t="str">
            <v>-</v>
          </cell>
          <cell r="CN501" t="str">
            <v>-</v>
          </cell>
          <cell r="CO501" t="str">
            <v>-</v>
          </cell>
          <cell r="CP501" t="str">
            <v>-</v>
          </cell>
          <cell r="CQ501" t="str">
            <v>-</v>
          </cell>
          <cell r="CR501" t="str">
            <v>-</v>
          </cell>
          <cell r="CS501" t="str">
            <v>-</v>
          </cell>
          <cell r="CT501" t="str">
            <v>-</v>
          </cell>
          <cell r="CU501" t="str">
            <v>SANTA MARÍA YUCUHITI</v>
          </cell>
          <cell r="CV501" t="str">
            <v>-</v>
          </cell>
          <cell r="CW501" t="str">
            <v>-</v>
          </cell>
          <cell r="CX501" t="str">
            <v>-</v>
          </cell>
          <cell r="CY501" t="str">
            <v>-</v>
          </cell>
          <cell r="CZ501" t="str">
            <v>-</v>
          </cell>
          <cell r="DB501" t="str">
            <v>-</v>
          </cell>
          <cell r="DC501" t="str">
            <v>-</v>
          </cell>
          <cell r="DD501" t="str">
            <v>-</v>
          </cell>
          <cell r="DE501" t="str">
            <v>-</v>
          </cell>
          <cell r="DF501" t="str">
            <v>-</v>
          </cell>
          <cell r="DG501" t="str">
            <v>-</v>
          </cell>
        </row>
        <row r="502">
          <cell r="AT502" t="str">
            <v>-</v>
          </cell>
          <cell r="AU502" t="str">
            <v>-</v>
          </cell>
          <cell r="AV502" t="str">
            <v>-</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t="str">
            <v>-</v>
          </cell>
          <cell r="BJ502" t="str">
            <v>-</v>
          </cell>
          <cell r="BK502" t="str">
            <v>-</v>
          </cell>
          <cell r="BL502" t="str">
            <v>-</v>
          </cell>
          <cell r="BM502" t="str">
            <v>20447</v>
          </cell>
          <cell r="BN502" t="str">
            <v>-</v>
          </cell>
          <cell r="BO502" t="str">
            <v>-</v>
          </cell>
          <cell r="BP502" t="str">
            <v>-</v>
          </cell>
          <cell r="BQ502" t="str">
            <v>-</v>
          </cell>
          <cell r="BR502" t="str">
            <v>-</v>
          </cell>
          <cell r="BS502" t="str">
            <v>-</v>
          </cell>
          <cell r="BT502" t="str">
            <v>-</v>
          </cell>
          <cell r="BU502" t="str">
            <v>-</v>
          </cell>
          <cell r="BV502" t="str">
            <v>-</v>
          </cell>
          <cell r="BW502" t="str">
            <v>-</v>
          </cell>
          <cell r="BX502" t="str">
            <v>-</v>
          </cell>
          <cell r="BY502" t="str">
            <v>-</v>
          </cell>
          <cell r="CB502" t="str">
            <v>-</v>
          </cell>
          <cell r="CC502" t="str">
            <v>-</v>
          </cell>
          <cell r="CD502" t="str">
            <v>-</v>
          </cell>
          <cell r="CE502" t="str">
            <v>-</v>
          </cell>
          <cell r="CF502" t="str">
            <v>-</v>
          </cell>
          <cell r="CG502" t="str">
            <v>-</v>
          </cell>
          <cell r="CH502" t="str">
            <v>-</v>
          </cell>
          <cell r="CI502" t="str">
            <v>-</v>
          </cell>
          <cell r="CJ502" t="str">
            <v>-</v>
          </cell>
          <cell r="CK502" t="str">
            <v>-</v>
          </cell>
          <cell r="CL502" t="str">
            <v>-</v>
          </cell>
          <cell r="CM502" t="str">
            <v>-</v>
          </cell>
          <cell r="CN502" t="str">
            <v>-</v>
          </cell>
          <cell r="CO502" t="str">
            <v>-</v>
          </cell>
          <cell r="CP502" t="str">
            <v>-</v>
          </cell>
          <cell r="CQ502" t="str">
            <v>-</v>
          </cell>
          <cell r="CR502" t="str">
            <v>-</v>
          </cell>
          <cell r="CS502" t="str">
            <v>-</v>
          </cell>
          <cell r="CT502" t="str">
            <v>-</v>
          </cell>
          <cell r="CU502" t="str">
            <v>SANTA MARÍA ZACATEPEC</v>
          </cell>
          <cell r="CV502" t="str">
            <v>-</v>
          </cell>
          <cell r="CW502" t="str">
            <v>-</v>
          </cell>
          <cell r="CX502" t="str">
            <v>-</v>
          </cell>
          <cell r="CY502" t="str">
            <v>-</v>
          </cell>
          <cell r="CZ502" t="str">
            <v>-</v>
          </cell>
          <cell r="DB502" t="str">
            <v>-</v>
          </cell>
          <cell r="DC502" t="str">
            <v>-</v>
          </cell>
          <cell r="DD502" t="str">
            <v>-</v>
          </cell>
          <cell r="DE502" t="str">
            <v>-</v>
          </cell>
          <cell r="DF502" t="str">
            <v>-</v>
          </cell>
          <cell r="DG502" t="str">
            <v>-</v>
          </cell>
        </row>
        <row r="503">
          <cell r="AT503" t="str">
            <v>-</v>
          </cell>
          <cell r="AU503" t="str">
            <v>-</v>
          </cell>
          <cell r="AV503" t="str">
            <v>-</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t="str">
            <v>-</v>
          </cell>
          <cell r="BJ503" t="str">
            <v>-</v>
          </cell>
          <cell r="BK503" t="str">
            <v>-</v>
          </cell>
          <cell r="BL503" t="str">
            <v>-</v>
          </cell>
          <cell r="BM503" t="str">
            <v>20448</v>
          </cell>
          <cell r="BN503" t="str">
            <v>-</v>
          </cell>
          <cell r="BO503" t="str">
            <v>-</v>
          </cell>
          <cell r="BP503" t="str">
            <v>-</v>
          </cell>
          <cell r="BQ503" t="str">
            <v>-</v>
          </cell>
          <cell r="BR503" t="str">
            <v>-</v>
          </cell>
          <cell r="BS503" t="str">
            <v>-</v>
          </cell>
          <cell r="BT503" t="str">
            <v>-</v>
          </cell>
          <cell r="BU503" t="str">
            <v>-</v>
          </cell>
          <cell r="BV503" t="str">
            <v>-</v>
          </cell>
          <cell r="BW503" t="str">
            <v>-</v>
          </cell>
          <cell r="BX503" t="str">
            <v>-</v>
          </cell>
          <cell r="BY503" t="str">
            <v>-</v>
          </cell>
          <cell r="CB503" t="str">
            <v>-</v>
          </cell>
          <cell r="CC503" t="str">
            <v>-</v>
          </cell>
          <cell r="CD503" t="str">
            <v>-</v>
          </cell>
          <cell r="CE503" t="str">
            <v>-</v>
          </cell>
          <cell r="CF503" t="str">
            <v>-</v>
          </cell>
          <cell r="CG503" t="str">
            <v>-</v>
          </cell>
          <cell r="CH503" t="str">
            <v>-</v>
          </cell>
          <cell r="CI503" t="str">
            <v>-</v>
          </cell>
          <cell r="CJ503" t="str">
            <v>-</v>
          </cell>
          <cell r="CK503" t="str">
            <v>-</v>
          </cell>
          <cell r="CL503" t="str">
            <v>-</v>
          </cell>
          <cell r="CM503" t="str">
            <v>-</v>
          </cell>
          <cell r="CN503" t="str">
            <v>-</v>
          </cell>
          <cell r="CO503" t="str">
            <v>-</v>
          </cell>
          <cell r="CP503" t="str">
            <v>-</v>
          </cell>
          <cell r="CQ503" t="str">
            <v>-</v>
          </cell>
          <cell r="CR503" t="str">
            <v>-</v>
          </cell>
          <cell r="CS503" t="str">
            <v>-</v>
          </cell>
          <cell r="CT503" t="str">
            <v>-</v>
          </cell>
          <cell r="CU503" t="str">
            <v>SANTA MARÍA ZANIZA</v>
          </cell>
          <cell r="CV503" t="str">
            <v>-</v>
          </cell>
          <cell r="CW503" t="str">
            <v>-</v>
          </cell>
          <cell r="CX503" t="str">
            <v>-</v>
          </cell>
          <cell r="CY503" t="str">
            <v>-</v>
          </cell>
          <cell r="CZ503" t="str">
            <v>-</v>
          </cell>
          <cell r="DB503" t="str">
            <v>-</v>
          </cell>
          <cell r="DC503" t="str">
            <v>-</v>
          </cell>
          <cell r="DD503" t="str">
            <v>-</v>
          </cell>
          <cell r="DE503" t="str">
            <v>-</v>
          </cell>
          <cell r="DF503" t="str">
            <v>-</v>
          </cell>
          <cell r="DG503" t="str">
            <v>-</v>
          </cell>
        </row>
        <row r="504">
          <cell r="AT504" t="str">
            <v>-</v>
          </cell>
          <cell r="AU504" t="str">
            <v>-</v>
          </cell>
          <cell r="AV504" t="str">
            <v>-</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t="str">
            <v>-</v>
          </cell>
          <cell r="BJ504" t="str">
            <v>-</v>
          </cell>
          <cell r="BK504" t="str">
            <v>-</v>
          </cell>
          <cell r="BL504" t="str">
            <v>-</v>
          </cell>
          <cell r="BM504" t="str">
            <v>20449</v>
          </cell>
          <cell r="BN504" t="str">
            <v>-</v>
          </cell>
          <cell r="BO504" t="str">
            <v>-</v>
          </cell>
          <cell r="BP504" t="str">
            <v>-</v>
          </cell>
          <cell r="BQ504" t="str">
            <v>-</v>
          </cell>
          <cell r="BR504" t="str">
            <v>-</v>
          </cell>
          <cell r="BS504" t="str">
            <v>-</v>
          </cell>
          <cell r="BT504" t="str">
            <v>-</v>
          </cell>
          <cell r="BU504" t="str">
            <v>-</v>
          </cell>
          <cell r="BV504" t="str">
            <v>-</v>
          </cell>
          <cell r="BW504" t="str">
            <v>-</v>
          </cell>
          <cell r="BX504" t="str">
            <v>-</v>
          </cell>
          <cell r="BY504" t="str">
            <v>-</v>
          </cell>
          <cell r="CB504" t="str">
            <v>-</v>
          </cell>
          <cell r="CC504" t="str">
            <v>-</v>
          </cell>
          <cell r="CD504" t="str">
            <v>-</v>
          </cell>
          <cell r="CE504" t="str">
            <v>-</v>
          </cell>
          <cell r="CF504" t="str">
            <v>-</v>
          </cell>
          <cell r="CG504" t="str">
            <v>-</v>
          </cell>
          <cell r="CH504" t="str">
            <v>-</v>
          </cell>
          <cell r="CI504" t="str">
            <v>-</v>
          </cell>
          <cell r="CJ504" t="str">
            <v>-</v>
          </cell>
          <cell r="CK504" t="str">
            <v>-</v>
          </cell>
          <cell r="CL504" t="str">
            <v>-</v>
          </cell>
          <cell r="CM504" t="str">
            <v>-</v>
          </cell>
          <cell r="CN504" t="str">
            <v>-</v>
          </cell>
          <cell r="CO504" t="str">
            <v>-</v>
          </cell>
          <cell r="CP504" t="str">
            <v>-</v>
          </cell>
          <cell r="CQ504" t="str">
            <v>-</v>
          </cell>
          <cell r="CR504" t="str">
            <v>-</v>
          </cell>
          <cell r="CS504" t="str">
            <v>-</v>
          </cell>
          <cell r="CT504" t="str">
            <v>-</v>
          </cell>
          <cell r="CU504" t="str">
            <v>SANTA MARÍA ZOQUITLÁN</v>
          </cell>
          <cell r="CV504" t="str">
            <v>-</v>
          </cell>
          <cell r="CW504" t="str">
            <v>-</v>
          </cell>
          <cell r="CX504" t="str">
            <v>-</v>
          </cell>
          <cell r="CY504" t="str">
            <v>-</v>
          </cell>
          <cell r="CZ504" t="str">
            <v>-</v>
          </cell>
          <cell r="DB504" t="str">
            <v>-</v>
          </cell>
          <cell r="DC504" t="str">
            <v>-</v>
          </cell>
          <cell r="DD504" t="str">
            <v>-</v>
          </cell>
          <cell r="DE504" t="str">
            <v>-</v>
          </cell>
          <cell r="DF504" t="str">
            <v>-</v>
          </cell>
          <cell r="DG504" t="str">
            <v>-</v>
          </cell>
        </row>
        <row r="505">
          <cell r="AT505" t="str">
            <v>-</v>
          </cell>
          <cell r="AU505" t="str">
            <v>-</v>
          </cell>
          <cell r="AV505" t="str">
            <v>-</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t="str">
            <v>-</v>
          </cell>
          <cell r="BJ505" t="str">
            <v>-</v>
          </cell>
          <cell r="BK505" t="str">
            <v>-</v>
          </cell>
          <cell r="BL505" t="str">
            <v>-</v>
          </cell>
          <cell r="BM505" t="str">
            <v>20450</v>
          </cell>
          <cell r="BN505" t="str">
            <v>-</v>
          </cell>
          <cell r="BO505" t="str">
            <v>-</v>
          </cell>
          <cell r="BP505" t="str">
            <v>-</v>
          </cell>
          <cell r="BQ505" t="str">
            <v>-</v>
          </cell>
          <cell r="BR505" t="str">
            <v>-</v>
          </cell>
          <cell r="BS505" t="str">
            <v>-</v>
          </cell>
          <cell r="BT505" t="str">
            <v>-</v>
          </cell>
          <cell r="BU505" t="str">
            <v>-</v>
          </cell>
          <cell r="BV505" t="str">
            <v>-</v>
          </cell>
          <cell r="BW505" t="str">
            <v>-</v>
          </cell>
          <cell r="BX505" t="str">
            <v>-</v>
          </cell>
          <cell r="BY505" t="str">
            <v>-</v>
          </cell>
          <cell r="CB505" t="str">
            <v>-</v>
          </cell>
          <cell r="CC505" t="str">
            <v>-</v>
          </cell>
          <cell r="CD505" t="str">
            <v>-</v>
          </cell>
          <cell r="CE505" t="str">
            <v>-</v>
          </cell>
          <cell r="CF505" t="str">
            <v>-</v>
          </cell>
          <cell r="CG505" t="str">
            <v>-</v>
          </cell>
          <cell r="CH505" t="str">
            <v>-</v>
          </cell>
          <cell r="CI505" t="str">
            <v>-</v>
          </cell>
          <cell r="CJ505" t="str">
            <v>-</v>
          </cell>
          <cell r="CK505" t="str">
            <v>-</v>
          </cell>
          <cell r="CL505" t="str">
            <v>-</v>
          </cell>
          <cell r="CM505" t="str">
            <v>-</v>
          </cell>
          <cell r="CN505" t="str">
            <v>-</v>
          </cell>
          <cell r="CO505" t="str">
            <v>-</v>
          </cell>
          <cell r="CP505" t="str">
            <v>-</v>
          </cell>
          <cell r="CQ505" t="str">
            <v>-</v>
          </cell>
          <cell r="CR505" t="str">
            <v>-</v>
          </cell>
          <cell r="CS505" t="str">
            <v>-</v>
          </cell>
          <cell r="CT505" t="str">
            <v>-</v>
          </cell>
          <cell r="CU505" t="str">
            <v>SANTIAGO AMOLTEPEC</v>
          </cell>
          <cell r="CV505" t="str">
            <v>-</v>
          </cell>
          <cell r="CW505" t="str">
            <v>-</v>
          </cell>
          <cell r="CX505" t="str">
            <v>-</v>
          </cell>
          <cell r="CY505" t="str">
            <v>-</v>
          </cell>
          <cell r="CZ505" t="str">
            <v>-</v>
          </cell>
          <cell r="DB505" t="str">
            <v>-</v>
          </cell>
          <cell r="DC505" t="str">
            <v>-</v>
          </cell>
          <cell r="DD505" t="str">
            <v>-</v>
          </cell>
          <cell r="DE505" t="str">
            <v>-</v>
          </cell>
          <cell r="DF505" t="str">
            <v>-</v>
          </cell>
          <cell r="DG505" t="str">
            <v>-</v>
          </cell>
        </row>
        <row r="506">
          <cell r="AT506" t="str">
            <v>-</v>
          </cell>
          <cell r="AU506" t="str">
            <v>-</v>
          </cell>
          <cell r="AV506" t="str">
            <v>-</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t="str">
            <v>-</v>
          </cell>
          <cell r="BJ506" t="str">
            <v>-</v>
          </cell>
          <cell r="BK506" t="str">
            <v>-</v>
          </cell>
          <cell r="BL506" t="str">
            <v>-</v>
          </cell>
          <cell r="BM506" t="str">
            <v>20451</v>
          </cell>
          <cell r="BN506" t="str">
            <v>-</v>
          </cell>
          <cell r="BO506" t="str">
            <v>-</v>
          </cell>
          <cell r="BP506" t="str">
            <v>-</v>
          </cell>
          <cell r="BQ506" t="str">
            <v>-</v>
          </cell>
          <cell r="BR506" t="str">
            <v>-</v>
          </cell>
          <cell r="BS506" t="str">
            <v>-</v>
          </cell>
          <cell r="BT506" t="str">
            <v>-</v>
          </cell>
          <cell r="BU506" t="str">
            <v>-</v>
          </cell>
          <cell r="BV506" t="str">
            <v>-</v>
          </cell>
          <cell r="BW506" t="str">
            <v>-</v>
          </cell>
          <cell r="BX506" t="str">
            <v>-</v>
          </cell>
          <cell r="BY506" t="str">
            <v>-</v>
          </cell>
          <cell r="CB506" t="str">
            <v>-</v>
          </cell>
          <cell r="CC506" t="str">
            <v>-</v>
          </cell>
          <cell r="CD506" t="str">
            <v>-</v>
          </cell>
          <cell r="CE506" t="str">
            <v>-</v>
          </cell>
          <cell r="CF506" t="str">
            <v>-</v>
          </cell>
          <cell r="CG506" t="str">
            <v>-</v>
          </cell>
          <cell r="CH506" t="str">
            <v>-</v>
          </cell>
          <cell r="CI506" t="str">
            <v>-</v>
          </cell>
          <cell r="CJ506" t="str">
            <v>-</v>
          </cell>
          <cell r="CK506" t="str">
            <v>-</v>
          </cell>
          <cell r="CL506" t="str">
            <v>-</v>
          </cell>
          <cell r="CM506" t="str">
            <v>-</v>
          </cell>
          <cell r="CN506" t="str">
            <v>-</v>
          </cell>
          <cell r="CO506" t="str">
            <v>-</v>
          </cell>
          <cell r="CP506" t="str">
            <v>-</v>
          </cell>
          <cell r="CQ506" t="str">
            <v>-</v>
          </cell>
          <cell r="CR506" t="str">
            <v>-</v>
          </cell>
          <cell r="CS506" t="str">
            <v>-</v>
          </cell>
          <cell r="CT506" t="str">
            <v>-</v>
          </cell>
          <cell r="CU506" t="str">
            <v>SANTIAGO APOALA</v>
          </cell>
          <cell r="CV506" t="str">
            <v>-</v>
          </cell>
          <cell r="CW506" t="str">
            <v>-</v>
          </cell>
          <cell r="CX506" t="str">
            <v>-</v>
          </cell>
          <cell r="CY506" t="str">
            <v>-</v>
          </cell>
          <cell r="CZ506" t="str">
            <v>-</v>
          </cell>
          <cell r="DB506" t="str">
            <v>-</v>
          </cell>
          <cell r="DC506" t="str">
            <v>-</v>
          </cell>
          <cell r="DD506" t="str">
            <v>-</v>
          </cell>
          <cell r="DE506" t="str">
            <v>-</v>
          </cell>
          <cell r="DF506" t="str">
            <v>-</v>
          </cell>
          <cell r="DG506" t="str">
            <v>-</v>
          </cell>
        </row>
        <row r="507">
          <cell r="AT507" t="str">
            <v>-</v>
          </cell>
          <cell r="AU507" t="str">
            <v>-</v>
          </cell>
          <cell r="AV507" t="str">
            <v>-</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t="str">
            <v>-</v>
          </cell>
          <cell r="BJ507" t="str">
            <v>-</v>
          </cell>
          <cell r="BK507" t="str">
            <v>-</v>
          </cell>
          <cell r="BL507" t="str">
            <v>-</v>
          </cell>
          <cell r="BM507" t="str">
            <v>20452</v>
          </cell>
          <cell r="BN507" t="str">
            <v>-</v>
          </cell>
          <cell r="BO507" t="str">
            <v>-</v>
          </cell>
          <cell r="BP507" t="str">
            <v>-</v>
          </cell>
          <cell r="BQ507" t="str">
            <v>-</v>
          </cell>
          <cell r="BR507" t="str">
            <v>-</v>
          </cell>
          <cell r="BS507" t="str">
            <v>-</v>
          </cell>
          <cell r="BT507" t="str">
            <v>-</v>
          </cell>
          <cell r="BU507" t="str">
            <v>-</v>
          </cell>
          <cell r="BV507" t="str">
            <v>-</v>
          </cell>
          <cell r="BW507" t="str">
            <v>-</v>
          </cell>
          <cell r="BX507" t="str">
            <v>-</v>
          </cell>
          <cell r="BY507" t="str">
            <v>-</v>
          </cell>
          <cell r="CB507" t="str">
            <v>-</v>
          </cell>
          <cell r="CC507" t="str">
            <v>-</v>
          </cell>
          <cell r="CD507" t="str">
            <v>-</v>
          </cell>
          <cell r="CE507" t="str">
            <v>-</v>
          </cell>
          <cell r="CF507" t="str">
            <v>-</v>
          </cell>
          <cell r="CG507" t="str">
            <v>-</v>
          </cell>
          <cell r="CH507" t="str">
            <v>-</v>
          </cell>
          <cell r="CI507" t="str">
            <v>-</v>
          </cell>
          <cell r="CJ507" t="str">
            <v>-</v>
          </cell>
          <cell r="CK507" t="str">
            <v>-</v>
          </cell>
          <cell r="CL507" t="str">
            <v>-</v>
          </cell>
          <cell r="CM507" t="str">
            <v>-</v>
          </cell>
          <cell r="CN507" t="str">
            <v>-</v>
          </cell>
          <cell r="CO507" t="str">
            <v>-</v>
          </cell>
          <cell r="CP507" t="str">
            <v>-</v>
          </cell>
          <cell r="CQ507" t="str">
            <v>-</v>
          </cell>
          <cell r="CR507" t="str">
            <v>-</v>
          </cell>
          <cell r="CS507" t="str">
            <v>-</v>
          </cell>
          <cell r="CT507" t="str">
            <v>-</v>
          </cell>
          <cell r="CU507" t="str">
            <v>SANTIAGO APÓSTOL</v>
          </cell>
          <cell r="CV507" t="str">
            <v>-</v>
          </cell>
          <cell r="CW507" t="str">
            <v>-</v>
          </cell>
          <cell r="CX507" t="str">
            <v>-</v>
          </cell>
          <cell r="CY507" t="str">
            <v>-</v>
          </cell>
          <cell r="CZ507" t="str">
            <v>-</v>
          </cell>
          <cell r="DB507" t="str">
            <v>-</v>
          </cell>
          <cell r="DC507" t="str">
            <v>-</v>
          </cell>
          <cell r="DD507" t="str">
            <v>-</v>
          </cell>
          <cell r="DE507" t="str">
            <v>-</v>
          </cell>
          <cell r="DF507" t="str">
            <v>-</v>
          </cell>
          <cell r="DG507" t="str">
            <v>-</v>
          </cell>
        </row>
        <row r="508">
          <cell r="AT508" t="str">
            <v>-</v>
          </cell>
          <cell r="AU508" t="str">
            <v>-</v>
          </cell>
          <cell r="AV508" t="str">
            <v>-</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t="str">
            <v>-</v>
          </cell>
          <cell r="BJ508" t="str">
            <v>-</v>
          </cell>
          <cell r="BK508" t="str">
            <v>-</v>
          </cell>
          <cell r="BL508" t="str">
            <v>-</v>
          </cell>
          <cell r="BM508" t="str">
            <v>20453</v>
          </cell>
          <cell r="BN508" t="str">
            <v>-</v>
          </cell>
          <cell r="BO508" t="str">
            <v>-</v>
          </cell>
          <cell r="BP508" t="str">
            <v>-</v>
          </cell>
          <cell r="BQ508" t="str">
            <v>-</v>
          </cell>
          <cell r="BR508" t="str">
            <v>-</v>
          </cell>
          <cell r="BS508" t="str">
            <v>-</v>
          </cell>
          <cell r="BT508" t="str">
            <v>-</v>
          </cell>
          <cell r="BU508" t="str">
            <v>-</v>
          </cell>
          <cell r="BV508" t="str">
            <v>-</v>
          </cell>
          <cell r="BW508" t="str">
            <v>-</v>
          </cell>
          <cell r="BX508" t="str">
            <v>-</v>
          </cell>
          <cell r="BY508" t="str">
            <v>-</v>
          </cell>
          <cell r="CB508" t="str">
            <v>-</v>
          </cell>
          <cell r="CC508" t="str">
            <v>-</v>
          </cell>
          <cell r="CD508" t="str">
            <v>-</v>
          </cell>
          <cell r="CE508" t="str">
            <v>-</v>
          </cell>
          <cell r="CF508" t="str">
            <v>-</v>
          </cell>
          <cell r="CG508" t="str">
            <v>-</v>
          </cell>
          <cell r="CH508" t="str">
            <v>-</v>
          </cell>
          <cell r="CI508" t="str">
            <v>-</v>
          </cell>
          <cell r="CJ508" t="str">
            <v>-</v>
          </cell>
          <cell r="CK508" t="str">
            <v>-</v>
          </cell>
          <cell r="CL508" t="str">
            <v>-</v>
          </cell>
          <cell r="CM508" t="str">
            <v>-</v>
          </cell>
          <cell r="CN508" t="str">
            <v>-</v>
          </cell>
          <cell r="CO508" t="str">
            <v>-</v>
          </cell>
          <cell r="CP508" t="str">
            <v>-</v>
          </cell>
          <cell r="CQ508" t="str">
            <v>-</v>
          </cell>
          <cell r="CR508" t="str">
            <v>-</v>
          </cell>
          <cell r="CS508" t="str">
            <v>-</v>
          </cell>
          <cell r="CT508" t="str">
            <v>-</v>
          </cell>
          <cell r="CU508" t="str">
            <v>SANTIAGO ASTATA</v>
          </cell>
          <cell r="CV508" t="str">
            <v>-</v>
          </cell>
          <cell r="CW508" t="str">
            <v>-</v>
          </cell>
          <cell r="CX508" t="str">
            <v>-</v>
          </cell>
          <cell r="CY508" t="str">
            <v>-</v>
          </cell>
          <cell r="CZ508" t="str">
            <v>-</v>
          </cell>
          <cell r="DB508" t="str">
            <v>-</v>
          </cell>
          <cell r="DC508" t="str">
            <v>-</v>
          </cell>
          <cell r="DD508" t="str">
            <v>-</v>
          </cell>
          <cell r="DE508" t="str">
            <v>-</v>
          </cell>
          <cell r="DF508" t="str">
            <v>-</v>
          </cell>
          <cell r="DG508" t="str">
            <v>-</v>
          </cell>
        </row>
        <row r="509">
          <cell r="AT509" t="str">
            <v>-</v>
          </cell>
          <cell r="AU509" t="str">
            <v>-</v>
          </cell>
          <cell r="AV509" t="str">
            <v>-</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t="str">
            <v>-</v>
          </cell>
          <cell r="BJ509" t="str">
            <v>-</v>
          </cell>
          <cell r="BK509" t="str">
            <v>-</v>
          </cell>
          <cell r="BL509" t="str">
            <v>-</v>
          </cell>
          <cell r="BM509" t="str">
            <v>20454</v>
          </cell>
          <cell r="BN509" t="str">
            <v>-</v>
          </cell>
          <cell r="BO509" t="str">
            <v>-</v>
          </cell>
          <cell r="BP509" t="str">
            <v>-</v>
          </cell>
          <cell r="BQ509" t="str">
            <v>-</v>
          </cell>
          <cell r="BR509" t="str">
            <v>-</v>
          </cell>
          <cell r="BS509" t="str">
            <v>-</v>
          </cell>
          <cell r="BT509" t="str">
            <v>-</v>
          </cell>
          <cell r="BU509" t="str">
            <v>-</v>
          </cell>
          <cell r="BV509" t="str">
            <v>-</v>
          </cell>
          <cell r="BW509" t="str">
            <v>-</v>
          </cell>
          <cell r="BX509" t="str">
            <v>-</v>
          </cell>
          <cell r="BY509" t="str">
            <v>-</v>
          </cell>
          <cell r="CB509" t="str">
            <v>-</v>
          </cell>
          <cell r="CC509" t="str">
            <v>-</v>
          </cell>
          <cell r="CD509" t="str">
            <v>-</v>
          </cell>
          <cell r="CE509" t="str">
            <v>-</v>
          </cell>
          <cell r="CF509" t="str">
            <v>-</v>
          </cell>
          <cell r="CG509" t="str">
            <v>-</v>
          </cell>
          <cell r="CH509" t="str">
            <v>-</v>
          </cell>
          <cell r="CI509" t="str">
            <v>-</v>
          </cell>
          <cell r="CJ509" t="str">
            <v>-</v>
          </cell>
          <cell r="CK509" t="str">
            <v>-</v>
          </cell>
          <cell r="CL509" t="str">
            <v>-</v>
          </cell>
          <cell r="CM509" t="str">
            <v>-</v>
          </cell>
          <cell r="CN509" t="str">
            <v>-</v>
          </cell>
          <cell r="CO509" t="str">
            <v>-</v>
          </cell>
          <cell r="CP509" t="str">
            <v>-</v>
          </cell>
          <cell r="CQ509" t="str">
            <v>-</v>
          </cell>
          <cell r="CR509" t="str">
            <v>-</v>
          </cell>
          <cell r="CS509" t="str">
            <v>-</v>
          </cell>
          <cell r="CT509" t="str">
            <v>-</v>
          </cell>
          <cell r="CU509" t="str">
            <v>SANTIAGO ATITLÁN</v>
          </cell>
          <cell r="CV509" t="str">
            <v>-</v>
          </cell>
          <cell r="CW509" t="str">
            <v>-</v>
          </cell>
          <cell r="CX509" t="str">
            <v>-</v>
          </cell>
          <cell r="CY509" t="str">
            <v>-</v>
          </cell>
          <cell r="CZ509" t="str">
            <v>-</v>
          </cell>
          <cell r="DB509" t="str">
            <v>-</v>
          </cell>
          <cell r="DC509" t="str">
            <v>-</v>
          </cell>
          <cell r="DD509" t="str">
            <v>-</v>
          </cell>
          <cell r="DE509" t="str">
            <v>-</v>
          </cell>
          <cell r="DF509" t="str">
            <v>-</v>
          </cell>
          <cell r="DG509" t="str">
            <v>-</v>
          </cell>
        </row>
        <row r="510">
          <cell r="AT510" t="str">
            <v>-</v>
          </cell>
          <cell r="AU510" t="str">
            <v>-</v>
          </cell>
          <cell r="AV510" t="str">
            <v>-</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t="str">
            <v>-</v>
          </cell>
          <cell r="BJ510" t="str">
            <v>-</v>
          </cell>
          <cell r="BK510" t="str">
            <v>-</v>
          </cell>
          <cell r="BL510" t="str">
            <v>-</v>
          </cell>
          <cell r="BM510" t="str">
            <v>20455</v>
          </cell>
          <cell r="BN510" t="str">
            <v>-</v>
          </cell>
          <cell r="BO510" t="str">
            <v>-</v>
          </cell>
          <cell r="BP510" t="str">
            <v>-</v>
          </cell>
          <cell r="BQ510" t="str">
            <v>-</v>
          </cell>
          <cell r="BR510" t="str">
            <v>-</v>
          </cell>
          <cell r="BS510" t="str">
            <v>-</v>
          </cell>
          <cell r="BT510" t="str">
            <v>-</v>
          </cell>
          <cell r="BU510" t="str">
            <v>-</v>
          </cell>
          <cell r="BV510" t="str">
            <v>-</v>
          </cell>
          <cell r="BW510" t="str">
            <v>-</v>
          </cell>
          <cell r="BX510" t="str">
            <v>-</v>
          </cell>
          <cell r="BY510" t="str">
            <v>-</v>
          </cell>
          <cell r="CB510" t="str">
            <v>-</v>
          </cell>
          <cell r="CC510" t="str">
            <v>-</v>
          </cell>
          <cell r="CD510" t="str">
            <v>-</v>
          </cell>
          <cell r="CE510" t="str">
            <v>-</v>
          </cell>
          <cell r="CF510" t="str">
            <v>-</v>
          </cell>
          <cell r="CG510" t="str">
            <v>-</v>
          </cell>
          <cell r="CH510" t="str">
            <v>-</v>
          </cell>
          <cell r="CI510" t="str">
            <v>-</v>
          </cell>
          <cell r="CJ510" t="str">
            <v>-</v>
          </cell>
          <cell r="CK510" t="str">
            <v>-</v>
          </cell>
          <cell r="CL510" t="str">
            <v>-</v>
          </cell>
          <cell r="CM510" t="str">
            <v>-</v>
          </cell>
          <cell r="CN510" t="str">
            <v>-</v>
          </cell>
          <cell r="CO510" t="str">
            <v>-</v>
          </cell>
          <cell r="CP510" t="str">
            <v>-</v>
          </cell>
          <cell r="CQ510" t="str">
            <v>-</v>
          </cell>
          <cell r="CR510" t="str">
            <v>-</v>
          </cell>
          <cell r="CS510" t="str">
            <v>-</v>
          </cell>
          <cell r="CT510" t="str">
            <v>-</v>
          </cell>
          <cell r="CU510" t="str">
            <v>SANTIAGO AYUQUILILLA</v>
          </cell>
          <cell r="CV510" t="str">
            <v>-</v>
          </cell>
          <cell r="CW510" t="str">
            <v>-</v>
          </cell>
          <cell r="CX510" t="str">
            <v>-</v>
          </cell>
          <cell r="CY510" t="str">
            <v>-</v>
          </cell>
          <cell r="CZ510" t="str">
            <v>-</v>
          </cell>
          <cell r="DB510" t="str">
            <v>-</v>
          </cell>
          <cell r="DC510" t="str">
            <v>-</v>
          </cell>
          <cell r="DD510" t="str">
            <v>-</v>
          </cell>
          <cell r="DE510" t="str">
            <v>-</v>
          </cell>
          <cell r="DF510" t="str">
            <v>-</v>
          </cell>
          <cell r="DG510" t="str">
            <v>-</v>
          </cell>
        </row>
        <row r="511">
          <cell r="AT511" t="str">
            <v>-</v>
          </cell>
          <cell r="AU511" t="str">
            <v>-</v>
          </cell>
          <cell r="AV511" t="str">
            <v>-</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t="str">
            <v>-</v>
          </cell>
          <cell r="BJ511" t="str">
            <v>-</v>
          </cell>
          <cell r="BK511" t="str">
            <v>-</v>
          </cell>
          <cell r="BL511" t="str">
            <v>-</v>
          </cell>
          <cell r="BM511" t="str">
            <v>20456</v>
          </cell>
          <cell r="BN511" t="str">
            <v>-</v>
          </cell>
          <cell r="BO511" t="str">
            <v>-</v>
          </cell>
          <cell r="BP511" t="str">
            <v>-</v>
          </cell>
          <cell r="BQ511" t="str">
            <v>-</v>
          </cell>
          <cell r="BR511" t="str">
            <v>-</v>
          </cell>
          <cell r="BS511" t="str">
            <v>-</v>
          </cell>
          <cell r="BT511" t="str">
            <v>-</v>
          </cell>
          <cell r="BU511" t="str">
            <v>-</v>
          </cell>
          <cell r="BV511" t="str">
            <v>-</v>
          </cell>
          <cell r="BW511" t="str">
            <v>-</v>
          </cell>
          <cell r="BX511" t="str">
            <v>-</v>
          </cell>
          <cell r="BY511" t="str">
            <v>-</v>
          </cell>
          <cell r="CB511" t="str">
            <v>-</v>
          </cell>
          <cell r="CC511" t="str">
            <v>-</v>
          </cell>
          <cell r="CD511" t="str">
            <v>-</v>
          </cell>
          <cell r="CE511" t="str">
            <v>-</v>
          </cell>
          <cell r="CF511" t="str">
            <v>-</v>
          </cell>
          <cell r="CG511" t="str">
            <v>-</v>
          </cell>
          <cell r="CH511" t="str">
            <v>-</v>
          </cell>
          <cell r="CI511" t="str">
            <v>-</v>
          </cell>
          <cell r="CJ511" t="str">
            <v>-</v>
          </cell>
          <cell r="CK511" t="str">
            <v>-</v>
          </cell>
          <cell r="CL511" t="str">
            <v>-</v>
          </cell>
          <cell r="CM511" t="str">
            <v>-</v>
          </cell>
          <cell r="CN511" t="str">
            <v>-</v>
          </cell>
          <cell r="CO511" t="str">
            <v>-</v>
          </cell>
          <cell r="CP511" t="str">
            <v>-</v>
          </cell>
          <cell r="CQ511" t="str">
            <v>-</v>
          </cell>
          <cell r="CR511" t="str">
            <v>-</v>
          </cell>
          <cell r="CS511" t="str">
            <v>-</v>
          </cell>
          <cell r="CT511" t="str">
            <v>-</v>
          </cell>
          <cell r="CU511" t="str">
            <v>SANTIAGO CACALOXTEPEC</v>
          </cell>
          <cell r="CV511" t="str">
            <v>-</v>
          </cell>
          <cell r="CW511" t="str">
            <v>-</v>
          </cell>
          <cell r="CX511" t="str">
            <v>-</v>
          </cell>
          <cell r="CY511" t="str">
            <v>-</v>
          </cell>
          <cell r="CZ511" t="str">
            <v>-</v>
          </cell>
          <cell r="DB511" t="str">
            <v>-</v>
          </cell>
          <cell r="DC511" t="str">
            <v>-</v>
          </cell>
          <cell r="DD511" t="str">
            <v>-</v>
          </cell>
          <cell r="DE511" t="str">
            <v>-</v>
          </cell>
          <cell r="DF511" t="str">
            <v>-</v>
          </cell>
          <cell r="DG511" t="str">
            <v>-</v>
          </cell>
        </row>
        <row r="512">
          <cell r="AT512" t="str">
            <v>-</v>
          </cell>
          <cell r="AU512" t="str">
            <v>-</v>
          </cell>
          <cell r="AV512" t="str">
            <v>-</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t="str">
            <v>-</v>
          </cell>
          <cell r="BJ512" t="str">
            <v>-</v>
          </cell>
          <cell r="BK512" t="str">
            <v>-</v>
          </cell>
          <cell r="BL512" t="str">
            <v>-</v>
          </cell>
          <cell r="BM512" t="str">
            <v>20457</v>
          </cell>
          <cell r="BN512" t="str">
            <v>-</v>
          </cell>
          <cell r="BO512" t="str">
            <v>-</v>
          </cell>
          <cell r="BP512" t="str">
            <v>-</v>
          </cell>
          <cell r="BQ512" t="str">
            <v>-</v>
          </cell>
          <cell r="BR512" t="str">
            <v>-</v>
          </cell>
          <cell r="BS512" t="str">
            <v>-</v>
          </cell>
          <cell r="BT512" t="str">
            <v>-</v>
          </cell>
          <cell r="BU512" t="str">
            <v>-</v>
          </cell>
          <cell r="BV512" t="str">
            <v>-</v>
          </cell>
          <cell r="BW512" t="str">
            <v>-</v>
          </cell>
          <cell r="BX512" t="str">
            <v>-</v>
          </cell>
          <cell r="BY512" t="str">
            <v>-</v>
          </cell>
          <cell r="CB512" t="str">
            <v>-</v>
          </cell>
          <cell r="CC512" t="str">
            <v>-</v>
          </cell>
          <cell r="CD512" t="str">
            <v>-</v>
          </cell>
          <cell r="CE512" t="str">
            <v>-</v>
          </cell>
          <cell r="CF512" t="str">
            <v>-</v>
          </cell>
          <cell r="CG512" t="str">
            <v>-</v>
          </cell>
          <cell r="CH512" t="str">
            <v>-</v>
          </cell>
          <cell r="CI512" t="str">
            <v>-</v>
          </cell>
          <cell r="CJ512" t="str">
            <v>-</v>
          </cell>
          <cell r="CK512" t="str">
            <v>-</v>
          </cell>
          <cell r="CL512" t="str">
            <v>-</v>
          </cell>
          <cell r="CM512" t="str">
            <v>-</v>
          </cell>
          <cell r="CN512" t="str">
            <v>-</v>
          </cell>
          <cell r="CO512" t="str">
            <v>-</v>
          </cell>
          <cell r="CP512" t="str">
            <v>-</v>
          </cell>
          <cell r="CQ512" t="str">
            <v>-</v>
          </cell>
          <cell r="CR512" t="str">
            <v>-</v>
          </cell>
          <cell r="CS512" t="str">
            <v>-</v>
          </cell>
          <cell r="CT512" t="str">
            <v>-</v>
          </cell>
          <cell r="CU512" t="str">
            <v>SANTIAGO CAMOTLÁN</v>
          </cell>
          <cell r="CV512" t="str">
            <v>-</v>
          </cell>
          <cell r="CW512" t="str">
            <v>-</v>
          </cell>
          <cell r="CX512" t="str">
            <v>-</v>
          </cell>
          <cell r="CY512" t="str">
            <v>-</v>
          </cell>
          <cell r="CZ512" t="str">
            <v>-</v>
          </cell>
          <cell r="DB512" t="str">
            <v>-</v>
          </cell>
          <cell r="DC512" t="str">
            <v>-</v>
          </cell>
          <cell r="DD512" t="str">
            <v>-</v>
          </cell>
          <cell r="DE512" t="str">
            <v>-</v>
          </cell>
          <cell r="DF512" t="str">
            <v>-</v>
          </cell>
          <cell r="DG512" t="str">
            <v>-</v>
          </cell>
        </row>
        <row r="513">
          <cell r="AT513" t="str">
            <v>-</v>
          </cell>
          <cell r="AU513" t="str">
            <v>-</v>
          </cell>
          <cell r="AV513" t="str">
            <v>-</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t="str">
            <v>-</v>
          </cell>
          <cell r="BJ513" t="str">
            <v>-</v>
          </cell>
          <cell r="BK513" t="str">
            <v>-</v>
          </cell>
          <cell r="BL513" t="str">
            <v>-</v>
          </cell>
          <cell r="BM513" t="str">
            <v>20458</v>
          </cell>
          <cell r="BN513" t="str">
            <v>-</v>
          </cell>
          <cell r="BO513" t="str">
            <v>-</v>
          </cell>
          <cell r="BP513" t="str">
            <v>-</v>
          </cell>
          <cell r="BQ513" t="str">
            <v>-</v>
          </cell>
          <cell r="BR513" t="str">
            <v>-</v>
          </cell>
          <cell r="BS513" t="str">
            <v>-</v>
          </cell>
          <cell r="BT513" t="str">
            <v>-</v>
          </cell>
          <cell r="BU513" t="str">
            <v>-</v>
          </cell>
          <cell r="BV513" t="str">
            <v>-</v>
          </cell>
          <cell r="BW513" t="str">
            <v>-</v>
          </cell>
          <cell r="BX513" t="str">
            <v>-</v>
          </cell>
          <cell r="BY513" t="str">
            <v>-</v>
          </cell>
          <cell r="CB513" t="str">
            <v>-</v>
          </cell>
          <cell r="CC513" t="str">
            <v>-</v>
          </cell>
          <cell r="CD513" t="str">
            <v>-</v>
          </cell>
          <cell r="CE513" t="str">
            <v>-</v>
          </cell>
          <cell r="CF513" t="str">
            <v>-</v>
          </cell>
          <cell r="CG513" t="str">
            <v>-</v>
          </cell>
          <cell r="CH513" t="str">
            <v>-</v>
          </cell>
          <cell r="CI513" t="str">
            <v>-</v>
          </cell>
          <cell r="CJ513" t="str">
            <v>-</v>
          </cell>
          <cell r="CK513" t="str">
            <v>-</v>
          </cell>
          <cell r="CL513" t="str">
            <v>-</v>
          </cell>
          <cell r="CM513" t="str">
            <v>-</v>
          </cell>
          <cell r="CN513" t="str">
            <v>-</v>
          </cell>
          <cell r="CO513" t="str">
            <v>-</v>
          </cell>
          <cell r="CP513" t="str">
            <v>-</v>
          </cell>
          <cell r="CQ513" t="str">
            <v>-</v>
          </cell>
          <cell r="CR513" t="str">
            <v>-</v>
          </cell>
          <cell r="CS513" t="str">
            <v>-</v>
          </cell>
          <cell r="CT513" t="str">
            <v>-</v>
          </cell>
          <cell r="CU513" t="str">
            <v>SANTIAGO COMALTEPEC</v>
          </cell>
          <cell r="CV513" t="str">
            <v>-</v>
          </cell>
          <cell r="CW513" t="str">
            <v>-</v>
          </cell>
          <cell r="CX513" t="str">
            <v>-</v>
          </cell>
          <cell r="CY513" t="str">
            <v>-</v>
          </cell>
          <cell r="CZ513" t="str">
            <v>-</v>
          </cell>
          <cell r="DB513" t="str">
            <v>-</v>
          </cell>
          <cell r="DC513" t="str">
            <v>-</v>
          </cell>
          <cell r="DD513" t="str">
            <v>-</v>
          </cell>
          <cell r="DE513" t="str">
            <v>-</v>
          </cell>
          <cell r="DF513" t="str">
            <v>-</v>
          </cell>
          <cell r="DG513" t="str">
            <v>-</v>
          </cell>
        </row>
        <row r="514">
          <cell r="AT514" t="str">
            <v>-</v>
          </cell>
          <cell r="AU514" t="str">
            <v>-</v>
          </cell>
          <cell r="AV514" t="str">
            <v>-</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t="str">
            <v>-</v>
          </cell>
          <cell r="BJ514" t="str">
            <v>-</v>
          </cell>
          <cell r="BK514" t="str">
            <v>-</v>
          </cell>
          <cell r="BL514" t="str">
            <v>-</v>
          </cell>
          <cell r="BM514" t="str">
            <v>20459</v>
          </cell>
          <cell r="BN514" t="str">
            <v>-</v>
          </cell>
          <cell r="BO514" t="str">
            <v>-</v>
          </cell>
          <cell r="BP514" t="str">
            <v>-</v>
          </cell>
          <cell r="BQ514" t="str">
            <v>-</v>
          </cell>
          <cell r="BR514" t="str">
            <v>-</v>
          </cell>
          <cell r="BS514" t="str">
            <v>-</v>
          </cell>
          <cell r="BT514" t="str">
            <v>-</v>
          </cell>
          <cell r="BU514" t="str">
            <v>-</v>
          </cell>
          <cell r="BV514" t="str">
            <v>-</v>
          </cell>
          <cell r="BW514" t="str">
            <v>-</v>
          </cell>
          <cell r="BX514" t="str">
            <v>-</v>
          </cell>
          <cell r="BY514" t="str">
            <v>-</v>
          </cell>
          <cell r="CB514" t="str">
            <v>-</v>
          </cell>
          <cell r="CC514" t="str">
            <v>-</v>
          </cell>
          <cell r="CD514" t="str">
            <v>-</v>
          </cell>
          <cell r="CE514" t="str">
            <v>-</v>
          </cell>
          <cell r="CF514" t="str">
            <v>-</v>
          </cell>
          <cell r="CG514" t="str">
            <v>-</v>
          </cell>
          <cell r="CH514" t="str">
            <v>-</v>
          </cell>
          <cell r="CI514" t="str">
            <v>-</v>
          </cell>
          <cell r="CJ514" t="str">
            <v>-</v>
          </cell>
          <cell r="CK514" t="str">
            <v>-</v>
          </cell>
          <cell r="CL514" t="str">
            <v>-</v>
          </cell>
          <cell r="CM514" t="str">
            <v>-</v>
          </cell>
          <cell r="CN514" t="str">
            <v>-</v>
          </cell>
          <cell r="CO514" t="str">
            <v>-</v>
          </cell>
          <cell r="CP514" t="str">
            <v>-</v>
          </cell>
          <cell r="CQ514" t="str">
            <v>-</v>
          </cell>
          <cell r="CR514" t="str">
            <v>-</v>
          </cell>
          <cell r="CS514" t="str">
            <v>-</v>
          </cell>
          <cell r="CT514" t="str">
            <v>-</v>
          </cell>
          <cell r="CU514" t="str">
            <v>SANTIAGO CHAZUMBA</v>
          </cell>
          <cell r="CV514" t="str">
            <v>-</v>
          </cell>
          <cell r="CW514" t="str">
            <v>-</v>
          </cell>
          <cell r="CX514" t="str">
            <v>-</v>
          </cell>
          <cell r="CY514" t="str">
            <v>-</v>
          </cell>
          <cell r="CZ514" t="str">
            <v>-</v>
          </cell>
          <cell r="DB514" t="str">
            <v>-</v>
          </cell>
          <cell r="DC514" t="str">
            <v>-</v>
          </cell>
          <cell r="DD514" t="str">
            <v>-</v>
          </cell>
          <cell r="DE514" t="str">
            <v>-</v>
          </cell>
          <cell r="DF514" t="str">
            <v>-</v>
          </cell>
          <cell r="DG514" t="str">
            <v>-</v>
          </cell>
        </row>
        <row r="515">
          <cell r="AT515" t="str">
            <v>-</v>
          </cell>
          <cell r="AU515" t="str">
            <v>-</v>
          </cell>
          <cell r="AV515" t="str">
            <v>-</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t="str">
            <v>-</v>
          </cell>
          <cell r="BJ515" t="str">
            <v>-</v>
          </cell>
          <cell r="BK515" t="str">
            <v>-</v>
          </cell>
          <cell r="BL515" t="str">
            <v>-</v>
          </cell>
          <cell r="BM515" t="str">
            <v>20460</v>
          </cell>
          <cell r="BN515" t="str">
            <v>-</v>
          </cell>
          <cell r="BO515" t="str">
            <v>-</v>
          </cell>
          <cell r="BP515" t="str">
            <v>-</v>
          </cell>
          <cell r="BQ515" t="str">
            <v>-</v>
          </cell>
          <cell r="BR515" t="str">
            <v>-</v>
          </cell>
          <cell r="BS515" t="str">
            <v>-</v>
          </cell>
          <cell r="BT515" t="str">
            <v>-</v>
          </cell>
          <cell r="BU515" t="str">
            <v>-</v>
          </cell>
          <cell r="BV515" t="str">
            <v>-</v>
          </cell>
          <cell r="BW515" t="str">
            <v>-</v>
          </cell>
          <cell r="BX515" t="str">
            <v>-</v>
          </cell>
          <cell r="BY515" t="str">
            <v>-</v>
          </cell>
          <cell r="CB515" t="str">
            <v>-</v>
          </cell>
          <cell r="CC515" t="str">
            <v>-</v>
          </cell>
          <cell r="CD515" t="str">
            <v>-</v>
          </cell>
          <cell r="CE515" t="str">
            <v>-</v>
          </cell>
          <cell r="CF515" t="str">
            <v>-</v>
          </cell>
          <cell r="CG515" t="str">
            <v>-</v>
          </cell>
          <cell r="CH515" t="str">
            <v>-</v>
          </cell>
          <cell r="CI515" t="str">
            <v>-</v>
          </cell>
          <cell r="CJ515" t="str">
            <v>-</v>
          </cell>
          <cell r="CK515" t="str">
            <v>-</v>
          </cell>
          <cell r="CL515" t="str">
            <v>-</v>
          </cell>
          <cell r="CM515" t="str">
            <v>-</v>
          </cell>
          <cell r="CN515" t="str">
            <v>-</v>
          </cell>
          <cell r="CO515" t="str">
            <v>-</v>
          </cell>
          <cell r="CP515" t="str">
            <v>-</v>
          </cell>
          <cell r="CQ515" t="str">
            <v>-</v>
          </cell>
          <cell r="CR515" t="str">
            <v>-</v>
          </cell>
          <cell r="CS515" t="str">
            <v>-</v>
          </cell>
          <cell r="CT515" t="str">
            <v>-</v>
          </cell>
          <cell r="CU515" t="str">
            <v>SANTIAGO CHOÁPAM</v>
          </cell>
          <cell r="CV515" t="str">
            <v>-</v>
          </cell>
          <cell r="CW515" t="str">
            <v>-</v>
          </cell>
          <cell r="CX515" t="str">
            <v>-</v>
          </cell>
          <cell r="CY515" t="str">
            <v>-</v>
          </cell>
          <cell r="CZ515" t="str">
            <v>-</v>
          </cell>
          <cell r="DB515" t="str">
            <v>-</v>
          </cell>
          <cell r="DC515" t="str">
            <v>-</v>
          </cell>
          <cell r="DD515" t="str">
            <v>-</v>
          </cell>
          <cell r="DE515" t="str">
            <v>-</v>
          </cell>
          <cell r="DF515" t="str">
            <v>-</v>
          </cell>
          <cell r="DG515" t="str">
            <v>-</v>
          </cell>
        </row>
        <row r="516">
          <cell r="AT516" t="str">
            <v>-</v>
          </cell>
          <cell r="AU516" t="str">
            <v>-</v>
          </cell>
          <cell r="AV516" t="str">
            <v>-</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t="str">
            <v>-</v>
          </cell>
          <cell r="BJ516" t="str">
            <v>-</v>
          </cell>
          <cell r="BK516" t="str">
            <v>-</v>
          </cell>
          <cell r="BL516" t="str">
            <v>-</v>
          </cell>
          <cell r="BM516" t="str">
            <v>20461</v>
          </cell>
          <cell r="BN516" t="str">
            <v>-</v>
          </cell>
          <cell r="BO516" t="str">
            <v>-</v>
          </cell>
          <cell r="BP516" t="str">
            <v>-</v>
          </cell>
          <cell r="BQ516" t="str">
            <v>-</v>
          </cell>
          <cell r="BR516" t="str">
            <v>-</v>
          </cell>
          <cell r="BS516" t="str">
            <v>-</v>
          </cell>
          <cell r="BT516" t="str">
            <v>-</v>
          </cell>
          <cell r="BU516" t="str">
            <v>-</v>
          </cell>
          <cell r="BV516" t="str">
            <v>-</v>
          </cell>
          <cell r="BW516" t="str">
            <v>-</v>
          </cell>
          <cell r="BX516" t="str">
            <v>-</v>
          </cell>
          <cell r="BY516" t="str">
            <v>-</v>
          </cell>
          <cell r="CB516" t="str">
            <v>-</v>
          </cell>
          <cell r="CC516" t="str">
            <v>-</v>
          </cell>
          <cell r="CD516" t="str">
            <v>-</v>
          </cell>
          <cell r="CE516" t="str">
            <v>-</v>
          </cell>
          <cell r="CF516" t="str">
            <v>-</v>
          </cell>
          <cell r="CG516" t="str">
            <v>-</v>
          </cell>
          <cell r="CH516" t="str">
            <v>-</v>
          </cell>
          <cell r="CI516" t="str">
            <v>-</v>
          </cell>
          <cell r="CJ516" t="str">
            <v>-</v>
          </cell>
          <cell r="CK516" t="str">
            <v>-</v>
          </cell>
          <cell r="CL516" t="str">
            <v>-</v>
          </cell>
          <cell r="CM516" t="str">
            <v>-</v>
          </cell>
          <cell r="CN516" t="str">
            <v>-</v>
          </cell>
          <cell r="CO516" t="str">
            <v>-</v>
          </cell>
          <cell r="CP516" t="str">
            <v>-</v>
          </cell>
          <cell r="CQ516" t="str">
            <v>-</v>
          </cell>
          <cell r="CR516" t="str">
            <v>-</v>
          </cell>
          <cell r="CS516" t="str">
            <v>-</v>
          </cell>
          <cell r="CT516" t="str">
            <v>-</v>
          </cell>
          <cell r="CU516" t="str">
            <v>SANTIAGO DEL RÍO</v>
          </cell>
          <cell r="CV516" t="str">
            <v>-</v>
          </cell>
          <cell r="CW516" t="str">
            <v>-</v>
          </cell>
          <cell r="CX516" t="str">
            <v>-</v>
          </cell>
          <cell r="CY516" t="str">
            <v>-</v>
          </cell>
          <cell r="CZ516" t="str">
            <v>-</v>
          </cell>
          <cell r="DB516" t="str">
            <v>-</v>
          </cell>
          <cell r="DC516" t="str">
            <v>-</v>
          </cell>
          <cell r="DD516" t="str">
            <v>-</v>
          </cell>
          <cell r="DE516" t="str">
            <v>-</v>
          </cell>
          <cell r="DF516" t="str">
            <v>-</v>
          </cell>
          <cell r="DG516" t="str">
            <v>-</v>
          </cell>
        </row>
        <row r="517">
          <cell r="AT517" t="str">
            <v>-</v>
          </cell>
          <cell r="AU517" t="str">
            <v>-</v>
          </cell>
          <cell r="AV517" t="str">
            <v>-</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t="str">
            <v>-</v>
          </cell>
          <cell r="BJ517" t="str">
            <v>-</v>
          </cell>
          <cell r="BK517" t="str">
            <v>-</v>
          </cell>
          <cell r="BL517" t="str">
            <v>-</v>
          </cell>
          <cell r="BM517" t="str">
            <v>20462</v>
          </cell>
          <cell r="BN517" t="str">
            <v>-</v>
          </cell>
          <cell r="BO517" t="str">
            <v>-</v>
          </cell>
          <cell r="BP517" t="str">
            <v>-</v>
          </cell>
          <cell r="BQ517" t="str">
            <v>-</v>
          </cell>
          <cell r="BR517" t="str">
            <v>-</v>
          </cell>
          <cell r="BS517" t="str">
            <v>-</v>
          </cell>
          <cell r="BT517" t="str">
            <v>-</v>
          </cell>
          <cell r="BU517" t="str">
            <v>-</v>
          </cell>
          <cell r="BV517" t="str">
            <v>-</v>
          </cell>
          <cell r="BW517" t="str">
            <v>-</v>
          </cell>
          <cell r="BX517" t="str">
            <v>-</v>
          </cell>
          <cell r="BY517" t="str">
            <v>-</v>
          </cell>
          <cell r="CB517" t="str">
            <v>-</v>
          </cell>
          <cell r="CC517" t="str">
            <v>-</v>
          </cell>
          <cell r="CD517" t="str">
            <v>-</v>
          </cell>
          <cell r="CE517" t="str">
            <v>-</v>
          </cell>
          <cell r="CF517" t="str">
            <v>-</v>
          </cell>
          <cell r="CG517" t="str">
            <v>-</v>
          </cell>
          <cell r="CH517" t="str">
            <v>-</v>
          </cell>
          <cell r="CI517" t="str">
            <v>-</v>
          </cell>
          <cell r="CJ517" t="str">
            <v>-</v>
          </cell>
          <cell r="CK517" t="str">
            <v>-</v>
          </cell>
          <cell r="CL517" t="str">
            <v>-</v>
          </cell>
          <cell r="CM517" t="str">
            <v>-</v>
          </cell>
          <cell r="CN517" t="str">
            <v>-</v>
          </cell>
          <cell r="CO517" t="str">
            <v>-</v>
          </cell>
          <cell r="CP517" t="str">
            <v>-</v>
          </cell>
          <cell r="CQ517" t="str">
            <v>-</v>
          </cell>
          <cell r="CR517" t="str">
            <v>-</v>
          </cell>
          <cell r="CS517" t="str">
            <v>-</v>
          </cell>
          <cell r="CT517" t="str">
            <v>-</v>
          </cell>
          <cell r="CU517" t="str">
            <v>SANTIAGO HUAJOLOTITLÁN</v>
          </cell>
          <cell r="CV517" t="str">
            <v>-</v>
          </cell>
          <cell r="CW517" t="str">
            <v>-</v>
          </cell>
          <cell r="CX517" t="str">
            <v>-</v>
          </cell>
          <cell r="CY517" t="str">
            <v>-</v>
          </cell>
          <cell r="CZ517" t="str">
            <v>-</v>
          </cell>
          <cell r="DB517" t="str">
            <v>-</v>
          </cell>
          <cell r="DC517" t="str">
            <v>-</v>
          </cell>
          <cell r="DD517" t="str">
            <v>-</v>
          </cell>
          <cell r="DE517" t="str">
            <v>-</v>
          </cell>
          <cell r="DF517" t="str">
            <v>-</v>
          </cell>
          <cell r="DG517" t="str">
            <v>-</v>
          </cell>
        </row>
        <row r="518">
          <cell r="AT518" t="str">
            <v>-</v>
          </cell>
          <cell r="AU518" t="str">
            <v>-</v>
          </cell>
          <cell r="AV518" t="str">
            <v>-</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t="str">
            <v>-</v>
          </cell>
          <cell r="BJ518" t="str">
            <v>-</v>
          </cell>
          <cell r="BK518" t="str">
            <v>-</v>
          </cell>
          <cell r="BL518" t="str">
            <v>-</v>
          </cell>
          <cell r="BM518" t="str">
            <v>20463</v>
          </cell>
          <cell r="BN518" t="str">
            <v>-</v>
          </cell>
          <cell r="BO518" t="str">
            <v>-</v>
          </cell>
          <cell r="BP518" t="str">
            <v>-</v>
          </cell>
          <cell r="BQ518" t="str">
            <v>-</v>
          </cell>
          <cell r="BR518" t="str">
            <v>-</v>
          </cell>
          <cell r="BS518" t="str">
            <v>-</v>
          </cell>
          <cell r="BT518" t="str">
            <v>-</v>
          </cell>
          <cell r="BU518" t="str">
            <v>-</v>
          </cell>
          <cell r="BV518" t="str">
            <v>-</v>
          </cell>
          <cell r="BW518" t="str">
            <v>-</v>
          </cell>
          <cell r="BX518" t="str">
            <v>-</v>
          </cell>
          <cell r="BY518" t="str">
            <v>-</v>
          </cell>
          <cell r="CB518" t="str">
            <v>-</v>
          </cell>
          <cell r="CC518" t="str">
            <v>-</v>
          </cell>
          <cell r="CD518" t="str">
            <v>-</v>
          </cell>
          <cell r="CE518" t="str">
            <v>-</v>
          </cell>
          <cell r="CF518" t="str">
            <v>-</v>
          </cell>
          <cell r="CG518" t="str">
            <v>-</v>
          </cell>
          <cell r="CH518" t="str">
            <v>-</v>
          </cell>
          <cell r="CI518" t="str">
            <v>-</v>
          </cell>
          <cell r="CJ518" t="str">
            <v>-</v>
          </cell>
          <cell r="CK518" t="str">
            <v>-</v>
          </cell>
          <cell r="CL518" t="str">
            <v>-</v>
          </cell>
          <cell r="CM518" t="str">
            <v>-</v>
          </cell>
          <cell r="CN518" t="str">
            <v>-</v>
          </cell>
          <cell r="CO518" t="str">
            <v>-</v>
          </cell>
          <cell r="CP518" t="str">
            <v>-</v>
          </cell>
          <cell r="CQ518" t="str">
            <v>-</v>
          </cell>
          <cell r="CR518" t="str">
            <v>-</v>
          </cell>
          <cell r="CS518" t="str">
            <v>-</v>
          </cell>
          <cell r="CT518" t="str">
            <v>-</v>
          </cell>
          <cell r="CU518" t="str">
            <v>SANTIAGO HUAUCLILLA</v>
          </cell>
          <cell r="CV518" t="str">
            <v>-</v>
          </cell>
          <cell r="CW518" t="str">
            <v>-</v>
          </cell>
          <cell r="CX518" t="str">
            <v>-</v>
          </cell>
          <cell r="CY518" t="str">
            <v>-</v>
          </cell>
          <cell r="CZ518" t="str">
            <v>-</v>
          </cell>
          <cell r="DB518" t="str">
            <v>-</v>
          </cell>
          <cell r="DC518" t="str">
            <v>-</v>
          </cell>
          <cell r="DD518" t="str">
            <v>-</v>
          </cell>
          <cell r="DE518" t="str">
            <v>-</v>
          </cell>
          <cell r="DF518" t="str">
            <v>-</v>
          </cell>
          <cell r="DG518" t="str">
            <v>-</v>
          </cell>
        </row>
        <row r="519">
          <cell r="AT519" t="str">
            <v>-</v>
          </cell>
          <cell r="AU519" t="str">
            <v>-</v>
          </cell>
          <cell r="AV519" t="str">
            <v>-</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t="str">
            <v>-</v>
          </cell>
          <cell r="BJ519" t="str">
            <v>-</v>
          </cell>
          <cell r="BK519" t="str">
            <v>-</v>
          </cell>
          <cell r="BL519" t="str">
            <v>-</v>
          </cell>
          <cell r="BM519" t="str">
            <v>20464</v>
          </cell>
          <cell r="BN519" t="str">
            <v>-</v>
          </cell>
          <cell r="BO519" t="str">
            <v>-</v>
          </cell>
          <cell r="BP519" t="str">
            <v>-</v>
          </cell>
          <cell r="BQ519" t="str">
            <v>-</v>
          </cell>
          <cell r="BR519" t="str">
            <v>-</v>
          </cell>
          <cell r="BS519" t="str">
            <v>-</v>
          </cell>
          <cell r="BT519" t="str">
            <v>-</v>
          </cell>
          <cell r="BU519" t="str">
            <v>-</v>
          </cell>
          <cell r="BV519" t="str">
            <v>-</v>
          </cell>
          <cell r="BW519" t="str">
            <v>-</v>
          </cell>
          <cell r="BX519" t="str">
            <v>-</v>
          </cell>
          <cell r="BY519" t="str">
            <v>-</v>
          </cell>
          <cell r="CB519" t="str">
            <v>-</v>
          </cell>
          <cell r="CC519" t="str">
            <v>-</v>
          </cell>
          <cell r="CD519" t="str">
            <v>-</v>
          </cell>
          <cell r="CE519" t="str">
            <v>-</v>
          </cell>
          <cell r="CF519" t="str">
            <v>-</v>
          </cell>
          <cell r="CG519" t="str">
            <v>-</v>
          </cell>
          <cell r="CH519" t="str">
            <v>-</v>
          </cell>
          <cell r="CI519" t="str">
            <v>-</v>
          </cell>
          <cell r="CJ519" t="str">
            <v>-</v>
          </cell>
          <cell r="CK519" t="str">
            <v>-</v>
          </cell>
          <cell r="CL519" t="str">
            <v>-</v>
          </cell>
          <cell r="CM519" t="str">
            <v>-</v>
          </cell>
          <cell r="CN519" t="str">
            <v>-</v>
          </cell>
          <cell r="CO519" t="str">
            <v>-</v>
          </cell>
          <cell r="CP519" t="str">
            <v>-</v>
          </cell>
          <cell r="CQ519" t="str">
            <v>-</v>
          </cell>
          <cell r="CR519" t="str">
            <v>-</v>
          </cell>
          <cell r="CS519" t="str">
            <v>-</v>
          </cell>
          <cell r="CT519" t="str">
            <v>-</v>
          </cell>
          <cell r="CU519" t="str">
            <v>SANTIAGO IHUITLÁN PLUMAS</v>
          </cell>
          <cell r="CV519" t="str">
            <v>-</v>
          </cell>
          <cell r="CW519" t="str">
            <v>-</v>
          </cell>
          <cell r="CX519" t="str">
            <v>-</v>
          </cell>
          <cell r="CY519" t="str">
            <v>-</v>
          </cell>
          <cell r="CZ519" t="str">
            <v>-</v>
          </cell>
          <cell r="DB519" t="str">
            <v>-</v>
          </cell>
          <cell r="DC519" t="str">
            <v>-</v>
          </cell>
          <cell r="DD519" t="str">
            <v>-</v>
          </cell>
          <cell r="DE519" t="str">
            <v>-</v>
          </cell>
          <cell r="DF519" t="str">
            <v>-</v>
          </cell>
          <cell r="DG519" t="str">
            <v>-</v>
          </cell>
        </row>
        <row r="520">
          <cell r="AT520" t="str">
            <v>-</v>
          </cell>
          <cell r="AU520" t="str">
            <v>-</v>
          </cell>
          <cell r="AV520" t="str">
            <v>-</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t="str">
            <v>-</v>
          </cell>
          <cell r="BJ520" t="str">
            <v>-</v>
          </cell>
          <cell r="BK520" t="str">
            <v>-</v>
          </cell>
          <cell r="BL520" t="str">
            <v>-</v>
          </cell>
          <cell r="BM520" t="str">
            <v>20465</v>
          </cell>
          <cell r="BN520" t="str">
            <v>-</v>
          </cell>
          <cell r="BO520" t="str">
            <v>-</v>
          </cell>
          <cell r="BP520" t="str">
            <v>-</v>
          </cell>
          <cell r="BQ520" t="str">
            <v>-</v>
          </cell>
          <cell r="BR520" t="str">
            <v>-</v>
          </cell>
          <cell r="BS520" t="str">
            <v>-</v>
          </cell>
          <cell r="BT520" t="str">
            <v>-</v>
          </cell>
          <cell r="BU520" t="str">
            <v>-</v>
          </cell>
          <cell r="BV520" t="str">
            <v>-</v>
          </cell>
          <cell r="BW520" t="str">
            <v>-</v>
          </cell>
          <cell r="BX520" t="str">
            <v>-</v>
          </cell>
          <cell r="BY520" t="str">
            <v>-</v>
          </cell>
          <cell r="CB520" t="str">
            <v>-</v>
          </cell>
          <cell r="CC520" t="str">
            <v>-</v>
          </cell>
          <cell r="CD520" t="str">
            <v>-</v>
          </cell>
          <cell r="CE520" t="str">
            <v>-</v>
          </cell>
          <cell r="CF520" t="str">
            <v>-</v>
          </cell>
          <cell r="CG520" t="str">
            <v>-</v>
          </cell>
          <cell r="CH520" t="str">
            <v>-</v>
          </cell>
          <cell r="CI520" t="str">
            <v>-</v>
          </cell>
          <cell r="CJ520" t="str">
            <v>-</v>
          </cell>
          <cell r="CK520" t="str">
            <v>-</v>
          </cell>
          <cell r="CL520" t="str">
            <v>-</v>
          </cell>
          <cell r="CM520" t="str">
            <v>-</v>
          </cell>
          <cell r="CN520" t="str">
            <v>-</v>
          </cell>
          <cell r="CO520" t="str">
            <v>-</v>
          </cell>
          <cell r="CP520" t="str">
            <v>-</v>
          </cell>
          <cell r="CQ520" t="str">
            <v>-</v>
          </cell>
          <cell r="CR520" t="str">
            <v>-</v>
          </cell>
          <cell r="CS520" t="str">
            <v>-</v>
          </cell>
          <cell r="CT520" t="str">
            <v>-</v>
          </cell>
          <cell r="CU520" t="str">
            <v>SANTIAGO IXCUINTEPEC</v>
          </cell>
          <cell r="CV520" t="str">
            <v>-</v>
          </cell>
          <cell r="CW520" t="str">
            <v>-</v>
          </cell>
          <cell r="CX520" t="str">
            <v>-</v>
          </cell>
          <cell r="CY520" t="str">
            <v>-</v>
          </cell>
          <cell r="CZ520" t="str">
            <v>-</v>
          </cell>
          <cell r="DB520" t="str">
            <v>-</v>
          </cell>
          <cell r="DC520" t="str">
            <v>-</v>
          </cell>
          <cell r="DD520" t="str">
            <v>-</v>
          </cell>
          <cell r="DE520" t="str">
            <v>-</v>
          </cell>
          <cell r="DF520" t="str">
            <v>-</v>
          </cell>
          <cell r="DG520" t="str">
            <v>-</v>
          </cell>
        </row>
        <row r="521">
          <cell r="AT521" t="str">
            <v>-</v>
          </cell>
          <cell r="AU521" t="str">
            <v>-</v>
          </cell>
          <cell r="AV521" t="str">
            <v>-</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t="str">
            <v>-</v>
          </cell>
          <cell r="BJ521" t="str">
            <v>-</v>
          </cell>
          <cell r="BK521" t="str">
            <v>-</v>
          </cell>
          <cell r="BL521" t="str">
            <v>-</v>
          </cell>
          <cell r="BM521" t="str">
            <v>20466</v>
          </cell>
          <cell r="BN521" t="str">
            <v>-</v>
          </cell>
          <cell r="BO521" t="str">
            <v>-</v>
          </cell>
          <cell r="BP521" t="str">
            <v>-</v>
          </cell>
          <cell r="BQ521" t="str">
            <v>-</v>
          </cell>
          <cell r="BR521" t="str">
            <v>-</v>
          </cell>
          <cell r="BS521" t="str">
            <v>-</v>
          </cell>
          <cell r="BT521" t="str">
            <v>-</v>
          </cell>
          <cell r="BU521" t="str">
            <v>-</v>
          </cell>
          <cell r="BV521" t="str">
            <v>-</v>
          </cell>
          <cell r="BW521" t="str">
            <v>-</v>
          </cell>
          <cell r="BX521" t="str">
            <v>-</v>
          </cell>
          <cell r="BY521" t="str">
            <v>-</v>
          </cell>
          <cell r="CB521" t="str">
            <v>-</v>
          </cell>
          <cell r="CC521" t="str">
            <v>-</v>
          </cell>
          <cell r="CD521" t="str">
            <v>-</v>
          </cell>
          <cell r="CE521" t="str">
            <v>-</v>
          </cell>
          <cell r="CF521" t="str">
            <v>-</v>
          </cell>
          <cell r="CG521" t="str">
            <v>-</v>
          </cell>
          <cell r="CH521" t="str">
            <v>-</v>
          </cell>
          <cell r="CI521" t="str">
            <v>-</v>
          </cell>
          <cell r="CJ521" t="str">
            <v>-</v>
          </cell>
          <cell r="CK521" t="str">
            <v>-</v>
          </cell>
          <cell r="CL521" t="str">
            <v>-</v>
          </cell>
          <cell r="CM521" t="str">
            <v>-</v>
          </cell>
          <cell r="CN521" t="str">
            <v>-</v>
          </cell>
          <cell r="CO521" t="str">
            <v>-</v>
          </cell>
          <cell r="CP521" t="str">
            <v>-</v>
          </cell>
          <cell r="CQ521" t="str">
            <v>-</v>
          </cell>
          <cell r="CR521" t="str">
            <v>-</v>
          </cell>
          <cell r="CS521" t="str">
            <v>-</v>
          </cell>
          <cell r="CT521" t="str">
            <v>-</v>
          </cell>
          <cell r="CU521" t="str">
            <v>SANTIAGO IXTAYUTLA</v>
          </cell>
          <cell r="CV521" t="str">
            <v>-</v>
          </cell>
          <cell r="CW521" t="str">
            <v>-</v>
          </cell>
          <cell r="CX521" t="str">
            <v>-</v>
          </cell>
          <cell r="CY521" t="str">
            <v>-</v>
          </cell>
          <cell r="CZ521" t="str">
            <v>-</v>
          </cell>
          <cell r="DB521" t="str">
            <v>-</v>
          </cell>
          <cell r="DC521" t="str">
            <v>-</v>
          </cell>
          <cell r="DD521" t="str">
            <v>-</v>
          </cell>
          <cell r="DE521" t="str">
            <v>-</v>
          </cell>
          <cell r="DF521" t="str">
            <v>-</v>
          </cell>
          <cell r="DG521" t="str">
            <v>-</v>
          </cell>
        </row>
        <row r="522">
          <cell r="AT522" t="str">
            <v>-</v>
          </cell>
          <cell r="AU522" t="str">
            <v>-</v>
          </cell>
          <cell r="AV522" t="str">
            <v>-</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t="str">
            <v>-</v>
          </cell>
          <cell r="BJ522" t="str">
            <v>-</v>
          </cell>
          <cell r="BK522" t="str">
            <v>-</v>
          </cell>
          <cell r="BL522" t="str">
            <v>-</v>
          </cell>
          <cell r="BM522" t="str">
            <v>20467</v>
          </cell>
          <cell r="BN522" t="str">
            <v>-</v>
          </cell>
          <cell r="BO522" t="str">
            <v>-</v>
          </cell>
          <cell r="BP522" t="str">
            <v>-</v>
          </cell>
          <cell r="BQ522" t="str">
            <v>-</v>
          </cell>
          <cell r="BR522" t="str">
            <v>-</v>
          </cell>
          <cell r="BS522" t="str">
            <v>-</v>
          </cell>
          <cell r="BT522" t="str">
            <v>-</v>
          </cell>
          <cell r="BU522" t="str">
            <v>-</v>
          </cell>
          <cell r="BV522" t="str">
            <v>-</v>
          </cell>
          <cell r="BW522" t="str">
            <v>-</v>
          </cell>
          <cell r="BX522" t="str">
            <v>-</v>
          </cell>
          <cell r="BY522" t="str">
            <v>-</v>
          </cell>
          <cell r="CB522" t="str">
            <v>-</v>
          </cell>
          <cell r="CC522" t="str">
            <v>-</v>
          </cell>
          <cell r="CD522" t="str">
            <v>-</v>
          </cell>
          <cell r="CE522" t="str">
            <v>-</v>
          </cell>
          <cell r="CF522" t="str">
            <v>-</v>
          </cell>
          <cell r="CG522" t="str">
            <v>-</v>
          </cell>
          <cell r="CH522" t="str">
            <v>-</v>
          </cell>
          <cell r="CI522" t="str">
            <v>-</v>
          </cell>
          <cell r="CJ522" t="str">
            <v>-</v>
          </cell>
          <cell r="CK522" t="str">
            <v>-</v>
          </cell>
          <cell r="CL522" t="str">
            <v>-</v>
          </cell>
          <cell r="CM522" t="str">
            <v>-</v>
          </cell>
          <cell r="CN522" t="str">
            <v>-</v>
          </cell>
          <cell r="CO522" t="str">
            <v>-</v>
          </cell>
          <cell r="CP522" t="str">
            <v>-</v>
          </cell>
          <cell r="CQ522" t="str">
            <v>-</v>
          </cell>
          <cell r="CR522" t="str">
            <v>-</v>
          </cell>
          <cell r="CS522" t="str">
            <v>-</v>
          </cell>
          <cell r="CT522" t="str">
            <v>-</v>
          </cell>
          <cell r="CU522" t="str">
            <v>SANTIAGO JAMILTEPEC</v>
          </cell>
          <cell r="CV522" t="str">
            <v>-</v>
          </cell>
          <cell r="CW522" t="str">
            <v>-</v>
          </cell>
          <cell r="CX522" t="str">
            <v>-</v>
          </cell>
          <cell r="CY522" t="str">
            <v>-</v>
          </cell>
          <cell r="CZ522" t="str">
            <v>-</v>
          </cell>
          <cell r="DB522" t="str">
            <v>-</v>
          </cell>
          <cell r="DC522" t="str">
            <v>-</v>
          </cell>
          <cell r="DD522" t="str">
            <v>-</v>
          </cell>
          <cell r="DE522" t="str">
            <v>-</v>
          </cell>
          <cell r="DF522" t="str">
            <v>-</v>
          </cell>
          <cell r="DG522" t="str">
            <v>-</v>
          </cell>
        </row>
        <row r="523">
          <cell r="AT523" t="str">
            <v>-</v>
          </cell>
          <cell r="AU523" t="str">
            <v>-</v>
          </cell>
          <cell r="AV523" t="str">
            <v>-</v>
          </cell>
          <cell r="AW523" t="str">
            <v>-</v>
          </cell>
          <cell r="AX523" t="str">
            <v>-</v>
          </cell>
          <cell r="AY523" t="str">
            <v>-</v>
          </cell>
          <cell r="AZ523" t="str">
            <v>-</v>
          </cell>
          <cell r="BA523" t="str">
            <v>-</v>
          </cell>
          <cell r="BB523" t="str">
            <v>-</v>
          </cell>
          <cell r="BC523" t="str">
            <v>-</v>
          </cell>
          <cell r="BD523" t="str">
            <v>-</v>
          </cell>
          <cell r="BE523" t="str">
            <v>-</v>
          </cell>
          <cell r="BF523" t="str">
            <v>-</v>
          </cell>
          <cell r="BG523" t="str">
            <v>-</v>
          </cell>
          <cell r="BH523" t="str">
            <v>-</v>
          </cell>
          <cell r="BI523" t="str">
            <v>-</v>
          </cell>
          <cell r="BJ523" t="str">
            <v>-</v>
          </cell>
          <cell r="BK523" t="str">
            <v>-</v>
          </cell>
          <cell r="BL523" t="str">
            <v>-</v>
          </cell>
          <cell r="BM523" t="str">
            <v>20468</v>
          </cell>
          <cell r="BN523" t="str">
            <v>-</v>
          </cell>
          <cell r="BO523" t="str">
            <v>-</v>
          </cell>
          <cell r="BP523" t="str">
            <v>-</v>
          </cell>
          <cell r="BQ523" t="str">
            <v>-</v>
          </cell>
          <cell r="BR523" t="str">
            <v>-</v>
          </cell>
          <cell r="BS523" t="str">
            <v>-</v>
          </cell>
          <cell r="BT523" t="str">
            <v>-</v>
          </cell>
          <cell r="BU523" t="str">
            <v>-</v>
          </cell>
          <cell r="BV523" t="str">
            <v>-</v>
          </cell>
          <cell r="BW523" t="str">
            <v>-</v>
          </cell>
          <cell r="BX523" t="str">
            <v>-</v>
          </cell>
          <cell r="BY523" t="str">
            <v>-</v>
          </cell>
          <cell r="CB523" t="str">
            <v>-</v>
          </cell>
          <cell r="CC523" t="str">
            <v>-</v>
          </cell>
          <cell r="CD523" t="str">
            <v>-</v>
          </cell>
          <cell r="CE523" t="str">
            <v>-</v>
          </cell>
          <cell r="CF523" t="str">
            <v>-</v>
          </cell>
          <cell r="CG523" t="str">
            <v>-</v>
          </cell>
          <cell r="CH523" t="str">
            <v>-</v>
          </cell>
          <cell r="CI523" t="str">
            <v>-</v>
          </cell>
          <cell r="CJ523" t="str">
            <v>-</v>
          </cell>
          <cell r="CK523" t="str">
            <v>-</v>
          </cell>
          <cell r="CL523" t="str">
            <v>-</v>
          </cell>
          <cell r="CM523" t="str">
            <v>-</v>
          </cell>
          <cell r="CN523" t="str">
            <v>-</v>
          </cell>
          <cell r="CO523" t="str">
            <v>-</v>
          </cell>
          <cell r="CP523" t="str">
            <v>-</v>
          </cell>
          <cell r="CQ523" t="str">
            <v>-</v>
          </cell>
          <cell r="CR523" t="str">
            <v>-</v>
          </cell>
          <cell r="CS523" t="str">
            <v>-</v>
          </cell>
          <cell r="CT523" t="str">
            <v>-</v>
          </cell>
          <cell r="CU523" t="str">
            <v>SANTIAGO JOCOTEPEC</v>
          </cell>
          <cell r="CV523" t="str">
            <v>-</v>
          </cell>
          <cell r="CW523" t="str">
            <v>-</v>
          </cell>
          <cell r="CX523" t="str">
            <v>-</v>
          </cell>
          <cell r="CY523" t="str">
            <v>-</v>
          </cell>
          <cell r="CZ523" t="str">
            <v>-</v>
          </cell>
          <cell r="DB523" t="str">
            <v>-</v>
          </cell>
          <cell r="DC523" t="str">
            <v>-</v>
          </cell>
          <cell r="DD523" t="str">
            <v>-</v>
          </cell>
          <cell r="DE523" t="str">
            <v>-</v>
          </cell>
          <cell r="DF523" t="str">
            <v>-</v>
          </cell>
          <cell r="DG523" t="str">
            <v>-</v>
          </cell>
        </row>
        <row r="524">
          <cell r="AT524" t="str">
            <v>-</v>
          </cell>
          <cell r="AU524" t="str">
            <v>-</v>
          </cell>
          <cell r="AV524" t="str">
            <v>-</v>
          </cell>
          <cell r="AW524" t="str">
            <v>-</v>
          </cell>
          <cell r="AX524" t="str">
            <v>-</v>
          </cell>
          <cell r="AY524" t="str">
            <v>-</v>
          </cell>
          <cell r="AZ524" t="str">
            <v>-</v>
          </cell>
          <cell r="BA524" t="str">
            <v>-</v>
          </cell>
          <cell r="BB524" t="str">
            <v>-</v>
          </cell>
          <cell r="BC524" t="str">
            <v>-</v>
          </cell>
          <cell r="BD524" t="str">
            <v>-</v>
          </cell>
          <cell r="BE524" t="str">
            <v>-</v>
          </cell>
          <cell r="BF524" t="str">
            <v>-</v>
          </cell>
          <cell r="BG524" t="str">
            <v>-</v>
          </cell>
          <cell r="BH524" t="str">
            <v>-</v>
          </cell>
          <cell r="BI524" t="str">
            <v>-</v>
          </cell>
          <cell r="BJ524" t="str">
            <v>-</v>
          </cell>
          <cell r="BK524" t="str">
            <v>-</v>
          </cell>
          <cell r="BL524" t="str">
            <v>-</v>
          </cell>
          <cell r="BM524" t="str">
            <v>20470</v>
          </cell>
          <cell r="BN524" t="str">
            <v>-</v>
          </cell>
          <cell r="BO524" t="str">
            <v>-</v>
          </cell>
          <cell r="BP524" t="str">
            <v>-</v>
          </cell>
          <cell r="BQ524" t="str">
            <v>-</v>
          </cell>
          <cell r="BR524" t="str">
            <v>-</v>
          </cell>
          <cell r="BS524" t="str">
            <v>-</v>
          </cell>
          <cell r="BT524" t="str">
            <v>-</v>
          </cell>
          <cell r="BU524" t="str">
            <v>-</v>
          </cell>
          <cell r="BV524" t="str">
            <v>-</v>
          </cell>
          <cell r="BW524" t="str">
            <v>-</v>
          </cell>
          <cell r="BX524" t="str">
            <v>-</v>
          </cell>
          <cell r="BY524" t="str">
            <v>-</v>
          </cell>
          <cell r="CB524" t="str">
            <v>-</v>
          </cell>
          <cell r="CC524" t="str">
            <v>-</v>
          </cell>
          <cell r="CD524" t="str">
            <v>-</v>
          </cell>
          <cell r="CE524" t="str">
            <v>-</v>
          </cell>
          <cell r="CF524" t="str">
            <v>-</v>
          </cell>
          <cell r="CG524" t="str">
            <v>-</v>
          </cell>
          <cell r="CH524" t="str">
            <v>-</v>
          </cell>
          <cell r="CI524" t="str">
            <v>-</v>
          </cell>
          <cell r="CJ524" t="str">
            <v>-</v>
          </cell>
          <cell r="CK524" t="str">
            <v>-</v>
          </cell>
          <cell r="CL524" t="str">
            <v>-</v>
          </cell>
          <cell r="CM524" t="str">
            <v>-</v>
          </cell>
          <cell r="CN524" t="str">
            <v>-</v>
          </cell>
          <cell r="CO524" t="str">
            <v>-</v>
          </cell>
          <cell r="CP524" t="str">
            <v>-</v>
          </cell>
          <cell r="CQ524" t="str">
            <v>-</v>
          </cell>
          <cell r="CR524" t="str">
            <v>-</v>
          </cell>
          <cell r="CS524" t="str">
            <v>-</v>
          </cell>
          <cell r="CT524" t="str">
            <v>-</v>
          </cell>
          <cell r="CU524" t="str">
            <v>SANTIAGO LACHIGUIRI</v>
          </cell>
          <cell r="CV524" t="str">
            <v>-</v>
          </cell>
          <cell r="CW524" t="str">
            <v>-</v>
          </cell>
          <cell r="CX524" t="str">
            <v>-</v>
          </cell>
          <cell r="CY524" t="str">
            <v>-</v>
          </cell>
          <cell r="CZ524" t="str">
            <v>-</v>
          </cell>
          <cell r="DB524" t="str">
            <v>-</v>
          </cell>
          <cell r="DC524" t="str">
            <v>-</v>
          </cell>
          <cell r="DD524" t="str">
            <v>-</v>
          </cell>
          <cell r="DE524" t="str">
            <v>-</v>
          </cell>
          <cell r="DF524" t="str">
            <v>-</v>
          </cell>
          <cell r="DG524" t="str">
            <v>-</v>
          </cell>
        </row>
        <row r="525">
          <cell r="AT525" t="str">
            <v>-</v>
          </cell>
          <cell r="AU525" t="str">
            <v>-</v>
          </cell>
          <cell r="AV525" t="str">
            <v>-</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t="str">
            <v>-</v>
          </cell>
          <cell r="BJ525" t="str">
            <v>-</v>
          </cell>
          <cell r="BK525" t="str">
            <v>-</v>
          </cell>
          <cell r="BL525" t="str">
            <v>-</v>
          </cell>
          <cell r="BM525" t="str">
            <v>20471</v>
          </cell>
          <cell r="BN525" t="str">
            <v>-</v>
          </cell>
          <cell r="BO525" t="str">
            <v>-</v>
          </cell>
          <cell r="BP525" t="str">
            <v>-</v>
          </cell>
          <cell r="BQ525" t="str">
            <v>-</v>
          </cell>
          <cell r="BR525" t="str">
            <v>-</v>
          </cell>
          <cell r="BS525" t="str">
            <v>-</v>
          </cell>
          <cell r="BT525" t="str">
            <v>-</v>
          </cell>
          <cell r="BU525" t="str">
            <v>-</v>
          </cell>
          <cell r="BV525" t="str">
            <v>-</v>
          </cell>
          <cell r="BW525" t="str">
            <v>-</v>
          </cell>
          <cell r="BX525" t="str">
            <v>-</v>
          </cell>
          <cell r="BY525" t="str">
            <v>-</v>
          </cell>
          <cell r="CB525" t="str">
            <v>-</v>
          </cell>
          <cell r="CC525" t="str">
            <v>-</v>
          </cell>
          <cell r="CD525" t="str">
            <v>-</v>
          </cell>
          <cell r="CE525" t="str">
            <v>-</v>
          </cell>
          <cell r="CF525" t="str">
            <v>-</v>
          </cell>
          <cell r="CG525" t="str">
            <v>-</v>
          </cell>
          <cell r="CH525" t="str">
            <v>-</v>
          </cell>
          <cell r="CI525" t="str">
            <v>-</v>
          </cell>
          <cell r="CJ525" t="str">
            <v>-</v>
          </cell>
          <cell r="CK525" t="str">
            <v>-</v>
          </cell>
          <cell r="CL525" t="str">
            <v>-</v>
          </cell>
          <cell r="CM525" t="str">
            <v>-</v>
          </cell>
          <cell r="CN525" t="str">
            <v>-</v>
          </cell>
          <cell r="CO525" t="str">
            <v>-</v>
          </cell>
          <cell r="CP525" t="str">
            <v>-</v>
          </cell>
          <cell r="CQ525" t="str">
            <v>-</v>
          </cell>
          <cell r="CR525" t="str">
            <v>-</v>
          </cell>
          <cell r="CS525" t="str">
            <v>-</v>
          </cell>
          <cell r="CT525" t="str">
            <v>-</v>
          </cell>
          <cell r="CU525" t="str">
            <v>SANTIAGO LALOPA</v>
          </cell>
          <cell r="CV525" t="str">
            <v>-</v>
          </cell>
          <cell r="CW525" t="str">
            <v>-</v>
          </cell>
          <cell r="CX525" t="str">
            <v>-</v>
          </cell>
          <cell r="CY525" t="str">
            <v>-</v>
          </cell>
          <cell r="CZ525" t="str">
            <v>-</v>
          </cell>
          <cell r="DB525" t="str">
            <v>-</v>
          </cell>
          <cell r="DC525" t="str">
            <v>-</v>
          </cell>
          <cell r="DD525" t="str">
            <v>-</v>
          </cell>
          <cell r="DE525" t="str">
            <v>-</v>
          </cell>
          <cell r="DF525" t="str">
            <v>-</v>
          </cell>
          <cell r="DG525" t="str">
            <v>-</v>
          </cell>
        </row>
        <row r="526">
          <cell r="AT526" t="str">
            <v>-</v>
          </cell>
          <cell r="AU526" t="str">
            <v>-</v>
          </cell>
          <cell r="AV526" t="str">
            <v>-</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t="str">
            <v>-</v>
          </cell>
          <cell r="BJ526" t="str">
            <v>-</v>
          </cell>
          <cell r="BK526" t="str">
            <v>-</v>
          </cell>
          <cell r="BL526" t="str">
            <v>-</v>
          </cell>
          <cell r="BM526" t="str">
            <v>20472</v>
          </cell>
          <cell r="BN526" t="str">
            <v>-</v>
          </cell>
          <cell r="BO526" t="str">
            <v>-</v>
          </cell>
          <cell r="BP526" t="str">
            <v>-</v>
          </cell>
          <cell r="BQ526" t="str">
            <v>-</v>
          </cell>
          <cell r="BR526" t="str">
            <v>-</v>
          </cell>
          <cell r="BS526" t="str">
            <v>-</v>
          </cell>
          <cell r="BT526" t="str">
            <v>-</v>
          </cell>
          <cell r="BU526" t="str">
            <v>-</v>
          </cell>
          <cell r="BV526" t="str">
            <v>-</v>
          </cell>
          <cell r="BW526" t="str">
            <v>-</v>
          </cell>
          <cell r="BX526" t="str">
            <v>-</v>
          </cell>
          <cell r="BY526" t="str">
            <v>-</v>
          </cell>
          <cell r="CB526" t="str">
            <v>-</v>
          </cell>
          <cell r="CC526" t="str">
            <v>-</v>
          </cell>
          <cell r="CD526" t="str">
            <v>-</v>
          </cell>
          <cell r="CE526" t="str">
            <v>-</v>
          </cell>
          <cell r="CF526" t="str">
            <v>-</v>
          </cell>
          <cell r="CG526" t="str">
            <v>-</v>
          </cell>
          <cell r="CH526" t="str">
            <v>-</v>
          </cell>
          <cell r="CI526" t="str">
            <v>-</v>
          </cell>
          <cell r="CJ526" t="str">
            <v>-</v>
          </cell>
          <cell r="CK526" t="str">
            <v>-</v>
          </cell>
          <cell r="CL526" t="str">
            <v>-</v>
          </cell>
          <cell r="CM526" t="str">
            <v>-</v>
          </cell>
          <cell r="CN526" t="str">
            <v>-</v>
          </cell>
          <cell r="CO526" t="str">
            <v>-</v>
          </cell>
          <cell r="CP526" t="str">
            <v>-</v>
          </cell>
          <cell r="CQ526" t="str">
            <v>-</v>
          </cell>
          <cell r="CR526" t="str">
            <v>-</v>
          </cell>
          <cell r="CS526" t="str">
            <v>-</v>
          </cell>
          <cell r="CT526" t="str">
            <v>-</v>
          </cell>
          <cell r="CU526" t="str">
            <v>SANTIAGO LAOLLAGA</v>
          </cell>
          <cell r="CV526" t="str">
            <v>-</v>
          </cell>
          <cell r="CW526" t="str">
            <v>-</v>
          </cell>
          <cell r="CX526" t="str">
            <v>-</v>
          </cell>
          <cell r="CY526" t="str">
            <v>-</v>
          </cell>
          <cell r="CZ526" t="str">
            <v>-</v>
          </cell>
          <cell r="DB526" t="str">
            <v>-</v>
          </cell>
          <cell r="DC526" t="str">
            <v>-</v>
          </cell>
          <cell r="DD526" t="str">
            <v>-</v>
          </cell>
          <cell r="DE526" t="str">
            <v>-</v>
          </cell>
          <cell r="DF526" t="str">
            <v>-</v>
          </cell>
          <cell r="DG526" t="str">
            <v>-</v>
          </cell>
        </row>
        <row r="527">
          <cell r="AT527" t="str">
            <v>-</v>
          </cell>
          <cell r="AU527" t="str">
            <v>-</v>
          </cell>
          <cell r="AV527" t="str">
            <v>-</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t="str">
            <v>-</v>
          </cell>
          <cell r="BJ527" t="str">
            <v>-</v>
          </cell>
          <cell r="BK527" t="str">
            <v>-</v>
          </cell>
          <cell r="BL527" t="str">
            <v>-</v>
          </cell>
          <cell r="BM527" t="str">
            <v>20473</v>
          </cell>
          <cell r="BN527" t="str">
            <v>-</v>
          </cell>
          <cell r="BO527" t="str">
            <v>-</v>
          </cell>
          <cell r="BP527" t="str">
            <v>-</v>
          </cell>
          <cell r="BQ527" t="str">
            <v>-</v>
          </cell>
          <cell r="BR527" t="str">
            <v>-</v>
          </cell>
          <cell r="BS527" t="str">
            <v>-</v>
          </cell>
          <cell r="BT527" t="str">
            <v>-</v>
          </cell>
          <cell r="BU527" t="str">
            <v>-</v>
          </cell>
          <cell r="BV527" t="str">
            <v>-</v>
          </cell>
          <cell r="BW527" t="str">
            <v>-</v>
          </cell>
          <cell r="BX527" t="str">
            <v>-</v>
          </cell>
          <cell r="BY527" t="str">
            <v>-</v>
          </cell>
          <cell r="CB527" t="str">
            <v>-</v>
          </cell>
          <cell r="CC527" t="str">
            <v>-</v>
          </cell>
          <cell r="CD527" t="str">
            <v>-</v>
          </cell>
          <cell r="CE527" t="str">
            <v>-</v>
          </cell>
          <cell r="CF527" t="str">
            <v>-</v>
          </cell>
          <cell r="CG527" t="str">
            <v>-</v>
          </cell>
          <cell r="CH527" t="str">
            <v>-</v>
          </cell>
          <cell r="CI527" t="str">
            <v>-</v>
          </cell>
          <cell r="CJ527" t="str">
            <v>-</v>
          </cell>
          <cell r="CK527" t="str">
            <v>-</v>
          </cell>
          <cell r="CL527" t="str">
            <v>-</v>
          </cell>
          <cell r="CM527" t="str">
            <v>-</v>
          </cell>
          <cell r="CN527" t="str">
            <v>-</v>
          </cell>
          <cell r="CO527" t="str">
            <v>-</v>
          </cell>
          <cell r="CP527" t="str">
            <v>-</v>
          </cell>
          <cell r="CQ527" t="str">
            <v>-</v>
          </cell>
          <cell r="CR527" t="str">
            <v>-</v>
          </cell>
          <cell r="CS527" t="str">
            <v>-</v>
          </cell>
          <cell r="CT527" t="str">
            <v>-</v>
          </cell>
          <cell r="CU527" t="str">
            <v>SANTIAGO LAXOPA</v>
          </cell>
          <cell r="CV527" t="str">
            <v>-</v>
          </cell>
          <cell r="CW527" t="str">
            <v>-</v>
          </cell>
          <cell r="CX527" t="str">
            <v>-</v>
          </cell>
          <cell r="CY527" t="str">
            <v>-</v>
          </cell>
          <cell r="CZ527" t="str">
            <v>-</v>
          </cell>
          <cell r="DB527" t="str">
            <v>-</v>
          </cell>
          <cell r="DC527" t="str">
            <v>-</v>
          </cell>
          <cell r="DD527" t="str">
            <v>-</v>
          </cell>
          <cell r="DE527" t="str">
            <v>-</v>
          </cell>
          <cell r="DF527" t="str">
            <v>-</v>
          </cell>
          <cell r="DG527" t="str">
            <v>-</v>
          </cell>
        </row>
        <row r="528">
          <cell r="AT528" t="str">
            <v>-</v>
          </cell>
          <cell r="AU528" t="str">
            <v>-</v>
          </cell>
          <cell r="AV528" t="str">
            <v>-</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t="str">
            <v>-</v>
          </cell>
          <cell r="BJ528" t="str">
            <v>-</v>
          </cell>
          <cell r="BK528" t="str">
            <v>-</v>
          </cell>
          <cell r="BL528" t="str">
            <v>-</v>
          </cell>
          <cell r="BM528" t="str">
            <v>20474</v>
          </cell>
          <cell r="BN528" t="str">
            <v>-</v>
          </cell>
          <cell r="BO528" t="str">
            <v>-</v>
          </cell>
          <cell r="BP528" t="str">
            <v>-</v>
          </cell>
          <cell r="BQ528" t="str">
            <v>-</v>
          </cell>
          <cell r="BR528" t="str">
            <v>-</v>
          </cell>
          <cell r="BS528" t="str">
            <v>-</v>
          </cell>
          <cell r="BT528" t="str">
            <v>-</v>
          </cell>
          <cell r="BU528" t="str">
            <v>-</v>
          </cell>
          <cell r="BV528" t="str">
            <v>-</v>
          </cell>
          <cell r="BW528" t="str">
            <v>-</v>
          </cell>
          <cell r="BX528" t="str">
            <v>-</v>
          </cell>
          <cell r="BY528" t="str">
            <v>-</v>
          </cell>
          <cell r="CB528" t="str">
            <v>-</v>
          </cell>
          <cell r="CC528" t="str">
            <v>-</v>
          </cell>
          <cell r="CD528" t="str">
            <v>-</v>
          </cell>
          <cell r="CE528" t="str">
            <v>-</v>
          </cell>
          <cell r="CF528" t="str">
            <v>-</v>
          </cell>
          <cell r="CG528" t="str">
            <v>-</v>
          </cell>
          <cell r="CH528" t="str">
            <v>-</v>
          </cell>
          <cell r="CI528" t="str">
            <v>-</v>
          </cell>
          <cell r="CJ528" t="str">
            <v>-</v>
          </cell>
          <cell r="CK528" t="str">
            <v>-</v>
          </cell>
          <cell r="CL528" t="str">
            <v>-</v>
          </cell>
          <cell r="CM528" t="str">
            <v>-</v>
          </cell>
          <cell r="CN528" t="str">
            <v>-</v>
          </cell>
          <cell r="CO528" t="str">
            <v>-</v>
          </cell>
          <cell r="CP528" t="str">
            <v>-</v>
          </cell>
          <cell r="CQ528" t="str">
            <v>-</v>
          </cell>
          <cell r="CR528" t="str">
            <v>-</v>
          </cell>
          <cell r="CS528" t="str">
            <v>-</v>
          </cell>
          <cell r="CT528" t="str">
            <v>-</v>
          </cell>
          <cell r="CU528" t="str">
            <v>SANTIAGO LLANO GRANDE</v>
          </cell>
          <cell r="CV528" t="str">
            <v>-</v>
          </cell>
          <cell r="CW528" t="str">
            <v>-</v>
          </cell>
          <cell r="CX528" t="str">
            <v>-</v>
          </cell>
          <cell r="CY528" t="str">
            <v>-</v>
          </cell>
          <cell r="CZ528" t="str">
            <v>-</v>
          </cell>
          <cell r="DB528" t="str">
            <v>-</v>
          </cell>
          <cell r="DC528" t="str">
            <v>-</v>
          </cell>
          <cell r="DD528" t="str">
            <v>-</v>
          </cell>
          <cell r="DE528" t="str">
            <v>-</v>
          </cell>
          <cell r="DF528" t="str">
            <v>-</v>
          </cell>
          <cell r="DG528" t="str">
            <v>-</v>
          </cell>
        </row>
        <row r="529">
          <cell r="AT529" t="str">
            <v>-</v>
          </cell>
          <cell r="AU529" t="str">
            <v>-</v>
          </cell>
          <cell r="AV529" t="str">
            <v>-</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t="str">
            <v>-</v>
          </cell>
          <cell r="BJ529" t="str">
            <v>-</v>
          </cell>
          <cell r="BK529" t="str">
            <v>-</v>
          </cell>
          <cell r="BL529" t="str">
            <v>-</v>
          </cell>
          <cell r="BM529" t="str">
            <v>20475</v>
          </cell>
          <cell r="BN529" t="str">
            <v>-</v>
          </cell>
          <cell r="BO529" t="str">
            <v>-</v>
          </cell>
          <cell r="BP529" t="str">
            <v>-</v>
          </cell>
          <cell r="BQ529" t="str">
            <v>-</v>
          </cell>
          <cell r="BR529" t="str">
            <v>-</v>
          </cell>
          <cell r="BS529" t="str">
            <v>-</v>
          </cell>
          <cell r="BT529" t="str">
            <v>-</v>
          </cell>
          <cell r="BU529" t="str">
            <v>-</v>
          </cell>
          <cell r="BV529" t="str">
            <v>-</v>
          </cell>
          <cell r="BW529" t="str">
            <v>-</v>
          </cell>
          <cell r="BX529" t="str">
            <v>-</v>
          </cell>
          <cell r="BY529" t="str">
            <v>-</v>
          </cell>
          <cell r="CB529" t="str">
            <v>-</v>
          </cell>
          <cell r="CC529" t="str">
            <v>-</v>
          </cell>
          <cell r="CD529" t="str">
            <v>-</v>
          </cell>
          <cell r="CE529" t="str">
            <v>-</v>
          </cell>
          <cell r="CF529" t="str">
            <v>-</v>
          </cell>
          <cell r="CG529" t="str">
            <v>-</v>
          </cell>
          <cell r="CH529" t="str">
            <v>-</v>
          </cell>
          <cell r="CI529" t="str">
            <v>-</v>
          </cell>
          <cell r="CJ529" t="str">
            <v>-</v>
          </cell>
          <cell r="CK529" t="str">
            <v>-</v>
          </cell>
          <cell r="CL529" t="str">
            <v>-</v>
          </cell>
          <cell r="CM529" t="str">
            <v>-</v>
          </cell>
          <cell r="CN529" t="str">
            <v>-</v>
          </cell>
          <cell r="CO529" t="str">
            <v>-</v>
          </cell>
          <cell r="CP529" t="str">
            <v>-</v>
          </cell>
          <cell r="CQ529" t="str">
            <v>-</v>
          </cell>
          <cell r="CR529" t="str">
            <v>-</v>
          </cell>
          <cell r="CS529" t="str">
            <v>-</v>
          </cell>
          <cell r="CT529" t="str">
            <v>-</v>
          </cell>
          <cell r="CU529" t="str">
            <v>SANTIAGO MATATLÁN</v>
          </cell>
          <cell r="CV529" t="str">
            <v>-</v>
          </cell>
          <cell r="CW529" t="str">
            <v>-</v>
          </cell>
          <cell r="CX529" t="str">
            <v>-</v>
          </cell>
          <cell r="CY529" t="str">
            <v>-</v>
          </cell>
          <cell r="CZ529" t="str">
            <v>-</v>
          </cell>
          <cell r="DB529" t="str">
            <v>-</v>
          </cell>
          <cell r="DC529" t="str">
            <v>-</v>
          </cell>
          <cell r="DD529" t="str">
            <v>-</v>
          </cell>
          <cell r="DE529" t="str">
            <v>-</v>
          </cell>
          <cell r="DF529" t="str">
            <v>-</v>
          </cell>
          <cell r="DG529" t="str">
            <v>-</v>
          </cell>
        </row>
        <row r="530">
          <cell r="AT530" t="str">
            <v>-</v>
          </cell>
          <cell r="AU530" t="str">
            <v>-</v>
          </cell>
          <cell r="AV530" t="str">
            <v>-</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t="str">
            <v>-</v>
          </cell>
          <cell r="BJ530" t="str">
            <v>-</v>
          </cell>
          <cell r="BK530" t="str">
            <v>-</v>
          </cell>
          <cell r="BL530" t="str">
            <v>-</v>
          </cell>
          <cell r="BM530" t="str">
            <v>20476</v>
          </cell>
          <cell r="BN530" t="str">
            <v>-</v>
          </cell>
          <cell r="BO530" t="str">
            <v>-</v>
          </cell>
          <cell r="BP530" t="str">
            <v>-</v>
          </cell>
          <cell r="BQ530" t="str">
            <v>-</v>
          </cell>
          <cell r="BR530" t="str">
            <v>-</v>
          </cell>
          <cell r="BS530" t="str">
            <v>-</v>
          </cell>
          <cell r="BT530" t="str">
            <v>-</v>
          </cell>
          <cell r="BU530" t="str">
            <v>-</v>
          </cell>
          <cell r="BV530" t="str">
            <v>-</v>
          </cell>
          <cell r="BW530" t="str">
            <v>-</v>
          </cell>
          <cell r="BX530" t="str">
            <v>-</v>
          </cell>
          <cell r="BY530" t="str">
            <v>-</v>
          </cell>
          <cell r="CB530" t="str">
            <v>-</v>
          </cell>
          <cell r="CC530" t="str">
            <v>-</v>
          </cell>
          <cell r="CD530" t="str">
            <v>-</v>
          </cell>
          <cell r="CE530" t="str">
            <v>-</v>
          </cell>
          <cell r="CF530" t="str">
            <v>-</v>
          </cell>
          <cell r="CG530" t="str">
            <v>-</v>
          </cell>
          <cell r="CH530" t="str">
            <v>-</v>
          </cell>
          <cell r="CI530" t="str">
            <v>-</v>
          </cell>
          <cell r="CJ530" t="str">
            <v>-</v>
          </cell>
          <cell r="CK530" t="str">
            <v>-</v>
          </cell>
          <cell r="CL530" t="str">
            <v>-</v>
          </cell>
          <cell r="CM530" t="str">
            <v>-</v>
          </cell>
          <cell r="CN530" t="str">
            <v>-</v>
          </cell>
          <cell r="CO530" t="str">
            <v>-</v>
          </cell>
          <cell r="CP530" t="str">
            <v>-</v>
          </cell>
          <cell r="CQ530" t="str">
            <v>-</v>
          </cell>
          <cell r="CR530" t="str">
            <v>-</v>
          </cell>
          <cell r="CS530" t="str">
            <v>-</v>
          </cell>
          <cell r="CT530" t="str">
            <v>-</v>
          </cell>
          <cell r="CU530" t="str">
            <v>SANTIAGO MILTEPEC</v>
          </cell>
          <cell r="CV530" t="str">
            <v>-</v>
          </cell>
          <cell r="CW530" t="str">
            <v>-</v>
          </cell>
          <cell r="CX530" t="str">
            <v>-</v>
          </cell>
          <cell r="CY530" t="str">
            <v>-</v>
          </cell>
          <cell r="CZ530" t="str">
            <v>-</v>
          </cell>
          <cell r="DB530" t="str">
            <v>-</v>
          </cell>
          <cell r="DC530" t="str">
            <v>-</v>
          </cell>
          <cell r="DD530" t="str">
            <v>-</v>
          </cell>
          <cell r="DE530" t="str">
            <v>-</v>
          </cell>
          <cell r="DF530" t="str">
            <v>-</v>
          </cell>
          <cell r="DG530" t="str">
            <v>-</v>
          </cell>
        </row>
        <row r="531">
          <cell r="AT531" t="str">
            <v>-</v>
          </cell>
          <cell r="AU531" t="str">
            <v>-</v>
          </cell>
          <cell r="AV531" t="str">
            <v>-</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t="str">
            <v>-</v>
          </cell>
          <cell r="BJ531" t="str">
            <v>-</v>
          </cell>
          <cell r="BK531" t="str">
            <v>-</v>
          </cell>
          <cell r="BL531" t="str">
            <v>-</v>
          </cell>
          <cell r="BM531" t="str">
            <v>20477</v>
          </cell>
          <cell r="BN531" t="str">
            <v>-</v>
          </cell>
          <cell r="BO531" t="str">
            <v>-</v>
          </cell>
          <cell r="BP531" t="str">
            <v>-</v>
          </cell>
          <cell r="BQ531" t="str">
            <v>-</v>
          </cell>
          <cell r="BR531" t="str">
            <v>-</v>
          </cell>
          <cell r="BS531" t="str">
            <v>-</v>
          </cell>
          <cell r="BT531" t="str">
            <v>-</v>
          </cell>
          <cell r="BU531" t="str">
            <v>-</v>
          </cell>
          <cell r="BV531" t="str">
            <v>-</v>
          </cell>
          <cell r="BW531" t="str">
            <v>-</v>
          </cell>
          <cell r="BX531" t="str">
            <v>-</v>
          </cell>
          <cell r="BY531" t="str">
            <v>-</v>
          </cell>
          <cell r="CB531" t="str">
            <v>-</v>
          </cell>
          <cell r="CC531" t="str">
            <v>-</v>
          </cell>
          <cell r="CD531" t="str">
            <v>-</v>
          </cell>
          <cell r="CE531" t="str">
            <v>-</v>
          </cell>
          <cell r="CF531" t="str">
            <v>-</v>
          </cell>
          <cell r="CG531" t="str">
            <v>-</v>
          </cell>
          <cell r="CH531" t="str">
            <v>-</v>
          </cell>
          <cell r="CI531" t="str">
            <v>-</v>
          </cell>
          <cell r="CJ531" t="str">
            <v>-</v>
          </cell>
          <cell r="CK531" t="str">
            <v>-</v>
          </cell>
          <cell r="CL531" t="str">
            <v>-</v>
          </cell>
          <cell r="CM531" t="str">
            <v>-</v>
          </cell>
          <cell r="CN531" t="str">
            <v>-</v>
          </cell>
          <cell r="CO531" t="str">
            <v>-</v>
          </cell>
          <cell r="CP531" t="str">
            <v>-</v>
          </cell>
          <cell r="CQ531" t="str">
            <v>-</v>
          </cell>
          <cell r="CR531" t="str">
            <v>-</v>
          </cell>
          <cell r="CS531" t="str">
            <v>-</v>
          </cell>
          <cell r="CT531" t="str">
            <v>-</v>
          </cell>
          <cell r="CU531" t="str">
            <v>SANTIAGO MINAS</v>
          </cell>
          <cell r="CV531" t="str">
            <v>-</v>
          </cell>
          <cell r="CW531" t="str">
            <v>-</v>
          </cell>
          <cell r="CX531" t="str">
            <v>-</v>
          </cell>
          <cell r="CY531" t="str">
            <v>-</v>
          </cell>
          <cell r="CZ531" t="str">
            <v>-</v>
          </cell>
          <cell r="DB531" t="str">
            <v>-</v>
          </cell>
          <cell r="DC531" t="str">
            <v>-</v>
          </cell>
          <cell r="DD531" t="str">
            <v>-</v>
          </cell>
          <cell r="DE531" t="str">
            <v>-</v>
          </cell>
          <cell r="DF531" t="str">
            <v>-</v>
          </cell>
          <cell r="DG531" t="str">
            <v>-</v>
          </cell>
        </row>
        <row r="532">
          <cell r="AT532" t="str">
            <v>-</v>
          </cell>
          <cell r="AU532" t="str">
            <v>-</v>
          </cell>
          <cell r="AV532" t="str">
            <v>-</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t="str">
            <v>-</v>
          </cell>
          <cell r="BJ532" t="str">
            <v>-</v>
          </cell>
          <cell r="BK532" t="str">
            <v>-</v>
          </cell>
          <cell r="BL532" t="str">
            <v>-</v>
          </cell>
          <cell r="BM532" t="str">
            <v>20478</v>
          </cell>
          <cell r="BN532" t="str">
            <v>-</v>
          </cell>
          <cell r="BO532" t="str">
            <v>-</v>
          </cell>
          <cell r="BP532" t="str">
            <v>-</v>
          </cell>
          <cell r="BQ532" t="str">
            <v>-</v>
          </cell>
          <cell r="BR532" t="str">
            <v>-</v>
          </cell>
          <cell r="BS532" t="str">
            <v>-</v>
          </cell>
          <cell r="BT532" t="str">
            <v>-</v>
          </cell>
          <cell r="BU532" t="str">
            <v>-</v>
          </cell>
          <cell r="BV532" t="str">
            <v>-</v>
          </cell>
          <cell r="BW532" t="str">
            <v>-</v>
          </cell>
          <cell r="BX532" t="str">
            <v>-</v>
          </cell>
          <cell r="BY532" t="str">
            <v>-</v>
          </cell>
          <cell r="CB532" t="str">
            <v>-</v>
          </cell>
          <cell r="CC532" t="str">
            <v>-</v>
          </cell>
          <cell r="CD532" t="str">
            <v>-</v>
          </cell>
          <cell r="CE532" t="str">
            <v>-</v>
          </cell>
          <cell r="CF532" t="str">
            <v>-</v>
          </cell>
          <cell r="CG532" t="str">
            <v>-</v>
          </cell>
          <cell r="CH532" t="str">
            <v>-</v>
          </cell>
          <cell r="CI532" t="str">
            <v>-</v>
          </cell>
          <cell r="CJ532" t="str">
            <v>-</v>
          </cell>
          <cell r="CK532" t="str">
            <v>-</v>
          </cell>
          <cell r="CL532" t="str">
            <v>-</v>
          </cell>
          <cell r="CM532" t="str">
            <v>-</v>
          </cell>
          <cell r="CN532" t="str">
            <v>-</v>
          </cell>
          <cell r="CO532" t="str">
            <v>-</v>
          </cell>
          <cell r="CP532" t="str">
            <v>-</v>
          </cell>
          <cell r="CQ532" t="str">
            <v>-</v>
          </cell>
          <cell r="CR532" t="str">
            <v>-</v>
          </cell>
          <cell r="CS532" t="str">
            <v>-</v>
          </cell>
          <cell r="CT532" t="str">
            <v>-</v>
          </cell>
          <cell r="CU532" t="str">
            <v>SANTIAGO NACALTEPEC</v>
          </cell>
          <cell r="CV532" t="str">
            <v>-</v>
          </cell>
          <cell r="CW532" t="str">
            <v>-</v>
          </cell>
          <cell r="CX532" t="str">
            <v>-</v>
          </cell>
          <cell r="CY532" t="str">
            <v>-</v>
          </cell>
          <cell r="CZ532" t="str">
            <v>-</v>
          </cell>
          <cell r="DB532" t="str">
            <v>-</v>
          </cell>
          <cell r="DC532" t="str">
            <v>-</v>
          </cell>
          <cell r="DD532" t="str">
            <v>-</v>
          </cell>
          <cell r="DE532" t="str">
            <v>-</v>
          </cell>
          <cell r="DF532" t="str">
            <v>-</v>
          </cell>
          <cell r="DG532" t="str">
            <v>-</v>
          </cell>
        </row>
        <row r="533">
          <cell r="AT533" t="str">
            <v>-</v>
          </cell>
          <cell r="AU533" t="str">
            <v>-</v>
          </cell>
          <cell r="AV533" t="str">
            <v>-</v>
          </cell>
          <cell r="AW533" t="str">
            <v>-</v>
          </cell>
          <cell r="AX533" t="str">
            <v>-</v>
          </cell>
          <cell r="AY533" t="str">
            <v>-</v>
          </cell>
          <cell r="AZ533" t="str">
            <v>-</v>
          </cell>
          <cell r="BA533" t="str">
            <v>-</v>
          </cell>
          <cell r="BB533" t="str">
            <v>-</v>
          </cell>
          <cell r="BC533" t="str">
            <v>-</v>
          </cell>
          <cell r="BD533" t="str">
            <v>-</v>
          </cell>
          <cell r="BE533" t="str">
            <v>-</v>
          </cell>
          <cell r="BF533" t="str">
            <v>-</v>
          </cell>
          <cell r="BG533" t="str">
            <v>-</v>
          </cell>
          <cell r="BH533" t="str">
            <v>-</v>
          </cell>
          <cell r="BI533" t="str">
            <v>-</v>
          </cell>
          <cell r="BJ533" t="str">
            <v>-</v>
          </cell>
          <cell r="BK533" t="str">
            <v>-</v>
          </cell>
          <cell r="BL533" t="str">
            <v>-</v>
          </cell>
          <cell r="BM533" t="str">
            <v>20479</v>
          </cell>
          <cell r="BN533" t="str">
            <v>-</v>
          </cell>
          <cell r="BO533" t="str">
            <v>-</v>
          </cell>
          <cell r="BP533" t="str">
            <v>-</v>
          </cell>
          <cell r="BQ533" t="str">
            <v>-</v>
          </cell>
          <cell r="BR533" t="str">
            <v>-</v>
          </cell>
          <cell r="BS533" t="str">
            <v>-</v>
          </cell>
          <cell r="BT533" t="str">
            <v>-</v>
          </cell>
          <cell r="BU533" t="str">
            <v>-</v>
          </cell>
          <cell r="BV533" t="str">
            <v>-</v>
          </cell>
          <cell r="BW533" t="str">
            <v>-</v>
          </cell>
          <cell r="BX533" t="str">
            <v>-</v>
          </cell>
          <cell r="BY533" t="str">
            <v>-</v>
          </cell>
          <cell r="CB533" t="str">
            <v>-</v>
          </cell>
          <cell r="CC533" t="str">
            <v>-</v>
          </cell>
          <cell r="CD533" t="str">
            <v>-</v>
          </cell>
          <cell r="CE533" t="str">
            <v>-</v>
          </cell>
          <cell r="CF533" t="str">
            <v>-</v>
          </cell>
          <cell r="CG533" t="str">
            <v>-</v>
          </cell>
          <cell r="CH533" t="str">
            <v>-</v>
          </cell>
          <cell r="CI533" t="str">
            <v>-</v>
          </cell>
          <cell r="CJ533" t="str">
            <v>-</v>
          </cell>
          <cell r="CK533" t="str">
            <v>-</v>
          </cell>
          <cell r="CL533" t="str">
            <v>-</v>
          </cell>
          <cell r="CM533" t="str">
            <v>-</v>
          </cell>
          <cell r="CN533" t="str">
            <v>-</v>
          </cell>
          <cell r="CO533" t="str">
            <v>-</v>
          </cell>
          <cell r="CP533" t="str">
            <v>-</v>
          </cell>
          <cell r="CQ533" t="str">
            <v>-</v>
          </cell>
          <cell r="CR533" t="str">
            <v>-</v>
          </cell>
          <cell r="CS533" t="str">
            <v>-</v>
          </cell>
          <cell r="CT533" t="str">
            <v>-</v>
          </cell>
          <cell r="CU533" t="str">
            <v>SANTIAGO NEJAPILLA</v>
          </cell>
          <cell r="CV533" t="str">
            <v>-</v>
          </cell>
          <cell r="CW533" t="str">
            <v>-</v>
          </cell>
          <cell r="CX533" t="str">
            <v>-</v>
          </cell>
          <cell r="CY533" t="str">
            <v>-</v>
          </cell>
          <cell r="CZ533" t="str">
            <v>-</v>
          </cell>
          <cell r="DB533" t="str">
            <v>-</v>
          </cell>
          <cell r="DC533" t="str">
            <v>-</v>
          </cell>
          <cell r="DD533" t="str">
            <v>-</v>
          </cell>
          <cell r="DE533" t="str">
            <v>-</v>
          </cell>
          <cell r="DF533" t="str">
            <v>-</v>
          </cell>
          <cell r="DG533" t="str">
            <v>-</v>
          </cell>
        </row>
        <row r="534">
          <cell r="AT534" t="str">
            <v>-</v>
          </cell>
          <cell r="AU534" t="str">
            <v>-</v>
          </cell>
          <cell r="AV534" t="str">
            <v>-</v>
          </cell>
          <cell r="AW534" t="str">
            <v>-</v>
          </cell>
          <cell r="AX534" t="str">
            <v>-</v>
          </cell>
          <cell r="AY534" t="str">
            <v>-</v>
          </cell>
          <cell r="AZ534" t="str">
            <v>-</v>
          </cell>
          <cell r="BA534" t="str">
            <v>-</v>
          </cell>
          <cell r="BB534" t="str">
            <v>-</v>
          </cell>
          <cell r="BC534" t="str">
            <v>-</v>
          </cell>
          <cell r="BD534" t="str">
            <v>-</v>
          </cell>
          <cell r="BE534" t="str">
            <v>-</v>
          </cell>
          <cell r="BF534" t="str">
            <v>-</v>
          </cell>
          <cell r="BG534" t="str">
            <v>-</v>
          </cell>
          <cell r="BH534" t="str">
            <v>-</v>
          </cell>
          <cell r="BI534" t="str">
            <v>-</v>
          </cell>
          <cell r="BJ534" t="str">
            <v>-</v>
          </cell>
          <cell r="BK534" t="str">
            <v>-</v>
          </cell>
          <cell r="BL534" t="str">
            <v>-</v>
          </cell>
          <cell r="BM534" t="str">
            <v>20480</v>
          </cell>
          <cell r="BN534" t="str">
            <v>-</v>
          </cell>
          <cell r="BO534" t="str">
            <v>-</v>
          </cell>
          <cell r="BP534" t="str">
            <v>-</v>
          </cell>
          <cell r="BQ534" t="str">
            <v>-</v>
          </cell>
          <cell r="BR534" t="str">
            <v>-</v>
          </cell>
          <cell r="BS534" t="str">
            <v>-</v>
          </cell>
          <cell r="BT534" t="str">
            <v>-</v>
          </cell>
          <cell r="BU534" t="str">
            <v>-</v>
          </cell>
          <cell r="BV534" t="str">
            <v>-</v>
          </cell>
          <cell r="BW534" t="str">
            <v>-</v>
          </cell>
          <cell r="BX534" t="str">
            <v>-</v>
          </cell>
          <cell r="BY534" t="str">
            <v>-</v>
          </cell>
          <cell r="CB534" t="str">
            <v>-</v>
          </cell>
          <cell r="CC534" t="str">
            <v>-</v>
          </cell>
          <cell r="CD534" t="str">
            <v>-</v>
          </cell>
          <cell r="CE534" t="str">
            <v>-</v>
          </cell>
          <cell r="CF534" t="str">
            <v>-</v>
          </cell>
          <cell r="CG534" t="str">
            <v>-</v>
          </cell>
          <cell r="CH534" t="str">
            <v>-</v>
          </cell>
          <cell r="CI534" t="str">
            <v>-</v>
          </cell>
          <cell r="CJ534" t="str">
            <v>-</v>
          </cell>
          <cell r="CK534" t="str">
            <v>-</v>
          </cell>
          <cell r="CL534" t="str">
            <v>-</v>
          </cell>
          <cell r="CM534" t="str">
            <v>-</v>
          </cell>
          <cell r="CN534" t="str">
            <v>-</v>
          </cell>
          <cell r="CO534" t="str">
            <v>-</v>
          </cell>
          <cell r="CP534" t="str">
            <v>-</v>
          </cell>
          <cell r="CQ534" t="str">
            <v>-</v>
          </cell>
          <cell r="CR534" t="str">
            <v>-</v>
          </cell>
          <cell r="CS534" t="str">
            <v>-</v>
          </cell>
          <cell r="CT534" t="str">
            <v>-</v>
          </cell>
          <cell r="CU534" t="str">
            <v>SANTIAGO NUNDICHE</v>
          </cell>
          <cell r="CV534" t="str">
            <v>-</v>
          </cell>
          <cell r="CW534" t="str">
            <v>-</v>
          </cell>
          <cell r="CX534" t="str">
            <v>-</v>
          </cell>
          <cell r="CY534" t="str">
            <v>-</v>
          </cell>
          <cell r="CZ534" t="str">
            <v>-</v>
          </cell>
          <cell r="DB534" t="str">
            <v>-</v>
          </cell>
          <cell r="DC534" t="str">
            <v>-</v>
          </cell>
          <cell r="DD534" t="str">
            <v>-</v>
          </cell>
          <cell r="DE534" t="str">
            <v>-</v>
          </cell>
          <cell r="DF534" t="str">
            <v>-</v>
          </cell>
          <cell r="DG534" t="str">
            <v>-</v>
          </cell>
        </row>
        <row r="535">
          <cell r="AT535" t="str">
            <v>-</v>
          </cell>
          <cell r="AU535" t="str">
            <v>-</v>
          </cell>
          <cell r="AV535" t="str">
            <v>-</v>
          </cell>
          <cell r="AW535" t="str">
            <v>-</v>
          </cell>
          <cell r="AX535" t="str">
            <v>-</v>
          </cell>
          <cell r="AY535" t="str">
            <v>-</v>
          </cell>
          <cell r="AZ535" t="str">
            <v>-</v>
          </cell>
          <cell r="BA535" t="str">
            <v>-</v>
          </cell>
          <cell r="BB535" t="str">
            <v>-</v>
          </cell>
          <cell r="BC535" t="str">
            <v>-</v>
          </cell>
          <cell r="BD535" t="str">
            <v>-</v>
          </cell>
          <cell r="BE535" t="str">
            <v>-</v>
          </cell>
          <cell r="BF535" t="str">
            <v>-</v>
          </cell>
          <cell r="BG535" t="str">
            <v>-</v>
          </cell>
          <cell r="BH535" t="str">
            <v>-</v>
          </cell>
          <cell r="BI535" t="str">
            <v>-</v>
          </cell>
          <cell r="BJ535" t="str">
            <v>-</v>
          </cell>
          <cell r="BK535" t="str">
            <v>-</v>
          </cell>
          <cell r="BL535" t="str">
            <v>-</v>
          </cell>
          <cell r="BM535" t="str">
            <v>20481</v>
          </cell>
          <cell r="BN535" t="str">
            <v>-</v>
          </cell>
          <cell r="BO535" t="str">
            <v>-</v>
          </cell>
          <cell r="BP535" t="str">
            <v>-</v>
          </cell>
          <cell r="BQ535" t="str">
            <v>-</v>
          </cell>
          <cell r="BR535" t="str">
            <v>-</v>
          </cell>
          <cell r="BS535" t="str">
            <v>-</v>
          </cell>
          <cell r="BT535" t="str">
            <v>-</v>
          </cell>
          <cell r="BU535" t="str">
            <v>-</v>
          </cell>
          <cell r="BV535" t="str">
            <v>-</v>
          </cell>
          <cell r="BW535" t="str">
            <v>-</v>
          </cell>
          <cell r="BX535" t="str">
            <v>-</v>
          </cell>
          <cell r="BY535" t="str">
            <v>-</v>
          </cell>
          <cell r="CB535" t="str">
            <v>-</v>
          </cell>
          <cell r="CC535" t="str">
            <v>-</v>
          </cell>
          <cell r="CD535" t="str">
            <v>-</v>
          </cell>
          <cell r="CE535" t="str">
            <v>-</v>
          </cell>
          <cell r="CF535" t="str">
            <v>-</v>
          </cell>
          <cell r="CG535" t="str">
            <v>-</v>
          </cell>
          <cell r="CH535" t="str">
            <v>-</v>
          </cell>
          <cell r="CI535" t="str">
            <v>-</v>
          </cell>
          <cell r="CJ535" t="str">
            <v>-</v>
          </cell>
          <cell r="CK535" t="str">
            <v>-</v>
          </cell>
          <cell r="CL535" t="str">
            <v>-</v>
          </cell>
          <cell r="CM535" t="str">
            <v>-</v>
          </cell>
          <cell r="CN535" t="str">
            <v>-</v>
          </cell>
          <cell r="CO535" t="str">
            <v>-</v>
          </cell>
          <cell r="CP535" t="str">
            <v>-</v>
          </cell>
          <cell r="CQ535" t="str">
            <v>-</v>
          </cell>
          <cell r="CR535" t="str">
            <v>-</v>
          </cell>
          <cell r="CS535" t="str">
            <v>-</v>
          </cell>
          <cell r="CT535" t="str">
            <v>-</v>
          </cell>
          <cell r="CU535" t="str">
            <v>SANTIAGO NUYOÓ</v>
          </cell>
          <cell r="CV535" t="str">
            <v>-</v>
          </cell>
          <cell r="CW535" t="str">
            <v>-</v>
          </cell>
          <cell r="CX535" t="str">
            <v>-</v>
          </cell>
          <cell r="CY535" t="str">
            <v>-</v>
          </cell>
          <cell r="CZ535" t="str">
            <v>-</v>
          </cell>
          <cell r="DB535" t="str">
            <v>-</v>
          </cell>
          <cell r="DC535" t="str">
            <v>-</v>
          </cell>
          <cell r="DD535" t="str">
            <v>-</v>
          </cell>
          <cell r="DE535" t="str">
            <v>-</v>
          </cell>
          <cell r="DF535" t="str">
            <v>-</v>
          </cell>
          <cell r="DG535" t="str">
            <v>-</v>
          </cell>
        </row>
        <row r="536">
          <cell r="AT536" t="str">
            <v>-</v>
          </cell>
          <cell r="AU536" t="str">
            <v>-</v>
          </cell>
          <cell r="AV536" t="str">
            <v>-</v>
          </cell>
          <cell r="AW536" t="str">
            <v>-</v>
          </cell>
          <cell r="AX536" t="str">
            <v>-</v>
          </cell>
          <cell r="AY536" t="str">
            <v>-</v>
          </cell>
          <cell r="AZ536" t="str">
            <v>-</v>
          </cell>
          <cell r="BA536" t="str">
            <v>-</v>
          </cell>
          <cell r="BB536" t="str">
            <v>-</v>
          </cell>
          <cell r="BC536" t="str">
            <v>-</v>
          </cell>
          <cell r="BD536" t="str">
            <v>-</v>
          </cell>
          <cell r="BE536" t="str">
            <v>-</v>
          </cell>
          <cell r="BF536" t="str">
            <v>-</v>
          </cell>
          <cell r="BG536" t="str">
            <v>-</v>
          </cell>
          <cell r="BH536" t="str">
            <v>-</v>
          </cell>
          <cell r="BI536" t="str">
            <v>-</v>
          </cell>
          <cell r="BJ536" t="str">
            <v>-</v>
          </cell>
          <cell r="BK536" t="str">
            <v>-</v>
          </cell>
          <cell r="BL536" t="str">
            <v>-</v>
          </cell>
          <cell r="BM536" t="str">
            <v>20483</v>
          </cell>
          <cell r="BN536" t="str">
            <v>-</v>
          </cell>
          <cell r="BO536" t="str">
            <v>-</v>
          </cell>
          <cell r="BP536" t="str">
            <v>-</v>
          </cell>
          <cell r="BQ536" t="str">
            <v>-</v>
          </cell>
          <cell r="BR536" t="str">
            <v>-</v>
          </cell>
          <cell r="BS536" t="str">
            <v>-</v>
          </cell>
          <cell r="BT536" t="str">
            <v>-</v>
          </cell>
          <cell r="BU536" t="str">
            <v>-</v>
          </cell>
          <cell r="BV536" t="str">
            <v>-</v>
          </cell>
          <cell r="BW536" t="str">
            <v>-</v>
          </cell>
          <cell r="BX536" t="str">
            <v>-</v>
          </cell>
          <cell r="BY536" t="str">
            <v>-</v>
          </cell>
          <cell r="CB536" t="str">
            <v>-</v>
          </cell>
          <cell r="CC536" t="str">
            <v>-</v>
          </cell>
          <cell r="CD536" t="str">
            <v>-</v>
          </cell>
          <cell r="CE536" t="str">
            <v>-</v>
          </cell>
          <cell r="CF536" t="str">
            <v>-</v>
          </cell>
          <cell r="CG536" t="str">
            <v>-</v>
          </cell>
          <cell r="CH536" t="str">
            <v>-</v>
          </cell>
          <cell r="CI536" t="str">
            <v>-</v>
          </cell>
          <cell r="CJ536" t="str">
            <v>-</v>
          </cell>
          <cell r="CK536" t="str">
            <v>-</v>
          </cell>
          <cell r="CL536" t="str">
            <v>-</v>
          </cell>
          <cell r="CM536" t="str">
            <v>-</v>
          </cell>
          <cell r="CN536" t="str">
            <v>-</v>
          </cell>
          <cell r="CO536" t="str">
            <v>-</v>
          </cell>
          <cell r="CP536" t="str">
            <v>-</v>
          </cell>
          <cell r="CQ536" t="str">
            <v>-</v>
          </cell>
          <cell r="CR536" t="str">
            <v>-</v>
          </cell>
          <cell r="CS536" t="str">
            <v>-</v>
          </cell>
          <cell r="CT536" t="str">
            <v>-</v>
          </cell>
          <cell r="CU536" t="str">
            <v>SANTIAGO SUCHILQUITONGO</v>
          </cell>
          <cell r="CV536" t="str">
            <v>-</v>
          </cell>
          <cell r="CW536" t="str">
            <v>-</v>
          </cell>
          <cell r="CX536" t="str">
            <v>-</v>
          </cell>
          <cell r="CY536" t="str">
            <v>-</v>
          </cell>
          <cell r="CZ536" t="str">
            <v>-</v>
          </cell>
          <cell r="DB536" t="str">
            <v>-</v>
          </cell>
          <cell r="DC536" t="str">
            <v>-</v>
          </cell>
          <cell r="DD536" t="str">
            <v>-</v>
          </cell>
          <cell r="DE536" t="str">
            <v>-</v>
          </cell>
          <cell r="DF536" t="str">
            <v>-</v>
          </cell>
          <cell r="DG536" t="str">
            <v>-</v>
          </cell>
        </row>
        <row r="537">
          <cell r="AT537" t="str">
            <v>-</v>
          </cell>
          <cell r="AU537" t="str">
            <v>-</v>
          </cell>
          <cell r="AV537" t="str">
            <v>-</v>
          </cell>
          <cell r="AW537" t="str">
            <v>-</v>
          </cell>
          <cell r="AX537" t="str">
            <v>-</v>
          </cell>
          <cell r="AY537" t="str">
            <v>-</v>
          </cell>
          <cell r="AZ537" t="str">
            <v>-</v>
          </cell>
          <cell r="BA537" t="str">
            <v>-</v>
          </cell>
          <cell r="BB537" t="str">
            <v>-</v>
          </cell>
          <cell r="BC537" t="str">
            <v>-</v>
          </cell>
          <cell r="BD537" t="str">
            <v>-</v>
          </cell>
          <cell r="BE537" t="str">
            <v>-</v>
          </cell>
          <cell r="BF537" t="str">
            <v>-</v>
          </cell>
          <cell r="BG537" t="str">
            <v>-</v>
          </cell>
          <cell r="BH537" t="str">
            <v>-</v>
          </cell>
          <cell r="BI537" t="str">
            <v>-</v>
          </cell>
          <cell r="BJ537" t="str">
            <v>-</v>
          </cell>
          <cell r="BK537" t="str">
            <v>-</v>
          </cell>
          <cell r="BL537" t="str">
            <v>-</v>
          </cell>
          <cell r="BM537" t="str">
            <v>20484</v>
          </cell>
          <cell r="BN537" t="str">
            <v>-</v>
          </cell>
          <cell r="BO537" t="str">
            <v>-</v>
          </cell>
          <cell r="BP537" t="str">
            <v>-</v>
          </cell>
          <cell r="BQ537" t="str">
            <v>-</v>
          </cell>
          <cell r="BR537" t="str">
            <v>-</v>
          </cell>
          <cell r="BS537" t="str">
            <v>-</v>
          </cell>
          <cell r="BT537" t="str">
            <v>-</v>
          </cell>
          <cell r="BU537" t="str">
            <v>-</v>
          </cell>
          <cell r="BV537" t="str">
            <v>-</v>
          </cell>
          <cell r="BW537" t="str">
            <v>-</v>
          </cell>
          <cell r="BX537" t="str">
            <v>-</v>
          </cell>
          <cell r="BY537" t="str">
            <v>-</v>
          </cell>
          <cell r="CB537" t="str">
            <v>-</v>
          </cell>
          <cell r="CC537" t="str">
            <v>-</v>
          </cell>
          <cell r="CD537" t="str">
            <v>-</v>
          </cell>
          <cell r="CE537" t="str">
            <v>-</v>
          </cell>
          <cell r="CF537" t="str">
            <v>-</v>
          </cell>
          <cell r="CG537" t="str">
            <v>-</v>
          </cell>
          <cell r="CH537" t="str">
            <v>-</v>
          </cell>
          <cell r="CI537" t="str">
            <v>-</v>
          </cell>
          <cell r="CJ537" t="str">
            <v>-</v>
          </cell>
          <cell r="CK537" t="str">
            <v>-</v>
          </cell>
          <cell r="CL537" t="str">
            <v>-</v>
          </cell>
          <cell r="CM537" t="str">
            <v>-</v>
          </cell>
          <cell r="CN537" t="str">
            <v>-</v>
          </cell>
          <cell r="CO537" t="str">
            <v>-</v>
          </cell>
          <cell r="CP537" t="str">
            <v>-</v>
          </cell>
          <cell r="CQ537" t="str">
            <v>-</v>
          </cell>
          <cell r="CR537" t="str">
            <v>-</v>
          </cell>
          <cell r="CS537" t="str">
            <v>-</v>
          </cell>
          <cell r="CT537" t="str">
            <v>-</v>
          </cell>
          <cell r="CU537" t="str">
            <v>SANTIAGO TAMAZOLA</v>
          </cell>
          <cell r="CV537" t="str">
            <v>-</v>
          </cell>
          <cell r="CW537" t="str">
            <v>-</v>
          </cell>
          <cell r="CX537" t="str">
            <v>-</v>
          </cell>
          <cell r="CY537" t="str">
            <v>-</v>
          </cell>
          <cell r="CZ537" t="str">
            <v>-</v>
          </cell>
          <cell r="DB537" t="str">
            <v>-</v>
          </cell>
          <cell r="DC537" t="str">
            <v>-</v>
          </cell>
          <cell r="DD537" t="str">
            <v>-</v>
          </cell>
          <cell r="DE537" t="str">
            <v>-</v>
          </cell>
          <cell r="DF537" t="str">
            <v>-</v>
          </cell>
          <cell r="DG537" t="str">
            <v>-</v>
          </cell>
        </row>
        <row r="538">
          <cell r="AT538" t="str">
            <v>-</v>
          </cell>
          <cell r="AU538" t="str">
            <v>-</v>
          </cell>
          <cell r="AV538" t="str">
            <v>-</v>
          </cell>
          <cell r="AW538" t="str">
            <v>-</v>
          </cell>
          <cell r="AX538" t="str">
            <v>-</v>
          </cell>
          <cell r="AY538" t="str">
            <v>-</v>
          </cell>
          <cell r="AZ538" t="str">
            <v>-</v>
          </cell>
          <cell r="BA538" t="str">
            <v>-</v>
          </cell>
          <cell r="BB538" t="str">
            <v>-</v>
          </cell>
          <cell r="BC538" t="str">
            <v>-</v>
          </cell>
          <cell r="BD538" t="str">
            <v>-</v>
          </cell>
          <cell r="BE538" t="str">
            <v>-</v>
          </cell>
          <cell r="BF538" t="str">
            <v>-</v>
          </cell>
          <cell r="BG538" t="str">
            <v>-</v>
          </cell>
          <cell r="BH538" t="str">
            <v>-</v>
          </cell>
          <cell r="BI538" t="str">
            <v>-</v>
          </cell>
          <cell r="BJ538" t="str">
            <v>-</v>
          </cell>
          <cell r="BK538" t="str">
            <v>-</v>
          </cell>
          <cell r="BL538" t="str">
            <v>-</v>
          </cell>
          <cell r="BM538" t="str">
            <v>20485</v>
          </cell>
          <cell r="BN538" t="str">
            <v>-</v>
          </cell>
          <cell r="BO538" t="str">
            <v>-</v>
          </cell>
          <cell r="BP538" t="str">
            <v>-</v>
          </cell>
          <cell r="BQ538" t="str">
            <v>-</v>
          </cell>
          <cell r="BR538" t="str">
            <v>-</v>
          </cell>
          <cell r="BS538" t="str">
            <v>-</v>
          </cell>
          <cell r="BT538" t="str">
            <v>-</v>
          </cell>
          <cell r="BU538" t="str">
            <v>-</v>
          </cell>
          <cell r="BV538" t="str">
            <v>-</v>
          </cell>
          <cell r="BW538" t="str">
            <v>-</v>
          </cell>
          <cell r="BX538" t="str">
            <v>-</v>
          </cell>
          <cell r="BY538" t="str">
            <v>-</v>
          </cell>
          <cell r="CB538" t="str">
            <v>-</v>
          </cell>
          <cell r="CC538" t="str">
            <v>-</v>
          </cell>
          <cell r="CD538" t="str">
            <v>-</v>
          </cell>
          <cell r="CE538" t="str">
            <v>-</v>
          </cell>
          <cell r="CF538" t="str">
            <v>-</v>
          </cell>
          <cell r="CG538" t="str">
            <v>-</v>
          </cell>
          <cell r="CH538" t="str">
            <v>-</v>
          </cell>
          <cell r="CI538" t="str">
            <v>-</v>
          </cell>
          <cell r="CJ538" t="str">
            <v>-</v>
          </cell>
          <cell r="CK538" t="str">
            <v>-</v>
          </cell>
          <cell r="CL538" t="str">
            <v>-</v>
          </cell>
          <cell r="CM538" t="str">
            <v>-</v>
          </cell>
          <cell r="CN538" t="str">
            <v>-</v>
          </cell>
          <cell r="CO538" t="str">
            <v>-</v>
          </cell>
          <cell r="CP538" t="str">
            <v>-</v>
          </cell>
          <cell r="CQ538" t="str">
            <v>-</v>
          </cell>
          <cell r="CR538" t="str">
            <v>-</v>
          </cell>
          <cell r="CS538" t="str">
            <v>-</v>
          </cell>
          <cell r="CT538" t="str">
            <v>-</v>
          </cell>
          <cell r="CU538" t="str">
            <v>SANTIAGO TAPEXTLA</v>
          </cell>
          <cell r="CV538" t="str">
            <v>-</v>
          </cell>
          <cell r="CW538" t="str">
            <v>-</v>
          </cell>
          <cell r="CX538" t="str">
            <v>-</v>
          </cell>
          <cell r="CY538" t="str">
            <v>-</v>
          </cell>
          <cell r="CZ538" t="str">
            <v>-</v>
          </cell>
          <cell r="DB538" t="str">
            <v>-</v>
          </cell>
          <cell r="DC538" t="str">
            <v>-</v>
          </cell>
          <cell r="DD538" t="str">
            <v>-</v>
          </cell>
          <cell r="DE538" t="str">
            <v>-</v>
          </cell>
          <cell r="DF538" t="str">
            <v>-</v>
          </cell>
          <cell r="DG538" t="str">
            <v>-</v>
          </cell>
        </row>
        <row r="539">
          <cell r="AT539" t="str">
            <v>-</v>
          </cell>
          <cell r="AU539" t="str">
            <v>-</v>
          </cell>
          <cell r="AV539" t="str">
            <v>-</v>
          </cell>
          <cell r="AW539" t="str">
            <v>-</v>
          </cell>
          <cell r="AX539" t="str">
            <v>-</v>
          </cell>
          <cell r="AY539" t="str">
            <v>-</v>
          </cell>
          <cell r="AZ539" t="str">
            <v>-</v>
          </cell>
          <cell r="BA539" t="str">
            <v>-</v>
          </cell>
          <cell r="BB539" t="str">
            <v>-</v>
          </cell>
          <cell r="BC539" t="str">
            <v>-</v>
          </cell>
          <cell r="BD539" t="str">
            <v>-</v>
          </cell>
          <cell r="BE539" t="str">
            <v>-</v>
          </cell>
          <cell r="BF539" t="str">
            <v>-</v>
          </cell>
          <cell r="BG539" t="str">
            <v>-</v>
          </cell>
          <cell r="BH539" t="str">
            <v>-</v>
          </cell>
          <cell r="BI539" t="str">
            <v>-</v>
          </cell>
          <cell r="BJ539" t="str">
            <v>-</v>
          </cell>
          <cell r="BK539" t="str">
            <v>-</v>
          </cell>
          <cell r="BL539" t="str">
            <v>-</v>
          </cell>
          <cell r="BM539" t="str">
            <v>20486</v>
          </cell>
          <cell r="BN539" t="str">
            <v>-</v>
          </cell>
          <cell r="BO539" t="str">
            <v>-</v>
          </cell>
          <cell r="BP539" t="str">
            <v>-</v>
          </cell>
          <cell r="BQ539" t="str">
            <v>-</v>
          </cell>
          <cell r="BR539" t="str">
            <v>-</v>
          </cell>
          <cell r="BS539" t="str">
            <v>-</v>
          </cell>
          <cell r="BT539" t="str">
            <v>-</v>
          </cell>
          <cell r="BU539" t="str">
            <v>-</v>
          </cell>
          <cell r="BV539" t="str">
            <v>-</v>
          </cell>
          <cell r="BW539" t="str">
            <v>-</v>
          </cell>
          <cell r="BX539" t="str">
            <v>-</v>
          </cell>
          <cell r="BY539" t="str">
            <v>-</v>
          </cell>
          <cell r="CB539" t="str">
            <v>-</v>
          </cell>
          <cell r="CC539" t="str">
            <v>-</v>
          </cell>
          <cell r="CD539" t="str">
            <v>-</v>
          </cell>
          <cell r="CE539" t="str">
            <v>-</v>
          </cell>
          <cell r="CF539" t="str">
            <v>-</v>
          </cell>
          <cell r="CG539" t="str">
            <v>-</v>
          </cell>
          <cell r="CH539" t="str">
            <v>-</v>
          </cell>
          <cell r="CI539" t="str">
            <v>-</v>
          </cell>
          <cell r="CJ539" t="str">
            <v>-</v>
          </cell>
          <cell r="CK539" t="str">
            <v>-</v>
          </cell>
          <cell r="CL539" t="str">
            <v>-</v>
          </cell>
          <cell r="CM539" t="str">
            <v>-</v>
          </cell>
          <cell r="CN539" t="str">
            <v>-</v>
          </cell>
          <cell r="CO539" t="str">
            <v>-</v>
          </cell>
          <cell r="CP539" t="str">
            <v>-</v>
          </cell>
          <cell r="CQ539" t="str">
            <v>-</v>
          </cell>
          <cell r="CR539" t="str">
            <v>-</v>
          </cell>
          <cell r="CS539" t="str">
            <v>-</v>
          </cell>
          <cell r="CT539" t="str">
            <v>-</v>
          </cell>
          <cell r="CU539" t="str">
            <v>VILLA TEJÚPAM DE LA UNIÓN</v>
          </cell>
          <cell r="CV539" t="str">
            <v>-</v>
          </cell>
          <cell r="CW539" t="str">
            <v>-</v>
          </cell>
          <cell r="CX539" t="str">
            <v>-</v>
          </cell>
          <cell r="CY539" t="str">
            <v>-</v>
          </cell>
          <cell r="CZ539" t="str">
            <v>-</v>
          </cell>
          <cell r="DB539" t="str">
            <v>-</v>
          </cell>
          <cell r="DC539" t="str">
            <v>-</v>
          </cell>
          <cell r="DD539" t="str">
            <v>-</v>
          </cell>
          <cell r="DE539" t="str">
            <v>-</v>
          </cell>
          <cell r="DF539" t="str">
            <v>-</v>
          </cell>
          <cell r="DG539" t="str">
            <v>-</v>
          </cell>
        </row>
        <row r="540">
          <cell r="AT540" t="str">
            <v>-</v>
          </cell>
          <cell r="AU540" t="str">
            <v>-</v>
          </cell>
          <cell r="AV540" t="str">
            <v>-</v>
          </cell>
          <cell r="AW540" t="str">
            <v>-</v>
          </cell>
          <cell r="AX540" t="str">
            <v>-</v>
          </cell>
          <cell r="AY540" t="str">
            <v>-</v>
          </cell>
          <cell r="AZ540" t="str">
            <v>-</v>
          </cell>
          <cell r="BA540" t="str">
            <v>-</v>
          </cell>
          <cell r="BB540" t="str">
            <v>-</v>
          </cell>
          <cell r="BC540" t="str">
            <v>-</v>
          </cell>
          <cell r="BD540" t="str">
            <v>-</v>
          </cell>
          <cell r="BE540" t="str">
            <v>-</v>
          </cell>
          <cell r="BF540" t="str">
            <v>-</v>
          </cell>
          <cell r="BG540" t="str">
            <v>-</v>
          </cell>
          <cell r="BH540" t="str">
            <v>-</v>
          </cell>
          <cell r="BI540" t="str">
            <v>-</v>
          </cell>
          <cell r="BJ540" t="str">
            <v>-</v>
          </cell>
          <cell r="BK540" t="str">
            <v>-</v>
          </cell>
          <cell r="BL540" t="str">
            <v>-</v>
          </cell>
          <cell r="BM540" t="str">
            <v>20487</v>
          </cell>
          <cell r="BN540" t="str">
            <v>-</v>
          </cell>
          <cell r="BO540" t="str">
            <v>-</v>
          </cell>
          <cell r="BP540" t="str">
            <v>-</v>
          </cell>
          <cell r="BQ540" t="str">
            <v>-</v>
          </cell>
          <cell r="BR540" t="str">
            <v>-</v>
          </cell>
          <cell r="BS540" t="str">
            <v>-</v>
          </cell>
          <cell r="BT540" t="str">
            <v>-</v>
          </cell>
          <cell r="BU540" t="str">
            <v>-</v>
          </cell>
          <cell r="BV540" t="str">
            <v>-</v>
          </cell>
          <cell r="BW540" t="str">
            <v>-</v>
          </cell>
          <cell r="BX540" t="str">
            <v>-</v>
          </cell>
          <cell r="BY540" t="str">
            <v>-</v>
          </cell>
          <cell r="CB540" t="str">
            <v>-</v>
          </cell>
          <cell r="CC540" t="str">
            <v>-</v>
          </cell>
          <cell r="CD540" t="str">
            <v>-</v>
          </cell>
          <cell r="CE540" t="str">
            <v>-</v>
          </cell>
          <cell r="CF540" t="str">
            <v>-</v>
          </cell>
          <cell r="CG540" t="str">
            <v>-</v>
          </cell>
          <cell r="CH540" t="str">
            <v>-</v>
          </cell>
          <cell r="CI540" t="str">
            <v>-</v>
          </cell>
          <cell r="CJ540" t="str">
            <v>-</v>
          </cell>
          <cell r="CK540" t="str">
            <v>-</v>
          </cell>
          <cell r="CL540" t="str">
            <v>-</v>
          </cell>
          <cell r="CM540" t="str">
            <v>-</v>
          </cell>
          <cell r="CN540" t="str">
            <v>-</v>
          </cell>
          <cell r="CO540" t="str">
            <v>-</v>
          </cell>
          <cell r="CP540" t="str">
            <v>-</v>
          </cell>
          <cell r="CQ540" t="str">
            <v>-</v>
          </cell>
          <cell r="CR540" t="str">
            <v>-</v>
          </cell>
          <cell r="CS540" t="str">
            <v>-</v>
          </cell>
          <cell r="CT540" t="str">
            <v>-</v>
          </cell>
          <cell r="CU540" t="str">
            <v>SANTIAGO TENANGO</v>
          </cell>
          <cell r="CV540" t="str">
            <v>-</v>
          </cell>
          <cell r="CW540" t="str">
            <v>-</v>
          </cell>
          <cell r="CX540" t="str">
            <v>-</v>
          </cell>
          <cell r="CY540" t="str">
            <v>-</v>
          </cell>
          <cell r="CZ540" t="str">
            <v>-</v>
          </cell>
          <cell r="DB540" t="str">
            <v>-</v>
          </cell>
          <cell r="DC540" t="str">
            <v>-</v>
          </cell>
          <cell r="DD540" t="str">
            <v>-</v>
          </cell>
          <cell r="DE540" t="str">
            <v>-</v>
          </cell>
          <cell r="DF540" t="str">
            <v>-</v>
          </cell>
          <cell r="DG540" t="str">
            <v>-</v>
          </cell>
        </row>
        <row r="541">
          <cell r="AT541" t="str">
            <v>-</v>
          </cell>
          <cell r="AU541" t="str">
            <v>-</v>
          </cell>
          <cell r="AV541" t="str">
            <v>-</v>
          </cell>
          <cell r="AW541" t="str">
            <v>-</v>
          </cell>
          <cell r="AX541" t="str">
            <v>-</v>
          </cell>
          <cell r="AY541" t="str">
            <v>-</v>
          </cell>
          <cell r="AZ541" t="str">
            <v>-</v>
          </cell>
          <cell r="BA541" t="str">
            <v>-</v>
          </cell>
          <cell r="BB541" t="str">
            <v>-</v>
          </cell>
          <cell r="BC541" t="str">
            <v>-</v>
          </cell>
          <cell r="BD541" t="str">
            <v>-</v>
          </cell>
          <cell r="BE541" t="str">
            <v>-</v>
          </cell>
          <cell r="BF541" t="str">
            <v>-</v>
          </cell>
          <cell r="BG541" t="str">
            <v>-</v>
          </cell>
          <cell r="BH541" t="str">
            <v>-</v>
          </cell>
          <cell r="BI541" t="str">
            <v>-</v>
          </cell>
          <cell r="BJ541" t="str">
            <v>-</v>
          </cell>
          <cell r="BK541" t="str">
            <v>-</v>
          </cell>
          <cell r="BL541" t="str">
            <v>-</v>
          </cell>
          <cell r="BM541" t="str">
            <v>20488</v>
          </cell>
          <cell r="BN541" t="str">
            <v>-</v>
          </cell>
          <cell r="BO541" t="str">
            <v>-</v>
          </cell>
          <cell r="BP541" t="str">
            <v>-</v>
          </cell>
          <cell r="BQ541" t="str">
            <v>-</v>
          </cell>
          <cell r="BR541" t="str">
            <v>-</v>
          </cell>
          <cell r="BS541" t="str">
            <v>-</v>
          </cell>
          <cell r="BT541" t="str">
            <v>-</v>
          </cell>
          <cell r="BU541" t="str">
            <v>-</v>
          </cell>
          <cell r="BV541" t="str">
            <v>-</v>
          </cell>
          <cell r="BW541" t="str">
            <v>-</v>
          </cell>
          <cell r="BX541" t="str">
            <v>-</v>
          </cell>
          <cell r="BY541" t="str">
            <v>-</v>
          </cell>
          <cell r="CB541" t="str">
            <v>-</v>
          </cell>
          <cell r="CC541" t="str">
            <v>-</v>
          </cell>
          <cell r="CD541" t="str">
            <v>-</v>
          </cell>
          <cell r="CE541" t="str">
            <v>-</v>
          </cell>
          <cell r="CF541" t="str">
            <v>-</v>
          </cell>
          <cell r="CG541" t="str">
            <v>-</v>
          </cell>
          <cell r="CH541" t="str">
            <v>-</v>
          </cell>
          <cell r="CI541" t="str">
            <v>-</v>
          </cell>
          <cell r="CJ541" t="str">
            <v>-</v>
          </cell>
          <cell r="CK541" t="str">
            <v>-</v>
          </cell>
          <cell r="CL541" t="str">
            <v>-</v>
          </cell>
          <cell r="CM541" t="str">
            <v>-</v>
          </cell>
          <cell r="CN541" t="str">
            <v>-</v>
          </cell>
          <cell r="CO541" t="str">
            <v>-</v>
          </cell>
          <cell r="CP541" t="str">
            <v>-</v>
          </cell>
          <cell r="CQ541" t="str">
            <v>-</v>
          </cell>
          <cell r="CR541" t="str">
            <v>-</v>
          </cell>
          <cell r="CS541" t="str">
            <v>-</v>
          </cell>
          <cell r="CT541" t="str">
            <v>-</v>
          </cell>
          <cell r="CU541" t="str">
            <v>SANTIAGO TEPETLAPA</v>
          </cell>
          <cell r="CV541" t="str">
            <v>-</v>
          </cell>
          <cell r="CW541" t="str">
            <v>-</v>
          </cell>
          <cell r="CX541" t="str">
            <v>-</v>
          </cell>
          <cell r="CY541" t="str">
            <v>-</v>
          </cell>
          <cell r="CZ541" t="str">
            <v>-</v>
          </cell>
          <cell r="DB541" t="str">
            <v>-</v>
          </cell>
          <cell r="DC541" t="str">
            <v>-</v>
          </cell>
          <cell r="DD541" t="str">
            <v>-</v>
          </cell>
          <cell r="DE541" t="str">
            <v>-</v>
          </cell>
          <cell r="DF541" t="str">
            <v>-</v>
          </cell>
          <cell r="DG541" t="str">
            <v>-</v>
          </cell>
        </row>
        <row r="542">
          <cell r="AT542" t="str">
            <v>-</v>
          </cell>
          <cell r="AU542" t="str">
            <v>-</v>
          </cell>
          <cell r="AV542" t="str">
            <v>-</v>
          </cell>
          <cell r="AW542" t="str">
            <v>-</v>
          </cell>
          <cell r="AX542" t="str">
            <v>-</v>
          </cell>
          <cell r="AY542" t="str">
            <v>-</v>
          </cell>
          <cell r="AZ542" t="str">
            <v>-</v>
          </cell>
          <cell r="BA542" t="str">
            <v>-</v>
          </cell>
          <cell r="BB542" t="str">
            <v>-</v>
          </cell>
          <cell r="BC542" t="str">
            <v>-</v>
          </cell>
          <cell r="BD542" t="str">
            <v>-</v>
          </cell>
          <cell r="BE542" t="str">
            <v>-</v>
          </cell>
          <cell r="BF542" t="str">
            <v>-</v>
          </cell>
          <cell r="BG542" t="str">
            <v>-</v>
          </cell>
          <cell r="BH542" t="str">
            <v>-</v>
          </cell>
          <cell r="BI542" t="str">
            <v>-</v>
          </cell>
          <cell r="BJ542" t="str">
            <v>-</v>
          </cell>
          <cell r="BK542" t="str">
            <v>-</v>
          </cell>
          <cell r="BL542" t="str">
            <v>-</v>
          </cell>
          <cell r="BM542" t="str">
            <v>20489</v>
          </cell>
          <cell r="BN542" t="str">
            <v>-</v>
          </cell>
          <cell r="BO542" t="str">
            <v>-</v>
          </cell>
          <cell r="BP542" t="str">
            <v>-</v>
          </cell>
          <cell r="BQ542" t="str">
            <v>-</v>
          </cell>
          <cell r="BR542" t="str">
            <v>-</v>
          </cell>
          <cell r="BS542" t="str">
            <v>-</v>
          </cell>
          <cell r="BT542" t="str">
            <v>-</v>
          </cell>
          <cell r="BU542" t="str">
            <v>-</v>
          </cell>
          <cell r="BV542" t="str">
            <v>-</v>
          </cell>
          <cell r="BW542" t="str">
            <v>-</v>
          </cell>
          <cell r="BX542" t="str">
            <v>-</v>
          </cell>
          <cell r="BY542" t="str">
            <v>-</v>
          </cell>
          <cell r="CB542" t="str">
            <v>-</v>
          </cell>
          <cell r="CC542" t="str">
            <v>-</v>
          </cell>
          <cell r="CD542" t="str">
            <v>-</v>
          </cell>
          <cell r="CE542" t="str">
            <v>-</v>
          </cell>
          <cell r="CF542" t="str">
            <v>-</v>
          </cell>
          <cell r="CG542" t="str">
            <v>-</v>
          </cell>
          <cell r="CH542" t="str">
            <v>-</v>
          </cell>
          <cell r="CI542" t="str">
            <v>-</v>
          </cell>
          <cell r="CJ542" t="str">
            <v>-</v>
          </cell>
          <cell r="CK542" t="str">
            <v>-</v>
          </cell>
          <cell r="CL542" t="str">
            <v>-</v>
          </cell>
          <cell r="CM542" t="str">
            <v>-</v>
          </cell>
          <cell r="CN542" t="str">
            <v>-</v>
          </cell>
          <cell r="CO542" t="str">
            <v>-</v>
          </cell>
          <cell r="CP542" t="str">
            <v>-</v>
          </cell>
          <cell r="CQ542" t="str">
            <v>-</v>
          </cell>
          <cell r="CR542" t="str">
            <v>-</v>
          </cell>
          <cell r="CS542" t="str">
            <v>-</v>
          </cell>
          <cell r="CT542" t="str">
            <v>-</v>
          </cell>
          <cell r="CU542" t="str">
            <v>SANTIAGO TETEPEC</v>
          </cell>
          <cell r="CV542" t="str">
            <v>-</v>
          </cell>
          <cell r="CW542" t="str">
            <v>-</v>
          </cell>
          <cell r="CX542" t="str">
            <v>-</v>
          </cell>
          <cell r="CY542" t="str">
            <v>-</v>
          </cell>
          <cell r="CZ542" t="str">
            <v>-</v>
          </cell>
          <cell r="DB542" t="str">
            <v>-</v>
          </cell>
          <cell r="DC542" t="str">
            <v>-</v>
          </cell>
          <cell r="DD542" t="str">
            <v>-</v>
          </cell>
          <cell r="DE542" t="str">
            <v>-</v>
          </cell>
          <cell r="DF542" t="str">
            <v>-</v>
          </cell>
          <cell r="DG542" t="str">
            <v>-</v>
          </cell>
        </row>
        <row r="543">
          <cell r="AT543" t="str">
            <v>-</v>
          </cell>
          <cell r="AU543" t="str">
            <v>-</v>
          </cell>
          <cell r="AV543" t="str">
            <v>-</v>
          </cell>
          <cell r="AW543" t="str">
            <v>-</v>
          </cell>
          <cell r="AX543" t="str">
            <v>-</v>
          </cell>
          <cell r="AY543" t="str">
            <v>-</v>
          </cell>
          <cell r="AZ543" t="str">
            <v>-</v>
          </cell>
          <cell r="BA543" t="str">
            <v>-</v>
          </cell>
          <cell r="BB543" t="str">
            <v>-</v>
          </cell>
          <cell r="BC543" t="str">
            <v>-</v>
          </cell>
          <cell r="BD543" t="str">
            <v>-</v>
          </cell>
          <cell r="BE543" t="str">
            <v>-</v>
          </cell>
          <cell r="BF543" t="str">
            <v>-</v>
          </cell>
          <cell r="BG543" t="str">
            <v>-</v>
          </cell>
          <cell r="BH543" t="str">
            <v>-</v>
          </cell>
          <cell r="BI543" t="str">
            <v>-</v>
          </cell>
          <cell r="BJ543" t="str">
            <v>-</v>
          </cell>
          <cell r="BK543" t="str">
            <v>-</v>
          </cell>
          <cell r="BL543" t="str">
            <v>-</v>
          </cell>
          <cell r="BM543" t="str">
            <v>20490</v>
          </cell>
          <cell r="BN543" t="str">
            <v>-</v>
          </cell>
          <cell r="BO543" t="str">
            <v>-</v>
          </cell>
          <cell r="BP543" t="str">
            <v>-</v>
          </cell>
          <cell r="BQ543" t="str">
            <v>-</v>
          </cell>
          <cell r="BR543" t="str">
            <v>-</v>
          </cell>
          <cell r="BS543" t="str">
            <v>-</v>
          </cell>
          <cell r="BT543" t="str">
            <v>-</v>
          </cell>
          <cell r="BU543" t="str">
            <v>-</v>
          </cell>
          <cell r="BV543" t="str">
            <v>-</v>
          </cell>
          <cell r="BW543" t="str">
            <v>-</v>
          </cell>
          <cell r="BX543" t="str">
            <v>-</v>
          </cell>
          <cell r="BY543" t="str">
            <v>-</v>
          </cell>
          <cell r="CB543" t="str">
            <v>-</v>
          </cell>
          <cell r="CC543" t="str">
            <v>-</v>
          </cell>
          <cell r="CD543" t="str">
            <v>-</v>
          </cell>
          <cell r="CE543" t="str">
            <v>-</v>
          </cell>
          <cell r="CF543" t="str">
            <v>-</v>
          </cell>
          <cell r="CG543" t="str">
            <v>-</v>
          </cell>
          <cell r="CH543" t="str">
            <v>-</v>
          </cell>
          <cell r="CI543" t="str">
            <v>-</v>
          </cell>
          <cell r="CJ543" t="str">
            <v>-</v>
          </cell>
          <cell r="CK543" t="str">
            <v>-</v>
          </cell>
          <cell r="CL543" t="str">
            <v>-</v>
          </cell>
          <cell r="CM543" t="str">
            <v>-</v>
          </cell>
          <cell r="CN543" t="str">
            <v>-</v>
          </cell>
          <cell r="CO543" t="str">
            <v>-</v>
          </cell>
          <cell r="CP543" t="str">
            <v>-</v>
          </cell>
          <cell r="CQ543" t="str">
            <v>-</v>
          </cell>
          <cell r="CR543" t="str">
            <v>-</v>
          </cell>
          <cell r="CS543" t="str">
            <v>-</v>
          </cell>
          <cell r="CT543" t="str">
            <v>-</v>
          </cell>
          <cell r="CU543" t="str">
            <v>SANTIAGO TEXCALCINGO</v>
          </cell>
          <cell r="CV543" t="str">
            <v>-</v>
          </cell>
          <cell r="CW543" t="str">
            <v>-</v>
          </cell>
          <cell r="CX543" t="str">
            <v>-</v>
          </cell>
          <cell r="CY543" t="str">
            <v>-</v>
          </cell>
          <cell r="CZ543" t="str">
            <v>-</v>
          </cell>
          <cell r="DB543" t="str">
            <v>-</v>
          </cell>
          <cell r="DC543" t="str">
            <v>-</v>
          </cell>
          <cell r="DD543" t="str">
            <v>-</v>
          </cell>
          <cell r="DE543" t="str">
            <v>-</v>
          </cell>
          <cell r="DF543" t="str">
            <v>-</v>
          </cell>
          <cell r="DG543" t="str">
            <v>-</v>
          </cell>
        </row>
        <row r="544">
          <cell r="AT544" t="str">
            <v>-</v>
          </cell>
          <cell r="AU544" t="str">
            <v>-</v>
          </cell>
          <cell r="AV544" t="str">
            <v>-</v>
          </cell>
          <cell r="AW544" t="str">
            <v>-</v>
          </cell>
          <cell r="AX544" t="str">
            <v>-</v>
          </cell>
          <cell r="AY544" t="str">
            <v>-</v>
          </cell>
          <cell r="AZ544" t="str">
            <v>-</v>
          </cell>
          <cell r="BA544" t="str">
            <v>-</v>
          </cell>
          <cell r="BB544" t="str">
            <v>-</v>
          </cell>
          <cell r="BC544" t="str">
            <v>-</v>
          </cell>
          <cell r="BD544" t="str">
            <v>-</v>
          </cell>
          <cell r="BE544" t="str">
            <v>-</v>
          </cell>
          <cell r="BF544" t="str">
            <v>-</v>
          </cell>
          <cell r="BG544" t="str">
            <v>-</v>
          </cell>
          <cell r="BH544" t="str">
            <v>-</v>
          </cell>
          <cell r="BI544" t="str">
            <v>-</v>
          </cell>
          <cell r="BJ544" t="str">
            <v>-</v>
          </cell>
          <cell r="BK544" t="str">
            <v>-</v>
          </cell>
          <cell r="BL544" t="str">
            <v>-</v>
          </cell>
          <cell r="BM544" t="str">
            <v>20491</v>
          </cell>
          <cell r="BN544" t="str">
            <v>-</v>
          </cell>
          <cell r="BO544" t="str">
            <v>-</v>
          </cell>
          <cell r="BP544" t="str">
            <v>-</v>
          </cell>
          <cell r="BQ544" t="str">
            <v>-</v>
          </cell>
          <cell r="BR544" t="str">
            <v>-</v>
          </cell>
          <cell r="BS544" t="str">
            <v>-</v>
          </cell>
          <cell r="BT544" t="str">
            <v>-</v>
          </cell>
          <cell r="BU544" t="str">
            <v>-</v>
          </cell>
          <cell r="BV544" t="str">
            <v>-</v>
          </cell>
          <cell r="BW544" t="str">
            <v>-</v>
          </cell>
          <cell r="BX544" t="str">
            <v>-</v>
          </cell>
          <cell r="BY544" t="str">
            <v>-</v>
          </cell>
          <cell r="CB544" t="str">
            <v>-</v>
          </cell>
          <cell r="CC544" t="str">
            <v>-</v>
          </cell>
          <cell r="CD544" t="str">
            <v>-</v>
          </cell>
          <cell r="CE544" t="str">
            <v>-</v>
          </cell>
          <cell r="CF544" t="str">
            <v>-</v>
          </cell>
          <cell r="CG544" t="str">
            <v>-</v>
          </cell>
          <cell r="CH544" t="str">
            <v>-</v>
          </cell>
          <cell r="CI544" t="str">
            <v>-</v>
          </cell>
          <cell r="CJ544" t="str">
            <v>-</v>
          </cell>
          <cell r="CK544" t="str">
            <v>-</v>
          </cell>
          <cell r="CL544" t="str">
            <v>-</v>
          </cell>
          <cell r="CM544" t="str">
            <v>-</v>
          </cell>
          <cell r="CN544" t="str">
            <v>-</v>
          </cell>
          <cell r="CO544" t="str">
            <v>-</v>
          </cell>
          <cell r="CP544" t="str">
            <v>-</v>
          </cell>
          <cell r="CQ544" t="str">
            <v>-</v>
          </cell>
          <cell r="CR544" t="str">
            <v>-</v>
          </cell>
          <cell r="CS544" t="str">
            <v>-</v>
          </cell>
          <cell r="CT544" t="str">
            <v>-</v>
          </cell>
          <cell r="CU544" t="str">
            <v>SANTIAGO TEXTITLÁN</v>
          </cell>
          <cell r="CV544" t="str">
            <v>-</v>
          </cell>
          <cell r="CW544" t="str">
            <v>-</v>
          </cell>
          <cell r="CX544" t="str">
            <v>-</v>
          </cell>
          <cell r="CY544" t="str">
            <v>-</v>
          </cell>
          <cell r="CZ544" t="str">
            <v>-</v>
          </cell>
          <cell r="DB544" t="str">
            <v>-</v>
          </cell>
          <cell r="DC544" t="str">
            <v>-</v>
          </cell>
          <cell r="DD544" t="str">
            <v>-</v>
          </cell>
          <cell r="DE544" t="str">
            <v>-</v>
          </cell>
          <cell r="DF544" t="str">
            <v>-</v>
          </cell>
          <cell r="DG544" t="str">
            <v>-</v>
          </cell>
        </row>
        <row r="545">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20492</v>
          </cell>
          <cell r="BN545" t="str">
            <v>-</v>
          </cell>
          <cell r="BO545" t="str">
            <v>-</v>
          </cell>
          <cell r="BP545" t="str">
            <v>-</v>
          </cell>
          <cell r="BQ545" t="str">
            <v>-</v>
          </cell>
          <cell r="BR545" t="str">
            <v>-</v>
          </cell>
          <cell r="BS545" t="str">
            <v>-</v>
          </cell>
          <cell r="BT545" t="str">
            <v>-</v>
          </cell>
          <cell r="BU545" t="str">
            <v>-</v>
          </cell>
          <cell r="BV545" t="str">
            <v>-</v>
          </cell>
          <cell r="BW545" t="str">
            <v>-</v>
          </cell>
          <cell r="BX545" t="str">
            <v>-</v>
          </cell>
          <cell r="BY545" t="str">
            <v>-</v>
          </cell>
          <cell r="CB545" t="str">
            <v>-</v>
          </cell>
          <cell r="CC545" t="str">
            <v>-</v>
          </cell>
          <cell r="CD545" t="str">
            <v>-</v>
          </cell>
          <cell r="CE545" t="str">
            <v>-</v>
          </cell>
          <cell r="CF545" t="str">
            <v>-</v>
          </cell>
          <cell r="CG545" t="str">
            <v>-</v>
          </cell>
          <cell r="CH545" t="str">
            <v>-</v>
          </cell>
          <cell r="CI545" t="str">
            <v>-</v>
          </cell>
          <cell r="CJ545" t="str">
            <v>-</v>
          </cell>
          <cell r="CK545" t="str">
            <v>-</v>
          </cell>
          <cell r="CL545" t="str">
            <v>-</v>
          </cell>
          <cell r="CM545" t="str">
            <v>-</v>
          </cell>
          <cell r="CN545" t="str">
            <v>-</v>
          </cell>
          <cell r="CO545" t="str">
            <v>-</v>
          </cell>
          <cell r="CP545" t="str">
            <v>-</v>
          </cell>
          <cell r="CQ545" t="str">
            <v>-</v>
          </cell>
          <cell r="CR545" t="str">
            <v>-</v>
          </cell>
          <cell r="CS545" t="str">
            <v>-</v>
          </cell>
          <cell r="CT545" t="str">
            <v>-</v>
          </cell>
          <cell r="CU545" t="str">
            <v>SANTIAGO TILANTONGO</v>
          </cell>
          <cell r="CV545" t="str">
            <v>-</v>
          </cell>
          <cell r="CW545" t="str">
            <v>-</v>
          </cell>
          <cell r="CX545" t="str">
            <v>-</v>
          </cell>
          <cell r="CY545" t="str">
            <v>-</v>
          </cell>
          <cell r="CZ545" t="str">
            <v>-</v>
          </cell>
          <cell r="DB545" t="str">
            <v>-</v>
          </cell>
          <cell r="DC545" t="str">
            <v>-</v>
          </cell>
          <cell r="DD545" t="str">
            <v>-</v>
          </cell>
          <cell r="DE545" t="str">
            <v>-</v>
          </cell>
          <cell r="DF545" t="str">
            <v>-</v>
          </cell>
          <cell r="DG545" t="str">
            <v>-</v>
          </cell>
        </row>
        <row r="546">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20493</v>
          </cell>
          <cell r="BN546" t="str">
            <v>-</v>
          </cell>
          <cell r="BO546" t="str">
            <v>-</v>
          </cell>
          <cell r="BP546" t="str">
            <v>-</v>
          </cell>
          <cell r="BQ546" t="str">
            <v>-</v>
          </cell>
          <cell r="BR546" t="str">
            <v>-</v>
          </cell>
          <cell r="BS546" t="str">
            <v>-</v>
          </cell>
          <cell r="BT546" t="str">
            <v>-</v>
          </cell>
          <cell r="BU546" t="str">
            <v>-</v>
          </cell>
          <cell r="BV546" t="str">
            <v>-</v>
          </cell>
          <cell r="BW546" t="str">
            <v>-</v>
          </cell>
          <cell r="BX546" t="str">
            <v>-</v>
          </cell>
          <cell r="BY546" t="str">
            <v>-</v>
          </cell>
          <cell r="CB546" t="str">
            <v>-</v>
          </cell>
          <cell r="CC546" t="str">
            <v>-</v>
          </cell>
          <cell r="CD546" t="str">
            <v>-</v>
          </cell>
          <cell r="CE546" t="str">
            <v>-</v>
          </cell>
          <cell r="CF546" t="str">
            <v>-</v>
          </cell>
          <cell r="CG546" t="str">
            <v>-</v>
          </cell>
          <cell r="CH546" t="str">
            <v>-</v>
          </cell>
          <cell r="CI546" t="str">
            <v>-</v>
          </cell>
          <cell r="CJ546" t="str">
            <v>-</v>
          </cell>
          <cell r="CK546" t="str">
            <v>-</v>
          </cell>
          <cell r="CL546" t="str">
            <v>-</v>
          </cell>
          <cell r="CM546" t="str">
            <v>-</v>
          </cell>
          <cell r="CN546" t="str">
            <v>-</v>
          </cell>
          <cell r="CO546" t="str">
            <v>-</v>
          </cell>
          <cell r="CP546" t="str">
            <v>-</v>
          </cell>
          <cell r="CQ546" t="str">
            <v>-</v>
          </cell>
          <cell r="CR546" t="str">
            <v>-</v>
          </cell>
          <cell r="CS546" t="str">
            <v>-</v>
          </cell>
          <cell r="CT546" t="str">
            <v>-</v>
          </cell>
          <cell r="CU546" t="str">
            <v>SANTIAGO TILLO</v>
          </cell>
          <cell r="CV546" t="str">
            <v>-</v>
          </cell>
          <cell r="CW546" t="str">
            <v>-</v>
          </cell>
          <cell r="CX546" t="str">
            <v>-</v>
          </cell>
          <cell r="CY546" t="str">
            <v>-</v>
          </cell>
          <cell r="CZ546" t="str">
            <v>-</v>
          </cell>
          <cell r="DB546" t="str">
            <v>-</v>
          </cell>
          <cell r="DC546" t="str">
            <v>-</v>
          </cell>
          <cell r="DD546" t="str">
            <v>-</v>
          </cell>
          <cell r="DE546" t="str">
            <v>-</v>
          </cell>
          <cell r="DF546" t="str">
            <v>-</v>
          </cell>
          <cell r="DG546" t="str">
            <v>-</v>
          </cell>
        </row>
        <row r="547">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20494</v>
          </cell>
          <cell r="BN547" t="str">
            <v>-</v>
          </cell>
          <cell r="BO547" t="str">
            <v>-</v>
          </cell>
          <cell r="BP547" t="str">
            <v>-</v>
          </cell>
          <cell r="BQ547" t="str">
            <v>-</v>
          </cell>
          <cell r="BR547" t="str">
            <v>-</v>
          </cell>
          <cell r="BS547" t="str">
            <v>-</v>
          </cell>
          <cell r="BT547" t="str">
            <v>-</v>
          </cell>
          <cell r="BU547" t="str">
            <v>-</v>
          </cell>
          <cell r="BV547" t="str">
            <v>-</v>
          </cell>
          <cell r="BW547" t="str">
            <v>-</v>
          </cell>
          <cell r="BX547" t="str">
            <v>-</v>
          </cell>
          <cell r="BY547" t="str">
            <v>-</v>
          </cell>
          <cell r="CB547" t="str">
            <v>-</v>
          </cell>
          <cell r="CC547" t="str">
            <v>-</v>
          </cell>
          <cell r="CD547" t="str">
            <v>-</v>
          </cell>
          <cell r="CE547" t="str">
            <v>-</v>
          </cell>
          <cell r="CF547" t="str">
            <v>-</v>
          </cell>
          <cell r="CG547" t="str">
            <v>-</v>
          </cell>
          <cell r="CH547" t="str">
            <v>-</v>
          </cell>
          <cell r="CI547" t="str">
            <v>-</v>
          </cell>
          <cell r="CJ547" t="str">
            <v>-</v>
          </cell>
          <cell r="CK547" t="str">
            <v>-</v>
          </cell>
          <cell r="CL547" t="str">
            <v>-</v>
          </cell>
          <cell r="CM547" t="str">
            <v>-</v>
          </cell>
          <cell r="CN547" t="str">
            <v>-</v>
          </cell>
          <cell r="CO547" t="str">
            <v>-</v>
          </cell>
          <cell r="CP547" t="str">
            <v>-</v>
          </cell>
          <cell r="CQ547" t="str">
            <v>-</v>
          </cell>
          <cell r="CR547" t="str">
            <v>-</v>
          </cell>
          <cell r="CS547" t="str">
            <v>-</v>
          </cell>
          <cell r="CT547" t="str">
            <v>-</v>
          </cell>
          <cell r="CU547" t="str">
            <v>SANTIAGO TLAZOYALTEPEC</v>
          </cell>
          <cell r="CV547" t="str">
            <v>-</v>
          </cell>
          <cell r="CW547" t="str">
            <v>-</v>
          </cell>
          <cell r="CX547" t="str">
            <v>-</v>
          </cell>
          <cell r="CY547" t="str">
            <v>-</v>
          </cell>
          <cell r="CZ547" t="str">
            <v>-</v>
          </cell>
          <cell r="DB547" t="str">
            <v>-</v>
          </cell>
          <cell r="DC547" t="str">
            <v>-</v>
          </cell>
          <cell r="DD547" t="str">
            <v>-</v>
          </cell>
          <cell r="DE547" t="str">
            <v>-</v>
          </cell>
          <cell r="DF547" t="str">
            <v>-</v>
          </cell>
          <cell r="DG547" t="str">
            <v>-</v>
          </cell>
        </row>
        <row r="548">
          <cell r="AT548" t="str">
            <v>-</v>
          </cell>
          <cell r="AU548" t="str">
            <v>-</v>
          </cell>
          <cell r="AV548" t="str">
            <v>-</v>
          </cell>
          <cell r="AW548" t="str">
            <v>-</v>
          </cell>
          <cell r="AX548" t="str">
            <v>-</v>
          </cell>
          <cell r="AY548" t="str">
            <v>-</v>
          </cell>
          <cell r="AZ548" t="str">
            <v>-</v>
          </cell>
          <cell r="BA548" t="str">
            <v>-</v>
          </cell>
          <cell r="BB548" t="str">
            <v>-</v>
          </cell>
          <cell r="BC548" t="str">
            <v>-</v>
          </cell>
          <cell r="BD548" t="str">
            <v>-</v>
          </cell>
          <cell r="BE548" t="str">
            <v>-</v>
          </cell>
          <cell r="BF548" t="str">
            <v>-</v>
          </cell>
          <cell r="BG548" t="str">
            <v>-</v>
          </cell>
          <cell r="BH548" t="str">
            <v>-</v>
          </cell>
          <cell r="BI548" t="str">
            <v>-</v>
          </cell>
          <cell r="BJ548" t="str">
            <v>-</v>
          </cell>
          <cell r="BK548" t="str">
            <v>-</v>
          </cell>
          <cell r="BL548" t="str">
            <v>-</v>
          </cell>
          <cell r="BM548" t="str">
            <v>20495</v>
          </cell>
          <cell r="BN548" t="str">
            <v>-</v>
          </cell>
          <cell r="BO548" t="str">
            <v>-</v>
          </cell>
          <cell r="BP548" t="str">
            <v>-</v>
          </cell>
          <cell r="BQ548" t="str">
            <v>-</v>
          </cell>
          <cell r="BR548" t="str">
            <v>-</v>
          </cell>
          <cell r="BS548" t="str">
            <v>-</v>
          </cell>
          <cell r="BT548" t="str">
            <v>-</v>
          </cell>
          <cell r="BU548" t="str">
            <v>-</v>
          </cell>
          <cell r="BV548" t="str">
            <v>-</v>
          </cell>
          <cell r="BW548" t="str">
            <v>-</v>
          </cell>
          <cell r="BX548" t="str">
            <v>-</v>
          </cell>
          <cell r="BY548" t="str">
            <v>-</v>
          </cell>
          <cell r="CB548" t="str">
            <v>-</v>
          </cell>
          <cell r="CC548" t="str">
            <v>-</v>
          </cell>
          <cell r="CD548" t="str">
            <v>-</v>
          </cell>
          <cell r="CE548" t="str">
            <v>-</v>
          </cell>
          <cell r="CF548" t="str">
            <v>-</v>
          </cell>
          <cell r="CG548" t="str">
            <v>-</v>
          </cell>
          <cell r="CH548" t="str">
            <v>-</v>
          </cell>
          <cell r="CI548" t="str">
            <v>-</v>
          </cell>
          <cell r="CJ548" t="str">
            <v>-</v>
          </cell>
          <cell r="CK548" t="str">
            <v>-</v>
          </cell>
          <cell r="CL548" t="str">
            <v>-</v>
          </cell>
          <cell r="CM548" t="str">
            <v>-</v>
          </cell>
          <cell r="CN548" t="str">
            <v>-</v>
          </cell>
          <cell r="CO548" t="str">
            <v>-</v>
          </cell>
          <cell r="CP548" t="str">
            <v>-</v>
          </cell>
          <cell r="CQ548" t="str">
            <v>-</v>
          </cell>
          <cell r="CR548" t="str">
            <v>-</v>
          </cell>
          <cell r="CS548" t="str">
            <v>-</v>
          </cell>
          <cell r="CT548" t="str">
            <v>-</v>
          </cell>
          <cell r="CU548" t="str">
            <v>SANTIAGO XANICA</v>
          </cell>
          <cell r="CV548" t="str">
            <v>-</v>
          </cell>
          <cell r="CW548" t="str">
            <v>-</v>
          </cell>
          <cell r="CX548" t="str">
            <v>-</v>
          </cell>
          <cell r="CY548" t="str">
            <v>-</v>
          </cell>
          <cell r="CZ548" t="str">
            <v>-</v>
          </cell>
          <cell r="DB548" t="str">
            <v>-</v>
          </cell>
          <cell r="DC548" t="str">
            <v>-</v>
          </cell>
          <cell r="DD548" t="str">
            <v>-</v>
          </cell>
          <cell r="DE548" t="str">
            <v>-</v>
          </cell>
          <cell r="DF548" t="str">
            <v>-</v>
          </cell>
          <cell r="DG548" t="str">
            <v>-</v>
          </cell>
        </row>
        <row r="549">
          <cell r="AT549" t="str">
            <v>-</v>
          </cell>
          <cell r="AU549" t="str">
            <v>-</v>
          </cell>
          <cell r="AV549" t="str">
            <v>-</v>
          </cell>
          <cell r="AW549" t="str">
            <v>-</v>
          </cell>
          <cell r="AX549" t="str">
            <v>-</v>
          </cell>
          <cell r="AY549" t="str">
            <v>-</v>
          </cell>
          <cell r="AZ549" t="str">
            <v>-</v>
          </cell>
          <cell r="BA549" t="str">
            <v>-</v>
          </cell>
          <cell r="BB549" t="str">
            <v>-</v>
          </cell>
          <cell r="BC549" t="str">
            <v>-</v>
          </cell>
          <cell r="BD549" t="str">
            <v>-</v>
          </cell>
          <cell r="BE549" t="str">
            <v>-</v>
          </cell>
          <cell r="BF549" t="str">
            <v>-</v>
          </cell>
          <cell r="BG549" t="str">
            <v>-</v>
          </cell>
          <cell r="BH549" t="str">
            <v>-</v>
          </cell>
          <cell r="BI549" t="str">
            <v>-</v>
          </cell>
          <cell r="BJ549" t="str">
            <v>-</v>
          </cell>
          <cell r="BK549" t="str">
            <v>-</v>
          </cell>
          <cell r="BL549" t="str">
            <v>-</v>
          </cell>
          <cell r="BM549" t="str">
            <v>20496</v>
          </cell>
          <cell r="BN549" t="str">
            <v>-</v>
          </cell>
          <cell r="BO549" t="str">
            <v>-</v>
          </cell>
          <cell r="BP549" t="str">
            <v>-</v>
          </cell>
          <cell r="BQ549" t="str">
            <v>-</v>
          </cell>
          <cell r="BR549" t="str">
            <v>-</v>
          </cell>
          <cell r="BS549" t="str">
            <v>-</v>
          </cell>
          <cell r="BT549" t="str">
            <v>-</v>
          </cell>
          <cell r="BU549" t="str">
            <v>-</v>
          </cell>
          <cell r="BV549" t="str">
            <v>-</v>
          </cell>
          <cell r="BW549" t="str">
            <v>-</v>
          </cell>
          <cell r="BX549" t="str">
            <v>-</v>
          </cell>
          <cell r="BY549" t="str">
            <v>-</v>
          </cell>
          <cell r="CB549" t="str">
            <v>-</v>
          </cell>
          <cell r="CC549" t="str">
            <v>-</v>
          </cell>
          <cell r="CD549" t="str">
            <v>-</v>
          </cell>
          <cell r="CE549" t="str">
            <v>-</v>
          </cell>
          <cell r="CF549" t="str">
            <v>-</v>
          </cell>
          <cell r="CG549" t="str">
            <v>-</v>
          </cell>
          <cell r="CH549" t="str">
            <v>-</v>
          </cell>
          <cell r="CI549" t="str">
            <v>-</v>
          </cell>
          <cell r="CJ549" t="str">
            <v>-</v>
          </cell>
          <cell r="CK549" t="str">
            <v>-</v>
          </cell>
          <cell r="CL549" t="str">
            <v>-</v>
          </cell>
          <cell r="CM549" t="str">
            <v>-</v>
          </cell>
          <cell r="CN549" t="str">
            <v>-</v>
          </cell>
          <cell r="CO549" t="str">
            <v>-</v>
          </cell>
          <cell r="CP549" t="str">
            <v>-</v>
          </cell>
          <cell r="CQ549" t="str">
            <v>-</v>
          </cell>
          <cell r="CR549" t="str">
            <v>-</v>
          </cell>
          <cell r="CS549" t="str">
            <v>-</v>
          </cell>
          <cell r="CT549" t="str">
            <v>-</v>
          </cell>
          <cell r="CU549" t="str">
            <v>SANTIAGO XIACUÍ</v>
          </cell>
          <cell r="CV549" t="str">
            <v>-</v>
          </cell>
          <cell r="CW549" t="str">
            <v>-</v>
          </cell>
          <cell r="CX549" t="str">
            <v>-</v>
          </cell>
          <cell r="CY549" t="str">
            <v>-</v>
          </cell>
          <cell r="CZ549" t="str">
            <v>-</v>
          </cell>
          <cell r="DB549" t="str">
            <v>-</v>
          </cell>
          <cell r="DC549" t="str">
            <v>-</v>
          </cell>
          <cell r="DD549" t="str">
            <v>-</v>
          </cell>
          <cell r="DE549" t="str">
            <v>-</v>
          </cell>
          <cell r="DF549" t="str">
            <v>-</v>
          </cell>
          <cell r="DG549" t="str">
            <v>-</v>
          </cell>
        </row>
        <row r="550">
          <cell r="AT550" t="str">
            <v>-</v>
          </cell>
          <cell r="AU550" t="str">
            <v>-</v>
          </cell>
          <cell r="AV550" t="str">
            <v>-</v>
          </cell>
          <cell r="AW550" t="str">
            <v>-</v>
          </cell>
          <cell r="AX550" t="str">
            <v>-</v>
          </cell>
          <cell r="AY550" t="str">
            <v>-</v>
          </cell>
          <cell r="AZ550" t="str">
            <v>-</v>
          </cell>
          <cell r="BA550" t="str">
            <v>-</v>
          </cell>
          <cell r="BB550" t="str">
            <v>-</v>
          </cell>
          <cell r="BC550" t="str">
            <v>-</v>
          </cell>
          <cell r="BD550" t="str">
            <v>-</v>
          </cell>
          <cell r="BE550" t="str">
            <v>-</v>
          </cell>
          <cell r="BF550" t="str">
            <v>-</v>
          </cell>
          <cell r="BG550" t="str">
            <v>-</v>
          </cell>
          <cell r="BH550" t="str">
            <v>-</v>
          </cell>
          <cell r="BI550" t="str">
            <v>-</v>
          </cell>
          <cell r="BJ550" t="str">
            <v>-</v>
          </cell>
          <cell r="BK550" t="str">
            <v>-</v>
          </cell>
          <cell r="BL550" t="str">
            <v>-</v>
          </cell>
          <cell r="BM550" t="str">
            <v>20497</v>
          </cell>
          <cell r="BN550" t="str">
            <v>-</v>
          </cell>
          <cell r="BO550" t="str">
            <v>-</v>
          </cell>
          <cell r="BP550" t="str">
            <v>-</v>
          </cell>
          <cell r="BQ550" t="str">
            <v>-</v>
          </cell>
          <cell r="BR550" t="str">
            <v>-</v>
          </cell>
          <cell r="BS550" t="str">
            <v>-</v>
          </cell>
          <cell r="BT550" t="str">
            <v>-</v>
          </cell>
          <cell r="BU550" t="str">
            <v>-</v>
          </cell>
          <cell r="BV550" t="str">
            <v>-</v>
          </cell>
          <cell r="BW550" t="str">
            <v>-</v>
          </cell>
          <cell r="BX550" t="str">
            <v>-</v>
          </cell>
          <cell r="BY550" t="str">
            <v>-</v>
          </cell>
          <cell r="CB550" t="str">
            <v>-</v>
          </cell>
          <cell r="CC550" t="str">
            <v>-</v>
          </cell>
          <cell r="CD550" t="str">
            <v>-</v>
          </cell>
          <cell r="CE550" t="str">
            <v>-</v>
          </cell>
          <cell r="CF550" t="str">
            <v>-</v>
          </cell>
          <cell r="CG550" t="str">
            <v>-</v>
          </cell>
          <cell r="CH550" t="str">
            <v>-</v>
          </cell>
          <cell r="CI550" t="str">
            <v>-</v>
          </cell>
          <cell r="CJ550" t="str">
            <v>-</v>
          </cell>
          <cell r="CK550" t="str">
            <v>-</v>
          </cell>
          <cell r="CL550" t="str">
            <v>-</v>
          </cell>
          <cell r="CM550" t="str">
            <v>-</v>
          </cell>
          <cell r="CN550" t="str">
            <v>-</v>
          </cell>
          <cell r="CO550" t="str">
            <v>-</v>
          </cell>
          <cell r="CP550" t="str">
            <v>-</v>
          </cell>
          <cell r="CQ550" t="str">
            <v>-</v>
          </cell>
          <cell r="CR550" t="str">
            <v>-</v>
          </cell>
          <cell r="CS550" t="str">
            <v>-</v>
          </cell>
          <cell r="CT550" t="str">
            <v>-</v>
          </cell>
          <cell r="CU550" t="str">
            <v>SANTIAGO YAITEPEC</v>
          </cell>
          <cell r="CV550" t="str">
            <v>-</v>
          </cell>
          <cell r="CW550" t="str">
            <v>-</v>
          </cell>
          <cell r="CX550" t="str">
            <v>-</v>
          </cell>
          <cell r="CY550" t="str">
            <v>-</v>
          </cell>
          <cell r="CZ550" t="str">
            <v>-</v>
          </cell>
          <cell r="DB550" t="str">
            <v>-</v>
          </cell>
          <cell r="DC550" t="str">
            <v>-</v>
          </cell>
          <cell r="DD550" t="str">
            <v>-</v>
          </cell>
          <cell r="DE550" t="str">
            <v>-</v>
          </cell>
          <cell r="DF550" t="str">
            <v>-</v>
          </cell>
          <cell r="DG550" t="str">
            <v>-</v>
          </cell>
        </row>
        <row r="551">
          <cell r="AT551" t="str">
            <v>-</v>
          </cell>
          <cell r="AU551" t="str">
            <v>-</v>
          </cell>
          <cell r="AV551" t="str">
            <v>-</v>
          </cell>
          <cell r="AW551" t="str">
            <v>-</v>
          </cell>
          <cell r="AX551" t="str">
            <v>-</v>
          </cell>
          <cell r="AY551" t="str">
            <v>-</v>
          </cell>
          <cell r="AZ551" t="str">
            <v>-</v>
          </cell>
          <cell r="BA551" t="str">
            <v>-</v>
          </cell>
          <cell r="BB551" t="str">
            <v>-</v>
          </cell>
          <cell r="BC551" t="str">
            <v>-</v>
          </cell>
          <cell r="BD551" t="str">
            <v>-</v>
          </cell>
          <cell r="BE551" t="str">
            <v>-</v>
          </cell>
          <cell r="BF551" t="str">
            <v>-</v>
          </cell>
          <cell r="BG551" t="str">
            <v>-</v>
          </cell>
          <cell r="BH551" t="str">
            <v>-</v>
          </cell>
          <cell r="BI551" t="str">
            <v>-</v>
          </cell>
          <cell r="BJ551" t="str">
            <v>-</v>
          </cell>
          <cell r="BK551" t="str">
            <v>-</v>
          </cell>
          <cell r="BL551" t="str">
            <v>-</v>
          </cell>
          <cell r="BM551" t="str">
            <v>20498</v>
          </cell>
          <cell r="BN551" t="str">
            <v>-</v>
          </cell>
          <cell r="BO551" t="str">
            <v>-</v>
          </cell>
          <cell r="BP551" t="str">
            <v>-</v>
          </cell>
          <cell r="BQ551" t="str">
            <v>-</v>
          </cell>
          <cell r="BR551" t="str">
            <v>-</v>
          </cell>
          <cell r="BS551" t="str">
            <v>-</v>
          </cell>
          <cell r="BT551" t="str">
            <v>-</v>
          </cell>
          <cell r="BU551" t="str">
            <v>-</v>
          </cell>
          <cell r="BV551" t="str">
            <v>-</v>
          </cell>
          <cell r="BW551" t="str">
            <v>-</v>
          </cell>
          <cell r="BX551" t="str">
            <v>-</v>
          </cell>
          <cell r="BY551" t="str">
            <v>-</v>
          </cell>
          <cell r="CB551" t="str">
            <v>-</v>
          </cell>
          <cell r="CC551" t="str">
            <v>-</v>
          </cell>
          <cell r="CD551" t="str">
            <v>-</v>
          </cell>
          <cell r="CE551" t="str">
            <v>-</v>
          </cell>
          <cell r="CF551" t="str">
            <v>-</v>
          </cell>
          <cell r="CG551" t="str">
            <v>-</v>
          </cell>
          <cell r="CH551" t="str">
            <v>-</v>
          </cell>
          <cell r="CI551" t="str">
            <v>-</v>
          </cell>
          <cell r="CJ551" t="str">
            <v>-</v>
          </cell>
          <cell r="CK551" t="str">
            <v>-</v>
          </cell>
          <cell r="CL551" t="str">
            <v>-</v>
          </cell>
          <cell r="CM551" t="str">
            <v>-</v>
          </cell>
          <cell r="CN551" t="str">
            <v>-</v>
          </cell>
          <cell r="CO551" t="str">
            <v>-</v>
          </cell>
          <cell r="CP551" t="str">
            <v>-</v>
          </cell>
          <cell r="CQ551" t="str">
            <v>-</v>
          </cell>
          <cell r="CR551" t="str">
            <v>-</v>
          </cell>
          <cell r="CS551" t="str">
            <v>-</v>
          </cell>
          <cell r="CT551" t="str">
            <v>-</v>
          </cell>
          <cell r="CU551" t="str">
            <v>SANTIAGO YAVEO</v>
          </cell>
          <cell r="CV551" t="str">
            <v>-</v>
          </cell>
          <cell r="CW551" t="str">
            <v>-</v>
          </cell>
          <cell r="CX551" t="str">
            <v>-</v>
          </cell>
          <cell r="CY551" t="str">
            <v>-</v>
          </cell>
          <cell r="CZ551" t="str">
            <v>-</v>
          </cell>
          <cell r="DB551" t="str">
            <v>-</v>
          </cell>
          <cell r="DC551" t="str">
            <v>-</v>
          </cell>
          <cell r="DD551" t="str">
            <v>-</v>
          </cell>
          <cell r="DE551" t="str">
            <v>-</v>
          </cell>
          <cell r="DF551" t="str">
            <v>-</v>
          </cell>
          <cell r="DG551" t="str">
            <v>-</v>
          </cell>
        </row>
        <row r="552">
          <cell r="AT552" t="str">
            <v>-</v>
          </cell>
          <cell r="AU552" t="str">
            <v>-</v>
          </cell>
          <cell r="AV552" t="str">
            <v>-</v>
          </cell>
          <cell r="AW552" t="str">
            <v>-</v>
          </cell>
          <cell r="AX552" t="str">
            <v>-</v>
          </cell>
          <cell r="AY552" t="str">
            <v>-</v>
          </cell>
          <cell r="AZ552" t="str">
            <v>-</v>
          </cell>
          <cell r="BA552" t="str">
            <v>-</v>
          </cell>
          <cell r="BB552" t="str">
            <v>-</v>
          </cell>
          <cell r="BC552" t="str">
            <v>-</v>
          </cell>
          <cell r="BD552" t="str">
            <v>-</v>
          </cell>
          <cell r="BE552" t="str">
            <v>-</v>
          </cell>
          <cell r="BF552" t="str">
            <v>-</v>
          </cell>
          <cell r="BG552" t="str">
            <v>-</v>
          </cell>
          <cell r="BH552" t="str">
            <v>-</v>
          </cell>
          <cell r="BI552" t="str">
            <v>-</v>
          </cell>
          <cell r="BJ552" t="str">
            <v>-</v>
          </cell>
          <cell r="BK552" t="str">
            <v>-</v>
          </cell>
          <cell r="BL552" t="str">
            <v>-</v>
          </cell>
          <cell r="BM552" t="str">
            <v>20499</v>
          </cell>
          <cell r="BN552" t="str">
            <v>-</v>
          </cell>
          <cell r="BO552" t="str">
            <v>-</v>
          </cell>
          <cell r="BP552" t="str">
            <v>-</v>
          </cell>
          <cell r="BQ552" t="str">
            <v>-</v>
          </cell>
          <cell r="BR552" t="str">
            <v>-</v>
          </cell>
          <cell r="BS552" t="str">
            <v>-</v>
          </cell>
          <cell r="BT552" t="str">
            <v>-</v>
          </cell>
          <cell r="BU552" t="str">
            <v>-</v>
          </cell>
          <cell r="BV552" t="str">
            <v>-</v>
          </cell>
          <cell r="BW552" t="str">
            <v>-</v>
          </cell>
          <cell r="BX552" t="str">
            <v>-</v>
          </cell>
          <cell r="BY552" t="str">
            <v>-</v>
          </cell>
          <cell r="CB552" t="str">
            <v>-</v>
          </cell>
          <cell r="CC552" t="str">
            <v>-</v>
          </cell>
          <cell r="CD552" t="str">
            <v>-</v>
          </cell>
          <cell r="CE552" t="str">
            <v>-</v>
          </cell>
          <cell r="CF552" t="str">
            <v>-</v>
          </cell>
          <cell r="CG552" t="str">
            <v>-</v>
          </cell>
          <cell r="CH552" t="str">
            <v>-</v>
          </cell>
          <cell r="CI552" t="str">
            <v>-</v>
          </cell>
          <cell r="CJ552" t="str">
            <v>-</v>
          </cell>
          <cell r="CK552" t="str">
            <v>-</v>
          </cell>
          <cell r="CL552" t="str">
            <v>-</v>
          </cell>
          <cell r="CM552" t="str">
            <v>-</v>
          </cell>
          <cell r="CN552" t="str">
            <v>-</v>
          </cell>
          <cell r="CO552" t="str">
            <v>-</v>
          </cell>
          <cell r="CP552" t="str">
            <v>-</v>
          </cell>
          <cell r="CQ552" t="str">
            <v>-</v>
          </cell>
          <cell r="CR552" t="str">
            <v>-</v>
          </cell>
          <cell r="CS552" t="str">
            <v>-</v>
          </cell>
          <cell r="CT552" t="str">
            <v>-</v>
          </cell>
          <cell r="CU552" t="str">
            <v>SANTIAGO YOLOMÉCATL</v>
          </cell>
          <cell r="CV552" t="str">
            <v>-</v>
          </cell>
          <cell r="CW552" t="str">
            <v>-</v>
          </cell>
          <cell r="CX552" t="str">
            <v>-</v>
          </cell>
          <cell r="CY552" t="str">
            <v>-</v>
          </cell>
          <cell r="CZ552" t="str">
            <v>-</v>
          </cell>
          <cell r="DB552" t="str">
            <v>-</v>
          </cell>
          <cell r="DC552" t="str">
            <v>-</v>
          </cell>
          <cell r="DD552" t="str">
            <v>-</v>
          </cell>
          <cell r="DE552" t="str">
            <v>-</v>
          </cell>
          <cell r="DF552" t="str">
            <v>-</v>
          </cell>
          <cell r="DG552" t="str">
            <v>-</v>
          </cell>
        </row>
        <row r="553">
          <cell r="AT553" t="str">
            <v>-</v>
          </cell>
          <cell r="AU553" t="str">
            <v>-</v>
          </cell>
          <cell r="AV553" t="str">
            <v>-</v>
          </cell>
          <cell r="AW553" t="str">
            <v>-</v>
          </cell>
          <cell r="AX553" t="str">
            <v>-</v>
          </cell>
          <cell r="AY553" t="str">
            <v>-</v>
          </cell>
          <cell r="AZ553" t="str">
            <v>-</v>
          </cell>
          <cell r="BA553" t="str">
            <v>-</v>
          </cell>
          <cell r="BB553" t="str">
            <v>-</v>
          </cell>
          <cell r="BC553" t="str">
            <v>-</v>
          </cell>
          <cell r="BD553" t="str">
            <v>-</v>
          </cell>
          <cell r="BE553" t="str">
            <v>-</v>
          </cell>
          <cell r="BF553" t="str">
            <v>-</v>
          </cell>
          <cell r="BG553" t="str">
            <v>-</v>
          </cell>
          <cell r="BH553" t="str">
            <v>-</v>
          </cell>
          <cell r="BI553" t="str">
            <v>-</v>
          </cell>
          <cell r="BJ553" t="str">
            <v>-</v>
          </cell>
          <cell r="BK553" t="str">
            <v>-</v>
          </cell>
          <cell r="BL553" t="str">
            <v>-</v>
          </cell>
          <cell r="BM553" t="str">
            <v>20500</v>
          </cell>
          <cell r="BN553" t="str">
            <v>-</v>
          </cell>
          <cell r="BO553" t="str">
            <v>-</v>
          </cell>
          <cell r="BP553" t="str">
            <v>-</v>
          </cell>
          <cell r="BQ553" t="str">
            <v>-</v>
          </cell>
          <cell r="BR553" t="str">
            <v>-</v>
          </cell>
          <cell r="BS553" t="str">
            <v>-</v>
          </cell>
          <cell r="BT553" t="str">
            <v>-</v>
          </cell>
          <cell r="BU553" t="str">
            <v>-</v>
          </cell>
          <cell r="BV553" t="str">
            <v>-</v>
          </cell>
          <cell r="BW553" t="str">
            <v>-</v>
          </cell>
          <cell r="BX553" t="str">
            <v>-</v>
          </cell>
          <cell r="BY553" t="str">
            <v>-</v>
          </cell>
          <cell r="CB553" t="str">
            <v>-</v>
          </cell>
          <cell r="CC553" t="str">
            <v>-</v>
          </cell>
          <cell r="CD553" t="str">
            <v>-</v>
          </cell>
          <cell r="CE553" t="str">
            <v>-</v>
          </cell>
          <cell r="CF553" t="str">
            <v>-</v>
          </cell>
          <cell r="CG553" t="str">
            <v>-</v>
          </cell>
          <cell r="CH553" t="str">
            <v>-</v>
          </cell>
          <cell r="CI553" t="str">
            <v>-</v>
          </cell>
          <cell r="CJ553" t="str">
            <v>-</v>
          </cell>
          <cell r="CK553" t="str">
            <v>-</v>
          </cell>
          <cell r="CL553" t="str">
            <v>-</v>
          </cell>
          <cell r="CM553" t="str">
            <v>-</v>
          </cell>
          <cell r="CN553" t="str">
            <v>-</v>
          </cell>
          <cell r="CO553" t="str">
            <v>-</v>
          </cell>
          <cell r="CP553" t="str">
            <v>-</v>
          </cell>
          <cell r="CQ553" t="str">
            <v>-</v>
          </cell>
          <cell r="CR553" t="str">
            <v>-</v>
          </cell>
          <cell r="CS553" t="str">
            <v>-</v>
          </cell>
          <cell r="CT553" t="str">
            <v>-</v>
          </cell>
          <cell r="CU553" t="str">
            <v>SANTIAGO YOSONDÚA</v>
          </cell>
          <cell r="CV553" t="str">
            <v>-</v>
          </cell>
          <cell r="CW553" t="str">
            <v>-</v>
          </cell>
          <cell r="CX553" t="str">
            <v>-</v>
          </cell>
          <cell r="CY553" t="str">
            <v>-</v>
          </cell>
          <cell r="CZ553" t="str">
            <v>-</v>
          </cell>
          <cell r="DB553" t="str">
            <v>-</v>
          </cell>
          <cell r="DC553" t="str">
            <v>-</v>
          </cell>
          <cell r="DD553" t="str">
            <v>-</v>
          </cell>
          <cell r="DE553" t="str">
            <v>-</v>
          </cell>
          <cell r="DF553" t="str">
            <v>-</v>
          </cell>
          <cell r="DG553" t="str">
            <v>-</v>
          </cell>
        </row>
        <row r="554">
          <cell r="AT554" t="str">
            <v>-</v>
          </cell>
          <cell r="AU554" t="str">
            <v>-</v>
          </cell>
          <cell r="AV554" t="str">
            <v>-</v>
          </cell>
          <cell r="AW554" t="str">
            <v>-</v>
          </cell>
          <cell r="AX554" t="str">
            <v>-</v>
          </cell>
          <cell r="AY554" t="str">
            <v>-</v>
          </cell>
          <cell r="AZ554" t="str">
            <v>-</v>
          </cell>
          <cell r="BA554" t="str">
            <v>-</v>
          </cell>
          <cell r="BB554" t="str">
            <v>-</v>
          </cell>
          <cell r="BC554" t="str">
            <v>-</v>
          </cell>
          <cell r="BD554" t="str">
            <v>-</v>
          </cell>
          <cell r="BE554" t="str">
            <v>-</v>
          </cell>
          <cell r="BF554" t="str">
            <v>-</v>
          </cell>
          <cell r="BG554" t="str">
            <v>-</v>
          </cell>
          <cell r="BH554" t="str">
            <v>-</v>
          </cell>
          <cell r="BI554" t="str">
            <v>-</v>
          </cell>
          <cell r="BJ554" t="str">
            <v>-</v>
          </cell>
          <cell r="BK554" t="str">
            <v>-</v>
          </cell>
          <cell r="BL554" t="str">
            <v>-</v>
          </cell>
          <cell r="BM554" t="str">
            <v>20501</v>
          </cell>
          <cell r="BN554" t="str">
            <v>-</v>
          </cell>
          <cell r="BO554" t="str">
            <v>-</v>
          </cell>
          <cell r="BP554" t="str">
            <v>-</v>
          </cell>
          <cell r="BQ554" t="str">
            <v>-</v>
          </cell>
          <cell r="BR554" t="str">
            <v>-</v>
          </cell>
          <cell r="BS554" t="str">
            <v>-</v>
          </cell>
          <cell r="BT554" t="str">
            <v>-</v>
          </cell>
          <cell r="BU554" t="str">
            <v>-</v>
          </cell>
          <cell r="BV554" t="str">
            <v>-</v>
          </cell>
          <cell r="BW554" t="str">
            <v>-</v>
          </cell>
          <cell r="BX554" t="str">
            <v>-</v>
          </cell>
          <cell r="BY554" t="str">
            <v>-</v>
          </cell>
          <cell r="CB554" t="str">
            <v>-</v>
          </cell>
          <cell r="CC554" t="str">
            <v>-</v>
          </cell>
          <cell r="CD554" t="str">
            <v>-</v>
          </cell>
          <cell r="CE554" t="str">
            <v>-</v>
          </cell>
          <cell r="CF554" t="str">
            <v>-</v>
          </cell>
          <cell r="CG554" t="str">
            <v>-</v>
          </cell>
          <cell r="CH554" t="str">
            <v>-</v>
          </cell>
          <cell r="CI554" t="str">
            <v>-</v>
          </cell>
          <cell r="CJ554" t="str">
            <v>-</v>
          </cell>
          <cell r="CK554" t="str">
            <v>-</v>
          </cell>
          <cell r="CL554" t="str">
            <v>-</v>
          </cell>
          <cell r="CM554" t="str">
            <v>-</v>
          </cell>
          <cell r="CN554" t="str">
            <v>-</v>
          </cell>
          <cell r="CO554" t="str">
            <v>-</v>
          </cell>
          <cell r="CP554" t="str">
            <v>-</v>
          </cell>
          <cell r="CQ554" t="str">
            <v>-</v>
          </cell>
          <cell r="CR554" t="str">
            <v>-</v>
          </cell>
          <cell r="CS554" t="str">
            <v>-</v>
          </cell>
          <cell r="CT554" t="str">
            <v>-</v>
          </cell>
          <cell r="CU554" t="str">
            <v>SANTIAGO YUCUYACHI</v>
          </cell>
          <cell r="CV554" t="str">
            <v>-</v>
          </cell>
          <cell r="CW554" t="str">
            <v>-</v>
          </cell>
          <cell r="CX554" t="str">
            <v>-</v>
          </cell>
          <cell r="CY554" t="str">
            <v>-</v>
          </cell>
          <cell r="CZ554" t="str">
            <v>-</v>
          </cell>
          <cell r="DB554" t="str">
            <v>-</v>
          </cell>
          <cell r="DC554" t="str">
            <v>-</v>
          </cell>
          <cell r="DD554" t="str">
            <v>-</v>
          </cell>
          <cell r="DE554" t="str">
            <v>-</v>
          </cell>
          <cell r="DF554" t="str">
            <v>-</v>
          </cell>
          <cell r="DG554" t="str">
            <v>-</v>
          </cell>
        </row>
        <row r="555">
          <cell r="AT555" t="str">
            <v>-</v>
          </cell>
          <cell r="AU555" t="str">
            <v>-</v>
          </cell>
          <cell r="AV555" t="str">
            <v>-</v>
          </cell>
          <cell r="AW555" t="str">
            <v>-</v>
          </cell>
          <cell r="AX555" t="str">
            <v>-</v>
          </cell>
          <cell r="AY555" t="str">
            <v>-</v>
          </cell>
          <cell r="AZ555" t="str">
            <v>-</v>
          </cell>
          <cell r="BA555" t="str">
            <v>-</v>
          </cell>
          <cell r="BB555" t="str">
            <v>-</v>
          </cell>
          <cell r="BC555" t="str">
            <v>-</v>
          </cell>
          <cell r="BD555" t="str">
            <v>-</v>
          </cell>
          <cell r="BE555" t="str">
            <v>-</v>
          </cell>
          <cell r="BF555" t="str">
            <v>-</v>
          </cell>
          <cell r="BG555" t="str">
            <v>-</v>
          </cell>
          <cell r="BH555" t="str">
            <v>-</v>
          </cell>
          <cell r="BI555" t="str">
            <v>-</v>
          </cell>
          <cell r="BJ555" t="str">
            <v>-</v>
          </cell>
          <cell r="BK555" t="str">
            <v>-</v>
          </cell>
          <cell r="BL555" t="str">
            <v>-</v>
          </cell>
          <cell r="BM555" t="str">
            <v>20502</v>
          </cell>
          <cell r="BN555" t="str">
            <v>-</v>
          </cell>
          <cell r="BO555" t="str">
            <v>-</v>
          </cell>
          <cell r="BP555" t="str">
            <v>-</v>
          </cell>
          <cell r="BQ555" t="str">
            <v>-</v>
          </cell>
          <cell r="BR555" t="str">
            <v>-</v>
          </cell>
          <cell r="BS555" t="str">
            <v>-</v>
          </cell>
          <cell r="BT555" t="str">
            <v>-</v>
          </cell>
          <cell r="BU555" t="str">
            <v>-</v>
          </cell>
          <cell r="BV555" t="str">
            <v>-</v>
          </cell>
          <cell r="BW555" t="str">
            <v>-</v>
          </cell>
          <cell r="BX555" t="str">
            <v>-</v>
          </cell>
          <cell r="BY555" t="str">
            <v>-</v>
          </cell>
          <cell r="CB555" t="str">
            <v>-</v>
          </cell>
          <cell r="CC555" t="str">
            <v>-</v>
          </cell>
          <cell r="CD555" t="str">
            <v>-</v>
          </cell>
          <cell r="CE555" t="str">
            <v>-</v>
          </cell>
          <cell r="CF555" t="str">
            <v>-</v>
          </cell>
          <cell r="CG555" t="str">
            <v>-</v>
          </cell>
          <cell r="CH555" t="str">
            <v>-</v>
          </cell>
          <cell r="CI555" t="str">
            <v>-</v>
          </cell>
          <cell r="CJ555" t="str">
            <v>-</v>
          </cell>
          <cell r="CK555" t="str">
            <v>-</v>
          </cell>
          <cell r="CL555" t="str">
            <v>-</v>
          </cell>
          <cell r="CM555" t="str">
            <v>-</v>
          </cell>
          <cell r="CN555" t="str">
            <v>-</v>
          </cell>
          <cell r="CO555" t="str">
            <v>-</v>
          </cell>
          <cell r="CP555" t="str">
            <v>-</v>
          </cell>
          <cell r="CQ555" t="str">
            <v>-</v>
          </cell>
          <cell r="CR555" t="str">
            <v>-</v>
          </cell>
          <cell r="CS555" t="str">
            <v>-</v>
          </cell>
          <cell r="CT555" t="str">
            <v>-</v>
          </cell>
          <cell r="CU555" t="str">
            <v>SANTIAGO ZACATEPEC</v>
          </cell>
          <cell r="CV555" t="str">
            <v>-</v>
          </cell>
          <cell r="CW555" t="str">
            <v>-</v>
          </cell>
          <cell r="CX555" t="str">
            <v>-</v>
          </cell>
          <cell r="CY555" t="str">
            <v>-</v>
          </cell>
          <cell r="CZ555" t="str">
            <v>-</v>
          </cell>
          <cell r="DB555" t="str">
            <v>-</v>
          </cell>
          <cell r="DC555" t="str">
            <v>-</v>
          </cell>
          <cell r="DD555" t="str">
            <v>-</v>
          </cell>
          <cell r="DE555" t="str">
            <v>-</v>
          </cell>
          <cell r="DF555" t="str">
            <v>-</v>
          </cell>
          <cell r="DG555" t="str">
            <v>-</v>
          </cell>
        </row>
        <row r="556">
          <cell r="AT556" t="str">
            <v>-</v>
          </cell>
          <cell r="AU556" t="str">
            <v>-</v>
          </cell>
          <cell r="AV556" t="str">
            <v>-</v>
          </cell>
          <cell r="AW556" t="str">
            <v>-</v>
          </cell>
          <cell r="AX556" t="str">
            <v>-</v>
          </cell>
          <cell r="AY556" t="str">
            <v>-</v>
          </cell>
          <cell r="AZ556" t="str">
            <v>-</v>
          </cell>
          <cell r="BA556" t="str">
            <v>-</v>
          </cell>
          <cell r="BB556" t="str">
            <v>-</v>
          </cell>
          <cell r="BC556" t="str">
            <v>-</v>
          </cell>
          <cell r="BD556" t="str">
            <v>-</v>
          </cell>
          <cell r="BE556" t="str">
            <v>-</v>
          </cell>
          <cell r="BF556" t="str">
            <v>-</v>
          </cell>
          <cell r="BG556" t="str">
            <v>-</v>
          </cell>
          <cell r="BH556" t="str">
            <v>-</v>
          </cell>
          <cell r="BI556" t="str">
            <v>-</v>
          </cell>
          <cell r="BJ556" t="str">
            <v>-</v>
          </cell>
          <cell r="BK556" t="str">
            <v>-</v>
          </cell>
          <cell r="BL556" t="str">
            <v>-</v>
          </cell>
          <cell r="BM556" t="str">
            <v>20503</v>
          </cell>
          <cell r="BN556" t="str">
            <v>-</v>
          </cell>
          <cell r="BO556" t="str">
            <v>-</v>
          </cell>
          <cell r="BP556" t="str">
            <v>-</v>
          </cell>
          <cell r="BQ556" t="str">
            <v>-</v>
          </cell>
          <cell r="BR556" t="str">
            <v>-</v>
          </cell>
          <cell r="BS556" t="str">
            <v>-</v>
          </cell>
          <cell r="BT556" t="str">
            <v>-</v>
          </cell>
          <cell r="BU556" t="str">
            <v>-</v>
          </cell>
          <cell r="BV556" t="str">
            <v>-</v>
          </cell>
          <cell r="BW556" t="str">
            <v>-</v>
          </cell>
          <cell r="BX556" t="str">
            <v>-</v>
          </cell>
          <cell r="BY556" t="str">
            <v>-</v>
          </cell>
          <cell r="CB556" t="str">
            <v>-</v>
          </cell>
          <cell r="CC556" t="str">
            <v>-</v>
          </cell>
          <cell r="CD556" t="str">
            <v>-</v>
          </cell>
          <cell r="CE556" t="str">
            <v>-</v>
          </cell>
          <cell r="CF556" t="str">
            <v>-</v>
          </cell>
          <cell r="CG556" t="str">
            <v>-</v>
          </cell>
          <cell r="CH556" t="str">
            <v>-</v>
          </cell>
          <cell r="CI556" t="str">
            <v>-</v>
          </cell>
          <cell r="CJ556" t="str">
            <v>-</v>
          </cell>
          <cell r="CK556" t="str">
            <v>-</v>
          </cell>
          <cell r="CL556" t="str">
            <v>-</v>
          </cell>
          <cell r="CM556" t="str">
            <v>-</v>
          </cell>
          <cell r="CN556" t="str">
            <v>-</v>
          </cell>
          <cell r="CO556" t="str">
            <v>-</v>
          </cell>
          <cell r="CP556" t="str">
            <v>-</v>
          </cell>
          <cell r="CQ556" t="str">
            <v>-</v>
          </cell>
          <cell r="CR556" t="str">
            <v>-</v>
          </cell>
          <cell r="CS556" t="str">
            <v>-</v>
          </cell>
          <cell r="CT556" t="str">
            <v>-</v>
          </cell>
          <cell r="CU556" t="str">
            <v>SANTIAGO ZOOCHILA</v>
          </cell>
          <cell r="CV556" t="str">
            <v>-</v>
          </cell>
          <cell r="CW556" t="str">
            <v>-</v>
          </cell>
          <cell r="CX556" t="str">
            <v>-</v>
          </cell>
          <cell r="CY556" t="str">
            <v>-</v>
          </cell>
          <cell r="CZ556" t="str">
            <v>-</v>
          </cell>
          <cell r="DB556" t="str">
            <v>-</v>
          </cell>
          <cell r="DC556" t="str">
            <v>-</v>
          </cell>
          <cell r="DD556" t="str">
            <v>-</v>
          </cell>
          <cell r="DE556" t="str">
            <v>-</v>
          </cell>
          <cell r="DF556" t="str">
            <v>-</v>
          </cell>
          <cell r="DG556" t="str">
            <v>-</v>
          </cell>
        </row>
        <row r="557">
          <cell r="AT557" t="str">
            <v>-</v>
          </cell>
          <cell r="AU557" t="str">
            <v>-</v>
          </cell>
          <cell r="AV557" t="str">
            <v>-</v>
          </cell>
          <cell r="AW557" t="str">
            <v>-</v>
          </cell>
          <cell r="AX557" t="str">
            <v>-</v>
          </cell>
          <cell r="AY557" t="str">
            <v>-</v>
          </cell>
          <cell r="AZ557" t="str">
            <v>-</v>
          </cell>
          <cell r="BA557" t="str">
            <v>-</v>
          </cell>
          <cell r="BB557" t="str">
            <v>-</v>
          </cell>
          <cell r="BC557" t="str">
            <v>-</v>
          </cell>
          <cell r="BD557" t="str">
            <v>-</v>
          </cell>
          <cell r="BE557" t="str">
            <v>-</v>
          </cell>
          <cell r="BF557" t="str">
            <v>-</v>
          </cell>
          <cell r="BG557" t="str">
            <v>-</v>
          </cell>
          <cell r="BH557" t="str">
            <v>-</v>
          </cell>
          <cell r="BI557" t="str">
            <v>-</v>
          </cell>
          <cell r="BJ557" t="str">
            <v>-</v>
          </cell>
          <cell r="BK557" t="str">
            <v>-</v>
          </cell>
          <cell r="BL557" t="str">
            <v>-</v>
          </cell>
          <cell r="BM557" t="str">
            <v>20504</v>
          </cell>
          <cell r="BN557" t="str">
            <v>-</v>
          </cell>
          <cell r="BO557" t="str">
            <v>-</v>
          </cell>
          <cell r="BP557" t="str">
            <v>-</v>
          </cell>
          <cell r="BQ557" t="str">
            <v>-</v>
          </cell>
          <cell r="BR557" t="str">
            <v>-</v>
          </cell>
          <cell r="BS557" t="str">
            <v>-</v>
          </cell>
          <cell r="BT557" t="str">
            <v>-</v>
          </cell>
          <cell r="BU557" t="str">
            <v>-</v>
          </cell>
          <cell r="BV557" t="str">
            <v>-</v>
          </cell>
          <cell r="BW557" t="str">
            <v>-</v>
          </cell>
          <cell r="BX557" t="str">
            <v>-</v>
          </cell>
          <cell r="BY557" t="str">
            <v>-</v>
          </cell>
          <cell r="CB557" t="str">
            <v>-</v>
          </cell>
          <cell r="CC557" t="str">
            <v>-</v>
          </cell>
          <cell r="CD557" t="str">
            <v>-</v>
          </cell>
          <cell r="CE557" t="str">
            <v>-</v>
          </cell>
          <cell r="CF557" t="str">
            <v>-</v>
          </cell>
          <cell r="CG557" t="str">
            <v>-</v>
          </cell>
          <cell r="CH557" t="str">
            <v>-</v>
          </cell>
          <cell r="CI557" t="str">
            <v>-</v>
          </cell>
          <cell r="CJ557" t="str">
            <v>-</v>
          </cell>
          <cell r="CK557" t="str">
            <v>-</v>
          </cell>
          <cell r="CL557" t="str">
            <v>-</v>
          </cell>
          <cell r="CM557" t="str">
            <v>-</v>
          </cell>
          <cell r="CN557" t="str">
            <v>-</v>
          </cell>
          <cell r="CO557" t="str">
            <v>-</v>
          </cell>
          <cell r="CP557" t="str">
            <v>-</v>
          </cell>
          <cell r="CQ557" t="str">
            <v>-</v>
          </cell>
          <cell r="CR557" t="str">
            <v>-</v>
          </cell>
          <cell r="CS557" t="str">
            <v>-</v>
          </cell>
          <cell r="CT557" t="str">
            <v>-</v>
          </cell>
          <cell r="CU557" t="str">
            <v>NUEVO ZOQUIÁPAM</v>
          </cell>
          <cell r="CV557" t="str">
            <v>-</v>
          </cell>
          <cell r="CW557" t="str">
            <v>-</v>
          </cell>
          <cell r="CX557" t="str">
            <v>-</v>
          </cell>
          <cell r="CY557" t="str">
            <v>-</v>
          </cell>
          <cell r="CZ557" t="str">
            <v>-</v>
          </cell>
          <cell r="DB557" t="str">
            <v>-</v>
          </cell>
          <cell r="DC557" t="str">
            <v>-</v>
          </cell>
          <cell r="DD557" t="str">
            <v>-</v>
          </cell>
          <cell r="DE557" t="str">
            <v>-</v>
          </cell>
          <cell r="DF557" t="str">
            <v>-</v>
          </cell>
          <cell r="DG557" t="str">
            <v>-</v>
          </cell>
        </row>
        <row r="558">
          <cell r="AT558" t="str">
            <v>-</v>
          </cell>
          <cell r="AU558" t="str">
            <v>-</v>
          </cell>
          <cell r="AV558" t="str">
            <v>-</v>
          </cell>
          <cell r="AW558" t="str">
            <v>-</v>
          </cell>
          <cell r="AX558" t="str">
            <v>-</v>
          </cell>
          <cell r="AY558" t="str">
            <v>-</v>
          </cell>
          <cell r="AZ558" t="str">
            <v>-</v>
          </cell>
          <cell r="BA558" t="str">
            <v>-</v>
          </cell>
          <cell r="BB558" t="str">
            <v>-</v>
          </cell>
          <cell r="BC558" t="str">
            <v>-</v>
          </cell>
          <cell r="BD558" t="str">
            <v>-</v>
          </cell>
          <cell r="BE558" t="str">
            <v>-</v>
          </cell>
          <cell r="BF558" t="str">
            <v>-</v>
          </cell>
          <cell r="BG558" t="str">
            <v>-</v>
          </cell>
          <cell r="BH558" t="str">
            <v>-</v>
          </cell>
          <cell r="BI558" t="str">
            <v>-</v>
          </cell>
          <cell r="BJ558" t="str">
            <v>-</v>
          </cell>
          <cell r="BK558" t="str">
            <v>-</v>
          </cell>
          <cell r="BL558" t="str">
            <v>-</v>
          </cell>
          <cell r="BM558" t="str">
            <v>20505</v>
          </cell>
          <cell r="BN558" t="str">
            <v>-</v>
          </cell>
          <cell r="BO558" t="str">
            <v>-</v>
          </cell>
          <cell r="BP558" t="str">
            <v>-</v>
          </cell>
          <cell r="BQ558" t="str">
            <v>-</v>
          </cell>
          <cell r="BR558" t="str">
            <v>-</v>
          </cell>
          <cell r="BS558" t="str">
            <v>-</v>
          </cell>
          <cell r="BT558" t="str">
            <v>-</v>
          </cell>
          <cell r="BU558" t="str">
            <v>-</v>
          </cell>
          <cell r="BV558" t="str">
            <v>-</v>
          </cell>
          <cell r="BW558" t="str">
            <v>-</v>
          </cell>
          <cell r="BX558" t="str">
            <v>-</v>
          </cell>
          <cell r="BY558" t="str">
            <v>-</v>
          </cell>
          <cell r="CB558" t="str">
            <v>-</v>
          </cell>
          <cell r="CC558" t="str">
            <v>-</v>
          </cell>
          <cell r="CD558" t="str">
            <v>-</v>
          </cell>
          <cell r="CE558" t="str">
            <v>-</v>
          </cell>
          <cell r="CF558" t="str">
            <v>-</v>
          </cell>
          <cell r="CG558" t="str">
            <v>-</v>
          </cell>
          <cell r="CH558" t="str">
            <v>-</v>
          </cell>
          <cell r="CI558" t="str">
            <v>-</v>
          </cell>
          <cell r="CJ558" t="str">
            <v>-</v>
          </cell>
          <cell r="CK558" t="str">
            <v>-</v>
          </cell>
          <cell r="CL558" t="str">
            <v>-</v>
          </cell>
          <cell r="CM558" t="str">
            <v>-</v>
          </cell>
          <cell r="CN558" t="str">
            <v>-</v>
          </cell>
          <cell r="CO558" t="str">
            <v>-</v>
          </cell>
          <cell r="CP558" t="str">
            <v>-</v>
          </cell>
          <cell r="CQ558" t="str">
            <v>-</v>
          </cell>
          <cell r="CR558" t="str">
            <v>-</v>
          </cell>
          <cell r="CS558" t="str">
            <v>-</v>
          </cell>
          <cell r="CT558" t="str">
            <v>-</v>
          </cell>
          <cell r="CU558" t="str">
            <v>SANTO DOMINGO INGENIO</v>
          </cell>
          <cell r="CV558" t="str">
            <v>-</v>
          </cell>
          <cell r="CW558" t="str">
            <v>-</v>
          </cell>
          <cell r="CX558" t="str">
            <v>-</v>
          </cell>
          <cell r="CY558" t="str">
            <v>-</v>
          </cell>
          <cell r="CZ558" t="str">
            <v>-</v>
          </cell>
          <cell r="DB558" t="str">
            <v>-</v>
          </cell>
          <cell r="DC558" t="str">
            <v>-</v>
          </cell>
          <cell r="DD558" t="str">
            <v>-</v>
          </cell>
          <cell r="DE558" t="str">
            <v>-</v>
          </cell>
          <cell r="DF558" t="str">
            <v>-</v>
          </cell>
          <cell r="DG558" t="str">
            <v>-</v>
          </cell>
        </row>
        <row r="559">
          <cell r="AT559" t="str">
            <v>-</v>
          </cell>
          <cell r="AU559" t="str">
            <v>-</v>
          </cell>
          <cell r="AV559" t="str">
            <v>-</v>
          </cell>
          <cell r="AW559" t="str">
            <v>-</v>
          </cell>
          <cell r="AX559" t="str">
            <v>-</v>
          </cell>
          <cell r="AY559" t="str">
            <v>-</v>
          </cell>
          <cell r="AZ559" t="str">
            <v>-</v>
          </cell>
          <cell r="BA559" t="str">
            <v>-</v>
          </cell>
          <cell r="BB559" t="str">
            <v>-</v>
          </cell>
          <cell r="BC559" t="str">
            <v>-</v>
          </cell>
          <cell r="BD559" t="str">
            <v>-</v>
          </cell>
          <cell r="BE559" t="str">
            <v>-</v>
          </cell>
          <cell r="BF559" t="str">
            <v>-</v>
          </cell>
          <cell r="BG559" t="str">
            <v>-</v>
          </cell>
          <cell r="BH559" t="str">
            <v>-</v>
          </cell>
          <cell r="BI559" t="str">
            <v>-</v>
          </cell>
          <cell r="BJ559" t="str">
            <v>-</v>
          </cell>
          <cell r="BK559" t="str">
            <v>-</v>
          </cell>
          <cell r="BL559" t="str">
            <v>-</v>
          </cell>
          <cell r="BM559" t="str">
            <v>20506</v>
          </cell>
          <cell r="BN559" t="str">
            <v>-</v>
          </cell>
          <cell r="BO559" t="str">
            <v>-</v>
          </cell>
          <cell r="BP559" t="str">
            <v>-</v>
          </cell>
          <cell r="BQ559" t="str">
            <v>-</v>
          </cell>
          <cell r="BR559" t="str">
            <v>-</v>
          </cell>
          <cell r="BS559" t="str">
            <v>-</v>
          </cell>
          <cell r="BT559" t="str">
            <v>-</v>
          </cell>
          <cell r="BU559" t="str">
            <v>-</v>
          </cell>
          <cell r="BV559" t="str">
            <v>-</v>
          </cell>
          <cell r="BW559" t="str">
            <v>-</v>
          </cell>
          <cell r="BX559" t="str">
            <v>-</v>
          </cell>
          <cell r="BY559" t="str">
            <v>-</v>
          </cell>
          <cell r="CB559" t="str">
            <v>-</v>
          </cell>
          <cell r="CC559" t="str">
            <v>-</v>
          </cell>
          <cell r="CD559" t="str">
            <v>-</v>
          </cell>
          <cell r="CE559" t="str">
            <v>-</v>
          </cell>
          <cell r="CF559" t="str">
            <v>-</v>
          </cell>
          <cell r="CG559" t="str">
            <v>-</v>
          </cell>
          <cell r="CH559" t="str">
            <v>-</v>
          </cell>
          <cell r="CI559" t="str">
            <v>-</v>
          </cell>
          <cell r="CJ559" t="str">
            <v>-</v>
          </cell>
          <cell r="CK559" t="str">
            <v>-</v>
          </cell>
          <cell r="CL559" t="str">
            <v>-</v>
          </cell>
          <cell r="CM559" t="str">
            <v>-</v>
          </cell>
          <cell r="CN559" t="str">
            <v>-</v>
          </cell>
          <cell r="CO559" t="str">
            <v>-</v>
          </cell>
          <cell r="CP559" t="str">
            <v>-</v>
          </cell>
          <cell r="CQ559" t="str">
            <v>-</v>
          </cell>
          <cell r="CR559" t="str">
            <v>-</v>
          </cell>
          <cell r="CS559" t="str">
            <v>-</v>
          </cell>
          <cell r="CT559" t="str">
            <v>-</v>
          </cell>
          <cell r="CU559" t="str">
            <v>SANTO DOMINGO ALBARRADAS</v>
          </cell>
          <cell r="CV559" t="str">
            <v>-</v>
          </cell>
          <cell r="CW559" t="str">
            <v>-</v>
          </cell>
          <cell r="CX559" t="str">
            <v>-</v>
          </cell>
          <cell r="CY559" t="str">
            <v>-</v>
          </cell>
          <cell r="CZ559" t="str">
            <v>-</v>
          </cell>
          <cell r="DB559" t="str">
            <v>-</v>
          </cell>
          <cell r="DC559" t="str">
            <v>-</v>
          </cell>
          <cell r="DD559" t="str">
            <v>-</v>
          </cell>
          <cell r="DE559" t="str">
            <v>-</v>
          </cell>
          <cell r="DF559" t="str">
            <v>-</v>
          </cell>
          <cell r="DG559" t="str">
            <v>-</v>
          </cell>
        </row>
        <row r="560">
          <cell r="AT560" t="str">
            <v>-</v>
          </cell>
          <cell r="AU560" t="str">
            <v>-</v>
          </cell>
          <cell r="AV560" t="str">
            <v>-</v>
          </cell>
          <cell r="AW560" t="str">
            <v>-</v>
          </cell>
          <cell r="AX560" t="str">
            <v>-</v>
          </cell>
          <cell r="AY560" t="str">
            <v>-</v>
          </cell>
          <cell r="AZ560" t="str">
            <v>-</v>
          </cell>
          <cell r="BA560" t="str">
            <v>-</v>
          </cell>
          <cell r="BB560" t="str">
            <v>-</v>
          </cell>
          <cell r="BC560" t="str">
            <v>-</v>
          </cell>
          <cell r="BD560" t="str">
            <v>-</v>
          </cell>
          <cell r="BE560" t="str">
            <v>-</v>
          </cell>
          <cell r="BF560" t="str">
            <v>-</v>
          </cell>
          <cell r="BG560" t="str">
            <v>-</v>
          </cell>
          <cell r="BH560" t="str">
            <v>-</v>
          </cell>
          <cell r="BI560" t="str">
            <v>-</v>
          </cell>
          <cell r="BJ560" t="str">
            <v>-</v>
          </cell>
          <cell r="BK560" t="str">
            <v>-</v>
          </cell>
          <cell r="BL560" t="str">
            <v>-</v>
          </cell>
          <cell r="BM560" t="str">
            <v>20507</v>
          </cell>
          <cell r="BN560" t="str">
            <v>-</v>
          </cell>
          <cell r="BO560" t="str">
            <v>-</v>
          </cell>
          <cell r="BP560" t="str">
            <v>-</v>
          </cell>
          <cell r="BQ560" t="str">
            <v>-</v>
          </cell>
          <cell r="BR560" t="str">
            <v>-</v>
          </cell>
          <cell r="BS560" t="str">
            <v>-</v>
          </cell>
          <cell r="BT560" t="str">
            <v>-</v>
          </cell>
          <cell r="BU560" t="str">
            <v>-</v>
          </cell>
          <cell r="BV560" t="str">
            <v>-</v>
          </cell>
          <cell r="BW560" t="str">
            <v>-</v>
          </cell>
          <cell r="BX560" t="str">
            <v>-</v>
          </cell>
          <cell r="BY560" t="str">
            <v>-</v>
          </cell>
          <cell r="CB560" t="str">
            <v>-</v>
          </cell>
          <cell r="CC560" t="str">
            <v>-</v>
          </cell>
          <cell r="CD560" t="str">
            <v>-</v>
          </cell>
          <cell r="CE560" t="str">
            <v>-</v>
          </cell>
          <cell r="CF560" t="str">
            <v>-</v>
          </cell>
          <cell r="CG560" t="str">
            <v>-</v>
          </cell>
          <cell r="CH560" t="str">
            <v>-</v>
          </cell>
          <cell r="CI560" t="str">
            <v>-</v>
          </cell>
          <cell r="CJ560" t="str">
            <v>-</v>
          </cell>
          <cell r="CK560" t="str">
            <v>-</v>
          </cell>
          <cell r="CL560" t="str">
            <v>-</v>
          </cell>
          <cell r="CM560" t="str">
            <v>-</v>
          </cell>
          <cell r="CN560" t="str">
            <v>-</v>
          </cell>
          <cell r="CO560" t="str">
            <v>-</v>
          </cell>
          <cell r="CP560" t="str">
            <v>-</v>
          </cell>
          <cell r="CQ560" t="str">
            <v>-</v>
          </cell>
          <cell r="CR560" t="str">
            <v>-</v>
          </cell>
          <cell r="CS560" t="str">
            <v>-</v>
          </cell>
          <cell r="CT560" t="str">
            <v>-</v>
          </cell>
          <cell r="CU560" t="str">
            <v>SANTO DOMINGO ARMENTA</v>
          </cell>
          <cell r="CV560" t="str">
            <v>-</v>
          </cell>
          <cell r="CW560" t="str">
            <v>-</v>
          </cell>
          <cell r="CX560" t="str">
            <v>-</v>
          </cell>
          <cell r="CY560" t="str">
            <v>-</v>
          </cell>
          <cell r="CZ560" t="str">
            <v>-</v>
          </cell>
          <cell r="DB560" t="str">
            <v>-</v>
          </cell>
          <cell r="DC560" t="str">
            <v>-</v>
          </cell>
          <cell r="DD560" t="str">
            <v>-</v>
          </cell>
          <cell r="DE560" t="str">
            <v>-</v>
          </cell>
          <cell r="DF560" t="str">
            <v>-</v>
          </cell>
          <cell r="DG560" t="str">
            <v>-</v>
          </cell>
        </row>
        <row r="561">
          <cell r="AT561" t="str">
            <v>-</v>
          </cell>
          <cell r="AU561" t="str">
            <v>-</v>
          </cell>
          <cell r="AV561" t="str">
            <v>-</v>
          </cell>
          <cell r="AW561" t="str">
            <v>-</v>
          </cell>
          <cell r="AX561" t="str">
            <v>-</v>
          </cell>
          <cell r="AY561" t="str">
            <v>-</v>
          </cell>
          <cell r="AZ561" t="str">
            <v>-</v>
          </cell>
          <cell r="BA561" t="str">
            <v>-</v>
          </cell>
          <cell r="BB561" t="str">
            <v>-</v>
          </cell>
          <cell r="BC561" t="str">
            <v>-</v>
          </cell>
          <cell r="BD561" t="str">
            <v>-</v>
          </cell>
          <cell r="BE561" t="str">
            <v>-</v>
          </cell>
          <cell r="BF561" t="str">
            <v>-</v>
          </cell>
          <cell r="BG561" t="str">
            <v>-</v>
          </cell>
          <cell r="BH561" t="str">
            <v>-</v>
          </cell>
          <cell r="BI561" t="str">
            <v>-</v>
          </cell>
          <cell r="BJ561" t="str">
            <v>-</v>
          </cell>
          <cell r="BK561" t="str">
            <v>-</v>
          </cell>
          <cell r="BL561" t="str">
            <v>-</v>
          </cell>
          <cell r="BM561" t="str">
            <v>20508</v>
          </cell>
          <cell r="BN561" t="str">
            <v>-</v>
          </cell>
          <cell r="BO561" t="str">
            <v>-</v>
          </cell>
          <cell r="BP561" t="str">
            <v>-</v>
          </cell>
          <cell r="BQ561" t="str">
            <v>-</v>
          </cell>
          <cell r="BR561" t="str">
            <v>-</v>
          </cell>
          <cell r="BS561" t="str">
            <v>-</v>
          </cell>
          <cell r="BT561" t="str">
            <v>-</v>
          </cell>
          <cell r="BU561" t="str">
            <v>-</v>
          </cell>
          <cell r="BV561" t="str">
            <v>-</v>
          </cell>
          <cell r="BW561" t="str">
            <v>-</v>
          </cell>
          <cell r="BX561" t="str">
            <v>-</v>
          </cell>
          <cell r="BY561" t="str">
            <v>-</v>
          </cell>
          <cell r="CB561" t="str">
            <v>-</v>
          </cell>
          <cell r="CC561" t="str">
            <v>-</v>
          </cell>
          <cell r="CD561" t="str">
            <v>-</v>
          </cell>
          <cell r="CE561" t="str">
            <v>-</v>
          </cell>
          <cell r="CF561" t="str">
            <v>-</v>
          </cell>
          <cell r="CG561" t="str">
            <v>-</v>
          </cell>
          <cell r="CH561" t="str">
            <v>-</v>
          </cell>
          <cell r="CI561" t="str">
            <v>-</v>
          </cell>
          <cell r="CJ561" t="str">
            <v>-</v>
          </cell>
          <cell r="CK561" t="str">
            <v>-</v>
          </cell>
          <cell r="CL561" t="str">
            <v>-</v>
          </cell>
          <cell r="CM561" t="str">
            <v>-</v>
          </cell>
          <cell r="CN561" t="str">
            <v>-</v>
          </cell>
          <cell r="CO561" t="str">
            <v>-</v>
          </cell>
          <cell r="CP561" t="str">
            <v>-</v>
          </cell>
          <cell r="CQ561" t="str">
            <v>-</v>
          </cell>
          <cell r="CR561" t="str">
            <v>-</v>
          </cell>
          <cell r="CS561" t="str">
            <v>-</v>
          </cell>
          <cell r="CT561" t="str">
            <v>-</v>
          </cell>
          <cell r="CU561" t="str">
            <v>SANTO DOMINGO CHIHUITÁN</v>
          </cell>
          <cell r="CV561" t="str">
            <v>-</v>
          </cell>
          <cell r="CW561" t="str">
            <v>-</v>
          </cell>
          <cell r="CX561" t="str">
            <v>-</v>
          </cell>
          <cell r="CY561" t="str">
            <v>-</v>
          </cell>
          <cell r="CZ561" t="str">
            <v>-</v>
          </cell>
          <cell r="DB561" t="str">
            <v>-</v>
          </cell>
          <cell r="DC561" t="str">
            <v>-</v>
          </cell>
          <cell r="DD561" t="str">
            <v>-</v>
          </cell>
          <cell r="DE561" t="str">
            <v>-</v>
          </cell>
          <cell r="DF561" t="str">
            <v>-</v>
          </cell>
          <cell r="DG561" t="str">
            <v>-</v>
          </cell>
        </row>
        <row r="562">
          <cell r="AT562" t="str">
            <v>-</v>
          </cell>
          <cell r="AU562" t="str">
            <v>-</v>
          </cell>
          <cell r="AV562" t="str">
            <v>-</v>
          </cell>
          <cell r="AW562" t="str">
            <v>-</v>
          </cell>
          <cell r="AX562" t="str">
            <v>-</v>
          </cell>
          <cell r="AY562" t="str">
            <v>-</v>
          </cell>
          <cell r="AZ562" t="str">
            <v>-</v>
          </cell>
          <cell r="BA562" t="str">
            <v>-</v>
          </cell>
          <cell r="BB562" t="str">
            <v>-</v>
          </cell>
          <cell r="BC562" t="str">
            <v>-</v>
          </cell>
          <cell r="BD562" t="str">
            <v>-</v>
          </cell>
          <cell r="BE562" t="str">
            <v>-</v>
          </cell>
          <cell r="BF562" t="str">
            <v>-</v>
          </cell>
          <cell r="BG562" t="str">
            <v>-</v>
          </cell>
          <cell r="BH562" t="str">
            <v>-</v>
          </cell>
          <cell r="BI562" t="str">
            <v>-</v>
          </cell>
          <cell r="BJ562" t="str">
            <v>-</v>
          </cell>
          <cell r="BK562" t="str">
            <v>-</v>
          </cell>
          <cell r="BL562" t="str">
            <v>-</v>
          </cell>
          <cell r="BM562" t="str">
            <v>20509</v>
          </cell>
          <cell r="BN562" t="str">
            <v>-</v>
          </cell>
          <cell r="BO562" t="str">
            <v>-</v>
          </cell>
          <cell r="BP562" t="str">
            <v>-</v>
          </cell>
          <cell r="BQ562" t="str">
            <v>-</v>
          </cell>
          <cell r="BR562" t="str">
            <v>-</v>
          </cell>
          <cell r="BS562" t="str">
            <v>-</v>
          </cell>
          <cell r="BT562" t="str">
            <v>-</v>
          </cell>
          <cell r="BU562" t="str">
            <v>-</v>
          </cell>
          <cell r="BV562" t="str">
            <v>-</v>
          </cell>
          <cell r="BW562" t="str">
            <v>-</v>
          </cell>
          <cell r="BX562" t="str">
            <v>-</v>
          </cell>
          <cell r="BY562" t="str">
            <v>-</v>
          </cell>
          <cell r="CB562" t="str">
            <v>-</v>
          </cell>
          <cell r="CC562" t="str">
            <v>-</v>
          </cell>
          <cell r="CD562" t="str">
            <v>-</v>
          </cell>
          <cell r="CE562" t="str">
            <v>-</v>
          </cell>
          <cell r="CF562" t="str">
            <v>-</v>
          </cell>
          <cell r="CG562" t="str">
            <v>-</v>
          </cell>
          <cell r="CH562" t="str">
            <v>-</v>
          </cell>
          <cell r="CI562" t="str">
            <v>-</v>
          </cell>
          <cell r="CJ562" t="str">
            <v>-</v>
          </cell>
          <cell r="CK562" t="str">
            <v>-</v>
          </cell>
          <cell r="CL562" t="str">
            <v>-</v>
          </cell>
          <cell r="CM562" t="str">
            <v>-</v>
          </cell>
          <cell r="CN562" t="str">
            <v>-</v>
          </cell>
          <cell r="CO562" t="str">
            <v>-</v>
          </cell>
          <cell r="CP562" t="str">
            <v>-</v>
          </cell>
          <cell r="CQ562" t="str">
            <v>-</v>
          </cell>
          <cell r="CR562" t="str">
            <v>-</v>
          </cell>
          <cell r="CS562" t="str">
            <v>-</v>
          </cell>
          <cell r="CT562" t="str">
            <v>-</v>
          </cell>
          <cell r="CU562" t="str">
            <v>SANTO DOMINGO DE MORELOS</v>
          </cell>
          <cell r="CV562" t="str">
            <v>-</v>
          </cell>
          <cell r="CW562" t="str">
            <v>-</v>
          </cell>
          <cell r="CX562" t="str">
            <v>-</v>
          </cell>
          <cell r="CY562" t="str">
            <v>-</v>
          </cell>
          <cell r="CZ562" t="str">
            <v>-</v>
          </cell>
          <cell r="DB562" t="str">
            <v>-</v>
          </cell>
          <cell r="DC562" t="str">
            <v>-</v>
          </cell>
          <cell r="DD562" t="str">
            <v>-</v>
          </cell>
          <cell r="DE562" t="str">
            <v>-</v>
          </cell>
          <cell r="DF562" t="str">
            <v>-</v>
          </cell>
          <cell r="DG562" t="str">
            <v>-</v>
          </cell>
        </row>
        <row r="563">
          <cell r="AT563" t="str">
            <v>-</v>
          </cell>
          <cell r="AU563" t="str">
            <v>-</v>
          </cell>
          <cell r="AV563" t="str">
            <v>-</v>
          </cell>
          <cell r="AW563" t="str">
            <v>-</v>
          </cell>
          <cell r="AX563" t="str">
            <v>-</v>
          </cell>
          <cell r="AY563" t="str">
            <v>-</v>
          </cell>
          <cell r="AZ563" t="str">
            <v>-</v>
          </cell>
          <cell r="BA563" t="str">
            <v>-</v>
          </cell>
          <cell r="BB563" t="str">
            <v>-</v>
          </cell>
          <cell r="BC563" t="str">
            <v>-</v>
          </cell>
          <cell r="BD563" t="str">
            <v>-</v>
          </cell>
          <cell r="BE563" t="str">
            <v>-</v>
          </cell>
          <cell r="BF563" t="str">
            <v>-</v>
          </cell>
          <cell r="BG563" t="str">
            <v>-</v>
          </cell>
          <cell r="BH563" t="str">
            <v>-</v>
          </cell>
          <cell r="BI563" t="str">
            <v>-</v>
          </cell>
          <cell r="BJ563" t="str">
            <v>-</v>
          </cell>
          <cell r="BK563" t="str">
            <v>-</v>
          </cell>
          <cell r="BL563" t="str">
            <v>-</v>
          </cell>
          <cell r="BM563" t="str">
            <v>20510</v>
          </cell>
          <cell r="BN563" t="str">
            <v>-</v>
          </cell>
          <cell r="BO563" t="str">
            <v>-</v>
          </cell>
          <cell r="BP563" t="str">
            <v>-</v>
          </cell>
          <cell r="BQ563" t="str">
            <v>-</v>
          </cell>
          <cell r="BR563" t="str">
            <v>-</v>
          </cell>
          <cell r="BS563" t="str">
            <v>-</v>
          </cell>
          <cell r="BT563" t="str">
            <v>-</v>
          </cell>
          <cell r="BU563" t="str">
            <v>-</v>
          </cell>
          <cell r="BV563" t="str">
            <v>-</v>
          </cell>
          <cell r="BW563" t="str">
            <v>-</v>
          </cell>
          <cell r="BX563" t="str">
            <v>-</v>
          </cell>
          <cell r="BY563" t="str">
            <v>-</v>
          </cell>
          <cell r="CB563" t="str">
            <v>-</v>
          </cell>
          <cell r="CC563" t="str">
            <v>-</v>
          </cell>
          <cell r="CD563" t="str">
            <v>-</v>
          </cell>
          <cell r="CE563" t="str">
            <v>-</v>
          </cell>
          <cell r="CF563" t="str">
            <v>-</v>
          </cell>
          <cell r="CG563" t="str">
            <v>-</v>
          </cell>
          <cell r="CH563" t="str">
            <v>-</v>
          </cell>
          <cell r="CI563" t="str">
            <v>-</v>
          </cell>
          <cell r="CJ563" t="str">
            <v>-</v>
          </cell>
          <cell r="CK563" t="str">
            <v>-</v>
          </cell>
          <cell r="CL563" t="str">
            <v>-</v>
          </cell>
          <cell r="CM563" t="str">
            <v>-</v>
          </cell>
          <cell r="CN563" t="str">
            <v>-</v>
          </cell>
          <cell r="CO563" t="str">
            <v>-</v>
          </cell>
          <cell r="CP563" t="str">
            <v>-</v>
          </cell>
          <cell r="CQ563" t="str">
            <v>-</v>
          </cell>
          <cell r="CR563" t="str">
            <v>-</v>
          </cell>
          <cell r="CS563" t="str">
            <v>-</v>
          </cell>
          <cell r="CT563" t="str">
            <v>-</v>
          </cell>
          <cell r="CU563" t="str">
            <v>SANTO DOMINGO IXCATLÁN</v>
          </cell>
          <cell r="CV563" t="str">
            <v>-</v>
          </cell>
          <cell r="CW563" t="str">
            <v>-</v>
          </cell>
          <cell r="CX563" t="str">
            <v>-</v>
          </cell>
          <cell r="CY563" t="str">
            <v>-</v>
          </cell>
          <cell r="CZ563" t="str">
            <v>-</v>
          </cell>
          <cell r="DB563" t="str">
            <v>-</v>
          </cell>
          <cell r="DC563" t="str">
            <v>-</v>
          </cell>
          <cell r="DD563" t="str">
            <v>-</v>
          </cell>
          <cell r="DE563" t="str">
            <v>-</v>
          </cell>
          <cell r="DF563" t="str">
            <v>-</v>
          </cell>
          <cell r="DG563" t="str">
            <v>-</v>
          </cell>
        </row>
        <row r="564">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20511</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SANTO DOMINGO NUXAÁ</v>
          </cell>
          <cell r="CV564" t="str">
            <v>-</v>
          </cell>
          <cell r="CW564" t="str">
            <v>-</v>
          </cell>
          <cell r="CX564" t="str">
            <v>-</v>
          </cell>
          <cell r="CY564" t="str">
            <v>-</v>
          </cell>
          <cell r="CZ564" t="str">
            <v>-</v>
          </cell>
          <cell r="DB564" t="str">
            <v>-</v>
          </cell>
          <cell r="DC564" t="str">
            <v>-</v>
          </cell>
          <cell r="DD564" t="str">
            <v>-</v>
          </cell>
          <cell r="DE564" t="str">
            <v>-</v>
          </cell>
          <cell r="DF564" t="str">
            <v>-</v>
          </cell>
          <cell r="DG564" t="str">
            <v>-</v>
          </cell>
        </row>
        <row r="565">
          <cell r="AT565" t="str">
            <v>-</v>
          </cell>
          <cell r="AU565" t="str">
            <v>-</v>
          </cell>
          <cell r="AV565" t="str">
            <v>-</v>
          </cell>
          <cell r="AW565" t="str">
            <v>-</v>
          </cell>
          <cell r="AX565" t="str">
            <v>-</v>
          </cell>
          <cell r="AY565" t="str">
            <v>-</v>
          </cell>
          <cell r="AZ565" t="str">
            <v>-</v>
          </cell>
          <cell r="BA565" t="str">
            <v>-</v>
          </cell>
          <cell r="BB565" t="str">
            <v>-</v>
          </cell>
          <cell r="BC565" t="str">
            <v>-</v>
          </cell>
          <cell r="BD565" t="str">
            <v>-</v>
          </cell>
          <cell r="BE565" t="str">
            <v>-</v>
          </cell>
          <cell r="BF565" t="str">
            <v>-</v>
          </cell>
          <cell r="BG565" t="str">
            <v>-</v>
          </cell>
          <cell r="BH565" t="str">
            <v>-</v>
          </cell>
          <cell r="BI565" t="str">
            <v>-</v>
          </cell>
          <cell r="BJ565" t="str">
            <v>-</v>
          </cell>
          <cell r="BK565" t="str">
            <v>-</v>
          </cell>
          <cell r="BL565" t="str">
            <v>-</v>
          </cell>
          <cell r="BM565" t="str">
            <v>20512</v>
          </cell>
          <cell r="BN565" t="str">
            <v>-</v>
          </cell>
          <cell r="BO565" t="str">
            <v>-</v>
          </cell>
          <cell r="BP565" t="str">
            <v>-</v>
          </cell>
          <cell r="BQ565" t="str">
            <v>-</v>
          </cell>
          <cell r="BR565" t="str">
            <v>-</v>
          </cell>
          <cell r="BS565" t="str">
            <v>-</v>
          </cell>
          <cell r="BT565" t="str">
            <v>-</v>
          </cell>
          <cell r="BU565" t="str">
            <v>-</v>
          </cell>
          <cell r="BV565" t="str">
            <v>-</v>
          </cell>
          <cell r="BW565" t="str">
            <v>-</v>
          </cell>
          <cell r="BX565" t="str">
            <v>-</v>
          </cell>
          <cell r="BY565" t="str">
            <v>-</v>
          </cell>
          <cell r="CB565" t="str">
            <v>-</v>
          </cell>
          <cell r="CC565" t="str">
            <v>-</v>
          </cell>
          <cell r="CD565" t="str">
            <v>-</v>
          </cell>
          <cell r="CE565" t="str">
            <v>-</v>
          </cell>
          <cell r="CF565" t="str">
            <v>-</v>
          </cell>
          <cell r="CG565" t="str">
            <v>-</v>
          </cell>
          <cell r="CH565" t="str">
            <v>-</v>
          </cell>
          <cell r="CI565" t="str">
            <v>-</v>
          </cell>
          <cell r="CJ565" t="str">
            <v>-</v>
          </cell>
          <cell r="CK565" t="str">
            <v>-</v>
          </cell>
          <cell r="CL565" t="str">
            <v>-</v>
          </cell>
          <cell r="CM565" t="str">
            <v>-</v>
          </cell>
          <cell r="CN565" t="str">
            <v>-</v>
          </cell>
          <cell r="CO565" t="str">
            <v>-</v>
          </cell>
          <cell r="CP565" t="str">
            <v>-</v>
          </cell>
          <cell r="CQ565" t="str">
            <v>-</v>
          </cell>
          <cell r="CR565" t="str">
            <v>-</v>
          </cell>
          <cell r="CS565" t="str">
            <v>-</v>
          </cell>
          <cell r="CT565" t="str">
            <v>-</v>
          </cell>
          <cell r="CU565" t="str">
            <v>SANTO DOMINGO OZOLOTEPEC</v>
          </cell>
          <cell r="CV565" t="str">
            <v>-</v>
          </cell>
          <cell r="CW565" t="str">
            <v>-</v>
          </cell>
          <cell r="CX565" t="str">
            <v>-</v>
          </cell>
          <cell r="CY565" t="str">
            <v>-</v>
          </cell>
          <cell r="CZ565" t="str">
            <v>-</v>
          </cell>
          <cell r="DB565" t="str">
            <v>-</v>
          </cell>
          <cell r="DC565" t="str">
            <v>-</v>
          </cell>
          <cell r="DD565" t="str">
            <v>-</v>
          </cell>
          <cell r="DE565" t="str">
            <v>-</v>
          </cell>
          <cell r="DF565" t="str">
            <v>-</v>
          </cell>
          <cell r="DG565" t="str">
            <v>-</v>
          </cell>
        </row>
        <row r="566">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20513</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SANTO DOMINGO PETAPA</v>
          </cell>
          <cell r="CV566" t="str">
            <v>-</v>
          </cell>
          <cell r="CW566" t="str">
            <v>-</v>
          </cell>
          <cell r="CX566" t="str">
            <v>-</v>
          </cell>
          <cell r="CY566" t="str">
            <v>-</v>
          </cell>
          <cell r="CZ566" t="str">
            <v>-</v>
          </cell>
          <cell r="DB566" t="str">
            <v>-</v>
          </cell>
          <cell r="DC566" t="str">
            <v>-</v>
          </cell>
          <cell r="DD566" t="str">
            <v>-</v>
          </cell>
          <cell r="DE566" t="str">
            <v>-</v>
          </cell>
          <cell r="DF566" t="str">
            <v>-</v>
          </cell>
          <cell r="DG566" t="str">
            <v>-</v>
          </cell>
        </row>
        <row r="567">
          <cell r="AT567" t="str">
            <v>-</v>
          </cell>
          <cell r="AU567" t="str">
            <v>-</v>
          </cell>
          <cell r="AV567" t="str">
            <v>-</v>
          </cell>
          <cell r="AW567" t="str">
            <v>-</v>
          </cell>
          <cell r="AX567" t="str">
            <v>-</v>
          </cell>
          <cell r="AY567" t="str">
            <v>-</v>
          </cell>
          <cell r="AZ567" t="str">
            <v>-</v>
          </cell>
          <cell r="BA567" t="str">
            <v>-</v>
          </cell>
          <cell r="BB567" t="str">
            <v>-</v>
          </cell>
          <cell r="BC567" t="str">
            <v>-</v>
          </cell>
          <cell r="BD567" t="str">
            <v>-</v>
          </cell>
          <cell r="BE567" t="str">
            <v>-</v>
          </cell>
          <cell r="BF567" t="str">
            <v>-</v>
          </cell>
          <cell r="BG567" t="str">
            <v>-</v>
          </cell>
          <cell r="BH567" t="str">
            <v>-</v>
          </cell>
          <cell r="BI567" t="str">
            <v>-</v>
          </cell>
          <cell r="BJ567" t="str">
            <v>-</v>
          </cell>
          <cell r="BK567" t="str">
            <v>-</v>
          </cell>
          <cell r="BL567" t="str">
            <v>-</v>
          </cell>
          <cell r="BM567" t="str">
            <v>20514</v>
          </cell>
          <cell r="BN567" t="str">
            <v>-</v>
          </cell>
          <cell r="BO567" t="str">
            <v>-</v>
          </cell>
          <cell r="BP567" t="str">
            <v>-</v>
          </cell>
          <cell r="BQ567" t="str">
            <v>-</v>
          </cell>
          <cell r="BR567" t="str">
            <v>-</v>
          </cell>
          <cell r="BS567" t="str">
            <v>-</v>
          </cell>
          <cell r="BT567" t="str">
            <v>-</v>
          </cell>
          <cell r="BU567" t="str">
            <v>-</v>
          </cell>
          <cell r="BV567" t="str">
            <v>-</v>
          </cell>
          <cell r="BW567" t="str">
            <v>-</v>
          </cell>
          <cell r="BX567" t="str">
            <v>-</v>
          </cell>
          <cell r="BY567" t="str">
            <v>-</v>
          </cell>
          <cell r="CB567" t="str">
            <v>-</v>
          </cell>
          <cell r="CC567" t="str">
            <v>-</v>
          </cell>
          <cell r="CD567" t="str">
            <v>-</v>
          </cell>
          <cell r="CE567" t="str">
            <v>-</v>
          </cell>
          <cell r="CF567" t="str">
            <v>-</v>
          </cell>
          <cell r="CG567" t="str">
            <v>-</v>
          </cell>
          <cell r="CH567" t="str">
            <v>-</v>
          </cell>
          <cell r="CI567" t="str">
            <v>-</v>
          </cell>
          <cell r="CJ567" t="str">
            <v>-</v>
          </cell>
          <cell r="CK567" t="str">
            <v>-</v>
          </cell>
          <cell r="CL567" t="str">
            <v>-</v>
          </cell>
          <cell r="CM567" t="str">
            <v>-</v>
          </cell>
          <cell r="CN567" t="str">
            <v>-</v>
          </cell>
          <cell r="CO567" t="str">
            <v>-</v>
          </cell>
          <cell r="CP567" t="str">
            <v>-</v>
          </cell>
          <cell r="CQ567" t="str">
            <v>-</v>
          </cell>
          <cell r="CR567" t="str">
            <v>-</v>
          </cell>
          <cell r="CS567" t="str">
            <v>-</v>
          </cell>
          <cell r="CT567" t="str">
            <v>-</v>
          </cell>
          <cell r="CU567" t="str">
            <v>SANTO DOMINGO ROAYAGA</v>
          </cell>
          <cell r="CV567" t="str">
            <v>-</v>
          </cell>
          <cell r="CW567" t="str">
            <v>-</v>
          </cell>
          <cell r="CX567" t="str">
            <v>-</v>
          </cell>
          <cell r="CY567" t="str">
            <v>-</v>
          </cell>
          <cell r="CZ567" t="str">
            <v>-</v>
          </cell>
          <cell r="DB567" t="str">
            <v>-</v>
          </cell>
          <cell r="DC567" t="str">
            <v>-</v>
          </cell>
          <cell r="DD567" t="str">
            <v>-</v>
          </cell>
          <cell r="DE567" t="str">
            <v>-</v>
          </cell>
          <cell r="DF567" t="str">
            <v>-</v>
          </cell>
          <cell r="DG567" t="str">
            <v>-</v>
          </cell>
        </row>
        <row r="568">
          <cell r="AT568" t="str">
            <v>-</v>
          </cell>
          <cell r="AU568" t="str">
            <v>-</v>
          </cell>
          <cell r="AV568" t="str">
            <v>-</v>
          </cell>
          <cell r="AW568" t="str">
            <v>-</v>
          </cell>
          <cell r="AX568" t="str">
            <v>-</v>
          </cell>
          <cell r="AY568" t="str">
            <v>-</v>
          </cell>
          <cell r="AZ568" t="str">
            <v>-</v>
          </cell>
          <cell r="BA568" t="str">
            <v>-</v>
          </cell>
          <cell r="BB568" t="str">
            <v>-</v>
          </cell>
          <cell r="BC568" t="str">
            <v>-</v>
          </cell>
          <cell r="BD568" t="str">
            <v>-</v>
          </cell>
          <cell r="BE568" t="str">
            <v>-</v>
          </cell>
          <cell r="BF568" t="str">
            <v>-</v>
          </cell>
          <cell r="BG568" t="str">
            <v>-</v>
          </cell>
          <cell r="BH568" t="str">
            <v>-</v>
          </cell>
          <cell r="BI568" t="str">
            <v>-</v>
          </cell>
          <cell r="BJ568" t="str">
            <v>-</v>
          </cell>
          <cell r="BK568" t="str">
            <v>-</v>
          </cell>
          <cell r="BL568" t="str">
            <v>-</v>
          </cell>
          <cell r="BM568" t="str">
            <v>20516</v>
          </cell>
          <cell r="BN568" t="str">
            <v>-</v>
          </cell>
          <cell r="BO568" t="str">
            <v>-</v>
          </cell>
          <cell r="BP568" t="str">
            <v>-</v>
          </cell>
          <cell r="BQ568" t="str">
            <v>-</v>
          </cell>
          <cell r="BR568" t="str">
            <v>-</v>
          </cell>
          <cell r="BS568" t="str">
            <v>-</v>
          </cell>
          <cell r="BT568" t="str">
            <v>-</v>
          </cell>
          <cell r="BU568" t="str">
            <v>-</v>
          </cell>
          <cell r="BV568" t="str">
            <v>-</v>
          </cell>
          <cell r="BW568" t="str">
            <v>-</v>
          </cell>
          <cell r="BX568" t="str">
            <v>-</v>
          </cell>
          <cell r="BY568" t="str">
            <v>-</v>
          </cell>
          <cell r="CB568" t="str">
            <v>-</v>
          </cell>
          <cell r="CC568" t="str">
            <v>-</v>
          </cell>
          <cell r="CD568" t="str">
            <v>-</v>
          </cell>
          <cell r="CE568" t="str">
            <v>-</v>
          </cell>
          <cell r="CF568" t="str">
            <v>-</v>
          </cell>
          <cell r="CG568" t="str">
            <v>-</v>
          </cell>
          <cell r="CH568" t="str">
            <v>-</v>
          </cell>
          <cell r="CI568" t="str">
            <v>-</v>
          </cell>
          <cell r="CJ568" t="str">
            <v>-</v>
          </cell>
          <cell r="CK568" t="str">
            <v>-</v>
          </cell>
          <cell r="CL568" t="str">
            <v>-</v>
          </cell>
          <cell r="CM568" t="str">
            <v>-</v>
          </cell>
          <cell r="CN568" t="str">
            <v>-</v>
          </cell>
          <cell r="CO568" t="str">
            <v>-</v>
          </cell>
          <cell r="CP568" t="str">
            <v>-</v>
          </cell>
          <cell r="CQ568" t="str">
            <v>-</v>
          </cell>
          <cell r="CR568" t="str">
            <v>-</v>
          </cell>
          <cell r="CS568" t="str">
            <v>-</v>
          </cell>
          <cell r="CT568" t="str">
            <v>-</v>
          </cell>
          <cell r="CU568" t="str">
            <v>SANTO DOMINGO TEOJOMULCO</v>
          </cell>
          <cell r="CV568" t="str">
            <v>-</v>
          </cell>
          <cell r="CW568" t="str">
            <v>-</v>
          </cell>
          <cell r="CX568" t="str">
            <v>-</v>
          </cell>
          <cell r="CY568" t="str">
            <v>-</v>
          </cell>
          <cell r="CZ568" t="str">
            <v>-</v>
          </cell>
          <cell r="DB568" t="str">
            <v>-</v>
          </cell>
          <cell r="DC568" t="str">
            <v>-</v>
          </cell>
          <cell r="DD568" t="str">
            <v>-</v>
          </cell>
          <cell r="DE568" t="str">
            <v>-</v>
          </cell>
          <cell r="DF568" t="str">
            <v>-</v>
          </cell>
          <cell r="DG568" t="str">
            <v>-</v>
          </cell>
        </row>
        <row r="569">
          <cell r="AT569" t="str">
            <v>-</v>
          </cell>
          <cell r="AU569" t="str">
            <v>-</v>
          </cell>
          <cell r="AV569" t="str">
            <v>-</v>
          </cell>
          <cell r="AW569" t="str">
            <v>-</v>
          </cell>
          <cell r="AX569" t="str">
            <v>-</v>
          </cell>
          <cell r="AY569" t="str">
            <v>-</v>
          </cell>
          <cell r="AZ569" t="str">
            <v>-</v>
          </cell>
          <cell r="BA569" t="str">
            <v>-</v>
          </cell>
          <cell r="BB569" t="str">
            <v>-</v>
          </cell>
          <cell r="BC569" t="str">
            <v>-</v>
          </cell>
          <cell r="BD569" t="str">
            <v>-</v>
          </cell>
          <cell r="BE569" t="str">
            <v>-</v>
          </cell>
          <cell r="BF569" t="str">
            <v>-</v>
          </cell>
          <cell r="BG569" t="str">
            <v>-</v>
          </cell>
          <cell r="BH569" t="str">
            <v>-</v>
          </cell>
          <cell r="BI569" t="str">
            <v>-</v>
          </cell>
          <cell r="BJ569" t="str">
            <v>-</v>
          </cell>
          <cell r="BK569" t="str">
            <v>-</v>
          </cell>
          <cell r="BL569" t="str">
            <v>-</v>
          </cell>
          <cell r="BM569" t="str">
            <v>20517</v>
          </cell>
          <cell r="BN569" t="str">
            <v>-</v>
          </cell>
          <cell r="BO569" t="str">
            <v>-</v>
          </cell>
          <cell r="BP569" t="str">
            <v>-</v>
          </cell>
          <cell r="BQ569" t="str">
            <v>-</v>
          </cell>
          <cell r="BR569" t="str">
            <v>-</v>
          </cell>
          <cell r="BS569" t="str">
            <v>-</v>
          </cell>
          <cell r="BT569" t="str">
            <v>-</v>
          </cell>
          <cell r="BU569" t="str">
            <v>-</v>
          </cell>
          <cell r="BV569" t="str">
            <v>-</v>
          </cell>
          <cell r="BW569" t="str">
            <v>-</v>
          </cell>
          <cell r="BX569" t="str">
            <v>-</v>
          </cell>
          <cell r="BY569" t="str">
            <v>-</v>
          </cell>
          <cell r="CB569" t="str">
            <v>-</v>
          </cell>
          <cell r="CC569" t="str">
            <v>-</v>
          </cell>
          <cell r="CD569" t="str">
            <v>-</v>
          </cell>
          <cell r="CE569" t="str">
            <v>-</v>
          </cell>
          <cell r="CF569" t="str">
            <v>-</v>
          </cell>
          <cell r="CG569" t="str">
            <v>-</v>
          </cell>
          <cell r="CH569" t="str">
            <v>-</v>
          </cell>
          <cell r="CI569" t="str">
            <v>-</v>
          </cell>
          <cell r="CJ569" t="str">
            <v>-</v>
          </cell>
          <cell r="CK569" t="str">
            <v>-</v>
          </cell>
          <cell r="CL569" t="str">
            <v>-</v>
          </cell>
          <cell r="CM569" t="str">
            <v>-</v>
          </cell>
          <cell r="CN569" t="str">
            <v>-</v>
          </cell>
          <cell r="CO569" t="str">
            <v>-</v>
          </cell>
          <cell r="CP569" t="str">
            <v>-</v>
          </cell>
          <cell r="CQ569" t="str">
            <v>-</v>
          </cell>
          <cell r="CR569" t="str">
            <v>-</v>
          </cell>
          <cell r="CS569" t="str">
            <v>-</v>
          </cell>
          <cell r="CT569" t="str">
            <v>-</v>
          </cell>
          <cell r="CU569" t="str">
            <v>SANTO DOMINGO TEPUXTEPEC</v>
          </cell>
          <cell r="CV569" t="str">
            <v>-</v>
          </cell>
          <cell r="CW569" t="str">
            <v>-</v>
          </cell>
          <cell r="CX569" t="str">
            <v>-</v>
          </cell>
          <cell r="CY569" t="str">
            <v>-</v>
          </cell>
          <cell r="CZ569" t="str">
            <v>-</v>
          </cell>
          <cell r="DB569" t="str">
            <v>-</v>
          </cell>
          <cell r="DC569" t="str">
            <v>-</v>
          </cell>
          <cell r="DD569" t="str">
            <v>-</v>
          </cell>
          <cell r="DE569" t="str">
            <v>-</v>
          </cell>
          <cell r="DF569" t="str">
            <v>-</v>
          </cell>
          <cell r="DG569" t="str">
            <v>-</v>
          </cell>
        </row>
        <row r="570">
          <cell r="AT570" t="str">
            <v>-</v>
          </cell>
          <cell r="AU570" t="str">
            <v>-</v>
          </cell>
          <cell r="AV570" t="str">
            <v>-</v>
          </cell>
          <cell r="AW570" t="str">
            <v>-</v>
          </cell>
          <cell r="AX570" t="str">
            <v>-</v>
          </cell>
          <cell r="AY570" t="str">
            <v>-</v>
          </cell>
          <cell r="AZ570" t="str">
            <v>-</v>
          </cell>
          <cell r="BA570" t="str">
            <v>-</v>
          </cell>
          <cell r="BB570" t="str">
            <v>-</v>
          </cell>
          <cell r="BC570" t="str">
            <v>-</v>
          </cell>
          <cell r="BD570" t="str">
            <v>-</v>
          </cell>
          <cell r="BE570" t="str">
            <v>-</v>
          </cell>
          <cell r="BF570" t="str">
            <v>-</v>
          </cell>
          <cell r="BG570" t="str">
            <v>-</v>
          </cell>
          <cell r="BH570" t="str">
            <v>-</v>
          </cell>
          <cell r="BI570" t="str">
            <v>-</v>
          </cell>
          <cell r="BJ570" t="str">
            <v>-</v>
          </cell>
          <cell r="BK570" t="str">
            <v>-</v>
          </cell>
          <cell r="BL570" t="str">
            <v>-</v>
          </cell>
          <cell r="BM570" t="str">
            <v>20518</v>
          </cell>
          <cell r="BN570" t="str">
            <v>-</v>
          </cell>
          <cell r="BO570" t="str">
            <v>-</v>
          </cell>
          <cell r="BP570" t="str">
            <v>-</v>
          </cell>
          <cell r="BQ570" t="str">
            <v>-</v>
          </cell>
          <cell r="BR570" t="str">
            <v>-</v>
          </cell>
          <cell r="BS570" t="str">
            <v>-</v>
          </cell>
          <cell r="BT570" t="str">
            <v>-</v>
          </cell>
          <cell r="BU570" t="str">
            <v>-</v>
          </cell>
          <cell r="BV570" t="str">
            <v>-</v>
          </cell>
          <cell r="BW570" t="str">
            <v>-</v>
          </cell>
          <cell r="BX570" t="str">
            <v>-</v>
          </cell>
          <cell r="BY570" t="str">
            <v>-</v>
          </cell>
          <cell r="CB570" t="str">
            <v>-</v>
          </cell>
          <cell r="CC570" t="str">
            <v>-</v>
          </cell>
          <cell r="CD570" t="str">
            <v>-</v>
          </cell>
          <cell r="CE570" t="str">
            <v>-</v>
          </cell>
          <cell r="CF570" t="str">
            <v>-</v>
          </cell>
          <cell r="CG570" t="str">
            <v>-</v>
          </cell>
          <cell r="CH570" t="str">
            <v>-</v>
          </cell>
          <cell r="CI570" t="str">
            <v>-</v>
          </cell>
          <cell r="CJ570" t="str">
            <v>-</v>
          </cell>
          <cell r="CK570" t="str">
            <v>-</v>
          </cell>
          <cell r="CL570" t="str">
            <v>-</v>
          </cell>
          <cell r="CM570" t="str">
            <v>-</v>
          </cell>
          <cell r="CN570" t="str">
            <v>-</v>
          </cell>
          <cell r="CO570" t="str">
            <v>-</v>
          </cell>
          <cell r="CP570" t="str">
            <v>-</v>
          </cell>
          <cell r="CQ570" t="str">
            <v>-</v>
          </cell>
          <cell r="CR570" t="str">
            <v>-</v>
          </cell>
          <cell r="CS570" t="str">
            <v>-</v>
          </cell>
          <cell r="CT570" t="str">
            <v>-</v>
          </cell>
          <cell r="CU570" t="str">
            <v>SANTO DOMINGO TLATAYÁPAM</v>
          </cell>
          <cell r="CV570" t="str">
            <v>-</v>
          </cell>
          <cell r="CW570" t="str">
            <v>-</v>
          </cell>
          <cell r="CX570" t="str">
            <v>-</v>
          </cell>
          <cell r="CY570" t="str">
            <v>-</v>
          </cell>
          <cell r="CZ570" t="str">
            <v>-</v>
          </cell>
          <cell r="DB570" t="str">
            <v>-</v>
          </cell>
          <cell r="DC570" t="str">
            <v>-</v>
          </cell>
          <cell r="DD570" t="str">
            <v>-</v>
          </cell>
          <cell r="DE570" t="str">
            <v>-</v>
          </cell>
          <cell r="DF570" t="str">
            <v>-</v>
          </cell>
          <cell r="DG570" t="str">
            <v>-</v>
          </cell>
        </row>
        <row r="571">
          <cell r="AT571" t="str">
            <v>-</v>
          </cell>
          <cell r="AU571" t="str">
            <v>-</v>
          </cell>
          <cell r="AV571" t="str">
            <v>-</v>
          </cell>
          <cell r="AW571" t="str">
            <v>-</v>
          </cell>
          <cell r="AX571" t="str">
            <v>-</v>
          </cell>
          <cell r="AY571" t="str">
            <v>-</v>
          </cell>
          <cell r="AZ571" t="str">
            <v>-</v>
          </cell>
          <cell r="BA571" t="str">
            <v>-</v>
          </cell>
          <cell r="BB571" t="str">
            <v>-</v>
          </cell>
          <cell r="BC571" t="str">
            <v>-</v>
          </cell>
          <cell r="BD571" t="str">
            <v>-</v>
          </cell>
          <cell r="BE571" t="str">
            <v>-</v>
          </cell>
          <cell r="BF571" t="str">
            <v>-</v>
          </cell>
          <cell r="BG571" t="str">
            <v>-</v>
          </cell>
          <cell r="BH571" t="str">
            <v>-</v>
          </cell>
          <cell r="BI571" t="str">
            <v>-</v>
          </cell>
          <cell r="BJ571" t="str">
            <v>-</v>
          </cell>
          <cell r="BK571" t="str">
            <v>-</v>
          </cell>
          <cell r="BL571" t="str">
            <v>-</v>
          </cell>
          <cell r="BM571" t="str">
            <v>20519</v>
          </cell>
          <cell r="BN571" t="str">
            <v>-</v>
          </cell>
          <cell r="BO571" t="str">
            <v>-</v>
          </cell>
          <cell r="BP571" t="str">
            <v>-</v>
          </cell>
          <cell r="BQ571" t="str">
            <v>-</v>
          </cell>
          <cell r="BR571" t="str">
            <v>-</v>
          </cell>
          <cell r="BS571" t="str">
            <v>-</v>
          </cell>
          <cell r="BT571" t="str">
            <v>-</v>
          </cell>
          <cell r="BU571" t="str">
            <v>-</v>
          </cell>
          <cell r="BV571" t="str">
            <v>-</v>
          </cell>
          <cell r="BW571" t="str">
            <v>-</v>
          </cell>
          <cell r="BX571" t="str">
            <v>-</v>
          </cell>
          <cell r="BY571" t="str">
            <v>-</v>
          </cell>
          <cell r="CB571" t="str">
            <v>-</v>
          </cell>
          <cell r="CC571" t="str">
            <v>-</v>
          </cell>
          <cell r="CD571" t="str">
            <v>-</v>
          </cell>
          <cell r="CE571" t="str">
            <v>-</v>
          </cell>
          <cell r="CF571" t="str">
            <v>-</v>
          </cell>
          <cell r="CG571" t="str">
            <v>-</v>
          </cell>
          <cell r="CH571" t="str">
            <v>-</v>
          </cell>
          <cell r="CI571" t="str">
            <v>-</v>
          </cell>
          <cell r="CJ571" t="str">
            <v>-</v>
          </cell>
          <cell r="CK571" t="str">
            <v>-</v>
          </cell>
          <cell r="CL571" t="str">
            <v>-</v>
          </cell>
          <cell r="CM571" t="str">
            <v>-</v>
          </cell>
          <cell r="CN571" t="str">
            <v>-</v>
          </cell>
          <cell r="CO571" t="str">
            <v>-</v>
          </cell>
          <cell r="CP571" t="str">
            <v>-</v>
          </cell>
          <cell r="CQ571" t="str">
            <v>-</v>
          </cell>
          <cell r="CR571" t="str">
            <v>-</v>
          </cell>
          <cell r="CS571" t="str">
            <v>-</v>
          </cell>
          <cell r="CT571" t="str">
            <v>-</v>
          </cell>
          <cell r="CU571" t="str">
            <v>SANTO DOMINGO TOMALTEPEC</v>
          </cell>
          <cell r="CV571" t="str">
            <v>-</v>
          </cell>
          <cell r="CW571" t="str">
            <v>-</v>
          </cell>
          <cell r="CX571" t="str">
            <v>-</v>
          </cell>
          <cell r="CY571" t="str">
            <v>-</v>
          </cell>
          <cell r="CZ571" t="str">
            <v>-</v>
          </cell>
          <cell r="DB571" t="str">
            <v>-</v>
          </cell>
          <cell r="DC571" t="str">
            <v>-</v>
          </cell>
          <cell r="DD571" t="str">
            <v>-</v>
          </cell>
          <cell r="DE571" t="str">
            <v>-</v>
          </cell>
          <cell r="DF571" t="str">
            <v>-</v>
          </cell>
          <cell r="DG571" t="str">
            <v>-</v>
          </cell>
        </row>
        <row r="572">
          <cell r="AT572" t="str">
            <v>-</v>
          </cell>
          <cell r="AU572" t="str">
            <v>-</v>
          </cell>
          <cell r="AV572" t="str">
            <v>-</v>
          </cell>
          <cell r="AW572" t="str">
            <v>-</v>
          </cell>
          <cell r="AX572" t="str">
            <v>-</v>
          </cell>
          <cell r="AY572" t="str">
            <v>-</v>
          </cell>
          <cell r="AZ572" t="str">
            <v>-</v>
          </cell>
          <cell r="BA572" t="str">
            <v>-</v>
          </cell>
          <cell r="BB572" t="str">
            <v>-</v>
          </cell>
          <cell r="BC572" t="str">
            <v>-</v>
          </cell>
          <cell r="BD572" t="str">
            <v>-</v>
          </cell>
          <cell r="BE572" t="str">
            <v>-</v>
          </cell>
          <cell r="BF572" t="str">
            <v>-</v>
          </cell>
          <cell r="BG572" t="str">
            <v>-</v>
          </cell>
          <cell r="BH572" t="str">
            <v>-</v>
          </cell>
          <cell r="BI572" t="str">
            <v>-</v>
          </cell>
          <cell r="BJ572" t="str">
            <v>-</v>
          </cell>
          <cell r="BK572" t="str">
            <v>-</v>
          </cell>
          <cell r="BL572" t="str">
            <v>-</v>
          </cell>
          <cell r="BM572" t="str">
            <v>20520</v>
          </cell>
          <cell r="BN572" t="str">
            <v>-</v>
          </cell>
          <cell r="BO572" t="str">
            <v>-</v>
          </cell>
          <cell r="BP572" t="str">
            <v>-</v>
          </cell>
          <cell r="BQ572" t="str">
            <v>-</v>
          </cell>
          <cell r="BR572" t="str">
            <v>-</v>
          </cell>
          <cell r="BS572" t="str">
            <v>-</v>
          </cell>
          <cell r="BT572" t="str">
            <v>-</v>
          </cell>
          <cell r="BU572" t="str">
            <v>-</v>
          </cell>
          <cell r="BV572" t="str">
            <v>-</v>
          </cell>
          <cell r="BW572" t="str">
            <v>-</v>
          </cell>
          <cell r="BX572" t="str">
            <v>-</v>
          </cell>
          <cell r="BY572" t="str">
            <v>-</v>
          </cell>
          <cell r="CB572" t="str">
            <v>-</v>
          </cell>
          <cell r="CC572" t="str">
            <v>-</v>
          </cell>
          <cell r="CD572" t="str">
            <v>-</v>
          </cell>
          <cell r="CE572" t="str">
            <v>-</v>
          </cell>
          <cell r="CF572" t="str">
            <v>-</v>
          </cell>
          <cell r="CG572" t="str">
            <v>-</v>
          </cell>
          <cell r="CH572" t="str">
            <v>-</v>
          </cell>
          <cell r="CI572" t="str">
            <v>-</v>
          </cell>
          <cell r="CJ572" t="str">
            <v>-</v>
          </cell>
          <cell r="CK572" t="str">
            <v>-</v>
          </cell>
          <cell r="CL572" t="str">
            <v>-</v>
          </cell>
          <cell r="CM572" t="str">
            <v>-</v>
          </cell>
          <cell r="CN572" t="str">
            <v>-</v>
          </cell>
          <cell r="CO572" t="str">
            <v>-</v>
          </cell>
          <cell r="CP572" t="str">
            <v>-</v>
          </cell>
          <cell r="CQ572" t="str">
            <v>-</v>
          </cell>
          <cell r="CR572" t="str">
            <v>-</v>
          </cell>
          <cell r="CS572" t="str">
            <v>-</v>
          </cell>
          <cell r="CT572" t="str">
            <v>-</v>
          </cell>
          <cell r="CU572" t="str">
            <v>SANTO DOMINGO TONALÁ</v>
          </cell>
          <cell r="CV572" t="str">
            <v>-</v>
          </cell>
          <cell r="CW572" t="str">
            <v>-</v>
          </cell>
          <cell r="CX572" t="str">
            <v>-</v>
          </cell>
          <cell r="CY572" t="str">
            <v>-</v>
          </cell>
          <cell r="CZ572" t="str">
            <v>-</v>
          </cell>
          <cell r="DB572" t="str">
            <v>-</v>
          </cell>
          <cell r="DC572" t="str">
            <v>-</v>
          </cell>
          <cell r="DD572" t="str">
            <v>-</v>
          </cell>
          <cell r="DE572" t="str">
            <v>-</v>
          </cell>
          <cell r="DF572" t="str">
            <v>-</v>
          </cell>
          <cell r="DG572" t="str">
            <v>-</v>
          </cell>
        </row>
        <row r="573">
          <cell r="AT573" t="str">
            <v>-</v>
          </cell>
          <cell r="AU573" t="str">
            <v>-</v>
          </cell>
          <cell r="AV573" t="str">
            <v>-</v>
          </cell>
          <cell r="AW573" t="str">
            <v>-</v>
          </cell>
          <cell r="AX573" t="str">
            <v>-</v>
          </cell>
          <cell r="AY573" t="str">
            <v>-</v>
          </cell>
          <cell r="AZ573" t="str">
            <v>-</v>
          </cell>
          <cell r="BA573" t="str">
            <v>-</v>
          </cell>
          <cell r="BB573" t="str">
            <v>-</v>
          </cell>
          <cell r="BC573" t="str">
            <v>-</v>
          </cell>
          <cell r="BD573" t="str">
            <v>-</v>
          </cell>
          <cell r="BE573" t="str">
            <v>-</v>
          </cell>
          <cell r="BF573" t="str">
            <v>-</v>
          </cell>
          <cell r="BG573" t="str">
            <v>-</v>
          </cell>
          <cell r="BH573" t="str">
            <v>-</v>
          </cell>
          <cell r="BI573" t="str">
            <v>-</v>
          </cell>
          <cell r="BJ573" t="str">
            <v>-</v>
          </cell>
          <cell r="BK573" t="str">
            <v>-</v>
          </cell>
          <cell r="BL573" t="str">
            <v>-</v>
          </cell>
          <cell r="BM573" t="str">
            <v>20521</v>
          </cell>
          <cell r="BN573" t="str">
            <v>-</v>
          </cell>
          <cell r="BO573" t="str">
            <v>-</v>
          </cell>
          <cell r="BP573" t="str">
            <v>-</v>
          </cell>
          <cell r="BQ573" t="str">
            <v>-</v>
          </cell>
          <cell r="BR573" t="str">
            <v>-</v>
          </cell>
          <cell r="BS573" t="str">
            <v>-</v>
          </cell>
          <cell r="BT573" t="str">
            <v>-</v>
          </cell>
          <cell r="BU573" t="str">
            <v>-</v>
          </cell>
          <cell r="BV573" t="str">
            <v>-</v>
          </cell>
          <cell r="BW573" t="str">
            <v>-</v>
          </cell>
          <cell r="BX573" t="str">
            <v>-</v>
          </cell>
          <cell r="BY573" t="str">
            <v>-</v>
          </cell>
          <cell r="CB573" t="str">
            <v>-</v>
          </cell>
          <cell r="CC573" t="str">
            <v>-</v>
          </cell>
          <cell r="CD573" t="str">
            <v>-</v>
          </cell>
          <cell r="CE573" t="str">
            <v>-</v>
          </cell>
          <cell r="CF573" t="str">
            <v>-</v>
          </cell>
          <cell r="CG573" t="str">
            <v>-</v>
          </cell>
          <cell r="CH573" t="str">
            <v>-</v>
          </cell>
          <cell r="CI573" t="str">
            <v>-</v>
          </cell>
          <cell r="CJ573" t="str">
            <v>-</v>
          </cell>
          <cell r="CK573" t="str">
            <v>-</v>
          </cell>
          <cell r="CL573" t="str">
            <v>-</v>
          </cell>
          <cell r="CM573" t="str">
            <v>-</v>
          </cell>
          <cell r="CN573" t="str">
            <v>-</v>
          </cell>
          <cell r="CO573" t="str">
            <v>-</v>
          </cell>
          <cell r="CP573" t="str">
            <v>-</v>
          </cell>
          <cell r="CQ573" t="str">
            <v>-</v>
          </cell>
          <cell r="CR573" t="str">
            <v>-</v>
          </cell>
          <cell r="CS573" t="str">
            <v>-</v>
          </cell>
          <cell r="CT573" t="str">
            <v>-</v>
          </cell>
          <cell r="CU573" t="str">
            <v>SANTO DOMINGO TONALTEPEC</v>
          </cell>
          <cell r="CV573" t="str">
            <v>-</v>
          </cell>
          <cell r="CW573" t="str">
            <v>-</v>
          </cell>
          <cell r="CX573" t="str">
            <v>-</v>
          </cell>
          <cell r="CY573" t="str">
            <v>-</v>
          </cell>
          <cell r="CZ573" t="str">
            <v>-</v>
          </cell>
          <cell r="DB573" t="str">
            <v>-</v>
          </cell>
          <cell r="DC573" t="str">
            <v>-</v>
          </cell>
          <cell r="DD573" t="str">
            <v>-</v>
          </cell>
          <cell r="DE573" t="str">
            <v>-</v>
          </cell>
          <cell r="DF573" t="str">
            <v>-</v>
          </cell>
          <cell r="DG573" t="str">
            <v>-</v>
          </cell>
        </row>
        <row r="574">
          <cell r="AT574" t="str">
            <v>-</v>
          </cell>
          <cell r="AU574" t="str">
            <v>-</v>
          </cell>
          <cell r="AV574" t="str">
            <v>-</v>
          </cell>
          <cell r="AW574" t="str">
            <v>-</v>
          </cell>
          <cell r="AX574" t="str">
            <v>-</v>
          </cell>
          <cell r="AY574" t="str">
            <v>-</v>
          </cell>
          <cell r="AZ574" t="str">
            <v>-</v>
          </cell>
          <cell r="BA574" t="str">
            <v>-</v>
          </cell>
          <cell r="BB574" t="str">
            <v>-</v>
          </cell>
          <cell r="BC574" t="str">
            <v>-</v>
          </cell>
          <cell r="BD574" t="str">
            <v>-</v>
          </cell>
          <cell r="BE574" t="str">
            <v>-</v>
          </cell>
          <cell r="BF574" t="str">
            <v>-</v>
          </cell>
          <cell r="BG574" t="str">
            <v>-</v>
          </cell>
          <cell r="BH574" t="str">
            <v>-</v>
          </cell>
          <cell r="BI574" t="str">
            <v>-</v>
          </cell>
          <cell r="BJ574" t="str">
            <v>-</v>
          </cell>
          <cell r="BK574" t="str">
            <v>-</v>
          </cell>
          <cell r="BL574" t="str">
            <v>-</v>
          </cell>
          <cell r="BM574" t="str">
            <v>20522</v>
          </cell>
          <cell r="BN574" t="str">
            <v>-</v>
          </cell>
          <cell r="BO574" t="str">
            <v>-</v>
          </cell>
          <cell r="BP574" t="str">
            <v>-</v>
          </cell>
          <cell r="BQ574" t="str">
            <v>-</v>
          </cell>
          <cell r="BR574" t="str">
            <v>-</v>
          </cell>
          <cell r="BS574" t="str">
            <v>-</v>
          </cell>
          <cell r="BT574" t="str">
            <v>-</v>
          </cell>
          <cell r="BU574" t="str">
            <v>-</v>
          </cell>
          <cell r="BV574" t="str">
            <v>-</v>
          </cell>
          <cell r="BW574" t="str">
            <v>-</v>
          </cell>
          <cell r="BX574" t="str">
            <v>-</v>
          </cell>
          <cell r="BY574" t="str">
            <v>-</v>
          </cell>
          <cell r="CB574" t="str">
            <v>-</v>
          </cell>
          <cell r="CC574" t="str">
            <v>-</v>
          </cell>
          <cell r="CD574" t="str">
            <v>-</v>
          </cell>
          <cell r="CE574" t="str">
            <v>-</v>
          </cell>
          <cell r="CF574" t="str">
            <v>-</v>
          </cell>
          <cell r="CG574" t="str">
            <v>-</v>
          </cell>
          <cell r="CH574" t="str">
            <v>-</v>
          </cell>
          <cell r="CI574" t="str">
            <v>-</v>
          </cell>
          <cell r="CJ574" t="str">
            <v>-</v>
          </cell>
          <cell r="CK574" t="str">
            <v>-</v>
          </cell>
          <cell r="CL574" t="str">
            <v>-</v>
          </cell>
          <cell r="CM574" t="str">
            <v>-</v>
          </cell>
          <cell r="CN574" t="str">
            <v>-</v>
          </cell>
          <cell r="CO574" t="str">
            <v>-</v>
          </cell>
          <cell r="CP574" t="str">
            <v>-</v>
          </cell>
          <cell r="CQ574" t="str">
            <v>-</v>
          </cell>
          <cell r="CR574" t="str">
            <v>-</v>
          </cell>
          <cell r="CS574" t="str">
            <v>-</v>
          </cell>
          <cell r="CT574" t="str">
            <v>-</v>
          </cell>
          <cell r="CU574" t="str">
            <v>SANTO DOMINGO XAGACÍA</v>
          </cell>
          <cell r="CV574" t="str">
            <v>-</v>
          </cell>
          <cell r="CW574" t="str">
            <v>-</v>
          </cell>
          <cell r="CX574" t="str">
            <v>-</v>
          </cell>
          <cell r="CY574" t="str">
            <v>-</v>
          </cell>
          <cell r="CZ574" t="str">
            <v>-</v>
          </cell>
          <cell r="DB574" t="str">
            <v>-</v>
          </cell>
          <cell r="DC574" t="str">
            <v>-</v>
          </cell>
          <cell r="DD574" t="str">
            <v>-</v>
          </cell>
          <cell r="DE574" t="str">
            <v>-</v>
          </cell>
          <cell r="DF574" t="str">
            <v>-</v>
          </cell>
          <cell r="DG574" t="str">
            <v>-</v>
          </cell>
        </row>
        <row r="575">
          <cell r="AT575" t="str">
            <v>-</v>
          </cell>
          <cell r="AU575" t="str">
            <v>-</v>
          </cell>
          <cell r="AV575" t="str">
            <v>-</v>
          </cell>
          <cell r="AW575" t="str">
            <v>-</v>
          </cell>
          <cell r="AX575" t="str">
            <v>-</v>
          </cell>
          <cell r="AY575" t="str">
            <v>-</v>
          </cell>
          <cell r="AZ575" t="str">
            <v>-</v>
          </cell>
          <cell r="BA575" t="str">
            <v>-</v>
          </cell>
          <cell r="BB575" t="str">
            <v>-</v>
          </cell>
          <cell r="BC575" t="str">
            <v>-</v>
          </cell>
          <cell r="BD575" t="str">
            <v>-</v>
          </cell>
          <cell r="BE575" t="str">
            <v>-</v>
          </cell>
          <cell r="BF575" t="str">
            <v>-</v>
          </cell>
          <cell r="BG575" t="str">
            <v>-</v>
          </cell>
          <cell r="BH575" t="str">
            <v>-</v>
          </cell>
          <cell r="BI575" t="str">
            <v>-</v>
          </cell>
          <cell r="BJ575" t="str">
            <v>-</v>
          </cell>
          <cell r="BK575" t="str">
            <v>-</v>
          </cell>
          <cell r="BL575" t="str">
            <v>-</v>
          </cell>
          <cell r="BM575" t="str">
            <v>20523</v>
          </cell>
          <cell r="BN575" t="str">
            <v>-</v>
          </cell>
          <cell r="BO575" t="str">
            <v>-</v>
          </cell>
          <cell r="BP575" t="str">
            <v>-</v>
          </cell>
          <cell r="BQ575" t="str">
            <v>-</v>
          </cell>
          <cell r="BR575" t="str">
            <v>-</v>
          </cell>
          <cell r="BS575" t="str">
            <v>-</v>
          </cell>
          <cell r="BT575" t="str">
            <v>-</v>
          </cell>
          <cell r="BU575" t="str">
            <v>-</v>
          </cell>
          <cell r="BV575" t="str">
            <v>-</v>
          </cell>
          <cell r="BW575" t="str">
            <v>-</v>
          </cell>
          <cell r="BX575" t="str">
            <v>-</v>
          </cell>
          <cell r="BY575" t="str">
            <v>-</v>
          </cell>
          <cell r="CB575" t="str">
            <v>-</v>
          </cell>
          <cell r="CC575" t="str">
            <v>-</v>
          </cell>
          <cell r="CD575" t="str">
            <v>-</v>
          </cell>
          <cell r="CE575" t="str">
            <v>-</v>
          </cell>
          <cell r="CF575" t="str">
            <v>-</v>
          </cell>
          <cell r="CG575" t="str">
            <v>-</v>
          </cell>
          <cell r="CH575" t="str">
            <v>-</v>
          </cell>
          <cell r="CI575" t="str">
            <v>-</v>
          </cell>
          <cell r="CJ575" t="str">
            <v>-</v>
          </cell>
          <cell r="CK575" t="str">
            <v>-</v>
          </cell>
          <cell r="CL575" t="str">
            <v>-</v>
          </cell>
          <cell r="CM575" t="str">
            <v>-</v>
          </cell>
          <cell r="CN575" t="str">
            <v>-</v>
          </cell>
          <cell r="CO575" t="str">
            <v>-</v>
          </cell>
          <cell r="CP575" t="str">
            <v>-</v>
          </cell>
          <cell r="CQ575" t="str">
            <v>-</v>
          </cell>
          <cell r="CR575" t="str">
            <v>-</v>
          </cell>
          <cell r="CS575" t="str">
            <v>-</v>
          </cell>
          <cell r="CT575" t="str">
            <v>-</v>
          </cell>
          <cell r="CU575" t="str">
            <v>SANTO DOMINGO YANHUITLÁN</v>
          </cell>
          <cell r="CV575" t="str">
            <v>-</v>
          </cell>
          <cell r="CW575" t="str">
            <v>-</v>
          </cell>
          <cell r="CX575" t="str">
            <v>-</v>
          </cell>
          <cell r="CY575" t="str">
            <v>-</v>
          </cell>
          <cell r="CZ575" t="str">
            <v>-</v>
          </cell>
          <cell r="DB575" t="str">
            <v>-</v>
          </cell>
          <cell r="DC575" t="str">
            <v>-</v>
          </cell>
          <cell r="DD575" t="str">
            <v>-</v>
          </cell>
          <cell r="DE575" t="str">
            <v>-</v>
          </cell>
          <cell r="DF575" t="str">
            <v>-</v>
          </cell>
          <cell r="DG575" t="str">
            <v>-</v>
          </cell>
        </row>
        <row r="576">
          <cell r="AT576" t="str">
            <v>-</v>
          </cell>
          <cell r="AU576" t="str">
            <v>-</v>
          </cell>
          <cell r="AV576" t="str">
            <v>-</v>
          </cell>
          <cell r="AW576" t="str">
            <v>-</v>
          </cell>
          <cell r="AX576" t="str">
            <v>-</v>
          </cell>
          <cell r="AY576" t="str">
            <v>-</v>
          </cell>
          <cell r="AZ576" t="str">
            <v>-</v>
          </cell>
          <cell r="BA576" t="str">
            <v>-</v>
          </cell>
          <cell r="BB576" t="str">
            <v>-</v>
          </cell>
          <cell r="BC576" t="str">
            <v>-</v>
          </cell>
          <cell r="BD576" t="str">
            <v>-</v>
          </cell>
          <cell r="BE576" t="str">
            <v>-</v>
          </cell>
          <cell r="BF576" t="str">
            <v>-</v>
          </cell>
          <cell r="BG576" t="str">
            <v>-</v>
          </cell>
          <cell r="BH576" t="str">
            <v>-</v>
          </cell>
          <cell r="BI576" t="str">
            <v>-</v>
          </cell>
          <cell r="BJ576" t="str">
            <v>-</v>
          </cell>
          <cell r="BK576" t="str">
            <v>-</v>
          </cell>
          <cell r="BL576" t="str">
            <v>-</v>
          </cell>
          <cell r="BM576" t="str">
            <v>20524</v>
          </cell>
          <cell r="BN576" t="str">
            <v>-</v>
          </cell>
          <cell r="BO576" t="str">
            <v>-</v>
          </cell>
          <cell r="BP576" t="str">
            <v>-</v>
          </cell>
          <cell r="BQ576" t="str">
            <v>-</v>
          </cell>
          <cell r="BR576" t="str">
            <v>-</v>
          </cell>
          <cell r="BS576" t="str">
            <v>-</v>
          </cell>
          <cell r="BT576" t="str">
            <v>-</v>
          </cell>
          <cell r="BU576" t="str">
            <v>-</v>
          </cell>
          <cell r="BV576" t="str">
            <v>-</v>
          </cell>
          <cell r="BW576" t="str">
            <v>-</v>
          </cell>
          <cell r="BX576" t="str">
            <v>-</v>
          </cell>
          <cell r="BY576" t="str">
            <v>-</v>
          </cell>
          <cell r="CB576" t="str">
            <v>-</v>
          </cell>
          <cell r="CC576" t="str">
            <v>-</v>
          </cell>
          <cell r="CD576" t="str">
            <v>-</v>
          </cell>
          <cell r="CE576" t="str">
            <v>-</v>
          </cell>
          <cell r="CF576" t="str">
            <v>-</v>
          </cell>
          <cell r="CG576" t="str">
            <v>-</v>
          </cell>
          <cell r="CH576" t="str">
            <v>-</v>
          </cell>
          <cell r="CI576" t="str">
            <v>-</v>
          </cell>
          <cell r="CJ576" t="str">
            <v>-</v>
          </cell>
          <cell r="CK576" t="str">
            <v>-</v>
          </cell>
          <cell r="CL576" t="str">
            <v>-</v>
          </cell>
          <cell r="CM576" t="str">
            <v>-</v>
          </cell>
          <cell r="CN576" t="str">
            <v>-</v>
          </cell>
          <cell r="CO576" t="str">
            <v>-</v>
          </cell>
          <cell r="CP576" t="str">
            <v>-</v>
          </cell>
          <cell r="CQ576" t="str">
            <v>-</v>
          </cell>
          <cell r="CR576" t="str">
            <v>-</v>
          </cell>
          <cell r="CS576" t="str">
            <v>-</v>
          </cell>
          <cell r="CT576" t="str">
            <v>-</v>
          </cell>
          <cell r="CU576" t="str">
            <v>SANTO DOMINGO YODOHINO</v>
          </cell>
          <cell r="CV576" t="str">
            <v>-</v>
          </cell>
          <cell r="CW576" t="str">
            <v>-</v>
          </cell>
          <cell r="CX576" t="str">
            <v>-</v>
          </cell>
          <cell r="CY576" t="str">
            <v>-</v>
          </cell>
          <cell r="CZ576" t="str">
            <v>-</v>
          </cell>
          <cell r="DB576" t="str">
            <v>-</v>
          </cell>
          <cell r="DC576" t="str">
            <v>-</v>
          </cell>
          <cell r="DD576" t="str">
            <v>-</v>
          </cell>
          <cell r="DE576" t="str">
            <v>-</v>
          </cell>
          <cell r="DF576" t="str">
            <v>-</v>
          </cell>
          <cell r="DG576" t="str">
            <v>-</v>
          </cell>
        </row>
        <row r="577">
          <cell r="AT577" t="str">
            <v>-</v>
          </cell>
          <cell r="AU577" t="str">
            <v>-</v>
          </cell>
          <cell r="AV577" t="str">
            <v>-</v>
          </cell>
          <cell r="AW577" t="str">
            <v>-</v>
          </cell>
          <cell r="AX577" t="str">
            <v>-</v>
          </cell>
          <cell r="AY577" t="str">
            <v>-</v>
          </cell>
          <cell r="AZ577" t="str">
            <v>-</v>
          </cell>
          <cell r="BA577" t="str">
            <v>-</v>
          </cell>
          <cell r="BB577" t="str">
            <v>-</v>
          </cell>
          <cell r="BC577" t="str">
            <v>-</v>
          </cell>
          <cell r="BD577" t="str">
            <v>-</v>
          </cell>
          <cell r="BE577" t="str">
            <v>-</v>
          </cell>
          <cell r="BF577" t="str">
            <v>-</v>
          </cell>
          <cell r="BG577" t="str">
            <v>-</v>
          </cell>
          <cell r="BH577" t="str">
            <v>-</v>
          </cell>
          <cell r="BI577" t="str">
            <v>-</v>
          </cell>
          <cell r="BJ577" t="str">
            <v>-</v>
          </cell>
          <cell r="BK577" t="str">
            <v>-</v>
          </cell>
          <cell r="BL577" t="str">
            <v>-</v>
          </cell>
          <cell r="BM577" t="str">
            <v>20525</v>
          </cell>
          <cell r="BN577" t="str">
            <v>-</v>
          </cell>
          <cell r="BO577" t="str">
            <v>-</v>
          </cell>
          <cell r="BP577" t="str">
            <v>-</v>
          </cell>
          <cell r="BQ577" t="str">
            <v>-</v>
          </cell>
          <cell r="BR577" t="str">
            <v>-</v>
          </cell>
          <cell r="BS577" t="str">
            <v>-</v>
          </cell>
          <cell r="BT577" t="str">
            <v>-</v>
          </cell>
          <cell r="BU577" t="str">
            <v>-</v>
          </cell>
          <cell r="BV577" t="str">
            <v>-</v>
          </cell>
          <cell r="BW577" t="str">
            <v>-</v>
          </cell>
          <cell r="BX577" t="str">
            <v>-</v>
          </cell>
          <cell r="BY577" t="str">
            <v>-</v>
          </cell>
          <cell r="CB577" t="str">
            <v>-</v>
          </cell>
          <cell r="CC577" t="str">
            <v>-</v>
          </cell>
          <cell r="CD577" t="str">
            <v>-</v>
          </cell>
          <cell r="CE577" t="str">
            <v>-</v>
          </cell>
          <cell r="CF577" t="str">
            <v>-</v>
          </cell>
          <cell r="CG577" t="str">
            <v>-</v>
          </cell>
          <cell r="CH577" t="str">
            <v>-</v>
          </cell>
          <cell r="CI577" t="str">
            <v>-</v>
          </cell>
          <cell r="CJ577" t="str">
            <v>-</v>
          </cell>
          <cell r="CK577" t="str">
            <v>-</v>
          </cell>
          <cell r="CL577" t="str">
            <v>-</v>
          </cell>
          <cell r="CM577" t="str">
            <v>-</v>
          </cell>
          <cell r="CN577" t="str">
            <v>-</v>
          </cell>
          <cell r="CO577" t="str">
            <v>-</v>
          </cell>
          <cell r="CP577" t="str">
            <v>-</v>
          </cell>
          <cell r="CQ577" t="str">
            <v>-</v>
          </cell>
          <cell r="CR577" t="str">
            <v>-</v>
          </cell>
          <cell r="CS577" t="str">
            <v>-</v>
          </cell>
          <cell r="CT577" t="str">
            <v>-</v>
          </cell>
          <cell r="CU577" t="str">
            <v>SANTO DOMINGO ZANATEPEC</v>
          </cell>
          <cell r="CV577" t="str">
            <v>-</v>
          </cell>
          <cell r="CW577" t="str">
            <v>-</v>
          </cell>
          <cell r="CX577" t="str">
            <v>-</v>
          </cell>
          <cell r="CY577" t="str">
            <v>-</v>
          </cell>
          <cell r="CZ577" t="str">
            <v>-</v>
          </cell>
          <cell r="DB577" t="str">
            <v>-</v>
          </cell>
          <cell r="DC577" t="str">
            <v>-</v>
          </cell>
          <cell r="DD577" t="str">
            <v>-</v>
          </cell>
          <cell r="DE577" t="str">
            <v>-</v>
          </cell>
          <cell r="DF577" t="str">
            <v>-</v>
          </cell>
          <cell r="DG577" t="str">
            <v>-</v>
          </cell>
        </row>
        <row r="578">
          <cell r="AT578" t="str">
            <v>-</v>
          </cell>
          <cell r="AU578" t="str">
            <v>-</v>
          </cell>
          <cell r="AV578" t="str">
            <v>-</v>
          </cell>
          <cell r="AW578" t="str">
            <v>-</v>
          </cell>
          <cell r="AX578" t="str">
            <v>-</v>
          </cell>
          <cell r="AY578" t="str">
            <v>-</v>
          </cell>
          <cell r="AZ578" t="str">
            <v>-</v>
          </cell>
          <cell r="BA578" t="str">
            <v>-</v>
          </cell>
          <cell r="BB578" t="str">
            <v>-</v>
          </cell>
          <cell r="BC578" t="str">
            <v>-</v>
          </cell>
          <cell r="BD578" t="str">
            <v>-</v>
          </cell>
          <cell r="BE578" t="str">
            <v>-</v>
          </cell>
          <cell r="BF578" t="str">
            <v>-</v>
          </cell>
          <cell r="BG578" t="str">
            <v>-</v>
          </cell>
          <cell r="BH578" t="str">
            <v>-</v>
          </cell>
          <cell r="BI578" t="str">
            <v>-</v>
          </cell>
          <cell r="BJ578" t="str">
            <v>-</v>
          </cell>
          <cell r="BK578" t="str">
            <v>-</v>
          </cell>
          <cell r="BL578" t="str">
            <v>-</v>
          </cell>
          <cell r="BM578" t="str">
            <v>20526</v>
          </cell>
          <cell r="BN578" t="str">
            <v>-</v>
          </cell>
          <cell r="BO578" t="str">
            <v>-</v>
          </cell>
          <cell r="BP578" t="str">
            <v>-</v>
          </cell>
          <cell r="BQ578" t="str">
            <v>-</v>
          </cell>
          <cell r="BR578" t="str">
            <v>-</v>
          </cell>
          <cell r="BS578" t="str">
            <v>-</v>
          </cell>
          <cell r="BT578" t="str">
            <v>-</v>
          </cell>
          <cell r="BU578" t="str">
            <v>-</v>
          </cell>
          <cell r="BV578" t="str">
            <v>-</v>
          </cell>
          <cell r="BW578" t="str">
            <v>-</v>
          </cell>
          <cell r="BX578" t="str">
            <v>-</v>
          </cell>
          <cell r="BY578" t="str">
            <v>-</v>
          </cell>
          <cell r="CB578" t="str">
            <v>-</v>
          </cell>
          <cell r="CC578" t="str">
            <v>-</v>
          </cell>
          <cell r="CD578" t="str">
            <v>-</v>
          </cell>
          <cell r="CE578" t="str">
            <v>-</v>
          </cell>
          <cell r="CF578" t="str">
            <v>-</v>
          </cell>
          <cell r="CG578" t="str">
            <v>-</v>
          </cell>
          <cell r="CH578" t="str">
            <v>-</v>
          </cell>
          <cell r="CI578" t="str">
            <v>-</v>
          </cell>
          <cell r="CJ578" t="str">
            <v>-</v>
          </cell>
          <cell r="CK578" t="str">
            <v>-</v>
          </cell>
          <cell r="CL578" t="str">
            <v>-</v>
          </cell>
          <cell r="CM578" t="str">
            <v>-</v>
          </cell>
          <cell r="CN578" t="str">
            <v>-</v>
          </cell>
          <cell r="CO578" t="str">
            <v>-</v>
          </cell>
          <cell r="CP578" t="str">
            <v>-</v>
          </cell>
          <cell r="CQ578" t="str">
            <v>-</v>
          </cell>
          <cell r="CR578" t="str">
            <v>-</v>
          </cell>
          <cell r="CS578" t="str">
            <v>-</v>
          </cell>
          <cell r="CT578" t="str">
            <v>-</v>
          </cell>
          <cell r="CU578" t="str">
            <v>SANTOS REYES NOPALA</v>
          </cell>
          <cell r="CV578" t="str">
            <v>-</v>
          </cell>
          <cell r="CW578" t="str">
            <v>-</v>
          </cell>
          <cell r="CX578" t="str">
            <v>-</v>
          </cell>
          <cell r="CY578" t="str">
            <v>-</v>
          </cell>
          <cell r="CZ578" t="str">
            <v>-</v>
          </cell>
          <cell r="DB578" t="str">
            <v>-</v>
          </cell>
          <cell r="DC578" t="str">
            <v>-</v>
          </cell>
          <cell r="DD578" t="str">
            <v>-</v>
          </cell>
          <cell r="DE578" t="str">
            <v>-</v>
          </cell>
          <cell r="DF578" t="str">
            <v>-</v>
          </cell>
          <cell r="DG578" t="str">
            <v>-</v>
          </cell>
        </row>
        <row r="579">
          <cell r="AT579" t="str">
            <v>-</v>
          </cell>
          <cell r="AU579" t="str">
            <v>-</v>
          </cell>
          <cell r="AV579" t="str">
            <v>-</v>
          </cell>
          <cell r="AW579" t="str">
            <v>-</v>
          </cell>
          <cell r="AX579" t="str">
            <v>-</v>
          </cell>
          <cell r="AY579" t="str">
            <v>-</v>
          </cell>
          <cell r="AZ579" t="str">
            <v>-</v>
          </cell>
          <cell r="BA579" t="str">
            <v>-</v>
          </cell>
          <cell r="BB579" t="str">
            <v>-</v>
          </cell>
          <cell r="BC579" t="str">
            <v>-</v>
          </cell>
          <cell r="BD579" t="str">
            <v>-</v>
          </cell>
          <cell r="BE579" t="str">
            <v>-</v>
          </cell>
          <cell r="BF579" t="str">
            <v>-</v>
          </cell>
          <cell r="BG579" t="str">
            <v>-</v>
          </cell>
          <cell r="BH579" t="str">
            <v>-</v>
          </cell>
          <cell r="BI579" t="str">
            <v>-</v>
          </cell>
          <cell r="BJ579" t="str">
            <v>-</v>
          </cell>
          <cell r="BK579" t="str">
            <v>-</v>
          </cell>
          <cell r="BL579" t="str">
            <v>-</v>
          </cell>
          <cell r="BM579" t="str">
            <v>20527</v>
          </cell>
          <cell r="BN579" t="str">
            <v>-</v>
          </cell>
          <cell r="BO579" t="str">
            <v>-</v>
          </cell>
          <cell r="BP579" t="str">
            <v>-</v>
          </cell>
          <cell r="BQ579" t="str">
            <v>-</v>
          </cell>
          <cell r="BR579" t="str">
            <v>-</v>
          </cell>
          <cell r="BS579" t="str">
            <v>-</v>
          </cell>
          <cell r="BT579" t="str">
            <v>-</v>
          </cell>
          <cell r="BU579" t="str">
            <v>-</v>
          </cell>
          <cell r="BV579" t="str">
            <v>-</v>
          </cell>
          <cell r="BW579" t="str">
            <v>-</v>
          </cell>
          <cell r="BX579" t="str">
            <v>-</v>
          </cell>
          <cell r="BY579" t="str">
            <v>-</v>
          </cell>
          <cell r="CB579" t="str">
            <v>-</v>
          </cell>
          <cell r="CC579" t="str">
            <v>-</v>
          </cell>
          <cell r="CD579" t="str">
            <v>-</v>
          </cell>
          <cell r="CE579" t="str">
            <v>-</v>
          </cell>
          <cell r="CF579" t="str">
            <v>-</v>
          </cell>
          <cell r="CG579" t="str">
            <v>-</v>
          </cell>
          <cell r="CH579" t="str">
            <v>-</v>
          </cell>
          <cell r="CI579" t="str">
            <v>-</v>
          </cell>
          <cell r="CJ579" t="str">
            <v>-</v>
          </cell>
          <cell r="CK579" t="str">
            <v>-</v>
          </cell>
          <cell r="CL579" t="str">
            <v>-</v>
          </cell>
          <cell r="CM579" t="str">
            <v>-</v>
          </cell>
          <cell r="CN579" t="str">
            <v>-</v>
          </cell>
          <cell r="CO579" t="str">
            <v>-</v>
          </cell>
          <cell r="CP579" t="str">
            <v>-</v>
          </cell>
          <cell r="CQ579" t="str">
            <v>-</v>
          </cell>
          <cell r="CR579" t="str">
            <v>-</v>
          </cell>
          <cell r="CS579" t="str">
            <v>-</v>
          </cell>
          <cell r="CT579" t="str">
            <v>-</v>
          </cell>
          <cell r="CU579" t="str">
            <v>SANTOS REYES PÁPALO</v>
          </cell>
          <cell r="CV579" t="str">
            <v>-</v>
          </cell>
          <cell r="CW579" t="str">
            <v>-</v>
          </cell>
          <cell r="CX579" t="str">
            <v>-</v>
          </cell>
          <cell r="CY579" t="str">
            <v>-</v>
          </cell>
          <cell r="CZ579" t="str">
            <v>-</v>
          </cell>
          <cell r="DB579" t="str">
            <v>-</v>
          </cell>
          <cell r="DC579" t="str">
            <v>-</v>
          </cell>
          <cell r="DD579" t="str">
            <v>-</v>
          </cell>
          <cell r="DE579" t="str">
            <v>-</v>
          </cell>
          <cell r="DF579" t="str">
            <v>-</v>
          </cell>
          <cell r="DG579" t="str">
            <v>-</v>
          </cell>
        </row>
        <row r="580">
          <cell r="AT580" t="str">
            <v>-</v>
          </cell>
          <cell r="AU580" t="str">
            <v>-</v>
          </cell>
          <cell r="AV580" t="str">
            <v>-</v>
          </cell>
          <cell r="AW580" t="str">
            <v>-</v>
          </cell>
          <cell r="AX580" t="str">
            <v>-</v>
          </cell>
          <cell r="AY580" t="str">
            <v>-</v>
          </cell>
          <cell r="AZ580" t="str">
            <v>-</v>
          </cell>
          <cell r="BA580" t="str">
            <v>-</v>
          </cell>
          <cell r="BB580" t="str">
            <v>-</v>
          </cell>
          <cell r="BC580" t="str">
            <v>-</v>
          </cell>
          <cell r="BD580" t="str">
            <v>-</v>
          </cell>
          <cell r="BE580" t="str">
            <v>-</v>
          </cell>
          <cell r="BF580" t="str">
            <v>-</v>
          </cell>
          <cell r="BG580" t="str">
            <v>-</v>
          </cell>
          <cell r="BH580" t="str">
            <v>-</v>
          </cell>
          <cell r="BI580" t="str">
            <v>-</v>
          </cell>
          <cell r="BJ580" t="str">
            <v>-</v>
          </cell>
          <cell r="BK580" t="str">
            <v>-</v>
          </cell>
          <cell r="BL580" t="str">
            <v>-</v>
          </cell>
          <cell r="BM580" t="str">
            <v>20528</v>
          </cell>
          <cell r="BN580" t="str">
            <v>-</v>
          </cell>
          <cell r="BO580" t="str">
            <v>-</v>
          </cell>
          <cell r="BP580" t="str">
            <v>-</v>
          </cell>
          <cell r="BQ580" t="str">
            <v>-</v>
          </cell>
          <cell r="BR580" t="str">
            <v>-</v>
          </cell>
          <cell r="BS580" t="str">
            <v>-</v>
          </cell>
          <cell r="BT580" t="str">
            <v>-</v>
          </cell>
          <cell r="BU580" t="str">
            <v>-</v>
          </cell>
          <cell r="BV580" t="str">
            <v>-</v>
          </cell>
          <cell r="BW580" t="str">
            <v>-</v>
          </cell>
          <cell r="BX580" t="str">
            <v>-</v>
          </cell>
          <cell r="BY580" t="str">
            <v>-</v>
          </cell>
          <cell r="CB580" t="str">
            <v>-</v>
          </cell>
          <cell r="CC580" t="str">
            <v>-</v>
          </cell>
          <cell r="CD580" t="str">
            <v>-</v>
          </cell>
          <cell r="CE580" t="str">
            <v>-</v>
          </cell>
          <cell r="CF580" t="str">
            <v>-</v>
          </cell>
          <cell r="CG580" t="str">
            <v>-</v>
          </cell>
          <cell r="CH580" t="str">
            <v>-</v>
          </cell>
          <cell r="CI580" t="str">
            <v>-</v>
          </cell>
          <cell r="CJ580" t="str">
            <v>-</v>
          </cell>
          <cell r="CK580" t="str">
            <v>-</v>
          </cell>
          <cell r="CL580" t="str">
            <v>-</v>
          </cell>
          <cell r="CM580" t="str">
            <v>-</v>
          </cell>
          <cell r="CN580" t="str">
            <v>-</v>
          </cell>
          <cell r="CO580" t="str">
            <v>-</v>
          </cell>
          <cell r="CP580" t="str">
            <v>-</v>
          </cell>
          <cell r="CQ580" t="str">
            <v>-</v>
          </cell>
          <cell r="CR580" t="str">
            <v>-</v>
          </cell>
          <cell r="CS580" t="str">
            <v>-</v>
          </cell>
          <cell r="CT580" t="str">
            <v>-</v>
          </cell>
          <cell r="CU580" t="str">
            <v>SANTOS REYES TEPEJILLO</v>
          </cell>
          <cell r="CV580" t="str">
            <v>-</v>
          </cell>
          <cell r="CW580" t="str">
            <v>-</v>
          </cell>
          <cell r="CX580" t="str">
            <v>-</v>
          </cell>
          <cell r="CY580" t="str">
            <v>-</v>
          </cell>
          <cell r="CZ580" t="str">
            <v>-</v>
          </cell>
          <cell r="DB580" t="str">
            <v>-</v>
          </cell>
          <cell r="DC580" t="str">
            <v>-</v>
          </cell>
          <cell r="DD580" t="str">
            <v>-</v>
          </cell>
          <cell r="DE580" t="str">
            <v>-</v>
          </cell>
          <cell r="DF580" t="str">
            <v>-</v>
          </cell>
          <cell r="DG580" t="str">
            <v>-</v>
          </cell>
        </row>
        <row r="581">
          <cell r="AT581" t="str">
            <v>-</v>
          </cell>
          <cell r="AU581" t="str">
            <v>-</v>
          </cell>
          <cell r="AV581" t="str">
            <v>-</v>
          </cell>
          <cell r="AW581" t="str">
            <v>-</v>
          </cell>
          <cell r="AX581" t="str">
            <v>-</v>
          </cell>
          <cell r="AY581" t="str">
            <v>-</v>
          </cell>
          <cell r="AZ581" t="str">
            <v>-</v>
          </cell>
          <cell r="BA581" t="str">
            <v>-</v>
          </cell>
          <cell r="BB581" t="str">
            <v>-</v>
          </cell>
          <cell r="BC581" t="str">
            <v>-</v>
          </cell>
          <cell r="BD581" t="str">
            <v>-</v>
          </cell>
          <cell r="BE581" t="str">
            <v>-</v>
          </cell>
          <cell r="BF581" t="str">
            <v>-</v>
          </cell>
          <cell r="BG581" t="str">
            <v>-</v>
          </cell>
          <cell r="BH581" t="str">
            <v>-</v>
          </cell>
          <cell r="BI581" t="str">
            <v>-</v>
          </cell>
          <cell r="BJ581" t="str">
            <v>-</v>
          </cell>
          <cell r="BK581" t="str">
            <v>-</v>
          </cell>
          <cell r="BL581" t="str">
            <v>-</v>
          </cell>
          <cell r="BM581" t="str">
            <v>20529</v>
          </cell>
          <cell r="BN581" t="str">
            <v>-</v>
          </cell>
          <cell r="BO581" t="str">
            <v>-</v>
          </cell>
          <cell r="BP581" t="str">
            <v>-</v>
          </cell>
          <cell r="BQ581" t="str">
            <v>-</v>
          </cell>
          <cell r="BR581" t="str">
            <v>-</v>
          </cell>
          <cell r="BS581" t="str">
            <v>-</v>
          </cell>
          <cell r="BT581" t="str">
            <v>-</v>
          </cell>
          <cell r="BU581" t="str">
            <v>-</v>
          </cell>
          <cell r="BV581" t="str">
            <v>-</v>
          </cell>
          <cell r="BW581" t="str">
            <v>-</v>
          </cell>
          <cell r="BX581" t="str">
            <v>-</v>
          </cell>
          <cell r="BY581" t="str">
            <v>-</v>
          </cell>
          <cell r="CB581" t="str">
            <v>-</v>
          </cell>
          <cell r="CC581" t="str">
            <v>-</v>
          </cell>
          <cell r="CD581" t="str">
            <v>-</v>
          </cell>
          <cell r="CE581" t="str">
            <v>-</v>
          </cell>
          <cell r="CF581" t="str">
            <v>-</v>
          </cell>
          <cell r="CG581" t="str">
            <v>-</v>
          </cell>
          <cell r="CH581" t="str">
            <v>-</v>
          </cell>
          <cell r="CI581" t="str">
            <v>-</v>
          </cell>
          <cell r="CJ581" t="str">
            <v>-</v>
          </cell>
          <cell r="CK581" t="str">
            <v>-</v>
          </cell>
          <cell r="CL581" t="str">
            <v>-</v>
          </cell>
          <cell r="CM581" t="str">
            <v>-</v>
          </cell>
          <cell r="CN581" t="str">
            <v>-</v>
          </cell>
          <cell r="CO581" t="str">
            <v>-</v>
          </cell>
          <cell r="CP581" t="str">
            <v>-</v>
          </cell>
          <cell r="CQ581" t="str">
            <v>-</v>
          </cell>
          <cell r="CR581" t="str">
            <v>-</v>
          </cell>
          <cell r="CS581" t="str">
            <v>-</v>
          </cell>
          <cell r="CT581" t="str">
            <v>-</v>
          </cell>
          <cell r="CU581" t="str">
            <v>SANTOS REYES YUCUNÁ</v>
          </cell>
          <cell r="CV581" t="str">
            <v>-</v>
          </cell>
          <cell r="CW581" t="str">
            <v>-</v>
          </cell>
          <cell r="CX581" t="str">
            <v>-</v>
          </cell>
          <cell r="CY581" t="str">
            <v>-</v>
          </cell>
          <cell r="CZ581" t="str">
            <v>-</v>
          </cell>
          <cell r="DB581" t="str">
            <v>-</v>
          </cell>
          <cell r="DC581" t="str">
            <v>-</v>
          </cell>
          <cell r="DD581" t="str">
            <v>-</v>
          </cell>
          <cell r="DE581" t="str">
            <v>-</v>
          </cell>
          <cell r="DF581" t="str">
            <v>-</v>
          </cell>
          <cell r="DG581" t="str">
            <v>-</v>
          </cell>
        </row>
        <row r="582">
          <cell r="AT582" t="str">
            <v>-</v>
          </cell>
          <cell r="AU582" t="str">
            <v>-</v>
          </cell>
          <cell r="AV582" t="str">
            <v>-</v>
          </cell>
          <cell r="AW582" t="str">
            <v>-</v>
          </cell>
          <cell r="AX582" t="str">
            <v>-</v>
          </cell>
          <cell r="AY582" t="str">
            <v>-</v>
          </cell>
          <cell r="AZ582" t="str">
            <v>-</v>
          </cell>
          <cell r="BA582" t="str">
            <v>-</v>
          </cell>
          <cell r="BB582" t="str">
            <v>-</v>
          </cell>
          <cell r="BC582" t="str">
            <v>-</v>
          </cell>
          <cell r="BD582" t="str">
            <v>-</v>
          </cell>
          <cell r="BE582" t="str">
            <v>-</v>
          </cell>
          <cell r="BF582" t="str">
            <v>-</v>
          </cell>
          <cell r="BG582" t="str">
            <v>-</v>
          </cell>
          <cell r="BH582" t="str">
            <v>-</v>
          </cell>
          <cell r="BI582" t="str">
            <v>-</v>
          </cell>
          <cell r="BJ582" t="str">
            <v>-</v>
          </cell>
          <cell r="BK582" t="str">
            <v>-</v>
          </cell>
          <cell r="BL582" t="str">
            <v>-</v>
          </cell>
          <cell r="BM582" t="str">
            <v>20530</v>
          </cell>
          <cell r="BN582" t="str">
            <v>-</v>
          </cell>
          <cell r="BO582" t="str">
            <v>-</v>
          </cell>
          <cell r="BP582" t="str">
            <v>-</v>
          </cell>
          <cell r="BQ582" t="str">
            <v>-</v>
          </cell>
          <cell r="BR582" t="str">
            <v>-</v>
          </cell>
          <cell r="BS582" t="str">
            <v>-</v>
          </cell>
          <cell r="BT582" t="str">
            <v>-</v>
          </cell>
          <cell r="BU582" t="str">
            <v>-</v>
          </cell>
          <cell r="BV582" t="str">
            <v>-</v>
          </cell>
          <cell r="BW582" t="str">
            <v>-</v>
          </cell>
          <cell r="BX582" t="str">
            <v>-</v>
          </cell>
          <cell r="BY582" t="str">
            <v>-</v>
          </cell>
          <cell r="CB582" t="str">
            <v>-</v>
          </cell>
          <cell r="CC582" t="str">
            <v>-</v>
          </cell>
          <cell r="CD582" t="str">
            <v>-</v>
          </cell>
          <cell r="CE582" t="str">
            <v>-</v>
          </cell>
          <cell r="CF582" t="str">
            <v>-</v>
          </cell>
          <cell r="CG582" t="str">
            <v>-</v>
          </cell>
          <cell r="CH582" t="str">
            <v>-</v>
          </cell>
          <cell r="CI582" t="str">
            <v>-</v>
          </cell>
          <cell r="CJ582" t="str">
            <v>-</v>
          </cell>
          <cell r="CK582" t="str">
            <v>-</v>
          </cell>
          <cell r="CL582" t="str">
            <v>-</v>
          </cell>
          <cell r="CM582" t="str">
            <v>-</v>
          </cell>
          <cell r="CN582" t="str">
            <v>-</v>
          </cell>
          <cell r="CO582" t="str">
            <v>-</v>
          </cell>
          <cell r="CP582" t="str">
            <v>-</v>
          </cell>
          <cell r="CQ582" t="str">
            <v>-</v>
          </cell>
          <cell r="CR582" t="str">
            <v>-</v>
          </cell>
          <cell r="CS582" t="str">
            <v>-</v>
          </cell>
          <cell r="CT582" t="str">
            <v>-</v>
          </cell>
          <cell r="CU582" t="str">
            <v>SANTO TOMÁS JALIEZA</v>
          </cell>
          <cell r="CV582" t="str">
            <v>-</v>
          </cell>
          <cell r="CW582" t="str">
            <v>-</v>
          </cell>
          <cell r="CX582" t="str">
            <v>-</v>
          </cell>
          <cell r="CY582" t="str">
            <v>-</v>
          </cell>
          <cell r="CZ582" t="str">
            <v>-</v>
          </cell>
          <cell r="DB582" t="str">
            <v>-</v>
          </cell>
          <cell r="DC582" t="str">
            <v>-</v>
          </cell>
          <cell r="DD582" t="str">
            <v>-</v>
          </cell>
          <cell r="DE582" t="str">
            <v>-</v>
          </cell>
          <cell r="DF582" t="str">
            <v>-</v>
          </cell>
          <cell r="DG582" t="str">
            <v>-</v>
          </cell>
        </row>
        <row r="583">
          <cell r="AT583" t="str">
            <v>-</v>
          </cell>
          <cell r="AU583" t="str">
            <v>-</v>
          </cell>
          <cell r="AV583" t="str">
            <v>-</v>
          </cell>
          <cell r="AW583" t="str">
            <v>-</v>
          </cell>
          <cell r="AX583" t="str">
            <v>-</v>
          </cell>
          <cell r="AY583" t="str">
            <v>-</v>
          </cell>
          <cell r="AZ583" t="str">
            <v>-</v>
          </cell>
          <cell r="BA583" t="str">
            <v>-</v>
          </cell>
          <cell r="BB583" t="str">
            <v>-</v>
          </cell>
          <cell r="BC583" t="str">
            <v>-</v>
          </cell>
          <cell r="BD583" t="str">
            <v>-</v>
          </cell>
          <cell r="BE583" t="str">
            <v>-</v>
          </cell>
          <cell r="BF583" t="str">
            <v>-</v>
          </cell>
          <cell r="BG583" t="str">
            <v>-</v>
          </cell>
          <cell r="BH583" t="str">
            <v>-</v>
          </cell>
          <cell r="BI583" t="str">
            <v>-</v>
          </cell>
          <cell r="BJ583" t="str">
            <v>-</v>
          </cell>
          <cell r="BK583" t="str">
            <v>-</v>
          </cell>
          <cell r="BL583" t="str">
            <v>-</v>
          </cell>
          <cell r="BM583" t="str">
            <v>20531</v>
          </cell>
          <cell r="BN583" t="str">
            <v>-</v>
          </cell>
          <cell r="BO583" t="str">
            <v>-</v>
          </cell>
          <cell r="BP583" t="str">
            <v>-</v>
          </cell>
          <cell r="BQ583" t="str">
            <v>-</v>
          </cell>
          <cell r="BR583" t="str">
            <v>-</v>
          </cell>
          <cell r="BS583" t="str">
            <v>-</v>
          </cell>
          <cell r="BT583" t="str">
            <v>-</v>
          </cell>
          <cell r="BU583" t="str">
            <v>-</v>
          </cell>
          <cell r="BV583" t="str">
            <v>-</v>
          </cell>
          <cell r="BW583" t="str">
            <v>-</v>
          </cell>
          <cell r="BX583" t="str">
            <v>-</v>
          </cell>
          <cell r="BY583" t="str">
            <v>-</v>
          </cell>
          <cell r="CB583" t="str">
            <v>-</v>
          </cell>
          <cell r="CC583" t="str">
            <v>-</v>
          </cell>
          <cell r="CD583" t="str">
            <v>-</v>
          </cell>
          <cell r="CE583" t="str">
            <v>-</v>
          </cell>
          <cell r="CF583" t="str">
            <v>-</v>
          </cell>
          <cell r="CG583" t="str">
            <v>-</v>
          </cell>
          <cell r="CH583" t="str">
            <v>-</v>
          </cell>
          <cell r="CI583" t="str">
            <v>-</v>
          </cell>
          <cell r="CJ583" t="str">
            <v>-</v>
          </cell>
          <cell r="CK583" t="str">
            <v>-</v>
          </cell>
          <cell r="CL583" t="str">
            <v>-</v>
          </cell>
          <cell r="CM583" t="str">
            <v>-</v>
          </cell>
          <cell r="CN583" t="str">
            <v>-</v>
          </cell>
          <cell r="CO583" t="str">
            <v>-</v>
          </cell>
          <cell r="CP583" t="str">
            <v>-</v>
          </cell>
          <cell r="CQ583" t="str">
            <v>-</v>
          </cell>
          <cell r="CR583" t="str">
            <v>-</v>
          </cell>
          <cell r="CS583" t="str">
            <v>-</v>
          </cell>
          <cell r="CT583" t="str">
            <v>-</v>
          </cell>
          <cell r="CU583" t="str">
            <v>SANTO TOMÁS MAZALTEPEC</v>
          </cell>
          <cell r="CV583" t="str">
            <v>-</v>
          </cell>
          <cell r="CW583" t="str">
            <v>-</v>
          </cell>
          <cell r="CX583" t="str">
            <v>-</v>
          </cell>
          <cell r="CY583" t="str">
            <v>-</v>
          </cell>
          <cell r="CZ583" t="str">
            <v>-</v>
          </cell>
          <cell r="DB583" t="str">
            <v>-</v>
          </cell>
          <cell r="DC583" t="str">
            <v>-</v>
          </cell>
          <cell r="DD583" t="str">
            <v>-</v>
          </cell>
          <cell r="DE583" t="str">
            <v>-</v>
          </cell>
          <cell r="DF583" t="str">
            <v>-</v>
          </cell>
          <cell r="DG583" t="str">
            <v>-</v>
          </cell>
        </row>
        <row r="584">
          <cell r="AT584" t="str">
            <v>-</v>
          </cell>
          <cell r="AU584" t="str">
            <v>-</v>
          </cell>
          <cell r="AV584" t="str">
            <v>-</v>
          </cell>
          <cell r="AW584" t="str">
            <v>-</v>
          </cell>
          <cell r="AX584" t="str">
            <v>-</v>
          </cell>
          <cell r="AY584" t="str">
            <v>-</v>
          </cell>
          <cell r="AZ584" t="str">
            <v>-</v>
          </cell>
          <cell r="BA584" t="str">
            <v>-</v>
          </cell>
          <cell r="BB584" t="str">
            <v>-</v>
          </cell>
          <cell r="BC584" t="str">
            <v>-</v>
          </cell>
          <cell r="BD584" t="str">
            <v>-</v>
          </cell>
          <cell r="BE584" t="str">
            <v>-</v>
          </cell>
          <cell r="BF584" t="str">
            <v>-</v>
          </cell>
          <cell r="BG584" t="str">
            <v>-</v>
          </cell>
          <cell r="BH584" t="str">
            <v>-</v>
          </cell>
          <cell r="BI584" t="str">
            <v>-</v>
          </cell>
          <cell r="BJ584" t="str">
            <v>-</v>
          </cell>
          <cell r="BK584" t="str">
            <v>-</v>
          </cell>
          <cell r="BL584" t="str">
            <v>-</v>
          </cell>
          <cell r="BM584" t="str">
            <v>20532</v>
          </cell>
          <cell r="BN584" t="str">
            <v>-</v>
          </cell>
          <cell r="BO584" t="str">
            <v>-</v>
          </cell>
          <cell r="BP584" t="str">
            <v>-</v>
          </cell>
          <cell r="BQ584" t="str">
            <v>-</v>
          </cell>
          <cell r="BR584" t="str">
            <v>-</v>
          </cell>
          <cell r="BS584" t="str">
            <v>-</v>
          </cell>
          <cell r="BT584" t="str">
            <v>-</v>
          </cell>
          <cell r="BU584" t="str">
            <v>-</v>
          </cell>
          <cell r="BV584" t="str">
            <v>-</v>
          </cell>
          <cell r="BW584" t="str">
            <v>-</v>
          </cell>
          <cell r="BX584" t="str">
            <v>-</v>
          </cell>
          <cell r="BY584" t="str">
            <v>-</v>
          </cell>
          <cell r="CB584" t="str">
            <v>-</v>
          </cell>
          <cell r="CC584" t="str">
            <v>-</v>
          </cell>
          <cell r="CD584" t="str">
            <v>-</v>
          </cell>
          <cell r="CE584" t="str">
            <v>-</v>
          </cell>
          <cell r="CF584" t="str">
            <v>-</v>
          </cell>
          <cell r="CG584" t="str">
            <v>-</v>
          </cell>
          <cell r="CH584" t="str">
            <v>-</v>
          </cell>
          <cell r="CI584" t="str">
            <v>-</v>
          </cell>
          <cell r="CJ584" t="str">
            <v>-</v>
          </cell>
          <cell r="CK584" t="str">
            <v>-</v>
          </cell>
          <cell r="CL584" t="str">
            <v>-</v>
          </cell>
          <cell r="CM584" t="str">
            <v>-</v>
          </cell>
          <cell r="CN584" t="str">
            <v>-</v>
          </cell>
          <cell r="CO584" t="str">
            <v>-</v>
          </cell>
          <cell r="CP584" t="str">
            <v>-</v>
          </cell>
          <cell r="CQ584" t="str">
            <v>-</v>
          </cell>
          <cell r="CR584" t="str">
            <v>-</v>
          </cell>
          <cell r="CS584" t="str">
            <v>-</v>
          </cell>
          <cell r="CT584" t="str">
            <v>-</v>
          </cell>
          <cell r="CU584" t="str">
            <v>SANTO TOMÁS OCOTEPEC</v>
          </cell>
          <cell r="CV584" t="str">
            <v>-</v>
          </cell>
          <cell r="CW584" t="str">
            <v>-</v>
          </cell>
          <cell r="CX584" t="str">
            <v>-</v>
          </cell>
          <cell r="CY584" t="str">
            <v>-</v>
          </cell>
          <cell r="CZ584" t="str">
            <v>-</v>
          </cell>
          <cell r="DB584" t="str">
            <v>-</v>
          </cell>
          <cell r="DC584" t="str">
            <v>-</v>
          </cell>
          <cell r="DD584" t="str">
            <v>-</v>
          </cell>
          <cell r="DE584" t="str">
            <v>-</v>
          </cell>
          <cell r="DF584" t="str">
            <v>-</v>
          </cell>
          <cell r="DG584" t="str">
            <v>-</v>
          </cell>
        </row>
        <row r="585">
          <cell r="AT585" t="str">
            <v>-</v>
          </cell>
          <cell r="AU585" t="str">
            <v>-</v>
          </cell>
          <cell r="AV585" t="str">
            <v>-</v>
          </cell>
          <cell r="AW585" t="str">
            <v>-</v>
          </cell>
          <cell r="AX585" t="str">
            <v>-</v>
          </cell>
          <cell r="AY585" t="str">
            <v>-</v>
          </cell>
          <cell r="AZ585" t="str">
            <v>-</v>
          </cell>
          <cell r="BA585" t="str">
            <v>-</v>
          </cell>
          <cell r="BB585" t="str">
            <v>-</v>
          </cell>
          <cell r="BC585" t="str">
            <v>-</v>
          </cell>
          <cell r="BD585" t="str">
            <v>-</v>
          </cell>
          <cell r="BE585" t="str">
            <v>-</v>
          </cell>
          <cell r="BF585" t="str">
            <v>-</v>
          </cell>
          <cell r="BG585" t="str">
            <v>-</v>
          </cell>
          <cell r="BH585" t="str">
            <v>-</v>
          </cell>
          <cell r="BI585" t="str">
            <v>-</v>
          </cell>
          <cell r="BJ585" t="str">
            <v>-</v>
          </cell>
          <cell r="BK585" t="str">
            <v>-</v>
          </cell>
          <cell r="BL585" t="str">
            <v>-</v>
          </cell>
          <cell r="BM585" t="str">
            <v>20533</v>
          </cell>
          <cell r="BN585" t="str">
            <v>-</v>
          </cell>
          <cell r="BO585" t="str">
            <v>-</v>
          </cell>
          <cell r="BP585" t="str">
            <v>-</v>
          </cell>
          <cell r="BQ585" t="str">
            <v>-</v>
          </cell>
          <cell r="BR585" t="str">
            <v>-</v>
          </cell>
          <cell r="BS585" t="str">
            <v>-</v>
          </cell>
          <cell r="BT585" t="str">
            <v>-</v>
          </cell>
          <cell r="BU585" t="str">
            <v>-</v>
          </cell>
          <cell r="BV585" t="str">
            <v>-</v>
          </cell>
          <cell r="BW585" t="str">
            <v>-</v>
          </cell>
          <cell r="BX585" t="str">
            <v>-</v>
          </cell>
          <cell r="BY585" t="str">
            <v>-</v>
          </cell>
          <cell r="CB585" t="str">
            <v>-</v>
          </cell>
          <cell r="CC585" t="str">
            <v>-</v>
          </cell>
          <cell r="CD585" t="str">
            <v>-</v>
          </cell>
          <cell r="CE585" t="str">
            <v>-</v>
          </cell>
          <cell r="CF585" t="str">
            <v>-</v>
          </cell>
          <cell r="CG585" t="str">
            <v>-</v>
          </cell>
          <cell r="CH585" t="str">
            <v>-</v>
          </cell>
          <cell r="CI585" t="str">
            <v>-</v>
          </cell>
          <cell r="CJ585" t="str">
            <v>-</v>
          </cell>
          <cell r="CK585" t="str">
            <v>-</v>
          </cell>
          <cell r="CL585" t="str">
            <v>-</v>
          </cell>
          <cell r="CM585" t="str">
            <v>-</v>
          </cell>
          <cell r="CN585" t="str">
            <v>-</v>
          </cell>
          <cell r="CO585" t="str">
            <v>-</v>
          </cell>
          <cell r="CP585" t="str">
            <v>-</v>
          </cell>
          <cell r="CQ585" t="str">
            <v>-</v>
          </cell>
          <cell r="CR585" t="str">
            <v>-</v>
          </cell>
          <cell r="CS585" t="str">
            <v>-</v>
          </cell>
          <cell r="CT585" t="str">
            <v>-</v>
          </cell>
          <cell r="CU585" t="str">
            <v>SANTO TOMÁS TAMAZULAPAN</v>
          </cell>
          <cell r="CV585" t="str">
            <v>-</v>
          </cell>
          <cell r="CW585" t="str">
            <v>-</v>
          </cell>
          <cell r="CX585" t="str">
            <v>-</v>
          </cell>
          <cell r="CY585" t="str">
            <v>-</v>
          </cell>
          <cell r="CZ585" t="str">
            <v>-</v>
          </cell>
          <cell r="DB585" t="str">
            <v>-</v>
          </cell>
          <cell r="DC585" t="str">
            <v>-</v>
          </cell>
          <cell r="DD585" t="str">
            <v>-</v>
          </cell>
          <cell r="DE585" t="str">
            <v>-</v>
          </cell>
          <cell r="DF585" t="str">
            <v>-</v>
          </cell>
          <cell r="DG585" t="str">
            <v>-</v>
          </cell>
        </row>
        <row r="586">
          <cell r="AT586" t="str">
            <v>-</v>
          </cell>
          <cell r="AU586" t="str">
            <v>-</v>
          </cell>
          <cell r="AV586" t="str">
            <v>-</v>
          </cell>
          <cell r="AW586" t="str">
            <v>-</v>
          </cell>
          <cell r="AX586" t="str">
            <v>-</v>
          </cell>
          <cell r="AY586" t="str">
            <v>-</v>
          </cell>
          <cell r="AZ586" t="str">
            <v>-</v>
          </cell>
          <cell r="BA586" t="str">
            <v>-</v>
          </cell>
          <cell r="BB586" t="str">
            <v>-</v>
          </cell>
          <cell r="BC586" t="str">
            <v>-</v>
          </cell>
          <cell r="BD586" t="str">
            <v>-</v>
          </cell>
          <cell r="BE586" t="str">
            <v>-</v>
          </cell>
          <cell r="BF586" t="str">
            <v>-</v>
          </cell>
          <cell r="BG586" t="str">
            <v>-</v>
          </cell>
          <cell r="BH586" t="str">
            <v>-</v>
          </cell>
          <cell r="BI586" t="str">
            <v>-</v>
          </cell>
          <cell r="BJ586" t="str">
            <v>-</v>
          </cell>
          <cell r="BK586" t="str">
            <v>-</v>
          </cell>
          <cell r="BL586" t="str">
            <v>-</v>
          </cell>
          <cell r="BM586" t="str">
            <v>20534</v>
          </cell>
          <cell r="BN586" t="str">
            <v>-</v>
          </cell>
          <cell r="BO586" t="str">
            <v>-</v>
          </cell>
          <cell r="BP586" t="str">
            <v>-</v>
          </cell>
          <cell r="BQ586" t="str">
            <v>-</v>
          </cell>
          <cell r="BR586" t="str">
            <v>-</v>
          </cell>
          <cell r="BS586" t="str">
            <v>-</v>
          </cell>
          <cell r="BT586" t="str">
            <v>-</v>
          </cell>
          <cell r="BU586" t="str">
            <v>-</v>
          </cell>
          <cell r="BV586" t="str">
            <v>-</v>
          </cell>
          <cell r="BW586" t="str">
            <v>-</v>
          </cell>
          <cell r="BX586" t="str">
            <v>-</v>
          </cell>
          <cell r="BY586" t="str">
            <v>-</v>
          </cell>
          <cell r="CB586" t="str">
            <v>-</v>
          </cell>
          <cell r="CC586" t="str">
            <v>-</v>
          </cell>
          <cell r="CD586" t="str">
            <v>-</v>
          </cell>
          <cell r="CE586" t="str">
            <v>-</v>
          </cell>
          <cell r="CF586" t="str">
            <v>-</v>
          </cell>
          <cell r="CG586" t="str">
            <v>-</v>
          </cell>
          <cell r="CH586" t="str">
            <v>-</v>
          </cell>
          <cell r="CI586" t="str">
            <v>-</v>
          </cell>
          <cell r="CJ586" t="str">
            <v>-</v>
          </cell>
          <cell r="CK586" t="str">
            <v>-</v>
          </cell>
          <cell r="CL586" t="str">
            <v>-</v>
          </cell>
          <cell r="CM586" t="str">
            <v>-</v>
          </cell>
          <cell r="CN586" t="str">
            <v>-</v>
          </cell>
          <cell r="CO586" t="str">
            <v>-</v>
          </cell>
          <cell r="CP586" t="str">
            <v>-</v>
          </cell>
          <cell r="CQ586" t="str">
            <v>-</v>
          </cell>
          <cell r="CR586" t="str">
            <v>-</v>
          </cell>
          <cell r="CS586" t="str">
            <v>-</v>
          </cell>
          <cell r="CT586" t="str">
            <v>-</v>
          </cell>
          <cell r="CU586" t="str">
            <v>SAN VICENTE COATLÁN</v>
          </cell>
          <cell r="CV586" t="str">
            <v>-</v>
          </cell>
          <cell r="CW586" t="str">
            <v>-</v>
          </cell>
          <cell r="CX586" t="str">
            <v>-</v>
          </cell>
          <cell r="CY586" t="str">
            <v>-</v>
          </cell>
          <cell r="CZ586" t="str">
            <v>-</v>
          </cell>
          <cell r="DB586" t="str">
            <v>-</v>
          </cell>
          <cell r="DC586" t="str">
            <v>-</v>
          </cell>
          <cell r="DD586" t="str">
            <v>-</v>
          </cell>
          <cell r="DE586" t="str">
            <v>-</v>
          </cell>
          <cell r="DF586" t="str">
            <v>-</v>
          </cell>
          <cell r="DG586" t="str">
            <v>-</v>
          </cell>
        </row>
        <row r="587">
          <cell r="AT587" t="str">
            <v>-</v>
          </cell>
          <cell r="AU587" t="str">
            <v>-</v>
          </cell>
          <cell r="AV587" t="str">
            <v>-</v>
          </cell>
          <cell r="AW587" t="str">
            <v>-</v>
          </cell>
          <cell r="AX587" t="str">
            <v>-</v>
          </cell>
          <cell r="AY587" t="str">
            <v>-</v>
          </cell>
          <cell r="AZ587" t="str">
            <v>-</v>
          </cell>
          <cell r="BA587" t="str">
            <v>-</v>
          </cell>
          <cell r="BB587" t="str">
            <v>-</v>
          </cell>
          <cell r="BC587" t="str">
            <v>-</v>
          </cell>
          <cell r="BD587" t="str">
            <v>-</v>
          </cell>
          <cell r="BE587" t="str">
            <v>-</v>
          </cell>
          <cell r="BF587" t="str">
            <v>-</v>
          </cell>
          <cell r="BG587" t="str">
            <v>-</v>
          </cell>
          <cell r="BH587" t="str">
            <v>-</v>
          </cell>
          <cell r="BI587" t="str">
            <v>-</v>
          </cell>
          <cell r="BJ587" t="str">
            <v>-</v>
          </cell>
          <cell r="BK587" t="str">
            <v>-</v>
          </cell>
          <cell r="BL587" t="str">
            <v>-</v>
          </cell>
          <cell r="BM587" t="str">
            <v>20535</v>
          </cell>
          <cell r="BN587" t="str">
            <v>-</v>
          </cell>
          <cell r="BO587" t="str">
            <v>-</v>
          </cell>
          <cell r="BP587" t="str">
            <v>-</v>
          </cell>
          <cell r="BQ587" t="str">
            <v>-</v>
          </cell>
          <cell r="BR587" t="str">
            <v>-</v>
          </cell>
          <cell r="BS587" t="str">
            <v>-</v>
          </cell>
          <cell r="BT587" t="str">
            <v>-</v>
          </cell>
          <cell r="BU587" t="str">
            <v>-</v>
          </cell>
          <cell r="BV587" t="str">
            <v>-</v>
          </cell>
          <cell r="BW587" t="str">
            <v>-</v>
          </cell>
          <cell r="BX587" t="str">
            <v>-</v>
          </cell>
          <cell r="BY587" t="str">
            <v>-</v>
          </cell>
          <cell r="CB587" t="str">
            <v>-</v>
          </cell>
          <cell r="CC587" t="str">
            <v>-</v>
          </cell>
          <cell r="CD587" t="str">
            <v>-</v>
          </cell>
          <cell r="CE587" t="str">
            <v>-</v>
          </cell>
          <cell r="CF587" t="str">
            <v>-</v>
          </cell>
          <cell r="CG587" t="str">
            <v>-</v>
          </cell>
          <cell r="CH587" t="str">
            <v>-</v>
          </cell>
          <cell r="CI587" t="str">
            <v>-</v>
          </cell>
          <cell r="CJ587" t="str">
            <v>-</v>
          </cell>
          <cell r="CK587" t="str">
            <v>-</v>
          </cell>
          <cell r="CL587" t="str">
            <v>-</v>
          </cell>
          <cell r="CM587" t="str">
            <v>-</v>
          </cell>
          <cell r="CN587" t="str">
            <v>-</v>
          </cell>
          <cell r="CO587" t="str">
            <v>-</v>
          </cell>
          <cell r="CP587" t="str">
            <v>-</v>
          </cell>
          <cell r="CQ587" t="str">
            <v>-</v>
          </cell>
          <cell r="CR587" t="str">
            <v>-</v>
          </cell>
          <cell r="CS587" t="str">
            <v>-</v>
          </cell>
          <cell r="CT587" t="str">
            <v>-</v>
          </cell>
          <cell r="CU587" t="str">
            <v>SAN VICENTE LACHIXÍO</v>
          </cell>
          <cell r="CV587" t="str">
            <v>-</v>
          </cell>
          <cell r="CW587" t="str">
            <v>-</v>
          </cell>
          <cell r="CX587" t="str">
            <v>-</v>
          </cell>
          <cell r="CY587" t="str">
            <v>-</v>
          </cell>
          <cell r="CZ587" t="str">
            <v>-</v>
          </cell>
          <cell r="DB587" t="str">
            <v>-</v>
          </cell>
          <cell r="DC587" t="str">
            <v>-</v>
          </cell>
          <cell r="DD587" t="str">
            <v>-</v>
          </cell>
          <cell r="DE587" t="str">
            <v>-</v>
          </cell>
          <cell r="DF587" t="str">
            <v>-</v>
          </cell>
          <cell r="DG587" t="str">
            <v>-</v>
          </cell>
        </row>
        <row r="588">
          <cell r="AT588" t="str">
            <v>-</v>
          </cell>
          <cell r="AU588" t="str">
            <v>-</v>
          </cell>
          <cell r="AV588" t="str">
            <v>-</v>
          </cell>
          <cell r="AW588" t="str">
            <v>-</v>
          </cell>
          <cell r="AX588" t="str">
            <v>-</v>
          </cell>
          <cell r="AY588" t="str">
            <v>-</v>
          </cell>
          <cell r="AZ588" t="str">
            <v>-</v>
          </cell>
          <cell r="BA588" t="str">
            <v>-</v>
          </cell>
          <cell r="BB588" t="str">
            <v>-</v>
          </cell>
          <cell r="BC588" t="str">
            <v>-</v>
          </cell>
          <cell r="BD588" t="str">
            <v>-</v>
          </cell>
          <cell r="BE588" t="str">
            <v>-</v>
          </cell>
          <cell r="BF588" t="str">
            <v>-</v>
          </cell>
          <cell r="BG588" t="str">
            <v>-</v>
          </cell>
          <cell r="BH588" t="str">
            <v>-</v>
          </cell>
          <cell r="BI588" t="str">
            <v>-</v>
          </cell>
          <cell r="BJ588" t="str">
            <v>-</v>
          </cell>
          <cell r="BK588" t="str">
            <v>-</v>
          </cell>
          <cell r="BL588" t="str">
            <v>-</v>
          </cell>
          <cell r="BM588" t="str">
            <v>20536</v>
          </cell>
          <cell r="BN588" t="str">
            <v>-</v>
          </cell>
          <cell r="BO588" t="str">
            <v>-</v>
          </cell>
          <cell r="BP588" t="str">
            <v>-</v>
          </cell>
          <cell r="BQ588" t="str">
            <v>-</v>
          </cell>
          <cell r="BR588" t="str">
            <v>-</v>
          </cell>
          <cell r="BS588" t="str">
            <v>-</v>
          </cell>
          <cell r="BT588" t="str">
            <v>-</v>
          </cell>
          <cell r="BU588" t="str">
            <v>-</v>
          </cell>
          <cell r="BV588" t="str">
            <v>-</v>
          </cell>
          <cell r="BW588" t="str">
            <v>-</v>
          </cell>
          <cell r="BX588" t="str">
            <v>-</v>
          </cell>
          <cell r="BY588" t="str">
            <v>-</v>
          </cell>
          <cell r="CB588" t="str">
            <v>-</v>
          </cell>
          <cell r="CC588" t="str">
            <v>-</v>
          </cell>
          <cell r="CD588" t="str">
            <v>-</v>
          </cell>
          <cell r="CE588" t="str">
            <v>-</v>
          </cell>
          <cell r="CF588" t="str">
            <v>-</v>
          </cell>
          <cell r="CG588" t="str">
            <v>-</v>
          </cell>
          <cell r="CH588" t="str">
            <v>-</v>
          </cell>
          <cell r="CI588" t="str">
            <v>-</v>
          </cell>
          <cell r="CJ588" t="str">
            <v>-</v>
          </cell>
          <cell r="CK588" t="str">
            <v>-</v>
          </cell>
          <cell r="CL588" t="str">
            <v>-</v>
          </cell>
          <cell r="CM588" t="str">
            <v>-</v>
          </cell>
          <cell r="CN588" t="str">
            <v>-</v>
          </cell>
          <cell r="CO588" t="str">
            <v>-</v>
          </cell>
          <cell r="CP588" t="str">
            <v>-</v>
          </cell>
          <cell r="CQ588" t="str">
            <v>-</v>
          </cell>
          <cell r="CR588" t="str">
            <v>-</v>
          </cell>
          <cell r="CS588" t="str">
            <v>-</v>
          </cell>
          <cell r="CT588" t="str">
            <v>-</v>
          </cell>
          <cell r="CU588" t="str">
            <v>SAN VICENTE NUÑÚ</v>
          </cell>
          <cell r="CV588" t="str">
            <v>-</v>
          </cell>
          <cell r="CW588" t="str">
            <v>-</v>
          </cell>
          <cell r="CX588" t="str">
            <v>-</v>
          </cell>
          <cell r="CY588" t="str">
            <v>-</v>
          </cell>
          <cell r="CZ588" t="str">
            <v>-</v>
          </cell>
          <cell r="DB588" t="str">
            <v>-</v>
          </cell>
          <cell r="DC588" t="str">
            <v>-</v>
          </cell>
          <cell r="DD588" t="str">
            <v>-</v>
          </cell>
          <cell r="DE588" t="str">
            <v>-</v>
          </cell>
          <cell r="DF588" t="str">
            <v>-</v>
          </cell>
          <cell r="DG588" t="str">
            <v>-</v>
          </cell>
        </row>
        <row r="589">
          <cell r="AT589" t="str">
            <v>-</v>
          </cell>
          <cell r="AU589" t="str">
            <v>-</v>
          </cell>
          <cell r="AV589" t="str">
            <v>-</v>
          </cell>
          <cell r="AW589" t="str">
            <v>-</v>
          </cell>
          <cell r="AX589" t="str">
            <v>-</v>
          </cell>
          <cell r="AY589" t="str">
            <v>-</v>
          </cell>
          <cell r="AZ589" t="str">
            <v>-</v>
          </cell>
          <cell r="BA589" t="str">
            <v>-</v>
          </cell>
          <cell r="BB589" t="str">
            <v>-</v>
          </cell>
          <cell r="BC589" t="str">
            <v>-</v>
          </cell>
          <cell r="BD589" t="str">
            <v>-</v>
          </cell>
          <cell r="BE589" t="str">
            <v>-</v>
          </cell>
          <cell r="BF589" t="str">
            <v>-</v>
          </cell>
          <cell r="BG589" t="str">
            <v>-</v>
          </cell>
          <cell r="BH589" t="str">
            <v>-</v>
          </cell>
          <cell r="BI589" t="str">
            <v>-</v>
          </cell>
          <cell r="BJ589" t="str">
            <v>-</v>
          </cell>
          <cell r="BK589" t="str">
            <v>-</v>
          </cell>
          <cell r="BL589" t="str">
            <v>-</v>
          </cell>
          <cell r="BM589" t="str">
            <v>20537</v>
          </cell>
          <cell r="BN589" t="str">
            <v>-</v>
          </cell>
          <cell r="BO589" t="str">
            <v>-</v>
          </cell>
          <cell r="BP589" t="str">
            <v>-</v>
          </cell>
          <cell r="BQ589" t="str">
            <v>-</v>
          </cell>
          <cell r="BR589" t="str">
            <v>-</v>
          </cell>
          <cell r="BS589" t="str">
            <v>-</v>
          </cell>
          <cell r="BT589" t="str">
            <v>-</v>
          </cell>
          <cell r="BU589" t="str">
            <v>-</v>
          </cell>
          <cell r="BV589" t="str">
            <v>-</v>
          </cell>
          <cell r="BW589" t="str">
            <v>-</v>
          </cell>
          <cell r="BX589" t="str">
            <v>-</v>
          </cell>
          <cell r="BY589" t="str">
            <v>-</v>
          </cell>
          <cell r="CB589" t="str">
            <v>-</v>
          </cell>
          <cell r="CC589" t="str">
            <v>-</v>
          </cell>
          <cell r="CD589" t="str">
            <v>-</v>
          </cell>
          <cell r="CE589" t="str">
            <v>-</v>
          </cell>
          <cell r="CF589" t="str">
            <v>-</v>
          </cell>
          <cell r="CG589" t="str">
            <v>-</v>
          </cell>
          <cell r="CH589" t="str">
            <v>-</v>
          </cell>
          <cell r="CI589" t="str">
            <v>-</v>
          </cell>
          <cell r="CJ589" t="str">
            <v>-</v>
          </cell>
          <cell r="CK589" t="str">
            <v>-</v>
          </cell>
          <cell r="CL589" t="str">
            <v>-</v>
          </cell>
          <cell r="CM589" t="str">
            <v>-</v>
          </cell>
          <cell r="CN589" t="str">
            <v>-</v>
          </cell>
          <cell r="CO589" t="str">
            <v>-</v>
          </cell>
          <cell r="CP589" t="str">
            <v>-</v>
          </cell>
          <cell r="CQ589" t="str">
            <v>-</v>
          </cell>
          <cell r="CR589" t="str">
            <v>-</v>
          </cell>
          <cell r="CS589" t="str">
            <v>-</v>
          </cell>
          <cell r="CT589" t="str">
            <v>-</v>
          </cell>
          <cell r="CU589" t="str">
            <v>SILACAYOÁPAM</v>
          </cell>
          <cell r="CV589" t="str">
            <v>-</v>
          </cell>
          <cell r="CW589" t="str">
            <v>-</v>
          </cell>
          <cell r="CX589" t="str">
            <v>-</v>
          </cell>
          <cell r="CY589" t="str">
            <v>-</v>
          </cell>
          <cell r="CZ589" t="str">
            <v>-</v>
          </cell>
          <cell r="DB589" t="str">
            <v>-</v>
          </cell>
          <cell r="DC589" t="str">
            <v>-</v>
          </cell>
          <cell r="DD589" t="str">
            <v>-</v>
          </cell>
          <cell r="DE589" t="str">
            <v>-</v>
          </cell>
          <cell r="DF589" t="str">
            <v>-</v>
          </cell>
          <cell r="DG589" t="str">
            <v>-</v>
          </cell>
        </row>
        <row r="590">
          <cell r="AT590" t="str">
            <v>-</v>
          </cell>
          <cell r="AU590" t="str">
            <v>-</v>
          </cell>
          <cell r="AV590" t="str">
            <v>-</v>
          </cell>
          <cell r="AW590" t="str">
            <v>-</v>
          </cell>
          <cell r="AX590" t="str">
            <v>-</v>
          </cell>
          <cell r="AY590" t="str">
            <v>-</v>
          </cell>
          <cell r="AZ590" t="str">
            <v>-</v>
          </cell>
          <cell r="BA590" t="str">
            <v>-</v>
          </cell>
          <cell r="BB590" t="str">
            <v>-</v>
          </cell>
          <cell r="BC590" t="str">
            <v>-</v>
          </cell>
          <cell r="BD590" t="str">
            <v>-</v>
          </cell>
          <cell r="BE590" t="str">
            <v>-</v>
          </cell>
          <cell r="BF590" t="str">
            <v>-</v>
          </cell>
          <cell r="BG590" t="str">
            <v>-</v>
          </cell>
          <cell r="BH590" t="str">
            <v>-</v>
          </cell>
          <cell r="BI590" t="str">
            <v>-</v>
          </cell>
          <cell r="BJ590" t="str">
            <v>-</v>
          </cell>
          <cell r="BK590" t="str">
            <v>-</v>
          </cell>
          <cell r="BL590" t="str">
            <v>-</v>
          </cell>
          <cell r="BM590" t="str">
            <v>20538</v>
          </cell>
          <cell r="BN590" t="str">
            <v>-</v>
          </cell>
          <cell r="BO590" t="str">
            <v>-</v>
          </cell>
          <cell r="BP590" t="str">
            <v>-</v>
          </cell>
          <cell r="BQ590" t="str">
            <v>-</v>
          </cell>
          <cell r="BR590" t="str">
            <v>-</v>
          </cell>
          <cell r="BS590" t="str">
            <v>-</v>
          </cell>
          <cell r="BT590" t="str">
            <v>-</v>
          </cell>
          <cell r="BU590" t="str">
            <v>-</v>
          </cell>
          <cell r="BV590" t="str">
            <v>-</v>
          </cell>
          <cell r="BW590" t="str">
            <v>-</v>
          </cell>
          <cell r="BX590" t="str">
            <v>-</v>
          </cell>
          <cell r="BY590" t="str">
            <v>-</v>
          </cell>
          <cell r="CB590" t="str">
            <v>-</v>
          </cell>
          <cell r="CC590" t="str">
            <v>-</v>
          </cell>
          <cell r="CD590" t="str">
            <v>-</v>
          </cell>
          <cell r="CE590" t="str">
            <v>-</v>
          </cell>
          <cell r="CF590" t="str">
            <v>-</v>
          </cell>
          <cell r="CG590" t="str">
            <v>-</v>
          </cell>
          <cell r="CH590" t="str">
            <v>-</v>
          </cell>
          <cell r="CI590" t="str">
            <v>-</v>
          </cell>
          <cell r="CJ590" t="str">
            <v>-</v>
          </cell>
          <cell r="CK590" t="str">
            <v>-</v>
          </cell>
          <cell r="CL590" t="str">
            <v>-</v>
          </cell>
          <cell r="CM590" t="str">
            <v>-</v>
          </cell>
          <cell r="CN590" t="str">
            <v>-</v>
          </cell>
          <cell r="CO590" t="str">
            <v>-</v>
          </cell>
          <cell r="CP590" t="str">
            <v>-</v>
          </cell>
          <cell r="CQ590" t="str">
            <v>-</v>
          </cell>
          <cell r="CR590" t="str">
            <v>-</v>
          </cell>
          <cell r="CS590" t="str">
            <v>-</v>
          </cell>
          <cell r="CT590" t="str">
            <v>-</v>
          </cell>
          <cell r="CU590" t="str">
            <v>SITIO DE XITLAPEHUA</v>
          </cell>
          <cell r="CV590" t="str">
            <v>-</v>
          </cell>
          <cell r="CW590" t="str">
            <v>-</v>
          </cell>
          <cell r="CX590" t="str">
            <v>-</v>
          </cell>
          <cell r="CY590" t="str">
            <v>-</v>
          </cell>
          <cell r="CZ590" t="str">
            <v>-</v>
          </cell>
          <cell r="DB590" t="str">
            <v>-</v>
          </cell>
          <cell r="DC590" t="str">
            <v>-</v>
          </cell>
          <cell r="DD590" t="str">
            <v>-</v>
          </cell>
          <cell r="DE590" t="str">
            <v>-</v>
          </cell>
          <cell r="DF590" t="str">
            <v>-</v>
          </cell>
          <cell r="DG590" t="str">
            <v>-</v>
          </cell>
        </row>
        <row r="591">
          <cell r="AT591" t="str">
            <v>-</v>
          </cell>
          <cell r="AU591" t="str">
            <v>-</v>
          </cell>
          <cell r="AV591" t="str">
            <v>-</v>
          </cell>
          <cell r="AW591" t="str">
            <v>-</v>
          </cell>
          <cell r="AX591" t="str">
            <v>-</v>
          </cell>
          <cell r="AY591" t="str">
            <v>-</v>
          </cell>
          <cell r="AZ591" t="str">
            <v>-</v>
          </cell>
          <cell r="BA591" t="str">
            <v>-</v>
          </cell>
          <cell r="BB591" t="str">
            <v>-</v>
          </cell>
          <cell r="BC591" t="str">
            <v>-</v>
          </cell>
          <cell r="BD591" t="str">
            <v>-</v>
          </cell>
          <cell r="BE591" t="str">
            <v>-</v>
          </cell>
          <cell r="BF591" t="str">
            <v>-</v>
          </cell>
          <cell r="BG591" t="str">
            <v>-</v>
          </cell>
          <cell r="BH591" t="str">
            <v>-</v>
          </cell>
          <cell r="BI591" t="str">
            <v>-</v>
          </cell>
          <cell r="BJ591" t="str">
            <v>-</v>
          </cell>
          <cell r="BK591" t="str">
            <v>-</v>
          </cell>
          <cell r="BL591" t="str">
            <v>-</v>
          </cell>
          <cell r="BM591" t="str">
            <v>20539</v>
          </cell>
          <cell r="BN591" t="str">
            <v>-</v>
          </cell>
          <cell r="BO591" t="str">
            <v>-</v>
          </cell>
          <cell r="BP591" t="str">
            <v>-</v>
          </cell>
          <cell r="BQ591" t="str">
            <v>-</v>
          </cell>
          <cell r="BR591" t="str">
            <v>-</v>
          </cell>
          <cell r="BS591" t="str">
            <v>-</v>
          </cell>
          <cell r="BT591" t="str">
            <v>-</v>
          </cell>
          <cell r="BU591" t="str">
            <v>-</v>
          </cell>
          <cell r="BV591" t="str">
            <v>-</v>
          </cell>
          <cell r="BW591" t="str">
            <v>-</v>
          </cell>
          <cell r="BX591" t="str">
            <v>-</v>
          </cell>
          <cell r="BY591" t="str">
            <v>-</v>
          </cell>
          <cell r="CB591" t="str">
            <v>-</v>
          </cell>
          <cell r="CC591" t="str">
            <v>-</v>
          </cell>
          <cell r="CD591" t="str">
            <v>-</v>
          </cell>
          <cell r="CE591" t="str">
            <v>-</v>
          </cell>
          <cell r="CF591" t="str">
            <v>-</v>
          </cell>
          <cell r="CG591" t="str">
            <v>-</v>
          </cell>
          <cell r="CH591" t="str">
            <v>-</v>
          </cell>
          <cell r="CI591" t="str">
            <v>-</v>
          </cell>
          <cell r="CJ591" t="str">
            <v>-</v>
          </cell>
          <cell r="CK591" t="str">
            <v>-</v>
          </cell>
          <cell r="CL591" t="str">
            <v>-</v>
          </cell>
          <cell r="CM591" t="str">
            <v>-</v>
          </cell>
          <cell r="CN591" t="str">
            <v>-</v>
          </cell>
          <cell r="CO591" t="str">
            <v>-</v>
          </cell>
          <cell r="CP591" t="str">
            <v>-</v>
          </cell>
          <cell r="CQ591" t="str">
            <v>-</v>
          </cell>
          <cell r="CR591" t="str">
            <v>-</v>
          </cell>
          <cell r="CS591" t="str">
            <v>-</v>
          </cell>
          <cell r="CT591" t="str">
            <v>-</v>
          </cell>
          <cell r="CU591" t="str">
            <v>SOLEDAD ETLA</v>
          </cell>
          <cell r="CV591" t="str">
            <v>-</v>
          </cell>
          <cell r="CW591" t="str">
            <v>-</v>
          </cell>
          <cell r="CX591" t="str">
            <v>-</v>
          </cell>
          <cell r="CY591" t="str">
            <v>-</v>
          </cell>
          <cell r="CZ591" t="str">
            <v>-</v>
          </cell>
          <cell r="DB591" t="str">
            <v>-</v>
          </cell>
          <cell r="DC591" t="str">
            <v>-</v>
          </cell>
          <cell r="DD591" t="str">
            <v>-</v>
          </cell>
          <cell r="DE591" t="str">
            <v>-</v>
          </cell>
          <cell r="DF591" t="str">
            <v>-</v>
          </cell>
          <cell r="DG591" t="str">
            <v>-</v>
          </cell>
        </row>
        <row r="592">
          <cell r="AT592" t="str">
            <v>-</v>
          </cell>
          <cell r="AU592" t="str">
            <v>-</v>
          </cell>
          <cell r="AV592" t="str">
            <v>-</v>
          </cell>
          <cell r="AW592" t="str">
            <v>-</v>
          </cell>
          <cell r="AX592" t="str">
            <v>-</v>
          </cell>
          <cell r="AY592" t="str">
            <v>-</v>
          </cell>
          <cell r="AZ592" t="str">
            <v>-</v>
          </cell>
          <cell r="BA592" t="str">
            <v>-</v>
          </cell>
          <cell r="BB592" t="str">
            <v>-</v>
          </cell>
          <cell r="BC592" t="str">
            <v>-</v>
          </cell>
          <cell r="BD592" t="str">
            <v>-</v>
          </cell>
          <cell r="BE592" t="str">
            <v>-</v>
          </cell>
          <cell r="BF592" t="str">
            <v>-</v>
          </cell>
          <cell r="BG592" t="str">
            <v>-</v>
          </cell>
          <cell r="BH592" t="str">
            <v>-</v>
          </cell>
          <cell r="BI592" t="str">
            <v>-</v>
          </cell>
          <cell r="BJ592" t="str">
            <v>-</v>
          </cell>
          <cell r="BK592" t="str">
            <v>-</v>
          </cell>
          <cell r="BL592" t="str">
            <v>-</v>
          </cell>
          <cell r="BM592" t="str">
            <v>20540</v>
          </cell>
          <cell r="BN592" t="str">
            <v>-</v>
          </cell>
          <cell r="BO592" t="str">
            <v>-</v>
          </cell>
          <cell r="BP592" t="str">
            <v>-</v>
          </cell>
          <cell r="BQ592" t="str">
            <v>-</v>
          </cell>
          <cell r="BR592" t="str">
            <v>-</v>
          </cell>
          <cell r="BS592" t="str">
            <v>-</v>
          </cell>
          <cell r="BT592" t="str">
            <v>-</v>
          </cell>
          <cell r="BU592" t="str">
            <v>-</v>
          </cell>
          <cell r="BV592" t="str">
            <v>-</v>
          </cell>
          <cell r="BW592" t="str">
            <v>-</v>
          </cell>
          <cell r="BX592" t="str">
            <v>-</v>
          </cell>
          <cell r="BY592" t="str">
            <v>-</v>
          </cell>
          <cell r="CB592" t="str">
            <v>-</v>
          </cell>
          <cell r="CC592" t="str">
            <v>-</v>
          </cell>
          <cell r="CD592" t="str">
            <v>-</v>
          </cell>
          <cell r="CE592" t="str">
            <v>-</v>
          </cell>
          <cell r="CF592" t="str">
            <v>-</v>
          </cell>
          <cell r="CG592" t="str">
            <v>-</v>
          </cell>
          <cell r="CH592" t="str">
            <v>-</v>
          </cell>
          <cell r="CI592" t="str">
            <v>-</v>
          </cell>
          <cell r="CJ592" t="str">
            <v>-</v>
          </cell>
          <cell r="CK592" t="str">
            <v>-</v>
          </cell>
          <cell r="CL592" t="str">
            <v>-</v>
          </cell>
          <cell r="CM592" t="str">
            <v>-</v>
          </cell>
          <cell r="CN592" t="str">
            <v>-</v>
          </cell>
          <cell r="CO592" t="str">
            <v>-</v>
          </cell>
          <cell r="CP592" t="str">
            <v>-</v>
          </cell>
          <cell r="CQ592" t="str">
            <v>-</v>
          </cell>
          <cell r="CR592" t="str">
            <v>-</v>
          </cell>
          <cell r="CS592" t="str">
            <v>-</v>
          </cell>
          <cell r="CT592" t="str">
            <v>-</v>
          </cell>
          <cell r="CU592" t="str">
            <v>VILLA DE TAMAZULÁPAM DEL PROGRESO</v>
          </cell>
          <cell r="CV592" t="str">
            <v>-</v>
          </cell>
          <cell r="CW592" t="str">
            <v>-</v>
          </cell>
          <cell r="CX592" t="str">
            <v>-</v>
          </cell>
          <cell r="CY592" t="str">
            <v>-</v>
          </cell>
          <cell r="CZ592" t="str">
            <v>-</v>
          </cell>
          <cell r="DB592" t="str">
            <v>-</v>
          </cell>
          <cell r="DC592" t="str">
            <v>-</v>
          </cell>
          <cell r="DD592" t="str">
            <v>-</v>
          </cell>
          <cell r="DE592" t="str">
            <v>-</v>
          </cell>
          <cell r="DF592" t="str">
            <v>-</v>
          </cell>
          <cell r="DG592" t="str">
            <v>-</v>
          </cell>
        </row>
        <row r="593">
          <cell r="AT593" t="str">
            <v>-</v>
          </cell>
          <cell r="AU593" t="str">
            <v>-</v>
          </cell>
          <cell r="AV593" t="str">
            <v>-</v>
          </cell>
          <cell r="AW593" t="str">
            <v>-</v>
          </cell>
          <cell r="AX593" t="str">
            <v>-</v>
          </cell>
          <cell r="AY593" t="str">
            <v>-</v>
          </cell>
          <cell r="AZ593" t="str">
            <v>-</v>
          </cell>
          <cell r="BA593" t="str">
            <v>-</v>
          </cell>
          <cell r="BB593" t="str">
            <v>-</v>
          </cell>
          <cell r="BC593" t="str">
            <v>-</v>
          </cell>
          <cell r="BD593" t="str">
            <v>-</v>
          </cell>
          <cell r="BE593" t="str">
            <v>-</v>
          </cell>
          <cell r="BF593" t="str">
            <v>-</v>
          </cell>
          <cell r="BG593" t="str">
            <v>-</v>
          </cell>
          <cell r="BH593" t="str">
            <v>-</v>
          </cell>
          <cell r="BI593" t="str">
            <v>-</v>
          </cell>
          <cell r="BJ593" t="str">
            <v>-</v>
          </cell>
          <cell r="BK593" t="str">
            <v>-</v>
          </cell>
          <cell r="BL593" t="str">
            <v>-</v>
          </cell>
          <cell r="BM593" t="str">
            <v>20541</v>
          </cell>
          <cell r="BN593" t="str">
            <v>-</v>
          </cell>
          <cell r="BO593" t="str">
            <v>-</v>
          </cell>
          <cell r="BP593" t="str">
            <v>-</v>
          </cell>
          <cell r="BQ593" t="str">
            <v>-</v>
          </cell>
          <cell r="BR593" t="str">
            <v>-</v>
          </cell>
          <cell r="BS593" t="str">
            <v>-</v>
          </cell>
          <cell r="BT593" t="str">
            <v>-</v>
          </cell>
          <cell r="BU593" t="str">
            <v>-</v>
          </cell>
          <cell r="BV593" t="str">
            <v>-</v>
          </cell>
          <cell r="BW593" t="str">
            <v>-</v>
          </cell>
          <cell r="BX593" t="str">
            <v>-</v>
          </cell>
          <cell r="BY593" t="str">
            <v>-</v>
          </cell>
          <cell r="CB593" t="str">
            <v>-</v>
          </cell>
          <cell r="CC593" t="str">
            <v>-</v>
          </cell>
          <cell r="CD593" t="str">
            <v>-</v>
          </cell>
          <cell r="CE593" t="str">
            <v>-</v>
          </cell>
          <cell r="CF593" t="str">
            <v>-</v>
          </cell>
          <cell r="CG593" t="str">
            <v>-</v>
          </cell>
          <cell r="CH593" t="str">
            <v>-</v>
          </cell>
          <cell r="CI593" t="str">
            <v>-</v>
          </cell>
          <cell r="CJ593" t="str">
            <v>-</v>
          </cell>
          <cell r="CK593" t="str">
            <v>-</v>
          </cell>
          <cell r="CL593" t="str">
            <v>-</v>
          </cell>
          <cell r="CM593" t="str">
            <v>-</v>
          </cell>
          <cell r="CN593" t="str">
            <v>-</v>
          </cell>
          <cell r="CO593" t="str">
            <v>-</v>
          </cell>
          <cell r="CP593" t="str">
            <v>-</v>
          </cell>
          <cell r="CQ593" t="str">
            <v>-</v>
          </cell>
          <cell r="CR593" t="str">
            <v>-</v>
          </cell>
          <cell r="CS593" t="str">
            <v>-</v>
          </cell>
          <cell r="CT593" t="str">
            <v>-</v>
          </cell>
          <cell r="CU593" t="str">
            <v>TANETZE DE ZARAGOZA</v>
          </cell>
          <cell r="CV593" t="str">
            <v>-</v>
          </cell>
          <cell r="CW593" t="str">
            <v>-</v>
          </cell>
          <cell r="CX593" t="str">
            <v>-</v>
          </cell>
          <cell r="CY593" t="str">
            <v>-</v>
          </cell>
          <cell r="CZ593" t="str">
            <v>-</v>
          </cell>
          <cell r="DB593" t="str">
            <v>-</v>
          </cell>
          <cell r="DC593" t="str">
            <v>-</v>
          </cell>
          <cell r="DD593" t="str">
            <v>-</v>
          </cell>
          <cell r="DE593" t="str">
            <v>-</v>
          </cell>
          <cell r="DF593" t="str">
            <v>-</v>
          </cell>
          <cell r="DG593" t="str">
            <v>-</v>
          </cell>
        </row>
        <row r="594">
          <cell r="AT594" t="str">
            <v>-</v>
          </cell>
          <cell r="AU594" t="str">
            <v>-</v>
          </cell>
          <cell r="AV594" t="str">
            <v>-</v>
          </cell>
          <cell r="AW594" t="str">
            <v>-</v>
          </cell>
          <cell r="AX594" t="str">
            <v>-</v>
          </cell>
          <cell r="AY594" t="str">
            <v>-</v>
          </cell>
          <cell r="AZ594" t="str">
            <v>-</v>
          </cell>
          <cell r="BA594" t="str">
            <v>-</v>
          </cell>
          <cell r="BB594" t="str">
            <v>-</v>
          </cell>
          <cell r="BC594" t="str">
            <v>-</v>
          </cell>
          <cell r="BD594" t="str">
            <v>-</v>
          </cell>
          <cell r="BE594" t="str">
            <v>-</v>
          </cell>
          <cell r="BF594" t="str">
            <v>-</v>
          </cell>
          <cell r="BG594" t="str">
            <v>-</v>
          </cell>
          <cell r="BH594" t="str">
            <v>-</v>
          </cell>
          <cell r="BI594" t="str">
            <v>-</v>
          </cell>
          <cell r="BJ594" t="str">
            <v>-</v>
          </cell>
          <cell r="BK594" t="str">
            <v>-</v>
          </cell>
          <cell r="BL594" t="str">
            <v>-</v>
          </cell>
          <cell r="BM594" t="str">
            <v>20542</v>
          </cell>
          <cell r="BN594" t="str">
            <v>-</v>
          </cell>
          <cell r="BO594" t="str">
            <v>-</v>
          </cell>
          <cell r="BP594" t="str">
            <v>-</v>
          </cell>
          <cell r="BQ594" t="str">
            <v>-</v>
          </cell>
          <cell r="BR594" t="str">
            <v>-</v>
          </cell>
          <cell r="BS594" t="str">
            <v>-</v>
          </cell>
          <cell r="BT594" t="str">
            <v>-</v>
          </cell>
          <cell r="BU594" t="str">
            <v>-</v>
          </cell>
          <cell r="BV594" t="str">
            <v>-</v>
          </cell>
          <cell r="BW594" t="str">
            <v>-</v>
          </cell>
          <cell r="BX594" t="str">
            <v>-</v>
          </cell>
          <cell r="BY594" t="str">
            <v>-</v>
          </cell>
          <cell r="CB594" t="str">
            <v>-</v>
          </cell>
          <cell r="CC594" t="str">
            <v>-</v>
          </cell>
          <cell r="CD594" t="str">
            <v>-</v>
          </cell>
          <cell r="CE594" t="str">
            <v>-</v>
          </cell>
          <cell r="CF594" t="str">
            <v>-</v>
          </cell>
          <cell r="CG594" t="str">
            <v>-</v>
          </cell>
          <cell r="CH594" t="str">
            <v>-</v>
          </cell>
          <cell r="CI594" t="str">
            <v>-</v>
          </cell>
          <cell r="CJ594" t="str">
            <v>-</v>
          </cell>
          <cell r="CK594" t="str">
            <v>-</v>
          </cell>
          <cell r="CL594" t="str">
            <v>-</v>
          </cell>
          <cell r="CM594" t="str">
            <v>-</v>
          </cell>
          <cell r="CN594" t="str">
            <v>-</v>
          </cell>
          <cell r="CO594" t="str">
            <v>-</v>
          </cell>
          <cell r="CP594" t="str">
            <v>-</v>
          </cell>
          <cell r="CQ594" t="str">
            <v>-</v>
          </cell>
          <cell r="CR594" t="str">
            <v>-</v>
          </cell>
          <cell r="CS594" t="str">
            <v>-</v>
          </cell>
          <cell r="CT594" t="str">
            <v>-</v>
          </cell>
          <cell r="CU594" t="str">
            <v>TANICHE</v>
          </cell>
          <cell r="CV594" t="str">
            <v>-</v>
          </cell>
          <cell r="CW594" t="str">
            <v>-</v>
          </cell>
          <cell r="CX594" t="str">
            <v>-</v>
          </cell>
          <cell r="CY594" t="str">
            <v>-</v>
          </cell>
          <cell r="CZ594" t="str">
            <v>-</v>
          </cell>
          <cell r="DB594" t="str">
            <v>-</v>
          </cell>
          <cell r="DC594" t="str">
            <v>-</v>
          </cell>
          <cell r="DD594" t="str">
            <v>-</v>
          </cell>
          <cell r="DE594" t="str">
            <v>-</v>
          </cell>
          <cell r="DF594" t="str">
            <v>-</v>
          </cell>
          <cell r="DG594" t="str">
            <v>-</v>
          </cell>
        </row>
        <row r="595">
          <cell r="AT595" t="str">
            <v>-</v>
          </cell>
          <cell r="AU595" t="str">
            <v>-</v>
          </cell>
          <cell r="AV595" t="str">
            <v>-</v>
          </cell>
          <cell r="AW595" t="str">
            <v>-</v>
          </cell>
          <cell r="AX595" t="str">
            <v>-</v>
          </cell>
          <cell r="AY595" t="str">
            <v>-</v>
          </cell>
          <cell r="AZ595" t="str">
            <v>-</v>
          </cell>
          <cell r="BA595" t="str">
            <v>-</v>
          </cell>
          <cell r="BB595" t="str">
            <v>-</v>
          </cell>
          <cell r="BC595" t="str">
            <v>-</v>
          </cell>
          <cell r="BD595" t="str">
            <v>-</v>
          </cell>
          <cell r="BE595" t="str">
            <v>-</v>
          </cell>
          <cell r="BF595" t="str">
            <v>-</v>
          </cell>
          <cell r="BG595" t="str">
            <v>-</v>
          </cell>
          <cell r="BH595" t="str">
            <v>-</v>
          </cell>
          <cell r="BI595" t="str">
            <v>-</v>
          </cell>
          <cell r="BJ595" t="str">
            <v>-</v>
          </cell>
          <cell r="BK595" t="str">
            <v>-</v>
          </cell>
          <cell r="BL595" t="str">
            <v>-</v>
          </cell>
          <cell r="BM595" t="str">
            <v>20543</v>
          </cell>
          <cell r="BN595" t="str">
            <v>-</v>
          </cell>
          <cell r="BO595" t="str">
            <v>-</v>
          </cell>
          <cell r="BP595" t="str">
            <v>-</v>
          </cell>
          <cell r="BQ595" t="str">
            <v>-</v>
          </cell>
          <cell r="BR595" t="str">
            <v>-</v>
          </cell>
          <cell r="BS595" t="str">
            <v>-</v>
          </cell>
          <cell r="BT595" t="str">
            <v>-</v>
          </cell>
          <cell r="BU595" t="str">
            <v>-</v>
          </cell>
          <cell r="BV595" t="str">
            <v>-</v>
          </cell>
          <cell r="BW595" t="str">
            <v>-</v>
          </cell>
          <cell r="BX595" t="str">
            <v>-</v>
          </cell>
          <cell r="BY595" t="str">
            <v>-</v>
          </cell>
          <cell r="CB595" t="str">
            <v>-</v>
          </cell>
          <cell r="CC595" t="str">
            <v>-</v>
          </cell>
          <cell r="CD595" t="str">
            <v>-</v>
          </cell>
          <cell r="CE595" t="str">
            <v>-</v>
          </cell>
          <cell r="CF595" t="str">
            <v>-</v>
          </cell>
          <cell r="CG595" t="str">
            <v>-</v>
          </cell>
          <cell r="CH595" t="str">
            <v>-</v>
          </cell>
          <cell r="CI595" t="str">
            <v>-</v>
          </cell>
          <cell r="CJ595" t="str">
            <v>-</v>
          </cell>
          <cell r="CK595" t="str">
            <v>-</v>
          </cell>
          <cell r="CL595" t="str">
            <v>-</v>
          </cell>
          <cell r="CM595" t="str">
            <v>-</v>
          </cell>
          <cell r="CN595" t="str">
            <v>-</v>
          </cell>
          <cell r="CO595" t="str">
            <v>-</v>
          </cell>
          <cell r="CP595" t="str">
            <v>-</v>
          </cell>
          <cell r="CQ595" t="str">
            <v>-</v>
          </cell>
          <cell r="CR595" t="str">
            <v>-</v>
          </cell>
          <cell r="CS595" t="str">
            <v>-</v>
          </cell>
          <cell r="CT595" t="str">
            <v>-</v>
          </cell>
          <cell r="CU595" t="str">
            <v>TATALTEPEC DE VALDÉS</v>
          </cell>
          <cell r="CV595" t="str">
            <v>-</v>
          </cell>
          <cell r="CW595" t="str">
            <v>-</v>
          </cell>
          <cell r="CX595" t="str">
            <v>-</v>
          </cell>
          <cell r="CY595" t="str">
            <v>-</v>
          </cell>
          <cell r="CZ595" t="str">
            <v>-</v>
          </cell>
          <cell r="DB595" t="str">
            <v>-</v>
          </cell>
          <cell r="DC595" t="str">
            <v>-</v>
          </cell>
          <cell r="DD595" t="str">
            <v>-</v>
          </cell>
          <cell r="DE595" t="str">
            <v>-</v>
          </cell>
          <cell r="DF595" t="str">
            <v>-</v>
          </cell>
          <cell r="DG595" t="str">
            <v>-</v>
          </cell>
        </row>
        <row r="596">
          <cell r="AT596" t="str">
            <v>-</v>
          </cell>
          <cell r="AU596" t="str">
            <v>-</v>
          </cell>
          <cell r="AV596" t="str">
            <v>-</v>
          </cell>
          <cell r="AW596" t="str">
            <v>-</v>
          </cell>
          <cell r="AX596" t="str">
            <v>-</v>
          </cell>
          <cell r="AY596" t="str">
            <v>-</v>
          </cell>
          <cell r="AZ596" t="str">
            <v>-</v>
          </cell>
          <cell r="BA596" t="str">
            <v>-</v>
          </cell>
          <cell r="BB596" t="str">
            <v>-</v>
          </cell>
          <cell r="BC596" t="str">
            <v>-</v>
          </cell>
          <cell r="BD596" t="str">
            <v>-</v>
          </cell>
          <cell r="BE596" t="str">
            <v>-</v>
          </cell>
          <cell r="BF596" t="str">
            <v>-</v>
          </cell>
          <cell r="BG596" t="str">
            <v>-</v>
          </cell>
          <cell r="BH596" t="str">
            <v>-</v>
          </cell>
          <cell r="BI596" t="str">
            <v>-</v>
          </cell>
          <cell r="BJ596" t="str">
            <v>-</v>
          </cell>
          <cell r="BK596" t="str">
            <v>-</v>
          </cell>
          <cell r="BL596" t="str">
            <v>-</v>
          </cell>
          <cell r="BM596" t="str">
            <v>20544</v>
          </cell>
          <cell r="BN596" t="str">
            <v>-</v>
          </cell>
          <cell r="BO596" t="str">
            <v>-</v>
          </cell>
          <cell r="BP596" t="str">
            <v>-</v>
          </cell>
          <cell r="BQ596" t="str">
            <v>-</v>
          </cell>
          <cell r="BR596" t="str">
            <v>-</v>
          </cell>
          <cell r="BS596" t="str">
            <v>-</v>
          </cell>
          <cell r="BT596" t="str">
            <v>-</v>
          </cell>
          <cell r="BU596" t="str">
            <v>-</v>
          </cell>
          <cell r="BV596" t="str">
            <v>-</v>
          </cell>
          <cell r="BW596" t="str">
            <v>-</v>
          </cell>
          <cell r="BX596" t="str">
            <v>-</v>
          </cell>
          <cell r="BY596" t="str">
            <v>-</v>
          </cell>
          <cell r="CB596" t="str">
            <v>-</v>
          </cell>
          <cell r="CC596" t="str">
            <v>-</v>
          </cell>
          <cell r="CD596" t="str">
            <v>-</v>
          </cell>
          <cell r="CE596" t="str">
            <v>-</v>
          </cell>
          <cell r="CF596" t="str">
            <v>-</v>
          </cell>
          <cell r="CG596" t="str">
            <v>-</v>
          </cell>
          <cell r="CH596" t="str">
            <v>-</v>
          </cell>
          <cell r="CI596" t="str">
            <v>-</v>
          </cell>
          <cell r="CJ596" t="str">
            <v>-</v>
          </cell>
          <cell r="CK596" t="str">
            <v>-</v>
          </cell>
          <cell r="CL596" t="str">
            <v>-</v>
          </cell>
          <cell r="CM596" t="str">
            <v>-</v>
          </cell>
          <cell r="CN596" t="str">
            <v>-</v>
          </cell>
          <cell r="CO596" t="str">
            <v>-</v>
          </cell>
          <cell r="CP596" t="str">
            <v>-</v>
          </cell>
          <cell r="CQ596" t="str">
            <v>-</v>
          </cell>
          <cell r="CR596" t="str">
            <v>-</v>
          </cell>
          <cell r="CS596" t="str">
            <v>-</v>
          </cell>
          <cell r="CT596" t="str">
            <v>-</v>
          </cell>
          <cell r="CU596" t="str">
            <v>TEOCOCUILCO DE MARCOS PÉREZ</v>
          </cell>
          <cell r="CV596" t="str">
            <v>-</v>
          </cell>
          <cell r="CW596" t="str">
            <v>-</v>
          </cell>
          <cell r="CX596" t="str">
            <v>-</v>
          </cell>
          <cell r="CY596" t="str">
            <v>-</v>
          </cell>
          <cell r="CZ596" t="str">
            <v>-</v>
          </cell>
          <cell r="DB596" t="str">
            <v>-</v>
          </cell>
          <cell r="DC596" t="str">
            <v>-</v>
          </cell>
          <cell r="DD596" t="str">
            <v>-</v>
          </cell>
          <cell r="DE596" t="str">
            <v>-</v>
          </cell>
          <cell r="DF596" t="str">
            <v>-</v>
          </cell>
          <cell r="DG596" t="str">
            <v>-</v>
          </cell>
        </row>
        <row r="597">
          <cell r="AT597" t="str">
            <v>-</v>
          </cell>
          <cell r="AU597" t="str">
            <v>-</v>
          </cell>
          <cell r="AV597" t="str">
            <v>-</v>
          </cell>
          <cell r="AW597" t="str">
            <v>-</v>
          </cell>
          <cell r="AX597" t="str">
            <v>-</v>
          </cell>
          <cell r="AY597" t="str">
            <v>-</v>
          </cell>
          <cell r="AZ597" t="str">
            <v>-</v>
          </cell>
          <cell r="BA597" t="str">
            <v>-</v>
          </cell>
          <cell r="BB597" t="str">
            <v>-</v>
          </cell>
          <cell r="BC597" t="str">
            <v>-</v>
          </cell>
          <cell r="BD597" t="str">
            <v>-</v>
          </cell>
          <cell r="BE597" t="str">
            <v>-</v>
          </cell>
          <cell r="BF597" t="str">
            <v>-</v>
          </cell>
          <cell r="BG597" t="str">
            <v>-</v>
          </cell>
          <cell r="BH597" t="str">
            <v>-</v>
          </cell>
          <cell r="BI597" t="str">
            <v>-</v>
          </cell>
          <cell r="BJ597" t="str">
            <v>-</v>
          </cell>
          <cell r="BK597" t="str">
            <v>-</v>
          </cell>
          <cell r="BL597" t="str">
            <v>-</v>
          </cell>
          <cell r="BM597" t="str">
            <v>20545</v>
          </cell>
          <cell r="BN597" t="str">
            <v>-</v>
          </cell>
          <cell r="BO597" t="str">
            <v>-</v>
          </cell>
          <cell r="BP597" t="str">
            <v>-</v>
          </cell>
          <cell r="BQ597" t="str">
            <v>-</v>
          </cell>
          <cell r="BR597" t="str">
            <v>-</v>
          </cell>
          <cell r="BS597" t="str">
            <v>-</v>
          </cell>
          <cell r="BT597" t="str">
            <v>-</v>
          </cell>
          <cell r="BU597" t="str">
            <v>-</v>
          </cell>
          <cell r="BV597" t="str">
            <v>-</v>
          </cell>
          <cell r="BW597" t="str">
            <v>-</v>
          </cell>
          <cell r="BX597" t="str">
            <v>-</v>
          </cell>
          <cell r="BY597" t="str">
            <v>-</v>
          </cell>
          <cell r="CB597" t="str">
            <v>-</v>
          </cell>
          <cell r="CC597" t="str">
            <v>-</v>
          </cell>
          <cell r="CD597" t="str">
            <v>-</v>
          </cell>
          <cell r="CE597" t="str">
            <v>-</v>
          </cell>
          <cell r="CF597" t="str">
            <v>-</v>
          </cell>
          <cell r="CG597" t="str">
            <v>-</v>
          </cell>
          <cell r="CH597" t="str">
            <v>-</v>
          </cell>
          <cell r="CI597" t="str">
            <v>-</v>
          </cell>
          <cell r="CJ597" t="str">
            <v>-</v>
          </cell>
          <cell r="CK597" t="str">
            <v>-</v>
          </cell>
          <cell r="CL597" t="str">
            <v>-</v>
          </cell>
          <cell r="CM597" t="str">
            <v>-</v>
          </cell>
          <cell r="CN597" t="str">
            <v>-</v>
          </cell>
          <cell r="CO597" t="str">
            <v>-</v>
          </cell>
          <cell r="CP597" t="str">
            <v>-</v>
          </cell>
          <cell r="CQ597" t="str">
            <v>-</v>
          </cell>
          <cell r="CR597" t="str">
            <v>-</v>
          </cell>
          <cell r="CS597" t="str">
            <v>-</v>
          </cell>
          <cell r="CT597" t="str">
            <v>-</v>
          </cell>
          <cell r="CU597" t="str">
            <v>TEOTITLÁN DE FLORES MAGÓN</v>
          </cell>
          <cell r="CV597" t="str">
            <v>-</v>
          </cell>
          <cell r="CW597" t="str">
            <v>-</v>
          </cell>
          <cell r="CX597" t="str">
            <v>-</v>
          </cell>
          <cell r="CY597" t="str">
            <v>-</v>
          </cell>
          <cell r="CZ597" t="str">
            <v>-</v>
          </cell>
          <cell r="DB597" t="str">
            <v>-</v>
          </cell>
          <cell r="DC597" t="str">
            <v>-</v>
          </cell>
          <cell r="DD597" t="str">
            <v>-</v>
          </cell>
          <cell r="DE597" t="str">
            <v>-</v>
          </cell>
          <cell r="DF597" t="str">
            <v>-</v>
          </cell>
          <cell r="DG597" t="str">
            <v>-</v>
          </cell>
        </row>
        <row r="598">
          <cell r="AT598" t="str">
            <v>-</v>
          </cell>
          <cell r="AU598" t="str">
            <v>-</v>
          </cell>
          <cell r="AV598" t="str">
            <v>-</v>
          </cell>
          <cell r="AW598" t="str">
            <v>-</v>
          </cell>
          <cell r="AX598" t="str">
            <v>-</v>
          </cell>
          <cell r="AY598" t="str">
            <v>-</v>
          </cell>
          <cell r="AZ598" t="str">
            <v>-</v>
          </cell>
          <cell r="BA598" t="str">
            <v>-</v>
          </cell>
          <cell r="BB598" t="str">
            <v>-</v>
          </cell>
          <cell r="BC598" t="str">
            <v>-</v>
          </cell>
          <cell r="BD598" t="str">
            <v>-</v>
          </cell>
          <cell r="BE598" t="str">
            <v>-</v>
          </cell>
          <cell r="BF598" t="str">
            <v>-</v>
          </cell>
          <cell r="BG598" t="str">
            <v>-</v>
          </cell>
          <cell r="BH598" t="str">
            <v>-</v>
          </cell>
          <cell r="BI598" t="str">
            <v>-</v>
          </cell>
          <cell r="BJ598" t="str">
            <v>-</v>
          </cell>
          <cell r="BK598" t="str">
            <v>-</v>
          </cell>
          <cell r="BL598" t="str">
            <v>-</v>
          </cell>
          <cell r="BM598" t="str">
            <v>20546</v>
          </cell>
          <cell r="BN598" t="str">
            <v>-</v>
          </cell>
          <cell r="BO598" t="str">
            <v>-</v>
          </cell>
          <cell r="BP598" t="str">
            <v>-</v>
          </cell>
          <cell r="BQ598" t="str">
            <v>-</v>
          </cell>
          <cell r="BR598" t="str">
            <v>-</v>
          </cell>
          <cell r="BS598" t="str">
            <v>-</v>
          </cell>
          <cell r="BT598" t="str">
            <v>-</v>
          </cell>
          <cell r="BU598" t="str">
            <v>-</v>
          </cell>
          <cell r="BV598" t="str">
            <v>-</v>
          </cell>
          <cell r="BW598" t="str">
            <v>-</v>
          </cell>
          <cell r="BX598" t="str">
            <v>-</v>
          </cell>
          <cell r="BY598" t="str">
            <v>-</v>
          </cell>
          <cell r="CB598" t="str">
            <v>-</v>
          </cell>
          <cell r="CC598" t="str">
            <v>-</v>
          </cell>
          <cell r="CD598" t="str">
            <v>-</v>
          </cell>
          <cell r="CE598" t="str">
            <v>-</v>
          </cell>
          <cell r="CF598" t="str">
            <v>-</v>
          </cell>
          <cell r="CG598" t="str">
            <v>-</v>
          </cell>
          <cell r="CH598" t="str">
            <v>-</v>
          </cell>
          <cell r="CI598" t="str">
            <v>-</v>
          </cell>
          <cell r="CJ598" t="str">
            <v>-</v>
          </cell>
          <cell r="CK598" t="str">
            <v>-</v>
          </cell>
          <cell r="CL598" t="str">
            <v>-</v>
          </cell>
          <cell r="CM598" t="str">
            <v>-</v>
          </cell>
          <cell r="CN598" t="str">
            <v>-</v>
          </cell>
          <cell r="CO598" t="str">
            <v>-</v>
          </cell>
          <cell r="CP598" t="str">
            <v>-</v>
          </cell>
          <cell r="CQ598" t="str">
            <v>-</v>
          </cell>
          <cell r="CR598" t="str">
            <v>-</v>
          </cell>
          <cell r="CS598" t="str">
            <v>-</v>
          </cell>
          <cell r="CT598" t="str">
            <v>-</v>
          </cell>
          <cell r="CU598" t="str">
            <v>TEOTITLÁN DEL VALLE</v>
          </cell>
          <cell r="CV598" t="str">
            <v>-</v>
          </cell>
          <cell r="CW598" t="str">
            <v>-</v>
          </cell>
          <cell r="CX598" t="str">
            <v>-</v>
          </cell>
          <cell r="CY598" t="str">
            <v>-</v>
          </cell>
          <cell r="CZ598" t="str">
            <v>-</v>
          </cell>
          <cell r="DB598" t="str">
            <v>-</v>
          </cell>
          <cell r="DC598" t="str">
            <v>-</v>
          </cell>
          <cell r="DD598" t="str">
            <v>-</v>
          </cell>
          <cell r="DE598" t="str">
            <v>-</v>
          </cell>
          <cell r="DF598" t="str">
            <v>-</v>
          </cell>
          <cell r="DG598" t="str">
            <v>-</v>
          </cell>
        </row>
        <row r="599">
          <cell r="AT599" t="str">
            <v>-</v>
          </cell>
          <cell r="AU599" t="str">
            <v>-</v>
          </cell>
          <cell r="AV599" t="str">
            <v>-</v>
          </cell>
          <cell r="AW599" t="str">
            <v>-</v>
          </cell>
          <cell r="AX599" t="str">
            <v>-</v>
          </cell>
          <cell r="AY599" t="str">
            <v>-</v>
          </cell>
          <cell r="AZ599" t="str">
            <v>-</v>
          </cell>
          <cell r="BA599" t="str">
            <v>-</v>
          </cell>
          <cell r="BB599" t="str">
            <v>-</v>
          </cell>
          <cell r="BC599" t="str">
            <v>-</v>
          </cell>
          <cell r="BD599" t="str">
            <v>-</v>
          </cell>
          <cell r="BE599" t="str">
            <v>-</v>
          </cell>
          <cell r="BF599" t="str">
            <v>-</v>
          </cell>
          <cell r="BG599" t="str">
            <v>-</v>
          </cell>
          <cell r="BH599" t="str">
            <v>-</v>
          </cell>
          <cell r="BI599" t="str">
            <v>-</v>
          </cell>
          <cell r="BJ599" t="str">
            <v>-</v>
          </cell>
          <cell r="BK599" t="str">
            <v>-</v>
          </cell>
          <cell r="BL599" t="str">
            <v>-</v>
          </cell>
          <cell r="BM599" t="str">
            <v>20547</v>
          </cell>
          <cell r="BN599" t="str">
            <v>-</v>
          </cell>
          <cell r="BO599" t="str">
            <v>-</v>
          </cell>
          <cell r="BP599" t="str">
            <v>-</v>
          </cell>
          <cell r="BQ599" t="str">
            <v>-</v>
          </cell>
          <cell r="BR599" t="str">
            <v>-</v>
          </cell>
          <cell r="BS599" t="str">
            <v>-</v>
          </cell>
          <cell r="BT599" t="str">
            <v>-</v>
          </cell>
          <cell r="BU599" t="str">
            <v>-</v>
          </cell>
          <cell r="BV599" t="str">
            <v>-</v>
          </cell>
          <cell r="BW599" t="str">
            <v>-</v>
          </cell>
          <cell r="BX599" t="str">
            <v>-</v>
          </cell>
          <cell r="BY599" t="str">
            <v>-</v>
          </cell>
          <cell r="CB599" t="str">
            <v>-</v>
          </cell>
          <cell r="CC599" t="str">
            <v>-</v>
          </cell>
          <cell r="CD599" t="str">
            <v>-</v>
          </cell>
          <cell r="CE599" t="str">
            <v>-</v>
          </cell>
          <cell r="CF599" t="str">
            <v>-</v>
          </cell>
          <cell r="CG599" t="str">
            <v>-</v>
          </cell>
          <cell r="CH599" t="str">
            <v>-</v>
          </cell>
          <cell r="CI599" t="str">
            <v>-</v>
          </cell>
          <cell r="CJ599" t="str">
            <v>-</v>
          </cell>
          <cell r="CK599" t="str">
            <v>-</v>
          </cell>
          <cell r="CL599" t="str">
            <v>-</v>
          </cell>
          <cell r="CM599" t="str">
            <v>-</v>
          </cell>
          <cell r="CN599" t="str">
            <v>-</v>
          </cell>
          <cell r="CO599" t="str">
            <v>-</v>
          </cell>
          <cell r="CP599" t="str">
            <v>-</v>
          </cell>
          <cell r="CQ599" t="str">
            <v>-</v>
          </cell>
          <cell r="CR599" t="str">
            <v>-</v>
          </cell>
          <cell r="CS599" t="str">
            <v>-</v>
          </cell>
          <cell r="CT599" t="str">
            <v>-</v>
          </cell>
          <cell r="CU599" t="str">
            <v>TEOTONGO</v>
          </cell>
          <cell r="CV599" t="str">
            <v>-</v>
          </cell>
          <cell r="CW599" t="str">
            <v>-</v>
          </cell>
          <cell r="CX599" t="str">
            <v>-</v>
          </cell>
          <cell r="CY599" t="str">
            <v>-</v>
          </cell>
          <cell r="CZ599" t="str">
            <v>-</v>
          </cell>
          <cell r="DB599" t="str">
            <v>-</v>
          </cell>
          <cell r="DC599" t="str">
            <v>-</v>
          </cell>
          <cell r="DD599" t="str">
            <v>-</v>
          </cell>
          <cell r="DE599" t="str">
            <v>-</v>
          </cell>
          <cell r="DF599" t="str">
            <v>-</v>
          </cell>
          <cell r="DG599" t="str">
            <v>-</v>
          </cell>
        </row>
        <row r="600">
          <cell r="AT600" t="str">
            <v>-</v>
          </cell>
          <cell r="AU600" t="str">
            <v>-</v>
          </cell>
          <cell r="AV600" t="str">
            <v>-</v>
          </cell>
          <cell r="AW600" t="str">
            <v>-</v>
          </cell>
          <cell r="AX600" t="str">
            <v>-</v>
          </cell>
          <cell r="AY600" t="str">
            <v>-</v>
          </cell>
          <cell r="AZ600" t="str">
            <v>-</v>
          </cell>
          <cell r="BA600" t="str">
            <v>-</v>
          </cell>
          <cell r="BB600" t="str">
            <v>-</v>
          </cell>
          <cell r="BC600" t="str">
            <v>-</v>
          </cell>
          <cell r="BD600" t="str">
            <v>-</v>
          </cell>
          <cell r="BE600" t="str">
            <v>-</v>
          </cell>
          <cell r="BF600" t="str">
            <v>-</v>
          </cell>
          <cell r="BG600" t="str">
            <v>-</v>
          </cell>
          <cell r="BH600" t="str">
            <v>-</v>
          </cell>
          <cell r="BI600" t="str">
            <v>-</v>
          </cell>
          <cell r="BJ600" t="str">
            <v>-</v>
          </cell>
          <cell r="BK600" t="str">
            <v>-</v>
          </cell>
          <cell r="BL600" t="str">
            <v>-</v>
          </cell>
          <cell r="BM600" t="str">
            <v>20548</v>
          </cell>
          <cell r="BN600" t="str">
            <v>-</v>
          </cell>
          <cell r="BO600" t="str">
            <v>-</v>
          </cell>
          <cell r="BP600" t="str">
            <v>-</v>
          </cell>
          <cell r="BQ600" t="str">
            <v>-</v>
          </cell>
          <cell r="BR600" t="str">
            <v>-</v>
          </cell>
          <cell r="BS600" t="str">
            <v>-</v>
          </cell>
          <cell r="BT600" t="str">
            <v>-</v>
          </cell>
          <cell r="BU600" t="str">
            <v>-</v>
          </cell>
          <cell r="BV600" t="str">
            <v>-</v>
          </cell>
          <cell r="BW600" t="str">
            <v>-</v>
          </cell>
          <cell r="BX600" t="str">
            <v>-</v>
          </cell>
          <cell r="BY600" t="str">
            <v>-</v>
          </cell>
          <cell r="CB600" t="str">
            <v>-</v>
          </cell>
          <cell r="CC600" t="str">
            <v>-</v>
          </cell>
          <cell r="CD600" t="str">
            <v>-</v>
          </cell>
          <cell r="CE600" t="str">
            <v>-</v>
          </cell>
          <cell r="CF600" t="str">
            <v>-</v>
          </cell>
          <cell r="CG600" t="str">
            <v>-</v>
          </cell>
          <cell r="CH600" t="str">
            <v>-</v>
          </cell>
          <cell r="CI600" t="str">
            <v>-</v>
          </cell>
          <cell r="CJ600" t="str">
            <v>-</v>
          </cell>
          <cell r="CK600" t="str">
            <v>-</v>
          </cell>
          <cell r="CL600" t="str">
            <v>-</v>
          </cell>
          <cell r="CM600" t="str">
            <v>-</v>
          </cell>
          <cell r="CN600" t="str">
            <v>-</v>
          </cell>
          <cell r="CO600" t="str">
            <v>-</v>
          </cell>
          <cell r="CP600" t="str">
            <v>-</v>
          </cell>
          <cell r="CQ600" t="str">
            <v>-</v>
          </cell>
          <cell r="CR600" t="str">
            <v>-</v>
          </cell>
          <cell r="CS600" t="str">
            <v>-</v>
          </cell>
          <cell r="CT600" t="str">
            <v>-</v>
          </cell>
          <cell r="CU600" t="str">
            <v>TEPELMEME VILLA DE MORELOS</v>
          </cell>
          <cell r="CV600" t="str">
            <v>-</v>
          </cell>
          <cell r="CW600" t="str">
            <v>-</v>
          </cell>
          <cell r="CX600" t="str">
            <v>-</v>
          </cell>
          <cell r="CY600" t="str">
            <v>-</v>
          </cell>
          <cell r="CZ600" t="str">
            <v>-</v>
          </cell>
          <cell r="DB600" t="str">
            <v>-</v>
          </cell>
          <cell r="DC600" t="str">
            <v>-</v>
          </cell>
          <cell r="DD600" t="str">
            <v>-</v>
          </cell>
          <cell r="DE600" t="str">
            <v>-</v>
          </cell>
          <cell r="DF600" t="str">
            <v>-</v>
          </cell>
          <cell r="DG600" t="str">
            <v>-</v>
          </cell>
        </row>
        <row r="601">
          <cell r="AT601" t="str">
            <v>-</v>
          </cell>
          <cell r="AU601" t="str">
            <v>-</v>
          </cell>
          <cell r="AV601" t="str">
            <v>-</v>
          </cell>
          <cell r="AW601" t="str">
            <v>-</v>
          </cell>
          <cell r="AX601" t="str">
            <v>-</v>
          </cell>
          <cell r="AY601" t="str">
            <v>-</v>
          </cell>
          <cell r="AZ601" t="str">
            <v>-</v>
          </cell>
          <cell r="BA601" t="str">
            <v>-</v>
          </cell>
          <cell r="BB601" t="str">
            <v>-</v>
          </cell>
          <cell r="BC601" t="str">
            <v>-</v>
          </cell>
          <cell r="BD601" t="str">
            <v>-</v>
          </cell>
          <cell r="BE601" t="str">
            <v>-</v>
          </cell>
          <cell r="BF601" t="str">
            <v>-</v>
          </cell>
          <cell r="BG601" t="str">
            <v>-</v>
          </cell>
          <cell r="BH601" t="str">
            <v>-</v>
          </cell>
          <cell r="BI601" t="str">
            <v>-</v>
          </cell>
          <cell r="BJ601" t="str">
            <v>-</v>
          </cell>
          <cell r="BK601" t="str">
            <v>-</v>
          </cell>
          <cell r="BL601" t="str">
            <v>-</v>
          </cell>
          <cell r="BM601" t="str">
            <v>20549</v>
          </cell>
          <cell r="BN601" t="str">
            <v>-</v>
          </cell>
          <cell r="BO601" t="str">
            <v>-</v>
          </cell>
          <cell r="BP601" t="str">
            <v>-</v>
          </cell>
          <cell r="BQ601" t="str">
            <v>-</v>
          </cell>
          <cell r="BR601" t="str">
            <v>-</v>
          </cell>
          <cell r="BS601" t="str">
            <v>-</v>
          </cell>
          <cell r="BT601" t="str">
            <v>-</v>
          </cell>
          <cell r="BU601" t="str">
            <v>-</v>
          </cell>
          <cell r="BV601" t="str">
            <v>-</v>
          </cell>
          <cell r="BW601" t="str">
            <v>-</v>
          </cell>
          <cell r="BX601" t="str">
            <v>-</v>
          </cell>
          <cell r="BY601" t="str">
            <v>-</v>
          </cell>
          <cell r="CB601" t="str">
            <v>-</v>
          </cell>
          <cell r="CC601" t="str">
            <v>-</v>
          </cell>
          <cell r="CD601" t="str">
            <v>-</v>
          </cell>
          <cell r="CE601" t="str">
            <v>-</v>
          </cell>
          <cell r="CF601" t="str">
            <v>-</v>
          </cell>
          <cell r="CG601" t="str">
            <v>-</v>
          </cell>
          <cell r="CH601" t="str">
            <v>-</v>
          </cell>
          <cell r="CI601" t="str">
            <v>-</v>
          </cell>
          <cell r="CJ601" t="str">
            <v>-</v>
          </cell>
          <cell r="CK601" t="str">
            <v>-</v>
          </cell>
          <cell r="CL601" t="str">
            <v>-</v>
          </cell>
          <cell r="CM601" t="str">
            <v>-</v>
          </cell>
          <cell r="CN601" t="str">
            <v>-</v>
          </cell>
          <cell r="CO601" t="str">
            <v>-</v>
          </cell>
          <cell r="CP601" t="str">
            <v>-</v>
          </cell>
          <cell r="CQ601" t="str">
            <v>-</v>
          </cell>
          <cell r="CR601" t="str">
            <v>-</v>
          </cell>
          <cell r="CS601" t="str">
            <v>-</v>
          </cell>
          <cell r="CT601" t="str">
            <v>-</v>
          </cell>
          <cell r="CU601" t="str">
            <v>TEZOATLÁN DE SEGURA Y LUNA</v>
          </cell>
          <cell r="CV601" t="str">
            <v>-</v>
          </cell>
          <cell r="CW601" t="str">
            <v>-</v>
          </cell>
          <cell r="CX601" t="str">
            <v>-</v>
          </cell>
          <cell r="CY601" t="str">
            <v>-</v>
          </cell>
          <cell r="CZ601" t="str">
            <v>-</v>
          </cell>
          <cell r="DB601" t="str">
            <v>-</v>
          </cell>
          <cell r="DC601" t="str">
            <v>-</v>
          </cell>
          <cell r="DD601" t="str">
            <v>-</v>
          </cell>
          <cell r="DE601" t="str">
            <v>-</v>
          </cell>
          <cell r="DF601" t="str">
            <v>-</v>
          </cell>
          <cell r="DG601" t="str">
            <v>-</v>
          </cell>
        </row>
        <row r="602">
          <cell r="AT602" t="str">
            <v>-</v>
          </cell>
          <cell r="AU602" t="str">
            <v>-</v>
          </cell>
          <cell r="AV602" t="str">
            <v>-</v>
          </cell>
          <cell r="AW602" t="str">
            <v>-</v>
          </cell>
          <cell r="AX602" t="str">
            <v>-</v>
          </cell>
          <cell r="AY602" t="str">
            <v>-</v>
          </cell>
          <cell r="AZ602" t="str">
            <v>-</v>
          </cell>
          <cell r="BA602" t="str">
            <v>-</v>
          </cell>
          <cell r="BB602" t="str">
            <v>-</v>
          </cell>
          <cell r="BC602" t="str">
            <v>-</v>
          </cell>
          <cell r="BD602" t="str">
            <v>-</v>
          </cell>
          <cell r="BE602" t="str">
            <v>-</v>
          </cell>
          <cell r="BF602" t="str">
            <v>-</v>
          </cell>
          <cell r="BG602" t="str">
            <v>-</v>
          </cell>
          <cell r="BH602" t="str">
            <v>-</v>
          </cell>
          <cell r="BI602" t="str">
            <v>-</v>
          </cell>
          <cell r="BJ602" t="str">
            <v>-</v>
          </cell>
          <cell r="BK602" t="str">
            <v>-</v>
          </cell>
          <cell r="BL602" t="str">
            <v>-</v>
          </cell>
          <cell r="BM602" t="str">
            <v>20550</v>
          </cell>
          <cell r="BN602" t="str">
            <v>-</v>
          </cell>
          <cell r="BO602" t="str">
            <v>-</v>
          </cell>
          <cell r="BP602" t="str">
            <v>-</v>
          </cell>
          <cell r="BQ602" t="str">
            <v>-</v>
          </cell>
          <cell r="BR602" t="str">
            <v>-</v>
          </cell>
          <cell r="BS602" t="str">
            <v>-</v>
          </cell>
          <cell r="BT602" t="str">
            <v>-</v>
          </cell>
          <cell r="BU602" t="str">
            <v>-</v>
          </cell>
          <cell r="BV602" t="str">
            <v>-</v>
          </cell>
          <cell r="BW602" t="str">
            <v>-</v>
          </cell>
          <cell r="BX602" t="str">
            <v>-</v>
          </cell>
          <cell r="BY602" t="str">
            <v>-</v>
          </cell>
          <cell r="CB602" t="str">
            <v>-</v>
          </cell>
          <cell r="CC602" t="str">
            <v>-</v>
          </cell>
          <cell r="CD602" t="str">
            <v>-</v>
          </cell>
          <cell r="CE602" t="str">
            <v>-</v>
          </cell>
          <cell r="CF602" t="str">
            <v>-</v>
          </cell>
          <cell r="CG602" t="str">
            <v>-</v>
          </cell>
          <cell r="CH602" t="str">
            <v>-</v>
          </cell>
          <cell r="CI602" t="str">
            <v>-</v>
          </cell>
          <cell r="CJ602" t="str">
            <v>-</v>
          </cell>
          <cell r="CK602" t="str">
            <v>-</v>
          </cell>
          <cell r="CL602" t="str">
            <v>-</v>
          </cell>
          <cell r="CM602" t="str">
            <v>-</v>
          </cell>
          <cell r="CN602" t="str">
            <v>-</v>
          </cell>
          <cell r="CO602" t="str">
            <v>-</v>
          </cell>
          <cell r="CP602" t="str">
            <v>-</v>
          </cell>
          <cell r="CQ602" t="str">
            <v>-</v>
          </cell>
          <cell r="CR602" t="str">
            <v>-</v>
          </cell>
          <cell r="CS602" t="str">
            <v>-</v>
          </cell>
          <cell r="CT602" t="str">
            <v>-</v>
          </cell>
          <cell r="CU602" t="str">
            <v>SAN JERÓNIMO TLACOCHAHUAYA</v>
          </cell>
          <cell r="CV602" t="str">
            <v>-</v>
          </cell>
          <cell r="CW602" t="str">
            <v>-</v>
          </cell>
          <cell r="CX602" t="str">
            <v>-</v>
          </cell>
          <cell r="CY602" t="str">
            <v>-</v>
          </cell>
          <cell r="CZ602" t="str">
            <v>-</v>
          </cell>
          <cell r="DB602" t="str">
            <v>-</v>
          </cell>
          <cell r="DC602" t="str">
            <v>-</v>
          </cell>
          <cell r="DD602" t="str">
            <v>-</v>
          </cell>
          <cell r="DE602" t="str">
            <v>-</v>
          </cell>
          <cell r="DF602" t="str">
            <v>-</v>
          </cell>
          <cell r="DG602" t="str">
            <v>-</v>
          </cell>
        </row>
        <row r="603">
          <cell r="AT603" t="str">
            <v>-</v>
          </cell>
          <cell r="AU603" t="str">
            <v>-</v>
          </cell>
          <cell r="AV603" t="str">
            <v>-</v>
          </cell>
          <cell r="AW603" t="str">
            <v>-</v>
          </cell>
          <cell r="AX603" t="str">
            <v>-</v>
          </cell>
          <cell r="AY603" t="str">
            <v>-</v>
          </cell>
          <cell r="AZ603" t="str">
            <v>-</v>
          </cell>
          <cell r="BA603" t="str">
            <v>-</v>
          </cell>
          <cell r="BB603" t="str">
            <v>-</v>
          </cell>
          <cell r="BC603" t="str">
            <v>-</v>
          </cell>
          <cell r="BD603" t="str">
            <v>-</v>
          </cell>
          <cell r="BE603" t="str">
            <v>-</v>
          </cell>
          <cell r="BF603" t="str">
            <v>-</v>
          </cell>
          <cell r="BG603" t="str">
            <v>-</v>
          </cell>
          <cell r="BH603" t="str">
            <v>-</v>
          </cell>
          <cell r="BI603" t="str">
            <v>-</v>
          </cell>
          <cell r="BJ603" t="str">
            <v>-</v>
          </cell>
          <cell r="BK603" t="str">
            <v>-</v>
          </cell>
          <cell r="BL603" t="str">
            <v>-</v>
          </cell>
          <cell r="BM603" t="str">
            <v>20551</v>
          </cell>
          <cell r="BN603" t="str">
            <v>-</v>
          </cell>
          <cell r="BO603" t="str">
            <v>-</v>
          </cell>
          <cell r="BP603" t="str">
            <v>-</v>
          </cell>
          <cell r="BQ603" t="str">
            <v>-</v>
          </cell>
          <cell r="BR603" t="str">
            <v>-</v>
          </cell>
          <cell r="BS603" t="str">
            <v>-</v>
          </cell>
          <cell r="BT603" t="str">
            <v>-</v>
          </cell>
          <cell r="BU603" t="str">
            <v>-</v>
          </cell>
          <cell r="BV603" t="str">
            <v>-</v>
          </cell>
          <cell r="BW603" t="str">
            <v>-</v>
          </cell>
          <cell r="BX603" t="str">
            <v>-</v>
          </cell>
          <cell r="BY603" t="str">
            <v>-</v>
          </cell>
          <cell r="CB603" t="str">
            <v>-</v>
          </cell>
          <cell r="CC603" t="str">
            <v>-</v>
          </cell>
          <cell r="CD603" t="str">
            <v>-</v>
          </cell>
          <cell r="CE603" t="str">
            <v>-</v>
          </cell>
          <cell r="CF603" t="str">
            <v>-</v>
          </cell>
          <cell r="CG603" t="str">
            <v>-</v>
          </cell>
          <cell r="CH603" t="str">
            <v>-</v>
          </cell>
          <cell r="CI603" t="str">
            <v>-</v>
          </cell>
          <cell r="CJ603" t="str">
            <v>-</v>
          </cell>
          <cell r="CK603" t="str">
            <v>-</v>
          </cell>
          <cell r="CL603" t="str">
            <v>-</v>
          </cell>
          <cell r="CM603" t="str">
            <v>-</v>
          </cell>
          <cell r="CN603" t="str">
            <v>-</v>
          </cell>
          <cell r="CO603" t="str">
            <v>-</v>
          </cell>
          <cell r="CP603" t="str">
            <v>-</v>
          </cell>
          <cell r="CQ603" t="str">
            <v>-</v>
          </cell>
          <cell r="CR603" t="str">
            <v>-</v>
          </cell>
          <cell r="CS603" t="str">
            <v>-</v>
          </cell>
          <cell r="CT603" t="str">
            <v>-</v>
          </cell>
          <cell r="CU603" t="str">
            <v>TLACOLULA DE MATAMOROS</v>
          </cell>
          <cell r="CV603" t="str">
            <v>-</v>
          </cell>
          <cell r="CW603" t="str">
            <v>-</v>
          </cell>
          <cell r="CX603" t="str">
            <v>-</v>
          </cell>
          <cell r="CY603" t="str">
            <v>-</v>
          </cell>
          <cell r="CZ603" t="str">
            <v>-</v>
          </cell>
          <cell r="DB603" t="str">
            <v>-</v>
          </cell>
          <cell r="DC603" t="str">
            <v>-</v>
          </cell>
          <cell r="DD603" t="str">
            <v>-</v>
          </cell>
          <cell r="DE603" t="str">
            <v>-</v>
          </cell>
          <cell r="DF603" t="str">
            <v>-</v>
          </cell>
          <cell r="DG603" t="str">
            <v>-</v>
          </cell>
        </row>
        <row r="604">
          <cell r="AT604" t="str">
            <v>-</v>
          </cell>
          <cell r="AU604" t="str">
            <v>-</v>
          </cell>
          <cell r="AV604" t="str">
            <v>-</v>
          </cell>
          <cell r="AW604" t="str">
            <v>-</v>
          </cell>
          <cell r="AX604" t="str">
            <v>-</v>
          </cell>
          <cell r="AY604" t="str">
            <v>-</v>
          </cell>
          <cell r="AZ604" t="str">
            <v>-</v>
          </cell>
          <cell r="BA604" t="str">
            <v>-</v>
          </cell>
          <cell r="BB604" t="str">
            <v>-</v>
          </cell>
          <cell r="BC604" t="str">
            <v>-</v>
          </cell>
          <cell r="BD604" t="str">
            <v>-</v>
          </cell>
          <cell r="BE604" t="str">
            <v>-</v>
          </cell>
          <cell r="BF604" t="str">
            <v>-</v>
          </cell>
          <cell r="BG604" t="str">
            <v>-</v>
          </cell>
          <cell r="BH604" t="str">
            <v>-</v>
          </cell>
          <cell r="BI604" t="str">
            <v>-</v>
          </cell>
          <cell r="BJ604" t="str">
            <v>-</v>
          </cell>
          <cell r="BK604" t="str">
            <v>-</v>
          </cell>
          <cell r="BL604" t="str">
            <v>-</v>
          </cell>
          <cell r="BM604" t="str">
            <v>20552</v>
          </cell>
          <cell r="BN604" t="str">
            <v>-</v>
          </cell>
          <cell r="BO604" t="str">
            <v>-</v>
          </cell>
          <cell r="BP604" t="str">
            <v>-</v>
          </cell>
          <cell r="BQ604" t="str">
            <v>-</v>
          </cell>
          <cell r="BR604" t="str">
            <v>-</v>
          </cell>
          <cell r="BS604" t="str">
            <v>-</v>
          </cell>
          <cell r="BT604" t="str">
            <v>-</v>
          </cell>
          <cell r="BU604" t="str">
            <v>-</v>
          </cell>
          <cell r="BV604" t="str">
            <v>-</v>
          </cell>
          <cell r="BW604" t="str">
            <v>-</v>
          </cell>
          <cell r="BX604" t="str">
            <v>-</v>
          </cell>
          <cell r="BY604" t="str">
            <v>-</v>
          </cell>
          <cell r="CB604" t="str">
            <v>-</v>
          </cell>
          <cell r="CC604" t="str">
            <v>-</v>
          </cell>
          <cell r="CD604" t="str">
            <v>-</v>
          </cell>
          <cell r="CE604" t="str">
            <v>-</v>
          </cell>
          <cell r="CF604" t="str">
            <v>-</v>
          </cell>
          <cell r="CG604" t="str">
            <v>-</v>
          </cell>
          <cell r="CH604" t="str">
            <v>-</v>
          </cell>
          <cell r="CI604" t="str">
            <v>-</v>
          </cell>
          <cell r="CJ604" t="str">
            <v>-</v>
          </cell>
          <cell r="CK604" t="str">
            <v>-</v>
          </cell>
          <cell r="CL604" t="str">
            <v>-</v>
          </cell>
          <cell r="CM604" t="str">
            <v>-</v>
          </cell>
          <cell r="CN604" t="str">
            <v>-</v>
          </cell>
          <cell r="CO604" t="str">
            <v>-</v>
          </cell>
          <cell r="CP604" t="str">
            <v>-</v>
          </cell>
          <cell r="CQ604" t="str">
            <v>-</v>
          </cell>
          <cell r="CR604" t="str">
            <v>-</v>
          </cell>
          <cell r="CS604" t="str">
            <v>-</v>
          </cell>
          <cell r="CT604" t="str">
            <v>-</v>
          </cell>
          <cell r="CU604" t="str">
            <v>TLACOTEPEC PLUMAS</v>
          </cell>
          <cell r="CV604" t="str">
            <v>-</v>
          </cell>
          <cell r="CW604" t="str">
            <v>-</v>
          </cell>
          <cell r="CX604" t="str">
            <v>-</v>
          </cell>
          <cell r="CY604" t="str">
            <v>-</v>
          </cell>
          <cell r="CZ604" t="str">
            <v>-</v>
          </cell>
          <cell r="DB604" t="str">
            <v>-</v>
          </cell>
          <cell r="DC604" t="str">
            <v>-</v>
          </cell>
          <cell r="DD604" t="str">
            <v>-</v>
          </cell>
          <cell r="DE604" t="str">
            <v>-</v>
          </cell>
          <cell r="DF604" t="str">
            <v>-</v>
          </cell>
          <cell r="DG604" t="str">
            <v>-</v>
          </cell>
        </row>
        <row r="605">
          <cell r="AT605" t="str">
            <v>-</v>
          </cell>
          <cell r="AU605" t="str">
            <v>-</v>
          </cell>
          <cell r="AV605" t="str">
            <v>-</v>
          </cell>
          <cell r="AW605" t="str">
            <v>-</v>
          </cell>
          <cell r="AX605" t="str">
            <v>-</v>
          </cell>
          <cell r="AY605" t="str">
            <v>-</v>
          </cell>
          <cell r="AZ605" t="str">
            <v>-</v>
          </cell>
          <cell r="BA605" t="str">
            <v>-</v>
          </cell>
          <cell r="BB605" t="str">
            <v>-</v>
          </cell>
          <cell r="BC605" t="str">
            <v>-</v>
          </cell>
          <cell r="BD605" t="str">
            <v>-</v>
          </cell>
          <cell r="BE605" t="str">
            <v>-</v>
          </cell>
          <cell r="BF605" t="str">
            <v>-</v>
          </cell>
          <cell r="BG605" t="str">
            <v>-</v>
          </cell>
          <cell r="BH605" t="str">
            <v>-</v>
          </cell>
          <cell r="BI605" t="str">
            <v>-</v>
          </cell>
          <cell r="BJ605" t="str">
            <v>-</v>
          </cell>
          <cell r="BK605" t="str">
            <v>-</v>
          </cell>
          <cell r="BL605" t="str">
            <v>-</v>
          </cell>
          <cell r="BM605" t="str">
            <v>20553</v>
          </cell>
          <cell r="BN605" t="str">
            <v>-</v>
          </cell>
          <cell r="BO605" t="str">
            <v>-</v>
          </cell>
          <cell r="BP605" t="str">
            <v>-</v>
          </cell>
          <cell r="BQ605" t="str">
            <v>-</v>
          </cell>
          <cell r="BR605" t="str">
            <v>-</v>
          </cell>
          <cell r="BS605" t="str">
            <v>-</v>
          </cell>
          <cell r="BT605" t="str">
            <v>-</v>
          </cell>
          <cell r="BU605" t="str">
            <v>-</v>
          </cell>
          <cell r="BV605" t="str">
            <v>-</v>
          </cell>
          <cell r="BW605" t="str">
            <v>-</v>
          </cell>
          <cell r="BX605" t="str">
            <v>-</v>
          </cell>
          <cell r="BY605" t="str">
            <v>-</v>
          </cell>
          <cell r="CB605" t="str">
            <v>-</v>
          </cell>
          <cell r="CC605" t="str">
            <v>-</v>
          </cell>
          <cell r="CD605" t="str">
            <v>-</v>
          </cell>
          <cell r="CE605" t="str">
            <v>-</v>
          </cell>
          <cell r="CF605" t="str">
            <v>-</v>
          </cell>
          <cell r="CG605" t="str">
            <v>-</v>
          </cell>
          <cell r="CH605" t="str">
            <v>-</v>
          </cell>
          <cell r="CI605" t="str">
            <v>-</v>
          </cell>
          <cell r="CJ605" t="str">
            <v>-</v>
          </cell>
          <cell r="CK605" t="str">
            <v>-</v>
          </cell>
          <cell r="CL605" t="str">
            <v>-</v>
          </cell>
          <cell r="CM605" t="str">
            <v>-</v>
          </cell>
          <cell r="CN605" t="str">
            <v>-</v>
          </cell>
          <cell r="CO605" t="str">
            <v>-</v>
          </cell>
          <cell r="CP605" t="str">
            <v>-</v>
          </cell>
          <cell r="CQ605" t="str">
            <v>-</v>
          </cell>
          <cell r="CR605" t="str">
            <v>-</v>
          </cell>
          <cell r="CS605" t="str">
            <v>-</v>
          </cell>
          <cell r="CT605" t="str">
            <v>-</v>
          </cell>
          <cell r="CU605" t="str">
            <v>TLALIXTAC DE CABRERA</v>
          </cell>
          <cell r="CV605" t="str">
            <v>-</v>
          </cell>
          <cell r="CW605" t="str">
            <v>-</v>
          </cell>
          <cell r="CX605" t="str">
            <v>-</v>
          </cell>
          <cell r="CY605" t="str">
            <v>-</v>
          </cell>
          <cell r="CZ605" t="str">
            <v>-</v>
          </cell>
          <cell r="DB605" t="str">
            <v>-</v>
          </cell>
          <cell r="DC605" t="str">
            <v>-</v>
          </cell>
          <cell r="DD605" t="str">
            <v>-</v>
          </cell>
          <cell r="DE605" t="str">
            <v>-</v>
          </cell>
          <cell r="DF605" t="str">
            <v>-</v>
          </cell>
          <cell r="DG605" t="str">
            <v>-</v>
          </cell>
        </row>
        <row r="606">
          <cell r="AT606" t="str">
            <v>-</v>
          </cell>
          <cell r="AU606" t="str">
            <v>-</v>
          </cell>
          <cell r="AV606" t="str">
            <v>-</v>
          </cell>
          <cell r="AW606" t="str">
            <v>-</v>
          </cell>
          <cell r="AX606" t="str">
            <v>-</v>
          </cell>
          <cell r="AY606" t="str">
            <v>-</v>
          </cell>
          <cell r="AZ606" t="str">
            <v>-</v>
          </cell>
          <cell r="BA606" t="str">
            <v>-</v>
          </cell>
          <cell r="BB606" t="str">
            <v>-</v>
          </cell>
          <cell r="BC606" t="str">
            <v>-</v>
          </cell>
          <cell r="BD606" t="str">
            <v>-</v>
          </cell>
          <cell r="BE606" t="str">
            <v>-</v>
          </cell>
          <cell r="BF606" t="str">
            <v>-</v>
          </cell>
          <cell r="BG606" t="str">
            <v>-</v>
          </cell>
          <cell r="BH606" t="str">
            <v>-</v>
          </cell>
          <cell r="BI606" t="str">
            <v>-</v>
          </cell>
          <cell r="BJ606" t="str">
            <v>-</v>
          </cell>
          <cell r="BK606" t="str">
            <v>-</v>
          </cell>
          <cell r="BL606" t="str">
            <v>-</v>
          </cell>
          <cell r="BM606" t="str">
            <v>20554</v>
          </cell>
          <cell r="BN606" t="str">
            <v>-</v>
          </cell>
          <cell r="BO606" t="str">
            <v>-</v>
          </cell>
          <cell r="BP606" t="str">
            <v>-</v>
          </cell>
          <cell r="BQ606" t="str">
            <v>-</v>
          </cell>
          <cell r="BR606" t="str">
            <v>-</v>
          </cell>
          <cell r="BS606" t="str">
            <v>-</v>
          </cell>
          <cell r="BT606" t="str">
            <v>-</v>
          </cell>
          <cell r="BU606" t="str">
            <v>-</v>
          </cell>
          <cell r="BV606" t="str">
            <v>-</v>
          </cell>
          <cell r="BW606" t="str">
            <v>-</v>
          </cell>
          <cell r="BX606" t="str">
            <v>-</v>
          </cell>
          <cell r="BY606" t="str">
            <v>-</v>
          </cell>
          <cell r="CB606" t="str">
            <v>-</v>
          </cell>
          <cell r="CC606" t="str">
            <v>-</v>
          </cell>
          <cell r="CD606" t="str">
            <v>-</v>
          </cell>
          <cell r="CE606" t="str">
            <v>-</v>
          </cell>
          <cell r="CF606" t="str">
            <v>-</v>
          </cell>
          <cell r="CG606" t="str">
            <v>-</v>
          </cell>
          <cell r="CH606" t="str">
            <v>-</v>
          </cell>
          <cell r="CI606" t="str">
            <v>-</v>
          </cell>
          <cell r="CJ606" t="str">
            <v>-</v>
          </cell>
          <cell r="CK606" t="str">
            <v>-</v>
          </cell>
          <cell r="CL606" t="str">
            <v>-</v>
          </cell>
          <cell r="CM606" t="str">
            <v>-</v>
          </cell>
          <cell r="CN606" t="str">
            <v>-</v>
          </cell>
          <cell r="CO606" t="str">
            <v>-</v>
          </cell>
          <cell r="CP606" t="str">
            <v>-</v>
          </cell>
          <cell r="CQ606" t="str">
            <v>-</v>
          </cell>
          <cell r="CR606" t="str">
            <v>-</v>
          </cell>
          <cell r="CS606" t="str">
            <v>-</v>
          </cell>
          <cell r="CT606" t="str">
            <v>-</v>
          </cell>
          <cell r="CU606" t="str">
            <v>TOTONTEPEC VILLA DE MORELOS</v>
          </cell>
          <cell r="CV606" t="str">
            <v>-</v>
          </cell>
          <cell r="CW606" t="str">
            <v>-</v>
          </cell>
          <cell r="CX606" t="str">
            <v>-</v>
          </cell>
          <cell r="CY606" t="str">
            <v>-</v>
          </cell>
          <cell r="CZ606" t="str">
            <v>-</v>
          </cell>
          <cell r="DB606" t="str">
            <v>-</v>
          </cell>
          <cell r="DC606" t="str">
            <v>-</v>
          </cell>
          <cell r="DD606" t="str">
            <v>-</v>
          </cell>
          <cell r="DE606" t="str">
            <v>-</v>
          </cell>
          <cell r="DF606" t="str">
            <v>-</v>
          </cell>
          <cell r="DG606" t="str">
            <v>-</v>
          </cell>
        </row>
        <row r="607">
          <cell r="AT607" t="str">
            <v>-</v>
          </cell>
          <cell r="AU607" t="str">
            <v>-</v>
          </cell>
          <cell r="AV607" t="str">
            <v>-</v>
          </cell>
          <cell r="AW607" t="str">
            <v>-</v>
          </cell>
          <cell r="AX607" t="str">
            <v>-</v>
          </cell>
          <cell r="AY607" t="str">
            <v>-</v>
          </cell>
          <cell r="AZ607" t="str">
            <v>-</v>
          </cell>
          <cell r="BA607" t="str">
            <v>-</v>
          </cell>
          <cell r="BB607" t="str">
            <v>-</v>
          </cell>
          <cell r="BC607" t="str">
            <v>-</v>
          </cell>
          <cell r="BD607" t="str">
            <v>-</v>
          </cell>
          <cell r="BE607" t="str">
            <v>-</v>
          </cell>
          <cell r="BF607" t="str">
            <v>-</v>
          </cell>
          <cell r="BG607" t="str">
            <v>-</v>
          </cell>
          <cell r="BH607" t="str">
            <v>-</v>
          </cell>
          <cell r="BI607" t="str">
            <v>-</v>
          </cell>
          <cell r="BJ607" t="str">
            <v>-</v>
          </cell>
          <cell r="BK607" t="str">
            <v>-</v>
          </cell>
          <cell r="BL607" t="str">
            <v>-</v>
          </cell>
          <cell r="BM607" t="str">
            <v>20555</v>
          </cell>
          <cell r="BN607" t="str">
            <v>-</v>
          </cell>
          <cell r="BO607" t="str">
            <v>-</v>
          </cell>
          <cell r="BP607" t="str">
            <v>-</v>
          </cell>
          <cell r="BQ607" t="str">
            <v>-</v>
          </cell>
          <cell r="BR607" t="str">
            <v>-</v>
          </cell>
          <cell r="BS607" t="str">
            <v>-</v>
          </cell>
          <cell r="BT607" t="str">
            <v>-</v>
          </cell>
          <cell r="BU607" t="str">
            <v>-</v>
          </cell>
          <cell r="BV607" t="str">
            <v>-</v>
          </cell>
          <cell r="BW607" t="str">
            <v>-</v>
          </cell>
          <cell r="BX607" t="str">
            <v>-</v>
          </cell>
          <cell r="BY607" t="str">
            <v>-</v>
          </cell>
          <cell r="CB607" t="str">
            <v>-</v>
          </cell>
          <cell r="CC607" t="str">
            <v>-</v>
          </cell>
          <cell r="CD607" t="str">
            <v>-</v>
          </cell>
          <cell r="CE607" t="str">
            <v>-</v>
          </cell>
          <cell r="CF607" t="str">
            <v>-</v>
          </cell>
          <cell r="CG607" t="str">
            <v>-</v>
          </cell>
          <cell r="CH607" t="str">
            <v>-</v>
          </cell>
          <cell r="CI607" t="str">
            <v>-</v>
          </cell>
          <cell r="CJ607" t="str">
            <v>-</v>
          </cell>
          <cell r="CK607" t="str">
            <v>-</v>
          </cell>
          <cell r="CL607" t="str">
            <v>-</v>
          </cell>
          <cell r="CM607" t="str">
            <v>-</v>
          </cell>
          <cell r="CN607" t="str">
            <v>-</v>
          </cell>
          <cell r="CO607" t="str">
            <v>-</v>
          </cell>
          <cell r="CP607" t="str">
            <v>-</v>
          </cell>
          <cell r="CQ607" t="str">
            <v>-</v>
          </cell>
          <cell r="CR607" t="str">
            <v>-</v>
          </cell>
          <cell r="CS607" t="str">
            <v>-</v>
          </cell>
          <cell r="CT607" t="str">
            <v>-</v>
          </cell>
          <cell r="CU607" t="str">
            <v>TRINIDAD ZAACHILA</v>
          </cell>
          <cell r="CV607" t="str">
            <v>-</v>
          </cell>
          <cell r="CW607" t="str">
            <v>-</v>
          </cell>
          <cell r="CX607" t="str">
            <v>-</v>
          </cell>
          <cell r="CY607" t="str">
            <v>-</v>
          </cell>
          <cell r="CZ607" t="str">
            <v>-</v>
          </cell>
          <cell r="DB607" t="str">
            <v>-</v>
          </cell>
          <cell r="DC607" t="str">
            <v>-</v>
          </cell>
          <cell r="DD607" t="str">
            <v>-</v>
          </cell>
          <cell r="DE607" t="str">
            <v>-</v>
          </cell>
          <cell r="DF607" t="str">
            <v>-</v>
          </cell>
          <cell r="DG607" t="str">
            <v>-</v>
          </cell>
        </row>
        <row r="608">
          <cell r="AT608" t="str">
            <v>-</v>
          </cell>
          <cell r="AU608" t="str">
            <v>-</v>
          </cell>
          <cell r="AV608" t="str">
            <v>-</v>
          </cell>
          <cell r="AW608" t="str">
            <v>-</v>
          </cell>
          <cell r="AX608" t="str">
            <v>-</v>
          </cell>
          <cell r="AY608" t="str">
            <v>-</v>
          </cell>
          <cell r="AZ608" t="str">
            <v>-</v>
          </cell>
          <cell r="BA608" t="str">
            <v>-</v>
          </cell>
          <cell r="BB608" t="str">
            <v>-</v>
          </cell>
          <cell r="BC608" t="str">
            <v>-</v>
          </cell>
          <cell r="BD608" t="str">
            <v>-</v>
          </cell>
          <cell r="BE608" t="str">
            <v>-</v>
          </cell>
          <cell r="BF608" t="str">
            <v>-</v>
          </cell>
          <cell r="BG608" t="str">
            <v>-</v>
          </cell>
          <cell r="BH608" t="str">
            <v>-</v>
          </cell>
          <cell r="BI608" t="str">
            <v>-</v>
          </cell>
          <cell r="BJ608" t="str">
            <v>-</v>
          </cell>
          <cell r="BK608" t="str">
            <v>-</v>
          </cell>
          <cell r="BL608" t="str">
            <v>-</v>
          </cell>
          <cell r="BM608" t="str">
            <v>20556</v>
          </cell>
          <cell r="BN608" t="str">
            <v>-</v>
          </cell>
          <cell r="BO608" t="str">
            <v>-</v>
          </cell>
          <cell r="BP608" t="str">
            <v>-</v>
          </cell>
          <cell r="BQ608" t="str">
            <v>-</v>
          </cell>
          <cell r="BR608" t="str">
            <v>-</v>
          </cell>
          <cell r="BS608" t="str">
            <v>-</v>
          </cell>
          <cell r="BT608" t="str">
            <v>-</v>
          </cell>
          <cell r="BU608" t="str">
            <v>-</v>
          </cell>
          <cell r="BV608" t="str">
            <v>-</v>
          </cell>
          <cell r="BW608" t="str">
            <v>-</v>
          </cell>
          <cell r="BX608" t="str">
            <v>-</v>
          </cell>
          <cell r="BY608" t="str">
            <v>-</v>
          </cell>
          <cell r="CB608" t="str">
            <v>-</v>
          </cell>
          <cell r="CC608" t="str">
            <v>-</v>
          </cell>
          <cell r="CD608" t="str">
            <v>-</v>
          </cell>
          <cell r="CE608" t="str">
            <v>-</v>
          </cell>
          <cell r="CF608" t="str">
            <v>-</v>
          </cell>
          <cell r="CG608" t="str">
            <v>-</v>
          </cell>
          <cell r="CH608" t="str">
            <v>-</v>
          </cell>
          <cell r="CI608" t="str">
            <v>-</v>
          </cell>
          <cell r="CJ608" t="str">
            <v>-</v>
          </cell>
          <cell r="CK608" t="str">
            <v>-</v>
          </cell>
          <cell r="CL608" t="str">
            <v>-</v>
          </cell>
          <cell r="CM608" t="str">
            <v>-</v>
          </cell>
          <cell r="CN608" t="str">
            <v>-</v>
          </cell>
          <cell r="CO608" t="str">
            <v>-</v>
          </cell>
          <cell r="CP608" t="str">
            <v>-</v>
          </cell>
          <cell r="CQ608" t="str">
            <v>-</v>
          </cell>
          <cell r="CR608" t="str">
            <v>-</v>
          </cell>
          <cell r="CS608" t="str">
            <v>-</v>
          </cell>
          <cell r="CT608" t="str">
            <v>-</v>
          </cell>
          <cell r="CU608" t="str">
            <v>LA TRINIDAD VISTA HERMOSA</v>
          </cell>
          <cell r="CV608" t="str">
            <v>-</v>
          </cell>
          <cell r="CW608" t="str">
            <v>-</v>
          </cell>
          <cell r="CX608" t="str">
            <v>-</v>
          </cell>
          <cell r="CY608" t="str">
            <v>-</v>
          </cell>
          <cell r="CZ608" t="str">
            <v>-</v>
          </cell>
          <cell r="DB608" t="str">
            <v>-</v>
          </cell>
          <cell r="DC608" t="str">
            <v>-</v>
          </cell>
          <cell r="DD608" t="str">
            <v>-</v>
          </cell>
          <cell r="DE608" t="str">
            <v>-</v>
          </cell>
          <cell r="DF608" t="str">
            <v>-</v>
          </cell>
          <cell r="DG608" t="str">
            <v>-</v>
          </cell>
        </row>
        <row r="609">
          <cell r="AT609" t="str">
            <v>-</v>
          </cell>
          <cell r="AU609" t="str">
            <v>-</v>
          </cell>
          <cell r="AV609" t="str">
            <v>-</v>
          </cell>
          <cell r="AW609" t="str">
            <v>-</v>
          </cell>
          <cell r="AX609" t="str">
            <v>-</v>
          </cell>
          <cell r="AY609" t="str">
            <v>-</v>
          </cell>
          <cell r="AZ609" t="str">
            <v>-</v>
          </cell>
          <cell r="BA609" t="str">
            <v>-</v>
          </cell>
          <cell r="BB609" t="str">
            <v>-</v>
          </cell>
          <cell r="BC609" t="str">
            <v>-</v>
          </cell>
          <cell r="BD609" t="str">
            <v>-</v>
          </cell>
          <cell r="BE609" t="str">
            <v>-</v>
          </cell>
          <cell r="BF609" t="str">
            <v>-</v>
          </cell>
          <cell r="BG609" t="str">
            <v>-</v>
          </cell>
          <cell r="BH609" t="str">
            <v>-</v>
          </cell>
          <cell r="BI609" t="str">
            <v>-</v>
          </cell>
          <cell r="BJ609" t="str">
            <v>-</v>
          </cell>
          <cell r="BK609" t="str">
            <v>-</v>
          </cell>
          <cell r="BL609" t="str">
            <v>-</v>
          </cell>
          <cell r="BM609" t="str">
            <v>20557</v>
          </cell>
          <cell r="BN609" t="str">
            <v>-</v>
          </cell>
          <cell r="BO609" t="str">
            <v>-</v>
          </cell>
          <cell r="BP609" t="str">
            <v>-</v>
          </cell>
          <cell r="BQ609" t="str">
            <v>-</v>
          </cell>
          <cell r="BR609" t="str">
            <v>-</v>
          </cell>
          <cell r="BS609" t="str">
            <v>-</v>
          </cell>
          <cell r="BT609" t="str">
            <v>-</v>
          </cell>
          <cell r="BU609" t="str">
            <v>-</v>
          </cell>
          <cell r="BV609" t="str">
            <v>-</v>
          </cell>
          <cell r="BW609" t="str">
            <v>-</v>
          </cell>
          <cell r="BX609" t="str">
            <v>-</v>
          </cell>
          <cell r="BY609" t="str">
            <v>-</v>
          </cell>
          <cell r="CB609" t="str">
            <v>-</v>
          </cell>
          <cell r="CC609" t="str">
            <v>-</v>
          </cell>
          <cell r="CD609" t="str">
            <v>-</v>
          </cell>
          <cell r="CE609" t="str">
            <v>-</v>
          </cell>
          <cell r="CF609" t="str">
            <v>-</v>
          </cell>
          <cell r="CG609" t="str">
            <v>-</v>
          </cell>
          <cell r="CH609" t="str">
            <v>-</v>
          </cell>
          <cell r="CI609" t="str">
            <v>-</v>
          </cell>
          <cell r="CJ609" t="str">
            <v>-</v>
          </cell>
          <cell r="CK609" t="str">
            <v>-</v>
          </cell>
          <cell r="CL609" t="str">
            <v>-</v>
          </cell>
          <cell r="CM609" t="str">
            <v>-</v>
          </cell>
          <cell r="CN609" t="str">
            <v>-</v>
          </cell>
          <cell r="CO609" t="str">
            <v>-</v>
          </cell>
          <cell r="CP609" t="str">
            <v>-</v>
          </cell>
          <cell r="CQ609" t="str">
            <v>-</v>
          </cell>
          <cell r="CR609" t="str">
            <v>-</v>
          </cell>
          <cell r="CS609" t="str">
            <v>-</v>
          </cell>
          <cell r="CT609" t="str">
            <v>-</v>
          </cell>
          <cell r="CU609" t="str">
            <v>UNIÓN HIDALGO</v>
          </cell>
          <cell r="CV609" t="str">
            <v>-</v>
          </cell>
          <cell r="CW609" t="str">
            <v>-</v>
          </cell>
          <cell r="CX609" t="str">
            <v>-</v>
          </cell>
          <cell r="CY609" t="str">
            <v>-</v>
          </cell>
          <cell r="CZ609" t="str">
            <v>-</v>
          </cell>
          <cell r="DB609" t="str">
            <v>-</v>
          </cell>
          <cell r="DC609" t="str">
            <v>-</v>
          </cell>
          <cell r="DD609" t="str">
            <v>-</v>
          </cell>
          <cell r="DE609" t="str">
            <v>-</v>
          </cell>
          <cell r="DF609" t="str">
            <v>-</v>
          </cell>
          <cell r="DG609" t="str">
            <v>-</v>
          </cell>
        </row>
        <row r="610">
          <cell r="AT610" t="str">
            <v>-</v>
          </cell>
          <cell r="AU610" t="str">
            <v>-</v>
          </cell>
          <cell r="AV610" t="str">
            <v>-</v>
          </cell>
          <cell r="AW610" t="str">
            <v>-</v>
          </cell>
          <cell r="AX610" t="str">
            <v>-</v>
          </cell>
          <cell r="AY610" t="str">
            <v>-</v>
          </cell>
          <cell r="AZ610" t="str">
            <v>-</v>
          </cell>
          <cell r="BA610" t="str">
            <v>-</v>
          </cell>
          <cell r="BB610" t="str">
            <v>-</v>
          </cell>
          <cell r="BC610" t="str">
            <v>-</v>
          </cell>
          <cell r="BD610" t="str">
            <v>-</v>
          </cell>
          <cell r="BE610" t="str">
            <v>-</v>
          </cell>
          <cell r="BF610" t="str">
            <v>-</v>
          </cell>
          <cell r="BG610" t="str">
            <v>-</v>
          </cell>
          <cell r="BH610" t="str">
            <v>-</v>
          </cell>
          <cell r="BI610" t="str">
            <v>-</v>
          </cell>
          <cell r="BJ610" t="str">
            <v>-</v>
          </cell>
          <cell r="BK610" t="str">
            <v>-</v>
          </cell>
          <cell r="BL610" t="str">
            <v>-</v>
          </cell>
          <cell r="BM610" t="str">
            <v>20558</v>
          </cell>
          <cell r="BN610" t="str">
            <v>-</v>
          </cell>
          <cell r="BO610" t="str">
            <v>-</v>
          </cell>
          <cell r="BP610" t="str">
            <v>-</v>
          </cell>
          <cell r="BQ610" t="str">
            <v>-</v>
          </cell>
          <cell r="BR610" t="str">
            <v>-</v>
          </cell>
          <cell r="BS610" t="str">
            <v>-</v>
          </cell>
          <cell r="BT610" t="str">
            <v>-</v>
          </cell>
          <cell r="BU610" t="str">
            <v>-</v>
          </cell>
          <cell r="BV610" t="str">
            <v>-</v>
          </cell>
          <cell r="BW610" t="str">
            <v>-</v>
          </cell>
          <cell r="BX610" t="str">
            <v>-</v>
          </cell>
          <cell r="BY610" t="str">
            <v>-</v>
          </cell>
          <cell r="CB610" t="str">
            <v>-</v>
          </cell>
          <cell r="CC610" t="str">
            <v>-</v>
          </cell>
          <cell r="CD610" t="str">
            <v>-</v>
          </cell>
          <cell r="CE610" t="str">
            <v>-</v>
          </cell>
          <cell r="CF610" t="str">
            <v>-</v>
          </cell>
          <cell r="CG610" t="str">
            <v>-</v>
          </cell>
          <cell r="CH610" t="str">
            <v>-</v>
          </cell>
          <cell r="CI610" t="str">
            <v>-</v>
          </cell>
          <cell r="CJ610" t="str">
            <v>-</v>
          </cell>
          <cell r="CK610" t="str">
            <v>-</v>
          </cell>
          <cell r="CL610" t="str">
            <v>-</v>
          </cell>
          <cell r="CM610" t="str">
            <v>-</v>
          </cell>
          <cell r="CN610" t="str">
            <v>-</v>
          </cell>
          <cell r="CO610" t="str">
            <v>-</v>
          </cell>
          <cell r="CP610" t="str">
            <v>-</v>
          </cell>
          <cell r="CQ610" t="str">
            <v>-</v>
          </cell>
          <cell r="CR610" t="str">
            <v>-</v>
          </cell>
          <cell r="CS610" t="str">
            <v>-</v>
          </cell>
          <cell r="CT610" t="str">
            <v>-</v>
          </cell>
          <cell r="CU610" t="str">
            <v>VALERIO TRUJANO</v>
          </cell>
          <cell r="CV610" t="str">
            <v>-</v>
          </cell>
          <cell r="CW610" t="str">
            <v>-</v>
          </cell>
          <cell r="CX610" t="str">
            <v>-</v>
          </cell>
          <cell r="CY610" t="str">
            <v>-</v>
          </cell>
          <cell r="CZ610" t="str">
            <v>-</v>
          </cell>
          <cell r="DB610" t="str">
            <v>-</v>
          </cell>
          <cell r="DC610" t="str">
            <v>-</v>
          </cell>
          <cell r="DD610" t="str">
            <v>-</v>
          </cell>
          <cell r="DE610" t="str">
            <v>-</v>
          </cell>
          <cell r="DF610" t="str">
            <v>-</v>
          </cell>
          <cell r="DG610" t="str">
            <v>-</v>
          </cell>
        </row>
        <row r="611">
          <cell r="AT611" t="str">
            <v>-</v>
          </cell>
          <cell r="AU611" t="str">
            <v>-</v>
          </cell>
          <cell r="AV611" t="str">
            <v>-</v>
          </cell>
          <cell r="AW611" t="str">
            <v>-</v>
          </cell>
          <cell r="AX611" t="str">
            <v>-</v>
          </cell>
          <cell r="AY611" t="str">
            <v>-</v>
          </cell>
          <cell r="AZ611" t="str">
            <v>-</v>
          </cell>
          <cell r="BA611" t="str">
            <v>-</v>
          </cell>
          <cell r="BB611" t="str">
            <v>-</v>
          </cell>
          <cell r="BC611" t="str">
            <v>-</v>
          </cell>
          <cell r="BD611" t="str">
            <v>-</v>
          </cell>
          <cell r="BE611" t="str">
            <v>-</v>
          </cell>
          <cell r="BF611" t="str">
            <v>-</v>
          </cell>
          <cell r="BG611" t="str">
            <v>-</v>
          </cell>
          <cell r="BH611" t="str">
            <v>-</v>
          </cell>
          <cell r="BI611" t="str">
            <v>-</v>
          </cell>
          <cell r="BJ611" t="str">
            <v>-</v>
          </cell>
          <cell r="BK611" t="str">
            <v>-</v>
          </cell>
          <cell r="BL611" t="str">
            <v>-</v>
          </cell>
          <cell r="BM611" t="str">
            <v>20559</v>
          </cell>
          <cell r="BN611" t="str">
            <v>-</v>
          </cell>
          <cell r="BO611" t="str">
            <v>-</v>
          </cell>
          <cell r="BP611" t="str">
            <v>-</v>
          </cell>
          <cell r="BQ611" t="str">
            <v>-</v>
          </cell>
          <cell r="BR611" t="str">
            <v>-</v>
          </cell>
          <cell r="BS611" t="str">
            <v>-</v>
          </cell>
          <cell r="BT611" t="str">
            <v>-</v>
          </cell>
          <cell r="BU611" t="str">
            <v>-</v>
          </cell>
          <cell r="BV611" t="str">
            <v>-</v>
          </cell>
          <cell r="BW611" t="str">
            <v>-</v>
          </cell>
          <cell r="BX611" t="str">
            <v>-</v>
          </cell>
          <cell r="BY611" t="str">
            <v>-</v>
          </cell>
          <cell r="CB611" t="str">
            <v>-</v>
          </cell>
          <cell r="CC611" t="str">
            <v>-</v>
          </cell>
          <cell r="CD611" t="str">
            <v>-</v>
          </cell>
          <cell r="CE611" t="str">
            <v>-</v>
          </cell>
          <cell r="CF611" t="str">
            <v>-</v>
          </cell>
          <cell r="CG611" t="str">
            <v>-</v>
          </cell>
          <cell r="CH611" t="str">
            <v>-</v>
          </cell>
          <cell r="CI611" t="str">
            <v>-</v>
          </cell>
          <cell r="CJ611" t="str">
            <v>-</v>
          </cell>
          <cell r="CK611" t="str">
            <v>-</v>
          </cell>
          <cell r="CL611" t="str">
            <v>-</v>
          </cell>
          <cell r="CM611" t="str">
            <v>-</v>
          </cell>
          <cell r="CN611" t="str">
            <v>-</v>
          </cell>
          <cell r="CO611" t="str">
            <v>-</v>
          </cell>
          <cell r="CP611" t="str">
            <v>-</v>
          </cell>
          <cell r="CQ611" t="str">
            <v>-</v>
          </cell>
          <cell r="CR611" t="str">
            <v>-</v>
          </cell>
          <cell r="CS611" t="str">
            <v>-</v>
          </cell>
          <cell r="CT611" t="str">
            <v>-</v>
          </cell>
          <cell r="CU611" t="str">
            <v>SAN JUAN BAUTISTA VALLE NACIONAL</v>
          </cell>
          <cell r="CV611" t="str">
            <v>-</v>
          </cell>
          <cell r="CW611" t="str">
            <v>-</v>
          </cell>
          <cell r="CX611" t="str">
            <v>-</v>
          </cell>
          <cell r="CY611" t="str">
            <v>-</v>
          </cell>
          <cell r="CZ611" t="str">
            <v>-</v>
          </cell>
          <cell r="DB611" t="str">
            <v>-</v>
          </cell>
          <cell r="DC611" t="str">
            <v>-</v>
          </cell>
          <cell r="DD611" t="str">
            <v>-</v>
          </cell>
          <cell r="DE611" t="str">
            <v>-</v>
          </cell>
          <cell r="DF611" t="str">
            <v>-</v>
          </cell>
          <cell r="DG611" t="str">
            <v>-</v>
          </cell>
        </row>
        <row r="612">
          <cell r="AT612" t="str">
            <v>-</v>
          </cell>
          <cell r="AU612" t="str">
            <v>-</v>
          </cell>
          <cell r="AV612" t="str">
            <v>-</v>
          </cell>
          <cell r="AW612" t="str">
            <v>-</v>
          </cell>
          <cell r="AX612" t="str">
            <v>-</v>
          </cell>
          <cell r="AY612" t="str">
            <v>-</v>
          </cell>
          <cell r="AZ612" t="str">
            <v>-</v>
          </cell>
          <cell r="BA612" t="str">
            <v>-</v>
          </cell>
          <cell r="BB612" t="str">
            <v>-</v>
          </cell>
          <cell r="BC612" t="str">
            <v>-</v>
          </cell>
          <cell r="BD612" t="str">
            <v>-</v>
          </cell>
          <cell r="BE612" t="str">
            <v>-</v>
          </cell>
          <cell r="BF612" t="str">
            <v>-</v>
          </cell>
          <cell r="BG612" t="str">
            <v>-</v>
          </cell>
          <cell r="BH612" t="str">
            <v>-</v>
          </cell>
          <cell r="BI612" t="str">
            <v>-</v>
          </cell>
          <cell r="BJ612" t="str">
            <v>-</v>
          </cell>
          <cell r="BK612" t="str">
            <v>-</v>
          </cell>
          <cell r="BL612" t="str">
            <v>-</v>
          </cell>
          <cell r="BM612" t="str">
            <v>20560</v>
          </cell>
          <cell r="BN612" t="str">
            <v>-</v>
          </cell>
          <cell r="BO612" t="str">
            <v>-</v>
          </cell>
          <cell r="BP612" t="str">
            <v>-</v>
          </cell>
          <cell r="BQ612" t="str">
            <v>-</v>
          </cell>
          <cell r="BR612" t="str">
            <v>-</v>
          </cell>
          <cell r="BS612" t="str">
            <v>-</v>
          </cell>
          <cell r="BT612" t="str">
            <v>-</v>
          </cell>
          <cell r="BU612" t="str">
            <v>-</v>
          </cell>
          <cell r="BV612" t="str">
            <v>-</v>
          </cell>
          <cell r="BW612" t="str">
            <v>-</v>
          </cell>
          <cell r="BX612" t="str">
            <v>-</v>
          </cell>
          <cell r="BY612" t="str">
            <v>-</v>
          </cell>
          <cell r="CB612" t="str">
            <v>-</v>
          </cell>
          <cell r="CC612" t="str">
            <v>-</v>
          </cell>
          <cell r="CD612" t="str">
            <v>-</v>
          </cell>
          <cell r="CE612" t="str">
            <v>-</v>
          </cell>
          <cell r="CF612" t="str">
            <v>-</v>
          </cell>
          <cell r="CG612" t="str">
            <v>-</v>
          </cell>
          <cell r="CH612" t="str">
            <v>-</v>
          </cell>
          <cell r="CI612" t="str">
            <v>-</v>
          </cell>
          <cell r="CJ612" t="str">
            <v>-</v>
          </cell>
          <cell r="CK612" t="str">
            <v>-</v>
          </cell>
          <cell r="CL612" t="str">
            <v>-</v>
          </cell>
          <cell r="CM612" t="str">
            <v>-</v>
          </cell>
          <cell r="CN612" t="str">
            <v>-</v>
          </cell>
          <cell r="CO612" t="str">
            <v>-</v>
          </cell>
          <cell r="CP612" t="str">
            <v>-</v>
          </cell>
          <cell r="CQ612" t="str">
            <v>-</v>
          </cell>
          <cell r="CR612" t="str">
            <v>-</v>
          </cell>
          <cell r="CS612" t="str">
            <v>-</v>
          </cell>
          <cell r="CT612" t="str">
            <v>-</v>
          </cell>
          <cell r="CU612" t="str">
            <v>VILLA DÍAZ ORDAZ</v>
          </cell>
          <cell r="CV612" t="str">
            <v>-</v>
          </cell>
          <cell r="CW612" t="str">
            <v>-</v>
          </cell>
          <cell r="CX612" t="str">
            <v>-</v>
          </cell>
          <cell r="CY612" t="str">
            <v>-</v>
          </cell>
          <cell r="CZ612" t="str">
            <v>-</v>
          </cell>
          <cell r="DB612" t="str">
            <v>-</v>
          </cell>
          <cell r="DC612" t="str">
            <v>-</v>
          </cell>
          <cell r="DD612" t="str">
            <v>-</v>
          </cell>
          <cell r="DE612" t="str">
            <v>-</v>
          </cell>
          <cell r="DF612" t="str">
            <v>-</v>
          </cell>
          <cell r="DG612" t="str">
            <v>-</v>
          </cell>
        </row>
        <row r="613">
          <cell r="AT613" t="str">
            <v>-</v>
          </cell>
          <cell r="AU613" t="str">
            <v>-</v>
          </cell>
          <cell r="AV613" t="str">
            <v>-</v>
          </cell>
          <cell r="AW613" t="str">
            <v>-</v>
          </cell>
          <cell r="AX613" t="str">
            <v>-</v>
          </cell>
          <cell r="AY613" t="str">
            <v>-</v>
          </cell>
          <cell r="AZ613" t="str">
            <v>-</v>
          </cell>
          <cell r="BA613" t="str">
            <v>-</v>
          </cell>
          <cell r="BB613" t="str">
            <v>-</v>
          </cell>
          <cell r="BC613" t="str">
            <v>-</v>
          </cell>
          <cell r="BD613" t="str">
            <v>-</v>
          </cell>
          <cell r="BE613" t="str">
            <v>-</v>
          </cell>
          <cell r="BF613" t="str">
            <v>-</v>
          </cell>
          <cell r="BG613" t="str">
            <v>-</v>
          </cell>
          <cell r="BH613" t="str">
            <v>-</v>
          </cell>
          <cell r="BI613" t="str">
            <v>-</v>
          </cell>
          <cell r="BJ613" t="str">
            <v>-</v>
          </cell>
          <cell r="BK613" t="str">
            <v>-</v>
          </cell>
          <cell r="BL613" t="str">
            <v>-</v>
          </cell>
          <cell r="BM613" t="str">
            <v>20561</v>
          </cell>
          <cell r="BN613" t="str">
            <v>-</v>
          </cell>
          <cell r="BO613" t="str">
            <v>-</v>
          </cell>
          <cell r="BP613" t="str">
            <v>-</v>
          </cell>
          <cell r="BQ613" t="str">
            <v>-</v>
          </cell>
          <cell r="BR613" t="str">
            <v>-</v>
          </cell>
          <cell r="BS613" t="str">
            <v>-</v>
          </cell>
          <cell r="BT613" t="str">
            <v>-</v>
          </cell>
          <cell r="BU613" t="str">
            <v>-</v>
          </cell>
          <cell r="BV613" t="str">
            <v>-</v>
          </cell>
          <cell r="BW613" t="str">
            <v>-</v>
          </cell>
          <cell r="BX613" t="str">
            <v>-</v>
          </cell>
          <cell r="BY613" t="str">
            <v>-</v>
          </cell>
          <cell r="CB613" t="str">
            <v>-</v>
          </cell>
          <cell r="CC613" t="str">
            <v>-</v>
          </cell>
          <cell r="CD613" t="str">
            <v>-</v>
          </cell>
          <cell r="CE613" t="str">
            <v>-</v>
          </cell>
          <cell r="CF613" t="str">
            <v>-</v>
          </cell>
          <cell r="CG613" t="str">
            <v>-</v>
          </cell>
          <cell r="CH613" t="str">
            <v>-</v>
          </cell>
          <cell r="CI613" t="str">
            <v>-</v>
          </cell>
          <cell r="CJ613" t="str">
            <v>-</v>
          </cell>
          <cell r="CK613" t="str">
            <v>-</v>
          </cell>
          <cell r="CL613" t="str">
            <v>-</v>
          </cell>
          <cell r="CM613" t="str">
            <v>-</v>
          </cell>
          <cell r="CN613" t="str">
            <v>-</v>
          </cell>
          <cell r="CO613" t="str">
            <v>-</v>
          </cell>
          <cell r="CP613" t="str">
            <v>-</v>
          </cell>
          <cell r="CQ613" t="str">
            <v>-</v>
          </cell>
          <cell r="CR613" t="str">
            <v>-</v>
          </cell>
          <cell r="CS613" t="str">
            <v>-</v>
          </cell>
          <cell r="CT613" t="str">
            <v>-</v>
          </cell>
          <cell r="CU613" t="str">
            <v>YAXE</v>
          </cell>
          <cell r="CV613" t="str">
            <v>-</v>
          </cell>
          <cell r="CW613" t="str">
            <v>-</v>
          </cell>
          <cell r="CX613" t="str">
            <v>-</v>
          </cell>
          <cell r="CY613" t="str">
            <v>-</v>
          </cell>
          <cell r="CZ613" t="str">
            <v>-</v>
          </cell>
          <cell r="DB613" t="str">
            <v>-</v>
          </cell>
          <cell r="DC613" t="str">
            <v>-</v>
          </cell>
          <cell r="DD613" t="str">
            <v>-</v>
          </cell>
          <cell r="DE613" t="str">
            <v>-</v>
          </cell>
          <cell r="DF613" t="str">
            <v>-</v>
          </cell>
          <cell r="DG613" t="str">
            <v>-</v>
          </cell>
        </row>
        <row r="614">
          <cell r="AT614" t="str">
            <v>-</v>
          </cell>
          <cell r="AU614" t="str">
            <v>-</v>
          </cell>
          <cell r="AV614" t="str">
            <v>-</v>
          </cell>
          <cell r="AW614" t="str">
            <v>-</v>
          </cell>
          <cell r="AX614" t="str">
            <v>-</v>
          </cell>
          <cell r="AY614" t="str">
            <v>-</v>
          </cell>
          <cell r="AZ614" t="str">
            <v>-</v>
          </cell>
          <cell r="BA614" t="str">
            <v>-</v>
          </cell>
          <cell r="BB614" t="str">
            <v>-</v>
          </cell>
          <cell r="BC614" t="str">
            <v>-</v>
          </cell>
          <cell r="BD614" t="str">
            <v>-</v>
          </cell>
          <cell r="BE614" t="str">
            <v>-</v>
          </cell>
          <cell r="BF614" t="str">
            <v>-</v>
          </cell>
          <cell r="BG614" t="str">
            <v>-</v>
          </cell>
          <cell r="BH614" t="str">
            <v>-</v>
          </cell>
          <cell r="BI614" t="str">
            <v>-</v>
          </cell>
          <cell r="BJ614" t="str">
            <v>-</v>
          </cell>
          <cell r="BK614" t="str">
            <v>-</v>
          </cell>
          <cell r="BL614" t="str">
            <v>-</v>
          </cell>
          <cell r="BM614" t="str">
            <v>20562</v>
          </cell>
          <cell r="BN614" t="str">
            <v>-</v>
          </cell>
          <cell r="BO614" t="str">
            <v>-</v>
          </cell>
          <cell r="BP614" t="str">
            <v>-</v>
          </cell>
          <cell r="BQ614" t="str">
            <v>-</v>
          </cell>
          <cell r="BR614" t="str">
            <v>-</v>
          </cell>
          <cell r="BS614" t="str">
            <v>-</v>
          </cell>
          <cell r="BT614" t="str">
            <v>-</v>
          </cell>
          <cell r="BU614" t="str">
            <v>-</v>
          </cell>
          <cell r="BV614" t="str">
            <v>-</v>
          </cell>
          <cell r="BW614" t="str">
            <v>-</v>
          </cell>
          <cell r="BX614" t="str">
            <v>-</v>
          </cell>
          <cell r="BY614" t="str">
            <v>-</v>
          </cell>
          <cell r="CB614" t="str">
            <v>-</v>
          </cell>
          <cell r="CC614" t="str">
            <v>-</v>
          </cell>
          <cell r="CD614" t="str">
            <v>-</v>
          </cell>
          <cell r="CE614" t="str">
            <v>-</v>
          </cell>
          <cell r="CF614" t="str">
            <v>-</v>
          </cell>
          <cell r="CG614" t="str">
            <v>-</v>
          </cell>
          <cell r="CH614" t="str">
            <v>-</v>
          </cell>
          <cell r="CI614" t="str">
            <v>-</v>
          </cell>
          <cell r="CJ614" t="str">
            <v>-</v>
          </cell>
          <cell r="CK614" t="str">
            <v>-</v>
          </cell>
          <cell r="CL614" t="str">
            <v>-</v>
          </cell>
          <cell r="CM614" t="str">
            <v>-</v>
          </cell>
          <cell r="CN614" t="str">
            <v>-</v>
          </cell>
          <cell r="CO614" t="str">
            <v>-</v>
          </cell>
          <cell r="CP614" t="str">
            <v>-</v>
          </cell>
          <cell r="CQ614" t="str">
            <v>-</v>
          </cell>
          <cell r="CR614" t="str">
            <v>-</v>
          </cell>
          <cell r="CS614" t="str">
            <v>-</v>
          </cell>
          <cell r="CT614" t="str">
            <v>-</v>
          </cell>
          <cell r="CU614" t="str">
            <v>MAGDALENA YODOCONO DE PORFIRIO DÍAZ</v>
          </cell>
          <cell r="CV614" t="str">
            <v>-</v>
          </cell>
          <cell r="CW614" t="str">
            <v>-</v>
          </cell>
          <cell r="CX614" t="str">
            <v>-</v>
          </cell>
          <cell r="CY614" t="str">
            <v>-</v>
          </cell>
          <cell r="CZ614" t="str">
            <v>-</v>
          </cell>
          <cell r="DB614" t="str">
            <v>-</v>
          </cell>
          <cell r="DC614" t="str">
            <v>-</v>
          </cell>
          <cell r="DD614" t="str">
            <v>-</v>
          </cell>
          <cell r="DE614" t="str">
            <v>-</v>
          </cell>
          <cell r="DF614" t="str">
            <v>-</v>
          </cell>
          <cell r="DG614" t="str">
            <v>-</v>
          </cell>
        </row>
        <row r="615">
          <cell r="AT615" t="str">
            <v>-</v>
          </cell>
          <cell r="AU615" t="str">
            <v>-</v>
          </cell>
          <cell r="AV615" t="str">
            <v>-</v>
          </cell>
          <cell r="AW615" t="str">
            <v>-</v>
          </cell>
          <cell r="AX615" t="str">
            <v>-</v>
          </cell>
          <cell r="AY615" t="str">
            <v>-</v>
          </cell>
          <cell r="AZ615" t="str">
            <v>-</v>
          </cell>
          <cell r="BA615" t="str">
            <v>-</v>
          </cell>
          <cell r="BB615" t="str">
            <v>-</v>
          </cell>
          <cell r="BC615" t="str">
            <v>-</v>
          </cell>
          <cell r="BD615" t="str">
            <v>-</v>
          </cell>
          <cell r="BE615" t="str">
            <v>-</v>
          </cell>
          <cell r="BF615" t="str">
            <v>-</v>
          </cell>
          <cell r="BG615" t="str">
            <v>-</v>
          </cell>
          <cell r="BH615" t="str">
            <v>-</v>
          </cell>
          <cell r="BI615" t="str">
            <v>-</v>
          </cell>
          <cell r="BJ615" t="str">
            <v>-</v>
          </cell>
          <cell r="BK615" t="str">
            <v>-</v>
          </cell>
          <cell r="BL615" t="str">
            <v>-</v>
          </cell>
          <cell r="BM615" t="str">
            <v>20563</v>
          </cell>
          <cell r="BN615" t="str">
            <v>-</v>
          </cell>
          <cell r="BO615" t="str">
            <v>-</v>
          </cell>
          <cell r="BP615" t="str">
            <v>-</v>
          </cell>
          <cell r="BQ615" t="str">
            <v>-</v>
          </cell>
          <cell r="BR615" t="str">
            <v>-</v>
          </cell>
          <cell r="BS615" t="str">
            <v>-</v>
          </cell>
          <cell r="BT615" t="str">
            <v>-</v>
          </cell>
          <cell r="BU615" t="str">
            <v>-</v>
          </cell>
          <cell r="BV615" t="str">
            <v>-</v>
          </cell>
          <cell r="BW615" t="str">
            <v>-</v>
          </cell>
          <cell r="BX615" t="str">
            <v>-</v>
          </cell>
          <cell r="BY615" t="str">
            <v>-</v>
          </cell>
          <cell r="CB615" t="str">
            <v>-</v>
          </cell>
          <cell r="CC615" t="str">
            <v>-</v>
          </cell>
          <cell r="CD615" t="str">
            <v>-</v>
          </cell>
          <cell r="CE615" t="str">
            <v>-</v>
          </cell>
          <cell r="CF615" t="str">
            <v>-</v>
          </cell>
          <cell r="CG615" t="str">
            <v>-</v>
          </cell>
          <cell r="CH615" t="str">
            <v>-</v>
          </cell>
          <cell r="CI615" t="str">
            <v>-</v>
          </cell>
          <cell r="CJ615" t="str">
            <v>-</v>
          </cell>
          <cell r="CK615" t="str">
            <v>-</v>
          </cell>
          <cell r="CL615" t="str">
            <v>-</v>
          </cell>
          <cell r="CM615" t="str">
            <v>-</v>
          </cell>
          <cell r="CN615" t="str">
            <v>-</v>
          </cell>
          <cell r="CO615" t="str">
            <v>-</v>
          </cell>
          <cell r="CP615" t="str">
            <v>-</v>
          </cell>
          <cell r="CQ615" t="str">
            <v>-</v>
          </cell>
          <cell r="CR615" t="str">
            <v>-</v>
          </cell>
          <cell r="CS615" t="str">
            <v>-</v>
          </cell>
          <cell r="CT615" t="str">
            <v>-</v>
          </cell>
          <cell r="CU615" t="str">
            <v>YOGANA</v>
          </cell>
          <cell r="CV615" t="str">
            <v>-</v>
          </cell>
          <cell r="CW615" t="str">
            <v>-</v>
          </cell>
          <cell r="CX615" t="str">
            <v>-</v>
          </cell>
          <cell r="CY615" t="str">
            <v>-</v>
          </cell>
          <cell r="CZ615" t="str">
            <v>-</v>
          </cell>
          <cell r="DB615" t="str">
            <v>-</v>
          </cell>
          <cell r="DC615" t="str">
            <v>-</v>
          </cell>
          <cell r="DD615" t="str">
            <v>-</v>
          </cell>
          <cell r="DE615" t="str">
            <v>-</v>
          </cell>
          <cell r="DF615" t="str">
            <v>-</v>
          </cell>
          <cell r="DG615" t="str">
            <v>-</v>
          </cell>
        </row>
        <row r="616">
          <cell r="AT616" t="str">
            <v>-</v>
          </cell>
          <cell r="AU616" t="str">
            <v>-</v>
          </cell>
          <cell r="AV616" t="str">
            <v>-</v>
          </cell>
          <cell r="AW616" t="str">
            <v>-</v>
          </cell>
          <cell r="AX616" t="str">
            <v>-</v>
          </cell>
          <cell r="AY616" t="str">
            <v>-</v>
          </cell>
          <cell r="AZ616" t="str">
            <v>-</v>
          </cell>
          <cell r="BA616" t="str">
            <v>-</v>
          </cell>
          <cell r="BB616" t="str">
            <v>-</v>
          </cell>
          <cell r="BC616" t="str">
            <v>-</v>
          </cell>
          <cell r="BD616" t="str">
            <v>-</v>
          </cell>
          <cell r="BE616" t="str">
            <v>-</v>
          </cell>
          <cell r="BF616" t="str">
            <v>-</v>
          </cell>
          <cell r="BG616" t="str">
            <v>-</v>
          </cell>
          <cell r="BH616" t="str">
            <v>-</v>
          </cell>
          <cell r="BI616" t="str">
            <v>-</v>
          </cell>
          <cell r="BJ616" t="str">
            <v>-</v>
          </cell>
          <cell r="BK616" t="str">
            <v>-</v>
          </cell>
          <cell r="BL616" t="str">
            <v>-</v>
          </cell>
          <cell r="BM616" t="str">
            <v>20564</v>
          </cell>
          <cell r="BN616" t="str">
            <v>-</v>
          </cell>
          <cell r="BO616" t="str">
            <v>-</v>
          </cell>
          <cell r="BP616" t="str">
            <v>-</v>
          </cell>
          <cell r="BQ616" t="str">
            <v>-</v>
          </cell>
          <cell r="BR616" t="str">
            <v>-</v>
          </cell>
          <cell r="BS616" t="str">
            <v>-</v>
          </cell>
          <cell r="BT616" t="str">
            <v>-</v>
          </cell>
          <cell r="BU616" t="str">
            <v>-</v>
          </cell>
          <cell r="BV616" t="str">
            <v>-</v>
          </cell>
          <cell r="BW616" t="str">
            <v>-</v>
          </cell>
          <cell r="BX616" t="str">
            <v>-</v>
          </cell>
          <cell r="BY616" t="str">
            <v>-</v>
          </cell>
          <cell r="CB616" t="str">
            <v>-</v>
          </cell>
          <cell r="CC616" t="str">
            <v>-</v>
          </cell>
          <cell r="CD616" t="str">
            <v>-</v>
          </cell>
          <cell r="CE616" t="str">
            <v>-</v>
          </cell>
          <cell r="CF616" t="str">
            <v>-</v>
          </cell>
          <cell r="CG616" t="str">
            <v>-</v>
          </cell>
          <cell r="CH616" t="str">
            <v>-</v>
          </cell>
          <cell r="CI616" t="str">
            <v>-</v>
          </cell>
          <cell r="CJ616" t="str">
            <v>-</v>
          </cell>
          <cell r="CK616" t="str">
            <v>-</v>
          </cell>
          <cell r="CL616" t="str">
            <v>-</v>
          </cell>
          <cell r="CM616" t="str">
            <v>-</v>
          </cell>
          <cell r="CN616" t="str">
            <v>-</v>
          </cell>
          <cell r="CO616" t="str">
            <v>-</v>
          </cell>
          <cell r="CP616" t="str">
            <v>-</v>
          </cell>
          <cell r="CQ616" t="str">
            <v>-</v>
          </cell>
          <cell r="CR616" t="str">
            <v>-</v>
          </cell>
          <cell r="CS616" t="str">
            <v>-</v>
          </cell>
          <cell r="CT616" t="str">
            <v>-</v>
          </cell>
          <cell r="CU616" t="str">
            <v>YUTANDUCHI DE GUERRERO</v>
          </cell>
          <cell r="CV616" t="str">
            <v>-</v>
          </cell>
          <cell r="CW616" t="str">
            <v>-</v>
          </cell>
          <cell r="CX616" t="str">
            <v>-</v>
          </cell>
          <cell r="CY616" t="str">
            <v>-</v>
          </cell>
          <cell r="CZ616" t="str">
            <v>-</v>
          </cell>
          <cell r="DB616" t="str">
            <v>-</v>
          </cell>
          <cell r="DC616" t="str">
            <v>-</v>
          </cell>
          <cell r="DD616" t="str">
            <v>-</v>
          </cell>
          <cell r="DE616" t="str">
            <v>-</v>
          </cell>
          <cell r="DF616" t="str">
            <v>-</v>
          </cell>
          <cell r="DG616" t="str">
            <v>-</v>
          </cell>
        </row>
        <row r="617">
          <cell r="AT617" t="str">
            <v>-</v>
          </cell>
          <cell r="AU617" t="str">
            <v>-</v>
          </cell>
          <cell r="AV617" t="str">
            <v>-</v>
          </cell>
          <cell r="AW617" t="str">
            <v>-</v>
          </cell>
          <cell r="AX617" t="str">
            <v>-</v>
          </cell>
          <cell r="AY617" t="str">
            <v>-</v>
          </cell>
          <cell r="AZ617" t="str">
            <v>-</v>
          </cell>
          <cell r="BA617" t="str">
            <v>-</v>
          </cell>
          <cell r="BB617" t="str">
            <v>-</v>
          </cell>
          <cell r="BC617" t="str">
            <v>-</v>
          </cell>
          <cell r="BD617" t="str">
            <v>-</v>
          </cell>
          <cell r="BE617" t="str">
            <v>-</v>
          </cell>
          <cell r="BF617" t="str">
            <v>-</v>
          </cell>
          <cell r="BG617" t="str">
            <v>-</v>
          </cell>
          <cell r="BH617" t="str">
            <v>-</v>
          </cell>
          <cell r="BI617" t="str">
            <v>-</v>
          </cell>
          <cell r="BJ617" t="str">
            <v>-</v>
          </cell>
          <cell r="BK617" t="str">
            <v>-</v>
          </cell>
          <cell r="BL617" t="str">
            <v>-</v>
          </cell>
          <cell r="BM617" t="str">
            <v>20566</v>
          </cell>
          <cell r="BN617" t="str">
            <v>-</v>
          </cell>
          <cell r="BO617" t="str">
            <v>-</v>
          </cell>
          <cell r="BP617" t="str">
            <v>-</v>
          </cell>
          <cell r="BQ617" t="str">
            <v>-</v>
          </cell>
          <cell r="BR617" t="str">
            <v>-</v>
          </cell>
          <cell r="BS617" t="str">
            <v>-</v>
          </cell>
          <cell r="BT617" t="str">
            <v>-</v>
          </cell>
          <cell r="BU617" t="str">
            <v>-</v>
          </cell>
          <cell r="BV617" t="str">
            <v>-</v>
          </cell>
          <cell r="BW617" t="str">
            <v>-</v>
          </cell>
          <cell r="BX617" t="str">
            <v>-</v>
          </cell>
          <cell r="BY617" t="str">
            <v>-</v>
          </cell>
          <cell r="CB617" t="str">
            <v>-</v>
          </cell>
          <cell r="CC617" t="str">
            <v>-</v>
          </cell>
          <cell r="CD617" t="str">
            <v>-</v>
          </cell>
          <cell r="CE617" t="str">
            <v>-</v>
          </cell>
          <cell r="CF617" t="str">
            <v>-</v>
          </cell>
          <cell r="CG617" t="str">
            <v>-</v>
          </cell>
          <cell r="CH617" t="str">
            <v>-</v>
          </cell>
          <cell r="CI617" t="str">
            <v>-</v>
          </cell>
          <cell r="CJ617" t="str">
            <v>-</v>
          </cell>
          <cell r="CK617" t="str">
            <v>-</v>
          </cell>
          <cell r="CL617" t="str">
            <v>-</v>
          </cell>
          <cell r="CM617" t="str">
            <v>-</v>
          </cell>
          <cell r="CN617" t="str">
            <v>-</v>
          </cell>
          <cell r="CO617" t="str">
            <v>-</v>
          </cell>
          <cell r="CP617" t="str">
            <v>-</v>
          </cell>
          <cell r="CQ617" t="str">
            <v>-</v>
          </cell>
          <cell r="CR617" t="str">
            <v>-</v>
          </cell>
          <cell r="CS617" t="str">
            <v>-</v>
          </cell>
          <cell r="CT617" t="str">
            <v>-</v>
          </cell>
          <cell r="CU617" t="str">
            <v>ZAPOTITLÁN DEL RÍO</v>
          </cell>
          <cell r="CV617" t="str">
            <v>-</v>
          </cell>
          <cell r="CW617" t="str">
            <v>-</v>
          </cell>
          <cell r="CX617" t="str">
            <v>-</v>
          </cell>
          <cell r="CY617" t="str">
            <v>-</v>
          </cell>
          <cell r="CZ617" t="str">
            <v>-</v>
          </cell>
          <cell r="DB617" t="str">
            <v>-</v>
          </cell>
          <cell r="DC617" t="str">
            <v>-</v>
          </cell>
          <cell r="DD617" t="str">
            <v>-</v>
          </cell>
          <cell r="DE617" t="str">
            <v>-</v>
          </cell>
          <cell r="DF617" t="str">
            <v>-</v>
          </cell>
          <cell r="DG617" t="str">
            <v>-</v>
          </cell>
        </row>
        <row r="618">
          <cell r="AT618" t="str">
            <v>-</v>
          </cell>
          <cell r="AU618" t="str">
            <v>-</v>
          </cell>
          <cell r="AV618" t="str">
            <v>-</v>
          </cell>
          <cell r="AW618" t="str">
            <v>-</v>
          </cell>
          <cell r="AX618" t="str">
            <v>-</v>
          </cell>
          <cell r="AY618" t="str">
            <v>-</v>
          </cell>
          <cell r="AZ618" t="str">
            <v>-</v>
          </cell>
          <cell r="BA618" t="str">
            <v>-</v>
          </cell>
          <cell r="BB618" t="str">
            <v>-</v>
          </cell>
          <cell r="BC618" t="str">
            <v>-</v>
          </cell>
          <cell r="BD618" t="str">
            <v>-</v>
          </cell>
          <cell r="BE618" t="str">
            <v>-</v>
          </cell>
          <cell r="BF618" t="str">
            <v>-</v>
          </cell>
          <cell r="BG618" t="str">
            <v>-</v>
          </cell>
          <cell r="BH618" t="str">
            <v>-</v>
          </cell>
          <cell r="BI618" t="str">
            <v>-</v>
          </cell>
          <cell r="BJ618" t="str">
            <v>-</v>
          </cell>
          <cell r="BK618" t="str">
            <v>-</v>
          </cell>
          <cell r="BL618" t="str">
            <v>-</v>
          </cell>
          <cell r="BM618" t="str">
            <v>20567</v>
          </cell>
          <cell r="BN618" t="str">
            <v>-</v>
          </cell>
          <cell r="BO618" t="str">
            <v>-</v>
          </cell>
          <cell r="BP618" t="str">
            <v>-</v>
          </cell>
          <cell r="BQ618" t="str">
            <v>-</v>
          </cell>
          <cell r="BR618" t="str">
            <v>-</v>
          </cell>
          <cell r="BS618" t="str">
            <v>-</v>
          </cell>
          <cell r="BT618" t="str">
            <v>-</v>
          </cell>
          <cell r="BU618" t="str">
            <v>-</v>
          </cell>
          <cell r="BV618" t="str">
            <v>-</v>
          </cell>
          <cell r="BW618" t="str">
            <v>-</v>
          </cell>
          <cell r="BX618" t="str">
            <v>-</v>
          </cell>
          <cell r="BY618" t="str">
            <v>-</v>
          </cell>
          <cell r="CB618" t="str">
            <v>-</v>
          </cell>
          <cell r="CC618" t="str">
            <v>-</v>
          </cell>
          <cell r="CD618" t="str">
            <v>-</v>
          </cell>
          <cell r="CE618" t="str">
            <v>-</v>
          </cell>
          <cell r="CF618" t="str">
            <v>-</v>
          </cell>
          <cell r="CG618" t="str">
            <v>-</v>
          </cell>
          <cell r="CH618" t="str">
            <v>-</v>
          </cell>
          <cell r="CI618" t="str">
            <v>-</v>
          </cell>
          <cell r="CJ618" t="str">
            <v>-</v>
          </cell>
          <cell r="CK618" t="str">
            <v>-</v>
          </cell>
          <cell r="CL618" t="str">
            <v>-</v>
          </cell>
          <cell r="CM618" t="str">
            <v>-</v>
          </cell>
          <cell r="CN618" t="str">
            <v>-</v>
          </cell>
          <cell r="CO618" t="str">
            <v>-</v>
          </cell>
          <cell r="CP618" t="str">
            <v>-</v>
          </cell>
          <cell r="CQ618" t="str">
            <v>-</v>
          </cell>
          <cell r="CR618" t="str">
            <v>-</v>
          </cell>
          <cell r="CS618" t="str">
            <v>-</v>
          </cell>
          <cell r="CT618" t="str">
            <v>-</v>
          </cell>
          <cell r="CU618" t="str">
            <v>ZAPOTITLÁN LAGUNAS</v>
          </cell>
          <cell r="CV618" t="str">
            <v>-</v>
          </cell>
          <cell r="CW618" t="str">
            <v>-</v>
          </cell>
          <cell r="CX618" t="str">
            <v>-</v>
          </cell>
          <cell r="CY618" t="str">
            <v>-</v>
          </cell>
          <cell r="CZ618" t="str">
            <v>-</v>
          </cell>
          <cell r="DB618" t="str">
            <v>-</v>
          </cell>
          <cell r="DC618" t="str">
            <v>-</v>
          </cell>
          <cell r="DD618" t="str">
            <v>-</v>
          </cell>
          <cell r="DE618" t="str">
            <v>-</v>
          </cell>
          <cell r="DF618" t="str">
            <v>-</v>
          </cell>
          <cell r="DG618" t="str">
            <v>-</v>
          </cell>
        </row>
        <row r="619">
          <cell r="AT619" t="str">
            <v>-</v>
          </cell>
          <cell r="AU619" t="str">
            <v>-</v>
          </cell>
          <cell r="AV619" t="str">
            <v>-</v>
          </cell>
          <cell r="AW619" t="str">
            <v>-</v>
          </cell>
          <cell r="AX619" t="str">
            <v>-</v>
          </cell>
          <cell r="AY619" t="str">
            <v>-</v>
          </cell>
          <cell r="AZ619" t="str">
            <v>-</v>
          </cell>
          <cell r="BA619" t="str">
            <v>-</v>
          </cell>
          <cell r="BB619" t="str">
            <v>-</v>
          </cell>
          <cell r="BC619" t="str">
            <v>-</v>
          </cell>
          <cell r="BD619" t="str">
            <v>-</v>
          </cell>
          <cell r="BE619" t="str">
            <v>-</v>
          </cell>
          <cell r="BF619" t="str">
            <v>-</v>
          </cell>
          <cell r="BG619" t="str">
            <v>-</v>
          </cell>
          <cell r="BH619" t="str">
            <v>-</v>
          </cell>
          <cell r="BI619" t="str">
            <v>-</v>
          </cell>
          <cell r="BJ619" t="str">
            <v>-</v>
          </cell>
          <cell r="BK619" t="str">
            <v>-</v>
          </cell>
          <cell r="BL619" t="str">
            <v>-</v>
          </cell>
          <cell r="BM619" t="str">
            <v>20568</v>
          </cell>
          <cell r="BN619" t="str">
            <v>-</v>
          </cell>
          <cell r="BO619" t="str">
            <v>-</v>
          </cell>
          <cell r="BP619" t="str">
            <v>-</v>
          </cell>
          <cell r="BQ619" t="str">
            <v>-</v>
          </cell>
          <cell r="BR619" t="str">
            <v>-</v>
          </cell>
          <cell r="BS619" t="str">
            <v>-</v>
          </cell>
          <cell r="BT619" t="str">
            <v>-</v>
          </cell>
          <cell r="BU619" t="str">
            <v>-</v>
          </cell>
          <cell r="BV619" t="str">
            <v>-</v>
          </cell>
          <cell r="BW619" t="str">
            <v>-</v>
          </cell>
          <cell r="BX619" t="str">
            <v>-</v>
          </cell>
          <cell r="BY619" t="str">
            <v>-</v>
          </cell>
          <cell r="CB619" t="str">
            <v>-</v>
          </cell>
          <cell r="CC619" t="str">
            <v>-</v>
          </cell>
          <cell r="CD619" t="str">
            <v>-</v>
          </cell>
          <cell r="CE619" t="str">
            <v>-</v>
          </cell>
          <cell r="CF619" t="str">
            <v>-</v>
          </cell>
          <cell r="CG619" t="str">
            <v>-</v>
          </cell>
          <cell r="CH619" t="str">
            <v>-</v>
          </cell>
          <cell r="CI619" t="str">
            <v>-</v>
          </cell>
          <cell r="CJ619" t="str">
            <v>-</v>
          </cell>
          <cell r="CK619" t="str">
            <v>-</v>
          </cell>
          <cell r="CL619" t="str">
            <v>-</v>
          </cell>
          <cell r="CM619" t="str">
            <v>-</v>
          </cell>
          <cell r="CN619" t="str">
            <v>-</v>
          </cell>
          <cell r="CO619" t="str">
            <v>-</v>
          </cell>
          <cell r="CP619" t="str">
            <v>-</v>
          </cell>
          <cell r="CQ619" t="str">
            <v>-</v>
          </cell>
          <cell r="CR619" t="str">
            <v>-</v>
          </cell>
          <cell r="CS619" t="str">
            <v>-</v>
          </cell>
          <cell r="CT619" t="str">
            <v>-</v>
          </cell>
          <cell r="CU619" t="str">
            <v>ZAPOTITLÁN PALMAS</v>
          </cell>
          <cell r="CV619" t="str">
            <v>-</v>
          </cell>
          <cell r="CW619" t="str">
            <v>-</v>
          </cell>
          <cell r="CX619" t="str">
            <v>-</v>
          </cell>
          <cell r="CY619" t="str">
            <v>-</v>
          </cell>
          <cell r="CZ619" t="str">
            <v>-</v>
          </cell>
          <cell r="DB619" t="str">
            <v>-</v>
          </cell>
          <cell r="DC619" t="str">
            <v>-</v>
          </cell>
          <cell r="DD619" t="str">
            <v>-</v>
          </cell>
          <cell r="DE619" t="str">
            <v>-</v>
          </cell>
          <cell r="DF619" t="str">
            <v>-</v>
          </cell>
          <cell r="DG619" t="str">
            <v>-</v>
          </cell>
        </row>
        <row r="620">
          <cell r="AT620" t="str">
            <v>-</v>
          </cell>
          <cell r="AU620" t="str">
            <v>-</v>
          </cell>
          <cell r="AV620" t="str">
            <v>-</v>
          </cell>
          <cell r="AW620" t="str">
            <v>-</v>
          </cell>
          <cell r="AX620" t="str">
            <v>-</v>
          </cell>
          <cell r="AY620" t="str">
            <v>-</v>
          </cell>
          <cell r="AZ620" t="str">
            <v>-</v>
          </cell>
          <cell r="BA620" t="str">
            <v>-</v>
          </cell>
          <cell r="BB620" t="str">
            <v>-</v>
          </cell>
          <cell r="BC620" t="str">
            <v>-</v>
          </cell>
          <cell r="BD620" t="str">
            <v>-</v>
          </cell>
          <cell r="BE620" t="str">
            <v>-</v>
          </cell>
          <cell r="BF620" t="str">
            <v>-</v>
          </cell>
          <cell r="BG620" t="str">
            <v>-</v>
          </cell>
          <cell r="BH620" t="str">
            <v>-</v>
          </cell>
          <cell r="BI620" t="str">
            <v>-</v>
          </cell>
          <cell r="BJ620" t="str">
            <v>-</v>
          </cell>
          <cell r="BK620" t="str">
            <v>-</v>
          </cell>
          <cell r="BL620" t="str">
            <v>-</v>
          </cell>
          <cell r="BM620" t="str">
            <v>20569</v>
          </cell>
          <cell r="BN620" t="str">
            <v>-</v>
          </cell>
          <cell r="BO620" t="str">
            <v>-</v>
          </cell>
          <cell r="BP620" t="str">
            <v>-</v>
          </cell>
          <cell r="BQ620" t="str">
            <v>-</v>
          </cell>
          <cell r="BR620" t="str">
            <v>-</v>
          </cell>
          <cell r="BS620" t="str">
            <v>-</v>
          </cell>
          <cell r="BT620" t="str">
            <v>-</v>
          </cell>
          <cell r="BU620" t="str">
            <v>-</v>
          </cell>
          <cell r="BV620" t="str">
            <v>-</v>
          </cell>
          <cell r="BW620" t="str">
            <v>-</v>
          </cell>
          <cell r="BX620" t="str">
            <v>-</v>
          </cell>
          <cell r="BY620" t="str">
            <v>-</v>
          </cell>
          <cell r="CB620" t="str">
            <v>-</v>
          </cell>
          <cell r="CC620" t="str">
            <v>-</v>
          </cell>
          <cell r="CD620" t="str">
            <v>-</v>
          </cell>
          <cell r="CE620" t="str">
            <v>-</v>
          </cell>
          <cell r="CF620" t="str">
            <v>-</v>
          </cell>
          <cell r="CG620" t="str">
            <v>-</v>
          </cell>
          <cell r="CH620" t="str">
            <v>-</v>
          </cell>
          <cell r="CI620" t="str">
            <v>-</v>
          </cell>
          <cell r="CJ620" t="str">
            <v>-</v>
          </cell>
          <cell r="CK620" t="str">
            <v>-</v>
          </cell>
          <cell r="CL620" t="str">
            <v>-</v>
          </cell>
          <cell r="CM620" t="str">
            <v>-</v>
          </cell>
          <cell r="CN620" t="str">
            <v>-</v>
          </cell>
          <cell r="CO620" t="str">
            <v>-</v>
          </cell>
          <cell r="CP620" t="str">
            <v>-</v>
          </cell>
          <cell r="CQ620" t="str">
            <v>-</v>
          </cell>
          <cell r="CR620" t="str">
            <v>-</v>
          </cell>
          <cell r="CS620" t="str">
            <v>-</v>
          </cell>
          <cell r="CT620" t="str">
            <v>-</v>
          </cell>
          <cell r="CU620" t="str">
            <v>SANTA INÉS DE ZARAGOZA</v>
          </cell>
          <cell r="CV620" t="str">
            <v>-</v>
          </cell>
          <cell r="CW620" t="str">
            <v>-</v>
          </cell>
          <cell r="CX620" t="str">
            <v>-</v>
          </cell>
          <cell r="CY620" t="str">
            <v>-</v>
          </cell>
          <cell r="CZ620" t="str">
            <v>-</v>
          </cell>
          <cell r="DB620" t="str">
            <v>-</v>
          </cell>
          <cell r="DC620" t="str">
            <v>-</v>
          </cell>
          <cell r="DD620" t="str">
            <v>-</v>
          </cell>
          <cell r="DE620" t="str">
            <v>-</v>
          </cell>
          <cell r="DF620" t="str">
            <v>-</v>
          </cell>
          <cell r="DG620" t="str">
            <v>-</v>
          </cell>
        </row>
        <row r="621">
          <cell r="AT621" t="str">
            <v>-</v>
          </cell>
          <cell r="AU621" t="str">
            <v>-</v>
          </cell>
          <cell r="AV621" t="str">
            <v>-</v>
          </cell>
          <cell r="AW621" t="str">
            <v>-</v>
          </cell>
          <cell r="AX621" t="str">
            <v>-</v>
          </cell>
          <cell r="AY621" t="str">
            <v>-</v>
          </cell>
          <cell r="AZ621" t="str">
            <v>-</v>
          </cell>
          <cell r="BA621" t="str">
            <v>-</v>
          </cell>
          <cell r="BB621" t="str">
            <v>-</v>
          </cell>
          <cell r="BC621" t="str">
            <v>-</v>
          </cell>
          <cell r="BD621" t="str">
            <v>-</v>
          </cell>
          <cell r="BE621" t="str">
            <v>-</v>
          </cell>
          <cell r="BF621" t="str">
            <v>-</v>
          </cell>
          <cell r="BG621" t="str">
            <v>-</v>
          </cell>
          <cell r="BH621" t="str">
            <v>-</v>
          </cell>
          <cell r="BI621" t="str">
            <v>-</v>
          </cell>
          <cell r="BJ621" t="str">
            <v>-</v>
          </cell>
          <cell r="BK621" t="str">
            <v>-</v>
          </cell>
          <cell r="BL621" t="str">
            <v>-</v>
          </cell>
          <cell r="BM621" t="str">
            <v>20570</v>
          </cell>
          <cell r="BN621" t="str">
            <v>-</v>
          </cell>
          <cell r="BO621" t="str">
            <v>-</v>
          </cell>
          <cell r="BP621" t="str">
            <v>-</v>
          </cell>
          <cell r="BQ621" t="str">
            <v>-</v>
          </cell>
          <cell r="BR621" t="str">
            <v>-</v>
          </cell>
          <cell r="BS621" t="str">
            <v>-</v>
          </cell>
          <cell r="BT621" t="str">
            <v>-</v>
          </cell>
          <cell r="BU621" t="str">
            <v>-</v>
          </cell>
          <cell r="BV621" t="str">
            <v>-</v>
          </cell>
          <cell r="BW621" t="str">
            <v>-</v>
          </cell>
          <cell r="BX621" t="str">
            <v>-</v>
          </cell>
          <cell r="BY621" t="str">
            <v>-</v>
          </cell>
          <cell r="CB621" t="str">
            <v>-</v>
          </cell>
          <cell r="CC621" t="str">
            <v>-</v>
          </cell>
          <cell r="CD621" t="str">
            <v>-</v>
          </cell>
          <cell r="CE621" t="str">
            <v>-</v>
          </cell>
          <cell r="CF621" t="str">
            <v>-</v>
          </cell>
          <cell r="CG621" t="str">
            <v>-</v>
          </cell>
          <cell r="CH621" t="str">
            <v>-</v>
          </cell>
          <cell r="CI621" t="str">
            <v>-</v>
          </cell>
          <cell r="CJ621" t="str">
            <v>-</v>
          </cell>
          <cell r="CK621" t="str">
            <v>-</v>
          </cell>
          <cell r="CL621" t="str">
            <v>-</v>
          </cell>
          <cell r="CM621" t="str">
            <v>-</v>
          </cell>
          <cell r="CN621" t="str">
            <v>-</v>
          </cell>
          <cell r="CO621" t="str">
            <v>-</v>
          </cell>
          <cell r="CP621" t="str">
            <v>-</v>
          </cell>
          <cell r="CQ621" t="str">
            <v>-</v>
          </cell>
          <cell r="CR621" t="str">
            <v>-</v>
          </cell>
          <cell r="CS621" t="str">
            <v>-</v>
          </cell>
          <cell r="CT621" t="str">
            <v>-</v>
          </cell>
          <cell r="CU621" t="str">
            <v>ZIMATLÁN DE ÁLVAREZ</v>
          </cell>
          <cell r="CV621" t="str">
            <v>-</v>
          </cell>
          <cell r="CW621" t="str">
            <v>-</v>
          </cell>
          <cell r="CX621" t="str">
            <v>-</v>
          </cell>
          <cell r="CY621" t="str">
            <v>-</v>
          </cell>
          <cell r="CZ621" t="str">
            <v>-</v>
          </cell>
          <cell r="DB621" t="str">
            <v>-</v>
          </cell>
          <cell r="DC621" t="str">
            <v>-</v>
          </cell>
          <cell r="DD621" t="str">
            <v>-</v>
          </cell>
          <cell r="DE621" t="str">
            <v>-</v>
          </cell>
          <cell r="DF621" t="str">
            <v>-</v>
          </cell>
          <cell r="DG621" t="str">
            <v>-</v>
          </cell>
        </row>
        <row r="622">
          <cell r="AT622" t="str">
            <v>-</v>
          </cell>
          <cell r="AU622" t="str">
            <v>-</v>
          </cell>
          <cell r="AV622" t="str">
            <v>-</v>
          </cell>
          <cell r="AW622" t="str">
            <v>-</v>
          </cell>
          <cell r="AX622" t="str">
            <v>-</v>
          </cell>
          <cell r="AY622" t="str">
            <v>-</v>
          </cell>
          <cell r="AZ622" t="str">
            <v>-</v>
          </cell>
          <cell r="BA622" t="str">
            <v>-</v>
          </cell>
          <cell r="BB622" t="str">
            <v>-</v>
          </cell>
          <cell r="BC622" t="str">
            <v>-</v>
          </cell>
          <cell r="BD622" t="str">
            <v>-</v>
          </cell>
          <cell r="BE622" t="str">
            <v>-</v>
          </cell>
          <cell r="BF622" t="str">
            <v>-</v>
          </cell>
          <cell r="BG622" t="str">
            <v>-</v>
          </cell>
          <cell r="BH622" t="str">
            <v>-</v>
          </cell>
          <cell r="BI622" t="str">
            <v>-</v>
          </cell>
          <cell r="BJ622" t="str">
            <v>-</v>
          </cell>
          <cell r="BK622" t="str">
            <v>-</v>
          </cell>
          <cell r="BL622" t="str">
            <v>-</v>
          </cell>
          <cell r="BM622">
            <v>20999</v>
          </cell>
          <cell r="BN622" t="str">
            <v>-</v>
          </cell>
          <cell r="BO622" t="str">
            <v>-</v>
          </cell>
          <cell r="BP622" t="str">
            <v>-</v>
          </cell>
          <cell r="BQ622" t="str">
            <v>-</v>
          </cell>
          <cell r="BR622" t="str">
            <v>-</v>
          </cell>
          <cell r="BS622" t="str">
            <v>-</v>
          </cell>
          <cell r="BT622" t="str">
            <v>-</v>
          </cell>
          <cell r="BU622" t="str">
            <v>-</v>
          </cell>
          <cell r="BV622" t="str">
            <v>-</v>
          </cell>
          <cell r="BW622" t="str">
            <v>-</v>
          </cell>
          <cell r="BX622" t="str">
            <v>-</v>
          </cell>
          <cell r="BY622" t="str">
            <v>-</v>
          </cell>
          <cell r="CB622" t="str">
            <v>-</v>
          </cell>
          <cell r="CC622" t="str">
            <v>-</v>
          </cell>
          <cell r="CD622" t="str">
            <v>-</v>
          </cell>
          <cell r="CE622" t="str">
            <v>-</v>
          </cell>
          <cell r="CF622" t="str">
            <v>-</v>
          </cell>
          <cell r="CG622" t="str">
            <v>-</v>
          </cell>
          <cell r="CH622" t="str">
            <v>-</v>
          </cell>
          <cell r="CI622" t="str">
            <v>-</v>
          </cell>
          <cell r="CJ622" t="str">
            <v>-</v>
          </cell>
          <cell r="CK622" t="str">
            <v>-</v>
          </cell>
          <cell r="CL622" t="str">
            <v>-</v>
          </cell>
          <cell r="CM622" t="str">
            <v>-</v>
          </cell>
          <cell r="CN622" t="str">
            <v>-</v>
          </cell>
          <cell r="CO622" t="str">
            <v>-</v>
          </cell>
          <cell r="CP622" t="str">
            <v>-</v>
          </cell>
          <cell r="CQ622" t="str">
            <v>-</v>
          </cell>
          <cell r="CR622" t="str">
            <v>-</v>
          </cell>
          <cell r="CS622" t="str">
            <v>-</v>
          </cell>
          <cell r="CT622" t="str">
            <v>-</v>
          </cell>
          <cell r="CU622" t="str">
            <v>NO IDENTIFICADO</v>
          </cell>
          <cell r="CV622" t="str">
            <v>-</v>
          </cell>
          <cell r="CW622" t="str">
            <v>-</v>
          </cell>
          <cell r="CX622" t="str">
            <v>-</v>
          </cell>
          <cell r="CY622" t="str">
            <v>-</v>
          </cell>
          <cell r="CZ622" t="str">
            <v>-</v>
          </cell>
          <cell r="DB622" t="str">
            <v>-</v>
          </cell>
          <cell r="DC622" t="str">
            <v>-</v>
          </cell>
          <cell r="DD622" t="str">
            <v>-</v>
          </cell>
          <cell r="DE622" t="str">
            <v>-</v>
          </cell>
          <cell r="DF622" t="str">
            <v>-</v>
          </cell>
          <cell r="DG622" t="str">
            <v>-</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
  <sheetViews>
    <sheetView showGridLines="0" tabSelected="1"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3" width="3.625" hidden="1" customWidth="1"/>
    <col min="34" max="35" width="14.5" hidden="1" customWidth="1"/>
    <col min="36" max="36" width="49.625" hidden="1" customWidth="1"/>
    <col min="37" max="16384" width="3.625" hidden="1"/>
  </cols>
  <sheetData>
    <row r="1" spans="1:36" ht="173.25" customHeight="1">
      <c r="A1" s="653"/>
      <c r="B1" s="676" t="s">
        <v>0</v>
      </c>
      <c r="C1" s="676"/>
      <c r="D1" s="676"/>
      <c r="E1" s="676"/>
      <c r="F1" s="676"/>
      <c r="G1" s="676"/>
      <c r="H1" s="676"/>
      <c r="I1" s="676"/>
      <c r="J1" s="676"/>
      <c r="K1" s="676"/>
      <c r="L1" s="676"/>
      <c r="M1" s="676"/>
      <c r="N1" s="676"/>
      <c r="O1" s="676"/>
      <c r="P1" s="676"/>
      <c r="Q1" s="676"/>
      <c r="R1" s="676"/>
      <c r="S1" s="676"/>
      <c r="T1" s="676"/>
      <c r="U1" s="676"/>
      <c r="V1" s="676"/>
      <c r="W1" s="676"/>
      <c r="X1" s="676"/>
      <c r="Y1" s="676"/>
      <c r="Z1" s="676"/>
      <c r="AA1" s="676"/>
      <c r="AB1" s="676"/>
      <c r="AC1" s="676"/>
      <c r="AD1" s="676"/>
    </row>
    <row r="2" spans="1:36"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row>
    <row r="3" spans="1:36" ht="45" customHeight="1">
      <c r="A3" s="1"/>
      <c r="B3" s="683" t="s">
        <v>1</v>
      </c>
      <c r="C3" s="678"/>
      <c r="D3" s="678"/>
      <c r="E3" s="678"/>
      <c r="F3" s="678"/>
      <c r="G3" s="678"/>
      <c r="H3" s="678"/>
      <c r="I3" s="678"/>
      <c r="J3" s="678"/>
      <c r="K3" s="678"/>
      <c r="L3" s="678"/>
      <c r="M3" s="678"/>
      <c r="N3" s="678"/>
      <c r="O3" s="678"/>
      <c r="P3" s="678"/>
      <c r="Q3" s="678"/>
      <c r="R3" s="678"/>
      <c r="S3" s="678"/>
      <c r="T3" s="678"/>
      <c r="U3" s="678"/>
      <c r="V3" s="678"/>
      <c r="W3" s="678"/>
      <c r="X3" s="678"/>
      <c r="Y3" s="678"/>
      <c r="Z3" s="678"/>
      <c r="AA3" s="678"/>
      <c r="AB3" s="678"/>
      <c r="AC3" s="678"/>
      <c r="AD3" s="678"/>
    </row>
    <row r="4" spans="1:36"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6" ht="45" customHeight="1">
      <c r="A5" s="1"/>
      <c r="B5" s="683" t="s">
        <v>2</v>
      </c>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row>
    <row r="6" spans="1:36"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6" ht="72" customHeight="1">
      <c r="A7" s="1"/>
      <c r="B7" s="683" t="s">
        <v>3</v>
      </c>
      <c r="C7" s="678"/>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row>
    <row r="8" spans="1:36" ht="15" customHeight="1" thickBot="1">
      <c r="A8" s="1"/>
      <c r="B8" s="3" t="s">
        <v>4</v>
      </c>
      <c r="C8" s="2"/>
      <c r="D8" s="2"/>
      <c r="E8" s="2"/>
      <c r="F8" s="2"/>
      <c r="G8" s="2"/>
      <c r="H8" s="2"/>
      <c r="I8" s="2"/>
      <c r="J8" s="2"/>
      <c r="K8" s="2"/>
      <c r="L8" s="2"/>
      <c r="M8" s="2"/>
      <c r="N8" s="3" t="s">
        <v>5</v>
      </c>
      <c r="O8" s="2"/>
      <c r="P8" s="2"/>
      <c r="Q8" s="2"/>
      <c r="R8" s="2"/>
      <c r="S8" s="2"/>
      <c r="T8" s="2"/>
      <c r="U8" s="2"/>
      <c r="V8" s="2"/>
      <c r="W8" s="2"/>
      <c r="X8" s="2"/>
      <c r="Y8" s="2"/>
      <c r="Z8" s="2"/>
      <c r="AA8" s="2"/>
      <c r="AB8" s="2"/>
      <c r="AC8" s="2"/>
      <c r="AD8" s="2"/>
    </row>
    <row r="9" spans="1:36" ht="15" customHeight="1" thickBot="1">
      <c r="A9" s="1"/>
      <c r="B9" s="680" t="str">
        <f>IF(Presentación!B10="","",Presentación!B10)</f>
        <v>Veracruz de Ignacio de la Llave</v>
      </c>
      <c r="C9" s="681"/>
      <c r="D9" s="681"/>
      <c r="E9" s="681"/>
      <c r="F9" s="681"/>
      <c r="G9" s="681"/>
      <c r="H9" s="681"/>
      <c r="I9" s="681"/>
      <c r="J9" s="681"/>
      <c r="K9" s="681"/>
      <c r="L9" s="682"/>
      <c r="M9" s="2"/>
      <c r="N9" s="680" t="str">
        <f>IF(Presentación!N10="","",Presentación!N10)</f>
        <v>230</v>
      </c>
      <c r="O9" s="682"/>
      <c r="P9" s="2"/>
      <c r="Q9" s="2"/>
      <c r="R9" s="2"/>
      <c r="S9" s="2"/>
      <c r="T9" s="2"/>
      <c r="U9" s="2"/>
      <c r="V9" s="2"/>
      <c r="W9" s="2"/>
      <c r="X9" s="2"/>
      <c r="Y9" s="2"/>
      <c r="Z9" s="2"/>
      <c r="AA9" s="2"/>
      <c r="AB9" s="2"/>
      <c r="AC9" s="2"/>
      <c r="AD9" s="2"/>
      <c r="AH9" s="654" t="s">
        <v>6</v>
      </c>
      <c r="AI9" s="655" t="s">
        <v>7</v>
      </c>
      <c r="AJ9" s="654" t="s">
        <v>8</v>
      </c>
    </row>
    <row r="10" spans="1:36" ht="15" customHeight="1">
      <c r="A10" s="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H10" s="675" t="s">
        <v>9</v>
      </c>
      <c r="AI10" s="657">
        <v>46159</v>
      </c>
      <c r="AJ10" s="658" t="s">
        <v>10</v>
      </c>
    </row>
    <row r="11" spans="1:36" ht="15" customHeight="1">
      <c r="A11" s="6"/>
      <c r="B11" s="679" t="s">
        <v>11</v>
      </c>
      <c r="C11" s="678"/>
      <c r="D11" s="678"/>
      <c r="E11" s="678"/>
      <c r="F11" s="678"/>
      <c r="G11" s="678"/>
      <c r="H11" s="678"/>
      <c r="I11" s="678"/>
      <c r="J11" s="678"/>
      <c r="K11" s="678"/>
      <c r="L11" s="678"/>
      <c r="M11" s="678"/>
      <c r="N11" s="678"/>
      <c r="O11" s="678"/>
      <c r="P11" s="678"/>
      <c r="Q11" s="678"/>
      <c r="R11" s="678"/>
      <c r="S11" s="678"/>
      <c r="T11" s="678"/>
      <c r="U11" s="678"/>
      <c r="V11" s="4"/>
      <c r="W11" s="4"/>
      <c r="X11" s="4"/>
      <c r="Y11" s="4"/>
      <c r="Z11" s="4"/>
      <c r="AA11" s="4"/>
      <c r="AB11" s="4"/>
      <c r="AC11" s="4"/>
      <c r="AD11" s="4"/>
      <c r="AH11" s="675" t="s">
        <v>6763</v>
      </c>
      <c r="AI11" s="657">
        <v>46169</v>
      </c>
      <c r="AJ11" s="658" t="s">
        <v>6764</v>
      </c>
    </row>
    <row r="12" spans="1:36" ht="15" customHeight="1">
      <c r="A12" s="6"/>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H12" s="656" t="s">
        <v>6765</v>
      </c>
      <c r="AI12" s="657">
        <v>46171</v>
      </c>
      <c r="AJ12" s="658" t="s">
        <v>6766</v>
      </c>
    </row>
    <row r="13" spans="1:36" ht="15" customHeight="1">
      <c r="A13" s="6"/>
      <c r="B13" s="679" t="s">
        <v>12</v>
      </c>
      <c r="C13" s="678"/>
      <c r="D13" s="678"/>
      <c r="E13" s="678"/>
      <c r="F13" s="678"/>
      <c r="G13" s="678"/>
      <c r="H13" s="678"/>
      <c r="I13" s="678"/>
      <c r="J13" s="678"/>
      <c r="K13" s="678"/>
      <c r="L13" s="678"/>
      <c r="M13" s="678"/>
      <c r="N13" s="678"/>
      <c r="O13" s="678"/>
      <c r="P13" s="678"/>
      <c r="Q13" s="678"/>
      <c r="R13" s="678"/>
      <c r="S13" s="678"/>
      <c r="T13" s="678"/>
      <c r="U13" s="678"/>
      <c r="V13" s="4"/>
      <c r="W13" s="4"/>
      <c r="X13" s="4"/>
      <c r="Y13" s="4"/>
      <c r="Z13" s="4"/>
      <c r="AA13" s="4"/>
      <c r="AB13" s="4"/>
      <c r="AC13" s="4"/>
      <c r="AD13" s="4"/>
    </row>
    <row r="14" spans="1:36" ht="15" customHeight="1">
      <c r="A14" s="6"/>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row>
    <row r="15" spans="1:36" ht="15" customHeight="1">
      <c r="A15" s="6"/>
      <c r="B15" s="679" t="s">
        <v>13</v>
      </c>
      <c r="C15" s="678"/>
      <c r="D15" s="678"/>
      <c r="E15" s="678"/>
      <c r="F15" s="678"/>
      <c r="G15" s="678"/>
      <c r="H15" s="678"/>
      <c r="I15" s="678"/>
      <c r="J15" s="678"/>
      <c r="K15" s="678"/>
      <c r="L15" s="678"/>
      <c r="M15" s="678"/>
      <c r="N15" s="678"/>
      <c r="O15" s="678"/>
      <c r="P15" s="678"/>
      <c r="Q15" s="678"/>
      <c r="R15" s="678"/>
      <c r="S15" s="678"/>
      <c r="T15" s="678"/>
      <c r="U15" s="678"/>
      <c r="V15" s="4"/>
      <c r="W15" s="4"/>
      <c r="X15" s="4"/>
      <c r="Y15" s="4"/>
      <c r="Z15" s="4"/>
      <c r="AA15" s="4"/>
      <c r="AB15" s="4"/>
      <c r="AC15" s="4"/>
      <c r="AD15" s="4"/>
    </row>
    <row r="16" spans="1:36" ht="15" customHeight="1">
      <c r="A16" s="6"/>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row>
    <row r="17" spans="1:30" ht="30" customHeight="1">
      <c r="A17" s="6"/>
      <c r="B17" s="677" t="s">
        <v>2</v>
      </c>
      <c r="C17" s="678"/>
      <c r="D17" s="678"/>
      <c r="E17" s="678"/>
      <c r="F17" s="678"/>
      <c r="G17" s="678"/>
      <c r="H17" s="678"/>
      <c r="I17" s="678"/>
      <c r="J17" s="678"/>
      <c r="K17" s="678"/>
      <c r="L17" s="678"/>
      <c r="M17" s="678"/>
      <c r="N17" s="678"/>
      <c r="O17" s="678"/>
      <c r="P17" s="678"/>
      <c r="Q17" s="678"/>
      <c r="R17" s="678"/>
      <c r="S17" s="678"/>
      <c r="T17" s="678"/>
      <c r="U17" s="678"/>
      <c r="V17" s="4"/>
      <c r="W17" s="4"/>
      <c r="X17" s="4"/>
      <c r="Y17" s="4"/>
      <c r="Z17" s="4"/>
      <c r="AA17" s="4"/>
      <c r="AB17" s="4"/>
      <c r="AC17" s="4"/>
      <c r="AD17" s="4"/>
    </row>
    <row r="18" spans="1:30" ht="15" customHeight="1">
      <c r="A18" s="6"/>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row>
    <row r="19" spans="1:30" ht="15" customHeight="1">
      <c r="A19" s="6"/>
      <c r="B19" s="4"/>
      <c r="C19" s="677" t="s">
        <v>14</v>
      </c>
      <c r="D19" s="678"/>
      <c r="E19" s="678"/>
      <c r="F19" s="678"/>
      <c r="G19" s="678"/>
      <c r="H19" s="678"/>
      <c r="I19" s="678"/>
      <c r="J19" s="678"/>
      <c r="K19" s="678"/>
      <c r="L19" s="678"/>
      <c r="M19" s="678"/>
      <c r="N19" s="678"/>
      <c r="O19" s="678"/>
      <c r="P19" s="678"/>
      <c r="Q19" s="678"/>
      <c r="R19" s="678"/>
      <c r="S19" s="678"/>
      <c r="T19" s="678"/>
      <c r="U19" s="678"/>
      <c r="V19" s="4"/>
      <c r="W19" s="4"/>
      <c r="X19" s="677" t="s">
        <v>15</v>
      </c>
      <c r="Y19" s="678"/>
      <c r="Z19" s="678"/>
      <c r="AA19" s="678"/>
      <c r="AB19" s="678"/>
      <c r="AC19" s="678"/>
      <c r="AD19" s="678"/>
    </row>
    <row r="20" spans="1:30" ht="15" customHeight="1">
      <c r="A20" s="6"/>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row>
    <row r="21" spans="1:30" ht="15" customHeight="1">
      <c r="A21" s="6"/>
      <c r="B21" s="4"/>
      <c r="C21" s="677" t="s">
        <v>16</v>
      </c>
      <c r="D21" s="678"/>
      <c r="E21" s="678"/>
      <c r="F21" s="678"/>
      <c r="G21" s="678"/>
      <c r="H21" s="678"/>
      <c r="I21" s="678"/>
      <c r="J21" s="678"/>
      <c r="K21" s="678"/>
      <c r="L21" s="678"/>
      <c r="M21" s="678"/>
      <c r="N21" s="678"/>
      <c r="O21" s="678"/>
      <c r="P21" s="678"/>
      <c r="Q21" s="678"/>
      <c r="R21" s="678"/>
      <c r="S21" s="678"/>
      <c r="T21" s="678"/>
      <c r="U21" s="678"/>
      <c r="V21" s="4"/>
      <c r="W21" s="4"/>
      <c r="X21" s="677" t="s">
        <v>17</v>
      </c>
      <c r="Y21" s="678"/>
      <c r="Z21" s="678"/>
      <c r="AA21" s="678"/>
      <c r="AB21" s="678"/>
      <c r="AC21" s="678"/>
      <c r="AD21" s="678"/>
    </row>
    <row r="22" spans="1:30" ht="15" customHeight="1">
      <c r="A22" s="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row>
    <row r="23" spans="1:30" ht="15" customHeight="1">
      <c r="A23" s="6"/>
      <c r="B23" s="4"/>
      <c r="C23" s="677" t="s">
        <v>18</v>
      </c>
      <c r="D23" s="678"/>
      <c r="E23" s="678"/>
      <c r="F23" s="678"/>
      <c r="G23" s="678"/>
      <c r="H23" s="678"/>
      <c r="I23" s="678"/>
      <c r="J23" s="678"/>
      <c r="K23" s="678"/>
      <c r="L23" s="678"/>
      <c r="M23" s="678"/>
      <c r="N23" s="678"/>
      <c r="O23" s="678"/>
      <c r="P23" s="678"/>
      <c r="Q23" s="678"/>
      <c r="R23" s="678"/>
      <c r="S23" s="678"/>
      <c r="T23" s="678"/>
      <c r="U23" s="678"/>
      <c r="V23" s="4"/>
      <c r="W23" s="4"/>
      <c r="X23" s="677" t="s">
        <v>19</v>
      </c>
      <c r="Y23" s="678"/>
      <c r="Z23" s="678"/>
      <c r="AA23" s="678"/>
      <c r="AB23" s="678"/>
      <c r="AC23" s="678"/>
      <c r="AD23" s="678"/>
    </row>
    <row r="24" spans="1:30" ht="15" customHeight="1">
      <c r="A24" s="6"/>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row>
    <row r="25" spans="1:30" ht="15" customHeight="1">
      <c r="A25" s="6"/>
      <c r="B25" s="4"/>
      <c r="C25" s="677" t="s">
        <v>20</v>
      </c>
      <c r="D25" s="678"/>
      <c r="E25" s="678"/>
      <c r="F25" s="678"/>
      <c r="G25" s="678"/>
      <c r="H25" s="678"/>
      <c r="I25" s="678"/>
      <c r="J25" s="678"/>
      <c r="K25" s="678"/>
      <c r="L25" s="678"/>
      <c r="M25" s="678"/>
      <c r="N25" s="678"/>
      <c r="O25" s="678"/>
      <c r="P25" s="678"/>
      <c r="Q25" s="678"/>
      <c r="R25" s="678"/>
      <c r="S25" s="678"/>
      <c r="T25" s="678"/>
      <c r="U25" s="678"/>
      <c r="V25" s="4"/>
      <c r="W25" s="4"/>
      <c r="X25" s="677" t="s">
        <v>21</v>
      </c>
      <c r="Y25" s="678"/>
      <c r="Z25" s="678"/>
      <c r="AA25" s="678"/>
      <c r="AB25" s="678"/>
      <c r="AC25" s="678"/>
      <c r="AD25" s="678"/>
    </row>
    <row r="26" spans="1:30" ht="15" customHeight="1">
      <c r="A26" s="6"/>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row>
    <row r="27" spans="1:30" ht="15" customHeight="1">
      <c r="A27" s="6"/>
      <c r="B27" s="4"/>
      <c r="C27" s="677" t="s">
        <v>22</v>
      </c>
      <c r="D27" s="678"/>
      <c r="E27" s="678"/>
      <c r="F27" s="678"/>
      <c r="G27" s="678"/>
      <c r="H27" s="678"/>
      <c r="I27" s="678"/>
      <c r="J27" s="678"/>
      <c r="K27" s="678"/>
      <c r="L27" s="678"/>
      <c r="M27" s="678"/>
      <c r="N27" s="678"/>
      <c r="O27" s="678"/>
      <c r="P27" s="678"/>
      <c r="Q27" s="678"/>
      <c r="R27" s="678"/>
      <c r="S27" s="678"/>
      <c r="T27" s="678"/>
      <c r="U27" s="678"/>
      <c r="V27" s="4"/>
      <c r="W27" s="4"/>
      <c r="X27" s="677" t="s">
        <v>23</v>
      </c>
      <c r="Y27" s="678"/>
      <c r="Z27" s="678"/>
      <c r="AA27" s="678"/>
      <c r="AB27" s="678"/>
      <c r="AC27" s="678"/>
      <c r="AD27" s="678"/>
    </row>
    <row r="28" spans="1:30" ht="15" customHeight="1">
      <c r="A28" s="6"/>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ht="30" customHeight="1">
      <c r="A29" s="6"/>
      <c r="B29" s="4"/>
      <c r="C29" s="677" t="s">
        <v>24</v>
      </c>
      <c r="D29" s="678"/>
      <c r="E29" s="678"/>
      <c r="F29" s="678"/>
      <c r="G29" s="678"/>
      <c r="H29" s="678"/>
      <c r="I29" s="678"/>
      <c r="J29" s="678"/>
      <c r="K29" s="678"/>
      <c r="L29" s="678"/>
      <c r="M29" s="678"/>
      <c r="N29" s="678"/>
      <c r="O29" s="678"/>
      <c r="P29" s="678"/>
      <c r="Q29" s="678"/>
      <c r="R29" s="678"/>
      <c r="S29" s="678"/>
      <c r="T29" s="678"/>
      <c r="U29" s="678"/>
      <c r="V29" s="5"/>
      <c r="W29" s="5"/>
      <c r="X29" s="677" t="s">
        <v>25</v>
      </c>
      <c r="Y29" s="678"/>
      <c r="Z29" s="678"/>
      <c r="AA29" s="678"/>
      <c r="AB29" s="678"/>
      <c r="AC29" s="678"/>
      <c r="AD29" s="678"/>
    </row>
    <row r="30" spans="1:30" ht="15" customHeight="1">
      <c r="A30" s="6"/>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ht="15" customHeight="1">
      <c r="A31" s="6"/>
      <c r="B31" s="4"/>
      <c r="C31" s="677" t="s">
        <v>26</v>
      </c>
      <c r="D31" s="678"/>
      <c r="E31" s="678"/>
      <c r="F31" s="678"/>
      <c r="G31" s="678"/>
      <c r="H31" s="678"/>
      <c r="I31" s="678"/>
      <c r="J31" s="678"/>
      <c r="K31" s="678"/>
      <c r="L31" s="678"/>
      <c r="M31" s="678"/>
      <c r="N31" s="678"/>
      <c r="O31" s="678"/>
      <c r="P31" s="678"/>
      <c r="Q31" s="678"/>
      <c r="R31" s="678"/>
      <c r="S31" s="678"/>
      <c r="T31" s="678"/>
      <c r="U31" s="678"/>
      <c r="V31" s="5"/>
      <c r="W31" s="5"/>
      <c r="X31" s="677" t="s">
        <v>27</v>
      </c>
      <c r="Y31" s="678"/>
      <c r="Z31" s="678"/>
      <c r="AA31" s="678"/>
      <c r="AB31" s="678"/>
      <c r="AC31" s="678"/>
      <c r="AD31" s="678"/>
    </row>
    <row r="32" spans="1:30" ht="15" customHeight="1">
      <c r="A32" s="6"/>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ht="45" customHeight="1">
      <c r="A33" s="6"/>
      <c r="B33" s="677" t="s">
        <v>28</v>
      </c>
      <c r="C33" s="678"/>
      <c r="D33" s="678"/>
      <c r="E33" s="678"/>
      <c r="F33" s="678"/>
      <c r="G33" s="678"/>
      <c r="H33" s="678"/>
      <c r="I33" s="678"/>
      <c r="J33" s="678"/>
      <c r="K33" s="678"/>
      <c r="L33" s="678"/>
      <c r="M33" s="678"/>
      <c r="N33" s="678"/>
      <c r="O33" s="678"/>
      <c r="P33" s="678"/>
      <c r="Q33" s="678"/>
      <c r="R33" s="678"/>
      <c r="S33" s="678"/>
      <c r="T33" s="678"/>
      <c r="U33" s="678"/>
      <c r="V33" s="4"/>
      <c r="W33" s="4"/>
      <c r="X33" s="4"/>
      <c r="Y33" s="4"/>
      <c r="Z33" s="4"/>
      <c r="AA33" s="4"/>
      <c r="AB33" s="4"/>
      <c r="AC33" s="4"/>
      <c r="AD33" s="4"/>
    </row>
    <row r="34" spans="1:30" ht="15" customHeight="1">
      <c r="A34" s="6"/>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ht="30" customHeight="1">
      <c r="A35" s="6"/>
      <c r="B35" s="677" t="s">
        <v>29</v>
      </c>
      <c r="C35" s="678"/>
      <c r="D35" s="678"/>
      <c r="E35" s="678"/>
      <c r="F35" s="678"/>
      <c r="G35" s="678"/>
      <c r="H35" s="678"/>
      <c r="I35" s="678"/>
      <c r="J35" s="678"/>
      <c r="K35" s="678"/>
      <c r="L35" s="678"/>
      <c r="M35" s="678"/>
      <c r="N35" s="678"/>
      <c r="O35" s="678"/>
      <c r="P35" s="678"/>
      <c r="Q35" s="678"/>
      <c r="R35" s="678"/>
      <c r="S35" s="678"/>
      <c r="T35" s="678"/>
      <c r="U35" s="678"/>
      <c r="V35" s="4"/>
      <c r="W35" s="4"/>
      <c r="X35" s="4"/>
      <c r="Y35" s="4"/>
      <c r="Z35" s="4"/>
      <c r="AA35" s="4"/>
      <c r="AB35" s="4"/>
      <c r="AC35" s="4"/>
      <c r="AD35" s="4"/>
    </row>
    <row r="36" spans="1:30" ht="15" customHeight="1">
      <c r="A36" s="6"/>
      <c r="B36" s="5"/>
      <c r="C36" s="5"/>
      <c r="D36" s="5"/>
      <c r="E36" s="5"/>
      <c r="F36" s="5"/>
      <c r="G36" s="5"/>
      <c r="H36" s="5"/>
      <c r="I36" s="5"/>
      <c r="J36" s="5"/>
      <c r="K36" s="5"/>
      <c r="L36" s="5"/>
      <c r="M36" s="5"/>
      <c r="N36" s="5"/>
      <c r="O36" s="5"/>
      <c r="P36" s="5"/>
      <c r="Q36" s="5"/>
      <c r="R36" s="5"/>
      <c r="S36" s="5"/>
      <c r="T36" s="5"/>
      <c r="U36" s="5"/>
      <c r="V36" s="4"/>
      <c r="W36" s="4"/>
      <c r="X36" s="4"/>
      <c r="Y36" s="4"/>
      <c r="Z36" s="4"/>
      <c r="AA36" s="4"/>
      <c r="AB36" s="4"/>
      <c r="AC36" s="4"/>
      <c r="AD36" s="4"/>
    </row>
    <row r="37" spans="1:30" ht="30" customHeight="1">
      <c r="A37" s="6"/>
      <c r="B37" s="677" t="s">
        <v>30</v>
      </c>
      <c r="C37" s="678"/>
      <c r="D37" s="678"/>
      <c r="E37" s="678"/>
      <c r="F37" s="678"/>
      <c r="G37" s="678"/>
      <c r="H37" s="678"/>
      <c r="I37" s="678"/>
      <c r="J37" s="678"/>
      <c r="K37" s="678"/>
      <c r="L37" s="678"/>
      <c r="M37" s="678"/>
      <c r="N37" s="678"/>
      <c r="O37" s="678"/>
      <c r="P37" s="678"/>
      <c r="Q37" s="678"/>
      <c r="R37" s="678"/>
      <c r="S37" s="678"/>
      <c r="T37" s="678"/>
      <c r="U37" s="678"/>
      <c r="V37" s="4"/>
      <c r="W37" s="4"/>
      <c r="X37" s="4"/>
      <c r="Y37" s="4"/>
      <c r="Z37" s="4"/>
      <c r="AA37" s="4"/>
      <c r="AB37" s="4"/>
      <c r="AC37" s="4"/>
      <c r="AD37" s="4"/>
    </row>
    <row r="38" spans="1:30" ht="15" customHeight="1">
      <c r="A38" s="6"/>
      <c r="B38" s="5"/>
      <c r="C38" s="5"/>
      <c r="D38" s="5"/>
      <c r="E38" s="5"/>
      <c r="F38" s="5"/>
      <c r="G38" s="5"/>
      <c r="H38" s="5"/>
      <c r="I38" s="5"/>
      <c r="J38" s="5"/>
      <c r="K38" s="5"/>
      <c r="L38" s="5"/>
      <c r="M38" s="5"/>
      <c r="N38" s="5"/>
      <c r="O38" s="5"/>
      <c r="P38" s="5"/>
      <c r="Q38" s="5"/>
      <c r="R38" s="5"/>
      <c r="S38" s="5"/>
      <c r="T38" s="5"/>
      <c r="U38" s="5"/>
      <c r="V38" s="4"/>
      <c r="W38" s="4"/>
      <c r="X38" s="4"/>
      <c r="Y38" s="4"/>
      <c r="Z38" s="4"/>
      <c r="AA38" s="4"/>
      <c r="AB38" s="4"/>
      <c r="AC38" s="4"/>
      <c r="AD38" s="4"/>
    </row>
    <row r="39" spans="1:30" ht="30" customHeight="1">
      <c r="A39" s="6"/>
      <c r="B39" s="677" t="s">
        <v>31</v>
      </c>
      <c r="C39" s="678"/>
      <c r="D39" s="678"/>
      <c r="E39" s="678"/>
      <c r="F39" s="678"/>
      <c r="G39" s="678"/>
      <c r="H39" s="678"/>
      <c r="I39" s="678"/>
      <c r="J39" s="678"/>
      <c r="K39" s="678"/>
      <c r="L39" s="678"/>
      <c r="M39" s="678"/>
      <c r="N39" s="678"/>
      <c r="O39" s="678"/>
      <c r="P39" s="678"/>
      <c r="Q39" s="678"/>
      <c r="R39" s="678"/>
      <c r="S39" s="678"/>
      <c r="T39" s="678"/>
      <c r="U39" s="678"/>
      <c r="V39" s="4"/>
      <c r="W39" s="4"/>
      <c r="X39" s="4"/>
      <c r="Y39" s="4"/>
      <c r="Z39" s="4"/>
      <c r="AA39" s="4"/>
      <c r="AB39" s="4"/>
      <c r="AC39" s="4"/>
      <c r="AD39" s="4"/>
    </row>
    <row r="40" spans="1:30" ht="15" customHeight="1">
      <c r="A40" s="6"/>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ht="30" customHeight="1">
      <c r="A41" s="6"/>
      <c r="B41" s="677" t="s">
        <v>32</v>
      </c>
      <c r="C41" s="678"/>
      <c r="D41" s="678"/>
      <c r="E41" s="678"/>
      <c r="F41" s="678"/>
      <c r="G41" s="678"/>
      <c r="H41" s="678"/>
      <c r="I41" s="678"/>
      <c r="J41" s="678"/>
      <c r="K41" s="678"/>
      <c r="L41" s="678"/>
      <c r="M41" s="678"/>
      <c r="N41" s="678"/>
      <c r="O41" s="678"/>
      <c r="P41" s="678"/>
      <c r="Q41" s="678"/>
      <c r="R41" s="678"/>
      <c r="S41" s="678"/>
      <c r="T41" s="678"/>
      <c r="U41" s="678"/>
      <c r="V41" s="4"/>
      <c r="W41" s="4"/>
      <c r="X41" s="4"/>
      <c r="Y41" s="4"/>
      <c r="Z41" s="4"/>
      <c r="AA41" s="4"/>
      <c r="AB41" s="4"/>
      <c r="AC41" s="4"/>
      <c r="AD41" s="4"/>
    </row>
    <row r="42" spans="1:30" ht="15" customHeight="1">
      <c r="A42" s="6"/>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ht="15" customHeight="1">
      <c r="A43" s="6"/>
      <c r="B43" s="677" t="s">
        <v>33</v>
      </c>
      <c r="C43" s="678"/>
      <c r="D43" s="678"/>
      <c r="E43" s="678"/>
      <c r="F43" s="678"/>
      <c r="G43" s="678"/>
      <c r="H43" s="678"/>
      <c r="I43" s="678"/>
      <c r="J43" s="678"/>
      <c r="K43" s="678"/>
      <c r="L43" s="678"/>
      <c r="M43" s="678"/>
      <c r="N43" s="678"/>
      <c r="O43" s="678"/>
      <c r="P43" s="678"/>
      <c r="Q43" s="678"/>
      <c r="R43" s="678"/>
      <c r="S43" s="678"/>
      <c r="T43" s="678"/>
      <c r="U43" s="678"/>
      <c r="V43" s="4"/>
      <c r="W43" s="4"/>
      <c r="X43" s="4"/>
      <c r="Y43" s="4"/>
      <c r="Z43" s="4"/>
      <c r="AA43" s="4"/>
      <c r="AB43" s="4"/>
      <c r="AC43" s="4"/>
      <c r="AD43" s="4"/>
    </row>
    <row r="44" spans="1:30" ht="15" customHeight="1"/>
    <row r="45" spans="1:30" ht="15" customHeight="1"/>
    <row r="46" spans="1:30" ht="15" customHeight="1"/>
    <row r="47" spans="1:30" ht="15" customHeight="1"/>
    <row r="48" spans="1:30" ht="15" customHeight="1"/>
    <row r="49" ht="15" customHeight="1"/>
  </sheetData>
  <sheetProtection algorithmName="SHA-512" hashValue="tqTSg8CHDcu+utGnVBfh7KKVIN3F8ptStfq8ZcXJVSDWP67dIAsi63OxYrthKwnsek9xb9vDSv1coP78VVilHw==" saltValue="Yszg/LeT4w33308+fV2Crg==" spinCount="100000" sheet="1" objects="1" scenarios="1"/>
  <mergeCells count="30">
    <mergeCell ref="B43:U43"/>
    <mergeCell ref="X27:AD27"/>
    <mergeCell ref="X21:AD21"/>
    <mergeCell ref="B39:U39"/>
    <mergeCell ref="B11:U11"/>
    <mergeCell ref="X23:AD23"/>
    <mergeCell ref="B41:U41"/>
    <mergeCell ref="B33:U33"/>
    <mergeCell ref="C27:U27"/>
    <mergeCell ref="C23:U23"/>
    <mergeCell ref="X25:AD25"/>
    <mergeCell ref="C31:U31"/>
    <mergeCell ref="X31:AD31"/>
    <mergeCell ref="B37:U37"/>
    <mergeCell ref="B1:AD1"/>
    <mergeCell ref="B17:U17"/>
    <mergeCell ref="B13:U13"/>
    <mergeCell ref="C29:U29"/>
    <mergeCell ref="B35:U35"/>
    <mergeCell ref="B9:L9"/>
    <mergeCell ref="X19:AD19"/>
    <mergeCell ref="N9:O9"/>
    <mergeCell ref="C25:U25"/>
    <mergeCell ref="B15:U15"/>
    <mergeCell ref="C21:U21"/>
    <mergeCell ref="X29:AD29"/>
    <mergeCell ref="B3:AD3"/>
    <mergeCell ref="C19:U19"/>
    <mergeCell ref="B5:AD5"/>
    <mergeCell ref="B7:AD7"/>
  </mergeCells>
  <conditionalFormatting sqref="A1:XFD10">
    <cfRule type="expression" dxfId="1012" priority="132" stopIfTrue="1">
      <formula>AND($A$1&lt;&gt;"",SUM(A1)&gt;0)</formula>
    </cfRule>
    <cfRule type="expression" dxfId="1011" priority="131" stopIfTrue="1">
      <formula>AND($A$1&lt;&gt;"",SEARCH("no puede registrar",A1)&gt;0)</formula>
    </cfRule>
    <cfRule type="expression" dxfId="1010" priority="130" stopIfTrue="1">
      <formula>AND($A$1&lt;&gt;"",SEARCH("en blanco",A1)&gt;0)</formula>
    </cfRule>
    <cfRule type="expression" dxfId="1009" priority="129" stopIfTrue="1">
      <formula>AND($A$1&lt;&gt;"",SEARCH("pase a la pregunta",A1)&gt;0)</formula>
    </cfRule>
    <cfRule type="expression" dxfId="1008" priority="128" stopIfTrue="1">
      <formula>AND($A$1&lt;&gt;"",SEARCH("igual o menor",A1)&gt;0)</formula>
    </cfRule>
    <cfRule type="expression" dxfId="1007" priority="127" stopIfTrue="1">
      <formula>AND($A$1&lt;&gt;"",SEARCH("igual o mayor",A1)&gt;0)</formula>
    </cfRule>
    <cfRule type="expression" dxfId="1006" priority="133" stopIfTrue="1">
      <formula>AND($A$1&lt;&gt;"",SEARCH("la pregunta",A1)&gt;0)</formula>
    </cfRule>
  </conditionalFormatting>
  <conditionalFormatting sqref="A11:XFD1048576">
    <cfRule type="expression" dxfId="1005" priority="29" stopIfTrue="1">
      <formula>AND($A$1&lt;&gt;"",SEARCH("igual o mayor",A11)&gt;0)</formula>
    </cfRule>
    <cfRule type="expression" dxfId="1004" priority="30" stopIfTrue="1">
      <formula>AND($A$1&lt;&gt;"",SEARCH("igual o menor",A11)&gt;0)</formula>
    </cfRule>
    <cfRule type="expression" dxfId="1003" priority="31" stopIfTrue="1">
      <formula>AND($A$1&lt;&gt;"",SEARCH("pase a la pregunta",A11)&gt;0)</formula>
    </cfRule>
    <cfRule type="expression" dxfId="1002" priority="32" stopIfTrue="1">
      <formula>AND($A$1&lt;&gt;"",SEARCH("en blanco",A11)&gt;0)</formula>
    </cfRule>
    <cfRule type="expression" dxfId="1001" priority="33" stopIfTrue="1">
      <formula>AND($A$1&lt;&gt;"",SEARCH("no puede registrar",A11)&gt;0)</formula>
    </cfRule>
    <cfRule type="expression" dxfId="1000" priority="34" stopIfTrue="1">
      <formula>AND($A$1&lt;&gt;"",SUM(A11)&gt;0)</formula>
    </cfRule>
    <cfRule type="expression" dxfId="999" priority="35" stopIfTrue="1">
      <formula>AND($A$1&lt;&gt;"",SEARCH("la pregunta",A11)&gt;0)</formula>
    </cfRule>
  </conditionalFormatting>
  <conditionalFormatting sqref="AH10">
    <cfRule type="expression" dxfId="998" priority="1" stopIfTrue="1">
      <formula>AND($A$1&lt;&gt;"",SEARCH("igual o mayor",AH10)&gt;0)</formula>
    </cfRule>
    <cfRule type="expression" dxfId="997" priority="2" stopIfTrue="1">
      <formula>AND($A$1&lt;&gt;"",SEARCH("igual o menor",AH10)&gt;0)</formula>
    </cfRule>
    <cfRule type="expression" dxfId="996" priority="3" stopIfTrue="1">
      <formula>AND($A$1&lt;&gt;"",SEARCH("pase a la pregunta",AH10)&gt;0)</formula>
    </cfRule>
    <cfRule type="expression" dxfId="995" priority="4" stopIfTrue="1">
      <formula>AND($A$1&lt;&gt;"",SEARCH("en blanco",AH10)&gt;0)</formula>
    </cfRule>
    <cfRule type="expression" dxfId="994" priority="5" stopIfTrue="1">
      <formula>AND($A$1&lt;&gt;"",SEARCH("no puede registrar",AH10)&gt;0)</formula>
    </cfRule>
    <cfRule type="expression" dxfId="993" priority="6" stopIfTrue="1">
      <formula>AND($A$1&lt;&gt;"",SUM(AH10)&gt;0)</formula>
    </cfRule>
    <cfRule type="expression" dxfId="992" priority="7" stopIfTrue="1">
      <formula>AND($A$1&lt;&gt;"",SEARCH("la pregunta",AH10)&gt;0)</formula>
    </cfRule>
    <cfRule type="expression" dxfId="991" priority="8" stopIfTrue="1">
      <formula>AND($A$1&lt;&gt;"",SEARCH("igual o mayor",AH10)&gt;0)</formula>
    </cfRule>
    <cfRule type="expression" dxfId="990" priority="9" stopIfTrue="1">
      <formula>AND($A$1&lt;&gt;"",SEARCH("igual o menor",AH10)&gt;0)</formula>
    </cfRule>
    <cfRule type="expression" dxfId="989" priority="10" stopIfTrue="1">
      <formula>AND($A$1&lt;&gt;"",SEARCH("pase a la pregunta",AH10)&gt;0)</formula>
    </cfRule>
    <cfRule type="expression" dxfId="988" priority="11" stopIfTrue="1">
      <formula>AND($A$1&lt;&gt;"",SEARCH("en blanco",AH10)&gt;0)</formula>
    </cfRule>
    <cfRule type="expression" dxfId="987" priority="12" stopIfTrue="1">
      <formula>AND($A$1&lt;&gt;"",SEARCH("no puede registrar",AH10)&gt;0)</formula>
    </cfRule>
    <cfRule type="expression" dxfId="986" priority="13" stopIfTrue="1">
      <formula>AND($A$1&lt;&gt;"",SUM(AH10)&gt;0)</formula>
    </cfRule>
    <cfRule type="expression" dxfId="985" priority="14" stopIfTrue="1">
      <formula>AND($A$1&lt;&gt;"",SEARCH("la pregunta",AH10)&gt;0)</formula>
    </cfRule>
  </conditionalFormatting>
  <conditionalFormatting sqref="AH9:AJ10">
    <cfRule type="expression" dxfId="984" priority="120" stopIfTrue="1">
      <formula>AND($A$1&lt;&gt;"",SEARCH("igual o mayor",AH9)&gt;0)</formula>
    </cfRule>
    <cfRule type="expression" dxfId="983" priority="121" stopIfTrue="1">
      <formula>AND($A$1&lt;&gt;"",SEARCH("igual o menor",AH9)&gt;0)</formula>
    </cfRule>
    <cfRule type="expression" dxfId="982" priority="122" stopIfTrue="1">
      <formula>AND($A$1&lt;&gt;"",SEARCH("pase a la pregunta",AH9)&gt;0)</formula>
    </cfRule>
    <cfRule type="expression" dxfId="981" priority="123" stopIfTrue="1">
      <formula>AND($A$1&lt;&gt;"",SEARCH("en blanco",AH9)&gt;0)</formula>
    </cfRule>
    <cfRule type="expression" dxfId="980" priority="124" stopIfTrue="1">
      <formula>AND($A$1&lt;&gt;"",SEARCH("no puede registrar",AH9)&gt;0)</formula>
    </cfRule>
    <cfRule type="expression" dxfId="979" priority="126" stopIfTrue="1">
      <formula>AND($A$1&lt;&gt;"",SEARCH("la pregunta",AH9)&gt;0)</formula>
    </cfRule>
    <cfRule type="expression" dxfId="978" priority="125" stopIfTrue="1">
      <formula>AND($A$1&lt;&gt;"",SUM(AH9)&gt;0)</formula>
    </cfRule>
    <cfRule type="expression" dxfId="977" priority="117" stopIfTrue="1">
      <formula>AND($A$1&lt;&gt;"",SEARCH("no puede registrar",AH9)&gt;0)</formula>
    </cfRule>
    <cfRule type="expression" dxfId="976" priority="113" stopIfTrue="1">
      <formula>AND($A$1&lt;&gt;"",SEARCH("igual o mayor",AH9)&gt;0)</formula>
    </cfRule>
    <cfRule type="expression" dxfId="975" priority="114" stopIfTrue="1">
      <formula>AND($A$1&lt;&gt;"",SEARCH("igual o menor",AH9)&gt;0)</formula>
    </cfRule>
    <cfRule type="expression" dxfId="974" priority="115" stopIfTrue="1">
      <formula>AND($A$1&lt;&gt;"",SEARCH("pase a la pregunta",AH9)&gt;0)</formula>
    </cfRule>
    <cfRule type="expression" dxfId="973" priority="116" stopIfTrue="1">
      <formula>AND($A$1&lt;&gt;"",SEARCH("en blanco",AH9)&gt;0)</formula>
    </cfRule>
    <cfRule type="expression" dxfId="972" priority="118" stopIfTrue="1">
      <formula>AND($A$1&lt;&gt;"",SUM(AH9)&gt;0)</formula>
    </cfRule>
    <cfRule type="expression" dxfId="971" priority="119" stopIfTrue="1">
      <formula>AND($A$1&lt;&gt;"",SEARCH("la pregunta",AH9)&gt;0)</formula>
    </cfRule>
  </conditionalFormatting>
  <conditionalFormatting sqref="AH9:AJ11">
    <cfRule type="expression" dxfId="970" priority="79" stopIfTrue="1">
      <formula>AND($A$1&lt;&gt;"",SEARCH("igual o menor",AH9)&gt;0)</formula>
    </cfRule>
    <cfRule type="expression" dxfId="969" priority="78" stopIfTrue="1">
      <formula>AND($A$1&lt;&gt;"",SEARCH("igual o mayor",AH9)&gt;0)</formula>
    </cfRule>
    <cfRule type="expression" dxfId="968" priority="80" stopIfTrue="1">
      <formula>AND($A$1&lt;&gt;"",SEARCH("pase a la pregunta",AH9)&gt;0)</formula>
    </cfRule>
    <cfRule type="expression" dxfId="967" priority="81" stopIfTrue="1">
      <formula>AND($A$1&lt;&gt;"",SEARCH("en blanco",AH9)&gt;0)</formula>
    </cfRule>
    <cfRule type="expression" dxfId="966" priority="82" stopIfTrue="1">
      <formula>AND($A$1&lt;&gt;"",SEARCH("no puede registrar",AH9)&gt;0)</formula>
    </cfRule>
    <cfRule type="expression" dxfId="965" priority="83" stopIfTrue="1">
      <formula>AND($A$1&lt;&gt;"",SUM(AH9)&gt;0)</formula>
    </cfRule>
    <cfRule type="expression" dxfId="964" priority="84" stopIfTrue="1">
      <formula>AND($A$1&lt;&gt;"",SEARCH("la pregunta",AH9)&gt;0)</formula>
    </cfRule>
  </conditionalFormatting>
  <conditionalFormatting sqref="AH11:AJ11">
    <cfRule type="expression" dxfId="963" priority="72" stopIfTrue="1">
      <formula>AND($A$1&lt;&gt;"",SEARCH("igual o menor",AH11)&gt;0)</formula>
    </cfRule>
    <cfRule type="expression" dxfId="962" priority="73" stopIfTrue="1">
      <formula>AND($A$1&lt;&gt;"",SEARCH("pase a la pregunta",AH11)&gt;0)</formula>
    </cfRule>
    <cfRule type="expression" dxfId="961" priority="74" stopIfTrue="1">
      <formula>AND($A$1&lt;&gt;"",SEARCH("en blanco",AH11)&gt;0)</formula>
    </cfRule>
    <cfRule type="expression" dxfId="960" priority="75" stopIfTrue="1">
      <formula>AND($A$1&lt;&gt;"",SEARCH("no puede registrar",AH11)&gt;0)</formula>
    </cfRule>
    <cfRule type="expression" dxfId="959" priority="76" stopIfTrue="1">
      <formula>AND($A$1&lt;&gt;"",SUM(AH11)&gt;0)</formula>
    </cfRule>
    <cfRule type="expression" dxfId="958" priority="77" stopIfTrue="1">
      <formula>AND($A$1&lt;&gt;"",SEARCH("la pregunta",AH11)&gt;0)</formula>
    </cfRule>
    <cfRule type="expression" dxfId="957" priority="71" stopIfTrue="1">
      <formula>AND($A$1&lt;&gt;"",SEARCH("igual o mayor",AH11)&gt;0)</formula>
    </cfRule>
  </conditionalFormatting>
  <conditionalFormatting sqref="AI12">
    <cfRule type="expression" dxfId="956" priority="15" stopIfTrue="1">
      <formula>AND($A$1&lt;&gt;"",SEARCH("igual o mayor",AI12)&gt;0)</formula>
    </cfRule>
    <cfRule type="expression" dxfId="955" priority="16" stopIfTrue="1">
      <formula>AND($A$1&lt;&gt;"",SEARCH("igual o menor",AI12)&gt;0)</formula>
    </cfRule>
    <cfRule type="expression" dxfId="954" priority="17" stopIfTrue="1">
      <formula>AND($A$1&lt;&gt;"",SEARCH("pase a la pregunta",AI12)&gt;0)</formula>
    </cfRule>
    <cfRule type="expression" dxfId="953" priority="18" stopIfTrue="1">
      <formula>AND($A$1&lt;&gt;"",SEARCH("en blanco",AI12)&gt;0)</formula>
    </cfRule>
    <cfRule type="expression" dxfId="952" priority="19" stopIfTrue="1">
      <formula>AND($A$1&lt;&gt;"",SEARCH("no puede registrar",AI12)&gt;0)</formula>
    </cfRule>
    <cfRule type="expression" dxfId="951" priority="20" stopIfTrue="1">
      <formula>AND($A$1&lt;&gt;"",SUM(AI12)&gt;0)</formula>
    </cfRule>
    <cfRule type="expression" dxfId="950" priority="21" stopIfTrue="1">
      <formula>AND($A$1&lt;&gt;"",SEARCH("la pregunta",AI12)&gt;0)</formula>
    </cfRule>
    <cfRule type="expression" dxfId="949" priority="28" stopIfTrue="1">
      <formula>AND($A$1&lt;&gt;"",SEARCH("la pregunta",AI12)&gt;0)</formula>
    </cfRule>
    <cfRule type="expression" dxfId="948" priority="27" stopIfTrue="1">
      <formula>AND($A$1&lt;&gt;"",SUM(AI12)&gt;0)</formula>
    </cfRule>
    <cfRule type="expression" dxfId="947" priority="26" stopIfTrue="1">
      <formula>AND($A$1&lt;&gt;"",SEARCH("no puede registrar",AI12)&gt;0)</formula>
    </cfRule>
    <cfRule type="expression" dxfId="946" priority="25" stopIfTrue="1">
      <formula>AND($A$1&lt;&gt;"",SEARCH("en blanco",AI12)&gt;0)</formula>
    </cfRule>
    <cfRule type="expression" dxfId="945" priority="24" stopIfTrue="1">
      <formula>AND($A$1&lt;&gt;"",SEARCH("pase a la pregunta",AI12)&gt;0)</formula>
    </cfRule>
    <cfRule type="expression" dxfId="944" priority="23" stopIfTrue="1">
      <formula>AND($A$1&lt;&gt;"",SEARCH("igual o menor",AI12)&gt;0)</formula>
    </cfRule>
    <cfRule type="expression" dxfId="943" priority="22" stopIfTrue="1">
      <formula>AND($A$1&lt;&gt;"",SEARCH("igual o mayor",AI12)&gt;0)</formula>
    </cfRule>
  </conditionalFormatting>
  <hyperlinks>
    <hyperlink ref="B11" location="Presentación!AA9" display="Presentación"/>
    <hyperlink ref="B13" location="Informantes!AA9" display="Informantes"/>
    <hyperlink ref="B15" location="Participantes!BF9" display="Participantes"/>
    <hyperlink ref="C19" location="CNGE_2025_M1_Secc1_Sub1!AA7" display="Subsección I.1 Estructura organizacional e infraestructura"/>
    <hyperlink ref="X19" location="CNGE_2025_M1_Secc1_Sub1!AA7" display="Preguntas 1.1 a 1.5"/>
    <hyperlink ref="C21" location="CNGE_2025_M1_Secc1_Sub2!AA7" display="Subsección I.2 Recursos humanos"/>
    <hyperlink ref="X21" location="CNGE_2025_M1_Secc1_Sub2!AA7" display="Preguntas 1.6 a 1.20"/>
    <hyperlink ref="C23" location="CNGE_2025_M1_Secc1_Sub3!AA7" display="Subsección I.3 Unidad estadística u homóloga"/>
    <hyperlink ref="X23" location="CNGE_2025_M1_Secc1_Sub3!AA7" display="Preguntas 1.21 a 1.23"/>
    <hyperlink ref="C25" location="CNGE_2025_M1_Secc1_Sub4!AA7" display="Subsección I.4 Recursos presupuestales"/>
    <hyperlink ref="X25" location="CNGE_2025_M1_Secc1_Sub4!AA7" display="Preguntas 1.24 a 1.26"/>
    <hyperlink ref="C27" location="CNGE_2025_M1_Secc1_Sub5!AA7" display="Subsección I.5 Informes, fuentes de información y registros"/>
    <hyperlink ref="X27" location="CNGE_2025_M1_Secc1_Sub5!AA7" display="Preguntas 1.27 y 1.28"/>
    <hyperlink ref="C29" location="CNGE_2025_M1_Secc1_Sub6!AA7" display="Subsección 1.6 Evaluación de programas presupuestarios y/ o políticas públicas"/>
    <hyperlink ref="X29" location="CNGE_2025_M1_Secc1_Sub6!AA7" display="Preguntas 1.29 a 1.31"/>
    <hyperlink ref="B33" location="'Complemento 2'!AW9" display="Complemento 2. Unidades administrativas o áreas encargadas del desarrollo de actividades para la generación y tratamiento de información estadística y geográfica"/>
    <hyperlink ref="B35" location="'Complemento 3'!DU9" display="Complemento 3. Competencia institucional de los programas presupuestarios y/ o políticas públicas evaluadas"/>
    <hyperlink ref="B39" location="'Complemento 4'!DW9" display="Complemento 4. Competencia institucional de los Servicios Profesionales de Carrera u homólogos"/>
    <hyperlink ref="B41" location="Anexo!AA9" display="Anexo. Funciones ejercidas por las instituciones de la Administración Pública de la entidad federativa"/>
    <hyperlink ref="B43" location="Glosario!AA9" display="Glosario"/>
    <hyperlink ref="C31" location="CNGE_2025_M1_Secc1_Sub6!AA7" display="Subsección 1.6 Evaluación de programas presupuestarios y/ o políticas públicas"/>
    <hyperlink ref="X31" location="CNGE_2025_M1_Secc1_Sub6!AA7" display="Preguntas 1.29 a 1.31"/>
    <hyperlink ref="B37" location="'Complemento 4'!DW9" display="Complemento 4. Competencia institucional de los Servicios Profesionales de Carrera u homólogos"/>
    <hyperlink ref="C19:U19" location="CNGE_2026_M1_Secc1_Sub1!AA7" display="Subsección I.1 Estructura organizacional e infraestructura"/>
    <hyperlink ref="X19:AD19" location="CNGE_2026_M1_Secc1_Sub1!AA7" display="Preguntas 1.1 a 1.2"/>
    <hyperlink ref="C21:U21" location="CNGE_2026_M1_Secc1_Sub2!AA7" display="Subsección I.2 Recursos humanos"/>
    <hyperlink ref="X21:AD21" location="CNGE_2026_M1_Secc1_Sub2!AA7" display="Preguntas 1.3 a 1.18"/>
    <hyperlink ref="C23:U23" location="CNGE_2026_M1_Secc1_Sub3!AA7" display="Subsección I.3 Unidad estadística u homóloga"/>
    <hyperlink ref="X23:AD23" location="CNGE_2026_M1_Secc1_Sub3!AA7" display="Preguntas 1.19 a 1.21"/>
    <hyperlink ref="C25:U25" location="CNGE_2026_M1_Secc1_Sub4!AA7" display="Subsección I.4 Recursos presupuestales"/>
    <hyperlink ref="X25:AD25" location="CNGE_2026_M1_Secc1_Sub4!AA7" display="Preguntas 1.22 a 1.24"/>
    <hyperlink ref="C27:U27" location="CNGE_2026_M1_Secc1_Sub5!AA7" display="Subsección I.5 Informes, fuentes de información y registros"/>
    <hyperlink ref="X27:AD27" location="CNGE_2026_M1_Secc1_Sub5!AA7" display="Preguntas 1.25 y 1.26"/>
    <hyperlink ref="C29:U29" location="CNGE_2026_M1_Secc1_Sub6!AA7" display="Subsección 1.6 Evaluación de programas presupuestarios y/ o políticas públicas"/>
    <hyperlink ref="X29:AD29" location="CNGE_2026_M1_Secc1_Sub6!AA7" display="Preguntas 1.27 a 1.29"/>
    <hyperlink ref="C31:U31" location="CNGE_2026_M1_Secc1_Sub7!AA7" display="Subsección 1.7 Profesionalización del personal"/>
    <hyperlink ref="X31:AD31" location="CNGE_2026_M1_Secc1_Sub7!AA7" display="Preguntas 1.30 a 1.39"/>
    <hyperlink ref="B33:U33" location="'Complemento 1'!AW9" display="Complemento 1. Unidades administrativas o áreas encargadas del desarrollo de actividades para la generación y tratamiento de información estadística y geográfica"/>
    <hyperlink ref="B35:U35" location="'Complemento 2'!DU9" display="Complemento 2. Competencia institucional de los programas presupuestarios y/ o políticas públicas evaluadas"/>
    <hyperlink ref="B37:U37" location="'Complemento 3'!CH9" display="Complemento 3. Evaluaciones realizadas a los programas presupuestarios y/ o políticas públicas"/>
    <hyperlink ref="B39:U39" location="'Complemento 4'!DV9" display="Complemento 4. Competencia institucional de los Servicios Profesionales de Carrera u homólogos"/>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Índice</oddHeader>
    <oddFooter>&amp;LCenso Nacional de Gobiernos Estatales 2026&amp;R&amp;P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83"/>
  <sheetViews>
    <sheetView showGridLines="0" view="pageBreakPreview" zoomScale="120" zoomScaleNormal="100" zoomScaleSheetLayoutView="120" workbookViewId="0"/>
  </sheetViews>
  <sheetFormatPr baseColWidth="10" defaultColWidth="0" defaultRowHeight="15" customHeight="1" zeroHeight="1"/>
  <cols>
    <col min="1" max="1" width="5.625" style="78" customWidth="1"/>
    <col min="2" max="30" width="3.625" style="78" customWidth="1"/>
    <col min="31" max="31" width="5.625" style="78" customWidth="1"/>
    <col min="32" max="32" width="9.375" style="78" hidden="1" customWidth="1"/>
    <col min="33" max="37" width="13.625" style="78" hidden="1" customWidth="1"/>
    <col min="38" max="38" width="16.875" style="78" hidden="1" customWidth="1"/>
    <col min="39" max="113" width="13.625" style="78" hidden="1" customWidth="1"/>
    <col min="114" max="16384" width="9.375" style="78" hidden="1"/>
  </cols>
  <sheetData>
    <row r="1" spans="1:30" ht="173.25" customHeight="1">
      <c r="A1" s="647"/>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0" ht="1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c r="A3" s="6"/>
      <c r="B3" s="683" t="s">
        <v>1</v>
      </c>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row>
    <row r="4" spans="1:30" ht="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6"/>
      <c r="B5" s="683" t="s">
        <v>2</v>
      </c>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row>
    <row r="6" spans="1:30" ht="15" customHeight="1">
      <c r="A6" s="6"/>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ht="15" customHeight="1" thickBot="1">
      <c r="A7" s="6"/>
      <c r="B7" s="3" t="s">
        <v>4</v>
      </c>
      <c r="C7" s="67"/>
      <c r="D7" s="67"/>
      <c r="E7" s="67"/>
      <c r="F7" s="67"/>
      <c r="G7" s="67"/>
      <c r="H7" s="67"/>
      <c r="I7" s="67"/>
      <c r="J7" s="67"/>
      <c r="K7" s="67"/>
      <c r="L7" s="67"/>
      <c r="M7" s="12"/>
      <c r="N7" s="3" t="s">
        <v>5</v>
      </c>
      <c r="O7" s="12"/>
      <c r="AA7" s="821" t="s">
        <v>3</v>
      </c>
      <c r="AB7" s="799"/>
      <c r="AC7" s="799"/>
      <c r="AD7" s="799"/>
    </row>
    <row r="8" spans="1:30" ht="15" customHeight="1" thickBot="1">
      <c r="A8" s="6"/>
      <c r="B8" s="680" t="str">
        <f>IF(Presentación!B10="","",Presentación!B10)</f>
        <v>Veracruz de Ignacio de la Llave</v>
      </c>
      <c r="C8" s="681"/>
      <c r="D8" s="681"/>
      <c r="E8" s="681"/>
      <c r="F8" s="681"/>
      <c r="G8" s="681"/>
      <c r="H8" s="681"/>
      <c r="I8" s="681"/>
      <c r="J8" s="681"/>
      <c r="K8" s="681"/>
      <c r="L8" s="682"/>
      <c r="M8" s="72"/>
      <c r="N8" s="680" t="str">
        <f>IF(Presentación!N10="","",Presentación!N10)</f>
        <v>230</v>
      </c>
      <c r="O8" s="682"/>
      <c r="P8" s="19"/>
      <c r="Q8" s="70"/>
      <c r="R8" s="70"/>
      <c r="S8" s="70"/>
      <c r="T8" s="70"/>
      <c r="U8" s="70"/>
      <c r="V8" s="70"/>
      <c r="W8" s="70"/>
      <c r="X8" s="70"/>
      <c r="Y8" s="70"/>
      <c r="Z8" s="70"/>
      <c r="AA8" s="70"/>
      <c r="AB8" s="19"/>
      <c r="AC8" s="70"/>
      <c r="AD8" s="101"/>
    </row>
    <row r="9" spans="1:30" ht="15" customHeight="1" thickBot="1">
      <c r="A9" s="6"/>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thickBot="1">
      <c r="A10" s="21"/>
      <c r="B10" s="738" t="s">
        <v>6015</v>
      </c>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39"/>
    </row>
    <row r="11" spans="1:30" ht="15" customHeight="1">
      <c r="A11" s="22"/>
      <c r="B11" s="955" t="s">
        <v>5068</v>
      </c>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9"/>
    </row>
    <row r="12" spans="1:30" ht="24" customHeight="1">
      <c r="A12" s="1"/>
      <c r="B12" s="114"/>
      <c r="C12" s="823" t="s">
        <v>6016</v>
      </c>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769"/>
    </row>
    <row r="13" spans="1:30" ht="24" customHeight="1">
      <c r="A13" s="1"/>
      <c r="B13" s="114"/>
      <c r="C13" s="806" t="s">
        <v>5070</v>
      </c>
      <c r="D13" s="799"/>
      <c r="E13" s="799"/>
      <c r="F13" s="799"/>
      <c r="G13" s="799"/>
      <c r="H13" s="799"/>
      <c r="I13" s="799"/>
      <c r="J13" s="799"/>
      <c r="K13" s="799"/>
      <c r="L13" s="799"/>
      <c r="M13" s="799"/>
      <c r="N13" s="799"/>
      <c r="O13" s="799"/>
      <c r="P13" s="799"/>
      <c r="Q13" s="799"/>
      <c r="R13" s="799"/>
      <c r="S13" s="799"/>
      <c r="T13" s="799"/>
      <c r="U13" s="799"/>
      <c r="V13" s="799"/>
      <c r="W13" s="799"/>
      <c r="X13" s="799"/>
      <c r="Y13" s="799"/>
      <c r="Z13" s="799"/>
      <c r="AA13" s="799"/>
      <c r="AB13" s="799"/>
      <c r="AC13" s="799"/>
      <c r="AD13" s="807"/>
    </row>
    <row r="14" spans="1:30" ht="36" customHeight="1">
      <c r="A14" s="1"/>
      <c r="B14" s="114"/>
      <c r="C14" s="951" t="s">
        <v>6017</v>
      </c>
      <c r="D14" s="799"/>
      <c r="E14" s="799"/>
      <c r="F14" s="799"/>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807"/>
    </row>
    <row r="15" spans="1:30" ht="24" customHeight="1">
      <c r="A15" s="1"/>
      <c r="B15" s="114"/>
      <c r="C15" s="815" t="s">
        <v>6018</v>
      </c>
      <c r="D15" s="799"/>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769"/>
    </row>
    <row r="16" spans="1:30" ht="36" customHeight="1">
      <c r="A16" s="1"/>
      <c r="B16" s="114"/>
      <c r="C16" s="815" t="s">
        <v>5073</v>
      </c>
      <c r="D16" s="799"/>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769"/>
    </row>
    <row r="17" spans="1:30" ht="48" customHeight="1">
      <c r="A17" s="1"/>
      <c r="B17" s="114"/>
      <c r="C17" s="815" t="s">
        <v>5074</v>
      </c>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69"/>
    </row>
    <row r="18" spans="1:30" ht="15" customHeight="1">
      <c r="A18" s="1"/>
      <c r="B18" s="115"/>
      <c r="C18" s="834" t="s">
        <v>6019</v>
      </c>
      <c r="D18" s="781"/>
      <c r="E18" s="781"/>
      <c r="F18" s="781"/>
      <c r="G18" s="781"/>
      <c r="H18" s="781"/>
      <c r="I18" s="781"/>
      <c r="J18" s="781"/>
      <c r="K18" s="781"/>
      <c r="L18" s="781"/>
      <c r="M18" s="781"/>
      <c r="N18" s="781"/>
      <c r="O18" s="781"/>
      <c r="P18" s="781"/>
      <c r="Q18" s="781"/>
      <c r="R18" s="781"/>
      <c r="S18" s="781"/>
      <c r="T18" s="781"/>
      <c r="U18" s="781"/>
      <c r="V18" s="781"/>
      <c r="W18" s="781"/>
      <c r="X18" s="781"/>
      <c r="Y18" s="781"/>
      <c r="Z18" s="781"/>
      <c r="AA18" s="781"/>
      <c r="AB18" s="781"/>
      <c r="AC18" s="781"/>
      <c r="AD18" s="782"/>
    </row>
    <row r="19" spans="1:30" ht="15" customHeight="1">
      <c r="A19" s="22"/>
      <c r="B19" s="957" t="s">
        <v>5997</v>
      </c>
      <c r="C19" s="799"/>
      <c r="D19" s="799"/>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69"/>
    </row>
    <row r="20" spans="1:30" ht="24" customHeight="1">
      <c r="A20" s="22"/>
      <c r="B20" s="96"/>
      <c r="C20" s="806" t="s">
        <v>6020</v>
      </c>
      <c r="D20" s="799"/>
      <c r="E20" s="799"/>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807"/>
    </row>
    <row r="21" spans="1:30" ht="36" customHeight="1">
      <c r="A21" s="12"/>
      <c r="B21" s="116"/>
      <c r="C21" s="806" t="s">
        <v>6021</v>
      </c>
      <c r="D21" s="799"/>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807"/>
    </row>
    <row r="22" spans="1:30" ht="48" customHeight="1">
      <c r="A22" s="22"/>
      <c r="B22" s="96"/>
      <c r="C22" s="806" t="s">
        <v>6022</v>
      </c>
      <c r="D22" s="799"/>
      <c r="E22" s="799"/>
      <c r="F22" s="799"/>
      <c r="G22" s="799"/>
      <c r="H22" s="799"/>
      <c r="I22" s="799"/>
      <c r="J22" s="799"/>
      <c r="K22" s="799"/>
      <c r="L22" s="799"/>
      <c r="M22" s="799"/>
      <c r="N22" s="799"/>
      <c r="O22" s="799"/>
      <c r="P22" s="799"/>
      <c r="Q22" s="799"/>
      <c r="R22" s="799"/>
      <c r="S22" s="799"/>
      <c r="T22" s="799"/>
      <c r="U22" s="799"/>
      <c r="V22" s="799"/>
      <c r="W22" s="799"/>
      <c r="X22" s="799"/>
      <c r="Y22" s="799"/>
      <c r="Z22" s="799"/>
      <c r="AA22" s="799"/>
      <c r="AB22" s="799"/>
      <c r="AC22" s="799"/>
      <c r="AD22" s="807"/>
    </row>
    <row r="23" spans="1:30" ht="36" customHeight="1">
      <c r="A23" s="22"/>
      <c r="B23" s="96"/>
      <c r="C23" s="100"/>
      <c r="D23" s="806" t="s">
        <v>6023</v>
      </c>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807"/>
    </row>
    <row r="24" spans="1:30" ht="36" customHeight="1">
      <c r="A24" s="22"/>
      <c r="B24" s="96"/>
      <c r="C24" s="100"/>
      <c r="D24" s="806" t="s">
        <v>6024</v>
      </c>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807"/>
    </row>
    <row r="25" spans="1:30" ht="24" customHeight="1">
      <c r="A25" s="22"/>
      <c r="B25" s="96"/>
      <c r="C25" s="56"/>
      <c r="D25" s="806" t="s">
        <v>6025</v>
      </c>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807"/>
    </row>
    <row r="26" spans="1:30" ht="24" customHeight="1">
      <c r="A26" s="22"/>
      <c r="B26" s="96"/>
      <c r="C26" s="56"/>
      <c r="D26" s="806" t="s">
        <v>6026</v>
      </c>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799"/>
      <c r="AC26" s="799"/>
      <c r="AD26" s="807"/>
    </row>
    <row r="27" spans="1:30" ht="24" customHeight="1">
      <c r="A27" s="12"/>
      <c r="B27" s="16"/>
      <c r="C27" s="56"/>
      <c r="D27" s="806" t="s">
        <v>6027</v>
      </c>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807"/>
    </row>
    <row r="28" spans="1:30" ht="24" customHeight="1">
      <c r="A28" s="22"/>
      <c r="B28" s="96"/>
      <c r="C28" s="56"/>
      <c r="D28" s="806" t="s">
        <v>6028</v>
      </c>
      <c r="E28" s="799"/>
      <c r="F28" s="799"/>
      <c r="G28" s="799"/>
      <c r="H28" s="799"/>
      <c r="I28" s="799"/>
      <c r="J28" s="799"/>
      <c r="K28" s="799"/>
      <c r="L28" s="799"/>
      <c r="M28" s="799"/>
      <c r="N28" s="799"/>
      <c r="O28" s="799"/>
      <c r="P28" s="799"/>
      <c r="Q28" s="799"/>
      <c r="R28" s="799"/>
      <c r="S28" s="799"/>
      <c r="T28" s="799"/>
      <c r="U28" s="799"/>
      <c r="V28" s="799"/>
      <c r="W28" s="799"/>
      <c r="X28" s="799"/>
      <c r="Y28" s="799"/>
      <c r="Z28" s="799"/>
      <c r="AA28" s="799"/>
      <c r="AB28" s="799"/>
      <c r="AC28" s="799"/>
      <c r="AD28" s="807"/>
    </row>
    <row r="29" spans="1:30" ht="36" customHeight="1">
      <c r="A29" s="22"/>
      <c r="B29" s="96"/>
      <c r="C29" s="56"/>
      <c r="D29" s="806" t="s">
        <v>6029</v>
      </c>
      <c r="E29" s="799"/>
      <c r="F29" s="799"/>
      <c r="G29" s="799"/>
      <c r="H29" s="799"/>
      <c r="I29" s="799"/>
      <c r="J29" s="799"/>
      <c r="K29" s="799"/>
      <c r="L29" s="799"/>
      <c r="M29" s="799"/>
      <c r="N29" s="799"/>
      <c r="O29" s="799"/>
      <c r="P29" s="799"/>
      <c r="Q29" s="799"/>
      <c r="R29" s="799"/>
      <c r="S29" s="799"/>
      <c r="T29" s="799"/>
      <c r="U29" s="799"/>
      <c r="V29" s="799"/>
      <c r="W29" s="799"/>
      <c r="X29" s="799"/>
      <c r="Y29" s="799"/>
      <c r="Z29" s="799"/>
      <c r="AA29" s="799"/>
      <c r="AB29" s="799"/>
      <c r="AC29" s="799"/>
      <c r="AD29" s="807"/>
    </row>
    <row r="30" spans="1:30" ht="24" customHeight="1">
      <c r="A30" s="22"/>
      <c r="B30" s="96"/>
      <c r="C30" s="56"/>
      <c r="D30" s="823" t="s">
        <v>6030</v>
      </c>
      <c r="E30" s="799"/>
      <c r="F30" s="799"/>
      <c r="G30" s="799"/>
      <c r="H30" s="799"/>
      <c r="I30" s="799"/>
      <c r="J30" s="799"/>
      <c r="K30" s="799"/>
      <c r="L30" s="799"/>
      <c r="M30" s="799"/>
      <c r="N30" s="799"/>
      <c r="O30" s="799"/>
      <c r="P30" s="799"/>
      <c r="Q30" s="799"/>
      <c r="R30" s="799"/>
      <c r="S30" s="799"/>
      <c r="T30" s="799"/>
      <c r="U30" s="799"/>
      <c r="V30" s="799"/>
      <c r="W30" s="799"/>
      <c r="X30" s="799"/>
      <c r="Y30" s="799"/>
      <c r="Z30" s="799"/>
      <c r="AA30" s="799"/>
      <c r="AB30" s="799"/>
      <c r="AC30" s="799"/>
      <c r="AD30" s="769"/>
    </row>
    <row r="31" spans="1:30" ht="24" customHeight="1">
      <c r="A31" s="22"/>
      <c r="B31" s="96"/>
      <c r="C31" s="56"/>
      <c r="D31" s="806" t="s">
        <v>6031</v>
      </c>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807"/>
    </row>
    <row r="32" spans="1:30" ht="36" customHeight="1">
      <c r="A32" s="22"/>
      <c r="B32" s="96"/>
      <c r="C32" s="56"/>
      <c r="D32" s="806" t="s">
        <v>6032</v>
      </c>
      <c r="E32" s="799"/>
      <c r="F32" s="799"/>
      <c r="G32" s="799"/>
      <c r="H32" s="799"/>
      <c r="I32" s="799"/>
      <c r="J32" s="799"/>
      <c r="K32" s="799"/>
      <c r="L32" s="799"/>
      <c r="M32" s="799"/>
      <c r="N32" s="799"/>
      <c r="O32" s="799"/>
      <c r="P32" s="799"/>
      <c r="Q32" s="799"/>
      <c r="R32" s="799"/>
      <c r="S32" s="799"/>
      <c r="T32" s="799"/>
      <c r="U32" s="799"/>
      <c r="V32" s="799"/>
      <c r="W32" s="799"/>
      <c r="X32" s="799"/>
      <c r="Y32" s="799"/>
      <c r="Z32" s="799"/>
      <c r="AA32" s="799"/>
      <c r="AB32" s="799"/>
      <c r="AC32" s="799"/>
      <c r="AD32" s="807"/>
    </row>
    <row r="33" spans="1:35" ht="36" customHeight="1">
      <c r="A33" s="22"/>
      <c r="B33" s="96"/>
      <c r="C33" s="806" t="s">
        <v>6033</v>
      </c>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807"/>
    </row>
    <row r="34" spans="1:35" ht="36" customHeight="1">
      <c r="A34" s="22"/>
      <c r="B34" s="111"/>
      <c r="C34" s="841" t="s">
        <v>6034</v>
      </c>
      <c r="D34" s="781"/>
      <c r="E34" s="781"/>
      <c r="F34" s="781"/>
      <c r="G34" s="781"/>
      <c r="H34" s="781"/>
      <c r="I34" s="781"/>
      <c r="J34" s="781"/>
      <c r="K34" s="781"/>
      <c r="L34" s="781"/>
      <c r="M34" s="781"/>
      <c r="N34" s="781"/>
      <c r="O34" s="781"/>
      <c r="P34" s="781"/>
      <c r="Q34" s="781"/>
      <c r="R34" s="781"/>
      <c r="S34" s="781"/>
      <c r="T34" s="781"/>
      <c r="U34" s="781"/>
      <c r="V34" s="781"/>
      <c r="W34" s="781"/>
      <c r="X34" s="781"/>
      <c r="Y34" s="781"/>
      <c r="Z34" s="781"/>
      <c r="AA34" s="781"/>
      <c r="AB34" s="781"/>
      <c r="AC34" s="781"/>
      <c r="AD34" s="842"/>
    </row>
    <row r="35" spans="1:35" ht="14.25">
      <c r="A35" s="2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row>
    <row r="36" spans="1:35" ht="36" customHeight="1">
      <c r="A36" s="61" t="s">
        <v>6035</v>
      </c>
      <c r="B36" s="829" t="s">
        <v>6036</v>
      </c>
      <c r="C36" s="799"/>
      <c r="D36" s="799"/>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row>
    <row r="37" spans="1:35" ht="36" customHeight="1">
      <c r="A37" s="22"/>
      <c r="B37" s="7"/>
      <c r="C37" s="828" t="s">
        <v>6037</v>
      </c>
      <c r="D37" s="799"/>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99"/>
    </row>
    <row r="38" spans="1:35" ht="15" customHeight="1">
      <c r="A38" s="22"/>
      <c r="B38" s="8"/>
      <c r="C38" s="8"/>
      <c r="D38" s="8"/>
      <c r="E38" s="8"/>
      <c r="F38" s="8"/>
      <c r="G38" s="8"/>
      <c r="H38" s="8"/>
      <c r="I38" s="8"/>
      <c r="J38" s="8"/>
      <c r="K38" s="8"/>
      <c r="L38" s="8"/>
      <c r="M38" s="6"/>
      <c r="N38" s="6"/>
      <c r="O38" s="6"/>
      <c r="P38" s="6"/>
      <c r="Q38" s="6"/>
      <c r="R38" s="6"/>
      <c r="S38" s="8"/>
      <c r="T38" s="8"/>
      <c r="U38" s="8"/>
      <c r="V38" s="8"/>
      <c r="W38" s="8"/>
      <c r="X38" s="8"/>
      <c r="Y38" s="8"/>
      <c r="Z38" s="8"/>
      <c r="AA38" s="8"/>
      <c r="AB38" s="8"/>
      <c r="AC38" s="8"/>
      <c r="AD38" s="8"/>
      <c r="AG38" s="426" t="s">
        <v>5667</v>
      </c>
      <c r="AH38" s="947" t="s">
        <v>5121</v>
      </c>
      <c r="AI38" s="949" t="s">
        <v>6038</v>
      </c>
    </row>
    <row r="39" spans="1:35" ht="48" customHeight="1">
      <c r="A39" s="22"/>
      <c r="B39" s="8"/>
      <c r="C39" s="706" t="s">
        <v>6039</v>
      </c>
      <c r="D39" s="723"/>
      <c r="E39" s="723"/>
      <c r="F39" s="723"/>
      <c r="G39" s="723"/>
      <c r="H39" s="723"/>
      <c r="I39" s="723"/>
      <c r="J39" s="723"/>
      <c r="K39" s="723"/>
      <c r="L39" s="723"/>
      <c r="M39" s="723"/>
      <c r="N39" s="723"/>
      <c r="O39" s="723"/>
      <c r="P39" s="724"/>
      <c r="Q39" s="706" t="s">
        <v>6040</v>
      </c>
      <c r="R39" s="723"/>
      <c r="S39" s="723"/>
      <c r="T39" s="723"/>
      <c r="U39" s="723"/>
      <c r="V39" s="723"/>
      <c r="W39" s="723"/>
      <c r="X39" s="723"/>
      <c r="Y39" s="723"/>
      <c r="Z39" s="723"/>
      <c r="AA39" s="723"/>
      <c r="AB39" s="723"/>
      <c r="AC39" s="723"/>
      <c r="AD39" s="724"/>
      <c r="AG39" s="427" t="s">
        <v>6041</v>
      </c>
      <c r="AH39" s="948"/>
      <c r="AI39" s="950"/>
    </row>
    <row r="40" spans="1:35" ht="15" customHeight="1">
      <c r="A40" s="22"/>
      <c r="B40" s="8"/>
      <c r="C40" s="728"/>
      <c r="D40" s="714"/>
      <c r="E40" s="714"/>
      <c r="F40" s="714"/>
      <c r="G40" s="714"/>
      <c r="H40" s="714"/>
      <c r="I40" s="714"/>
      <c r="J40" s="714"/>
      <c r="K40" s="714"/>
      <c r="L40" s="714"/>
      <c r="M40" s="714"/>
      <c r="N40" s="714"/>
      <c r="O40" s="714"/>
      <c r="P40" s="805"/>
      <c r="Q40" s="808"/>
      <c r="R40" s="856"/>
      <c r="S40" s="856"/>
      <c r="T40" s="856"/>
      <c r="U40" s="856"/>
      <c r="V40" s="856"/>
      <c r="W40" s="856"/>
      <c r="X40" s="856"/>
      <c r="Y40" s="856"/>
      <c r="Z40" s="856"/>
      <c r="AA40" s="856"/>
      <c r="AB40" s="856"/>
      <c r="AC40" s="856"/>
      <c r="AD40" s="809"/>
      <c r="AG40" s="428">
        <f>IF(AND($C$40&lt;&gt;"",$C$40&lt;&gt;1,COUNTA(Q40)&gt;0),1,0)</f>
        <v>0</v>
      </c>
      <c r="AH40" s="429">
        <f>IF(AND($C$40&lt;&gt;"",$C$40&lt;&gt;1,COUNTA(Q40)=0),0,IF(AND($C$40&lt;&gt;"",$C$40=1,COUNTA(Q40)=1),0,IF(AND($C$40="",COUNTA(Q40)=0),0,1)))</f>
        <v>0</v>
      </c>
      <c r="AI40" s="411">
        <f>IF(AND(C40&lt;&gt;"",C40=1,Q40&lt;&gt;"",SUM(Q40)=0),1,0)</f>
        <v>0</v>
      </c>
    </row>
    <row r="41" spans="1:35" ht="15" customHeight="1">
      <c r="A41" s="22"/>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1:35" ht="24" customHeight="1">
      <c r="A42" s="22"/>
      <c r="B42" s="11"/>
      <c r="C42" s="876" t="s">
        <v>5408</v>
      </c>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row>
    <row r="43" spans="1:35" ht="60" customHeight="1">
      <c r="A43" s="22"/>
      <c r="B43" s="11"/>
      <c r="C43" s="878"/>
      <c r="D43" s="879"/>
      <c r="E43" s="879"/>
      <c r="F43" s="879"/>
      <c r="G43" s="879"/>
      <c r="H43" s="879"/>
      <c r="I43" s="879"/>
      <c r="J43" s="879"/>
      <c r="K43" s="879"/>
      <c r="L43" s="879"/>
      <c r="M43" s="879"/>
      <c r="N43" s="879"/>
      <c r="O43" s="879"/>
      <c r="P43" s="879"/>
      <c r="Q43" s="879"/>
      <c r="R43" s="879"/>
      <c r="S43" s="879"/>
      <c r="T43" s="879"/>
      <c r="U43" s="879"/>
      <c r="V43" s="879"/>
      <c r="W43" s="879"/>
      <c r="X43" s="879"/>
      <c r="Y43" s="879"/>
      <c r="Z43" s="879"/>
      <c r="AA43" s="879"/>
      <c r="AB43" s="879"/>
      <c r="AC43" s="879"/>
      <c r="AD43" s="880"/>
    </row>
    <row r="44" spans="1:35" ht="14.25">
      <c r="A44" s="22"/>
      <c r="B44" s="843" t="str">
        <f>IF(AH40&gt;0,"Favor de ingresar toda la información requerida en la pregunta ","")</f>
        <v/>
      </c>
      <c r="C44" s="678"/>
      <c r="D44" s="678"/>
      <c r="E44" s="678"/>
      <c r="F44" s="678"/>
      <c r="G44" s="678"/>
      <c r="H44" s="678"/>
      <c r="I44" s="678"/>
      <c r="J44" s="678"/>
      <c r="K44" s="678"/>
      <c r="L44" s="678"/>
      <c r="M44" s="678"/>
      <c r="N44" s="678"/>
      <c r="O44" s="678"/>
      <c r="P44" s="678"/>
      <c r="Q44" s="678"/>
      <c r="R44" s="678"/>
      <c r="S44" s="678"/>
      <c r="T44" s="678"/>
      <c r="U44" s="678"/>
      <c r="V44" s="678"/>
      <c r="W44" s="678"/>
      <c r="X44" s="678"/>
      <c r="Y44" s="678"/>
      <c r="Z44" s="678"/>
      <c r="AA44" s="678"/>
      <c r="AB44" s="678"/>
      <c r="AC44" s="678"/>
      <c r="AD44" s="678"/>
    </row>
    <row r="45" spans="1:35" ht="14.25">
      <c r="A45" s="22"/>
      <c r="B45" s="853" t="str">
        <f>IF(SUM(COUNTIF(Q40:AD40,"NS"))&lt;&gt;0,"Alerta: debido a que cuenta con registros NS, debe proporcionar una justificación en el area de comentarios al final de la pregunta","")</f>
        <v/>
      </c>
      <c r="C45" s="853"/>
      <c r="D45" s="853"/>
      <c r="E45" s="853"/>
      <c r="F45" s="853"/>
      <c r="G45" s="853"/>
      <c r="H45" s="853"/>
      <c r="I45" s="853"/>
      <c r="J45" s="853"/>
      <c r="K45" s="853"/>
      <c r="L45" s="853"/>
      <c r="M45" s="853"/>
      <c r="N45" s="853"/>
      <c r="O45" s="853"/>
      <c r="P45" s="853"/>
      <c r="Q45" s="853"/>
      <c r="R45" s="853"/>
      <c r="S45" s="853"/>
      <c r="T45" s="853"/>
      <c r="U45" s="853"/>
      <c r="V45" s="853"/>
      <c r="W45" s="853"/>
      <c r="X45" s="853"/>
      <c r="Y45" s="853"/>
      <c r="Z45" s="853"/>
      <c r="AA45" s="853"/>
      <c r="AB45" s="853"/>
      <c r="AC45" s="853"/>
      <c r="AD45" s="853"/>
    </row>
    <row r="46" spans="1:35" ht="14.25">
      <c r="A46" s="22"/>
      <c r="B46" s="797" t="str">
        <f>IF(AI40&gt;0,"No puede ingresar cero en la col. Programas debido a que registró el código 1 en la col. ¿Le fue realizada una evaluación a alguno… ?","")</f>
        <v/>
      </c>
      <c r="C46" s="797"/>
      <c r="D46" s="797"/>
      <c r="E46" s="797"/>
      <c r="F46" s="797"/>
      <c r="G46" s="797"/>
      <c r="H46" s="797"/>
      <c r="I46" s="797"/>
      <c r="J46" s="797"/>
      <c r="K46" s="797"/>
      <c r="L46" s="797"/>
      <c r="M46" s="797"/>
      <c r="N46" s="797"/>
      <c r="O46" s="797"/>
      <c r="P46" s="797"/>
      <c r="Q46" s="797"/>
      <c r="R46" s="797"/>
      <c r="S46" s="797"/>
      <c r="T46" s="797"/>
      <c r="U46" s="797"/>
      <c r="V46" s="797"/>
      <c r="W46" s="797"/>
      <c r="X46" s="797"/>
      <c r="Y46" s="797"/>
      <c r="Z46" s="797"/>
      <c r="AA46" s="797"/>
      <c r="AB46" s="797"/>
      <c r="AC46" s="797"/>
      <c r="AD46" s="797"/>
      <c r="AE46" s="529"/>
    </row>
    <row r="47" spans="1:35" ht="14.25">
      <c r="A47" s="22"/>
      <c r="B47" s="797" t="str">
        <f>IF(AG40&gt;0,"Favor de verificar que no tenga información en celdas sombreadas","")</f>
        <v/>
      </c>
      <c r="C47" s="797"/>
      <c r="D47" s="797"/>
      <c r="E47" s="797"/>
      <c r="F47" s="797"/>
      <c r="G47" s="797"/>
      <c r="H47" s="797"/>
      <c r="I47" s="797"/>
      <c r="J47" s="797"/>
      <c r="K47" s="797"/>
      <c r="L47" s="797"/>
      <c r="M47" s="797"/>
      <c r="N47" s="797"/>
      <c r="O47" s="797"/>
      <c r="P47" s="797"/>
      <c r="Q47" s="797"/>
      <c r="R47" s="797"/>
      <c r="S47" s="797"/>
      <c r="T47" s="797"/>
      <c r="U47" s="797"/>
      <c r="V47" s="797"/>
      <c r="W47" s="797"/>
      <c r="X47" s="797"/>
      <c r="Y47" s="797"/>
      <c r="Z47" s="797"/>
      <c r="AA47" s="797"/>
      <c r="AB47" s="797"/>
      <c r="AC47" s="797"/>
      <c r="AD47" s="797"/>
    </row>
    <row r="48" spans="1:35" ht="14.25">
      <c r="A48" s="2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row>
    <row r="49" spans="1:42" ht="14.25">
      <c r="A49" s="2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42" ht="24" customHeight="1">
      <c r="A50" s="30" t="s">
        <v>6042</v>
      </c>
      <c r="B50" s="829" t="s">
        <v>6043</v>
      </c>
      <c r="C50" s="799"/>
      <c r="D50" s="799"/>
      <c r="E50" s="799"/>
      <c r="F50" s="799"/>
      <c r="G50" s="799"/>
      <c r="H50" s="799"/>
      <c r="I50" s="799"/>
      <c r="J50" s="799"/>
      <c r="K50" s="799"/>
      <c r="L50" s="799"/>
      <c r="M50" s="799"/>
      <c r="N50" s="799"/>
      <c r="O50" s="799"/>
      <c r="P50" s="799"/>
      <c r="Q50" s="799"/>
      <c r="R50" s="799"/>
      <c r="S50" s="799"/>
      <c r="T50" s="799"/>
      <c r="U50" s="799"/>
      <c r="V50" s="799"/>
      <c r="W50" s="799"/>
      <c r="X50" s="799"/>
      <c r="Y50" s="799"/>
      <c r="Z50" s="799"/>
      <c r="AA50" s="799"/>
      <c r="AB50" s="799"/>
      <c r="AC50" s="799"/>
      <c r="AD50" s="799"/>
    </row>
    <row r="51" spans="1:42" ht="24" customHeight="1">
      <c r="A51" s="22"/>
      <c r="B51" s="7"/>
      <c r="C51" s="798" t="s">
        <v>6044</v>
      </c>
      <c r="D51" s="799"/>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799"/>
    </row>
    <row r="52" spans="1:42" ht="24" customHeight="1">
      <c r="A52" s="117"/>
      <c r="B52" s="97"/>
      <c r="C52" s="877" t="s">
        <v>6045</v>
      </c>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row>
    <row r="53" spans="1:42" ht="15" customHeight="1">
      <c r="A53" s="117"/>
      <c r="B53" s="31"/>
      <c r="C53" s="877" t="s">
        <v>6046</v>
      </c>
      <c r="D53" s="799"/>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799"/>
      <c r="AC53" s="799"/>
      <c r="AD53" s="799"/>
    </row>
    <row r="54" spans="1:42" ht="36" customHeight="1">
      <c r="A54" s="117"/>
      <c r="B54" s="31"/>
      <c r="C54" s="877" t="s">
        <v>6047</v>
      </c>
      <c r="D54" s="799"/>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799"/>
      <c r="AC54" s="799"/>
      <c r="AD54" s="799"/>
    </row>
    <row r="55" spans="1:42" ht="15" customHeight="1">
      <c r="A55" s="117"/>
      <c r="B55" s="31"/>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42" ht="15" customHeight="1">
      <c r="A56" s="117"/>
      <c r="B56" s="31"/>
      <c r="C56" s="58"/>
      <c r="D56" s="58"/>
      <c r="E56" s="58"/>
      <c r="F56" s="58"/>
      <c r="G56" s="58"/>
      <c r="H56" s="58"/>
      <c r="I56" s="58"/>
      <c r="J56" s="58"/>
      <c r="K56" s="58"/>
      <c r="L56" s="58"/>
      <c r="M56" s="58"/>
      <c r="N56" s="58"/>
      <c r="O56" s="58"/>
      <c r="P56" s="58"/>
      <c r="Q56" s="58"/>
      <c r="R56" s="58"/>
      <c r="S56" s="58"/>
      <c r="T56" s="58"/>
      <c r="U56" s="58"/>
      <c r="V56" s="58"/>
      <c r="W56" s="58"/>
      <c r="X56" s="58"/>
      <c r="Y56" s="58"/>
      <c r="Z56" s="58"/>
      <c r="AA56" s="926" t="s">
        <v>6048</v>
      </c>
      <c r="AB56" s="799"/>
      <c r="AC56" s="799"/>
      <c r="AD56" s="799"/>
    </row>
    <row r="57" spans="1:42" ht="15" customHeight="1">
      <c r="A57" s="117"/>
      <c r="B57" s="31"/>
      <c r="C57" s="58"/>
      <c r="D57" s="58"/>
      <c r="E57" s="58"/>
      <c r="F57" s="58"/>
      <c r="G57" s="58"/>
      <c r="H57" s="58"/>
      <c r="I57" s="58"/>
      <c r="J57" s="58"/>
      <c r="K57" s="58"/>
      <c r="L57" s="58"/>
      <c r="M57" s="58"/>
      <c r="N57" s="58"/>
      <c r="O57" s="58"/>
      <c r="P57" s="58"/>
      <c r="Q57" s="58"/>
      <c r="R57" s="58"/>
      <c r="S57" s="58"/>
      <c r="T57" s="58"/>
      <c r="U57" s="58"/>
      <c r="V57" s="58"/>
      <c r="W57" s="58"/>
      <c r="X57" s="58"/>
      <c r="Y57" s="58"/>
      <c r="Z57" s="58"/>
      <c r="AA57" s="437"/>
      <c r="AG57" s="1"/>
      <c r="AH57" s="1"/>
      <c r="AI57" s="1"/>
      <c r="AJ57" s="1"/>
      <c r="AK57" s="1"/>
      <c r="AL57" s="1"/>
      <c r="AM57" s="1"/>
      <c r="AN57" s="1"/>
      <c r="AO57" s="1"/>
      <c r="AP57" s="1"/>
    </row>
    <row r="58" spans="1:42" ht="15" customHeight="1">
      <c r="A58" s="117"/>
      <c r="B58" s="31"/>
      <c r="C58" s="58"/>
      <c r="D58" s="58"/>
      <c r="E58" s="58"/>
      <c r="F58" s="58"/>
      <c r="G58" s="58"/>
      <c r="H58" s="58"/>
      <c r="I58" s="58"/>
      <c r="J58" s="58"/>
      <c r="K58" s="58"/>
      <c r="L58" s="58"/>
      <c r="M58" s="58"/>
      <c r="N58" s="58"/>
      <c r="O58" s="58"/>
      <c r="P58" s="58"/>
      <c r="Q58" s="58"/>
      <c r="R58" s="58"/>
      <c r="S58" s="58"/>
      <c r="T58" s="58"/>
      <c r="U58" s="58"/>
      <c r="V58" s="58"/>
      <c r="W58" s="58"/>
      <c r="X58" s="58"/>
      <c r="Y58" s="58"/>
      <c r="Z58" s="58"/>
      <c r="AA58" s="926" t="s">
        <v>6049</v>
      </c>
      <c r="AB58" s="799"/>
      <c r="AC58" s="799"/>
      <c r="AD58" s="799"/>
      <c r="AG58" s="13"/>
      <c r="AH58" s="13"/>
      <c r="AI58" s="13"/>
      <c r="AJ58" s="13"/>
      <c r="AK58" s="13"/>
      <c r="AL58" s="13"/>
      <c r="AM58" s="13"/>
      <c r="AN58" s="13"/>
      <c r="AO58" s="13"/>
      <c r="AP58" s="13"/>
    </row>
    <row r="59" spans="1:42" ht="15" customHeight="1">
      <c r="A59" s="22"/>
      <c r="B59" s="11"/>
      <c r="C59" s="107"/>
      <c r="D59" s="118"/>
      <c r="E59" s="118"/>
      <c r="F59" s="118"/>
      <c r="G59" s="118"/>
      <c r="H59" s="118"/>
      <c r="I59" s="118"/>
      <c r="J59" s="118"/>
      <c r="K59" s="118"/>
      <c r="L59" s="118"/>
      <c r="M59" s="118"/>
      <c r="N59" s="118"/>
      <c r="O59" s="118"/>
      <c r="P59" s="118"/>
      <c r="Q59" s="118"/>
      <c r="R59" s="118"/>
      <c r="S59" s="118"/>
      <c r="T59" s="118"/>
      <c r="U59" s="118"/>
      <c r="V59" s="58"/>
      <c r="W59" s="58"/>
      <c r="X59" s="58"/>
      <c r="Y59" s="58"/>
      <c r="Z59" s="118"/>
      <c r="AA59" s="118"/>
      <c r="AB59" s="118"/>
      <c r="AC59" s="118"/>
      <c r="AD59" s="118"/>
      <c r="AG59" s="590" t="s">
        <v>6050</v>
      </c>
      <c r="AH59" s="76"/>
      <c r="AI59" s="905" t="s">
        <v>5105</v>
      </c>
      <c r="AJ59" s="905"/>
      <c r="AK59" s="905"/>
      <c r="AM59" s="367" t="s">
        <v>5491</v>
      </c>
      <c r="AN59" s="13"/>
      <c r="AO59" s="13"/>
      <c r="AP59" s="13"/>
    </row>
    <row r="60" spans="1:42" ht="48" customHeight="1">
      <c r="A60" s="22"/>
      <c r="B60" s="11"/>
      <c r="C60" s="952" t="s">
        <v>6051</v>
      </c>
      <c r="D60" s="953"/>
      <c r="E60" s="953"/>
      <c r="F60" s="953"/>
      <c r="G60" s="953"/>
      <c r="H60" s="953"/>
      <c r="I60" s="953"/>
      <c r="J60" s="953"/>
      <c r="K60" s="953"/>
      <c r="L60" s="953"/>
      <c r="M60" s="953"/>
      <c r="N60" s="953"/>
      <c r="O60" s="953"/>
      <c r="P60" s="953"/>
      <c r="Q60" s="953"/>
      <c r="R60" s="953"/>
      <c r="S60" s="953"/>
      <c r="T60" s="953"/>
      <c r="U60" s="953"/>
      <c r="V60" s="953"/>
      <c r="W60" s="953"/>
      <c r="X60" s="954"/>
      <c r="Y60" s="952" t="s">
        <v>6052</v>
      </c>
      <c r="Z60" s="953"/>
      <c r="AA60" s="953"/>
      <c r="AB60" s="953"/>
      <c r="AC60" s="953"/>
      <c r="AD60" s="954"/>
      <c r="AG60" s="591" t="s">
        <v>6041</v>
      </c>
      <c r="AH60" s="289" t="s">
        <v>5121</v>
      </c>
      <c r="AI60" s="279" t="s">
        <v>5122</v>
      </c>
      <c r="AJ60" s="311" t="s">
        <v>5115</v>
      </c>
      <c r="AK60" s="281" t="s">
        <v>5116</v>
      </c>
      <c r="AL60" s="626" t="s">
        <v>5108</v>
      </c>
      <c r="AM60" s="673" t="s">
        <v>6053</v>
      </c>
      <c r="AN60" s="13"/>
      <c r="AO60" s="13"/>
      <c r="AP60" s="13"/>
    </row>
    <row r="61" spans="1:42" ht="14.25">
      <c r="A61" s="22"/>
      <c r="B61" s="11"/>
      <c r="C61" s="110" t="s">
        <v>5023</v>
      </c>
      <c r="D61" s="944"/>
      <c r="E61" s="945"/>
      <c r="F61" s="945"/>
      <c r="G61" s="945"/>
      <c r="H61" s="945"/>
      <c r="I61" s="945"/>
      <c r="J61" s="945"/>
      <c r="K61" s="945"/>
      <c r="L61" s="945"/>
      <c r="M61" s="945"/>
      <c r="N61" s="945"/>
      <c r="O61" s="945"/>
      <c r="P61" s="945"/>
      <c r="Q61" s="945"/>
      <c r="R61" s="945"/>
      <c r="S61" s="945"/>
      <c r="T61" s="945"/>
      <c r="U61" s="945"/>
      <c r="V61" s="945"/>
      <c r="W61" s="945"/>
      <c r="X61" s="946"/>
      <c r="Y61" s="940"/>
      <c r="Z61" s="941"/>
      <c r="AA61" s="941"/>
      <c r="AB61" s="941"/>
      <c r="AC61" s="941"/>
      <c r="AD61" s="942"/>
      <c r="AG61" s="435">
        <f>IF(AND($C$40&lt;&gt;"",$C$40&lt;&gt;1,COUNTA(D61:AD210)&gt;0),1,0)</f>
        <v>0</v>
      </c>
      <c r="AH61" s="290">
        <f>IF(AND($C$40&lt;&gt;"",$C$40&lt;&gt;1,COUNTA(D61:AD61)=0),0,IF(AND($C$40&lt;&gt;"",$C$40=1,COUNTA(D61:AD61)=2),0,IF(COUNTA(D61:AD61)=0,0,1)))</f>
        <v>0</v>
      </c>
      <c r="AI61" s="293">
        <f>IF(AH61=0,0,1)</f>
        <v>0</v>
      </c>
      <c r="AJ61" s="283" t="str">
        <f>IF(AI61=0,"",
IF(SUM(AI61:AI61)=1,AK61,
IF(AI211&gt;SUM(AI61:AI61),_xlfn.CONCAT(", ",AK61),
IF(AI211=SUM(AI61:AI61),_xlfn.CONCAT(" y ",AK61)))))</f>
        <v/>
      </c>
      <c r="AK61" s="120" t="s">
        <v>5125</v>
      </c>
      <c r="AL61" s="78">
        <f ca="1">IF(OR(D61=" ",AND(EXACT(UPPER(TRIM(SUBSTITUTE(D61,CHAR(160)," "))),TRIM(SUBSTITUTE(D61,CHAR(160)," "))),SUMPRODUCT(--ISNUMBER(MATCH(MID(TRIM(SUBSTITUTE(D61,CHAR(160)," ")),ROW(INDIRECT("1:"&amp;LEN(TRIM(SUBSTITUTE(D61,CHAR(160)," "))))),1),{"A","B","C","D","E","F","G","H","I","J","K","L","M","N","O","P","Q","R","S","T","U","V","W","X","Y","Z","Ñ","0","1","2","3","4","5","6","7","8","9"," "},0)))=LEN(TRIM(SUBSTITUTE(D61,CHAR(160)," "))))),0,1)</f>
        <v>0</v>
      </c>
      <c r="AM61" s="370">
        <f>IF(COUNTA(D61:X210)=SUM(Q40),0,1)</f>
        <v>0</v>
      </c>
      <c r="AN61" s="13"/>
      <c r="AO61" s="13"/>
      <c r="AP61" s="13"/>
    </row>
    <row r="62" spans="1:42" ht="14.25">
      <c r="A62" s="22"/>
      <c r="B62" s="11"/>
      <c r="C62" s="92" t="s">
        <v>5025</v>
      </c>
      <c r="D62" s="944"/>
      <c r="E62" s="945"/>
      <c r="F62" s="945"/>
      <c r="G62" s="945"/>
      <c r="H62" s="945"/>
      <c r="I62" s="945"/>
      <c r="J62" s="945"/>
      <c r="K62" s="945"/>
      <c r="L62" s="945"/>
      <c r="M62" s="945"/>
      <c r="N62" s="945"/>
      <c r="O62" s="945"/>
      <c r="P62" s="945"/>
      <c r="Q62" s="945"/>
      <c r="R62" s="945"/>
      <c r="S62" s="945"/>
      <c r="T62" s="945"/>
      <c r="U62" s="945"/>
      <c r="V62" s="945"/>
      <c r="W62" s="945"/>
      <c r="X62" s="946"/>
      <c r="Y62" s="940"/>
      <c r="Z62" s="941"/>
      <c r="AA62" s="941"/>
      <c r="AB62" s="941"/>
      <c r="AC62" s="941"/>
      <c r="AD62" s="942"/>
      <c r="AG62" s="1"/>
      <c r="AH62" s="290">
        <f t="shared" ref="AH62:AH125" si="0">IF(AND($C$40&lt;&gt;"",$C$40&lt;&gt;1,COUNTA(D62:AD62)=0),0,IF(AND($C$40&lt;&gt;"",$C$40=1,COUNTA(D62:AD62)=2),0,IF(COUNTA(D62:AD62)=0,0,1)))</f>
        <v>0</v>
      </c>
      <c r="AI62" s="293">
        <f t="shared" ref="AI62:AI125" si="1">IF(AH62=0,0,1)</f>
        <v>0</v>
      </c>
      <c r="AJ62" s="283" t="str">
        <f>IF(AI62=0,"",
IF(SUM($AI$61:AI62)=1,AK62,
IF($AI$211&gt;SUM($AI$61:AI62),_xlfn.CONCAT(", ",AK62),
IF($AI$211=SUM($AI$61:AI62),_xlfn.CONCAT(" y ",AK62)))))</f>
        <v/>
      </c>
      <c r="AK62" s="120" t="s">
        <v>5127</v>
      </c>
      <c r="AL62" s="78">
        <f ca="1">IF(OR(D62=" ",AND(EXACT(UPPER(TRIM(SUBSTITUTE(D62,CHAR(160)," "))),TRIM(SUBSTITUTE(D62,CHAR(160)," "))),SUMPRODUCT(--ISNUMBER(MATCH(MID(TRIM(SUBSTITUTE(D62,CHAR(160)," ")),ROW(INDIRECT("1:"&amp;LEN(TRIM(SUBSTITUTE(D62,CHAR(160)," "))))),1),{"A","B","C","D","E","F","G","H","I","J","K","L","M","N","O","P","Q","R","S","T","U","V","W","X","Y","Z","Ñ","0","1","2","3","4","5","6","7","8","9"," "},0)))=LEN(TRIM(SUBSTITUTE(D62,CHAR(160)," "))))),0,1)</f>
        <v>0</v>
      </c>
      <c r="AM62" s="592"/>
      <c r="AN62" s="13"/>
      <c r="AO62" s="13"/>
      <c r="AP62" s="13"/>
    </row>
    <row r="63" spans="1:42" ht="14.25">
      <c r="A63" s="22"/>
      <c r="B63" s="11"/>
      <c r="C63" s="37" t="s">
        <v>5027</v>
      </c>
      <c r="D63" s="944"/>
      <c r="E63" s="945"/>
      <c r="F63" s="945"/>
      <c r="G63" s="945"/>
      <c r="H63" s="945"/>
      <c r="I63" s="945"/>
      <c r="J63" s="945"/>
      <c r="K63" s="945"/>
      <c r="L63" s="945"/>
      <c r="M63" s="945"/>
      <c r="N63" s="945"/>
      <c r="O63" s="945"/>
      <c r="P63" s="945"/>
      <c r="Q63" s="945"/>
      <c r="R63" s="945"/>
      <c r="S63" s="945"/>
      <c r="T63" s="945"/>
      <c r="U63" s="945"/>
      <c r="V63" s="945"/>
      <c r="W63" s="945"/>
      <c r="X63" s="946"/>
      <c r="Y63" s="940"/>
      <c r="Z63" s="941"/>
      <c r="AA63" s="941"/>
      <c r="AB63" s="941"/>
      <c r="AC63" s="941"/>
      <c r="AD63" s="942"/>
      <c r="AG63" s="1"/>
      <c r="AH63" s="290">
        <f t="shared" si="0"/>
        <v>0</v>
      </c>
      <c r="AI63" s="293">
        <f t="shared" si="1"/>
        <v>0</v>
      </c>
      <c r="AJ63" s="283" t="str">
        <f>IF(AI63=0,"",
IF(SUM($AI$61:AI63)=1,AK63,
IF($AI$211&gt;SUM($AI$61:AI63),_xlfn.CONCAT(", ",AK63),
IF($AI$211=SUM($AI$61:AI63),_xlfn.CONCAT(" y ",AK63)))))</f>
        <v/>
      </c>
      <c r="AK63" s="120" t="s">
        <v>5129</v>
      </c>
      <c r="AL63" s="78">
        <f ca="1">IF(OR(D63=" ",AND(EXACT(UPPER(TRIM(SUBSTITUTE(D63,CHAR(160)," "))),TRIM(SUBSTITUTE(D63,CHAR(160)," "))),SUMPRODUCT(--ISNUMBER(MATCH(MID(TRIM(SUBSTITUTE(D63,CHAR(160)," ")),ROW(INDIRECT("1:"&amp;LEN(TRIM(SUBSTITUTE(D63,CHAR(160)," "))))),1),{"A","B","C","D","E","F","G","H","I","J","K","L","M","N","O","P","Q","R","S","T","U","V","W","X","Y","Z","Ñ","0","1","2","3","4","5","6","7","8","9"," "},0)))=LEN(TRIM(SUBSTITUTE(D63,CHAR(160)," "))))),0,1)</f>
        <v>0</v>
      </c>
      <c r="AM63" s="592"/>
      <c r="AN63" s="13"/>
      <c r="AO63" s="13"/>
      <c r="AP63" s="13"/>
    </row>
    <row r="64" spans="1:42" ht="14.25">
      <c r="A64" s="22"/>
      <c r="B64" s="11"/>
      <c r="C64" s="37" t="s">
        <v>5029</v>
      </c>
      <c r="D64" s="944"/>
      <c r="E64" s="945"/>
      <c r="F64" s="945"/>
      <c r="G64" s="945"/>
      <c r="H64" s="945"/>
      <c r="I64" s="945"/>
      <c r="J64" s="945"/>
      <c r="K64" s="945"/>
      <c r="L64" s="945"/>
      <c r="M64" s="945"/>
      <c r="N64" s="945"/>
      <c r="O64" s="945"/>
      <c r="P64" s="945"/>
      <c r="Q64" s="945"/>
      <c r="R64" s="945"/>
      <c r="S64" s="945"/>
      <c r="T64" s="945"/>
      <c r="U64" s="945"/>
      <c r="V64" s="945"/>
      <c r="W64" s="945"/>
      <c r="X64" s="946"/>
      <c r="Y64" s="940"/>
      <c r="Z64" s="941"/>
      <c r="AA64" s="941"/>
      <c r="AB64" s="941"/>
      <c r="AC64" s="941"/>
      <c r="AD64" s="942"/>
      <c r="AG64" s="1"/>
      <c r="AH64" s="290">
        <f t="shared" si="0"/>
        <v>0</v>
      </c>
      <c r="AI64" s="293">
        <f t="shared" si="1"/>
        <v>0</v>
      </c>
      <c r="AJ64" s="283" t="str">
        <f>IF(AI64=0,"",
IF(SUM($AI$61:AI64)=1,AK64,
IF($AI$211&gt;SUM($AI$61:AI64),_xlfn.CONCAT(", ",AK64),
IF($AI$211=SUM($AI$61:AI64),_xlfn.CONCAT(" y ",AK64)))))</f>
        <v/>
      </c>
      <c r="AK64" s="120" t="s">
        <v>5131</v>
      </c>
      <c r="AL64" s="78">
        <f ca="1">IF(OR(D64=" ",AND(EXACT(UPPER(TRIM(SUBSTITUTE(D64,CHAR(160)," "))),TRIM(SUBSTITUTE(D64,CHAR(160)," "))),SUMPRODUCT(--ISNUMBER(MATCH(MID(TRIM(SUBSTITUTE(D64,CHAR(160)," ")),ROW(INDIRECT("1:"&amp;LEN(TRIM(SUBSTITUTE(D64,CHAR(160)," "))))),1),{"A","B","C","D","E","F","G","H","I","J","K","L","M","N","O","P","Q","R","S","T","U","V","W","X","Y","Z","Ñ","0","1","2","3","4","5","6","7","8","9"," "},0)))=LEN(TRIM(SUBSTITUTE(D64,CHAR(160)," "))))),0,1)</f>
        <v>0</v>
      </c>
      <c r="AM64" s="592"/>
      <c r="AN64" s="13"/>
      <c r="AO64" s="13"/>
      <c r="AP64" s="13"/>
    </row>
    <row r="65" spans="1:42" ht="14.25">
      <c r="A65" s="22"/>
      <c r="B65" s="11"/>
      <c r="C65" s="37" t="s">
        <v>5031</v>
      </c>
      <c r="D65" s="944"/>
      <c r="E65" s="945"/>
      <c r="F65" s="945"/>
      <c r="G65" s="945"/>
      <c r="H65" s="945"/>
      <c r="I65" s="945"/>
      <c r="J65" s="945"/>
      <c r="K65" s="945"/>
      <c r="L65" s="945"/>
      <c r="M65" s="945"/>
      <c r="N65" s="945"/>
      <c r="O65" s="945"/>
      <c r="P65" s="945"/>
      <c r="Q65" s="945"/>
      <c r="R65" s="945"/>
      <c r="S65" s="945"/>
      <c r="T65" s="945"/>
      <c r="U65" s="945"/>
      <c r="V65" s="945"/>
      <c r="W65" s="945"/>
      <c r="X65" s="946"/>
      <c r="Y65" s="940"/>
      <c r="Z65" s="941"/>
      <c r="AA65" s="941"/>
      <c r="AB65" s="941"/>
      <c r="AC65" s="941"/>
      <c r="AD65" s="942"/>
      <c r="AG65" s="1"/>
      <c r="AH65" s="290">
        <f t="shared" si="0"/>
        <v>0</v>
      </c>
      <c r="AI65" s="293">
        <f t="shared" si="1"/>
        <v>0</v>
      </c>
      <c r="AJ65" s="283" t="str">
        <f>IF(AI65=0,"",
IF(SUM($AI$61:AI65)=1,AK65,
IF($AI$211&gt;SUM($AI$61:AI65),_xlfn.CONCAT(", ",AK65),
IF($AI$211=SUM($AI$61:AI65),_xlfn.CONCAT(" y ",AK65)))))</f>
        <v/>
      </c>
      <c r="AK65" s="120" t="s">
        <v>5133</v>
      </c>
      <c r="AL65" s="78">
        <f ca="1">IF(OR(D65=" ",AND(EXACT(UPPER(TRIM(SUBSTITUTE(D65,CHAR(160)," "))),TRIM(SUBSTITUTE(D65,CHAR(160)," "))),SUMPRODUCT(--ISNUMBER(MATCH(MID(TRIM(SUBSTITUTE(D65,CHAR(160)," ")),ROW(INDIRECT("1:"&amp;LEN(TRIM(SUBSTITUTE(D65,CHAR(160)," "))))),1),{"A","B","C","D","E","F","G","H","I","J","K","L","M","N","O","P","Q","R","S","T","U","V","W","X","Y","Z","Ñ","0","1","2","3","4","5","6","7","8","9"," "},0)))=LEN(TRIM(SUBSTITUTE(D65,CHAR(160)," "))))),0,1)</f>
        <v>0</v>
      </c>
      <c r="AM65" s="592"/>
      <c r="AN65" s="13"/>
      <c r="AO65" s="13"/>
      <c r="AP65" s="13"/>
    </row>
    <row r="66" spans="1:42" ht="14.25">
      <c r="A66" s="22"/>
      <c r="B66" s="11"/>
      <c r="C66" s="37" t="s">
        <v>5033</v>
      </c>
      <c r="D66" s="944"/>
      <c r="E66" s="945"/>
      <c r="F66" s="945"/>
      <c r="G66" s="945"/>
      <c r="H66" s="945"/>
      <c r="I66" s="945"/>
      <c r="J66" s="945"/>
      <c r="K66" s="945"/>
      <c r="L66" s="945"/>
      <c r="M66" s="945"/>
      <c r="N66" s="945"/>
      <c r="O66" s="945"/>
      <c r="P66" s="945"/>
      <c r="Q66" s="945"/>
      <c r="R66" s="945"/>
      <c r="S66" s="945"/>
      <c r="T66" s="945"/>
      <c r="U66" s="945"/>
      <c r="V66" s="945"/>
      <c r="W66" s="945"/>
      <c r="X66" s="946"/>
      <c r="Y66" s="940"/>
      <c r="Z66" s="941"/>
      <c r="AA66" s="941"/>
      <c r="AB66" s="941"/>
      <c r="AC66" s="941"/>
      <c r="AD66" s="942"/>
      <c r="AG66" s="1"/>
      <c r="AH66" s="290">
        <f t="shared" si="0"/>
        <v>0</v>
      </c>
      <c r="AI66" s="293">
        <f t="shared" si="1"/>
        <v>0</v>
      </c>
      <c r="AJ66" s="283" t="str">
        <f>IF(AI66=0,"",
IF(SUM($AI$61:AI66)=1,AK66,
IF($AI$211&gt;SUM($AI$61:AI66),_xlfn.CONCAT(", ",AK66),
IF($AI$211=SUM($AI$61:AI66),_xlfn.CONCAT(" y ",AK66)))))</f>
        <v/>
      </c>
      <c r="AK66" s="120" t="s">
        <v>5135</v>
      </c>
      <c r="AL66" s="78">
        <f ca="1">IF(OR(D66=" ",AND(EXACT(UPPER(TRIM(SUBSTITUTE(D66,CHAR(160)," "))),TRIM(SUBSTITUTE(D66,CHAR(160)," "))),SUMPRODUCT(--ISNUMBER(MATCH(MID(TRIM(SUBSTITUTE(D66,CHAR(160)," ")),ROW(INDIRECT("1:"&amp;LEN(TRIM(SUBSTITUTE(D66,CHAR(160)," "))))),1),{"A","B","C","D","E","F","G","H","I","J","K","L","M","N","O","P","Q","R","S","T","U","V","W","X","Y","Z","Ñ","0","1","2","3","4","5","6","7","8","9"," "},0)))=LEN(TRIM(SUBSTITUTE(D66,CHAR(160)," "))))),0,1)</f>
        <v>0</v>
      </c>
      <c r="AM66" s="592"/>
      <c r="AN66" s="13"/>
      <c r="AO66" s="13"/>
      <c r="AP66" s="13"/>
    </row>
    <row r="67" spans="1:42" ht="14.25">
      <c r="A67" s="22"/>
      <c r="B67" s="11"/>
      <c r="C67" s="37" t="s">
        <v>5035</v>
      </c>
      <c r="D67" s="944"/>
      <c r="E67" s="945"/>
      <c r="F67" s="945"/>
      <c r="G67" s="945"/>
      <c r="H67" s="945"/>
      <c r="I67" s="945"/>
      <c r="J67" s="945"/>
      <c r="K67" s="945"/>
      <c r="L67" s="945"/>
      <c r="M67" s="945"/>
      <c r="N67" s="945"/>
      <c r="O67" s="945"/>
      <c r="P67" s="945"/>
      <c r="Q67" s="945"/>
      <c r="R67" s="945"/>
      <c r="S67" s="945"/>
      <c r="T67" s="945"/>
      <c r="U67" s="945"/>
      <c r="V67" s="945"/>
      <c r="W67" s="945"/>
      <c r="X67" s="946"/>
      <c r="Y67" s="940"/>
      <c r="Z67" s="941"/>
      <c r="AA67" s="941"/>
      <c r="AB67" s="941"/>
      <c r="AC67" s="941"/>
      <c r="AD67" s="942"/>
      <c r="AG67" s="1"/>
      <c r="AH67" s="290">
        <f t="shared" si="0"/>
        <v>0</v>
      </c>
      <c r="AI67" s="293">
        <f t="shared" si="1"/>
        <v>0</v>
      </c>
      <c r="AJ67" s="283" t="str">
        <f>IF(AI67=0,"",
IF(SUM($AI$61:AI67)=1,AK67,
IF($AI$211&gt;SUM($AI$61:AI67),_xlfn.CONCAT(", ",AK67),
IF($AI$211=SUM($AI$61:AI67),_xlfn.CONCAT(" y ",AK67)))))</f>
        <v/>
      </c>
      <c r="AK67" s="120" t="s">
        <v>5137</v>
      </c>
      <c r="AL67" s="78">
        <f ca="1">IF(OR(D67=" ",AND(EXACT(UPPER(TRIM(SUBSTITUTE(D67,CHAR(160)," "))),TRIM(SUBSTITUTE(D67,CHAR(160)," "))),SUMPRODUCT(--ISNUMBER(MATCH(MID(TRIM(SUBSTITUTE(D67,CHAR(160)," ")),ROW(INDIRECT("1:"&amp;LEN(TRIM(SUBSTITUTE(D67,CHAR(160)," "))))),1),{"A","B","C","D","E","F","G","H","I","J","K","L","M","N","O","P","Q","R","S","T","U","V","W","X","Y","Z","Ñ","0","1","2","3","4","5","6","7","8","9"," "},0)))=LEN(TRIM(SUBSTITUTE(D67,CHAR(160)," "))))),0,1)</f>
        <v>0</v>
      </c>
      <c r="AM67" s="592"/>
      <c r="AN67" s="13"/>
      <c r="AO67" s="13"/>
      <c r="AP67" s="13"/>
    </row>
    <row r="68" spans="1:42" ht="14.25">
      <c r="A68" s="22"/>
      <c r="B68" s="11"/>
      <c r="C68" s="37" t="s">
        <v>5037</v>
      </c>
      <c r="D68" s="944"/>
      <c r="E68" s="945"/>
      <c r="F68" s="945"/>
      <c r="G68" s="945"/>
      <c r="H68" s="945"/>
      <c r="I68" s="945"/>
      <c r="J68" s="945"/>
      <c r="K68" s="945"/>
      <c r="L68" s="945"/>
      <c r="M68" s="945"/>
      <c r="N68" s="945"/>
      <c r="O68" s="945"/>
      <c r="P68" s="945"/>
      <c r="Q68" s="945"/>
      <c r="R68" s="945"/>
      <c r="S68" s="945"/>
      <c r="T68" s="945"/>
      <c r="U68" s="945"/>
      <c r="V68" s="945"/>
      <c r="W68" s="945"/>
      <c r="X68" s="946"/>
      <c r="Y68" s="940"/>
      <c r="Z68" s="941"/>
      <c r="AA68" s="941"/>
      <c r="AB68" s="941"/>
      <c r="AC68" s="941"/>
      <c r="AD68" s="942"/>
      <c r="AG68" s="1"/>
      <c r="AH68" s="290">
        <f t="shared" si="0"/>
        <v>0</v>
      </c>
      <c r="AI68" s="293">
        <f t="shared" si="1"/>
        <v>0</v>
      </c>
      <c r="AJ68" s="283" t="str">
        <f>IF(AI68=0,"",
IF(SUM($AI$61:AI68)=1,AK68,
IF($AI$211&gt;SUM($AI$61:AI68),_xlfn.CONCAT(", ",AK68),
IF($AI$211=SUM($AI$61:AI68),_xlfn.CONCAT(" y ",AK68)))))</f>
        <v/>
      </c>
      <c r="AK68" s="120" t="s">
        <v>5139</v>
      </c>
      <c r="AL68" s="78">
        <f ca="1">IF(OR(D68=" ",AND(EXACT(UPPER(TRIM(SUBSTITUTE(D68,CHAR(160)," "))),TRIM(SUBSTITUTE(D68,CHAR(160)," "))),SUMPRODUCT(--ISNUMBER(MATCH(MID(TRIM(SUBSTITUTE(D68,CHAR(160)," ")),ROW(INDIRECT("1:"&amp;LEN(TRIM(SUBSTITUTE(D68,CHAR(160)," "))))),1),{"A","B","C","D","E","F","G","H","I","J","K","L","M","N","O","P","Q","R","S","T","U","V","W","X","Y","Z","Ñ","0","1","2","3","4","5","6","7","8","9"," "},0)))=LEN(TRIM(SUBSTITUTE(D68,CHAR(160)," "))))),0,1)</f>
        <v>0</v>
      </c>
      <c r="AM68" s="592"/>
      <c r="AN68" s="13"/>
      <c r="AO68" s="13"/>
      <c r="AP68" s="13"/>
    </row>
    <row r="69" spans="1:42" ht="14.25">
      <c r="A69" s="22"/>
      <c r="B69" s="11"/>
      <c r="C69" s="37" t="s">
        <v>5039</v>
      </c>
      <c r="D69" s="944"/>
      <c r="E69" s="945"/>
      <c r="F69" s="945"/>
      <c r="G69" s="945"/>
      <c r="H69" s="945"/>
      <c r="I69" s="945"/>
      <c r="J69" s="945"/>
      <c r="K69" s="945"/>
      <c r="L69" s="945"/>
      <c r="M69" s="945"/>
      <c r="N69" s="945"/>
      <c r="O69" s="945"/>
      <c r="P69" s="945"/>
      <c r="Q69" s="945"/>
      <c r="R69" s="945"/>
      <c r="S69" s="945"/>
      <c r="T69" s="945"/>
      <c r="U69" s="945"/>
      <c r="V69" s="945"/>
      <c r="W69" s="945"/>
      <c r="X69" s="946"/>
      <c r="Y69" s="940"/>
      <c r="Z69" s="941"/>
      <c r="AA69" s="941"/>
      <c r="AB69" s="941"/>
      <c r="AC69" s="941"/>
      <c r="AD69" s="942"/>
      <c r="AG69" s="1"/>
      <c r="AH69" s="290">
        <f t="shared" si="0"/>
        <v>0</v>
      </c>
      <c r="AI69" s="293">
        <f t="shared" si="1"/>
        <v>0</v>
      </c>
      <c r="AJ69" s="283" t="str">
        <f>IF(AI69=0,"",
IF(SUM($AI$61:AI69)=1,AK69,
IF($AI$211&gt;SUM($AI$61:AI69),_xlfn.CONCAT(", ",AK69),
IF($AI$211=SUM($AI$61:AI69),_xlfn.CONCAT(" y ",AK69)))))</f>
        <v/>
      </c>
      <c r="AK69" s="120" t="s">
        <v>5141</v>
      </c>
      <c r="AL69" s="78">
        <f ca="1">IF(OR(D69=" ",AND(EXACT(UPPER(TRIM(SUBSTITUTE(D69,CHAR(160)," "))),TRIM(SUBSTITUTE(D69,CHAR(160)," "))),SUMPRODUCT(--ISNUMBER(MATCH(MID(TRIM(SUBSTITUTE(D69,CHAR(160)," ")),ROW(INDIRECT("1:"&amp;LEN(TRIM(SUBSTITUTE(D69,CHAR(160)," "))))),1),{"A","B","C","D","E","F","G","H","I","J","K","L","M","N","O","P","Q","R","S","T","U","V","W","X","Y","Z","Ñ","0","1","2","3","4","5","6","7","8","9"," "},0)))=LEN(TRIM(SUBSTITUTE(D69,CHAR(160)," "))))),0,1)</f>
        <v>0</v>
      </c>
      <c r="AM69" s="592"/>
      <c r="AN69" s="13"/>
      <c r="AO69" s="13"/>
      <c r="AP69" s="13"/>
    </row>
    <row r="70" spans="1:42" ht="14.25">
      <c r="A70" s="22"/>
      <c r="B70" s="11"/>
      <c r="C70" s="37" t="s">
        <v>5040</v>
      </c>
      <c r="D70" s="944"/>
      <c r="E70" s="945"/>
      <c r="F70" s="945"/>
      <c r="G70" s="945"/>
      <c r="H70" s="945"/>
      <c r="I70" s="945"/>
      <c r="J70" s="945"/>
      <c r="K70" s="945"/>
      <c r="L70" s="945"/>
      <c r="M70" s="945"/>
      <c r="N70" s="945"/>
      <c r="O70" s="945"/>
      <c r="P70" s="945"/>
      <c r="Q70" s="945"/>
      <c r="R70" s="945"/>
      <c r="S70" s="945"/>
      <c r="T70" s="945"/>
      <c r="U70" s="945"/>
      <c r="V70" s="945"/>
      <c r="W70" s="945"/>
      <c r="X70" s="946"/>
      <c r="Y70" s="940"/>
      <c r="Z70" s="941"/>
      <c r="AA70" s="941"/>
      <c r="AB70" s="941"/>
      <c r="AC70" s="941"/>
      <c r="AD70" s="942"/>
      <c r="AG70" s="1"/>
      <c r="AH70" s="290">
        <f t="shared" si="0"/>
        <v>0</v>
      </c>
      <c r="AI70" s="293">
        <f t="shared" si="1"/>
        <v>0</v>
      </c>
      <c r="AJ70" s="283" t="str">
        <f>IF(AI70=0,"",
IF(SUM($AI$61:AI70)=1,AK70,
IF($AI$211&gt;SUM($AI$61:AI70),_xlfn.CONCAT(", ",AK70),
IF($AI$211=SUM($AI$61:AI70),_xlfn.CONCAT(" y ",AK70)))))</f>
        <v/>
      </c>
      <c r="AK70" s="120" t="s">
        <v>5143</v>
      </c>
      <c r="AL70" s="78">
        <f ca="1">IF(OR(D70=" ",AND(EXACT(UPPER(TRIM(SUBSTITUTE(D70,CHAR(160)," "))),TRIM(SUBSTITUTE(D70,CHAR(160)," "))),SUMPRODUCT(--ISNUMBER(MATCH(MID(TRIM(SUBSTITUTE(D70,CHAR(160)," ")),ROW(INDIRECT("1:"&amp;LEN(TRIM(SUBSTITUTE(D70,CHAR(160)," "))))),1),{"A","B","C","D","E","F","G","H","I","J","K","L","M","N","O","P","Q","R","S","T","U","V","W","X","Y","Z","Ñ","0","1","2","3","4","5","6","7","8","9"," "},0)))=LEN(TRIM(SUBSTITUTE(D70,CHAR(160)," "))))),0,1)</f>
        <v>0</v>
      </c>
      <c r="AM70" s="592"/>
      <c r="AN70" s="13"/>
      <c r="AO70" s="13"/>
      <c r="AP70" s="13"/>
    </row>
    <row r="71" spans="1:42" ht="14.25">
      <c r="A71" s="22"/>
      <c r="B71" s="11"/>
      <c r="C71" s="37" t="s">
        <v>5042</v>
      </c>
      <c r="D71" s="944"/>
      <c r="E71" s="945"/>
      <c r="F71" s="945"/>
      <c r="G71" s="945"/>
      <c r="H71" s="945"/>
      <c r="I71" s="945"/>
      <c r="J71" s="945"/>
      <c r="K71" s="945"/>
      <c r="L71" s="945"/>
      <c r="M71" s="945"/>
      <c r="N71" s="945"/>
      <c r="O71" s="945"/>
      <c r="P71" s="945"/>
      <c r="Q71" s="945"/>
      <c r="R71" s="945"/>
      <c r="S71" s="945"/>
      <c r="T71" s="945"/>
      <c r="U71" s="945"/>
      <c r="V71" s="945"/>
      <c r="W71" s="945"/>
      <c r="X71" s="946"/>
      <c r="Y71" s="940"/>
      <c r="Z71" s="941"/>
      <c r="AA71" s="941"/>
      <c r="AB71" s="941"/>
      <c r="AC71" s="941"/>
      <c r="AD71" s="942"/>
      <c r="AG71" s="1"/>
      <c r="AH71" s="290">
        <f t="shared" si="0"/>
        <v>0</v>
      </c>
      <c r="AI71" s="293">
        <f t="shared" si="1"/>
        <v>0</v>
      </c>
      <c r="AJ71" s="283" t="str">
        <f>IF(AI71=0,"",
IF(SUM($AI$61:AI71)=1,AK71,
IF($AI$211&gt;SUM($AI$61:AI71),_xlfn.CONCAT(", ",AK71),
IF($AI$211=SUM($AI$61:AI71),_xlfn.CONCAT(" y ",AK71)))))</f>
        <v/>
      </c>
      <c r="AK71" s="120" t="s">
        <v>5145</v>
      </c>
      <c r="AL71" s="78">
        <f ca="1">IF(OR(D71=" ",AND(EXACT(UPPER(TRIM(SUBSTITUTE(D71,CHAR(160)," "))),TRIM(SUBSTITUTE(D71,CHAR(160)," "))),SUMPRODUCT(--ISNUMBER(MATCH(MID(TRIM(SUBSTITUTE(D71,CHAR(160)," ")),ROW(INDIRECT("1:"&amp;LEN(TRIM(SUBSTITUTE(D71,CHAR(160)," "))))),1),{"A","B","C","D","E","F","G","H","I","J","K","L","M","N","O","P","Q","R","S","T","U","V","W","X","Y","Z","Ñ","0","1","2","3","4","5","6","7","8","9"," "},0)))=LEN(TRIM(SUBSTITUTE(D71,CHAR(160)," "))))),0,1)</f>
        <v>0</v>
      </c>
      <c r="AM71" s="592"/>
      <c r="AN71" s="13"/>
      <c r="AO71" s="13"/>
      <c r="AP71" s="13"/>
    </row>
    <row r="72" spans="1:42" ht="14.25">
      <c r="A72" s="22"/>
      <c r="B72" s="11"/>
      <c r="C72" s="37" t="s">
        <v>5043</v>
      </c>
      <c r="D72" s="944"/>
      <c r="E72" s="945"/>
      <c r="F72" s="945"/>
      <c r="G72" s="945"/>
      <c r="H72" s="945"/>
      <c r="I72" s="945"/>
      <c r="J72" s="945"/>
      <c r="K72" s="945"/>
      <c r="L72" s="945"/>
      <c r="M72" s="945"/>
      <c r="N72" s="945"/>
      <c r="O72" s="945"/>
      <c r="P72" s="945"/>
      <c r="Q72" s="945"/>
      <c r="R72" s="945"/>
      <c r="S72" s="945"/>
      <c r="T72" s="945"/>
      <c r="U72" s="945"/>
      <c r="V72" s="945"/>
      <c r="W72" s="945"/>
      <c r="X72" s="946"/>
      <c r="Y72" s="940"/>
      <c r="Z72" s="941"/>
      <c r="AA72" s="941"/>
      <c r="AB72" s="941"/>
      <c r="AC72" s="941"/>
      <c r="AD72" s="942"/>
      <c r="AG72" s="1"/>
      <c r="AH72" s="290">
        <f t="shared" si="0"/>
        <v>0</v>
      </c>
      <c r="AI72" s="293">
        <f t="shared" si="1"/>
        <v>0</v>
      </c>
      <c r="AJ72" s="283" t="str">
        <f>IF(AI72=0,"",
IF(SUM($AI$61:AI72)=1,AK72,
IF($AI$211&gt;SUM($AI$61:AI72),_xlfn.CONCAT(", ",AK72),
IF($AI$211=SUM($AI$61:AI72),_xlfn.CONCAT(" y ",AK72)))))</f>
        <v/>
      </c>
      <c r="AK72" s="120" t="s">
        <v>5147</v>
      </c>
      <c r="AL72" s="78">
        <f ca="1">IF(OR(D72=" ",AND(EXACT(UPPER(TRIM(SUBSTITUTE(D72,CHAR(160)," "))),TRIM(SUBSTITUTE(D72,CHAR(160)," "))),SUMPRODUCT(--ISNUMBER(MATCH(MID(TRIM(SUBSTITUTE(D72,CHAR(160)," ")),ROW(INDIRECT("1:"&amp;LEN(TRIM(SUBSTITUTE(D72,CHAR(160)," "))))),1),{"A","B","C","D","E","F","G","H","I","J","K","L","M","N","O","P","Q","R","S","T","U","V","W","X","Y","Z","Ñ","0","1","2","3","4","5","6","7","8","9"," "},0)))=LEN(TRIM(SUBSTITUTE(D72,CHAR(160)," "))))),0,1)</f>
        <v>0</v>
      </c>
      <c r="AM72" s="592"/>
      <c r="AN72" s="13"/>
      <c r="AO72" s="13"/>
      <c r="AP72" s="13"/>
    </row>
    <row r="73" spans="1:42" ht="14.25">
      <c r="A73" s="22"/>
      <c r="B73" s="11"/>
      <c r="C73" s="37" t="s">
        <v>5044</v>
      </c>
      <c r="D73" s="944"/>
      <c r="E73" s="945"/>
      <c r="F73" s="945"/>
      <c r="G73" s="945"/>
      <c r="H73" s="945"/>
      <c r="I73" s="945"/>
      <c r="J73" s="945"/>
      <c r="K73" s="945"/>
      <c r="L73" s="945"/>
      <c r="M73" s="945"/>
      <c r="N73" s="945"/>
      <c r="O73" s="945"/>
      <c r="P73" s="945"/>
      <c r="Q73" s="945"/>
      <c r="R73" s="945"/>
      <c r="S73" s="945"/>
      <c r="T73" s="945"/>
      <c r="U73" s="945"/>
      <c r="V73" s="945"/>
      <c r="W73" s="945"/>
      <c r="X73" s="946"/>
      <c r="Y73" s="940"/>
      <c r="Z73" s="941"/>
      <c r="AA73" s="941"/>
      <c r="AB73" s="941"/>
      <c r="AC73" s="941"/>
      <c r="AD73" s="942"/>
      <c r="AG73" s="1"/>
      <c r="AH73" s="290">
        <f t="shared" si="0"/>
        <v>0</v>
      </c>
      <c r="AI73" s="293">
        <f t="shared" si="1"/>
        <v>0</v>
      </c>
      <c r="AJ73" s="283" t="str">
        <f>IF(AI73=0,"",
IF(SUM($AI$61:AI73)=1,AK73,
IF($AI$211&gt;SUM($AI$61:AI73),_xlfn.CONCAT(", ",AK73),
IF($AI$211=SUM($AI$61:AI73),_xlfn.CONCAT(" y ",AK73)))))</f>
        <v/>
      </c>
      <c r="AK73" s="120" t="s">
        <v>5149</v>
      </c>
      <c r="AL73" s="78">
        <f ca="1">IF(OR(D73=" ",AND(EXACT(UPPER(TRIM(SUBSTITUTE(D73,CHAR(160)," "))),TRIM(SUBSTITUTE(D73,CHAR(160)," "))),SUMPRODUCT(--ISNUMBER(MATCH(MID(TRIM(SUBSTITUTE(D73,CHAR(160)," ")),ROW(INDIRECT("1:"&amp;LEN(TRIM(SUBSTITUTE(D73,CHAR(160)," "))))),1),{"A","B","C","D","E","F","G","H","I","J","K","L","M","N","O","P","Q","R","S","T","U","V","W","X","Y","Z","Ñ","0","1","2","3","4","5","6","7","8","9"," "},0)))=LEN(TRIM(SUBSTITUTE(D73,CHAR(160)," "))))),0,1)</f>
        <v>0</v>
      </c>
      <c r="AM73" s="592"/>
      <c r="AN73" s="13"/>
      <c r="AO73" s="13"/>
      <c r="AP73" s="13"/>
    </row>
    <row r="74" spans="1:42" ht="14.25">
      <c r="A74" s="22"/>
      <c r="B74" s="11"/>
      <c r="C74" s="37" t="s">
        <v>5045</v>
      </c>
      <c r="D74" s="944"/>
      <c r="E74" s="945"/>
      <c r="F74" s="945"/>
      <c r="G74" s="945"/>
      <c r="H74" s="945"/>
      <c r="I74" s="945"/>
      <c r="J74" s="945"/>
      <c r="K74" s="945"/>
      <c r="L74" s="945"/>
      <c r="M74" s="945"/>
      <c r="N74" s="945"/>
      <c r="O74" s="945"/>
      <c r="P74" s="945"/>
      <c r="Q74" s="945"/>
      <c r="R74" s="945"/>
      <c r="S74" s="945"/>
      <c r="T74" s="945"/>
      <c r="U74" s="945"/>
      <c r="V74" s="945"/>
      <c r="W74" s="945"/>
      <c r="X74" s="946"/>
      <c r="Y74" s="940"/>
      <c r="Z74" s="941"/>
      <c r="AA74" s="941"/>
      <c r="AB74" s="941"/>
      <c r="AC74" s="941"/>
      <c r="AD74" s="942"/>
      <c r="AG74" s="1"/>
      <c r="AH74" s="290">
        <f t="shared" si="0"/>
        <v>0</v>
      </c>
      <c r="AI74" s="293">
        <f t="shared" si="1"/>
        <v>0</v>
      </c>
      <c r="AJ74" s="283" t="str">
        <f>IF(AI74=0,"",
IF(SUM($AI$61:AI74)=1,AK74,
IF($AI$211&gt;SUM($AI$61:AI74),_xlfn.CONCAT(", ",AK74),
IF($AI$211=SUM($AI$61:AI74),_xlfn.CONCAT(" y ",AK74)))))</f>
        <v/>
      </c>
      <c r="AK74" s="120" t="s">
        <v>5151</v>
      </c>
      <c r="AL74" s="78">
        <f ca="1">IF(OR(D74=" ",AND(EXACT(UPPER(TRIM(SUBSTITUTE(D74,CHAR(160)," "))),TRIM(SUBSTITUTE(D74,CHAR(160)," "))),SUMPRODUCT(--ISNUMBER(MATCH(MID(TRIM(SUBSTITUTE(D74,CHAR(160)," ")),ROW(INDIRECT("1:"&amp;LEN(TRIM(SUBSTITUTE(D74,CHAR(160)," "))))),1),{"A","B","C","D","E","F","G","H","I","J","K","L","M","N","O","P","Q","R","S","T","U","V","W","X","Y","Z","Ñ","0","1","2","3","4","5","6","7","8","9"," "},0)))=LEN(TRIM(SUBSTITUTE(D74,CHAR(160)," "))))),0,1)</f>
        <v>0</v>
      </c>
      <c r="AM74" s="592"/>
      <c r="AN74" s="13"/>
      <c r="AO74" s="13"/>
      <c r="AP74" s="13"/>
    </row>
    <row r="75" spans="1:42" ht="14.25">
      <c r="A75" s="22"/>
      <c r="B75" s="11"/>
      <c r="C75" s="37" t="s">
        <v>5046</v>
      </c>
      <c r="D75" s="944"/>
      <c r="E75" s="945"/>
      <c r="F75" s="945"/>
      <c r="G75" s="945"/>
      <c r="H75" s="945"/>
      <c r="I75" s="945"/>
      <c r="J75" s="945"/>
      <c r="K75" s="945"/>
      <c r="L75" s="945"/>
      <c r="M75" s="945"/>
      <c r="N75" s="945"/>
      <c r="O75" s="945"/>
      <c r="P75" s="945"/>
      <c r="Q75" s="945"/>
      <c r="R75" s="945"/>
      <c r="S75" s="945"/>
      <c r="T75" s="945"/>
      <c r="U75" s="945"/>
      <c r="V75" s="945"/>
      <c r="W75" s="945"/>
      <c r="X75" s="946"/>
      <c r="Y75" s="940"/>
      <c r="Z75" s="941"/>
      <c r="AA75" s="941"/>
      <c r="AB75" s="941"/>
      <c r="AC75" s="941"/>
      <c r="AD75" s="942"/>
      <c r="AG75" s="1"/>
      <c r="AH75" s="290">
        <f t="shared" si="0"/>
        <v>0</v>
      </c>
      <c r="AI75" s="293">
        <f t="shared" si="1"/>
        <v>0</v>
      </c>
      <c r="AJ75" s="283" t="str">
        <f>IF(AI75=0,"",
IF(SUM($AI$61:AI75)=1,AK75,
IF($AI$211&gt;SUM($AI$61:AI75),_xlfn.CONCAT(", ",AK75),
IF($AI$211=SUM($AI$61:AI75),_xlfn.CONCAT(" y ",AK75)))))</f>
        <v/>
      </c>
      <c r="AK75" s="120" t="s">
        <v>5153</v>
      </c>
      <c r="AL75" s="78">
        <f ca="1">IF(OR(D75=" ",AND(EXACT(UPPER(TRIM(SUBSTITUTE(D75,CHAR(160)," "))),TRIM(SUBSTITUTE(D75,CHAR(160)," "))),SUMPRODUCT(--ISNUMBER(MATCH(MID(TRIM(SUBSTITUTE(D75,CHAR(160)," ")),ROW(INDIRECT("1:"&amp;LEN(TRIM(SUBSTITUTE(D75,CHAR(160)," "))))),1),{"A","B","C","D","E","F","G","H","I","J","K","L","M","N","O","P","Q","R","S","T","U","V","W","X","Y","Z","Ñ","0","1","2","3","4","5","6","7","8","9"," "},0)))=LEN(TRIM(SUBSTITUTE(D75,CHAR(160)," "))))),0,1)</f>
        <v>0</v>
      </c>
      <c r="AM75" s="592"/>
      <c r="AN75" s="13"/>
      <c r="AO75" s="13"/>
      <c r="AP75" s="13"/>
    </row>
    <row r="76" spans="1:42" ht="14.25">
      <c r="A76" s="22"/>
      <c r="B76" s="11"/>
      <c r="C76" s="37" t="s">
        <v>5047</v>
      </c>
      <c r="D76" s="944"/>
      <c r="E76" s="945"/>
      <c r="F76" s="945"/>
      <c r="G76" s="945"/>
      <c r="H76" s="945"/>
      <c r="I76" s="945"/>
      <c r="J76" s="945"/>
      <c r="K76" s="945"/>
      <c r="L76" s="945"/>
      <c r="M76" s="945"/>
      <c r="N76" s="945"/>
      <c r="O76" s="945"/>
      <c r="P76" s="945"/>
      <c r="Q76" s="945"/>
      <c r="R76" s="945"/>
      <c r="S76" s="945"/>
      <c r="T76" s="945"/>
      <c r="U76" s="945"/>
      <c r="V76" s="945"/>
      <c r="W76" s="945"/>
      <c r="X76" s="946"/>
      <c r="Y76" s="940"/>
      <c r="Z76" s="941"/>
      <c r="AA76" s="941"/>
      <c r="AB76" s="941"/>
      <c r="AC76" s="941"/>
      <c r="AD76" s="942"/>
      <c r="AG76" s="1"/>
      <c r="AH76" s="290">
        <f t="shared" si="0"/>
        <v>0</v>
      </c>
      <c r="AI76" s="293">
        <f t="shared" si="1"/>
        <v>0</v>
      </c>
      <c r="AJ76" s="283" t="str">
        <f>IF(AI76=0,"",
IF(SUM($AI$61:AI76)=1,AK76,
IF($AI$211&gt;SUM($AI$61:AI76),_xlfn.CONCAT(", ",AK76),
IF($AI$211=SUM($AI$61:AI76),_xlfn.CONCAT(" y ",AK76)))))</f>
        <v/>
      </c>
      <c r="AK76" s="120" t="s">
        <v>5155</v>
      </c>
      <c r="AL76" s="78">
        <f ca="1">IF(OR(D76=" ",AND(EXACT(UPPER(TRIM(SUBSTITUTE(D76,CHAR(160)," "))),TRIM(SUBSTITUTE(D76,CHAR(160)," "))),SUMPRODUCT(--ISNUMBER(MATCH(MID(TRIM(SUBSTITUTE(D76,CHAR(160)," ")),ROW(INDIRECT("1:"&amp;LEN(TRIM(SUBSTITUTE(D76,CHAR(160)," "))))),1),{"A","B","C","D","E","F","G","H","I","J","K","L","M","N","O","P","Q","R","S","T","U","V","W","X","Y","Z","Ñ","0","1","2","3","4","5","6","7","8","9"," "},0)))=LEN(TRIM(SUBSTITUTE(D76,CHAR(160)," "))))),0,1)</f>
        <v>0</v>
      </c>
      <c r="AM76" s="592"/>
      <c r="AN76" s="13"/>
      <c r="AO76" s="13"/>
      <c r="AP76" s="13"/>
    </row>
    <row r="77" spans="1:42" ht="14.25">
      <c r="A77" s="22"/>
      <c r="B77" s="11"/>
      <c r="C77" s="37" t="s">
        <v>5048</v>
      </c>
      <c r="D77" s="944"/>
      <c r="E77" s="945"/>
      <c r="F77" s="945"/>
      <c r="G77" s="945"/>
      <c r="H77" s="945"/>
      <c r="I77" s="945"/>
      <c r="J77" s="945"/>
      <c r="K77" s="945"/>
      <c r="L77" s="945"/>
      <c r="M77" s="945"/>
      <c r="N77" s="945"/>
      <c r="O77" s="945"/>
      <c r="P77" s="945"/>
      <c r="Q77" s="945"/>
      <c r="R77" s="945"/>
      <c r="S77" s="945"/>
      <c r="T77" s="945"/>
      <c r="U77" s="945"/>
      <c r="V77" s="945"/>
      <c r="W77" s="945"/>
      <c r="X77" s="946"/>
      <c r="Y77" s="940"/>
      <c r="Z77" s="941"/>
      <c r="AA77" s="941"/>
      <c r="AB77" s="941"/>
      <c r="AC77" s="941"/>
      <c r="AD77" s="942"/>
      <c r="AG77" s="1"/>
      <c r="AH77" s="290">
        <f t="shared" si="0"/>
        <v>0</v>
      </c>
      <c r="AI77" s="293">
        <f t="shared" si="1"/>
        <v>0</v>
      </c>
      <c r="AJ77" s="283" t="str">
        <f>IF(AI77=0,"",
IF(SUM($AI$61:AI77)=1,AK77,
IF($AI$211&gt;SUM($AI$61:AI77),_xlfn.CONCAT(", ",AK77),
IF($AI$211=SUM($AI$61:AI77),_xlfn.CONCAT(" y ",AK77)))))</f>
        <v/>
      </c>
      <c r="AK77" s="120" t="s">
        <v>5157</v>
      </c>
      <c r="AL77" s="78">
        <f ca="1">IF(OR(D77=" ",AND(EXACT(UPPER(TRIM(SUBSTITUTE(D77,CHAR(160)," "))),TRIM(SUBSTITUTE(D77,CHAR(160)," "))),SUMPRODUCT(--ISNUMBER(MATCH(MID(TRIM(SUBSTITUTE(D77,CHAR(160)," ")),ROW(INDIRECT("1:"&amp;LEN(TRIM(SUBSTITUTE(D77,CHAR(160)," "))))),1),{"A","B","C","D","E","F","G","H","I","J","K","L","M","N","O","P","Q","R","S","T","U","V","W","X","Y","Z","Ñ","0","1","2","3","4","5","6","7","8","9"," "},0)))=LEN(TRIM(SUBSTITUTE(D77,CHAR(160)," "))))),0,1)</f>
        <v>0</v>
      </c>
      <c r="AM77" s="592"/>
      <c r="AN77" s="13"/>
      <c r="AO77" s="13"/>
      <c r="AP77" s="13"/>
    </row>
    <row r="78" spans="1:42" ht="14.25">
      <c r="A78" s="22"/>
      <c r="B78" s="11"/>
      <c r="C78" s="37" t="s">
        <v>5049</v>
      </c>
      <c r="D78" s="944"/>
      <c r="E78" s="945"/>
      <c r="F78" s="945"/>
      <c r="G78" s="945"/>
      <c r="H78" s="945"/>
      <c r="I78" s="945"/>
      <c r="J78" s="945"/>
      <c r="K78" s="945"/>
      <c r="L78" s="945"/>
      <c r="M78" s="945"/>
      <c r="N78" s="945"/>
      <c r="O78" s="945"/>
      <c r="P78" s="945"/>
      <c r="Q78" s="945"/>
      <c r="R78" s="945"/>
      <c r="S78" s="945"/>
      <c r="T78" s="945"/>
      <c r="U78" s="945"/>
      <c r="V78" s="945"/>
      <c r="W78" s="945"/>
      <c r="X78" s="946"/>
      <c r="Y78" s="940"/>
      <c r="Z78" s="941"/>
      <c r="AA78" s="941"/>
      <c r="AB78" s="941"/>
      <c r="AC78" s="941"/>
      <c r="AD78" s="942"/>
      <c r="AG78" s="1"/>
      <c r="AH78" s="290">
        <f t="shared" si="0"/>
        <v>0</v>
      </c>
      <c r="AI78" s="293">
        <f t="shared" si="1"/>
        <v>0</v>
      </c>
      <c r="AJ78" s="283" t="str">
        <f>IF(AI78=0,"",
IF(SUM($AI$61:AI78)=1,AK78,
IF($AI$211&gt;SUM($AI$61:AI78),_xlfn.CONCAT(", ",AK78),
IF($AI$211=SUM($AI$61:AI78),_xlfn.CONCAT(" y ",AK78)))))</f>
        <v/>
      </c>
      <c r="AK78" s="120" t="s">
        <v>5159</v>
      </c>
      <c r="AL78" s="78">
        <f ca="1">IF(OR(D78=" ",AND(EXACT(UPPER(TRIM(SUBSTITUTE(D78,CHAR(160)," "))),TRIM(SUBSTITUTE(D78,CHAR(160)," "))),SUMPRODUCT(--ISNUMBER(MATCH(MID(TRIM(SUBSTITUTE(D78,CHAR(160)," ")),ROW(INDIRECT("1:"&amp;LEN(TRIM(SUBSTITUTE(D78,CHAR(160)," "))))),1),{"A","B","C","D","E","F","G","H","I","J","K","L","M","N","O","P","Q","R","S","T","U","V","W","X","Y","Z","Ñ","0","1","2","3","4","5","6","7","8","9"," "},0)))=LEN(TRIM(SUBSTITUTE(D78,CHAR(160)," "))))),0,1)</f>
        <v>0</v>
      </c>
      <c r="AM78" s="592"/>
      <c r="AN78" s="13"/>
      <c r="AO78" s="13"/>
      <c r="AP78" s="13"/>
    </row>
    <row r="79" spans="1:42" ht="14.25">
      <c r="A79" s="22"/>
      <c r="B79" s="11"/>
      <c r="C79" s="37" t="s">
        <v>5050</v>
      </c>
      <c r="D79" s="944"/>
      <c r="E79" s="945"/>
      <c r="F79" s="945"/>
      <c r="G79" s="945"/>
      <c r="H79" s="945"/>
      <c r="I79" s="945"/>
      <c r="J79" s="945"/>
      <c r="K79" s="945"/>
      <c r="L79" s="945"/>
      <c r="M79" s="945"/>
      <c r="N79" s="945"/>
      <c r="O79" s="945"/>
      <c r="P79" s="945"/>
      <c r="Q79" s="945"/>
      <c r="R79" s="945"/>
      <c r="S79" s="945"/>
      <c r="T79" s="945"/>
      <c r="U79" s="945"/>
      <c r="V79" s="945"/>
      <c r="W79" s="945"/>
      <c r="X79" s="946"/>
      <c r="Y79" s="940"/>
      <c r="Z79" s="941"/>
      <c r="AA79" s="941"/>
      <c r="AB79" s="941"/>
      <c r="AC79" s="941"/>
      <c r="AD79" s="942"/>
      <c r="AG79" s="1"/>
      <c r="AH79" s="290">
        <f t="shared" si="0"/>
        <v>0</v>
      </c>
      <c r="AI79" s="293">
        <f t="shared" si="1"/>
        <v>0</v>
      </c>
      <c r="AJ79" s="283" t="str">
        <f>IF(AI79=0,"",
IF(SUM($AI$61:AI79)=1,AK79,
IF($AI$211&gt;SUM($AI$61:AI79),_xlfn.CONCAT(", ",AK79),
IF($AI$211=SUM($AI$61:AI79),_xlfn.CONCAT(" y ",AK79)))))</f>
        <v/>
      </c>
      <c r="AK79" s="120" t="s">
        <v>5161</v>
      </c>
      <c r="AL79" s="78">
        <f ca="1">IF(OR(D79=" ",AND(EXACT(UPPER(TRIM(SUBSTITUTE(D79,CHAR(160)," "))),TRIM(SUBSTITUTE(D79,CHAR(160)," "))),SUMPRODUCT(--ISNUMBER(MATCH(MID(TRIM(SUBSTITUTE(D79,CHAR(160)," ")),ROW(INDIRECT("1:"&amp;LEN(TRIM(SUBSTITUTE(D79,CHAR(160)," "))))),1),{"A","B","C","D","E","F","G","H","I","J","K","L","M","N","O","P","Q","R","S","T","U","V","W","X","Y","Z","Ñ","0","1","2","3","4","5","6","7","8","9"," "},0)))=LEN(TRIM(SUBSTITUTE(D79,CHAR(160)," "))))),0,1)</f>
        <v>0</v>
      </c>
      <c r="AM79" s="592"/>
      <c r="AN79" s="13"/>
      <c r="AO79" s="13"/>
      <c r="AP79" s="13"/>
    </row>
    <row r="80" spans="1:42" ht="14.25">
      <c r="A80" s="22"/>
      <c r="B80" s="11"/>
      <c r="C80" s="37" t="s">
        <v>5051</v>
      </c>
      <c r="D80" s="944"/>
      <c r="E80" s="945"/>
      <c r="F80" s="945"/>
      <c r="G80" s="945"/>
      <c r="H80" s="945"/>
      <c r="I80" s="945"/>
      <c r="J80" s="945"/>
      <c r="K80" s="945"/>
      <c r="L80" s="945"/>
      <c r="M80" s="945"/>
      <c r="N80" s="945"/>
      <c r="O80" s="945"/>
      <c r="P80" s="945"/>
      <c r="Q80" s="945"/>
      <c r="R80" s="945"/>
      <c r="S80" s="945"/>
      <c r="T80" s="945"/>
      <c r="U80" s="945"/>
      <c r="V80" s="945"/>
      <c r="W80" s="945"/>
      <c r="X80" s="946"/>
      <c r="Y80" s="940"/>
      <c r="Z80" s="941"/>
      <c r="AA80" s="941"/>
      <c r="AB80" s="941"/>
      <c r="AC80" s="941"/>
      <c r="AD80" s="942"/>
      <c r="AG80" s="1"/>
      <c r="AH80" s="290">
        <f t="shared" si="0"/>
        <v>0</v>
      </c>
      <c r="AI80" s="293">
        <f t="shared" si="1"/>
        <v>0</v>
      </c>
      <c r="AJ80" s="283" t="str">
        <f>IF(AI80=0,"",
IF(SUM($AI$61:AI80)=1,AK80,
IF($AI$211&gt;SUM($AI$61:AI80),_xlfn.CONCAT(", ",AK80),
IF($AI$211=SUM($AI$61:AI80),_xlfn.CONCAT(" y ",AK80)))))</f>
        <v/>
      </c>
      <c r="AK80" s="120" t="s">
        <v>5163</v>
      </c>
      <c r="AL80" s="78">
        <f ca="1">IF(OR(D80=" ",AND(EXACT(UPPER(TRIM(SUBSTITUTE(D80,CHAR(160)," "))),TRIM(SUBSTITUTE(D80,CHAR(160)," "))),SUMPRODUCT(--ISNUMBER(MATCH(MID(TRIM(SUBSTITUTE(D80,CHAR(160)," ")),ROW(INDIRECT("1:"&amp;LEN(TRIM(SUBSTITUTE(D80,CHAR(160)," "))))),1),{"A","B","C","D","E","F","G","H","I","J","K","L","M","N","O","P","Q","R","S","T","U","V","W","X","Y","Z","Ñ","0","1","2","3","4","5","6","7","8","9"," "},0)))=LEN(TRIM(SUBSTITUTE(D80,CHAR(160)," "))))),0,1)</f>
        <v>0</v>
      </c>
      <c r="AM80" s="592"/>
      <c r="AN80" s="13"/>
      <c r="AO80" s="13"/>
      <c r="AP80" s="13"/>
    </row>
    <row r="81" spans="1:42" ht="14.25">
      <c r="A81" s="22"/>
      <c r="B81" s="11"/>
      <c r="C81" s="37" t="s">
        <v>5052</v>
      </c>
      <c r="D81" s="944"/>
      <c r="E81" s="945"/>
      <c r="F81" s="945"/>
      <c r="G81" s="945"/>
      <c r="H81" s="945"/>
      <c r="I81" s="945"/>
      <c r="J81" s="945"/>
      <c r="K81" s="945"/>
      <c r="L81" s="945"/>
      <c r="M81" s="945"/>
      <c r="N81" s="945"/>
      <c r="O81" s="945"/>
      <c r="P81" s="945"/>
      <c r="Q81" s="945"/>
      <c r="R81" s="945"/>
      <c r="S81" s="945"/>
      <c r="T81" s="945"/>
      <c r="U81" s="945"/>
      <c r="V81" s="945"/>
      <c r="W81" s="945"/>
      <c r="X81" s="946"/>
      <c r="Y81" s="940"/>
      <c r="Z81" s="941"/>
      <c r="AA81" s="941"/>
      <c r="AB81" s="941"/>
      <c r="AC81" s="941"/>
      <c r="AD81" s="942"/>
      <c r="AG81" s="1"/>
      <c r="AH81" s="290">
        <f t="shared" si="0"/>
        <v>0</v>
      </c>
      <c r="AI81" s="293">
        <f t="shared" si="1"/>
        <v>0</v>
      </c>
      <c r="AJ81" s="283" t="str">
        <f>IF(AI81=0,"",
IF(SUM($AI$61:AI81)=1,AK81,
IF($AI$211&gt;SUM($AI$61:AI81),_xlfn.CONCAT(", ",AK81),
IF($AI$211=SUM($AI$61:AI81),_xlfn.CONCAT(" y ",AK81)))))</f>
        <v/>
      </c>
      <c r="AK81" s="120" t="s">
        <v>5165</v>
      </c>
      <c r="AL81" s="78">
        <f ca="1">IF(OR(D81=" ",AND(EXACT(UPPER(TRIM(SUBSTITUTE(D81,CHAR(160)," "))),TRIM(SUBSTITUTE(D81,CHAR(160)," "))),SUMPRODUCT(--ISNUMBER(MATCH(MID(TRIM(SUBSTITUTE(D81,CHAR(160)," ")),ROW(INDIRECT("1:"&amp;LEN(TRIM(SUBSTITUTE(D81,CHAR(160)," "))))),1),{"A","B","C","D","E","F","G","H","I","J","K","L","M","N","O","P","Q","R","S","T","U","V","W","X","Y","Z","Ñ","0","1","2","3","4","5","6","7","8","9"," "},0)))=LEN(TRIM(SUBSTITUTE(D81,CHAR(160)," "))))),0,1)</f>
        <v>0</v>
      </c>
      <c r="AM81" s="592"/>
      <c r="AN81" s="13"/>
      <c r="AO81" s="13"/>
      <c r="AP81" s="13"/>
    </row>
    <row r="82" spans="1:42" ht="14.25">
      <c r="A82" s="22"/>
      <c r="B82" s="11"/>
      <c r="C82" s="37" t="s">
        <v>5053</v>
      </c>
      <c r="D82" s="944"/>
      <c r="E82" s="945"/>
      <c r="F82" s="945"/>
      <c r="G82" s="945"/>
      <c r="H82" s="945"/>
      <c r="I82" s="945"/>
      <c r="J82" s="945"/>
      <c r="K82" s="945"/>
      <c r="L82" s="945"/>
      <c r="M82" s="945"/>
      <c r="N82" s="945"/>
      <c r="O82" s="945"/>
      <c r="P82" s="945"/>
      <c r="Q82" s="945"/>
      <c r="R82" s="945"/>
      <c r="S82" s="945"/>
      <c r="T82" s="945"/>
      <c r="U82" s="945"/>
      <c r="V82" s="945"/>
      <c r="W82" s="945"/>
      <c r="X82" s="946"/>
      <c r="Y82" s="940"/>
      <c r="Z82" s="941"/>
      <c r="AA82" s="941"/>
      <c r="AB82" s="941"/>
      <c r="AC82" s="941"/>
      <c r="AD82" s="942"/>
      <c r="AG82" s="1"/>
      <c r="AH82" s="290">
        <f t="shared" si="0"/>
        <v>0</v>
      </c>
      <c r="AI82" s="293">
        <f t="shared" si="1"/>
        <v>0</v>
      </c>
      <c r="AJ82" s="283" t="str">
        <f>IF(AI82=0,"",
IF(SUM($AI$61:AI82)=1,AK82,
IF($AI$211&gt;SUM($AI$61:AI82),_xlfn.CONCAT(", ",AK82),
IF($AI$211=SUM($AI$61:AI82),_xlfn.CONCAT(" y ",AK82)))))</f>
        <v/>
      </c>
      <c r="AK82" s="120" t="s">
        <v>5167</v>
      </c>
      <c r="AL82" s="78">
        <f ca="1">IF(OR(D82=" ",AND(EXACT(UPPER(TRIM(SUBSTITUTE(D82,CHAR(160)," "))),TRIM(SUBSTITUTE(D82,CHAR(160)," "))),SUMPRODUCT(--ISNUMBER(MATCH(MID(TRIM(SUBSTITUTE(D82,CHAR(160)," ")),ROW(INDIRECT("1:"&amp;LEN(TRIM(SUBSTITUTE(D82,CHAR(160)," "))))),1),{"A","B","C","D","E","F","G","H","I","J","K","L","M","N","O","P","Q","R","S","T","U","V","W","X","Y","Z","Ñ","0","1","2","3","4","5","6","7","8","9"," "},0)))=LEN(TRIM(SUBSTITUTE(D82,CHAR(160)," "))))),0,1)</f>
        <v>0</v>
      </c>
      <c r="AM82" s="592"/>
      <c r="AN82" s="13"/>
      <c r="AO82" s="13"/>
      <c r="AP82" s="13"/>
    </row>
    <row r="83" spans="1:42" ht="14.25">
      <c r="A83" s="22"/>
      <c r="B83" s="11"/>
      <c r="C83" s="37" t="s">
        <v>5054</v>
      </c>
      <c r="D83" s="944"/>
      <c r="E83" s="945"/>
      <c r="F83" s="945"/>
      <c r="G83" s="945"/>
      <c r="H83" s="945"/>
      <c r="I83" s="945"/>
      <c r="J83" s="945"/>
      <c r="K83" s="945"/>
      <c r="L83" s="945"/>
      <c r="M83" s="945"/>
      <c r="N83" s="945"/>
      <c r="O83" s="945"/>
      <c r="P83" s="945"/>
      <c r="Q83" s="945"/>
      <c r="R83" s="945"/>
      <c r="S83" s="945"/>
      <c r="T83" s="945"/>
      <c r="U83" s="945"/>
      <c r="V83" s="945"/>
      <c r="W83" s="945"/>
      <c r="X83" s="946"/>
      <c r="Y83" s="940"/>
      <c r="Z83" s="941"/>
      <c r="AA83" s="941"/>
      <c r="AB83" s="941"/>
      <c r="AC83" s="941"/>
      <c r="AD83" s="942"/>
      <c r="AG83" s="1"/>
      <c r="AH83" s="290">
        <f t="shared" si="0"/>
        <v>0</v>
      </c>
      <c r="AI83" s="293">
        <f t="shared" si="1"/>
        <v>0</v>
      </c>
      <c r="AJ83" s="283" t="str">
        <f>IF(AI83=0,"",
IF(SUM($AI$61:AI83)=1,AK83,
IF($AI$211&gt;SUM($AI$61:AI83),_xlfn.CONCAT(", ",AK83),
IF($AI$211=SUM($AI$61:AI83),_xlfn.CONCAT(" y ",AK83)))))</f>
        <v/>
      </c>
      <c r="AK83" s="120" t="s">
        <v>5169</v>
      </c>
      <c r="AL83" s="78">
        <f ca="1">IF(OR(D83=" ",AND(EXACT(UPPER(TRIM(SUBSTITUTE(D83,CHAR(160)," "))),TRIM(SUBSTITUTE(D83,CHAR(160)," "))),SUMPRODUCT(--ISNUMBER(MATCH(MID(TRIM(SUBSTITUTE(D83,CHAR(160)," ")),ROW(INDIRECT("1:"&amp;LEN(TRIM(SUBSTITUTE(D83,CHAR(160)," "))))),1),{"A","B","C","D","E","F","G","H","I","J","K","L","M","N","O","P","Q","R","S","T","U","V","W","X","Y","Z","Ñ","0","1","2","3","4","5","6","7","8","9"," "},0)))=LEN(TRIM(SUBSTITUTE(D83,CHAR(160)," "))))),0,1)</f>
        <v>0</v>
      </c>
      <c r="AM83" s="592"/>
      <c r="AN83" s="13"/>
      <c r="AO83" s="13"/>
      <c r="AP83" s="13"/>
    </row>
    <row r="84" spans="1:42" ht="14.25">
      <c r="A84" s="22"/>
      <c r="B84" s="11"/>
      <c r="C84" s="37" t="s">
        <v>5055</v>
      </c>
      <c r="D84" s="944"/>
      <c r="E84" s="945"/>
      <c r="F84" s="945"/>
      <c r="G84" s="945"/>
      <c r="H84" s="945"/>
      <c r="I84" s="945"/>
      <c r="J84" s="945"/>
      <c r="K84" s="945"/>
      <c r="L84" s="945"/>
      <c r="M84" s="945"/>
      <c r="N84" s="945"/>
      <c r="O84" s="945"/>
      <c r="P84" s="945"/>
      <c r="Q84" s="945"/>
      <c r="R84" s="945"/>
      <c r="S84" s="945"/>
      <c r="T84" s="945"/>
      <c r="U84" s="945"/>
      <c r="V84" s="945"/>
      <c r="W84" s="945"/>
      <c r="X84" s="946"/>
      <c r="Y84" s="940"/>
      <c r="Z84" s="941"/>
      <c r="AA84" s="941"/>
      <c r="AB84" s="941"/>
      <c r="AC84" s="941"/>
      <c r="AD84" s="942"/>
      <c r="AG84" s="1"/>
      <c r="AH84" s="290">
        <f t="shared" si="0"/>
        <v>0</v>
      </c>
      <c r="AI84" s="293">
        <f t="shared" si="1"/>
        <v>0</v>
      </c>
      <c r="AJ84" s="283" t="str">
        <f>IF(AI84=0,"",
IF(SUM($AI$61:AI84)=1,AK84,
IF($AI$211&gt;SUM($AI$61:AI84),_xlfn.CONCAT(", ",AK84),
IF($AI$211=SUM($AI$61:AI84),_xlfn.CONCAT(" y ",AK84)))))</f>
        <v/>
      </c>
      <c r="AK84" s="120" t="s">
        <v>5171</v>
      </c>
      <c r="AL84" s="78">
        <f ca="1">IF(OR(D84=" ",AND(EXACT(UPPER(TRIM(SUBSTITUTE(D84,CHAR(160)," "))),TRIM(SUBSTITUTE(D84,CHAR(160)," "))),SUMPRODUCT(--ISNUMBER(MATCH(MID(TRIM(SUBSTITUTE(D84,CHAR(160)," ")),ROW(INDIRECT("1:"&amp;LEN(TRIM(SUBSTITUTE(D84,CHAR(160)," "))))),1),{"A","B","C","D","E","F","G","H","I","J","K","L","M","N","O","P","Q","R","S","T","U","V","W","X","Y","Z","Ñ","0","1","2","3","4","5","6","7","8","9"," "},0)))=LEN(TRIM(SUBSTITUTE(D84,CHAR(160)," "))))),0,1)</f>
        <v>0</v>
      </c>
      <c r="AM84" s="592"/>
      <c r="AN84" s="13"/>
      <c r="AO84" s="13"/>
      <c r="AP84" s="13"/>
    </row>
    <row r="85" spans="1:42" ht="14.25">
      <c r="A85" s="22"/>
      <c r="B85" s="11"/>
      <c r="C85" s="37" t="s">
        <v>5056</v>
      </c>
      <c r="D85" s="944"/>
      <c r="E85" s="945"/>
      <c r="F85" s="945"/>
      <c r="G85" s="945"/>
      <c r="H85" s="945"/>
      <c r="I85" s="945"/>
      <c r="J85" s="945"/>
      <c r="K85" s="945"/>
      <c r="L85" s="945"/>
      <c r="M85" s="945"/>
      <c r="N85" s="945"/>
      <c r="O85" s="945"/>
      <c r="P85" s="945"/>
      <c r="Q85" s="945"/>
      <c r="R85" s="945"/>
      <c r="S85" s="945"/>
      <c r="T85" s="945"/>
      <c r="U85" s="945"/>
      <c r="V85" s="945"/>
      <c r="W85" s="945"/>
      <c r="X85" s="946"/>
      <c r="Y85" s="940"/>
      <c r="Z85" s="941"/>
      <c r="AA85" s="941"/>
      <c r="AB85" s="941"/>
      <c r="AC85" s="941"/>
      <c r="AD85" s="942"/>
      <c r="AG85" s="1"/>
      <c r="AH85" s="290">
        <f t="shared" si="0"/>
        <v>0</v>
      </c>
      <c r="AI85" s="293">
        <f t="shared" si="1"/>
        <v>0</v>
      </c>
      <c r="AJ85" s="283" t="str">
        <f>IF(AI85=0,"",
IF(SUM($AI$61:AI85)=1,AK85,
IF($AI$211&gt;SUM($AI$61:AI85),_xlfn.CONCAT(", ",AK85),
IF($AI$211=SUM($AI$61:AI85),_xlfn.CONCAT(" y ",AK85)))))</f>
        <v/>
      </c>
      <c r="AK85" s="120" t="s">
        <v>5173</v>
      </c>
      <c r="AL85" s="78">
        <f ca="1">IF(OR(D85=" ",AND(EXACT(UPPER(TRIM(SUBSTITUTE(D85,CHAR(160)," "))),TRIM(SUBSTITUTE(D85,CHAR(160)," "))),SUMPRODUCT(--ISNUMBER(MATCH(MID(TRIM(SUBSTITUTE(D85,CHAR(160)," ")),ROW(INDIRECT("1:"&amp;LEN(TRIM(SUBSTITUTE(D85,CHAR(160)," "))))),1),{"A","B","C","D","E","F","G","H","I","J","K","L","M","N","O","P","Q","R","S","T","U","V","W","X","Y","Z","Ñ","0","1","2","3","4","5","6","7","8","9"," "},0)))=LEN(TRIM(SUBSTITUTE(D85,CHAR(160)," "))))),0,1)</f>
        <v>0</v>
      </c>
      <c r="AM85" s="592"/>
      <c r="AN85" s="13"/>
      <c r="AO85" s="13"/>
      <c r="AP85" s="13"/>
    </row>
    <row r="86" spans="1:42" ht="14.25">
      <c r="A86" s="22"/>
      <c r="B86" s="11"/>
      <c r="C86" s="37" t="s">
        <v>5057</v>
      </c>
      <c r="D86" s="944"/>
      <c r="E86" s="945"/>
      <c r="F86" s="945"/>
      <c r="G86" s="945"/>
      <c r="H86" s="945"/>
      <c r="I86" s="945"/>
      <c r="J86" s="945"/>
      <c r="K86" s="945"/>
      <c r="L86" s="945"/>
      <c r="M86" s="945"/>
      <c r="N86" s="945"/>
      <c r="O86" s="945"/>
      <c r="P86" s="945"/>
      <c r="Q86" s="945"/>
      <c r="R86" s="945"/>
      <c r="S86" s="945"/>
      <c r="T86" s="945"/>
      <c r="U86" s="945"/>
      <c r="V86" s="945"/>
      <c r="W86" s="945"/>
      <c r="X86" s="946"/>
      <c r="Y86" s="940"/>
      <c r="Z86" s="941"/>
      <c r="AA86" s="941"/>
      <c r="AB86" s="941"/>
      <c r="AC86" s="941"/>
      <c r="AD86" s="942"/>
      <c r="AG86" s="1"/>
      <c r="AH86" s="290">
        <f t="shared" si="0"/>
        <v>0</v>
      </c>
      <c r="AI86" s="293">
        <f t="shared" si="1"/>
        <v>0</v>
      </c>
      <c r="AJ86" s="283" t="str">
        <f>IF(AI86=0,"",
IF(SUM($AI$61:AI86)=1,AK86,
IF($AI$211&gt;SUM($AI$61:AI86),_xlfn.CONCAT(", ",AK86),
IF($AI$211=SUM($AI$61:AI86),_xlfn.CONCAT(" y ",AK86)))))</f>
        <v/>
      </c>
      <c r="AK86" s="120" t="s">
        <v>5175</v>
      </c>
      <c r="AL86" s="78">
        <f ca="1">IF(OR(D86=" ",AND(EXACT(UPPER(TRIM(SUBSTITUTE(D86,CHAR(160)," "))),TRIM(SUBSTITUTE(D86,CHAR(160)," "))),SUMPRODUCT(--ISNUMBER(MATCH(MID(TRIM(SUBSTITUTE(D86,CHAR(160)," ")),ROW(INDIRECT("1:"&amp;LEN(TRIM(SUBSTITUTE(D86,CHAR(160)," "))))),1),{"A","B","C","D","E","F","G","H","I","J","K","L","M","N","O","P","Q","R","S","T","U","V","W","X","Y","Z","Ñ","0","1","2","3","4","5","6","7","8","9"," "},0)))=LEN(TRIM(SUBSTITUTE(D86,CHAR(160)," "))))),0,1)</f>
        <v>0</v>
      </c>
      <c r="AM86" s="592"/>
      <c r="AN86" s="13"/>
      <c r="AO86" s="13"/>
      <c r="AP86" s="13"/>
    </row>
    <row r="87" spans="1:42" ht="14.25">
      <c r="A87" s="22"/>
      <c r="B87" s="11"/>
      <c r="C87" s="37" t="s">
        <v>5058</v>
      </c>
      <c r="D87" s="944"/>
      <c r="E87" s="945"/>
      <c r="F87" s="945"/>
      <c r="G87" s="945"/>
      <c r="H87" s="945"/>
      <c r="I87" s="945"/>
      <c r="J87" s="945"/>
      <c r="K87" s="945"/>
      <c r="L87" s="945"/>
      <c r="M87" s="945"/>
      <c r="N87" s="945"/>
      <c r="O87" s="945"/>
      <c r="P87" s="945"/>
      <c r="Q87" s="945"/>
      <c r="R87" s="945"/>
      <c r="S87" s="945"/>
      <c r="T87" s="945"/>
      <c r="U87" s="945"/>
      <c r="V87" s="945"/>
      <c r="W87" s="945"/>
      <c r="X87" s="946"/>
      <c r="Y87" s="940"/>
      <c r="Z87" s="941"/>
      <c r="AA87" s="941"/>
      <c r="AB87" s="941"/>
      <c r="AC87" s="941"/>
      <c r="AD87" s="942"/>
      <c r="AG87" s="1"/>
      <c r="AH87" s="290">
        <f t="shared" si="0"/>
        <v>0</v>
      </c>
      <c r="AI87" s="293">
        <f t="shared" si="1"/>
        <v>0</v>
      </c>
      <c r="AJ87" s="283" t="str">
        <f>IF(AI87=0,"",
IF(SUM($AI$61:AI87)=1,AK87,
IF($AI$211&gt;SUM($AI$61:AI87),_xlfn.CONCAT(", ",AK87),
IF($AI$211=SUM($AI$61:AI87),_xlfn.CONCAT(" y ",AK87)))))</f>
        <v/>
      </c>
      <c r="AK87" s="120" t="s">
        <v>5177</v>
      </c>
      <c r="AL87" s="78">
        <f ca="1">IF(OR(D87=" ",AND(EXACT(UPPER(TRIM(SUBSTITUTE(D87,CHAR(160)," "))),TRIM(SUBSTITUTE(D87,CHAR(160)," "))),SUMPRODUCT(--ISNUMBER(MATCH(MID(TRIM(SUBSTITUTE(D87,CHAR(160)," ")),ROW(INDIRECT("1:"&amp;LEN(TRIM(SUBSTITUTE(D87,CHAR(160)," "))))),1),{"A","B","C","D","E","F","G","H","I","J","K","L","M","N","O","P","Q","R","S","T","U","V","W","X","Y","Z","Ñ","0","1","2","3","4","5","6","7","8","9"," "},0)))=LEN(TRIM(SUBSTITUTE(D87,CHAR(160)," "))))),0,1)</f>
        <v>0</v>
      </c>
      <c r="AM87" s="592"/>
      <c r="AN87" s="13"/>
      <c r="AO87" s="13"/>
      <c r="AP87" s="13"/>
    </row>
    <row r="88" spans="1:42" ht="14.25">
      <c r="A88" s="22"/>
      <c r="B88" s="11"/>
      <c r="C88" s="37" t="s">
        <v>5059</v>
      </c>
      <c r="D88" s="944"/>
      <c r="E88" s="945"/>
      <c r="F88" s="945"/>
      <c r="G88" s="945"/>
      <c r="H88" s="945"/>
      <c r="I88" s="945"/>
      <c r="J88" s="945"/>
      <c r="K88" s="945"/>
      <c r="L88" s="945"/>
      <c r="M88" s="945"/>
      <c r="N88" s="945"/>
      <c r="O88" s="945"/>
      <c r="P88" s="945"/>
      <c r="Q88" s="945"/>
      <c r="R88" s="945"/>
      <c r="S88" s="945"/>
      <c r="T88" s="945"/>
      <c r="U88" s="945"/>
      <c r="V88" s="945"/>
      <c r="W88" s="945"/>
      <c r="X88" s="946"/>
      <c r="Y88" s="940"/>
      <c r="Z88" s="941"/>
      <c r="AA88" s="941"/>
      <c r="AB88" s="941"/>
      <c r="AC88" s="941"/>
      <c r="AD88" s="942"/>
      <c r="AG88" s="1"/>
      <c r="AH88" s="290">
        <f t="shared" si="0"/>
        <v>0</v>
      </c>
      <c r="AI88" s="293">
        <f t="shared" si="1"/>
        <v>0</v>
      </c>
      <c r="AJ88" s="283" t="str">
        <f>IF(AI88=0,"",
IF(SUM($AI$61:AI88)=1,AK88,
IF($AI$211&gt;SUM($AI$61:AI88),_xlfn.CONCAT(", ",AK88),
IF($AI$211=SUM($AI$61:AI88),_xlfn.CONCAT(" y ",AK88)))))</f>
        <v/>
      </c>
      <c r="AK88" s="120" t="s">
        <v>5179</v>
      </c>
      <c r="AL88" s="78">
        <f ca="1">IF(OR(D88=" ",AND(EXACT(UPPER(TRIM(SUBSTITUTE(D88,CHAR(160)," "))),TRIM(SUBSTITUTE(D88,CHAR(160)," "))),SUMPRODUCT(--ISNUMBER(MATCH(MID(TRIM(SUBSTITUTE(D88,CHAR(160)," ")),ROW(INDIRECT("1:"&amp;LEN(TRIM(SUBSTITUTE(D88,CHAR(160)," "))))),1),{"A","B","C","D","E","F","G","H","I","J","K","L","M","N","O","P","Q","R","S","T","U","V","W","X","Y","Z","Ñ","0","1","2","3","4","5","6","7","8","9"," "},0)))=LEN(TRIM(SUBSTITUTE(D88,CHAR(160)," "))))),0,1)</f>
        <v>0</v>
      </c>
      <c r="AM88" s="592"/>
      <c r="AN88" s="13"/>
      <c r="AO88" s="13"/>
      <c r="AP88" s="13"/>
    </row>
    <row r="89" spans="1:42" ht="14.25">
      <c r="A89" s="22"/>
      <c r="B89" s="11"/>
      <c r="C89" s="37" t="s">
        <v>5060</v>
      </c>
      <c r="D89" s="944"/>
      <c r="E89" s="945"/>
      <c r="F89" s="945"/>
      <c r="G89" s="945"/>
      <c r="H89" s="945"/>
      <c r="I89" s="945"/>
      <c r="J89" s="945"/>
      <c r="K89" s="945"/>
      <c r="L89" s="945"/>
      <c r="M89" s="945"/>
      <c r="N89" s="945"/>
      <c r="O89" s="945"/>
      <c r="P89" s="945"/>
      <c r="Q89" s="945"/>
      <c r="R89" s="945"/>
      <c r="S89" s="945"/>
      <c r="T89" s="945"/>
      <c r="U89" s="945"/>
      <c r="V89" s="945"/>
      <c r="W89" s="945"/>
      <c r="X89" s="946"/>
      <c r="Y89" s="940"/>
      <c r="Z89" s="941"/>
      <c r="AA89" s="941"/>
      <c r="AB89" s="941"/>
      <c r="AC89" s="941"/>
      <c r="AD89" s="942"/>
      <c r="AG89" s="1"/>
      <c r="AH89" s="290">
        <f t="shared" si="0"/>
        <v>0</v>
      </c>
      <c r="AI89" s="293">
        <f t="shared" si="1"/>
        <v>0</v>
      </c>
      <c r="AJ89" s="283" t="str">
        <f>IF(AI89=0,"",
IF(SUM($AI$61:AI89)=1,AK89,
IF($AI$211&gt;SUM($AI$61:AI89),_xlfn.CONCAT(", ",AK89),
IF($AI$211=SUM($AI$61:AI89),_xlfn.CONCAT(" y ",AK89)))))</f>
        <v/>
      </c>
      <c r="AK89" s="120" t="s">
        <v>5181</v>
      </c>
      <c r="AL89" s="78">
        <f ca="1">IF(OR(D89=" ",AND(EXACT(UPPER(TRIM(SUBSTITUTE(D89,CHAR(160)," "))),TRIM(SUBSTITUTE(D89,CHAR(160)," "))),SUMPRODUCT(--ISNUMBER(MATCH(MID(TRIM(SUBSTITUTE(D89,CHAR(160)," ")),ROW(INDIRECT("1:"&amp;LEN(TRIM(SUBSTITUTE(D89,CHAR(160)," "))))),1),{"A","B","C","D","E","F","G","H","I","J","K","L","M","N","O","P","Q","R","S","T","U","V","W","X","Y","Z","Ñ","0","1","2","3","4","5","6","7","8","9"," "},0)))=LEN(TRIM(SUBSTITUTE(D89,CHAR(160)," "))))),0,1)</f>
        <v>0</v>
      </c>
      <c r="AM89" s="592"/>
      <c r="AN89" s="13"/>
      <c r="AO89" s="13"/>
      <c r="AP89" s="13"/>
    </row>
    <row r="90" spans="1:42" ht="14.25">
      <c r="A90" s="22"/>
      <c r="B90" s="11"/>
      <c r="C90" s="37" t="s">
        <v>5061</v>
      </c>
      <c r="D90" s="944"/>
      <c r="E90" s="945"/>
      <c r="F90" s="945"/>
      <c r="G90" s="945"/>
      <c r="H90" s="945"/>
      <c r="I90" s="945"/>
      <c r="J90" s="945"/>
      <c r="K90" s="945"/>
      <c r="L90" s="945"/>
      <c r="M90" s="945"/>
      <c r="N90" s="945"/>
      <c r="O90" s="945"/>
      <c r="P90" s="945"/>
      <c r="Q90" s="945"/>
      <c r="R90" s="945"/>
      <c r="S90" s="945"/>
      <c r="T90" s="945"/>
      <c r="U90" s="945"/>
      <c r="V90" s="945"/>
      <c r="W90" s="945"/>
      <c r="X90" s="946"/>
      <c r="Y90" s="940"/>
      <c r="Z90" s="941"/>
      <c r="AA90" s="941"/>
      <c r="AB90" s="941"/>
      <c r="AC90" s="941"/>
      <c r="AD90" s="942"/>
      <c r="AG90" s="1"/>
      <c r="AH90" s="290">
        <f t="shared" si="0"/>
        <v>0</v>
      </c>
      <c r="AI90" s="293">
        <f t="shared" si="1"/>
        <v>0</v>
      </c>
      <c r="AJ90" s="283" t="str">
        <f>IF(AI90=0,"",
IF(SUM($AI$61:AI90)=1,AK90,
IF($AI$211&gt;SUM($AI$61:AI90),_xlfn.CONCAT(", ",AK90),
IF($AI$211=SUM($AI$61:AI90),_xlfn.CONCAT(" y ",AK90)))))</f>
        <v/>
      </c>
      <c r="AK90" s="120" t="s">
        <v>5183</v>
      </c>
      <c r="AL90" s="78">
        <f ca="1">IF(OR(D90=" ",AND(EXACT(UPPER(TRIM(SUBSTITUTE(D90,CHAR(160)," "))),TRIM(SUBSTITUTE(D90,CHAR(160)," "))),SUMPRODUCT(--ISNUMBER(MATCH(MID(TRIM(SUBSTITUTE(D90,CHAR(160)," ")),ROW(INDIRECT("1:"&amp;LEN(TRIM(SUBSTITUTE(D90,CHAR(160)," "))))),1),{"A","B","C","D","E","F","G","H","I","J","K","L","M","N","O","P","Q","R","S","T","U","V","W","X","Y","Z","Ñ","0","1","2","3","4","5","6","7","8","9"," "},0)))=LEN(TRIM(SUBSTITUTE(D90,CHAR(160)," "))))),0,1)</f>
        <v>0</v>
      </c>
      <c r="AM90" s="592"/>
      <c r="AN90" s="13"/>
      <c r="AO90" s="13"/>
      <c r="AP90" s="13"/>
    </row>
    <row r="91" spans="1:42" ht="14.25">
      <c r="A91" s="22"/>
      <c r="B91" s="11"/>
      <c r="C91" s="37" t="s">
        <v>5062</v>
      </c>
      <c r="D91" s="944"/>
      <c r="E91" s="945"/>
      <c r="F91" s="945"/>
      <c r="G91" s="945"/>
      <c r="H91" s="945"/>
      <c r="I91" s="945"/>
      <c r="J91" s="945"/>
      <c r="K91" s="945"/>
      <c r="L91" s="945"/>
      <c r="M91" s="945"/>
      <c r="N91" s="945"/>
      <c r="O91" s="945"/>
      <c r="P91" s="945"/>
      <c r="Q91" s="945"/>
      <c r="R91" s="945"/>
      <c r="S91" s="945"/>
      <c r="T91" s="945"/>
      <c r="U91" s="945"/>
      <c r="V91" s="945"/>
      <c r="W91" s="945"/>
      <c r="X91" s="946"/>
      <c r="Y91" s="940"/>
      <c r="Z91" s="941"/>
      <c r="AA91" s="941"/>
      <c r="AB91" s="941"/>
      <c r="AC91" s="941"/>
      <c r="AD91" s="942"/>
      <c r="AG91" s="1"/>
      <c r="AH91" s="290">
        <f t="shared" si="0"/>
        <v>0</v>
      </c>
      <c r="AI91" s="293">
        <f t="shared" si="1"/>
        <v>0</v>
      </c>
      <c r="AJ91" s="283" t="str">
        <f>IF(AI91=0,"",
IF(SUM($AI$61:AI91)=1,AK91,
IF($AI$211&gt;SUM($AI$61:AI91),_xlfn.CONCAT(", ",AK91),
IF($AI$211=SUM($AI$61:AI91),_xlfn.CONCAT(" y ",AK91)))))</f>
        <v/>
      </c>
      <c r="AK91" s="120" t="s">
        <v>5185</v>
      </c>
      <c r="AL91" s="78">
        <f ca="1">IF(OR(D91=" ",AND(EXACT(UPPER(TRIM(SUBSTITUTE(D91,CHAR(160)," "))),TRIM(SUBSTITUTE(D91,CHAR(160)," "))),SUMPRODUCT(--ISNUMBER(MATCH(MID(TRIM(SUBSTITUTE(D91,CHAR(160)," ")),ROW(INDIRECT("1:"&amp;LEN(TRIM(SUBSTITUTE(D91,CHAR(160)," "))))),1),{"A","B","C","D","E","F","G","H","I","J","K","L","M","N","O","P","Q","R","S","T","U","V","W","X","Y","Z","Ñ","0","1","2","3","4","5","6","7","8","9"," "},0)))=LEN(TRIM(SUBSTITUTE(D91,CHAR(160)," "))))),0,1)</f>
        <v>0</v>
      </c>
      <c r="AM91" s="592"/>
      <c r="AN91" s="13"/>
      <c r="AO91" s="13"/>
      <c r="AP91" s="13"/>
    </row>
    <row r="92" spans="1:42" ht="14.25">
      <c r="A92" s="22"/>
      <c r="B92" s="11"/>
      <c r="C92" s="37" t="s">
        <v>5063</v>
      </c>
      <c r="D92" s="944"/>
      <c r="E92" s="945"/>
      <c r="F92" s="945"/>
      <c r="G92" s="945"/>
      <c r="H92" s="945"/>
      <c r="I92" s="945"/>
      <c r="J92" s="945"/>
      <c r="K92" s="945"/>
      <c r="L92" s="945"/>
      <c r="M92" s="945"/>
      <c r="N92" s="945"/>
      <c r="O92" s="945"/>
      <c r="P92" s="945"/>
      <c r="Q92" s="945"/>
      <c r="R92" s="945"/>
      <c r="S92" s="945"/>
      <c r="T92" s="945"/>
      <c r="U92" s="945"/>
      <c r="V92" s="945"/>
      <c r="W92" s="945"/>
      <c r="X92" s="946"/>
      <c r="Y92" s="940"/>
      <c r="Z92" s="941"/>
      <c r="AA92" s="941"/>
      <c r="AB92" s="941"/>
      <c r="AC92" s="941"/>
      <c r="AD92" s="942"/>
      <c r="AG92" s="1"/>
      <c r="AH92" s="290">
        <f t="shared" si="0"/>
        <v>0</v>
      </c>
      <c r="AI92" s="293">
        <f t="shared" si="1"/>
        <v>0</v>
      </c>
      <c r="AJ92" s="283" t="str">
        <f>IF(AI92=0,"",
IF(SUM($AI$61:AI92)=1,AK92,
IF($AI$211&gt;SUM($AI$61:AI92),_xlfn.CONCAT(", ",AK92),
IF($AI$211=SUM($AI$61:AI92),_xlfn.CONCAT(" y ",AK92)))))</f>
        <v/>
      </c>
      <c r="AK92" s="120" t="s">
        <v>5186</v>
      </c>
      <c r="AL92" s="78">
        <f ca="1">IF(OR(D92=" ",AND(EXACT(UPPER(TRIM(SUBSTITUTE(D92,CHAR(160)," "))),TRIM(SUBSTITUTE(D92,CHAR(160)," "))),SUMPRODUCT(--ISNUMBER(MATCH(MID(TRIM(SUBSTITUTE(D92,CHAR(160)," ")),ROW(INDIRECT("1:"&amp;LEN(TRIM(SUBSTITUTE(D92,CHAR(160)," "))))),1),{"A","B","C","D","E","F","G","H","I","J","K","L","M","N","O","P","Q","R","S","T","U","V","W","X","Y","Z","Ñ","0","1","2","3","4","5","6","7","8","9"," "},0)))=LEN(TRIM(SUBSTITUTE(D92,CHAR(160)," "))))),0,1)</f>
        <v>0</v>
      </c>
      <c r="AM92" s="592"/>
      <c r="AN92" s="13"/>
      <c r="AO92" s="13"/>
      <c r="AP92" s="13"/>
    </row>
    <row r="93" spans="1:42" ht="14.25">
      <c r="A93" s="22"/>
      <c r="B93" s="11"/>
      <c r="C93" s="37" t="s">
        <v>5064</v>
      </c>
      <c r="D93" s="944"/>
      <c r="E93" s="945"/>
      <c r="F93" s="945"/>
      <c r="G93" s="945"/>
      <c r="H93" s="945"/>
      <c r="I93" s="945"/>
      <c r="J93" s="945"/>
      <c r="K93" s="945"/>
      <c r="L93" s="945"/>
      <c r="M93" s="945"/>
      <c r="N93" s="945"/>
      <c r="O93" s="945"/>
      <c r="P93" s="945"/>
      <c r="Q93" s="945"/>
      <c r="R93" s="945"/>
      <c r="S93" s="945"/>
      <c r="T93" s="945"/>
      <c r="U93" s="945"/>
      <c r="V93" s="945"/>
      <c r="W93" s="945"/>
      <c r="X93" s="946"/>
      <c r="Y93" s="940"/>
      <c r="Z93" s="941"/>
      <c r="AA93" s="941"/>
      <c r="AB93" s="941"/>
      <c r="AC93" s="941"/>
      <c r="AD93" s="942"/>
      <c r="AG93" s="1"/>
      <c r="AH93" s="290">
        <f t="shared" si="0"/>
        <v>0</v>
      </c>
      <c r="AI93" s="293">
        <f t="shared" si="1"/>
        <v>0</v>
      </c>
      <c r="AJ93" s="283" t="str">
        <f>IF(AI93=0,"",
IF(SUM($AI$61:AI93)=1,AK93,
IF($AI$211&gt;SUM($AI$61:AI93),_xlfn.CONCAT(", ",AK93),
IF($AI$211=SUM($AI$61:AI93),_xlfn.CONCAT(" y ",AK93)))))</f>
        <v/>
      </c>
      <c r="AK93" s="120" t="s">
        <v>5187</v>
      </c>
      <c r="AL93" s="78">
        <f ca="1">IF(OR(D93=" ",AND(EXACT(UPPER(TRIM(SUBSTITUTE(D93,CHAR(160)," "))),TRIM(SUBSTITUTE(D93,CHAR(160)," "))),SUMPRODUCT(--ISNUMBER(MATCH(MID(TRIM(SUBSTITUTE(D93,CHAR(160)," ")),ROW(INDIRECT("1:"&amp;LEN(TRIM(SUBSTITUTE(D93,CHAR(160)," "))))),1),{"A","B","C","D","E","F","G","H","I","J","K","L","M","N","O","P","Q","R","S","T","U","V","W","X","Y","Z","Ñ","0","1","2","3","4","5","6","7","8","9"," "},0)))=LEN(TRIM(SUBSTITUTE(D93,CHAR(160)," "))))),0,1)</f>
        <v>0</v>
      </c>
      <c r="AM93" s="592"/>
      <c r="AN93" s="13"/>
      <c r="AO93" s="13"/>
      <c r="AP93" s="13"/>
    </row>
    <row r="94" spans="1:42" ht="14.25">
      <c r="A94" s="22"/>
      <c r="B94" s="11"/>
      <c r="C94" s="37" t="s">
        <v>5065</v>
      </c>
      <c r="D94" s="944"/>
      <c r="E94" s="945"/>
      <c r="F94" s="945"/>
      <c r="G94" s="945"/>
      <c r="H94" s="945"/>
      <c r="I94" s="945"/>
      <c r="J94" s="945"/>
      <c r="K94" s="945"/>
      <c r="L94" s="945"/>
      <c r="M94" s="945"/>
      <c r="N94" s="945"/>
      <c r="O94" s="945"/>
      <c r="P94" s="945"/>
      <c r="Q94" s="945"/>
      <c r="R94" s="945"/>
      <c r="S94" s="945"/>
      <c r="T94" s="945"/>
      <c r="U94" s="945"/>
      <c r="V94" s="945"/>
      <c r="W94" s="945"/>
      <c r="X94" s="946"/>
      <c r="Y94" s="940"/>
      <c r="Z94" s="941"/>
      <c r="AA94" s="941"/>
      <c r="AB94" s="941"/>
      <c r="AC94" s="941"/>
      <c r="AD94" s="942"/>
      <c r="AG94" s="1"/>
      <c r="AH94" s="290">
        <f t="shared" si="0"/>
        <v>0</v>
      </c>
      <c r="AI94" s="293">
        <f t="shared" si="1"/>
        <v>0</v>
      </c>
      <c r="AJ94" s="283" t="str">
        <f>IF(AI94=0,"",
IF(SUM($AI$61:AI94)=1,AK94,
IF($AI$211&gt;SUM($AI$61:AI94),_xlfn.CONCAT(", ",AK94),
IF($AI$211=SUM($AI$61:AI94),_xlfn.CONCAT(" y ",AK94)))))</f>
        <v/>
      </c>
      <c r="AK94" s="120" t="s">
        <v>5188</v>
      </c>
      <c r="AL94" s="78">
        <f ca="1">IF(OR(D94=" ",AND(EXACT(UPPER(TRIM(SUBSTITUTE(D94,CHAR(160)," "))),TRIM(SUBSTITUTE(D94,CHAR(160)," "))),SUMPRODUCT(--ISNUMBER(MATCH(MID(TRIM(SUBSTITUTE(D94,CHAR(160)," ")),ROW(INDIRECT("1:"&amp;LEN(TRIM(SUBSTITUTE(D94,CHAR(160)," "))))),1),{"A","B","C","D","E","F","G","H","I","J","K","L","M","N","O","P","Q","R","S","T","U","V","W","X","Y","Z","Ñ","0","1","2","3","4","5","6","7","8","9"," "},0)))=LEN(TRIM(SUBSTITUTE(D94,CHAR(160)," "))))),0,1)</f>
        <v>0</v>
      </c>
      <c r="AM94" s="592"/>
      <c r="AN94" s="13"/>
      <c r="AO94" s="13"/>
      <c r="AP94" s="13"/>
    </row>
    <row r="95" spans="1:42" ht="14.25">
      <c r="A95" s="22"/>
      <c r="B95" s="11"/>
      <c r="C95" s="37" t="s">
        <v>5066</v>
      </c>
      <c r="D95" s="944"/>
      <c r="E95" s="945"/>
      <c r="F95" s="945"/>
      <c r="G95" s="945"/>
      <c r="H95" s="945"/>
      <c r="I95" s="945"/>
      <c r="J95" s="945"/>
      <c r="K95" s="945"/>
      <c r="L95" s="945"/>
      <c r="M95" s="945"/>
      <c r="N95" s="945"/>
      <c r="O95" s="945"/>
      <c r="P95" s="945"/>
      <c r="Q95" s="945"/>
      <c r="R95" s="945"/>
      <c r="S95" s="945"/>
      <c r="T95" s="945"/>
      <c r="U95" s="945"/>
      <c r="V95" s="945"/>
      <c r="W95" s="945"/>
      <c r="X95" s="946"/>
      <c r="Y95" s="940"/>
      <c r="Z95" s="941"/>
      <c r="AA95" s="941"/>
      <c r="AB95" s="941"/>
      <c r="AC95" s="941"/>
      <c r="AD95" s="942"/>
      <c r="AG95" s="1"/>
      <c r="AH95" s="290">
        <f t="shared" si="0"/>
        <v>0</v>
      </c>
      <c r="AI95" s="293">
        <f t="shared" si="1"/>
        <v>0</v>
      </c>
      <c r="AJ95" s="283" t="str">
        <f>IF(AI95=0,"",
IF(SUM($AI$61:AI95)=1,AK95,
IF($AI$211&gt;SUM($AI$61:AI95),_xlfn.CONCAT(", ",AK95),
IF($AI$211=SUM($AI$61:AI95),_xlfn.CONCAT(" y ",AK95)))))</f>
        <v/>
      </c>
      <c r="AK95" s="120" t="s">
        <v>5189</v>
      </c>
      <c r="AL95" s="78">
        <f ca="1">IF(OR(D95=" ",AND(EXACT(UPPER(TRIM(SUBSTITUTE(D95,CHAR(160)," "))),TRIM(SUBSTITUTE(D95,CHAR(160)," "))),SUMPRODUCT(--ISNUMBER(MATCH(MID(TRIM(SUBSTITUTE(D95,CHAR(160)," ")),ROW(INDIRECT("1:"&amp;LEN(TRIM(SUBSTITUTE(D95,CHAR(160)," "))))),1),{"A","B","C","D","E","F","G","H","I","J","K","L","M","N","O","P","Q","R","S","T","U","V","W","X","Y","Z","Ñ","0","1","2","3","4","5","6","7","8","9"," "},0)))=LEN(TRIM(SUBSTITUTE(D95,CHAR(160)," "))))),0,1)</f>
        <v>0</v>
      </c>
      <c r="AM95" s="592"/>
      <c r="AN95" s="13"/>
      <c r="AO95" s="13"/>
      <c r="AP95" s="13"/>
    </row>
    <row r="96" spans="1:42" ht="14.25">
      <c r="A96" s="22"/>
      <c r="B96" s="11"/>
      <c r="C96" s="37" t="s">
        <v>5190</v>
      </c>
      <c r="D96" s="944"/>
      <c r="E96" s="945"/>
      <c r="F96" s="945"/>
      <c r="G96" s="945"/>
      <c r="H96" s="945"/>
      <c r="I96" s="945"/>
      <c r="J96" s="945"/>
      <c r="K96" s="945"/>
      <c r="L96" s="945"/>
      <c r="M96" s="945"/>
      <c r="N96" s="945"/>
      <c r="O96" s="945"/>
      <c r="P96" s="945"/>
      <c r="Q96" s="945"/>
      <c r="R96" s="945"/>
      <c r="S96" s="945"/>
      <c r="T96" s="945"/>
      <c r="U96" s="945"/>
      <c r="V96" s="945"/>
      <c r="W96" s="945"/>
      <c r="X96" s="946"/>
      <c r="Y96" s="940"/>
      <c r="Z96" s="941"/>
      <c r="AA96" s="941"/>
      <c r="AB96" s="941"/>
      <c r="AC96" s="941"/>
      <c r="AD96" s="942"/>
      <c r="AG96" s="1"/>
      <c r="AH96" s="290">
        <f t="shared" si="0"/>
        <v>0</v>
      </c>
      <c r="AI96" s="293">
        <f t="shared" si="1"/>
        <v>0</v>
      </c>
      <c r="AJ96" s="283" t="str">
        <f>IF(AI96=0,"",
IF(SUM($AI$61:AI96)=1,AK96,
IF($AI$211&gt;SUM($AI$61:AI96),_xlfn.CONCAT(", ",AK96),
IF($AI$211=SUM($AI$61:AI96),_xlfn.CONCAT(" y ",AK96)))))</f>
        <v/>
      </c>
      <c r="AK96" s="120" t="s">
        <v>5191</v>
      </c>
      <c r="AL96" s="78">
        <f ca="1">IF(OR(D96=" ",AND(EXACT(UPPER(TRIM(SUBSTITUTE(D96,CHAR(160)," "))),TRIM(SUBSTITUTE(D96,CHAR(160)," "))),SUMPRODUCT(--ISNUMBER(MATCH(MID(TRIM(SUBSTITUTE(D96,CHAR(160)," ")),ROW(INDIRECT("1:"&amp;LEN(TRIM(SUBSTITUTE(D96,CHAR(160)," "))))),1),{"A","B","C","D","E","F","G","H","I","J","K","L","M","N","O","P","Q","R","S","T","U","V","W","X","Y","Z","Ñ","0","1","2","3","4","5","6","7","8","9"," "},0)))=LEN(TRIM(SUBSTITUTE(D96,CHAR(160)," "))))),0,1)</f>
        <v>0</v>
      </c>
      <c r="AM96" s="592"/>
      <c r="AN96" s="13"/>
      <c r="AO96" s="13"/>
      <c r="AP96" s="13"/>
    </row>
    <row r="97" spans="1:42" ht="14.25">
      <c r="A97" s="22"/>
      <c r="B97" s="11"/>
      <c r="C97" s="37" t="s">
        <v>5192</v>
      </c>
      <c r="D97" s="944"/>
      <c r="E97" s="945"/>
      <c r="F97" s="945"/>
      <c r="G97" s="945"/>
      <c r="H97" s="945"/>
      <c r="I97" s="945"/>
      <c r="J97" s="945"/>
      <c r="K97" s="945"/>
      <c r="L97" s="945"/>
      <c r="M97" s="945"/>
      <c r="N97" s="945"/>
      <c r="O97" s="945"/>
      <c r="P97" s="945"/>
      <c r="Q97" s="945"/>
      <c r="R97" s="945"/>
      <c r="S97" s="945"/>
      <c r="T97" s="945"/>
      <c r="U97" s="945"/>
      <c r="V97" s="945"/>
      <c r="W97" s="945"/>
      <c r="X97" s="946"/>
      <c r="Y97" s="940"/>
      <c r="Z97" s="941"/>
      <c r="AA97" s="941"/>
      <c r="AB97" s="941"/>
      <c r="AC97" s="941"/>
      <c r="AD97" s="942"/>
      <c r="AG97" s="1"/>
      <c r="AH97" s="290">
        <f t="shared" si="0"/>
        <v>0</v>
      </c>
      <c r="AI97" s="293">
        <f t="shared" si="1"/>
        <v>0</v>
      </c>
      <c r="AJ97" s="283" t="str">
        <f>IF(AI97=0,"",
IF(SUM($AI$61:AI97)=1,AK97,
IF($AI$211&gt;SUM($AI$61:AI97),_xlfn.CONCAT(", ",AK97),
IF($AI$211=SUM($AI$61:AI97),_xlfn.CONCAT(" y ",AK97)))))</f>
        <v/>
      </c>
      <c r="AK97" s="120" t="s">
        <v>5193</v>
      </c>
      <c r="AL97" s="78">
        <f ca="1">IF(OR(D97=" ",AND(EXACT(UPPER(TRIM(SUBSTITUTE(D97,CHAR(160)," "))),TRIM(SUBSTITUTE(D97,CHAR(160)," "))),SUMPRODUCT(--ISNUMBER(MATCH(MID(TRIM(SUBSTITUTE(D97,CHAR(160)," ")),ROW(INDIRECT("1:"&amp;LEN(TRIM(SUBSTITUTE(D97,CHAR(160)," "))))),1),{"A","B","C","D","E","F","G","H","I","J","K","L","M","N","O","P","Q","R","S","T","U","V","W","X","Y","Z","Ñ","0","1","2","3","4","5","6","7","8","9"," "},0)))=LEN(TRIM(SUBSTITUTE(D97,CHAR(160)," "))))),0,1)</f>
        <v>0</v>
      </c>
      <c r="AM97" s="592"/>
      <c r="AN97" s="13"/>
      <c r="AO97" s="13"/>
      <c r="AP97" s="13"/>
    </row>
    <row r="98" spans="1:42" ht="14.25">
      <c r="A98" s="22"/>
      <c r="B98" s="11"/>
      <c r="C98" s="37" t="s">
        <v>5194</v>
      </c>
      <c r="D98" s="944"/>
      <c r="E98" s="945"/>
      <c r="F98" s="945"/>
      <c r="G98" s="945"/>
      <c r="H98" s="945"/>
      <c r="I98" s="945"/>
      <c r="J98" s="945"/>
      <c r="K98" s="945"/>
      <c r="L98" s="945"/>
      <c r="M98" s="945"/>
      <c r="N98" s="945"/>
      <c r="O98" s="945"/>
      <c r="P98" s="945"/>
      <c r="Q98" s="945"/>
      <c r="R98" s="945"/>
      <c r="S98" s="945"/>
      <c r="T98" s="945"/>
      <c r="U98" s="945"/>
      <c r="V98" s="945"/>
      <c r="W98" s="945"/>
      <c r="X98" s="946"/>
      <c r="Y98" s="940"/>
      <c r="Z98" s="941"/>
      <c r="AA98" s="941"/>
      <c r="AB98" s="941"/>
      <c r="AC98" s="941"/>
      <c r="AD98" s="942"/>
      <c r="AG98" s="1"/>
      <c r="AH98" s="290">
        <f t="shared" si="0"/>
        <v>0</v>
      </c>
      <c r="AI98" s="293">
        <f t="shared" si="1"/>
        <v>0</v>
      </c>
      <c r="AJ98" s="283" t="str">
        <f>IF(AI98=0,"",
IF(SUM($AI$61:AI98)=1,AK98,
IF($AI$211&gt;SUM($AI$61:AI98),_xlfn.CONCAT(", ",AK98),
IF($AI$211=SUM($AI$61:AI98),_xlfn.CONCAT(" y ",AK98)))))</f>
        <v/>
      </c>
      <c r="AK98" s="120" t="s">
        <v>5195</v>
      </c>
      <c r="AL98" s="78">
        <f ca="1">IF(OR(D98=" ",AND(EXACT(UPPER(TRIM(SUBSTITUTE(D98,CHAR(160)," "))),TRIM(SUBSTITUTE(D98,CHAR(160)," "))),SUMPRODUCT(--ISNUMBER(MATCH(MID(TRIM(SUBSTITUTE(D98,CHAR(160)," ")),ROW(INDIRECT("1:"&amp;LEN(TRIM(SUBSTITUTE(D98,CHAR(160)," "))))),1),{"A","B","C","D","E","F","G","H","I","J","K","L","M","N","O","P","Q","R","S","T","U","V","W","X","Y","Z","Ñ","0","1","2","3","4","5","6","7","8","9"," "},0)))=LEN(TRIM(SUBSTITUTE(D98,CHAR(160)," "))))),0,1)</f>
        <v>0</v>
      </c>
      <c r="AM98" s="592"/>
      <c r="AN98" s="13"/>
      <c r="AO98" s="13"/>
      <c r="AP98" s="13"/>
    </row>
    <row r="99" spans="1:42" ht="14.25">
      <c r="A99" s="22"/>
      <c r="B99" s="11"/>
      <c r="C99" s="37" t="s">
        <v>5196</v>
      </c>
      <c r="D99" s="944"/>
      <c r="E99" s="945"/>
      <c r="F99" s="945"/>
      <c r="G99" s="945"/>
      <c r="H99" s="945"/>
      <c r="I99" s="945"/>
      <c r="J99" s="945"/>
      <c r="K99" s="945"/>
      <c r="L99" s="945"/>
      <c r="M99" s="945"/>
      <c r="N99" s="945"/>
      <c r="O99" s="945"/>
      <c r="P99" s="945"/>
      <c r="Q99" s="945"/>
      <c r="R99" s="945"/>
      <c r="S99" s="945"/>
      <c r="T99" s="945"/>
      <c r="U99" s="945"/>
      <c r="V99" s="945"/>
      <c r="W99" s="945"/>
      <c r="X99" s="946"/>
      <c r="Y99" s="940"/>
      <c r="Z99" s="941"/>
      <c r="AA99" s="941"/>
      <c r="AB99" s="941"/>
      <c r="AC99" s="941"/>
      <c r="AD99" s="942"/>
      <c r="AG99" s="1"/>
      <c r="AH99" s="290">
        <f t="shared" si="0"/>
        <v>0</v>
      </c>
      <c r="AI99" s="293">
        <f t="shared" si="1"/>
        <v>0</v>
      </c>
      <c r="AJ99" s="283" t="str">
        <f>IF(AI99=0,"",
IF(SUM($AI$61:AI99)=1,AK99,
IF($AI$211&gt;SUM($AI$61:AI99),_xlfn.CONCAT(", ",AK99),
IF($AI$211=SUM($AI$61:AI99),_xlfn.CONCAT(" y ",AK99)))))</f>
        <v/>
      </c>
      <c r="AK99" s="120" t="s">
        <v>5197</v>
      </c>
      <c r="AL99" s="78">
        <f ca="1">IF(OR(D99=" ",AND(EXACT(UPPER(TRIM(SUBSTITUTE(D99,CHAR(160)," "))),TRIM(SUBSTITUTE(D99,CHAR(160)," "))),SUMPRODUCT(--ISNUMBER(MATCH(MID(TRIM(SUBSTITUTE(D99,CHAR(160)," ")),ROW(INDIRECT("1:"&amp;LEN(TRIM(SUBSTITUTE(D99,CHAR(160)," "))))),1),{"A","B","C","D","E","F","G","H","I","J","K","L","M","N","O","P","Q","R","S","T","U","V","W","X","Y","Z","Ñ","0","1","2","3","4","5","6","7","8","9"," "},0)))=LEN(TRIM(SUBSTITUTE(D99,CHAR(160)," "))))),0,1)</f>
        <v>0</v>
      </c>
      <c r="AM99" s="592"/>
      <c r="AN99" s="13"/>
      <c r="AO99" s="13"/>
      <c r="AP99" s="13"/>
    </row>
    <row r="100" spans="1:42" ht="14.25">
      <c r="A100" s="22"/>
      <c r="B100" s="11"/>
      <c r="C100" s="37" t="s">
        <v>5198</v>
      </c>
      <c r="D100" s="944"/>
      <c r="E100" s="945"/>
      <c r="F100" s="945"/>
      <c r="G100" s="945"/>
      <c r="H100" s="945"/>
      <c r="I100" s="945"/>
      <c r="J100" s="945"/>
      <c r="K100" s="945"/>
      <c r="L100" s="945"/>
      <c r="M100" s="945"/>
      <c r="N100" s="945"/>
      <c r="O100" s="945"/>
      <c r="P100" s="945"/>
      <c r="Q100" s="945"/>
      <c r="R100" s="945"/>
      <c r="S100" s="945"/>
      <c r="T100" s="945"/>
      <c r="U100" s="945"/>
      <c r="V100" s="945"/>
      <c r="W100" s="945"/>
      <c r="X100" s="946"/>
      <c r="Y100" s="940"/>
      <c r="Z100" s="941"/>
      <c r="AA100" s="941"/>
      <c r="AB100" s="941"/>
      <c r="AC100" s="941"/>
      <c r="AD100" s="942"/>
      <c r="AG100" s="1"/>
      <c r="AH100" s="290">
        <f t="shared" si="0"/>
        <v>0</v>
      </c>
      <c r="AI100" s="293">
        <f t="shared" si="1"/>
        <v>0</v>
      </c>
      <c r="AJ100" s="283" t="str">
        <f>IF(AI100=0,"",
IF(SUM($AI$61:AI100)=1,AK100,
IF($AI$211&gt;SUM($AI$61:AI100),_xlfn.CONCAT(", ",AK100),
IF($AI$211=SUM($AI$61:AI100),_xlfn.CONCAT(" y ",AK100)))))</f>
        <v/>
      </c>
      <c r="AK100" s="120" t="s">
        <v>5199</v>
      </c>
      <c r="AL100" s="78">
        <f ca="1">IF(OR(D100=" ",AND(EXACT(UPPER(TRIM(SUBSTITUTE(D100,CHAR(160)," "))),TRIM(SUBSTITUTE(D100,CHAR(160)," "))),SUMPRODUCT(--ISNUMBER(MATCH(MID(TRIM(SUBSTITUTE(D100,CHAR(160)," ")),ROW(INDIRECT("1:"&amp;LEN(TRIM(SUBSTITUTE(D100,CHAR(160)," "))))),1),{"A","B","C","D","E","F","G","H","I","J","K","L","M","N","O","P","Q","R","S","T","U","V","W","X","Y","Z","Ñ","0","1","2","3","4","5","6","7","8","9"," "},0)))=LEN(TRIM(SUBSTITUTE(D100,CHAR(160)," "))))),0,1)</f>
        <v>0</v>
      </c>
      <c r="AM100" s="592"/>
      <c r="AN100" s="13"/>
      <c r="AO100" s="13"/>
      <c r="AP100" s="13"/>
    </row>
    <row r="101" spans="1:42" ht="14.25">
      <c r="A101" s="22"/>
      <c r="B101" s="11"/>
      <c r="C101" s="37" t="s">
        <v>5200</v>
      </c>
      <c r="D101" s="944"/>
      <c r="E101" s="945"/>
      <c r="F101" s="945"/>
      <c r="G101" s="945"/>
      <c r="H101" s="945"/>
      <c r="I101" s="945"/>
      <c r="J101" s="945"/>
      <c r="K101" s="945"/>
      <c r="L101" s="945"/>
      <c r="M101" s="945"/>
      <c r="N101" s="945"/>
      <c r="O101" s="945"/>
      <c r="P101" s="945"/>
      <c r="Q101" s="945"/>
      <c r="R101" s="945"/>
      <c r="S101" s="945"/>
      <c r="T101" s="945"/>
      <c r="U101" s="945"/>
      <c r="V101" s="945"/>
      <c r="W101" s="945"/>
      <c r="X101" s="946"/>
      <c r="Y101" s="940"/>
      <c r="Z101" s="941"/>
      <c r="AA101" s="941"/>
      <c r="AB101" s="941"/>
      <c r="AC101" s="941"/>
      <c r="AD101" s="942"/>
      <c r="AG101" s="1"/>
      <c r="AH101" s="290">
        <f t="shared" si="0"/>
        <v>0</v>
      </c>
      <c r="AI101" s="293">
        <f t="shared" si="1"/>
        <v>0</v>
      </c>
      <c r="AJ101" s="283" t="str">
        <f>IF(AI101=0,"",
IF(SUM($AI$61:AI101)=1,AK101,
IF($AI$211&gt;SUM($AI$61:AI101),_xlfn.CONCAT(", ",AK101),
IF($AI$211=SUM($AI$61:AI101),_xlfn.CONCAT(" y ",AK101)))))</f>
        <v/>
      </c>
      <c r="AK101" s="120" t="s">
        <v>5201</v>
      </c>
      <c r="AL101" s="78">
        <f ca="1">IF(OR(D101=" ",AND(EXACT(UPPER(TRIM(SUBSTITUTE(D101,CHAR(160)," "))),TRIM(SUBSTITUTE(D101,CHAR(160)," "))),SUMPRODUCT(--ISNUMBER(MATCH(MID(TRIM(SUBSTITUTE(D101,CHAR(160)," ")),ROW(INDIRECT("1:"&amp;LEN(TRIM(SUBSTITUTE(D101,CHAR(160)," "))))),1),{"A","B","C","D","E","F","G","H","I","J","K","L","M","N","O","P","Q","R","S","T","U","V","W","X","Y","Z","Ñ","0","1","2","3","4","5","6","7","8","9"," "},0)))=LEN(TRIM(SUBSTITUTE(D101,CHAR(160)," "))))),0,1)</f>
        <v>0</v>
      </c>
      <c r="AM101" s="592"/>
      <c r="AN101" s="13"/>
      <c r="AO101" s="13"/>
      <c r="AP101" s="13"/>
    </row>
    <row r="102" spans="1:42" ht="14.25">
      <c r="A102" s="22"/>
      <c r="B102" s="11"/>
      <c r="C102" s="37" t="s">
        <v>5202</v>
      </c>
      <c r="D102" s="944"/>
      <c r="E102" s="945"/>
      <c r="F102" s="945"/>
      <c r="G102" s="945"/>
      <c r="H102" s="945"/>
      <c r="I102" s="945"/>
      <c r="J102" s="945"/>
      <c r="K102" s="945"/>
      <c r="L102" s="945"/>
      <c r="M102" s="945"/>
      <c r="N102" s="945"/>
      <c r="O102" s="945"/>
      <c r="P102" s="945"/>
      <c r="Q102" s="945"/>
      <c r="R102" s="945"/>
      <c r="S102" s="945"/>
      <c r="T102" s="945"/>
      <c r="U102" s="945"/>
      <c r="V102" s="945"/>
      <c r="W102" s="945"/>
      <c r="X102" s="946"/>
      <c r="Y102" s="940"/>
      <c r="Z102" s="941"/>
      <c r="AA102" s="941"/>
      <c r="AB102" s="941"/>
      <c r="AC102" s="941"/>
      <c r="AD102" s="942"/>
      <c r="AG102" s="1"/>
      <c r="AH102" s="290">
        <f t="shared" si="0"/>
        <v>0</v>
      </c>
      <c r="AI102" s="293">
        <f t="shared" si="1"/>
        <v>0</v>
      </c>
      <c r="AJ102" s="283" t="str">
        <f>IF(AI102=0,"",
IF(SUM($AI$61:AI102)=1,AK102,
IF($AI$211&gt;SUM($AI$61:AI102),_xlfn.CONCAT(", ",AK102),
IF($AI$211=SUM($AI$61:AI102),_xlfn.CONCAT(" y ",AK102)))))</f>
        <v/>
      </c>
      <c r="AK102" s="120" t="s">
        <v>5203</v>
      </c>
      <c r="AL102" s="78">
        <f ca="1">IF(OR(D102=" ",AND(EXACT(UPPER(TRIM(SUBSTITUTE(D102,CHAR(160)," "))),TRIM(SUBSTITUTE(D102,CHAR(160)," "))),SUMPRODUCT(--ISNUMBER(MATCH(MID(TRIM(SUBSTITUTE(D102,CHAR(160)," ")),ROW(INDIRECT("1:"&amp;LEN(TRIM(SUBSTITUTE(D102,CHAR(160)," "))))),1),{"A","B","C","D","E","F","G","H","I","J","K","L","M","N","O","P","Q","R","S","T","U","V","W","X","Y","Z","Ñ","0","1","2","3","4","5","6","7","8","9"," "},0)))=LEN(TRIM(SUBSTITUTE(D102,CHAR(160)," "))))),0,1)</f>
        <v>0</v>
      </c>
      <c r="AM102" s="592"/>
      <c r="AN102" s="13"/>
      <c r="AO102" s="13"/>
      <c r="AP102" s="13"/>
    </row>
    <row r="103" spans="1:42" ht="14.25">
      <c r="A103" s="22"/>
      <c r="B103" s="11"/>
      <c r="C103" s="37" t="s">
        <v>5204</v>
      </c>
      <c r="D103" s="944"/>
      <c r="E103" s="945"/>
      <c r="F103" s="945"/>
      <c r="G103" s="945"/>
      <c r="H103" s="945"/>
      <c r="I103" s="945"/>
      <c r="J103" s="945"/>
      <c r="K103" s="945"/>
      <c r="L103" s="945"/>
      <c r="M103" s="945"/>
      <c r="N103" s="945"/>
      <c r="O103" s="945"/>
      <c r="P103" s="945"/>
      <c r="Q103" s="945"/>
      <c r="R103" s="945"/>
      <c r="S103" s="945"/>
      <c r="T103" s="945"/>
      <c r="U103" s="945"/>
      <c r="V103" s="945"/>
      <c r="W103" s="945"/>
      <c r="X103" s="946"/>
      <c r="Y103" s="940"/>
      <c r="Z103" s="941"/>
      <c r="AA103" s="941"/>
      <c r="AB103" s="941"/>
      <c r="AC103" s="941"/>
      <c r="AD103" s="942"/>
      <c r="AG103" s="1"/>
      <c r="AH103" s="290">
        <f t="shared" si="0"/>
        <v>0</v>
      </c>
      <c r="AI103" s="293">
        <f t="shared" si="1"/>
        <v>0</v>
      </c>
      <c r="AJ103" s="283" t="str">
        <f>IF(AI103=0,"",
IF(SUM($AI$61:AI103)=1,AK103,
IF($AI$211&gt;SUM($AI$61:AI103),_xlfn.CONCAT(", ",AK103),
IF($AI$211=SUM($AI$61:AI103),_xlfn.CONCAT(" y ",AK103)))))</f>
        <v/>
      </c>
      <c r="AK103" s="120" t="s">
        <v>5205</v>
      </c>
      <c r="AL103" s="78">
        <f ca="1">IF(OR(D103=" ",AND(EXACT(UPPER(TRIM(SUBSTITUTE(D103,CHAR(160)," "))),TRIM(SUBSTITUTE(D103,CHAR(160)," "))),SUMPRODUCT(--ISNUMBER(MATCH(MID(TRIM(SUBSTITUTE(D103,CHAR(160)," ")),ROW(INDIRECT("1:"&amp;LEN(TRIM(SUBSTITUTE(D103,CHAR(160)," "))))),1),{"A","B","C","D","E","F","G","H","I","J","K","L","M","N","O","P","Q","R","S","T","U","V","W","X","Y","Z","Ñ","0","1","2","3","4","5","6","7","8","9"," "},0)))=LEN(TRIM(SUBSTITUTE(D103,CHAR(160)," "))))),0,1)</f>
        <v>0</v>
      </c>
      <c r="AM103" s="592"/>
      <c r="AN103" s="13"/>
      <c r="AO103" s="13"/>
      <c r="AP103" s="13"/>
    </row>
    <row r="104" spans="1:42" ht="14.25">
      <c r="A104" s="22"/>
      <c r="B104" s="11"/>
      <c r="C104" s="37" t="s">
        <v>5206</v>
      </c>
      <c r="D104" s="944"/>
      <c r="E104" s="945"/>
      <c r="F104" s="945"/>
      <c r="G104" s="945"/>
      <c r="H104" s="945"/>
      <c r="I104" s="945"/>
      <c r="J104" s="945"/>
      <c r="K104" s="945"/>
      <c r="L104" s="945"/>
      <c r="M104" s="945"/>
      <c r="N104" s="945"/>
      <c r="O104" s="945"/>
      <c r="P104" s="945"/>
      <c r="Q104" s="945"/>
      <c r="R104" s="945"/>
      <c r="S104" s="945"/>
      <c r="T104" s="945"/>
      <c r="U104" s="945"/>
      <c r="V104" s="945"/>
      <c r="W104" s="945"/>
      <c r="X104" s="946"/>
      <c r="Y104" s="940"/>
      <c r="Z104" s="941"/>
      <c r="AA104" s="941"/>
      <c r="AB104" s="941"/>
      <c r="AC104" s="941"/>
      <c r="AD104" s="942"/>
      <c r="AG104" s="1"/>
      <c r="AH104" s="290">
        <f t="shared" si="0"/>
        <v>0</v>
      </c>
      <c r="AI104" s="293">
        <f t="shared" si="1"/>
        <v>0</v>
      </c>
      <c r="AJ104" s="283" t="str">
        <f>IF(AI104=0,"",
IF(SUM($AI$61:AI104)=1,AK104,
IF($AI$211&gt;SUM($AI$61:AI104),_xlfn.CONCAT(", ",AK104),
IF($AI$211=SUM($AI$61:AI104),_xlfn.CONCAT(" y ",AK104)))))</f>
        <v/>
      </c>
      <c r="AK104" s="120" t="s">
        <v>5207</v>
      </c>
      <c r="AL104" s="78">
        <f ca="1">IF(OR(D104=" ",AND(EXACT(UPPER(TRIM(SUBSTITUTE(D104,CHAR(160)," "))),TRIM(SUBSTITUTE(D104,CHAR(160)," "))),SUMPRODUCT(--ISNUMBER(MATCH(MID(TRIM(SUBSTITUTE(D104,CHAR(160)," ")),ROW(INDIRECT("1:"&amp;LEN(TRIM(SUBSTITUTE(D104,CHAR(160)," "))))),1),{"A","B","C","D","E","F","G","H","I","J","K","L","M","N","O","P","Q","R","S","T","U","V","W","X","Y","Z","Ñ","0","1","2","3","4","5","6","7","8","9"," "},0)))=LEN(TRIM(SUBSTITUTE(D104,CHAR(160)," "))))),0,1)</f>
        <v>0</v>
      </c>
      <c r="AM104" s="592"/>
      <c r="AN104" s="13"/>
      <c r="AO104" s="13"/>
      <c r="AP104" s="13"/>
    </row>
    <row r="105" spans="1:42" ht="14.25">
      <c r="A105" s="22"/>
      <c r="B105" s="11"/>
      <c r="C105" s="37" t="s">
        <v>5208</v>
      </c>
      <c r="D105" s="944"/>
      <c r="E105" s="945"/>
      <c r="F105" s="945"/>
      <c r="G105" s="945"/>
      <c r="H105" s="945"/>
      <c r="I105" s="945"/>
      <c r="J105" s="945"/>
      <c r="K105" s="945"/>
      <c r="L105" s="945"/>
      <c r="M105" s="945"/>
      <c r="N105" s="945"/>
      <c r="O105" s="945"/>
      <c r="P105" s="945"/>
      <c r="Q105" s="945"/>
      <c r="R105" s="945"/>
      <c r="S105" s="945"/>
      <c r="T105" s="945"/>
      <c r="U105" s="945"/>
      <c r="V105" s="945"/>
      <c r="W105" s="945"/>
      <c r="X105" s="946"/>
      <c r="Y105" s="940"/>
      <c r="Z105" s="941"/>
      <c r="AA105" s="941"/>
      <c r="AB105" s="941"/>
      <c r="AC105" s="941"/>
      <c r="AD105" s="942"/>
      <c r="AG105" s="1"/>
      <c r="AH105" s="290">
        <f t="shared" si="0"/>
        <v>0</v>
      </c>
      <c r="AI105" s="293">
        <f t="shared" si="1"/>
        <v>0</v>
      </c>
      <c r="AJ105" s="283" t="str">
        <f>IF(AI105=0,"",
IF(SUM($AI$61:AI105)=1,AK105,
IF($AI$211&gt;SUM($AI$61:AI105),_xlfn.CONCAT(", ",AK105),
IF($AI$211=SUM($AI$61:AI105),_xlfn.CONCAT(" y ",AK105)))))</f>
        <v/>
      </c>
      <c r="AK105" s="120" t="s">
        <v>5209</v>
      </c>
      <c r="AL105" s="78">
        <f ca="1">IF(OR(D105=" ",AND(EXACT(UPPER(TRIM(SUBSTITUTE(D105,CHAR(160)," "))),TRIM(SUBSTITUTE(D105,CHAR(160)," "))),SUMPRODUCT(--ISNUMBER(MATCH(MID(TRIM(SUBSTITUTE(D105,CHAR(160)," ")),ROW(INDIRECT("1:"&amp;LEN(TRIM(SUBSTITUTE(D105,CHAR(160)," "))))),1),{"A","B","C","D","E","F","G","H","I","J","K","L","M","N","O","P","Q","R","S","T","U","V","W","X","Y","Z","Ñ","0","1","2","3","4","5","6","7","8","9"," "},0)))=LEN(TRIM(SUBSTITUTE(D105,CHAR(160)," "))))),0,1)</f>
        <v>0</v>
      </c>
      <c r="AM105" s="592"/>
      <c r="AN105" s="13"/>
      <c r="AO105" s="13"/>
      <c r="AP105" s="13"/>
    </row>
    <row r="106" spans="1:42" ht="14.25">
      <c r="A106" s="22"/>
      <c r="B106" s="11"/>
      <c r="C106" s="37" t="s">
        <v>5210</v>
      </c>
      <c r="D106" s="944"/>
      <c r="E106" s="945"/>
      <c r="F106" s="945"/>
      <c r="G106" s="945"/>
      <c r="H106" s="945"/>
      <c r="I106" s="945"/>
      <c r="J106" s="945"/>
      <c r="K106" s="945"/>
      <c r="L106" s="945"/>
      <c r="M106" s="945"/>
      <c r="N106" s="945"/>
      <c r="O106" s="945"/>
      <c r="P106" s="945"/>
      <c r="Q106" s="945"/>
      <c r="R106" s="945"/>
      <c r="S106" s="945"/>
      <c r="T106" s="945"/>
      <c r="U106" s="945"/>
      <c r="V106" s="945"/>
      <c r="W106" s="945"/>
      <c r="X106" s="946"/>
      <c r="Y106" s="940"/>
      <c r="Z106" s="941"/>
      <c r="AA106" s="941"/>
      <c r="AB106" s="941"/>
      <c r="AC106" s="941"/>
      <c r="AD106" s="942"/>
      <c r="AG106" s="1"/>
      <c r="AH106" s="290">
        <f t="shared" si="0"/>
        <v>0</v>
      </c>
      <c r="AI106" s="293">
        <f t="shared" si="1"/>
        <v>0</v>
      </c>
      <c r="AJ106" s="283" t="str">
        <f>IF(AI106=0,"",
IF(SUM($AI$61:AI106)=1,AK106,
IF($AI$211&gt;SUM($AI$61:AI106),_xlfn.CONCAT(", ",AK106),
IF($AI$211=SUM($AI$61:AI106),_xlfn.CONCAT(" y ",AK106)))))</f>
        <v/>
      </c>
      <c r="AK106" s="120" t="s">
        <v>5211</v>
      </c>
      <c r="AL106" s="78">
        <f ca="1">IF(OR(D106=" ",AND(EXACT(UPPER(TRIM(SUBSTITUTE(D106,CHAR(160)," "))),TRIM(SUBSTITUTE(D106,CHAR(160)," "))),SUMPRODUCT(--ISNUMBER(MATCH(MID(TRIM(SUBSTITUTE(D106,CHAR(160)," ")),ROW(INDIRECT("1:"&amp;LEN(TRIM(SUBSTITUTE(D106,CHAR(160)," "))))),1),{"A","B","C","D","E","F","G","H","I","J","K","L","M","N","O","P","Q","R","S","T","U","V","W","X","Y","Z","Ñ","0","1","2","3","4","5","6","7","8","9"," "},0)))=LEN(TRIM(SUBSTITUTE(D106,CHAR(160)," "))))),0,1)</f>
        <v>0</v>
      </c>
      <c r="AM106" s="592"/>
      <c r="AN106" s="13"/>
      <c r="AO106" s="13"/>
      <c r="AP106" s="13"/>
    </row>
    <row r="107" spans="1:42" ht="14.25">
      <c r="A107" s="22"/>
      <c r="B107" s="11"/>
      <c r="C107" s="37" t="s">
        <v>5212</v>
      </c>
      <c r="D107" s="944"/>
      <c r="E107" s="945"/>
      <c r="F107" s="945"/>
      <c r="G107" s="945"/>
      <c r="H107" s="945"/>
      <c r="I107" s="945"/>
      <c r="J107" s="945"/>
      <c r="K107" s="945"/>
      <c r="L107" s="945"/>
      <c r="M107" s="945"/>
      <c r="N107" s="945"/>
      <c r="O107" s="945"/>
      <c r="P107" s="945"/>
      <c r="Q107" s="945"/>
      <c r="R107" s="945"/>
      <c r="S107" s="945"/>
      <c r="T107" s="945"/>
      <c r="U107" s="945"/>
      <c r="V107" s="945"/>
      <c r="W107" s="945"/>
      <c r="X107" s="946"/>
      <c r="Y107" s="940"/>
      <c r="Z107" s="941"/>
      <c r="AA107" s="941"/>
      <c r="AB107" s="941"/>
      <c r="AC107" s="941"/>
      <c r="AD107" s="942"/>
      <c r="AG107" s="1"/>
      <c r="AH107" s="290">
        <f t="shared" si="0"/>
        <v>0</v>
      </c>
      <c r="AI107" s="293">
        <f t="shared" si="1"/>
        <v>0</v>
      </c>
      <c r="AJ107" s="283" t="str">
        <f>IF(AI107=0,"",
IF(SUM($AI$61:AI107)=1,AK107,
IF($AI$211&gt;SUM($AI$61:AI107),_xlfn.CONCAT(", ",AK107),
IF($AI$211=SUM($AI$61:AI107),_xlfn.CONCAT(" y ",AK107)))))</f>
        <v/>
      </c>
      <c r="AK107" s="120" t="s">
        <v>5213</v>
      </c>
      <c r="AL107" s="78">
        <f ca="1">IF(OR(D107=" ",AND(EXACT(UPPER(TRIM(SUBSTITUTE(D107,CHAR(160)," "))),TRIM(SUBSTITUTE(D107,CHAR(160)," "))),SUMPRODUCT(--ISNUMBER(MATCH(MID(TRIM(SUBSTITUTE(D107,CHAR(160)," ")),ROW(INDIRECT("1:"&amp;LEN(TRIM(SUBSTITUTE(D107,CHAR(160)," "))))),1),{"A","B","C","D","E","F","G","H","I","J","K","L","M","N","O","P","Q","R","S","T","U","V","W","X","Y","Z","Ñ","0","1","2","3","4","5","6","7","8","9"," "},0)))=LEN(TRIM(SUBSTITUTE(D107,CHAR(160)," "))))),0,1)</f>
        <v>0</v>
      </c>
      <c r="AM107" s="592"/>
      <c r="AN107" s="13"/>
      <c r="AO107" s="13"/>
      <c r="AP107" s="13"/>
    </row>
    <row r="108" spans="1:42" ht="14.25">
      <c r="A108" s="22"/>
      <c r="B108" s="11"/>
      <c r="C108" s="37" t="s">
        <v>5214</v>
      </c>
      <c r="D108" s="944"/>
      <c r="E108" s="945"/>
      <c r="F108" s="945"/>
      <c r="G108" s="945"/>
      <c r="H108" s="945"/>
      <c r="I108" s="945"/>
      <c r="J108" s="945"/>
      <c r="K108" s="945"/>
      <c r="L108" s="945"/>
      <c r="M108" s="945"/>
      <c r="N108" s="945"/>
      <c r="O108" s="945"/>
      <c r="P108" s="945"/>
      <c r="Q108" s="945"/>
      <c r="R108" s="945"/>
      <c r="S108" s="945"/>
      <c r="T108" s="945"/>
      <c r="U108" s="945"/>
      <c r="V108" s="945"/>
      <c r="W108" s="945"/>
      <c r="X108" s="946"/>
      <c r="Y108" s="940"/>
      <c r="Z108" s="941"/>
      <c r="AA108" s="941"/>
      <c r="AB108" s="941"/>
      <c r="AC108" s="941"/>
      <c r="AD108" s="942"/>
      <c r="AG108" s="1"/>
      <c r="AH108" s="290">
        <f t="shared" si="0"/>
        <v>0</v>
      </c>
      <c r="AI108" s="293">
        <f t="shared" si="1"/>
        <v>0</v>
      </c>
      <c r="AJ108" s="283" t="str">
        <f>IF(AI108=0,"",
IF(SUM($AI$61:AI108)=1,AK108,
IF($AI$211&gt;SUM($AI$61:AI108),_xlfn.CONCAT(", ",AK108),
IF($AI$211=SUM($AI$61:AI108),_xlfn.CONCAT(" y ",AK108)))))</f>
        <v/>
      </c>
      <c r="AK108" s="120" t="s">
        <v>5215</v>
      </c>
      <c r="AL108" s="78">
        <f ca="1">IF(OR(D108=" ",AND(EXACT(UPPER(TRIM(SUBSTITUTE(D108,CHAR(160)," "))),TRIM(SUBSTITUTE(D108,CHAR(160)," "))),SUMPRODUCT(--ISNUMBER(MATCH(MID(TRIM(SUBSTITUTE(D108,CHAR(160)," ")),ROW(INDIRECT("1:"&amp;LEN(TRIM(SUBSTITUTE(D108,CHAR(160)," "))))),1),{"A","B","C","D","E","F","G","H","I","J","K","L","M","N","O","P","Q","R","S","T","U","V","W","X","Y","Z","Ñ","0","1","2","3","4","5","6","7","8","9"," "},0)))=LEN(TRIM(SUBSTITUTE(D108,CHAR(160)," "))))),0,1)</f>
        <v>0</v>
      </c>
      <c r="AM108" s="592"/>
      <c r="AN108" s="13"/>
      <c r="AO108" s="13"/>
      <c r="AP108" s="13"/>
    </row>
    <row r="109" spans="1:42" ht="14.25">
      <c r="A109" s="22"/>
      <c r="B109" s="11"/>
      <c r="C109" s="37" t="s">
        <v>5216</v>
      </c>
      <c r="D109" s="944"/>
      <c r="E109" s="945"/>
      <c r="F109" s="945"/>
      <c r="G109" s="945"/>
      <c r="H109" s="945"/>
      <c r="I109" s="945"/>
      <c r="J109" s="945"/>
      <c r="K109" s="945"/>
      <c r="L109" s="945"/>
      <c r="M109" s="945"/>
      <c r="N109" s="945"/>
      <c r="O109" s="945"/>
      <c r="P109" s="945"/>
      <c r="Q109" s="945"/>
      <c r="R109" s="945"/>
      <c r="S109" s="945"/>
      <c r="T109" s="945"/>
      <c r="U109" s="945"/>
      <c r="V109" s="945"/>
      <c r="W109" s="945"/>
      <c r="X109" s="946"/>
      <c r="Y109" s="940"/>
      <c r="Z109" s="941"/>
      <c r="AA109" s="941"/>
      <c r="AB109" s="941"/>
      <c r="AC109" s="941"/>
      <c r="AD109" s="942"/>
      <c r="AG109" s="1"/>
      <c r="AH109" s="290">
        <f t="shared" si="0"/>
        <v>0</v>
      </c>
      <c r="AI109" s="293">
        <f t="shared" si="1"/>
        <v>0</v>
      </c>
      <c r="AJ109" s="283" t="str">
        <f>IF(AI109=0,"",
IF(SUM($AI$61:AI109)=1,AK109,
IF($AI$211&gt;SUM($AI$61:AI109),_xlfn.CONCAT(", ",AK109),
IF($AI$211=SUM($AI$61:AI109),_xlfn.CONCAT(" y ",AK109)))))</f>
        <v/>
      </c>
      <c r="AK109" s="120" t="s">
        <v>5217</v>
      </c>
      <c r="AL109" s="78">
        <f ca="1">IF(OR(D109=" ",AND(EXACT(UPPER(TRIM(SUBSTITUTE(D109,CHAR(160)," "))),TRIM(SUBSTITUTE(D109,CHAR(160)," "))),SUMPRODUCT(--ISNUMBER(MATCH(MID(TRIM(SUBSTITUTE(D109,CHAR(160)," ")),ROW(INDIRECT("1:"&amp;LEN(TRIM(SUBSTITUTE(D109,CHAR(160)," "))))),1),{"A","B","C","D","E","F","G","H","I","J","K","L","M","N","O","P","Q","R","S","T","U","V","W","X","Y","Z","Ñ","0","1","2","3","4","5","6","7","8","9"," "},0)))=LEN(TRIM(SUBSTITUTE(D109,CHAR(160)," "))))),0,1)</f>
        <v>0</v>
      </c>
      <c r="AM109" s="592"/>
      <c r="AN109" s="13"/>
      <c r="AO109" s="13"/>
      <c r="AP109" s="13"/>
    </row>
    <row r="110" spans="1:42" ht="14.25">
      <c r="A110" s="22"/>
      <c r="B110" s="11"/>
      <c r="C110" s="37" t="s">
        <v>5218</v>
      </c>
      <c r="D110" s="944"/>
      <c r="E110" s="945"/>
      <c r="F110" s="945"/>
      <c r="G110" s="945"/>
      <c r="H110" s="945"/>
      <c r="I110" s="945"/>
      <c r="J110" s="945"/>
      <c r="K110" s="945"/>
      <c r="L110" s="945"/>
      <c r="M110" s="945"/>
      <c r="N110" s="945"/>
      <c r="O110" s="945"/>
      <c r="P110" s="945"/>
      <c r="Q110" s="945"/>
      <c r="R110" s="945"/>
      <c r="S110" s="945"/>
      <c r="T110" s="945"/>
      <c r="U110" s="945"/>
      <c r="V110" s="945"/>
      <c r="W110" s="945"/>
      <c r="X110" s="946"/>
      <c r="Y110" s="940"/>
      <c r="Z110" s="941"/>
      <c r="AA110" s="941"/>
      <c r="AB110" s="941"/>
      <c r="AC110" s="941"/>
      <c r="AD110" s="942"/>
      <c r="AG110" s="1"/>
      <c r="AH110" s="290">
        <f t="shared" si="0"/>
        <v>0</v>
      </c>
      <c r="AI110" s="293">
        <f t="shared" si="1"/>
        <v>0</v>
      </c>
      <c r="AJ110" s="283" t="str">
        <f>IF(AI110=0,"",
IF(SUM($AI$61:AI110)=1,AK110,
IF($AI$211&gt;SUM($AI$61:AI110),_xlfn.CONCAT(", ",AK110),
IF($AI$211=SUM($AI$61:AI110),_xlfn.CONCAT(" y ",AK110)))))</f>
        <v/>
      </c>
      <c r="AK110" s="120" t="s">
        <v>5219</v>
      </c>
      <c r="AL110" s="78">
        <f ca="1">IF(OR(D110=" ",AND(EXACT(UPPER(TRIM(SUBSTITUTE(D110,CHAR(160)," "))),TRIM(SUBSTITUTE(D110,CHAR(160)," "))),SUMPRODUCT(--ISNUMBER(MATCH(MID(TRIM(SUBSTITUTE(D110,CHAR(160)," ")),ROW(INDIRECT("1:"&amp;LEN(TRIM(SUBSTITUTE(D110,CHAR(160)," "))))),1),{"A","B","C","D","E","F","G","H","I","J","K","L","M","N","O","P","Q","R","S","T","U","V","W","X","Y","Z","Ñ","0","1","2","3","4","5","6","7","8","9"," "},0)))=LEN(TRIM(SUBSTITUTE(D110,CHAR(160)," "))))),0,1)</f>
        <v>0</v>
      </c>
      <c r="AM110" s="592"/>
      <c r="AN110" s="13"/>
      <c r="AO110" s="13"/>
      <c r="AP110" s="13"/>
    </row>
    <row r="111" spans="1:42" ht="14.25">
      <c r="A111" s="22"/>
      <c r="B111" s="11"/>
      <c r="C111" s="37" t="s">
        <v>5220</v>
      </c>
      <c r="D111" s="944"/>
      <c r="E111" s="945"/>
      <c r="F111" s="945"/>
      <c r="G111" s="945"/>
      <c r="H111" s="945"/>
      <c r="I111" s="945"/>
      <c r="J111" s="945"/>
      <c r="K111" s="945"/>
      <c r="L111" s="945"/>
      <c r="M111" s="945"/>
      <c r="N111" s="945"/>
      <c r="O111" s="945"/>
      <c r="P111" s="945"/>
      <c r="Q111" s="945"/>
      <c r="R111" s="945"/>
      <c r="S111" s="945"/>
      <c r="T111" s="945"/>
      <c r="U111" s="945"/>
      <c r="V111" s="945"/>
      <c r="W111" s="945"/>
      <c r="X111" s="946"/>
      <c r="Y111" s="940"/>
      <c r="Z111" s="941"/>
      <c r="AA111" s="941"/>
      <c r="AB111" s="941"/>
      <c r="AC111" s="941"/>
      <c r="AD111" s="942"/>
      <c r="AG111" s="1"/>
      <c r="AH111" s="290">
        <f t="shared" si="0"/>
        <v>0</v>
      </c>
      <c r="AI111" s="293">
        <f t="shared" si="1"/>
        <v>0</v>
      </c>
      <c r="AJ111" s="283" t="str">
        <f>IF(AI111=0,"",
IF(SUM($AI$61:AI111)=1,AK111,
IF($AI$211&gt;SUM($AI$61:AI111),_xlfn.CONCAT(", ",AK111),
IF($AI$211=SUM($AI$61:AI111),_xlfn.CONCAT(" y ",AK111)))))</f>
        <v/>
      </c>
      <c r="AK111" s="120" t="s">
        <v>5221</v>
      </c>
      <c r="AL111" s="78">
        <f ca="1">IF(OR(D111=" ",AND(EXACT(UPPER(TRIM(SUBSTITUTE(D111,CHAR(160)," "))),TRIM(SUBSTITUTE(D111,CHAR(160)," "))),SUMPRODUCT(--ISNUMBER(MATCH(MID(TRIM(SUBSTITUTE(D111,CHAR(160)," ")),ROW(INDIRECT("1:"&amp;LEN(TRIM(SUBSTITUTE(D111,CHAR(160)," "))))),1),{"A","B","C","D","E","F","G","H","I","J","K","L","M","N","O","P","Q","R","S","T","U","V","W","X","Y","Z","Ñ","0","1","2","3","4","5","6","7","8","9"," "},0)))=LEN(TRIM(SUBSTITUTE(D111,CHAR(160)," "))))),0,1)</f>
        <v>0</v>
      </c>
      <c r="AM111" s="592"/>
      <c r="AN111" s="13"/>
      <c r="AO111" s="13"/>
      <c r="AP111" s="13"/>
    </row>
    <row r="112" spans="1:42" ht="14.25">
      <c r="A112" s="22"/>
      <c r="B112" s="11"/>
      <c r="C112" s="37" t="s">
        <v>5222</v>
      </c>
      <c r="D112" s="944"/>
      <c r="E112" s="945"/>
      <c r="F112" s="945"/>
      <c r="G112" s="945"/>
      <c r="H112" s="945"/>
      <c r="I112" s="945"/>
      <c r="J112" s="945"/>
      <c r="K112" s="945"/>
      <c r="L112" s="945"/>
      <c r="M112" s="945"/>
      <c r="N112" s="945"/>
      <c r="O112" s="945"/>
      <c r="P112" s="945"/>
      <c r="Q112" s="945"/>
      <c r="R112" s="945"/>
      <c r="S112" s="945"/>
      <c r="T112" s="945"/>
      <c r="U112" s="945"/>
      <c r="V112" s="945"/>
      <c r="W112" s="945"/>
      <c r="X112" s="946"/>
      <c r="Y112" s="940"/>
      <c r="Z112" s="941"/>
      <c r="AA112" s="941"/>
      <c r="AB112" s="941"/>
      <c r="AC112" s="941"/>
      <c r="AD112" s="942"/>
      <c r="AG112" s="1"/>
      <c r="AH112" s="290">
        <f t="shared" si="0"/>
        <v>0</v>
      </c>
      <c r="AI112" s="293">
        <f t="shared" si="1"/>
        <v>0</v>
      </c>
      <c r="AJ112" s="283" t="str">
        <f>IF(AI112=0,"",
IF(SUM($AI$61:AI112)=1,AK112,
IF($AI$211&gt;SUM($AI$61:AI112),_xlfn.CONCAT(", ",AK112),
IF($AI$211=SUM($AI$61:AI112),_xlfn.CONCAT(" y ",AK112)))))</f>
        <v/>
      </c>
      <c r="AK112" s="120" t="s">
        <v>5223</v>
      </c>
      <c r="AL112" s="78">
        <f ca="1">IF(OR(D112=" ",AND(EXACT(UPPER(TRIM(SUBSTITUTE(D112,CHAR(160)," "))),TRIM(SUBSTITUTE(D112,CHAR(160)," "))),SUMPRODUCT(--ISNUMBER(MATCH(MID(TRIM(SUBSTITUTE(D112,CHAR(160)," ")),ROW(INDIRECT("1:"&amp;LEN(TRIM(SUBSTITUTE(D112,CHAR(160)," "))))),1),{"A","B","C","D","E","F","G","H","I","J","K","L","M","N","O","P","Q","R","S","T","U","V","W","X","Y","Z","Ñ","0","1","2","3","4","5","6","7","8","9"," "},0)))=LEN(TRIM(SUBSTITUTE(D112,CHAR(160)," "))))),0,1)</f>
        <v>0</v>
      </c>
      <c r="AM112" s="592"/>
      <c r="AN112" s="13"/>
      <c r="AO112" s="13"/>
      <c r="AP112" s="13"/>
    </row>
    <row r="113" spans="1:42" ht="14.25">
      <c r="A113" s="22"/>
      <c r="B113" s="11"/>
      <c r="C113" s="37" t="s">
        <v>5224</v>
      </c>
      <c r="D113" s="944"/>
      <c r="E113" s="945"/>
      <c r="F113" s="945"/>
      <c r="G113" s="945"/>
      <c r="H113" s="945"/>
      <c r="I113" s="945"/>
      <c r="J113" s="945"/>
      <c r="K113" s="945"/>
      <c r="L113" s="945"/>
      <c r="M113" s="945"/>
      <c r="N113" s="945"/>
      <c r="O113" s="945"/>
      <c r="P113" s="945"/>
      <c r="Q113" s="945"/>
      <c r="R113" s="945"/>
      <c r="S113" s="945"/>
      <c r="T113" s="945"/>
      <c r="U113" s="945"/>
      <c r="V113" s="945"/>
      <c r="W113" s="945"/>
      <c r="X113" s="946"/>
      <c r="Y113" s="940"/>
      <c r="Z113" s="941"/>
      <c r="AA113" s="941"/>
      <c r="AB113" s="941"/>
      <c r="AC113" s="941"/>
      <c r="AD113" s="942"/>
      <c r="AG113" s="1"/>
      <c r="AH113" s="290">
        <f t="shared" si="0"/>
        <v>0</v>
      </c>
      <c r="AI113" s="293">
        <f t="shared" si="1"/>
        <v>0</v>
      </c>
      <c r="AJ113" s="283" t="str">
        <f>IF(AI113=0,"",
IF(SUM($AI$61:AI113)=1,AK113,
IF($AI$211&gt;SUM($AI$61:AI113),_xlfn.CONCAT(", ",AK113),
IF($AI$211=SUM($AI$61:AI113),_xlfn.CONCAT(" y ",AK113)))))</f>
        <v/>
      </c>
      <c r="AK113" s="120" t="s">
        <v>5225</v>
      </c>
      <c r="AL113" s="78">
        <f ca="1">IF(OR(D113=" ",AND(EXACT(UPPER(TRIM(SUBSTITUTE(D113,CHAR(160)," "))),TRIM(SUBSTITUTE(D113,CHAR(160)," "))),SUMPRODUCT(--ISNUMBER(MATCH(MID(TRIM(SUBSTITUTE(D113,CHAR(160)," ")),ROW(INDIRECT("1:"&amp;LEN(TRIM(SUBSTITUTE(D113,CHAR(160)," "))))),1),{"A","B","C","D","E","F","G","H","I","J","K","L","M","N","O","P","Q","R","S","T","U","V","W","X","Y","Z","Ñ","0","1","2","3","4","5","6","7","8","9"," "},0)))=LEN(TRIM(SUBSTITUTE(D113,CHAR(160)," "))))),0,1)</f>
        <v>0</v>
      </c>
      <c r="AM113" s="592"/>
      <c r="AN113" s="13"/>
      <c r="AO113" s="13"/>
      <c r="AP113" s="13"/>
    </row>
    <row r="114" spans="1:42" ht="14.25">
      <c r="A114" s="22"/>
      <c r="B114" s="11"/>
      <c r="C114" s="37" t="s">
        <v>5226</v>
      </c>
      <c r="D114" s="944"/>
      <c r="E114" s="945"/>
      <c r="F114" s="945"/>
      <c r="G114" s="945"/>
      <c r="H114" s="945"/>
      <c r="I114" s="945"/>
      <c r="J114" s="945"/>
      <c r="K114" s="945"/>
      <c r="L114" s="945"/>
      <c r="M114" s="945"/>
      <c r="N114" s="945"/>
      <c r="O114" s="945"/>
      <c r="P114" s="945"/>
      <c r="Q114" s="945"/>
      <c r="R114" s="945"/>
      <c r="S114" s="945"/>
      <c r="T114" s="945"/>
      <c r="U114" s="945"/>
      <c r="V114" s="945"/>
      <c r="W114" s="945"/>
      <c r="X114" s="946"/>
      <c r="Y114" s="940"/>
      <c r="Z114" s="941"/>
      <c r="AA114" s="941"/>
      <c r="AB114" s="941"/>
      <c r="AC114" s="941"/>
      <c r="AD114" s="942"/>
      <c r="AG114" s="1"/>
      <c r="AH114" s="290">
        <f t="shared" si="0"/>
        <v>0</v>
      </c>
      <c r="AI114" s="293">
        <f t="shared" si="1"/>
        <v>0</v>
      </c>
      <c r="AJ114" s="283" t="str">
        <f>IF(AI114=0,"",
IF(SUM($AI$61:AI114)=1,AK114,
IF($AI$211&gt;SUM($AI$61:AI114),_xlfn.CONCAT(", ",AK114),
IF($AI$211=SUM($AI$61:AI114),_xlfn.CONCAT(" y ",AK114)))))</f>
        <v/>
      </c>
      <c r="AK114" s="120" t="s">
        <v>5227</v>
      </c>
      <c r="AL114" s="78">
        <f ca="1">IF(OR(D114=" ",AND(EXACT(UPPER(TRIM(SUBSTITUTE(D114,CHAR(160)," "))),TRIM(SUBSTITUTE(D114,CHAR(160)," "))),SUMPRODUCT(--ISNUMBER(MATCH(MID(TRIM(SUBSTITUTE(D114,CHAR(160)," ")),ROW(INDIRECT("1:"&amp;LEN(TRIM(SUBSTITUTE(D114,CHAR(160)," "))))),1),{"A","B","C","D","E","F","G","H","I","J","K","L","M","N","O","P","Q","R","S","T","U","V","W","X","Y","Z","Ñ","0","1","2","3","4","5","6","7","8","9"," "},0)))=LEN(TRIM(SUBSTITUTE(D114,CHAR(160)," "))))),0,1)</f>
        <v>0</v>
      </c>
      <c r="AM114" s="592"/>
      <c r="AN114" s="13"/>
      <c r="AO114" s="13"/>
      <c r="AP114" s="13"/>
    </row>
    <row r="115" spans="1:42" ht="14.25">
      <c r="A115" s="22"/>
      <c r="B115" s="11"/>
      <c r="C115" s="37" t="s">
        <v>5228</v>
      </c>
      <c r="D115" s="944"/>
      <c r="E115" s="945"/>
      <c r="F115" s="945"/>
      <c r="G115" s="945"/>
      <c r="H115" s="945"/>
      <c r="I115" s="945"/>
      <c r="J115" s="945"/>
      <c r="K115" s="945"/>
      <c r="L115" s="945"/>
      <c r="M115" s="945"/>
      <c r="N115" s="945"/>
      <c r="O115" s="945"/>
      <c r="P115" s="945"/>
      <c r="Q115" s="945"/>
      <c r="R115" s="945"/>
      <c r="S115" s="945"/>
      <c r="T115" s="945"/>
      <c r="U115" s="945"/>
      <c r="V115" s="945"/>
      <c r="W115" s="945"/>
      <c r="X115" s="946"/>
      <c r="Y115" s="940"/>
      <c r="Z115" s="941"/>
      <c r="AA115" s="941"/>
      <c r="AB115" s="941"/>
      <c r="AC115" s="941"/>
      <c r="AD115" s="942"/>
      <c r="AG115" s="1"/>
      <c r="AH115" s="290">
        <f t="shared" si="0"/>
        <v>0</v>
      </c>
      <c r="AI115" s="293">
        <f t="shared" si="1"/>
        <v>0</v>
      </c>
      <c r="AJ115" s="283" t="str">
        <f>IF(AI115=0,"",
IF(SUM($AI$61:AI115)=1,AK115,
IF($AI$211&gt;SUM($AI$61:AI115),_xlfn.CONCAT(", ",AK115),
IF($AI$211=SUM($AI$61:AI115),_xlfn.CONCAT(" y ",AK115)))))</f>
        <v/>
      </c>
      <c r="AK115" s="120" t="s">
        <v>5229</v>
      </c>
      <c r="AL115" s="78">
        <f ca="1">IF(OR(D115=" ",AND(EXACT(UPPER(TRIM(SUBSTITUTE(D115,CHAR(160)," "))),TRIM(SUBSTITUTE(D115,CHAR(160)," "))),SUMPRODUCT(--ISNUMBER(MATCH(MID(TRIM(SUBSTITUTE(D115,CHAR(160)," ")),ROW(INDIRECT("1:"&amp;LEN(TRIM(SUBSTITUTE(D115,CHAR(160)," "))))),1),{"A","B","C","D","E","F","G","H","I","J","K","L","M","N","O","P","Q","R","S","T","U","V","W","X","Y","Z","Ñ","0","1","2","3","4","5","6","7","8","9"," "},0)))=LEN(TRIM(SUBSTITUTE(D115,CHAR(160)," "))))),0,1)</f>
        <v>0</v>
      </c>
      <c r="AM115" s="592"/>
      <c r="AN115" s="13"/>
      <c r="AO115" s="13"/>
      <c r="AP115" s="13"/>
    </row>
    <row r="116" spans="1:42" ht="14.25">
      <c r="A116" s="22"/>
      <c r="B116" s="11"/>
      <c r="C116" s="37" t="s">
        <v>5230</v>
      </c>
      <c r="D116" s="944"/>
      <c r="E116" s="945"/>
      <c r="F116" s="945"/>
      <c r="G116" s="945"/>
      <c r="H116" s="945"/>
      <c r="I116" s="945"/>
      <c r="J116" s="945"/>
      <c r="K116" s="945"/>
      <c r="L116" s="945"/>
      <c r="M116" s="945"/>
      <c r="N116" s="945"/>
      <c r="O116" s="945"/>
      <c r="P116" s="945"/>
      <c r="Q116" s="945"/>
      <c r="R116" s="945"/>
      <c r="S116" s="945"/>
      <c r="T116" s="945"/>
      <c r="U116" s="945"/>
      <c r="V116" s="945"/>
      <c r="W116" s="945"/>
      <c r="X116" s="946"/>
      <c r="Y116" s="940"/>
      <c r="Z116" s="941"/>
      <c r="AA116" s="941"/>
      <c r="AB116" s="941"/>
      <c r="AC116" s="941"/>
      <c r="AD116" s="942"/>
      <c r="AG116" s="1"/>
      <c r="AH116" s="290">
        <f t="shared" si="0"/>
        <v>0</v>
      </c>
      <c r="AI116" s="293">
        <f t="shared" si="1"/>
        <v>0</v>
      </c>
      <c r="AJ116" s="283" t="str">
        <f>IF(AI116=0,"",
IF(SUM($AI$61:AI116)=1,AK116,
IF($AI$211&gt;SUM($AI$61:AI116),_xlfn.CONCAT(", ",AK116),
IF($AI$211=SUM($AI$61:AI116),_xlfn.CONCAT(" y ",AK116)))))</f>
        <v/>
      </c>
      <c r="AK116" s="120" t="s">
        <v>5231</v>
      </c>
      <c r="AL116" s="78">
        <f ca="1">IF(OR(D116=" ",AND(EXACT(UPPER(TRIM(SUBSTITUTE(D116,CHAR(160)," "))),TRIM(SUBSTITUTE(D116,CHAR(160)," "))),SUMPRODUCT(--ISNUMBER(MATCH(MID(TRIM(SUBSTITUTE(D116,CHAR(160)," ")),ROW(INDIRECT("1:"&amp;LEN(TRIM(SUBSTITUTE(D116,CHAR(160)," "))))),1),{"A","B","C","D","E","F","G","H","I","J","K","L","M","N","O","P","Q","R","S","T","U","V","W","X","Y","Z","Ñ","0","1","2","3","4","5","6","7","8","9"," "},0)))=LEN(TRIM(SUBSTITUTE(D116,CHAR(160)," "))))),0,1)</f>
        <v>0</v>
      </c>
      <c r="AM116" s="592"/>
      <c r="AN116" s="13"/>
      <c r="AO116" s="13"/>
      <c r="AP116" s="13"/>
    </row>
    <row r="117" spans="1:42" ht="14.25">
      <c r="A117" s="22"/>
      <c r="B117" s="11"/>
      <c r="C117" s="37" t="s">
        <v>5232</v>
      </c>
      <c r="D117" s="944"/>
      <c r="E117" s="945"/>
      <c r="F117" s="945"/>
      <c r="G117" s="945"/>
      <c r="H117" s="945"/>
      <c r="I117" s="945"/>
      <c r="J117" s="945"/>
      <c r="K117" s="945"/>
      <c r="L117" s="945"/>
      <c r="M117" s="945"/>
      <c r="N117" s="945"/>
      <c r="O117" s="945"/>
      <c r="P117" s="945"/>
      <c r="Q117" s="945"/>
      <c r="R117" s="945"/>
      <c r="S117" s="945"/>
      <c r="T117" s="945"/>
      <c r="U117" s="945"/>
      <c r="V117" s="945"/>
      <c r="W117" s="945"/>
      <c r="X117" s="946"/>
      <c r="Y117" s="940"/>
      <c r="Z117" s="941"/>
      <c r="AA117" s="941"/>
      <c r="AB117" s="941"/>
      <c r="AC117" s="941"/>
      <c r="AD117" s="942"/>
      <c r="AG117" s="1"/>
      <c r="AH117" s="290">
        <f t="shared" si="0"/>
        <v>0</v>
      </c>
      <c r="AI117" s="293">
        <f t="shared" si="1"/>
        <v>0</v>
      </c>
      <c r="AJ117" s="283" t="str">
        <f>IF(AI117=0,"",
IF(SUM($AI$61:AI117)=1,AK117,
IF($AI$211&gt;SUM($AI$61:AI117),_xlfn.CONCAT(", ",AK117),
IF($AI$211=SUM($AI$61:AI117),_xlfn.CONCAT(" y ",AK117)))))</f>
        <v/>
      </c>
      <c r="AK117" s="120" t="s">
        <v>5233</v>
      </c>
      <c r="AL117" s="78">
        <f ca="1">IF(OR(D117=" ",AND(EXACT(UPPER(TRIM(SUBSTITUTE(D117,CHAR(160)," "))),TRIM(SUBSTITUTE(D117,CHAR(160)," "))),SUMPRODUCT(--ISNUMBER(MATCH(MID(TRIM(SUBSTITUTE(D117,CHAR(160)," ")),ROW(INDIRECT("1:"&amp;LEN(TRIM(SUBSTITUTE(D117,CHAR(160)," "))))),1),{"A","B","C","D","E","F","G","H","I","J","K","L","M","N","O","P","Q","R","S","T","U","V","W","X","Y","Z","Ñ","0","1","2","3","4","5","6","7","8","9"," "},0)))=LEN(TRIM(SUBSTITUTE(D117,CHAR(160)," "))))),0,1)</f>
        <v>0</v>
      </c>
      <c r="AM117" s="592"/>
      <c r="AN117" s="13"/>
      <c r="AO117" s="13"/>
      <c r="AP117" s="13"/>
    </row>
    <row r="118" spans="1:42" ht="14.25">
      <c r="A118" s="22"/>
      <c r="B118" s="11"/>
      <c r="C118" s="37" t="s">
        <v>5234</v>
      </c>
      <c r="D118" s="944"/>
      <c r="E118" s="945"/>
      <c r="F118" s="945"/>
      <c r="G118" s="945"/>
      <c r="H118" s="945"/>
      <c r="I118" s="945"/>
      <c r="J118" s="945"/>
      <c r="K118" s="945"/>
      <c r="L118" s="945"/>
      <c r="M118" s="945"/>
      <c r="N118" s="945"/>
      <c r="O118" s="945"/>
      <c r="P118" s="945"/>
      <c r="Q118" s="945"/>
      <c r="R118" s="945"/>
      <c r="S118" s="945"/>
      <c r="T118" s="945"/>
      <c r="U118" s="945"/>
      <c r="V118" s="945"/>
      <c r="W118" s="945"/>
      <c r="X118" s="946"/>
      <c r="Y118" s="940"/>
      <c r="Z118" s="941"/>
      <c r="AA118" s="941"/>
      <c r="AB118" s="941"/>
      <c r="AC118" s="941"/>
      <c r="AD118" s="942"/>
      <c r="AG118" s="1"/>
      <c r="AH118" s="290">
        <f t="shared" si="0"/>
        <v>0</v>
      </c>
      <c r="AI118" s="293">
        <f t="shared" si="1"/>
        <v>0</v>
      </c>
      <c r="AJ118" s="283" t="str">
        <f>IF(AI118=0,"",
IF(SUM($AI$61:AI118)=1,AK118,
IF($AI$211&gt;SUM($AI$61:AI118),_xlfn.CONCAT(", ",AK118),
IF($AI$211=SUM($AI$61:AI118),_xlfn.CONCAT(" y ",AK118)))))</f>
        <v/>
      </c>
      <c r="AK118" s="120" t="s">
        <v>5235</v>
      </c>
      <c r="AL118" s="78">
        <f ca="1">IF(OR(D118=" ",AND(EXACT(UPPER(TRIM(SUBSTITUTE(D118,CHAR(160)," "))),TRIM(SUBSTITUTE(D118,CHAR(160)," "))),SUMPRODUCT(--ISNUMBER(MATCH(MID(TRIM(SUBSTITUTE(D118,CHAR(160)," ")),ROW(INDIRECT("1:"&amp;LEN(TRIM(SUBSTITUTE(D118,CHAR(160)," "))))),1),{"A","B","C","D","E","F","G","H","I","J","K","L","M","N","O","P","Q","R","S","T","U","V","W","X","Y","Z","Ñ","0","1","2","3","4","5","6","7","8","9"," "},0)))=LEN(TRIM(SUBSTITUTE(D118,CHAR(160)," "))))),0,1)</f>
        <v>0</v>
      </c>
      <c r="AM118" s="592"/>
      <c r="AN118" s="13"/>
      <c r="AO118" s="13"/>
      <c r="AP118" s="13"/>
    </row>
    <row r="119" spans="1:42" ht="14.25">
      <c r="A119" s="22"/>
      <c r="B119" s="11"/>
      <c r="C119" s="37" t="s">
        <v>5236</v>
      </c>
      <c r="D119" s="944"/>
      <c r="E119" s="945"/>
      <c r="F119" s="945"/>
      <c r="G119" s="945"/>
      <c r="H119" s="945"/>
      <c r="I119" s="945"/>
      <c r="J119" s="945"/>
      <c r="K119" s="945"/>
      <c r="L119" s="945"/>
      <c r="M119" s="945"/>
      <c r="N119" s="945"/>
      <c r="O119" s="945"/>
      <c r="P119" s="945"/>
      <c r="Q119" s="945"/>
      <c r="R119" s="945"/>
      <c r="S119" s="945"/>
      <c r="T119" s="945"/>
      <c r="U119" s="945"/>
      <c r="V119" s="945"/>
      <c r="W119" s="945"/>
      <c r="X119" s="946"/>
      <c r="Y119" s="940"/>
      <c r="Z119" s="941"/>
      <c r="AA119" s="941"/>
      <c r="AB119" s="941"/>
      <c r="AC119" s="941"/>
      <c r="AD119" s="942"/>
      <c r="AG119" s="1"/>
      <c r="AH119" s="290">
        <f t="shared" si="0"/>
        <v>0</v>
      </c>
      <c r="AI119" s="293">
        <f t="shared" si="1"/>
        <v>0</v>
      </c>
      <c r="AJ119" s="283" t="str">
        <f>IF(AI119=0,"",
IF(SUM($AI$61:AI119)=1,AK119,
IF($AI$211&gt;SUM($AI$61:AI119),_xlfn.CONCAT(", ",AK119),
IF($AI$211=SUM($AI$61:AI119),_xlfn.CONCAT(" y ",AK119)))))</f>
        <v/>
      </c>
      <c r="AK119" s="120" t="s">
        <v>5237</v>
      </c>
      <c r="AL119" s="78">
        <f ca="1">IF(OR(D119=" ",AND(EXACT(UPPER(TRIM(SUBSTITUTE(D119,CHAR(160)," "))),TRIM(SUBSTITUTE(D119,CHAR(160)," "))),SUMPRODUCT(--ISNUMBER(MATCH(MID(TRIM(SUBSTITUTE(D119,CHAR(160)," ")),ROW(INDIRECT("1:"&amp;LEN(TRIM(SUBSTITUTE(D119,CHAR(160)," "))))),1),{"A","B","C","D","E","F","G","H","I","J","K","L","M","N","O","P","Q","R","S","T","U","V","W","X","Y","Z","Ñ","0","1","2","3","4","5","6","7","8","9"," "},0)))=LEN(TRIM(SUBSTITUTE(D119,CHAR(160)," "))))),0,1)</f>
        <v>0</v>
      </c>
      <c r="AM119" s="592"/>
      <c r="AN119" s="13"/>
      <c r="AO119" s="13"/>
      <c r="AP119" s="13"/>
    </row>
    <row r="120" spans="1:42" ht="14.25">
      <c r="A120" s="22"/>
      <c r="B120" s="11"/>
      <c r="C120" s="37" t="s">
        <v>5238</v>
      </c>
      <c r="D120" s="944"/>
      <c r="E120" s="945"/>
      <c r="F120" s="945"/>
      <c r="G120" s="945"/>
      <c r="H120" s="945"/>
      <c r="I120" s="945"/>
      <c r="J120" s="945"/>
      <c r="K120" s="945"/>
      <c r="L120" s="945"/>
      <c r="M120" s="945"/>
      <c r="N120" s="945"/>
      <c r="O120" s="945"/>
      <c r="P120" s="945"/>
      <c r="Q120" s="945"/>
      <c r="R120" s="945"/>
      <c r="S120" s="945"/>
      <c r="T120" s="945"/>
      <c r="U120" s="945"/>
      <c r="V120" s="945"/>
      <c r="W120" s="945"/>
      <c r="X120" s="946"/>
      <c r="Y120" s="940"/>
      <c r="Z120" s="941"/>
      <c r="AA120" s="941"/>
      <c r="AB120" s="941"/>
      <c r="AC120" s="941"/>
      <c r="AD120" s="942"/>
      <c r="AG120" s="1"/>
      <c r="AH120" s="290">
        <f t="shared" si="0"/>
        <v>0</v>
      </c>
      <c r="AI120" s="293">
        <f t="shared" si="1"/>
        <v>0</v>
      </c>
      <c r="AJ120" s="283" t="str">
        <f>IF(AI120=0,"",
IF(SUM($AI$61:AI120)=1,AK120,
IF($AI$211&gt;SUM($AI$61:AI120),_xlfn.CONCAT(", ",AK120),
IF($AI$211=SUM($AI$61:AI120),_xlfn.CONCAT(" y ",AK120)))))</f>
        <v/>
      </c>
      <c r="AK120" s="120" t="s">
        <v>5239</v>
      </c>
      <c r="AL120" s="78">
        <f ca="1">IF(OR(D120=" ",AND(EXACT(UPPER(TRIM(SUBSTITUTE(D120,CHAR(160)," "))),TRIM(SUBSTITUTE(D120,CHAR(160)," "))),SUMPRODUCT(--ISNUMBER(MATCH(MID(TRIM(SUBSTITUTE(D120,CHAR(160)," ")),ROW(INDIRECT("1:"&amp;LEN(TRIM(SUBSTITUTE(D120,CHAR(160)," "))))),1),{"A","B","C","D","E","F","G","H","I","J","K","L","M","N","O","P","Q","R","S","T","U","V","W","X","Y","Z","Ñ","0","1","2","3","4","5","6","7","8","9"," "},0)))=LEN(TRIM(SUBSTITUTE(D120,CHAR(160)," "))))),0,1)</f>
        <v>0</v>
      </c>
      <c r="AM120" s="592"/>
      <c r="AN120" s="13"/>
      <c r="AO120" s="13"/>
      <c r="AP120" s="13"/>
    </row>
    <row r="121" spans="1:42" ht="14.25">
      <c r="A121" s="22"/>
      <c r="B121" s="11"/>
      <c r="C121" s="37" t="s">
        <v>5240</v>
      </c>
      <c r="D121" s="944"/>
      <c r="E121" s="945"/>
      <c r="F121" s="945"/>
      <c r="G121" s="945"/>
      <c r="H121" s="945"/>
      <c r="I121" s="945"/>
      <c r="J121" s="945"/>
      <c r="K121" s="945"/>
      <c r="L121" s="945"/>
      <c r="M121" s="945"/>
      <c r="N121" s="945"/>
      <c r="O121" s="945"/>
      <c r="P121" s="945"/>
      <c r="Q121" s="945"/>
      <c r="R121" s="945"/>
      <c r="S121" s="945"/>
      <c r="T121" s="945"/>
      <c r="U121" s="945"/>
      <c r="V121" s="945"/>
      <c r="W121" s="945"/>
      <c r="X121" s="946"/>
      <c r="Y121" s="940"/>
      <c r="Z121" s="941"/>
      <c r="AA121" s="941"/>
      <c r="AB121" s="941"/>
      <c r="AC121" s="941"/>
      <c r="AD121" s="942"/>
      <c r="AG121" s="1"/>
      <c r="AH121" s="290">
        <f t="shared" si="0"/>
        <v>0</v>
      </c>
      <c r="AI121" s="293">
        <f t="shared" si="1"/>
        <v>0</v>
      </c>
      <c r="AJ121" s="283" t="str">
        <f>IF(AI121=0,"",
IF(SUM($AI$61:AI121)=1,AK121,
IF($AI$211&gt;SUM($AI$61:AI121),_xlfn.CONCAT(", ",AK121),
IF($AI$211=SUM($AI$61:AI121),_xlfn.CONCAT(" y ",AK121)))))</f>
        <v/>
      </c>
      <c r="AK121" s="120" t="s">
        <v>5241</v>
      </c>
      <c r="AL121" s="78">
        <f ca="1">IF(OR(D121=" ",AND(EXACT(UPPER(TRIM(SUBSTITUTE(D121,CHAR(160)," "))),TRIM(SUBSTITUTE(D121,CHAR(160)," "))),SUMPRODUCT(--ISNUMBER(MATCH(MID(TRIM(SUBSTITUTE(D121,CHAR(160)," ")),ROW(INDIRECT("1:"&amp;LEN(TRIM(SUBSTITUTE(D121,CHAR(160)," "))))),1),{"A","B","C","D","E","F","G","H","I","J","K","L","M","N","O","P","Q","R","S","T","U","V","W","X","Y","Z","Ñ","0","1","2","3","4","5","6","7","8","9"," "},0)))=LEN(TRIM(SUBSTITUTE(D121,CHAR(160)," "))))),0,1)</f>
        <v>0</v>
      </c>
      <c r="AM121" s="592"/>
      <c r="AN121" s="13"/>
      <c r="AO121" s="13"/>
      <c r="AP121" s="13"/>
    </row>
    <row r="122" spans="1:42" ht="14.25">
      <c r="A122" s="22"/>
      <c r="B122" s="11"/>
      <c r="C122" s="37" t="s">
        <v>5242</v>
      </c>
      <c r="D122" s="944"/>
      <c r="E122" s="945"/>
      <c r="F122" s="945"/>
      <c r="G122" s="945"/>
      <c r="H122" s="945"/>
      <c r="I122" s="945"/>
      <c r="J122" s="945"/>
      <c r="K122" s="945"/>
      <c r="L122" s="945"/>
      <c r="M122" s="945"/>
      <c r="N122" s="945"/>
      <c r="O122" s="945"/>
      <c r="P122" s="945"/>
      <c r="Q122" s="945"/>
      <c r="R122" s="945"/>
      <c r="S122" s="945"/>
      <c r="T122" s="945"/>
      <c r="U122" s="945"/>
      <c r="V122" s="945"/>
      <c r="W122" s="945"/>
      <c r="X122" s="946"/>
      <c r="Y122" s="940"/>
      <c r="Z122" s="941"/>
      <c r="AA122" s="941"/>
      <c r="AB122" s="941"/>
      <c r="AC122" s="941"/>
      <c r="AD122" s="942"/>
      <c r="AG122" s="1"/>
      <c r="AH122" s="290">
        <f t="shared" si="0"/>
        <v>0</v>
      </c>
      <c r="AI122" s="293">
        <f t="shared" si="1"/>
        <v>0</v>
      </c>
      <c r="AJ122" s="283" t="str">
        <f>IF(AI122=0,"",
IF(SUM($AI$61:AI122)=1,AK122,
IF($AI$211&gt;SUM($AI$61:AI122),_xlfn.CONCAT(", ",AK122),
IF($AI$211=SUM($AI$61:AI122),_xlfn.CONCAT(" y ",AK122)))))</f>
        <v/>
      </c>
      <c r="AK122" s="120" t="s">
        <v>5243</v>
      </c>
      <c r="AL122" s="78">
        <f ca="1">IF(OR(D122=" ",AND(EXACT(UPPER(TRIM(SUBSTITUTE(D122,CHAR(160)," "))),TRIM(SUBSTITUTE(D122,CHAR(160)," "))),SUMPRODUCT(--ISNUMBER(MATCH(MID(TRIM(SUBSTITUTE(D122,CHAR(160)," ")),ROW(INDIRECT("1:"&amp;LEN(TRIM(SUBSTITUTE(D122,CHAR(160)," "))))),1),{"A","B","C","D","E","F","G","H","I","J","K","L","M","N","O","P","Q","R","S","T","U","V","W","X","Y","Z","Ñ","0","1","2","3","4","5","6","7","8","9"," "},0)))=LEN(TRIM(SUBSTITUTE(D122,CHAR(160)," "))))),0,1)</f>
        <v>0</v>
      </c>
      <c r="AM122" s="592"/>
      <c r="AN122" s="13"/>
      <c r="AO122" s="13"/>
      <c r="AP122" s="13"/>
    </row>
    <row r="123" spans="1:42" ht="14.25">
      <c r="A123" s="22"/>
      <c r="B123" s="11"/>
      <c r="C123" s="37" t="s">
        <v>5244</v>
      </c>
      <c r="D123" s="944"/>
      <c r="E123" s="945"/>
      <c r="F123" s="945"/>
      <c r="G123" s="945"/>
      <c r="H123" s="945"/>
      <c r="I123" s="945"/>
      <c r="J123" s="945"/>
      <c r="K123" s="945"/>
      <c r="L123" s="945"/>
      <c r="M123" s="945"/>
      <c r="N123" s="945"/>
      <c r="O123" s="945"/>
      <c r="P123" s="945"/>
      <c r="Q123" s="945"/>
      <c r="R123" s="945"/>
      <c r="S123" s="945"/>
      <c r="T123" s="945"/>
      <c r="U123" s="945"/>
      <c r="V123" s="945"/>
      <c r="W123" s="945"/>
      <c r="X123" s="946"/>
      <c r="Y123" s="940"/>
      <c r="Z123" s="941"/>
      <c r="AA123" s="941"/>
      <c r="AB123" s="941"/>
      <c r="AC123" s="941"/>
      <c r="AD123" s="942"/>
      <c r="AG123" s="1"/>
      <c r="AH123" s="290">
        <f t="shared" si="0"/>
        <v>0</v>
      </c>
      <c r="AI123" s="293">
        <f t="shared" si="1"/>
        <v>0</v>
      </c>
      <c r="AJ123" s="283" t="str">
        <f>IF(AI123=0,"",
IF(SUM($AI$61:AI123)=1,AK123,
IF($AI$211&gt;SUM($AI$61:AI123),_xlfn.CONCAT(", ",AK123),
IF($AI$211=SUM($AI$61:AI123),_xlfn.CONCAT(" y ",AK123)))))</f>
        <v/>
      </c>
      <c r="AK123" s="120" t="s">
        <v>5245</v>
      </c>
      <c r="AL123" s="78">
        <f ca="1">IF(OR(D123=" ",AND(EXACT(UPPER(TRIM(SUBSTITUTE(D123,CHAR(160)," "))),TRIM(SUBSTITUTE(D123,CHAR(160)," "))),SUMPRODUCT(--ISNUMBER(MATCH(MID(TRIM(SUBSTITUTE(D123,CHAR(160)," ")),ROW(INDIRECT("1:"&amp;LEN(TRIM(SUBSTITUTE(D123,CHAR(160)," "))))),1),{"A","B","C","D","E","F","G","H","I","J","K","L","M","N","O","P","Q","R","S","T","U","V","W","X","Y","Z","Ñ","0","1","2","3","4","5","6","7","8","9"," "},0)))=LEN(TRIM(SUBSTITUTE(D123,CHAR(160)," "))))),0,1)</f>
        <v>0</v>
      </c>
      <c r="AM123" s="592"/>
      <c r="AN123" s="13"/>
      <c r="AO123" s="13"/>
      <c r="AP123" s="13"/>
    </row>
    <row r="124" spans="1:42" ht="14.25">
      <c r="A124" s="22"/>
      <c r="B124" s="11"/>
      <c r="C124" s="37" t="s">
        <v>5246</v>
      </c>
      <c r="D124" s="944"/>
      <c r="E124" s="945"/>
      <c r="F124" s="945"/>
      <c r="G124" s="945"/>
      <c r="H124" s="945"/>
      <c r="I124" s="945"/>
      <c r="J124" s="945"/>
      <c r="K124" s="945"/>
      <c r="L124" s="945"/>
      <c r="M124" s="945"/>
      <c r="N124" s="945"/>
      <c r="O124" s="945"/>
      <c r="P124" s="945"/>
      <c r="Q124" s="945"/>
      <c r="R124" s="945"/>
      <c r="S124" s="945"/>
      <c r="T124" s="945"/>
      <c r="U124" s="945"/>
      <c r="V124" s="945"/>
      <c r="W124" s="945"/>
      <c r="X124" s="946"/>
      <c r="Y124" s="940"/>
      <c r="Z124" s="941"/>
      <c r="AA124" s="941"/>
      <c r="AB124" s="941"/>
      <c r="AC124" s="941"/>
      <c r="AD124" s="942"/>
      <c r="AG124" s="1"/>
      <c r="AH124" s="290">
        <f t="shared" si="0"/>
        <v>0</v>
      </c>
      <c r="AI124" s="293">
        <f t="shared" si="1"/>
        <v>0</v>
      </c>
      <c r="AJ124" s="283" t="str">
        <f>IF(AI124=0,"",
IF(SUM($AI$61:AI124)=1,AK124,
IF($AI$211&gt;SUM($AI$61:AI124),_xlfn.CONCAT(", ",AK124),
IF($AI$211=SUM($AI$61:AI124),_xlfn.CONCAT(" y ",AK124)))))</f>
        <v/>
      </c>
      <c r="AK124" s="120" t="s">
        <v>5247</v>
      </c>
      <c r="AL124" s="78">
        <f ca="1">IF(OR(D124=" ",AND(EXACT(UPPER(TRIM(SUBSTITUTE(D124,CHAR(160)," "))),TRIM(SUBSTITUTE(D124,CHAR(160)," "))),SUMPRODUCT(--ISNUMBER(MATCH(MID(TRIM(SUBSTITUTE(D124,CHAR(160)," ")),ROW(INDIRECT("1:"&amp;LEN(TRIM(SUBSTITUTE(D124,CHAR(160)," "))))),1),{"A","B","C","D","E","F","G","H","I","J","K","L","M","N","O","P","Q","R","S","T","U","V","W","X","Y","Z","Ñ","0","1","2","3","4","5","6","7","8","9"," "},0)))=LEN(TRIM(SUBSTITUTE(D124,CHAR(160)," "))))),0,1)</f>
        <v>0</v>
      </c>
      <c r="AM124" s="592"/>
      <c r="AN124" s="13"/>
      <c r="AO124" s="13"/>
      <c r="AP124" s="13"/>
    </row>
    <row r="125" spans="1:42" ht="14.25">
      <c r="A125" s="22"/>
      <c r="B125" s="11"/>
      <c r="C125" s="37" t="s">
        <v>5248</v>
      </c>
      <c r="D125" s="944"/>
      <c r="E125" s="945"/>
      <c r="F125" s="945"/>
      <c r="G125" s="945"/>
      <c r="H125" s="945"/>
      <c r="I125" s="945"/>
      <c r="J125" s="945"/>
      <c r="K125" s="945"/>
      <c r="L125" s="945"/>
      <c r="M125" s="945"/>
      <c r="N125" s="945"/>
      <c r="O125" s="945"/>
      <c r="P125" s="945"/>
      <c r="Q125" s="945"/>
      <c r="R125" s="945"/>
      <c r="S125" s="945"/>
      <c r="T125" s="945"/>
      <c r="U125" s="945"/>
      <c r="V125" s="945"/>
      <c r="W125" s="945"/>
      <c r="X125" s="946"/>
      <c r="Y125" s="940"/>
      <c r="Z125" s="941"/>
      <c r="AA125" s="941"/>
      <c r="AB125" s="941"/>
      <c r="AC125" s="941"/>
      <c r="AD125" s="942"/>
      <c r="AG125" s="1"/>
      <c r="AH125" s="290">
        <f t="shared" si="0"/>
        <v>0</v>
      </c>
      <c r="AI125" s="293">
        <f t="shared" si="1"/>
        <v>0</v>
      </c>
      <c r="AJ125" s="283" t="str">
        <f>IF(AI125=0,"",
IF(SUM($AI$61:AI125)=1,AK125,
IF($AI$211&gt;SUM($AI$61:AI125),_xlfn.CONCAT(", ",AK125),
IF($AI$211=SUM($AI$61:AI125),_xlfn.CONCAT(" y ",AK125)))))</f>
        <v/>
      </c>
      <c r="AK125" s="120" t="s">
        <v>5249</v>
      </c>
      <c r="AL125" s="78">
        <f ca="1">IF(OR(D125=" ",AND(EXACT(UPPER(TRIM(SUBSTITUTE(D125,CHAR(160)," "))),TRIM(SUBSTITUTE(D125,CHAR(160)," "))),SUMPRODUCT(--ISNUMBER(MATCH(MID(TRIM(SUBSTITUTE(D125,CHAR(160)," ")),ROW(INDIRECT("1:"&amp;LEN(TRIM(SUBSTITUTE(D125,CHAR(160)," "))))),1),{"A","B","C","D","E","F","G","H","I","J","K","L","M","N","O","P","Q","R","S","T","U","V","W","X","Y","Z","Ñ","0","1","2","3","4","5","6","7","8","9"," "},0)))=LEN(TRIM(SUBSTITUTE(D125,CHAR(160)," "))))),0,1)</f>
        <v>0</v>
      </c>
      <c r="AM125" s="592"/>
      <c r="AN125" s="13"/>
      <c r="AO125" s="13"/>
      <c r="AP125" s="13"/>
    </row>
    <row r="126" spans="1:42" ht="14.25">
      <c r="A126" s="22"/>
      <c r="B126" s="11"/>
      <c r="C126" s="37" t="s">
        <v>5250</v>
      </c>
      <c r="D126" s="944"/>
      <c r="E126" s="945"/>
      <c r="F126" s="945"/>
      <c r="G126" s="945"/>
      <c r="H126" s="945"/>
      <c r="I126" s="945"/>
      <c r="J126" s="945"/>
      <c r="K126" s="945"/>
      <c r="L126" s="945"/>
      <c r="M126" s="945"/>
      <c r="N126" s="945"/>
      <c r="O126" s="945"/>
      <c r="P126" s="945"/>
      <c r="Q126" s="945"/>
      <c r="R126" s="945"/>
      <c r="S126" s="945"/>
      <c r="T126" s="945"/>
      <c r="U126" s="945"/>
      <c r="V126" s="945"/>
      <c r="W126" s="945"/>
      <c r="X126" s="946"/>
      <c r="Y126" s="940"/>
      <c r="Z126" s="941"/>
      <c r="AA126" s="941"/>
      <c r="AB126" s="941"/>
      <c r="AC126" s="941"/>
      <c r="AD126" s="942"/>
      <c r="AG126" s="1"/>
      <c r="AH126" s="290">
        <f t="shared" ref="AH126:AH189" si="2">IF(AND($C$40&lt;&gt;"",$C$40&lt;&gt;1,COUNTA(D126:AD126)=0),0,IF(AND($C$40&lt;&gt;"",$C$40=1,COUNTA(D126:AD126)=2),0,IF(COUNTA(D126:AD126)=0,0,1)))</f>
        <v>0</v>
      </c>
      <c r="AI126" s="293">
        <f t="shared" ref="AI126:AI189" si="3">IF(AH126=0,0,1)</f>
        <v>0</v>
      </c>
      <c r="AJ126" s="283" t="str">
        <f>IF(AI126=0,"",
IF(SUM($AI$61:AI126)=1,AK126,
IF($AI$211&gt;SUM($AI$61:AI126),_xlfn.CONCAT(", ",AK126),
IF($AI$211=SUM($AI$61:AI126),_xlfn.CONCAT(" y ",AK126)))))</f>
        <v/>
      </c>
      <c r="AK126" s="120" t="s">
        <v>5251</v>
      </c>
      <c r="AL126" s="78">
        <f ca="1">IF(OR(D126=" ",AND(EXACT(UPPER(TRIM(SUBSTITUTE(D126,CHAR(160)," "))),TRIM(SUBSTITUTE(D126,CHAR(160)," "))),SUMPRODUCT(--ISNUMBER(MATCH(MID(TRIM(SUBSTITUTE(D126,CHAR(160)," ")),ROW(INDIRECT("1:"&amp;LEN(TRIM(SUBSTITUTE(D126,CHAR(160)," "))))),1),{"A","B","C","D","E","F","G","H","I","J","K","L","M","N","O","P","Q","R","S","T","U","V","W","X","Y","Z","Ñ","0","1","2","3","4","5","6","7","8","9"," "},0)))=LEN(TRIM(SUBSTITUTE(D126,CHAR(160)," "))))),0,1)</f>
        <v>0</v>
      </c>
      <c r="AM126" s="592"/>
      <c r="AN126" s="13"/>
      <c r="AO126" s="13"/>
      <c r="AP126" s="13"/>
    </row>
    <row r="127" spans="1:42" ht="14.25">
      <c r="A127" s="22"/>
      <c r="B127" s="11"/>
      <c r="C127" s="37" t="s">
        <v>5252</v>
      </c>
      <c r="D127" s="944"/>
      <c r="E127" s="945"/>
      <c r="F127" s="945"/>
      <c r="G127" s="945"/>
      <c r="H127" s="945"/>
      <c r="I127" s="945"/>
      <c r="J127" s="945"/>
      <c r="K127" s="945"/>
      <c r="L127" s="945"/>
      <c r="M127" s="945"/>
      <c r="N127" s="945"/>
      <c r="O127" s="945"/>
      <c r="P127" s="945"/>
      <c r="Q127" s="945"/>
      <c r="R127" s="945"/>
      <c r="S127" s="945"/>
      <c r="T127" s="945"/>
      <c r="U127" s="945"/>
      <c r="V127" s="945"/>
      <c r="W127" s="945"/>
      <c r="X127" s="946"/>
      <c r="Y127" s="940"/>
      <c r="Z127" s="941"/>
      <c r="AA127" s="941"/>
      <c r="AB127" s="941"/>
      <c r="AC127" s="941"/>
      <c r="AD127" s="942"/>
      <c r="AG127" s="1"/>
      <c r="AH127" s="290">
        <f t="shared" si="2"/>
        <v>0</v>
      </c>
      <c r="AI127" s="293">
        <f t="shared" si="3"/>
        <v>0</v>
      </c>
      <c r="AJ127" s="283" t="str">
        <f>IF(AI127=0,"",
IF(SUM($AI$61:AI127)=1,AK127,
IF($AI$211&gt;SUM($AI$61:AI127),_xlfn.CONCAT(", ",AK127),
IF($AI$211=SUM($AI$61:AI127),_xlfn.CONCAT(" y ",AK127)))))</f>
        <v/>
      </c>
      <c r="AK127" s="120" t="s">
        <v>5253</v>
      </c>
      <c r="AL127" s="78">
        <f ca="1">IF(OR(D127=" ",AND(EXACT(UPPER(TRIM(SUBSTITUTE(D127,CHAR(160)," "))),TRIM(SUBSTITUTE(D127,CHAR(160)," "))),SUMPRODUCT(--ISNUMBER(MATCH(MID(TRIM(SUBSTITUTE(D127,CHAR(160)," ")),ROW(INDIRECT("1:"&amp;LEN(TRIM(SUBSTITUTE(D127,CHAR(160)," "))))),1),{"A","B","C","D","E","F","G","H","I","J","K","L","M","N","O","P","Q","R","S","T","U","V","W","X","Y","Z","Ñ","0","1","2","3","4","5","6","7","8","9"," "},0)))=LEN(TRIM(SUBSTITUTE(D127,CHAR(160)," "))))),0,1)</f>
        <v>0</v>
      </c>
      <c r="AM127" s="592"/>
      <c r="AN127" s="13"/>
      <c r="AO127" s="13"/>
      <c r="AP127" s="13"/>
    </row>
    <row r="128" spans="1:42" ht="14.25">
      <c r="A128" s="22"/>
      <c r="B128" s="11"/>
      <c r="C128" s="37" t="s">
        <v>5254</v>
      </c>
      <c r="D128" s="944"/>
      <c r="E128" s="945"/>
      <c r="F128" s="945"/>
      <c r="G128" s="945"/>
      <c r="H128" s="945"/>
      <c r="I128" s="945"/>
      <c r="J128" s="945"/>
      <c r="K128" s="945"/>
      <c r="L128" s="945"/>
      <c r="M128" s="945"/>
      <c r="N128" s="945"/>
      <c r="O128" s="945"/>
      <c r="P128" s="945"/>
      <c r="Q128" s="945"/>
      <c r="R128" s="945"/>
      <c r="S128" s="945"/>
      <c r="T128" s="945"/>
      <c r="U128" s="945"/>
      <c r="V128" s="945"/>
      <c r="W128" s="945"/>
      <c r="X128" s="946"/>
      <c r="Y128" s="940"/>
      <c r="Z128" s="941"/>
      <c r="AA128" s="941"/>
      <c r="AB128" s="941"/>
      <c r="AC128" s="941"/>
      <c r="AD128" s="942"/>
      <c r="AG128" s="1"/>
      <c r="AH128" s="290">
        <f t="shared" si="2"/>
        <v>0</v>
      </c>
      <c r="AI128" s="293">
        <f t="shared" si="3"/>
        <v>0</v>
      </c>
      <c r="AJ128" s="283" t="str">
        <f>IF(AI128=0,"",
IF(SUM($AI$61:AI128)=1,AK128,
IF($AI$211&gt;SUM($AI$61:AI128),_xlfn.CONCAT(", ",AK128),
IF($AI$211=SUM($AI$61:AI128),_xlfn.CONCAT(" y ",AK128)))))</f>
        <v/>
      </c>
      <c r="AK128" s="120" t="s">
        <v>5255</v>
      </c>
      <c r="AL128" s="78">
        <f ca="1">IF(OR(D128=" ",AND(EXACT(UPPER(TRIM(SUBSTITUTE(D128,CHAR(160)," "))),TRIM(SUBSTITUTE(D128,CHAR(160)," "))),SUMPRODUCT(--ISNUMBER(MATCH(MID(TRIM(SUBSTITUTE(D128,CHAR(160)," ")),ROW(INDIRECT("1:"&amp;LEN(TRIM(SUBSTITUTE(D128,CHAR(160)," "))))),1),{"A","B","C","D","E","F","G","H","I","J","K","L","M","N","O","P","Q","R","S","T","U","V","W","X","Y","Z","Ñ","0","1","2","3","4","5","6","7","8","9"," "},0)))=LEN(TRIM(SUBSTITUTE(D128,CHAR(160)," "))))),0,1)</f>
        <v>0</v>
      </c>
      <c r="AM128" s="592"/>
      <c r="AN128" s="13"/>
      <c r="AO128" s="13"/>
      <c r="AP128" s="13"/>
    </row>
    <row r="129" spans="1:42" ht="14.25">
      <c r="A129" s="22"/>
      <c r="B129" s="11"/>
      <c r="C129" s="37" t="s">
        <v>5256</v>
      </c>
      <c r="D129" s="944"/>
      <c r="E129" s="945"/>
      <c r="F129" s="945"/>
      <c r="G129" s="945"/>
      <c r="H129" s="945"/>
      <c r="I129" s="945"/>
      <c r="J129" s="945"/>
      <c r="K129" s="945"/>
      <c r="L129" s="945"/>
      <c r="M129" s="945"/>
      <c r="N129" s="945"/>
      <c r="O129" s="945"/>
      <c r="P129" s="945"/>
      <c r="Q129" s="945"/>
      <c r="R129" s="945"/>
      <c r="S129" s="945"/>
      <c r="T129" s="945"/>
      <c r="U129" s="945"/>
      <c r="V129" s="945"/>
      <c r="W129" s="945"/>
      <c r="X129" s="946"/>
      <c r="Y129" s="940"/>
      <c r="Z129" s="941"/>
      <c r="AA129" s="941"/>
      <c r="AB129" s="941"/>
      <c r="AC129" s="941"/>
      <c r="AD129" s="942"/>
      <c r="AG129" s="1"/>
      <c r="AH129" s="290">
        <f t="shared" si="2"/>
        <v>0</v>
      </c>
      <c r="AI129" s="293">
        <f t="shared" si="3"/>
        <v>0</v>
      </c>
      <c r="AJ129" s="283" t="str">
        <f>IF(AI129=0,"",
IF(SUM($AI$61:AI129)=1,AK129,
IF($AI$211&gt;SUM($AI$61:AI129),_xlfn.CONCAT(", ",AK129),
IF($AI$211=SUM($AI$61:AI129),_xlfn.CONCAT(" y ",AK129)))))</f>
        <v/>
      </c>
      <c r="AK129" s="120" t="s">
        <v>5257</v>
      </c>
      <c r="AL129" s="78">
        <f ca="1">IF(OR(D129=" ",AND(EXACT(UPPER(TRIM(SUBSTITUTE(D129,CHAR(160)," "))),TRIM(SUBSTITUTE(D129,CHAR(160)," "))),SUMPRODUCT(--ISNUMBER(MATCH(MID(TRIM(SUBSTITUTE(D129,CHAR(160)," ")),ROW(INDIRECT("1:"&amp;LEN(TRIM(SUBSTITUTE(D129,CHAR(160)," "))))),1),{"A","B","C","D","E","F","G","H","I","J","K","L","M","N","O","P","Q","R","S","T","U","V","W","X","Y","Z","Ñ","0","1","2","3","4","5","6","7","8","9"," "},0)))=LEN(TRIM(SUBSTITUTE(D129,CHAR(160)," "))))),0,1)</f>
        <v>0</v>
      </c>
      <c r="AM129" s="592"/>
      <c r="AN129" s="13"/>
      <c r="AO129" s="13"/>
      <c r="AP129" s="13"/>
    </row>
    <row r="130" spans="1:42" ht="14.25">
      <c r="A130" s="22"/>
      <c r="B130" s="11"/>
      <c r="C130" s="37" t="s">
        <v>5258</v>
      </c>
      <c r="D130" s="944"/>
      <c r="E130" s="945"/>
      <c r="F130" s="945"/>
      <c r="G130" s="945"/>
      <c r="H130" s="945"/>
      <c r="I130" s="945"/>
      <c r="J130" s="945"/>
      <c r="K130" s="945"/>
      <c r="L130" s="945"/>
      <c r="M130" s="945"/>
      <c r="N130" s="945"/>
      <c r="O130" s="945"/>
      <c r="P130" s="945"/>
      <c r="Q130" s="945"/>
      <c r="R130" s="945"/>
      <c r="S130" s="945"/>
      <c r="T130" s="945"/>
      <c r="U130" s="945"/>
      <c r="V130" s="945"/>
      <c r="W130" s="945"/>
      <c r="X130" s="946"/>
      <c r="Y130" s="940"/>
      <c r="Z130" s="941"/>
      <c r="AA130" s="941"/>
      <c r="AB130" s="941"/>
      <c r="AC130" s="941"/>
      <c r="AD130" s="942"/>
      <c r="AG130" s="1"/>
      <c r="AH130" s="290">
        <f t="shared" si="2"/>
        <v>0</v>
      </c>
      <c r="AI130" s="293">
        <f t="shared" si="3"/>
        <v>0</v>
      </c>
      <c r="AJ130" s="283" t="str">
        <f>IF(AI130=0,"",
IF(SUM($AI$61:AI130)=1,AK130,
IF($AI$211&gt;SUM($AI$61:AI130),_xlfn.CONCAT(", ",AK130),
IF($AI$211=SUM($AI$61:AI130),_xlfn.CONCAT(" y ",AK130)))))</f>
        <v/>
      </c>
      <c r="AK130" s="120" t="s">
        <v>5259</v>
      </c>
      <c r="AL130" s="78">
        <f ca="1">IF(OR(D130=" ",AND(EXACT(UPPER(TRIM(SUBSTITUTE(D130,CHAR(160)," "))),TRIM(SUBSTITUTE(D130,CHAR(160)," "))),SUMPRODUCT(--ISNUMBER(MATCH(MID(TRIM(SUBSTITUTE(D130,CHAR(160)," ")),ROW(INDIRECT("1:"&amp;LEN(TRIM(SUBSTITUTE(D130,CHAR(160)," "))))),1),{"A","B","C","D","E","F","G","H","I","J","K","L","M","N","O","P","Q","R","S","T","U","V","W","X","Y","Z","Ñ","0","1","2","3","4","5","6","7","8","9"," "},0)))=LEN(TRIM(SUBSTITUTE(D130,CHAR(160)," "))))),0,1)</f>
        <v>0</v>
      </c>
      <c r="AM130" s="592"/>
      <c r="AN130" s="13"/>
      <c r="AO130" s="13"/>
      <c r="AP130" s="13"/>
    </row>
    <row r="131" spans="1:42" ht="14.25">
      <c r="A131" s="22"/>
      <c r="B131" s="11"/>
      <c r="C131" s="37" t="s">
        <v>5260</v>
      </c>
      <c r="D131" s="944"/>
      <c r="E131" s="945"/>
      <c r="F131" s="945"/>
      <c r="G131" s="945"/>
      <c r="H131" s="945"/>
      <c r="I131" s="945"/>
      <c r="J131" s="945"/>
      <c r="K131" s="945"/>
      <c r="L131" s="945"/>
      <c r="M131" s="945"/>
      <c r="N131" s="945"/>
      <c r="O131" s="945"/>
      <c r="P131" s="945"/>
      <c r="Q131" s="945"/>
      <c r="R131" s="945"/>
      <c r="S131" s="945"/>
      <c r="T131" s="945"/>
      <c r="U131" s="945"/>
      <c r="V131" s="945"/>
      <c r="W131" s="945"/>
      <c r="X131" s="946"/>
      <c r="Y131" s="940"/>
      <c r="Z131" s="941"/>
      <c r="AA131" s="941"/>
      <c r="AB131" s="941"/>
      <c r="AC131" s="941"/>
      <c r="AD131" s="942"/>
      <c r="AG131" s="1"/>
      <c r="AH131" s="290">
        <f t="shared" si="2"/>
        <v>0</v>
      </c>
      <c r="AI131" s="293">
        <f t="shared" si="3"/>
        <v>0</v>
      </c>
      <c r="AJ131" s="283" t="str">
        <f>IF(AI131=0,"",
IF(SUM($AI$61:AI131)=1,AK131,
IF($AI$211&gt;SUM($AI$61:AI131),_xlfn.CONCAT(", ",AK131),
IF($AI$211=SUM($AI$61:AI131),_xlfn.CONCAT(" y ",AK131)))))</f>
        <v/>
      </c>
      <c r="AK131" s="120" t="s">
        <v>5261</v>
      </c>
      <c r="AL131" s="78">
        <f ca="1">IF(OR(D131=" ",AND(EXACT(UPPER(TRIM(SUBSTITUTE(D131,CHAR(160)," "))),TRIM(SUBSTITUTE(D131,CHAR(160)," "))),SUMPRODUCT(--ISNUMBER(MATCH(MID(TRIM(SUBSTITUTE(D131,CHAR(160)," ")),ROW(INDIRECT("1:"&amp;LEN(TRIM(SUBSTITUTE(D131,CHAR(160)," "))))),1),{"A","B","C","D","E","F","G","H","I","J","K","L","M","N","O","P","Q","R","S","T","U","V","W","X","Y","Z","Ñ","0","1","2","3","4","5","6","7","8","9"," "},0)))=LEN(TRIM(SUBSTITUTE(D131,CHAR(160)," "))))),0,1)</f>
        <v>0</v>
      </c>
      <c r="AM131" s="592"/>
      <c r="AN131" s="13"/>
      <c r="AO131" s="13"/>
      <c r="AP131" s="13"/>
    </row>
    <row r="132" spans="1:42" ht="14.25">
      <c r="A132" s="22"/>
      <c r="B132" s="11"/>
      <c r="C132" s="37" t="s">
        <v>5262</v>
      </c>
      <c r="D132" s="944"/>
      <c r="E132" s="945"/>
      <c r="F132" s="945"/>
      <c r="G132" s="945"/>
      <c r="H132" s="945"/>
      <c r="I132" s="945"/>
      <c r="J132" s="945"/>
      <c r="K132" s="945"/>
      <c r="L132" s="945"/>
      <c r="M132" s="945"/>
      <c r="N132" s="945"/>
      <c r="O132" s="945"/>
      <c r="P132" s="945"/>
      <c r="Q132" s="945"/>
      <c r="R132" s="945"/>
      <c r="S132" s="945"/>
      <c r="T132" s="945"/>
      <c r="U132" s="945"/>
      <c r="V132" s="945"/>
      <c r="W132" s="945"/>
      <c r="X132" s="946"/>
      <c r="Y132" s="940"/>
      <c r="Z132" s="941"/>
      <c r="AA132" s="941"/>
      <c r="AB132" s="941"/>
      <c r="AC132" s="941"/>
      <c r="AD132" s="942"/>
      <c r="AG132" s="1"/>
      <c r="AH132" s="290">
        <f t="shared" si="2"/>
        <v>0</v>
      </c>
      <c r="AI132" s="293">
        <f t="shared" si="3"/>
        <v>0</v>
      </c>
      <c r="AJ132" s="283" t="str">
        <f>IF(AI132=0,"",
IF(SUM($AI$61:AI132)=1,AK132,
IF($AI$211&gt;SUM($AI$61:AI132),_xlfn.CONCAT(", ",AK132),
IF($AI$211=SUM($AI$61:AI132),_xlfn.CONCAT(" y ",AK132)))))</f>
        <v/>
      </c>
      <c r="AK132" s="120" t="s">
        <v>5263</v>
      </c>
      <c r="AL132" s="78">
        <f ca="1">IF(OR(D132=" ",AND(EXACT(UPPER(TRIM(SUBSTITUTE(D132,CHAR(160)," "))),TRIM(SUBSTITUTE(D132,CHAR(160)," "))),SUMPRODUCT(--ISNUMBER(MATCH(MID(TRIM(SUBSTITUTE(D132,CHAR(160)," ")),ROW(INDIRECT("1:"&amp;LEN(TRIM(SUBSTITUTE(D132,CHAR(160)," "))))),1),{"A","B","C","D","E","F","G","H","I","J","K","L","M","N","O","P","Q","R","S","T","U","V","W","X","Y","Z","Ñ","0","1","2","3","4","5","6","7","8","9"," "},0)))=LEN(TRIM(SUBSTITUTE(D132,CHAR(160)," "))))),0,1)</f>
        <v>0</v>
      </c>
      <c r="AM132" s="592"/>
      <c r="AN132" s="13"/>
      <c r="AO132" s="13"/>
      <c r="AP132" s="13"/>
    </row>
    <row r="133" spans="1:42" ht="14.25">
      <c r="A133" s="22"/>
      <c r="B133" s="11"/>
      <c r="C133" s="37" t="s">
        <v>5264</v>
      </c>
      <c r="D133" s="944"/>
      <c r="E133" s="945"/>
      <c r="F133" s="945"/>
      <c r="G133" s="945"/>
      <c r="H133" s="945"/>
      <c r="I133" s="945"/>
      <c r="J133" s="945"/>
      <c r="K133" s="945"/>
      <c r="L133" s="945"/>
      <c r="M133" s="945"/>
      <c r="N133" s="945"/>
      <c r="O133" s="945"/>
      <c r="P133" s="945"/>
      <c r="Q133" s="945"/>
      <c r="R133" s="945"/>
      <c r="S133" s="945"/>
      <c r="T133" s="945"/>
      <c r="U133" s="945"/>
      <c r="V133" s="945"/>
      <c r="W133" s="945"/>
      <c r="X133" s="946"/>
      <c r="Y133" s="940"/>
      <c r="Z133" s="941"/>
      <c r="AA133" s="941"/>
      <c r="AB133" s="941"/>
      <c r="AC133" s="941"/>
      <c r="AD133" s="942"/>
      <c r="AG133" s="1"/>
      <c r="AH133" s="290">
        <f t="shared" si="2"/>
        <v>0</v>
      </c>
      <c r="AI133" s="293">
        <f t="shared" si="3"/>
        <v>0</v>
      </c>
      <c r="AJ133" s="283" t="str">
        <f>IF(AI133=0,"",
IF(SUM($AI$61:AI133)=1,AK133,
IF($AI$211&gt;SUM($AI$61:AI133),_xlfn.CONCAT(", ",AK133),
IF($AI$211=SUM($AI$61:AI133),_xlfn.CONCAT(" y ",AK133)))))</f>
        <v/>
      </c>
      <c r="AK133" s="120" t="s">
        <v>5265</v>
      </c>
      <c r="AL133" s="78">
        <f ca="1">IF(OR(D133=" ",AND(EXACT(UPPER(TRIM(SUBSTITUTE(D133,CHAR(160)," "))),TRIM(SUBSTITUTE(D133,CHAR(160)," "))),SUMPRODUCT(--ISNUMBER(MATCH(MID(TRIM(SUBSTITUTE(D133,CHAR(160)," ")),ROW(INDIRECT("1:"&amp;LEN(TRIM(SUBSTITUTE(D133,CHAR(160)," "))))),1),{"A","B","C","D","E","F","G","H","I","J","K","L","M","N","O","P","Q","R","S","T","U","V","W","X","Y","Z","Ñ","0","1","2","3","4","5","6","7","8","9"," "},0)))=LEN(TRIM(SUBSTITUTE(D133,CHAR(160)," "))))),0,1)</f>
        <v>0</v>
      </c>
      <c r="AM133" s="592"/>
      <c r="AN133" s="13"/>
      <c r="AO133" s="13"/>
      <c r="AP133" s="13"/>
    </row>
    <row r="134" spans="1:42" ht="14.25">
      <c r="A134" s="22"/>
      <c r="B134" s="11"/>
      <c r="C134" s="37" t="s">
        <v>5266</v>
      </c>
      <c r="D134" s="944"/>
      <c r="E134" s="945"/>
      <c r="F134" s="945"/>
      <c r="G134" s="945"/>
      <c r="H134" s="945"/>
      <c r="I134" s="945"/>
      <c r="J134" s="945"/>
      <c r="K134" s="945"/>
      <c r="L134" s="945"/>
      <c r="M134" s="945"/>
      <c r="N134" s="945"/>
      <c r="O134" s="945"/>
      <c r="P134" s="945"/>
      <c r="Q134" s="945"/>
      <c r="R134" s="945"/>
      <c r="S134" s="945"/>
      <c r="T134" s="945"/>
      <c r="U134" s="945"/>
      <c r="V134" s="945"/>
      <c r="W134" s="945"/>
      <c r="X134" s="946"/>
      <c r="Y134" s="940"/>
      <c r="Z134" s="941"/>
      <c r="AA134" s="941"/>
      <c r="AB134" s="941"/>
      <c r="AC134" s="941"/>
      <c r="AD134" s="942"/>
      <c r="AG134" s="1"/>
      <c r="AH134" s="290">
        <f t="shared" si="2"/>
        <v>0</v>
      </c>
      <c r="AI134" s="293">
        <f t="shared" si="3"/>
        <v>0</v>
      </c>
      <c r="AJ134" s="283" t="str">
        <f>IF(AI134=0,"",
IF(SUM($AI$61:AI134)=1,AK134,
IF($AI$211&gt;SUM($AI$61:AI134),_xlfn.CONCAT(", ",AK134),
IF($AI$211=SUM($AI$61:AI134),_xlfn.CONCAT(" y ",AK134)))))</f>
        <v/>
      </c>
      <c r="AK134" s="120" t="s">
        <v>5267</v>
      </c>
      <c r="AL134" s="78">
        <f ca="1">IF(OR(D134=" ",AND(EXACT(UPPER(TRIM(SUBSTITUTE(D134,CHAR(160)," "))),TRIM(SUBSTITUTE(D134,CHAR(160)," "))),SUMPRODUCT(--ISNUMBER(MATCH(MID(TRIM(SUBSTITUTE(D134,CHAR(160)," ")),ROW(INDIRECT("1:"&amp;LEN(TRIM(SUBSTITUTE(D134,CHAR(160)," "))))),1),{"A","B","C","D","E","F","G","H","I","J","K","L","M","N","O","P","Q","R","S","T","U","V","W","X","Y","Z","Ñ","0","1","2","3","4","5","6","7","8","9"," "},0)))=LEN(TRIM(SUBSTITUTE(D134,CHAR(160)," "))))),0,1)</f>
        <v>0</v>
      </c>
      <c r="AM134" s="592"/>
      <c r="AN134" s="13"/>
      <c r="AO134" s="13"/>
      <c r="AP134" s="13"/>
    </row>
    <row r="135" spans="1:42" ht="14.25">
      <c r="A135" s="22"/>
      <c r="B135" s="11"/>
      <c r="C135" s="37" t="s">
        <v>5268</v>
      </c>
      <c r="D135" s="944"/>
      <c r="E135" s="945"/>
      <c r="F135" s="945"/>
      <c r="G135" s="945"/>
      <c r="H135" s="945"/>
      <c r="I135" s="945"/>
      <c r="J135" s="945"/>
      <c r="K135" s="945"/>
      <c r="L135" s="945"/>
      <c r="M135" s="945"/>
      <c r="N135" s="945"/>
      <c r="O135" s="945"/>
      <c r="P135" s="945"/>
      <c r="Q135" s="945"/>
      <c r="R135" s="945"/>
      <c r="S135" s="945"/>
      <c r="T135" s="945"/>
      <c r="U135" s="945"/>
      <c r="V135" s="945"/>
      <c r="W135" s="945"/>
      <c r="X135" s="946"/>
      <c r="Y135" s="940"/>
      <c r="Z135" s="941"/>
      <c r="AA135" s="941"/>
      <c r="AB135" s="941"/>
      <c r="AC135" s="941"/>
      <c r="AD135" s="942"/>
      <c r="AG135" s="1"/>
      <c r="AH135" s="290">
        <f t="shared" si="2"/>
        <v>0</v>
      </c>
      <c r="AI135" s="293">
        <f t="shared" si="3"/>
        <v>0</v>
      </c>
      <c r="AJ135" s="283" t="str">
        <f>IF(AI135=0,"",
IF(SUM($AI$61:AI135)=1,AK135,
IF($AI$211&gt;SUM($AI$61:AI135),_xlfn.CONCAT(", ",AK135),
IF($AI$211=SUM($AI$61:AI135),_xlfn.CONCAT(" y ",AK135)))))</f>
        <v/>
      </c>
      <c r="AK135" s="120" t="s">
        <v>5269</v>
      </c>
      <c r="AL135" s="78">
        <f ca="1">IF(OR(D135=" ",AND(EXACT(UPPER(TRIM(SUBSTITUTE(D135,CHAR(160)," "))),TRIM(SUBSTITUTE(D135,CHAR(160)," "))),SUMPRODUCT(--ISNUMBER(MATCH(MID(TRIM(SUBSTITUTE(D135,CHAR(160)," ")),ROW(INDIRECT("1:"&amp;LEN(TRIM(SUBSTITUTE(D135,CHAR(160)," "))))),1),{"A","B","C","D","E","F","G","H","I","J","K","L","M","N","O","P","Q","R","S","T","U","V","W","X","Y","Z","Ñ","0","1","2","3","4","5","6","7","8","9"," "},0)))=LEN(TRIM(SUBSTITUTE(D135,CHAR(160)," "))))),0,1)</f>
        <v>0</v>
      </c>
      <c r="AM135" s="592"/>
      <c r="AN135" s="13"/>
      <c r="AO135" s="13"/>
      <c r="AP135" s="13"/>
    </row>
    <row r="136" spans="1:42" ht="14.25">
      <c r="A136" s="22"/>
      <c r="B136" s="11"/>
      <c r="C136" s="37" t="s">
        <v>5270</v>
      </c>
      <c r="D136" s="944"/>
      <c r="E136" s="945"/>
      <c r="F136" s="945"/>
      <c r="G136" s="945"/>
      <c r="H136" s="945"/>
      <c r="I136" s="945"/>
      <c r="J136" s="945"/>
      <c r="K136" s="945"/>
      <c r="L136" s="945"/>
      <c r="M136" s="945"/>
      <c r="N136" s="945"/>
      <c r="O136" s="945"/>
      <c r="P136" s="945"/>
      <c r="Q136" s="945"/>
      <c r="R136" s="945"/>
      <c r="S136" s="945"/>
      <c r="T136" s="945"/>
      <c r="U136" s="945"/>
      <c r="V136" s="945"/>
      <c r="W136" s="945"/>
      <c r="X136" s="946"/>
      <c r="Y136" s="940"/>
      <c r="Z136" s="941"/>
      <c r="AA136" s="941"/>
      <c r="AB136" s="941"/>
      <c r="AC136" s="941"/>
      <c r="AD136" s="942"/>
      <c r="AG136" s="1"/>
      <c r="AH136" s="290">
        <f t="shared" si="2"/>
        <v>0</v>
      </c>
      <c r="AI136" s="293">
        <f t="shared" si="3"/>
        <v>0</v>
      </c>
      <c r="AJ136" s="283" t="str">
        <f>IF(AI136=0,"",
IF(SUM($AI$61:AI136)=1,AK136,
IF($AI$211&gt;SUM($AI$61:AI136),_xlfn.CONCAT(", ",AK136),
IF($AI$211=SUM($AI$61:AI136),_xlfn.CONCAT(" y ",AK136)))))</f>
        <v/>
      </c>
      <c r="AK136" s="120" t="s">
        <v>5271</v>
      </c>
      <c r="AL136" s="78">
        <f ca="1">IF(OR(D136=" ",AND(EXACT(UPPER(TRIM(SUBSTITUTE(D136,CHAR(160)," "))),TRIM(SUBSTITUTE(D136,CHAR(160)," "))),SUMPRODUCT(--ISNUMBER(MATCH(MID(TRIM(SUBSTITUTE(D136,CHAR(160)," ")),ROW(INDIRECT("1:"&amp;LEN(TRIM(SUBSTITUTE(D136,CHAR(160)," "))))),1),{"A","B","C","D","E","F","G","H","I","J","K","L","M","N","O","P","Q","R","S","T","U","V","W","X","Y","Z","Ñ","0","1","2","3","4","5","6","7","8","9"," "},0)))=LEN(TRIM(SUBSTITUTE(D136,CHAR(160)," "))))),0,1)</f>
        <v>0</v>
      </c>
      <c r="AM136" s="592"/>
      <c r="AN136" s="13"/>
      <c r="AO136" s="13"/>
      <c r="AP136" s="13"/>
    </row>
    <row r="137" spans="1:42" ht="14.25">
      <c r="A137" s="22"/>
      <c r="B137" s="11"/>
      <c r="C137" s="37" t="s">
        <v>5272</v>
      </c>
      <c r="D137" s="944"/>
      <c r="E137" s="945"/>
      <c r="F137" s="945"/>
      <c r="G137" s="945"/>
      <c r="H137" s="945"/>
      <c r="I137" s="945"/>
      <c r="J137" s="945"/>
      <c r="K137" s="945"/>
      <c r="L137" s="945"/>
      <c r="M137" s="945"/>
      <c r="N137" s="945"/>
      <c r="O137" s="945"/>
      <c r="P137" s="945"/>
      <c r="Q137" s="945"/>
      <c r="R137" s="945"/>
      <c r="S137" s="945"/>
      <c r="T137" s="945"/>
      <c r="U137" s="945"/>
      <c r="V137" s="945"/>
      <c r="W137" s="945"/>
      <c r="X137" s="946"/>
      <c r="Y137" s="940"/>
      <c r="Z137" s="941"/>
      <c r="AA137" s="941"/>
      <c r="AB137" s="941"/>
      <c r="AC137" s="941"/>
      <c r="AD137" s="942"/>
      <c r="AG137" s="1"/>
      <c r="AH137" s="290">
        <f t="shared" si="2"/>
        <v>0</v>
      </c>
      <c r="AI137" s="293">
        <f t="shared" si="3"/>
        <v>0</v>
      </c>
      <c r="AJ137" s="283" t="str">
        <f>IF(AI137=0,"",
IF(SUM($AI$61:AI137)=1,AK137,
IF($AI$211&gt;SUM($AI$61:AI137),_xlfn.CONCAT(", ",AK137),
IF($AI$211=SUM($AI$61:AI137),_xlfn.CONCAT(" y ",AK137)))))</f>
        <v/>
      </c>
      <c r="AK137" s="120" t="s">
        <v>5273</v>
      </c>
      <c r="AL137" s="78">
        <f ca="1">IF(OR(D137=" ",AND(EXACT(UPPER(TRIM(SUBSTITUTE(D137,CHAR(160)," "))),TRIM(SUBSTITUTE(D137,CHAR(160)," "))),SUMPRODUCT(--ISNUMBER(MATCH(MID(TRIM(SUBSTITUTE(D137,CHAR(160)," ")),ROW(INDIRECT("1:"&amp;LEN(TRIM(SUBSTITUTE(D137,CHAR(160)," "))))),1),{"A","B","C","D","E","F","G","H","I","J","K","L","M","N","O","P","Q","R","S","T","U","V","W","X","Y","Z","Ñ","0","1","2","3","4","5","6","7","8","9"," "},0)))=LEN(TRIM(SUBSTITUTE(D137,CHAR(160)," "))))),0,1)</f>
        <v>0</v>
      </c>
      <c r="AM137" s="592"/>
      <c r="AN137" s="13"/>
      <c r="AO137" s="13"/>
      <c r="AP137" s="13"/>
    </row>
    <row r="138" spans="1:42" ht="14.25">
      <c r="A138" s="22"/>
      <c r="B138" s="11"/>
      <c r="C138" s="37" t="s">
        <v>5274</v>
      </c>
      <c r="D138" s="944"/>
      <c r="E138" s="945"/>
      <c r="F138" s="945"/>
      <c r="G138" s="945"/>
      <c r="H138" s="945"/>
      <c r="I138" s="945"/>
      <c r="J138" s="945"/>
      <c r="K138" s="945"/>
      <c r="L138" s="945"/>
      <c r="M138" s="945"/>
      <c r="N138" s="945"/>
      <c r="O138" s="945"/>
      <c r="P138" s="945"/>
      <c r="Q138" s="945"/>
      <c r="R138" s="945"/>
      <c r="S138" s="945"/>
      <c r="T138" s="945"/>
      <c r="U138" s="945"/>
      <c r="V138" s="945"/>
      <c r="W138" s="945"/>
      <c r="X138" s="946"/>
      <c r="Y138" s="940"/>
      <c r="Z138" s="941"/>
      <c r="AA138" s="941"/>
      <c r="AB138" s="941"/>
      <c r="AC138" s="941"/>
      <c r="AD138" s="942"/>
      <c r="AG138" s="1"/>
      <c r="AH138" s="290">
        <f t="shared" si="2"/>
        <v>0</v>
      </c>
      <c r="AI138" s="293">
        <f t="shared" si="3"/>
        <v>0</v>
      </c>
      <c r="AJ138" s="283" t="str">
        <f>IF(AI138=0,"",
IF(SUM($AI$61:AI138)=1,AK138,
IF($AI$211&gt;SUM($AI$61:AI138),_xlfn.CONCAT(", ",AK138),
IF($AI$211=SUM($AI$61:AI138),_xlfn.CONCAT(" y ",AK138)))))</f>
        <v/>
      </c>
      <c r="AK138" s="120" t="s">
        <v>5275</v>
      </c>
      <c r="AL138" s="78">
        <f ca="1">IF(OR(D138=" ",AND(EXACT(UPPER(TRIM(SUBSTITUTE(D138,CHAR(160)," "))),TRIM(SUBSTITUTE(D138,CHAR(160)," "))),SUMPRODUCT(--ISNUMBER(MATCH(MID(TRIM(SUBSTITUTE(D138,CHAR(160)," ")),ROW(INDIRECT("1:"&amp;LEN(TRIM(SUBSTITUTE(D138,CHAR(160)," "))))),1),{"A","B","C","D","E","F","G","H","I","J","K","L","M","N","O","P","Q","R","S","T","U","V","W","X","Y","Z","Ñ","0","1","2","3","4","5","6","7","8","9"," "},0)))=LEN(TRIM(SUBSTITUTE(D138,CHAR(160)," "))))),0,1)</f>
        <v>0</v>
      </c>
      <c r="AM138" s="592"/>
      <c r="AN138" s="13"/>
      <c r="AO138" s="13"/>
      <c r="AP138" s="13"/>
    </row>
    <row r="139" spans="1:42" ht="14.25">
      <c r="A139" s="22"/>
      <c r="B139" s="11"/>
      <c r="C139" s="109" t="s">
        <v>5276</v>
      </c>
      <c r="D139" s="944"/>
      <c r="E139" s="945"/>
      <c r="F139" s="945"/>
      <c r="G139" s="945"/>
      <c r="H139" s="945"/>
      <c r="I139" s="945"/>
      <c r="J139" s="945"/>
      <c r="K139" s="945"/>
      <c r="L139" s="945"/>
      <c r="M139" s="945"/>
      <c r="N139" s="945"/>
      <c r="O139" s="945"/>
      <c r="P139" s="945"/>
      <c r="Q139" s="945"/>
      <c r="R139" s="945"/>
      <c r="S139" s="945"/>
      <c r="T139" s="945"/>
      <c r="U139" s="945"/>
      <c r="V139" s="945"/>
      <c r="W139" s="945"/>
      <c r="X139" s="946"/>
      <c r="Y139" s="940"/>
      <c r="Z139" s="941"/>
      <c r="AA139" s="941"/>
      <c r="AB139" s="941"/>
      <c r="AC139" s="941"/>
      <c r="AD139" s="942"/>
      <c r="AG139" s="1"/>
      <c r="AH139" s="290">
        <f t="shared" si="2"/>
        <v>0</v>
      </c>
      <c r="AI139" s="293">
        <f t="shared" si="3"/>
        <v>0</v>
      </c>
      <c r="AJ139" s="283" t="str">
        <f>IF(AI139=0,"",
IF(SUM($AI$61:AI139)=1,AK139,
IF($AI$211&gt;SUM($AI$61:AI139),_xlfn.CONCAT(", ",AK139),
IF($AI$211=SUM($AI$61:AI139),_xlfn.CONCAT(" y ",AK139)))))</f>
        <v/>
      </c>
      <c r="AK139" s="120" t="s">
        <v>5277</v>
      </c>
      <c r="AL139" s="78">
        <f ca="1">IF(OR(D139=" ",AND(EXACT(UPPER(TRIM(SUBSTITUTE(D139,CHAR(160)," "))),TRIM(SUBSTITUTE(D139,CHAR(160)," "))),SUMPRODUCT(--ISNUMBER(MATCH(MID(TRIM(SUBSTITUTE(D139,CHAR(160)," ")),ROW(INDIRECT("1:"&amp;LEN(TRIM(SUBSTITUTE(D139,CHAR(160)," "))))),1),{"A","B","C","D","E","F","G","H","I","J","K","L","M","N","O","P","Q","R","S","T","U","V","W","X","Y","Z","Ñ","0","1","2","3","4","5","6","7","8","9"," "},0)))=LEN(TRIM(SUBSTITUTE(D139,CHAR(160)," "))))),0,1)</f>
        <v>0</v>
      </c>
      <c r="AM139" s="592"/>
      <c r="AN139" s="13"/>
      <c r="AO139" s="13"/>
      <c r="AP139" s="13"/>
    </row>
    <row r="140" spans="1:42" ht="14.25">
      <c r="A140" s="22"/>
      <c r="B140" s="11"/>
      <c r="C140" s="37" t="s">
        <v>5278</v>
      </c>
      <c r="D140" s="944"/>
      <c r="E140" s="945"/>
      <c r="F140" s="945"/>
      <c r="G140" s="945"/>
      <c r="H140" s="945"/>
      <c r="I140" s="945"/>
      <c r="J140" s="945"/>
      <c r="K140" s="945"/>
      <c r="L140" s="945"/>
      <c r="M140" s="945"/>
      <c r="N140" s="945"/>
      <c r="O140" s="945"/>
      <c r="P140" s="945"/>
      <c r="Q140" s="945"/>
      <c r="R140" s="945"/>
      <c r="S140" s="945"/>
      <c r="T140" s="945"/>
      <c r="U140" s="945"/>
      <c r="V140" s="945"/>
      <c r="W140" s="945"/>
      <c r="X140" s="946"/>
      <c r="Y140" s="940"/>
      <c r="Z140" s="941"/>
      <c r="AA140" s="941"/>
      <c r="AB140" s="941"/>
      <c r="AC140" s="941"/>
      <c r="AD140" s="942"/>
      <c r="AG140" s="1"/>
      <c r="AH140" s="290">
        <f t="shared" si="2"/>
        <v>0</v>
      </c>
      <c r="AI140" s="293">
        <f t="shared" si="3"/>
        <v>0</v>
      </c>
      <c r="AJ140" s="283" t="str">
        <f>IF(AI140=0,"",
IF(SUM($AI$61:AI140)=1,AK140,
IF($AI$211&gt;SUM($AI$61:AI140),_xlfn.CONCAT(", ",AK140),
IF($AI$211=SUM($AI$61:AI140),_xlfn.CONCAT(" y ",AK140)))))</f>
        <v/>
      </c>
      <c r="AK140" s="120" t="s">
        <v>5279</v>
      </c>
      <c r="AL140" s="78">
        <f ca="1">IF(OR(D140=" ",AND(EXACT(UPPER(TRIM(SUBSTITUTE(D140,CHAR(160)," "))),TRIM(SUBSTITUTE(D140,CHAR(160)," "))),SUMPRODUCT(--ISNUMBER(MATCH(MID(TRIM(SUBSTITUTE(D140,CHAR(160)," ")),ROW(INDIRECT("1:"&amp;LEN(TRIM(SUBSTITUTE(D140,CHAR(160)," "))))),1),{"A","B","C","D","E","F","G","H","I","J","K","L","M","N","O","P","Q","R","S","T","U","V","W","X","Y","Z","Ñ","0","1","2","3","4","5","6","7","8","9"," "},0)))=LEN(TRIM(SUBSTITUTE(D140,CHAR(160)," "))))),0,1)</f>
        <v>0</v>
      </c>
      <c r="AM140" s="592"/>
      <c r="AN140" s="13"/>
      <c r="AO140" s="13"/>
      <c r="AP140" s="13"/>
    </row>
    <row r="141" spans="1:42" ht="14.25">
      <c r="A141" s="22"/>
      <c r="B141" s="11"/>
      <c r="C141" s="37" t="s">
        <v>5280</v>
      </c>
      <c r="D141" s="944"/>
      <c r="E141" s="945"/>
      <c r="F141" s="945"/>
      <c r="G141" s="945"/>
      <c r="H141" s="945"/>
      <c r="I141" s="945"/>
      <c r="J141" s="945"/>
      <c r="K141" s="945"/>
      <c r="L141" s="945"/>
      <c r="M141" s="945"/>
      <c r="N141" s="945"/>
      <c r="O141" s="945"/>
      <c r="P141" s="945"/>
      <c r="Q141" s="945"/>
      <c r="R141" s="945"/>
      <c r="S141" s="945"/>
      <c r="T141" s="945"/>
      <c r="U141" s="945"/>
      <c r="V141" s="945"/>
      <c r="W141" s="945"/>
      <c r="X141" s="946"/>
      <c r="Y141" s="940"/>
      <c r="Z141" s="941"/>
      <c r="AA141" s="941"/>
      <c r="AB141" s="941"/>
      <c r="AC141" s="941"/>
      <c r="AD141" s="942"/>
      <c r="AG141" s="1"/>
      <c r="AH141" s="290">
        <f t="shared" si="2"/>
        <v>0</v>
      </c>
      <c r="AI141" s="293">
        <f t="shared" si="3"/>
        <v>0</v>
      </c>
      <c r="AJ141" s="283" t="str">
        <f>IF(AI141=0,"",
IF(SUM($AI$61:AI141)=1,AK141,
IF($AI$211&gt;SUM($AI$61:AI141),_xlfn.CONCAT(", ",AK141),
IF($AI$211=SUM($AI$61:AI141),_xlfn.CONCAT(" y ",AK141)))))</f>
        <v/>
      </c>
      <c r="AK141" s="120" t="s">
        <v>5281</v>
      </c>
      <c r="AL141" s="78">
        <f ca="1">IF(OR(D141=" ",AND(EXACT(UPPER(TRIM(SUBSTITUTE(D141,CHAR(160)," "))),TRIM(SUBSTITUTE(D141,CHAR(160)," "))),SUMPRODUCT(--ISNUMBER(MATCH(MID(TRIM(SUBSTITUTE(D141,CHAR(160)," ")),ROW(INDIRECT("1:"&amp;LEN(TRIM(SUBSTITUTE(D141,CHAR(160)," "))))),1),{"A","B","C","D","E","F","G","H","I","J","K","L","M","N","O","P","Q","R","S","T","U","V","W","X","Y","Z","Ñ","0","1","2","3","4","5","6","7","8","9"," "},0)))=LEN(TRIM(SUBSTITUTE(D141,CHAR(160)," "))))),0,1)</f>
        <v>0</v>
      </c>
      <c r="AM141" s="592"/>
      <c r="AN141" s="13"/>
      <c r="AO141" s="13"/>
      <c r="AP141" s="13"/>
    </row>
    <row r="142" spans="1:42" ht="14.25">
      <c r="A142" s="22"/>
      <c r="B142" s="11"/>
      <c r="C142" s="37" t="s">
        <v>5282</v>
      </c>
      <c r="D142" s="944"/>
      <c r="E142" s="945"/>
      <c r="F142" s="945"/>
      <c r="G142" s="945"/>
      <c r="H142" s="945"/>
      <c r="I142" s="945"/>
      <c r="J142" s="945"/>
      <c r="K142" s="945"/>
      <c r="L142" s="945"/>
      <c r="M142" s="945"/>
      <c r="N142" s="945"/>
      <c r="O142" s="945"/>
      <c r="P142" s="945"/>
      <c r="Q142" s="945"/>
      <c r="R142" s="945"/>
      <c r="S142" s="945"/>
      <c r="T142" s="945"/>
      <c r="U142" s="945"/>
      <c r="V142" s="945"/>
      <c r="W142" s="945"/>
      <c r="X142" s="946"/>
      <c r="Y142" s="940"/>
      <c r="Z142" s="941"/>
      <c r="AA142" s="941"/>
      <c r="AB142" s="941"/>
      <c r="AC142" s="941"/>
      <c r="AD142" s="942"/>
      <c r="AG142" s="1"/>
      <c r="AH142" s="290">
        <f t="shared" si="2"/>
        <v>0</v>
      </c>
      <c r="AI142" s="293">
        <f t="shared" si="3"/>
        <v>0</v>
      </c>
      <c r="AJ142" s="283" t="str">
        <f>IF(AI142=0,"",
IF(SUM($AI$61:AI142)=1,AK142,
IF($AI$211&gt;SUM($AI$61:AI142),_xlfn.CONCAT(", ",AK142),
IF($AI$211=SUM($AI$61:AI142),_xlfn.CONCAT(" y ",AK142)))))</f>
        <v/>
      </c>
      <c r="AK142" s="120" t="s">
        <v>5283</v>
      </c>
      <c r="AL142" s="78">
        <f ca="1">IF(OR(D142=" ",AND(EXACT(UPPER(TRIM(SUBSTITUTE(D142,CHAR(160)," "))),TRIM(SUBSTITUTE(D142,CHAR(160)," "))),SUMPRODUCT(--ISNUMBER(MATCH(MID(TRIM(SUBSTITUTE(D142,CHAR(160)," ")),ROW(INDIRECT("1:"&amp;LEN(TRIM(SUBSTITUTE(D142,CHAR(160)," "))))),1),{"A","B","C","D","E","F","G","H","I","J","K","L","M","N","O","P","Q","R","S","T","U","V","W","X","Y","Z","Ñ","0","1","2","3","4","5","6","7","8","9"," "},0)))=LEN(TRIM(SUBSTITUTE(D142,CHAR(160)," "))))),0,1)</f>
        <v>0</v>
      </c>
      <c r="AM142" s="592"/>
      <c r="AN142" s="13"/>
      <c r="AO142" s="13"/>
      <c r="AP142" s="13"/>
    </row>
    <row r="143" spans="1:42" ht="14.25">
      <c r="A143" s="22"/>
      <c r="B143" s="11"/>
      <c r="C143" s="37" t="s">
        <v>5284</v>
      </c>
      <c r="D143" s="944"/>
      <c r="E143" s="945"/>
      <c r="F143" s="945"/>
      <c r="G143" s="945"/>
      <c r="H143" s="945"/>
      <c r="I143" s="945"/>
      <c r="J143" s="945"/>
      <c r="K143" s="945"/>
      <c r="L143" s="945"/>
      <c r="M143" s="945"/>
      <c r="N143" s="945"/>
      <c r="O143" s="945"/>
      <c r="P143" s="945"/>
      <c r="Q143" s="945"/>
      <c r="R143" s="945"/>
      <c r="S143" s="945"/>
      <c r="T143" s="945"/>
      <c r="U143" s="945"/>
      <c r="V143" s="945"/>
      <c r="W143" s="945"/>
      <c r="X143" s="946"/>
      <c r="Y143" s="940"/>
      <c r="Z143" s="941"/>
      <c r="AA143" s="941"/>
      <c r="AB143" s="941"/>
      <c r="AC143" s="941"/>
      <c r="AD143" s="942"/>
      <c r="AG143" s="1"/>
      <c r="AH143" s="290">
        <f t="shared" si="2"/>
        <v>0</v>
      </c>
      <c r="AI143" s="293">
        <f t="shared" si="3"/>
        <v>0</v>
      </c>
      <c r="AJ143" s="283" t="str">
        <f>IF(AI143=0,"",
IF(SUM($AI$61:AI143)=1,AK143,
IF($AI$211&gt;SUM($AI$61:AI143),_xlfn.CONCAT(", ",AK143),
IF($AI$211=SUM($AI$61:AI143),_xlfn.CONCAT(" y ",AK143)))))</f>
        <v/>
      </c>
      <c r="AK143" s="120" t="s">
        <v>5285</v>
      </c>
      <c r="AL143" s="78">
        <f ca="1">IF(OR(D143=" ",AND(EXACT(UPPER(TRIM(SUBSTITUTE(D143,CHAR(160)," "))),TRIM(SUBSTITUTE(D143,CHAR(160)," "))),SUMPRODUCT(--ISNUMBER(MATCH(MID(TRIM(SUBSTITUTE(D143,CHAR(160)," ")),ROW(INDIRECT("1:"&amp;LEN(TRIM(SUBSTITUTE(D143,CHAR(160)," "))))),1),{"A","B","C","D","E","F","G","H","I","J","K","L","M","N","O","P","Q","R","S","T","U","V","W","X","Y","Z","Ñ","0","1","2","3","4","5","6","7","8","9"," "},0)))=LEN(TRIM(SUBSTITUTE(D143,CHAR(160)," "))))),0,1)</f>
        <v>0</v>
      </c>
      <c r="AM143" s="592"/>
      <c r="AN143" s="13"/>
      <c r="AO143" s="13"/>
      <c r="AP143" s="13"/>
    </row>
    <row r="144" spans="1:42" ht="14.25">
      <c r="A144" s="22"/>
      <c r="B144" s="11"/>
      <c r="C144" s="37" t="s">
        <v>5286</v>
      </c>
      <c r="D144" s="944"/>
      <c r="E144" s="945"/>
      <c r="F144" s="945"/>
      <c r="G144" s="945"/>
      <c r="H144" s="945"/>
      <c r="I144" s="945"/>
      <c r="J144" s="945"/>
      <c r="K144" s="945"/>
      <c r="L144" s="945"/>
      <c r="M144" s="945"/>
      <c r="N144" s="945"/>
      <c r="O144" s="945"/>
      <c r="P144" s="945"/>
      <c r="Q144" s="945"/>
      <c r="R144" s="945"/>
      <c r="S144" s="945"/>
      <c r="T144" s="945"/>
      <c r="U144" s="945"/>
      <c r="V144" s="945"/>
      <c r="W144" s="945"/>
      <c r="X144" s="946"/>
      <c r="Y144" s="940"/>
      <c r="Z144" s="941"/>
      <c r="AA144" s="941"/>
      <c r="AB144" s="941"/>
      <c r="AC144" s="941"/>
      <c r="AD144" s="942"/>
      <c r="AG144" s="1"/>
      <c r="AH144" s="290">
        <f t="shared" si="2"/>
        <v>0</v>
      </c>
      <c r="AI144" s="293">
        <f t="shared" si="3"/>
        <v>0</v>
      </c>
      <c r="AJ144" s="283" t="str">
        <f>IF(AI144=0,"",
IF(SUM($AI$61:AI144)=1,AK144,
IF($AI$211&gt;SUM($AI$61:AI144),_xlfn.CONCAT(", ",AK144),
IF($AI$211=SUM($AI$61:AI144),_xlfn.CONCAT(" y ",AK144)))))</f>
        <v/>
      </c>
      <c r="AK144" s="120" t="s">
        <v>5287</v>
      </c>
      <c r="AL144" s="78">
        <f ca="1">IF(OR(D144=" ",AND(EXACT(UPPER(TRIM(SUBSTITUTE(D144,CHAR(160)," "))),TRIM(SUBSTITUTE(D144,CHAR(160)," "))),SUMPRODUCT(--ISNUMBER(MATCH(MID(TRIM(SUBSTITUTE(D144,CHAR(160)," ")),ROW(INDIRECT("1:"&amp;LEN(TRIM(SUBSTITUTE(D144,CHAR(160)," "))))),1),{"A","B","C","D","E","F","G","H","I","J","K","L","M","N","O","P","Q","R","S","T","U","V","W","X","Y","Z","Ñ","0","1","2","3","4","5","6","7","8","9"," "},0)))=LEN(TRIM(SUBSTITUTE(D144,CHAR(160)," "))))),0,1)</f>
        <v>0</v>
      </c>
      <c r="AM144" s="592"/>
      <c r="AN144" s="13"/>
      <c r="AO144" s="13"/>
      <c r="AP144" s="13"/>
    </row>
    <row r="145" spans="1:42" ht="14.25">
      <c r="A145" s="22"/>
      <c r="B145" s="11"/>
      <c r="C145" s="37" t="s">
        <v>5288</v>
      </c>
      <c r="D145" s="944"/>
      <c r="E145" s="945"/>
      <c r="F145" s="945"/>
      <c r="G145" s="945"/>
      <c r="H145" s="945"/>
      <c r="I145" s="945"/>
      <c r="J145" s="945"/>
      <c r="K145" s="945"/>
      <c r="L145" s="945"/>
      <c r="M145" s="945"/>
      <c r="N145" s="945"/>
      <c r="O145" s="945"/>
      <c r="P145" s="945"/>
      <c r="Q145" s="945"/>
      <c r="R145" s="945"/>
      <c r="S145" s="945"/>
      <c r="T145" s="945"/>
      <c r="U145" s="945"/>
      <c r="V145" s="945"/>
      <c r="W145" s="945"/>
      <c r="X145" s="946"/>
      <c r="Y145" s="940"/>
      <c r="Z145" s="941"/>
      <c r="AA145" s="941"/>
      <c r="AB145" s="941"/>
      <c r="AC145" s="941"/>
      <c r="AD145" s="942"/>
      <c r="AG145" s="1"/>
      <c r="AH145" s="290">
        <f t="shared" si="2"/>
        <v>0</v>
      </c>
      <c r="AI145" s="293">
        <f t="shared" si="3"/>
        <v>0</v>
      </c>
      <c r="AJ145" s="283" t="str">
        <f>IF(AI145=0,"",
IF(SUM($AI$61:AI145)=1,AK145,
IF($AI$211&gt;SUM($AI$61:AI145),_xlfn.CONCAT(", ",AK145),
IF($AI$211=SUM($AI$61:AI145),_xlfn.CONCAT(" y ",AK145)))))</f>
        <v/>
      </c>
      <c r="AK145" s="120" t="s">
        <v>5289</v>
      </c>
      <c r="AL145" s="78">
        <f ca="1">IF(OR(D145=" ",AND(EXACT(UPPER(TRIM(SUBSTITUTE(D145,CHAR(160)," "))),TRIM(SUBSTITUTE(D145,CHAR(160)," "))),SUMPRODUCT(--ISNUMBER(MATCH(MID(TRIM(SUBSTITUTE(D145,CHAR(160)," ")),ROW(INDIRECT("1:"&amp;LEN(TRIM(SUBSTITUTE(D145,CHAR(160)," "))))),1),{"A","B","C","D","E","F","G","H","I","J","K","L","M","N","O","P","Q","R","S","T","U","V","W","X","Y","Z","Ñ","0","1","2","3","4","5","6","7","8","9"," "},0)))=LEN(TRIM(SUBSTITUTE(D145,CHAR(160)," "))))),0,1)</f>
        <v>0</v>
      </c>
      <c r="AM145" s="592"/>
      <c r="AN145" s="13"/>
      <c r="AO145" s="13"/>
      <c r="AP145" s="13"/>
    </row>
    <row r="146" spans="1:42" ht="14.25">
      <c r="A146" s="22"/>
      <c r="B146" s="11"/>
      <c r="C146" s="37" t="s">
        <v>5290</v>
      </c>
      <c r="D146" s="944"/>
      <c r="E146" s="945"/>
      <c r="F146" s="945"/>
      <c r="G146" s="945"/>
      <c r="H146" s="945"/>
      <c r="I146" s="945"/>
      <c r="J146" s="945"/>
      <c r="K146" s="945"/>
      <c r="L146" s="945"/>
      <c r="M146" s="945"/>
      <c r="N146" s="945"/>
      <c r="O146" s="945"/>
      <c r="P146" s="945"/>
      <c r="Q146" s="945"/>
      <c r="R146" s="945"/>
      <c r="S146" s="945"/>
      <c r="T146" s="945"/>
      <c r="U146" s="945"/>
      <c r="V146" s="945"/>
      <c r="W146" s="945"/>
      <c r="X146" s="946"/>
      <c r="Y146" s="940"/>
      <c r="Z146" s="941"/>
      <c r="AA146" s="941"/>
      <c r="AB146" s="941"/>
      <c r="AC146" s="941"/>
      <c r="AD146" s="942"/>
      <c r="AG146" s="1"/>
      <c r="AH146" s="290">
        <f t="shared" si="2"/>
        <v>0</v>
      </c>
      <c r="AI146" s="293">
        <f t="shared" si="3"/>
        <v>0</v>
      </c>
      <c r="AJ146" s="283" t="str">
        <f>IF(AI146=0,"",
IF(SUM($AI$61:AI146)=1,AK146,
IF($AI$211&gt;SUM($AI$61:AI146),_xlfn.CONCAT(", ",AK146),
IF($AI$211=SUM($AI$61:AI146),_xlfn.CONCAT(" y ",AK146)))))</f>
        <v/>
      </c>
      <c r="AK146" s="120" t="s">
        <v>5291</v>
      </c>
      <c r="AL146" s="78">
        <f ca="1">IF(OR(D146=" ",AND(EXACT(UPPER(TRIM(SUBSTITUTE(D146,CHAR(160)," "))),TRIM(SUBSTITUTE(D146,CHAR(160)," "))),SUMPRODUCT(--ISNUMBER(MATCH(MID(TRIM(SUBSTITUTE(D146,CHAR(160)," ")),ROW(INDIRECT("1:"&amp;LEN(TRIM(SUBSTITUTE(D146,CHAR(160)," "))))),1),{"A","B","C","D","E","F","G","H","I","J","K","L","M","N","O","P","Q","R","S","T","U","V","W","X","Y","Z","Ñ","0","1","2","3","4","5","6","7","8","9"," "},0)))=LEN(TRIM(SUBSTITUTE(D146,CHAR(160)," "))))),0,1)</f>
        <v>0</v>
      </c>
      <c r="AM146" s="592"/>
      <c r="AN146" s="13"/>
      <c r="AO146" s="13"/>
      <c r="AP146" s="13"/>
    </row>
    <row r="147" spans="1:42" ht="14.25">
      <c r="A147" s="22"/>
      <c r="B147" s="11"/>
      <c r="C147" s="37" t="s">
        <v>5292</v>
      </c>
      <c r="D147" s="944"/>
      <c r="E147" s="945"/>
      <c r="F147" s="945"/>
      <c r="G147" s="945"/>
      <c r="H147" s="945"/>
      <c r="I147" s="945"/>
      <c r="J147" s="945"/>
      <c r="K147" s="945"/>
      <c r="L147" s="945"/>
      <c r="M147" s="945"/>
      <c r="N147" s="945"/>
      <c r="O147" s="945"/>
      <c r="P147" s="945"/>
      <c r="Q147" s="945"/>
      <c r="R147" s="945"/>
      <c r="S147" s="945"/>
      <c r="T147" s="945"/>
      <c r="U147" s="945"/>
      <c r="V147" s="945"/>
      <c r="W147" s="945"/>
      <c r="X147" s="946"/>
      <c r="Y147" s="940"/>
      <c r="Z147" s="941"/>
      <c r="AA147" s="941"/>
      <c r="AB147" s="941"/>
      <c r="AC147" s="941"/>
      <c r="AD147" s="942"/>
      <c r="AG147" s="1"/>
      <c r="AH147" s="290">
        <f t="shared" si="2"/>
        <v>0</v>
      </c>
      <c r="AI147" s="293">
        <f t="shared" si="3"/>
        <v>0</v>
      </c>
      <c r="AJ147" s="283" t="str">
        <f>IF(AI147=0,"",
IF(SUM($AI$61:AI147)=1,AK147,
IF($AI$211&gt;SUM($AI$61:AI147),_xlfn.CONCAT(", ",AK147),
IF($AI$211=SUM($AI$61:AI147),_xlfn.CONCAT(" y ",AK147)))))</f>
        <v/>
      </c>
      <c r="AK147" s="120" t="s">
        <v>5293</v>
      </c>
      <c r="AL147" s="78">
        <f ca="1">IF(OR(D147=" ",AND(EXACT(UPPER(TRIM(SUBSTITUTE(D147,CHAR(160)," "))),TRIM(SUBSTITUTE(D147,CHAR(160)," "))),SUMPRODUCT(--ISNUMBER(MATCH(MID(TRIM(SUBSTITUTE(D147,CHAR(160)," ")),ROW(INDIRECT("1:"&amp;LEN(TRIM(SUBSTITUTE(D147,CHAR(160)," "))))),1),{"A","B","C","D","E","F","G","H","I","J","K","L","M","N","O","P","Q","R","S","T","U","V","W","X","Y","Z","Ñ","0","1","2","3","4","5","6","7","8","9"," "},0)))=LEN(TRIM(SUBSTITUTE(D147,CHAR(160)," "))))),0,1)</f>
        <v>0</v>
      </c>
      <c r="AM147" s="592"/>
      <c r="AN147" s="13"/>
      <c r="AO147" s="13"/>
      <c r="AP147" s="13"/>
    </row>
    <row r="148" spans="1:42" ht="14.25">
      <c r="A148" s="22"/>
      <c r="B148" s="11"/>
      <c r="C148" s="37" t="s">
        <v>5294</v>
      </c>
      <c r="D148" s="944"/>
      <c r="E148" s="945"/>
      <c r="F148" s="945"/>
      <c r="G148" s="945"/>
      <c r="H148" s="945"/>
      <c r="I148" s="945"/>
      <c r="J148" s="945"/>
      <c r="K148" s="945"/>
      <c r="L148" s="945"/>
      <c r="M148" s="945"/>
      <c r="N148" s="945"/>
      <c r="O148" s="945"/>
      <c r="P148" s="945"/>
      <c r="Q148" s="945"/>
      <c r="R148" s="945"/>
      <c r="S148" s="945"/>
      <c r="T148" s="945"/>
      <c r="U148" s="945"/>
      <c r="V148" s="945"/>
      <c r="W148" s="945"/>
      <c r="X148" s="946"/>
      <c r="Y148" s="940"/>
      <c r="Z148" s="941"/>
      <c r="AA148" s="941"/>
      <c r="AB148" s="941"/>
      <c r="AC148" s="941"/>
      <c r="AD148" s="942"/>
      <c r="AG148" s="1"/>
      <c r="AH148" s="290">
        <f t="shared" si="2"/>
        <v>0</v>
      </c>
      <c r="AI148" s="293">
        <f t="shared" si="3"/>
        <v>0</v>
      </c>
      <c r="AJ148" s="283" t="str">
        <f>IF(AI148=0,"",
IF(SUM($AI$61:AI148)=1,AK148,
IF($AI$211&gt;SUM($AI$61:AI148),_xlfn.CONCAT(", ",AK148),
IF($AI$211=SUM($AI$61:AI148),_xlfn.CONCAT(" y ",AK148)))))</f>
        <v/>
      </c>
      <c r="AK148" s="120" t="s">
        <v>5295</v>
      </c>
      <c r="AL148" s="78">
        <f ca="1">IF(OR(D148=" ",AND(EXACT(UPPER(TRIM(SUBSTITUTE(D148,CHAR(160)," "))),TRIM(SUBSTITUTE(D148,CHAR(160)," "))),SUMPRODUCT(--ISNUMBER(MATCH(MID(TRIM(SUBSTITUTE(D148,CHAR(160)," ")),ROW(INDIRECT("1:"&amp;LEN(TRIM(SUBSTITUTE(D148,CHAR(160)," "))))),1),{"A","B","C","D","E","F","G","H","I","J","K","L","M","N","O","P","Q","R","S","T","U","V","W","X","Y","Z","Ñ","0","1","2","3","4","5","6","7","8","9"," "},0)))=LEN(TRIM(SUBSTITUTE(D148,CHAR(160)," "))))),0,1)</f>
        <v>0</v>
      </c>
      <c r="AM148" s="592"/>
      <c r="AN148" s="13"/>
      <c r="AO148" s="13"/>
      <c r="AP148" s="13"/>
    </row>
    <row r="149" spans="1:42" ht="14.25">
      <c r="A149" s="22"/>
      <c r="B149" s="11"/>
      <c r="C149" s="37" t="s">
        <v>5296</v>
      </c>
      <c r="D149" s="944"/>
      <c r="E149" s="945"/>
      <c r="F149" s="945"/>
      <c r="G149" s="945"/>
      <c r="H149" s="945"/>
      <c r="I149" s="945"/>
      <c r="J149" s="945"/>
      <c r="K149" s="945"/>
      <c r="L149" s="945"/>
      <c r="M149" s="945"/>
      <c r="N149" s="945"/>
      <c r="O149" s="945"/>
      <c r="P149" s="945"/>
      <c r="Q149" s="945"/>
      <c r="R149" s="945"/>
      <c r="S149" s="945"/>
      <c r="T149" s="945"/>
      <c r="U149" s="945"/>
      <c r="V149" s="945"/>
      <c r="W149" s="945"/>
      <c r="X149" s="946"/>
      <c r="Y149" s="940"/>
      <c r="Z149" s="941"/>
      <c r="AA149" s="941"/>
      <c r="AB149" s="941"/>
      <c r="AC149" s="941"/>
      <c r="AD149" s="942"/>
      <c r="AG149" s="1"/>
      <c r="AH149" s="290">
        <f t="shared" si="2"/>
        <v>0</v>
      </c>
      <c r="AI149" s="293">
        <f t="shared" si="3"/>
        <v>0</v>
      </c>
      <c r="AJ149" s="283" t="str">
        <f>IF(AI149=0,"",
IF(SUM($AI$61:AI149)=1,AK149,
IF($AI$211&gt;SUM($AI$61:AI149),_xlfn.CONCAT(", ",AK149),
IF($AI$211=SUM($AI$61:AI149),_xlfn.CONCAT(" y ",AK149)))))</f>
        <v/>
      </c>
      <c r="AK149" s="120" t="s">
        <v>5297</v>
      </c>
      <c r="AL149" s="78">
        <f ca="1">IF(OR(D149=" ",AND(EXACT(UPPER(TRIM(SUBSTITUTE(D149,CHAR(160)," "))),TRIM(SUBSTITUTE(D149,CHAR(160)," "))),SUMPRODUCT(--ISNUMBER(MATCH(MID(TRIM(SUBSTITUTE(D149,CHAR(160)," ")),ROW(INDIRECT("1:"&amp;LEN(TRIM(SUBSTITUTE(D149,CHAR(160)," "))))),1),{"A","B","C","D","E","F","G","H","I","J","K","L","M","N","O","P","Q","R","S","T","U","V","W","X","Y","Z","Ñ","0","1","2","3","4","5","6","7","8","9"," "},0)))=LEN(TRIM(SUBSTITUTE(D149,CHAR(160)," "))))),0,1)</f>
        <v>0</v>
      </c>
      <c r="AM149" s="592"/>
      <c r="AN149" s="13"/>
      <c r="AO149" s="13"/>
      <c r="AP149" s="13"/>
    </row>
    <row r="150" spans="1:42" ht="14.25">
      <c r="A150" s="22"/>
      <c r="B150" s="11"/>
      <c r="C150" s="37" t="s">
        <v>5298</v>
      </c>
      <c r="D150" s="944"/>
      <c r="E150" s="945"/>
      <c r="F150" s="945"/>
      <c r="G150" s="945"/>
      <c r="H150" s="945"/>
      <c r="I150" s="945"/>
      <c r="J150" s="945"/>
      <c r="K150" s="945"/>
      <c r="L150" s="945"/>
      <c r="M150" s="945"/>
      <c r="N150" s="945"/>
      <c r="O150" s="945"/>
      <c r="P150" s="945"/>
      <c r="Q150" s="945"/>
      <c r="R150" s="945"/>
      <c r="S150" s="945"/>
      <c r="T150" s="945"/>
      <c r="U150" s="945"/>
      <c r="V150" s="945"/>
      <c r="W150" s="945"/>
      <c r="X150" s="946"/>
      <c r="Y150" s="940"/>
      <c r="Z150" s="941"/>
      <c r="AA150" s="941"/>
      <c r="AB150" s="941"/>
      <c r="AC150" s="941"/>
      <c r="AD150" s="942"/>
      <c r="AG150" s="1"/>
      <c r="AH150" s="290">
        <f t="shared" si="2"/>
        <v>0</v>
      </c>
      <c r="AI150" s="293">
        <f t="shared" si="3"/>
        <v>0</v>
      </c>
      <c r="AJ150" s="283" t="str">
        <f>IF(AI150=0,"",
IF(SUM($AI$61:AI150)=1,AK150,
IF($AI$211&gt;SUM($AI$61:AI150),_xlfn.CONCAT(", ",AK150),
IF($AI$211=SUM($AI$61:AI150),_xlfn.CONCAT(" y ",AK150)))))</f>
        <v/>
      </c>
      <c r="AK150" s="120" t="s">
        <v>5299</v>
      </c>
      <c r="AL150" s="78">
        <f ca="1">IF(OR(D150=" ",AND(EXACT(UPPER(TRIM(SUBSTITUTE(D150,CHAR(160)," "))),TRIM(SUBSTITUTE(D150,CHAR(160)," "))),SUMPRODUCT(--ISNUMBER(MATCH(MID(TRIM(SUBSTITUTE(D150,CHAR(160)," ")),ROW(INDIRECT("1:"&amp;LEN(TRIM(SUBSTITUTE(D150,CHAR(160)," "))))),1),{"A","B","C","D","E","F","G","H","I","J","K","L","M","N","O","P","Q","R","S","T","U","V","W","X","Y","Z","Ñ","0","1","2","3","4","5","6","7","8","9"," "},0)))=LEN(TRIM(SUBSTITUTE(D150,CHAR(160)," "))))),0,1)</f>
        <v>0</v>
      </c>
      <c r="AM150" s="592"/>
      <c r="AN150" s="13"/>
      <c r="AO150" s="13"/>
      <c r="AP150" s="13"/>
    </row>
    <row r="151" spans="1:42" ht="14.25">
      <c r="A151" s="22"/>
      <c r="B151" s="11"/>
      <c r="C151" s="37" t="s">
        <v>5300</v>
      </c>
      <c r="D151" s="944"/>
      <c r="E151" s="945"/>
      <c r="F151" s="945"/>
      <c r="G151" s="945"/>
      <c r="H151" s="945"/>
      <c r="I151" s="945"/>
      <c r="J151" s="945"/>
      <c r="K151" s="945"/>
      <c r="L151" s="945"/>
      <c r="M151" s="945"/>
      <c r="N151" s="945"/>
      <c r="O151" s="945"/>
      <c r="P151" s="945"/>
      <c r="Q151" s="945"/>
      <c r="R151" s="945"/>
      <c r="S151" s="945"/>
      <c r="T151" s="945"/>
      <c r="U151" s="945"/>
      <c r="V151" s="945"/>
      <c r="W151" s="945"/>
      <c r="X151" s="946"/>
      <c r="Y151" s="940"/>
      <c r="Z151" s="941"/>
      <c r="AA151" s="941"/>
      <c r="AB151" s="941"/>
      <c r="AC151" s="941"/>
      <c r="AD151" s="942"/>
      <c r="AG151" s="1"/>
      <c r="AH151" s="290">
        <f t="shared" si="2"/>
        <v>0</v>
      </c>
      <c r="AI151" s="293">
        <f t="shared" si="3"/>
        <v>0</v>
      </c>
      <c r="AJ151" s="283" t="str">
        <f>IF(AI151=0,"",
IF(SUM($AI$61:AI151)=1,AK151,
IF($AI$211&gt;SUM($AI$61:AI151),_xlfn.CONCAT(", ",AK151),
IF($AI$211=SUM($AI$61:AI151),_xlfn.CONCAT(" y ",AK151)))))</f>
        <v/>
      </c>
      <c r="AK151" s="120" t="s">
        <v>5301</v>
      </c>
      <c r="AL151" s="78">
        <f ca="1">IF(OR(D151=" ",AND(EXACT(UPPER(TRIM(SUBSTITUTE(D151,CHAR(160)," "))),TRIM(SUBSTITUTE(D151,CHAR(160)," "))),SUMPRODUCT(--ISNUMBER(MATCH(MID(TRIM(SUBSTITUTE(D151,CHAR(160)," ")),ROW(INDIRECT("1:"&amp;LEN(TRIM(SUBSTITUTE(D151,CHAR(160)," "))))),1),{"A","B","C","D","E","F","G","H","I","J","K","L","M","N","O","P","Q","R","S","T","U","V","W","X","Y","Z","Ñ","0","1","2","3","4","5","6","7","8","9"," "},0)))=LEN(TRIM(SUBSTITUTE(D151,CHAR(160)," "))))),0,1)</f>
        <v>0</v>
      </c>
      <c r="AM151" s="592"/>
      <c r="AN151" s="13"/>
      <c r="AO151" s="13"/>
      <c r="AP151" s="13"/>
    </row>
    <row r="152" spans="1:42" ht="14.25">
      <c r="A152" s="22"/>
      <c r="B152" s="11"/>
      <c r="C152" s="37" t="s">
        <v>5302</v>
      </c>
      <c r="D152" s="944"/>
      <c r="E152" s="945"/>
      <c r="F152" s="945"/>
      <c r="G152" s="945"/>
      <c r="H152" s="945"/>
      <c r="I152" s="945"/>
      <c r="J152" s="945"/>
      <c r="K152" s="945"/>
      <c r="L152" s="945"/>
      <c r="M152" s="945"/>
      <c r="N152" s="945"/>
      <c r="O152" s="945"/>
      <c r="P152" s="945"/>
      <c r="Q152" s="945"/>
      <c r="R152" s="945"/>
      <c r="S152" s="945"/>
      <c r="T152" s="945"/>
      <c r="U152" s="945"/>
      <c r="V152" s="945"/>
      <c r="W152" s="945"/>
      <c r="X152" s="946"/>
      <c r="Y152" s="940"/>
      <c r="Z152" s="941"/>
      <c r="AA152" s="941"/>
      <c r="AB152" s="941"/>
      <c r="AC152" s="941"/>
      <c r="AD152" s="942"/>
      <c r="AG152" s="1"/>
      <c r="AH152" s="290">
        <f t="shared" si="2"/>
        <v>0</v>
      </c>
      <c r="AI152" s="293">
        <f t="shared" si="3"/>
        <v>0</v>
      </c>
      <c r="AJ152" s="283" t="str">
        <f>IF(AI152=0,"",
IF(SUM($AI$61:AI152)=1,AK152,
IF($AI$211&gt;SUM($AI$61:AI152),_xlfn.CONCAT(", ",AK152),
IF($AI$211=SUM($AI$61:AI152),_xlfn.CONCAT(" y ",AK152)))))</f>
        <v/>
      </c>
      <c r="AK152" s="120" t="s">
        <v>5303</v>
      </c>
      <c r="AL152" s="78">
        <f ca="1">IF(OR(D152=" ",AND(EXACT(UPPER(TRIM(SUBSTITUTE(D152,CHAR(160)," "))),TRIM(SUBSTITUTE(D152,CHAR(160)," "))),SUMPRODUCT(--ISNUMBER(MATCH(MID(TRIM(SUBSTITUTE(D152,CHAR(160)," ")),ROW(INDIRECT("1:"&amp;LEN(TRIM(SUBSTITUTE(D152,CHAR(160)," "))))),1),{"A","B","C","D","E","F","G","H","I","J","K","L","M","N","O","P","Q","R","S","T","U","V","W","X","Y","Z","Ñ","0","1","2","3","4","5","6","7","8","9"," "},0)))=LEN(TRIM(SUBSTITUTE(D152,CHAR(160)," "))))),0,1)</f>
        <v>0</v>
      </c>
      <c r="AM152" s="592"/>
      <c r="AN152" s="13"/>
      <c r="AO152" s="13"/>
      <c r="AP152" s="13"/>
    </row>
    <row r="153" spans="1:42" ht="14.25">
      <c r="A153" s="22"/>
      <c r="B153" s="11"/>
      <c r="C153" s="37" t="s">
        <v>5304</v>
      </c>
      <c r="D153" s="944"/>
      <c r="E153" s="945"/>
      <c r="F153" s="945"/>
      <c r="G153" s="945"/>
      <c r="H153" s="945"/>
      <c r="I153" s="945"/>
      <c r="J153" s="945"/>
      <c r="K153" s="945"/>
      <c r="L153" s="945"/>
      <c r="M153" s="945"/>
      <c r="N153" s="945"/>
      <c r="O153" s="945"/>
      <c r="P153" s="945"/>
      <c r="Q153" s="945"/>
      <c r="R153" s="945"/>
      <c r="S153" s="945"/>
      <c r="T153" s="945"/>
      <c r="U153" s="945"/>
      <c r="V153" s="945"/>
      <c r="W153" s="945"/>
      <c r="X153" s="946"/>
      <c r="Y153" s="940"/>
      <c r="Z153" s="941"/>
      <c r="AA153" s="941"/>
      <c r="AB153" s="941"/>
      <c r="AC153" s="941"/>
      <c r="AD153" s="942"/>
      <c r="AG153" s="1"/>
      <c r="AH153" s="290">
        <f t="shared" si="2"/>
        <v>0</v>
      </c>
      <c r="AI153" s="293">
        <f t="shared" si="3"/>
        <v>0</v>
      </c>
      <c r="AJ153" s="283" t="str">
        <f>IF(AI153=0,"",
IF(SUM($AI$61:AI153)=1,AK153,
IF($AI$211&gt;SUM($AI$61:AI153),_xlfn.CONCAT(", ",AK153),
IF($AI$211=SUM($AI$61:AI153),_xlfn.CONCAT(" y ",AK153)))))</f>
        <v/>
      </c>
      <c r="AK153" s="120" t="s">
        <v>5305</v>
      </c>
      <c r="AL153" s="78">
        <f ca="1">IF(OR(D153=" ",AND(EXACT(UPPER(TRIM(SUBSTITUTE(D153,CHAR(160)," "))),TRIM(SUBSTITUTE(D153,CHAR(160)," "))),SUMPRODUCT(--ISNUMBER(MATCH(MID(TRIM(SUBSTITUTE(D153,CHAR(160)," ")),ROW(INDIRECT("1:"&amp;LEN(TRIM(SUBSTITUTE(D153,CHAR(160)," "))))),1),{"A","B","C","D","E","F","G","H","I","J","K","L","M","N","O","P","Q","R","S","T","U","V","W","X","Y","Z","Ñ","0","1","2","3","4","5","6","7","8","9"," "},0)))=LEN(TRIM(SUBSTITUTE(D153,CHAR(160)," "))))),0,1)</f>
        <v>0</v>
      </c>
      <c r="AM153" s="592"/>
      <c r="AN153" s="13"/>
      <c r="AO153" s="13"/>
      <c r="AP153" s="13"/>
    </row>
    <row r="154" spans="1:42" ht="14.25">
      <c r="A154" s="22"/>
      <c r="B154" s="11"/>
      <c r="C154" s="37" t="s">
        <v>5306</v>
      </c>
      <c r="D154" s="944"/>
      <c r="E154" s="945"/>
      <c r="F154" s="945"/>
      <c r="G154" s="945"/>
      <c r="H154" s="945"/>
      <c r="I154" s="945"/>
      <c r="J154" s="945"/>
      <c r="K154" s="945"/>
      <c r="L154" s="945"/>
      <c r="M154" s="945"/>
      <c r="N154" s="945"/>
      <c r="O154" s="945"/>
      <c r="P154" s="945"/>
      <c r="Q154" s="945"/>
      <c r="R154" s="945"/>
      <c r="S154" s="945"/>
      <c r="T154" s="945"/>
      <c r="U154" s="945"/>
      <c r="V154" s="945"/>
      <c r="W154" s="945"/>
      <c r="X154" s="946"/>
      <c r="Y154" s="940"/>
      <c r="Z154" s="941"/>
      <c r="AA154" s="941"/>
      <c r="AB154" s="941"/>
      <c r="AC154" s="941"/>
      <c r="AD154" s="942"/>
      <c r="AG154" s="1"/>
      <c r="AH154" s="290">
        <f t="shared" si="2"/>
        <v>0</v>
      </c>
      <c r="AI154" s="293">
        <f t="shared" si="3"/>
        <v>0</v>
      </c>
      <c r="AJ154" s="283" t="str">
        <f>IF(AI154=0,"",
IF(SUM($AI$61:AI154)=1,AK154,
IF($AI$211&gt;SUM($AI$61:AI154),_xlfn.CONCAT(", ",AK154),
IF($AI$211=SUM($AI$61:AI154),_xlfn.CONCAT(" y ",AK154)))))</f>
        <v/>
      </c>
      <c r="AK154" s="120" t="s">
        <v>5307</v>
      </c>
      <c r="AL154" s="78">
        <f ca="1">IF(OR(D154=" ",AND(EXACT(UPPER(TRIM(SUBSTITUTE(D154,CHAR(160)," "))),TRIM(SUBSTITUTE(D154,CHAR(160)," "))),SUMPRODUCT(--ISNUMBER(MATCH(MID(TRIM(SUBSTITUTE(D154,CHAR(160)," ")),ROW(INDIRECT("1:"&amp;LEN(TRIM(SUBSTITUTE(D154,CHAR(160)," "))))),1),{"A","B","C","D","E","F","G","H","I","J","K","L","M","N","O","P","Q","R","S","T","U","V","W","X","Y","Z","Ñ","0","1","2","3","4","5","6","7","8","9"," "},0)))=LEN(TRIM(SUBSTITUTE(D154,CHAR(160)," "))))),0,1)</f>
        <v>0</v>
      </c>
      <c r="AM154" s="592"/>
      <c r="AN154" s="13"/>
      <c r="AO154" s="13"/>
      <c r="AP154" s="13"/>
    </row>
    <row r="155" spans="1:42" ht="14.25">
      <c r="A155" s="22"/>
      <c r="B155" s="11"/>
      <c r="C155" s="37" t="s">
        <v>5308</v>
      </c>
      <c r="D155" s="944"/>
      <c r="E155" s="945"/>
      <c r="F155" s="945"/>
      <c r="G155" s="945"/>
      <c r="H155" s="945"/>
      <c r="I155" s="945"/>
      <c r="J155" s="945"/>
      <c r="K155" s="945"/>
      <c r="L155" s="945"/>
      <c r="M155" s="945"/>
      <c r="N155" s="945"/>
      <c r="O155" s="945"/>
      <c r="P155" s="945"/>
      <c r="Q155" s="945"/>
      <c r="R155" s="945"/>
      <c r="S155" s="945"/>
      <c r="T155" s="945"/>
      <c r="U155" s="945"/>
      <c r="V155" s="945"/>
      <c r="W155" s="945"/>
      <c r="X155" s="946"/>
      <c r="Y155" s="940"/>
      <c r="Z155" s="941"/>
      <c r="AA155" s="941"/>
      <c r="AB155" s="941"/>
      <c r="AC155" s="941"/>
      <c r="AD155" s="942"/>
      <c r="AG155" s="1"/>
      <c r="AH155" s="290">
        <f t="shared" si="2"/>
        <v>0</v>
      </c>
      <c r="AI155" s="293">
        <f t="shared" si="3"/>
        <v>0</v>
      </c>
      <c r="AJ155" s="283" t="str">
        <f>IF(AI155=0,"",
IF(SUM($AI$61:AI155)=1,AK155,
IF($AI$211&gt;SUM($AI$61:AI155),_xlfn.CONCAT(", ",AK155),
IF($AI$211=SUM($AI$61:AI155),_xlfn.CONCAT(" y ",AK155)))))</f>
        <v/>
      </c>
      <c r="AK155" s="120" t="s">
        <v>5309</v>
      </c>
      <c r="AL155" s="78">
        <f ca="1">IF(OR(D155=" ",AND(EXACT(UPPER(TRIM(SUBSTITUTE(D155,CHAR(160)," "))),TRIM(SUBSTITUTE(D155,CHAR(160)," "))),SUMPRODUCT(--ISNUMBER(MATCH(MID(TRIM(SUBSTITUTE(D155,CHAR(160)," ")),ROW(INDIRECT("1:"&amp;LEN(TRIM(SUBSTITUTE(D155,CHAR(160)," "))))),1),{"A","B","C","D","E","F","G","H","I","J","K","L","M","N","O","P","Q","R","S","T","U","V","W","X","Y","Z","Ñ","0","1","2","3","4","5","6","7","8","9"," "},0)))=LEN(TRIM(SUBSTITUTE(D155,CHAR(160)," "))))),0,1)</f>
        <v>0</v>
      </c>
      <c r="AM155" s="592"/>
      <c r="AN155" s="13"/>
      <c r="AO155" s="13"/>
      <c r="AP155" s="13"/>
    </row>
    <row r="156" spans="1:42" ht="14.25">
      <c r="A156" s="22"/>
      <c r="B156" s="11"/>
      <c r="C156" s="37" t="s">
        <v>5310</v>
      </c>
      <c r="D156" s="944"/>
      <c r="E156" s="945"/>
      <c r="F156" s="945"/>
      <c r="G156" s="945"/>
      <c r="H156" s="945"/>
      <c r="I156" s="945"/>
      <c r="J156" s="945"/>
      <c r="K156" s="945"/>
      <c r="L156" s="945"/>
      <c r="M156" s="945"/>
      <c r="N156" s="945"/>
      <c r="O156" s="945"/>
      <c r="P156" s="945"/>
      <c r="Q156" s="945"/>
      <c r="R156" s="945"/>
      <c r="S156" s="945"/>
      <c r="T156" s="945"/>
      <c r="U156" s="945"/>
      <c r="V156" s="945"/>
      <c r="W156" s="945"/>
      <c r="X156" s="946"/>
      <c r="Y156" s="940"/>
      <c r="Z156" s="941"/>
      <c r="AA156" s="941"/>
      <c r="AB156" s="941"/>
      <c r="AC156" s="941"/>
      <c r="AD156" s="942"/>
      <c r="AG156" s="1"/>
      <c r="AH156" s="290">
        <f t="shared" si="2"/>
        <v>0</v>
      </c>
      <c r="AI156" s="293">
        <f t="shared" si="3"/>
        <v>0</v>
      </c>
      <c r="AJ156" s="283" t="str">
        <f>IF(AI156=0,"",
IF(SUM($AI$61:AI156)=1,AK156,
IF($AI$211&gt;SUM($AI$61:AI156),_xlfn.CONCAT(", ",AK156),
IF($AI$211=SUM($AI$61:AI156),_xlfn.CONCAT(" y ",AK156)))))</f>
        <v/>
      </c>
      <c r="AK156" s="120" t="s">
        <v>5311</v>
      </c>
      <c r="AL156" s="78">
        <f ca="1">IF(OR(D156=" ",AND(EXACT(UPPER(TRIM(SUBSTITUTE(D156,CHAR(160)," "))),TRIM(SUBSTITUTE(D156,CHAR(160)," "))),SUMPRODUCT(--ISNUMBER(MATCH(MID(TRIM(SUBSTITUTE(D156,CHAR(160)," ")),ROW(INDIRECT("1:"&amp;LEN(TRIM(SUBSTITUTE(D156,CHAR(160)," "))))),1),{"A","B","C","D","E","F","G","H","I","J","K","L","M","N","O","P","Q","R","S","T","U","V","W","X","Y","Z","Ñ","0","1","2","3","4","5","6","7","8","9"," "},0)))=LEN(TRIM(SUBSTITUTE(D156,CHAR(160)," "))))),0,1)</f>
        <v>0</v>
      </c>
      <c r="AM156" s="592"/>
      <c r="AN156" s="13"/>
      <c r="AO156" s="13"/>
      <c r="AP156" s="13"/>
    </row>
    <row r="157" spans="1:42" ht="14.25">
      <c r="A157" s="22"/>
      <c r="B157" s="11"/>
      <c r="C157" s="37" t="s">
        <v>5312</v>
      </c>
      <c r="D157" s="944"/>
      <c r="E157" s="945"/>
      <c r="F157" s="945"/>
      <c r="G157" s="945"/>
      <c r="H157" s="945"/>
      <c r="I157" s="945"/>
      <c r="J157" s="945"/>
      <c r="K157" s="945"/>
      <c r="L157" s="945"/>
      <c r="M157" s="945"/>
      <c r="N157" s="945"/>
      <c r="O157" s="945"/>
      <c r="P157" s="945"/>
      <c r="Q157" s="945"/>
      <c r="R157" s="945"/>
      <c r="S157" s="945"/>
      <c r="T157" s="945"/>
      <c r="U157" s="945"/>
      <c r="V157" s="945"/>
      <c r="W157" s="945"/>
      <c r="X157" s="946"/>
      <c r="Y157" s="940"/>
      <c r="Z157" s="941"/>
      <c r="AA157" s="941"/>
      <c r="AB157" s="941"/>
      <c r="AC157" s="941"/>
      <c r="AD157" s="942"/>
      <c r="AG157" s="1"/>
      <c r="AH157" s="290">
        <f t="shared" si="2"/>
        <v>0</v>
      </c>
      <c r="AI157" s="293">
        <f t="shared" si="3"/>
        <v>0</v>
      </c>
      <c r="AJ157" s="283" t="str">
        <f>IF(AI157=0,"",
IF(SUM($AI$61:AI157)=1,AK157,
IF($AI$211&gt;SUM($AI$61:AI157),_xlfn.CONCAT(", ",AK157),
IF($AI$211=SUM($AI$61:AI157),_xlfn.CONCAT(" y ",AK157)))))</f>
        <v/>
      </c>
      <c r="AK157" s="120" t="s">
        <v>5313</v>
      </c>
      <c r="AL157" s="78">
        <f ca="1">IF(OR(D157=" ",AND(EXACT(UPPER(TRIM(SUBSTITUTE(D157,CHAR(160)," "))),TRIM(SUBSTITUTE(D157,CHAR(160)," "))),SUMPRODUCT(--ISNUMBER(MATCH(MID(TRIM(SUBSTITUTE(D157,CHAR(160)," ")),ROW(INDIRECT("1:"&amp;LEN(TRIM(SUBSTITUTE(D157,CHAR(160)," "))))),1),{"A","B","C","D","E","F","G","H","I","J","K","L","M","N","O","P","Q","R","S","T","U","V","W","X","Y","Z","Ñ","0","1","2","3","4","5","6","7","8","9"," "},0)))=LEN(TRIM(SUBSTITUTE(D157,CHAR(160)," "))))),0,1)</f>
        <v>0</v>
      </c>
      <c r="AM157" s="592"/>
      <c r="AN157" s="13"/>
      <c r="AO157" s="13"/>
      <c r="AP157" s="13"/>
    </row>
    <row r="158" spans="1:42" ht="14.25">
      <c r="A158" s="22"/>
      <c r="B158" s="11"/>
      <c r="C158" s="37" t="s">
        <v>5314</v>
      </c>
      <c r="D158" s="944"/>
      <c r="E158" s="945"/>
      <c r="F158" s="945"/>
      <c r="G158" s="945"/>
      <c r="H158" s="945"/>
      <c r="I158" s="945"/>
      <c r="J158" s="945"/>
      <c r="K158" s="945"/>
      <c r="L158" s="945"/>
      <c r="M158" s="945"/>
      <c r="N158" s="945"/>
      <c r="O158" s="945"/>
      <c r="P158" s="945"/>
      <c r="Q158" s="945"/>
      <c r="R158" s="945"/>
      <c r="S158" s="945"/>
      <c r="T158" s="945"/>
      <c r="U158" s="945"/>
      <c r="V158" s="945"/>
      <c r="W158" s="945"/>
      <c r="X158" s="946"/>
      <c r="Y158" s="940"/>
      <c r="Z158" s="941"/>
      <c r="AA158" s="941"/>
      <c r="AB158" s="941"/>
      <c r="AC158" s="941"/>
      <c r="AD158" s="942"/>
      <c r="AG158" s="1"/>
      <c r="AH158" s="290">
        <f t="shared" si="2"/>
        <v>0</v>
      </c>
      <c r="AI158" s="293">
        <f t="shared" si="3"/>
        <v>0</v>
      </c>
      <c r="AJ158" s="283" t="str">
        <f>IF(AI158=0,"",
IF(SUM($AI$61:AI158)=1,AK158,
IF($AI$211&gt;SUM($AI$61:AI158),_xlfn.CONCAT(", ",AK158),
IF($AI$211=SUM($AI$61:AI158),_xlfn.CONCAT(" y ",AK158)))))</f>
        <v/>
      </c>
      <c r="AK158" s="120" t="s">
        <v>5315</v>
      </c>
      <c r="AL158" s="78">
        <f ca="1">IF(OR(D158=" ",AND(EXACT(UPPER(TRIM(SUBSTITUTE(D158,CHAR(160)," "))),TRIM(SUBSTITUTE(D158,CHAR(160)," "))),SUMPRODUCT(--ISNUMBER(MATCH(MID(TRIM(SUBSTITUTE(D158,CHAR(160)," ")),ROW(INDIRECT("1:"&amp;LEN(TRIM(SUBSTITUTE(D158,CHAR(160)," "))))),1),{"A","B","C","D","E","F","G","H","I","J","K","L","M","N","O","P","Q","R","S","T","U","V","W","X","Y","Z","Ñ","0","1","2","3","4","5","6","7","8","9"," "},0)))=LEN(TRIM(SUBSTITUTE(D158,CHAR(160)," "))))),0,1)</f>
        <v>0</v>
      </c>
      <c r="AM158" s="592"/>
      <c r="AN158" s="13"/>
      <c r="AO158" s="13"/>
      <c r="AP158" s="13"/>
    </row>
    <row r="159" spans="1:42" ht="14.25">
      <c r="A159" s="22"/>
      <c r="B159" s="11"/>
      <c r="C159" s="37" t="s">
        <v>5316</v>
      </c>
      <c r="D159" s="944"/>
      <c r="E159" s="945"/>
      <c r="F159" s="945"/>
      <c r="G159" s="945"/>
      <c r="H159" s="945"/>
      <c r="I159" s="945"/>
      <c r="J159" s="945"/>
      <c r="K159" s="945"/>
      <c r="L159" s="945"/>
      <c r="M159" s="945"/>
      <c r="N159" s="945"/>
      <c r="O159" s="945"/>
      <c r="P159" s="945"/>
      <c r="Q159" s="945"/>
      <c r="R159" s="945"/>
      <c r="S159" s="945"/>
      <c r="T159" s="945"/>
      <c r="U159" s="945"/>
      <c r="V159" s="945"/>
      <c r="W159" s="945"/>
      <c r="X159" s="946"/>
      <c r="Y159" s="940"/>
      <c r="Z159" s="941"/>
      <c r="AA159" s="941"/>
      <c r="AB159" s="941"/>
      <c r="AC159" s="941"/>
      <c r="AD159" s="942"/>
      <c r="AG159" s="1"/>
      <c r="AH159" s="290">
        <f t="shared" si="2"/>
        <v>0</v>
      </c>
      <c r="AI159" s="293">
        <f t="shared" si="3"/>
        <v>0</v>
      </c>
      <c r="AJ159" s="283" t="str">
        <f>IF(AI159=0,"",
IF(SUM($AI$61:AI159)=1,AK159,
IF($AI$211&gt;SUM($AI$61:AI159),_xlfn.CONCAT(", ",AK159),
IF($AI$211=SUM($AI$61:AI159),_xlfn.CONCAT(" y ",AK159)))))</f>
        <v/>
      </c>
      <c r="AK159" s="120" t="s">
        <v>5317</v>
      </c>
      <c r="AL159" s="78">
        <f ca="1">IF(OR(D159=" ",AND(EXACT(UPPER(TRIM(SUBSTITUTE(D159,CHAR(160)," "))),TRIM(SUBSTITUTE(D159,CHAR(160)," "))),SUMPRODUCT(--ISNUMBER(MATCH(MID(TRIM(SUBSTITUTE(D159,CHAR(160)," ")),ROW(INDIRECT("1:"&amp;LEN(TRIM(SUBSTITUTE(D159,CHAR(160)," "))))),1),{"A","B","C","D","E","F","G","H","I","J","K","L","M","N","O","P","Q","R","S","T","U","V","W","X","Y","Z","Ñ","0","1","2","3","4","5","6","7","8","9"," "},0)))=LEN(TRIM(SUBSTITUTE(D159,CHAR(160)," "))))),0,1)</f>
        <v>0</v>
      </c>
      <c r="AM159" s="592"/>
      <c r="AN159" s="13"/>
      <c r="AO159" s="13"/>
      <c r="AP159" s="13"/>
    </row>
    <row r="160" spans="1:42" ht="14.25">
      <c r="A160" s="22"/>
      <c r="B160" s="11"/>
      <c r="C160" s="37" t="s">
        <v>5318</v>
      </c>
      <c r="D160" s="944"/>
      <c r="E160" s="945"/>
      <c r="F160" s="945"/>
      <c r="G160" s="945"/>
      <c r="H160" s="945"/>
      <c r="I160" s="945"/>
      <c r="J160" s="945"/>
      <c r="K160" s="945"/>
      <c r="L160" s="945"/>
      <c r="M160" s="945"/>
      <c r="N160" s="945"/>
      <c r="O160" s="945"/>
      <c r="P160" s="945"/>
      <c r="Q160" s="945"/>
      <c r="R160" s="945"/>
      <c r="S160" s="945"/>
      <c r="T160" s="945"/>
      <c r="U160" s="945"/>
      <c r="V160" s="945"/>
      <c r="W160" s="945"/>
      <c r="X160" s="946"/>
      <c r="Y160" s="940"/>
      <c r="Z160" s="941"/>
      <c r="AA160" s="941"/>
      <c r="AB160" s="941"/>
      <c r="AC160" s="941"/>
      <c r="AD160" s="942"/>
      <c r="AG160" s="1"/>
      <c r="AH160" s="290">
        <f t="shared" si="2"/>
        <v>0</v>
      </c>
      <c r="AI160" s="293">
        <f t="shared" si="3"/>
        <v>0</v>
      </c>
      <c r="AJ160" s="283" t="str">
        <f>IF(AI160=0,"",
IF(SUM($AI$61:AI160)=1,AK160,
IF($AI$211&gt;SUM($AI$61:AI160),_xlfn.CONCAT(", ",AK160),
IF($AI$211=SUM($AI$61:AI160),_xlfn.CONCAT(" y ",AK160)))))</f>
        <v/>
      </c>
      <c r="AK160" s="120" t="s">
        <v>5319</v>
      </c>
      <c r="AL160" s="78">
        <f ca="1">IF(OR(D160=" ",AND(EXACT(UPPER(TRIM(SUBSTITUTE(D160,CHAR(160)," "))),TRIM(SUBSTITUTE(D160,CHAR(160)," "))),SUMPRODUCT(--ISNUMBER(MATCH(MID(TRIM(SUBSTITUTE(D160,CHAR(160)," ")),ROW(INDIRECT("1:"&amp;LEN(TRIM(SUBSTITUTE(D160,CHAR(160)," "))))),1),{"A","B","C","D","E","F","G","H","I","J","K","L","M","N","O","P","Q","R","S","T","U","V","W","X","Y","Z","Ñ","0","1","2","3","4","5","6","7","8","9"," "},0)))=LEN(TRIM(SUBSTITUTE(D160,CHAR(160)," "))))),0,1)</f>
        <v>0</v>
      </c>
      <c r="AM160" s="592"/>
      <c r="AN160" s="13"/>
      <c r="AO160" s="13"/>
      <c r="AP160" s="13"/>
    </row>
    <row r="161" spans="1:42" ht="14.25">
      <c r="A161" s="22"/>
      <c r="B161" s="11"/>
      <c r="C161" s="37" t="s">
        <v>5320</v>
      </c>
      <c r="D161" s="944"/>
      <c r="E161" s="945"/>
      <c r="F161" s="945"/>
      <c r="G161" s="945"/>
      <c r="H161" s="945"/>
      <c r="I161" s="945"/>
      <c r="J161" s="945"/>
      <c r="K161" s="945"/>
      <c r="L161" s="945"/>
      <c r="M161" s="945"/>
      <c r="N161" s="945"/>
      <c r="O161" s="945"/>
      <c r="P161" s="945"/>
      <c r="Q161" s="945"/>
      <c r="R161" s="945"/>
      <c r="S161" s="945"/>
      <c r="T161" s="945"/>
      <c r="U161" s="945"/>
      <c r="V161" s="945"/>
      <c r="W161" s="945"/>
      <c r="X161" s="946"/>
      <c r="Y161" s="940"/>
      <c r="Z161" s="941"/>
      <c r="AA161" s="941"/>
      <c r="AB161" s="941"/>
      <c r="AC161" s="941"/>
      <c r="AD161" s="942"/>
      <c r="AG161" s="1"/>
      <c r="AH161" s="290">
        <f t="shared" si="2"/>
        <v>0</v>
      </c>
      <c r="AI161" s="293">
        <f t="shared" si="3"/>
        <v>0</v>
      </c>
      <c r="AJ161" s="283" t="str">
        <f>IF(AI161=0,"",
IF(SUM($AI$61:AI161)=1,AK161,
IF($AI$211&gt;SUM($AI$61:AI161),_xlfn.CONCAT(", ",AK161),
IF($AI$211=SUM($AI$61:AI161),_xlfn.CONCAT(" y ",AK161)))))</f>
        <v/>
      </c>
      <c r="AK161" s="120" t="s">
        <v>5321</v>
      </c>
      <c r="AL161" s="78">
        <f ca="1">IF(OR(D161=" ",AND(EXACT(UPPER(TRIM(SUBSTITUTE(D161,CHAR(160)," "))),TRIM(SUBSTITUTE(D161,CHAR(160)," "))),SUMPRODUCT(--ISNUMBER(MATCH(MID(TRIM(SUBSTITUTE(D161,CHAR(160)," ")),ROW(INDIRECT("1:"&amp;LEN(TRIM(SUBSTITUTE(D161,CHAR(160)," "))))),1),{"A","B","C","D","E","F","G","H","I","J","K","L","M","N","O","P","Q","R","S","T","U","V","W","X","Y","Z","Ñ","0","1","2","3","4","5","6","7","8","9"," "},0)))=LEN(TRIM(SUBSTITUTE(D161,CHAR(160)," "))))),0,1)</f>
        <v>0</v>
      </c>
      <c r="AM161" s="592"/>
      <c r="AN161" s="13"/>
      <c r="AO161" s="13"/>
      <c r="AP161" s="13"/>
    </row>
    <row r="162" spans="1:42" ht="14.25">
      <c r="A162" s="22"/>
      <c r="B162" s="11"/>
      <c r="C162" s="37" t="s">
        <v>5322</v>
      </c>
      <c r="D162" s="944"/>
      <c r="E162" s="945"/>
      <c r="F162" s="945"/>
      <c r="G162" s="945"/>
      <c r="H162" s="945"/>
      <c r="I162" s="945"/>
      <c r="J162" s="945"/>
      <c r="K162" s="945"/>
      <c r="L162" s="945"/>
      <c r="M162" s="945"/>
      <c r="N162" s="945"/>
      <c r="O162" s="945"/>
      <c r="P162" s="945"/>
      <c r="Q162" s="945"/>
      <c r="R162" s="945"/>
      <c r="S162" s="945"/>
      <c r="T162" s="945"/>
      <c r="U162" s="945"/>
      <c r="V162" s="945"/>
      <c r="W162" s="945"/>
      <c r="X162" s="946"/>
      <c r="Y162" s="940"/>
      <c r="Z162" s="941"/>
      <c r="AA162" s="941"/>
      <c r="AB162" s="941"/>
      <c r="AC162" s="941"/>
      <c r="AD162" s="942"/>
      <c r="AG162" s="1"/>
      <c r="AH162" s="290">
        <f t="shared" si="2"/>
        <v>0</v>
      </c>
      <c r="AI162" s="293">
        <f t="shared" si="3"/>
        <v>0</v>
      </c>
      <c r="AJ162" s="283" t="str">
        <f>IF(AI162=0,"",
IF(SUM($AI$61:AI162)=1,AK162,
IF($AI$211&gt;SUM($AI$61:AI162),_xlfn.CONCAT(", ",AK162),
IF($AI$211=SUM($AI$61:AI162),_xlfn.CONCAT(" y ",AK162)))))</f>
        <v/>
      </c>
      <c r="AK162" s="120" t="s">
        <v>5323</v>
      </c>
      <c r="AL162" s="78">
        <f ca="1">IF(OR(D162=" ",AND(EXACT(UPPER(TRIM(SUBSTITUTE(D162,CHAR(160)," "))),TRIM(SUBSTITUTE(D162,CHAR(160)," "))),SUMPRODUCT(--ISNUMBER(MATCH(MID(TRIM(SUBSTITUTE(D162,CHAR(160)," ")),ROW(INDIRECT("1:"&amp;LEN(TRIM(SUBSTITUTE(D162,CHAR(160)," "))))),1),{"A","B","C","D","E","F","G","H","I","J","K","L","M","N","O","P","Q","R","S","T","U","V","W","X","Y","Z","Ñ","0","1","2","3","4","5","6","7","8","9"," "},0)))=LEN(TRIM(SUBSTITUTE(D162,CHAR(160)," "))))),0,1)</f>
        <v>0</v>
      </c>
      <c r="AM162" s="592"/>
      <c r="AN162" s="13"/>
      <c r="AO162" s="13"/>
      <c r="AP162" s="13"/>
    </row>
    <row r="163" spans="1:42" ht="14.25">
      <c r="A163" s="22"/>
      <c r="B163" s="11"/>
      <c r="C163" s="37" t="s">
        <v>5324</v>
      </c>
      <c r="D163" s="944"/>
      <c r="E163" s="945"/>
      <c r="F163" s="945"/>
      <c r="G163" s="945"/>
      <c r="H163" s="945"/>
      <c r="I163" s="945"/>
      <c r="J163" s="945"/>
      <c r="K163" s="945"/>
      <c r="L163" s="945"/>
      <c r="M163" s="945"/>
      <c r="N163" s="945"/>
      <c r="O163" s="945"/>
      <c r="P163" s="945"/>
      <c r="Q163" s="945"/>
      <c r="R163" s="945"/>
      <c r="S163" s="945"/>
      <c r="T163" s="945"/>
      <c r="U163" s="945"/>
      <c r="V163" s="945"/>
      <c r="W163" s="945"/>
      <c r="X163" s="946"/>
      <c r="Y163" s="940"/>
      <c r="Z163" s="941"/>
      <c r="AA163" s="941"/>
      <c r="AB163" s="941"/>
      <c r="AC163" s="941"/>
      <c r="AD163" s="942"/>
      <c r="AG163" s="1"/>
      <c r="AH163" s="290">
        <f t="shared" si="2"/>
        <v>0</v>
      </c>
      <c r="AI163" s="293">
        <f t="shared" si="3"/>
        <v>0</v>
      </c>
      <c r="AJ163" s="283" t="str">
        <f>IF(AI163=0,"",
IF(SUM($AI$61:AI163)=1,AK163,
IF($AI$211&gt;SUM($AI$61:AI163),_xlfn.CONCAT(", ",AK163),
IF($AI$211=SUM($AI$61:AI163),_xlfn.CONCAT(" y ",AK163)))))</f>
        <v/>
      </c>
      <c r="AK163" s="120" t="s">
        <v>5325</v>
      </c>
      <c r="AL163" s="78">
        <f ca="1">IF(OR(D163=" ",AND(EXACT(UPPER(TRIM(SUBSTITUTE(D163,CHAR(160)," "))),TRIM(SUBSTITUTE(D163,CHAR(160)," "))),SUMPRODUCT(--ISNUMBER(MATCH(MID(TRIM(SUBSTITUTE(D163,CHAR(160)," ")),ROW(INDIRECT("1:"&amp;LEN(TRIM(SUBSTITUTE(D163,CHAR(160)," "))))),1),{"A","B","C","D","E","F","G","H","I","J","K","L","M","N","O","P","Q","R","S","T","U","V","W","X","Y","Z","Ñ","0","1","2","3","4","5","6","7","8","9"," "},0)))=LEN(TRIM(SUBSTITUTE(D163,CHAR(160)," "))))),0,1)</f>
        <v>0</v>
      </c>
      <c r="AM163" s="592"/>
      <c r="AN163" s="13"/>
      <c r="AO163" s="13"/>
      <c r="AP163" s="13"/>
    </row>
    <row r="164" spans="1:42" ht="14.25">
      <c r="A164" s="22"/>
      <c r="B164" s="11"/>
      <c r="C164" s="37" t="s">
        <v>5326</v>
      </c>
      <c r="D164" s="944"/>
      <c r="E164" s="945"/>
      <c r="F164" s="945"/>
      <c r="G164" s="945"/>
      <c r="H164" s="945"/>
      <c r="I164" s="945"/>
      <c r="J164" s="945"/>
      <c r="K164" s="945"/>
      <c r="L164" s="945"/>
      <c r="M164" s="945"/>
      <c r="N164" s="945"/>
      <c r="O164" s="945"/>
      <c r="P164" s="945"/>
      <c r="Q164" s="945"/>
      <c r="R164" s="945"/>
      <c r="S164" s="945"/>
      <c r="T164" s="945"/>
      <c r="U164" s="945"/>
      <c r="V164" s="945"/>
      <c r="W164" s="945"/>
      <c r="X164" s="946"/>
      <c r="Y164" s="940"/>
      <c r="Z164" s="941"/>
      <c r="AA164" s="941"/>
      <c r="AB164" s="941"/>
      <c r="AC164" s="941"/>
      <c r="AD164" s="942"/>
      <c r="AG164" s="1"/>
      <c r="AH164" s="290">
        <f t="shared" si="2"/>
        <v>0</v>
      </c>
      <c r="AI164" s="293">
        <f t="shared" si="3"/>
        <v>0</v>
      </c>
      <c r="AJ164" s="283" t="str">
        <f>IF(AI164=0,"",
IF(SUM($AI$61:AI164)=1,AK164,
IF($AI$211&gt;SUM($AI$61:AI164),_xlfn.CONCAT(", ",AK164),
IF($AI$211=SUM($AI$61:AI164),_xlfn.CONCAT(" y ",AK164)))))</f>
        <v/>
      </c>
      <c r="AK164" s="120" t="s">
        <v>5327</v>
      </c>
      <c r="AL164" s="78">
        <f ca="1">IF(OR(D164=" ",AND(EXACT(UPPER(TRIM(SUBSTITUTE(D164,CHAR(160)," "))),TRIM(SUBSTITUTE(D164,CHAR(160)," "))),SUMPRODUCT(--ISNUMBER(MATCH(MID(TRIM(SUBSTITUTE(D164,CHAR(160)," ")),ROW(INDIRECT("1:"&amp;LEN(TRIM(SUBSTITUTE(D164,CHAR(160)," "))))),1),{"A","B","C","D","E","F","G","H","I","J","K","L","M","N","O","P","Q","R","S","T","U","V","W","X","Y","Z","Ñ","0","1","2","3","4","5","6","7","8","9"," "},0)))=LEN(TRIM(SUBSTITUTE(D164,CHAR(160)," "))))),0,1)</f>
        <v>0</v>
      </c>
      <c r="AM164" s="592"/>
      <c r="AN164" s="13"/>
      <c r="AO164" s="13"/>
      <c r="AP164" s="13"/>
    </row>
    <row r="165" spans="1:42" ht="14.25">
      <c r="A165" s="22"/>
      <c r="B165" s="11"/>
      <c r="C165" s="37" t="s">
        <v>5328</v>
      </c>
      <c r="D165" s="944"/>
      <c r="E165" s="945"/>
      <c r="F165" s="945"/>
      <c r="G165" s="945"/>
      <c r="H165" s="945"/>
      <c r="I165" s="945"/>
      <c r="J165" s="945"/>
      <c r="K165" s="945"/>
      <c r="L165" s="945"/>
      <c r="M165" s="945"/>
      <c r="N165" s="945"/>
      <c r="O165" s="945"/>
      <c r="P165" s="945"/>
      <c r="Q165" s="945"/>
      <c r="R165" s="945"/>
      <c r="S165" s="945"/>
      <c r="T165" s="945"/>
      <c r="U165" s="945"/>
      <c r="V165" s="945"/>
      <c r="W165" s="945"/>
      <c r="X165" s="946"/>
      <c r="Y165" s="940"/>
      <c r="Z165" s="941"/>
      <c r="AA165" s="941"/>
      <c r="AB165" s="941"/>
      <c r="AC165" s="941"/>
      <c r="AD165" s="942"/>
      <c r="AG165" s="1"/>
      <c r="AH165" s="290">
        <f t="shared" si="2"/>
        <v>0</v>
      </c>
      <c r="AI165" s="293">
        <f t="shared" si="3"/>
        <v>0</v>
      </c>
      <c r="AJ165" s="283" t="str">
        <f>IF(AI165=0,"",
IF(SUM($AI$61:AI165)=1,AK165,
IF($AI$211&gt;SUM($AI$61:AI165),_xlfn.CONCAT(", ",AK165),
IF($AI$211=SUM($AI$61:AI165),_xlfn.CONCAT(" y ",AK165)))))</f>
        <v/>
      </c>
      <c r="AK165" s="120" t="s">
        <v>5329</v>
      </c>
      <c r="AL165" s="78">
        <f ca="1">IF(OR(D165=" ",AND(EXACT(UPPER(TRIM(SUBSTITUTE(D165,CHAR(160)," "))),TRIM(SUBSTITUTE(D165,CHAR(160)," "))),SUMPRODUCT(--ISNUMBER(MATCH(MID(TRIM(SUBSTITUTE(D165,CHAR(160)," ")),ROW(INDIRECT("1:"&amp;LEN(TRIM(SUBSTITUTE(D165,CHAR(160)," "))))),1),{"A","B","C","D","E","F","G","H","I","J","K","L","M","N","O","P","Q","R","S","T","U","V","W","X","Y","Z","Ñ","0","1","2","3","4","5","6","7","8","9"," "},0)))=LEN(TRIM(SUBSTITUTE(D165,CHAR(160)," "))))),0,1)</f>
        <v>0</v>
      </c>
      <c r="AM165" s="592"/>
      <c r="AN165" s="13"/>
      <c r="AO165" s="13"/>
      <c r="AP165" s="13"/>
    </row>
    <row r="166" spans="1:42" ht="14.25">
      <c r="A166" s="22"/>
      <c r="B166" s="11"/>
      <c r="C166" s="37" t="s">
        <v>5330</v>
      </c>
      <c r="D166" s="944"/>
      <c r="E166" s="945"/>
      <c r="F166" s="945"/>
      <c r="G166" s="945"/>
      <c r="H166" s="945"/>
      <c r="I166" s="945"/>
      <c r="J166" s="945"/>
      <c r="K166" s="945"/>
      <c r="L166" s="945"/>
      <c r="M166" s="945"/>
      <c r="N166" s="945"/>
      <c r="O166" s="945"/>
      <c r="P166" s="945"/>
      <c r="Q166" s="945"/>
      <c r="R166" s="945"/>
      <c r="S166" s="945"/>
      <c r="T166" s="945"/>
      <c r="U166" s="945"/>
      <c r="V166" s="945"/>
      <c r="W166" s="945"/>
      <c r="X166" s="946"/>
      <c r="Y166" s="940"/>
      <c r="Z166" s="941"/>
      <c r="AA166" s="941"/>
      <c r="AB166" s="941"/>
      <c r="AC166" s="941"/>
      <c r="AD166" s="942"/>
      <c r="AG166" s="1"/>
      <c r="AH166" s="290">
        <f t="shared" si="2"/>
        <v>0</v>
      </c>
      <c r="AI166" s="293">
        <f t="shared" si="3"/>
        <v>0</v>
      </c>
      <c r="AJ166" s="283" t="str">
        <f>IF(AI166=0,"",
IF(SUM($AI$61:AI166)=1,AK166,
IF($AI$211&gt;SUM($AI$61:AI166),_xlfn.CONCAT(", ",AK166),
IF($AI$211=SUM($AI$61:AI166),_xlfn.CONCAT(" y ",AK166)))))</f>
        <v/>
      </c>
      <c r="AK166" s="120" t="s">
        <v>5331</v>
      </c>
      <c r="AL166" s="78">
        <f ca="1">IF(OR(D166=" ",AND(EXACT(UPPER(TRIM(SUBSTITUTE(D166,CHAR(160)," "))),TRIM(SUBSTITUTE(D166,CHAR(160)," "))),SUMPRODUCT(--ISNUMBER(MATCH(MID(TRIM(SUBSTITUTE(D166,CHAR(160)," ")),ROW(INDIRECT("1:"&amp;LEN(TRIM(SUBSTITUTE(D166,CHAR(160)," "))))),1),{"A","B","C","D","E","F","G","H","I","J","K","L","M","N","O","P","Q","R","S","T","U","V","W","X","Y","Z","Ñ","0","1","2","3","4","5","6","7","8","9"," "},0)))=LEN(TRIM(SUBSTITUTE(D166,CHAR(160)," "))))),0,1)</f>
        <v>0</v>
      </c>
      <c r="AM166" s="592"/>
      <c r="AN166" s="13"/>
      <c r="AO166" s="13"/>
      <c r="AP166" s="13"/>
    </row>
    <row r="167" spans="1:42" ht="14.25">
      <c r="A167" s="22"/>
      <c r="B167" s="11"/>
      <c r="C167" s="37" t="s">
        <v>5332</v>
      </c>
      <c r="D167" s="944"/>
      <c r="E167" s="945"/>
      <c r="F167" s="945"/>
      <c r="G167" s="945"/>
      <c r="H167" s="945"/>
      <c r="I167" s="945"/>
      <c r="J167" s="945"/>
      <c r="K167" s="945"/>
      <c r="L167" s="945"/>
      <c r="M167" s="945"/>
      <c r="N167" s="945"/>
      <c r="O167" s="945"/>
      <c r="P167" s="945"/>
      <c r="Q167" s="945"/>
      <c r="R167" s="945"/>
      <c r="S167" s="945"/>
      <c r="T167" s="945"/>
      <c r="U167" s="945"/>
      <c r="V167" s="945"/>
      <c r="W167" s="945"/>
      <c r="X167" s="946"/>
      <c r="Y167" s="940"/>
      <c r="Z167" s="941"/>
      <c r="AA167" s="941"/>
      <c r="AB167" s="941"/>
      <c r="AC167" s="941"/>
      <c r="AD167" s="942"/>
      <c r="AG167" s="1"/>
      <c r="AH167" s="290">
        <f t="shared" si="2"/>
        <v>0</v>
      </c>
      <c r="AI167" s="293">
        <f t="shared" si="3"/>
        <v>0</v>
      </c>
      <c r="AJ167" s="283" t="str">
        <f>IF(AI167=0,"",
IF(SUM($AI$61:AI167)=1,AK167,
IF($AI$211&gt;SUM($AI$61:AI167),_xlfn.CONCAT(", ",AK167),
IF($AI$211=SUM($AI$61:AI167),_xlfn.CONCAT(" y ",AK167)))))</f>
        <v/>
      </c>
      <c r="AK167" s="120" t="s">
        <v>5333</v>
      </c>
      <c r="AL167" s="78">
        <f ca="1">IF(OR(D167=" ",AND(EXACT(UPPER(TRIM(SUBSTITUTE(D167,CHAR(160)," "))),TRIM(SUBSTITUTE(D167,CHAR(160)," "))),SUMPRODUCT(--ISNUMBER(MATCH(MID(TRIM(SUBSTITUTE(D167,CHAR(160)," ")),ROW(INDIRECT("1:"&amp;LEN(TRIM(SUBSTITUTE(D167,CHAR(160)," "))))),1),{"A","B","C","D","E","F","G","H","I","J","K","L","M","N","O","P","Q","R","S","T","U","V","W","X","Y","Z","Ñ","0","1","2","3","4","5","6","7","8","9"," "},0)))=LEN(TRIM(SUBSTITUTE(D167,CHAR(160)," "))))),0,1)</f>
        <v>0</v>
      </c>
      <c r="AM167" s="592"/>
      <c r="AN167" s="13"/>
      <c r="AO167" s="13"/>
      <c r="AP167" s="13"/>
    </row>
    <row r="168" spans="1:42" ht="14.25">
      <c r="A168" s="22"/>
      <c r="B168" s="11"/>
      <c r="C168" s="37" t="s">
        <v>5334</v>
      </c>
      <c r="D168" s="944"/>
      <c r="E168" s="945"/>
      <c r="F168" s="945"/>
      <c r="G168" s="945"/>
      <c r="H168" s="945"/>
      <c r="I168" s="945"/>
      <c r="J168" s="945"/>
      <c r="K168" s="945"/>
      <c r="L168" s="945"/>
      <c r="M168" s="945"/>
      <c r="N168" s="945"/>
      <c r="O168" s="945"/>
      <c r="P168" s="945"/>
      <c r="Q168" s="945"/>
      <c r="R168" s="945"/>
      <c r="S168" s="945"/>
      <c r="T168" s="945"/>
      <c r="U168" s="945"/>
      <c r="V168" s="945"/>
      <c r="W168" s="945"/>
      <c r="X168" s="946"/>
      <c r="Y168" s="940"/>
      <c r="Z168" s="941"/>
      <c r="AA168" s="941"/>
      <c r="AB168" s="941"/>
      <c r="AC168" s="941"/>
      <c r="AD168" s="942"/>
      <c r="AG168" s="1"/>
      <c r="AH168" s="290">
        <f t="shared" si="2"/>
        <v>0</v>
      </c>
      <c r="AI168" s="293">
        <f t="shared" si="3"/>
        <v>0</v>
      </c>
      <c r="AJ168" s="283" t="str">
        <f>IF(AI168=0,"",
IF(SUM($AI$61:AI168)=1,AK168,
IF($AI$211&gt;SUM($AI$61:AI168),_xlfn.CONCAT(", ",AK168),
IF($AI$211=SUM($AI$61:AI168),_xlfn.CONCAT(" y ",AK168)))))</f>
        <v/>
      </c>
      <c r="AK168" s="120" t="s">
        <v>5335</v>
      </c>
      <c r="AL168" s="78">
        <f ca="1">IF(OR(D168=" ",AND(EXACT(UPPER(TRIM(SUBSTITUTE(D168,CHAR(160)," "))),TRIM(SUBSTITUTE(D168,CHAR(160)," "))),SUMPRODUCT(--ISNUMBER(MATCH(MID(TRIM(SUBSTITUTE(D168,CHAR(160)," ")),ROW(INDIRECT("1:"&amp;LEN(TRIM(SUBSTITUTE(D168,CHAR(160)," "))))),1),{"A","B","C","D","E","F","G","H","I","J","K","L","M","N","O","P","Q","R","S","T","U","V","W","X","Y","Z","Ñ","0","1","2","3","4","5","6","7","8","9"," "},0)))=LEN(TRIM(SUBSTITUTE(D168,CHAR(160)," "))))),0,1)</f>
        <v>0</v>
      </c>
      <c r="AM168" s="592"/>
      <c r="AN168" s="13"/>
      <c r="AO168" s="13"/>
      <c r="AP168" s="13"/>
    </row>
    <row r="169" spans="1:42" ht="14.25">
      <c r="A169" s="22"/>
      <c r="B169" s="11"/>
      <c r="C169" s="37" t="s">
        <v>5336</v>
      </c>
      <c r="D169" s="944"/>
      <c r="E169" s="945"/>
      <c r="F169" s="945"/>
      <c r="G169" s="945"/>
      <c r="H169" s="945"/>
      <c r="I169" s="945"/>
      <c r="J169" s="945"/>
      <c r="K169" s="945"/>
      <c r="L169" s="945"/>
      <c r="M169" s="945"/>
      <c r="N169" s="945"/>
      <c r="O169" s="945"/>
      <c r="P169" s="945"/>
      <c r="Q169" s="945"/>
      <c r="R169" s="945"/>
      <c r="S169" s="945"/>
      <c r="T169" s="945"/>
      <c r="U169" s="945"/>
      <c r="V169" s="945"/>
      <c r="W169" s="945"/>
      <c r="X169" s="946"/>
      <c r="Y169" s="940"/>
      <c r="Z169" s="941"/>
      <c r="AA169" s="941"/>
      <c r="AB169" s="941"/>
      <c r="AC169" s="941"/>
      <c r="AD169" s="942"/>
      <c r="AG169" s="1"/>
      <c r="AH169" s="290">
        <f t="shared" si="2"/>
        <v>0</v>
      </c>
      <c r="AI169" s="293">
        <f t="shared" si="3"/>
        <v>0</v>
      </c>
      <c r="AJ169" s="283" t="str">
        <f>IF(AI169=0,"",
IF(SUM($AI$61:AI169)=1,AK169,
IF($AI$211&gt;SUM($AI$61:AI169),_xlfn.CONCAT(", ",AK169),
IF($AI$211=SUM($AI$61:AI169),_xlfn.CONCAT(" y ",AK169)))))</f>
        <v/>
      </c>
      <c r="AK169" s="120" t="s">
        <v>5337</v>
      </c>
      <c r="AL169" s="78">
        <f ca="1">IF(OR(D169=" ",AND(EXACT(UPPER(TRIM(SUBSTITUTE(D169,CHAR(160)," "))),TRIM(SUBSTITUTE(D169,CHAR(160)," "))),SUMPRODUCT(--ISNUMBER(MATCH(MID(TRIM(SUBSTITUTE(D169,CHAR(160)," ")),ROW(INDIRECT("1:"&amp;LEN(TRIM(SUBSTITUTE(D169,CHAR(160)," "))))),1),{"A","B","C","D","E","F","G","H","I","J","K","L","M","N","O","P","Q","R","S","T","U","V","W","X","Y","Z","Ñ","0","1","2","3","4","5","6","7","8","9"," "},0)))=LEN(TRIM(SUBSTITUTE(D169,CHAR(160)," "))))),0,1)</f>
        <v>0</v>
      </c>
      <c r="AM169" s="592"/>
      <c r="AN169" s="13"/>
      <c r="AO169" s="13"/>
      <c r="AP169" s="13"/>
    </row>
    <row r="170" spans="1:42" ht="14.25">
      <c r="A170" s="22"/>
      <c r="B170" s="11"/>
      <c r="C170" s="37" t="s">
        <v>5338</v>
      </c>
      <c r="D170" s="944"/>
      <c r="E170" s="945"/>
      <c r="F170" s="945"/>
      <c r="G170" s="945"/>
      <c r="H170" s="945"/>
      <c r="I170" s="945"/>
      <c r="J170" s="945"/>
      <c r="K170" s="945"/>
      <c r="L170" s="945"/>
      <c r="M170" s="945"/>
      <c r="N170" s="945"/>
      <c r="O170" s="945"/>
      <c r="P170" s="945"/>
      <c r="Q170" s="945"/>
      <c r="R170" s="945"/>
      <c r="S170" s="945"/>
      <c r="T170" s="945"/>
      <c r="U170" s="945"/>
      <c r="V170" s="945"/>
      <c r="W170" s="945"/>
      <c r="X170" s="946"/>
      <c r="Y170" s="940"/>
      <c r="Z170" s="941"/>
      <c r="AA170" s="941"/>
      <c r="AB170" s="941"/>
      <c r="AC170" s="941"/>
      <c r="AD170" s="942"/>
      <c r="AG170" s="1"/>
      <c r="AH170" s="290">
        <f t="shared" si="2"/>
        <v>0</v>
      </c>
      <c r="AI170" s="293">
        <f t="shared" si="3"/>
        <v>0</v>
      </c>
      <c r="AJ170" s="283" t="str">
        <f>IF(AI170=0,"",
IF(SUM($AI$61:AI170)=1,AK170,
IF($AI$211&gt;SUM($AI$61:AI170),_xlfn.CONCAT(", ",AK170),
IF($AI$211=SUM($AI$61:AI170),_xlfn.CONCAT(" y ",AK170)))))</f>
        <v/>
      </c>
      <c r="AK170" s="120" t="s">
        <v>5339</v>
      </c>
      <c r="AL170" s="78">
        <f ca="1">IF(OR(D170=" ",AND(EXACT(UPPER(TRIM(SUBSTITUTE(D170,CHAR(160)," "))),TRIM(SUBSTITUTE(D170,CHAR(160)," "))),SUMPRODUCT(--ISNUMBER(MATCH(MID(TRIM(SUBSTITUTE(D170,CHAR(160)," ")),ROW(INDIRECT("1:"&amp;LEN(TRIM(SUBSTITUTE(D170,CHAR(160)," "))))),1),{"A","B","C","D","E","F","G","H","I","J","K","L","M","N","O","P","Q","R","S","T","U","V","W","X","Y","Z","Ñ","0","1","2","3","4","5","6","7","8","9"," "},0)))=LEN(TRIM(SUBSTITUTE(D170,CHAR(160)," "))))),0,1)</f>
        <v>0</v>
      </c>
      <c r="AM170" s="592"/>
      <c r="AN170" s="13"/>
      <c r="AO170" s="13"/>
      <c r="AP170" s="13"/>
    </row>
    <row r="171" spans="1:42" ht="14.25">
      <c r="A171" s="22"/>
      <c r="B171" s="11"/>
      <c r="C171" s="37" t="s">
        <v>5340</v>
      </c>
      <c r="D171" s="944"/>
      <c r="E171" s="945"/>
      <c r="F171" s="945"/>
      <c r="G171" s="945"/>
      <c r="H171" s="945"/>
      <c r="I171" s="945"/>
      <c r="J171" s="945"/>
      <c r="K171" s="945"/>
      <c r="L171" s="945"/>
      <c r="M171" s="945"/>
      <c r="N171" s="945"/>
      <c r="O171" s="945"/>
      <c r="P171" s="945"/>
      <c r="Q171" s="945"/>
      <c r="R171" s="945"/>
      <c r="S171" s="945"/>
      <c r="T171" s="945"/>
      <c r="U171" s="945"/>
      <c r="V171" s="945"/>
      <c r="W171" s="945"/>
      <c r="X171" s="946"/>
      <c r="Y171" s="940"/>
      <c r="Z171" s="941"/>
      <c r="AA171" s="941"/>
      <c r="AB171" s="941"/>
      <c r="AC171" s="941"/>
      <c r="AD171" s="942"/>
      <c r="AG171" s="1"/>
      <c r="AH171" s="290">
        <f t="shared" si="2"/>
        <v>0</v>
      </c>
      <c r="AI171" s="293">
        <f t="shared" si="3"/>
        <v>0</v>
      </c>
      <c r="AJ171" s="283" t="str">
        <f>IF(AI171=0,"",
IF(SUM($AI$61:AI171)=1,AK171,
IF($AI$211&gt;SUM($AI$61:AI171),_xlfn.CONCAT(", ",AK171),
IF($AI$211=SUM($AI$61:AI171),_xlfn.CONCAT(" y ",AK171)))))</f>
        <v/>
      </c>
      <c r="AK171" s="120" t="s">
        <v>5341</v>
      </c>
      <c r="AL171" s="78">
        <f ca="1">IF(OR(D171=" ",AND(EXACT(UPPER(TRIM(SUBSTITUTE(D171,CHAR(160)," "))),TRIM(SUBSTITUTE(D171,CHAR(160)," "))),SUMPRODUCT(--ISNUMBER(MATCH(MID(TRIM(SUBSTITUTE(D171,CHAR(160)," ")),ROW(INDIRECT("1:"&amp;LEN(TRIM(SUBSTITUTE(D171,CHAR(160)," "))))),1),{"A","B","C","D","E","F","G","H","I","J","K","L","M","N","O","P","Q","R","S","T","U","V","W","X","Y","Z","Ñ","0","1","2","3","4","5","6","7","8","9"," "},0)))=LEN(TRIM(SUBSTITUTE(D171,CHAR(160)," "))))),0,1)</f>
        <v>0</v>
      </c>
      <c r="AM171" s="592"/>
      <c r="AN171" s="13"/>
      <c r="AO171" s="13"/>
      <c r="AP171" s="13"/>
    </row>
    <row r="172" spans="1:42" ht="14.25">
      <c r="A172" s="22"/>
      <c r="B172" s="11"/>
      <c r="C172" s="37" t="s">
        <v>5342</v>
      </c>
      <c r="D172" s="944"/>
      <c r="E172" s="945"/>
      <c r="F172" s="945"/>
      <c r="G172" s="945"/>
      <c r="H172" s="945"/>
      <c r="I172" s="945"/>
      <c r="J172" s="945"/>
      <c r="K172" s="945"/>
      <c r="L172" s="945"/>
      <c r="M172" s="945"/>
      <c r="N172" s="945"/>
      <c r="O172" s="945"/>
      <c r="P172" s="945"/>
      <c r="Q172" s="945"/>
      <c r="R172" s="945"/>
      <c r="S172" s="945"/>
      <c r="T172" s="945"/>
      <c r="U172" s="945"/>
      <c r="V172" s="945"/>
      <c r="W172" s="945"/>
      <c r="X172" s="946"/>
      <c r="Y172" s="940"/>
      <c r="Z172" s="941"/>
      <c r="AA172" s="941"/>
      <c r="AB172" s="941"/>
      <c r="AC172" s="941"/>
      <c r="AD172" s="942"/>
      <c r="AG172" s="1"/>
      <c r="AH172" s="290">
        <f t="shared" si="2"/>
        <v>0</v>
      </c>
      <c r="AI172" s="293">
        <f t="shared" si="3"/>
        <v>0</v>
      </c>
      <c r="AJ172" s="283" t="str">
        <f>IF(AI172=0,"",
IF(SUM($AI$61:AI172)=1,AK172,
IF($AI$211&gt;SUM($AI$61:AI172),_xlfn.CONCAT(", ",AK172),
IF($AI$211=SUM($AI$61:AI172),_xlfn.CONCAT(" y ",AK172)))))</f>
        <v/>
      </c>
      <c r="AK172" s="120" t="s">
        <v>5343</v>
      </c>
      <c r="AL172" s="78">
        <f ca="1">IF(OR(D172=" ",AND(EXACT(UPPER(TRIM(SUBSTITUTE(D172,CHAR(160)," "))),TRIM(SUBSTITUTE(D172,CHAR(160)," "))),SUMPRODUCT(--ISNUMBER(MATCH(MID(TRIM(SUBSTITUTE(D172,CHAR(160)," ")),ROW(INDIRECT("1:"&amp;LEN(TRIM(SUBSTITUTE(D172,CHAR(160)," "))))),1),{"A","B","C","D","E","F","G","H","I","J","K","L","M","N","O","P","Q","R","S","T","U","V","W","X","Y","Z","Ñ","0","1","2","3","4","5","6","7","8","9"," "},0)))=LEN(TRIM(SUBSTITUTE(D172,CHAR(160)," "))))),0,1)</f>
        <v>0</v>
      </c>
      <c r="AM172" s="592"/>
      <c r="AN172" s="13"/>
      <c r="AO172" s="13"/>
      <c r="AP172" s="13"/>
    </row>
    <row r="173" spans="1:42" ht="14.25">
      <c r="A173" s="22"/>
      <c r="B173" s="11"/>
      <c r="C173" s="37" t="s">
        <v>5344</v>
      </c>
      <c r="D173" s="944"/>
      <c r="E173" s="945"/>
      <c r="F173" s="945"/>
      <c r="G173" s="945"/>
      <c r="H173" s="945"/>
      <c r="I173" s="945"/>
      <c r="J173" s="945"/>
      <c r="K173" s="945"/>
      <c r="L173" s="945"/>
      <c r="M173" s="945"/>
      <c r="N173" s="945"/>
      <c r="O173" s="945"/>
      <c r="P173" s="945"/>
      <c r="Q173" s="945"/>
      <c r="R173" s="945"/>
      <c r="S173" s="945"/>
      <c r="T173" s="945"/>
      <c r="U173" s="945"/>
      <c r="V173" s="945"/>
      <c r="W173" s="945"/>
      <c r="X173" s="946"/>
      <c r="Y173" s="940"/>
      <c r="Z173" s="941"/>
      <c r="AA173" s="941"/>
      <c r="AB173" s="941"/>
      <c r="AC173" s="941"/>
      <c r="AD173" s="942"/>
      <c r="AG173" s="1"/>
      <c r="AH173" s="290">
        <f t="shared" si="2"/>
        <v>0</v>
      </c>
      <c r="AI173" s="293">
        <f t="shared" si="3"/>
        <v>0</v>
      </c>
      <c r="AJ173" s="283" t="str">
        <f>IF(AI173=0,"",
IF(SUM($AI$61:AI173)=1,AK173,
IF($AI$211&gt;SUM($AI$61:AI173),_xlfn.CONCAT(", ",AK173),
IF($AI$211=SUM($AI$61:AI173),_xlfn.CONCAT(" y ",AK173)))))</f>
        <v/>
      </c>
      <c r="AK173" s="120" t="s">
        <v>5345</v>
      </c>
      <c r="AL173" s="78">
        <f ca="1">IF(OR(D173=" ",AND(EXACT(UPPER(TRIM(SUBSTITUTE(D173,CHAR(160)," "))),TRIM(SUBSTITUTE(D173,CHAR(160)," "))),SUMPRODUCT(--ISNUMBER(MATCH(MID(TRIM(SUBSTITUTE(D173,CHAR(160)," ")),ROW(INDIRECT("1:"&amp;LEN(TRIM(SUBSTITUTE(D173,CHAR(160)," "))))),1),{"A","B","C","D","E","F","G","H","I","J","K","L","M","N","O","P","Q","R","S","T","U","V","W","X","Y","Z","Ñ","0","1","2","3","4","5","6","7","8","9"," "},0)))=LEN(TRIM(SUBSTITUTE(D173,CHAR(160)," "))))),0,1)</f>
        <v>0</v>
      </c>
      <c r="AM173" s="592"/>
      <c r="AN173" s="13"/>
      <c r="AO173" s="13"/>
      <c r="AP173" s="13"/>
    </row>
    <row r="174" spans="1:42" ht="14.25">
      <c r="A174" s="22"/>
      <c r="B174" s="11"/>
      <c r="C174" s="37" t="s">
        <v>5346</v>
      </c>
      <c r="D174" s="944"/>
      <c r="E174" s="945"/>
      <c r="F174" s="945"/>
      <c r="G174" s="945"/>
      <c r="H174" s="945"/>
      <c r="I174" s="945"/>
      <c r="J174" s="945"/>
      <c r="K174" s="945"/>
      <c r="L174" s="945"/>
      <c r="M174" s="945"/>
      <c r="N174" s="945"/>
      <c r="O174" s="945"/>
      <c r="P174" s="945"/>
      <c r="Q174" s="945"/>
      <c r="R174" s="945"/>
      <c r="S174" s="945"/>
      <c r="T174" s="945"/>
      <c r="U174" s="945"/>
      <c r="V174" s="945"/>
      <c r="W174" s="945"/>
      <c r="X174" s="946"/>
      <c r="Y174" s="940"/>
      <c r="Z174" s="941"/>
      <c r="AA174" s="941"/>
      <c r="AB174" s="941"/>
      <c r="AC174" s="941"/>
      <c r="AD174" s="942"/>
      <c r="AG174" s="1"/>
      <c r="AH174" s="290">
        <f t="shared" si="2"/>
        <v>0</v>
      </c>
      <c r="AI174" s="293">
        <f t="shared" si="3"/>
        <v>0</v>
      </c>
      <c r="AJ174" s="283" t="str">
        <f>IF(AI174=0,"",
IF(SUM($AI$61:AI174)=1,AK174,
IF($AI$211&gt;SUM($AI$61:AI174),_xlfn.CONCAT(", ",AK174),
IF($AI$211=SUM($AI$61:AI174),_xlfn.CONCAT(" y ",AK174)))))</f>
        <v/>
      </c>
      <c r="AK174" s="120" t="s">
        <v>5347</v>
      </c>
      <c r="AL174" s="78">
        <f ca="1">IF(OR(D174=" ",AND(EXACT(UPPER(TRIM(SUBSTITUTE(D174,CHAR(160)," "))),TRIM(SUBSTITUTE(D174,CHAR(160)," "))),SUMPRODUCT(--ISNUMBER(MATCH(MID(TRIM(SUBSTITUTE(D174,CHAR(160)," ")),ROW(INDIRECT("1:"&amp;LEN(TRIM(SUBSTITUTE(D174,CHAR(160)," "))))),1),{"A","B","C","D","E","F","G","H","I","J","K","L","M","N","O","P","Q","R","S","T","U","V","W","X","Y","Z","Ñ","0","1","2","3","4","5","6","7","8","9"," "},0)))=LEN(TRIM(SUBSTITUTE(D174,CHAR(160)," "))))),0,1)</f>
        <v>0</v>
      </c>
      <c r="AM174" s="592"/>
      <c r="AN174" s="13"/>
      <c r="AO174" s="13"/>
      <c r="AP174" s="13"/>
    </row>
    <row r="175" spans="1:42" ht="14.25">
      <c r="A175" s="22"/>
      <c r="B175" s="11"/>
      <c r="C175" s="37" t="s">
        <v>5348</v>
      </c>
      <c r="D175" s="944"/>
      <c r="E175" s="945"/>
      <c r="F175" s="945"/>
      <c r="G175" s="945"/>
      <c r="H175" s="945"/>
      <c r="I175" s="945"/>
      <c r="J175" s="945"/>
      <c r="K175" s="945"/>
      <c r="L175" s="945"/>
      <c r="M175" s="945"/>
      <c r="N175" s="945"/>
      <c r="O175" s="945"/>
      <c r="P175" s="945"/>
      <c r="Q175" s="945"/>
      <c r="R175" s="945"/>
      <c r="S175" s="945"/>
      <c r="T175" s="945"/>
      <c r="U175" s="945"/>
      <c r="V175" s="945"/>
      <c r="W175" s="945"/>
      <c r="X175" s="946"/>
      <c r="Y175" s="940"/>
      <c r="Z175" s="941"/>
      <c r="AA175" s="941"/>
      <c r="AB175" s="941"/>
      <c r="AC175" s="941"/>
      <c r="AD175" s="942"/>
      <c r="AG175" s="1"/>
      <c r="AH175" s="290">
        <f t="shared" si="2"/>
        <v>0</v>
      </c>
      <c r="AI175" s="293">
        <f t="shared" si="3"/>
        <v>0</v>
      </c>
      <c r="AJ175" s="283" t="str">
        <f>IF(AI175=0,"",
IF(SUM($AI$61:AI175)=1,AK175,
IF($AI$211&gt;SUM($AI$61:AI175),_xlfn.CONCAT(", ",AK175),
IF($AI$211=SUM($AI$61:AI175),_xlfn.CONCAT(" y ",AK175)))))</f>
        <v/>
      </c>
      <c r="AK175" s="120" t="s">
        <v>5349</v>
      </c>
      <c r="AL175" s="78">
        <f ca="1">IF(OR(D175=" ",AND(EXACT(UPPER(TRIM(SUBSTITUTE(D175,CHAR(160)," "))),TRIM(SUBSTITUTE(D175,CHAR(160)," "))),SUMPRODUCT(--ISNUMBER(MATCH(MID(TRIM(SUBSTITUTE(D175,CHAR(160)," ")),ROW(INDIRECT("1:"&amp;LEN(TRIM(SUBSTITUTE(D175,CHAR(160)," "))))),1),{"A","B","C","D","E","F","G","H","I","J","K","L","M","N","O","P","Q","R","S","T","U","V","W","X","Y","Z","Ñ","0","1","2","3","4","5","6","7","8","9"," "},0)))=LEN(TRIM(SUBSTITUTE(D175,CHAR(160)," "))))),0,1)</f>
        <v>0</v>
      </c>
      <c r="AM175" s="592"/>
      <c r="AN175" s="13"/>
      <c r="AO175" s="13"/>
      <c r="AP175" s="13"/>
    </row>
    <row r="176" spans="1:42" ht="14.25">
      <c r="A176" s="22"/>
      <c r="B176" s="11"/>
      <c r="C176" s="37" t="s">
        <v>5350</v>
      </c>
      <c r="D176" s="944"/>
      <c r="E176" s="945"/>
      <c r="F176" s="945"/>
      <c r="G176" s="945"/>
      <c r="H176" s="945"/>
      <c r="I176" s="945"/>
      <c r="J176" s="945"/>
      <c r="K176" s="945"/>
      <c r="L176" s="945"/>
      <c r="M176" s="945"/>
      <c r="N176" s="945"/>
      <c r="O176" s="945"/>
      <c r="P176" s="945"/>
      <c r="Q176" s="945"/>
      <c r="R176" s="945"/>
      <c r="S176" s="945"/>
      <c r="T176" s="945"/>
      <c r="U176" s="945"/>
      <c r="V176" s="945"/>
      <c r="W176" s="945"/>
      <c r="X176" s="946"/>
      <c r="Y176" s="940"/>
      <c r="Z176" s="941"/>
      <c r="AA176" s="941"/>
      <c r="AB176" s="941"/>
      <c r="AC176" s="941"/>
      <c r="AD176" s="942"/>
      <c r="AG176" s="1"/>
      <c r="AH176" s="290">
        <f t="shared" si="2"/>
        <v>0</v>
      </c>
      <c r="AI176" s="293">
        <f t="shared" si="3"/>
        <v>0</v>
      </c>
      <c r="AJ176" s="283" t="str">
        <f>IF(AI176=0,"",
IF(SUM($AI$61:AI176)=1,AK176,
IF($AI$211&gt;SUM($AI$61:AI176),_xlfn.CONCAT(", ",AK176),
IF($AI$211=SUM($AI$61:AI176),_xlfn.CONCAT(" y ",AK176)))))</f>
        <v/>
      </c>
      <c r="AK176" s="120" t="s">
        <v>5351</v>
      </c>
      <c r="AL176" s="78">
        <f ca="1">IF(OR(D176=" ",AND(EXACT(UPPER(TRIM(SUBSTITUTE(D176,CHAR(160)," "))),TRIM(SUBSTITUTE(D176,CHAR(160)," "))),SUMPRODUCT(--ISNUMBER(MATCH(MID(TRIM(SUBSTITUTE(D176,CHAR(160)," ")),ROW(INDIRECT("1:"&amp;LEN(TRIM(SUBSTITUTE(D176,CHAR(160)," "))))),1),{"A","B","C","D","E","F","G","H","I","J","K","L","M","N","O","P","Q","R","S","T","U","V","W","X","Y","Z","Ñ","0","1","2","3","4","5","6","7","8","9"," "},0)))=LEN(TRIM(SUBSTITUTE(D176,CHAR(160)," "))))),0,1)</f>
        <v>0</v>
      </c>
      <c r="AM176" s="592"/>
      <c r="AN176" s="13"/>
      <c r="AO176" s="13"/>
      <c r="AP176" s="13"/>
    </row>
    <row r="177" spans="1:42" ht="14.25">
      <c r="A177" s="22"/>
      <c r="B177" s="11"/>
      <c r="C177" s="37" t="s">
        <v>5352</v>
      </c>
      <c r="D177" s="944"/>
      <c r="E177" s="945"/>
      <c r="F177" s="945"/>
      <c r="G177" s="945"/>
      <c r="H177" s="945"/>
      <c r="I177" s="945"/>
      <c r="J177" s="945"/>
      <c r="K177" s="945"/>
      <c r="L177" s="945"/>
      <c r="M177" s="945"/>
      <c r="N177" s="945"/>
      <c r="O177" s="945"/>
      <c r="P177" s="945"/>
      <c r="Q177" s="945"/>
      <c r="R177" s="945"/>
      <c r="S177" s="945"/>
      <c r="T177" s="945"/>
      <c r="U177" s="945"/>
      <c r="V177" s="945"/>
      <c r="W177" s="945"/>
      <c r="X177" s="946"/>
      <c r="Y177" s="940"/>
      <c r="Z177" s="941"/>
      <c r="AA177" s="941"/>
      <c r="AB177" s="941"/>
      <c r="AC177" s="941"/>
      <c r="AD177" s="942"/>
      <c r="AG177" s="1"/>
      <c r="AH177" s="290">
        <f t="shared" si="2"/>
        <v>0</v>
      </c>
      <c r="AI177" s="293">
        <f t="shared" si="3"/>
        <v>0</v>
      </c>
      <c r="AJ177" s="283" t="str">
        <f>IF(AI177=0,"",
IF(SUM($AI$61:AI177)=1,AK177,
IF($AI$211&gt;SUM($AI$61:AI177),_xlfn.CONCAT(", ",AK177),
IF($AI$211=SUM($AI$61:AI177),_xlfn.CONCAT(" y ",AK177)))))</f>
        <v/>
      </c>
      <c r="AK177" s="120" t="s">
        <v>5353</v>
      </c>
      <c r="AL177" s="78">
        <f ca="1">IF(OR(D177=" ",AND(EXACT(UPPER(TRIM(SUBSTITUTE(D177,CHAR(160)," "))),TRIM(SUBSTITUTE(D177,CHAR(160)," "))),SUMPRODUCT(--ISNUMBER(MATCH(MID(TRIM(SUBSTITUTE(D177,CHAR(160)," ")),ROW(INDIRECT("1:"&amp;LEN(TRIM(SUBSTITUTE(D177,CHAR(160)," "))))),1),{"A","B","C","D","E","F","G","H","I","J","K","L","M","N","O","P","Q","R","S","T","U","V","W","X","Y","Z","Ñ","0","1","2","3","4","5","6","7","8","9"," "},0)))=LEN(TRIM(SUBSTITUTE(D177,CHAR(160)," "))))),0,1)</f>
        <v>0</v>
      </c>
      <c r="AM177" s="592"/>
      <c r="AN177" s="13"/>
      <c r="AO177" s="13"/>
      <c r="AP177" s="13"/>
    </row>
    <row r="178" spans="1:42" ht="14.25">
      <c r="A178" s="22"/>
      <c r="B178" s="11"/>
      <c r="C178" s="37" t="s">
        <v>5354</v>
      </c>
      <c r="D178" s="944"/>
      <c r="E178" s="945"/>
      <c r="F178" s="945"/>
      <c r="G178" s="945"/>
      <c r="H178" s="945"/>
      <c r="I178" s="945"/>
      <c r="J178" s="945"/>
      <c r="K178" s="945"/>
      <c r="L178" s="945"/>
      <c r="M178" s="945"/>
      <c r="N178" s="945"/>
      <c r="O178" s="945"/>
      <c r="P178" s="945"/>
      <c r="Q178" s="945"/>
      <c r="R178" s="945"/>
      <c r="S178" s="945"/>
      <c r="T178" s="945"/>
      <c r="U178" s="945"/>
      <c r="V178" s="945"/>
      <c r="W178" s="945"/>
      <c r="X178" s="946"/>
      <c r="Y178" s="940"/>
      <c r="Z178" s="941"/>
      <c r="AA178" s="941"/>
      <c r="AB178" s="941"/>
      <c r="AC178" s="941"/>
      <c r="AD178" s="942"/>
      <c r="AG178" s="1"/>
      <c r="AH178" s="290">
        <f t="shared" si="2"/>
        <v>0</v>
      </c>
      <c r="AI178" s="293">
        <f t="shared" si="3"/>
        <v>0</v>
      </c>
      <c r="AJ178" s="283" t="str">
        <f>IF(AI178=0,"",
IF(SUM($AI$61:AI178)=1,AK178,
IF($AI$211&gt;SUM($AI$61:AI178),_xlfn.CONCAT(", ",AK178),
IF($AI$211=SUM($AI$61:AI178),_xlfn.CONCAT(" y ",AK178)))))</f>
        <v/>
      </c>
      <c r="AK178" s="120" t="s">
        <v>5355</v>
      </c>
      <c r="AL178" s="78">
        <f ca="1">IF(OR(D178=" ",AND(EXACT(UPPER(TRIM(SUBSTITUTE(D178,CHAR(160)," "))),TRIM(SUBSTITUTE(D178,CHAR(160)," "))),SUMPRODUCT(--ISNUMBER(MATCH(MID(TRIM(SUBSTITUTE(D178,CHAR(160)," ")),ROW(INDIRECT("1:"&amp;LEN(TRIM(SUBSTITUTE(D178,CHAR(160)," "))))),1),{"A","B","C","D","E","F","G","H","I","J","K","L","M","N","O","P","Q","R","S","T","U","V","W","X","Y","Z","Ñ","0","1","2","3","4","5","6","7","8","9"," "},0)))=LEN(TRIM(SUBSTITUTE(D178,CHAR(160)," "))))),0,1)</f>
        <v>0</v>
      </c>
      <c r="AM178" s="592"/>
      <c r="AN178" s="13"/>
      <c r="AO178" s="13"/>
      <c r="AP178" s="13"/>
    </row>
    <row r="179" spans="1:42" ht="14.25">
      <c r="A179" s="22"/>
      <c r="B179" s="11"/>
      <c r="C179" s="37" t="s">
        <v>5356</v>
      </c>
      <c r="D179" s="944"/>
      <c r="E179" s="945"/>
      <c r="F179" s="945"/>
      <c r="G179" s="945"/>
      <c r="H179" s="945"/>
      <c r="I179" s="945"/>
      <c r="J179" s="945"/>
      <c r="K179" s="945"/>
      <c r="L179" s="945"/>
      <c r="M179" s="945"/>
      <c r="N179" s="945"/>
      <c r="O179" s="945"/>
      <c r="P179" s="945"/>
      <c r="Q179" s="945"/>
      <c r="R179" s="945"/>
      <c r="S179" s="945"/>
      <c r="T179" s="945"/>
      <c r="U179" s="945"/>
      <c r="V179" s="945"/>
      <c r="W179" s="945"/>
      <c r="X179" s="946"/>
      <c r="Y179" s="940"/>
      <c r="Z179" s="941"/>
      <c r="AA179" s="941"/>
      <c r="AB179" s="941"/>
      <c r="AC179" s="941"/>
      <c r="AD179" s="942"/>
      <c r="AG179" s="1"/>
      <c r="AH179" s="290">
        <f t="shared" si="2"/>
        <v>0</v>
      </c>
      <c r="AI179" s="293">
        <f t="shared" si="3"/>
        <v>0</v>
      </c>
      <c r="AJ179" s="283" t="str">
        <f>IF(AI179=0,"",
IF(SUM($AI$61:AI179)=1,AK179,
IF($AI$211&gt;SUM($AI$61:AI179),_xlfn.CONCAT(", ",AK179),
IF($AI$211=SUM($AI$61:AI179),_xlfn.CONCAT(" y ",AK179)))))</f>
        <v/>
      </c>
      <c r="AK179" s="120" t="s">
        <v>5357</v>
      </c>
      <c r="AL179" s="78">
        <f ca="1">IF(OR(D179=" ",AND(EXACT(UPPER(TRIM(SUBSTITUTE(D179,CHAR(160)," "))),TRIM(SUBSTITUTE(D179,CHAR(160)," "))),SUMPRODUCT(--ISNUMBER(MATCH(MID(TRIM(SUBSTITUTE(D179,CHAR(160)," ")),ROW(INDIRECT("1:"&amp;LEN(TRIM(SUBSTITUTE(D179,CHAR(160)," "))))),1),{"A","B","C","D","E","F","G","H","I","J","K","L","M","N","O","P","Q","R","S","T","U","V","W","X","Y","Z","Ñ","0","1","2","3","4","5","6","7","8","9"," "},0)))=LEN(TRIM(SUBSTITUTE(D179,CHAR(160)," "))))),0,1)</f>
        <v>0</v>
      </c>
      <c r="AM179" s="592"/>
      <c r="AN179" s="13"/>
      <c r="AO179" s="13"/>
      <c r="AP179" s="13"/>
    </row>
    <row r="180" spans="1:42" ht="14.25">
      <c r="A180" s="22"/>
      <c r="B180" s="11"/>
      <c r="C180" s="37" t="s">
        <v>5358</v>
      </c>
      <c r="D180" s="944"/>
      <c r="E180" s="945"/>
      <c r="F180" s="945"/>
      <c r="G180" s="945"/>
      <c r="H180" s="945"/>
      <c r="I180" s="945"/>
      <c r="J180" s="945"/>
      <c r="K180" s="945"/>
      <c r="L180" s="945"/>
      <c r="M180" s="945"/>
      <c r="N180" s="945"/>
      <c r="O180" s="945"/>
      <c r="P180" s="945"/>
      <c r="Q180" s="945"/>
      <c r="R180" s="945"/>
      <c r="S180" s="945"/>
      <c r="T180" s="945"/>
      <c r="U180" s="945"/>
      <c r="V180" s="945"/>
      <c r="W180" s="945"/>
      <c r="X180" s="946"/>
      <c r="Y180" s="940"/>
      <c r="Z180" s="941"/>
      <c r="AA180" s="941"/>
      <c r="AB180" s="941"/>
      <c r="AC180" s="941"/>
      <c r="AD180" s="942"/>
      <c r="AG180" s="1"/>
      <c r="AH180" s="290">
        <f t="shared" si="2"/>
        <v>0</v>
      </c>
      <c r="AI180" s="293">
        <f t="shared" si="3"/>
        <v>0</v>
      </c>
      <c r="AJ180" s="283" t="str">
        <f>IF(AI180=0,"",
IF(SUM($AI$61:AI180)=1,AK180,
IF($AI$211&gt;SUM($AI$61:AI180),_xlfn.CONCAT(", ",AK180),
IF($AI$211=SUM($AI$61:AI180),_xlfn.CONCAT(" y ",AK180)))))</f>
        <v/>
      </c>
      <c r="AK180" s="120" t="s">
        <v>5359</v>
      </c>
      <c r="AL180" s="78">
        <f ca="1">IF(OR(D180=" ",AND(EXACT(UPPER(TRIM(SUBSTITUTE(D180,CHAR(160)," "))),TRIM(SUBSTITUTE(D180,CHAR(160)," "))),SUMPRODUCT(--ISNUMBER(MATCH(MID(TRIM(SUBSTITUTE(D180,CHAR(160)," ")),ROW(INDIRECT("1:"&amp;LEN(TRIM(SUBSTITUTE(D180,CHAR(160)," "))))),1),{"A","B","C","D","E","F","G","H","I","J","K","L","M","N","O","P","Q","R","S","T","U","V","W","X","Y","Z","Ñ","0","1","2","3","4","5","6","7","8","9"," "},0)))=LEN(TRIM(SUBSTITUTE(D180,CHAR(160)," "))))),0,1)</f>
        <v>0</v>
      </c>
      <c r="AM180" s="592"/>
      <c r="AN180" s="13"/>
      <c r="AO180" s="13"/>
      <c r="AP180" s="13"/>
    </row>
    <row r="181" spans="1:42" ht="14.25">
      <c r="A181" s="22"/>
      <c r="B181" s="11"/>
      <c r="C181" s="37" t="s">
        <v>6054</v>
      </c>
      <c r="D181" s="944"/>
      <c r="E181" s="945"/>
      <c r="F181" s="945"/>
      <c r="G181" s="945"/>
      <c r="H181" s="945"/>
      <c r="I181" s="945"/>
      <c r="J181" s="945"/>
      <c r="K181" s="945"/>
      <c r="L181" s="945"/>
      <c r="M181" s="945"/>
      <c r="N181" s="945"/>
      <c r="O181" s="945"/>
      <c r="P181" s="945"/>
      <c r="Q181" s="945"/>
      <c r="R181" s="945"/>
      <c r="S181" s="945"/>
      <c r="T181" s="945"/>
      <c r="U181" s="945"/>
      <c r="V181" s="945"/>
      <c r="W181" s="945"/>
      <c r="X181" s="946"/>
      <c r="Y181" s="940"/>
      <c r="Z181" s="941"/>
      <c r="AA181" s="941"/>
      <c r="AB181" s="941"/>
      <c r="AC181" s="941"/>
      <c r="AD181" s="942"/>
      <c r="AG181" s="1"/>
      <c r="AH181" s="290">
        <f t="shared" si="2"/>
        <v>0</v>
      </c>
      <c r="AI181" s="293">
        <f t="shared" si="3"/>
        <v>0</v>
      </c>
      <c r="AJ181" s="283" t="str">
        <f>IF(AI181=0,"",
IF(SUM($AI$61:AI181)=1,AK181,
IF($AI$211&gt;SUM($AI$61:AI181),_xlfn.CONCAT(", ",AK181),
IF($AI$211=SUM($AI$61:AI181),_xlfn.CONCAT(" y ",AK181)))))</f>
        <v/>
      </c>
      <c r="AK181" s="120" t="s">
        <v>6055</v>
      </c>
      <c r="AL181" s="78">
        <f ca="1">IF(OR(D181=" ",AND(EXACT(UPPER(TRIM(SUBSTITUTE(D181,CHAR(160)," "))),TRIM(SUBSTITUTE(D181,CHAR(160)," "))),SUMPRODUCT(--ISNUMBER(MATCH(MID(TRIM(SUBSTITUTE(D181,CHAR(160)," ")),ROW(INDIRECT("1:"&amp;LEN(TRIM(SUBSTITUTE(D181,CHAR(160)," "))))),1),{"A","B","C","D","E","F","G","H","I","J","K","L","M","N","O","P","Q","R","S","T","U","V","W","X","Y","Z","Ñ","0","1","2","3","4","5","6","7","8","9"," "},0)))=LEN(TRIM(SUBSTITUTE(D181,CHAR(160)," "))))),0,1)</f>
        <v>0</v>
      </c>
      <c r="AM181" s="592"/>
      <c r="AN181" s="13"/>
      <c r="AO181" s="13"/>
      <c r="AP181" s="13"/>
    </row>
    <row r="182" spans="1:42" ht="14.25">
      <c r="A182" s="22"/>
      <c r="B182" s="11"/>
      <c r="C182" s="37" t="s">
        <v>6056</v>
      </c>
      <c r="D182" s="944"/>
      <c r="E182" s="945"/>
      <c r="F182" s="945"/>
      <c r="G182" s="945"/>
      <c r="H182" s="945"/>
      <c r="I182" s="945"/>
      <c r="J182" s="945"/>
      <c r="K182" s="945"/>
      <c r="L182" s="945"/>
      <c r="M182" s="945"/>
      <c r="N182" s="945"/>
      <c r="O182" s="945"/>
      <c r="P182" s="945"/>
      <c r="Q182" s="945"/>
      <c r="R182" s="945"/>
      <c r="S182" s="945"/>
      <c r="T182" s="945"/>
      <c r="U182" s="945"/>
      <c r="V182" s="945"/>
      <c r="W182" s="945"/>
      <c r="X182" s="946"/>
      <c r="Y182" s="940"/>
      <c r="Z182" s="941"/>
      <c r="AA182" s="941"/>
      <c r="AB182" s="941"/>
      <c r="AC182" s="941"/>
      <c r="AD182" s="942"/>
      <c r="AG182" s="1"/>
      <c r="AH182" s="290">
        <f t="shared" si="2"/>
        <v>0</v>
      </c>
      <c r="AI182" s="293">
        <f t="shared" si="3"/>
        <v>0</v>
      </c>
      <c r="AJ182" s="283" t="str">
        <f>IF(AI182=0,"",
IF(SUM($AI$61:AI182)=1,AK182,
IF($AI$211&gt;SUM($AI$61:AI182),_xlfn.CONCAT(", ",AK182),
IF($AI$211=SUM($AI$61:AI182),_xlfn.CONCAT(" y ",AK182)))))</f>
        <v/>
      </c>
      <c r="AK182" s="120" t="s">
        <v>6057</v>
      </c>
      <c r="AL182" s="78">
        <f ca="1">IF(OR(D182=" ",AND(EXACT(UPPER(TRIM(SUBSTITUTE(D182,CHAR(160)," "))),TRIM(SUBSTITUTE(D182,CHAR(160)," "))),SUMPRODUCT(--ISNUMBER(MATCH(MID(TRIM(SUBSTITUTE(D182,CHAR(160)," ")),ROW(INDIRECT("1:"&amp;LEN(TRIM(SUBSTITUTE(D182,CHAR(160)," "))))),1),{"A","B","C","D","E","F","G","H","I","J","K","L","M","N","O","P","Q","R","S","T","U","V","W","X","Y","Z","Ñ","0","1","2","3","4","5","6","7","8","9"," "},0)))=LEN(TRIM(SUBSTITUTE(D182,CHAR(160)," "))))),0,1)</f>
        <v>0</v>
      </c>
      <c r="AM182" s="592"/>
      <c r="AN182" s="13"/>
      <c r="AO182" s="13"/>
      <c r="AP182" s="13"/>
    </row>
    <row r="183" spans="1:42" ht="14.25">
      <c r="A183" s="22"/>
      <c r="B183" s="11"/>
      <c r="C183" s="37" t="s">
        <v>6058</v>
      </c>
      <c r="D183" s="944"/>
      <c r="E183" s="945"/>
      <c r="F183" s="945"/>
      <c r="G183" s="945"/>
      <c r="H183" s="945"/>
      <c r="I183" s="945"/>
      <c r="J183" s="945"/>
      <c r="K183" s="945"/>
      <c r="L183" s="945"/>
      <c r="M183" s="945"/>
      <c r="N183" s="945"/>
      <c r="O183" s="945"/>
      <c r="P183" s="945"/>
      <c r="Q183" s="945"/>
      <c r="R183" s="945"/>
      <c r="S183" s="945"/>
      <c r="T183" s="945"/>
      <c r="U183" s="945"/>
      <c r="V183" s="945"/>
      <c r="W183" s="945"/>
      <c r="X183" s="946"/>
      <c r="Y183" s="940"/>
      <c r="Z183" s="941"/>
      <c r="AA183" s="941"/>
      <c r="AB183" s="941"/>
      <c r="AC183" s="941"/>
      <c r="AD183" s="942"/>
      <c r="AG183" s="1"/>
      <c r="AH183" s="290">
        <f t="shared" si="2"/>
        <v>0</v>
      </c>
      <c r="AI183" s="293">
        <f t="shared" si="3"/>
        <v>0</v>
      </c>
      <c r="AJ183" s="283" t="str">
        <f>IF(AI183=0,"",
IF(SUM($AI$61:AI183)=1,AK183,
IF($AI$211&gt;SUM($AI$61:AI183),_xlfn.CONCAT(", ",AK183),
IF($AI$211=SUM($AI$61:AI183),_xlfn.CONCAT(" y ",AK183)))))</f>
        <v/>
      </c>
      <c r="AK183" s="120" t="s">
        <v>6059</v>
      </c>
      <c r="AL183" s="78">
        <f ca="1">IF(OR(D183=" ",AND(EXACT(UPPER(TRIM(SUBSTITUTE(D183,CHAR(160)," "))),TRIM(SUBSTITUTE(D183,CHAR(160)," "))),SUMPRODUCT(--ISNUMBER(MATCH(MID(TRIM(SUBSTITUTE(D183,CHAR(160)," ")),ROW(INDIRECT("1:"&amp;LEN(TRIM(SUBSTITUTE(D183,CHAR(160)," "))))),1),{"A","B","C","D","E","F","G","H","I","J","K","L","M","N","O","P","Q","R","S","T","U","V","W","X","Y","Z","Ñ","0","1","2","3","4","5","6","7","8","9"," "},0)))=LEN(TRIM(SUBSTITUTE(D183,CHAR(160)," "))))),0,1)</f>
        <v>0</v>
      </c>
      <c r="AM183" s="592"/>
      <c r="AN183" s="13"/>
      <c r="AO183" s="13"/>
      <c r="AP183" s="13"/>
    </row>
    <row r="184" spans="1:42" ht="14.25">
      <c r="A184" s="22"/>
      <c r="B184" s="11"/>
      <c r="C184" s="37" t="s">
        <v>6060</v>
      </c>
      <c r="D184" s="944"/>
      <c r="E184" s="945"/>
      <c r="F184" s="945"/>
      <c r="G184" s="945"/>
      <c r="H184" s="945"/>
      <c r="I184" s="945"/>
      <c r="J184" s="945"/>
      <c r="K184" s="945"/>
      <c r="L184" s="945"/>
      <c r="M184" s="945"/>
      <c r="N184" s="945"/>
      <c r="O184" s="945"/>
      <c r="P184" s="945"/>
      <c r="Q184" s="945"/>
      <c r="R184" s="945"/>
      <c r="S184" s="945"/>
      <c r="T184" s="945"/>
      <c r="U184" s="945"/>
      <c r="V184" s="945"/>
      <c r="W184" s="945"/>
      <c r="X184" s="946"/>
      <c r="Y184" s="940"/>
      <c r="Z184" s="941"/>
      <c r="AA184" s="941"/>
      <c r="AB184" s="941"/>
      <c r="AC184" s="941"/>
      <c r="AD184" s="942"/>
      <c r="AG184" s="1"/>
      <c r="AH184" s="290">
        <f t="shared" si="2"/>
        <v>0</v>
      </c>
      <c r="AI184" s="293">
        <f t="shared" si="3"/>
        <v>0</v>
      </c>
      <c r="AJ184" s="283" t="str">
        <f>IF(AI184=0,"",
IF(SUM($AI$61:AI184)=1,AK184,
IF($AI$211&gt;SUM($AI$61:AI184),_xlfn.CONCAT(", ",AK184),
IF($AI$211=SUM($AI$61:AI184),_xlfn.CONCAT(" y ",AK184)))))</f>
        <v/>
      </c>
      <c r="AK184" s="120" t="s">
        <v>6061</v>
      </c>
      <c r="AL184" s="78">
        <f ca="1">IF(OR(D184=" ",AND(EXACT(UPPER(TRIM(SUBSTITUTE(D184,CHAR(160)," "))),TRIM(SUBSTITUTE(D184,CHAR(160)," "))),SUMPRODUCT(--ISNUMBER(MATCH(MID(TRIM(SUBSTITUTE(D184,CHAR(160)," ")),ROW(INDIRECT("1:"&amp;LEN(TRIM(SUBSTITUTE(D184,CHAR(160)," "))))),1),{"A","B","C","D","E","F","G","H","I","J","K","L","M","N","O","P","Q","R","S","T","U","V","W","X","Y","Z","Ñ","0","1","2","3","4","5","6","7","8","9"," "},0)))=LEN(TRIM(SUBSTITUTE(D184,CHAR(160)," "))))),0,1)</f>
        <v>0</v>
      </c>
      <c r="AM184" s="592"/>
      <c r="AN184" s="13"/>
      <c r="AO184" s="13"/>
      <c r="AP184" s="13"/>
    </row>
    <row r="185" spans="1:42" ht="14.25">
      <c r="A185" s="22"/>
      <c r="B185" s="11"/>
      <c r="C185" s="37" t="s">
        <v>6062</v>
      </c>
      <c r="D185" s="944"/>
      <c r="E185" s="945"/>
      <c r="F185" s="945"/>
      <c r="G185" s="945"/>
      <c r="H185" s="945"/>
      <c r="I185" s="945"/>
      <c r="J185" s="945"/>
      <c r="K185" s="945"/>
      <c r="L185" s="945"/>
      <c r="M185" s="945"/>
      <c r="N185" s="945"/>
      <c r="O185" s="945"/>
      <c r="P185" s="945"/>
      <c r="Q185" s="945"/>
      <c r="R185" s="945"/>
      <c r="S185" s="945"/>
      <c r="T185" s="945"/>
      <c r="U185" s="945"/>
      <c r="V185" s="945"/>
      <c r="W185" s="945"/>
      <c r="X185" s="946"/>
      <c r="Y185" s="940"/>
      <c r="Z185" s="941"/>
      <c r="AA185" s="941"/>
      <c r="AB185" s="941"/>
      <c r="AC185" s="941"/>
      <c r="AD185" s="942"/>
      <c r="AG185" s="1"/>
      <c r="AH185" s="290">
        <f t="shared" si="2"/>
        <v>0</v>
      </c>
      <c r="AI185" s="293">
        <f t="shared" si="3"/>
        <v>0</v>
      </c>
      <c r="AJ185" s="283" t="str">
        <f>IF(AI185=0,"",
IF(SUM($AI$61:AI185)=1,AK185,
IF($AI$211&gt;SUM($AI$61:AI185),_xlfn.CONCAT(", ",AK185),
IF($AI$211=SUM($AI$61:AI185),_xlfn.CONCAT(" y ",AK185)))))</f>
        <v/>
      </c>
      <c r="AK185" s="120" t="s">
        <v>6063</v>
      </c>
      <c r="AL185" s="78">
        <f ca="1">IF(OR(D185=" ",AND(EXACT(UPPER(TRIM(SUBSTITUTE(D185,CHAR(160)," "))),TRIM(SUBSTITUTE(D185,CHAR(160)," "))),SUMPRODUCT(--ISNUMBER(MATCH(MID(TRIM(SUBSTITUTE(D185,CHAR(160)," ")),ROW(INDIRECT("1:"&amp;LEN(TRIM(SUBSTITUTE(D185,CHAR(160)," "))))),1),{"A","B","C","D","E","F","G","H","I","J","K","L","M","N","O","P","Q","R","S","T","U","V","W","X","Y","Z","Ñ","0","1","2","3","4","5","6","7","8","9"," "},0)))=LEN(TRIM(SUBSTITUTE(D185,CHAR(160)," "))))),0,1)</f>
        <v>0</v>
      </c>
      <c r="AM185" s="592"/>
      <c r="AN185" s="13"/>
      <c r="AO185" s="13"/>
      <c r="AP185" s="13"/>
    </row>
    <row r="186" spans="1:42" ht="14.25">
      <c r="A186" s="22"/>
      <c r="B186" s="11"/>
      <c r="C186" s="37" t="s">
        <v>6064</v>
      </c>
      <c r="D186" s="944"/>
      <c r="E186" s="945"/>
      <c r="F186" s="945"/>
      <c r="G186" s="945"/>
      <c r="H186" s="945"/>
      <c r="I186" s="945"/>
      <c r="J186" s="945"/>
      <c r="K186" s="945"/>
      <c r="L186" s="945"/>
      <c r="M186" s="945"/>
      <c r="N186" s="945"/>
      <c r="O186" s="945"/>
      <c r="P186" s="945"/>
      <c r="Q186" s="945"/>
      <c r="R186" s="945"/>
      <c r="S186" s="945"/>
      <c r="T186" s="945"/>
      <c r="U186" s="945"/>
      <c r="V186" s="945"/>
      <c r="W186" s="945"/>
      <c r="X186" s="946"/>
      <c r="Y186" s="940"/>
      <c r="Z186" s="941"/>
      <c r="AA186" s="941"/>
      <c r="AB186" s="941"/>
      <c r="AC186" s="941"/>
      <c r="AD186" s="942"/>
      <c r="AG186" s="1"/>
      <c r="AH186" s="290">
        <f t="shared" si="2"/>
        <v>0</v>
      </c>
      <c r="AI186" s="293">
        <f t="shared" si="3"/>
        <v>0</v>
      </c>
      <c r="AJ186" s="283" t="str">
        <f>IF(AI186=0,"",
IF(SUM($AI$61:AI186)=1,AK186,
IF($AI$211&gt;SUM($AI$61:AI186),_xlfn.CONCAT(", ",AK186),
IF($AI$211=SUM($AI$61:AI186),_xlfn.CONCAT(" y ",AK186)))))</f>
        <v/>
      </c>
      <c r="AK186" s="120" t="s">
        <v>6065</v>
      </c>
      <c r="AL186" s="78">
        <f ca="1">IF(OR(D186=" ",AND(EXACT(UPPER(TRIM(SUBSTITUTE(D186,CHAR(160)," "))),TRIM(SUBSTITUTE(D186,CHAR(160)," "))),SUMPRODUCT(--ISNUMBER(MATCH(MID(TRIM(SUBSTITUTE(D186,CHAR(160)," ")),ROW(INDIRECT("1:"&amp;LEN(TRIM(SUBSTITUTE(D186,CHAR(160)," "))))),1),{"A","B","C","D","E","F","G","H","I","J","K","L","M","N","O","P","Q","R","S","T","U","V","W","X","Y","Z","Ñ","0","1","2","3","4","5","6","7","8","9"," "},0)))=LEN(TRIM(SUBSTITUTE(D186,CHAR(160)," "))))),0,1)</f>
        <v>0</v>
      </c>
      <c r="AM186" s="592"/>
      <c r="AN186" s="13"/>
      <c r="AO186" s="13"/>
      <c r="AP186" s="13"/>
    </row>
    <row r="187" spans="1:42" ht="14.25">
      <c r="A187" s="22"/>
      <c r="B187" s="11"/>
      <c r="C187" s="37" t="s">
        <v>6066</v>
      </c>
      <c r="D187" s="944"/>
      <c r="E187" s="945"/>
      <c r="F187" s="945"/>
      <c r="G187" s="945"/>
      <c r="H187" s="945"/>
      <c r="I187" s="945"/>
      <c r="J187" s="945"/>
      <c r="K187" s="945"/>
      <c r="L187" s="945"/>
      <c r="M187" s="945"/>
      <c r="N187" s="945"/>
      <c r="O187" s="945"/>
      <c r="P187" s="945"/>
      <c r="Q187" s="945"/>
      <c r="R187" s="945"/>
      <c r="S187" s="945"/>
      <c r="T187" s="945"/>
      <c r="U187" s="945"/>
      <c r="V187" s="945"/>
      <c r="W187" s="945"/>
      <c r="X187" s="946"/>
      <c r="Y187" s="940"/>
      <c r="Z187" s="941"/>
      <c r="AA187" s="941"/>
      <c r="AB187" s="941"/>
      <c r="AC187" s="941"/>
      <c r="AD187" s="942"/>
      <c r="AG187" s="1"/>
      <c r="AH187" s="290">
        <f t="shared" si="2"/>
        <v>0</v>
      </c>
      <c r="AI187" s="293">
        <f t="shared" si="3"/>
        <v>0</v>
      </c>
      <c r="AJ187" s="283" t="str">
        <f>IF(AI187=0,"",
IF(SUM($AI$61:AI187)=1,AK187,
IF($AI$211&gt;SUM($AI$61:AI187),_xlfn.CONCAT(", ",AK187),
IF($AI$211=SUM($AI$61:AI187),_xlfn.CONCAT(" y ",AK187)))))</f>
        <v/>
      </c>
      <c r="AK187" s="120" t="s">
        <v>6067</v>
      </c>
      <c r="AL187" s="78">
        <f ca="1">IF(OR(D187=" ",AND(EXACT(UPPER(TRIM(SUBSTITUTE(D187,CHAR(160)," "))),TRIM(SUBSTITUTE(D187,CHAR(160)," "))),SUMPRODUCT(--ISNUMBER(MATCH(MID(TRIM(SUBSTITUTE(D187,CHAR(160)," ")),ROW(INDIRECT("1:"&amp;LEN(TRIM(SUBSTITUTE(D187,CHAR(160)," "))))),1),{"A","B","C","D","E","F","G","H","I","J","K","L","M","N","O","P","Q","R","S","T","U","V","W","X","Y","Z","Ñ","0","1","2","3","4","5","6","7","8","9"," "},0)))=LEN(TRIM(SUBSTITUTE(D187,CHAR(160)," "))))),0,1)</f>
        <v>0</v>
      </c>
      <c r="AM187" s="592"/>
      <c r="AN187" s="13"/>
      <c r="AO187" s="13"/>
      <c r="AP187" s="13"/>
    </row>
    <row r="188" spans="1:42" ht="14.25">
      <c r="A188" s="22"/>
      <c r="B188" s="11"/>
      <c r="C188" s="37" t="s">
        <v>6068</v>
      </c>
      <c r="D188" s="944"/>
      <c r="E188" s="945"/>
      <c r="F188" s="945"/>
      <c r="G188" s="945"/>
      <c r="H188" s="945"/>
      <c r="I188" s="945"/>
      <c r="J188" s="945"/>
      <c r="K188" s="945"/>
      <c r="L188" s="945"/>
      <c r="M188" s="945"/>
      <c r="N188" s="945"/>
      <c r="O188" s="945"/>
      <c r="P188" s="945"/>
      <c r="Q188" s="945"/>
      <c r="R188" s="945"/>
      <c r="S188" s="945"/>
      <c r="T188" s="945"/>
      <c r="U188" s="945"/>
      <c r="V188" s="945"/>
      <c r="W188" s="945"/>
      <c r="X188" s="946"/>
      <c r="Y188" s="940"/>
      <c r="Z188" s="941"/>
      <c r="AA188" s="941"/>
      <c r="AB188" s="941"/>
      <c r="AC188" s="941"/>
      <c r="AD188" s="942"/>
      <c r="AG188" s="1"/>
      <c r="AH188" s="290">
        <f t="shared" si="2"/>
        <v>0</v>
      </c>
      <c r="AI188" s="293">
        <f t="shared" si="3"/>
        <v>0</v>
      </c>
      <c r="AJ188" s="283" t="str">
        <f>IF(AI188=0,"",
IF(SUM($AI$61:AI188)=1,AK188,
IF($AI$211&gt;SUM($AI$61:AI188),_xlfn.CONCAT(", ",AK188),
IF($AI$211=SUM($AI$61:AI188),_xlfn.CONCAT(" y ",AK188)))))</f>
        <v/>
      </c>
      <c r="AK188" s="120" t="s">
        <v>6069</v>
      </c>
      <c r="AL188" s="78">
        <f ca="1">IF(OR(D188=" ",AND(EXACT(UPPER(TRIM(SUBSTITUTE(D188,CHAR(160)," "))),TRIM(SUBSTITUTE(D188,CHAR(160)," "))),SUMPRODUCT(--ISNUMBER(MATCH(MID(TRIM(SUBSTITUTE(D188,CHAR(160)," ")),ROW(INDIRECT("1:"&amp;LEN(TRIM(SUBSTITUTE(D188,CHAR(160)," "))))),1),{"A","B","C","D","E","F","G","H","I","J","K","L","M","N","O","P","Q","R","S","T","U","V","W","X","Y","Z","Ñ","0","1","2","3","4","5","6","7","8","9"," "},0)))=LEN(TRIM(SUBSTITUTE(D188,CHAR(160)," "))))),0,1)</f>
        <v>0</v>
      </c>
      <c r="AM188" s="592"/>
      <c r="AN188" s="13"/>
      <c r="AO188" s="13"/>
      <c r="AP188" s="13"/>
    </row>
    <row r="189" spans="1:42" ht="14.25">
      <c r="A189" s="22"/>
      <c r="B189" s="11"/>
      <c r="C189" s="37" t="s">
        <v>6070</v>
      </c>
      <c r="D189" s="944"/>
      <c r="E189" s="945"/>
      <c r="F189" s="945"/>
      <c r="G189" s="945"/>
      <c r="H189" s="945"/>
      <c r="I189" s="945"/>
      <c r="J189" s="945"/>
      <c r="K189" s="945"/>
      <c r="L189" s="945"/>
      <c r="M189" s="945"/>
      <c r="N189" s="945"/>
      <c r="O189" s="945"/>
      <c r="P189" s="945"/>
      <c r="Q189" s="945"/>
      <c r="R189" s="945"/>
      <c r="S189" s="945"/>
      <c r="T189" s="945"/>
      <c r="U189" s="945"/>
      <c r="V189" s="945"/>
      <c r="W189" s="945"/>
      <c r="X189" s="946"/>
      <c r="Y189" s="940"/>
      <c r="Z189" s="941"/>
      <c r="AA189" s="941"/>
      <c r="AB189" s="941"/>
      <c r="AC189" s="941"/>
      <c r="AD189" s="942"/>
      <c r="AG189" s="1"/>
      <c r="AH189" s="290">
        <f t="shared" si="2"/>
        <v>0</v>
      </c>
      <c r="AI189" s="293">
        <f t="shared" si="3"/>
        <v>0</v>
      </c>
      <c r="AJ189" s="283" t="str">
        <f>IF(AI189=0,"",
IF(SUM($AI$61:AI189)=1,AK189,
IF($AI$211&gt;SUM($AI$61:AI189),_xlfn.CONCAT(", ",AK189),
IF($AI$211=SUM($AI$61:AI189),_xlfn.CONCAT(" y ",AK189)))))</f>
        <v/>
      </c>
      <c r="AK189" s="120" t="s">
        <v>6071</v>
      </c>
      <c r="AL189" s="78">
        <f ca="1">IF(OR(D189=" ",AND(EXACT(UPPER(TRIM(SUBSTITUTE(D189,CHAR(160)," "))),TRIM(SUBSTITUTE(D189,CHAR(160)," "))),SUMPRODUCT(--ISNUMBER(MATCH(MID(TRIM(SUBSTITUTE(D189,CHAR(160)," ")),ROW(INDIRECT("1:"&amp;LEN(TRIM(SUBSTITUTE(D189,CHAR(160)," "))))),1),{"A","B","C","D","E","F","G","H","I","J","K","L","M","N","O","P","Q","R","S","T","U","V","W","X","Y","Z","Ñ","0","1","2","3","4","5","6","7","8","9"," "},0)))=LEN(TRIM(SUBSTITUTE(D189,CHAR(160)," "))))),0,1)</f>
        <v>0</v>
      </c>
      <c r="AM189" s="592"/>
      <c r="AN189" s="13"/>
      <c r="AO189" s="13"/>
      <c r="AP189" s="13"/>
    </row>
    <row r="190" spans="1:42" ht="14.25">
      <c r="A190" s="22"/>
      <c r="B190" s="11"/>
      <c r="C190" s="37" t="s">
        <v>6072</v>
      </c>
      <c r="D190" s="944"/>
      <c r="E190" s="945"/>
      <c r="F190" s="945"/>
      <c r="G190" s="945"/>
      <c r="H190" s="945"/>
      <c r="I190" s="945"/>
      <c r="J190" s="945"/>
      <c r="K190" s="945"/>
      <c r="L190" s="945"/>
      <c r="M190" s="945"/>
      <c r="N190" s="945"/>
      <c r="O190" s="945"/>
      <c r="P190" s="945"/>
      <c r="Q190" s="945"/>
      <c r="R190" s="945"/>
      <c r="S190" s="945"/>
      <c r="T190" s="945"/>
      <c r="U190" s="945"/>
      <c r="V190" s="945"/>
      <c r="W190" s="945"/>
      <c r="X190" s="946"/>
      <c r="Y190" s="940"/>
      <c r="Z190" s="941"/>
      <c r="AA190" s="941"/>
      <c r="AB190" s="941"/>
      <c r="AC190" s="941"/>
      <c r="AD190" s="942"/>
      <c r="AG190" s="1"/>
      <c r="AH190" s="290">
        <f t="shared" ref="AH190:AH210" si="4">IF(AND($C$40&lt;&gt;"",$C$40&lt;&gt;1,COUNTA(D190:AD190)=0),0,IF(AND($C$40&lt;&gt;"",$C$40=1,COUNTA(D190:AD190)=2),0,IF(COUNTA(D190:AD190)=0,0,1)))</f>
        <v>0</v>
      </c>
      <c r="AI190" s="293">
        <f t="shared" ref="AI190:AI210" si="5">IF(AH190=0,0,1)</f>
        <v>0</v>
      </c>
      <c r="AJ190" s="283" t="str">
        <f>IF(AI190=0,"",
IF(SUM($AI$61:AI190)=1,AK190,
IF($AI$211&gt;SUM($AI$61:AI190),_xlfn.CONCAT(", ",AK190),
IF($AI$211=SUM($AI$61:AI190),_xlfn.CONCAT(" y ",AK190)))))</f>
        <v/>
      </c>
      <c r="AK190" s="120" t="s">
        <v>6073</v>
      </c>
      <c r="AL190" s="78">
        <f ca="1">IF(OR(D190=" ",AND(EXACT(UPPER(TRIM(SUBSTITUTE(D190,CHAR(160)," "))),TRIM(SUBSTITUTE(D190,CHAR(160)," "))),SUMPRODUCT(--ISNUMBER(MATCH(MID(TRIM(SUBSTITUTE(D190,CHAR(160)," ")),ROW(INDIRECT("1:"&amp;LEN(TRIM(SUBSTITUTE(D190,CHAR(160)," "))))),1),{"A","B","C","D","E","F","G","H","I","J","K","L","M","N","O","P","Q","R","S","T","U","V","W","X","Y","Z","Ñ","0","1","2","3","4","5","6","7","8","9"," "},0)))=LEN(TRIM(SUBSTITUTE(D190,CHAR(160)," "))))),0,1)</f>
        <v>0</v>
      </c>
      <c r="AM190" s="592"/>
      <c r="AN190" s="13"/>
      <c r="AO190" s="13"/>
      <c r="AP190" s="13"/>
    </row>
    <row r="191" spans="1:42" ht="14.25">
      <c r="A191" s="22"/>
      <c r="B191" s="11"/>
      <c r="C191" s="37" t="s">
        <v>6074</v>
      </c>
      <c r="D191" s="944"/>
      <c r="E191" s="945"/>
      <c r="F191" s="945"/>
      <c r="G191" s="945"/>
      <c r="H191" s="945"/>
      <c r="I191" s="945"/>
      <c r="J191" s="945"/>
      <c r="K191" s="945"/>
      <c r="L191" s="945"/>
      <c r="M191" s="945"/>
      <c r="N191" s="945"/>
      <c r="O191" s="945"/>
      <c r="P191" s="945"/>
      <c r="Q191" s="945"/>
      <c r="R191" s="945"/>
      <c r="S191" s="945"/>
      <c r="T191" s="945"/>
      <c r="U191" s="945"/>
      <c r="V191" s="945"/>
      <c r="W191" s="945"/>
      <c r="X191" s="946"/>
      <c r="Y191" s="940"/>
      <c r="Z191" s="941"/>
      <c r="AA191" s="941"/>
      <c r="AB191" s="941"/>
      <c r="AC191" s="941"/>
      <c r="AD191" s="942"/>
      <c r="AG191" s="1"/>
      <c r="AH191" s="290">
        <f t="shared" si="4"/>
        <v>0</v>
      </c>
      <c r="AI191" s="293">
        <f t="shared" si="5"/>
        <v>0</v>
      </c>
      <c r="AJ191" s="283" t="str">
        <f>IF(AI191=0,"",
IF(SUM($AI$61:AI191)=1,AK191,
IF($AI$211&gt;SUM($AI$61:AI191),_xlfn.CONCAT(", ",AK191),
IF($AI$211=SUM($AI$61:AI191),_xlfn.CONCAT(" y ",AK191)))))</f>
        <v/>
      </c>
      <c r="AK191" s="120" t="s">
        <v>6075</v>
      </c>
      <c r="AL191" s="78">
        <f ca="1">IF(OR(D191=" ",AND(EXACT(UPPER(TRIM(SUBSTITUTE(D191,CHAR(160)," "))),TRIM(SUBSTITUTE(D191,CHAR(160)," "))),SUMPRODUCT(--ISNUMBER(MATCH(MID(TRIM(SUBSTITUTE(D191,CHAR(160)," ")),ROW(INDIRECT("1:"&amp;LEN(TRIM(SUBSTITUTE(D191,CHAR(160)," "))))),1),{"A","B","C","D","E","F","G","H","I","J","K","L","M","N","O","P","Q","R","S","T","U","V","W","X","Y","Z","Ñ","0","1","2","3","4","5","6","7","8","9"," "},0)))=LEN(TRIM(SUBSTITUTE(D191,CHAR(160)," "))))),0,1)</f>
        <v>0</v>
      </c>
      <c r="AM191" s="592"/>
      <c r="AN191" s="13"/>
      <c r="AO191" s="13"/>
      <c r="AP191" s="13"/>
    </row>
    <row r="192" spans="1:42" ht="14.25">
      <c r="A192" s="22"/>
      <c r="B192" s="11"/>
      <c r="C192" s="37" t="s">
        <v>6076</v>
      </c>
      <c r="D192" s="944"/>
      <c r="E192" s="945"/>
      <c r="F192" s="945"/>
      <c r="G192" s="945"/>
      <c r="H192" s="945"/>
      <c r="I192" s="945"/>
      <c r="J192" s="945"/>
      <c r="K192" s="945"/>
      <c r="L192" s="945"/>
      <c r="M192" s="945"/>
      <c r="N192" s="945"/>
      <c r="O192" s="945"/>
      <c r="P192" s="945"/>
      <c r="Q192" s="945"/>
      <c r="R192" s="945"/>
      <c r="S192" s="945"/>
      <c r="T192" s="945"/>
      <c r="U192" s="945"/>
      <c r="V192" s="945"/>
      <c r="W192" s="945"/>
      <c r="X192" s="946"/>
      <c r="Y192" s="940"/>
      <c r="Z192" s="941"/>
      <c r="AA192" s="941"/>
      <c r="AB192" s="941"/>
      <c r="AC192" s="941"/>
      <c r="AD192" s="942"/>
      <c r="AG192" s="1"/>
      <c r="AH192" s="290">
        <f t="shared" si="4"/>
        <v>0</v>
      </c>
      <c r="AI192" s="293">
        <f t="shared" si="5"/>
        <v>0</v>
      </c>
      <c r="AJ192" s="283" t="str">
        <f>IF(AI192=0,"",
IF(SUM($AI$61:AI192)=1,AK192,
IF($AI$211&gt;SUM($AI$61:AI192),_xlfn.CONCAT(", ",AK192),
IF($AI$211=SUM($AI$61:AI192),_xlfn.CONCAT(" y ",AK192)))))</f>
        <v/>
      </c>
      <c r="AK192" s="120" t="s">
        <v>6077</v>
      </c>
      <c r="AL192" s="78">
        <f ca="1">IF(OR(D192=" ",AND(EXACT(UPPER(TRIM(SUBSTITUTE(D192,CHAR(160)," "))),TRIM(SUBSTITUTE(D192,CHAR(160)," "))),SUMPRODUCT(--ISNUMBER(MATCH(MID(TRIM(SUBSTITUTE(D192,CHAR(160)," ")),ROW(INDIRECT("1:"&amp;LEN(TRIM(SUBSTITUTE(D192,CHAR(160)," "))))),1),{"A","B","C","D","E","F","G","H","I","J","K","L","M","N","O","P","Q","R","S","T","U","V","W","X","Y","Z","Ñ","0","1","2","3","4","5","6","7","8","9"," "},0)))=LEN(TRIM(SUBSTITUTE(D192,CHAR(160)," "))))),0,1)</f>
        <v>0</v>
      </c>
      <c r="AM192" s="592"/>
      <c r="AN192" s="13"/>
      <c r="AO192" s="13"/>
      <c r="AP192" s="13"/>
    </row>
    <row r="193" spans="1:42" ht="14.25">
      <c r="A193" s="22"/>
      <c r="B193" s="11"/>
      <c r="C193" s="37" t="s">
        <v>6078</v>
      </c>
      <c r="D193" s="944"/>
      <c r="E193" s="945"/>
      <c r="F193" s="945"/>
      <c r="G193" s="945"/>
      <c r="H193" s="945"/>
      <c r="I193" s="945"/>
      <c r="J193" s="945"/>
      <c r="K193" s="945"/>
      <c r="L193" s="945"/>
      <c r="M193" s="945"/>
      <c r="N193" s="945"/>
      <c r="O193" s="945"/>
      <c r="P193" s="945"/>
      <c r="Q193" s="945"/>
      <c r="R193" s="945"/>
      <c r="S193" s="945"/>
      <c r="T193" s="945"/>
      <c r="U193" s="945"/>
      <c r="V193" s="945"/>
      <c r="W193" s="945"/>
      <c r="X193" s="946"/>
      <c r="Y193" s="940"/>
      <c r="Z193" s="941"/>
      <c r="AA193" s="941"/>
      <c r="AB193" s="941"/>
      <c r="AC193" s="941"/>
      <c r="AD193" s="942"/>
      <c r="AG193" s="1"/>
      <c r="AH193" s="290">
        <f t="shared" si="4"/>
        <v>0</v>
      </c>
      <c r="AI193" s="293">
        <f t="shared" si="5"/>
        <v>0</v>
      </c>
      <c r="AJ193" s="283" t="str">
        <f>IF(AI193=0,"",
IF(SUM($AI$61:AI193)=1,AK193,
IF($AI$211&gt;SUM($AI$61:AI193),_xlfn.CONCAT(", ",AK193),
IF($AI$211=SUM($AI$61:AI193),_xlfn.CONCAT(" y ",AK193)))))</f>
        <v/>
      </c>
      <c r="AK193" s="120" t="s">
        <v>6079</v>
      </c>
      <c r="AL193" s="78">
        <f ca="1">IF(OR(D193=" ",AND(EXACT(UPPER(TRIM(SUBSTITUTE(D193,CHAR(160)," "))),TRIM(SUBSTITUTE(D193,CHAR(160)," "))),SUMPRODUCT(--ISNUMBER(MATCH(MID(TRIM(SUBSTITUTE(D193,CHAR(160)," ")),ROW(INDIRECT("1:"&amp;LEN(TRIM(SUBSTITUTE(D193,CHAR(160)," "))))),1),{"A","B","C","D","E","F","G","H","I","J","K","L","M","N","O","P","Q","R","S","T","U","V","W","X","Y","Z","Ñ","0","1","2","3","4","5","6","7","8","9"," "},0)))=LEN(TRIM(SUBSTITUTE(D193,CHAR(160)," "))))),0,1)</f>
        <v>0</v>
      </c>
      <c r="AM193" s="592"/>
      <c r="AN193" s="13"/>
      <c r="AO193" s="13"/>
      <c r="AP193" s="13"/>
    </row>
    <row r="194" spans="1:42" ht="14.25">
      <c r="A194" s="22"/>
      <c r="B194" s="11"/>
      <c r="C194" s="37" t="s">
        <v>6080</v>
      </c>
      <c r="D194" s="944"/>
      <c r="E194" s="945"/>
      <c r="F194" s="945"/>
      <c r="G194" s="945"/>
      <c r="H194" s="945"/>
      <c r="I194" s="945"/>
      <c r="J194" s="945"/>
      <c r="K194" s="945"/>
      <c r="L194" s="945"/>
      <c r="M194" s="945"/>
      <c r="N194" s="945"/>
      <c r="O194" s="945"/>
      <c r="P194" s="945"/>
      <c r="Q194" s="945"/>
      <c r="R194" s="945"/>
      <c r="S194" s="945"/>
      <c r="T194" s="945"/>
      <c r="U194" s="945"/>
      <c r="V194" s="945"/>
      <c r="W194" s="945"/>
      <c r="X194" s="946"/>
      <c r="Y194" s="940"/>
      <c r="Z194" s="941"/>
      <c r="AA194" s="941"/>
      <c r="AB194" s="941"/>
      <c r="AC194" s="941"/>
      <c r="AD194" s="942"/>
      <c r="AG194" s="1"/>
      <c r="AH194" s="290">
        <f t="shared" si="4"/>
        <v>0</v>
      </c>
      <c r="AI194" s="293">
        <f t="shared" si="5"/>
        <v>0</v>
      </c>
      <c r="AJ194" s="283" t="str">
        <f>IF(AI194=0,"",
IF(SUM($AI$61:AI194)=1,AK194,
IF($AI$211&gt;SUM($AI$61:AI194),_xlfn.CONCAT(", ",AK194),
IF($AI$211=SUM($AI$61:AI194),_xlfn.CONCAT(" y ",AK194)))))</f>
        <v/>
      </c>
      <c r="AK194" s="120" t="s">
        <v>6081</v>
      </c>
      <c r="AL194" s="78">
        <f ca="1">IF(OR(D194=" ",AND(EXACT(UPPER(TRIM(SUBSTITUTE(D194,CHAR(160)," "))),TRIM(SUBSTITUTE(D194,CHAR(160)," "))),SUMPRODUCT(--ISNUMBER(MATCH(MID(TRIM(SUBSTITUTE(D194,CHAR(160)," ")),ROW(INDIRECT("1:"&amp;LEN(TRIM(SUBSTITUTE(D194,CHAR(160)," "))))),1),{"A","B","C","D","E","F","G","H","I","J","K","L","M","N","O","P","Q","R","S","T","U","V","W","X","Y","Z","Ñ","0","1","2","3","4","5","6","7","8","9"," "},0)))=LEN(TRIM(SUBSTITUTE(D194,CHAR(160)," "))))),0,1)</f>
        <v>0</v>
      </c>
      <c r="AM194" s="592"/>
      <c r="AN194" s="13"/>
      <c r="AO194" s="13"/>
      <c r="AP194" s="13"/>
    </row>
    <row r="195" spans="1:42" ht="14.25">
      <c r="A195" s="22"/>
      <c r="B195" s="11"/>
      <c r="C195" s="37" t="s">
        <v>6082</v>
      </c>
      <c r="D195" s="944"/>
      <c r="E195" s="945"/>
      <c r="F195" s="945"/>
      <c r="G195" s="945"/>
      <c r="H195" s="945"/>
      <c r="I195" s="945"/>
      <c r="J195" s="945"/>
      <c r="K195" s="945"/>
      <c r="L195" s="945"/>
      <c r="M195" s="945"/>
      <c r="N195" s="945"/>
      <c r="O195" s="945"/>
      <c r="P195" s="945"/>
      <c r="Q195" s="945"/>
      <c r="R195" s="945"/>
      <c r="S195" s="945"/>
      <c r="T195" s="945"/>
      <c r="U195" s="945"/>
      <c r="V195" s="945"/>
      <c r="W195" s="945"/>
      <c r="X195" s="946"/>
      <c r="Y195" s="940"/>
      <c r="Z195" s="941"/>
      <c r="AA195" s="941"/>
      <c r="AB195" s="941"/>
      <c r="AC195" s="941"/>
      <c r="AD195" s="942"/>
      <c r="AG195" s="1"/>
      <c r="AH195" s="290">
        <f t="shared" si="4"/>
        <v>0</v>
      </c>
      <c r="AI195" s="293">
        <f t="shared" si="5"/>
        <v>0</v>
      </c>
      <c r="AJ195" s="283" t="str">
        <f>IF(AI195=0,"",
IF(SUM($AI$61:AI195)=1,AK195,
IF($AI$211&gt;SUM($AI$61:AI195),_xlfn.CONCAT(", ",AK195),
IF($AI$211=SUM($AI$61:AI195),_xlfn.CONCAT(" y ",AK195)))))</f>
        <v/>
      </c>
      <c r="AK195" s="120" t="s">
        <v>6083</v>
      </c>
      <c r="AL195" s="78">
        <f ca="1">IF(OR(D195=" ",AND(EXACT(UPPER(TRIM(SUBSTITUTE(D195,CHAR(160)," "))),TRIM(SUBSTITUTE(D195,CHAR(160)," "))),SUMPRODUCT(--ISNUMBER(MATCH(MID(TRIM(SUBSTITUTE(D195,CHAR(160)," ")),ROW(INDIRECT("1:"&amp;LEN(TRIM(SUBSTITUTE(D195,CHAR(160)," "))))),1),{"A","B","C","D","E","F","G","H","I","J","K","L","M","N","O","P","Q","R","S","T","U","V","W","X","Y","Z","Ñ","0","1","2","3","4","5","6","7","8","9"," "},0)))=LEN(TRIM(SUBSTITUTE(D195,CHAR(160)," "))))),0,1)</f>
        <v>0</v>
      </c>
      <c r="AM195" s="592"/>
      <c r="AN195" s="13"/>
      <c r="AO195" s="13"/>
      <c r="AP195" s="13"/>
    </row>
    <row r="196" spans="1:42" ht="14.25">
      <c r="A196" s="22"/>
      <c r="B196" s="11"/>
      <c r="C196" s="37" t="s">
        <v>6084</v>
      </c>
      <c r="D196" s="944"/>
      <c r="E196" s="945"/>
      <c r="F196" s="945"/>
      <c r="G196" s="945"/>
      <c r="H196" s="945"/>
      <c r="I196" s="945"/>
      <c r="J196" s="945"/>
      <c r="K196" s="945"/>
      <c r="L196" s="945"/>
      <c r="M196" s="945"/>
      <c r="N196" s="945"/>
      <c r="O196" s="945"/>
      <c r="P196" s="945"/>
      <c r="Q196" s="945"/>
      <c r="R196" s="945"/>
      <c r="S196" s="945"/>
      <c r="T196" s="945"/>
      <c r="U196" s="945"/>
      <c r="V196" s="945"/>
      <c r="W196" s="945"/>
      <c r="X196" s="946"/>
      <c r="Y196" s="940"/>
      <c r="Z196" s="941"/>
      <c r="AA196" s="941"/>
      <c r="AB196" s="941"/>
      <c r="AC196" s="941"/>
      <c r="AD196" s="942"/>
      <c r="AG196" s="1"/>
      <c r="AH196" s="290">
        <f t="shared" si="4"/>
        <v>0</v>
      </c>
      <c r="AI196" s="293">
        <f t="shared" si="5"/>
        <v>0</v>
      </c>
      <c r="AJ196" s="283" t="str">
        <f>IF(AI196=0,"",
IF(SUM($AI$61:AI196)=1,AK196,
IF($AI$211&gt;SUM($AI$61:AI196),_xlfn.CONCAT(", ",AK196),
IF($AI$211=SUM($AI$61:AI196),_xlfn.CONCAT(" y ",AK196)))))</f>
        <v/>
      </c>
      <c r="AK196" s="120" t="s">
        <v>6085</v>
      </c>
      <c r="AL196" s="78">
        <f ca="1">IF(OR(D196=" ",AND(EXACT(UPPER(TRIM(SUBSTITUTE(D196,CHAR(160)," "))),TRIM(SUBSTITUTE(D196,CHAR(160)," "))),SUMPRODUCT(--ISNUMBER(MATCH(MID(TRIM(SUBSTITUTE(D196,CHAR(160)," ")),ROW(INDIRECT("1:"&amp;LEN(TRIM(SUBSTITUTE(D196,CHAR(160)," "))))),1),{"A","B","C","D","E","F","G","H","I","J","K","L","M","N","O","P","Q","R","S","T","U","V","W","X","Y","Z","Ñ","0","1","2","3","4","5","6","7","8","9"," "},0)))=LEN(TRIM(SUBSTITUTE(D196,CHAR(160)," "))))),0,1)</f>
        <v>0</v>
      </c>
      <c r="AM196" s="592"/>
      <c r="AN196" s="13"/>
      <c r="AO196" s="13"/>
      <c r="AP196" s="13"/>
    </row>
    <row r="197" spans="1:42" ht="14.25">
      <c r="A197" s="22"/>
      <c r="B197" s="11"/>
      <c r="C197" s="37" t="s">
        <v>6086</v>
      </c>
      <c r="D197" s="944"/>
      <c r="E197" s="945"/>
      <c r="F197" s="945"/>
      <c r="G197" s="945"/>
      <c r="H197" s="945"/>
      <c r="I197" s="945"/>
      <c r="J197" s="945"/>
      <c r="K197" s="945"/>
      <c r="L197" s="945"/>
      <c r="M197" s="945"/>
      <c r="N197" s="945"/>
      <c r="O197" s="945"/>
      <c r="P197" s="945"/>
      <c r="Q197" s="945"/>
      <c r="R197" s="945"/>
      <c r="S197" s="945"/>
      <c r="T197" s="945"/>
      <c r="U197" s="945"/>
      <c r="V197" s="945"/>
      <c r="W197" s="945"/>
      <c r="X197" s="946"/>
      <c r="Y197" s="940"/>
      <c r="Z197" s="941"/>
      <c r="AA197" s="941"/>
      <c r="AB197" s="941"/>
      <c r="AC197" s="941"/>
      <c r="AD197" s="942"/>
      <c r="AG197" s="1"/>
      <c r="AH197" s="290">
        <f t="shared" si="4"/>
        <v>0</v>
      </c>
      <c r="AI197" s="293">
        <f t="shared" si="5"/>
        <v>0</v>
      </c>
      <c r="AJ197" s="283" t="str">
        <f>IF(AI197=0,"",
IF(SUM($AI$61:AI197)=1,AK197,
IF($AI$211&gt;SUM($AI$61:AI197),_xlfn.CONCAT(", ",AK197),
IF($AI$211=SUM($AI$61:AI197),_xlfn.CONCAT(" y ",AK197)))))</f>
        <v/>
      </c>
      <c r="AK197" s="120" t="s">
        <v>6087</v>
      </c>
      <c r="AL197" s="78">
        <f ca="1">IF(OR(D197=" ",AND(EXACT(UPPER(TRIM(SUBSTITUTE(D197,CHAR(160)," "))),TRIM(SUBSTITUTE(D197,CHAR(160)," "))),SUMPRODUCT(--ISNUMBER(MATCH(MID(TRIM(SUBSTITUTE(D197,CHAR(160)," ")),ROW(INDIRECT("1:"&amp;LEN(TRIM(SUBSTITUTE(D197,CHAR(160)," "))))),1),{"A","B","C","D","E","F","G","H","I","J","K","L","M","N","O","P","Q","R","S","T","U","V","W","X","Y","Z","Ñ","0","1","2","3","4","5","6","7","8","9"," "},0)))=LEN(TRIM(SUBSTITUTE(D197,CHAR(160)," "))))),0,1)</f>
        <v>0</v>
      </c>
      <c r="AM197" s="592"/>
      <c r="AN197" s="13"/>
      <c r="AO197" s="13"/>
      <c r="AP197" s="13"/>
    </row>
    <row r="198" spans="1:42" ht="14.25">
      <c r="A198" s="22"/>
      <c r="B198" s="11"/>
      <c r="C198" s="37" t="s">
        <v>6088</v>
      </c>
      <c r="D198" s="944"/>
      <c r="E198" s="945"/>
      <c r="F198" s="945"/>
      <c r="G198" s="945"/>
      <c r="H198" s="945"/>
      <c r="I198" s="945"/>
      <c r="J198" s="945"/>
      <c r="K198" s="945"/>
      <c r="L198" s="945"/>
      <c r="M198" s="945"/>
      <c r="N198" s="945"/>
      <c r="O198" s="945"/>
      <c r="P198" s="945"/>
      <c r="Q198" s="945"/>
      <c r="R198" s="945"/>
      <c r="S198" s="945"/>
      <c r="T198" s="945"/>
      <c r="U198" s="945"/>
      <c r="V198" s="945"/>
      <c r="W198" s="945"/>
      <c r="X198" s="946"/>
      <c r="Y198" s="940"/>
      <c r="Z198" s="941"/>
      <c r="AA198" s="941"/>
      <c r="AB198" s="941"/>
      <c r="AC198" s="941"/>
      <c r="AD198" s="942"/>
      <c r="AG198" s="1"/>
      <c r="AH198" s="290">
        <f t="shared" si="4"/>
        <v>0</v>
      </c>
      <c r="AI198" s="293">
        <f t="shared" si="5"/>
        <v>0</v>
      </c>
      <c r="AJ198" s="283" t="str">
        <f>IF(AI198=0,"",
IF(SUM($AI$61:AI198)=1,AK198,
IF($AI$211&gt;SUM($AI$61:AI198),_xlfn.CONCAT(", ",AK198),
IF($AI$211=SUM($AI$61:AI198),_xlfn.CONCAT(" y ",AK198)))))</f>
        <v/>
      </c>
      <c r="AK198" s="120" t="s">
        <v>6089</v>
      </c>
      <c r="AL198" s="78">
        <f ca="1">IF(OR(D198=" ",AND(EXACT(UPPER(TRIM(SUBSTITUTE(D198,CHAR(160)," "))),TRIM(SUBSTITUTE(D198,CHAR(160)," "))),SUMPRODUCT(--ISNUMBER(MATCH(MID(TRIM(SUBSTITUTE(D198,CHAR(160)," ")),ROW(INDIRECT("1:"&amp;LEN(TRIM(SUBSTITUTE(D198,CHAR(160)," "))))),1),{"A","B","C","D","E","F","G","H","I","J","K","L","M","N","O","P","Q","R","S","T","U","V","W","X","Y","Z","Ñ","0","1","2","3","4","5","6","7","8","9"," "},0)))=LEN(TRIM(SUBSTITUTE(D198,CHAR(160)," "))))),0,1)</f>
        <v>0</v>
      </c>
      <c r="AM198" s="592"/>
      <c r="AN198" s="13"/>
      <c r="AO198" s="13"/>
      <c r="AP198" s="13"/>
    </row>
    <row r="199" spans="1:42" ht="14.25">
      <c r="A199" s="22"/>
      <c r="B199" s="11"/>
      <c r="C199" s="37" t="s">
        <v>6090</v>
      </c>
      <c r="D199" s="944"/>
      <c r="E199" s="945"/>
      <c r="F199" s="945"/>
      <c r="G199" s="945"/>
      <c r="H199" s="945"/>
      <c r="I199" s="945"/>
      <c r="J199" s="945"/>
      <c r="K199" s="945"/>
      <c r="L199" s="945"/>
      <c r="M199" s="945"/>
      <c r="N199" s="945"/>
      <c r="O199" s="945"/>
      <c r="P199" s="945"/>
      <c r="Q199" s="945"/>
      <c r="R199" s="945"/>
      <c r="S199" s="945"/>
      <c r="T199" s="945"/>
      <c r="U199" s="945"/>
      <c r="V199" s="945"/>
      <c r="W199" s="945"/>
      <c r="X199" s="946"/>
      <c r="Y199" s="940"/>
      <c r="Z199" s="941"/>
      <c r="AA199" s="941"/>
      <c r="AB199" s="941"/>
      <c r="AC199" s="941"/>
      <c r="AD199" s="942"/>
      <c r="AG199" s="1"/>
      <c r="AH199" s="290">
        <f t="shared" si="4"/>
        <v>0</v>
      </c>
      <c r="AI199" s="293">
        <f t="shared" si="5"/>
        <v>0</v>
      </c>
      <c r="AJ199" s="283" t="str">
        <f>IF(AI199=0,"",
IF(SUM($AI$61:AI199)=1,AK199,
IF($AI$211&gt;SUM($AI$61:AI199),_xlfn.CONCAT(", ",AK199),
IF($AI$211=SUM($AI$61:AI199),_xlfn.CONCAT(" y ",AK199)))))</f>
        <v/>
      </c>
      <c r="AK199" s="120" t="s">
        <v>6091</v>
      </c>
      <c r="AL199" s="78">
        <f ca="1">IF(OR(D199=" ",AND(EXACT(UPPER(TRIM(SUBSTITUTE(D199,CHAR(160)," "))),TRIM(SUBSTITUTE(D199,CHAR(160)," "))),SUMPRODUCT(--ISNUMBER(MATCH(MID(TRIM(SUBSTITUTE(D199,CHAR(160)," ")),ROW(INDIRECT("1:"&amp;LEN(TRIM(SUBSTITUTE(D199,CHAR(160)," "))))),1),{"A","B","C","D","E","F","G","H","I","J","K","L","M","N","O","P","Q","R","S","T","U","V","W","X","Y","Z","Ñ","0","1","2","3","4","5","6","7","8","9"," "},0)))=LEN(TRIM(SUBSTITUTE(D199,CHAR(160)," "))))),0,1)</f>
        <v>0</v>
      </c>
      <c r="AM199" s="592"/>
      <c r="AN199" s="13"/>
      <c r="AO199" s="13"/>
      <c r="AP199" s="13"/>
    </row>
    <row r="200" spans="1:42" ht="14.25">
      <c r="A200" s="22"/>
      <c r="B200" s="11"/>
      <c r="C200" s="37" t="s">
        <v>6092</v>
      </c>
      <c r="D200" s="944"/>
      <c r="E200" s="945"/>
      <c r="F200" s="945"/>
      <c r="G200" s="945"/>
      <c r="H200" s="945"/>
      <c r="I200" s="945"/>
      <c r="J200" s="945"/>
      <c r="K200" s="945"/>
      <c r="L200" s="945"/>
      <c r="M200" s="945"/>
      <c r="N200" s="945"/>
      <c r="O200" s="945"/>
      <c r="P200" s="945"/>
      <c r="Q200" s="945"/>
      <c r="R200" s="945"/>
      <c r="S200" s="945"/>
      <c r="T200" s="945"/>
      <c r="U200" s="945"/>
      <c r="V200" s="945"/>
      <c r="W200" s="945"/>
      <c r="X200" s="946"/>
      <c r="Y200" s="940"/>
      <c r="Z200" s="941"/>
      <c r="AA200" s="941"/>
      <c r="AB200" s="941"/>
      <c r="AC200" s="941"/>
      <c r="AD200" s="942"/>
      <c r="AG200" s="1"/>
      <c r="AH200" s="290">
        <f t="shared" si="4"/>
        <v>0</v>
      </c>
      <c r="AI200" s="293">
        <f t="shared" si="5"/>
        <v>0</v>
      </c>
      <c r="AJ200" s="283" t="str">
        <f>IF(AI200=0,"",
IF(SUM($AI$61:AI200)=1,AK200,
IF($AI$211&gt;SUM($AI$61:AI200),_xlfn.CONCAT(", ",AK200),
IF($AI$211=SUM($AI$61:AI200),_xlfn.CONCAT(" y ",AK200)))))</f>
        <v/>
      </c>
      <c r="AK200" s="120" t="s">
        <v>6093</v>
      </c>
      <c r="AL200" s="78">
        <f ca="1">IF(OR(D200=" ",AND(EXACT(UPPER(TRIM(SUBSTITUTE(D200,CHAR(160)," "))),TRIM(SUBSTITUTE(D200,CHAR(160)," "))),SUMPRODUCT(--ISNUMBER(MATCH(MID(TRIM(SUBSTITUTE(D200,CHAR(160)," ")),ROW(INDIRECT("1:"&amp;LEN(TRIM(SUBSTITUTE(D200,CHAR(160)," "))))),1),{"A","B","C","D","E","F","G","H","I","J","K","L","M","N","O","P","Q","R","S","T","U","V","W","X","Y","Z","Ñ","0","1","2","3","4","5","6","7","8","9"," "},0)))=LEN(TRIM(SUBSTITUTE(D200,CHAR(160)," "))))),0,1)</f>
        <v>0</v>
      </c>
      <c r="AM200" s="592"/>
      <c r="AN200" s="13"/>
      <c r="AO200" s="13"/>
      <c r="AP200" s="13"/>
    </row>
    <row r="201" spans="1:42" ht="14.25">
      <c r="A201" s="22"/>
      <c r="B201" s="11"/>
      <c r="C201" s="37" t="s">
        <v>6094</v>
      </c>
      <c r="D201" s="944"/>
      <c r="E201" s="945"/>
      <c r="F201" s="945"/>
      <c r="G201" s="945"/>
      <c r="H201" s="945"/>
      <c r="I201" s="945"/>
      <c r="J201" s="945"/>
      <c r="K201" s="945"/>
      <c r="L201" s="945"/>
      <c r="M201" s="945"/>
      <c r="N201" s="945"/>
      <c r="O201" s="945"/>
      <c r="P201" s="945"/>
      <c r="Q201" s="945"/>
      <c r="R201" s="945"/>
      <c r="S201" s="945"/>
      <c r="T201" s="945"/>
      <c r="U201" s="945"/>
      <c r="V201" s="945"/>
      <c r="W201" s="945"/>
      <c r="X201" s="946"/>
      <c r="Y201" s="940"/>
      <c r="Z201" s="941"/>
      <c r="AA201" s="941"/>
      <c r="AB201" s="941"/>
      <c r="AC201" s="941"/>
      <c r="AD201" s="942"/>
      <c r="AG201" s="1"/>
      <c r="AH201" s="290">
        <f t="shared" si="4"/>
        <v>0</v>
      </c>
      <c r="AI201" s="293">
        <f t="shared" si="5"/>
        <v>0</v>
      </c>
      <c r="AJ201" s="283" t="str">
        <f>IF(AI201=0,"",
IF(SUM($AI$61:AI201)=1,AK201,
IF($AI$211&gt;SUM($AI$61:AI201),_xlfn.CONCAT(", ",AK201),
IF($AI$211=SUM($AI$61:AI201),_xlfn.CONCAT(" y ",AK201)))))</f>
        <v/>
      </c>
      <c r="AK201" s="120" t="s">
        <v>6095</v>
      </c>
      <c r="AL201" s="78">
        <f ca="1">IF(OR(D201=" ",AND(EXACT(UPPER(TRIM(SUBSTITUTE(D201,CHAR(160)," "))),TRIM(SUBSTITUTE(D201,CHAR(160)," "))),SUMPRODUCT(--ISNUMBER(MATCH(MID(TRIM(SUBSTITUTE(D201,CHAR(160)," ")),ROW(INDIRECT("1:"&amp;LEN(TRIM(SUBSTITUTE(D201,CHAR(160)," "))))),1),{"A","B","C","D","E","F","G","H","I","J","K","L","M","N","O","P","Q","R","S","T","U","V","W","X","Y","Z","Ñ","0","1","2","3","4","5","6","7","8","9"," "},0)))=LEN(TRIM(SUBSTITUTE(D201,CHAR(160)," "))))),0,1)</f>
        <v>0</v>
      </c>
      <c r="AM201" s="592"/>
      <c r="AN201" s="13"/>
      <c r="AO201" s="13"/>
      <c r="AP201" s="13"/>
    </row>
    <row r="202" spans="1:42" ht="14.25">
      <c r="A202" s="22"/>
      <c r="B202" s="11"/>
      <c r="C202" s="37" t="s">
        <v>6096</v>
      </c>
      <c r="D202" s="944"/>
      <c r="E202" s="945"/>
      <c r="F202" s="945"/>
      <c r="G202" s="945"/>
      <c r="H202" s="945"/>
      <c r="I202" s="945"/>
      <c r="J202" s="945"/>
      <c r="K202" s="945"/>
      <c r="L202" s="945"/>
      <c r="M202" s="945"/>
      <c r="N202" s="945"/>
      <c r="O202" s="945"/>
      <c r="P202" s="945"/>
      <c r="Q202" s="945"/>
      <c r="R202" s="945"/>
      <c r="S202" s="945"/>
      <c r="T202" s="945"/>
      <c r="U202" s="945"/>
      <c r="V202" s="945"/>
      <c r="W202" s="945"/>
      <c r="X202" s="946"/>
      <c r="Y202" s="940"/>
      <c r="Z202" s="941"/>
      <c r="AA202" s="941"/>
      <c r="AB202" s="941"/>
      <c r="AC202" s="941"/>
      <c r="AD202" s="942"/>
      <c r="AG202" s="1"/>
      <c r="AH202" s="290">
        <f t="shared" si="4"/>
        <v>0</v>
      </c>
      <c r="AI202" s="293">
        <f t="shared" si="5"/>
        <v>0</v>
      </c>
      <c r="AJ202" s="283" t="str">
        <f>IF(AI202=0,"",
IF(SUM($AI$61:AI202)=1,AK202,
IF($AI$211&gt;SUM($AI$61:AI202),_xlfn.CONCAT(", ",AK202),
IF($AI$211=SUM($AI$61:AI202),_xlfn.CONCAT(" y ",AK202)))))</f>
        <v/>
      </c>
      <c r="AK202" s="120" t="s">
        <v>6097</v>
      </c>
      <c r="AL202" s="78">
        <f ca="1">IF(OR(D202=" ",AND(EXACT(UPPER(TRIM(SUBSTITUTE(D202,CHAR(160)," "))),TRIM(SUBSTITUTE(D202,CHAR(160)," "))),SUMPRODUCT(--ISNUMBER(MATCH(MID(TRIM(SUBSTITUTE(D202,CHAR(160)," ")),ROW(INDIRECT("1:"&amp;LEN(TRIM(SUBSTITUTE(D202,CHAR(160)," "))))),1),{"A","B","C","D","E","F","G","H","I","J","K","L","M","N","O","P","Q","R","S","T","U","V","W","X","Y","Z","Ñ","0","1","2","3","4","5","6","7","8","9"," "},0)))=LEN(TRIM(SUBSTITUTE(D202,CHAR(160)," "))))),0,1)</f>
        <v>0</v>
      </c>
      <c r="AM202" s="592"/>
      <c r="AN202" s="13"/>
      <c r="AO202" s="13"/>
      <c r="AP202" s="13"/>
    </row>
    <row r="203" spans="1:42" ht="14.25">
      <c r="A203" s="22"/>
      <c r="B203" s="11"/>
      <c r="C203" s="37" t="s">
        <v>6098</v>
      </c>
      <c r="D203" s="944"/>
      <c r="E203" s="945"/>
      <c r="F203" s="945"/>
      <c r="G203" s="945"/>
      <c r="H203" s="945"/>
      <c r="I203" s="945"/>
      <c r="J203" s="945"/>
      <c r="K203" s="945"/>
      <c r="L203" s="945"/>
      <c r="M203" s="945"/>
      <c r="N203" s="945"/>
      <c r="O203" s="945"/>
      <c r="P203" s="945"/>
      <c r="Q203" s="945"/>
      <c r="R203" s="945"/>
      <c r="S203" s="945"/>
      <c r="T203" s="945"/>
      <c r="U203" s="945"/>
      <c r="V203" s="945"/>
      <c r="W203" s="945"/>
      <c r="X203" s="946"/>
      <c r="Y203" s="940"/>
      <c r="Z203" s="941"/>
      <c r="AA203" s="941"/>
      <c r="AB203" s="941"/>
      <c r="AC203" s="941"/>
      <c r="AD203" s="942"/>
      <c r="AG203" s="1"/>
      <c r="AH203" s="290">
        <f t="shared" si="4"/>
        <v>0</v>
      </c>
      <c r="AI203" s="293">
        <f t="shared" si="5"/>
        <v>0</v>
      </c>
      <c r="AJ203" s="283" t="str">
        <f>IF(AI203=0,"",
IF(SUM($AI$61:AI203)=1,AK203,
IF($AI$211&gt;SUM($AI$61:AI203),_xlfn.CONCAT(", ",AK203),
IF($AI$211=SUM($AI$61:AI203),_xlfn.CONCAT(" y ",AK203)))))</f>
        <v/>
      </c>
      <c r="AK203" s="120" t="s">
        <v>6099</v>
      </c>
      <c r="AL203" s="78">
        <f ca="1">IF(OR(D203=" ",AND(EXACT(UPPER(TRIM(SUBSTITUTE(D203,CHAR(160)," "))),TRIM(SUBSTITUTE(D203,CHAR(160)," "))),SUMPRODUCT(--ISNUMBER(MATCH(MID(TRIM(SUBSTITUTE(D203,CHAR(160)," ")),ROW(INDIRECT("1:"&amp;LEN(TRIM(SUBSTITUTE(D203,CHAR(160)," "))))),1),{"A","B","C","D","E","F","G","H","I","J","K","L","M","N","O","P","Q","R","S","T","U","V","W","X","Y","Z","Ñ","0","1","2","3","4","5","6","7","8","9"," "},0)))=LEN(TRIM(SUBSTITUTE(D203,CHAR(160)," "))))),0,1)</f>
        <v>0</v>
      </c>
      <c r="AM203" s="592"/>
      <c r="AN203" s="13"/>
      <c r="AO203" s="13"/>
      <c r="AP203" s="13"/>
    </row>
    <row r="204" spans="1:42" ht="14.25">
      <c r="A204" s="22"/>
      <c r="B204" s="11"/>
      <c r="C204" s="37" t="s">
        <v>6100</v>
      </c>
      <c r="D204" s="944"/>
      <c r="E204" s="945"/>
      <c r="F204" s="945"/>
      <c r="G204" s="945"/>
      <c r="H204" s="945"/>
      <c r="I204" s="945"/>
      <c r="J204" s="945"/>
      <c r="K204" s="945"/>
      <c r="L204" s="945"/>
      <c r="M204" s="945"/>
      <c r="N204" s="945"/>
      <c r="O204" s="945"/>
      <c r="P204" s="945"/>
      <c r="Q204" s="945"/>
      <c r="R204" s="945"/>
      <c r="S204" s="945"/>
      <c r="T204" s="945"/>
      <c r="U204" s="945"/>
      <c r="V204" s="945"/>
      <c r="W204" s="945"/>
      <c r="X204" s="946"/>
      <c r="Y204" s="940"/>
      <c r="Z204" s="941"/>
      <c r="AA204" s="941"/>
      <c r="AB204" s="941"/>
      <c r="AC204" s="941"/>
      <c r="AD204" s="942"/>
      <c r="AG204" s="1"/>
      <c r="AH204" s="290">
        <f t="shared" si="4"/>
        <v>0</v>
      </c>
      <c r="AI204" s="293">
        <f t="shared" si="5"/>
        <v>0</v>
      </c>
      <c r="AJ204" s="283" t="str">
        <f>IF(AI204=0,"",
IF(SUM($AI$61:AI204)=1,AK204,
IF($AI$211&gt;SUM($AI$61:AI204),_xlfn.CONCAT(", ",AK204),
IF($AI$211=SUM($AI$61:AI204),_xlfn.CONCAT(" y ",AK204)))))</f>
        <v/>
      </c>
      <c r="AK204" s="120" t="s">
        <v>6101</v>
      </c>
      <c r="AL204" s="78">
        <f ca="1">IF(OR(D204=" ",AND(EXACT(UPPER(TRIM(SUBSTITUTE(D204,CHAR(160)," "))),TRIM(SUBSTITUTE(D204,CHAR(160)," "))),SUMPRODUCT(--ISNUMBER(MATCH(MID(TRIM(SUBSTITUTE(D204,CHAR(160)," ")),ROW(INDIRECT("1:"&amp;LEN(TRIM(SUBSTITUTE(D204,CHAR(160)," "))))),1),{"A","B","C","D","E","F","G","H","I","J","K","L","M","N","O","P","Q","R","S","T","U","V","W","X","Y","Z","Ñ","0","1","2","3","4","5","6","7","8","9"," "},0)))=LEN(TRIM(SUBSTITUTE(D204,CHAR(160)," "))))),0,1)</f>
        <v>0</v>
      </c>
      <c r="AM204" s="592"/>
      <c r="AN204" s="13"/>
      <c r="AO204" s="13"/>
      <c r="AP204" s="13"/>
    </row>
    <row r="205" spans="1:42" ht="14.25">
      <c r="A205" s="22"/>
      <c r="B205" s="11"/>
      <c r="C205" s="37" t="s">
        <v>6102</v>
      </c>
      <c r="D205" s="944"/>
      <c r="E205" s="945"/>
      <c r="F205" s="945"/>
      <c r="G205" s="945"/>
      <c r="H205" s="945"/>
      <c r="I205" s="945"/>
      <c r="J205" s="945"/>
      <c r="K205" s="945"/>
      <c r="L205" s="945"/>
      <c r="M205" s="945"/>
      <c r="N205" s="945"/>
      <c r="O205" s="945"/>
      <c r="P205" s="945"/>
      <c r="Q205" s="945"/>
      <c r="R205" s="945"/>
      <c r="S205" s="945"/>
      <c r="T205" s="945"/>
      <c r="U205" s="945"/>
      <c r="V205" s="945"/>
      <c r="W205" s="945"/>
      <c r="X205" s="946"/>
      <c r="Y205" s="940"/>
      <c r="Z205" s="941"/>
      <c r="AA205" s="941"/>
      <c r="AB205" s="941"/>
      <c r="AC205" s="941"/>
      <c r="AD205" s="942"/>
      <c r="AG205" s="1"/>
      <c r="AH205" s="290">
        <f t="shared" si="4"/>
        <v>0</v>
      </c>
      <c r="AI205" s="293">
        <f t="shared" si="5"/>
        <v>0</v>
      </c>
      <c r="AJ205" s="283" t="str">
        <f>IF(AI205=0,"",
IF(SUM($AI$61:AI205)=1,AK205,
IF($AI$211&gt;SUM($AI$61:AI205),_xlfn.CONCAT(", ",AK205),
IF($AI$211=SUM($AI$61:AI205),_xlfn.CONCAT(" y ",AK205)))))</f>
        <v/>
      </c>
      <c r="AK205" s="120" t="s">
        <v>6103</v>
      </c>
      <c r="AL205" s="78">
        <f ca="1">IF(OR(D205=" ",AND(EXACT(UPPER(TRIM(SUBSTITUTE(D205,CHAR(160)," "))),TRIM(SUBSTITUTE(D205,CHAR(160)," "))),SUMPRODUCT(--ISNUMBER(MATCH(MID(TRIM(SUBSTITUTE(D205,CHAR(160)," ")),ROW(INDIRECT("1:"&amp;LEN(TRIM(SUBSTITUTE(D205,CHAR(160)," "))))),1),{"A","B","C","D","E","F","G","H","I","J","K","L","M","N","O","P","Q","R","S","T","U","V","W","X","Y","Z","Ñ","0","1","2","3","4","5","6","7","8","9"," "},0)))=LEN(TRIM(SUBSTITUTE(D205,CHAR(160)," "))))),0,1)</f>
        <v>0</v>
      </c>
      <c r="AM205" s="592"/>
      <c r="AN205" s="13"/>
      <c r="AO205" s="13"/>
      <c r="AP205" s="13"/>
    </row>
    <row r="206" spans="1:42" ht="14.25">
      <c r="A206" s="22"/>
      <c r="B206" s="11"/>
      <c r="C206" s="37" t="s">
        <v>6104</v>
      </c>
      <c r="D206" s="944"/>
      <c r="E206" s="945"/>
      <c r="F206" s="945"/>
      <c r="G206" s="945"/>
      <c r="H206" s="945"/>
      <c r="I206" s="945"/>
      <c r="J206" s="945"/>
      <c r="K206" s="945"/>
      <c r="L206" s="945"/>
      <c r="M206" s="945"/>
      <c r="N206" s="945"/>
      <c r="O206" s="945"/>
      <c r="P206" s="945"/>
      <c r="Q206" s="945"/>
      <c r="R206" s="945"/>
      <c r="S206" s="945"/>
      <c r="T206" s="945"/>
      <c r="U206" s="945"/>
      <c r="V206" s="945"/>
      <c r="W206" s="945"/>
      <c r="X206" s="946"/>
      <c r="Y206" s="940"/>
      <c r="Z206" s="941"/>
      <c r="AA206" s="941"/>
      <c r="AB206" s="941"/>
      <c r="AC206" s="941"/>
      <c r="AD206" s="942"/>
      <c r="AG206" s="1"/>
      <c r="AH206" s="290">
        <f t="shared" si="4"/>
        <v>0</v>
      </c>
      <c r="AI206" s="293">
        <f t="shared" si="5"/>
        <v>0</v>
      </c>
      <c r="AJ206" s="283" t="str">
        <f>IF(AI206=0,"",
IF(SUM($AI$61:AI206)=1,AK206,
IF($AI$211&gt;SUM($AI$61:AI206),_xlfn.CONCAT(", ",AK206),
IF($AI$211=SUM($AI$61:AI206),_xlfn.CONCAT(" y ",AK206)))))</f>
        <v/>
      </c>
      <c r="AK206" s="120" t="s">
        <v>6105</v>
      </c>
      <c r="AL206" s="78">
        <f ca="1">IF(OR(D206=" ",AND(EXACT(UPPER(TRIM(SUBSTITUTE(D206,CHAR(160)," "))),TRIM(SUBSTITUTE(D206,CHAR(160)," "))),SUMPRODUCT(--ISNUMBER(MATCH(MID(TRIM(SUBSTITUTE(D206,CHAR(160)," ")),ROW(INDIRECT("1:"&amp;LEN(TRIM(SUBSTITUTE(D206,CHAR(160)," "))))),1),{"A","B","C","D","E","F","G","H","I","J","K","L","M","N","O","P","Q","R","S","T","U","V","W","X","Y","Z","Ñ","0","1","2","3","4","5","6","7","8","9"," "},0)))=LEN(TRIM(SUBSTITUTE(D206,CHAR(160)," "))))),0,1)</f>
        <v>0</v>
      </c>
      <c r="AM206" s="592"/>
      <c r="AN206" s="13"/>
      <c r="AO206" s="13"/>
      <c r="AP206" s="13"/>
    </row>
    <row r="207" spans="1:42" ht="14.25">
      <c r="A207" s="22"/>
      <c r="B207" s="11"/>
      <c r="C207" s="37" t="s">
        <v>6106</v>
      </c>
      <c r="D207" s="944"/>
      <c r="E207" s="945"/>
      <c r="F207" s="945"/>
      <c r="G207" s="945"/>
      <c r="H207" s="945"/>
      <c r="I207" s="945"/>
      <c r="J207" s="945"/>
      <c r="K207" s="945"/>
      <c r="L207" s="945"/>
      <c r="M207" s="945"/>
      <c r="N207" s="945"/>
      <c r="O207" s="945"/>
      <c r="P207" s="945"/>
      <c r="Q207" s="945"/>
      <c r="R207" s="945"/>
      <c r="S207" s="945"/>
      <c r="T207" s="945"/>
      <c r="U207" s="945"/>
      <c r="V207" s="945"/>
      <c r="W207" s="945"/>
      <c r="X207" s="946"/>
      <c r="Y207" s="940"/>
      <c r="Z207" s="941"/>
      <c r="AA207" s="941"/>
      <c r="AB207" s="941"/>
      <c r="AC207" s="941"/>
      <c r="AD207" s="942"/>
      <c r="AG207" s="1"/>
      <c r="AH207" s="290">
        <f t="shared" si="4"/>
        <v>0</v>
      </c>
      <c r="AI207" s="293">
        <f t="shared" si="5"/>
        <v>0</v>
      </c>
      <c r="AJ207" s="283" t="str">
        <f>IF(AI207=0,"",
IF(SUM($AI$61:AI207)=1,AK207,
IF($AI$211&gt;SUM($AI$61:AI207),_xlfn.CONCAT(", ",AK207),
IF($AI$211=SUM($AI$61:AI207),_xlfn.CONCAT(" y ",AK207)))))</f>
        <v/>
      </c>
      <c r="AK207" s="120" t="s">
        <v>6107</v>
      </c>
      <c r="AL207" s="78">
        <f ca="1">IF(OR(D207=" ",AND(EXACT(UPPER(TRIM(SUBSTITUTE(D207,CHAR(160)," "))),TRIM(SUBSTITUTE(D207,CHAR(160)," "))),SUMPRODUCT(--ISNUMBER(MATCH(MID(TRIM(SUBSTITUTE(D207,CHAR(160)," ")),ROW(INDIRECT("1:"&amp;LEN(TRIM(SUBSTITUTE(D207,CHAR(160)," "))))),1),{"A","B","C","D","E","F","G","H","I","J","K","L","M","N","O","P","Q","R","S","T","U","V","W","X","Y","Z","Ñ","0","1","2","3","4","5","6","7","8","9"," "},0)))=LEN(TRIM(SUBSTITUTE(D207,CHAR(160)," "))))),0,1)</f>
        <v>0</v>
      </c>
      <c r="AM207" s="592"/>
      <c r="AN207" s="13"/>
      <c r="AO207" s="13"/>
      <c r="AP207" s="13"/>
    </row>
    <row r="208" spans="1:42" ht="14.25">
      <c r="A208" s="22"/>
      <c r="B208" s="11"/>
      <c r="C208" s="37" t="s">
        <v>6108</v>
      </c>
      <c r="D208" s="944"/>
      <c r="E208" s="945"/>
      <c r="F208" s="945"/>
      <c r="G208" s="945"/>
      <c r="H208" s="945"/>
      <c r="I208" s="945"/>
      <c r="J208" s="945"/>
      <c r="K208" s="945"/>
      <c r="L208" s="945"/>
      <c r="M208" s="945"/>
      <c r="N208" s="945"/>
      <c r="O208" s="945"/>
      <c r="P208" s="945"/>
      <c r="Q208" s="945"/>
      <c r="R208" s="945"/>
      <c r="S208" s="945"/>
      <c r="T208" s="945"/>
      <c r="U208" s="945"/>
      <c r="V208" s="945"/>
      <c r="W208" s="945"/>
      <c r="X208" s="946"/>
      <c r="Y208" s="940"/>
      <c r="Z208" s="941"/>
      <c r="AA208" s="941"/>
      <c r="AB208" s="941"/>
      <c r="AC208" s="941"/>
      <c r="AD208" s="942"/>
      <c r="AG208" s="1"/>
      <c r="AH208" s="290">
        <f t="shared" si="4"/>
        <v>0</v>
      </c>
      <c r="AI208" s="293">
        <f t="shared" si="5"/>
        <v>0</v>
      </c>
      <c r="AJ208" s="283" t="str">
        <f>IF(AI208=0,"",
IF(SUM($AI$61:AI208)=1,AK208,
IF($AI$211&gt;SUM($AI$61:AI208),_xlfn.CONCAT(", ",AK208),
IF($AI$211=SUM($AI$61:AI208),_xlfn.CONCAT(" y ",AK208)))))</f>
        <v/>
      </c>
      <c r="AK208" s="120" t="s">
        <v>6109</v>
      </c>
      <c r="AL208" s="78">
        <f ca="1">IF(OR(D208=" ",AND(EXACT(UPPER(TRIM(SUBSTITUTE(D208,CHAR(160)," "))),TRIM(SUBSTITUTE(D208,CHAR(160)," "))),SUMPRODUCT(--ISNUMBER(MATCH(MID(TRIM(SUBSTITUTE(D208,CHAR(160)," ")),ROW(INDIRECT("1:"&amp;LEN(TRIM(SUBSTITUTE(D208,CHAR(160)," "))))),1),{"A","B","C","D","E","F","G","H","I","J","K","L","M","N","O","P","Q","R","S","T","U","V","W","X","Y","Z","Ñ","0","1","2","3","4","5","6","7","8","9"," "},0)))=LEN(TRIM(SUBSTITUTE(D208,CHAR(160)," "))))),0,1)</f>
        <v>0</v>
      </c>
      <c r="AM208" s="592"/>
      <c r="AN208" s="13"/>
      <c r="AO208" s="13"/>
      <c r="AP208" s="13"/>
    </row>
    <row r="209" spans="1:42" ht="14.25">
      <c r="A209" s="22"/>
      <c r="B209" s="11"/>
      <c r="C209" s="37" t="s">
        <v>6110</v>
      </c>
      <c r="D209" s="944"/>
      <c r="E209" s="945"/>
      <c r="F209" s="945"/>
      <c r="G209" s="945"/>
      <c r="H209" s="945"/>
      <c r="I209" s="945"/>
      <c r="J209" s="945"/>
      <c r="K209" s="945"/>
      <c r="L209" s="945"/>
      <c r="M209" s="945"/>
      <c r="N209" s="945"/>
      <c r="O209" s="945"/>
      <c r="P209" s="945"/>
      <c r="Q209" s="945"/>
      <c r="R209" s="945"/>
      <c r="S209" s="945"/>
      <c r="T209" s="945"/>
      <c r="U209" s="945"/>
      <c r="V209" s="945"/>
      <c r="W209" s="945"/>
      <c r="X209" s="946"/>
      <c r="Y209" s="940"/>
      <c r="Z209" s="941"/>
      <c r="AA209" s="941"/>
      <c r="AB209" s="941"/>
      <c r="AC209" s="941"/>
      <c r="AD209" s="942"/>
      <c r="AG209" s="1"/>
      <c r="AH209" s="290">
        <f t="shared" si="4"/>
        <v>0</v>
      </c>
      <c r="AI209" s="293">
        <f t="shared" si="5"/>
        <v>0</v>
      </c>
      <c r="AJ209" s="283" t="str">
        <f>IF(AI209=0,"",
IF(SUM($AI$61:AI209)=1,AK209,
IF($AI$211&gt;SUM($AI$61:AI209),_xlfn.CONCAT(", ",AK209),
IF($AI$211=SUM($AI$61:AI209),_xlfn.CONCAT(" y ",AK209)))))</f>
        <v/>
      </c>
      <c r="AK209" s="120" t="s">
        <v>6111</v>
      </c>
      <c r="AL209" s="78">
        <f ca="1">IF(OR(D209=" ",AND(EXACT(UPPER(TRIM(SUBSTITUTE(D209,CHAR(160)," "))),TRIM(SUBSTITUTE(D209,CHAR(160)," "))),SUMPRODUCT(--ISNUMBER(MATCH(MID(TRIM(SUBSTITUTE(D209,CHAR(160)," ")),ROW(INDIRECT("1:"&amp;LEN(TRIM(SUBSTITUTE(D209,CHAR(160)," "))))),1),{"A","B","C","D","E","F","G","H","I","J","K","L","M","N","O","P","Q","R","S","T","U","V","W","X","Y","Z","Ñ","0","1","2","3","4","5","6","7","8","9"," "},0)))=LEN(TRIM(SUBSTITUTE(D209,CHAR(160)," "))))),0,1)</f>
        <v>0</v>
      </c>
      <c r="AM209" s="592"/>
      <c r="AN209" s="13"/>
      <c r="AO209" s="13"/>
      <c r="AP209" s="13"/>
    </row>
    <row r="210" spans="1:42" ht="14.25">
      <c r="A210" s="22"/>
      <c r="B210" s="11"/>
      <c r="C210" s="37" t="s">
        <v>6112</v>
      </c>
      <c r="D210" s="944"/>
      <c r="E210" s="945"/>
      <c r="F210" s="945"/>
      <c r="G210" s="945"/>
      <c r="H210" s="945"/>
      <c r="I210" s="945"/>
      <c r="J210" s="945"/>
      <c r="K210" s="945"/>
      <c r="L210" s="945"/>
      <c r="M210" s="945"/>
      <c r="N210" s="945"/>
      <c r="O210" s="945"/>
      <c r="P210" s="945"/>
      <c r="Q210" s="945"/>
      <c r="R210" s="945"/>
      <c r="S210" s="945"/>
      <c r="T210" s="945"/>
      <c r="U210" s="945"/>
      <c r="V210" s="945"/>
      <c r="W210" s="945"/>
      <c r="X210" s="946"/>
      <c r="Y210" s="940"/>
      <c r="Z210" s="941"/>
      <c r="AA210" s="941"/>
      <c r="AB210" s="941"/>
      <c r="AC210" s="941"/>
      <c r="AD210" s="942"/>
      <c r="AG210" s="1"/>
      <c r="AH210" s="290">
        <f t="shared" si="4"/>
        <v>0</v>
      </c>
      <c r="AI210" s="293">
        <f t="shared" si="5"/>
        <v>0</v>
      </c>
      <c r="AJ210" s="283" t="str">
        <f>IF(AI210=0,"",
IF(SUM($AI$61:AI210)=1,AK210,
IF($AI$211&gt;SUM($AI$61:AI210),_xlfn.CONCAT(", ",AK210),
IF($AI$211=SUM($AI$61:AI210),_xlfn.CONCAT(" y ",AK210)))))</f>
        <v/>
      </c>
      <c r="AK210" s="120" t="s">
        <v>6113</v>
      </c>
      <c r="AL210" s="78">
        <f ca="1">IF(OR(D210=" ",AND(EXACT(UPPER(TRIM(SUBSTITUTE(D210,CHAR(160)," "))),TRIM(SUBSTITUTE(D210,CHAR(160)," "))),SUMPRODUCT(--ISNUMBER(MATCH(MID(TRIM(SUBSTITUTE(D210,CHAR(160)," ")),ROW(INDIRECT("1:"&amp;LEN(TRIM(SUBSTITUTE(D210,CHAR(160)," "))))),1),{"A","B","C","D","E","F","G","H","I","J","K","L","M","N","O","P","Q","R","S","T","U","V","W","X","Y","Z","Ñ","0","1","2","3","4","5","6","7","8","9"," "},0)))=LEN(TRIM(SUBSTITUTE(D210,CHAR(160)," "))))),0,1)</f>
        <v>0</v>
      </c>
      <c r="AM210" s="592"/>
      <c r="AN210" s="13"/>
      <c r="AO210" s="13"/>
      <c r="AP210" s="13"/>
    </row>
    <row r="211" spans="1:42" ht="14.25">
      <c r="A211" s="22"/>
      <c r="B211" s="11"/>
      <c r="C211" s="77"/>
      <c r="D211" s="9"/>
      <c r="E211" s="9"/>
      <c r="F211" s="9"/>
      <c r="G211" s="9"/>
      <c r="H211" s="9"/>
      <c r="I211" s="9"/>
      <c r="J211" s="9"/>
      <c r="K211" s="63"/>
      <c r="L211" s="63"/>
      <c r="M211" s="63"/>
      <c r="N211" s="63"/>
      <c r="O211" s="9"/>
      <c r="P211" s="9"/>
      <c r="Q211" s="9"/>
      <c r="R211" s="9"/>
      <c r="S211" s="63"/>
      <c r="T211" s="63"/>
      <c r="U211" s="63"/>
      <c r="V211" s="63"/>
      <c r="W211" s="63"/>
      <c r="X211" s="63"/>
      <c r="Y211" s="63"/>
      <c r="Z211" s="63"/>
      <c r="AA211" s="63"/>
      <c r="AB211" s="63"/>
      <c r="AC211" s="63"/>
      <c r="AD211" s="63"/>
      <c r="AG211" s="593"/>
      <c r="AI211" s="285">
        <f>SUM(AI61:AI210)</f>
        <v>0</v>
      </c>
      <c r="AJ211" s="285" t="str">
        <f>IF(AI211=0,"",_xlfn.CONCAT(AJ61:AJ210))</f>
        <v/>
      </c>
      <c r="AK211" s="286" t="str">
        <f>IF(AI211=0,"",
IF(AI211&gt;10,"Favor de ingresar toda la información requerida en la pregunta",
IF(AI211=1,_xlfn.CONCAT("Favor de revisar la información capturada en el numeral: ",AJ211),_xlfn.CONCAT("Favor de revisar la información capturada en los numerales: ",AJ211))))</f>
        <v/>
      </c>
      <c r="AM211" s="592"/>
      <c r="AN211" s="13"/>
      <c r="AO211" s="13"/>
      <c r="AP211" s="13"/>
    </row>
    <row r="212" spans="1:42" ht="24" customHeight="1">
      <c r="A212" s="22"/>
      <c r="B212" s="12"/>
      <c r="C212" s="828" t="s">
        <v>5408</v>
      </c>
      <c r="D212" s="799"/>
      <c r="E212" s="799"/>
      <c r="F212" s="799"/>
      <c r="G212" s="799"/>
      <c r="H212" s="799"/>
      <c r="I212" s="799"/>
      <c r="J212" s="799"/>
      <c r="K212" s="799"/>
      <c r="L212" s="799"/>
      <c r="M212" s="799"/>
      <c r="N212" s="799"/>
      <c r="O212" s="799"/>
      <c r="P212" s="799"/>
      <c r="Q212" s="799"/>
      <c r="R212" s="799"/>
      <c r="S212" s="799"/>
      <c r="T212" s="799"/>
      <c r="U212" s="799"/>
      <c r="V212" s="799"/>
      <c r="W212" s="799"/>
      <c r="X212" s="799"/>
      <c r="Y212" s="799"/>
      <c r="Z212" s="799"/>
      <c r="AA212" s="799"/>
      <c r="AB212" s="799"/>
      <c r="AC212" s="799"/>
      <c r="AD212" s="799"/>
    </row>
    <row r="213" spans="1:42" ht="60" customHeight="1">
      <c r="A213" s="22"/>
      <c r="B213" s="12"/>
      <c r="C213" s="878"/>
      <c r="D213" s="879"/>
      <c r="E213" s="879"/>
      <c r="F213" s="879"/>
      <c r="G213" s="879"/>
      <c r="H213" s="879"/>
      <c r="I213" s="879"/>
      <c r="J213" s="879"/>
      <c r="K213" s="879"/>
      <c r="L213" s="879"/>
      <c r="M213" s="879"/>
      <c r="N213" s="879"/>
      <c r="O213" s="879"/>
      <c r="P213" s="879"/>
      <c r="Q213" s="879"/>
      <c r="R213" s="879"/>
      <c r="S213" s="879"/>
      <c r="T213" s="879"/>
      <c r="U213" s="879"/>
      <c r="V213" s="879"/>
      <c r="W213" s="879"/>
      <c r="X213" s="879"/>
      <c r="Y213" s="879"/>
      <c r="Z213" s="879"/>
      <c r="AA213" s="879"/>
      <c r="AB213" s="879"/>
      <c r="AC213" s="879"/>
      <c r="AD213" s="880"/>
    </row>
    <row r="214" spans="1:42" ht="14.25">
      <c r="A214" s="22"/>
      <c r="B214" s="843" t="str">
        <f>AK211</f>
        <v/>
      </c>
      <c r="C214" s="678"/>
      <c r="D214" s="678"/>
      <c r="E214" s="678"/>
      <c r="F214" s="678"/>
      <c r="G214" s="678"/>
      <c r="H214" s="678"/>
      <c r="I214" s="678"/>
      <c r="J214" s="678"/>
      <c r="K214" s="678"/>
      <c r="L214" s="678"/>
      <c r="M214" s="678"/>
      <c r="N214" s="678"/>
      <c r="O214" s="678"/>
      <c r="P214" s="678"/>
      <c r="Q214" s="678"/>
      <c r="R214" s="678"/>
      <c r="S214" s="678"/>
      <c r="T214" s="678"/>
      <c r="U214" s="678"/>
      <c r="V214" s="678"/>
      <c r="W214" s="678"/>
      <c r="X214" s="678"/>
      <c r="Y214" s="678"/>
      <c r="Z214" s="678"/>
      <c r="AA214" s="678"/>
      <c r="AB214" s="678"/>
      <c r="AC214" s="678"/>
      <c r="AD214" s="678"/>
    </row>
    <row r="215" spans="1:42" ht="14.25">
      <c r="A215" s="22"/>
      <c r="B215" s="796" t="str">
        <f>IF(SUM(COUNTIF(D61:AD210,"NS"))&lt;&gt;0,"Alerta: debido a que cuenta con registros NS, debe proporcionar una justificación en el area de comentarios al final de la pregunta","")</f>
        <v/>
      </c>
      <c r="C215" s="796"/>
      <c r="D215" s="796"/>
      <c r="E215" s="796"/>
      <c r="F215" s="796"/>
      <c r="G215" s="796"/>
      <c r="H215" s="796"/>
      <c r="I215" s="796"/>
      <c r="J215" s="796"/>
      <c r="K215" s="796"/>
      <c r="L215" s="796"/>
      <c r="M215" s="796"/>
      <c r="N215" s="796"/>
      <c r="O215" s="796"/>
      <c r="P215" s="796"/>
      <c r="Q215" s="796"/>
      <c r="R215" s="796"/>
      <c r="S215" s="796"/>
      <c r="T215" s="796"/>
      <c r="U215" s="796"/>
      <c r="V215" s="796"/>
      <c r="W215" s="796"/>
      <c r="X215" s="796"/>
      <c r="Y215" s="796"/>
      <c r="Z215" s="796"/>
      <c r="AA215" s="796"/>
      <c r="AB215" s="796"/>
      <c r="AC215" s="796"/>
      <c r="AD215" s="796"/>
    </row>
    <row r="216" spans="1:42" ht="14.25">
      <c r="A216" s="22"/>
      <c r="B216" s="913" t="str">
        <f>IF(AG61&gt;0,"Favor de verificar que no tenga información en celdas sombreadas","")</f>
        <v/>
      </c>
      <c r="C216" s="913"/>
      <c r="D216" s="913"/>
      <c r="E216" s="913"/>
      <c r="F216" s="913"/>
      <c r="G216" s="913"/>
      <c r="H216" s="913"/>
      <c r="I216" s="913"/>
      <c r="J216" s="913"/>
      <c r="K216" s="913"/>
      <c r="L216" s="913"/>
      <c r="M216" s="913"/>
      <c r="N216" s="913"/>
      <c r="O216" s="913"/>
      <c r="P216" s="913"/>
      <c r="Q216" s="913"/>
      <c r="R216" s="913"/>
      <c r="S216" s="913"/>
      <c r="T216" s="913"/>
      <c r="U216" s="913"/>
      <c r="V216" s="913"/>
      <c r="W216" s="913"/>
      <c r="X216" s="913"/>
      <c r="Y216" s="913"/>
      <c r="Z216" s="913"/>
      <c r="AA216" s="913"/>
      <c r="AB216" s="913"/>
      <c r="AC216" s="913"/>
      <c r="AD216" s="913"/>
    </row>
    <row r="217" spans="1:42" ht="14.25">
      <c r="A217" s="22"/>
      <c r="B217" s="913" t="str">
        <f>IF(AM61&gt;0,"Favor de revisar la instrucción 2, debido a que no se cumple con los criterios mencionados","")</f>
        <v/>
      </c>
      <c r="C217" s="913"/>
      <c r="D217" s="913"/>
      <c r="E217" s="913"/>
      <c r="F217" s="913"/>
      <c r="G217" s="913"/>
      <c r="H217" s="913"/>
      <c r="I217" s="913"/>
      <c r="J217" s="913"/>
      <c r="K217" s="913"/>
      <c r="L217" s="913"/>
      <c r="M217" s="913"/>
      <c r="N217" s="913"/>
      <c r="O217" s="913"/>
      <c r="P217" s="913"/>
      <c r="Q217" s="913"/>
      <c r="R217" s="913"/>
      <c r="S217" s="913"/>
      <c r="T217" s="913"/>
      <c r="U217" s="913"/>
      <c r="V217" s="913"/>
      <c r="W217" s="913"/>
      <c r="X217" s="913"/>
      <c r="Y217" s="913"/>
      <c r="Z217" s="913"/>
      <c r="AA217" s="913"/>
      <c r="AB217" s="913"/>
      <c r="AC217" s="913"/>
      <c r="AD217" s="913"/>
    </row>
    <row r="218" spans="1:42" ht="14.25">
      <c r="A218" s="22"/>
      <c r="B218" s="589"/>
      <c r="C218" s="589"/>
      <c r="D218" s="589"/>
      <c r="E218" s="589"/>
      <c r="F218" s="589"/>
      <c r="G218" s="589"/>
      <c r="H218" s="589"/>
      <c r="I218" s="589"/>
      <c r="J218" s="589"/>
      <c r="K218" s="589"/>
      <c r="L218" s="589"/>
      <c r="M218" s="589"/>
      <c r="N218" s="589"/>
      <c r="O218" s="589"/>
      <c r="P218" s="589"/>
      <c r="Q218" s="589"/>
      <c r="R218" s="589"/>
      <c r="S218" s="589"/>
      <c r="T218" s="589"/>
      <c r="U218" s="589"/>
      <c r="V218" s="589"/>
      <c r="W218" s="589"/>
      <c r="X218" s="589"/>
      <c r="Y218" s="589"/>
      <c r="Z218" s="589"/>
      <c r="AA218" s="589"/>
      <c r="AB218" s="589"/>
      <c r="AC218" s="589"/>
      <c r="AD218" s="589"/>
    </row>
    <row r="219" spans="1:42" ht="14.25">
      <c r="A219" s="22"/>
    </row>
    <row r="220" spans="1:42" ht="36" customHeight="1">
      <c r="A220" s="61" t="s">
        <v>6114</v>
      </c>
      <c r="B220" s="956" t="s">
        <v>6115</v>
      </c>
      <c r="C220" s="799"/>
      <c r="D220" s="799"/>
      <c r="E220" s="799"/>
      <c r="F220" s="799"/>
      <c r="G220" s="799"/>
      <c r="H220" s="799"/>
      <c r="I220" s="799"/>
      <c r="J220" s="799"/>
      <c r="K220" s="799"/>
      <c r="L220" s="799"/>
      <c r="M220" s="799"/>
      <c r="N220" s="799"/>
      <c r="O220" s="799"/>
      <c r="P220" s="799"/>
      <c r="Q220" s="799"/>
      <c r="R220" s="799"/>
      <c r="S220" s="799"/>
      <c r="T220" s="799"/>
      <c r="U220" s="799"/>
      <c r="V220" s="799"/>
      <c r="W220" s="799"/>
      <c r="X220" s="799"/>
      <c r="Y220" s="799"/>
      <c r="Z220" s="799"/>
      <c r="AA220" s="799"/>
      <c r="AB220" s="799"/>
      <c r="AC220" s="799"/>
      <c r="AD220" s="799"/>
    </row>
    <row r="221" spans="1:42" ht="24" customHeight="1">
      <c r="A221" s="61"/>
      <c r="B221" s="573"/>
      <c r="C221" s="798" t="s">
        <v>6116</v>
      </c>
      <c r="D221" s="799"/>
      <c r="E221" s="799"/>
      <c r="F221" s="799"/>
      <c r="G221" s="799"/>
      <c r="H221" s="799"/>
      <c r="I221" s="799"/>
      <c r="J221" s="799"/>
      <c r="K221" s="799"/>
      <c r="L221" s="799"/>
      <c r="M221" s="799"/>
      <c r="N221" s="799"/>
      <c r="O221" s="799"/>
      <c r="P221" s="799"/>
      <c r="Q221" s="799"/>
      <c r="R221" s="799"/>
      <c r="S221" s="799"/>
      <c r="T221" s="799"/>
      <c r="U221" s="799"/>
      <c r="V221" s="799"/>
      <c r="W221" s="799"/>
      <c r="X221" s="799"/>
      <c r="Y221" s="799"/>
      <c r="Z221" s="799"/>
      <c r="AA221" s="799"/>
      <c r="AB221" s="799"/>
      <c r="AC221" s="799"/>
      <c r="AD221" s="799"/>
    </row>
    <row r="222" spans="1:42" ht="36" customHeight="1">
      <c r="A222" s="22"/>
      <c r="B222" s="17"/>
      <c r="C222" s="828" t="s">
        <v>6117</v>
      </c>
      <c r="D222" s="799"/>
      <c r="E222" s="799"/>
      <c r="F222" s="799"/>
      <c r="G222" s="799"/>
      <c r="H222" s="799"/>
      <c r="I222" s="799"/>
      <c r="J222" s="799"/>
      <c r="K222" s="799"/>
      <c r="L222" s="799"/>
      <c r="M222" s="799"/>
      <c r="N222" s="799"/>
      <c r="O222" s="799"/>
      <c r="P222" s="799"/>
      <c r="Q222" s="799"/>
      <c r="R222" s="799"/>
      <c r="S222" s="799"/>
      <c r="T222" s="799"/>
      <c r="U222" s="799"/>
      <c r="V222" s="799"/>
      <c r="W222" s="799"/>
      <c r="X222" s="799"/>
      <c r="Y222" s="799"/>
      <c r="Z222" s="799"/>
      <c r="AA222" s="799"/>
      <c r="AB222" s="799"/>
      <c r="AC222" s="799"/>
      <c r="AD222" s="799"/>
    </row>
    <row r="223" spans="1:42" ht="14.25">
      <c r="A223" s="22"/>
      <c r="B223" s="11"/>
      <c r="C223" s="107"/>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G223" s="433" t="s">
        <v>6050</v>
      </c>
      <c r="AH223" s="396" t="s">
        <v>5491</v>
      </c>
      <c r="AI223" s="76"/>
      <c r="AJ223" s="905" t="s">
        <v>5105</v>
      </c>
      <c r="AK223" s="905"/>
      <c r="AL223" s="905"/>
    </row>
    <row r="224" spans="1:42" ht="84" customHeight="1">
      <c r="A224" s="22"/>
      <c r="B224" s="11"/>
      <c r="C224" s="706" t="s">
        <v>6051</v>
      </c>
      <c r="D224" s="723"/>
      <c r="E224" s="723"/>
      <c r="F224" s="723"/>
      <c r="G224" s="723"/>
      <c r="H224" s="723"/>
      <c r="I224" s="723"/>
      <c r="J224" s="723"/>
      <c r="K224" s="723"/>
      <c r="L224" s="723"/>
      <c r="M224" s="723"/>
      <c r="N224" s="723"/>
      <c r="O224" s="723"/>
      <c r="P224" s="723"/>
      <c r="Q224" s="723"/>
      <c r="R224" s="724"/>
      <c r="S224" s="943" t="s">
        <v>6118</v>
      </c>
      <c r="T224" s="723"/>
      <c r="U224" s="723"/>
      <c r="V224" s="723"/>
      <c r="W224" s="723"/>
      <c r="X224" s="724"/>
      <c r="Y224" s="820" t="s">
        <v>6119</v>
      </c>
      <c r="Z224" s="723"/>
      <c r="AA224" s="723"/>
      <c r="AB224" s="723"/>
      <c r="AC224" s="723"/>
      <c r="AD224" s="724"/>
      <c r="AG224" s="434" t="s">
        <v>6041</v>
      </c>
      <c r="AH224" s="397" t="s">
        <v>5900</v>
      </c>
      <c r="AI224" s="289" t="s">
        <v>5121</v>
      </c>
      <c r="AJ224" s="279" t="s">
        <v>5122</v>
      </c>
      <c r="AK224" s="311" t="s">
        <v>5115</v>
      </c>
      <c r="AL224" s="281" t="s">
        <v>5116</v>
      </c>
      <c r="AM224" s="406" t="s">
        <v>6120</v>
      </c>
    </row>
    <row r="225" spans="1:39" ht="14.25">
      <c r="A225" s="22"/>
      <c r="B225" s="11"/>
      <c r="C225" s="110" t="s">
        <v>5023</v>
      </c>
      <c r="D225" s="800" t="str">
        <f>IF($D61="","",$D61)</f>
        <v/>
      </c>
      <c r="E225" s="723"/>
      <c r="F225" s="723"/>
      <c r="G225" s="723"/>
      <c r="H225" s="723"/>
      <c r="I225" s="723"/>
      <c r="J225" s="723"/>
      <c r="K225" s="723"/>
      <c r="L225" s="723"/>
      <c r="M225" s="723"/>
      <c r="N225" s="723"/>
      <c r="O225" s="723"/>
      <c r="P225" s="723"/>
      <c r="Q225" s="723"/>
      <c r="R225" s="724"/>
      <c r="S225" s="728"/>
      <c r="T225" s="714"/>
      <c r="U225" s="714"/>
      <c r="V225" s="714"/>
      <c r="W225" s="714"/>
      <c r="X225" s="805"/>
      <c r="Y225" s="808"/>
      <c r="Z225" s="856"/>
      <c r="AA225" s="856"/>
      <c r="AB225" s="856"/>
      <c r="AC225" s="856"/>
      <c r="AD225" s="809"/>
      <c r="AG225" s="435">
        <f>IF(AND($C$40&lt;&gt;"",$C$40&lt;&gt;1,COUNTA(S225:AD374)&gt;0),1,0)</f>
        <v>0</v>
      </c>
      <c r="AH225" s="398">
        <f>IF(AND($S225&lt;&gt;"",$S225&lt;&gt;1,COUNTA(Y225)&gt;0),1,0)</f>
        <v>0</v>
      </c>
      <c r="AI225" s="290">
        <f>IF(AND(COUNTBLANK(D225)=0,$S225&lt;&gt;"",$S225&lt;&gt;1,COUNTA(Y225)=0),0,IF(AND(COUNTBLANK(D225)=0,$S225&lt;&gt;"",$S225=1,COUNTA(Y225)=1),0,IF(AND(COUNTBLANK(D225)=1,COUNTA(Y225)=0),0,1)))</f>
        <v>0</v>
      </c>
      <c r="AJ225" s="293">
        <f>IF(AI225=0,0,1)</f>
        <v>0</v>
      </c>
      <c r="AK225" s="283" t="str">
        <f>IF(AJ225=0,"",
IF(SUM($AJ$225:AJ225)=1,AL225,
IF($AJ$375&gt;SUM($AJ$225:AJ225),_xlfn.CONCAT(", ",AL225),
IF($AJ$375=SUM($AJ$225:AJ225),_xlfn.CONCAT(" y ",AL225)))))</f>
        <v/>
      </c>
      <c r="AL225" s="120" t="s">
        <v>5125</v>
      </c>
      <c r="AM225" s="411">
        <f>IF(AND($S225&lt;&gt;"",$S225=1,Y225&lt;&gt;"",SUM(Y225)=0),1,0)</f>
        <v>0</v>
      </c>
    </row>
    <row r="226" spans="1:39" ht="15" customHeight="1">
      <c r="A226" s="22"/>
      <c r="B226" s="11"/>
      <c r="C226" s="92" t="s">
        <v>5025</v>
      </c>
      <c r="D226" s="800" t="str">
        <f t="shared" ref="D226:D256" si="6">IF($D62="","",$D62)</f>
        <v/>
      </c>
      <c r="E226" s="723"/>
      <c r="F226" s="723"/>
      <c r="G226" s="723"/>
      <c r="H226" s="723"/>
      <c r="I226" s="723"/>
      <c r="J226" s="723"/>
      <c r="K226" s="723"/>
      <c r="L226" s="723"/>
      <c r="M226" s="723"/>
      <c r="N226" s="723"/>
      <c r="O226" s="723"/>
      <c r="P226" s="723"/>
      <c r="Q226" s="723"/>
      <c r="R226" s="724"/>
      <c r="S226" s="728"/>
      <c r="T226" s="714"/>
      <c r="U226" s="714"/>
      <c r="V226" s="714"/>
      <c r="W226" s="714"/>
      <c r="X226" s="805"/>
      <c r="Y226" s="808"/>
      <c r="Z226" s="856"/>
      <c r="AA226" s="856"/>
      <c r="AB226" s="856"/>
      <c r="AC226" s="856"/>
      <c r="AD226" s="809"/>
      <c r="AH226" s="398">
        <f>IF(AND($S226&lt;&gt;"",$S226&lt;&gt;1,COUNTA(Y226)&gt;0),1,0)</f>
        <v>0</v>
      </c>
      <c r="AI226" s="290">
        <f t="shared" ref="AI226:AI256" si="7">IF(AND(COUNTBLANK(D226)=0,$S226&lt;&gt;"",$S226&lt;&gt;1,COUNTA(Y226)=0),0,IF(AND(COUNTBLANK(D226)=0,$S226&lt;&gt;"",$S226=1,COUNTA(Y226)=1),0,IF(AND(COUNTBLANK(D226)=1,COUNTA(Y226)=0),0,1)))</f>
        <v>0</v>
      </c>
      <c r="AJ226" s="293">
        <f t="shared" ref="AJ226:AJ289" si="8">IF(AI226=0,0,1)</f>
        <v>0</v>
      </c>
      <c r="AK226" s="283" t="str">
        <f>IF(AJ226=0,"",
IF(SUM($AJ$225:AJ226)=1,AL226,
IF($AJ$375&gt;SUM($AJ$225:AJ226),_xlfn.CONCAT(", ",AL226),
IF($AJ$375=SUM($AJ$225:AJ226),_xlfn.CONCAT(" y ",AL226)))))</f>
        <v/>
      </c>
      <c r="AL226" s="120" t="s">
        <v>5127</v>
      </c>
      <c r="AM226" s="411">
        <f t="shared" ref="AM226:AM256" si="9">IF(AND($S226&lt;&gt;"",$S226=1,Y226&lt;&gt;"",SUM(Y226)=0),1,0)</f>
        <v>0</v>
      </c>
    </row>
    <row r="227" spans="1:39" ht="15" customHeight="1">
      <c r="A227" s="22"/>
      <c r="B227" s="11"/>
      <c r="C227" s="37" t="s">
        <v>5027</v>
      </c>
      <c r="D227" s="800" t="str">
        <f t="shared" si="6"/>
        <v/>
      </c>
      <c r="E227" s="723"/>
      <c r="F227" s="723"/>
      <c r="G227" s="723"/>
      <c r="H227" s="723"/>
      <c r="I227" s="723"/>
      <c r="J227" s="723"/>
      <c r="K227" s="723"/>
      <c r="L227" s="723"/>
      <c r="M227" s="723"/>
      <c r="N227" s="723"/>
      <c r="O227" s="723"/>
      <c r="P227" s="723"/>
      <c r="Q227" s="723"/>
      <c r="R227" s="724"/>
      <c r="S227" s="728"/>
      <c r="T227" s="714"/>
      <c r="U227" s="714"/>
      <c r="V227" s="714"/>
      <c r="W227" s="714"/>
      <c r="X227" s="805"/>
      <c r="Y227" s="808"/>
      <c r="Z227" s="856"/>
      <c r="AA227" s="856"/>
      <c r="AB227" s="856"/>
      <c r="AC227" s="856"/>
      <c r="AD227" s="809"/>
      <c r="AH227" s="398">
        <f t="shared" ref="AH227:AH256" si="10">IF(AND($S227&lt;&gt;"",$S227&lt;&gt;1,COUNTA(Y227)&gt;0),1,0)</f>
        <v>0</v>
      </c>
      <c r="AI227" s="290">
        <f t="shared" si="7"/>
        <v>0</v>
      </c>
      <c r="AJ227" s="293">
        <f t="shared" si="8"/>
        <v>0</v>
      </c>
      <c r="AK227" s="283" t="str">
        <f>IF(AJ227=0,"",
IF(SUM($AJ$225:AJ227)=1,AL227,
IF($AJ$375&gt;SUM($AJ$225:AJ227),_xlfn.CONCAT(", ",AL227),
IF($AJ$375=SUM($AJ$225:AJ227),_xlfn.CONCAT(" y ",AL227)))))</f>
        <v/>
      </c>
      <c r="AL227" s="120" t="s">
        <v>5129</v>
      </c>
      <c r="AM227" s="411">
        <f t="shared" si="9"/>
        <v>0</v>
      </c>
    </row>
    <row r="228" spans="1:39" ht="15" customHeight="1">
      <c r="A228" s="22"/>
      <c r="B228" s="11"/>
      <c r="C228" s="37" t="s">
        <v>5029</v>
      </c>
      <c r="D228" s="800" t="str">
        <f t="shared" si="6"/>
        <v/>
      </c>
      <c r="E228" s="723"/>
      <c r="F228" s="723"/>
      <c r="G228" s="723"/>
      <c r="H228" s="723"/>
      <c r="I228" s="723"/>
      <c r="J228" s="723"/>
      <c r="K228" s="723"/>
      <c r="L228" s="723"/>
      <c r="M228" s="723"/>
      <c r="N228" s="723"/>
      <c r="O228" s="723"/>
      <c r="P228" s="723"/>
      <c r="Q228" s="723"/>
      <c r="R228" s="724"/>
      <c r="S228" s="728"/>
      <c r="T228" s="714"/>
      <c r="U228" s="714"/>
      <c r="V228" s="714"/>
      <c r="W228" s="714"/>
      <c r="X228" s="805"/>
      <c r="Y228" s="808"/>
      <c r="Z228" s="856"/>
      <c r="AA228" s="856"/>
      <c r="AB228" s="856"/>
      <c r="AC228" s="856"/>
      <c r="AD228" s="809"/>
      <c r="AH228" s="398">
        <f t="shared" si="10"/>
        <v>0</v>
      </c>
      <c r="AI228" s="290">
        <f t="shared" si="7"/>
        <v>0</v>
      </c>
      <c r="AJ228" s="293">
        <f t="shared" si="8"/>
        <v>0</v>
      </c>
      <c r="AK228" s="283" t="str">
        <f>IF(AJ228=0,"",
IF(SUM($AJ$225:AJ228)=1,AL228,
IF($AJ$375&gt;SUM($AJ$225:AJ228),_xlfn.CONCAT(", ",AL228),
IF($AJ$375=SUM($AJ$225:AJ228),_xlfn.CONCAT(" y ",AL228)))))</f>
        <v/>
      </c>
      <c r="AL228" s="120" t="s">
        <v>5131</v>
      </c>
      <c r="AM228" s="411">
        <f t="shared" si="9"/>
        <v>0</v>
      </c>
    </row>
    <row r="229" spans="1:39" ht="15" customHeight="1">
      <c r="A229" s="22"/>
      <c r="B229" s="11"/>
      <c r="C229" s="37" t="s">
        <v>5031</v>
      </c>
      <c r="D229" s="800" t="str">
        <f t="shared" si="6"/>
        <v/>
      </c>
      <c r="E229" s="723"/>
      <c r="F229" s="723"/>
      <c r="G229" s="723"/>
      <c r="H229" s="723"/>
      <c r="I229" s="723"/>
      <c r="J229" s="723"/>
      <c r="K229" s="723"/>
      <c r="L229" s="723"/>
      <c r="M229" s="723"/>
      <c r="N229" s="723"/>
      <c r="O229" s="723"/>
      <c r="P229" s="723"/>
      <c r="Q229" s="723"/>
      <c r="R229" s="724"/>
      <c r="S229" s="728"/>
      <c r="T229" s="714"/>
      <c r="U229" s="714"/>
      <c r="V229" s="714"/>
      <c r="W229" s="714"/>
      <c r="X229" s="805"/>
      <c r="Y229" s="808"/>
      <c r="Z229" s="856"/>
      <c r="AA229" s="856"/>
      <c r="AB229" s="856"/>
      <c r="AC229" s="856"/>
      <c r="AD229" s="809"/>
      <c r="AH229" s="398">
        <f t="shared" si="10"/>
        <v>0</v>
      </c>
      <c r="AI229" s="290">
        <f t="shared" si="7"/>
        <v>0</v>
      </c>
      <c r="AJ229" s="293">
        <f t="shared" si="8"/>
        <v>0</v>
      </c>
      <c r="AK229" s="283" t="str">
        <f>IF(AJ229=0,"",
IF(SUM($AJ$225:AJ229)=1,AL229,
IF($AJ$375&gt;SUM($AJ$225:AJ229),_xlfn.CONCAT(", ",AL229),
IF($AJ$375=SUM($AJ$225:AJ229),_xlfn.CONCAT(" y ",AL229)))))</f>
        <v/>
      </c>
      <c r="AL229" s="120" t="s">
        <v>5133</v>
      </c>
      <c r="AM229" s="411">
        <f t="shared" si="9"/>
        <v>0</v>
      </c>
    </row>
    <row r="230" spans="1:39" ht="15" customHeight="1">
      <c r="A230" s="22"/>
      <c r="B230" s="11"/>
      <c r="C230" s="37" t="s">
        <v>5033</v>
      </c>
      <c r="D230" s="800" t="str">
        <f t="shared" si="6"/>
        <v/>
      </c>
      <c r="E230" s="723"/>
      <c r="F230" s="723"/>
      <c r="G230" s="723"/>
      <c r="H230" s="723"/>
      <c r="I230" s="723"/>
      <c r="J230" s="723"/>
      <c r="K230" s="723"/>
      <c r="L230" s="723"/>
      <c r="M230" s="723"/>
      <c r="N230" s="723"/>
      <c r="O230" s="723"/>
      <c r="P230" s="723"/>
      <c r="Q230" s="723"/>
      <c r="R230" s="724"/>
      <c r="S230" s="728"/>
      <c r="T230" s="714"/>
      <c r="U230" s="714"/>
      <c r="V230" s="714"/>
      <c r="W230" s="714"/>
      <c r="X230" s="805"/>
      <c r="Y230" s="808"/>
      <c r="Z230" s="856"/>
      <c r="AA230" s="856"/>
      <c r="AB230" s="856"/>
      <c r="AC230" s="856"/>
      <c r="AD230" s="809"/>
      <c r="AH230" s="398">
        <f t="shared" si="10"/>
        <v>0</v>
      </c>
      <c r="AI230" s="290">
        <f t="shared" si="7"/>
        <v>0</v>
      </c>
      <c r="AJ230" s="293">
        <f t="shared" si="8"/>
        <v>0</v>
      </c>
      <c r="AK230" s="283" t="str">
        <f>IF(AJ230=0,"",
IF(SUM($AJ$225:AJ230)=1,AL230,
IF($AJ$375&gt;SUM($AJ$225:AJ230),_xlfn.CONCAT(", ",AL230),
IF($AJ$375=SUM($AJ$225:AJ230),_xlfn.CONCAT(" y ",AL230)))))</f>
        <v/>
      </c>
      <c r="AL230" s="120" t="s">
        <v>5135</v>
      </c>
      <c r="AM230" s="411">
        <f t="shared" si="9"/>
        <v>0</v>
      </c>
    </row>
    <row r="231" spans="1:39" ht="15" customHeight="1">
      <c r="A231" s="22"/>
      <c r="B231" s="11"/>
      <c r="C231" s="37" t="s">
        <v>5035</v>
      </c>
      <c r="D231" s="800" t="str">
        <f t="shared" si="6"/>
        <v/>
      </c>
      <c r="E231" s="723"/>
      <c r="F231" s="723"/>
      <c r="G231" s="723"/>
      <c r="H231" s="723"/>
      <c r="I231" s="723"/>
      <c r="J231" s="723"/>
      <c r="K231" s="723"/>
      <c r="L231" s="723"/>
      <c r="M231" s="723"/>
      <c r="N231" s="723"/>
      <c r="O231" s="723"/>
      <c r="P231" s="723"/>
      <c r="Q231" s="723"/>
      <c r="R231" s="724"/>
      <c r="S231" s="728"/>
      <c r="T231" s="714"/>
      <c r="U231" s="714"/>
      <c r="V231" s="714"/>
      <c r="W231" s="714"/>
      <c r="X231" s="805"/>
      <c r="Y231" s="808"/>
      <c r="Z231" s="856"/>
      <c r="AA231" s="856"/>
      <c r="AB231" s="856"/>
      <c r="AC231" s="856"/>
      <c r="AD231" s="809"/>
      <c r="AH231" s="398">
        <f t="shared" si="10"/>
        <v>0</v>
      </c>
      <c r="AI231" s="290">
        <f t="shared" si="7"/>
        <v>0</v>
      </c>
      <c r="AJ231" s="293">
        <f t="shared" si="8"/>
        <v>0</v>
      </c>
      <c r="AK231" s="283" t="str">
        <f>IF(AJ231=0,"",
IF(SUM($AJ$225:AJ231)=1,AL231,
IF($AJ$375&gt;SUM($AJ$225:AJ231),_xlfn.CONCAT(", ",AL231),
IF($AJ$375=SUM($AJ$225:AJ231),_xlfn.CONCAT(" y ",AL231)))))</f>
        <v/>
      </c>
      <c r="AL231" s="120" t="s">
        <v>5137</v>
      </c>
      <c r="AM231" s="411">
        <f t="shared" si="9"/>
        <v>0</v>
      </c>
    </row>
    <row r="232" spans="1:39" ht="15" customHeight="1">
      <c r="A232" s="22"/>
      <c r="B232" s="11"/>
      <c r="C232" s="37" t="s">
        <v>5037</v>
      </c>
      <c r="D232" s="800" t="str">
        <f t="shared" si="6"/>
        <v/>
      </c>
      <c r="E232" s="723"/>
      <c r="F232" s="723"/>
      <c r="G232" s="723"/>
      <c r="H232" s="723"/>
      <c r="I232" s="723"/>
      <c r="J232" s="723"/>
      <c r="K232" s="723"/>
      <c r="L232" s="723"/>
      <c r="M232" s="723"/>
      <c r="N232" s="723"/>
      <c r="O232" s="723"/>
      <c r="P232" s="723"/>
      <c r="Q232" s="723"/>
      <c r="R232" s="724"/>
      <c r="S232" s="728"/>
      <c r="T232" s="714"/>
      <c r="U232" s="714"/>
      <c r="V232" s="714"/>
      <c r="W232" s="714"/>
      <c r="X232" s="805"/>
      <c r="Y232" s="808"/>
      <c r="Z232" s="856"/>
      <c r="AA232" s="856"/>
      <c r="AB232" s="856"/>
      <c r="AC232" s="856"/>
      <c r="AD232" s="809"/>
      <c r="AH232" s="398">
        <f t="shared" si="10"/>
        <v>0</v>
      </c>
      <c r="AI232" s="290">
        <f t="shared" si="7"/>
        <v>0</v>
      </c>
      <c r="AJ232" s="293">
        <f t="shared" si="8"/>
        <v>0</v>
      </c>
      <c r="AK232" s="283" t="str">
        <f>IF(AJ232=0,"",
IF(SUM($AJ$225:AJ232)=1,AL232,
IF($AJ$375&gt;SUM($AJ$225:AJ232),_xlfn.CONCAT(", ",AL232),
IF($AJ$375=SUM($AJ$225:AJ232),_xlfn.CONCAT(" y ",AL232)))))</f>
        <v/>
      </c>
      <c r="AL232" s="120" t="s">
        <v>5139</v>
      </c>
      <c r="AM232" s="411">
        <f t="shared" si="9"/>
        <v>0</v>
      </c>
    </row>
    <row r="233" spans="1:39" ht="15" customHeight="1">
      <c r="A233" s="22"/>
      <c r="B233" s="11"/>
      <c r="C233" s="37" t="s">
        <v>5039</v>
      </c>
      <c r="D233" s="800" t="str">
        <f t="shared" si="6"/>
        <v/>
      </c>
      <c r="E233" s="723"/>
      <c r="F233" s="723"/>
      <c r="G233" s="723"/>
      <c r="H233" s="723"/>
      <c r="I233" s="723"/>
      <c r="J233" s="723"/>
      <c r="K233" s="723"/>
      <c r="L233" s="723"/>
      <c r="M233" s="723"/>
      <c r="N233" s="723"/>
      <c r="O233" s="723"/>
      <c r="P233" s="723"/>
      <c r="Q233" s="723"/>
      <c r="R233" s="724"/>
      <c r="S233" s="728"/>
      <c r="T233" s="714"/>
      <c r="U233" s="714"/>
      <c r="V233" s="714"/>
      <c r="W233" s="714"/>
      <c r="X233" s="805"/>
      <c r="Y233" s="808"/>
      <c r="Z233" s="856"/>
      <c r="AA233" s="856"/>
      <c r="AB233" s="856"/>
      <c r="AC233" s="856"/>
      <c r="AD233" s="809"/>
      <c r="AH233" s="398">
        <f t="shared" si="10"/>
        <v>0</v>
      </c>
      <c r="AI233" s="290">
        <f t="shared" si="7"/>
        <v>0</v>
      </c>
      <c r="AJ233" s="293">
        <f t="shared" si="8"/>
        <v>0</v>
      </c>
      <c r="AK233" s="283" t="str">
        <f>IF(AJ233=0,"",
IF(SUM($AJ$225:AJ233)=1,AL233,
IF($AJ$375&gt;SUM($AJ$225:AJ233),_xlfn.CONCAT(", ",AL233),
IF($AJ$375=SUM($AJ$225:AJ233),_xlfn.CONCAT(" y ",AL233)))))</f>
        <v/>
      </c>
      <c r="AL233" s="120" t="s">
        <v>5141</v>
      </c>
      <c r="AM233" s="411">
        <f t="shared" si="9"/>
        <v>0</v>
      </c>
    </row>
    <row r="234" spans="1:39" ht="15" customHeight="1">
      <c r="A234" s="22"/>
      <c r="B234" s="11"/>
      <c r="C234" s="37" t="s">
        <v>5040</v>
      </c>
      <c r="D234" s="800" t="str">
        <f t="shared" si="6"/>
        <v/>
      </c>
      <c r="E234" s="723"/>
      <c r="F234" s="723"/>
      <c r="G234" s="723"/>
      <c r="H234" s="723"/>
      <c r="I234" s="723"/>
      <c r="J234" s="723"/>
      <c r="K234" s="723"/>
      <c r="L234" s="723"/>
      <c r="M234" s="723"/>
      <c r="N234" s="723"/>
      <c r="O234" s="723"/>
      <c r="P234" s="723"/>
      <c r="Q234" s="723"/>
      <c r="R234" s="724"/>
      <c r="S234" s="728"/>
      <c r="T234" s="714"/>
      <c r="U234" s="714"/>
      <c r="V234" s="714"/>
      <c r="W234" s="714"/>
      <c r="X234" s="805"/>
      <c r="Y234" s="808"/>
      <c r="Z234" s="856"/>
      <c r="AA234" s="856"/>
      <c r="AB234" s="856"/>
      <c r="AC234" s="856"/>
      <c r="AD234" s="809"/>
      <c r="AH234" s="398">
        <f t="shared" si="10"/>
        <v>0</v>
      </c>
      <c r="AI234" s="290">
        <f t="shared" si="7"/>
        <v>0</v>
      </c>
      <c r="AJ234" s="293">
        <f t="shared" si="8"/>
        <v>0</v>
      </c>
      <c r="AK234" s="283" t="str">
        <f>IF(AJ234=0,"",
IF(SUM($AJ$225:AJ234)=1,AL234,
IF($AJ$375&gt;SUM($AJ$225:AJ234),_xlfn.CONCAT(", ",AL234),
IF($AJ$375=SUM($AJ$225:AJ234),_xlfn.CONCAT(" y ",AL234)))))</f>
        <v/>
      </c>
      <c r="AL234" s="120" t="s">
        <v>5143</v>
      </c>
      <c r="AM234" s="411">
        <f t="shared" si="9"/>
        <v>0</v>
      </c>
    </row>
    <row r="235" spans="1:39" ht="15" customHeight="1">
      <c r="A235" s="22"/>
      <c r="B235" s="11"/>
      <c r="C235" s="37" t="s">
        <v>5042</v>
      </c>
      <c r="D235" s="800" t="str">
        <f t="shared" si="6"/>
        <v/>
      </c>
      <c r="E235" s="723"/>
      <c r="F235" s="723"/>
      <c r="G235" s="723"/>
      <c r="H235" s="723"/>
      <c r="I235" s="723"/>
      <c r="J235" s="723"/>
      <c r="K235" s="723"/>
      <c r="L235" s="723"/>
      <c r="M235" s="723"/>
      <c r="N235" s="723"/>
      <c r="O235" s="723"/>
      <c r="P235" s="723"/>
      <c r="Q235" s="723"/>
      <c r="R235" s="724"/>
      <c r="S235" s="728"/>
      <c r="T235" s="714"/>
      <c r="U235" s="714"/>
      <c r="V235" s="714"/>
      <c r="W235" s="714"/>
      <c r="X235" s="805"/>
      <c r="Y235" s="808"/>
      <c r="Z235" s="856"/>
      <c r="AA235" s="856"/>
      <c r="AB235" s="856"/>
      <c r="AC235" s="856"/>
      <c r="AD235" s="809"/>
      <c r="AH235" s="398">
        <f t="shared" si="10"/>
        <v>0</v>
      </c>
      <c r="AI235" s="290">
        <f t="shared" si="7"/>
        <v>0</v>
      </c>
      <c r="AJ235" s="293">
        <f t="shared" si="8"/>
        <v>0</v>
      </c>
      <c r="AK235" s="283" t="str">
        <f>IF(AJ235=0,"",
IF(SUM($AJ$225:AJ235)=1,AL235,
IF($AJ$375&gt;SUM($AJ$225:AJ235),_xlfn.CONCAT(", ",AL235),
IF($AJ$375=SUM($AJ$225:AJ235),_xlfn.CONCAT(" y ",AL235)))))</f>
        <v/>
      </c>
      <c r="AL235" s="120" t="s">
        <v>5145</v>
      </c>
      <c r="AM235" s="411">
        <f t="shared" si="9"/>
        <v>0</v>
      </c>
    </row>
    <row r="236" spans="1:39" ht="15" customHeight="1">
      <c r="A236" s="22"/>
      <c r="B236" s="11"/>
      <c r="C236" s="37" t="s">
        <v>5043</v>
      </c>
      <c r="D236" s="800" t="str">
        <f t="shared" si="6"/>
        <v/>
      </c>
      <c r="E236" s="723"/>
      <c r="F236" s="723"/>
      <c r="G236" s="723"/>
      <c r="H236" s="723"/>
      <c r="I236" s="723"/>
      <c r="J236" s="723"/>
      <c r="K236" s="723"/>
      <c r="L236" s="723"/>
      <c r="M236" s="723"/>
      <c r="N236" s="723"/>
      <c r="O236" s="723"/>
      <c r="P236" s="723"/>
      <c r="Q236" s="723"/>
      <c r="R236" s="724"/>
      <c r="S236" s="728"/>
      <c r="T236" s="714"/>
      <c r="U236" s="714"/>
      <c r="V236" s="714"/>
      <c r="W236" s="714"/>
      <c r="X236" s="805"/>
      <c r="Y236" s="808"/>
      <c r="Z236" s="856"/>
      <c r="AA236" s="856"/>
      <c r="AB236" s="856"/>
      <c r="AC236" s="856"/>
      <c r="AD236" s="809"/>
      <c r="AH236" s="398">
        <f t="shared" si="10"/>
        <v>0</v>
      </c>
      <c r="AI236" s="290">
        <f t="shared" si="7"/>
        <v>0</v>
      </c>
      <c r="AJ236" s="293">
        <f t="shared" si="8"/>
        <v>0</v>
      </c>
      <c r="AK236" s="283" t="str">
        <f>IF(AJ236=0,"",
IF(SUM($AJ$225:AJ236)=1,AL236,
IF($AJ$375&gt;SUM($AJ$225:AJ236),_xlfn.CONCAT(", ",AL236),
IF($AJ$375=SUM($AJ$225:AJ236),_xlfn.CONCAT(" y ",AL236)))))</f>
        <v/>
      </c>
      <c r="AL236" s="120" t="s">
        <v>5147</v>
      </c>
      <c r="AM236" s="411">
        <f t="shared" si="9"/>
        <v>0</v>
      </c>
    </row>
    <row r="237" spans="1:39" ht="15" customHeight="1">
      <c r="A237" s="22"/>
      <c r="B237" s="11"/>
      <c r="C237" s="37" t="s">
        <v>5044</v>
      </c>
      <c r="D237" s="800" t="str">
        <f t="shared" si="6"/>
        <v/>
      </c>
      <c r="E237" s="723"/>
      <c r="F237" s="723"/>
      <c r="G237" s="723"/>
      <c r="H237" s="723"/>
      <c r="I237" s="723"/>
      <c r="J237" s="723"/>
      <c r="K237" s="723"/>
      <c r="L237" s="723"/>
      <c r="M237" s="723"/>
      <c r="N237" s="723"/>
      <c r="O237" s="723"/>
      <c r="P237" s="723"/>
      <c r="Q237" s="723"/>
      <c r="R237" s="724"/>
      <c r="S237" s="728"/>
      <c r="T237" s="714"/>
      <c r="U237" s="714"/>
      <c r="V237" s="714"/>
      <c r="W237" s="714"/>
      <c r="X237" s="805"/>
      <c r="Y237" s="808"/>
      <c r="Z237" s="856"/>
      <c r="AA237" s="856"/>
      <c r="AB237" s="856"/>
      <c r="AC237" s="856"/>
      <c r="AD237" s="809"/>
      <c r="AH237" s="398">
        <f t="shared" si="10"/>
        <v>0</v>
      </c>
      <c r="AI237" s="290">
        <f t="shared" si="7"/>
        <v>0</v>
      </c>
      <c r="AJ237" s="293">
        <f t="shared" si="8"/>
        <v>0</v>
      </c>
      <c r="AK237" s="283" t="str">
        <f>IF(AJ237=0,"",
IF(SUM($AJ$225:AJ237)=1,AL237,
IF($AJ$375&gt;SUM($AJ$225:AJ237),_xlfn.CONCAT(", ",AL237),
IF($AJ$375=SUM($AJ$225:AJ237),_xlfn.CONCAT(" y ",AL237)))))</f>
        <v/>
      </c>
      <c r="AL237" s="120" t="s">
        <v>5149</v>
      </c>
      <c r="AM237" s="411">
        <f t="shared" si="9"/>
        <v>0</v>
      </c>
    </row>
    <row r="238" spans="1:39" ht="15" customHeight="1">
      <c r="A238" s="22"/>
      <c r="B238" s="11"/>
      <c r="C238" s="37" t="s">
        <v>5045</v>
      </c>
      <c r="D238" s="800" t="str">
        <f t="shared" si="6"/>
        <v/>
      </c>
      <c r="E238" s="723"/>
      <c r="F238" s="723"/>
      <c r="G238" s="723"/>
      <c r="H238" s="723"/>
      <c r="I238" s="723"/>
      <c r="J238" s="723"/>
      <c r="K238" s="723"/>
      <c r="L238" s="723"/>
      <c r="M238" s="723"/>
      <c r="N238" s="723"/>
      <c r="O238" s="723"/>
      <c r="P238" s="723"/>
      <c r="Q238" s="723"/>
      <c r="R238" s="724"/>
      <c r="S238" s="728"/>
      <c r="T238" s="714"/>
      <c r="U238" s="714"/>
      <c r="V238" s="714"/>
      <c r="W238" s="714"/>
      <c r="X238" s="805"/>
      <c r="Y238" s="808"/>
      <c r="Z238" s="856"/>
      <c r="AA238" s="856"/>
      <c r="AB238" s="856"/>
      <c r="AC238" s="856"/>
      <c r="AD238" s="809"/>
      <c r="AH238" s="398">
        <f t="shared" si="10"/>
        <v>0</v>
      </c>
      <c r="AI238" s="290">
        <f t="shared" si="7"/>
        <v>0</v>
      </c>
      <c r="AJ238" s="293">
        <f t="shared" si="8"/>
        <v>0</v>
      </c>
      <c r="AK238" s="283" t="str">
        <f>IF(AJ238=0,"",
IF(SUM($AJ$225:AJ238)=1,AL238,
IF($AJ$375&gt;SUM($AJ$225:AJ238),_xlfn.CONCAT(", ",AL238),
IF($AJ$375=SUM($AJ$225:AJ238),_xlfn.CONCAT(" y ",AL238)))))</f>
        <v/>
      </c>
      <c r="AL238" s="120" t="s">
        <v>5151</v>
      </c>
      <c r="AM238" s="411">
        <f t="shared" si="9"/>
        <v>0</v>
      </c>
    </row>
    <row r="239" spans="1:39" ht="15" customHeight="1">
      <c r="A239" s="22"/>
      <c r="B239" s="11"/>
      <c r="C239" s="37" t="s">
        <v>5046</v>
      </c>
      <c r="D239" s="800" t="str">
        <f t="shared" si="6"/>
        <v/>
      </c>
      <c r="E239" s="723"/>
      <c r="F239" s="723"/>
      <c r="G239" s="723"/>
      <c r="H239" s="723"/>
      <c r="I239" s="723"/>
      <c r="J239" s="723"/>
      <c r="K239" s="723"/>
      <c r="L239" s="723"/>
      <c r="M239" s="723"/>
      <c r="N239" s="723"/>
      <c r="O239" s="723"/>
      <c r="P239" s="723"/>
      <c r="Q239" s="723"/>
      <c r="R239" s="724"/>
      <c r="S239" s="728"/>
      <c r="T239" s="714"/>
      <c r="U239" s="714"/>
      <c r="V239" s="714"/>
      <c r="W239" s="714"/>
      <c r="X239" s="805"/>
      <c r="Y239" s="808"/>
      <c r="Z239" s="856"/>
      <c r="AA239" s="856"/>
      <c r="AB239" s="856"/>
      <c r="AC239" s="856"/>
      <c r="AD239" s="809"/>
      <c r="AH239" s="398">
        <f t="shared" si="10"/>
        <v>0</v>
      </c>
      <c r="AI239" s="290">
        <f t="shared" si="7"/>
        <v>0</v>
      </c>
      <c r="AJ239" s="293">
        <f t="shared" si="8"/>
        <v>0</v>
      </c>
      <c r="AK239" s="283" t="str">
        <f>IF(AJ239=0,"",
IF(SUM($AJ$225:AJ239)=1,AL239,
IF($AJ$375&gt;SUM($AJ$225:AJ239),_xlfn.CONCAT(", ",AL239),
IF($AJ$375=SUM($AJ$225:AJ239),_xlfn.CONCAT(" y ",AL239)))))</f>
        <v/>
      </c>
      <c r="AL239" s="120" t="s">
        <v>5153</v>
      </c>
      <c r="AM239" s="411">
        <f t="shared" si="9"/>
        <v>0</v>
      </c>
    </row>
    <row r="240" spans="1:39" ht="15" customHeight="1">
      <c r="A240" s="22"/>
      <c r="B240" s="11"/>
      <c r="C240" s="37" t="s">
        <v>5047</v>
      </c>
      <c r="D240" s="800" t="str">
        <f t="shared" si="6"/>
        <v/>
      </c>
      <c r="E240" s="723"/>
      <c r="F240" s="723"/>
      <c r="G240" s="723"/>
      <c r="H240" s="723"/>
      <c r="I240" s="723"/>
      <c r="J240" s="723"/>
      <c r="K240" s="723"/>
      <c r="L240" s="723"/>
      <c r="M240" s="723"/>
      <c r="N240" s="723"/>
      <c r="O240" s="723"/>
      <c r="P240" s="723"/>
      <c r="Q240" s="723"/>
      <c r="R240" s="724"/>
      <c r="S240" s="728"/>
      <c r="T240" s="714"/>
      <c r="U240" s="714"/>
      <c r="V240" s="714"/>
      <c r="W240" s="714"/>
      <c r="X240" s="805"/>
      <c r="Y240" s="808"/>
      <c r="Z240" s="856"/>
      <c r="AA240" s="856"/>
      <c r="AB240" s="856"/>
      <c r="AC240" s="856"/>
      <c r="AD240" s="809"/>
      <c r="AH240" s="398">
        <f t="shared" si="10"/>
        <v>0</v>
      </c>
      <c r="AI240" s="290">
        <f t="shared" si="7"/>
        <v>0</v>
      </c>
      <c r="AJ240" s="293">
        <f t="shared" si="8"/>
        <v>0</v>
      </c>
      <c r="AK240" s="283" t="str">
        <f>IF(AJ240=0,"",
IF(SUM($AJ$225:AJ240)=1,AL240,
IF($AJ$375&gt;SUM($AJ$225:AJ240),_xlfn.CONCAT(", ",AL240),
IF($AJ$375=SUM($AJ$225:AJ240),_xlfn.CONCAT(" y ",AL240)))))</f>
        <v/>
      </c>
      <c r="AL240" s="120" t="s">
        <v>5155</v>
      </c>
      <c r="AM240" s="411">
        <f t="shared" si="9"/>
        <v>0</v>
      </c>
    </row>
    <row r="241" spans="1:39" ht="15" customHeight="1">
      <c r="A241" s="22"/>
      <c r="B241" s="11"/>
      <c r="C241" s="37" t="s">
        <v>5048</v>
      </c>
      <c r="D241" s="800" t="str">
        <f t="shared" si="6"/>
        <v/>
      </c>
      <c r="E241" s="723"/>
      <c r="F241" s="723"/>
      <c r="G241" s="723"/>
      <c r="H241" s="723"/>
      <c r="I241" s="723"/>
      <c r="J241" s="723"/>
      <c r="K241" s="723"/>
      <c r="L241" s="723"/>
      <c r="M241" s="723"/>
      <c r="N241" s="723"/>
      <c r="O241" s="723"/>
      <c r="P241" s="723"/>
      <c r="Q241" s="723"/>
      <c r="R241" s="724"/>
      <c r="S241" s="728"/>
      <c r="T241" s="714"/>
      <c r="U241" s="714"/>
      <c r="V241" s="714"/>
      <c r="W241" s="714"/>
      <c r="X241" s="805"/>
      <c r="Y241" s="808"/>
      <c r="Z241" s="856"/>
      <c r="AA241" s="856"/>
      <c r="AB241" s="856"/>
      <c r="AC241" s="856"/>
      <c r="AD241" s="809"/>
      <c r="AH241" s="398">
        <f t="shared" si="10"/>
        <v>0</v>
      </c>
      <c r="AI241" s="290">
        <f t="shared" si="7"/>
        <v>0</v>
      </c>
      <c r="AJ241" s="293">
        <f t="shared" si="8"/>
        <v>0</v>
      </c>
      <c r="AK241" s="283" t="str">
        <f>IF(AJ241=0,"",
IF(SUM($AJ$225:AJ241)=1,AL241,
IF($AJ$375&gt;SUM($AJ$225:AJ241),_xlfn.CONCAT(", ",AL241),
IF($AJ$375=SUM($AJ$225:AJ241),_xlfn.CONCAT(" y ",AL241)))))</f>
        <v/>
      </c>
      <c r="AL241" s="120" t="s">
        <v>5157</v>
      </c>
      <c r="AM241" s="411">
        <f t="shared" si="9"/>
        <v>0</v>
      </c>
    </row>
    <row r="242" spans="1:39" ht="15" customHeight="1">
      <c r="A242" s="22"/>
      <c r="B242" s="11"/>
      <c r="C242" s="37" t="s">
        <v>5049</v>
      </c>
      <c r="D242" s="800" t="str">
        <f t="shared" si="6"/>
        <v/>
      </c>
      <c r="E242" s="723"/>
      <c r="F242" s="723"/>
      <c r="G242" s="723"/>
      <c r="H242" s="723"/>
      <c r="I242" s="723"/>
      <c r="J242" s="723"/>
      <c r="K242" s="723"/>
      <c r="L242" s="723"/>
      <c r="M242" s="723"/>
      <c r="N242" s="723"/>
      <c r="O242" s="723"/>
      <c r="P242" s="723"/>
      <c r="Q242" s="723"/>
      <c r="R242" s="724"/>
      <c r="S242" s="728"/>
      <c r="T242" s="714"/>
      <c r="U242" s="714"/>
      <c r="V242" s="714"/>
      <c r="W242" s="714"/>
      <c r="X242" s="805"/>
      <c r="Y242" s="808"/>
      <c r="Z242" s="856"/>
      <c r="AA242" s="856"/>
      <c r="AB242" s="856"/>
      <c r="AC242" s="856"/>
      <c r="AD242" s="809"/>
      <c r="AH242" s="398">
        <f t="shared" si="10"/>
        <v>0</v>
      </c>
      <c r="AI242" s="290">
        <f t="shared" si="7"/>
        <v>0</v>
      </c>
      <c r="AJ242" s="293">
        <f t="shared" si="8"/>
        <v>0</v>
      </c>
      <c r="AK242" s="283" t="str">
        <f>IF(AJ242=0,"",
IF(SUM($AJ$225:AJ242)=1,AL242,
IF($AJ$375&gt;SUM($AJ$225:AJ242),_xlfn.CONCAT(", ",AL242),
IF($AJ$375=SUM($AJ$225:AJ242),_xlfn.CONCAT(" y ",AL242)))))</f>
        <v/>
      </c>
      <c r="AL242" s="120" t="s">
        <v>5159</v>
      </c>
      <c r="AM242" s="411">
        <f t="shared" si="9"/>
        <v>0</v>
      </c>
    </row>
    <row r="243" spans="1:39" ht="15" customHeight="1">
      <c r="A243" s="22"/>
      <c r="B243" s="11"/>
      <c r="C243" s="37" t="s">
        <v>5050</v>
      </c>
      <c r="D243" s="800" t="str">
        <f t="shared" si="6"/>
        <v/>
      </c>
      <c r="E243" s="723"/>
      <c r="F243" s="723"/>
      <c r="G243" s="723"/>
      <c r="H243" s="723"/>
      <c r="I243" s="723"/>
      <c r="J243" s="723"/>
      <c r="K243" s="723"/>
      <c r="L243" s="723"/>
      <c r="M243" s="723"/>
      <c r="N243" s="723"/>
      <c r="O243" s="723"/>
      <c r="P243" s="723"/>
      <c r="Q243" s="723"/>
      <c r="R243" s="724"/>
      <c r="S243" s="728"/>
      <c r="T243" s="714"/>
      <c r="U243" s="714"/>
      <c r="V243" s="714"/>
      <c r="W243" s="714"/>
      <c r="X243" s="805"/>
      <c r="Y243" s="808"/>
      <c r="Z243" s="856"/>
      <c r="AA243" s="856"/>
      <c r="AB243" s="856"/>
      <c r="AC243" s="856"/>
      <c r="AD243" s="809"/>
      <c r="AH243" s="398">
        <f t="shared" si="10"/>
        <v>0</v>
      </c>
      <c r="AI243" s="290">
        <f t="shared" si="7"/>
        <v>0</v>
      </c>
      <c r="AJ243" s="293">
        <f t="shared" si="8"/>
        <v>0</v>
      </c>
      <c r="AK243" s="283" t="str">
        <f>IF(AJ243=0,"",
IF(SUM($AJ$225:AJ243)=1,AL243,
IF($AJ$375&gt;SUM($AJ$225:AJ243),_xlfn.CONCAT(", ",AL243),
IF($AJ$375=SUM($AJ$225:AJ243),_xlfn.CONCAT(" y ",AL243)))))</f>
        <v/>
      </c>
      <c r="AL243" s="120" t="s">
        <v>5161</v>
      </c>
      <c r="AM243" s="411">
        <f t="shared" si="9"/>
        <v>0</v>
      </c>
    </row>
    <row r="244" spans="1:39" ht="15" customHeight="1">
      <c r="A244" s="22"/>
      <c r="B244" s="11"/>
      <c r="C244" s="37" t="s">
        <v>5051</v>
      </c>
      <c r="D244" s="800" t="str">
        <f t="shared" si="6"/>
        <v/>
      </c>
      <c r="E244" s="723"/>
      <c r="F244" s="723"/>
      <c r="G244" s="723"/>
      <c r="H244" s="723"/>
      <c r="I244" s="723"/>
      <c r="J244" s="723"/>
      <c r="K244" s="723"/>
      <c r="L244" s="723"/>
      <c r="M244" s="723"/>
      <c r="N244" s="723"/>
      <c r="O244" s="723"/>
      <c r="P244" s="723"/>
      <c r="Q244" s="723"/>
      <c r="R244" s="724"/>
      <c r="S244" s="728"/>
      <c r="T244" s="714"/>
      <c r="U244" s="714"/>
      <c r="V244" s="714"/>
      <c r="W244" s="714"/>
      <c r="X244" s="805"/>
      <c r="Y244" s="808"/>
      <c r="Z244" s="856"/>
      <c r="AA244" s="856"/>
      <c r="AB244" s="856"/>
      <c r="AC244" s="856"/>
      <c r="AD244" s="809"/>
      <c r="AH244" s="398">
        <f t="shared" si="10"/>
        <v>0</v>
      </c>
      <c r="AI244" s="290">
        <f t="shared" si="7"/>
        <v>0</v>
      </c>
      <c r="AJ244" s="293">
        <f t="shared" si="8"/>
        <v>0</v>
      </c>
      <c r="AK244" s="283" t="str">
        <f>IF(AJ244=0,"",
IF(SUM($AJ$225:AJ244)=1,AL244,
IF($AJ$375&gt;SUM($AJ$225:AJ244),_xlfn.CONCAT(", ",AL244),
IF($AJ$375=SUM($AJ$225:AJ244),_xlfn.CONCAT(" y ",AL244)))))</f>
        <v/>
      </c>
      <c r="AL244" s="120" t="s">
        <v>5163</v>
      </c>
      <c r="AM244" s="411">
        <f t="shared" si="9"/>
        <v>0</v>
      </c>
    </row>
    <row r="245" spans="1:39" ht="15" customHeight="1">
      <c r="A245" s="22"/>
      <c r="B245" s="11"/>
      <c r="C245" s="37" t="s">
        <v>5052</v>
      </c>
      <c r="D245" s="800" t="str">
        <f t="shared" si="6"/>
        <v/>
      </c>
      <c r="E245" s="723"/>
      <c r="F245" s="723"/>
      <c r="G245" s="723"/>
      <c r="H245" s="723"/>
      <c r="I245" s="723"/>
      <c r="J245" s="723"/>
      <c r="K245" s="723"/>
      <c r="L245" s="723"/>
      <c r="M245" s="723"/>
      <c r="N245" s="723"/>
      <c r="O245" s="723"/>
      <c r="P245" s="723"/>
      <c r="Q245" s="723"/>
      <c r="R245" s="724"/>
      <c r="S245" s="728"/>
      <c r="T245" s="714"/>
      <c r="U245" s="714"/>
      <c r="V245" s="714"/>
      <c r="W245" s="714"/>
      <c r="X245" s="805"/>
      <c r="Y245" s="808"/>
      <c r="Z245" s="856"/>
      <c r="AA245" s="856"/>
      <c r="AB245" s="856"/>
      <c r="AC245" s="856"/>
      <c r="AD245" s="809"/>
      <c r="AH245" s="398">
        <f t="shared" si="10"/>
        <v>0</v>
      </c>
      <c r="AI245" s="290">
        <f t="shared" si="7"/>
        <v>0</v>
      </c>
      <c r="AJ245" s="293">
        <f t="shared" si="8"/>
        <v>0</v>
      </c>
      <c r="AK245" s="283" t="str">
        <f>IF(AJ245=0,"",
IF(SUM($AJ$225:AJ245)=1,AL245,
IF($AJ$375&gt;SUM($AJ$225:AJ245),_xlfn.CONCAT(", ",AL245),
IF($AJ$375=SUM($AJ$225:AJ245),_xlfn.CONCAT(" y ",AL245)))))</f>
        <v/>
      </c>
      <c r="AL245" s="120" t="s">
        <v>5165</v>
      </c>
      <c r="AM245" s="411">
        <f t="shared" si="9"/>
        <v>0</v>
      </c>
    </row>
    <row r="246" spans="1:39" ht="15" customHeight="1">
      <c r="A246" s="22"/>
      <c r="B246" s="11"/>
      <c r="C246" s="37" t="s">
        <v>5053</v>
      </c>
      <c r="D246" s="800" t="str">
        <f t="shared" si="6"/>
        <v/>
      </c>
      <c r="E246" s="723"/>
      <c r="F246" s="723"/>
      <c r="G246" s="723"/>
      <c r="H246" s="723"/>
      <c r="I246" s="723"/>
      <c r="J246" s="723"/>
      <c r="K246" s="723"/>
      <c r="L246" s="723"/>
      <c r="M246" s="723"/>
      <c r="N246" s="723"/>
      <c r="O246" s="723"/>
      <c r="P246" s="723"/>
      <c r="Q246" s="723"/>
      <c r="R246" s="724"/>
      <c r="S246" s="728"/>
      <c r="T246" s="714"/>
      <c r="U246" s="714"/>
      <c r="V246" s="714"/>
      <c r="W246" s="714"/>
      <c r="X246" s="805"/>
      <c r="Y246" s="808"/>
      <c r="Z246" s="856"/>
      <c r="AA246" s="856"/>
      <c r="AB246" s="856"/>
      <c r="AC246" s="856"/>
      <c r="AD246" s="809"/>
      <c r="AH246" s="398">
        <f t="shared" si="10"/>
        <v>0</v>
      </c>
      <c r="AI246" s="290">
        <f t="shared" si="7"/>
        <v>0</v>
      </c>
      <c r="AJ246" s="293">
        <f t="shared" si="8"/>
        <v>0</v>
      </c>
      <c r="AK246" s="283" t="str">
        <f>IF(AJ246=0,"",
IF(SUM($AJ$225:AJ246)=1,AL246,
IF($AJ$375&gt;SUM($AJ$225:AJ246),_xlfn.CONCAT(", ",AL246),
IF($AJ$375=SUM($AJ$225:AJ246),_xlfn.CONCAT(" y ",AL246)))))</f>
        <v/>
      </c>
      <c r="AL246" s="120" t="s">
        <v>5167</v>
      </c>
      <c r="AM246" s="411">
        <f t="shared" si="9"/>
        <v>0</v>
      </c>
    </row>
    <row r="247" spans="1:39" ht="15" customHeight="1">
      <c r="A247" s="22"/>
      <c r="B247" s="11"/>
      <c r="C247" s="37" t="s">
        <v>5054</v>
      </c>
      <c r="D247" s="800" t="str">
        <f t="shared" si="6"/>
        <v/>
      </c>
      <c r="E247" s="723"/>
      <c r="F247" s="723"/>
      <c r="G247" s="723"/>
      <c r="H247" s="723"/>
      <c r="I247" s="723"/>
      <c r="J247" s="723"/>
      <c r="K247" s="723"/>
      <c r="L247" s="723"/>
      <c r="M247" s="723"/>
      <c r="N247" s="723"/>
      <c r="O247" s="723"/>
      <c r="P247" s="723"/>
      <c r="Q247" s="723"/>
      <c r="R247" s="724"/>
      <c r="S247" s="728"/>
      <c r="T247" s="714"/>
      <c r="U247" s="714"/>
      <c r="V247" s="714"/>
      <c r="W247" s="714"/>
      <c r="X247" s="805"/>
      <c r="Y247" s="808"/>
      <c r="Z247" s="856"/>
      <c r="AA247" s="856"/>
      <c r="AB247" s="856"/>
      <c r="AC247" s="856"/>
      <c r="AD247" s="809"/>
      <c r="AH247" s="398">
        <f t="shared" si="10"/>
        <v>0</v>
      </c>
      <c r="AI247" s="290">
        <f t="shared" si="7"/>
        <v>0</v>
      </c>
      <c r="AJ247" s="293">
        <f t="shared" si="8"/>
        <v>0</v>
      </c>
      <c r="AK247" s="283" t="str">
        <f>IF(AJ247=0,"",
IF(SUM($AJ$225:AJ247)=1,AL247,
IF($AJ$375&gt;SUM($AJ$225:AJ247),_xlfn.CONCAT(", ",AL247),
IF($AJ$375=SUM($AJ$225:AJ247),_xlfn.CONCAT(" y ",AL247)))))</f>
        <v/>
      </c>
      <c r="AL247" s="120" t="s">
        <v>5169</v>
      </c>
      <c r="AM247" s="411">
        <f t="shared" si="9"/>
        <v>0</v>
      </c>
    </row>
    <row r="248" spans="1:39" ht="15" customHeight="1">
      <c r="A248" s="22"/>
      <c r="B248" s="11"/>
      <c r="C248" s="37" t="s">
        <v>5055</v>
      </c>
      <c r="D248" s="800" t="str">
        <f t="shared" si="6"/>
        <v/>
      </c>
      <c r="E248" s="723"/>
      <c r="F248" s="723"/>
      <c r="G248" s="723"/>
      <c r="H248" s="723"/>
      <c r="I248" s="723"/>
      <c r="J248" s="723"/>
      <c r="K248" s="723"/>
      <c r="L248" s="723"/>
      <c r="M248" s="723"/>
      <c r="N248" s="723"/>
      <c r="O248" s="723"/>
      <c r="P248" s="723"/>
      <c r="Q248" s="723"/>
      <c r="R248" s="724"/>
      <c r="S248" s="728"/>
      <c r="T248" s="714"/>
      <c r="U248" s="714"/>
      <c r="V248" s="714"/>
      <c r="W248" s="714"/>
      <c r="X248" s="805"/>
      <c r="Y248" s="808"/>
      <c r="Z248" s="856"/>
      <c r="AA248" s="856"/>
      <c r="AB248" s="856"/>
      <c r="AC248" s="856"/>
      <c r="AD248" s="809"/>
      <c r="AH248" s="398">
        <f t="shared" si="10"/>
        <v>0</v>
      </c>
      <c r="AI248" s="290">
        <f t="shared" si="7"/>
        <v>0</v>
      </c>
      <c r="AJ248" s="293">
        <f t="shared" si="8"/>
        <v>0</v>
      </c>
      <c r="AK248" s="283" t="str">
        <f>IF(AJ248=0,"",
IF(SUM($AJ$225:AJ248)=1,AL248,
IF($AJ$375&gt;SUM($AJ$225:AJ248),_xlfn.CONCAT(", ",AL248),
IF($AJ$375=SUM($AJ$225:AJ248),_xlfn.CONCAT(" y ",AL248)))))</f>
        <v/>
      </c>
      <c r="AL248" s="120" t="s">
        <v>5171</v>
      </c>
      <c r="AM248" s="411">
        <f t="shared" si="9"/>
        <v>0</v>
      </c>
    </row>
    <row r="249" spans="1:39" ht="15" customHeight="1">
      <c r="A249" s="22"/>
      <c r="B249" s="11"/>
      <c r="C249" s="37" t="s">
        <v>5056</v>
      </c>
      <c r="D249" s="800" t="str">
        <f t="shared" si="6"/>
        <v/>
      </c>
      <c r="E249" s="723"/>
      <c r="F249" s="723"/>
      <c r="G249" s="723"/>
      <c r="H249" s="723"/>
      <c r="I249" s="723"/>
      <c r="J249" s="723"/>
      <c r="K249" s="723"/>
      <c r="L249" s="723"/>
      <c r="M249" s="723"/>
      <c r="N249" s="723"/>
      <c r="O249" s="723"/>
      <c r="P249" s="723"/>
      <c r="Q249" s="723"/>
      <c r="R249" s="724"/>
      <c r="S249" s="728"/>
      <c r="T249" s="714"/>
      <c r="U249" s="714"/>
      <c r="V249" s="714"/>
      <c r="W249" s="714"/>
      <c r="X249" s="805"/>
      <c r="Y249" s="808"/>
      <c r="Z249" s="856"/>
      <c r="AA249" s="856"/>
      <c r="AB249" s="856"/>
      <c r="AC249" s="856"/>
      <c r="AD249" s="809"/>
      <c r="AH249" s="398">
        <f t="shared" si="10"/>
        <v>0</v>
      </c>
      <c r="AI249" s="290">
        <f t="shared" si="7"/>
        <v>0</v>
      </c>
      <c r="AJ249" s="293">
        <f t="shared" si="8"/>
        <v>0</v>
      </c>
      <c r="AK249" s="283" t="str">
        <f>IF(AJ249=0,"",
IF(SUM($AJ$225:AJ249)=1,AL249,
IF($AJ$375&gt;SUM($AJ$225:AJ249),_xlfn.CONCAT(", ",AL249),
IF($AJ$375=SUM($AJ$225:AJ249),_xlfn.CONCAT(" y ",AL249)))))</f>
        <v/>
      </c>
      <c r="AL249" s="120" t="s">
        <v>5173</v>
      </c>
      <c r="AM249" s="411">
        <f t="shared" si="9"/>
        <v>0</v>
      </c>
    </row>
    <row r="250" spans="1:39" ht="15" customHeight="1">
      <c r="A250" s="22"/>
      <c r="B250" s="11"/>
      <c r="C250" s="37" t="s">
        <v>5057</v>
      </c>
      <c r="D250" s="800" t="str">
        <f t="shared" si="6"/>
        <v/>
      </c>
      <c r="E250" s="723"/>
      <c r="F250" s="723"/>
      <c r="G250" s="723"/>
      <c r="H250" s="723"/>
      <c r="I250" s="723"/>
      <c r="J250" s="723"/>
      <c r="K250" s="723"/>
      <c r="L250" s="723"/>
      <c r="M250" s="723"/>
      <c r="N250" s="723"/>
      <c r="O250" s="723"/>
      <c r="P250" s="723"/>
      <c r="Q250" s="723"/>
      <c r="R250" s="724"/>
      <c r="S250" s="728"/>
      <c r="T250" s="714"/>
      <c r="U250" s="714"/>
      <c r="V250" s="714"/>
      <c r="W250" s="714"/>
      <c r="X250" s="805"/>
      <c r="Y250" s="808"/>
      <c r="Z250" s="856"/>
      <c r="AA250" s="856"/>
      <c r="AB250" s="856"/>
      <c r="AC250" s="856"/>
      <c r="AD250" s="809"/>
      <c r="AH250" s="398">
        <f t="shared" si="10"/>
        <v>0</v>
      </c>
      <c r="AI250" s="290">
        <f t="shared" si="7"/>
        <v>0</v>
      </c>
      <c r="AJ250" s="293">
        <f t="shared" si="8"/>
        <v>0</v>
      </c>
      <c r="AK250" s="283" t="str">
        <f>IF(AJ250=0,"",
IF(SUM($AJ$225:AJ250)=1,AL250,
IF($AJ$375&gt;SUM($AJ$225:AJ250),_xlfn.CONCAT(", ",AL250),
IF($AJ$375=SUM($AJ$225:AJ250),_xlfn.CONCAT(" y ",AL250)))))</f>
        <v/>
      </c>
      <c r="AL250" s="120" t="s">
        <v>5175</v>
      </c>
      <c r="AM250" s="411">
        <f t="shared" si="9"/>
        <v>0</v>
      </c>
    </row>
    <row r="251" spans="1:39" ht="15" customHeight="1">
      <c r="A251" s="22"/>
      <c r="B251" s="11"/>
      <c r="C251" s="37" t="s">
        <v>5058</v>
      </c>
      <c r="D251" s="800" t="str">
        <f t="shared" si="6"/>
        <v/>
      </c>
      <c r="E251" s="723"/>
      <c r="F251" s="723"/>
      <c r="G251" s="723"/>
      <c r="H251" s="723"/>
      <c r="I251" s="723"/>
      <c r="J251" s="723"/>
      <c r="K251" s="723"/>
      <c r="L251" s="723"/>
      <c r="M251" s="723"/>
      <c r="N251" s="723"/>
      <c r="O251" s="723"/>
      <c r="P251" s="723"/>
      <c r="Q251" s="723"/>
      <c r="R251" s="724"/>
      <c r="S251" s="728"/>
      <c r="T251" s="714"/>
      <c r="U251" s="714"/>
      <c r="V251" s="714"/>
      <c r="W251" s="714"/>
      <c r="X251" s="805"/>
      <c r="Y251" s="808"/>
      <c r="Z251" s="856"/>
      <c r="AA251" s="856"/>
      <c r="AB251" s="856"/>
      <c r="AC251" s="856"/>
      <c r="AD251" s="809"/>
      <c r="AH251" s="398">
        <f t="shared" si="10"/>
        <v>0</v>
      </c>
      <c r="AI251" s="290">
        <f t="shared" si="7"/>
        <v>0</v>
      </c>
      <c r="AJ251" s="293">
        <f t="shared" si="8"/>
        <v>0</v>
      </c>
      <c r="AK251" s="283" t="str">
        <f>IF(AJ251=0,"",
IF(SUM($AJ$225:AJ251)=1,AL251,
IF($AJ$375&gt;SUM($AJ$225:AJ251),_xlfn.CONCAT(", ",AL251),
IF($AJ$375=SUM($AJ$225:AJ251),_xlfn.CONCAT(" y ",AL251)))))</f>
        <v/>
      </c>
      <c r="AL251" s="120" t="s">
        <v>5177</v>
      </c>
      <c r="AM251" s="411">
        <f t="shared" si="9"/>
        <v>0</v>
      </c>
    </row>
    <row r="252" spans="1:39" ht="15" customHeight="1">
      <c r="A252" s="22"/>
      <c r="B252" s="11"/>
      <c r="C252" s="37" t="s">
        <v>5059</v>
      </c>
      <c r="D252" s="800" t="str">
        <f t="shared" si="6"/>
        <v/>
      </c>
      <c r="E252" s="723"/>
      <c r="F252" s="723"/>
      <c r="G252" s="723"/>
      <c r="H252" s="723"/>
      <c r="I252" s="723"/>
      <c r="J252" s="723"/>
      <c r="K252" s="723"/>
      <c r="L252" s="723"/>
      <c r="M252" s="723"/>
      <c r="N252" s="723"/>
      <c r="O252" s="723"/>
      <c r="P252" s="723"/>
      <c r="Q252" s="723"/>
      <c r="R252" s="724"/>
      <c r="S252" s="728"/>
      <c r="T252" s="714"/>
      <c r="U252" s="714"/>
      <c r="V252" s="714"/>
      <c r="W252" s="714"/>
      <c r="X252" s="805"/>
      <c r="Y252" s="808"/>
      <c r="Z252" s="856"/>
      <c r="AA252" s="856"/>
      <c r="AB252" s="856"/>
      <c r="AC252" s="856"/>
      <c r="AD252" s="809"/>
      <c r="AH252" s="398">
        <f t="shared" si="10"/>
        <v>0</v>
      </c>
      <c r="AI252" s="290">
        <f t="shared" si="7"/>
        <v>0</v>
      </c>
      <c r="AJ252" s="293">
        <f t="shared" si="8"/>
        <v>0</v>
      </c>
      <c r="AK252" s="283" t="str">
        <f>IF(AJ252=0,"",
IF(SUM($AJ$225:AJ252)=1,AL252,
IF($AJ$375&gt;SUM($AJ$225:AJ252),_xlfn.CONCAT(", ",AL252),
IF($AJ$375=SUM($AJ$225:AJ252),_xlfn.CONCAT(" y ",AL252)))))</f>
        <v/>
      </c>
      <c r="AL252" s="120" t="s">
        <v>5179</v>
      </c>
      <c r="AM252" s="411">
        <f t="shared" si="9"/>
        <v>0</v>
      </c>
    </row>
    <row r="253" spans="1:39" ht="15" customHeight="1">
      <c r="A253" s="22"/>
      <c r="B253" s="11"/>
      <c r="C253" s="37" t="s">
        <v>5060</v>
      </c>
      <c r="D253" s="800" t="str">
        <f t="shared" si="6"/>
        <v/>
      </c>
      <c r="E253" s="723"/>
      <c r="F253" s="723"/>
      <c r="G253" s="723"/>
      <c r="H253" s="723"/>
      <c r="I253" s="723"/>
      <c r="J253" s="723"/>
      <c r="K253" s="723"/>
      <c r="L253" s="723"/>
      <c r="M253" s="723"/>
      <c r="N253" s="723"/>
      <c r="O253" s="723"/>
      <c r="P253" s="723"/>
      <c r="Q253" s="723"/>
      <c r="R253" s="724"/>
      <c r="S253" s="728"/>
      <c r="T253" s="714"/>
      <c r="U253" s="714"/>
      <c r="V253" s="714"/>
      <c r="W253" s="714"/>
      <c r="X253" s="805"/>
      <c r="Y253" s="808"/>
      <c r="Z253" s="856"/>
      <c r="AA253" s="856"/>
      <c r="AB253" s="856"/>
      <c r="AC253" s="856"/>
      <c r="AD253" s="809"/>
      <c r="AH253" s="398">
        <f t="shared" si="10"/>
        <v>0</v>
      </c>
      <c r="AI253" s="290">
        <f t="shared" si="7"/>
        <v>0</v>
      </c>
      <c r="AJ253" s="293">
        <f t="shared" si="8"/>
        <v>0</v>
      </c>
      <c r="AK253" s="283" t="str">
        <f>IF(AJ253=0,"",
IF(SUM($AJ$225:AJ253)=1,AL253,
IF($AJ$375&gt;SUM($AJ$225:AJ253),_xlfn.CONCAT(", ",AL253),
IF($AJ$375=SUM($AJ$225:AJ253),_xlfn.CONCAT(" y ",AL253)))))</f>
        <v/>
      </c>
      <c r="AL253" s="120" t="s">
        <v>5181</v>
      </c>
      <c r="AM253" s="411">
        <f t="shared" si="9"/>
        <v>0</v>
      </c>
    </row>
    <row r="254" spans="1:39" ht="15" customHeight="1">
      <c r="A254" s="22"/>
      <c r="B254" s="11"/>
      <c r="C254" s="37" t="s">
        <v>5061</v>
      </c>
      <c r="D254" s="800" t="str">
        <f t="shared" si="6"/>
        <v/>
      </c>
      <c r="E254" s="723"/>
      <c r="F254" s="723"/>
      <c r="G254" s="723"/>
      <c r="H254" s="723"/>
      <c r="I254" s="723"/>
      <c r="J254" s="723"/>
      <c r="K254" s="723"/>
      <c r="L254" s="723"/>
      <c r="M254" s="723"/>
      <c r="N254" s="723"/>
      <c r="O254" s="723"/>
      <c r="P254" s="723"/>
      <c r="Q254" s="723"/>
      <c r="R254" s="724"/>
      <c r="S254" s="728"/>
      <c r="T254" s="714"/>
      <c r="U254" s="714"/>
      <c r="V254" s="714"/>
      <c r="W254" s="714"/>
      <c r="X254" s="805"/>
      <c r="Y254" s="808"/>
      <c r="Z254" s="856"/>
      <c r="AA254" s="856"/>
      <c r="AB254" s="856"/>
      <c r="AC254" s="856"/>
      <c r="AD254" s="809"/>
      <c r="AH254" s="398">
        <f t="shared" si="10"/>
        <v>0</v>
      </c>
      <c r="AI254" s="290">
        <f t="shared" si="7"/>
        <v>0</v>
      </c>
      <c r="AJ254" s="293">
        <f t="shared" si="8"/>
        <v>0</v>
      </c>
      <c r="AK254" s="283" t="str">
        <f>IF(AJ254=0,"",
IF(SUM($AJ$225:AJ254)=1,AL254,
IF($AJ$375&gt;SUM($AJ$225:AJ254),_xlfn.CONCAT(", ",AL254),
IF($AJ$375=SUM($AJ$225:AJ254),_xlfn.CONCAT(" y ",AL254)))))</f>
        <v/>
      </c>
      <c r="AL254" s="120" t="s">
        <v>5183</v>
      </c>
      <c r="AM254" s="411">
        <f t="shared" si="9"/>
        <v>0</v>
      </c>
    </row>
    <row r="255" spans="1:39" ht="15" customHeight="1">
      <c r="A255" s="22"/>
      <c r="B255" s="11"/>
      <c r="C255" s="37" t="s">
        <v>5062</v>
      </c>
      <c r="D255" s="800" t="str">
        <f t="shared" si="6"/>
        <v/>
      </c>
      <c r="E255" s="723"/>
      <c r="F255" s="723"/>
      <c r="G255" s="723"/>
      <c r="H255" s="723"/>
      <c r="I255" s="723"/>
      <c r="J255" s="723"/>
      <c r="K255" s="723"/>
      <c r="L255" s="723"/>
      <c r="M255" s="723"/>
      <c r="N255" s="723"/>
      <c r="O255" s="723"/>
      <c r="P255" s="723"/>
      <c r="Q255" s="723"/>
      <c r="R255" s="724"/>
      <c r="S255" s="728"/>
      <c r="T255" s="714"/>
      <c r="U255" s="714"/>
      <c r="V255" s="714"/>
      <c r="W255" s="714"/>
      <c r="X255" s="805"/>
      <c r="Y255" s="808"/>
      <c r="Z255" s="856"/>
      <c r="AA255" s="856"/>
      <c r="AB255" s="856"/>
      <c r="AC255" s="856"/>
      <c r="AD255" s="809"/>
      <c r="AH255" s="398">
        <f t="shared" si="10"/>
        <v>0</v>
      </c>
      <c r="AI255" s="290">
        <f t="shared" si="7"/>
        <v>0</v>
      </c>
      <c r="AJ255" s="293">
        <f t="shared" si="8"/>
        <v>0</v>
      </c>
      <c r="AK255" s="283" t="str">
        <f>IF(AJ255=0,"",
IF(SUM($AJ$225:AJ255)=1,AL255,
IF($AJ$375&gt;SUM($AJ$225:AJ255),_xlfn.CONCAT(", ",AL255),
IF($AJ$375=SUM($AJ$225:AJ255),_xlfn.CONCAT(" y ",AL255)))))</f>
        <v/>
      </c>
      <c r="AL255" s="120" t="s">
        <v>5185</v>
      </c>
      <c r="AM255" s="411">
        <f t="shared" si="9"/>
        <v>0</v>
      </c>
    </row>
    <row r="256" spans="1:39" ht="15" customHeight="1">
      <c r="A256" s="22"/>
      <c r="B256" s="11"/>
      <c r="C256" s="37" t="s">
        <v>5063</v>
      </c>
      <c r="D256" s="800" t="str">
        <f t="shared" si="6"/>
        <v/>
      </c>
      <c r="E256" s="723"/>
      <c r="F256" s="723"/>
      <c r="G256" s="723"/>
      <c r="H256" s="723"/>
      <c r="I256" s="723"/>
      <c r="J256" s="723"/>
      <c r="K256" s="723"/>
      <c r="L256" s="723"/>
      <c r="M256" s="723"/>
      <c r="N256" s="723"/>
      <c r="O256" s="723"/>
      <c r="P256" s="723"/>
      <c r="Q256" s="723"/>
      <c r="R256" s="724"/>
      <c r="S256" s="728"/>
      <c r="T256" s="714"/>
      <c r="U256" s="714"/>
      <c r="V256" s="714"/>
      <c r="W256" s="714"/>
      <c r="X256" s="805"/>
      <c r="Y256" s="808"/>
      <c r="Z256" s="856"/>
      <c r="AA256" s="856"/>
      <c r="AB256" s="856"/>
      <c r="AC256" s="856"/>
      <c r="AD256" s="809"/>
      <c r="AH256" s="398">
        <f t="shared" si="10"/>
        <v>0</v>
      </c>
      <c r="AI256" s="290">
        <f t="shared" si="7"/>
        <v>0</v>
      </c>
      <c r="AJ256" s="293">
        <f t="shared" si="8"/>
        <v>0</v>
      </c>
      <c r="AK256" s="283" t="str">
        <f>IF(AJ256=0,"",
IF(SUM($AJ$225:AJ256)=1,AL256,
IF($AJ$375&gt;SUM($AJ$225:AJ256),_xlfn.CONCAT(", ",AL256),
IF($AJ$375=SUM($AJ$225:AJ256),_xlfn.CONCAT(" y ",AL256)))))</f>
        <v/>
      </c>
      <c r="AL256" s="120" t="s">
        <v>5186</v>
      </c>
      <c r="AM256" s="411">
        <f t="shared" si="9"/>
        <v>0</v>
      </c>
    </row>
    <row r="257" spans="1:39" ht="15" customHeight="1">
      <c r="A257" s="22"/>
      <c r="B257" s="11"/>
      <c r="C257" s="37" t="s">
        <v>5064</v>
      </c>
      <c r="D257" s="800" t="str">
        <f t="shared" ref="D257:D288" si="11">IF($D93="","",$D93)</f>
        <v/>
      </c>
      <c r="E257" s="723"/>
      <c r="F257" s="723"/>
      <c r="G257" s="723"/>
      <c r="H257" s="723"/>
      <c r="I257" s="723"/>
      <c r="J257" s="723"/>
      <c r="K257" s="723"/>
      <c r="L257" s="723"/>
      <c r="M257" s="723"/>
      <c r="N257" s="723"/>
      <c r="O257" s="723"/>
      <c r="P257" s="723"/>
      <c r="Q257" s="723"/>
      <c r="R257" s="724"/>
      <c r="S257" s="728"/>
      <c r="T257" s="714"/>
      <c r="U257" s="714"/>
      <c r="V257" s="714"/>
      <c r="W257" s="714"/>
      <c r="X257" s="805"/>
      <c r="Y257" s="808"/>
      <c r="Z257" s="856"/>
      <c r="AA257" s="856"/>
      <c r="AB257" s="856"/>
      <c r="AC257" s="856"/>
      <c r="AD257" s="809"/>
      <c r="AH257" s="398">
        <f t="shared" ref="AH257:AH288" si="12">IF(AND($S257&lt;&gt;"",$S257&lt;&gt;1,COUNTA(Y257)&gt;0),1,0)</f>
        <v>0</v>
      </c>
      <c r="AI257" s="290">
        <f t="shared" ref="AI257:AI288" si="13">IF(AND(COUNTBLANK(D257)=0,$S257&lt;&gt;"",$S257&lt;&gt;1,COUNTA(Y257)=0),0,IF(AND(COUNTBLANK(D257)=0,$S257&lt;&gt;"",$S257=1,COUNTA(Y257)=1),0,IF(AND(COUNTBLANK(D257)=1,COUNTA(Y257)=0),0,1)))</f>
        <v>0</v>
      </c>
      <c r="AJ257" s="293">
        <f t="shared" si="8"/>
        <v>0</v>
      </c>
      <c r="AK257" s="283" t="str">
        <f>IF(AJ257=0,"",
IF(SUM($AJ$225:AJ257)=1,AL257,
IF($AJ$375&gt;SUM($AJ$225:AJ257),_xlfn.CONCAT(", ",AL257),
IF($AJ$375=SUM($AJ$225:AJ257),_xlfn.CONCAT(" y ",AL257)))))</f>
        <v/>
      </c>
      <c r="AL257" s="120" t="s">
        <v>5187</v>
      </c>
      <c r="AM257" s="411">
        <f t="shared" ref="AM257:AM288" si="14">IF(AND($S257&lt;&gt;"",$S257=1,Y257&lt;&gt;"",SUM(Y257)=0),1,0)</f>
        <v>0</v>
      </c>
    </row>
    <row r="258" spans="1:39" ht="15" customHeight="1">
      <c r="A258" s="22"/>
      <c r="B258" s="11"/>
      <c r="C258" s="37" t="s">
        <v>5065</v>
      </c>
      <c r="D258" s="800" t="str">
        <f t="shared" si="11"/>
        <v/>
      </c>
      <c r="E258" s="723"/>
      <c r="F258" s="723"/>
      <c r="G258" s="723"/>
      <c r="H258" s="723"/>
      <c r="I258" s="723"/>
      <c r="J258" s="723"/>
      <c r="K258" s="723"/>
      <c r="L258" s="723"/>
      <c r="M258" s="723"/>
      <c r="N258" s="723"/>
      <c r="O258" s="723"/>
      <c r="P258" s="723"/>
      <c r="Q258" s="723"/>
      <c r="R258" s="724"/>
      <c r="S258" s="728"/>
      <c r="T258" s="714"/>
      <c r="U258" s="714"/>
      <c r="V258" s="714"/>
      <c r="W258" s="714"/>
      <c r="X258" s="805"/>
      <c r="Y258" s="808"/>
      <c r="Z258" s="856"/>
      <c r="AA258" s="856"/>
      <c r="AB258" s="856"/>
      <c r="AC258" s="856"/>
      <c r="AD258" s="809"/>
      <c r="AH258" s="398">
        <f t="shared" si="12"/>
        <v>0</v>
      </c>
      <c r="AI258" s="290">
        <f t="shared" si="13"/>
        <v>0</v>
      </c>
      <c r="AJ258" s="293">
        <f t="shared" si="8"/>
        <v>0</v>
      </c>
      <c r="AK258" s="283" t="str">
        <f>IF(AJ258=0,"",
IF(SUM($AJ$225:AJ258)=1,AL258,
IF($AJ$375&gt;SUM($AJ$225:AJ258),_xlfn.CONCAT(", ",AL258),
IF($AJ$375=SUM($AJ$225:AJ258),_xlfn.CONCAT(" y ",AL258)))))</f>
        <v/>
      </c>
      <c r="AL258" s="120" t="s">
        <v>5188</v>
      </c>
      <c r="AM258" s="411">
        <f t="shared" si="14"/>
        <v>0</v>
      </c>
    </row>
    <row r="259" spans="1:39" ht="15" customHeight="1">
      <c r="A259" s="22"/>
      <c r="B259" s="11"/>
      <c r="C259" s="37" t="s">
        <v>5066</v>
      </c>
      <c r="D259" s="800" t="str">
        <f t="shared" si="11"/>
        <v/>
      </c>
      <c r="E259" s="723"/>
      <c r="F259" s="723"/>
      <c r="G259" s="723"/>
      <c r="H259" s="723"/>
      <c r="I259" s="723"/>
      <c r="J259" s="723"/>
      <c r="K259" s="723"/>
      <c r="L259" s="723"/>
      <c r="M259" s="723"/>
      <c r="N259" s="723"/>
      <c r="O259" s="723"/>
      <c r="P259" s="723"/>
      <c r="Q259" s="723"/>
      <c r="R259" s="724"/>
      <c r="S259" s="728"/>
      <c r="T259" s="714"/>
      <c r="U259" s="714"/>
      <c r="V259" s="714"/>
      <c r="W259" s="714"/>
      <c r="X259" s="805"/>
      <c r="Y259" s="808"/>
      <c r="Z259" s="856"/>
      <c r="AA259" s="856"/>
      <c r="AB259" s="856"/>
      <c r="AC259" s="856"/>
      <c r="AD259" s="809"/>
      <c r="AH259" s="398">
        <f t="shared" si="12"/>
        <v>0</v>
      </c>
      <c r="AI259" s="290">
        <f t="shared" si="13"/>
        <v>0</v>
      </c>
      <c r="AJ259" s="293">
        <f t="shared" si="8"/>
        <v>0</v>
      </c>
      <c r="AK259" s="283" t="str">
        <f>IF(AJ259=0,"",
IF(SUM($AJ$225:AJ259)=1,AL259,
IF($AJ$375&gt;SUM($AJ$225:AJ259),_xlfn.CONCAT(", ",AL259),
IF($AJ$375=SUM($AJ$225:AJ259),_xlfn.CONCAT(" y ",AL259)))))</f>
        <v/>
      </c>
      <c r="AL259" s="120" t="s">
        <v>5189</v>
      </c>
      <c r="AM259" s="411">
        <f t="shared" si="14"/>
        <v>0</v>
      </c>
    </row>
    <row r="260" spans="1:39" ht="15" customHeight="1">
      <c r="A260" s="22"/>
      <c r="B260" s="11"/>
      <c r="C260" s="37" t="s">
        <v>5190</v>
      </c>
      <c r="D260" s="800" t="str">
        <f t="shared" si="11"/>
        <v/>
      </c>
      <c r="E260" s="723"/>
      <c r="F260" s="723"/>
      <c r="G260" s="723"/>
      <c r="H260" s="723"/>
      <c r="I260" s="723"/>
      <c r="J260" s="723"/>
      <c r="K260" s="723"/>
      <c r="L260" s="723"/>
      <c r="M260" s="723"/>
      <c r="N260" s="723"/>
      <c r="O260" s="723"/>
      <c r="P260" s="723"/>
      <c r="Q260" s="723"/>
      <c r="R260" s="724"/>
      <c r="S260" s="728"/>
      <c r="T260" s="714"/>
      <c r="U260" s="714"/>
      <c r="V260" s="714"/>
      <c r="W260" s="714"/>
      <c r="X260" s="805"/>
      <c r="Y260" s="808"/>
      <c r="Z260" s="856"/>
      <c r="AA260" s="856"/>
      <c r="AB260" s="856"/>
      <c r="AC260" s="856"/>
      <c r="AD260" s="809"/>
      <c r="AH260" s="398">
        <f t="shared" si="12"/>
        <v>0</v>
      </c>
      <c r="AI260" s="290">
        <f t="shared" si="13"/>
        <v>0</v>
      </c>
      <c r="AJ260" s="293">
        <f t="shared" si="8"/>
        <v>0</v>
      </c>
      <c r="AK260" s="283" t="str">
        <f>IF(AJ260=0,"",
IF(SUM($AJ$225:AJ260)=1,AL260,
IF($AJ$375&gt;SUM($AJ$225:AJ260),_xlfn.CONCAT(", ",AL260),
IF($AJ$375=SUM($AJ$225:AJ260),_xlfn.CONCAT(" y ",AL260)))))</f>
        <v/>
      </c>
      <c r="AL260" s="120" t="s">
        <v>5191</v>
      </c>
      <c r="AM260" s="411">
        <f t="shared" si="14"/>
        <v>0</v>
      </c>
    </row>
    <row r="261" spans="1:39" ht="15" customHeight="1">
      <c r="A261" s="22"/>
      <c r="B261" s="11"/>
      <c r="C261" s="37" t="s">
        <v>5192</v>
      </c>
      <c r="D261" s="800" t="str">
        <f t="shared" si="11"/>
        <v/>
      </c>
      <c r="E261" s="723"/>
      <c r="F261" s="723"/>
      <c r="G261" s="723"/>
      <c r="H261" s="723"/>
      <c r="I261" s="723"/>
      <c r="J261" s="723"/>
      <c r="K261" s="723"/>
      <c r="L261" s="723"/>
      <c r="M261" s="723"/>
      <c r="N261" s="723"/>
      <c r="O261" s="723"/>
      <c r="P261" s="723"/>
      <c r="Q261" s="723"/>
      <c r="R261" s="724"/>
      <c r="S261" s="728"/>
      <c r="T261" s="714"/>
      <c r="U261" s="714"/>
      <c r="V261" s="714"/>
      <c r="W261" s="714"/>
      <c r="X261" s="805"/>
      <c r="Y261" s="808"/>
      <c r="Z261" s="856"/>
      <c r="AA261" s="856"/>
      <c r="AB261" s="856"/>
      <c r="AC261" s="856"/>
      <c r="AD261" s="809"/>
      <c r="AH261" s="398">
        <f t="shared" si="12"/>
        <v>0</v>
      </c>
      <c r="AI261" s="290">
        <f t="shared" si="13"/>
        <v>0</v>
      </c>
      <c r="AJ261" s="293">
        <f t="shared" si="8"/>
        <v>0</v>
      </c>
      <c r="AK261" s="283" t="str">
        <f>IF(AJ261=0,"",
IF(SUM($AJ$225:AJ261)=1,AL261,
IF($AJ$375&gt;SUM($AJ$225:AJ261),_xlfn.CONCAT(", ",AL261),
IF($AJ$375=SUM($AJ$225:AJ261),_xlfn.CONCAT(" y ",AL261)))))</f>
        <v/>
      </c>
      <c r="AL261" s="120" t="s">
        <v>5193</v>
      </c>
      <c r="AM261" s="411">
        <f t="shared" si="14"/>
        <v>0</v>
      </c>
    </row>
    <row r="262" spans="1:39" ht="15" customHeight="1">
      <c r="A262" s="22"/>
      <c r="B262" s="11"/>
      <c r="C262" s="37" t="s">
        <v>5194</v>
      </c>
      <c r="D262" s="800" t="str">
        <f t="shared" si="11"/>
        <v/>
      </c>
      <c r="E262" s="723"/>
      <c r="F262" s="723"/>
      <c r="G262" s="723"/>
      <c r="H262" s="723"/>
      <c r="I262" s="723"/>
      <c r="J262" s="723"/>
      <c r="K262" s="723"/>
      <c r="L262" s="723"/>
      <c r="M262" s="723"/>
      <c r="N262" s="723"/>
      <c r="O262" s="723"/>
      <c r="P262" s="723"/>
      <c r="Q262" s="723"/>
      <c r="R262" s="724"/>
      <c r="S262" s="728"/>
      <c r="T262" s="714"/>
      <c r="U262" s="714"/>
      <c r="V262" s="714"/>
      <c r="W262" s="714"/>
      <c r="X262" s="805"/>
      <c r="Y262" s="808"/>
      <c r="Z262" s="856"/>
      <c r="AA262" s="856"/>
      <c r="AB262" s="856"/>
      <c r="AC262" s="856"/>
      <c r="AD262" s="809"/>
      <c r="AH262" s="398">
        <f t="shared" si="12"/>
        <v>0</v>
      </c>
      <c r="AI262" s="290">
        <f t="shared" si="13"/>
        <v>0</v>
      </c>
      <c r="AJ262" s="293">
        <f t="shared" si="8"/>
        <v>0</v>
      </c>
      <c r="AK262" s="283" t="str">
        <f>IF(AJ262=0,"",
IF(SUM($AJ$225:AJ262)=1,AL262,
IF($AJ$375&gt;SUM($AJ$225:AJ262),_xlfn.CONCAT(", ",AL262),
IF($AJ$375=SUM($AJ$225:AJ262),_xlfn.CONCAT(" y ",AL262)))))</f>
        <v/>
      </c>
      <c r="AL262" s="120" t="s">
        <v>5195</v>
      </c>
      <c r="AM262" s="411">
        <f t="shared" si="14"/>
        <v>0</v>
      </c>
    </row>
    <row r="263" spans="1:39" ht="15" customHeight="1">
      <c r="A263" s="22"/>
      <c r="B263" s="11"/>
      <c r="C263" s="37" t="s">
        <v>5196</v>
      </c>
      <c r="D263" s="800" t="str">
        <f t="shared" si="11"/>
        <v/>
      </c>
      <c r="E263" s="723"/>
      <c r="F263" s="723"/>
      <c r="G263" s="723"/>
      <c r="H263" s="723"/>
      <c r="I263" s="723"/>
      <c r="J263" s="723"/>
      <c r="K263" s="723"/>
      <c r="L263" s="723"/>
      <c r="M263" s="723"/>
      <c r="N263" s="723"/>
      <c r="O263" s="723"/>
      <c r="P263" s="723"/>
      <c r="Q263" s="723"/>
      <c r="R263" s="724"/>
      <c r="S263" s="728"/>
      <c r="T263" s="714"/>
      <c r="U263" s="714"/>
      <c r="V263" s="714"/>
      <c r="W263" s="714"/>
      <c r="X263" s="805"/>
      <c r="Y263" s="808"/>
      <c r="Z263" s="856"/>
      <c r="AA263" s="856"/>
      <c r="AB263" s="856"/>
      <c r="AC263" s="856"/>
      <c r="AD263" s="809"/>
      <c r="AH263" s="398">
        <f t="shared" si="12"/>
        <v>0</v>
      </c>
      <c r="AI263" s="290">
        <f t="shared" si="13"/>
        <v>0</v>
      </c>
      <c r="AJ263" s="293">
        <f t="shared" si="8"/>
        <v>0</v>
      </c>
      <c r="AK263" s="283" t="str">
        <f>IF(AJ263=0,"",
IF(SUM($AJ$225:AJ263)=1,AL263,
IF($AJ$375&gt;SUM($AJ$225:AJ263),_xlfn.CONCAT(", ",AL263),
IF($AJ$375=SUM($AJ$225:AJ263),_xlfn.CONCAT(" y ",AL263)))))</f>
        <v/>
      </c>
      <c r="AL263" s="120" t="s">
        <v>5197</v>
      </c>
      <c r="AM263" s="411">
        <f t="shared" si="14"/>
        <v>0</v>
      </c>
    </row>
    <row r="264" spans="1:39" ht="15" customHeight="1">
      <c r="A264" s="22"/>
      <c r="B264" s="11"/>
      <c r="C264" s="37" t="s">
        <v>5198</v>
      </c>
      <c r="D264" s="800" t="str">
        <f t="shared" si="11"/>
        <v/>
      </c>
      <c r="E264" s="723"/>
      <c r="F264" s="723"/>
      <c r="G264" s="723"/>
      <c r="H264" s="723"/>
      <c r="I264" s="723"/>
      <c r="J264" s="723"/>
      <c r="K264" s="723"/>
      <c r="L264" s="723"/>
      <c r="M264" s="723"/>
      <c r="N264" s="723"/>
      <c r="O264" s="723"/>
      <c r="P264" s="723"/>
      <c r="Q264" s="723"/>
      <c r="R264" s="724"/>
      <c r="S264" s="728"/>
      <c r="T264" s="714"/>
      <c r="U264" s="714"/>
      <c r="V264" s="714"/>
      <c r="W264" s="714"/>
      <c r="X264" s="805"/>
      <c r="Y264" s="808"/>
      <c r="Z264" s="856"/>
      <c r="AA264" s="856"/>
      <c r="AB264" s="856"/>
      <c r="AC264" s="856"/>
      <c r="AD264" s="809"/>
      <c r="AH264" s="398">
        <f t="shared" si="12"/>
        <v>0</v>
      </c>
      <c r="AI264" s="290">
        <f t="shared" si="13"/>
        <v>0</v>
      </c>
      <c r="AJ264" s="293">
        <f t="shared" si="8"/>
        <v>0</v>
      </c>
      <c r="AK264" s="283" t="str">
        <f>IF(AJ264=0,"",
IF(SUM($AJ$225:AJ264)=1,AL264,
IF($AJ$375&gt;SUM($AJ$225:AJ264),_xlfn.CONCAT(", ",AL264),
IF($AJ$375=SUM($AJ$225:AJ264),_xlfn.CONCAT(" y ",AL264)))))</f>
        <v/>
      </c>
      <c r="AL264" s="120" t="s">
        <v>5199</v>
      </c>
      <c r="AM264" s="411">
        <f t="shared" si="14"/>
        <v>0</v>
      </c>
    </row>
    <row r="265" spans="1:39" ht="15" customHeight="1">
      <c r="A265" s="22"/>
      <c r="B265" s="11"/>
      <c r="C265" s="37" t="s">
        <v>5200</v>
      </c>
      <c r="D265" s="800" t="str">
        <f t="shared" si="11"/>
        <v/>
      </c>
      <c r="E265" s="723"/>
      <c r="F265" s="723"/>
      <c r="G265" s="723"/>
      <c r="H265" s="723"/>
      <c r="I265" s="723"/>
      <c r="J265" s="723"/>
      <c r="K265" s="723"/>
      <c r="L265" s="723"/>
      <c r="M265" s="723"/>
      <c r="N265" s="723"/>
      <c r="O265" s="723"/>
      <c r="P265" s="723"/>
      <c r="Q265" s="723"/>
      <c r="R265" s="724"/>
      <c r="S265" s="728"/>
      <c r="T265" s="714"/>
      <c r="U265" s="714"/>
      <c r="V265" s="714"/>
      <c r="W265" s="714"/>
      <c r="X265" s="805"/>
      <c r="Y265" s="808"/>
      <c r="Z265" s="856"/>
      <c r="AA265" s="856"/>
      <c r="AB265" s="856"/>
      <c r="AC265" s="856"/>
      <c r="AD265" s="809"/>
      <c r="AH265" s="398">
        <f t="shared" si="12"/>
        <v>0</v>
      </c>
      <c r="AI265" s="290">
        <f t="shared" si="13"/>
        <v>0</v>
      </c>
      <c r="AJ265" s="293">
        <f t="shared" si="8"/>
        <v>0</v>
      </c>
      <c r="AK265" s="283" t="str">
        <f>IF(AJ265=0,"",
IF(SUM($AJ$225:AJ265)=1,AL265,
IF($AJ$375&gt;SUM($AJ$225:AJ265),_xlfn.CONCAT(", ",AL265),
IF($AJ$375=SUM($AJ$225:AJ265),_xlfn.CONCAT(" y ",AL265)))))</f>
        <v/>
      </c>
      <c r="AL265" s="120" t="s">
        <v>5201</v>
      </c>
      <c r="AM265" s="411">
        <f t="shared" si="14"/>
        <v>0</v>
      </c>
    </row>
    <row r="266" spans="1:39" ht="15" customHeight="1">
      <c r="A266" s="22"/>
      <c r="B266" s="11"/>
      <c r="C266" s="37" t="s">
        <v>5202</v>
      </c>
      <c r="D266" s="800" t="str">
        <f t="shared" si="11"/>
        <v/>
      </c>
      <c r="E266" s="723"/>
      <c r="F266" s="723"/>
      <c r="G266" s="723"/>
      <c r="H266" s="723"/>
      <c r="I266" s="723"/>
      <c r="J266" s="723"/>
      <c r="K266" s="723"/>
      <c r="L266" s="723"/>
      <c r="M266" s="723"/>
      <c r="N266" s="723"/>
      <c r="O266" s="723"/>
      <c r="P266" s="723"/>
      <c r="Q266" s="723"/>
      <c r="R266" s="724"/>
      <c r="S266" s="728"/>
      <c r="T266" s="714"/>
      <c r="U266" s="714"/>
      <c r="V266" s="714"/>
      <c r="W266" s="714"/>
      <c r="X266" s="805"/>
      <c r="Y266" s="808"/>
      <c r="Z266" s="856"/>
      <c r="AA266" s="856"/>
      <c r="AB266" s="856"/>
      <c r="AC266" s="856"/>
      <c r="AD266" s="809"/>
      <c r="AH266" s="398">
        <f t="shared" si="12"/>
        <v>0</v>
      </c>
      <c r="AI266" s="290">
        <f t="shared" si="13"/>
        <v>0</v>
      </c>
      <c r="AJ266" s="293">
        <f t="shared" si="8"/>
        <v>0</v>
      </c>
      <c r="AK266" s="283" t="str">
        <f>IF(AJ266=0,"",
IF(SUM($AJ$225:AJ266)=1,AL266,
IF($AJ$375&gt;SUM($AJ$225:AJ266),_xlfn.CONCAT(", ",AL266),
IF($AJ$375=SUM($AJ$225:AJ266),_xlfn.CONCAT(" y ",AL266)))))</f>
        <v/>
      </c>
      <c r="AL266" s="120" t="s">
        <v>5203</v>
      </c>
      <c r="AM266" s="411">
        <f t="shared" si="14"/>
        <v>0</v>
      </c>
    </row>
    <row r="267" spans="1:39" ht="15" customHeight="1">
      <c r="A267" s="22"/>
      <c r="B267" s="11"/>
      <c r="C267" s="37" t="s">
        <v>5204</v>
      </c>
      <c r="D267" s="800" t="str">
        <f t="shared" si="11"/>
        <v/>
      </c>
      <c r="E267" s="723"/>
      <c r="F267" s="723"/>
      <c r="G267" s="723"/>
      <c r="H267" s="723"/>
      <c r="I267" s="723"/>
      <c r="J267" s="723"/>
      <c r="K267" s="723"/>
      <c r="L267" s="723"/>
      <c r="M267" s="723"/>
      <c r="N267" s="723"/>
      <c r="O267" s="723"/>
      <c r="P267" s="723"/>
      <c r="Q267" s="723"/>
      <c r="R267" s="724"/>
      <c r="S267" s="728"/>
      <c r="T267" s="714"/>
      <c r="U267" s="714"/>
      <c r="V267" s="714"/>
      <c r="W267" s="714"/>
      <c r="X267" s="805"/>
      <c r="Y267" s="808"/>
      <c r="Z267" s="856"/>
      <c r="AA267" s="856"/>
      <c r="AB267" s="856"/>
      <c r="AC267" s="856"/>
      <c r="AD267" s="809"/>
      <c r="AH267" s="398">
        <f t="shared" si="12"/>
        <v>0</v>
      </c>
      <c r="AI267" s="290">
        <f t="shared" si="13"/>
        <v>0</v>
      </c>
      <c r="AJ267" s="293">
        <f t="shared" si="8"/>
        <v>0</v>
      </c>
      <c r="AK267" s="283" t="str">
        <f>IF(AJ267=0,"",
IF(SUM($AJ$225:AJ267)=1,AL267,
IF($AJ$375&gt;SUM($AJ$225:AJ267),_xlfn.CONCAT(", ",AL267),
IF($AJ$375=SUM($AJ$225:AJ267),_xlfn.CONCAT(" y ",AL267)))))</f>
        <v/>
      </c>
      <c r="AL267" s="120" t="s">
        <v>5205</v>
      </c>
      <c r="AM267" s="411">
        <f t="shared" si="14"/>
        <v>0</v>
      </c>
    </row>
    <row r="268" spans="1:39" ht="15" customHeight="1">
      <c r="A268" s="22"/>
      <c r="B268" s="11"/>
      <c r="C268" s="37" t="s">
        <v>5206</v>
      </c>
      <c r="D268" s="800" t="str">
        <f t="shared" si="11"/>
        <v/>
      </c>
      <c r="E268" s="723"/>
      <c r="F268" s="723"/>
      <c r="G268" s="723"/>
      <c r="H268" s="723"/>
      <c r="I268" s="723"/>
      <c r="J268" s="723"/>
      <c r="K268" s="723"/>
      <c r="L268" s="723"/>
      <c r="M268" s="723"/>
      <c r="N268" s="723"/>
      <c r="O268" s="723"/>
      <c r="P268" s="723"/>
      <c r="Q268" s="723"/>
      <c r="R268" s="724"/>
      <c r="S268" s="728"/>
      <c r="T268" s="714"/>
      <c r="U268" s="714"/>
      <c r="V268" s="714"/>
      <c r="W268" s="714"/>
      <c r="X268" s="805"/>
      <c r="Y268" s="808"/>
      <c r="Z268" s="856"/>
      <c r="AA268" s="856"/>
      <c r="AB268" s="856"/>
      <c r="AC268" s="856"/>
      <c r="AD268" s="809"/>
      <c r="AH268" s="398">
        <f t="shared" si="12"/>
        <v>0</v>
      </c>
      <c r="AI268" s="290">
        <f t="shared" si="13"/>
        <v>0</v>
      </c>
      <c r="AJ268" s="293">
        <f t="shared" si="8"/>
        <v>0</v>
      </c>
      <c r="AK268" s="283" t="str">
        <f>IF(AJ268=0,"",
IF(SUM($AJ$225:AJ268)=1,AL268,
IF($AJ$375&gt;SUM($AJ$225:AJ268),_xlfn.CONCAT(", ",AL268),
IF($AJ$375=SUM($AJ$225:AJ268),_xlfn.CONCAT(" y ",AL268)))))</f>
        <v/>
      </c>
      <c r="AL268" s="120" t="s">
        <v>5207</v>
      </c>
      <c r="AM268" s="411">
        <f t="shared" si="14"/>
        <v>0</v>
      </c>
    </row>
    <row r="269" spans="1:39" ht="15" customHeight="1">
      <c r="A269" s="22"/>
      <c r="B269" s="11"/>
      <c r="C269" s="37" t="s">
        <v>5208</v>
      </c>
      <c r="D269" s="800" t="str">
        <f t="shared" si="11"/>
        <v/>
      </c>
      <c r="E269" s="723"/>
      <c r="F269" s="723"/>
      <c r="G269" s="723"/>
      <c r="H269" s="723"/>
      <c r="I269" s="723"/>
      <c r="J269" s="723"/>
      <c r="K269" s="723"/>
      <c r="L269" s="723"/>
      <c r="M269" s="723"/>
      <c r="N269" s="723"/>
      <c r="O269" s="723"/>
      <c r="P269" s="723"/>
      <c r="Q269" s="723"/>
      <c r="R269" s="724"/>
      <c r="S269" s="728"/>
      <c r="T269" s="714"/>
      <c r="U269" s="714"/>
      <c r="V269" s="714"/>
      <c r="W269" s="714"/>
      <c r="X269" s="805"/>
      <c r="Y269" s="808"/>
      <c r="Z269" s="856"/>
      <c r="AA269" s="856"/>
      <c r="AB269" s="856"/>
      <c r="AC269" s="856"/>
      <c r="AD269" s="809"/>
      <c r="AH269" s="398">
        <f t="shared" si="12"/>
        <v>0</v>
      </c>
      <c r="AI269" s="290">
        <f t="shared" si="13"/>
        <v>0</v>
      </c>
      <c r="AJ269" s="293">
        <f t="shared" si="8"/>
        <v>0</v>
      </c>
      <c r="AK269" s="283" t="str">
        <f>IF(AJ269=0,"",
IF(SUM($AJ$225:AJ269)=1,AL269,
IF($AJ$375&gt;SUM($AJ$225:AJ269),_xlfn.CONCAT(", ",AL269),
IF($AJ$375=SUM($AJ$225:AJ269),_xlfn.CONCAT(" y ",AL269)))))</f>
        <v/>
      </c>
      <c r="AL269" s="120" t="s">
        <v>5209</v>
      </c>
      <c r="AM269" s="411">
        <f t="shared" si="14"/>
        <v>0</v>
      </c>
    </row>
    <row r="270" spans="1:39" ht="15" customHeight="1">
      <c r="A270" s="22"/>
      <c r="B270" s="11"/>
      <c r="C270" s="37" t="s">
        <v>5210</v>
      </c>
      <c r="D270" s="800" t="str">
        <f t="shared" si="11"/>
        <v/>
      </c>
      <c r="E270" s="723"/>
      <c r="F270" s="723"/>
      <c r="G270" s="723"/>
      <c r="H270" s="723"/>
      <c r="I270" s="723"/>
      <c r="J270" s="723"/>
      <c r="K270" s="723"/>
      <c r="L270" s="723"/>
      <c r="M270" s="723"/>
      <c r="N270" s="723"/>
      <c r="O270" s="723"/>
      <c r="P270" s="723"/>
      <c r="Q270" s="723"/>
      <c r="R270" s="724"/>
      <c r="S270" s="728"/>
      <c r="T270" s="714"/>
      <c r="U270" s="714"/>
      <c r="V270" s="714"/>
      <c r="W270" s="714"/>
      <c r="X270" s="805"/>
      <c r="Y270" s="808"/>
      <c r="Z270" s="856"/>
      <c r="AA270" s="856"/>
      <c r="AB270" s="856"/>
      <c r="AC270" s="856"/>
      <c r="AD270" s="809"/>
      <c r="AH270" s="398">
        <f t="shared" si="12"/>
        <v>0</v>
      </c>
      <c r="AI270" s="290">
        <f t="shared" si="13"/>
        <v>0</v>
      </c>
      <c r="AJ270" s="293">
        <f t="shared" si="8"/>
        <v>0</v>
      </c>
      <c r="AK270" s="283" t="str">
        <f>IF(AJ270=0,"",
IF(SUM($AJ$225:AJ270)=1,AL270,
IF($AJ$375&gt;SUM($AJ$225:AJ270),_xlfn.CONCAT(", ",AL270),
IF($AJ$375=SUM($AJ$225:AJ270),_xlfn.CONCAT(" y ",AL270)))))</f>
        <v/>
      </c>
      <c r="AL270" s="120" t="s">
        <v>5211</v>
      </c>
      <c r="AM270" s="411">
        <f t="shared" si="14"/>
        <v>0</v>
      </c>
    </row>
    <row r="271" spans="1:39" ht="15" customHeight="1">
      <c r="A271" s="22"/>
      <c r="B271" s="11"/>
      <c r="C271" s="37" t="s">
        <v>5212</v>
      </c>
      <c r="D271" s="800" t="str">
        <f t="shared" si="11"/>
        <v/>
      </c>
      <c r="E271" s="723"/>
      <c r="F271" s="723"/>
      <c r="G271" s="723"/>
      <c r="H271" s="723"/>
      <c r="I271" s="723"/>
      <c r="J271" s="723"/>
      <c r="K271" s="723"/>
      <c r="L271" s="723"/>
      <c r="M271" s="723"/>
      <c r="N271" s="723"/>
      <c r="O271" s="723"/>
      <c r="P271" s="723"/>
      <c r="Q271" s="723"/>
      <c r="R271" s="724"/>
      <c r="S271" s="728"/>
      <c r="T271" s="714"/>
      <c r="U271" s="714"/>
      <c r="V271" s="714"/>
      <c r="W271" s="714"/>
      <c r="X271" s="805"/>
      <c r="Y271" s="808"/>
      <c r="Z271" s="856"/>
      <c r="AA271" s="856"/>
      <c r="AB271" s="856"/>
      <c r="AC271" s="856"/>
      <c r="AD271" s="809"/>
      <c r="AH271" s="398">
        <f t="shared" si="12"/>
        <v>0</v>
      </c>
      <c r="AI271" s="290">
        <f t="shared" si="13"/>
        <v>0</v>
      </c>
      <c r="AJ271" s="293">
        <f t="shared" si="8"/>
        <v>0</v>
      </c>
      <c r="AK271" s="283" t="str">
        <f>IF(AJ271=0,"",
IF(SUM($AJ$225:AJ271)=1,AL271,
IF($AJ$375&gt;SUM($AJ$225:AJ271),_xlfn.CONCAT(", ",AL271),
IF($AJ$375=SUM($AJ$225:AJ271),_xlfn.CONCAT(" y ",AL271)))))</f>
        <v/>
      </c>
      <c r="AL271" s="120" t="s">
        <v>5213</v>
      </c>
      <c r="AM271" s="411">
        <f t="shared" si="14"/>
        <v>0</v>
      </c>
    </row>
    <row r="272" spans="1:39" ht="15" customHeight="1">
      <c r="A272" s="22"/>
      <c r="B272" s="11"/>
      <c r="C272" s="37" t="s">
        <v>5214</v>
      </c>
      <c r="D272" s="800" t="str">
        <f t="shared" si="11"/>
        <v/>
      </c>
      <c r="E272" s="723"/>
      <c r="F272" s="723"/>
      <c r="G272" s="723"/>
      <c r="H272" s="723"/>
      <c r="I272" s="723"/>
      <c r="J272" s="723"/>
      <c r="K272" s="723"/>
      <c r="L272" s="723"/>
      <c r="M272" s="723"/>
      <c r="N272" s="723"/>
      <c r="O272" s="723"/>
      <c r="P272" s="723"/>
      <c r="Q272" s="723"/>
      <c r="R272" s="724"/>
      <c r="S272" s="728"/>
      <c r="T272" s="714"/>
      <c r="U272" s="714"/>
      <c r="V272" s="714"/>
      <c r="W272" s="714"/>
      <c r="X272" s="805"/>
      <c r="Y272" s="808"/>
      <c r="Z272" s="856"/>
      <c r="AA272" s="856"/>
      <c r="AB272" s="856"/>
      <c r="AC272" s="856"/>
      <c r="AD272" s="809"/>
      <c r="AH272" s="398">
        <f t="shared" si="12"/>
        <v>0</v>
      </c>
      <c r="AI272" s="290">
        <f t="shared" si="13"/>
        <v>0</v>
      </c>
      <c r="AJ272" s="293">
        <f t="shared" si="8"/>
        <v>0</v>
      </c>
      <c r="AK272" s="283" t="str">
        <f>IF(AJ272=0,"",
IF(SUM($AJ$225:AJ272)=1,AL272,
IF($AJ$375&gt;SUM($AJ$225:AJ272),_xlfn.CONCAT(", ",AL272),
IF($AJ$375=SUM($AJ$225:AJ272),_xlfn.CONCAT(" y ",AL272)))))</f>
        <v/>
      </c>
      <c r="AL272" s="120" t="s">
        <v>5215</v>
      </c>
      <c r="AM272" s="411">
        <f t="shared" si="14"/>
        <v>0</v>
      </c>
    </row>
    <row r="273" spans="1:39" ht="15" customHeight="1">
      <c r="A273" s="22"/>
      <c r="B273" s="11"/>
      <c r="C273" s="37" t="s">
        <v>5216</v>
      </c>
      <c r="D273" s="800" t="str">
        <f t="shared" si="11"/>
        <v/>
      </c>
      <c r="E273" s="723"/>
      <c r="F273" s="723"/>
      <c r="G273" s="723"/>
      <c r="H273" s="723"/>
      <c r="I273" s="723"/>
      <c r="J273" s="723"/>
      <c r="K273" s="723"/>
      <c r="L273" s="723"/>
      <c r="M273" s="723"/>
      <c r="N273" s="723"/>
      <c r="O273" s="723"/>
      <c r="P273" s="723"/>
      <c r="Q273" s="723"/>
      <c r="R273" s="724"/>
      <c r="S273" s="728"/>
      <c r="T273" s="714"/>
      <c r="U273" s="714"/>
      <c r="V273" s="714"/>
      <c r="W273" s="714"/>
      <c r="X273" s="805"/>
      <c r="Y273" s="808"/>
      <c r="Z273" s="856"/>
      <c r="AA273" s="856"/>
      <c r="AB273" s="856"/>
      <c r="AC273" s="856"/>
      <c r="AD273" s="809"/>
      <c r="AH273" s="398">
        <f t="shared" si="12"/>
        <v>0</v>
      </c>
      <c r="AI273" s="290">
        <f t="shared" si="13"/>
        <v>0</v>
      </c>
      <c r="AJ273" s="293">
        <f t="shared" si="8"/>
        <v>0</v>
      </c>
      <c r="AK273" s="283" t="str">
        <f>IF(AJ273=0,"",
IF(SUM($AJ$225:AJ273)=1,AL273,
IF($AJ$375&gt;SUM($AJ$225:AJ273),_xlfn.CONCAT(", ",AL273),
IF($AJ$375=SUM($AJ$225:AJ273),_xlfn.CONCAT(" y ",AL273)))))</f>
        <v/>
      </c>
      <c r="AL273" s="120" t="s">
        <v>5217</v>
      </c>
      <c r="AM273" s="411">
        <f t="shared" si="14"/>
        <v>0</v>
      </c>
    </row>
    <row r="274" spans="1:39" ht="15" customHeight="1">
      <c r="A274" s="22"/>
      <c r="B274" s="11"/>
      <c r="C274" s="37" t="s">
        <v>5218</v>
      </c>
      <c r="D274" s="800" t="str">
        <f t="shared" si="11"/>
        <v/>
      </c>
      <c r="E274" s="723"/>
      <c r="F274" s="723"/>
      <c r="G274" s="723"/>
      <c r="H274" s="723"/>
      <c r="I274" s="723"/>
      <c r="J274" s="723"/>
      <c r="K274" s="723"/>
      <c r="L274" s="723"/>
      <c r="M274" s="723"/>
      <c r="N274" s="723"/>
      <c r="O274" s="723"/>
      <c r="P274" s="723"/>
      <c r="Q274" s="723"/>
      <c r="R274" s="724"/>
      <c r="S274" s="728"/>
      <c r="T274" s="714"/>
      <c r="U274" s="714"/>
      <c r="V274" s="714"/>
      <c r="W274" s="714"/>
      <c r="X274" s="805"/>
      <c r="Y274" s="808"/>
      <c r="Z274" s="856"/>
      <c r="AA274" s="856"/>
      <c r="AB274" s="856"/>
      <c r="AC274" s="856"/>
      <c r="AD274" s="809"/>
      <c r="AH274" s="398">
        <f t="shared" si="12"/>
        <v>0</v>
      </c>
      <c r="AI274" s="290">
        <f t="shared" si="13"/>
        <v>0</v>
      </c>
      <c r="AJ274" s="293">
        <f t="shared" si="8"/>
        <v>0</v>
      </c>
      <c r="AK274" s="283" t="str">
        <f>IF(AJ274=0,"",
IF(SUM($AJ$225:AJ274)=1,AL274,
IF($AJ$375&gt;SUM($AJ$225:AJ274),_xlfn.CONCAT(", ",AL274),
IF($AJ$375=SUM($AJ$225:AJ274),_xlfn.CONCAT(" y ",AL274)))))</f>
        <v/>
      </c>
      <c r="AL274" s="120" t="s">
        <v>5219</v>
      </c>
      <c r="AM274" s="411">
        <f t="shared" si="14"/>
        <v>0</v>
      </c>
    </row>
    <row r="275" spans="1:39" ht="15" customHeight="1">
      <c r="A275" s="22"/>
      <c r="B275" s="11"/>
      <c r="C275" s="37" t="s">
        <v>5220</v>
      </c>
      <c r="D275" s="800" t="str">
        <f t="shared" si="11"/>
        <v/>
      </c>
      <c r="E275" s="723"/>
      <c r="F275" s="723"/>
      <c r="G275" s="723"/>
      <c r="H275" s="723"/>
      <c r="I275" s="723"/>
      <c r="J275" s="723"/>
      <c r="K275" s="723"/>
      <c r="L275" s="723"/>
      <c r="M275" s="723"/>
      <c r="N275" s="723"/>
      <c r="O275" s="723"/>
      <c r="P275" s="723"/>
      <c r="Q275" s="723"/>
      <c r="R275" s="724"/>
      <c r="S275" s="728"/>
      <c r="T275" s="714"/>
      <c r="U275" s="714"/>
      <c r="V275" s="714"/>
      <c r="W275" s="714"/>
      <c r="X275" s="805"/>
      <c r="Y275" s="808"/>
      <c r="Z275" s="856"/>
      <c r="AA275" s="856"/>
      <c r="AB275" s="856"/>
      <c r="AC275" s="856"/>
      <c r="AD275" s="809"/>
      <c r="AH275" s="398">
        <f t="shared" si="12"/>
        <v>0</v>
      </c>
      <c r="AI275" s="290">
        <f t="shared" si="13"/>
        <v>0</v>
      </c>
      <c r="AJ275" s="293">
        <f t="shared" si="8"/>
        <v>0</v>
      </c>
      <c r="AK275" s="283" t="str">
        <f>IF(AJ275=0,"",
IF(SUM($AJ$225:AJ275)=1,AL275,
IF($AJ$375&gt;SUM($AJ$225:AJ275),_xlfn.CONCAT(", ",AL275),
IF($AJ$375=SUM($AJ$225:AJ275),_xlfn.CONCAT(" y ",AL275)))))</f>
        <v/>
      </c>
      <c r="AL275" s="120" t="s">
        <v>5221</v>
      </c>
      <c r="AM275" s="411">
        <f t="shared" si="14"/>
        <v>0</v>
      </c>
    </row>
    <row r="276" spans="1:39" ht="15" customHeight="1">
      <c r="A276" s="22"/>
      <c r="B276" s="11"/>
      <c r="C276" s="37" t="s">
        <v>5222</v>
      </c>
      <c r="D276" s="800" t="str">
        <f t="shared" si="11"/>
        <v/>
      </c>
      <c r="E276" s="723"/>
      <c r="F276" s="723"/>
      <c r="G276" s="723"/>
      <c r="H276" s="723"/>
      <c r="I276" s="723"/>
      <c r="J276" s="723"/>
      <c r="K276" s="723"/>
      <c r="L276" s="723"/>
      <c r="M276" s="723"/>
      <c r="N276" s="723"/>
      <c r="O276" s="723"/>
      <c r="P276" s="723"/>
      <c r="Q276" s="723"/>
      <c r="R276" s="724"/>
      <c r="S276" s="728"/>
      <c r="T276" s="714"/>
      <c r="U276" s="714"/>
      <c r="V276" s="714"/>
      <c r="W276" s="714"/>
      <c r="X276" s="805"/>
      <c r="Y276" s="808"/>
      <c r="Z276" s="856"/>
      <c r="AA276" s="856"/>
      <c r="AB276" s="856"/>
      <c r="AC276" s="856"/>
      <c r="AD276" s="809"/>
      <c r="AH276" s="398">
        <f t="shared" si="12"/>
        <v>0</v>
      </c>
      <c r="AI276" s="290">
        <f t="shared" si="13"/>
        <v>0</v>
      </c>
      <c r="AJ276" s="293">
        <f t="shared" si="8"/>
        <v>0</v>
      </c>
      <c r="AK276" s="283" t="str">
        <f>IF(AJ276=0,"",
IF(SUM($AJ$225:AJ276)=1,AL276,
IF($AJ$375&gt;SUM($AJ$225:AJ276),_xlfn.CONCAT(", ",AL276),
IF($AJ$375=SUM($AJ$225:AJ276),_xlfn.CONCAT(" y ",AL276)))))</f>
        <v/>
      </c>
      <c r="AL276" s="120" t="s">
        <v>5223</v>
      </c>
      <c r="AM276" s="411">
        <f t="shared" si="14"/>
        <v>0</v>
      </c>
    </row>
    <row r="277" spans="1:39" ht="15" customHeight="1">
      <c r="A277" s="22"/>
      <c r="B277" s="11"/>
      <c r="C277" s="37" t="s">
        <v>5224</v>
      </c>
      <c r="D277" s="800" t="str">
        <f t="shared" si="11"/>
        <v/>
      </c>
      <c r="E277" s="723"/>
      <c r="F277" s="723"/>
      <c r="G277" s="723"/>
      <c r="H277" s="723"/>
      <c r="I277" s="723"/>
      <c r="J277" s="723"/>
      <c r="K277" s="723"/>
      <c r="L277" s="723"/>
      <c r="M277" s="723"/>
      <c r="N277" s="723"/>
      <c r="O277" s="723"/>
      <c r="P277" s="723"/>
      <c r="Q277" s="723"/>
      <c r="R277" s="724"/>
      <c r="S277" s="728"/>
      <c r="T277" s="714"/>
      <c r="U277" s="714"/>
      <c r="V277" s="714"/>
      <c r="W277" s="714"/>
      <c r="X277" s="805"/>
      <c r="Y277" s="808"/>
      <c r="Z277" s="856"/>
      <c r="AA277" s="856"/>
      <c r="AB277" s="856"/>
      <c r="AC277" s="856"/>
      <c r="AD277" s="809"/>
      <c r="AH277" s="398">
        <f t="shared" si="12"/>
        <v>0</v>
      </c>
      <c r="AI277" s="290">
        <f t="shared" si="13"/>
        <v>0</v>
      </c>
      <c r="AJ277" s="293">
        <f t="shared" si="8"/>
        <v>0</v>
      </c>
      <c r="AK277" s="283" t="str">
        <f>IF(AJ277=0,"",
IF(SUM($AJ$225:AJ277)=1,AL277,
IF($AJ$375&gt;SUM($AJ$225:AJ277),_xlfn.CONCAT(", ",AL277),
IF($AJ$375=SUM($AJ$225:AJ277),_xlfn.CONCAT(" y ",AL277)))))</f>
        <v/>
      </c>
      <c r="AL277" s="120" t="s">
        <v>5225</v>
      </c>
      <c r="AM277" s="411">
        <f t="shared" si="14"/>
        <v>0</v>
      </c>
    </row>
    <row r="278" spans="1:39" ht="15" customHeight="1">
      <c r="A278" s="22"/>
      <c r="B278" s="11"/>
      <c r="C278" s="37" t="s">
        <v>5226</v>
      </c>
      <c r="D278" s="800" t="str">
        <f t="shared" si="11"/>
        <v/>
      </c>
      <c r="E278" s="723"/>
      <c r="F278" s="723"/>
      <c r="G278" s="723"/>
      <c r="H278" s="723"/>
      <c r="I278" s="723"/>
      <c r="J278" s="723"/>
      <c r="K278" s="723"/>
      <c r="L278" s="723"/>
      <c r="M278" s="723"/>
      <c r="N278" s="723"/>
      <c r="O278" s="723"/>
      <c r="P278" s="723"/>
      <c r="Q278" s="723"/>
      <c r="R278" s="724"/>
      <c r="S278" s="728"/>
      <c r="T278" s="714"/>
      <c r="U278" s="714"/>
      <c r="V278" s="714"/>
      <c r="W278" s="714"/>
      <c r="X278" s="805"/>
      <c r="Y278" s="808"/>
      <c r="Z278" s="856"/>
      <c r="AA278" s="856"/>
      <c r="AB278" s="856"/>
      <c r="AC278" s="856"/>
      <c r="AD278" s="809"/>
      <c r="AH278" s="398">
        <f t="shared" si="12"/>
        <v>0</v>
      </c>
      <c r="AI278" s="290">
        <f t="shared" si="13"/>
        <v>0</v>
      </c>
      <c r="AJ278" s="293">
        <f t="shared" si="8"/>
        <v>0</v>
      </c>
      <c r="AK278" s="283" t="str">
        <f>IF(AJ278=0,"",
IF(SUM($AJ$225:AJ278)=1,AL278,
IF($AJ$375&gt;SUM($AJ$225:AJ278),_xlfn.CONCAT(", ",AL278),
IF($AJ$375=SUM($AJ$225:AJ278),_xlfn.CONCAT(" y ",AL278)))))</f>
        <v/>
      </c>
      <c r="AL278" s="120" t="s">
        <v>5227</v>
      </c>
      <c r="AM278" s="411">
        <f t="shared" si="14"/>
        <v>0</v>
      </c>
    </row>
    <row r="279" spans="1:39" ht="15" customHeight="1">
      <c r="A279" s="22"/>
      <c r="B279" s="11"/>
      <c r="C279" s="37" t="s">
        <v>5228</v>
      </c>
      <c r="D279" s="800" t="str">
        <f t="shared" si="11"/>
        <v/>
      </c>
      <c r="E279" s="723"/>
      <c r="F279" s="723"/>
      <c r="G279" s="723"/>
      <c r="H279" s="723"/>
      <c r="I279" s="723"/>
      <c r="J279" s="723"/>
      <c r="K279" s="723"/>
      <c r="L279" s="723"/>
      <c r="M279" s="723"/>
      <c r="N279" s="723"/>
      <c r="O279" s="723"/>
      <c r="P279" s="723"/>
      <c r="Q279" s="723"/>
      <c r="R279" s="724"/>
      <c r="S279" s="728"/>
      <c r="T279" s="714"/>
      <c r="U279" s="714"/>
      <c r="V279" s="714"/>
      <c r="W279" s="714"/>
      <c r="X279" s="805"/>
      <c r="Y279" s="808"/>
      <c r="Z279" s="856"/>
      <c r="AA279" s="856"/>
      <c r="AB279" s="856"/>
      <c r="AC279" s="856"/>
      <c r="AD279" s="809"/>
      <c r="AH279" s="398">
        <f t="shared" si="12"/>
        <v>0</v>
      </c>
      <c r="AI279" s="290">
        <f t="shared" si="13"/>
        <v>0</v>
      </c>
      <c r="AJ279" s="293">
        <f t="shared" si="8"/>
        <v>0</v>
      </c>
      <c r="AK279" s="283" t="str">
        <f>IF(AJ279=0,"",
IF(SUM($AJ$225:AJ279)=1,AL279,
IF($AJ$375&gt;SUM($AJ$225:AJ279),_xlfn.CONCAT(", ",AL279),
IF($AJ$375=SUM($AJ$225:AJ279),_xlfn.CONCAT(" y ",AL279)))))</f>
        <v/>
      </c>
      <c r="AL279" s="120" t="s">
        <v>5229</v>
      </c>
      <c r="AM279" s="411">
        <f t="shared" si="14"/>
        <v>0</v>
      </c>
    </row>
    <row r="280" spans="1:39" ht="15" customHeight="1">
      <c r="A280" s="22"/>
      <c r="B280" s="11"/>
      <c r="C280" s="37" t="s">
        <v>5230</v>
      </c>
      <c r="D280" s="800" t="str">
        <f t="shared" si="11"/>
        <v/>
      </c>
      <c r="E280" s="723"/>
      <c r="F280" s="723"/>
      <c r="G280" s="723"/>
      <c r="H280" s="723"/>
      <c r="I280" s="723"/>
      <c r="J280" s="723"/>
      <c r="K280" s="723"/>
      <c r="L280" s="723"/>
      <c r="M280" s="723"/>
      <c r="N280" s="723"/>
      <c r="O280" s="723"/>
      <c r="P280" s="723"/>
      <c r="Q280" s="723"/>
      <c r="R280" s="724"/>
      <c r="S280" s="728"/>
      <c r="T280" s="714"/>
      <c r="U280" s="714"/>
      <c r="V280" s="714"/>
      <c r="W280" s="714"/>
      <c r="X280" s="805"/>
      <c r="Y280" s="808"/>
      <c r="Z280" s="856"/>
      <c r="AA280" s="856"/>
      <c r="AB280" s="856"/>
      <c r="AC280" s="856"/>
      <c r="AD280" s="809"/>
      <c r="AH280" s="398">
        <f t="shared" si="12"/>
        <v>0</v>
      </c>
      <c r="AI280" s="290">
        <f t="shared" si="13"/>
        <v>0</v>
      </c>
      <c r="AJ280" s="293">
        <f t="shared" si="8"/>
        <v>0</v>
      </c>
      <c r="AK280" s="283" t="str">
        <f>IF(AJ280=0,"",
IF(SUM($AJ$225:AJ280)=1,AL280,
IF($AJ$375&gt;SUM($AJ$225:AJ280),_xlfn.CONCAT(", ",AL280),
IF($AJ$375=SUM($AJ$225:AJ280),_xlfn.CONCAT(" y ",AL280)))))</f>
        <v/>
      </c>
      <c r="AL280" s="120" t="s">
        <v>5231</v>
      </c>
      <c r="AM280" s="411">
        <f t="shared" si="14"/>
        <v>0</v>
      </c>
    </row>
    <row r="281" spans="1:39" ht="15" customHeight="1">
      <c r="A281" s="22"/>
      <c r="B281" s="11"/>
      <c r="C281" s="37" t="s">
        <v>5232</v>
      </c>
      <c r="D281" s="800" t="str">
        <f t="shared" si="11"/>
        <v/>
      </c>
      <c r="E281" s="723"/>
      <c r="F281" s="723"/>
      <c r="G281" s="723"/>
      <c r="H281" s="723"/>
      <c r="I281" s="723"/>
      <c r="J281" s="723"/>
      <c r="K281" s="723"/>
      <c r="L281" s="723"/>
      <c r="M281" s="723"/>
      <c r="N281" s="723"/>
      <c r="O281" s="723"/>
      <c r="P281" s="723"/>
      <c r="Q281" s="723"/>
      <c r="R281" s="724"/>
      <c r="S281" s="728"/>
      <c r="T281" s="714"/>
      <c r="U281" s="714"/>
      <c r="V281" s="714"/>
      <c r="W281" s="714"/>
      <c r="X281" s="805"/>
      <c r="Y281" s="808"/>
      <c r="Z281" s="856"/>
      <c r="AA281" s="856"/>
      <c r="AB281" s="856"/>
      <c r="AC281" s="856"/>
      <c r="AD281" s="809"/>
      <c r="AH281" s="398">
        <f t="shared" si="12"/>
        <v>0</v>
      </c>
      <c r="AI281" s="290">
        <f t="shared" si="13"/>
        <v>0</v>
      </c>
      <c r="AJ281" s="293">
        <f t="shared" si="8"/>
        <v>0</v>
      </c>
      <c r="AK281" s="283" t="str">
        <f>IF(AJ281=0,"",
IF(SUM($AJ$225:AJ281)=1,AL281,
IF($AJ$375&gt;SUM($AJ$225:AJ281),_xlfn.CONCAT(", ",AL281),
IF($AJ$375=SUM($AJ$225:AJ281),_xlfn.CONCAT(" y ",AL281)))))</f>
        <v/>
      </c>
      <c r="AL281" s="120" t="s">
        <v>5233</v>
      </c>
      <c r="AM281" s="411">
        <f t="shared" si="14"/>
        <v>0</v>
      </c>
    </row>
    <row r="282" spans="1:39" ht="15" customHeight="1">
      <c r="A282" s="22"/>
      <c r="B282" s="11"/>
      <c r="C282" s="37" t="s">
        <v>5234</v>
      </c>
      <c r="D282" s="800" t="str">
        <f t="shared" si="11"/>
        <v/>
      </c>
      <c r="E282" s="723"/>
      <c r="F282" s="723"/>
      <c r="G282" s="723"/>
      <c r="H282" s="723"/>
      <c r="I282" s="723"/>
      <c r="J282" s="723"/>
      <c r="K282" s="723"/>
      <c r="L282" s="723"/>
      <c r="M282" s="723"/>
      <c r="N282" s="723"/>
      <c r="O282" s="723"/>
      <c r="P282" s="723"/>
      <c r="Q282" s="723"/>
      <c r="R282" s="724"/>
      <c r="S282" s="728"/>
      <c r="T282" s="714"/>
      <c r="U282" s="714"/>
      <c r="V282" s="714"/>
      <c r="W282" s="714"/>
      <c r="X282" s="805"/>
      <c r="Y282" s="808"/>
      <c r="Z282" s="856"/>
      <c r="AA282" s="856"/>
      <c r="AB282" s="856"/>
      <c r="AC282" s="856"/>
      <c r="AD282" s="809"/>
      <c r="AH282" s="398">
        <f t="shared" si="12"/>
        <v>0</v>
      </c>
      <c r="AI282" s="290">
        <f t="shared" si="13"/>
        <v>0</v>
      </c>
      <c r="AJ282" s="293">
        <f t="shared" si="8"/>
        <v>0</v>
      </c>
      <c r="AK282" s="283" t="str">
        <f>IF(AJ282=0,"",
IF(SUM($AJ$225:AJ282)=1,AL282,
IF($AJ$375&gt;SUM($AJ$225:AJ282),_xlfn.CONCAT(", ",AL282),
IF($AJ$375=SUM($AJ$225:AJ282),_xlfn.CONCAT(" y ",AL282)))))</f>
        <v/>
      </c>
      <c r="AL282" s="120" t="s">
        <v>5235</v>
      </c>
      <c r="AM282" s="411">
        <f t="shared" si="14"/>
        <v>0</v>
      </c>
    </row>
    <row r="283" spans="1:39" ht="15" customHeight="1">
      <c r="A283" s="22"/>
      <c r="B283" s="11"/>
      <c r="C283" s="37" t="s">
        <v>5236</v>
      </c>
      <c r="D283" s="800" t="str">
        <f t="shared" si="11"/>
        <v/>
      </c>
      <c r="E283" s="723"/>
      <c r="F283" s="723"/>
      <c r="G283" s="723"/>
      <c r="H283" s="723"/>
      <c r="I283" s="723"/>
      <c r="J283" s="723"/>
      <c r="K283" s="723"/>
      <c r="L283" s="723"/>
      <c r="M283" s="723"/>
      <c r="N283" s="723"/>
      <c r="O283" s="723"/>
      <c r="P283" s="723"/>
      <c r="Q283" s="723"/>
      <c r="R283" s="724"/>
      <c r="S283" s="728"/>
      <c r="T283" s="714"/>
      <c r="U283" s="714"/>
      <c r="V283" s="714"/>
      <c r="W283" s="714"/>
      <c r="X283" s="805"/>
      <c r="Y283" s="808"/>
      <c r="Z283" s="856"/>
      <c r="AA283" s="856"/>
      <c r="AB283" s="856"/>
      <c r="AC283" s="856"/>
      <c r="AD283" s="809"/>
      <c r="AH283" s="398">
        <f t="shared" si="12"/>
        <v>0</v>
      </c>
      <c r="AI283" s="290">
        <f t="shared" si="13"/>
        <v>0</v>
      </c>
      <c r="AJ283" s="293">
        <f t="shared" si="8"/>
        <v>0</v>
      </c>
      <c r="AK283" s="283" t="str">
        <f>IF(AJ283=0,"",
IF(SUM($AJ$225:AJ283)=1,AL283,
IF($AJ$375&gt;SUM($AJ$225:AJ283),_xlfn.CONCAT(", ",AL283),
IF($AJ$375=SUM($AJ$225:AJ283),_xlfn.CONCAT(" y ",AL283)))))</f>
        <v/>
      </c>
      <c r="AL283" s="120" t="s">
        <v>5237</v>
      </c>
      <c r="AM283" s="411">
        <f t="shared" si="14"/>
        <v>0</v>
      </c>
    </row>
    <row r="284" spans="1:39" ht="15" customHeight="1">
      <c r="A284" s="22"/>
      <c r="B284" s="11"/>
      <c r="C284" s="37" t="s">
        <v>5238</v>
      </c>
      <c r="D284" s="800" t="str">
        <f t="shared" si="11"/>
        <v/>
      </c>
      <c r="E284" s="723"/>
      <c r="F284" s="723"/>
      <c r="G284" s="723"/>
      <c r="H284" s="723"/>
      <c r="I284" s="723"/>
      <c r="J284" s="723"/>
      <c r="K284" s="723"/>
      <c r="L284" s="723"/>
      <c r="M284" s="723"/>
      <c r="N284" s="723"/>
      <c r="O284" s="723"/>
      <c r="P284" s="723"/>
      <c r="Q284" s="723"/>
      <c r="R284" s="724"/>
      <c r="S284" s="728"/>
      <c r="T284" s="714"/>
      <c r="U284" s="714"/>
      <c r="V284" s="714"/>
      <c r="W284" s="714"/>
      <c r="X284" s="805"/>
      <c r="Y284" s="808"/>
      <c r="Z284" s="856"/>
      <c r="AA284" s="856"/>
      <c r="AB284" s="856"/>
      <c r="AC284" s="856"/>
      <c r="AD284" s="809"/>
      <c r="AH284" s="398">
        <f t="shared" si="12"/>
        <v>0</v>
      </c>
      <c r="AI284" s="290">
        <f t="shared" si="13"/>
        <v>0</v>
      </c>
      <c r="AJ284" s="293">
        <f t="shared" si="8"/>
        <v>0</v>
      </c>
      <c r="AK284" s="283" t="str">
        <f>IF(AJ284=0,"",
IF(SUM($AJ$225:AJ284)=1,AL284,
IF($AJ$375&gt;SUM($AJ$225:AJ284),_xlfn.CONCAT(", ",AL284),
IF($AJ$375=SUM($AJ$225:AJ284),_xlfn.CONCAT(" y ",AL284)))))</f>
        <v/>
      </c>
      <c r="AL284" s="120" t="s">
        <v>5239</v>
      </c>
      <c r="AM284" s="411">
        <f t="shared" si="14"/>
        <v>0</v>
      </c>
    </row>
    <row r="285" spans="1:39" ht="15" customHeight="1">
      <c r="A285" s="22"/>
      <c r="B285" s="11"/>
      <c r="C285" s="37" t="s">
        <v>5240</v>
      </c>
      <c r="D285" s="800" t="str">
        <f t="shared" si="11"/>
        <v/>
      </c>
      <c r="E285" s="723"/>
      <c r="F285" s="723"/>
      <c r="G285" s="723"/>
      <c r="H285" s="723"/>
      <c r="I285" s="723"/>
      <c r="J285" s="723"/>
      <c r="K285" s="723"/>
      <c r="L285" s="723"/>
      <c r="M285" s="723"/>
      <c r="N285" s="723"/>
      <c r="O285" s="723"/>
      <c r="P285" s="723"/>
      <c r="Q285" s="723"/>
      <c r="R285" s="724"/>
      <c r="S285" s="728"/>
      <c r="T285" s="714"/>
      <c r="U285" s="714"/>
      <c r="V285" s="714"/>
      <c r="W285" s="714"/>
      <c r="X285" s="805"/>
      <c r="Y285" s="808"/>
      <c r="Z285" s="856"/>
      <c r="AA285" s="856"/>
      <c r="AB285" s="856"/>
      <c r="AC285" s="856"/>
      <c r="AD285" s="809"/>
      <c r="AH285" s="398">
        <f t="shared" si="12"/>
        <v>0</v>
      </c>
      <c r="AI285" s="290">
        <f t="shared" si="13"/>
        <v>0</v>
      </c>
      <c r="AJ285" s="293">
        <f t="shared" si="8"/>
        <v>0</v>
      </c>
      <c r="AK285" s="283" t="str">
        <f>IF(AJ285=0,"",
IF(SUM($AJ$225:AJ285)=1,AL285,
IF($AJ$375&gt;SUM($AJ$225:AJ285),_xlfn.CONCAT(", ",AL285),
IF($AJ$375=SUM($AJ$225:AJ285),_xlfn.CONCAT(" y ",AL285)))))</f>
        <v/>
      </c>
      <c r="AL285" s="120" t="s">
        <v>5241</v>
      </c>
      <c r="AM285" s="411">
        <f t="shared" si="14"/>
        <v>0</v>
      </c>
    </row>
    <row r="286" spans="1:39" ht="15" customHeight="1">
      <c r="A286" s="22"/>
      <c r="B286" s="11"/>
      <c r="C286" s="37" t="s">
        <v>5242</v>
      </c>
      <c r="D286" s="800" t="str">
        <f t="shared" si="11"/>
        <v/>
      </c>
      <c r="E286" s="723"/>
      <c r="F286" s="723"/>
      <c r="G286" s="723"/>
      <c r="H286" s="723"/>
      <c r="I286" s="723"/>
      <c r="J286" s="723"/>
      <c r="K286" s="723"/>
      <c r="L286" s="723"/>
      <c r="M286" s="723"/>
      <c r="N286" s="723"/>
      <c r="O286" s="723"/>
      <c r="P286" s="723"/>
      <c r="Q286" s="723"/>
      <c r="R286" s="724"/>
      <c r="S286" s="728"/>
      <c r="T286" s="714"/>
      <c r="U286" s="714"/>
      <c r="V286" s="714"/>
      <c r="W286" s="714"/>
      <c r="X286" s="805"/>
      <c r="Y286" s="808"/>
      <c r="Z286" s="856"/>
      <c r="AA286" s="856"/>
      <c r="AB286" s="856"/>
      <c r="AC286" s="856"/>
      <c r="AD286" s="809"/>
      <c r="AH286" s="398">
        <f t="shared" si="12"/>
        <v>0</v>
      </c>
      <c r="AI286" s="290">
        <f t="shared" si="13"/>
        <v>0</v>
      </c>
      <c r="AJ286" s="293">
        <f t="shared" si="8"/>
        <v>0</v>
      </c>
      <c r="AK286" s="283" t="str">
        <f>IF(AJ286=0,"",
IF(SUM($AJ$225:AJ286)=1,AL286,
IF($AJ$375&gt;SUM($AJ$225:AJ286),_xlfn.CONCAT(", ",AL286),
IF($AJ$375=SUM($AJ$225:AJ286),_xlfn.CONCAT(" y ",AL286)))))</f>
        <v/>
      </c>
      <c r="AL286" s="120" t="s">
        <v>5243</v>
      </c>
      <c r="AM286" s="411">
        <f t="shared" si="14"/>
        <v>0</v>
      </c>
    </row>
    <row r="287" spans="1:39" ht="15" customHeight="1">
      <c r="A287" s="22"/>
      <c r="B287" s="11"/>
      <c r="C287" s="37" t="s">
        <v>5244</v>
      </c>
      <c r="D287" s="800" t="str">
        <f t="shared" si="11"/>
        <v/>
      </c>
      <c r="E287" s="723"/>
      <c r="F287" s="723"/>
      <c r="G287" s="723"/>
      <c r="H287" s="723"/>
      <c r="I287" s="723"/>
      <c r="J287" s="723"/>
      <c r="K287" s="723"/>
      <c r="L287" s="723"/>
      <c r="M287" s="723"/>
      <c r="N287" s="723"/>
      <c r="O287" s="723"/>
      <c r="P287" s="723"/>
      <c r="Q287" s="723"/>
      <c r="R287" s="724"/>
      <c r="S287" s="728"/>
      <c r="T287" s="714"/>
      <c r="U287" s="714"/>
      <c r="V287" s="714"/>
      <c r="W287" s="714"/>
      <c r="X287" s="805"/>
      <c r="Y287" s="808"/>
      <c r="Z287" s="856"/>
      <c r="AA287" s="856"/>
      <c r="AB287" s="856"/>
      <c r="AC287" s="856"/>
      <c r="AD287" s="809"/>
      <c r="AH287" s="398">
        <f t="shared" si="12"/>
        <v>0</v>
      </c>
      <c r="AI287" s="290">
        <f t="shared" si="13"/>
        <v>0</v>
      </c>
      <c r="AJ287" s="293">
        <f t="shared" si="8"/>
        <v>0</v>
      </c>
      <c r="AK287" s="283" t="str">
        <f>IF(AJ287=0,"",
IF(SUM($AJ$225:AJ287)=1,AL287,
IF($AJ$375&gt;SUM($AJ$225:AJ287),_xlfn.CONCAT(", ",AL287),
IF($AJ$375=SUM($AJ$225:AJ287),_xlfn.CONCAT(" y ",AL287)))))</f>
        <v/>
      </c>
      <c r="AL287" s="120" t="s">
        <v>5245</v>
      </c>
      <c r="AM287" s="411">
        <f t="shared" si="14"/>
        <v>0</v>
      </c>
    </row>
    <row r="288" spans="1:39" ht="15" customHeight="1">
      <c r="A288" s="22"/>
      <c r="B288" s="11"/>
      <c r="C288" s="37" t="s">
        <v>5246</v>
      </c>
      <c r="D288" s="800" t="str">
        <f t="shared" si="11"/>
        <v/>
      </c>
      <c r="E288" s="723"/>
      <c r="F288" s="723"/>
      <c r="G288" s="723"/>
      <c r="H288" s="723"/>
      <c r="I288" s="723"/>
      <c r="J288" s="723"/>
      <c r="K288" s="723"/>
      <c r="L288" s="723"/>
      <c r="M288" s="723"/>
      <c r="N288" s="723"/>
      <c r="O288" s="723"/>
      <c r="P288" s="723"/>
      <c r="Q288" s="723"/>
      <c r="R288" s="724"/>
      <c r="S288" s="728"/>
      <c r="T288" s="714"/>
      <c r="U288" s="714"/>
      <c r="V288" s="714"/>
      <c r="W288" s="714"/>
      <c r="X288" s="805"/>
      <c r="Y288" s="808"/>
      <c r="Z288" s="856"/>
      <c r="AA288" s="856"/>
      <c r="AB288" s="856"/>
      <c r="AC288" s="856"/>
      <c r="AD288" s="809"/>
      <c r="AH288" s="398">
        <f t="shared" si="12"/>
        <v>0</v>
      </c>
      <c r="AI288" s="290">
        <f t="shared" si="13"/>
        <v>0</v>
      </c>
      <c r="AJ288" s="293">
        <f t="shared" si="8"/>
        <v>0</v>
      </c>
      <c r="AK288" s="283" t="str">
        <f>IF(AJ288=0,"",
IF(SUM($AJ$225:AJ288)=1,AL288,
IF($AJ$375&gt;SUM($AJ$225:AJ288),_xlfn.CONCAT(", ",AL288),
IF($AJ$375=SUM($AJ$225:AJ288),_xlfn.CONCAT(" y ",AL288)))))</f>
        <v/>
      </c>
      <c r="AL288" s="120" t="s">
        <v>5247</v>
      </c>
      <c r="AM288" s="411">
        <f t="shared" si="14"/>
        <v>0</v>
      </c>
    </row>
    <row r="289" spans="1:39" ht="15" customHeight="1">
      <c r="A289" s="22"/>
      <c r="B289" s="11"/>
      <c r="C289" s="37" t="s">
        <v>5248</v>
      </c>
      <c r="D289" s="800" t="str">
        <f t="shared" ref="D289:D320" si="15">IF($D125="","",$D125)</f>
        <v/>
      </c>
      <c r="E289" s="723"/>
      <c r="F289" s="723"/>
      <c r="G289" s="723"/>
      <c r="H289" s="723"/>
      <c r="I289" s="723"/>
      <c r="J289" s="723"/>
      <c r="K289" s="723"/>
      <c r="L289" s="723"/>
      <c r="M289" s="723"/>
      <c r="N289" s="723"/>
      <c r="O289" s="723"/>
      <c r="P289" s="723"/>
      <c r="Q289" s="723"/>
      <c r="R289" s="724"/>
      <c r="S289" s="728"/>
      <c r="T289" s="714"/>
      <c r="U289" s="714"/>
      <c r="V289" s="714"/>
      <c r="W289" s="714"/>
      <c r="X289" s="805"/>
      <c r="Y289" s="808"/>
      <c r="Z289" s="856"/>
      <c r="AA289" s="856"/>
      <c r="AB289" s="856"/>
      <c r="AC289" s="856"/>
      <c r="AD289" s="809"/>
      <c r="AH289" s="398">
        <f t="shared" ref="AH289:AH320" si="16">IF(AND($S289&lt;&gt;"",$S289&lt;&gt;1,COUNTA(Y289)&gt;0),1,0)</f>
        <v>0</v>
      </c>
      <c r="AI289" s="290">
        <f t="shared" ref="AI289:AI320" si="17">IF(AND(COUNTBLANK(D289)=0,$S289&lt;&gt;"",$S289&lt;&gt;1,COUNTA(Y289)=0),0,IF(AND(COUNTBLANK(D289)=0,$S289&lt;&gt;"",$S289=1,COUNTA(Y289)=1),0,IF(AND(COUNTBLANK(D289)=1,COUNTA(Y289)=0),0,1)))</f>
        <v>0</v>
      </c>
      <c r="AJ289" s="293">
        <f t="shared" si="8"/>
        <v>0</v>
      </c>
      <c r="AK289" s="283" t="str">
        <f>IF(AJ289=0,"",
IF(SUM($AJ$225:AJ289)=1,AL289,
IF($AJ$375&gt;SUM($AJ$225:AJ289),_xlfn.CONCAT(", ",AL289),
IF($AJ$375=SUM($AJ$225:AJ289),_xlfn.CONCAT(" y ",AL289)))))</f>
        <v/>
      </c>
      <c r="AL289" s="120" t="s">
        <v>5249</v>
      </c>
      <c r="AM289" s="411">
        <f t="shared" ref="AM289:AM320" si="18">IF(AND($S289&lt;&gt;"",$S289=1,Y289&lt;&gt;"",SUM(Y289)=0),1,0)</f>
        <v>0</v>
      </c>
    </row>
    <row r="290" spans="1:39" ht="15" customHeight="1">
      <c r="A290" s="22"/>
      <c r="B290" s="11"/>
      <c r="C290" s="37" t="s">
        <v>5250</v>
      </c>
      <c r="D290" s="800" t="str">
        <f t="shared" si="15"/>
        <v/>
      </c>
      <c r="E290" s="723"/>
      <c r="F290" s="723"/>
      <c r="G290" s="723"/>
      <c r="H290" s="723"/>
      <c r="I290" s="723"/>
      <c r="J290" s="723"/>
      <c r="K290" s="723"/>
      <c r="L290" s="723"/>
      <c r="M290" s="723"/>
      <c r="N290" s="723"/>
      <c r="O290" s="723"/>
      <c r="P290" s="723"/>
      <c r="Q290" s="723"/>
      <c r="R290" s="724"/>
      <c r="S290" s="728"/>
      <c r="T290" s="714"/>
      <c r="U290" s="714"/>
      <c r="V290" s="714"/>
      <c r="W290" s="714"/>
      <c r="X290" s="805"/>
      <c r="Y290" s="808"/>
      <c r="Z290" s="856"/>
      <c r="AA290" s="856"/>
      <c r="AB290" s="856"/>
      <c r="AC290" s="856"/>
      <c r="AD290" s="809"/>
      <c r="AH290" s="398">
        <f t="shared" si="16"/>
        <v>0</v>
      </c>
      <c r="AI290" s="290">
        <f t="shared" si="17"/>
        <v>0</v>
      </c>
      <c r="AJ290" s="293">
        <f t="shared" ref="AJ290:AJ353" si="19">IF(AI290=0,0,1)</f>
        <v>0</v>
      </c>
      <c r="AK290" s="283" t="str">
        <f>IF(AJ290=0,"",
IF(SUM($AJ$225:AJ290)=1,AL290,
IF($AJ$375&gt;SUM($AJ$225:AJ290),_xlfn.CONCAT(", ",AL290),
IF($AJ$375=SUM($AJ$225:AJ290),_xlfn.CONCAT(" y ",AL290)))))</f>
        <v/>
      </c>
      <c r="AL290" s="120" t="s">
        <v>5251</v>
      </c>
      <c r="AM290" s="411">
        <f t="shared" si="18"/>
        <v>0</v>
      </c>
    </row>
    <row r="291" spans="1:39" ht="15" customHeight="1">
      <c r="A291" s="22"/>
      <c r="B291" s="11"/>
      <c r="C291" s="37" t="s">
        <v>5252</v>
      </c>
      <c r="D291" s="800" t="str">
        <f t="shared" si="15"/>
        <v/>
      </c>
      <c r="E291" s="723"/>
      <c r="F291" s="723"/>
      <c r="G291" s="723"/>
      <c r="H291" s="723"/>
      <c r="I291" s="723"/>
      <c r="J291" s="723"/>
      <c r="K291" s="723"/>
      <c r="L291" s="723"/>
      <c r="M291" s="723"/>
      <c r="N291" s="723"/>
      <c r="O291" s="723"/>
      <c r="P291" s="723"/>
      <c r="Q291" s="723"/>
      <c r="R291" s="724"/>
      <c r="S291" s="728"/>
      <c r="T291" s="714"/>
      <c r="U291" s="714"/>
      <c r="V291" s="714"/>
      <c r="W291" s="714"/>
      <c r="X291" s="805"/>
      <c r="Y291" s="808"/>
      <c r="Z291" s="856"/>
      <c r="AA291" s="856"/>
      <c r="AB291" s="856"/>
      <c r="AC291" s="856"/>
      <c r="AD291" s="809"/>
      <c r="AH291" s="398">
        <f t="shared" si="16"/>
        <v>0</v>
      </c>
      <c r="AI291" s="290">
        <f t="shared" si="17"/>
        <v>0</v>
      </c>
      <c r="AJ291" s="293">
        <f t="shared" si="19"/>
        <v>0</v>
      </c>
      <c r="AK291" s="283" t="str">
        <f>IF(AJ291=0,"",
IF(SUM($AJ$225:AJ291)=1,AL291,
IF($AJ$375&gt;SUM($AJ$225:AJ291),_xlfn.CONCAT(", ",AL291),
IF($AJ$375=SUM($AJ$225:AJ291),_xlfn.CONCAT(" y ",AL291)))))</f>
        <v/>
      </c>
      <c r="AL291" s="120" t="s">
        <v>5253</v>
      </c>
      <c r="AM291" s="411">
        <f t="shared" si="18"/>
        <v>0</v>
      </c>
    </row>
    <row r="292" spans="1:39" ht="15" customHeight="1">
      <c r="A292" s="22"/>
      <c r="B292" s="11"/>
      <c r="C292" s="37" t="s">
        <v>5254</v>
      </c>
      <c r="D292" s="800" t="str">
        <f t="shared" si="15"/>
        <v/>
      </c>
      <c r="E292" s="723"/>
      <c r="F292" s="723"/>
      <c r="G292" s="723"/>
      <c r="H292" s="723"/>
      <c r="I292" s="723"/>
      <c r="J292" s="723"/>
      <c r="K292" s="723"/>
      <c r="L292" s="723"/>
      <c r="M292" s="723"/>
      <c r="N292" s="723"/>
      <c r="O292" s="723"/>
      <c r="P292" s="723"/>
      <c r="Q292" s="723"/>
      <c r="R292" s="724"/>
      <c r="S292" s="728"/>
      <c r="T292" s="714"/>
      <c r="U292" s="714"/>
      <c r="V292" s="714"/>
      <c r="W292" s="714"/>
      <c r="X292" s="805"/>
      <c r="Y292" s="808"/>
      <c r="Z292" s="856"/>
      <c r="AA292" s="856"/>
      <c r="AB292" s="856"/>
      <c r="AC292" s="856"/>
      <c r="AD292" s="809"/>
      <c r="AH292" s="398">
        <f t="shared" si="16"/>
        <v>0</v>
      </c>
      <c r="AI292" s="290">
        <f t="shared" si="17"/>
        <v>0</v>
      </c>
      <c r="AJ292" s="293">
        <f t="shared" si="19"/>
        <v>0</v>
      </c>
      <c r="AK292" s="283" t="str">
        <f>IF(AJ292=0,"",
IF(SUM($AJ$225:AJ292)=1,AL292,
IF($AJ$375&gt;SUM($AJ$225:AJ292),_xlfn.CONCAT(", ",AL292),
IF($AJ$375=SUM($AJ$225:AJ292),_xlfn.CONCAT(" y ",AL292)))))</f>
        <v/>
      </c>
      <c r="AL292" s="120" t="s">
        <v>5255</v>
      </c>
      <c r="AM292" s="411">
        <f t="shared" si="18"/>
        <v>0</v>
      </c>
    </row>
    <row r="293" spans="1:39" ht="15" customHeight="1">
      <c r="A293" s="22"/>
      <c r="B293" s="11"/>
      <c r="C293" s="37" t="s">
        <v>5256</v>
      </c>
      <c r="D293" s="800" t="str">
        <f t="shared" si="15"/>
        <v/>
      </c>
      <c r="E293" s="723"/>
      <c r="F293" s="723"/>
      <c r="G293" s="723"/>
      <c r="H293" s="723"/>
      <c r="I293" s="723"/>
      <c r="J293" s="723"/>
      <c r="K293" s="723"/>
      <c r="L293" s="723"/>
      <c r="M293" s="723"/>
      <c r="N293" s="723"/>
      <c r="O293" s="723"/>
      <c r="P293" s="723"/>
      <c r="Q293" s="723"/>
      <c r="R293" s="724"/>
      <c r="S293" s="728"/>
      <c r="T293" s="714"/>
      <c r="U293" s="714"/>
      <c r="V293" s="714"/>
      <c r="W293" s="714"/>
      <c r="X293" s="805"/>
      <c r="Y293" s="808"/>
      <c r="Z293" s="856"/>
      <c r="AA293" s="856"/>
      <c r="AB293" s="856"/>
      <c r="AC293" s="856"/>
      <c r="AD293" s="809"/>
      <c r="AH293" s="398">
        <f t="shared" si="16"/>
        <v>0</v>
      </c>
      <c r="AI293" s="290">
        <f t="shared" si="17"/>
        <v>0</v>
      </c>
      <c r="AJ293" s="293">
        <f t="shared" si="19"/>
        <v>0</v>
      </c>
      <c r="AK293" s="283" t="str">
        <f>IF(AJ293=0,"",
IF(SUM($AJ$225:AJ293)=1,AL293,
IF($AJ$375&gt;SUM($AJ$225:AJ293),_xlfn.CONCAT(", ",AL293),
IF($AJ$375=SUM($AJ$225:AJ293),_xlfn.CONCAT(" y ",AL293)))))</f>
        <v/>
      </c>
      <c r="AL293" s="120" t="s">
        <v>5257</v>
      </c>
      <c r="AM293" s="411">
        <f t="shared" si="18"/>
        <v>0</v>
      </c>
    </row>
    <row r="294" spans="1:39" ht="15" customHeight="1">
      <c r="A294" s="22"/>
      <c r="B294" s="11"/>
      <c r="C294" s="37" t="s">
        <v>5258</v>
      </c>
      <c r="D294" s="800" t="str">
        <f t="shared" si="15"/>
        <v/>
      </c>
      <c r="E294" s="723"/>
      <c r="F294" s="723"/>
      <c r="G294" s="723"/>
      <c r="H294" s="723"/>
      <c r="I294" s="723"/>
      <c r="J294" s="723"/>
      <c r="K294" s="723"/>
      <c r="L294" s="723"/>
      <c r="M294" s="723"/>
      <c r="N294" s="723"/>
      <c r="O294" s="723"/>
      <c r="P294" s="723"/>
      <c r="Q294" s="723"/>
      <c r="R294" s="724"/>
      <c r="S294" s="728"/>
      <c r="T294" s="714"/>
      <c r="U294" s="714"/>
      <c r="V294" s="714"/>
      <c r="W294" s="714"/>
      <c r="X294" s="805"/>
      <c r="Y294" s="808"/>
      <c r="Z294" s="856"/>
      <c r="AA294" s="856"/>
      <c r="AB294" s="856"/>
      <c r="AC294" s="856"/>
      <c r="AD294" s="809"/>
      <c r="AH294" s="398">
        <f t="shared" si="16"/>
        <v>0</v>
      </c>
      <c r="AI294" s="290">
        <f t="shared" si="17"/>
        <v>0</v>
      </c>
      <c r="AJ294" s="293">
        <f t="shared" si="19"/>
        <v>0</v>
      </c>
      <c r="AK294" s="283" t="str">
        <f>IF(AJ294=0,"",
IF(SUM($AJ$225:AJ294)=1,AL294,
IF($AJ$375&gt;SUM($AJ$225:AJ294),_xlfn.CONCAT(", ",AL294),
IF($AJ$375=SUM($AJ$225:AJ294),_xlfn.CONCAT(" y ",AL294)))))</f>
        <v/>
      </c>
      <c r="AL294" s="120" t="s">
        <v>5259</v>
      </c>
      <c r="AM294" s="411">
        <f t="shared" si="18"/>
        <v>0</v>
      </c>
    </row>
    <row r="295" spans="1:39" ht="15" customHeight="1">
      <c r="A295" s="22"/>
      <c r="B295" s="11"/>
      <c r="C295" s="37" t="s">
        <v>5260</v>
      </c>
      <c r="D295" s="800" t="str">
        <f t="shared" si="15"/>
        <v/>
      </c>
      <c r="E295" s="723"/>
      <c r="F295" s="723"/>
      <c r="G295" s="723"/>
      <c r="H295" s="723"/>
      <c r="I295" s="723"/>
      <c r="J295" s="723"/>
      <c r="K295" s="723"/>
      <c r="L295" s="723"/>
      <c r="M295" s="723"/>
      <c r="N295" s="723"/>
      <c r="O295" s="723"/>
      <c r="P295" s="723"/>
      <c r="Q295" s="723"/>
      <c r="R295" s="724"/>
      <c r="S295" s="728"/>
      <c r="T295" s="714"/>
      <c r="U295" s="714"/>
      <c r="V295" s="714"/>
      <c r="W295" s="714"/>
      <c r="X295" s="805"/>
      <c r="Y295" s="808"/>
      <c r="Z295" s="856"/>
      <c r="AA295" s="856"/>
      <c r="AB295" s="856"/>
      <c r="AC295" s="856"/>
      <c r="AD295" s="809"/>
      <c r="AH295" s="398">
        <f t="shared" si="16"/>
        <v>0</v>
      </c>
      <c r="AI295" s="290">
        <f t="shared" si="17"/>
        <v>0</v>
      </c>
      <c r="AJ295" s="293">
        <f t="shared" si="19"/>
        <v>0</v>
      </c>
      <c r="AK295" s="283" t="str">
        <f>IF(AJ295=0,"",
IF(SUM($AJ$225:AJ295)=1,AL295,
IF($AJ$375&gt;SUM($AJ$225:AJ295),_xlfn.CONCAT(", ",AL295),
IF($AJ$375=SUM($AJ$225:AJ295),_xlfn.CONCAT(" y ",AL295)))))</f>
        <v/>
      </c>
      <c r="AL295" s="120" t="s">
        <v>5261</v>
      </c>
      <c r="AM295" s="411">
        <f t="shared" si="18"/>
        <v>0</v>
      </c>
    </row>
    <row r="296" spans="1:39" ht="15" customHeight="1">
      <c r="A296" s="22"/>
      <c r="B296" s="11"/>
      <c r="C296" s="37" t="s">
        <v>5262</v>
      </c>
      <c r="D296" s="800" t="str">
        <f t="shared" si="15"/>
        <v/>
      </c>
      <c r="E296" s="723"/>
      <c r="F296" s="723"/>
      <c r="G296" s="723"/>
      <c r="H296" s="723"/>
      <c r="I296" s="723"/>
      <c r="J296" s="723"/>
      <c r="K296" s="723"/>
      <c r="L296" s="723"/>
      <c r="M296" s="723"/>
      <c r="N296" s="723"/>
      <c r="O296" s="723"/>
      <c r="P296" s="723"/>
      <c r="Q296" s="723"/>
      <c r="R296" s="724"/>
      <c r="S296" s="728"/>
      <c r="T296" s="714"/>
      <c r="U296" s="714"/>
      <c r="V296" s="714"/>
      <c r="W296" s="714"/>
      <c r="X296" s="805"/>
      <c r="Y296" s="808"/>
      <c r="Z296" s="856"/>
      <c r="AA296" s="856"/>
      <c r="AB296" s="856"/>
      <c r="AC296" s="856"/>
      <c r="AD296" s="809"/>
      <c r="AH296" s="398">
        <f t="shared" si="16"/>
        <v>0</v>
      </c>
      <c r="AI296" s="290">
        <f t="shared" si="17"/>
        <v>0</v>
      </c>
      <c r="AJ296" s="293">
        <f t="shared" si="19"/>
        <v>0</v>
      </c>
      <c r="AK296" s="283" t="str">
        <f>IF(AJ296=0,"",
IF(SUM($AJ$225:AJ296)=1,AL296,
IF($AJ$375&gt;SUM($AJ$225:AJ296),_xlfn.CONCAT(", ",AL296),
IF($AJ$375=SUM($AJ$225:AJ296),_xlfn.CONCAT(" y ",AL296)))))</f>
        <v/>
      </c>
      <c r="AL296" s="120" t="s">
        <v>5263</v>
      </c>
      <c r="AM296" s="411">
        <f t="shared" si="18"/>
        <v>0</v>
      </c>
    </row>
    <row r="297" spans="1:39" ht="15" customHeight="1">
      <c r="A297" s="22"/>
      <c r="B297" s="11"/>
      <c r="C297" s="37" t="s">
        <v>5264</v>
      </c>
      <c r="D297" s="800" t="str">
        <f t="shared" si="15"/>
        <v/>
      </c>
      <c r="E297" s="723"/>
      <c r="F297" s="723"/>
      <c r="G297" s="723"/>
      <c r="H297" s="723"/>
      <c r="I297" s="723"/>
      <c r="J297" s="723"/>
      <c r="K297" s="723"/>
      <c r="L297" s="723"/>
      <c r="M297" s="723"/>
      <c r="N297" s="723"/>
      <c r="O297" s="723"/>
      <c r="P297" s="723"/>
      <c r="Q297" s="723"/>
      <c r="R297" s="724"/>
      <c r="S297" s="728"/>
      <c r="T297" s="714"/>
      <c r="U297" s="714"/>
      <c r="V297" s="714"/>
      <c r="W297" s="714"/>
      <c r="X297" s="805"/>
      <c r="Y297" s="808"/>
      <c r="Z297" s="856"/>
      <c r="AA297" s="856"/>
      <c r="AB297" s="856"/>
      <c r="AC297" s="856"/>
      <c r="AD297" s="809"/>
      <c r="AH297" s="398">
        <f t="shared" si="16"/>
        <v>0</v>
      </c>
      <c r="AI297" s="290">
        <f t="shared" si="17"/>
        <v>0</v>
      </c>
      <c r="AJ297" s="293">
        <f t="shared" si="19"/>
        <v>0</v>
      </c>
      <c r="AK297" s="283" t="str">
        <f>IF(AJ297=0,"",
IF(SUM($AJ$225:AJ297)=1,AL297,
IF($AJ$375&gt;SUM($AJ$225:AJ297),_xlfn.CONCAT(", ",AL297),
IF($AJ$375=SUM($AJ$225:AJ297),_xlfn.CONCAT(" y ",AL297)))))</f>
        <v/>
      </c>
      <c r="AL297" s="120" t="s">
        <v>5265</v>
      </c>
      <c r="AM297" s="411">
        <f t="shared" si="18"/>
        <v>0</v>
      </c>
    </row>
    <row r="298" spans="1:39" ht="15" customHeight="1">
      <c r="A298" s="22"/>
      <c r="B298" s="11"/>
      <c r="C298" s="37" t="s">
        <v>5266</v>
      </c>
      <c r="D298" s="800" t="str">
        <f t="shared" si="15"/>
        <v/>
      </c>
      <c r="E298" s="723"/>
      <c r="F298" s="723"/>
      <c r="G298" s="723"/>
      <c r="H298" s="723"/>
      <c r="I298" s="723"/>
      <c r="J298" s="723"/>
      <c r="K298" s="723"/>
      <c r="L298" s="723"/>
      <c r="M298" s="723"/>
      <c r="N298" s="723"/>
      <c r="O298" s="723"/>
      <c r="P298" s="723"/>
      <c r="Q298" s="723"/>
      <c r="R298" s="724"/>
      <c r="S298" s="728"/>
      <c r="T298" s="714"/>
      <c r="U298" s="714"/>
      <c r="V298" s="714"/>
      <c r="W298" s="714"/>
      <c r="X298" s="805"/>
      <c r="Y298" s="808"/>
      <c r="Z298" s="856"/>
      <c r="AA298" s="856"/>
      <c r="AB298" s="856"/>
      <c r="AC298" s="856"/>
      <c r="AD298" s="809"/>
      <c r="AH298" s="398">
        <f t="shared" si="16"/>
        <v>0</v>
      </c>
      <c r="AI298" s="290">
        <f t="shared" si="17"/>
        <v>0</v>
      </c>
      <c r="AJ298" s="293">
        <f t="shared" si="19"/>
        <v>0</v>
      </c>
      <c r="AK298" s="283" t="str">
        <f>IF(AJ298=0,"",
IF(SUM($AJ$225:AJ298)=1,AL298,
IF($AJ$375&gt;SUM($AJ$225:AJ298),_xlfn.CONCAT(", ",AL298),
IF($AJ$375=SUM($AJ$225:AJ298),_xlfn.CONCAT(" y ",AL298)))))</f>
        <v/>
      </c>
      <c r="AL298" s="120" t="s">
        <v>5267</v>
      </c>
      <c r="AM298" s="411">
        <f t="shared" si="18"/>
        <v>0</v>
      </c>
    </row>
    <row r="299" spans="1:39" ht="15" customHeight="1">
      <c r="A299" s="22"/>
      <c r="B299" s="11"/>
      <c r="C299" s="37" t="s">
        <v>5268</v>
      </c>
      <c r="D299" s="800" t="str">
        <f t="shared" si="15"/>
        <v/>
      </c>
      <c r="E299" s="723"/>
      <c r="F299" s="723"/>
      <c r="G299" s="723"/>
      <c r="H299" s="723"/>
      <c r="I299" s="723"/>
      <c r="J299" s="723"/>
      <c r="K299" s="723"/>
      <c r="L299" s="723"/>
      <c r="M299" s="723"/>
      <c r="N299" s="723"/>
      <c r="O299" s="723"/>
      <c r="P299" s="723"/>
      <c r="Q299" s="723"/>
      <c r="R299" s="724"/>
      <c r="S299" s="728"/>
      <c r="T299" s="714"/>
      <c r="U299" s="714"/>
      <c r="V299" s="714"/>
      <c r="W299" s="714"/>
      <c r="X299" s="805"/>
      <c r="Y299" s="808"/>
      <c r="Z299" s="856"/>
      <c r="AA299" s="856"/>
      <c r="AB299" s="856"/>
      <c r="AC299" s="856"/>
      <c r="AD299" s="809"/>
      <c r="AH299" s="398">
        <f t="shared" si="16"/>
        <v>0</v>
      </c>
      <c r="AI299" s="290">
        <f t="shared" si="17"/>
        <v>0</v>
      </c>
      <c r="AJ299" s="293">
        <f t="shared" si="19"/>
        <v>0</v>
      </c>
      <c r="AK299" s="283" t="str">
        <f>IF(AJ299=0,"",
IF(SUM($AJ$225:AJ299)=1,AL299,
IF($AJ$375&gt;SUM($AJ$225:AJ299),_xlfn.CONCAT(", ",AL299),
IF($AJ$375=SUM($AJ$225:AJ299),_xlfn.CONCAT(" y ",AL299)))))</f>
        <v/>
      </c>
      <c r="AL299" s="120" t="s">
        <v>5269</v>
      </c>
      <c r="AM299" s="411">
        <f t="shared" si="18"/>
        <v>0</v>
      </c>
    </row>
    <row r="300" spans="1:39" ht="15" customHeight="1">
      <c r="A300" s="22"/>
      <c r="B300" s="11"/>
      <c r="C300" s="37" t="s">
        <v>5270</v>
      </c>
      <c r="D300" s="800" t="str">
        <f t="shared" si="15"/>
        <v/>
      </c>
      <c r="E300" s="723"/>
      <c r="F300" s="723"/>
      <c r="G300" s="723"/>
      <c r="H300" s="723"/>
      <c r="I300" s="723"/>
      <c r="J300" s="723"/>
      <c r="K300" s="723"/>
      <c r="L300" s="723"/>
      <c r="M300" s="723"/>
      <c r="N300" s="723"/>
      <c r="O300" s="723"/>
      <c r="P300" s="723"/>
      <c r="Q300" s="723"/>
      <c r="R300" s="724"/>
      <c r="S300" s="728"/>
      <c r="T300" s="714"/>
      <c r="U300" s="714"/>
      <c r="V300" s="714"/>
      <c r="W300" s="714"/>
      <c r="X300" s="805"/>
      <c r="Y300" s="808"/>
      <c r="Z300" s="856"/>
      <c r="AA300" s="856"/>
      <c r="AB300" s="856"/>
      <c r="AC300" s="856"/>
      <c r="AD300" s="809"/>
      <c r="AH300" s="398">
        <f t="shared" si="16"/>
        <v>0</v>
      </c>
      <c r="AI300" s="290">
        <f t="shared" si="17"/>
        <v>0</v>
      </c>
      <c r="AJ300" s="293">
        <f t="shared" si="19"/>
        <v>0</v>
      </c>
      <c r="AK300" s="283" t="str">
        <f>IF(AJ300=0,"",
IF(SUM($AJ$225:AJ300)=1,AL300,
IF($AJ$375&gt;SUM($AJ$225:AJ300),_xlfn.CONCAT(", ",AL300),
IF($AJ$375=SUM($AJ$225:AJ300),_xlfn.CONCAT(" y ",AL300)))))</f>
        <v/>
      </c>
      <c r="AL300" s="120" t="s">
        <v>5271</v>
      </c>
      <c r="AM300" s="411">
        <f t="shared" si="18"/>
        <v>0</v>
      </c>
    </row>
    <row r="301" spans="1:39" ht="15" customHeight="1">
      <c r="A301" s="22"/>
      <c r="B301" s="11"/>
      <c r="C301" s="37" t="s">
        <v>5272</v>
      </c>
      <c r="D301" s="800" t="str">
        <f t="shared" si="15"/>
        <v/>
      </c>
      <c r="E301" s="723"/>
      <c r="F301" s="723"/>
      <c r="G301" s="723"/>
      <c r="H301" s="723"/>
      <c r="I301" s="723"/>
      <c r="J301" s="723"/>
      <c r="K301" s="723"/>
      <c r="L301" s="723"/>
      <c r="M301" s="723"/>
      <c r="N301" s="723"/>
      <c r="O301" s="723"/>
      <c r="P301" s="723"/>
      <c r="Q301" s="723"/>
      <c r="R301" s="724"/>
      <c r="S301" s="728"/>
      <c r="T301" s="714"/>
      <c r="U301" s="714"/>
      <c r="V301" s="714"/>
      <c r="W301" s="714"/>
      <c r="X301" s="805"/>
      <c r="Y301" s="808"/>
      <c r="Z301" s="856"/>
      <c r="AA301" s="856"/>
      <c r="AB301" s="856"/>
      <c r="AC301" s="856"/>
      <c r="AD301" s="809"/>
      <c r="AH301" s="398">
        <f t="shared" si="16"/>
        <v>0</v>
      </c>
      <c r="AI301" s="290">
        <f t="shared" si="17"/>
        <v>0</v>
      </c>
      <c r="AJ301" s="293">
        <f t="shared" si="19"/>
        <v>0</v>
      </c>
      <c r="AK301" s="283" t="str">
        <f>IF(AJ301=0,"",
IF(SUM($AJ$225:AJ301)=1,AL301,
IF($AJ$375&gt;SUM($AJ$225:AJ301),_xlfn.CONCAT(", ",AL301),
IF($AJ$375=SUM($AJ$225:AJ301),_xlfn.CONCAT(" y ",AL301)))))</f>
        <v/>
      </c>
      <c r="AL301" s="120" t="s">
        <v>5273</v>
      </c>
      <c r="AM301" s="411">
        <f t="shared" si="18"/>
        <v>0</v>
      </c>
    </row>
    <row r="302" spans="1:39" ht="15" customHeight="1">
      <c r="A302" s="22"/>
      <c r="B302" s="11"/>
      <c r="C302" s="37" t="s">
        <v>5274</v>
      </c>
      <c r="D302" s="800" t="str">
        <f t="shared" si="15"/>
        <v/>
      </c>
      <c r="E302" s="723"/>
      <c r="F302" s="723"/>
      <c r="G302" s="723"/>
      <c r="H302" s="723"/>
      <c r="I302" s="723"/>
      <c r="J302" s="723"/>
      <c r="K302" s="723"/>
      <c r="L302" s="723"/>
      <c r="M302" s="723"/>
      <c r="N302" s="723"/>
      <c r="O302" s="723"/>
      <c r="P302" s="723"/>
      <c r="Q302" s="723"/>
      <c r="R302" s="724"/>
      <c r="S302" s="728"/>
      <c r="T302" s="714"/>
      <c r="U302" s="714"/>
      <c r="V302" s="714"/>
      <c r="W302" s="714"/>
      <c r="X302" s="805"/>
      <c r="Y302" s="808"/>
      <c r="Z302" s="856"/>
      <c r="AA302" s="856"/>
      <c r="AB302" s="856"/>
      <c r="AC302" s="856"/>
      <c r="AD302" s="809"/>
      <c r="AH302" s="398">
        <f t="shared" si="16"/>
        <v>0</v>
      </c>
      <c r="AI302" s="290">
        <f t="shared" si="17"/>
        <v>0</v>
      </c>
      <c r="AJ302" s="293">
        <f t="shared" si="19"/>
        <v>0</v>
      </c>
      <c r="AK302" s="283" t="str">
        <f>IF(AJ302=0,"",
IF(SUM($AJ$225:AJ302)=1,AL302,
IF($AJ$375&gt;SUM($AJ$225:AJ302),_xlfn.CONCAT(", ",AL302),
IF($AJ$375=SUM($AJ$225:AJ302),_xlfn.CONCAT(" y ",AL302)))))</f>
        <v/>
      </c>
      <c r="AL302" s="120" t="s">
        <v>5275</v>
      </c>
      <c r="AM302" s="411">
        <f t="shared" si="18"/>
        <v>0</v>
      </c>
    </row>
    <row r="303" spans="1:39" ht="15" customHeight="1">
      <c r="A303" s="22"/>
      <c r="B303" s="11"/>
      <c r="C303" s="109" t="s">
        <v>5276</v>
      </c>
      <c r="D303" s="800" t="str">
        <f t="shared" si="15"/>
        <v/>
      </c>
      <c r="E303" s="723"/>
      <c r="F303" s="723"/>
      <c r="G303" s="723"/>
      <c r="H303" s="723"/>
      <c r="I303" s="723"/>
      <c r="J303" s="723"/>
      <c r="K303" s="723"/>
      <c r="L303" s="723"/>
      <c r="M303" s="723"/>
      <c r="N303" s="723"/>
      <c r="O303" s="723"/>
      <c r="P303" s="723"/>
      <c r="Q303" s="723"/>
      <c r="R303" s="724"/>
      <c r="S303" s="728"/>
      <c r="T303" s="714"/>
      <c r="U303" s="714"/>
      <c r="V303" s="714"/>
      <c r="W303" s="714"/>
      <c r="X303" s="805"/>
      <c r="Y303" s="808"/>
      <c r="Z303" s="856"/>
      <c r="AA303" s="856"/>
      <c r="AB303" s="856"/>
      <c r="AC303" s="856"/>
      <c r="AD303" s="809"/>
      <c r="AH303" s="398">
        <f t="shared" si="16"/>
        <v>0</v>
      </c>
      <c r="AI303" s="290">
        <f t="shared" si="17"/>
        <v>0</v>
      </c>
      <c r="AJ303" s="293">
        <f t="shared" si="19"/>
        <v>0</v>
      </c>
      <c r="AK303" s="283" t="str">
        <f>IF(AJ303=0,"",
IF(SUM($AJ$225:AJ303)=1,AL303,
IF($AJ$375&gt;SUM($AJ$225:AJ303),_xlfn.CONCAT(", ",AL303),
IF($AJ$375=SUM($AJ$225:AJ303),_xlfn.CONCAT(" y ",AL303)))))</f>
        <v/>
      </c>
      <c r="AL303" s="120" t="s">
        <v>5277</v>
      </c>
      <c r="AM303" s="411">
        <f t="shared" si="18"/>
        <v>0</v>
      </c>
    </row>
    <row r="304" spans="1:39" ht="15" customHeight="1">
      <c r="A304" s="22"/>
      <c r="B304" s="11"/>
      <c r="C304" s="37" t="s">
        <v>5278</v>
      </c>
      <c r="D304" s="800" t="str">
        <f t="shared" si="15"/>
        <v/>
      </c>
      <c r="E304" s="723"/>
      <c r="F304" s="723"/>
      <c r="G304" s="723"/>
      <c r="H304" s="723"/>
      <c r="I304" s="723"/>
      <c r="J304" s="723"/>
      <c r="K304" s="723"/>
      <c r="L304" s="723"/>
      <c r="M304" s="723"/>
      <c r="N304" s="723"/>
      <c r="O304" s="723"/>
      <c r="P304" s="723"/>
      <c r="Q304" s="723"/>
      <c r="R304" s="724"/>
      <c r="S304" s="728"/>
      <c r="T304" s="714"/>
      <c r="U304" s="714"/>
      <c r="V304" s="714"/>
      <c r="W304" s="714"/>
      <c r="X304" s="805"/>
      <c r="Y304" s="808"/>
      <c r="Z304" s="856"/>
      <c r="AA304" s="856"/>
      <c r="AB304" s="856"/>
      <c r="AC304" s="856"/>
      <c r="AD304" s="809"/>
      <c r="AH304" s="398">
        <f t="shared" si="16"/>
        <v>0</v>
      </c>
      <c r="AI304" s="290">
        <f t="shared" si="17"/>
        <v>0</v>
      </c>
      <c r="AJ304" s="293">
        <f t="shared" si="19"/>
        <v>0</v>
      </c>
      <c r="AK304" s="283" t="str">
        <f>IF(AJ304=0,"",
IF(SUM($AJ$225:AJ304)=1,AL304,
IF($AJ$375&gt;SUM($AJ$225:AJ304),_xlfn.CONCAT(", ",AL304),
IF($AJ$375=SUM($AJ$225:AJ304),_xlfn.CONCAT(" y ",AL304)))))</f>
        <v/>
      </c>
      <c r="AL304" s="120" t="s">
        <v>5279</v>
      </c>
      <c r="AM304" s="411">
        <f t="shared" si="18"/>
        <v>0</v>
      </c>
    </row>
    <row r="305" spans="1:39" ht="15" customHeight="1">
      <c r="A305" s="22"/>
      <c r="B305" s="11"/>
      <c r="C305" s="37" t="s">
        <v>5280</v>
      </c>
      <c r="D305" s="800" t="str">
        <f t="shared" si="15"/>
        <v/>
      </c>
      <c r="E305" s="723"/>
      <c r="F305" s="723"/>
      <c r="G305" s="723"/>
      <c r="H305" s="723"/>
      <c r="I305" s="723"/>
      <c r="J305" s="723"/>
      <c r="K305" s="723"/>
      <c r="L305" s="723"/>
      <c r="M305" s="723"/>
      <c r="N305" s="723"/>
      <c r="O305" s="723"/>
      <c r="P305" s="723"/>
      <c r="Q305" s="723"/>
      <c r="R305" s="724"/>
      <c r="S305" s="728"/>
      <c r="T305" s="714"/>
      <c r="U305" s="714"/>
      <c r="V305" s="714"/>
      <c r="W305" s="714"/>
      <c r="X305" s="805"/>
      <c r="Y305" s="808"/>
      <c r="Z305" s="856"/>
      <c r="AA305" s="856"/>
      <c r="AB305" s="856"/>
      <c r="AC305" s="856"/>
      <c r="AD305" s="809"/>
      <c r="AH305" s="398">
        <f t="shared" si="16"/>
        <v>0</v>
      </c>
      <c r="AI305" s="290">
        <f t="shared" si="17"/>
        <v>0</v>
      </c>
      <c r="AJ305" s="293">
        <f t="shared" si="19"/>
        <v>0</v>
      </c>
      <c r="AK305" s="283" t="str">
        <f>IF(AJ305=0,"",
IF(SUM($AJ$225:AJ305)=1,AL305,
IF($AJ$375&gt;SUM($AJ$225:AJ305),_xlfn.CONCAT(", ",AL305),
IF($AJ$375=SUM($AJ$225:AJ305),_xlfn.CONCAT(" y ",AL305)))))</f>
        <v/>
      </c>
      <c r="AL305" s="120" t="s">
        <v>5281</v>
      </c>
      <c r="AM305" s="411">
        <f t="shared" si="18"/>
        <v>0</v>
      </c>
    </row>
    <row r="306" spans="1:39" ht="15" customHeight="1">
      <c r="A306" s="22"/>
      <c r="B306" s="11"/>
      <c r="C306" s="37" t="s">
        <v>5282</v>
      </c>
      <c r="D306" s="800" t="str">
        <f t="shared" si="15"/>
        <v/>
      </c>
      <c r="E306" s="723"/>
      <c r="F306" s="723"/>
      <c r="G306" s="723"/>
      <c r="H306" s="723"/>
      <c r="I306" s="723"/>
      <c r="J306" s="723"/>
      <c r="K306" s="723"/>
      <c r="L306" s="723"/>
      <c r="M306" s="723"/>
      <c r="N306" s="723"/>
      <c r="O306" s="723"/>
      <c r="P306" s="723"/>
      <c r="Q306" s="723"/>
      <c r="R306" s="724"/>
      <c r="S306" s="728"/>
      <c r="T306" s="714"/>
      <c r="U306" s="714"/>
      <c r="V306" s="714"/>
      <c r="W306" s="714"/>
      <c r="X306" s="805"/>
      <c r="Y306" s="808"/>
      <c r="Z306" s="856"/>
      <c r="AA306" s="856"/>
      <c r="AB306" s="856"/>
      <c r="AC306" s="856"/>
      <c r="AD306" s="809"/>
      <c r="AH306" s="398">
        <f t="shared" si="16"/>
        <v>0</v>
      </c>
      <c r="AI306" s="290">
        <f t="shared" si="17"/>
        <v>0</v>
      </c>
      <c r="AJ306" s="293">
        <f t="shared" si="19"/>
        <v>0</v>
      </c>
      <c r="AK306" s="283" t="str">
        <f>IF(AJ306=0,"",
IF(SUM($AJ$225:AJ306)=1,AL306,
IF($AJ$375&gt;SUM($AJ$225:AJ306),_xlfn.CONCAT(", ",AL306),
IF($AJ$375=SUM($AJ$225:AJ306),_xlfn.CONCAT(" y ",AL306)))))</f>
        <v/>
      </c>
      <c r="AL306" s="120" t="s">
        <v>5283</v>
      </c>
      <c r="AM306" s="411">
        <f t="shared" si="18"/>
        <v>0</v>
      </c>
    </row>
    <row r="307" spans="1:39" ht="15" customHeight="1">
      <c r="A307" s="22"/>
      <c r="B307" s="11"/>
      <c r="C307" s="37" t="s">
        <v>5284</v>
      </c>
      <c r="D307" s="800" t="str">
        <f t="shared" si="15"/>
        <v/>
      </c>
      <c r="E307" s="723"/>
      <c r="F307" s="723"/>
      <c r="G307" s="723"/>
      <c r="H307" s="723"/>
      <c r="I307" s="723"/>
      <c r="J307" s="723"/>
      <c r="K307" s="723"/>
      <c r="L307" s="723"/>
      <c r="M307" s="723"/>
      <c r="N307" s="723"/>
      <c r="O307" s="723"/>
      <c r="P307" s="723"/>
      <c r="Q307" s="723"/>
      <c r="R307" s="724"/>
      <c r="S307" s="728"/>
      <c r="T307" s="714"/>
      <c r="U307" s="714"/>
      <c r="V307" s="714"/>
      <c r="W307" s="714"/>
      <c r="X307" s="805"/>
      <c r="Y307" s="808"/>
      <c r="Z307" s="856"/>
      <c r="AA307" s="856"/>
      <c r="AB307" s="856"/>
      <c r="AC307" s="856"/>
      <c r="AD307" s="809"/>
      <c r="AH307" s="398">
        <f t="shared" si="16"/>
        <v>0</v>
      </c>
      <c r="AI307" s="290">
        <f t="shared" si="17"/>
        <v>0</v>
      </c>
      <c r="AJ307" s="293">
        <f t="shared" si="19"/>
        <v>0</v>
      </c>
      <c r="AK307" s="283" t="str">
        <f>IF(AJ307=0,"",
IF(SUM($AJ$225:AJ307)=1,AL307,
IF($AJ$375&gt;SUM($AJ$225:AJ307),_xlfn.CONCAT(", ",AL307),
IF($AJ$375=SUM($AJ$225:AJ307),_xlfn.CONCAT(" y ",AL307)))))</f>
        <v/>
      </c>
      <c r="AL307" s="120" t="s">
        <v>5285</v>
      </c>
      <c r="AM307" s="411">
        <f t="shared" si="18"/>
        <v>0</v>
      </c>
    </row>
    <row r="308" spans="1:39" ht="15" customHeight="1">
      <c r="A308" s="22"/>
      <c r="B308" s="11"/>
      <c r="C308" s="37" t="s">
        <v>5286</v>
      </c>
      <c r="D308" s="800" t="str">
        <f t="shared" si="15"/>
        <v/>
      </c>
      <c r="E308" s="723"/>
      <c r="F308" s="723"/>
      <c r="G308" s="723"/>
      <c r="H308" s="723"/>
      <c r="I308" s="723"/>
      <c r="J308" s="723"/>
      <c r="K308" s="723"/>
      <c r="L308" s="723"/>
      <c r="M308" s="723"/>
      <c r="N308" s="723"/>
      <c r="O308" s="723"/>
      <c r="P308" s="723"/>
      <c r="Q308" s="723"/>
      <c r="R308" s="724"/>
      <c r="S308" s="728"/>
      <c r="T308" s="714"/>
      <c r="U308" s="714"/>
      <c r="V308" s="714"/>
      <c r="W308" s="714"/>
      <c r="X308" s="805"/>
      <c r="Y308" s="808"/>
      <c r="Z308" s="856"/>
      <c r="AA308" s="856"/>
      <c r="AB308" s="856"/>
      <c r="AC308" s="856"/>
      <c r="AD308" s="809"/>
      <c r="AH308" s="398">
        <f t="shared" si="16"/>
        <v>0</v>
      </c>
      <c r="AI308" s="290">
        <f t="shared" si="17"/>
        <v>0</v>
      </c>
      <c r="AJ308" s="293">
        <f t="shared" si="19"/>
        <v>0</v>
      </c>
      <c r="AK308" s="283" t="str">
        <f>IF(AJ308=0,"",
IF(SUM($AJ$225:AJ308)=1,AL308,
IF($AJ$375&gt;SUM($AJ$225:AJ308),_xlfn.CONCAT(", ",AL308),
IF($AJ$375=SUM($AJ$225:AJ308),_xlfn.CONCAT(" y ",AL308)))))</f>
        <v/>
      </c>
      <c r="AL308" s="120" t="s">
        <v>5287</v>
      </c>
      <c r="AM308" s="411">
        <f t="shared" si="18"/>
        <v>0</v>
      </c>
    </row>
    <row r="309" spans="1:39" ht="15" customHeight="1">
      <c r="A309" s="22"/>
      <c r="B309" s="11"/>
      <c r="C309" s="37" t="s">
        <v>5288</v>
      </c>
      <c r="D309" s="800" t="str">
        <f t="shared" si="15"/>
        <v/>
      </c>
      <c r="E309" s="723"/>
      <c r="F309" s="723"/>
      <c r="G309" s="723"/>
      <c r="H309" s="723"/>
      <c r="I309" s="723"/>
      <c r="J309" s="723"/>
      <c r="K309" s="723"/>
      <c r="L309" s="723"/>
      <c r="M309" s="723"/>
      <c r="N309" s="723"/>
      <c r="O309" s="723"/>
      <c r="P309" s="723"/>
      <c r="Q309" s="723"/>
      <c r="R309" s="724"/>
      <c r="S309" s="728"/>
      <c r="T309" s="714"/>
      <c r="U309" s="714"/>
      <c r="V309" s="714"/>
      <c r="W309" s="714"/>
      <c r="X309" s="805"/>
      <c r="Y309" s="808"/>
      <c r="Z309" s="856"/>
      <c r="AA309" s="856"/>
      <c r="AB309" s="856"/>
      <c r="AC309" s="856"/>
      <c r="AD309" s="809"/>
      <c r="AH309" s="398">
        <f t="shared" si="16"/>
        <v>0</v>
      </c>
      <c r="AI309" s="290">
        <f t="shared" si="17"/>
        <v>0</v>
      </c>
      <c r="AJ309" s="293">
        <f t="shared" si="19"/>
        <v>0</v>
      </c>
      <c r="AK309" s="283" t="str">
        <f>IF(AJ309=0,"",
IF(SUM($AJ$225:AJ309)=1,AL309,
IF($AJ$375&gt;SUM($AJ$225:AJ309),_xlfn.CONCAT(", ",AL309),
IF($AJ$375=SUM($AJ$225:AJ309),_xlfn.CONCAT(" y ",AL309)))))</f>
        <v/>
      </c>
      <c r="AL309" s="120" t="s">
        <v>5289</v>
      </c>
      <c r="AM309" s="411">
        <f t="shared" si="18"/>
        <v>0</v>
      </c>
    </row>
    <row r="310" spans="1:39" ht="15" customHeight="1">
      <c r="A310" s="22"/>
      <c r="B310" s="11"/>
      <c r="C310" s="37" t="s">
        <v>5290</v>
      </c>
      <c r="D310" s="800" t="str">
        <f t="shared" si="15"/>
        <v/>
      </c>
      <c r="E310" s="723"/>
      <c r="F310" s="723"/>
      <c r="G310" s="723"/>
      <c r="H310" s="723"/>
      <c r="I310" s="723"/>
      <c r="J310" s="723"/>
      <c r="K310" s="723"/>
      <c r="L310" s="723"/>
      <c r="M310" s="723"/>
      <c r="N310" s="723"/>
      <c r="O310" s="723"/>
      <c r="P310" s="723"/>
      <c r="Q310" s="723"/>
      <c r="R310" s="724"/>
      <c r="S310" s="728"/>
      <c r="T310" s="714"/>
      <c r="U310" s="714"/>
      <c r="V310" s="714"/>
      <c r="W310" s="714"/>
      <c r="X310" s="805"/>
      <c r="Y310" s="808"/>
      <c r="Z310" s="856"/>
      <c r="AA310" s="856"/>
      <c r="AB310" s="856"/>
      <c r="AC310" s="856"/>
      <c r="AD310" s="809"/>
      <c r="AH310" s="398">
        <f t="shared" si="16"/>
        <v>0</v>
      </c>
      <c r="AI310" s="290">
        <f t="shared" si="17"/>
        <v>0</v>
      </c>
      <c r="AJ310" s="293">
        <f t="shared" si="19"/>
        <v>0</v>
      </c>
      <c r="AK310" s="283" t="str">
        <f>IF(AJ310=0,"",
IF(SUM($AJ$225:AJ310)=1,AL310,
IF($AJ$375&gt;SUM($AJ$225:AJ310),_xlfn.CONCAT(", ",AL310),
IF($AJ$375=SUM($AJ$225:AJ310),_xlfn.CONCAT(" y ",AL310)))))</f>
        <v/>
      </c>
      <c r="AL310" s="120" t="s">
        <v>5291</v>
      </c>
      <c r="AM310" s="411">
        <f t="shared" si="18"/>
        <v>0</v>
      </c>
    </row>
    <row r="311" spans="1:39" ht="15" customHeight="1">
      <c r="A311" s="22"/>
      <c r="B311" s="11"/>
      <c r="C311" s="37" t="s">
        <v>5292</v>
      </c>
      <c r="D311" s="800" t="str">
        <f t="shared" si="15"/>
        <v/>
      </c>
      <c r="E311" s="723"/>
      <c r="F311" s="723"/>
      <c r="G311" s="723"/>
      <c r="H311" s="723"/>
      <c r="I311" s="723"/>
      <c r="J311" s="723"/>
      <c r="K311" s="723"/>
      <c r="L311" s="723"/>
      <c r="M311" s="723"/>
      <c r="N311" s="723"/>
      <c r="O311" s="723"/>
      <c r="P311" s="723"/>
      <c r="Q311" s="723"/>
      <c r="R311" s="724"/>
      <c r="S311" s="728"/>
      <c r="T311" s="714"/>
      <c r="U311" s="714"/>
      <c r="V311" s="714"/>
      <c r="W311" s="714"/>
      <c r="X311" s="805"/>
      <c r="Y311" s="808"/>
      <c r="Z311" s="856"/>
      <c r="AA311" s="856"/>
      <c r="AB311" s="856"/>
      <c r="AC311" s="856"/>
      <c r="AD311" s="809"/>
      <c r="AH311" s="398">
        <f t="shared" si="16"/>
        <v>0</v>
      </c>
      <c r="AI311" s="290">
        <f t="shared" si="17"/>
        <v>0</v>
      </c>
      <c r="AJ311" s="293">
        <f t="shared" si="19"/>
        <v>0</v>
      </c>
      <c r="AK311" s="283" t="str">
        <f>IF(AJ311=0,"",
IF(SUM($AJ$225:AJ311)=1,AL311,
IF($AJ$375&gt;SUM($AJ$225:AJ311),_xlfn.CONCAT(", ",AL311),
IF($AJ$375=SUM($AJ$225:AJ311),_xlfn.CONCAT(" y ",AL311)))))</f>
        <v/>
      </c>
      <c r="AL311" s="120" t="s">
        <v>5293</v>
      </c>
      <c r="AM311" s="411">
        <f t="shared" si="18"/>
        <v>0</v>
      </c>
    </row>
    <row r="312" spans="1:39" ht="15" customHeight="1">
      <c r="A312" s="22"/>
      <c r="B312" s="11"/>
      <c r="C312" s="37" t="s">
        <v>5294</v>
      </c>
      <c r="D312" s="800" t="str">
        <f t="shared" si="15"/>
        <v/>
      </c>
      <c r="E312" s="723"/>
      <c r="F312" s="723"/>
      <c r="G312" s="723"/>
      <c r="H312" s="723"/>
      <c r="I312" s="723"/>
      <c r="J312" s="723"/>
      <c r="K312" s="723"/>
      <c r="L312" s="723"/>
      <c r="M312" s="723"/>
      <c r="N312" s="723"/>
      <c r="O312" s="723"/>
      <c r="P312" s="723"/>
      <c r="Q312" s="723"/>
      <c r="R312" s="724"/>
      <c r="S312" s="728"/>
      <c r="T312" s="714"/>
      <c r="U312" s="714"/>
      <c r="V312" s="714"/>
      <c r="W312" s="714"/>
      <c r="X312" s="805"/>
      <c r="Y312" s="808"/>
      <c r="Z312" s="856"/>
      <c r="AA312" s="856"/>
      <c r="AB312" s="856"/>
      <c r="AC312" s="856"/>
      <c r="AD312" s="809"/>
      <c r="AH312" s="398">
        <f t="shared" si="16"/>
        <v>0</v>
      </c>
      <c r="AI312" s="290">
        <f t="shared" si="17"/>
        <v>0</v>
      </c>
      <c r="AJ312" s="293">
        <f t="shared" si="19"/>
        <v>0</v>
      </c>
      <c r="AK312" s="283" t="str">
        <f>IF(AJ312=0,"",
IF(SUM($AJ$225:AJ312)=1,AL312,
IF($AJ$375&gt;SUM($AJ$225:AJ312),_xlfn.CONCAT(", ",AL312),
IF($AJ$375=SUM($AJ$225:AJ312),_xlfn.CONCAT(" y ",AL312)))))</f>
        <v/>
      </c>
      <c r="AL312" s="120" t="s">
        <v>5295</v>
      </c>
      <c r="AM312" s="411">
        <f t="shared" si="18"/>
        <v>0</v>
      </c>
    </row>
    <row r="313" spans="1:39" ht="15" customHeight="1">
      <c r="A313" s="22"/>
      <c r="B313" s="11"/>
      <c r="C313" s="37" t="s">
        <v>5296</v>
      </c>
      <c r="D313" s="800" t="str">
        <f t="shared" si="15"/>
        <v/>
      </c>
      <c r="E313" s="723"/>
      <c r="F313" s="723"/>
      <c r="G313" s="723"/>
      <c r="H313" s="723"/>
      <c r="I313" s="723"/>
      <c r="J313" s="723"/>
      <c r="K313" s="723"/>
      <c r="L313" s="723"/>
      <c r="M313" s="723"/>
      <c r="N313" s="723"/>
      <c r="O313" s="723"/>
      <c r="P313" s="723"/>
      <c r="Q313" s="723"/>
      <c r="R313" s="724"/>
      <c r="S313" s="728"/>
      <c r="T313" s="714"/>
      <c r="U313" s="714"/>
      <c r="V313" s="714"/>
      <c r="W313" s="714"/>
      <c r="X313" s="805"/>
      <c r="Y313" s="808"/>
      <c r="Z313" s="856"/>
      <c r="AA313" s="856"/>
      <c r="AB313" s="856"/>
      <c r="AC313" s="856"/>
      <c r="AD313" s="809"/>
      <c r="AH313" s="398">
        <f t="shared" si="16"/>
        <v>0</v>
      </c>
      <c r="AI313" s="290">
        <f t="shared" si="17"/>
        <v>0</v>
      </c>
      <c r="AJ313" s="293">
        <f t="shared" si="19"/>
        <v>0</v>
      </c>
      <c r="AK313" s="283" t="str">
        <f>IF(AJ313=0,"",
IF(SUM($AJ$225:AJ313)=1,AL313,
IF($AJ$375&gt;SUM($AJ$225:AJ313),_xlfn.CONCAT(", ",AL313),
IF($AJ$375=SUM($AJ$225:AJ313),_xlfn.CONCAT(" y ",AL313)))))</f>
        <v/>
      </c>
      <c r="AL313" s="120" t="s">
        <v>5297</v>
      </c>
      <c r="AM313" s="411">
        <f t="shared" si="18"/>
        <v>0</v>
      </c>
    </row>
    <row r="314" spans="1:39" ht="15" customHeight="1">
      <c r="A314" s="22"/>
      <c r="B314" s="11"/>
      <c r="C314" s="37" t="s">
        <v>5298</v>
      </c>
      <c r="D314" s="800" t="str">
        <f t="shared" si="15"/>
        <v/>
      </c>
      <c r="E314" s="723"/>
      <c r="F314" s="723"/>
      <c r="G314" s="723"/>
      <c r="H314" s="723"/>
      <c r="I314" s="723"/>
      <c r="J314" s="723"/>
      <c r="K314" s="723"/>
      <c r="L314" s="723"/>
      <c r="M314" s="723"/>
      <c r="N314" s="723"/>
      <c r="O314" s="723"/>
      <c r="P314" s="723"/>
      <c r="Q314" s="723"/>
      <c r="R314" s="724"/>
      <c r="S314" s="728"/>
      <c r="T314" s="714"/>
      <c r="U314" s="714"/>
      <c r="V314" s="714"/>
      <c r="W314" s="714"/>
      <c r="X314" s="805"/>
      <c r="Y314" s="808"/>
      <c r="Z314" s="856"/>
      <c r="AA314" s="856"/>
      <c r="AB314" s="856"/>
      <c r="AC314" s="856"/>
      <c r="AD314" s="809"/>
      <c r="AH314" s="398">
        <f t="shared" si="16"/>
        <v>0</v>
      </c>
      <c r="AI314" s="290">
        <f t="shared" si="17"/>
        <v>0</v>
      </c>
      <c r="AJ314" s="293">
        <f t="shared" si="19"/>
        <v>0</v>
      </c>
      <c r="AK314" s="283" t="str">
        <f>IF(AJ314=0,"",
IF(SUM($AJ$225:AJ314)=1,AL314,
IF($AJ$375&gt;SUM($AJ$225:AJ314),_xlfn.CONCAT(", ",AL314),
IF($AJ$375=SUM($AJ$225:AJ314),_xlfn.CONCAT(" y ",AL314)))))</f>
        <v/>
      </c>
      <c r="AL314" s="120" t="s">
        <v>5299</v>
      </c>
      <c r="AM314" s="411">
        <f t="shared" si="18"/>
        <v>0</v>
      </c>
    </row>
    <row r="315" spans="1:39" ht="15" customHeight="1">
      <c r="A315" s="22"/>
      <c r="B315" s="11"/>
      <c r="C315" s="37" t="s">
        <v>5300</v>
      </c>
      <c r="D315" s="800" t="str">
        <f t="shared" si="15"/>
        <v/>
      </c>
      <c r="E315" s="723"/>
      <c r="F315" s="723"/>
      <c r="G315" s="723"/>
      <c r="H315" s="723"/>
      <c r="I315" s="723"/>
      <c r="J315" s="723"/>
      <c r="K315" s="723"/>
      <c r="L315" s="723"/>
      <c r="M315" s="723"/>
      <c r="N315" s="723"/>
      <c r="O315" s="723"/>
      <c r="P315" s="723"/>
      <c r="Q315" s="723"/>
      <c r="R315" s="724"/>
      <c r="S315" s="728"/>
      <c r="T315" s="714"/>
      <c r="U315" s="714"/>
      <c r="V315" s="714"/>
      <c r="W315" s="714"/>
      <c r="X315" s="805"/>
      <c r="Y315" s="808"/>
      <c r="Z315" s="856"/>
      <c r="AA315" s="856"/>
      <c r="AB315" s="856"/>
      <c r="AC315" s="856"/>
      <c r="AD315" s="809"/>
      <c r="AH315" s="398">
        <f t="shared" si="16"/>
        <v>0</v>
      </c>
      <c r="AI315" s="290">
        <f t="shared" si="17"/>
        <v>0</v>
      </c>
      <c r="AJ315" s="293">
        <f t="shared" si="19"/>
        <v>0</v>
      </c>
      <c r="AK315" s="283" t="str">
        <f>IF(AJ315=0,"",
IF(SUM($AJ$225:AJ315)=1,AL315,
IF($AJ$375&gt;SUM($AJ$225:AJ315),_xlfn.CONCAT(", ",AL315),
IF($AJ$375=SUM($AJ$225:AJ315),_xlfn.CONCAT(" y ",AL315)))))</f>
        <v/>
      </c>
      <c r="AL315" s="120" t="s">
        <v>5301</v>
      </c>
      <c r="AM315" s="411">
        <f t="shared" si="18"/>
        <v>0</v>
      </c>
    </row>
    <row r="316" spans="1:39" ht="15" customHeight="1">
      <c r="A316" s="22"/>
      <c r="B316" s="11"/>
      <c r="C316" s="37" t="s">
        <v>5302</v>
      </c>
      <c r="D316" s="800" t="str">
        <f t="shared" si="15"/>
        <v/>
      </c>
      <c r="E316" s="723"/>
      <c r="F316" s="723"/>
      <c r="G316" s="723"/>
      <c r="H316" s="723"/>
      <c r="I316" s="723"/>
      <c r="J316" s="723"/>
      <c r="K316" s="723"/>
      <c r="L316" s="723"/>
      <c r="M316" s="723"/>
      <c r="N316" s="723"/>
      <c r="O316" s="723"/>
      <c r="P316" s="723"/>
      <c r="Q316" s="723"/>
      <c r="R316" s="724"/>
      <c r="S316" s="728"/>
      <c r="T316" s="714"/>
      <c r="U316" s="714"/>
      <c r="V316" s="714"/>
      <c r="W316" s="714"/>
      <c r="X316" s="805"/>
      <c r="Y316" s="808"/>
      <c r="Z316" s="856"/>
      <c r="AA316" s="856"/>
      <c r="AB316" s="856"/>
      <c r="AC316" s="856"/>
      <c r="AD316" s="809"/>
      <c r="AH316" s="398">
        <f t="shared" si="16"/>
        <v>0</v>
      </c>
      <c r="AI316" s="290">
        <f t="shared" si="17"/>
        <v>0</v>
      </c>
      <c r="AJ316" s="293">
        <f t="shared" si="19"/>
        <v>0</v>
      </c>
      <c r="AK316" s="283" t="str">
        <f>IF(AJ316=0,"",
IF(SUM($AJ$225:AJ316)=1,AL316,
IF($AJ$375&gt;SUM($AJ$225:AJ316),_xlfn.CONCAT(", ",AL316),
IF($AJ$375=SUM($AJ$225:AJ316),_xlfn.CONCAT(" y ",AL316)))))</f>
        <v/>
      </c>
      <c r="AL316" s="120" t="s">
        <v>5303</v>
      </c>
      <c r="AM316" s="411">
        <f t="shared" si="18"/>
        <v>0</v>
      </c>
    </row>
    <row r="317" spans="1:39" ht="15" customHeight="1">
      <c r="A317" s="22"/>
      <c r="B317" s="11"/>
      <c r="C317" s="37" t="s">
        <v>5304</v>
      </c>
      <c r="D317" s="800" t="str">
        <f t="shared" si="15"/>
        <v/>
      </c>
      <c r="E317" s="723"/>
      <c r="F317" s="723"/>
      <c r="G317" s="723"/>
      <c r="H317" s="723"/>
      <c r="I317" s="723"/>
      <c r="J317" s="723"/>
      <c r="K317" s="723"/>
      <c r="L317" s="723"/>
      <c r="M317" s="723"/>
      <c r="N317" s="723"/>
      <c r="O317" s="723"/>
      <c r="P317" s="723"/>
      <c r="Q317" s="723"/>
      <c r="R317" s="724"/>
      <c r="S317" s="728"/>
      <c r="T317" s="714"/>
      <c r="U317" s="714"/>
      <c r="V317" s="714"/>
      <c r="W317" s="714"/>
      <c r="X317" s="805"/>
      <c r="Y317" s="808"/>
      <c r="Z317" s="856"/>
      <c r="AA317" s="856"/>
      <c r="AB317" s="856"/>
      <c r="AC317" s="856"/>
      <c r="AD317" s="809"/>
      <c r="AH317" s="398">
        <f t="shared" si="16"/>
        <v>0</v>
      </c>
      <c r="AI317" s="290">
        <f t="shared" si="17"/>
        <v>0</v>
      </c>
      <c r="AJ317" s="293">
        <f t="shared" si="19"/>
        <v>0</v>
      </c>
      <c r="AK317" s="283" t="str">
        <f>IF(AJ317=0,"",
IF(SUM($AJ$225:AJ317)=1,AL317,
IF($AJ$375&gt;SUM($AJ$225:AJ317),_xlfn.CONCAT(", ",AL317),
IF($AJ$375=SUM($AJ$225:AJ317),_xlfn.CONCAT(" y ",AL317)))))</f>
        <v/>
      </c>
      <c r="AL317" s="120" t="s">
        <v>5305</v>
      </c>
      <c r="AM317" s="411">
        <f t="shared" si="18"/>
        <v>0</v>
      </c>
    </row>
    <row r="318" spans="1:39" ht="15" customHeight="1">
      <c r="A318" s="22"/>
      <c r="B318" s="11"/>
      <c r="C318" s="37" t="s">
        <v>5306</v>
      </c>
      <c r="D318" s="800" t="str">
        <f t="shared" si="15"/>
        <v/>
      </c>
      <c r="E318" s="723"/>
      <c r="F318" s="723"/>
      <c r="G318" s="723"/>
      <c r="H318" s="723"/>
      <c r="I318" s="723"/>
      <c r="J318" s="723"/>
      <c r="K318" s="723"/>
      <c r="L318" s="723"/>
      <c r="M318" s="723"/>
      <c r="N318" s="723"/>
      <c r="O318" s="723"/>
      <c r="P318" s="723"/>
      <c r="Q318" s="723"/>
      <c r="R318" s="724"/>
      <c r="S318" s="728"/>
      <c r="T318" s="714"/>
      <c r="U318" s="714"/>
      <c r="V318" s="714"/>
      <c r="W318" s="714"/>
      <c r="X318" s="805"/>
      <c r="Y318" s="808"/>
      <c r="Z318" s="856"/>
      <c r="AA318" s="856"/>
      <c r="AB318" s="856"/>
      <c r="AC318" s="856"/>
      <c r="AD318" s="809"/>
      <c r="AH318" s="398">
        <f t="shared" si="16"/>
        <v>0</v>
      </c>
      <c r="AI318" s="290">
        <f t="shared" si="17"/>
        <v>0</v>
      </c>
      <c r="AJ318" s="293">
        <f t="shared" si="19"/>
        <v>0</v>
      </c>
      <c r="AK318" s="283" t="str">
        <f>IF(AJ318=0,"",
IF(SUM($AJ$225:AJ318)=1,AL318,
IF($AJ$375&gt;SUM($AJ$225:AJ318),_xlfn.CONCAT(", ",AL318),
IF($AJ$375=SUM($AJ$225:AJ318),_xlfn.CONCAT(" y ",AL318)))))</f>
        <v/>
      </c>
      <c r="AL318" s="120" t="s">
        <v>5307</v>
      </c>
      <c r="AM318" s="411">
        <f t="shared" si="18"/>
        <v>0</v>
      </c>
    </row>
    <row r="319" spans="1:39" ht="15" customHeight="1">
      <c r="A319" s="22"/>
      <c r="B319" s="11"/>
      <c r="C319" s="37" t="s">
        <v>5308</v>
      </c>
      <c r="D319" s="800" t="str">
        <f t="shared" si="15"/>
        <v/>
      </c>
      <c r="E319" s="723"/>
      <c r="F319" s="723"/>
      <c r="G319" s="723"/>
      <c r="H319" s="723"/>
      <c r="I319" s="723"/>
      <c r="J319" s="723"/>
      <c r="K319" s="723"/>
      <c r="L319" s="723"/>
      <c r="M319" s="723"/>
      <c r="N319" s="723"/>
      <c r="O319" s="723"/>
      <c r="P319" s="723"/>
      <c r="Q319" s="723"/>
      <c r="R319" s="724"/>
      <c r="S319" s="728"/>
      <c r="T319" s="714"/>
      <c r="U319" s="714"/>
      <c r="V319" s="714"/>
      <c r="W319" s="714"/>
      <c r="X319" s="805"/>
      <c r="Y319" s="808"/>
      <c r="Z319" s="856"/>
      <c r="AA319" s="856"/>
      <c r="AB319" s="856"/>
      <c r="AC319" s="856"/>
      <c r="AD319" s="809"/>
      <c r="AH319" s="398">
        <f t="shared" si="16"/>
        <v>0</v>
      </c>
      <c r="AI319" s="290">
        <f t="shared" si="17"/>
        <v>0</v>
      </c>
      <c r="AJ319" s="293">
        <f t="shared" si="19"/>
        <v>0</v>
      </c>
      <c r="AK319" s="283" t="str">
        <f>IF(AJ319=0,"",
IF(SUM($AJ$225:AJ319)=1,AL319,
IF($AJ$375&gt;SUM($AJ$225:AJ319),_xlfn.CONCAT(", ",AL319),
IF($AJ$375=SUM($AJ$225:AJ319),_xlfn.CONCAT(" y ",AL319)))))</f>
        <v/>
      </c>
      <c r="AL319" s="120" t="s">
        <v>5309</v>
      </c>
      <c r="AM319" s="411">
        <f t="shared" si="18"/>
        <v>0</v>
      </c>
    </row>
    <row r="320" spans="1:39" ht="15" customHeight="1">
      <c r="A320" s="22"/>
      <c r="B320" s="11"/>
      <c r="C320" s="37" t="s">
        <v>5310</v>
      </c>
      <c r="D320" s="800" t="str">
        <f t="shared" si="15"/>
        <v/>
      </c>
      <c r="E320" s="723"/>
      <c r="F320" s="723"/>
      <c r="G320" s="723"/>
      <c r="H320" s="723"/>
      <c r="I320" s="723"/>
      <c r="J320" s="723"/>
      <c r="K320" s="723"/>
      <c r="L320" s="723"/>
      <c r="M320" s="723"/>
      <c r="N320" s="723"/>
      <c r="O320" s="723"/>
      <c r="P320" s="723"/>
      <c r="Q320" s="723"/>
      <c r="R320" s="724"/>
      <c r="S320" s="728"/>
      <c r="T320" s="714"/>
      <c r="U320" s="714"/>
      <c r="V320" s="714"/>
      <c r="W320" s="714"/>
      <c r="X320" s="805"/>
      <c r="Y320" s="808"/>
      <c r="Z320" s="856"/>
      <c r="AA320" s="856"/>
      <c r="AB320" s="856"/>
      <c r="AC320" s="856"/>
      <c r="AD320" s="809"/>
      <c r="AH320" s="398">
        <f t="shared" si="16"/>
        <v>0</v>
      </c>
      <c r="AI320" s="290">
        <f t="shared" si="17"/>
        <v>0</v>
      </c>
      <c r="AJ320" s="293">
        <f t="shared" si="19"/>
        <v>0</v>
      </c>
      <c r="AK320" s="283" t="str">
        <f>IF(AJ320=0,"",
IF(SUM($AJ$225:AJ320)=1,AL320,
IF($AJ$375&gt;SUM($AJ$225:AJ320),_xlfn.CONCAT(", ",AL320),
IF($AJ$375=SUM($AJ$225:AJ320),_xlfn.CONCAT(" y ",AL320)))))</f>
        <v/>
      </c>
      <c r="AL320" s="120" t="s">
        <v>5311</v>
      </c>
      <c r="AM320" s="411">
        <f t="shared" si="18"/>
        <v>0</v>
      </c>
    </row>
    <row r="321" spans="1:39" ht="15" customHeight="1">
      <c r="A321" s="22"/>
      <c r="B321" s="11"/>
      <c r="C321" s="37" t="s">
        <v>5312</v>
      </c>
      <c r="D321" s="800" t="str">
        <f t="shared" ref="D321:D352" si="20">IF($D157="","",$D157)</f>
        <v/>
      </c>
      <c r="E321" s="723"/>
      <c r="F321" s="723"/>
      <c r="G321" s="723"/>
      <c r="H321" s="723"/>
      <c r="I321" s="723"/>
      <c r="J321" s="723"/>
      <c r="K321" s="723"/>
      <c r="L321" s="723"/>
      <c r="M321" s="723"/>
      <c r="N321" s="723"/>
      <c r="O321" s="723"/>
      <c r="P321" s="723"/>
      <c r="Q321" s="723"/>
      <c r="R321" s="724"/>
      <c r="S321" s="728"/>
      <c r="T321" s="714"/>
      <c r="U321" s="714"/>
      <c r="V321" s="714"/>
      <c r="W321" s="714"/>
      <c r="X321" s="805"/>
      <c r="Y321" s="808"/>
      <c r="Z321" s="856"/>
      <c r="AA321" s="856"/>
      <c r="AB321" s="856"/>
      <c r="AC321" s="856"/>
      <c r="AD321" s="809"/>
      <c r="AH321" s="398">
        <f t="shared" ref="AH321:AH352" si="21">IF(AND($S321&lt;&gt;"",$S321&lt;&gt;1,COUNTA(Y321)&gt;0),1,0)</f>
        <v>0</v>
      </c>
      <c r="AI321" s="290">
        <f t="shared" ref="AI321:AI352" si="22">IF(AND(COUNTBLANK(D321)=0,$S321&lt;&gt;"",$S321&lt;&gt;1,COUNTA(Y321)=0),0,IF(AND(COUNTBLANK(D321)=0,$S321&lt;&gt;"",$S321=1,COUNTA(Y321)=1),0,IF(AND(COUNTBLANK(D321)=1,COUNTA(Y321)=0),0,1)))</f>
        <v>0</v>
      </c>
      <c r="AJ321" s="293">
        <f t="shared" si="19"/>
        <v>0</v>
      </c>
      <c r="AK321" s="283" t="str">
        <f>IF(AJ321=0,"",
IF(SUM($AJ$225:AJ321)=1,AL321,
IF($AJ$375&gt;SUM($AJ$225:AJ321),_xlfn.CONCAT(", ",AL321),
IF($AJ$375=SUM($AJ$225:AJ321),_xlfn.CONCAT(" y ",AL321)))))</f>
        <v/>
      </c>
      <c r="AL321" s="120" t="s">
        <v>5313</v>
      </c>
      <c r="AM321" s="411">
        <f t="shared" ref="AM321:AM352" si="23">IF(AND($S321&lt;&gt;"",$S321=1,Y321&lt;&gt;"",SUM(Y321)=0),1,0)</f>
        <v>0</v>
      </c>
    </row>
    <row r="322" spans="1:39" ht="15" customHeight="1">
      <c r="A322" s="22"/>
      <c r="B322" s="11"/>
      <c r="C322" s="37" t="s">
        <v>5314</v>
      </c>
      <c r="D322" s="800" t="str">
        <f t="shared" si="20"/>
        <v/>
      </c>
      <c r="E322" s="723"/>
      <c r="F322" s="723"/>
      <c r="G322" s="723"/>
      <c r="H322" s="723"/>
      <c r="I322" s="723"/>
      <c r="J322" s="723"/>
      <c r="K322" s="723"/>
      <c r="L322" s="723"/>
      <c r="M322" s="723"/>
      <c r="N322" s="723"/>
      <c r="O322" s="723"/>
      <c r="P322" s="723"/>
      <c r="Q322" s="723"/>
      <c r="R322" s="724"/>
      <c r="S322" s="728"/>
      <c r="T322" s="714"/>
      <c r="U322" s="714"/>
      <c r="V322" s="714"/>
      <c r="W322" s="714"/>
      <c r="X322" s="805"/>
      <c r="Y322" s="808"/>
      <c r="Z322" s="856"/>
      <c r="AA322" s="856"/>
      <c r="AB322" s="856"/>
      <c r="AC322" s="856"/>
      <c r="AD322" s="809"/>
      <c r="AH322" s="398">
        <f t="shared" si="21"/>
        <v>0</v>
      </c>
      <c r="AI322" s="290">
        <f t="shared" si="22"/>
        <v>0</v>
      </c>
      <c r="AJ322" s="293">
        <f t="shared" si="19"/>
        <v>0</v>
      </c>
      <c r="AK322" s="283" t="str">
        <f>IF(AJ322=0,"",
IF(SUM($AJ$225:AJ322)=1,AL322,
IF($AJ$375&gt;SUM($AJ$225:AJ322),_xlfn.CONCAT(", ",AL322),
IF($AJ$375=SUM($AJ$225:AJ322),_xlfn.CONCAT(" y ",AL322)))))</f>
        <v/>
      </c>
      <c r="AL322" s="120" t="s">
        <v>5315</v>
      </c>
      <c r="AM322" s="411">
        <f t="shared" si="23"/>
        <v>0</v>
      </c>
    </row>
    <row r="323" spans="1:39" ht="15" customHeight="1">
      <c r="A323" s="22"/>
      <c r="B323" s="11"/>
      <c r="C323" s="37" t="s">
        <v>5316</v>
      </c>
      <c r="D323" s="800" t="str">
        <f t="shared" si="20"/>
        <v/>
      </c>
      <c r="E323" s="723"/>
      <c r="F323" s="723"/>
      <c r="G323" s="723"/>
      <c r="H323" s="723"/>
      <c r="I323" s="723"/>
      <c r="J323" s="723"/>
      <c r="K323" s="723"/>
      <c r="L323" s="723"/>
      <c r="M323" s="723"/>
      <c r="N323" s="723"/>
      <c r="O323" s="723"/>
      <c r="P323" s="723"/>
      <c r="Q323" s="723"/>
      <c r="R323" s="724"/>
      <c r="S323" s="728"/>
      <c r="T323" s="714"/>
      <c r="U323" s="714"/>
      <c r="V323" s="714"/>
      <c r="W323" s="714"/>
      <c r="X323" s="805"/>
      <c r="Y323" s="808"/>
      <c r="Z323" s="856"/>
      <c r="AA323" s="856"/>
      <c r="AB323" s="856"/>
      <c r="AC323" s="856"/>
      <c r="AD323" s="809"/>
      <c r="AH323" s="398">
        <f t="shared" si="21"/>
        <v>0</v>
      </c>
      <c r="AI323" s="290">
        <f t="shared" si="22"/>
        <v>0</v>
      </c>
      <c r="AJ323" s="293">
        <f t="shared" si="19"/>
        <v>0</v>
      </c>
      <c r="AK323" s="283" t="str">
        <f>IF(AJ323=0,"",
IF(SUM($AJ$225:AJ323)=1,AL323,
IF($AJ$375&gt;SUM($AJ$225:AJ323),_xlfn.CONCAT(", ",AL323),
IF($AJ$375=SUM($AJ$225:AJ323),_xlfn.CONCAT(" y ",AL323)))))</f>
        <v/>
      </c>
      <c r="AL323" s="120" t="s">
        <v>5317</v>
      </c>
      <c r="AM323" s="411">
        <f t="shared" si="23"/>
        <v>0</v>
      </c>
    </row>
    <row r="324" spans="1:39" ht="15" customHeight="1">
      <c r="A324" s="22"/>
      <c r="B324" s="11"/>
      <c r="C324" s="37" t="s">
        <v>5318</v>
      </c>
      <c r="D324" s="800" t="str">
        <f t="shared" si="20"/>
        <v/>
      </c>
      <c r="E324" s="723"/>
      <c r="F324" s="723"/>
      <c r="G324" s="723"/>
      <c r="H324" s="723"/>
      <c r="I324" s="723"/>
      <c r="J324" s="723"/>
      <c r="K324" s="723"/>
      <c r="L324" s="723"/>
      <c r="M324" s="723"/>
      <c r="N324" s="723"/>
      <c r="O324" s="723"/>
      <c r="P324" s="723"/>
      <c r="Q324" s="723"/>
      <c r="R324" s="724"/>
      <c r="S324" s="728"/>
      <c r="T324" s="714"/>
      <c r="U324" s="714"/>
      <c r="V324" s="714"/>
      <c r="W324" s="714"/>
      <c r="X324" s="805"/>
      <c r="Y324" s="808"/>
      <c r="Z324" s="856"/>
      <c r="AA324" s="856"/>
      <c r="AB324" s="856"/>
      <c r="AC324" s="856"/>
      <c r="AD324" s="809"/>
      <c r="AH324" s="398">
        <f t="shared" si="21"/>
        <v>0</v>
      </c>
      <c r="AI324" s="290">
        <f t="shared" si="22"/>
        <v>0</v>
      </c>
      <c r="AJ324" s="293">
        <f t="shared" si="19"/>
        <v>0</v>
      </c>
      <c r="AK324" s="283" t="str">
        <f>IF(AJ324=0,"",
IF(SUM($AJ$225:AJ324)=1,AL324,
IF($AJ$375&gt;SUM($AJ$225:AJ324),_xlfn.CONCAT(", ",AL324),
IF($AJ$375=SUM($AJ$225:AJ324),_xlfn.CONCAT(" y ",AL324)))))</f>
        <v/>
      </c>
      <c r="AL324" s="120" t="s">
        <v>5319</v>
      </c>
      <c r="AM324" s="411">
        <f t="shared" si="23"/>
        <v>0</v>
      </c>
    </row>
    <row r="325" spans="1:39" ht="15" customHeight="1">
      <c r="A325" s="22"/>
      <c r="B325" s="11"/>
      <c r="C325" s="37" t="s">
        <v>5320</v>
      </c>
      <c r="D325" s="800" t="str">
        <f t="shared" si="20"/>
        <v/>
      </c>
      <c r="E325" s="723"/>
      <c r="F325" s="723"/>
      <c r="G325" s="723"/>
      <c r="H325" s="723"/>
      <c r="I325" s="723"/>
      <c r="J325" s="723"/>
      <c r="K325" s="723"/>
      <c r="L325" s="723"/>
      <c r="M325" s="723"/>
      <c r="N325" s="723"/>
      <c r="O325" s="723"/>
      <c r="P325" s="723"/>
      <c r="Q325" s="723"/>
      <c r="R325" s="724"/>
      <c r="S325" s="728"/>
      <c r="T325" s="714"/>
      <c r="U325" s="714"/>
      <c r="V325" s="714"/>
      <c r="W325" s="714"/>
      <c r="X325" s="805"/>
      <c r="Y325" s="808"/>
      <c r="Z325" s="856"/>
      <c r="AA325" s="856"/>
      <c r="AB325" s="856"/>
      <c r="AC325" s="856"/>
      <c r="AD325" s="809"/>
      <c r="AH325" s="398">
        <f t="shared" si="21"/>
        <v>0</v>
      </c>
      <c r="AI325" s="290">
        <f t="shared" si="22"/>
        <v>0</v>
      </c>
      <c r="AJ325" s="293">
        <f t="shared" si="19"/>
        <v>0</v>
      </c>
      <c r="AK325" s="283" t="str">
        <f>IF(AJ325=0,"",
IF(SUM($AJ$225:AJ325)=1,AL325,
IF($AJ$375&gt;SUM($AJ$225:AJ325),_xlfn.CONCAT(", ",AL325),
IF($AJ$375=SUM($AJ$225:AJ325),_xlfn.CONCAT(" y ",AL325)))))</f>
        <v/>
      </c>
      <c r="AL325" s="120" t="s">
        <v>5321</v>
      </c>
      <c r="AM325" s="411">
        <f t="shared" si="23"/>
        <v>0</v>
      </c>
    </row>
    <row r="326" spans="1:39" ht="15" customHeight="1">
      <c r="A326" s="22"/>
      <c r="B326" s="11"/>
      <c r="C326" s="37" t="s">
        <v>5322</v>
      </c>
      <c r="D326" s="800" t="str">
        <f t="shared" si="20"/>
        <v/>
      </c>
      <c r="E326" s="723"/>
      <c r="F326" s="723"/>
      <c r="G326" s="723"/>
      <c r="H326" s="723"/>
      <c r="I326" s="723"/>
      <c r="J326" s="723"/>
      <c r="K326" s="723"/>
      <c r="L326" s="723"/>
      <c r="M326" s="723"/>
      <c r="N326" s="723"/>
      <c r="O326" s="723"/>
      <c r="P326" s="723"/>
      <c r="Q326" s="723"/>
      <c r="R326" s="724"/>
      <c r="S326" s="728"/>
      <c r="T326" s="714"/>
      <c r="U326" s="714"/>
      <c r="V326" s="714"/>
      <c r="W326" s="714"/>
      <c r="X326" s="805"/>
      <c r="Y326" s="808"/>
      <c r="Z326" s="856"/>
      <c r="AA326" s="856"/>
      <c r="AB326" s="856"/>
      <c r="AC326" s="856"/>
      <c r="AD326" s="809"/>
      <c r="AH326" s="398">
        <f t="shared" si="21"/>
        <v>0</v>
      </c>
      <c r="AI326" s="290">
        <f t="shared" si="22"/>
        <v>0</v>
      </c>
      <c r="AJ326" s="293">
        <f t="shared" si="19"/>
        <v>0</v>
      </c>
      <c r="AK326" s="283" t="str">
        <f>IF(AJ326=0,"",
IF(SUM($AJ$225:AJ326)=1,AL326,
IF($AJ$375&gt;SUM($AJ$225:AJ326),_xlfn.CONCAT(", ",AL326),
IF($AJ$375=SUM($AJ$225:AJ326),_xlfn.CONCAT(" y ",AL326)))))</f>
        <v/>
      </c>
      <c r="AL326" s="120" t="s">
        <v>5323</v>
      </c>
      <c r="AM326" s="411">
        <f t="shared" si="23"/>
        <v>0</v>
      </c>
    </row>
    <row r="327" spans="1:39" ht="15" customHeight="1">
      <c r="A327" s="22"/>
      <c r="B327" s="11"/>
      <c r="C327" s="37" t="s">
        <v>5324</v>
      </c>
      <c r="D327" s="800" t="str">
        <f t="shared" si="20"/>
        <v/>
      </c>
      <c r="E327" s="723"/>
      <c r="F327" s="723"/>
      <c r="G327" s="723"/>
      <c r="H327" s="723"/>
      <c r="I327" s="723"/>
      <c r="J327" s="723"/>
      <c r="K327" s="723"/>
      <c r="L327" s="723"/>
      <c r="M327" s="723"/>
      <c r="N327" s="723"/>
      <c r="O327" s="723"/>
      <c r="P327" s="723"/>
      <c r="Q327" s="723"/>
      <c r="R327" s="724"/>
      <c r="S327" s="728"/>
      <c r="T327" s="714"/>
      <c r="U327" s="714"/>
      <c r="V327" s="714"/>
      <c r="W327" s="714"/>
      <c r="X327" s="805"/>
      <c r="Y327" s="808"/>
      <c r="Z327" s="856"/>
      <c r="AA327" s="856"/>
      <c r="AB327" s="856"/>
      <c r="AC327" s="856"/>
      <c r="AD327" s="809"/>
      <c r="AH327" s="398">
        <f t="shared" si="21"/>
        <v>0</v>
      </c>
      <c r="AI327" s="290">
        <f t="shared" si="22"/>
        <v>0</v>
      </c>
      <c r="AJ327" s="293">
        <f t="shared" si="19"/>
        <v>0</v>
      </c>
      <c r="AK327" s="283" t="str">
        <f>IF(AJ327=0,"",
IF(SUM($AJ$225:AJ327)=1,AL327,
IF($AJ$375&gt;SUM($AJ$225:AJ327),_xlfn.CONCAT(", ",AL327),
IF($AJ$375=SUM($AJ$225:AJ327),_xlfn.CONCAT(" y ",AL327)))))</f>
        <v/>
      </c>
      <c r="AL327" s="120" t="s">
        <v>5325</v>
      </c>
      <c r="AM327" s="411">
        <f t="shared" si="23"/>
        <v>0</v>
      </c>
    </row>
    <row r="328" spans="1:39" ht="15" customHeight="1">
      <c r="A328" s="22"/>
      <c r="B328" s="11"/>
      <c r="C328" s="37" t="s">
        <v>5326</v>
      </c>
      <c r="D328" s="800" t="str">
        <f t="shared" si="20"/>
        <v/>
      </c>
      <c r="E328" s="723"/>
      <c r="F328" s="723"/>
      <c r="G328" s="723"/>
      <c r="H328" s="723"/>
      <c r="I328" s="723"/>
      <c r="J328" s="723"/>
      <c r="K328" s="723"/>
      <c r="L328" s="723"/>
      <c r="M328" s="723"/>
      <c r="N328" s="723"/>
      <c r="O328" s="723"/>
      <c r="P328" s="723"/>
      <c r="Q328" s="723"/>
      <c r="R328" s="724"/>
      <c r="S328" s="728"/>
      <c r="T328" s="714"/>
      <c r="U328" s="714"/>
      <c r="V328" s="714"/>
      <c r="W328" s="714"/>
      <c r="X328" s="805"/>
      <c r="Y328" s="808"/>
      <c r="Z328" s="856"/>
      <c r="AA328" s="856"/>
      <c r="AB328" s="856"/>
      <c r="AC328" s="856"/>
      <c r="AD328" s="809"/>
      <c r="AH328" s="398">
        <f t="shared" si="21"/>
        <v>0</v>
      </c>
      <c r="AI328" s="290">
        <f t="shared" si="22"/>
        <v>0</v>
      </c>
      <c r="AJ328" s="293">
        <f t="shared" si="19"/>
        <v>0</v>
      </c>
      <c r="AK328" s="283" t="str">
        <f>IF(AJ328=0,"",
IF(SUM($AJ$225:AJ328)=1,AL328,
IF($AJ$375&gt;SUM($AJ$225:AJ328),_xlfn.CONCAT(", ",AL328),
IF($AJ$375=SUM($AJ$225:AJ328),_xlfn.CONCAT(" y ",AL328)))))</f>
        <v/>
      </c>
      <c r="AL328" s="120" t="s">
        <v>5327</v>
      </c>
      <c r="AM328" s="411">
        <f t="shared" si="23"/>
        <v>0</v>
      </c>
    </row>
    <row r="329" spans="1:39" ht="15" customHeight="1">
      <c r="A329" s="22"/>
      <c r="B329" s="11"/>
      <c r="C329" s="37" t="s">
        <v>5328</v>
      </c>
      <c r="D329" s="800" t="str">
        <f t="shared" si="20"/>
        <v/>
      </c>
      <c r="E329" s="723"/>
      <c r="F329" s="723"/>
      <c r="G329" s="723"/>
      <c r="H329" s="723"/>
      <c r="I329" s="723"/>
      <c r="J329" s="723"/>
      <c r="K329" s="723"/>
      <c r="L329" s="723"/>
      <c r="M329" s="723"/>
      <c r="N329" s="723"/>
      <c r="O329" s="723"/>
      <c r="P329" s="723"/>
      <c r="Q329" s="723"/>
      <c r="R329" s="724"/>
      <c r="S329" s="728"/>
      <c r="T329" s="714"/>
      <c r="U329" s="714"/>
      <c r="V329" s="714"/>
      <c r="W329" s="714"/>
      <c r="X329" s="805"/>
      <c r="Y329" s="808"/>
      <c r="Z329" s="856"/>
      <c r="AA329" s="856"/>
      <c r="AB329" s="856"/>
      <c r="AC329" s="856"/>
      <c r="AD329" s="809"/>
      <c r="AH329" s="398">
        <f t="shared" si="21"/>
        <v>0</v>
      </c>
      <c r="AI329" s="290">
        <f t="shared" si="22"/>
        <v>0</v>
      </c>
      <c r="AJ329" s="293">
        <f t="shared" si="19"/>
        <v>0</v>
      </c>
      <c r="AK329" s="283" t="str">
        <f>IF(AJ329=0,"",
IF(SUM($AJ$225:AJ329)=1,AL329,
IF($AJ$375&gt;SUM($AJ$225:AJ329),_xlfn.CONCAT(", ",AL329),
IF($AJ$375=SUM($AJ$225:AJ329),_xlfn.CONCAT(" y ",AL329)))))</f>
        <v/>
      </c>
      <c r="AL329" s="120" t="s">
        <v>5329</v>
      </c>
      <c r="AM329" s="411">
        <f t="shared" si="23"/>
        <v>0</v>
      </c>
    </row>
    <row r="330" spans="1:39" ht="15" customHeight="1">
      <c r="A330" s="22"/>
      <c r="B330" s="11"/>
      <c r="C330" s="37" t="s">
        <v>5330</v>
      </c>
      <c r="D330" s="800" t="str">
        <f t="shared" si="20"/>
        <v/>
      </c>
      <c r="E330" s="723"/>
      <c r="F330" s="723"/>
      <c r="G330" s="723"/>
      <c r="H330" s="723"/>
      <c r="I330" s="723"/>
      <c r="J330" s="723"/>
      <c r="K330" s="723"/>
      <c r="L330" s="723"/>
      <c r="M330" s="723"/>
      <c r="N330" s="723"/>
      <c r="O330" s="723"/>
      <c r="P330" s="723"/>
      <c r="Q330" s="723"/>
      <c r="R330" s="724"/>
      <c r="S330" s="728"/>
      <c r="T330" s="714"/>
      <c r="U330" s="714"/>
      <c r="V330" s="714"/>
      <c r="W330" s="714"/>
      <c r="X330" s="805"/>
      <c r="Y330" s="808"/>
      <c r="Z330" s="856"/>
      <c r="AA330" s="856"/>
      <c r="AB330" s="856"/>
      <c r="AC330" s="856"/>
      <c r="AD330" s="809"/>
      <c r="AH330" s="398">
        <f t="shared" si="21"/>
        <v>0</v>
      </c>
      <c r="AI330" s="290">
        <f t="shared" si="22"/>
        <v>0</v>
      </c>
      <c r="AJ330" s="293">
        <f t="shared" si="19"/>
        <v>0</v>
      </c>
      <c r="AK330" s="283" t="str">
        <f>IF(AJ330=0,"",
IF(SUM($AJ$225:AJ330)=1,AL330,
IF($AJ$375&gt;SUM($AJ$225:AJ330),_xlfn.CONCAT(", ",AL330),
IF($AJ$375=SUM($AJ$225:AJ330),_xlfn.CONCAT(" y ",AL330)))))</f>
        <v/>
      </c>
      <c r="AL330" s="120" t="s">
        <v>5331</v>
      </c>
      <c r="AM330" s="411">
        <f t="shared" si="23"/>
        <v>0</v>
      </c>
    </row>
    <row r="331" spans="1:39" ht="15" customHeight="1">
      <c r="A331" s="22"/>
      <c r="B331" s="11"/>
      <c r="C331" s="37" t="s">
        <v>5332</v>
      </c>
      <c r="D331" s="800" t="str">
        <f t="shared" si="20"/>
        <v/>
      </c>
      <c r="E331" s="723"/>
      <c r="F331" s="723"/>
      <c r="G331" s="723"/>
      <c r="H331" s="723"/>
      <c r="I331" s="723"/>
      <c r="J331" s="723"/>
      <c r="K331" s="723"/>
      <c r="L331" s="723"/>
      <c r="M331" s="723"/>
      <c r="N331" s="723"/>
      <c r="O331" s="723"/>
      <c r="P331" s="723"/>
      <c r="Q331" s="723"/>
      <c r="R331" s="724"/>
      <c r="S331" s="728"/>
      <c r="T331" s="714"/>
      <c r="U331" s="714"/>
      <c r="V331" s="714"/>
      <c r="W331" s="714"/>
      <c r="X331" s="805"/>
      <c r="Y331" s="808"/>
      <c r="Z331" s="856"/>
      <c r="AA331" s="856"/>
      <c r="AB331" s="856"/>
      <c r="AC331" s="856"/>
      <c r="AD331" s="809"/>
      <c r="AH331" s="398">
        <f t="shared" si="21"/>
        <v>0</v>
      </c>
      <c r="AI331" s="290">
        <f t="shared" si="22"/>
        <v>0</v>
      </c>
      <c r="AJ331" s="293">
        <f t="shared" si="19"/>
        <v>0</v>
      </c>
      <c r="AK331" s="283" t="str">
        <f>IF(AJ331=0,"",
IF(SUM($AJ$225:AJ331)=1,AL331,
IF($AJ$375&gt;SUM($AJ$225:AJ331),_xlfn.CONCAT(", ",AL331),
IF($AJ$375=SUM($AJ$225:AJ331),_xlfn.CONCAT(" y ",AL331)))))</f>
        <v/>
      </c>
      <c r="AL331" s="120" t="s">
        <v>5333</v>
      </c>
      <c r="AM331" s="411">
        <f t="shared" si="23"/>
        <v>0</v>
      </c>
    </row>
    <row r="332" spans="1:39" ht="15" customHeight="1">
      <c r="A332" s="22"/>
      <c r="B332" s="11"/>
      <c r="C332" s="37" t="s">
        <v>5334</v>
      </c>
      <c r="D332" s="800" t="str">
        <f t="shared" si="20"/>
        <v/>
      </c>
      <c r="E332" s="723"/>
      <c r="F332" s="723"/>
      <c r="G332" s="723"/>
      <c r="H332" s="723"/>
      <c r="I332" s="723"/>
      <c r="J332" s="723"/>
      <c r="K332" s="723"/>
      <c r="L332" s="723"/>
      <c r="M332" s="723"/>
      <c r="N332" s="723"/>
      <c r="O332" s="723"/>
      <c r="P332" s="723"/>
      <c r="Q332" s="723"/>
      <c r="R332" s="724"/>
      <c r="S332" s="728"/>
      <c r="T332" s="714"/>
      <c r="U332" s="714"/>
      <c r="V332" s="714"/>
      <c r="W332" s="714"/>
      <c r="X332" s="805"/>
      <c r="Y332" s="808"/>
      <c r="Z332" s="856"/>
      <c r="AA332" s="856"/>
      <c r="AB332" s="856"/>
      <c r="AC332" s="856"/>
      <c r="AD332" s="809"/>
      <c r="AH332" s="398">
        <f t="shared" si="21"/>
        <v>0</v>
      </c>
      <c r="AI332" s="290">
        <f t="shared" si="22"/>
        <v>0</v>
      </c>
      <c r="AJ332" s="293">
        <f t="shared" si="19"/>
        <v>0</v>
      </c>
      <c r="AK332" s="283" t="str">
        <f>IF(AJ332=0,"",
IF(SUM($AJ$225:AJ332)=1,AL332,
IF($AJ$375&gt;SUM($AJ$225:AJ332),_xlfn.CONCAT(", ",AL332),
IF($AJ$375=SUM($AJ$225:AJ332),_xlfn.CONCAT(" y ",AL332)))))</f>
        <v/>
      </c>
      <c r="AL332" s="120" t="s">
        <v>5335</v>
      </c>
      <c r="AM332" s="411">
        <f t="shared" si="23"/>
        <v>0</v>
      </c>
    </row>
    <row r="333" spans="1:39" ht="15" customHeight="1">
      <c r="A333" s="22"/>
      <c r="B333" s="11"/>
      <c r="C333" s="37" t="s">
        <v>5336</v>
      </c>
      <c r="D333" s="800" t="str">
        <f t="shared" si="20"/>
        <v/>
      </c>
      <c r="E333" s="723"/>
      <c r="F333" s="723"/>
      <c r="G333" s="723"/>
      <c r="H333" s="723"/>
      <c r="I333" s="723"/>
      <c r="J333" s="723"/>
      <c r="K333" s="723"/>
      <c r="L333" s="723"/>
      <c r="M333" s="723"/>
      <c r="N333" s="723"/>
      <c r="O333" s="723"/>
      <c r="P333" s="723"/>
      <c r="Q333" s="723"/>
      <c r="R333" s="724"/>
      <c r="S333" s="728"/>
      <c r="T333" s="714"/>
      <c r="U333" s="714"/>
      <c r="V333" s="714"/>
      <c r="W333" s="714"/>
      <c r="X333" s="805"/>
      <c r="Y333" s="808"/>
      <c r="Z333" s="856"/>
      <c r="AA333" s="856"/>
      <c r="AB333" s="856"/>
      <c r="AC333" s="856"/>
      <c r="AD333" s="809"/>
      <c r="AH333" s="398">
        <f t="shared" si="21"/>
        <v>0</v>
      </c>
      <c r="AI333" s="290">
        <f t="shared" si="22"/>
        <v>0</v>
      </c>
      <c r="AJ333" s="293">
        <f t="shared" si="19"/>
        <v>0</v>
      </c>
      <c r="AK333" s="283" t="str">
        <f>IF(AJ333=0,"",
IF(SUM($AJ$225:AJ333)=1,AL333,
IF($AJ$375&gt;SUM($AJ$225:AJ333),_xlfn.CONCAT(", ",AL333),
IF($AJ$375=SUM($AJ$225:AJ333),_xlfn.CONCAT(" y ",AL333)))))</f>
        <v/>
      </c>
      <c r="AL333" s="120" t="s">
        <v>5337</v>
      </c>
      <c r="AM333" s="411">
        <f t="shared" si="23"/>
        <v>0</v>
      </c>
    </row>
    <row r="334" spans="1:39" ht="15" customHeight="1">
      <c r="A334" s="22"/>
      <c r="B334" s="11"/>
      <c r="C334" s="37" t="s">
        <v>5338</v>
      </c>
      <c r="D334" s="800" t="str">
        <f t="shared" si="20"/>
        <v/>
      </c>
      <c r="E334" s="723"/>
      <c r="F334" s="723"/>
      <c r="G334" s="723"/>
      <c r="H334" s="723"/>
      <c r="I334" s="723"/>
      <c r="J334" s="723"/>
      <c r="K334" s="723"/>
      <c r="L334" s="723"/>
      <c r="M334" s="723"/>
      <c r="N334" s="723"/>
      <c r="O334" s="723"/>
      <c r="P334" s="723"/>
      <c r="Q334" s="723"/>
      <c r="R334" s="724"/>
      <c r="S334" s="728"/>
      <c r="T334" s="714"/>
      <c r="U334" s="714"/>
      <c r="V334" s="714"/>
      <c r="W334" s="714"/>
      <c r="X334" s="805"/>
      <c r="Y334" s="808"/>
      <c r="Z334" s="856"/>
      <c r="AA334" s="856"/>
      <c r="AB334" s="856"/>
      <c r="AC334" s="856"/>
      <c r="AD334" s="809"/>
      <c r="AH334" s="398">
        <f t="shared" si="21"/>
        <v>0</v>
      </c>
      <c r="AI334" s="290">
        <f t="shared" si="22"/>
        <v>0</v>
      </c>
      <c r="AJ334" s="293">
        <f t="shared" si="19"/>
        <v>0</v>
      </c>
      <c r="AK334" s="283" t="str">
        <f>IF(AJ334=0,"",
IF(SUM($AJ$225:AJ334)=1,AL334,
IF($AJ$375&gt;SUM($AJ$225:AJ334),_xlfn.CONCAT(", ",AL334),
IF($AJ$375=SUM($AJ$225:AJ334),_xlfn.CONCAT(" y ",AL334)))))</f>
        <v/>
      </c>
      <c r="AL334" s="120" t="s">
        <v>5339</v>
      </c>
      <c r="AM334" s="411">
        <f t="shared" si="23"/>
        <v>0</v>
      </c>
    </row>
    <row r="335" spans="1:39" ht="15" customHeight="1">
      <c r="A335" s="22"/>
      <c r="B335" s="11"/>
      <c r="C335" s="37" t="s">
        <v>5340</v>
      </c>
      <c r="D335" s="800" t="str">
        <f t="shared" si="20"/>
        <v/>
      </c>
      <c r="E335" s="723"/>
      <c r="F335" s="723"/>
      <c r="G335" s="723"/>
      <c r="H335" s="723"/>
      <c r="I335" s="723"/>
      <c r="J335" s="723"/>
      <c r="K335" s="723"/>
      <c r="L335" s="723"/>
      <c r="M335" s="723"/>
      <c r="N335" s="723"/>
      <c r="O335" s="723"/>
      <c r="P335" s="723"/>
      <c r="Q335" s="723"/>
      <c r="R335" s="724"/>
      <c r="S335" s="728"/>
      <c r="T335" s="714"/>
      <c r="U335" s="714"/>
      <c r="V335" s="714"/>
      <c r="W335" s="714"/>
      <c r="X335" s="805"/>
      <c r="Y335" s="808"/>
      <c r="Z335" s="856"/>
      <c r="AA335" s="856"/>
      <c r="AB335" s="856"/>
      <c r="AC335" s="856"/>
      <c r="AD335" s="809"/>
      <c r="AH335" s="398">
        <f t="shared" si="21"/>
        <v>0</v>
      </c>
      <c r="AI335" s="290">
        <f t="shared" si="22"/>
        <v>0</v>
      </c>
      <c r="AJ335" s="293">
        <f t="shared" si="19"/>
        <v>0</v>
      </c>
      <c r="AK335" s="283" t="str">
        <f>IF(AJ335=0,"",
IF(SUM($AJ$225:AJ335)=1,AL335,
IF($AJ$375&gt;SUM($AJ$225:AJ335),_xlfn.CONCAT(", ",AL335),
IF($AJ$375=SUM($AJ$225:AJ335),_xlfn.CONCAT(" y ",AL335)))))</f>
        <v/>
      </c>
      <c r="AL335" s="120" t="s">
        <v>5341</v>
      </c>
      <c r="AM335" s="411">
        <f t="shared" si="23"/>
        <v>0</v>
      </c>
    </row>
    <row r="336" spans="1:39" ht="15" customHeight="1">
      <c r="A336" s="22"/>
      <c r="B336" s="11"/>
      <c r="C336" s="37" t="s">
        <v>5342</v>
      </c>
      <c r="D336" s="800" t="str">
        <f t="shared" si="20"/>
        <v/>
      </c>
      <c r="E336" s="723"/>
      <c r="F336" s="723"/>
      <c r="G336" s="723"/>
      <c r="H336" s="723"/>
      <c r="I336" s="723"/>
      <c r="J336" s="723"/>
      <c r="K336" s="723"/>
      <c r="L336" s="723"/>
      <c r="M336" s="723"/>
      <c r="N336" s="723"/>
      <c r="O336" s="723"/>
      <c r="P336" s="723"/>
      <c r="Q336" s="723"/>
      <c r="R336" s="724"/>
      <c r="S336" s="728"/>
      <c r="T336" s="714"/>
      <c r="U336" s="714"/>
      <c r="V336" s="714"/>
      <c r="W336" s="714"/>
      <c r="X336" s="805"/>
      <c r="Y336" s="808"/>
      <c r="Z336" s="856"/>
      <c r="AA336" s="856"/>
      <c r="AB336" s="856"/>
      <c r="AC336" s="856"/>
      <c r="AD336" s="809"/>
      <c r="AH336" s="398">
        <f t="shared" si="21"/>
        <v>0</v>
      </c>
      <c r="AI336" s="290">
        <f t="shared" si="22"/>
        <v>0</v>
      </c>
      <c r="AJ336" s="293">
        <f t="shared" si="19"/>
        <v>0</v>
      </c>
      <c r="AK336" s="283" t="str">
        <f>IF(AJ336=0,"",
IF(SUM($AJ$225:AJ336)=1,AL336,
IF($AJ$375&gt;SUM($AJ$225:AJ336),_xlfn.CONCAT(", ",AL336),
IF($AJ$375=SUM($AJ$225:AJ336),_xlfn.CONCAT(" y ",AL336)))))</f>
        <v/>
      </c>
      <c r="AL336" s="120" t="s">
        <v>5343</v>
      </c>
      <c r="AM336" s="411">
        <f t="shared" si="23"/>
        <v>0</v>
      </c>
    </row>
    <row r="337" spans="1:39" ht="15" customHeight="1">
      <c r="A337" s="22"/>
      <c r="B337" s="11"/>
      <c r="C337" s="37" t="s">
        <v>5344</v>
      </c>
      <c r="D337" s="800" t="str">
        <f t="shared" si="20"/>
        <v/>
      </c>
      <c r="E337" s="723"/>
      <c r="F337" s="723"/>
      <c r="G337" s="723"/>
      <c r="H337" s="723"/>
      <c r="I337" s="723"/>
      <c r="J337" s="723"/>
      <c r="K337" s="723"/>
      <c r="L337" s="723"/>
      <c r="M337" s="723"/>
      <c r="N337" s="723"/>
      <c r="O337" s="723"/>
      <c r="P337" s="723"/>
      <c r="Q337" s="723"/>
      <c r="R337" s="724"/>
      <c r="S337" s="728"/>
      <c r="T337" s="714"/>
      <c r="U337" s="714"/>
      <c r="V337" s="714"/>
      <c r="W337" s="714"/>
      <c r="X337" s="805"/>
      <c r="Y337" s="808"/>
      <c r="Z337" s="856"/>
      <c r="AA337" s="856"/>
      <c r="AB337" s="856"/>
      <c r="AC337" s="856"/>
      <c r="AD337" s="809"/>
      <c r="AH337" s="398">
        <f t="shared" si="21"/>
        <v>0</v>
      </c>
      <c r="AI337" s="290">
        <f t="shared" si="22"/>
        <v>0</v>
      </c>
      <c r="AJ337" s="293">
        <f t="shared" si="19"/>
        <v>0</v>
      </c>
      <c r="AK337" s="283" t="str">
        <f>IF(AJ337=0,"",
IF(SUM($AJ$225:AJ337)=1,AL337,
IF($AJ$375&gt;SUM($AJ$225:AJ337),_xlfn.CONCAT(", ",AL337),
IF($AJ$375=SUM($AJ$225:AJ337),_xlfn.CONCAT(" y ",AL337)))))</f>
        <v/>
      </c>
      <c r="AL337" s="120" t="s">
        <v>5345</v>
      </c>
      <c r="AM337" s="411">
        <f t="shared" si="23"/>
        <v>0</v>
      </c>
    </row>
    <row r="338" spans="1:39" ht="15" customHeight="1">
      <c r="A338" s="22"/>
      <c r="B338" s="11"/>
      <c r="C338" s="37" t="s">
        <v>5346</v>
      </c>
      <c r="D338" s="800" t="str">
        <f t="shared" si="20"/>
        <v/>
      </c>
      <c r="E338" s="723"/>
      <c r="F338" s="723"/>
      <c r="G338" s="723"/>
      <c r="H338" s="723"/>
      <c r="I338" s="723"/>
      <c r="J338" s="723"/>
      <c r="K338" s="723"/>
      <c r="L338" s="723"/>
      <c r="M338" s="723"/>
      <c r="N338" s="723"/>
      <c r="O338" s="723"/>
      <c r="P338" s="723"/>
      <c r="Q338" s="723"/>
      <c r="R338" s="724"/>
      <c r="S338" s="728"/>
      <c r="T338" s="714"/>
      <c r="U338" s="714"/>
      <c r="V338" s="714"/>
      <c r="W338" s="714"/>
      <c r="X338" s="805"/>
      <c r="Y338" s="808"/>
      <c r="Z338" s="856"/>
      <c r="AA338" s="856"/>
      <c r="AB338" s="856"/>
      <c r="AC338" s="856"/>
      <c r="AD338" s="809"/>
      <c r="AH338" s="398">
        <f t="shared" si="21"/>
        <v>0</v>
      </c>
      <c r="AI338" s="290">
        <f t="shared" si="22"/>
        <v>0</v>
      </c>
      <c r="AJ338" s="293">
        <f t="shared" si="19"/>
        <v>0</v>
      </c>
      <c r="AK338" s="283" t="str">
        <f>IF(AJ338=0,"",
IF(SUM($AJ$225:AJ338)=1,AL338,
IF($AJ$375&gt;SUM($AJ$225:AJ338),_xlfn.CONCAT(", ",AL338),
IF($AJ$375=SUM($AJ$225:AJ338),_xlfn.CONCAT(" y ",AL338)))))</f>
        <v/>
      </c>
      <c r="AL338" s="120" t="s">
        <v>5347</v>
      </c>
      <c r="AM338" s="411">
        <f t="shared" si="23"/>
        <v>0</v>
      </c>
    </row>
    <row r="339" spans="1:39" ht="15" customHeight="1">
      <c r="A339" s="22"/>
      <c r="B339" s="11"/>
      <c r="C339" s="37" t="s">
        <v>5348</v>
      </c>
      <c r="D339" s="800" t="str">
        <f t="shared" si="20"/>
        <v/>
      </c>
      <c r="E339" s="723"/>
      <c r="F339" s="723"/>
      <c r="G339" s="723"/>
      <c r="H339" s="723"/>
      <c r="I339" s="723"/>
      <c r="J339" s="723"/>
      <c r="K339" s="723"/>
      <c r="L339" s="723"/>
      <c r="M339" s="723"/>
      <c r="N339" s="723"/>
      <c r="O339" s="723"/>
      <c r="P339" s="723"/>
      <c r="Q339" s="723"/>
      <c r="R339" s="724"/>
      <c r="S339" s="728"/>
      <c r="T339" s="714"/>
      <c r="U339" s="714"/>
      <c r="V339" s="714"/>
      <c r="W339" s="714"/>
      <c r="X339" s="805"/>
      <c r="Y339" s="808"/>
      <c r="Z339" s="856"/>
      <c r="AA339" s="856"/>
      <c r="AB339" s="856"/>
      <c r="AC339" s="856"/>
      <c r="AD339" s="809"/>
      <c r="AH339" s="398">
        <f t="shared" si="21"/>
        <v>0</v>
      </c>
      <c r="AI339" s="290">
        <f t="shared" si="22"/>
        <v>0</v>
      </c>
      <c r="AJ339" s="293">
        <f t="shared" si="19"/>
        <v>0</v>
      </c>
      <c r="AK339" s="283" t="str">
        <f>IF(AJ339=0,"",
IF(SUM($AJ$225:AJ339)=1,AL339,
IF($AJ$375&gt;SUM($AJ$225:AJ339),_xlfn.CONCAT(", ",AL339),
IF($AJ$375=SUM($AJ$225:AJ339),_xlfn.CONCAT(" y ",AL339)))))</f>
        <v/>
      </c>
      <c r="AL339" s="120" t="s">
        <v>5349</v>
      </c>
      <c r="AM339" s="411">
        <f t="shared" si="23"/>
        <v>0</v>
      </c>
    </row>
    <row r="340" spans="1:39" ht="15" customHeight="1">
      <c r="A340" s="22"/>
      <c r="B340" s="11"/>
      <c r="C340" s="37" t="s">
        <v>5350</v>
      </c>
      <c r="D340" s="800" t="str">
        <f t="shared" si="20"/>
        <v/>
      </c>
      <c r="E340" s="723"/>
      <c r="F340" s="723"/>
      <c r="G340" s="723"/>
      <c r="H340" s="723"/>
      <c r="I340" s="723"/>
      <c r="J340" s="723"/>
      <c r="K340" s="723"/>
      <c r="L340" s="723"/>
      <c r="M340" s="723"/>
      <c r="N340" s="723"/>
      <c r="O340" s="723"/>
      <c r="P340" s="723"/>
      <c r="Q340" s="723"/>
      <c r="R340" s="724"/>
      <c r="S340" s="728"/>
      <c r="T340" s="714"/>
      <c r="U340" s="714"/>
      <c r="V340" s="714"/>
      <c r="W340" s="714"/>
      <c r="X340" s="805"/>
      <c r="Y340" s="808"/>
      <c r="Z340" s="856"/>
      <c r="AA340" s="856"/>
      <c r="AB340" s="856"/>
      <c r="AC340" s="856"/>
      <c r="AD340" s="809"/>
      <c r="AH340" s="398">
        <f t="shared" si="21"/>
        <v>0</v>
      </c>
      <c r="AI340" s="290">
        <f t="shared" si="22"/>
        <v>0</v>
      </c>
      <c r="AJ340" s="293">
        <f t="shared" si="19"/>
        <v>0</v>
      </c>
      <c r="AK340" s="283" t="str">
        <f>IF(AJ340=0,"",
IF(SUM($AJ$225:AJ340)=1,AL340,
IF($AJ$375&gt;SUM($AJ$225:AJ340),_xlfn.CONCAT(", ",AL340),
IF($AJ$375=SUM($AJ$225:AJ340),_xlfn.CONCAT(" y ",AL340)))))</f>
        <v/>
      </c>
      <c r="AL340" s="120" t="s">
        <v>5351</v>
      </c>
      <c r="AM340" s="411">
        <f t="shared" si="23"/>
        <v>0</v>
      </c>
    </row>
    <row r="341" spans="1:39" ht="15" customHeight="1">
      <c r="A341" s="22"/>
      <c r="B341" s="11"/>
      <c r="C341" s="37" t="s">
        <v>5352</v>
      </c>
      <c r="D341" s="800" t="str">
        <f t="shared" si="20"/>
        <v/>
      </c>
      <c r="E341" s="723"/>
      <c r="F341" s="723"/>
      <c r="G341" s="723"/>
      <c r="H341" s="723"/>
      <c r="I341" s="723"/>
      <c r="J341" s="723"/>
      <c r="K341" s="723"/>
      <c r="L341" s="723"/>
      <c r="M341" s="723"/>
      <c r="N341" s="723"/>
      <c r="O341" s="723"/>
      <c r="P341" s="723"/>
      <c r="Q341" s="723"/>
      <c r="R341" s="724"/>
      <c r="S341" s="728"/>
      <c r="T341" s="714"/>
      <c r="U341" s="714"/>
      <c r="V341" s="714"/>
      <c r="W341" s="714"/>
      <c r="X341" s="805"/>
      <c r="Y341" s="808"/>
      <c r="Z341" s="856"/>
      <c r="AA341" s="856"/>
      <c r="AB341" s="856"/>
      <c r="AC341" s="856"/>
      <c r="AD341" s="809"/>
      <c r="AH341" s="398">
        <f t="shared" si="21"/>
        <v>0</v>
      </c>
      <c r="AI341" s="290">
        <f t="shared" si="22"/>
        <v>0</v>
      </c>
      <c r="AJ341" s="293">
        <f t="shared" si="19"/>
        <v>0</v>
      </c>
      <c r="AK341" s="283" t="str">
        <f>IF(AJ341=0,"",
IF(SUM($AJ$225:AJ341)=1,AL341,
IF($AJ$375&gt;SUM($AJ$225:AJ341),_xlfn.CONCAT(", ",AL341),
IF($AJ$375=SUM($AJ$225:AJ341),_xlfn.CONCAT(" y ",AL341)))))</f>
        <v/>
      </c>
      <c r="AL341" s="120" t="s">
        <v>5353</v>
      </c>
      <c r="AM341" s="411">
        <f t="shared" si="23"/>
        <v>0</v>
      </c>
    </row>
    <row r="342" spans="1:39" ht="15" customHeight="1">
      <c r="A342" s="22"/>
      <c r="B342" s="11"/>
      <c r="C342" s="37" t="s">
        <v>5354</v>
      </c>
      <c r="D342" s="800" t="str">
        <f t="shared" si="20"/>
        <v/>
      </c>
      <c r="E342" s="723"/>
      <c r="F342" s="723"/>
      <c r="G342" s="723"/>
      <c r="H342" s="723"/>
      <c r="I342" s="723"/>
      <c r="J342" s="723"/>
      <c r="K342" s="723"/>
      <c r="L342" s="723"/>
      <c r="M342" s="723"/>
      <c r="N342" s="723"/>
      <c r="O342" s="723"/>
      <c r="P342" s="723"/>
      <c r="Q342" s="723"/>
      <c r="R342" s="724"/>
      <c r="S342" s="728"/>
      <c r="T342" s="714"/>
      <c r="U342" s="714"/>
      <c r="V342" s="714"/>
      <c r="W342" s="714"/>
      <c r="X342" s="805"/>
      <c r="Y342" s="808"/>
      <c r="Z342" s="856"/>
      <c r="AA342" s="856"/>
      <c r="AB342" s="856"/>
      <c r="AC342" s="856"/>
      <c r="AD342" s="809"/>
      <c r="AH342" s="398">
        <f t="shared" si="21"/>
        <v>0</v>
      </c>
      <c r="AI342" s="290">
        <f t="shared" si="22"/>
        <v>0</v>
      </c>
      <c r="AJ342" s="293">
        <f t="shared" si="19"/>
        <v>0</v>
      </c>
      <c r="AK342" s="283" t="str">
        <f>IF(AJ342=0,"",
IF(SUM($AJ$225:AJ342)=1,AL342,
IF($AJ$375&gt;SUM($AJ$225:AJ342),_xlfn.CONCAT(", ",AL342),
IF($AJ$375=SUM($AJ$225:AJ342),_xlfn.CONCAT(" y ",AL342)))))</f>
        <v/>
      </c>
      <c r="AL342" s="120" t="s">
        <v>5355</v>
      </c>
      <c r="AM342" s="411">
        <f t="shared" si="23"/>
        <v>0</v>
      </c>
    </row>
    <row r="343" spans="1:39" ht="15" customHeight="1">
      <c r="A343" s="22"/>
      <c r="B343" s="11"/>
      <c r="C343" s="37" t="s">
        <v>5356</v>
      </c>
      <c r="D343" s="800" t="str">
        <f t="shared" si="20"/>
        <v/>
      </c>
      <c r="E343" s="723"/>
      <c r="F343" s="723"/>
      <c r="G343" s="723"/>
      <c r="H343" s="723"/>
      <c r="I343" s="723"/>
      <c r="J343" s="723"/>
      <c r="K343" s="723"/>
      <c r="L343" s="723"/>
      <c r="M343" s="723"/>
      <c r="N343" s="723"/>
      <c r="O343" s="723"/>
      <c r="P343" s="723"/>
      <c r="Q343" s="723"/>
      <c r="R343" s="724"/>
      <c r="S343" s="728"/>
      <c r="T343" s="714"/>
      <c r="U343" s="714"/>
      <c r="V343" s="714"/>
      <c r="W343" s="714"/>
      <c r="X343" s="805"/>
      <c r="Y343" s="808"/>
      <c r="Z343" s="856"/>
      <c r="AA343" s="856"/>
      <c r="AB343" s="856"/>
      <c r="AC343" s="856"/>
      <c r="AD343" s="809"/>
      <c r="AH343" s="398">
        <f t="shared" si="21"/>
        <v>0</v>
      </c>
      <c r="AI343" s="290">
        <f t="shared" si="22"/>
        <v>0</v>
      </c>
      <c r="AJ343" s="293">
        <f t="shared" si="19"/>
        <v>0</v>
      </c>
      <c r="AK343" s="283" t="str">
        <f>IF(AJ343=0,"",
IF(SUM($AJ$225:AJ343)=1,AL343,
IF($AJ$375&gt;SUM($AJ$225:AJ343),_xlfn.CONCAT(", ",AL343),
IF($AJ$375=SUM($AJ$225:AJ343),_xlfn.CONCAT(" y ",AL343)))))</f>
        <v/>
      </c>
      <c r="AL343" s="120" t="s">
        <v>5357</v>
      </c>
      <c r="AM343" s="411">
        <f t="shared" si="23"/>
        <v>0</v>
      </c>
    </row>
    <row r="344" spans="1:39" ht="15" customHeight="1">
      <c r="A344" s="22"/>
      <c r="B344" s="11"/>
      <c r="C344" s="37" t="s">
        <v>5358</v>
      </c>
      <c r="D344" s="800" t="str">
        <f t="shared" si="20"/>
        <v/>
      </c>
      <c r="E344" s="723"/>
      <c r="F344" s="723"/>
      <c r="G344" s="723"/>
      <c r="H344" s="723"/>
      <c r="I344" s="723"/>
      <c r="J344" s="723"/>
      <c r="K344" s="723"/>
      <c r="L344" s="723"/>
      <c r="M344" s="723"/>
      <c r="N344" s="723"/>
      <c r="O344" s="723"/>
      <c r="P344" s="723"/>
      <c r="Q344" s="723"/>
      <c r="R344" s="724"/>
      <c r="S344" s="728"/>
      <c r="T344" s="714"/>
      <c r="U344" s="714"/>
      <c r="V344" s="714"/>
      <c r="W344" s="714"/>
      <c r="X344" s="805"/>
      <c r="Y344" s="808"/>
      <c r="Z344" s="856"/>
      <c r="AA344" s="856"/>
      <c r="AB344" s="856"/>
      <c r="AC344" s="856"/>
      <c r="AD344" s="809"/>
      <c r="AH344" s="398">
        <f t="shared" si="21"/>
        <v>0</v>
      </c>
      <c r="AI344" s="290">
        <f t="shared" si="22"/>
        <v>0</v>
      </c>
      <c r="AJ344" s="293">
        <f t="shared" si="19"/>
        <v>0</v>
      </c>
      <c r="AK344" s="283" t="str">
        <f>IF(AJ344=0,"",
IF(SUM($AJ$225:AJ344)=1,AL344,
IF($AJ$375&gt;SUM($AJ$225:AJ344),_xlfn.CONCAT(", ",AL344),
IF($AJ$375=SUM($AJ$225:AJ344),_xlfn.CONCAT(" y ",AL344)))))</f>
        <v/>
      </c>
      <c r="AL344" s="120" t="s">
        <v>5359</v>
      </c>
      <c r="AM344" s="411">
        <f t="shared" si="23"/>
        <v>0</v>
      </c>
    </row>
    <row r="345" spans="1:39" ht="15" customHeight="1">
      <c r="A345" s="22"/>
      <c r="B345" s="11"/>
      <c r="C345" s="37" t="s">
        <v>6054</v>
      </c>
      <c r="D345" s="800" t="str">
        <f t="shared" si="20"/>
        <v/>
      </c>
      <c r="E345" s="723"/>
      <c r="F345" s="723"/>
      <c r="G345" s="723"/>
      <c r="H345" s="723"/>
      <c r="I345" s="723"/>
      <c r="J345" s="723"/>
      <c r="K345" s="723"/>
      <c r="L345" s="723"/>
      <c r="M345" s="723"/>
      <c r="N345" s="723"/>
      <c r="O345" s="723"/>
      <c r="P345" s="723"/>
      <c r="Q345" s="723"/>
      <c r="R345" s="724"/>
      <c r="S345" s="728"/>
      <c r="T345" s="714"/>
      <c r="U345" s="714"/>
      <c r="V345" s="714"/>
      <c r="W345" s="714"/>
      <c r="X345" s="805"/>
      <c r="Y345" s="808"/>
      <c r="Z345" s="856"/>
      <c r="AA345" s="856"/>
      <c r="AB345" s="856"/>
      <c r="AC345" s="856"/>
      <c r="AD345" s="809"/>
      <c r="AH345" s="398">
        <f t="shared" si="21"/>
        <v>0</v>
      </c>
      <c r="AI345" s="290">
        <f t="shared" si="22"/>
        <v>0</v>
      </c>
      <c r="AJ345" s="293">
        <f t="shared" si="19"/>
        <v>0</v>
      </c>
      <c r="AK345" s="283" t="str">
        <f>IF(AJ345=0,"",
IF(SUM($AJ$225:AJ345)=1,AL345,
IF($AJ$375&gt;SUM($AJ$225:AJ345),_xlfn.CONCAT(", ",AL345),
IF($AJ$375=SUM($AJ$225:AJ345),_xlfn.CONCAT(" y ",AL345)))))</f>
        <v/>
      </c>
      <c r="AL345" s="120" t="s">
        <v>6055</v>
      </c>
      <c r="AM345" s="411">
        <f t="shared" si="23"/>
        <v>0</v>
      </c>
    </row>
    <row r="346" spans="1:39" ht="15" customHeight="1">
      <c r="A346" s="22"/>
      <c r="B346" s="11"/>
      <c r="C346" s="37" t="s">
        <v>6056</v>
      </c>
      <c r="D346" s="800" t="str">
        <f t="shared" si="20"/>
        <v/>
      </c>
      <c r="E346" s="723"/>
      <c r="F346" s="723"/>
      <c r="G346" s="723"/>
      <c r="H346" s="723"/>
      <c r="I346" s="723"/>
      <c r="J346" s="723"/>
      <c r="K346" s="723"/>
      <c r="L346" s="723"/>
      <c r="M346" s="723"/>
      <c r="N346" s="723"/>
      <c r="O346" s="723"/>
      <c r="P346" s="723"/>
      <c r="Q346" s="723"/>
      <c r="R346" s="724"/>
      <c r="S346" s="728"/>
      <c r="T346" s="714"/>
      <c r="U346" s="714"/>
      <c r="V346" s="714"/>
      <c r="W346" s="714"/>
      <c r="X346" s="805"/>
      <c r="Y346" s="808"/>
      <c r="Z346" s="856"/>
      <c r="AA346" s="856"/>
      <c r="AB346" s="856"/>
      <c r="AC346" s="856"/>
      <c r="AD346" s="809"/>
      <c r="AH346" s="398">
        <f t="shared" si="21"/>
        <v>0</v>
      </c>
      <c r="AI346" s="290">
        <f t="shared" si="22"/>
        <v>0</v>
      </c>
      <c r="AJ346" s="293">
        <f t="shared" si="19"/>
        <v>0</v>
      </c>
      <c r="AK346" s="283" t="str">
        <f>IF(AJ346=0,"",
IF(SUM($AJ$225:AJ346)=1,AL346,
IF($AJ$375&gt;SUM($AJ$225:AJ346),_xlfn.CONCAT(", ",AL346),
IF($AJ$375=SUM($AJ$225:AJ346),_xlfn.CONCAT(" y ",AL346)))))</f>
        <v/>
      </c>
      <c r="AL346" s="120" t="s">
        <v>6057</v>
      </c>
      <c r="AM346" s="411">
        <f t="shared" si="23"/>
        <v>0</v>
      </c>
    </row>
    <row r="347" spans="1:39" ht="15" customHeight="1">
      <c r="A347" s="22"/>
      <c r="B347" s="11"/>
      <c r="C347" s="37" t="s">
        <v>6058</v>
      </c>
      <c r="D347" s="800" t="str">
        <f t="shared" si="20"/>
        <v/>
      </c>
      <c r="E347" s="723"/>
      <c r="F347" s="723"/>
      <c r="G347" s="723"/>
      <c r="H347" s="723"/>
      <c r="I347" s="723"/>
      <c r="J347" s="723"/>
      <c r="K347" s="723"/>
      <c r="L347" s="723"/>
      <c r="M347" s="723"/>
      <c r="N347" s="723"/>
      <c r="O347" s="723"/>
      <c r="P347" s="723"/>
      <c r="Q347" s="723"/>
      <c r="R347" s="724"/>
      <c r="S347" s="728"/>
      <c r="T347" s="714"/>
      <c r="U347" s="714"/>
      <c r="V347" s="714"/>
      <c r="W347" s="714"/>
      <c r="X347" s="805"/>
      <c r="Y347" s="808"/>
      <c r="Z347" s="856"/>
      <c r="AA347" s="856"/>
      <c r="AB347" s="856"/>
      <c r="AC347" s="856"/>
      <c r="AD347" s="809"/>
      <c r="AH347" s="398">
        <f t="shared" si="21"/>
        <v>0</v>
      </c>
      <c r="AI347" s="290">
        <f t="shared" si="22"/>
        <v>0</v>
      </c>
      <c r="AJ347" s="293">
        <f t="shared" si="19"/>
        <v>0</v>
      </c>
      <c r="AK347" s="283" t="str">
        <f>IF(AJ347=0,"",
IF(SUM($AJ$225:AJ347)=1,AL347,
IF($AJ$375&gt;SUM($AJ$225:AJ347),_xlfn.CONCAT(", ",AL347),
IF($AJ$375=SUM($AJ$225:AJ347),_xlfn.CONCAT(" y ",AL347)))))</f>
        <v/>
      </c>
      <c r="AL347" s="120" t="s">
        <v>6059</v>
      </c>
      <c r="AM347" s="411">
        <f t="shared" si="23"/>
        <v>0</v>
      </c>
    </row>
    <row r="348" spans="1:39" ht="15" customHeight="1">
      <c r="A348" s="22"/>
      <c r="B348" s="11"/>
      <c r="C348" s="37" t="s">
        <v>6060</v>
      </c>
      <c r="D348" s="800" t="str">
        <f t="shared" si="20"/>
        <v/>
      </c>
      <c r="E348" s="723"/>
      <c r="F348" s="723"/>
      <c r="G348" s="723"/>
      <c r="H348" s="723"/>
      <c r="I348" s="723"/>
      <c r="J348" s="723"/>
      <c r="K348" s="723"/>
      <c r="L348" s="723"/>
      <c r="M348" s="723"/>
      <c r="N348" s="723"/>
      <c r="O348" s="723"/>
      <c r="P348" s="723"/>
      <c r="Q348" s="723"/>
      <c r="R348" s="724"/>
      <c r="S348" s="728"/>
      <c r="T348" s="714"/>
      <c r="U348" s="714"/>
      <c r="V348" s="714"/>
      <c r="W348" s="714"/>
      <c r="X348" s="805"/>
      <c r="Y348" s="808"/>
      <c r="Z348" s="856"/>
      <c r="AA348" s="856"/>
      <c r="AB348" s="856"/>
      <c r="AC348" s="856"/>
      <c r="AD348" s="809"/>
      <c r="AH348" s="398">
        <f t="shared" si="21"/>
        <v>0</v>
      </c>
      <c r="AI348" s="290">
        <f t="shared" si="22"/>
        <v>0</v>
      </c>
      <c r="AJ348" s="293">
        <f t="shared" si="19"/>
        <v>0</v>
      </c>
      <c r="AK348" s="283" t="str">
        <f>IF(AJ348=0,"",
IF(SUM($AJ$225:AJ348)=1,AL348,
IF($AJ$375&gt;SUM($AJ$225:AJ348),_xlfn.CONCAT(", ",AL348),
IF($AJ$375=SUM($AJ$225:AJ348),_xlfn.CONCAT(" y ",AL348)))))</f>
        <v/>
      </c>
      <c r="AL348" s="120" t="s">
        <v>6061</v>
      </c>
      <c r="AM348" s="411">
        <f t="shared" si="23"/>
        <v>0</v>
      </c>
    </row>
    <row r="349" spans="1:39" ht="15" customHeight="1">
      <c r="A349" s="22"/>
      <c r="B349" s="11"/>
      <c r="C349" s="37" t="s">
        <v>6062</v>
      </c>
      <c r="D349" s="800" t="str">
        <f t="shared" si="20"/>
        <v/>
      </c>
      <c r="E349" s="723"/>
      <c r="F349" s="723"/>
      <c r="G349" s="723"/>
      <c r="H349" s="723"/>
      <c r="I349" s="723"/>
      <c r="J349" s="723"/>
      <c r="K349" s="723"/>
      <c r="L349" s="723"/>
      <c r="M349" s="723"/>
      <c r="N349" s="723"/>
      <c r="O349" s="723"/>
      <c r="P349" s="723"/>
      <c r="Q349" s="723"/>
      <c r="R349" s="724"/>
      <c r="S349" s="728"/>
      <c r="T349" s="714"/>
      <c r="U349" s="714"/>
      <c r="V349" s="714"/>
      <c r="W349" s="714"/>
      <c r="X349" s="805"/>
      <c r="Y349" s="808"/>
      <c r="Z349" s="856"/>
      <c r="AA349" s="856"/>
      <c r="AB349" s="856"/>
      <c r="AC349" s="856"/>
      <c r="AD349" s="809"/>
      <c r="AH349" s="398">
        <f t="shared" si="21"/>
        <v>0</v>
      </c>
      <c r="AI349" s="290">
        <f t="shared" si="22"/>
        <v>0</v>
      </c>
      <c r="AJ349" s="293">
        <f t="shared" si="19"/>
        <v>0</v>
      </c>
      <c r="AK349" s="283" t="str">
        <f>IF(AJ349=0,"",
IF(SUM($AJ$225:AJ349)=1,AL349,
IF($AJ$375&gt;SUM($AJ$225:AJ349),_xlfn.CONCAT(", ",AL349),
IF($AJ$375=SUM($AJ$225:AJ349),_xlfn.CONCAT(" y ",AL349)))))</f>
        <v/>
      </c>
      <c r="AL349" s="120" t="s">
        <v>6063</v>
      </c>
      <c r="AM349" s="411">
        <f t="shared" si="23"/>
        <v>0</v>
      </c>
    </row>
    <row r="350" spans="1:39" ht="15" customHeight="1">
      <c r="A350" s="22"/>
      <c r="B350" s="11"/>
      <c r="C350" s="37" t="s">
        <v>6064</v>
      </c>
      <c r="D350" s="800" t="str">
        <f t="shared" si="20"/>
        <v/>
      </c>
      <c r="E350" s="723"/>
      <c r="F350" s="723"/>
      <c r="G350" s="723"/>
      <c r="H350" s="723"/>
      <c r="I350" s="723"/>
      <c r="J350" s="723"/>
      <c r="K350" s="723"/>
      <c r="L350" s="723"/>
      <c r="M350" s="723"/>
      <c r="N350" s="723"/>
      <c r="O350" s="723"/>
      <c r="P350" s="723"/>
      <c r="Q350" s="723"/>
      <c r="R350" s="724"/>
      <c r="S350" s="728"/>
      <c r="T350" s="714"/>
      <c r="U350" s="714"/>
      <c r="V350" s="714"/>
      <c r="W350" s="714"/>
      <c r="X350" s="805"/>
      <c r="Y350" s="808"/>
      <c r="Z350" s="856"/>
      <c r="AA350" s="856"/>
      <c r="AB350" s="856"/>
      <c r="AC350" s="856"/>
      <c r="AD350" s="809"/>
      <c r="AH350" s="398">
        <f t="shared" si="21"/>
        <v>0</v>
      </c>
      <c r="AI350" s="290">
        <f t="shared" si="22"/>
        <v>0</v>
      </c>
      <c r="AJ350" s="293">
        <f t="shared" si="19"/>
        <v>0</v>
      </c>
      <c r="AK350" s="283" t="str">
        <f>IF(AJ350=0,"",
IF(SUM($AJ$225:AJ350)=1,AL350,
IF($AJ$375&gt;SUM($AJ$225:AJ350),_xlfn.CONCAT(", ",AL350),
IF($AJ$375=SUM($AJ$225:AJ350),_xlfn.CONCAT(" y ",AL350)))))</f>
        <v/>
      </c>
      <c r="AL350" s="120" t="s">
        <v>6065</v>
      </c>
      <c r="AM350" s="411">
        <f t="shared" si="23"/>
        <v>0</v>
      </c>
    </row>
    <row r="351" spans="1:39" ht="15" customHeight="1">
      <c r="A351" s="22"/>
      <c r="B351" s="11"/>
      <c r="C351" s="37" t="s">
        <v>6066</v>
      </c>
      <c r="D351" s="800" t="str">
        <f t="shared" si="20"/>
        <v/>
      </c>
      <c r="E351" s="723"/>
      <c r="F351" s="723"/>
      <c r="G351" s="723"/>
      <c r="H351" s="723"/>
      <c r="I351" s="723"/>
      <c r="J351" s="723"/>
      <c r="K351" s="723"/>
      <c r="L351" s="723"/>
      <c r="M351" s="723"/>
      <c r="N351" s="723"/>
      <c r="O351" s="723"/>
      <c r="P351" s="723"/>
      <c r="Q351" s="723"/>
      <c r="R351" s="724"/>
      <c r="S351" s="728"/>
      <c r="T351" s="714"/>
      <c r="U351" s="714"/>
      <c r="V351" s="714"/>
      <c r="W351" s="714"/>
      <c r="X351" s="805"/>
      <c r="Y351" s="808"/>
      <c r="Z351" s="856"/>
      <c r="AA351" s="856"/>
      <c r="AB351" s="856"/>
      <c r="AC351" s="856"/>
      <c r="AD351" s="809"/>
      <c r="AH351" s="398">
        <f t="shared" si="21"/>
        <v>0</v>
      </c>
      <c r="AI351" s="290">
        <f t="shared" si="22"/>
        <v>0</v>
      </c>
      <c r="AJ351" s="293">
        <f t="shared" si="19"/>
        <v>0</v>
      </c>
      <c r="AK351" s="283" t="str">
        <f>IF(AJ351=0,"",
IF(SUM($AJ$225:AJ351)=1,AL351,
IF($AJ$375&gt;SUM($AJ$225:AJ351),_xlfn.CONCAT(", ",AL351),
IF($AJ$375=SUM($AJ$225:AJ351),_xlfn.CONCAT(" y ",AL351)))))</f>
        <v/>
      </c>
      <c r="AL351" s="120" t="s">
        <v>6067</v>
      </c>
      <c r="AM351" s="411">
        <f t="shared" si="23"/>
        <v>0</v>
      </c>
    </row>
    <row r="352" spans="1:39" ht="15" customHeight="1">
      <c r="A352" s="22"/>
      <c r="B352" s="11"/>
      <c r="C352" s="37" t="s">
        <v>6068</v>
      </c>
      <c r="D352" s="800" t="str">
        <f t="shared" si="20"/>
        <v/>
      </c>
      <c r="E352" s="723"/>
      <c r="F352" s="723"/>
      <c r="G352" s="723"/>
      <c r="H352" s="723"/>
      <c r="I352" s="723"/>
      <c r="J352" s="723"/>
      <c r="K352" s="723"/>
      <c r="L352" s="723"/>
      <c r="M352" s="723"/>
      <c r="N352" s="723"/>
      <c r="O352" s="723"/>
      <c r="P352" s="723"/>
      <c r="Q352" s="723"/>
      <c r="R352" s="724"/>
      <c r="S352" s="728"/>
      <c r="T352" s="714"/>
      <c r="U352" s="714"/>
      <c r="V352" s="714"/>
      <c r="W352" s="714"/>
      <c r="X352" s="805"/>
      <c r="Y352" s="808"/>
      <c r="Z352" s="856"/>
      <c r="AA352" s="856"/>
      <c r="AB352" s="856"/>
      <c r="AC352" s="856"/>
      <c r="AD352" s="809"/>
      <c r="AH352" s="398">
        <f t="shared" si="21"/>
        <v>0</v>
      </c>
      <c r="AI352" s="290">
        <f t="shared" si="22"/>
        <v>0</v>
      </c>
      <c r="AJ352" s="293">
        <f t="shared" si="19"/>
        <v>0</v>
      </c>
      <c r="AK352" s="283" t="str">
        <f>IF(AJ352=0,"",
IF(SUM($AJ$225:AJ352)=1,AL352,
IF($AJ$375&gt;SUM($AJ$225:AJ352),_xlfn.CONCAT(", ",AL352),
IF($AJ$375=SUM($AJ$225:AJ352),_xlfn.CONCAT(" y ",AL352)))))</f>
        <v/>
      </c>
      <c r="AL352" s="120" t="s">
        <v>6069</v>
      </c>
      <c r="AM352" s="411">
        <f t="shared" si="23"/>
        <v>0</v>
      </c>
    </row>
    <row r="353" spans="1:39" ht="15" customHeight="1">
      <c r="A353" s="22"/>
      <c r="B353" s="11"/>
      <c r="C353" s="37" t="s">
        <v>6070</v>
      </c>
      <c r="D353" s="800" t="str">
        <f t="shared" ref="D353:D374" si="24">IF($D189="","",$D189)</f>
        <v/>
      </c>
      <c r="E353" s="723"/>
      <c r="F353" s="723"/>
      <c r="G353" s="723"/>
      <c r="H353" s="723"/>
      <c r="I353" s="723"/>
      <c r="J353" s="723"/>
      <c r="K353" s="723"/>
      <c r="L353" s="723"/>
      <c r="M353" s="723"/>
      <c r="N353" s="723"/>
      <c r="O353" s="723"/>
      <c r="P353" s="723"/>
      <c r="Q353" s="723"/>
      <c r="R353" s="724"/>
      <c r="S353" s="728"/>
      <c r="T353" s="714"/>
      <c r="U353" s="714"/>
      <c r="V353" s="714"/>
      <c r="W353" s="714"/>
      <c r="X353" s="805"/>
      <c r="Y353" s="808"/>
      <c r="Z353" s="856"/>
      <c r="AA353" s="856"/>
      <c r="AB353" s="856"/>
      <c r="AC353" s="856"/>
      <c r="AD353" s="809"/>
      <c r="AH353" s="398">
        <f t="shared" ref="AH353:AH373" si="25">IF(AND($S353&lt;&gt;"",$S353&lt;&gt;1,COUNTA(Y353)&gt;0),1,0)</f>
        <v>0</v>
      </c>
      <c r="AI353" s="290">
        <f t="shared" ref="AI353:AI374" si="26">IF(AND(COUNTBLANK(D353)=0,$S353&lt;&gt;"",$S353&lt;&gt;1,COUNTA(Y353)=0),0,IF(AND(COUNTBLANK(D353)=0,$S353&lt;&gt;"",$S353=1,COUNTA(Y353)=1),0,IF(AND(COUNTBLANK(D353)=1,COUNTA(Y353)=0),0,1)))</f>
        <v>0</v>
      </c>
      <c r="AJ353" s="293">
        <f t="shared" si="19"/>
        <v>0</v>
      </c>
      <c r="AK353" s="283" t="str">
        <f>IF(AJ353=0,"",
IF(SUM($AJ$225:AJ353)=1,AL353,
IF($AJ$375&gt;SUM($AJ$225:AJ353),_xlfn.CONCAT(", ",AL353),
IF($AJ$375=SUM($AJ$225:AJ353),_xlfn.CONCAT(" y ",AL353)))))</f>
        <v/>
      </c>
      <c r="AL353" s="120" t="s">
        <v>6071</v>
      </c>
      <c r="AM353" s="411">
        <f t="shared" ref="AM353:AM374" si="27">IF(AND($S353&lt;&gt;"",$S353=1,Y353&lt;&gt;"",SUM(Y353)=0),1,0)</f>
        <v>0</v>
      </c>
    </row>
    <row r="354" spans="1:39" ht="15" customHeight="1">
      <c r="A354" s="22"/>
      <c r="B354" s="11"/>
      <c r="C354" s="37" t="s">
        <v>6072</v>
      </c>
      <c r="D354" s="800" t="str">
        <f t="shared" si="24"/>
        <v/>
      </c>
      <c r="E354" s="723"/>
      <c r="F354" s="723"/>
      <c r="G354" s="723"/>
      <c r="H354" s="723"/>
      <c r="I354" s="723"/>
      <c r="J354" s="723"/>
      <c r="K354" s="723"/>
      <c r="L354" s="723"/>
      <c r="M354" s="723"/>
      <c r="N354" s="723"/>
      <c r="O354" s="723"/>
      <c r="P354" s="723"/>
      <c r="Q354" s="723"/>
      <c r="R354" s="724"/>
      <c r="S354" s="728"/>
      <c r="T354" s="714"/>
      <c r="U354" s="714"/>
      <c r="V354" s="714"/>
      <c r="W354" s="714"/>
      <c r="X354" s="805"/>
      <c r="Y354" s="808"/>
      <c r="Z354" s="856"/>
      <c r="AA354" s="856"/>
      <c r="AB354" s="856"/>
      <c r="AC354" s="856"/>
      <c r="AD354" s="809"/>
      <c r="AH354" s="398">
        <f t="shared" si="25"/>
        <v>0</v>
      </c>
      <c r="AI354" s="290">
        <f t="shared" si="26"/>
        <v>0</v>
      </c>
      <c r="AJ354" s="293">
        <f t="shared" ref="AJ354:AJ373" si="28">IF(AI354=0,0,1)</f>
        <v>0</v>
      </c>
      <c r="AK354" s="283" t="str">
        <f>IF(AJ354=0,"",
IF(SUM($AJ$225:AJ354)=1,AL354,
IF($AJ$375&gt;SUM($AJ$225:AJ354),_xlfn.CONCAT(", ",AL354),
IF($AJ$375=SUM($AJ$225:AJ354),_xlfn.CONCAT(" y ",AL354)))))</f>
        <v/>
      </c>
      <c r="AL354" s="120" t="s">
        <v>6073</v>
      </c>
      <c r="AM354" s="411">
        <f t="shared" si="27"/>
        <v>0</v>
      </c>
    </row>
    <row r="355" spans="1:39" ht="15" customHeight="1">
      <c r="A355" s="22"/>
      <c r="B355" s="11"/>
      <c r="C355" s="37" t="s">
        <v>6074</v>
      </c>
      <c r="D355" s="800" t="str">
        <f t="shared" si="24"/>
        <v/>
      </c>
      <c r="E355" s="723"/>
      <c r="F355" s="723"/>
      <c r="G355" s="723"/>
      <c r="H355" s="723"/>
      <c r="I355" s="723"/>
      <c r="J355" s="723"/>
      <c r="K355" s="723"/>
      <c r="L355" s="723"/>
      <c r="M355" s="723"/>
      <c r="N355" s="723"/>
      <c r="O355" s="723"/>
      <c r="P355" s="723"/>
      <c r="Q355" s="723"/>
      <c r="R355" s="724"/>
      <c r="S355" s="728"/>
      <c r="T355" s="714"/>
      <c r="U355" s="714"/>
      <c r="V355" s="714"/>
      <c r="W355" s="714"/>
      <c r="X355" s="805"/>
      <c r="Y355" s="808"/>
      <c r="Z355" s="856"/>
      <c r="AA355" s="856"/>
      <c r="AB355" s="856"/>
      <c r="AC355" s="856"/>
      <c r="AD355" s="809"/>
      <c r="AH355" s="398">
        <f t="shared" si="25"/>
        <v>0</v>
      </c>
      <c r="AI355" s="290">
        <f t="shared" si="26"/>
        <v>0</v>
      </c>
      <c r="AJ355" s="293">
        <f t="shared" si="28"/>
        <v>0</v>
      </c>
      <c r="AK355" s="283" t="str">
        <f>IF(AJ355=0,"",
IF(SUM($AJ$225:AJ355)=1,AL355,
IF($AJ$375&gt;SUM($AJ$225:AJ355),_xlfn.CONCAT(", ",AL355),
IF($AJ$375=SUM($AJ$225:AJ355),_xlfn.CONCAT(" y ",AL355)))))</f>
        <v/>
      </c>
      <c r="AL355" s="120" t="s">
        <v>6075</v>
      </c>
      <c r="AM355" s="411">
        <f t="shared" si="27"/>
        <v>0</v>
      </c>
    </row>
    <row r="356" spans="1:39" ht="15" customHeight="1">
      <c r="A356" s="22"/>
      <c r="B356" s="11"/>
      <c r="C356" s="37" t="s">
        <v>6076</v>
      </c>
      <c r="D356" s="800" t="str">
        <f t="shared" si="24"/>
        <v/>
      </c>
      <c r="E356" s="723"/>
      <c r="F356" s="723"/>
      <c r="G356" s="723"/>
      <c r="H356" s="723"/>
      <c r="I356" s="723"/>
      <c r="J356" s="723"/>
      <c r="K356" s="723"/>
      <c r="L356" s="723"/>
      <c r="M356" s="723"/>
      <c r="N356" s="723"/>
      <c r="O356" s="723"/>
      <c r="P356" s="723"/>
      <c r="Q356" s="723"/>
      <c r="R356" s="724"/>
      <c r="S356" s="728"/>
      <c r="T356" s="714"/>
      <c r="U356" s="714"/>
      <c r="V356" s="714"/>
      <c r="W356" s="714"/>
      <c r="X356" s="805"/>
      <c r="Y356" s="808"/>
      <c r="Z356" s="856"/>
      <c r="AA356" s="856"/>
      <c r="AB356" s="856"/>
      <c r="AC356" s="856"/>
      <c r="AD356" s="809"/>
      <c r="AH356" s="398">
        <f t="shared" si="25"/>
        <v>0</v>
      </c>
      <c r="AI356" s="290">
        <f t="shared" si="26"/>
        <v>0</v>
      </c>
      <c r="AJ356" s="293">
        <f t="shared" si="28"/>
        <v>0</v>
      </c>
      <c r="AK356" s="283" t="str">
        <f>IF(AJ356=0,"",
IF(SUM($AJ$225:AJ356)=1,AL356,
IF($AJ$375&gt;SUM($AJ$225:AJ356),_xlfn.CONCAT(", ",AL356),
IF($AJ$375=SUM($AJ$225:AJ356),_xlfn.CONCAT(" y ",AL356)))))</f>
        <v/>
      </c>
      <c r="AL356" s="120" t="s">
        <v>6077</v>
      </c>
      <c r="AM356" s="411">
        <f t="shared" si="27"/>
        <v>0</v>
      </c>
    </row>
    <row r="357" spans="1:39" ht="15" customHeight="1">
      <c r="A357" s="22"/>
      <c r="B357" s="11"/>
      <c r="C357" s="37" t="s">
        <v>6078</v>
      </c>
      <c r="D357" s="800" t="str">
        <f t="shared" si="24"/>
        <v/>
      </c>
      <c r="E357" s="723"/>
      <c r="F357" s="723"/>
      <c r="G357" s="723"/>
      <c r="H357" s="723"/>
      <c r="I357" s="723"/>
      <c r="J357" s="723"/>
      <c r="K357" s="723"/>
      <c r="L357" s="723"/>
      <c r="M357" s="723"/>
      <c r="N357" s="723"/>
      <c r="O357" s="723"/>
      <c r="P357" s="723"/>
      <c r="Q357" s="723"/>
      <c r="R357" s="724"/>
      <c r="S357" s="728"/>
      <c r="T357" s="714"/>
      <c r="U357" s="714"/>
      <c r="V357" s="714"/>
      <c r="W357" s="714"/>
      <c r="X357" s="805"/>
      <c r="Y357" s="808"/>
      <c r="Z357" s="856"/>
      <c r="AA357" s="856"/>
      <c r="AB357" s="856"/>
      <c r="AC357" s="856"/>
      <c r="AD357" s="809"/>
      <c r="AH357" s="398">
        <f t="shared" si="25"/>
        <v>0</v>
      </c>
      <c r="AI357" s="290">
        <f t="shared" si="26"/>
        <v>0</v>
      </c>
      <c r="AJ357" s="293">
        <f t="shared" si="28"/>
        <v>0</v>
      </c>
      <c r="AK357" s="283" t="str">
        <f>IF(AJ357=0,"",
IF(SUM($AJ$225:AJ357)=1,AL357,
IF($AJ$375&gt;SUM($AJ$225:AJ357),_xlfn.CONCAT(", ",AL357),
IF($AJ$375=SUM($AJ$225:AJ357),_xlfn.CONCAT(" y ",AL357)))))</f>
        <v/>
      </c>
      <c r="AL357" s="120" t="s">
        <v>6079</v>
      </c>
      <c r="AM357" s="411">
        <f t="shared" si="27"/>
        <v>0</v>
      </c>
    </row>
    <row r="358" spans="1:39" ht="15" customHeight="1">
      <c r="A358" s="22"/>
      <c r="B358" s="11"/>
      <c r="C358" s="37" t="s">
        <v>6080</v>
      </c>
      <c r="D358" s="800" t="str">
        <f t="shared" si="24"/>
        <v/>
      </c>
      <c r="E358" s="723"/>
      <c r="F358" s="723"/>
      <c r="G358" s="723"/>
      <c r="H358" s="723"/>
      <c r="I358" s="723"/>
      <c r="J358" s="723"/>
      <c r="K358" s="723"/>
      <c r="L358" s="723"/>
      <c r="M358" s="723"/>
      <c r="N358" s="723"/>
      <c r="O358" s="723"/>
      <c r="P358" s="723"/>
      <c r="Q358" s="723"/>
      <c r="R358" s="724"/>
      <c r="S358" s="728"/>
      <c r="T358" s="714"/>
      <c r="U358" s="714"/>
      <c r="V358" s="714"/>
      <c r="W358" s="714"/>
      <c r="X358" s="805"/>
      <c r="Y358" s="808"/>
      <c r="Z358" s="856"/>
      <c r="AA358" s="856"/>
      <c r="AB358" s="856"/>
      <c r="AC358" s="856"/>
      <c r="AD358" s="809"/>
      <c r="AH358" s="398">
        <f t="shared" si="25"/>
        <v>0</v>
      </c>
      <c r="AI358" s="290">
        <f t="shared" si="26"/>
        <v>0</v>
      </c>
      <c r="AJ358" s="293">
        <f t="shared" si="28"/>
        <v>0</v>
      </c>
      <c r="AK358" s="283" t="str">
        <f>IF(AJ358=0,"",
IF(SUM($AJ$225:AJ358)=1,AL358,
IF($AJ$375&gt;SUM($AJ$225:AJ358),_xlfn.CONCAT(", ",AL358),
IF($AJ$375=SUM($AJ$225:AJ358),_xlfn.CONCAT(" y ",AL358)))))</f>
        <v/>
      </c>
      <c r="AL358" s="120" t="s">
        <v>6081</v>
      </c>
      <c r="AM358" s="411">
        <f t="shared" si="27"/>
        <v>0</v>
      </c>
    </row>
    <row r="359" spans="1:39" ht="15" customHeight="1">
      <c r="A359" s="22"/>
      <c r="B359" s="11"/>
      <c r="C359" s="37" t="s">
        <v>6082</v>
      </c>
      <c r="D359" s="800" t="str">
        <f t="shared" si="24"/>
        <v/>
      </c>
      <c r="E359" s="723"/>
      <c r="F359" s="723"/>
      <c r="G359" s="723"/>
      <c r="H359" s="723"/>
      <c r="I359" s="723"/>
      <c r="J359" s="723"/>
      <c r="K359" s="723"/>
      <c r="L359" s="723"/>
      <c r="M359" s="723"/>
      <c r="N359" s="723"/>
      <c r="O359" s="723"/>
      <c r="P359" s="723"/>
      <c r="Q359" s="723"/>
      <c r="R359" s="724"/>
      <c r="S359" s="728"/>
      <c r="T359" s="714"/>
      <c r="U359" s="714"/>
      <c r="V359" s="714"/>
      <c r="W359" s="714"/>
      <c r="X359" s="805"/>
      <c r="Y359" s="808"/>
      <c r="Z359" s="856"/>
      <c r="AA359" s="856"/>
      <c r="AB359" s="856"/>
      <c r="AC359" s="856"/>
      <c r="AD359" s="809"/>
      <c r="AH359" s="398">
        <f t="shared" si="25"/>
        <v>0</v>
      </c>
      <c r="AI359" s="290">
        <f t="shared" si="26"/>
        <v>0</v>
      </c>
      <c r="AJ359" s="293">
        <f t="shared" si="28"/>
        <v>0</v>
      </c>
      <c r="AK359" s="283" t="str">
        <f>IF(AJ359=0,"",
IF(SUM($AJ$225:AJ359)=1,AL359,
IF($AJ$375&gt;SUM($AJ$225:AJ359),_xlfn.CONCAT(", ",AL359),
IF($AJ$375=SUM($AJ$225:AJ359),_xlfn.CONCAT(" y ",AL359)))))</f>
        <v/>
      </c>
      <c r="AL359" s="120" t="s">
        <v>6083</v>
      </c>
      <c r="AM359" s="411">
        <f t="shared" si="27"/>
        <v>0</v>
      </c>
    </row>
    <row r="360" spans="1:39" ht="15" customHeight="1">
      <c r="A360" s="22"/>
      <c r="B360" s="11"/>
      <c r="C360" s="37" t="s">
        <v>6084</v>
      </c>
      <c r="D360" s="800" t="str">
        <f t="shared" si="24"/>
        <v/>
      </c>
      <c r="E360" s="723"/>
      <c r="F360" s="723"/>
      <c r="G360" s="723"/>
      <c r="H360" s="723"/>
      <c r="I360" s="723"/>
      <c r="J360" s="723"/>
      <c r="K360" s="723"/>
      <c r="L360" s="723"/>
      <c r="M360" s="723"/>
      <c r="N360" s="723"/>
      <c r="O360" s="723"/>
      <c r="P360" s="723"/>
      <c r="Q360" s="723"/>
      <c r="R360" s="724"/>
      <c r="S360" s="728"/>
      <c r="T360" s="714"/>
      <c r="U360" s="714"/>
      <c r="V360" s="714"/>
      <c r="W360" s="714"/>
      <c r="X360" s="805"/>
      <c r="Y360" s="808"/>
      <c r="Z360" s="856"/>
      <c r="AA360" s="856"/>
      <c r="AB360" s="856"/>
      <c r="AC360" s="856"/>
      <c r="AD360" s="809"/>
      <c r="AH360" s="398">
        <f t="shared" si="25"/>
        <v>0</v>
      </c>
      <c r="AI360" s="290">
        <f t="shared" si="26"/>
        <v>0</v>
      </c>
      <c r="AJ360" s="293">
        <f t="shared" si="28"/>
        <v>0</v>
      </c>
      <c r="AK360" s="283" t="str">
        <f>IF(AJ360=0,"",
IF(SUM($AJ$225:AJ360)=1,AL360,
IF($AJ$375&gt;SUM($AJ$225:AJ360),_xlfn.CONCAT(", ",AL360),
IF($AJ$375=SUM($AJ$225:AJ360),_xlfn.CONCAT(" y ",AL360)))))</f>
        <v/>
      </c>
      <c r="AL360" s="120" t="s">
        <v>6085</v>
      </c>
      <c r="AM360" s="411">
        <f t="shared" si="27"/>
        <v>0</v>
      </c>
    </row>
    <row r="361" spans="1:39" ht="15" customHeight="1">
      <c r="A361" s="22"/>
      <c r="B361" s="11"/>
      <c r="C361" s="37" t="s">
        <v>6086</v>
      </c>
      <c r="D361" s="800" t="str">
        <f t="shared" si="24"/>
        <v/>
      </c>
      <c r="E361" s="723"/>
      <c r="F361" s="723"/>
      <c r="G361" s="723"/>
      <c r="H361" s="723"/>
      <c r="I361" s="723"/>
      <c r="J361" s="723"/>
      <c r="K361" s="723"/>
      <c r="L361" s="723"/>
      <c r="M361" s="723"/>
      <c r="N361" s="723"/>
      <c r="O361" s="723"/>
      <c r="P361" s="723"/>
      <c r="Q361" s="723"/>
      <c r="R361" s="724"/>
      <c r="S361" s="728"/>
      <c r="T361" s="714"/>
      <c r="U361" s="714"/>
      <c r="V361" s="714"/>
      <c r="W361" s="714"/>
      <c r="X361" s="805"/>
      <c r="Y361" s="808"/>
      <c r="Z361" s="856"/>
      <c r="AA361" s="856"/>
      <c r="AB361" s="856"/>
      <c r="AC361" s="856"/>
      <c r="AD361" s="809"/>
      <c r="AH361" s="398">
        <f t="shared" si="25"/>
        <v>0</v>
      </c>
      <c r="AI361" s="290">
        <f t="shared" si="26"/>
        <v>0</v>
      </c>
      <c r="AJ361" s="293">
        <f t="shared" si="28"/>
        <v>0</v>
      </c>
      <c r="AK361" s="283" t="str">
        <f>IF(AJ361=0,"",
IF(SUM($AJ$225:AJ361)=1,AL361,
IF($AJ$375&gt;SUM($AJ$225:AJ361),_xlfn.CONCAT(", ",AL361),
IF($AJ$375=SUM($AJ$225:AJ361),_xlfn.CONCAT(" y ",AL361)))))</f>
        <v/>
      </c>
      <c r="AL361" s="120" t="s">
        <v>6087</v>
      </c>
      <c r="AM361" s="411">
        <f t="shared" si="27"/>
        <v>0</v>
      </c>
    </row>
    <row r="362" spans="1:39" ht="15" customHeight="1">
      <c r="A362" s="22"/>
      <c r="B362" s="11"/>
      <c r="C362" s="37" t="s">
        <v>6088</v>
      </c>
      <c r="D362" s="800" t="str">
        <f t="shared" si="24"/>
        <v/>
      </c>
      <c r="E362" s="723"/>
      <c r="F362" s="723"/>
      <c r="G362" s="723"/>
      <c r="H362" s="723"/>
      <c r="I362" s="723"/>
      <c r="J362" s="723"/>
      <c r="K362" s="723"/>
      <c r="L362" s="723"/>
      <c r="M362" s="723"/>
      <c r="N362" s="723"/>
      <c r="O362" s="723"/>
      <c r="P362" s="723"/>
      <c r="Q362" s="723"/>
      <c r="R362" s="724"/>
      <c r="S362" s="728"/>
      <c r="T362" s="714"/>
      <c r="U362" s="714"/>
      <c r="V362" s="714"/>
      <c r="W362" s="714"/>
      <c r="X362" s="805"/>
      <c r="Y362" s="808"/>
      <c r="Z362" s="856"/>
      <c r="AA362" s="856"/>
      <c r="AB362" s="856"/>
      <c r="AC362" s="856"/>
      <c r="AD362" s="809"/>
      <c r="AH362" s="398">
        <f t="shared" si="25"/>
        <v>0</v>
      </c>
      <c r="AI362" s="290">
        <f t="shared" si="26"/>
        <v>0</v>
      </c>
      <c r="AJ362" s="293">
        <f t="shared" si="28"/>
        <v>0</v>
      </c>
      <c r="AK362" s="283" t="str">
        <f>IF(AJ362=0,"",
IF(SUM($AJ$225:AJ362)=1,AL362,
IF($AJ$375&gt;SUM($AJ$225:AJ362),_xlfn.CONCAT(", ",AL362),
IF($AJ$375=SUM($AJ$225:AJ362),_xlfn.CONCAT(" y ",AL362)))))</f>
        <v/>
      </c>
      <c r="AL362" s="120" t="s">
        <v>6089</v>
      </c>
      <c r="AM362" s="411">
        <f t="shared" si="27"/>
        <v>0</v>
      </c>
    </row>
    <row r="363" spans="1:39" ht="15" customHeight="1">
      <c r="A363" s="22"/>
      <c r="B363" s="11"/>
      <c r="C363" s="37" t="s">
        <v>6090</v>
      </c>
      <c r="D363" s="800" t="str">
        <f t="shared" si="24"/>
        <v/>
      </c>
      <c r="E363" s="723"/>
      <c r="F363" s="723"/>
      <c r="G363" s="723"/>
      <c r="H363" s="723"/>
      <c r="I363" s="723"/>
      <c r="J363" s="723"/>
      <c r="K363" s="723"/>
      <c r="L363" s="723"/>
      <c r="M363" s="723"/>
      <c r="N363" s="723"/>
      <c r="O363" s="723"/>
      <c r="P363" s="723"/>
      <c r="Q363" s="723"/>
      <c r="R363" s="724"/>
      <c r="S363" s="728"/>
      <c r="T363" s="714"/>
      <c r="U363" s="714"/>
      <c r="V363" s="714"/>
      <c r="W363" s="714"/>
      <c r="X363" s="805"/>
      <c r="Y363" s="808"/>
      <c r="Z363" s="856"/>
      <c r="AA363" s="856"/>
      <c r="AB363" s="856"/>
      <c r="AC363" s="856"/>
      <c r="AD363" s="809"/>
      <c r="AH363" s="398">
        <f t="shared" si="25"/>
        <v>0</v>
      </c>
      <c r="AI363" s="290">
        <f t="shared" si="26"/>
        <v>0</v>
      </c>
      <c r="AJ363" s="293">
        <f t="shared" si="28"/>
        <v>0</v>
      </c>
      <c r="AK363" s="283" t="str">
        <f>IF(AJ363=0,"",
IF(SUM($AJ$225:AJ363)=1,AL363,
IF($AJ$375&gt;SUM($AJ$225:AJ363),_xlfn.CONCAT(", ",AL363),
IF($AJ$375=SUM($AJ$225:AJ363),_xlfn.CONCAT(" y ",AL363)))))</f>
        <v/>
      </c>
      <c r="AL363" s="120" t="s">
        <v>6091</v>
      </c>
      <c r="AM363" s="411">
        <f t="shared" si="27"/>
        <v>0</v>
      </c>
    </row>
    <row r="364" spans="1:39" ht="15" customHeight="1">
      <c r="A364" s="22"/>
      <c r="B364" s="11"/>
      <c r="C364" s="37" t="s">
        <v>6092</v>
      </c>
      <c r="D364" s="800" t="str">
        <f t="shared" si="24"/>
        <v/>
      </c>
      <c r="E364" s="723"/>
      <c r="F364" s="723"/>
      <c r="G364" s="723"/>
      <c r="H364" s="723"/>
      <c r="I364" s="723"/>
      <c r="J364" s="723"/>
      <c r="K364" s="723"/>
      <c r="L364" s="723"/>
      <c r="M364" s="723"/>
      <c r="N364" s="723"/>
      <c r="O364" s="723"/>
      <c r="P364" s="723"/>
      <c r="Q364" s="723"/>
      <c r="R364" s="724"/>
      <c r="S364" s="728"/>
      <c r="T364" s="714"/>
      <c r="U364" s="714"/>
      <c r="V364" s="714"/>
      <c r="W364" s="714"/>
      <c r="X364" s="805"/>
      <c r="Y364" s="808"/>
      <c r="Z364" s="856"/>
      <c r="AA364" s="856"/>
      <c r="AB364" s="856"/>
      <c r="AC364" s="856"/>
      <c r="AD364" s="809"/>
      <c r="AH364" s="398">
        <f t="shared" si="25"/>
        <v>0</v>
      </c>
      <c r="AI364" s="290">
        <f t="shared" si="26"/>
        <v>0</v>
      </c>
      <c r="AJ364" s="293">
        <f t="shared" si="28"/>
        <v>0</v>
      </c>
      <c r="AK364" s="283" t="str">
        <f>IF(AJ364=0,"",
IF(SUM($AJ$225:AJ364)=1,AL364,
IF($AJ$375&gt;SUM($AJ$225:AJ364),_xlfn.CONCAT(", ",AL364),
IF($AJ$375=SUM($AJ$225:AJ364),_xlfn.CONCAT(" y ",AL364)))))</f>
        <v/>
      </c>
      <c r="AL364" s="120" t="s">
        <v>6093</v>
      </c>
      <c r="AM364" s="411">
        <f t="shared" si="27"/>
        <v>0</v>
      </c>
    </row>
    <row r="365" spans="1:39" ht="15" customHeight="1">
      <c r="A365" s="22"/>
      <c r="B365" s="11"/>
      <c r="C365" s="37" t="s">
        <v>6094</v>
      </c>
      <c r="D365" s="800" t="str">
        <f t="shared" si="24"/>
        <v/>
      </c>
      <c r="E365" s="723"/>
      <c r="F365" s="723"/>
      <c r="G365" s="723"/>
      <c r="H365" s="723"/>
      <c r="I365" s="723"/>
      <c r="J365" s="723"/>
      <c r="K365" s="723"/>
      <c r="L365" s="723"/>
      <c r="M365" s="723"/>
      <c r="N365" s="723"/>
      <c r="O365" s="723"/>
      <c r="P365" s="723"/>
      <c r="Q365" s="723"/>
      <c r="R365" s="724"/>
      <c r="S365" s="728"/>
      <c r="T365" s="714"/>
      <c r="U365" s="714"/>
      <c r="V365" s="714"/>
      <c r="W365" s="714"/>
      <c r="X365" s="805"/>
      <c r="Y365" s="808"/>
      <c r="Z365" s="856"/>
      <c r="AA365" s="856"/>
      <c r="AB365" s="856"/>
      <c r="AC365" s="856"/>
      <c r="AD365" s="809"/>
      <c r="AH365" s="398">
        <f t="shared" si="25"/>
        <v>0</v>
      </c>
      <c r="AI365" s="290">
        <f t="shared" si="26"/>
        <v>0</v>
      </c>
      <c r="AJ365" s="293">
        <f t="shared" si="28"/>
        <v>0</v>
      </c>
      <c r="AK365" s="283" t="str">
        <f>IF(AJ365=0,"",
IF(SUM($AJ$225:AJ365)=1,AL365,
IF($AJ$375&gt;SUM($AJ$225:AJ365),_xlfn.CONCAT(", ",AL365),
IF($AJ$375=SUM($AJ$225:AJ365),_xlfn.CONCAT(" y ",AL365)))))</f>
        <v/>
      </c>
      <c r="AL365" s="120" t="s">
        <v>6095</v>
      </c>
      <c r="AM365" s="411">
        <f t="shared" si="27"/>
        <v>0</v>
      </c>
    </row>
    <row r="366" spans="1:39" ht="15" customHeight="1">
      <c r="A366" s="22"/>
      <c r="B366" s="11"/>
      <c r="C366" s="37" t="s">
        <v>6096</v>
      </c>
      <c r="D366" s="800" t="str">
        <f t="shared" si="24"/>
        <v/>
      </c>
      <c r="E366" s="723"/>
      <c r="F366" s="723"/>
      <c r="G366" s="723"/>
      <c r="H366" s="723"/>
      <c r="I366" s="723"/>
      <c r="J366" s="723"/>
      <c r="K366" s="723"/>
      <c r="L366" s="723"/>
      <c r="M366" s="723"/>
      <c r="N366" s="723"/>
      <c r="O366" s="723"/>
      <c r="P366" s="723"/>
      <c r="Q366" s="723"/>
      <c r="R366" s="724"/>
      <c r="S366" s="728"/>
      <c r="T366" s="714"/>
      <c r="U366" s="714"/>
      <c r="V366" s="714"/>
      <c r="W366" s="714"/>
      <c r="X366" s="805"/>
      <c r="Y366" s="808"/>
      <c r="Z366" s="856"/>
      <c r="AA366" s="856"/>
      <c r="AB366" s="856"/>
      <c r="AC366" s="856"/>
      <c r="AD366" s="809"/>
      <c r="AH366" s="398">
        <f t="shared" si="25"/>
        <v>0</v>
      </c>
      <c r="AI366" s="290">
        <f t="shared" si="26"/>
        <v>0</v>
      </c>
      <c r="AJ366" s="293">
        <f t="shared" si="28"/>
        <v>0</v>
      </c>
      <c r="AK366" s="283" t="str">
        <f>IF(AJ366=0,"",
IF(SUM($AJ$225:AJ366)=1,AL366,
IF($AJ$375&gt;SUM($AJ$225:AJ366),_xlfn.CONCAT(", ",AL366),
IF($AJ$375=SUM($AJ$225:AJ366),_xlfn.CONCAT(" y ",AL366)))))</f>
        <v/>
      </c>
      <c r="AL366" s="120" t="s">
        <v>6097</v>
      </c>
      <c r="AM366" s="411">
        <f t="shared" si="27"/>
        <v>0</v>
      </c>
    </row>
    <row r="367" spans="1:39" ht="15" customHeight="1">
      <c r="A367" s="22"/>
      <c r="B367" s="11"/>
      <c r="C367" s="37" t="s">
        <v>6098</v>
      </c>
      <c r="D367" s="800" t="str">
        <f t="shared" si="24"/>
        <v/>
      </c>
      <c r="E367" s="723"/>
      <c r="F367" s="723"/>
      <c r="G367" s="723"/>
      <c r="H367" s="723"/>
      <c r="I367" s="723"/>
      <c r="J367" s="723"/>
      <c r="K367" s="723"/>
      <c r="L367" s="723"/>
      <c r="M367" s="723"/>
      <c r="N367" s="723"/>
      <c r="O367" s="723"/>
      <c r="P367" s="723"/>
      <c r="Q367" s="723"/>
      <c r="R367" s="724"/>
      <c r="S367" s="728"/>
      <c r="T367" s="714"/>
      <c r="U367" s="714"/>
      <c r="V367" s="714"/>
      <c r="W367" s="714"/>
      <c r="X367" s="805"/>
      <c r="Y367" s="808"/>
      <c r="Z367" s="856"/>
      <c r="AA367" s="856"/>
      <c r="AB367" s="856"/>
      <c r="AC367" s="856"/>
      <c r="AD367" s="809"/>
      <c r="AH367" s="398">
        <f t="shared" si="25"/>
        <v>0</v>
      </c>
      <c r="AI367" s="290">
        <f t="shared" si="26"/>
        <v>0</v>
      </c>
      <c r="AJ367" s="293">
        <f t="shared" si="28"/>
        <v>0</v>
      </c>
      <c r="AK367" s="283" t="str">
        <f>IF(AJ367=0,"",
IF(SUM($AJ$225:AJ367)=1,AL367,
IF($AJ$375&gt;SUM($AJ$225:AJ367),_xlfn.CONCAT(", ",AL367),
IF($AJ$375=SUM($AJ$225:AJ367),_xlfn.CONCAT(" y ",AL367)))))</f>
        <v/>
      </c>
      <c r="AL367" s="120" t="s">
        <v>6099</v>
      </c>
      <c r="AM367" s="411">
        <f t="shared" si="27"/>
        <v>0</v>
      </c>
    </row>
    <row r="368" spans="1:39" ht="15" customHeight="1">
      <c r="A368" s="22"/>
      <c r="B368" s="11"/>
      <c r="C368" s="37" t="s">
        <v>6100</v>
      </c>
      <c r="D368" s="800" t="str">
        <f t="shared" si="24"/>
        <v/>
      </c>
      <c r="E368" s="723"/>
      <c r="F368" s="723"/>
      <c r="G368" s="723"/>
      <c r="H368" s="723"/>
      <c r="I368" s="723"/>
      <c r="J368" s="723"/>
      <c r="K368" s="723"/>
      <c r="L368" s="723"/>
      <c r="M368" s="723"/>
      <c r="N368" s="723"/>
      <c r="O368" s="723"/>
      <c r="P368" s="723"/>
      <c r="Q368" s="723"/>
      <c r="R368" s="724"/>
      <c r="S368" s="728"/>
      <c r="T368" s="714"/>
      <c r="U368" s="714"/>
      <c r="V368" s="714"/>
      <c r="W368" s="714"/>
      <c r="X368" s="805"/>
      <c r="Y368" s="808"/>
      <c r="Z368" s="856"/>
      <c r="AA368" s="856"/>
      <c r="AB368" s="856"/>
      <c r="AC368" s="856"/>
      <c r="AD368" s="809"/>
      <c r="AH368" s="398">
        <f t="shared" si="25"/>
        <v>0</v>
      </c>
      <c r="AI368" s="290">
        <f t="shared" si="26"/>
        <v>0</v>
      </c>
      <c r="AJ368" s="293">
        <f t="shared" si="28"/>
        <v>0</v>
      </c>
      <c r="AK368" s="283" t="str">
        <f>IF(AJ368=0,"",
IF(SUM($AJ$225:AJ368)=1,AL368,
IF($AJ$375&gt;SUM($AJ$225:AJ368),_xlfn.CONCAT(", ",AL368),
IF($AJ$375=SUM($AJ$225:AJ368),_xlfn.CONCAT(" y ",AL368)))))</f>
        <v/>
      </c>
      <c r="AL368" s="120" t="s">
        <v>6101</v>
      </c>
      <c r="AM368" s="411">
        <f t="shared" si="27"/>
        <v>0</v>
      </c>
    </row>
    <row r="369" spans="1:39" ht="15" customHeight="1">
      <c r="A369" s="22"/>
      <c r="B369" s="11"/>
      <c r="C369" s="37" t="s">
        <v>6102</v>
      </c>
      <c r="D369" s="800" t="str">
        <f t="shared" si="24"/>
        <v/>
      </c>
      <c r="E369" s="723"/>
      <c r="F369" s="723"/>
      <c r="G369" s="723"/>
      <c r="H369" s="723"/>
      <c r="I369" s="723"/>
      <c r="J369" s="723"/>
      <c r="K369" s="723"/>
      <c r="L369" s="723"/>
      <c r="M369" s="723"/>
      <c r="N369" s="723"/>
      <c r="O369" s="723"/>
      <c r="P369" s="723"/>
      <c r="Q369" s="723"/>
      <c r="R369" s="724"/>
      <c r="S369" s="728"/>
      <c r="T369" s="714"/>
      <c r="U369" s="714"/>
      <c r="V369" s="714"/>
      <c r="W369" s="714"/>
      <c r="X369" s="805"/>
      <c r="Y369" s="808"/>
      <c r="Z369" s="856"/>
      <c r="AA369" s="856"/>
      <c r="AB369" s="856"/>
      <c r="AC369" s="856"/>
      <c r="AD369" s="809"/>
      <c r="AH369" s="398">
        <f t="shared" si="25"/>
        <v>0</v>
      </c>
      <c r="AI369" s="290">
        <f t="shared" si="26"/>
        <v>0</v>
      </c>
      <c r="AJ369" s="293">
        <f t="shared" si="28"/>
        <v>0</v>
      </c>
      <c r="AK369" s="283" t="str">
        <f>IF(AJ369=0,"",
IF(SUM($AJ$225:AJ369)=1,AL369,
IF($AJ$375&gt;SUM($AJ$225:AJ369),_xlfn.CONCAT(", ",AL369),
IF($AJ$375=SUM($AJ$225:AJ369),_xlfn.CONCAT(" y ",AL369)))))</f>
        <v/>
      </c>
      <c r="AL369" s="120" t="s">
        <v>6103</v>
      </c>
      <c r="AM369" s="411">
        <f t="shared" si="27"/>
        <v>0</v>
      </c>
    </row>
    <row r="370" spans="1:39" ht="15" customHeight="1">
      <c r="A370" s="22"/>
      <c r="B370" s="11"/>
      <c r="C370" s="37" t="s">
        <v>6104</v>
      </c>
      <c r="D370" s="800" t="str">
        <f t="shared" si="24"/>
        <v/>
      </c>
      <c r="E370" s="723"/>
      <c r="F370" s="723"/>
      <c r="G370" s="723"/>
      <c r="H370" s="723"/>
      <c r="I370" s="723"/>
      <c r="J370" s="723"/>
      <c r="K370" s="723"/>
      <c r="L370" s="723"/>
      <c r="M370" s="723"/>
      <c r="N370" s="723"/>
      <c r="O370" s="723"/>
      <c r="P370" s="723"/>
      <c r="Q370" s="723"/>
      <c r="R370" s="724"/>
      <c r="S370" s="728"/>
      <c r="T370" s="714"/>
      <c r="U370" s="714"/>
      <c r="V370" s="714"/>
      <c r="W370" s="714"/>
      <c r="X370" s="805"/>
      <c r="Y370" s="808"/>
      <c r="Z370" s="856"/>
      <c r="AA370" s="856"/>
      <c r="AB370" s="856"/>
      <c r="AC370" s="856"/>
      <c r="AD370" s="809"/>
      <c r="AH370" s="398">
        <f t="shared" si="25"/>
        <v>0</v>
      </c>
      <c r="AI370" s="290">
        <f t="shared" si="26"/>
        <v>0</v>
      </c>
      <c r="AJ370" s="293">
        <f t="shared" si="28"/>
        <v>0</v>
      </c>
      <c r="AK370" s="283" t="str">
        <f>IF(AJ370=0,"",
IF(SUM($AJ$225:AJ370)=1,AL370,
IF($AJ$375&gt;SUM($AJ$225:AJ370),_xlfn.CONCAT(", ",AL370),
IF($AJ$375=SUM($AJ$225:AJ370),_xlfn.CONCAT(" y ",AL370)))))</f>
        <v/>
      </c>
      <c r="AL370" s="120" t="s">
        <v>6105</v>
      </c>
      <c r="AM370" s="411">
        <f t="shared" si="27"/>
        <v>0</v>
      </c>
    </row>
    <row r="371" spans="1:39" ht="15" customHeight="1">
      <c r="A371" s="22"/>
      <c r="B371" s="11"/>
      <c r="C371" s="37" t="s">
        <v>6106</v>
      </c>
      <c r="D371" s="800" t="str">
        <f t="shared" si="24"/>
        <v/>
      </c>
      <c r="E371" s="723"/>
      <c r="F371" s="723"/>
      <c r="G371" s="723"/>
      <c r="H371" s="723"/>
      <c r="I371" s="723"/>
      <c r="J371" s="723"/>
      <c r="K371" s="723"/>
      <c r="L371" s="723"/>
      <c r="M371" s="723"/>
      <c r="N371" s="723"/>
      <c r="O371" s="723"/>
      <c r="P371" s="723"/>
      <c r="Q371" s="723"/>
      <c r="R371" s="724"/>
      <c r="S371" s="728"/>
      <c r="T371" s="714"/>
      <c r="U371" s="714"/>
      <c r="V371" s="714"/>
      <c r="W371" s="714"/>
      <c r="X371" s="805"/>
      <c r="Y371" s="808"/>
      <c r="Z371" s="856"/>
      <c r="AA371" s="856"/>
      <c r="AB371" s="856"/>
      <c r="AC371" s="856"/>
      <c r="AD371" s="809"/>
      <c r="AH371" s="398">
        <f t="shared" si="25"/>
        <v>0</v>
      </c>
      <c r="AI371" s="290">
        <f t="shared" si="26"/>
        <v>0</v>
      </c>
      <c r="AJ371" s="293">
        <f t="shared" si="28"/>
        <v>0</v>
      </c>
      <c r="AK371" s="283" t="str">
        <f>IF(AJ371=0,"",
IF(SUM($AJ$225:AJ371)=1,AL371,
IF($AJ$375&gt;SUM($AJ$225:AJ371),_xlfn.CONCAT(", ",AL371),
IF($AJ$375=SUM($AJ$225:AJ371),_xlfn.CONCAT(" y ",AL371)))))</f>
        <v/>
      </c>
      <c r="AL371" s="120" t="s">
        <v>6107</v>
      </c>
      <c r="AM371" s="411">
        <f t="shared" si="27"/>
        <v>0</v>
      </c>
    </row>
    <row r="372" spans="1:39" ht="15" customHeight="1">
      <c r="A372" s="22"/>
      <c r="B372" s="11"/>
      <c r="C372" s="37" t="s">
        <v>6108</v>
      </c>
      <c r="D372" s="800" t="str">
        <f t="shared" si="24"/>
        <v/>
      </c>
      <c r="E372" s="723"/>
      <c r="F372" s="723"/>
      <c r="G372" s="723"/>
      <c r="H372" s="723"/>
      <c r="I372" s="723"/>
      <c r="J372" s="723"/>
      <c r="K372" s="723"/>
      <c r="L372" s="723"/>
      <c r="M372" s="723"/>
      <c r="N372" s="723"/>
      <c r="O372" s="723"/>
      <c r="P372" s="723"/>
      <c r="Q372" s="723"/>
      <c r="R372" s="724"/>
      <c r="S372" s="728"/>
      <c r="T372" s="714"/>
      <c r="U372" s="714"/>
      <c r="V372" s="714"/>
      <c r="W372" s="714"/>
      <c r="X372" s="805"/>
      <c r="Y372" s="808"/>
      <c r="Z372" s="856"/>
      <c r="AA372" s="856"/>
      <c r="AB372" s="856"/>
      <c r="AC372" s="856"/>
      <c r="AD372" s="809"/>
      <c r="AH372" s="398">
        <f t="shared" si="25"/>
        <v>0</v>
      </c>
      <c r="AI372" s="290">
        <f t="shared" si="26"/>
        <v>0</v>
      </c>
      <c r="AJ372" s="293">
        <f t="shared" si="28"/>
        <v>0</v>
      </c>
      <c r="AK372" s="283" t="str">
        <f>IF(AJ372=0,"",
IF(SUM($AJ$225:AJ372)=1,AL372,
IF($AJ$375&gt;SUM($AJ$225:AJ372),_xlfn.CONCAT(", ",AL372),
IF($AJ$375=SUM($AJ$225:AJ372),_xlfn.CONCAT(" y ",AL372)))))</f>
        <v/>
      </c>
      <c r="AL372" s="120" t="s">
        <v>6109</v>
      </c>
      <c r="AM372" s="411">
        <f t="shared" si="27"/>
        <v>0</v>
      </c>
    </row>
    <row r="373" spans="1:39" ht="15" customHeight="1">
      <c r="A373" s="22"/>
      <c r="B373" s="11"/>
      <c r="C373" s="37" t="s">
        <v>6110</v>
      </c>
      <c r="D373" s="800" t="str">
        <f t="shared" si="24"/>
        <v/>
      </c>
      <c r="E373" s="723"/>
      <c r="F373" s="723"/>
      <c r="G373" s="723"/>
      <c r="H373" s="723"/>
      <c r="I373" s="723"/>
      <c r="J373" s="723"/>
      <c r="K373" s="723"/>
      <c r="L373" s="723"/>
      <c r="M373" s="723"/>
      <c r="N373" s="723"/>
      <c r="O373" s="723"/>
      <c r="P373" s="723"/>
      <c r="Q373" s="723"/>
      <c r="R373" s="724"/>
      <c r="S373" s="728"/>
      <c r="T373" s="714"/>
      <c r="U373" s="714"/>
      <c r="V373" s="714"/>
      <c r="W373" s="714"/>
      <c r="X373" s="805"/>
      <c r="Y373" s="808"/>
      <c r="Z373" s="856"/>
      <c r="AA373" s="856"/>
      <c r="AB373" s="856"/>
      <c r="AC373" s="856"/>
      <c r="AD373" s="809"/>
      <c r="AH373" s="398">
        <f t="shared" si="25"/>
        <v>0</v>
      </c>
      <c r="AI373" s="290">
        <f t="shared" si="26"/>
        <v>0</v>
      </c>
      <c r="AJ373" s="293">
        <f t="shared" si="28"/>
        <v>0</v>
      </c>
      <c r="AK373" s="283" t="str">
        <f>IF(AJ373=0,"",
IF(SUM($AJ$225:AJ373)=1,AL373,
IF($AJ$375&gt;SUM($AJ$225:AJ373),_xlfn.CONCAT(", ",AL373),
IF($AJ$375=SUM($AJ$225:AJ373),_xlfn.CONCAT(" y ",AL373)))))</f>
        <v/>
      </c>
      <c r="AL373" s="120" t="s">
        <v>6111</v>
      </c>
      <c r="AM373" s="411">
        <f t="shared" si="27"/>
        <v>0</v>
      </c>
    </row>
    <row r="374" spans="1:39" ht="14.25">
      <c r="A374" s="22"/>
      <c r="B374" s="11"/>
      <c r="C374" s="37" t="s">
        <v>6112</v>
      </c>
      <c r="D374" s="800" t="str">
        <f t="shared" si="24"/>
        <v/>
      </c>
      <c r="E374" s="723"/>
      <c r="F374" s="723"/>
      <c r="G374" s="723"/>
      <c r="H374" s="723"/>
      <c r="I374" s="723"/>
      <c r="J374" s="723"/>
      <c r="K374" s="723"/>
      <c r="L374" s="723"/>
      <c r="M374" s="723"/>
      <c r="N374" s="723"/>
      <c r="O374" s="723"/>
      <c r="P374" s="723"/>
      <c r="Q374" s="723"/>
      <c r="R374" s="724"/>
      <c r="S374" s="728"/>
      <c r="T374" s="714"/>
      <c r="U374" s="714"/>
      <c r="V374" s="714"/>
      <c r="W374" s="714"/>
      <c r="X374" s="805"/>
      <c r="Y374" s="808"/>
      <c r="Z374" s="856"/>
      <c r="AA374" s="856"/>
      <c r="AB374" s="856"/>
      <c r="AC374" s="856"/>
      <c r="AD374" s="809"/>
      <c r="AH374" s="398">
        <f>IF(AND($S374&lt;&gt;"",$S374&lt;&gt;1,COUNTA(Y374)&gt;0),1,0)</f>
        <v>0</v>
      </c>
      <c r="AI374" s="290">
        <f t="shared" si="26"/>
        <v>0</v>
      </c>
      <c r="AJ374" s="293">
        <f>IF(AI374=0,0,1)</f>
        <v>0</v>
      </c>
      <c r="AK374" s="283" t="str">
        <f>IF(AJ374=0,"",
IF(SUM($AJ$225:AJ374)=1,AL374,
IF($AJ$375&gt;SUM($AJ$225:AJ374),_xlfn.CONCAT(", ",AL374),
IF($AJ$375=SUM($AJ$225:AJ374),_xlfn.CONCAT(" y ",AL374)))))</f>
        <v/>
      </c>
      <c r="AL374" s="120" t="s">
        <v>6113</v>
      </c>
      <c r="AM374" s="411">
        <f t="shared" si="27"/>
        <v>0</v>
      </c>
    </row>
    <row r="375" spans="1:39" ht="14.25">
      <c r="A375" s="22"/>
      <c r="B375" s="11"/>
      <c r="C375" s="77"/>
      <c r="D375" s="9"/>
      <c r="E375" s="9"/>
      <c r="F375" s="9"/>
      <c r="G375" s="9"/>
      <c r="H375" s="9"/>
      <c r="I375" s="9"/>
      <c r="J375" s="9"/>
      <c r="K375" s="9"/>
      <c r="L375" s="9"/>
      <c r="M375" s="9"/>
      <c r="N375" s="9"/>
      <c r="O375" s="9"/>
      <c r="P375" s="9"/>
      <c r="Q375" s="9"/>
      <c r="R375" s="9"/>
      <c r="S375" s="63"/>
      <c r="T375" s="63"/>
      <c r="U375" s="63"/>
      <c r="V375" s="63"/>
      <c r="W375" s="63"/>
      <c r="X375" s="63"/>
      <c r="Y375" s="63"/>
      <c r="Z375" s="63"/>
      <c r="AA375" s="63"/>
      <c r="AB375" s="63"/>
      <c r="AC375" s="63"/>
      <c r="AD375" s="63"/>
      <c r="AH375" s="396">
        <f>SUM(AH225:AH374)</f>
        <v>0</v>
      </c>
      <c r="AJ375" s="285">
        <f>SUM(AJ225:AJ374)</f>
        <v>0</v>
      </c>
      <c r="AK375" s="285" t="str">
        <f>IF(AJ375=0,"",_xlfn.CONCAT(AK225:AK374))</f>
        <v/>
      </c>
      <c r="AL375" s="286" t="str">
        <f>IF(AJ375=0,"",
IF(AJ375&gt;10,"Favor de ingresar toda la información requerida en la pregunta",
IF(AJ375=1,_xlfn.CONCAT("Favor de revisar la información capturada en el numeral: ",AK375),_xlfn.CONCAT("Favor de revisar la información capturada en los numerales: ",AK375))))</f>
        <v/>
      </c>
      <c r="AM375" s="421">
        <f>SUM(AM225:AM374)</f>
        <v>0</v>
      </c>
    </row>
    <row r="376" spans="1:39" ht="24" customHeight="1">
      <c r="A376" s="22"/>
      <c r="B376" s="12"/>
      <c r="C376" s="828" t="s">
        <v>5408</v>
      </c>
      <c r="D376" s="799"/>
      <c r="E376" s="799"/>
      <c r="F376" s="799"/>
      <c r="G376" s="799"/>
      <c r="H376" s="799"/>
      <c r="I376" s="799"/>
      <c r="J376" s="799"/>
      <c r="K376" s="799"/>
      <c r="L376" s="799"/>
      <c r="M376" s="799"/>
      <c r="N376" s="799"/>
      <c r="O376" s="799"/>
      <c r="P376" s="799"/>
      <c r="Q376" s="799"/>
      <c r="R376" s="799"/>
      <c r="S376" s="799"/>
      <c r="T376" s="799"/>
      <c r="U376" s="799"/>
      <c r="V376" s="799"/>
      <c r="W376" s="799"/>
      <c r="X376" s="799"/>
      <c r="Y376" s="799"/>
      <c r="Z376" s="799"/>
      <c r="AA376" s="799"/>
      <c r="AB376" s="799"/>
      <c r="AC376" s="799"/>
      <c r="AD376" s="799"/>
    </row>
    <row r="377" spans="1:39" ht="60" customHeight="1">
      <c r="C377" s="878"/>
      <c r="D377" s="879"/>
      <c r="E377" s="879"/>
      <c r="F377" s="879"/>
      <c r="G377" s="879"/>
      <c r="H377" s="879"/>
      <c r="I377" s="879"/>
      <c r="J377" s="879"/>
      <c r="K377" s="879"/>
      <c r="L377" s="879"/>
      <c r="M377" s="879"/>
      <c r="N377" s="879"/>
      <c r="O377" s="879"/>
      <c r="P377" s="879"/>
      <c r="Q377" s="879"/>
      <c r="R377" s="879"/>
      <c r="S377" s="879"/>
      <c r="T377" s="879"/>
      <c r="U377" s="879"/>
      <c r="V377" s="879"/>
      <c r="W377" s="879"/>
      <c r="X377" s="879"/>
      <c r="Y377" s="879"/>
      <c r="Z377" s="879"/>
      <c r="AA377" s="879"/>
      <c r="AB377" s="879"/>
      <c r="AC377" s="879"/>
      <c r="AD377" s="880"/>
    </row>
    <row r="378" spans="1:39" ht="15" customHeight="1">
      <c r="B378" s="843" t="str">
        <f>AL375</f>
        <v/>
      </c>
      <c r="C378" s="678"/>
      <c r="D378" s="678"/>
      <c r="E378" s="678"/>
      <c r="F378" s="678"/>
      <c r="G378" s="678"/>
      <c r="H378" s="678"/>
      <c r="I378" s="678"/>
      <c r="J378" s="678"/>
      <c r="K378" s="678"/>
      <c r="L378" s="678"/>
      <c r="M378" s="678"/>
      <c r="N378" s="678"/>
      <c r="O378" s="678"/>
      <c r="P378" s="678"/>
      <c r="Q378" s="678"/>
      <c r="R378" s="678"/>
      <c r="S378" s="678"/>
      <c r="T378" s="678"/>
      <c r="U378" s="678"/>
      <c r="V378" s="678"/>
      <c r="W378" s="678"/>
      <c r="X378" s="678"/>
      <c r="Y378" s="678"/>
      <c r="Z378" s="678"/>
      <c r="AA378" s="678"/>
      <c r="AB378" s="678"/>
      <c r="AC378" s="678"/>
      <c r="AD378" s="678"/>
    </row>
    <row r="379" spans="1:39" ht="15" customHeight="1">
      <c r="B379" s="853" t="str">
        <f>IF(SUM(COUNTIF(Y225:AD374,"NS"))&lt;&gt;0,"Alerta: debido a que cuenta con registros NS, debe proporcionar una justificación en el area de comentarios al final de la pregunta","")</f>
        <v/>
      </c>
      <c r="C379" s="853"/>
      <c r="D379" s="853"/>
      <c r="E379" s="853"/>
      <c r="F379" s="853"/>
      <c r="G379" s="853"/>
      <c r="H379" s="853"/>
      <c r="I379" s="853"/>
      <c r="J379" s="853"/>
      <c r="K379" s="853"/>
      <c r="L379" s="853"/>
      <c r="M379" s="853"/>
      <c r="N379" s="853"/>
      <c r="O379" s="853"/>
      <c r="P379" s="853"/>
      <c r="Q379" s="853"/>
      <c r="R379" s="853"/>
      <c r="S379" s="853"/>
      <c r="T379" s="853"/>
      <c r="U379" s="853"/>
      <c r="V379" s="853"/>
      <c r="W379" s="853"/>
      <c r="X379" s="853"/>
      <c r="Y379" s="853"/>
      <c r="Z379" s="853"/>
      <c r="AA379" s="853"/>
      <c r="AB379" s="853"/>
      <c r="AC379" s="853"/>
      <c r="AD379" s="853"/>
    </row>
    <row r="380" spans="1:39" ht="15" customHeight="1">
      <c r="B380" s="797" t="str">
        <f>IF(AM375&gt;0,"No puede ingresar cero en la col. Aspectos Susceptibles debido a que registró el código 1 en la col. ¿Le fueron identificados Aspectos… ?","")</f>
        <v/>
      </c>
      <c r="C380" s="797"/>
      <c r="D380" s="797"/>
      <c r="E380" s="797"/>
      <c r="F380" s="797"/>
      <c r="G380" s="797"/>
      <c r="H380" s="797"/>
      <c r="I380" s="797"/>
      <c r="J380" s="797"/>
      <c r="K380" s="797"/>
      <c r="L380" s="797"/>
      <c r="M380" s="797"/>
      <c r="N380" s="797"/>
      <c r="O380" s="797"/>
      <c r="P380" s="797"/>
      <c r="Q380" s="797"/>
      <c r="R380" s="797"/>
      <c r="S380" s="797"/>
      <c r="T380" s="797"/>
      <c r="U380" s="797"/>
      <c r="V380" s="797"/>
      <c r="W380" s="797"/>
      <c r="X380" s="797"/>
      <c r="Y380" s="797"/>
      <c r="Z380" s="797"/>
      <c r="AA380" s="797"/>
      <c r="AB380" s="797"/>
      <c r="AC380" s="797"/>
      <c r="AD380" s="797"/>
      <c r="AE380" s="529"/>
    </row>
    <row r="381" spans="1:39" ht="15" customHeight="1">
      <c r="B381" s="913" t="str">
        <f>IF(AH375&gt;0,"Favor de verificar que no tenga información en celdas sombreadas","")</f>
        <v/>
      </c>
      <c r="C381" s="799"/>
      <c r="D381" s="799"/>
      <c r="E381" s="799"/>
      <c r="F381" s="799"/>
      <c r="G381" s="799"/>
      <c r="H381" s="799"/>
      <c r="I381" s="799"/>
      <c r="J381" s="799"/>
      <c r="K381" s="799"/>
      <c r="L381" s="799"/>
      <c r="M381" s="799"/>
      <c r="N381" s="799"/>
      <c r="O381" s="799"/>
      <c r="P381" s="799"/>
      <c r="Q381" s="799"/>
      <c r="R381" s="799"/>
      <c r="S381" s="799"/>
      <c r="T381" s="799"/>
      <c r="U381" s="799"/>
      <c r="V381" s="799"/>
      <c r="W381" s="799"/>
      <c r="X381" s="799"/>
      <c r="Y381" s="799"/>
      <c r="Z381" s="799"/>
      <c r="AA381" s="799"/>
      <c r="AB381" s="799"/>
      <c r="AC381" s="799"/>
      <c r="AD381" s="799"/>
    </row>
    <row r="382" spans="1:39" ht="15" customHeight="1"/>
    <row r="383" spans="1:39" ht="15" customHeight="1"/>
  </sheetData>
  <sheetProtection algorithmName="SHA-512" hashValue="y9vBSuM3Uv4GPXOJlabQ7XRnyGC+rBxLVqNR7uHwDDBclRPFe2J+Fn3UcYXR1AIfukjYbz2/rIWqIij/8TNnZQ==" saltValue="I8z63vjGSG6ZDmCpGxagRg==" spinCount="100000" sheet="1" objects="1" scenarios="1"/>
  <mergeCells count="824">
    <mergeCell ref="B217:AD217"/>
    <mergeCell ref="B1:AD1"/>
    <mergeCell ref="Y320:AD320"/>
    <mergeCell ref="D364:R364"/>
    <mergeCell ref="Y313:AD313"/>
    <mergeCell ref="D293:R293"/>
    <mergeCell ref="Y331:AD331"/>
    <mergeCell ref="Y359:AD359"/>
    <mergeCell ref="D341:R341"/>
    <mergeCell ref="S356:X356"/>
    <mergeCell ref="Y333:AD333"/>
    <mergeCell ref="D290:R290"/>
    <mergeCell ref="Y236:AD236"/>
    <mergeCell ref="Y254:AD254"/>
    <mergeCell ref="S340:X340"/>
    <mergeCell ref="Y341:AD341"/>
    <mergeCell ref="S284:X284"/>
    <mergeCell ref="D266:R266"/>
    <mergeCell ref="D314:R314"/>
    <mergeCell ref="Y310:AD310"/>
    <mergeCell ref="S266:X266"/>
    <mergeCell ref="S326:X326"/>
    <mergeCell ref="D336:R336"/>
    <mergeCell ref="Y282:AD282"/>
    <mergeCell ref="Y318:AD318"/>
    <mergeCell ref="S369:X369"/>
    <mergeCell ref="S371:X371"/>
    <mergeCell ref="S275:X275"/>
    <mergeCell ref="Y357:AD357"/>
    <mergeCell ref="Y370:AD370"/>
    <mergeCell ref="Y365:AD365"/>
    <mergeCell ref="Y367:AD367"/>
    <mergeCell ref="Y301:AD301"/>
    <mergeCell ref="Y295:AD295"/>
    <mergeCell ref="Y324:AD324"/>
    <mergeCell ref="Y369:AD369"/>
    <mergeCell ref="Y371:AD371"/>
    <mergeCell ref="S328:X328"/>
    <mergeCell ref="S325:X325"/>
    <mergeCell ref="Y300:AD300"/>
    <mergeCell ref="Y330:AD330"/>
    <mergeCell ref="S310:X310"/>
    <mergeCell ref="Y364:AD364"/>
    <mergeCell ref="S363:X363"/>
    <mergeCell ref="Y356:AD356"/>
    <mergeCell ref="Y358:AD358"/>
    <mergeCell ref="Y360:AD360"/>
    <mergeCell ref="S364:X364"/>
    <mergeCell ref="S366:X366"/>
    <mergeCell ref="S353:X353"/>
    <mergeCell ref="S355:X355"/>
    <mergeCell ref="D340:R340"/>
    <mergeCell ref="D301:R301"/>
    <mergeCell ref="S304:X304"/>
    <mergeCell ref="D270:R270"/>
    <mergeCell ref="S294:X294"/>
    <mergeCell ref="S297:X297"/>
    <mergeCell ref="D277:R277"/>
    <mergeCell ref="S288:X288"/>
    <mergeCell ref="D332:R332"/>
    <mergeCell ref="D327:R327"/>
    <mergeCell ref="D329:R329"/>
    <mergeCell ref="S344:X344"/>
    <mergeCell ref="S346:X346"/>
    <mergeCell ref="C224:R224"/>
    <mergeCell ref="Y297:AD297"/>
    <mergeCell ref="Y291:AD291"/>
    <mergeCell ref="S237:X237"/>
    <mergeCell ref="Y265:AD265"/>
    <mergeCell ref="D360:R360"/>
    <mergeCell ref="S238:X238"/>
    <mergeCell ref="S256:X256"/>
    <mergeCell ref="S258:X258"/>
    <mergeCell ref="S257:X257"/>
    <mergeCell ref="S330:X330"/>
    <mergeCell ref="S245:X245"/>
    <mergeCell ref="S347:X347"/>
    <mergeCell ref="S248:X248"/>
    <mergeCell ref="S250:X250"/>
    <mergeCell ref="S225:X225"/>
    <mergeCell ref="Y272:AD272"/>
    <mergeCell ref="D294:R294"/>
    <mergeCell ref="D239:R239"/>
    <mergeCell ref="S299:X299"/>
    <mergeCell ref="S293:X293"/>
    <mergeCell ref="D268:R268"/>
    <mergeCell ref="D234:R234"/>
    <mergeCell ref="S295:X295"/>
    <mergeCell ref="C377:AD377"/>
    <mergeCell ref="D343:R343"/>
    <mergeCell ref="S342:X342"/>
    <mergeCell ref="S271:X271"/>
    <mergeCell ref="D371:R371"/>
    <mergeCell ref="Y351:AD351"/>
    <mergeCell ref="S374:X374"/>
    <mergeCell ref="Y366:AD366"/>
    <mergeCell ref="D365:R365"/>
    <mergeCell ref="D373:R373"/>
    <mergeCell ref="S370:X370"/>
    <mergeCell ref="S372:X372"/>
    <mergeCell ref="C376:AD376"/>
    <mergeCell ref="D300:R300"/>
    <mergeCell ref="D325:R325"/>
    <mergeCell ref="S318:X318"/>
    <mergeCell ref="S312:X312"/>
    <mergeCell ref="S296:X296"/>
    <mergeCell ref="S365:X365"/>
    <mergeCell ref="D334:R334"/>
    <mergeCell ref="D357:R357"/>
    <mergeCell ref="D351:R351"/>
    <mergeCell ref="S321:X321"/>
    <mergeCell ref="S322:X322"/>
    <mergeCell ref="Y328:AD328"/>
    <mergeCell ref="S315:X315"/>
    <mergeCell ref="S317:X317"/>
    <mergeCell ref="Y374:AD374"/>
    <mergeCell ref="S358:X358"/>
    <mergeCell ref="Y244:AD244"/>
    <mergeCell ref="D349:R349"/>
    <mergeCell ref="D372:R372"/>
    <mergeCell ref="Y354:AD354"/>
    <mergeCell ref="S308:X308"/>
    <mergeCell ref="D283:R283"/>
    <mergeCell ref="S309:X309"/>
    <mergeCell ref="D265:R265"/>
    <mergeCell ref="Y347:AD347"/>
    <mergeCell ref="S319:X319"/>
    <mergeCell ref="S367:X367"/>
    <mergeCell ref="D342:R342"/>
    <mergeCell ref="S360:X360"/>
    <mergeCell ref="D322:R322"/>
    <mergeCell ref="S373:X373"/>
    <mergeCell ref="D367:R367"/>
    <mergeCell ref="D374:R374"/>
    <mergeCell ref="Y264:AD264"/>
    <mergeCell ref="Y293:AD293"/>
    <mergeCell ref="D369:R369"/>
    <mergeCell ref="D335:R335"/>
    <mergeCell ref="D292:R292"/>
    <mergeCell ref="S334:X334"/>
    <mergeCell ref="D306:R306"/>
    <mergeCell ref="S362:X362"/>
    <mergeCell ref="D337:R337"/>
    <mergeCell ref="Y348:AD348"/>
    <mergeCell ref="Y314:AD314"/>
    <mergeCell ref="D305:R305"/>
    <mergeCell ref="D354:R354"/>
    <mergeCell ref="S361:X361"/>
    <mergeCell ref="S354:X354"/>
    <mergeCell ref="D359:R359"/>
    <mergeCell ref="D358:R358"/>
    <mergeCell ref="D355:R355"/>
    <mergeCell ref="Y319:AD319"/>
    <mergeCell ref="D310:R310"/>
    <mergeCell ref="S339:X339"/>
    <mergeCell ref="D330:R330"/>
    <mergeCell ref="Y303:AD303"/>
    <mergeCell ref="Y332:AD332"/>
    <mergeCell ref="D296:R296"/>
    <mergeCell ref="Y334:AD334"/>
    <mergeCell ref="Y327:AD327"/>
    <mergeCell ref="Y321:AD321"/>
    <mergeCell ref="Y289:AD289"/>
    <mergeCell ref="D284:R284"/>
    <mergeCell ref="D353:R353"/>
    <mergeCell ref="Y352:AD352"/>
    <mergeCell ref="S289:X289"/>
    <mergeCell ref="Y273:AD273"/>
    <mergeCell ref="S291:X291"/>
    <mergeCell ref="D295:R295"/>
    <mergeCell ref="D350:R350"/>
    <mergeCell ref="Y326:AD326"/>
    <mergeCell ref="D348:R348"/>
    <mergeCell ref="Y317:AD317"/>
    <mergeCell ref="D312:R312"/>
    <mergeCell ref="D347:R347"/>
    <mergeCell ref="D344:R344"/>
    <mergeCell ref="D338:R338"/>
    <mergeCell ref="Y325:AD325"/>
    <mergeCell ref="Y329:AD329"/>
    <mergeCell ref="D288:R288"/>
    <mergeCell ref="D346:R346"/>
    <mergeCell ref="Y283:AD283"/>
    <mergeCell ref="Y299:AD299"/>
    <mergeCell ref="D226:R226"/>
    <mergeCell ref="Y290:AD290"/>
    <mergeCell ref="Y312:AD312"/>
    <mergeCell ref="D318:R318"/>
    <mergeCell ref="S345:X345"/>
    <mergeCell ref="D320:R320"/>
    <mergeCell ref="S357:X357"/>
    <mergeCell ref="S359:X359"/>
    <mergeCell ref="Y353:AD353"/>
    <mergeCell ref="Y355:AD355"/>
    <mergeCell ref="D356:R356"/>
    <mergeCell ref="D262:R262"/>
    <mergeCell ref="S246:X246"/>
    <mergeCell ref="S249:X249"/>
    <mergeCell ref="S242:X242"/>
    <mergeCell ref="S290:X290"/>
    <mergeCell ref="S292:X292"/>
    <mergeCell ref="S282:X282"/>
    <mergeCell ref="S285:X285"/>
    <mergeCell ref="Y246:AD246"/>
    <mergeCell ref="Y339:AD339"/>
    <mergeCell ref="D302:R302"/>
    <mergeCell ref="S252:X252"/>
    <mergeCell ref="S254:X254"/>
    <mergeCell ref="Y245:AD245"/>
    <mergeCell ref="S307:X307"/>
    <mergeCell ref="Y298:AD298"/>
    <mergeCell ref="S274:X274"/>
    <mergeCell ref="Y262:AD262"/>
    <mergeCell ref="D291:R291"/>
    <mergeCell ref="D237:R237"/>
    <mergeCell ref="S251:X251"/>
    <mergeCell ref="S244:X244"/>
    <mergeCell ref="S281:X281"/>
    <mergeCell ref="D269:R269"/>
    <mergeCell ref="S240:X240"/>
    <mergeCell ref="D282:R282"/>
    <mergeCell ref="D274:R274"/>
    <mergeCell ref="Y307:AD307"/>
    <mergeCell ref="D298:R298"/>
    <mergeCell ref="S283:X283"/>
    <mergeCell ref="D276:R276"/>
    <mergeCell ref="D247:R247"/>
    <mergeCell ref="S267:X267"/>
    <mergeCell ref="S241:X241"/>
    <mergeCell ref="S253:X253"/>
    <mergeCell ref="S255:X255"/>
    <mergeCell ref="Y248:AD248"/>
    <mergeCell ref="C34:AD34"/>
    <mergeCell ref="B19:AD19"/>
    <mergeCell ref="D26:AD26"/>
    <mergeCell ref="C16:AD16"/>
    <mergeCell ref="D27:AD27"/>
    <mergeCell ref="C18:AD18"/>
    <mergeCell ref="Q40:AD40"/>
    <mergeCell ref="B10:AD10"/>
    <mergeCell ref="D28:AD28"/>
    <mergeCell ref="C21:AD21"/>
    <mergeCell ref="C33:AD33"/>
    <mergeCell ref="D30:AD30"/>
    <mergeCell ref="D29:AD29"/>
    <mergeCell ref="C37:AD37"/>
    <mergeCell ref="C40:P40"/>
    <mergeCell ref="Y346:AD346"/>
    <mergeCell ref="D328:R328"/>
    <mergeCell ref="D272:R272"/>
    <mergeCell ref="Y263:AD263"/>
    <mergeCell ref="S263:X263"/>
    <mergeCell ref="D281:R281"/>
    <mergeCell ref="S323:X323"/>
    <mergeCell ref="Y278:AD278"/>
    <mergeCell ref="Y316:AD316"/>
    <mergeCell ref="S277:X277"/>
    <mergeCell ref="D339:R339"/>
    <mergeCell ref="S276:X276"/>
    <mergeCell ref="Y281:AD281"/>
    <mergeCell ref="D297:R297"/>
    <mergeCell ref="Y342:AD342"/>
    <mergeCell ref="Y335:AD335"/>
    <mergeCell ref="Y337:AD337"/>
    <mergeCell ref="D315:R315"/>
    <mergeCell ref="Y270:AD270"/>
    <mergeCell ref="Y271:AD271"/>
    <mergeCell ref="Y296:AD296"/>
    <mergeCell ref="D313:R313"/>
    <mergeCell ref="D331:R331"/>
    <mergeCell ref="D333:R333"/>
    <mergeCell ref="D246:R246"/>
    <mergeCell ref="Y258:AD258"/>
    <mergeCell ref="D264:R264"/>
    <mergeCell ref="Y256:AD256"/>
    <mergeCell ref="Y261:AD261"/>
    <mergeCell ref="S265:X265"/>
    <mergeCell ref="D257:R257"/>
    <mergeCell ref="Y268:AD268"/>
    <mergeCell ref="D259:R259"/>
    <mergeCell ref="Y267:AD267"/>
    <mergeCell ref="D260:R260"/>
    <mergeCell ref="Y234:AD234"/>
    <mergeCell ref="Y242:AD242"/>
    <mergeCell ref="D227:R227"/>
    <mergeCell ref="Y241:AD241"/>
    <mergeCell ref="S232:X232"/>
    <mergeCell ref="S234:X234"/>
    <mergeCell ref="Y243:AD243"/>
    <mergeCell ref="Y239:AD239"/>
    <mergeCell ref="D244:R244"/>
    <mergeCell ref="Y227:AD227"/>
    <mergeCell ref="Y235:AD235"/>
    <mergeCell ref="Y229:AD229"/>
    <mergeCell ref="S233:X233"/>
    <mergeCell ref="S231:X231"/>
    <mergeCell ref="D230:R230"/>
    <mergeCell ref="D243:R243"/>
    <mergeCell ref="Y240:AD240"/>
    <mergeCell ref="S227:X227"/>
    <mergeCell ref="S229:X229"/>
    <mergeCell ref="D233:R233"/>
    <mergeCell ref="Y233:AD233"/>
    <mergeCell ref="S235:X235"/>
    <mergeCell ref="Y372:AD372"/>
    <mergeCell ref="B220:AD220"/>
    <mergeCell ref="D352:R352"/>
    <mergeCell ref="Y345:AD345"/>
    <mergeCell ref="S320:X320"/>
    <mergeCell ref="S336:X336"/>
    <mergeCell ref="S331:X331"/>
    <mergeCell ref="S316:X316"/>
    <mergeCell ref="D316:R316"/>
    <mergeCell ref="S332:X332"/>
    <mergeCell ref="Y361:AD361"/>
    <mergeCell ref="Y363:AD363"/>
    <mergeCell ref="S338:X338"/>
    <mergeCell ref="Y323:AD323"/>
    <mergeCell ref="S335:X335"/>
    <mergeCell ref="S343:X343"/>
    <mergeCell ref="D225:R225"/>
    <mergeCell ref="S314:X314"/>
    <mergeCell ref="D289:R289"/>
    <mergeCell ref="Y237:AD237"/>
    <mergeCell ref="D309:R309"/>
    <mergeCell ref="Y343:AD343"/>
    <mergeCell ref="S286:X286"/>
    <mergeCell ref="D248:R248"/>
    <mergeCell ref="Y292:AD292"/>
    <mergeCell ref="Y266:AD266"/>
    <mergeCell ref="S262:X262"/>
    <mergeCell ref="Y269:AD269"/>
    <mergeCell ref="D307:R307"/>
    <mergeCell ref="D279:R279"/>
    <mergeCell ref="S269:X269"/>
    <mergeCell ref="Y249:AD249"/>
    <mergeCell ref="Y260:AD260"/>
    <mergeCell ref="Y280:AD280"/>
    <mergeCell ref="D303:R303"/>
    <mergeCell ref="Y274:AD274"/>
    <mergeCell ref="S287:X287"/>
    <mergeCell ref="D278:R278"/>
    <mergeCell ref="Y287:AD287"/>
    <mergeCell ref="Y284:AD284"/>
    <mergeCell ref="S279:X279"/>
    <mergeCell ref="D254:R254"/>
    <mergeCell ref="Y253:AD253"/>
    <mergeCell ref="D286:R286"/>
    <mergeCell ref="S273:X273"/>
    <mergeCell ref="Y311:AD311"/>
    <mergeCell ref="Y305:AD305"/>
    <mergeCell ref="Y277:AD277"/>
    <mergeCell ref="Y306:AD306"/>
    <mergeCell ref="Y308:AD308"/>
    <mergeCell ref="S280:X280"/>
    <mergeCell ref="D235:R235"/>
    <mergeCell ref="D370:R370"/>
    <mergeCell ref="Y294:AD294"/>
    <mergeCell ref="D366:R366"/>
    <mergeCell ref="Y362:AD362"/>
    <mergeCell ref="D368:R368"/>
    <mergeCell ref="D362:R362"/>
    <mergeCell ref="Y336:AD336"/>
    <mergeCell ref="S349:X349"/>
    <mergeCell ref="Y338:AD338"/>
    <mergeCell ref="S351:X351"/>
    <mergeCell ref="S298:X298"/>
    <mergeCell ref="S306:X306"/>
    <mergeCell ref="S300:X300"/>
    <mergeCell ref="S301:X301"/>
    <mergeCell ref="D299:R299"/>
    <mergeCell ref="Y344:AD344"/>
    <mergeCell ref="S337:X337"/>
    <mergeCell ref="Y350:AD350"/>
    <mergeCell ref="D345:R345"/>
    <mergeCell ref="S327:X327"/>
    <mergeCell ref="S329:X329"/>
    <mergeCell ref="S278:X278"/>
    <mergeCell ref="S272:X272"/>
    <mergeCell ref="D271:R271"/>
    <mergeCell ref="Y228:AD228"/>
    <mergeCell ref="C39:P39"/>
    <mergeCell ref="D258:R258"/>
    <mergeCell ref="Y225:AD225"/>
    <mergeCell ref="C212:AD212"/>
    <mergeCell ref="S259:X259"/>
    <mergeCell ref="Y250:AD250"/>
    <mergeCell ref="D241:R241"/>
    <mergeCell ref="Y231:AD231"/>
    <mergeCell ref="Y230:AD230"/>
    <mergeCell ref="D250:R250"/>
    <mergeCell ref="D249:R249"/>
    <mergeCell ref="D236:R236"/>
    <mergeCell ref="D245:R245"/>
    <mergeCell ref="D242:R242"/>
    <mergeCell ref="S226:X226"/>
    <mergeCell ref="Y77:AD77"/>
    <mergeCell ref="Y78:AD78"/>
    <mergeCell ref="B5:AD5"/>
    <mergeCell ref="S268:X268"/>
    <mergeCell ref="S243:X243"/>
    <mergeCell ref="S270:X270"/>
    <mergeCell ref="D240:R240"/>
    <mergeCell ref="D253:R253"/>
    <mergeCell ref="C20:AD20"/>
    <mergeCell ref="C22:AD22"/>
    <mergeCell ref="AA7:AD7"/>
    <mergeCell ref="B8:L8"/>
    <mergeCell ref="Q39:AD39"/>
    <mergeCell ref="B11:AD11"/>
    <mergeCell ref="C43:AD43"/>
    <mergeCell ref="C12:AD12"/>
    <mergeCell ref="D25:AD25"/>
    <mergeCell ref="C13:AD13"/>
    <mergeCell ref="D24:AD24"/>
    <mergeCell ref="D31:AD31"/>
    <mergeCell ref="D32:AD32"/>
    <mergeCell ref="C15:AD15"/>
    <mergeCell ref="B36:AD36"/>
    <mergeCell ref="N8:O8"/>
    <mergeCell ref="D84:X84"/>
    <mergeCell ref="D85:X85"/>
    <mergeCell ref="D97:X97"/>
    <mergeCell ref="D98:X98"/>
    <mergeCell ref="D99:X99"/>
    <mergeCell ref="D100:X100"/>
    <mergeCell ref="D101:X101"/>
    <mergeCell ref="D102:X102"/>
    <mergeCell ref="D103:X103"/>
    <mergeCell ref="D75:X75"/>
    <mergeCell ref="D76:X76"/>
    <mergeCell ref="D77:X77"/>
    <mergeCell ref="D78:X78"/>
    <mergeCell ref="D79:X79"/>
    <mergeCell ref="D80:X80"/>
    <mergeCell ref="D81:X81"/>
    <mergeCell ref="D82:X82"/>
    <mergeCell ref="D83:X83"/>
    <mergeCell ref="Y224:AD224"/>
    <mergeCell ref="D228:R228"/>
    <mergeCell ref="D232:R232"/>
    <mergeCell ref="S247:X247"/>
    <mergeCell ref="D238:R238"/>
    <mergeCell ref="S228:X228"/>
    <mergeCell ref="D229:R229"/>
    <mergeCell ref="D255:R255"/>
    <mergeCell ref="D66:X66"/>
    <mergeCell ref="D251:R251"/>
    <mergeCell ref="Y238:AD238"/>
    <mergeCell ref="S239:X239"/>
    <mergeCell ref="D86:X86"/>
    <mergeCell ref="D87:X87"/>
    <mergeCell ref="D88:X88"/>
    <mergeCell ref="D89:X89"/>
    <mergeCell ref="D90:X90"/>
    <mergeCell ref="D91:X91"/>
    <mergeCell ref="D92:X92"/>
    <mergeCell ref="D93:X93"/>
    <mergeCell ref="D94:X94"/>
    <mergeCell ref="D95:X95"/>
    <mergeCell ref="D96:X96"/>
    <mergeCell ref="D108:X108"/>
    <mergeCell ref="D67:X67"/>
    <mergeCell ref="D68:X68"/>
    <mergeCell ref="D69:X69"/>
    <mergeCell ref="D70:X70"/>
    <mergeCell ref="D71:X71"/>
    <mergeCell ref="D72:X72"/>
    <mergeCell ref="D73:X73"/>
    <mergeCell ref="D74:X74"/>
    <mergeCell ref="C60:X60"/>
    <mergeCell ref="D61:X61"/>
    <mergeCell ref="D62:X62"/>
    <mergeCell ref="D63:X63"/>
    <mergeCell ref="D64:X64"/>
    <mergeCell ref="C52:AD52"/>
    <mergeCell ref="B50:AD50"/>
    <mergeCell ref="B46:AD46"/>
    <mergeCell ref="B45:AD45"/>
    <mergeCell ref="C51:AD51"/>
    <mergeCell ref="AA58:AD58"/>
    <mergeCell ref="Y60:AD60"/>
    <mergeCell ref="AA56:AD56"/>
    <mergeCell ref="C42:AD42"/>
    <mergeCell ref="B3:AD3"/>
    <mergeCell ref="Y286:AD286"/>
    <mergeCell ref="Y322:AD322"/>
    <mergeCell ref="Y288:AD288"/>
    <mergeCell ref="D304:R304"/>
    <mergeCell ref="Y315:AD315"/>
    <mergeCell ref="C14:AD14"/>
    <mergeCell ref="Y302:AD302"/>
    <mergeCell ref="B216:AD216"/>
    <mergeCell ref="Y257:AD257"/>
    <mergeCell ref="C17:AD17"/>
    <mergeCell ref="D317:R317"/>
    <mergeCell ref="Y275:AD275"/>
    <mergeCell ref="D319:R319"/>
    <mergeCell ref="Y247:AD247"/>
    <mergeCell ref="Y304:AD304"/>
    <mergeCell ref="D23:AD23"/>
    <mergeCell ref="D321:R321"/>
    <mergeCell ref="B214:AD214"/>
    <mergeCell ref="D256:R256"/>
    <mergeCell ref="Y251:AD251"/>
    <mergeCell ref="Y226:AD226"/>
    <mergeCell ref="S230:X230"/>
    <mergeCell ref="D65:X65"/>
    <mergeCell ref="AI59:AK59"/>
    <mergeCell ref="Y373:AD373"/>
    <mergeCell ref="Y368:AD368"/>
    <mergeCell ref="S348:X348"/>
    <mergeCell ref="D323:R323"/>
    <mergeCell ref="S350:X350"/>
    <mergeCell ref="D326:R326"/>
    <mergeCell ref="S352:X352"/>
    <mergeCell ref="Y259:AD259"/>
    <mergeCell ref="Y309:AD309"/>
    <mergeCell ref="D267:R267"/>
    <mergeCell ref="Y285:AD285"/>
    <mergeCell ref="Y279:AD279"/>
    <mergeCell ref="Y276:AD276"/>
    <mergeCell ref="D285:R285"/>
    <mergeCell ref="Y340:AD340"/>
    <mergeCell ref="S302:X302"/>
    <mergeCell ref="D361:R361"/>
    <mergeCell ref="D363:R363"/>
    <mergeCell ref="S313:X313"/>
    <mergeCell ref="S333:X333"/>
    <mergeCell ref="D308:R308"/>
    <mergeCell ref="S324:X324"/>
    <mergeCell ref="D287:R287"/>
    <mergeCell ref="D123:X123"/>
    <mergeCell ref="D124:X124"/>
    <mergeCell ref="D125:X125"/>
    <mergeCell ref="D126:X126"/>
    <mergeCell ref="D167:X167"/>
    <mergeCell ref="B378:AD378"/>
    <mergeCell ref="B381:AD381"/>
    <mergeCell ref="AH38:AH39"/>
    <mergeCell ref="AI38:AI39"/>
    <mergeCell ref="B44:AD44"/>
    <mergeCell ref="B47:AD47"/>
    <mergeCell ref="C54:AD54"/>
    <mergeCell ref="C53:AD53"/>
    <mergeCell ref="Y252:AD252"/>
    <mergeCell ref="S261:X261"/>
    <mergeCell ref="S260:X260"/>
    <mergeCell ref="S368:X368"/>
    <mergeCell ref="Y349:AD349"/>
    <mergeCell ref="S341:X341"/>
    <mergeCell ref="D324:R324"/>
    <mergeCell ref="S303:X303"/>
    <mergeCell ref="S311:X311"/>
    <mergeCell ref="S305:X305"/>
    <mergeCell ref="D280:R280"/>
    <mergeCell ref="D135:X135"/>
    <mergeCell ref="D136:X136"/>
    <mergeCell ref="D137:X137"/>
    <mergeCell ref="D138:X138"/>
    <mergeCell ref="D139:X139"/>
    <mergeCell ref="AJ223:AL223"/>
    <mergeCell ref="C222:AD222"/>
    <mergeCell ref="D109:X109"/>
    <mergeCell ref="D110:X110"/>
    <mergeCell ref="D111:X111"/>
    <mergeCell ref="D112:X112"/>
    <mergeCell ref="D113:X113"/>
    <mergeCell ref="D114:X114"/>
    <mergeCell ref="D115:X115"/>
    <mergeCell ref="D116:X116"/>
    <mergeCell ref="D117:X117"/>
    <mergeCell ref="D127:X127"/>
    <mergeCell ref="D128:X128"/>
    <mergeCell ref="D129:X129"/>
    <mergeCell ref="D130:X130"/>
    <mergeCell ref="D131:X131"/>
    <mergeCell ref="D132:X132"/>
    <mergeCell ref="D133:X133"/>
    <mergeCell ref="D134:X134"/>
    <mergeCell ref="D104:X104"/>
    <mergeCell ref="D105:X105"/>
    <mergeCell ref="D106:X106"/>
    <mergeCell ref="D107:X107"/>
    <mergeCell ref="D118:X118"/>
    <mergeCell ref="D119:X119"/>
    <mergeCell ref="D120:X120"/>
    <mergeCell ref="D121:X121"/>
    <mergeCell ref="D122:X122"/>
    <mergeCell ref="D140:X140"/>
    <mergeCell ref="D141:X141"/>
    <mergeCell ref="D142:X142"/>
    <mergeCell ref="D143:X143"/>
    <mergeCell ref="D178:X178"/>
    <mergeCell ref="D179:X179"/>
    <mergeCell ref="D180:X180"/>
    <mergeCell ref="D181:X181"/>
    <mergeCell ref="D182:X182"/>
    <mergeCell ref="D166:X166"/>
    <mergeCell ref="D144:X144"/>
    <mergeCell ref="D145:X145"/>
    <mergeCell ref="D146:X146"/>
    <mergeCell ref="D147:X147"/>
    <mergeCell ref="D148:X148"/>
    <mergeCell ref="D149:X149"/>
    <mergeCell ref="D150:X150"/>
    <mergeCell ref="D151:X151"/>
    <mergeCell ref="D165:X165"/>
    <mergeCell ref="D183:X183"/>
    <mergeCell ref="D187:X187"/>
    <mergeCell ref="D188:X188"/>
    <mergeCell ref="D168:X168"/>
    <mergeCell ref="D169:X169"/>
    <mergeCell ref="D170:X170"/>
    <mergeCell ref="D171:X171"/>
    <mergeCell ref="D172:X172"/>
    <mergeCell ref="D173:X173"/>
    <mergeCell ref="D174:X174"/>
    <mergeCell ref="D175:X175"/>
    <mergeCell ref="D176:X176"/>
    <mergeCell ref="D177:X177"/>
    <mergeCell ref="Y79:AD79"/>
    <mergeCell ref="Y80:AD80"/>
    <mergeCell ref="Y81:AD81"/>
    <mergeCell ref="Y82:AD82"/>
    <mergeCell ref="Y83:AD83"/>
    <mergeCell ref="Y84:AD84"/>
    <mergeCell ref="D186:X186"/>
    <mergeCell ref="D152:X152"/>
    <mergeCell ref="D153:X153"/>
    <mergeCell ref="D154:X154"/>
    <mergeCell ref="D155:X155"/>
    <mergeCell ref="D156:X156"/>
    <mergeCell ref="D157:X157"/>
    <mergeCell ref="D158:X158"/>
    <mergeCell ref="D159:X159"/>
    <mergeCell ref="D160:X160"/>
    <mergeCell ref="D161:X161"/>
    <mergeCell ref="D162:X162"/>
    <mergeCell ref="D163:X163"/>
    <mergeCell ref="D164:X164"/>
    <mergeCell ref="D184:X184"/>
    <mergeCell ref="D185:X185"/>
    <mergeCell ref="Y86:AD86"/>
    <mergeCell ref="Y87:AD87"/>
    <mergeCell ref="D203:X203"/>
    <mergeCell ref="D204:X204"/>
    <mergeCell ref="D205:X205"/>
    <mergeCell ref="D206:X206"/>
    <mergeCell ref="D207:X207"/>
    <mergeCell ref="D208:X208"/>
    <mergeCell ref="D209:X209"/>
    <mergeCell ref="D194:X194"/>
    <mergeCell ref="D195:X195"/>
    <mergeCell ref="D196:X196"/>
    <mergeCell ref="D197:X197"/>
    <mergeCell ref="D198:X198"/>
    <mergeCell ref="D199:X199"/>
    <mergeCell ref="D200:X200"/>
    <mergeCell ref="D201:X201"/>
    <mergeCell ref="D202:X202"/>
    <mergeCell ref="D189:X189"/>
    <mergeCell ref="D190:X190"/>
    <mergeCell ref="D191:X191"/>
    <mergeCell ref="D192:X192"/>
    <mergeCell ref="D193:X193"/>
    <mergeCell ref="D210:X210"/>
    <mergeCell ref="Y61:AD61"/>
    <mergeCell ref="Y62:AD62"/>
    <mergeCell ref="Y63:AD63"/>
    <mergeCell ref="Y64:AD64"/>
    <mergeCell ref="Y65:AD65"/>
    <mergeCell ref="Y66:AD66"/>
    <mergeCell ref="Y67:AD67"/>
    <mergeCell ref="Y68:AD68"/>
    <mergeCell ref="Y69:AD69"/>
    <mergeCell ref="Y70:AD70"/>
    <mergeCell ref="Y71:AD71"/>
    <mergeCell ref="Y72:AD72"/>
    <mergeCell ref="Y73:AD73"/>
    <mergeCell ref="Y74:AD74"/>
    <mergeCell ref="Y75:AD75"/>
    <mergeCell ref="Y76:AD76"/>
    <mergeCell ref="Y118:AD118"/>
    <mergeCell ref="Y85:AD85"/>
    <mergeCell ref="Y88:AD88"/>
    <mergeCell ref="Y89:AD89"/>
    <mergeCell ref="Y90:AD90"/>
    <mergeCell ref="Y91:AD91"/>
    <mergeCell ref="Y92:AD92"/>
    <mergeCell ref="Y93:AD93"/>
    <mergeCell ref="Y94:AD94"/>
    <mergeCell ref="Y95:AD95"/>
    <mergeCell ref="Y96:AD96"/>
    <mergeCell ref="Y128:AD128"/>
    <mergeCell ref="Y129:AD129"/>
    <mergeCell ref="Y119:AD119"/>
    <mergeCell ref="Y120:AD120"/>
    <mergeCell ref="Y121:AD121"/>
    <mergeCell ref="Y122:AD122"/>
    <mergeCell ref="Y123:AD123"/>
    <mergeCell ref="Y124:AD124"/>
    <mergeCell ref="Y125:AD125"/>
    <mergeCell ref="Y126:AD126"/>
    <mergeCell ref="Y127:AD127"/>
    <mergeCell ref="Y111:AD111"/>
    <mergeCell ref="Y112:AD112"/>
    <mergeCell ref="Y113:AD113"/>
    <mergeCell ref="Y114:AD114"/>
    <mergeCell ref="Y115:AD115"/>
    <mergeCell ref="Y116:AD116"/>
    <mergeCell ref="Y117:AD117"/>
    <mergeCell ref="Y97:AD97"/>
    <mergeCell ref="Y98:AD98"/>
    <mergeCell ref="Y99:AD99"/>
    <mergeCell ref="Y100:AD100"/>
    <mergeCell ref="Y101:AD101"/>
    <mergeCell ref="Y102:AD102"/>
    <mergeCell ref="Y103:AD103"/>
    <mergeCell ref="Y104:AD104"/>
    <mergeCell ref="Y105:AD105"/>
    <mergeCell ref="Y106:AD106"/>
    <mergeCell ref="Y107:AD107"/>
    <mergeCell ref="Y108:AD108"/>
    <mergeCell ref="Y109:AD109"/>
    <mergeCell ref="Y110:AD110"/>
    <mergeCell ref="Y145:AD145"/>
    <mergeCell ref="Y146:AD146"/>
    <mergeCell ref="Y147:AD147"/>
    <mergeCell ref="Y148:AD148"/>
    <mergeCell ref="Y149:AD149"/>
    <mergeCell ref="Y150:AD150"/>
    <mergeCell ref="Y151:AD151"/>
    <mergeCell ref="Y152:AD152"/>
    <mergeCell ref="Y130:AD130"/>
    <mergeCell ref="Y131:AD131"/>
    <mergeCell ref="Y132:AD132"/>
    <mergeCell ref="Y133:AD133"/>
    <mergeCell ref="Y134:AD134"/>
    <mergeCell ref="Y136:AD136"/>
    <mergeCell ref="Y137:AD137"/>
    <mergeCell ref="Y138:AD138"/>
    <mergeCell ref="Y139:AD139"/>
    <mergeCell ref="Y140:AD140"/>
    <mergeCell ref="Y141:AD141"/>
    <mergeCell ref="Y142:AD142"/>
    <mergeCell ref="Y143:AD143"/>
    <mergeCell ref="Y144:AD144"/>
    <mergeCell ref="Y135:AD135"/>
    <mergeCell ref="Y186:AD186"/>
    <mergeCell ref="Y153:AD153"/>
    <mergeCell ref="Y154:AD154"/>
    <mergeCell ref="Y155:AD155"/>
    <mergeCell ref="Y156:AD156"/>
    <mergeCell ref="Y157:AD157"/>
    <mergeCell ref="Y158:AD158"/>
    <mergeCell ref="Y159:AD159"/>
    <mergeCell ref="Y160:AD160"/>
    <mergeCell ref="Y161:AD161"/>
    <mergeCell ref="Y162:AD162"/>
    <mergeCell ref="Y163:AD163"/>
    <mergeCell ref="Y164:AD164"/>
    <mergeCell ref="Y165:AD165"/>
    <mergeCell ref="Y166:AD166"/>
    <mergeCell ref="Y167:AD167"/>
    <mergeCell ref="Y168:AD168"/>
    <mergeCell ref="Y169:AD169"/>
    <mergeCell ref="Y196:AD196"/>
    <mergeCell ref="Y197:AD197"/>
    <mergeCell ref="Y198:AD198"/>
    <mergeCell ref="Y199:AD199"/>
    <mergeCell ref="Y200:AD200"/>
    <mergeCell ref="Y201:AD201"/>
    <mergeCell ref="Y202:AD202"/>
    <mergeCell ref="Y203:AD203"/>
    <mergeCell ref="Y170:AD170"/>
    <mergeCell ref="Y171:AD171"/>
    <mergeCell ref="Y172:AD172"/>
    <mergeCell ref="Y173:AD173"/>
    <mergeCell ref="Y174:AD174"/>
    <mergeCell ref="Y175:AD175"/>
    <mergeCell ref="Y176:AD176"/>
    <mergeCell ref="Y177:AD177"/>
    <mergeCell ref="Y178:AD178"/>
    <mergeCell ref="Y179:AD179"/>
    <mergeCell ref="Y180:AD180"/>
    <mergeCell ref="Y181:AD181"/>
    <mergeCell ref="Y182:AD182"/>
    <mergeCell ref="Y183:AD183"/>
    <mergeCell ref="Y184:AD184"/>
    <mergeCell ref="Y185:AD185"/>
    <mergeCell ref="Y187:AD187"/>
    <mergeCell ref="Y188:AD188"/>
    <mergeCell ref="Y189:AD189"/>
    <mergeCell ref="Y190:AD190"/>
    <mergeCell ref="Y191:AD191"/>
    <mergeCell ref="Y192:AD192"/>
    <mergeCell ref="Y193:AD193"/>
    <mergeCell ref="Y194:AD194"/>
    <mergeCell ref="Y195:AD195"/>
    <mergeCell ref="B380:AD380"/>
    <mergeCell ref="B379:AD379"/>
    <mergeCell ref="Y204:AD204"/>
    <mergeCell ref="Y205:AD205"/>
    <mergeCell ref="Y206:AD206"/>
    <mergeCell ref="Y207:AD207"/>
    <mergeCell ref="Y208:AD208"/>
    <mergeCell ref="Y209:AD209"/>
    <mergeCell ref="Y210:AD210"/>
    <mergeCell ref="D311:R311"/>
    <mergeCell ref="D261:R261"/>
    <mergeCell ref="D263:R263"/>
    <mergeCell ref="D231:R231"/>
    <mergeCell ref="D273:R273"/>
    <mergeCell ref="D275:R275"/>
    <mergeCell ref="S264:X264"/>
    <mergeCell ref="C213:AD213"/>
    <mergeCell ref="Y255:AD255"/>
    <mergeCell ref="D252:R252"/>
    <mergeCell ref="S236:X236"/>
    <mergeCell ref="S224:X224"/>
    <mergeCell ref="C221:AD221"/>
    <mergeCell ref="Y232:AD232"/>
    <mergeCell ref="B215:AD215"/>
  </mergeCells>
  <phoneticPr fontId="76" type="noConversion"/>
  <conditionalFormatting sqref="A1:XFD58 A59:AL61 A62:XFD216 A218:XFD1048576">
    <cfRule type="expression" dxfId="511" priority="194" stopIfTrue="1">
      <formula>AND($A$1&lt;&gt;"",SEARCH("igual o menor",A1)&gt;0)</formula>
    </cfRule>
    <cfRule type="expression" dxfId="510" priority="195" stopIfTrue="1">
      <formula>AND($A$1&lt;&gt;"",SEARCH("pase a la pregunta",A1)&gt;0)</formula>
    </cfRule>
    <cfRule type="expression" dxfId="509" priority="196" stopIfTrue="1">
      <formula>AND($A$1&lt;&gt;"",SEARCH("en blanco",A1)&gt;0)</formula>
    </cfRule>
    <cfRule type="expression" dxfId="508" priority="197" stopIfTrue="1">
      <formula>AND($A$1&lt;&gt;"",SEARCH("no puede registrar",A1)&gt;0)</formula>
    </cfRule>
    <cfRule type="expression" dxfId="507" priority="198" stopIfTrue="1">
      <formula>AND($A$1&lt;&gt;"",SUM(A1)&gt;0)</formula>
    </cfRule>
    <cfRule type="expression" dxfId="506" priority="199" stopIfTrue="1">
      <formula>AND($A$1&lt;&gt;"",SEARCH("la pregunta",A1)&gt;0)</formula>
    </cfRule>
  </conditionalFormatting>
  <conditionalFormatting sqref="A1:XFD58 A218:XFD1048576 A59:AL61 A62:XFD216">
    <cfRule type="expression" dxfId="505" priority="193" stopIfTrue="1">
      <formula>AND($A$1&lt;&gt;"",SEARCH("igual o mayor",A1)&gt;0)</formula>
    </cfRule>
  </conditionalFormatting>
  <conditionalFormatting sqref="A217:XFD217">
    <cfRule type="expression" dxfId="504" priority="1" stopIfTrue="1">
      <formula>AND($A$1&lt;&gt;"",SEARCH("igual o mayor",A217)&gt;0)</formula>
    </cfRule>
    <cfRule type="expression" dxfId="503" priority="2" stopIfTrue="1">
      <formula>AND($A$1&lt;&gt;"",SEARCH("igual o menor",A217)&gt;0)</formula>
    </cfRule>
    <cfRule type="expression" dxfId="502" priority="3" stopIfTrue="1">
      <formula>AND($A$1&lt;&gt;"",SEARCH("pase a la pregunta",A217)&gt;0)</formula>
    </cfRule>
    <cfRule type="expression" dxfId="501" priority="4" stopIfTrue="1">
      <formula>AND($A$1&lt;&gt;"",SEARCH("en blanco",A217)&gt;0)</formula>
    </cfRule>
    <cfRule type="expression" dxfId="500" priority="5" stopIfTrue="1">
      <formula>AND($A$1&lt;&gt;"",SEARCH("no puede registrar",A217)&gt;0)</formula>
    </cfRule>
    <cfRule type="expression" dxfId="499" priority="6" stopIfTrue="1">
      <formula>AND($A$1&lt;&gt;"",SUM(A217)&gt;0)</formula>
    </cfRule>
    <cfRule type="expression" dxfId="498" priority="7" stopIfTrue="1">
      <formula>AND($A$1&lt;&gt;"",SEARCH("la pregunta",A217)&gt;0)</formula>
    </cfRule>
  </conditionalFormatting>
  <conditionalFormatting sqref="C51:AD51">
    <cfRule type="expression" dxfId="497" priority="192">
      <formula>#REF!&gt;0</formula>
    </cfRule>
  </conditionalFormatting>
  <conditionalFormatting sqref="C52:AD52">
    <cfRule type="expression" dxfId="496" priority="108">
      <formula>$AY$61&gt;0</formula>
    </cfRule>
  </conditionalFormatting>
  <conditionalFormatting sqref="D61:D210 Y61:Y210">
    <cfRule type="expression" dxfId="495" priority="18">
      <formula>AND($C$40&lt;&gt;"",$C$40&lt;&gt;1)</formula>
    </cfRule>
  </conditionalFormatting>
  <conditionalFormatting sqref="D225:AD374">
    <cfRule type="expression" dxfId="494" priority="17">
      <formula>AND($C$40&lt;&gt;"",$C$40&lt;&gt;1)</formula>
    </cfRule>
  </conditionalFormatting>
  <conditionalFormatting sqref="Q40:AD40">
    <cfRule type="expression" dxfId="493" priority="31">
      <formula>AND($C$40&lt;&gt;"",$C$40&lt;&gt;1)</formula>
    </cfRule>
  </conditionalFormatting>
  <conditionalFormatting sqref="Y225:AD374">
    <cfRule type="expression" dxfId="492" priority="19">
      <formula>AND($S225&lt;&gt;"",$S225&lt;&gt;1)</formula>
    </cfRule>
  </conditionalFormatting>
  <conditionalFormatting sqref="AM59:XFD61">
    <cfRule type="expression" dxfId="491" priority="8" stopIfTrue="1">
      <formula>AND($A$1&lt;&gt;"",SEARCH("igual o mayor",AM59)&gt;0)</formula>
    </cfRule>
    <cfRule type="expression" dxfId="490" priority="9" stopIfTrue="1">
      <formula>AND($A$1&lt;&gt;"",SEARCH("igual o menor",AM59)&gt;0)</formula>
    </cfRule>
    <cfRule type="expression" dxfId="489" priority="10" stopIfTrue="1">
      <formula>AND($A$1&lt;&gt;"",SEARCH("pase a la pregunta",AM59)&gt;0)</formula>
    </cfRule>
    <cfRule type="expression" dxfId="488" priority="11" stopIfTrue="1">
      <formula>AND($A$1&lt;&gt;"",SEARCH("en blanco",AM59)&gt;0)</formula>
    </cfRule>
    <cfRule type="expression" dxfId="487" priority="12" stopIfTrue="1">
      <formula>AND($A$1&lt;&gt;"",SEARCH("no puede registrar",AM59)&gt;0)</formula>
    </cfRule>
    <cfRule type="expression" dxfId="486" priority="13" stopIfTrue="1">
      <formula>AND($A$1&lt;&gt;"",SUM(AM59)&gt;0)</formula>
    </cfRule>
    <cfRule type="expression" dxfId="485" priority="14" stopIfTrue="1">
      <formula>AND($A$1&lt;&gt;"",SEARCH("la pregunta",AM59)&gt;0)</formula>
    </cfRule>
  </conditionalFormatting>
  <dataValidations count="151">
    <dataValidation type="list" allowBlank="1" showErrorMessage="1" errorTitle="Datos incorrectos" error="Los datos ingresados no son correctos, revise las opciones disponibles" sqref="C40 S225:S374">
      <formula1>"1,2,9"</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1">
      <formula1>$AL$61=0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2">
      <formula1>$AL$62=0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3">
      <formula1>$AL$63=0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4">
      <formula1>$AL$64=0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5">
      <formula1>$AL$65=0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6">
      <formula1>$AL$66=0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7">
      <formula1>$AL$67=0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8">
      <formula1>$AL$68=0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9">
      <formula1>$AL$69=0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0">
      <formula1>$AL$70=0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1">
      <formula1>$AL$71=0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2">
      <formula1>$AL$72=0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3">
      <formula1>$AL$73=0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4">
      <formula1>$AL$74=0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5">
      <formula1>$AL$75=0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6">
      <formula1>$AL$76=0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7">
      <formula1>$AL$77=0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8">
      <formula1>$AL$78=0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9">
      <formula1>$AL$79=0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0">
      <formula1>$AL$80=0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1">
      <formula1>$AL$81=0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2">
      <formula1>$AL$82=0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3">
      <formula1>$AL$83=0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4">
      <formula1>$AL$84=0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5">
      <formula1>$AL$85=0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6">
      <formula1>$AL$86=0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7">
      <formula1>$AL$87=0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8">
      <formula1>$AL$88=0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9">
      <formula1>$AL$89=0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0">
      <formula1>$AL$90=0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1">
      <formula1>$AL$91=0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2">
      <formula1>$AL$92=0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3">
      <formula1>$AL$93=0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4">
      <formula1>$AL$94=0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5">
      <formula1>$AL$95=0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6">
      <formula1>$AL$96=0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7">
      <formula1>$AL$97=0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8">
      <formula1>$AL$98=0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9">
      <formula1>$AL$99=0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0">
      <formula1>$AL$100=0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1">
      <formula1>$AL$101=0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2">
      <formula1>$AL$102=0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3">
      <formula1>$AL$103=0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4">
      <formula1>$AL$104=0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5">
      <formula1>$AL$105=0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6">
      <formula1>$AL$106=0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7">
      <formula1>$AL$107=0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8">
      <formula1>$AL$108=0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9">
      <formula1>$AL$109=0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0">
      <formula1>$AL$110=0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1">
      <formula1>$AL$111=0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2">
      <formula1>$AL$112=0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3">
      <formula1>$AL$113=0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4">
      <formula1>$AL$114=0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5">
      <formula1>$AL$115=0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6">
      <formula1>$AL$116=0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7">
      <formula1>$AL$117=0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8">
      <formula1>$AL$118=0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9">
      <formula1>$AL$119=0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0">
      <formula1>$AL$120=0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1">
      <formula1>$AL$121=0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2">
      <formula1>$AL$122=0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3">
      <formula1>$AL$123=0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4">
      <formula1>$AL$124=0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5">
      <formula1>$AL$125=0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6">
      <formula1>$AL$126=0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7">
      <formula1>$AL$127=0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8">
      <formula1>$AL$128=0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9">
      <formula1>$AL$129=0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0">
      <formula1>$AL$130=0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1">
      <formula1>$AL$131=0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2">
      <formula1>$AL$132=0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3">
      <formula1>$AL$133=0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4">
      <formula1>$AL$134=0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5">
      <formula1>$AL$135=0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6">
      <formula1>$AL$136=0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7">
      <formula1>$AL$137=0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8">
      <formula1>$AL$138=0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9">
      <formula1>$AL$139=0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0">
      <formula1>$AL$140=0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1">
      <formula1>$AL$141=0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2">
      <formula1>$AL$142=0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3">
      <formula1>$AL$143=0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4">
      <formula1>$AL$144=0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5">
      <formula1>$AL$145=0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6">
      <formula1>$AL$146=0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7">
      <formula1>$AL$147=0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8">
      <formula1>$AL$148=0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9">
      <formula1>$AL$149=0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0">
      <formula1>$AL$150=0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1">
      <formula1>$AL$151=0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2">
      <formula1>$AL$152=0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3">
      <formula1>$AL$153=0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4">
      <formula1>$AL$154=0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5">
      <formula1>$AL$155=0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6">
      <formula1>$AL$156=0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7">
      <formula1>$AL$157=0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8">
      <formula1>$AL$158=0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9">
      <formula1>$AL$159=0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0">
      <formula1>$AL$160=0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1">
      <formula1>$AL$161=0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2">
      <formula1>$AL$162=0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3">
      <formula1>$AL$163=0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4">
      <formula1>$AL$164=0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5">
      <formula1>$AL$165=0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6">
      <formula1>$AL$166=0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7">
      <formula1>$AL$167=0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8">
      <formula1>$AL$168=0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9">
      <formula1>$AL$169=0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0">
      <formula1>$AL$170=0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1">
      <formula1>$AL$171=0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2">
      <formula1>$AL$172=0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3">
      <formula1>$AL$173=0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4">
      <formula1>$AL$174=0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5">
      <formula1>$AL$175=0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6">
      <formula1>$AL$176=0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7">
      <formula1>$AL$177=0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8">
      <formula1>$AL$178=0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9">
      <formula1>$AL$179=0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0">
      <formula1>$AL$180=0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1">
      <formula1>$AL$181=0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2">
      <formula1>$AL$182=0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3">
      <formula1>$AL$183=0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4">
      <formula1>$AL$184=0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5">
      <formula1>$AL$185=0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6">
      <formula1>$AL$186=0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7">
      <formula1>$AL$187=0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8">
      <formula1>$AL$188=0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9">
      <formula1>$AL$189=0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0">
      <formula1>$AL$190=0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1">
      <formula1>$AL$191=0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2">
      <formula1>$AL$192=0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3">
      <formula1>$AL$193=0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4">
      <formula1>$AL$194=0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5">
      <formula1>$AL$195=0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6">
      <formula1>$AL$196=0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7">
      <formula1>$AL$197=0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8">
      <formula1>$AL$198=0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9">
      <formula1>$AL$199=0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0">
      <formula1>$AL$200=0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1">
      <formula1>$AL$201=0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2">
      <formula1>$AL$202=0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3">
      <formula1>$AL$203=0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4">
      <formula1>$AL$204=0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5">
      <formula1>$AL$205=0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6">
      <formula1>$AL$206=0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7">
      <formula1>$AL$207=0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8">
      <formula1>$AL$208=0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9">
      <formula1>$AL$209=0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0">
      <formula1>$AL$210=0</formula1>
    </dataValidation>
  </dataValidations>
  <hyperlinks>
    <hyperlink ref="AA7" location="Índice!C29" display="Índice"/>
    <hyperlink ref="AA56" location="'Complemento 3'!DU12" display="Complemento 3"/>
    <hyperlink ref="AA58" location="'Complemento 3'!DU12" display="Complemento 3"/>
    <hyperlink ref="AA56:AD56" location="'Complemento 2'!DU12" display="Complemento 2"/>
    <hyperlink ref="AA58:AD58" location="'Complemento 3'!CH12" display="Complemento 3"/>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Cuestionario</oddHeader>
    <oddFooter>&amp;LCenso Nacional de Gobiernos Estatales 2026&amp;R&amp;P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686"/>
  <sheetViews>
    <sheetView showGridLines="0" view="pageBreakPreview" zoomScale="120" zoomScaleNormal="100" zoomScaleSheetLayoutView="120" workbookViewId="0"/>
  </sheetViews>
  <sheetFormatPr baseColWidth="10" defaultColWidth="0" defaultRowHeight="15" customHeight="1" zeroHeight="1"/>
  <cols>
    <col min="1" max="1" width="5.625" style="78" customWidth="1"/>
    <col min="2" max="30" width="3.625" style="78" customWidth="1"/>
    <col min="31" max="31" width="5.625" style="78" customWidth="1"/>
    <col min="32" max="32" width="3.625" style="78" hidden="1" customWidth="1"/>
    <col min="33" max="33" width="16" style="78" hidden="1" customWidth="1"/>
    <col min="34" max="38" width="13.625" style="78" hidden="1" customWidth="1"/>
    <col min="39" max="39" width="11.125" style="78" hidden="1" customWidth="1"/>
    <col min="40" max="44" width="13.625" style="78" hidden="1" customWidth="1"/>
    <col min="45" max="45" width="16" style="78" hidden="1" customWidth="1"/>
    <col min="46" max="134" width="13.625" style="78" hidden="1" customWidth="1"/>
    <col min="135" max="16384" width="3.625" style="78" hidden="1"/>
  </cols>
  <sheetData>
    <row r="1" spans="1:31" ht="173.25" customHeight="1">
      <c r="A1" s="647"/>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1" ht="14.25">
      <c r="A2" s="6"/>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1" ht="45" customHeight="1">
      <c r="A3" s="6"/>
      <c r="B3" s="683" t="s">
        <v>1</v>
      </c>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row>
    <row r="4" spans="1:31" ht="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1" ht="45" customHeight="1">
      <c r="A5" s="6"/>
      <c r="B5" s="683" t="s">
        <v>2</v>
      </c>
      <c r="C5" s="683"/>
      <c r="D5" s="683"/>
      <c r="E5" s="683"/>
      <c r="F5" s="683"/>
      <c r="G5" s="683"/>
      <c r="H5" s="683"/>
      <c r="I5" s="683"/>
      <c r="J5" s="683"/>
      <c r="K5" s="683"/>
      <c r="L5" s="683"/>
      <c r="M5" s="683"/>
      <c r="N5" s="683"/>
      <c r="O5" s="683"/>
      <c r="P5" s="683"/>
      <c r="Q5" s="683"/>
      <c r="R5" s="683"/>
      <c r="S5" s="683"/>
      <c r="T5" s="683"/>
      <c r="U5" s="683"/>
      <c r="V5" s="683"/>
      <c r="W5" s="683"/>
      <c r="X5" s="683"/>
      <c r="Y5" s="683"/>
      <c r="Z5" s="683"/>
      <c r="AA5" s="683"/>
      <c r="AB5" s="683"/>
      <c r="AC5" s="683"/>
      <c r="AD5" s="683"/>
    </row>
    <row r="6" spans="1:31" ht="14.25">
      <c r="A6" s="6"/>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1" ht="15" customHeight="1" thickBot="1">
      <c r="B7" s="3" t="s">
        <v>4</v>
      </c>
      <c r="C7" s="67"/>
      <c r="D7" s="67"/>
      <c r="E7" s="67"/>
      <c r="F7" s="67"/>
      <c r="G7" s="67"/>
      <c r="H7" s="67"/>
      <c r="I7" s="67"/>
      <c r="J7" s="67"/>
      <c r="K7" s="67"/>
      <c r="L7" s="67"/>
      <c r="M7" s="12"/>
      <c r="N7" s="3" t="s">
        <v>5</v>
      </c>
      <c r="O7" s="12"/>
      <c r="AA7" s="821" t="s">
        <v>3</v>
      </c>
      <c r="AB7" s="799"/>
      <c r="AC7" s="799"/>
      <c r="AD7" s="799"/>
    </row>
    <row r="8" spans="1:31" ht="15" customHeight="1" thickBot="1">
      <c r="A8" s="6"/>
      <c r="B8" s="680" t="str">
        <f>IF(Presentación!B10="","",Presentación!B10)</f>
        <v>Veracruz de Ignacio de la Llave</v>
      </c>
      <c r="C8" s="681"/>
      <c r="D8" s="681"/>
      <c r="E8" s="681"/>
      <c r="F8" s="681"/>
      <c r="G8" s="681"/>
      <c r="H8" s="681"/>
      <c r="I8" s="681"/>
      <c r="J8" s="681"/>
      <c r="K8" s="681"/>
      <c r="L8" s="682"/>
      <c r="M8" s="72"/>
      <c r="N8" s="680" t="str">
        <f>IF(Presentación!N10="","",Presentación!N10)</f>
        <v>230</v>
      </c>
      <c r="O8" s="682"/>
      <c r="P8" s="19"/>
      <c r="Q8" s="70"/>
      <c r="R8" s="70"/>
      <c r="S8" s="70"/>
      <c r="T8" s="70"/>
      <c r="U8" s="70"/>
      <c r="V8" s="70"/>
      <c r="W8" s="70"/>
      <c r="X8" s="70"/>
      <c r="Y8" s="70"/>
      <c r="Z8" s="70"/>
      <c r="AA8" s="70"/>
      <c r="AB8" s="19"/>
      <c r="AC8" s="70"/>
      <c r="AD8" s="101"/>
    </row>
    <row r="9" spans="1:31" ht="15" customHeight="1" thickBot="1">
      <c r="A9" s="6"/>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1" s="76" customFormat="1" ht="15" customHeight="1" thickBot="1">
      <c r="A10" s="22"/>
      <c r="B10" s="738" t="s">
        <v>6121</v>
      </c>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39"/>
      <c r="AE10"/>
    </row>
    <row r="11" spans="1:31" ht="15" customHeight="1">
      <c r="A11" s="22"/>
      <c r="B11" s="832" t="s">
        <v>5068</v>
      </c>
      <c r="C11" s="817"/>
      <c r="D11" s="817"/>
      <c r="E11" s="817"/>
      <c r="F11" s="817"/>
      <c r="G11" s="817"/>
      <c r="H11" s="817"/>
      <c r="I11" s="817"/>
      <c r="J11" s="817"/>
      <c r="K11" s="817"/>
      <c r="L11" s="817"/>
      <c r="M11" s="817"/>
      <c r="N11" s="817"/>
      <c r="O11" s="817"/>
      <c r="P11" s="817"/>
      <c r="Q11" s="817"/>
      <c r="R11" s="817"/>
      <c r="S11" s="817"/>
      <c r="T11" s="817"/>
      <c r="U11" s="817"/>
      <c r="V11" s="817"/>
      <c r="W11" s="817"/>
      <c r="X11" s="817"/>
      <c r="Y11" s="817"/>
      <c r="Z11" s="817"/>
      <c r="AA11" s="817"/>
      <c r="AB11" s="817"/>
      <c r="AC11" s="817"/>
      <c r="AD11" s="813"/>
    </row>
    <row r="12" spans="1:31" ht="24" customHeight="1">
      <c r="A12" s="22"/>
      <c r="B12" s="483"/>
      <c r="C12" s="823" t="s">
        <v>6122</v>
      </c>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769"/>
    </row>
    <row r="13" spans="1:31" ht="24" customHeight="1">
      <c r="A13" s="22"/>
      <c r="B13" s="483"/>
      <c r="C13" s="806" t="s">
        <v>5070</v>
      </c>
      <c r="D13" s="799"/>
      <c r="E13" s="799"/>
      <c r="F13" s="799"/>
      <c r="G13" s="799"/>
      <c r="H13" s="799"/>
      <c r="I13" s="799"/>
      <c r="J13" s="799"/>
      <c r="K13" s="799"/>
      <c r="L13" s="799"/>
      <c r="M13" s="799"/>
      <c r="N13" s="799"/>
      <c r="O13" s="799"/>
      <c r="P13" s="799"/>
      <c r="Q13" s="799"/>
      <c r="R13" s="799"/>
      <c r="S13" s="799"/>
      <c r="T13" s="799"/>
      <c r="U13" s="799"/>
      <c r="V13" s="799"/>
      <c r="W13" s="799"/>
      <c r="X13" s="799"/>
      <c r="Y13" s="799"/>
      <c r="Z13" s="799"/>
      <c r="AA13" s="799"/>
      <c r="AB13" s="799"/>
      <c r="AC13" s="799"/>
      <c r="AD13" s="807"/>
    </row>
    <row r="14" spans="1:31" ht="36" customHeight="1">
      <c r="A14" s="22"/>
      <c r="B14" s="483"/>
      <c r="C14" s="798" t="s">
        <v>5994</v>
      </c>
      <c r="D14" s="798"/>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815"/>
    </row>
    <row r="15" spans="1:31" ht="48" customHeight="1">
      <c r="A15" s="22"/>
      <c r="B15" s="483"/>
      <c r="C15" s="815" t="s">
        <v>5995</v>
      </c>
      <c r="D15" s="799"/>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769"/>
    </row>
    <row r="16" spans="1:31" ht="15" customHeight="1">
      <c r="A16" s="22"/>
      <c r="B16" s="576"/>
      <c r="C16" s="834" t="s">
        <v>6123</v>
      </c>
      <c r="D16" s="781"/>
      <c r="E16" s="781"/>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2"/>
    </row>
    <row r="17" spans="1:30" ht="15" customHeight="1" thickBot="1">
      <c r="A17" s="22"/>
      <c r="B17" s="484"/>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row>
    <row r="18" spans="1:30" ht="15" customHeight="1" thickBot="1">
      <c r="A18" s="21"/>
      <c r="B18" s="811" t="s">
        <v>6124</v>
      </c>
      <c r="C18" s="720"/>
      <c r="D18" s="720"/>
      <c r="E18" s="720"/>
      <c r="F18" s="720"/>
      <c r="G18" s="720"/>
      <c r="H18" s="720"/>
      <c r="I18" s="720"/>
      <c r="J18" s="720"/>
      <c r="K18" s="720"/>
      <c r="L18" s="720"/>
      <c r="M18" s="720"/>
      <c r="N18" s="720"/>
      <c r="O18" s="720"/>
      <c r="P18" s="720"/>
      <c r="Q18" s="720"/>
      <c r="R18" s="720"/>
      <c r="S18" s="720"/>
      <c r="T18" s="720"/>
      <c r="U18" s="720"/>
      <c r="V18" s="720"/>
      <c r="W18" s="720"/>
      <c r="X18" s="720"/>
      <c r="Y18" s="720"/>
      <c r="Z18" s="720"/>
      <c r="AA18" s="720"/>
      <c r="AB18" s="720"/>
      <c r="AC18" s="720"/>
      <c r="AD18" s="739"/>
    </row>
    <row r="19" spans="1:30" ht="15" customHeight="1">
      <c r="A19" s="21"/>
      <c r="B19" s="824" t="s">
        <v>5643</v>
      </c>
      <c r="C19" s="726"/>
      <c r="D19" s="726"/>
      <c r="E19" s="726"/>
      <c r="F19" s="726"/>
      <c r="G19" s="726"/>
      <c r="H19" s="726"/>
      <c r="I19" s="726"/>
      <c r="J19" s="726"/>
      <c r="K19" s="726"/>
      <c r="L19" s="726"/>
      <c r="M19" s="726"/>
      <c r="N19" s="726"/>
      <c r="O19" s="726"/>
      <c r="P19" s="726"/>
      <c r="Q19" s="726"/>
      <c r="R19" s="726"/>
      <c r="S19" s="726"/>
      <c r="T19" s="726"/>
      <c r="U19" s="726"/>
      <c r="V19" s="726"/>
      <c r="W19" s="726"/>
      <c r="X19" s="726"/>
      <c r="Y19" s="726"/>
      <c r="Z19" s="726"/>
      <c r="AA19" s="726"/>
      <c r="AB19" s="726"/>
      <c r="AC19" s="726"/>
      <c r="AD19" s="825"/>
    </row>
    <row r="20" spans="1:30" ht="36" customHeight="1">
      <c r="A20" s="644"/>
      <c r="B20" s="644"/>
      <c r="C20" s="896" t="s">
        <v>6125</v>
      </c>
      <c r="D20" s="799"/>
      <c r="E20" s="799"/>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807"/>
    </row>
    <row r="21" spans="1:30" ht="36" customHeight="1">
      <c r="A21" s="644"/>
      <c r="B21" s="644"/>
      <c r="C21" s="896" t="s">
        <v>6126</v>
      </c>
      <c r="D21" s="799"/>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807"/>
    </row>
    <row r="22" spans="1:30" ht="24" customHeight="1">
      <c r="A22" s="21"/>
      <c r="B22" s="23"/>
      <c r="C22" s="896" t="s">
        <v>6127</v>
      </c>
      <c r="D22" s="799"/>
      <c r="E22" s="799"/>
      <c r="F22" s="799"/>
      <c r="G22" s="799"/>
      <c r="H22" s="799"/>
      <c r="I22" s="799"/>
      <c r="J22" s="799"/>
      <c r="K22" s="799"/>
      <c r="L22" s="799"/>
      <c r="M22" s="799"/>
      <c r="N22" s="799"/>
      <c r="O22" s="799"/>
      <c r="P22" s="799"/>
      <c r="Q22" s="799"/>
      <c r="R22" s="799"/>
      <c r="S22" s="799"/>
      <c r="T22" s="799"/>
      <c r="U22" s="799"/>
      <c r="V22" s="799"/>
      <c r="W22" s="799"/>
      <c r="X22" s="799"/>
      <c r="Y22" s="799"/>
      <c r="Z22" s="799"/>
      <c r="AA22" s="799"/>
      <c r="AB22" s="799"/>
      <c r="AC22" s="799"/>
      <c r="AD22" s="807"/>
    </row>
    <row r="23" spans="1:30" ht="24" customHeight="1">
      <c r="A23" s="21"/>
      <c r="B23" s="23"/>
      <c r="C23" s="896" t="s">
        <v>6128</v>
      </c>
      <c r="D23" s="799"/>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807"/>
    </row>
    <row r="24" spans="1:30" ht="15" customHeight="1">
      <c r="A24" s="30"/>
      <c r="B24" s="822" t="s">
        <v>5081</v>
      </c>
      <c r="C24" s="817"/>
      <c r="D24" s="817"/>
      <c r="E24" s="817"/>
      <c r="F24" s="817"/>
      <c r="G24" s="817"/>
      <c r="H24" s="817"/>
      <c r="I24" s="817"/>
      <c r="J24" s="817"/>
      <c r="K24" s="817"/>
      <c r="L24" s="817"/>
      <c r="M24" s="817"/>
      <c r="N24" s="817"/>
      <c r="O24" s="817"/>
      <c r="P24" s="817"/>
      <c r="Q24" s="817"/>
      <c r="R24" s="817"/>
      <c r="S24" s="817"/>
      <c r="T24" s="817"/>
      <c r="U24" s="817"/>
      <c r="V24" s="817"/>
      <c r="W24" s="817"/>
      <c r="X24" s="817"/>
      <c r="Y24" s="817"/>
      <c r="Z24" s="817"/>
      <c r="AA24" s="817"/>
      <c r="AB24" s="817"/>
      <c r="AC24" s="817"/>
      <c r="AD24" s="813"/>
    </row>
    <row r="25" spans="1:30" ht="36" customHeight="1">
      <c r="A25" s="30"/>
      <c r="B25" s="96"/>
      <c r="C25" s="815" t="s">
        <v>6129</v>
      </c>
      <c r="D25" s="799"/>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769"/>
    </row>
    <row r="26" spans="1:30" ht="36" customHeight="1">
      <c r="A26" s="30"/>
      <c r="B26" s="485"/>
      <c r="C26" s="823" t="s">
        <v>6130</v>
      </c>
      <c r="D26" s="799"/>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799"/>
      <c r="AC26" s="799"/>
      <c r="AD26" s="769"/>
    </row>
    <row r="27" spans="1:30" ht="36" customHeight="1">
      <c r="A27" s="30"/>
      <c r="B27" s="485"/>
      <c r="C27" s="815" t="s">
        <v>6131</v>
      </c>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769"/>
    </row>
    <row r="28" spans="1:30" ht="24" customHeight="1">
      <c r="A28" s="30"/>
      <c r="B28" s="82"/>
      <c r="C28" s="823" t="s">
        <v>6132</v>
      </c>
      <c r="D28" s="799"/>
      <c r="E28" s="799"/>
      <c r="F28" s="799"/>
      <c r="G28" s="799"/>
      <c r="H28" s="799"/>
      <c r="I28" s="799"/>
      <c r="J28" s="799"/>
      <c r="K28" s="799"/>
      <c r="L28" s="799"/>
      <c r="M28" s="799"/>
      <c r="N28" s="799"/>
      <c r="O28" s="799"/>
      <c r="P28" s="799"/>
      <c r="Q28" s="799"/>
      <c r="R28" s="799"/>
      <c r="S28" s="799"/>
      <c r="T28" s="799"/>
      <c r="U28" s="799"/>
      <c r="V28" s="799"/>
      <c r="W28" s="799"/>
      <c r="X28" s="799"/>
      <c r="Y28" s="799"/>
      <c r="Z28" s="799"/>
      <c r="AA28" s="799"/>
      <c r="AB28" s="799"/>
      <c r="AC28" s="799"/>
      <c r="AD28" s="769"/>
    </row>
    <row r="29" spans="1:30" ht="24" customHeight="1">
      <c r="B29" s="83"/>
      <c r="C29" s="815" t="s">
        <v>6133</v>
      </c>
      <c r="D29" s="799"/>
      <c r="E29" s="799"/>
      <c r="F29" s="799"/>
      <c r="G29" s="799"/>
      <c r="H29" s="799"/>
      <c r="I29" s="799"/>
      <c r="J29" s="799"/>
      <c r="K29" s="799"/>
      <c r="L29" s="799"/>
      <c r="M29" s="799"/>
      <c r="N29" s="799"/>
      <c r="O29" s="799"/>
      <c r="P29" s="799"/>
      <c r="Q29" s="799"/>
      <c r="R29" s="799"/>
      <c r="S29" s="799"/>
      <c r="T29" s="799"/>
      <c r="U29" s="799"/>
      <c r="V29" s="799"/>
      <c r="W29" s="799"/>
      <c r="X29" s="799"/>
      <c r="Y29" s="799"/>
      <c r="Z29" s="799"/>
      <c r="AA29" s="799"/>
      <c r="AB29" s="799"/>
      <c r="AC29" s="799"/>
      <c r="AD29" s="769"/>
    </row>
    <row r="30" spans="1:30" ht="36" customHeight="1">
      <c r="B30" s="83"/>
      <c r="C30" s="823" t="s">
        <v>6134</v>
      </c>
      <c r="D30" s="799"/>
      <c r="E30" s="799"/>
      <c r="F30" s="799"/>
      <c r="G30" s="799"/>
      <c r="H30" s="799"/>
      <c r="I30" s="799"/>
      <c r="J30" s="799"/>
      <c r="K30" s="799"/>
      <c r="L30" s="799"/>
      <c r="M30" s="799"/>
      <c r="N30" s="799"/>
      <c r="O30" s="799"/>
      <c r="P30" s="799"/>
      <c r="Q30" s="799"/>
      <c r="R30" s="799"/>
      <c r="S30" s="799"/>
      <c r="T30" s="799"/>
      <c r="U30" s="799"/>
      <c r="V30" s="799"/>
      <c r="W30" s="799"/>
      <c r="X30" s="799"/>
      <c r="Y30" s="799"/>
      <c r="Z30" s="799"/>
      <c r="AA30" s="799"/>
      <c r="AB30" s="799"/>
      <c r="AC30" s="799"/>
      <c r="AD30" s="769"/>
    </row>
    <row r="31" spans="1:30" ht="60" customHeight="1">
      <c r="B31" s="577"/>
      <c r="C31" s="823" t="s">
        <v>6135</v>
      </c>
      <c r="D31" s="799"/>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769"/>
    </row>
    <row r="32" spans="1:30" ht="36" customHeight="1">
      <c r="B32" s="83"/>
      <c r="C32" s="815" t="s">
        <v>6136</v>
      </c>
      <c r="D32" s="799"/>
      <c r="E32" s="799"/>
      <c r="F32" s="799"/>
      <c r="G32" s="799"/>
      <c r="H32" s="799"/>
      <c r="I32" s="799"/>
      <c r="J32" s="799"/>
      <c r="K32" s="799"/>
      <c r="L32" s="799"/>
      <c r="M32" s="799"/>
      <c r="N32" s="799"/>
      <c r="O32" s="799"/>
      <c r="P32" s="799"/>
      <c r="Q32" s="799"/>
      <c r="R32" s="799"/>
      <c r="S32" s="799"/>
      <c r="T32" s="799"/>
      <c r="U32" s="799"/>
      <c r="V32" s="799"/>
      <c r="W32" s="799"/>
      <c r="X32" s="799"/>
      <c r="Y32" s="799"/>
      <c r="Z32" s="799"/>
      <c r="AA32" s="799"/>
      <c r="AB32" s="799"/>
      <c r="AC32" s="799"/>
      <c r="AD32" s="769"/>
    </row>
    <row r="33" spans="1:35" ht="36" customHeight="1">
      <c r="B33" s="83"/>
      <c r="C33" s="823" t="s">
        <v>6137</v>
      </c>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69"/>
    </row>
    <row r="34" spans="1:35" ht="91.5" customHeight="1">
      <c r="B34" s="83"/>
      <c r="C34" s="815" t="s">
        <v>6138</v>
      </c>
      <c r="D34" s="799"/>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769"/>
    </row>
    <row r="35" spans="1:35" ht="48" customHeight="1">
      <c r="B35" s="83"/>
      <c r="C35" s="815" t="s">
        <v>6139</v>
      </c>
      <c r="D35" s="799"/>
      <c r="E35" s="799"/>
      <c r="F35" s="799"/>
      <c r="G35" s="799"/>
      <c r="H35" s="799"/>
      <c r="I35" s="799"/>
      <c r="J35" s="799"/>
      <c r="K35" s="799"/>
      <c r="L35" s="799"/>
      <c r="M35" s="799"/>
      <c r="N35" s="799"/>
      <c r="O35" s="799"/>
      <c r="P35" s="799"/>
      <c r="Q35" s="799"/>
      <c r="R35" s="799"/>
      <c r="S35" s="799"/>
      <c r="T35" s="799"/>
      <c r="U35" s="799"/>
      <c r="V35" s="799"/>
      <c r="W35" s="799"/>
      <c r="X35" s="799"/>
      <c r="Y35" s="799"/>
      <c r="Z35" s="799"/>
      <c r="AA35" s="799"/>
      <c r="AB35" s="799"/>
      <c r="AC35" s="799"/>
      <c r="AD35" s="769"/>
    </row>
    <row r="36" spans="1:35" ht="36" customHeight="1">
      <c r="B36" s="485"/>
      <c r="C36" s="823" t="s">
        <v>6140</v>
      </c>
      <c r="D36" s="799"/>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69"/>
    </row>
    <row r="37" spans="1:35" ht="36" customHeight="1">
      <c r="B37" s="485"/>
      <c r="C37" s="815" t="s">
        <v>6141</v>
      </c>
      <c r="D37" s="799"/>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69"/>
    </row>
    <row r="38" spans="1:35" ht="36" customHeight="1">
      <c r="A38" s="30"/>
      <c r="B38" s="119"/>
      <c r="C38" s="939" t="s">
        <v>6142</v>
      </c>
      <c r="D38" s="781"/>
      <c r="E38" s="781"/>
      <c r="F38" s="781"/>
      <c r="G38" s="781"/>
      <c r="H38" s="781"/>
      <c r="I38" s="781"/>
      <c r="J38" s="781"/>
      <c r="K38" s="781"/>
      <c r="L38" s="781"/>
      <c r="M38" s="781"/>
      <c r="N38" s="781"/>
      <c r="O38" s="781"/>
      <c r="P38" s="781"/>
      <c r="Q38" s="781"/>
      <c r="R38" s="781"/>
      <c r="S38" s="781"/>
      <c r="T38" s="781"/>
      <c r="U38" s="781"/>
      <c r="V38" s="781"/>
      <c r="W38" s="781"/>
      <c r="X38" s="781"/>
      <c r="Y38" s="781"/>
      <c r="Z38" s="781"/>
      <c r="AA38" s="781"/>
      <c r="AB38" s="781"/>
      <c r="AC38" s="781"/>
      <c r="AD38" s="782"/>
    </row>
    <row r="39" spans="1:35" ht="15" customHeight="1">
      <c r="A39" s="22"/>
      <c r="B39" s="11"/>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row>
    <row r="40" spans="1:35" ht="36" customHeight="1">
      <c r="A40" s="61" t="s">
        <v>6143</v>
      </c>
      <c r="B40" s="956" t="s">
        <v>6144</v>
      </c>
      <c r="C40" s="799"/>
      <c r="D40" s="799"/>
      <c r="E40" s="799"/>
      <c r="F40" s="799"/>
      <c r="G40" s="799"/>
      <c r="H40" s="799"/>
      <c r="I40" s="799"/>
      <c r="J40" s="799"/>
      <c r="K40" s="799"/>
      <c r="L40" s="799"/>
      <c r="M40" s="799"/>
      <c r="N40" s="799"/>
      <c r="O40" s="799"/>
      <c r="P40" s="799"/>
      <c r="Q40" s="799"/>
      <c r="R40" s="799"/>
      <c r="S40" s="799"/>
      <c r="T40" s="799"/>
      <c r="U40" s="799"/>
      <c r="V40" s="799"/>
      <c r="W40" s="799"/>
      <c r="X40" s="799"/>
      <c r="Y40" s="799"/>
      <c r="Z40" s="799"/>
      <c r="AA40" s="799"/>
      <c r="AB40" s="799"/>
      <c r="AC40" s="799"/>
      <c r="AD40" s="799"/>
    </row>
    <row r="41" spans="1:35" ht="36" customHeight="1">
      <c r="A41" s="22"/>
      <c r="B41" s="11"/>
      <c r="C41" s="831" t="s">
        <v>6145</v>
      </c>
      <c r="D41" s="799"/>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799"/>
      <c r="AD41" s="799"/>
    </row>
    <row r="42" spans="1:35" ht="15" customHeight="1">
      <c r="A42" s="2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G42" s="391" t="s">
        <v>5667</v>
      </c>
      <c r="AI42" s="949" t="s">
        <v>6146</v>
      </c>
    </row>
    <row r="43" spans="1:35" ht="48" customHeight="1">
      <c r="A43" s="22"/>
      <c r="B43" s="11"/>
      <c r="C43" s="706" t="s">
        <v>6147</v>
      </c>
      <c r="D43" s="723"/>
      <c r="E43" s="723"/>
      <c r="F43" s="723"/>
      <c r="G43" s="723"/>
      <c r="H43" s="723"/>
      <c r="I43" s="723"/>
      <c r="J43" s="723"/>
      <c r="K43" s="723"/>
      <c r="L43" s="723"/>
      <c r="M43" s="723"/>
      <c r="N43" s="723"/>
      <c r="O43" s="723"/>
      <c r="P43" s="724"/>
      <c r="Q43" s="706" t="s">
        <v>6148</v>
      </c>
      <c r="R43" s="723"/>
      <c r="S43" s="723"/>
      <c r="T43" s="723"/>
      <c r="U43" s="723"/>
      <c r="V43" s="723"/>
      <c r="W43" s="723"/>
      <c r="X43" s="723"/>
      <c r="Y43" s="723"/>
      <c r="Z43" s="723"/>
      <c r="AA43" s="723"/>
      <c r="AB43" s="723"/>
      <c r="AC43" s="723"/>
      <c r="AD43" s="724"/>
      <c r="AG43" s="391" t="s">
        <v>5877</v>
      </c>
      <c r="AH43" s="289" t="s">
        <v>5121</v>
      </c>
      <c r="AI43" s="950"/>
    </row>
    <row r="44" spans="1:35" ht="15" customHeight="1">
      <c r="A44" s="22"/>
      <c r="B44" s="11"/>
      <c r="C44" s="728"/>
      <c r="D44" s="714"/>
      <c r="E44" s="714"/>
      <c r="F44" s="714"/>
      <c r="G44" s="714"/>
      <c r="H44" s="714"/>
      <c r="I44" s="714"/>
      <c r="J44" s="714"/>
      <c r="K44" s="714"/>
      <c r="L44" s="714"/>
      <c r="M44" s="714"/>
      <c r="N44" s="714"/>
      <c r="O44" s="714"/>
      <c r="P44" s="805"/>
      <c r="Q44" s="857"/>
      <c r="R44" s="856"/>
      <c r="S44" s="856"/>
      <c r="T44" s="856"/>
      <c r="U44" s="856"/>
      <c r="V44" s="856"/>
      <c r="W44" s="856"/>
      <c r="X44" s="856"/>
      <c r="Y44" s="856"/>
      <c r="Z44" s="856"/>
      <c r="AA44" s="856"/>
      <c r="AB44" s="856"/>
      <c r="AC44" s="856"/>
      <c r="AD44" s="809"/>
      <c r="AG44" s="392">
        <f>IF(AND($C$44&lt;&gt;"",$C$44&lt;&gt;1,COUNTA(Q44)&gt;0),1,IF(AND($C$44="",COUNTA(Q44)&gt;0),1,0))</f>
        <v>0</v>
      </c>
      <c r="AH44" s="290">
        <f>IF(OR(AND($C$44&lt;&gt;1,COUNTA(Q44)=0),AND($C$44=1,COUNTA(Q44)=1)),0,IF(COUNTA(C44:AD44)=0,0,1))</f>
        <v>0</v>
      </c>
      <c r="AI44" s="411">
        <f>IF(AND(C44&lt;&gt;"",C44=1,Q44&lt;&gt;"",SUM(Q44)=0),1,0)</f>
        <v>0</v>
      </c>
    </row>
    <row r="45" spans="1:35" ht="15" customHeight="1">
      <c r="A45" s="2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row>
    <row r="46" spans="1:35" ht="24" customHeight="1">
      <c r="A46" s="22"/>
      <c r="B46" s="11"/>
      <c r="C46" s="876" t="s">
        <v>5408</v>
      </c>
      <c r="D46" s="802"/>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row>
    <row r="47" spans="1:35" ht="60" customHeight="1">
      <c r="A47" s="22"/>
      <c r="B47" s="11"/>
      <c r="C47" s="878"/>
      <c r="D47" s="879"/>
      <c r="E47" s="879"/>
      <c r="F47" s="879"/>
      <c r="G47" s="879"/>
      <c r="H47" s="879"/>
      <c r="I47" s="879"/>
      <c r="J47" s="879"/>
      <c r="K47" s="879"/>
      <c r="L47" s="879"/>
      <c r="M47" s="879"/>
      <c r="N47" s="879"/>
      <c r="O47" s="879"/>
      <c r="P47" s="879"/>
      <c r="Q47" s="879"/>
      <c r="R47" s="879"/>
      <c r="S47" s="879"/>
      <c r="T47" s="879"/>
      <c r="U47" s="879"/>
      <c r="V47" s="879"/>
      <c r="W47" s="879"/>
      <c r="X47" s="879"/>
      <c r="Y47" s="879"/>
      <c r="Z47" s="879"/>
      <c r="AA47" s="879"/>
      <c r="AB47" s="879"/>
      <c r="AC47" s="879"/>
      <c r="AD47" s="880"/>
    </row>
    <row r="48" spans="1:35" ht="15" customHeight="1">
      <c r="A48" s="22"/>
      <c r="B48" s="843" t="str">
        <f>IF(AH44&gt;0,"Favor de ingresar toda la información requerida en la pregunta ","")</f>
        <v/>
      </c>
      <c r="C48" s="678"/>
      <c r="D48" s="678"/>
      <c r="E48" s="678"/>
      <c r="F48" s="678"/>
      <c r="G48" s="678"/>
      <c r="H48" s="678"/>
      <c r="I48" s="678"/>
      <c r="J48" s="678"/>
      <c r="K48" s="678"/>
      <c r="L48" s="678"/>
      <c r="M48" s="678"/>
      <c r="N48" s="678"/>
      <c r="O48" s="678"/>
      <c r="P48" s="678"/>
      <c r="Q48" s="678"/>
      <c r="R48" s="678"/>
      <c r="S48" s="678"/>
      <c r="T48" s="678"/>
      <c r="U48" s="678"/>
      <c r="V48" s="678"/>
      <c r="W48" s="678"/>
      <c r="X48" s="678"/>
      <c r="Y48" s="678"/>
      <c r="Z48" s="678"/>
      <c r="AA48" s="678"/>
      <c r="AB48" s="678"/>
      <c r="AC48" s="678"/>
      <c r="AD48" s="678"/>
    </row>
    <row r="49" spans="1:42" ht="15" customHeight="1">
      <c r="A49" s="22"/>
      <c r="B49" s="853" t="str">
        <f>IF(SUM(COUNTIF(Q44:AD44,"NS"))&lt;&gt;0,"Alerta: debido a que cuenta con registros NS, debe proporcionar una justificación en el area de comentarios al final de la pregunta","")</f>
        <v/>
      </c>
      <c r="C49" s="853"/>
      <c r="D49" s="853"/>
      <c r="E49" s="853"/>
      <c r="F49" s="853"/>
      <c r="G49" s="853"/>
      <c r="H49" s="853"/>
      <c r="I49" s="853"/>
      <c r="J49" s="853"/>
      <c r="K49" s="853"/>
      <c r="L49" s="853"/>
      <c r="M49" s="853"/>
      <c r="N49" s="853"/>
      <c r="O49" s="853"/>
      <c r="P49" s="853"/>
      <c r="Q49" s="853"/>
      <c r="R49" s="853"/>
      <c r="S49" s="853"/>
      <c r="T49" s="853"/>
      <c r="U49" s="853"/>
      <c r="V49" s="853"/>
      <c r="W49" s="853"/>
      <c r="X49" s="853"/>
      <c r="Y49" s="853"/>
      <c r="Z49" s="853"/>
      <c r="AA49" s="853"/>
      <c r="AB49" s="853"/>
      <c r="AC49" s="853"/>
      <c r="AD49" s="853"/>
    </row>
    <row r="50" spans="1:42" ht="15" customHeight="1">
      <c r="A50" s="22"/>
      <c r="B50" s="797" t="str">
        <f>IF(AI44&gt;0,"No puede ingresar cero en la col. Servicios Profesionales debido a que registró el código 1 en la col. ¿Contaba con algún Servicio…  ?","")</f>
        <v/>
      </c>
      <c r="C50" s="797"/>
      <c r="D50" s="797"/>
      <c r="E50" s="797"/>
      <c r="F50" s="797"/>
      <c r="G50" s="797"/>
      <c r="H50" s="797"/>
      <c r="I50" s="797"/>
      <c r="J50" s="797"/>
      <c r="K50" s="797"/>
      <c r="L50" s="797"/>
      <c r="M50" s="797"/>
      <c r="N50" s="797"/>
      <c r="O50" s="797"/>
      <c r="P50" s="797"/>
      <c r="Q50" s="797"/>
      <c r="R50" s="797"/>
      <c r="S50" s="797"/>
      <c r="T50" s="797"/>
      <c r="U50" s="797"/>
      <c r="V50" s="797"/>
      <c r="W50" s="797"/>
      <c r="X50" s="797"/>
      <c r="Y50" s="797"/>
      <c r="Z50" s="797"/>
      <c r="AA50" s="797"/>
      <c r="AB50" s="797"/>
      <c r="AC50" s="797"/>
      <c r="AD50" s="797"/>
      <c r="AE50" s="529"/>
    </row>
    <row r="51" spans="1:42" ht="15" customHeight="1">
      <c r="A51" s="22"/>
      <c r="B51" s="797" t="str">
        <f>IF(AG44&gt;0,"Favor de verificar que no tenga información en celdas sombreadas","")</f>
        <v/>
      </c>
      <c r="C51" s="797"/>
      <c r="D51" s="797"/>
      <c r="E51" s="797"/>
      <c r="F51" s="797"/>
      <c r="G51" s="797"/>
      <c r="H51" s="797"/>
      <c r="I51" s="797"/>
      <c r="J51" s="797"/>
      <c r="K51" s="797"/>
      <c r="L51" s="797"/>
      <c r="M51" s="797"/>
      <c r="N51" s="797"/>
      <c r="O51" s="797"/>
      <c r="P51" s="797"/>
      <c r="Q51" s="797"/>
      <c r="R51" s="797"/>
      <c r="S51" s="797"/>
      <c r="T51" s="797"/>
      <c r="U51" s="797"/>
      <c r="V51" s="797"/>
      <c r="W51" s="797"/>
      <c r="X51" s="797"/>
      <c r="Y51" s="797"/>
      <c r="Z51" s="797"/>
      <c r="AA51" s="797"/>
      <c r="AB51" s="797"/>
      <c r="AC51" s="797"/>
      <c r="AD51" s="797"/>
    </row>
    <row r="52" spans="1:42" ht="15" customHeight="1">
      <c r="A52" s="22"/>
      <c r="B52" s="1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row>
    <row r="53" spans="1:42" ht="15" customHeight="1">
      <c r="A53" s="22"/>
      <c r="B53" s="1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row>
    <row r="54" spans="1:42" ht="48" customHeight="1">
      <c r="A54" s="30" t="s">
        <v>6149</v>
      </c>
      <c r="B54" s="839" t="s">
        <v>6150</v>
      </c>
      <c r="C54" s="799"/>
      <c r="D54" s="799"/>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799"/>
      <c r="AC54" s="799"/>
      <c r="AD54" s="799"/>
    </row>
    <row r="55" spans="1:42" ht="24" customHeight="1">
      <c r="A55" s="30"/>
      <c r="B55" s="31"/>
      <c r="C55" s="828" t="s">
        <v>6151</v>
      </c>
      <c r="D55" s="799"/>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799"/>
      <c r="AC55" s="799"/>
      <c r="AD55" s="799"/>
    </row>
    <row r="56" spans="1:42" ht="24" customHeight="1">
      <c r="A56" s="30"/>
      <c r="B56" s="31"/>
      <c r="C56" s="828" t="s">
        <v>6152</v>
      </c>
      <c r="D56" s="799"/>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799"/>
      <c r="AC56" s="799"/>
      <c r="AD56" s="799"/>
    </row>
    <row r="57" spans="1:42" ht="15" customHeight="1">
      <c r="A57" s="30"/>
      <c r="B57" s="31"/>
      <c r="C57" s="831" t="s">
        <v>6153</v>
      </c>
      <c r="D57" s="799"/>
      <c r="E57" s="799"/>
      <c r="F57" s="799"/>
      <c r="G57" s="799"/>
      <c r="H57" s="799"/>
      <c r="I57" s="799"/>
      <c r="J57" s="799"/>
      <c r="K57" s="799"/>
      <c r="L57" s="799"/>
      <c r="M57" s="799"/>
      <c r="N57" s="799"/>
      <c r="O57" s="799"/>
      <c r="P57" s="799"/>
      <c r="Q57" s="799"/>
      <c r="R57" s="799"/>
      <c r="S57" s="799"/>
      <c r="T57" s="799"/>
      <c r="U57" s="799"/>
      <c r="V57" s="799"/>
      <c r="W57" s="799"/>
      <c r="X57" s="799"/>
      <c r="Y57" s="799"/>
      <c r="Z57" s="799"/>
      <c r="AA57" s="799"/>
      <c r="AB57" s="799"/>
      <c r="AC57" s="799"/>
      <c r="AD57" s="799"/>
    </row>
    <row r="58" spans="1:42" ht="24" customHeight="1">
      <c r="A58" s="30"/>
      <c r="B58" s="31"/>
      <c r="C58" s="798" t="s">
        <v>6154</v>
      </c>
      <c r="D58" s="799"/>
      <c r="E58" s="799"/>
      <c r="F58" s="799"/>
      <c r="G58" s="799"/>
      <c r="H58" s="799"/>
      <c r="I58" s="799"/>
      <c r="J58" s="799"/>
      <c r="K58" s="799"/>
      <c r="L58" s="799"/>
      <c r="M58" s="799"/>
      <c r="N58" s="799"/>
      <c r="O58" s="799"/>
      <c r="P58" s="799"/>
      <c r="Q58" s="799"/>
      <c r="R58" s="799"/>
      <c r="S58" s="799"/>
      <c r="T58" s="799"/>
      <c r="U58" s="799"/>
      <c r="V58" s="799"/>
      <c r="W58" s="799"/>
      <c r="X58" s="799"/>
      <c r="Y58" s="799"/>
      <c r="Z58" s="799"/>
      <c r="AA58" s="799"/>
      <c r="AB58" s="799"/>
      <c r="AC58" s="799"/>
      <c r="AD58" s="799"/>
    </row>
    <row r="59" spans="1:42" ht="36" customHeight="1">
      <c r="A59" s="30"/>
      <c r="B59" s="31"/>
      <c r="C59" s="831" t="s">
        <v>6155</v>
      </c>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row>
    <row r="60" spans="1:42" ht="24" customHeight="1">
      <c r="A60" s="30"/>
      <c r="B60" s="31"/>
      <c r="C60" s="831" t="s">
        <v>6156</v>
      </c>
      <c r="D60" s="799"/>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799"/>
      <c r="AC60" s="799"/>
      <c r="AD60" s="799"/>
    </row>
    <row r="61" spans="1:42" ht="24" customHeight="1">
      <c r="A61" s="61"/>
      <c r="B61" s="486"/>
      <c r="C61" s="877" t="s">
        <v>6157</v>
      </c>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row>
    <row r="62" spans="1:42" ht="15" customHeight="1">
      <c r="A62" s="61"/>
      <c r="B62" s="486"/>
      <c r="C62" s="59"/>
      <c r="D62" s="59"/>
      <c r="E62" s="59"/>
      <c r="F62" s="59"/>
      <c r="G62" s="59"/>
      <c r="H62" s="59"/>
      <c r="J62" s="59"/>
      <c r="K62" s="59"/>
      <c r="L62" s="59"/>
      <c r="M62" s="59"/>
      <c r="N62" s="59"/>
      <c r="O62" s="59"/>
      <c r="P62" s="59"/>
      <c r="Q62" s="59"/>
      <c r="R62" s="59"/>
      <c r="S62" s="59"/>
      <c r="T62" s="59"/>
      <c r="U62" s="59"/>
      <c r="V62" s="59"/>
      <c r="W62" s="59"/>
      <c r="X62" s="59"/>
      <c r="Y62" s="487"/>
      <c r="Z62" s="487"/>
      <c r="AA62" s="451"/>
      <c r="AB62" s="451"/>
      <c r="AC62" s="451"/>
      <c r="AD62" s="451"/>
    </row>
    <row r="63" spans="1:42" ht="15" customHeight="1">
      <c r="A63" s="61"/>
      <c r="B63" s="486"/>
      <c r="C63" s="59"/>
      <c r="D63" s="59"/>
      <c r="E63" s="59"/>
      <c r="F63" s="59"/>
      <c r="G63" s="59"/>
      <c r="H63" s="59"/>
      <c r="I63" s="59"/>
      <c r="J63" s="59"/>
      <c r="K63" s="59"/>
      <c r="L63" s="59"/>
      <c r="M63" s="59"/>
      <c r="N63" s="59"/>
      <c r="O63" s="59"/>
      <c r="P63" s="59"/>
      <c r="Q63" s="59"/>
      <c r="R63" s="59"/>
      <c r="S63" s="59"/>
      <c r="T63" s="59"/>
      <c r="U63" s="59"/>
      <c r="V63" s="59"/>
      <c r="W63" s="59"/>
      <c r="X63" s="59"/>
      <c r="Y63" s="487"/>
      <c r="Z63" s="487"/>
      <c r="AA63" s="926" t="s">
        <v>6158</v>
      </c>
      <c r="AB63" s="799"/>
      <c r="AC63" s="799"/>
      <c r="AD63" s="799"/>
    </row>
    <row r="64" spans="1:42" ht="15" customHeight="1">
      <c r="A64" s="61"/>
      <c r="B64" s="486"/>
      <c r="C64" s="59"/>
      <c r="D64" s="59"/>
      <c r="E64" s="59"/>
      <c r="F64" s="59"/>
      <c r="G64" s="59"/>
      <c r="H64" s="59"/>
      <c r="I64" s="59"/>
      <c r="J64" s="59"/>
      <c r="K64" s="59"/>
      <c r="L64" s="59"/>
      <c r="M64" s="59"/>
      <c r="N64" s="59"/>
      <c r="O64" s="59"/>
      <c r="P64" s="59"/>
      <c r="Q64" s="59"/>
      <c r="R64" s="59"/>
      <c r="S64" s="59"/>
      <c r="T64" s="59"/>
      <c r="U64" s="59"/>
      <c r="V64" s="59"/>
      <c r="W64" s="59"/>
      <c r="X64" s="59"/>
      <c r="Y64" s="487"/>
      <c r="Z64" s="487"/>
      <c r="AA64" s="488"/>
      <c r="AB64" s="488"/>
      <c r="AC64" s="488"/>
      <c r="AD64" s="488"/>
      <c r="AG64" s="13"/>
      <c r="AH64" s="594" t="s">
        <v>6159</v>
      </c>
      <c r="AI64" s="595" t="s">
        <v>5491</v>
      </c>
      <c r="AJ64" s="489" t="s">
        <v>5101</v>
      </c>
      <c r="AK64" s="13"/>
      <c r="AO64" s="490" t="s">
        <v>5101</v>
      </c>
      <c r="AP64" s="491" t="s">
        <v>5103</v>
      </c>
    </row>
    <row r="65" spans="1:42" ht="75.95" customHeight="1">
      <c r="A65" s="61"/>
      <c r="B65" s="486"/>
      <c r="C65" s="706" t="s">
        <v>6160</v>
      </c>
      <c r="D65" s="706"/>
      <c r="E65" s="706"/>
      <c r="F65" s="706"/>
      <c r="G65" s="706"/>
      <c r="H65" s="706"/>
      <c r="I65" s="706"/>
      <c r="J65" s="706"/>
      <c r="K65" s="706"/>
      <c r="L65" s="706"/>
      <c r="M65" s="706"/>
      <c r="N65" s="706"/>
      <c r="O65" s="820" t="s">
        <v>6161</v>
      </c>
      <c r="P65" s="820"/>
      <c r="Q65" s="820"/>
      <c r="R65" s="820"/>
      <c r="S65" s="706" t="s">
        <v>6162</v>
      </c>
      <c r="T65" s="723"/>
      <c r="U65" s="723"/>
      <c r="V65" s="723"/>
      <c r="W65" s="723"/>
      <c r="X65" s="723"/>
      <c r="Y65" s="723"/>
      <c r="Z65" s="723"/>
      <c r="AA65" s="723"/>
      <c r="AB65" s="723"/>
      <c r="AC65" s="723"/>
      <c r="AD65" s="724"/>
      <c r="AG65" s="13"/>
      <c r="AH65" s="967" t="s">
        <v>6163</v>
      </c>
      <c r="AI65" s="965" t="s">
        <v>6164</v>
      </c>
      <c r="AJ65" s="975" t="s">
        <v>6165</v>
      </c>
      <c r="AK65" s="76"/>
      <c r="AL65" s="905" t="s">
        <v>5105</v>
      </c>
      <c r="AM65" s="905"/>
      <c r="AN65" s="905"/>
      <c r="AO65" s="971" t="s">
        <v>6166</v>
      </c>
      <c r="AP65" s="973" t="s">
        <v>6167</v>
      </c>
    </row>
    <row r="66" spans="1:42" ht="15" customHeight="1">
      <c r="A66" s="13"/>
      <c r="B66" s="87"/>
      <c r="C66" s="706"/>
      <c r="D66" s="706"/>
      <c r="E66" s="706"/>
      <c r="F66" s="706"/>
      <c r="G66" s="706"/>
      <c r="H66" s="706"/>
      <c r="I66" s="706"/>
      <c r="J66" s="706"/>
      <c r="K66" s="706"/>
      <c r="L66" s="706"/>
      <c r="M66" s="706"/>
      <c r="N66" s="706"/>
      <c r="O66" s="820"/>
      <c r="P66" s="820"/>
      <c r="Q66" s="820"/>
      <c r="R66" s="820"/>
      <c r="S66" s="10" t="s">
        <v>5023</v>
      </c>
      <c r="T66" s="10" t="s">
        <v>5025</v>
      </c>
      <c r="U66" s="10" t="s">
        <v>5027</v>
      </c>
      <c r="V66" s="10" t="s">
        <v>5029</v>
      </c>
      <c r="W66" s="10" t="s">
        <v>5031</v>
      </c>
      <c r="X66" s="10" t="s">
        <v>5033</v>
      </c>
      <c r="Y66" s="10" t="s">
        <v>5035</v>
      </c>
      <c r="Z66" s="10" t="s">
        <v>5037</v>
      </c>
      <c r="AA66" s="10" t="s">
        <v>5039</v>
      </c>
      <c r="AB66" s="10" t="s">
        <v>5040</v>
      </c>
      <c r="AC66" s="10" t="s">
        <v>5042</v>
      </c>
      <c r="AD66" s="40" t="s">
        <v>5316</v>
      </c>
      <c r="AG66" s="625" t="s">
        <v>5108</v>
      </c>
      <c r="AH66" s="967"/>
      <c r="AI66" s="965"/>
      <c r="AJ66" s="975"/>
      <c r="AK66" s="289" t="s">
        <v>5121</v>
      </c>
      <c r="AL66" s="279" t="s">
        <v>5122</v>
      </c>
      <c r="AM66" s="311" t="s">
        <v>5115</v>
      </c>
      <c r="AN66" s="281" t="s">
        <v>5116</v>
      </c>
      <c r="AO66" s="972"/>
      <c r="AP66" s="974"/>
    </row>
    <row r="67" spans="1:42" ht="14.25">
      <c r="A67" s="30"/>
      <c r="B67" s="97"/>
      <c r="C67" s="574" t="s">
        <v>5023</v>
      </c>
      <c r="D67" s="944"/>
      <c r="E67" s="945"/>
      <c r="F67" s="945"/>
      <c r="G67" s="945"/>
      <c r="H67" s="945"/>
      <c r="I67" s="945"/>
      <c r="J67" s="945"/>
      <c r="K67" s="945"/>
      <c r="L67" s="945"/>
      <c r="M67" s="945"/>
      <c r="N67" s="946"/>
      <c r="O67" s="701"/>
      <c r="P67" s="702"/>
      <c r="Q67" s="702"/>
      <c r="R67" s="703"/>
      <c r="S67" s="565"/>
      <c r="T67" s="57"/>
      <c r="U67" s="57"/>
      <c r="V67" s="57"/>
      <c r="W67" s="57"/>
      <c r="X67" s="57"/>
      <c r="Y67" s="57"/>
      <c r="Z67" s="57"/>
      <c r="AA67" s="57"/>
      <c r="AB67" s="57"/>
      <c r="AC67" s="57"/>
      <c r="AD67" s="57"/>
      <c r="AG67" s="1">
        <f ca="1">IF(OR(D67=" ",AND(EXACT(UPPER(TRIM(SUBSTITUTE(D67,CHAR(160)," "))),TRIM(SUBSTITUTE(D67,CHAR(160)," "))),SUMPRODUCT(--ISNUMBER(MATCH(MID(TRIM(SUBSTITUTE(D67,CHAR(160)," ")),ROW(INDIRECT("1:"&amp;LEN(TRIM(SUBSTITUTE(D67,CHAR(160)," "))))),1),{"A","B","C","D","E","F","G","H","I","J","K","L","M","N","O","P","Q","R","S","T","U","V","W","X","Y","Z","Ñ","0","1","2","3","4","5","6","7","8","9"," "},0)))=LEN(TRIM(SUBSTITUTE(D67,CHAR(160)," "))))),0,1)</f>
        <v>0</v>
      </c>
      <c r="AH67" s="398">
        <f>IF(AND($C$44&lt;&gt;"",$C$44&lt;&gt;1,COUNTA(D67:AD86)&gt;0),1,0)</f>
        <v>0</v>
      </c>
      <c r="AI67" s="401">
        <f>IF(AND($O67&lt;&gt;"",$O67&lt;&gt;1,COUNTA(S67:AD67)&gt;0),1,0)</f>
        <v>0</v>
      </c>
      <c r="AJ67" s="492">
        <f t="shared" ref="AJ67:AJ86" si="0">IF(AND($AD67="X",COUNTA(S67:AC67)&gt;0),1,0)</f>
        <v>0</v>
      </c>
      <c r="AK67" s="290">
        <f t="shared" ref="AK67:AK86" si="1">IF(AND($C$44&lt;&gt;"",$C$44&lt;&gt;1,COUNTA(D67:AD67)=0),0,IF(AND(COUNTBLANK(D67)=0,$O67&lt;&gt;"",O67&lt;&gt;1,COUNTA(S67:AD67)=0),0,IF(AND(COUNTBLANK(D67)=0,$O67&lt;&gt;"",O67=1,COUNTA(S67:AC67)&gt;0,$AD67=""),0,IF(AND(COUNTBLANK(D67)=0,$O67&lt;&gt;"",O67=1,COUNTA(S67:AC67)=0,$AD67="X"),0,IF(AND(COUNTBLANK(D67)=1,COUNTA(O67:AD67)=0),0,1)))))</f>
        <v>0</v>
      </c>
      <c r="AL67" s="293">
        <f>IF(AK67=0,0,1)</f>
        <v>0</v>
      </c>
      <c r="AM67" s="283" t="str">
        <f>IF(AL67=0,"",
IF(SUM(AL67:AL67)=1,AN67,
IF(AL87&gt;SUM(AL67:AL67),_xlfn.CONCAT(", ",AN67),
IF(AL87=SUM(AL67:AL67),_xlfn.CONCAT(" y ",AN67)))))</f>
        <v/>
      </c>
      <c r="AN67" s="120" t="s">
        <v>5125</v>
      </c>
      <c r="AO67" s="493">
        <f>IF(COUNTA(D67:N86)=SUM(Q44),0,1)</f>
        <v>0</v>
      </c>
      <c r="AP67" s="494">
        <f>IF(COUNTIF(AC67:AC86,"X")&gt;0,1,0)</f>
        <v>0</v>
      </c>
    </row>
    <row r="68" spans="1:42" ht="14.25">
      <c r="A68" s="30"/>
      <c r="B68" s="97"/>
      <c r="C68" s="574" t="s">
        <v>5025</v>
      </c>
      <c r="D68" s="944"/>
      <c r="E68" s="945"/>
      <c r="F68" s="945"/>
      <c r="G68" s="945"/>
      <c r="H68" s="945"/>
      <c r="I68" s="945"/>
      <c r="J68" s="945"/>
      <c r="K68" s="945"/>
      <c r="L68" s="945"/>
      <c r="M68" s="945"/>
      <c r="N68" s="946"/>
      <c r="O68" s="701"/>
      <c r="P68" s="702"/>
      <c r="Q68" s="702"/>
      <c r="R68" s="703"/>
      <c r="S68" s="565"/>
      <c r="T68" s="57"/>
      <c r="U68" s="57"/>
      <c r="V68" s="57"/>
      <c r="W68" s="57"/>
      <c r="X68" s="57"/>
      <c r="Y68" s="57"/>
      <c r="Z68" s="57"/>
      <c r="AA68" s="57"/>
      <c r="AB68" s="57"/>
      <c r="AC68" s="57"/>
      <c r="AD68" s="57"/>
      <c r="AG68" s="1">
        <f ca="1">IF(OR(D68=" ",AND(EXACT(UPPER(TRIM(SUBSTITUTE(D68,CHAR(160)," "))),TRIM(SUBSTITUTE(D68,CHAR(160)," "))),SUMPRODUCT(--ISNUMBER(MATCH(MID(TRIM(SUBSTITUTE(D68,CHAR(160)," ")),ROW(INDIRECT("1:"&amp;LEN(TRIM(SUBSTITUTE(D68,CHAR(160)," "))))),1),{"A","B","C","D","E","F","G","H","I","J","K","L","M","N","O","P","Q","R","S","T","U","V","W","X","Y","Z","Ñ","0","1","2","3","4","5","6","7","8","9"," "},0)))=LEN(TRIM(SUBSTITUTE(D68,CHAR(160)," "))))),0,1)</f>
        <v>0</v>
      </c>
      <c r="AH68" s="1"/>
      <c r="AI68" s="401">
        <f t="shared" ref="AI68:AI85" si="2">IF(AND($O68&lt;&gt;"",$O68&lt;&gt;1,COUNTA(S68:AD68)&gt;0),1,0)</f>
        <v>0</v>
      </c>
      <c r="AJ68" s="492">
        <f t="shared" si="0"/>
        <v>0</v>
      </c>
      <c r="AK68" s="290">
        <f t="shared" si="1"/>
        <v>0</v>
      </c>
      <c r="AL68" s="293">
        <f t="shared" ref="AL68:AL86" si="3">IF(AK68=0,0,1)</f>
        <v>0</v>
      </c>
      <c r="AM68" s="283" t="str">
        <f>IF(AL68=0,"",
IF(SUM($AL$67:AL68)=1,AN68,
IF($AL$87&gt;SUM($AL$67:AL68),_xlfn.CONCAT(", ",AN68),
IF($AL$87=SUM($AL$67:AL68),_xlfn.CONCAT(" y ",AN68)))))</f>
        <v/>
      </c>
      <c r="AN68" s="120" t="s">
        <v>5127</v>
      </c>
    </row>
    <row r="69" spans="1:42" ht="14.25">
      <c r="A69" s="30"/>
      <c r="B69" s="97"/>
      <c r="C69" s="574" t="s">
        <v>5027</v>
      </c>
      <c r="D69" s="944"/>
      <c r="E69" s="945"/>
      <c r="F69" s="945"/>
      <c r="G69" s="945"/>
      <c r="H69" s="945"/>
      <c r="I69" s="945"/>
      <c r="J69" s="945"/>
      <c r="K69" s="945"/>
      <c r="L69" s="945"/>
      <c r="M69" s="945"/>
      <c r="N69" s="946"/>
      <c r="O69" s="701"/>
      <c r="P69" s="702"/>
      <c r="Q69" s="702"/>
      <c r="R69" s="703"/>
      <c r="S69" s="565"/>
      <c r="T69" s="57"/>
      <c r="U69" s="57"/>
      <c r="V69" s="57"/>
      <c r="W69" s="57"/>
      <c r="X69" s="57"/>
      <c r="Y69" s="57"/>
      <c r="Z69" s="57"/>
      <c r="AA69" s="57"/>
      <c r="AB69" s="57"/>
      <c r="AC69" s="57"/>
      <c r="AD69" s="57"/>
      <c r="AG69" s="1">
        <f ca="1">IF(OR(D69=" ",AND(EXACT(UPPER(TRIM(SUBSTITUTE(D69,CHAR(160)," "))),TRIM(SUBSTITUTE(D69,CHAR(160)," "))),SUMPRODUCT(--ISNUMBER(MATCH(MID(TRIM(SUBSTITUTE(D69,CHAR(160)," ")),ROW(INDIRECT("1:"&amp;LEN(TRIM(SUBSTITUTE(D69,CHAR(160)," "))))),1),{"A","B","C","D","E","F","G","H","I","J","K","L","M","N","O","P","Q","R","S","T","U","V","W","X","Y","Z","Ñ","0","1","2","3","4","5","6","7","8","9"," "},0)))=LEN(TRIM(SUBSTITUTE(D69,CHAR(160)," "))))),0,1)</f>
        <v>0</v>
      </c>
      <c r="AH69" s="1"/>
      <c r="AI69" s="401">
        <f t="shared" si="2"/>
        <v>0</v>
      </c>
      <c r="AJ69" s="492">
        <f t="shared" si="0"/>
        <v>0</v>
      </c>
      <c r="AK69" s="290">
        <f t="shared" si="1"/>
        <v>0</v>
      </c>
      <c r="AL69" s="293">
        <f t="shared" si="3"/>
        <v>0</v>
      </c>
      <c r="AM69" s="283" t="str">
        <f>IF(AL69=0,"",
IF(SUM($AL$67:AL69)=1,AN69,
IF($AL$87&gt;SUM($AL$67:AL69),_xlfn.CONCAT(", ",AN69),
IF($AL$87=SUM($AL$67:AL69),_xlfn.CONCAT(" y ",AN69)))))</f>
        <v/>
      </c>
      <c r="AN69" s="120" t="s">
        <v>5129</v>
      </c>
    </row>
    <row r="70" spans="1:42" ht="14.25">
      <c r="A70" s="30"/>
      <c r="B70" s="97"/>
      <c r="C70" s="574" t="s">
        <v>5029</v>
      </c>
      <c r="D70" s="944"/>
      <c r="E70" s="945"/>
      <c r="F70" s="945"/>
      <c r="G70" s="945"/>
      <c r="H70" s="945"/>
      <c r="I70" s="945"/>
      <c r="J70" s="945"/>
      <c r="K70" s="945"/>
      <c r="L70" s="945"/>
      <c r="M70" s="945"/>
      <c r="N70" s="946"/>
      <c r="O70" s="701"/>
      <c r="P70" s="702"/>
      <c r="Q70" s="702"/>
      <c r="R70" s="703"/>
      <c r="S70" s="565"/>
      <c r="T70" s="57"/>
      <c r="U70" s="57"/>
      <c r="V70" s="57"/>
      <c r="W70" s="57"/>
      <c r="X70" s="57"/>
      <c r="Y70" s="57"/>
      <c r="Z70" s="57"/>
      <c r="AA70" s="57"/>
      <c r="AB70" s="57"/>
      <c r="AC70" s="57"/>
      <c r="AD70" s="57"/>
      <c r="AG70" s="1">
        <f ca="1">IF(OR(D70=" ",AND(EXACT(UPPER(TRIM(SUBSTITUTE(D70,CHAR(160)," "))),TRIM(SUBSTITUTE(D70,CHAR(160)," "))),SUMPRODUCT(--ISNUMBER(MATCH(MID(TRIM(SUBSTITUTE(D70,CHAR(160)," ")),ROW(INDIRECT("1:"&amp;LEN(TRIM(SUBSTITUTE(D70,CHAR(160)," "))))),1),{"A","B","C","D","E","F","G","H","I","J","K","L","M","N","O","P","Q","R","S","T","U","V","W","X","Y","Z","Ñ","0","1","2","3","4","5","6","7","8","9"," "},0)))=LEN(TRIM(SUBSTITUTE(D70,CHAR(160)," "))))),0,1)</f>
        <v>0</v>
      </c>
      <c r="AH70" s="1"/>
      <c r="AI70" s="401">
        <f t="shared" si="2"/>
        <v>0</v>
      </c>
      <c r="AJ70" s="492">
        <f t="shared" si="0"/>
        <v>0</v>
      </c>
      <c r="AK70" s="290">
        <f t="shared" si="1"/>
        <v>0</v>
      </c>
      <c r="AL70" s="293">
        <f t="shared" si="3"/>
        <v>0</v>
      </c>
      <c r="AM70" s="283" t="str">
        <f>IF(AL70=0,"",
IF(SUM($AL$67:AL70)=1,AN70,
IF($AL$87&gt;SUM($AL$67:AL70),_xlfn.CONCAT(", ",AN70),
IF($AL$87=SUM($AL$67:AL70),_xlfn.CONCAT(" y ",AN70)))))</f>
        <v/>
      </c>
      <c r="AN70" s="120" t="s">
        <v>5131</v>
      </c>
    </row>
    <row r="71" spans="1:42" ht="14.25">
      <c r="A71" s="30"/>
      <c r="B71" s="97"/>
      <c r="C71" s="574" t="s">
        <v>5031</v>
      </c>
      <c r="D71" s="944"/>
      <c r="E71" s="945"/>
      <c r="F71" s="945"/>
      <c r="G71" s="945"/>
      <c r="H71" s="945"/>
      <c r="I71" s="945"/>
      <c r="J71" s="945"/>
      <c r="K71" s="945"/>
      <c r="L71" s="945"/>
      <c r="M71" s="945"/>
      <c r="N71" s="946"/>
      <c r="O71" s="701"/>
      <c r="P71" s="702"/>
      <c r="Q71" s="702"/>
      <c r="R71" s="703"/>
      <c r="S71" s="565"/>
      <c r="T71" s="57"/>
      <c r="U71" s="57"/>
      <c r="V71" s="57"/>
      <c r="W71" s="57"/>
      <c r="X71" s="57"/>
      <c r="Y71" s="57"/>
      <c r="Z71" s="57"/>
      <c r="AA71" s="57"/>
      <c r="AB71" s="57"/>
      <c r="AC71" s="57"/>
      <c r="AD71" s="57"/>
      <c r="AG71" s="1">
        <f ca="1">IF(OR(D71=" ",AND(EXACT(UPPER(TRIM(SUBSTITUTE(D71,CHAR(160)," "))),TRIM(SUBSTITUTE(D71,CHAR(160)," "))),SUMPRODUCT(--ISNUMBER(MATCH(MID(TRIM(SUBSTITUTE(D71,CHAR(160)," ")),ROW(INDIRECT("1:"&amp;LEN(TRIM(SUBSTITUTE(D71,CHAR(160)," "))))),1),{"A","B","C","D","E","F","G","H","I","J","K","L","M","N","O","P","Q","R","S","T","U","V","W","X","Y","Z","Ñ","0","1","2","3","4","5","6","7","8","9"," "},0)))=LEN(TRIM(SUBSTITUTE(D71,CHAR(160)," "))))),0,1)</f>
        <v>0</v>
      </c>
      <c r="AH71" s="1"/>
      <c r="AI71" s="401">
        <f t="shared" si="2"/>
        <v>0</v>
      </c>
      <c r="AJ71" s="492">
        <f t="shared" si="0"/>
        <v>0</v>
      </c>
      <c r="AK71" s="290">
        <f t="shared" si="1"/>
        <v>0</v>
      </c>
      <c r="AL71" s="293">
        <f t="shared" si="3"/>
        <v>0</v>
      </c>
      <c r="AM71" s="283" t="str">
        <f>IF(AL71=0,"",
IF(SUM($AL$67:AL71)=1,AN71,
IF($AL$87&gt;SUM($AL$67:AL71),_xlfn.CONCAT(", ",AN71),
IF($AL$87=SUM($AL$67:AL71),_xlfn.CONCAT(" y ",AN71)))))</f>
        <v/>
      </c>
      <c r="AN71" s="120" t="s">
        <v>5133</v>
      </c>
    </row>
    <row r="72" spans="1:42" ht="14.25">
      <c r="A72" s="30"/>
      <c r="B72" s="97"/>
      <c r="C72" s="574" t="s">
        <v>5033</v>
      </c>
      <c r="D72" s="944"/>
      <c r="E72" s="945"/>
      <c r="F72" s="945"/>
      <c r="G72" s="945"/>
      <c r="H72" s="945"/>
      <c r="I72" s="945"/>
      <c r="J72" s="945"/>
      <c r="K72" s="945"/>
      <c r="L72" s="945"/>
      <c r="M72" s="945"/>
      <c r="N72" s="946"/>
      <c r="O72" s="701"/>
      <c r="P72" s="702"/>
      <c r="Q72" s="702"/>
      <c r="R72" s="703"/>
      <c r="S72" s="565"/>
      <c r="T72" s="57"/>
      <c r="U72" s="57"/>
      <c r="V72" s="57"/>
      <c r="W72" s="57"/>
      <c r="X72" s="57"/>
      <c r="Y72" s="57"/>
      <c r="Z72" s="57"/>
      <c r="AA72" s="57"/>
      <c r="AB72" s="57"/>
      <c r="AC72" s="57"/>
      <c r="AD72" s="57"/>
      <c r="AG72" s="1">
        <f ca="1">IF(OR(D72=" ",AND(EXACT(UPPER(TRIM(SUBSTITUTE(D72,CHAR(160)," "))),TRIM(SUBSTITUTE(D72,CHAR(160)," "))),SUMPRODUCT(--ISNUMBER(MATCH(MID(TRIM(SUBSTITUTE(D72,CHAR(160)," ")),ROW(INDIRECT("1:"&amp;LEN(TRIM(SUBSTITUTE(D72,CHAR(160)," "))))),1),{"A","B","C","D","E","F","G","H","I","J","K","L","M","N","O","P","Q","R","S","T","U","V","W","X","Y","Z","Ñ","0","1","2","3","4","5","6","7","8","9"," "},0)))=LEN(TRIM(SUBSTITUTE(D72,CHAR(160)," "))))),0,1)</f>
        <v>0</v>
      </c>
      <c r="AH72" s="1"/>
      <c r="AI72" s="401">
        <f t="shared" si="2"/>
        <v>0</v>
      </c>
      <c r="AJ72" s="492">
        <f t="shared" si="0"/>
        <v>0</v>
      </c>
      <c r="AK72" s="290">
        <f t="shared" si="1"/>
        <v>0</v>
      </c>
      <c r="AL72" s="293">
        <f t="shared" si="3"/>
        <v>0</v>
      </c>
      <c r="AM72" s="283" t="str">
        <f>IF(AL72=0,"",
IF(SUM($AL$67:AL72)=1,AN72,
IF($AL$87&gt;SUM($AL$67:AL72),_xlfn.CONCAT(", ",AN72),
IF($AL$87=SUM($AL$67:AL72),_xlfn.CONCAT(" y ",AN72)))))</f>
        <v/>
      </c>
      <c r="AN72" s="120" t="s">
        <v>5135</v>
      </c>
    </row>
    <row r="73" spans="1:42" ht="14.25">
      <c r="A73" s="30"/>
      <c r="B73" s="97"/>
      <c r="C73" s="574" t="s">
        <v>5035</v>
      </c>
      <c r="D73" s="944"/>
      <c r="E73" s="945"/>
      <c r="F73" s="945"/>
      <c r="G73" s="945"/>
      <c r="H73" s="945"/>
      <c r="I73" s="945"/>
      <c r="J73" s="945"/>
      <c r="K73" s="945"/>
      <c r="L73" s="945"/>
      <c r="M73" s="945"/>
      <c r="N73" s="946"/>
      <c r="O73" s="701"/>
      <c r="P73" s="702"/>
      <c r="Q73" s="702"/>
      <c r="R73" s="703"/>
      <c r="S73" s="565"/>
      <c r="T73" s="57"/>
      <c r="U73" s="57"/>
      <c r="V73" s="57"/>
      <c r="W73" s="57"/>
      <c r="X73" s="57"/>
      <c r="Y73" s="57"/>
      <c r="Z73" s="57"/>
      <c r="AA73" s="57"/>
      <c r="AB73" s="57"/>
      <c r="AC73" s="57"/>
      <c r="AD73" s="57"/>
      <c r="AG73" s="1">
        <f ca="1">IF(OR(D73=" ",AND(EXACT(UPPER(TRIM(SUBSTITUTE(D73,CHAR(160)," "))),TRIM(SUBSTITUTE(D73,CHAR(160)," "))),SUMPRODUCT(--ISNUMBER(MATCH(MID(TRIM(SUBSTITUTE(D73,CHAR(160)," ")),ROW(INDIRECT("1:"&amp;LEN(TRIM(SUBSTITUTE(D73,CHAR(160)," "))))),1),{"A","B","C","D","E","F","G","H","I","J","K","L","M","N","O","P","Q","R","S","T","U","V","W","X","Y","Z","Ñ","0","1","2","3","4","5","6","7","8","9"," "},0)))=LEN(TRIM(SUBSTITUTE(D73,CHAR(160)," "))))),0,1)</f>
        <v>0</v>
      </c>
      <c r="AH73" s="1"/>
      <c r="AI73" s="401">
        <f t="shared" si="2"/>
        <v>0</v>
      </c>
      <c r="AJ73" s="492">
        <f t="shared" si="0"/>
        <v>0</v>
      </c>
      <c r="AK73" s="290">
        <f t="shared" si="1"/>
        <v>0</v>
      </c>
      <c r="AL73" s="293">
        <f t="shared" si="3"/>
        <v>0</v>
      </c>
      <c r="AM73" s="283" t="str">
        <f>IF(AL73=0,"",
IF(SUM($AL$67:AL73)=1,AN73,
IF($AL$87&gt;SUM($AL$67:AL73),_xlfn.CONCAT(", ",AN73),
IF($AL$87=SUM($AL$67:AL73),_xlfn.CONCAT(" y ",AN73)))))</f>
        <v/>
      </c>
      <c r="AN73" s="120" t="s">
        <v>5137</v>
      </c>
    </row>
    <row r="74" spans="1:42" ht="14.25">
      <c r="A74" s="30"/>
      <c r="B74" s="97"/>
      <c r="C74" s="574" t="s">
        <v>5037</v>
      </c>
      <c r="D74" s="944"/>
      <c r="E74" s="945"/>
      <c r="F74" s="945"/>
      <c r="G74" s="945"/>
      <c r="H74" s="945"/>
      <c r="I74" s="945"/>
      <c r="J74" s="945"/>
      <c r="K74" s="945"/>
      <c r="L74" s="945"/>
      <c r="M74" s="945"/>
      <c r="N74" s="946"/>
      <c r="O74" s="701"/>
      <c r="P74" s="702"/>
      <c r="Q74" s="702"/>
      <c r="R74" s="703"/>
      <c r="S74" s="565"/>
      <c r="T74" s="57"/>
      <c r="U74" s="57"/>
      <c r="V74" s="57"/>
      <c r="W74" s="57"/>
      <c r="X74" s="57"/>
      <c r="Y74" s="57"/>
      <c r="Z74" s="57"/>
      <c r="AA74" s="57"/>
      <c r="AB74" s="57"/>
      <c r="AC74" s="57"/>
      <c r="AD74" s="57"/>
      <c r="AG74" s="1">
        <f ca="1">IF(OR(D74=" ",AND(EXACT(UPPER(TRIM(SUBSTITUTE(D74,CHAR(160)," "))),TRIM(SUBSTITUTE(D74,CHAR(160)," "))),SUMPRODUCT(--ISNUMBER(MATCH(MID(TRIM(SUBSTITUTE(D74,CHAR(160)," ")),ROW(INDIRECT("1:"&amp;LEN(TRIM(SUBSTITUTE(D74,CHAR(160)," "))))),1),{"A","B","C","D","E","F","G","H","I","J","K","L","M","N","O","P","Q","R","S","T","U","V","W","X","Y","Z","Ñ","0","1","2","3","4","5","6","7","8","9"," "},0)))=LEN(TRIM(SUBSTITUTE(D74,CHAR(160)," "))))),0,1)</f>
        <v>0</v>
      </c>
      <c r="AH74" s="1"/>
      <c r="AI74" s="401">
        <f t="shared" si="2"/>
        <v>0</v>
      </c>
      <c r="AJ74" s="492">
        <f t="shared" si="0"/>
        <v>0</v>
      </c>
      <c r="AK74" s="290">
        <f t="shared" si="1"/>
        <v>0</v>
      </c>
      <c r="AL74" s="293">
        <f t="shared" si="3"/>
        <v>0</v>
      </c>
      <c r="AM74" s="283" t="str">
        <f>IF(AL74=0,"",
IF(SUM($AL$67:AL74)=1,AN74,
IF($AL$87&gt;SUM($AL$67:AL74),_xlfn.CONCAT(", ",AN74),
IF($AL$87=SUM($AL$67:AL74),_xlfn.CONCAT(" y ",AN74)))))</f>
        <v/>
      </c>
      <c r="AN74" s="120" t="s">
        <v>5139</v>
      </c>
    </row>
    <row r="75" spans="1:42" ht="14.25">
      <c r="A75" s="30"/>
      <c r="B75" s="97"/>
      <c r="C75" s="574" t="s">
        <v>5039</v>
      </c>
      <c r="D75" s="944"/>
      <c r="E75" s="945"/>
      <c r="F75" s="945"/>
      <c r="G75" s="945"/>
      <c r="H75" s="945"/>
      <c r="I75" s="945"/>
      <c r="J75" s="945"/>
      <c r="K75" s="945"/>
      <c r="L75" s="945"/>
      <c r="M75" s="945"/>
      <c r="N75" s="946"/>
      <c r="O75" s="701"/>
      <c r="P75" s="702"/>
      <c r="Q75" s="702"/>
      <c r="R75" s="703"/>
      <c r="S75" s="565"/>
      <c r="T75" s="57"/>
      <c r="U75" s="57"/>
      <c r="V75" s="57"/>
      <c r="W75" s="57"/>
      <c r="X75" s="57"/>
      <c r="Y75" s="57"/>
      <c r="Z75" s="57"/>
      <c r="AA75" s="57"/>
      <c r="AB75" s="57"/>
      <c r="AC75" s="57"/>
      <c r="AD75" s="57"/>
      <c r="AG75" s="1">
        <f ca="1">IF(OR(D75=" ",AND(EXACT(UPPER(TRIM(SUBSTITUTE(D75,CHAR(160)," "))),TRIM(SUBSTITUTE(D75,CHAR(160)," "))),SUMPRODUCT(--ISNUMBER(MATCH(MID(TRIM(SUBSTITUTE(D75,CHAR(160)," ")),ROW(INDIRECT("1:"&amp;LEN(TRIM(SUBSTITUTE(D75,CHAR(160)," "))))),1),{"A","B","C","D","E","F","G","H","I","J","K","L","M","N","O","P","Q","R","S","T","U","V","W","X","Y","Z","Ñ","0","1","2","3","4","5","6","7","8","9"," "},0)))=LEN(TRIM(SUBSTITUTE(D75,CHAR(160)," "))))),0,1)</f>
        <v>0</v>
      </c>
      <c r="AH75" s="1"/>
      <c r="AI75" s="401">
        <f t="shared" si="2"/>
        <v>0</v>
      </c>
      <c r="AJ75" s="492">
        <f t="shared" si="0"/>
        <v>0</v>
      </c>
      <c r="AK75" s="290">
        <f t="shared" si="1"/>
        <v>0</v>
      </c>
      <c r="AL75" s="293">
        <f t="shared" si="3"/>
        <v>0</v>
      </c>
      <c r="AM75" s="283" t="str">
        <f>IF(AL75=0,"",
IF(SUM($AL$67:AL75)=1,AN75,
IF($AL$87&gt;SUM($AL$67:AL75),_xlfn.CONCAT(", ",AN75),
IF($AL$87=SUM($AL$67:AL75),_xlfn.CONCAT(" y ",AN75)))))</f>
        <v/>
      </c>
      <c r="AN75" s="120" t="s">
        <v>5141</v>
      </c>
    </row>
    <row r="76" spans="1:42" ht="14.25">
      <c r="A76" s="30"/>
      <c r="B76" s="97"/>
      <c r="C76" s="574" t="s">
        <v>5040</v>
      </c>
      <c r="D76" s="944"/>
      <c r="E76" s="945"/>
      <c r="F76" s="945"/>
      <c r="G76" s="945"/>
      <c r="H76" s="945"/>
      <c r="I76" s="945"/>
      <c r="J76" s="945"/>
      <c r="K76" s="945"/>
      <c r="L76" s="945"/>
      <c r="M76" s="945"/>
      <c r="N76" s="946"/>
      <c r="O76" s="701"/>
      <c r="P76" s="702"/>
      <c r="Q76" s="702"/>
      <c r="R76" s="703"/>
      <c r="S76" s="565"/>
      <c r="T76" s="57"/>
      <c r="U76" s="57"/>
      <c r="V76" s="57"/>
      <c r="W76" s="57"/>
      <c r="X76" s="57"/>
      <c r="Y76" s="57"/>
      <c r="Z76" s="57"/>
      <c r="AA76" s="57"/>
      <c r="AB76" s="57"/>
      <c r="AC76" s="57"/>
      <c r="AD76" s="57"/>
      <c r="AG76" s="1">
        <f ca="1">IF(OR(D76=" ",AND(EXACT(UPPER(TRIM(SUBSTITUTE(D76,CHAR(160)," "))),TRIM(SUBSTITUTE(D76,CHAR(160)," "))),SUMPRODUCT(--ISNUMBER(MATCH(MID(TRIM(SUBSTITUTE(D76,CHAR(160)," ")),ROW(INDIRECT("1:"&amp;LEN(TRIM(SUBSTITUTE(D76,CHAR(160)," "))))),1),{"A","B","C","D","E","F","G","H","I","J","K","L","M","N","O","P","Q","R","S","T","U","V","W","X","Y","Z","Ñ","0","1","2","3","4","5","6","7","8","9"," "},0)))=LEN(TRIM(SUBSTITUTE(D76,CHAR(160)," "))))),0,1)</f>
        <v>0</v>
      </c>
      <c r="AH76" s="1"/>
      <c r="AI76" s="401">
        <f t="shared" si="2"/>
        <v>0</v>
      </c>
      <c r="AJ76" s="492">
        <f>IF(AND($AD76="X",COUNTA(S76:AC76)&gt;0),1,0)</f>
        <v>0</v>
      </c>
      <c r="AK76" s="290">
        <f t="shared" si="1"/>
        <v>0</v>
      </c>
      <c r="AL76" s="293">
        <f t="shared" si="3"/>
        <v>0</v>
      </c>
      <c r="AM76" s="283" t="str">
        <f>IF(AL76=0,"",
IF(SUM($AL$67:AL76)=1,AN76,
IF($AL$87&gt;SUM($AL$67:AL76),_xlfn.CONCAT(", ",AN76),
IF($AL$87=SUM($AL$67:AL76),_xlfn.CONCAT(" y ",AN76)))))</f>
        <v/>
      </c>
      <c r="AN76" s="120" t="s">
        <v>5143</v>
      </c>
    </row>
    <row r="77" spans="1:42" ht="14.25">
      <c r="A77" s="30"/>
      <c r="B77" s="97"/>
      <c r="C77" s="574" t="s">
        <v>5042</v>
      </c>
      <c r="D77" s="944"/>
      <c r="E77" s="945"/>
      <c r="F77" s="945"/>
      <c r="G77" s="945"/>
      <c r="H77" s="945"/>
      <c r="I77" s="945"/>
      <c r="J77" s="945"/>
      <c r="K77" s="945"/>
      <c r="L77" s="945"/>
      <c r="M77" s="945"/>
      <c r="N77" s="946"/>
      <c r="O77" s="701"/>
      <c r="P77" s="702"/>
      <c r="Q77" s="702"/>
      <c r="R77" s="703"/>
      <c r="S77" s="565"/>
      <c r="T77" s="57"/>
      <c r="U77" s="57"/>
      <c r="V77" s="57"/>
      <c r="W77" s="57"/>
      <c r="X77" s="57"/>
      <c r="Y77" s="57"/>
      <c r="Z77" s="57"/>
      <c r="AA77" s="57"/>
      <c r="AB77" s="57"/>
      <c r="AC77" s="57"/>
      <c r="AD77" s="57"/>
      <c r="AG77" s="1">
        <f ca="1">IF(OR(D77=" ",AND(EXACT(UPPER(TRIM(SUBSTITUTE(D77,CHAR(160)," "))),TRIM(SUBSTITUTE(D77,CHAR(160)," "))),SUMPRODUCT(--ISNUMBER(MATCH(MID(TRIM(SUBSTITUTE(D77,CHAR(160)," ")),ROW(INDIRECT("1:"&amp;LEN(TRIM(SUBSTITUTE(D77,CHAR(160)," "))))),1),{"A","B","C","D","E","F","G","H","I","J","K","L","M","N","O","P","Q","R","S","T","U","V","W","X","Y","Z","Ñ","0","1","2","3","4","5","6","7","8","9"," "},0)))=LEN(TRIM(SUBSTITUTE(D77,CHAR(160)," "))))),0,1)</f>
        <v>0</v>
      </c>
      <c r="AH77" s="1"/>
      <c r="AI77" s="401">
        <f t="shared" si="2"/>
        <v>0</v>
      </c>
      <c r="AJ77" s="492">
        <f t="shared" si="0"/>
        <v>0</v>
      </c>
      <c r="AK77" s="290">
        <f t="shared" si="1"/>
        <v>0</v>
      </c>
      <c r="AL77" s="293">
        <f t="shared" si="3"/>
        <v>0</v>
      </c>
      <c r="AM77" s="283" t="str">
        <f>IF(AL77=0,"",
IF(SUM($AL$67:AL77)=1,AN77,
IF($AL$87&gt;SUM($AL$67:AL77),_xlfn.CONCAT(", ",AN77),
IF($AL$87=SUM($AL$67:AL77),_xlfn.CONCAT(" y ",AN77)))))</f>
        <v/>
      </c>
      <c r="AN77" s="120" t="s">
        <v>5145</v>
      </c>
    </row>
    <row r="78" spans="1:42" ht="14.25">
      <c r="A78" s="30"/>
      <c r="B78" s="97"/>
      <c r="C78" s="574" t="s">
        <v>5043</v>
      </c>
      <c r="D78" s="944"/>
      <c r="E78" s="945"/>
      <c r="F78" s="945"/>
      <c r="G78" s="945"/>
      <c r="H78" s="945"/>
      <c r="I78" s="945"/>
      <c r="J78" s="945"/>
      <c r="K78" s="945"/>
      <c r="L78" s="945"/>
      <c r="M78" s="945"/>
      <c r="N78" s="946"/>
      <c r="O78" s="701"/>
      <c r="P78" s="702"/>
      <c r="Q78" s="702"/>
      <c r="R78" s="703"/>
      <c r="S78" s="565"/>
      <c r="T78" s="57"/>
      <c r="U78" s="57"/>
      <c r="V78" s="57"/>
      <c r="W78" s="57"/>
      <c r="X78" s="57"/>
      <c r="Y78" s="57"/>
      <c r="Z78" s="57"/>
      <c r="AA78" s="57"/>
      <c r="AB78" s="57"/>
      <c r="AC78" s="57"/>
      <c r="AD78" s="57"/>
      <c r="AG78" s="1">
        <f ca="1">IF(OR(D78=" ",AND(EXACT(UPPER(TRIM(SUBSTITUTE(D78,CHAR(160)," "))),TRIM(SUBSTITUTE(D78,CHAR(160)," "))),SUMPRODUCT(--ISNUMBER(MATCH(MID(TRIM(SUBSTITUTE(D78,CHAR(160)," ")),ROW(INDIRECT("1:"&amp;LEN(TRIM(SUBSTITUTE(D78,CHAR(160)," "))))),1),{"A","B","C","D","E","F","G","H","I","J","K","L","M","N","O","P","Q","R","S","T","U","V","W","X","Y","Z","Ñ","0","1","2","3","4","5","6","7","8","9"," "},0)))=LEN(TRIM(SUBSTITUTE(D78,CHAR(160)," "))))),0,1)</f>
        <v>0</v>
      </c>
      <c r="AH78" s="1"/>
      <c r="AI78" s="401">
        <f t="shared" si="2"/>
        <v>0</v>
      </c>
      <c r="AJ78" s="492">
        <f t="shared" si="0"/>
        <v>0</v>
      </c>
      <c r="AK78" s="290">
        <f t="shared" si="1"/>
        <v>0</v>
      </c>
      <c r="AL78" s="293">
        <f t="shared" si="3"/>
        <v>0</v>
      </c>
      <c r="AM78" s="283" t="str">
        <f>IF(AL78=0,"",
IF(SUM($AL$67:AL78)=1,AN78,
IF($AL$87&gt;SUM($AL$67:AL78),_xlfn.CONCAT(", ",AN78),
IF($AL$87=SUM($AL$67:AL78),_xlfn.CONCAT(" y ",AN78)))))</f>
        <v/>
      </c>
      <c r="AN78" s="120" t="s">
        <v>5147</v>
      </c>
    </row>
    <row r="79" spans="1:42" ht="14.25">
      <c r="A79" s="30"/>
      <c r="B79" s="97"/>
      <c r="C79" s="574" t="s">
        <v>5044</v>
      </c>
      <c r="D79" s="944"/>
      <c r="E79" s="945"/>
      <c r="F79" s="945"/>
      <c r="G79" s="945"/>
      <c r="H79" s="945"/>
      <c r="I79" s="945"/>
      <c r="J79" s="945"/>
      <c r="K79" s="945"/>
      <c r="L79" s="945"/>
      <c r="M79" s="945"/>
      <c r="N79" s="946"/>
      <c r="O79" s="701"/>
      <c r="P79" s="702"/>
      <c r="Q79" s="702"/>
      <c r="R79" s="703"/>
      <c r="S79" s="565"/>
      <c r="T79" s="57"/>
      <c r="U79" s="57"/>
      <c r="V79" s="57"/>
      <c r="W79" s="57"/>
      <c r="X79" s="57"/>
      <c r="Y79" s="57"/>
      <c r="Z79" s="57"/>
      <c r="AA79" s="57"/>
      <c r="AB79" s="57"/>
      <c r="AC79" s="57"/>
      <c r="AD79" s="57"/>
      <c r="AG79" s="1">
        <f ca="1">IF(OR(D79=" ",AND(EXACT(UPPER(TRIM(SUBSTITUTE(D79,CHAR(160)," "))),TRIM(SUBSTITUTE(D79,CHAR(160)," "))),SUMPRODUCT(--ISNUMBER(MATCH(MID(TRIM(SUBSTITUTE(D79,CHAR(160)," ")),ROW(INDIRECT("1:"&amp;LEN(TRIM(SUBSTITUTE(D79,CHAR(160)," "))))),1),{"A","B","C","D","E","F","G","H","I","J","K","L","M","N","O","P","Q","R","S","T","U","V","W","X","Y","Z","Ñ","0","1","2","3","4","5","6","7","8","9"," "},0)))=LEN(TRIM(SUBSTITUTE(D79,CHAR(160)," "))))),0,1)</f>
        <v>0</v>
      </c>
      <c r="AH79" s="1"/>
      <c r="AI79" s="401">
        <f>IF(AND($O79&lt;&gt;"",$O79&lt;&gt;1,COUNTA(S79:AD79)&gt;0),1,0)</f>
        <v>0</v>
      </c>
      <c r="AJ79" s="492">
        <f t="shared" si="0"/>
        <v>0</v>
      </c>
      <c r="AK79" s="290">
        <f t="shared" si="1"/>
        <v>0</v>
      </c>
      <c r="AL79" s="293">
        <f t="shared" si="3"/>
        <v>0</v>
      </c>
      <c r="AM79" s="283" t="str">
        <f>IF(AL79=0,"",
IF(SUM($AL$67:AL79)=1,AN79,
IF($AL$87&gt;SUM($AL$67:AL79),_xlfn.CONCAT(", ",AN79),
IF($AL$87=SUM($AL$67:AL79),_xlfn.CONCAT(" y ",AN79)))))</f>
        <v/>
      </c>
      <c r="AN79" s="120" t="s">
        <v>5149</v>
      </c>
    </row>
    <row r="80" spans="1:42" ht="14.25">
      <c r="A80" s="30"/>
      <c r="B80" s="97"/>
      <c r="C80" s="574" t="s">
        <v>5045</v>
      </c>
      <c r="D80" s="944"/>
      <c r="E80" s="945"/>
      <c r="F80" s="945"/>
      <c r="G80" s="945"/>
      <c r="H80" s="945"/>
      <c r="I80" s="945"/>
      <c r="J80" s="945"/>
      <c r="K80" s="945"/>
      <c r="L80" s="945"/>
      <c r="M80" s="945"/>
      <c r="N80" s="946"/>
      <c r="O80" s="701"/>
      <c r="P80" s="702"/>
      <c r="Q80" s="702"/>
      <c r="R80" s="703"/>
      <c r="S80" s="565"/>
      <c r="T80" s="57"/>
      <c r="U80" s="57"/>
      <c r="V80" s="57"/>
      <c r="W80" s="57"/>
      <c r="X80" s="57"/>
      <c r="Y80" s="57"/>
      <c r="Z80" s="57"/>
      <c r="AA80" s="57"/>
      <c r="AB80" s="57"/>
      <c r="AC80" s="57"/>
      <c r="AD80" s="57"/>
      <c r="AG80" s="1">
        <f ca="1">IF(OR(D80=" ",AND(EXACT(UPPER(TRIM(SUBSTITUTE(D80,CHAR(160)," "))),TRIM(SUBSTITUTE(D80,CHAR(160)," "))),SUMPRODUCT(--ISNUMBER(MATCH(MID(TRIM(SUBSTITUTE(D80,CHAR(160)," ")),ROW(INDIRECT("1:"&amp;LEN(TRIM(SUBSTITUTE(D80,CHAR(160)," "))))),1),{"A","B","C","D","E","F","G","H","I","J","K","L","M","N","O","P","Q","R","S","T","U","V","W","X","Y","Z","Ñ","0","1","2","3","4","5","6","7","8","9"," "},0)))=LEN(TRIM(SUBSTITUTE(D80,CHAR(160)," "))))),0,1)</f>
        <v>0</v>
      </c>
      <c r="AH80" s="1"/>
      <c r="AI80" s="401">
        <f t="shared" si="2"/>
        <v>0</v>
      </c>
      <c r="AJ80" s="492">
        <f t="shared" si="0"/>
        <v>0</v>
      </c>
      <c r="AK80" s="290">
        <f t="shared" si="1"/>
        <v>0</v>
      </c>
      <c r="AL80" s="293">
        <f t="shared" si="3"/>
        <v>0</v>
      </c>
      <c r="AM80" s="283" t="str">
        <f>IF(AL80=0,"",
IF(SUM($AL$67:AL80)=1,AN80,
IF($AL$87&gt;SUM($AL$67:AL80),_xlfn.CONCAT(", ",AN80),
IF($AL$87=SUM($AL$67:AL80),_xlfn.CONCAT(" y ",AN80)))))</f>
        <v/>
      </c>
      <c r="AN80" s="120" t="s">
        <v>5151</v>
      </c>
    </row>
    <row r="81" spans="1:40" ht="14.25">
      <c r="A81" s="30"/>
      <c r="B81" s="97"/>
      <c r="C81" s="574" t="s">
        <v>5046</v>
      </c>
      <c r="D81" s="944"/>
      <c r="E81" s="945"/>
      <c r="F81" s="945"/>
      <c r="G81" s="945"/>
      <c r="H81" s="945"/>
      <c r="I81" s="945"/>
      <c r="J81" s="945"/>
      <c r="K81" s="945"/>
      <c r="L81" s="945"/>
      <c r="M81" s="945"/>
      <c r="N81" s="946"/>
      <c r="O81" s="701"/>
      <c r="P81" s="702"/>
      <c r="Q81" s="702"/>
      <c r="R81" s="703"/>
      <c r="S81" s="565"/>
      <c r="T81" s="57"/>
      <c r="U81" s="57"/>
      <c r="V81" s="57"/>
      <c r="W81" s="57"/>
      <c r="X81" s="57"/>
      <c r="Y81" s="57"/>
      <c r="Z81" s="57"/>
      <c r="AA81" s="57"/>
      <c r="AB81" s="57"/>
      <c r="AC81" s="57"/>
      <c r="AD81" s="57"/>
      <c r="AG81" s="1">
        <f ca="1">IF(OR(D81=" ",AND(EXACT(UPPER(TRIM(SUBSTITUTE(D81,CHAR(160)," "))),TRIM(SUBSTITUTE(D81,CHAR(160)," "))),SUMPRODUCT(--ISNUMBER(MATCH(MID(TRIM(SUBSTITUTE(D81,CHAR(160)," ")),ROW(INDIRECT("1:"&amp;LEN(TRIM(SUBSTITUTE(D81,CHAR(160)," "))))),1),{"A","B","C","D","E","F","G","H","I","J","K","L","M","N","O","P","Q","R","S","T","U","V","W","X","Y","Z","Ñ","0","1","2","3","4","5","6","7","8","9"," "},0)))=LEN(TRIM(SUBSTITUTE(D81,CHAR(160)," "))))),0,1)</f>
        <v>0</v>
      </c>
      <c r="AH81" s="1"/>
      <c r="AI81" s="401">
        <f t="shared" si="2"/>
        <v>0</v>
      </c>
      <c r="AJ81" s="492">
        <f t="shared" si="0"/>
        <v>0</v>
      </c>
      <c r="AK81" s="290">
        <f t="shared" si="1"/>
        <v>0</v>
      </c>
      <c r="AL81" s="293">
        <f t="shared" si="3"/>
        <v>0</v>
      </c>
      <c r="AM81" s="283" t="str">
        <f>IF(AL81=0,"",
IF(SUM($AL$67:AL81)=1,AN81,
IF($AL$87&gt;SUM($AL$67:AL81),_xlfn.CONCAT(", ",AN81),
IF($AL$87=SUM($AL$67:AL81),_xlfn.CONCAT(" y ",AN81)))))</f>
        <v/>
      </c>
      <c r="AN81" s="120" t="s">
        <v>5153</v>
      </c>
    </row>
    <row r="82" spans="1:40" ht="14.25">
      <c r="A82" s="30"/>
      <c r="B82" s="97"/>
      <c r="C82" s="574" t="s">
        <v>5047</v>
      </c>
      <c r="D82" s="944"/>
      <c r="E82" s="945"/>
      <c r="F82" s="945"/>
      <c r="G82" s="945"/>
      <c r="H82" s="945"/>
      <c r="I82" s="945"/>
      <c r="J82" s="945"/>
      <c r="K82" s="945"/>
      <c r="L82" s="945"/>
      <c r="M82" s="945"/>
      <c r="N82" s="946"/>
      <c r="O82" s="701"/>
      <c r="P82" s="702"/>
      <c r="Q82" s="702"/>
      <c r="R82" s="703"/>
      <c r="S82" s="565"/>
      <c r="T82" s="57"/>
      <c r="U82" s="57"/>
      <c r="V82" s="57"/>
      <c r="W82" s="57"/>
      <c r="X82" s="57"/>
      <c r="Y82" s="57"/>
      <c r="Z82" s="57"/>
      <c r="AA82" s="57"/>
      <c r="AB82" s="57"/>
      <c r="AC82" s="57"/>
      <c r="AD82" s="57"/>
      <c r="AG82" s="1">
        <f ca="1">IF(OR(D82=" ",AND(EXACT(UPPER(TRIM(SUBSTITUTE(D82,CHAR(160)," "))),TRIM(SUBSTITUTE(D82,CHAR(160)," "))),SUMPRODUCT(--ISNUMBER(MATCH(MID(TRIM(SUBSTITUTE(D82,CHAR(160)," ")),ROW(INDIRECT("1:"&amp;LEN(TRIM(SUBSTITUTE(D82,CHAR(160)," "))))),1),{"A","B","C","D","E","F","G","H","I","J","K","L","M","N","O","P","Q","R","S","T","U","V","W","X","Y","Z","Ñ","0","1","2","3","4","5","6","7","8","9"," "},0)))=LEN(TRIM(SUBSTITUTE(D82,CHAR(160)," "))))),0,1)</f>
        <v>0</v>
      </c>
      <c r="AH82" s="1"/>
      <c r="AI82" s="401">
        <f t="shared" si="2"/>
        <v>0</v>
      </c>
      <c r="AJ82" s="492">
        <f t="shared" si="0"/>
        <v>0</v>
      </c>
      <c r="AK82" s="290">
        <f t="shared" si="1"/>
        <v>0</v>
      </c>
      <c r="AL82" s="293">
        <f t="shared" si="3"/>
        <v>0</v>
      </c>
      <c r="AM82" s="283" t="str">
        <f>IF(AL82=0,"",
IF(SUM($AL$67:AL82)=1,AN82,
IF($AL$87&gt;SUM($AL$67:AL82),_xlfn.CONCAT(", ",AN82),
IF($AL$87=SUM($AL$67:AL82),_xlfn.CONCAT(" y ",AN82)))))</f>
        <v/>
      </c>
      <c r="AN82" s="120" t="s">
        <v>5155</v>
      </c>
    </row>
    <row r="83" spans="1:40" ht="14.25">
      <c r="A83" s="30"/>
      <c r="B83" s="97"/>
      <c r="C83" s="574" t="s">
        <v>5048</v>
      </c>
      <c r="D83" s="944"/>
      <c r="E83" s="945"/>
      <c r="F83" s="945"/>
      <c r="G83" s="945"/>
      <c r="H83" s="945"/>
      <c r="I83" s="945"/>
      <c r="J83" s="945"/>
      <c r="K83" s="945"/>
      <c r="L83" s="945"/>
      <c r="M83" s="945"/>
      <c r="N83" s="946"/>
      <c r="O83" s="701"/>
      <c r="P83" s="702"/>
      <c r="Q83" s="702"/>
      <c r="R83" s="703"/>
      <c r="S83" s="565"/>
      <c r="T83" s="57"/>
      <c r="U83" s="57"/>
      <c r="V83" s="57"/>
      <c r="W83" s="57"/>
      <c r="X83" s="57"/>
      <c r="Y83" s="57"/>
      <c r="Z83" s="57"/>
      <c r="AA83" s="57"/>
      <c r="AB83" s="57"/>
      <c r="AC83" s="57"/>
      <c r="AD83" s="57"/>
      <c r="AG83" s="1">
        <f ca="1">IF(OR(D83=" ",AND(EXACT(UPPER(TRIM(SUBSTITUTE(D83,CHAR(160)," "))),TRIM(SUBSTITUTE(D83,CHAR(160)," "))),SUMPRODUCT(--ISNUMBER(MATCH(MID(TRIM(SUBSTITUTE(D83,CHAR(160)," ")),ROW(INDIRECT("1:"&amp;LEN(TRIM(SUBSTITUTE(D83,CHAR(160)," "))))),1),{"A","B","C","D","E","F","G","H","I","J","K","L","M","N","O","P","Q","R","S","T","U","V","W","X","Y","Z","Ñ","0","1","2","3","4","5","6","7","8","9"," "},0)))=LEN(TRIM(SUBSTITUTE(D83,CHAR(160)," "))))),0,1)</f>
        <v>0</v>
      </c>
      <c r="AH83" s="1"/>
      <c r="AI83" s="401">
        <f t="shared" si="2"/>
        <v>0</v>
      </c>
      <c r="AJ83" s="492">
        <f t="shared" si="0"/>
        <v>0</v>
      </c>
      <c r="AK83" s="290">
        <f t="shared" si="1"/>
        <v>0</v>
      </c>
      <c r="AL83" s="293">
        <f t="shared" si="3"/>
        <v>0</v>
      </c>
      <c r="AM83" s="283" t="str">
        <f>IF(AL83=0,"",
IF(SUM($AL$67:AL83)=1,AN83,
IF($AL$87&gt;SUM($AL$67:AL83),_xlfn.CONCAT(", ",AN83),
IF($AL$87=SUM($AL$67:AL83),_xlfn.CONCAT(" y ",AN83)))))</f>
        <v/>
      </c>
      <c r="AN83" s="120" t="s">
        <v>5157</v>
      </c>
    </row>
    <row r="84" spans="1:40" ht="14.25">
      <c r="A84" s="30"/>
      <c r="B84" s="97"/>
      <c r="C84" s="574" t="s">
        <v>5049</v>
      </c>
      <c r="D84" s="944"/>
      <c r="E84" s="945"/>
      <c r="F84" s="945"/>
      <c r="G84" s="945"/>
      <c r="H84" s="945"/>
      <c r="I84" s="945"/>
      <c r="J84" s="945"/>
      <c r="K84" s="945"/>
      <c r="L84" s="945"/>
      <c r="M84" s="945"/>
      <c r="N84" s="946"/>
      <c r="O84" s="701"/>
      <c r="P84" s="702"/>
      <c r="Q84" s="702"/>
      <c r="R84" s="703"/>
      <c r="S84" s="565"/>
      <c r="T84" s="57"/>
      <c r="U84" s="57"/>
      <c r="V84" s="57"/>
      <c r="W84" s="57"/>
      <c r="X84" s="57"/>
      <c r="Y84" s="57"/>
      <c r="Z84" s="57"/>
      <c r="AA84" s="57"/>
      <c r="AB84" s="57"/>
      <c r="AC84" s="57"/>
      <c r="AD84" s="57"/>
      <c r="AG84" s="1">
        <f ca="1">IF(OR(D84=" ",AND(EXACT(UPPER(TRIM(SUBSTITUTE(D84,CHAR(160)," "))),TRIM(SUBSTITUTE(D84,CHAR(160)," "))),SUMPRODUCT(--ISNUMBER(MATCH(MID(TRIM(SUBSTITUTE(D84,CHAR(160)," ")),ROW(INDIRECT("1:"&amp;LEN(TRIM(SUBSTITUTE(D84,CHAR(160)," "))))),1),{"A","B","C","D","E","F","G","H","I","J","K","L","M","N","O","P","Q","R","S","T","U","V","W","X","Y","Z","Ñ","0","1","2","3","4","5","6","7","8","9"," "},0)))=LEN(TRIM(SUBSTITUTE(D84,CHAR(160)," "))))),0,1)</f>
        <v>0</v>
      </c>
      <c r="AH84" s="1"/>
      <c r="AI84" s="401">
        <f t="shared" si="2"/>
        <v>0</v>
      </c>
      <c r="AJ84" s="492">
        <f t="shared" si="0"/>
        <v>0</v>
      </c>
      <c r="AK84" s="290">
        <f t="shared" si="1"/>
        <v>0</v>
      </c>
      <c r="AL84" s="293">
        <f t="shared" si="3"/>
        <v>0</v>
      </c>
      <c r="AM84" s="283" t="str">
        <f>IF(AL84=0,"",
IF(SUM($AL$67:AL84)=1,AN84,
IF($AL$87&gt;SUM($AL$67:AL84),_xlfn.CONCAT(", ",AN84),
IF($AL$87=SUM($AL$67:AL84),_xlfn.CONCAT(" y ",AN84)))))</f>
        <v/>
      </c>
      <c r="AN84" s="120" t="s">
        <v>5159</v>
      </c>
    </row>
    <row r="85" spans="1:40" ht="14.25">
      <c r="A85" s="30"/>
      <c r="B85" s="97"/>
      <c r="C85" s="574" t="s">
        <v>5050</v>
      </c>
      <c r="D85" s="944"/>
      <c r="E85" s="945"/>
      <c r="F85" s="945"/>
      <c r="G85" s="945"/>
      <c r="H85" s="945"/>
      <c r="I85" s="945"/>
      <c r="J85" s="945"/>
      <c r="K85" s="945"/>
      <c r="L85" s="945"/>
      <c r="M85" s="945"/>
      <c r="N85" s="946"/>
      <c r="O85" s="701"/>
      <c r="P85" s="702"/>
      <c r="Q85" s="702"/>
      <c r="R85" s="703"/>
      <c r="S85" s="565"/>
      <c r="T85" s="57"/>
      <c r="U85" s="57"/>
      <c r="V85" s="57"/>
      <c r="W85" s="57"/>
      <c r="X85" s="57"/>
      <c r="Y85" s="57"/>
      <c r="Z85" s="57"/>
      <c r="AA85" s="57"/>
      <c r="AB85" s="57"/>
      <c r="AC85" s="57"/>
      <c r="AD85" s="57"/>
      <c r="AG85" s="1">
        <f ca="1">IF(OR(D85=" ",AND(EXACT(UPPER(TRIM(SUBSTITUTE(D85,CHAR(160)," "))),TRIM(SUBSTITUTE(D85,CHAR(160)," "))),SUMPRODUCT(--ISNUMBER(MATCH(MID(TRIM(SUBSTITUTE(D85,CHAR(160)," ")),ROW(INDIRECT("1:"&amp;LEN(TRIM(SUBSTITUTE(D85,CHAR(160)," "))))),1),{"A","B","C","D","E","F","G","H","I","J","K","L","M","N","O","P","Q","R","S","T","U","V","W","X","Y","Z","Ñ","0","1","2","3","4","5","6","7","8","9"," "},0)))=LEN(TRIM(SUBSTITUTE(D85,CHAR(160)," "))))),0,1)</f>
        <v>0</v>
      </c>
      <c r="AH85" s="1"/>
      <c r="AI85" s="401">
        <f t="shared" si="2"/>
        <v>0</v>
      </c>
      <c r="AJ85" s="492">
        <f t="shared" si="0"/>
        <v>0</v>
      </c>
      <c r="AK85" s="290">
        <f t="shared" si="1"/>
        <v>0</v>
      </c>
      <c r="AL85" s="293">
        <f t="shared" si="3"/>
        <v>0</v>
      </c>
      <c r="AM85" s="283" t="str">
        <f>IF(AL85=0,"",
IF(SUM($AL$67:AL85)=1,AN85,
IF($AL$87&gt;SUM($AL$67:AL85),_xlfn.CONCAT(", ",AN85),
IF($AL$87=SUM($AL$67:AL85),_xlfn.CONCAT(" y ",AN85)))))</f>
        <v/>
      </c>
      <c r="AN85" s="120" t="s">
        <v>5161</v>
      </c>
    </row>
    <row r="86" spans="1:40" ht="14.25">
      <c r="A86" s="30"/>
      <c r="B86" s="97"/>
      <c r="C86" s="35" t="s">
        <v>5051</v>
      </c>
      <c r="D86" s="944"/>
      <c r="E86" s="945"/>
      <c r="F86" s="945"/>
      <c r="G86" s="945"/>
      <c r="H86" s="945"/>
      <c r="I86" s="945"/>
      <c r="J86" s="945"/>
      <c r="K86" s="945"/>
      <c r="L86" s="945"/>
      <c r="M86" s="945"/>
      <c r="N86" s="946"/>
      <c r="O86" s="701"/>
      <c r="P86" s="702"/>
      <c r="Q86" s="702"/>
      <c r="R86" s="703"/>
      <c r="S86" s="565"/>
      <c r="T86" s="57"/>
      <c r="U86" s="57"/>
      <c r="V86" s="57"/>
      <c r="W86" s="57"/>
      <c r="X86" s="57"/>
      <c r="Y86" s="57"/>
      <c r="Z86" s="57"/>
      <c r="AA86" s="57"/>
      <c r="AB86" s="57"/>
      <c r="AC86" s="57"/>
      <c r="AD86" s="57"/>
      <c r="AG86" s="1">
        <f ca="1">IF(OR(D86=" ",AND(EXACT(UPPER(TRIM(SUBSTITUTE(D86,CHAR(160)," "))),TRIM(SUBSTITUTE(D86,CHAR(160)," "))),SUMPRODUCT(--ISNUMBER(MATCH(MID(TRIM(SUBSTITUTE(D86,CHAR(160)," ")),ROW(INDIRECT("1:"&amp;LEN(TRIM(SUBSTITUTE(D86,CHAR(160)," "))))),1),{"A","B","C","D","E","F","G","H","I","J","K","L","M","N","O","P","Q","R","S","T","U","V","W","X","Y","Z","Ñ","0","1","2","3","4","5","6","7","8","9"," "},0)))=LEN(TRIM(SUBSTITUTE(D86,CHAR(160)," "))))),0,1)</f>
        <v>0</v>
      </c>
      <c r="AH86" s="1"/>
      <c r="AI86" s="401">
        <f>IF(AND($O86&lt;&gt;"",$O86&lt;&gt;1,COUNTA(S86:AD86)&gt;0),1,0)</f>
        <v>0</v>
      </c>
      <c r="AJ86" s="492">
        <f t="shared" si="0"/>
        <v>0</v>
      </c>
      <c r="AK86" s="290">
        <f t="shared" si="1"/>
        <v>0</v>
      </c>
      <c r="AL86" s="293">
        <f t="shared" si="3"/>
        <v>0</v>
      </c>
      <c r="AM86" s="283" t="str">
        <f>IF(AL86=0,"",
IF(SUM($AL$67:AL86)=1,AN86,
IF($AL$87&gt;SUM($AL$67:AL86),_xlfn.CONCAT(", ",AN86),
IF($AL$87=SUM($AL$67:AL86),_xlfn.CONCAT(" y ",AN86)))))</f>
        <v/>
      </c>
      <c r="AN86" s="120" t="s">
        <v>5163</v>
      </c>
    </row>
    <row r="87" spans="1:40" ht="14.25">
      <c r="B87" s="816" t="str">
        <f>AK92</f>
        <v/>
      </c>
      <c r="C87" s="816"/>
      <c r="D87" s="816"/>
      <c r="E87" s="816"/>
      <c r="F87" s="816"/>
      <c r="G87" s="816"/>
      <c r="H87" s="816"/>
      <c r="I87" s="816"/>
      <c r="J87" s="816"/>
      <c r="K87" s="816"/>
      <c r="L87" s="816"/>
      <c r="M87" s="816"/>
      <c r="N87" s="816"/>
      <c r="O87" s="816"/>
      <c r="P87" s="816"/>
      <c r="Q87" s="816"/>
      <c r="R87" s="816"/>
      <c r="S87" s="816"/>
      <c r="T87" s="816"/>
      <c r="U87" s="816"/>
      <c r="V87" s="816"/>
      <c r="W87" s="816"/>
      <c r="X87" s="816"/>
      <c r="Y87" s="816"/>
      <c r="Z87" s="816"/>
      <c r="AA87" s="816"/>
      <c r="AB87" s="816"/>
      <c r="AC87" s="816"/>
      <c r="AD87" s="816"/>
      <c r="AG87" s="593"/>
      <c r="AH87" s="1"/>
      <c r="AI87" s="593"/>
      <c r="AJ87" s="489">
        <f>SUM(AH67,AI67:AJ86)</f>
        <v>0</v>
      </c>
      <c r="AL87" s="285">
        <f>SUM(AL67:AL86)</f>
        <v>0</v>
      </c>
      <c r="AM87" s="285" t="str">
        <f>IF(AL87=0,"",_xlfn.CONCAT(AM67:AM86))</f>
        <v/>
      </c>
      <c r="AN87" s="286" t="str">
        <f>IF(AL87=0,"",
IF(AL87&gt;10,"Favor de ingresar toda la información requerida en la pregunta",
IF(AL87=1,_xlfn.CONCAT("Favor de revisar la información capturada en el numeral: ",AM87),_xlfn.CONCAT("Favor de revisar la información capturada en los numerales: ",AM87))))</f>
        <v/>
      </c>
    </row>
    <row r="88" spans="1:40" ht="45" customHeight="1">
      <c r="A88" s="30"/>
      <c r="B88" s="11"/>
      <c r="C88" s="977" t="s">
        <v>6168</v>
      </c>
      <c r="D88" s="799"/>
      <c r="E88" s="799"/>
      <c r="F88" s="799"/>
      <c r="G88" s="804"/>
      <c r="H88" s="714"/>
      <c r="I88" s="714"/>
      <c r="J88" s="714"/>
      <c r="K88" s="714"/>
      <c r="L88" s="714"/>
      <c r="M88" s="714"/>
      <c r="N88" s="714"/>
      <c r="O88" s="714"/>
      <c r="P88" s="714"/>
      <c r="Q88" s="714"/>
      <c r="R88" s="714"/>
      <c r="S88" s="714"/>
      <c r="T88" s="714"/>
      <c r="U88" s="714"/>
      <c r="V88" s="714"/>
      <c r="W88" s="714"/>
      <c r="X88" s="714"/>
      <c r="Y88" s="714"/>
      <c r="Z88" s="714"/>
      <c r="AA88" s="714"/>
      <c r="AB88" s="714"/>
      <c r="AC88" s="714"/>
      <c r="AD88" s="805"/>
      <c r="AG88" s="618" t="str">
        <f>SUBSTITUTE( SUBSTITUTE( SUBSTITUTE( SUBSTITUTE( SUBSTITUTE( SUBSTITUTE( SUBSTITUTE( SUBSTITUTE( SUBSTITUTE( SUBSTITUTE(G88, "á", "a"), "é", "e"), "í", "i"), "ó", "o"), "ú", "u"), "Á", "A"), "É", "E"), "Í", "I"), "Ó", "O"), "Ú", "U")</f>
        <v/>
      </c>
      <c r="AK88" s="593"/>
    </row>
    <row r="89" spans="1:40" ht="15" customHeight="1">
      <c r="A89" s="30"/>
      <c r="B89" s="797" t="str">
        <f>IF(AND(AP67&gt;0,G88=""),"Ha seleccionado el código 11 en el apartado Elementos, debe anotar el nombre de dicho(s) elemento(s), mecanismo(s) y/o esquema(s)","")</f>
        <v/>
      </c>
      <c r="C89" s="797"/>
      <c r="D89" s="797"/>
      <c r="E89" s="797"/>
      <c r="F89" s="797"/>
      <c r="G89" s="797"/>
      <c r="H89" s="797"/>
      <c r="I89" s="797"/>
      <c r="J89" s="797"/>
      <c r="K89" s="797"/>
      <c r="L89" s="797"/>
      <c r="M89" s="797"/>
      <c r="N89" s="797"/>
      <c r="O89" s="797"/>
      <c r="P89" s="797"/>
      <c r="Q89" s="797"/>
      <c r="R89" s="797"/>
      <c r="S89" s="797"/>
      <c r="T89" s="797"/>
      <c r="U89" s="797"/>
      <c r="V89" s="797"/>
      <c r="W89" s="797"/>
      <c r="X89" s="797"/>
      <c r="Y89" s="797"/>
      <c r="Z89" s="797"/>
      <c r="AA89" s="797"/>
      <c r="AB89" s="797"/>
      <c r="AC89" s="797"/>
      <c r="AD89" s="797"/>
      <c r="AE89" s="529"/>
    </row>
    <row r="90" spans="1:40" ht="15" customHeight="1">
      <c r="A90" s="30"/>
      <c r="B90" s="11"/>
      <c r="C90" s="820" t="s">
        <v>6169</v>
      </c>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3"/>
      <c r="AC90" s="723"/>
      <c r="AD90" s="724"/>
      <c r="AH90" s="848" t="s">
        <v>6170</v>
      </c>
      <c r="AI90" s="848"/>
      <c r="AJ90" s="848"/>
      <c r="AK90" s="848"/>
    </row>
    <row r="91" spans="1:40" ht="15" customHeight="1">
      <c r="A91" s="30"/>
      <c r="B91" s="11"/>
      <c r="C91" s="120" t="s">
        <v>5023</v>
      </c>
      <c r="D91" s="859" t="s">
        <v>6171</v>
      </c>
      <c r="E91" s="723"/>
      <c r="F91" s="723"/>
      <c r="G91" s="723"/>
      <c r="H91" s="723"/>
      <c r="I91" s="723"/>
      <c r="J91" s="723"/>
      <c r="K91" s="723"/>
      <c r="L91" s="723"/>
      <c r="M91" s="723"/>
      <c r="N91" s="723"/>
      <c r="O91" s="723"/>
      <c r="P91" s="723"/>
      <c r="Q91" s="723"/>
      <c r="R91" s="723"/>
      <c r="S91" s="723"/>
      <c r="T91" s="723"/>
      <c r="U91" s="723"/>
      <c r="V91" s="723"/>
      <c r="W91" s="723"/>
      <c r="X91" s="723"/>
      <c r="Y91" s="723"/>
      <c r="Z91" s="723"/>
      <c r="AA91" s="723"/>
      <c r="AB91" s="723"/>
      <c r="AC91" s="723"/>
      <c r="AD91" s="724"/>
      <c r="AH91" s="659" t="s">
        <v>5109</v>
      </c>
      <c r="AI91" s="660" t="s">
        <v>5110</v>
      </c>
      <c r="AJ91" s="660" t="s">
        <v>5111</v>
      </c>
      <c r="AK91" s="660" t="s">
        <v>5112</v>
      </c>
    </row>
    <row r="92" spans="1:40" ht="15" customHeight="1">
      <c r="A92" s="30"/>
      <c r="B92" s="11"/>
      <c r="C92" s="46" t="s">
        <v>5025</v>
      </c>
      <c r="D92" s="859" t="s">
        <v>6172</v>
      </c>
      <c r="E92" s="723"/>
      <c r="F92" s="723"/>
      <c r="G92" s="723"/>
      <c r="H92" s="723"/>
      <c r="I92" s="723"/>
      <c r="J92" s="723"/>
      <c r="K92" s="723"/>
      <c r="L92" s="723"/>
      <c r="M92" s="723"/>
      <c r="N92" s="723"/>
      <c r="O92" s="723"/>
      <c r="P92" s="723"/>
      <c r="Q92" s="723"/>
      <c r="R92" s="723"/>
      <c r="S92" s="723"/>
      <c r="T92" s="723"/>
      <c r="U92" s="723"/>
      <c r="V92" s="723"/>
      <c r="W92" s="723"/>
      <c r="X92" s="723"/>
      <c r="Y92" s="723"/>
      <c r="Z92" s="723"/>
      <c r="AA92" s="723"/>
      <c r="AB92" s="723"/>
      <c r="AC92" s="723"/>
      <c r="AD92" s="724"/>
      <c r="AH92" s="619" t="s">
        <v>6173</v>
      </c>
      <c r="AI92" s="120" t="s">
        <v>5023</v>
      </c>
      <c r="AJ92" s="624" t="str" cm="1">
        <f t="array" ref="AJ92">IF(AG88&lt;&gt;"",_xlfn.TEXTJOIN(" / ", TRUE, _xlfn.UNIQUE(IF($AH$92:$AH$101&lt;&gt;"",IF(ISNUMBER(SEARCH(AG88, $AH$92:$AH$101)) + (_xlfn.MAP($AH$92:$AH$101, _xlfn.LAMBDA(_xlpm.r, SUM(--ISNUMBER(SEARCH(_xlfn.TEXTSPLIT(_xlpm.r, ","), AG88))))))&gt;0,$AI$92:$AI$101, ""), ""))), "")</f>
        <v/>
      </c>
      <c r="AK92" s="1" t="str">
        <f>IF(AJ92 = "", "", "Alerta: Revise el texto ingresado en el Especifique ya que podria existir en las opciones resaltadas en amarillo")</f>
        <v/>
      </c>
    </row>
    <row r="93" spans="1:40" ht="15" customHeight="1">
      <c r="A93" s="30"/>
      <c r="B93" s="11"/>
      <c r="C93" s="46" t="s">
        <v>5027</v>
      </c>
      <c r="D93" s="859" t="s">
        <v>6174</v>
      </c>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3"/>
      <c r="AC93" s="723"/>
      <c r="AD93" s="724"/>
      <c r="AH93" s="619" t="s">
        <v>6175</v>
      </c>
      <c r="AI93" s="46" t="s">
        <v>5025</v>
      </c>
    </row>
    <row r="94" spans="1:40" ht="15" customHeight="1">
      <c r="A94" s="30"/>
      <c r="B94" s="11"/>
      <c r="C94" s="46" t="s">
        <v>5029</v>
      </c>
      <c r="D94" s="859" t="s">
        <v>6176</v>
      </c>
      <c r="E94" s="723"/>
      <c r="F94" s="723"/>
      <c r="G94" s="723"/>
      <c r="H94" s="723"/>
      <c r="I94" s="723"/>
      <c r="J94" s="723"/>
      <c r="K94" s="723"/>
      <c r="L94" s="723"/>
      <c r="M94" s="723"/>
      <c r="N94" s="723"/>
      <c r="O94" s="723"/>
      <c r="P94" s="723"/>
      <c r="Q94" s="723"/>
      <c r="R94" s="723"/>
      <c r="S94" s="723"/>
      <c r="T94" s="723"/>
      <c r="U94" s="723"/>
      <c r="V94" s="723"/>
      <c r="W94" s="723"/>
      <c r="X94" s="723"/>
      <c r="Y94" s="723"/>
      <c r="Z94" s="723"/>
      <c r="AA94" s="723"/>
      <c r="AB94" s="723"/>
      <c r="AC94" s="723"/>
      <c r="AD94" s="724"/>
      <c r="AH94" s="619" t="s">
        <v>6177</v>
      </c>
      <c r="AI94" s="46" t="s">
        <v>5027</v>
      </c>
    </row>
    <row r="95" spans="1:40" ht="15" customHeight="1">
      <c r="A95" s="30"/>
      <c r="B95" s="11"/>
      <c r="C95" s="46" t="s">
        <v>5031</v>
      </c>
      <c r="D95" s="859" t="s">
        <v>6178</v>
      </c>
      <c r="E95" s="723"/>
      <c r="F95" s="723"/>
      <c r="G95" s="723"/>
      <c r="H95" s="723"/>
      <c r="I95" s="723"/>
      <c r="J95" s="723"/>
      <c r="K95" s="723"/>
      <c r="L95" s="723"/>
      <c r="M95" s="723"/>
      <c r="N95" s="723"/>
      <c r="O95" s="723"/>
      <c r="P95" s="723"/>
      <c r="Q95" s="723"/>
      <c r="R95" s="723"/>
      <c r="S95" s="723"/>
      <c r="T95" s="723"/>
      <c r="U95" s="723"/>
      <c r="V95" s="723"/>
      <c r="W95" s="723"/>
      <c r="X95" s="723"/>
      <c r="Y95" s="723"/>
      <c r="Z95" s="723"/>
      <c r="AA95" s="723"/>
      <c r="AB95" s="723"/>
      <c r="AC95" s="723"/>
      <c r="AD95" s="724"/>
      <c r="AH95" s="619" t="s">
        <v>6179</v>
      </c>
      <c r="AI95" s="46" t="s">
        <v>5029</v>
      </c>
    </row>
    <row r="96" spans="1:40" ht="15" customHeight="1">
      <c r="A96" s="30"/>
      <c r="B96" s="11"/>
      <c r="C96" s="46" t="s">
        <v>5033</v>
      </c>
      <c r="D96" s="859" t="s">
        <v>6180</v>
      </c>
      <c r="E96" s="723"/>
      <c r="F96" s="723"/>
      <c r="G96" s="723"/>
      <c r="H96" s="723"/>
      <c r="I96" s="723"/>
      <c r="J96" s="723"/>
      <c r="K96" s="723"/>
      <c r="L96" s="723"/>
      <c r="M96" s="723"/>
      <c r="N96" s="723"/>
      <c r="O96" s="723"/>
      <c r="P96" s="723"/>
      <c r="Q96" s="723"/>
      <c r="R96" s="723"/>
      <c r="S96" s="723"/>
      <c r="T96" s="723"/>
      <c r="U96" s="723"/>
      <c r="V96" s="723"/>
      <c r="W96" s="723"/>
      <c r="X96" s="723"/>
      <c r="Y96" s="723"/>
      <c r="Z96" s="723"/>
      <c r="AA96" s="723"/>
      <c r="AB96" s="723"/>
      <c r="AC96" s="723"/>
      <c r="AD96" s="724"/>
      <c r="AH96" s="619" t="s">
        <v>6181</v>
      </c>
      <c r="AI96" s="46" t="s">
        <v>5031</v>
      </c>
    </row>
    <row r="97" spans="1:35" ht="15" customHeight="1">
      <c r="A97" s="30"/>
      <c r="B97" s="11"/>
      <c r="C97" s="46" t="s">
        <v>5035</v>
      </c>
      <c r="D97" s="859" t="s">
        <v>6182</v>
      </c>
      <c r="E97" s="723"/>
      <c r="F97" s="723"/>
      <c r="G97" s="723"/>
      <c r="H97" s="723"/>
      <c r="I97" s="723"/>
      <c r="J97" s="723"/>
      <c r="K97" s="723"/>
      <c r="L97" s="723"/>
      <c r="M97" s="723"/>
      <c r="N97" s="723"/>
      <c r="O97" s="723"/>
      <c r="P97" s="723"/>
      <c r="Q97" s="723"/>
      <c r="R97" s="723"/>
      <c r="S97" s="723"/>
      <c r="T97" s="723"/>
      <c r="U97" s="723"/>
      <c r="V97" s="723"/>
      <c r="W97" s="723"/>
      <c r="X97" s="723"/>
      <c r="Y97" s="723"/>
      <c r="Z97" s="723"/>
      <c r="AA97" s="723"/>
      <c r="AB97" s="723"/>
      <c r="AC97" s="723"/>
      <c r="AD97" s="724"/>
      <c r="AH97" s="619" t="s">
        <v>6183</v>
      </c>
      <c r="AI97" s="46" t="s">
        <v>5033</v>
      </c>
    </row>
    <row r="98" spans="1:35" ht="15" customHeight="1">
      <c r="A98" s="30"/>
      <c r="B98" s="11"/>
      <c r="C98" s="46" t="s">
        <v>5037</v>
      </c>
      <c r="D98" s="859" t="s">
        <v>6184</v>
      </c>
      <c r="E98" s="723"/>
      <c r="F98" s="723"/>
      <c r="G98" s="723"/>
      <c r="H98" s="723"/>
      <c r="I98" s="723"/>
      <c r="J98" s="723"/>
      <c r="K98" s="723"/>
      <c r="L98" s="723"/>
      <c r="M98" s="723"/>
      <c r="N98" s="723"/>
      <c r="O98" s="723"/>
      <c r="P98" s="723"/>
      <c r="Q98" s="723"/>
      <c r="R98" s="723"/>
      <c r="S98" s="723"/>
      <c r="T98" s="723"/>
      <c r="U98" s="723"/>
      <c r="V98" s="723"/>
      <c r="W98" s="723"/>
      <c r="X98" s="723"/>
      <c r="Y98" s="723"/>
      <c r="Z98" s="723"/>
      <c r="AA98" s="723"/>
      <c r="AB98" s="723"/>
      <c r="AC98" s="723"/>
      <c r="AD98" s="724"/>
      <c r="AH98" s="619" t="s">
        <v>6185</v>
      </c>
      <c r="AI98" s="46" t="s">
        <v>5035</v>
      </c>
    </row>
    <row r="99" spans="1:35" ht="15" customHeight="1">
      <c r="A99" s="30"/>
      <c r="B99" s="11"/>
      <c r="C99" s="46" t="s">
        <v>5039</v>
      </c>
      <c r="D99" s="859" t="s">
        <v>6186</v>
      </c>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4"/>
      <c r="AH99" s="619" t="s">
        <v>6187</v>
      </c>
      <c r="AI99" s="46" t="s">
        <v>5037</v>
      </c>
    </row>
    <row r="100" spans="1:35" ht="15" customHeight="1">
      <c r="A100" s="30"/>
      <c r="B100" s="11"/>
      <c r="C100" s="46" t="s">
        <v>5040</v>
      </c>
      <c r="D100" s="859" t="s">
        <v>6188</v>
      </c>
      <c r="E100" s="723"/>
      <c r="F100" s="723"/>
      <c r="G100" s="723"/>
      <c r="H100" s="723"/>
      <c r="I100" s="723"/>
      <c r="J100" s="723"/>
      <c r="K100" s="723"/>
      <c r="L100" s="723"/>
      <c r="M100" s="723"/>
      <c r="N100" s="723"/>
      <c r="O100" s="723"/>
      <c r="P100" s="723"/>
      <c r="Q100" s="723"/>
      <c r="R100" s="723"/>
      <c r="S100" s="723"/>
      <c r="T100" s="723"/>
      <c r="U100" s="723"/>
      <c r="V100" s="723"/>
      <c r="W100" s="723"/>
      <c r="X100" s="723"/>
      <c r="Y100" s="723"/>
      <c r="Z100" s="723"/>
      <c r="AA100" s="723"/>
      <c r="AB100" s="723"/>
      <c r="AC100" s="723"/>
      <c r="AD100" s="724"/>
      <c r="AH100" s="619" t="s">
        <v>6189</v>
      </c>
      <c r="AI100" s="46" t="s">
        <v>5039</v>
      </c>
    </row>
    <row r="101" spans="1:35" ht="15" customHeight="1">
      <c r="A101" s="30"/>
      <c r="B101" s="11"/>
      <c r="C101" s="46" t="s">
        <v>5042</v>
      </c>
      <c r="D101" s="859" t="s">
        <v>6190</v>
      </c>
      <c r="E101" s="723"/>
      <c r="F101" s="723"/>
      <c r="G101" s="723"/>
      <c r="H101" s="723"/>
      <c r="I101" s="723"/>
      <c r="J101" s="723"/>
      <c r="K101" s="723"/>
      <c r="L101" s="723"/>
      <c r="M101" s="723"/>
      <c r="N101" s="723"/>
      <c r="O101" s="723"/>
      <c r="P101" s="723"/>
      <c r="Q101" s="723"/>
      <c r="R101" s="723"/>
      <c r="S101" s="723"/>
      <c r="T101" s="723"/>
      <c r="U101" s="723"/>
      <c r="V101" s="723"/>
      <c r="W101" s="723"/>
      <c r="X101" s="723"/>
      <c r="Y101" s="723"/>
      <c r="Z101" s="723"/>
      <c r="AA101" s="723"/>
      <c r="AB101" s="723"/>
      <c r="AC101" s="723"/>
      <c r="AD101" s="724"/>
      <c r="AH101" s="619" t="s">
        <v>6191</v>
      </c>
      <c r="AI101" s="46" t="s">
        <v>5040</v>
      </c>
    </row>
    <row r="102" spans="1:35" ht="15" customHeight="1">
      <c r="A102" s="30"/>
      <c r="B102" s="11"/>
      <c r="C102" s="46" t="s">
        <v>5316</v>
      </c>
      <c r="D102" s="859" t="s">
        <v>5559</v>
      </c>
      <c r="E102" s="723"/>
      <c r="F102" s="723"/>
      <c r="G102" s="723"/>
      <c r="H102" s="723"/>
      <c r="I102" s="723"/>
      <c r="J102" s="723"/>
      <c r="K102" s="723"/>
      <c r="L102" s="723"/>
      <c r="M102" s="723"/>
      <c r="N102" s="723"/>
      <c r="O102" s="723"/>
      <c r="P102" s="723"/>
      <c r="Q102" s="723"/>
      <c r="R102" s="723"/>
      <c r="S102" s="723"/>
      <c r="T102" s="723"/>
      <c r="U102" s="723"/>
      <c r="V102" s="723"/>
      <c r="W102" s="723"/>
      <c r="X102" s="723"/>
      <c r="Y102" s="723"/>
      <c r="Z102" s="723"/>
      <c r="AA102" s="723"/>
      <c r="AB102" s="723"/>
      <c r="AC102" s="723"/>
      <c r="AD102" s="724"/>
      <c r="AH102" s="13"/>
      <c r="AI102" s="13"/>
    </row>
    <row r="103" spans="1:35" ht="15" customHeight="1">
      <c r="A103" s="30"/>
      <c r="B103" s="11"/>
      <c r="C103" s="11"/>
      <c r="D103" s="11"/>
      <c r="E103" s="11"/>
      <c r="F103" s="11"/>
      <c r="G103" s="11"/>
      <c r="H103" s="11"/>
      <c r="I103" s="11"/>
      <c r="J103" s="11"/>
      <c r="K103" s="11"/>
      <c r="L103" s="11"/>
      <c r="M103" s="11"/>
      <c r="N103" s="11"/>
      <c r="O103" s="11"/>
      <c r="P103" s="11"/>
      <c r="R103" s="2"/>
      <c r="S103" s="2"/>
      <c r="T103" s="2"/>
      <c r="U103" s="2"/>
      <c r="V103" s="2"/>
      <c r="W103" s="2"/>
      <c r="X103" s="2"/>
      <c r="Y103" s="2"/>
      <c r="Z103" s="2"/>
      <c r="AA103" s="2"/>
      <c r="AB103" s="2"/>
      <c r="AC103" s="2"/>
      <c r="AD103" s="2"/>
      <c r="AH103" s="13"/>
      <c r="AI103" s="13"/>
    </row>
    <row r="104" spans="1:35" ht="24" customHeight="1">
      <c r="A104" s="22"/>
      <c r="B104" s="11"/>
      <c r="C104" s="876" t="s">
        <v>5408</v>
      </c>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H104" s="13"/>
      <c r="AI104" s="13"/>
    </row>
    <row r="105" spans="1:35" ht="60" customHeight="1">
      <c r="A105" s="22"/>
      <c r="B105" s="11"/>
      <c r="C105" s="878"/>
      <c r="D105" s="879"/>
      <c r="E105" s="879"/>
      <c r="F105" s="879"/>
      <c r="G105" s="879"/>
      <c r="H105" s="879"/>
      <c r="I105" s="879"/>
      <c r="J105" s="879"/>
      <c r="K105" s="879"/>
      <c r="L105" s="879"/>
      <c r="M105" s="879"/>
      <c r="N105" s="879"/>
      <c r="O105" s="879"/>
      <c r="P105" s="879"/>
      <c r="Q105" s="879"/>
      <c r="R105" s="879"/>
      <c r="S105" s="879"/>
      <c r="T105" s="879"/>
      <c r="U105" s="879"/>
      <c r="V105" s="879"/>
      <c r="W105" s="879"/>
      <c r="X105" s="879"/>
      <c r="Y105" s="879"/>
      <c r="Z105" s="879"/>
      <c r="AA105" s="879"/>
      <c r="AB105" s="879"/>
      <c r="AC105" s="879"/>
      <c r="AD105" s="880"/>
    </row>
    <row r="106" spans="1:35" ht="15" customHeight="1">
      <c r="A106" s="22"/>
      <c r="B106" s="843" t="str">
        <f>AN87</f>
        <v/>
      </c>
      <c r="C106" s="678"/>
      <c r="D106" s="678"/>
      <c r="E106" s="678"/>
      <c r="F106" s="678"/>
      <c r="G106" s="678"/>
      <c r="H106" s="678"/>
      <c r="I106" s="678"/>
      <c r="J106" s="678"/>
      <c r="K106" s="678"/>
      <c r="L106" s="678"/>
      <c r="M106" s="678"/>
      <c r="N106" s="678"/>
      <c r="O106" s="678"/>
      <c r="P106" s="678"/>
      <c r="Q106" s="678"/>
      <c r="R106" s="678"/>
      <c r="S106" s="678"/>
      <c r="T106" s="678"/>
      <c r="U106" s="678"/>
      <c r="V106" s="678"/>
      <c r="W106" s="678"/>
      <c r="X106" s="678"/>
      <c r="Y106" s="678"/>
      <c r="Z106" s="678"/>
      <c r="AA106" s="678"/>
      <c r="AB106" s="678"/>
      <c r="AC106" s="678"/>
      <c r="AD106" s="678"/>
    </row>
    <row r="107" spans="1:35" ht="14.25">
      <c r="B107" s="913" t="str">
        <f>IF(AO67&gt;0,"Favor de revisar la instrucción 4, debido a que no se cumple con los criterios mencionados","")</f>
        <v/>
      </c>
      <c r="C107" s="913"/>
      <c r="D107" s="913"/>
      <c r="E107" s="913"/>
      <c r="F107" s="913"/>
      <c r="G107" s="913"/>
      <c r="H107" s="913"/>
      <c r="I107" s="913"/>
      <c r="J107" s="913"/>
      <c r="K107" s="913"/>
      <c r="L107" s="913"/>
      <c r="M107" s="913"/>
      <c r="N107" s="913"/>
      <c r="O107" s="913"/>
      <c r="P107" s="913"/>
      <c r="Q107" s="913"/>
      <c r="R107" s="913"/>
      <c r="S107" s="913"/>
      <c r="T107" s="913"/>
      <c r="U107" s="913"/>
      <c r="V107" s="913"/>
      <c r="W107" s="913"/>
      <c r="X107" s="913"/>
      <c r="Y107" s="913"/>
      <c r="Z107" s="913"/>
      <c r="AA107" s="913"/>
      <c r="AB107" s="913"/>
      <c r="AC107" s="913"/>
      <c r="AD107" s="913"/>
    </row>
    <row r="108" spans="1:35" ht="14.25">
      <c r="B108" s="913" t="str">
        <f>IF(AJ87&gt;0,"Favor de verificar que no tenga información en celdas sombreadas","")</f>
        <v/>
      </c>
      <c r="C108" s="799"/>
      <c r="D108" s="799"/>
      <c r="E108" s="799"/>
      <c r="F108" s="799"/>
      <c r="G108" s="799"/>
      <c r="H108" s="799"/>
      <c r="I108" s="799"/>
      <c r="J108" s="799"/>
      <c r="K108" s="799"/>
      <c r="L108" s="799"/>
      <c r="M108" s="799"/>
      <c r="N108" s="799"/>
      <c r="O108" s="799"/>
      <c r="P108" s="799"/>
      <c r="Q108" s="799"/>
      <c r="R108" s="799"/>
      <c r="S108" s="799"/>
      <c r="T108" s="799"/>
      <c r="U108" s="799"/>
      <c r="V108" s="799"/>
      <c r="W108" s="799"/>
      <c r="X108" s="799"/>
      <c r="Y108" s="799"/>
      <c r="Z108" s="799"/>
      <c r="AA108" s="799"/>
      <c r="AB108" s="799"/>
      <c r="AC108" s="799"/>
      <c r="AD108" s="799"/>
    </row>
    <row r="109" spans="1:35" ht="14.25"/>
    <row r="110" spans="1:35" ht="14.25">
      <c r="P110" s="449"/>
      <c r="Q110" s="449"/>
      <c r="R110" s="449"/>
      <c r="S110" s="449"/>
      <c r="T110" s="449"/>
      <c r="U110" s="449"/>
      <c r="V110" s="449"/>
      <c r="W110" s="449"/>
      <c r="X110" s="449"/>
      <c r="Y110" s="449"/>
      <c r="Z110" s="449"/>
      <c r="AA110" s="449"/>
      <c r="AB110" s="449"/>
      <c r="AC110" s="449"/>
      <c r="AD110" s="449"/>
    </row>
    <row r="111" spans="1:35" ht="14.25">
      <c r="P111" s="449"/>
      <c r="Q111" s="449"/>
      <c r="R111" s="449"/>
      <c r="S111" s="449"/>
      <c r="T111" s="449"/>
      <c r="U111" s="449"/>
      <c r="V111" s="449"/>
      <c r="W111" s="449"/>
      <c r="X111" s="449"/>
      <c r="Y111" s="449"/>
      <c r="Z111" s="449"/>
      <c r="AA111" s="449"/>
      <c r="AB111" s="449"/>
      <c r="AC111" s="449"/>
      <c r="AD111" s="449"/>
    </row>
    <row r="112" spans="1:35" ht="48" customHeight="1">
      <c r="A112" s="30" t="s">
        <v>6192</v>
      </c>
      <c r="B112" s="839" t="s">
        <v>6193</v>
      </c>
      <c r="C112" s="799"/>
      <c r="D112" s="799"/>
      <c r="E112" s="799"/>
      <c r="F112" s="799"/>
      <c r="G112" s="799"/>
      <c r="H112" s="799"/>
      <c r="I112" s="799"/>
      <c r="J112" s="799"/>
      <c r="K112" s="799"/>
      <c r="L112" s="799"/>
      <c r="M112" s="799"/>
      <c r="N112" s="799"/>
      <c r="O112" s="799"/>
      <c r="P112" s="799"/>
      <c r="Q112" s="799"/>
      <c r="R112" s="799"/>
      <c r="S112" s="799"/>
      <c r="T112" s="799"/>
      <c r="U112" s="799"/>
      <c r="V112" s="799"/>
      <c r="W112" s="799"/>
      <c r="X112" s="799"/>
      <c r="Y112" s="799"/>
      <c r="Z112" s="799"/>
      <c r="AA112" s="799"/>
      <c r="AB112" s="799"/>
      <c r="AC112" s="799"/>
      <c r="AD112" s="799"/>
    </row>
    <row r="113" spans="1:59" ht="24" customHeight="1">
      <c r="A113" s="30"/>
      <c r="B113" s="31"/>
      <c r="C113" s="828" t="s">
        <v>6194</v>
      </c>
      <c r="D113" s="799"/>
      <c r="E113" s="799"/>
      <c r="F113" s="799"/>
      <c r="G113" s="799"/>
      <c r="H113" s="799"/>
      <c r="I113" s="799"/>
      <c r="J113" s="799"/>
      <c r="K113" s="799"/>
      <c r="L113" s="799"/>
      <c r="M113" s="799"/>
      <c r="N113" s="799"/>
      <c r="O113" s="799"/>
      <c r="P113" s="799"/>
      <c r="Q113" s="799"/>
      <c r="R113" s="799"/>
      <c r="S113" s="799"/>
      <c r="T113" s="799"/>
      <c r="U113" s="799"/>
      <c r="V113" s="799"/>
      <c r="W113" s="799"/>
      <c r="X113" s="799"/>
      <c r="Y113" s="799"/>
      <c r="Z113" s="799"/>
      <c r="AA113" s="799"/>
      <c r="AB113" s="799"/>
      <c r="AC113" s="799"/>
      <c r="AD113" s="799"/>
    </row>
    <row r="114" spans="1:59" ht="24" customHeight="1">
      <c r="A114" s="30"/>
      <c r="B114" s="11"/>
      <c r="C114" s="828" t="s">
        <v>6195</v>
      </c>
      <c r="D114" s="799"/>
      <c r="E114" s="799"/>
      <c r="F114" s="799"/>
      <c r="G114" s="799"/>
      <c r="H114" s="799"/>
      <c r="I114" s="799"/>
      <c r="J114" s="799"/>
      <c r="K114" s="799"/>
      <c r="L114" s="799"/>
      <c r="M114" s="799"/>
      <c r="N114" s="799"/>
      <c r="O114" s="799"/>
      <c r="P114" s="799"/>
      <c r="Q114" s="799"/>
      <c r="R114" s="799"/>
      <c r="S114" s="799"/>
      <c r="T114" s="799"/>
      <c r="U114" s="799"/>
      <c r="V114" s="799"/>
      <c r="W114" s="799"/>
      <c r="X114" s="799"/>
      <c r="Y114" s="799"/>
      <c r="Z114" s="799"/>
      <c r="AA114" s="799"/>
      <c r="AB114" s="799"/>
      <c r="AC114" s="799"/>
      <c r="AD114" s="799"/>
    </row>
    <row r="115" spans="1:59" ht="36" customHeight="1">
      <c r="A115" s="30"/>
      <c r="B115" s="31"/>
      <c r="C115" s="877" t="s">
        <v>6196</v>
      </c>
      <c r="D115" s="678"/>
      <c r="E115" s="678"/>
      <c r="F115" s="678"/>
      <c r="G115" s="678"/>
      <c r="H115" s="678"/>
      <c r="I115" s="678"/>
      <c r="J115" s="678"/>
      <c r="K115" s="678"/>
      <c r="L115" s="678"/>
      <c r="M115" s="678"/>
      <c r="N115" s="678"/>
      <c r="O115" s="678"/>
      <c r="P115" s="678"/>
      <c r="Q115" s="678"/>
      <c r="R115" s="678"/>
      <c r="S115" s="678"/>
      <c r="T115" s="678"/>
      <c r="U115" s="678"/>
      <c r="V115" s="678"/>
      <c r="W115" s="678"/>
      <c r="X115" s="678"/>
      <c r="Y115" s="678"/>
      <c r="Z115" s="678"/>
      <c r="AA115" s="678"/>
      <c r="AB115" s="678"/>
      <c r="AC115" s="678"/>
      <c r="AD115" s="678"/>
    </row>
    <row r="116" spans="1:59" ht="36" customHeight="1">
      <c r="A116" s="30"/>
      <c r="B116" s="31"/>
      <c r="C116" s="798" t="s">
        <v>6197</v>
      </c>
      <c r="D116" s="799"/>
      <c r="E116" s="799"/>
      <c r="F116" s="799"/>
      <c r="G116" s="799"/>
      <c r="H116" s="799"/>
      <c r="I116" s="799"/>
      <c r="J116" s="799"/>
      <c r="K116" s="799"/>
      <c r="L116" s="799"/>
      <c r="M116" s="799"/>
      <c r="N116" s="799"/>
      <c r="O116" s="799"/>
      <c r="P116" s="799"/>
      <c r="Q116" s="799"/>
      <c r="R116" s="799"/>
      <c r="S116" s="799"/>
      <c r="T116" s="799"/>
      <c r="U116" s="799"/>
      <c r="V116" s="799"/>
      <c r="W116" s="799"/>
      <c r="X116" s="799"/>
      <c r="Y116" s="799"/>
      <c r="Z116" s="799"/>
      <c r="AA116" s="799"/>
      <c r="AB116" s="799"/>
      <c r="AC116" s="799"/>
      <c r="AD116" s="799"/>
    </row>
    <row r="117" spans="1:59" ht="48" customHeight="1">
      <c r="A117" s="22"/>
      <c r="B117" s="12"/>
      <c r="C117" s="798" t="s">
        <v>6198</v>
      </c>
      <c r="D117" s="799"/>
      <c r="E117" s="799"/>
      <c r="F117" s="799"/>
      <c r="G117" s="799"/>
      <c r="H117" s="799"/>
      <c r="I117" s="799"/>
      <c r="J117" s="799"/>
      <c r="K117" s="799"/>
      <c r="L117" s="799"/>
      <c r="M117" s="799"/>
      <c r="N117" s="799"/>
      <c r="O117" s="799"/>
      <c r="P117" s="799"/>
      <c r="Q117" s="799"/>
      <c r="R117" s="799"/>
      <c r="S117" s="799"/>
      <c r="T117" s="799"/>
      <c r="U117" s="799"/>
      <c r="V117" s="799"/>
      <c r="W117" s="799"/>
      <c r="X117" s="799"/>
      <c r="Y117" s="799"/>
      <c r="Z117" s="799"/>
      <c r="AA117" s="799"/>
      <c r="AB117" s="799"/>
      <c r="AC117" s="799"/>
      <c r="AD117" s="799"/>
    </row>
    <row r="118" spans="1:59" ht="36" customHeight="1">
      <c r="A118" s="85"/>
      <c r="B118" s="12"/>
      <c r="C118" s="798" t="s">
        <v>6199</v>
      </c>
      <c r="D118" s="799"/>
      <c r="E118" s="799"/>
      <c r="F118" s="799"/>
      <c r="G118" s="799"/>
      <c r="H118" s="799"/>
      <c r="I118" s="799"/>
      <c r="J118" s="799"/>
      <c r="K118" s="799"/>
      <c r="L118" s="799"/>
      <c r="M118" s="799"/>
      <c r="N118" s="799"/>
      <c r="O118" s="799"/>
      <c r="P118" s="799"/>
      <c r="Q118" s="799"/>
      <c r="R118" s="799"/>
      <c r="S118" s="799"/>
      <c r="T118" s="799"/>
      <c r="U118" s="799"/>
      <c r="V118" s="799"/>
      <c r="W118" s="799"/>
      <c r="X118" s="799"/>
      <c r="Y118" s="799"/>
      <c r="Z118" s="799"/>
      <c r="AA118" s="799"/>
      <c r="AB118" s="799"/>
      <c r="AC118" s="799"/>
      <c r="AD118" s="799"/>
    </row>
    <row r="119" spans="1:59" ht="15" customHeight="1">
      <c r="A119" s="61"/>
      <c r="B119" s="486"/>
      <c r="C119" s="59"/>
      <c r="D119" s="59"/>
      <c r="E119" s="59"/>
      <c r="F119" s="59"/>
      <c r="G119" s="59"/>
      <c r="H119" s="59"/>
      <c r="J119" s="59"/>
      <c r="K119" s="59"/>
      <c r="L119" s="59"/>
      <c r="M119" s="59"/>
      <c r="N119" s="59"/>
      <c r="O119" s="59"/>
      <c r="P119" s="59"/>
      <c r="Q119" s="59"/>
      <c r="R119" s="59"/>
      <c r="S119" s="59"/>
      <c r="T119" s="59"/>
      <c r="U119" s="59"/>
      <c r="V119" s="59"/>
      <c r="W119" s="59"/>
      <c r="X119" s="59"/>
      <c r="Y119" s="487"/>
      <c r="Z119" s="487"/>
      <c r="AA119" s="451"/>
      <c r="AB119" s="451"/>
      <c r="AC119" s="451"/>
      <c r="AD119" s="451"/>
      <c r="AG119" s="13"/>
      <c r="AH119" s="594" t="s">
        <v>6159</v>
      </c>
      <c r="AI119" s="595" t="s">
        <v>5667</v>
      </c>
      <c r="AJ119" s="394" t="s">
        <v>5101</v>
      </c>
      <c r="AK119" s="13"/>
      <c r="AO119" s="495" t="s">
        <v>5101</v>
      </c>
      <c r="AS119" s="958" t="s">
        <v>6200</v>
      </c>
      <c r="AT119" s="958"/>
      <c r="AU119" s="958"/>
      <c r="AV119" s="958"/>
      <c r="AW119" s="958" t="s">
        <v>6201</v>
      </c>
      <c r="AX119" s="958"/>
      <c r="AY119" s="958"/>
      <c r="AZ119" s="958"/>
    </row>
    <row r="120" spans="1:59" ht="48" customHeight="1">
      <c r="A120" s="13"/>
      <c r="B120" s="87"/>
      <c r="C120" s="706" t="s">
        <v>6160</v>
      </c>
      <c r="D120" s="817"/>
      <c r="E120" s="817"/>
      <c r="F120" s="817"/>
      <c r="G120" s="817"/>
      <c r="H120" s="817"/>
      <c r="I120" s="817"/>
      <c r="J120" s="813"/>
      <c r="K120" s="706" t="s">
        <v>6202</v>
      </c>
      <c r="L120" s="817"/>
      <c r="M120" s="817"/>
      <c r="N120" s="813"/>
      <c r="O120" s="706" t="s">
        <v>6203</v>
      </c>
      <c r="P120" s="723"/>
      <c r="Q120" s="723"/>
      <c r="R120" s="723"/>
      <c r="S120" s="723"/>
      <c r="T120" s="724"/>
      <c r="U120" s="706" t="s">
        <v>6204</v>
      </c>
      <c r="V120" s="723"/>
      <c r="W120" s="723"/>
      <c r="X120" s="723"/>
      <c r="Y120" s="723"/>
      <c r="Z120" s="723"/>
      <c r="AA120" s="723"/>
      <c r="AB120" s="724"/>
      <c r="AC120" s="870" t="s">
        <v>6205</v>
      </c>
      <c r="AD120" s="813"/>
      <c r="AG120" s="13"/>
      <c r="AH120" s="967" t="s">
        <v>6206</v>
      </c>
      <c r="AI120" s="965" t="s">
        <v>6207</v>
      </c>
      <c r="AJ120" s="964" t="s">
        <v>6208</v>
      </c>
      <c r="AK120" s="966" t="s">
        <v>5121</v>
      </c>
      <c r="AL120" s="905" t="s">
        <v>5105</v>
      </c>
      <c r="AM120" s="905"/>
      <c r="AN120" s="905"/>
      <c r="AO120" s="968" t="s">
        <v>6209</v>
      </c>
      <c r="AP120" s="907" t="s">
        <v>5102</v>
      </c>
      <c r="AQ120" s="845"/>
      <c r="AR120" s="845"/>
      <c r="AS120" s="959" t="s">
        <v>6210</v>
      </c>
      <c r="AT120" s="924" t="s">
        <v>6211</v>
      </c>
      <c r="AU120" s="924" t="s">
        <v>6212</v>
      </c>
      <c r="AV120" s="924" t="s">
        <v>5933</v>
      </c>
      <c r="AW120" s="960" t="s">
        <v>6210</v>
      </c>
      <c r="AX120" s="924" t="s">
        <v>6211</v>
      </c>
      <c r="AY120" s="924" t="s">
        <v>6212</v>
      </c>
      <c r="AZ120" s="924" t="s">
        <v>5933</v>
      </c>
      <c r="BA120" s="13"/>
      <c r="BB120" s="13"/>
      <c r="BC120" s="13"/>
      <c r="BD120" s="13"/>
      <c r="BE120" s="13"/>
      <c r="BF120" s="13"/>
      <c r="BG120" s="13"/>
    </row>
    <row r="121" spans="1:59" ht="108" customHeight="1">
      <c r="A121" s="13"/>
      <c r="B121" s="68"/>
      <c r="C121" s="814"/>
      <c r="D121" s="781"/>
      <c r="E121" s="781"/>
      <c r="F121" s="781"/>
      <c r="G121" s="781"/>
      <c r="H121" s="781"/>
      <c r="I121" s="781"/>
      <c r="J121" s="782"/>
      <c r="K121" s="814"/>
      <c r="L121" s="781"/>
      <c r="M121" s="781"/>
      <c r="N121" s="782"/>
      <c r="O121" s="722" t="s">
        <v>6213</v>
      </c>
      <c r="P121" s="724"/>
      <c r="Q121" s="722" t="s">
        <v>6214</v>
      </c>
      <c r="R121" s="724"/>
      <c r="S121" s="722" t="s">
        <v>6215</v>
      </c>
      <c r="T121" s="724"/>
      <c r="U121" s="722" t="s">
        <v>6213</v>
      </c>
      <c r="V121" s="724"/>
      <c r="W121" s="722" t="s">
        <v>6214</v>
      </c>
      <c r="X121" s="724"/>
      <c r="Y121" s="722" t="s">
        <v>6215</v>
      </c>
      <c r="Z121" s="724"/>
      <c r="AA121" s="871" t="s">
        <v>6216</v>
      </c>
      <c r="AB121" s="724"/>
      <c r="AC121" s="814"/>
      <c r="AD121" s="782"/>
      <c r="AG121" s="625" t="s">
        <v>5108</v>
      </c>
      <c r="AH121" s="967"/>
      <c r="AI121" s="965"/>
      <c r="AJ121" s="964"/>
      <c r="AK121" s="966"/>
      <c r="AL121" s="279" t="s">
        <v>5122</v>
      </c>
      <c r="AM121" s="311" t="s">
        <v>5115</v>
      </c>
      <c r="AN121" s="281" t="s">
        <v>5116</v>
      </c>
      <c r="AO121" s="968"/>
      <c r="AP121" s="279" t="s">
        <v>5114</v>
      </c>
      <c r="AQ121" s="280" t="s">
        <v>5115</v>
      </c>
      <c r="AR121" s="281" t="s">
        <v>5116</v>
      </c>
      <c r="AS121" s="959"/>
      <c r="AT121" s="924"/>
      <c r="AU121" s="924"/>
      <c r="AV121" s="924"/>
      <c r="AW121" s="960"/>
      <c r="AX121" s="924"/>
      <c r="AY121" s="924"/>
      <c r="AZ121" s="924"/>
      <c r="BA121" s="107"/>
      <c r="BB121" s="107"/>
      <c r="BC121" s="107"/>
      <c r="BD121" s="107"/>
      <c r="BE121" s="107"/>
      <c r="BF121" s="107"/>
      <c r="BG121" s="107"/>
    </row>
    <row r="122" spans="1:59" ht="15" customHeight="1">
      <c r="A122" s="30"/>
      <c r="B122" s="97"/>
      <c r="C122" s="10" t="s">
        <v>5023</v>
      </c>
      <c r="D122" s="800" t="str">
        <f>IF($D67="","",$D67)</f>
        <v/>
      </c>
      <c r="E122" s="723"/>
      <c r="F122" s="723"/>
      <c r="G122" s="723"/>
      <c r="H122" s="723"/>
      <c r="I122" s="723"/>
      <c r="J122" s="724"/>
      <c r="K122" s="847"/>
      <c r="L122" s="714"/>
      <c r="M122" s="714"/>
      <c r="N122" s="805"/>
      <c r="O122" s="961"/>
      <c r="P122" s="962"/>
      <c r="Q122" s="961"/>
      <c r="R122" s="962"/>
      <c r="S122" s="961"/>
      <c r="T122" s="962"/>
      <c r="U122" s="961"/>
      <c r="V122" s="962"/>
      <c r="W122" s="961"/>
      <c r="X122" s="962"/>
      <c r="Y122" s="961"/>
      <c r="Z122" s="962"/>
      <c r="AA122" s="961"/>
      <c r="AB122" s="962"/>
      <c r="AC122" s="728"/>
      <c r="AD122" s="805"/>
      <c r="AG122" s="1">
        <f ca="1">IF(OR(D122=" ",AND(EXACT(UPPER(TRIM(SUBSTITUTE(D122,CHAR(160)," "))),TRIM(SUBSTITUTE(D122,CHAR(160)," "))),SUMPRODUCT(--ISNUMBER(MATCH(MID(TRIM(SUBSTITUTE(D122,CHAR(160)," ")),ROW(INDIRECT("1:"&amp;LEN(TRIM(SUBSTITUTE(D122,CHAR(160)," "))))),1),{"A","B","C","D","E","F","G","H","I","J","K","L","M","N","O","P","Q","R","S","T","U","V","W","X","Y","Z","Ñ","0","1","2","3","4","5","6","7","8","9"," "},0)))=LEN(TRIM(SUBSTITUTE(D122,CHAR(160)," "))))),0,1)</f>
        <v>0</v>
      </c>
      <c r="AH122" s="398">
        <f>IF(AND($C$44&lt;&gt;"",$C$44&lt;&gt;1,COUNTA(K122:AD141)&gt;0),1,0)</f>
        <v>0</v>
      </c>
      <c r="AI122" s="401">
        <f t="shared" ref="AI122:AI141" si="4">IF(AND($O67&lt;&gt;"",$O67&lt;&gt;1,COUNTA(K122:AD122)&gt;0),1,0)</f>
        <v>0</v>
      </c>
      <c r="AJ122" s="496">
        <f>IF(AND($AA122="X",COUNTA(U122:Z122)&gt;0),1,0)</f>
        <v>0</v>
      </c>
      <c r="AK122" s="290">
        <f t="shared" ref="AK122:AK141" si="5">IF(AND($C$44&lt;&gt;"",$C$44&lt;&gt;1,COUNTA(D122:AD122)=0),0,IF(AND($O67&lt;&gt;"",$O67&lt;&gt;1,COUNTA(D122:AD122)=0),0,IF(AND(COUNTBLANK(D122)=1,COUNTA(K122:AD122)=0),0,IF(AND(COUNTBLANK(D122)=0,COUNTA(K122:Z122,AC122)=8,AA122=""),0,IF(AND(COUNTBLANK(D122)=0,COUNTA(K122:T122)=4,COUNTA(U122:Z122)=0,AA122="X",COUNTA(AC122)=1),0,1)))))</f>
        <v>0</v>
      </c>
      <c r="AL122" s="293">
        <f t="shared" ref="AL122:AL141" si="6">IF(AK122=0,0,1)</f>
        <v>0</v>
      </c>
      <c r="AM122" s="283" t="str">
        <f>IF(AL122=0,"",
IF(SUM(AL122:AL122)=1,AN122,
IF(AL142&gt;SUM(AL122:AL122),_xlfn.CONCAT(", ",AN122),
IF(AL142=SUM(AL122:AL122),_xlfn.CONCAT(" y ",AN122)))))</f>
        <v/>
      </c>
      <c r="AN122" s="120" t="s">
        <v>5125</v>
      </c>
      <c r="AO122" s="370">
        <f t="shared" ref="AO122:AO141" si="7">IF(OR(Y122="NS",S122="NS"),0,IF(Y122&gt;S122,0,IF(AND(AA122="X",S122&lt;&gt;""),0,IF(COUNTA(S122,Y122)=0,0,1))))</f>
        <v>0</v>
      </c>
      <c r="AP122" s="282">
        <f>IF(SUM(AO122)=0,0,1)</f>
        <v>0</v>
      </c>
      <c r="AQ122" s="283" t="str">
        <f>IF(AP122=0,"",
IF(SUM(AP122:AP122)=1,AR122,
IF(AP142&gt;SUM(AP122:AP122),_xlfn.CONCAT(", ",AR122),
IF(AP142=SUM(AP122:AP122),_xlfn.CONCAT(" y ",AR122)))))</f>
        <v/>
      </c>
      <c r="AR122" s="46" t="s">
        <v>5125</v>
      </c>
      <c r="AS122" s="635">
        <f>IF(OR(O122="NS",Q122="NS",S122="NS"),0,IF(OR(Q122="",S122=""),0,IF(IFERROR(VALUE(O122),0)&gt;DAY(EOMONTH(DATE(IFERROR(VALUE(Q122),0),IFERROR(VALUE(S122),0),1),0)),1,0)))</f>
        <v>0</v>
      </c>
      <c r="AT122" s="634">
        <f>IF(OR(O122="",O122="NS",AND(LEN(O122)=2,IFERROR(VALUE(O122),0)&gt;=1,IFERROR(VALUE(O122),0)&lt;=31)),0,1)</f>
        <v>0</v>
      </c>
      <c r="AU122" s="634">
        <f>IF(OR(Q122="",Q122="NS",AND(LEN(Q122)=2,IFERROR(VALUE(Q122),0)&gt;=1,IFERROR(VALUE(Q122),0)&lt;=12)),0,1)</f>
        <v>0</v>
      </c>
      <c r="AV122" s="634">
        <f>IF(OR(S122="",S122="NS",AND(LEN(S122)=4,IFERROR(VALUE(S122),0)&gt;=1821,IFERROR(VALUE(S122),0)&lt;=2025)),0,1)</f>
        <v>0</v>
      </c>
      <c r="AW122" s="635">
        <f>IF(OR(U122="NS",W122="NS",Y122="NS"),0,IF(OR(W122="",Y122=""),0,IF(IFERROR(VALUE(U122),0)&gt;DAY(EOMONTH(DATE(IFERROR(VALUE(W122),0),IFERROR(VALUE(Y122),0),1),0)),1,0)))</f>
        <v>0</v>
      </c>
      <c r="AX122" s="634">
        <f>IF(OR(U122="",U122="NS",AND(LEN(U122)=2,IFERROR(VALUE(U122),0)&gt;=1,IFERROR(VALUE(U122),0)&lt;=31)),0,1)</f>
        <v>0</v>
      </c>
      <c r="AY122" s="634">
        <f>IF(OR(W122="",W122="NS",AND(LEN(W122)=2,IFERROR(VALUE(W122),0)&gt;=1,IFERROR(VALUE(W122),0)&lt;=12)),0,1)</f>
        <v>0</v>
      </c>
      <c r="AZ122" s="634">
        <f>IF(OR(Y122="",Y122="NS",AND(LEN(Y122)=4,IFERROR(VALUE(Y122),0)&gt;=1821,IFERROR(VALUE(Y122),0)&lt;=2025)),0,1)</f>
        <v>0</v>
      </c>
      <c r="BA122" s="107"/>
      <c r="BB122" s="107"/>
      <c r="BC122" s="107"/>
      <c r="BD122" s="107"/>
      <c r="BE122" s="107"/>
      <c r="BF122" s="107"/>
      <c r="BG122" s="107"/>
    </row>
    <row r="123" spans="1:59" ht="15" customHeight="1">
      <c r="A123" s="30"/>
      <c r="B123" s="97"/>
      <c r="C123" s="10" t="s">
        <v>5025</v>
      </c>
      <c r="D123" s="800" t="str">
        <f t="shared" ref="D123:D141" si="8">IF($D68="","",$D68)</f>
        <v/>
      </c>
      <c r="E123" s="723"/>
      <c r="F123" s="723"/>
      <c r="G123" s="723"/>
      <c r="H123" s="723"/>
      <c r="I123" s="723"/>
      <c r="J123" s="724"/>
      <c r="K123" s="847"/>
      <c r="L123" s="714"/>
      <c r="M123" s="714"/>
      <c r="N123" s="805"/>
      <c r="O123" s="961"/>
      <c r="P123" s="962"/>
      <c r="Q123" s="961"/>
      <c r="R123" s="962"/>
      <c r="S123" s="961"/>
      <c r="T123" s="962"/>
      <c r="U123" s="961"/>
      <c r="V123" s="962"/>
      <c r="W123" s="961"/>
      <c r="X123" s="962"/>
      <c r="Y123" s="961"/>
      <c r="Z123" s="962"/>
      <c r="AA123" s="961"/>
      <c r="AB123" s="962"/>
      <c r="AC123" s="728"/>
      <c r="AD123" s="805"/>
      <c r="AG123" s="1">
        <f ca="1">IF(OR(D123=" ",AND(EXACT(UPPER(TRIM(SUBSTITUTE(D123,CHAR(160)," "))),TRIM(SUBSTITUTE(D123,CHAR(160)," "))),SUMPRODUCT(--ISNUMBER(MATCH(MID(TRIM(SUBSTITUTE(D123,CHAR(160)," ")),ROW(INDIRECT("1:"&amp;LEN(TRIM(SUBSTITUTE(D123,CHAR(160)," "))))),1),{"A","B","C","D","E","F","G","H","I","J","K","L","M","N","O","P","Q","R","S","T","U","V","W","X","Y","Z","Ñ","0","1","2","3","4","5","6","7","8","9"," "},0)))=LEN(TRIM(SUBSTITUTE(D123,CHAR(160)," "))))),0,1)</f>
        <v>0</v>
      </c>
      <c r="AH123" s="1"/>
      <c r="AI123" s="401">
        <f t="shared" si="4"/>
        <v>0</v>
      </c>
      <c r="AJ123" s="496">
        <f t="shared" ref="AJ123:AJ141" si="9">IF(AND($AA123="X",COUNTA(U123:Z123)&gt;0),1,0)</f>
        <v>0</v>
      </c>
      <c r="AK123" s="290">
        <f t="shared" si="5"/>
        <v>0</v>
      </c>
      <c r="AL123" s="293">
        <f t="shared" si="6"/>
        <v>0</v>
      </c>
      <c r="AM123" s="283" t="str">
        <f>IF(AL123=0,"",
IF(SUM($AL$122:AL123)=1,AN123,
IF($AL$142&gt;SUM($AL$122:AL123),_xlfn.CONCAT(", ",AN123),
IF($AL$142=SUM($AL$122:AL123),_xlfn.CONCAT(" y ",AN123)))))</f>
        <v/>
      </c>
      <c r="AN123" s="120" t="s">
        <v>5127</v>
      </c>
      <c r="AO123" s="370">
        <f t="shared" si="7"/>
        <v>0</v>
      </c>
      <c r="AP123" s="282">
        <f t="shared" ref="AP123:AP141" si="10">IF(SUM(AO123)=0,0,1)</f>
        <v>0</v>
      </c>
      <c r="AQ123" s="283" t="str">
        <f>IF(AP123=0,"",
IF(SUM($AP$122:AP123)=1,AR123,
IF($AP$142&gt;SUM($AP$122:AP123),_xlfn.CONCAT(", ",AR123),
IF($AP$142=SUM($AP$122:AP123),_xlfn.CONCAT(" y ",AR123)))))</f>
        <v/>
      </c>
      <c r="AR123" s="46" t="s">
        <v>5127</v>
      </c>
      <c r="AS123" s="635">
        <f t="shared" ref="AS123:AS141" si="11">IF(OR(O123="NS",Q123="NS",S123="NS"),0,IF(OR(Q123="",S123=""),0,IF(IFERROR(VALUE(O123),0)&gt;DAY(EOMONTH(DATE(IFERROR(VALUE(Q123),0),IFERROR(VALUE(S123),0),1),0)),1,0)))</f>
        <v>0</v>
      </c>
      <c r="AT123" s="634">
        <f t="shared" ref="AT123:AT141" si="12">IF(OR(O123="",O123="NS",AND(LEN(O123)=2,IFERROR(VALUE(O123),0)&gt;=1,IFERROR(VALUE(O123),0)&lt;=31)),0,1)</f>
        <v>0</v>
      </c>
      <c r="AU123" s="634">
        <f t="shared" ref="AU123:AU141" si="13">IF(OR(Q123="",Q123="NS",AND(LEN(Q123)=2,IFERROR(VALUE(Q123),0)&gt;=1,IFERROR(VALUE(Q123),0)&lt;=12)),0,1)</f>
        <v>0</v>
      </c>
      <c r="AV123" s="634">
        <f t="shared" ref="AV123:AV141" si="14">IF(OR(S123="",S123="NS",AND(LEN(S123)=4,IFERROR(VALUE(S123),0)&gt;=1821,IFERROR(VALUE(S123),0)&lt;=2025)),0,1)</f>
        <v>0</v>
      </c>
      <c r="AW123" s="635">
        <f t="shared" ref="AW123:AW141" si="15">IF(OR(U123="NS",W123="NS",Y123="NS"),0,IF(OR(W123="",Y123=""),0,IF(IFERROR(VALUE(U123),0)&gt;DAY(EOMONTH(DATE(IFERROR(VALUE(W123),0),IFERROR(VALUE(Y123),0),1),0)),1,0)))</f>
        <v>0</v>
      </c>
      <c r="AX123" s="634">
        <f t="shared" ref="AX123:AX141" si="16">IF(OR(U123="",U123="NS",AND(LEN(U123)=2,IFERROR(VALUE(U123),0)&gt;=1,IFERROR(VALUE(U123),0)&lt;=31)),0,1)</f>
        <v>0</v>
      </c>
      <c r="AY123" s="634">
        <f t="shared" ref="AY123:AY141" si="17">IF(OR(W123="",W123="NS",AND(LEN(W123)=2,IFERROR(VALUE(W123),0)&gt;=1,IFERROR(VALUE(W123),0)&lt;=12)),0,1)</f>
        <v>0</v>
      </c>
      <c r="AZ123" s="634">
        <f t="shared" ref="AZ123:AZ141" si="18">IF(OR(Y123="",Y123="NS",AND(LEN(Y123)=4,IFERROR(VALUE(Y123),0)&gt;=1821,IFERROR(VALUE(Y123),0)&lt;=2025)),0,1)</f>
        <v>0</v>
      </c>
      <c r="BA123" s="107"/>
      <c r="BB123" s="107"/>
      <c r="BC123" s="107"/>
      <c r="BD123" s="107"/>
      <c r="BE123" s="107"/>
      <c r="BF123" s="107"/>
      <c r="BG123" s="107"/>
    </row>
    <row r="124" spans="1:59" ht="15" customHeight="1">
      <c r="A124" s="30"/>
      <c r="B124" s="97"/>
      <c r="C124" s="10" t="s">
        <v>5027</v>
      </c>
      <c r="D124" s="800" t="str">
        <f t="shared" si="8"/>
        <v/>
      </c>
      <c r="E124" s="723"/>
      <c r="F124" s="723"/>
      <c r="G124" s="723"/>
      <c r="H124" s="723"/>
      <c r="I124" s="723"/>
      <c r="J124" s="724"/>
      <c r="K124" s="847"/>
      <c r="L124" s="714"/>
      <c r="M124" s="714"/>
      <c r="N124" s="805"/>
      <c r="O124" s="961"/>
      <c r="P124" s="962"/>
      <c r="Q124" s="961"/>
      <c r="R124" s="962"/>
      <c r="S124" s="961"/>
      <c r="T124" s="962"/>
      <c r="U124" s="961"/>
      <c r="V124" s="962"/>
      <c r="W124" s="961"/>
      <c r="X124" s="962"/>
      <c r="Y124" s="961"/>
      <c r="Z124" s="962"/>
      <c r="AA124" s="961"/>
      <c r="AB124" s="962"/>
      <c r="AC124" s="728"/>
      <c r="AD124" s="805"/>
      <c r="AG124" s="1">
        <f ca="1">IF(OR(D124=" ",AND(EXACT(UPPER(TRIM(SUBSTITUTE(D124,CHAR(160)," "))),TRIM(SUBSTITUTE(D124,CHAR(160)," "))),SUMPRODUCT(--ISNUMBER(MATCH(MID(TRIM(SUBSTITUTE(D124,CHAR(160)," ")),ROW(INDIRECT("1:"&amp;LEN(TRIM(SUBSTITUTE(D124,CHAR(160)," "))))),1),{"A","B","C","D","E","F","G","H","I","J","K","L","M","N","O","P","Q","R","S","T","U","V","W","X","Y","Z","Ñ","0","1","2","3","4","5","6","7","8","9"," "},0)))=LEN(TRIM(SUBSTITUTE(D124,CHAR(160)," "))))),0,1)</f>
        <v>0</v>
      </c>
      <c r="AH124" s="1"/>
      <c r="AI124" s="401">
        <f t="shared" si="4"/>
        <v>0</v>
      </c>
      <c r="AJ124" s="496">
        <f t="shared" si="9"/>
        <v>0</v>
      </c>
      <c r="AK124" s="290">
        <f t="shared" si="5"/>
        <v>0</v>
      </c>
      <c r="AL124" s="293">
        <f t="shared" si="6"/>
        <v>0</v>
      </c>
      <c r="AM124" s="283" t="str">
        <f>IF(AL124=0,"",
IF(SUM($AL$122:AL124)=1,AN124,
IF($AL$142&gt;SUM($AL$122:AL124),_xlfn.CONCAT(", ",AN124),
IF($AL$142=SUM($AL$122:AL124),_xlfn.CONCAT(" y ",AN124)))))</f>
        <v/>
      </c>
      <c r="AN124" s="120" t="s">
        <v>5129</v>
      </c>
      <c r="AO124" s="370">
        <f t="shared" si="7"/>
        <v>0</v>
      </c>
      <c r="AP124" s="282">
        <f t="shared" si="10"/>
        <v>0</v>
      </c>
      <c r="AQ124" s="283" t="str">
        <f>IF(AP124=0,"",
IF(SUM($AP$122:AP124)=1,AR124,
IF($AP$142&gt;SUM($AP$122:AP124),_xlfn.CONCAT(", ",AR124),
IF($AP$142=SUM($AP$122:AP124),_xlfn.CONCAT(" y ",AR124)))))</f>
        <v/>
      </c>
      <c r="AR124" s="46" t="s">
        <v>5129</v>
      </c>
      <c r="AS124" s="635">
        <f t="shared" si="11"/>
        <v>0</v>
      </c>
      <c r="AT124" s="634">
        <f t="shared" si="12"/>
        <v>0</v>
      </c>
      <c r="AU124" s="634">
        <f t="shared" si="13"/>
        <v>0</v>
      </c>
      <c r="AV124" s="634">
        <f t="shared" si="14"/>
        <v>0</v>
      </c>
      <c r="AW124" s="635">
        <f t="shared" si="15"/>
        <v>0</v>
      </c>
      <c r="AX124" s="634">
        <f t="shared" si="16"/>
        <v>0</v>
      </c>
      <c r="AY124" s="634">
        <f t="shared" si="17"/>
        <v>0</v>
      </c>
      <c r="AZ124" s="634">
        <f t="shared" si="18"/>
        <v>0</v>
      </c>
      <c r="BA124" s="107"/>
      <c r="BB124" s="107"/>
      <c r="BC124" s="107"/>
      <c r="BD124" s="107"/>
      <c r="BE124" s="107"/>
      <c r="BF124" s="107"/>
      <c r="BG124" s="107"/>
    </row>
    <row r="125" spans="1:59" ht="15" customHeight="1">
      <c r="A125" s="30"/>
      <c r="B125" s="97"/>
      <c r="C125" s="10" t="s">
        <v>5029</v>
      </c>
      <c r="D125" s="800" t="str">
        <f t="shared" si="8"/>
        <v/>
      </c>
      <c r="E125" s="723"/>
      <c r="F125" s="723"/>
      <c r="G125" s="723"/>
      <c r="H125" s="723"/>
      <c r="I125" s="723"/>
      <c r="J125" s="724"/>
      <c r="K125" s="847"/>
      <c r="L125" s="714"/>
      <c r="M125" s="714"/>
      <c r="N125" s="805"/>
      <c r="O125" s="961"/>
      <c r="P125" s="962"/>
      <c r="Q125" s="961"/>
      <c r="R125" s="962"/>
      <c r="S125" s="961"/>
      <c r="T125" s="962"/>
      <c r="U125" s="961"/>
      <c r="V125" s="962"/>
      <c r="W125" s="961"/>
      <c r="X125" s="962"/>
      <c r="Y125" s="961"/>
      <c r="Z125" s="962"/>
      <c r="AA125" s="961"/>
      <c r="AB125" s="962"/>
      <c r="AC125" s="728"/>
      <c r="AD125" s="805"/>
      <c r="AG125" s="1">
        <f ca="1">IF(OR(D125=" ",AND(EXACT(UPPER(TRIM(SUBSTITUTE(D125,CHAR(160)," "))),TRIM(SUBSTITUTE(D125,CHAR(160)," "))),SUMPRODUCT(--ISNUMBER(MATCH(MID(TRIM(SUBSTITUTE(D125,CHAR(160)," ")),ROW(INDIRECT("1:"&amp;LEN(TRIM(SUBSTITUTE(D125,CHAR(160)," "))))),1),{"A","B","C","D","E","F","G","H","I","J","K","L","M","N","O","P","Q","R","S","T","U","V","W","X","Y","Z","Ñ","0","1","2","3","4","5","6","7","8","9"," "},0)))=LEN(TRIM(SUBSTITUTE(D125,CHAR(160)," "))))),0,1)</f>
        <v>0</v>
      </c>
      <c r="AH125" s="1"/>
      <c r="AI125" s="401">
        <f t="shared" si="4"/>
        <v>0</v>
      </c>
      <c r="AJ125" s="496">
        <f t="shared" si="9"/>
        <v>0</v>
      </c>
      <c r="AK125" s="290">
        <f t="shared" si="5"/>
        <v>0</v>
      </c>
      <c r="AL125" s="293">
        <f t="shared" si="6"/>
        <v>0</v>
      </c>
      <c r="AM125" s="283" t="str">
        <f>IF(AL125=0,"",
IF(SUM($AL$122:AL125)=1,AN125,
IF($AL$142&gt;SUM($AL$122:AL125),_xlfn.CONCAT(", ",AN125),
IF($AL$142=SUM($AL$122:AL125),_xlfn.CONCAT(" y ",AN125)))))</f>
        <v/>
      </c>
      <c r="AN125" s="120" t="s">
        <v>5131</v>
      </c>
      <c r="AO125" s="370">
        <f t="shared" si="7"/>
        <v>0</v>
      </c>
      <c r="AP125" s="282">
        <f t="shared" si="10"/>
        <v>0</v>
      </c>
      <c r="AQ125" s="283" t="str">
        <f>IF(AP125=0,"",
IF(SUM($AP$122:AP125)=1,AR125,
IF($AP$142&gt;SUM($AP$122:AP125),_xlfn.CONCAT(", ",AR125),
IF($AP$142=SUM($AP$122:AP125),_xlfn.CONCAT(" y ",AR125)))))</f>
        <v/>
      </c>
      <c r="AR125" s="46" t="s">
        <v>5131</v>
      </c>
      <c r="AS125" s="635">
        <f t="shared" si="11"/>
        <v>0</v>
      </c>
      <c r="AT125" s="634">
        <f t="shared" si="12"/>
        <v>0</v>
      </c>
      <c r="AU125" s="634">
        <f t="shared" si="13"/>
        <v>0</v>
      </c>
      <c r="AV125" s="634">
        <f t="shared" si="14"/>
        <v>0</v>
      </c>
      <c r="AW125" s="635">
        <f t="shared" si="15"/>
        <v>0</v>
      </c>
      <c r="AX125" s="634">
        <f t="shared" si="16"/>
        <v>0</v>
      </c>
      <c r="AY125" s="634">
        <f t="shared" si="17"/>
        <v>0</v>
      </c>
      <c r="AZ125" s="634">
        <f t="shared" si="18"/>
        <v>0</v>
      </c>
      <c r="BA125" s="107"/>
      <c r="BB125" s="107"/>
      <c r="BC125" s="107"/>
      <c r="BD125" s="107"/>
      <c r="BE125" s="107"/>
      <c r="BF125" s="107"/>
      <c r="BG125" s="107"/>
    </row>
    <row r="126" spans="1:59" ht="15" customHeight="1">
      <c r="A126" s="30"/>
      <c r="B126" s="97"/>
      <c r="C126" s="10" t="s">
        <v>5031</v>
      </c>
      <c r="D126" s="800" t="str">
        <f t="shared" si="8"/>
        <v/>
      </c>
      <c r="E126" s="723"/>
      <c r="F126" s="723"/>
      <c r="G126" s="723"/>
      <c r="H126" s="723"/>
      <c r="I126" s="723"/>
      <c r="J126" s="724"/>
      <c r="K126" s="847"/>
      <c r="L126" s="714"/>
      <c r="M126" s="714"/>
      <c r="N126" s="805"/>
      <c r="O126" s="961"/>
      <c r="P126" s="962"/>
      <c r="Q126" s="961"/>
      <c r="R126" s="962"/>
      <c r="S126" s="961"/>
      <c r="T126" s="962"/>
      <c r="U126" s="961"/>
      <c r="V126" s="962"/>
      <c r="W126" s="961"/>
      <c r="X126" s="962"/>
      <c r="Y126" s="961"/>
      <c r="Z126" s="962"/>
      <c r="AA126" s="961"/>
      <c r="AB126" s="962"/>
      <c r="AC126" s="728"/>
      <c r="AD126" s="805"/>
      <c r="AG126" s="1">
        <f ca="1">IF(OR(D126=" ",AND(EXACT(UPPER(TRIM(SUBSTITUTE(D126,CHAR(160)," "))),TRIM(SUBSTITUTE(D126,CHAR(160)," "))),SUMPRODUCT(--ISNUMBER(MATCH(MID(TRIM(SUBSTITUTE(D126,CHAR(160)," ")),ROW(INDIRECT("1:"&amp;LEN(TRIM(SUBSTITUTE(D126,CHAR(160)," "))))),1),{"A","B","C","D","E","F","G","H","I","J","K","L","M","N","O","P","Q","R","S","T","U","V","W","X","Y","Z","Ñ","0","1","2","3","4","5","6","7","8","9"," "},0)))=LEN(TRIM(SUBSTITUTE(D126,CHAR(160)," "))))),0,1)</f>
        <v>0</v>
      </c>
      <c r="AH126" s="1"/>
      <c r="AI126" s="401">
        <f t="shared" si="4"/>
        <v>0</v>
      </c>
      <c r="AJ126" s="496">
        <f t="shared" si="9"/>
        <v>0</v>
      </c>
      <c r="AK126" s="290">
        <f t="shared" si="5"/>
        <v>0</v>
      </c>
      <c r="AL126" s="293">
        <f t="shared" si="6"/>
        <v>0</v>
      </c>
      <c r="AM126" s="283" t="str">
        <f>IF(AL126=0,"",
IF(SUM($AL$122:AL126)=1,AN126,
IF($AL$142&gt;SUM($AL$122:AL126),_xlfn.CONCAT(", ",AN126),
IF($AL$142=SUM($AL$122:AL126),_xlfn.CONCAT(" y ",AN126)))))</f>
        <v/>
      </c>
      <c r="AN126" s="120" t="s">
        <v>5133</v>
      </c>
      <c r="AO126" s="370">
        <f t="shared" si="7"/>
        <v>0</v>
      </c>
      <c r="AP126" s="282">
        <f t="shared" si="10"/>
        <v>0</v>
      </c>
      <c r="AQ126" s="283" t="str">
        <f>IF(AP126=0,"",
IF(SUM($AP$122:AP126)=1,AR126,
IF($AP$142&gt;SUM($AP$122:AP126),_xlfn.CONCAT(", ",AR126),
IF($AP$142=SUM($AP$122:AP126),_xlfn.CONCAT(" y ",AR126)))))</f>
        <v/>
      </c>
      <c r="AR126" s="46" t="s">
        <v>5133</v>
      </c>
      <c r="AS126" s="635">
        <f t="shared" si="11"/>
        <v>0</v>
      </c>
      <c r="AT126" s="634">
        <f t="shared" si="12"/>
        <v>0</v>
      </c>
      <c r="AU126" s="634">
        <f t="shared" si="13"/>
        <v>0</v>
      </c>
      <c r="AV126" s="634">
        <f t="shared" si="14"/>
        <v>0</v>
      </c>
      <c r="AW126" s="635">
        <f t="shared" si="15"/>
        <v>0</v>
      </c>
      <c r="AX126" s="634">
        <f t="shared" si="16"/>
        <v>0</v>
      </c>
      <c r="AY126" s="634">
        <f t="shared" si="17"/>
        <v>0</v>
      </c>
      <c r="AZ126" s="634">
        <f t="shared" si="18"/>
        <v>0</v>
      </c>
      <c r="BA126" s="107"/>
      <c r="BB126" s="107"/>
      <c r="BC126" s="107"/>
      <c r="BD126" s="107"/>
      <c r="BE126" s="107"/>
      <c r="BF126" s="107"/>
      <c r="BG126" s="107"/>
    </row>
    <row r="127" spans="1:59" ht="15" customHeight="1">
      <c r="A127" s="30"/>
      <c r="B127" s="97"/>
      <c r="C127" s="10" t="s">
        <v>5033</v>
      </c>
      <c r="D127" s="800" t="str">
        <f t="shared" si="8"/>
        <v/>
      </c>
      <c r="E127" s="723"/>
      <c r="F127" s="723"/>
      <c r="G127" s="723"/>
      <c r="H127" s="723"/>
      <c r="I127" s="723"/>
      <c r="J127" s="724"/>
      <c r="K127" s="847"/>
      <c r="L127" s="714"/>
      <c r="M127" s="714"/>
      <c r="N127" s="805"/>
      <c r="O127" s="961"/>
      <c r="P127" s="962"/>
      <c r="Q127" s="961"/>
      <c r="R127" s="962"/>
      <c r="S127" s="961"/>
      <c r="T127" s="962"/>
      <c r="U127" s="961"/>
      <c r="V127" s="962"/>
      <c r="W127" s="961"/>
      <c r="X127" s="962"/>
      <c r="Y127" s="961"/>
      <c r="Z127" s="962"/>
      <c r="AA127" s="961"/>
      <c r="AB127" s="962"/>
      <c r="AC127" s="728"/>
      <c r="AD127" s="805"/>
      <c r="AG127" s="1">
        <f ca="1">IF(OR(D127=" ",AND(EXACT(UPPER(TRIM(SUBSTITUTE(D127,CHAR(160)," "))),TRIM(SUBSTITUTE(D127,CHAR(160)," "))),SUMPRODUCT(--ISNUMBER(MATCH(MID(TRIM(SUBSTITUTE(D127,CHAR(160)," ")),ROW(INDIRECT("1:"&amp;LEN(TRIM(SUBSTITUTE(D127,CHAR(160)," "))))),1),{"A","B","C","D","E","F","G","H","I","J","K","L","M","N","O","P","Q","R","S","T","U","V","W","X","Y","Z","Ñ","0","1","2","3","4","5","6","7","8","9"," "},0)))=LEN(TRIM(SUBSTITUTE(D127,CHAR(160)," "))))),0,1)</f>
        <v>0</v>
      </c>
      <c r="AH127" s="1"/>
      <c r="AI127" s="401">
        <f t="shared" si="4"/>
        <v>0</v>
      </c>
      <c r="AJ127" s="496">
        <f t="shared" si="9"/>
        <v>0</v>
      </c>
      <c r="AK127" s="290">
        <f t="shared" si="5"/>
        <v>0</v>
      </c>
      <c r="AL127" s="293">
        <f t="shared" si="6"/>
        <v>0</v>
      </c>
      <c r="AM127" s="283" t="str">
        <f>IF(AL127=0,"",
IF(SUM($AL$122:AL127)=1,AN127,
IF($AL$142&gt;SUM($AL$122:AL127),_xlfn.CONCAT(", ",AN127),
IF($AL$142=SUM($AL$122:AL127),_xlfn.CONCAT(" y ",AN127)))))</f>
        <v/>
      </c>
      <c r="AN127" s="120" t="s">
        <v>5135</v>
      </c>
      <c r="AO127" s="370">
        <f t="shared" si="7"/>
        <v>0</v>
      </c>
      <c r="AP127" s="282">
        <f t="shared" si="10"/>
        <v>0</v>
      </c>
      <c r="AQ127" s="283" t="str">
        <f>IF(AP127=0,"",
IF(SUM($AP$122:AP127)=1,AR127,
IF($AP$142&gt;SUM($AP$122:AP127),_xlfn.CONCAT(", ",AR127),
IF($AP$142=SUM($AP$122:AP127),_xlfn.CONCAT(" y ",AR127)))))</f>
        <v/>
      </c>
      <c r="AR127" s="46" t="s">
        <v>5135</v>
      </c>
      <c r="AS127" s="635">
        <f t="shared" si="11"/>
        <v>0</v>
      </c>
      <c r="AT127" s="634">
        <f t="shared" si="12"/>
        <v>0</v>
      </c>
      <c r="AU127" s="634">
        <f t="shared" si="13"/>
        <v>0</v>
      </c>
      <c r="AV127" s="634">
        <f t="shared" si="14"/>
        <v>0</v>
      </c>
      <c r="AW127" s="635">
        <f t="shared" si="15"/>
        <v>0</v>
      </c>
      <c r="AX127" s="634">
        <f t="shared" si="16"/>
        <v>0</v>
      </c>
      <c r="AY127" s="634">
        <f t="shared" si="17"/>
        <v>0</v>
      </c>
      <c r="AZ127" s="634">
        <f t="shared" si="18"/>
        <v>0</v>
      </c>
      <c r="BA127" s="107"/>
      <c r="BB127" s="107"/>
      <c r="BC127" s="107"/>
      <c r="BD127" s="107"/>
      <c r="BE127" s="107"/>
      <c r="BF127" s="107"/>
      <c r="BG127" s="107"/>
    </row>
    <row r="128" spans="1:59" ht="15" customHeight="1">
      <c r="A128" s="30"/>
      <c r="B128" s="97"/>
      <c r="C128" s="10" t="s">
        <v>5035</v>
      </c>
      <c r="D128" s="800" t="str">
        <f t="shared" si="8"/>
        <v/>
      </c>
      <c r="E128" s="723"/>
      <c r="F128" s="723"/>
      <c r="G128" s="723"/>
      <c r="H128" s="723"/>
      <c r="I128" s="723"/>
      <c r="J128" s="724"/>
      <c r="K128" s="847"/>
      <c r="L128" s="714"/>
      <c r="M128" s="714"/>
      <c r="N128" s="805"/>
      <c r="O128" s="961"/>
      <c r="P128" s="962"/>
      <c r="Q128" s="961"/>
      <c r="R128" s="962"/>
      <c r="S128" s="961"/>
      <c r="T128" s="962"/>
      <c r="U128" s="961"/>
      <c r="V128" s="962"/>
      <c r="W128" s="961"/>
      <c r="X128" s="962"/>
      <c r="Y128" s="961"/>
      <c r="Z128" s="962"/>
      <c r="AA128" s="961"/>
      <c r="AB128" s="962"/>
      <c r="AC128" s="728"/>
      <c r="AD128" s="805"/>
      <c r="AG128" s="1">
        <f ca="1">IF(OR(D128=" ",AND(EXACT(UPPER(TRIM(SUBSTITUTE(D128,CHAR(160)," "))),TRIM(SUBSTITUTE(D128,CHAR(160)," "))),SUMPRODUCT(--ISNUMBER(MATCH(MID(TRIM(SUBSTITUTE(D128,CHAR(160)," ")),ROW(INDIRECT("1:"&amp;LEN(TRIM(SUBSTITUTE(D128,CHAR(160)," "))))),1),{"A","B","C","D","E","F","G","H","I","J","K","L","M","N","O","P","Q","R","S","T","U","V","W","X","Y","Z","Ñ","0","1","2","3","4","5","6","7","8","9"," "},0)))=LEN(TRIM(SUBSTITUTE(D128,CHAR(160)," "))))),0,1)</f>
        <v>0</v>
      </c>
      <c r="AH128" s="1"/>
      <c r="AI128" s="401">
        <f t="shared" si="4"/>
        <v>0</v>
      </c>
      <c r="AJ128" s="496">
        <f t="shared" si="9"/>
        <v>0</v>
      </c>
      <c r="AK128" s="290">
        <f t="shared" si="5"/>
        <v>0</v>
      </c>
      <c r="AL128" s="293">
        <f t="shared" si="6"/>
        <v>0</v>
      </c>
      <c r="AM128" s="283" t="str">
        <f>IF(AL128=0,"",
IF(SUM($AL$122:AL128)=1,AN128,
IF($AL$142&gt;SUM($AL$122:AL128),_xlfn.CONCAT(", ",AN128),
IF($AL$142=SUM($AL$122:AL128),_xlfn.CONCAT(" y ",AN128)))))</f>
        <v/>
      </c>
      <c r="AN128" s="120" t="s">
        <v>5137</v>
      </c>
      <c r="AO128" s="370">
        <f t="shared" si="7"/>
        <v>0</v>
      </c>
      <c r="AP128" s="282">
        <f t="shared" si="10"/>
        <v>0</v>
      </c>
      <c r="AQ128" s="283" t="str">
        <f>IF(AP128=0,"",
IF(SUM($AP$122:AP128)=1,AR128,
IF($AP$142&gt;SUM($AP$122:AP128),_xlfn.CONCAT(", ",AR128),
IF($AP$142=SUM($AP$122:AP128),_xlfn.CONCAT(" y ",AR128)))))</f>
        <v/>
      </c>
      <c r="AR128" s="46" t="s">
        <v>5137</v>
      </c>
      <c r="AS128" s="635">
        <f t="shared" si="11"/>
        <v>0</v>
      </c>
      <c r="AT128" s="634">
        <f t="shared" si="12"/>
        <v>0</v>
      </c>
      <c r="AU128" s="634">
        <f t="shared" si="13"/>
        <v>0</v>
      </c>
      <c r="AV128" s="634">
        <f t="shared" si="14"/>
        <v>0</v>
      </c>
      <c r="AW128" s="635">
        <f t="shared" si="15"/>
        <v>0</v>
      </c>
      <c r="AX128" s="634">
        <f t="shared" si="16"/>
        <v>0</v>
      </c>
      <c r="AY128" s="634">
        <f t="shared" si="17"/>
        <v>0</v>
      </c>
      <c r="AZ128" s="634">
        <f t="shared" si="18"/>
        <v>0</v>
      </c>
      <c r="BA128" s="107"/>
      <c r="BB128" s="107"/>
      <c r="BC128" s="107"/>
      <c r="BD128" s="107"/>
      <c r="BE128" s="107"/>
      <c r="BF128" s="107"/>
      <c r="BG128" s="107"/>
    </row>
    <row r="129" spans="1:59" ht="15" customHeight="1">
      <c r="A129" s="30"/>
      <c r="B129" s="97"/>
      <c r="C129" s="10" t="s">
        <v>5037</v>
      </c>
      <c r="D129" s="800" t="str">
        <f t="shared" si="8"/>
        <v/>
      </c>
      <c r="E129" s="723"/>
      <c r="F129" s="723"/>
      <c r="G129" s="723"/>
      <c r="H129" s="723"/>
      <c r="I129" s="723"/>
      <c r="J129" s="724"/>
      <c r="K129" s="847"/>
      <c r="L129" s="714"/>
      <c r="M129" s="714"/>
      <c r="N129" s="805"/>
      <c r="O129" s="961"/>
      <c r="P129" s="962"/>
      <c r="Q129" s="961"/>
      <c r="R129" s="962"/>
      <c r="S129" s="961"/>
      <c r="T129" s="962"/>
      <c r="U129" s="961"/>
      <c r="V129" s="962"/>
      <c r="W129" s="961"/>
      <c r="X129" s="962"/>
      <c r="Y129" s="961"/>
      <c r="Z129" s="962"/>
      <c r="AA129" s="961"/>
      <c r="AB129" s="962"/>
      <c r="AC129" s="728"/>
      <c r="AD129" s="805"/>
      <c r="AG129" s="1">
        <f ca="1">IF(OR(D129=" ",AND(EXACT(UPPER(TRIM(SUBSTITUTE(D129,CHAR(160)," "))),TRIM(SUBSTITUTE(D129,CHAR(160)," "))),SUMPRODUCT(--ISNUMBER(MATCH(MID(TRIM(SUBSTITUTE(D129,CHAR(160)," ")),ROW(INDIRECT("1:"&amp;LEN(TRIM(SUBSTITUTE(D129,CHAR(160)," "))))),1),{"A","B","C","D","E","F","G","H","I","J","K","L","M","N","O","P","Q","R","S","T","U","V","W","X","Y","Z","Ñ","0","1","2","3","4","5","6","7","8","9"," "},0)))=LEN(TRIM(SUBSTITUTE(D129,CHAR(160)," "))))),0,1)</f>
        <v>0</v>
      </c>
      <c r="AH129" s="1"/>
      <c r="AI129" s="401">
        <f t="shared" si="4"/>
        <v>0</v>
      </c>
      <c r="AJ129" s="496">
        <f t="shared" si="9"/>
        <v>0</v>
      </c>
      <c r="AK129" s="290">
        <f t="shared" si="5"/>
        <v>0</v>
      </c>
      <c r="AL129" s="293">
        <f t="shared" si="6"/>
        <v>0</v>
      </c>
      <c r="AM129" s="283" t="str">
        <f>IF(AL129=0,"",
IF(SUM($AL$122:AL129)=1,AN129,
IF($AL$142&gt;SUM($AL$122:AL129),_xlfn.CONCAT(", ",AN129),
IF($AL$142=SUM($AL$122:AL129),_xlfn.CONCAT(" y ",AN129)))))</f>
        <v/>
      </c>
      <c r="AN129" s="120" t="s">
        <v>5139</v>
      </c>
      <c r="AO129" s="370">
        <f t="shared" si="7"/>
        <v>0</v>
      </c>
      <c r="AP129" s="282">
        <f t="shared" si="10"/>
        <v>0</v>
      </c>
      <c r="AQ129" s="283" t="str">
        <f>IF(AP129=0,"",
IF(SUM($AP$122:AP129)=1,AR129,
IF($AP$142&gt;SUM($AP$122:AP129),_xlfn.CONCAT(", ",AR129),
IF($AP$142=SUM($AP$122:AP129),_xlfn.CONCAT(" y ",AR129)))))</f>
        <v/>
      </c>
      <c r="AR129" s="46" t="s">
        <v>5139</v>
      </c>
      <c r="AS129" s="635">
        <f t="shared" si="11"/>
        <v>0</v>
      </c>
      <c r="AT129" s="634">
        <f t="shared" si="12"/>
        <v>0</v>
      </c>
      <c r="AU129" s="634">
        <f t="shared" si="13"/>
        <v>0</v>
      </c>
      <c r="AV129" s="634">
        <f t="shared" si="14"/>
        <v>0</v>
      </c>
      <c r="AW129" s="635">
        <f t="shared" si="15"/>
        <v>0</v>
      </c>
      <c r="AX129" s="634">
        <f t="shared" si="16"/>
        <v>0</v>
      </c>
      <c r="AY129" s="634">
        <f t="shared" si="17"/>
        <v>0</v>
      </c>
      <c r="AZ129" s="634">
        <f t="shared" si="18"/>
        <v>0</v>
      </c>
      <c r="BA129" s="107"/>
      <c r="BB129" s="107"/>
      <c r="BC129" s="107"/>
      <c r="BD129" s="107"/>
      <c r="BE129" s="107"/>
      <c r="BF129" s="107"/>
      <c r="BG129" s="107"/>
    </row>
    <row r="130" spans="1:59" ht="15" customHeight="1">
      <c r="A130" s="30"/>
      <c r="B130" s="97"/>
      <c r="C130" s="10" t="s">
        <v>5039</v>
      </c>
      <c r="D130" s="800" t="str">
        <f t="shared" si="8"/>
        <v/>
      </c>
      <c r="E130" s="723"/>
      <c r="F130" s="723"/>
      <c r="G130" s="723"/>
      <c r="H130" s="723"/>
      <c r="I130" s="723"/>
      <c r="J130" s="724"/>
      <c r="K130" s="847"/>
      <c r="L130" s="714"/>
      <c r="M130" s="714"/>
      <c r="N130" s="805"/>
      <c r="O130" s="961"/>
      <c r="P130" s="962"/>
      <c r="Q130" s="961"/>
      <c r="R130" s="962"/>
      <c r="S130" s="961"/>
      <c r="T130" s="962"/>
      <c r="U130" s="961"/>
      <c r="V130" s="962"/>
      <c r="W130" s="961"/>
      <c r="X130" s="962"/>
      <c r="Y130" s="961"/>
      <c r="Z130" s="962"/>
      <c r="AA130" s="961"/>
      <c r="AB130" s="962"/>
      <c r="AC130" s="728"/>
      <c r="AD130" s="805"/>
      <c r="AG130" s="1">
        <f ca="1">IF(OR(D130=" ",AND(EXACT(UPPER(TRIM(SUBSTITUTE(D130,CHAR(160)," "))),TRIM(SUBSTITUTE(D130,CHAR(160)," "))),SUMPRODUCT(--ISNUMBER(MATCH(MID(TRIM(SUBSTITUTE(D130,CHAR(160)," ")),ROW(INDIRECT("1:"&amp;LEN(TRIM(SUBSTITUTE(D130,CHAR(160)," "))))),1),{"A","B","C","D","E","F","G","H","I","J","K","L","M","N","O","P","Q","R","S","T","U","V","W","X","Y","Z","Ñ","0","1","2","3","4","5","6","7","8","9"," "},0)))=LEN(TRIM(SUBSTITUTE(D130,CHAR(160)," "))))),0,1)</f>
        <v>0</v>
      </c>
      <c r="AH130" s="1"/>
      <c r="AI130" s="401">
        <f t="shared" si="4"/>
        <v>0</v>
      </c>
      <c r="AJ130" s="496">
        <f t="shared" si="9"/>
        <v>0</v>
      </c>
      <c r="AK130" s="290">
        <f t="shared" si="5"/>
        <v>0</v>
      </c>
      <c r="AL130" s="293">
        <f t="shared" si="6"/>
        <v>0</v>
      </c>
      <c r="AM130" s="283" t="str">
        <f>IF(AL130=0,"",
IF(SUM($AL$122:AL130)=1,AN130,
IF($AL$142&gt;SUM($AL$122:AL130),_xlfn.CONCAT(", ",AN130),
IF($AL$142=SUM($AL$122:AL130),_xlfn.CONCAT(" y ",AN130)))))</f>
        <v/>
      </c>
      <c r="AN130" s="120" t="s">
        <v>5141</v>
      </c>
      <c r="AO130" s="370">
        <f t="shared" si="7"/>
        <v>0</v>
      </c>
      <c r="AP130" s="282">
        <f>IF(SUM(AO130)=0,0,1)</f>
        <v>0</v>
      </c>
      <c r="AQ130" s="283" t="str">
        <f>IF(AP130=0,"",
IF(SUM($AP$122:AP130)=1,AR130,
IF($AP$142&gt;SUM($AP$122:AP130),_xlfn.CONCAT(", ",AR130),
IF($AP$142=SUM($AP$122:AP130),_xlfn.CONCAT(" y ",AR130)))))</f>
        <v/>
      </c>
      <c r="AR130" s="46" t="s">
        <v>5141</v>
      </c>
      <c r="AS130" s="635">
        <f t="shared" si="11"/>
        <v>0</v>
      </c>
      <c r="AT130" s="634">
        <f t="shared" si="12"/>
        <v>0</v>
      </c>
      <c r="AU130" s="634">
        <f t="shared" si="13"/>
        <v>0</v>
      </c>
      <c r="AV130" s="634">
        <f t="shared" si="14"/>
        <v>0</v>
      </c>
      <c r="AW130" s="635">
        <f t="shared" si="15"/>
        <v>0</v>
      </c>
      <c r="AX130" s="634">
        <f t="shared" si="16"/>
        <v>0</v>
      </c>
      <c r="AY130" s="634">
        <f t="shared" si="17"/>
        <v>0</v>
      </c>
      <c r="AZ130" s="634">
        <f t="shared" si="18"/>
        <v>0</v>
      </c>
      <c r="BA130" s="107"/>
      <c r="BB130" s="107"/>
      <c r="BC130" s="107"/>
      <c r="BD130" s="107"/>
      <c r="BE130" s="107"/>
      <c r="BF130" s="107"/>
      <c r="BG130" s="107"/>
    </row>
    <row r="131" spans="1:59" ht="15" customHeight="1">
      <c r="A131" s="30"/>
      <c r="B131" s="97"/>
      <c r="C131" s="10" t="s">
        <v>5040</v>
      </c>
      <c r="D131" s="800" t="str">
        <f t="shared" si="8"/>
        <v/>
      </c>
      <c r="E131" s="723"/>
      <c r="F131" s="723"/>
      <c r="G131" s="723"/>
      <c r="H131" s="723"/>
      <c r="I131" s="723"/>
      <c r="J131" s="724"/>
      <c r="K131" s="847"/>
      <c r="L131" s="714"/>
      <c r="M131" s="714"/>
      <c r="N131" s="805"/>
      <c r="O131" s="961"/>
      <c r="P131" s="962"/>
      <c r="Q131" s="961"/>
      <c r="R131" s="962"/>
      <c r="S131" s="961"/>
      <c r="T131" s="962"/>
      <c r="U131" s="961"/>
      <c r="V131" s="962"/>
      <c r="W131" s="961"/>
      <c r="X131" s="962"/>
      <c r="Y131" s="961"/>
      <c r="Z131" s="962"/>
      <c r="AA131" s="961"/>
      <c r="AB131" s="962"/>
      <c r="AC131" s="728"/>
      <c r="AD131" s="805"/>
      <c r="AG131" s="1">
        <f ca="1">IF(OR(D131=" ",AND(EXACT(UPPER(TRIM(SUBSTITUTE(D131,CHAR(160)," "))),TRIM(SUBSTITUTE(D131,CHAR(160)," "))),SUMPRODUCT(--ISNUMBER(MATCH(MID(TRIM(SUBSTITUTE(D131,CHAR(160)," ")),ROW(INDIRECT("1:"&amp;LEN(TRIM(SUBSTITUTE(D131,CHAR(160)," "))))),1),{"A","B","C","D","E","F","G","H","I","J","K","L","M","N","O","P","Q","R","S","T","U","V","W","X","Y","Z","Ñ","0","1","2","3","4","5","6","7","8","9"," "},0)))=LEN(TRIM(SUBSTITUTE(D131,CHAR(160)," "))))),0,1)</f>
        <v>0</v>
      </c>
      <c r="AH131" s="1"/>
      <c r="AI131" s="401">
        <f t="shared" si="4"/>
        <v>0</v>
      </c>
      <c r="AJ131" s="496">
        <f t="shared" si="9"/>
        <v>0</v>
      </c>
      <c r="AK131" s="290">
        <f t="shared" si="5"/>
        <v>0</v>
      </c>
      <c r="AL131" s="293">
        <f t="shared" si="6"/>
        <v>0</v>
      </c>
      <c r="AM131" s="283" t="str">
        <f>IF(AL131=0,"",
IF(SUM($AL$122:AL131)=1,AN131,
IF($AL$142&gt;SUM($AL$122:AL131),_xlfn.CONCAT(", ",AN131),
IF($AL$142=SUM($AL$122:AL131),_xlfn.CONCAT(" y ",AN131)))))</f>
        <v/>
      </c>
      <c r="AN131" s="120" t="s">
        <v>5143</v>
      </c>
      <c r="AO131" s="370">
        <f t="shared" si="7"/>
        <v>0</v>
      </c>
      <c r="AP131" s="282">
        <f t="shared" si="10"/>
        <v>0</v>
      </c>
      <c r="AQ131" s="283" t="str">
        <f>IF(AP131=0,"",
IF(SUM($AP$122:AP131)=1,AR131,
IF($AP$142&gt;SUM($AP$122:AP131),_xlfn.CONCAT(", ",AR131),
IF($AP$142=SUM($AP$122:AP131),_xlfn.CONCAT(" y ",AR131)))))</f>
        <v/>
      </c>
      <c r="AR131" s="46" t="s">
        <v>5143</v>
      </c>
      <c r="AS131" s="635">
        <f t="shared" si="11"/>
        <v>0</v>
      </c>
      <c r="AT131" s="634">
        <f t="shared" si="12"/>
        <v>0</v>
      </c>
      <c r="AU131" s="634">
        <f t="shared" si="13"/>
        <v>0</v>
      </c>
      <c r="AV131" s="634">
        <f t="shared" si="14"/>
        <v>0</v>
      </c>
      <c r="AW131" s="635">
        <f t="shared" si="15"/>
        <v>0</v>
      </c>
      <c r="AX131" s="634">
        <f t="shared" si="16"/>
        <v>0</v>
      </c>
      <c r="AY131" s="634">
        <f t="shared" si="17"/>
        <v>0</v>
      </c>
      <c r="AZ131" s="634">
        <f t="shared" si="18"/>
        <v>0</v>
      </c>
      <c r="BA131" s="107"/>
      <c r="BB131" s="107"/>
      <c r="BC131" s="107"/>
      <c r="BD131" s="107"/>
      <c r="BE131" s="107"/>
      <c r="BF131" s="107"/>
      <c r="BG131" s="107"/>
    </row>
    <row r="132" spans="1:59" ht="15" customHeight="1">
      <c r="A132" s="30"/>
      <c r="B132" s="97"/>
      <c r="C132" s="10" t="s">
        <v>5042</v>
      </c>
      <c r="D132" s="800" t="str">
        <f t="shared" si="8"/>
        <v/>
      </c>
      <c r="E132" s="723"/>
      <c r="F132" s="723"/>
      <c r="G132" s="723"/>
      <c r="H132" s="723"/>
      <c r="I132" s="723"/>
      <c r="J132" s="724"/>
      <c r="K132" s="847"/>
      <c r="L132" s="714"/>
      <c r="M132" s="714"/>
      <c r="N132" s="805"/>
      <c r="O132" s="961"/>
      <c r="P132" s="962"/>
      <c r="Q132" s="961"/>
      <c r="R132" s="962"/>
      <c r="S132" s="961"/>
      <c r="T132" s="962"/>
      <c r="U132" s="961"/>
      <c r="V132" s="962"/>
      <c r="W132" s="961"/>
      <c r="X132" s="962"/>
      <c r="Y132" s="961"/>
      <c r="Z132" s="962"/>
      <c r="AA132" s="961"/>
      <c r="AB132" s="962"/>
      <c r="AC132" s="728"/>
      <c r="AD132" s="805"/>
      <c r="AG132" s="1">
        <f ca="1">IF(OR(D132=" ",AND(EXACT(UPPER(TRIM(SUBSTITUTE(D132,CHAR(160)," "))),TRIM(SUBSTITUTE(D132,CHAR(160)," "))),SUMPRODUCT(--ISNUMBER(MATCH(MID(TRIM(SUBSTITUTE(D132,CHAR(160)," ")),ROW(INDIRECT("1:"&amp;LEN(TRIM(SUBSTITUTE(D132,CHAR(160)," "))))),1),{"A","B","C","D","E","F","G","H","I","J","K","L","M","N","O","P","Q","R","S","T","U","V","W","X","Y","Z","Ñ","0","1","2","3","4","5","6","7","8","9"," "},0)))=LEN(TRIM(SUBSTITUTE(D132,CHAR(160)," "))))),0,1)</f>
        <v>0</v>
      </c>
      <c r="AH132" s="1"/>
      <c r="AI132" s="401">
        <f t="shared" si="4"/>
        <v>0</v>
      </c>
      <c r="AJ132" s="496">
        <f t="shared" si="9"/>
        <v>0</v>
      </c>
      <c r="AK132" s="290">
        <f t="shared" si="5"/>
        <v>0</v>
      </c>
      <c r="AL132" s="293">
        <f t="shared" si="6"/>
        <v>0</v>
      </c>
      <c r="AM132" s="283" t="str">
        <f>IF(AL132=0,"",
IF(SUM($AL$122:AL132)=1,AN132,
IF($AL$142&gt;SUM($AL$122:AL132),_xlfn.CONCAT(", ",AN132),
IF($AL$142=SUM($AL$122:AL132),_xlfn.CONCAT(" y ",AN132)))))</f>
        <v/>
      </c>
      <c r="AN132" s="120" t="s">
        <v>5145</v>
      </c>
      <c r="AO132" s="370">
        <f t="shared" si="7"/>
        <v>0</v>
      </c>
      <c r="AP132" s="282">
        <f t="shared" si="10"/>
        <v>0</v>
      </c>
      <c r="AQ132" s="283" t="str">
        <f>IF(AP132=0,"",
IF(SUM($AP$122:AP132)=1,AR132,
IF($AP$142&gt;SUM($AP$122:AP132),_xlfn.CONCAT(", ",AR132),
IF($AP$142=SUM($AP$122:AP132),_xlfn.CONCAT(" y ",AR132)))))</f>
        <v/>
      </c>
      <c r="AR132" s="46" t="s">
        <v>5145</v>
      </c>
      <c r="AS132" s="635">
        <f t="shared" si="11"/>
        <v>0</v>
      </c>
      <c r="AT132" s="634">
        <f t="shared" si="12"/>
        <v>0</v>
      </c>
      <c r="AU132" s="634">
        <f t="shared" si="13"/>
        <v>0</v>
      </c>
      <c r="AV132" s="634">
        <f t="shared" si="14"/>
        <v>0</v>
      </c>
      <c r="AW132" s="635">
        <f t="shared" si="15"/>
        <v>0</v>
      </c>
      <c r="AX132" s="634">
        <f t="shared" si="16"/>
        <v>0</v>
      </c>
      <c r="AY132" s="634">
        <f t="shared" si="17"/>
        <v>0</v>
      </c>
      <c r="AZ132" s="634">
        <f t="shared" si="18"/>
        <v>0</v>
      </c>
      <c r="BA132" s="107"/>
      <c r="BB132" s="107"/>
      <c r="BC132" s="107"/>
      <c r="BD132" s="107"/>
      <c r="BE132" s="107"/>
      <c r="BF132" s="107"/>
      <c r="BG132" s="107"/>
    </row>
    <row r="133" spans="1:59" ht="15" customHeight="1">
      <c r="A133" s="30"/>
      <c r="B133" s="97"/>
      <c r="C133" s="10" t="s">
        <v>5043</v>
      </c>
      <c r="D133" s="800" t="str">
        <f t="shared" si="8"/>
        <v/>
      </c>
      <c r="E133" s="723"/>
      <c r="F133" s="723"/>
      <c r="G133" s="723"/>
      <c r="H133" s="723"/>
      <c r="I133" s="723"/>
      <c r="J133" s="724"/>
      <c r="K133" s="847"/>
      <c r="L133" s="714"/>
      <c r="M133" s="714"/>
      <c r="N133" s="805"/>
      <c r="O133" s="961"/>
      <c r="P133" s="962"/>
      <c r="Q133" s="961"/>
      <c r="R133" s="962"/>
      <c r="S133" s="961"/>
      <c r="T133" s="962"/>
      <c r="U133" s="961"/>
      <c r="V133" s="962"/>
      <c r="W133" s="961"/>
      <c r="X133" s="962"/>
      <c r="Y133" s="961"/>
      <c r="Z133" s="962"/>
      <c r="AA133" s="961"/>
      <c r="AB133" s="962"/>
      <c r="AC133" s="728"/>
      <c r="AD133" s="805"/>
      <c r="AG133" s="1">
        <f ca="1">IF(OR(D133=" ",AND(EXACT(UPPER(TRIM(SUBSTITUTE(D133,CHAR(160)," "))),TRIM(SUBSTITUTE(D133,CHAR(160)," "))),SUMPRODUCT(--ISNUMBER(MATCH(MID(TRIM(SUBSTITUTE(D133,CHAR(160)," ")),ROW(INDIRECT("1:"&amp;LEN(TRIM(SUBSTITUTE(D133,CHAR(160)," "))))),1),{"A","B","C","D","E","F","G","H","I","J","K","L","M","N","O","P","Q","R","S","T","U","V","W","X","Y","Z","Ñ","0","1","2","3","4","5","6","7","8","9"," "},0)))=LEN(TRIM(SUBSTITUTE(D133,CHAR(160)," "))))),0,1)</f>
        <v>0</v>
      </c>
      <c r="AH133" s="1"/>
      <c r="AI133" s="401">
        <f t="shared" si="4"/>
        <v>0</v>
      </c>
      <c r="AJ133" s="496">
        <f t="shared" si="9"/>
        <v>0</v>
      </c>
      <c r="AK133" s="290">
        <f t="shared" si="5"/>
        <v>0</v>
      </c>
      <c r="AL133" s="293">
        <f t="shared" si="6"/>
        <v>0</v>
      </c>
      <c r="AM133" s="283" t="str">
        <f>IF(AL133=0,"",
IF(SUM($AL$122:AL133)=1,AN133,
IF($AL$142&gt;SUM($AL$122:AL133),_xlfn.CONCAT(", ",AN133),
IF($AL$142=SUM($AL$122:AL133),_xlfn.CONCAT(" y ",AN133)))))</f>
        <v/>
      </c>
      <c r="AN133" s="120" t="s">
        <v>5147</v>
      </c>
      <c r="AO133" s="370">
        <f t="shared" si="7"/>
        <v>0</v>
      </c>
      <c r="AP133" s="282">
        <f t="shared" si="10"/>
        <v>0</v>
      </c>
      <c r="AQ133" s="283" t="str">
        <f>IF(AP133=0,"",
IF(SUM($AP$122:AP133)=1,AR133,
IF($AP$142&gt;SUM($AP$122:AP133),_xlfn.CONCAT(", ",AR133),
IF($AP$142=SUM($AP$122:AP133),_xlfn.CONCAT(" y ",AR133)))))</f>
        <v/>
      </c>
      <c r="AR133" s="46" t="s">
        <v>5147</v>
      </c>
      <c r="AS133" s="635">
        <f t="shared" si="11"/>
        <v>0</v>
      </c>
      <c r="AT133" s="634">
        <f t="shared" si="12"/>
        <v>0</v>
      </c>
      <c r="AU133" s="634">
        <f t="shared" si="13"/>
        <v>0</v>
      </c>
      <c r="AV133" s="634">
        <f t="shared" si="14"/>
        <v>0</v>
      </c>
      <c r="AW133" s="635">
        <f t="shared" si="15"/>
        <v>0</v>
      </c>
      <c r="AX133" s="634">
        <f t="shared" si="16"/>
        <v>0</v>
      </c>
      <c r="AY133" s="634">
        <f t="shared" si="17"/>
        <v>0</v>
      </c>
      <c r="AZ133" s="634">
        <f t="shared" si="18"/>
        <v>0</v>
      </c>
      <c r="BA133" s="107"/>
      <c r="BB133" s="107"/>
      <c r="BC133" s="107"/>
      <c r="BD133" s="107"/>
      <c r="BE133" s="107"/>
      <c r="BF133" s="107"/>
      <c r="BG133" s="107"/>
    </row>
    <row r="134" spans="1:59" ht="15" customHeight="1">
      <c r="A134" s="30"/>
      <c r="B134" s="97"/>
      <c r="C134" s="10" t="s">
        <v>5044</v>
      </c>
      <c r="D134" s="800" t="str">
        <f t="shared" si="8"/>
        <v/>
      </c>
      <c r="E134" s="723"/>
      <c r="F134" s="723"/>
      <c r="G134" s="723"/>
      <c r="H134" s="723"/>
      <c r="I134" s="723"/>
      <c r="J134" s="724"/>
      <c r="K134" s="847"/>
      <c r="L134" s="714"/>
      <c r="M134" s="714"/>
      <c r="N134" s="805"/>
      <c r="O134" s="961"/>
      <c r="P134" s="962"/>
      <c r="Q134" s="961"/>
      <c r="R134" s="962"/>
      <c r="S134" s="961"/>
      <c r="T134" s="962"/>
      <c r="U134" s="961"/>
      <c r="V134" s="962"/>
      <c r="W134" s="961"/>
      <c r="X134" s="962"/>
      <c r="Y134" s="961"/>
      <c r="Z134" s="962"/>
      <c r="AA134" s="961"/>
      <c r="AB134" s="962"/>
      <c r="AC134" s="728"/>
      <c r="AD134" s="805"/>
      <c r="AG134" s="1">
        <f ca="1">IF(OR(D134=" ",AND(EXACT(UPPER(TRIM(SUBSTITUTE(D134,CHAR(160)," "))),TRIM(SUBSTITUTE(D134,CHAR(160)," "))),SUMPRODUCT(--ISNUMBER(MATCH(MID(TRIM(SUBSTITUTE(D134,CHAR(160)," ")),ROW(INDIRECT("1:"&amp;LEN(TRIM(SUBSTITUTE(D134,CHAR(160)," "))))),1),{"A","B","C","D","E","F","G","H","I","J","K","L","M","N","O","P","Q","R","S","T","U","V","W","X","Y","Z","Ñ","0","1","2","3","4","5","6","7","8","9"," "},0)))=LEN(TRIM(SUBSTITUTE(D134,CHAR(160)," "))))),0,1)</f>
        <v>0</v>
      </c>
      <c r="AH134" s="1"/>
      <c r="AI134" s="401">
        <f t="shared" si="4"/>
        <v>0</v>
      </c>
      <c r="AJ134" s="496">
        <f t="shared" si="9"/>
        <v>0</v>
      </c>
      <c r="AK134" s="290">
        <f t="shared" si="5"/>
        <v>0</v>
      </c>
      <c r="AL134" s="293">
        <f t="shared" si="6"/>
        <v>0</v>
      </c>
      <c r="AM134" s="283" t="str">
        <f>IF(AL134=0,"",
IF(SUM($AL$122:AL134)=1,AN134,
IF($AL$142&gt;SUM($AL$122:AL134),_xlfn.CONCAT(", ",AN134),
IF($AL$142=SUM($AL$122:AL134),_xlfn.CONCAT(" y ",AN134)))))</f>
        <v/>
      </c>
      <c r="AN134" s="120" t="s">
        <v>5149</v>
      </c>
      <c r="AO134" s="370">
        <f t="shared" si="7"/>
        <v>0</v>
      </c>
      <c r="AP134" s="282">
        <f t="shared" si="10"/>
        <v>0</v>
      </c>
      <c r="AQ134" s="283" t="str">
        <f>IF(AP134=0,"",
IF(SUM($AP$122:AP134)=1,AR134,
IF($AP$142&gt;SUM($AP$122:AP134),_xlfn.CONCAT(", ",AR134),
IF($AP$142=SUM($AP$122:AP134),_xlfn.CONCAT(" y ",AR134)))))</f>
        <v/>
      </c>
      <c r="AR134" s="46" t="s">
        <v>5149</v>
      </c>
      <c r="AS134" s="635">
        <f t="shared" si="11"/>
        <v>0</v>
      </c>
      <c r="AT134" s="634">
        <f t="shared" si="12"/>
        <v>0</v>
      </c>
      <c r="AU134" s="634">
        <f t="shared" si="13"/>
        <v>0</v>
      </c>
      <c r="AV134" s="634">
        <f t="shared" si="14"/>
        <v>0</v>
      </c>
      <c r="AW134" s="635">
        <f t="shared" si="15"/>
        <v>0</v>
      </c>
      <c r="AX134" s="634">
        <f t="shared" si="16"/>
        <v>0</v>
      </c>
      <c r="AY134" s="634">
        <f t="shared" si="17"/>
        <v>0</v>
      </c>
      <c r="AZ134" s="634">
        <f t="shared" si="18"/>
        <v>0</v>
      </c>
      <c r="BA134" s="107"/>
      <c r="BB134" s="107"/>
      <c r="BC134" s="107"/>
      <c r="BD134" s="107"/>
      <c r="BE134" s="107"/>
      <c r="BF134" s="107"/>
      <c r="BG134" s="107"/>
    </row>
    <row r="135" spans="1:59" ht="15" customHeight="1">
      <c r="A135" s="30"/>
      <c r="B135" s="97"/>
      <c r="C135" s="10" t="s">
        <v>5045</v>
      </c>
      <c r="D135" s="800" t="str">
        <f t="shared" si="8"/>
        <v/>
      </c>
      <c r="E135" s="723"/>
      <c r="F135" s="723"/>
      <c r="G135" s="723"/>
      <c r="H135" s="723"/>
      <c r="I135" s="723"/>
      <c r="J135" s="724"/>
      <c r="K135" s="847"/>
      <c r="L135" s="714"/>
      <c r="M135" s="714"/>
      <c r="N135" s="805"/>
      <c r="O135" s="961"/>
      <c r="P135" s="962"/>
      <c r="Q135" s="961"/>
      <c r="R135" s="962"/>
      <c r="S135" s="961"/>
      <c r="T135" s="962"/>
      <c r="U135" s="961"/>
      <c r="V135" s="962"/>
      <c r="W135" s="961"/>
      <c r="X135" s="962"/>
      <c r="Y135" s="961"/>
      <c r="Z135" s="962"/>
      <c r="AA135" s="961"/>
      <c r="AB135" s="962"/>
      <c r="AC135" s="728"/>
      <c r="AD135" s="805"/>
      <c r="AG135" s="1">
        <f ca="1">IF(OR(D135=" ",AND(EXACT(UPPER(TRIM(SUBSTITUTE(D135,CHAR(160)," "))),TRIM(SUBSTITUTE(D135,CHAR(160)," "))),SUMPRODUCT(--ISNUMBER(MATCH(MID(TRIM(SUBSTITUTE(D135,CHAR(160)," ")),ROW(INDIRECT("1:"&amp;LEN(TRIM(SUBSTITUTE(D135,CHAR(160)," "))))),1),{"A","B","C","D","E","F","G","H","I","J","K","L","M","N","O","P","Q","R","S","T","U","V","W","X","Y","Z","Ñ","0","1","2","3","4","5","6","7","8","9"," "},0)))=LEN(TRIM(SUBSTITUTE(D135,CHAR(160)," "))))),0,1)</f>
        <v>0</v>
      </c>
      <c r="AH135" s="1"/>
      <c r="AI135" s="401">
        <f t="shared" si="4"/>
        <v>0</v>
      </c>
      <c r="AJ135" s="496">
        <f t="shared" si="9"/>
        <v>0</v>
      </c>
      <c r="AK135" s="290">
        <f t="shared" si="5"/>
        <v>0</v>
      </c>
      <c r="AL135" s="293">
        <f t="shared" si="6"/>
        <v>0</v>
      </c>
      <c r="AM135" s="283" t="str">
        <f>IF(AL135=0,"",
IF(SUM($AL$122:AL135)=1,AN135,
IF($AL$142&gt;SUM($AL$122:AL135),_xlfn.CONCAT(", ",AN135),
IF($AL$142=SUM($AL$122:AL135),_xlfn.CONCAT(" y ",AN135)))))</f>
        <v/>
      </c>
      <c r="AN135" s="120" t="s">
        <v>5151</v>
      </c>
      <c r="AO135" s="370">
        <f t="shared" si="7"/>
        <v>0</v>
      </c>
      <c r="AP135" s="282">
        <f t="shared" si="10"/>
        <v>0</v>
      </c>
      <c r="AQ135" s="283" t="str">
        <f>IF(AP135=0,"",
IF(SUM($AP$122:AP135)=1,AR135,
IF($AP$142&gt;SUM($AP$122:AP135),_xlfn.CONCAT(", ",AR135),
IF($AP$142=SUM($AP$122:AP135),_xlfn.CONCAT(" y ",AR135)))))</f>
        <v/>
      </c>
      <c r="AR135" s="46" t="s">
        <v>5151</v>
      </c>
      <c r="AS135" s="635">
        <f t="shared" si="11"/>
        <v>0</v>
      </c>
      <c r="AT135" s="634">
        <f t="shared" si="12"/>
        <v>0</v>
      </c>
      <c r="AU135" s="634">
        <f t="shared" si="13"/>
        <v>0</v>
      </c>
      <c r="AV135" s="634">
        <f t="shared" si="14"/>
        <v>0</v>
      </c>
      <c r="AW135" s="635">
        <f t="shared" si="15"/>
        <v>0</v>
      </c>
      <c r="AX135" s="634">
        <f t="shared" si="16"/>
        <v>0</v>
      </c>
      <c r="AY135" s="634">
        <f t="shared" si="17"/>
        <v>0</v>
      </c>
      <c r="AZ135" s="634">
        <f t="shared" si="18"/>
        <v>0</v>
      </c>
      <c r="BA135" s="107"/>
      <c r="BB135" s="107"/>
      <c r="BC135" s="107"/>
      <c r="BD135" s="107"/>
      <c r="BE135" s="107"/>
      <c r="BF135" s="107"/>
      <c r="BG135" s="107"/>
    </row>
    <row r="136" spans="1:59" ht="15" customHeight="1">
      <c r="A136" s="30"/>
      <c r="B136" s="97"/>
      <c r="C136" s="10" t="s">
        <v>5046</v>
      </c>
      <c r="D136" s="800" t="str">
        <f t="shared" si="8"/>
        <v/>
      </c>
      <c r="E136" s="723"/>
      <c r="F136" s="723"/>
      <c r="G136" s="723"/>
      <c r="H136" s="723"/>
      <c r="I136" s="723"/>
      <c r="J136" s="724"/>
      <c r="K136" s="847"/>
      <c r="L136" s="714"/>
      <c r="M136" s="714"/>
      <c r="N136" s="805"/>
      <c r="O136" s="961"/>
      <c r="P136" s="962"/>
      <c r="Q136" s="961"/>
      <c r="R136" s="962"/>
      <c r="S136" s="961"/>
      <c r="T136" s="962"/>
      <c r="U136" s="961"/>
      <c r="V136" s="962"/>
      <c r="W136" s="961"/>
      <c r="X136" s="962"/>
      <c r="Y136" s="961"/>
      <c r="Z136" s="962"/>
      <c r="AA136" s="961"/>
      <c r="AB136" s="962"/>
      <c r="AC136" s="728"/>
      <c r="AD136" s="805"/>
      <c r="AG136" s="1">
        <f ca="1">IF(OR(D136=" ",AND(EXACT(UPPER(TRIM(SUBSTITUTE(D136,CHAR(160)," "))),TRIM(SUBSTITUTE(D136,CHAR(160)," "))),SUMPRODUCT(--ISNUMBER(MATCH(MID(TRIM(SUBSTITUTE(D136,CHAR(160)," ")),ROW(INDIRECT("1:"&amp;LEN(TRIM(SUBSTITUTE(D136,CHAR(160)," "))))),1),{"A","B","C","D","E","F","G","H","I","J","K","L","M","N","O","P","Q","R","S","T","U","V","W","X","Y","Z","Ñ","0","1","2","3","4","5","6","7","8","9"," "},0)))=LEN(TRIM(SUBSTITUTE(D136,CHAR(160)," "))))),0,1)</f>
        <v>0</v>
      </c>
      <c r="AH136" s="1"/>
      <c r="AI136" s="401">
        <f t="shared" si="4"/>
        <v>0</v>
      </c>
      <c r="AJ136" s="496">
        <f t="shared" si="9"/>
        <v>0</v>
      </c>
      <c r="AK136" s="290">
        <f t="shared" si="5"/>
        <v>0</v>
      </c>
      <c r="AL136" s="293">
        <f t="shared" si="6"/>
        <v>0</v>
      </c>
      <c r="AM136" s="283" t="str">
        <f>IF(AL136=0,"",
IF(SUM($AL$122:AL136)=1,AN136,
IF($AL$142&gt;SUM($AL$122:AL136),_xlfn.CONCAT(", ",AN136),
IF($AL$142=SUM($AL$122:AL136),_xlfn.CONCAT(" y ",AN136)))))</f>
        <v/>
      </c>
      <c r="AN136" s="120" t="s">
        <v>5153</v>
      </c>
      <c r="AO136" s="370">
        <f t="shared" si="7"/>
        <v>0</v>
      </c>
      <c r="AP136" s="282">
        <f t="shared" si="10"/>
        <v>0</v>
      </c>
      <c r="AQ136" s="283" t="str">
        <f>IF(AP136=0,"",
IF(SUM($AP$122:AP136)=1,AR136,
IF($AP$142&gt;SUM($AP$122:AP136),_xlfn.CONCAT(", ",AR136),
IF($AP$142=SUM($AP$122:AP136),_xlfn.CONCAT(" y ",AR136)))))</f>
        <v/>
      </c>
      <c r="AR136" s="46" t="s">
        <v>5153</v>
      </c>
      <c r="AS136" s="635">
        <f t="shared" si="11"/>
        <v>0</v>
      </c>
      <c r="AT136" s="634">
        <f t="shared" si="12"/>
        <v>0</v>
      </c>
      <c r="AU136" s="634">
        <f t="shared" si="13"/>
        <v>0</v>
      </c>
      <c r="AV136" s="634">
        <f t="shared" si="14"/>
        <v>0</v>
      </c>
      <c r="AW136" s="635">
        <f t="shared" si="15"/>
        <v>0</v>
      </c>
      <c r="AX136" s="634">
        <f t="shared" si="16"/>
        <v>0</v>
      </c>
      <c r="AY136" s="634">
        <f t="shared" si="17"/>
        <v>0</v>
      </c>
      <c r="AZ136" s="634">
        <f t="shared" si="18"/>
        <v>0</v>
      </c>
      <c r="BA136" s="107"/>
      <c r="BB136" s="107"/>
      <c r="BC136" s="107"/>
      <c r="BD136" s="107"/>
      <c r="BE136" s="107"/>
      <c r="BF136" s="107"/>
      <c r="BG136" s="107"/>
    </row>
    <row r="137" spans="1:59" ht="15" customHeight="1">
      <c r="A137" s="30"/>
      <c r="B137" s="97"/>
      <c r="C137" s="10" t="s">
        <v>5047</v>
      </c>
      <c r="D137" s="800" t="str">
        <f t="shared" si="8"/>
        <v/>
      </c>
      <c r="E137" s="723"/>
      <c r="F137" s="723"/>
      <c r="G137" s="723"/>
      <c r="H137" s="723"/>
      <c r="I137" s="723"/>
      <c r="J137" s="724"/>
      <c r="K137" s="847"/>
      <c r="L137" s="714"/>
      <c r="M137" s="714"/>
      <c r="N137" s="805"/>
      <c r="O137" s="961"/>
      <c r="P137" s="962"/>
      <c r="Q137" s="961"/>
      <c r="R137" s="962"/>
      <c r="S137" s="961"/>
      <c r="T137" s="962"/>
      <c r="U137" s="961"/>
      <c r="V137" s="962"/>
      <c r="W137" s="961"/>
      <c r="X137" s="962"/>
      <c r="Y137" s="961"/>
      <c r="Z137" s="962"/>
      <c r="AA137" s="961"/>
      <c r="AB137" s="962"/>
      <c r="AC137" s="728"/>
      <c r="AD137" s="805"/>
      <c r="AG137" s="1">
        <f ca="1">IF(OR(D137=" ",AND(EXACT(UPPER(TRIM(SUBSTITUTE(D137,CHAR(160)," "))),TRIM(SUBSTITUTE(D137,CHAR(160)," "))),SUMPRODUCT(--ISNUMBER(MATCH(MID(TRIM(SUBSTITUTE(D137,CHAR(160)," ")),ROW(INDIRECT("1:"&amp;LEN(TRIM(SUBSTITUTE(D137,CHAR(160)," "))))),1),{"A","B","C","D","E","F","G","H","I","J","K","L","M","N","O","P","Q","R","S","T","U","V","W","X","Y","Z","Ñ","0","1","2","3","4","5","6","7","8","9"," "},0)))=LEN(TRIM(SUBSTITUTE(D137,CHAR(160)," "))))),0,1)</f>
        <v>0</v>
      </c>
      <c r="AH137" s="1"/>
      <c r="AI137" s="401">
        <f t="shared" si="4"/>
        <v>0</v>
      </c>
      <c r="AJ137" s="496">
        <f t="shared" si="9"/>
        <v>0</v>
      </c>
      <c r="AK137" s="290">
        <f t="shared" si="5"/>
        <v>0</v>
      </c>
      <c r="AL137" s="293">
        <f t="shared" si="6"/>
        <v>0</v>
      </c>
      <c r="AM137" s="283" t="str">
        <f>IF(AL137=0,"",
IF(SUM($AL$122:AL137)=1,AN137,
IF($AL$142&gt;SUM($AL$122:AL137),_xlfn.CONCAT(", ",AN137),
IF($AL$142=SUM($AL$122:AL137),_xlfn.CONCAT(" y ",AN137)))))</f>
        <v/>
      </c>
      <c r="AN137" s="120" t="s">
        <v>5155</v>
      </c>
      <c r="AO137" s="370">
        <f t="shared" si="7"/>
        <v>0</v>
      </c>
      <c r="AP137" s="282">
        <f t="shared" si="10"/>
        <v>0</v>
      </c>
      <c r="AQ137" s="283" t="str">
        <f>IF(AP137=0,"",
IF(SUM($AP$122:AP137)=1,AR137,
IF($AP$142&gt;SUM($AP$122:AP137),_xlfn.CONCAT(", ",AR137),
IF($AP$142=SUM($AP$122:AP137),_xlfn.CONCAT(" y ",AR137)))))</f>
        <v/>
      </c>
      <c r="AR137" s="46" t="s">
        <v>5155</v>
      </c>
      <c r="AS137" s="635">
        <f t="shared" si="11"/>
        <v>0</v>
      </c>
      <c r="AT137" s="634">
        <f t="shared" si="12"/>
        <v>0</v>
      </c>
      <c r="AU137" s="634">
        <f t="shared" si="13"/>
        <v>0</v>
      </c>
      <c r="AV137" s="634">
        <f t="shared" si="14"/>
        <v>0</v>
      </c>
      <c r="AW137" s="635">
        <f t="shared" si="15"/>
        <v>0</v>
      </c>
      <c r="AX137" s="634">
        <f t="shared" si="16"/>
        <v>0</v>
      </c>
      <c r="AY137" s="634">
        <f t="shared" si="17"/>
        <v>0</v>
      </c>
      <c r="AZ137" s="634">
        <f t="shared" si="18"/>
        <v>0</v>
      </c>
      <c r="BA137" s="107"/>
      <c r="BB137" s="107"/>
      <c r="BC137" s="107"/>
      <c r="BD137" s="107"/>
      <c r="BE137" s="107"/>
      <c r="BF137" s="107"/>
      <c r="BG137" s="107"/>
    </row>
    <row r="138" spans="1:59" ht="15" customHeight="1">
      <c r="A138" s="30"/>
      <c r="B138" s="97"/>
      <c r="C138" s="10" t="s">
        <v>5048</v>
      </c>
      <c r="D138" s="800" t="str">
        <f t="shared" si="8"/>
        <v/>
      </c>
      <c r="E138" s="723"/>
      <c r="F138" s="723"/>
      <c r="G138" s="723"/>
      <c r="H138" s="723"/>
      <c r="I138" s="723"/>
      <c r="J138" s="724"/>
      <c r="K138" s="847"/>
      <c r="L138" s="714"/>
      <c r="M138" s="714"/>
      <c r="N138" s="805"/>
      <c r="O138" s="961"/>
      <c r="P138" s="962"/>
      <c r="Q138" s="961"/>
      <c r="R138" s="962"/>
      <c r="S138" s="961"/>
      <c r="T138" s="962"/>
      <c r="U138" s="961"/>
      <c r="V138" s="962"/>
      <c r="W138" s="961"/>
      <c r="X138" s="962"/>
      <c r="Y138" s="961"/>
      <c r="Z138" s="962"/>
      <c r="AA138" s="961"/>
      <c r="AB138" s="962"/>
      <c r="AC138" s="728"/>
      <c r="AD138" s="805"/>
      <c r="AG138" s="1">
        <f ca="1">IF(OR(D138=" ",AND(EXACT(UPPER(TRIM(SUBSTITUTE(D138,CHAR(160)," "))),TRIM(SUBSTITUTE(D138,CHAR(160)," "))),SUMPRODUCT(--ISNUMBER(MATCH(MID(TRIM(SUBSTITUTE(D138,CHAR(160)," ")),ROW(INDIRECT("1:"&amp;LEN(TRIM(SUBSTITUTE(D138,CHAR(160)," "))))),1),{"A","B","C","D","E","F","G","H","I","J","K","L","M","N","O","P","Q","R","S","T","U","V","W","X","Y","Z","Ñ","0","1","2","3","4","5","6","7","8","9"," "},0)))=LEN(TRIM(SUBSTITUTE(D138,CHAR(160)," "))))),0,1)</f>
        <v>0</v>
      </c>
      <c r="AH138" s="1"/>
      <c r="AI138" s="401">
        <f t="shared" si="4"/>
        <v>0</v>
      </c>
      <c r="AJ138" s="496">
        <f t="shared" si="9"/>
        <v>0</v>
      </c>
      <c r="AK138" s="290">
        <f t="shared" si="5"/>
        <v>0</v>
      </c>
      <c r="AL138" s="293">
        <f t="shared" si="6"/>
        <v>0</v>
      </c>
      <c r="AM138" s="283" t="str">
        <f>IF(AL138=0,"",
IF(SUM($AL$122:AL138)=1,AN138,
IF($AL$142&gt;SUM($AL$122:AL138),_xlfn.CONCAT(", ",AN138),
IF($AL$142=SUM($AL$122:AL138),_xlfn.CONCAT(" y ",AN138)))))</f>
        <v/>
      </c>
      <c r="AN138" s="120" t="s">
        <v>5157</v>
      </c>
      <c r="AO138" s="370">
        <f t="shared" si="7"/>
        <v>0</v>
      </c>
      <c r="AP138" s="282">
        <f t="shared" si="10"/>
        <v>0</v>
      </c>
      <c r="AQ138" s="283" t="str">
        <f>IF(AP138=0,"",
IF(SUM($AP$122:AP138)=1,AR138,
IF($AP$142&gt;SUM($AP$122:AP138),_xlfn.CONCAT(", ",AR138),
IF($AP$142=SUM($AP$122:AP138),_xlfn.CONCAT(" y ",AR138)))))</f>
        <v/>
      </c>
      <c r="AR138" s="46" t="s">
        <v>5157</v>
      </c>
      <c r="AS138" s="635">
        <f t="shared" si="11"/>
        <v>0</v>
      </c>
      <c r="AT138" s="634">
        <f t="shared" si="12"/>
        <v>0</v>
      </c>
      <c r="AU138" s="634">
        <f t="shared" si="13"/>
        <v>0</v>
      </c>
      <c r="AV138" s="634">
        <f t="shared" si="14"/>
        <v>0</v>
      </c>
      <c r="AW138" s="635">
        <f t="shared" si="15"/>
        <v>0</v>
      </c>
      <c r="AX138" s="634">
        <f t="shared" si="16"/>
        <v>0</v>
      </c>
      <c r="AY138" s="634">
        <f t="shared" si="17"/>
        <v>0</v>
      </c>
      <c r="AZ138" s="634">
        <f t="shared" si="18"/>
        <v>0</v>
      </c>
      <c r="BA138" s="107"/>
      <c r="BB138" s="107"/>
      <c r="BC138" s="107"/>
      <c r="BD138" s="107"/>
      <c r="BE138" s="107"/>
      <c r="BF138" s="107"/>
      <c r="BG138" s="107"/>
    </row>
    <row r="139" spans="1:59" ht="15" customHeight="1">
      <c r="A139" s="30"/>
      <c r="B139" s="97"/>
      <c r="C139" s="10" t="s">
        <v>5049</v>
      </c>
      <c r="D139" s="800" t="str">
        <f t="shared" si="8"/>
        <v/>
      </c>
      <c r="E139" s="723"/>
      <c r="F139" s="723"/>
      <c r="G139" s="723"/>
      <c r="H139" s="723"/>
      <c r="I139" s="723"/>
      <c r="J139" s="724"/>
      <c r="K139" s="847"/>
      <c r="L139" s="714"/>
      <c r="M139" s="714"/>
      <c r="N139" s="805"/>
      <c r="O139" s="961"/>
      <c r="P139" s="962"/>
      <c r="Q139" s="961"/>
      <c r="R139" s="962"/>
      <c r="S139" s="961"/>
      <c r="T139" s="962"/>
      <c r="U139" s="961"/>
      <c r="V139" s="962"/>
      <c r="W139" s="961"/>
      <c r="X139" s="962"/>
      <c r="Y139" s="961"/>
      <c r="Z139" s="962"/>
      <c r="AA139" s="961"/>
      <c r="AB139" s="962"/>
      <c r="AC139" s="728"/>
      <c r="AD139" s="805"/>
      <c r="AG139" s="1">
        <f ca="1">IF(OR(D139=" ",AND(EXACT(UPPER(TRIM(SUBSTITUTE(D139,CHAR(160)," "))),TRIM(SUBSTITUTE(D139,CHAR(160)," "))),SUMPRODUCT(--ISNUMBER(MATCH(MID(TRIM(SUBSTITUTE(D139,CHAR(160)," ")),ROW(INDIRECT("1:"&amp;LEN(TRIM(SUBSTITUTE(D139,CHAR(160)," "))))),1),{"A","B","C","D","E","F","G","H","I","J","K","L","M","N","O","P","Q","R","S","T","U","V","W","X","Y","Z","Ñ","0","1","2","3","4","5","6","7","8","9"," "},0)))=LEN(TRIM(SUBSTITUTE(D139,CHAR(160)," "))))),0,1)</f>
        <v>0</v>
      </c>
      <c r="AH139" s="1"/>
      <c r="AI139" s="401">
        <f t="shared" si="4"/>
        <v>0</v>
      </c>
      <c r="AJ139" s="496">
        <f t="shared" si="9"/>
        <v>0</v>
      </c>
      <c r="AK139" s="290">
        <f t="shared" si="5"/>
        <v>0</v>
      </c>
      <c r="AL139" s="293">
        <f t="shared" si="6"/>
        <v>0</v>
      </c>
      <c r="AM139" s="283" t="str">
        <f>IF(AL139=0,"",
IF(SUM($AL$122:AL139)=1,AN139,
IF($AL$142&gt;SUM($AL$122:AL139),_xlfn.CONCAT(", ",AN139),
IF($AL$142=SUM($AL$122:AL139),_xlfn.CONCAT(" y ",AN139)))))</f>
        <v/>
      </c>
      <c r="AN139" s="120" t="s">
        <v>5159</v>
      </c>
      <c r="AO139" s="370">
        <f t="shared" si="7"/>
        <v>0</v>
      </c>
      <c r="AP139" s="282">
        <f t="shared" si="10"/>
        <v>0</v>
      </c>
      <c r="AQ139" s="283" t="str">
        <f>IF(AP139=0,"",
IF(SUM($AP$122:AP139)=1,AR139,
IF($AP$142&gt;SUM($AP$122:AP139),_xlfn.CONCAT(", ",AR139),
IF($AP$142=SUM($AP$122:AP139),_xlfn.CONCAT(" y ",AR139)))))</f>
        <v/>
      </c>
      <c r="AR139" s="46" t="s">
        <v>5159</v>
      </c>
      <c r="AS139" s="635">
        <f t="shared" si="11"/>
        <v>0</v>
      </c>
      <c r="AT139" s="634">
        <f t="shared" si="12"/>
        <v>0</v>
      </c>
      <c r="AU139" s="634">
        <f t="shared" si="13"/>
        <v>0</v>
      </c>
      <c r="AV139" s="634">
        <f t="shared" si="14"/>
        <v>0</v>
      </c>
      <c r="AW139" s="635">
        <f t="shared" si="15"/>
        <v>0</v>
      </c>
      <c r="AX139" s="634">
        <f t="shared" si="16"/>
        <v>0</v>
      </c>
      <c r="AY139" s="634">
        <f t="shared" si="17"/>
        <v>0</v>
      </c>
      <c r="AZ139" s="634">
        <f t="shared" si="18"/>
        <v>0</v>
      </c>
      <c r="BA139" s="107"/>
      <c r="BB139" s="107"/>
      <c r="BC139" s="107"/>
      <c r="BD139" s="107"/>
      <c r="BE139" s="107"/>
      <c r="BF139" s="107"/>
      <c r="BG139" s="107"/>
    </row>
    <row r="140" spans="1:59" ht="15" customHeight="1">
      <c r="A140" s="30"/>
      <c r="B140" s="97"/>
      <c r="C140" s="10" t="s">
        <v>5050</v>
      </c>
      <c r="D140" s="800" t="str">
        <f t="shared" si="8"/>
        <v/>
      </c>
      <c r="E140" s="723"/>
      <c r="F140" s="723"/>
      <c r="G140" s="723"/>
      <c r="H140" s="723"/>
      <c r="I140" s="723"/>
      <c r="J140" s="724"/>
      <c r="K140" s="847"/>
      <c r="L140" s="714"/>
      <c r="M140" s="714"/>
      <c r="N140" s="805"/>
      <c r="O140" s="961"/>
      <c r="P140" s="962"/>
      <c r="Q140" s="961"/>
      <c r="R140" s="962"/>
      <c r="S140" s="961"/>
      <c r="T140" s="962"/>
      <c r="U140" s="961"/>
      <c r="V140" s="962"/>
      <c r="W140" s="961"/>
      <c r="X140" s="962"/>
      <c r="Y140" s="961"/>
      <c r="Z140" s="962"/>
      <c r="AA140" s="961"/>
      <c r="AB140" s="962"/>
      <c r="AC140" s="728"/>
      <c r="AD140" s="805"/>
      <c r="AG140" s="1">
        <f ca="1">IF(OR(D140=" ",AND(EXACT(UPPER(TRIM(SUBSTITUTE(D140,CHAR(160)," "))),TRIM(SUBSTITUTE(D140,CHAR(160)," "))),SUMPRODUCT(--ISNUMBER(MATCH(MID(TRIM(SUBSTITUTE(D140,CHAR(160)," ")),ROW(INDIRECT("1:"&amp;LEN(TRIM(SUBSTITUTE(D140,CHAR(160)," "))))),1),{"A","B","C","D","E","F","G","H","I","J","K","L","M","N","O","P","Q","R","S","T","U","V","W","X","Y","Z","Ñ","0","1","2","3","4","5","6","7","8","9"," "},0)))=LEN(TRIM(SUBSTITUTE(D140,CHAR(160)," "))))),0,1)</f>
        <v>0</v>
      </c>
      <c r="AH140" s="1"/>
      <c r="AI140" s="401">
        <f t="shared" si="4"/>
        <v>0</v>
      </c>
      <c r="AJ140" s="496">
        <f t="shared" si="9"/>
        <v>0</v>
      </c>
      <c r="AK140" s="290">
        <f t="shared" si="5"/>
        <v>0</v>
      </c>
      <c r="AL140" s="293">
        <f t="shared" si="6"/>
        <v>0</v>
      </c>
      <c r="AM140" s="283" t="str">
        <f>IF(AL140=0,"",
IF(SUM($AL$122:AL140)=1,AN140,
IF($AL$142&gt;SUM($AL$122:AL140),_xlfn.CONCAT(", ",AN140),
IF($AL$142=SUM($AL$122:AL140),_xlfn.CONCAT(" y ",AN140)))))</f>
        <v/>
      </c>
      <c r="AN140" s="120" t="s">
        <v>5161</v>
      </c>
      <c r="AO140" s="370">
        <f t="shared" si="7"/>
        <v>0</v>
      </c>
      <c r="AP140" s="282">
        <f t="shared" si="10"/>
        <v>0</v>
      </c>
      <c r="AQ140" s="283" t="str">
        <f>IF(AP140=0,"",
IF(SUM($AP$122:AP140)=1,AR140,
IF($AP$142&gt;SUM($AP$122:AP140),_xlfn.CONCAT(", ",AR140),
IF($AP$142=SUM($AP$122:AP140),_xlfn.CONCAT(" y ",AR140)))))</f>
        <v/>
      </c>
      <c r="AR140" s="46" t="s">
        <v>5161</v>
      </c>
      <c r="AS140" s="635">
        <f t="shared" si="11"/>
        <v>0</v>
      </c>
      <c r="AT140" s="634">
        <f t="shared" si="12"/>
        <v>0</v>
      </c>
      <c r="AU140" s="634">
        <f t="shared" si="13"/>
        <v>0</v>
      </c>
      <c r="AV140" s="634">
        <f t="shared" si="14"/>
        <v>0</v>
      </c>
      <c r="AW140" s="635">
        <f t="shared" si="15"/>
        <v>0</v>
      </c>
      <c r="AX140" s="634">
        <f t="shared" si="16"/>
        <v>0</v>
      </c>
      <c r="AY140" s="634">
        <f t="shared" si="17"/>
        <v>0</v>
      </c>
      <c r="AZ140" s="634">
        <f t="shared" si="18"/>
        <v>0</v>
      </c>
      <c r="BA140" s="107"/>
      <c r="BB140" s="107"/>
      <c r="BC140" s="107"/>
      <c r="BD140" s="107"/>
      <c r="BE140" s="107"/>
      <c r="BF140" s="107"/>
      <c r="BG140" s="107"/>
    </row>
    <row r="141" spans="1:59" ht="15" customHeight="1">
      <c r="A141" s="30"/>
      <c r="B141" s="97"/>
      <c r="C141" s="35" t="s">
        <v>5051</v>
      </c>
      <c r="D141" s="800" t="str">
        <f t="shared" si="8"/>
        <v/>
      </c>
      <c r="E141" s="723"/>
      <c r="F141" s="723"/>
      <c r="G141" s="723"/>
      <c r="H141" s="723"/>
      <c r="I141" s="723"/>
      <c r="J141" s="724"/>
      <c r="K141" s="847"/>
      <c r="L141" s="714"/>
      <c r="M141" s="714"/>
      <c r="N141" s="805"/>
      <c r="O141" s="961"/>
      <c r="P141" s="962"/>
      <c r="Q141" s="961"/>
      <c r="R141" s="962"/>
      <c r="S141" s="961"/>
      <c r="T141" s="962"/>
      <c r="U141" s="961"/>
      <c r="V141" s="962"/>
      <c r="W141" s="961"/>
      <c r="X141" s="962"/>
      <c r="Y141" s="961"/>
      <c r="Z141" s="962"/>
      <c r="AA141" s="961"/>
      <c r="AB141" s="962"/>
      <c r="AC141" s="728"/>
      <c r="AD141" s="805"/>
      <c r="AG141" s="1">
        <f ca="1">IF(OR(D141=" ",AND(EXACT(UPPER(TRIM(SUBSTITUTE(D141,CHAR(160)," "))),TRIM(SUBSTITUTE(D141,CHAR(160)," "))),SUMPRODUCT(--ISNUMBER(MATCH(MID(TRIM(SUBSTITUTE(D141,CHAR(160)," ")),ROW(INDIRECT("1:"&amp;LEN(TRIM(SUBSTITUTE(D141,CHAR(160)," "))))),1),{"A","B","C","D","E","F","G","H","I","J","K","L","M","N","O","P","Q","R","S","T","U","V","W","X","Y","Z","Ñ","0","1","2","3","4","5","6","7","8","9"," "},0)))=LEN(TRIM(SUBSTITUTE(D141,CHAR(160)," "))))),0,1)</f>
        <v>0</v>
      </c>
      <c r="AH141" s="1"/>
      <c r="AI141" s="401">
        <f t="shared" si="4"/>
        <v>0</v>
      </c>
      <c r="AJ141" s="496">
        <f t="shared" si="9"/>
        <v>0</v>
      </c>
      <c r="AK141" s="290">
        <f t="shared" si="5"/>
        <v>0</v>
      </c>
      <c r="AL141" s="293">
        <f t="shared" si="6"/>
        <v>0</v>
      </c>
      <c r="AM141" s="283" t="str">
        <f>IF(AL141=0,"",
IF(SUM($AL$122:AL141)=1,AN141,
IF($AL$142&gt;SUM($AL$122:AL141),_xlfn.CONCAT(", ",AN141),
IF($AL$142=SUM($AL$122:AL141),_xlfn.CONCAT(" y ",AN141)))))</f>
        <v/>
      </c>
      <c r="AN141" s="120" t="s">
        <v>5163</v>
      </c>
      <c r="AO141" s="370">
        <f t="shared" si="7"/>
        <v>0</v>
      </c>
      <c r="AP141" s="282">
        <f t="shared" si="10"/>
        <v>0</v>
      </c>
      <c r="AQ141" s="283" t="str">
        <f>IF(AP141=0,"",
IF(SUM($AP$122:AP141)=1,AR141,
IF($AP$142&gt;SUM($AP$122:AP141),_xlfn.CONCAT(", ",AR141),
IF($AP$142=SUM($AP$122:AP141),_xlfn.CONCAT(" y ",AR141)))))</f>
        <v/>
      </c>
      <c r="AR141" s="46" t="s">
        <v>5163</v>
      </c>
      <c r="AS141" s="635">
        <f t="shared" si="11"/>
        <v>0</v>
      </c>
      <c r="AT141" s="634">
        <f t="shared" si="12"/>
        <v>0</v>
      </c>
      <c r="AU141" s="634">
        <f t="shared" si="13"/>
        <v>0</v>
      </c>
      <c r="AV141" s="634">
        <f t="shared" si="14"/>
        <v>0</v>
      </c>
      <c r="AW141" s="635">
        <f t="shared" si="15"/>
        <v>0</v>
      </c>
      <c r="AX141" s="634">
        <f t="shared" si="16"/>
        <v>0</v>
      </c>
      <c r="AY141" s="634">
        <f t="shared" si="17"/>
        <v>0</v>
      </c>
      <c r="AZ141" s="634">
        <f t="shared" si="18"/>
        <v>0</v>
      </c>
      <c r="BA141" s="107"/>
      <c r="BB141" s="107"/>
      <c r="BC141" s="107"/>
      <c r="BD141" s="107"/>
      <c r="BE141" s="107"/>
      <c r="BF141" s="107"/>
      <c r="BG141" s="107"/>
    </row>
    <row r="142" spans="1:59" ht="14.25">
      <c r="P142" s="449"/>
      <c r="Q142" s="449"/>
      <c r="R142" s="449"/>
      <c r="S142" s="449"/>
      <c r="T142" s="449"/>
      <c r="U142" s="449"/>
      <c r="V142" s="449"/>
      <c r="W142" s="449"/>
      <c r="X142" s="449"/>
      <c r="Y142" s="449"/>
      <c r="Z142" s="449"/>
      <c r="AA142" s="449"/>
      <c r="AB142" s="449"/>
      <c r="AC142" s="449"/>
      <c r="AD142" s="449"/>
      <c r="AG142" s="593"/>
      <c r="AH142" s="1"/>
      <c r="AI142" s="593"/>
      <c r="AJ142" s="497">
        <f>SUM(AH122,AI122:AJ141)</f>
        <v>0</v>
      </c>
      <c r="AL142" s="285">
        <f>SUM(AL122:AL141)</f>
        <v>0</v>
      </c>
      <c r="AM142" s="285" t="str">
        <f>IF(AL142=0,"",_xlfn.CONCAT(AM122:AM141))</f>
        <v/>
      </c>
      <c r="AN142" s="286" t="str">
        <f>IF(AL142=0,"",
IF(AL142&gt;10,"Favor de ingresar toda la información requerida en la pregunta",
IF(AL142=1,_xlfn.CONCAT("Favor de revisar la información capturada en el numeral: ",AM142),_xlfn.CONCAT("Favor de revisar la información capturada en los numerales: ",AM142))))</f>
        <v/>
      </c>
      <c r="AO142" s="367">
        <f>SUM(AO122:AO141)</f>
        <v>0</v>
      </c>
      <c r="AP142" s="284">
        <f>SUM(AP122:AP141)</f>
        <v>0</v>
      </c>
      <c r="AQ142" s="285" t="str">
        <f>IF(AP142=0,"",_xlfn.CONCAT(AQ122:AQ141))</f>
        <v/>
      </c>
      <c r="AR142" s="314" t="str">
        <f>IF(AP142=0,"",
IF(AP142=1,_xlfn.CONCAT("Alerta: debe de proporcionar una justificación de acuerdo a lo establecido en la instrucción 4 en el numeral: ",AQ142),_xlfn.CONCAT("Alerta: debe de proporcionar una justificación de acuerdo a lo establecido en la instrucción 4 en los numerales: ",AQ142)))</f>
        <v/>
      </c>
      <c r="AW142" s="1"/>
      <c r="AX142"/>
      <c r="AY142" s="1"/>
      <c r="AZ142" s="636">
        <f>SUM(AS122:AZ141)</f>
        <v>0</v>
      </c>
      <c r="BA142" s="1"/>
      <c r="BB142"/>
      <c r="BC142" s="1"/>
      <c r="BD142"/>
      <c r="BE142" s="1"/>
      <c r="BF142"/>
      <c r="BG142" s="1"/>
    </row>
    <row r="143" spans="1:59" ht="24" customHeight="1">
      <c r="A143" s="22"/>
      <c r="B143" s="11"/>
      <c r="C143" s="876" t="s">
        <v>5408</v>
      </c>
      <c r="D143" s="802"/>
      <c r="E143" s="802"/>
      <c r="F143" s="802"/>
      <c r="G143" s="802"/>
      <c r="H143" s="802"/>
      <c r="I143" s="802"/>
      <c r="J143" s="802"/>
      <c r="K143" s="802"/>
      <c r="L143" s="802"/>
      <c r="M143" s="802"/>
      <c r="N143" s="802"/>
      <c r="O143" s="802"/>
      <c r="P143" s="802"/>
      <c r="Q143" s="802"/>
      <c r="R143" s="802"/>
      <c r="S143" s="802"/>
      <c r="T143" s="802"/>
      <c r="U143" s="802"/>
      <c r="V143" s="802"/>
      <c r="W143" s="802"/>
      <c r="X143" s="802"/>
      <c r="Y143" s="802"/>
      <c r="Z143" s="802"/>
      <c r="AA143" s="802"/>
      <c r="AB143" s="802"/>
      <c r="AC143" s="802"/>
      <c r="AD143" s="802"/>
      <c r="AK143" s="593"/>
      <c r="AW143"/>
      <c r="AX143"/>
      <c r="AY143"/>
      <c r="AZ143"/>
      <c r="BA143"/>
      <c r="BB143"/>
      <c r="BC143"/>
      <c r="BD143"/>
      <c r="BE143"/>
      <c r="BF143"/>
      <c r="BG143" s="588"/>
    </row>
    <row r="144" spans="1:59" ht="60" customHeight="1">
      <c r="A144" s="22"/>
      <c r="B144" s="11"/>
      <c r="C144" s="878"/>
      <c r="D144" s="879"/>
      <c r="E144" s="879"/>
      <c r="F144" s="879"/>
      <c r="G144" s="879"/>
      <c r="H144" s="879"/>
      <c r="I144" s="879"/>
      <c r="J144" s="879"/>
      <c r="K144" s="879"/>
      <c r="L144" s="879"/>
      <c r="M144" s="879"/>
      <c r="N144" s="879"/>
      <c r="O144" s="879"/>
      <c r="P144" s="879"/>
      <c r="Q144" s="879"/>
      <c r="R144" s="879"/>
      <c r="S144" s="879"/>
      <c r="T144" s="879"/>
      <c r="U144" s="879"/>
      <c r="V144" s="879"/>
      <c r="W144" s="879"/>
      <c r="X144" s="879"/>
      <c r="Y144" s="879"/>
      <c r="Z144" s="879"/>
      <c r="AA144" s="879"/>
      <c r="AB144" s="879"/>
      <c r="AC144" s="879"/>
      <c r="AD144" s="880"/>
    </row>
    <row r="145" spans="1:101" ht="15" customHeight="1">
      <c r="A145" s="22"/>
      <c r="B145" s="843" t="str">
        <f>AN142</f>
        <v/>
      </c>
      <c r="C145" s="678"/>
      <c r="D145" s="678"/>
      <c r="E145" s="678"/>
      <c r="F145" s="678"/>
      <c r="G145" s="678"/>
      <c r="H145" s="678"/>
      <c r="I145" s="678"/>
      <c r="J145" s="678"/>
      <c r="K145" s="678"/>
      <c r="L145" s="678"/>
      <c r="M145" s="678"/>
      <c r="N145" s="678"/>
      <c r="O145" s="678"/>
      <c r="P145" s="678"/>
      <c r="Q145" s="678"/>
      <c r="R145" s="678"/>
      <c r="S145" s="678"/>
      <c r="T145" s="678"/>
      <c r="U145" s="678"/>
      <c r="V145" s="678"/>
      <c r="W145" s="678"/>
      <c r="X145" s="678"/>
      <c r="Y145" s="678"/>
      <c r="Z145" s="678"/>
      <c r="AA145" s="678"/>
      <c r="AB145" s="678"/>
      <c r="AC145" s="678"/>
      <c r="AD145" s="678"/>
    </row>
    <row r="146" spans="1:101" ht="14.25">
      <c r="B146" s="853" t="str">
        <f>IF(SUM(COUNTIF(K122:AD141,"NS"))&lt;&gt;0,"Alerta: debido a que cuenta con registros NS, debe proporcionar una justificación en el area de comentarios al final de la pregunta","")</f>
        <v/>
      </c>
      <c r="C146" s="853"/>
      <c r="D146" s="853"/>
      <c r="E146" s="853"/>
      <c r="F146" s="853"/>
      <c r="G146" s="853"/>
      <c r="H146" s="853"/>
      <c r="I146" s="853"/>
      <c r="J146" s="853"/>
      <c r="K146" s="853"/>
      <c r="L146" s="853"/>
      <c r="M146" s="853"/>
      <c r="N146" s="853"/>
      <c r="O146" s="853"/>
      <c r="P146" s="853"/>
      <c r="Q146" s="853"/>
      <c r="R146" s="853"/>
      <c r="S146" s="853"/>
      <c r="T146" s="853"/>
      <c r="U146" s="853"/>
      <c r="V146" s="853"/>
      <c r="W146" s="853"/>
      <c r="X146" s="853"/>
      <c r="Y146" s="853"/>
      <c r="Z146" s="853"/>
      <c r="AA146" s="853"/>
      <c r="AB146" s="853"/>
      <c r="AC146" s="853"/>
      <c r="AD146" s="853"/>
    </row>
    <row r="147" spans="1:101" ht="14.25">
      <c r="B147" s="854" t="str">
        <f>AR142</f>
        <v/>
      </c>
      <c r="C147" s="854"/>
      <c r="D147" s="854"/>
      <c r="E147" s="854"/>
      <c r="F147" s="854"/>
      <c r="G147" s="854"/>
      <c r="H147" s="854"/>
      <c r="I147" s="854"/>
      <c r="J147" s="854"/>
      <c r="K147" s="854"/>
      <c r="L147" s="854"/>
      <c r="M147" s="854"/>
      <c r="N147" s="854"/>
      <c r="O147" s="854"/>
      <c r="P147" s="854"/>
      <c r="Q147" s="854"/>
      <c r="R147" s="854"/>
      <c r="S147" s="854"/>
      <c r="T147" s="854"/>
      <c r="U147" s="854"/>
      <c r="V147" s="854"/>
      <c r="W147" s="854"/>
      <c r="X147" s="854"/>
      <c r="Y147" s="854"/>
      <c r="Z147" s="854"/>
      <c r="AA147" s="854"/>
      <c r="AB147" s="854"/>
      <c r="AC147" s="854"/>
      <c r="AD147" s="854"/>
      <c r="AE147" s="633"/>
    </row>
    <row r="148" spans="1:101" ht="14.25">
      <c r="B148" s="913" t="str">
        <f>IF(AJ142&gt;0,"Favor de verificar que no tenga información en celdas sombreadas","")</f>
        <v/>
      </c>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row>
    <row r="149" spans="1:101" ht="14.25">
      <c r="B149" s="797" t="str">
        <f>IF(AZ142&gt;0,"Favor de ingresar una fecha válida y/o verifique que el formato solicitado esté correcto","")</f>
        <v/>
      </c>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row>
    <row r="150" spans="1:101" ht="14.25"/>
    <row r="151" spans="1:101" ht="24" customHeight="1">
      <c r="A151" s="30" t="s">
        <v>6217</v>
      </c>
      <c r="B151" s="839" t="s">
        <v>6218</v>
      </c>
      <c r="C151" s="799"/>
      <c r="D151" s="799"/>
      <c r="E151" s="799"/>
      <c r="F151" s="799"/>
      <c r="G151" s="799"/>
      <c r="H151" s="799"/>
      <c r="I151" s="799"/>
      <c r="J151" s="799"/>
      <c r="K151" s="799"/>
      <c r="L151" s="799"/>
      <c r="M151" s="799"/>
      <c r="N151" s="799"/>
      <c r="O151" s="799"/>
      <c r="P151" s="799"/>
      <c r="Q151" s="799"/>
      <c r="R151" s="799"/>
      <c r="S151" s="799"/>
      <c r="T151" s="799"/>
      <c r="U151" s="799"/>
      <c r="V151" s="799"/>
      <c r="W151" s="799"/>
      <c r="X151" s="799"/>
      <c r="Y151" s="799"/>
      <c r="Z151" s="799"/>
      <c r="AA151" s="799"/>
      <c r="AB151" s="799"/>
      <c r="AC151" s="799"/>
      <c r="AD151" s="799"/>
    </row>
    <row r="152" spans="1:101" ht="15" customHeight="1">
      <c r="A152" s="30"/>
      <c r="B152" s="31"/>
      <c r="C152" s="798" t="s">
        <v>5939</v>
      </c>
      <c r="D152" s="799"/>
      <c r="E152" s="799"/>
      <c r="F152" s="799"/>
      <c r="G152" s="799"/>
      <c r="H152" s="799"/>
      <c r="I152" s="799"/>
      <c r="J152" s="799"/>
      <c r="K152" s="799"/>
      <c r="L152" s="799"/>
      <c r="M152" s="799"/>
      <c r="N152" s="799"/>
      <c r="O152" s="799"/>
      <c r="P152" s="799"/>
      <c r="Q152" s="799"/>
      <c r="R152" s="799"/>
      <c r="S152" s="799"/>
      <c r="T152" s="799"/>
      <c r="U152" s="799"/>
      <c r="V152" s="799"/>
      <c r="W152" s="799"/>
      <c r="X152" s="799"/>
      <c r="Y152" s="799"/>
      <c r="Z152" s="799"/>
      <c r="AA152" s="799"/>
      <c r="AB152" s="799"/>
      <c r="AC152" s="799"/>
      <c r="AD152" s="799"/>
    </row>
    <row r="153" spans="1:101" ht="36" customHeight="1">
      <c r="A153" s="30"/>
      <c r="B153" s="31"/>
      <c r="C153" s="828" t="s">
        <v>6219</v>
      </c>
      <c r="D153" s="799"/>
      <c r="E153" s="799"/>
      <c r="F153" s="799"/>
      <c r="G153" s="799"/>
      <c r="H153" s="799"/>
      <c r="I153" s="799"/>
      <c r="J153" s="799"/>
      <c r="K153" s="799"/>
      <c r="L153" s="799"/>
      <c r="M153" s="799"/>
      <c r="N153" s="799"/>
      <c r="O153" s="799"/>
      <c r="P153" s="799"/>
      <c r="Q153" s="799"/>
      <c r="R153" s="799"/>
      <c r="S153" s="799"/>
      <c r="T153" s="799"/>
      <c r="U153" s="799"/>
      <c r="V153" s="799"/>
      <c r="W153" s="799"/>
      <c r="X153" s="799"/>
      <c r="Y153" s="799"/>
      <c r="Z153" s="799"/>
      <c r="AA153" s="799"/>
      <c r="AB153" s="799"/>
      <c r="AC153" s="799"/>
      <c r="AD153" s="799"/>
    </row>
    <row r="154" spans="1:101" ht="36" customHeight="1">
      <c r="A154" s="30"/>
      <c r="B154" s="31"/>
      <c r="C154" s="828" t="s">
        <v>6220</v>
      </c>
      <c r="D154" s="799"/>
      <c r="E154" s="799"/>
      <c r="F154" s="799"/>
      <c r="G154" s="799"/>
      <c r="H154" s="799"/>
      <c r="I154" s="799"/>
      <c r="J154" s="799"/>
      <c r="K154" s="799"/>
      <c r="L154" s="799"/>
      <c r="M154" s="799"/>
      <c r="N154" s="799"/>
      <c r="O154" s="799"/>
      <c r="P154" s="799"/>
      <c r="Q154" s="799"/>
      <c r="R154" s="799"/>
      <c r="S154" s="799"/>
      <c r="T154" s="799"/>
      <c r="U154" s="799"/>
      <c r="V154" s="799"/>
      <c r="W154" s="799"/>
      <c r="X154" s="799"/>
      <c r="Y154" s="799"/>
      <c r="Z154" s="799"/>
      <c r="AA154" s="799"/>
      <c r="AB154" s="799"/>
      <c r="AC154" s="799"/>
      <c r="AD154" s="799"/>
    </row>
    <row r="155" spans="1:101" ht="36" customHeight="1">
      <c r="A155" s="30"/>
      <c r="B155" s="31"/>
      <c r="C155" s="828" t="s">
        <v>6221</v>
      </c>
      <c r="D155" s="799"/>
      <c r="E155" s="799"/>
      <c r="F155" s="799"/>
      <c r="G155" s="799"/>
      <c r="H155" s="799"/>
      <c r="I155" s="799"/>
      <c r="J155" s="799"/>
      <c r="K155" s="799"/>
      <c r="L155" s="799"/>
      <c r="M155" s="799"/>
      <c r="N155" s="799"/>
      <c r="O155" s="799"/>
      <c r="P155" s="799"/>
      <c r="Q155" s="799"/>
      <c r="R155" s="799"/>
      <c r="S155" s="799"/>
      <c r="T155" s="799"/>
      <c r="U155" s="799"/>
      <c r="V155" s="799"/>
      <c r="W155" s="799"/>
      <c r="X155" s="799"/>
      <c r="Y155" s="799"/>
      <c r="Z155" s="799"/>
      <c r="AA155" s="799"/>
      <c r="AB155" s="799"/>
      <c r="AC155" s="799"/>
      <c r="AD155" s="799"/>
    </row>
    <row r="156" spans="1:101" ht="24" customHeight="1">
      <c r="A156" s="30"/>
      <c r="B156" s="486"/>
      <c r="C156" s="798" t="s">
        <v>6222</v>
      </c>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row>
    <row r="157" spans="1:101" ht="15" customHeight="1">
      <c r="A157" s="61"/>
      <c r="B157" s="486"/>
      <c r="C157" s="59"/>
      <c r="D157" s="59"/>
      <c r="E157" s="59"/>
      <c r="F157" s="59"/>
      <c r="G157" s="59"/>
      <c r="H157" s="59"/>
      <c r="J157" s="59"/>
      <c r="K157" s="59"/>
      <c r="L157" s="59"/>
      <c r="M157" s="59"/>
      <c r="N157" s="59"/>
      <c r="O157" s="59"/>
      <c r="P157" s="59"/>
      <c r="Q157" s="59"/>
      <c r="R157" s="59"/>
      <c r="S157" s="59"/>
      <c r="T157" s="59"/>
      <c r="U157" s="59"/>
      <c r="V157" s="59"/>
      <c r="W157" s="59"/>
      <c r="X157" s="59"/>
      <c r="Y157" s="59"/>
      <c r="Z157" s="59"/>
      <c r="AA157" s="59"/>
      <c r="AB157" s="437"/>
      <c r="AC157" s="437"/>
      <c r="AD157" s="437"/>
    </row>
    <row r="158" spans="1:101" ht="36" customHeight="1">
      <c r="A158" s="13"/>
      <c r="B158" s="87"/>
      <c r="C158" s="706" t="s">
        <v>5094</v>
      </c>
      <c r="D158" s="706"/>
      <c r="E158" s="706"/>
      <c r="F158" s="706"/>
      <c r="G158" s="706"/>
      <c r="H158" s="706"/>
      <c r="I158" s="706"/>
      <c r="J158" s="706"/>
      <c r="K158" s="706"/>
      <c r="L158" s="706"/>
      <c r="M158" s="820" t="s">
        <v>6223</v>
      </c>
      <c r="N158" s="820"/>
      <c r="O158" s="820"/>
      <c r="P158" s="820"/>
      <c r="Q158" s="820"/>
      <c r="R158" s="820"/>
      <c r="S158" s="820"/>
      <c r="T158" s="820"/>
      <c r="U158" s="820"/>
      <c r="V158" s="820"/>
      <c r="W158" s="820"/>
      <c r="X158" s="820"/>
      <c r="Y158" s="820"/>
      <c r="Z158" s="820"/>
      <c r="AA158" s="820"/>
      <c r="AB158" s="820"/>
      <c r="AC158" s="820"/>
      <c r="AD158" s="820"/>
      <c r="BT158" s="396" t="s">
        <v>6159</v>
      </c>
      <c r="BU158" s="399" t="s">
        <v>5491</v>
      </c>
      <c r="BV158" s="519" t="s">
        <v>5099</v>
      </c>
      <c r="BW158" s="601" t="s">
        <v>5101</v>
      </c>
    </row>
    <row r="159" spans="1:101" ht="24" customHeight="1">
      <c r="A159" s="13"/>
      <c r="B159" s="87"/>
      <c r="C159" s="706"/>
      <c r="D159" s="706"/>
      <c r="E159" s="706"/>
      <c r="F159" s="706"/>
      <c r="G159" s="706"/>
      <c r="H159" s="706"/>
      <c r="I159" s="706"/>
      <c r="J159" s="706"/>
      <c r="K159" s="706"/>
      <c r="L159" s="706"/>
      <c r="M159" s="976" t="s">
        <v>5425</v>
      </c>
      <c r="N159" s="979" t="s">
        <v>5650</v>
      </c>
      <c r="O159" s="979" t="s">
        <v>5651</v>
      </c>
      <c r="P159" s="980" t="s">
        <v>6224</v>
      </c>
      <c r="Q159" s="981"/>
      <c r="R159" s="981"/>
      <c r="S159" s="981"/>
      <c r="T159" s="981"/>
      <c r="U159" s="981"/>
      <c r="V159" s="981"/>
      <c r="W159" s="981"/>
      <c r="X159" s="982"/>
      <c r="Y159" s="1005" t="s">
        <v>6225</v>
      </c>
      <c r="Z159" s="1006"/>
      <c r="AA159" s="1007"/>
      <c r="AB159" s="1005" t="s">
        <v>5559</v>
      </c>
      <c r="AC159" s="1006"/>
      <c r="AD159" s="1007"/>
      <c r="BT159" s="963" t="s">
        <v>6226</v>
      </c>
      <c r="BU159" s="1000" t="s">
        <v>6227</v>
      </c>
      <c r="BV159" s="993" t="s">
        <v>6228</v>
      </c>
      <c r="BW159" s="1001" t="s">
        <v>6229</v>
      </c>
      <c r="BX159" s="1002" t="s">
        <v>6230</v>
      </c>
      <c r="BY159" s="1003" t="s">
        <v>6231</v>
      </c>
      <c r="BZ159" s="1004" t="s">
        <v>6232</v>
      </c>
      <c r="CA159" s="966" t="s">
        <v>5121</v>
      </c>
      <c r="CE159" s="1011" t="s">
        <v>5103</v>
      </c>
      <c r="CF159" s="1011"/>
      <c r="CG159" s="1012"/>
      <c r="CN159" s="76"/>
      <c r="CR159" s="75"/>
      <c r="CS159" s="75"/>
      <c r="CT159" s="75"/>
    </row>
    <row r="160" spans="1:101" ht="120" customHeight="1">
      <c r="A160" s="13"/>
      <c r="B160" s="87"/>
      <c r="C160" s="706"/>
      <c r="D160" s="706"/>
      <c r="E160" s="706"/>
      <c r="F160" s="706"/>
      <c r="G160" s="706"/>
      <c r="H160" s="706"/>
      <c r="I160" s="706"/>
      <c r="J160" s="706"/>
      <c r="K160" s="706"/>
      <c r="L160" s="706"/>
      <c r="M160" s="812"/>
      <c r="N160" s="830"/>
      <c r="O160" s="830"/>
      <c r="P160" s="983" t="s">
        <v>6233</v>
      </c>
      <c r="Q160" s="984"/>
      <c r="R160" s="985"/>
      <c r="S160" s="983" t="s">
        <v>6234</v>
      </c>
      <c r="T160" s="984"/>
      <c r="U160" s="985"/>
      <c r="V160" s="983" t="s">
        <v>6235</v>
      </c>
      <c r="W160" s="984"/>
      <c r="X160" s="985"/>
      <c r="Y160" s="1008"/>
      <c r="Z160" s="1009"/>
      <c r="AA160" s="1010"/>
      <c r="AB160" s="1008"/>
      <c r="AC160" s="1009"/>
      <c r="AD160" s="1010"/>
      <c r="BE160" s="904" t="s">
        <v>5664</v>
      </c>
      <c r="BF160" s="904"/>
      <c r="BG160" s="904"/>
      <c r="BH160" s="904"/>
      <c r="BI160" s="903" t="s">
        <v>5665</v>
      </c>
      <c r="BJ160" s="903"/>
      <c r="BK160" s="903"/>
      <c r="BL160" s="903"/>
      <c r="BM160" s="904" t="s">
        <v>5666</v>
      </c>
      <c r="BN160" s="904"/>
      <c r="BO160" s="904"/>
      <c r="BP160" s="904"/>
      <c r="BQ160" s="851" t="s">
        <v>5424</v>
      </c>
      <c r="BR160" s="851"/>
      <c r="BS160" s="851"/>
      <c r="BT160" s="963"/>
      <c r="BU160" s="1000"/>
      <c r="BV160" s="993"/>
      <c r="BW160" s="1001"/>
      <c r="BX160" s="1002"/>
      <c r="BY160" s="1003"/>
      <c r="BZ160" s="1004"/>
      <c r="CA160" s="966"/>
      <c r="CB160" s="905" t="s">
        <v>5105</v>
      </c>
      <c r="CC160" s="905"/>
      <c r="CD160" s="905"/>
      <c r="CE160" s="1011" t="s">
        <v>6236</v>
      </c>
      <c r="CF160" s="1011"/>
      <c r="CG160" s="1011"/>
      <c r="CH160" s="911" t="s">
        <v>6237</v>
      </c>
      <c r="CI160" s="911"/>
      <c r="CJ160" s="844"/>
      <c r="CN160" s="76"/>
      <c r="CO160" s="76"/>
      <c r="CP160" s="76"/>
      <c r="CQ160" s="76"/>
      <c r="CR160" s="75"/>
      <c r="CS160" s="75"/>
      <c r="CT160" s="75"/>
      <c r="CU160" s="76"/>
      <c r="CV160" s="76"/>
      <c r="CW160" s="76"/>
    </row>
    <row r="161" spans="1:101" ht="48" customHeight="1">
      <c r="A161" s="13"/>
      <c r="B161" s="87"/>
      <c r="C161" s="706"/>
      <c r="D161" s="706"/>
      <c r="E161" s="706"/>
      <c r="F161" s="706"/>
      <c r="G161" s="706"/>
      <c r="H161" s="706"/>
      <c r="I161" s="706"/>
      <c r="J161" s="706"/>
      <c r="K161" s="706"/>
      <c r="L161" s="706"/>
      <c r="M161" s="845"/>
      <c r="N161" s="845"/>
      <c r="O161" s="845"/>
      <c r="P161" s="121" t="s">
        <v>5668</v>
      </c>
      <c r="Q161" s="32" t="s">
        <v>5650</v>
      </c>
      <c r="R161" s="32" t="s">
        <v>5651</v>
      </c>
      <c r="S161" s="121" t="s">
        <v>5668</v>
      </c>
      <c r="T161" s="32" t="s">
        <v>5650</v>
      </c>
      <c r="U161" s="32" t="s">
        <v>5651</v>
      </c>
      <c r="V161" s="121" t="s">
        <v>5668</v>
      </c>
      <c r="W161" s="32" t="s">
        <v>5650</v>
      </c>
      <c r="X161" s="32" t="s">
        <v>5651</v>
      </c>
      <c r="Y161" s="121" t="s">
        <v>5668</v>
      </c>
      <c r="Z161" s="32" t="s">
        <v>5650</v>
      </c>
      <c r="AA161" s="32" t="s">
        <v>5651</v>
      </c>
      <c r="AB161" s="121" t="s">
        <v>5668</v>
      </c>
      <c r="AC161" s="32" t="s">
        <v>5650</v>
      </c>
      <c r="AD161" s="32" t="s">
        <v>5651</v>
      </c>
      <c r="AG161" t="s">
        <v>5430</v>
      </c>
      <c r="AH161" t="s">
        <v>5431</v>
      </c>
      <c r="AI161" t="s">
        <v>5432</v>
      </c>
      <c r="AJ161" t="s">
        <v>5433</v>
      </c>
      <c r="AK161" t="s">
        <v>5434</v>
      </c>
      <c r="AL161" t="s">
        <v>5435</v>
      </c>
      <c r="AM161" t="s">
        <v>5436</v>
      </c>
      <c r="AN161" t="s">
        <v>5437</v>
      </c>
      <c r="AO161" t="s">
        <v>5670</v>
      </c>
      <c r="AP161" t="s">
        <v>5671</v>
      </c>
      <c r="AQ161" t="s">
        <v>5672</v>
      </c>
      <c r="AR161" t="s">
        <v>5673</v>
      </c>
      <c r="AS161" t="s">
        <v>5674</v>
      </c>
      <c r="AT161" t="s">
        <v>5675</v>
      </c>
      <c r="AU161" t="s">
        <v>5676</v>
      </c>
      <c r="AV161" t="s">
        <v>5677</v>
      </c>
      <c r="AW161" t="s">
        <v>5678</v>
      </c>
      <c r="AX161" t="s">
        <v>5679</v>
      </c>
      <c r="AY161" t="s">
        <v>5680</v>
      </c>
      <c r="AZ161" t="s">
        <v>5681</v>
      </c>
      <c r="BA161" t="s">
        <v>5682</v>
      </c>
      <c r="BB161" t="s">
        <v>5683</v>
      </c>
      <c r="BC161" t="s">
        <v>5684</v>
      </c>
      <c r="BD161" t="s">
        <v>5685</v>
      </c>
      <c r="BE161" s="280" t="s">
        <v>5664</v>
      </c>
      <c r="BF161" s="353" t="s">
        <v>5690</v>
      </c>
      <c r="BG161" s="354" t="s">
        <v>5691</v>
      </c>
      <c r="BH161" s="355" t="s">
        <v>5692</v>
      </c>
      <c r="BI161" s="280" t="s">
        <v>5664</v>
      </c>
      <c r="BJ161" s="353" t="s">
        <v>5690</v>
      </c>
      <c r="BK161" s="354" t="s">
        <v>5691</v>
      </c>
      <c r="BL161" s="355" t="s">
        <v>5692</v>
      </c>
      <c r="BM161" s="280" t="s">
        <v>5664</v>
      </c>
      <c r="BN161" s="353" t="s">
        <v>5690</v>
      </c>
      <c r="BO161" s="354" t="s">
        <v>5691</v>
      </c>
      <c r="BP161" s="355" t="s">
        <v>5692</v>
      </c>
      <c r="BQ161" s="351" t="s">
        <v>5114</v>
      </c>
      <c r="BR161" s="311" t="s">
        <v>5115</v>
      </c>
      <c r="BS161" s="281" t="s">
        <v>5116</v>
      </c>
      <c r="BT161" s="963"/>
      <c r="BU161" s="1000"/>
      <c r="BV161" s="993"/>
      <c r="BW161" s="1001"/>
      <c r="BX161" s="1002"/>
      <c r="BY161" s="1003"/>
      <c r="BZ161" s="1004"/>
      <c r="CA161" s="966"/>
      <c r="CB161" s="279" t="s">
        <v>5122</v>
      </c>
      <c r="CC161" s="311" t="s">
        <v>5115</v>
      </c>
      <c r="CD161" s="281" t="s">
        <v>5116</v>
      </c>
      <c r="CE161" s="606" t="s">
        <v>5664</v>
      </c>
      <c r="CF161" s="313" t="s">
        <v>5665</v>
      </c>
      <c r="CG161" s="530" t="s">
        <v>5666</v>
      </c>
      <c r="CH161" s="351" t="s">
        <v>5114</v>
      </c>
      <c r="CI161" s="280" t="s">
        <v>5115</v>
      </c>
      <c r="CJ161" s="281" t="s">
        <v>5116</v>
      </c>
      <c r="CN161" s="76"/>
      <c r="CO161" s="107"/>
      <c r="CP161" s="607"/>
      <c r="CQ161" s="107"/>
      <c r="CR161" s="588"/>
      <c r="CS161" s="588"/>
      <c r="CT161" s="588"/>
      <c r="CU161" s="1"/>
      <c r="CV161" s="599"/>
      <c r="CW161" s="1"/>
    </row>
    <row r="162" spans="1:101" ht="15" customHeight="1">
      <c r="A162" s="30"/>
      <c r="B162" s="97"/>
      <c r="C162" s="10" t="s">
        <v>5023</v>
      </c>
      <c r="D162" s="969" t="str">
        <f>IF(CNGE_2026_M1_Secc1_Sub1!$D41="","",CNGE_2026_M1_Secc1_Sub1!$D41)</f>
        <v/>
      </c>
      <c r="E162" s="970"/>
      <c r="F162" s="970"/>
      <c r="G162" s="970"/>
      <c r="H162" s="970"/>
      <c r="I162" s="970"/>
      <c r="J162" s="970"/>
      <c r="K162" s="970"/>
      <c r="L162" s="970"/>
      <c r="M162" s="645"/>
      <c r="N162" s="645"/>
      <c r="O162" s="645"/>
      <c r="P162" s="645"/>
      <c r="Q162" s="645"/>
      <c r="R162" s="645"/>
      <c r="S162" s="645"/>
      <c r="T162" s="645"/>
      <c r="U162" s="645"/>
      <c r="V162" s="645"/>
      <c r="W162" s="645"/>
      <c r="X162" s="645"/>
      <c r="Y162" s="645"/>
      <c r="Z162" s="645"/>
      <c r="AA162" s="645"/>
      <c r="AB162" s="645"/>
      <c r="AC162" s="645"/>
      <c r="AD162" s="645"/>
      <c r="AG162">
        <f t="shared" ref="AG162:AG193" si="19">M162</f>
        <v>0</v>
      </c>
      <c r="AH162">
        <f t="shared" ref="AH162:AH193" si="20">COUNTIF(N162:O162,"NS")</f>
        <v>0</v>
      </c>
      <c r="AI162">
        <f t="shared" ref="AI162:AI193" si="21">SUM(N162:O162)</f>
        <v>0</v>
      </c>
      <c r="AJ162">
        <f t="shared" ref="AJ162:AJ193" si="22">IF(COUNTIF(M162:O162,"NA")=3,0,IF(OR(AND(AG162=0,AH162&gt;0),AND(AG162="NS",AI162&gt;0), AND(AG162="NS", AH162=0,AI162=0)), 1, IF(OR(AND(AG162&gt;0,AH162&gt;1,AG162&gt;AI162), AND(AG162="NS",AH162=2), AND(AG162="NS",AI162=0,AH162&gt;0),AG162=AI162), 0,IF(AG162="",0,1))))</f>
        <v>0</v>
      </c>
      <c r="AK162">
        <f t="shared" ref="AK162:AK193" si="23">P162</f>
        <v>0</v>
      </c>
      <c r="AL162">
        <f t="shared" ref="AL162:AL193" si="24">COUNTIF(Q162:R162,"NS")</f>
        <v>0</v>
      </c>
      <c r="AM162">
        <f t="shared" ref="AM162:AM193" si="25">SUM(Q162:R162)</f>
        <v>0</v>
      </c>
      <c r="AN162">
        <f t="shared" ref="AN162:AN193" si="26">IF(COUNTIF(P162:R162,"NA")=3,0,IF(OR(AND(AK162=0,AL162&gt;0),AND(AK162="NS",AM162&gt;0), AND(AK162="NS", AL162=0,AM162=0)), 1, IF(OR(AND(AK162&gt;0,AL162&gt;1,AK162&gt;AM162), AND(AK162="NS",AL162=2), AND(AK162="NS",AM162=0,AL162&gt;0),AK162=AM162), 0,IF(AK162="",0,1))))</f>
        <v>0</v>
      </c>
      <c r="AO162">
        <f t="shared" ref="AO162:AO193" si="27">S162</f>
        <v>0</v>
      </c>
      <c r="AP162">
        <f t="shared" ref="AP162:AP193" si="28">COUNTIF(T162:U162,"NS")</f>
        <v>0</v>
      </c>
      <c r="AQ162">
        <f t="shared" ref="AQ162:AQ193" si="29">SUM(T162:U162)</f>
        <v>0</v>
      </c>
      <c r="AR162">
        <f t="shared" ref="AR162:AR193" si="30">IF(COUNTIF(S162:U162,"NA")=3,0,IF(OR(AND(AO162=0,AP162&gt;0),AND(AO162="NS",AQ162&gt;0), AND(AO162="NS", AP162=0,AQ162=0)), 1, IF(OR(AND(AO162&gt;0,AP162&gt;1,AO162&gt;AQ162), AND(AO162="NS",AP162=2), AND(AO162="NS",AQ162=0,AP162&gt;0),AO162=AQ162), 0,1)))</f>
        <v>0</v>
      </c>
      <c r="AS162">
        <f t="shared" ref="AS162:AS193" si="31">V162</f>
        <v>0</v>
      </c>
      <c r="AT162">
        <f t="shared" ref="AT162:AT193" si="32">COUNTIF(W162:X162,"NS")</f>
        <v>0</v>
      </c>
      <c r="AU162">
        <f t="shared" ref="AU162:AU193" si="33">SUM(W162:X162)</f>
        <v>0</v>
      </c>
      <c r="AV162">
        <f t="shared" ref="AV162:AV193" si="34">IF(COUNTIF(V162:X162,"NA")=3,0,IF(OR(AND(AS162=0,AT162&gt;0),AND(AS162="NS",AU162&gt;0), AND(AS162="NS", AT162=0,AU162=0)), 1, IF(OR(AND(AS162&gt;0,AT162&gt;1,AS162&gt;AU162), AND(AS162="NS",AT162=2), AND(AS162="NS",AU162=0,AT162&gt;0),AS162=AU162), 0,1)))</f>
        <v>0</v>
      </c>
      <c r="AW162">
        <f t="shared" ref="AW162:AW193" si="35">Y162</f>
        <v>0</v>
      </c>
      <c r="AX162">
        <f t="shared" ref="AX162:AX193" si="36">COUNTIF(Z162:AA162,"NS")</f>
        <v>0</v>
      </c>
      <c r="AY162">
        <f t="shared" ref="AY162:AY193" si="37">SUM(Z162:AA162)</f>
        <v>0</v>
      </c>
      <c r="AZ162">
        <f t="shared" ref="AZ162:AZ193" si="38">IF(COUNTIF(Y162:AA162,"NA")=3,0,IF(OR(AND(AW162=0,AX162&gt;0),AND(AW162="NS",AY162&gt;0), AND(AW162="NS", AX162=0,AY162=0)), 1, IF(OR(AND(AW162&gt;0,AX162&gt;1,AW162&gt;AY162), AND(AW162="NS",AX162=2), AND(AW162="NS",AY162=0,AX162&gt;0),AW162=AY162), 0,1)))</f>
        <v>0</v>
      </c>
      <c r="BA162">
        <f t="shared" ref="BA162:BA193" si="39">AB162</f>
        <v>0</v>
      </c>
      <c r="BB162">
        <f t="shared" ref="BB162:BB193" si="40">COUNTIF(AC162:AD162,"NS")</f>
        <v>0</v>
      </c>
      <c r="BC162">
        <f t="shared" ref="BC162:BC193" si="41">SUM(AC162:AD162)</f>
        <v>0</v>
      </c>
      <c r="BD162">
        <f t="shared" ref="BD162:BD193" si="42">IF(COUNTIF(AB162:AD162,"NA")=3,0,IF(OR(AND(BA162=0,BB162&gt;0),AND(BA162="NS",BC162&gt;0), AND(BA162="NS", BB162=0,BC162=0)), 1, IF(OR(AND(BA162&gt;0,BB162&gt;1,BA162&gt;BC162), AND(BA162="NS",BB162=2), AND(BA162="NS",BC162=0,BB162&gt;0),BA162=BC162), 0,1)))</f>
        <v>0</v>
      </c>
      <c r="BE162" s="356">
        <f t="shared" ref="BE162:BE193" si="43">M162</f>
        <v>0</v>
      </c>
      <c r="BF162" s="357">
        <f t="shared" ref="BF162:BF193" si="44">COUNTIF(P162,"NS")+COUNTIF(S162,"NS") + COUNTIF(V162,"NS")+ COUNTIF(Y162,"NS")+ COUNTIF(AB162,"NS")</f>
        <v>0</v>
      </c>
      <c r="BG162" s="358">
        <f t="shared" ref="BG162:BG193" si="45">SUM(P162,S162,V162,Y162,AB162)</f>
        <v>0</v>
      </c>
      <c r="BH162" s="359">
        <f t="shared" ref="BH162:BH193" si="46">IF(OR(AND(BE162=0,BF162&gt;0),AND(BE162="NS",BG162&gt;0),AND(BE162="NS",BF162=0,BG162=0)),1,IF(OR(AND(BE162&gt;0,BF162&gt;1,BE162&gt;BG162),AND(BE162="NS",BF162=2),AND(BE162="NS",BG162=0,BF162&gt;0),BE162=BG162),0,IF(BE162="",0,1)))</f>
        <v>0</v>
      </c>
      <c r="BI162" s="356">
        <f t="shared" ref="BI162:BI193" si="47">N162</f>
        <v>0</v>
      </c>
      <c r="BJ162" s="357">
        <f t="shared" ref="BJ162:BJ193" si="48">COUNTIF(Q162,"NS")+COUNTIF(T162,"NS") + COUNTIF(W162,"NS")+ COUNTIF(Z162,"NS")+ COUNTIF(AC162,"NS")</f>
        <v>0</v>
      </c>
      <c r="BK162" s="358">
        <f t="shared" ref="BK162:BK193" si="49">SUM(Q162,T162,W162,Z162,AC162)</f>
        <v>0</v>
      </c>
      <c r="BL162" s="359">
        <f t="shared" ref="BL162:BL193" si="50">IF(OR(AND(BI162=0,BJ162&gt;0),AND(BI162="NS",BK162&gt;0),AND(BI162="NS",BJ162=0,BK162=0)),1,IF(OR(AND(BI162&gt;0,BJ162&gt;1,BI162&gt;BK162),AND(BI162="NS",BJ162=2),AND(BI162="NS",BK162=0,BJ162&gt;0),BI162=BK162),0,IF(BI162="",0,1)))</f>
        <v>0</v>
      </c>
      <c r="BM162" s="356">
        <f t="shared" ref="BM162:BM193" si="51">O162</f>
        <v>0</v>
      </c>
      <c r="BN162" s="357">
        <f t="shared" ref="BN162:BN193" si="52">COUNTIF(R162,"NS")+COUNTIF(U162,"NS") + COUNTIF(X162,"NS")+ COUNTIF(AA162,"NS")+ COUNTIF(AD162,"NS")</f>
        <v>0</v>
      </c>
      <c r="BO162" s="358">
        <f t="shared" ref="BO162:BO193" si="53">SUM(R162,U162,X162,AA162,AD162)</f>
        <v>0</v>
      </c>
      <c r="BP162" s="359">
        <f t="shared" ref="BP162:BP193" si="54">IF(OR(AND(BM162=0,BN162&gt;0),AND(BM162="NS",BO162&gt;0),AND(BM162="NS",BN162=0,BO162=0)),1,IF(OR(AND(BM162&gt;0,BN162&gt;1,BM162&gt;BO162),AND(BM162="NS",BN162=2),AND(BM162="NS",BO162=0,BN162&gt;0),BM162=BO162),0,IF(BM162="",0,1)))</f>
        <v>0</v>
      </c>
      <c r="BQ162" s="282">
        <f t="shared" ref="BQ162:BQ193" si="55">IF(SUM(AJ162,AN162,AR162,AV162,AZ162,BD162,BH162,BL162,BP162)=0,0,1)</f>
        <v>0</v>
      </c>
      <c r="BR162" s="352" t="str">
        <f>IF(BQ162=0,"",
IF(SUM(BQ162:BQ162)=1,BS162,
IF(BQ282&gt;SUM(BQ162:BQ162),_xlfn.CONCAT(", ",BS162),
IF(BQ282=SUM(BQ162:BQ162),_xlfn.CONCAT(" y ",BS162)))))</f>
        <v/>
      </c>
      <c r="BS162" s="120" t="s">
        <v>5125</v>
      </c>
      <c r="BT162" s="398">
        <f>IF(AND($C$44&lt;&gt;"",$C$44&lt;&gt;1,COUNTA(M162:AD281)&gt;0),1,0)</f>
        <v>0</v>
      </c>
      <c r="BU162" s="401">
        <f>IF(AND(COUNTIF($O$67:$R$86,1)=20,COUNTA(S162:X281)&gt;0),1,0)</f>
        <v>0</v>
      </c>
      <c r="BV162" s="522">
        <f>IF(AND(COUNTIF($O$67:$R$86,2)=20,COUNTA(P162:R281,V162:X281)&gt;0),1,0)</f>
        <v>0</v>
      </c>
      <c r="BW162" s="602">
        <f>IF(AND(COUNTIF($O$67:$R$86,9)=20,COUNTA(P162:U281)&gt;0),1,0)</f>
        <v>0</v>
      </c>
      <c r="BX162" s="603">
        <f t="shared" ref="BX162:BX193" si="56">IF(AND(COUNTIF($O$67:$R$86,1)&lt;20,OR(COUNTA(S162:X162)=3,COUNTA(S162:X162)=6)),0,IF(AND(COUNTIF($O$67:$R$86,1)=20,COUNTA(S162:X162)=0),0,1))</f>
        <v>1</v>
      </c>
      <c r="BY162" s="604">
        <f t="shared" ref="BY162:BY193" si="57">IF(AND(COUNTIF($O$67:$R$86,2)&lt;20,OR(COUNTA(P162:R162,V162:X162)=3,COUNTA(P162:R162,V162:X162)=6)),0,IF(AND(COUNTIF($O$67:$R$86,2)=20,COUNTA(P162:R162,V162:X162)=0),0,1))</f>
        <v>1</v>
      </c>
      <c r="BZ162" s="605">
        <f t="shared" ref="BZ162:BZ193" si="58">IF(AND(COUNTIF($O$67:$R$86,9)&lt;20,OR(COUNTA(P162:U162)=3,COUNTA(P162:U162)=6)),0,IF(AND(COUNTIF($O$67:$R$86,9)=20,COUNTA(P162:U162)=0),0,1))</f>
        <v>1</v>
      </c>
      <c r="CA162" s="290">
        <f>IF(AND($C$44&lt;&gt;"",$C$44&lt;&gt;1,COUNTA(M162:AD162)=0),0,IF(AND(COUNTBLANK(D162)=1,COUNTA(M162:AD162)=0),0,IF(AND(COUNTBLANK(D162)=0,COUNTA(M162:O162,Y162:AD162)=9,OR(AND($BX$162=0,$BY$162=0,$BZ$162=0),COUNTA(P162:X162)=6)),0,1)))</f>
        <v>0</v>
      </c>
      <c r="CB162" s="293">
        <f t="shared" ref="CB162:CB193" si="59">IF(CA162=0,0,1)</f>
        <v>0</v>
      </c>
      <c r="CC162" s="283" t="str">
        <f>IF(CB162=0,"",
IF(SUM($CB$162:CB162)=1,CD162,
IF($CB$282&gt;SUM($CB$162:CB162),_xlfn.CONCAT(", ",CD162),
IF($CB$282=SUM($CB$162:CB162),_xlfn.CONCAT(" y ",CD162)))))</f>
        <v/>
      </c>
      <c r="CD162" s="120" t="s">
        <v>5125</v>
      </c>
      <c r="CE162" s="365">
        <f>IF(M162="",0,IF(OR(M162="NS",CNGE_2026_M1_Secc1_Sub2!$M376="NS"),0,IF(AND(M162="NA",CNGE_2026_M1_Secc1_Sub2!$M376="NA"),0,IF(M162=CNGE_2026_M1_Secc1_Sub2!$M376,0,1))))</f>
        <v>0</v>
      </c>
      <c r="CF162" s="366">
        <f>IF(N162="",0,IF(OR(G162="NS",CNGE_2026_M1_Secc1_Sub2!$S376="NS"),0,IF(AND(N162="NA",CNGE_2026_M1_Secc1_Sub2!$S376="NA"),0,IF(N162=CNGE_2026_M1_Secc1_Sub2!$S376,0,1))))</f>
        <v>0</v>
      </c>
      <c r="CG162" s="531">
        <f>IF(O162="",0,IF(OR(H162="NS",CNGE_2026_M1_Secc1_Sub2!$Y376="NS"),0,IF(AND(O162="NA",CNGE_2026_M1_Secc1_Sub2!$Y376="NA"),0,IF(O162=CNGE_2026_M1_Secc1_Sub2!$Y376,0,1))))</f>
        <v>0</v>
      </c>
      <c r="CH162" s="282">
        <f t="shared" ref="CH162:CH193" si="60">IF(SUM(CE162:CG162)=0,0,1)</f>
        <v>0</v>
      </c>
      <c r="CI162" s="283" t="str">
        <f>IF(CH162=0,"",
IF(SUM(CH162:CH162)=1,CJ162,
IF(CH282&gt;SUM(CH162:CH162),_xlfn.CONCAT(", ",CJ162),
IF(CH282=SUM(CH162:CH162),_xlfn.CONCAT(" y ",CJ162)))))</f>
        <v/>
      </c>
      <c r="CJ162" s="120" t="s">
        <v>5125</v>
      </c>
      <c r="CN162" s="1"/>
      <c r="CO162" s="608"/>
      <c r="CP162" s="599"/>
      <c r="CQ162" s="77"/>
      <c r="CR162" s="588"/>
      <c r="CS162" s="588"/>
      <c r="CT162" s="588"/>
      <c r="CU162" s="608"/>
      <c r="CV162" s="599"/>
      <c r="CW162" s="514"/>
    </row>
    <row r="163" spans="1:101" ht="15" customHeight="1">
      <c r="A163" s="30"/>
      <c r="B163" s="97"/>
      <c r="C163" s="10" t="s">
        <v>5025</v>
      </c>
      <c r="D163" s="969" t="str">
        <f>IF(CNGE_2026_M1_Secc1_Sub1!$D42="","",CNGE_2026_M1_Secc1_Sub1!$D42)</f>
        <v/>
      </c>
      <c r="E163" s="970"/>
      <c r="F163" s="970"/>
      <c r="G163" s="970"/>
      <c r="H163" s="970"/>
      <c r="I163" s="970"/>
      <c r="J163" s="970"/>
      <c r="K163" s="970"/>
      <c r="L163" s="970"/>
      <c r="M163" s="645"/>
      <c r="N163" s="645"/>
      <c r="O163" s="645"/>
      <c r="P163" s="645"/>
      <c r="Q163" s="645"/>
      <c r="R163" s="645"/>
      <c r="S163" s="645"/>
      <c r="T163" s="645"/>
      <c r="U163" s="645"/>
      <c r="V163" s="645"/>
      <c r="W163" s="645"/>
      <c r="X163" s="645"/>
      <c r="Y163" s="645"/>
      <c r="Z163" s="645"/>
      <c r="AA163" s="645"/>
      <c r="AB163" s="645"/>
      <c r="AC163" s="645"/>
      <c r="AD163" s="645"/>
      <c r="AG163">
        <f t="shared" si="19"/>
        <v>0</v>
      </c>
      <c r="AH163">
        <f t="shared" si="20"/>
        <v>0</v>
      </c>
      <c r="AI163">
        <f t="shared" si="21"/>
        <v>0</v>
      </c>
      <c r="AJ163">
        <f t="shared" si="22"/>
        <v>0</v>
      </c>
      <c r="AK163">
        <f t="shared" si="23"/>
        <v>0</v>
      </c>
      <c r="AL163">
        <f t="shared" si="24"/>
        <v>0</v>
      </c>
      <c r="AM163">
        <f t="shared" si="25"/>
        <v>0</v>
      </c>
      <c r="AN163">
        <f t="shared" si="26"/>
        <v>0</v>
      </c>
      <c r="AO163">
        <f t="shared" si="27"/>
        <v>0</v>
      </c>
      <c r="AP163">
        <f t="shared" si="28"/>
        <v>0</v>
      </c>
      <c r="AQ163">
        <f t="shared" si="29"/>
        <v>0</v>
      </c>
      <c r="AR163">
        <f t="shared" si="30"/>
        <v>0</v>
      </c>
      <c r="AS163">
        <f t="shared" si="31"/>
        <v>0</v>
      </c>
      <c r="AT163">
        <f t="shared" si="32"/>
        <v>0</v>
      </c>
      <c r="AU163">
        <f t="shared" si="33"/>
        <v>0</v>
      </c>
      <c r="AV163">
        <f t="shared" si="34"/>
        <v>0</v>
      </c>
      <c r="AW163">
        <f t="shared" si="35"/>
        <v>0</v>
      </c>
      <c r="AX163">
        <f t="shared" si="36"/>
        <v>0</v>
      </c>
      <c r="AY163">
        <f t="shared" si="37"/>
        <v>0</v>
      </c>
      <c r="AZ163">
        <f t="shared" si="38"/>
        <v>0</v>
      </c>
      <c r="BA163">
        <f t="shared" si="39"/>
        <v>0</v>
      </c>
      <c r="BB163">
        <f t="shared" si="40"/>
        <v>0</v>
      </c>
      <c r="BC163">
        <f t="shared" si="41"/>
        <v>0</v>
      </c>
      <c r="BD163">
        <f t="shared" si="42"/>
        <v>0</v>
      </c>
      <c r="BE163" s="356">
        <f t="shared" si="43"/>
        <v>0</v>
      </c>
      <c r="BF163" s="357">
        <f t="shared" si="44"/>
        <v>0</v>
      </c>
      <c r="BG163" s="358">
        <f t="shared" si="45"/>
        <v>0</v>
      </c>
      <c r="BH163" s="359">
        <f t="shared" si="46"/>
        <v>0</v>
      </c>
      <c r="BI163" s="356">
        <f t="shared" si="47"/>
        <v>0</v>
      </c>
      <c r="BJ163" s="357">
        <f t="shared" si="48"/>
        <v>0</v>
      </c>
      <c r="BK163" s="358">
        <f t="shared" si="49"/>
        <v>0</v>
      </c>
      <c r="BL163" s="359">
        <f t="shared" si="50"/>
        <v>0</v>
      </c>
      <c r="BM163" s="356">
        <f t="shared" si="51"/>
        <v>0</v>
      </c>
      <c r="BN163" s="357">
        <f t="shared" si="52"/>
        <v>0</v>
      </c>
      <c r="BO163" s="358">
        <f t="shared" si="53"/>
        <v>0</v>
      </c>
      <c r="BP163" s="359">
        <f t="shared" si="54"/>
        <v>0</v>
      </c>
      <c r="BQ163" s="282">
        <f t="shared" si="55"/>
        <v>0</v>
      </c>
      <c r="BR163" s="352" t="str">
        <f>IF(BQ163=0,"",
IF(SUM($BQ$162:BQ163)=1,BS163,
IF($BQ$282&gt;SUM($BQ$162:BQ163),_xlfn.CONCAT(", ",BS163),
IF($BQ$282=SUM($BQ$162:BQ163),_xlfn.CONCAT(" y ",BS163)))))</f>
        <v/>
      </c>
      <c r="BS163" s="120" t="s">
        <v>5127</v>
      </c>
      <c r="BW163" s="601">
        <f>SUM(BT162:BW162)</f>
        <v>0</v>
      </c>
      <c r="BX163" s="603">
        <f t="shared" si="56"/>
        <v>1</v>
      </c>
      <c r="BY163" s="604">
        <f t="shared" si="57"/>
        <v>1</v>
      </c>
      <c r="BZ163" s="605">
        <f t="shared" si="58"/>
        <v>1</v>
      </c>
      <c r="CA163" s="290">
        <f t="shared" ref="CA163:CA193" si="61">IF(AND($C$44&lt;&gt;"",$C$44&lt;&gt;1,COUNTA(M163:AD163)=0),0,IF(AND(COUNTBLANK(D163)=1,COUNTA(M163:AD163)=0),0,IF(AND(COUNTBLANK(D163)=0,COUNTA(M163:O163,Y163:AD163)=9,OR(AND($BX$162=0,$BY$162=0,$BZ$162=0),COUNTA(P163:X163)=6)),0,1)))</f>
        <v>0</v>
      </c>
      <c r="CB163" s="293">
        <f t="shared" si="59"/>
        <v>0</v>
      </c>
      <c r="CC163" s="283" t="str">
        <f>IF(CB163=0,"",
IF(SUM($CB$162:CB163)=1,CD163,
IF($CB$282&gt;SUM($CB$162:CB163),_xlfn.CONCAT(", ",CD163),
IF($CB$282=SUM($CB$162:CB163),_xlfn.CONCAT(" y ",CD163)))))</f>
        <v/>
      </c>
      <c r="CD163" s="120" t="s">
        <v>5127</v>
      </c>
      <c r="CE163" s="365">
        <f>IF(M163="",0,IF(OR(M163="NS",CNGE_2026_M1_Secc1_Sub2!$M377="NS"),0,IF(AND(M163="NA",CNGE_2026_M1_Secc1_Sub2!$M377="NA"),0,IF(M163=CNGE_2026_M1_Secc1_Sub2!$M377,0,1))))</f>
        <v>0</v>
      </c>
      <c r="CF163" s="366">
        <f>IF(N163="",0,IF(OR(G163="NS",CNGE_2026_M1_Secc1_Sub2!$S377="NS"),0,IF(AND(N163="NA",CNGE_2026_M1_Secc1_Sub2!$S377="NA"),0,IF(N163=CNGE_2026_M1_Secc1_Sub2!$S377,0,1))))</f>
        <v>0</v>
      </c>
      <c r="CG163" s="531">
        <f>IF(O163="",0,IF(OR(H163="NS",CNGE_2026_M1_Secc1_Sub2!$Y377="NS"),0,IF(AND(O163="NA",CNGE_2026_M1_Secc1_Sub2!$Y377="NA"),0,IF(O163=CNGE_2026_M1_Secc1_Sub2!$Y377,0,1))))</f>
        <v>0</v>
      </c>
      <c r="CH163" s="282">
        <f t="shared" si="60"/>
        <v>0</v>
      </c>
      <c r="CI163" s="283" t="str">
        <f>IF(CH163=0,"",
IF(SUM($CH$162:CH163)=1,CJ163,
IF($CH$282&gt;SUM($CH$162:CH163),_xlfn.CONCAT(", ",CJ163),
IF($CH$282=SUM($CH$162:CH163),_xlfn.CONCAT(" y ",CJ163)))))</f>
        <v/>
      </c>
      <c r="CJ163" s="120" t="s">
        <v>5127</v>
      </c>
      <c r="CN163" s="1"/>
      <c r="CO163" s="608"/>
      <c r="CP163" s="599"/>
      <c r="CQ163" s="77"/>
      <c r="CR163" s="588"/>
      <c r="CS163" s="588"/>
      <c r="CT163" s="588"/>
      <c r="CU163" s="608"/>
      <c r="CV163" s="599"/>
      <c r="CW163" s="514"/>
    </row>
    <row r="164" spans="1:101" ht="15" customHeight="1">
      <c r="A164" s="30"/>
      <c r="B164" s="97"/>
      <c r="C164" s="10" t="s">
        <v>5027</v>
      </c>
      <c r="D164" s="969" t="str">
        <f>IF(CNGE_2026_M1_Secc1_Sub1!$D43="","",CNGE_2026_M1_Secc1_Sub1!$D43)</f>
        <v/>
      </c>
      <c r="E164" s="970"/>
      <c r="F164" s="970"/>
      <c r="G164" s="970"/>
      <c r="H164" s="970"/>
      <c r="I164" s="970"/>
      <c r="J164" s="970"/>
      <c r="K164" s="970"/>
      <c r="L164" s="970"/>
      <c r="M164" s="645"/>
      <c r="N164" s="645"/>
      <c r="O164" s="645"/>
      <c r="P164" s="645"/>
      <c r="Q164" s="645"/>
      <c r="R164" s="645"/>
      <c r="S164" s="645"/>
      <c r="T164" s="645"/>
      <c r="U164" s="645"/>
      <c r="V164" s="645"/>
      <c r="W164" s="645"/>
      <c r="X164" s="645"/>
      <c r="Y164" s="645"/>
      <c r="Z164" s="645"/>
      <c r="AA164" s="645"/>
      <c r="AB164" s="645"/>
      <c r="AC164" s="645"/>
      <c r="AD164" s="645"/>
      <c r="AG164">
        <f t="shared" si="19"/>
        <v>0</v>
      </c>
      <c r="AH164">
        <f t="shared" si="20"/>
        <v>0</v>
      </c>
      <c r="AI164">
        <f t="shared" si="21"/>
        <v>0</v>
      </c>
      <c r="AJ164">
        <f t="shared" si="22"/>
        <v>0</v>
      </c>
      <c r="AK164">
        <f t="shared" si="23"/>
        <v>0</v>
      </c>
      <c r="AL164">
        <f t="shared" si="24"/>
        <v>0</v>
      </c>
      <c r="AM164">
        <f t="shared" si="25"/>
        <v>0</v>
      </c>
      <c r="AN164">
        <f t="shared" si="26"/>
        <v>0</v>
      </c>
      <c r="AO164">
        <f t="shared" si="27"/>
        <v>0</v>
      </c>
      <c r="AP164">
        <f t="shared" si="28"/>
        <v>0</v>
      </c>
      <c r="AQ164">
        <f t="shared" si="29"/>
        <v>0</v>
      </c>
      <c r="AR164">
        <f t="shared" si="30"/>
        <v>0</v>
      </c>
      <c r="AS164">
        <f t="shared" si="31"/>
        <v>0</v>
      </c>
      <c r="AT164">
        <f t="shared" si="32"/>
        <v>0</v>
      </c>
      <c r="AU164">
        <f t="shared" si="33"/>
        <v>0</v>
      </c>
      <c r="AV164">
        <f t="shared" si="34"/>
        <v>0</v>
      </c>
      <c r="AW164">
        <f t="shared" si="35"/>
        <v>0</v>
      </c>
      <c r="AX164">
        <f t="shared" si="36"/>
        <v>0</v>
      </c>
      <c r="AY164">
        <f t="shared" si="37"/>
        <v>0</v>
      </c>
      <c r="AZ164">
        <f t="shared" si="38"/>
        <v>0</v>
      </c>
      <c r="BA164">
        <f t="shared" si="39"/>
        <v>0</v>
      </c>
      <c r="BB164">
        <f t="shared" si="40"/>
        <v>0</v>
      </c>
      <c r="BC164">
        <f t="shared" si="41"/>
        <v>0</v>
      </c>
      <c r="BD164">
        <f t="shared" si="42"/>
        <v>0</v>
      </c>
      <c r="BE164" s="356">
        <f t="shared" si="43"/>
        <v>0</v>
      </c>
      <c r="BF164" s="357">
        <f t="shared" si="44"/>
        <v>0</v>
      </c>
      <c r="BG164" s="358">
        <f t="shared" si="45"/>
        <v>0</v>
      </c>
      <c r="BH164" s="359">
        <f t="shared" si="46"/>
        <v>0</v>
      </c>
      <c r="BI164" s="356">
        <f t="shared" si="47"/>
        <v>0</v>
      </c>
      <c r="BJ164" s="357">
        <f t="shared" si="48"/>
        <v>0</v>
      </c>
      <c r="BK164" s="358">
        <f t="shared" si="49"/>
        <v>0</v>
      </c>
      <c r="BL164" s="359">
        <f t="shared" si="50"/>
        <v>0</v>
      </c>
      <c r="BM164" s="356">
        <f t="shared" si="51"/>
        <v>0</v>
      </c>
      <c r="BN164" s="357">
        <f t="shared" si="52"/>
        <v>0</v>
      </c>
      <c r="BO164" s="358">
        <f t="shared" si="53"/>
        <v>0</v>
      </c>
      <c r="BP164" s="359">
        <f t="shared" si="54"/>
        <v>0</v>
      </c>
      <c r="BQ164" s="282">
        <f t="shared" si="55"/>
        <v>0</v>
      </c>
      <c r="BR164" s="352" t="str">
        <f>IF(BQ164=0,"",
IF(SUM($BQ$162:BQ164)=1,BS164,
IF($BQ$282&gt;SUM($BQ$162:BQ164),_xlfn.CONCAT(", ",BS164),
IF($BQ$282=SUM($BQ$162:BQ164),_xlfn.CONCAT(" y ",BS164)))))</f>
        <v/>
      </c>
      <c r="BS164" s="120" t="s">
        <v>5129</v>
      </c>
      <c r="BX164" s="603">
        <f t="shared" si="56"/>
        <v>1</v>
      </c>
      <c r="BY164" s="604">
        <f t="shared" si="57"/>
        <v>1</v>
      </c>
      <c r="BZ164" s="605">
        <f t="shared" si="58"/>
        <v>1</v>
      </c>
      <c r="CA164" s="290">
        <f t="shared" si="61"/>
        <v>0</v>
      </c>
      <c r="CB164" s="293">
        <f t="shared" si="59"/>
        <v>0</v>
      </c>
      <c r="CC164" s="283" t="str">
        <f>IF(CB164=0,"",
IF(SUM($CB$162:CB164)=1,CD164,
IF($CB$282&gt;SUM($CB$162:CB164),_xlfn.CONCAT(", ",CD164),
IF($CB$282=SUM($CB$162:CB164),_xlfn.CONCAT(" y ",CD164)))))</f>
        <v/>
      </c>
      <c r="CD164" s="120" t="s">
        <v>5129</v>
      </c>
      <c r="CE164" s="365">
        <f>IF(M164="",0,IF(OR(M164="NS",CNGE_2026_M1_Secc1_Sub2!$M378="NS"),0,IF(AND(M164="NA",CNGE_2026_M1_Secc1_Sub2!$M378="NA"),0,IF(M164=CNGE_2026_M1_Secc1_Sub2!$M378,0,1))))</f>
        <v>0</v>
      </c>
      <c r="CF164" s="366">
        <f>IF(N164="",0,IF(OR(G164="NS",CNGE_2026_M1_Secc1_Sub2!$S378="NS"),0,IF(AND(N164="NA",CNGE_2026_M1_Secc1_Sub2!$S378="NA"),0,IF(N164=CNGE_2026_M1_Secc1_Sub2!$S378,0,1))))</f>
        <v>0</v>
      </c>
      <c r="CG164" s="531">
        <f>IF(O164="",0,IF(OR(H164="NS",CNGE_2026_M1_Secc1_Sub2!$Y378="NS"),0,IF(AND(O164="NA",CNGE_2026_M1_Secc1_Sub2!$Y378="NA"),0,IF(O164=CNGE_2026_M1_Secc1_Sub2!$Y378,0,1))))</f>
        <v>0</v>
      </c>
      <c r="CH164" s="282">
        <f t="shared" si="60"/>
        <v>0</v>
      </c>
      <c r="CI164" s="283" t="str">
        <f>IF(CH164=0,"",
IF(SUM($CH$162:CH164)=1,CJ164,
IF($CH$282&gt;SUM($CH$162:CH164),_xlfn.CONCAT(", ",CJ164),
IF($CH$282=SUM($CH$162:CH164),_xlfn.CONCAT(" y ",CJ164)))))</f>
        <v/>
      </c>
      <c r="CJ164" s="120" t="s">
        <v>5129</v>
      </c>
      <c r="CN164" s="1"/>
      <c r="CO164" s="608"/>
      <c r="CP164" s="599"/>
      <c r="CQ164" s="77"/>
      <c r="CR164" s="588"/>
      <c r="CS164" s="588"/>
      <c r="CT164" s="588"/>
      <c r="CU164" s="608"/>
      <c r="CV164" s="599"/>
      <c r="CW164" s="514"/>
    </row>
    <row r="165" spans="1:101" ht="15" customHeight="1">
      <c r="A165" s="30"/>
      <c r="B165" s="97"/>
      <c r="C165" s="10" t="s">
        <v>5029</v>
      </c>
      <c r="D165" s="969" t="str">
        <f>IF(CNGE_2026_M1_Secc1_Sub1!$D44="","",CNGE_2026_M1_Secc1_Sub1!$D44)</f>
        <v/>
      </c>
      <c r="E165" s="970"/>
      <c r="F165" s="970"/>
      <c r="G165" s="970"/>
      <c r="H165" s="970"/>
      <c r="I165" s="970"/>
      <c r="J165" s="970"/>
      <c r="K165" s="970"/>
      <c r="L165" s="970"/>
      <c r="M165" s="645"/>
      <c r="N165" s="645"/>
      <c r="O165" s="645"/>
      <c r="P165" s="645"/>
      <c r="Q165" s="645"/>
      <c r="R165" s="645"/>
      <c r="S165" s="645"/>
      <c r="T165" s="645"/>
      <c r="U165" s="645"/>
      <c r="V165" s="645"/>
      <c r="W165" s="645"/>
      <c r="X165" s="645"/>
      <c r="Y165" s="645"/>
      <c r="Z165" s="645"/>
      <c r="AA165" s="645"/>
      <c r="AB165" s="645"/>
      <c r="AC165" s="645"/>
      <c r="AD165" s="645"/>
      <c r="AG165">
        <f t="shared" si="19"/>
        <v>0</v>
      </c>
      <c r="AH165">
        <f t="shared" si="20"/>
        <v>0</v>
      </c>
      <c r="AI165">
        <f t="shared" si="21"/>
        <v>0</v>
      </c>
      <c r="AJ165">
        <f t="shared" si="22"/>
        <v>0</v>
      </c>
      <c r="AK165">
        <f t="shared" si="23"/>
        <v>0</v>
      </c>
      <c r="AL165">
        <f t="shared" si="24"/>
        <v>0</v>
      </c>
      <c r="AM165">
        <f t="shared" si="25"/>
        <v>0</v>
      </c>
      <c r="AN165">
        <f t="shared" si="26"/>
        <v>0</v>
      </c>
      <c r="AO165">
        <f t="shared" si="27"/>
        <v>0</v>
      </c>
      <c r="AP165">
        <f t="shared" si="28"/>
        <v>0</v>
      </c>
      <c r="AQ165">
        <f t="shared" si="29"/>
        <v>0</v>
      </c>
      <c r="AR165">
        <f t="shared" si="30"/>
        <v>0</v>
      </c>
      <c r="AS165">
        <f t="shared" si="31"/>
        <v>0</v>
      </c>
      <c r="AT165">
        <f t="shared" si="32"/>
        <v>0</v>
      </c>
      <c r="AU165">
        <f t="shared" si="33"/>
        <v>0</v>
      </c>
      <c r="AV165">
        <f t="shared" si="34"/>
        <v>0</v>
      </c>
      <c r="AW165">
        <f t="shared" si="35"/>
        <v>0</v>
      </c>
      <c r="AX165">
        <f t="shared" si="36"/>
        <v>0</v>
      </c>
      <c r="AY165">
        <f t="shared" si="37"/>
        <v>0</v>
      </c>
      <c r="AZ165">
        <f t="shared" si="38"/>
        <v>0</v>
      </c>
      <c r="BA165">
        <f t="shared" si="39"/>
        <v>0</v>
      </c>
      <c r="BB165">
        <f t="shared" si="40"/>
        <v>0</v>
      </c>
      <c r="BC165">
        <f t="shared" si="41"/>
        <v>0</v>
      </c>
      <c r="BD165">
        <f t="shared" si="42"/>
        <v>0</v>
      </c>
      <c r="BE165" s="356">
        <f t="shared" si="43"/>
        <v>0</v>
      </c>
      <c r="BF165" s="357">
        <f t="shared" si="44"/>
        <v>0</v>
      </c>
      <c r="BG165" s="358">
        <f t="shared" si="45"/>
        <v>0</v>
      </c>
      <c r="BH165" s="359">
        <f t="shared" si="46"/>
        <v>0</v>
      </c>
      <c r="BI165" s="356">
        <f t="shared" si="47"/>
        <v>0</v>
      </c>
      <c r="BJ165" s="357">
        <f t="shared" si="48"/>
        <v>0</v>
      </c>
      <c r="BK165" s="358">
        <f t="shared" si="49"/>
        <v>0</v>
      </c>
      <c r="BL165" s="359">
        <f t="shared" si="50"/>
        <v>0</v>
      </c>
      <c r="BM165" s="356">
        <f t="shared" si="51"/>
        <v>0</v>
      </c>
      <c r="BN165" s="357">
        <f t="shared" si="52"/>
        <v>0</v>
      </c>
      <c r="BO165" s="358">
        <f t="shared" si="53"/>
        <v>0</v>
      </c>
      <c r="BP165" s="359">
        <f t="shared" si="54"/>
        <v>0</v>
      </c>
      <c r="BQ165" s="282">
        <f t="shared" si="55"/>
        <v>0</v>
      </c>
      <c r="BR165" s="352" t="str">
        <f>IF(BQ165=0,"",
IF(SUM($BQ$162:BQ165)=1,BS165,
IF($BQ$282&gt;SUM($BQ$162:BQ165),_xlfn.CONCAT(", ",BS165),
IF($BQ$282=SUM($BQ$162:BQ165),_xlfn.CONCAT(" y ",BS165)))))</f>
        <v/>
      </c>
      <c r="BS165" s="120" t="s">
        <v>5131</v>
      </c>
      <c r="BX165" s="603">
        <f t="shared" si="56"/>
        <v>1</v>
      </c>
      <c r="BY165" s="604">
        <f t="shared" si="57"/>
        <v>1</v>
      </c>
      <c r="BZ165" s="605">
        <f t="shared" si="58"/>
        <v>1</v>
      </c>
      <c r="CA165" s="290">
        <f t="shared" si="61"/>
        <v>0</v>
      </c>
      <c r="CB165" s="293">
        <f t="shared" si="59"/>
        <v>0</v>
      </c>
      <c r="CC165" s="283" t="str">
        <f>IF(CB165=0,"",
IF(SUM($CB$162:CB165)=1,CD165,
IF($CB$282&gt;SUM($CB$162:CB165),_xlfn.CONCAT(", ",CD165),
IF($CB$282=SUM($CB$162:CB165),_xlfn.CONCAT(" y ",CD165)))))</f>
        <v/>
      </c>
      <c r="CD165" s="120" t="s">
        <v>5131</v>
      </c>
      <c r="CE165" s="365">
        <f>IF(M165="",0,IF(OR(M165="NS",CNGE_2026_M1_Secc1_Sub2!$M379="NS"),0,IF(AND(M165="NA",CNGE_2026_M1_Secc1_Sub2!$M379="NA"),0,IF(M165=CNGE_2026_M1_Secc1_Sub2!$M379,0,1))))</f>
        <v>0</v>
      </c>
      <c r="CF165" s="366">
        <f>IF(N165="",0,IF(OR(G165="NS",CNGE_2026_M1_Secc1_Sub2!$S379="NS"),0,IF(AND(N165="NA",CNGE_2026_M1_Secc1_Sub2!$S379="NA"),0,IF(N165=CNGE_2026_M1_Secc1_Sub2!$S379,0,1))))</f>
        <v>0</v>
      </c>
      <c r="CG165" s="531">
        <f>IF(O165="",0,IF(OR(H165="NS",CNGE_2026_M1_Secc1_Sub2!$Y379="NS"),0,IF(AND(O165="NA",CNGE_2026_M1_Secc1_Sub2!$Y379="NA"),0,IF(O165=CNGE_2026_M1_Secc1_Sub2!$Y379,0,1))))</f>
        <v>0</v>
      </c>
      <c r="CH165" s="282">
        <f t="shared" si="60"/>
        <v>0</v>
      </c>
      <c r="CI165" s="283" t="str">
        <f>IF(CH165=0,"",
IF(SUM($CH$162:CH165)=1,CJ165,
IF($CH$282&gt;SUM($CH$162:CH165),_xlfn.CONCAT(", ",CJ165),
IF($CH$282=SUM($CH$162:CH165),_xlfn.CONCAT(" y ",CJ165)))))</f>
        <v/>
      </c>
      <c r="CJ165" s="120" t="s">
        <v>5131</v>
      </c>
      <c r="CN165" s="1"/>
      <c r="CO165" s="608"/>
      <c r="CP165" s="599"/>
      <c r="CQ165" s="77"/>
      <c r="CR165" s="588"/>
      <c r="CS165" s="588"/>
      <c r="CT165" s="588"/>
      <c r="CU165" s="608"/>
      <c r="CV165" s="599"/>
      <c r="CW165" s="514"/>
    </row>
    <row r="166" spans="1:101" ht="15" customHeight="1">
      <c r="A166" s="30"/>
      <c r="B166" s="97"/>
      <c r="C166" s="10" t="s">
        <v>5031</v>
      </c>
      <c r="D166" s="969" t="str">
        <f>IF(CNGE_2026_M1_Secc1_Sub1!$D45="","",CNGE_2026_M1_Secc1_Sub1!$D45)</f>
        <v/>
      </c>
      <c r="E166" s="970"/>
      <c r="F166" s="970"/>
      <c r="G166" s="970"/>
      <c r="H166" s="970"/>
      <c r="I166" s="970"/>
      <c r="J166" s="970"/>
      <c r="K166" s="970"/>
      <c r="L166" s="970"/>
      <c r="M166" s="645"/>
      <c r="N166" s="645"/>
      <c r="O166" s="645"/>
      <c r="P166" s="645"/>
      <c r="Q166" s="645"/>
      <c r="R166" s="645"/>
      <c r="S166" s="645"/>
      <c r="T166" s="645"/>
      <c r="U166" s="645"/>
      <c r="V166" s="645"/>
      <c r="W166" s="645"/>
      <c r="X166" s="645"/>
      <c r="Y166" s="645"/>
      <c r="Z166" s="645"/>
      <c r="AA166" s="645"/>
      <c r="AB166" s="645"/>
      <c r="AC166" s="645"/>
      <c r="AD166" s="645"/>
      <c r="AG166">
        <f t="shared" si="19"/>
        <v>0</v>
      </c>
      <c r="AH166">
        <f t="shared" si="20"/>
        <v>0</v>
      </c>
      <c r="AI166">
        <f t="shared" si="21"/>
        <v>0</v>
      </c>
      <c r="AJ166">
        <f t="shared" si="22"/>
        <v>0</v>
      </c>
      <c r="AK166">
        <f t="shared" si="23"/>
        <v>0</v>
      </c>
      <c r="AL166">
        <f t="shared" si="24"/>
        <v>0</v>
      </c>
      <c r="AM166">
        <f t="shared" si="25"/>
        <v>0</v>
      </c>
      <c r="AN166">
        <f t="shared" si="26"/>
        <v>0</v>
      </c>
      <c r="AO166">
        <f t="shared" si="27"/>
        <v>0</v>
      </c>
      <c r="AP166">
        <f t="shared" si="28"/>
        <v>0</v>
      </c>
      <c r="AQ166">
        <f t="shared" si="29"/>
        <v>0</v>
      </c>
      <c r="AR166">
        <f t="shared" si="30"/>
        <v>0</v>
      </c>
      <c r="AS166">
        <f t="shared" si="31"/>
        <v>0</v>
      </c>
      <c r="AT166">
        <f t="shared" si="32"/>
        <v>0</v>
      </c>
      <c r="AU166">
        <f t="shared" si="33"/>
        <v>0</v>
      </c>
      <c r="AV166">
        <f t="shared" si="34"/>
        <v>0</v>
      </c>
      <c r="AW166">
        <f t="shared" si="35"/>
        <v>0</v>
      </c>
      <c r="AX166">
        <f t="shared" si="36"/>
        <v>0</v>
      </c>
      <c r="AY166">
        <f t="shared" si="37"/>
        <v>0</v>
      </c>
      <c r="AZ166">
        <f t="shared" si="38"/>
        <v>0</v>
      </c>
      <c r="BA166">
        <f t="shared" si="39"/>
        <v>0</v>
      </c>
      <c r="BB166">
        <f t="shared" si="40"/>
        <v>0</v>
      </c>
      <c r="BC166">
        <f t="shared" si="41"/>
        <v>0</v>
      </c>
      <c r="BD166">
        <f t="shared" si="42"/>
        <v>0</v>
      </c>
      <c r="BE166" s="356">
        <f t="shared" si="43"/>
        <v>0</v>
      </c>
      <c r="BF166" s="357">
        <f t="shared" si="44"/>
        <v>0</v>
      </c>
      <c r="BG166" s="358">
        <f t="shared" si="45"/>
        <v>0</v>
      </c>
      <c r="BH166" s="359">
        <f t="shared" si="46"/>
        <v>0</v>
      </c>
      <c r="BI166" s="356">
        <f t="shared" si="47"/>
        <v>0</v>
      </c>
      <c r="BJ166" s="357">
        <f t="shared" si="48"/>
        <v>0</v>
      </c>
      <c r="BK166" s="358">
        <f t="shared" si="49"/>
        <v>0</v>
      </c>
      <c r="BL166" s="359">
        <f t="shared" si="50"/>
        <v>0</v>
      </c>
      <c r="BM166" s="356">
        <f t="shared" si="51"/>
        <v>0</v>
      </c>
      <c r="BN166" s="357">
        <f t="shared" si="52"/>
        <v>0</v>
      </c>
      <c r="BO166" s="358">
        <f t="shared" si="53"/>
        <v>0</v>
      </c>
      <c r="BP166" s="359">
        <f t="shared" si="54"/>
        <v>0</v>
      </c>
      <c r="BQ166" s="282">
        <f t="shared" si="55"/>
        <v>0</v>
      </c>
      <c r="BR166" s="352" t="str">
        <f>IF(BQ166=0,"",
IF(SUM($BQ$162:BQ166)=1,BS166,
IF($BQ$282&gt;SUM($BQ$162:BQ166),_xlfn.CONCAT(", ",BS166),
IF($BQ$282=SUM($BQ$162:BQ166),_xlfn.CONCAT(" y ",BS166)))))</f>
        <v/>
      </c>
      <c r="BS166" s="120" t="s">
        <v>5133</v>
      </c>
      <c r="BX166" s="603">
        <f t="shared" si="56"/>
        <v>1</v>
      </c>
      <c r="BY166" s="604">
        <f t="shared" si="57"/>
        <v>1</v>
      </c>
      <c r="BZ166" s="605">
        <f t="shared" si="58"/>
        <v>1</v>
      </c>
      <c r="CA166" s="290">
        <f t="shared" si="61"/>
        <v>0</v>
      </c>
      <c r="CB166" s="293">
        <f t="shared" si="59"/>
        <v>0</v>
      </c>
      <c r="CC166" s="283" t="str">
        <f>IF(CB166=0,"",
IF(SUM($CB$162:CB166)=1,CD166,
IF($CB$282&gt;SUM($CB$162:CB166),_xlfn.CONCAT(", ",CD166),
IF($CB$282=SUM($CB$162:CB166),_xlfn.CONCAT(" y ",CD166)))))</f>
        <v/>
      </c>
      <c r="CD166" s="120" t="s">
        <v>5133</v>
      </c>
      <c r="CE166" s="365">
        <f>IF(M166="",0,IF(OR(M166="NS",CNGE_2026_M1_Secc1_Sub2!$M380="NS"),0,IF(AND(M166="NA",CNGE_2026_M1_Secc1_Sub2!$M380="NA"),0,IF(M166=CNGE_2026_M1_Secc1_Sub2!$M380,0,1))))</f>
        <v>0</v>
      </c>
      <c r="CF166" s="366">
        <f>IF(N166="",0,IF(OR(G166="NS",CNGE_2026_M1_Secc1_Sub2!$S380="NS"),0,IF(AND(N166="NA",CNGE_2026_M1_Secc1_Sub2!$S380="NA"),0,IF(N166=CNGE_2026_M1_Secc1_Sub2!$S380,0,1))))</f>
        <v>0</v>
      </c>
      <c r="CG166" s="531">
        <f>IF(O166="",0,IF(OR(H166="NS",CNGE_2026_M1_Secc1_Sub2!$Y380="NS"),0,IF(AND(O166="NA",CNGE_2026_M1_Secc1_Sub2!$Y380="NA"),0,IF(O166=CNGE_2026_M1_Secc1_Sub2!$Y380,0,1))))</f>
        <v>0</v>
      </c>
      <c r="CH166" s="282">
        <f t="shared" si="60"/>
        <v>0</v>
      </c>
      <c r="CI166" s="283" t="str">
        <f>IF(CH166=0,"",
IF(SUM($CH$162:CH166)=1,CJ166,
IF($CH$282&gt;SUM($CH$162:CH166),_xlfn.CONCAT(", ",CJ166),
IF($CH$282=SUM($CH$162:CH166),_xlfn.CONCAT(" y ",CJ166)))))</f>
        <v/>
      </c>
      <c r="CJ166" s="120" t="s">
        <v>5133</v>
      </c>
      <c r="CN166" s="1"/>
      <c r="CO166" s="608"/>
      <c r="CP166" s="599"/>
      <c r="CQ166" s="77"/>
      <c r="CR166" s="588"/>
      <c r="CS166" s="588"/>
      <c r="CT166" s="588"/>
      <c r="CU166" s="608"/>
      <c r="CV166" s="599"/>
      <c r="CW166" s="514"/>
    </row>
    <row r="167" spans="1:101" ht="15" customHeight="1">
      <c r="A167" s="30"/>
      <c r="B167" s="97"/>
      <c r="C167" s="10" t="s">
        <v>5033</v>
      </c>
      <c r="D167" s="969" t="str">
        <f>IF(CNGE_2026_M1_Secc1_Sub1!$D46="","",CNGE_2026_M1_Secc1_Sub1!$D46)</f>
        <v/>
      </c>
      <c r="E167" s="970"/>
      <c r="F167" s="970"/>
      <c r="G167" s="970"/>
      <c r="H167" s="970"/>
      <c r="I167" s="970"/>
      <c r="J167" s="970"/>
      <c r="K167" s="970"/>
      <c r="L167" s="970"/>
      <c r="M167" s="645"/>
      <c r="N167" s="645"/>
      <c r="O167" s="645"/>
      <c r="P167" s="645"/>
      <c r="Q167" s="645"/>
      <c r="R167" s="645"/>
      <c r="S167" s="645"/>
      <c r="T167" s="645"/>
      <c r="U167" s="645"/>
      <c r="V167" s="645"/>
      <c r="W167" s="645"/>
      <c r="X167" s="645"/>
      <c r="Y167" s="645"/>
      <c r="Z167" s="645"/>
      <c r="AA167" s="645"/>
      <c r="AB167" s="645"/>
      <c r="AC167" s="645"/>
      <c r="AD167" s="645"/>
      <c r="AG167">
        <f t="shared" si="19"/>
        <v>0</v>
      </c>
      <c r="AH167">
        <f t="shared" si="20"/>
        <v>0</v>
      </c>
      <c r="AI167">
        <f t="shared" si="21"/>
        <v>0</v>
      </c>
      <c r="AJ167">
        <f t="shared" si="22"/>
        <v>0</v>
      </c>
      <c r="AK167">
        <f t="shared" si="23"/>
        <v>0</v>
      </c>
      <c r="AL167">
        <f t="shared" si="24"/>
        <v>0</v>
      </c>
      <c r="AM167">
        <f t="shared" si="25"/>
        <v>0</v>
      </c>
      <c r="AN167">
        <f t="shared" si="26"/>
        <v>0</v>
      </c>
      <c r="AO167">
        <f t="shared" si="27"/>
        <v>0</v>
      </c>
      <c r="AP167">
        <f t="shared" si="28"/>
        <v>0</v>
      </c>
      <c r="AQ167">
        <f t="shared" si="29"/>
        <v>0</v>
      </c>
      <c r="AR167">
        <f t="shared" si="30"/>
        <v>0</v>
      </c>
      <c r="AS167">
        <f t="shared" si="31"/>
        <v>0</v>
      </c>
      <c r="AT167">
        <f t="shared" si="32"/>
        <v>0</v>
      </c>
      <c r="AU167">
        <f t="shared" si="33"/>
        <v>0</v>
      </c>
      <c r="AV167">
        <f t="shared" si="34"/>
        <v>0</v>
      </c>
      <c r="AW167">
        <f t="shared" si="35"/>
        <v>0</v>
      </c>
      <c r="AX167">
        <f t="shared" si="36"/>
        <v>0</v>
      </c>
      <c r="AY167">
        <f t="shared" si="37"/>
        <v>0</v>
      </c>
      <c r="AZ167">
        <f t="shared" si="38"/>
        <v>0</v>
      </c>
      <c r="BA167">
        <f t="shared" si="39"/>
        <v>0</v>
      </c>
      <c r="BB167">
        <f t="shared" si="40"/>
        <v>0</v>
      </c>
      <c r="BC167">
        <f t="shared" si="41"/>
        <v>0</v>
      </c>
      <c r="BD167">
        <f t="shared" si="42"/>
        <v>0</v>
      </c>
      <c r="BE167" s="356">
        <f t="shared" si="43"/>
        <v>0</v>
      </c>
      <c r="BF167" s="357">
        <f t="shared" si="44"/>
        <v>0</v>
      </c>
      <c r="BG167" s="358">
        <f t="shared" si="45"/>
        <v>0</v>
      </c>
      <c r="BH167" s="359">
        <f t="shared" si="46"/>
        <v>0</v>
      </c>
      <c r="BI167" s="356">
        <f t="shared" si="47"/>
        <v>0</v>
      </c>
      <c r="BJ167" s="357">
        <f t="shared" si="48"/>
        <v>0</v>
      </c>
      <c r="BK167" s="358">
        <f t="shared" si="49"/>
        <v>0</v>
      </c>
      <c r="BL167" s="359">
        <f t="shared" si="50"/>
        <v>0</v>
      </c>
      <c r="BM167" s="356">
        <f t="shared" si="51"/>
        <v>0</v>
      </c>
      <c r="BN167" s="357">
        <f t="shared" si="52"/>
        <v>0</v>
      </c>
      <c r="BO167" s="358">
        <f t="shared" si="53"/>
        <v>0</v>
      </c>
      <c r="BP167" s="359">
        <f t="shared" si="54"/>
        <v>0</v>
      </c>
      <c r="BQ167" s="282">
        <f t="shared" si="55"/>
        <v>0</v>
      </c>
      <c r="BR167" s="352" t="str">
        <f>IF(BQ167=0,"",
IF(SUM($BQ$162:BQ167)=1,BS167,
IF($BQ$282&gt;SUM($BQ$162:BQ167),_xlfn.CONCAT(", ",BS167),
IF($BQ$282=SUM($BQ$162:BQ167),_xlfn.CONCAT(" y ",BS167)))))</f>
        <v/>
      </c>
      <c r="BS167" s="120" t="s">
        <v>5135</v>
      </c>
      <c r="BX167" s="603">
        <f t="shared" si="56"/>
        <v>1</v>
      </c>
      <c r="BY167" s="604">
        <f t="shared" si="57"/>
        <v>1</v>
      </c>
      <c r="BZ167" s="605">
        <f t="shared" si="58"/>
        <v>1</v>
      </c>
      <c r="CA167" s="290">
        <f t="shared" si="61"/>
        <v>0</v>
      </c>
      <c r="CB167" s="293">
        <f t="shared" si="59"/>
        <v>0</v>
      </c>
      <c r="CC167" s="283" t="str">
        <f>IF(CB167=0,"",
IF(SUM($CB$162:CB167)=1,CD167,
IF($CB$282&gt;SUM($CB$162:CB167),_xlfn.CONCAT(", ",CD167),
IF($CB$282=SUM($CB$162:CB167),_xlfn.CONCAT(" y ",CD167)))))</f>
        <v/>
      </c>
      <c r="CD167" s="120" t="s">
        <v>5135</v>
      </c>
      <c r="CE167" s="365">
        <f>IF(M167="",0,IF(OR(M167="NS",CNGE_2026_M1_Secc1_Sub2!$M381="NS"),0,IF(AND(M167="NA",CNGE_2026_M1_Secc1_Sub2!$M381="NA"),0,IF(M167=CNGE_2026_M1_Secc1_Sub2!$M381,0,1))))</f>
        <v>0</v>
      </c>
      <c r="CF167" s="366">
        <f>IF(N167="",0,IF(OR(G167="NS",CNGE_2026_M1_Secc1_Sub2!$S381="NS"),0,IF(AND(N167="NA",CNGE_2026_M1_Secc1_Sub2!$S381="NA"),0,IF(N167=CNGE_2026_M1_Secc1_Sub2!$S381,0,1))))</f>
        <v>0</v>
      </c>
      <c r="CG167" s="531">
        <f>IF(O167="",0,IF(OR(H167="NS",CNGE_2026_M1_Secc1_Sub2!$Y381="NS"),0,IF(AND(O167="NA",CNGE_2026_M1_Secc1_Sub2!$Y381="NA"),0,IF(O167=CNGE_2026_M1_Secc1_Sub2!$Y381,0,1))))</f>
        <v>0</v>
      </c>
      <c r="CH167" s="282">
        <f t="shared" si="60"/>
        <v>0</v>
      </c>
      <c r="CI167" s="283" t="str">
        <f>IF(CH167=0,"",
IF(SUM($CH$162:CH167)=1,CJ167,
IF($CH$282&gt;SUM($CH$162:CH167),_xlfn.CONCAT(", ",CJ167),
IF($CH$282=SUM($CH$162:CH167),_xlfn.CONCAT(" y ",CJ167)))))</f>
        <v/>
      </c>
      <c r="CJ167" s="120" t="s">
        <v>5135</v>
      </c>
      <c r="CN167" s="1"/>
      <c r="CO167" s="608"/>
      <c r="CP167" s="599"/>
      <c r="CQ167" s="77"/>
      <c r="CR167" s="588"/>
      <c r="CS167" s="588"/>
      <c r="CT167" s="588"/>
      <c r="CU167" s="608"/>
      <c r="CV167" s="599"/>
      <c r="CW167" s="514"/>
    </row>
    <row r="168" spans="1:101" ht="15" customHeight="1">
      <c r="A168" s="30"/>
      <c r="B168" s="97"/>
      <c r="C168" s="10" t="s">
        <v>5035</v>
      </c>
      <c r="D168" s="969" t="str">
        <f>IF(CNGE_2026_M1_Secc1_Sub1!$D47="","",CNGE_2026_M1_Secc1_Sub1!$D47)</f>
        <v/>
      </c>
      <c r="E168" s="970"/>
      <c r="F168" s="970"/>
      <c r="G168" s="970"/>
      <c r="H168" s="970"/>
      <c r="I168" s="970"/>
      <c r="J168" s="970"/>
      <c r="K168" s="970"/>
      <c r="L168" s="970"/>
      <c r="M168" s="645"/>
      <c r="N168" s="645"/>
      <c r="O168" s="645"/>
      <c r="P168" s="645"/>
      <c r="Q168" s="645"/>
      <c r="R168" s="645"/>
      <c r="S168" s="645"/>
      <c r="T168" s="645"/>
      <c r="U168" s="645"/>
      <c r="V168" s="645"/>
      <c r="W168" s="645"/>
      <c r="X168" s="645"/>
      <c r="Y168" s="645"/>
      <c r="Z168" s="645"/>
      <c r="AA168" s="645"/>
      <c r="AB168" s="645"/>
      <c r="AC168" s="645"/>
      <c r="AD168" s="645"/>
      <c r="AG168">
        <f t="shared" si="19"/>
        <v>0</v>
      </c>
      <c r="AH168">
        <f t="shared" si="20"/>
        <v>0</v>
      </c>
      <c r="AI168">
        <f t="shared" si="21"/>
        <v>0</v>
      </c>
      <c r="AJ168">
        <f t="shared" si="22"/>
        <v>0</v>
      </c>
      <c r="AK168">
        <f t="shared" si="23"/>
        <v>0</v>
      </c>
      <c r="AL168">
        <f t="shared" si="24"/>
        <v>0</v>
      </c>
      <c r="AM168">
        <f t="shared" si="25"/>
        <v>0</v>
      </c>
      <c r="AN168">
        <f t="shared" si="26"/>
        <v>0</v>
      </c>
      <c r="AO168">
        <f t="shared" si="27"/>
        <v>0</v>
      </c>
      <c r="AP168">
        <f t="shared" si="28"/>
        <v>0</v>
      </c>
      <c r="AQ168">
        <f t="shared" si="29"/>
        <v>0</v>
      </c>
      <c r="AR168">
        <f t="shared" si="30"/>
        <v>0</v>
      </c>
      <c r="AS168">
        <f t="shared" si="31"/>
        <v>0</v>
      </c>
      <c r="AT168">
        <f t="shared" si="32"/>
        <v>0</v>
      </c>
      <c r="AU168">
        <f t="shared" si="33"/>
        <v>0</v>
      </c>
      <c r="AV168">
        <f t="shared" si="34"/>
        <v>0</v>
      </c>
      <c r="AW168">
        <f t="shared" si="35"/>
        <v>0</v>
      </c>
      <c r="AX168">
        <f t="shared" si="36"/>
        <v>0</v>
      </c>
      <c r="AY168">
        <f t="shared" si="37"/>
        <v>0</v>
      </c>
      <c r="AZ168">
        <f t="shared" si="38"/>
        <v>0</v>
      </c>
      <c r="BA168">
        <f t="shared" si="39"/>
        <v>0</v>
      </c>
      <c r="BB168">
        <f t="shared" si="40"/>
        <v>0</v>
      </c>
      <c r="BC168">
        <f t="shared" si="41"/>
        <v>0</v>
      </c>
      <c r="BD168">
        <f t="shared" si="42"/>
        <v>0</v>
      </c>
      <c r="BE168" s="356">
        <f t="shared" si="43"/>
        <v>0</v>
      </c>
      <c r="BF168" s="357">
        <f t="shared" si="44"/>
        <v>0</v>
      </c>
      <c r="BG168" s="358">
        <f t="shared" si="45"/>
        <v>0</v>
      </c>
      <c r="BH168" s="359">
        <f t="shared" si="46"/>
        <v>0</v>
      </c>
      <c r="BI168" s="356">
        <f t="shared" si="47"/>
        <v>0</v>
      </c>
      <c r="BJ168" s="357">
        <f t="shared" si="48"/>
        <v>0</v>
      </c>
      <c r="BK168" s="358">
        <f t="shared" si="49"/>
        <v>0</v>
      </c>
      <c r="BL168" s="359">
        <f t="shared" si="50"/>
        <v>0</v>
      </c>
      <c r="BM168" s="356">
        <f t="shared" si="51"/>
        <v>0</v>
      </c>
      <c r="BN168" s="357">
        <f t="shared" si="52"/>
        <v>0</v>
      </c>
      <c r="BO168" s="358">
        <f t="shared" si="53"/>
        <v>0</v>
      </c>
      <c r="BP168" s="359">
        <f t="shared" si="54"/>
        <v>0</v>
      </c>
      <c r="BQ168" s="282">
        <f t="shared" si="55"/>
        <v>0</v>
      </c>
      <c r="BR168" s="352" t="str">
        <f>IF(BQ168=0,"",
IF(SUM($BQ$162:BQ168)=1,BS168,
IF($BQ$282&gt;SUM($BQ$162:BQ168),_xlfn.CONCAT(", ",BS168),
IF($BQ$282=SUM($BQ$162:BQ168),_xlfn.CONCAT(" y ",BS168)))))</f>
        <v/>
      </c>
      <c r="BS168" s="120" t="s">
        <v>5137</v>
      </c>
      <c r="BX168" s="603">
        <f t="shared" si="56"/>
        <v>1</v>
      </c>
      <c r="BY168" s="604">
        <f t="shared" si="57"/>
        <v>1</v>
      </c>
      <c r="BZ168" s="605">
        <f t="shared" si="58"/>
        <v>1</v>
      </c>
      <c r="CA168" s="290">
        <f t="shared" si="61"/>
        <v>0</v>
      </c>
      <c r="CB168" s="293">
        <f t="shared" si="59"/>
        <v>0</v>
      </c>
      <c r="CC168" s="283" t="str">
        <f>IF(CB168=0,"",
IF(SUM($CB$162:CB168)=1,CD168,
IF($CB$282&gt;SUM($CB$162:CB168),_xlfn.CONCAT(", ",CD168),
IF($CB$282=SUM($CB$162:CB168),_xlfn.CONCAT(" y ",CD168)))))</f>
        <v/>
      </c>
      <c r="CD168" s="120" t="s">
        <v>5137</v>
      </c>
      <c r="CE168" s="365">
        <f>IF(M168="",0,IF(OR(M168="NS",CNGE_2026_M1_Secc1_Sub2!$M382="NS"),0,IF(AND(M168="NA",CNGE_2026_M1_Secc1_Sub2!$M382="NA"),0,IF(M168=CNGE_2026_M1_Secc1_Sub2!$M382,0,1))))</f>
        <v>0</v>
      </c>
      <c r="CF168" s="366">
        <f>IF(N168="",0,IF(OR(G168="NS",CNGE_2026_M1_Secc1_Sub2!$S382="NS"),0,IF(AND(N168="NA",CNGE_2026_M1_Secc1_Sub2!$S382="NA"),0,IF(N168=CNGE_2026_M1_Secc1_Sub2!$S382,0,1))))</f>
        <v>0</v>
      </c>
      <c r="CG168" s="531">
        <f>IF(O168="",0,IF(OR(H168="NS",CNGE_2026_M1_Secc1_Sub2!$Y382="NS"),0,IF(AND(O168="NA",CNGE_2026_M1_Secc1_Sub2!$Y382="NA"),0,IF(O168=CNGE_2026_M1_Secc1_Sub2!$Y382,0,1))))</f>
        <v>0</v>
      </c>
      <c r="CH168" s="282">
        <f t="shared" si="60"/>
        <v>0</v>
      </c>
      <c r="CI168" s="283" t="str">
        <f>IF(CH168=0,"",
IF(SUM($CH$162:CH168)=1,CJ168,
IF($CH$282&gt;SUM($CH$162:CH168),_xlfn.CONCAT(", ",CJ168),
IF($CH$282=SUM($CH$162:CH168),_xlfn.CONCAT(" y ",CJ168)))))</f>
        <v/>
      </c>
      <c r="CJ168" s="120" t="s">
        <v>5137</v>
      </c>
      <c r="CN168" s="1"/>
      <c r="CO168" s="608"/>
      <c r="CP168" s="599"/>
      <c r="CQ168" s="77"/>
      <c r="CR168" s="588"/>
      <c r="CS168" s="588"/>
      <c r="CT168" s="588"/>
      <c r="CU168" s="608"/>
      <c r="CV168" s="599"/>
      <c r="CW168" s="514"/>
    </row>
    <row r="169" spans="1:101" ht="15" customHeight="1">
      <c r="A169" s="30"/>
      <c r="B169" s="97"/>
      <c r="C169" s="10" t="s">
        <v>5037</v>
      </c>
      <c r="D169" s="969" t="str">
        <f>IF(CNGE_2026_M1_Secc1_Sub1!$D48="","",CNGE_2026_M1_Secc1_Sub1!$D48)</f>
        <v/>
      </c>
      <c r="E169" s="970"/>
      <c r="F169" s="970"/>
      <c r="G169" s="970"/>
      <c r="H169" s="970"/>
      <c r="I169" s="970"/>
      <c r="J169" s="970"/>
      <c r="K169" s="970"/>
      <c r="L169" s="970"/>
      <c r="M169" s="645"/>
      <c r="N169" s="645"/>
      <c r="O169" s="645"/>
      <c r="P169" s="645"/>
      <c r="Q169" s="645"/>
      <c r="R169" s="645"/>
      <c r="S169" s="645"/>
      <c r="T169" s="645"/>
      <c r="U169" s="645"/>
      <c r="V169" s="645"/>
      <c r="W169" s="645"/>
      <c r="X169" s="645"/>
      <c r="Y169" s="645"/>
      <c r="Z169" s="645"/>
      <c r="AA169" s="645"/>
      <c r="AB169" s="645"/>
      <c r="AC169" s="645"/>
      <c r="AD169" s="645"/>
      <c r="AG169">
        <f t="shared" si="19"/>
        <v>0</v>
      </c>
      <c r="AH169">
        <f t="shared" si="20"/>
        <v>0</v>
      </c>
      <c r="AI169">
        <f t="shared" si="21"/>
        <v>0</v>
      </c>
      <c r="AJ169">
        <f t="shared" si="22"/>
        <v>0</v>
      </c>
      <c r="AK169">
        <f t="shared" si="23"/>
        <v>0</v>
      </c>
      <c r="AL169">
        <f t="shared" si="24"/>
        <v>0</v>
      </c>
      <c r="AM169">
        <f t="shared" si="25"/>
        <v>0</v>
      </c>
      <c r="AN169">
        <f t="shared" si="26"/>
        <v>0</v>
      </c>
      <c r="AO169">
        <f t="shared" si="27"/>
        <v>0</v>
      </c>
      <c r="AP169">
        <f t="shared" si="28"/>
        <v>0</v>
      </c>
      <c r="AQ169">
        <f t="shared" si="29"/>
        <v>0</v>
      </c>
      <c r="AR169">
        <f t="shared" si="30"/>
        <v>0</v>
      </c>
      <c r="AS169">
        <f t="shared" si="31"/>
        <v>0</v>
      </c>
      <c r="AT169">
        <f t="shared" si="32"/>
        <v>0</v>
      </c>
      <c r="AU169">
        <f t="shared" si="33"/>
        <v>0</v>
      </c>
      <c r="AV169">
        <f t="shared" si="34"/>
        <v>0</v>
      </c>
      <c r="AW169">
        <f t="shared" si="35"/>
        <v>0</v>
      </c>
      <c r="AX169">
        <f t="shared" si="36"/>
        <v>0</v>
      </c>
      <c r="AY169">
        <f t="shared" si="37"/>
        <v>0</v>
      </c>
      <c r="AZ169">
        <f t="shared" si="38"/>
        <v>0</v>
      </c>
      <c r="BA169">
        <f t="shared" si="39"/>
        <v>0</v>
      </c>
      <c r="BB169">
        <f t="shared" si="40"/>
        <v>0</v>
      </c>
      <c r="BC169">
        <f t="shared" si="41"/>
        <v>0</v>
      </c>
      <c r="BD169">
        <f t="shared" si="42"/>
        <v>0</v>
      </c>
      <c r="BE169" s="356">
        <f t="shared" si="43"/>
        <v>0</v>
      </c>
      <c r="BF169" s="357">
        <f t="shared" si="44"/>
        <v>0</v>
      </c>
      <c r="BG169" s="358">
        <f t="shared" si="45"/>
        <v>0</v>
      </c>
      <c r="BH169" s="359">
        <f t="shared" si="46"/>
        <v>0</v>
      </c>
      <c r="BI169" s="356">
        <f t="shared" si="47"/>
        <v>0</v>
      </c>
      <c r="BJ169" s="357">
        <f t="shared" si="48"/>
        <v>0</v>
      </c>
      <c r="BK169" s="358">
        <f t="shared" si="49"/>
        <v>0</v>
      </c>
      <c r="BL169" s="359">
        <f t="shared" si="50"/>
        <v>0</v>
      </c>
      <c r="BM169" s="356">
        <f t="shared" si="51"/>
        <v>0</v>
      </c>
      <c r="BN169" s="357">
        <f t="shared" si="52"/>
        <v>0</v>
      </c>
      <c r="BO169" s="358">
        <f t="shared" si="53"/>
        <v>0</v>
      </c>
      <c r="BP169" s="359">
        <f t="shared" si="54"/>
        <v>0</v>
      </c>
      <c r="BQ169" s="282">
        <f t="shared" si="55"/>
        <v>0</v>
      </c>
      <c r="BR169" s="352" t="str">
        <f>IF(BQ169=0,"",
IF(SUM($BQ$162:BQ169)=1,BS169,
IF($BQ$282&gt;SUM($BQ$162:BQ169),_xlfn.CONCAT(", ",BS169),
IF($BQ$282=SUM($BQ$162:BQ169),_xlfn.CONCAT(" y ",BS169)))))</f>
        <v/>
      </c>
      <c r="BS169" s="120" t="s">
        <v>5139</v>
      </c>
      <c r="BX169" s="603">
        <f t="shared" si="56"/>
        <v>1</v>
      </c>
      <c r="BY169" s="604">
        <f t="shared" si="57"/>
        <v>1</v>
      </c>
      <c r="BZ169" s="605">
        <f t="shared" si="58"/>
        <v>1</v>
      </c>
      <c r="CA169" s="290">
        <f t="shared" si="61"/>
        <v>0</v>
      </c>
      <c r="CB169" s="293">
        <f t="shared" si="59"/>
        <v>0</v>
      </c>
      <c r="CC169" s="283" t="str">
        <f>IF(CB169=0,"",
IF(SUM($CB$162:CB169)=1,CD169,
IF($CB$282&gt;SUM($CB$162:CB169),_xlfn.CONCAT(", ",CD169),
IF($CB$282=SUM($CB$162:CB169),_xlfn.CONCAT(" y ",CD169)))))</f>
        <v/>
      </c>
      <c r="CD169" s="120" t="s">
        <v>5139</v>
      </c>
      <c r="CE169" s="365">
        <f>IF(M169="",0,IF(OR(M169="NS",CNGE_2026_M1_Secc1_Sub2!$M383="NS"),0,IF(AND(M169="NA",CNGE_2026_M1_Secc1_Sub2!$M383="NA"),0,IF(M169=CNGE_2026_M1_Secc1_Sub2!$M383,0,1))))</f>
        <v>0</v>
      </c>
      <c r="CF169" s="366">
        <f>IF(N169="",0,IF(OR(G169="NS",CNGE_2026_M1_Secc1_Sub2!$S383="NS"),0,IF(AND(N169="NA",CNGE_2026_M1_Secc1_Sub2!$S383="NA"),0,IF(N169=CNGE_2026_M1_Secc1_Sub2!$S383,0,1))))</f>
        <v>0</v>
      </c>
      <c r="CG169" s="531">
        <f>IF(O169="",0,IF(OR(H169="NS",CNGE_2026_M1_Secc1_Sub2!$Y383="NS"),0,IF(AND(O169="NA",CNGE_2026_M1_Secc1_Sub2!$Y383="NA"),0,IF(O169=CNGE_2026_M1_Secc1_Sub2!$Y383,0,1))))</f>
        <v>0</v>
      </c>
      <c r="CH169" s="282">
        <f t="shared" si="60"/>
        <v>0</v>
      </c>
      <c r="CI169" s="283" t="str">
        <f>IF(CH169=0,"",
IF(SUM($CH$162:CH169)=1,CJ169,
IF($CH$282&gt;SUM($CH$162:CH169),_xlfn.CONCAT(", ",CJ169),
IF($CH$282=SUM($CH$162:CH169),_xlfn.CONCAT(" y ",CJ169)))))</f>
        <v/>
      </c>
      <c r="CJ169" s="120" t="s">
        <v>5139</v>
      </c>
      <c r="CN169" s="1"/>
      <c r="CO169" s="608"/>
      <c r="CP169" s="599"/>
      <c r="CQ169" s="77"/>
      <c r="CR169" s="588"/>
      <c r="CS169" s="588"/>
      <c r="CT169" s="588"/>
      <c r="CU169" s="608"/>
      <c r="CV169" s="599"/>
      <c r="CW169" s="514"/>
    </row>
    <row r="170" spans="1:101" ht="15" customHeight="1">
      <c r="A170" s="30"/>
      <c r="B170" s="97"/>
      <c r="C170" s="10" t="s">
        <v>5039</v>
      </c>
      <c r="D170" s="969" t="str">
        <f>IF(CNGE_2026_M1_Secc1_Sub1!$D49="","",CNGE_2026_M1_Secc1_Sub1!$D49)</f>
        <v/>
      </c>
      <c r="E170" s="970"/>
      <c r="F170" s="970"/>
      <c r="G170" s="970"/>
      <c r="H170" s="970"/>
      <c r="I170" s="970"/>
      <c r="J170" s="970"/>
      <c r="K170" s="970"/>
      <c r="L170" s="970"/>
      <c r="M170" s="645"/>
      <c r="N170" s="645"/>
      <c r="O170" s="645"/>
      <c r="P170" s="645"/>
      <c r="Q170" s="645"/>
      <c r="R170" s="645"/>
      <c r="S170" s="645"/>
      <c r="T170" s="645"/>
      <c r="U170" s="645"/>
      <c r="V170" s="645"/>
      <c r="W170" s="645"/>
      <c r="X170" s="645"/>
      <c r="Y170" s="645"/>
      <c r="Z170" s="645"/>
      <c r="AA170" s="645"/>
      <c r="AB170" s="645"/>
      <c r="AC170" s="645"/>
      <c r="AD170" s="645"/>
      <c r="AG170">
        <f t="shared" si="19"/>
        <v>0</v>
      </c>
      <c r="AH170">
        <f t="shared" si="20"/>
        <v>0</v>
      </c>
      <c r="AI170">
        <f t="shared" si="21"/>
        <v>0</v>
      </c>
      <c r="AJ170">
        <f t="shared" si="22"/>
        <v>0</v>
      </c>
      <c r="AK170">
        <f t="shared" si="23"/>
        <v>0</v>
      </c>
      <c r="AL170">
        <f t="shared" si="24"/>
        <v>0</v>
      </c>
      <c r="AM170">
        <f t="shared" si="25"/>
        <v>0</v>
      </c>
      <c r="AN170">
        <f t="shared" si="26"/>
        <v>0</v>
      </c>
      <c r="AO170">
        <f t="shared" si="27"/>
        <v>0</v>
      </c>
      <c r="AP170">
        <f t="shared" si="28"/>
        <v>0</v>
      </c>
      <c r="AQ170">
        <f t="shared" si="29"/>
        <v>0</v>
      </c>
      <c r="AR170">
        <f t="shared" si="30"/>
        <v>0</v>
      </c>
      <c r="AS170">
        <f t="shared" si="31"/>
        <v>0</v>
      </c>
      <c r="AT170">
        <f t="shared" si="32"/>
        <v>0</v>
      </c>
      <c r="AU170">
        <f t="shared" si="33"/>
        <v>0</v>
      </c>
      <c r="AV170">
        <f t="shared" si="34"/>
        <v>0</v>
      </c>
      <c r="AW170">
        <f t="shared" si="35"/>
        <v>0</v>
      </c>
      <c r="AX170">
        <f t="shared" si="36"/>
        <v>0</v>
      </c>
      <c r="AY170">
        <f t="shared" si="37"/>
        <v>0</v>
      </c>
      <c r="AZ170">
        <f t="shared" si="38"/>
        <v>0</v>
      </c>
      <c r="BA170">
        <f t="shared" si="39"/>
        <v>0</v>
      </c>
      <c r="BB170">
        <f t="shared" si="40"/>
        <v>0</v>
      </c>
      <c r="BC170">
        <f t="shared" si="41"/>
        <v>0</v>
      </c>
      <c r="BD170">
        <f t="shared" si="42"/>
        <v>0</v>
      </c>
      <c r="BE170" s="356">
        <f t="shared" si="43"/>
        <v>0</v>
      </c>
      <c r="BF170" s="357">
        <f t="shared" si="44"/>
        <v>0</v>
      </c>
      <c r="BG170" s="358">
        <f t="shared" si="45"/>
        <v>0</v>
      </c>
      <c r="BH170" s="359">
        <f t="shared" si="46"/>
        <v>0</v>
      </c>
      <c r="BI170" s="356">
        <f t="shared" si="47"/>
        <v>0</v>
      </c>
      <c r="BJ170" s="357">
        <f t="shared" si="48"/>
        <v>0</v>
      </c>
      <c r="BK170" s="358">
        <f t="shared" si="49"/>
        <v>0</v>
      </c>
      <c r="BL170" s="359">
        <f t="shared" si="50"/>
        <v>0</v>
      </c>
      <c r="BM170" s="356">
        <f t="shared" si="51"/>
        <v>0</v>
      </c>
      <c r="BN170" s="357">
        <f t="shared" si="52"/>
        <v>0</v>
      </c>
      <c r="BO170" s="358">
        <f t="shared" si="53"/>
        <v>0</v>
      </c>
      <c r="BP170" s="359">
        <f t="shared" si="54"/>
        <v>0</v>
      </c>
      <c r="BQ170" s="282">
        <f t="shared" si="55"/>
        <v>0</v>
      </c>
      <c r="BR170" s="352" t="str">
        <f>IF(BQ170=0,"",
IF(SUM($BQ$162:BQ170)=1,BS170,
IF($BQ$282&gt;SUM($BQ$162:BQ170),_xlfn.CONCAT(", ",BS170),
IF($BQ$282=SUM($BQ$162:BQ170),_xlfn.CONCAT(" y ",BS170)))))</f>
        <v/>
      </c>
      <c r="BS170" s="120" t="s">
        <v>5141</v>
      </c>
      <c r="BX170" s="603">
        <f t="shared" si="56"/>
        <v>1</v>
      </c>
      <c r="BY170" s="604">
        <f t="shared" si="57"/>
        <v>1</v>
      </c>
      <c r="BZ170" s="605">
        <f t="shared" si="58"/>
        <v>1</v>
      </c>
      <c r="CA170" s="290">
        <f t="shared" si="61"/>
        <v>0</v>
      </c>
      <c r="CB170" s="293">
        <f t="shared" si="59"/>
        <v>0</v>
      </c>
      <c r="CC170" s="283" t="str">
        <f>IF(CB170=0,"",
IF(SUM($CB$162:CB170)=1,CD170,
IF($CB$282&gt;SUM($CB$162:CB170),_xlfn.CONCAT(", ",CD170),
IF($CB$282=SUM($CB$162:CB170),_xlfn.CONCAT(" y ",CD170)))))</f>
        <v/>
      </c>
      <c r="CD170" s="120" t="s">
        <v>5141</v>
      </c>
      <c r="CE170" s="365">
        <f>IF(M170="",0,IF(OR(M170="NS",CNGE_2026_M1_Secc1_Sub2!$M384="NS"),0,IF(AND(M170="NA",CNGE_2026_M1_Secc1_Sub2!$M384="NA"),0,IF(M170=CNGE_2026_M1_Secc1_Sub2!$M384,0,1))))</f>
        <v>0</v>
      </c>
      <c r="CF170" s="366">
        <f>IF(N170="",0,IF(OR(G170="NS",CNGE_2026_M1_Secc1_Sub2!$S384="NS"),0,IF(AND(N170="NA",CNGE_2026_M1_Secc1_Sub2!$S384="NA"),0,IF(N170=CNGE_2026_M1_Secc1_Sub2!$S384,0,1))))</f>
        <v>0</v>
      </c>
      <c r="CG170" s="531">
        <f>IF(O170="",0,IF(OR(H170="NS",CNGE_2026_M1_Secc1_Sub2!$Y384="NS"),0,IF(AND(O170="NA",CNGE_2026_M1_Secc1_Sub2!$Y384="NA"),0,IF(O170=CNGE_2026_M1_Secc1_Sub2!$Y384,0,1))))</f>
        <v>0</v>
      </c>
      <c r="CH170" s="282">
        <f t="shared" si="60"/>
        <v>0</v>
      </c>
      <c r="CI170" s="283" t="str">
        <f>IF(CH170=0,"",
IF(SUM($CH$162:CH170)=1,CJ170,
IF($CH$282&gt;SUM($CH$162:CH170),_xlfn.CONCAT(", ",CJ170),
IF($CH$282=SUM($CH$162:CH170),_xlfn.CONCAT(" y ",CJ170)))))</f>
        <v/>
      </c>
      <c r="CJ170" s="120" t="s">
        <v>5141</v>
      </c>
      <c r="CN170" s="1"/>
      <c r="CO170" s="608"/>
      <c r="CP170" s="599"/>
      <c r="CQ170" s="77"/>
      <c r="CR170" s="588"/>
      <c r="CS170" s="588"/>
      <c r="CT170" s="588"/>
      <c r="CU170" s="608"/>
      <c r="CV170" s="599"/>
      <c r="CW170" s="514"/>
    </row>
    <row r="171" spans="1:101" ht="15" customHeight="1">
      <c r="A171" s="30"/>
      <c r="B171" s="97"/>
      <c r="C171" s="10" t="s">
        <v>5040</v>
      </c>
      <c r="D171" s="969" t="str">
        <f>IF(CNGE_2026_M1_Secc1_Sub1!$D50="","",CNGE_2026_M1_Secc1_Sub1!$D50)</f>
        <v/>
      </c>
      <c r="E171" s="970"/>
      <c r="F171" s="970"/>
      <c r="G171" s="970"/>
      <c r="H171" s="970"/>
      <c r="I171" s="970"/>
      <c r="J171" s="970"/>
      <c r="K171" s="970"/>
      <c r="L171" s="970"/>
      <c r="M171" s="645"/>
      <c r="N171" s="645"/>
      <c r="O171" s="645"/>
      <c r="P171" s="645"/>
      <c r="Q171" s="645"/>
      <c r="R171" s="645"/>
      <c r="S171" s="645"/>
      <c r="T171" s="645"/>
      <c r="U171" s="645"/>
      <c r="V171" s="645"/>
      <c r="W171" s="645"/>
      <c r="X171" s="645"/>
      <c r="Y171" s="645"/>
      <c r="Z171" s="645"/>
      <c r="AA171" s="645"/>
      <c r="AB171" s="645"/>
      <c r="AC171" s="645"/>
      <c r="AD171" s="645"/>
      <c r="AG171">
        <f t="shared" si="19"/>
        <v>0</v>
      </c>
      <c r="AH171">
        <f t="shared" si="20"/>
        <v>0</v>
      </c>
      <c r="AI171">
        <f t="shared" si="21"/>
        <v>0</v>
      </c>
      <c r="AJ171">
        <f t="shared" si="22"/>
        <v>0</v>
      </c>
      <c r="AK171">
        <f t="shared" si="23"/>
        <v>0</v>
      </c>
      <c r="AL171">
        <f t="shared" si="24"/>
        <v>0</v>
      </c>
      <c r="AM171">
        <f t="shared" si="25"/>
        <v>0</v>
      </c>
      <c r="AN171">
        <f t="shared" si="26"/>
        <v>0</v>
      </c>
      <c r="AO171">
        <f t="shared" si="27"/>
        <v>0</v>
      </c>
      <c r="AP171">
        <f t="shared" si="28"/>
        <v>0</v>
      </c>
      <c r="AQ171">
        <f t="shared" si="29"/>
        <v>0</v>
      </c>
      <c r="AR171">
        <f t="shared" si="30"/>
        <v>0</v>
      </c>
      <c r="AS171">
        <f t="shared" si="31"/>
        <v>0</v>
      </c>
      <c r="AT171">
        <f t="shared" si="32"/>
        <v>0</v>
      </c>
      <c r="AU171">
        <f t="shared" si="33"/>
        <v>0</v>
      </c>
      <c r="AV171">
        <f t="shared" si="34"/>
        <v>0</v>
      </c>
      <c r="AW171">
        <f t="shared" si="35"/>
        <v>0</v>
      </c>
      <c r="AX171">
        <f t="shared" si="36"/>
        <v>0</v>
      </c>
      <c r="AY171">
        <f t="shared" si="37"/>
        <v>0</v>
      </c>
      <c r="AZ171">
        <f t="shared" si="38"/>
        <v>0</v>
      </c>
      <c r="BA171">
        <f t="shared" si="39"/>
        <v>0</v>
      </c>
      <c r="BB171">
        <f t="shared" si="40"/>
        <v>0</v>
      </c>
      <c r="BC171">
        <f t="shared" si="41"/>
        <v>0</v>
      </c>
      <c r="BD171">
        <f t="shared" si="42"/>
        <v>0</v>
      </c>
      <c r="BE171" s="356">
        <f t="shared" si="43"/>
        <v>0</v>
      </c>
      <c r="BF171" s="357">
        <f t="shared" si="44"/>
        <v>0</v>
      </c>
      <c r="BG171" s="358">
        <f t="shared" si="45"/>
        <v>0</v>
      </c>
      <c r="BH171" s="359">
        <f t="shared" si="46"/>
        <v>0</v>
      </c>
      <c r="BI171" s="356">
        <f t="shared" si="47"/>
        <v>0</v>
      </c>
      <c r="BJ171" s="357">
        <f t="shared" si="48"/>
        <v>0</v>
      </c>
      <c r="BK171" s="358">
        <f t="shared" si="49"/>
        <v>0</v>
      </c>
      <c r="BL171" s="359">
        <f t="shared" si="50"/>
        <v>0</v>
      </c>
      <c r="BM171" s="356">
        <f t="shared" si="51"/>
        <v>0</v>
      </c>
      <c r="BN171" s="357">
        <f t="shared" si="52"/>
        <v>0</v>
      </c>
      <c r="BO171" s="358">
        <f t="shared" si="53"/>
        <v>0</v>
      </c>
      <c r="BP171" s="359">
        <f t="shared" si="54"/>
        <v>0</v>
      </c>
      <c r="BQ171" s="282">
        <f t="shared" si="55"/>
        <v>0</v>
      </c>
      <c r="BR171" s="352" t="str">
        <f>IF(BQ171=0,"",
IF(SUM($BQ$162:BQ171)=1,BS171,
IF($BQ$282&gt;SUM($BQ$162:BQ171),_xlfn.CONCAT(", ",BS171),
IF($BQ$282=SUM($BQ$162:BQ171),_xlfn.CONCAT(" y ",BS171)))))</f>
        <v/>
      </c>
      <c r="BS171" s="120" t="s">
        <v>5143</v>
      </c>
      <c r="BX171" s="603">
        <f t="shared" si="56"/>
        <v>1</v>
      </c>
      <c r="BY171" s="604">
        <f t="shared" si="57"/>
        <v>1</v>
      </c>
      <c r="BZ171" s="605">
        <f t="shared" si="58"/>
        <v>1</v>
      </c>
      <c r="CA171" s="290">
        <f t="shared" si="61"/>
        <v>0</v>
      </c>
      <c r="CB171" s="293">
        <f t="shared" si="59"/>
        <v>0</v>
      </c>
      <c r="CC171" s="283" t="str">
        <f>IF(CB171=0,"",
IF(SUM($CB$162:CB171)=1,CD171,
IF($CB$282&gt;SUM($CB$162:CB171),_xlfn.CONCAT(", ",CD171),
IF($CB$282=SUM($CB$162:CB171),_xlfn.CONCAT(" y ",CD171)))))</f>
        <v/>
      </c>
      <c r="CD171" s="120" t="s">
        <v>5143</v>
      </c>
      <c r="CE171" s="365">
        <f>IF(M171="",0,IF(OR(M171="NS",CNGE_2026_M1_Secc1_Sub2!$M385="NS"),0,IF(AND(M171="NA",CNGE_2026_M1_Secc1_Sub2!$M385="NA"),0,IF(M171=CNGE_2026_M1_Secc1_Sub2!$M385,0,1))))</f>
        <v>0</v>
      </c>
      <c r="CF171" s="366">
        <f>IF(N171="",0,IF(OR(G171="NS",CNGE_2026_M1_Secc1_Sub2!$S385="NS"),0,IF(AND(N171="NA",CNGE_2026_M1_Secc1_Sub2!$S385="NA"),0,IF(N171=CNGE_2026_M1_Secc1_Sub2!$S385,0,1))))</f>
        <v>0</v>
      </c>
      <c r="CG171" s="531">
        <f>IF(O171="",0,IF(OR(H171="NS",CNGE_2026_M1_Secc1_Sub2!$Y385="NS"),0,IF(AND(O171="NA",CNGE_2026_M1_Secc1_Sub2!$Y385="NA"),0,IF(O171=CNGE_2026_M1_Secc1_Sub2!$Y385,0,1))))</f>
        <v>0</v>
      </c>
      <c r="CH171" s="282">
        <f t="shared" si="60"/>
        <v>0</v>
      </c>
      <c r="CI171" s="283" t="str">
        <f>IF(CH171=0,"",
IF(SUM($CH$162:CH171)=1,CJ171,
IF($CH$282&gt;SUM($CH$162:CH171),_xlfn.CONCAT(", ",CJ171),
IF($CH$282=SUM($CH$162:CH171),_xlfn.CONCAT(" y ",CJ171)))))</f>
        <v/>
      </c>
      <c r="CJ171" s="120" t="s">
        <v>5143</v>
      </c>
      <c r="CN171" s="1"/>
      <c r="CO171" s="608"/>
      <c r="CP171" s="599"/>
      <c r="CQ171" s="77"/>
      <c r="CR171" s="588"/>
      <c r="CS171" s="588"/>
      <c r="CT171" s="588"/>
      <c r="CU171" s="608"/>
      <c r="CV171" s="599"/>
      <c r="CW171" s="514"/>
    </row>
    <row r="172" spans="1:101" ht="15" customHeight="1">
      <c r="A172" s="30"/>
      <c r="B172" s="97"/>
      <c r="C172" s="10" t="s">
        <v>5042</v>
      </c>
      <c r="D172" s="969" t="str">
        <f>IF(CNGE_2026_M1_Secc1_Sub1!$D51="","",CNGE_2026_M1_Secc1_Sub1!$D51)</f>
        <v/>
      </c>
      <c r="E172" s="970"/>
      <c r="F172" s="970"/>
      <c r="G172" s="970"/>
      <c r="H172" s="970"/>
      <c r="I172" s="970"/>
      <c r="J172" s="970"/>
      <c r="K172" s="970"/>
      <c r="L172" s="970"/>
      <c r="M172" s="645"/>
      <c r="N172" s="645"/>
      <c r="O172" s="645"/>
      <c r="P172" s="645"/>
      <c r="Q172" s="645"/>
      <c r="R172" s="645"/>
      <c r="S172" s="645"/>
      <c r="T172" s="645"/>
      <c r="U172" s="645"/>
      <c r="V172" s="645"/>
      <c r="W172" s="645"/>
      <c r="X172" s="645"/>
      <c r="Y172" s="645"/>
      <c r="Z172" s="645"/>
      <c r="AA172" s="645"/>
      <c r="AB172" s="645"/>
      <c r="AC172" s="645"/>
      <c r="AD172" s="645"/>
      <c r="AG172">
        <f t="shared" si="19"/>
        <v>0</v>
      </c>
      <c r="AH172">
        <f t="shared" si="20"/>
        <v>0</v>
      </c>
      <c r="AI172">
        <f t="shared" si="21"/>
        <v>0</v>
      </c>
      <c r="AJ172">
        <f t="shared" si="22"/>
        <v>0</v>
      </c>
      <c r="AK172">
        <f t="shared" si="23"/>
        <v>0</v>
      </c>
      <c r="AL172">
        <f t="shared" si="24"/>
        <v>0</v>
      </c>
      <c r="AM172">
        <f t="shared" si="25"/>
        <v>0</v>
      </c>
      <c r="AN172">
        <f t="shared" si="26"/>
        <v>0</v>
      </c>
      <c r="AO172">
        <f t="shared" si="27"/>
        <v>0</v>
      </c>
      <c r="AP172">
        <f t="shared" si="28"/>
        <v>0</v>
      </c>
      <c r="AQ172">
        <f t="shared" si="29"/>
        <v>0</v>
      </c>
      <c r="AR172">
        <f t="shared" si="30"/>
        <v>0</v>
      </c>
      <c r="AS172">
        <f t="shared" si="31"/>
        <v>0</v>
      </c>
      <c r="AT172">
        <f t="shared" si="32"/>
        <v>0</v>
      </c>
      <c r="AU172">
        <f t="shared" si="33"/>
        <v>0</v>
      </c>
      <c r="AV172">
        <f t="shared" si="34"/>
        <v>0</v>
      </c>
      <c r="AW172">
        <f t="shared" si="35"/>
        <v>0</v>
      </c>
      <c r="AX172">
        <f t="shared" si="36"/>
        <v>0</v>
      </c>
      <c r="AY172">
        <f t="shared" si="37"/>
        <v>0</v>
      </c>
      <c r="AZ172">
        <f t="shared" si="38"/>
        <v>0</v>
      </c>
      <c r="BA172">
        <f t="shared" si="39"/>
        <v>0</v>
      </c>
      <c r="BB172">
        <f t="shared" si="40"/>
        <v>0</v>
      </c>
      <c r="BC172">
        <f t="shared" si="41"/>
        <v>0</v>
      </c>
      <c r="BD172">
        <f t="shared" si="42"/>
        <v>0</v>
      </c>
      <c r="BE172" s="356">
        <f t="shared" si="43"/>
        <v>0</v>
      </c>
      <c r="BF172" s="357">
        <f t="shared" si="44"/>
        <v>0</v>
      </c>
      <c r="BG172" s="358">
        <f t="shared" si="45"/>
        <v>0</v>
      </c>
      <c r="BH172" s="359">
        <f t="shared" si="46"/>
        <v>0</v>
      </c>
      <c r="BI172" s="356">
        <f t="shared" si="47"/>
        <v>0</v>
      </c>
      <c r="BJ172" s="357">
        <f t="shared" si="48"/>
        <v>0</v>
      </c>
      <c r="BK172" s="358">
        <f t="shared" si="49"/>
        <v>0</v>
      </c>
      <c r="BL172" s="359">
        <f t="shared" si="50"/>
        <v>0</v>
      </c>
      <c r="BM172" s="356">
        <f t="shared" si="51"/>
        <v>0</v>
      </c>
      <c r="BN172" s="357">
        <f t="shared" si="52"/>
        <v>0</v>
      </c>
      <c r="BO172" s="358">
        <f t="shared" si="53"/>
        <v>0</v>
      </c>
      <c r="BP172" s="359">
        <f t="shared" si="54"/>
        <v>0</v>
      </c>
      <c r="BQ172" s="282">
        <f t="shared" si="55"/>
        <v>0</v>
      </c>
      <c r="BR172" s="352" t="str">
        <f>IF(BQ172=0,"",
IF(SUM($BQ$162:BQ172)=1,BS172,
IF($BQ$282&gt;SUM($BQ$162:BQ172),_xlfn.CONCAT(", ",BS172),
IF($BQ$282=SUM($BQ$162:BQ172),_xlfn.CONCAT(" y ",BS172)))))</f>
        <v/>
      </c>
      <c r="BS172" s="120" t="s">
        <v>5145</v>
      </c>
      <c r="BX172" s="603">
        <f t="shared" si="56"/>
        <v>1</v>
      </c>
      <c r="BY172" s="604">
        <f t="shared" si="57"/>
        <v>1</v>
      </c>
      <c r="BZ172" s="605">
        <f t="shared" si="58"/>
        <v>1</v>
      </c>
      <c r="CA172" s="290">
        <f t="shared" si="61"/>
        <v>0</v>
      </c>
      <c r="CB172" s="293">
        <f t="shared" si="59"/>
        <v>0</v>
      </c>
      <c r="CC172" s="283" t="str">
        <f>IF(CB172=0,"",
IF(SUM($CB$162:CB172)=1,CD172,
IF($CB$282&gt;SUM($CB$162:CB172),_xlfn.CONCAT(", ",CD172),
IF($CB$282=SUM($CB$162:CB172),_xlfn.CONCAT(" y ",CD172)))))</f>
        <v/>
      </c>
      <c r="CD172" s="120" t="s">
        <v>5145</v>
      </c>
      <c r="CE172" s="365">
        <f>IF(M172="",0,IF(OR(M172="NS",CNGE_2026_M1_Secc1_Sub2!$M386="NS"),0,IF(AND(M172="NA",CNGE_2026_M1_Secc1_Sub2!$M386="NA"),0,IF(M172=CNGE_2026_M1_Secc1_Sub2!$M386,0,1))))</f>
        <v>0</v>
      </c>
      <c r="CF172" s="366">
        <f>IF(N172="",0,IF(OR(G172="NS",CNGE_2026_M1_Secc1_Sub2!$S386="NS"),0,IF(AND(N172="NA",CNGE_2026_M1_Secc1_Sub2!$S386="NA"),0,IF(N172=CNGE_2026_M1_Secc1_Sub2!$S386,0,1))))</f>
        <v>0</v>
      </c>
      <c r="CG172" s="531">
        <f>IF(O172="",0,IF(OR(H172="NS",CNGE_2026_M1_Secc1_Sub2!$Y386="NS"),0,IF(AND(O172="NA",CNGE_2026_M1_Secc1_Sub2!$Y386="NA"),0,IF(O172=CNGE_2026_M1_Secc1_Sub2!$Y386,0,1))))</f>
        <v>0</v>
      </c>
      <c r="CH172" s="282">
        <f t="shared" si="60"/>
        <v>0</v>
      </c>
      <c r="CI172" s="283" t="str">
        <f>IF(CH172=0,"",
IF(SUM($CH$162:CH172)=1,CJ172,
IF($CH$282&gt;SUM($CH$162:CH172),_xlfn.CONCAT(", ",CJ172),
IF($CH$282=SUM($CH$162:CH172),_xlfn.CONCAT(" y ",CJ172)))))</f>
        <v/>
      </c>
      <c r="CJ172" s="120" t="s">
        <v>5145</v>
      </c>
      <c r="CN172" s="1"/>
      <c r="CO172" s="608"/>
      <c r="CP172" s="599"/>
      <c r="CQ172" s="77"/>
      <c r="CR172" s="588"/>
      <c r="CS172" s="588"/>
      <c r="CT172" s="588"/>
      <c r="CU172" s="608"/>
      <c r="CV172" s="599"/>
      <c r="CW172" s="514"/>
    </row>
    <row r="173" spans="1:101" ht="15" customHeight="1">
      <c r="A173" s="30"/>
      <c r="B173" s="97"/>
      <c r="C173" s="10" t="s">
        <v>5043</v>
      </c>
      <c r="D173" s="969" t="str">
        <f>IF(CNGE_2026_M1_Secc1_Sub1!$D52="","",CNGE_2026_M1_Secc1_Sub1!$D52)</f>
        <v/>
      </c>
      <c r="E173" s="970"/>
      <c r="F173" s="970"/>
      <c r="G173" s="970"/>
      <c r="H173" s="970"/>
      <c r="I173" s="970"/>
      <c r="J173" s="970"/>
      <c r="K173" s="970"/>
      <c r="L173" s="970"/>
      <c r="M173" s="645"/>
      <c r="N173" s="645"/>
      <c r="O173" s="645"/>
      <c r="P173" s="645"/>
      <c r="Q173" s="645"/>
      <c r="R173" s="645"/>
      <c r="S173" s="645"/>
      <c r="T173" s="645"/>
      <c r="U173" s="645"/>
      <c r="V173" s="645"/>
      <c r="W173" s="645"/>
      <c r="X173" s="645"/>
      <c r="Y173" s="645"/>
      <c r="Z173" s="645"/>
      <c r="AA173" s="645"/>
      <c r="AB173" s="645"/>
      <c r="AC173" s="645"/>
      <c r="AD173" s="645"/>
      <c r="AG173">
        <f t="shared" si="19"/>
        <v>0</v>
      </c>
      <c r="AH173">
        <f t="shared" si="20"/>
        <v>0</v>
      </c>
      <c r="AI173">
        <f t="shared" si="21"/>
        <v>0</v>
      </c>
      <c r="AJ173">
        <f t="shared" si="22"/>
        <v>0</v>
      </c>
      <c r="AK173">
        <f t="shared" si="23"/>
        <v>0</v>
      </c>
      <c r="AL173">
        <f t="shared" si="24"/>
        <v>0</v>
      </c>
      <c r="AM173">
        <f t="shared" si="25"/>
        <v>0</v>
      </c>
      <c r="AN173">
        <f t="shared" si="26"/>
        <v>0</v>
      </c>
      <c r="AO173">
        <f t="shared" si="27"/>
        <v>0</v>
      </c>
      <c r="AP173">
        <f t="shared" si="28"/>
        <v>0</v>
      </c>
      <c r="AQ173">
        <f t="shared" si="29"/>
        <v>0</v>
      </c>
      <c r="AR173">
        <f t="shared" si="30"/>
        <v>0</v>
      </c>
      <c r="AS173">
        <f t="shared" si="31"/>
        <v>0</v>
      </c>
      <c r="AT173">
        <f t="shared" si="32"/>
        <v>0</v>
      </c>
      <c r="AU173">
        <f t="shared" si="33"/>
        <v>0</v>
      </c>
      <c r="AV173">
        <f t="shared" si="34"/>
        <v>0</v>
      </c>
      <c r="AW173">
        <f t="shared" si="35"/>
        <v>0</v>
      </c>
      <c r="AX173">
        <f t="shared" si="36"/>
        <v>0</v>
      </c>
      <c r="AY173">
        <f t="shared" si="37"/>
        <v>0</v>
      </c>
      <c r="AZ173">
        <f t="shared" si="38"/>
        <v>0</v>
      </c>
      <c r="BA173">
        <f t="shared" si="39"/>
        <v>0</v>
      </c>
      <c r="BB173">
        <f t="shared" si="40"/>
        <v>0</v>
      </c>
      <c r="BC173">
        <f t="shared" si="41"/>
        <v>0</v>
      </c>
      <c r="BD173">
        <f t="shared" si="42"/>
        <v>0</v>
      </c>
      <c r="BE173" s="356">
        <f t="shared" si="43"/>
        <v>0</v>
      </c>
      <c r="BF173" s="357">
        <f t="shared" si="44"/>
        <v>0</v>
      </c>
      <c r="BG173" s="358">
        <f t="shared" si="45"/>
        <v>0</v>
      </c>
      <c r="BH173" s="359">
        <f t="shared" si="46"/>
        <v>0</v>
      </c>
      <c r="BI173" s="356">
        <f t="shared" si="47"/>
        <v>0</v>
      </c>
      <c r="BJ173" s="357">
        <f t="shared" si="48"/>
        <v>0</v>
      </c>
      <c r="BK173" s="358">
        <f t="shared" si="49"/>
        <v>0</v>
      </c>
      <c r="BL173" s="359">
        <f t="shared" si="50"/>
        <v>0</v>
      </c>
      <c r="BM173" s="356">
        <f t="shared" si="51"/>
        <v>0</v>
      </c>
      <c r="BN173" s="357">
        <f t="shared" si="52"/>
        <v>0</v>
      </c>
      <c r="BO173" s="358">
        <f t="shared" si="53"/>
        <v>0</v>
      </c>
      <c r="BP173" s="359">
        <f t="shared" si="54"/>
        <v>0</v>
      </c>
      <c r="BQ173" s="282">
        <f t="shared" si="55"/>
        <v>0</v>
      </c>
      <c r="BR173" s="352" t="str">
        <f>IF(BQ173=0,"",
IF(SUM($BQ$162:BQ173)=1,BS173,
IF($BQ$282&gt;SUM($BQ$162:BQ173),_xlfn.CONCAT(", ",BS173),
IF($BQ$282=SUM($BQ$162:BQ173),_xlfn.CONCAT(" y ",BS173)))))</f>
        <v/>
      </c>
      <c r="BS173" s="120" t="s">
        <v>5147</v>
      </c>
      <c r="BX173" s="603">
        <f t="shared" si="56"/>
        <v>1</v>
      </c>
      <c r="BY173" s="604">
        <f t="shared" si="57"/>
        <v>1</v>
      </c>
      <c r="BZ173" s="605">
        <f t="shared" si="58"/>
        <v>1</v>
      </c>
      <c r="CA173" s="290">
        <f t="shared" si="61"/>
        <v>0</v>
      </c>
      <c r="CB173" s="293">
        <f t="shared" si="59"/>
        <v>0</v>
      </c>
      <c r="CC173" s="283" t="str">
        <f>IF(CB173=0,"",
IF(SUM($CB$162:CB173)=1,CD173,
IF($CB$282&gt;SUM($CB$162:CB173),_xlfn.CONCAT(", ",CD173),
IF($CB$282=SUM($CB$162:CB173),_xlfn.CONCAT(" y ",CD173)))))</f>
        <v/>
      </c>
      <c r="CD173" s="120" t="s">
        <v>5147</v>
      </c>
      <c r="CE173" s="365">
        <f>IF(M173="",0,IF(OR(M173="NS",CNGE_2026_M1_Secc1_Sub2!$M387="NS"),0,IF(AND(M173="NA",CNGE_2026_M1_Secc1_Sub2!$M387="NA"),0,IF(M173=CNGE_2026_M1_Secc1_Sub2!$M387,0,1))))</f>
        <v>0</v>
      </c>
      <c r="CF173" s="366">
        <f>IF(N173="",0,IF(OR(G173="NS",CNGE_2026_M1_Secc1_Sub2!$S387="NS"),0,IF(AND(N173="NA",CNGE_2026_M1_Secc1_Sub2!$S387="NA"),0,IF(N173=CNGE_2026_M1_Secc1_Sub2!$S387,0,1))))</f>
        <v>0</v>
      </c>
      <c r="CG173" s="531">
        <f>IF(O173="",0,IF(OR(H173="NS",CNGE_2026_M1_Secc1_Sub2!$Y387="NS"),0,IF(AND(O173="NA",CNGE_2026_M1_Secc1_Sub2!$Y387="NA"),0,IF(O173=CNGE_2026_M1_Secc1_Sub2!$Y387,0,1))))</f>
        <v>0</v>
      </c>
      <c r="CH173" s="282">
        <f t="shared" si="60"/>
        <v>0</v>
      </c>
      <c r="CI173" s="283" t="str">
        <f>IF(CH173=0,"",
IF(SUM($CH$162:CH173)=1,CJ173,
IF($CH$282&gt;SUM($CH$162:CH173),_xlfn.CONCAT(", ",CJ173),
IF($CH$282=SUM($CH$162:CH173),_xlfn.CONCAT(" y ",CJ173)))))</f>
        <v/>
      </c>
      <c r="CJ173" s="120" t="s">
        <v>5147</v>
      </c>
      <c r="CN173" s="1"/>
      <c r="CO173" s="608"/>
      <c r="CP173" s="599"/>
      <c r="CQ173" s="77"/>
      <c r="CR173" s="588"/>
      <c r="CS173" s="588"/>
      <c r="CT173" s="588"/>
      <c r="CU173" s="608"/>
      <c r="CV173" s="599"/>
      <c r="CW173" s="514"/>
    </row>
    <row r="174" spans="1:101" ht="15" customHeight="1">
      <c r="A174" s="30"/>
      <c r="B174" s="97"/>
      <c r="C174" s="10" t="s">
        <v>5044</v>
      </c>
      <c r="D174" s="969" t="str">
        <f>IF(CNGE_2026_M1_Secc1_Sub1!$D53="","",CNGE_2026_M1_Secc1_Sub1!$D53)</f>
        <v/>
      </c>
      <c r="E174" s="970"/>
      <c r="F174" s="970"/>
      <c r="G174" s="970"/>
      <c r="H174" s="970"/>
      <c r="I174" s="970"/>
      <c r="J174" s="970"/>
      <c r="K174" s="970"/>
      <c r="L174" s="970"/>
      <c r="M174" s="645"/>
      <c r="N174" s="645"/>
      <c r="O174" s="645"/>
      <c r="P174" s="645"/>
      <c r="Q174" s="645"/>
      <c r="R174" s="645"/>
      <c r="S174" s="645"/>
      <c r="T174" s="645"/>
      <c r="U174" s="645"/>
      <c r="V174" s="645"/>
      <c r="W174" s="645"/>
      <c r="X174" s="645"/>
      <c r="Y174" s="645"/>
      <c r="Z174" s="645"/>
      <c r="AA174" s="645"/>
      <c r="AB174" s="645"/>
      <c r="AC174" s="645"/>
      <c r="AD174" s="645"/>
      <c r="AG174">
        <f t="shared" si="19"/>
        <v>0</v>
      </c>
      <c r="AH174">
        <f t="shared" si="20"/>
        <v>0</v>
      </c>
      <c r="AI174">
        <f t="shared" si="21"/>
        <v>0</v>
      </c>
      <c r="AJ174">
        <f t="shared" si="22"/>
        <v>0</v>
      </c>
      <c r="AK174">
        <f t="shared" si="23"/>
        <v>0</v>
      </c>
      <c r="AL174">
        <f t="shared" si="24"/>
        <v>0</v>
      </c>
      <c r="AM174">
        <f t="shared" si="25"/>
        <v>0</v>
      </c>
      <c r="AN174">
        <f t="shared" si="26"/>
        <v>0</v>
      </c>
      <c r="AO174">
        <f t="shared" si="27"/>
        <v>0</v>
      </c>
      <c r="AP174">
        <f t="shared" si="28"/>
        <v>0</v>
      </c>
      <c r="AQ174">
        <f t="shared" si="29"/>
        <v>0</v>
      </c>
      <c r="AR174">
        <f t="shared" si="30"/>
        <v>0</v>
      </c>
      <c r="AS174">
        <f t="shared" si="31"/>
        <v>0</v>
      </c>
      <c r="AT174">
        <f t="shared" si="32"/>
        <v>0</v>
      </c>
      <c r="AU174">
        <f t="shared" si="33"/>
        <v>0</v>
      </c>
      <c r="AV174">
        <f t="shared" si="34"/>
        <v>0</v>
      </c>
      <c r="AW174">
        <f t="shared" si="35"/>
        <v>0</v>
      </c>
      <c r="AX174">
        <f t="shared" si="36"/>
        <v>0</v>
      </c>
      <c r="AY174">
        <f t="shared" si="37"/>
        <v>0</v>
      </c>
      <c r="AZ174">
        <f t="shared" si="38"/>
        <v>0</v>
      </c>
      <c r="BA174">
        <f t="shared" si="39"/>
        <v>0</v>
      </c>
      <c r="BB174">
        <f t="shared" si="40"/>
        <v>0</v>
      </c>
      <c r="BC174">
        <f t="shared" si="41"/>
        <v>0</v>
      </c>
      <c r="BD174">
        <f t="shared" si="42"/>
        <v>0</v>
      </c>
      <c r="BE174" s="356">
        <f t="shared" si="43"/>
        <v>0</v>
      </c>
      <c r="BF174" s="357">
        <f t="shared" si="44"/>
        <v>0</v>
      </c>
      <c r="BG174" s="358">
        <f t="shared" si="45"/>
        <v>0</v>
      </c>
      <c r="BH174" s="359">
        <f t="shared" si="46"/>
        <v>0</v>
      </c>
      <c r="BI174" s="356">
        <f t="shared" si="47"/>
        <v>0</v>
      </c>
      <c r="BJ174" s="357">
        <f t="shared" si="48"/>
        <v>0</v>
      </c>
      <c r="BK174" s="358">
        <f t="shared" si="49"/>
        <v>0</v>
      </c>
      <c r="BL174" s="359">
        <f t="shared" si="50"/>
        <v>0</v>
      </c>
      <c r="BM174" s="356">
        <f t="shared" si="51"/>
        <v>0</v>
      </c>
      <c r="BN174" s="357">
        <f t="shared" si="52"/>
        <v>0</v>
      </c>
      <c r="BO174" s="358">
        <f t="shared" si="53"/>
        <v>0</v>
      </c>
      <c r="BP174" s="359">
        <f t="shared" si="54"/>
        <v>0</v>
      </c>
      <c r="BQ174" s="282">
        <f t="shared" si="55"/>
        <v>0</v>
      </c>
      <c r="BR174" s="352" t="str">
        <f>IF(BQ174=0,"",
IF(SUM($BQ$162:BQ174)=1,BS174,
IF($BQ$282&gt;SUM($BQ$162:BQ174),_xlfn.CONCAT(", ",BS174),
IF($BQ$282=SUM($BQ$162:BQ174),_xlfn.CONCAT(" y ",BS174)))))</f>
        <v/>
      </c>
      <c r="BS174" s="120" t="s">
        <v>5149</v>
      </c>
      <c r="BX174" s="603">
        <f t="shared" si="56"/>
        <v>1</v>
      </c>
      <c r="BY174" s="604">
        <f t="shared" si="57"/>
        <v>1</v>
      </c>
      <c r="BZ174" s="605">
        <f t="shared" si="58"/>
        <v>1</v>
      </c>
      <c r="CA174" s="290">
        <f t="shared" si="61"/>
        <v>0</v>
      </c>
      <c r="CB174" s="293">
        <f t="shared" si="59"/>
        <v>0</v>
      </c>
      <c r="CC174" s="283" t="str">
        <f>IF(CB174=0,"",
IF(SUM($CB$162:CB174)=1,CD174,
IF($CB$282&gt;SUM($CB$162:CB174),_xlfn.CONCAT(", ",CD174),
IF($CB$282=SUM($CB$162:CB174),_xlfn.CONCAT(" y ",CD174)))))</f>
        <v/>
      </c>
      <c r="CD174" s="120" t="s">
        <v>5149</v>
      </c>
      <c r="CE174" s="365">
        <f>IF(M174="",0,IF(OR(M174="NS",CNGE_2026_M1_Secc1_Sub2!$M388="NS"),0,IF(AND(M174="NA",CNGE_2026_M1_Secc1_Sub2!$M388="NA"),0,IF(M174=CNGE_2026_M1_Secc1_Sub2!$M388,0,1))))</f>
        <v>0</v>
      </c>
      <c r="CF174" s="366">
        <f>IF(N174="",0,IF(OR(G174="NS",CNGE_2026_M1_Secc1_Sub2!$S388="NS"),0,IF(AND(N174="NA",CNGE_2026_M1_Secc1_Sub2!$S388="NA"),0,IF(N174=CNGE_2026_M1_Secc1_Sub2!$S388,0,1))))</f>
        <v>0</v>
      </c>
      <c r="CG174" s="531">
        <f>IF(O174="",0,IF(OR(H174="NS",CNGE_2026_M1_Secc1_Sub2!$Y388="NS"),0,IF(AND(O174="NA",CNGE_2026_M1_Secc1_Sub2!$Y388="NA"),0,IF(O174=CNGE_2026_M1_Secc1_Sub2!$Y388,0,1))))</f>
        <v>0</v>
      </c>
      <c r="CH174" s="282">
        <f t="shared" si="60"/>
        <v>0</v>
      </c>
      <c r="CI174" s="283" t="str">
        <f>IF(CH174=0,"",
IF(SUM($CH$162:CH174)=1,CJ174,
IF($CH$282&gt;SUM($CH$162:CH174),_xlfn.CONCAT(", ",CJ174),
IF($CH$282=SUM($CH$162:CH174),_xlfn.CONCAT(" y ",CJ174)))))</f>
        <v/>
      </c>
      <c r="CJ174" s="120" t="s">
        <v>5149</v>
      </c>
      <c r="CN174" s="1"/>
      <c r="CO174" s="608"/>
      <c r="CP174" s="599"/>
      <c r="CQ174" s="77"/>
      <c r="CR174" s="588"/>
      <c r="CS174" s="588"/>
      <c r="CT174" s="588"/>
      <c r="CU174" s="608"/>
      <c r="CV174" s="599"/>
      <c r="CW174" s="514"/>
    </row>
    <row r="175" spans="1:101" ht="15" customHeight="1">
      <c r="A175" s="30"/>
      <c r="B175" s="97"/>
      <c r="C175" s="10" t="s">
        <v>5045</v>
      </c>
      <c r="D175" s="969" t="str">
        <f>IF(CNGE_2026_M1_Secc1_Sub1!$D54="","",CNGE_2026_M1_Secc1_Sub1!$D54)</f>
        <v/>
      </c>
      <c r="E175" s="970"/>
      <c r="F175" s="970"/>
      <c r="G175" s="970"/>
      <c r="H175" s="970"/>
      <c r="I175" s="970"/>
      <c r="J175" s="970"/>
      <c r="K175" s="970"/>
      <c r="L175" s="970"/>
      <c r="M175" s="645"/>
      <c r="N175" s="645"/>
      <c r="O175" s="645"/>
      <c r="P175" s="645"/>
      <c r="Q175" s="645"/>
      <c r="R175" s="645"/>
      <c r="S175" s="645"/>
      <c r="T175" s="645"/>
      <c r="U175" s="645"/>
      <c r="V175" s="645"/>
      <c r="W175" s="645"/>
      <c r="X175" s="645"/>
      <c r="Y175" s="645"/>
      <c r="Z175" s="645"/>
      <c r="AA175" s="645"/>
      <c r="AB175" s="645"/>
      <c r="AC175" s="645"/>
      <c r="AD175" s="645"/>
      <c r="AG175">
        <f t="shared" si="19"/>
        <v>0</v>
      </c>
      <c r="AH175">
        <f t="shared" si="20"/>
        <v>0</v>
      </c>
      <c r="AI175">
        <f t="shared" si="21"/>
        <v>0</v>
      </c>
      <c r="AJ175">
        <f t="shared" si="22"/>
        <v>0</v>
      </c>
      <c r="AK175">
        <f t="shared" si="23"/>
        <v>0</v>
      </c>
      <c r="AL175">
        <f t="shared" si="24"/>
        <v>0</v>
      </c>
      <c r="AM175">
        <f t="shared" si="25"/>
        <v>0</v>
      </c>
      <c r="AN175">
        <f t="shared" si="26"/>
        <v>0</v>
      </c>
      <c r="AO175">
        <f t="shared" si="27"/>
        <v>0</v>
      </c>
      <c r="AP175">
        <f t="shared" si="28"/>
        <v>0</v>
      </c>
      <c r="AQ175">
        <f t="shared" si="29"/>
        <v>0</v>
      </c>
      <c r="AR175">
        <f t="shared" si="30"/>
        <v>0</v>
      </c>
      <c r="AS175">
        <f t="shared" si="31"/>
        <v>0</v>
      </c>
      <c r="AT175">
        <f t="shared" si="32"/>
        <v>0</v>
      </c>
      <c r="AU175">
        <f t="shared" si="33"/>
        <v>0</v>
      </c>
      <c r="AV175">
        <f t="shared" si="34"/>
        <v>0</v>
      </c>
      <c r="AW175">
        <f t="shared" si="35"/>
        <v>0</v>
      </c>
      <c r="AX175">
        <f t="shared" si="36"/>
        <v>0</v>
      </c>
      <c r="AY175">
        <f t="shared" si="37"/>
        <v>0</v>
      </c>
      <c r="AZ175">
        <f t="shared" si="38"/>
        <v>0</v>
      </c>
      <c r="BA175">
        <f t="shared" si="39"/>
        <v>0</v>
      </c>
      <c r="BB175">
        <f t="shared" si="40"/>
        <v>0</v>
      </c>
      <c r="BC175">
        <f t="shared" si="41"/>
        <v>0</v>
      </c>
      <c r="BD175">
        <f t="shared" si="42"/>
        <v>0</v>
      </c>
      <c r="BE175" s="356">
        <f t="shared" si="43"/>
        <v>0</v>
      </c>
      <c r="BF175" s="357">
        <f t="shared" si="44"/>
        <v>0</v>
      </c>
      <c r="BG175" s="358">
        <f t="shared" si="45"/>
        <v>0</v>
      </c>
      <c r="BH175" s="359">
        <f t="shared" si="46"/>
        <v>0</v>
      </c>
      <c r="BI175" s="356">
        <f t="shared" si="47"/>
        <v>0</v>
      </c>
      <c r="BJ175" s="357">
        <f t="shared" si="48"/>
        <v>0</v>
      </c>
      <c r="BK175" s="358">
        <f t="shared" si="49"/>
        <v>0</v>
      </c>
      <c r="BL175" s="359">
        <f t="shared" si="50"/>
        <v>0</v>
      </c>
      <c r="BM175" s="356">
        <f t="shared" si="51"/>
        <v>0</v>
      </c>
      <c r="BN175" s="357">
        <f t="shared" si="52"/>
        <v>0</v>
      </c>
      <c r="BO175" s="358">
        <f t="shared" si="53"/>
        <v>0</v>
      </c>
      <c r="BP175" s="359">
        <f t="shared" si="54"/>
        <v>0</v>
      </c>
      <c r="BQ175" s="282">
        <f t="shared" si="55"/>
        <v>0</v>
      </c>
      <c r="BR175" s="352" t="str">
        <f>IF(BQ175=0,"",
IF(SUM($BQ$162:BQ175)=1,BS175,
IF($BQ$282&gt;SUM($BQ$162:BQ175),_xlfn.CONCAT(", ",BS175),
IF($BQ$282=SUM($BQ$162:BQ175),_xlfn.CONCAT(" y ",BS175)))))</f>
        <v/>
      </c>
      <c r="BS175" s="120" t="s">
        <v>5151</v>
      </c>
      <c r="BX175" s="603">
        <f t="shared" si="56"/>
        <v>1</v>
      </c>
      <c r="BY175" s="604">
        <f t="shared" si="57"/>
        <v>1</v>
      </c>
      <c r="BZ175" s="605">
        <f t="shared" si="58"/>
        <v>1</v>
      </c>
      <c r="CA175" s="290">
        <f t="shared" si="61"/>
        <v>0</v>
      </c>
      <c r="CB175" s="293">
        <f t="shared" si="59"/>
        <v>0</v>
      </c>
      <c r="CC175" s="283" t="str">
        <f>IF(CB175=0,"",
IF(SUM($CB$162:CB175)=1,CD175,
IF($CB$282&gt;SUM($CB$162:CB175),_xlfn.CONCAT(", ",CD175),
IF($CB$282=SUM($CB$162:CB175),_xlfn.CONCAT(" y ",CD175)))))</f>
        <v/>
      </c>
      <c r="CD175" s="120" t="s">
        <v>5151</v>
      </c>
      <c r="CE175" s="365">
        <f>IF(M175="",0,IF(OR(M175="NS",CNGE_2026_M1_Secc1_Sub2!$M389="NS"),0,IF(AND(M175="NA",CNGE_2026_M1_Secc1_Sub2!$M389="NA"),0,IF(M175=CNGE_2026_M1_Secc1_Sub2!$M389,0,1))))</f>
        <v>0</v>
      </c>
      <c r="CF175" s="366">
        <f>IF(N175="",0,IF(OR(G175="NS",CNGE_2026_M1_Secc1_Sub2!$S389="NS"),0,IF(AND(N175="NA",CNGE_2026_M1_Secc1_Sub2!$S389="NA"),0,IF(N175=CNGE_2026_M1_Secc1_Sub2!$S389,0,1))))</f>
        <v>0</v>
      </c>
      <c r="CG175" s="531">
        <f>IF(O175="",0,IF(OR(H175="NS",CNGE_2026_M1_Secc1_Sub2!$Y389="NS"),0,IF(AND(O175="NA",CNGE_2026_M1_Secc1_Sub2!$Y389="NA"),0,IF(O175=CNGE_2026_M1_Secc1_Sub2!$Y389,0,1))))</f>
        <v>0</v>
      </c>
      <c r="CH175" s="282">
        <f t="shared" si="60"/>
        <v>0</v>
      </c>
      <c r="CI175" s="283" t="str">
        <f>IF(CH175=0,"",
IF(SUM($CH$162:CH175)=1,CJ175,
IF($CH$282&gt;SUM($CH$162:CH175),_xlfn.CONCAT(", ",CJ175),
IF($CH$282=SUM($CH$162:CH175),_xlfn.CONCAT(" y ",CJ175)))))</f>
        <v/>
      </c>
      <c r="CJ175" s="120" t="s">
        <v>5151</v>
      </c>
      <c r="CN175" s="1"/>
      <c r="CO175" s="608"/>
      <c r="CP175" s="599"/>
      <c r="CQ175" s="77"/>
      <c r="CR175" s="588"/>
      <c r="CS175" s="588"/>
      <c r="CT175" s="588"/>
      <c r="CU175" s="608"/>
      <c r="CV175" s="599"/>
      <c r="CW175" s="514"/>
    </row>
    <row r="176" spans="1:101" ht="15" customHeight="1">
      <c r="A176" s="30"/>
      <c r="B176" s="97"/>
      <c r="C176" s="10" t="s">
        <v>5046</v>
      </c>
      <c r="D176" s="969" t="str">
        <f>IF(CNGE_2026_M1_Secc1_Sub1!$D55="","",CNGE_2026_M1_Secc1_Sub1!$D55)</f>
        <v/>
      </c>
      <c r="E176" s="970"/>
      <c r="F176" s="970"/>
      <c r="G176" s="970"/>
      <c r="H176" s="970"/>
      <c r="I176" s="970"/>
      <c r="J176" s="970"/>
      <c r="K176" s="970"/>
      <c r="L176" s="970"/>
      <c r="M176" s="645"/>
      <c r="N176" s="645"/>
      <c r="O176" s="645"/>
      <c r="P176" s="645"/>
      <c r="Q176" s="645"/>
      <c r="R176" s="645"/>
      <c r="S176" s="645"/>
      <c r="T176" s="645"/>
      <c r="U176" s="645"/>
      <c r="V176" s="645"/>
      <c r="W176" s="645"/>
      <c r="X176" s="645"/>
      <c r="Y176" s="645"/>
      <c r="Z176" s="645"/>
      <c r="AA176" s="645"/>
      <c r="AB176" s="645"/>
      <c r="AC176" s="645"/>
      <c r="AD176" s="645"/>
      <c r="AG176">
        <f t="shared" si="19"/>
        <v>0</v>
      </c>
      <c r="AH176">
        <f t="shared" si="20"/>
        <v>0</v>
      </c>
      <c r="AI176">
        <f t="shared" si="21"/>
        <v>0</v>
      </c>
      <c r="AJ176">
        <f t="shared" si="22"/>
        <v>0</v>
      </c>
      <c r="AK176">
        <f t="shared" si="23"/>
        <v>0</v>
      </c>
      <c r="AL176">
        <f t="shared" si="24"/>
        <v>0</v>
      </c>
      <c r="AM176">
        <f t="shared" si="25"/>
        <v>0</v>
      </c>
      <c r="AN176">
        <f t="shared" si="26"/>
        <v>0</v>
      </c>
      <c r="AO176">
        <f t="shared" si="27"/>
        <v>0</v>
      </c>
      <c r="AP176">
        <f t="shared" si="28"/>
        <v>0</v>
      </c>
      <c r="AQ176">
        <f t="shared" si="29"/>
        <v>0</v>
      </c>
      <c r="AR176">
        <f t="shared" si="30"/>
        <v>0</v>
      </c>
      <c r="AS176">
        <f t="shared" si="31"/>
        <v>0</v>
      </c>
      <c r="AT176">
        <f t="shared" si="32"/>
        <v>0</v>
      </c>
      <c r="AU176">
        <f t="shared" si="33"/>
        <v>0</v>
      </c>
      <c r="AV176">
        <f t="shared" si="34"/>
        <v>0</v>
      </c>
      <c r="AW176">
        <f t="shared" si="35"/>
        <v>0</v>
      </c>
      <c r="AX176">
        <f t="shared" si="36"/>
        <v>0</v>
      </c>
      <c r="AY176">
        <f t="shared" si="37"/>
        <v>0</v>
      </c>
      <c r="AZ176">
        <f t="shared" si="38"/>
        <v>0</v>
      </c>
      <c r="BA176">
        <f t="shared" si="39"/>
        <v>0</v>
      </c>
      <c r="BB176">
        <f t="shared" si="40"/>
        <v>0</v>
      </c>
      <c r="BC176">
        <f t="shared" si="41"/>
        <v>0</v>
      </c>
      <c r="BD176">
        <f t="shared" si="42"/>
        <v>0</v>
      </c>
      <c r="BE176" s="356">
        <f t="shared" si="43"/>
        <v>0</v>
      </c>
      <c r="BF176" s="357">
        <f t="shared" si="44"/>
        <v>0</v>
      </c>
      <c r="BG176" s="358">
        <f t="shared" si="45"/>
        <v>0</v>
      </c>
      <c r="BH176" s="359">
        <f t="shared" si="46"/>
        <v>0</v>
      </c>
      <c r="BI176" s="356">
        <f t="shared" si="47"/>
        <v>0</v>
      </c>
      <c r="BJ176" s="357">
        <f t="shared" si="48"/>
        <v>0</v>
      </c>
      <c r="BK176" s="358">
        <f t="shared" si="49"/>
        <v>0</v>
      </c>
      <c r="BL176" s="359">
        <f t="shared" si="50"/>
        <v>0</v>
      </c>
      <c r="BM176" s="356">
        <f t="shared" si="51"/>
        <v>0</v>
      </c>
      <c r="BN176" s="357">
        <f t="shared" si="52"/>
        <v>0</v>
      </c>
      <c r="BO176" s="358">
        <f t="shared" si="53"/>
        <v>0</v>
      </c>
      <c r="BP176" s="359">
        <f t="shared" si="54"/>
        <v>0</v>
      </c>
      <c r="BQ176" s="282">
        <f t="shared" si="55"/>
        <v>0</v>
      </c>
      <c r="BR176" s="352" t="str">
        <f>IF(BQ176=0,"",
IF(SUM($BQ$162:BQ176)=1,BS176,
IF($BQ$282&gt;SUM($BQ$162:BQ176),_xlfn.CONCAT(", ",BS176),
IF($BQ$282=SUM($BQ$162:BQ176),_xlfn.CONCAT(" y ",BS176)))))</f>
        <v/>
      </c>
      <c r="BS176" s="120" t="s">
        <v>5153</v>
      </c>
      <c r="BX176" s="603">
        <f t="shared" si="56"/>
        <v>1</v>
      </c>
      <c r="BY176" s="604">
        <f t="shared" si="57"/>
        <v>1</v>
      </c>
      <c r="BZ176" s="605">
        <f t="shared" si="58"/>
        <v>1</v>
      </c>
      <c r="CA176" s="290">
        <f t="shared" si="61"/>
        <v>0</v>
      </c>
      <c r="CB176" s="293">
        <f t="shared" si="59"/>
        <v>0</v>
      </c>
      <c r="CC176" s="283" t="str">
        <f>IF(CB176=0,"",
IF(SUM($CB$162:CB176)=1,CD176,
IF($CB$282&gt;SUM($CB$162:CB176),_xlfn.CONCAT(", ",CD176),
IF($CB$282=SUM($CB$162:CB176),_xlfn.CONCAT(" y ",CD176)))))</f>
        <v/>
      </c>
      <c r="CD176" s="120" t="s">
        <v>5153</v>
      </c>
      <c r="CE176" s="365">
        <f>IF(M176="",0,IF(OR(M176="NS",CNGE_2026_M1_Secc1_Sub2!$M390="NS"),0,IF(AND(M176="NA",CNGE_2026_M1_Secc1_Sub2!$M390="NA"),0,IF(M176=CNGE_2026_M1_Secc1_Sub2!$M390,0,1))))</f>
        <v>0</v>
      </c>
      <c r="CF176" s="366">
        <f>IF(N176="",0,IF(OR(G176="NS",CNGE_2026_M1_Secc1_Sub2!$S390="NS"),0,IF(AND(N176="NA",CNGE_2026_M1_Secc1_Sub2!$S390="NA"),0,IF(N176=CNGE_2026_M1_Secc1_Sub2!$S390,0,1))))</f>
        <v>0</v>
      </c>
      <c r="CG176" s="531">
        <f>IF(O176="",0,IF(OR(H176="NS",CNGE_2026_M1_Secc1_Sub2!$Y390="NS"),0,IF(AND(O176="NA",CNGE_2026_M1_Secc1_Sub2!$Y390="NA"),0,IF(O176=CNGE_2026_M1_Secc1_Sub2!$Y390,0,1))))</f>
        <v>0</v>
      </c>
      <c r="CH176" s="282">
        <f t="shared" si="60"/>
        <v>0</v>
      </c>
      <c r="CI176" s="283" t="str">
        <f>IF(CH176=0,"",
IF(SUM($CH$162:CH176)=1,CJ176,
IF($CH$282&gt;SUM($CH$162:CH176),_xlfn.CONCAT(", ",CJ176),
IF($CH$282=SUM($CH$162:CH176),_xlfn.CONCAT(" y ",CJ176)))))</f>
        <v/>
      </c>
      <c r="CJ176" s="120" t="s">
        <v>5153</v>
      </c>
      <c r="CN176" s="1"/>
      <c r="CO176" s="608"/>
      <c r="CP176" s="599"/>
      <c r="CQ176" s="77"/>
      <c r="CR176" s="588"/>
      <c r="CS176" s="588"/>
      <c r="CT176" s="588"/>
      <c r="CU176" s="608"/>
      <c r="CV176" s="599"/>
      <c r="CW176" s="514"/>
    </row>
    <row r="177" spans="1:101" ht="15" customHeight="1">
      <c r="A177" s="30"/>
      <c r="B177" s="97"/>
      <c r="C177" s="10" t="s">
        <v>5047</v>
      </c>
      <c r="D177" s="969" t="str">
        <f>IF(CNGE_2026_M1_Secc1_Sub1!$D56="","",CNGE_2026_M1_Secc1_Sub1!$D56)</f>
        <v/>
      </c>
      <c r="E177" s="970"/>
      <c r="F177" s="970"/>
      <c r="G177" s="970"/>
      <c r="H177" s="970"/>
      <c r="I177" s="970"/>
      <c r="J177" s="970"/>
      <c r="K177" s="970"/>
      <c r="L177" s="970"/>
      <c r="M177" s="645"/>
      <c r="N177" s="645"/>
      <c r="O177" s="645"/>
      <c r="P177" s="645"/>
      <c r="Q177" s="645"/>
      <c r="R177" s="645"/>
      <c r="S177" s="645"/>
      <c r="T177" s="645"/>
      <c r="U177" s="645"/>
      <c r="V177" s="645"/>
      <c r="W177" s="645"/>
      <c r="X177" s="645"/>
      <c r="Y177" s="645"/>
      <c r="Z177" s="645"/>
      <c r="AA177" s="645"/>
      <c r="AB177" s="645"/>
      <c r="AC177" s="645"/>
      <c r="AD177" s="645"/>
      <c r="AG177">
        <f t="shared" si="19"/>
        <v>0</v>
      </c>
      <c r="AH177">
        <f t="shared" si="20"/>
        <v>0</v>
      </c>
      <c r="AI177">
        <f t="shared" si="21"/>
        <v>0</v>
      </c>
      <c r="AJ177">
        <f t="shared" si="22"/>
        <v>0</v>
      </c>
      <c r="AK177">
        <f t="shared" si="23"/>
        <v>0</v>
      </c>
      <c r="AL177">
        <f t="shared" si="24"/>
        <v>0</v>
      </c>
      <c r="AM177">
        <f t="shared" si="25"/>
        <v>0</v>
      </c>
      <c r="AN177">
        <f t="shared" si="26"/>
        <v>0</v>
      </c>
      <c r="AO177">
        <f t="shared" si="27"/>
        <v>0</v>
      </c>
      <c r="AP177">
        <f t="shared" si="28"/>
        <v>0</v>
      </c>
      <c r="AQ177">
        <f t="shared" si="29"/>
        <v>0</v>
      </c>
      <c r="AR177">
        <f t="shared" si="30"/>
        <v>0</v>
      </c>
      <c r="AS177">
        <f t="shared" si="31"/>
        <v>0</v>
      </c>
      <c r="AT177">
        <f t="shared" si="32"/>
        <v>0</v>
      </c>
      <c r="AU177">
        <f t="shared" si="33"/>
        <v>0</v>
      </c>
      <c r="AV177">
        <f t="shared" si="34"/>
        <v>0</v>
      </c>
      <c r="AW177">
        <f t="shared" si="35"/>
        <v>0</v>
      </c>
      <c r="AX177">
        <f t="shared" si="36"/>
        <v>0</v>
      </c>
      <c r="AY177">
        <f t="shared" si="37"/>
        <v>0</v>
      </c>
      <c r="AZ177">
        <f t="shared" si="38"/>
        <v>0</v>
      </c>
      <c r="BA177">
        <f t="shared" si="39"/>
        <v>0</v>
      </c>
      <c r="BB177">
        <f t="shared" si="40"/>
        <v>0</v>
      </c>
      <c r="BC177">
        <f t="shared" si="41"/>
        <v>0</v>
      </c>
      <c r="BD177">
        <f t="shared" si="42"/>
        <v>0</v>
      </c>
      <c r="BE177" s="356">
        <f t="shared" si="43"/>
        <v>0</v>
      </c>
      <c r="BF177" s="357">
        <f t="shared" si="44"/>
        <v>0</v>
      </c>
      <c r="BG177" s="358">
        <f t="shared" si="45"/>
        <v>0</v>
      </c>
      <c r="BH177" s="359">
        <f t="shared" si="46"/>
        <v>0</v>
      </c>
      <c r="BI177" s="356">
        <f t="shared" si="47"/>
        <v>0</v>
      </c>
      <c r="BJ177" s="357">
        <f t="shared" si="48"/>
        <v>0</v>
      </c>
      <c r="BK177" s="358">
        <f t="shared" si="49"/>
        <v>0</v>
      </c>
      <c r="BL177" s="359">
        <f t="shared" si="50"/>
        <v>0</v>
      </c>
      <c r="BM177" s="356">
        <f t="shared" si="51"/>
        <v>0</v>
      </c>
      <c r="BN177" s="357">
        <f t="shared" si="52"/>
        <v>0</v>
      </c>
      <c r="BO177" s="358">
        <f t="shared" si="53"/>
        <v>0</v>
      </c>
      <c r="BP177" s="359">
        <f t="shared" si="54"/>
        <v>0</v>
      </c>
      <c r="BQ177" s="282">
        <f t="shared" si="55"/>
        <v>0</v>
      </c>
      <c r="BR177" s="352" t="str">
        <f>IF(BQ177=0,"",
IF(SUM($BQ$162:BQ177)=1,BS177,
IF($BQ$282&gt;SUM($BQ$162:BQ177),_xlfn.CONCAT(", ",BS177),
IF($BQ$282=SUM($BQ$162:BQ177),_xlfn.CONCAT(" y ",BS177)))))</f>
        <v/>
      </c>
      <c r="BS177" s="120" t="s">
        <v>5155</v>
      </c>
      <c r="BX177" s="603">
        <f t="shared" si="56"/>
        <v>1</v>
      </c>
      <c r="BY177" s="604">
        <f t="shared" si="57"/>
        <v>1</v>
      </c>
      <c r="BZ177" s="605">
        <f t="shared" si="58"/>
        <v>1</v>
      </c>
      <c r="CA177" s="290">
        <f t="shared" si="61"/>
        <v>0</v>
      </c>
      <c r="CB177" s="293">
        <f t="shared" si="59"/>
        <v>0</v>
      </c>
      <c r="CC177" s="283" t="str">
        <f>IF(CB177=0,"",
IF(SUM($CB$162:CB177)=1,CD177,
IF($CB$282&gt;SUM($CB$162:CB177),_xlfn.CONCAT(", ",CD177),
IF($CB$282=SUM($CB$162:CB177),_xlfn.CONCAT(" y ",CD177)))))</f>
        <v/>
      </c>
      <c r="CD177" s="120" t="s">
        <v>5155</v>
      </c>
      <c r="CE177" s="365">
        <f>IF(M177="",0,IF(OR(M177="NS",CNGE_2026_M1_Secc1_Sub2!$M391="NS"),0,IF(AND(M177="NA",CNGE_2026_M1_Secc1_Sub2!$M391="NA"),0,IF(M177=CNGE_2026_M1_Secc1_Sub2!$M391,0,1))))</f>
        <v>0</v>
      </c>
      <c r="CF177" s="366">
        <f>IF(N177="",0,IF(OR(G177="NS",CNGE_2026_M1_Secc1_Sub2!$S391="NS"),0,IF(AND(N177="NA",CNGE_2026_M1_Secc1_Sub2!$S391="NA"),0,IF(N177=CNGE_2026_M1_Secc1_Sub2!$S391,0,1))))</f>
        <v>0</v>
      </c>
      <c r="CG177" s="531">
        <f>IF(O177="",0,IF(OR(H177="NS",CNGE_2026_M1_Secc1_Sub2!$Y391="NS"),0,IF(AND(O177="NA",CNGE_2026_M1_Secc1_Sub2!$Y391="NA"),0,IF(O177=CNGE_2026_M1_Secc1_Sub2!$Y391,0,1))))</f>
        <v>0</v>
      </c>
      <c r="CH177" s="282">
        <f t="shared" si="60"/>
        <v>0</v>
      </c>
      <c r="CI177" s="283" t="str">
        <f>IF(CH177=0,"",
IF(SUM($CH$162:CH177)=1,CJ177,
IF($CH$282&gt;SUM($CH$162:CH177),_xlfn.CONCAT(", ",CJ177),
IF($CH$282=SUM($CH$162:CH177),_xlfn.CONCAT(" y ",CJ177)))))</f>
        <v/>
      </c>
      <c r="CJ177" s="120" t="s">
        <v>5155</v>
      </c>
      <c r="CN177" s="1"/>
      <c r="CO177" s="608"/>
      <c r="CP177" s="599"/>
      <c r="CQ177" s="77"/>
      <c r="CR177" s="588"/>
      <c r="CS177" s="588"/>
      <c r="CT177" s="588"/>
      <c r="CU177" s="608"/>
      <c r="CV177" s="599"/>
      <c r="CW177" s="514"/>
    </row>
    <row r="178" spans="1:101" ht="15" customHeight="1">
      <c r="A178" s="30"/>
      <c r="B178" s="97"/>
      <c r="C178" s="10" t="s">
        <v>5048</v>
      </c>
      <c r="D178" s="969" t="str">
        <f>IF(CNGE_2026_M1_Secc1_Sub1!$D57="","",CNGE_2026_M1_Secc1_Sub1!$D57)</f>
        <v/>
      </c>
      <c r="E178" s="970"/>
      <c r="F178" s="970"/>
      <c r="G178" s="970"/>
      <c r="H178" s="970"/>
      <c r="I178" s="970"/>
      <c r="J178" s="970"/>
      <c r="K178" s="970"/>
      <c r="L178" s="970"/>
      <c r="M178" s="645"/>
      <c r="N178" s="645"/>
      <c r="O178" s="645"/>
      <c r="P178" s="645"/>
      <c r="Q178" s="645"/>
      <c r="R178" s="645"/>
      <c r="S178" s="645"/>
      <c r="T178" s="645"/>
      <c r="U178" s="645"/>
      <c r="V178" s="645"/>
      <c r="W178" s="645"/>
      <c r="X178" s="645"/>
      <c r="Y178" s="645"/>
      <c r="Z178" s="645"/>
      <c r="AA178" s="645"/>
      <c r="AB178" s="645"/>
      <c r="AC178" s="645"/>
      <c r="AD178" s="645"/>
      <c r="AG178">
        <f t="shared" si="19"/>
        <v>0</v>
      </c>
      <c r="AH178">
        <f t="shared" si="20"/>
        <v>0</v>
      </c>
      <c r="AI178">
        <f t="shared" si="21"/>
        <v>0</v>
      </c>
      <c r="AJ178">
        <f t="shared" si="22"/>
        <v>0</v>
      </c>
      <c r="AK178">
        <f t="shared" si="23"/>
        <v>0</v>
      </c>
      <c r="AL178">
        <f t="shared" si="24"/>
        <v>0</v>
      </c>
      <c r="AM178">
        <f t="shared" si="25"/>
        <v>0</v>
      </c>
      <c r="AN178">
        <f t="shared" si="26"/>
        <v>0</v>
      </c>
      <c r="AO178">
        <f t="shared" si="27"/>
        <v>0</v>
      </c>
      <c r="AP178">
        <f t="shared" si="28"/>
        <v>0</v>
      </c>
      <c r="AQ178">
        <f t="shared" si="29"/>
        <v>0</v>
      </c>
      <c r="AR178">
        <f t="shared" si="30"/>
        <v>0</v>
      </c>
      <c r="AS178">
        <f t="shared" si="31"/>
        <v>0</v>
      </c>
      <c r="AT178">
        <f t="shared" si="32"/>
        <v>0</v>
      </c>
      <c r="AU178">
        <f t="shared" si="33"/>
        <v>0</v>
      </c>
      <c r="AV178">
        <f t="shared" si="34"/>
        <v>0</v>
      </c>
      <c r="AW178">
        <f t="shared" si="35"/>
        <v>0</v>
      </c>
      <c r="AX178">
        <f t="shared" si="36"/>
        <v>0</v>
      </c>
      <c r="AY178">
        <f t="shared" si="37"/>
        <v>0</v>
      </c>
      <c r="AZ178">
        <f t="shared" si="38"/>
        <v>0</v>
      </c>
      <c r="BA178">
        <f t="shared" si="39"/>
        <v>0</v>
      </c>
      <c r="BB178">
        <f t="shared" si="40"/>
        <v>0</v>
      </c>
      <c r="BC178">
        <f t="shared" si="41"/>
        <v>0</v>
      </c>
      <c r="BD178">
        <f t="shared" si="42"/>
        <v>0</v>
      </c>
      <c r="BE178" s="356">
        <f t="shared" si="43"/>
        <v>0</v>
      </c>
      <c r="BF178" s="357">
        <f t="shared" si="44"/>
        <v>0</v>
      </c>
      <c r="BG178" s="358">
        <f t="shared" si="45"/>
        <v>0</v>
      </c>
      <c r="BH178" s="359">
        <f t="shared" si="46"/>
        <v>0</v>
      </c>
      <c r="BI178" s="356">
        <f t="shared" si="47"/>
        <v>0</v>
      </c>
      <c r="BJ178" s="357">
        <f t="shared" si="48"/>
        <v>0</v>
      </c>
      <c r="BK178" s="358">
        <f t="shared" si="49"/>
        <v>0</v>
      </c>
      <c r="BL178" s="359">
        <f t="shared" si="50"/>
        <v>0</v>
      </c>
      <c r="BM178" s="356">
        <f t="shared" si="51"/>
        <v>0</v>
      </c>
      <c r="BN178" s="357">
        <f t="shared" si="52"/>
        <v>0</v>
      </c>
      <c r="BO178" s="358">
        <f t="shared" si="53"/>
        <v>0</v>
      </c>
      <c r="BP178" s="359">
        <f t="shared" si="54"/>
        <v>0</v>
      </c>
      <c r="BQ178" s="282">
        <f t="shared" si="55"/>
        <v>0</v>
      </c>
      <c r="BR178" s="352" t="str">
        <f>IF(BQ178=0,"",
IF(SUM($BQ$162:BQ178)=1,BS178,
IF($BQ$282&gt;SUM($BQ$162:BQ178),_xlfn.CONCAT(", ",BS178),
IF($BQ$282=SUM($BQ$162:BQ178),_xlfn.CONCAT(" y ",BS178)))))</f>
        <v/>
      </c>
      <c r="BS178" s="120" t="s">
        <v>5157</v>
      </c>
      <c r="BX178" s="603">
        <f t="shared" si="56"/>
        <v>1</v>
      </c>
      <c r="BY178" s="604">
        <f t="shared" si="57"/>
        <v>1</v>
      </c>
      <c r="BZ178" s="605">
        <f t="shared" si="58"/>
        <v>1</v>
      </c>
      <c r="CA178" s="290">
        <f t="shared" si="61"/>
        <v>0</v>
      </c>
      <c r="CB178" s="293">
        <f t="shared" si="59"/>
        <v>0</v>
      </c>
      <c r="CC178" s="283" t="str">
        <f>IF(CB178=0,"",
IF(SUM($CB$162:CB178)=1,CD178,
IF($CB$282&gt;SUM($CB$162:CB178),_xlfn.CONCAT(", ",CD178),
IF($CB$282=SUM($CB$162:CB178),_xlfn.CONCAT(" y ",CD178)))))</f>
        <v/>
      </c>
      <c r="CD178" s="120" t="s">
        <v>5157</v>
      </c>
      <c r="CE178" s="365">
        <f>IF(M178="",0,IF(OR(M178="NS",CNGE_2026_M1_Secc1_Sub2!$M392="NS"),0,IF(AND(M178="NA",CNGE_2026_M1_Secc1_Sub2!$M392="NA"),0,IF(M178=CNGE_2026_M1_Secc1_Sub2!$M392,0,1))))</f>
        <v>0</v>
      </c>
      <c r="CF178" s="366">
        <f>IF(N178="",0,IF(OR(G178="NS",CNGE_2026_M1_Secc1_Sub2!$S392="NS"),0,IF(AND(N178="NA",CNGE_2026_M1_Secc1_Sub2!$S392="NA"),0,IF(N178=CNGE_2026_M1_Secc1_Sub2!$S392,0,1))))</f>
        <v>0</v>
      </c>
      <c r="CG178" s="531">
        <f>IF(O178="",0,IF(OR(H178="NS",CNGE_2026_M1_Secc1_Sub2!$Y392="NS"),0,IF(AND(O178="NA",CNGE_2026_M1_Secc1_Sub2!$Y392="NA"),0,IF(O178=CNGE_2026_M1_Secc1_Sub2!$Y392,0,1))))</f>
        <v>0</v>
      </c>
      <c r="CH178" s="282">
        <f t="shared" si="60"/>
        <v>0</v>
      </c>
      <c r="CI178" s="283" t="str">
        <f>IF(CH178=0,"",
IF(SUM($CH$162:CH178)=1,CJ178,
IF($CH$282&gt;SUM($CH$162:CH178),_xlfn.CONCAT(", ",CJ178),
IF($CH$282=SUM($CH$162:CH178),_xlfn.CONCAT(" y ",CJ178)))))</f>
        <v/>
      </c>
      <c r="CJ178" s="120" t="s">
        <v>5157</v>
      </c>
      <c r="CN178" s="1"/>
      <c r="CO178" s="608"/>
      <c r="CP178" s="599"/>
      <c r="CQ178" s="77"/>
      <c r="CR178" s="588"/>
      <c r="CS178" s="588"/>
      <c r="CT178" s="588"/>
      <c r="CU178" s="608"/>
      <c r="CV178" s="599"/>
      <c r="CW178" s="514"/>
    </row>
    <row r="179" spans="1:101" ht="15" customHeight="1">
      <c r="A179" s="30"/>
      <c r="B179" s="97"/>
      <c r="C179" s="10" t="s">
        <v>5049</v>
      </c>
      <c r="D179" s="969" t="str">
        <f>IF(CNGE_2026_M1_Secc1_Sub1!$D58="","",CNGE_2026_M1_Secc1_Sub1!$D58)</f>
        <v/>
      </c>
      <c r="E179" s="970"/>
      <c r="F179" s="970"/>
      <c r="G179" s="970"/>
      <c r="H179" s="970"/>
      <c r="I179" s="970"/>
      <c r="J179" s="970"/>
      <c r="K179" s="970"/>
      <c r="L179" s="970"/>
      <c r="M179" s="645"/>
      <c r="N179" s="645"/>
      <c r="O179" s="645"/>
      <c r="P179" s="645"/>
      <c r="Q179" s="645"/>
      <c r="R179" s="645"/>
      <c r="S179" s="645"/>
      <c r="T179" s="645"/>
      <c r="U179" s="645"/>
      <c r="V179" s="645"/>
      <c r="W179" s="645"/>
      <c r="X179" s="645"/>
      <c r="Y179" s="645"/>
      <c r="Z179" s="645"/>
      <c r="AA179" s="645"/>
      <c r="AB179" s="645"/>
      <c r="AC179" s="645"/>
      <c r="AD179" s="645"/>
      <c r="AG179">
        <f t="shared" si="19"/>
        <v>0</v>
      </c>
      <c r="AH179">
        <f t="shared" si="20"/>
        <v>0</v>
      </c>
      <c r="AI179">
        <f t="shared" si="21"/>
        <v>0</v>
      </c>
      <c r="AJ179">
        <f t="shared" si="22"/>
        <v>0</v>
      </c>
      <c r="AK179">
        <f t="shared" si="23"/>
        <v>0</v>
      </c>
      <c r="AL179">
        <f t="shared" si="24"/>
        <v>0</v>
      </c>
      <c r="AM179">
        <f t="shared" si="25"/>
        <v>0</v>
      </c>
      <c r="AN179">
        <f t="shared" si="26"/>
        <v>0</v>
      </c>
      <c r="AO179">
        <f t="shared" si="27"/>
        <v>0</v>
      </c>
      <c r="AP179">
        <f t="shared" si="28"/>
        <v>0</v>
      </c>
      <c r="AQ179">
        <f t="shared" si="29"/>
        <v>0</v>
      </c>
      <c r="AR179">
        <f t="shared" si="30"/>
        <v>0</v>
      </c>
      <c r="AS179">
        <f t="shared" si="31"/>
        <v>0</v>
      </c>
      <c r="AT179">
        <f t="shared" si="32"/>
        <v>0</v>
      </c>
      <c r="AU179">
        <f t="shared" si="33"/>
        <v>0</v>
      </c>
      <c r="AV179">
        <f t="shared" si="34"/>
        <v>0</v>
      </c>
      <c r="AW179">
        <f t="shared" si="35"/>
        <v>0</v>
      </c>
      <c r="AX179">
        <f t="shared" si="36"/>
        <v>0</v>
      </c>
      <c r="AY179">
        <f t="shared" si="37"/>
        <v>0</v>
      </c>
      <c r="AZ179">
        <f t="shared" si="38"/>
        <v>0</v>
      </c>
      <c r="BA179">
        <f t="shared" si="39"/>
        <v>0</v>
      </c>
      <c r="BB179">
        <f t="shared" si="40"/>
        <v>0</v>
      </c>
      <c r="BC179">
        <f t="shared" si="41"/>
        <v>0</v>
      </c>
      <c r="BD179">
        <f t="shared" si="42"/>
        <v>0</v>
      </c>
      <c r="BE179" s="356">
        <f t="shared" si="43"/>
        <v>0</v>
      </c>
      <c r="BF179" s="357">
        <f t="shared" si="44"/>
        <v>0</v>
      </c>
      <c r="BG179" s="358">
        <f t="shared" si="45"/>
        <v>0</v>
      </c>
      <c r="BH179" s="359">
        <f t="shared" si="46"/>
        <v>0</v>
      </c>
      <c r="BI179" s="356">
        <f t="shared" si="47"/>
        <v>0</v>
      </c>
      <c r="BJ179" s="357">
        <f t="shared" si="48"/>
        <v>0</v>
      </c>
      <c r="BK179" s="358">
        <f t="shared" si="49"/>
        <v>0</v>
      </c>
      <c r="BL179" s="359">
        <f t="shared" si="50"/>
        <v>0</v>
      </c>
      <c r="BM179" s="356">
        <f t="shared" si="51"/>
        <v>0</v>
      </c>
      <c r="BN179" s="357">
        <f t="shared" si="52"/>
        <v>0</v>
      </c>
      <c r="BO179" s="358">
        <f t="shared" si="53"/>
        <v>0</v>
      </c>
      <c r="BP179" s="359">
        <f t="shared" si="54"/>
        <v>0</v>
      </c>
      <c r="BQ179" s="282">
        <f t="shared" si="55"/>
        <v>0</v>
      </c>
      <c r="BR179" s="352" t="str">
        <f>IF(BQ179=0,"",
IF(SUM($BQ$162:BQ179)=1,BS179,
IF($BQ$282&gt;SUM($BQ$162:BQ179),_xlfn.CONCAT(", ",BS179),
IF($BQ$282=SUM($BQ$162:BQ179),_xlfn.CONCAT(" y ",BS179)))))</f>
        <v/>
      </c>
      <c r="BS179" s="120" t="s">
        <v>5159</v>
      </c>
      <c r="BX179" s="603">
        <f t="shared" si="56"/>
        <v>1</v>
      </c>
      <c r="BY179" s="604">
        <f t="shared" si="57"/>
        <v>1</v>
      </c>
      <c r="BZ179" s="605">
        <f t="shared" si="58"/>
        <v>1</v>
      </c>
      <c r="CA179" s="290">
        <f t="shared" si="61"/>
        <v>0</v>
      </c>
      <c r="CB179" s="293">
        <f t="shared" si="59"/>
        <v>0</v>
      </c>
      <c r="CC179" s="283" t="str">
        <f>IF(CB179=0,"",
IF(SUM($CB$162:CB179)=1,CD179,
IF($CB$282&gt;SUM($CB$162:CB179),_xlfn.CONCAT(", ",CD179),
IF($CB$282=SUM($CB$162:CB179),_xlfn.CONCAT(" y ",CD179)))))</f>
        <v/>
      </c>
      <c r="CD179" s="120" t="s">
        <v>5159</v>
      </c>
      <c r="CE179" s="365">
        <f>IF(M179="",0,IF(OR(M179="NS",CNGE_2026_M1_Secc1_Sub2!$M393="NS"),0,IF(AND(M179="NA",CNGE_2026_M1_Secc1_Sub2!$M393="NA"),0,IF(M179=CNGE_2026_M1_Secc1_Sub2!$M393,0,1))))</f>
        <v>0</v>
      </c>
      <c r="CF179" s="366">
        <f>IF(N179="",0,IF(OR(G179="NS",CNGE_2026_M1_Secc1_Sub2!$S393="NS"),0,IF(AND(N179="NA",CNGE_2026_M1_Secc1_Sub2!$S393="NA"),0,IF(N179=CNGE_2026_M1_Secc1_Sub2!$S393,0,1))))</f>
        <v>0</v>
      </c>
      <c r="CG179" s="531">
        <f>IF(O179="",0,IF(OR(H179="NS",CNGE_2026_M1_Secc1_Sub2!$Y393="NS"),0,IF(AND(O179="NA",CNGE_2026_M1_Secc1_Sub2!$Y393="NA"),0,IF(O179=CNGE_2026_M1_Secc1_Sub2!$Y393,0,1))))</f>
        <v>0</v>
      </c>
      <c r="CH179" s="282">
        <f t="shared" si="60"/>
        <v>0</v>
      </c>
      <c r="CI179" s="283" t="str">
        <f>IF(CH179=0,"",
IF(SUM($CH$162:CH179)=1,CJ179,
IF($CH$282&gt;SUM($CH$162:CH179),_xlfn.CONCAT(", ",CJ179),
IF($CH$282=SUM($CH$162:CH179),_xlfn.CONCAT(" y ",CJ179)))))</f>
        <v/>
      </c>
      <c r="CJ179" s="120" t="s">
        <v>5159</v>
      </c>
      <c r="CN179" s="1"/>
      <c r="CO179" s="608"/>
      <c r="CP179" s="599"/>
      <c r="CQ179" s="77"/>
      <c r="CR179" s="588"/>
      <c r="CS179" s="588"/>
      <c r="CT179" s="588"/>
      <c r="CU179" s="608"/>
      <c r="CV179" s="599"/>
      <c r="CW179" s="514"/>
    </row>
    <row r="180" spans="1:101" ht="15" customHeight="1">
      <c r="A180" s="30"/>
      <c r="B180" s="97"/>
      <c r="C180" s="10" t="s">
        <v>5050</v>
      </c>
      <c r="D180" s="969" t="str">
        <f>IF(CNGE_2026_M1_Secc1_Sub1!$D59="","",CNGE_2026_M1_Secc1_Sub1!$D59)</f>
        <v/>
      </c>
      <c r="E180" s="970"/>
      <c r="F180" s="970"/>
      <c r="G180" s="970"/>
      <c r="H180" s="970"/>
      <c r="I180" s="970"/>
      <c r="J180" s="970"/>
      <c r="K180" s="970"/>
      <c r="L180" s="970"/>
      <c r="M180" s="645"/>
      <c r="N180" s="645"/>
      <c r="O180" s="645"/>
      <c r="P180" s="645"/>
      <c r="Q180" s="645"/>
      <c r="R180" s="645"/>
      <c r="S180" s="645"/>
      <c r="T180" s="645"/>
      <c r="U180" s="645"/>
      <c r="V180" s="645"/>
      <c r="W180" s="645"/>
      <c r="X180" s="645"/>
      <c r="Y180" s="645"/>
      <c r="Z180" s="645"/>
      <c r="AA180" s="645"/>
      <c r="AB180" s="645"/>
      <c r="AC180" s="645"/>
      <c r="AD180" s="645"/>
      <c r="AG180">
        <f t="shared" si="19"/>
        <v>0</v>
      </c>
      <c r="AH180">
        <f t="shared" si="20"/>
        <v>0</v>
      </c>
      <c r="AI180">
        <f t="shared" si="21"/>
        <v>0</v>
      </c>
      <c r="AJ180">
        <f t="shared" si="22"/>
        <v>0</v>
      </c>
      <c r="AK180">
        <f t="shared" si="23"/>
        <v>0</v>
      </c>
      <c r="AL180">
        <f t="shared" si="24"/>
        <v>0</v>
      </c>
      <c r="AM180">
        <f t="shared" si="25"/>
        <v>0</v>
      </c>
      <c r="AN180">
        <f t="shared" si="26"/>
        <v>0</v>
      </c>
      <c r="AO180">
        <f t="shared" si="27"/>
        <v>0</v>
      </c>
      <c r="AP180">
        <f t="shared" si="28"/>
        <v>0</v>
      </c>
      <c r="AQ180">
        <f t="shared" si="29"/>
        <v>0</v>
      </c>
      <c r="AR180">
        <f t="shared" si="30"/>
        <v>0</v>
      </c>
      <c r="AS180">
        <f t="shared" si="31"/>
        <v>0</v>
      </c>
      <c r="AT180">
        <f t="shared" si="32"/>
        <v>0</v>
      </c>
      <c r="AU180">
        <f t="shared" si="33"/>
        <v>0</v>
      </c>
      <c r="AV180">
        <f t="shared" si="34"/>
        <v>0</v>
      </c>
      <c r="AW180">
        <f t="shared" si="35"/>
        <v>0</v>
      </c>
      <c r="AX180">
        <f t="shared" si="36"/>
        <v>0</v>
      </c>
      <c r="AY180">
        <f t="shared" si="37"/>
        <v>0</v>
      </c>
      <c r="AZ180">
        <f t="shared" si="38"/>
        <v>0</v>
      </c>
      <c r="BA180">
        <f t="shared" si="39"/>
        <v>0</v>
      </c>
      <c r="BB180">
        <f t="shared" si="40"/>
        <v>0</v>
      </c>
      <c r="BC180">
        <f t="shared" si="41"/>
        <v>0</v>
      </c>
      <c r="BD180">
        <f t="shared" si="42"/>
        <v>0</v>
      </c>
      <c r="BE180" s="356">
        <f t="shared" si="43"/>
        <v>0</v>
      </c>
      <c r="BF180" s="357">
        <f t="shared" si="44"/>
        <v>0</v>
      </c>
      <c r="BG180" s="358">
        <f t="shared" si="45"/>
        <v>0</v>
      </c>
      <c r="BH180" s="359">
        <f t="shared" si="46"/>
        <v>0</v>
      </c>
      <c r="BI180" s="356">
        <f t="shared" si="47"/>
        <v>0</v>
      </c>
      <c r="BJ180" s="357">
        <f t="shared" si="48"/>
        <v>0</v>
      </c>
      <c r="BK180" s="358">
        <f t="shared" si="49"/>
        <v>0</v>
      </c>
      <c r="BL180" s="359">
        <f t="shared" si="50"/>
        <v>0</v>
      </c>
      <c r="BM180" s="356">
        <f t="shared" si="51"/>
        <v>0</v>
      </c>
      <c r="BN180" s="357">
        <f t="shared" si="52"/>
        <v>0</v>
      </c>
      <c r="BO180" s="358">
        <f t="shared" si="53"/>
        <v>0</v>
      </c>
      <c r="BP180" s="359">
        <f t="shared" si="54"/>
        <v>0</v>
      </c>
      <c r="BQ180" s="282">
        <f t="shared" si="55"/>
        <v>0</v>
      </c>
      <c r="BR180" s="352" t="str">
        <f>IF(BQ180=0,"",
IF(SUM($BQ$162:BQ180)=1,BS180,
IF($BQ$282&gt;SUM($BQ$162:BQ180),_xlfn.CONCAT(", ",BS180),
IF($BQ$282=SUM($BQ$162:BQ180),_xlfn.CONCAT(" y ",BS180)))))</f>
        <v/>
      </c>
      <c r="BS180" s="120" t="s">
        <v>5161</v>
      </c>
      <c r="BX180" s="603">
        <f t="shared" si="56"/>
        <v>1</v>
      </c>
      <c r="BY180" s="604">
        <f t="shared" si="57"/>
        <v>1</v>
      </c>
      <c r="BZ180" s="605">
        <f t="shared" si="58"/>
        <v>1</v>
      </c>
      <c r="CA180" s="290">
        <f t="shared" si="61"/>
        <v>0</v>
      </c>
      <c r="CB180" s="293">
        <f t="shared" si="59"/>
        <v>0</v>
      </c>
      <c r="CC180" s="283" t="str">
        <f>IF(CB180=0,"",
IF(SUM($CB$162:CB180)=1,CD180,
IF($CB$282&gt;SUM($CB$162:CB180),_xlfn.CONCAT(", ",CD180),
IF($CB$282=SUM($CB$162:CB180),_xlfn.CONCAT(" y ",CD180)))))</f>
        <v/>
      </c>
      <c r="CD180" s="120" t="s">
        <v>5161</v>
      </c>
      <c r="CE180" s="365">
        <f>IF(M180="",0,IF(OR(M180="NS",CNGE_2026_M1_Secc1_Sub2!$M394="NS"),0,IF(AND(M180="NA",CNGE_2026_M1_Secc1_Sub2!$M394="NA"),0,IF(M180=CNGE_2026_M1_Secc1_Sub2!$M394,0,1))))</f>
        <v>0</v>
      </c>
      <c r="CF180" s="366">
        <f>IF(N180="",0,IF(OR(G180="NS",CNGE_2026_M1_Secc1_Sub2!$S394="NS"),0,IF(AND(N180="NA",CNGE_2026_M1_Secc1_Sub2!$S394="NA"),0,IF(N180=CNGE_2026_M1_Secc1_Sub2!$S394,0,1))))</f>
        <v>0</v>
      </c>
      <c r="CG180" s="531">
        <f>IF(O180="",0,IF(OR(H180="NS",CNGE_2026_M1_Secc1_Sub2!$Y394="NS"),0,IF(AND(O180="NA",CNGE_2026_M1_Secc1_Sub2!$Y394="NA"),0,IF(O180=CNGE_2026_M1_Secc1_Sub2!$Y394,0,1))))</f>
        <v>0</v>
      </c>
      <c r="CH180" s="282">
        <f t="shared" si="60"/>
        <v>0</v>
      </c>
      <c r="CI180" s="283" t="str">
        <f>IF(CH180=0,"",
IF(SUM($CH$162:CH180)=1,CJ180,
IF($CH$282&gt;SUM($CH$162:CH180),_xlfn.CONCAT(", ",CJ180),
IF($CH$282=SUM($CH$162:CH180),_xlfn.CONCAT(" y ",CJ180)))))</f>
        <v/>
      </c>
      <c r="CJ180" s="120" t="s">
        <v>5161</v>
      </c>
      <c r="CN180" s="1"/>
      <c r="CO180" s="608"/>
      <c r="CP180" s="599"/>
      <c r="CQ180" s="77"/>
      <c r="CR180" s="588"/>
      <c r="CS180" s="588"/>
      <c r="CT180" s="588"/>
      <c r="CU180" s="608"/>
      <c r="CV180" s="599"/>
      <c r="CW180" s="514"/>
    </row>
    <row r="181" spans="1:101" ht="15" customHeight="1">
      <c r="A181" s="30"/>
      <c r="B181" s="97"/>
      <c r="C181" s="35" t="s">
        <v>5051</v>
      </c>
      <c r="D181" s="969" t="str">
        <f>IF(CNGE_2026_M1_Secc1_Sub1!$D60="","",CNGE_2026_M1_Secc1_Sub1!$D60)</f>
        <v/>
      </c>
      <c r="E181" s="970"/>
      <c r="F181" s="970"/>
      <c r="G181" s="970"/>
      <c r="H181" s="970"/>
      <c r="I181" s="970"/>
      <c r="J181" s="970"/>
      <c r="K181" s="970"/>
      <c r="L181" s="970"/>
      <c r="M181" s="645"/>
      <c r="N181" s="645"/>
      <c r="O181" s="645"/>
      <c r="P181" s="645"/>
      <c r="Q181" s="645"/>
      <c r="R181" s="645"/>
      <c r="S181" s="645"/>
      <c r="T181" s="645"/>
      <c r="U181" s="645"/>
      <c r="V181" s="645"/>
      <c r="W181" s="645"/>
      <c r="X181" s="645"/>
      <c r="Y181" s="645"/>
      <c r="Z181" s="645"/>
      <c r="AA181" s="645"/>
      <c r="AB181" s="645"/>
      <c r="AC181" s="645"/>
      <c r="AD181" s="645"/>
      <c r="AG181">
        <f t="shared" si="19"/>
        <v>0</v>
      </c>
      <c r="AH181">
        <f t="shared" si="20"/>
        <v>0</v>
      </c>
      <c r="AI181">
        <f t="shared" si="21"/>
        <v>0</v>
      </c>
      <c r="AJ181">
        <f t="shared" si="22"/>
        <v>0</v>
      </c>
      <c r="AK181">
        <f t="shared" si="23"/>
        <v>0</v>
      </c>
      <c r="AL181">
        <f t="shared" si="24"/>
        <v>0</v>
      </c>
      <c r="AM181">
        <f t="shared" si="25"/>
        <v>0</v>
      </c>
      <c r="AN181">
        <f t="shared" si="26"/>
        <v>0</v>
      </c>
      <c r="AO181">
        <f t="shared" si="27"/>
        <v>0</v>
      </c>
      <c r="AP181">
        <f t="shared" si="28"/>
        <v>0</v>
      </c>
      <c r="AQ181">
        <f t="shared" si="29"/>
        <v>0</v>
      </c>
      <c r="AR181">
        <f t="shared" si="30"/>
        <v>0</v>
      </c>
      <c r="AS181">
        <f t="shared" si="31"/>
        <v>0</v>
      </c>
      <c r="AT181">
        <f t="shared" si="32"/>
        <v>0</v>
      </c>
      <c r="AU181">
        <f t="shared" si="33"/>
        <v>0</v>
      </c>
      <c r="AV181">
        <f t="shared" si="34"/>
        <v>0</v>
      </c>
      <c r="AW181">
        <f t="shared" si="35"/>
        <v>0</v>
      </c>
      <c r="AX181">
        <f t="shared" si="36"/>
        <v>0</v>
      </c>
      <c r="AY181">
        <f t="shared" si="37"/>
        <v>0</v>
      </c>
      <c r="AZ181">
        <f t="shared" si="38"/>
        <v>0</v>
      </c>
      <c r="BA181">
        <f t="shared" si="39"/>
        <v>0</v>
      </c>
      <c r="BB181">
        <f t="shared" si="40"/>
        <v>0</v>
      </c>
      <c r="BC181">
        <f t="shared" si="41"/>
        <v>0</v>
      </c>
      <c r="BD181">
        <f t="shared" si="42"/>
        <v>0</v>
      </c>
      <c r="BE181" s="356">
        <f t="shared" si="43"/>
        <v>0</v>
      </c>
      <c r="BF181" s="357">
        <f t="shared" si="44"/>
        <v>0</v>
      </c>
      <c r="BG181" s="358">
        <f t="shared" si="45"/>
        <v>0</v>
      </c>
      <c r="BH181" s="359">
        <f t="shared" si="46"/>
        <v>0</v>
      </c>
      <c r="BI181" s="356">
        <f t="shared" si="47"/>
        <v>0</v>
      </c>
      <c r="BJ181" s="357">
        <f t="shared" si="48"/>
        <v>0</v>
      </c>
      <c r="BK181" s="358">
        <f t="shared" si="49"/>
        <v>0</v>
      </c>
      <c r="BL181" s="359">
        <f t="shared" si="50"/>
        <v>0</v>
      </c>
      <c r="BM181" s="356">
        <f t="shared" si="51"/>
        <v>0</v>
      </c>
      <c r="BN181" s="357">
        <f t="shared" si="52"/>
        <v>0</v>
      </c>
      <c r="BO181" s="358">
        <f t="shared" si="53"/>
        <v>0</v>
      </c>
      <c r="BP181" s="359">
        <f t="shared" si="54"/>
        <v>0</v>
      </c>
      <c r="BQ181" s="282">
        <f t="shared" si="55"/>
        <v>0</v>
      </c>
      <c r="BR181" s="352" t="str">
        <f>IF(BQ181=0,"",
IF(SUM($BQ$162:BQ181)=1,BS181,
IF($BQ$282&gt;SUM($BQ$162:BQ181),_xlfn.CONCAT(", ",BS181),
IF($BQ$282=SUM($BQ$162:BQ181),_xlfn.CONCAT(" y ",BS181)))))</f>
        <v/>
      </c>
      <c r="BS181" s="120" t="s">
        <v>5163</v>
      </c>
      <c r="BX181" s="603">
        <f t="shared" si="56"/>
        <v>1</v>
      </c>
      <c r="BY181" s="604">
        <f t="shared" si="57"/>
        <v>1</v>
      </c>
      <c r="BZ181" s="605">
        <f t="shared" si="58"/>
        <v>1</v>
      </c>
      <c r="CA181" s="290">
        <f t="shared" si="61"/>
        <v>0</v>
      </c>
      <c r="CB181" s="293">
        <f t="shared" si="59"/>
        <v>0</v>
      </c>
      <c r="CC181" s="283" t="str">
        <f>IF(CB181=0,"",
IF(SUM($CB$162:CB181)=1,CD181,
IF($CB$282&gt;SUM($CB$162:CB181),_xlfn.CONCAT(", ",CD181),
IF($CB$282=SUM($CB$162:CB181),_xlfn.CONCAT(" y ",CD181)))))</f>
        <v/>
      </c>
      <c r="CD181" s="120" t="s">
        <v>5163</v>
      </c>
      <c r="CE181" s="365">
        <f>IF(M181="",0,IF(OR(M181="NS",CNGE_2026_M1_Secc1_Sub2!$M395="NS"),0,IF(AND(M181="NA",CNGE_2026_M1_Secc1_Sub2!$M395="NA"),0,IF(M181=CNGE_2026_M1_Secc1_Sub2!$M395,0,1))))</f>
        <v>0</v>
      </c>
      <c r="CF181" s="366">
        <f>IF(N181="",0,IF(OR(G181="NS",CNGE_2026_M1_Secc1_Sub2!$S395="NS"),0,IF(AND(N181="NA",CNGE_2026_M1_Secc1_Sub2!$S395="NA"),0,IF(N181=CNGE_2026_M1_Secc1_Sub2!$S395,0,1))))</f>
        <v>0</v>
      </c>
      <c r="CG181" s="531">
        <f>IF(O181="",0,IF(OR(H181="NS",CNGE_2026_M1_Secc1_Sub2!$Y395="NS"),0,IF(AND(O181="NA",CNGE_2026_M1_Secc1_Sub2!$Y395="NA"),0,IF(O181=CNGE_2026_M1_Secc1_Sub2!$Y395,0,1))))</f>
        <v>0</v>
      </c>
      <c r="CH181" s="282">
        <f t="shared" si="60"/>
        <v>0</v>
      </c>
      <c r="CI181" s="283" t="str">
        <f>IF(CH181=0,"",
IF(SUM($CH$162:CH181)=1,CJ181,
IF($CH$282&gt;SUM($CH$162:CH181),_xlfn.CONCAT(", ",CJ181),
IF($CH$282=SUM($CH$162:CH181),_xlfn.CONCAT(" y ",CJ181)))))</f>
        <v/>
      </c>
      <c r="CJ181" s="120" t="s">
        <v>5163</v>
      </c>
      <c r="CN181" s="1"/>
      <c r="CO181" s="608"/>
      <c r="CP181" s="599"/>
      <c r="CQ181" s="77"/>
      <c r="CR181" s="588"/>
      <c r="CS181" s="588"/>
      <c r="CT181" s="588"/>
      <c r="CU181" s="608"/>
      <c r="CV181" s="599"/>
      <c r="CW181" s="514"/>
    </row>
    <row r="182" spans="1:101" ht="15" customHeight="1">
      <c r="A182" s="22"/>
      <c r="B182" s="11"/>
      <c r="C182" s="35" t="s">
        <v>5052</v>
      </c>
      <c r="D182" s="969" t="str">
        <f>IF(CNGE_2026_M1_Secc1_Sub1!$D61="","",CNGE_2026_M1_Secc1_Sub1!$D61)</f>
        <v/>
      </c>
      <c r="E182" s="970"/>
      <c r="F182" s="970"/>
      <c r="G182" s="970"/>
      <c r="H182" s="970"/>
      <c r="I182" s="970"/>
      <c r="J182" s="970"/>
      <c r="K182" s="970"/>
      <c r="L182" s="970"/>
      <c r="M182" s="645"/>
      <c r="N182" s="645"/>
      <c r="O182" s="645"/>
      <c r="P182" s="645"/>
      <c r="Q182" s="645"/>
      <c r="R182" s="645"/>
      <c r="S182" s="645"/>
      <c r="T182" s="645"/>
      <c r="U182" s="645"/>
      <c r="V182" s="645"/>
      <c r="W182" s="645"/>
      <c r="X182" s="645"/>
      <c r="Y182" s="645"/>
      <c r="Z182" s="645"/>
      <c r="AA182" s="645"/>
      <c r="AB182" s="645"/>
      <c r="AC182" s="645"/>
      <c r="AD182" s="645"/>
      <c r="AG182">
        <f t="shared" si="19"/>
        <v>0</v>
      </c>
      <c r="AH182">
        <f t="shared" si="20"/>
        <v>0</v>
      </c>
      <c r="AI182">
        <f t="shared" si="21"/>
        <v>0</v>
      </c>
      <c r="AJ182">
        <f t="shared" si="22"/>
        <v>0</v>
      </c>
      <c r="AK182">
        <f t="shared" si="23"/>
        <v>0</v>
      </c>
      <c r="AL182">
        <f t="shared" si="24"/>
        <v>0</v>
      </c>
      <c r="AM182">
        <f t="shared" si="25"/>
        <v>0</v>
      </c>
      <c r="AN182">
        <f t="shared" si="26"/>
        <v>0</v>
      </c>
      <c r="AO182">
        <f t="shared" si="27"/>
        <v>0</v>
      </c>
      <c r="AP182">
        <f t="shared" si="28"/>
        <v>0</v>
      </c>
      <c r="AQ182">
        <f t="shared" si="29"/>
        <v>0</v>
      </c>
      <c r="AR182">
        <f t="shared" si="30"/>
        <v>0</v>
      </c>
      <c r="AS182">
        <f t="shared" si="31"/>
        <v>0</v>
      </c>
      <c r="AT182">
        <f t="shared" si="32"/>
        <v>0</v>
      </c>
      <c r="AU182">
        <f t="shared" si="33"/>
        <v>0</v>
      </c>
      <c r="AV182">
        <f t="shared" si="34"/>
        <v>0</v>
      </c>
      <c r="AW182">
        <f t="shared" si="35"/>
        <v>0</v>
      </c>
      <c r="AX182">
        <f t="shared" si="36"/>
        <v>0</v>
      </c>
      <c r="AY182">
        <f t="shared" si="37"/>
        <v>0</v>
      </c>
      <c r="AZ182">
        <f t="shared" si="38"/>
        <v>0</v>
      </c>
      <c r="BA182">
        <f t="shared" si="39"/>
        <v>0</v>
      </c>
      <c r="BB182">
        <f t="shared" si="40"/>
        <v>0</v>
      </c>
      <c r="BC182">
        <f t="shared" si="41"/>
        <v>0</v>
      </c>
      <c r="BD182">
        <f t="shared" si="42"/>
        <v>0</v>
      </c>
      <c r="BE182" s="356">
        <f t="shared" si="43"/>
        <v>0</v>
      </c>
      <c r="BF182" s="357">
        <f t="shared" si="44"/>
        <v>0</v>
      </c>
      <c r="BG182" s="358">
        <f t="shared" si="45"/>
        <v>0</v>
      </c>
      <c r="BH182" s="359">
        <f t="shared" si="46"/>
        <v>0</v>
      </c>
      <c r="BI182" s="356">
        <f t="shared" si="47"/>
        <v>0</v>
      </c>
      <c r="BJ182" s="357">
        <f t="shared" si="48"/>
        <v>0</v>
      </c>
      <c r="BK182" s="358">
        <f t="shared" si="49"/>
        <v>0</v>
      </c>
      <c r="BL182" s="359">
        <f t="shared" si="50"/>
        <v>0</v>
      </c>
      <c r="BM182" s="356">
        <f t="shared" si="51"/>
        <v>0</v>
      </c>
      <c r="BN182" s="357">
        <f t="shared" si="52"/>
        <v>0</v>
      </c>
      <c r="BO182" s="358">
        <f t="shared" si="53"/>
        <v>0</v>
      </c>
      <c r="BP182" s="359">
        <f t="shared" si="54"/>
        <v>0</v>
      </c>
      <c r="BQ182" s="282">
        <f t="shared" si="55"/>
        <v>0</v>
      </c>
      <c r="BR182" s="352" t="str">
        <f>IF(BQ182=0,"",
IF(SUM($BQ$162:BQ182)=1,BS182,
IF($BQ$282&gt;SUM($BQ$162:BQ182),_xlfn.CONCAT(", ",BS182),
IF($BQ$282=SUM($BQ$162:BQ182),_xlfn.CONCAT(" y ",BS182)))))</f>
        <v/>
      </c>
      <c r="BS182" s="120" t="s">
        <v>5165</v>
      </c>
      <c r="BX182" s="603">
        <f t="shared" si="56"/>
        <v>1</v>
      </c>
      <c r="BY182" s="604">
        <f t="shared" si="57"/>
        <v>1</v>
      </c>
      <c r="BZ182" s="605">
        <f t="shared" si="58"/>
        <v>1</v>
      </c>
      <c r="CA182" s="290">
        <f t="shared" si="61"/>
        <v>0</v>
      </c>
      <c r="CB182" s="293">
        <f t="shared" si="59"/>
        <v>0</v>
      </c>
      <c r="CC182" s="283" t="str">
        <f>IF(CB182=0,"",
IF(SUM($CB$162:CB182)=1,CD182,
IF($CB$282&gt;SUM($CB$162:CB182),_xlfn.CONCAT(", ",CD182),
IF($CB$282=SUM($CB$162:CB182),_xlfn.CONCAT(" y ",CD182)))))</f>
        <v/>
      </c>
      <c r="CD182" s="120" t="s">
        <v>5165</v>
      </c>
      <c r="CE182" s="365">
        <f>IF(M182="",0,IF(OR(M182="NS",CNGE_2026_M1_Secc1_Sub2!$M396="NS"),0,IF(AND(M182="NA",CNGE_2026_M1_Secc1_Sub2!$M396="NA"),0,IF(M182=CNGE_2026_M1_Secc1_Sub2!$M396,0,1))))</f>
        <v>0</v>
      </c>
      <c r="CF182" s="366">
        <f>IF(N182="",0,IF(OR(G182="NS",CNGE_2026_M1_Secc1_Sub2!$S396="NS"),0,IF(AND(N182="NA",CNGE_2026_M1_Secc1_Sub2!$S396="NA"),0,IF(N182=CNGE_2026_M1_Secc1_Sub2!$S396,0,1))))</f>
        <v>0</v>
      </c>
      <c r="CG182" s="531">
        <f>IF(O182="",0,IF(OR(H182="NS",CNGE_2026_M1_Secc1_Sub2!$Y396="NS"),0,IF(AND(O182="NA",CNGE_2026_M1_Secc1_Sub2!$Y396="NA"),0,IF(O182=CNGE_2026_M1_Secc1_Sub2!$Y396,0,1))))</f>
        <v>0</v>
      </c>
      <c r="CH182" s="282">
        <f t="shared" si="60"/>
        <v>0</v>
      </c>
      <c r="CI182" s="283" t="str">
        <f>IF(CH182=0,"",
IF(SUM($CH$162:CH182)=1,CJ182,
IF($CH$282&gt;SUM($CH$162:CH182),_xlfn.CONCAT(", ",CJ182),
IF($CH$282=SUM($CH$162:CH182),_xlfn.CONCAT(" y ",CJ182)))))</f>
        <v/>
      </c>
      <c r="CJ182" s="120" t="s">
        <v>5165</v>
      </c>
      <c r="CN182" s="1"/>
      <c r="CO182" s="608"/>
      <c r="CP182" s="599"/>
      <c r="CQ182" s="77"/>
      <c r="CR182" s="588"/>
      <c r="CS182" s="588"/>
      <c r="CT182" s="588"/>
      <c r="CU182" s="608"/>
      <c r="CV182" s="599"/>
      <c r="CW182" s="514"/>
    </row>
    <row r="183" spans="1:101" ht="15" customHeight="1">
      <c r="A183" s="22"/>
      <c r="B183" s="11"/>
      <c r="C183" s="35" t="s">
        <v>5053</v>
      </c>
      <c r="D183" s="969" t="str">
        <f>IF(CNGE_2026_M1_Secc1_Sub1!$D62="","",CNGE_2026_M1_Secc1_Sub1!$D62)</f>
        <v/>
      </c>
      <c r="E183" s="970"/>
      <c r="F183" s="970"/>
      <c r="G183" s="970"/>
      <c r="H183" s="970"/>
      <c r="I183" s="970"/>
      <c r="J183" s="970"/>
      <c r="K183" s="970"/>
      <c r="L183" s="970"/>
      <c r="M183" s="645"/>
      <c r="N183" s="645"/>
      <c r="O183" s="645"/>
      <c r="P183" s="645"/>
      <c r="Q183" s="645"/>
      <c r="R183" s="645"/>
      <c r="S183" s="645"/>
      <c r="T183" s="645"/>
      <c r="U183" s="645"/>
      <c r="V183" s="645"/>
      <c r="W183" s="645"/>
      <c r="X183" s="645"/>
      <c r="Y183" s="645"/>
      <c r="Z183" s="645"/>
      <c r="AA183" s="645"/>
      <c r="AB183" s="645"/>
      <c r="AC183" s="645"/>
      <c r="AD183" s="645"/>
      <c r="AG183">
        <f t="shared" si="19"/>
        <v>0</v>
      </c>
      <c r="AH183">
        <f t="shared" si="20"/>
        <v>0</v>
      </c>
      <c r="AI183">
        <f t="shared" si="21"/>
        <v>0</v>
      </c>
      <c r="AJ183">
        <f t="shared" si="22"/>
        <v>0</v>
      </c>
      <c r="AK183">
        <f t="shared" si="23"/>
        <v>0</v>
      </c>
      <c r="AL183">
        <f t="shared" si="24"/>
        <v>0</v>
      </c>
      <c r="AM183">
        <f t="shared" si="25"/>
        <v>0</v>
      </c>
      <c r="AN183">
        <f t="shared" si="26"/>
        <v>0</v>
      </c>
      <c r="AO183">
        <f t="shared" si="27"/>
        <v>0</v>
      </c>
      <c r="AP183">
        <f t="shared" si="28"/>
        <v>0</v>
      </c>
      <c r="AQ183">
        <f t="shared" si="29"/>
        <v>0</v>
      </c>
      <c r="AR183">
        <f t="shared" si="30"/>
        <v>0</v>
      </c>
      <c r="AS183">
        <f t="shared" si="31"/>
        <v>0</v>
      </c>
      <c r="AT183">
        <f t="shared" si="32"/>
        <v>0</v>
      </c>
      <c r="AU183">
        <f t="shared" si="33"/>
        <v>0</v>
      </c>
      <c r="AV183">
        <f t="shared" si="34"/>
        <v>0</v>
      </c>
      <c r="AW183">
        <f t="shared" si="35"/>
        <v>0</v>
      </c>
      <c r="AX183">
        <f t="shared" si="36"/>
        <v>0</v>
      </c>
      <c r="AY183">
        <f t="shared" si="37"/>
        <v>0</v>
      </c>
      <c r="AZ183">
        <f t="shared" si="38"/>
        <v>0</v>
      </c>
      <c r="BA183">
        <f t="shared" si="39"/>
        <v>0</v>
      </c>
      <c r="BB183">
        <f t="shared" si="40"/>
        <v>0</v>
      </c>
      <c r="BC183">
        <f t="shared" si="41"/>
        <v>0</v>
      </c>
      <c r="BD183">
        <f t="shared" si="42"/>
        <v>0</v>
      </c>
      <c r="BE183" s="356">
        <f t="shared" si="43"/>
        <v>0</v>
      </c>
      <c r="BF183" s="357">
        <f t="shared" si="44"/>
        <v>0</v>
      </c>
      <c r="BG183" s="358">
        <f t="shared" si="45"/>
        <v>0</v>
      </c>
      <c r="BH183" s="359">
        <f t="shared" si="46"/>
        <v>0</v>
      </c>
      <c r="BI183" s="356">
        <f t="shared" si="47"/>
        <v>0</v>
      </c>
      <c r="BJ183" s="357">
        <f t="shared" si="48"/>
        <v>0</v>
      </c>
      <c r="BK183" s="358">
        <f t="shared" si="49"/>
        <v>0</v>
      </c>
      <c r="BL183" s="359">
        <f t="shared" si="50"/>
        <v>0</v>
      </c>
      <c r="BM183" s="356">
        <f t="shared" si="51"/>
        <v>0</v>
      </c>
      <c r="BN183" s="357">
        <f t="shared" si="52"/>
        <v>0</v>
      </c>
      <c r="BO183" s="358">
        <f t="shared" si="53"/>
        <v>0</v>
      </c>
      <c r="BP183" s="359">
        <f t="shared" si="54"/>
        <v>0</v>
      </c>
      <c r="BQ183" s="282">
        <f t="shared" si="55"/>
        <v>0</v>
      </c>
      <c r="BR183" s="352" t="str">
        <f>IF(BQ183=0,"",
IF(SUM($BQ$162:BQ183)=1,BS183,
IF($BQ$282&gt;SUM($BQ$162:BQ183),_xlfn.CONCAT(", ",BS183),
IF($BQ$282=SUM($BQ$162:BQ183),_xlfn.CONCAT(" y ",BS183)))))</f>
        <v/>
      </c>
      <c r="BS183" s="120" t="s">
        <v>5167</v>
      </c>
      <c r="BX183" s="603">
        <f t="shared" si="56"/>
        <v>1</v>
      </c>
      <c r="BY183" s="604">
        <f t="shared" si="57"/>
        <v>1</v>
      </c>
      <c r="BZ183" s="605">
        <f t="shared" si="58"/>
        <v>1</v>
      </c>
      <c r="CA183" s="290">
        <f t="shared" si="61"/>
        <v>0</v>
      </c>
      <c r="CB183" s="293">
        <f t="shared" si="59"/>
        <v>0</v>
      </c>
      <c r="CC183" s="283" t="str">
        <f>IF(CB183=0,"",
IF(SUM($CB$162:CB183)=1,CD183,
IF($CB$282&gt;SUM($CB$162:CB183),_xlfn.CONCAT(", ",CD183),
IF($CB$282=SUM($CB$162:CB183),_xlfn.CONCAT(" y ",CD183)))))</f>
        <v/>
      </c>
      <c r="CD183" s="120" t="s">
        <v>5167</v>
      </c>
      <c r="CE183" s="365">
        <f>IF(M183="",0,IF(OR(M183="NS",CNGE_2026_M1_Secc1_Sub2!$M397="NS"),0,IF(AND(M183="NA",CNGE_2026_M1_Secc1_Sub2!$M397="NA"),0,IF(M183=CNGE_2026_M1_Secc1_Sub2!$M397,0,1))))</f>
        <v>0</v>
      </c>
      <c r="CF183" s="366">
        <f>IF(N183="",0,IF(OR(G183="NS",CNGE_2026_M1_Secc1_Sub2!$S397="NS"),0,IF(AND(N183="NA",CNGE_2026_M1_Secc1_Sub2!$S397="NA"),0,IF(N183=CNGE_2026_M1_Secc1_Sub2!$S397,0,1))))</f>
        <v>0</v>
      </c>
      <c r="CG183" s="531">
        <f>IF(O183="",0,IF(OR(H183="NS",CNGE_2026_M1_Secc1_Sub2!$Y397="NS"),0,IF(AND(O183="NA",CNGE_2026_M1_Secc1_Sub2!$Y397="NA"),0,IF(O183=CNGE_2026_M1_Secc1_Sub2!$Y397,0,1))))</f>
        <v>0</v>
      </c>
      <c r="CH183" s="282">
        <f t="shared" si="60"/>
        <v>0</v>
      </c>
      <c r="CI183" s="283" t="str">
        <f>IF(CH183=0,"",
IF(SUM($CH$162:CH183)=1,CJ183,
IF($CH$282&gt;SUM($CH$162:CH183),_xlfn.CONCAT(", ",CJ183),
IF($CH$282=SUM($CH$162:CH183),_xlfn.CONCAT(" y ",CJ183)))))</f>
        <v/>
      </c>
      <c r="CJ183" s="120" t="s">
        <v>5167</v>
      </c>
      <c r="CN183" s="1"/>
      <c r="CO183" s="608"/>
      <c r="CP183" s="599"/>
      <c r="CQ183" s="77"/>
      <c r="CR183" s="588"/>
      <c r="CS183" s="588"/>
      <c r="CT183" s="588"/>
      <c r="CU183" s="608"/>
      <c r="CV183" s="599"/>
      <c r="CW183" s="514"/>
    </row>
    <row r="184" spans="1:101" ht="15" customHeight="1">
      <c r="A184" s="22"/>
      <c r="B184" s="11"/>
      <c r="C184" s="35" t="s">
        <v>5054</v>
      </c>
      <c r="D184" s="969" t="str">
        <f>IF(CNGE_2026_M1_Secc1_Sub1!$D63="","",CNGE_2026_M1_Secc1_Sub1!$D63)</f>
        <v/>
      </c>
      <c r="E184" s="970"/>
      <c r="F184" s="970"/>
      <c r="G184" s="970"/>
      <c r="H184" s="970"/>
      <c r="I184" s="970"/>
      <c r="J184" s="970"/>
      <c r="K184" s="970"/>
      <c r="L184" s="970"/>
      <c r="M184" s="645"/>
      <c r="N184" s="645"/>
      <c r="O184" s="645"/>
      <c r="P184" s="645"/>
      <c r="Q184" s="645"/>
      <c r="R184" s="645"/>
      <c r="S184" s="645"/>
      <c r="T184" s="645"/>
      <c r="U184" s="645"/>
      <c r="V184" s="645"/>
      <c r="W184" s="645"/>
      <c r="X184" s="645"/>
      <c r="Y184" s="645"/>
      <c r="Z184" s="645"/>
      <c r="AA184" s="645"/>
      <c r="AB184" s="645"/>
      <c r="AC184" s="645"/>
      <c r="AD184" s="645"/>
      <c r="AG184">
        <f t="shared" si="19"/>
        <v>0</v>
      </c>
      <c r="AH184">
        <f t="shared" si="20"/>
        <v>0</v>
      </c>
      <c r="AI184">
        <f t="shared" si="21"/>
        <v>0</v>
      </c>
      <c r="AJ184">
        <f t="shared" si="22"/>
        <v>0</v>
      </c>
      <c r="AK184">
        <f t="shared" si="23"/>
        <v>0</v>
      </c>
      <c r="AL184">
        <f t="shared" si="24"/>
        <v>0</v>
      </c>
      <c r="AM184">
        <f t="shared" si="25"/>
        <v>0</v>
      </c>
      <c r="AN184">
        <f t="shared" si="26"/>
        <v>0</v>
      </c>
      <c r="AO184">
        <f t="shared" si="27"/>
        <v>0</v>
      </c>
      <c r="AP184">
        <f t="shared" si="28"/>
        <v>0</v>
      </c>
      <c r="AQ184">
        <f t="shared" si="29"/>
        <v>0</v>
      </c>
      <c r="AR184">
        <f t="shared" si="30"/>
        <v>0</v>
      </c>
      <c r="AS184">
        <f t="shared" si="31"/>
        <v>0</v>
      </c>
      <c r="AT184">
        <f t="shared" si="32"/>
        <v>0</v>
      </c>
      <c r="AU184">
        <f t="shared" si="33"/>
        <v>0</v>
      </c>
      <c r="AV184">
        <f t="shared" si="34"/>
        <v>0</v>
      </c>
      <c r="AW184">
        <f t="shared" si="35"/>
        <v>0</v>
      </c>
      <c r="AX184">
        <f t="shared" si="36"/>
        <v>0</v>
      </c>
      <c r="AY184">
        <f t="shared" si="37"/>
        <v>0</v>
      </c>
      <c r="AZ184">
        <f t="shared" si="38"/>
        <v>0</v>
      </c>
      <c r="BA184">
        <f t="shared" si="39"/>
        <v>0</v>
      </c>
      <c r="BB184">
        <f t="shared" si="40"/>
        <v>0</v>
      </c>
      <c r="BC184">
        <f t="shared" si="41"/>
        <v>0</v>
      </c>
      <c r="BD184">
        <f t="shared" si="42"/>
        <v>0</v>
      </c>
      <c r="BE184" s="356">
        <f t="shared" si="43"/>
        <v>0</v>
      </c>
      <c r="BF184" s="357">
        <f t="shared" si="44"/>
        <v>0</v>
      </c>
      <c r="BG184" s="358">
        <f t="shared" si="45"/>
        <v>0</v>
      </c>
      <c r="BH184" s="359">
        <f t="shared" si="46"/>
        <v>0</v>
      </c>
      <c r="BI184" s="356">
        <f t="shared" si="47"/>
        <v>0</v>
      </c>
      <c r="BJ184" s="357">
        <f t="shared" si="48"/>
        <v>0</v>
      </c>
      <c r="BK184" s="358">
        <f t="shared" si="49"/>
        <v>0</v>
      </c>
      <c r="BL184" s="359">
        <f t="shared" si="50"/>
        <v>0</v>
      </c>
      <c r="BM184" s="356">
        <f t="shared" si="51"/>
        <v>0</v>
      </c>
      <c r="BN184" s="357">
        <f t="shared" si="52"/>
        <v>0</v>
      </c>
      <c r="BO184" s="358">
        <f t="shared" si="53"/>
        <v>0</v>
      </c>
      <c r="BP184" s="359">
        <f t="shared" si="54"/>
        <v>0</v>
      </c>
      <c r="BQ184" s="282">
        <f t="shared" si="55"/>
        <v>0</v>
      </c>
      <c r="BR184" s="352" t="str">
        <f>IF(BQ184=0,"",
IF(SUM($BQ$162:BQ184)=1,BS184,
IF($BQ$282&gt;SUM($BQ$162:BQ184),_xlfn.CONCAT(", ",BS184),
IF($BQ$282=SUM($BQ$162:BQ184),_xlfn.CONCAT(" y ",BS184)))))</f>
        <v/>
      </c>
      <c r="BS184" s="120" t="s">
        <v>5169</v>
      </c>
      <c r="BX184" s="603">
        <f t="shared" si="56"/>
        <v>1</v>
      </c>
      <c r="BY184" s="604">
        <f t="shared" si="57"/>
        <v>1</v>
      </c>
      <c r="BZ184" s="605">
        <f t="shared" si="58"/>
        <v>1</v>
      </c>
      <c r="CA184" s="290">
        <f t="shared" si="61"/>
        <v>0</v>
      </c>
      <c r="CB184" s="293">
        <f t="shared" si="59"/>
        <v>0</v>
      </c>
      <c r="CC184" s="283" t="str">
        <f>IF(CB184=0,"",
IF(SUM($CB$162:CB184)=1,CD184,
IF($CB$282&gt;SUM($CB$162:CB184),_xlfn.CONCAT(", ",CD184),
IF($CB$282=SUM($CB$162:CB184),_xlfn.CONCAT(" y ",CD184)))))</f>
        <v/>
      </c>
      <c r="CD184" s="120" t="s">
        <v>5169</v>
      </c>
      <c r="CE184" s="365">
        <f>IF(M184="",0,IF(OR(M184="NS",CNGE_2026_M1_Secc1_Sub2!$M398="NS"),0,IF(AND(M184="NA",CNGE_2026_M1_Secc1_Sub2!$M398="NA"),0,IF(M184=CNGE_2026_M1_Secc1_Sub2!$M398,0,1))))</f>
        <v>0</v>
      </c>
      <c r="CF184" s="366">
        <f>IF(N184="",0,IF(OR(G184="NS",CNGE_2026_M1_Secc1_Sub2!$S398="NS"),0,IF(AND(N184="NA",CNGE_2026_M1_Secc1_Sub2!$S398="NA"),0,IF(N184=CNGE_2026_M1_Secc1_Sub2!$S398,0,1))))</f>
        <v>0</v>
      </c>
      <c r="CG184" s="531">
        <f>IF(O184="",0,IF(OR(H184="NS",CNGE_2026_M1_Secc1_Sub2!$Y398="NS"),0,IF(AND(O184="NA",CNGE_2026_M1_Secc1_Sub2!$Y398="NA"),0,IF(O184=CNGE_2026_M1_Secc1_Sub2!$Y398,0,1))))</f>
        <v>0</v>
      </c>
      <c r="CH184" s="282">
        <f t="shared" si="60"/>
        <v>0</v>
      </c>
      <c r="CI184" s="283" t="str">
        <f>IF(CH184=0,"",
IF(SUM($CH$162:CH184)=1,CJ184,
IF($CH$282&gt;SUM($CH$162:CH184),_xlfn.CONCAT(", ",CJ184),
IF($CH$282=SUM($CH$162:CH184),_xlfn.CONCAT(" y ",CJ184)))))</f>
        <v/>
      </c>
      <c r="CJ184" s="120" t="s">
        <v>5169</v>
      </c>
      <c r="CN184" s="1"/>
      <c r="CO184" s="608"/>
      <c r="CP184" s="599"/>
      <c r="CQ184" s="77"/>
      <c r="CR184" s="588"/>
      <c r="CS184" s="588"/>
      <c r="CT184" s="588"/>
      <c r="CU184" s="608"/>
      <c r="CV184" s="599"/>
      <c r="CW184" s="514"/>
    </row>
    <row r="185" spans="1:101" ht="15" customHeight="1">
      <c r="A185" s="22"/>
      <c r="B185" s="11"/>
      <c r="C185" s="35" t="s">
        <v>5055</v>
      </c>
      <c r="D185" s="969" t="str">
        <f>IF(CNGE_2026_M1_Secc1_Sub1!$D64="","",CNGE_2026_M1_Secc1_Sub1!$D64)</f>
        <v/>
      </c>
      <c r="E185" s="970"/>
      <c r="F185" s="970"/>
      <c r="G185" s="970"/>
      <c r="H185" s="970"/>
      <c r="I185" s="970"/>
      <c r="J185" s="970"/>
      <c r="K185" s="970"/>
      <c r="L185" s="970"/>
      <c r="M185" s="645"/>
      <c r="N185" s="645"/>
      <c r="O185" s="645"/>
      <c r="P185" s="645"/>
      <c r="Q185" s="645"/>
      <c r="R185" s="645"/>
      <c r="S185" s="645"/>
      <c r="T185" s="645"/>
      <c r="U185" s="645"/>
      <c r="V185" s="645"/>
      <c r="W185" s="645"/>
      <c r="X185" s="645"/>
      <c r="Y185" s="645"/>
      <c r="Z185" s="645"/>
      <c r="AA185" s="645"/>
      <c r="AB185" s="645"/>
      <c r="AC185" s="645"/>
      <c r="AD185" s="645"/>
      <c r="AG185">
        <f t="shared" si="19"/>
        <v>0</v>
      </c>
      <c r="AH185">
        <f t="shared" si="20"/>
        <v>0</v>
      </c>
      <c r="AI185">
        <f t="shared" si="21"/>
        <v>0</v>
      </c>
      <c r="AJ185">
        <f t="shared" si="22"/>
        <v>0</v>
      </c>
      <c r="AK185">
        <f t="shared" si="23"/>
        <v>0</v>
      </c>
      <c r="AL185">
        <f t="shared" si="24"/>
        <v>0</v>
      </c>
      <c r="AM185">
        <f t="shared" si="25"/>
        <v>0</v>
      </c>
      <c r="AN185">
        <f t="shared" si="26"/>
        <v>0</v>
      </c>
      <c r="AO185">
        <f t="shared" si="27"/>
        <v>0</v>
      </c>
      <c r="AP185">
        <f t="shared" si="28"/>
        <v>0</v>
      </c>
      <c r="AQ185">
        <f t="shared" si="29"/>
        <v>0</v>
      </c>
      <c r="AR185">
        <f t="shared" si="30"/>
        <v>0</v>
      </c>
      <c r="AS185">
        <f t="shared" si="31"/>
        <v>0</v>
      </c>
      <c r="AT185">
        <f t="shared" si="32"/>
        <v>0</v>
      </c>
      <c r="AU185">
        <f t="shared" si="33"/>
        <v>0</v>
      </c>
      <c r="AV185">
        <f t="shared" si="34"/>
        <v>0</v>
      </c>
      <c r="AW185">
        <f t="shared" si="35"/>
        <v>0</v>
      </c>
      <c r="AX185">
        <f t="shared" si="36"/>
        <v>0</v>
      </c>
      <c r="AY185">
        <f t="shared" si="37"/>
        <v>0</v>
      </c>
      <c r="AZ185">
        <f t="shared" si="38"/>
        <v>0</v>
      </c>
      <c r="BA185">
        <f t="shared" si="39"/>
        <v>0</v>
      </c>
      <c r="BB185">
        <f t="shared" si="40"/>
        <v>0</v>
      </c>
      <c r="BC185">
        <f t="shared" si="41"/>
        <v>0</v>
      </c>
      <c r="BD185">
        <f t="shared" si="42"/>
        <v>0</v>
      </c>
      <c r="BE185" s="356">
        <f t="shared" si="43"/>
        <v>0</v>
      </c>
      <c r="BF185" s="357">
        <f t="shared" si="44"/>
        <v>0</v>
      </c>
      <c r="BG185" s="358">
        <f t="shared" si="45"/>
        <v>0</v>
      </c>
      <c r="BH185" s="359">
        <f t="shared" si="46"/>
        <v>0</v>
      </c>
      <c r="BI185" s="356">
        <f t="shared" si="47"/>
        <v>0</v>
      </c>
      <c r="BJ185" s="357">
        <f t="shared" si="48"/>
        <v>0</v>
      </c>
      <c r="BK185" s="358">
        <f t="shared" si="49"/>
        <v>0</v>
      </c>
      <c r="BL185" s="359">
        <f t="shared" si="50"/>
        <v>0</v>
      </c>
      <c r="BM185" s="356">
        <f t="shared" si="51"/>
        <v>0</v>
      </c>
      <c r="BN185" s="357">
        <f t="shared" si="52"/>
        <v>0</v>
      </c>
      <c r="BO185" s="358">
        <f t="shared" si="53"/>
        <v>0</v>
      </c>
      <c r="BP185" s="359">
        <f t="shared" si="54"/>
        <v>0</v>
      </c>
      <c r="BQ185" s="282">
        <f t="shared" si="55"/>
        <v>0</v>
      </c>
      <c r="BR185" s="352" t="str">
        <f>IF(BQ185=0,"",
IF(SUM($BQ$162:BQ185)=1,BS185,
IF($BQ$282&gt;SUM($BQ$162:BQ185),_xlfn.CONCAT(", ",BS185),
IF($BQ$282=SUM($BQ$162:BQ185),_xlfn.CONCAT(" y ",BS185)))))</f>
        <v/>
      </c>
      <c r="BS185" s="120" t="s">
        <v>5171</v>
      </c>
      <c r="BX185" s="603">
        <f t="shared" si="56"/>
        <v>1</v>
      </c>
      <c r="BY185" s="604">
        <f t="shared" si="57"/>
        <v>1</v>
      </c>
      <c r="BZ185" s="605">
        <f t="shared" si="58"/>
        <v>1</v>
      </c>
      <c r="CA185" s="290">
        <f t="shared" si="61"/>
        <v>0</v>
      </c>
      <c r="CB185" s="293">
        <f t="shared" si="59"/>
        <v>0</v>
      </c>
      <c r="CC185" s="283" t="str">
        <f>IF(CB185=0,"",
IF(SUM($CB$162:CB185)=1,CD185,
IF($CB$282&gt;SUM($CB$162:CB185),_xlfn.CONCAT(", ",CD185),
IF($CB$282=SUM($CB$162:CB185),_xlfn.CONCAT(" y ",CD185)))))</f>
        <v/>
      </c>
      <c r="CD185" s="120" t="s">
        <v>5171</v>
      </c>
      <c r="CE185" s="365">
        <f>IF(M185="",0,IF(OR(M185="NS",CNGE_2026_M1_Secc1_Sub2!$M399="NS"),0,IF(AND(M185="NA",CNGE_2026_M1_Secc1_Sub2!$M399="NA"),0,IF(M185=CNGE_2026_M1_Secc1_Sub2!$M399,0,1))))</f>
        <v>0</v>
      </c>
      <c r="CF185" s="366">
        <f>IF(N185="",0,IF(OR(G185="NS",CNGE_2026_M1_Secc1_Sub2!$S399="NS"),0,IF(AND(N185="NA",CNGE_2026_M1_Secc1_Sub2!$S399="NA"),0,IF(N185=CNGE_2026_M1_Secc1_Sub2!$S399,0,1))))</f>
        <v>0</v>
      </c>
      <c r="CG185" s="531">
        <f>IF(O185="",0,IF(OR(H185="NS",CNGE_2026_M1_Secc1_Sub2!$Y399="NS"),0,IF(AND(O185="NA",CNGE_2026_M1_Secc1_Sub2!$Y399="NA"),0,IF(O185=CNGE_2026_M1_Secc1_Sub2!$Y399,0,1))))</f>
        <v>0</v>
      </c>
      <c r="CH185" s="282">
        <f t="shared" si="60"/>
        <v>0</v>
      </c>
      <c r="CI185" s="283" t="str">
        <f>IF(CH185=0,"",
IF(SUM($CH$162:CH185)=1,CJ185,
IF($CH$282&gt;SUM($CH$162:CH185),_xlfn.CONCAT(", ",CJ185),
IF($CH$282=SUM($CH$162:CH185),_xlfn.CONCAT(" y ",CJ185)))))</f>
        <v/>
      </c>
      <c r="CJ185" s="120" t="s">
        <v>5171</v>
      </c>
      <c r="CN185" s="1"/>
      <c r="CO185" s="608"/>
      <c r="CP185" s="599"/>
      <c r="CQ185" s="77"/>
      <c r="CR185" s="588"/>
      <c r="CS185" s="588"/>
      <c r="CT185" s="588"/>
      <c r="CU185" s="608"/>
      <c r="CV185" s="599"/>
      <c r="CW185" s="514"/>
    </row>
    <row r="186" spans="1:101" ht="15" customHeight="1">
      <c r="A186" s="22"/>
      <c r="B186" s="11"/>
      <c r="C186" s="35" t="s">
        <v>5056</v>
      </c>
      <c r="D186" s="969" t="str">
        <f>IF(CNGE_2026_M1_Secc1_Sub1!$D65="","",CNGE_2026_M1_Secc1_Sub1!$D65)</f>
        <v/>
      </c>
      <c r="E186" s="970"/>
      <c r="F186" s="970"/>
      <c r="G186" s="970"/>
      <c r="H186" s="970"/>
      <c r="I186" s="970"/>
      <c r="J186" s="970"/>
      <c r="K186" s="970"/>
      <c r="L186" s="970"/>
      <c r="M186" s="645"/>
      <c r="N186" s="645"/>
      <c r="O186" s="645"/>
      <c r="P186" s="645"/>
      <c r="Q186" s="645"/>
      <c r="R186" s="645"/>
      <c r="S186" s="645"/>
      <c r="T186" s="645"/>
      <c r="U186" s="645"/>
      <c r="V186" s="645"/>
      <c r="W186" s="645"/>
      <c r="X186" s="645"/>
      <c r="Y186" s="645"/>
      <c r="Z186" s="645"/>
      <c r="AA186" s="645"/>
      <c r="AB186" s="645"/>
      <c r="AC186" s="645"/>
      <c r="AD186" s="645"/>
      <c r="AG186">
        <f t="shared" si="19"/>
        <v>0</v>
      </c>
      <c r="AH186">
        <f t="shared" si="20"/>
        <v>0</v>
      </c>
      <c r="AI186">
        <f t="shared" si="21"/>
        <v>0</v>
      </c>
      <c r="AJ186">
        <f t="shared" si="22"/>
        <v>0</v>
      </c>
      <c r="AK186">
        <f t="shared" si="23"/>
        <v>0</v>
      </c>
      <c r="AL186">
        <f t="shared" si="24"/>
        <v>0</v>
      </c>
      <c r="AM186">
        <f t="shared" si="25"/>
        <v>0</v>
      </c>
      <c r="AN186">
        <f t="shared" si="26"/>
        <v>0</v>
      </c>
      <c r="AO186">
        <f t="shared" si="27"/>
        <v>0</v>
      </c>
      <c r="AP186">
        <f t="shared" si="28"/>
        <v>0</v>
      </c>
      <c r="AQ186">
        <f t="shared" si="29"/>
        <v>0</v>
      </c>
      <c r="AR186">
        <f t="shared" si="30"/>
        <v>0</v>
      </c>
      <c r="AS186">
        <f t="shared" si="31"/>
        <v>0</v>
      </c>
      <c r="AT186">
        <f t="shared" si="32"/>
        <v>0</v>
      </c>
      <c r="AU186">
        <f t="shared" si="33"/>
        <v>0</v>
      </c>
      <c r="AV186">
        <f t="shared" si="34"/>
        <v>0</v>
      </c>
      <c r="AW186">
        <f t="shared" si="35"/>
        <v>0</v>
      </c>
      <c r="AX186">
        <f t="shared" si="36"/>
        <v>0</v>
      </c>
      <c r="AY186">
        <f t="shared" si="37"/>
        <v>0</v>
      </c>
      <c r="AZ186">
        <f t="shared" si="38"/>
        <v>0</v>
      </c>
      <c r="BA186">
        <f t="shared" si="39"/>
        <v>0</v>
      </c>
      <c r="BB186">
        <f t="shared" si="40"/>
        <v>0</v>
      </c>
      <c r="BC186">
        <f t="shared" si="41"/>
        <v>0</v>
      </c>
      <c r="BD186">
        <f t="shared" si="42"/>
        <v>0</v>
      </c>
      <c r="BE186" s="356">
        <f t="shared" si="43"/>
        <v>0</v>
      </c>
      <c r="BF186" s="357">
        <f t="shared" si="44"/>
        <v>0</v>
      </c>
      <c r="BG186" s="358">
        <f t="shared" si="45"/>
        <v>0</v>
      </c>
      <c r="BH186" s="359">
        <f t="shared" si="46"/>
        <v>0</v>
      </c>
      <c r="BI186" s="356">
        <f t="shared" si="47"/>
        <v>0</v>
      </c>
      <c r="BJ186" s="357">
        <f t="shared" si="48"/>
        <v>0</v>
      </c>
      <c r="BK186" s="358">
        <f t="shared" si="49"/>
        <v>0</v>
      </c>
      <c r="BL186" s="359">
        <f t="shared" si="50"/>
        <v>0</v>
      </c>
      <c r="BM186" s="356">
        <f t="shared" si="51"/>
        <v>0</v>
      </c>
      <c r="BN186" s="357">
        <f t="shared" si="52"/>
        <v>0</v>
      </c>
      <c r="BO186" s="358">
        <f t="shared" si="53"/>
        <v>0</v>
      </c>
      <c r="BP186" s="359">
        <f t="shared" si="54"/>
        <v>0</v>
      </c>
      <c r="BQ186" s="282">
        <f t="shared" si="55"/>
        <v>0</v>
      </c>
      <c r="BR186" s="352" t="str">
        <f>IF(BQ186=0,"",
IF(SUM($BQ$162:BQ186)=1,BS186,
IF($BQ$282&gt;SUM($BQ$162:BQ186),_xlfn.CONCAT(", ",BS186),
IF($BQ$282=SUM($BQ$162:BQ186),_xlfn.CONCAT(" y ",BS186)))))</f>
        <v/>
      </c>
      <c r="BS186" s="120" t="s">
        <v>5173</v>
      </c>
      <c r="BX186" s="603">
        <f t="shared" si="56"/>
        <v>1</v>
      </c>
      <c r="BY186" s="604">
        <f t="shared" si="57"/>
        <v>1</v>
      </c>
      <c r="BZ186" s="605">
        <f t="shared" si="58"/>
        <v>1</v>
      </c>
      <c r="CA186" s="290">
        <f t="shared" si="61"/>
        <v>0</v>
      </c>
      <c r="CB186" s="293">
        <f t="shared" si="59"/>
        <v>0</v>
      </c>
      <c r="CC186" s="283" t="str">
        <f>IF(CB186=0,"",
IF(SUM($CB$162:CB186)=1,CD186,
IF($CB$282&gt;SUM($CB$162:CB186),_xlfn.CONCAT(", ",CD186),
IF($CB$282=SUM($CB$162:CB186),_xlfn.CONCAT(" y ",CD186)))))</f>
        <v/>
      </c>
      <c r="CD186" s="120" t="s">
        <v>5173</v>
      </c>
      <c r="CE186" s="365">
        <f>IF(M186="",0,IF(OR(M186="NS",CNGE_2026_M1_Secc1_Sub2!$M400="NS"),0,IF(AND(M186="NA",CNGE_2026_M1_Secc1_Sub2!$M400="NA"),0,IF(M186=CNGE_2026_M1_Secc1_Sub2!$M400,0,1))))</f>
        <v>0</v>
      </c>
      <c r="CF186" s="366">
        <f>IF(N186="",0,IF(OR(G186="NS",CNGE_2026_M1_Secc1_Sub2!$S400="NS"),0,IF(AND(N186="NA",CNGE_2026_M1_Secc1_Sub2!$S400="NA"),0,IF(N186=CNGE_2026_M1_Secc1_Sub2!$S400,0,1))))</f>
        <v>0</v>
      </c>
      <c r="CG186" s="531">
        <f>IF(O186="",0,IF(OR(H186="NS",CNGE_2026_M1_Secc1_Sub2!$Y400="NS"),0,IF(AND(O186="NA",CNGE_2026_M1_Secc1_Sub2!$Y400="NA"),0,IF(O186=CNGE_2026_M1_Secc1_Sub2!$Y400,0,1))))</f>
        <v>0</v>
      </c>
      <c r="CH186" s="282">
        <f t="shared" si="60"/>
        <v>0</v>
      </c>
      <c r="CI186" s="283" t="str">
        <f>IF(CH186=0,"",
IF(SUM($CH$162:CH186)=1,CJ186,
IF($CH$282&gt;SUM($CH$162:CH186),_xlfn.CONCAT(", ",CJ186),
IF($CH$282=SUM($CH$162:CH186),_xlfn.CONCAT(" y ",CJ186)))))</f>
        <v/>
      </c>
      <c r="CJ186" s="120" t="s">
        <v>5173</v>
      </c>
      <c r="CN186" s="1"/>
      <c r="CO186" s="608"/>
      <c r="CP186" s="599"/>
      <c r="CQ186" s="77"/>
      <c r="CR186" s="588"/>
      <c r="CS186" s="588"/>
      <c r="CT186" s="588"/>
      <c r="CU186" s="608"/>
      <c r="CV186" s="599"/>
      <c r="CW186" s="514"/>
    </row>
    <row r="187" spans="1:101" ht="15" customHeight="1">
      <c r="A187" s="22"/>
      <c r="B187" s="11"/>
      <c r="C187" s="35" t="s">
        <v>5057</v>
      </c>
      <c r="D187" s="969" t="str">
        <f>IF(CNGE_2026_M1_Secc1_Sub1!$D66="","",CNGE_2026_M1_Secc1_Sub1!$D66)</f>
        <v/>
      </c>
      <c r="E187" s="970"/>
      <c r="F187" s="970"/>
      <c r="G187" s="970"/>
      <c r="H187" s="970"/>
      <c r="I187" s="970"/>
      <c r="J187" s="970"/>
      <c r="K187" s="970"/>
      <c r="L187" s="970"/>
      <c r="M187" s="645"/>
      <c r="N187" s="645"/>
      <c r="O187" s="645"/>
      <c r="P187" s="645"/>
      <c r="Q187" s="645"/>
      <c r="R187" s="645"/>
      <c r="S187" s="645"/>
      <c r="T187" s="645"/>
      <c r="U187" s="645"/>
      <c r="V187" s="645"/>
      <c r="W187" s="645"/>
      <c r="X187" s="645"/>
      <c r="Y187" s="645"/>
      <c r="Z187" s="645"/>
      <c r="AA187" s="645"/>
      <c r="AB187" s="645"/>
      <c r="AC187" s="645"/>
      <c r="AD187" s="645"/>
      <c r="AG187">
        <f t="shared" si="19"/>
        <v>0</v>
      </c>
      <c r="AH187">
        <f t="shared" si="20"/>
        <v>0</v>
      </c>
      <c r="AI187">
        <f t="shared" si="21"/>
        <v>0</v>
      </c>
      <c r="AJ187">
        <f t="shared" si="22"/>
        <v>0</v>
      </c>
      <c r="AK187">
        <f t="shared" si="23"/>
        <v>0</v>
      </c>
      <c r="AL187">
        <f t="shared" si="24"/>
        <v>0</v>
      </c>
      <c r="AM187">
        <f t="shared" si="25"/>
        <v>0</v>
      </c>
      <c r="AN187">
        <f t="shared" si="26"/>
        <v>0</v>
      </c>
      <c r="AO187">
        <f t="shared" si="27"/>
        <v>0</v>
      </c>
      <c r="AP187">
        <f t="shared" si="28"/>
        <v>0</v>
      </c>
      <c r="AQ187">
        <f t="shared" si="29"/>
        <v>0</v>
      </c>
      <c r="AR187">
        <f t="shared" si="30"/>
        <v>0</v>
      </c>
      <c r="AS187">
        <f t="shared" si="31"/>
        <v>0</v>
      </c>
      <c r="AT187">
        <f t="shared" si="32"/>
        <v>0</v>
      </c>
      <c r="AU187">
        <f t="shared" si="33"/>
        <v>0</v>
      </c>
      <c r="AV187">
        <f t="shared" si="34"/>
        <v>0</v>
      </c>
      <c r="AW187">
        <f t="shared" si="35"/>
        <v>0</v>
      </c>
      <c r="AX187">
        <f t="shared" si="36"/>
        <v>0</v>
      </c>
      <c r="AY187">
        <f t="shared" si="37"/>
        <v>0</v>
      </c>
      <c r="AZ187">
        <f t="shared" si="38"/>
        <v>0</v>
      </c>
      <c r="BA187">
        <f t="shared" si="39"/>
        <v>0</v>
      </c>
      <c r="BB187">
        <f t="shared" si="40"/>
        <v>0</v>
      </c>
      <c r="BC187">
        <f t="shared" si="41"/>
        <v>0</v>
      </c>
      <c r="BD187">
        <f t="shared" si="42"/>
        <v>0</v>
      </c>
      <c r="BE187" s="356">
        <f t="shared" si="43"/>
        <v>0</v>
      </c>
      <c r="BF187" s="357">
        <f t="shared" si="44"/>
        <v>0</v>
      </c>
      <c r="BG187" s="358">
        <f t="shared" si="45"/>
        <v>0</v>
      </c>
      <c r="BH187" s="359">
        <f t="shared" si="46"/>
        <v>0</v>
      </c>
      <c r="BI187" s="356">
        <f t="shared" si="47"/>
        <v>0</v>
      </c>
      <c r="BJ187" s="357">
        <f t="shared" si="48"/>
        <v>0</v>
      </c>
      <c r="BK187" s="358">
        <f t="shared" si="49"/>
        <v>0</v>
      </c>
      <c r="BL187" s="359">
        <f t="shared" si="50"/>
        <v>0</v>
      </c>
      <c r="BM187" s="356">
        <f t="shared" si="51"/>
        <v>0</v>
      </c>
      <c r="BN187" s="357">
        <f t="shared" si="52"/>
        <v>0</v>
      </c>
      <c r="BO187" s="358">
        <f t="shared" si="53"/>
        <v>0</v>
      </c>
      <c r="BP187" s="359">
        <f t="shared" si="54"/>
        <v>0</v>
      </c>
      <c r="BQ187" s="282">
        <f t="shared" si="55"/>
        <v>0</v>
      </c>
      <c r="BR187" s="352" t="str">
        <f>IF(BQ187=0,"",
IF(SUM($BQ$162:BQ187)=1,BS187,
IF($BQ$282&gt;SUM($BQ$162:BQ187),_xlfn.CONCAT(", ",BS187),
IF($BQ$282=SUM($BQ$162:BQ187),_xlfn.CONCAT(" y ",BS187)))))</f>
        <v/>
      </c>
      <c r="BS187" s="120" t="s">
        <v>5175</v>
      </c>
      <c r="BX187" s="603">
        <f t="shared" si="56"/>
        <v>1</v>
      </c>
      <c r="BY187" s="604">
        <f t="shared" si="57"/>
        <v>1</v>
      </c>
      <c r="BZ187" s="605">
        <f t="shared" si="58"/>
        <v>1</v>
      </c>
      <c r="CA187" s="290">
        <f t="shared" si="61"/>
        <v>0</v>
      </c>
      <c r="CB187" s="293">
        <f t="shared" si="59"/>
        <v>0</v>
      </c>
      <c r="CC187" s="283" t="str">
        <f>IF(CB187=0,"",
IF(SUM($CB$162:CB187)=1,CD187,
IF($CB$282&gt;SUM($CB$162:CB187),_xlfn.CONCAT(", ",CD187),
IF($CB$282=SUM($CB$162:CB187),_xlfn.CONCAT(" y ",CD187)))))</f>
        <v/>
      </c>
      <c r="CD187" s="120" t="s">
        <v>5175</v>
      </c>
      <c r="CE187" s="365">
        <f>IF(M187="",0,IF(OR(M187="NS",CNGE_2026_M1_Secc1_Sub2!$M401="NS"),0,IF(AND(M187="NA",CNGE_2026_M1_Secc1_Sub2!$M401="NA"),0,IF(M187=CNGE_2026_M1_Secc1_Sub2!$M401,0,1))))</f>
        <v>0</v>
      </c>
      <c r="CF187" s="366">
        <f>IF(N187="",0,IF(OR(G187="NS",CNGE_2026_M1_Secc1_Sub2!$S401="NS"),0,IF(AND(N187="NA",CNGE_2026_M1_Secc1_Sub2!$S401="NA"),0,IF(N187=CNGE_2026_M1_Secc1_Sub2!$S401,0,1))))</f>
        <v>0</v>
      </c>
      <c r="CG187" s="531">
        <f>IF(O187="",0,IF(OR(H187="NS",CNGE_2026_M1_Secc1_Sub2!$Y401="NS"),0,IF(AND(O187="NA",CNGE_2026_M1_Secc1_Sub2!$Y401="NA"),0,IF(O187=CNGE_2026_M1_Secc1_Sub2!$Y401,0,1))))</f>
        <v>0</v>
      </c>
      <c r="CH187" s="282">
        <f t="shared" si="60"/>
        <v>0</v>
      </c>
      <c r="CI187" s="283" t="str">
        <f>IF(CH187=0,"",
IF(SUM($CH$162:CH187)=1,CJ187,
IF($CH$282&gt;SUM($CH$162:CH187),_xlfn.CONCAT(", ",CJ187),
IF($CH$282=SUM($CH$162:CH187),_xlfn.CONCAT(" y ",CJ187)))))</f>
        <v/>
      </c>
      <c r="CJ187" s="120" t="s">
        <v>5175</v>
      </c>
      <c r="CN187" s="1"/>
      <c r="CO187" s="608"/>
      <c r="CP187" s="599"/>
      <c r="CQ187" s="77"/>
      <c r="CR187" s="588"/>
      <c r="CS187" s="588"/>
      <c r="CT187" s="588"/>
      <c r="CU187" s="608"/>
      <c r="CV187" s="599"/>
      <c r="CW187" s="514"/>
    </row>
    <row r="188" spans="1:101" ht="15" customHeight="1">
      <c r="A188" s="22"/>
      <c r="B188" s="11"/>
      <c r="C188" s="35" t="s">
        <v>5058</v>
      </c>
      <c r="D188" s="969" t="str">
        <f>IF(CNGE_2026_M1_Secc1_Sub1!$D67="","",CNGE_2026_M1_Secc1_Sub1!$D67)</f>
        <v/>
      </c>
      <c r="E188" s="970"/>
      <c r="F188" s="970"/>
      <c r="G188" s="970"/>
      <c r="H188" s="970"/>
      <c r="I188" s="970"/>
      <c r="J188" s="970"/>
      <c r="K188" s="970"/>
      <c r="L188" s="970"/>
      <c r="M188" s="645"/>
      <c r="N188" s="645"/>
      <c r="O188" s="645"/>
      <c r="P188" s="645"/>
      <c r="Q188" s="645"/>
      <c r="R188" s="645"/>
      <c r="S188" s="645"/>
      <c r="T188" s="645"/>
      <c r="U188" s="645"/>
      <c r="V188" s="645"/>
      <c r="W188" s="645"/>
      <c r="X188" s="645"/>
      <c r="Y188" s="645"/>
      <c r="Z188" s="645"/>
      <c r="AA188" s="645"/>
      <c r="AB188" s="645"/>
      <c r="AC188" s="645"/>
      <c r="AD188" s="645"/>
      <c r="AG188">
        <f t="shared" si="19"/>
        <v>0</v>
      </c>
      <c r="AH188">
        <f t="shared" si="20"/>
        <v>0</v>
      </c>
      <c r="AI188">
        <f t="shared" si="21"/>
        <v>0</v>
      </c>
      <c r="AJ188">
        <f t="shared" si="22"/>
        <v>0</v>
      </c>
      <c r="AK188">
        <f t="shared" si="23"/>
        <v>0</v>
      </c>
      <c r="AL188">
        <f t="shared" si="24"/>
        <v>0</v>
      </c>
      <c r="AM188">
        <f t="shared" si="25"/>
        <v>0</v>
      </c>
      <c r="AN188">
        <f t="shared" si="26"/>
        <v>0</v>
      </c>
      <c r="AO188">
        <f t="shared" si="27"/>
        <v>0</v>
      </c>
      <c r="AP188">
        <f t="shared" si="28"/>
        <v>0</v>
      </c>
      <c r="AQ188">
        <f t="shared" si="29"/>
        <v>0</v>
      </c>
      <c r="AR188">
        <f t="shared" si="30"/>
        <v>0</v>
      </c>
      <c r="AS188">
        <f t="shared" si="31"/>
        <v>0</v>
      </c>
      <c r="AT188">
        <f t="shared" si="32"/>
        <v>0</v>
      </c>
      <c r="AU188">
        <f t="shared" si="33"/>
        <v>0</v>
      </c>
      <c r="AV188">
        <f t="shared" si="34"/>
        <v>0</v>
      </c>
      <c r="AW188">
        <f t="shared" si="35"/>
        <v>0</v>
      </c>
      <c r="AX188">
        <f t="shared" si="36"/>
        <v>0</v>
      </c>
      <c r="AY188">
        <f t="shared" si="37"/>
        <v>0</v>
      </c>
      <c r="AZ188">
        <f t="shared" si="38"/>
        <v>0</v>
      </c>
      <c r="BA188">
        <f t="shared" si="39"/>
        <v>0</v>
      </c>
      <c r="BB188">
        <f t="shared" si="40"/>
        <v>0</v>
      </c>
      <c r="BC188">
        <f t="shared" si="41"/>
        <v>0</v>
      </c>
      <c r="BD188">
        <f t="shared" si="42"/>
        <v>0</v>
      </c>
      <c r="BE188" s="356">
        <f t="shared" si="43"/>
        <v>0</v>
      </c>
      <c r="BF188" s="357">
        <f t="shared" si="44"/>
        <v>0</v>
      </c>
      <c r="BG188" s="358">
        <f t="shared" si="45"/>
        <v>0</v>
      </c>
      <c r="BH188" s="359">
        <f t="shared" si="46"/>
        <v>0</v>
      </c>
      <c r="BI188" s="356">
        <f t="shared" si="47"/>
        <v>0</v>
      </c>
      <c r="BJ188" s="357">
        <f t="shared" si="48"/>
        <v>0</v>
      </c>
      <c r="BK188" s="358">
        <f t="shared" si="49"/>
        <v>0</v>
      </c>
      <c r="BL188" s="359">
        <f t="shared" si="50"/>
        <v>0</v>
      </c>
      <c r="BM188" s="356">
        <f t="shared" si="51"/>
        <v>0</v>
      </c>
      <c r="BN188" s="357">
        <f t="shared" si="52"/>
        <v>0</v>
      </c>
      <c r="BO188" s="358">
        <f t="shared" si="53"/>
        <v>0</v>
      </c>
      <c r="BP188" s="359">
        <f t="shared" si="54"/>
        <v>0</v>
      </c>
      <c r="BQ188" s="282">
        <f t="shared" si="55"/>
        <v>0</v>
      </c>
      <c r="BR188" s="352" t="str">
        <f>IF(BQ188=0,"",
IF(SUM($BQ$162:BQ188)=1,BS188,
IF($BQ$282&gt;SUM($BQ$162:BQ188),_xlfn.CONCAT(", ",BS188),
IF($BQ$282=SUM($BQ$162:BQ188),_xlfn.CONCAT(" y ",BS188)))))</f>
        <v/>
      </c>
      <c r="BS188" s="120" t="s">
        <v>5177</v>
      </c>
      <c r="BX188" s="603">
        <f t="shared" si="56"/>
        <v>1</v>
      </c>
      <c r="BY188" s="604">
        <f t="shared" si="57"/>
        <v>1</v>
      </c>
      <c r="BZ188" s="605">
        <f t="shared" si="58"/>
        <v>1</v>
      </c>
      <c r="CA188" s="290">
        <f t="shared" si="61"/>
        <v>0</v>
      </c>
      <c r="CB188" s="293">
        <f t="shared" si="59"/>
        <v>0</v>
      </c>
      <c r="CC188" s="283" t="str">
        <f>IF(CB188=0,"",
IF(SUM($CB$162:CB188)=1,CD188,
IF($CB$282&gt;SUM($CB$162:CB188),_xlfn.CONCAT(", ",CD188),
IF($CB$282=SUM($CB$162:CB188),_xlfn.CONCAT(" y ",CD188)))))</f>
        <v/>
      </c>
      <c r="CD188" s="120" t="s">
        <v>5177</v>
      </c>
      <c r="CE188" s="365">
        <f>IF(M188="",0,IF(OR(M188="NS",CNGE_2026_M1_Secc1_Sub2!$M402="NS"),0,IF(AND(M188="NA",CNGE_2026_M1_Secc1_Sub2!$M402="NA"),0,IF(M188=CNGE_2026_M1_Secc1_Sub2!$M402,0,1))))</f>
        <v>0</v>
      </c>
      <c r="CF188" s="366">
        <f>IF(N188="",0,IF(OR(G188="NS",CNGE_2026_M1_Secc1_Sub2!$S402="NS"),0,IF(AND(N188="NA",CNGE_2026_M1_Secc1_Sub2!$S402="NA"),0,IF(N188=CNGE_2026_M1_Secc1_Sub2!$S402,0,1))))</f>
        <v>0</v>
      </c>
      <c r="CG188" s="531">
        <f>IF(O188="",0,IF(OR(H188="NS",CNGE_2026_M1_Secc1_Sub2!$Y402="NS"),0,IF(AND(O188="NA",CNGE_2026_M1_Secc1_Sub2!$Y402="NA"),0,IF(O188=CNGE_2026_M1_Secc1_Sub2!$Y402,0,1))))</f>
        <v>0</v>
      </c>
      <c r="CH188" s="282">
        <f t="shared" si="60"/>
        <v>0</v>
      </c>
      <c r="CI188" s="283" t="str">
        <f>IF(CH188=0,"",
IF(SUM($CH$162:CH188)=1,CJ188,
IF($CH$282&gt;SUM($CH$162:CH188),_xlfn.CONCAT(", ",CJ188),
IF($CH$282=SUM($CH$162:CH188),_xlfn.CONCAT(" y ",CJ188)))))</f>
        <v/>
      </c>
      <c r="CJ188" s="120" t="s">
        <v>5177</v>
      </c>
      <c r="CN188" s="1"/>
      <c r="CO188" s="608"/>
      <c r="CP188" s="599"/>
      <c r="CQ188" s="77"/>
      <c r="CR188" s="588"/>
      <c r="CS188" s="588"/>
      <c r="CT188" s="588"/>
      <c r="CU188" s="608"/>
      <c r="CV188" s="599"/>
      <c r="CW188" s="514"/>
    </row>
    <row r="189" spans="1:101" ht="15" customHeight="1">
      <c r="A189" s="22"/>
      <c r="B189" s="11"/>
      <c r="C189" s="35" t="s">
        <v>5059</v>
      </c>
      <c r="D189" s="969" t="str">
        <f>IF(CNGE_2026_M1_Secc1_Sub1!$D68="","",CNGE_2026_M1_Secc1_Sub1!$D68)</f>
        <v/>
      </c>
      <c r="E189" s="970"/>
      <c r="F189" s="970"/>
      <c r="G189" s="970"/>
      <c r="H189" s="970"/>
      <c r="I189" s="970"/>
      <c r="J189" s="970"/>
      <c r="K189" s="970"/>
      <c r="L189" s="970"/>
      <c r="M189" s="645"/>
      <c r="N189" s="645"/>
      <c r="O189" s="645"/>
      <c r="P189" s="645"/>
      <c r="Q189" s="645"/>
      <c r="R189" s="645"/>
      <c r="S189" s="645"/>
      <c r="T189" s="645"/>
      <c r="U189" s="645"/>
      <c r="V189" s="645"/>
      <c r="W189" s="645"/>
      <c r="X189" s="645"/>
      <c r="Y189" s="645"/>
      <c r="Z189" s="645"/>
      <c r="AA189" s="645"/>
      <c r="AB189" s="645"/>
      <c r="AC189" s="645"/>
      <c r="AD189" s="645"/>
      <c r="AG189">
        <f t="shared" si="19"/>
        <v>0</v>
      </c>
      <c r="AH189">
        <f t="shared" si="20"/>
        <v>0</v>
      </c>
      <c r="AI189">
        <f t="shared" si="21"/>
        <v>0</v>
      </c>
      <c r="AJ189">
        <f t="shared" si="22"/>
        <v>0</v>
      </c>
      <c r="AK189">
        <f t="shared" si="23"/>
        <v>0</v>
      </c>
      <c r="AL189">
        <f t="shared" si="24"/>
        <v>0</v>
      </c>
      <c r="AM189">
        <f t="shared" si="25"/>
        <v>0</v>
      </c>
      <c r="AN189">
        <f t="shared" si="26"/>
        <v>0</v>
      </c>
      <c r="AO189">
        <f t="shared" si="27"/>
        <v>0</v>
      </c>
      <c r="AP189">
        <f t="shared" si="28"/>
        <v>0</v>
      </c>
      <c r="AQ189">
        <f t="shared" si="29"/>
        <v>0</v>
      </c>
      <c r="AR189">
        <f t="shared" si="30"/>
        <v>0</v>
      </c>
      <c r="AS189">
        <f t="shared" si="31"/>
        <v>0</v>
      </c>
      <c r="AT189">
        <f t="shared" si="32"/>
        <v>0</v>
      </c>
      <c r="AU189">
        <f t="shared" si="33"/>
        <v>0</v>
      </c>
      <c r="AV189">
        <f t="shared" si="34"/>
        <v>0</v>
      </c>
      <c r="AW189">
        <f t="shared" si="35"/>
        <v>0</v>
      </c>
      <c r="AX189">
        <f t="shared" si="36"/>
        <v>0</v>
      </c>
      <c r="AY189">
        <f t="shared" si="37"/>
        <v>0</v>
      </c>
      <c r="AZ189">
        <f t="shared" si="38"/>
        <v>0</v>
      </c>
      <c r="BA189">
        <f t="shared" si="39"/>
        <v>0</v>
      </c>
      <c r="BB189">
        <f t="shared" si="40"/>
        <v>0</v>
      </c>
      <c r="BC189">
        <f t="shared" si="41"/>
        <v>0</v>
      </c>
      <c r="BD189">
        <f t="shared" si="42"/>
        <v>0</v>
      </c>
      <c r="BE189" s="356">
        <f t="shared" si="43"/>
        <v>0</v>
      </c>
      <c r="BF189" s="357">
        <f t="shared" si="44"/>
        <v>0</v>
      </c>
      <c r="BG189" s="358">
        <f t="shared" si="45"/>
        <v>0</v>
      </c>
      <c r="BH189" s="359">
        <f t="shared" si="46"/>
        <v>0</v>
      </c>
      <c r="BI189" s="356">
        <f t="shared" si="47"/>
        <v>0</v>
      </c>
      <c r="BJ189" s="357">
        <f t="shared" si="48"/>
        <v>0</v>
      </c>
      <c r="BK189" s="358">
        <f t="shared" si="49"/>
        <v>0</v>
      </c>
      <c r="BL189" s="359">
        <f t="shared" si="50"/>
        <v>0</v>
      </c>
      <c r="BM189" s="356">
        <f t="shared" si="51"/>
        <v>0</v>
      </c>
      <c r="BN189" s="357">
        <f t="shared" si="52"/>
        <v>0</v>
      </c>
      <c r="BO189" s="358">
        <f t="shared" si="53"/>
        <v>0</v>
      </c>
      <c r="BP189" s="359">
        <f t="shared" si="54"/>
        <v>0</v>
      </c>
      <c r="BQ189" s="282">
        <f t="shared" si="55"/>
        <v>0</v>
      </c>
      <c r="BR189" s="352" t="str">
        <f>IF(BQ189=0,"",
IF(SUM($BQ$162:BQ189)=1,BS189,
IF($BQ$282&gt;SUM($BQ$162:BQ189),_xlfn.CONCAT(", ",BS189),
IF($BQ$282=SUM($BQ$162:BQ189),_xlfn.CONCAT(" y ",BS189)))))</f>
        <v/>
      </c>
      <c r="BS189" s="120" t="s">
        <v>5179</v>
      </c>
      <c r="BX189" s="603">
        <f t="shared" si="56"/>
        <v>1</v>
      </c>
      <c r="BY189" s="604">
        <f t="shared" si="57"/>
        <v>1</v>
      </c>
      <c r="BZ189" s="605">
        <f t="shared" si="58"/>
        <v>1</v>
      </c>
      <c r="CA189" s="290">
        <f t="shared" si="61"/>
        <v>0</v>
      </c>
      <c r="CB189" s="293">
        <f t="shared" si="59"/>
        <v>0</v>
      </c>
      <c r="CC189" s="283" t="str">
        <f>IF(CB189=0,"",
IF(SUM($CB$162:CB189)=1,CD189,
IF($CB$282&gt;SUM($CB$162:CB189),_xlfn.CONCAT(", ",CD189),
IF($CB$282=SUM($CB$162:CB189),_xlfn.CONCAT(" y ",CD189)))))</f>
        <v/>
      </c>
      <c r="CD189" s="120" t="s">
        <v>5179</v>
      </c>
      <c r="CE189" s="365">
        <f>IF(M189="",0,IF(OR(M189="NS",CNGE_2026_M1_Secc1_Sub2!$M403="NS"),0,IF(AND(M189="NA",CNGE_2026_M1_Secc1_Sub2!$M403="NA"),0,IF(M189=CNGE_2026_M1_Secc1_Sub2!$M403,0,1))))</f>
        <v>0</v>
      </c>
      <c r="CF189" s="366">
        <f>IF(N189="",0,IF(OR(G189="NS",CNGE_2026_M1_Secc1_Sub2!$S403="NS"),0,IF(AND(N189="NA",CNGE_2026_M1_Secc1_Sub2!$S403="NA"),0,IF(N189=CNGE_2026_M1_Secc1_Sub2!$S403,0,1))))</f>
        <v>0</v>
      </c>
      <c r="CG189" s="531">
        <f>IF(O189="",0,IF(OR(H189="NS",CNGE_2026_M1_Secc1_Sub2!$Y403="NS"),0,IF(AND(O189="NA",CNGE_2026_M1_Secc1_Sub2!$Y403="NA"),0,IF(O189=CNGE_2026_M1_Secc1_Sub2!$Y403,0,1))))</f>
        <v>0</v>
      </c>
      <c r="CH189" s="282">
        <f t="shared" si="60"/>
        <v>0</v>
      </c>
      <c r="CI189" s="283" t="str">
        <f>IF(CH189=0,"",
IF(SUM($CH$162:CH189)=1,CJ189,
IF($CH$282&gt;SUM($CH$162:CH189),_xlfn.CONCAT(", ",CJ189),
IF($CH$282=SUM($CH$162:CH189),_xlfn.CONCAT(" y ",CJ189)))))</f>
        <v/>
      </c>
      <c r="CJ189" s="120" t="s">
        <v>5179</v>
      </c>
      <c r="CN189" s="1"/>
      <c r="CO189" s="608"/>
      <c r="CP189" s="599"/>
      <c r="CQ189" s="77"/>
      <c r="CR189" s="588"/>
      <c r="CS189" s="588"/>
      <c r="CT189" s="588"/>
      <c r="CU189" s="608"/>
      <c r="CV189" s="599"/>
      <c r="CW189" s="514"/>
    </row>
    <row r="190" spans="1:101" ht="15" customHeight="1">
      <c r="A190" s="22"/>
      <c r="B190" s="11"/>
      <c r="C190" s="35" t="s">
        <v>5060</v>
      </c>
      <c r="D190" s="969" t="str">
        <f>IF(CNGE_2026_M1_Secc1_Sub1!$D69="","",CNGE_2026_M1_Secc1_Sub1!$D69)</f>
        <v/>
      </c>
      <c r="E190" s="970"/>
      <c r="F190" s="970"/>
      <c r="G190" s="970"/>
      <c r="H190" s="970"/>
      <c r="I190" s="970"/>
      <c r="J190" s="970"/>
      <c r="K190" s="970"/>
      <c r="L190" s="970"/>
      <c r="M190" s="645"/>
      <c r="N190" s="645"/>
      <c r="O190" s="645"/>
      <c r="P190" s="645"/>
      <c r="Q190" s="645"/>
      <c r="R190" s="645"/>
      <c r="S190" s="645"/>
      <c r="T190" s="645"/>
      <c r="U190" s="645"/>
      <c r="V190" s="645"/>
      <c r="W190" s="645"/>
      <c r="X190" s="645"/>
      <c r="Y190" s="645"/>
      <c r="Z190" s="645"/>
      <c r="AA190" s="645"/>
      <c r="AB190" s="645"/>
      <c r="AC190" s="645"/>
      <c r="AD190" s="645"/>
      <c r="AG190">
        <f t="shared" si="19"/>
        <v>0</v>
      </c>
      <c r="AH190">
        <f t="shared" si="20"/>
        <v>0</v>
      </c>
      <c r="AI190">
        <f t="shared" si="21"/>
        <v>0</v>
      </c>
      <c r="AJ190">
        <f t="shared" si="22"/>
        <v>0</v>
      </c>
      <c r="AK190">
        <f t="shared" si="23"/>
        <v>0</v>
      </c>
      <c r="AL190">
        <f t="shared" si="24"/>
        <v>0</v>
      </c>
      <c r="AM190">
        <f t="shared" si="25"/>
        <v>0</v>
      </c>
      <c r="AN190">
        <f t="shared" si="26"/>
        <v>0</v>
      </c>
      <c r="AO190">
        <f t="shared" si="27"/>
        <v>0</v>
      </c>
      <c r="AP190">
        <f t="shared" si="28"/>
        <v>0</v>
      </c>
      <c r="AQ190">
        <f t="shared" si="29"/>
        <v>0</v>
      </c>
      <c r="AR190">
        <f t="shared" si="30"/>
        <v>0</v>
      </c>
      <c r="AS190">
        <f t="shared" si="31"/>
        <v>0</v>
      </c>
      <c r="AT190">
        <f t="shared" si="32"/>
        <v>0</v>
      </c>
      <c r="AU190">
        <f t="shared" si="33"/>
        <v>0</v>
      </c>
      <c r="AV190">
        <f t="shared" si="34"/>
        <v>0</v>
      </c>
      <c r="AW190">
        <f t="shared" si="35"/>
        <v>0</v>
      </c>
      <c r="AX190">
        <f t="shared" si="36"/>
        <v>0</v>
      </c>
      <c r="AY190">
        <f t="shared" si="37"/>
        <v>0</v>
      </c>
      <c r="AZ190">
        <f t="shared" si="38"/>
        <v>0</v>
      </c>
      <c r="BA190">
        <f t="shared" si="39"/>
        <v>0</v>
      </c>
      <c r="BB190">
        <f t="shared" si="40"/>
        <v>0</v>
      </c>
      <c r="BC190">
        <f t="shared" si="41"/>
        <v>0</v>
      </c>
      <c r="BD190">
        <f t="shared" si="42"/>
        <v>0</v>
      </c>
      <c r="BE190" s="356">
        <f t="shared" si="43"/>
        <v>0</v>
      </c>
      <c r="BF190" s="357">
        <f t="shared" si="44"/>
        <v>0</v>
      </c>
      <c r="BG190" s="358">
        <f t="shared" si="45"/>
        <v>0</v>
      </c>
      <c r="BH190" s="359">
        <f t="shared" si="46"/>
        <v>0</v>
      </c>
      <c r="BI190" s="356">
        <f t="shared" si="47"/>
        <v>0</v>
      </c>
      <c r="BJ190" s="357">
        <f t="shared" si="48"/>
        <v>0</v>
      </c>
      <c r="BK190" s="358">
        <f t="shared" si="49"/>
        <v>0</v>
      </c>
      <c r="BL190" s="359">
        <f t="shared" si="50"/>
        <v>0</v>
      </c>
      <c r="BM190" s="356">
        <f t="shared" si="51"/>
        <v>0</v>
      </c>
      <c r="BN190" s="357">
        <f t="shared" si="52"/>
        <v>0</v>
      </c>
      <c r="BO190" s="358">
        <f t="shared" si="53"/>
        <v>0</v>
      </c>
      <c r="BP190" s="359">
        <f t="shared" si="54"/>
        <v>0</v>
      </c>
      <c r="BQ190" s="282">
        <f t="shared" si="55"/>
        <v>0</v>
      </c>
      <c r="BR190" s="352" t="str">
        <f>IF(BQ190=0,"",
IF(SUM($BQ$162:BQ190)=1,BS190,
IF($BQ$282&gt;SUM($BQ$162:BQ190),_xlfn.CONCAT(", ",BS190),
IF($BQ$282=SUM($BQ$162:BQ190),_xlfn.CONCAT(" y ",BS190)))))</f>
        <v/>
      </c>
      <c r="BS190" s="120" t="s">
        <v>5181</v>
      </c>
      <c r="BX190" s="603">
        <f t="shared" si="56"/>
        <v>1</v>
      </c>
      <c r="BY190" s="604">
        <f t="shared" si="57"/>
        <v>1</v>
      </c>
      <c r="BZ190" s="605">
        <f t="shared" si="58"/>
        <v>1</v>
      </c>
      <c r="CA190" s="290">
        <f t="shared" si="61"/>
        <v>0</v>
      </c>
      <c r="CB190" s="293">
        <f t="shared" si="59"/>
        <v>0</v>
      </c>
      <c r="CC190" s="283" t="str">
        <f>IF(CB190=0,"",
IF(SUM($CB$162:CB190)=1,CD190,
IF($CB$282&gt;SUM($CB$162:CB190),_xlfn.CONCAT(", ",CD190),
IF($CB$282=SUM($CB$162:CB190),_xlfn.CONCAT(" y ",CD190)))))</f>
        <v/>
      </c>
      <c r="CD190" s="120" t="s">
        <v>5181</v>
      </c>
      <c r="CE190" s="365">
        <f>IF(M190="",0,IF(OR(M190="NS",CNGE_2026_M1_Secc1_Sub2!$M404="NS"),0,IF(AND(M190="NA",CNGE_2026_M1_Secc1_Sub2!$M404="NA"),0,IF(M190=CNGE_2026_M1_Secc1_Sub2!$M404,0,1))))</f>
        <v>0</v>
      </c>
      <c r="CF190" s="366">
        <f>IF(N190="",0,IF(OR(G190="NS",CNGE_2026_M1_Secc1_Sub2!$S404="NS"),0,IF(AND(N190="NA",CNGE_2026_M1_Secc1_Sub2!$S404="NA"),0,IF(N190=CNGE_2026_M1_Secc1_Sub2!$S404,0,1))))</f>
        <v>0</v>
      </c>
      <c r="CG190" s="531">
        <f>IF(O190="",0,IF(OR(H190="NS",CNGE_2026_M1_Secc1_Sub2!$Y404="NS"),0,IF(AND(O190="NA",CNGE_2026_M1_Secc1_Sub2!$Y404="NA"),0,IF(O190=CNGE_2026_M1_Secc1_Sub2!$Y404,0,1))))</f>
        <v>0</v>
      </c>
      <c r="CH190" s="282">
        <f t="shared" si="60"/>
        <v>0</v>
      </c>
      <c r="CI190" s="283" t="str">
        <f>IF(CH190=0,"",
IF(SUM($CH$162:CH190)=1,CJ190,
IF($CH$282&gt;SUM($CH$162:CH190),_xlfn.CONCAT(", ",CJ190),
IF($CH$282=SUM($CH$162:CH190),_xlfn.CONCAT(" y ",CJ190)))))</f>
        <v/>
      </c>
      <c r="CJ190" s="120" t="s">
        <v>5181</v>
      </c>
      <c r="CN190" s="1"/>
      <c r="CO190" s="608"/>
      <c r="CP190" s="599"/>
      <c r="CQ190" s="77"/>
      <c r="CR190" s="588"/>
      <c r="CS190" s="588"/>
      <c r="CT190" s="588"/>
      <c r="CU190" s="608"/>
      <c r="CV190" s="599"/>
      <c r="CW190" s="514"/>
    </row>
    <row r="191" spans="1:101" ht="15" customHeight="1">
      <c r="A191" s="22"/>
      <c r="B191" s="11"/>
      <c r="C191" s="35" t="s">
        <v>5061</v>
      </c>
      <c r="D191" s="969" t="str">
        <f>IF(CNGE_2026_M1_Secc1_Sub1!$D70="","",CNGE_2026_M1_Secc1_Sub1!$D70)</f>
        <v/>
      </c>
      <c r="E191" s="970"/>
      <c r="F191" s="970"/>
      <c r="G191" s="970"/>
      <c r="H191" s="970"/>
      <c r="I191" s="970"/>
      <c r="J191" s="970"/>
      <c r="K191" s="970"/>
      <c r="L191" s="970"/>
      <c r="M191" s="645"/>
      <c r="N191" s="645"/>
      <c r="O191" s="645"/>
      <c r="P191" s="645"/>
      <c r="Q191" s="645"/>
      <c r="R191" s="645"/>
      <c r="S191" s="645"/>
      <c r="T191" s="645"/>
      <c r="U191" s="645"/>
      <c r="V191" s="645"/>
      <c r="W191" s="645"/>
      <c r="X191" s="645"/>
      <c r="Y191" s="645"/>
      <c r="Z191" s="645"/>
      <c r="AA191" s="645"/>
      <c r="AB191" s="645"/>
      <c r="AC191" s="645"/>
      <c r="AD191" s="645"/>
      <c r="AG191">
        <f t="shared" si="19"/>
        <v>0</v>
      </c>
      <c r="AH191">
        <f t="shared" si="20"/>
        <v>0</v>
      </c>
      <c r="AI191">
        <f t="shared" si="21"/>
        <v>0</v>
      </c>
      <c r="AJ191">
        <f t="shared" si="22"/>
        <v>0</v>
      </c>
      <c r="AK191">
        <f t="shared" si="23"/>
        <v>0</v>
      </c>
      <c r="AL191">
        <f t="shared" si="24"/>
        <v>0</v>
      </c>
      <c r="AM191">
        <f t="shared" si="25"/>
        <v>0</v>
      </c>
      <c r="AN191">
        <f t="shared" si="26"/>
        <v>0</v>
      </c>
      <c r="AO191">
        <f t="shared" si="27"/>
        <v>0</v>
      </c>
      <c r="AP191">
        <f t="shared" si="28"/>
        <v>0</v>
      </c>
      <c r="AQ191">
        <f t="shared" si="29"/>
        <v>0</v>
      </c>
      <c r="AR191">
        <f t="shared" si="30"/>
        <v>0</v>
      </c>
      <c r="AS191">
        <f t="shared" si="31"/>
        <v>0</v>
      </c>
      <c r="AT191">
        <f t="shared" si="32"/>
        <v>0</v>
      </c>
      <c r="AU191">
        <f t="shared" si="33"/>
        <v>0</v>
      </c>
      <c r="AV191">
        <f t="shared" si="34"/>
        <v>0</v>
      </c>
      <c r="AW191">
        <f t="shared" si="35"/>
        <v>0</v>
      </c>
      <c r="AX191">
        <f t="shared" si="36"/>
        <v>0</v>
      </c>
      <c r="AY191">
        <f t="shared" si="37"/>
        <v>0</v>
      </c>
      <c r="AZ191">
        <f t="shared" si="38"/>
        <v>0</v>
      </c>
      <c r="BA191">
        <f t="shared" si="39"/>
        <v>0</v>
      </c>
      <c r="BB191">
        <f t="shared" si="40"/>
        <v>0</v>
      </c>
      <c r="BC191">
        <f t="shared" si="41"/>
        <v>0</v>
      </c>
      <c r="BD191">
        <f t="shared" si="42"/>
        <v>0</v>
      </c>
      <c r="BE191" s="356">
        <f t="shared" si="43"/>
        <v>0</v>
      </c>
      <c r="BF191" s="357">
        <f t="shared" si="44"/>
        <v>0</v>
      </c>
      <c r="BG191" s="358">
        <f t="shared" si="45"/>
        <v>0</v>
      </c>
      <c r="BH191" s="359">
        <f t="shared" si="46"/>
        <v>0</v>
      </c>
      <c r="BI191" s="356">
        <f t="shared" si="47"/>
        <v>0</v>
      </c>
      <c r="BJ191" s="357">
        <f t="shared" si="48"/>
        <v>0</v>
      </c>
      <c r="BK191" s="358">
        <f t="shared" si="49"/>
        <v>0</v>
      </c>
      <c r="BL191" s="359">
        <f t="shared" si="50"/>
        <v>0</v>
      </c>
      <c r="BM191" s="356">
        <f t="shared" si="51"/>
        <v>0</v>
      </c>
      <c r="BN191" s="357">
        <f t="shared" si="52"/>
        <v>0</v>
      </c>
      <c r="BO191" s="358">
        <f t="shared" si="53"/>
        <v>0</v>
      </c>
      <c r="BP191" s="359">
        <f t="shared" si="54"/>
        <v>0</v>
      </c>
      <c r="BQ191" s="282">
        <f t="shared" si="55"/>
        <v>0</v>
      </c>
      <c r="BR191" s="352" t="str">
        <f>IF(BQ191=0,"",
IF(SUM($BQ$162:BQ191)=1,BS191,
IF($BQ$282&gt;SUM($BQ$162:BQ191),_xlfn.CONCAT(", ",BS191),
IF($BQ$282=SUM($BQ$162:BQ191),_xlfn.CONCAT(" y ",BS191)))))</f>
        <v/>
      </c>
      <c r="BS191" s="120" t="s">
        <v>5183</v>
      </c>
      <c r="BX191" s="603">
        <f t="shared" si="56"/>
        <v>1</v>
      </c>
      <c r="BY191" s="604">
        <f t="shared" si="57"/>
        <v>1</v>
      </c>
      <c r="BZ191" s="605">
        <f t="shared" si="58"/>
        <v>1</v>
      </c>
      <c r="CA191" s="290">
        <f t="shared" si="61"/>
        <v>0</v>
      </c>
      <c r="CB191" s="293">
        <f t="shared" si="59"/>
        <v>0</v>
      </c>
      <c r="CC191" s="283" t="str">
        <f>IF(CB191=0,"",
IF(SUM($CB$162:CB191)=1,CD191,
IF($CB$282&gt;SUM($CB$162:CB191),_xlfn.CONCAT(", ",CD191),
IF($CB$282=SUM($CB$162:CB191),_xlfn.CONCAT(" y ",CD191)))))</f>
        <v/>
      </c>
      <c r="CD191" s="120" t="s">
        <v>5183</v>
      </c>
      <c r="CE191" s="365">
        <f>IF(M191="",0,IF(OR(M191="NS",CNGE_2026_M1_Secc1_Sub2!$M405="NS"),0,IF(AND(M191="NA",CNGE_2026_M1_Secc1_Sub2!$M405="NA"),0,IF(M191=CNGE_2026_M1_Secc1_Sub2!$M405,0,1))))</f>
        <v>0</v>
      </c>
      <c r="CF191" s="366">
        <f>IF(N191="",0,IF(OR(G191="NS",CNGE_2026_M1_Secc1_Sub2!$S405="NS"),0,IF(AND(N191="NA",CNGE_2026_M1_Secc1_Sub2!$S405="NA"),0,IF(N191=CNGE_2026_M1_Secc1_Sub2!$S405,0,1))))</f>
        <v>0</v>
      </c>
      <c r="CG191" s="531">
        <f>IF(O191="",0,IF(OR(H191="NS",CNGE_2026_M1_Secc1_Sub2!$Y405="NS"),0,IF(AND(O191="NA",CNGE_2026_M1_Secc1_Sub2!$Y405="NA"),0,IF(O191=CNGE_2026_M1_Secc1_Sub2!$Y405,0,1))))</f>
        <v>0</v>
      </c>
      <c r="CH191" s="282">
        <f t="shared" si="60"/>
        <v>0</v>
      </c>
      <c r="CI191" s="283" t="str">
        <f>IF(CH191=0,"",
IF(SUM($CH$162:CH191)=1,CJ191,
IF($CH$282&gt;SUM($CH$162:CH191),_xlfn.CONCAT(", ",CJ191),
IF($CH$282=SUM($CH$162:CH191),_xlfn.CONCAT(" y ",CJ191)))))</f>
        <v/>
      </c>
      <c r="CJ191" s="120" t="s">
        <v>5183</v>
      </c>
      <c r="CN191" s="1"/>
      <c r="CO191" s="608"/>
      <c r="CP191" s="599"/>
      <c r="CQ191" s="77"/>
      <c r="CR191" s="588"/>
      <c r="CS191" s="588"/>
      <c r="CT191" s="588"/>
      <c r="CU191" s="608"/>
      <c r="CV191" s="599"/>
      <c r="CW191" s="514"/>
    </row>
    <row r="192" spans="1:101" ht="15" customHeight="1">
      <c r="A192" s="22"/>
      <c r="B192" s="11"/>
      <c r="C192" s="35" t="s">
        <v>5062</v>
      </c>
      <c r="D192" s="969" t="str">
        <f>IF(CNGE_2026_M1_Secc1_Sub1!$D71="","",CNGE_2026_M1_Secc1_Sub1!$D71)</f>
        <v/>
      </c>
      <c r="E192" s="970"/>
      <c r="F192" s="970"/>
      <c r="G192" s="970"/>
      <c r="H192" s="970"/>
      <c r="I192" s="970"/>
      <c r="J192" s="970"/>
      <c r="K192" s="970"/>
      <c r="L192" s="970"/>
      <c r="M192" s="645"/>
      <c r="N192" s="645"/>
      <c r="O192" s="645"/>
      <c r="P192" s="645"/>
      <c r="Q192" s="645"/>
      <c r="R192" s="645"/>
      <c r="S192" s="645"/>
      <c r="T192" s="645"/>
      <c r="U192" s="645"/>
      <c r="V192" s="645"/>
      <c r="W192" s="645"/>
      <c r="X192" s="645"/>
      <c r="Y192" s="645"/>
      <c r="Z192" s="645"/>
      <c r="AA192" s="645"/>
      <c r="AB192" s="645"/>
      <c r="AC192" s="645"/>
      <c r="AD192" s="645"/>
      <c r="AG192">
        <f t="shared" si="19"/>
        <v>0</v>
      </c>
      <c r="AH192">
        <f t="shared" si="20"/>
        <v>0</v>
      </c>
      <c r="AI192">
        <f t="shared" si="21"/>
        <v>0</v>
      </c>
      <c r="AJ192">
        <f t="shared" si="22"/>
        <v>0</v>
      </c>
      <c r="AK192">
        <f t="shared" si="23"/>
        <v>0</v>
      </c>
      <c r="AL192">
        <f t="shared" si="24"/>
        <v>0</v>
      </c>
      <c r="AM192">
        <f t="shared" si="25"/>
        <v>0</v>
      </c>
      <c r="AN192">
        <f t="shared" si="26"/>
        <v>0</v>
      </c>
      <c r="AO192">
        <f t="shared" si="27"/>
        <v>0</v>
      </c>
      <c r="AP192">
        <f t="shared" si="28"/>
        <v>0</v>
      </c>
      <c r="AQ192">
        <f t="shared" si="29"/>
        <v>0</v>
      </c>
      <c r="AR192">
        <f t="shared" si="30"/>
        <v>0</v>
      </c>
      <c r="AS192">
        <f t="shared" si="31"/>
        <v>0</v>
      </c>
      <c r="AT192">
        <f t="shared" si="32"/>
        <v>0</v>
      </c>
      <c r="AU192">
        <f t="shared" si="33"/>
        <v>0</v>
      </c>
      <c r="AV192">
        <f t="shared" si="34"/>
        <v>0</v>
      </c>
      <c r="AW192">
        <f t="shared" si="35"/>
        <v>0</v>
      </c>
      <c r="AX192">
        <f t="shared" si="36"/>
        <v>0</v>
      </c>
      <c r="AY192">
        <f t="shared" si="37"/>
        <v>0</v>
      </c>
      <c r="AZ192">
        <f t="shared" si="38"/>
        <v>0</v>
      </c>
      <c r="BA192">
        <f t="shared" si="39"/>
        <v>0</v>
      </c>
      <c r="BB192">
        <f t="shared" si="40"/>
        <v>0</v>
      </c>
      <c r="BC192">
        <f t="shared" si="41"/>
        <v>0</v>
      </c>
      <c r="BD192">
        <f t="shared" si="42"/>
        <v>0</v>
      </c>
      <c r="BE192" s="356">
        <f t="shared" si="43"/>
        <v>0</v>
      </c>
      <c r="BF192" s="357">
        <f t="shared" si="44"/>
        <v>0</v>
      </c>
      <c r="BG192" s="358">
        <f t="shared" si="45"/>
        <v>0</v>
      </c>
      <c r="BH192" s="359">
        <f t="shared" si="46"/>
        <v>0</v>
      </c>
      <c r="BI192" s="356">
        <f t="shared" si="47"/>
        <v>0</v>
      </c>
      <c r="BJ192" s="357">
        <f t="shared" si="48"/>
        <v>0</v>
      </c>
      <c r="BK192" s="358">
        <f t="shared" si="49"/>
        <v>0</v>
      </c>
      <c r="BL192" s="359">
        <f t="shared" si="50"/>
        <v>0</v>
      </c>
      <c r="BM192" s="356">
        <f t="shared" si="51"/>
        <v>0</v>
      </c>
      <c r="BN192" s="357">
        <f t="shared" si="52"/>
        <v>0</v>
      </c>
      <c r="BO192" s="358">
        <f t="shared" si="53"/>
        <v>0</v>
      </c>
      <c r="BP192" s="359">
        <f t="shared" si="54"/>
        <v>0</v>
      </c>
      <c r="BQ192" s="282">
        <f t="shared" si="55"/>
        <v>0</v>
      </c>
      <c r="BR192" s="352" t="str">
        <f>IF(BQ192=0,"",
IF(SUM($BQ$162:BQ192)=1,BS192,
IF($BQ$282&gt;SUM($BQ$162:BQ192),_xlfn.CONCAT(", ",BS192),
IF($BQ$282=SUM($BQ$162:BQ192),_xlfn.CONCAT(" y ",BS192)))))</f>
        <v/>
      </c>
      <c r="BS192" s="120" t="s">
        <v>5185</v>
      </c>
      <c r="BX192" s="603">
        <f t="shared" si="56"/>
        <v>1</v>
      </c>
      <c r="BY192" s="604">
        <f t="shared" si="57"/>
        <v>1</v>
      </c>
      <c r="BZ192" s="605">
        <f t="shared" si="58"/>
        <v>1</v>
      </c>
      <c r="CA192" s="290">
        <f t="shared" si="61"/>
        <v>0</v>
      </c>
      <c r="CB192" s="293">
        <f t="shared" si="59"/>
        <v>0</v>
      </c>
      <c r="CC192" s="283" t="str">
        <f>IF(CB192=0,"",
IF(SUM($CB$162:CB192)=1,CD192,
IF($CB$282&gt;SUM($CB$162:CB192),_xlfn.CONCAT(", ",CD192),
IF($CB$282=SUM($CB$162:CB192),_xlfn.CONCAT(" y ",CD192)))))</f>
        <v/>
      </c>
      <c r="CD192" s="120" t="s">
        <v>5185</v>
      </c>
      <c r="CE192" s="365">
        <f>IF(M192="",0,IF(OR(M192="NS",CNGE_2026_M1_Secc1_Sub2!$M406="NS"),0,IF(AND(M192="NA",CNGE_2026_M1_Secc1_Sub2!$M406="NA"),0,IF(M192=CNGE_2026_M1_Secc1_Sub2!$M406,0,1))))</f>
        <v>0</v>
      </c>
      <c r="CF192" s="366">
        <f>IF(N192="",0,IF(OR(G192="NS",CNGE_2026_M1_Secc1_Sub2!$S406="NS"),0,IF(AND(N192="NA",CNGE_2026_M1_Secc1_Sub2!$S406="NA"),0,IF(N192=CNGE_2026_M1_Secc1_Sub2!$S406,0,1))))</f>
        <v>0</v>
      </c>
      <c r="CG192" s="531">
        <f>IF(O192="",0,IF(OR(H192="NS",CNGE_2026_M1_Secc1_Sub2!$Y406="NS"),0,IF(AND(O192="NA",CNGE_2026_M1_Secc1_Sub2!$Y406="NA"),0,IF(O192=CNGE_2026_M1_Secc1_Sub2!$Y406,0,1))))</f>
        <v>0</v>
      </c>
      <c r="CH192" s="282">
        <f t="shared" si="60"/>
        <v>0</v>
      </c>
      <c r="CI192" s="283" t="str">
        <f>IF(CH192=0,"",
IF(SUM($CH$162:CH192)=1,CJ192,
IF($CH$282&gt;SUM($CH$162:CH192),_xlfn.CONCAT(", ",CJ192),
IF($CH$282=SUM($CH$162:CH192),_xlfn.CONCAT(" y ",CJ192)))))</f>
        <v/>
      </c>
      <c r="CJ192" s="120" t="s">
        <v>5185</v>
      </c>
      <c r="CN192" s="1"/>
      <c r="CO192" s="608"/>
      <c r="CP192" s="599"/>
      <c r="CQ192" s="77"/>
      <c r="CR192" s="588"/>
      <c r="CS192" s="588"/>
      <c r="CT192" s="588"/>
      <c r="CU192" s="608"/>
      <c r="CV192" s="599"/>
      <c r="CW192" s="514"/>
    </row>
    <row r="193" spans="1:101" ht="15" customHeight="1">
      <c r="A193" s="22"/>
      <c r="B193" s="11"/>
      <c r="C193" s="35" t="s">
        <v>5063</v>
      </c>
      <c r="D193" s="969" t="str">
        <f>IF(CNGE_2026_M1_Secc1_Sub1!$D72="","",CNGE_2026_M1_Secc1_Sub1!$D72)</f>
        <v/>
      </c>
      <c r="E193" s="970"/>
      <c r="F193" s="970"/>
      <c r="G193" s="970"/>
      <c r="H193" s="970"/>
      <c r="I193" s="970"/>
      <c r="J193" s="970"/>
      <c r="K193" s="970"/>
      <c r="L193" s="970"/>
      <c r="M193" s="645"/>
      <c r="N193" s="645"/>
      <c r="O193" s="645"/>
      <c r="P193" s="645"/>
      <c r="Q193" s="645"/>
      <c r="R193" s="645"/>
      <c r="S193" s="645"/>
      <c r="T193" s="645"/>
      <c r="U193" s="645"/>
      <c r="V193" s="645"/>
      <c r="W193" s="645"/>
      <c r="X193" s="645"/>
      <c r="Y193" s="645"/>
      <c r="Z193" s="645"/>
      <c r="AA193" s="645"/>
      <c r="AB193" s="645"/>
      <c r="AC193" s="645"/>
      <c r="AD193" s="645"/>
      <c r="AG193">
        <f t="shared" si="19"/>
        <v>0</v>
      </c>
      <c r="AH193">
        <f t="shared" si="20"/>
        <v>0</v>
      </c>
      <c r="AI193">
        <f t="shared" si="21"/>
        <v>0</v>
      </c>
      <c r="AJ193">
        <f t="shared" si="22"/>
        <v>0</v>
      </c>
      <c r="AK193">
        <f t="shared" si="23"/>
        <v>0</v>
      </c>
      <c r="AL193">
        <f t="shared" si="24"/>
        <v>0</v>
      </c>
      <c r="AM193">
        <f t="shared" si="25"/>
        <v>0</v>
      </c>
      <c r="AN193">
        <f t="shared" si="26"/>
        <v>0</v>
      </c>
      <c r="AO193">
        <f t="shared" si="27"/>
        <v>0</v>
      </c>
      <c r="AP193">
        <f t="shared" si="28"/>
        <v>0</v>
      </c>
      <c r="AQ193">
        <f t="shared" si="29"/>
        <v>0</v>
      </c>
      <c r="AR193">
        <f t="shared" si="30"/>
        <v>0</v>
      </c>
      <c r="AS193">
        <f t="shared" si="31"/>
        <v>0</v>
      </c>
      <c r="AT193">
        <f t="shared" si="32"/>
        <v>0</v>
      </c>
      <c r="AU193">
        <f t="shared" si="33"/>
        <v>0</v>
      </c>
      <c r="AV193">
        <f t="shared" si="34"/>
        <v>0</v>
      </c>
      <c r="AW193">
        <f t="shared" si="35"/>
        <v>0</v>
      </c>
      <c r="AX193">
        <f t="shared" si="36"/>
        <v>0</v>
      </c>
      <c r="AY193">
        <f t="shared" si="37"/>
        <v>0</v>
      </c>
      <c r="AZ193">
        <f t="shared" si="38"/>
        <v>0</v>
      </c>
      <c r="BA193">
        <f t="shared" si="39"/>
        <v>0</v>
      </c>
      <c r="BB193">
        <f t="shared" si="40"/>
        <v>0</v>
      </c>
      <c r="BC193">
        <f t="shared" si="41"/>
        <v>0</v>
      </c>
      <c r="BD193">
        <f t="shared" si="42"/>
        <v>0</v>
      </c>
      <c r="BE193" s="356">
        <f t="shared" si="43"/>
        <v>0</v>
      </c>
      <c r="BF193" s="357">
        <f t="shared" si="44"/>
        <v>0</v>
      </c>
      <c r="BG193" s="358">
        <f t="shared" si="45"/>
        <v>0</v>
      </c>
      <c r="BH193" s="359">
        <f t="shared" si="46"/>
        <v>0</v>
      </c>
      <c r="BI193" s="356">
        <f t="shared" si="47"/>
        <v>0</v>
      </c>
      <c r="BJ193" s="357">
        <f t="shared" si="48"/>
        <v>0</v>
      </c>
      <c r="BK193" s="358">
        <f t="shared" si="49"/>
        <v>0</v>
      </c>
      <c r="BL193" s="359">
        <f t="shared" si="50"/>
        <v>0</v>
      </c>
      <c r="BM193" s="356">
        <f t="shared" si="51"/>
        <v>0</v>
      </c>
      <c r="BN193" s="357">
        <f t="shared" si="52"/>
        <v>0</v>
      </c>
      <c r="BO193" s="358">
        <f t="shared" si="53"/>
        <v>0</v>
      </c>
      <c r="BP193" s="359">
        <f t="shared" si="54"/>
        <v>0</v>
      </c>
      <c r="BQ193" s="282">
        <f t="shared" si="55"/>
        <v>0</v>
      </c>
      <c r="BR193" s="352" t="str">
        <f>IF(BQ193=0,"",
IF(SUM($BQ$162:BQ193)=1,BS193,
IF($BQ$282&gt;SUM($BQ$162:BQ193),_xlfn.CONCAT(", ",BS193),
IF($BQ$282=SUM($BQ$162:BQ193),_xlfn.CONCAT(" y ",BS193)))))</f>
        <v/>
      </c>
      <c r="BS193" s="120" t="s">
        <v>5186</v>
      </c>
      <c r="BX193" s="603">
        <f t="shared" si="56"/>
        <v>1</v>
      </c>
      <c r="BY193" s="604">
        <f t="shared" si="57"/>
        <v>1</v>
      </c>
      <c r="BZ193" s="605">
        <f t="shared" si="58"/>
        <v>1</v>
      </c>
      <c r="CA193" s="290">
        <f t="shared" si="61"/>
        <v>0</v>
      </c>
      <c r="CB193" s="293">
        <f t="shared" si="59"/>
        <v>0</v>
      </c>
      <c r="CC193" s="283" t="str">
        <f>IF(CB193=0,"",
IF(SUM($CB$162:CB193)=1,CD193,
IF($CB$282&gt;SUM($CB$162:CB193),_xlfn.CONCAT(", ",CD193),
IF($CB$282=SUM($CB$162:CB193),_xlfn.CONCAT(" y ",CD193)))))</f>
        <v/>
      </c>
      <c r="CD193" s="120" t="s">
        <v>5186</v>
      </c>
      <c r="CE193" s="365">
        <f>IF(M193="",0,IF(OR(M193="NS",CNGE_2026_M1_Secc1_Sub2!$M407="NS"),0,IF(AND(M193="NA",CNGE_2026_M1_Secc1_Sub2!$M407="NA"),0,IF(M193=CNGE_2026_M1_Secc1_Sub2!$M407,0,1))))</f>
        <v>0</v>
      </c>
      <c r="CF193" s="366">
        <f>IF(N193="",0,IF(OR(G193="NS",CNGE_2026_M1_Secc1_Sub2!$S407="NS"),0,IF(AND(N193="NA",CNGE_2026_M1_Secc1_Sub2!$S407="NA"),0,IF(N193=CNGE_2026_M1_Secc1_Sub2!$S407,0,1))))</f>
        <v>0</v>
      </c>
      <c r="CG193" s="531">
        <f>IF(O193="",0,IF(OR(H193="NS",CNGE_2026_M1_Secc1_Sub2!$Y407="NS"),0,IF(AND(O193="NA",CNGE_2026_M1_Secc1_Sub2!$Y407="NA"),0,IF(O193=CNGE_2026_M1_Secc1_Sub2!$Y407,0,1))))</f>
        <v>0</v>
      </c>
      <c r="CH193" s="282">
        <f t="shared" si="60"/>
        <v>0</v>
      </c>
      <c r="CI193" s="283" t="str">
        <f>IF(CH193=0,"",
IF(SUM($CH$162:CH193)=1,CJ193,
IF($CH$282&gt;SUM($CH$162:CH193),_xlfn.CONCAT(", ",CJ193),
IF($CH$282=SUM($CH$162:CH193),_xlfn.CONCAT(" y ",CJ193)))))</f>
        <v/>
      </c>
      <c r="CJ193" s="120" t="s">
        <v>5186</v>
      </c>
      <c r="CN193" s="1"/>
      <c r="CO193" s="608"/>
      <c r="CP193" s="599"/>
      <c r="CQ193" s="77"/>
      <c r="CR193" s="588"/>
      <c r="CS193" s="588"/>
      <c r="CT193" s="588"/>
      <c r="CU193" s="608"/>
      <c r="CV193" s="599"/>
      <c r="CW193" s="514"/>
    </row>
    <row r="194" spans="1:101" ht="15" customHeight="1">
      <c r="A194" s="22"/>
      <c r="B194" s="11"/>
      <c r="C194" s="35" t="s">
        <v>5064</v>
      </c>
      <c r="D194" s="969" t="str">
        <f>IF(CNGE_2026_M1_Secc1_Sub1!$D73="","",CNGE_2026_M1_Secc1_Sub1!$D73)</f>
        <v/>
      </c>
      <c r="E194" s="970"/>
      <c r="F194" s="970"/>
      <c r="G194" s="970"/>
      <c r="H194" s="970"/>
      <c r="I194" s="970"/>
      <c r="J194" s="970"/>
      <c r="K194" s="970"/>
      <c r="L194" s="970"/>
      <c r="M194" s="645"/>
      <c r="N194" s="645"/>
      <c r="O194" s="645"/>
      <c r="P194" s="645"/>
      <c r="Q194" s="645"/>
      <c r="R194" s="645"/>
      <c r="S194" s="645"/>
      <c r="T194" s="645"/>
      <c r="U194" s="645"/>
      <c r="V194" s="645"/>
      <c r="W194" s="645"/>
      <c r="X194" s="645"/>
      <c r="Y194" s="645"/>
      <c r="Z194" s="645"/>
      <c r="AA194" s="645"/>
      <c r="AB194" s="645"/>
      <c r="AC194" s="645"/>
      <c r="AD194" s="645"/>
      <c r="AG194">
        <f t="shared" ref="AG194:AG225" si="62">M194</f>
        <v>0</v>
      </c>
      <c r="AH194">
        <f t="shared" ref="AH194:AH225" si="63">COUNTIF(N194:O194,"NS")</f>
        <v>0</v>
      </c>
      <c r="AI194">
        <f t="shared" ref="AI194:AI225" si="64">SUM(N194:O194)</f>
        <v>0</v>
      </c>
      <c r="AJ194">
        <f t="shared" ref="AJ194:AJ225" si="65">IF(COUNTIF(M194:O194,"NA")=3,0,IF(OR(AND(AG194=0,AH194&gt;0),AND(AG194="NS",AI194&gt;0), AND(AG194="NS", AH194=0,AI194=0)), 1, IF(OR(AND(AG194&gt;0,AH194&gt;1,AG194&gt;AI194), AND(AG194="NS",AH194=2), AND(AG194="NS",AI194=0,AH194&gt;0),AG194=AI194), 0,IF(AG194="",0,1))))</f>
        <v>0</v>
      </c>
      <c r="AK194">
        <f t="shared" ref="AK194:AK225" si="66">P194</f>
        <v>0</v>
      </c>
      <c r="AL194">
        <f t="shared" ref="AL194:AL225" si="67">COUNTIF(Q194:R194,"NS")</f>
        <v>0</v>
      </c>
      <c r="AM194">
        <f t="shared" ref="AM194:AM225" si="68">SUM(Q194:R194)</f>
        <v>0</v>
      </c>
      <c r="AN194">
        <f t="shared" ref="AN194:AN225" si="69">IF(COUNTIF(P194:R194,"NA")=3,0,IF(OR(AND(AK194=0,AL194&gt;0),AND(AK194="NS",AM194&gt;0), AND(AK194="NS", AL194=0,AM194=0)), 1, IF(OR(AND(AK194&gt;0,AL194&gt;1,AK194&gt;AM194), AND(AK194="NS",AL194=2), AND(AK194="NS",AM194=0,AL194&gt;0),AK194=AM194), 0,IF(AK194="",0,1))))</f>
        <v>0</v>
      </c>
      <c r="AO194">
        <f t="shared" ref="AO194:AO225" si="70">S194</f>
        <v>0</v>
      </c>
      <c r="AP194">
        <f t="shared" ref="AP194:AP225" si="71">COUNTIF(T194:U194,"NS")</f>
        <v>0</v>
      </c>
      <c r="AQ194">
        <f t="shared" ref="AQ194:AQ225" si="72">SUM(T194:U194)</f>
        <v>0</v>
      </c>
      <c r="AR194">
        <f t="shared" ref="AR194:AR225" si="73">IF(COUNTIF(S194:U194,"NA")=3,0,IF(OR(AND(AO194=0,AP194&gt;0),AND(AO194="NS",AQ194&gt;0), AND(AO194="NS", AP194=0,AQ194=0)), 1, IF(OR(AND(AO194&gt;0,AP194&gt;1,AO194&gt;AQ194), AND(AO194="NS",AP194=2), AND(AO194="NS",AQ194=0,AP194&gt;0),AO194=AQ194), 0,1)))</f>
        <v>0</v>
      </c>
      <c r="AS194">
        <f t="shared" ref="AS194:AS225" si="74">V194</f>
        <v>0</v>
      </c>
      <c r="AT194">
        <f t="shared" ref="AT194:AT225" si="75">COUNTIF(W194:X194,"NS")</f>
        <v>0</v>
      </c>
      <c r="AU194">
        <f t="shared" ref="AU194:AU225" si="76">SUM(W194:X194)</f>
        <v>0</v>
      </c>
      <c r="AV194">
        <f t="shared" ref="AV194:AV225" si="77">IF(COUNTIF(V194:X194,"NA")=3,0,IF(OR(AND(AS194=0,AT194&gt;0),AND(AS194="NS",AU194&gt;0), AND(AS194="NS", AT194=0,AU194=0)), 1, IF(OR(AND(AS194&gt;0,AT194&gt;1,AS194&gt;AU194), AND(AS194="NS",AT194=2), AND(AS194="NS",AU194=0,AT194&gt;0),AS194=AU194), 0,1)))</f>
        <v>0</v>
      </c>
      <c r="AW194">
        <f t="shared" ref="AW194:AW225" si="78">Y194</f>
        <v>0</v>
      </c>
      <c r="AX194">
        <f t="shared" ref="AX194:AX225" si="79">COUNTIF(Z194:AA194,"NS")</f>
        <v>0</v>
      </c>
      <c r="AY194">
        <f t="shared" ref="AY194:AY225" si="80">SUM(Z194:AA194)</f>
        <v>0</v>
      </c>
      <c r="AZ194">
        <f t="shared" ref="AZ194:AZ225" si="81">IF(COUNTIF(Y194:AA194,"NA")=3,0,IF(OR(AND(AW194=0,AX194&gt;0),AND(AW194="NS",AY194&gt;0), AND(AW194="NS", AX194=0,AY194=0)), 1, IF(OR(AND(AW194&gt;0,AX194&gt;1,AW194&gt;AY194), AND(AW194="NS",AX194=2), AND(AW194="NS",AY194=0,AX194&gt;0),AW194=AY194), 0,1)))</f>
        <v>0</v>
      </c>
      <c r="BA194">
        <f t="shared" ref="BA194:BA225" si="82">AB194</f>
        <v>0</v>
      </c>
      <c r="BB194">
        <f t="shared" ref="BB194:BB225" si="83">COUNTIF(AC194:AD194,"NS")</f>
        <v>0</v>
      </c>
      <c r="BC194">
        <f t="shared" ref="BC194:BC225" si="84">SUM(AC194:AD194)</f>
        <v>0</v>
      </c>
      <c r="BD194">
        <f t="shared" ref="BD194:BD225" si="85">IF(COUNTIF(AB194:AD194,"NA")=3,0,IF(OR(AND(BA194=0,BB194&gt;0),AND(BA194="NS",BC194&gt;0), AND(BA194="NS", BB194=0,BC194=0)), 1, IF(OR(AND(BA194&gt;0,BB194&gt;1,BA194&gt;BC194), AND(BA194="NS",BB194=2), AND(BA194="NS",BC194=0,BB194&gt;0),BA194=BC194), 0,1)))</f>
        <v>0</v>
      </c>
      <c r="BE194" s="356">
        <f t="shared" ref="BE194:BE225" si="86">M194</f>
        <v>0</v>
      </c>
      <c r="BF194" s="357">
        <f t="shared" ref="BF194:BF225" si="87">COUNTIF(P194,"NS")+COUNTIF(S194,"NS") + COUNTIF(V194,"NS")+ COUNTIF(Y194,"NS")+ COUNTIF(AB194,"NS")</f>
        <v>0</v>
      </c>
      <c r="BG194" s="358">
        <f t="shared" ref="BG194:BG225" si="88">SUM(P194,S194,V194,Y194,AB194)</f>
        <v>0</v>
      </c>
      <c r="BH194" s="359">
        <f t="shared" ref="BH194:BH225" si="89">IF(OR(AND(BE194=0,BF194&gt;0),AND(BE194="NS",BG194&gt;0),AND(BE194="NS",BF194=0,BG194=0)),1,IF(OR(AND(BE194&gt;0,BF194&gt;1,BE194&gt;BG194),AND(BE194="NS",BF194=2),AND(BE194="NS",BG194=0,BF194&gt;0),BE194=BG194),0,IF(BE194="",0,1)))</f>
        <v>0</v>
      </c>
      <c r="BI194" s="356">
        <f t="shared" ref="BI194:BI225" si="90">N194</f>
        <v>0</v>
      </c>
      <c r="BJ194" s="357">
        <f t="shared" ref="BJ194:BJ225" si="91">COUNTIF(Q194,"NS")+COUNTIF(T194,"NS") + COUNTIF(W194,"NS")+ COUNTIF(Z194,"NS")+ COUNTIF(AC194,"NS")</f>
        <v>0</v>
      </c>
      <c r="BK194" s="358">
        <f t="shared" ref="BK194:BK225" si="92">SUM(Q194,T194,W194,Z194,AC194)</f>
        <v>0</v>
      </c>
      <c r="BL194" s="359">
        <f t="shared" ref="BL194:BL225" si="93">IF(OR(AND(BI194=0,BJ194&gt;0),AND(BI194="NS",BK194&gt;0),AND(BI194="NS",BJ194=0,BK194=0)),1,IF(OR(AND(BI194&gt;0,BJ194&gt;1,BI194&gt;BK194),AND(BI194="NS",BJ194=2),AND(BI194="NS",BK194=0,BJ194&gt;0),BI194=BK194),0,IF(BI194="",0,1)))</f>
        <v>0</v>
      </c>
      <c r="BM194" s="356">
        <f t="shared" ref="BM194:BM225" si="94">O194</f>
        <v>0</v>
      </c>
      <c r="BN194" s="357">
        <f t="shared" ref="BN194:BN225" si="95">COUNTIF(R194,"NS")+COUNTIF(U194,"NS") + COUNTIF(X194,"NS")+ COUNTIF(AA194,"NS")+ COUNTIF(AD194,"NS")</f>
        <v>0</v>
      </c>
      <c r="BO194" s="358">
        <f t="shared" ref="BO194:BO225" si="96">SUM(R194,U194,X194,AA194,AD194)</f>
        <v>0</v>
      </c>
      <c r="BP194" s="359">
        <f t="shared" ref="BP194:BP225" si="97">IF(OR(AND(BM194=0,BN194&gt;0),AND(BM194="NS",BO194&gt;0),AND(BM194="NS",BN194=0,BO194=0)),1,IF(OR(AND(BM194&gt;0,BN194&gt;1,BM194&gt;BO194),AND(BM194="NS",BN194=2),AND(BM194="NS",BO194=0,BN194&gt;0),BM194=BO194),0,IF(BM194="",0,1)))</f>
        <v>0</v>
      </c>
      <c r="BQ194" s="282">
        <f t="shared" ref="BQ194:BQ225" si="98">IF(SUM(AJ194,AN194,AR194,AV194,AZ194,BD194,BH194,BL194,BP194)=0,0,1)</f>
        <v>0</v>
      </c>
      <c r="BR194" s="352" t="str">
        <f>IF(BQ194=0,"",
IF(SUM($BQ$162:BQ194)=1,BS194,
IF($BQ$282&gt;SUM($BQ$162:BQ194),_xlfn.CONCAT(", ",BS194),
IF($BQ$282=SUM($BQ$162:BQ194),_xlfn.CONCAT(" y ",BS194)))))</f>
        <v/>
      </c>
      <c r="BS194" s="120" t="s">
        <v>5187</v>
      </c>
      <c r="BX194" s="603">
        <f t="shared" ref="BX194:BX225" si="99">IF(AND(COUNTIF($O$67:$R$86,1)&lt;20,OR(COUNTA(S194:X194)=3,COUNTA(S194:X194)=6)),0,IF(AND(COUNTIF($O$67:$R$86,1)=20,COUNTA(S194:X194)=0),0,1))</f>
        <v>1</v>
      </c>
      <c r="BY194" s="604">
        <f t="shared" ref="BY194:BY225" si="100">IF(AND(COUNTIF($O$67:$R$86,2)&lt;20,OR(COUNTA(P194:R194,V194:X194)=3,COUNTA(P194:R194,V194:X194)=6)),0,IF(AND(COUNTIF($O$67:$R$86,2)=20,COUNTA(P194:R194,V194:X194)=0),0,1))</f>
        <v>1</v>
      </c>
      <c r="BZ194" s="605">
        <f t="shared" ref="BZ194:BZ225" si="101">IF(AND(COUNTIF($O$67:$R$86,9)&lt;20,OR(COUNTA(P194:U194)=3,COUNTA(P194:U194)=6)),0,IF(AND(COUNTIF($O$67:$R$86,9)=20,COUNTA(P194:U194)=0),0,1))</f>
        <v>1</v>
      </c>
      <c r="CA194" s="290">
        <f t="shared" ref="CA194:CA225" si="102">IF(AND($C$44&lt;&gt;"",$C$44&lt;&gt;1,COUNTA(M194:AD194)=0),0,IF(AND(COUNTBLANK(D194)=1,COUNTA(M194:AD194)=0),0,IF(AND(COUNTBLANK(D194)=0,COUNTA(M194:O194,Y194:AD194)=9,OR(AND($BX$162=0,$BY$162=0,$BZ$162=0),COUNTA(P194:X194)=6)),0,1)))</f>
        <v>0</v>
      </c>
      <c r="CB194" s="293">
        <f t="shared" ref="CB194:CB225" si="103">IF(CA194=0,0,1)</f>
        <v>0</v>
      </c>
      <c r="CC194" s="283" t="str">
        <f>IF(CB194=0,"",
IF(SUM($CB$162:CB194)=1,CD194,
IF($CB$282&gt;SUM($CB$162:CB194),_xlfn.CONCAT(", ",CD194),
IF($CB$282=SUM($CB$162:CB194),_xlfn.CONCAT(" y ",CD194)))))</f>
        <v/>
      </c>
      <c r="CD194" s="120" t="s">
        <v>5187</v>
      </c>
      <c r="CE194" s="365">
        <f>IF(M194="",0,IF(OR(M194="NS",CNGE_2026_M1_Secc1_Sub2!$M408="NS"),0,IF(AND(M194="NA",CNGE_2026_M1_Secc1_Sub2!$M408="NA"),0,IF(M194=CNGE_2026_M1_Secc1_Sub2!$M408,0,1))))</f>
        <v>0</v>
      </c>
      <c r="CF194" s="366">
        <f>IF(N194="",0,IF(OR(G194="NS",CNGE_2026_M1_Secc1_Sub2!$S408="NS"),0,IF(AND(N194="NA",CNGE_2026_M1_Secc1_Sub2!$S408="NA"),0,IF(N194=CNGE_2026_M1_Secc1_Sub2!$S408,0,1))))</f>
        <v>0</v>
      </c>
      <c r="CG194" s="531">
        <f>IF(O194="",0,IF(OR(H194="NS",CNGE_2026_M1_Secc1_Sub2!$Y408="NS"),0,IF(AND(O194="NA",CNGE_2026_M1_Secc1_Sub2!$Y408="NA"),0,IF(O194=CNGE_2026_M1_Secc1_Sub2!$Y408,0,1))))</f>
        <v>0</v>
      </c>
      <c r="CH194" s="282">
        <f t="shared" ref="CH194:CH225" si="104">IF(SUM(CE194:CG194)=0,0,1)</f>
        <v>0</v>
      </c>
      <c r="CI194" s="283" t="str">
        <f>IF(CH194=0,"",
IF(SUM($CH$162:CH194)=1,CJ194,
IF($CH$282&gt;SUM($CH$162:CH194),_xlfn.CONCAT(", ",CJ194),
IF($CH$282=SUM($CH$162:CH194),_xlfn.CONCAT(" y ",CJ194)))))</f>
        <v/>
      </c>
      <c r="CJ194" s="120" t="s">
        <v>5187</v>
      </c>
      <c r="CN194" s="1"/>
      <c r="CO194" s="608"/>
      <c r="CP194" s="599"/>
      <c r="CQ194" s="77"/>
      <c r="CR194" s="588"/>
      <c r="CS194" s="588"/>
      <c r="CT194" s="588"/>
      <c r="CU194" s="608"/>
      <c r="CV194" s="599"/>
      <c r="CW194" s="514"/>
    </row>
    <row r="195" spans="1:101" ht="15" customHeight="1">
      <c r="A195" s="22"/>
      <c r="B195" s="11"/>
      <c r="C195" s="35" t="s">
        <v>5065</v>
      </c>
      <c r="D195" s="969" t="str">
        <f>IF(CNGE_2026_M1_Secc1_Sub1!$D74="","",CNGE_2026_M1_Secc1_Sub1!$D74)</f>
        <v/>
      </c>
      <c r="E195" s="970"/>
      <c r="F195" s="970"/>
      <c r="G195" s="970"/>
      <c r="H195" s="970"/>
      <c r="I195" s="970"/>
      <c r="J195" s="970"/>
      <c r="K195" s="970"/>
      <c r="L195" s="970"/>
      <c r="M195" s="645"/>
      <c r="N195" s="645"/>
      <c r="O195" s="645"/>
      <c r="P195" s="645"/>
      <c r="Q195" s="645"/>
      <c r="R195" s="645"/>
      <c r="S195" s="645"/>
      <c r="T195" s="645"/>
      <c r="U195" s="645"/>
      <c r="V195" s="645"/>
      <c r="W195" s="645"/>
      <c r="X195" s="645"/>
      <c r="Y195" s="645"/>
      <c r="Z195" s="645"/>
      <c r="AA195" s="645"/>
      <c r="AB195" s="645"/>
      <c r="AC195" s="645"/>
      <c r="AD195" s="645"/>
      <c r="AG195">
        <f t="shared" si="62"/>
        <v>0</v>
      </c>
      <c r="AH195">
        <f t="shared" si="63"/>
        <v>0</v>
      </c>
      <c r="AI195">
        <f t="shared" si="64"/>
        <v>0</v>
      </c>
      <c r="AJ195">
        <f t="shared" si="65"/>
        <v>0</v>
      </c>
      <c r="AK195">
        <f t="shared" si="66"/>
        <v>0</v>
      </c>
      <c r="AL195">
        <f t="shared" si="67"/>
        <v>0</v>
      </c>
      <c r="AM195">
        <f t="shared" si="68"/>
        <v>0</v>
      </c>
      <c r="AN195">
        <f t="shared" si="69"/>
        <v>0</v>
      </c>
      <c r="AO195">
        <f t="shared" si="70"/>
        <v>0</v>
      </c>
      <c r="AP195">
        <f t="shared" si="71"/>
        <v>0</v>
      </c>
      <c r="AQ195">
        <f t="shared" si="72"/>
        <v>0</v>
      </c>
      <c r="AR195">
        <f t="shared" si="73"/>
        <v>0</v>
      </c>
      <c r="AS195">
        <f t="shared" si="74"/>
        <v>0</v>
      </c>
      <c r="AT195">
        <f t="shared" si="75"/>
        <v>0</v>
      </c>
      <c r="AU195">
        <f t="shared" si="76"/>
        <v>0</v>
      </c>
      <c r="AV195">
        <f t="shared" si="77"/>
        <v>0</v>
      </c>
      <c r="AW195">
        <f t="shared" si="78"/>
        <v>0</v>
      </c>
      <c r="AX195">
        <f t="shared" si="79"/>
        <v>0</v>
      </c>
      <c r="AY195">
        <f t="shared" si="80"/>
        <v>0</v>
      </c>
      <c r="AZ195">
        <f t="shared" si="81"/>
        <v>0</v>
      </c>
      <c r="BA195">
        <f t="shared" si="82"/>
        <v>0</v>
      </c>
      <c r="BB195">
        <f t="shared" si="83"/>
        <v>0</v>
      </c>
      <c r="BC195">
        <f t="shared" si="84"/>
        <v>0</v>
      </c>
      <c r="BD195">
        <f t="shared" si="85"/>
        <v>0</v>
      </c>
      <c r="BE195" s="356">
        <f t="shared" si="86"/>
        <v>0</v>
      </c>
      <c r="BF195" s="357">
        <f t="shared" si="87"/>
        <v>0</v>
      </c>
      <c r="BG195" s="358">
        <f t="shared" si="88"/>
        <v>0</v>
      </c>
      <c r="BH195" s="359">
        <f t="shared" si="89"/>
        <v>0</v>
      </c>
      <c r="BI195" s="356">
        <f t="shared" si="90"/>
        <v>0</v>
      </c>
      <c r="BJ195" s="357">
        <f t="shared" si="91"/>
        <v>0</v>
      </c>
      <c r="BK195" s="358">
        <f t="shared" si="92"/>
        <v>0</v>
      </c>
      <c r="BL195" s="359">
        <f t="shared" si="93"/>
        <v>0</v>
      </c>
      <c r="BM195" s="356">
        <f t="shared" si="94"/>
        <v>0</v>
      </c>
      <c r="BN195" s="357">
        <f t="shared" si="95"/>
        <v>0</v>
      </c>
      <c r="BO195" s="358">
        <f t="shared" si="96"/>
        <v>0</v>
      </c>
      <c r="BP195" s="359">
        <f t="shared" si="97"/>
        <v>0</v>
      </c>
      <c r="BQ195" s="282">
        <f t="shared" si="98"/>
        <v>0</v>
      </c>
      <c r="BR195" s="352" t="str">
        <f>IF(BQ195=0,"",
IF(SUM($BQ$162:BQ195)=1,BS195,
IF($BQ$282&gt;SUM($BQ$162:BQ195),_xlfn.CONCAT(", ",BS195),
IF($BQ$282=SUM($BQ$162:BQ195),_xlfn.CONCAT(" y ",BS195)))))</f>
        <v/>
      </c>
      <c r="BS195" s="120" t="s">
        <v>5188</v>
      </c>
      <c r="BX195" s="603">
        <f t="shared" si="99"/>
        <v>1</v>
      </c>
      <c r="BY195" s="604">
        <f t="shared" si="100"/>
        <v>1</v>
      </c>
      <c r="BZ195" s="605">
        <f t="shared" si="101"/>
        <v>1</v>
      </c>
      <c r="CA195" s="290">
        <f t="shared" si="102"/>
        <v>0</v>
      </c>
      <c r="CB195" s="293">
        <f t="shared" si="103"/>
        <v>0</v>
      </c>
      <c r="CC195" s="283" t="str">
        <f>IF(CB195=0,"",
IF(SUM($CB$162:CB195)=1,CD195,
IF($CB$282&gt;SUM($CB$162:CB195),_xlfn.CONCAT(", ",CD195),
IF($CB$282=SUM($CB$162:CB195),_xlfn.CONCAT(" y ",CD195)))))</f>
        <v/>
      </c>
      <c r="CD195" s="120" t="s">
        <v>5188</v>
      </c>
      <c r="CE195" s="365">
        <f>IF(M195="",0,IF(OR(M195="NS",CNGE_2026_M1_Secc1_Sub2!$M409="NS"),0,IF(AND(M195="NA",CNGE_2026_M1_Secc1_Sub2!$M409="NA"),0,IF(M195=CNGE_2026_M1_Secc1_Sub2!$M409,0,1))))</f>
        <v>0</v>
      </c>
      <c r="CF195" s="366">
        <f>IF(N195="",0,IF(OR(G195="NS",CNGE_2026_M1_Secc1_Sub2!$S409="NS"),0,IF(AND(N195="NA",CNGE_2026_M1_Secc1_Sub2!$S409="NA"),0,IF(N195=CNGE_2026_M1_Secc1_Sub2!$S409,0,1))))</f>
        <v>0</v>
      </c>
      <c r="CG195" s="531">
        <f>IF(O195="",0,IF(OR(H195="NS",CNGE_2026_M1_Secc1_Sub2!$Y409="NS"),0,IF(AND(O195="NA",CNGE_2026_M1_Secc1_Sub2!$Y409="NA"),0,IF(O195=CNGE_2026_M1_Secc1_Sub2!$Y409,0,1))))</f>
        <v>0</v>
      </c>
      <c r="CH195" s="282">
        <f t="shared" si="104"/>
        <v>0</v>
      </c>
      <c r="CI195" s="283" t="str">
        <f>IF(CH195=0,"",
IF(SUM($CH$162:CH195)=1,CJ195,
IF($CH$282&gt;SUM($CH$162:CH195),_xlfn.CONCAT(", ",CJ195),
IF($CH$282=SUM($CH$162:CH195),_xlfn.CONCAT(" y ",CJ195)))))</f>
        <v/>
      </c>
      <c r="CJ195" s="120" t="s">
        <v>5188</v>
      </c>
      <c r="CN195" s="1"/>
      <c r="CO195" s="608"/>
      <c r="CP195" s="599"/>
      <c r="CQ195" s="77"/>
      <c r="CR195" s="588"/>
      <c r="CS195" s="588"/>
      <c r="CT195" s="588"/>
      <c r="CU195" s="608"/>
      <c r="CV195" s="599"/>
      <c r="CW195" s="514"/>
    </row>
    <row r="196" spans="1:101" ht="15" customHeight="1">
      <c r="A196" s="22"/>
      <c r="B196" s="11"/>
      <c r="C196" s="35" t="s">
        <v>5066</v>
      </c>
      <c r="D196" s="969" t="str">
        <f>IF(CNGE_2026_M1_Secc1_Sub1!$D75="","",CNGE_2026_M1_Secc1_Sub1!$D75)</f>
        <v/>
      </c>
      <c r="E196" s="970"/>
      <c r="F196" s="970"/>
      <c r="G196" s="970"/>
      <c r="H196" s="970"/>
      <c r="I196" s="970"/>
      <c r="J196" s="970"/>
      <c r="K196" s="970"/>
      <c r="L196" s="970"/>
      <c r="M196" s="645"/>
      <c r="N196" s="645"/>
      <c r="O196" s="645"/>
      <c r="P196" s="645"/>
      <c r="Q196" s="645"/>
      <c r="R196" s="645"/>
      <c r="S196" s="645"/>
      <c r="T196" s="645"/>
      <c r="U196" s="645"/>
      <c r="V196" s="645"/>
      <c r="W196" s="645"/>
      <c r="X196" s="645"/>
      <c r="Y196" s="645"/>
      <c r="Z196" s="645"/>
      <c r="AA196" s="645"/>
      <c r="AB196" s="645"/>
      <c r="AC196" s="645"/>
      <c r="AD196" s="645"/>
      <c r="AG196">
        <f t="shared" si="62"/>
        <v>0</v>
      </c>
      <c r="AH196">
        <f t="shared" si="63"/>
        <v>0</v>
      </c>
      <c r="AI196">
        <f t="shared" si="64"/>
        <v>0</v>
      </c>
      <c r="AJ196">
        <f t="shared" si="65"/>
        <v>0</v>
      </c>
      <c r="AK196">
        <f t="shared" si="66"/>
        <v>0</v>
      </c>
      <c r="AL196">
        <f t="shared" si="67"/>
        <v>0</v>
      </c>
      <c r="AM196">
        <f t="shared" si="68"/>
        <v>0</v>
      </c>
      <c r="AN196">
        <f t="shared" si="69"/>
        <v>0</v>
      </c>
      <c r="AO196">
        <f t="shared" si="70"/>
        <v>0</v>
      </c>
      <c r="AP196">
        <f t="shared" si="71"/>
        <v>0</v>
      </c>
      <c r="AQ196">
        <f t="shared" si="72"/>
        <v>0</v>
      </c>
      <c r="AR196">
        <f t="shared" si="73"/>
        <v>0</v>
      </c>
      <c r="AS196">
        <f t="shared" si="74"/>
        <v>0</v>
      </c>
      <c r="AT196">
        <f t="shared" si="75"/>
        <v>0</v>
      </c>
      <c r="AU196">
        <f t="shared" si="76"/>
        <v>0</v>
      </c>
      <c r="AV196">
        <f t="shared" si="77"/>
        <v>0</v>
      </c>
      <c r="AW196">
        <f t="shared" si="78"/>
        <v>0</v>
      </c>
      <c r="AX196">
        <f t="shared" si="79"/>
        <v>0</v>
      </c>
      <c r="AY196">
        <f t="shared" si="80"/>
        <v>0</v>
      </c>
      <c r="AZ196">
        <f t="shared" si="81"/>
        <v>0</v>
      </c>
      <c r="BA196">
        <f t="shared" si="82"/>
        <v>0</v>
      </c>
      <c r="BB196">
        <f t="shared" si="83"/>
        <v>0</v>
      </c>
      <c r="BC196">
        <f t="shared" si="84"/>
        <v>0</v>
      </c>
      <c r="BD196">
        <f t="shared" si="85"/>
        <v>0</v>
      </c>
      <c r="BE196" s="356">
        <f t="shared" si="86"/>
        <v>0</v>
      </c>
      <c r="BF196" s="357">
        <f t="shared" si="87"/>
        <v>0</v>
      </c>
      <c r="BG196" s="358">
        <f t="shared" si="88"/>
        <v>0</v>
      </c>
      <c r="BH196" s="359">
        <f t="shared" si="89"/>
        <v>0</v>
      </c>
      <c r="BI196" s="356">
        <f t="shared" si="90"/>
        <v>0</v>
      </c>
      <c r="BJ196" s="357">
        <f t="shared" si="91"/>
        <v>0</v>
      </c>
      <c r="BK196" s="358">
        <f t="shared" si="92"/>
        <v>0</v>
      </c>
      <c r="BL196" s="359">
        <f t="shared" si="93"/>
        <v>0</v>
      </c>
      <c r="BM196" s="356">
        <f t="shared" si="94"/>
        <v>0</v>
      </c>
      <c r="BN196" s="357">
        <f t="shared" si="95"/>
        <v>0</v>
      </c>
      <c r="BO196" s="358">
        <f t="shared" si="96"/>
        <v>0</v>
      </c>
      <c r="BP196" s="359">
        <f t="shared" si="97"/>
        <v>0</v>
      </c>
      <c r="BQ196" s="282">
        <f t="shared" si="98"/>
        <v>0</v>
      </c>
      <c r="BR196" s="352" t="str">
        <f>IF(BQ196=0,"",
IF(SUM($BQ$162:BQ196)=1,BS196,
IF($BQ$282&gt;SUM($BQ$162:BQ196),_xlfn.CONCAT(", ",BS196),
IF($BQ$282=SUM($BQ$162:BQ196),_xlfn.CONCAT(" y ",BS196)))))</f>
        <v/>
      </c>
      <c r="BS196" s="120" t="s">
        <v>5189</v>
      </c>
      <c r="BX196" s="603">
        <f t="shared" si="99"/>
        <v>1</v>
      </c>
      <c r="BY196" s="604">
        <f t="shared" si="100"/>
        <v>1</v>
      </c>
      <c r="BZ196" s="605">
        <f t="shared" si="101"/>
        <v>1</v>
      </c>
      <c r="CA196" s="290">
        <f t="shared" si="102"/>
        <v>0</v>
      </c>
      <c r="CB196" s="293">
        <f t="shared" si="103"/>
        <v>0</v>
      </c>
      <c r="CC196" s="283" t="str">
        <f>IF(CB196=0,"",
IF(SUM($CB$162:CB196)=1,CD196,
IF($CB$282&gt;SUM($CB$162:CB196),_xlfn.CONCAT(", ",CD196),
IF($CB$282=SUM($CB$162:CB196),_xlfn.CONCAT(" y ",CD196)))))</f>
        <v/>
      </c>
      <c r="CD196" s="120" t="s">
        <v>5189</v>
      </c>
      <c r="CE196" s="365">
        <f>IF(M196="",0,IF(OR(M196="NS",CNGE_2026_M1_Secc1_Sub2!$M410="NS"),0,IF(AND(M196="NA",CNGE_2026_M1_Secc1_Sub2!$M410="NA"),0,IF(M196=CNGE_2026_M1_Secc1_Sub2!$M410,0,1))))</f>
        <v>0</v>
      </c>
      <c r="CF196" s="366">
        <f>IF(N196="",0,IF(OR(G196="NS",CNGE_2026_M1_Secc1_Sub2!$S410="NS"),0,IF(AND(N196="NA",CNGE_2026_M1_Secc1_Sub2!$S410="NA"),0,IF(N196=CNGE_2026_M1_Secc1_Sub2!$S410,0,1))))</f>
        <v>0</v>
      </c>
      <c r="CG196" s="531">
        <f>IF(O196="",0,IF(OR(H196="NS",CNGE_2026_M1_Secc1_Sub2!$Y410="NS"),0,IF(AND(O196="NA",CNGE_2026_M1_Secc1_Sub2!$Y410="NA"),0,IF(O196=CNGE_2026_M1_Secc1_Sub2!$Y410,0,1))))</f>
        <v>0</v>
      </c>
      <c r="CH196" s="282">
        <f t="shared" si="104"/>
        <v>0</v>
      </c>
      <c r="CI196" s="283" t="str">
        <f>IF(CH196=0,"",
IF(SUM($CH$162:CH196)=1,CJ196,
IF($CH$282&gt;SUM($CH$162:CH196),_xlfn.CONCAT(", ",CJ196),
IF($CH$282=SUM($CH$162:CH196),_xlfn.CONCAT(" y ",CJ196)))))</f>
        <v/>
      </c>
      <c r="CJ196" s="120" t="s">
        <v>5189</v>
      </c>
      <c r="CN196" s="1"/>
      <c r="CO196" s="608"/>
      <c r="CP196" s="599"/>
      <c r="CQ196" s="77"/>
      <c r="CR196" s="588"/>
      <c r="CS196" s="588"/>
      <c r="CT196" s="588"/>
      <c r="CU196" s="608"/>
      <c r="CV196" s="599"/>
      <c r="CW196" s="514"/>
    </row>
    <row r="197" spans="1:101" ht="15" customHeight="1">
      <c r="A197" s="22"/>
      <c r="B197" s="11"/>
      <c r="C197" s="35" t="s">
        <v>5190</v>
      </c>
      <c r="D197" s="969" t="str">
        <f>IF(CNGE_2026_M1_Secc1_Sub1!$D76="","",CNGE_2026_M1_Secc1_Sub1!$D76)</f>
        <v/>
      </c>
      <c r="E197" s="970"/>
      <c r="F197" s="970"/>
      <c r="G197" s="970"/>
      <c r="H197" s="970"/>
      <c r="I197" s="970"/>
      <c r="J197" s="970"/>
      <c r="K197" s="970"/>
      <c r="L197" s="970"/>
      <c r="M197" s="645"/>
      <c r="N197" s="645"/>
      <c r="O197" s="645"/>
      <c r="P197" s="645"/>
      <c r="Q197" s="645"/>
      <c r="R197" s="645"/>
      <c r="S197" s="645"/>
      <c r="T197" s="645"/>
      <c r="U197" s="645"/>
      <c r="V197" s="645"/>
      <c r="W197" s="645"/>
      <c r="X197" s="645"/>
      <c r="Y197" s="645"/>
      <c r="Z197" s="645"/>
      <c r="AA197" s="645"/>
      <c r="AB197" s="645"/>
      <c r="AC197" s="645"/>
      <c r="AD197" s="645"/>
      <c r="AG197">
        <f t="shared" si="62"/>
        <v>0</v>
      </c>
      <c r="AH197">
        <f t="shared" si="63"/>
        <v>0</v>
      </c>
      <c r="AI197">
        <f t="shared" si="64"/>
        <v>0</v>
      </c>
      <c r="AJ197">
        <f t="shared" si="65"/>
        <v>0</v>
      </c>
      <c r="AK197">
        <f t="shared" si="66"/>
        <v>0</v>
      </c>
      <c r="AL197">
        <f t="shared" si="67"/>
        <v>0</v>
      </c>
      <c r="AM197">
        <f t="shared" si="68"/>
        <v>0</v>
      </c>
      <c r="AN197">
        <f t="shared" si="69"/>
        <v>0</v>
      </c>
      <c r="AO197">
        <f t="shared" si="70"/>
        <v>0</v>
      </c>
      <c r="AP197">
        <f t="shared" si="71"/>
        <v>0</v>
      </c>
      <c r="AQ197">
        <f t="shared" si="72"/>
        <v>0</v>
      </c>
      <c r="AR197">
        <f t="shared" si="73"/>
        <v>0</v>
      </c>
      <c r="AS197">
        <f t="shared" si="74"/>
        <v>0</v>
      </c>
      <c r="AT197">
        <f t="shared" si="75"/>
        <v>0</v>
      </c>
      <c r="AU197">
        <f t="shared" si="76"/>
        <v>0</v>
      </c>
      <c r="AV197">
        <f t="shared" si="77"/>
        <v>0</v>
      </c>
      <c r="AW197">
        <f t="shared" si="78"/>
        <v>0</v>
      </c>
      <c r="AX197">
        <f t="shared" si="79"/>
        <v>0</v>
      </c>
      <c r="AY197">
        <f t="shared" si="80"/>
        <v>0</v>
      </c>
      <c r="AZ197">
        <f t="shared" si="81"/>
        <v>0</v>
      </c>
      <c r="BA197">
        <f t="shared" si="82"/>
        <v>0</v>
      </c>
      <c r="BB197">
        <f t="shared" si="83"/>
        <v>0</v>
      </c>
      <c r="BC197">
        <f t="shared" si="84"/>
        <v>0</v>
      </c>
      <c r="BD197">
        <f t="shared" si="85"/>
        <v>0</v>
      </c>
      <c r="BE197" s="356">
        <f t="shared" si="86"/>
        <v>0</v>
      </c>
      <c r="BF197" s="357">
        <f t="shared" si="87"/>
        <v>0</v>
      </c>
      <c r="BG197" s="358">
        <f t="shared" si="88"/>
        <v>0</v>
      </c>
      <c r="BH197" s="359">
        <f t="shared" si="89"/>
        <v>0</v>
      </c>
      <c r="BI197" s="356">
        <f t="shared" si="90"/>
        <v>0</v>
      </c>
      <c r="BJ197" s="357">
        <f t="shared" si="91"/>
        <v>0</v>
      </c>
      <c r="BK197" s="358">
        <f t="shared" si="92"/>
        <v>0</v>
      </c>
      <c r="BL197" s="359">
        <f t="shared" si="93"/>
        <v>0</v>
      </c>
      <c r="BM197" s="356">
        <f t="shared" si="94"/>
        <v>0</v>
      </c>
      <c r="BN197" s="357">
        <f t="shared" si="95"/>
        <v>0</v>
      </c>
      <c r="BO197" s="358">
        <f t="shared" si="96"/>
        <v>0</v>
      </c>
      <c r="BP197" s="359">
        <f t="shared" si="97"/>
        <v>0</v>
      </c>
      <c r="BQ197" s="282">
        <f t="shared" si="98"/>
        <v>0</v>
      </c>
      <c r="BR197" s="352" t="str">
        <f>IF(BQ197=0,"",
IF(SUM($BQ$162:BQ197)=1,BS197,
IF($BQ$282&gt;SUM($BQ$162:BQ197),_xlfn.CONCAT(", ",BS197),
IF($BQ$282=SUM($BQ$162:BQ197),_xlfn.CONCAT(" y ",BS197)))))</f>
        <v/>
      </c>
      <c r="BS197" s="120" t="s">
        <v>5191</v>
      </c>
      <c r="BX197" s="603">
        <f t="shared" si="99"/>
        <v>1</v>
      </c>
      <c r="BY197" s="604">
        <f t="shared" si="100"/>
        <v>1</v>
      </c>
      <c r="BZ197" s="605">
        <f t="shared" si="101"/>
        <v>1</v>
      </c>
      <c r="CA197" s="290">
        <f t="shared" si="102"/>
        <v>0</v>
      </c>
      <c r="CB197" s="293">
        <f t="shared" si="103"/>
        <v>0</v>
      </c>
      <c r="CC197" s="283" t="str">
        <f>IF(CB197=0,"",
IF(SUM($CB$162:CB197)=1,CD197,
IF($CB$282&gt;SUM($CB$162:CB197),_xlfn.CONCAT(", ",CD197),
IF($CB$282=SUM($CB$162:CB197),_xlfn.CONCAT(" y ",CD197)))))</f>
        <v/>
      </c>
      <c r="CD197" s="120" t="s">
        <v>5191</v>
      </c>
      <c r="CE197" s="365">
        <f>IF(M197="",0,IF(OR(M197="NS",CNGE_2026_M1_Secc1_Sub2!$M411="NS"),0,IF(AND(M197="NA",CNGE_2026_M1_Secc1_Sub2!$M411="NA"),0,IF(M197=CNGE_2026_M1_Secc1_Sub2!$M411,0,1))))</f>
        <v>0</v>
      </c>
      <c r="CF197" s="366">
        <f>IF(N197="",0,IF(OR(G197="NS",CNGE_2026_M1_Secc1_Sub2!$S411="NS"),0,IF(AND(N197="NA",CNGE_2026_M1_Secc1_Sub2!$S411="NA"),0,IF(N197=CNGE_2026_M1_Secc1_Sub2!$S411,0,1))))</f>
        <v>0</v>
      </c>
      <c r="CG197" s="531">
        <f>IF(O197="",0,IF(OR(H197="NS",CNGE_2026_M1_Secc1_Sub2!$Y411="NS"),0,IF(AND(O197="NA",CNGE_2026_M1_Secc1_Sub2!$Y411="NA"),0,IF(O197=CNGE_2026_M1_Secc1_Sub2!$Y411,0,1))))</f>
        <v>0</v>
      </c>
      <c r="CH197" s="282">
        <f t="shared" si="104"/>
        <v>0</v>
      </c>
      <c r="CI197" s="283" t="str">
        <f>IF(CH197=0,"",
IF(SUM($CH$162:CH197)=1,CJ197,
IF($CH$282&gt;SUM($CH$162:CH197),_xlfn.CONCAT(", ",CJ197),
IF($CH$282=SUM($CH$162:CH197),_xlfn.CONCAT(" y ",CJ197)))))</f>
        <v/>
      </c>
      <c r="CJ197" s="120" t="s">
        <v>5191</v>
      </c>
      <c r="CN197" s="1"/>
      <c r="CO197" s="608"/>
      <c r="CP197" s="599"/>
      <c r="CQ197" s="77"/>
      <c r="CR197" s="588"/>
      <c r="CS197" s="588"/>
      <c r="CT197" s="588"/>
      <c r="CU197" s="608"/>
      <c r="CV197" s="599"/>
      <c r="CW197" s="514"/>
    </row>
    <row r="198" spans="1:101" ht="15" customHeight="1">
      <c r="A198" s="22"/>
      <c r="B198" s="11"/>
      <c r="C198" s="35" t="s">
        <v>5192</v>
      </c>
      <c r="D198" s="969" t="str">
        <f>IF(CNGE_2026_M1_Secc1_Sub1!$D77="","",CNGE_2026_M1_Secc1_Sub1!$D77)</f>
        <v/>
      </c>
      <c r="E198" s="970"/>
      <c r="F198" s="970"/>
      <c r="G198" s="970"/>
      <c r="H198" s="970"/>
      <c r="I198" s="970"/>
      <c r="J198" s="970"/>
      <c r="K198" s="970"/>
      <c r="L198" s="970"/>
      <c r="M198" s="645"/>
      <c r="N198" s="645"/>
      <c r="O198" s="645"/>
      <c r="P198" s="645"/>
      <c r="Q198" s="645"/>
      <c r="R198" s="645"/>
      <c r="S198" s="645"/>
      <c r="T198" s="645"/>
      <c r="U198" s="645"/>
      <c r="V198" s="645"/>
      <c r="W198" s="645"/>
      <c r="X198" s="645"/>
      <c r="Y198" s="645"/>
      <c r="Z198" s="645"/>
      <c r="AA198" s="645"/>
      <c r="AB198" s="645"/>
      <c r="AC198" s="645"/>
      <c r="AD198" s="645"/>
      <c r="AG198">
        <f t="shared" si="62"/>
        <v>0</v>
      </c>
      <c r="AH198">
        <f t="shared" si="63"/>
        <v>0</v>
      </c>
      <c r="AI198">
        <f t="shared" si="64"/>
        <v>0</v>
      </c>
      <c r="AJ198">
        <f t="shared" si="65"/>
        <v>0</v>
      </c>
      <c r="AK198">
        <f t="shared" si="66"/>
        <v>0</v>
      </c>
      <c r="AL198">
        <f t="shared" si="67"/>
        <v>0</v>
      </c>
      <c r="AM198">
        <f t="shared" si="68"/>
        <v>0</v>
      </c>
      <c r="AN198">
        <f t="shared" si="69"/>
        <v>0</v>
      </c>
      <c r="AO198">
        <f t="shared" si="70"/>
        <v>0</v>
      </c>
      <c r="AP198">
        <f t="shared" si="71"/>
        <v>0</v>
      </c>
      <c r="AQ198">
        <f t="shared" si="72"/>
        <v>0</v>
      </c>
      <c r="AR198">
        <f t="shared" si="73"/>
        <v>0</v>
      </c>
      <c r="AS198">
        <f t="shared" si="74"/>
        <v>0</v>
      </c>
      <c r="AT198">
        <f t="shared" si="75"/>
        <v>0</v>
      </c>
      <c r="AU198">
        <f t="shared" si="76"/>
        <v>0</v>
      </c>
      <c r="AV198">
        <f t="shared" si="77"/>
        <v>0</v>
      </c>
      <c r="AW198">
        <f t="shared" si="78"/>
        <v>0</v>
      </c>
      <c r="AX198">
        <f t="shared" si="79"/>
        <v>0</v>
      </c>
      <c r="AY198">
        <f t="shared" si="80"/>
        <v>0</v>
      </c>
      <c r="AZ198">
        <f t="shared" si="81"/>
        <v>0</v>
      </c>
      <c r="BA198">
        <f t="shared" si="82"/>
        <v>0</v>
      </c>
      <c r="BB198">
        <f t="shared" si="83"/>
        <v>0</v>
      </c>
      <c r="BC198">
        <f t="shared" si="84"/>
        <v>0</v>
      </c>
      <c r="BD198">
        <f t="shared" si="85"/>
        <v>0</v>
      </c>
      <c r="BE198" s="356">
        <f t="shared" si="86"/>
        <v>0</v>
      </c>
      <c r="BF198" s="357">
        <f t="shared" si="87"/>
        <v>0</v>
      </c>
      <c r="BG198" s="358">
        <f t="shared" si="88"/>
        <v>0</v>
      </c>
      <c r="BH198" s="359">
        <f t="shared" si="89"/>
        <v>0</v>
      </c>
      <c r="BI198" s="356">
        <f t="shared" si="90"/>
        <v>0</v>
      </c>
      <c r="BJ198" s="357">
        <f t="shared" si="91"/>
        <v>0</v>
      </c>
      <c r="BK198" s="358">
        <f t="shared" si="92"/>
        <v>0</v>
      </c>
      <c r="BL198" s="359">
        <f t="shared" si="93"/>
        <v>0</v>
      </c>
      <c r="BM198" s="356">
        <f t="shared" si="94"/>
        <v>0</v>
      </c>
      <c r="BN198" s="357">
        <f t="shared" si="95"/>
        <v>0</v>
      </c>
      <c r="BO198" s="358">
        <f t="shared" si="96"/>
        <v>0</v>
      </c>
      <c r="BP198" s="359">
        <f t="shared" si="97"/>
        <v>0</v>
      </c>
      <c r="BQ198" s="282">
        <f t="shared" si="98"/>
        <v>0</v>
      </c>
      <c r="BR198" s="352" t="str">
        <f>IF(BQ198=0,"",
IF(SUM($BQ$162:BQ198)=1,BS198,
IF($BQ$282&gt;SUM($BQ$162:BQ198),_xlfn.CONCAT(", ",BS198),
IF($BQ$282=SUM($BQ$162:BQ198),_xlfn.CONCAT(" y ",BS198)))))</f>
        <v/>
      </c>
      <c r="BS198" s="120" t="s">
        <v>5193</v>
      </c>
      <c r="BX198" s="603">
        <f t="shared" si="99"/>
        <v>1</v>
      </c>
      <c r="BY198" s="604">
        <f t="shared" si="100"/>
        <v>1</v>
      </c>
      <c r="BZ198" s="605">
        <f t="shared" si="101"/>
        <v>1</v>
      </c>
      <c r="CA198" s="290">
        <f t="shared" si="102"/>
        <v>0</v>
      </c>
      <c r="CB198" s="293">
        <f t="shared" si="103"/>
        <v>0</v>
      </c>
      <c r="CC198" s="283" t="str">
        <f>IF(CB198=0,"",
IF(SUM($CB$162:CB198)=1,CD198,
IF($CB$282&gt;SUM($CB$162:CB198),_xlfn.CONCAT(", ",CD198),
IF($CB$282=SUM($CB$162:CB198),_xlfn.CONCAT(" y ",CD198)))))</f>
        <v/>
      </c>
      <c r="CD198" s="120" t="s">
        <v>5193</v>
      </c>
      <c r="CE198" s="365">
        <f>IF(M198="",0,IF(OR(M198="NS",CNGE_2026_M1_Secc1_Sub2!$M412="NS"),0,IF(AND(M198="NA",CNGE_2026_M1_Secc1_Sub2!$M412="NA"),0,IF(M198=CNGE_2026_M1_Secc1_Sub2!$M412,0,1))))</f>
        <v>0</v>
      </c>
      <c r="CF198" s="366">
        <f>IF(N198="",0,IF(OR(G198="NS",CNGE_2026_M1_Secc1_Sub2!$S412="NS"),0,IF(AND(N198="NA",CNGE_2026_M1_Secc1_Sub2!$S412="NA"),0,IF(N198=CNGE_2026_M1_Secc1_Sub2!$S412,0,1))))</f>
        <v>0</v>
      </c>
      <c r="CG198" s="531">
        <f>IF(O198="",0,IF(OR(H198="NS",CNGE_2026_M1_Secc1_Sub2!$Y412="NS"),0,IF(AND(O198="NA",CNGE_2026_M1_Secc1_Sub2!$Y412="NA"),0,IF(O198=CNGE_2026_M1_Secc1_Sub2!$Y412,0,1))))</f>
        <v>0</v>
      </c>
      <c r="CH198" s="282">
        <f t="shared" si="104"/>
        <v>0</v>
      </c>
      <c r="CI198" s="283" t="str">
        <f>IF(CH198=0,"",
IF(SUM($CH$162:CH198)=1,CJ198,
IF($CH$282&gt;SUM($CH$162:CH198),_xlfn.CONCAT(", ",CJ198),
IF($CH$282=SUM($CH$162:CH198),_xlfn.CONCAT(" y ",CJ198)))))</f>
        <v/>
      </c>
      <c r="CJ198" s="120" t="s">
        <v>5193</v>
      </c>
      <c r="CN198" s="1"/>
      <c r="CO198" s="608"/>
      <c r="CP198" s="599"/>
      <c r="CQ198" s="77"/>
      <c r="CR198" s="588"/>
      <c r="CS198" s="588"/>
      <c r="CT198" s="588"/>
      <c r="CU198" s="608"/>
      <c r="CV198" s="599"/>
      <c r="CW198" s="514"/>
    </row>
    <row r="199" spans="1:101" ht="15" customHeight="1">
      <c r="A199" s="22"/>
      <c r="B199" s="11"/>
      <c r="C199" s="35" t="s">
        <v>5194</v>
      </c>
      <c r="D199" s="969" t="str">
        <f>IF(CNGE_2026_M1_Secc1_Sub1!$D78="","",CNGE_2026_M1_Secc1_Sub1!$D78)</f>
        <v/>
      </c>
      <c r="E199" s="970"/>
      <c r="F199" s="970"/>
      <c r="G199" s="970"/>
      <c r="H199" s="970"/>
      <c r="I199" s="970"/>
      <c r="J199" s="970"/>
      <c r="K199" s="970"/>
      <c r="L199" s="970"/>
      <c r="M199" s="645"/>
      <c r="N199" s="645"/>
      <c r="O199" s="645"/>
      <c r="P199" s="645"/>
      <c r="Q199" s="645"/>
      <c r="R199" s="645"/>
      <c r="S199" s="645"/>
      <c r="T199" s="645"/>
      <c r="U199" s="645"/>
      <c r="V199" s="645"/>
      <c r="W199" s="645"/>
      <c r="X199" s="645"/>
      <c r="Y199" s="645"/>
      <c r="Z199" s="645"/>
      <c r="AA199" s="645"/>
      <c r="AB199" s="645"/>
      <c r="AC199" s="645"/>
      <c r="AD199" s="645"/>
      <c r="AG199">
        <f t="shared" si="62"/>
        <v>0</v>
      </c>
      <c r="AH199">
        <f t="shared" si="63"/>
        <v>0</v>
      </c>
      <c r="AI199">
        <f t="shared" si="64"/>
        <v>0</v>
      </c>
      <c r="AJ199">
        <f t="shared" si="65"/>
        <v>0</v>
      </c>
      <c r="AK199">
        <f t="shared" si="66"/>
        <v>0</v>
      </c>
      <c r="AL199">
        <f t="shared" si="67"/>
        <v>0</v>
      </c>
      <c r="AM199">
        <f t="shared" si="68"/>
        <v>0</v>
      </c>
      <c r="AN199">
        <f t="shared" si="69"/>
        <v>0</v>
      </c>
      <c r="AO199">
        <f t="shared" si="70"/>
        <v>0</v>
      </c>
      <c r="AP199">
        <f t="shared" si="71"/>
        <v>0</v>
      </c>
      <c r="AQ199">
        <f t="shared" si="72"/>
        <v>0</v>
      </c>
      <c r="AR199">
        <f t="shared" si="73"/>
        <v>0</v>
      </c>
      <c r="AS199">
        <f t="shared" si="74"/>
        <v>0</v>
      </c>
      <c r="AT199">
        <f t="shared" si="75"/>
        <v>0</v>
      </c>
      <c r="AU199">
        <f t="shared" si="76"/>
        <v>0</v>
      </c>
      <c r="AV199">
        <f t="shared" si="77"/>
        <v>0</v>
      </c>
      <c r="AW199">
        <f t="shared" si="78"/>
        <v>0</v>
      </c>
      <c r="AX199">
        <f t="shared" si="79"/>
        <v>0</v>
      </c>
      <c r="AY199">
        <f t="shared" si="80"/>
        <v>0</v>
      </c>
      <c r="AZ199">
        <f t="shared" si="81"/>
        <v>0</v>
      </c>
      <c r="BA199">
        <f t="shared" si="82"/>
        <v>0</v>
      </c>
      <c r="BB199">
        <f t="shared" si="83"/>
        <v>0</v>
      </c>
      <c r="BC199">
        <f t="shared" si="84"/>
        <v>0</v>
      </c>
      <c r="BD199">
        <f t="shared" si="85"/>
        <v>0</v>
      </c>
      <c r="BE199" s="356">
        <f t="shared" si="86"/>
        <v>0</v>
      </c>
      <c r="BF199" s="357">
        <f t="shared" si="87"/>
        <v>0</v>
      </c>
      <c r="BG199" s="358">
        <f t="shared" si="88"/>
        <v>0</v>
      </c>
      <c r="BH199" s="359">
        <f t="shared" si="89"/>
        <v>0</v>
      </c>
      <c r="BI199" s="356">
        <f t="shared" si="90"/>
        <v>0</v>
      </c>
      <c r="BJ199" s="357">
        <f t="shared" si="91"/>
        <v>0</v>
      </c>
      <c r="BK199" s="358">
        <f t="shared" si="92"/>
        <v>0</v>
      </c>
      <c r="BL199" s="359">
        <f t="shared" si="93"/>
        <v>0</v>
      </c>
      <c r="BM199" s="356">
        <f t="shared" si="94"/>
        <v>0</v>
      </c>
      <c r="BN199" s="357">
        <f t="shared" si="95"/>
        <v>0</v>
      </c>
      <c r="BO199" s="358">
        <f t="shared" si="96"/>
        <v>0</v>
      </c>
      <c r="BP199" s="359">
        <f t="shared" si="97"/>
        <v>0</v>
      </c>
      <c r="BQ199" s="282">
        <f t="shared" si="98"/>
        <v>0</v>
      </c>
      <c r="BR199" s="352" t="str">
        <f>IF(BQ199=0,"",
IF(SUM($BQ$162:BQ199)=1,BS199,
IF($BQ$282&gt;SUM($BQ$162:BQ199),_xlfn.CONCAT(", ",BS199),
IF($BQ$282=SUM($BQ$162:BQ199),_xlfn.CONCAT(" y ",BS199)))))</f>
        <v/>
      </c>
      <c r="BS199" s="120" t="s">
        <v>5195</v>
      </c>
      <c r="BX199" s="603">
        <f t="shared" si="99"/>
        <v>1</v>
      </c>
      <c r="BY199" s="604">
        <f t="shared" si="100"/>
        <v>1</v>
      </c>
      <c r="BZ199" s="605">
        <f t="shared" si="101"/>
        <v>1</v>
      </c>
      <c r="CA199" s="290">
        <f t="shared" si="102"/>
        <v>0</v>
      </c>
      <c r="CB199" s="293">
        <f t="shared" si="103"/>
        <v>0</v>
      </c>
      <c r="CC199" s="283" t="str">
        <f>IF(CB199=0,"",
IF(SUM($CB$162:CB199)=1,CD199,
IF($CB$282&gt;SUM($CB$162:CB199),_xlfn.CONCAT(", ",CD199),
IF($CB$282=SUM($CB$162:CB199),_xlfn.CONCAT(" y ",CD199)))))</f>
        <v/>
      </c>
      <c r="CD199" s="120" t="s">
        <v>5195</v>
      </c>
      <c r="CE199" s="365">
        <f>IF(M199="",0,IF(OR(M199="NS",CNGE_2026_M1_Secc1_Sub2!$M413="NS"),0,IF(AND(M199="NA",CNGE_2026_M1_Secc1_Sub2!$M413="NA"),0,IF(M199=CNGE_2026_M1_Secc1_Sub2!$M413,0,1))))</f>
        <v>0</v>
      </c>
      <c r="CF199" s="366">
        <f>IF(N199="",0,IF(OR(G199="NS",CNGE_2026_M1_Secc1_Sub2!$S413="NS"),0,IF(AND(N199="NA",CNGE_2026_M1_Secc1_Sub2!$S413="NA"),0,IF(N199=CNGE_2026_M1_Secc1_Sub2!$S413,0,1))))</f>
        <v>0</v>
      </c>
      <c r="CG199" s="531">
        <f>IF(O199="",0,IF(OR(H199="NS",CNGE_2026_M1_Secc1_Sub2!$Y413="NS"),0,IF(AND(O199="NA",CNGE_2026_M1_Secc1_Sub2!$Y413="NA"),0,IF(O199=CNGE_2026_M1_Secc1_Sub2!$Y413,0,1))))</f>
        <v>0</v>
      </c>
      <c r="CH199" s="282">
        <f t="shared" si="104"/>
        <v>0</v>
      </c>
      <c r="CI199" s="283" t="str">
        <f>IF(CH199=0,"",
IF(SUM($CH$162:CH199)=1,CJ199,
IF($CH$282&gt;SUM($CH$162:CH199),_xlfn.CONCAT(", ",CJ199),
IF($CH$282=SUM($CH$162:CH199),_xlfn.CONCAT(" y ",CJ199)))))</f>
        <v/>
      </c>
      <c r="CJ199" s="120" t="s">
        <v>5195</v>
      </c>
      <c r="CN199" s="1"/>
      <c r="CO199" s="608"/>
      <c r="CP199" s="599"/>
      <c r="CQ199" s="77"/>
      <c r="CR199" s="588"/>
      <c r="CS199" s="588"/>
      <c r="CT199" s="588"/>
      <c r="CU199" s="608"/>
      <c r="CV199" s="599"/>
      <c r="CW199" s="514"/>
    </row>
    <row r="200" spans="1:101" ht="15" customHeight="1">
      <c r="A200" s="22"/>
      <c r="B200" s="11"/>
      <c r="C200" s="35" t="s">
        <v>5196</v>
      </c>
      <c r="D200" s="969" t="str">
        <f>IF(CNGE_2026_M1_Secc1_Sub1!$D79="","",CNGE_2026_M1_Secc1_Sub1!$D79)</f>
        <v/>
      </c>
      <c r="E200" s="970"/>
      <c r="F200" s="970"/>
      <c r="G200" s="970"/>
      <c r="H200" s="970"/>
      <c r="I200" s="970"/>
      <c r="J200" s="970"/>
      <c r="K200" s="970"/>
      <c r="L200" s="970"/>
      <c r="M200" s="645"/>
      <c r="N200" s="645"/>
      <c r="O200" s="645"/>
      <c r="P200" s="645"/>
      <c r="Q200" s="645"/>
      <c r="R200" s="645"/>
      <c r="S200" s="645"/>
      <c r="T200" s="645"/>
      <c r="U200" s="645"/>
      <c r="V200" s="645"/>
      <c r="W200" s="645"/>
      <c r="X200" s="645"/>
      <c r="Y200" s="645"/>
      <c r="Z200" s="645"/>
      <c r="AA200" s="645"/>
      <c r="AB200" s="645"/>
      <c r="AC200" s="645"/>
      <c r="AD200" s="645"/>
      <c r="AG200">
        <f t="shared" si="62"/>
        <v>0</v>
      </c>
      <c r="AH200">
        <f t="shared" si="63"/>
        <v>0</v>
      </c>
      <c r="AI200">
        <f t="shared" si="64"/>
        <v>0</v>
      </c>
      <c r="AJ200">
        <f t="shared" si="65"/>
        <v>0</v>
      </c>
      <c r="AK200">
        <f t="shared" si="66"/>
        <v>0</v>
      </c>
      <c r="AL200">
        <f t="shared" si="67"/>
        <v>0</v>
      </c>
      <c r="AM200">
        <f t="shared" si="68"/>
        <v>0</v>
      </c>
      <c r="AN200">
        <f t="shared" si="69"/>
        <v>0</v>
      </c>
      <c r="AO200">
        <f t="shared" si="70"/>
        <v>0</v>
      </c>
      <c r="AP200">
        <f t="shared" si="71"/>
        <v>0</v>
      </c>
      <c r="AQ200">
        <f t="shared" si="72"/>
        <v>0</v>
      </c>
      <c r="AR200">
        <f t="shared" si="73"/>
        <v>0</v>
      </c>
      <c r="AS200">
        <f t="shared" si="74"/>
        <v>0</v>
      </c>
      <c r="AT200">
        <f t="shared" si="75"/>
        <v>0</v>
      </c>
      <c r="AU200">
        <f t="shared" si="76"/>
        <v>0</v>
      </c>
      <c r="AV200">
        <f t="shared" si="77"/>
        <v>0</v>
      </c>
      <c r="AW200">
        <f t="shared" si="78"/>
        <v>0</v>
      </c>
      <c r="AX200">
        <f t="shared" si="79"/>
        <v>0</v>
      </c>
      <c r="AY200">
        <f t="shared" si="80"/>
        <v>0</v>
      </c>
      <c r="AZ200">
        <f t="shared" si="81"/>
        <v>0</v>
      </c>
      <c r="BA200">
        <f t="shared" si="82"/>
        <v>0</v>
      </c>
      <c r="BB200">
        <f t="shared" si="83"/>
        <v>0</v>
      </c>
      <c r="BC200">
        <f t="shared" si="84"/>
        <v>0</v>
      </c>
      <c r="BD200">
        <f t="shared" si="85"/>
        <v>0</v>
      </c>
      <c r="BE200" s="356">
        <f t="shared" si="86"/>
        <v>0</v>
      </c>
      <c r="BF200" s="357">
        <f t="shared" si="87"/>
        <v>0</v>
      </c>
      <c r="BG200" s="358">
        <f t="shared" si="88"/>
        <v>0</v>
      </c>
      <c r="BH200" s="359">
        <f t="shared" si="89"/>
        <v>0</v>
      </c>
      <c r="BI200" s="356">
        <f t="shared" si="90"/>
        <v>0</v>
      </c>
      <c r="BJ200" s="357">
        <f t="shared" si="91"/>
        <v>0</v>
      </c>
      <c r="BK200" s="358">
        <f t="shared" si="92"/>
        <v>0</v>
      </c>
      <c r="BL200" s="359">
        <f t="shared" si="93"/>
        <v>0</v>
      </c>
      <c r="BM200" s="356">
        <f t="shared" si="94"/>
        <v>0</v>
      </c>
      <c r="BN200" s="357">
        <f t="shared" si="95"/>
        <v>0</v>
      </c>
      <c r="BO200" s="358">
        <f t="shared" si="96"/>
        <v>0</v>
      </c>
      <c r="BP200" s="359">
        <f t="shared" si="97"/>
        <v>0</v>
      </c>
      <c r="BQ200" s="282">
        <f t="shared" si="98"/>
        <v>0</v>
      </c>
      <c r="BR200" s="352" t="str">
        <f>IF(BQ200=0,"",
IF(SUM($BQ$162:BQ200)=1,BS200,
IF($BQ$282&gt;SUM($BQ$162:BQ200),_xlfn.CONCAT(", ",BS200),
IF($BQ$282=SUM($BQ$162:BQ200),_xlfn.CONCAT(" y ",BS200)))))</f>
        <v/>
      </c>
      <c r="BS200" s="120" t="s">
        <v>5197</v>
      </c>
      <c r="BX200" s="603">
        <f t="shared" si="99"/>
        <v>1</v>
      </c>
      <c r="BY200" s="604">
        <f t="shared" si="100"/>
        <v>1</v>
      </c>
      <c r="BZ200" s="605">
        <f t="shared" si="101"/>
        <v>1</v>
      </c>
      <c r="CA200" s="290">
        <f t="shared" si="102"/>
        <v>0</v>
      </c>
      <c r="CB200" s="293">
        <f t="shared" si="103"/>
        <v>0</v>
      </c>
      <c r="CC200" s="283" t="str">
        <f>IF(CB200=0,"",
IF(SUM($CB$162:CB200)=1,CD200,
IF($CB$282&gt;SUM($CB$162:CB200),_xlfn.CONCAT(", ",CD200),
IF($CB$282=SUM($CB$162:CB200),_xlfn.CONCAT(" y ",CD200)))))</f>
        <v/>
      </c>
      <c r="CD200" s="120" t="s">
        <v>5197</v>
      </c>
      <c r="CE200" s="365">
        <f>IF(M200="",0,IF(OR(M200="NS",CNGE_2026_M1_Secc1_Sub2!$M414="NS"),0,IF(AND(M200="NA",CNGE_2026_M1_Secc1_Sub2!$M414="NA"),0,IF(M200=CNGE_2026_M1_Secc1_Sub2!$M414,0,1))))</f>
        <v>0</v>
      </c>
      <c r="CF200" s="366">
        <f>IF(N200="",0,IF(OR(G200="NS",CNGE_2026_M1_Secc1_Sub2!$S414="NS"),0,IF(AND(N200="NA",CNGE_2026_M1_Secc1_Sub2!$S414="NA"),0,IF(N200=CNGE_2026_M1_Secc1_Sub2!$S414,0,1))))</f>
        <v>0</v>
      </c>
      <c r="CG200" s="531">
        <f>IF(O200="",0,IF(OR(H200="NS",CNGE_2026_M1_Secc1_Sub2!$Y414="NS"),0,IF(AND(O200="NA",CNGE_2026_M1_Secc1_Sub2!$Y414="NA"),0,IF(O200=CNGE_2026_M1_Secc1_Sub2!$Y414,0,1))))</f>
        <v>0</v>
      </c>
      <c r="CH200" s="282">
        <f t="shared" si="104"/>
        <v>0</v>
      </c>
      <c r="CI200" s="283" t="str">
        <f>IF(CH200=0,"",
IF(SUM($CH$162:CH200)=1,CJ200,
IF($CH$282&gt;SUM($CH$162:CH200),_xlfn.CONCAT(", ",CJ200),
IF($CH$282=SUM($CH$162:CH200),_xlfn.CONCAT(" y ",CJ200)))))</f>
        <v/>
      </c>
      <c r="CJ200" s="120" t="s">
        <v>5197</v>
      </c>
      <c r="CN200" s="1"/>
      <c r="CO200" s="608"/>
      <c r="CP200" s="599"/>
      <c r="CQ200" s="77"/>
      <c r="CR200" s="588"/>
      <c r="CS200" s="588"/>
      <c r="CT200" s="588"/>
      <c r="CU200" s="608"/>
      <c r="CV200" s="599"/>
      <c r="CW200" s="514"/>
    </row>
    <row r="201" spans="1:101" ht="15" customHeight="1">
      <c r="A201" s="22"/>
      <c r="B201" s="11"/>
      <c r="C201" s="35" t="s">
        <v>5198</v>
      </c>
      <c r="D201" s="969" t="str">
        <f>IF(CNGE_2026_M1_Secc1_Sub1!$D80="","",CNGE_2026_M1_Secc1_Sub1!$D80)</f>
        <v/>
      </c>
      <c r="E201" s="970"/>
      <c r="F201" s="970"/>
      <c r="G201" s="970"/>
      <c r="H201" s="970"/>
      <c r="I201" s="970"/>
      <c r="J201" s="970"/>
      <c r="K201" s="970"/>
      <c r="L201" s="970"/>
      <c r="M201" s="645"/>
      <c r="N201" s="645"/>
      <c r="O201" s="645"/>
      <c r="P201" s="645"/>
      <c r="Q201" s="645"/>
      <c r="R201" s="645"/>
      <c r="S201" s="645"/>
      <c r="T201" s="645"/>
      <c r="U201" s="645"/>
      <c r="V201" s="645"/>
      <c r="W201" s="645"/>
      <c r="X201" s="645"/>
      <c r="Y201" s="645"/>
      <c r="Z201" s="645"/>
      <c r="AA201" s="645"/>
      <c r="AB201" s="645"/>
      <c r="AC201" s="645"/>
      <c r="AD201" s="645"/>
      <c r="AG201">
        <f t="shared" si="62"/>
        <v>0</v>
      </c>
      <c r="AH201">
        <f t="shared" si="63"/>
        <v>0</v>
      </c>
      <c r="AI201">
        <f t="shared" si="64"/>
        <v>0</v>
      </c>
      <c r="AJ201">
        <f t="shared" si="65"/>
        <v>0</v>
      </c>
      <c r="AK201">
        <f t="shared" si="66"/>
        <v>0</v>
      </c>
      <c r="AL201">
        <f t="shared" si="67"/>
        <v>0</v>
      </c>
      <c r="AM201">
        <f t="shared" si="68"/>
        <v>0</v>
      </c>
      <c r="AN201">
        <f t="shared" si="69"/>
        <v>0</v>
      </c>
      <c r="AO201">
        <f t="shared" si="70"/>
        <v>0</v>
      </c>
      <c r="AP201">
        <f t="shared" si="71"/>
        <v>0</v>
      </c>
      <c r="AQ201">
        <f t="shared" si="72"/>
        <v>0</v>
      </c>
      <c r="AR201">
        <f t="shared" si="73"/>
        <v>0</v>
      </c>
      <c r="AS201">
        <f t="shared" si="74"/>
        <v>0</v>
      </c>
      <c r="AT201">
        <f t="shared" si="75"/>
        <v>0</v>
      </c>
      <c r="AU201">
        <f t="shared" si="76"/>
        <v>0</v>
      </c>
      <c r="AV201">
        <f t="shared" si="77"/>
        <v>0</v>
      </c>
      <c r="AW201">
        <f t="shared" si="78"/>
        <v>0</v>
      </c>
      <c r="AX201">
        <f t="shared" si="79"/>
        <v>0</v>
      </c>
      <c r="AY201">
        <f t="shared" si="80"/>
        <v>0</v>
      </c>
      <c r="AZ201">
        <f t="shared" si="81"/>
        <v>0</v>
      </c>
      <c r="BA201">
        <f t="shared" si="82"/>
        <v>0</v>
      </c>
      <c r="BB201">
        <f t="shared" si="83"/>
        <v>0</v>
      </c>
      <c r="BC201">
        <f t="shared" si="84"/>
        <v>0</v>
      </c>
      <c r="BD201">
        <f t="shared" si="85"/>
        <v>0</v>
      </c>
      <c r="BE201" s="356">
        <f t="shared" si="86"/>
        <v>0</v>
      </c>
      <c r="BF201" s="357">
        <f t="shared" si="87"/>
        <v>0</v>
      </c>
      <c r="BG201" s="358">
        <f t="shared" si="88"/>
        <v>0</v>
      </c>
      <c r="BH201" s="359">
        <f t="shared" si="89"/>
        <v>0</v>
      </c>
      <c r="BI201" s="356">
        <f t="shared" si="90"/>
        <v>0</v>
      </c>
      <c r="BJ201" s="357">
        <f t="shared" si="91"/>
        <v>0</v>
      </c>
      <c r="BK201" s="358">
        <f t="shared" si="92"/>
        <v>0</v>
      </c>
      <c r="BL201" s="359">
        <f t="shared" si="93"/>
        <v>0</v>
      </c>
      <c r="BM201" s="356">
        <f t="shared" si="94"/>
        <v>0</v>
      </c>
      <c r="BN201" s="357">
        <f t="shared" si="95"/>
        <v>0</v>
      </c>
      <c r="BO201" s="358">
        <f t="shared" si="96"/>
        <v>0</v>
      </c>
      <c r="BP201" s="359">
        <f t="shared" si="97"/>
        <v>0</v>
      </c>
      <c r="BQ201" s="282">
        <f t="shared" si="98"/>
        <v>0</v>
      </c>
      <c r="BR201" s="352" t="str">
        <f>IF(BQ201=0,"",
IF(SUM($BQ$162:BQ201)=1,BS201,
IF($BQ$282&gt;SUM($BQ$162:BQ201),_xlfn.CONCAT(", ",BS201),
IF($BQ$282=SUM($BQ$162:BQ201),_xlfn.CONCAT(" y ",BS201)))))</f>
        <v/>
      </c>
      <c r="BS201" s="120" t="s">
        <v>5199</v>
      </c>
      <c r="BX201" s="603">
        <f t="shared" si="99"/>
        <v>1</v>
      </c>
      <c r="BY201" s="604">
        <f t="shared" si="100"/>
        <v>1</v>
      </c>
      <c r="BZ201" s="605">
        <f t="shared" si="101"/>
        <v>1</v>
      </c>
      <c r="CA201" s="290">
        <f t="shared" si="102"/>
        <v>0</v>
      </c>
      <c r="CB201" s="293">
        <f t="shared" si="103"/>
        <v>0</v>
      </c>
      <c r="CC201" s="283" t="str">
        <f>IF(CB201=0,"",
IF(SUM($CB$162:CB201)=1,CD201,
IF($CB$282&gt;SUM($CB$162:CB201),_xlfn.CONCAT(", ",CD201),
IF($CB$282=SUM($CB$162:CB201),_xlfn.CONCAT(" y ",CD201)))))</f>
        <v/>
      </c>
      <c r="CD201" s="120" t="s">
        <v>5199</v>
      </c>
      <c r="CE201" s="365">
        <f>IF(M201="",0,IF(OR(M201="NS",CNGE_2026_M1_Secc1_Sub2!$M415="NS"),0,IF(AND(M201="NA",CNGE_2026_M1_Secc1_Sub2!$M415="NA"),0,IF(M201=CNGE_2026_M1_Secc1_Sub2!$M415,0,1))))</f>
        <v>0</v>
      </c>
      <c r="CF201" s="366">
        <f>IF(N201="",0,IF(OR(G201="NS",CNGE_2026_M1_Secc1_Sub2!$S415="NS"),0,IF(AND(N201="NA",CNGE_2026_M1_Secc1_Sub2!$S415="NA"),0,IF(N201=CNGE_2026_M1_Secc1_Sub2!$S415,0,1))))</f>
        <v>0</v>
      </c>
      <c r="CG201" s="531">
        <f>IF(O201="",0,IF(OR(H201="NS",CNGE_2026_M1_Secc1_Sub2!$Y415="NS"),0,IF(AND(O201="NA",CNGE_2026_M1_Secc1_Sub2!$Y415="NA"),0,IF(O201=CNGE_2026_M1_Secc1_Sub2!$Y415,0,1))))</f>
        <v>0</v>
      </c>
      <c r="CH201" s="282">
        <f t="shared" si="104"/>
        <v>0</v>
      </c>
      <c r="CI201" s="283" t="str">
        <f>IF(CH201=0,"",
IF(SUM($CH$162:CH201)=1,CJ201,
IF($CH$282&gt;SUM($CH$162:CH201),_xlfn.CONCAT(", ",CJ201),
IF($CH$282=SUM($CH$162:CH201),_xlfn.CONCAT(" y ",CJ201)))))</f>
        <v/>
      </c>
      <c r="CJ201" s="120" t="s">
        <v>5199</v>
      </c>
      <c r="CN201" s="1"/>
      <c r="CO201" s="608"/>
      <c r="CP201" s="599"/>
      <c r="CQ201" s="77"/>
      <c r="CR201" s="588"/>
      <c r="CS201" s="588"/>
      <c r="CT201" s="588"/>
      <c r="CU201" s="608"/>
      <c r="CV201" s="599"/>
      <c r="CW201" s="514"/>
    </row>
    <row r="202" spans="1:101" ht="15" customHeight="1">
      <c r="A202" s="22"/>
      <c r="B202" s="11"/>
      <c r="C202" s="35" t="s">
        <v>5200</v>
      </c>
      <c r="D202" s="969" t="str">
        <f>IF(CNGE_2026_M1_Secc1_Sub1!$D81="","",CNGE_2026_M1_Secc1_Sub1!$D81)</f>
        <v/>
      </c>
      <c r="E202" s="970"/>
      <c r="F202" s="970"/>
      <c r="G202" s="970"/>
      <c r="H202" s="970"/>
      <c r="I202" s="970"/>
      <c r="J202" s="970"/>
      <c r="K202" s="970"/>
      <c r="L202" s="970"/>
      <c r="M202" s="645"/>
      <c r="N202" s="645"/>
      <c r="O202" s="645"/>
      <c r="P202" s="645"/>
      <c r="Q202" s="645"/>
      <c r="R202" s="645"/>
      <c r="S202" s="645"/>
      <c r="T202" s="645"/>
      <c r="U202" s="645"/>
      <c r="V202" s="645"/>
      <c r="W202" s="645"/>
      <c r="X202" s="645"/>
      <c r="Y202" s="645"/>
      <c r="Z202" s="645"/>
      <c r="AA202" s="645"/>
      <c r="AB202" s="645"/>
      <c r="AC202" s="645"/>
      <c r="AD202" s="645"/>
      <c r="AG202">
        <f t="shared" si="62"/>
        <v>0</v>
      </c>
      <c r="AH202">
        <f t="shared" si="63"/>
        <v>0</v>
      </c>
      <c r="AI202">
        <f t="shared" si="64"/>
        <v>0</v>
      </c>
      <c r="AJ202">
        <f t="shared" si="65"/>
        <v>0</v>
      </c>
      <c r="AK202">
        <f t="shared" si="66"/>
        <v>0</v>
      </c>
      <c r="AL202">
        <f t="shared" si="67"/>
        <v>0</v>
      </c>
      <c r="AM202">
        <f t="shared" si="68"/>
        <v>0</v>
      </c>
      <c r="AN202">
        <f t="shared" si="69"/>
        <v>0</v>
      </c>
      <c r="AO202">
        <f t="shared" si="70"/>
        <v>0</v>
      </c>
      <c r="AP202">
        <f t="shared" si="71"/>
        <v>0</v>
      </c>
      <c r="AQ202">
        <f t="shared" si="72"/>
        <v>0</v>
      </c>
      <c r="AR202">
        <f t="shared" si="73"/>
        <v>0</v>
      </c>
      <c r="AS202">
        <f t="shared" si="74"/>
        <v>0</v>
      </c>
      <c r="AT202">
        <f t="shared" si="75"/>
        <v>0</v>
      </c>
      <c r="AU202">
        <f t="shared" si="76"/>
        <v>0</v>
      </c>
      <c r="AV202">
        <f t="shared" si="77"/>
        <v>0</v>
      </c>
      <c r="AW202">
        <f t="shared" si="78"/>
        <v>0</v>
      </c>
      <c r="AX202">
        <f t="shared" si="79"/>
        <v>0</v>
      </c>
      <c r="AY202">
        <f t="shared" si="80"/>
        <v>0</v>
      </c>
      <c r="AZ202">
        <f t="shared" si="81"/>
        <v>0</v>
      </c>
      <c r="BA202">
        <f t="shared" si="82"/>
        <v>0</v>
      </c>
      <c r="BB202">
        <f t="shared" si="83"/>
        <v>0</v>
      </c>
      <c r="BC202">
        <f t="shared" si="84"/>
        <v>0</v>
      </c>
      <c r="BD202">
        <f t="shared" si="85"/>
        <v>0</v>
      </c>
      <c r="BE202" s="356">
        <f t="shared" si="86"/>
        <v>0</v>
      </c>
      <c r="BF202" s="357">
        <f t="shared" si="87"/>
        <v>0</v>
      </c>
      <c r="BG202" s="358">
        <f t="shared" si="88"/>
        <v>0</v>
      </c>
      <c r="BH202" s="359">
        <f t="shared" si="89"/>
        <v>0</v>
      </c>
      <c r="BI202" s="356">
        <f t="shared" si="90"/>
        <v>0</v>
      </c>
      <c r="BJ202" s="357">
        <f t="shared" si="91"/>
        <v>0</v>
      </c>
      <c r="BK202" s="358">
        <f t="shared" si="92"/>
        <v>0</v>
      </c>
      <c r="BL202" s="359">
        <f t="shared" si="93"/>
        <v>0</v>
      </c>
      <c r="BM202" s="356">
        <f t="shared" si="94"/>
        <v>0</v>
      </c>
      <c r="BN202" s="357">
        <f t="shared" si="95"/>
        <v>0</v>
      </c>
      <c r="BO202" s="358">
        <f t="shared" si="96"/>
        <v>0</v>
      </c>
      <c r="BP202" s="359">
        <f t="shared" si="97"/>
        <v>0</v>
      </c>
      <c r="BQ202" s="282">
        <f t="shared" si="98"/>
        <v>0</v>
      </c>
      <c r="BR202" s="352" t="str">
        <f>IF(BQ202=0,"",
IF(SUM($BQ$162:BQ202)=1,BS202,
IF($BQ$282&gt;SUM($BQ$162:BQ202),_xlfn.CONCAT(", ",BS202),
IF($BQ$282=SUM($BQ$162:BQ202),_xlfn.CONCAT(" y ",BS202)))))</f>
        <v/>
      </c>
      <c r="BS202" s="120" t="s">
        <v>5201</v>
      </c>
      <c r="BX202" s="603">
        <f t="shared" si="99"/>
        <v>1</v>
      </c>
      <c r="BY202" s="604">
        <f t="shared" si="100"/>
        <v>1</v>
      </c>
      <c r="BZ202" s="605">
        <f t="shared" si="101"/>
        <v>1</v>
      </c>
      <c r="CA202" s="290">
        <f t="shared" si="102"/>
        <v>0</v>
      </c>
      <c r="CB202" s="293">
        <f t="shared" si="103"/>
        <v>0</v>
      </c>
      <c r="CC202" s="283" t="str">
        <f>IF(CB202=0,"",
IF(SUM($CB$162:CB202)=1,CD202,
IF($CB$282&gt;SUM($CB$162:CB202),_xlfn.CONCAT(", ",CD202),
IF($CB$282=SUM($CB$162:CB202),_xlfn.CONCAT(" y ",CD202)))))</f>
        <v/>
      </c>
      <c r="CD202" s="120" t="s">
        <v>5201</v>
      </c>
      <c r="CE202" s="365">
        <f>IF(M202="",0,IF(OR(M202="NS",CNGE_2026_M1_Secc1_Sub2!$M416="NS"),0,IF(AND(M202="NA",CNGE_2026_M1_Secc1_Sub2!$M416="NA"),0,IF(M202=CNGE_2026_M1_Secc1_Sub2!$M416,0,1))))</f>
        <v>0</v>
      </c>
      <c r="CF202" s="366">
        <f>IF(N202="",0,IF(OR(G202="NS",CNGE_2026_M1_Secc1_Sub2!$S416="NS"),0,IF(AND(N202="NA",CNGE_2026_M1_Secc1_Sub2!$S416="NA"),0,IF(N202=CNGE_2026_M1_Secc1_Sub2!$S416,0,1))))</f>
        <v>0</v>
      </c>
      <c r="CG202" s="531">
        <f>IF(O202="",0,IF(OR(H202="NS",CNGE_2026_M1_Secc1_Sub2!$Y416="NS"),0,IF(AND(O202="NA",CNGE_2026_M1_Secc1_Sub2!$Y416="NA"),0,IF(O202=CNGE_2026_M1_Secc1_Sub2!$Y416,0,1))))</f>
        <v>0</v>
      </c>
      <c r="CH202" s="282">
        <f t="shared" si="104"/>
        <v>0</v>
      </c>
      <c r="CI202" s="283" t="str">
        <f>IF(CH202=0,"",
IF(SUM($CH$162:CH202)=1,CJ202,
IF($CH$282&gt;SUM($CH$162:CH202),_xlfn.CONCAT(", ",CJ202),
IF($CH$282=SUM($CH$162:CH202),_xlfn.CONCAT(" y ",CJ202)))))</f>
        <v/>
      </c>
      <c r="CJ202" s="120" t="s">
        <v>5201</v>
      </c>
      <c r="CN202" s="1"/>
      <c r="CO202" s="608"/>
      <c r="CP202" s="599"/>
      <c r="CQ202" s="77"/>
      <c r="CR202" s="588"/>
      <c r="CS202" s="588"/>
      <c r="CT202" s="588"/>
      <c r="CU202" s="608"/>
      <c r="CV202" s="599"/>
      <c r="CW202" s="514"/>
    </row>
    <row r="203" spans="1:101" ht="15" customHeight="1">
      <c r="A203" s="22"/>
      <c r="B203" s="11"/>
      <c r="C203" s="35" t="s">
        <v>5202</v>
      </c>
      <c r="D203" s="969" t="str">
        <f>IF(CNGE_2026_M1_Secc1_Sub1!$D82="","",CNGE_2026_M1_Secc1_Sub1!$D82)</f>
        <v/>
      </c>
      <c r="E203" s="970"/>
      <c r="F203" s="970"/>
      <c r="G203" s="970"/>
      <c r="H203" s="970"/>
      <c r="I203" s="970"/>
      <c r="J203" s="970"/>
      <c r="K203" s="970"/>
      <c r="L203" s="970"/>
      <c r="M203" s="645"/>
      <c r="N203" s="645"/>
      <c r="O203" s="645"/>
      <c r="P203" s="645"/>
      <c r="Q203" s="645"/>
      <c r="R203" s="645"/>
      <c r="S203" s="645"/>
      <c r="T203" s="645"/>
      <c r="U203" s="645"/>
      <c r="V203" s="645"/>
      <c r="W203" s="645"/>
      <c r="X203" s="645"/>
      <c r="Y203" s="645"/>
      <c r="Z203" s="645"/>
      <c r="AA203" s="645"/>
      <c r="AB203" s="645"/>
      <c r="AC203" s="645"/>
      <c r="AD203" s="645"/>
      <c r="AG203">
        <f t="shared" si="62"/>
        <v>0</v>
      </c>
      <c r="AH203">
        <f t="shared" si="63"/>
        <v>0</v>
      </c>
      <c r="AI203">
        <f t="shared" si="64"/>
        <v>0</v>
      </c>
      <c r="AJ203">
        <f t="shared" si="65"/>
        <v>0</v>
      </c>
      <c r="AK203">
        <f t="shared" si="66"/>
        <v>0</v>
      </c>
      <c r="AL203">
        <f t="shared" si="67"/>
        <v>0</v>
      </c>
      <c r="AM203">
        <f t="shared" si="68"/>
        <v>0</v>
      </c>
      <c r="AN203">
        <f t="shared" si="69"/>
        <v>0</v>
      </c>
      <c r="AO203">
        <f t="shared" si="70"/>
        <v>0</v>
      </c>
      <c r="AP203">
        <f t="shared" si="71"/>
        <v>0</v>
      </c>
      <c r="AQ203">
        <f t="shared" si="72"/>
        <v>0</v>
      </c>
      <c r="AR203">
        <f t="shared" si="73"/>
        <v>0</v>
      </c>
      <c r="AS203">
        <f t="shared" si="74"/>
        <v>0</v>
      </c>
      <c r="AT203">
        <f t="shared" si="75"/>
        <v>0</v>
      </c>
      <c r="AU203">
        <f t="shared" si="76"/>
        <v>0</v>
      </c>
      <c r="AV203">
        <f t="shared" si="77"/>
        <v>0</v>
      </c>
      <c r="AW203">
        <f t="shared" si="78"/>
        <v>0</v>
      </c>
      <c r="AX203">
        <f t="shared" si="79"/>
        <v>0</v>
      </c>
      <c r="AY203">
        <f t="shared" si="80"/>
        <v>0</v>
      </c>
      <c r="AZ203">
        <f t="shared" si="81"/>
        <v>0</v>
      </c>
      <c r="BA203">
        <f t="shared" si="82"/>
        <v>0</v>
      </c>
      <c r="BB203">
        <f t="shared" si="83"/>
        <v>0</v>
      </c>
      <c r="BC203">
        <f t="shared" si="84"/>
        <v>0</v>
      </c>
      <c r="BD203">
        <f t="shared" si="85"/>
        <v>0</v>
      </c>
      <c r="BE203" s="356">
        <f t="shared" si="86"/>
        <v>0</v>
      </c>
      <c r="BF203" s="357">
        <f t="shared" si="87"/>
        <v>0</v>
      </c>
      <c r="BG203" s="358">
        <f t="shared" si="88"/>
        <v>0</v>
      </c>
      <c r="BH203" s="359">
        <f t="shared" si="89"/>
        <v>0</v>
      </c>
      <c r="BI203" s="356">
        <f t="shared" si="90"/>
        <v>0</v>
      </c>
      <c r="BJ203" s="357">
        <f t="shared" si="91"/>
        <v>0</v>
      </c>
      <c r="BK203" s="358">
        <f t="shared" si="92"/>
        <v>0</v>
      </c>
      <c r="BL203" s="359">
        <f t="shared" si="93"/>
        <v>0</v>
      </c>
      <c r="BM203" s="356">
        <f t="shared" si="94"/>
        <v>0</v>
      </c>
      <c r="BN203" s="357">
        <f t="shared" si="95"/>
        <v>0</v>
      </c>
      <c r="BO203" s="358">
        <f t="shared" si="96"/>
        <v>0</v>
      </c>
      <c r="BP203" s="359">
        <f t="shared" si="97"/>
        <v>0</v>
      </c>
      <c r="BQ203" s="282">
        <f t="shared" si="98"/>
        <v>0</v>
      </c>
      <c r="BR203" s="352" t="str">
        <f>IF(BQ203=0,"",
IF(SUM($BQ$162:BQ203)=1,BS203,
IF($BQ$282&gt;SUM($BQ$162:BQ203),_xlfn.CONCAT(", ",BS203),
IF($BQ$282=SUM($BQ$162:BQ203),_xlfn.CONCAT(" y ",BS203)))))</f>
        <v/>
      </c>
      <c r="BS203" s="120" t="s">
        <v>5203</v>
      </c>
      <c r="BX203" s="603">
        <f t="shared" si="99"/>
        <v>1</v>
      </c>
      <c r="BY203" s="604">
        <f t="shared" si="100"/>
        <v>1</v>
      </c>
      <c r="BZ203" s="605">
        <f t="shared" si="101"/>
        <v>1</v>
      </c>
      <c r="CA203" s="290">
        <f t="shared" si="102"/>
        <v>0</v>
      </c>
      <c r="CB203" s="293">
        <f t="shared" si="103"/>
        <v>0</v>
      </c>
      <c r="CC203" s="283" t="str">
        <f>IF(CB203=0,"",
IF(SUM($CB$162:CB203)=1,CD203,
IF($CB$282&gt;SUM($CB$162:CB203),_xlfn.CONCAT(", ",CD203),
IF($CB$282=SUM($CB$162:CB203),_xlfn.CONCAT(" y ",CD203)))))</f>
        <v/>
      </c>
      <c r="CD203" s="120" t="s">
        <v>5203</v>
      </c>
      <c r="CE203" s="365">
        <f>IF(M203="",0,IF(OR(M203="NS",CNGE_2026_M1_Secc1_Sub2!$M417="NS"),0,IF(AND(M203="NA",CNGE_2026_M1_Secc1_Sub2!$M417="NA"),0,IF(M203=CNGE_2026_M1_Secc1_Sub2!$M417,0,1))))</f>
        <v>0</v>
      </c>
      <c r="CF203" s="366">
        <f>IF(N203="",0,IF(OR(G203="NS",CNGE_2026_M1_Secc1_Sub2!$S417="NS"),0,IF(AND(N203="NA",CNGE_2026_M1_Secc1_Sub2!$S417="NA"),0,IF(N203=CNGE_2026_M1_Secc1_Sub2!$S417,0,1))))</f>
        <v>0</v>
      </c>
      <c r="CG203" s="531">
        <f>IF(O203="",0,IF(OR(H203="NS",CNGE_2026_M1_Secc1_Sub2!$Y417="NS"),0,IF(AND(O203="NA",CNGE_2026_M1_Secc1_Sub2!$Y417="NA"),0,IF(O203=CNGE_2026_M1_Secc1_Sub2!$Y417,0,1))))</f>
        <v>0</v>
      </c>
      <c r="CH203" s="282">
        <f t="shared" si="104"/>
        <v>0</v>
      </c>
      <c r="CI203" s="283" t="str">
        <f>IF(CH203=0,"",
IF(SUM($CH$162:CH203)=1,CJ203,
IF($CH$282&gt;SUM($CH$162:CH203),_xlfn.CONCAT(", ",CJ203),
IF($CH$282=SUM($CH$162:CH203),_xlfn.CONCAT(" y ",CJ203)))))</f>
        <v/>
      </c>
      <c r="CJ203" s="120" t="s">
        <v>5203</v>
      </c>
      <c r="CN203" s="1"/>
      <c r="CO203" s="608"/>
      <c r="CP203" s="599"/>
      <c r="CQ203" s="77"/>
      <c r="CR203" s="588"/>
      <c r="CS203" s="588"/>
      <c r="CT203" s="588"/>
      <c r="CU203" s="608"/>
      <c r="CV203" s="599"/>
      <c r="CW203" s="514"/>
    </row>
    <row r="204" spans="1:101" ht="15" customHeight="1">
      <c r="A204" s="22"/>
      <c r="B204" s="11"/>
      <c r="C204" s="35" t="s">
        <v>5204</v>
      </c>
      <c r="D204" s="969" t="str">
        <f>IF(CNGE_2026_M1_Secc1_Sub1!$D83="","",CNGE_2026_M1_Secc1_Sub1!$D83)</f>
        <v/>
      </c>
      <c r="E204" s="970"/>
      <c r="F204" s="970"/>
      <c r="G204" s="970"/>
      <c r="H204" s="970"/>
      <c r="I204" s="970"/>
      <c r="J204" s="970"/>
      <c r="K204" s="970"/>
      <c r="L204" s="970"/>
      <c r="M204" s="645"/>
      <c r="N204" s="645"/>
      <c r="O204" s="645"/>
      <c r="P204" s="645"/>
      <c r="Q204" s="645"/>
      <c r="R204" s="645"/>
      <c r="S204" s="645"/>
      <c r="T204" s="645"/>
      <c r="U204" s="645"/>
      <c r="V204" s="645"/>
      <c r="W204" s="645"/>
      <c r="X204" s="645"/>
      <c r="Y204" s="645"/>
      <c r="Z204" s="645"/>
      <c r="AA204" s="645"/>
      <c r="AB204" s="645"/>
      <c r="AC204" s="645"/>
      <c r="AD204" s="645"/>
      <c r="AG204">
        <f t="shared" si="62"/>
        <v>0</v>
      </c>
      <c r="AH204">
        <f t="shared" si="63"/>
        <v>0</v>
      </c>
      <c r="AI204">
        <f t="shared" si="64"/>
        <v>0</v>
      </c>
      <c r="AJ204">
        <f t="shared" si="65"/>
        <v>0</v>
      </c>
      <c r="AK204">
        <f t="shared" si="66"/>
        <v>0</v>
      </c>
      <c r="AL204">
        <f t="shared" si="67"/>
        <v>0</v>
      </c>
      <c r="AM204">
        <f t="shared" si="68"/>
        <v>0</v>
      </c>
      <c r="AN204">
        <f t="shared" si="69"/>
        <v>0</v>
      </c>
      <c r="AO204">
        <f t="shared" si="70"/>
        <v>0</v>
      </c>
      <c r="AP204">
        <f t="shared" si="71"/>
        <v>0</v>
      </c>
      <c r="AQ204">
        <f t="shared" si="72"/>
        <v>0</v>
      </c>
      <c r="AR204">
        <f t="shared" si="73"/>
        <v>0</v>
      </c>
      <c r="AS204">
        <f t="shared" si="74"/>
        <v>0</v>
      </c>
      <c r="AT204">
        <f t="shared" si="75"/>
        <v>0</v>
      </c>
      <c r="AU204">
        <f t="shared" si="76"/>
        <v>0</v>
      </c>
      <c r="AV204">
        <f t="shared" si="77"/>
        <v>0</v>
      </c>
      <c r="AW204">
        <f t="shared" si="78"/>
        <v>0</v>
      </c>
      <c r="AX204">
        <f t="shared" si="79"/>
        <v>0</v>
      </c>
      <c r="AY204">
        <f t="shared" si="80"/>
        <v>0</v>
      </c>
      <c r="AZ204">
        <f t="shared" si="81"/>
        <v>0</v>
      </c>
      <c r="BA204">
        <f t="shared" si="82"/>
        <v>0</v>
      </c>
      <c r="BB204">
        <f t="shared" si="83"/>
        <v>0</v>
      </c>
      <c r="BC204">
        <f t="shared" si="84"/>
        <v>0</v>
      </c>
      <c r="BD204">
        <f t="shared" si="85"/>
        <v>0</v>
      </c>
      <c r="BE204" s="356">
        <f t="shared" si="86"/>
        <v>0</v>
      </c>
      <c r="BF204" s="357">
        <f t="shared" si="87"/>
        <v>0</v>
      </c>
      <c r="BG204" s="358">
        <f t="shared" si="88"/>
        <v>0</v>
      </c>
      <c r="BH204" s="359">
        <f t="shared" si="89"/>
        <v>0</v>
      </c>
      <c r="BI204" s="356">
        <f t="shared" si="90"/>
        <v>0</v>
      </c>
      <c r="BJ204" s="357">
        <f t="shared" si="91"/>
        <v>0</v>
      </c>
      <c r="BK204" s="358">
        <f t="shared" si="92"/>
        <v>0</v>
      </c>
      <c r="BL204" s="359">
        <f t="shared" si="93"/>
        <v>0</v>
      </c>
      <c r="BM204" s="356">
        <f t="shared" si="94"/>
        <v>0</v>
      </c>
      <c r="BN204" s="357">
        <f t="shared" si="95"/>
        <v>0</v>
      </c>
      <c r="BO204" s="358">
        <f t="shared" si="96"/>
        <v>0</v>
      </c>
      <c r="BP204" s="359">
        <f t="shared" si="97"/>
        <v>0</v>
      </c>
      <c r="BQ204" s="282">
        <f t="shared" si="98"/>
        <v>0</v>
      </c>
      <c r="BR204" s="352" t="str">
        <f>IF(BQ204=0,"",
IF(SUM($BQ$162:BQ204)=1,BS204,
IF($BQ$282&gt;SUM($BQ$162:BQ204),_xlfn.CONCAT(", ",BS204),
IF($BQ$282=SUM($BQ$162:BQ204),_xlfn.CONCAT(" y ",BS204)))))</f>
        <v/>
      </c>
      <c r="BS204" s="120" t="s">
        <v>5205</v>
      </c>
      <c r="BX204" s="603">
        <f t="shared" si="99"/>
        <v>1</v>
      </c>
      <c r="BY204" s="604">
        <f t="shared" si="100"/>
        <v>1</v>
      </c>
      <c r="BZ204" s="605">
        <f t="shared" si="101"/>
        <v>1</v>
      </c>
      <c r="CA204" s="290">
        <f t="shared" si="102"/>
        <v>0</v>
      </c>
      <c r="CB204" s="293">
        <f t="shared" si="103"/>
        <v>0</v>
      </c>
      <c r="CC204" s="283" t="str">
        <f>IF(CB204=0,"",
IF(SUM($CB$162:CB204)=1,CD204,
IF($CB$282&gt;SUM($CB$162:CB204),_xlfn.CONCAT(", ",CD204),
IF($CB$282=SUM($CB$162:CB204),_xlfn.CONCAT(" y ",CD204)))))</f>
        <v/>
      </c>
      <c r="CD204" s="120" t="s">
        <v>5205</v>
      </c>
      <c r="CE204" s="365">
        <f>IF(M204="",0,IF(OR(M204="NS",CNGE_2026_M1_Secc1_Sub2!$M418="NS"),0,IF(AND(M204="NA",CNGE_2026_M1_Secc1_Sub2!$M418="NA"),0,IF(M204=CNGE_2026_M1_Secc1_Sub2!$M418,0,1))))</f>
        <v>0</v>
      </c>
      <c r="CF204" s="366">
        <f>IF(N204="",0,IF(OR(G204="NS",CNGE_2026_M1_Secc1_Sub2!$S418="NS"),0,IF(AND(N204="NA",CNGE_2026_M1_Secc1_Sub2!$S418="NA"),0,IF(N204=CNGE_2026_M1_Secc1_Sub2!$S418,0,1))))</f>
        <v>0</v>
      </c>
      <c r="CG204" s="531">
        <f>IF(O204="",0,IF(OR(H204="NS",CNGE_2026_M1_Secc1_Sub2!$Y418="NS"),0,IF(AND(O204="NA",CNGE_2026_M1_Secc1_Sub2!$Y418="NA"),0,IF(O204=CNGE_2026_M1_Secc1_Sub2!$Y418,0,1))))</f>
        <v>0</v>
      </c>
      <c r="CH204" s="282">
        <f t="shared" si="104"/>
        <v>0</v>
      </c>
      <c r="CI204" s="283" t="str">
        <f>IF(CH204=0,"",
IF(SUM($CH$162:CH204)=1,CJ204,
IF($CH$282&gt;SUM($CH$162:CH204),_xlfn.CONCAT(", ",CJ204),
IF($CH$282=SUM($CH$162:CH204),_xlfn.CONCAT(" y ",CJ204)))))</f>
        <v/>
      </c>
      <c r="CJ204" s="120" t="s">
        <v>5205</v>
      </c>
      <c r="CN204" s="1"/>
      <c r="CO204" s="608"/>
      <c r="CP204" s="599"/>
      <c r="CQ204" s="77"/>
      <c r="CR204" s="588"/>
      <c r="CS204" s="588"/>
      <c r="CT204" s="588"/>
      <c r="CU204" s="608"/>
      <c r="CV204" s="599"/>
      <c r="CW204" s="514"/>
    </row>
    <row r="205" spans="1:101" ht="15" customHeight="1">
      <c r="A205" s="22"/>
      <c r="B205" s="11"/>
      <c r="C205" s="35" t="s">
        <v>5206</v>
      </c>
      <c r="D205" s="969" t="str">
        <f>IF(CNGE_2026_M1_Secc1_Sub1!$D84="","",CNGE_2026_M1_Secc1_Sub1!$D84)</f>
        <v/>
      </c>
      <c r="E205" s="970"/>
      <c r="F205" s="970"/>
      <c r="G205" s="970"/>
      <c r="H205" s="970"/>
      <c r="I205" s="970"/>
      <c r="J205" s="970"/>
      <c r="K205" s="970"/>
      <c r="L205" s="970"/>
      <c r="M205" s="645"/>
      <c r="N205" s="645"/>
      <c r="O205" s="645"/>
      <c r="P205" s="645"/>
      <c r="Q205" s="645"/>
      <c r="R205" s="645"/>
      <c r="S205" s="645"/>
      <c r="T205" s="645"/>
      <c r="U205" s="645"/>
      <c r="V205" s="645"/>
      <c r="W205" s="645"/>
      <c r="X205" s="645"/>
      <c r="Y205" s="645"/>
      <c r="Z205" s="645"/>
      <c r="AA205" s="645"/>
      <c r="AB205" s="645"/>
      <c r="AC205" s="645"/>
      <c r="AD205" s="645"/>
      <c r="AG205">
        <f t="shared" si="62"/>
        <v>0</v>
      </c>
      <c r="AH205">
        <f t="shared" si="63"/>
        <v>0</v>
      </c>
      <c r="AI205">
        <f t="shared" si="64"/>
        <v>0</v>
      </c>
      <c r="AJ205">
        <f t="shared" si="65"/>
        <v>0</v>
      </c>
      <c r="AK205">
        <f t="shared" si="66"/>
        <v>0</v>
      </c>
      <c r="AL205">
        <f t="shared" si="67"/>
        <v>0</v>
      </c>
      <c r="AM205">
        <f t="shared" si="68"/>
        <v>0</v>
      </c>
      <c r="AN205">
        <f t="shared" si="69"/>
        <v>0</v>
      </c>
      <c r="AO205">
        <f t="shared" si="70"/>
        <v>0</v>
      </c>
      <c r="AP205">
        <f t="shared" si="71"/>
        <v>0</v>
      </c>
      <c r="AQ205">
        <f t="shared" si="72"/>
        <v>0</v>
      </c>
      <c r="AR205">
        <f t="shared" si="73"/>
        <v>0</v>
      </c>
      <c r="AS205">
        <f t="shared" si="74"/>
        <v>0</v>
      </c>
      <c r="AT205">
        <f t="shared" si="75"/>
        <v>0</v>
      </c>
      <c r="AU205">
        <f t="shared" si="76"/>
        <v>0</v>
      </c>
      <c r="AV205">
        <f t="shared" si="77"/>
        <v>0</v>
      </c>
      <c r="AW205">
        <f t="shared" si="78"/>
        <v>0</v>
      </c>
      <c r="AX205">
        <f t="shared" si="79"/>
        <v>0</v>
      </c>
      <c r="AY205">
        <f t="shared" si="80"/>
        <v>0</v>
      </c>
      <c r="AZ205">
        <f t="shared" si="81"/>
        <v>0</v>
      </c>
      <c r="BA205">
        <f t="shared" si="82"/>
        <v>0</v>
      </c>
      <c r="BB205">
        <f t="shared" si="83"/>
        <v>0</v>
      </c>
      <c r="BC205">
        <f t="shared" si="84"/>
        <v>0</v>
      </c>
      <c r="BD205">
        <f t="shared" si="85"/>
        <v>0</v>
      </c>
      <c r="BE205" s="356">
        <f t="shared" si="86"/>
        <v>0</v>
      </c>
      <c r="BF205" s="357">
        <f t="shared" si="87"/>
        <v>0</v>
      </c>
      <c r="BG205" s="358">
        <f t="shared" si="88"/>
        <v>0</v>
      </c>
      <c r="BH205" s="359">
        <f t="shared" si="89"/>
        <v>0</v>
      </c>
      <c r="BI205" s="356">
        <f t="shared" si="90"/>
        <v>0</v>
      </c>
      <c r="BJ205" s="357">
        <f t="shared" si="91"/>
        <v>0</v>
      </c>
      <c r="BK205" s="358">
        <f t="shared" si="92"/>
        <v>0</v>
      </c>
      <c r="BL205" s="359">
        <f t="shared" si="93"/>
        <v>0</v>
      </c>
      <c r="BM205" s="356">
        <f t="shared" si="94"/>
        <v>0</v>
      </c>
      <c r="BN205" s="357">
        <f t="shared" si="95"/>
        <v>0</v>
      </c>
      <c r="BO205" s="358">
        <f t="shared" si="96"/>
        <v>0</v>
      </c>
      <c r="BP205" s="359">
        <f t="shared" si="97"/>
        <v>0</v>
      </c>
      <c r="BQ205" s="282">
        <f t="shared" si="98"/>
        <v>0</v>
      </c>
      <c r="BR205" s="352" t="str">
        <f>IF(BQ205=0,"",
IF(SUM($BQ$162:BQ205)=1,BS205,
IF($BQ$282&gt;SUM($BQ$162:BQ205),_xlfn.CONCAT(", ",BS205),
IF($BQ$282=SUM($BQ$162:BQ205),_xlfn.CONCAT(" y ",BS205)))))</f>
        <v/>
      </c>
      <c r="BS205" s="120" t="s">
        <v>5207</v>
      </c>
      <c r="BX205" s="603">
        <f t="shared" si="99"/>
        <v>1</v>
      </c>
      <c r="BY205" s="604">
        <f t="shared" si="100"/>
        <v>1</v>
      </c>
      <c r="BZ205" s="605">
        <f t="shared" si="101"/>
        <v>1</v>
      </c>
      <c r="CA205" s="290">
        <f t="shared" si="102"/>
        <v>0</v>
      </c>
      <c r="CB205" s="293">
        <f t="shared" si="103"/>
        <v>0</v>
      </c>
      <c r="CC205" s="283" t="str">
        <f>IF(CB205=0,"",
IF(SUM($CB$162:CB205)=1,CD205,
IF($CB$282&gt;SUM($CB$162:CB205),_xlfn.CONCAT(", ",CD205),
IF($CB$282=SUM($CB$162:CB205),_xlfn.CONCAT(" y ",CD205)))))</f>
        <v/>
      </c>
      <c r="CD205" s="120" t="s">
        <v>5207</v>
      </c>
      <c r="CE205" s="365">
        <f>IF(M205="",0,IF(OR(M205="NS",CNGE_2026_M1_Secc1_Sub2!$M419="NS"),0,IF(AND(M205="NA",CNGE_2026_M1_Secc1_Sub2!$M419="NA"),0,IF(M205=CNGE_2026_M1_Secc1_Sub2!$M419,0,1))))</f>
        <v>0</v>
      </c>
      <c r="CF205" s="366">
        <f>IF(N205="",0,IF(OR(G205="NS",CNGE_2026_M1_Secc1_Sub2!$S419="NS"),0,IF(AND(N205="NA",CNGE_2026_M1_Secc1_Sub2!$S419="NA"),0,IF(N205=CNGE_2026_M1_Secc1_Sub2!$S419,0,1))))</f>
        <v>0</v>
      </c>
      <c r="CG205" s="531">
        <f>IF(O205="",0,IF(OR(H205="NS",CNGE_2026_M1_Secc1_Sub2!$Y419="NS"),0,IF(AND(O205="NA",CNGE_2026_M1_Secc1_Sub2!$Y419="NA"),0,IF(O205=CNGE_2026_M1_Secc1_Sub2!$Y419,0,1))))</f>
        <v>0</v>
      </c>
      <c r="CH205" s="282">
        <f t="shared" si="104"/>
        <v>0</v>
      </c>
      <c r="CI205" s="283" t="str">
        <f>IF(CH205=0,"",
IF(SUM($CH$162:CH205)=1,CJ205,
IF($CH$282&gt;SUM($CH$162:CH205),_xlfn.CONCAT(", ",CJ205),
IF($CH$282=SUM($CH$162:CH205),_xlfn.CONCAT(" y ",CJ205)))))</f>
        <v/>
      </c>
      <c r="CJ205" s="120" t="s">
        <v>5207</v>
      </c>
      <c r="CN205" s="1"/>
      <c r="CO205" s="608"/>
      <c r="CP205" s="599"/>
      <c r="CQ205" s="77"/>
      <c r="CR205" s="588"/>
      <c r="CS205" s="588"/>
      <c r="CT205" s="588"/>
      <c r="CU205" s="608"/>
      <c r="CV205" s="599"/>
      <c r="CW205" s="514"/>
    </row>
    <row r="206" spans="1:101" ht="15" customHeight="1">
      <c r="A206" s="22"/>
      <c r="B206" s="11"/>
      <c r="C206" s="35" t="s">
        <v>5208</v>
      </c>
      <c r="D206" s="969" t="str">
        <f>IF(CNGE_2026_M1_Secc1_Sub1!$D85="","",CNGE_2026_M1_Secc1_Sub1!$D85)</f>
        <v/>
      </c>
      <c r="E206" s="970"/>
      <c r="F206" s="970"/>
      <c r="G206" s="970"/>
      <c r="H206" s="970"/>
      <c r="I206" s="970"/>
      <c r="J206" s="970"/>
      <c r="K206" s="970"/>
      <c r="L206" s="970"/>
      <c r="M206" s="645"/>
      <c r="N206" s="645"/>
      <c r="O206" s="645"/>
      <c r="P206" s="645"/>
      <c r="Q206" s="645"/>
      <c r="R206" s="645"/>
      <c r="S206" s="645"/>
      <c r="T206" s="645"/>
      <c r="U206" s="645"/>
      <c r="V206" s="645"/>
      <c r="W206" s="645"/>
      <c r="X206" s="645"/>
      <c r="Y206" s="645"/>
      <c r="Z206" s="645"/>
      <c r="AA206" s="645"/>
      <c r="AB206" s="645"/>
      <c r="AC206" s="645"/>
      <c r="AD206" s="645"/>
      <c r="AG206">
        <f t="shared" si="62"/>
        <v>0</v>
      </c>
      <c r="AH206">
        <f t="shared" si="63"/>
        <v>0</v>
      </c>
      <c r="AI206">
        <f t="shared" si="64"/>
        <v>0</v>
      </c>
      <c r="AJ206">
        <f t="shared" si="65"/>
        <v>0</v>
      </c>
      <c r="AK206">
        <f t="shared" si="66"/>
        <v>0</v>
      </c>
      <c r="AL206">
        <f t="shared" si="67"/>
        <v>0</v>
      </c>
      <c r="AM206">
        <f t="shared" si="68"/>
        <v>0</v>
      </c>
      <c r="AN206">
        <f t="shared" si="69"/>
        <v>0</v>
      </c>
      <c r="AO206">
        <f t="shared" si="70"/>
        <v>0</v>
      </c>
      <c r="AP206">
        <f t="shared" si="71"/>
        <v>0</v>
      </c>
      <c r="AQ206">
        <f t="shared" si="72"/>
        <v>0</v>
      </c>
      <c r="AR206">
        <f t="shared" si="73"/>
        <v>0</v>
      </c>
      <c r="AS206">
        <f t="shared" si="74"/>
        <v>0</v>
      </c>
      <c r="AT206">
        <f t="shared" si="75"/>
        <v>0</v>
      </c>
      <c r="AU206">
        <f t="shared" si="76"/>
        <v>0</v>
      </c>
      <c r="AV206">
        <f t="shared" si="77"/>
        <v>0</v>
      </c>
      <c r="AW206">
        <f t="shared" si="78"/>
        <v>0</v>
      </c>
      <c r="AX206">
        <f t="shared" si="79"/>
        <v>0</v>
      </c>
      <c r="AY206">
        <f t="shared" si="80"/>
        <v>0</v>
      </c>
      <c r="AZ206">
        <f t="shared" si="81"/>
        <v>0</v>
      </c>
      <c r="BA206">
        <f t="shared" si="82"/>
        <v>0</v>
      </c>
      <c r="BB206">
        <f t="shared" si="83"/>
        <v>0</v>
      </c>
      <c r="BC206">
        <f t="shared" si="84"/>
        <v>0</v>
      </c>
      <c r="BD206">
        <f t="shared" si="85"/>
        <v>0</v>
      </c>
      <c r="BE206" s="356">
        <f t="shared" si="86"/>
        <v>0</v>
      </c>
      <c r="BF206" s="357">
        <f t="shared" si="87"/>
        <v>0</v>
      </c>
      <c r="BG206" s="358">
        <f t="shared" si="88"/>
        <v>0</v>
      </c>
      <c r="BH206" s="359">
        <f t="shared" si="89"/>
        <v>0</v>
      </c>
      <c r="BI206" s="356">
        <f t="shared" si="90"/>
        <v>0</v>
      </c>
      <c r="BJ206" s="357">
        <f t="shared" si="91"/>
        <v>0</v>
      </c>
      <c r="BK206" s="358">
        <f t="shared" si="92"/>
        <v>0</v>
      </c>
      <c r="BL206" s="359">
        <f t="shared" si="93"/>
        <v>0</v>
      </c>
      <c r="BM206" s="356">
        <f t="shared" si="94"/>
        <v>0</v>
      </c>
      <c r="BN206" s="357">
        <f t="shared" si="95"/>
        <v>0</v>
      </c>
      <c r="BO206" s="358">
        <f t="shared" si="96"/>
        <v>0</v>
      </c>
      <c r="BP206" s="359">
        <f t="shared" si="97"/>
        <v>0</v>
      </c>
      <c r="BQ206" s="282">
        <f t="shared" si="98"/>
        <v>0</v>
      </c>
      <c r="BR206" s="352" t="str">
        <f>IF(BQ206=0,"",
IF(SUM($BQ$162:BQ206)=1,BS206,
IF($BQ$282&gt;SUM($BQ$162:BQ206),_xlfn.CONCAT(", ",BS206),
IF($BQ$282=SUM($BQ$162:BQ206),_xlfn.CONCAT(" y ",BS206)))))</f>
        <v/>
      </c>
      <c r="BS206" s="120" t="s">
        <v>5209</v>
      </c>
      <c r="BX206" s="603">
        <f t="shared" si="99"/>
        <v>1</v>
      </c>
      <c r="BY206" s="604">
        <f t="shared" si="100"/>
        <v>1</v>
      </c>
      <c r="BZ206" s="605">
        <f t="shared" si="101"/>
        <v>1</v>
      </c>
      <c r="CA206" s="290">
        <f t="shared" si="102"/>
        <v>0</v>
      </c>
      <c r="CB206" s="293">
        <f t="shared" si="103"/>
        <v>0</v>
      </c>
      <c r="CC206" s="283" t="str">
        <f>IF(CB206=0,"",
IF(SUM($CB$162:CB206)=1,CD206,
IF($CB$282&gt;SUM($CB$162:CB206),_xlfn.CONCAT(", ",CD206),
IF($CB$282=SUM($CB$162:CB206),_xlfn.CONCAT(" y ",CD206)))))</f>
        <v/>
      </c>
      <c r="CD206" s="120" t="s">
        <v>5209</v>
      </c>
      <c r="CE206" s="365">
        <f>IF(M206="",0,IF(OR(M206="NS",CNGE_2026_M1_Secc1_Sub2!$M420="NS"),0,IF(AND(M206="NA",CNGE_2026_M1_Secc1_Sub2!$M420="NA"),0,IF(M206=CNGE_2026_M1_Secc1_Sub2!$M420,0,1))))</f>
        <v>0</v>
      </c>
      <c r="CF206" s="366">
        <f>IF(N206="",0,IF(OR(G206="NS",CNGE_2026_M1_Secc1_Sub2!$S420="NS"),0,IF(AND(N206="NA",CNGE_2026_M1_Secc1_Sub2!$S420="NA"),0,IF(N206=CNGE_2026_M1_Secc1_Sub2!$S420,0,1))))</f>
        <v>0</v>
      </c>
      <c r="CG206" s="531">
        <f>IF(O206="",0,IF(OR(H206="NS",CNGE_2026_M1_Secc1_Sub2!$Y420="NS"),0,IF(AND(O206="NA",CNGE_2026_M1_Secc1_Sub2!$Y420="NA"),0,IF(O206=CNGE_2026_M1_Secc1_Sub2!$Y420,0,1))))</f>
        <v>0</v>
      </c>
      <c r="CH206" s="282">
        <f t="shared" si="104"/>
        <v>0</v>
      </c>
      <c r="CI206" s="283" t="str">
        <f>IF(CH206=0,"",
IF(SUM($CH$162:CH206)=1,CJ206,
IF($CH$282&gt;SUM($CH$162:CH206),_xlfn.CONCAT(", ",CJ206),
IF($CH$282=SUM($CH$162:CH206),_xlfn.CONCAT(" y ",CJ206)))))</f>
        <v/>
      </c>
      <c r="CJ206" s="120" t="s">
        <v>5209</v>
      </c>
      <c r="CN206" s="1"/>
      <c r="CO206" s="608"/>
      <c r="CP206" s="599"/>
      <c r="CQ206" s="77"/>
      <c r="CR206" s="588"/>
      <c r="CS206" s="588"/>
      <c r="CT206" s="588"/>
      <c r="CU206" s="608"/>
      <c r="CV206" s="599"/>
      <c r="CW206" s="514"/>
    </row>
    <row r="207" spans="1:101" ht="15" customHeight="1">
      <c r="A207" s="22"/>
      <c r="B207" s="11"/>
      <c r="C207" s="35" t="s">
        <v>5210</v>
      </c>
      <c r="D207" s="969" t="str">
        <f>IF(CNGE_2026_M1_Secc1_Sub1!$D86="","",CNGE_2026_M1_Secc1_Sub1!$D86)</f>
        <v/>
      </c>
      <c r="E207" s="970"/>
      <c r="F207" s="970"/>
      <c r="G207" s="970"/>
      <c r="H207" s="970"/>
      <c r="I207" s="970"/>
      <c r="J207" s="970"/>
      <c r="K207" s="970"/>
      <c r="L207" s="970"/>
      <c r="M207" s="645"/>
      <c r="N207" s="645"/>
      <c r="O207" s="645"/>
      <c r="P207" s="645"/>
      <c r="Q207" s="645"/>
      <c r="R207" s="645"/>
      <c r="S207" s="645"/>
      <c r="T207" s="645"/>
      <c r="U207" s="645"/>
      <c r="V207" s="645"/>
      <c r="W207" s="645"/>
      <c r="X207" s="645"/>
      <c r="Y207" s="645"/>
      <c r="Z207" s="645"/>
      <c r="AA207" s="645"/>
      <c r="AB207" s="645"/>
      <c r="AC207" s="645"/>
      <c r="AD207" s="645"/>
      <c r="AG207">
        <f t="shared" si="62"/>
        <v>0</v>
      </c>
      <c r="AH207">
        <f t="shared" si="63"/>
        <v>0</v>
      </c>
      <c r="AI207">
        <f t="shared" si="64"/>
        <v>0</v>
      </c>
      <c r="AJ207">
        <f t="shared" si="65"/>
        <v>0</v>
      </c>
      <c r="AK207">
        <f t="shared" si="66"/>
        <v>0</v>
      </c>
      <c r="AL207">
        <f t="shared" si="67"/>
        <v>0</v>
      </c>
      <c r="AM207">
        <f t="shared" si="68"/>
        <v>0</v>
      </c>
      <c r="AN207">
        <f t="shared" si="69"/>
        <v>0</v>
      </c>
      <c r="AO207">
        <f t="shared" si="70"/>
        <v>0</v>
      </c>
      <c r="AP207">
        <f t="shared" si="71"/>
        <v>0</v>
      </c>
      <c r="AQ207">
        <f t="shared" si="72"/>
        <v>0</v>
      </c>
      <c r="AR207">
        <f t="shared" si="73"/>
        <v>0</v>
      </c>
      <c r="AS207">
        <f t="shared" si="74"/>
        <v>0</v>
      </c>
      <c r="AT207">
        <f t="shared" si="75"/>
        <v>0</v>
      </c>
      <c r="AU207">
        <f t="shared" si="76"/>
        <v>0</v>
      </c>
      <c r="AV207">
        <f t="shared" si="77"/>
        <v>0</v>
      </c>
      <c r="AW207">
        <f t="shared" si="78"/>
        <v>0</v>
      </c>
      <c r="AX207">
        <f t="shared" si="79"/>
        <v>0</v>
      </c>
      <c r="AY207">
        <f t="shared" si="80"/>
        <v>0</v>
      </c>
      <c r="AZ207">
        <f t="shared" si="81"/>
        <v>0</v>
      </c>
      <c r="BA207">
        <f t="shared" si="82"/>
        <v>0</v>
      </c>
      <c r="BB207">
        <f t="shared" si="83"/>
        <v>0</v>
      </c>
      <c r="BC207">
        <f t="shared" si="84"/>
        <v>0</v>
      </c>
      <c r="BD207">
        <f t="shared" si="85"/>
        <v>0</v>
      </c>
      <c r="BE207" s="356">
        <f t="shared" si="86"/>
        <v>0</v>
      </c>
      <c r="BF207" s="357">
        <f t="shared" si="87"/>
        <v>0</v>
      </c>
      <c r="BG207" s="358">
        <f t="shared" si="88"/>
        <v>0</v>
      </c>
      <c r="BH207" s="359">
        <f t="shared" si="89"/>
        <v>0</v>
      </c>
      <c r="BI207" s="356">
        <f t="shared" si="90"/>
        <v>0</v>
      </c>
      <c r="BJ207" s="357">
        <f t="shared" si="91"/>
        <v>0</v>
      </c>
      <c r="BK207" s="358">
        <f t="shared" si="92"/>
        <v>0</v>
      </c>
      <c r="BL207" s="359">
        <f t="shared" si="93"/>
        <v>0</v>
      </c>
      <c r="BM207" s="356">
        <f t="shared" si="94"/>
        <v>0</v>
      </c>
      <c r="BN207" s="357">
        <f t="shared" si="95"/>
        <v>0</v>
      </c>
      <c r="BO207" s="358">
        <f t="shared" si="96"/>
        <v>0</v>
      </c>
      <c r="BP207" s="359">
        <f t="shared" si="97"/>
        <v>0</v>
      </c>
      <c r="BQ207" s="282">
        <f t="shared" si="98"/>
        <v>0</v>
      </c>
      <c r="BR207" s="352" t="str">
        <f>IF(BQ207=0,"",
IF(SUM($BQ$162:BQ207)=1,BS207,
IF($BQ$282&gt;SUM($BQ$162:BQ207),_xlfn.CONCAT(", ",BS207),
IF($BQ$282=SUM($BQ$162:BQ207),_xlfn.CONCAT(" y ",BS207)))))</f>
        <v/>
      </c>
      <c r="BS207" s="120" t="s">
        <v>5211</v>
      </c>
      <c r="BX207" s="603">
        <f t="shared" si="99"/>
        <v>1</v>
      </c>
      <c r="BY207" s="604">
        <f t="shared" si="100"/>
        <v>1</v>
      </c>
      <c r="BZ207" s="605">
        <f t="shared" si="101"/>
        <v>1</v>
      </c>
      <c r="CA207" s="290">
        <f t="shared" si="102"/>
        <v>0</v>
      </c>
      <c r="CB207" s="293">
        <f t="shared" si="103"/>
        <v>0</v>
      </c>
      <c r="CC207" s="283" t="str">
        <f>IF(CB207=0,"",
IF(SUM($CB$162:CB207)=1,CD207,
IF($CB$282&gt;SUM($CB$162:CB207),_xlfn.CONCAT(", ",CD207),
IF($CB$282=SUM($CB$162:CB207),_xlfn.CONCAT(" y ",CD207)))))</f>
        <v/>
      </c>
      <c r="CD207" s="120" t="s">
        <v>5211</v>
      </c>
      <c r="CE207" s="365">
        <f>IF(M207="",0,IF(OR(M207="NS",CNGE_2026_M1_Secc1_Sub2!$M421="NS"),0,IF(AND(M207="NA",CNGE_2026_M1_Secc1_Sub2!$M421="NA"),0,IF(M207=CNGE_2026_M1_Secc1_Sub2!$M421,0,1))))</f>
        <v>0</v>
      </c>
      <c r="CF207" s="366">
        <f>IF(N207="",0,IF(OR(G207="NS",CNGE_2026_M1_Secc1_Sub2!$S421="NS"),0,IF(AND(N207="NA",CNGE_2026_M1_Secc1_Sub2!$S421="NA"),0,IF(N207=CNGE_2026_M1_Secc1_Sub2!$S421,0,1))))</f>
        <v>0</v>
      </c>
      <c r="CG207" s="531">
        <f>IF(O207="",0,IF(OR(H207="NS",CNGE_2026_M1_Secc1_Sub2!$Y421="NS"),0,IF(AND(O207="NA",CNGE_2026_M1_Secc1_Sub2!$Y421="NA"),0,IF(O207=CNGE_2026_M1_Secc1_Sub2!$Y421,0,1))))</f>
        <v>0</v>
      </c>
      <c r="CH207" s="282">
        <f t="shared" si="104"/>
        <v>0</v>
      </c>
      <c r="CI207" s="283" t="str">
        <f>IF(CH207=0,"",
IF(SUM($CH$162:CH207)=1,CJ207,
IF($CH$282&gt;SUM($CH$162:CH207),_xlfn.CONCAT(", ",CJ207),
IF($CH$282=SUM($CH$162:CH207),_xlfn.CONCAT(" y ",CJ207)))))</f>
        <v/>
      </c>
      <c r="CJ207" s="120" t="s">
        <v>5211</v>
      </c>
      <c r="CN207" s="1"/>
      <c r="CO207" s="608"/>
      <c r="CP207" s="599"/>
      <c r="CQ207" s="77"/>
      <c r="CR207" s="588"/>
      <c r="CS207" s="588"/>
      <c r="CT207" s="588"/>
      <c r="CU207" s="608"/>
      <c r="CV207" s="599"/>
      <c r="CW207" s="514"/>
    </row>
    <row r="208" spans="1:101" ht="15" customHeight="1">
      <c r="A208" s="22"/>
      <c r="B208" s="11"/>
      <c r="C208" s="35" t="s">
        <v>5212</v>
      </c>
      <c r="D208" s="969" t="str">
        <f>IF(CNGE_2026_M1_Secc1_Sub1!$D87="","",CNGE_2026_M1_Secc1_Sub1!$D87)</f>
        <v/>
      </c>
      <c r="E208" s="970"/>
      <c r="F208" s="970"/>
      <c r="G208" s="970"/>
      <c r="H208" s="970"/>
      <c r="I208" s="970"/>
      <c r="J208" s="970"/>
      <c r="K208" s="970"/>
      <c r="L208" s="970"/>
      <c r="M208" s="645"/>
      <c r="N208" s="645"/>
      <c r="O208" s="645"/>
      <c r="P208" s="645"/>
      <c r="Q208" s="645"/>
      <c r="R208" s="645"/>
      <c r="S208" s="645"/>
      <c r="T208" s="645"/>
      <c r="U208" s="645"/>
      <c r="V208" s="645"/>
      <c r="W208" s="645"/>
      <c r="X208" s="645"/>
      <c r="Y208" s="645"/>
      <c r="Z208" s="645"/>
      <c r="AA208" s="645"/>
      <c r="AB208" s="645"/>
      <c r="AC208" s="645"/>
      <c r="AD208" s="645"/>
      <c r="AG208">
        <f t="shared" si="62"/>
        <v>0</v>
      </c>
      <c r="AH208">
        <f t="shared" si="63"/>
        <v>0</v>
      </c>
      <c r="AI208">
        <f t="shared" si="64"/>
        <v>0</v>
      </c>
      <c r="AJ208">
        <f t="shared" si="65"/>
        <v>0</v>
      </c>
      <c r="AK208">
        <f t="shared" si="66"/>
        <v>0</v>
      </c>
      <c r="AL208">
        <f t="shared" si="67"/>
        <v>0</v>
      </c>
      <c r="AM208">
        <f t="shared" si="68"/>
        <v>0</v>
      </c>
      <c r="AN208">
        <f t="shared" si="69"/>
        <v>0</v>
      </c>
      <c r="AO208">
        <f t="shared" si="70"/>
        <v>0</v>
      </c>
      <c r="AP208">
        <f t="shared" si="71"/>
        <v>0</v>
      </c>
      <c r="AQ208">
        <f t="shared" si="72"/>
        <v>0</v>
      </c>
      <c r="AR208">
        <f t="shared" si="73"/>
        <v>0</v>
      </c>
      <c r="AS208">
        <f t="shared" si="74"/>
        <v>0</v>
      </c>
      <c r="AT208">
        <f t="shared" si="75"/>
        <v>0</v>
      </c>
      <c r="AU208">
        <f t="shared" si="76"/>
        <v>0</v>
      </c>
      <c r="AV208">
        <f t="shared" si="77"/>
        <v>0</v>
      </c>
      <c r="AW208">
        <f t="shared" si="78"/>
        <v>0</v>
      </c>
      <c r="AX208">
        <f t="shared" si="79"/>
        <v>0</v>
      </c>
      <c r="AY208">
        <f t="shared" si="80"/>
        <v>0</v>
      </c>
      <c r="AZ208">
        <f t="shared" si="81"/>
        <v>0</v>
      </c>
      <c r="BA208">
        <f t="shared" si="82"/>
        <v>0</v>
      </c>
      <c r="BB208">
        <f t="shared" si="83"/>
        <v>0</v>
      </c>
      <c r="BC208">
        <f t="shared" si="84"/>
        <v>0</v>
      </c>
      <c r="BD208">
        <f t="shared" si="85"/>
        <v>0</v>
      </c>
      <c r="BE208" s="356">
        <f t="shared" si="86"/>
        <v>0</v>
      </c>
      <c r="BF208" s="357">
        <f t="shared" si="87"/>
        <v>0</v>
      </c>
      <c r="BG208" s="358">
        <f t="shared" si="88"/>
        <v>0</v>
      </c>
      <c r="BH208" s="359">
        <f t="shared" si="89"/>
        <v>0</v>
      </c>
      <c r="BI208" s="356">
        <f t="shared" si="90"/>
        <v>0</v>
      </c>
      <c r="BJ208" s="357">
        <f t="shared" si="91"/>
        <v>0</v>
      </c>
      <c r="BK208" s="358">
        <f t="shared" si="92"/>
        <v>0</v>
      </c>
      <c r="BL208" s="359">
        <f t="shared" si="93"/>
        <v>0</v>
      </c>
      <c r="BM208" s="356">
        <f t="shared" si="94"/>
        <v>0</v>
      </c>
      <c r="BN208" s="357">
        <f t="shared" si="95"/>
        <v>0</v>
      </c>
      <c r="BO208" s="358">
        <f t="shared" si="96"/>
        <v>0</v>
      </c>
      <c r="BP208" s="359">
        <f t="shared" si="97"/>
        <v>0</v>
      </c>
      <c r="BQ208" s="282">
        <f t="shared" si="98"/>
        <v>0</v>
      </c>
      <c r="BR208" s="352" t="str">
        <f>IF(BQ208=0,"",
IF(SUM($BQ$162:BQ208)=1,BS208,
IF($BQ$282&gt;SUM($BQ$162:BQ208),_xlfn.CONCAT(", ",BS208),
IF($BQ$282=SUM($BQ$162:BQ208),_xlfn.CONCAT(" y ",BS208)))))</f>
        <v/>
      </c>
      <c r="BS208" s="120" t="s">
        <v>5213</v>
      </c>
      <c r="BX208" s="603">
        <f t="shared" si="99"/>
        <v>1</v>
      </c>
      <c r="BY208" s="604">
        <f t="shared" si="100"/>
        <v>1</v>
      </c>
      <c r="BZ208" s="605">
        <f t="shared" si="101"/>
        <v>1</v>
      </c>
      <c r="CA208" s="290">
        <f t="shared" si="102"/>
        <v>0</v>
      </c>
      <c r="CB208" s="293">
        <f t="shared" si="103"/>
        <v>0</v>
      </c>
      <c r="CC208" s="283" t="str">
        <f>IF(CB208=0,"",
IF(SUM($CB$162:CB208)=1,CD208,
IF($CB$282&gt;SUM($CB$162:CB208),_xlfn.CONCAT(", ",CD208),
IF($CB$282=SUM($CB$162:CB208),_xlfn.CONCAT(" y ",CD208)))))</f>
        <v/>
      </c>
      <c r="CD208" s="120" t="s">
        <v>5213</v>
      </c>
      <c r="CE208" s="365">
        <f>IF(M208="",0,IF(OR(M208="NS",CNGE_2026_M1_Secc1_Sub2!$M422="NS"),0,IF(AND(M208="NA",CNGE_2026_M1_Secc1_Sub2!$M422="NA"),0,IF(M208=CNGE_2026_M1_Secc1_Sub2!$M422,0,1))))</f>
        <v>0</v>
      </c>
      <c r="CF208" s="366">
        <f>IF(N208="",0,IF(OR(G208="NS",CNGE_2026_M1_Secc1_Sub2!$S422="NS"),0,IF(AND(N208="NA",CNGE_2026_M1_Secc1_Sub2!$S422="NA"),0,IF(N208=CNGE_2026_M1_Secc1_Sub2!$S422,0,1))))</f>
        <v>0</v>
      </c>
      <c r="CG208" s="531">
        <f>IF(O208="",0,IF(OR(H208="NS",CNGE_2026_M1_Secc1_Sub2!$Y422="NS"),0,IF(AND(O208="NA",CNGE_2026_M1_Secc1_Sub2!$Y422="NA"),0,IF(O208=CNGE_2026_M1_Secc1_Sub2!$Y422,0,1))))</f>
        <v>0</v>
      </c>
      <c r="CH208" s="282">
        <f t="shared" si="104"/>
        <v>0</v>
      </c>
      <c r="CI208" s="283" t="str">
        <f>IF(CH208=0,"",
IF(SUM($CH$162:CH208)=1,CJ208,
IF($CH$282&gt;SUM($CH$162:CH208),_xlfn.CONCAT(", ",CJ208),
IF($CH$282=SUM($CH$162:CH208),_xlfn.CONCAT(" y ",CJ208)))))</f>
        <v/>
      </c>
      <c r="CJ208" s="120" t="s">
        <v>5213</v>
      </c>
      <c r="CN208" s="1"/>
      <c r="CO208" s="608"/>
      <c r="CP208" s="599"/>
      <c r="CQ208" s="77"/>
      <c r="CR208" s="588"/>
      <c r="CS208" s="588"/>
      <c r="CT208" s="588"/>
      <c r="CU208" s="608"/>
      <c r="CV208" s="599"/>
      <c r="CW208" s="514"/>
    </row>
    <row r="209" spans="1:101" ht="15" customHeight="1">
      <c r="A209" s="22"/>
      <c r="B209" s="11"/>
      <c r="C209" s="35" t="s">
        <v>5214</v>
      </c>
      <c r="D209" s="969" t="str">
        <f>IF(CNGE_2026_M1_Secc1_Sub1!$D88="","",CNGE_2026_M1_Secc1_Sub1!$D88)</f>
        <v/>
      </c>
      <c r="E209" s="970"/>
      <c r="F209" s="970"/>
      <c r="G209" s="970"/>
      <c r="H209" s="970"/>
      <c r="I209" s="970"/>
      <c r="J209" s="970"/>
      <c r="K209" s="970"/>
      <c r="L209" s="970"/>
      <c r="M209" s="645"/>
      <c r="N209" s="645"/>
      <c r="O209" s="645"/>
      <c r="P209" s="645"/>
      <c r="Q209" s="645"/>
      <c r="R209" s="645"/>
      <c r="S209" s="645"/>
      <c r="T209" s="645"/>
      <c r="U209" s="645"/>
      <c r="V209" s="645"/>
      <c r="W209" s="645"/>
      <c r="X209" s="645"/>
      <c r="Y209" s="645"/>
      <c r="Z209" s="645"/>
      <c r="AA209" s="645"/>
      <c r="AB209" s="645"/>
      <c r="AC209" s="645"/>
      <c r="AD209" s="645"/>
      <c r="AG209">
        <f t="shared" si="62"/>
        <v>0</v>
      </c>
      <c r="AH209">
        <f t="shared" si="63"/>
        <v>0</v>
      </c>
      <c r="AI209">
        <f t="shared" si="64"/>
        <v>0</v>
      </c>
      <c r="AJ209">
        <f t="shared" si="65"/>
        <v>0</v>
      </c>
      <c r="AK209">
        <f t="shared" si="66"/>
        <v>0</v>
      </c>
      <c r="AL209">
        <f t="shared" si="67"/>
        <v>0</v>
      </c>
      <c r="AM209">
        <f t="shared" si="68"/>
        <v>0</v>
      </c>
      <c r="AN209">
        <f t="shared" si="69"/>
        <v>0</v>
      </c>
      <c r="AO209">
        <f t="shared" si="70"/>
        <v>0</v>
      </c>
      <c r="AP209">
        <f t="shared" si="71"/>
        <v>0</v>
      </c>
      <c r="AQ209">
        <f t="shared" si="72"/>
        <v>0</v>
      </c>
      <c r="AR209">
        <f t="shared" si="73"/>
        <v>0</v>
      </c>
      <c r="AS209">
        <f t="shared" si="74"/>
        <v>0</v>
      </c>
      <c r="AT209">
        <f t="shared" si="75"/>
        <v>0</v>
      </c>
      <c r="AU209">
        <f t="shared" si="76"/>
        <v>0</v>
      </c>
      <c r="AV209">
        <f t="shared" si="77"/>
        <v>0</v>
      </c>
      <c r="AW209">
        <f t="shared" si="78"/>
        <v>0</v>
      </c>
      <c r="AX209">
        <f t="shared" si="79"/>
        <v>0</v>
      </c>
      <c r="AY209">
        <f t="shared" si="80"/>
        <v>0</v>
      </c>
      <c r="AZ209">
        <f t="shared" si="81"/>
        <v>0</v>
      </c>
      <c r="BA209">
        <f t="shared" si="82"/>
        <v>0</v>
      </c>
      <c r="BB209">
        <f t="shared" si="83"/>
        <v>0</v>
      </c>
      <c r="BC209">
        <f t="shared" si="84"/>
        <v>0</v>
      </c>
      <c r="BD209">
        <f t="shared" si="85"/>
        <v>0</v>
      </c>
      <c r="BE209" s="356">
        <f t="shared" si="86"/>
        <v>0</v>
      </c>
      <c r="BF209" s="357">
        <f t="shared" si="87"/>
        <v>0</v>
      </c>
      <c r="BG209" s="358">
        <f t="shared" si="88"/>
        <v>0</v>
      </c>
      <c r="BH209" s="359">
        <f t="shared" si="89"/>
        <v>0</v>
      </c>
      <c r="BI209" s="356">
        <f t="shared" si="90"/>
        <v>0</v>
      </c>
      <c r="BJ209" s="357">
        <f t="shared" si="91"/>
        <v>0</v>
      </c>
      <c r="BK209" s="358">
        <f t="shared" si="92"/>
        <v>0</v>
      </c>
      <c r="BL209" s="359">
        <f t="shared" si="93"/>
        <v>0</v>
      </c>
      <c r="BM209" s="356">
        <f t="shared" si="94"/>
        <v>0</v>
      </c>
      <c r="BN209" s="357">
        <f t="shared" si="95"/>
        <v>0</v>
      </c>
      <c r="BO209" s="358">
        <f t="shared" si="96"/>
        <v>0</v>
      </c>
      <c r="BP209" s="359">
        <f t="shared" si="97"/>
        <v>0</v>
      </c>
      <c r="BQ209" s="282">
        <f t="shared" si="98"/>
        <v>0</v>
      </c>
      <c r="BR209" s="352" t="str">
        <f>IF(BQ209=0,"",
IF(SUM($BQ$162:BQ209)=1,BS209,
IF($BQ$282&gt;SUM($BQ$162:BQ209),_xlfn.CONCAT(", ",BS209),
IF($BQ$282=SUM($BQ$162:BQ209),_xlfn.CONCAT(" y ",BS209)))))</f>
        <v/>
      </c>
      <c r="BS209" s="120" t="s">
        <v>5215</v>
      </c>
      <c r="BX209" s="603">
        <f t="shared" si="99"/>
        <v>1</v>
      </c>
      <c r="BY209" s="604">
        <f t="shared" si="100"/>
        <v>1</v>
      </c>
      <c r="BZ209" s="605">
        <f t="shared" si="101"/>
        <v>1</v>
      </c>
      <c r="CA209" s="290">
        <f t="shared" si="102"/>
        <v>0</v>
      </c>
      <c r="CB209" s="293">
        <f t="shared" si="103"/>
        <v>0</v>
      </c>
      <c r="CC209" s="283" t="str">
        <f>IF(CB209=0,"",
IF(SUM($CB$162:CB209)=1,CD209,
IF($CB$282&gt;SUM($CB$162:CB209),_xlfn.CONCAT(", ",CD209),
IF($CB$282=SUM($CB$162:CB209),_xlfn.CONCAT(" y ",CD209)))))</f>
        <v/>
      </c>
      <c r="CD209" s="120" t="s">
        <v>5215</v>
      </c>
      <c r="CE209" s="365">
        <f>IF(M209="",0,IF(OR(M209="NS",CNGE_2026_M1_Secc1_Sub2!$M423="NS"),0,IF(AND(M209="NA",CNGE_2026_M1_Secc1_Sub2!$M423="NA"),0,IF(M209=CNGE_2026_M1_Secc1_Sub2!$M423,0,1))))</f>
        <v>0</v>
      </c>
      <c r="CF209" s="366">
        <f>IF(N209="",0,IF(OR(G209="NS",CNGE_2026_M1_Secc1_Sub2!$S423="NS"),0,IF(AND(N209="NA",CNGE_2026_M1_Secc1_Sub2!$S423="NA"),0,IF(N209=CNGE_2026_M1_Secc1_Sub2!$S423,0,1))))</f>
        <v>0</v>
      </c>
      <c r="CG209" s="531">
        <f>IF(O209="",0,IF(OR(H209="NS",CNGE_2026_M1_Secc1_Sub2!$Y423="NS"),0,IF(AND(O209="NA",CNGE_2026_M1_Secc1_Sub2!$Y423="NA"),0,IF(O209=CNGE_2026_M1_Secc1_Sub2!$Y423,0,1))))</f>
        <v>0</v>
      </c>
      <c r="CH209" s="282">
        <f t="shared" si="104"/>
        <v>0</v>
      </c>
      <c r="CI209" s="283" t="str">
        <f>IF(CH209=0,"",
IF(SUM($CH$162:CH209)=1,CJ209,
IF($CH$282&gt;SUM($CH$162:CH209),_xlfn.CONCAT(", ",CJ209),
IF($CH$282=SUM($CH$162:CH209),_xlfn.CONCAT(" y ",CJ209)))))</f>
        <v/>
      </c>
      <c r="CJ209" s="120" t="s">
        <v>5215</v>
      </c>
      <c r="CN209" s="1"/>
      <c r="CO209" s="608"/>
      <c r="CP209" s="599"/>
      <c r="CQ209" s="77"/>
      <c r="CR209" s="588"/>
      <c r="CS209" s="588"/>
      <c r="CT209" s="588"/>
      <c r="CU209" s="608"/>
      <c r="CV209" s="599"/>
      <c r="CW209" s="514"/>
    </row>
    <row r="210" spans="1:101" ht="15" customHeight="1">
      <c r="A210" s="22"/>
      <c r="B210" s="11"/>
      <c r="C210" s="35" t="s">
        <v>5216</v>
      </c>
      <c r="D210" s="969" t="str">
        <f>IF(CNGE_2026_M1_Secc1_Sub1!$D89="","",CNGE_2026_M1_Secc1_Sub1!$D89)</f>
        <v/>
      </c>
      <c r="E210" s="970"/>
      <c r="F210" s="970"/>
      <c r="G210" s="970"/>
      <c r="H210" s="970"/>
      <c r="I210" s="970"/>
      <c r="J210" s="970"/>
      <c r="K210" s="970"/>
      <c r="L210" s="970"/>
      <c r="M210" s="645"/>
      <c r="N210" s="645"/>
      <c r="O210" s="645"/>
      <c r="P210" s="645"/>
      <c r="Q210" s="645"/>
      <c r="R210" s="645"/>
      <c r="S210" s="645"/>
      <c r="T210" s="645"/>
      <c r="U210" s="645"/>
      <c r="V210" s="645"/>
      <c r="W210" s="645"/>
      <c r="X210" s="645"/>
      <c r="Y210" s="645"/>
      <c r="Z210" s="645"/>
      <c r="AA210" s="645"/>
      <c r="AB210" s="645"/>
      <c r="AC210" s="645"/>
      <c r="AD210" s="645"/>
      <c r="AG210">
        <f t="shared" si="62"/>
        <v>0</v>
      </c>
      <c r="AH210">
        <f t="shared" si="63"/>
        <v>0</v>
      </c>
      <c r="AI210">
        <f t="shared" si="64"/>
        <v>0</v>
      </c>
      <c r="AJ210">
        <f t="shared" si="65"/>
        <v>0</v>
      </c>
      <c r="AK210">
        <f t="shared" si="66"/>
        <v>0</v>
      </c>
      <c r="AL210">
        <f t="shared" si="67"/>
        <v>0</v>
      </c>
      <c r="AM210">
        <f t="shared" si="68"/>
        <v>0</v>
      </c>
      <c r="AN210">
        <f t="shared" si="69"/>
        <v>0</v>
      </c>
      <c r="AO210">
        <f t="shared" si="70"/>
        <v>0</v>
      </c>
      <c r="AP210">
        <f t="shared" si="71"/>
        <v>0</v>
      </c>
      <c r="AQ210">
        <f t="shared" si="72"/>
        <v>0</v>
      </c>
      <c r="AR210">
        <f t="shared" si="73"/>
        <v>0</v>
      </c>
      <c r="AS210">
        <f t="shared" si="74"/>
        <v>0</v>
      </c>
      <c r="AT210">
        <f t="shared" si="75"/>
        <v>0</v>
      </c>
      <c r="AU210">
        <f t="shared" si="76"/>
        <v>0</v>
      </c>
      <c r="AV210">
        <f t="shared" si="77"/>
        <v>0</v>
      </c>
      <c r="AW210">
        <f t="shared" si="78"/>
        <v>0</v>
      </c>
      <c r="AX210">
        <f t="shared" si="79"/>
        <v>0</v>
      </c>
      <c r="AY210">
        <f t="shared" si="80"/>
        <v>0</v>
      </c>
      <c r="AZ210">
        <f t="shared" si="81"/>
        <v>0</v>
      </c>
      <c r="BA210">
        <f t="shared" si="82"/>
        <v>0</v>
      </c>
      <c r="BB210">
        <f t="shared" si="83"/>
        <v>0</v>
      </c>
      <c r="BC210">
        <f t="shared" si="84"/>
        <v>0</v>
      </c>
      <c r="BD210">
        <f t="shared" si="85"/>
        <v>0</v>
      </c>
      <c r="BE210" s="356">
        <f t="shared" si="86"/>
        <v>0</v>
      </c>
      <c r="BF210" s="357">
        <f t="shared" si="87"/>
        <v>0</v>
      </c>
      <c r="BG210" s="358">
        <f t="shared" si="88"/>
        <v>0</v>
      </c>
      <c r="BH210" s="359">
        <f t="shared" si="89"/>
        <v>0</v>
      </c>
      <c r="BI210" s="356">
        <f t="shared" si="90"/>
        <v>0</v>
      </c>
      <c r="BJ210" s="357">
        <f t="shared" si="91"/>
        <v>0</v>
      </c>
      <c r="BK210" s="358">
        <f t="shared" si="92"/>
        <v>0</v>
      </c>
      <c r="BL210" s="359">
        <f t="shared" si="93"/>
        <v>0</v>
      </c>
      <c r="BM210" s="356">
        <f t="shared" si="94"/>
        <v>0</v>
      </c>
      <c r="BN210" s="357">
        <f t="shared" si="95"/>
        <v>0</v>
      </c>
      <c r="BO210" s="358">
        <f t="shared" si="96"/>
        <v>0</v>
      </c>
      <c r="BP210" s="359">
        <f t="shared" si="97"/>
        <v>0</v>
      </c>
      <c r="BQ210" s="282">
        <f t="shared" si="98"/>
        <v>0</v>
      </c>
      <c r="BR210" s="352" t="str">
        <f>IF(BQ210=0,"",
IF(SUM($BQ$162:BQ210)=1,BS210,
IF($BQ$282&gt;SUM($BQ$162:BQ210),_xlfn.CONCAT(", ",BS210),
IF($BQ$282=SUM($BQ$162:BQ210),_xlfn.CONCAT(" y ",BS210)))))</f>
        <v/>
      </c>
      <c r="BS210" s="120" t="s">
        <v>5217</v>
      </c>
      <c r="BX210" s="603">
        <f t="shared" si="99"/>
        <v>1</v>
      </c>
      <c r="BY210" s="604">
        <f t="shared" si="100"/>
        <v>1</v>
      </c>
      <c r="BZ210" s="605">
        <f t="shared" si="101"/>
        <v>1</v>
      </c>
      <c r="CA210" s="290">
        <f t="shared" si="102"/>
        <v>0</v>
      </c>
      <c r="CB210" s="293">
        <f t="shared" si="103"/>
        <v>0</v>
      </c>
      <c r="CC210" s="283" t="str">
        <f>IF(CB210=0,"",
IF(SUM($CB$162:CB210)=1,CD210,
IF($CB$282&gt;SUM($CB$162:CB210),_xlfn.CONCAT(", ",CD210),
IF($CB$282=SUM($CB$162:CB210),_xlfn.CONCAT(" y ",CD210)))))</f>
        <v/>
      </c>
      <c r="CD210" s="120" t="s">
        <v>5217</v>
      </c>
      <c r="CE210" s="365">
        <f>IF(M210="",0,IF(OR(M210="NS",CNGE_2026_M1_Secc1_Sub2!$M424="NS"),0,IF(AND(M210="NA",CNGE_2026_M1_Secc1_Sub2!$M424="NA"),0,IF(M210=CNGE_2026_M1_Secc1_Sub2!$M424,0,1))))</f>
        <v>0</v>
      </c>
      <c r="CF210" s="366">
        <f>IF(N210="",0,IF(OR(G210="NS",CNGE_2026_M1_Secc1_Sub2!$S424="NS"),0,IF(AND(N210="NA",CNGE_2026_M1_Secc1_Sub2!$S424="NA"),0,IF(N210=CNGE_2026_M1_Secc1_Sub2!$S424,0,1))))</f>
        <v>0</v>
      </c>
      <c r="CG210" s="531">
        <f>IF(O210="",0,IF(OR(H210="NS",CNGE_2026_M1_Secc1_Sub2!$Y424="NS"),0,IF(AND(O210="NA",CNGE_2026_M1_Secc1_Sub2!$Y424="NA"),0,IF(O210=CNGE_2026_M1_Secc1_Sub2!$Y424,0,1))))</f>
        <v>0</v>
      </c>
      <c r="CH210" s="282">
        <f t="shared" si="104"/>
        <v>0</v>
      </c>
      <c r="CI210" s="283" t="str">
        <f>IF(CH210=0,"",
IF(SUM($CH$162:CH210)=1,CJ210,
IF($CH$282&gt;SUM($CH$162:CH210),_xlfn.CONCAT(", ",CJ210),
IF($CH$282=SUM($CH$162:CH210),_xlfn.CONCAT(" y ",CJ210)))))</f>
        <v/>
      </c>
      <c r="CJ210" s="120" t="s">
        <v>5217</v>
      </c>
      <c r="CN210" s="1"/>
      <c r="CO210" s="608"/>
      <c r="CP210" s="599"/>
      <c r="CQ210" s="77"/>
      <c r="CR210" s="588"/>
      <c r="CS210" s="588"/>
      <c r="CT210" s="588"/>
      <c r="CU210" s="608"/>
      <c r="CV210" s="599"/>
      <c r="CW210" s="514"/>
    </row>
    <row r="211" spans="1:101" ht="15" customHeight="1">
      <c r="A211" s="22"/>
      <c r="B211" s="11"/>
      <c r="C211" s="35" t="s">
        <v>5218</v>
      </c>
      <c r="D211" s="969" t="str">
        <f>IF(CNGE_2026_M1_Secc1_Sub1!$D90="","",CNGE_2026_M1_Secc1_Sub1!$D90)</f>
        <v/>
      </c>
      <c r="E211" s="970"/>
      <c r="F211" s="970"/>
      <c r="G211" s="970"/>
      <c r="H211" s="970"/>
      <c r="I211" s="970"/>
      <c r="J211" s="970"/>
      <c r="K211" s="970"/>
      <c r="L211" s="970"/>
      <c r="M211" s="645"/>
      <c r="N211" s="645"/>
      <c r="O211" s="645"/>
      <c r="P211" s="645"/>
      <c r="Q211" s="645"/>
      <c r="R211" s="645"/>
      <c r="S211" s="645"/>
      <c r="T211" s="645"/>
      <c r="U211" s="645"/>
      <c r="V211" s="645"/>
      <c r="W211" s="645"/>
      <c r="X211" s="645"/>
      <c r="Y211" s="645"/>
      <c r="Z211" s="645"/>
      <c r="AA211" s="645"/>
      <c r="AB211" s="645"/>
      <c r="AC211" s="645"/>
      <c r="AD211" s="645"/>
      <c r="AG211">
        <f t="shared" si="62"/>
        <v>0</v>
      </c>
      <c r="AH211">
        <f t="shared" si="63"/>
        <v>0</v>
      </c>
      <c r="AI211">
        <f t="shared" si="64"/>
        <v>0</v>
      </c>
      <c r="AJ211">
        <f t="shared" si="65"/>
        <v>0</v>
      </c>
      <c r="AK211">
        <f t="shared" si="66"/>
        <v>0</v>
      </c>
      <c r="AL211">
        <f t="shared" si="67"/>
        <v>0</v>
      </c>
      <c r="AM211">
        <f t="shared" si="68"/>
        <v>0</v>
      </c>
      <c r="AN211">
        <f t="shared" si="69"/>
        <v>0</v>
      </c>
      <c r="AO211">
        <f t="shared" si="70"/>
        <v>0</v>
      </c>
      <c r="AP211">
        <f t="shared" si="71"/>
        <v>0</v>
      </c>
      <c r="AQ211">
        <f t="shared" si="72"/>
        <v>0</v>
      </c>
      <c r="AR211">
        <f t="shared" si="73"/>
        <v>0</v>
      </c>
      <c r="AS211">
        <f t="shared" si="74"/>
        <v>0</v>
      </c>
      <c r="AT211">
        <f t="shared" si="75"/>
        <v>0</v>
      </c>
      <c r="AU211">
        <f t="shared" si="76"/>
        <v>0</v>
      </c>
      <c r="AV211">
        <f t="shared" si="77"/>
        <v>0</v>
      </c>
      <c r="AW211">
        <f t="shared" si="78"/>
        <v>0</v>
      </c>
      <c r="AX211">
        <f t="shared" si="79"/>
        <v>0</v>
      </c>
      <c r="AY211">
        <f t="shared" si="80"/>
        <v>0</v>
      </c>
      <c r="AZ211">
        <f t="shared" si="81"/>
        <v>0</v>
      </c>
      <c r="BA211">
        <f t="shared" si="82"/>
        <v>0</v>
      </c>
      <c r="BB211">
        <f t="shared" si="83"/>
        <v>0</v>
      </c>
      <c r="BC211">
        <f t="shared" si="84"/>
        <v>0</v>
      </c>
      <c r="BD211">
        <f t="shared" si="85"/>
        <v>0</v>
      </c>
      <c r="BE211" s="356">
        <f t="shared" si="86"/>
        <v>0</v>
      </c>
      <c r="BF211" s="357">
        <f t="shared" si="87"/>
        <v>0</v>
      </c>
      <c r="BG211" s="358">
        <f t="shared" si="88"/>
        <v>0</v>
      </c>
      <c r="BH211" s="359">
        <f t="shared" si="89"/>
        <v>0</v>
      </c>
      <c r="BI211" s="356">
        <f t="shared" si="90"/>
        <v>0</v>
      </c>
      <c r="BJ211" s="357">
        <f t="shared" si="91"/>
        <v>0</v>
      </c>
      <c r="BK211" s="358">
        <f t="shared" si="92"/>
        <v>0</v>
      </c>
      <c r="BL211" s="359">
        <f t="shared" si="93"/>
        <v>0</v>
      </c>
      <c r="BM211" s="356">
        <f t="shared" si="94"/>
        <v>0</v>
      </c>
      <c r="BN211" s="357">
        <f t="shared" si="95"/>
        <v>0</v>
      </c>
      <c r="BO211" s="358">
        <f t="shared" si="96"/>
        <v>0</v>
      </c>
      <c r="BP211" s="359">
        <f t="shared" si="97"/>
        <v>0</v>
      </c>
      <c r="BQ211" s="282">
        <f t="shared" si="98"/>
        <v>0</v>
      </c>
      <c r="BR211" s="352" t="str">
        <f>IF(BQ211=0,"",
IF(SUM($BQ$162:BQ211)=1,BS211,
IF($BQ$282&gt;SUM($BQ$162:BQ211),_xlfn.CONCAT(", ",BS211),
IF($BQ$282=SUM($BQ$162:BQ211),_xlfn.CONCAT(" y ",BS211)))))</f>
        <v/>
      </c>
      <c r="BS211" s="120" t="s">
        <v>5219</v>
      </c>
      <c r="BX211" s="603">
        <f t="shared" si="99"/>
        <v>1</v>
      </c>
      <c r="BY211" s="604">
        <f t="shared" si="100"/>
        <v>1</v>
      </c>
      <c r="BZ211" s="605">
        <f t="shared" si="101"/>
        <v>1</v>
      </c>
      <c r="CA211" s="290">
        <f t="shared" si="102"/>
        <v>0</v>
      </c>
      <c r="CB211" s="293">
        <f t="shared" si="103"/>
        <v>0</v>
      </c>
      <c r="CC211" s="283" t="str">
        <f>IF(CB211=0,"",
IF(SUM($CB$162:CB211)=1,CD211,
IF($CB$282&gt;SUM($CB$162:CB211),_xlfn.CONCAT(", ",CD211),
IF($CB$282=SUM($CB$162:CB211),_xlfn.CONCAT(" y ",CD211)))))</f>
        <v/>
      </c>
      <c r="CD211" s="120" t="s">
        <v>5219</v>
      </c>
      <c r="CE211" s="365">
        <f>IF(M211="",0,IF(OR(M211="NS",CNGE_2026_M1_Secc1_Sub2!$M425="NS"),0,IF(AND(M211="NA",CNGE_2026_M1_Secc1_Sub2!$M425="NA"),0,IF(M211=CNGE_2026_M1_Secc1_Sub2!$M425,0,1))))</f>
        <v>0</v>
      </c>
      <c r="CF211" s="366">
        <f>IF(N211="",0,IF(OR(G211="NS",CNGE_2026_M1_Secc1_Sub2!$S425="NS"),0,IF(AND(N211="NA",CNGE_2026_M1_Secc1_Sub2!$S425="NA"),0,IF(N211=CNGE_2026_M1_Secc1_Sub2!$S425,0,1))))</f>
        <v>0</v>
      </c>
      <c r="CG211" s="531">
        <f>IF(O211="",0,IF(OR(H211="NS",CNGE_2026_M1_Secc1_Sub2!$Y425="NS"),0,IF(AND(O211="NA",CNGE_2026_M1_Secc1_Sub2!$Y425="NA"),0,IF(O211=CNGE_2026_M1_Secc1_Sub2!$Y425,0,1))))</f>
        <v>0</v>
      </c>
      <c r="CH211" s="282">
        <f t="shared" si="104"/>
        <v>0</v>
      </c>
      <c r="CI211" s="283" t="str">
        <f>IF(CH211=0,"",
IF(SUM($CH$162:CH211)=1,CJ211,
IF($CH$282&gt;SUM($CH$162:CH211),_xlfn.CONCAT(", ",CJ211),
IF($CH$282=SUM($CH$162:CH211),_xlfn.CONCAT(" y ",CJ211)))))</f>
        <v/>
      </c>
      <c r="CJ211" s="120" t="s">
        <v>5219</v>
      </c>
      <c r="CN211" s="1"/>
      <c r="CO211" s="608"/>
      <c r="CP211" s="599"/>
      <c r="CQ211" s="77"/>
      <c r="CR211" s="588"/>
      <c r="CS211" s="588"/>
      <c r="CT211" s="588"/>
      <c r="CU211" s="608"/>
      <c r="CV211" s="599"/>
      <c r="CW211" s="514"/>
    </row>
    <row r="212" spans="1:101" ht="15" customHeight="1">
      <c r="A212" s="22"/>
      <c r="B212" s="11"/>
      <c r="C212" s="35" t="s">
        <v>5220</v>
      </c>
      <c r="D212" s="969" t="str">
        <f>IF(CNGE_2026_M1_Secc1_Sub1!$D91="","",CNGE_2026_M1_Secc1_Sub1!$D91)</f>
        <v/>
      </c>
      <c r="E212" s="970"/>
      <c r="F212" s="970"/>
      <c r="G212" s="970"/>
      <c r="H212" s="970"/>
      <c r="I212" s="970"/>
      <c r="J212" s="970"/>
      <c r="K212" s="970"/>
      <c r="L212" s="970"/>
      <c r="M212" s="645"/>
      <c r="N212" s="645"/>
      <c r="O212" s="645"/>
      <c r="P212" s="645"/>
      <c r="Q212" s="645"/>
      <c r="R212" s="645"/>
      <c r="S212" s="645"/>
      <c r="T212" s="645"/>
      <c r="U212" s="645"/>
      <c r="V212" s="645"/>
      <c r="W212" s="645"/>
      <c r="X212" s="645"/>
      <c r="Y212" s="645"/>
      <c r="Z212" s="645"/>
      <c r="AA212" s="645"/>
      <c r="AB212" s="645"/>
      <c r="AC212" s="645"/>
      <c r="AD212" s="645"/>
      <c r="AG212">
        <f t="shared" si="62"/>
        <v>0</v>
      </c>
      <c r="AH212">
        <f t="shared" si="63"/>
        <v>0</v>
      </c>
      <c r="AI212">
        <f t="shared" si="64"/>
        <v>0</v>
      </c>
      <c r="AJ212">
        <f t="shared" si="65"/>
        <v>0</v>
      </c>
      <c r="AK212">
        <f t="shared" si="66"/>
        <v>0</v>
      </c>
      <c r="AL212">
        <f t="shared" si="67"/>
        <v>0</v>
      </c>
      <c r="AM212">
        <f t="shared" si="68"/>
        <v>0</v>
      </c>
      <c r="AN212">
        <f t="shared" si="69"/>
        <v>0</v>
      </c>
      <c r="AO212">
        <f t="shared" si="70"/>
        <v>0</v>
      </c>
      <c r="AP212">
        <f t="shared" si="71"/>
        <v>0</v>
      </c>
      <c r="AQ212">
        <f t="shared" si="72"/>
        <v>0</v>
      </c>
      <c r="AR212">
        <f t="shared" si="73"/>
        <v>0</v>
      </c>
      <c r="AS212">
        <f t="shared" si="74"/>
        <v>0</v>
      </c>
      <c r="AT212">
        <f t="shared" si="75"/>
        <v>0</v>
      </c>
      <c r="AU212">
        <f t="shared" si="76"/>
        <v>0</v>
      </c>
      <c r="AV212">
        <f t="shared" si="77"/>
        <v>0</v>
      </c>
      <c r="AW212">
        <f t="shared" si="78"/>
        <v>0</v>
      </c>
      <c r="AX212">
        <f t="shared" si="79"/>
        <v>0</v>
      </c>
      <c r="AY212">
        <f t="shared" si="80"/>
        <v>0</v>
      </c>
      <c r="AZ212">
        <f t="shared" si="81"/>
        <v>0</v>
      </c>
      <c r="BA212">
        <f t="shared" si="82"/>
        <v>0</v>
      </c>
      <c r="BB212">
        <f t="shared" si="83"/>
        <v>0</v>
      </c>
      <c r="BC212">
        <f t="shared" si="84"/>
        <v>0</v>
      </c>
      <c r="BD212">
        <f t="shared" si="85"/>
        <v>0</v>
      </c>
      <c r="BE212" s="356">
        <f t="shared" si="86"/>
        <v>0</v>
      </c>
      <c r="BF212" s="357">
        <f t="shared" si="87"/>
        <v>0</v>
      </c>
      <c r="BG212" s="358">
        <f t="shared" si="88"/>
        <v>0</v>
      </c>
      <c r="BH212" s="359">
        <f t="shared" si="89"/>
        <v>0</v>
      </c>
      <c r="BI212" s="356">
        <f t="shared" si="90"/>
        <v>0</v>
      </c>
      <c r="BJ212" s="357">
        <f t="shared" si="91"/>
        <v>0</v>
      </c>
      <c r="BK212" s="358">
        <f t="shared" si="92"/>
        <v>0</v>
      </c>
      <c r="BL212" s="359">
        <f t="shared" si="93"/>
        <v>0</v>
      </c>
      <c r="BM212" s="356">
        <f t="shared" si="94"/>
        <v>0</v>
      </c>
      <c r="BN212" s="357">
        <f t="shared" si="95"/>
        <v>0</v>
      </c>
      <c r="BO212" s="358">
        <f t="shared" si="96"/>
        <v>0</v>
      </c>
      <c r="BP212" s="359">
        <f t="shared" si="97"/>
        <v>0</v>
      </c>
      <c r="BQ212" s="282">
        <f t="shared" si="98"/>
        <v>0</v>
      </c>
      <c r="BR212" s="352" t="str">
        <f>IF(BQ212=0,"",
IF(SUM($BQ$162:BQ212)=1,BS212,
IF($BQ$282&gt;SUM($BQ$162:BQ212),_xlfn.CONCAT(", ",BS212),
IF($BQ$282=SUM($BQ$162:BQ212),_xlfn.CONCAT(" y ",BS212)))))</f>
        <v/>
      </c>
      <c r="BS212" s="120" t="s">
        <v>5221</v>
      </c>
      <c r="BX212" s="603">
        <f t="shared" si="99"/>
        <v>1</v>
      </c>
      <c r="BY212" s="604">
        <f t="shared" si="100"/>
        <v>1</v>
      </c>
      <c r="BZ212" s="605">
        <f t="shared" si="101"/>
        <v>1</v>
      </c>
      <c r="CA212" s="290">
        <f t="shared" si="102"/>
        <v>0</v>
      </c>
      <c r="CB212" s="293">
        <f t="shared" si="103"/>
        <v>0</v>
      </c>
      <c r="CC212" s="283" t="str">
        <f>IF(CB212=0,"",
IF(SUM($CB$162:CB212)=1,CD212,
IF($CB$282&gt;SUM($CB$162:CB212),_xlfn.CONCAT(", ",CD212),
IF($CB$282=SUM($CB$162:CB212),_xlfn.CONCAT(" y ",CD212)))))</f>
        <v/>
      </c>
      <c r="CD212" s="120" t="s">
        <v>5221</v>
      </c>
      <c r="CE212" s="365">
        <f>IF(M212="",0,IF(OR(M212="NS",CNGE_2026_M1_Secc1_Sub2!$M426="NS"),0,IF(AND(M212="NA",CNGE_2026_M1_Secc1_Sub2!$M426="NA"),0,IF(M212=CNGE_2026_M1_Secc1_Sub2!$M426,0,1))))</f>
        <v>0</v>
      </c>
      <c r="CF212" s="366">
        <f>IF(N212="",0,IF(OR(G212="NS",CNGE_2026_M1_Secc1_Sub2!$S426="NS"),0,IF(AND(N212="NA",CNGE_2026_M1_Secc1_Sub2!$S426="NA"),0,IF(N212=CNGE_2026_M1_Secc1_Sub2!$S426,0,1))))</f>
        <v>0</v>
      </c>
      <c r="CG212" s="531">
        <f>IF(O212="",0,IF(OR(H212="NS",CNGE_2026_M1_Secc1_Sub2!$Y426="NS"),0,IF(AND(O212="NA",CNGE_2026_M1_Secc1_Sub2!$Y426="NA"),0,IF(O212=CNGE_2026_M1_Secc1_Sub2!$Y426,0,1))))</f>
        <v>0</v>
      </c>
      <c r="CH212" s="282">
        <f t="shared" si="104"/>
        <v>0</v>
      </c>
      <c r="CI212" s="283" t="str">
        <f>IF(CH212=0,"",
IF(SUM($CH$162:CH212)=1,CJ212,
IF($CH$282&gt;SUM($CH$162:CH212),_xlfn.CONCAT(", ",CJ212),
IF($CH$282=SUM($CH$162:CH212),_xlfn.CONCAT(" y ",CJ212)))))</f>
        <v/>
      </c>
      <c r="CJ212" s="120" t="s">
        <v>5221</v>
      </c>
      <c r="CN212" s="1"/>
      <c r="CO212" s="608"/>
      <c r="CP212" s="599"/>
      <c r="CQ212" s="77"/>
      <c r="CR212" s="588"/>
      <c r="CS212" s="588"/>
      <c r="CT212" s="588"/>
      <c r="CU212" s="608"/>
      <c r="CV212" s="599"/>
      <c r="CW212" s="514"/>
    </row>
    <row r="213" spans="1:101" ht="15" customHeight="1">
      <c r="A213" s="22"/>
      <c r="B213" s="11"/>
      <c r="C213" s="35" t="s">
        <v>5222</v>
      </c>
      <c r="D213" s="969" t="str">
        <f>IF(CNGE_2026_M1_Secc1_Sub1!$D92="","",CNGE_2026_M1_Secc1_Sub1!$D92)</f>
        <v/>
      </c>
      <c r="E213" s="970"/>
      <c r="F213" s="970"/>
      <c r="G213" s="970"/>
      <c r="H213" s="970"/>
      <c r="I213" s="970"/>
      <c r="J213" s="970"/>
      <c r="K213" s="970"/>
      <c r="L213" s="970"/>
      <c r="M213" s="645"/>
      <c r="N213" s="645"/>
      <c r="O213" s="645"/>
      <c r="P213" s="645"/>
      <c r="Q213" s="645"/>
      <c r="R213" s="645"/>
      <c r="S213" s="645"/>
      <c r="T213" s="645"/>
      <c r="U213" s="645"/>
      <c r="V213" s="645"/>
      <c r="W213" s="645"/>
      <c r="X213" s="645"/>
      <c r="Y213" s="645"/>
      <c r="Z213" s="645"/>
      <c r="AA213" s="645"/>
      <c r="AB213" s="645"/>
      <c r="AC213" s="645"/>
      <c r="AD213" s="645"/>
      <c r="AG213">
        <f t="shared" si="62"/>
        <v>0</v>
      </c>
      <c r="AH213">
        <f t="shared" si="63"/>
        <v>0</v>
      </c>
      <c r="AI213">
        <f t="shared" si="64"/>
        <v>0</v>
      </c>
      <c r="AJ213">
        <f t="shared" si="65"/>
        <v>0</v>
      </c>
      <c r="AK213">
        <f t="shared" si="66"/>
        <v>0</v>
      </c>
      <c r="AL213">
        <f t="shared" si="67"/>
        <v>0</v>
      </c>
      <c r="AM213">
        <f t="shared" si="68"/>
        <v>0</v>
      </c>
      <c r="AN213">
        <f t="shared" si="69"/>
        <v>0</v>
      </c>
      <c r="AO213">
        <f t="shared" si="70"/>
        <v>0</v>
      </c>
      <c r="AP213">
        <f t="shared" si="71"/>
        <v>0</v>
      </c>
      <c r="AQ213">
        <f t="shared" si="72"/>
        <v>0</v>
      </c>
      <c r="AR213">
        <f t="shared" si="73"/>
        <v>0</v>
      </c>
      <c r="AS213">
        <f t="shared" si="74"/>
        <v>0</v>
      </c>
      <c r="AT213">
        <f t="shared" si="75"/>
        <v>0</v>
      </c>
      <c r="AU213">
        <f t="shared" si="76"/>
        <v>0</v>
      </c>
      <c r="AV213">
        <f t="shared" si="77"/>
        <v>0</v>
      </c>
      <c r="AW213">
        <f t="shared" si="78"/>
        <v>0</v>
      </c>
      <c r="AX213">
        <f t="shared" si="79"/>
        <v>0</v>
      </c>
      <c r="AY213">
        <f t="shared" si="80"/>
        <v>0</v>
      </c>
      <c r="AZ213">
        <f t="shared" si="81"/>
        <v>0</v>
      </c>
      <c r="BA213">
        <f t="shared" si="82"/>
        <v>0</v>
      </c>
      <c r="BB213">
        <f t="shared" si="83"/>
        <v>0</v>
      </c>
      <c r="BC213">
        <f t="shared" si="84"/>
        <v>0</v>
      </c>
      <c r="BD213">
        <f t="shared" si="85"/>
        <v>0</v>
      </c>
      <c r="BE213" s="356">
        <f t="shared" si="86"/>
        <v>0</v>
      </c>
      <c r="BF213" s="357">
        <f t="shared" si="87"/>
        <v>0</v>
      </c>
      <c r="BG213" s="358">
        <f t="shared" si="88"/>
        <v>0</v>
      </c>
      <c r="BH213" s="359">
        <f t="shared" si="89"/>
        <v>0</v>
      </c>
      <c r="BI213" s="356">
        <f t="shared" si="90"/>
        <v>0</v>
      </c>
      <c r="BJ213" s="357">
        <f t="shared" si="91"/>
        <v>0</v>
      </c>
      <c r="BK213" s="358">
        <f t="shared" si="92"/>
        <v>0</v>
      </c>
      <c r="BL213" s="359">
        <f t="shared" si="93"/>
        <v>0</v>
      </c>
      <c r="BM213" s="356">
        <f t="shared" si="94"/>
        <v>0</v>
      </c>
      <c r="BN213" s="357">
        <f t="shared" si="95"/>
        <v>0</v>
      </c>
      <c r="BO213" s="358">
        <f t="shared" si="96"/>
        <v>0</v>
      </c>
      <c r="BP213" s="359">
        <f t="shared" si="97"/>
        <v>0</v>
      </c>
      <c r="BQ213" s="282">
        <f t="shared" si="98"/>
        <v>0</v>
      </c>
      <c r="BR213" s="352" t="str">
        <f>IF(BQ213=0,"",
IF(SUM($BQ$162:BQ213)=1,BS213,
IF($BQ$282&gt;SUM($BQ$162:BQ213),_xlfn.CONCAT(", ",BS213),
IF($BQ$282=SUM($BQ$162:BQ213),_xlfn.CONCAT(" y ",BS213)))))</f>
        <v/>
      </c>
      <c r="BS213" s="120" t="s">
        <v>5223</v>
      </c>
      <c r="BX213" s="603">
        <f t="shared" si="99"/>
        <v>1</v>
      </c>
      <c r="BY213" s="604">
        <f t="shared" si="100"/>
        <v>1</v>
      </c>
      <c r="BZ213" s="605">
        <f t="shared" si="101"/>
        <v>1</v>
      </c>
      <c r="CA213" s="290">
        <f t="shared" si="102"/>
        <v>0</v>
      </c>
      <c r="CB213" s="293">
        <f t="shared" si="103"/>
        <v>0</v>
      </c>
      <c r="CC213" s="283" t="str">
        <f>IF(CB213=0,"",
IF(SUM($CB$162:CB213)=1,CD213,
IF($CB$282&gt;SUM($CB$162:CB213),_xlfn.CONCAT(", ",CD213),
IF($CB$282=SUM($CB$162:CB213),_xlfn.CONCAT(" y ",CD213)))))</f>
        <v/>
      </c>
      <c r="CD213" s="120" t="s">
        <v>5223</v>
      </c>
      <c r="CE213" s="365">
        <f>IF(M213="",0,IF(OR(M213="NS",CNGE_2026_M1_Secc1_Sub2!$M427="NS"),0,IF(AND(M213="NA",CNGE_2026_M1_Secc1_Sub2!$M427="NA"),0,IF(M213=CNGE_2026_M1_Secc1_Sub2!$M427,0,1))))</f>
        <v>0</v>
      </c>
      <c r="CF213" s="366">
        <f>IF(N213="",0,IF(OR(G213="NS",CNGE_2026_M1_Secc1_Sub2!$S427="NS"),0,IF(AND(N213="NA",CNGE_2026_M1_Secc1_Sub2!$S427="NA"),0,IF(N213=CNGE_2026_M1_Secc1_Sub2!$S427,0,1))))</f>
        <v>0</v>
      </c>
      <c r="CG213" s="531">
        <f>IF(O213="",0,IF(OR(H213="NS",CNGE_2026_M1_Secc1_Sub2!$Y427="NS"),0,IF(AND(O213="NA",CNGE_2026_M1_Secc1_Sub2!$Y427="NA"),0,IF(O213=CNGE_2026_M1_Secc1_Sub2!$Y427,0,1))))</f>
        <v>0</v>
      </c>
      <c r="CH213" s="282">
        <f t="shared" si="104"/>
        <v>0</v>
      </c>
      <c r="CI213" s="283" t="str">
        <f>IF(CH213=0,"",
IF(SUM($CH$162:CH213)=1,CJ213,
IF($CH$282&gt;SUM($CH$162:CH213),_xlfn.CONCAT(", ",CJ213),
IF($CH$282=SUM($CH$162:CH213),_xlfn.CONCAT(" y ",CJ213)))))</f>
        <v/>
      </c>
      <c r="CJ213" s="120" t="s">
        <v>5223</v>
      </c>
      <c r="CN213" s="1"/>
      <c r="CO213" s="608"/>
      <c r="CP213" s="599"/>
      <c r="CQ213" s="77"/>
      <c r="CR213" s="588"/>
      <c r="CS213" s="588"/>
      <c r="CT213" s="588"/>
      <c r="CU213" s="608"/>
      <c r="CV213" s="599"/>
      <c r="CW213" s="514"/>
    </row>
    <row r="214" spans="1:101" ht="15" customHeight="1">
      <c r="A214" s="22"/>
      <c r="B214" s="11"/>
      <c r="C214" s="35" t="s">
        <v>5224</v>
      </c>
      <c r="D214" s="969" t="str">
        <f>IF(CNGE_2026_M1_Secc1_Sub1!$D93="","",CNGE_2026_M1_Secc1_Sub1!$D93)</f>
        <v/>
      </c>
      <c r="E214" s="970"/>
      <c r="F214" s="970"/>
      <c r="G214" s="970"/>
      <c r="H214" s="970"/>
      <c r="I214" s="970"/>
      <c r="J214" s="970"/>
      <c r="K214" s="970"/>
      <c r="L214" s="970"/>
      <c r="M214" s="645"/>
      <c r="N214" s="645"/>
      <c r="O214" s="645"/>
      <c r="P214" s="645"/>
      <c r="Q214" s="645"/>
      <c r="R214" s="645"/>
      <c r="S214" s="645"/>
      <c r="T214" s="645"/>
      <c r="U214" s="645"/>
      <c r="V214" s="645"/>
      <c r="W214" s="645"/>
      <c r="X214" s="645"/>
      <c r="Y214" s="645"/>
      <c r="Z214" s="645"/>
      <c r="AA214" s="645"/>
      <c r="AB214" s="645"/>
      <c r="AC214" s="645"/>
      <c r="AD214" s="645"/>
      <c r="AG214">
        <f t="shared" si="62"/>
        <v>0</v>
      </c>
      <c r="AH214">
        <f t="shared" si="63"/>
        <v>0</v>
      </c>
      <c r="AI214">
        <f t="shared" si="64"/>
        <v>0</v>
      </c>
      <c r="AJ214">
        <f t="shared" si="65"/>
        <v>0</v>
      </c>
      <c r="AK214">
        <f t="shared" si="66"/>
        <v>0</v>
      </c>
      <c r="AL214">
        <f t="shared" si="67"/>
        <v>0</v>
      </c>
      <c r="AM214">
        <f t="shared" si="68"/>
        <v>0</v>
      </c>
      <c r="AN214">
        <f t="shared" si="69"/>
        <v>0</v>
      </c>
      <c r="AO214">
        <f t="shared" si="70"/>
        <v>0</v>
      </c>
      <c r="AP214">
        <f t="shared" si="71"/>
        <v>0</v>
      </c>
      <c r="AQ214">
        <f t="shared" si="72"/>
        <v>0</v>
      </c>
      <c r="AR214">
        <f t="shared" si="73"/>
        <v>0</v>
      </c>
      <c r="AS214">
        <f t="shared" si="74"/>
        <v>0</v>
      </c>
      <c r="AT214">
        <f t="shared" si="75"/>
        <v>0</v>
      </c>
      <c r="AU214">
        <f t="shared" si="76"/>
        <v>0</v>
      </c>
      <c r="AV214">
        <f t="shared" si="77"/>
        <v>0</v>
      </c>
      <c r="AW214">
        <f t="shared" si="78"/>
        <v>0</v>
      </c>
      <c r="AX214">
        <f t="shared" si="79"/>
        <v>0</v>
      </c>
      <c r="AY214">
        <f t="shared" si="80"/>
        <v>0</v>
      </c>
      <c r="AZ214">
        <f t="shared" si="81"/>
        <v>0</v>
      </c>
      <c r="BA214">
        <f t="shared" si="82"/>
        <v>0</v>
      </c>
      <c r="BB214">
        <f t="shared" si="83"/>
        <v>0</v>
      </c>
      <c r="BC214">
        <f t="shared" si="84"/>
        <v>0</v>
      </c>
      <c r="BD214">
        <f t="shared" si="85"/>
        <v>0</v>
      </c>
      <c r="BE214" s="356">
        <f t="shared" si="86"/>
        <v>0</v>
      </c>
      <c r="BF214" s="357">
        <f t="shared" si="87"/>
        <v>0</v>
      </c>
      <c r="BG214" s="358">
        <f t="shared" si="88"/>
        <v>0</v>
      </c>
      <c r="BH214" s="359">
        <f t="shared" si="89"/>
        <v>0</v>
      </c>
      <c r="BI214" s="356">
        <f t="shared" si="90"/>
        <v>0</v>
      </c>
      <c r="BJ214" s="357">
        <f t="shared" si="91"/>
        <v>0</v>
      </c>
      <c r="BK214" s="358">
        <f t="shared" si="92"/>
        <v>0</v>
      </c>
      <c r="BL214" s="359">
        <f t="shared" si="93"/>
        <v>0</v>
      </c>
      <c r="BM214" s="356">
        <f t="shared" si="94"/>
        <v>0</v>
      </c>
      <c r="BN214" s="357">
        <f t="shared" si="95"/>
        <v>0</v>
      </c>
      <c r="BO214" s="358">
        <f t="shared" si="96"/>
        <v>0</v>
      </c>
      <c r="BP214" s="359">
        <f t="shared" si="97"/>
        <v>0</v>
      </c>
      <c r="BQ214" s="282">
        <f t="shared" si="98"/>
        <v>0</v>
      </c>
      <c r="BR214" s="352" t="str">
        <f>IF(BQ214=0,"",
IF(SUM($BQ$162:BQ214)=1,BS214,
IF($BQ$282&gt;SUM($BQ$162:BQ214),_xlfn.CONCAT(", ",BS214),
IF($BQ$282=SUM($BQ$162:BQ214),_xlfn.CONCAT(" y ",BS214)))))</f>
        <v/>
      </c>
      <c r="BS214" s="120" t="s">
        <v>5225</v>
      </c>
      <c r="BX214" s="603">
        <f t="shared" si="99"/>
        <v>1</v>
      </c>
      <c r="BY214" s="604">
        <f t="shared" si="100"/>
        <v>1</v>
      </c>
      <c r="BZ214" s="605">
        <f t="shared" si="101"/>
        <v>1</v>
      </c>
      <c r="CA214" s="290">
        <f t="shared" si="102"/>
        <v>0</v>
      </c>
      <c r="CB214" s="293">
        <f t="shared" si="103"/>
        <v>0</v>
      </c>
      <c r="CC214" s="283" t="str">
        <f>IF(CB214=0,"",
IF(SUM($CB$162:CB214)=1,CD214,
IF($CB$282&gt;SUM($CB$162:CB214),_xlfn.CONCAT(", ",CD214),
IF($CB$282=SUM($CB$162:CB214),_xlfn.CONCAT(" y ",CD214)))))</f>
        <v/>
      </c>
      <c r="CD214" s="120" t="s">
        <v>5225</v>
      </c>
      <c r="CE214" s="365">
        <f>IF(M214="",0,IF(OR(M214="NS",CNGE_2026_M1_Secc1_Sub2!$M428="NS"),0,IF(AND(M214="NA",CNGE_2026_M1_Secc1_Sub2!$M428="NA"),0,IF(M214=CNGE_2026_M1_Secc1_Sub2!$M428,0,1))))</f>
        <v>0</v>
      </c>
      <c r="CF214" s="366">
        <f>IF(N214="",0,IF(OR(G214="NS",CNGE_2026_M1_Secc1_Sub2!$S428="NS"),0,IF(AND(N214="NA",CNGE_2026_M1_Secc1_Sub2!$S428="NA"),0,IF(N214=CNGE_2026_M1_Secc1_Sub2!$S428,0,1))))</f>
        <v>0</v>
      </c>
      <c r="CG214" s="531">
        <f>IF(O214="",0,IF(OR(H214="NS",CNGE_2026_M1_Secc1_Sub2!$Y428="NS"),0,IF(AND(O214="NA",CNGE_2026_M1_Secc1_Sub2!$Y428="NA"),0,IF(O214=CNGE_2026_M1_Secc1_Sub2!$Y428,0,1))))</f>
        <v>0</v>
      </c>
      <c r="CH214" s="282">
        <f t="shared" si="104"/>
        <v>0</v>
      </c>
      <c r="CI214" s="283" t="str">
        <f>IF(CH214=0,"",
IF(SUM($CH$162:CH214)=1,CJ214,
IF($CH$282&gt;SUM($CH$162:CH214),_xlfn.CONCAT(", ",CJ214),
IF($CH$282=SUM($CH$162:CH214),_xlfn.CONCAT(" y ",CJ214)))))</f>
        <v/>
      </c>
      <c r="CJ214" s="120" t="s">
        <v>5225</v>
      </c>
      <c r="CN214" s="1"/>
      <c r="CO214" s="608"/>
      <c r="CP214" s="599"/>
      <c r="CQ214" s="77"/>
      <c r="CR214" s="588"/>
      <c r="CS214" s="588"/>
      <c r="CT214" s="588"/>
      <c r="CU214" s="608"/>
      <c r="CV214" s="599"/>
      <c r="CW214" s="514"/>
    </row>
    <row r="215" spans="1:101" ht="15" customHeight="1">
      <c r="A215" s="22"/>
      <c r="B215" s="11"/>
      <c r="C215" s="35" t="s">
        <v>5226</v>
      </c>
      <c r="D215" s="969" t="str">
        <f>IF(CNGE_2026_M1_Secc1_Sub1!$D94="","",CNGE_2026_M1_Secc1_Sub1!$D94)</f>
        <v/>
      </c>
      <c r="E215" s="970"/>
      <c r="F215" s="970"/>
      <c r="G215" s="970"/>
      <c r="H215" s="970"/>
      <c r="I215" s="970"/>
      <c r="J215" s="970"/>
      <c r="K215" s="970"/>
      <c r="L215" s="970"/>
      <c r="M215" s="645"/>
      <c r="N215" s="645"/>
      <c r="O215" s="645"/>
      <c r="P215" s="645"/>
      <c r="Q215" s="645"/>
      <c r="R215" s="645"/>
      <c r="S215" s="645"/>
      <c r="T215" s="645"/>
      <c r="U215" s="645"/>
      <c r="V215" s="645"/>
      <c r="W215" s="645"/>
      <c r="X215" s="645"/>
      <c r="Y215" s="645"/>
      <c r="Z215" s="645"/>
      <c r="AA215" s="645"/>
      <c r="AB215" s="645"/>
      <c r="AC215" s="645"/>
      <c r="AD215" s="645"/>
      <c r="AG215">
        <f t="shared" si="62"/>
        <v>0</v>
      </c>
      <c r="AH215">
        <f t="shared" si="63"/>
        <v>0</v>
      </c>
      <c r="AI215">
        <f t="shared" si="64"/>
        <v>0</v>
      </c>
      <c r="AJ215">
        <f t="shared" si="65"/>
        <v>0</v>
      </c>
      <c r="AK215">
        <f t="shared" si="66"/>
        <v>0</v>
      </c>
      <c r="AL215">
        <f t="shared" si="67"/>
        <v>0</v>
      </c>
      <c r="AM215">
        <f t="shared" si="68"/>
        <v>0</v>
      </c>
      <c r="AN215">
        <f t="shared" si="69"/>
        <v>0</v>
      </c>
      <c r="AO215">
        <f t="shared" si="70"/>
        <v>0</v>
      </c>
      <c r="AP215">
        <f t="shared" si="71"/>
        <v>0</v>
      </c>
      <c r="AQ215">
        <f t="shared" si="72"/>
        <v>0</v>
      </c>
      <c r="AR215">
        <f t="shared" si="73"/>
        <v>0</v>
      </c>
      <c r="AS215">
        <f t="shared" si="74"/>
        <v>0</v>
      </c>
      <c r="AT215">
        <f t="shared" si="75"/>
        <v>0</v>
      </c>
      <c r="AU215">
        <f t="shared" si="76"/>
        <v>0</v>
      </c>
      <c r="AV215">
        <f t="shared" si="77"/>
        <v>0</v>
      </c>
      <c r="AW215">
        <f t="shared" si="78"/>
        <v>0</v>
      </c>
      <c r="AX215">
        <f t="shared" si="79"/>
        <v>0</v>
      </c>
      <c r="AY215">
        <f t="shared" si="80"/>
        <v>0</v>
      </c>
      <c r="AZ215">
        <f t="shared" si="81"/>
        <v>0</v>
      </c>
      <c r="BA215">
        <f t="shared" si="82"/>
        <v>0</v>
      </c>
      <c r="BB215">
        <f t="shared" si="83"/>
        <v>0</v>
      </c>
      <c r="BC215">
        <f t="shared" si="84"/>
        <v>0</v>
      </c>
      <c r="BD215">
        <f t="shared" si="85"/>
        <v>0</v>
      </c>
      <c r="BE215" s="356">
        <f t="shared" si="86"/>
        <v>0</v>
      </c>
      <c r="BF215" s="357">
        <f t="shared" si="87"/>
        <v>0</v>
      </c>
      <c r="BG215" s="358">
        <f t="shared" si="88"/>
        <v>0</v>
      </c>
      <c r="BH215" s="359">
        <f t="shared" si="89"/>
        <v>0</v>
      </c>
      <c r="BI215" s="356">
        <f t="shared" si="90"/>
        <v>0</v>
      </c>
      <c r="BJ215" s="357">
        <f t="shared" si="91"/>
        <v>0</v>
      </c>
      <c r="BK215" s="358">
        <f t="shared" si="92"/>
        <v>0</v>
      </c>
      <c r="BL215" s="359">
        <f t="shared" si="93"/>
        <v>0</v>
      </c>
      <c r="BM215" s="356">
        <f t="shared" si="94"/>
        <v>0</v>
      </c>
      <c r="BN215" s="357">
        <f t="shared" si="95"/>
        <v>0</v>
      </c>
      <c r="BO215" s="358">
        <f t="shared" si="96"/>
        <v>0</v>
      </c>
      <c r="BP215" s="359">
        <f t="shared" si="97"/>
        <v>0</v>
      </c>
      <c r="BQ215" s="282">
        <f t="shared" si="98"/>
        <v>0</v>
      </c>
      <c r="BR215" s="352" t="str">
        <f>IF(BQ215=0,"",
IF(SUM($BQ$162:BQ215)=1,BS215,
IF($BQ$282&gt;SUM($BQ$162:BQ215),_xlfn.CONCAT(", ",BS215),
IF($BQ$282=SUM($BQ$162:BQ215),_xlfn.CONCAT(" y ",BS215)))))</f>
        <v/>
      </c>
      <c r="BS215" s="120" t="s">
        <v>5227</v>
      </c>
      <c r="BX215" s="603">
        <f t="shared" si="99"/>
        <v>1</v>
      </c>
      <c r="BY215" s="604">
        <f t="shared" si="100"/>
        <v>1</v>
      </c>
      <c r="BZ215" s="605">
        <f t="shared" si="101"/>
        <v>1</v>
      </c>
      <c r="CA215" s="290">
        <f t="shared" si="102"/>
        <v>0</v>
      </c>
      <c r="CB215" s="293">
        <f t="shared" si="103"/>
        <v>0</v>
      </c>
      <c r="CC215" s="283" t="str">
        <f>IF(CB215=0,"",
IF(SUM($CB$162:CB215)=1,CD215,
IF($CB$282&gt;SUM($CB$162:CB215),_xlfn.CONCAT(", ",CD215),
IF($CB$282=SUM($CB$162:CB215),_xlfn.CONCAT(" y ",CD215)))))</f>
        <v/>
      </c>
      <c r="CD215" s="120" t="s">
        <v>5227</v>
      </c>
      <c r="CE215" s="365">
        <f>IF(M215="",0,IF(OR(M215="NS",CNGE_2026_M1_Secc1_Sub2!$M429="NS"),0,IF(AND(M215="NA",CNGE_2026_M1_Secc1_Sub2!$M429="NA"),0,IF(M215=CNGE_2026_M1_Secc1_Sub2!$M429,0,1))))</f>
        <v>0</v>
      </c>
      <c r="CF215" s="366">
        <f>IF(N215="",0,IF(OR(G215="NS",CNGE_2026_M1_Secc1_Sub2!$S429="NS"),0,IF(AND(N215="NA",CNGE_2026_M1_Secc1_Sub2!$S429="NA"),0,IF(N215=CNGE_2026_M1_Secc1_Sub2!$S429,0,1))))</f>
        <v>0</v>
      </c>
      <c r="CG215" s="531">
        <f>IF(O215="",0,IF(OR(H215="NS",CNGE_2026_M1_Secc1_Sub2!$Y429="NS"),0,IF(AND(O215="NA",CNGE_2026_M1_Secc1_Sub2!$Y429="NA"),0,IF(O215=CNGE_2026_M1_Secc1_Sub2!$Y429,0,1))))</f>
        <v>0</v>
      </c>
      <c r="CH215" s="282">
        <f t="shared" si="104"/>
        <v>0</v>
      </c>
      <c r="CI215" s="283" t="str">
        <f>IF(CH215=0,"",
IF(SUM($CH$162:CH215)=1,CJ215,
IF($CH$282&gt;SUM($CH$162:CH215),_xlfn.CONCAT(", ",CJ215),
IF($CH$282=SUM($CH$162:CH215),_xlfn.CONCAT(" y ",CJ215)))))</f>
        <v/>
      </c>
      <c r="CJ215" s="120" t="s">
        <v>5227</v>
      </c>
      <c r="CN215" s="1"/>
      <c r="CO215" s="608"/>
      <c r="CP215" s="599"/>
      <c r="CQ215" s="77"/>
      <c r="CR215" s="588"/>
      <c r="CS215" s="588"/>
      <c r="CT215" s="588"/>
      <c r="CU215" s="608"/>
      <c r="CV215" s="599"/>
      <c r="CW215" s="514"/>
    </row>
    <row r="216" spans="1:101" ht="15" customHeight="1">
      <c r="A216" s="22"/>
      <c r="B216" s="11"/>
      <c r="C216" s="35" t="s">
        <v>5228</v>
      </c>
      <c r="D216" s="969" t="str">
        <f>IF(CNGE_2026_M1_Secc1_Sub1!$D95="","",CNGE_2026_M1_Secc1_Sub1!$D95)</f>
        <v/>
      </c>
      <c r="E216" s="970"/>
      <c r="F216" s="970"/>
      <c r="G216" s="970"/>
      <c r="H216" s="970"/>
      <c r="I216" s="970"/>
      <c r="J216" s="970"/>
      <c r="K216" s="970"/>
      <c r="L216" s="970"/>
      <c r="M216" s="645"/>
      <c r="N216" s="645"/>
      <c r="O216" s="645"/>
      <c r="P216" s="645"/>
      <c r="Q216" s="645"/>
      <c r="R216" s="645"/>
      <c r="S216" s="645"/>
      <c r="T216" s="645"/>
      <c r="U216" s="645"/>
      <c r="V216" s="645"/>
      <c r="W216" s="645"/>
      <c r="X216" s="645"/>
      <c r="Y216" s="645"/>
      <c r="Z216" s="645"/>
      <c r="AA216" s="645"/>
      <c r="AB216" s="645"/>
      <c r="AC216" s="645"/>
      <c r="AD216" s="645"/>
      <c r="AG216">
        <f t="shared" si="62"/>
        <v>0</v>
      </c>
      <c r="AH216">
        <f t="shared" si="63"/>
        <v>0</v>
      </c>
      <c r="AI216">
        <f t="shared" si="64"/>
        <v>0</v>
      </c>
      <c r="AJ216">
        <f t="shared" si="65"/>
        <v>0</v>
      </c>
      <c r="AK216">
        <f t="shared" si="66"/>
        <v>0</v>
      </c>
      <c r="AL216">
        <f t="shared" si="67"/>
        <v>0</v>
      </c>
      <c r="AM216">
        <f t="shared" si="68"/>
        <v>0</v>
      </c>
      <c r="AN216">
        <f t="shared" si="69"/>
        <v>0</v>
      </c>
      <c r="AO216">
        <f t="shared" si="70"/>
        <v>0</v>
      </c>
      <c r="AP216">
        <f t="shared" si="71"/>
        <v>0</v>
      </c>
      <c r="AQ216">
        <f t="shared" si="72"/>
        <v>0</v>
      </c>
      <c r="AR216">
        <f t="shared" si="73"/>
        <v>0</v>
      </c>
      <c r="AS216">
        <f t="shared" si="74"/>
        <v>0</v>
      </c>
      <c r="AT216">
        <f t="shared" si="75"/>
        <v>0</v>
      </c>
      <c r="AU216">
        <f t="shared" si="76"/>
        <v>0</v>
      </c>
      <c r="AV216">
        <f t="shared" si="77"/>
        <v>0</v>
      </c>
      <c r="AW216">
        <f t="shared" si="78"/>
        <v>0</v>
      </c>
      <c r="AX216">
        <f t="shared" si="79"/>
        <v>0</v>
      </c>
      <c r="AY216">
        <f t="shared" si="80"/>
        <v>0</v>
      </c>
      <c r="AZ216">
        <f t="shared" si="81"/>
        <v>0</v>
      </c>
      <c r="BA216">
        <f t="shared" si="82"/>
        <v>0</v>
      </c>
      <c r="BB216">
        <f t="shared" si="83"/>
        <v>0</v>
      </c>
      <c r="BC216">
        <f t="shared" si="84"/>
        <v>0</v>
      </c>
      <c r="BD216">
        <f t="shared" si="85"/>
        <v>0</v>
      </c>
      <c r="BE216" s="356">
        <f t="shared" si="86"/>
        <v>0</v>
      </c>
      <c r="BF216" s="357">
        <f t="shared" si="87"/>
        <v>0</v>
      </c>
      <c r="BG216" s="358">
        <f t="shared" si="88"/>
        <v>0</v>
      </c>
      <c r="BH216" s="359">
        <f t="shared" si="89"/>
        <v>0</v>
      </c>
      <c r="BI216" s="356">
        <f t="shared" si="90"/>
        <v>0</v>
      </c>
      <c r="BJ216" s="357">
        <f t="shared" si="91"/>
        <v>0</v>
      </c>
      <c r="BK216" s="358">
        <f t="shared" si="92"/>
        <v>0</v>
      </c>
      <c r="BL216" s="359">
        <f t="shared" si="93"/>
        <v>0</v>
      </c>
      <c r="BM216" s="356">
        <f t="shared" si="94"/>
        <v>0</v>
      </c>
      <c r="BN216" s="357">
        <f t="shared" si="95"/>
        <v>0</v>
      </c>
      <c r="BO216" s="358">
        <f t="shared" si="96"/>
        <v>0</v>
      </c>
      <c r="BP216" s="359">
        <f t="shared" si="97"/>
        <v>0</v>
      </c>
      <c r="BQ216" s="282">
        <f t="shared" si="98"/>
        <v>0</v>
      </c>
      <c r="BR216" s="352" t="str">
        <f>IF(BQ216=0,"",
IF(SUM($BQ$162:BQ216)=1,BS216,
IF($BQ$282&gt;SUM($BQ$162:BQ216),_xlfn.CONCAT(", ",BS216),
IF($BQ$282=SUM($BQ$162:BQ216),_xlfn.CONCAT(" y ",BS216)))))</f>
        <v/>
      </c>
      <c r="BS216" s="120" t="s">
        <v>5229</v>
      </c>
      <c r="BX216" s="603">
        <f t="shared" si="99"/>
        <v>1</v>
      </c>
      <c r="BY216" s="604">
        <f t="shared" si="100"/>
        <v>1</v>
      </c>
      <c r="BZ216" s="605">
        <f t="shared" si="101"/>
        <v>1</v>
      </c>
      <c r="CA216" s="290">
        <f t="shared" si="102"/>
        <v>0</v>
      </c>
      <c r="CB216" s="293">
        <f t="shared" si="103"/>
        <v>0</v>
      </c>
      <c r="CC216" s="283" t="str">
        <f>IF(CB216=0,"",
IF(SUM($CB$162:CB216)=1,CD216,
IF($CB$282&gt;SUM($CB$162:CB216),_xlfn.CONCAT(", ",CD216),
IF($CB$282=SUM($CB$162:CB216),_xlfn.CONCAT(" y ",CD216)))))</f>
        <v/>
      </c>
      <c r="CD216" s="120" t="s">
        <v>5229</v>
      </c>
      <c r="CE216" s="365">
        <f>IF(M216="",0,IF(OR(M216="NS",CNGE_2026_M1_Secc1_Sub2!$M430="NS"),0,IF(AND(M216="NA",CNGE_2026_M1_Secc1_Sub2!$M430="NA"),0,IF(M216=CNGE_2026_M1_Secc1_Sub2!$M430,0,1))))</f>
        <v>0</v>
      </c>
      <c r="CF216" s="366">
        <f>IF(N216="",0,IF(OR(G216="NS",CNGE_2026_M1_Secc1_Sub2!$S430="NS"),0,IF(AND(N216="NA",CNGE_2026_M1_Secc1_Sub2!$S430="NA"),0,IF(N216=CNGE_2026_M1_Secc1_Sub2!$S430,0,1))))</f>
        <v>0</v>
      </c>
      <c r="CG216" s="531">
        <f>IF(O216="",0,IF(OR(H216="NS",CNGE_2026_M1_Secc1_Sub2!$Y430="NS"),0,IF(AND(O216="NA",CNGE_2026_M1_Secc1_Sub2!$Y430="NA"),0,IF(O216=CNGE_2026_M1_Secc1_Sub2!$Y430,0,1))))</f>
        <v>0</v>
      </c>
      <c r="CH216" s="282">
        <f t="shared" si="104"/>
        <v>0</v>
      </c>
      <c r="CI216" s="283" t="str">
        <f>IF(CH216=0,"",
IF(SUM($CH$162:CH216)=1,CJ216,
IF($CH$282&gt;SUM($CH$162:CH216),_xlfn.CONCAT(", ",CJ216),
IF($CH$282=SUM($CH$162:CH216),_xlfn.CONCAT(" y ",CJ216)))))</f>
        <v/>
      </c>
      <c r="CJ216" s="120" t="s">
        <v>5229</v>
      </c>
      <c r="CN216" s="1"/>
      <c r="CO216" s="608"/>
      <c r="CP216" s="599"/>
      <c r="CQ216" s="77"/>
      <c r="CR216" s="588"/>
      <c r="CS216" s="588"/>
      <c r="CT216" s="588"/>
      <c r="CU216" s="608"/>
      <c r="CV216" s="599"/>
      <c r="CW216" s="514"/>
    </row>
    <row r="217" spans="1:101" ht="15" customHeight="1">
      <c r="A217" s="22"/>
      <c r="B217" s="11"/>
      <c r="C217" s="35" t="s">
        <v>5230</v>
      </c>
      <c r="D217" s="969" t="str">
        <f>IF(CNGE_2026_M1_Secc1_Sub1!$D96="","",CNGE_2026_M1_Secc1_Sub1!$D96)</f>
        <v/>
      </c>
      <c r="E217" s="970"/>
      <c r="F217" s="970"/>
      <c r="G217" s="970"/>
      <c r="H217" s="970"/>
      <c r="I217" s="970"/>
      <c r="J217" s="970"/>
      <c r="K217" s="970"/>
      <c r="L217" s="970"/>
      <c r="M217" s="645"/>
      <c r="N217" s="645"/>
      <c r="O217" s="645"/>
      <c r="P217" s="645"/>
      <c r="Q217" s="645"/>
      <c r="R217" s="645"/>
      <c r="S217" s="645"/>
      <c r="T217" s="645"/>
      <c r="U217" s="645"/>
      <c r="V217" s="645"/>
      <c r="W217" s="645"/>
      <c r="X217" s="645"/>
      <c r="Y217" s="645"/>
      <c r="Z217" s="645"/>
      <c r="AA217" s="645"/>
      <c r="AB217" s="645"/>
      <c r="AC217" s="645"/>
      <c r="AD217" s="645"/>
      <c r="AG217">
        <f t="shared" si="62"/>
        <v>0</v>
      </c>
      <c r="AH217">
        <f t="shared" si="63"/>
        <v>0</v>
      </c>
      <c r="AI217">
        <f t="shared" si="64"/>
        <v>0</v>
      </c>
      <c r="AJ217">
        <f t="shared" si="65"/>
        <v>0</v>
      </c>
      <c r="AK217">
        <f t="shared" si="66"/>
        <v>0</v>
      </c>
      <c r="AL217">
        <f t="shared" si="67"/>
        <v>0</v>
      </c>
      <c r="AM217">
        <f t="shared" si="68"/>
        <v>0</v>
      </c>
      <c r="AN217">
        <f t="shared" si="69"/>
        <v>0</v>
      </c>
      <c r="AO217">
        <f t="shared" si="70"/>
        <v>0</v>
      </c>
      <c r="AP217">
        <f t="shared" si="71"/>
        <v>0</v>
      </c>
      <c r="AQ217">
        <f t="shared" si="72"/>
        <v>0</v>
      </c>
      <c r="AR217">
        <f t="shared" si="73"/>
        <v>0</v>
      </c>
      <c r="AS217">
        <f t="shared" si="74"/>
        <v>0</v>
      </c>
      <c r="AT217">
        <f t="shared" si="75"/>
        <v>0</v>
      </c>
      <c r="AU217">
        <f t="shared" si="76"/>
        <v>0</v>
      </c>
      <c r="AV217">
        <f t="shared" si="77"/>
        <v>0</v>
      </c>
      <c r="AW217">
        <f t="shared" si="78"/>
        <v>0</v>
      </c>
      <c r="AX217">
        <f t="shared" si="79"/>
        <v>0</v>
      </c>
      <c r="AY217">
        <f t="shared" si="80"/>
        <v>0</v>
      </c>
      <c r="AZ217">
        <f t="shared" si="81"/>
        <v>0</v>
      </c>
      <c r="BA217">
        <f t="shared" si="82"/>
        <v>0</v>
      </c>
      <c r="BB217">
        <f t="shared" si="83"/>
        <v>0</v>
      </c>
      <c r="BC217">
        <f t="shared" si="84"/>
        <v>0</v>
      </c>
      <c r="BD217">
        <f t="shared" si="85"/>
        <v>0</v>
      </c>
      <c r="BE217" s="356">
        <f t="shared" si="86"/>
        <v>0</v>
      </c>
      <c r="BF217" s="357">
        <f t="shared" si="87"/>
        <v>0</v>
      </c>
      <c r="BG217" s="358">
        <f t="shared" si="88"/>
        <v>0</v>
      </c>
      <c r="BH217" s="359">
        <f t="shared" si="89"/>
        <v>0</v>
      </c>
      <c r="BI217" s="356">
        <f t="shared" si="90"/>
        <v>0</v>
      </c>
      <c r="BJ217" s="357">
        <f t="shared" si="91"/>
        <v>0</v>
      </c>
      <c r="BK217" s="358">
        <f t="shared" si="92"/>
        <v>0</v>
      </c>
      <c r="BL217" s="359">
        <f t="shared" si="93"/>
        <v>0</v>
      </c>
      <c r="BM217" s="356">
        <f t="shared" si="94"/>
        <v>0</v>
      </c>
      <c r="BN217" s="357">
        <f t="shared" si="95"/>
        <v>0</v>
      </c>
      <c r="BO217" s="358">
        <f t="shared" si="96"/>
        <v>0</v>
      </c>
      <c r="BP217" s="359">
        <f t="shared" si="97"/>
        <v>0</v>
      </c>
      <c r="BQ217" s="282">
        <f t="shared" si="98"/>
        <v>0</v>
      </c>
      <c r="BR217" s="352" t="str">
        <f>IF(BQ217=0,"",
IF(SUM($BQ$162:BQ217)=1,BS217,
IF($BQ$282&gt;SUM($BQ$162:BQ217),_xlfn.CONCAT(", ",BS217),
IF($BQ$282=SUM($BQ$162:BQ217),_xlfn.CONCAT(" y ",BS217)))))</f>
        <v/>
      </c>
      <c r="BS217" s="120" t="s">
        <v>5231</v>
      </c>
      <c r="BX217" s="603">
        <f t="shared" si="99"/>
        <v>1</v>
      </c>
      <c r="BY217" s="604">
        <f t="shared" si="100"/>
        <v>1</v>
      </c>
      <c r="BZ217" s="605">
        <f t="shared" si="101"/>
        <v>1</v>
      </c>
      <c r="CA217" s="290">
        <f t="shared" si="102"/>
        <v>0</v>
      </c>
      <c r="CB217" s="293">
        <f t="shared" si="103"/>
        <v>0</v>
      </c>
      <c r="CC217" s="283" t="str">
        <f>IF(CB217=0,"",
IF(SUM($CB$162:CB217)=1,CD217,
IF($CB$282&gt;SUM($CB$162:CB217),_xlfn.CONCAT(", ",CD217),
IF($CB$282=SUM($CB$162:CB217),_xlfn.CONCAT(" y ",CD217)))))</f>
        <v/>
      </c>
      <c r="CD217" s="120" t="s">
        <v>5231</v>
      </c>
      <c r="CE217" s="365">
        <f>IF(M217="",0,IF(OR(M217="NS",CNGE_2026_M1_Secc1_Sub2!$M431="NS"),0,IF(AND(M217="NA",CNGE_2026_M1_Secc1_Sub2!$M431="NA"),0,IF(M217=CNGE_2026_M1_Secc1_Sub2!$M431,0,1))))</f>
        <v>0</v>
      </c>
      <c r="CF217" s="366">
        <f>IF(N217="",0,IF(OR(G217="NS",CNGE_2026_M1_Secc1_Sub2!$S431="NS"),0,IF(AND(N217="NA",CNGE_2026_M1_Secc1_Sub2!$S431="NA"),0,IF(N217=CNGE_2026_M1_Secc1_Sub2!$S431,0,1))))</f>
        <v>0</v>
      </c>
      <c r="CG217" s="531">
        <f>IF(O217="",0,IF(OR(H217="NS",CNGE_2026_M1_Secc1_Sub2!$Y431="NS"),0,IF(AND(O217="NA",CNGE_2026_M1_Secc1_Sub2!$Y431="NA"),0,IF(O217=CNGE_2026_M1_Secc1_Sub2!$Y431,0,1))))</f>
        <v>0</v>
      </c>
      <c r="CH217" s="282">
        <f t="shared" si="104"/>
        <v>0</v>
      </c>
      <c r="CI217" s="283" t="str">
        <f>IF(CH217=0,"",
IF(SUM($CH$162:CH217)=1,CJ217,
IF($CH$282&gt;SUM($CH$162:CH217),_xlfn.CONCAT(", ",CJ217),
IF($CH$282=SUM($CH$162:CH217),_xlfn.CONCAT(" y ",CJ217)))))</f>
        <v/>
      </c>
      <c r="CJ217" s="120" t="s">
        <v>5231</v>
      </c>
      <c r="CN217" s="1"/>
      <c r="CO217" s="608"/>
      <c r="CP217" s="599"/>
      <c r="CQ217" s="77"/>
      <c r="CR217" s="588"/>
      <c r="CS217" s="588"/>
      <c r="CT217" s="588"/>
      <c r="CU217" s="608"/>
      <c r="CV217" s="599"/>
      <c r="CW217" s="514"/>
    </row>
    <row r="218" spans="1:101" ht="15" customHeight="1">
      <c r="A218" s="22"/>
      <c r="B218" s="11"/>
      <c r="C218" s="35" t="s">
        <v>5232</v>
      </c>
      <c r="D218" s="969" t="str">
        <f>IF(CNGE_2026_M1_Secc1_Sub1!$D97="","",CNGE_2026_M1_Secc1_Sub1!$D97)</f>
        <v/>
      </c>
      <c r="E218" s="970"/>
      <c r="F218" s="970"/>
      <c r="G218" s="970"/>
      <c r="H218" s="970"/>
      <c r="I218" s="970"/>
      <c r="J218" s="970"/>
      <c r="K218" s="970"/>
      <c r="L218" s="970"/>
      <c r="M218" s="645"/>
      <c r="N218" s="645"/>
      <c r="O218" s="645"/>
      <c r="P218" s="645"/>
      <c r="Q218" s="645"/>
      <c r="R218" s="645"/>
      <c r="S218" s="645"/>
      <c r="T218" s="645"/>
      <c r="U218" s="645"/>
      <c r="V218" s="645"/>
      <c r="W218" s="645"/>
      <c r="X218" s="645"/>
      <c r="Y218" s="645"/>
      <c r="Z218" s="645"/>
      <c r="AA218" s="645"/>
      <c r="AB218" s="645"/>
      <c r="AC218" s="645"/>
      <c r="AD218" s="645"/>
      <c r="AG218">
        <f t="shared" si="62"/>
        <v>0</v>
      </c>
      <c r="AH218">
        <f t="shared" si="63"/>
        <v>0</v>
      </c>
      <c r="AI218">
        <f t="shared" si="64"/>
        <v>0</v>
      </c>
      <c r="AJ218">
        <f t="shared" si="65"/>
        <v>0</v>
      </c>
      <c r="AK218">
        <f t="shared" si="66"/>
        <v>0</v>
      </c>
      <c r="AL218">
        <f t="shared" si="67"/>
        <v>0</v>
      </c>
      <c r="AM218">
        <f t="shared" si="68"/>
        <v>0</v>
      </c>
      <c r="AN218">
        <f t="shared" si="69"/>
        <v>0</v>
      </c>
      <c r="AO218">
        <f t="shared" si="70"/>
        <v>0</v>
      </c>
      <c r="AP218">
        <f t="shared" si="71"/>
        <v>0</v>
      </c>
      <c r="AQ218">
        <f t="shared" si="72"/>
        <v>0</v>
      </c>
      <c r="AR218">
        <f t="shared" si="73"/>
        <v>0</v>
      </c>
      <c r="AS218">
        <f t="shared" si="74"/>
        <v>0</v>
      </c>
      <c r="AT218">
        <f t="shared" si="75"/>
        <v>0</v>
      </c>
      <c r="AU218">
        <f t="shared" si="76"/>
        <v>0</v>
      </c>
      <c r="AV218">
        <f t="shared" si="77"/>
        <v>0</v>
      </c>
      <c r="AW218">
        <f t="shared" si="78"/>
        <v>0</v>
      </c>
      <c r="AX218">
        <f t="shared" si="79"/>
        <v>0</v>
      </c>
      <c r="AY218">
        <f t="shared" si="80"/>
        <v>0</v>
      </c>
      <c r="AZ218">
        <f t="shared" si="81"/>
        <v>0</v>
      </c>
      <c r="BA218">
        <f t="shared" si="82"/>
        <v>0</v>
      </c>
      <c r="BB218">
        <f t="shared" si="83"/>
        <v>0</v>
      </c>
      <c r="BC218">
        <f t="shared" si="84"/>
        <v>0</v>
      </c>
      <c r="BD218">
        <f t="shared" si="85"/>
        <v>0</v>
      </c>
      <c r="BE218" s="356">
        <f t="shared" si="86"/>
        <v>0</v>
      </c>
      <c r="BF218" s="357">
        <f t="shared" si="87"/>
        <v>0</v>
      </c>
      <c r="BG218" s="358">
        <f t="shared" si="88"/>
        <v>0</v>
      </c>
      <c r="BH218" s="359">
        <f t="shared" si="89"/>
        <v>0</v>
      </c>
      <c r="BI218" s="356">
        <f t="shared" si="90"/>
        <v>0</v>
      </c>
      <c r="BJ218" s="357">
        <f t="shared" si="91"/>
        <v>0</v>
      </c>
      <c r="BK218" s="358">
        <f t="shared" si="92"/>
        <v>0</v>
      </c>
      <c r="BL218" s="359">
        <f t="shared" si="93"/>
        <v>0</v>
      </c>
      <c r="BM218" s="356">
        <f t="shared" si="94"/>
        <v>0</v>
      </c>
      <c r="BN218" s="357">
        <f t="shared" si="95"/>
        <v>0</v>
      </c>
      <c r="BO218" s="358">
        <f t="shared" si="96"/>
        <v>0</v>
      </c>
      <c r="BP218" s="359">
        <f t="shared" si="97"/>
        <v>0</v>
      </c>
      <c r="BQ218" s="282">
        <f t="shared" si="98"/>
        <v>0</v>
      </c>
      <c r="BR218" s="352" t="str">
        <f>IF(BQ218=0,"",
IF(SUM($BQ$162:BQ218)=1,BS218,
IF($BQ$282&gt;SUM($BQ$162:BQ218),_xlfn.CONCAT(", ",BS218),
IF($BQ$282=SUM($BQ$162:BQ218),_xlfn.CONCAT(" y ",BS218)))))</f>
        <v/>
      </c>
      <c r="BS218" s="120" t="s">
        <v>5233</v>
      </c>
      <c r="BX218" s="603">
        <f t="shared" si="99"/>
        <v>1</v>
      </c>
      <c r="BY218" s="604">
        <f t="shared" si="100"/>
        <v>1</v>
      </c>
      <c r="BZ218" s="605">
        <f t="shared" si="101"/>
        <v>1</v>
      </c>
      <c r="CA218" s="290">
        <f t="shared" si="102"/>
        <v>0</v>
      </c>
      <c r="CB218" s="293">
        <f t="shared" si="103"/>
        <v>0</v>
      </c>
      <c r="CC218" s="283" t="str">
        <f>IF(CB218=0,"",
IF(SUM($CB$162:CB218)=1,CD218,
IF($CB$282&gt;SUM($CB$162:CB218),_xlfn.CONCAT(", ",CD218),
IF($CB$282=SUM($CB$162:CB218),_xlfn.CONCAT(" y ",CD218)))))</f>
        <v/>
      </c>
      <c r="CD218" s="120" t="s">
        <v>5233</v>
      </c>
      <c r="CE218" s="365">
        <f>IF(M218="",0,IF(OR(M218="NS",CNGE_2026_M1_Secc1_Sub2!$M432="NS"),0,IF(AND(M218="NA",CNGE_2026_M1_Secc1_Sub2!$M432="NA"),0,IF(M218=CNGE_2026_M1_Secc1_Sub2!$M432,0,1))))</f>
        <v>0</v>
      </c>
      <c r="CF218" s="366">
        <f>IF(N218="",0,IF(OR(G218="NS",CNGE_2026_M1_Secc1_Sub2!$S432="NS"),0,IF(AND(N218="NA",CNGE_2026_M1_Secc1_Sub2!$S432="NA"),0,IF(N218=CNGE_2026_M1_Secc1_Sub2!$S432,0,1))))</f>
        <v>0</v>
      </c>
      <c r="CG218" s="531">
        <f>IF(O218="",0,IF(OR(H218="NS",CNGE_2026_M1_Secc1_Sub2!$Y432="NS"),0,IF(AND(O218="NA",CNGE_2026_M1_Secc1_Sub2!$Y432="NA"),0,IF(O218=CNGE_2026_M1_Secc1_Sub2!$Y432,0,1))))</f>
        <v>0</v>
      </c>
      <c r="CH218" s="282">
        <f t="shared" si="104"/>
        <v>0</v>
      </c>
      <c r="CI218" s="283" t="str">
        <f>IF(CH218=0,"",
IF(SUM($CH$162:CH218)=1,CJ218,
IF($CH$282&gt;SUM($CH$162:CH218),_xlfn.CONCAT(", ",CJ218),
IF($CH$282=SUM($CH$162:CH218),_xlfn.CONCAT(" y ",CJ218)))))</f>
        <v/>
      </c>
      <c r="CJ218" s="120" t="s">
        <v>5233</v>
      </c>
      <c r="CN218" s="1"/>
      <c r="CO218" s="608"/>
      <c r="CP218" s="599"/>
      <c r="CQ218" s="77"/>
      <c r="CR218" s="588"/>
      <c r="CS218" s="588"/>
      <c r="CT218" s="588"/>
      <c r="CU218" s="608"/>
      <c r="CV218" s="599"/>
      <c r="CW218" s="514"/>
    </row>
    <row r="219" spans="1:101" ht="15" customHeight="1">
      <c r="A219" s="22"/>
      <c r="B219" s="11"/>
      <c r="C219" s="35" t="s">
        <v>5234</v>
      </c>
      <c r="D219" s="969" t="str">
        <f>IF(CNGE_2026_M1_Secc1_Sub1!$D98="","",CNGE_2026_M1_Secc1_Sub1!$D98)</f>
        <v/>
      </c>
      <c r="E219" s="970"/>
      <c r="F219" s="970"/>
      <c r="G219" s="970"/>
      <c r="H219" s="970"/>
      <c r="I219" s="970"/>
      <c r="J219" s="970"/>
      <c r="K219" s="970"/>
      <c r="L219" s="970"/>
      <c r="M219" s="645"/>
      <c r="N219" s="645"/>
      <c r="O219" s="645"/>
      <c r="P219" s="645"/>
      <c r="Q219" s="645"/>
      <c r="R219" s="645"/>
      <c r="S219" s="645"/>
      <c r="T219" s="645"/>
      <c r="U219" s="645"/>
      <c r="V219" s="645"/>
      <c r="W219" s="645"/>
      <c r="X219" s="645"/>
      <c r="Y219" s="645"/>
      <c r="Z219" s="645"/>
      <c r="AA219" s="645"/>
      <c r="AB219" s="645"/>
      <c r="AC219" s="645"/>
      <c r="AD219" s="645"/>
      <c r="AG219">
        <f t="shared" si="62"/>
        <v>0</v>
      </c>
      <c r="AH219">
        <f t="shared" si="63"/>
        <v>0</v>
      </c>
      <c r="AI219">
        <f t="shared" si="64"/>
        <v>0</v>
      </c>
      <c r="AJ219">
        <f t="shared" si="65"/>
        <v>0</v>
      </c>
      <c r="AK219">
        <f t="shared" si="66"/>
        <v>0</v>
      </c>
      <c r="AL219">
        <f t="shared" si="67"/>
        <v>0</v>
      </c>
      <c r="AM219">
        <f t="shared" si="68"/>
        <v>0</v>
      </c>
      <c r="AN219">
        <f t="shared" si="69"/>
        <v>0</v>
      </c>
      <c r="AO219">
        <f t="shared" si="70"/>
        <v>0</v>
      </c>
      <c r="AP219">
        <f t="shared" si="71"/>
        <v>0</v>
      </c>
      <c r="AQ219">
        <f t="shared" si="72"/>
        <v>0</v>
      </c>
      <c r="AR219">
        <f t="shared" si="73"/>
        <v>0</v>
      </c>
      <c r="AS219">
        <f t="shared" si="74"/>
        <v>0</v>
      </c>
      <c r="AT219">
        <f t="shared" si="75"/>
        <v>0</v>
      </c>
      <c r="AU219">
        <f t="shared" si="76"/>
        <v>0</v>
      </c>
      <c r="AV219">
        <f t="shared" si="77"/>
        <v>0</v>
      </c>
      <c r="AW219">
        <f t="shared" si="78"/>
        <v>0</v>
      </c>
      <c r="AX219">
        <f t="shared" si="79"/>
        <v>0</v>
      </c>
      <c r="AY219">
        <f t="shared" si="80"/>
        <v>0</v>
      </c>
      <c r="AZ219">
        <f t="shared" si="81"/>
        <v>0</v>
      </c>
      <c r="BA219">
        <f t="shared" si="82"/>
        <v>0</v>
      </c>
      <c r="BB219">
        <f t="shared" si="83"/>
        <v>0</v>
      </c>
      <c r="BC219">
        <f t="shared" si="84"/>
        <v>0</v>
      </c>
      <c r="BD219">
        <f t="shared" si="85"/>
        <v>0</v>
      </c>
      <c r="BE219" s="356">
        <f t="shared" si="86"/>
        <v>0</v>
      </c>
      <c r="BF219" s="357">
        <f t="shared" si="87"/>
        <v>0</v>
      </c>
      <c r="BG219" s="358">
        <f t="shared" si="88"/>
        <v>0</v>
      </c>
      <c r="BH219" s="359">
        <f t="shared" si="89"/>
        <v>0</v>
      </c>
      <c r="BI219" s="356">
        <f t="shared" si="90"/>
        <v>0</v>
      </c>
      <c r="BJ219" s="357">
        <f t="shared" si="91"/>
        <v>0</v>
      </c>
      <c r="BK219" s="358">
        <f t="shared" si="92"/>
        <v>0</v>
      </c>
      <c r="BL219" s="359">
        <f t="shared" si="93"/>
        <v>0</v>
      </c>
      <c r="BM219" s="356">
        <f t="shared" si="94"/>
        <v>0</v>
      </c>
      <c r="BN219" s="357">
        <f t="shared" si="95"/>
        <v>0</v>
      </c>
      <c r="BO219" s="358">
        <f t="shared" si="96"/>
        <v>0</v>
      </c>
      <c r="BP219" s="359">
        <f t="shared" si="97"/>
        <v>0</v>
      </c>
      <c r="BQ219" s="282">
        <f t="shared" si="98"/>
        <v>0</v>
      </c>
      <c r="BR219" s="352" t="str">
        <f>IF(BQ219=0,"",
IF(SUM($BQ$162:BQ219)=1,BS219,
IF($BQ$282&gt;SUM($BQ$162:BQ219),_xlfn.CONCAT(", ",BS219),
IF($BQ$282=SUM($BQ$162:BQ219),_xlfn.CONCAT(" y ",BS219)))))</f>
        <v/>
      </c>
      <c r="BS219" s="120" t="s">
        <v>5235</v>
      </c>
      <c r="BX219" s="603">
        <f t="shared" si="99"/>
        <v>1</v>
      </c>
      <c r="BY219" s="604">
        <f t="shared" si="100"/>
        <v>1</v>
      </c>
      <c r="BZ219" s="605">
        <f t="shared" si="101"/>
        <v>1</v>
      </c>
      <c r="CA219" s="290">
        <f t="shared" si="102"/>
        <v>0</v>
      </c>
      <c r="CB219" s="293">
        <f t="shared" si="103"/>
        <v>0</v>
      </c>
      <c r="CC219" s="283" t="str">
        <f>IF(CB219=0,"",
IF(SUM($CB$162:CB219)=1,CD219,
IF($CB$282&gt;SUM($CB$162:CB219),_xlfn.CONCAT(", ",CD219),
IF($CB$282=SUM($CB$162:CB219),_xlfn.CONCAT(" y ",CD219)))))</f>
        <v/>
      </c>
      <c r="CD219" s="120" t="s">
        <v>5235</v>
      </c>
      <c r="CE219" s="365">
        <f>IF(M219="",0,IF(OR(M219="NS",CNGE_2026_M1_Secc1_Sub2!$M433="NS"),0,IF(AND(M219="NA",CNGE_2026_M1_Secc1_Sub2!$M433="NA"),0,IF(M219=CNGE_2026_M1_Secc1_Sub2!$M433,0,1))))</f>
        <v>0</v>
      </c>
      <c r="CF219" s="366">
        <f>IF(N219="",0,IF(OR(G219="NS",CNGE_2026_M1_Secc1_Sub2!$S433="NS"),0,IF(AND(N219="NA",CNGE_2026_M1_Secc1_Sub2!$S433="NA"),0,IF(N219=CNGE_2026_M1_Secc1_Sub2!$S433,0,1))))</f>
        <v>0</v>
      </c>
      <c r="CG219" s="531">
        <f>IF(O219="",0,IF(OR(H219="NS",CNGE_2026_M1_Secc1_Sub2!$Y433="NS"),0,IF(AND(O219="NA",CNGE_2026_M1_Secc1_Sub2!$Y433="NA"),0,IF(O219=CNGE_2026_M1_Secc1_Sub2!$Y433,0,1))))</f>
        <v>0</v>
      </c>
      <c r="CH219" s="282">
        <f t="shared" si="104"/>
        <v>0</v>
      </c>
      <c r="CI219" s="283" t="str">
        <f>IF(CH219=0,"",
IF(SUM($CH$162:CH219)=1,CJ219,
IF($CH$282&gt;SUM($CH$162:CH219),_xlfn.CONCAT(", ",CJ219),
IF($CH$282=SUM($CH$162:CH219),_xlfn.CONCAT(" y ",CJ219)))))</f>
        <v/>
      </c>
      <c r="CJ219" s="120" t="s">
        <v>5235</v>
      </c>
      <c r="CN219" s="1"/>
      <c r="CO219" s="608"/>
      <c r="CP219" s="599"/>
      <c r="CQ219" s="77"/>
      <c r="CR219" s="588"/>
      <c r="CS219" s="588"/>
      <c r="CT219" s="588"/>
      <c r="CU219" s="608"/>
      <c r="CV219" s="599"/>
      <c r="CW219" s="514"/>
    </row>
    <row r="220" spans="1:101" ht="15" customHeight="1">
      <c r="A220" s="22"/>
      <c r="B220" s="11"/>
      <c r="C220" s="35" t="s">
        <v>5236</v>
      </c>
      <c r="D220" s="969" t="str">
        <f>IF(CNGE_2026_M1_Secc1_Sub1!$D99="","",CNGE_2026_M1_Secc1_Sub1!$D99)</f>
        <v/>
      </c>
      <c r="E220" s="970"/>
      <c r="F220" s="970"/>
      <c r="G220" s="970"/>
      <c r="H220" s="970"/>
      <c r="I220" s="970"/>
      <c r="J220" s="970"/>
      <c r="K220" s="970"/>
      <c r="L220" s="970"/>
      <c r="M220" s="645"/>
      <c r="N220" s="645"/>
      <c r="O220" s="645"/>
      <c r="P220" s="645"/>
      <c r="Q220" s="645"/>
      <c r="R220" s="645"/>
      <c r="S220" s="645"/>
      <c r="T220" s="645"/>
      <c r="U220" s="645"/>
      <c r="V220" s="645"/>
      <c r="W220" s="645"/>
      <c r="X220" s="645"/>
      <c r="Y220" s="645"/>
      <c r="Z220" s="645"/>
      <c r="AA220" s="645"/>
      <c r="AB220" s="645"/>
      <c r="AC220" s="645"/>
      <c r="AD220" s="645"/>
      <c r="AG220">
        <f t="shared" si="62"/>
        <v>0</v>
      </c>
      <c r="AH220">
        <f t="shared" si="63"/>
        <v>0</v>
      </c>
      <c r="AI220">
        <f t="shared" si="64"/>
        <v>0</v>
      </c>
      <c r="AJ220">
        <f t="shared" si="65"/>
        <v>0</v>
      </c>
      <c r="AK220">
        <f t="shared" si="66"/>
        <v>0</v>
      </c>
      <c r="AL220">
        <f t="shared" si="67"/>
        <v>0</v>
      </c>
      <c r="AM220">
        <f t="shared" si="68"/>
        <v>0</v>
      </c>
      <c r="AN220">
        <f t="shared" si="69"/>
        <v>0</v>
      </c>
      <c r="AO220">
        <f t="shared" si="70"/>
        <v>0</v>
      </c>
      <c r="AP220">
        <f t="shared" si="71"/>
        <v>0</v>
      </c>
      <c r="AQ220">
        <f t="shared" si="72"/>
        <v>0</v>
      </c>
      <c r="AR220">
        <f t="shared" si="73"/>
        <v>0</v>
      </c>
      <c r="AS220">
        <f t="shared" si="74"/>
        <v>0</v>
      </c>
      <c r="AT220">
        <f t="shared" si="75"/>
        <v>0</v>
      </c>
      <c r="AU220">
        <f t="shared" si="76"/>
        <v>0</v>
      </c>
      <c r="AV220">
        <f t="shared" si="77"/>
        <v>0</v>
      </c>
      <c r="AW220">
        <f t="shared" si="78"/>
        <v>0</v>
      </c>
      <c r="AX220">
        <f t="shared" si="79"/>
        <v>0</v>
      </c>
      <c r="AY220">
        <f t="shared" si="80"/>
        <v>0</v>
      </c>
      <c r="AZ220">
        <f t="shared" si="81"/>
        <v>0</v>
      </c>
      <c r="BA220">
        <f t="shared" si="82"/>
        <v>0</v>
      </c>
      <c r="BB220">
        <f t="shared" si="83"/>
        <v>0</v>
      </c>
      <c r="BC220">
        <f t="shared" si="84"/>
        <v>0</v>
      </c>
      <c r="BD220">
        <f t="shared" si="85"/>
        <v>0</v>
      </c>
      <c r="BE220" s="356">
        <f t="shared" si="86"/>
        <v>0</v>
      </c>
      <c r="BF220" s="357">
        <f t="shared" si="87"/>
        <v>0</v>
      </c>
      <c r="BG220" s="358">
        <f t="shared" si="88"/>
        <v>0</v>
      </c>
      <c r="BH220" s="359">
        <f t="shared" si="89"/>
        <v>0</v>
      </c>
      <c r="BI220" s="356">
        <f t="shared" si="90"/>
        <v>0</v>
      </c>
      <c r="BJ220" s="357">
        <f t="shared" si="91"/>
        <v>0</v>
      </c>
      <c r="BK220" s="358">
        <f t="shared" si="92"/>
        <v>0</v>
      </c>
      <c r="BL220" s="359">
        <f t="shared" si="93"/>
        <v>0</v>
      </c>
      <c r="BM220" s="356">
        <f t="shared" si="94"/>
        <v>0</v>
      </c>
      <c r="BN220" s="357">
        <f t="shared" si="95"/>
        <v>0</v>
      </c>
      <c r="BO220" s="358">
        <f t="shared" si="96"/>
        <v>0</v>
      </c>
      <c r="BP220" s="359">
        <f t="shared" si="97"/>
        <v>0</v>
      </c>
      <c r="BQ220" s="282">
        <f t="shared" si="98"/>
        <v>0</v>
      </c>
      <c r="BR220" s="352" t="str">
        <f>IF(BQ220=0,"",
IF(SUM($BQ$162:BQ220)=1,BS220,
IF($BQ$282&gt;SUM($BQ$162:BQ220),_xlfn.CONCAT(", ",BS220),
IF($BQ$282=SUM($BQ$162:BQ220),_xlfn.CONCAT(" y ",BS220)))))</f>
        <v/>
      </c>
      <c r="BS220" s="120" t="s">
        <v>5237</v>
      </c>
      <c r="BX220" s="603">
        <f t="shared" si="99"/>
        <v>1</v>
      </c>
      <c r="BY220" s="604">
        <f t="shared" si="100"/>
        <v>1</v>
      </c>
      <c r="BZ220" s="605">
        <f t="shared" si="101"/>
        <v>1</v>
      </c>
      <c r="CA220" s="290">
        <f t="shared" si="102"/>
        <v>0</v>
      </c>
      <c r="CB220" s="293">
        <f t="shared" si="103"/>
        <v>0</v>
      </c>
      <c r="CC220" s="283" t="str">
        <f>IF(CB220=0,"",
IF(SUM($CB$162:CB220)=1,CD220,
IF($CB$282&gt;SUM($CB$162:CB220),_xlfn.CONCAT(", ",CD220),
IF($CB$282=SUM($CB$162:CB220),_xlfn.CONCAT(" y ",CD220)))))</f>
        <v/>
      </c>
      <c r="CD220" s="120" t="s">
        <v>5237</v>
      </c>
      <c r="CE220" s="365">
        <f>IF(M220="",0,IF(OR(M220="NS",CNGE_2026_M1_Secc1_Sub2!$M434="NS"),0,IF(AND(M220="NA",CNGE_2026_M1_Secc1_Sub2!$M434="NA"),0,IF(M220=CNGE_2026_M1_Secc1_Sub2!$M434,0,1))))</f>
        <v>0</v>
      </c>
      <c r="CF220" s="366">
        <f>IF(N220="",0,IF(OR(G220="NS",CNGE_2026_M1_Secc1_Sub2!$S434="NS"),0,IF(AND(N220="NA",CNGE_2026_M1_Secc1_Sub2!$S434="NA"),0,IF(N220=CNGE_2026_M1_Secc1_Sub2!$S434,0,1))))</f>
        <v>0</v>
      </c>
      <c r="CG220" s="531">
        <f>IF(O220="",0,IF(OR(H220="NS",CNGE_2026_M1_Secc1_Sub2!$Y434="NS"),0,IF(AND(O220="NA",CNGE_2026_M1_Secc1_Sub2!$Y434="NA"),0,IF(O220=CNGE_2026_M1_Secc1_Sub2!$Y434,0,1))))</f>
        <v>0</v>
      </c>
      <c r="CH220" s="282">
        <f t="shared" si="104"/>
        <v>0</v>
      </c>
      <c r="CI220" s="283" t="str">
        <f>IF(CH220=0,"",
IF(SUM($CH$162:CH220)=1,CJ220,
IF($CH$282&gt;SUM($CH$162:CH220),_xlfn.CONCAT(", ",CJ220),
IF($CH$282=SUM($CH$162:CH220),_xlfn.CONCAT(" y ",CJ220)))))</f>
        <v/>
      </c>
      <c r="CJ220" s="120" t="s">
        <v>5237</v>
      </c>
      <c r="CN220" s="1"/>
      <c r="CO220" s="608"/>
      <c r="CP220" s="599"/>
      <c r="CQ220" s="77"/>
      <c r="CR220" s="588"/>
      <c r="CS220" s="588"/>
      <c r="CT220" s="588"/>
      <c r="CU220" s="608"/>
      <c r="CV220" s="599"/>
      <c r="CW220" s="514"/>
    </row>
    <row r="221" spans="1:101" ht="15" customHeight="1">
      <c r="A221" s="22"/>
      <c r="B221" s="11"/>
      <c r="C221" s="35" t="s">
        <v>5238</v>
      </c>
      <c r="D221" s="969" t="str">
        <f>IF(CNGE_2026_M1_Secc1_Sub1!$D100="","",CNGE_2026_M1_Secc1_Sub1!$D100)</f>
        <v/>
      </c>
      <c r="E221" s="970"/>
      <c r="F221" s="970"/>
      <c r="G221" s="970"/>
      <c r="H221" s="970"/>
      <c r="I221" s="970"/>
      <c r="J221" s="970"/>
      <c r="K221" s="970"/>
      <c r="L221" s="970"/>
      <c r="M221" s="645"/>
      <c r="N221" s="645"/>
      <c r="O221" s="645"/>
      <c r="P221" s="645"/>
      <c r="Q221" s="645"/>
      <c r="R221" s="645"/>
      <c r="S221" s="645"/>
      <c r="T221" s="645"/>
      <c r="U221" s="645"/>
      <c r="V221" s="645"/>
      <c r="W221" s="645"/>
      <c r="X221" s="645"/>
      <c r="Y221" s="645"/>
      <c r="Z221" s="645"/>
      <c r="AA221" s="645"/>
      <c r="AB221" s="645"/>
      <c r="AC221" s="645"/>
      <c r="AD221" s="645"/>
      <c r="AG221">
        <f t="shared" si="62"/>
        <v>0</v>
      </c>
      <c r="AH221">
        <f t="shared" si="63"/>
        <v>0</v>
      </c>
      <c r="AI221">
        <f t="shared" si="64"/>
        <v>0</v>
      </c>
      <c r="AJ221">
        <f t="shared" si="65"/>
        <v>0</v>
      </c>
      <c r="AK221">
        <f t="shared" si="66"/>
        <v>0</v>
      </c>
      <c r="AL221">
        <f t="shared" si="67"/>
        <v>0</v>
      </c>
      <c r="AM221">
        <f t="shared" si="68"/>
        <v>0</v>
      </c>
      <c r="AN221">
        <f t="shared" si="69"/>
        <v>0</v>
      </c>
      <c r="AO221">
        <f t="shared" si="70"/>
        <v>0</v>
      </c>
      <c r="AP221">
        <f t="shared" si="71"/>
        <v>0</v>
      </c>
      <c r="AQ221">
        <f t="shared" si="72"/>
        <v>0</v>
      </c>
      <c r="AR221">
        <f t="shared" si="73"/>
        <v>0</v>
      </c>
      <c r="AS221">
        <f t="shared" si="74"/>
        <v>0</v>
      </c>
      <c r="AT221">
        <f t="shared" si="75"/>
        <v>0</v>
      </c>
      <c r="AU221">
        <f t="shared" si="76"/>
        <v>0</v>
      </c>
      <c r="AV221">
        <f t="shared" si="77"/>
        <v>0</v>
      </c>
      <c r="AW221">
        <f t="shared" si="78"/>
        <v>0</v>
      </c>
      <c r="AX221">
        <f t="shared" si="79"/>
        <v>0</v>
      </c>
      <c r="AY221">
        <f t="shared" si="80"/>
        <v>0</v>
      </c>
      <c r="AZ221">
        <f t="shared" si="81"/>
        <v>0</v>
      </c>
      <c r="BA221">
        <f t="shared" si="82"/>
        <v>0</v>
      </c>
      <c r="BB221">
        <f t="shared" si="83"/>
        <v>0</v>
      </c>
      <c r="BC221">
        <f t="shared" si="84"/>
        <v>0</v>
      </c>
      <c r="BD221">
        <f t="shared" si="85"/>
        <v>0</v>
      </c>
      <c r="BE221" s="356">
        <f t="shared" si="86"/>
        <v>0</v>
      </c>
      <c r="BF221" s="357">
        <f t="shared" si="87"/>
        <v>0</v>
      </c>
      <c r="BG221" s="358">
        <f t="shared" si="88"/>
        <v>0</v>
      </c>
      <c r="BH221" s="359">
        <f t="shared" si="89"/>
        <v>0</v>
      </c>
      <c r="BI221" s="356">
        <f t="shared" si="90"/>
        <v>0</v>
      </c>
      <c r="BJ221" s="357">
        <f t="shared" si="91"/>
        <v>0</v>
      </c>
      <c r="BK221" s="358">
        <f t="shared" si="92"/>
        <v>0</v>
      </c>
      <c r="BL221" s="359">
        <f t="shared" si="93"/>
        <v>0</v>
      </c>
      <c r="BM221" s="356">
        <f t="shared" si="94"/>
        <v>0</v>
      </c>
      <c r="BN221" s="357">
        <f t="shared" si="95"/>
        <v>0</v>
      </c>
      <c r="BO221" s="358">
        <f t="shared" si="96"/>
        <v>0</v>
      </c>
      <c r="BP221" s="359">
        <f t="shared" si="97"/>
        <v>0</v>
      </c>
      <c r="BQ221" s="282">
        <f t="shared" si="98"/>
        <v>0</v>
      </c>
      <c r="BR221" s="352" t="str">
        <f>IF(BQ221=0,"",
IF(SUM($BQ$162:BQ221)=1,BS221,
IF($BQ$282&gt;SUM($BQ$162:BQ221),_xlfn.CONCAT(", ",BS221),
IF($BQ$282=SUM($BQ$162:BQ221),_xlfn.CONCAT(" y ",BS221)))))</f>
        <v/>
      </c>
      <c r="BS221" s="120" t="s">
        <v>5239</v>
      </c>
      <c r="BX221" s="603">
        <f t="shared" si="99"/>
        <v>1</v>
      </c>
      <c r="BY221" s="604">
        <f t="shared" si="100"/>
        <v>1</v>
      </c>
      <c r="BZ221" s="605">
        <f t="shared" si="101"/>
        <v>1</v>
      </c>
      <c r="CA221" s="290">
        <f t="shared" si="102"/>
        <v>0</v>
      </c>
      <c r="CB221" s="293">
        <f t="shared" si="103"/>
        <v>0</v>
      </c>
      <c r="CC221" s="283" t="str">
        <f>IF(CB221=0,"",
IF(SUM($CB$162:CB221)=1,CD221,
IF($CB$282&gt;SUM($CB$162:CB221),_xlfn.CONCAT(", ",CD221),
IF($CB$282=SUM($CB$162:CB221),_xlfn.CONCAT(" y ",CD221)))))</f>
        <v/>
      </c>
      <c r="CD221" s="120" t="s">
        <v>5239</v>
      </c>
      <c r="CE221" s="365">
        <f>IF(M221="",0,IF(OR(M221="NS",CNGE_2026_M1_Secc1_Sub2!$M435="NS"),0,IF(AND(M221="NA",CNGE_2026_M1_Secc1_Sub2!$M435="NA"),0,IF(M221=CNGE_2026_M1_Secc1_Sub2!$M435,0,1))))</f>
        <v>0</v>
      </c>
      <c r="CF221" s="366">
        <f>IF(N221="",0,IF(OR(G221="NS",CNGE_2026_M1_Secc1_Sub2!$S435="NS"),0,IF(AND(N221="NA",CNGE_2026_M1_Secc1_Sub2!$S435="NA"),0,IF(N221=CNGE_2026_M1_Secc1_Sub2!$S435,0,1))))</f>
        <v>0</v>
      </c>
      <c r="CG221" s="531">
        <f>IF(O221="",0,IF(OR(H221="NS",CNGE_2026_M1_Secc1_Sub2!$Y435="NS"),0,IF(AND(O221="NA",CNGE_2026_M1_Secc1_Sub2!$Y435="NA"),0,IF(O221=CNGE_2026_M1_Secc1_Sub2!$Y435,0,1))))</f>
        <v>0</v>
      </c>
      <c r="CH221" s="282">
        <f t="shared" si="104"/>
        <v>0</v>
      </c>
      <c r="CI221" s="283" t="str">
        <f>IF(CH221=0,"",
IF(SUM($CH$162:CH221)=1,CJ221,
IF($CH$282&gt;SUM($CH$162:CH221),_xlfn.CONCAT(", ",CJ221),
IF($CH$282=SUM($CH$162:CH221),_xlfn.CONCAT(" y ",CJ221)))))</f>
        <v/>
      </c>
      <c r="CJ221" s="120" t="s">
        <v>5239</v>
      </c>
      <c r="CN221" s="1"/>
      <c r="CO221" s="608"/>
      <c r="CP221" s="599"/>
      <c r="CQ221" s="77"/>
      <c r="CR221" s="588"/>
      <c r="CS221" s="588"/>
      <c r="CT221" s="588"/>
      <c r="CU221" s="608"/>
      <c r="CV221" s="599"/>
      <c r="CW221" s="514"/>
    </row>
    <row r="222" spans="1:101" ht="15" customHeight="1">
      <c r="A222" s="22"/>
      <c r="B222" s="11"/>
      <c r="C222" s="35" t="s">
        <v>5240</v>
      </c>
      <c r="D222" s="969" t="str">
        <f>IF(CNGE_2026_M1_Secc1_Sub1!$D101="","",CNGE_2026_M1_Secc1_Sub1!$D101)</f>
        <v/>
      </c>
      <c r="E222" s="970"/>
      <c r="F222" s="970"/>
      <c r="G222" s="970"/>
      <c r="H222" s="970"/>
      <c r="I222" s="970"/>
      <c r="J222" s="970"/>
      <c r="K222" s="970"/>
      <c r="L222" s="970"/>
      <c r="M222" s="645"/>
      <c r="N222" s="645"/>
      <c r="O222" s="645"/>
      <c r="P222" s="645"/>
      <c r="Q222" s="645"/>
      <c r="R222" s="645"/>
      <c r="S222" s="645"/>
      <c r="T222" s="645"/>
      <c r="U222" s="645"/>
      <c r="V222" s="645"/>
      <c r="W222" s="645"/>
      <c r="X222" s="645"/>
      <c r="Y222" s="645"/>
      <c r="Z222" s="645"/>
      <c r="AA222" s="645"/>
      <c r="AB222" s="645"/>
      <c r="AC222" s="645"/>
      <c r="AD222" s="645"/>
      <c r="AG222">
        <f t="shared" si="62"/>
        <v>0</v>
      </c>
      <c r="AH222">
        <f t="shared" si="63"/>
        <v>0</v>
      </c>
      <c r="AI222">
        <f t="shared" si="64"/>
        <v>0</v>
      </c>
      <c r="AJ222">
        <f t="shared" si="65"/>
        <v>0</v>
      </c>
      <c r="AK222">
        <f t="shared" si="66"/>
        <v>0</v>
      </c>
      <c r="AL222">
        <f t="shared" si="67"/>
        <v>0</v>
      </c>
      <c r="AM222">
        <f t="shared" si="68"/>
        <v>0</v>
      </c>
      <c r="AN222">
        <f t="shared" si="69"/>
        <v>0</v>
      </c>
      <c r="AO222">
        <f t="shared" si="70"/>
        <v>0</v>
      </c>
      <c r="AP222">
        <f t="shared" si="71"/>
        <v>0</v>
      </c>
      <c r="AQ222">
        <f t="shared" si="72"/>
        <v>0</v>
      </c>
      <c r="AR222">
        <f t="shared" si="73"/>
        <v>0</v>
      </c>
      <c r="AS222">
        <f t="shared" si="74"/>
        <v>0</v>
      </c>
      <c r="AT222">
        <f t="shared" si="75"/>
        <v>0</v>
      </c>
      <c r="AU222">
        <f t="shared" si="76"/>
        <v>0</v>
      </c>
      <c r="AV222">
        <f t="shared" si="77"/>
        <v>0</v>
      </c>
      <c r="AW222">
        <f t="shared" si="78"/>
        <v>0</v>
      </c>
      <c r="AX222">
        <f t="shared" si="79"/>
        <v>0</v>
      </c>
      <c r="AY222">
        <f t="shared" si="80"/>
        <v>0</v>
      </c>
      <c r="AZ222">
        <f t="shared" si="81"/>
        <v>0</v>
      </c>
      <c r="BA222">
        <f t="shared" si="82"/>
        <v>0</v>
      </c>
      <c r="BB222">
        <f t="shared" si="83"/>
        <v>0</v>
      </c>
      <c r="BC222">
        <f t="shared" si="84"/>
        <v>0</v>
      </c>
      <c r="BD222">
        <f t="shared" si="85"/>
        <v>0</v>
      </c>
      <c r="BE222" s="356">
        <f t="shared" si="86"/>
        <v>0</v>
      </c>
      <c r="BF222" s="357">
        <f t="shared" si="87"/>
        <v>0</v>
      </c>
      <c r="BG222" s="358">
        <f t="shared" si="88"/>
        <v>0</v>
      </c>
      <c r="BH222" s="359">
        <f t="shared" si="89"/>
        <v>0</v>
      </c>
      <c r="BI222" s="356">
        <f t="shared" si="90"/>
        <v>0</v>
      </c>
      <c r="BJ222" s="357">
        <f t="shared" si="91"/>
        <v>0</v>
      </c>
      <c r="BK222" s="358">
        <f t="shared" si="92"/>
        <v>0</v>
      </c>
      <c r="BL222" s="359">
        <f t="shared" si="93"/>
        <v>0</v>
      </c>
      <c r="BM222" s="356">
        <f t="shared" si="94"/>
        <v>0</v>
      </c>
      <c r="BN222" s="357">
        <f t="shared" si="95"/>
        <v>0</v>
      </c>
      <c r="BO222" s="358">
        <f t="shared" si="96"/>
        <v>0</v>
      </c>
      <c r="BP222" s="359">
        <f t="shared" si="97"/>
        <v>0</v>
      </c>
      <c r="BQ222" s="282">
        <f t="shared" si="98"/>
        <v>0</v>
      </c>
      <c r="BR222" s="352" t="str">
        <f>IF(BQ222=0,"",
IF(SUM($BQ$162:BQ222)=1,BS222,
IF($BQ$282&gt;SUM($BQ$162:BQ222),_xlfn.CONCAT(", ",BS222),
IF($BQ$282=SUM($BQ$162:BQ222),_xlfn.CONCAT(" y ",BS222)))))</f>
        <v/>
      </c>
      <c r="BS222" s="120" t="s">
        <v>5241</v>
      </c>
      <c r="BX222" s="603">
        <f t="shared" si="99"/>
        <v>1</v>
      </c>
      <c r="BY222" s="604">
        <f t="shared" si="100"/>
        <v>1</v>
      </c>
      <c r="BZ222" s="605">
        <f t="shared" si="101"/>
        <v>1</v>
      </c>
      <c r="CA222" s="290">
        <f t="shared" si="102"/>
        <v>0</v>
      </c>
      <c r="CB222" s="293">
        <f t="shared" si="103"/>
        <v>0</v>
      </c>
      <c r="CC222" s="283" t="str">
        <f>IF(CB222=0,"",
IF(SUM($CB$162:CB222)=1,CD222,
IF($CB$282&gt;SUM($CB$162:CB222),_xlfn.CONCAT(", ",CD222),
IF($CB$282=SUM($CB$162:CB222),_xlfn.CONCAT(" y ",CD222)))))</f>
        <v/>
      </c>
      <c r="CD222" s="120" t="s">
        <v>5241</v>
      </c>
      <c r="CE222" s="365">
        <f>IF(M222="",0,IF(OR(M222="NS",CNGE_2026_M1_Secc1_Sub2!$M436="NS"),0,IF(AND(M222="NA",CNGE_2026_M1_Secc1_Sub2!$M436="NA"),0,IF(M222=CNGE_2026_M1_Secc1_Sub2!$M436,0,1))))</f>
        <v>0</v>
      </c>
      <c r="CF222" s="366">
        <f>IF(N222="",0,IF(OR(G222="NS",CNGE_2026_M1_Secc1_Sub2!$S436="NS"),0,IF(AND(N222="NA",CNGE_2026_M1_Secc1_Sub2!$S436="NA"),0,IF(N222=CNGE_2026_M1_Secc1_Sub2!$S436,0,1))))</f>
        <v>0</v>
      </c>
      <c r="CG222" s="531">
        <f>IF(O222="",0,IF(OR(H222="NS",CNGE_2026_M1_Secc1_Sub2!$Y436="NS"),0,IF(AND(O222="NA",CNGE_2026_M1_Secc1_Sub2!$Y436="NA"),0,IF(O222=CNGE_2026_M1_Secc1_Sub2!$Y436,0,1))))</f>
        <v>0</v>
      </c>
      <c r="CH222" s="282">
        <f t="shared" si="104"/>
        <v>0</v>
      </c>
      <c r="CI222" s="283" t="str">
        <f>IF(CH222=0,"",
IF(SUM($CH$162:CH222)=1,CJ222,
IF($CH$282&gt;SUM($CH$162:CH222),_xlfn.CONCAT(", ",CJ222),
IF($CH$282=SUM($CH$162:CH222),_xlfn.CONCAT(" y ",CJ222)))))</f>
        <v/>
      </c>
      <c r="CJ222" s="120" t="s">
        <v>5241</v>
      </c>
      <c r="CN222" s="1"/>
      <c r="CO222" s="608"/>
      <c r="CP222" s="599"/>
      <c r="CQ222" s="77"/>
      <c r="CR222" s="588"/>
      <c r="CS222" s="588"/>
      <c r="CT222" s="588"/>
      <c r="CU222" s="608"/>
      <c r="CV222" s="599"/>
      <c r="CW222" s="514"/>
    </row>
    <row r="223" spans="1:101" ht="15" customHeight="1">
      <c r="A223" s="22"/>
      <c r="B223" s="11"/>
      <c r="C223" s="35" t="s">
        <v>5242</v>
      </c>
      <c r="D223" s="969" t="str">
        <f>IF(CNGE_2026_M1_Secc1_Sub1!$D102="","",CNGE_2026_M1_Secc1_Sub1!$D102)</f>
        <v/>
      </c>
      <c r="E223" s="970"/>
      <c r="F223" s="970"/>
      <c r="G223" s="970"/>
      <c r="H223" s="970"/>
      <c r="I223" s="970"/>
      <c r="J223" s="970"/>
      <c r="K223" s="970"/>
      <c r="L223" s="970"/>
      <c r="M223" s="645"/>
      <c r="N223" s="645"/>
      <c r="O223" s="645"/>
      <c r="P223" s="645"/>
      <c r="Q223" s="645"/>
      <c r="R223" s="645"/>
      <c r="S223" s="645"/>
      <c r="T223" s="645"/>
      <c r="U223" s="645"/>
      <c r="V223" s="645"/>
      <c r="W223" s="645"/>
      <c r="X223" s="645"/>
      <c r="Y223" s="645"/>
      <c r="Z223" s="645"/>
      <c r="AA223" s="645"/>
      <c r="AB223" s="645"/>
      <c r="AC223" s="645"/>
      <c r="AD223" s="645"/>
      <c r="AG223">
        <f t="shared" si="62"/>
        <v>0</v>
      </c>
      <c r="AH223">
        <f t="shared" si="63"/>
        <v>0</v>
      </c>
      <c r="AI223">
        <f t="shared" si="64"/>
        <v>0</v>
      </c>
      <c r="AJ223">
        <f t="shared" si="65"/>
        <v>0</v>
      </c>
      <c r="AK223">
        <f t="shared" si="66"/>
        <v>0</v>
      </c>
      <c r="AL223">
        <f t="shared" si="67"/>
        <v>0</v>
      </c>
      <c r="AM223">
        <f t="shared" si="68"/>
        <v>0</v>
      </c>
      <c r="AN223">
        <f t="shared" si="69"/>
        <v>0</v>
      </c>
      <c r="AO223">
        <f t="shared" si="70"/>
        <v>0</v>
      </c>
      <c r="AP223">
        <f t="shared" si="71"/>
        <v>0</v>
      </c>
      <c r="AQ223">
        <f t="shared" si="72"/>
        <v>0</v>
      </c>
      <c r="AR223">
        <f t="shared" si="73"/>
        <v>0</v>
      </c>
      <c r="AS223">
        <f t="shared" si="74"/>
        <v>0</v>
      </c>
      <c r="AT223">
        <f t="shared" si="75"/>
        <v>0</v>
      </c>
      <c r="AU223">
        <f t="shared" si="76"/>
        <v>0</v>
      </c>
      <c r="AV223">
        <f t="shared" si="77"/>
        <v>0</v>
      </c>
      <c r="AW223">
        <f t="shared" si="78"/>
        <v>0</v>
      </c>
      <c r="AX223">
        <f t="shared" si="79"/>
        <v>0</v>
      </c>
      <c r="AY223">
        <f t="shared" si="80"/>
        <v>0</v>
      </c>
      <c r="AZ223">
        <f t="shared" si="81"/>
        <v>0</v>
      </c>
      <c r="BA223">
        <f t="shared" si="82"/>
        <v>0</v>
      </c>
      <c r="BB223">
        <f t="shared" si="83"/>
        <v>0</v>
      </c>
      <c r="BC223">
        <f t="shared" si="84"/>
        <v>0</v>
      </c>
      <c r="BD223">
        <f t="shared" si="85"/>
        <v>0</v>
      </c>
      <c r="BE223" s="356">
        <f t="shared" si="86"/>
        <v>0</v>
      </c>
      <c r="BF223" s="357">
        <f t="shared" si="87"/>
        <v>0</v>
      </c>
      <c r="BG223" s="358">
        <f t="shared" si="88"/>
        <v>0</v>
      </c>
      <c r="BH223" s="359">
        <f t="shared" si="89"/>
        <v>0</v>
      </c>
      <c r="BI223" s="356">
        <f t="shared" si="90"/>
        <v>0</v>
      </c>
      <c r="BJ223" s="357">
        <f t="shared" si="91"/>
        <v>0</v>
      </c>
      <c r="BK223" s="358">
        <f t="shared" si="92"/>
        <v>0</v>
      </c>
      <c r="BL223" s="359">
        <f t="shared" si="93"/>
        <v>0</v>
      </c>
      <c r="BM223" s="356">
        <f t="shared" si="94"/>
        <v>0</v>
      </c>
      <c r="BN223" s="357">
        <f t="shared" si="95"/>
        <v>0</v>
      </c>
      <c r="BO223" s="358">
        <f t="shared" si="96"/>
        <v>0</v>
      </c>
      <c r="BP223" s="359">
        <f t="shared" si="97"/>
        <v>0</v>
      </c>
      <c r="BQ223" s="282">
        <f t="shared" si="98"/>
        <v>0</v>
      </c>
      <c r="BR223" s="352" t="str">
        <f>IF(BQ223=0,"",
IF(SUM($BQ$162:BQ223)=1,BS223,
IF($BQ$282&gt;SUM($BQ$162:BQ223),_xlfn.CONCAT(", ",BS223),
IF($BQ$282=SUM($BQ$162:BQ223),_xlfn.CONCAT(" y ",BS223)))))</f>
        <v/>
      </c>
      <c r="BS223" s="120" t="s">
        <v>5243</v>
      </c>
      <c r="BX223" s="603">
        <f t="shared" si="99"/>
        <v>1</v>
      </c>
      <c r="BY223" s="604">
        <f t="shared" si="100"/>
        <v>1</v>
      </c>
      <c r="BZ223" s="605">
        <f t="shared" si="101"/>
        <v>1</v>
      </c>
      <c r="CA223" s="290">
        <f t="shared" si="102"/>
        <v>0</v>
      </c>
      <c r="CB223" s="293">
        <f t="shared" si="103"/>
        <v>0</v>
      </c>
      <c r="CC223" s="283" t="str">
        <f>IF(CB223=0,"",
IF(SUM($CB$162:CB223)=1,CD223,
IF($CB$282&gt;SUM($CB$162:CB223),_xlfn.CONCAT(", ",CD223),
IF($CB$282=SUM($CB$162:CB223),_xlfn.CONCAT(" y ",CD223)))))</f>
        <v/>
      </c>
      <c r="CD223" s="120" t="s">
        <v>5243</v>
      </c>
      <c r="CE223" s="365">
        <f>IF(M223="",0,IF(OR(M223="NS",CNGE_2026_M1_Secc1_Sub2!$M437="NS"),0,IF(AND(M223="NA",CNGE_2026_M1_Secc1_Sub2!$M437="NA"),0,IF(M223=CNGE_2026_M1_Secc1_Sub2!$M437,0,1))))</f>
        <v>0</v>
      </c>
      <c r="CF223" s="366">
        <f>IF(N223="",0,IF(OR(G223="NS",CNGE_2026_M1_Secc1_Sub2!$S437="NS"),0,IF(AND(N223="NA",CNGE_2026_M1_Secc1_Sub2!$S437="NA"),0,IF(N223=CNGE_2026_M1_Secc1_Sub2!$S437,0,1))))</f>
        <v>0</v>
      </c>
      <c r="CG223" s="531">
        <f>IF(O223="",0,IF(OR(H223="NS",CNGE_2026_M1_Secc1_Sub2!$Y437="NS"),0,IF(AND(O223="NA",CNGE_2026_M1_Secc1_Sub2!$Y437="NA"),0,IF(O223=CNGE_2026_M1_Secc1_Sub2!$Y437,0,1))))</f>
        <v>0</v>
      </c>
      <c r="CH223" s="282">
        <f t="shared" si="104"/>
        <v>0</v>
      </c>
      <c r="CI223" s="283" t="str">
        <f>IF(CH223=0,"",
IF(SUM($CH$162:CH223)=1,CJ223,
IF($CH$282&gt;SUM($CH$162:CH223),_xlfn.CONCAT(", ",CJ223),
IF($CH$282=SUM($CH$162:CH223),_xlfn.CONCAT(" y ",CJ223)))))</f>
        <v/>
      </c>
      <c r="CJ223" s="120" t="s">
        <v>5243</v>
      </c>
      <c r="CN223" s="1"/>
      <c r="CO223" s="608"/>
      <c r="CP223" s="599"/>
      <c r="CQ223" s="77"/>
      <c r="CR223" s="588"/>
      <c r="CS223" s="588"/>
      <c r="CT223" s="588"/>
      <c r="CU223" s="608"/>
      <c r="CV223" s="599"/>
      <c r="CW223" s="514"/>
    </row>
    <row r="224" spans="1:101" ht="15" customHeight="1">
      <c r="A224" s="22"/>
      <c r="B224" s="11"/>
      <c r="C224" s="35" t="s">
        <v>5244</v>
      </c>
      <c r="D224" s="969" t="str">
        <f>IF(CNGE_2026_M1_Secc1_Sub1!$D103="","",CNGE_2026_M1_Secc1_Sub1!$D103)</f>
        <v/>
      </c>
      <c r="E224" s="970"/>
      <c r="F224" s="970"/>
      <c r="G224" s="970"/>
      <c r="H224" s="970"/>
      <c r="I224" s="970"/>
      <c r="J224" s="970"/>
      <c r="K224" s="970"/>
      <c r="L224" s="970"/>
      <c r="M224" s="645"/>
      <c r="N224" s="645"/>
      <c r="O224" s="645"/>
      <c r="P224" s="645"/>
      <c r="Q224" s="645"/>
      <c r="R224" s="645"/>
      <c r="S224" s="645"/>
      <c r="T224" s="645"/>
      <c r="U224" s="645"/>
      <c r="V224" s="645"/>
      <c r="W224" s="645"/>
      <c r="X224" s="645"/>
      <c r="Y224" s="645"/>
      <c r="Z224" s="645"/>
      <c r="AA224" s="645"/>
      <c r="AB224" s="645"/>
      <c r="AC224" s="645"/>
      <c r="AD224" s="645"/>
      <c r="AG224">
        <f t="shared" si="62"/>
        <v>0</v>
      </c>
      <c r="AH224">
        <f t="shared" si="63"/>
        <v>0</v>
      </c>
      <c r="AI224">
        <f t="shared" si="64"/>
        <v>0</v>
      </c>
      <c r="AJ224">
        <f t="shared" si="65"/>
        <v>0</v>
      </c>
      <c r="AK224">
        <f t="shared" si="66"/>
        <v>0</v>
      </c>
      <c r="AL224">
        <f t="shared" si="67"/>
        <v>0</v>
      </c>
      <c r="AM224">
        <f t="shared" si="68"/>
        <v>0</v>
      </c>
      <c r="AN224">
        <f t="shared" si="69"/>
        <v>0</v>
      </c>
      <c r="AO224">
        <f t="shared" si="70"/>
        <v>0</v>
      </c>
      <c r="AP224">
        <f t="shared" si="71"/>
        <v>0</v>
      </c>
      <c r="AQ224">
        <f t="shared" si="72"/>
        <v>0</v>
      </c>
      <c r="AR224">
        <f t="shared" si="73"/>
        <v>0</v>
      </c>
      <c r="AS224">
        <f t="shared" si="74"/>
        <v>0</v>
      </c>
      <c r="AT224">
        <f t="shared" si="75"/>
        <v>0</v>
      </c>
      <c r="AU224">
        <f t="shared" si="76"/>
        <v>0</v>
      </c>
      <c r="AV224">
        <f t="shared" si="77"/>
        <v>0</v>
      </c>
      <c r="AW224">
        <f t="shared" si="78"/>
        <v>0</v>
      </c>
      <c r="AX224">
        <f t="shared" si="79"/>
        <v>0</v>
      </c>
      <c r="AY224">
        <f t="shared" si="80"/>
        <v>0</v>
      </c>
      <c r="AZ224">
        <f t="shared" si="81"/>
        <v>0</v>
      </c>
      <c r="BA224">
        <f t="shared" si="82"/>
        <v>0</v>
      </c>
      <c r="BB224">
        <f t="shared" si="83"/>
        <v>0</v>
      </c>
      <c r="BC224">
        <f t="shared" si="84"/>
        <v>0</v>
      </c>
      <c r="BD224">
        <f t="shared" si="85"/>
        <v>0</v>
      </c>
      <c r="BE224" s="356">
        <f t="shared" si="86"/>
        <v>0</v>
      </c>
      <c r="BF224" s="357">
        <f t="shared" si="87"/>
        <v>0</v>
      </c>
      <c r="BG224" s="358">
        <f t="shared" si="88"/>
        <v>0</v>
      </c>
      <c r="BH224" s="359">
        <f t="shared" si="89"/>
        <v>0</v>
      </c>
      <c r="BI224" s="356">
        <f t="shared" si="90"/>
        <v>0</v>
      </c>
      <c r="BJ224" s="357">
        <f t="shared" si="91"/>
        <v>0</v>
      </c>
      <c r="BK224" s="358">
        <f t="shared" si="92"/>
        <v>0</v>
      </c>
      <c r="BL224" s="359">
        <f t="shared" si="93"/>
        <v>0</v>
      </c>
      <c r="BM224" s="356">
        <f t="shared" si="94"/>
        <v>0</v>
      </c>
      <c r="BN224" s="357">
        <f t="shared" si="95"/>
        <v>0</v>
      </c>
      <c r="BO224" s="358">
        <f t="shared" si="96"/>
        <v>0</v>
      </c>
      <c r="BP224" s="359">
        <f t="shared" si="97"/>
        <v>0</v>
      </c>
      <c r="BQ224" s="282">
        <f t="shared" si="98"/>
        <v>0</v>
      </c>
      <c r="BR224" s="352" t="str">
        <f>IF(BQ224=0,"",
IF(SUM($BQ$162:BQ224)=1,BS224,
IF($BQ$282&gt;SUM($BQ$162:BQ224),_xlfn.CONCAT(", ",BS224),
IF($BQ$282=SUM($BQ$162:BQ224),_xlfn.CONCAT(" y ",BS224)))))</f>
        <v/>
      </c>
      <c r="BS224" s="120" t="s">
        <v>5245</v>
      </c>
      <c r="BX224" s="603">
        <f t="shared" si="99"/>
        <v>1</v>
      </c>
      <c r="BY224" s="604">
        <f t="shared" si="100"/>
        <v>1</v>
      </c>
      <c r="BZ224" s="605">
        <f t="shared" si="101"/>
        <v>1</v>
      </c>
      <c r="CA224" s="290">
        <f t="shared" si="102"/>
        <v>0</v>
      </c>
      <c r="CB224" s="293">
        <f t="shared" si="103"/>
        <v>0</v>
      </c>
      <c r="CC224" s="283" t="str">
        <f>IF(CB224=0,"",
IF(SUM($CB$162:CB224)=1,CD224,
IF($CB$282&gt;SUM($CB$162:CB224),_xlfn.CONCAT(", ",CD224),
IF($CB$282=SUM($CB$162:CB224),_xlfn.CONCAT(" y ",CD224)))))</f>
        <v/>
      </c>
      <c r="CD224" s="120" t="s">
        <v>5245</v>
      </c>
      <c r="CE224" s="365">
        <f>IF(M224="",0,IF(OR(M224="NS",CNGE_2026_M1_Secc1_Sub2!$M438="NS"),0,IF(AND(M224="NA",CNGE_2026_M1_Secc1_Sub2!$M438="NA"),0,IF(M224=CNGE_2026_M1_Secc1_Sub2!$M438,0,1))))</f>
        <v>0</v>
      </c>
      <c r="CF224" s="366">
        <f>IF(N224="",0,IF(OR(G224="NS",CNGE_2026_M1_Secc1_Sub2!$S438="NS"),0,IF(AND(N224="NA",CNGE_2026_M1_Secc1_Sub2!$S438="NA"),0,IF(N224=CNGE_2026_M1_Secc1_Sub2!$S438,0,1))))</f>
        <v>0</v>
      </c>
      <c r="CG224" s="531">
        <f>IF(O224="",0,IF(OR(H224="NS",CNGE_2026_M1_Secc1_Sub2!$Y438="NS"),0,IF(AND(O224="NA",CNGE_2026_M1_Secc1_Sub2!$Y438="NA"),0,IF(O224=CNGE_2026_M1_Secc1_Sub2!$Y438,0,1))))</f>
        <v>0</v>
      </c>
      <c r="CH224" s="282">
        <f t="shared" si="104"/>
        <v>0</v>
      </c>
      <c r="CI224" s="283" t="str">
        <f>IF(CH224=0,"",
IF(SUM($CH$162:CH224)=1,CJ224,
IF($CH$282&gt;SUM($CH$162:CH224),_xlfn.CONCAT(", ",CJ224),
IF($CH$282=SUM($CH$162:CH224),_xlfn.CONCAT(" y ",CJ224)))))</f>
        <v/>
      </c>
      <c r="CJ224" s="120" t="s">
        <v>5245</v>
      </c>
      <c r="CN224" s="1"/>
      <c r="CO224" s="608"/>
      <c r="CP224" s="599"/>
      <c r="CQ224" s="77"/>
      <c r="CR224" s="588"/>
      <c r="CS224" s="588"/>
      <c r="CT224" s="588"/>
      <c r="CU224" s="608"/>
      <c r="CV224" s="599"/>
      <c r="CW224" s="514"/>
    </row>
    <row r="225" spans="1:101" ht="15" customHeight="1">
      <c r="A225" s="22"/>
      <c r="B225" s="11"/>
      <c r="C225" s="35" t="s">
        <v>5246</v>
      </c>
      <c r="D225" s="969" t="str">
        <f>IF(CNGE_2026_M1_Secc1_Sub1!$D104="","",CNGE_2026_M1_Secc1_Sub1!$D104)</f>
        <v/>
      </c>
      <c r="E225" s="970"/>
      <c r="F225" s="970"/>
      <c r="G225" s="970"/>
      <c r="H225" s="970"/>
      <c r="I225" s="970"/>
      <c r="J225" s="970"/>
      <c r="K225" s="970"/>
      <c r="L225" s="970"/>
      <c r="M225" s="645"/>
      <c r="N225" s="645"/>
      <c r="O225" s="645"/>
      <c r="P225" s="645"/>
      <c r="Q225" s="645"/>
      <c r="R225" s="645"/>
      <c r="S225" s="645"/>
      <c r="T225" s="645"/>
      <c r="U225" s="645"/>
      <c r="V225" s="645"/>
      <c r="W225" s="645"/>
      <c r="X225" s="645"/>
      <c r="Y225" s="645"/>
      <c r="Z225" s="645"/>
      <c r="AA225" s="645"/>
      <c r="AB225" s="645"/>
      <c r="AC225" s="645"/>
      <c r="AD225" s="645"/>
      <c r="AG225">
        <f t="shared" si="62"/>
        <v>0</v>
      </c>
      <c r="AH225">
        <f t="shared" si="63"/>
        <v>0</v>
      </c>
      <c r="AI225">
        <f t="shared" si="64"/>
        <v>0</v>
      </c>
      <c r="AJ225">
        <f t="shared" si="65"/>
        <v>0</v>
      </c>
      <c r="AK225">
        <f t="shared" si="66"/>
        <v>0</v>
      </c>
      <c r="AL225">
        <f t="shared" si="67"/>
        <v>0</v>
      </c>
      <c r="AM225">
        <f t="shared" si="68"/>
        <v>0</v>
      </c>
      <c r="AN225">
        <f t="shared" si="69"/>
        <v>0</v>
      </c>
      <c r="AO225">
        <f t="shared" si="70"/>
        <v>0</v>
      </c>
      <c r="AP225">
        <f t="shared" si="71"/>
        <v>0</v>
      </c>
      <c r="AQ225">
        <f t="shared" si="72"/>
        <v>0</v>
      </c>
      <c r="AR225">
        <f t="shared" si="73"/>
        <v>0</v>
      </c>
      <c r="AS225">
        <f t="shared" si="74"/>
        <v>0</v>
      </c>
      <c r="AT225">
        <f t="shared" si="75"/>
        <v>0</v>
      </c>
      <c r="AU225">
        <f t="shared" si="76"/>
        <v>0</v>
      </c>
      <c r="AV225">
        <f t="shared" si="77"/>
        <v>0</v>
      </c>
      <c r="AW225">
        <f t="shared" si="78"/>
        <v>0</v>
      </c>
      <c r="AX225">
        <f t="shared" si="79"/>
        <v>0</v>
      </c>
      <c r="AY225">
        <f t="shared" si="80"/>
        <v>0</v>
      </c>
      <c r="AZ225">
        <f t="shared" si="81"/>
        <v>0</v>
      </c>
      <c r="BA225">
        <f t="shared" si="82"/>
        <v>0</v>
      </c>
      <c r="BB225">
        <f t="shared" si="83"/>
        <v>0</v>
      </c>
      <c r="BC225">
        <f t="shared" si="84"/>
        <v>0</v>
      </c>
      <c r="BD225">
        <f t="shared" si="85"/>
        <v>0</v>
      </c>
      <c r="BE225" s="356">
        <f t="shared" si="86"/>
        <v>0</v>
      </c>
      <c r="BF225" s="357">
        <f t="shared" si="87"/>
        <v>0</v>
      </c>
      <c r="BG225" s="358">
        <f t="shared" si="88"/>
        <v>0</v>
      </c>
      <c r="BH225" s="359">
        <f t="shared" si="89"/>
        <v>0</v>
      </c>
      <c r="BI225" s="356">
        <f t="shared" si="90"/>
        <v>0</v>
      </c>
      <c r="BJ225" s="357">
        <f t="shared" si="91"/>
        <v>0</v>
      </c>
      <c r="BK225" s="358">
        <f t="shared" si="92"/>
        <v>0</v>
      </c>
      <c r="BL225" s="359">
        <f t="shared" si="93"/>
        <v>0</v>
      </c>
      <c r="BM225" s="356">
        <f t="shared" si="94"/>
        <v>0</v>
      </c>
      <c r="BN225" s="357">
        <f t="shared" si="95"/>
        <v>0</v>
      </c>
      <c r="BO225" s="358">
        <f t="shared" si="96"/>
        <v>0</v>
      </c>
      <c r="BP225" s="359">
        <f t="shared" si="97"/>
        <v>0</v>
      </c>
      <c r="BQ225" s="282">
        <f t="shared" si="98"/>
        <v>0</v>
      </c>
      <c r="BR225" s="352" t="str">
        <f>IF(BQ225=0,"",
IF(SUM($BQ$162:BQ225)=1,BS225,
IF($BQ$282&gt;SUM($BQ$162:BQ225),_xlfn.CONCAT(", ",BS225),
IF($BQ$282=SUM($BQ$162:BQ225),_xlfn.CONCAT(" y ",BS225)))))</f>
        <v/>
      </c>
      <c r="BS225" s="120" t="s">
        <v>5247</v>
      </c>
      <c r="BX225" s="603">
        <f t="shared" si="99"/>
        <v>1</v>
      </c>
      <c r="BY225" s="604">
        <f t="shared" si="100"/>
        <v>1</v>
      </c>
      <c r="BZ225" s="605">
        <f t="shared" si="101"/>
        <v>1</v>
      </c>
      <c r="CA225" s="290">
        <f t="shared" si="102"/>
        <v>0</v>
      </c>
      <c r="CB225" s="293">
        <f t="shared" si="103"/>
        <v>0</v>
      </c>
      <c r="CC225" s="283" t="str">
        <f>IF(CB225=0,"",
IF(SUM($CB$162:CB225)=1,CD225,
IF($CB$282&gt;SUM($CB$162:CB225),_xlfn.CONCAT(", ",CD225),
IF($CB$282=SUM($CB$162:CB225),_xlfn.CONCAT(" y ",CD225)))))</f>
        <v/>
      </c>
      <c r="CD225" s="120" t="s">
        <v>5247</v>
      </c>
      <c r="CE225" s="365">
        <f>IF(M225="",0,IF(OR(M225="NS",CNGE_2026_M1_Secc1_Sub2!$M439="NS"),0,IF(AND(M225="NA",CNGE_2026_M1_Secc1_Sub2!$M439="NA"),0,IF(M225=CNGE_2026_M1_Secc1_Sub2!$M439,0,1))))</f>
        <v>0</v>
      </c>
      <c r="CF225" s="366">
        <f>IF(N225="",0,IF(OR(G225="NS",CNGE_2026_M1_Secc1_Sub2!$S439="NS"),0,IF(AND(N225="NA",CNGE_2026_M1_Secc1_Sub2!$S439="NA"),0,IF(N225=CNGE_2026_M1_Secc1_Sub2!$S439,0,1))))</f>
        <v>0</v>
      </c>
      <c r="CG225" s="531">
        <f>IF(O225="",0,IF(OR(H225="NS",CNGE_2026_M1_Secc1_Sub2!$Y439="NS"),0,IF(AND(O225="NA",CNGE_2026_M1_Secc1_Sub2!$Y439="NA"),0,IF(O225=CNGE_2026_M1_Secc1_Sub2!$Y439,0,1))))</f>
        <v>0</v>
      </c>
      <c r="CH225" s="282">
        <f t="shared" si="104"/>
        <v>0</v>
      </c>
      <c r="CI225" s="283" t="str">
        <f>IF(CH225=0,"",
IF(SUM($CH$162:CH225)=1,CJ225,
IF($CH$282&gt;SUM($CH$162:CH225),_xlfn.CONCAT(", ",CJ225),
IF($CH$282=SUM($CH$162:CH225),_xlfn.CONCAT(" y ",CJ225)))))</f>
        <v/>
      </c>
      <c r="CJ225" s="120" t="s">
        <v>5247</v>
      </c>
      <c r="CN225" s="1"/>
      <c r="CO225" s="608"/>
      <c r="CP225" s="599"/>
      <c r="CQ225" s="77"/>
      <c r="CR225" s="588"/>
      <c r="CS225" s="588"/>
      <c r="CT225" s="588"/>
      <c r="CU225" s="608"/>
      <c r="CV225" s="599"/>
      <c r="CW225" s="514"/>
    </row>
    <row r="226" spans="1:101" ht="15" customHeight="1">
      <c r="A226" s="22"/>
      <c r="B226" s="11"/>
      <c r="C226" s="35" t="s">
        <v>5248</v>
      </c>
      <c r="D226" s="969" t="str">
        <f>IF(CNGE_2026_M1_Secc1_Sub1!$D105="","",CNGE_2026_M1_Secc1_Sub1!$D105)</f>
        <v/>
      </c>
      <c r="E226" s="970"/>
      <c r="F226" s="970"/>
      <c r="G226" s="970"/>
      <c r="H226" s="970"/>
      <c r="I226" s="970"/>
      <c r="J226" s="970"/>
      <c r="K226" s="970"/>
      <c r="L226" s="970"/>
      <c r="M226" s="645"/>
      <c r="N226" s="645"/>
      <c r="O226" s="645"/>
      <c r="P226" s="645"/>
      <c r="Q226" s="645"/>
      <c r="R226" s="645"/>
      <c r="S226" s="645"/>
      <c r="T226" s="645"/>
      <c r="U226" s="645"/>
      <c r="V226" s="645"/>
      <c r="W226" s="645"/>
      <c r="X226" s="645"/>
      <c r="Y226" s="645"/>
      <c r="Z226" s="645"/>
      <c r="AA226" s="645"/>
      <c r="AB226" s="645"/>
      <c r="AC226" s="645"/>
      <c r="AD226" s="645"/>
      <c r="AG226">
        <f t="shared" ref="AG226:AG257" si="105">M226</f>
        <v>0</v>
      </c>
      <c r="AH226">
        <f t="shared" ref="AH226:AH257" si="106">COUNTIF(N226:O226,"NS")</f>
        <v>0</v>
      </c>
      <c r="AI226">
        <f t="shared" ref="AI226:AI257" si="107">SUM(N226:O226)</f>
        <v>0</v>
      </c>
      <c r="AJ226">
        <f t="shared" ref="AJ226:AJ257" si="108">IF(COUNTIF(M226:O226,"NA")=3,0,IF(OR(AND(AG226=0,AH226&gt;0),AND(AG226="NS",AI226&gt;0), AND(AG226="NS", AH226=0,AI226=0)), 1, IF(OR(AND(AG226&gt;0,AH226&gt;1,AG226&gt;AI226), AND(AG226="NS",AH226=2), AND(AG226="NS",AI226=0,AH226&gt;0),AG226=AI226), 0,IF(AG226="",0,1))))</f>
        <v>0</v>
      </c>
      <c r="AK226">
        <f t="shared" ref="AK226:AK257" si="109">P226</f>
        <v>0</v>
      </c>
      <c r="AL226">
        <f t="shared" ref="AL226:AL257" si="110">COUNTIF(Q226:R226,"NS")</f>
        <v>0</v>
      </c>
      <c r="AM226">
        <f t="shared" ref="AM226:AM257" si="111">SUM(Q226:R226)</f>
        <v>0</v>
      </c>
      <c r="AN226">
        <f t="shared" ref="AN226:AN257" si="112">IF(COUNTIF(P226:R226,"NA")=3,0,IF(OR(AND(AK226=0,AL226&gt;0),AND(AK226="NS",AM226&gt;0), AND(AK226="NS", AL226=0,AM226=0)), 1, IF(OR(AND(AK226&gt;0,AL226&gt;1,AK226&gt;AM226), AND(AK226="NS",AL226=2), AND(AK226="NS",AM226=0,AL226&gt;0),AK226=AM226), 0,IF(AK226="",0,1))))</f>
        <v>0</v>
      </c>
      <c r="AO226">
        <f t="shared" ref="AO226:AO257" si="113">S226</f>
        <v>0</v>
      </c>
      <c r="AP226">
        <f t="shared" ref="AP226:AP257" si="114">COUNTIF(T226:U226,"NS")</f>
        <v>0</v>
      </c>
      <c r="AQ226">
        <f t="shared" ref="AQ226:AQ257" si="115">SUM(T226:U226)</f>
        <v>0</v>
      </c>
      <c r="AR226">
        <f t="shared" ref="AR226:AR257" si="116">IF(COUNTIF(S226:U226,"NA")=3,0,IF(OR(AND(AO226=0,AP226&gt;0),AND(AO226="NS",AQ226&gt;0), AND(AO226="NS", AP226=0,AQ226=0)), 1, IF(OR(AND(AO226&gt;0,AP226&gt;1,AO226&gt;AQ226), AND(AO226="NS",AP226=2), AND(AO226="NS",AQ226=0,AP226&gt;0),AO226=AQ226), 0,1)))</f>
        <v>0</v>
      </c>
      <c r="AS226">
        <f t="shared" ref="AS226:AS257" si="117">V226</f>
        <v>0</v>
      </c>
      <c r="AT226">
        <f t="shared" ref="AT226:AT257" si="118">COUNTIF(W226:X226,"NS")</f>
        <v>0</v>
      </c>
      <c r="AU226">
        <f t="shared" ref="AU226:AU257" si="119">SUM(W226:X226)</f>
        <v>0</v>
      </c>
      <c r="AV226">
        <f t="shared" ref="AV226:AV257" si="120">IF(COUNTIF(V226:X226,"NA")=3,0,IF(OR(AND(AS226=0,AT226&gt;0),AND(AS226="NS",AU226&gt;0), AND(AS226="NS", AT226=0,AU226=0)), 1, IF(OR(AND(AS226&gt;0,AT226&gt;1,AS226&gt;AU226), AND(AS226="NS",AT226=2), AND(AS226="NS",AU226=0,AT226&gt;0),AS226=AU226), 0,1)))</f>
        <v>0</v>
      </c>
      <c r="AW226">
        <f t="shared" ref="AW226:AW257" si="121">Y226</f>
        <v>0</v>
      </c>
      <c r="AX226">
        <f t="shared" ref="AX226:AX257" si="122">COUNTIF(Z226:AA226,"NS")</f>
        <v>0</v>
      </c>
      <c r="AY226">
        <f t="shared" ref="AY226:AY257" si="123">SUM(Z226:AA226)</f>
        <v>0</v>
      </c>
      <c r="AZ226">
        <f t="shared" ref="AZ226:AZ257" si="124">IF(COUNTIF(Y226:AA226,"NA")=3,0,IF(OR(AND(AW226=0,AX226&gt;0),AND(AW226="NS",AY226&gt;0), AND(AW226="NS", AX226=0,AY226=0)), 1, IF(OR(AND(AW226&gt;0,AX226&gt;1,AW226&gt;AY226), AND(AW226="NS",AX226=2), AND(AW226="NS",AY226=0,AX226&gt;0),AW226=AY226), 0,1)))</f>
        <v>0</v>
      </c>
      <c r="BA226">
        <f t="shared" ref="BA226:BA257" si="125">AB226</f>
        <v>0</v>
      </c>
      <c r="BB226">
        <f t="shared" ref="BB226:BB257" si="126">COUNTIF(AC226:AD226,"NS")</f>
        <v>0</v>
      </c>
      <c r="BC226">
        <f t="shared" ref="BC226:BC257" si="127">SUM(AC226:AD226)</f>
        <v>0</v>
      </c>
      <c r="BD226">
        <f t="shared" ref="BD226:BD257" si="128">IF(COUNTIF(AB226:AD226,"NA")=3,0,IF(OR(AND(BA226=0,BB226&gt;0),AND(BA226="NS",BC226&gt;0), AND(BA226="NS", BB226=0,BC226=0)), 1, IF(OR(AND(BA226&gt;0,BB226&gt;1,BA226&gt;BC226), AND(BA226="NS",BB226=2), AND(BA226="NS",BC226=0,BB226&gt;0),BA226=BC226), 0,1)))</f>
        <v>0</v>
      </c>
      <c r="BE226" s="356">
        <f t="shared" ref="BE226:BE257" si="129">M226</f>
        <v>0</v>
      </c>
      <c r="BF226" s="357">
        <f t="shared" ref="BF226:BF257" si="130">COUNTIF(P226,"NS")+COUNTIF(S226,"NS") + COUNTIF(V226,"NS")+ COUNTIF(Y226,"NS")+ COUNTIF(AB226,"NS")</f>
        <v>0</v>
      </c>
      <c r="BG226" s="358">
        <f t="shared" ref="BG226:BG257" si="131">SUM(P226,S226,V226,Y226,AB226)</f>
        <v>0</v>
      </c>
      <c r="BH226" s="359">
        <f t="shared" ref="BH226:BH257" si="132">IF(OR(AND(BE226=0,BF226&gt;0),AND(BE226="NS",BG226&gt;0),AND(BE226="NS",BF226=0,BG226=0)),1,IF(OR(AND(BE226&gt;0,BF226&gt;1,BE226&gt;BG226),AND(BE226="NS",BF226=2),AND(BE226="NS",BG226=0,BF226&gt;0),BE226=BG226),0,IF(BE226="",0,1)))</f>
        <v>0</v>
      </c>
      <c r="BI226" s="356">
        <f t="shared" ref="BI226:BI257" si="133">N226</f>
        <v>0</v>
      </c>
      <c r="BJ226" s="357">
        <f t="shared" ref="BJ226:BJ257" si="134">COUNTIF(Q226,"NS")+COUNTIF(T226,"NS") + COUNTIF(W226,"NS")+ COUNTIF(Z226,"NS")+ COUNTIF(AC226,"NS")</f>
        <v>0</v>
      </c>
      <c r="BK226" s="358">
        <f t="shared" ref="BK226:BK257" si="135">SUM(Q226,T226,W226,Z226,AC226)</f>
        <v>0</v>
      </c>
      <c r="BL226" s="359">
        <f t="shared" ref="BL226:BL257" si="136">IF(OR(AND(BI226=0,BJ226&gt;0),AND(BI226="NS",BK226&gt;0),AND(BI226="NS",BJ226=0,BK226=0)),1,IF(OR(AND(BI226&gt;0,BJ226&gt;1,BI226&gt;BK226),AND(BI226="NS",BJ226=2),AND(BI226="NS",BK226=0,BJ226&gt;0),BI226=BK226),0,IF(BI226="",0,1)))</f>
        <v>0</v>
      </c>
      <c r="BM226" s="356">
        <f t="shared" ref="BM226:BM257" si="137">O226</f>
        <v>0</v>
      </c>
      <c r="BN226" s="357">
        <f t="shared" ref="BN226:BN257" si="138">COUNTIF(R226,"NS")+COUNTIF(U226,"NS") + COUNTIF(X226,"NS")+ COUNTIF(AA226,"NS")+ COUNTIF(AD226,"NS")</f>
        <v>0</v>
      </c>
      <c r="BO226" s="358">
        <f t="shared" ref="BO226:BO257" si="139">SUM(R226,U226,X226,AA226,AD226)</f>
        <v>0</v>
      </c>
      <c r="BP226" s="359">
        <f t="shared" ref="BP226:BP257" si="140">IF(OR(AND(BM226=0,BN226&gt;0),AND(BM226="NS",BO226&gt;0),AND(BM226="NS",BN226=0,BO226=0)),1,IF(OR(AND(BM226&gt;0,BN226&gt;1,BM226&gt;BO226),AND(BM226="NS",BN226=2),AND(BM226="NS",BO226=0,BN226&gt;0),BM226=BO226),0,IF(BM226="",0,1)))</f>
        <v>0</v>
      </c>
      <c r="BQ226" s="282">
        <f t="shared" ref="BQ226:BQ257" si="141">IF(SUM(AJ226,AN226,AR226,AV226,AZ226,BD226,BH226,BL226,BP226)=0,0,1)</f>
        <v>0</v>
      </c>
      <c r="BR226" s="352" t="str">
        <f>IF(BQ226=0,"",
IF(SUM($BQ$162:BQ226)=1,BS226,
IF($BQ$282&gt;SUM($BQ$162:BQ226),_xlfn.CONCAT(", ",BS226),
IF($BQ$282=SUM($BQ$162:BQ226),_xlfn.CONCAT(" y ",BS226)))))</f>
        <v/>
      </c>
      <c r="BS226" s="120" t="s">
        <v>5249</v>
      </c>
      <c r="BX226" s="603">
        <f t="shared" ref="BX226:BX257" si="142">IF(AND(COUNTIF($O$67:$R$86,1)&lt;20,OR(COUNTA(S226:X226)=3,COUNTA(S226:X226)=6)),0,IF(AND(COUNTIF($O$67:$R$86,1)=20,COUNTA(S226:X226)=0),0,1))</f>
        <v>1</v>
      </c>
      <c r="BY226" s="604">
        <f t="shared" ref="BY226:BY257" si="143">IF(AND(COUNTIF($O$67:$R$86,2)&lt;20,OR(COUNTA(P226:R226,V226:X226)=3,COUNTA(P226:R226,V226:X226)=6)),0,IF(AND(COUNTIF($O$67:$R$86,2)=20,COUNTA(P226:R226,V226:X226)=0),0,1))</f>
        <v>1</v>
      </c>
      <c r="BZ226" s="605">
        <f t="shared" ref="BZ226:BZ257" si="144">IF(AND(COUNTIF($O$67:$R$86,9)&lt;20,OR(COUNTA(P226:U226)=3,COUNTA(P226:U226)=6)),0,IF(AND(COUNTIF($O$67:$R$86,9)=20,COUNTA(P226:U226)=0),0,1))</f>
        <v>1</v>
      </c>
      <c r="CA226" s="290">
        <f t="shared" ref="CA226:CA257" si="145">IF(AND($C$44&lt;&gt;"",$C$44&lt;&gt;1,COUNTA(M226:AD226)=0),0,IF(AND(COUNTBLANK(D226)=1,COUNTA(M226:AD226)=0),0,IF(AND(COUNTBLANK(D226)=0,COUNTA(M226:O226,Y226:AD226)=9,OR(AND($BX$162=0,$BY$162=0,$BZ$162=0),COUNTA(P226:X226)=6)),0,1)))</f>
        <v>0</v>
      </c>
      <c r="CB226" s="293">
        <f t="shared" ref="CB226:CB257" si="146">IF(CA226=0,0,1)</f>
        <v>0</v>
      </c>
      <c r="CC226" s="283" t="str">
        <f>IF(CB226=0,"",
IF(SUM($CB$162:CB226)=1,CD226,
IF($CB$282&gt;SUM($CB$162:CB226),_xlfn.CONCAT(", ",CD226),
IF($CB$282=SUM($CB$162:CB226),_xlfn.CONCAT(" y ",CD226)))))</f>
        <v/>
      </c>
      <c r="CD226" s="120" t="s">
        <v>5249</v>
      </c>
      <c r="CE226" s="365">
        <f>IF(M226="",0,IF(OR(M226="NS",CNGE_2026_M1_Secc1_Sub2!$M440="NS"),0,IF(AND(M226="NA",CNGE_2026_M1_Secc1_Sub2!$M440="NA"),0,IF(M226=CNGE_2026_M1_Secc1_Sub2!$M440,0,1))))</f>
        <v>0</v>
      </c>
      <c r="CF226" s="366">
        <f>IF(N226="",0,IF(OR(G226="NS",CNGE_2026_M1_Secc1_Sub2!$S440="NS"),0,IF(AND(N226="NA",CNGE_2026_M1_Secc1_Sub2!$S440="NA"),0,IF(N226=CNGE_2026_M1_Secc1_Sub2!$S440,0,1))))</f>
        <v>0</v>
      </c>
      <c r="CG226" s="531">
        <f>IF(O226="",0,IF(OR(H226="NS",CNGE_2026_M1_Secc1_Sub2!$Y440="NS"),0,IF(AND(O226="NA",CNGE_2026_M1_Secc1_Sub2!$Y440="NA"),0,IF(O226=CNGE_2026_M1_Secc1_Sub2!$Y440,0,1))))</f>
        <v>0</v>
      </c>
      <c r="CH226" s="282">
        <f t="shared" ref="CH226:CH257" si="147">IF(SUM(CE226:CG226)=0,0,1)</f>
        <v>0</v>
      </c>
      <c r="CI226" s="283" t="str">
        <f>IF(CH226=0,"",
IF(SUM($CH$162:CH226)=1,CJ226,
IF($CH$282&gt;SUM($CH$162:CH226),_xlfn.CONCAT(", ",CJ226),
IF($CH$282=SUM($CH$162:CH226),_xlfn.CONCAT(" y ",CJ226)))))</f>
        <v/>
      </c>
      <c r="CJ226" s="120" t="s">
        <v>5249</v>
      </c>
      <c r="CN226" s="1"/>
      <c r="CO226" s="608"/>
      <c r="CP226" s="599"/>
      <c r="CQ226" s="77"/>
      <c r="CR226" s="588"/>
      <c r="CS226" s="588"/>
      <c r="CT226" s="588"/>
      <c r="CU226" s="608"/>
      <c r="CV226" s="599"/>
      <c r="CW226" s="514"/>
    </row>
    <row r="227" spans="1:101" ht="15" customHeight="1">
      <c r="A227" s="22"/>
      <c r="B227" s="11"/>
      <c r="C227" s="35" t="s">
        <v>5250</v>
      </c>
      <c r="D227" s="969" t="str">
        <f>IF(CNGE_2026_M1_Secc1_Sub1!$D106="","",CNGE_2026_M1_Secc1_Sub1!$D106)</f>
        <v/>
      </c>
      <c r="E227" s="970"/>
      <c r="F227" s="970"/>
      <c r="G227" s="970"/>
      <c r="H227" s="970"/>
      <c r="I227" s="970"/>
      <c r="J227" s="970"/>
      <c r="K227" s="970"/>
      <c r="L227" s="970"/>
      <c r="M227" s="645"/>
      <c r="N227" s="645"/>
      <c r="O227" s="645"/>
      <c r="P227" s="645"/>
      <c r="Q227" s="645"/>
      <c r="R227" s="645"/>
      <c r="S227" s="645"/>
      <c r="T227" s="645"/>
      <c r="U227" s="645"/>
      <c r="V227" s="645"/>
      <c r="W227" s="645"/>
      <c r="X227" s="645"/>
      <c r="Y227" s="645"/>
      <c r="Z227" s="645"/>
      <c r="AA227" s="645"/>
      <c r="AB227" s="645"/>
      <c r="AC227" s="645"/>
      <c r="AD227" s="645"/>
      <c r="AG227">
        <f t="shared" si="105"/>
        <v>0</v>
      </c>
      <c r="AH227">
        <f t="shared" si="106"/>
        <v>0</v>
      </c>
      <c r="AI227">
        <f t="shared" si="107"/>
        <v>0</v>
      </c>
      <c r="AJ227">
        <f t="shared" si="108"/>
        <v>0</v>
      </c>
      <c r="AK227">
        <f t="shared" si="109"/>
        <v>0</v>
      </c>
      <c r="AL227">
        <f t="shared" si="110"/>
        <v>0</v>
      </c>
      <c r="AM227">
        <f t="shared" si="111"/>
        <v>0</v>
      </c>
      <c r="AN227">
        <f t="shared" si="112"/>
        <v>0</v>
      </c>
      <c r="AO227">
        <f t="shared" si="113"/>
        <v>0</v>
      </c>
      <c r="AP227">
        <f t="shared" si="114"/>
        <v>0</v>
      </c>
      <c r="AQ227">
        <f t="shared" si="115"/>
        <v>0</v>
      </c>
      <c r="AR227">
        <f t="shared" si="116"/>
        <v>0</v>
      </c>
      <c r="AS227">
        <f t="shared" si="117"/>
        <v>0</v>
      </c>
      <c r="AT227">
        <f t="shared" si="118"/>
        <v>0</v>
      </c>
      <c r="AU227">
        <f t="shared" si="119"/>
        <v>0</v>
      </c>
      <c r="AV227">
        <f t="shared" si="120"/>
        <v>0</v>
      </c>
      <c r="AW227">
        <f t="shared" si="121"/>
        <v>0</v>
      </c>
      <c r="AX227">
        <f t="shared" si="122"/>
        <v>0</v>
      </c>
      <c r="AY227">
        <f t="shared" si="123"/>
        <v>0</v>
      </c>
      <c r="AZ227">
        <f t="shared" si="124"/>
        <v>0</v>
      </c>
      <c r="BA227">
        <f t="shared" si="125"/>
        <v>0</v>
      </c>
      <c r="BB227">
        <f t="shared" si="126"/>
        <v>0</v>
      </c>
      <c r="BC227">
        <f t="shared" si="127"/>
        <v>0</v>
      </c>
      <c r="BD227">
        <f t="shared" si="128"/>
        <v>0</v>
      </c>
      <c r="BE227" s="356">
        <f t="shared" si="129"/>
        <v>0</v>
      </c>
      <c r="BF227" s="357">
        <f t="shared" si="130"/>
        <v>0</v>
      </c>
      <c r="BG227" s="358">
        <f t="shared" si="131"/>
        <v>0</v>
      </c>
      <c r="BH227" s="359">
        <f t="shared" si="132"/>
        <v>0</v>
      </c>
      <c r="BI227" s="356">
        <f t="shared" si="133"/>
        <v>0</v>
      </c>
      <c r="BJ227" s="357">
        <f t="shared" si="134"/>
        <v>0</v>
      </c>
      <c r="BK227" s="358">
        <f t="shared" si="135"/>
        <v>0</v>
      </c>
      <c r="BL227" s="359">
        <f t="shared" si="136"/>
        <v>0</v>
      </c>
      <c r="BM227" s="356">
        <f t="shared" si="137"/>
        <v>0</v>
      </c>
      <c r="BN227" s="357">
        <f t="shared" si="138"/>
        <v>0</v>
      </c>
      <c r="BO227" s="358">
        <f t="shared" si="139"/>
        <v>0</v>
      </c>
      <c r="BP227" s="359">
        <f t="shared" si="140"/>
        <v>0</v>
      </c>
      <c r="BQ227" s="282">
        <f t="shared" si="141"/>
        <v>0</v>
      </c>
      <c r="BR227" s="352" t="str">
        <f>IF(BQ227=0,"",
IF(SUM($BQ$162:BQ227)=1,BS227,
IF($BQ$282&gt;SUM($BQ$162:BQ227),_xlfn.CONCAT(", ",BS227),
IF($BQ$282=SUM($BQ$162:BQ227),_xlfn.CONCAT(" y ",BS227)))))</f>
        <v/>
      </c>
      <c r="BS227" s="120" t="s">
        <v>5251</v>
      </c>
      <c r="BX227" s="603">
        <f t="shared" si="142"/>
        <v>1</v>
      </c>
      <c r="BY227" s="604">
        <f t="shared" si="143"/>
        <v>1</v>
      </c>
      <c r="BZ227" s="605">
        <f t="shared" si="144"/>
        <v>1</v>
      </c>
      <c r="CA227" s="290">
        <f t="shared" si="145"/>
        <v>0</v>
      </c>
      <c r="CB227" s="293">
        <f t="shared" si="146"/>
        <v>0</v>
      </c>
      <c r="CC227" s="283" t="str">
        <f>IF(CB227=0,"",
IF(SUM($CB$162:CB227)=1,CD227,
IF($CB$282&gt;SUM($CB$162:CB227),_xlfn.CONCAT(", ",CD227),
IF($CB$282=SUM($CB$162:CB227),_xlfn.CONCAT(" y ",CD227)))))</f>
        <v/>
      </c>
      <c r="CD227" s="120" t="s">
        <v>5251</v>
      </c>
      <c r="CE227" s="365">
        <f>IF(M227="",0,IF(OR(M227="NS",CNGE_2026_M1_Secc1_Sub2!$M441="NS"),0,IF(AND(M227="NA",CNGE_2026_M1_Secc1_Sub2!$M441="NA"),0,IF(M227=CNGE_2026_M1_Secc1_Sub2!$M441,0,1))))</f>
        <v>0</v>
      </c>
      <c r="CF227" s="366">
        <f>IF(N227="",0,IF(OR(G227="NS",CNGE_2026_M1_Secc1_Sub2!$S441="NS"),0,IF(AND(N227="NA",CNGE_2026_M1_Secc1_Sub2!$S441="NA"),0,IF(N227=CNGE_2026_M1_Secc1_Sub2!$S441,0,1))))</f>
        <v>0</v>
      </c>
      <c r="CG227" s="531">
        <f>IF(O227="",0,IF(OR(H227="NS",CNGE_2026_M1_Secc1_Sub2!$Y441="NS"),0,IF(AND(O227="NA",CNGE_2026_M1_Secc1_Sub2!$Y441="NA"),0,IF(O227=CNGE_2026_M1_Secc1_Sub2!$Y441,0,1))))</f>
        <v>0</v>
      </c>
      <c r="CH227" s="282">
        <f t="shared" si="147"/>
        <v>0</v>
      </c>
      <c r="CI227" s="283" t="str">
        <f>IF(CH227=0,"",
IF(SUM($CH$162:CH227)=1,CJ227,
IF($CH$282&gt;SUM($CH$162:CH227),_xlfn.CONCAT(", ",CJ227),
IF($CH$282=SUM($CH$162:CH227),_xlfn.CONCAT(" y ",CJ227)))))</f>
        <v/>
      </c>
      <c r="CJ227" s="120" t="s">
        <v>5251</v>
      </c>
      <c r="CN227" s="1"/>
      <c r="CO227" s="608"/>
      <c r="CP227" s="599"/>
      <c r="CQ227" s="77"/>
      <c r="CR227" s="588"/>
      <c r="CS227" s="588"/>
      <c r="CT227" s="588"/>
      <c r="CU227" s="608"/>
      <c r="CV227" s="599"/>
      <c r="CW227" s="514"/>
    </row>
    <row r="228" spans="1:101" ht="15" customHeight="1">
      <c r="A228" s="22"/>
      <c r="B228" s="11"/>
      <c r="C228" s="35" t="s">
        <v>5252</v>
      </c>
      <c r="D228" s="969" t="str">
        <f>IF(CNGE_2026_M1_Secc1_Sub1!$D107="","",CNGE_2026_M1_Secc1_Sub1!$D107)</f>
        <v/>
      </c>
      <c r="E228" s="970"/>
      <c r="F228" s="970"/>
      <c r="G228" s="970"/>
      <c r="H228" s="970"/>
      <c r="I228" s="970"/>
      <c r="J228" s="970"/>
      <c r="K228" s="970"/>
      <c r="L228" s="970"/>
      <c r="M228" s="645"/>
      <c r="N228" s="645"/>
      <c r="O228" s="645"/>
      <c r="P228" s="645"/>
      <c r="Q228" s="645"/>
      <c r="R228" s="645"/>
      <c r="S228" s="645"/>
      <c r="T228" s="645"/>
      <c r="U228" s="645"/>
      <c r="V228" s="645"/>
      <c r="W228" s="645"/>
      <c r="X228" s="645"/>
      <c r="Y228" s="645"/>
      <c r="Z228" s="645"/>
      <c r="AA228" s="645"/>
      <c r="AB228" s="645"/>
      <c r="AC228" s="645"/>
      <c r="AD228" s="645"/>
      <c r="AG228">
        <f t="shared" si="105"/>
        <v>0</v>
      </c>
      <c r="AH228">
        <f t="shared" si="106"/>
        <v>0</v>
      </c>
      <c r="AI228">
        <f t="shared" si="107"/>
        <v>0</v>
      </c>
      <c r="AJ228">
        <f t="shared" si="108"/>
        <v>0</v>
      </c>
      <c r="AK228">
        <f t="shared" si="109"/>
        <v>0</v>
      </c>
      <c r="AL228">
        <f t="shared" si="110"/>
        <v>0</v>
      </c>
      <c r="AM228">
        <f t="shared" si="111"/>
        <v>0</v>
      </c>
      <c r="AN228">
        <f t="shared" si="112"/>
        <v>0</v>
      </c>
      <c r="AO228">
        <f t="shared" si="113"/>
        <v>0</v>
      </c>
      <c r="AP228">
        <f t="shared" si="114"/>
        <v>0</v>
      </c>
      <c r="AQ228">
        <f t="shared" si="115"/>
        <v>0</v>
      </c>
      <c r="AR228">
        <f t="shared" si="116"/>
        <v>0</v>
      </c>
      <c r="AS228">
        <f t="shared" si="117"/>
        <v>0</v>
      </c>
      <c r="AT228">
        <f t="shared" si="118"/>
        <v>0</v>
      </c>
      <c r="AU228">
        <f t="shared" si="119"/>
        <v>0</v>
      </c>
      <c r="AV228">
        <f t="shared" si="120"/>
        <v>0</v>
      </c>
      <c r="AW228">
        <f t="shared" si="121"/>
        <v>0</v>
      </c>
      <c r="AX228">
        <f t="shared" si="122"/>
        <v>0</v>
      </c>
      <c r="AY228">
        <f t="shared" si="123"/>
        <v>0</v>
      </c>
      <c r="AZ228">
        <f t="shared" si="124"/>
        <v>0</v>
      </c>
      <c r="BA228">
        <f t="shared" si="125"/>
        <v>0</v>
      </c>
      <c r="BB228">
        <f t="shared" si="126"/>
        <v>0</v>
      </c>
      <c r="BC228">
        <f t="shared" si="127"/>
        <v>0</v>
      </c>
      <c r="BD228">
        <f t="shared" si="128"/>
        <v>0</v>
      </c>
      <c r="BE228" s="356">
        <f t="shared" si="129"/>
        <v>0</v>
      </c>
      <c r="BF228" s="357">
        <f t="shared" si="130"/>
        <v>0</v>
      </c>
      <c r="BG228" s="358">
        <f t="shared" si="131"/>
        <v>0</v>
      </c>
      <c r="BH228" s="359">
        <f t="shared" si="132"/>
        <v>0</v>
      </c>
      <c r="BI228" s="356">
        <f t="shared" si="133"/>
        <v>0</v>
      </c>
      <c r="BJ228" s="357">
        <f t="shared" si="134"/>
        <v>0</v>
      </c>
      <c r="BK228" s="358">
        <f t="shared" si="135"/>
        <v>0</v>
      </c>
      <c r="BL228" s="359">
        <f t="shared" si="136"/>
        <v>0</v>
      </c>
      <c r="BM228" s="356">
        <f t="shared" si="137"/>
        <v>0</v>
      </c>
      <c r="BN228" s="357">
        <f t="shared" si="138"/>
        <v>0</v>
      </c>
      <c r="BO228" s="358">
        <f t="shared" si="139"/>
        <v>0</v>
      </c>
      <c r="BP228" s="359">
        <f t="shared" si="140"/>
        <v>0</v>
      </c>
      <c r="BQ228" s="282">
        <f t="shared" si="141"/>
        <v>0</v>
      </c>
      <c r="BR228" s="352" t="str">
        <f>IF(BQ228=0,"",
IF(SUM($BQ$162:BQ228)=1,BS228,
IF($BQ$282&gt;SUM($BQ$162:BQ228),_xlfn.CONCAT(", ",BS228),
IF($BQ$282=SUM($BQ$162:BQ228),_xlfn.CONCAT(" y ",BS228)))))</f>
        <v/>
      </c>
      <c r="BS228" s="120" t="s">
        <v>5253</v>
      </c>
      <c r="BX228" s="603">
        <f t="shared" si="142"/>
        <v>1</v>
      </c>
      <c r="BY228" s="604">
        <f t="shared" si="143"/>
        <v>1</v>
      </c>
      <c r="BZ228" s="605">
        <f t="shared" si="144"/>
        <v>1</v>
      </c>
      <c r="CA228" s="290">
        <f t="shared" si="145"/>
        <v>0</v>
      </c>
      <c r="CB228" s="293">
        <f t="shared" si="146"/>
        <v>0</v>
      </c>
      <c r="CC228" s="283" t="str">
        <f>IF(CB228=0,"",
IF(SUM($CB$162:CB228)=1,CD228,
IF($CB$282&gt;SUM($CB$162:CB228),_xlfn.CONCAT(", ",CD228),
IF($CB$282=SUM($CB$162:CB228),_xlfn.CONCAT(" y ",CD228)))))</f>
        <v/>
      </c>
      <c r="CD228" s="120" t="s">
        <v>5253</v>
      </c>
      <c r="CE228" s="365">
        <f>IF(M228="",0,IF(OR(M228="NS",CNGE_2026_M1_Secc1_Sub2!$M442="NS"),0,IF(AND(M228="NA",CNGE_2026_M1_Secc1_Sub2!$M442="NA"),0,IF(M228=CNGE_2026_M1_Secc1_Sub2!$M442,0,1))))</f>
        <v>0</v>
      </c>
      <c r="CF228" s="366">
        <f>IF(N228="",0,IF(OR(G228="NS",CNGE_2026_M1_Secc1_Sub2!$S442="NS"),0,IF(AND(N228="NA",CNGE_2026_M1_Secc1_Sub2!$S442="NA"),0,IF(N228=CNGE_2026_M1_Secc1_Sub2!$S442,0,1))))</f>
        <v>0</v>
      </c>
      <c r="CG228" s="531">
        <f>IF(O228="",0,IF(OR(H228="NS",CNGE_2026_M1_Secc1_Sub2!$Y442="NS"),0,IF(AND(O228="NA",CNGE_2026_M1_Secc1_Sub2!$Y442="NA"),0,IF(O228=CNGE_2026_M1_Secc1_Sub2!$Y442,0,1))))</f>
        <v>0</v>
      </c>
      <c r="CH228" s="282">
        <f t="shared" si="147"/>
        <v>0</v>
      </c>
      <c r="CI228" s="283" t="str">
        <f>IF(CH228=0,"",
IF(SUM($CH$162:CH228)=1,CJ228,
IF($CH$282&gt;SUM($CH$162:CH228),_xlfn.CONCAT(", ",CJ228),
IF($CH$282=SUM($CH$162:CH228),_xlfn.CONCAT(" y ",CJ228)))))</f>
        <v/>
      </c>
      <c r="CJ228" s="120" t="s">
        <v>5253</v>
      </c>
      <c r="CN228" s="1"/>
      <c r="CO228" s="608"/>
      <c r="CP228" s="599"/>
      <c r="CQ228" s="77"/>
      <c r="CR228" s="588"/>
      <c r="CS228" s="588"/>
      <c r="CT228" s="588"/>
      <c r="CU228" s="608"/>
      <c r="CV228" s="599"/>
      <c r="CW228" s="514"/>
    </row>
    <row r="229" spans="1:101" ht="15" customHeight="1">
      <c r="A229" s="22"/>
      <c r="B229" s="11"/>
      <c r="C229" s="35" t="s">
        <v>5254</v>
      </c>
      <c r="D229" s="969" t="str">
        <f>IF(CNGE_2026_M1_Secc1_Sub1!$D108="","",CNGE_2026_M1_Secc1_Sub1!$D108)</f>
        <v/>
      </c>
      <c r="E229" s="970"/>
      <c r="F229" s="970"/>
      <c r="G229" s="970"/>
      <c r="H229" s="970"/>
      <c r="I229" s="970"/>
      <c r="J229" s="970"/>
      <c r="K229" s="970"/>
      <c r="L229" s="970"/>
      <c r="M229" s="645"/>
      <c r="N229" s="645"/>
      <c r="O229" s="645"/>
      <c r="P229" s="645"/>
      <c r="Q229" s="645"/>
      <c r="R229" s="645"/>
      <c r="S229" s="645"/>
      <c r="T229" s="645"/>
      <c r="U229" s="645"/>
      <c r="V229" s="645"/>
      <c r="W229" s="645"/>
      <c r="X229" s="645"/>
      <c r="Y229" s="645"/>
      <c r="Z229" s="645"/>
      <c r="AA229" s="645"/>
      <c r="AB229" s="645"/>
      <c r="AC229" s="645"/>
      <c r="AD229" s="645"/>
      <c r="AG229">
        <f t="shared" si="105"/>
        <v>0</v>
      </c>
      <c r="AH229">
        <f t="shared" si="106"/>
        <v>0</v>
      </c>
      <c r="AI229">
        <f t="shared" si="107"/>
        <v>0</v>
      </c>
      <c r="AJ229">
        <f t="shared" si="108"/>
        <v>0</v>
      </c>
      <c r="AK229">
        <f t="shared" si="109"/>
        <v>0</v>
      </c>
      <c r="AL229">
        <f t="shared" si="110"/>
        <v>0</v>
      </c>
      <c r="AM229">
        <f t="shared" si="111"/>
        <v>0</v>
      </c>
      <c r="AN229">
        <f t="shared" si="112"/>
        <v>0</v>
      </c>
      <c r="AO229">
        <f t="shared" si="113"/>
        <v>0</v>
      </c>
      <c r="AP229">
        <f t="shared" si="114"/>
        <v>0</v>
      </c>
      <c r="AQ229">
        <f t="shared" si="115"/>
        <v>0</v>
      </c>
      <c r="AR229">
        <f t="shared" si="116"/>
        <v>0</v>
      </c>
      <c r="AS229">
        <f t="shared" si="117"/>
        <v>0</v>
      </c>
      <c r="AT229">
        <f t="shared" si="118"/>
        <v>0</v>
      </c>
      <c r="AU229">
        <f t="shared" si="119"/>
        <v>0</v>
      </c>
      <c r="AV229">
        <f t="shared" si="120"/>
        <v>0</v>
      </c>
      <c r="AW229">
        <f t="shared" si="121"/>
        <v>0</v>
      </c>
      <c r="AX229">
        <f t="shared" si="122"/>
        <v>0</v>
      </c>
      <c r="AY229">
        <f t="shared" si="123"/>
        <v>0</v>
      </c>
      <c r="AZ229">
        <f t="shared" si="124"/>
        <v>0</v>
      </c>
      <c r="BA229">
        <f t="shared" si="125"/>
        <v>0</v>
      </c>
      <c r="BB229">
        <f t="shared" si="126"/>
        <v>0</v>
      </c>
      <c r="BC229">
        <f t="shared" si="127"/>
        <v>0</v>
      </c>
      <c r="BD229">
        <f t="shared" si="128"/>
        <v>0</v>
      </c>
      <c r="BE229" s="356">
        <f t="shared" si="129"/>
        <v>0</v>
      </c>
      <c r="BF229" s="357">
        <f t="shared" si="130"/>
        <v>0</v>
      </c>
      <c r="BG229" s="358">
        <f t="shared" si="131"/>
        <v>0</v>
      </c>
      <c r="BH229" s="359">
        <f t="shared" si="132"/>
        <v>0</v>
      </c>
      <c r="BI229" s="356">
        <f t="shared" si="133"/>
        <v>0</v>
      </c>
      <c r="BJ229" s="357">
        <f t="shared" si="134"/>
        <v>0</v>
      </c>
      <c r="BK229" s="358">
        <f t="shared" si="135"/>
        <v>0</v>
      </c>
      <c r="BL229" s="359">
        <f t="shared" si="136"/>
        <v>0</v>
      </c>
      <c r="BM229" s="356">
        <f t="shared" si="137"/>
        <v>0</v>
      </c>
      <c r="BN229" s="357">
        <f t="shared" si="138"/>
        <v>0</v>
      </c>
      <c r="BO229" s="358">
        <f t="shared" si="139"/>
        <v>0</v>
      </c>
      <c r="BP229" s="359">
        <f t="shared" si="140"/>
        <v>0</v>
      </c>
      <c r="BQ229" s="282">
        <f t="shared" si="141"/>
        <v>0</v>
      </c>
      <c r="BR229" s="352" t="str">
        <f>IF(BQ229=0,"",
IF(SUM($BQ$162:BQ229)=1,BS229,
IF($BQ$282&gt;SUM($BQ$162:BQ229),_xlfn.CONCAT(", ",BS229),
IF($BQ$282=SUM($BQ$162:BQ229),_xlfn.CONCAT(" y ",BS229)))))</f>
        <v/>
      </c>
      <c r="BS229" s="120" t="s">
        <v>5255</v>
      </c>
      <c r="BX229" s="603">
        <f t="shared" si="142"/>
        <v>1</v>
      </c>
      <c r="BY229" s="604">
        <f t="shared" si="143"/>
        <v>1</v>
      </c>
      <c r="BZ229" s="605">
        <f t="shared" si="144"/>
        <v>1</v>
      </c>
      <c r="CA229" s="290">
        <f t="shared" si="145"/>
        <v>0</v>
      </c>
      <c r="CB229" s="293">
        <f t="shared" si="146"/>
        <v>0</v>
      </c>
      <c r="CC229" s="283" t="str">
        <f>IF(CB229=0,"",
IF(SUM($CB$162:CB229)=1,CD229,
IF($CB$282&gt;SUM($CB$162:CB229),_xlfn.CONCAT(", ",CD229),
IF($CB$282=SUM($CB$162:CB229),_xlfn.CONCAT(" y ",CD229)))))</f>
        <v/>
      </c>
      <c r="CD229" s="120" t="s">
        <v>5255</v>
      </c>
      <c r="CE229" s="365">
        <f>IF(M229="",0,IF(OR(M229="NS",CNGE_2026_M1_Secc1_Sub2!$M443="NS"),0,IF(AND(M229="NA",CNGE_2026_M1_Secc1_Sub2!$M443="NA"),0,IF(M229=CNGE_2026_M1_Secc1_Sub2!$M443,0,1))))</f>
        <v>0</v>
      </c>
      <c r="CF229" s="366">
        <f>IF(N229="",0,IF(OR(G229="NS",CNGE_2026_M1_Secc1_Sub2!$S443="NS"),0,IF(AND(N229="NA",CNGE_2026_M1_Secc1_Sub2!$S443="NA"),0,IF(N229=CNGE_2026_M1_Secc1_Sub2!$S443,0,1))))</f>
        <v>0</v>
      </c>
      <c r="CG229" s="531">
        <f>IF(O229="",0,IF(OR(H229="NS",CNGE_2026_M1_Secc1_Sub2!$Y443="NS"),0,IF(AND(O229="NA",CNGE_2026_M1_Secc1_Sub2!$Y443="NA"),0,IF(O229=CNGE_2026_M1_Secc1_Sub2!$Y443,0,1))))</f>
        <v>0</v>
      </c>
      <c r="CH229" s="282">
        <f t="shared" si="147"/>
        <v>0</v>
      </c>
      <c r="CI229" s="283" t="str">
        <f>IF(CH229=0,"",
IF(SUM($CH$162:CH229)=1,CJ229,
IF($CH$282&gt;SUM($CH$162:CH229),_xlfn.CONCAT(", ",CJ229),
IF($CH$282=SUM($CH$162:CH229),_xlfn.CONCAT(" y ",CJ229)))))</f>
        <v/>
      </c>
      <c r="CJ229" s="120" t="s">
        <v>5255</v>
      </c>
      <c r="CN229" s="1"/>
      <c r="CO229" s="608"/>
      <c r="CP229" s="599"/>
      <c r="CQ229" s="77"/>
      <c r="CR229" s="588"/>
      <c r="CS229" s="588"/>
      <c r="CT229" s="588"/>
      <c r="CU229" s="608"/>
      <c r="CV229" s="599"/>
      <c r="CW229" s="514"/>
    </row>
    <row r="230" spans="1:101" ht="15" customHeight="1">
      <c r="A230" s="22"/>
      <c r="B230" s="11"/>
      <c r="C230" s="35" t="s">
        <v>5256</v>
      </c>
      <c r="D230" s="969" t="str">
        <f>IF(CNGE_2026_M1_Secc1_Sub1!$D109="","",CNGE_2026_M1_Secc1_Sub1!$D109)</f>
        <v/>
      </c>
      <c r="E230" s="970"/>
      <c r="F230" s="970"/>
      <c r="G230" s="970"/>
      <c r="H230" s="970"/>
      <c r="I230" s="970"/>
      <c r="J230" s="970"/>
      <c r="K230" s="970"/>
      <c r="L230" s="970"/>
      <c r="M230" s="645"/>
      <c r="N230" s="645"/>
      <c r="O230" s="645"/>
      <c r="P230" s="645"/>
      <c r="Q230" s="645"/>
      <c r="R230" s="645"/>
      <c r="S230" s="645"/>
      <c r="T230" s="645"/>
      <c r="U230" s="645"/>
      <c r="V230" s="645"/>
      <c r="W230" s="645"/>
      <c r="X230" s="645"/>
      <c r="Y230" s="645"/>
      <c r="Z230" s="645"/>
      <c r="AA230" s="645"/>
      <c r="AB230" s="645"/>
      <c r="AC230" s="645"/>
      <c r="AD230" s="645"/>
      <c r="AG230">
        <f t="shared" si="105"/>
        <v>0</v>
      </c>
      <c r="AH230">
        <f t="shared" si="106"/>
        <v>0</v>
      </c>
      <c r="AI230">
        <f t="shared" si="107"/>
        <v>0</v>
      </c>
      <c r="AJ230">
        <f t="shared" si="108"/>
        <v>0</v>
      </c>
      <c r="AK230">
        <f t="shared" si="109"/>
        <v>0</v>
      </c>
      <c r="AL230">
        <f t="shared" si="110"/>
        <v>0</v>
      </c>
      <c r="AM230">
        <f t="shared" si="111"/>
        <v>0</v>
      </c>
      <c r="AN230">
        <f t="shared" si="112"/>
        <v>0</v>
      </c>
      <c r="AO230">
        <f t="shared" si="113"/>
        <v>0</v>
      </c>
      <c r="AP230">
        <f t="shared" si="114"/>
        <v>0</v>
      </c>
      <c r="AQ230">
        <f t="shared" si="115"/>
        <v>0</v>
      </c>
      <c r="AR230">
        <f t="shared" si="116"/>
        <v>0</v>
      </c>
      <c r="AS230">
        <f t="shared" si="117"/>
        <v>0</v>
      </c>
      <c r="AT230">
        <f t="shared" si="118"/>
        <v>0</v>
      </c>
      <c r="AU230">
        <f t="shared" si="119"/>
        <v>0</v>
      </c>
      <c r="AV230">
        <f t="shared" si="120"/>
        <v>0</v>
      </c>
      <c r="AW230">
        <f t="shared" si="121"/>
        <v>0</v>
      </c>
      <c r="AX230">
        <f t="shared" si="122"/>
        <v>0</v>
      </c>
      <c r="AY230">
        <f t="shared" si="123"/>
        <v>0</v>
      </c>
      <c r="AZ230">
        <f t="shared" si="124"/>
        <v>0</v>
      </c>
      <c r="BA230">
        <f t="shared" si="125"/>
        <v>0</v>
      </c>
      <c r="BB230">
        <f t="shared" si="126"/>
        <v>0</v>
      </c>
      <c r="BC230">
        <f t="shared" si="127"/>
        <v>0</v>
      </c>
      <c r="BD230">
        <f t="shared" si="128"/>
        <v>0</v>
      </c>
      <c r="BE230" s="356">
        <f t="shared" si="129"/>
        <v>0</v>
      </c>
      <c r="BF230" s="357">
        <f t="shared" si="130"/>
        <v>0</v>
      </c>
      <c r="BG230" s="358">
        <f t="shared" si="131"/>
        <v>0</v>
      </c>
      <c r="BH230" s="359">
        <f t="shared" si="132"/>
        <v>0</v>
      </c>
      <c r="BI230" s="356">
        <f t="shared" si="133"/>
        <v>0</v>
      </c>
      <c r="BJ230" s="357">
        <f t="shared" si="134"/>
        <v>0</v>
      </c>
      <c r="BK230" s="358">
        <f t="shared" si="135"/>
        <v>0</v>
      </c>
      <c r="BL230" s="359">
        <f t="shared" si="136"/>
        <v>0</v>
      </c>
      <c r="BM230" s="356">
        <f t="shared" si="137"/>
        <v>0</v>
      </c>
      <c r="BN230" s="357">
        <f t="shared" si="138"/>
        <v>0</v>
      </c>
      <c r="BO230" s="358">
        <f t="shared" si="139"/>
        <v>0</v>
      </c>
      <c r="BP230" s="359">
        <f t="shared" si="140"/>
        <v>0</v>
      </c>
      <c r="BQ230" s="282">
        <f t="shared" si="141"/>
        <v>0</v>
      </c>
      <c r="BR230" s="352" t="str">
        <f>IF(BQ230=0,"",
IF(SUM($BQ$162:BQ230)=1,BS230,
IF($BQ$282&gt;SUM($BQ$162:BQ230),_xlfn.CONCAT(", ",BS230),
IF($BQ$282=SUM($BQ$162:BQ230),_xlfn.CONCAT(" y ",BS230)))))</f>
        <v/>
      </c>
      <c r="BS230" s="120" t="s">
        <v>5257</v>
      </c>
      <c r="BX230" s="603">
        <f t="shared" si="142"/>
        <v>1</v>
      </c>
      <c r="BY230" s="604">
        <f t="shared" si="143"/>
        <v>1</v>
      </c>
      <c r="BZ230" s="605">
        <f t="shared" si="144"/>
        <v>1</v>
      </c>
      <c r="CA230" s="290">
        <f t="shared" si="145"/>
        <v>0</v>
      </c>
      <c r="CB230" s="293">
        <f t="shared" si="146"/>
        <v>0</v>
      </c>
      <c r="CC230" s="283" t="str">
        <f>IF(CB230=0,"",
IF(SUM($CB$162:CB230)=1,CD230,
IF($CB$282&gt;SUM($CB$162:CB230),_xlfn.CONCAT(", ",CD230),
IF($CB$282=SUM($CB$162:CB230),_xlfn.CONCAT(" y ",CD230)))))</f>
        <v/>
      </c>
      <c r="CD230" s="120" t="s">
        <v>5257</v>
      </c>
      <c r="CE230" s="365">
        <f>IF(M230="",0,IF(OR(M230="NS",CNGE_2026_M1_Secc1_Sub2!$M444="NS"),0,IF(AND(M230="NA",CNGE_2026_M1_Secc1_Sub2!$M444="NA"),0,IF(M230=CNGE_2026_M1_Secc1_Sub2!$M444,0,1))))</f>
        <v>0</v>
      </c>
      <c r="CF230" s="366">
        <f>IF(N230="",0,IF(OR(G230="NS",CNGE_2026_M1_Secc1_Sub2!$S444="NS"),0,IF(AND(N230="NA",CNGE_2026_M1_Secc1_Sub2!$S444="NA"),0,IF(N230=CNGE_2026_M1_Secc1_Sub2!$S444,0,1))))</f>
        <v>0</v>
      </c>
      <c r="CG230" s="531">
        <f>IF(O230="",0,IF(OR(H230="NS",CNGE_2026_M1_Secc1_Sub2!$Y444="NS"),0,IF(AND(O230="NA",CNGE_2026_M1_Secc1_Sub2!$Y444="NA"),0,IF(O230=CNGE_2026_M1_Secc1_Sub2!$Y444,0,1))))</f>
        <v>0</v>
      </c>
      <c r="CH230" s="282">
        <f t="shared" si="147"/>
        <v>0</v>
      </c>
      <c r="CI230" s="283" t="str">
        <f>IF(CH230=0,"",
IF(SUM($CH$162:CH230)=1,CJ230,
IF($CH$282&gt;SUM($CH$162:CH230),_xlfn.CONCAT(", ",CJ230),
IF($CH$282=SUM($CH$162:CH230),_xlfn.CONCAT(" y ",CJ230)))))</f>
        <v/>
      </c>
      <c r="CJ230" s="120" t="s">
        <v>5257</v>
      </c>
      <c r="CN230" s="1"/>
      <c r="CO230" s="608"/>
      <c r="CP230" s="599"/>
      <c r="CQ230" s="77"/>
      <c r="CR230" s="588"/>
      <c r="CS230" s="588"/>
      <c r="CT230" s="588"/>
      <c r="CU230" s="608"/>
      <c r="CV230" s="599"/>
      <c r="CW230" s="514"/>
    </row>
    <row r="231" spans="1:101" ht="15" customHeight="1">
      <c r="A231" s="22"/>
      <c r="B231" s="11"/>
      <c r="C231" s="35" t="s">
        <v>5258</v>
      </c>
      <c r="D231" s="969" t="str">
        <f>IF(CNGE_2026_M1_Secc1_Sub1!$D110="","",CNGE_2026_M1_Secc1_Sub1!$D110)</f>
        <v/>
      </c>
      <c r="E231" s="970"/>
      <c r="F231" s="970"/>
      <c r="G231" s="970"/>
      <c r="H231" s="970"/>
      <c r="I231" s="970"/>
      <c r="J231" s="970"/>
      <c r="K231" s="970"/>
      <c r="L231" s="970"/>
      <c r="M231" s="645"/>
      <c r="N231" s="645"/>
      <c r="O231" s="645"/>
      <c r="P231" s="645"/>
      <c r="Q231" s="645"/>
      <c r="R231" s="645"/>
      <c r="S231" s="645"/>
      <c r="T231" s="645"/>
      <c r="U231" s="645"/>
      <c r="V231" s="645"/>
      <c r="W231" s="645"/>
      <c r="X231" s="645"/>
      <c r="Y231" s="645"/>
      <c r="Z231" s="645"/>
      <c r="AA231" s="645"/>
      <c r="AB231" s="645"/>
      <c r="AC231" s="645"/>
      <c r="AD231" s="645"/>
      <c r="AG231">
        <f t="shared" si="105"/>
        <v>0</v>
      </c>
      <c r="AH231">
        <f t="shared" si="106"/>
        <v>0</v>
      </c>
      <c r="AI231">
        <f t="shared" si="107"/>
        <v>0</v>
      </c>
      <c r="AJ231">
        <f t="shared" si="108"/>
        <v>0</v>
      </c>
      <c r="AK231">
        <f t="shared" si="109"/>
        <v>0</v>
      </c>
      <c r="AL231">
        <f t="shared" si="110"/>
        <v>0</v>
      </c>
      <c r="AM231">
        <f t="shared" si="111"/>
        <v>0</v>
      </c>
      <c r="AN231">
        <f t="shared" si="112"/>
        <v>0</v>
      </c>
      <c r="AO231">
        <f t="shared" si="113"/>
        <v>0</v>
      </c>
      <c r="AP231">
        <f t="shared" si="114"/>
        <v>0</v>
      </c>
      <c r="AQ231">
        <f t="shared" si="115"/>
        <v>0</v>
      </c>
      <c r="AR231">
        <f t="shared" si="116"/>
        <v>0</v>
      </c>
      <c r="AS231">
        <f t="shared" si="117"/>
        <v>0</v>
      </c>
      <c r="AT231">
        <f t="shared" si="118"/>
        <v>0</v>
      </c>
      <c r="AU231">
        <f t="shared" si="119"/>
        <v>0</v>
      </c>
      <c r="AV231">
        <f t="shared" si="120"/>
        <v>0</v>
      </c>
      <c r="AW231">
        <f t="shared" si="121"/>
        <v>0</v>
      </c>
      <c r="AX231">
        <f t="shared" si="122"/>
        <v>0</v>
      </c>
      <c r="AY231">
        <f t="shared" si="123"/>
        <v>0</v>
      </c>
      <c r="AZ231">
        <f t="shared" si="124"/>
        <v>0</v>
      </c>
      <c r="BA231">
        <f t="shared" si="125"/>
        <v>0</v>
      </c>
      <c r="BB231">
        <f t="shared" si="126"/>
        <v>0</v>
      </c>
      <c r="BC231">
        <f t="shared" si="127"/>
        <v>0</v>
      </c>
      <c r="BD231">
        <f t="shared" si="128"/>
        <v>0</v>
      </c>
      <c r="BE231" s="356">
        <f t="shared" si="129"/>
        <v>0</v>
      </c>
      <c r="BF231" s="357">
        <f t="shared" si="130"/>
        <v>0</v>
      </c>
      <c r="BG231" s="358">
        <f t="shared" si="131"/>
        <v>0</v>
      </c>
      <c r="BH231" s="359">
        <f t="shared" si="132"/>
        <v>0</v>
      </c>
      <c r="BI231" s="356">
        <f t="shared" si="133"/>
        <v>0</v>
      </c>
      <c r="BJ231" s="357">
        <f t="shared" si="134"/>
        <v>0</v>
      </c>
      <c r="BK231" s="358">
        <f t="shared" si="135"/>
        <v>0</v>
      </c>
      <c r="BL231" s="359">
        <f t="shared" si="136"/>
        <v>0</v>
      </c>
      <c r="BM231" s="356">
        <f t="shared" si="137"/>
        <v>0</v>
      </c>
      <c r="BN231" s="357">
        <f t="shared" si="138"/>
        <v>0</v>
      </c>
      <c r="BO231" s="358">
        <f t="shared" si="139"/>
        <v>0</v>
      </c>
      <c r="BP231" s="359">
        <f t="shared" si="140"/>
        <v>0</v>
      </c>
      <c r="BQ231" s="282">
        <f t="shared" si="141"/>
        <v>0</v>
      </c>
      <c r="BR231" s="352" t="str">
        <f>IF(BQ231=0,"",
IF(SUM($BQ$162:BQ231)=1,BS231,
IF($BQ$282&gt;SUM($BQ$162:BQ231),_xlfn.CONCAT(", ",BS231),
IF($BQ$282=SUM($BQ$162:BQ231),_xlfn.CONCAT(" y ",BS231)))))</f>
        <v/>
      </c>
      <c r="BS231" s="120" t="s">
        <v>5259</v>
      </c>
      <c r="BX231" s="603">
        <f t="shared" si="142"/>
        <v>1</v>
      </c>
      <c r="BY231" s="604">
        <f t="shared" si="143"/>
        <v>1</v>
      </c>
      <c r="BZ231" s="605">
        <f t="shared" si="144"/>
        <v>1</v>
      </c>
      <c r="CA231" s="290">
        <f t="shared" si="145"/>
        <v>0</v>
      </c>
      <c r="CB231" s="293">
        <f t="shared" si="146"/>
        <v>0</v>
      </c>
      <c r="CC231" s="283" t="str">
        <f>IF(CB231=0,"",
IF(SUM($CB$162:CB231)=1,CD231,
IF($CB$282&gt;SUM($CB$162:CB231),_xlfn.CONCAT(", ",CD231),
IF($CB$282=SUM($CB$162:CB231),_xlfn.CONCAT(" y ",CD231)))))</f>
        <v/>
      </c>
      <c r="CD231" s="120" t="s">
        <v>5259</v>
      </c>
      <c r="CE231" s="365">
        <f>IF(M231="",0,IF(OR(M231="NS",CNGE_2026_M1_Secc1_Sub2!$M445="NS"),0,IF(AND(M231="NA",CNGE_2026_M1_Secc1_Sub2!$M445="NA"),0,IF(M231=CNGE_2026_M1_Secc1_Sub2!$M445,0,1))))</f>
        <v>0</v>
      </c>
      <c r="CF231" s="366">
        <f>IF(N231="",0,IF(OR(G231="NS",CNGE_2026_M1_Secc1_Sub2!$S445="NS"),0,IF(AND(N231="NA",CNGE_2026_M1_Secc1_Sub2!$S445="NA"),0,IF(N231=CNGE_2026_M1_Secc1_Sub2!$S445,0,1))))</f>
        <v>0</v>
      </c>
      <c r="CG231" s="531">
        <f>IF(O231="",0,IF(OR(H231="NS",CNGE_2026_M1_Secc1_Sub2!$Y445="NS"),0,IF(AND(O231="NA",CNGE_2026_M1_Secc1_Sub2!$Y445="NA"),0,IF(O231=CNGE_2026_M1_Secc1_Sub2!$Y445,0,1))))</f>
        <v>0</v>
      </c>
      <c r="CH231" s="282">
        <f t="shared" si="147"/>
        <v>0</v>
      </c>
      <c r="CI231" s="283" t="str">
        <f>IF(CH231=0,"",
IF(SUM($CH$162:CH231)=1,CJ231,
IF($CH$282&gt;SUM($CH$162:CH231),_xlfn.CONCAT(", ",CJ231),
IF($CH$282=SUM($CH$162:CH231),_xlfn.CONCAT(" y ",CJ231)))))</f>
        <v/>
      </c>
      <c r="CJ231" s="120" t="s">
        <v>5259</v>
      </c>
      <c r="CN231" s="1"/>
      <c r="CO231" s="608"/>
      <c r="CP231" s="599"/>
      <c r="CQ231" s="77"/>
      <c r="CR231" s="588"/>
      <c r="CS231" s="588"/>
      <c r="CT231" s="588"/>
      <c r="CU231" s="608"/>
      <c r="CV231" s="599"/>
      <c r="CW231" s="514"/>
    </row>
    <row r="232" spans="1:101" ht="15" customHeight="1">
      <c r="A232" s="22"/>
      <c r="B232" s="11"/>
      <c r="C232" s="35" t="s">
        <v>5260</v>
      </c>
      <c r="D232" s="969" t="str">
        <f>IF(CNGE_2026_M1_Secc1_Sub1!$D111="","",CNGE_2026_M1_Secc1_Sub1!$D111)</f>
        <v/>
      </c>
      <c r="E232" s="970"/>
      <c r="F232" s="970"/>
      <c r="G232" s="970"/>
      <c r="H232" s="970"/>
      <c r="I232" s="970"/>
      <c r="J232" s="970"/>
      <c r="K232" s="970"/>
      <c r="L232" s="970"/>
      <c r="M232" s="645"/>
      <c r="N232" s="645"/>
      <c r="O232" s="645"/>
      <c r="P232" s="645"/>
      <c r="Q232" s="645"/>
      <c r="R232" s="645"/>
      <c r="S232" s="645"/>
      <c r="T232" s="645"/>
      <c r="U232" s="645"/>
      <c r="V232" s="645"/>
      <c r="W232" s="645"/>
      <c r="X232" s="645"/>
      <c r="Y232" s="645"/>
      <c r="Z232" s="645"/>
      <c r="AA232" s="645"/>
      <c r="AB232" s="645"/>
      <c r="AC232" s="645"/>
      <c r="AD232" s="645"/>
      <c r="AG232">
        <f t="shared" si="105"/>
        <v>0</v>
      </c>
      <c r="AH232">
        <f t="shared" si="106"/>
        <v>0</v>
      </c>
      <c r="AI232">
        <f t="shared" si="107"/>
        <v>0</v>
      </c>
      <c r="AJ232">
        <f t="shared" si="108"/>
        <v>0</v>
      </c>
      <c r="AK232">
        <f t="shared" si="109"/>
        <v>0</v>
      </c>
      <c r="AL232">
        <f t="shared" si="110"/>
        <v>0</v>
      </c>
      <c r="AM232">
        <f t="shared" si="111"/>
        <v>0</v>
      </c>
      <c r="AN232">
        <f t="shared" si="112"/>
        <v>0</v>
      </c>
      <c r="AO232">
        <f t="shared" si="113"/>
        <v>0</v>
      </c>
      <c r="AP232">
        <f t="shared" si="114"/>
        <v>0</v>
      </c>
      <c r="AQ232">
        <f t="shared" si="115"/>
        <v>0</v>
      </c>
      <c r="AR232">
        <f t="shared" si="116"/>
        <v>0</v>
      </c>
      <c r="AS232">
        <f t="shared" si="117"/>
        <v>0</v>
      </c>
      <c r="AT232">
        <f t="shared" si="118"/>
        <v>0</v>
      </c>
      <c r="AU232">
        <f t="shared" si="119"/>
        <v>0</v>
      </c>
      <c r="AV232">
        <f t="shared" si="120"/>
        <v>0</v>
      </c>
      <c r="AW232">
        <f t="shared" si="121"/>
        <v>0</v>
      </c>
      <c r="AX232">
        <f t="shared" si="122"/>
        <v>0</v>
      </c>
      <c r="AY232">
        <f t="shared" si="123"/>
        <v>0</v>
      </c>
      <c r="AZ232">
        <f t="shared" si="124"/>
        <v>0</v>
      </c>
      <c r="BA232">
        <f t="shared" si="125"/>
        <v>0</v>
      </c>
      <c r="BB232">
        <f t="shared" si="126"/>
        <v>0</v>
      </c>
      <c r="BC232">
        <f t="shared" si="127"/>
        <v>0</v>
      </c>
      <c r="BD232">
        <f t="shared" si="128"/>
        <v>0</v>
      </c>
      <c r="BE232" s="356">
        <f t="shared" si="129"/>
        <v>0</v>
      </c>
      <c r="BF232" s="357">
        <f t="shared" si="130"/>
        <v>0</v>
      </c>
      <c r="BG232" s="358">
        <f t="shared" si="131"/>
        <v>0</v>
      </c>
      <c r="BH232" s="359">
        <f t="shared" si="132"/>
        <v>0</v>
      </c>
      <c r="BI232" s="356">
        <f t="shared" si="133"/>
        <v>0</v>
      </c>
      <c r="BJ232" s="357">
        <f t="shared" si="134"/>
        <v>0</v>
      </c>
      <c r="BK232" s="358">
        <f t="shared" si="135"/>
        <v>0</v>
      </c>
      <c r="BL232" s="359">
        <f t="shared" si="136"/>
        <v>0</v>
      </c>
      <c r="BM232" s="356">
        <f t="shared" si="137"/>
        <v>0</v>
      </c>
      <c r="BN232" s="357">
        <f t="shared" si="138"/>
        <v>0</v>
      </c>
      <c r="BO232" s="358">
        <f t="shared" si="139"/>
        <v>0</v>
      </c>
      <c r="BP232" s="359">
        <f t="shared" si="140"/>
        <v>0</v>
      </c>
      <c r="BQ232" s="282">
        <f t="shared" si="141"/>
        <v>0</v>
      </c>
      <c r="BR232" s="352" t="str">
        <f>IF(BQ232=0,"",
IF(SUM($BQ$162:BQ232)=1,BS232,
IF($BQ$282&gt;SUM($BQ$162:BQ232),_xlfn.CONCAT(", ",BS232),
IF($BQ$282=SUM($BQ$162:BQ232),_xlfn.CONCAT(" y ",BS232)))))</f>
        <v/>
      </c>
      <c r="BS232" s="120" t="s">
        <v>5261</v>
      </c>
      <c r="BX232" s="603">
        <f t="shared" si="142"/>
        <v>1</v>
      </c>
      <c r="BY232" s="604">
        <f t="shared" si="143"/>
        <v>1</v>
      </c>
      <c r="BZ232" s="605">
        <f t="shared" si="144"/>
        <v>1</v>
      </c>
      <c r="CA232" s="290">
        <f t="shared" si="145"/>
        <v>0</v>
      </c>
      <c r="CB232" s="293">
        <f t="shared" si="146"/>
        <v>0</v>
      </c>
      <c r="CC232" s="283" t="str">
        <f>IF(CB232=0,"",
IF(SUM($CB$162:CB232)=1,CD232,
IF($CB$282&gt;SUM($CB$162:CB232),_xlfn.CONCAT(", ",CD232),
IF($CB$282=SUM($CB$162:CB232),_xlfn.CONCAT(" y ",CD232)))))</f>
        <v/>
      </c>
      <c r="CD232" s="120" t="s">
        <v>5261</v>
      </c>
      <c r="CE232" s="365">
        <f>IF(M232="",0,IF(OR(M232="NS",CNGE_2026_M1_Secc1_Sub2!$M446="NS"),0,IF(AND(M232="NA",CNGE_2026_M1_Secc1_Sub2!$M446="NA"),0,IF(M232=CNGE_2026_M1_Secc1_Sub2!$M446,0,1))))</f>
        <v>0</v>
      </c>
      <c r="CF232" s="366">
        <f>IF(N232="",0,IF(OR(G232="NS",CNGE_2026_M1_Secc1_Sub2!$S446="NS"),0,IF(AND(N232="NA",CNGE_2026_M1_Secc1_Sub2!$S446="NA"),0,IF(N232=CNGE_2026_M1_Secc1_Sub2!$S446,0,1))))</f>
        <v>0</v>
      </c>
      <c r="CG232" s="531">
        <f>IF(O232="",0,IF(OR(H232="NS",CNGE_2026_M1_Secc1_Sub2!$Y446="NS"),0,IF(AND(O232="NA",CNGE_2026_M1_Secc1_Sub2!$Y446="NA"),0,IF(O232=CNGE_2026_M1_Secc1_Sub2!$Y446,0,1))))</f>
        <v>0</v>
      </c>
      <c r="CH232" s="282">
        <f t="shared" si="147"/>
        <v>0</v>
      </c>
      <c r="CI232" s="283" t="str">
        <f>IF(CH232=0,"",
IF(SUM($CH$162:CH232)=1,CJ232,
IF($CH$282&gt;SUM($CH$162:CH232),_xlfn.CONCAT(", ",CJ232),
IF($CH$282=SUM($CH$162:CH232),_xlfn.CONCAT(" y ",CJ232)))))</f>
        <v/>
      </c>
      <c r="CJ232" s="120" t="s">
        <v>5261</v>
      </c>
      <c r="CN232" s="1"/>
      <c r="CO232" s="608"/>
      <c r="CP232" s="599"/>
      <c r="CQ232" s="77"/>
      <c r="CR232" s="588"/>
      <c r="CS232" s="588"/>
      <c r="CT232" s="588"/>
      <c r="CU232" s="608"/>
      <c r="CV232" s="599"/>
      <c r="CW232" s="514"/>
    </row>
    <row r="233" spans="1:101" ht="15" customHeight="1">
      <c r="A233" s="22"/>
      <c r="B233" s="11"/>
      <c r="C233" s="35" t="s">
        <v>5262</v>
      </c>
      <c r="D233" s="969" t="str">
        <f>IF(CNGE_2026_M1_Secc1_Sub1!$D112="","",CNGE_2026_M1_Secc1_Sub1!$D112)</f>
        <v/>
      </c>
      <c r="E233" s="970"/>
      <c r="F233" s="970"/>
      <c r="G233" s="970"/>
      <c r="H233" s="970"/>
      <c r="I233" s="970"/>
      <c r="J233" s="970"/>
      <c r="K233" s="970"/>
      <c r="L233" s="970"/>
      <c r="M233" s="645"/>
      <c r="N233" s="645"/>
      <c r="O233" s="645"/>
      <c r="P233" s="645"/>
      <c r="Q233" s="645"/>
      <c r="R233" s="645"/>
      <c r="S233" s="645"/>
      <c r="T233" s="645"/>
      <c r="U233" s="645"/>
      <c r="V233" s="645"/>
      <c r="W233" s="645"/>
      <c r="X233" s="645"/>
      <c r="Y233" s="645"/>
      <c r="Z233" s="645"/>
      <c r="AA233" s="645"/>
      <c r="AB233" s="645"/>
      <c r="AC233" s="645"/>
      <c r="AD233" s="645"/>
      <c r="AG233">
        <f t="shared" si="105"/>
        <v>0</v>
      </c>
      <c r="AH233">
        <f t="shared" si="106"/>
        <v>0</v>
      </c>
      <c r="AI233">
        <f t="shared" si="107"/>
        <v>0</v>
      </c>
      <c r="AJ233">
        <f t="shared" si="108"/>
        <v>0</v>
      </c>
      <c r="AK233">
        <f t="shared" si="109"/>
        <v>0</v>
      </c>
      <c r="AL233">
        <f t="shared" si="110"/>
        <v>0</v>
      </c>
      <c r="AM233">
        <f t="shared" si="111"/>
        <v>0</v>
      </c>
      <c r="AN233">
        <f t="shared" si="112"/>
        <v>0</v>
      </c>
      <c r="AO233">
        <f t="shared" si="113"/>
        <v>0</v>
      </c>
      <c r="AP233">
        <f t="shared" si="114"/>
        <v>0</v>
      </c>
      <c r="AQ233">
        <f t="shared" si="115"/>
        <v>0</v>
      </c>
      <c r="AR233">
        <f t="shared" si="116"/>
        <v>0</v>
      </c>
      <c r="AS233">
        <f t="shared" si="117"/>
        <v>0</v>
      </c>
      <c r="AT233">
        <f t="shared" si="118"/>
        <v>0</v>
      </c>
      <c r="AU233">
        <f t="shared" si="119"/>
        <v>0</v>
      </c>
      <c r="AV233">
        <f t="shared" si="120"/>
        <v>0</v>
      </c>
      <c r="AW233">
        <f t="shared" si="121"/>
        <v>0</v>
      </c>
      <c r="AX233">
        <f t="shared" si="122"/>
        <v>0</v>
      </c>
      <c r="AY233">
        <f t="shared" si="123"/>
        <v>0</v>
      </c>
      <c r="AZ233">
        <f t="shared" si="124"/>
        <v>0</v>
      </c>
      <c r="BA233">
        <f t="shared" si="125"/>
        <v>0</v>
      </c>
      <c r="BB233">
        <f t="shared" si="126"/>
        <v>0</v>
      </c>
      <c r="BC233">
        <f t="shared" si="127"/>
        <v>0</v>
      </c>
      <c r="BD233">
        <f t="shared" si="128"/>
        <v>0</v>
      </c>
      <c r="BE233" s="356">
        <f t="shared" si="129"/>
        <v>0</v>
      </c>
      <c r="BF233" s="357">
        <f t="shared" si="130"/>
        <v>0</v>
      </c>
      <c r="BG233" s="358">
        <f t="shared" si="131"/>
        <v>0</v>
      </c>
      <c r="BH233" s="359">
        <f t="shared" si="132"/>
        <v>0</v>
      </c>
      <c r="BI233" s="356">
        <f t="shared" si="133"/>
        <v>0</v>
      </c>
      <c r="BJ233" s="357">
        <f t="shared" si="134"/>
        <v>0</v>
      </c>
      <c r="BK233" s="358">
        <f t="shared" si="135"/>
        <v>0</v>
      </c>
      <c r="BL233" s="359">
        <f t="shared" si="136"/>
        <v>0</v>
      </c>
      <c r="BM233" s="356">
        <f t="shared" si="137"/>
        <v>0</v>
      </c>
      <c r="BN233" s="357">
        <f t="shared" si="138"/>
        <v>0</v>
      </c>
      <c r="BO233" s="358">
        <f t="shared" si="139"/>
        <v>0</v>
      </c>
      <c r="BP233" s="359">
        <f t="shared" si="140"/>
        <v>0</v>
      </c>
      <c r="BQ233" s="282">
        <f t="shared" si="141"/>
        <v>0</v>
      </c>
      <c r="BR233" s="352" t="str">
        <f>IF(BQ233=0,"",
IF(SUM($BQ$162:BQ233)=1,BS233,
IF($BQ$282&gt;SUM($BQ$162:BQ233),_xlfn.CONCAT(", ",BS233),
IF($BQ$282=SUM($BQ$162:BQ233),_xlfn.CONCAT(" y ",BS233)))))</f>
        <v/>
      </c>
      <c r="BS233" s="120" t="s">
        <v>5263</v>
      </c>
      <c r="BX233" s="603">
        <f t="shared" si="142"/>
        <v>1</v>
      </c>
      <c r="BY233" s="604">
        <f t="shared" si="143"/>
        <v>1</v>
      </c>
      <c r="BZ233" s="605">
        <f t="shared" si="144"/>
        <v>1</v>
      </c>
      <c r="CA233" s="290">
        <f t="shared" si="145"/>
        <v>0</v>
      </c>
      <c r="CB233" s="293">
        <f t="shared" si="146"/>
        <v>0</v>
      </c>
      <c r="CC233" s="283" t="str">
        <f>IF(CB233=0,"",
IF(SUM($CB$162:CB233)=1,CD233,
IF($CB$282&gt;SUM($CB$162:CB233),_xlfn.CONCAT(", ",CD233),
IF($CB$282=SUM($CB$162:CB233),_xlfn.CONCAT(" y ",CD233)))))</f>
        <v/>
      </c>
      <c r="CD233" s="120" t="s">
        <v>5263</v>
      </c>
      <c r="CE233" s="365">
        <f>IF(M233="",0,IF(OR(M233="NS",CNGE_2026_M1_Secc1_Sub2!$M447="NS"),0,IF(AND(M233="NA",CNGE_2026_M1_Secc1_Sub2!$M447="NA"),0,IF(M233=CNGE_2026_M1_Secc1_Sub2!$M447,0,1))))</f>
        <v>0</v>
      </c>
      <c r="CF233" s="366">
        <f>IF(N233="",0,IF(OR(G233="NS",CNGE_2026_M1_Secc1_Sub2!$S447="NS"),0,IF(AND(N233="NA",CNGE_2026_M1_Secc1_Sub2!$S447="NA"),0,IF(N233=CNGE_2026_M1_Secc1_Sub2!$S447,0,1))))</f>
        <v>0</v>
      </c>
      <c r="CG233" s="531">
        <f>IF(O233="",0,IF(OR(H233="NS",CNGE_2026_M1_Secc1_Sub2!$Y447="NS"),0,IF(AND(O233="NA",CNGE_2026_M1_Secc1_Sub2!$Y447="NA"),0,IF(O233=CNGE_2026_M1_Secc1_Sub2!$Y447,0,1))))</f>
        <v>0</v>
      </c>
      <c r="CH233" s="282">
        <f t="shared" si="147"/>
        <v>0</v>
      </c>
      <c r="CI233" s="283" t="str">
        <f>IF(CH233=0,"",
IF(SUM($CH$162:CH233)=1,CJ233,
IF($CH$282&gt;SUM($CH$162:CH233),_xlfn.CONCAT(", ",CJ233),
IF($CH$282=SUM($CH$162:CH233),_xlfn.CONCAT(" y ",CJ233)))))</f>
        <v/>
      </c>
      <c r="CJ233" s="120" t="s">
        <v>5263</v>
      </c>
      <c r="CN233" s="1"/>
      <c r="CO233" s="608"/>
      <c r="CP233" s="599"/>
      <c r="CQ233" s="77"/>
      <c r="CR233" s="588"/>
      <c r="CS233" s="588"/>
      <c r="CT233" s="588"/>
      <c r="CU233" s="608"/>
      <c r="CV233" s="599"/>
      <c r="CW233" s="514"/>
    </row>
    <row r="234" spans="1:101" ht="15" customHeight="1">
      <c r="A234" s="22"/>
      <c r="B234" s="11"/>
      <c r="C234" s="35" t="s">
        <v>5264</v>
      </c>
      <c r="D234" s="969" t="str">
        <f>IF(CNGE_2026_M1_Secc1_Sub1!$D113="","",CNGE_2026_M1_Secc1_Sub1!$D113)</f>
        <v/>
      </c>
      <c r="E234" s="970"/>
      <c r="F234" s="970"/>
      <c r="G234" s="970"/>
      <c r="H234" s="970"/>
      <c r="I234" s="970"/>
      <c r="J234" s="970"/>
      <c r="K234" s="970"/>
      <c r="L234" s="970"/>
      <c r="M234" s="645"/>
      <c r="N234" s="645"/>
      <c r="O234" s="645"/>
      <c r="P234" s="645"/>
      <c r="Q234" s="645"/>
      <c r="R234" s="645"/>
      <c r="S234" s="645"/>
      <c r="T234" s="645"/>
      <c r="U234" s="645"/>
      <c r="V234" s="645"/>
      <c r="W234" s="645"/>
      <c r="X234" s="645"/>
      <c r="Y234" s="645"/>
      <c r="Z234" s="645"/>
      <c r="AA234" s="645"/>
      <c r="AB234" s="645"/>
      <c r="AC234" s="645"/>
      <c r="AD234" s="645"/>
      <c r="AG234">
        <f t="shared" si="105"/>
        <v>0</v>
      </c>
      <c r="AH234">
        <f t="shared" si="106"/>
        <v>0</v>
      </c>
      <c r="AI234">
        <f t="shared" si="107"/>
        <v>0</v>
      </c>
      <c r="AJ234">
        <f t="shared" si="108"/>
        <v>0</v>
      </c>
      <c r="AK234">
        <f t="shared" si="109"/>
        <v>0</v>
      </c>
      <c r="AL234">
        <f t="shared" si="110"/>
        <v>0</v>
      </c>
      <c r="AM234">
        <f t="shared" si="111"/>
        <v>0</v>
      </c>
      <c r="AN234">
        <f t="shared" si="112"/>
        <v>0</v>
      </c>
      <c r="AO234">
        <f t="shared" si="113"/>
        <v>0</v>
      </c>
      <c r="AP234">
        <f t="shared" si="114"/>
        <v>0</v>
      </c>
      <c r="AQ234">
        <f t="shared" si="115"/>
        <v>0</v>
      </c>
      <c r="AR234">
        <f t="shared" si="116"/>
        <v>0</v>
      </c>
      <c r="AS234">
        <f t="shared" si="117"/>
        <v>0</v>
      </c>
      <c r="AT234">
        <f t="shared" si="118"/>
        <v>0</v>
      </c>
      <c r="AU234">
        <f t="shared" si="119"/>
        <v>0</v>
      </c>
      <c r="AV234">
        <f t="shared" si="120"/>
        <v>0</v>
      </c>
      <c r="AW234">
        <f t="shared" si="121"/>
        <v>0</v>
      </c>
      <c r="AX234">
        <f t="shared" si="122"/>
        <v>0</v>
      </c>
      <c r="AY234">
        <f t="shared" si="123"/>
        <v>0</v>
      </c>
      <c r="AZ234">
        <f t="shared" si="124"/>
        <v>0</v>
      </c>
      <c r="BA234">
        <f t="shared" si="125"/>
        <v>0</v>
      </c>
      <c r="BB234">
        <f t="shared" si="126"/>
        <v>0</v>
      </c>
      <c r="BC234">
        <f t="shared" si="127"/>
        <v>0</v>
      </c>
      <c r="BD234">
        <f t="shared" si="128"/>
        <v>0</v>
      </c>
      <c r="BE234" s="356">
        <f t="shared" si="129"/>
        <v>0</v>
      </c>
      <c r="BF234" s="357">
        <f t="shared" si="130"/>
        <v>0</v>
      </c>
      <c r="BG234" s="358">
        <f t="shared" si="131"/>
        <v>0</v>
      </c>
      <c r="BH234" s="359">
        <f t="shared" si="132"/>
        <v>0</v>
      </c>
      <c r="BI234" s="356">
        <f t="shared" si="133"/>
        <v>0</v>
      </c>
      <c r="BJ234" s="357">
        <f t="shared" si="134"/>
        <v>0</v>
      </c>
      <c r="BK234" s="358">
        <f t="shared" si="135"/>
        <v>0</v>
      </c>
      <c r="BL234" s="359">
        <f t="shared" si="136"/>
        <v>0</v>
      </c>
      <c r="BM234" s="356">
        <f t="shared" si="137"/>
        <v>0</v>
      </c>
      <c r="BN234" s="357">
        <f t="shared" si="138"/>
        <v>0</v>
      </c>
      <c r="BO234" s="358">
        <f t="shared" si="139"/>
        <v>0</v>
      </c>
      <c r="BP234" s="359">
        <f t="shared" si="140"/>
        <v>0</v>
      </c>
      <c r="BQ234" s="282">
        <f t="shared" si="141"/>
        <v>0</v>
      </c>
      <c r="BR234" s="352" t="str">
        <f>IF(BQ234=0,"",
IF(SUM($BQ$162:BQ234)=1,BS234,
IF($BQ$282&gt;SUM($BQ$162:BQ234),_xlfn.CONCAT(", ",BS234),
IF($BQ$282=SUM($BQ$162:BQ234),_xlfn.CONCAT(" y ",BS234)))))</f>
        <v/>
      </c>
      <c r="BS234" s="120" t="s">
        <v>5265</v>
      </c>
      <c r="BX234" s="603">
        <f t="shared" si="142"/>
        <v>1</v>
      </c>
      <c r="BY234" s="604">
        <f t="shared" si="143"/>
        <v>1</v>
      </c>
      <c r="BZ234" s="605">
        <f t="shared" si="144"/>
        <v>1</v>
      </c>
      <c r="CA234" s="290">
        <f t="shared" si="145"/>
        <v>0</v>
      </c>
      <c r="CB234" s="293">
        <f t="shared" si="146"/>
        <v>0</v>
      </c>
      <c r="CC234" s="283" t="str">
        <f>IF(CB234=0,"",
IF(SUM($CB$162:CB234)=1,CD234,
IF($CB$282&gt;SUM($CB$162:CB234),_xlfn.CONCAT(", ",CD234),
IF($CB$282=SUM($CB$162:CB234),_xlfn.CONCAT(" y ",CD234)))))</f>
        <v/>
      </c>
      <c r="CD234" s="120" t="s">
        <v>5265</v>
      </c>
      <c r="CE234" s="365">
        <f>IF(M234="",0,IF(OR(M234="NS",CNGE_2026_M1_Secc1_Sub2!$M448="NS"),0,IF(AND(M234="NA",CNGE_2026_M1_Secc1_Sub2!$M448="NA"),0,IF(M234=CNGE_2026_M1_Secc1_Sub2!$M448,0,1))))</f>
        <v>0</v>
      </c>
      <c r="CF234" s="366">
        <f>IF(N234="",0,IF(OR(G234="NS",CNGE_2026_M1_Secc1_Sub2!$S448="NS"),0,IF(AND(N234="NA",CNGE_2026_M1_Secc1_Sub2!$S448="NA"),0,IF(N234=CNGE_2026_M1_Secc1_Sub2!$S448,0,1))))</f>
        <v>0</v>
      </c>
      <c r="CG234" s="531">
        <f>IF(O234="",0,IF(OR(H234="NS",CNGE_2026_M1_Secc1_Sub2!$Y448="NS"),0,IF(AND(O234="NA",CNGE_2026_M1_Secc1_Sub2!$Y448="NA"),0,IF(O234=CNGE_2026_M1_Secc1_Sub2!$Y448,0,1))))</f>
        <v>0</v>
      </c>
      <c r="CH234" s="282">
        <f t="shared" si="147"/>
        <v>0</v>
      </c>
      <c r="CI234" s="283" t="str">
        <f>IF(CH234=0,"",
IF(SUM($CH$162:CH234)=1,CJ234,
IF($CH$282&gt;SUM($CH$162:CH234),_xlfn.CONCAT(", ",CJ234),
IF($CH$282=SUM($CH$162:CH234),_xlfn.CONCAT(" y ",CJ234)))))</f>
        <v/>
      </c>
      <c r="CJ234" s="120" t="s">
        <v>5265</v>
      </c>
      <c r="CN234" s="1"/>
      <c r="CO234" s="608"/>
      <c r="CP234" s="599"/>
      <c r="CQ234" s="77"/>
      <c r="CR234" s="588"/>
      <c r="CS234" s="588"/>
      <c r="CT234" s="588"/>
      <c r="CU234" s="608"/>
      <c r="CV234" s="599"/>
      <c r="CW234" s="514"/>
    </row>
    <row r="235" spans="1:101" ht="15" customHeight="1">
      <c r="A235" s="22"/>
      <c r="B235" s="11"/>
      <c r="C235" s="35" t="s">
        <v>5266</v>
      </c>
      <c r="D235" s="969" t="str">
        <f>IF(CNGE_2026_M1_Secc1_Sub1!$D114="","",CNGE_2026_M1_Secc1_Sub1!$D114)</f>
        <v/>
      </c>
      <c r="E235" s="970"/>
      <c r="F235" s="970"/>
      <c r="G235" s="970"/>
      <c r="H235" s="970"/>
      <c r="I235" s="970"/>
      <c r="J235" s="970"/>
      <c r="K235" s="970"/>
      <c r="L235" s="970"/>
      <c r="M235" s="645"/>
      <c r="N235" s="645"/>
      <c r="O235" s="645"/>
      <c r="P235" s="645"/>
      <c r="Q235" s="645"/>
      <c r="R235" s="645"/>
      <c r="S235" s="645"/>
      <c r="T235" s="645"/>
      <c r="U235" s="645"/>
      <c r="V235" s="645"/>
      <c r="W235" s="645"/>
      <c r="X235" s="645"/>
      <c r="Y235" s="645"/>
      <c r="Z235" s="645"/>
      <c r="AA235" s="645"/>
      <c r="AB235" s="645"/>
      <c r="AC235" s="645"/>
      <c r="AD235" s="645"/>
      <c r="AG235">
        <f t="shared" si="105"/>
        <v>0</v>
      </c>
      <c r="AH235">
        <f t="shared" si="106"/>
        <v>0</v>
      </c>
      <c r="AI235">
        <f t="shared" si="107"/>
        <v>0</v>
      </c>
      <c r="AJ235">
        <f t="shared" si="108"/>
        <v>0</v>
      </c>
      <c r="AK235">
        <f t="shared" si="109"/>
        <v>0</v>
      </c>
      <c r="AL235">
        <f t="shared" si="110"/>
        <v>0</v>
      </c>
      <c r="AM235">
        <f t="shared" si="111"/>
        <v>0</v>
      </c>
      <c r="AN235">
        <f t="shared" si="112"/>
        <v>0</v>
      </c>
      <c r="AO235">
        <f t="shared" si="113"/>
        <v>0</v>
      </c>
      <c r="AP235">
        <f t="shared" si="114"/>
        <v>0</v>
      </c>
      <c r="AQ235">
        <f t="shared" si="115"/>
        <v>0</v>
      </c>
      <c r="AR235">
        <f t="shared" si="116"/>
        <v>0</v>
      </c>
      <c r="AS235">
        <f t="shared" si="117"/>
        <v>0</v>
      </c>
      <c r="AT235">
        <f t="shared" si="118"/>
        <v>0</v>
      </c>
      <c r="AU235">
        <f t="shared" si="119"/>
        <v>0</v>
      </c>
      <c r="AV235">
        <f t="shared" si="120"/>
        <v>0</v>
      </c>
      <c r="AW235">
        <f t="shared" si="121"/>
        <v>0</v>
      </c>
      <c r="AX235">
        <f t="shared" si="122"/>
        <v>0</v>
      </c>
      <c r="AY235">
        <f t="shared" si="123"/>
        <v>0</v>
      </c>
      <c r="AZ235">
        <f t="shared" si="124"/>
        <v>0</v>
      </c>
      <c r="BA235">
        <f t="shared" si="125"/>
        <v>0</v>
      </c>
      <c r="BB235">
        <f t="shared" si="126"/>
        <v>0</v>
      </c>
      <c r="BC235">
        <f t="shared" si="127"/>
        <v>0</v>
      </c>
      <c r="BD235">
        <f t="shared" si="128"/>
        <v>0</v>
      </c>
      <c r="BE235" s="356">
        <f t="shared" si="129"/>
        <v>0</v>
      </c>
      <c r="BF235" s="357">
        <f t="shared" si="130"/>
        <v>0</v>
      </c>
      <c r="BG235" s="358">
        <f t="shared" si="131"/>
        <v>0</v>
      </c>
      <c r="BH235" s="359">
        <f t="shared" si="132"/>
        <v>0</v>
      </c>
      <c r="BI235" s="356">
        <f t="shared" si="133"/>
        <v>0</v>
      </c>
      <c r="BJ235" s="357">
        <f t="shared" si="134"/>
        <v>0</v>
      </c>
      <c r="BK235" s="358">
        <f t="shared" si="135"/>
        <v>0</v>
      </c>
      <c r="BL235" s="359">
        <f t="shared" si="136"/>
        <v>0</v>
      </c>
      <c r="BM235" s="356">
        <f t="shared" si="137"/>
        <v>0</v>
      </c>
      <c r="BN235" s="357">
        <f t="shared" si="138"/>
        <v>0</v>
      </c>
      <c r="BO235" s="358">
        <f t="shared" si="139"/>
        <v>0</v>
      </c>
      <c r="BP235" s="359">
        <f t="shared" si="140"/>
        <v>0</v>
      </c>
      <c r="BQ235" s="282">
        <f t="shared" si="141"/>
        <v>0</v>
      </c>
      <c r="BR235" s="352" t="str">
        <f>IF(BQ235=0,"",
IF(SUM($BQ$162:BQ235)=1,BS235,
IF($BQ$282&gt;SUM($BQ$162:BQ235),_xlfn.CONCAT(", ",BS235),
IF($BQ$282=SUM($BQ$162:BQ235),_xlfn.CONCAT(" y ",BS235)))))</f>
        <v/>
      </c>
      <c r="BS235" s="120" t="s">
        <v>5267</v>
      </c>
      <c r="BX235" s="603">
        <f t="shared" si="142"/>
        <v>1</v>
      </c>
      <c r="BY235" s="604">
        <f t="shared" si="143"/>
        <v>1</v>
      </c>
      <c r="BZ235" s="605">
        <f t="shared" si="144"/>
        <v>1</v>
      </c>
      <c r="CA235" s="290">
        <f t="shared" si="145"/>
        <v>0</v>
      </c>
      <c r="CB235" s="293">
        <f t="shared" si="146"/>
        <v>0</v>
      </c>
      <c r="CC235" s="283" t="str">
        <f>IF(CB235=0,"",
IF(SUM($CB$162:CB235)=1,CD235,
IF($CB$282&gt;SUM($CB$162:CB235),_xlfn.CONCAT(", ",CD235),
IF($CB$282=SUM($CB$162:CB235),_xlfn.CONCAT(" y ",CD235)))))</f>
        <v/>
      </c>
      <c r="CD235" s="120" t="s">
        <v>5267</v>
      </c>
      <c r="CE235" s="365">
        <f>IF(M235="",0,IF(OR(M235="NS",CNGE_2026_M1_Secc1_Sub2!$M449="NS"),0,IF(AND(M235="NA",CNGE_2026_M1_Secc1_Sub2!$M449="NA"),0,IF(M235=CNGE_2026_M1_Secc1_Sub2!$M449,0,1))))</f>
        <v>0</v>
      </c>
      <c r="CF235" s="366">
        <f>IF(N235="",0,IF(OR(G235="NS",CNGE_2026_M1_Secc1_Sub2!$S449="NS"),0,IF(AND(N235="NA",CNGE_2026_M1_Secc1_Sub2!$S449="NA"),0,IF(N235=CNGE_2026_M1_Secc1_Sub2!$S449,0,1))))</f>
        <v>0</v>
      </c>
      <c r="CG235" s="531">
        <f>IF(O235="",0,IF(OR(H235="NS",CNGE_2026_M1_Secc1_Sub2!$Y449="NS"),0,IF(AND(O235="NA",CNGE_2026_M1_Secc1_Sub2!$Y449="NA"),0,IF(O235=CNGE_2026_M1_Secc1_Sub2!$Y449,0,1))))</f>
        <v>0</v>
      </c>
      <c r="CH235" s="282">
        <f t="shared" si="147"/>
        <v>0</v>
      </c>
      <c r="CI235" s="283" t="str">
        <f>IF(CH235=0,"",
IF(SUM($CH$162:CH235)=1,CJ235,
IF($CH$282&gt;SUM($CH$162:CH235),_xlfn.CONCAT(", ",CJ235),
IF($CH$282=SUM($CH$162:CH235),_xlfn.CONCAT(" y ",CJ235)))))</f>
        <v/>
      </c>
      <c r="CJ235" s="120" t="s">
        <v>5267</v>
      </c>
      <c r="CN235" s="1"/>
      <c r="CO235" s="608"/>
      <c r="CP235" s="599"/>
      <c r="CQ235" s="77"/>
      <c r="CR235" s="588"/>
      <c r="CS235" s="588"/>
      <c r="CT235" s="588"/>
      <c r="CU235" s="608"/>
      <c r="CV235" s="599"/>
      <c r="CW235" s="514"/>
    </row>
    <row r="236" spans="1:101" ht="15" customHeight="1">
      <c r="A236" s="22"/>
      <c r="B236" s="11"/>
      <c r="C236" s="35" t="s">
        <v>5268</v>
      </c>
      <c r="D236" s="969" t="str">
        <f>IF(CNGE_2026_M1_Secc1_Sub1!$D115="","",CNGE_2026_M1_Secc1_Sub1!$D115)</f>
        <v/>
      </c>
      <c r="E236" s="970"/>
      <c r="F236" s="970"/>
      <c r="G236" s="970"/>
      <c r="H236" s="970"/>
      <c r="I236" s="970"/>
      <c r="J236" s="970"/>
      <c r="K236" s="970"/>
      <c r="L236" s="970"/>
      <c r="M236" s="645"/>
      <c r="N236" s="645"/>
      <c r="O236" s="645"/>
      <c r="P236" s="645"/>
      <c r="Q236" s="645"/>
      <c r="R236" s="645"/>
      <c r="S236" s="645"/>
      <c r="T236" s="645"/>
      <c r="U236" s="645"/>
      <c r="V236" s="645"/>
      <c r="W236" s="645"/>
      <c r="X236" s="645"/>
      <c r="Y236" s="645"/>
      <c r="Z236" s="645"/>
      <c r="AA236" s="645"/>
      <c r="AB236" s="645"/>
      <c r="AC236" s="645"/>
      <c r="AD236" s="645"/>
      <c r="AG236">
        <f t="shared" si="105"/>
        <v>0</v>
      </c>
      <c r="AH236">
        <f t="shared" si="106"/>
        <v>0</v>
      </c>
      <c r="AI236">
        <f t="shared" si="107"/>
        <v>0</v>
      </c>
      <c r="AJ236">
        <f t="shared" si="108"/>
        <v>0</v>
      </c>
      <c r="AK236">
        <f t="shared" si="109"/>
        <v>0</v>
      </c>
      <c r="AL236">
        <f t="shared" si="110"/>
        <v>0</v>
      </c>
      <c r="AM236">
        <f t="shared" si="111"/>
        <v>0</v>
      </c>
      <c r="AN236">
        <f t="shared" si="112"/>
        <v>0</v>
      </c>
      <c r="AO236">
        <f t="shared" si="113"/>
        <v>0</v>
      </c>
      <c r="AP236">
        <f t="shared" si="114"/>
        <v>0</v>
      </c>
      <c r="AQ236">
        <f t="shared" si="115"/>
        <v>0</v>
      </c>
      <c r="AR236">
        <f t="shared" si="116"/>
        <v>0</v>
      </c>
      <c r="AS236">
        <f t="shared" si="117"/>
        <v>0</v>
      </c>
      <c r="AT236">
        <f t="shared" si="118"/>
        <v>0</v>
      </c>
      <c r="AU236">
        <f t="shared" si="119"/>
        <v>0</v>
      </c>
      <c r="AV236">
        <f t="shared" si="120"/>
        <v>0</v>
      </c>
      <c r="AW236">
        <f t="shared" si="121"/>
        <v>0</v>
      </c>
      <c r="AX236">
        <f t="shared" si="122"/>
        <v>0</v>
      </c>
      <c r="AY236">
        <f t="shared" si="123"/>
        <v>0</v>
      </c>
      <c r="AZ236">
        <f t="shared" si="124"/>
        <v>0</v>
      </c>
      <c r="BA236">
        <f t="shared" si="125"/>
        <v>0</v>
      </c>
      <c r="BB236">
        <f t="shared" si="126"/>
        <v>0</v>
      </c>
      <c r="BC236">
        <f t="shared" si="127"/>
        <v>0</v>
      </c>
      <c r="BD236">
        <f t="shared" si="128"/>
        <v>0</v>
      </c>
      <c r="BE236" s="356">
        <f t="shared" si="129"/>
        <v>0</v>
      </c>
      <c r="BF236" s="357">
        <f t="shared" si="130"/>
        <v>0</v>
      </c>
      <c r="BG236" s="358">
        <f t="shared" si="131"/>
        <v>0</v>
      </c>
      <c r="BH236" s="359">
        <f t="shared" si="132"/>
        <v>0</v>
      </c>
      <c r="BI236" s="356">
        <f t="shared" si="133"/>
        <v>0</v>
      </c>
      <c r="BJ236" s="357">
        <f t="shared" si="134"/>
        <v>0</v>
      </c>
      <c r="BK236" s="358">
        <f t="shared" si="135"/>
        <v>0</v>
      </c>
      <c r="BL236" s="359">
        <f t="shared" si="136"/>
        <v>0</v>
      </c>
      <c r="BM236" s="356">
        <f t="shared" si="137"/>
        <v>0</v>
      </c>
      <c r="BN236" s="357">
        <f t="shared" si="138"/>
        <v>0</v>
      </c>
      <c r="BO236" s="358">
        <f t="shared" si="139"/>
        <v>0</v>
      </c>
      <c r="BP236" s="359">
        <f t="shared" si="140"/>
        <v>0</v>
      </c>
      <c r="BQ236" s="282">
        <f t="shared" si="141"/>
        <v>0</v>
      </c>
      <c r="BR236" s="352" t="str">
        <f>IF(BQ236=0,"",
IF(SUM($BQ$162:BQ236)=1,BS236,
IF($BQ$282&gt;SUM($BQ$162:BQ236),_xlfn.CONCAT(", ",BS236),
IF($BQ$282=SUM($BQ$162:BQ236),_xlfn.CONCAT(" y ",BS236)))))</f>
        <v/>
      </c>
      <c r="BS236" s="120" t="s">
        <v>5269</v>
      </c>
      <c r="BX236" s="603">
        <f t="shared" si="142"/>
        <v>1</v>
      </c>
      <c r="BY236" s="604">
        <f t="shared" si="143"/>
        <v>1</v>
      </c>
      <c r="BZ236" s="605">
        <f t="shared" si="144"/>
        <v>1</v>
      </c>
      <c r="CA236" s="290">
        <f t="shared" si="145"/>
        <v>0</v>
      </c>
      <c r="CB236" s="293">
        <f t="shared" si="146"/>
        <v>0</v>
      </c>
      <c r="CC236" s="283" t="str">
        <f>IF(CB236=0,"",
IF(SUM($CB$162:CB236)=1,CD236,
IF($CB$282&gt;SUM($CB$162:CB236),_xlfn.CONCAT(", ",CD236),
IF($CB$282=SUM($CB$162:CB236),_xlfn.CONCAT(" y ",CD236)))))</f>
        <v/>
      </c>
      <c r="CD236" s="120" t="s">
        <v>5269</v>
      </c>
      <c r="CE236" s="365">
        <f>IF(M236="",0,IF(OR(M236="NS",CNGE_2026_M1_Secc1_Sub2!$M450="NS"),0,IF(AND(M236="NA",CNGE_2026_M1_Secc1_Sub2!$M450="NA"),0,IF(M236=CNGE_2026_M1_Secc1_Sub2!$M450,0,1))))</f>
        <v>0</v>
      </c>
      <c r="CF236" s="366">
        <f>IF(N236="",0,IF(OR(G236="NS",CNGE_2026_M1_Secc1_Sub2!$S450="NS"),0,IF(AND(N236="NA",CNGE_2026_M1_Secc1_Sub2!$S450="NA"),0,IF(N236=CNGE_2026_M1_Secc1_Sub2!$S450,0,1))))</f>
        <v>0</v>
      </c>
      <c r="CG236" s="531">
        <f>IF(O236="",0,IF(OR(H236="NS",CNGE_2026_M1_Secc1_Sub2!$Y450="NS"),0,IF(AND(O236="NA",CNGE_2026_M1_Secc1_Sub2!$Y450="NA"),0,IF(O236=CNGE_2026_M1_Secc1_Sub2!$Y450,0,1))))</f>
        <v>0</v>
      </c>
      <c r="CH236" s="282">
        <f t="shared" si="147"/>
        <v>0</v>
      </c>
      <c r="CI236" s="283" t="str">
        <f>IF(CH236=0,"",
IF(SUM($CH$162:CH236)=1,CJ236,
IF($CH$282&gt;SUM($CH$162:CH236),_xlfn.CONCAT(", ",CJ236),
IF($CH$282=SUM($CH$162:CH236),_xlfn.CONCAT(" y ",CJ236)))))</f>
        <v/>
      </c>
      <c r="CJ236" s="120" t="s">
        <v>5269</v>
      </c>
      <c r="CN236" s="1"/>
      <c r="CO236" s="608"/>
      <c r="CP236" s="599"/>
      <c r="CQ236" s="77"/>
      <c r="CR236" s="588"/>
      <c r="CS236" s="588"/>
      <c r="CT236" s="588"/>
      <c r="CU236" s="608"/>
      <c r="CV236" s="599"/>
      <c r="CW236" s="514"/>
    </row>
    <row r="237" spans="1:101" ht="15" customHeight="1">
      <c r="A237" s="22"/>
      <c r="B237" s="11"/>
      <c r="C237" s="35" t="s">
        <v>5270</v>
      </c>
      <c r="D237" s="969" t="str">
        <f>IF(CNGE_2026_M1_Secc1_Sub1!$D116="","",CNGE_2026_M1_Secc1_Sub1!$D116)</f>
        <v/>
      </c>
      <c r="E237" s="970"/>
      <c r="F237" s="970"/>
      <c r="G237" s="970"/>
      <c r="H237" s="970"/>
      <c r="I237" s="970"/>
      <c r="J237" s="970"/>
      <c r="K237" s="970"/>
      <c r="L237" s="970"/>
      <c r="M237" s="645"/>
      <c r="N237" s="645"/>
      <c r="O237" s="645"/>
      <c r="P237" s="645"/>
      <c r="Q237" s="645"/>
      <c r="R237" s="645"/>
      <c r="S237" s="645"/>
      <c r="T237" s="645"/>
      <c r="U237" s="645"/>
      <c r="V237" s="645"/>
      <c r="W237" s="645"/>
      <c r="X237" s="645"/>
      <c r="Y237" s="645"/>
      <c r="Z237" s="645"/>
      <c r="AA237" s="645"/>
      <c r="AB237" s="645"/>
      <c r="AC237" s="645"/>
      <c r="AD237" s="645"/>
      <c r="AG237">
        <f t="shared" si="105"/>
        <v>0</v>
      </c>
      <c r="AH237">
        <f t="shared" si="106"/>
        <v>0</v>
      </c>
      <c r="AI237">
        <f t="shared" si="107"/>
        <v>0</v>
      </c>
      <c r="AJ237">
        <f t="shared" si="108"/>
        <v>0</v>
      </c>
      <c r="AK237">
        <f t="shared" si="109"/>
        <v>0</v>
      </c>
      <c r="AL237">
        <f t="shared" si="110"/>
        <v>0</v>
      </c>
      <c r="AM237">
        <f t="shared" si="111"/>
        <v>0</v>
      </c>
      <c r="AN237">
        <f t="shared" si="112"/>
        <v>0</v>
      </c>
      <c r="AO237">
        <f t="shared" si="113"/>
        <v>0</v>
      </c>
      <c r="AP237">
        <f t="shared" si="114"/>
        <v>0</v>
      </c>
      <c r="AQ237">
        <f t="shared" si="115"/>
        <v>0</v>
      </c>
      <c r="AR237">
        <f t="shared" si="116"/>
        <v>0</v>
      </c>
      <c r="AS237">
        <f t="shared" si="117"/>
        <v>0</v>
      </c>
      <c r="AT237">
        <f t="shared" si="118"/>
        <v>0</v>
      </c>
      <c r="AU237">
        <f t="shared" si="119"/>
        <v>0</v>
      </c>
      <c r="AV237">
        <f t="shared" si="120"/>
        <v>0</v>
      </c>
      <c r="AW237">
        <f t="shared" si="121"/>
        <v>0</v>
      </c>
      <c r="AX237">
        <f t="shared" si="122"/>
        <v>0</v>
      </c>
      <c r="AY237">
        <f t="shared" si="123"/>
        <v>0</v>
      </c>
      <c r="AZ237">
        <f t="shared" si="124"/>
        <v>0</v>
      </c>
      <c r="BA237">
        <f t="shared" si="125"/>
        <v>0</v>
      </c>
      <c r="BB237">
        <f t="shared" si="126"/>
        <v>0</v>
      </c>
      <c r="BC237">
        <f t="shared" si="127"/>
        <v>0</v>
      </c>
      <c r="BD237">
        <f t="shared" si="128"/>
        <v>0</v>
      </c>
      <c r="BE237" s="356">
        <f t="shared" si="129"/>
        <v>0</v>
      </c>
      <c r="BF237" s="357">
        <f t="shared" si="130"/>
        <v>0</v>
      </c>
      <c r="BG237" s="358">
        <f t="shared" si="131"/>
        <v>0</v>
      </c>
      <c r="BH237" s="359">
        <f t="shared" si="132"/>
        <v>0</v>
      </c>
      <c r="BI237" s="356">
        <f t="shared" si="133"/>
        <v>0</v>
      </c>
      <c r="BJ237" s="357">
        <f t="shared" si="134"/>
        <v>0</v>
      </c>
      <c r="BK237" s="358">
        <f t="shared" si="135"/>
        <v>0</v>
      </c>
      <c r="BL237" s="359">
        <f t="shared" si="136"/>
        <v>0</v>
      </c>
      <c r="BM237" s="356">
        <f t="shared" si="137"/>
        <v>0</v>
      </c>
      <c r="BN237" s="357">
        <f t="shared" si="138"/>
        <v>0</v>
      </c>
      <c r="BO237" s="358">
        <f t="shared" si="139"/>
        <v>0</v>
      </c>
      <c r="BP237" s="359">
        <f t="shared" si="140"/>
        <v>0</v>
      </c>
      <c r="BQ237" s="282">
        <f t="shared" si="141"/>
        <v>0</v>
      </c>
      <c r="BR237" s="352" t="str">
        <f>IF(BQ237=0,"",
IF(SUM($BQ$162:BQ237)=1,BS237,
IF($BQ$282&gt;SUM($BQ$162:BQ237),_xlfn.CONCAT(", ",BS237),
IF($BQ$282=SUM($BQ$162:BQ237),_xlfn.CONCAT(" y ",BS237)))))</f>
        <v/>
      </c>
      <c r="BS237" s="120" t="s">
        <v>5271</v>
      </c>
      <c r="BX237" s="603">
        <f t="shared" si="142"/>
        <v>1</v>
      </c>
      <c r="BY237" s="604">
        <f t="shared" si="143"/>
        <v>1</v>
      </c>
      <c r="BZ237" s="605">
        <f t="shared" si="144"/>
        <v>1</v>
      </c>
      <c r="CA237" s="290">
        <f t="shared" si="145"/>
        <v>0</v>
      </c>
      <c r="CB237" s="293">
        <f t="shared" si="146"/>
        <v>0</v>
      </c>
      <c r="CC237" s="283" t="str">
        <f>IF(CB237=0,"",
IF(SUM($CB$162:CB237)=1,CD237,
IF($CB$282&gt;SUM($CB$162:CB237),_xlfn.CONCAT(", ",CD237),
IF($CB$282=SUM($CB$162:CB237),_xlfn.CONCAT(" y ",CD237)))))</f>
        <v/>
      </c>
      <c r="CD237" s="120" t="s">
        <v>5271</v>
      </c>
      <c r="CE237" s="365">
        <f>IF(M237="",0,IF(OR(M237="NS",CNGE_2026_M1_Secc1_Sub2!$M451="NS"),0,IF(AND(M237="NA",CNGE_2026_M1_Secc1_Sub2!$M451="NA"),0,IF(M237=CNGE_2026_M1_Secc1_Sub2!$M451,0,1))))</f>
        <v>0</v>
      </c>
      <c r="CF237" s="366">
        <f>IF(N237="",0,IF(OR(G237="NS",CNGE_2026_M1_Secc1_Sub2!$S451="NS"),0,IF(AND(N237="NA",CNGE_2026_M1_Secc1_Sub2!$S451="NA"),0,IF(N237=CNGE_2026_M1_Secc1_Sub2!$S451,0,1))))</f>
        <v>0</v>
      </c>
      <c r="CG237" s="531">
        <f>IF(O237="",0,IF(OR(H237="NS",CNGE_2026_M1_Secc1_Sub2!$Y451="NS"),0,IF(AND(O237="NA",CNGE_2026_M1_Secc1_Sub2!$Y451="NA"),0,IF(O237=CNGE_2026_M1_Secc1_Sub2!$Y451,0,1))))</f>
        <v>0</v>
      </c>
      <c r="CH237" s="282">
        <f t="shared" si="147"/>
        <v>0</v>
      </c>
      <c r="CI237" s="283" t="str">
        <f>IF(CH237=0,"",
IF(SUM($CH$162:CH237)=1,CJ237,
IF($CH$282&gt;SUM($CH$162:CH237),_xlfn.CONCAT(", ",CJ237),
IF($CH$282=SUM($CH$162:CH237),_xlfn.CONCAT(" y ",CJ237)))))</f>
        <v/>
      </c>
      <c r="CJ237" s="120" t="s">
        <v>5271</v>
      </c>
      <c r="CN237" s="1"/>
      <c r="CO237" s="608"/>
      <c r="CP237" s="599"/>
      <c r="CQ237" s="77"/>
      <c r="CR237" s="588"/>
      <c r="CS237" s="588"/>
      <c r="CT237" s="588"/>
      <c r="CU237" s="608"/>
      <c r="CV237" s="599"/>
      <c r="CW237" s="514"/>
    </row>
    <row r="238" spans="1:101" ht="15" customHeight="1">
      <c r="A238" s="22"/>
      <c r="B238" s="11"/>
      <c r="C238" s="35" t="s">
        <v>5272</v>
      </c>
      <c r="D238" s="969" t="str">
        <f>IF(CNGE_2026_M1_Secc1_Sub1!$D117="","",CNGE_2026_M1_Secc1_Sub1!$D117)</f>
        <v/>
      </c>
      <c r="E238" s="970"/>
      <c r="F238" s="970"/>
      <c r="G238" s="970"/>
      <c r="H238" s="970"/>
      <c r="I238" s="970"/>
      <c r="J238" s="970"/>
      <c r="K238" s="970"/>
      <c r="L238" s="970"/>
      <c r="M238" s="645"/>
      <c r="N238" s="645"/>
      <c r="O238" s="645"/>
      <c r="P238" s="645"/>
      <c r="Q238" s="645"/>
      <c r="R238" s="645"/>
      <c r="S238" s="645"/>
      <c r="T238" s="645"/>
      <c r="U238" s="645"/>
      <c r="V238" s="645"/>
      <c r="W238" s="645"/>
      <c r="X238" s="645"/>
      <c r="Y238" s="645"/>
      <c r="Z238" s="645"/>
      <c r="AA238" s="645"/>
      <c r="AB238" s="645"/>
      <c r="AC238" s="645"/>
      <c r="AD238" s="645"/>
      <c r="AG238">
        <f t="shared" si="105"/>
        <v>0</v>
      </c>
      <c r="AH238">
        <f t="shared" si="106"/>
        <v>0</v>
      </c>
      <c r="AI238">
        <f t="shared" si="107"/>
        <v>0</v>
      </c>
      <c r="AJ238">
        <f t="shared" si="108"/>
        <v>0</v>
      </c>
      <c r="AK238">
        <f t="shared" si="109"/>
        <v>0</v>
      </c>
      <c r="AL238">
        <f t="shared" si="110"/>
        <v>0</v>
      </c>
      <c r="AM238">
        <f t="shared" si="111"/>
        <v>0</v>
      </c>
      <c r="AN238">
        <f t="shared" si="112"/>
        <v>0</v>
      </c>
      <c r="AO238">
        <f t="shared" si="113"/>
        <v>0</v>
      </c>
      <c r="AP238">
        <f t="shared" si="114"/>
        <v>0</v>
      </c>
      <c r="AQ238">
        <f t="shared" si="115"/>
        <v>0</v>
      </c>
      <c r="AR238">
        <f t="shared" si="116"/>
        <v>0</v>
      </c>
      <c r="AS238">
        <f t="shared" si="117"/>
        <v>0</v>
      </c>
      <c r="AT238">
        <f t="shared" si="118"/>
        <v>0</v>
      </c>
      <c r="AU238">
        <f t="shared" si="119"/>
        <v>0</v>
      </c>
      <c r="AV238">
        <f t="shared" si="120"/>
        <v>0</v>
      </c>
      <c r="AW238">
        <f t="shared" si="121"/>
        <v>0</v>
      </c>
      <c r="AX238">
        <f t="shared" si="122"/>
        <v>0</v>
      </c>
      <c r="AY238">
        <f t="shared" si="123"/>
        <v>0</v>
      </c>
      <c r="AZ238">
        <f t="shared" si="124"/>
        <v>0</v>
      </c>
      <c r="BA238">
        <f t="shared" si="125"/>
        <v>0</v>
      </c>
      <c r="BB238">
        <f t="shared" si="126"/>
        <v>0</v>
      </c>
      <c r="BC238">
        <f t="shared" si="127"/>
        <v>0</v>
      </c>
      <c r="BD238">
        <f t="shared" si="128"/>
        <v>0</v>
      </c>
      <c r="BE238" s="356">
        <f t="shared" si="129"/>
        <v>0</v>
      </c>
      <c r="BF238" s="357">
        <f t="shared" si="130"/>
        <v>0</v>
      </c>
      <c r="BG238" s="358">
        <f t="shared" si="131"/>
        <v>0</v>
      </c>
      <c r="BH238" s="359">
        <f t="shared" si="132"/>
        <v>0</v>
      </c>
      <c r="BI238" s="356">
        <f t="shared" si="133"/>
        <v>0</v>
      </c>
      <c r="BJ238" s="357">
        <f t="shared" si="134"/>
        <v>0</v>
      </c>
      <c r="BK238" s="358">
        <f t="shared" si="135"/>
        <v>0</v>
      </c>
      <c r="BL238" s="359">
        <f t="shared" si="136"/>
        <v>0</v>
      </c>
      <c r="BM238" s="356">
        <f t="shared" si="137"/>
        <v>0</v>
      </c>
      <c r="BN238" s="357">
        <f t="shared" si="138"/>
        <v>0</v>
      </c>
      <c r="BO238" s="358">
        <f t="shared" si="139"/>
        <v>0</v>
      </c>
      <c r="BP238" s="359">
        <f t="shared" si="140"/>
        <v>0</v>
      </c>
      <c r="BQ238" s="282">
        <f t="shared" si="141"/>
        <v>0</v>
      </c>
      <c r="BR238" s="352" t="str">
        <f>IF(BQ238=0,"",
IF(SUM($BQ$162:BQ238)=1,BS238,
IF($BQ$282&gt;SUM($BQ$162:BQ238),_xlfn.CONCAT(", ",BS238),
IF($BQ$282=SUM($BQ$162:BQ238),_xlfn.CONCAT(" y ",BS238)))))</f>
        <v/>
      </c>
      <c r="BS238" s="120" t="s">
        <v>5273</v>
      </c>
      <c r="BX238" s="603">
        <f t="shared" si="142"/>
        <v>1</v>
      </c>
      <c r="BY238" s="604">
        <f t="shared" si="143"/>
        <v>1</v>
      </c>
      <c r="BZ238" s="605">
        <f t="shared" si="144"/>
        <v>1</v>
      </c>
      <c r="CA238" s="290">
        <f t="shared" si="145"/>
        <v>0</v>
      </c>
      <c r="CB238" s="293">
        <f t="shared" si="146"/>
        <v>0</v>
      </c>
      <c r="CC238" s="283" t="str">
        <f>IF(CB238=0,"",
IF(SUM($CB$162:CB238)=1,CD238,
IF($CB$282&gt;SUM($CB$162:CB238),_xlfn.CONCAT(", ",CD238),
IF($CB$282=SUM($CB$162:CB238),_xlfn.CONCAT(" y ",CD238)))))</f>
        <v/>
      </c>
      <c r="CD238" s="120" t="s">
        <v>5273</v>
      </c>
      <c r="CE238" s="365">
        <f>IF(M238="",0,IF(OR(M238="NS",CNGE_2026_M1_Secc1_Sub2!$M452="NS"),0,IF(AND(M238="NA",CNGE_2026_M1_Secc1_Sub2!$M452="NA"),0,IF(M238=CNGE_2026_M1_Secc1_Sub2!$M452,0,1))))</f>
        <v>0</v>
      </c>
      <c r="CF238" s="366">
        <f>IF(N238="",0,IF(OR(G238="NS",CNGE_2026_M1_Secc1_Sub2!$S452="NS"),0,IF(AND(N238="NA",CNGE_2026_M1_Secc1_Sub2!$S452="NA"),0,IF(N238=CNGE_2026_M1_Secc1_Sub2!$S452,0,1))))</f>
        <v>0</v>
      </c>
      <c r="CG238" s="531">
        <f>IF(O238="",0,IF(OR(H238="NS",CNGE_2026_M1_Secc1_Sub2!$Y452="NS"),0,IF(AND(O238="NA",CNGE_2026_M1_Secc1_Sub2!$Y452="NA"),0,IF(O238=CNGE_2026_M1_Secc1_Sub2!$Y452,0,1))))</f>
        <v>0</v>
      </c>
      <c r="CH238" s="282">
        <f t="shared" si="147"/>
        <v>0</v>
      </c>
      <c r="CI238" s="283" t="str">
        <f>IF(CH238=0,"",
IF(SUM($CH$162:CH238)=1,CJ238,
IF($CH$282&gt;SUM($CH$162:CH238),_xlfn.CONCAT(", ",CJ238),
IF($CH$282=SUM($CH$162:CH238),_xlfn.CONCAT(" y ",CJ238)))))</f>
        <v/>
      </c>
      <c r="CJ238" s="120" t="s">
        <v>5273</v>
      </c>
      <c r="CN238" s="1"/>
      <c r="CO238" s="608"/>
      <c r="CP238" s="599"/>
      <c r="CQ238" s="77"/>
      <c r="CR238" s="588"/>
      <c r="CS238" s="588"/>
      <c r="CT238" s="588"/>
      <c r="CU238" s="608"/>
      <c r="CV238" s="599"/>
      <c r="CW238" s="514"/>
    </row>
    <row r="239" spans="1:101" ht="15" customHeight="1">
      <c r="A239" s="22"/>
      <c r="B239" s="11"/>
      <c r="C239" s="35" t="s">
        <v>5274</v>
      </c>
      <c r="D239" s="969" t="str">
        <f>IF(CNGE_2026_M1_Secc1_Sub1!$D118="","",CNGE_2026_M1_Secc1_Sub1!$D118)</f>
        <v/>
      </c>
      <c r="E239" s="970"/>
      <c r="F239" s="970"/>
      <c r="G239" s="970"/>
      <c r="H239" s="970"/>
      <c r="I239" s="970"/>
      <c r="J239" s="970"/>
      <c r="K239" s="970"/>
      <c r="L239" s="970"/>
      <c r="M239" s="645"/>
      <c r="N239" s="645"/>
      <c r="O239" s="645"/>
      <c r="P239" s="645"/>
      <c r="Q239" s="645"/>
      <c r="R239" s="645"/>
      <c r="S239" s="645"/>
      <c r="T239" s="645"/>
      <c r="U239" s="645"/>
      <c r="V239" s="645"/>
      <c r="W239" s="645"/>
      <c r="X239" s="645"/>
      <c r="Y239" s="645"/>
      <c r="Z239" s="645"/>
      <c r="AA239" s="645"/>
      <c r="AB239" s="645"/>
      <c r="AC239" s="645"/>
      <c r="AD239" s="645"/>
      <c r="AG239">
        <f t="shared" si="105"/>
        <v>0</v>
      </c>
      <c r="AH239">
        <f t="shared" si="106"/>
        <v>0</v>
      </c>
      <c r="AI239">
        <f t="shared" si="107"/>
        <v>0</v>
      </c>
      <c r="AJ239">
        <f t="shared" si="108"/>
        <v>0</v>
      </c>
      <c r="AK239">
        <f t="shared" si="109"/>
        <v>0</v>
      </c>
      <c r="AL239">
        <f t="shared" si="110"/>
        <v>0</v>
      </c>
      <c r="AM239">
        <f t="shared" si="111"/>
        <v>0</v>
      </c>
      <c r="AN239">
        <f t="shared" si="112"/>
        <v>0</v>
      </c>
      <c r="AO239">
        <f t="shared" si="113"/>
        <v>0</v>
      </c>
      <c r="AP239">
        <f t="shared" si="114"/>
        <v>0</v>
      </c>
      <c r="AQ239">
        <f t="shared" si="115"/>
        <v>0</v>
      </c>
      <c r="AR239">
        <f t="shared" si="116"/>
        <v>0</v>
      </c>
      <c r="AS239">
        <f t="shared" si="117"/>
        <v>0</v>
      </c>
      <c r="AT239">
        <f t="shared" si="118"/>
        <v>0</v>
      </c>
      <c r="AU239">
        <f t="shared" si="119"/>
        <v>0</v>
      </c>
      <c r="AV239">
        <f t="shared" si="120"/>
        <v>0</v>
      </c>
      <c r="AW239">
        <f t="shared" si="121"/>
        <v>0</v>
      </c>
      <c r="AX239">
        <f t="shared" si="122"/>
        <v>0</v>
      </c>
      <c r="AY239">
        <f t="shared" si="123"/>
        <v>0</v>
      </c>
      <c r="AZ239">
        <f t="shared" si="124"/>
        <v>0</v>
      </c>
      <c r="BA239">
        <f t="shared" si="125"/>
        <v>0</v>
      </c>
      <c r="BB239">
        <f t="shared" si="126"/>
        <v>0</v>
      </c>
      <c r="BC239">
        <f t="shared" si="127"/>
        <v>0</v>
      </c>
      <c r="BD239">
        <f t="shared" si="128"/>
        <v>0</v>
      </c>
      <c r="BE239" s="356">
        <f t="shared" si="129"/>
        <v>0</v>
      </c>
      <c r="BF239" s="357">
        <f t="shared" si="130"/>
        <v>0</v>
      </c>
      <c r="BG239" s="358">
        <f t="shared" si="131"/>
        <v>0</v>
      </c>
      <c r="BH239" s="359">
        <f t="shared" si="132"/>
        <v>0</v>
      </c>
      <c r="BI239" s="356">
        <f t="shared" si="133"/>
        <v>0</v>
      </c>
      <c r="BJ239" s="357">
        <f t="shared" si="134"/>
        <v>0</v>
      </c>
      <c r="BK239" s="358">
        <f t="shared" si="135"/>
        <v>0</v>
      </c>
      <c r="BL239" s="359">
        <f t="shared" si="136"/>
        <v>0</v>
      </c>
      <c r="BM239" s="356">
        <f t="shared" si="137"/>
        <v>0</v>
      </c>
      <c r="BN239" s="357">
        <f t="shared" si="138"/>
        <v>0</v>
      </c>
      <c r="BO239" s="358">
        <f t="shared" si="139"/>
        <v>0</v>
      </c>
      <c r="BP239" s="359">
        <f t="shared" si="140"/>
        <v>0</v>
      </c>
      <c r="BQ239" s="282">
        <f t="shared" si="141"/>
        <v>0</v>
      </c>
      <c r="BR239" s="352" t="str">
        <f>IF(BQ239=0,"",
IF(SUM($BQ$162:BQ239)=1,BS239,
IF($BQ$282&gt;SUM($BQ$162:BQ239),_xlfn.CONCAT(", ",BS239),
IF($BQ$282=SUM($BQ$162:BQ239),_xlfn.CONCAT(" y ",BS239)))))</f>
        <v/>
      </c>
      <c r="BS239" s="120" t="s">
        <v>5275</v>
      </c>
      <c r="BX239" s="603">
        <f t="shared" si="142"/>
        <v>1</v>
      </c>
      <c r="BY239" s="604">
        <f t="shared" si="143"/>
        <v>1</v>
      </c>
      <c r="BZ239" s="605">
        <f t="shared" si="144"/>
        <v>1</v>
      </c>
      <c r="CA239" s="290">
        <f t="shared" si="145"/>
        <v>0</v>
      </c>
      <c r="CB239" s="293">
        <f t="shared" si="146"/>
        <v>0</v>
      </c>
      <c r="CC239" s="283" t="str">
        <f>IF(CB239=0,"",
IF(SUM($CB$162:CB239)=1,CD239,
IF($CB$282&gt;SUM($CB$162:CB239),_xlfn.CONCAT(", ",CD239),
IF($CB$282=SUM($CB$162:CB239),_xlfn.CONCAT(" y ",CD239)))))</f>
        <v/>
      </c>
      <c r="CD239" s="120" t="s">
        <v>5275</v>
      </c>
      <c r="CE239" s="365">
        <f>IF(M239="",0,IF(OR(M239="NS",CNGE_2026_M1_Secc1_Sub2!$M453="NS"),0,IF(AND(M239="NA",CNGE_2026_M1_Secc1_Sub2!$M453="NA"),0,IF(M239=CNGE_2026_M1_Secc1_Sub2!$M453,0,1))))</f>
        <v>0</v>
      </c>
      <c r="CF239" s="366">
        <f>IF(N239="",0,IF(OR(G239="NS",CNGE_2026_M1_Secc1_Sub2!$S453="NS"),0,IF(AND(N239="NA",CNGE_2026_M1_Secc1_Sub2!$S453="NA"),0,IF(N239=CNGE_2026_M1_Secc1_Sub2!$S453,0,1))))</f>
        <v>0</v>
      </c>
      <c r="CG239" s="531">
        <f>IF(O239="",0,IF(OR(H239="NS",CNGE_2026_M1_Secc1_Sub2!$Y453="NS"),0,IF(AND(O239="NA",CNGE_2026_M1_Secc1_Sub2!$Y453="NA"),0,IF(O239=CNGE_2026_M1_Secc1_Sub2!$Y453,0,1))))</f>
        <v>0</v>
      </c>
      <c r="CH239" s="282">
        <f t="shared" si="147"/>
        <v>0</v>
      </c>
      <c r="CI239" s="283" t="str">
        <f>IF(CH239=0,"",
IF(SUM($CH$162:CH239)=1,CJ239,
IF($CH$282&gt;SUM($CH$162:CH239),_xlfn.CONCAT(", ",CJ239),
IF($CH$282=SUM($CH$162:CH239),_xlfn.CONCAT(" y ",CJ239)))))</f>
        <v/>
      </c>
      <c r="CJ239" s="120" t="s">
        <v>5275</v>
      </c>
      <c r="CN239" s="1"/>
      <c r="CO239" s="608"/>
      <c r="CP239" s="599"/>
      <c r="CQ239" s="77"/>
      <c r="CR239" s="588"/>
      <c r="CS239" s="588"/>
      <c r="CT239" s="588"/>
      <c r="CU239" s="608"/>
      <c r="CV239" s="599"/>
      <c r="CW239" s="514"/>
    </row>
    <row r="240" spans="1:101" ht="15" customHeight="1">
      <c r="A240" s="22"/>
      <c r="B240" s="11"/>
      <c r="C240" s="35" t="s">
        <v>5276</v>
      </c>
      <c r="D240" s="969" t="str">
        <f>IF(CNGE_2026_M1_Secc1_Sub1!$D119="","",CNGE_2026_M1_Secc1_Sub1!$D119)</f>
        <v/>
      </c>
      <c r="E240" s="970"/>
      <c r="F240" s="970"/>
      <c r="G240" s="970"/>
      <c r="H240" s="970"/>
      <c r="I240" s="970"/>
      <c r="J240" s="970"/>
      <c r="K240" s="970"/>
      <c r="L240" s="970"/>
      <c r="M240" s="645"/>
      <c r="N240" s="645"/>
      <c r="O240" s="645"/>
      <c r="P240" s="645"/>
      <c r="Q240" s="645"/>
      <c r="R240" s="645"/>
      <c r="S240" s="645"/>
      <c r="T240" s="645"/>
      <c r="U240" s="645"/>
      <c r="V240" s="645"/>
      <c r="W240" s="645"/>
      <c r="X240" s="645"/>
      <c r="Y240" s="645"/>
      <c r="Z240" s="645"/>
      <c r="AA240" s="645"/>
      <c r="AB240" s="645"/>
      <c r="AC240" s="645"/>
      <c r="AD240" s="645"/>
      <c r="AG240">
        <f t="shared" si="105"/>
        <v>0</v>
      </c>
      <c r="AH240">
        <f t="shared" si="106"/>
        <v>0</v>
      </c>
      <c r="AI240">
        <f t="shared" si="107"/>
        <v>0</v>
      </c>
      <c r="AJ240">
        <f t="shared" si="108"/>
        <v>0</v>
      </c>
      <c r="AK240">
        <f t="shared" si="109"/>
        <v>0</v>
      </c>
      <c r="AL240">
        <f t="shared" si="110"/>
        <v>0</v>
      </c>
      <c r="AM240">
        <f t="shared" si="111"/>
        <v>0</v>
      </c>
      <c r="AN240">
        <f t="shared" si="112"/>
        <v>0</v>
      </c>
      <c r="AO240">
        <f t="shared" si="113"/>
        <v>0</v>
      </c>
      <c r="AP240">
        <f t="shared" si="114"/>
        <v>0</v>
      </c>
      <c r="AQ240">
        <f t="shared" si="115"/>
        <v>0</v>
      </c>
      <c r="AR240">
        <f t="shared" si="116"/>
        <v>0</v>
      </c>
      <c r="AS240">
        <f t="shared" si="117"/>
        <v>0</v>
      </c>
      <c r="AT240">
        <f t="shared" si="118"/>
        <v>0</v>
      </c>
      <c r="AU240">
        <f t="shared" si="119"/>
        <v>0</v>
      </c>
      <c r="AV240">
        <f t="shared" si="120"/>
        <v>0</v>
      </c>
      <c r="AW240">
        <f t="shared" si="121"/>
        <v>0</v>
      </c>
      <c r="AX240">
        <f t="shared" si="122"/>
        <v>0</v>
      </c>
      <c r="AY240">
        <f t="shared" si="123"/>
        <v>0</v>
      </c>
      <c r="AZ240">
        <f t="shared" si="124"/>
        <v>0</v>
      </c>
      <c r="BA240">
        <f t="shared" si="125"/>
        <v>0</v>
      </c>
      <c r="BB240">
        <f t="shared" si="126"/>
        <v>0</v>
      </c>
      <c r="BC240">
        <f t="shared" si="127"/>
        <v>0</v>
      </c>
      <c r="BD240">
        <f t="shared" si="128"/>
        <v>0</v>
      </c>
      <c r="BE240" s="356">
        <f t="shared" si="129"/>
        <v>0</v>
      </c>
      <c r="BF240" s="357">
        <f t="shared" si="130"/>
        <v>0</v>
      </c>
      <c r="BG240" s="358">
        <f t="shared" si="131"/>
        <v>0</v>
      </c>
      <c r="BH240" s="359">
        <f t="shared" si="132"/>
        <v>0</v>
      </c>
      <c r="BI240" s="356">
        <f t="shared" si="133"/>
        <v>0</v>
      </c>
      <c r="BJ240" s="357">
        <f t="shared" si="134"/>
        <v>0</v>
      </c>
      <c r="BK240" s="358">
        <f t="shared" si="135"/>
        <v>0</v>
      </c>
      <c r="BL240" s="359">
        <f t="shared" si="136"/>
        <v>0</v>
      </c>
      <c r="BM240" s="356">
        <f t="shared" si="137"/>
        <v>0</v>
      </c>
      <c r="BN240" s="357">
        <f t="shared" si="138"/>
        <v>0</v>
      </c>
      <c r="BO240" s="358">
        <f t="shared" si="139"/>
        <v>0</v>
      </c>
      <c r="BP240" s="359">
        <f t="shared" si="140"/>
        <v>0</v>
      </c>
      <c r="BQ240" s="282">
        <f t="shared" si="141"/>
        <v>0</v>
      </c>
      <c r="BR240" s="352" t="str">
        <f>IF(BQ240=0,"",
IF(SUM($BQ$162:BQ240)=1,BS240,
IF($BQ$282&gt;SUM($BQ$162:BQ240),_xlfn.CONCAT(", ",BS240),
IF($BQ$282=SUM($BQ$162:BQ240),_xlfn.CONCAT(" y ",BS240)))))</f>
        <v/>
      </c>
      <c r="BS240" s="120" t="s">
        <v>5277</v>
      </c>
      <c r="BX240" s="603">
        <f t="shared" si="142"/>
        <v>1</v>
      </c>
      <c r="BY240" s="604">
        <f t="shared" si="143"/>
        <v>1</v>
      </c>
      <c r="BZ240" s="605">
        <f t="shared" si="144"/>
        <v>1</v>
      </c>
      <c r="CA240" s="290">
        <f t="shared" si="145"/>
        <v>0</v>
      </c>
      <c r="CB240" s="293">
        <f t="shared" si="146"/>
        <v>0</v>
      </c>
      <c r="CC240" s="283" t="str">
        <f>IF(CB240=0,"",
IF(SUM($CB$162:CB240)=1,CD240,
IF($CB$282&gt;SUM($CB$162:CB240),_xlfn.CONCAT(", ",CD240),
IF($CB$282=SUM($CB$162:CB240),_xlfn.CONCAT(" y ",CD240)))))</f>
        <v/>
      </c>
      <c r="CD240" s="120" t="s">
        <v>5277</v>
      </c>
      <c r="CE240" s="365">
        <f>IF(M240="",0,IF(OR(M240="NS",CNGE_2026_M1_Secc1_Sub2!$M454="NS"),0,IF(AND(M240="NA",CNGE_2026_M1_Secc1_Sub2!$M454="NA"),0,IF(M240=CNGE_2026_M1_Secc1_Sub2!$M454,0,1))))</f>
        <v>0</v>
      </c>
      <c r="CF240" s="366">
        <f>IF(N240="",0,IF(OR(G240="NS",CNGE_2026_M1_Secc1_Sub2!$S454="NS"),0,IF(AND(N240="NA",CNGE_2026_M1_Secc1_Sub2!$S454="NA"),0,IF(N240=CNGE_2026_M1_Secc1_Sub2!$S454,0,1))))</f>
        <v>0</v>
      </c>
      <c r="CG240" s="531">
        <f>IF(O240="",0,IF(OR(H240="NS",CNGE_2026_M1_Secc1_Sub2!$Y454="NS"),0,IF(AND(O240="NA",CNGE_2026_M1_Secc1_Sub2!$Y454="NA"),0,IF(O240=CNGE_2026_M1_Secc1_Sub2!$Y454,0,1))))</f>
        <v>0</v>
      </c>
      <c r="CH240" s="282">
        <f t="shared" si="147"/>
        <v>0</v>
      </c>
      <c r="CI240" s="283" t="str">
        <f>IF(CH240=0,"",
IF(SUM($CH$162:CH240)=1,CJ240,
IF($CH$282&gt;SUM($CH$162:CH240),_xlfn.CONCAT(", ",CJ240),
IF($CH$282=SUM($CH$162:CH240),_xlfn.CONCAT(" y ",CJ240)))))</f>
        <v/>
      </c>
      <c r="CJ240" s="120" t="s">
        <v>5277</v>
      </c>
      <c r="CN240" s="1"/>
      <c r="CO240" s="608"/>
      <c r="CP240" s="599"/>
      <c r="CQ240" s="77"/>
      <c r="CR240" s="588"/>
      <c r="CS240" s="588"/>
      <c r="CT240" s="588"/>
      <c r="CU240" s="608"/>
      <c r="CV240" s="599"/>
      <c r="CW240" s="514"/>
    </row>
    <row r="241" spans="1:101" ht="15" customHeight="1">
      <c r="A241" s="22"/>
      <c r="B241" s="11"/>
      <c r="C241" s="35" t="s">
        <v>5278</v>
      </c>
      <c r="D241" s="969" t="str">
        <f>IF(CNGE_2026_M1_Secc1_Sub1!$D120="","",CNGE_2026_M1_Secc1_Sub1!$D120)</f>
        <v/>
      </c>
      <c r="E241" s="970"/>
      <c r="F241" s="970"/>
      <c r="G241" s="970"/>
      <c r="H241" s="970"/>
      <c r="I241" s="970"/>
      <c r="J241" s="970"/>
      <c r="K241" s="970"/>
      <c r="L241" s="970"/>
      <c r="M241" s="645"/>
      <c r="N241" s="645"/>
      <c r="O241" s="645"/>
      <c r="P241" s="645"/>
      <c r="Q241" s="645"/>
      <c r="R241" s="645"/>
      <c r="S241" s="645"/>
      <c r="T241" s="645"/>
      <c r="U241" s="645"/>
      <c r="V241" s="645"/>
      <c r="W241" s="645"/>
      <c r="X241" s="645"/>
      <c r="Y241" s="645"/>
      <c r="Z241" s="645"/>
      <c r="AA241" s="645"/>
      <c r="AB241" s="645"/>
      <c r="AC241" s="645"/>
      <c r="AD241" s="645"/>
      <c r="AG241">
        <f t="shared" si="105"/>
        <v>0</v>
      </c>
      <c r="AH241">
        <f t="shared" si="106"/>
        <v>0</v>
      </c>
      <c r="AI241">
        <f t="shared" si="107"/>
        <v>0</v>
      </c>
      <c r="AJ241">
        <f t="shared" si="108"/>
        <v>0</v>
      </c>
      <c r="AK241">
        <f t="shared" si="109"/>
        <v>0</v>
      </c>
      <c r="AL241">
        <f t="shared" si="110"/>
        <v>0</v>
      </c>
      <c r="AM241">
        <f t="shared" si="111"/>
        <v>0</v>
      </c>
      <c r="AN241">
        <f t="shared" si="112"/>
        <v>0</v>
      </c>
      <c r="AO241">
        <f t="shared" si="113"/>
        <v>0</v>
      </c>
      <c r="AP241">
        <f t="shared" si="114"/>
        <v>0</v>
      </c>
      <c r="AQ241">
        <f t="shared" si="115"/>
        <v>0</v>
      </c>
      <c r="AR241">
        <f t="shared" si="116"/>
        <v>0</v>
      </c>
      <c r="AS241">
        <f t="shared" si="117"/>
        <v>0</v>
      </c>
      <c r="AT241">
        <f t="shared" si="118"/>
        <v>0</v>
      </c>
      <c r="AU241">
        <f t="shared" si="119"/>
        <v>0</v>
      </c>
      <c r="AV241">
        <f t="shared" si="120"/>
        <v>0</v>
      </c>
      <c r="AW241">
        <f t="shared" si="121"/>
        <v>0</v>
      </c>
      <c r="AX241">
        <f t="shared" si="122"/>
        <v>0</v>
      </c>
      <c r="AY241">
        <f t="shared" si="123"/>
        <v>0</v>
      </c>
      <c r="AZ241">
        <f t="shared" si="124"/>
        <v>0</v>
      </c>
      <c r="BA241">
        <f t="shared" si="125"/>
        <v>0</v>
      </c>
      <c r="BB241">
        <f t="shared" si="126"/>
        <v>0</v>
      </c>
      <c r="BC241">
        <f t="shared" si="127"/>
        <v>0</v>
      </c>
      <c r="BD241">
        <f t="shared" si="128"/>
        <v>0</v>
      </c>
      <c r="BE241" s="356">
        <f t="shared" si="129"/>
        <v>0</v>
      </c>
      <c r="BF241" s="357">
        <f t="shared" si="130"/>
        <v>0</v>
      </c>
      <c r="BG241" s="358">
        <f t="shared" si="131"/>
        <v>0</v>
      </c>
      <c r="BH241" s="359">
        <f t="shared" si="132"/>
        <v>0</v>
      </c>
      <c r="BI241" s="356">
        <f t="shared" si="133"/>
        <v>0</v>
      </c>
      <c r="BJ241" s="357">
        <f t="shared" si="134"/>
        <v>0</v>
      </c>
      <c r="BK241" s="358">
        <f t="shared" si="135"/>
        <v>0</v>
      </c>
      <c r="BL241" s="359">
        <f t="shared" si="136"/>
        <v>0</v>
      </c>
      <c r="BM241" s="356">
        <f t="shared" si="137"/>
        <v>0</v>
      </c>
      <c r="BN241" s="357">
        <f t="shared" si="138"/>
        <v>0</v>
      </c>
      <c r="BO241" s="358">
        <f t="shared" si="139"/>
        <v>0</v>
      </c>
      <c r="BP241" s="359">
        <f t="shared" si="140"/>
        <v>0</v>
      </c>
      <c r="BQ241" s="282">
        <f t="shared" si="141"/>
        <v>0</v>
      </c>
      <c r="BR241" s="352" t="str">
        <f>IF(BQ241=0,"",
IF(SUM($BQ$162:BQ241)=1,BS241,
IF($BQ$282&gt;SUM($BQ$162:BQ241),_xlfn.CONCAT(", ",BS241),
IF($BQ$282=SUM($BQ$162:BQ241),_xlfn.CONCAT(" y ",BS241)))))</f>
        <v/>
      </c>
      <c r="BS241" s="120" t="s">
        <v>5279</v>
      </c>
      <c r="BX241" s="603">
        <f t="shared" si="142"/>
        <v>1</v>
      </c>
      <c r="BY241" s="604">
        <f t="shared" si="143"/>
        <v>1</v>
      </c>
      <c r="BZ241" s="605">
        <f t="shared" si="144"/>
        <v>1</v>
      </c>
      <c r="CA241" s="290">
        <f t="shared" si="145"/>
        <v>0</v>
      </c>
      <c r="CB241" s="293">
        <f t="shared" si="146"/>
        <v>0</v>
      </c>
      <c r="CC241" s="283" t="str">
        <f>IF(CB241=0,"",
IF(SUM($CB$162:CB241)=1,CD241,
IF($CB$282&gt;SUM($CB$162:CB241),_xlfn.CONCAT(", ",CD241),
IF($CB$282=SUM($CB$162:CB241),_xlfn.CONCAT(" y ",CD241)))))</f>
        <v/>
      </c>
      <c r="CD241" s="120" t="s">
        <v>5279</v>
      </c>
      <c r="CE241" s="365">
        <f>IF(M241="",0,IF(OR(M241="NS",CNGE_2026_M1_Secc1_Sub2!$M455="NS"),0,IF(AND(M241="NA",CNGE_2026_M1_Secc1_Sub2!$M455="NA"),0,IF(M241=CNGE_2026_M1_Secc1_Sub2!$M455,0,1))))</f>
        <v>0</v>
      </c>
      <c r="CF241" s="366">
        <f>IF(N241="",0,IF(OR(G241="NS",CNGE_2026_M1_Secc1_Sub2!$S455="NS"),0,IF(AND(N241="NA",CNGE_2026_M1_Secc1_Sub2!$S455="NA"),0,IF(N241=CNGE_2026_M1_Secc1_Sub2!$S455,0,1))))</f>
        <v>0</v>
      </c>
      <c r="CG241" s="531">
        <f>IF(O241="",0,IF(OR(H241="NS",CNGE_2026_M1_Secc1_Sub2!$Y455="NS"),0,IF(AND(O241="NA",CNGE_2026_M1_Secc1_Sub2!$Y455="NA"),0,IF(O241=CNGE_2026_M1_Secc1_Sub2!$Y455,0,1))))</f>
        <v>0</v>
      </c>
      <c r="CH241" s="282">
        <f t="shared" si="147"/>
        <v>0</v>
      </c>
      <c r="CI241" s="283" t="str">
        <f>IF(CH241=0,"",
IF(SUM($CH$162:CH241)=1,CJ241,
IF($CH$282&gt;SUM($CH$162:CH241),_xlfn.CONCAT(", ",CJ241),
IF($CH$282=SUM($CH$162:CH241),_xlfn.CONCAT(" y ",CJ241)))))</f>
        <v/>
      </c>
      <c r="CJ241" s="120" t="s">
        <v>5279</v>
      </c>
      <c r="CN241" s="1"/>
      <c r="CO241" s="608"/>
      <c r="CP241" s="599"/>
      <c r="CQ241" s="77"/>
      <c r="CR241" s="588"/>
      <c r="CS241" s="588"/>
      <c r="CT241" s="588"/>
      <c r="CU241" s="608"/>
      <c r="CV241" s="599"/>
      <c r="CW241" s="514"/>
    </row>
    <row r="242" spans="1:101" ht="15" customHeight="1">
      <c r="A242" s="22"/>
      <c r="B242" s="11"/>
      <c r="C242" s="35" t="s">
        <v>5280</v>
      </c>
      <c r="D242" s="969" t="str">
        <f>IF(CNGE_2026_M1_Secc1_Sub1!$D121="","",CNGE_2026_M1_Secc1_Sub1!$D121)</f>
        <v/>
      </c>
      <c r="E242" s="970"/>
      <c r="F242" s="970"/>
      <c r="G242" s="970"/>
      <c r="H242" s="970"/>
      <c r="I242" s="970"/>
      <c r="J242" s="970"/>
      <c r="K242" s="970"/>
      <c r="L242" s="970"/>
      <c r="M242" s="645"/>
      <c r="N242" s="645"/>
      <c r="O242" s="645"/>
      <c r="P242" s="645"/>
      <c r="Q242" s="645"/>
      <c r="R242" s="645"/>
      <c r="S242" s="645"/>
      <c r="T242" s="645"/>
      <c r="U242" s="645"/>
      <c r="V242" s="645"/>
      <c r="W242" s="645"/>
      <c r="X242" s="645"/>
      <c r="Y242" s="645"/>
      <c r="Z242" s="645"/>
      <c r="AA242" s="645"/>
      <c r="AB242" s="645"/>
      <c r="AC242" s="645"/>
      <c r="AD242" s="645"/>
      <c r="AG242">
        <f t="shared" si="105"/>
        <v>0</v>
      </c>
      <c r="AH242">
        <f t="shared" si="106"/>
        <v>0</v>
      </c>
      <c r="AI242">
        <f t="shared" si="107"/>
        <v>0</v>
      </c>
      <c r="AJ242">
        <f t="shared" si="108"/>
        <v>0</v>
      </c>
      <c r="AK242">
        <f t="shared" si="109"/>
        <v>0</v>
      </c>
      <c r="AL242">
        <f t="shared" si="110"/>
        <v>0</v>
      </c>
      <c r="AM242">
        <f t="shared" si="111"/>
        <v>0</v>
      </c>
      <c r="AN242">
        <f t="shared" si="112"/>
        <v>0</v>
      </c>
      <c r="AO242">
        <f t="shared" si="113"/>
        <v>0</v>
      </c>
      <c r="AP242">
        <f t="shared" si="114"/>
        <v>0</v>
      </c>
      <c r="AQ242">
        <f t="shared" si="115"/>
        <v>0</v>
      </c>
      <c r="AR242">
        <f t="shared" si="116"/>
        <v>0</v>
      </c>
      <c r="AS242">
        <f t="shared" si="117"/>
        <v>0</v>
      </c>
      <c r="AT242">
        <f t="shared" si="118"/>
        <v>0</v>
      </c>
      <c r="AU242">
        <f t="shared" si="119"/>
        <v>0</v>
      </c>
      <c r="AV242">
        <f t="shared" si="120"/>
        <v>0</v>
      </c>
      <c r="AW242">
        <f t="shared" si="121"/>
        <v>0</v>
      </c>
      <c r="AX242">
        <f t="shared" si="122"/>
        <v>0</v>
      </c>
      <c r="AY242">
        <f t="shared" si="123"/>
        <v>0</v>
      </c>
      <c r="AZ242">
        <f t="shared" si="124"/>
        <v>0</v>
      </c>
      <c r="BA242">
        <f t="shared" si="125"/>
        <v>0</v>
      </c>
      <c r="BB242">
        <f t="shared" si="126"/>
        <v>0</v>
      </c>
      <c r="BC242">
        <f t="shared" si="127"/>
        <v>0</v>
      </c>
      <c r="BD242">
        <f t="shared" si="128"/>
        <v>0</v>
      </c>
      <c r="BE242" s="356">
        <f t="shared" si="129"/>
        <v>0</v>
      </c>
      <c r="BF242" s="357">
        <f t="shared" si="130"/>
        <v>0</v>
      </c>
      <c r="BG242" s="358">
        <f t="shared" si="131"/>
        <v>0</v>
      </c>
      <c r="BH242" s="359">
        <f t="shared" si="132"/>
        <v>0</v>
      </c>
      <c r="BI242" s="356">
        <f t="shared" si="133"/>
        <v>0</v>
      </c>
      <c r="BJ242" s="357">
        <f t="shared" si="134"/>
        <v>0</v>
      </c>
      <c r="BK242" s="358">
        <f t="shared" si="135"/>
        <v>0</v>
      </c>
      <c r="BL242" s="359">
        <f t="shared" si="136"/>
        <v>0</v>
      </c>
      <c r="BM242" s="356">
        <f t="shared" si="137"/>
        <v>0</v>
      </c>
      <c r="BN242" s="357">
        <f t="shared" si="138"/>
        <v>0</v>
      </c>
      <c r="BO242" s="358">
        <f t="shared" si="139"/>
        <v>0</v>
      </c>
      <c r="BP242" s="359">
        <f t="shared" si="140"/>
        <v>0</v>
      </c>
      <c r="BQ242" s="282">
        <f t="shared" si="141"/>
        <v>0</v>
      </c>
      <c r="BR242" s="352" t="str">
        <f>IF(BQ242=0,"",
IF(SUM($BQ$162:BQ242)=1,BS242,
IF($BQ$282&gt;SUM($BQ$162:BQ242),_xlfn.CONCAT(", ",BS242),
IF($BQ$282=SUM($BQ$162:BQ242),_xlfn.CONCAT(" y ",BS242)))))</f>
        <v/>
      </c>
      <c r="BS242" s="120" t="s">
        <v>5281</v>
      </c>
      <c r="BX242" s="603">
        <f t="shared" si="142"/>
        <v>1</v>
      </c>
      <c r="BY242" s="604">
        <f t="shared" si="143"/>
        <v>1</v>
      </c>
      <c r="BZ242" s="605">
        <f t="shared" si="144"/>
        <v>1</v>
      </c>
      <c r="CA242" s="290">
        <f t="shared" si="145"/>
        <v>0</v>
      </c>
      <c r="CB242" s="293">
        <f t="shared" si="146"/>
        <v>0</v>
      </c>
      <c r="CC242" s="283" t="str">
        <f>IF(CB242=0,"",
IF(SUM($CB$162:CB242)=1,CD242,
IF($CB$282&gt;SUM($CB$162:CB242),_xlfn.CONCAT(", ",CD242),
IF($CB$282=SUM($CB$162:CB242),_xlfn.CONCAT(" y ",CD242)))))</f>
        <v/>
      </c>
      <c r="CD242" s="120" t="s">
        <v>5281</v>
      </c>
      <c r="CE242" s="365">
        <f>IF(M242="",0,IF(OR(M242="NS",CNGE_2026_M1_Secc1_Sub2!$M456="NS"),0,IF(AND(M242="NA",CNGE_2026_M1_Secc1_Sub2!$M456="NA"),0,IF(M242=CNGE_2026_M1_Secc1_Sub2!$M456,0,1))))</f>
        <v>0</v>
      </c>
      <c r="CF242" s="366">
        <f>IF(N242="",0,IF(OR(G242="NS",CNGE_2026_M1_Secc1_Sub2!$S456="NS"),0,IF(AND(N242="NA",CNGE_2026_M1_Secc1_Sub2!$S456="NA"),0,IF(N242=CNGE_2026_M1_Secc1_Sub2!$S456,0,1))))</f>
        <v>0</v>
      </c>
      <c r="CG242" s="531">
        <f>IF(O242="",0,IF(OR(H242="NS",CNGE_2026_M1_Secc1_Sub2!$Y456="NS"),0,IF(AND(O242="NA",CNGE_2026_M1_Secc1_Sub2!$Y456="NA"),0,IF(O242=CNGE_2026_M1_Secc1_Sub2!$Y456,0,1))))</f>
        <v>0</v>
      </c>
      <c r="CH242" s="282">
        <f t="shared" si="147"/>
        <v>0</v>
      </c>
      <c r="CI242" s="283" t="str">
        <f>IF(CH242=0,"",
IF(SUM($CH$162:CH242)=1,CJ242,
IF($CH$282&gt;SUM($CH$162:CH242),_xlfn.CONCAT(", ",CJ242),
IF($CH$282=SUM($CH$162:CH242),_xlfn.CONCAT(" y ",CJ242)))))</f>
        <v/>
      </c>
      <c r="CJ242" s="120" t="s">
        <v>5281</v>
      </c>
      <c r="CN242" s="1"/>
      <c r="CO242" s="608"/>
      <c r="CP242" s="599"/>
      <c r="CQ242" s="77"/>
      <c r="CR242" s="588"/>
      <c r="CS242" s="588"/>
      <c r="CT242" s="588"/>
      <c r="CU242" s="608"/>
      <c r="CV242" s="599"/>
      <c r="CW242" s="514"/>
    </row>
    <row r="243" spans="1:101" ht="15" customHeight="1">
      <c r="A243" s="22"/>
      <c r="B243" s="11"/>
      <c r="C243" s="35" t="s">
        <v>5282</v>
      </c>
      <c r="D243" s="969" t="str">
        <f>IF(CNGE_2026_M1_Secc1_Sub1!$D122="","",CNGE_2026_M1_Secc1_Sub1!$D122)</f>
        <v/>
      </c>
      <c r="E243" s="970"/>
      <c r="F243" s="970"/>
      <c r="G243" s="970"/>
      <c r="H243" s="970"/>
      <c r="I243" s="970"/>
      <c r="J243" s="970"/>
      <c r="K243" s="970"/>
      <c r="L243" s="970"/>
      <c r="M243" s="645"/>
      <c r="N243" s="645"/>
      <c r="O243" s="645"/>
      <c r="P243" s="645"/>
      <c r="Q243" s="645"/>
      <c r="R243" s="645"/>
      <c r="S243" s="645"/>
      <c r="T243" s="645"/>
      <c r="U243" s="645"/>
      <c r="V243" s="645"/>
      <c r="W243" s="645"/>
      <c r="X243" s="645"/>
      <c r="Y243" s="645"/>
      <c r="Z243" s="645"/>
      <c r="AA243" s="645"/>
      <c r="AB243" s="645"/>
      <c r="AC243" s="645"/>
      <c r="AD243" s="645"/>
      <c r="AG243">
        <f t="shared" si="105"/>
        <v>0</v>
      </c>
      <c r="AH243">
        <f t="shared" si="106"/>
        <v>0</v>
      </c>
      <c r="AI243">
        <f t="shared" si="107"/>
        <v>0</v>
      </c>
      <c r="AJ243">
        <f t="shared" si="108"/>
        <v>0</v>
      </c>
      <c r="AK243">
        <f t="shared" si="109"/>
        <v>0</v>
      </c>
      <c r="AL243">
        <f t="shared" si="110"/>
        <v>0</v>
      </c>
      <c r="AM243">
        <f t="shared" si="111"/>
        <v>0</v>
      </c>
      <c r="AN243">
        <f t="shared" si="112"/>
        <v>0</v>
      </c>
      <c r="AO243">
        <f t="shared" si="113"/>
        <v>0</v>
      </c>
      <c r="AP243">
        <f t="shared" si="114"/>
        <v>0</v>
      </c>
      <c r="AQ243">
        <f t="shared" si="115"/>
        <v>0</v>
      </c>
      <c r="AR243">
        <f t="shared" si="116"/>
        <v>0</v>
      </c>
      <c r="AS243">
        <f t="shared" si="117"/>
        <v>0</v>
      </c>
      <c r="AT243">
        <f t="shared" si="118"/>
        <v>0</v>
      </c>
      <c r="AU243">
        <f t="shared" si="119"/>
        <v>0</v>
      </c>
      <c r="AV243">
        <f t="shared" si="120"/>
        <v>0</v>
      </c>
      <c r="AW243">
        <f t="shared" si="121"/>
        <v>0</v>
      </c>
      <c r="AX243">
        <f t="shared" si="122"/>
        <v>0</v>
      </c>
      <c r="AY243">
        <f t="shared" si="123"/>
        <v>0</v>
      </c>
      <c r="AZ243">
        <f t="shared" si="124"/>
        <v>0</v>
      </c>
      <c r="BA243">
        <f t="shared" si="125"/>
        <v>0</v>
      </c>
      <c r="BB243">
        <f t="shared" si="126"/>
        <v>0</v>
      </c>
      <c r="BC243">
        <f t="shared" si="127"/>
        <v>0</v>
      </c>
      <c r="BD243">
        <f t="shared" si="128"/>
        <v>0</v>
      </c>
      <c r="BE243" s="356">
        <f t="shared" si="129"/>
        <v>0</v>
      </c>
      <c r="BF243" s="357">
        <f t="shared" si="130"/>
        <v>0</v>
      </c>
      <c r="BG243" s="358">
        <f t="shared" si="131"/>
        <v>0</v>
      </c>
      <c r="BH243" s="359">
        <f t="shared" si="132"/>
        <v>0</v>
      </c>
      <c r="BI243" s="356">
        <f t="shared" si="133"/>
        <v>0</v>
      </c>
      <c r="BJ243" s="357">
        <f t="shared" si="134"/>
        <v>0</v>
      </c>
      <c r="BK243" s="358">
        <f t="shared" si="135"/>
        <v>0</v>
      </c>
      <c r="BL243" s="359">
        <f t="shared" si="136"/>
        <v>0</v>
      </c>
      <c r="BM243" s="356">
        <f t="shared" si="137"/>
        <v>0</v>
      </c>
      <c r="BN243" s="357">
        <f t="shared" si="138"/>
        <v>0</v>
      </c>
      <c r="BO243" s="358">
        <f t="shared" si="139"/>
        <v>0</v>
      </c>
      <c r="BP243" s="359">
        <f t="shared" si="140"/>
        <v>0</v>
      </c>
      <c r="BQ243" s="282">
        <f t="shared" si="141"/>
        <v>0</v>
      </c>
      <c r="BR243" s="352" t="str">
        <f>IF(BQ243=0,"",
IF(SUM($BQ$162:BQ243)=1,BS243,
IF($BQ$282&gt;SUM($BQ$162:BQ243),_xlfn.CONCAT(", ",BS243),
IF($BQ$282=SUM($BQ$162:BQ243),_xlfn.CONCAT(" y ",BS243)))))</f>
        <v/>
      </c>
      <c r="BS243" s="120" t="s">
        <v>5283</v>
      </c>
      <c r="BX243" s="603">
        <f t="shared" si="142"/>
        <v>1</v>
      </c>
      <c r="BY243" s="604">
        <f t="shared" si="143"/>
        <v>1</v>
      </c>
      <c r="BZ243" s="605">
        <f t="shared" si="144"/>
        <v>1</v>
      </c>
      <c r="CA243" s="290">
        <f t="shared" si="145"/>
        <v>0</v>
      </c>
      <c r="CB243" s="293">
        <f t="shared" si="146"/>
        <v>0</v>
      </c>
      <c r="CC243" s="283" t="str">
        <f>IF(CB243=0,"",
IF(SUM($CB$162:CB243)=1,CD243,
IF($CB$282&gt;SUM($CB$162:CB243),_xlfn.CONCAT(", ",CD243),
IF($CB$282=SUM($CB$162:CB243),_xlfn.CONCAT(" y ",CD243)))))</f>
        <v/>
      </c>
      <c r="CD243" s="120" t="s">
        <v>5283</v>
      </c>
      <c r="CE243" s="365">
        <f>IF(M243="",0,IF(OR(M243="NS",CNGE_2026_M1_Secc1_Sub2!$M457="NS"),0,IF(AND(M243="NA",CNGE_2026_M1_Secc1_Sub2!$M457="NA"),0,IF(M243=CNGE_2026_M1_Secc1_Sub2!$M457,0,1))))</f>
        <v>0</v>
      </c>
      <c r="CF243" s="366">
        <f>IF(N243="",0,IF(OR(G243="NS",CNGE_2026_M1_Secc1_Sub2!$S457="NS"),0,IF(AND(N243="NA",CNGE_2026_M1_Secc1_Sub2!$S457="NA"),0,IF(N243=CNGE_2026_M1_Secc1_Sub2!$S457,0,1))))</f>
        <v>0</v>
      </c>
      <c r="CG243" s="531">
        <f>IF(O243="",0,IF(OR(H243="NS",CNGE_2026_M1_Secc1_Sub2!$Y457="NS"),0,IF(AND(O243="NA",CNGE_2026_M1_Secc1_Sub2!$Y457="NA"),0,IF(O243=CNGE_2026_M1_Secc1_Sub2!$Y457,0,1))))</f>
        <v>0</v>
      </c>
      <c r="CH243" s="282">
        <f t="shared" si="147"/>
        <v>0</v>
      </c>
      <c r="CI243" s="283" t="str">
        <f>IF(CH243=0,"",
IF(SUM($CH$162:CH243)=1,CJ243,
IF($CH$282&gt;SUM($CH$162:CH243),_xlfn.CONCAT(", ",CJ243),
IF($CH$282=SUM($CH$162:CH243),_xlfn.CONCAT(" y ",CJ243)))))</f>
        <v/>
      </c>
      <c r="CJ243" s="120" t="s">
        <v>5283</v>
      </c>
      <c r="CN243" s="1"/>
      <c r="CO243" s="608"/>
      <c r="CP243" s="599"/>
      <c r="CQ243" s="77"/>
      <c r="CR243" s="588"/>
      <c r="CS243" s="588"/>
      <c r="CT243" s="588"/>
      <c r="CU243" s="608"/>
      <c r="CV243" s="599"/>
      <c r="CW243" s="514"/>
    </row>
    <row r="244" spans="1:101" ht="15" customHeight="1">
      <c r="A244" s="22"/>
      <c r="B244" s="11"/>
      <c r="C244" s="35" t="s">
        <v>5284</v>
      </c>
      <c r="D244" s="969" t="str">
        <f>IF(CNGE_2026_M1_Secc1_Sub1!$D123="","",CNGE_2026_M1_Secc1_Sub1!$D123)</f>
        <v/>
      </c>
      <c r="E244" s="970"/>
      <c r="F244" s="970"/>
      <c r="G244" s="970"/>
      <c r="H244" s="970"/>
      <c r="I244" s="970"/>
      <c r="J244" s="970"/>
      <c r="K244" s="970"/>
      <c r="L244" s="970"/>
      <c r="M244" s="645"/>
      <c r="N244" s="645"/>
      <c r="O244" s="645"/>
      <c r="P244" s="645"/>
      <c r="Q244" s="645"/>
      <c r="R244" s="645"/>
      <c r="S244" s="645"/>
      <c r="T244" s="645"/>
      <c r="U244" s="645"/>
      <c r="V244" s="645"/>
      <c r="W244" s="645"/>
      <c r="X244" s="645"/>
      <c r="Y244" s="645"/>
      <c r="Z244" s="645"/>
      <c r="AA244" s="645"/>
      <c r="AB244" s="645"/>
      <c r="AC244" s="645"/>
      <c r="AD244" s="645"/>
      <c r="AG244">
        <f t="shared" si="105"/>
        <v>0</v>
      </c>
      <c r="AH244">
        <f t="shared" si="106"/>
        <v>0</v>
      </c>
      <c r="AI244">
        <f t="shared" si="107"/>
        <v>0</v>
      </c>
      <c r="AJ244">
        <f t="shared" si="108"/>
        <v>0</v>
      </c>
      <c r="AK244">
        <f t="shared" si="109"/>
        <v>0</v>
      </c>
      <c r="AL244">
        <f t="shared" si="110"/>
        <v>0</v>
      </c>
      <c r="AM244">
        <f t="shared" si="111"/>
        <v>0</v>
      </c>
      <c r="AN244">
        <f t="shared" si="112"/>
        <v>0</v>
      </c>
      <c r="AO244">
        <f t="shared" si="113"/>
        <v>0</v>
      </c>
      <c r="AP244">
        <f t="shared" si="114"/>
        <v>0</v>
      </c>
      <c r="AQ244">
        <f t="shared" si="115"/>
        <v>0</v>
      </c>
      <c r="AR244">
        <f t="shared" si="116"/>
        <v>0</v>
      </c>
      <c r="AS244">
        <f t="shared" si="117"/>
        <v>0</v>
      </c>
      <c r="AT244">
        <f t="shared" si="118"/>
        <v>0</v>
      </c>
      <c r="AU244">
        <f t="shared" si="119"/>
        <v>0</v>
      </c>
      <c r="AV244">
        <f t="shared" si="120"/>
        <v>0</v>
      </c>
      <c r="AW244">
        <f t="shared" si="121"/>
        <v>0</v>
      </c>
      <c r="AX244">
        <f t="shared" si="122"/>
        <v>0</v>
      </c>
      <c r="AY244">
        <f t="shared" si="123"/>
        <v>0</v>
      </c>
      <c r="AZ244">
        <f t="shared" si="124"/>
        <v>0</v>
      </c>
      <c r="BA244">
        <f t="shared" si="125"/>
        <v>0</v>
      </c>
      <c r="BB244">
        <f t="shared" si="126"/>
        <v>0</v>
      </c>
      <c r="BC244">
        <f t="shared" si="127"/>
        <v>0</v>
      </c>
      <c r="BD244">
        <f t="shared" si="128"/>
        <v>0</v>
      </c>
      <c r="BE244" s="356">
        <f t="shared" si="129"/>
        <v>0</v>
      </c>
      <c r="BF244" s="357">
        <f t="shared" si="130"/>
        <v>0</v>
      </c>
      <c r="BG244" s="358">
        <f t="shared" si="131"/>
        <v>0</v>
      </c>
      <c r="BH244" s="359">
        <f t="shared" si="132"/>
        <v>0</v>
      </c>
      <c r="BI244" s="356">
        <f t="shared" si="133"/>
        <v>0</v>
      </c>
      <c r="BJ244" s="357">
        <f t="shared" si="134"/>
        <v>0</v>
      </c>
      <c r="BK244" s="358">
        <f t="shared" si="135"/>
        <v>0</v>
      </c>
      <c r="BL244" s="359">
        <f t="shared" si="136"/>
        <v>0</v>
      </c>
      <c r="BM244" s="356">
        <f t="shared" si="137"/>
        <v>0</v>
      </c>
      <c r="BN244" s="357">
        <f t="shared" si="138"/>
        <v>0</v>
      </c>
      <c r="BO244" s="358">
        <f t="shared" si="139"/>
        <v>0</v>
      </c>
      <c r="BP244" s="359">
        <f t="shared" si="140"/>
        <v>0</v>
      </c>
      <c r="BQ244" s="282">
        <f t="shared" si="141"/>
        <v>0</v>
      </c>
      <c r="BR244" s="352" t="str">
        <f>IF(BQ244=0,"",
IF(SUM($BQ$162:BQ244)=1,BS244,
IF($BQ$282&gt;SUM($BQ$162:BQ244),_xlfn.CONCAT(", ",BS244),
IF($BQ$282=SUM($BQ$162:BQ244),_xlfn.CONCAT(" y ",BS244)))))</f>
        <v/>
      </c>
      <c r="BS244" s="120" t="s">
        <v>5285</v>
      </c>
      <c r="BX244" s="603">
        <f t="shared" si="142"/>
        <v>1</v>
      </c>
      <c r="BY244" s="604">
        <f t="shared" si="143"/>
        <v>1</v>
      </c>
      <c r="BZ244" s="605">
        <f t="shared" si="144"/>
        <v>1</v>
      </c>
      <c r="CA244" s="290">
        <f t="shared" si="145"/>
        <v>0</v>
      </c>
      <c r="CB244" s="293">
        <f t="shared" si="146"/>
        <v>0</v>
      </c>
      <c r="CC244" s="283" t="str">
        <f>IF(CB244=0,"",
IF(SUM($CB$162:CB244)=1,CD244,
IF($CB$282&gt;SUM($CB$162:CB244),_xlfn.CONCAT(", ",CD244),
IF($CB$282=SUM($CB$162:CB244),_xlfn.CONCAT(" y ",CD244)))))</f>
        <v/>
      </c>
      <c r="CD244" s="120" t="s">
        <v>5285</v>
      </c>
      <c r="CE244" s="365">
        <f>IF(M244="",0,IF(OR(M244="NS",CNGE_2026_M1_Secc1_Sub2!$M458="NS"),0,IF(AND(M244="NA",CNGE_2026_M1_Secc1_Sub2!$M458="NA"),0,IF(M244=CNGE_2026_M1_Secc1_Sub2!$M458,0,1))))</f>
        <v>0</v>
      </c>
      <c r="CF244" s="366">
        <f>IF(N244="",0,IF(OR(G244="NS",CNGE_2026_M1_Secc1_Sub2!$S458="NS"),0,IF(AND(N244="NA",CNGE_2026_M1_Secc1_Sub2!$S458="NA"),0,IF(N244=CNGE_2026_M1_Secc1_Sub2!$S458,0,1))))</f>
        <v>0</v>
      </c>
      <c r="CG244" s="531">
        <f>IF(O244="",0,IF(OR(H244="NS",CNGE_2026_M1_Secc1_Sub2!$Y458="NS"),0,IF(AND(O244="NA",CNGE_2026_M1_Secc1_Sub2!$Y458="NA"),0,IF(O244=CNGE_2026_M1_Secc1_Sub2!$Y458,0,1))))</f>
        <v>0</v>
      </c>
      <c r="CH244" s="282">
        <f t="shared" si="147"/>
        <v>0</v>
      </c>
      <c r="CI244" s="283" t="str">
        <f>IF(CH244=0,"",
IF(SUM($CH$162:CH244)=1,CJ244,
IF($CH$282&gt;SUM($CH$162:CH244),_xlfn.CONCAT(", ",CJ244),
IF($CH$282=SUM($CH$162:CH244),_xlfn.CONCAT(" y ",CJ244)))))</f>
        <v/>
      </c>
      <c r="CJ244" s="120" t="s">
        <v>5285</v>
      </c>
      <c r="CN244" s="1"/>
      <c r="CO244" s="608"/>
      <c r="CP244" s="599"/>
      <c r="CQ244" s="77"/>
      <c r="CR244" s="588"/>
      <c r="CS244" s="588"/>
      <c r="CT244" s="588"/>
      <c r="CU244" s="608"/>
      <c r="CV244" s="599"/>
      <c r="CW244" s="514"/>
    </row>
    <row r="245" spans="1:101" ht="15" customHeight="1">
      <c r="A245" s="22"/>
      <c r="B245" s="11"/>
      <c r="C245" s="35" t="s">
        <v>5286</v>
      </c>
      <c r="D245" s="969" t="str">
        <f>IF(CNGE_2026_M1_Secc1_Sub1!$D124="","",CNGE_2026_M1_Secc1_Sub1!$D124)</f>
        <v/>
      </c>
      <c r="E245" s="970"/>
      <c r="F245" s="970"/>
      <c r="G245" s="970"/>
      <c r="H245" s="970"/>
      <c r="I245" s="970"/>
      <c r="J245" s="970"/>
      <c r="K245" s="970"/>
      <c r="L245" s="970"/>
      <c r="M245" s="645"/>
      <c r="N245" s="645"/>
      <c r="O245" s="645"/>
      <c r="P245" s="645"/>
      <c r="Q245" s="645"/>
      <c r="R245" s="645"/>
      <c r="S245" s="645"/>
      <c r="T245" s="645"/>
      <c r="U245" s="645"/>
      <c r="V245" s="645"/>
      <c r="W245" s="645"/>
      <c r="X245" s="645"/>
      <c r="Y245" s="645"/>
      <c r="Z245" s="645"/>
      <c r="AA245" s="645"/>
      <c r="AB245" s="645"/>
      <c r="AC245" s="645"/>
      <c r="AD245" s="645"/>
      <c r="AG245">
        <f t="shared" si="105"/>
        <v>0</v>
      </c>
      <c r="AH245">
        <f t="shared" si="106"/>
        <v>0</v>
      </c>
      <c r="AI245">
        <f t="shared" si="107"/>
        <v>0</v>
      </c>
      <c r="AJ245">
        <f t="shared" si="108"/>
        <v>0</v>
      </c>
      <c r="AK245">
        <f t="shared" si="109"/>
        <v>0</v>
      </c>
      <c r="AL245">
        <f t="shared" si="110"/>
        <v>0</v>
      </c>
      <c r="AM245">
        <f t="shared" si="111"/>
        <v>0</v>
      </c>
      <c r="AN245">
        <f t="shared" si="112"/>
        <v>0</v>
      </c>
      <c r="AO245">
        <f t="shared" si="113"/>
        <v>0</v>
      </c>
      <c r="AP245">
        <f t="shared" si="114"/>
        <v>0</v>
      </c>
      <c r="AQ245">
        <f t="shared" si="115"/>
        <v>0</v>
      </c>
      <c r="AR245">
        <f t="shared" si="116"/>
        <v>0</v>
      </c>
      <c r="AS245">
        <f t="shared" si="117"/>
        <v>0</v>
      </c>
      <c r="AT245">
        <f t="shared" si="118"/>
        <v>0</v>
      </c>
      <c r="AU245">
        <f t="shared" si="119"/>
        <v>0</v>
      </c>
      <c r="AV245">
        <f t="shared" si="120"/>
        <v>0</v>
      </c>
      <c r="AW245">
        <f t="shared" si="121"/>
        <v>0</v>
      </c>
      <c r="AX245">
        <f t="shared" si="122"/>
        <v>0</v>
      </c>
      <c r="AY245">
        <f t="shared" si="123"/>
        <v>0</v>
      </c>
      <c r="AZ245">
        <f t="shared" si="124"/>
        <v>0</v>
      </c>
      <c r="BA245">
        <f t="shared" si="125"/>
        <v>0</v>
      </c>
      <c r="BB245">
        <f t="shared" si="126"/>
        <v>0</v>
      </c>
      <c r="BC245">
        <f t="shared" si="127"/>
        <v>0</v>
      </c>
      <c r="BD245">
        <f t="shared" si="128"/>
        <v>0</v>
      </c>
      <c r="BE245" s="356">
        <f t="shared" si="129"/>
        <v>0</v>
      </c>
      <c r="BF245" s="357">
        <f t="shared" si="130"/>
        <v>0</v>
      </c>
      <c r="BG245" s="358">
        <f t="shared" si="131"/>
        <v>0</v>
      </c>
      <c r="BH245" s="359">
        <f t="shared" si="132"/>
        <v>0</v>
      </c>
      <c r="BI245" s="356">
        <f t="shared" si="133"/>
        <v>0</v>
      </c>
      <c r="BJ245" s="357">
        <f t="shared" si="134"/>
        <v>0</v>
      </c>
      <c r="BK245" s="358">
        <f t="shared" si="135"/>
        <v>0</v>
      </c>
      <c r="BL245" s="359">
        <f t="shared" si="136"/>
        <v>0</v>
      </c>
      <c r="BM245" s="356">
        <f t="shared" si="137"/>
        <v>0</v>
      </c>
      <c r="BN245" s="357">
        <f t="shared" si="138"/>
        <v>0</v>
      </c>
      <c r="BO245" s="358">
        <f t="shared" si="139"/>
        <v>0</v>
      </c>
      <c r="BP245" s="359">
        <f t="shared" si="140"/>
        <v>0</v>
      </c>
      <c r="BQ245" s="282">
        <f t="shared" si="141"/>
        <v>0</v>
      </c>
      <c r="BR245" s="352" t="str">
        <f>IF(BQ245=0,"",
IF(SUM($BQ$162:BQ245)=1,BS245,
IF($BQ$282&gt;SUM($BQ$162:BQ245),_xlfn.CONCAT(", ",BS245),
IF($BQ$282=SUM($BQ$162:BQ245),_xlfn.CONCAT(" y ",BS245)))))</f>
        <v/>
      </c>
      <c r="BS245" s="120" t="s">
        <v>5287</v>
      </c>
      <c r="BX245" s="603">
        <f t="shared" si="142"/>
        <v>1</v>
      </c>
      <c r="BY245" s="604">
        <f t="shared" si="143"/>
        <v>1</v>
      </c>
      <c r="BZ245" s="605">
        <f t="shared" si="144"/>
        <v>1</v>
      </c>
      <c r="CA245" s="290">
        <f t="shared" si="145"/>
        <v>0</v>
      </c>
      <c r="CB245" s="293">
        <f t="shared" si="146"/>
        <v>0</v>
      </c>
      <c r="CC245" s="283" t="str">
        <f>IF(CB245=0,"",
IF(SUM($CB$162:CB245)=1,CD245,
IF($CB$282&gt;SUM($CB$162:CB245),_xlfn.CONCAT(", ",CD245),
IF($CB$282=SUM($CB$162:CB245),_xlfn.CONCAT(" y ",CD245)))))</f>
        <v/>
      </c>
      <c r="CD245" s="120" t="s">
        <v>5287</v>
      </c>
      <c r="CE245" s="365">
        <f>IF(M245="",0,IF(OR(M245="NS",CNGE_2026_M1_Secc1_Sub2!$M459="NS"),0,IF(AND(M245="NA",CNGE_2026_M1_Secc1_Sub2!$M459="NA"),0,IF(M245=CNGE_2026_M1_Secc1_Sub2!$M459,0,1))))</f>
        <v>0</v>
      </c>
      <c r="CF245" s="366">
        <f>IF(N245="",0,IF(OR(G245="NS",CNGE_2026_M1_Secc1_Sub2!$S459="NS"),0,IF(AND(N245="NA",CNGE_2026_M1_Secc1_Sub2!$S459="NA"),0,IF(N245=CNGE_2026_M1_Secc1_Sub2!$S459,0,1))))</f>
        <v>0</v>
      </c>
      <c r="CG245" s="531">
        <f>IF(O245="",0,IF(OR(H245="NS",CNGE_2026_M1_Secc1_Sub2!$Y459="NS"),0,IF(AND(O245="NA",CNGE_2026_M1_Secc1_Sub2!$Y459="NA"),0,IF(O245=CNGE_2026_M1_Secc1_Sub2!$Y459,0,1))))</f>
        <v>0</v>
      </c>
      <c r="CH245" s="282">
        <f t="shared" si="147"/>
        <v>0</v>
      </c>
      <c r="CI245" s="283" t="str">
        <f>IF(CH245=0,"",
IF(SUM($CH$162:CH245)=1,CJ245,
IF($CH$282&gt;SUM($CH$162:CH245),_xlfn.CONCAT(", ",CJ245),
IF($CH$282=SUM($CH$162:CH245),_xlfn.CONCAT(" y ",CJ245)))))</f>
        <v/>
      </c>
      <c r="CJ245" s="120" t="s">
        <v>5287</v>
      </c>
      <c r="CN245" s="1"/>
      <c r="CO245" s="608"/>
      <c r="CP245" s="599"/>
      <c r="CQ245" s="77"/>
      <c r="CR245" s="588"/>
      <c r="CS245" s="588"/>
      <c r="CT245" s="588"/>
      <c r="CU245" s="608"/>
      <c r="CV245" s="599"/>
      <c r="CW245" s="514"/>
    </row>
    <row r="246" spans="1:101" ht="15" customHeight="1">
      <c r="A246" s="22"/>
      <c r="B246" s="11"/>
      <c r="C246" s="35" t="s">
        <v>5288</v>
      </c>
      <c r="D246" s="969" t="str">
        <f>IF(CNGE_2026_M1_Secc1_Sub1!$D125="","",CNGE_2026_M1_Secc1_Sub1!$D125)</f>
        <v/>
      </c>
      <c r="E246" s="970"/>
      <c r="F246" s="970"/>
      <c r="G246" s="970"/>
      <c r="H246" s="970"/>
      <c r="I246" s="970"/>
      <c r="J246" s="970"/>
      <c r="K246" s="970"/>
      <c r="L246" s="970"/>
      <c r="M246" s="645"/>
      <c r="N246" s="645"/>
      <c r="O246" s="645"/>
      <c r="P246" s="645"/>
      <c r="Q246" s="645"/>
      <c r="R246" s="645"/>
      <c r="S246" s="645"/>
      <c r="T246" s="645"/>
      <c r="U246" s="645"/>
      <c r="V246" s="645"/>
      <c r="W246" s="645"/>
      <c r="X246" s="645"/>
      <c r="Y246" s="645"/>
      <c r="Z246" s="645"/>
      <c r="AA246" s="645"/>
      <c r="AB246" s="645"/>
      <c r="AC246" s="645"/>
      <c r="AD246" s="645"/>
      <c r="AG246">
        <f t="shared" si="105"/>
        <v>0</v>
      </c>
      <c r="AH246">
        <f t="shared" si="106"/>
        <v>0</v>
      </c>
      <c r="AI246">
        <f t="shared" si="107"/>
        <v>0</v>
      </c>
      <c r="AJ246">
        <f t="shared" si="108"/>
        <v>0</v>
      </c>
      <c r="AK246">
        <f t="shared" si="109"/>
        <v>0</v>
      </c>
      <c r="AL246">
        <f t="shared" si="110"/>
        <v>0</v>
      </c>
      <c r="AM246">
        <f t="shared" si="111"/>
        <v>0</v>
      </c>
      <c r="AN246">
        <f t="shared" si="112"/>
        <v>0</v>
      </c>
      <c r="AO246">
        <f t="shared" si="113"/>
        <v>0</v>
      </c>
      <c r="AP246">
        <f t="shared" si="114"/>
        <v>0</v>
      </c>
      <c r="AQ246">
        <f t="shared" si="115"/>
        <v>0</v>
      </c>
      <c r="AR246">
        <f t="shared" si="116"/>
        <v>0</v>
      </c>
      <c r="AS246">
        <f t="shared" si="117"/>
        <v>0</v>
      </c>
      <c r="AT246">
        <f t="shared" si="118"/>
        <v>0</v>
      </c>
      <c r="AU246">
        <f t="shared" si="119"/>
        <v>0</v>
      </c>
      <c r="AV246">
        <f t="shared" si="120"/>
        <v>0</v>
      </c>
      <c r="AW246">
        <f t="shared" si="121"/>
        <v>0</v>
      </c>
      <c r="AX246">
        <f t="shared" si="122"/>
        <v>0</v>
      </c>
      <c r="AY246">
        <f t="shared" si="123"/>
        <v>0</v>
      </c>
      <c r="AZ246">
        <f t="shared" si="124"/>
        <v>0</v>
      </c>
      <c r="BA246">
        <f t="shared" si="125"/>
        <v>0</v>
      </c>
      <c r="BB246">
        <f t="shared" si="126"/>
        <v>0</v>
      </c>
      <c r="BC246">
        <f t="shared" si="127"/>
        <v>0</v>
      </c>
      <c r="BD246">
        <f t="shared" si="128"/>
        <v>0</v>
      </c>
      <c r="BE246" s="356">
        <f t="shared" si="129"/>
        <v>0</v>
      </c>
      <c r="BF246" s="357">
        <f t="shared" si="130"/>
        <v>0</v>
      </c>
      <c r="BG246" s="358">
        <f t="shared" si="131"/>
        <v>0</v>
      </c>
      <c r="BH246" s="359">
        <f t="shared" si="132"/>
        <v>0</v>
      </c>
      <c r="BI246" s="356">
        <f t="shared" si="133"/>
        <v>0</v>
      </c>
      <c r="BJ246" s="357">
        <f t="shared" si="134"/>
        <v>0</v>
      </c>
      <c r="BK246" s="358">
        <f t="shared" si="135"/>
        <v>0</v>
      </c>
      <c r="BL246" s="359">
        <f t="shared" si="136"/>
        <v>0</v>
      </c>
      <c r="BM246" s="356">
        <f t="shared" si="137"/>
        <v>0</v>
      </c>
      <c r="BN246" s="357">
        <f t="shared" si="138"/>
        <v>0</v>
      </c>
      <c r="BO246" s="358">
        <f t="shared" si="139"/>
        <v>0</v>
      </c>
      <c r="BP246" s="359">
        <f t="shared" si="140"/>
        <v>0</v>
      </c>
      <c r="BQ246" s="282">
        <f t="shared" si="141"/>
        <v>0</v>
      </c>
      <c r="BR246" s="352" t="str">
        <f>IF(BQ246=0,"",
IF(SUM($BQ$162:BQ246)=1,BS246,
IF($BQ$282&gt;SUM($BQ$162:BQ246),_xlfn.CONCAT(", ",BS246),
IF($BQ$282=SUM($BQ$162:BQ246),_xlfn.CONCAT(" y ",BS246)))))</f>
        <v/>
      </c>
      <c r="BS246" s="120" t="s">
        <v>5289</v>
      </c>
      <c r="BX246" s="603">
        <f t="shared" si="142"/>
        <v>1</v>
      </c>
      <c r="BY246" s="604">
        <f t="shared" si="143"/>
        <v>1</v>
      </c>
      <c r="BZ246" s="605">
        <f t="shared" si="144"/>
        <v>1</v>
      </c>
      <c r="CA246" s="290">
        <f t="shared" si="145"/>
        <v>0</v>
      </c>
      <c r="CB246" s="293">
        <f t="shared" si="146"/>
        <v>0</v>
      </c>
      <c r="CC246" s="283" t="str">
        <f>IF(CB246=0,"",
IF(SUM($CB$162:CB246)=1,CD246,
IF($CB$282&gt;SUM($CB$162:CB246),_xlfn.CONCAT(", ",CD246),
IF($CB$282=SUM($CB$162:CB246),_xlfn.CONCAT(" y ",CD246)))))</f>
        <v/>
      </c>
      <c r="CD246" s="120" t="s">
        <v>5289</v>
      </c>
      <c r="CE246" s="365">
        <f>IF(M246="",0,IF(OR(M246="NS",CNGE_2026_M1_Secc1_Sub2!$M460="NS"),0,IF(AND(M246="NA",CNGE_2026_M1_Secc1_Sub2!$M460="NA"),0,IF(M246=CNGE_2026_M1_Secc1_Sub2!$M460,0,1))))</f>
        <v>0</v>
      </c>
      <c r="CF246" s="366">
        <f>IF(N246="",0,IF(OR(G246="NS",CNGE_2026_M1_Secc1_Sub2!$S460="NS"),0,IF(AND(N246="NA",CNGE_2026_M1_Secc1_Sub2!$S460="NA"),0,IF(N246=CNGE_2026_M1_Secc1_Sub2!$S460,0,1))))</f>
        <v>0</v>
      </c>
      <c r="CG246" s="531">
        <f>IF(O246="",0,IF(OR(H246="NS",CNGE_2026_M1_Secc1_Sub2!$Y460="NS"),0,IF(AND(O246="NA",CNGE_2026_M1_Secc1_Sub2!$Y460="NA"),0,IF(O246=CNGE_2026_M1_Secc1_Sub2!$Y460,0,1))))</f>
        <v>0</v>
      </c>
      <c r="CH246" s="282">
        <f t="shared" si="147"/>
        <v>0</v>
      </c>
      <c r="CI246" s="283" t="str">
        <f>IF(CH246=0,"",
IF(SUM($CH$162:CH246)=1,CJ246,
IF($CH$282&gt;SUM($CH$162:CH246),_xlfn.CONCAT(", ",CJ246),
IF($CH$282=SUM($CH$162:CH246),_xlfn.CONCAT(" y ",CJ246)))))</f>
        <v/>
      </c>
      <c r="CJ246" s="120" t="s">
        <v>5289</v>
      </c>
      <c r="CN246" s="1"/>
      <c r="CO246" s="608"/>
      <c r="CP246" s="599"/>
      <c r="CQ246" s="77"/>
      <c r="CR246" s="588"/>
      <c r="CS246" s="588"/>
      <c r="CT246" s="588"/>
      <c r="CU246" s="608"/>
      <c r="CV246" s="599"/>
      <c r="CW246" s="514"/>
    </row>
    <row r="247" spans="1:101" ht="15" customHeight="1">
      <c r="A247" s="22"/>
      <c r="B247" s="11"/>
      <c r="C247" s="35" t="s">
        <v>5290</v>
      </c>
      <c r="D247" s="969" t="str">
        <f>IF(CNGE_2026_M1_Secc1_Sub1!$D126="","",CNGE_2026_M1_Secc1_Sub1!$D126)</f>
        <v/>
      </c>
      <c r="E247" s="970"/>
      <c r="F247" s="970"/>
      <c r="G247" s="970"/>
      <c r="H247" s="970"/>
      <c r="I247" s="970"/>
      <c r="J247" s="970"/>
      <c r="K247" s="970"/>
      <c r="L247" s="970"/>
      <c r="M247" s="645"/>
      <c r="N247" s="645"/>
      <c r="O247" s="645"/>
      <c r="P247" s="645"/>
      <c r="Q247" s="645"/>
      <c r="R247" s="645"/>
      <c r="S247" s="645"/>
      <c r="T247" s="645"/>
      <c r="U247" s="645"/>
      <c r="V247" s="645"/>
      <c r="W247" s="645"/>
      <c r="X247" s="645"/>
      <c r="Y247" s="645"/>
      <c r="Z247" s="645"/>
      <c r="AA247" s="645"/>
      <c r="AB247" s="645"/>
      <c r="AC247" s="645"/>
      <c r="AD247" s="645"/>
      <c r="AG247">
        <f t="shared" si="105"/>
        <v>0</v>
      </c>
      <c r="AH247">
        <f t="shared" si="106"/>
        <v>0</v>
      </c>
      <c r="AI247">
        <f t="shared" si="107"/>
        <v>0</v>
      </c>
      <c r="AJ247">
        <f t="shared" si="108"/>
        <v>0</v>
      </c>
      <c r="AK247">
        <f t="shared" si="109"/>
        <v>0</v>
      </c>
      <c r="AL247">
        <f t="shared" si="110"/>
        <v>0</v>
      </c>
      <c r="AM247">
        <f t="shared" si="111"/>
        <v>0</v>
      </c>
      <c r="AN247">
        <f t="shared" si="112"/>
        <v>0</v>
      </c>
      <c r="AO247">
        <f t="shared" si="113"/>
        <v>0</v>
      </c>
      <c r="AP247">
        <f t="shared" si="114"/>
        <v>0</v>
      </c>
      <c r="AQ247">
        <f t="shared" si="115"/>
        <v>0</v>
      </c>
      <c r="AR247">
        <f t="shared" si="116"/>
        <v>0</v>
      </c>
      <c r="AS247">
        <f t="shared" si="117"/>
        <v>0</v>
      </c>
      <c r="AT247">
        <f t="shared" si="118"/>
        <v>0</v>
      </c>
      <c r="AU247">
        <f t="shared" si="119"/>
        <v>0</v>
      </c>
      <c r="AV247">
        <f t="shared" si="120"/>
        <v>0</v>
      </c>
      <c r="AW247">
        <f t="shared" si="121"/>
        <v>0</v>
      </c>
      <c r="AX247">
        <f t="shared" si="122"/>
        <v>0</v>
      </c>
      <c r="AY247">
        <f t="shared" si="123"/>
        <v>0</v>
      </c>
      <c r="AZ247">
        <f t="shared" si="124"/>
        <v>0</v>
      </c>
      <c r="BA247">
        <f t="shared" si="125"/>
        <v>0</v>
      </c>
      <c r="BB247">
        <f t="shared" si="126"/>
        <v>0</v>
      </c>
      <c r="BC247">
        <f t="shared" si="127"/>
        <v>0</v>
      </c>
      <c r="BD247">
        <f t="shared" si="128"/>
        <v>0</v>
      </c>
      <c r="BE247" s="356">
        <f t="shared" si="129"/>
        <v>0</v>
      </c>
      <c r="BF247" s="357">
        <f t="shared" si="130"/>
        <v>0</v>
      </c>
      <c r="BG247" s="358">
        <f t="shared" si="131"/>
        <v>0</v>
      </c>
      <c r="BH247" s="359">
        <f t="shared" si="132"/>
        <v>0</v>
      </c>
      <c r="BI247" s="356">
        <f t="shared" si="133"/>
        <v>0</v>
      </c>
      <c r="BJ247" s="357">
        <f t="shared" si="134"/>
        <v>0</v>
      </c>
      <c r="BK247" s="358">
        <f t="shared" si="135"/>
        <v>0</v>
      </c>
      <c r="BL247" s="359">
        <f t="shared" si="136"/>
        <v>0</v>
      </c>
      <c r="BM247" s="356">
        <f t="shared" si="137"/>
        <v>0</v>
      </c>
      <c r="BN247" s="357">
        <f t="shared" si="138"/>
        <v>0</v>
      </c>
      <c r="BO247" s="358">
        <f t="shared" si="139"/>
        <v>0</v>
      </c>
      <c r="BP247" s="359">
        <f t="shared" si="140"/>
        <v>0</v>
      </c>
      <c r="BQ247" s="282">
        <f t="shared" si="141"/>
        <v>0</v>
      </c>
      <c r="BR247" s="352" t="str">
        <f>IF(BQ247=0,"",
IF(SUM($BQ$162:BQ247)=1,BS247,
IF($BQ$282&gt;SUM($BQ$162:BQ247),_xlfn.CONCAT(", ",BS247),
IF($BQ$282=SUM($BQ$162:BQ247),_xlfn.CONCAT(" y ",BS247)))))</f>
        <v/>
      </c>
      <c r="BS247" s="120" t="s">
        <v>5291</v>
      </c>
      <c r="BX247" s="603">
        <f t="shared" si="142"/>
        <v>1</v>
      </c>
      <c r="BY247" s="604">
        <f t="shared" si="143"/>
        <v>1</v>
      </c>
      <c r="BZ247" s="605">
        <f t="shared" si="144"/>
        <v>1</v>
      </c>
      <c r="CA247" s="290">
        <f t="shared" si="145"/>
        <v>0</v>
      </c>
      <c r="CB247" s="293">
        <f t="shared" si="146"/>
        <v>0</v>
      </c>
      <c r="CC247" s="283" t="str">
        <f>IF(CB247=0,"",
IF(SUM($CB$162:CB247)=1,CD247,
IF($CB$282&gt;SUM($CB$162:CB247),_xlfn.CONCAT(", ",CD247),
IF($CB$282=SUM($CB$162:CB247),_xlfn.CONCAT(" y ",CD247)))))</f>
        <v/>
      </c>
      <c r="CD247" s="120" t="s">
        <v>5291</v>
      </c>
      <c r="CE247" s="365">
        <f>IF(M247="",0,IF(OR(M247="NS",CNGE_2026_M1_Secc1_Sub2!$M461="NS"),0,IF(AND(M247="NA",CNGE_2026_M1_Secc1_Sub2!$M461="NA"),0,IF(M247=CNGE_2026_M1_Secc1_Sub2!$M461,0,1))))</f>
        <v>0</v>
      </c>
      <c r="CF247" s="366">
        <f>IF(N247="",0,IF(OR(G247="NS",CNGE_2026_M1_Secc1_Sub2!$S461="NS"),0,IF(AND(N247="NA",CNGE_2026_M1_Secc1_Sub2!$S461="NA"),0,IF(N247=CNGE_2026_M1_Secc1_Sub2!$S461,0,1))))</f>
        <v>0</v>
      </c>
      <c r="CG247" s="531">
        <f>IF(O247="",0,IF(OR(H247="NS",CNGE_2026_M1_Secc1_Sub2!$Y461="NS"),0,IF(AND(O247="NA",CNGE_2026_M1_Secc1_Sub2!$Y461="NA"),0,IF(O247=CNGE_2026_M1_Secc1_Sub2!$Y461,0,1))))</f>
        <v>0</v>
      </c>
      <c r="CH247" s="282">
        <f t="shared" si="147"/>
        <v>0</v>
      </c>
      <c r="CI247" s="283" t="str">
        <f>IF(CH247=0,"",
IF(SUM($CH$162:CH247)=1,CJ247,
IF($CH$282&gt;SUM($CH$162:CH247),_xlfn.CONCAT(", ",CJ247),
IF($CH$282=SUM($CH$162:CH247),_xlfn.CONCAT(" y ",CJ247)))))</f>
        <v/>
      </c>
      <c r="CJ247" s="120" t="s">
        <v>5291</v>
      </c>
      <c r="CN247" s="1"/>
      <c r="CO247" s="608"/>
      <c r="CP247" s="599"/>
      <c r="CQ247" s="77"/>
      <c r="CR247" s="588"/>
      <c r="CS247" s="588"/>
      <c r="CT247" s="588"/>
      <c r="CU247" s="608"/>
      <c r="CV247" s="599"/>
      <c r="CW247" s="514"/>
    </row>
    <row r="248" spans="1:101" ht="15" customHeight="1">
      <c r="A248" s="22"/>
      <c r="B248" s="11"/>
      <c r="C248" s="35" t="s">
        <v>5292</v>
      </c>
      <c r="D248" s="969" t="str">
        <f>IF(CNGE_2026_M1_Secc1_Sub1!$D127="","",CNGE_2026_M1_Secc1_Sub1!$D127)</f>
        <v/>
      </c>
      <c r="E248" s="970"/>
      <c r="F248" s="970"/>
      <c r="G248" s="970"/>
      <c r="H248" s="970"/>
      <c r="I248" s="970"/>
      <c r="J248" s="970"/>
      <c r="K248" s="970"/>
      <c r="L248" s="970"/>
      <c r="M248" s="645"/>
      <c r="N248" s="645"/>
      <c r="O248" s="645"/>
      <c r="P248" s="645"/>
      <c r="Q248" s="645"/>
      <c r="R248" s="645"/>
      <c r="S248" s="645"/>
      <c r="T248" s="645"/>
      <c r="U248" s="645"/>
      <c r="V248" s="645"/>
      <c r="W248" s="645"/>
      <c r="X248" s="645"/>
      <c r="Y248" s="645"/>
      <c r="Z248" s="645"/>
      <c r="AA248" s="645"/>
      <c r="AB248" s="645"/>
      <c r="AC248" s="645"/>
      <c r="AD248" s="645"/>
      <c r="AG248">
        <f t="shared" si="105"/>
        <v>0</v>
      </c>
      <c r="AH248">
        <f t="shared" si="106"/>
        <v>0</v>
      </c>
      <c r="AI248">
        <f t="shared" si="107"/>
        <v>0</v>
      </c>
      <c r="AJ248">
        <f t="shared" si="108"/>
        <v>0</v>
      </c>
      <c r="AK248">
        <f t="shared" si="109"/>
        <v>0</v>
      </c>
      <c r="AL248">
        <f t="shared" si="110"/>
        <v>0</v>
      </c>
      <c r="AM248">
        <f t="shared" si="111"/>
        <v>0</v>
      </c>
      <c r="AN248">
        <f t="shared" si="112"/>
        <v>0</v>
      </c>
      <c r="AO248">
        <f t="shared" si="113"/>
        <v>0</v>
      </c>
      <c r="AP248">
        <f t="shared" si="114"/>
        <v>0</v>
      </c>
      <c r="AQ248">
        <f t="shared" si="115"/>
        <v>0</v>
      </c>
      <c r="AR248">
        <f t="shared" si="116"/>
        <v>0</v>
      </c>
      <c r="AS248">
        <f t="shared" si="117"/>
        <v>0</v>
      </c>
      <c r="AT248">
        <f t="shared" si="118"/>
        <v>0</v>
      </c>
      <c r="AU248">
        <f t="shared" si="119"/>
        <v>0</v>
      </c>
      <c r="AV248">
        <f t="shared" si="120"/>
        <v>0</v>
      </c>
      <c r="AW248">
        <f t="shared" si="121"/>
        <v>0</v>
      </c>
      <c r="AX248">
        <f t="shared" si="122"/>
        <v>0</v>
      </c>
      <c r="AY248">
        <f t="shared" si="123"/>
        <v>0</v>
      </c>
      <c r="AZ248">
        <f t="shared" si="124"/>
        <v>0</v>
      </c>
      <c r="BA248">
        <f t="shared" si="125"/>
        <v>0</v>
      </c>
      <c r="BB248">
        <f t="shared" si="126"/>
        <v>0</v>
      </c>
      <c r="BC248">
        <f t="shared" si="127"/>
        <v>0</v>
      </c>
      <c r="BD248">
        <f t="shared" si="128"/>
        <v>0</v>
      </c>
      <c r="BE248" s="356">
        <f t="shared" si="129"/>
        <v>0</v>
      </c>
      <c r="BF248" s="357">
        <f t="shared" si="130"/>
        <v>0</v>
      </c>
      <c r="BG248" s="358">
        <f t="shared" si="131"/>
        <v>0</v>
      </c>
      <c r="BH248" s="359">
        <f t="shared" si="132"/>
        <v>0</v>
      </c>
      <c r="BI248" s="356">
        <f t="shared" si="133"/>
        <v>0</v>
      </c>
      <c r="BJ248" s="357">
        <f t="shared" si="134"/>
        <v>0</v>
      </c>
      <c r="BK248" s="358">
        <f t="shared" si="135"/>
        <v>0</v>
      </c>
      <c r="BL248" s="359">
        <f t="shared" si="136"/>
        <v>0</v>
      </c>
      <c r="BM248" s="356">
        <f t="shared" si="137"/>
        <v>0</v>
      </c>
      <c r="BN248" s="357">
        <f t="shared" si="138"/>
        <v>0</v>
      </c>
      <c r="BO248" s="358">
        <f t="shared" si="139"/>
        <v>0</v>
      </c>
      <c r="BP248" s="359">
        <f t="shared" si="140"/>
        <v>0</v>
      </c>
      <c r="BQ248" s="282">
        <f t="shared" si="141"/>
        <v>0</v>
      </c>
      <c r="BR248" s="352" t="str">
        <f>IF(BQ248=0,"",
IF(SUM($BQ$162:BQ248)=1,BS248,
IF($BQ$282&gt;SUM($BQ$162:BQ248),_xlfn.CONCAT(", ",BS248),
IF($BQ$282=SUM($BQ$162:BQ248),_xlfn.CONCAT(" y ",BS248)))))</f>
        <v/>
      </c>
      <c r="BS248" s="120" t="s">
        <v>5293</v>
      </c>
      <c r="BX248" s="603">
        <f t="shared" si="142"/>
        <v>1</v>
      </c>
      <c r="BY248" s="604">
        <f t="shared" si="143"/>
        <v>1</v>
      </c>
      <c r="BZ248" s="605">
        <f t="shared" si="144"/>
        <v>1</v>
      </c>
      <c r="CA248" s="290">
        <f t="shared" si="145"/>
        <v>0</v>
      </c>
      <c r="CB248" s="293">
        <f t="shared" si="146"/>
        <v>0</v>
      </c>
      <c r="CC248" s="283" t="str">
        <f>IF(CB248=0,"",
IF(SUM($CB$162:CB248)=1,CD248,
IF($CB$282&gt;SUM($CB$162:CB248),_xlfn.CONCAT(", ",CD248),
IF($CB$282=SUM($CB$162:CB248),_xlfn.CONCAT(" y ",CD248)))))</f>
        <v/>
      </c>
      <c r="CD248" s="120" t="s">
        <v>5293</v>
      </c>
      <c r="CE248" s="365">
        <f>IF(M248="",0,IF(OR(M248="NS",CNGE_2026_M1_Secc1_Sub2!$M462="NS"),0,IF(AND(M248="NA",CNGE_2026_M1_Secc1_Sub2!$M462="NA"),0,IF(M248=CNGE_2026_M1_Secc1_Sub2!$M462,0,1))))</f>
        <v>0</v>
      </c>
      <c r="CF248" s="366">
        <f>IF(N248="",0,IF(OR(G248="NS",CNGE_2026_M1_Secc1_Sub2!$S462="NS"),0,IF(AND(N248="NA",CNGE_2026_M1_Secc1_Sub2!$S462="NA"),0,IF(N248=CNGE_2026_M1_Secc1_Sub2!$S462,0,1))))</f>
        <v>0</v>
      </c>
      <c r="CG248" s="531">
        <f>IF(O248="",0,IF(OR(H248="NS",CNGE_2026_M1_Secc1_Sub2!$Y462="NS"),0,IF(AND(O248="NA",CNGE_2026_M1_Secc1_Sub2!$Y462="NA"),0,IF(O248=CNGE_2026_M1_Secc1_Sub2!$Y462,0,1))))</f>
        <v>0</v>
      </c>
      <c r="CH248" s="282">
        <f t="shared" si="147"/>
        <v>0</v>
      </c>
      <c r="CI248" s="283" t="str">
        <f>IF(CH248=0,"",
IF(SUM($CH$162:CH248)=1,CJ248,
IF($CH$282&gt;SUM($CH$162:CH248),_xlfn.CONCAT(", ",CJ248),
IF($CH$282=SUM($CH$162:CH248),_xlfn.CONCAT(" y ",CJ248)))))</f>
        <v/>
      </c>
      <c r="CJ248" s="120" t="s">
        <v>5293</v>
      </c>
      <c r="CN248" s="1"/>
      <c r="CO248" s="608"/>
      <c r="CP248" s="599"/>
      <c r="CQ248" s="77"/>
      <c r="CR248" s="588"/>
      <c r="CS248" s="588"/>
      <c r="CT248" s="588"/>
      <c r="CU248" s="608"/>
      <c r="CV248" s="599"/>
      <c r="CW248" s="514"/>
    </row>
    <row r="249" spans="1:101" ht="15" customHeight="1">
      <c r="A249" s="22"/>
      <c r="B249" s="11"/>
      <c r="C249" s="35" t="s">
        <v>5294</v>
      </c>
      <c r="D249" s="969" t="str">
        <f>IF(CNGE_2026_M1_Secc1_Sub1!$D128="","",CNGE_2026_M1_Secc1_Sub1!$D128)</f>
        <v/>
      </c>
      <c r="E249" s="970"/>
      <c r="F249" s="970"/>
      <c r="G249" s="970"/>
      <c r="H249" s="970"/>
      <c r="I249" s="970"/>
      <c r="J249" s="970"/>
      <c r="K249" s="970"/>
      <c r="L249" s="970"/>
      <c r="M249" s="645"/>
      <c r="N249" s="645"/>
      <c r="O249" s="645"/>
      <c r="P249" s="645"/>
      <c r="Q249" s="645"/>
      <c r="R249" s="645"/>
      <c r="S249" s="645"/>
      <c r="T249" s="645"/>
      <c r="U249" s="645"/>
      <c r="V249" s="645"/>
      <c r="W249" s="645"/>
      <c r="X249" s="645"/>
      <c r="Y249" s="645"/>
      <c r="Z249" s="645"/>
      <c r="AA249" s="645"/>
      <c r="AB249" s="645"/>
      <c r="AC249" s="645"/>
      <c r="AD249" s="645"/>
      <c r="AG249">
        <f t="shared" si="105"/>
        <v>0</v>
      </c>
      <c r="AH249">
        <f t="shared" si="106"/>
        <v>0</v>
      </c>
      <c r="AI249">
        <f t="shared" si="107"/>
        <v>0</v>
      </c>
      <c r="AJ249">
        <f t="shared" si="108"/>
        <v>0</v>
      </c>
      <c r="AK249">
        <f t="shared" si="109"/>
        <v>0</v>
      </c>
      <c r="AL249">
        <f t="shared" si="110"/>
        <v>0</v>
      </c>
      <c r="AM249">
        <f t="shared" si="111"/>
        <v>0</v>
      </c>
      <c r="AN249">
        <f t="shared" si="112"/>
        <v>0</v>
      </c>
      <c r="AO249">
        <f t="shared" si="113"/>
        <v>0</v>
      </c>
      <c r="AP249">
        <f t="shared" si="114"/>
        <v>0</v>
      </c>
      <c r="AQ249">
        <f t="shared" si="115"/>
        <v>0</v>
      </c>
      <c r="AR249">
        <f t="shared" si="116"/>
        <v>0</v>
      </c>
      <c r="AS249">
        <f t="shared" si="117"/>
        <v>0</v>
      </c>
      <c r="AT249">
        <f t="shared" si="118"/>
        <v>0</v>
      </c>
      <c r="AU249">
        <f t="shared" si="119"/>
        <v>0</v>
      </c>
      <c r="AV249">
        <f t="shared" si="120"/>
        <v>0</v>
      </c>
      <c r="AW249">
        <f t="shared" si="121"/>
        <v>0</v>
      </c>
      <c r="AX249">
        <f t="shared" si="122"/>
        <v>0</v>
      </c>
      <c r="AY249">
        <f t="shared" si="123"/>
        <v>0</v>
      </c>
      <c r="AZ249">
        <f t="shared" si="124"/>
        <v>0</v>
      </c>
      <c r="BA249">
        <f t="shared" si="125"/>
        <v>0</v>
      </c>
      <c r="BB249">
        <f t="shared" si="126"/>
        <v>0</v>
      </c>
      <c r="BC249">
        <f t="shared" si="127"/>
        <v>0</v>
      </c>
      <c r="BD249">
        <f t="shared" si="128"/>
        <v>0</v>
      </c>
      <c r="BE249" s="356">
        <f t="shared" si="129"/>
        <v>0</v>
      </c>
      <c r="BF249" s="357">
        <f t="shared" si="130"/>
        <v>0</v>
      </c>
      <c r="BG249" s="358">
        <f t="shared" si="131"/>
        <v>0</v>
      </c>
      <c r="BH249" s="359">
        <f t="shared" si="132"/>
        <v>0</v>
      </c>
      <c r="BI249" s="356">
        <f t="shared" si="133"/>
        <v>0</v>
      </c>
      <c r="BJ249" s="357">
        <f t="shared" si="134"/>
        <v>0</v>
      </c>
      <c r="BK249" s="358">
        <f t="shared" si="135"/>
        <v>0</v>
      </c>
      <c r="BL249" s="359">
        <f t="shared" si="136"/>
        <v>0</v>
      </c>
      <c r="BM249" s="356">
        <f t="shared" si="137"/>
        <v>0</v>
      </c>
      <c r="BN249" s="357">
        <f t="shared" si="138"/>
        <v>0</v>
      </c>
      <c r="BO249" s="358">
        <f t="shared" si="139"/>
        <v>0</v>
      </c>
      <c r="BP249" s="359">
        <f t="shared" si="140"/>
        <v>0</v>
      </c>
      <c r="BQ249" s="282">
        <f t="shared" si="141"/>
        <v>0</v>
      </c>
      <c r="BR249" s="352" t="str">
        <f>IF(BQ249=0,"",
IF(SUM($BQ$162:BQ249)=1,BS249,
IF($BQ$282&gt;SUM($BQ$162:BQ249),_xlfn.CONCAT(", ",BS249),
IF($BQ$282=SUM($BQ$162:BQ249),_xlfn.CONCAT(" y ",BS249)))))</f>
        <v/>
      </c>
      <c r="BS249" s="120" t="s">
        <v>5295</v>
      </c>
      <c r="BX249" s="603">
        <f t="shared" si="142"/>
        <v>1</v>
      </c>
      <c r="BY249" s="604">
        <f t="shared" si="143"/>
        <v>1</v>
      </c>
      <c r="BZ249" s="605">
        <f t="shared" si="144"/>
        <v>1</v>
      </c>
      <c r="CA249" s="290">
        <f t="shared" si="145"/>
        <v>0</v>
      </c>
      <c r="CB249" s="293">
        <f t="shared" si="146"/>
        <v>0</v>
      </c>
      <c r="CC249" s="283" t="str">
        <f>IF(CB249=0,"",
IF(SUM($CB$162:CB249)=1,CD249,
IF($CB$282&gt;SUM($CB$162:CB249),_xlfn.CONCAT(", ",CD249),
IF($CB$282=SUM($CB$162:CB249),_xlfn.CONCAT(" y ",CD249)))))</f>
        <v/>
      </c>
      <c r="CD249" s="120" t="s">
        <v>5295</v>
      </c>
      <c r="CE249" s="365">
        <f>IF(M249="",0,IF(OR(M249="NS",CNGE_2026_M1_Secc1_Sub2!$M463="NS"),0,IF(AND(M249="NA",CNGE_2026_M1_Secc1_Sub2!$M463="NA"),0,IF(M249=CNGE_2026_M1_Secc1_Sub2!$M463,0,1))))</f>
        <v>0</v>
      </c>
      <c r="CF249" s="366">
        <f>IF(N249="",0,IF(OR(G249="NS",CNGE_2026_M1_Secc1_Sub2!$S463="NS"),0,IF(AND(N249="NA",CNGE_2026_M1_Secc1_Sub2!$S463="NA"),0,IF(N249=CNGE_2026_M1_Secc1_Sub2!$S463,0,1))))</f>
        <v>0</v>
      </c>
      <c r="CG249" s="531">
        <f>IF(O249="",0,IF(OR(H249="NS",CNGE_2026_M1_Secc1_Sub2!$Y463="NS"),0,IF(AND(O249="NA",CNGE_2026_M1_Secc1_Sub2!$Y463="NA"),0,IF(O249=CNGE_2026_M1_Secc1_Sub2!$Y463,0,1))))</f>
        <v>0</v>
      </c>
      <c r="CH249" s="282">
        <f t="shared" si="147"/>
        <v>0</v>
      </c>
      <c r="CI249" s="283" t="str">
        <f>IF(CH249=0,"",
IF(SUM($CH$162:CH249)=1,CJ249,
IF($CH$282&gt;SUM($CH$162:CH249),_xlfn.CONCAT(", ",CJ249),
IF($CH$282=SUM($CH$162:CH249),_xlfn.CONCAT(" y ",CJ249)))))</f>
        <v/>
      </c>
      <c r="CJ249" s="120" t="s">
        <v>5295</v>
      </c>
      <c r="CN249" s="1"/>
      <c r="CO249" s="608"/>
      <c r="CP249" s="599"/>
      <c r="CQ249" s="77"/>
      <c r="CR249" s="588"/>
      <c r="CS249" s="588"/>
      <c r="CT249" s="588"/>
      <c r="CU249" s="608"/>
      <c r="CV249" s="599"/>
      <c r="CW249" s="514"/>
    </row>
    <row r="250" spans="1:101" ht="15" customHeight="1">
      <c r="A250" s="22"/>
      <c r="B250" s="11"/>
      <c r="C250" s="35" t="s">
        <v>5296</v>
      </c>
      <c r="D250" s="969" t="str">
        <f>IF(CNGE_2026_M1_Secc1_Sub1!$D129="","",CNGE_2026_M1_Secc1_Sub1!$D129)</f>
        <v/>
      </c>
      <c r="E250" s="970"/>
      <c r="F250" s="970"/>
      <c r="G250" s="970"/>
      <c r="H250" s="970"/>
      <c r="I250" s="970"/>
      <c r="J250" s="970"/>
      <c r="K250" s="970"/>
      <c r="L250" s="970"/>
      <c r="M250" s="645"/>
      <c r="N250" s="645"/>
      <c r="O250" s="645"/>
      <c r="P250" s="645"/>
      <c r="Q250" s="645"/>
      <c r="R250" s="645"/>
      <c r="S250" s="645"/>
      <c r="T250" s="645"/>
      <c r="U250" s="645"/>
      <c r="V250" s="645"/>
      <c r="W250" s="645"/>
      <c r="X250" s="645"/>
      <c r="Y250" s="645"/>
      <c r="Z250" s="645"/>
      <c r="AA250" s="645"/>
      <c r="AB250" s="645"/>
      <c r="AC250" s="645"/>
      <c r="AD250" s="645"/>
      <c r="AG250">
        <f t="shared" si="105"/>
        <v>0</v>
      </c>
      <c r="AH250">
        <f t="shared" si="106"/>
        <v>0</v>
      </c>
      <c r="AI250">
        <f t="shared" si="107"/>
        <v>0</v>
      </c>
      <c r="AJ250">
        <f t="shared" si="108"/>
        <v>0</v>
      </c>
      <c r="AK250">
        <f t="shared" si="109"/>
        <v>0</v>
      </c>
      <c r="AL250">
        <f t="shared" si="110"/>
        <v>0</v>
      </c>
      <c r="AM250">
        <f t="shared" si="111"/>
        <v>0</v>
      </c>
      <c r="AN250">
        <f t="shared" si="112"/>
        <v>0</v>
      </c>
      <c r="AO250">
        <f t="shared" si="113"/>
        <v>0</v>
      </c>
      <c r="AP250">
        <f t="shared" si="114"/>
        <v>0</v>
      </c>
      <c r="AQ250">
        <f t="shared" si="115"/>
        <v>0</v>
      </c>
      <c r="AR250">
        <f t="shared" si="116"/>
        <v>0</v>
      </c>
      <c r="AS250">
        <f t="shared" si="117"/>
        <v>0</v>
      </c>
      <c r="AT250">
        <f t="shared" si="118"/>
        <v>0</v>
      </c>
      <c r="AU250">
        <f t="shared" si="119"/>
        <v>0</v>
      </c>
      <c r="AV250">
        <f t="shared" si="120"/>
        <v>0</v>
      </c>
      <c r="AW250">
        <f t="shared" si="121"/>
        <v>0</v>
      </c>
      <c r="AX250">
        <f t="shared" si="122"/>
        <v>0</v>
      </c>
      <c r="AY250">
        <f t="shared" si="123"/>
        <v>0</v>
      </c>
      <c r="AZ250">
        <f t="shared" si="124"/>
        <v>0</v>
      </c>
      <c r="BA250">
        <f t="shared" si="125"/>
        <v>0</v>
      </c>
      <c r="BB250">
        <f t="shared" si="126"/>
        <v>0</v>
      </c>
      <c r="BC250">
        <f t="shared" si="127"/>
        <v>0</v>
      </c>
      <c r="BD250">
        <f t="shared" si="128"/>
        <v>0</v>
      </c>
      <c r="BE250" s="356">
        <f t="shared" si="129"/>
        <v>0</v>
      </c>
      <c r="BF250" s="357">
        <f t="shared" si="130"/>
        <v>0</v>
      </c>
      <c r="BG250" s="358">
        <f t="shared" si="131"/>
        <v>0</v>
      </c>
      <c r="BH250" s="359">
        <f t="shared" si="132"/>
        <v>0</v>
      </c>
      <c r="BI250" s="356">
        <f t="shared" si="133"/>
        <v>0</v>
      </c>
      <c r="BJ250" s="357">
        <f t="shared" si="134"/>
        <v>0</v>
      </c>
      <c r="BK250" s="358">
        <f t="shared" si="135"/>
        <v>0</v>
      </c>
      <c r="BL250" s="359">
        <f t="shared" si="136"/>
        <v>0</v>
      </c>
      <c r="BM250" s="356">
        <f t="shared" si="137"/>
        <v>0</v>
      </c>
      <c r="BN250" s="357">
        <f t="shared" si="138"/>
        <v>0</v>
      </c>
      <c r="BO250" s="358">
        <f t="shared" si="139"/>
        <v>0</v>
      </c>
      <c r="BP250" s="359">
        <f t="shared" si="140"/>
        <v>0</v>
      </c>
      <c r="BQ250" s="282">
        <f t="shared" si="141"/>
        <v>0</v>
      </c>
      <c r="BR250" s="352" t="str">
        <f>IF(BQ250=0,"",
IF(SUM($BQ$162:BQ250)=1,BS250,
IF($BQ$282&gt;SUM($BQ$162:BQ250),_xlfn.CONCAT(", ",BS250),
IF($BQ$282=SUM($BQ$162:BQ250),_xlfn.CONCAT(" y ",BS250)))))</f>
        <v/>
      </c>
      <c r="BS250" s="120" t="s">
        <v>5297</v>
      </c>
      <c r="BX250" s="603">
        <f t="shared" si="142"/>
        <v>1</v>
      </c>
      <c r="BY250" s="604">
        <f t="shared" si="143"/>
        <v>1</v>
      </c>
      <c r="BZ250" s="605">
        <f t="shared" si="144"/>
        <v>1</v>
      </c>
      <c r="CA250" s="290">
        <f t="shared" si="145"/>
        <v>0</v>
      </c>
      <c r="CB250" s="293">
        <f t="shared" si="146"/>
        <v>0</v>
      </c>
      <c r="CC250" s="283" t="str">
        <f>IF(CB250=0,"",
IF(SUM($CB$162:CB250)=1,CD250,
IF($CB$282&gt;SUM($CB$162:CB250),_xlfn.CONCAT(", ",CD250),
IF($CB$282=SUM($CB$162:CB250),_xlfn.CONCAT(" y ",CD250)))))</f>
        <v/>
      </c>
      <c r="CD250" s="120" t="s">
        <v>5297</v>
      </c>
      <c r="CE250" s="365">
        <f>IF(M250="",0,IF(OR(M250="NS",CNGE_2026_M1_Secc1_Sub2!$M464="NS"),0,IF(AND(M250="NA",CNGE_2026_M1_Secc1_Sub2!$M464="NA"),0,IF(M250=CNGE_2026_M1_Secc1_Sub2!$M464,0,1))))</f>
        <v>0</v>
      </c>
      <c r="CF250" s="366">
        <f>IF(N250="",0,IF(OR(G250="NS",CNGE_2026_M1_Secc1_Sub2!$S464="NS"),0,IF(AND(N250="NA",CNGE_2026_M1_Secc1_Sub2!$S464="NA"),0,IF(N250=CNGE_2026_M1_Secc1_Sub2!$S464,0,1))))</f>
        <v>0</v>
      </c>
      <c r="CG250" s="531">
        <f>IF(O250="",0,IF(OR(H250="NS",CNGE_2026_M1_Secc1_Sub2!$Y464="NS"),0,IF(AND(O250="NA",CNGE_2026_M1_Secc1_Sub2!$Y464="NA"),0,IF(O250=CNGE_2026_M1_Secc1_Sub2!$Y464,0,1))))</f>
        <v>0</v>
      </c>
      <c r="CH250" s="282">
        <f t="shared" si="147"/>
        <v>0</v>
      </c>
      <c r="CI250" s="283" t="str">
        <f>IF(CH250=0,"",
IF(SUM($CH$162:CH250)=1,CJ250,
IF($CH$282&gt;SUM($CH$162:CH250),_xlfn.CONCAT(", ",CJ250),
IF($CH$282=SUM($CH$162:CH250),_xlfn.CONCAT(" y ",CJ250)))))</f>
        <v/>
      </c>
      <c r="CJ250" s="120" t="s">
        <v>5297</v>
      </c>
      <c r="CN250" s="1"/>
      <c r="CO250" s="608"/>
      <c r="CP250" s="599"/>
      <c r="CQ250" s="77"/>
      <c r="CR250" s="588"/>
      <c r="CS250" s="588"/>
      <c r="CT250" s="588"/>
      <c r="CU250" s="608"/>
      <c r="CV250" s="599"/>
      <c r="CW250" s="514"/>
    </row>
    <row r="251" spans="1:101" ht="15" customHeight="1">
      <c r="A251" s="22"/>
      <c r="B251" s="11"/>
      <c r="C251" s="35" t="s">
        <v>5298</v>
      </c>
      <c r="D251" s="969" t="str">
        <f>IF(CNGE_2026_M1_Secc1_Sub1!$D130="","",CNGE_2026_M1_Secc1_Sub1!$D130)</f>
        <v/>
      </c>
      <c r="E251" s="970"/>
      <c r="F251" s="970"/>
      <c r="G251" s="970"/>
      <c r="H251" s="970"/>
      <c r="I251" s="970"/>
      <c r="J251" s="970"/>
      <c r="K251" s="970"/>
      <c r="L251" s="970"/>
      <c r="M251" s="645"/>
      <c r="N251" s="645"/>
      <c r="O251" s="645"/>
      <c r="P251" s="645"/>
      <c r="Q251" s="645"/>
      <c r="R251" s="645"/>
      <c r="S251" s="645"/>
      <c r="T251" s="645"/>
      <c r="U251" s="645"/>
      <c r="V251" s="645"/>
      <c r="W251" s="645"/>
      <c r="X251" s="645"/>
      <c r="Y251" s="645"/>
      <c r="Z251" s="645"/>
      <c r="AA251" s="645"/>
      <c r="AB251" s="645"/>
      <c r="AC251" s="645"/>
      <c r="AD251" s="645"/>
      <c r="AG251">
        <f t="shared" si="105"/>
        <v>0</v>
      </c>
      <c r="AH251">
        <f t="shared" si="106"/>
        <v>0</v>
      </c>
      <c r="AI251">
        <f t="shared" si="107"/>
        <v>0</v>
      </c>
      <c r="AJ251">
        <f t="shared" si="108"/>
        <v>0</v>
      </c>
      <c r="AK251">
        <f t="shared" si="109"/>
        <v>0</v>
      </c>
      <c r="AL251">
        <f t="shared" si="110"/>
        <v>0</v>
      </c>
      <c r="AM251">
        <f t="shared" si="111"/>
        <v>0</v>
      </c>
      <c r="AN251">
        <f t="shared" si="112"/>
        <v>0</v>
      </c>
      <c r="AO251">
        <f t="shared" si="113"/>
        <v>0</v>
      </c>
      <c r="AP251">
        <f t="shared" si="114"/>
        <v>0</v>
      </c>
      <c r="AQ251">
        <f t="shared" si="115"/>
        <v>0</v>
      </c>
      <c r="AR251">
        <f t="shared" si="116"/>
        <v>0</v>
      </c>
      <c r="AS251">
        <f t="shared" si="117"/>
        <v>0</v>
      </c>
      <c r="AT251">
        <f t="shared" si="118"/>
        <v>0</v>
      </c>
      <c r="AU251">
        <f t="shared" si="119"/>
        <v>0</v>
      </c>
      <c r="AV251">
        <f t="shared" si="120"/>
        <v>0</v>
      </c>
      <c r="AW251">
        <f t="shared" si="121"/>
        <v>0</v>
      </c>
      <c r="AX251">
        <f t="shared" si="122"/>
        <v>0</v>
      </c>
      <c r="AY251">
        <f t="shared" si="123"/>
        <v>0</v>
      </c>
      <c r="AZ251">
        <f t="shared" si="124"/>
        <v>0</v>
      </c>
      <c r="BA251">
        <f t="shared" si="125"/>
        <v>0</v>
      </c>
      <c r="BB251">
        <f t="shared" si="126"/>
        <v>0</v>
      </c>
      <c r="BC251">
        <f t="shared" si="127"/>
        <v>0</v>
      </c>
      <c r="BD251">
        <f t="shared" si="128"/>
        <v>0</v>
      </c>
      <c r="BE251" s="356">
        <f t="shared" si="129"/>
        <v>0</v>
      </c>
      <c r="BF251" s="357">
        <f t="shared" si="130"/>
        <v>0</v>
      </c>
      <c r="BG251" s="358">
        <f t="shared" si="131"/>
        <v>0</v>
      </c>
      <c r="BH251" s="359">
        <f t="shared" si="132"/>
        <v>0</v>
      </c>
      <c r="BI251" s="356">
        <f t="shared" si="133"/>
        <v>0</v>
      </c>
      <c r="BJ251" s="357">
        <f t="shared" si="134"/>
        <v>0</v>
      </c>
      <c r="BK251" s="358">
        <f t="shared" si="135"/>
        <v>0</v>
      </c>
      <c r="BL251" s="359">
        <f t="shared" si="136"/>
        <v>0</v>
      </c>
      <c r="BM251" s="356">
        <f t="shared" si="137"/>
        <v>0</v>
      </c>
      <c r="BN251" s="357">
        <f t="shared" si="138"/>
        <v>0</v>
      </c>
      <c r="BO251" s="358">
        <f t="shared" si="139"/>
        <v>0</v>
      </c>
      <c r="BP251" s="359">
        <f t="shared" si="140"/>
        <v>0</v>
      </c>
      <c r="BQ251" s="282">
        <f t="shared" si="141"/>
        <v>0</v>
      </c>
      <c r="BR251" s="352" t="str">
        <f>IF(BQ251=0,"",
IF(SUM($BQ$162:BQ251)=1,BS251,
IF($BQ$282&gt;SUM($BQ$162:BQ251),_xlfn.CONCAT(", ",BS251),
IF($BQ$282=SUM($BQ$162:BQ251),_xlfn.CONCAT(" y ",BS251)))))</f>
        <v/>
      </c>
      <c r="BS251" s="120" t="s">
        <v>5299</v>
      </c>
      <c r="BX251" s="603">
        <f t="shared" si="142"/>
        <v>1</v>
      </c>
      <c r="BY251" s="604">
        <f t="shared" si="143"/>
        <v>1</v>
      </c>
      <c r="BZ251" s="605">
        <f t="shared" si="144"/>
        <v>1</v>
      </c>
      <c r="CA251" s="290">
        <f t="shared" si="145"/>
        <v>0</v>
      </c>
      <c r="CB251" s="293">
        <f t="shared" si="146"/>
        <v>0</v>
      </c>
      <c r="CC251" s="283" t="str">
        <f>IF(CB251=0,"",
IF(SUM($CB$162:CB251)=1,CD251,
IF($CB$282&gt;SUM($CB$162:CB251),_xlfn.CONCAT(", ",CD251),
IF($CB$282=SUM($CB$162:CB251),_xlfn.CONCAT(" y ",CD251)))))</f>
        <v/>
      </c>
      <c r="CD251" s="120" t="s">
        <v>5299</v>
      </c>
      <c r="CE251" s="365">
        <f>IF(M251="",0,IF(OR(M251="NS",CNGE_2026_M1_Secc1_Sub2!$M465="NS"),0,IF(AND(M251="NA",CNGE_2026_M1_Secc1_Sub2!$M465="NA"),0,IF(M251=CNGE_2026_M1_Secc1_Sub2!$M465,0,1))))</f>
        <v>0</v>
      </c>
      <c r="CF251" s="366">
        <f>IF(N251="",0,IF(OR(G251="NS",CNGE_2026_M1_Secc1_Sub2!$S465="NS"),0,IF(AND(N251="NA",CNGE_2026_M1_Secc1_Sub2!$S465="NA"),0,IF(N251=CNGE_2026_M1_Secc1_Sub2!$S465,0,1))))</f>
        <v>0</v>
      </c>
      <c r="CG251" s="531">
        <f>IF(O251="",0,IF(OR(H251="NS",CNGE_2026_M1_Secc1_Sub2!$Y465="NS"),0,IF(AND(O251="NA",CNGE_2026_M1_Secc1_Sub2!$Y465="NA"),0,IF(O251=CNGE_2026_M1_Secc1_Sub2!$Y465,0,1))))</f>
        <v>0</v>
      </c>
      <c r="CH251" s="282">
        <f t="shared" si="147"/>
        <v>0</v>
      </c>
      <c r="CI251" s="283" t="str">
        <f>IF(CH251=0,"",
IF(SUM($CH$162:CH251)=1,CJ251,
IF($CH$282&gt;SUM($CH$162:CH251),_xlfn.CONCAT(", ",CJ251),
IF($CH$282=SUM($CH$162:CH251),_xlfn.CONCAT(" y ",CJ251)))))</f>
        <v/>
      </c>
      <c r="CJ251" s="120" t="s">
        <v>5299</v>
      </c>
      <c r="CN251" s="1"/>
      <c r="CO251" s="608"/>
      <c r="CP251" s="599"/>
      <c r="CQ251" s="77"/>
      <c r="CR251" s="588"/>
      <c r="CS251" s="588"/>
      <c r="CT251" s="588"/>
      <c r="CU251" s="608"/>
      <c r="CV251" s="599"/>
      <c r="CW251" s="514"/>
    </row>
    <row r="252" spans="1:101" ht="15" customHeight="1">
      <c r="A252" s="22"/>
      <c r="B252" s="11"/>
      <c r="C252" s="35" t="s">
        <v>5300</v>
      </c>
      <c r="D252" s="969" t="str">
        <f>IF(CNGE_2026_M1_Secc1_Sub1!$D131="","",CNGE_2026_M1_Secc1_Sub1!$D131)</f>
        <v/>
      </c>
      <c r="E252" s="970"/>
      <c r="F252" s="970"/>
      <c r="G252" s="970"/>
      <c r="H252" s="970"/>
      <c r="I252" s="970"/>
      <c r="J252" s="970"/>
      <c r="K252" s="970"/>
      <c r="L252" s="970"/>
      <c r="M252" s="645"/>
      <c r="N252" s="645"/>
      <c r="O252" s="645"/>
      <c r="P252" s="645"/>
      <c r="Q252" s="645"/>
      <c r="R252" s="645"/>
      <c r="S252" s="645"/>
      <c r="T252" s="645"/>
      <c r="U252" s="645"/>
      <c r="V252" s="645"/>
      <c r="W252" s="645"/>
      <c r="X252" s="645"/>
      <c r="Y252" s="645"/>
      <c r="Z252" s="645"/>
      <c r="AA252" s="645"/>
      <c r="AB252" s="645"/>
      <c r="AC252" s="645"/>
      <c r="AD252" s="645"/>
      <c r="AG252">
        <f t="shared" si="105"/>
        <v>0</v>
      </c>
      <c r="AH252">
        <f t="shared" si="106"/>
        <v>0</v>
      </c>
      <c r="AI252">
        <f t="shared" si="107"/>
        <v>0</v>
      </c>
      <c r="AJ252">
        <f t="shared" si="108"/>
        <v>0</v>
      </c>
      <c r="AK252">
        <f t="shared" si="109"/>
        <v>0</v>
      </c>
      <c r="AL252">
        <f t="shared" si="110"/>
        <v>0</v>
      </c>
      <c r="AM252">
        <f t="shared" si="111"/>
        <v>0</v>
      </c>
      <c r="AN252">
        <f t="shared" si="112"/>
        <v>0</v>
      </c>
      <c r="AO252">
        <f t="shared" si="113"/>
        <v>0</v>
      </c>
      <c r="AP252">
        <f t="shared" si="114"/>
        <v>0</v>
      </c>
      <c r="AQ252">
        <f t="shared" si="115"/>
        <v>0</v>
      </c>
      <c r="AR252">
        <f t="shared" si="116"/>
        <v>0</v>
      </c>
      <c r="AS252">
        <f t="shared" si="117"/>
        <v>0</v>
      </c>
      <c r="AT252">
        <f t="shared" si="118"/>
        <v>0</v>
      </c>
      <c r="AU252">
        <f t="shared" si="119"/>
        <v>0</v>
      </c>
      <c r="AV252">
        <f t="shared" si="120"/>
        <v>0</v>
      </c>
      <c r="AW252">
        <f t="shared" si="121"/>
        <v>0</v>
      </c>
      <c r="AX252">
        <f t="shared" si="122"/>
        <v>0</v>
      </c>
      <c r="AY252">
        <f t="shared" si="123"/>
        <v>0</v>
      </c>
      <c r="AZ252">
        <f t="shared" si="124"/>
        <v>0</v>
      </c>
      <c r="BA252">
        <f t="shared" si="125"/>
        <v>0</v>
      </c>
      <c r="BB252">
        <f t="shared" si="126"/>
        <v>0</v>
      </c>
      <c r="BC252">
        <f t="shared" si="127"/>
        <v>0</v>
      </c>
      <c r="BD252">
        <f t="shared" si="128"/>
        <v>0</v>
      </c>
      <c r="BE252" s="356">
        <f t="shared" si="129"/>
        <v>0</v>
      </c>
      <c r="BF252" s="357">
        <f t="shared" si="130"/>
        <v>0</v>
      </c>
      <c r="BG252" s="358">
        <f t="shared" si="131"/>
        <v>0</v>
      </c>
      <c r="BH252" s="359">
        <f t="shared" si="132"/>
        <v>0</v>
      </c>
      <c r="BI252" s="356">
        <f t="shared" si="133"/>
        <v>0</v>
      </c>
      <c r="BJ252" s="357">
        <f t="shared" si="134"/>
        <v>0</v>
      </c>
      <c r="BK252" s="358">
        <f t="shared" si="135"/>
        <v>0</v>
      </c>
      <c r="BL252" s="359">
        <f t="shared" si="136"/>
        <v>0</v>
      </c>
      <c r="BM252" s="356">
        <f t="shared" si="137"/>
        <v>0</v>
      </c>
      <c r="BN252" s="357">
        <f t="shared" si="138"/>
        <v>0</v>
      </c>
      <c r="BO252" s="358">
        <f t="shared" si="139"/>
        <v>0</v>
      </c>
      <c r="BP252" s="359">
        <f t="shared" si="140"/>
        <v>0</v>
      </c>
      <c r="BQ252" s="282">
        <f t="shared" si="141"/>
        <v>0</v>
      </c>
      <c r="BR252" s="352" t="str">
        <f>IF(BQ252=0,"",
IF(SUM($BQ$162:BQ252)=1,BS252,
IF($BQ$282&gt;SUM($BQ$162:BQ252),_xlfn.CONCAT(", ",BS252),
IF($BQ$282=SUM($BQ$162:BQ252),_xlfn.CONCAT(" y ",BS252)))))</f>
        <v/>
      </c>
      <c r="BS252" s="120" t="s">
        <v>5301</v>
      </c>
      <c r="BX252" s="603">
        <f t="shared" si="142"/>
        <v>1</v>
      </c>
      <c r="BY252" s="604">
        <f t="shared" si="143"/>
        <v>1</v>
      </c>
      <c r="BZ252" s="605">
        <f t="shared" si="144"/>
        <v>1</v>
      </c>
      <c r="CA252" s="290">
        <f t="shared" si="145"/>
        <v>0</v>
      </c>
      <c r="CB252" s="293">
        <f t="shared" si="146"/>
        <v>0</v>
      </c>
      <c r="CC252" s="283" t="str">
        <f>IF(CB252=0,"",
IF(SUM($CB$162:CB252)=1,CD252,
IF($CB$282&gt;SUM($CB$162:CB252),_xlfn.CONCAT(", ",CD252),
IF($CB$282=SUM($CB$162:CB252),_xlfn.CONCAT(" y ",CD252)))))</f>
        <v/>
      </c>
      <c r="CD252" s="120" t="s">
        <v>5301</v>
      </c>
      <c r="CE252" s="365">
        <f>IF(M252="",0,IF(OR(M252="NS",CNGE_2026_M1_Secc1_Sub2!$M466="NS"),0,IF(AND(M252="NA",CNGE_2026_M1_Secc1_Sub2!$M466="NA"),0,IF(M252=CNGE_2026_M1_Secc1_Sub2!$M466,0,1))))</f>
        <v>0</v>
      </c>
      <c r="CF252" s="366">
        <f>IF(N252="",0,IF(OR(G252="NS",CNGE_2026_M1_Secc1_Sub2!$S466="NS"),0,IF(AND(N252="NA",CNGE_2026_M1_Secc1_Sub2!$S466="NA"),0,IF(N252=CNGE_2026_M1_Secc1_Sub2!$S466,0,1))))</f>
        <v>0</v>
      </c>
      <c r="CG252" s="531">
        <f>IF(O252="",0,IF(OR(H252="NS",CNGE_2026_M1_Secc1_Sub2!$Y466="NS"),0,IF(AND(O252="NA",CNGE_2026_M1_Secc1_Sub2!$Y466="NA"),0,IF(O252=CNGE_2026_M1_Secc1_Sub2!$Y466,0,1))))</f>
        <v>0</v>
      </c>
      <c r="CH252" s="282">
        <f t="shared" si="147"/>
        <v>0</v>
      </c>
      <c r="CI252" s="283" t="str">
        <f>IF(CH252=0,"",
IF(SUM($CH$162:CH252)=1,CJ252,
IF($CH$282&gt;SUM($CH$162:CH252),_xlfn.CONCAT(", ",CJ252),
IF($CH$282=SUM($CH$162:CH252),_xlfn.CONCAT(" y ",CJ252)))))</f>
        <v/>
      </c>
      <c r="CJ252" s="120" t="s">
        <v>5301</v>
      </c>
      <c r="CN252" s="1"/>
      <c r="CO252" s="608"/>
      <c r="CP252" s="599"/>
      <c r="CQ252" s="77"/>
      <c r="CR252" s="588"/>
      <c r="CS252" s="588"/>
      <c r="CT252" s="588"/>
      <c r="CU252" s="608"/>
      <c r="CV252" s="599"/>
      <c r="CW252" s="514"/>
    </row>
    <row r="253" spans="1:101" ht="15" customHeight="1">
      <c r="A253" s="22"/>
      <c r="B253" s="11"/>
      <c r="C253" s="35" t="s">
        <v>5302</v>
      </c>
      <c r="D253" s="969" t="str">
        <f>IF(CNGE_2026_M1_Secc1_Sub1!$D132="","",CNGE_2026_M1_Secc1_Sub1!$D132)</f>
        <v/>
      </c>
      <c r="E253" s="970"/>
      <c r="F253" s="970"/>
      <c r="G253" s="970"/>
      <c r="H253" s="970"/>
      <c r="I253" s="970"/>
      <c r="J253" s="970"/>
      <c r="K253" s="970"/>
      <c r="L253" s="970"/>
      <c r="M253" s="645"/>
      <c r="N253" s="645"/>
      <c r="O253" s="645"/>
      <c r="P253" s="645"/>
      <c r="Q253" s="645"/>
      <c r="R253" s="645"/>
      <c r="S253" s="645"/>
      <c r="T253" s="645"/>
      <c r="U253" s="645"/>
      <c r="V253" s="645"/>
      <c r="W253" s="645"/>
      <c r="X253" s="645"/>
      <c r="Y253" s="645"/>
      <c r="Z253" s="645"/>
      <c r="AA253" s="645"/>
      <c r="AB253" s="645"/>
      <c r="AC253" s="645"/>
      <c r="AD253" s="645"/>
      <c r="AG253">
        <f t="shared" si="105"/>
        <v>0</v>
      </c>
      <c r="AH253">
        <f t="shared" si="106"/>
        <v>0</v>
      </c>
      <c r="AI253">
        <f t="shared" si="107"/>
        <v>0</v>
      </c>
      <c r="AJ253">
        <f t="shared" si="108"/>
        <v>0</v>
      </c>
      <c r="AK253">
        <f t="shared" si="109"/>
        <v>0</v>
      </c>
      <c r="AL253">
        <f t="shared" si="110"/>
        <v>0</v>
      </c>
      <c r="AM253">
        <f t="shared" si="111"/>
        <v>0</v>
      </c>
      <c r="AN253">
        <f t="shared" si="112"/>
        <v>0</v>
      </c>
      <c r="AO253">
        <f t="shared" si="113"/>
        <v>0</v>
      </c>
      <c r="AP253">
        <f t="shared" si="114"/>
        <v>0</v>
      </c>
      <c r="AQ253">
        <f t="shared" si="115"/>
        <v>0</v>
      </c>
      <c r="AR253">
        <f t="shared" si="116"/>
        <v>0</v>
      </c>
      <c r="AS253">
        <f t="shared" si="117"/>
        <v>0</v>
      </c>
      <c r="AT253">
        <f t="shared" si="118"/>
        <v>0</v>
      </c>
      <c r="AU253">
        <f t="shared" si="119"/>
        <v>0</v>
      </c>
      <c r="AV253">
        <f t="shared" si="120"/>
        <v>0</v>
      </c>
      <c r="AW253">
        <f t="shared" si="121"/>
        <v>0</v>
      </c>
      <c r="AX253">
        <f t="shared" si="122"/>
        <v>0</v>
      </c>
      <c r="AY253">
        <f t="shared" si="123"/>
        <v>0</v>
      </c>
      <c r="AZ253">
        <f t="shared" si="124"/>
        <v>0</v>
      </c>
      <c r="BA253">
        <f t="shared" si="125"/>
        <v>0</v>
      </c>
      <c r="BB253">
        <f t="shared" si="126"/>
        <v>0</v>
      </c>
      <c r="BC253">
        <f t="shared" si="127"/>
        <v>0</v>
      </c>
      <c r="BD253">
        <f t="shared" si="128"/>
        <v>0</v>
      </c>
      <c r="BE253" s="356">
        <f t="shared" si="129"/>
        <v>0</v>
      </c>
      <c r="BF253" s="357">
        <f t="shared" si="130"/>
        <v>0</v>
      </c>
      <c r="BG253" s="358">
        <f t="shared" si="131"/>
        <v>0</v>
      </c>
      <c r="BH253" s="359">
        <f t="shared" si="132"/>
        <v>0</v>
      </c>
      <c r="BI253" s="356">
        <f t="shared" si="133"/>
        <v>0</v>
      </c>
      <c r="BJ253" s="357">
        <f t="shared" si="134"/>
        <v>0</v>
      </c>
      <c r="BK253" s="358">
        <f t="shared" si="135"/>
        <v>0</v>
      </c>
      <c r="BL253" s="359">
        <f t="shared" si="136"/>
        <v>0</v>
      </c>
      <c r="BM253" s="356">
        <f t="shared" si="137"/>
        <v>0</v>
      </c>
      <c r="BN253" s="357">
        <f t="shared" si="138"/>
        <v>0</v>
      </c>
      <c r="BO253" s="358">
        <f t="shared" si="139"/>
        <v>0</v>
      </c>
      <c r="BP253" s="359">
        <f t="shared" si="140"/>
        <v>0</v>
      </c>
      <c r="BQ253" s="282">
        <f t="shared" si="141"/>
        <v>0</v>
      </c>
      <c r="BR253" s="352" t="str">
        <f>IF(BQ253=0,"",
IF(SUM($BQ$162:BQ253)=1,BS253,
IF($BQ$282&gt;SUM($BQ$162:BQ253),_xlfn.CONCAT(", ",BS253),
IF($BQ$282=SUM($BQ$162:BQ253),_xlfn.CONCAT(" y ",BS253)))))</f>
        <v/>
      </c>
      <c r="BS253" s="120" t="s">
        <v>5303</v>
      </c>
      <c r="BX253" s="603">
        <f t="shared" si="142"/>
        <v>1</v>
      </c>
      <c r="BY253" s="604">
        <f t="shared" si="143"/>
        <v>1</v>
      </c>
      <c r="BZ253" s="605">
        <f t="shared" si="144"/>
        <v>1</v>
      </c>
      <c r="CA253" s="290">
        <f t="shared" si="145"/>
        <v>0</v>
      </c>
      <c r="CB253" s="293">
        <f t="shared" si="146"/>
        <v>0</v>
      </c>
      <c r="CC253" s="283" t="str">
        <f>IF(CB253=0,"",
IF(SUM($CB$162:CB253)=1,CD253,
IF($CB$282&gt;SUM($CB$162:CB253),_xlfn.CONCAT(", ",CD253),
IF($CB$282=SUM($CB$162:CB253),_xlfn.CONCAT(" y ",CD253)))))</f>
        <v/>
      </c>
      <c r="CD253" s="120" t="s">
        <v>5303</v>
      </c>
      <c r="CE253" s="365">
        <f>IF(M253="",0,IF(OR(M253="NS",CNGE_2026_M1_Secc1_Sub2!$M467="NS"),0,IF(AND(M253="NA",CNGE_2026_M1_Secc1_Sub2!$M467="NA"),0,IF(M253=CNGE_2026_M1_Secc1_Sub2!$M467,0,1))))</f>
        <v>0</v>
      </c>
      <c r="CF253" s="366">
        <f>IF(N253="",0,IF(OR(G253="NS",CNGE_2026_M1_Secc1_Sub2!$S467="NS"),0,IF(AND(N253="NA",CNGE_2026_M1_Secc1_Sub2!$S467="NA"),0,IF(N253=CNGE_2026_M1_Secc1_Sub2!$S467,0,1))))</f>
        <v>0</v>
      </c>
      <c r="CG253" s="531">
        <f>IF(O253="",0,IF(OR(H253="NS",CNGE_2026_M1_Secc1_Sub2!$Y467="NS"),0,IF(AND(O253="NA",CNGE_2026_M1_Secc1_Sub2!$Y467="NA"),0,IF(O253=CNGE_2026_M1_Secc1_Sub2!$Y467,0,1))))</f>
        <v>0</v>
      </c>
      <c r="CH253" s="282">
        <f t="shared" si="147"/>
        <v>0</v>
      </c>
      <c r="CI253" s="283" t="str">
        <f>IF(CH253=0,"",
IF(SUM($CH$162:CH253)=1,CJ253,
IF($CH$282&gt;SUM($CH$162:CH253),_xlfn.CONCAT(", ",CJ253),
IF($CH$282=SUM($CH$162:CH253),_xlfn.CONCAT(" y ",CJ253)))))</f>
        <v/>
      </c>
      <c r="CJ253" s="120" t="s">
        <v>5303</v>
      </c>
      <c r="CN253" s="1"/>
      <c r="CO253" s="608"/>
      <c r="CP253" s="599"/>
      <c r="CQ253" s="77"/>
      <c r="CR253" s="588"/>
      <c r="CS253" s="588"/>
      <c r="CT253" s="588"/>
      <c r="CU253" s="608"/>
      <c r="CV253" s="599"/>
      <c r="CW253" s="514"/>
    </row>
    <row r="254" spans="1:101" ht="15" customHeight="1">
      <c r="A254" s="22"/>
      <c r="B254" s="11"/>
      <c r="C254" s="35" t="s">
        <v>5304</v>
      </c>
      <c r="D254" s="969" t="str">
        <f>IF(CNGE_2026_M1_Secc1_Sub1!$D133="","",CNGE_2026_M1_Secc1_Sub1!$D133)</f>
        <v/>
      </c>
      <c r="E254" s="970"/>
      <c r="F254" s="970"/>
      <c r="G254" s="970"/>
      <c r="H254" s="970"/>
      <c r="I254" s="970"/>
      <c r="J254" s="970"/>
      <c r="K254" s="970"/>
      <c r="L254" s="970"/>
      <c r="M254" s="645"/>
      <c r="N254" s="645"/>
      <c r="O254" s="645"/>
      <c r="P254" s="645"/>
      <c r="Q254" s="645"/>
      <c r="R254" s="645"/>
      <c r="S254" s="645"/>
      <c r="T254" s="645"/>
      <c r="U254" s="645"/>
      <c r="V254" s="645"/>
      <c r="W254" s="645"/>
      <c r="X254" s="645"/>
      <c r="Y254" s="645"/>
      <c r="Z254" s="645"/>
      <c r="AA254" s="645"/>
      <c r="AB254" s="645"/>
      <c r="AC254" s="645"/>
      <c r="AD254" s="645"/>
      <c r="AG254">
        <f t="shared" si="105"/>
        <v>0</v>
      </c>
      <c r="AH254">
        <f t="shared" si="106"/>
        <v>0</v>
      </c>
      <c r="AI254">
        <f t="shared" si="107"/>
        <v>0</v>
      </c>
      <c r="AJ254">
        <f t="shared" si="108"/>
        <v>0</v>
      </c>
      <c r="AK254">
        <f t="shared" si="109"/>
        <v>0</v>
      </c>
      <c r="AL254">
        <f t="shared" si="110"/>
        <v>0</v>
      </c>
      <c r="AM254">
        <f t="shared" si="111"/>
        <v>0</v>
      </c>
      <c r="AN254">
        <f t="shared" si="112"/>
        <v>0</v>
      </c>
      <c r="AO254">
        <f t="shared" si="113"/>
        <v>0</v>
      </c>
      <c r="AP254">
        <f t="shared" si="114"/>
        <v>0</v>
      </c>
      <c r="AQ254">
        <f t="shared" si="115"/>
        <v>0</v>
      </c>
      <c r="AR254">
        <f t="shared" si="116"/>
        <v>0</v>
      </c>
      <c r="AS254">
        <f t="shared" si="117"/>
        <v>0</v>
      </c>
      <c r="AT254">
        <f t="shared" si="118"/>
        <v>0</v>
      </c>
      <c r="AU254">
        <f t="shared" si="119"/>
        <v>0</v>
      </c>
      <c r="AV254">
        <f t="shared" si="120"/>
        <v>0</v>
      </c>
      <c r="AW254">
        <f t="shared" si="121"/>
        <v>0</v>
      </c>
      <c r="AX254">
        <f t="shared" si="122"/>
        <v>0</v>
      </c>
      <c r="AY254">
        <f t="shared" si="123"/>
        <v>0</v>
      </c>
      <c r="AZ254">
        <f t="shared" si="124"/>
        <v>0</v>
      </c>
      <c r="BA254">
        <f t="shared" si="125"/>
        <v>0</v>
      </c>
      <c r="BB254">
        <f t="shared" si="126"/>
        <v>0</v>
      </c>
      <c r="BC254">
        <f t="shared" si="127"/>
        <v>0</v>
      </c>
      <c r="BD254">
        <f t="shared" si="128"/>
        <v>0</v>
      </c>
      <c r="BE254" s="356">
        <f t="shared" si="129"/>
        <v>0</v>
      </c>
      <c r="BF254" s="357">
        <f t="shared" si="130"/>
        <v>0</v>
      </c>
      <c r="BG254" s="358">
        <f t="shared" si="131"/>
        <v>0</v>
      </c>
      <c r="BH254" s="359">
        <f t="shared" si="132"/>
        <v>0</v>
      </c>
      <c r="BI254" s="356">
        <f t="shared" si="133"/>
        <v>0</v>
      </c>
      <c r="BJ254" s="357">
        <f t="shared" si="134"/>
        <v>0</v>
      </c>
      <c r="BK254" s="358">
        <f t="shared" si="135"/>
        <v>0</v>
      </c>
      <c r="BL254" s="359">
        <f t="shared" si="136"/>
        <v>0</v>
      </c>
      <c r="BM254" s="356">
        <f t="shared" si="137"/>
        <v>0</v>
      </c>
      <c r="BN254" s="357">
        <f t="shared" si="138"/>
        <v>0</v>
      </c>
      <c r="BO254" s="358">
        <f t="shared" si="139"/>
        <v>0</v>
      </c>
      <c r="BP254" s="359">
        <f t="shared" si="140"/>
        <v>0</v>
      </c>
      <c r="BQ254" s="282">
        <f t="shared" si="141"/>
        <v>0</v>
      </c>
      <c r="BR254" s="352" t="str">
        <f>IF(BQ254=0,"",
IF(SUM($BQ$162:BQ254)=1,BS254,
IF($BQ$282&gt;SUM($BQ$162:BQ254),_xlfn.CONCAT(", ",BS254),
IF($BQ$282=SUM($BQ$162:BQ254),_xlfn.CONCAT(" y ",BS254)))))</f>
        <v/>
      </c>
      <c r="BS254" s="120" t="s">
        <v>5305</v>
      </c>
      <c r="BX254" s="603">
        <f t="shared" si="142"/>
        <v>1</v>
      </c>
      <c r="BY254" s="604">
        <f t="shared" si="143"/>
        <v>1</v>
      </c>
      <c r="BZ254" s="605">
        <f t="shared" si="144"/>
        <v>1</v>
      </c>
      <c r="CA254" s="290">
        <f t="shared" si="145"/>
        <v>0</v>
      </c>
      <c r="CB254" s="293">
        <f t="shared" si="146"/>
        <v>0</v>
      </c>
      <c r="CC254" s="283" t="str">
        <f>IF(CB254=0,"",
IF(SUM($CB$162:CB254)=1,CD254,
IF($CB$282&gt;SUM($CB$162:CB254),_xlfn.CONCAT(", ",CD254),
IF($CB$282=SUM($CB$162:CB254),_xlfn.CONCAT(" y ",CD254)))))</f>
        <v/>
      </c>
      <c r="CD254" s="120" t="s">
        <v>5305</v>
      </c>
      <c r="CE254" s="365">
        <f>IF(M254="",0,IF(OR(M254="NS",CNGE_2026_M1_Secc1_Sub2!$M468="NS"),0,IF(AND(M254="NA",CNGE_2026_M1_Secc1_Sub2!$M468="NA"),0,IF(M254=CNGE_2026_M1_Secc1_Sub2!$M468,0,1))))</f>
        <v>0</v>
      </c>
      <c r="CF254" s="366">
        <f>IF(N254="",0,IF(OR(G254="NS",CNGE_2026_M1_Secc1_Sub2!$S468="NS"),0,IF(AND(N254="NA",CNGE_2026_M1_Secc1_Sub2!$S468="NA"),0,IF(N254=CNGE_2026_M1_Secc1_Sub2!$S468,0,1))))</f>
        <v>0</v>
      </c>
      <c r="CG254" s="531">
        <f>IF(O254="",0,IF(OR(H254="NS",CNGE_2026_M1_Secc1_Sub2!$Y468="NS"),0,IF(AND(O254="NA",CNGE_2026_M1_Secc1_Sub2!$Y468="NA"),0,IF(O254=CNGE_2026_M1_Secc1_Sub2!$Y468,0,1))))</f>
        <v>0</v>
      </c>
      <c r="CH254" s="282">
        <f t="shared" si="147"/>
        <v>0</v>
      </c>
      <c r="CI254" s="283" t="str">
        <f>IF(CH254=0,"",
IF(SUM($CH$162:CH254)=1,CJ254,
IF($CH$282&gt;SUM($CH$162:CH254),_xlfn.CONCAT(", ",CJ254),
IF($CH$282=SUM($CH$162:CH254),_xlfn.CONCAT(" y ",CJ254)))))</f>
        <v/>
      </c>
      <c r="CJ254" s="120" t="s">
        <v>5305</v>
      </c>
      <c r="CN254" s="1"/>
      <c r="CO254" s="608"/>
      <c r="CP254" s="599"/>
      <c r="CQ254" s="77"/>
      <c r="CR254" s="588"/>
      <c r="CS254" s="588"/>
      <c r="CT254" s="588"/>
      <c r="CU254" s="608"/>
      <c r="CV254" s="599"/>
      <c r="CW254" s="514"/>
    </row>
    <row r="255" spans="1:101" ht="15" customHeight="1">
      <c r="A255" s="22"/>
      <c r="B255" s="11"/>
      <c r="C255" s="37" t="s">
        <v>5306</v>
      </c>
      <c r="D255" s="969" t="str">
        <f>IF(CNGE_2026_M1_Secc1_Sub1!$D134="","",CNGE_2026_M1_Secc1_Sub1!$D134)</f>
        <v/>
      </c>
      <c r="E255" s="970"/>
      <c r="F255" s="970"/>
      <c r="G255" s="970"/>
      <c r="H255" s="970"/>
      <c r="I255" s="970"/>
      <c r="J255" s="970"/>
      <c r="K255" s="970"/>
      <c r="L255" s="970"/>
      <c r="M255" s="645"/>
      <c r="N255" s="645"/>
      <c r="O255" s="645"/>
      <c r="P255" s="645"/>
      <c r="Q255" s="645"/>
      <c r="R255" s="645"/>
      <c r="S255" s="645"/>
      <c r="T255" s="645"/>
      <c r="U255" s="645"/>
      <c r="V255" s="645"/>
      <c r="W255" s="645"/>
      <c r="X255" s="645"/>
      <c r="Y255" s="645"/>
      <c r="Z255" s="645"/>
      <c r="AA255" s="645"/>
      <c r="AB255" s="645"/>
      <c r="AC255" s="645"/>
      <c r="AD255" s="645"/>
      <c r="AG255">
        <f t="shared" si="105"/>
        <v>0</v>
      </c>
      <c r="AH255">
        <f t="shared" si="106"/>
        <v>0</v>
      </c>
      <c r="AI255">
        <f t="shared" si="107"/>
        <v>0</v>
      </c>
      <c r="AJ255">
        <f t="shared" si="108"/>
        <v>0</v>
      </c>
      <c r="AK255">
        <f t="shared" si="109"/>
        <v>0</v>
      </c>
      <c r="AL255">
        <f t="shared" si="110"/>
        <v>0</v>
      </c>
      <c r="AM255">
        <f t="shared" si="111"/>
        <v>0</v>
      </c>
      <c r="AN255">
        <f t="shared" si="112"/>
        <v>0</v>
      </c>
      <c r="AO255">
        <f t="shared" si="113"/>
        <v>0</v>
      </c>
      <c r="AP255">
        <f t="shared" si="114"/>
        <v>0</v>
      </c>
      <c r="AQ255">
        <f t="shared" si="115"/>
        <v>0</v>
      </c>
      <c r="AR255">
        <f t="shared" si="116"/>
        <v>0</v>
      </c>
      <c r="AS255">
        <f t="shared" si="117"/>
        <v>0</v>
      </c>
      <c r="AT255">
        <f t="shared" si="118"/>
        <v>0</v>
      </c>
      <c r="AU255">
        <f t="shared" si="119"/>
        <v>0</v>
      </c>
      <c r="AV255">
        <f t="shared" si="120"/>
        <v>0</v>
      </c>
      <c r="AW255">
        <f t="shared" si="121"/>
        <v>0</v>
      </c>
      <c r="AX255">
        <f t="shared" si="122"/>
        <v>0</v>
      </c>
      <c r="AY255">
        <f t="shared" si="123"/>
        <v>0</v>
      </c>
      <c r="AZ255">
        <f t="shared" si="124"/>
        <v>0</v>
      </c>
      <c r="BA255">
        <f t="shared" si="125"/>
        <v>0</v>
      </c>
      <c r="BB255">
        <f t="shared" si="126"/>
        <v>0</v>
      </c>
      <c r="BC255">
        <f t="shared" si="127"/>
        <v>0</v>
      </c>
      <c r="BD255">
        <f t="shared" si="128"/>
        <v>0</v>
      </c>
      <c r="BE255" s="356">
        <f t="shared" si="129"/>
        <v>0</v>
      </c>
      <c r="BF255" s="357">
        <f t="shared" si="130"/>
        <v>0</v>
      </c>
      <c r="BG255" s="358">
        <f t="shared" si="131"/>
        <v>0</v>
      </c>
      <c r="BH255" s="359">
        <f t="shared" si="132"/>
        <v>0</v>
      </c>
      <c r="BI255" s="356">
        <f t="shared" si="133"/>
        <v>0</v>
      </c>
      <c r="BJ255" s="357">
        <f t="shared" si="134"/>
        <v>0</v>
      </c>
      <c r="BK255" s="358">
        <f t="shared" si="135"/>
        <v>0</v>
      </c>
      <c r="BL255" s="359">
        <f t="shared" si="136"/>
        <v>0</v>
      </c>
      <c r="BM255" s="356">
        <f t="shared" si="137"/>
        <v>0</v>
      </c>
      <c r="BN255" s="357">
        <f t="shared" si="138"/>
        <v>0</v>
      </c>
      <c r="BO255" s="358">
        <f t="shared" si="139"/>
        <v>0</v>
      </c>
      <c r="BP255" s="359">
        <f t="shared" si="140"/>
        <v>0</v>
      </c>
      <c r="BQ255" s="282">
        <f t="shared" si="141"/>
        <v>0</v>
      </c>
      <c r="BR255" s="352" t="str">
        <f>IF(BQ255=0,"",
IF(SUM($BQ$162:BQ255)=1,BS255,
IF($BQ$282&gt;SUM($BQ$162:BQ255),_xlfn.CONCAT(", ",BS255),
IF($BQ$282=SUM($BQ$162:BQ255),_xlfn.CONCAT(" y ",BS255)))))</f>
        <v/>
      </c>
      <c r="BS255" s="120" t="s">
        <v>5307</v>
      </c>
      <c r="BX255" s="603">
        <f t="shared" si="142"/>
        <v>1</v>
      </c>
      <c r="BY255" s="604">
        <f t="shared" si="143"/>
        <v>1</v>
      </c>
      <c r="BZ255" s="605">
        <f t="shared" si="144"/>
        <v>1</v>
      </c>
      <c r="CA255" s="290">
        <f t="shared" si="145"/>
        <v>0</v>
      </c>
      <c r="CB255" s="293">
        <f t="shared" si="146"/>
        <v>0</v>
      </c>
      <c r="CC255" s="283" t="str">
        <f>IF(CB255=0,"",
IF(SUM($CB$162:CB255)=1,CD255,
IF($CB$282&gt;SUM($CB$162:CB255),_xlfn.CONCAT(", ",CD255),
IF($CB$282=SUM($CB$162:CB255),_xlfn.CONCAT(" y ",CD255)))))</f>
        <v/>
      </c>
      <c r="CD255" s="120" t="s">
        <v>5307</v>
      </c>
      <c r="CE255" s="365">
        <f>IF(M255="",0,IF(OR(M255="NS",CNGE_2026_M1_Secc1_Sub2!$M469="NS"),0,IF(AND(M255="NA",CNGE_2026_M1_Secc1_Sub2!$M469="NA"),0,IF(M255=CNGE_2026_M1_Secc1_Sub2!$M469,0,1))))</f>
        <v>0</v>
      </c>
      <c r="CF255" s="366">
        <f>IF(N255="",0,IF(OR(G255="NS",CNGE_2026_M1_Secc1_Sub2!$S469="NS"),0,IF(AND(N255="NA",CNGE_2026_M1_Secc1_Sub2!$S469="NA"),0,IF(N255=CNGE_2026_M1_Secc1_Sub2!$S469,0,1))))</f>
        <v>0</v>
      </c>
      <c r="CG255" s="531">
        <f>IF(O255="",0,IF(OR(H255="NS",CNGE_2026_M1_Secc1_Sub2!$Y469="NS"),0,IF(AND(O255="NA",CNGE_2026_M1_Secc1_Sub2!$Y469="NA"),0,IF(O255=CNGE_2026_M1_Secc1_Sub2!$Y469,0,1))))</f>
        <v>0</v>
      </c>
      <c r="CH255" s="282">
        <f t="shared" si="147"/>
        <v>0</v>
      </c>
      <c r="CI255" s="283" t="str">
        <f>IF(CH255=0,"",
IF(SUM($CH$162:CH255)=1,CJ255,
IF($CH$282&gt;SUM($CH$162:CH255),_xlfn.CONCAT(", ",CJ255),
IF($CH$282=SUM($CH$162:CH255),_xlfn.CONCAT(" y ",CJ255)))))</f>
        <v/>
      </c>
      <c r="CJ255" s="120" t="s">
        <v>5307</v>
      </c>
      <c r="CN255" s="1"/>
      <c r="CO255" s="608"/>
      <c r="CP255" s="599"/>
      <c r="CQ255" s="77"/>
      <c r="CR255" s="588"/>
      <c r="CS255" s="588"/>
      <c r="CT255" s="588"/>
      <c r="CU255" s="608"/>
      <c r="CV255" s="599"/>
      <c r="CW255" s="514"/>
    </row>
    <row r="256" spans="1:101" ht="15" customHeight="1">
      <c r="A256" s="22"/>
      <c r="B256" s="11"/>
      <c r="C256" s="37" t="s">
        <v>5308</v>
      </c>
      <c r="D256" s="969" t="str">
        <f>IF(CNGE_2026_M1_Secc1_Sub1!$D135="","",CNGE_2026_M1_Secc1_Sub1!$D135)</f>
        <v/>
      </c>
      <c r="E256" s="970"/>
      <c r="F256" s="970"/>
      <c r="G256" s="970"/>
      <c r="H256" s="970"/>
      <c r="I256" s="970"/>
      <c r="J256" s="970"/>
      <c r="K256" s="970"/>
      <c r="L256" s="970"/>
      <c r="M256" s="645"/>
      <c r="N256" s="645"/>
      <c r="O256" s="645"/>
      <c r="P256" s="645"/>
      <c r="Q256" s="645"/>
      <c r="R256" s="645"/>
      <c r="S256" s="645"/>
      <c r="T256" s="645"/>
      <c r="U256" s="645"/>
      <c r="V256" s="645"/>
      <c r="W256" s="645"/>
      <c r="X256" s="645"/>
      <c r="Y256" s="645"/>
      <c r="Z256" s="645"/>
      <c r="AA256" s="645"/>
      <c r="AB256" s="645"/>
      <c r="AC256" s="645"/>
      <c r="AD256" s="645"/>
      <c r="AG256">
        <f t="shared" si="105"/>
        <v>0</v>
      </c>
      <c r="AH256">
        <f t="shared" si="106"/>
        <v>0</v>
      </c>
      <c r="AI256">
        <f t="shared" si="107"/>
        <v>0</v>
      </c>
      <c r="AJ256">
        <f t="shared" si="108"/>
        <v>0</v>
      </c>
      <c r="AK256">
        <f t="shared" si="109"/>
        <v>0</v>
      </c>
      <c r="AL256">
        <f t="shared" si="110"/>
        <v>0</v>
      </c>
      <c r="AM256">
        <f t="shared" si="111"/>
        <v>0</v>
      </c>
      <c r="AN256">
        <f t="shared" si="112"/>
        <v>0</v>
      </c>
      <c r="AO256">
        <f t="shared" si="113"/>
        <v>0</v>
      </c>
      <c r="AP256">
        <f t="shared" si="114"/>
        <v>0</v>
      </c>
      <c r="AQ256">
        <f t="shared" si="115"/>
        <v>0</v>
      </c>
      <c r="AR256">
        <f t="shared" si="116"/>
        <v>0</v>
      </c>
      <c r="AS256">
        <f t="shared" si="117"/>
        <v>0</v>
      </c>
      <c r="AT256">
        <f t="shared" si="118"/>
        <v>0</v>
      </c>
      <c r="AU256">
        <f t="shared" si="119"/>
        <v>0</v>
      </c>
      <c r="AV256">
        <f t="shared" si="120"/>
        <v>0</v>
      </c>
      <c r="AW256">
        <f t="shared" si="121"/>
        <v>0</v>
      </c>
      <c r="AX256">
        <f t="shared" si="122"/>
        <v>0</v>
      </c>
      <c r="AY256">
        <f t="shared" si="123"/>
        <v>0</v>
      </c>
      <c r="AZ256">
        <f t="shared" si="124"/>
        <v>0</v>
      </c>
      <c r="BA256">
        <f t="shared" si="125"/>
        <v>0</v>
      </c>
      <c r="BB256">
        <f t="shared" si="126"/>
        <v>0</v>
      </c>
      <c r="BC256">
        <f t="shared" si="127"/>
        <v>0</v>
      </c>
      <c r="BD256">
        <f t="shared" si="128"/>
        <v>0</v>
      </c>
      <c r="BE256" s="356">
        <f t="shared" si="129"/>
        <v>0</v>
      </c>
      <c r="BF256" s="357">
        <f t="shared" si="130"/>
        <v>0</v>
      </c>
      <c r="BG256" s="358">
        <f t="shared" si="131"/>
        <v>0</v>
      </c>
      <c r="BH256" s="359">
        <f t="shared" si="132"/>
        <v>0</v>
      </c>
      <c r="BI256" s="356">
        <f t="shared" si="133"/>
        <v>0</v>
      </c>
      <c r="BJ256" s="357">
        <f t="shared" si="134"/>
        <v>0</v>
      </c>
      <c r="BK256" s="358">
        <f t="shared" si="135"/>
        <v>0</v>
      </c>
      <c r="BL256" s="359">
        <f t="shared" si="136"/>
        <v>0</v>
      </c>
      <c r="BM256" s="356">
        <f t="shared" si="137"/>
        <v>0</v>
      </c>
      <c r="BN256" s="357">
        <f t="shared" si="138"/>
        <v>0</v>
      </c>
      <c r="BO256" s="358">
        <f t="shared" si="139"/>
        <v>0</v>
      </c>
      <c r="BP256" s="359">
        <f t="shared" si="140"/>
        <v>0</v>
      </c>
      <c r="BQ256" s="282">
        <f t="shared" si="141"/>
        <v>0</v>
      </c>
      <c r="BR256" s="352" t="str">
        <f>IF(BQ256=0,"",
IF(SUM($BQ$162:BQ256)=1,BS256,
IF($BQ$282&gt;SUM($BQ$162:BQ256),_xlfn.CONCAT(", ",BS256),
IF($BQ$282=SUM($BQ$162:BQ256),_xlfn.CONCAT(" y ",BS256)))))</f>
        <v/>
      </c>
      <c r="BS256" s="120" t="s">
        <v>5309</v>
      </c>
      <c r="BX256" s="603">
        <f t="shared" si="142"/>
        <v>1</v>
      </c>
      <c r="BY256" s="604">
        <f t="shared" si="143"/>
        <v>1</v>
      </c>
      <c r="BZ256" s="605">
        <f t="shared" si="144"/>
        <v>1</v>
      </c>
      <c r="CA256" s="290">
        <f t="shared" si="145"/>
        <v>0</v>
      </c>
      <c r="CB256" s="293">
        <f t="shared" si="146"/>
        <v>0</v>
      </c>
      <c r="CC256" s="283" t="str">
        <f>IF(CB256=0,"",
IF(SUM($CB$162:CB256)=1,CD256,
IF($CB$282&gt;SUM($CB$162:CB256),_xlfn.CONCAT(", ",CD256),
IF($CB$282=SUM($CB$162:CB256),_xlfn.CONCAT(" y ",CD256)))))</f>
        <v/>
      </c>
      <c r="CD256" s="120" t="s">
        <v>5309</v>
      </c>
      <c r="CE256" s="365">
        <f>IF(M256="",0,IF(OR(M256="NS",CNGE_2026_M1_Secc1_Sub2!$M470="NS"),0,IF(AND(M256="NA",CNGE_2026_M1_Secc1_Sub2!$M470="NA"),0,IF(M256=CNGE_2026_M1_Secc1_Sub2!$M470,0,1))))</f>
        <v>0</v>
      </c>
      <c r="CF256" s="366">
        <f>IF(N256="",0,IF(OR(G256="NS",CNGE_2026_M1_Secc1_Sub2!$S470="NS"),0,IF(AND(N256="NA",CNGE_2026_M1_Secc1_Sub2!$S470="NA"),0,IF(N256=CNGE_2026_M1_Secc1_Sub2!$S470,0,1))))</f>
        <v>0</v>
      </c>
      <c r="CG256" s="531">
        <f>IF(O256="",0,IF(OR(H256="NS",CNGE_2026_M1_Secc1_Sub2!$Y470="NS"),0,IF(AND(O256="NA",CNGE_2026_M1_Secc1_Sub2!$Y470="NA"),0,IF(O256=CNGE_2026_M1_Secc1_Sub2!$Y470,0,1))))</f>
        <v>0</v>
      </c>
      <c r="CH256" s="282">
        <f t="shared" si="147"/>
        <v>0</v>
      </c>
      <c r="CI256" s="283" t="str">
        <f>IF(CH256=0,"",
IF(SUM($CH$162:CH256)=1,CJ256,
IF($CH$282&gt;SUM($CH$162:CH256),_xlfn.CONCAT(", ",CJ256),
IF($CH$282=SUM($CH$162:CH256),_xlfn.CONCAT(" y ",CJ256)))))</f>
        <v/>
      </c>
      <c r="CJ256" s="120" t="s">
        <v>5309</v>
      </c>
      <c r="CN256" s="1"/>
      <c r="CO256" s="608"/>
      <c r="CP256" s="599"/>
      <c r="CQ256" s="77"/>
      <c r="CR256" s="588"/>
      <c r="CS256" s="588"/>
      <c r="CT256" s="588"/>
      <c r="CU256" s="608"/>
      <c r="CV256" s="599"/>
      <c r="CW256" s="514"/>
    </row>
    <row r="257" spans="1:101" ht="15" customHeight="1">
      <c r="A257" s="22"/>
      <c r="B257" s="11"/>
      <c r="C257" s="37" t="s">
        <v>5310</v>
      </c>
      <c r="D257" s="969" t="str">
        <f>IF(CNGE_2026_M1_Secc1_Sub1!$D136="","",CNGE_2026_M1_Secc1_Sub1!$D136)</f>
        <v/>
      </c>
      <c r="E257" s="970"/>
      <c r="F257" s="970"/>
      <c r="G257" s="970"/>
      <c r="H257" s="970"/>
      <c r="I257" s="970"/>
      <c r="J257" s="970"/>
      <c r="K257" s="970"/>
      <c r="L257" s="970"/>
      <c r="M257" s="645"/>
      <c r="N257" s="645"/>
      <c r="O257" s="645"/>
      <c r="P257" s="645"/>
      <c r="Q257" s="645"/>
      <c r="R257" s="645"/>
      <c r="S257" s="645"/>
      <c r="T257" s="645"/>
      <c r="U257" s="645"/>
      <c r="V257" s="645"/>
      <c r="W257" s="645"/>
      <c r="X257" s="645"/>
      <c r="Y257" s="645"/>
      <c r="Z257" s="645"/>
      <c r="AA257" s="645"/>
      <c r="AB257" s="645"/>
      <c r="AC257" s="645"/>
      <c r="AD257" s="645"/>
      <c r="AG257">
        <f t="shared" si="105"/>
        <v>0</v>
      </c>
      <c r="AH257">
        <f t="shared" si="106"/>
        <v>0</v>
      </c>
      <c r="AI257">
        <f t="shared" si="107"/>
        <v>0</v>
      </c>
      <c r="AJ257">
        <f t="shared" si="108"/>
        <v>0</v>
      </c>
      <c r="AK257">
        <f t="shared" si="109"/>
        <v>0</v>
      </c>
      <c r="AL257">
        <f t="shared" si="110"/>
        <v>0</v>
      </c>
      <c r="AM257">
        <f t="shared" si="111"/>
        <v>0</v>
      </c>
      <c r="AN257">
        <f t="shared" si="112"/>
        <v>0</v>
      </c>
      <c r="AO257">
        <f t="shared" si="113"/>
        <v>0</v>
      </c>
      <c r="AP257">
        <f t="shared" si="114"/>
        <v>0</v>
      </c>
      <c r="AQ257">
        <f t="shared" si="115"/>
        <v>0</v>
      </c>
      <c r="AR257">
        <f t="shared" si="116"/>
        <v>0</v>
      </c>
      <c r="AS257">
        <f t="shared" si="117"/>
        <v>0</v>
      </c>
      <c r="AT257">
        <f t="shared" si="118"/>
        <v>0</v>
      </c>
      <c r="AU257">
        <f t="shared" si="119"/>
        <v>0</v>
      </c>
      <c r="AV257">
        <f t="shared" si="120"/>
        <v>0</v>
      </c>
      <c r="AW257">
        <f t="shared" si="121"/>
        <v>0</v>
      </c>
      <c r="AX257">
        <f t="shared" si="122"/>
        <v>0</v>
      </c>
      <c r="AY257">
        <f t="shared" si="123"/>
        <v>0</v>
      </c>
      <c r="AZ257">
        <f t="shared" si="124"/>
        <v>0</v>
      </c>
      <c r="BA257">
        <f t="shared" si="125"/>
        <v>0</v>
      </c>
      <c r="BB257">
        <f t="shared" si="126"/>
        <v>0</v>
      </c>
      <c r="BC257">
        <f t="shared" si="127"/>
        <v>0</v>
      </c>
      <c r="BD257">
        <f t="shared" si="128"/>
        <v>0</v>
      </c>
      <c r="BE257" s="356">
        <f t="shared" si="129"/>
        <v>0</v>
      </c>
      <c r="BF257" s="357">
        <f t="shared" si="130"/>
        <v>0</v>
      </c>
      <c r="BG257" s="358">
        <f t="shared" si="131"/>
        <v>0</v>
      </c>
      <c r="BH257" s="359">
        <f t="shared" si="132"/>
        <v>0</v>
      </c>
      <c r="BI257" s="356">
        <f t="shared" si="133"/>
        <v>0</v>
      </c>
      <c r="BJ257" s="357">
        <f t="shared" si="134"/>
        <v>0</v>
      </c>
      <c r="BK257" s="358">
        <f t="shared" si="135"/>
        <v>0</v>
      </c>
      <c r="BL257" s="359">
        <f t="shared" si="136"/>
        <v>0</v>
      </c>
      <c r="BM257" s="356">
        <f t="shared" si="137"/>
        <v>0</v>
      </c>
      <c r="BN257" s="357">
        <f t="shared" si="138"/>
        <v>0</v>
      </c>
      <c r="BO257" s="358">
        <f t="shared" si="139"/>
        <v>0</v>
      </c>
      <c r="BP257" s="359">
        <f t="shared" si="140"/>
        <v>0</v>
      </c>
      <c r="BQ257" s="282">
        <f t="shared" si="141"/>
        <v>0</v>
      </c>
      <c r="BR257" s="352" t="str">
        <f>IF(BQ257=0,"",
IF(SUM($BQ$162:BQ257)=1,BS257,
IF($BQ$282&gt;SUM($BQ$162:BQ257),_xlfn.CONCAT(", ",BS257),
IF($BQ$282=SUM($BQ$162:BQ257),_xlfn.CONCAT(" y ",BS257)))))</f>
        <v/>
      </c>
      <c r="BS257" s="120" t="s">
        <v>5311</v>
      </c>
      <c r="BX257" s="603">
        <f t="shared" si="142"/>
        <v>1</v>
      </c>
      <c r="BY257" s="604">
        <f t="shared" si="143"/>
        <v>1</v>
      </c>
      <c r="BZ257" s="605">
        <f t="shared" si="144"/>
        <v>1</v>
      </c>
      <c r="CA257" s="290">
        <f t="shared" si="145"/>
        <v>0</v>
      </c>
      <c r="CB257" s="293">
        <f t="shared" si="146"/>
        <v>0</v>
      </c>
      <c r="CC257" s="283" t="str">
        <f>IF(CB257=0,"",
IF(SUM($CB$162:CB257)=1,CD257,
IF($CB$282&gt;SUM($CB$162:CB257),_xlfn.CONCAT(", ",CD257),
IF($CB$282=SUM($CB$162:CB257),_xlfn.CONCAT(" y ",CD257)))))</f>
        <v/>
      </c>
      <c r="CD257" s="120" t="s">
        <v>5311</v>
      </c>
      <c r="CE257" s="365">
        <f>IF(M257="",0,IF(OR(M257="NS",CNGE_2026_M1_Secc1_Sub2!$M471="NS"),0,IF(AND(M257="NA",CNGE_2026_M1_Secc1_Sub2!$M471="NA"),0,IF(M257=CNGE_2026_M1_Secc1_Sub2!$M471,0,1))))</f>
        <v>0</v>
      </c>
      <c r="CF257" s="366">
        <f>IF(N257="",0,IF(OR(G257="NS",CNGE_2026_M1_Secc1_Sub2!$S471="NS"),0,IF(AND(N257="NA",CNGE_2026_M1_Secc1_Sub2!$S471="NA"),0,IF(N257=CNGE_2026_M1_Secc1_Sub2!$S471,0,1))))</f>
        <v>0</v>
      </c>
      <c r="CG257" s="531">
        <f>IF(O257="",0,IF(OR(H257="NS",CNGE_2026_M1_Secc1_Sub2!$Y471="NS"),0,IF(AND(O257="NA",CNGE_2026_M1_Secc1_Sub2!$Y471="NA"),0,IF(O257=CNGE_2026_M1_Secc1_Sub2!$Y471,0,1))))</f>
        <v>0</v>
      </c>
      <c r="CH257" s="282">
        <f t="shared" si="147"/>
        <v>0</v>
      </c>
      <c r="CI257" s="283" t="str">
        <f>IF(CH257=0,"",
IF(SUM($CH$162:CH257)=1,CJ257,
IF($CH$282&gt;SUM($CH$162:CH257),_xlfn.CONCAT(", ",CJ257),
IF($CH$282=SUM($CH$162:CH257),_xlfn.CONCAT(" y ",CJ257)))))</f>
        <v/>
      </c>
      <c r="CJ257" s="120" t="s">
        <v>5311</v>
      </c>
      <c r="CN257" s="1"/>
      <c r="CO257" s="608"/>
      <c r="CP257" s="599"/>
      <c r="CQ257" s="77"/>
      <c r="CR257" s="588"/>
      <c r="CS257" s="588"/>
      <c r="CT257" s="588"/>
      <c r="CU257" s="608"/>
      <c r="CV257" s="599"/>
      <c r="CW257" s="514"/>
    </row>
    <row r="258" spans="1:101" ht="15" customHeight="1">
      <c r="A258" s="22"/>
      <c r="B258" s="11"/>
      <c r="C258" s="37" t="s">
        <v>5312</v>
      </c>
      <c r="D258" s="969" t="str">
        <f>IF(CNGE_2026_M1_Secc1_Sub1!$D137="","",CNGE_2026_M1_Secc1_Sub1!$D137)</f>
        <v/>
      </c>
      <c r="E258" s="970"/>
      <c r="F258" s="970"/>
      <c r="G258" s="970"/>
      <c r="H258" s="970"/>
      <c r="I258" s="970"/>
      <c r="J258" s="970"/>
      <c r="K258" s="970"/>
      <c r="L258" s="970"/>
      <c r="M258" s="645"/>
      <c r="N258" s="645"/>
      <c r="O258" s="645"/>
      <c r="P258" s="645"/>
      <c r="Q258" s="645"/>
      <c r="R258" s="645"/>
      <c r="S258" s="645"/>
      <c r="T258" s="645"/>
      <c r="U258" s="645"/>
      <c r="V258" s="645"/>
      <c r="W258" s="645"/>
      <c r="X258" s="645"/>
      <c r="Y258" s="645"/>
      <c r="Z258" s="645"/>
      <c r="AA258" s="645"/>
      <c r="AB258" s="645"/>
      <c r="AC258" s="645"/>
      <c r="AD258" s="645"/>
      <c r="AG258">
        <f t="shared" ref="AG258:AG281" si="148">M258</f>
        <v>0</v>
      </c>
      <c r="AH258">
        <f t="shared" ref="AH258:AH281" si="149">COUNTIF(N258:O258,"NS")</f>
        <v>0</v>
      </c>
      <c r="AI258">
        <f t="shared" ref="AI258:AI281" si="150">SUM(N258:O258)</f>
        <v>0</v>
      </c>
      <c r="AJ258">
        <f t="shared" ref="AJ258:AJ281" si="151">IF(COUNTIF(M258:O258,"NA")=3,0,IF(OR(AND(AG258=0,AH258&gt;0),AND(AG258="NS",AI258&gt;0), AND(AG258="NS", AH258=0,AI258=0)), 1, IF(OR(AND(AG258&gt;0,AH258&gt;1,AG258&gt;AI258), AND(AG258="NS",AH258=2), AND(AG258="NS",AI258=0,AH258&gt;0),AG258=AI258), 0,IF(AG258="",0,1))))</f>
        <v>0</v>
      </c>
      <c r="AK258">
        <f t="shared" ref="AK258:AK281" si="152">P258</f>
        <v>0</v>
      </c>
      <c r="AL258">
        <f t="shared" ref="AL258:AL281" si="153">COUNTIF(Q258:R258,"NS")</f>
        <v>0</v>
      </c>
      <c r="AM258">
        <f t="shared" ref="AM258:AM281" si="154">SUM(Q258:R258)</f>
        <v>0</v>
      </c>
      <c r="AN258">
        <f t="shared" ref="AN258:AN281" si="155">IF(COUNTIF(P258:R258,"NA")=3,0,IF(OR(AND(AK258=0,AL258&gt;0),AND(AK258="NS",AM258&gt;0), AND(AK258="NS", AL258=0,AM258=0)), 1, IF(OR(AND(AK258&gt;0,AL258&gt;1,AK258&gt;AM258), AND(AK258="NS",AL258=2), AND(AK258="NS",AM258=0,AL258&gt;0),AK258=AM258), 0,IF(AK258="",0,1))))</f>
        <v>0</v>
      </c>
      <c r="AO258">
        <f t="shared" ref="AO258:AO281" si="156">S258</f>
        <v>0</v>
      </c>
      <c r="AP258">
        <f t="shared" ref="AP258:AP281" si="157">COUNTIF(T258:U258,"NS")</f>
        <v>0</v>
      </c>
      <c r="AQ258">
        <f t="shared" ref="AQ258:AQ281" si="158">SUM(T258:U258)</f>
        <v>0</v>
      </c>
      <c r="AR258">
        <f t="shared" ref="AR258:AR281" si="159">IF(COUNTIF(S258:U258,"NA")=3,0,IF(OR(AND(AO258=0,AP258&gt;0),AND(AO258="NS",AQ258&gt;0), AND(AO258="NS", AP258=0,AQ258=0)), 1, IF(OR(AND(AO258&gt;0,AP258&gt;1,AO258&gt;AQ258), AND(AO258="NS",AP258=2), AND(AO258="NS",AQ258=0,AP258&gt;0),AO258=AQ258), 0,1)))</f>
        <v>0</v>
      </c>
      <c r="AS258">
        <f t="shared" ref="AS258:AS281" si="160">V258</f>
        <v>0</v>
      </c>
      <c r="AT258">
        <f t="shared" ref="AT258:AT281" si="161">COUNTIF(W258:X258,"NS")</f>
        <v>0</v>
      </c>
      <c r="AU258">
        <f t="shared" ref="AU258:AU281" si="162">SUM(W258:X258)</f>
        <v>0</v>
      </c>
      <c r="AV258">
        <f t="shared" ref="AV258:AV281" si="163">IF(COUNTIF(V258:X258,"NA")=3,0,IF(OR(AND(AS258=0,AT258&gt;0),AND(AS258="NS",AU258&gt;0), AND(AS258="NS", AT258=0,AU258=0)), 1, IF(OR(AND(AS258&gt;0,AT258&gt;1,AS258&gt;AU258), AND(AS258="NS",AT258=2), AND(AS258="NS",AU258=0,AT258&gt;0),AS258=AU258), 0,1)))</f>
        <v>0</v>
      </c>
      <c r="AW258">
        <f t="shared" ref="AW258:AW281" si="164">Y258</f>
        <v>0</v>
      </c>
      <c r="AX258">
        <f t="shared" ref="AX258:AX281" si="165">COUNTIF(Z258:AA258,"NS")</f>
        <v>0</v>
      </c>
      <c r="AY258">
        <f t="shared" ref="AY258:AY281" si="166">SUM(Z258:AA258)</f>
        <v>0</v>
      </c>
      <c r="AZ258">
        <f t="shared" ref="AZ258:AZ281" si="167">IF(COUNTIF(Y258:AA258,"NA")=3,0,IF(OR(AND(AW258=0,AX258&gt;0),AND(AW258="NS",AY258&gt;0), AND(AW258="NS", AX258=0,AY258=0)), 1, IF(OR(AND(AW258&gt;0,AX258&gt;1,AW258&gt;AY258), AND(AW258="NS",AX258=2), AND(AW258="NS",AY258=0,AX258&gt;0),AW258=AY258), 0,1)))</f>
        <v>0</v>
      </c>
      <c r="BA258">
        <f t="shared" ref="BA258:BA281" si="168">AB258</f>
        <v>0</v>
      </c>
      <c r="BB258">
        <f t="shared" ref="BB258:BB281" si="169">COUNTIF(AC258:AD258,"NS")</f>
        <v>0</v>
      </c>
      <c r="BC258">
        <f t="shared" ref="BC258:BC281" si="170">SUM(AC258:AD258)</f>
        <v>0</v>
      </c>
      <c r="BD258">
        <f t="shared" ref="BD258:BD281" si="171">IF(COUNTIF(AB258:AD258,"NA")=3,0,IF(OR(AND(BA258=0,BB258&gt;0),AND(BA258="NS",BC258&gt;0), AND(BA258="NS", BB258=0,BC258=0)), 1, IF(OR(AND(BA258&gt;0,BB258&gt;1,BA258&gt;BC258), AND(BA258="NS",BB258=2), AND(BA258="NS",BC258=0,BB258&gt;0),BA258=BC258), 0,1)))</f>
        <v>0</v>
      </c>
      <c r="BE258" s="356">
        <f t="shared" ref="BE258:BE281" si="172">M258</f>
        <v>0</v>
      </c>
      <c r="BF258" s="357">
        <f t="shared" ref="BF258:BF281" si="173">COUNTIF(P258,"NS")+COUNTIF(S258,"NS") + COUNTIF(V258,"NS")+ COUNTIF(Y258,"NS")+ COUNTIF(AB258,"NS")</f>
        <v>0</v>
      </c>
      <c r="BG258" s="358">
        <f t="shared" ref="BG258:BG281" si="174">SUM(P258,S258,V258,Y258,AB258)</f>
        <v>0</v>
      </c>
      <c r="BH258" s="359">
        <f t="shared" ref="BH258:BH281" si="175">IF(OR(AND(BE258=0,BF258&gt;0),AND(BE258="NS",BG258&gt;0),AND(BE258="NS",BF258=0,BG258=0)),1,IF(OR(AND(BE258&gt;0,BF258&gt;1,BE258&gt;BG258),AND(BE258="NS",BF258=2),AND(BE258="NS",BG258=0,BF258&gt;0),BE258=BG258),0,IF(BE258="",0,1)))</f>
        <v>0</v>
      </c>
      <c r="BI258" s="356">
        <f t="shared" ref="BI258:BI281" si="176">N258</f>
        <v>0</v>
      </c>
      <c r="BJ258" s="357">
        <f t="shared" ref="BJ258:BJ281" si="177">COUNTIF(Q258,"NS")+COUNTIF(T258,"NS") + COUNTIF(W258,"NS")+ COUNTIF(Z258,"NS")+ COUNTIF(AC258,"NS")</f>
        <v>0</v>
      </c>
      <c r="BK258" s="358">
        <f t="shared" ref="BK258:BK281" si="178">SUM(Q258,T258,W258,Z258,AC258)</f>
        <v>0</v>
      </c>
      <c r="BL258" s="359">
        <f t="shared" ref="BL258:BL281" si="179">IF(OR(AND(BI258=0,BJ258&gt;0),AND(BI258="NS",BK258&gt;0),AND(BI258="NS",BJ258=0,BK258=0)),1,IF(OR(AND(BI258&gt;0,BJ258&gt;1,BI258&gt;BK258),AND(BI258="NS",BJ258=2),AND(BI258="NS",BK258=0,BJ258&gt;0),BI258=BK258),0,IF(BI258="",0,1)))</f>
        <v>0</v>
      </c>
      <c r="BM258" s="356">
        <f t="shared" ref="BM258:BM281" si="180">O258</f>
        <v>0</v>
      </c>
      <c r="BN258" s="357">
        <f t="shared" ref="BN258:BN281" si="181">COUNTIF(R258,"NS")+COUNTIF(U258,"NS") + COUNTIF(X258,"NS")+ COUNTIF(AA258,"NS")+ COUNTIF(AD258,"NS")</f>
        <v>0</v>
      </c>
      <c r="BO258" s="358">
        <f t="shared" ref="BO258:BO281" si="182">SUM(R258,U258,X258,AA258,AD258)</f>
        <v>0</v>
      </c>
      <c r="BP258" s="359">
        <f t="shared" ref="BP258:BP281" si="183">IF(OR(AND(BM258=0,BN258&gt;0),AND(BM258="NS",BO258&gt;0),AND(BM258="NS",BN258=0,BO258=0)),1,IF(OR(AND(BM258&gt;0,BN258&gt;1,BM258&gt;BO258),AND(BM258="NS",BN258=2),AND(BM258="NS",BO258=0,BN258&gt;0),BM258=BO258),0,IF(BM258="",0,1)))</f>
        <v>0</v>
      </c>
      <c r="BQ258" s="282">
        <f t="shared" ref="BQ258:BQ281" si="184">IF(SUM(AJ258,AN258,AR258,AV258,AZ258,BD258,BH258,BL258,BP258)=0,0,1)</f>
        <v>0</v>
      </c>
      <c r="BR258" s="352" t="str">
        <f>IF(BQ258=0,"",
IF(SUM($BQ$162:BQ258)=1,BS258,
IF($BQ$282&gt;SUM($BQ$162:BQ258),_xlfn.CONCAT(", ",BS258),
IF($BQ$282=SUM($BQ$162:BQ258),_xlfn.CONCAT(" y ",BS258)))))</f>
        <v/>
      </c>
      <c r="BS258" s="120" t="s">
        <v>5313</v>
      </c>
      <c r="BX258" s="603">
        <f t="shared" ref="BX258:BX281" si="185">IF(AND(COUNTIF($O$67:$R$86,1)&lt;20,OR(COUNTA(S258:X258)=3,COUNTA(S258:X258)=6)),0,IF(AND(COUNTIF($O$67:$R$86,1)=20,COUNTA(S258:X258)=0),0,1))</f>
        <v>1</v>
      </c>
      <c r="BY258" s="604">
        <f t="shared" ref="BY258:BY281" si="186">IF(AND(COUNTIF($O$67:$R$86,2)&lt;20,OR(COUNTA(P258:R258,V258:X258)=3,COUNTA(P258:R258,V258:X258)=6)),0,IF(AND(COUNTIF($O$67:$R$86,2)=20,COUNTA(P258:R258,V258:X258)=0),0,1))</f>
        <v>1</v>
      </c>
      <c r="BZ258" s="605">
        <f t="shared" ref="BZ258:BZ281" si="187">IF(AND(COUNTIF($O$67:$R$86,9)&lt;20,OR(COUNTA(P258:U258)=3,COUNTA(P258:U258)=6)),0,IF(AND(COUNTIF($O$67:$R$86,9)=20,COUNTA(P258:U258)=0),0,1))</f>
        <v>1</v>
      </c>
      <c r="CA258" s="290">
        <f t="shared" ref="CA258:CA281" si="188">IF(AND($C$44&lt;&gt;"",$C$44&lt;&gt;1,COUNTA(M258:AD258)=0),0,IF(AND(COUNTBLANK(D258)=1,COUNTA(M258:AD258)=0),0,IF(AND(COUNTBLANK(D258)=0,COUNTA(M258:O258,Y258:AD258)=9,OR(AND($BX$162=0,$BY$162=0,$BZ$162=0),COUNTA(P258:X258)=6)),0,1)))</f>
        <v>0</v>
      </c>
      <c r="CB258" s="293">
        <f t="shared" ref="CB258:CB281" si="189">IF(CA258=0,0,1)</f>
        <v>0</v>
      </c>
      <c r="CC258" s="283" t="str">
        <f>IF(CB258=0,"",
IF(SUM($CB$162:CB258)=1,CD258,
IF($CB$282&gt;SUM($CB$162:CB258),_xlfn.CONCAT(", ",CD258),
IF($CB$282=SUM($CB$162:CB258),_xlfn.CONCAT(" y ",CD258)))))</f>
        <v/>
      </c>
      <c r="CD258" s="120" t="s">
        <v>5313</v>
      </c>
      <c r="CE258" s="365">
        <f>IF(M258="",0,IF(OR(M258="NS",CNGE_2026_M1_Secc1_Sub2!$M472="NS"),0,IF(AND(M258="NA",CNGE_2026_M1_Secc1_Sub2!$M472="NA"),0,IF(M258=CNGE_2026_M1_Secc1_Sub2!$M472,0,1))))</f>
        <v>0</v>
      </c>
      <c r="CF258" s="366">
        <f>IF(N258="",0,IF(OR(G258="NS",CNGE_2026_M1_Secc1_Sub2!$S472="NS"),0,IF(AND(N258="NA",CNGE_2026_M1_Secc1_Sub2!$S472="NA"),0,IF(N258=CNGE_2026_M1_Secc1_Sub2!$S472,0,1))))</f>
        <v>0</v>
      </c>
      <c r="CG258" s="531">
        <f>IF(O258="",0,IF(OR(H258="NS",CNGE_2026_M1_Secc1_Sub2!$Y472="NS"),0,IF(AND(O258="NA",CNGE_2026_M1_Secc1_Sub2!$Y472="NA"),0,IF(O258=CNGE_2026_M1_Secc1_Sub2!$Y472,0,1))))</f>
        <v>0</v>
      </c>
      <c r="CH258" s="282">
        <f t="shared" ref="CH258:CH281" si="190">IF(SUM(CE258:CG258)=0,0,1)</f>
        <v>0</v>
      </c>
      <c r="CI258" s="283" t="str">
        <f>IF(CH258=0,"",
IF(SUM($CH$162:CH258)=1,CJ258,
IF($CH$282&gt;SUM($CH$162:CH258),_xlfn.CONCAT(", ",CJ258),
IF($CH$282=SUM($CH$162:CH258),_xlfn.CONCAT(" y ",CJ258)))))</f>
        <v/>
      </c>
      <c r="CJ258" s="120" t="s">
        <v>5313</v>
      </c>
      <c r="CN258" s="1"/>
      <c r="CO258" s="608"/>
      <c r="CP258" s="599"/>
      <c r="CQ258" s="77"/>
      <c r="CR258" s="588"/>
      <c r="CS258" s="588"/>
      <c r="CT258" s="588"/>
      <c r="CU258" s="608"/>
      <c r="CV258" s="599"/>
      <c r="CW258" s="514"/>
    </row>
    <row r="259" spans="1:101" ht="15" customHeight="1">
      <c r="A259" s="22"/>
      <c r="B259" s="11"/>
      <c r="C259" s="37" t="s">
        <v>5314</v>
      </c>
      <c r="D259" s="969" t="str">
        <f>IF(CNGE_2026_M1_Secc1_Sub1!$D138="","",CNGE_2026_M1_Secc1_Sub1!$D138)</f>
        <v/>
      </c>
      <c r="E259" s="970"/>
      <c r="F259" s="970"/>
      <c r="G259" s="970"/>
      <c r="H259" s="970"/>
      <c r="I259" s="970"/>
      <c r="J259" s="970"/>
      <c r="K259" s="970"/>
      <c r="L259" s="970"/>
      <c r="M259" s="645"/>
      <c r="N259" s="645"/>
      <c r="O259" s="645"/>
      <c r="P259" s="645"/>
      <c r="Q259" s="645"/>
      <c r="R259" s="645"/>
      <c r="S259" s="645"/>
      <c r="T259" s="645"/>
      <c r="U259" s="645"/>
      <c r="V259" s="645"/>
      <c r="W259" s="645"/>
      <c r="X259" s="645"/>
      <c r="Y259" s="645"/>
      <c r="Z259" s="645"/>
      <c r="AA259" s="645"/>
      <c r="AB259" s="645"/>
      <c r="AC259" s="645"/>
      <c r="AD259" s="645"/>
      <c r="AG259">
        <f t="shared" si="148"/>
        <v>0</v>
      </c>
      <c r="AH259">
        <f t="shared" si="149"/>
        <v>0</v>
      </c>
      <c r="AI259">
        <f t="shared" si="150"/>
        <v>0</v>
      </c>
      <c r="AJ259">
        <f t="shared" si="151"/>
        <v>0</v>
      </c>
      <c r="AK259">
        <f t="shared" si="152"/>
        <v>0</v>
      </c>
      <c r="AL259">
        <f t="shared" si="153"/>
        <v>0</v>
      </c>
      <c r="AM259">
        <f t="shared" si="154"/>
        <v>0</v>
      </c>
      <c r="AN259">
        <f t="shared" si="155"/>
        <v>0</v>
      </c>
      <c r="AO259">
        <f t="shared" si="156"/>
        <v>0</v>
      </c>
      <c r="AP259">
        <f t="shared" si="157"/>
        <v>0</v>
      </c>
      <c r="AQ259">
        <f t="shared" si="158"/>
        <v>0</v>
      </c>
      <c r="AR259">
        <f t="shared" si="159"/>
        <v>0</v>
      </c>
      <c r="AS259">
        <f t="shared" si="160"/>
        <v>0</v>
      </c>
      <c r="AT259">
        <f t="shared" si="161"/>
        <v>0</v>
      </c>
      <c r="AU259">
        <f t="shared" si="162"/>
        <v>0</v>
      </c>
      <c r="AV259">
        <f t="shared" si="163"/>
        <v>0</v>
      </c>
      <c r="AW259">
        <f t="shared" si="164"/>
        <v>0</v>
      </c>
      <c r="AX259">
        <f t="shared" si="165"/>
        <v>0</v>
      </c>
      <c r="AY259">
        <f t="shared" si="166"/>
        <v>0</v>
      </c>
      <c r="AZ259">
        <f t="shared" si="167"/>
        <v>0</v>
      </c>
      <c r="BA259">
        <f t="shared" si="168"/>
        <v>0</v>
      </c>
      <c r="BB259">
        <f t="shared" si="169"/>
        <v>0</v>
      </c>
      <c r="BC259">
        <f t="shared" si="170"/>
        <v>0</v>
      </c>
      <c r="BD259">
        <f t="shared" si="171"/>
        <v>0</v>
      </c>
      <c r="BE259" s="356">
        <f t="shared" si="172"/>
        <v>0</v>
      </c>
      <c r="BF259" s="357">
        <f t="shared" si="173"/>
        <v>0</v>
      </c>
      <c r="BG259" s="358">
        <f t="shared" si="174"/>
        <v>0</v>
      </c>
      <c r="BH259" s="359">
        <f t="shared" si="175"/>
        <v>0</v>
      </c>
      <c r="BI259" s="356">
        <f t="shared" si="176"/>
        <v>0</v>
      </c>
      <c r="BJ259" s="357">
        <f t="shared" si="177"/>
        <v>0</v>
      </c>
      <c r="BK259" s="358">
        <f t="shared" si="178"/>
        <v>0</v>
      </c>
      <c r="BL259" s="359">
        <f t="shared" si="179"/>
        <v>0</v>
      </c>
      <c r="BM259" s="356">
        <f t="shared" si="180"/>
        <v>0</v>
      </c>
      <c r="BN259" s="357">
        <f t="shared" si="181"/>
        <v>0</v>
      </c>
      <c r="BO259" s="358">
        <f t="shared" si="182"/>
        <v>0</v>
      </c>
      <c r="BP259" s="359">
        <f t="shared" si="183"/>
        <v>0</v>
      </c>
      <c r="BQ259" s="282">
        <f t="shared" si="184"/>
        <v>0</v>
      </c>
      <c r="BR259" s="352" t="str">
        <f>IF(BQ259=0,"",
IF(SUM($BQ$162:BQ259)=1,BS259,
IF($BQ$282&gt;SUM($BQ$162:BQ259),_xlfn.CONCAT(", ",BS259),
IF($BQ$282=SUM($BQ$162:BQ259),_xlfn.CONCAT(" y ",BS259)))))</f>
        <v/>
      </c>
      <c r="BS259" s="120" t="s">
        <v>5315</v>
      </c>
      <c r="BX259" s="603">
        <f t="shared" si="185"/>
        <v>1</v>
      </c>
      <c r="BY259" s="604">
        <f t="shared" si="186"/>
        <v>1</v>
      </c>
      <c r="BZ259" s="605">
        <f t="shared" si="187"/>
        <v>1</v>
      </c>
      <c r="CA259" s="290">
        <f t="shared" si="188"/>
        <v>0</v>
      </c>
      <c r="CB259" s="293">
        <f t="shared" si="189"/>
        <v>0</v>
      </c>
      <c r="CC259" s="283" t="str">
        <f>IF(CB259=0,"",
IF(SUM($CB$162:CB259)=1,CD259,
IF($CB$282&gt;SUM($CB$162:CB259),_xlfn.CONCAT(", ",CD259),
IF($CB$282=SUM($CB$162:CB259),_xlfn.CONCAT(" y ",CD259)))))</f>
        <v/>
      </c>
      <c r="CD259" s="120" t="s">
        <v>5315</v>
      </c>
      <c r="CE259" s="365">
        <f>IF(M259="",0,IF(OR(M259="NS",CNGE_2026_M1_Secc1_Sub2!$M473="NS"),0,IF(AND(M259="NA",CNGE_2026_M1_Secc1_Sub2!$M473="NA"),0,IF(M259=CNGE_2026_M1_Secc1_Sub2!$M473,0,1))))</f>
        <v>0</v>
      </c>
      <c r="CF259" s="366">
        <f>IF(N259="",0,IF(OR(G259="NS",CNGE_2026_M1_Secc1_Sub2!$S473="NS"),0,IF(AND(N259="NA",CNGE_2026_M1_Secc1_Sub2!$S473="NA"),0,IF(N259=CNGE_2026_M1_Secc1_Sub2!$S473,0,1))))</f>
        <v>0</v>
      </c>
      <c r="CG259" s="531">
        <f>IF(O259="",0,IF(OR(H259="NS",CNGE_2026_M1_Secc1_Sub2!$Y473="NS"),0,IF(AND(O259="NA",CNGE_2026_M1_Secc1_Sub2!$Y473="NA"),0,IF(O259=CNGE_2026_M1_Secc1_Sub2!$Y473,0,1))))</f>
        <v>0</v>
      </c>
      <c r="CH259" s="282">
        <f t="shared" si="190"/>
        <v>0</v>
      </c>
      <c r="CI259" s="283" t="str">
        <f>IF(CH259=0,"",
IF(SUM($CH$162:CH259)=1,CJ259,
IF($CH$282&gt;SUM($CH$162:CH259),_xlfn.CONCAT(", ",CJ259),
IF($CH$282=SUM($CH$162:CH259),_xlfn.CONCAT(" y ",CJ259)))))</f>
        <v/>
      </c>
      <c r="CJ259" s="120" t="s">
        <v>5315</v>
      </c>
      <c r="CN259" s="1"/>
      <c r="CO259" s="608"/>
      <c r="CP259" s="599"/>
      <c r="CQ259" s="77"/>
      <c r="CR259" s="588"/>
      <c r="CS259" s="588"/>
      <c r="CT259" s="588"/>
      <c r="CU259" s="608"/>
      <c r="CV259" s="599"/>
      <c r="CW259" s="514"/>
    </row>
    <row r="260" spans="1:101" ht="15" customHeight="1">
      <c r="A260" s="22"/>
      <c r="B260" s="11"/>
      <c r="C260" s="37" t="s">
        <v>5316</v>
      </c>
      <c r="D260" s="969" t="str">
        <f>IF(CNGE_2026_M1_Secc1_Sub1!$D139="","",CNGE_2026_M1_Secc1_Sub1!$D139)</f>
        <v/>
      </c>
      <c r="E260" s="970"/>
      <c r="F260" s="970"/>
      <c r="G260" s="970"/>
      <c r="H260" s="970"/>
      <c r="I260" s="970"/>
      <c r="J260" s="970"/>
      <c r="K260" s="970"/>
      <c r="L260" s="970"/>
      <c r="M260" s="645"/>
      <c r="N260" s="645"/>
      <c r="O260" s="645"/>
      <c r="P260" s="645"/>
      <c r="Q260" s="645"/>
      <c r="R260" s="645"/>
      <c r="S260" s="645"/>
      <c r="T260" s="645"/>
      <c r="U260" s="645"/>
      <c r="V260" s="645"/>
      <c r="W260" s="645"/>
      <c r="X260" s="645"/>
      <c r="Y260" s="645"/>
      <c r="Z260" s="645"/>
      <c r="AA260" s="645"/>
      <c r="AB260" s="645"/>
      <c r="AC260" s="645"/>
      <c r="AD260" s="645"/>
      <c r="AG260">
        <f t="shared" si="148"/>
        <v>0</v>
      </c>
      <c r="AH260">
        <f t="shared" si="149"/>
        <v>0</v>
      </c>
      <c r="AI260">
        <f t="shared" si="150"/>
        <v>0</v>
      </c>
      <c r="AJ260">
        <f t="shared" si="151"/>
        <v>0</v>
      </c>
      <c r="AK260">
        <f t="shared" si="152"/>
        <v>0</v>
      </c>
      <c r="AL260">
        <f t="shared" si="153"/>
        <v>0</v>
      </c>
      <c r="AM260">
        <f t="shared" si="154"/>
        <v>0</v>
      </c>
      <c r="AN260">
        <f t="shared" si="155"/>
        <v>0</v>
      </c>
      <c r="AO260">
        <f t="shared" si="156"/>
        <v>0</v>
      </c>
      <c r="AP260">
        <f t="shared" si="157"/>
        <v>0</v>
      </c>
      <c r="AQ260">
        <f t="shared" si="158"/>
        <v>0</v>
      </c>
      <c r="AR260">
        <f t="shared" si="159"/>
        <v>0</v>
      </c>
      <c r="AS260">
        <f t="shared" si="160"/>
        <v>0</v>
      </c>
      <c r="AT260">
        <f t="shared" si="161"/>
        <v>0</v>
      </c>
      <c r="AU260">
        <f t="shared" si="162"/>
        <v>0</v>
      </c>
      <c r="AV260">
        <f t="shared" si="163"/>
        <v>0</v>
      </c>
      <c r="AW260">
        <f t="shared" si="164"/>
        <v>0</v>
      </c>
      <c r="AX260">
        <f t="shared" si="165"/>
        <v>0</v>
      </c>
      <c r="AY260">
        <f t="shared" si="166"/>
        <v>0</v>
      </c>
      <c r="AZ260">
        <f t="shared" si="167"/>
        <v>0</v>
      </c>
      <c r="BA260">
        <f t="shared" si="168"/>
        <v>0</v>
      </c>
      <c r="BB260">
        <f t="shared" si="169"/>
        <v>0</v>
      </c>
      <c r="BC260">
        <f t="shared" si="170"/>
        <v>0</v>
      </c>
      <c r="BD260">
        <f t="shared" si="171"/>
        <v>0</v>
      </c>
      <c r="BE260" s="356">
        <f t="shared" si="172"/>
        <v>0</v>
      </c>
      <c r="BF260" s="357">
        <f t="shared" si="173"/>
        <v>0</v>
      </c>
      <c r="BG260" s="358">
        <f t="shared" si="174"/>
        <v>0</v>
      </c>
      <c r="BH260" s="359">
        <f t="shared" si="175"/>
        <v>0</v>
      </c>
      <c r="BI260" s="356">
        <f t="shared" si="176"/>
        <v>0</v>
      </c>
      <c r="BJ260" s="357">
        <f t="shared" si="177"/>
        <v>0</v>
      </c>
      <c r="BK260" s="358">
        <f t="shared" si="178"/>
        <v>0</v>
      </c>
      <c r="BL260" s="359">
        <f t="shared" si="179"/>
        <v>0</v>
      </c>
      <c r="BM260" s="356">
        <f t="shared" si="180"/>
        <v>0</v>
      </c>
      <c r="BN260" s="357">
        <f t="shared" si="181"/>
        <v>0</v>
      </c>
      <c r="BO260" s="358">
        <f t="shared" si="182"/>
        <v>0</v>
      </c>
      <c r="BP260" s="359">
        <f t="shared" si="183"/>
        <v>0</v>
      </c>
      <c r="BQ260" s="282">
        <f t="shared" si="184"/>
        <v>0</v>
      </c>
      <c r="BR260" s="352" t="str">
        <f>IF(BQ260=0,"",
IF(SUM($BQ$162:BQ260)=1,BS260,
IF($BQ$282&gt;SUM($BQ$162:BQ260),_xlfn.CONCAT(", ",BS260),
IF($BQ$282=SUM($BQ$162:BQ260),_xlfn.CONCAT(" y ",BS260)))))</f>
        <v/>
      </c>
      <c r="BS260" s="120" t="s">
        <v>5317</v>
      </c>
      <c r="BX260" s="603">
        <f t="shared" si="185"/>
        <v>1</v>
      </c>
      <c r="BY260" s="604">
        <f t="shared" si="186"/>
        <v>1</v>
      </c>
      <c r="BZ260" s="605">
        <f t="shared" si="187"/>
        <v>1</v>
      </c>
      <c r="CA260" s="290">
        <f t="shared" si="188"/>
        <v>0</v>
      </c>
      <c r="CB260" s="293">
        <f t="shared" si="189"/>
        <v>0</v>
      </c>
      <c r="CC260" s="283" t="str">
        <f>IF(CB260=0,"",
IF(SUM($CB$162:CB260)=1,CD260,
IF($CB$282&gt;SUM($CB$162:CB260),_xlfn.CONCAT(", ",CD260),
IF($CB$282=SUM($CB$162:CB260),_xlfn.CONCAT(" y ",CD260)))))</f>
        <v/>
      </c>
      <c r="CD260" s="120" t="s">
        <v>5317</v>
      </c>
      <c r="CE260" s="365">
        <f>IF(M260="",0,IF(OR(M260="NS",CNGE_2026_M1_Secc1_Sub2!$M474="NS"),0,IF(AND(M260="NA",CNGE_2026_M1_Secc1_Sub2!$M474="NA"),0,IF(M260=CNGE_2026_M1_Secc1_Sub2!$M474,0,1))))</f>
        <v>0</v>
      </c>
      <c r="CF260" s="366">
        <f>IF(N260="",0,IF(OR(G260="NS",CNGE_2026_M1_Secc1_Sub2!$S474="NS"),0,IF(AND(N260="NA",CNGE_2026_M1_Secc1_Sub2!$S474="NA"),0,IF(N260=CNGE_2026_M1_Secc1_Sub2!$S474,0,1))))</f>
        <v>0</v>
      </c>
      <c r="CG260" s="531">
        <f>IF(O260="",0,IF(OR(H260="NS",CNGE_2026_M1_Secc1_Sub2!$Y474="NS"),0,IF(AND(O260="NA",CNGE_2026_M1_Secc1_Sub2!$Y474="NA"),0,IF(O260=CNGE_2026_M1_Secc1_Sub2!$Y474,0,1))))</f>
        <v>0</v>
      </c>
      <c r="CH260" s="282">
        <f t="shared" si="190"/>
        <v>0</v>
      </c>
      <c r="CI260" s="283" t="str">
        <f>IF(CH260=0,"",
IF(SUM($CH$162:CH260)=1,CJ260,
IF($CH$282&gt;SUM($CH$162:CH260),_xlfn.CONCAT(", ",CJ260),
IF($CH$282=SUM($CH$162:CH260),_xlfn.CONCAT(" y ",CJ260)))))</f>
        <v/>
      </c>
      <c r="CJ260" s="120" t="s">
        <v>5317</v>
      </c>
      <c r="CN260" s="1"/>
      <c r="CO260" s="608"/>
      <c r="CP260" s="599"/>
      <c r="CQ260" s="77"/>
      <c r="CR260" s="588"/>
      <c r="CS260" s="588"/>
      <c r="CT260" s="588"/>
      <c r="CU260" s="608"/>
      <c r="CV260" s="599"/>
      <c r="CW260" s="514"/>
    </row>
    <row r="261" spans="1:101" ht="15" customHeight="1">
      <c r="A261" s="22"/>
      <c r="B261" s="11"/>
      <c r="C261" s="37" t="s">
        <v>5318</v>
      </c>
      <c r="D261" s="969" t="str">
        <f>IF(CNGE_2026_M1_Secc1_Sub1!$D140="","",CNGE_2026_M1_Secc1_Sub1!$D140)</f>
        <v/>
      </c>
      <c r="E261" s="970"/>
      <c r="F261" s="970"/>
      <c r="G261" s="970"/>
      <c r="H261" s="970"/>
      <c r="I261" s="970"/>
      <c r="J261" s="970"/>
      <c r="K261" s="970"/>
      <c r="L261" s="970"/>
      <c r="M261" s="645"/>
      <c r="N261" s="645"/>
      <c r="O261" s="645"/>
      <c r="P261" s="645"/>
      <c r="Q261" s="645"/>
      <c r="R261" s="645"/>
      <c r="S261" s="645"/>
      <c r="T261" s="645"/>
      <c r="U261" s="645"/>
      <c r="V261" s="645"/>
      <c r="W261" s="645"/>
      <c r="X261" s="645"/>
      <c r="Y261" s="645"/>
      <c r="Z261" s="645"/>
      <c r="AA261" s="645"/>
      <c r="AB261" s="645"/>
      <c r="AC261" s="645"/>
      <c r="AD261" s="645"/>
      <c r="AG261">
        <f t="shared" si="148"/>
        <v>0</v>
      </c>
      <c r="AH261">
        <f t="shared" si="149"/>
        <v>0</v>
      </c>
      <c r="AI261">
        <f t="shared" si="150"/>
        <v>0</v>
      </c>
      <c r="AJ261">
        <f t="shared" si="151"/>
        <v>0</v>
      </c>
      <c r="AK261">
        <f t="shared" si="152"/>
        <v>0</v>
      </c>
      <c r="AL261">
        <f t="shared" si="153"/>
        <v>0</v>
      </c>
      <c r="AM261">
        <f t="shared" si="154"/>
        <v>0</v>
      </c>
      <c r="AN261">
        <f t="shared" si="155"/>
        <v>0</v>
      </c>
      <c r="AO261">
        <f t="shared" si="156"/>
        <v>0</v>
      </c>
      <c r="AP261">
        <f t="shared" si="157"/>
        <v>0</v>
      </c>
      <c r="AQ261">
        <f t="shared" si="158"/>
        <v>0</v>
      </c>
      <c r="AR261">
        <f t="shared" si="159"/>
        <v>0</v>
      </c>
      <c r="AS261">
        <f t="shared" si="160"/>
        <v>0</v>
      </c>
      <c r="AT261">
        <f t="shared" si="161"/>
        <v>0</v>
      </c>
      <c r="AU261">
        <f t="shared" si="162"/>
        <v>0</v>
      </c>
      <c r="AV261">
        <f t="shared" si="163"/>
        <v>0</v>
      </c>
      <c r="AW261">
        <f t="shared" si="164"/>
        <v>0</v>
      </c>
      <c r="AX261">
        <f t="shared" si="165"/>
        <v>0</v>
      </c>
      <c r="AY261">
        <f t="shared" si="166"/>
        <v>0</v>
      </c>
      <c r="AZ261">
        <f t="shared" si="167"/>
        <v>0</v>
      </c>
      <c r="BA261">
        <f t="shared" si="168"/>
        <v>0</v>
      </c>
      <c r="BB261">
        <f t="shared" si="169"/>
        <v>0</v>
      </c>
      <c r="BC261">
        <f t="shared" si="170"/>
        <v>0</v>
      </c>
      <c r="BD261">
        <f t="shared" si="171"/>
        <v>0</v>
      </c>
      <c r="BE261" s="356">
        <f t="shared" si="172"/>
        <v>0</v>
      </c>
      <c r="BF261" s="357">
        <f t="shared" si="173"/>
        <v>0</v>
      </c>
      <c r="BG261" s="358">
        <f t="shared" si="174"/>
        <v>0</v>
      </c>
      <c r="BH261" s="359">
        <f t="shared" si="175"/>
        <v>0</v>
      </c>
      <c r="BI261" s="356">
        <f t="shared" si="176"/>
        <v>0</v>
      </c>
      <c r="BJ261" s="357">
        <f t="shared" si="177"/>
        <v>0</v>
      </c>
      <c r="BK261" s="358">
        <f t="shared" si="178"/>
        <v>0</v>
      </c>
      <c r="BL261" s="359">
        <f t="shared" si="179"/>
        <v>0</v>
      </c>
      <c r="BM261" s="356">
        <f t="shared" si="180"/>
        <v>0</v>
      </c>
      <c r="BN261" s="357">
        <f t="shared" si="181"/>
        <v>0</v>
      </c>
      <c r="BO261" s="358">
        <f t="shared" si="182"/>
        <v>0</v>
      </c>
      <c r="BP261" s="359">
        <f t="shared" si="183"/>
        <v>0</v>
      </c>
      <c r="BQ261" s="282">
        <f t="shared" si="184"/>
        <v>0</v>
      </c>
      <c r="BR261" s="352" t="str">
        <f>IF(BQ261=0,"",
IF(SUM($BQ$162:BQ261)=1,BS261,
IF($BQ$282&gt;SUM($BQ$162:BQ261),_xlfn.CONCAT(", ",BS261),
IF($BQ$282=SUM($BQ$162:BQ261),_xlfn.CONCAT(" y ",BS261)))))</f>
        <v/>
      </c>
      <c r="BS261" s="120" t="s">
        <v>5319</v>
      </c>
      <c r="BX261" s="603">
        <f t="shared" si="185"/>
        <v>1</v>
      </c>
      <c r="BY261" s="604">
        <f t="shared" si="186"/>
        <v>1</v>
      </c>
      <c r="BZ261" s="605">
        <f t="shared" si="187"/>
        <v>1</v>
      </c>
      <c r="CA261" s="290">
        <f t="shared" si="188"/>
        <v>0</v>
      </c>
      <c r="CB261" s="293">
        <f t="shared" si="189"/>
        <v>0</v>
      </c>
      <c r="CC261" s="283" t="str">
        <f>IF(CB261=0,"",
IF(SUM($CB$162:CB261)=1,CD261,
IF($CB$282&gt;SUM($CB$162:CB261),_xlfn.CONCAT(", ",CD261),
IF($CB$282=SUM($CB$162:CB261),_xlfn.CONCAT(" y ",CD261)))))</f>
        <v/>
      </c>
      <c r="CD261" s="120" t="s">
        <v>5319</v>
      </c>
      <c r="CE261" s="365">
        <f>IF(M261="",0,IF(OR(M261="NS",CNGE_2026_M1_Secc1_Sub2!$M475="NS"),0,IF(AND(M261="NA",CNGE_2026_M1_Secc1_Sub2!$M475="NA"),0,IF(M261=CNGE_2026_M1_Secc1_Sub2!$M475,0,1))))</f>
        <v>0</v>
      </c>
      <c r="CF261" s="366">
        <f>IF(N261="",0,IF(OR(G261="NS",CNGE_2026_M1_Secc1_Sub2!$S475="NS"),0,IF(AND(N261="NA",CNGE_2026_M1_Secc1_Sub2!$S475="NA"),0,IF(N261=CNGE_2026_M1_Secc1_Sub2!$S475,0,1))))</f>
        <v>0</v>
      </c>
      <c r="CG261" s="531">
        <f>IF(O261="",0,IF(OR(H261="NS",CNGE_2026_M1_Secc1_Sub2!$Y475="NS"),0,IF(AND(O261="NA",CNGE_2026_M1_Secc1_Sub2!$Y475="NA"),0,IF(O261=CNGE_2026_M1_Secc1_Sub2!$Y475,0,1))))</f>
        <v>0</v>
      </c>
      <c r="CH261" s="282">
        <f t="shared" si="190"/>
        <v>0</v>
      </c>
      <c r="CI261" s="283" t="str">
        <f>IF(CH261=0,"",
IF(SUM($CH$162:CH261)=1,CJ261,
IF($CH$282&gt;SUM($CH$162:CH261),_xlfn.CONCAT(", ",CJ261),
IF($CH$282=SUM($CH$162:CH261),_xlfn.CONCAT(" y ",CJ261)))))</f>
        <v/>
      </c>
      <c r="CJ261" s="120" t="s">
        <v>5319</v>
      </c>
      <c r="CN261" s="1"/>
      <c r="CO261" s="608"/>
      <c r="CP261" s="599"/>
      <c r="CQ261" s="77"/>
      <c r="CR261" s="588"/>
      <c r="CS261" s="588"/>
      <c r="CT261" s="588"/>
      <c r="CU261" s="608"/>
      <c r="CV261" s="599"/>
      <c r="CW261" s="514"/>
    </row>
    <row r="262" spans="1:101" ht="15" customHeight="1">
      <c r="A262" s="22"/>
      <c r="B262" s="11"/>
      <c r="C262" s="37" t="s">
        <v>5320</v>
      </c>
      <c r="D262" s="969" t="str">
        <f>IF(CNGE_2026_M1_Secc1_Sub1!$D141="","",CNGE_2026_M1_Secc1_Sub1!$D141)</f>
        <v/>
      </c>
      <c r="E262" s="970"/>
      <c r="F262" s="970"/>
      <c r="G262" s="970"/>
      <c r="H262" s="970"/>
      <c r="I262" s="970"/>
      <c r="J262" s="970"/>
      <c r="K262" s="970"/>
      <c r="L262" s="970"/>
      <c r="M262" s="645"/>
      <c r="N262" s="645"/>
      <c r="O262" s="645"/>
      <c r="P262" s="645"/>
      <c r="Q262" s="645"/>
      <c r="R262" s="645"/>
      <c r="S262" s="645"/>
      <c r="T262" s="645"/>
      <c r="U262" s="645"/>
      <c r="V262" s="645"/>
      <c r="W262" s="645"/>
      <c r="X262" s="645"/>
      <c r="Y262" s="645"/>
      <c r="Z262" s="645"/>
      <c r="AA262" s="645"/>
      <c r="AB262" s="645"/>
      <c r="AC262" s="645"/>
      <c r="AD262" s="645"/>
      <c r="AG262">
        <f t="shared" si="148"/>
        <v>0</v>
      </c>
      <c r="AH262">
        <f t="shared" si="149"/>
        <v>0</v>
      </c>
      <c r="AI262">
        <f t="shared" si="150"/>
        <v>0</v>
      </c>
      <c r="AJ262">
        <f t="shared" si="151"/>
        <v>0</v>
      </c>
      <c r="AK262">
        <f t="shared" si="152"/>
        <v>0</v>
      </c>
      <c r="AL262">
        <f t="shared" si="153"/>
        <v>0</v>
      </c>
      <c r="AM262">
        <f t="shared" si="154"/>
        <v>0</v>
      </c>
      <c r="AN262">
        <f t="shared" si="155"/>
        <v>0</v>
      </c>
      <c r="AO262">
        <f t="shared" si="156"/>
        <v>0</v>
      </c>
      <c r="AP262">
        <f t="shared" si="157"/>
        <v>0</v>
      </c>
      <c r="AQ262">
        <f t="shared" si="158"/>
        <v>0</v>
      </c>
      <c r="AR262">
        <f t="shared" si="159"/>
        <v>0</v>
      </c>
      <c r="AS262">
        <f t="shared" si="160"/>
        <v>0</v>
      </c>
      <c r="AT262">
        <f t="shared" si="161"/>
        <v>0</v>
      </c>
      <c r="AU262">
        <f t="shared" si="162"/>
        <v>0</v>
      </c>
      <c r="AV262">
        <f t="shared" si="163"/>
        <v>0</v>
      </c>
      <c r="AW262">
        <f t="shared" si="164"/>
        <v>0</v>
      </c>
      <c r="AX262">
        <f t="shared" si="165"/>
        <v>0</v>
      </c>
      <c r="AY262">
        <f t="shared" si="166"/>
        <v>0</v>
      </c>
      <c r="AZ262">
        <f t="shared" si="167"/>
        <v>0</v>
      </c>
      <c r="BA262">
        <f t="shared" si="168"/>
        <v>0</v>
      </c>
      <c r="BB262">
        <f t="shared" si="169"/>
        <v>0</v>
      </c>
      <c r="BC262">
        <f t="shared" si="170"/>
        <v>0</v>
      </c>
      <c r="BD262">
        <f t="shared" si="171"/>
        <v>0</v>
      </c>
      <c r="BE262" s="356">
        <f t="shared" si="172"/>
        <v>0</v>
      </c>
      <c r="BF262" s="357">
        <f t="shared" si="173"/>
        <v>0</v>
      </c>
      <c r="BG262" s="358">
        <f t="shared" si="174"/>
        <v>0</v>
      </c>
      <c r="BH262" s="359">
        <f t="shared" si="175"/>
        <v>0</v>
      </c>
      <c r="BI262" s="356">
        <f t="shared" si="176"/>
        <v>0</v>
      </c>
      <c r="BJ262" s="357">
        <f t="shared" si="177"/>
        <v>0</v>
      </c>
      <c r="BK262" s="358">
        <f t="shared" si="178"/>
        <v>0</v>
      </c>
      <c r="BL262" s="359">
        <f t="shared" si="179"/>
        <v>0</v>
      </c>
      <c r="BM262" s="356">
        <f t="shared" si="180"/>
        <v>0</v>
      </c>
      <c r="BN262" s="357">
        <f t="shared" si="181"/>
        <v>0</v>
      </c>
      <c r="BO262" s="358">
        <f t="shared" si="182"/>
        <v>0</v>
      </c>
      <c r="BP262" s="359">
        <f t="shared" si="183"/>
        <v>0</v>
      </c>
      <c r="BQ262" s="282">
        <f t="shared" si="184"/>
        <v>0</v>
      </c>
      <c r="BR262" s="352" t="str">
        <f>IF(BQ262=0,"",
IF(SUM($BQ$162:BQ262)=1,BS262,
IF($BQ$282&gt;SUM($BQ$162:BQ262),_xlfn.CONCAT(", ",BS262),
IF($BQ$282=SUM($BQ$162:BQ262),_xlfn.CONCAT(" y ",BS262)))))</f>
        <v/>
      </c>
      <c r="BS262" s="120" t="s">
        <v>5321</v>
      </c>
      <c r="BX262" s="603">
        <f t="shared" si="185"/>
        <v>1</v>
      </c>
      <c r="BY262" s="604">
        <f t="shared" si="186"/>
        <v>1</v>
      </c>
      <c r="BZ262" s="605">
        <f t="shared" si="187"/>
        <v>1</v>
      </c>
      <c r="CA262" s="290">
        <f t="shared" si="188"/>
        <v>0</v>
      </c>
      <c r="CB262" s="293">
        <f t="shared" si="189"/>
        <v>0</v>
      </c>
      <c r="CC262" s="283" t="str">
        <f>IF(CB262=0,"",
IF(SUM($CB$162:CB262)=1,CD262,
IF($CB$282&gt;SUM($CB$162:CB262),_xlfn.CONCAT(", ",CD262),
IF($CB$282=SUM($CB$162:CB262),_xlfn.CONCAT(" y ",CD262)))))</f>
        <v/>
      </c>
      <c r="CD262" s="120" t="s">
        <v>5321</v>
      </c>
      <c r="CE262" s="365">
        <f>IF(M262="",0,IF(OR(M262="NS",CNGE_2026_M1_Secc1_Sub2!$M476="NS"),0,IF(AND(M262="NA",CNGE_2026_M1_Secc1_Sub2!$M476="NA"),0,IF(M262=CNGE_2026_M1_Secc1_Sub2!$M476,0,1))))</f>
        <v>0</v>
      </c>
      <c r="CF262" s="366">
        <f>IF(N262="",0,IF(OR(G262="NS",CNGE_2026_M1_Secc1_Sub2!$S476="NS"),0,IF(AND(N262="NA",CNGE_2026_M1_Secc1_Sub2!$S476="NA"),0,IF(N262=CNGE_2026_M1_Secc1_Sub2!$S476,0,1))))</f>
        <v>0</v>
      </c>
      <c r="CG262" s="531">
        <f>IF(O262="",0,IF(OR(H262="NS",CNGE_2026_M1_Secc1_Sub2!$Y476="NS"),0,IF(AND(O262="NA",CNGE_2026_M1_Secc1_Sub2!$Y476="NA"),0,IF(O262=CNGE_2026_M1_Secc1_Sub2!$Y476,0,1))))</f>
        <v>0</v>
      </c>
      <c r="CH262" s="282">
        <f t="shared" si="190"/>
        <v>0</v>
      </c>
      <c r="CI262" s="283" t="str">
        <f>IF(CH262=0,"",
IF(SUM($CH$162:CH262)=1,CJ262,
IF($CH$282&gt;SUM($CH$162:CH262),_xlfn.CONCAT(", ",CJ262),
IF($CH$282=SUM($CH$162:CH262),_xlfn.CONCAT(" y ",CJ262)))))</f>
        <v/>
      </c>
      <c r="CJ262" s="120" t="s">
        <v>5321</v>
      </c>
      <c r="CN262" s="1"/>
      <c r="CO262" s="608"/>
      <c r="CP262" s="599"/>
      <c r="CQ262" s="77"/>
      <c r="CR262" s="588"/>
      <c r="CS262" s="588"/>
      <c r="CT262" s="588"/>
      <c r="CU262" s="608"/>
      <c r="CV262" s="599"/>
      <c r="CW262" s="514"/>
    </row>
    <row r="263" spans="1:101" ht="15" customHeight="1">
      <c r="A263" s="22"/>
      <c r="B263" s="11"/>
      <c r="C263" s="37" t="s">
        <v>5322</v>
      </c>
      <c r="D263" s="969" t="str">
        <f>IF(CNGE_2026_M1_Secc1_Sub1!$D142="","",CNGE_2026_M1_Secc1_Sub1!$D142)</f>
        <v/>
      </c>
      <c r="E263" s="970"/>
      <c r="F263" s="970"/>
      <c r="G263" s="970"/>
      <c r="H263" s="970"/>
      <c r="I263" s="970"/>
      <c r="J263" s="970"/>
      <c r="K263" s="970"/>
      <c r="L263" s="970"/>
      <c r="M263" s="645"/>
      <c r="N263" s="645"/>
      <c r="O263" s="645"/>
      <c r="P263" s="645"/>
      <c r="Q263" s="645"/>
      <c r="R263" s="645"/>
      <c r="S263" s="645"/>
      <c r="T263" s="645"/>
      <c r="U263" s="645"/>
      <c r="V263" s="645"/>
      <c r="W263" s="645"/>
      <c r="X263" s="645"/>
      <c r="Y263" s="645"/>
      <c r="Z263" s="645"/>
      <c r="AA263" s="645"/>
      <c r="AB263" s="645"/>
      <c r="AC263" s="645"/>
      <c r="AD263" s="645"/>
      <c r="AG263">
        <f t="shared" si="148"/>
        <v>0</v>
      </c>
      <c r="AH263">
        <f t="shared" si="149"/>
        <v>0</v>
      </c>
      <c r="AI263">
        <f t="shared" si="150"/>
        <v>0</v>
      </c>
      <c r="AJ263">
        <f t="shared" si="151"/>
        <v>0</v>
      </c>
      <c r="AK263">
        <f t="shared" si="152"/>
        <v>0</v>
      </c>
      <c r="AL263">
        <f t="shared" si="153"/>
        <v>0</v>
      </c>
      <c r="AM263">
        <f t="shared" si="154"/>
        <v>0</v>
      </c>
      <c r="AN263">
        <f t="shared" si="155"/>
        <v>0</v>
      </c>
      <c r="AO263">
        <f t="shared" si="156"/>
        <v>0</v>
      </c>
      <c r="AP263">
        <f t="shared" si="157"/>
        <v>0</v>
      </c>
      <c r="AQ263">
        <f t="shared" si="158"/>
        <v>0</v>
      </c>
      <c r="AR263">
        <f t="shared" si="159"/>
        <v>0</v>
      </c>
      <c r="AS263">
        <f t="shared" si="160"/>
        <v>0</v>
      </c>
      <c r="AT263">
        <f t="shared" si="161"/>
        <v>0</v>
      </c>
      <c r="AU263">
        <f t="shared" si="162"/>
        <v>0</v>
      </c>
      <c r="AV263">
        <f t="shared" si="163"/>
        <v>0</v>
      </c>
      <c r="AW263">
        <f t="shared" si="164"/>
        <v>0</v>
      </c>
      <c r="AX263">
        <f t="shared" si="165"/>
        <v>0</v>
      </c>
      <c r="AY263">
        <f t="shared" si="166"/>
        <v>0</v>
      </c>
      <c r="AZ263">
        <f t="shared" si="167"/>
        <v>0</v>
      </c>
      <c r="BA263">
        <f t="shared" si="168"/>
        <v>0</v>
      </c>
      <c r="BB263">
        <f t="shared" si="169"/>
        <v>0</v>
      </c>
      <c r="BC263">
        <f t="shared" si="170"/>
        <v>0</v>
      </c>
      <c r="BD263">
        <f t="shared" si="171"/>
        <v>0</v>
      </c>
      <c r="BE263" s="356">
        <f t="shared" si="172"/>
        <v>0</v>
      </c>
      <c r="BF263" s="357">
        <f t="shared" si="173"/>
        <v>0</v>
      </c>
      <c r="BG263" s="358">
        <f t="shared" si="174"/>
        <v>0</v>
      </c>
      <c r="BH263" s="359">
        <f t="shared" si="175"/>
        <v>0</v>
      </c>
      <c r="BI263" s="356">
        <f t="shared" si="176"/>
        <v>0</v>
      </c>
      <c r="BJ263" s="357">
        <f t="shared" si="177"/>
        <v>0</v>
      </c>
      <c r="BK263" s="358">
        <f t="shared" si="178"/>
        <v>0</v>
      </c>
      <c r="BL263" s="359">
        <f t="shared" si="179"/>
        <v>0</v>
      </c>
      <c r="BM263" s="356">
        <f t="shared" si="180"/>
        <v>0</v>
      </c>
      <c r="BN263" s="357">
        <f t="shared" si="181"/>
        <v>0</v>
      </c>
      <c r="BO263" s="358">
        <f t="shared" si="182"/>
        <v>0</v>
      </c>
      <c r="BP263" s="359">
        <f t="shared" si="183"/>
        <v>0</v>
      </c>
      <c r="BQ263" s="282">
        <f t="shared" si="184"/>
        <v>0</v>
      </c>
      <c r="BR263" s="352" t="str">
        <f>IF(BQ263=0,"",
IF(SUM($BQ$162:BQ263)=1,BS263,
IF($BQ$282&gt;SUM($BQ$162:BQ263),_xlfn.CONCAT(", ",BS263),
IF($BQ$282=SUM($BQ$162:BQ263),_xlfn.CONCAT(" y ",BS263)))))</f>
        <v/>
      </c>
      <c r="BS263" s="120" t="s">
        <v>5323</v>
      </c>
      <c r="BX263" s="603">
        <f t="shared" si="185"/>
        <v>1</v>
      </c>
      <c r="BY263" s="604">
        <f t="shared" si="186"/>
        <v>1</v>
      </c>
      <c r="BZ263" s="605">
        <f t="shared" si="187"/>
        <v>1</v>
      </c>
      <c r="CA263" s="290">
        <f t="shared" si="188"/>
        <v>0</v>
      </c>
      <c r="CB263" s="293">
        <f t="shared" si="189"/>
        <v>0</v>
      </c>
      <c r="CC263" s="283" t="str">
        <f>IF(CB263=0,"",
IF(SUM($CB$162:CB263)=1,CD263,
IF($CB$282&gt;SUM($CB$162:CB263),_xlfn.CONCAT(", ",CD263),
IF($CB$282=SUM($CB$162:CB263),_xlfn.CONCAT(" y ",CD263)))))</f>
        <v/>
      </c>
      <c r="CD263" s="120" t="s">
        <v>5323</v>
      </c>
      <c r="CE263" s="365">
        <f>IF(M263="",0,IF(OR(M263="NS",CNGE_2026_M1_Secc1_Sub2!$M477="NS"),0,IF(AND(M263="NA",CNGE_2026_M1_Secc1_Sub2!$M477="NA"),0,IF(M263=CNGE_2026_M1_Secc1_Sub2!$M477,0,1))))</f>
        <v>0</v>
      </c>
      <c r="CF263" s="366">
        <f>IF(N263="",0,IF(OR(G263="NS",CNGE_2026_M1_Secc1_Sub2!$S477="NS"),0,IF(AND(N263="NA",CNGE_2026_M1_Secc1_Sub2!$S477="NA"),0,IF(N263=CNGE_2026_M1_Secc1_Sub2!$S477,0,1))))</f>
        <v>0</v>
      </c>
      <c r="CG263" s="531">
        <f>IF(O263="",0,IF(OR(H263="NS",CNGE_2026_M1_Secc1_Sub2!$Y477="NS"),0,IF(AND(O263="NA",CNGE_2026_M1_Secc1_Sub2!$Y477="NA"),0,IF(O263=CNGE_2026_M1_Secc1_Sub2!$Y477,0,1))))</f>
        <v>0</v>
      </c>
      <c r="CH263" s="282">
        <f t="shared" si="190"/>
        <v>0</v>
      </c>
      <c r="CI263" s="283" t="str">
        <f>IF(CH263=0,"",
IF(SUM($CH$162:CH263)=1,CJ263,
IF($CH$282&gt;SUM($CH$162:CH263),_xlfn.CONCAT(", ",CJ263),
IF($CH$282=SUM($CH$162:CH263),_xlfn.CONCAT(" y ",CJ263)))))</f>
        <v/>
      </c>
      <c r="CJ263" s="120" t="s">
        <v>5323</v>
      </c>
      <c r="CN263" s="1"/>
      <c r="CO263" s="608"/>
      <c r="CP263" s="599"/>
      <c r="CQ263" s="77"/>
      <c r="CR263" s="588"/>
      <c r="CS263" s="588"/>
      <c r="CT263" s="588"/>
      <c r="CU263" s="608"/>
      <c r="CV263" s="599"/>
      <c r="CW263" s="514"/>
    </row>
    <row r="264" spans="1:101" ht="15" customHeight="1">
      <c r="A264" s="22"/>
      <c r="B264" s="11"/>
      <c r="C264" s="37" t="s">
        <v>5324</v>
      </c>
      <c r="D264" s="969" t="str">
        <f>IF(CNGE_2026_M1_Secc1_Sub1!$D143="","",CNGE_2026_M1_Secc1_Sub1!$D143)</f>
        <v/>
      </c>
      <c r="E264" s="970"/>
      <c r="F264" s="970"/>
      <c r="G264" s="970"/>
      <c r="H264" s="970"/>
      <c r="I264" s="970"/>
      <c r="J264" s="970"/>
      <c r="K264" s="970"/>
      <c r="L264" s="970"/>
      <c r="M264" s="645"/>
      <c r="N264" s="645"/>
      <c r="O264" s="645"/>
      <c r="P264" s="645"/>
      <c r="Q264" s="645"/>
      <c r="R264" s="645"/>
      <c r="S264" s="645"/>
      <c r="T264" s="645"/>
      <c r="U264" s="645"/>
      <c r="V264" s="645"/>
      <c r="W264" s="645"/>
      <c r="X264" s="645"/>
      <c r="Y264" s="645"/>
      <c r="Z264" s="645"/>
      <c r="AA264" s="645"/>
      <c r="AB264" s="645"/>
      <c r="AC264" s="645"/>
      <c r="AD264" s="645"/>
      <c r="AG264">
        <f t="shared" si="148"/>
        <v>0</v>
      </c>
      <c r="AH264">
        <f t="shared" si="149"/>
        <v>0</v>
      </c>
      <c r="AI264">
        <f t="shared" si="150"/>
        <v>0</v>
      </c>
      <c r="AJ264">
        <f t="shared" si="151"/>
        <v>0</v>
      </c>
      <c r="AK264">
        <f t="shared" si="152"/>
        <v>0</v>
      </c>
      <c r="AL264">
        <f t="shared" si="153"/>
        <v>0</v>
      </c>
      <c r="AM264">
        <f t="shared" si="154"/>
        <v>0</v>
      </c>
      <c r="AN264">
        <f t="shared" si="155"/>
        <v>0</v>
      </c>
      <c r="AO264">
        <f t="shared" si="156"/>
        <v>0</v>
      </c>
      <c r="AP264">
        <f t="shared" si="157"/>
        <v>0</v>
      </c>
      <c r="AQ264">
        <f t="shared" si="158"/>
        <v>0</v>
      </c>
      <c r="AR264">
        <f t="shared" si="159"/>
        <v>0</v>
      </c>
      <c r="AS264">
        <f t="shared" si="160"/>
        <v>0</v>
      </c>
      <c r="AT264">
        <f t="shared" si="161"/>
        <v>0</v>
      </c>
      <c r="AU264">
        <f t="shared" si="162"/>
        <v>0</v>
      </c>
      <c r="AV264">
        <f t="shared" si="163"/>
        <v>0</v>
      </c>
      <c r="AW264">
        <f t="shared" si="164"/>
        <v>0</v>
      </c>
      <c r="AX264">
        <f t="shared" si="165"/>
        <v>0</v>
      </c>
      <c r="AY264">
        <f t="shared" si="166"/>
        <v>0</v>
      </c>
      <c r="AZ264">
        <f t="shared" si="167"/>
        <v>0</v>
      </c>
      <c r="BA264">
        <f t="shared" si="168"/>
        <v>0</v>
      </c>
      <c r="BB264">
        <f t="shared" si="169"/>
        <v>0</v>
      </c>
      <c r="BC264">
        <f t="shared" si="170"/>
        <v>0</v>
      </c>
      <c r="BD264">
        <f t="shared" si="171"/>
        <v>0</v>
      </c>
      <c r="BE264" s="356">
        <f t="shared" si="172"/>
        <v>0</v>
      </c>
      <c r="BF264" s="357">
        <f t="shared" si="173"/>
        <v>0</v>
      </c>
      <c r="BG264" s="358">
        <f t="shared" si="174"/>
        <v>0</v>
      </c>
      <c r="BH264" s="359">
        <f t="shared" si="175"/>
        <v>0</v>
      </c>
      <c r="BI264" s="356">
        <f t="shared" si="176"/>
        <v>0</v>
      </c>
      <c r="BJ264" s="357">
        <f t="shared" si="177"/>
        <v>0</v>
      </c>
      <c r="BK264" s="358">
        <f t="shared" si="178"/>
        <v>0</v>
      </c>
      <c r="BL264" s="359">
        <f t="shared" si="179"/>
        <v>0</v>
      </c>
      <c r="BM264" s="356">
        <f t="shared" si="180"/>
        <v>0</v>
      </c>
      <c r="BN264" s="357">
        <f t="shared" si="181"/>
        <v>0</v>
      </c>
      <c r="BO264" s="358">
        <f t="shared" si="182"/>
        <v>0</v>
      </c>
      <c r="BP264" s="359">
        <f t="shared" si="183"/>
        <v>0</v>
      </c>
      <c r="BQ264" s="282">
        <f t="shared" si="184"/>
        <v>0</v>
      </c>
      <c r="BR264" s="352" t="str">
        <f>IF(BQ264=0,"",
IF(SUM($BQ$162:BQ264)=1,BS264,
IF($BQ$282&gt;SUM($BQ$162:BQ264),_xlfn.CONCAT(", ",BS264),
IF($BQ$282=SUM($BQ$162:BQ264),_xlfn.CONCAT(" y ",BS264)))))</f>
        <v/>
      </c>
      <c r="BS264" s="120" t="s">
        <v>5325</v>
      </c>
      <c r="BX264" s="603">
        <f t="shared" si="185"/>
        <v>1</v>
      </c>
      <c r="BY264" s="604">
        <f t="shared" si="186"/>
        <v>1</v>
      </c>
      <c r="BZ264" s="605">
        <f t="shared" si="187"/>
        <v>1</v>
      </c>
      <c r="CA264" s="290">
        <f t="shared" si="188"/>
        <v>0</v>
      </c>
      <c r="CB264" s="293">
        <f t="shared" si="189"/>
        <v>0</v>
      </c>
      <c r="CC264" s="283" t="str">
        <f>IF(CB264=0,"",
IF(SUM($CB$162:CB264)=1,CD264,
IF($CB$282&gt;SUM($CB$162:CB264),_xlfn.CONCAT(", ",CD264),
IF($CB$282=SUM($CB$162:CB264),_xlfn.CONCAT(" y ",CD264)))))</f>
        <v/>
      </c>
      <c r="CD264" s="120" t="s">
        <v>5325</v>
      </c>
      <c r="CE264" s="365">
        <f>IF(M264="",0,IF(OR(M264="NS",CNGE_2026_M1_Secc1_Sub2!$M478="NS"),0,IF(AND(M264="NA",CNGE_2026_M1_Secc1_Sub2!$M478="NA"),0,IF(M264=CNGE_2026_M1_Secc1_Sub2!$M478,0,1))))</f>
        <v>0</v>
      </c>
      <c r="CF264" s="366">
        <f>IF(N264="",0,IF(OR(G264="NS",CNGE_2026_M1_Secc1_Sub2!$S478="NS"),0,IF(AND(N264="NA",CNGE_2026_M1_Secc1_Sub2!$S478="NA"),0,IF(N264=CNGE_2026_M1_Secc1_Sub2!$S478,0,1))))</f>
        <v>0</v>
      </c>
      <c r="CG264" s="531">
        <f>IF(O264="",0,IF(OR(H264="NS",CNGE_2026_M1_Secc1_Sub2!$Y478="NS"),0,IF(AND(O264="NA",CNGE_2026_M1_Secc1_Sub2!$Y478="NA"),0,IF(O264=CNGE_2026_M1_Secc1_Sub2!$Y478,0,1))))</f>
        <v>0</v>
      </c>
      <c r="CH264" s="282">
        <f t="shared" si="190"/>
        <v>0</v>
      </c>
      <c r="CI264" s="283" t="str">
        <f>IF(CH264=0,"",
IF(SUM($CH$162:CH264)=1,CJ264,
IF($CH$282&gt;SUM($CH$162:CH264),_xlfn.CONCAT(", ",CJ264),
IF($CH$282=SUM($CH$162:CH264),_xlfn.CONCAT(" y ",CJ264)))))</f>
        <v/>
      </c>
      <c r="CJ264" s="120" t="s">
        <v>5325</v>
      </c>
      <c r="CN264" s="1"/>
      <c r="CO264" s="608"/>
      <c r="CP264" s="599"/>
      <c r="CQ264" s="77"/>
      <c r="CR264" s="588"/>
      <c r="CS264" s="588"/>
      <c r="CT264" s="588"/>
      <c r="CU264" s="608"/>
      <c r="CV264" s="599"/>
      <c r="CW264" s="514"/>
    </row>
    <row r="265" spans="1:101" ht="15" customHeight="1">
      <c r="A265" s="22"/>
      <c r="B265" s="11"/>
      <c r="C265" s="37" t="s">
        <v>5326</v>
      </c>
      <c r="D265" s="969" t="str">
        <f>IF(CNGE_2026_M1_Secc1_Sub1!$D144="","",CNGE_2026_M1_Secc1_Sub1!$D144)</f>
        <v/>
      </c>
      <c r="E265" s="970"/>
      <c r="F265" s="970"/>
      <c r="G265" s="970"/>
      <c r="H265" s="970"/>
      <c r="I265" s="970"/>
      <c r="J265" s="970"/>
      <c r="K265" s="970"/>
      <c r="L265" s="970"/>
      <c r="M265" s="645"/>
      <c r="N265" s="645"/>
      <c r="O265" s="645"/>
      <c r="P265" s="645"/>
      <c r="Q265" s="645"/>
      <c r="R265" s="645"/>
      <c r="S265" s="645"/>
      <c r="T265" s="645"/>
      <c r="U265" s="645"/>
      <c r="V265" s="645"/>
      <c r="W265" s="645"/>
      <c r="X265" s="645"/>
      <c r="Y265" s="645"/>
      <c r="Z265" s="645"/>
      <c r="AA265" s="645"/>
      <c r="AB265" s="645"/>
      <c r="AC265" s="645"/>
      <c r="AD265" s="645"/>
      <c r="AG265">
        <f t="shared" si="148"/>
        <v>0</v>
      </c>
      <c r="AH265">
        <f t="shared" si="149"/>
        <v>0</v>
      </c>
      <c r="AI265">
        <f t="shared" si="150"/>
        <v>0</v>
      </c>
      <c r="AJ265">
        <f t="shared" si="151"/>
        <v>0</v>
      </c>
      <c r="AK265">
        <f t="shared" si="152"/>
        <v>0</v>
      </c>
      <c r="AL265">
        <f t="shared" si="153"/>
        <v>0</v>
      </c>
      <c r="AM265">
        <f t="shared" si="154"/>
        <v>0</v>
      </c>
      <c r="AN265">
        <f t="shared" si="155"/>
        <v>0</v>
      </c>
      <c r="AO265">
        <f t="shared" si="156"/>
        <v>0</v>
      </c>
      <c r="AP265">
        <f t="shared" si="157"/>
        <v>0</v>
      </c>
      <c r="AQ265">
        <f t="shared" si="158"/>
        <v>0</v>
      </c>
      <c r="AR265">
        <f t="shared" si="159"/>
        <v>0</v>
      </c>
      <c r="AS265">
        <f t="shared" si="160"/>
        <v>0</v>
      </c>
      <c r="AT265">
        <f t="shared" si="161"/>
        <v>0</v>
      </c>
      <c r="AU265">
        <f t="shared" si="162"/>
        <v>0</v>
      </c>
      <c r="AV265">
        <f t="shared" si="163"/>
        <v>0</v>
      </c>
      <c r="AW265">
        <f t="shared" si="164"/>
        <v>0</v>
      </c>
      <c r="AX265">
        <f t="shared" si="165"/>
        <v>0</v>
      </c>
      <c r="AY265">
        <f t="shared" si="166"/>
        <v>0</v>
      </c>
      <c r="AZ265">
        <f t="shared" si="167"/>
        <v>0</v>
      </c>
      <c r="BA265">
        <f t="shared" si="168"/>
        <v>0</v>
      </c>
      <c r="BB265">
        <f t="shared" si="169"/>
        <v>0</v>
      </c>
      <c r="BC265">
        <f t="shared" si="170"/>
        <v>0</v>
      </c>
      <c r="BD265">
        <f t="shared" si="171"/>
        <v>0</v>
      </c>
      <c r="BE265" s="356">
        <f t="shared" si="172"/>
        <v>0</v>
      </c>
      <c r="BF265" s="357">
        <f t="shared" si="173"/>
        <v>0</v>
      </c>
      <c r="BG265" s="358">
        <f t="shared" si="174"/>
        <v>0</v>
      </c>
      <c r="BH265" s="359">
        <f t="shared" si="175"/>
        <v>0</v>
      </c>
      <c r="BI265" s="356">
        <f t="shared" si="176"/>
        <v>0</v>
      </c>
      <c r="BJ265" s="357">
        <f t="shared" si="177"/>
        <v>0</v>
      </c>
      <c r="BK265" s="358">
        <f t="shared" si="178"/>
        <v>0</v>
      </c>
      <c r="BL265" s="359">
        <f t="shared" si="179"/>
        <v>0</v>
      </c>
      <c r="BM265" s="356">
        <f t="shared" si="180"/>
        <v>0</v>
      </c>
      <c r="BN265" s="357">
        <f t="shared" si="181"/>
        <v>0</v>
      </c>
      <c r="BO265" s="358">
        <f t="shared" si="182"/>
        <v>0</v>
      </c>
      <c r="BP265" s="359">
        <f t="shared" si="183"/>
        <v>0</v>
      </c>
      <c r="BQ265" s="282">
        <f t="shared" si="184"/>
        <v>0</v>
      </c>
      <c r="BR265" s="352" t="str">
        <f>IF(BQ265=0,"",
IF(SUM($BQ$162:BQ265)=1,BS265,
IF($BQ$282&gt;SUM($BQ$162:BQ265),_xlfn.CONCAT(", ",BS265),
IF($BQ$282=SUM($BQ$162:BQ265),_xlfn.CONCAT(" y ",BS265)))))</f>
        <v/>
      </c>
      <c r="BS265" s="120" t="s">
        <v>5327</v>
      </c>
      <c r="BX265" s="603">
        <f t="shared" si="185"/>
        <v>1</v>
      </c>
      <c r="BY265" s="604">
        <f t="shared" si="186"/>
        <v>1</v>
      </c>
      <c r="BZ265" s="605">
        <f t="shared" si="187"/>
        <v>1</v>
      </c>
      <c r="CA265" s="290">
        <f t="shared" si="188"/>
        <v>0</v>
      </c>
      <c r="CB265" s="293">
        <f t="shared" si="189"/>
        <v>0</v>
      </c>
      <c r="CC265" s="283" t="str">
        <f>IF(CB265=0,"",
IF(SUM($CB$162:CB265)=1,CD265,
IF($CB$282&gt;SUM($CB$162:CB265),_xlfn.CONCAT(", ",CD265),
IF($CB$282=SUM($CB$162:CB265),_xlfn.CONCAT(" y ",CD265)))))</f>
        <v/>
      </c>
      <c r="CD265" s="120" t="s">
        <v>5327</v>
      </c>
      <c r="CE265" s="365">
        <f>IF(M265="",0,IF(OR(M265="NS",CNGE_2026_M1_Secc1_Sub2!$M479="NS"),0,IF(AND(M265="NA",CNGE_2026_M1_Secc1_Sub2!$M479="NA"),0,IF(M265=CNGE_2026_M1_Secc1_Sub2!$M479,0,1))))</f>
        <v>0</v>
      </c>
      <c r="CF265" s="366">
        <f>IF(N265="",0,IF(OR(G265="NS",CNGE_2026_M1_Secc1_Sub2!$S479="NS"),0,IF(AND(N265="NA",CNGE_2026_M1_Secc1_Sub2!$S479="NA"),0,IF(N265=CNGE_2026_M1_Secc1_Sub2!$S479,0,1))))</f>
        <v>0</v>
      </c>
      <c r="CG265" s="531">
        <f>IF(O265="",0,IF(OR(H265="NS",CNGE_2026_M1_Secc1_Sub2!$Y479="NS"),0,IF(AND(O265="NA",CNGE_2026_M1_Secc1_Sub2!$Y479="NA"),0,IF(O265=CNGE_2026_M1_Secc1_Sub2!$Y479,0,1))))</f>
        <v>0</v>
      </c>
      <c r="CH265" s="282">
        <f t="shared" si="190"/>
        <v>0</v>
      </c>
      <c r="CI265" s="283" t="str">
        <f>IF(CH265=0,"",
IF(SUM($CH$162:CH265)=1,CJ265,
IF($CH$282&gt;SUM($CH$162:CH265),_xlfn.CONCAT(", ",CJ265),
IF($CH$282=SUM($CH$162:CH265),_xlfn.CONCAT(" y ",CJ265)))))</f>
        <v/>
      </c>
      <c r="CJ265" s="120" t="s">
        <v>5327</v>
      </c>
      <c r="CN265" s="1"/>
      <c r="CO265" s="608"/>
      <c r="CP265" s="599"/>
      <c r="CQ265" s="77"/>
      <c r="CR265" s="588"/>
      <c r="CS265" s="588"/>
      <c r="CT265" s="588"/>
      <c r="CU265" s="608"/>
      <c r="CV265" s="599"/>
      <c r="CW265" s="514"/>
    </row>
    <row r="266" spans="1:101" ht="15" customHeight="1">
      <c r="A266" s="22"/>
      <c r="B266" s="11"/>
      <c r="C266" s="37" t="s">
        <v>5328</v>
      </c>
      <c r="D266" s="969" t="str">
        <f>IF(CNGE_2026_M1_Secc1_Sub1!$D145="","",CNGE_2026_M1_Secc1_Sub1!$D145)</f>
        <v/>
      </c>
      <c r="E266" s="970"/>
      <c r="F266" s="970"/>
      <c r="G266" s="970"/>
      <c r="H266" s="970"/>
      <c r="I266" s="970"/>
      <c r="J266" s="970"/>
      <c r="K266" s="970"/>
      <c r="L266" s="970"/>
      <c r="M266" s="645"/>
      <c r="N266" s="645"/>
      <c r="O266" s="645"/>
      <c r="P266" s="645"/>
      <c r="Q266" s="645"/>
      <c r="R266" s="645"/>
      <c r="S266" s="645"/>
      <c r="T266" s="645"/>
      <c r="U266" s="645"/>
      <c r="V266" s="645"/>
      <c r="W266" s="645"/>
      <c r="X266" s="645"/>
      <c r="Y266" s="645"/>
      <c r="Z266" s="645"/>
      <c r="AA266" s="645"/>
      <c r="AB266" s="645"/>
      <c r="AC266" s="645"/>
      <c r="AD266" s="645"/>
      <c r="AG266">
        <f t="shared" si="148"/>
        <v>0</v>
      </c>
      <c r="AH266">
        <f t="shared" si="149"/>
        <v>0</v>
      </c>
      <c r="AI266">
        <f t="shared" si="150"/>
        <v>0</v>
      </c>
      <c r="AJ266">
        <f t="shared" si="151"/>
        <v>0</v>
      </c>
      <c r="AK266">
        <f t="shared" si="152"/>
        <v>0</v>
      </c>
      <c r="AL266">
        <f t="shared" si="153"/>
        <v>0</v>
      </c>
      <c r="AM266">
        <f t="shared" si="154"/>
        <v>0</v>
      </c>
      <c r="AN266">
        <f t="shared" si="155"/>
        <v>0</v>
      </c>
      <c r="AO266">
        <f t="shared" si="156"/>
        <v>0</v>
      </c>
      <c r="AP266">
        <f t="shared" si="157"/>
        <v>0</v>
      </c>
      <c r="AQ266">
        <f t="shared" si="158"/>
        <v>0</v>
      </c>
      <c r="AR266">
        <f t="shared" si="159"/>
        <v>0</v>
      </c>
      <c r="AS266">
        <f t="shared" si="160"/>
        <v>0</v>
      </c>
      <c r="AT266">
        <f t="shared" si="161"/>
        <v>0</v>
      </c>
      <c r="AU266">
        <f t="shared" si="162"/>
        <v>0</v>
      </c>
      <c r="AV266">
        <f t="shared" si="163"/>
        <v>0</v>
      </c>
      <c r="AW266">
        <f t="shared" si="164"/>
        <v>0</v>
      </c>
      <c r="AX266">
        <f t="shared" si="165"/>
        <v>0</v>
      </c>
      <c r="AY266">
        <f t="shared" si="166"/>
        <v>0</v>
      </c>
      <c r="AZ266">
        <f t="shared" si="167"/>
        <v>0</v>
      </c>
      <c r="BA266">
        <f t="shared" si="168"/>
        <v>0</v>
      </c>
      <c r="BB266">
        <f t="shared" si="169"/>
        <v>0</v>
      </c>
      <c r="BC266">
        <f t="shared" si="170"/>
        <v>0</v>
      </c>
      <c r="BD266">
        <f t="shared" si="171"/>
        <v>0</v>
      </c>
      <c r="BE266" s="356">
        <f t="shared" si="172"/>
        <v>0</v>
      </c>
      <c r="BF266" s="357">
        <f t="shared" si="173"/>
        <v>0</v>
      </c>
      <c r="BG266" s="358">
        <f t="shared" si="174"/>
        <v>0</v>
      </c>
      <c r="BH266" s="359">
        <f t="shared" si="175"/>
        <v>0</v>
      </c>
      <c r="BI266" s="356">
        <f t="shared" si="176"/>
        <v>0</v>
      </c>
      <c r="BJ266" s="357">
        <f t="shared" si="177"/>
        <v>0</v>
      </c>
      <c r="BK266" s="358">
        <f t="shared" si="178"/>
        <v>0</v>
      </c>
      <c r="BL266" s="359">
        <f t="shared" si="179"/>
        <v>0</v>
      </c>
      <c r="BM266" s="356">
        <f t="shared" si="180"/>
        <v>0</v>
      </c>
      <c r="BN266" s="357">
        <f t="shared" si="181"/>
        <v>0</v>
      </c>
      <c r="BO266" s="358">
        <f t="shared" si="182"/>
        <v>0</v>
      </c>
      <c r="BP266" s="359">
        <f t="shared" si="183"/>
        <v>0</v>
      </c>
      <c r="BQ266" s="282">
        <f t="shared" si="184"/>
        <v>0</v>
      </c>
      <c r="BR266" s="352" t="str">
        <f>IF(BQ266=0,"",
IF(SUM($BQ$162:BQ266)=1,BS266,
IF($BQ$282&gt;SUM($BQ$162:BQ266),_xlfn.CONCAT(", ",BS266),
IF($BQ$282=SUM($BQ$162:BQ266),_xlfn.CONCAT(" y ",BS266)))))</f>
        <v/>
      </c>
      <c r="BS266" s="120" t="s">
        <v>5329</v>
      </c>
      <c r="BX266" s="603">
        <f t="shared" si="185"/>
        <v>1</v>
      </c>
      <c r="BY266" s="604">
        <f t="shared" si="186"/>
        <v>1</v>
      </c>
      <c r="BZ266" s="605">
        <f t="shared" si="187"/>
        <v>1</v>
      </c>
      <c r="CA266" s="290">
        <f t="shared" si="188"/>
        <v>0</v>
      </c>
      <c r="CB266" s="293">
        <f t="shared" si="189"/>
        <v>0</v>
      </c>
      <c r="CC266" s="283" t="str">
        <f>IF(CB266=0,"",
IF(SUM($CB$162:CB266)=1,CD266,
IF($CB$282&gt;SUM($CB$162:CB266),_xlfn.CONCAT(", ",CD266),
IF($CB$282=SUM($CB$162:CB266),_xlfn.CONCAT(" y ",CD266)))))</f>
        <v/>
      </c>
      <c r="CD266" s="120" t="s">
        <v>5329</v>
      </c>
      <c r="CE266" s="365">
        <f>IF(M266="",0,IF(OR(M266="NS",CNGE_2026_M1_Secc1_Sub2!$M480="NS"),0,IF(AND(M266="NA",CNGE_2026_M1_Secc1_Sub2!$M480="NA"),0,IF(M266=CNGE_2026_M1_Secc1_Sub2!$M480,0,1))))</f>
        <v>0</v>
      </c>
      <c r="CF266" s="366">
        <f>IF(N266="",0,IF(OR(G266="NS",CNGE_2026_M1_Secc1_Sub2!$S480="NS"),0,IF(AND(N266="NA",CNGE_2026_M1_Secc1_Sub2!$S480="NA"),0,IF(N266=CNGE_2026_M1_Secc1_Sub2!$S480,0,1))))</f>
        <v>0</v>
      </c>
      <c r="CG266" s="531">
        <f>IF(O266="",0,IF(OR(H266="NS",CNGE_2026_M1_Secc1_Sub2!$Y480="NS"),0,IF(AND(O266="NA",CNGE_2026_M1_Secc1_Sub2!$Y480="NA"),0,IF(O266=CNGE_2026_M1_Secc1_Sub2!$Y480,0,1))))</f>
        <v>0</v>
      </c>
      <c r="CH266" s="282">
        <f t="shared" si="190"/>
        <v>0</v>
      </c>
      <c r="CI266" s="283" t="str">
        <f>IF(CH266=0,"",
IF(SUM($CH$162:CH266)=1,CJ266,
IF($CH$282&gt;SUM($CH$162:CH266),_xlfn.CONCAT(", ",CJ266),
IF($CH$282=SUM($CH$162:CH266),_xlfn.CONCAT(" y ",CJ266)))))</f>
        <v/>
      </c>
      <c r="CJ266" s="120" t="s">
        <v>5329</v>
      </c>
      <c r="CN266" s="1"/>
      <c r="CO266" s="608"/>
      <c r="CP266" s="599"/>
      <c r="CQ266" s="77"/>
      <c r="CR266" s="588"/>
      <c r="CS266" s="588"/>
      <c r="CT266" s="588"/>
      <c r="CU266" s="608"/>
      <c r="CV266" s="599"/>
      <c r="CW266" s="514"/>
    </row>
    <row r="267" spans="1:101" ht="15" customHeight="1">
      <c r="A267" s="22"/>
      <c r="B267" s="11"/>
      <c r="C267" s="37" t="s">
        <v>5330</v>
      </c>
      <c r="D267" s="969" t="str">
        <f>IF(CNGE_2026_M1_Secc1_Sub1!$D146="","",CNGE_2026_M1_Secc1_Sub1!$D146)</f>
        <v/>
      </c>
      <c r="E267" s="970"/>
      <c r="F267" s="970"/>
      <c r="G267" s="970"/>
      <c r="H267" s="970"/>
      <c r="I267" s="970"/>
      <c r="J267" s="970"/>
      <c r="K267" s="970"/>
      <c r="L267" s="970"/>
      <c r="M267" s="645"/>
      <c r="N267" s="645"/>
      <c r="O267" s="645"/>
      <c r="P267" s="645"/>
      <c r="Q267" s="645"/>
      <c r="R267" s="645"/>
      <c r="S267" s="645"/>
      <c r="T267" s="645"/>
      <c r="U267" s="645"/>
      <c r="V267" s="645"/>
      <c r="W267" s="645"/>
      <c r="X267" s="645"/>
      <c r="Y267" s="645"/>
      <c r="Z267" s="645"/>
      <c r="AA267" s="645"/>
      <c r="AB267" s="645"/>
      <c r="AC267" s="645"/>
      <c r="AD267" s="645"/>
      <c r="AG267">
        <f t="shared" si="148"/>
        <v>0</v>
      </c>
      <c r="AH267">
        <f t="shared" si="149"/>
        <v>0</v>
      </c>
      <c r="AI267">
        <f t="shared" si="150"/>
        <v>0</v>
      </c>
      <c r="AJ267">
        <f t="shared" si="151"/>
        <v>0</v>
      </c>
      <c r="AK267">
        <f t="shared" si="152"/>
        <v>0</v>
      </c>
      <c r="AL267">
        <f t="shared" si="153"/>
        <v>0</v>
      </c>
      <c r="AM267">
        <f t="shared" si="154"/>
        <v>0</v>
      </c>
      <c r="AN267">
        <f t="shared" si="155"/>
        <v>0</v>
      </c>
      <c r="AO267">
        <f t="shared" si="156"/>
        <v>0</v>
      </c>
      <c r="AP267">
        <f t="shared" si="157"/>
        <v>0</v>
      </c>
      <c r="AQ267">
        <f t="shared" si="158"/>
        <v>0</v>
      </c>
      <c r="AR267">
        <f t="shared" si="159"/>
        <v>0</v>
      </c>
      <c r="AS267">
        <f t="shared" si="160"/>
        <v>0</v>
      </c>
      <c r="AT267">
        <f t="shared" si="161"/>
        <v>0</v>
      </c>
      <c r="AU267">
        <f t="shared" si="162"/>
        <v>0</v>
      </c>
      <c r="AV267">
        <f t="shared" si="163"/>
        <v>0</v>
      </c>
      <c r="AW267">
        <f t="shared" si="164"/>
        <v>0</v>
      </c>
      <c r="AX267">
        <f t="shared" si="165"/>
        <v>0</v>
      </c>
      <c r="AY267">
        <f t="shared" si="166"/>
        <v>0</v>
      </c>
      <c r="AZ267">
        <f t="shared" si="167"/>
        <v>0</v>
      </c>
      <c r="BA267">
        <f t="shared" si="168"/>
        <v>0</v>
      </c>
      <c r="BB267">
        <f t="shared" si="169"/>
        <v>0</v>
      </c>
      <c r="BC267">
        <f t="shared" si="170"/>
        <v>0</v>
      </c>
      <c r="BD267">
        <f t="shared" si="171"/>
        <v>0</v>
      </c>
      <c r="BE267" s="356">
        <f t="shared" si="172"/>
        <v>0</v>
      </c>
      <c r="BF267" s="357">
        <f t="shared" si="173"/>
        <v>0</v>
      </c>
      <c r="BG267" s="358">
        <f t="shared" si="174"/>
        <v>0</v>
      </c>
      <c r="BH267" s="359">
        <f t="shared" si="175"/>
        <v>0</v>
      </c>
      <c r="BI267" s="356">
        <f t="shared" si="176"/>
        <v>0</v>
      </c>
      <c r="BJ267" s="357">
        <f t="shared" si="177"/>
        <v>0</v>
      </c>
      <c r="BK267" s="358">
        <f t="shared" si="178"/>
        <v>0</v>
      </c>
      <c r="BL267" s="359">
        <f t="shared" si="179"/>
        <v>0</v>
      </c>
      <c r="BM267" s="356">
        <f t="shared" si="180"/>
        <v>0</v>
      </c>
      <c r="BN267" s="357">
        <f t="shared" si="181"/>
        <v>0</v>
      </c>
      <c r="BO267" s="358">
        <f t="shared" si="182"/>
        <v>0</v>
      </c>
      <c r="BP267" s="359">
        <f t="shared" si="183"/>
        <v>0</v>
      </c>
      <c r="BQ267" s="282">
        <f t="shared" si="184"/>
        <v>0</v>
      </c>
      <c r="BR267" s="352" t="str">
        <f>IF(BQ267=0,"",
IF(SUM($BQ$162:BQ267)=1,BS267,
IF($BQ$282&gt;SUM($BQ$162:BQ267),_xlfn.CONCAT(", ",BS267),
IF($BQ$282=SUM($BQ$162:BQ267),_xlfn.CONCAT(" y ",BS267)))))</f>
        <v/>
      </c>
      <c r="BS267" s="120" t="s">
        <v>5331</v>
      </c>
      <c r="BX267" s="603">
        <f t="shared" si="185"/>
        <v>1</v>
      </c>
      <c r="BY267" s="604">
        <f t="shared" si="186"/>
        <v>1</v>
      </c>
      <c r="BZ267" s="605">
        <f t="shared" si="187"/>
        <v>1</v>
      </c>
      <c r="CA267" s="290">
        <f t="shared" si="188"/>
        <v>0</v>
      </c>
      <c r="CB267" s="293">
        <f t="shared" si="189"/>
        <v>0</v>
      </c>
      <c r="CC267" s="283" t="str">
        <f>IF(CB267=0,"",
IF(SUM($CB$162:CB267)=1,CD267,
IF($CB$282&gt;SUM($CB$162:CB267),_xlfn.CONCAT(", ",CD267),
IF($CB$282=SUM($CB$162:CB267),_xlfn.CONCAT(" y ",CD267)))))</f>
        <v/>
      </c>
      <c r="CD267" s="120" t="s">
        <v>5331</v>
      </c>
      <c r="CE267" s="365">
        <f>IF(M267="",0,IF(OR(M267="NS",CNGE_2026_M1_Secc1_Sub2!$M481="NS"),0,IF(AND(M267="NA",CNGE_2026_M1_Secc1_Sub2!$M481="NA"),0,IF(M267=CNGE_2026_M1_Secc1_Sub2!$M481,0,1))))</f>
        <v>0</v>
      </c>
      <c r="CF267" s="366">
        <f>IF(N267="",0,IF(OR(G267="NS",CNGE_2026_M1_Secc1_Sub2!$S481="NS"),0,IF(AND(N267="NA",CNGE_2026_M1_Secc1_Sub2!$S481="NA"),0,IF(N267=CNGE_2026_M1_Secc1_Sub2!$S481,0,1))))</f>
        <v>0</v>
      </c>
      <c r="CG267" s="531">
        <f>IF(O267="",0,IF(OR(H267="NS",CNGE_2026_M1_Secc1_Sub2!$Y481="NS"),0,IF(AND(O267="NA",CNGE_2026_M1_Secc1_Sub2!$Y481="NA"),0,IF(O267=CNGE_2026_M1_Secc1_Sub2!$Y481,0,1))))</f>
        <v>0</v>
      </c>
      <c r="CH267" s="282">
        <f t="shared" si="190"/>
        <v>0</v>
      </c>
      <c r="CI267" s="283" t="str">
        <f>IF(CH267=0,"",
IF(SUM($CH$162:CH267)=1,CJ267,
IF($CH$282&gt;SUM($CH$162:CH267),_xlfn.CONCAT(", ",CJ267),
IF($CH$282=SUM($CH$162:CH267),_xlfn.CONCAT(" y ",CJ267)))))</f>
        <v/>
      </c>
      <c r="CJ267" s="120" t="s">
        <v>5331</v>
      </c>
      <c r="CN267" s="1"/>
      <c r="CO267" s="608"/>
      <c r="CP267" s="599"/>
      <c r="CQ267" s="77"/>
      <c r="CR267" s="588"/>
      <c r="CS267" s="588"/>
      <c r="CT267" s="588"/>
      <c r="CU267" s="608"/>
      <c r="CV267" s="599"/>
      <c r="CW267" s="514"/>
    </row>
    <row r="268" spans="1:101" ht="15" customHeight="1">
      <c r="A268" s="22"/>
      <c r="B268" s="11"/>
      <c r="C268" s="37" t="s">
        <v>5332</v>
      </c>
      <c r="D268" s="969" t="str">
        <f>IF(CNGE_2026_M1_Secc1_Sub1!$D147="","",CNGE_2026_M1_Secc1_Sub1!$D147)</f>
        <v/>
      </c>
      <c r="E268" s="970"/>
      <c r="F268" s="970"/>
      <c r="G268" s="970"/>
      <c r="H268" s="970"/>
      <c r="I268" s="970"/>
      <c r="J268" s="970"/>
      <c r="K268" s="970"/>
      <c r="L268" s="970"/>
      <c r="M268" s="645"/>
      <c r="N268" s="645"/>
      <c r="O268" s="645"/>
      <c r="P268" s="645"/>
      <c r="Q268" s="645"/>
      <c r="R268" s="645"/>
      <c r="S268" s="645"/>
      <c r="T268" s="645"/>
      <c r="U268" s="645"/>
      <c r="V268" s="645"/>
      <c r="W268" s="645"/>
      <c r="X268" s="645"/>
      <c r="Y268" s="645"/>
      <c r="Z268" s="645"/>
      <c r="AA268" s="645"/>
      <c r="AB268" s="645"/>
      <c r="AC268" s="645"/>
      <c r="AD268" s="645"/>
      <c r="AG268">
        <f t="shared" si="148"/>
        <v>0</v>
      </c>
      <c r="AH268">
        <f t="shared" si="149"/>
        <v>0</v>
      </c>
      <c r="AI268">
        <f t="shared" si="150"/>
        <v>0</v>
      </c>
      <c r="AJ268">
        <f t="shared" si="151"/>
        <v>0</v>
      </c>
      <c r="AK268">
        <f t="shared" si="152"/>
        <v>0</v>
      </c>
      <c r="AL268">
        <f t="shared" si="153"/>
        <v>0</v>
      </c>
      <c r="AM268">
        <f t="shared" si="154"/>
        <v>0</v>
      </c>
      <c r="AN268">
        <f t="shared" si="155"/>
        <v>0</v>
      </c>
      <c r="AO268">
        <f t="shared" si="156"/>
        <v>0</v>
      </c>
      <c r="AP268">
        <f t="shared" si="157"/>
        <v>0</v>
      </c>
      <c r="AQ268">
        <f t="shared" si="158"/>
        <v>0</v>
      </c>
      <c r="AR268">
        <f t="shared" si="159"/>
        <v>0</v>
      </c>
      <c r="AS268">
        <f t="shared" si="160"/>
        <v>0</v>
      </c>
      <c r="AT268">
        <f t="shared" si="161"/>
        <v>0</v>
      </c>
      <c r="AU268">
        <f t="shared" si="162"/>
        <v>0</v>
      </c>
      <c r="AV268">
        <f t="shared" si="163"/>
        <v>0</v>
      </c>
      <c r="AW268">
        <f t="shared" si="164"/>
        <v>0</v>
      </c>
      <c r="AX268">
        <f t="shared" si="165"/>
        <v>0</v>
      </c>
      <c r="AY268">
        <f t="shared" si="166"/>
        <v>0</v>
      </c>
      <c r="AZ268">
        <f t="shared" si="167"/>
        <v>0</v>
      </c>
      <c r="BA268">
        <f t="shared" si="168"/>
        <v>0</v>
      </c>
      <c r="BB268">
        <f t="shared" si="169"/>
        <v>0</v>
      </c>
      <c r="BC268">
        <f t="shared" si="170"/>
        <v>0</v>
      </c>
      <c r="BD268">
        <f t="shared" si="171"/>
        <v>0</v>
      </c>
      <c r="BE268" s="356">
        <f t="shared" si="172"/>
        <v>0</v>
      </c>
      <c r="BF268" s="357">
        <f t="shared" si="173"/>
        <v>0</v>
      </c>
      <c r="BG268" s="358">
        <f t="shared" si="174"/>
        <v>0</v>
      </c>
      <c r="BH268" s="359">
        <f t="shared" si="175"/>
        <v>0</v>
      </c>
      <c r="BI268" s="356">
        <f t="shared" si="176"/>
        <v>0</v>
      </c>
      <c r="BJ268" s="357">
        <f t="shared" si="177"/>
        <v>0</v>
      </c>
      <c r="BK268" s="358">
        <f t="shared" si="178"/>
        <v>0</v>
      </c>
      <c r="BL268" s="359">
        <f t="shared" si="179"/>
        <v>0</v>
      </c>
      <c r="BM268" s="356">
        <f t="shared" si="180"/>
        <v>0</v>
      </c>
      <c r="BN268" s="357">
        <f t="shared" si="181"/>
        <v>0</v>
      </c>
      <c r="BO268" s="358">
        <f t="shared" si="182"/>
        <v>0</v>
      </c>
      <c r="BP268" s="359">
        <f t="shared" si="183"/>
        <v>0</v>
      </c>
      <c r="BQ268" s="282">
        <f t="shared" si="184"/>
        <v>0</v>
      </c>
      <c r="BR268" s="352" t="str">
        <f>IF(BQ268=0,"",
IF(SUM($BQ$162:BQ268)=1,BS268,
IF($BQ$282&gt;SUM($BQ$162:BQ268),_xlfn.CONCAT(", ",BS268),
IF($BQ$282=SUM($BQ$162:BQ268),_xlfn.CONCAT(" y ",BS268)))))</f>
        <v/>
      </c>
      <c r="BS268" s="120" t="s">
        <v>5333</v>
      </c>
      <c r="BX268" s="603">
        <f t="shared" si="185"/>
        <v>1</v>
      </c>
      <c r="BY268" s="604">
        <f t="shared" si="186"/>
        <v>1</v>
      </c>
      <c r="BZ268" s="605">
        <f t="shared" si="187"/>
        <v>1</v>
      </c>
      <c r="CA268" s="290">
        <f t="shared" si="188"/>
        <v>0</v>
      </c>
      <c r="CB268" s="293">
        <f t="shared" si="189"/>
        <v>0</v>
      </c>
      <c r="CC268" s="283" t="str">
        <f>IF(CB268=0,"",
IF(SUM($CB$162:CB268)=1,CD268,
IF($CB$282&gt;SUM($CB$162:CB268),_xlfn.CONCAT(", ",CD268),
IF($CB$282=SUM($CB$162:CB268),_xlfn.CONCAT(" y ",CD268)))))</f>
        <v/>
      </c>
      <c r="CD268" s="120" t="s">
        <v>5333</v>
      </c>
      <c r="CE268" s="365">
        <f>IF(M268="",0,IF(OR(M268="NS",CNGE_2026_M1_Secc1_Sub2!$M482="NS"),0,IF(AND(M268="NA",CNGE_2026_M1_Secc1_Sub2!$M482="NA"),0,IF(M268=CNGE_2026_M1_Secc1_Sub2!$M482,0,1))))</f>
        <v>0</v>
      </c>
      <c r="CF268" s="366">
        <f>IF(N268="",0,IF(OR(G268="NS",CNGE_2026_M1_Secc1_Sub2!$S482="NS"),0,IF(AND(N268="NA",CNGE_2026_M1_Secc1_Sub2!$S482="NA"),0,IF(N268=CNGE_2026_M1_Secc1_Sub2!$S482,0,1))))</f>
        <v>0</v>
      </c>
      <c r="CG268" s="531">
        <f>IF(O268="",0,IF(OR(H268="NS",CNGE_2026_M1_Secc1_Sub2!$Y482="NS"),0,IF(AND(O268="NA",CNGE_2026_M1_Secc1_Sub2!$Y482="NA"),0,IF(O268=CNGE_2026_M1_Secc1_Sub2!$Y482,0,1))))</f>
        <v>0</v>
      </c>
      <c r="CH268" s="282">
        <f t="shared" si="190"/>
        <v>0</v>
      </c>
      <c r="CI268" s="283" t="str">
        <f>IF(CH268=0,"",
IF(SUM($CH$162:CH268)=1,CJ268,
IF($CH$282&gt;SUM($CH$162:CH268),_xlfn.CONCAT(", ",CJ268),
IF($CH$282=SUM($CH$162:CH268),_xlfn.CONCAT(" y ",CJ268)))))</f>
        <v/>
      </c>
      <c r="CJ268" s="120" t="s">
        <v>5333</v>
      </c>
      <c r="CN268" s="1"/>
      <c r="CO268" s="608"/>
      <c r="CP268" s="599"/>
      <c r="CQ268" s="77"/>
      <c r="CR268" s="588"/>
      <c r="CS268" s="588"/>
      <c r="CT268" s="588"/>
      <c r="CU268" s="608"/>
      <c r="CV268" s="599"/>
      <c r="CW268" s="514"/>
    </row>
    <row r="269" spans="1:101" ht="15" customHeight="1">
      <c r="A269" s="22"/>
      <c r="B269" s="11"/>
      <c r="C269" s="37" t="s">
        <v>5334</v>
      </c>
      <c r="D269" s="969" t="str">
        <f>IF(CNGE_2026_M1_Secc1_Sub1!$D148="","",CNGE_2026_M1_Secc1_Sub1!$D148)</f>
        <v/>
      </c>
      <c r="E269" s="970"/>
      <c r="F269" s="970"/>
      <c r="G269" s="970"/>
      <c r="H269" s="970"/>
      <c r="I269" s="970"/>
      <c r="J269" s="970"/>
      <c r="K269" s="970"/>
      <c r="L269" s="970"/>
      <c r="M269" s="645"/>
      <c r="N269" s="645"/>
      <c r="O269" s="645"/>
      <c r="P269" s="645"/>
      <c r="Q269" s="645"/>
      <c r="R269" s="645"/>
      <c r="S269" s="645"/>
      <c r="T269" s="645"/>
      <c r="U269" s="645"/>
      <c r="V269" s="645"/>
      <c r="W269" s="645"/>
      <c r="X269" s="645"/>
      <c r="Y269" s="645"/>
      <c r="Z269" s="645"/>
      <c r="AA269" s="645"/>
      <c r="AB269" s="645"/>
      <c r="AC269" s="645"/>
      <c r="AD269" s="645"/>
      <c r="AG269">
        <f t="shared" si="148"/>
        <v>0</v>
      </c>
      <c r="AH269">
        <f t="shared" si="149"/>
        <v>0</v>
      </c>
      <c r="AI269">
        <f t="shared" si="150"/>
        <v>0</v>
      </c>
      <c r="AJ269">
        <f t="shared" si="151"/>
        <v>0</v>
      </c>
      <c r="AK269">
        <f t="shared" si="152"/>
        <v>0</v>
      </c>
      <c r="AL269">
        <f t="shared" si="153"/>
        <v>0</v>
      </c>
      <c r="AM269">
        <f t="shared" si="154"/>
        <v>0</v>
      </c>
      <c r="AN269">
        <f t="shared" si="155"/>
        <v>0</v>
      </c>
      <c r="AO269">
        <f t="shared" si="156"/>
        <v>0</v>
      </c>
      <c r="AP269">
        <f t="shared" si="157"/>
        <v>0</v>
      </c>
      <c r="AQ269">
        <f t="shared" si="158"/>
        <v>0</v>
      </c>
      <c r="AR269">
        <f t="shared" si="159"/>
        <v>0</v>
      </c>
      <c r="AS269">
        <f t="shared" si="160"/>
        <v>0</v>
      </c>
      <c r="AT269">
        <f t="shared" si="161"/>
        <v>0</v>
      </c>
      <c r="AU269">
        <f t="shared" si="162"/>
        <v>0</v>
      </c>
      <c r="AV269">
        <f t="shared" si="163"/>
        <v>0</v>
      </c>
      <c r="AW269">
        <f t="shared" si="164"/>
        <v>0</v>
      </c>
      <c r="AX269">
        <f t="shared" si="165"/>
        <v>0</v>
      </c>
      <c r="AY269">
        <f t="shared" si="166"/>
        <v>0</v>
      </c>
      <c r="AZ269">
        <f t="shared" si="167"/>
        <v>0</v>
      </c>
      <c r="BA269">
        <f t="shared" si="168"/>
        <v>0</v>
      </c>
      <c r="BB269">
        <f t="shared" si="169"/>
        <v>0</v>
      </c>
      <c r="BC269">
        <f t="shared" si="170"/>
        <v>0</v>
      </c>
      <c r="BD269">
        <f t="shared" si="171"/>
        <v>0</v>
      </c>
      <c r="BE269" s="356">
        <f t="shared" si="172"/>
        <v>0</v>
      </c>
      <c r="BF269" s="357">
        <f t="shared" si="173"/>
        <v>0</v>
      </c>
      <c r="BG269" s="358">
        <f t="shared" si="174"/>
        <v>0</v>
      </c>
      <c r="BH269" s="359">
        <f t="shared" si="175"/>
        <v>0</v>
      </c>
      <c r="BI269" s="356">
        <f t="shared" si="176"/>
        <v>0</v>
      </c>
      <c r="BJ269" s="357">
        <f t="shared" si="177"/>
        <v>0</v>
      </c>
      <c r="BK269" s="358">
        <f t="shared" si="178"/>
        <v>0</v>
      </c>
      <c r="BL269" s="359">
        <f t="shared" si="179"/>
        <v>0</v>
      </c>
      <c r="BM269" s="356">
        <f t="shared" si="180"/>
        <v>0</v>
      </c>
      <c r="BN269" s="357">
        <f t="shared" si="181"/>
        <v>0</v>
      </c>
      <c r="BO269" s="358">
        <f t="shared" si="182"/>
        <v>0</v>
      </c>
      <c r="BP269" s="359">
        <f t="shared" si="183"/>
        <v>0</v>
      </c>
      <c r="BQ269" s="282">
        <f t="shared" si="184"/>
        <v>0</v>
      </c>
      <c r="BR269" s="352" t="str">
        <f>IF(BQ269=0,"",
IF(SUM($BQ$162:BQ269)=1,BS269,
IF($BQ$282&gt;SUM($BQ$162:BQ269),_xlfn.CONCAT(", ",BS269),
IF($BQ$282=SUM($BQ$162:BQ269),_xlfn.CONCAT(" y ",BS269)))))</f>
        <v/>
      </c>
      <c r="BS269" s="120" t="s">
        <v>5335</v>
      </c>
      <c r="BX269" s="603">
        <f t="shared" si="185"/>
        <v>1</v>
      </c>
      <c r="BY269" s="604">
        <f t="shared" si="186"/>
        <v>1</v>
      </c>
      <c r="BZ269" s="605">
        <f t="shared" si="187"/>
        <v>1</v>
      </c>
      <c r="CA269" s="290">
        <f t="shared" si="188"/>
        <v>0</v>
      </c>
      <c r="CB269" s="293">
        <f t="shared" si="189"/>
        <v>0</v>
      </c>
      <c r="CC269" s="283" t="str">
        <f>IF(CB269=0,"",
IF(SUM($CB$162:CB269)=1,CD269,
IF($CB$282&gt;SUM($CB$162:CB269),_xlfn.CONCAT(", ",CD269),
IF($CB$282=SUM($CB$162:CB269),_xlfn.CONCAT(" y ",CD269)))))</f>
        <v/>
      </c>
      <c r="CD269" s="120" t="s">
        <v>5335</v>
      </c>
      <c r="CE269" s="365">
        <f>IF(M269="",0,IF(OR(M269="NS",CNGE_2026_M1_Secc1_Sub2!$M483="NS"),0,IF(AND(M269="NA",CNGE_2026_M1_Secc1_Sub2!$M483="NA"),0,IF(M269=CNGE_2026_M1_Secc1_Sub2!$M483,0,1))))</f>
        <v>0</v>
      </c>
      <c r="CF269" s="366">
        <f>IF(N269="",0,IF(OR(G269="NS",CNGE_2026_M1_Secc1_Sub2!$S483="NS"),0,IF(AND(N269="NA",CNGE_2026_M1_Secc1_Sub2!$S483="NA"),0,IF(N269=CNGE_2026_M1_Secc1_Sub2!$S483,0,1))))</f>
        <v>0</v>
      </c>
      <c r="CG269" s="531">
        <f>IF(O269="",0,IF(OR(H269="NS",CNGE_2026_M1_Secc1_Sub2!$Y483="NS"),0,IF(AND(O269="NA",CNGE_2026_M1_Secc1_Sub2!$Y483="NA"),0,IF(O269=CNGE_2026_M1_Secc1_Sub2!$Y483,0,1))))</f>
        <v>0</v>
      </c>
      <c r="CH269" s="282">
        <f t="shared" si="190"/>
        <v>0</v>
      </c>
      <c r="CI269" s="283" t="str">
        <f>IF(CH269=0,"",
IF(SUM($CH$162:CH269)=1,CJ269,
IF($CH$282&gt;SUM($CH$162:CH269),_xlfn.CONCAT(", ",CJ269),
IF($CH$282=SUM($CH$162:CH269),_xlfn.CONCAT(" y ",CJ269)))))</f>
        <v/>
      </c>
      <c r="CJ269" s="120" t="s">
        <v>5335</v>
      </c>
      <c r="CN269" s="1"/>
      <c r="CO269" s="608"/>
      <c r="CP269" s="599"/>
      <c r="CQ269" s="77"/>
      <c r="CR269" s="588"/>
      <c r="CS269" s="588"/>
      <c r="CT269" s="588"/>
      <c r="CU269" s="608"/>
      <c r="CV269" s="599"/>
      <c r="CW269" s="514"/>
    </row>
    <row r="270" spans="1:101" ht="15" customHeight="1">
      <c r="A270" s="22"/>
      <c r="B270" s="11"/>
      <c r="C270" s="37" t="s">
        <v>5336</v>
      </c>
      <c r="D270" s="969" t="str">
        <f>IF(CNGE_2026_M1_Secc1_Sub1!$D149="","",CNGE_2026_M1_Secc1_Sub1!$D149)</f>
        <v/>
      </c>
      <c r="E270" s="970"/>
      <c r="F270" s="970"/>
      <c r="G270" s="970"/>
      <c r="H270" s="970"/>
      <c r="I270" s="970"/>
      <c r="J270" s="970"/>
      <c r="K270" s="970"/>
      <c r="L270" s="970"/>
      <c r="M270" s="645"/>
      <c r="N270" s="645"/>
      <c r="O270" s="645"/>
      <c r="P270" s="645"/>
      <c r="Q270" s="645"/>
      <c r="R270" s="645"/>
      <c r="S270" s="645"/>
      <c r="T270" s="645"/>
      <c r="U270" s="645"/>
      <c r="V270" s="645"/>
      <c r="W270" s="645"/>
      <c r="X270" s="645"/>
      <c r="Y270" s="645"/>
      <c r="Z270" s="645"/>
      <c r="AA270" s="645"/>
      <c r="AB270" s="645"/>
      <c r="AC270" s="645"/>
      <c r="AD270" s="645"/>
      <c r="AG270">
        <f t="shared" si="148"/>
        <v>0</v>
      </c>
      <c r="AH270">
        <f t="shared" si="149"/>
        <v>0</v>
      </c>
      <c r="AI270">
        <f t="shared" si="150"/>
        <v>0</v>
      </c>
      <c r="AJ270">
        <f t="shared" si="151"/>
        <v>0</v>
      </c>
      <c r="AK270">
        <f t="shared" si="152"/>
        <v>0</v>
      </c>
      <c r="AL270">
        <f t="shared" si="153"/>
        <v>0</v>
      </c>
      <c r="AM270">
        <f t="shared" si="154"/>
        <v>0</v>
      </c>
      <c r="AN270">
        <f t="shared" si="155"/>
        <v>0</v>
      </c>
      <c r="AO270">
        <f t="shared" si="156"/>
        <v>0</v>
      </c>
      <c r="AP270">
        <f t="shared" si="157"/>
        <v>0</v>
      </c>
      <c r="AQ270">
        <f t="shared" si="158"/>
        <v>0</v>
      </c>
      <c r="AR270">
        <f t="shared" si="159"/>
        <v>0</v>
      </c>
      <c r="AS270">
        <f t="shared" si="160"/>
        <v>0</v>
      </c>
      <c r="AT270">
        <f t="shared" si="161"/>
        <v>0</v>
      </c>
      <c r="AU270">
        <f t="shared" si="162"/>
        <v>0</v>
      </c>
      <c r="AV270">
        <f t="shared" si="163"/>
        <v>0</v>
      </c>
      <c r="AW270">
        <f t="shared" si="164"/>
        <v>0</v>
      </c>
      <c r="AX270">
        <f t="shared" si="165"/>
        <v>0</v>
      </c>
      <c r="AY270">
        <f t="shared" si="166"/>
        <v>0</v>
      </c>
      <c r="AZ270">
        <f t="shared" si="167"/>
        <v>0</v>
      </c>
      <c r="BA270">
        <f t="shared" si="168"/>
        <v>0</v>
      </c>
      <c r="BB270">
        <f t="shared" si="169"/>
        <v>0</v>
      </c>
      <c r="BC270">
        <f t="shared" si="170"/>
        <v>0</v>
      </c>
      <c r="BD270">
        <f t="shared" si="171"/>
        <v>0</v>
      </c>
      <c r="BE270" s="356">
        <f t="shared" si="172"/>
        <v>0</v>
      </c>
      <c r="BF270" s="357">
        <f t="shared" si="173"/>
        <v>0</v>
      </c>
      <c r="BG270" s="358">
        <f t="shared" si="174"/>
        <v>0</v>
      </c>
      <c r="BH270" s="359">
        <f t="shared" si="175"/>
        <v>0</v>
      </c>
      <c r="BI270" s="356">
        <f t="shared" si="176"/>
        <v>0</v>
      </c>
      <c r="BJ270" s="357">
        <f t="shared" si="177"/>
        <v>0</v>
      </c>
      <c r="BK270" s="358">
        <f t="shared" si="178"/>
        <v>0</v>
      </c>
      <c r="BL270" s="359">
        <f t="shared" si="179"/>
        <v>0</v>
      </c>
      <c r="BM270" s="356">
        <f t="shared" si="180"/>
        <v>0</v>
      </c>
      <c r="BN270" s="357">
        <f t="shared" si="181"/>
        <v>0</v>
      </c>
      <c r="BO270" s="358">
        <f t="shared" si="182"/>
        <v>0</v>
      </c>
      <c r="BP270" s="359">
        <f t="shared" si="183"/>
        <v>0</v>
      </c>
      <c r="BQ270" s="282">
        <f t="shared" si="184"/>
        <v>0</v>
      </c>
      <c r="BR270" s="352" t="str">
        <f>IF(BQ270=0,"",
IF(SUM($BQ$162:BQ270)=1,BS270,
IF($BQ$282&gt;SUM($BQ$162:BQ270),_xlfn.CONCAT(", ",BS270),
IF($BQ$282=SUM($BQ$162:BQ270),_xlfn.CONCAT(" y ",BS270)))))</f>
        <v/>
      </c>
      <c r="BS270" s="120" t="s">
        <v>5337</v>
      </c>
      <c r="BX270" s="603">
        <f t="shared" si="185"/>
        <v>1</v>
      </c>
      <c r="BY270" s="604">
        <f t="shared" si="186"/>
        <v>1</v>
      </c>
      <c r="BZ270" s="605">
        <f t="shared" si="187"/>
        <v>1</v>
      </c>
      <c r="CA270" s="290">
        <f t="shared" si="188"/>
        <v>0</v>
      </c>
      <c r="CB270" s="293">
        <f t="shared" si="189"/>
        <v>0</v>
      </c>
      <c r="CC270" s="283" t="str">
        <f>IF(CB270=0,"",
IF(SUM($CB$162:CB270)=1,CD270,
IF($CB$282&gt;SUM($CB$162:CB270),_xlfn.CONCAT(", ",CD270),
IF($CB$282=SUM($CB$162:CB270),_xlfn.CONCAT(" y ",CD270)))))</f>
        <v/>
      </c>
      <c r="CD270" s="120" t="s">
        <v>5337</v>
      </c>
      <c r="CE270" s="365">
        <f>IF(M270="",0,IF(OR(M270="NS",CNGE_2026_M1_Secc1_Sub2!$M484="NS"),0,IF(AND(M270="NA",CNGE_2026_M1_Secc1_Sub2!$M484="NA"),0,IF(M270=CNGE_2026_M1_Secc1_Sub2!$M484,0,1))))</f>
        <v>0</v>
      </c>
      <c r="CF270" s="366">
        <f>IF(N270="",0,IF(OR(G270="NS",CNGE_2026_M1_Secc1_Sub2!$S484="NS"),0,IF(AND(N270="NA",CNGE_2026_M1_Secc1_Sub2!$S484="NA"),0,IF(N270=CNGE_2026_M1_Secc1_Sub2!$S484,0,1))))</f>
        <v>0</v>
      </c>
      <c r="CG270" s="531">
        <f>IF(O270="",0,IF(OR(H270="NS",CNGE_2026_M1_Secc1_Sub2!$Y484="NS"),0,IF(AND(O270="NA",CNGE_2026_M1_Secc1_Sub2!$Y484="NA"),0,IF(O270=CNGE_2026_M1_Secc1_Sub2!$Y484,0,1))))</f>
        <v>0</v>
      </c>
      <c r="CH270" s="282">
        <f t="shared" si="190"/>
        <v>0</v>
      </c>
      <c r="CI270" s="283" t="str">
        <f>IF(CH270=0,"",
IF(SUM($CH$162:CH270)=1,CJ270,
IF($CH$282&gt;SUM($CH$162:CH270),_xlfn.CONCAT(", ",CJ270),
IF($CH$282=SUM($CH$162:CH270),_xlfn.CONCAT(" y ",CJ270)))))</f>
        <v/>
      </c>
      <c r="CJ270" s="120" t="s">
        <v>5337</v>
      </c>
      <c r="CN270" s="1"/>
      <c r="CO270" s="608"/>
      <c r="CP270" s="599"/>
      <c r="CQ270" s="77"/>
      <c r="CR270" s="588"/>
      <c r="CS270" s="588"/>
      <c r="CT270" s="588"/>
      <c r="CU270" s="608"/>
      <c r="CV270" s="599"/>
      <c r="CW270" s="514"/>
    </row>
    <row r="271" spans="1:101" ht="15" customHeight="1">
      <c r="A271" s="22"/>
      <c r="B271" s="11"/>
      <c r="C271" s="37" t="s">
        <v>5338</v>
      </c>
      <c r="D271" s="969" t="str">
        <f>IF(CNGE_2026_M1_Secc1_Sub1!$D150="","",CNGE_2026_M1_Secc1_Sub1!$D150)</f>
        <v/>
      </c>
      <c r="E271" s="970"/>
      <c r="F271" s="970"/>
      <c r="G271" s="970"/>
      <c r="H271" s="970"/>
      <c r="I271" s="970"/>
      <c r="J271" s="970"/>
      <c r="K271" s="970"/>
      <c r="L271" s="970"/>
      <c r="M271" s="645"/>
      <c r="N271" s="645"/>
      <c r="O271" s="645"/>
      <c r="P271" s="645"/>
      <c r="Q271" s="645"/>
      <c r="R271" s="645"/>
      <c r="S271" s="645"/>
      <c r="T271" s="645"/>
      <c r="U271" s="645"/>
      <c r="V271" s="645"/>
      <c r="W271" s="645"/>
      <c r="X271" s="645"/>
      <c r="Y271" s="645"/>
      <c r="Z271" s="645"/>
      <c r="AA271" s="645"/>
      <c r="AB271" s="645"/>
      <c r="AC271" s="645"/>
      <c r="AD271" s="645"/>
      <c r="AG271">
        <f t="shared" si="148"/>
        <v>0</v>
      </c>
      <c r="AH271">
        <f t="shared" si="149"/>
        <v>0</v>
      </c>
      <c r="AI271">
        <f t="shared" si="150"/>
        <v>0</v>
      </c>
      <c r="AJ271">
        <f t="shared" si="151"/>
        <v>0</v>
      </c>
      <c r="AK271">
        <f t="shared" si="152"/>
        <v>0</v>
      </c>
      <c r="AL271">
        <f t="shared" si="153"/>
        <v>0</v>
      </c>
      <c r="AM271">
        <f t="shared" si="154"/>
        <v>0</v>
      </c>
      <c r="AN271">
        <f t="shared" si="155"/>
        <v>0</v>
      </c>
      <c r="AO271">
        <f t="shared" si="156"/>
        <v>0</v>
      </c>
      <c r="AP271">
        <f t="shared" si="157"/>
        <v>0</v>
      </c>
      <c r="AQ271">
        <f t="shared" si="158"/>
        <v>0</v>
      </c>
      <c r="AR271">
        <f t="shared" si="159"/>
        <v>0</v>
      </c>
      <c r="AS271">
        <f t="shared" si="160"/>
        <v>0</v>
      </c>
      <c r="AT271">
        <f t="shared" si="161"/>
        <v>0</v>
      </c>
      <c r="AU271">
        <f t="shared" si="162"/>
        <v>0</v>
      </c>
      <c r="AV271">
        <f t="shared" si="163"/>
        <v>0</v>
      </c>
      <c r="AW271">
        <f t="shared" si="164"/>
        <v>0</v>
      </c>
      <c r="AX271">
        <f t="shared" si="165"/>
        <v>0</v>
      </c>
      <c r="AY271">
        <f t="shared" si="166"/>
        <v>0</v>
      </c>
      <c r="AZ271">
        <f t="shared" si="167"/>
        <v>0</v>
      </c>
      <c r="BA271">
        <f t="shared" si="168"/>
        <v>0</v>
      </c>
      <c r="BB271">
        <f t="shared" si="169"/>
        <v>0</v>
      </c>
      <c r="BC271">
        <f t="shared" si="170"/>
        <v>0</v>
      </c>
      <c r="BD271">
        <f t="shared" si="171"/>
        <v>0</v>
      </c>
      <c r="BE271" s="356">
        <f t="shared" si="172"/>
        <v>0</v>
      </c>
      <c r="BF271" s="357">
        <f t="shared" si="173"/>
        <v>0</v>
      </c>
      <c r="BG271" s="358">
        <f t="shared" si="174"/>
        <v>0</v>
      </c>
      <c r="BH271" s="359">
        <f t="shared" si="175"/>
        <v>0</v>
      </c>
      <c r="BI271" s="356">
        <f t="shared" si="176"/>
        <v>0</v>
      </c>
      <c r="BJ271" s="357">
        <f t="shared" si="177"/>
        <v>0</v>
      </c>
      <c r="BK271" s="358">
        <f t="shared" si="178"/>
        <v>0</v>
      </c>
      <c r="BL271" s="359">
        <f t="shared" si="179"/>
        <v>0</v>
      </c>
      <c r="BM271" s="356">
        <f t="shared" si="180"/>
        <v>0</v>
      </c>
      <c r="BN271" s="357">
        <f t="shared" si="181"/>
        <v>0</v>
      </c>
      <c r="BO271" s="358">
        <f t="shared" si="182"/>
        <v>0</v>
      </c>
      <c r="BP271" s="359">
        <f t="shared" si="183"/>
        <v>0</v>
      </c>
      <c r="BQ271" s="282">
        <f t="shared" si="184"/>
        <v>0</v>
      </c>
      <c r="BR271" s="352" t="str">
        <f>IF(BQ271=0,"",
IF(SUM($BQ$162:BQ271)=1,BS271,
IF($BQ$282&gt;SUM($BQ$162:BQ271),_xlfn.CONCAT(", ",BS271),
IF($BQ$282=SUM($BQ$162:BQ271),_xlfn.CONCAT(" y ",BS271)))))</f>
        <v/>
      </c>
      <c r="BS271" s="120" t="s">
        <v>5339</v>
      </c>
      <c r="BX271" s="603">
        <f t="shared" si="185"/>
        <v>1</v>
      </c>
      <c r="BY271" s="604">
        <f t="shared" si="186"/>
        <v>1</v>
      </c>
      <c r="BZ271" s="605">
        <f t="shared" si="187"/>
        <v>1</v>
      </c>
      <c r="CA271" s="290">
        <f t="shared" si="188"/>
        <v>0</v>
      </c>
      <c r="CB271" s="293">
        <f t="shared" si="189"/>
        <v>0</v>
      </c>
      <c r="CC271" s="283" t="str">
        <f>IF(CB271=0,"",
IF(SUM($CB$162:CB271)=1,CD271,
IF($CB$282&gt;SUM($CB$162:CB271),_xlfn.CONCAT(", ",CD271),
IF($CB$282=SUM($CB$162:CB271),_xlfn.CONCAT(" y ",CD271)))))</f>
        <v/>
      </c>
      <c r="CD271" s="120" t="s">
        <v>5339</v>
      </c>
      <c r="CE271" s="365">
        <f>IF(M271="",0,IF(OR(M271="NS",CNGE_2026_M1_Secc1_Sub2!$M485="NS"),0,IF(AND(M271="NA",CNGE_2026_M1_Secc1_Sub2!$M485="NA"),0,IF(M271=CNGE_2026_M1_Secc1_Sub2!$M485,0,1))))</f>
        <v>0</v>
      </c>
      <c r="CF271" s="366">
        <f>IF(N271="",0,IF(OR(G271="NS",CNGE_2026_M1_Secc1_Sub2!$S485="NS"),0,IF(AND(N271="NA",CNGE_2026_M1_Secc1_Sub2!$S485="NA"),0,IF(N271=CNGE_2026_M1_Secc1_Sub2!$S485,0,1))))</f>
        <v>0</v>
      </c>
      <c r="CG271" s="531">
        <f>IF(O271="",0,IF(OR(H271="NS",CNGE_2026_M1_Secc1_Sub2!$Y485="NS"),0,IF(AND(O271="NA",CNGE_2026_M1_Secc1_Sub2!$Y485="NA"),0,IF(O271=CNGE_2026_M1_Secc1_Sub2!$Y485,0,1))))</f>
        <v>0</v>
      </c>
      <c r="CH271" s="282">
        <f t="shared" si="190"/>
        <v>0</v>
      </c>
      <c r="CI271" s="283" t="str">
        <f>IF(CH271=0,"",
IF(SUM($CH$162:CH271)=1,CJ271,
IF($CH$282&gt;SUM($CH$162:CH271),_xlfn.CONCAT(", ",CJ271),
IF($CH$282=SUM($CH$162:CH271),_xlfn.CONCAT(" y ",CJ271)))))</f>
        <v/>
      </c>
      <c r="CJ271" s="120" t="s">
        <v>5339</v>
      </c>
      <c r="CN271" s="1"/>
      <c r="CO271" s="608"/>
      <c r="CP271" s="599"/>
      <c r="CQ271" s="77"/>
      <c r="CR271" s="588"/>
      <c r="CS271" s="588"/>
      <c r="CT271" s="588"/>
      <c r="CU271" s="608"/>
      <c r="CV271" s="599"/>
      <c r="CW271" s="514"/>
    </row>
    <row r="272" spans="1:101" ht="15" customHeight="1">
      <c r="A272" s="22"/>
      <c r="B272" s="11"/>
      <c r="C272" s="37" t="s">
        <v>5340</v>
      </c>
      <c r="D272" s="969" t="str">
        <f>IF(CNGE_2026_M1_Secc1_Sub1!$D151="","",CNGE_2026_M1_Secc1_Sub1!$D151)</f>
        <v/>
      </c>
      <c r="E272" s="970"/>
      <c r="F272" s="970"/>
      <c r="G272" s="970"/>
      <c r="H272" s="970"/>
      <c r="I272" s="970"/>
      <c r="J272" s="970"/>
      <c r="K272" s="970"/>
      <c r="L272" s="970"/>
      <c r="M272" s="645"/>
      <c r="N272" s="645"/>
      <c r="O272" s="645"/>
      <c r="P272" s="645"/>
      <c r="Q272" s="645"/>
      <c r="R272" s="645"/>
      <c r="S272" s="645"/>
      <c r="T272" s="645"/>
      <c r="U272" s="645"/>
      <c r="V272" s="645"/>
      <c r="W272" s="645"/>
      <c r="X272" s="645"/>
      <c r="Y272" s="645"/>
      <c r="Z272" s="645"/>
      <c r="AA272" s="645"/>
      <c r="AB272" s="645"/>
      <c r="AC272" s="645"/>
      <c r="AD272" s="645"/>
      <c r="AG272">
        <f t="shared" si="148"/>
        <v>0</v>
      </c>
      <c r="AH272">
        <f t="shared" si="149"/>
        <v>0</v>
      </c>
      <c r="AI272">
        <f t="shared" si="150"/>
        <v>0</v>
      </c>
      <c r="AJ272">
        <f t="shared" si="151"/>
        <v>0</v>
      </c>
      <c r="AK272">
        <f t="shared" si="152"/>
        <v>0</v>
      </c>
      <c r="AL272">
        <f t="shared" si="153"/>
        <v>0</v>
      </c>
      <c r="AM272">
        <f t="shared" si="154"/>
        <v>0</v>
      </c>
      <c r="AN272">
        <f t="shared" si="155"/>
        <v>0</v>
      </c>
      <c r="AO272">
        <f t="shared" si="156"/>
        <v>0</v>
      </c>
      <c r="AP272">
        <f t="shared" si="157"/>
        <v>0</v>
      </c>
      <c r="AQ272">
        <f t="shared" si="158"/>
        <v>0</v>
      </c>
      <c r="AR272">
        <f t="shared" si="159"/>
        <v>0</v>
      </c>
      <c r="AS272">
        <f t="shared" si="160"/>
        <v>0</v>
      </c>
      <c r="AT272">
        <f t="shared" si="161"/>
        <v>0</v>
      </c>
      <c r="AU272">
        <f t="shared" si="162"/>
        <v>0</v>
      </c>
      <c r="AV272">
        <f t="shared" si="163"/>
        <v>0</v>
      </c>
      <c r="AW272">
        <f t="shared" si="164"/>
        <v>0</v>
      </c>
      <c r="AX272">
        <f t="shared" si="165"/>
        <v>0</v>
      </c>
      <c r="AY272">
        <f t="shared" si="166"/>
        <v>0</v>
      </c>
      <c r="AZ272">
        <f t="shared" si="167"/>
        <v>0</v>
      </c>
      <c r="BA272">
        <f t="shared" si="168"/>
        <v>0</v>
      </c>
      <c r="BB272">
        <f t="shared" si="169"/>
        <v>0</v>
      </c>
      <c r="BC272">
        <f t="shared" si="170"/>
        <v>0</v>
      </c>
      <c r="BD272">
        <f t="shared" si="171"/>
        <v>0</v>
      </c>
      <c r="BE272" s="356">
        <f t="shared" si="172"/>
        <v>0</v>
      </c>
      <c r="BF272" s="357">
        <f t="shared" si="173"/>
        <v>0</v>
      </c>
      <c r="BG272" s="358">
        <f t="shared" si="174"/>
        <v>0</v>
      </c>
      <c r="BH272" s="359">
        <f t="shared" si="175"/>
        <v>0</v>
      </c>
      <c r="BI272" s="356">
        <f t="shared" si="176"/>
        <v>0</v>
      </c>
      <c r="BJ272" s="357">
        <f t="shared" si="177"/>
        <v>0</v>
      </c>
      <c r="BK272" s="358">
        <f t="shared" si="178"/>
        <v>0</v>
      </c>
      <c r="BL272" s="359">
        <f t="shared" si="179"/>
        <v>0</v>
      </c>
      <c r="BM272" s="356">
        <f t="shared" si="180"/>
        <v>0</v>
      </c>
      <c r="BN272" s="357">
        <f t="shared" si="181"/>
        <v>0</v>
      </c>
      <c r="BO272" s="358">
        <f t="shared" si="182"/>
        <v>0</v>
      </c>
      <c r="BP272" s="359">
        <f t="shared" si="183"/>
        <v>0</v>
      </c>
      <c r="BQ272" s="282">
        <f t="shared" si="184"/>
        <v>0</v>
      </c>
      <c r="BR272" s="352" t="str">
        <f>IF(BQ272=0,"",
IF(SUM($BQ$162:BQ272)=1,BS272,
IF($BQ$282&gt;SUM($BQ$162:BQ272),_xlfn.CONCAT(", ",BS272),
IF($BQ$282=SUM($BQ$162:BQ272),_xlfn.CONCAT(" y ",BS272)))))</f>
        <v/>
      </c>
      <c r="BS272" s="120" t="s">
        <v>5341</v>
      </c>
      <c r="BX272" s="603">
        <f t="shared" si="185"/>
        <v>1</v>
      </c>
      <c r="BY272" s="604">
        <f t="shared" si="186"/>
        <v>1</v>
      </c>
      <c r="BZ272" s="605">
        <f t="shared" si="187"/>
        <v>1</v>
      </c>
      <c r="CA272" s="290">
        <f t="shared" si="188"/>
        <v>0</v>
      </c>
      <c r="CB272" s="293">
        <f t="shared" si="189"/>
        <v>0</v>
      </c>
      <c r="CC272" s="283" t="str">
        <f>IF(CB272=0,"",
IF(SUM($CB$162:CB272)=1,CD272,
IF($CB$282&gt;SUM($CB$162:CB272),_xlfn.CONCAT(", ",CD272),
IF($CB$282=SUM($CB$162:CB272),_xlfn.CONCAT(" y ",CD272)))))</f>
        <v/>
      </c>
      <c r="CD272" s="120" t="s">
        <v>5341</v>
      </c>
      <c r="CE272" s="365">
        <f>IF(M272="",0,IF(OR(M272="NS",CNGE_2026_M1_Secc1_Sub2!$M486="NS"),0,IF(AND(M272="NA",CNGE_2026_M1_Secc1_Sub2!$M486="NA"),0,IF(M272=CNGE_2026_M1_Secc1_Sub2!$M486,0,1))))</f>
        <v>0</v>
      </c>
      <c r="CF272" s="366">
        <f>IF(N272="",0,IF(OR(G272="NS",CNGE_2026_M1_Secc1_Sub2!$S486="NS"),0,IF(AND(N272="NA",CNGE_2026_M1_Secc1_Sub2!$S486="NA"),0,IF(N272=CNGE_2026_M1_Secc1_Sub2!$S486,0,1))))</f>
        <v>0</v>
      </c>
      <c r="CG272" s="531">
        <f>IF(O272="",0,IF(OR(H272="NS",CNGE_2026_M1_Secc1_Sub2!$Y486="NS"),0,IF(AND(O272="NA",CNGE_2026_M1_Secc1_Sub2!$Y486="NA"),0,IF(O272=CNGE_2026_M1_Secc1_Sub2!$Y486,0,1))))</f>
        <v>0</v>
      </c>
      <c r="CH272" s="282">
        <f t="shared" si="190"/>
        <v>0</v>
      </c>
      <c r="CI272" s="283" t="str">
        <f>IF(CH272=0,"",
IF(SUM($CH$162:CH272)=1,CJ272,
IF($CH$282&gt;SUM($CH$162:CH272),_xlfn.CONCAT(", ",CJ272),
IF($CH$282=SUM($CH$162:CH272),_xlfn.CONCAT(" y ",CJ272)))))</f>
        <v/>
      </c>
      <c r="CJ272" s="120" t="s">
        <v>5341</v>
      </c>
      <c r="CN272" s="1"/>
      <c r="CO272" s="608"/>
      <c r="CP272" s="599"/>
      <c r="CQ272" s="77"/>
      <c r="CR272" s="588"/>
      <c r="CS272" s="588"/>
      <c r="CT272" s="588"/>
      <c r="CU272" s="608"/>
      <c r="CV272" s="599"/>
      <c r="CW272" s="514"/>
    </row>
    <row r="273" spans="1:101" ht="15" customHeight="1">
      <c r="A273" s="22"/>
      <c r="B273" s="11"/>
      <c r="C273" s="37" t="s">
        <v>5342</v>
      </c>
      <c r="D273" s="969" t="str">
        <f>IF(CNGE_2026_M1_Secc1_Sub1!$D152="","",CNGE_2026_M1_Secc1_Sub1!$D152)</f>
        <v/>
      </c>
      <c r="E273" s="970"/>
      <c r="F273" s="970"/>
      <c r="G273" s="970"/>
      <c r="H273" s="970"/>
      <c r="I273" s="970"/>
      <c r="J273" s="970"/>
      <c r="K273" s="970"/>
      <c r="L273" s="970"/>
      <c r="M273" s="645"/>
      <c r="N273" s="645"/>
      <c r="O273" s="645"/>
      <c r="P273" s="645"/>
      <c r="Q273" s="645"/>
      <c r="R273" s="645"/>
      <c r="S273" s="645"/>
      <c r="T273" s="645"/>
      <c r="U273" s="645"/>
      <c r="V273" s="645"/>
      <c r="W273" s="645"/>
      <c r="X273" s="645"/>
      <c r="Y273" s="645"/>
      <c r="Z273" s="645"/>
      <c r="AA273" s="645"/>
      <c r="AB273" s="645"/>
      <c r="AC273" s="645"/>
      <c r="AD273" s="645"/>
      <c r="AG273">
        <f t="shared" si="148"/>
        <v>0</v>
      </c>
      <c r="AH273">
        <f t="shared" si="149"/>
        <v>0</v>
      </c>
      <c r="AI273">
        <f t="shared" si="150"/>
        <v>0</v>
      </c>
      <c r="AJ273">
        <f t="shared" si="151"/>
        <v>0</v>
      </c>
      <c r="AK273">
        <f t="shared" si="152"/>
        <v>0</v>
      </c>
      <c r="AL273">
        <f t="shared" si="153"/>
        <v>0</v>
      </c>
      <c r="AM273">
        <f t="shared" si="154"/>
        <v>0</v>
      </c>
      <c r="AN273">
        <f t="shared" si="155"/>
        <v>0</v>
      </c>
      <c r="AO273">
        <f t="shared" si="156"/>
        <v>0</v>
      </c>
      <c r="AP273">
        <f t="shared" si="157"/>
        <v>0</v>
      </c>
      <c r="AQ273">
        <f t="shared" si="158"/>
        <v>0</v>
      </c>
      <c r="AR273">
        <f t="shared" si="159"/>
        <v>0</v>
      </c>
      <c r="AS273">
        <f t="shared" si="160"/>
        <v>0</v>
      </c>
      <c r="AT273">
        <f t="shared" si="161"/>
        <v>0</v>
      </c>
      <c r="AU273">
        <f t="shared" si="162"/>
        <v>0</v>
      </c>
      <c r="AV273">
        <f t="shared" si="163"/>
        <v>0</v>
      </c>
      <c r="AW273">
        <f t="shared" si="164"/>
        <v>0</v>
      </c>
      <c r="AX273">
        <f t="shared" si="165"/>
        <v>0</v>
      </c>
      <c r="AY273">
        <f t="shared" si="166"/>
        <v>0</v>
      </c>
      <c r="AZ273">
        <f t="shared" si="167"/>
        <v>0</v>
      </c>
      <c r="BA273">
        <f t="shared" si="168"/>
        <v>0</v>
      </c>
      <c r="BB273">
        <f t="shared" si="169"/>
        <v>0</v>
      </c>
      <c r="BC273">
        <f t="shared" si="170"/>
        <v>0</v>
      </c>
      <c r="BD273">
        <f t="shared" si="171"/>
        <v>0</v>
      </c>
      <c r="BE273" s="356">
        <f t="shared" si="172"/>
        <v>0</v>
      </c>
      <c r="BF273" s="357">
        <f t="shared" si="173"/>
        <v>0</v>
      </c>
      <c r="BG273" s="358">
        <f t="shared" si="174"/>
        <v>0</v>
      </c>
      <c r="BH273" s="359">
        <f t="shared" si="175"/>
        <v>0</v>
      </c>
      <c r="BI273" s="356">
        <f t="shared" si="176"/>
        <v>0</v>
      </c>
      <c r="BJ273" s="357">
        <f t="shared" si="177"/>
        <v>0</v>
      </c>
      <c r="BK273" s="358">
        <f t="shared" si="178"/>
        <v>0</v>
      </c>
      <c r="BL273" s="359">
        <f t="shared" si="179"/>
        <v>0</v>
      </c>
      <c r="BM273" s="356">
        <f t="shared" si="180"/>
        <v>0</v>
      </c>
      <c r="BN273" s="357">
        <f t="shared" si="181"/>
        <v>0</v>
      </c>
      <c r="BO273" s="358">
        <f t="shared" si="182"/>
        <v>0</v>
      </c>
      <c r="BP273" s="359">
        <f t="shared" si="183"/>
        <v>0</v>
      </c>
      <c r="BQ273" s="282">
        <f t="shared" si="184"/>
        <v>0</v>
      </c>
      <c r="BR273" s="352" t="str">
        <f>IF(BQ273=0,"",
IF(SUM($BQ$162:BQ273)=1,BS273,
IF($BQ$282&gt;SUM($BQ$162:BQ273),_xlfn.CONCAT(", ",BS273),
IF($BQ$282=SUM($BQ$162:BQ273),_xlfn.CONCAT(" y ",BS273)))))</f>
        <v/>
      </c>
      <c r="BS273" s="120" t="s">
        <v>5343</v>
      </c>
      <c r="BX273" s="603">
        <f t="shared" si="185"/>
        <v>1</v>
      </c>
      <c r="BY273" s="604">
        <f t="shared" si="186"/>
        <v>1</v>
      </c>
      <c r="BZ273" s="605">
        <f t="shared" si="187"/>
        <v>1</v>
      </c>
      <c r="CA273" s="290">
        <f t="shared" si="188"/>
        <v>0</v>
      </c>
      <c r="CB273" s="293">
        <f t="shared" si="189"/>
        <v>0</v>
      </c>
      <c r="CC273" s="283" t="str">
        <f>IF(CB273=0,"",
IF(SUM($CB$162:CB273)=1,CD273,
IF($CB$282&gt;SUM($CB$162:CB273),_xlfn.CONCAT(", ",CD273),
IF($CB$282=SUM($CB$162:CB273),_xlfn.CONCAT(" y ",CD273)))))</f>
        <v/>
      </c>
      <c r="CD273" s="120" t="s">
        <v>5343</v>
      </c>
      <c r="CE273" s="365">
        <f>IF(M273="",0,IF(OR(M273="NS",CNGE_2026_M1_Secc1_Sub2!$M487="NS"),0,IF(AND(M273="NA",CNGE_2026_M1_Secc1_Sub2!$M487="NA"),0,IF(M273=CNGE_2026_M1_Secc1_Sub2!$M487,0,1))))</f>
        <v>0</v>
      </c>
      <c r="CF273" s="366">
        <f>IF(N273="",0,IF(OR(G273="NS",CNGE_2026_M1_Secc1_Sub2!$S487="NS"),0,IF(AND(N273="NA",CNGE_2026_M1_Secc1_Sub2!$S487="NA"),0,IF(N273=CNGE_2026_M1_Secc1_Sub2!$S487,0,1))))</f>
        <v>0</v>
      </c>
      <c r="CG273" s="531">
        <f>IF(O273="",0,IF(OR(H273="NS",CNGE_2026_M1_Secc1_Sub2!$Y487="NS"),0,IF(AND(O273="NA",CNGE_2026_M1_Secc1_Sub2!$Y487="NA"),0,IF(O273=CNGE_2026_M1_Secc1_Sub2!$Y487,0,1))))</f>
        <v>0</v>
      </c>
      <c r="CH273" s="282">
        <f t="shared" si="190"/>
        <v>0</v>
      </c>
      <c r="CI273" s="283" t="str">
        <f>IF(CH273=0,"",
IF(SUM($CH$162:CH273)=1,CJ273,
IF($CH$282&gt;SUM($CH$162:CH273),_xlfn.CONCAT(", ",CJ273),
IF($CH$282=SUM($CH$162:CH273),_xlfn.CONCAT(" y ",CJ273)))))</f>
        <v/>
      </c>
      <c r="CJ273" s="120" t="s">
        <v>5343</v>
      </c>
      <c r="CN273" s="1"/>
      <c r="CO273" s="608"/>
      <c r="CP273" s="599"/>
      <c r="CQ273" s="77"/>
      <c r="CR273" s="588"/>
      <c r="CS273" s="588"/>
      <c r="CT273" s="588"/>
      <c r="CU273" s="608"/>
      <c r="CV273" s="599"/>
      <c r="CW273" s="514"/>
    </row>
    <row r="274" spans="1:101" ht="15" customHeight="1">
      <c r="A274" s="22"/>
      <c r="B274" s="11"/>
      <c r="C274" s="37" t="s">
        <v>5344</v>
      </c>
      <c r="D274" s="969" t="str">
        <f>IF(CNGE_2026_M1_Secc1_Sub1!$D153="","",CNGE_2026_M1_Secc1_Sub1!$D153)</f>
        <v/>
      </c>
      <c r="E274" s="970"/>
      <c r="F274" s="970"/>
      <c r="G274" s="970"/>
      <c r="H274" s="970"/>
      <c r="I274" s="970"/>
      <c r="J274" s="970"/>
      <c r="K274" s="970"/>
      <c r="L274" s="970"/>
      <c r="M274" s="645"/>
      <c r="N274" s="645"/>
      <c r="O274" s="645"/>
      <c r="P274" s="645"/>
      <c r="Q274" s="645"/>
      <c r="R274" s="645"/>
      <c r="S274" s="645"/>
      <c r="T274" s="645"/>
      <c r="U274" s="645"/>
      <c r="V274" s="645"/>
      <c r="W274" s="645"/>
      <c r="X274" s="645"/>
      <c r="Y274" s="645"/>
      <c r="Z274" s="645"/>
      <c r="AA274" s="645"/>
      <c r="AB274" s="645"/>
      <c r="AC274" s="645"/>
      <c r="AD274" s="645"/>
      <c r="AG274">
        <f t="shared" si="148"/>
        <v>0</v>
      </c>
      <c r="AH274">
        <f t="shared" si="149"/>
        <v>0</v>
      </c>
      <c r="AI274">
        <f t="shared" si="150"/>
        <v>0</v>
      </c>
      <c r="AJ274">
        <f t="shared" si="151"/>
        <v>0</v>
      </c>
      <c r="AK274">
        <f t="shared" si="152"/>
        <v>0</v>
      </c>
      <c r="AL274">
        <f t="shared" si="153"/>
        <v>0</v>
      </c>
      <c r="AM274">
        <f t="shared" si="154"/>
        <v>0</v>
      </c>
      <c r="AN274">
        <f t="shared" si="155"/>
        <v>0</v>
      </c>
      <c r="AO274">
        <f t="shared" si="156"/>
        <v>0</v>
      </c>
      <c r="AP274">
        <f t="shared" si="157"/>
        <v>0</v>
      </c>
      <c r="AQ274">
        <f t="shared" si="158"/>
        <v>0</v>
      </c>
      <c r="AR274">
        <f t="shared" si="159"/>
        <v>0</v>
      </c>
      <c r="AS274">
        <f t="shared" si="160"/>
        <v>0</v>
      </c>
      <c r="AT274">
        <f t="shared" si="161"/>
        <v>0</v>
      </c>
      <c r="AU274">
        <f t="shared" si="162"/>
        <v>0</v>
      </c>
      <c r="AV274">
        <f t="shared" si="163"/>
        <v>0</v>
      </c>
      <c r="AW274">
        <f t="shared" si="164"/>
        <v>0</v>
      </c>
      <c r="AX274">
        <f t="shared" si="165"/>
        <v>0</v>
      </c>
      <c r="AY274">
        <f t="shared" si="166"/>
        <v>0</v>
      </c>
      <c r="AZ274">
        <f t="shared" si="167"/>
        <v>0</v>
      </c>
      <c r="BA274">
        <f t="shared" si="168"/>
        <v>0</v>
      </c>
      <c r="BB274">
        <f t="shared" si="169"/>
        <v>0</v>
      </c>
      <c r="BC274">
        <f t="shared" si="170"/>
        <v>0</v>
      </c>
      <c r="BD274">
        <f t="shared" si="171"/>
        <v>0</v>
      </c>
      <c r="BE274" s="356">
        <f t="shared" si="172"/>
        <v>0</v>
      </c>
      <c r="BF274" s="357">
        <f t="shared" si="173"/>
        <v>0</v>
      </c>
      <c r="BG274" s="358">
        <f t="shared" si="174"/>
        <v>0</v>
      </c>
      <c r="BH274" s="359">
        <f t="shared" si="175"/>
        <v>0</v>
      </c>
      <c r="BI274" s="356">
        <f t="shared" si="176"/>
        <v>0</v>
      </c>
      <c r="BJ274" s="357">
        <f t="shared" si="177"/>
        <v>0</v>
      </c>
      <c r="BK274" s="358">
        <f t="shared" si="178"/>
        <v>0</v>
      </c>
      <c r="BL274" s="359">
        <f t="shared" si="179"/>
        <v>0</v>
      </c>
      <c r="BM274" s="356">
        <f t="shared" si="180"/>
        <v>0</v>
      </c>
      <c r="BN274" s="357">
        <f t="shared" si="181"/>
        <v>0</v>
      </c>
      <c r="BO274" s="358">
        <f t="shared" si="182"/>
        <v>0</v>
      </c>
      <c r="BP274" s="359">
        <f t="shared" si="183"/>
        <v>0</v>
      </c>
      <c r="BQ274" s="282">
        <f t="shared" si="184"/>
        <v>0</v>
      </c>
      <c r="BR274" s="352" t="str">
        <f>IF(BQ274=0,"",
IF(SUM($BQ$162:BQ274)=1,BS274,
IF($BQ$282&gt;SUM($BQ$162:BQ274),_xlfn.CONCAT(", ",BS274),
IF($BQ$282=SUM($BQ$162:BQ274),_xlfn.CONCAT(" y ",BS274)))))</f>
        <v/>
      </c>
      <c r="BS274" s="120" t="s">
        <v>5345</v>
      </c>
      <c r="BX274" s="603">
        <f t="shared" si="185"/>
        <v>1</v>
      </c>
      <c r="BY274" s="604">
        <f t="shared" si="186"/>
        <v>1</v>
      </c>
      <c r="BZ274" s="605">
        <f t="shared" si="187"/>
        <v>1</v>
      </c>
      <c r="CA274" s="290">
        <f t="shared" si="188"/>
        <v>0</v>
      </c>
      <c r="CB274" s="293">
        <f t="shared" si="189"/>
        <v>0</v>
      </c>
      <c r="CC274" s="283" t="str">
        <f>IF(CB274=0,"",
IF(SUM($CB$162:CB274)=1,CD274,
IF($CB$282&gt;SUM($CB$162:CB274),_xlfn.CONCAT(", ",CD274),
IF($CB$282=SUM($CB$162:CB274),_xlfn.CONCAT(" y ",CD274)))))</f>
        <v/>
      </c>
      <c r="CD274" s="120" t="s">
        <v>5345</v>
      </c>
      <c r="CE274" s="365">
        <f>IF(M274="",0,IF(OR(M274="NS",CNGE_2026_M1_Secc1_Sub2!$M488="NS"),0,IF(AND(M274="NA",CNGE_2026_M1_Secc1_Sub2!$M488="NA"),0,IF(M274=CNGE_2026_M1_Secc1_Sub2!$M488,0,1))))</f>
        <v>0</v>
      </c>
      <c r="CF274" s="366">
        <f>IF(N274="",0,IF(OR(G274="NS",CNGE_2026_M1_Secc1_Sub2!$S488="NS"),0,IF(AND(N274="NA",CNGE_2026_M1_Secc1_Sub2!$S488="NA"),0,IF(N274=CNGE_2026_M1_Secc1_Sub2!$S488,0,1))))</f>
        <v>0</v>
      </c>
      <c r="CG274" s="531">
        <f>IF(O274="",0,IF(OR(H274="NS",CNGE_2026_M1_Secc1_Sub2!$Y488="NS"),0,IF(AND(O274="NA",CNGE_2026_M1_Secc1_Sub2!$Y488="NA"),0,IF(O274=CNGE_2026_M1_Secc1_Sub2!$Y488,0,1))))</f>
        <v>0</v>
      </c>
      <c r="CH274" s="282">
        <f t="shared" si="190"/>
        <v>0</v>
      </c>
      <c r="CI274" s="283" t="str">
        <f>IF(CH274=0,"",
IF(SUM($CH$162:CH274)=1,CJ274,
IF($CH$282&gt;SUM($CH$162:CH274),_xlfn.CONCAT(", ",CJ274),
IF($CH$282=SUM($CH$162:CH274),_xlfn.CONCAT(" y ",CJ274)))))</f>
        <v/>
      </c>
      <c r="CJ274" s="120" t="s">
        <v>5345</v>
      </c>
      <c r="CN274" s="1"/>
      <c r="CO274" s="608"/>
      <c r="CP274" s="599"/>
      <c r="CQ274" s="77"/>
      <c r="CR274" s="588"/>
      <c r="CS274" s="588"/>
      <c r="CT274" s="588"/>
      <c r="CU274" s="608"/>
      <c r="CV274" s="599"/>
      <c r="CW274" s="514"/>
    </row>
    <row r="275" spans="1:101" ht="15" customHeight="1">
      <c r="A275" s="22"/>
      <c r="B275" s="11"/>
      <c r="C275" s="37" t="s">
        <v>5346</v>
      </c>
      <c r="D275" s="969" t="str">
        <f>IF(CNGE_2026_M1_Secc1_Sub1!$D154="","",CNGE_2026_M1_Secc1_Sub1!$D154)</f>
        <v/>
      </c>
      <c r="E275" s="970"/>
      <c r="F275" s="970"/>
      <c r="G275" s="970"/>
      <c r="H275" s="970"/>
      <c r="I275" s="970"/>
      <c r="J275" s="970"/>
      <c r="K275" s="970"/>
      <c r="L275" s="970"/>
      <c r="M275" s="645"/>
      <c r="N275" s="645"/>
      <c r="O275" s="645"/>
      <c r="P275" s="645"/>
      <c r="Q275" s="645"/>
      <c r="R275" s="645"/>
      <c r="S275" s="645"/>
      <c r="T275" s="645"/>
      <c r="U275" s="645"/>
      <c r="V275" s="645"/>
      <c r="W275" s="645"/>
      <c r="X275" s="645"/>
      <c r="Y275" s="645"/>
      <c r="Z275" s="645"/>
      <c r="AA275" s="645"/>
      <c r="AB275" s="645"/>
      <c r="AC275" s="645"/>
      <c r="AD275" s="645"/>
      <c r="AG275">
        <f t="shared" si="148"/>
        <v>0</v>
      </c>
      <c r="AH275">
        <f t="shared" si="149"/>
        <v>0</v>
      </c>
      <c r="AI275">
        <f t="shared" si="150"/>
        <v>0</v>
      </c>
      <c r="AJ275">
        <f t="shared" si="151"/>
        <v>0</v>
      </c>
      <c r="AK275">
        <f t="shared" si="152"/>
        <v>0</v>
      </c>
      <c r="AL275">
        <f t="shared" si="153"/>
        <v>0</v>
      </c>
      <c r="AM275">
        <f t="shared" si="154"/>
        <v>0</v>
      </c>
      <c r="AN275">
        <f t="shared" si="155"/>
        <v>0</v>
      </c>
      <c r="AO275">
        <f t="shared" si="156"/>
        <v>0</v>
      </c>
      <c r="AP275">
        <f t="shared" si="157"/>
        <v>0</v>
      </c>
      <c r="AQ275">
        <f t="shared" si="158"/>
        <v>0</v>
      </c>
      <c r="AR275">
        <f t="shared" si="159"/>
        <v>0</v>
      </c>
      <c r="AS275">
        <f t="shared" si="160"/>
        <v>0</v>
      </c>
      <c r="AT275">
        <f t="shared" si="161"/>
        <v>0</v>
      </c>
      <c r="AU275">
        <f t="shared" si="162"/>
        <v>0</v>
      </c>
      <c r="AV275">
        <f t="shared" si="163"/>
        <v>0</v>
      </c>
      <c r="AW275">
        <f t="shared" si="164"/>
        <v>0</v>
      </c>
      <c r="AX275">
        <f t="shared" si="165"/>
        <v>0</v>
      </c>
      <c r="AY275">
        <f t="shared" si="166"/>
        <v>0</v>
      </c>
      <c r="AZ275">
        <f t="shared" si="167"/>
        <v>0</v>
      </c>
      <c r="BA275">
        <f t="shared" si="168"/>
        <v>0</v>
      </c>
      <c r="BB275">
        <f t="shared" si="169"/>
        <v>0</v>
      </c>
      <c r="BC275">
        <f t="shared" si="170"/>
        <v>0</v>
      </c>
      <c r="BD275">
        <f t="shared" si="171"/>
        <v>0</v>
      </c>
      <c r="BE275" s="356">
        <f t="shared" si="172"/>
        <v>0</v>
      </c>
      <c r="BF275" s="357">
        <f t="shared" si="173"/>
        <v>0</v>
      </c>
      <c r="BG275" s="358">
        <f t="shared" si="174"/>
        <v>0</v>
      </c>
      <c r="BH275" s="359">
        <f t="shared" si="175"/>
        <v>0</v>
      </c>
      <c r="BI275" s="356">
        <f t="shared" si="176"/>
        <v>0</v>
      </c>
      <c r="BJ275" s="357">
        <f t="shared" si="177"/>
        <v>0</v>
      </c>
      <c r="BK275" s="358">
        <f t="shared" si="178"/>
        <v>0</v>
      </c>
      <c r="BL275" s="359">
        <f t="shared" si="179"/>
        <v>0</v>
      </c>
      <c r="BM275" s="356">
        <f t="shared" si="180"/>
        <v>0</v>
      </c>
      <c r="BN275" s="357">
        <f t="shared" si="181"/>
        <v>0</v>
      </c>
      <c r="BO275" s="358">
        <f t="shared" si="182"/>
        <v>0</v>
      </c>
      <c r="BP275" s="359">
        <f t="shared" si="183"/>
        <v>0</v>
      </c>
      <c r="BQ275" s="282">
        <f t="shared" si="184"/>
        <v>0</v>
      </c>
      <c r="BR275" s="352" t="str">
        <f>IF(BQ275=0,"",
IF(SUM($BQ$162:BQ275)=1,BS275,
IF($BQ$282&gt;SUM($BQ$162:BQ275),_xlfn.CONCAT(", ",BS275),
IF($BQ$282=SUM($BQ$162:BQ275),_xlfn.CONCAT(" y ",BS275)))))</f>
        <v/>
      </c>
      <c r="BS275" s="120" t="s">
        <v>5347</v>
      </c>
      <c r="BX275" s="603">
        <f t="shared" si="185"/>
        <v>1</v>
      </c>
      <c r="BY275" s="604">
        <f t="shared" si="186"/>
        <v>1</v>
      </c>
      <c r="BZ275" s="605">
        <f t="shared" si="187"/>
        <v>1</v>
      </c>
      <c r="CA275" s="290">
        <f t="shared" si="188"/>
        <v>0</v>
      </c>
      <c r="CB275" s="293">
        <f t="shared" si="189"/>
        <v>0</v>
      </c>
      <c r="CC275" s="283" t="str">
        <f>IF(CB275=0,"",
IF(SUM($CB$162:CB275)=1,CD275,
IF($CB$282&gt;SUM($CB$162:CB275),_xlfn.CONCAT(", ",CD275),
IF($CB$282=SUM($CB$162:CB275),_xlfn.CONCAT(" y ",CD275)))))</f>
        <v/>
      </c>
      <c r="CD275" s="120" t="s">
        <v>5347</v>
      </c>
      <c r="CE275" s="365">
        <f>IF(M275="",0,IF(OR(M275="NS",CNGE_2026_M1_Secc1_Sub2!$M489="NS"),0,IF(AND(M275="NA",CNGE_2026_M1_Secc1_Sub2!$M489="NA"),0,IF(M275=CNGE_2026_M1_Secc1_Sub2!$M489,0,1))))</f>
        <v>0</v>
      </c>
      <c r="CF275" s="366">
        <f>IF(N275="",0,IF(OR(G275="NS",CNGE_2026_M1_Secc1_Sub2!$S489="NS"),0,IF(AND(N275="NA",CNGE_2026_M1_Secc1_Sub2!$S489="NA"),0,IF(N275=CNGE_2026_M1_Secc1_Sub2!$S489,0,1))))</f>
        <v>0</v>
      </c>
      <c r="CG275" s="531">
        <f>IF(O275="",0,IF(OR(H275="NS",CNGE_2026_M1_Secc1_Sub2!$Y489="NS"),0,IF(AND(O275="NA",CNGE_2026_M1_Secc1_Sub2!$Y489="NA"),0,IF(O275=CNGE_2026_M1_Secc1_Sub2!$Y489,0,1))))</f>
        <v>0</v>
      </c>
      <c r="CH275" s="282">
        <f t="shared" si="190"/>
        <v>0</v>
      </c>
      <c r="CI275" s="283" t="str">
        <f>IF(CH275=0,"",
IF(SUM($CH$162:CH275)=1,CJ275,
IF($CH$282&gt;SUM($CH$162:CH275),_xlfn.CONCAT(", ",CJ275),
IF($CH$282=SUM($CH$162:CH275),_xlfn.CONCAT(" y ",CJ275)))))</f>
        <v/>
      </c>
      <c r="CJ275" s="120" t="s">
        <v>5347</v>
      </c>
      <c r="CN275" s="1"/>
      <c r="CO275" s="608"/>
      <c r="CP275" s="599"/>
      <c r="CQ275" s="77"/>
      <c r="CR275" s="588"/>
      <c r="CS275" s="588"/>
      <c r="CT275" s="588"/>
      <c r="CU275" s="608"/>
      <c r="CV275" s="599"/>
      <c r="CW275" s="514"/>
    </row>
    <row r="276" spans="1:101" ht="15" customHeight="1">
      <c r="A276" s="22"/>
      <c r="B276" s="11"/>
      <c r="C276" s="37" t="s">
        <v>5348</v>
      </c>
      <c r="D276" s="969" t="str">
        <f>IF(CNGE_2026_M1_Secc1_Sub1!$D155="","",CNGE_2026_M1_Secc1_Sub1!$D155)</f>
        <v/>
      </c>
      <c r="E276" s="970"/>
      <c r="F276" s="970"/>
      <c r="G276" s="970"/>
      <c r="H276" s="970"/>
      <c r="I276" s="970"/>
      <c r="J276" s="970"/>
      <c r="K276" s="970"/>
      <c r="L276" s="970"/>
      <c r="M276" s="645"/>
      <c r="N276" s="645"/>
      <c r="O276" s="645"/>
      <c r="P276" s="645"/>
      <c r="Q276" s="645"/>
      <c r="R276" s="645"/>
      <c r="S276" s="645"/>
      <c r="T276" s="645"/>
      <c r="U276" s="645"/>
      <c r="V276" s="645"/>
      <c r="W276" s="645"/>
      <c r="X276" s="645"/>
      <c r="Y276" s="645"/>
      <c r="Z276" s="645"/>
      <c r="AA276" s="645"/>
      <c r="AB276" s="645"/>
      <c r="AC276" s="645"/>
      <c r="AD276" s="645"/>
      <c r="AG276">
        <f t="shared" si="148"/>
        <v>0</v>
      </c>
      <c r="AH276">
        <f t="shared" si="149"/>
        <v>0</v>
      </c>
      <c r="AI276">
        <f t="shared" si="150"/>
        <v>0</v>
      </c>
      <c r="AJ276">
        <f t="shared" si="151"/>
        <v>0</v>
      </c>
      <c r="AK276">
        <f t="shared" si="152"/>
        <v>0</v>
      </c>
      <c r="AL276">
        <f t="shared" si="153"/>
        <v>0</v>
      </c>
      <c r="AM276">
        <f t="shared" si="154"/>
        <v>0</v>
      </c>
      <c r="AN276">
        <f t="shared" si="155"/>
        <v>0</v>
      </c>
      <c r="AO276">
        <f t="shared" si="156"/>
        <v>0</v>
      </c>
      <c r="AP276">
        <f t="shared" si="157"/>
        <v>0</v>
      </c>
      <c r="AQ276">
        <f t="shared" si="158"/>
        <v>0</v>
      </c>
      <c r="AR276">
        <f t="shared" si="159"/>
        <v>0</v>
      </c>
      <c r="AS276">
        <f t="shared" si="160"/>
        <v>0</v>
      </c>
      <c r="AT276">
        <f t="shared" si="161"/>
        <v>0</v>
      </c>
      <c r="AU276">
        <f t="shared" si="162"/>
        <v>0</v>
      </c>
      <c r="AV276">
        <f t="shared" si="163"/>
        <v>0</v>
      </c>
      <c r="AW276">
        <f t="shared" si="164"/>
        <v>0</v>
      </c>
      <c r="AX276">
        <f t="shared" si="165"/>
        <v>0</v>
      </c>
      <c r="AY276">
        <f t="shared" si="166"/>
        <v>0</v>
      </c>
      <c r="AZ276">
        <f t="shared" si="167"/>
        <v>0</v>
      </c>
      <c r="BA276">
        <f t="shared" si="168"/>
        <v>0</v>
      </c>
      <c r="BB276">
        <f t="shared" si="169"/>
        <v>0</v>
      </c>
      <c r="BC276">
        <f t="shared" si="170"/>
        <v>0</v>
      </c>
      <c r="BD276">
        <f t="shared" si="171"/>
        <v>0</v>
      </c>
      <c r="BE276" s="356">
        <f t="shared" si="172"/>
        <v>0</v>
      </c>
      <c r="BF276" s="357">
        <f t="shared" si="173"/>
        <v>0</v>
      </c>
      <c r="BG276" s="358">
        <f t="shared" si="174"/>
        <v>0</v>
      </c>
      <c r="BH276" s="359">
        <f t="shared" si="175"/>
        <v>0</v>
      </c>
      <c r="BI276" s="356">
        <f t="shared" si="176"/>
        <v>0</v>
      </c>
      <c r="BJ276" s="357">
        <f t="shared" si="177"/>
        <v>0</v>
      </c>
      <c r="BK276" s="358">
        <f t="shared" si="178"/>
        <v>0</v>
      </c>
      <c r="BL276" s="359">
        <f t="shared" si="179"/>
        <v>0</v>
      </c>
      <c r="BM276" s="356">
        <f t="shared" si="180"/>
        <v>0</v>
      </c>
      <c r="BN276" s="357">
        <f t="shared" si="181"/>
        <v>0</v>
      </c>
      <c r="BO276" s="358">
        <f t="shared" si="182"/>
        <v>0</v>
      </c>
      <c r="BP276" s="359">
        <f t="shared" si="183"/>
        <v>0</v>
      </c>
      <c r="BQ276" s="282">
        <f t="shared" si="184"/>
        <v>0</v>
      </c>
      <c r="BR276" s="352" t="str">
        <f>IF(BQ276=0,"",
IF(SUM($BQ$162:BQ276)=1,BS276,
IF($BQ$282&gt;SUM($BQ$162:BQ276),_xlfn.CONCAT(", ",BS276),
IF($BQ$282=SUM($BQ$162:BQ276),_xlfn.CONCAT(" y ",BS276)))))</f>
        <v/>
      </c>
      <c r="BS276" s="120" t="s">
        <v>5349</v>
      </c>
      <c r="BX276" s="603">
        <f t="shared" si="185"/>
        <v>1</v>
      </c>
      <c r="BY276" s="604">
        <f t="shared" si="186"/>
        <v>1</v>
      </c>
      <c r="BZ276" s="605">
        <f t="shared" si="187"/>
        <v>1</v>
      </c>
      <c r="CA276" s="290">
        <f t="shared" si="188"/>
        <v>0</v>
      </c>
      <c r="CB276" s="293">
        <f t="shared" si="189"/>
        <v>0</v>
      </c>
      <c r="CC276" s="283" t="str">
        <f>IF(CB276=0,"",
IF(SUM($CB$162:CB276)=1,CD276,
IF($CB$282&gt;SUM($CB$162:CB276),_xlfn.CONCAT(", ",CD276),
IF($CB$282=SUM($CB$162:CB276),_xlfn.CONCAT(" y ",CD276)))))</f>
        <v/>
      </c>
      <c r="CD276" s="120" t="s">
        <v>5349</v>
      </c>
      <c r="CE276" s="365">
        <f>IF(M276="",0,IF(OR(M276="NS",CNGE_2026_M1_Secc1_Sub2!$M490="NS"),0,IF(AND(M276="NA",CNGE_2026_M1_Secc1_Sub2!$M490="NA"),0,IF(M276=CNGE_2026_M1_Secc1_Sub2!$M490,0,1))))</f>
        <v>0</v>
      </c>
      <c r="CF276" s="366">
        <f>IF(N276="",0,IF(OR(G276="NS",CNGE_2026_M1_Secc1_Sub2!$S490="NS"),0,IF(AND(N276="NA",CNGE_2026_M1_Secc1_Sub2!$S490="NA"),0,IF(N276=CNGE_2026_M1_Secc1_Sub2!$S490,0,1))))</f>
        <v>0</v>
      </c>
      <c r="CG276" s="531">
        <f>IF(O276="",0,IF(OR(H276="NS",CNGE_2026_M1_Secc1_Sub2!$Y490="NS"),0,IF(AND(O276="NA",CNGE_2026_M1_Secc1_Sub2!$Y490="NA"),0,IF(O276=CNGE_2026_M1_Secc1_Sub2!$Y490,0,1))))</f>
        <v>0</v>
      </c>
      <c r="CH276" s="282">
        <f t="shared" si="190"/>
        <v>0</v>
      </c>
      <c r="CI276" s="283" t="str">
        <f>IF(CH276=0,"",
IF(SUM($CH$162:CH276)=1,CJ276,
IF($CH$282&gt;SUM($CH$162:CH276),_xlfn.CONCAT(", ",CJ276),
IF($CH$282=SUM($CH$162:CH276),_xlfn.CONCAT(" y ",CJ276)))))</f>
        <v/>
      </c>
      <c r="CJ276" s="120" t="s">
        <v>5349</v>
      </c>
      <c r="CN276" s="1"/>
      <c r="CO276" s="608"/>
      <c r="CP276" s="599"/>
      <c r="CQ276" s="77"/>
      <c r="CR276" s="588"/>
      <c r="CS276" s="588"/>
      <c r="CT276" s="588"/>
      <c r="CU276" s="608"/>
      <c r="CV276" s="599"/>
      <c r="CW276" s="514"/>
    </row>
    <row r="277" spans="1:101" ht="15" customHeight="1">
      <c r="A277" s="22"/>
      <c r="B277" s="11"/>
      <c r="C277" s="37" t="s">
        <v>5350</v>
      </c>
      <c r="D277" s="969" t="str">
        <f>IF(CNGE_2026_M1_Secc1_Sub1!$D156="","",CNGE_2026_M1_Secc1_Sub1!$D156)</f>
        <v/>
      </c>
      <c r="E277" s="970"/>
      <c r="F277" s="970"/>
      <c r="G277" s="970"/>
      <c r="H277" s="970"/>
      <c r="I277" s="970"/>
      <c r="J277" s="970"/>
      <c r="K277" s="970"/>
      <c r="L277" s="970"/>
      <c r="M277" s="645"/>
      <c r="N277" s="645"/>
      <c r="O277" s="645"/>
      <c r="P277" s="645"/>
      <c r="Q277" s="645"/>
      <c r="R277" s="645"/>
      <c r="S277" s="645"/>
      <c r="T277" s="645"/>
      <c r="U277" s="645"/>
      <c r="V277" s="645"/>
      <c r="W277" s="645"/>
      <c r="X277" s="645"/>
      <c r="Y277" s="645"/>
      <c r="Z277" s="645"/>
      <c r="AA277" s="645"/>
      <c r="AB277" s="645"/>
      <c r="AC277" s="645"/>
      <c r="AD277" s="645"/>
      <c r="AG277">
        <f t="shared" si="148"/>
        <v>0</v>
      </c>
      <c r="AH277">
        <f t="shared" si="149"/>
        <v>0</v>
      </c>
      <c r="AI277">
        <f t="shared" si="150"/>
        <v>0</v>
      </c>
      <c r="AJ277">
        <f t="shared" si="151"/>
        <v>0</v>
      </c>
      <c r="AK277">
        <f t="shared" si="152"/>
        <v>0</v>
      </c>
      <c r="AL277">
        <f t="shared" si="153"/>
        <v>0</v>
      </c>
      <c r="AM277">
        <f t="shared" si="154"/>
        <v>0</v>
      </c>
      <c r="AN277">
        <f t="shared" si="155"/>
        <v>0</v>
      </c>
      <c r="AO277">
        <f t="shared" si="156"/>
        <v>0</v>
      </c>
      <c r="AP277">
        <f t="shared" si="157"/>
        <v>0</v>
      </c>
      <c r="AQ277">
        <f t="shared" si="158"/>
        <v>0</v>
      </c>
      <c r="AR277">
        <f t="shared" si="159"/>
        <v>0</v>
      </c>
      <c r="AS277">
        <f t="shared" si="160"/>
        <v>0</v>
      </c>
      <c r="AT277">
        <f t="shared" si="161"/>
        <v>0</v>
      </c>
      <c r="AU277">
        <f t="shared" si="162"/>
        <v>0</v>
      </c>
      <c r="AV277">
        <f t="shared" si="163"/>
        <v>0</v>
      </c>
      <c r="AW277">
        <f t="shared" si="164"/>
        <v>0</v>
      </c>
      <c r="AX277">
        <f t="shared" si="165"/>
        <v>0</v>
      </c>
      <c r="AY277">
        <f t="shared" si="166"/>
        <v>0</v>
      </c>
      <c r="AZ277">
        <f t="shared" si="167"/>
        <v>0</v>
      </c>
      <c r="BA277">
        <f t="shared" si="168"/>
        <v>0</v>
      </c>
      <c r="BB277">
        <f t="shared" si="169"/>
        <v>0</v>
      </c>
      <c r="BC277">
        <f t="shared" si="170"/>
        <v>0</v>
      </c>
      <c r="BD277">
        <f t="shared" si="171"/>
        <v>0</v>
      </c>
      <c r="BE277" s="356">
        <f t="shared" si="172"/>
        <v>0</v>
      </c>
      <c r="BF277" s="357">
        <f t="shared" si="173"/>
        <v>0</v>
      </c>
      <c r="BG277" s="358">
        <f t="shared" si="174"/>
        <v>0</v>
      </c>
      <c r="BH277" s="359">
        <f t="shared" si="175"/>
        <v>0</v>
      </c>
      <c r="BI277" s="356">
        <f t="shared" si="176"/>
        <v>0</v>
      </c>
      <c r="BJ277" s="357">
        <f t="shared" si="177"/>
        <v>0</v>
      </c>
      <c r="BK277" s="358">
        <f t="shared" si="178"/>
        <v>0</v>
      </c>
      <c r="BL277" s="359">
        <f t="shared" si="179"/>
        <v>0</v>
      </c>
      <c r="BM277" s="356">
        <f t="shared" si="180"/>
        <v>0</v>
      </c>
      <c r="BN277" s="357">
        <f t="shared" si="181"/>
        <v>0</v>
      </c>
      <c r="BO277" s="358">
        <f t="shared" si="182"/>
        <v>0</v>
      </c>
      <c r="BP277" s="359">
        <f t="shared" si="183"/>
        <v>0</v>
      </c>
      <c r="BQ277" s="282">
        <f t="shared" si="184"/>
        <v>0</v>
      </c>
      <c r="BR277" s="352" t="str">
        <f>IF(BQ277=0,"",
IF(SUM($BQ$162:BQ277)=1,BS277,
IF($BQ$282&gt;SUM($BQ$162:BQ277),_xlfn.CONCAT(", ",BS277),
IF($BQ$282=SUM($BQ$162:BQ277),_xlfn.CONCAT(" y ",BS277)))))</f>
        <v/>
      </c>
      <c r="BS277" s="120" t="s">
        <v>5351</v>
      </c>
      <c r="BX277" s="603">
        <f t="shared" si="185"/>
        <v>1</v>
      </c>
      <c r="BY277" s="604">
        <f t="shared" si="186"/>
        <v>1</v>
      </c>
      <c r="BZ277" s="605">
        <f t="shared" si="187"/>
        <v>1</v>
      </c>
      <c r="CA277" s="290">
        <f t="shared" si="188"/>
        <v>0</v>
      </c>
      <c r="CB277" s="293">
        <f t="shared" si="189"/>
        <v>0</v>
      </c>
      <c r="CC277" s="283" t="str">
        <f>IF(CB277=0,"",
IF(SUM($CB$162:CB277)=1,CD277,
IF($CB$282&gt;SUM($CB$162:CB277),_xlfn.CONCAT(", ",CD277),
IF($CB$282=SUM($CB$162:CB277),_xlfn.CONCAT(" y ",CD277)))))</f>
        <v/>
      </c>
      <c r="CD277" s="120" t="s">
        <v>5351</v>
      </c>
      <c r="CE277" s="365">
        <f>IF(M277="",0,IF(OR(M277="NS",CNGE_2026_M1_Secc1_Sub2!$M491="NS"),0,IF(AND(M277="NA",CNGE_2026_M1_Secc1_Sub2!$M491="NA"),0,IF(M277=CNGE_2026_M1_Secc1_Sub2!$M491,0,1))))</f>
        <v>0</v>
      </c>
      <c r="CF277" s="366">
        <f>IF(N277="",0,IF(OR(G277="NS",CNGE_2026_M1_Secc1_Sub2!$S491="NS"),0,IF(AND(N277="NA",CNGE_2026_M1_Secc1_Sub2!$S491="NA"),0,IF(N277=CNGE_2026_M1_Secc1_Sub2!$S491,0,1))))</f>
        <v>0</v>
      </c>
      <c r="CG277" s="531">
        <f>IF(O277="",0,IF(OR(H277="NS",CNGE_2026_M1_Secc1_Sub2!$Y491="NS"),0,IF(AND(O277="NA",CNGE_2026_M1_Secc1_Sub2!$Y491="NA"),0,IF(O277=CNGE_2026_M1_Secc1_Sub2!$Y491,0,1))))</f>
        <v>0</v>
      </c>
      <c r="CH277" s="282">
        <f t="shared" si="190"/>
        <v>0</v>
      </c>
      <c r="CI277" s="283" t="str">
        <f>IF(CH277=0,"",
IF(SUM($CH$162:CH277)=1,CJ277,
IF($CH$282&gt;SUM($CH$162:CH277),_xlfn.CONCAT(", ",CJ277),
IF($CH$282=SUM($CH$162:CH277),_xlfn.CONCAT(" y ",CJ277)))))</f>
        <v/>
      </c>
      <c r="CJ277" s="120" t="s">
        <v>5351</v>
      </c>
      <c r="CN277" s="1"/>
      <c r="CO277" s="608"/>
      <c r="CP277" s="599"/>
      <c r="CQ277" s="77"/>
      <c r="CR277" s="588"/>
      <c r="CS277" s="588"/>
      <c r="CT277" s="588"/>
      <c r="CU277" s="608"/>
      <c r="CV277" s="599"/>
      <c r="CW277" s="514"/>
    </row>
    <row r="278" spans="1:101" ht="15" customHeight="1">
      <c r="A278" s="22"/>
      <c r="B278" s="11"/>
      <c r="C278" s="37" t="s">
        <v>5352</v>
      </c>
      <c r="D278" s="969" t="str">
        <f>IF(CNGE_2026_M1_Secc1_Sub1!$D157="","",CNGE_2026_M1_Secc1_Sub1!$D157)</f>
        <v/>
      </c>
      <c r="E278" s="970"/>
      <c r="F278" s="970"/>
      <c r="G278" s="970"/>
      <c r="H278" s="970"/>
      <c r="I278" s="970"/>
      <c r="J278" s="970"/>
      <c r="K278" s="970"/>
      <c r="L278" s="970"/>
      <c r="M278" s="645"/>
      <c r="N278" s="645"/>
      <c r="O278" s="645"/>
      <c r="P278" s="645"/>
      <c r="Q278" s="645"/>
      <c r="R278" s="645"/>
      <c r="S278" s="645"/>
      <c r="T278" s="645"/>
      <c r="U278" s="645"/>
      <c r="V278" s="645"/>
      <c r="W278" s="645"/>
      <c r="X278" s="645"/>
      <c r="Y278" s="645"/>
      <c r="Z278" s="645"/>
      <c r="AA278" s="645"/>
      <c r="AB278" s="645"/>
      <c r="AC278" s="645"/>
      <c r="AD278" s="645"/>
      <c r="AG278">
        <f t="shared" si="148"/>
        <v>0</v>
      </c>
      <c r="AH278">
        <f t="shared" si="149"/>
        <v>0</v>
      </c>
      <c r="AI278">
        <f t="shared" si="150"/>
        <v>0</v>
      </c>
      <c r="AJ278">
        <f t="shared" si="151"/>
        <v>0</v>
      </c>
      <c r="AK278">
        <f t="shared" si="152"/>
        <v>0</v>
      </c>
      <c r="AL278">
        <f t="shared" si="153"/>
        <v>0</v>
      </c>
      <c r="AM278">
        <f t="shared" si="154"/>
        <v>0</v>
      </c>
      <c r="AN278">
        <f t="shared" si="155"/>
        <v>0</v>
      </c>
      <c r="AO278">
        <f t="shared" si="156"/>
        <v>0</v>
      </c>
      <c r="AP278">
        <f t="shared" si="157"/>
        <v>0</v>
      </c>
      <c r="AQ278">
        <f t="shared" si="158"/>
        <v>0</v>
      </c>
      <c r="AR278">
        <f t="shared" si="159"/>
        <v>0</v>
      </c>
      <c r="AS278">
        <f t="shared" si="160"/>
        <v>0</v>
      </c>
      <c r="AT278">
        <f t="shared" si="161"/>
        <v>0</v>
      </c>
      <c r="AU278">
        <f t="shared" si="162"/>
        <v>0</v>
      </c>
      <c r="AV278">
        <f t="shared" si="163"/>
        <v>0</v>
      </c>
      <c r="AW278">
        <f t="shared" si="164"/>
        <v>0</v>
      </c>
      <c r="AX278">
        <f t="shared" si="165"/>
        <v>0</v>
      </c>
      <c r="AY278">
        <f t="shared" si="166"/>
        <v>0</v>
      </c>
      <c r="AZ278">
        <f t="shared" si="167"/>
        <v>0</v>
      </c>
      <c r="BA278">
        <f t="shared" si="168"/>
        <v>0</v>
      </c>
      <c r="BB278">
        <f t="shared" si="169"/>
        <v>0</v>
      </c>
      <c r="BC278">
        <f t="shared" si="170"/>
        <v>0</v>
      </c>
      <c r="BD278">
        <f t="shared" si="171"/>
        <v>0</v>
      </c>
      <c r="BE278" s="356">
        <f t="shared" si="172"/>
        <v>0</v>
      </c>
      <c r="BF278" s="357">
        <f t="shared" si="173"/>
        <v>0</v>
      </c>
      <c r="BG278" s="358">
        <f t="shared" si="174"/>
        <v>0</v>
      </c>
      <c r="BH278" s="359">
        <f t="shared" si="175"/>
        <v>0</v>
      </c>
      <c r="BI278" s="356">
        <f t="shared" si="176"/>
        <v>0</v>
      </c>
      <c r="BJ278" s="357">
        <f t="shared" si="177"/>
        <v>0</v>
      </c>
      <c r="BK278" s="358">
        <f t="shared" si="178"/>
        <v>0</v>
      </c>
      <c r="BL278" s="359">
        <f t="shared" si="179"/>
        <v>0</v>
      </c>
      <c r="BM278" s="356">
        <f t="shared" si="180"/>
        <v>0</v>
      </c>
      <c r="BN278" s="357">
        <f t="shared" si="181"/>
        <v>0</v>
      </c>
      <c r="BO278" s="358">
        <f t="shared" si="182"/>
        <v>0</v>
      </c>
      <c r="BP278" s="359">
        <f t="shared" si="183"/>
        <v>0</v>
      </c>
      <c r="BQ278" s="282">
        <f t="shared" si="184"/>
        <v>0</v>
      </c>
      <c r="BR278" s="352" t="str">
        <f>IF(BQ278=0,"",
IF(SUM($BQ$162:BQ278)=1,BS278,
IF($BQ$282&gt;SUM($BQ$162:BQ278),_xlfn.CONCAT(", ",BS278),
IF($BQ$282=SUM($BQ$162:BQ278),_xlfn.CONCAT(" y ",BS278)))))</f>
        <v/>
      </c>
      <c r="BS278" s="120" t="s">
        <v>5353</v>
      </c>
      <c r="BX278" s="603">
        <f t="shared" si="185"/>
        <v>1</v>
      </c>
      <c r="BY278" s="604">
        <f t="shared" si="186"/>
        <v>1</v>
      </c>
      <c r="BZ278" s="605">
        <f t="shared" si="187"/>
        <v>1</v>
      </c>
      <c r="CA278" s="290">
        <f t="shared" si="188"/>
        <v>0</v>
      </c>
      <c r="CB278" s="293">
        <f t="shared" si="189"/>
        <v>0</v>
      </c>
      <c r="CC278" s="283" t="str">
        <f>IF(CB278=0,"",
IF(SUM($CB$162:CB278)=1,CD278,
IF($CB$282&gt;SUM($CB$162:CB278),_xlfn.CONCAT(", ",CD278),
IF($CB$282=SUM($CB$162:CB278),_xlfn.CONCAT(" y ",CD278)))))</f>
        <v/>
      </c>
      <c r="CD278" s="120" t="s">
        <v>5353</v>
      </c>
      <c r="CE278" s="365">
        <f>IF(M278="",0,IF(OR(M278="NS",CNGE_2026_M1_Secc1_Sub2!$M492="NS"),0,IF(AND(M278="NA",CNGE_2026_M1_Secc1_Sub2!$M492="NA"),0,IF(M278=CNGE_2026_M1_Secc1_Sub2!$M492,0,1))))</f>
        <v>0</v>
      </c>
      <c r="CF278" s="366">
        <f>IF(N278="",0,IF(OR(G278="NS",CNGE_2026_M1_Secc1_Sub2!$S492="NS"),0,IF(AND(N278="NA",CNGE_2026_M1_Secc1_Sub2!$S492="NA"),0,IF(N278=CNGE_2026_M1_Secc1_Sub2!$S492,0,1))))</f>
        <v>0</v>
      </c>
      <c r="CG278" s="531">
        <f>IF(O278="",0,IF(OR(H278="NS",CNGE_2026_M1_Secc1_Sub2!$Y492="NS"),0,IF(AND(O278="NA",CNGE_2026_M1_Secc1_Sub2!$Y492="NA"),0,IF(O278=CNGE_2026_M1_Secc1_Sub2!$Y492,0,1))))</f>
        <v>0</v>
      </c>
      <c r="CH278" s="282">
        <f t="shared" si="190"/>
        <v>0</v>
      </c>
      <c r="CI278" s="283" t="str">
        <f>IF(CH278=0,"",
IF(SUM($CH$162:CH278)=1,CJ278,
IF($CH$282&gt;SUM($CH$162:CH278),_xlfn.CONCAT(", ",CJ278),
IF($CH$282=SUM($CH$162:CH278),_xlfn.CONCAT(" y ",CJ278)))))</f>
        <v/>
      </c>
      <c r="CJ278" s="120" t="s">
        <v>5353</v>
      </c>
      <c r="CN278" s="1"/>
      <c r="CO278" s="608"/>
      <c r="CP278" s="599"/>
      <c r="CQ278" s="77"/>
      <c r="CR278" s="588"/>
      <c r="CS278" s="588"/>
      <c r="CT278" s="588"/>
      <c r="CU278" s="608"/>
      <c r="CV278" s="599"/>
      <c r="CW278" s="514"/>
    </row>
    <row r="279" spans="1:101" ht="15" customHeight="1">
      <c r="A279" s="22"/>
      <c r="B279" s="11"/>
      <c r="C279" s="37" t="s">
        <v>5354</v>
      </c>
      <c r="D279" s="969" t="str">
        <f>IF(CNGE_2026_M1_Secc1_Sub1!$D158="","",CNGE_2026_M1_Secc1_Sub1!$D158)</f>
        <v/>
      </c>
      <c r="E279" s="970"/>
      <c r="F279" s="970"/>
      <c r="G279" s="970"/>
      <c r="H279" s="970"/>
      <c r="I279" s="970"/>
      <c r="J279" s="970"/>
      <c r="K279" s="970"/>
      <c r="L279" s="970"/>
      <c r="M279" s="645"/>
      <c r="N279" s="645"/>
      <c r="O279" s="645"/>
      <c r="P279" s="645"/>
      <c r="Q279" s="645"/>
      <c r="R279" s="645"/>
      <c r="S279" s="645"/>
      <c r="T279" s="645"/>
      <c r="U279" s="645"/>
      <c r="V279" s="645"/>
      <c r="W279" s="645"/>
      <c r="X279" s="645"/>
      <c r="Y279" s="645"/>
      <c r="Z279" s="645"/>
      <c r="AA279" s="645"/>
      <c r="AB279" s="645"/>
      <c r="AC279" s="645"/>
      <c r="AD279" s="645"/>
      <c r="AG279">
        <f t="shared" si="148"/>
        <v>0</v>
      </c>
      <c r="AH279">
        <f t="shared" si="149"/>
        <v>0</v>
      </c>
      <c r="AI279">
        <f t="shared" si="150"/>
        <v>0</v>
      </c>
      <c r="AJ279">
        <f t="shared" si="151"/>
        <v>0</v>
      </c>
      <c r="AK279">
        <f t="shared" si="152"/>
        <v>0</v>
      </c>
      <c r="AL279">
        <f t="shared" si="153"/>
        <v>0</v>
      </c>
      <c r="AM279">
        <f t="shared" si="154"/>
        <v>0</v>
      </c>
      <c r="AN279">
        <f t="shared" si="155"/>
        <v>0</v>
      </c>
      <c r="AO279">
        <f t="shared" si="156"/>
        <v>0</v>
      </c>
      <c r="AP279">
        <f t="shared" si="157"/>
        <v>0</v>
      </c>
      <c r="AQ279">
        <f t="shared" si="158"/>
        <v>0</v>
      </c>
      <c r="AR279">
        <f t="shared" si="159"/>
        <v>0</v>
      </c>
      <c r="AS279">
        <f t="shared" si="160"/>
        <v>0</v>
      </c>
      <c r="AT279">
        <f t="shared" si="161"/>
        <v>0</v>
      </c>
      <c r="AU279">
        <f t="shared" si="162"/>
        <v>0</v>
      </c>
      <c r="AV279">
        <f t="shared" si="163"/>
        <v>0</v>
      </c>
      <c r="AW279">
        <f t="shared" si="164"/>
        <v>0</v>
      </c>
      <c r="AX279">
        <f t="shared" si="165"/>
        <v>0</v>
      </c>
      <c r="AY279">
        <f t="shared" si="166"/>
        <v>0</v>
      </c>
      <c r="AZ279">
        <f t="shared" si="167"/>
        <v>0</v>
      </c>
      <c r="BA279">
        <f t="shared" si="168"/>
        <v>0</v>
      </c>
      <c r="BB279">
        <f t="shared" si="169"/>
        <v>0</v>
      </c>
      <c r="BC279">
        <f t="shared" si="170"/>
        <v>0</v>
      </c>
      <c r="BD279">
        <f t="shared" si="171"/>
        <v>0</v>
      </c>
      <c r="BE279" s="356">
        <f t="shared" si="172"/>
        <v>0</v>
      </c>
      <c r="BF279" s="357">
        <f t="shared" si="173"/>
        <v>0</v>
      </c>
      <c r="BG279" s="358">
        <f t="shared" si="174"/>
        <v>0</v>
      </c>
      <c r="BH279" s="359">
        <f t="shared" si="175"/>
        <v>0</v>
      </c>
      <c r="BI279" s="356">
        <f t="shared" si="176"/>
        <v>0</v>
      </c>
      <c r="BJ279" s="357">
        <f t="shared" si="177"/>
        <v>0</v>
      </c>
      <c r="BK279" s="358">
        <f t="shared" si="178"/>
        <v>0</v>
      </c>
      <c r="BL279" s="359">
        <f t="shared" si="179"/>
        <v>0</v>
      </c>
      <c r="BM279" s="356">
        <f t="shared" si="180"/>
        <v>0</v>
      </c>
      <c r="BN279" s="357">
        <f t="shared" si="181"/>
        <v>0</v>
      </c>
      <c r="BO279" s="358">
        <f t="shared" si="182"/>
        <v>0</v>
      </c>
      <c r="BP279" s="359">
        <f t="shared" si="183"/>
        <v>0</v>
      </c>
      <c r="BQ279" s="282">
        <f t="shared" si="184"/>
        <v>0</v>
      </c>
      <c r="BR279" s="352" t="str">
        <f>IF(BQ279=0,"",
IF(SUM($BQ$162:BQ279)=1,BS279,
IF($BQ$282&gt;SUM($BQ$162:BQ279),_xlfn.CONCAT(", ",BS279),
IF($BQ$282=SUM($BQ$162:BQ279),_xlfn.CONCAT(" y ",BS279)))))</f>
        <v/>
      </c>
      <c r="BS279" s="120" t="s">
        <v>5355</v>
      </c>
      <c r="BX279" s="603">
        <f t="shared" si="185"/>
        <v>1</v>
      </c>
      <c r="BY279" s="604">
        <f t="shared" si="186"/>
        <v>1</v>
      </c>
      <c r="BZ279" s="605">
        <f t="shared" si="187"/>
        <v>1</v>
      </c>
      <c r="CA279" s="290">
        <f t="shared" si="188"/>
        <v>0</v>
      </c>
      <c r="CB279" s="293">
        <f t="shared" si="189"/>
        <v>0</v>
      </c>
      <c r="CC279" s="283" t="str">
        <f>IF(CB279=0,"",
IF(SUM($CB$162:CB279)=1,CD279,
IF($CB$282&gt;SUM($CB$162:CB279),_xlfn.CONCAT(", ",CD279),
IF($CB$282=SUM($CB$162:CB279),_xlfn.CONCAT(" y ",CD279)))))</f>
        <v/>
      </c>
      <c r="CD279" s="120" t="s">
        <v>5355</v>
      </c>
      <c r="CE279" s="365">
        <f>IF(M279="",0,IF(OR(M279="NS",CNGE_2026_M1_Secc1_Sub2!$M493="NS"),0,IF(AND(M279="NA",CNGE_2026_M1_Secc1_Sub2!$M493="NA"),0,IF(M279=CNGE_2026_M1_Secc1_Sub2!$M493,0,1))))</f>
        <v>0</v>
      </c>
      <c r="CF279" s="366">
        <f>IF(N279="",0,IF(OR(G279="NS",CNGE_2026_M1_Secc1_Sub2!$S493="NS"),0,IF(AND(N279="NA",CNGE_2026_M1_Secc1_Sub2!$S493="NA"),0,IF(N279=CNGE_2026_M1_Secc1_Sub2!$S493,0,1))))</f>
        <v>0</v>
      </c>
      <c r="CG279" s="531">
        <f>IF(O279="",0,IF(OR(H279="NS",CNGE_2026_M1_Secc1_Sub2!$Y493="NS"),0,IF(AND(O279="NA",CNGE_2026_M1_Secc1_Sub2!$Y493="NA"),0,IF(O279=CNGE_2026_M1_Secc1_Sub2!$Y493,0,1))))</f>
        <v>0</v>
      </c>
      <c r="CH279" s="282">
        <f t="shared" si="190"/>
        <v>0</v>
      </c>
      <c r="CI279" s="283" t="str">
        <f>IF(CH279=0,"",
IF(SUM($CH$162:CH279)=1,CJ279,
IF($CH$282&gt;SUM($CH$162:CH279),_xlfn.CONCAT(", ",CJ279),
IF($CH$282=SUM($CH$162:CH279),_xlfn.CONCAT(" y ",CJ279)))))</f>
        <v/>
      </c>
      <c r="CJ279" s="120" t="s">
        <v>5355</v>
      </c>
      <c r="CN279" s="1"/>
      <c r="CO279" s="608"/>
      <c r="CP279" s="599"/>
      <c r="CQ279" s="77"/>
      <c r="CR279" s="588"/>
      <c r="CS279" s="588"/>
      <c r="CT279" s="588"/>
      <c r="CU279" s="608"/>
      <c r="CV279" s="599"/>
      <c r="CW279" s="514"/>
    </row>
    <row r="280" spans="1:101" ht="15" customHeight="1">
      <c r="A280" s="22"/>
      <c r="B280" s="11"/>
      <c r="C280" s="37" t="s">
        <v>5356</v>
      </c>
      <c r="D280" s="969" t="str">
        <f>IF(CNGE_2026_M1_Secc1_Sub1!$D159="","",CNGE_2026_M1_Secc1_Sub1!$D159)</f>
        <v/>
      </c>
      <c r="E280" s="970"/>
      <c r="F280" s="970"/>
      <c r="G280" s="970"/>
      <c r="H280" s="970"/>
      <c r="I280" s="970"/>
      <c r="J280" s="970"/>
      <c r="K280" s="970"/>
      <c r="L280" s="970"/>
      <c r="M280" s="645"/>
      <c r="N280" s="645"/>
      <c r="O280" s="645"/>
      <c r="P280" s="645"/>
      <c r="Q280" s="645"/>
      <c r="R280" s="645"/>
      <c r="S280" s="645"/>
      <c r="T280" s="645"/>
      <c r="U280" s="645"/>
      <c r="V280" s="645"/>
      <c r="W280" s="645"/>
      <c r="X280" s="645"/>
      <c r="Y280" s="645"/>
      <c r="Z280" s="645"/>
      <c r="AA280" s="645"/>
      <c r="AB280" s="645"/>
      <c r="AC280" s="645"/>
      <c r="AD280" s="645"/>
      <c r="AG280">
        <f t="shared" si="148"/>
        <v>0</v>
      </c>
      <c r="AH280">
        <f t="shared" si="149"/>
        <v>0</v>
      </c>
      <c r="AI280">
        <f t="shared" si="150"/>
        <v>0</v>
      </c>
      <c r="AJ280">
        <f t="shared" si="151"/>
        <v>0</v>
      </c>
      <c r="AK280">
        <f t="shared" si="152"/>
        <v>0</v>
      </c>
      <c r="AL280">
        <f t="shared" si="153"/>
        <v>0</v>
      </c>
      <c r="AM280">
        <f t="shared" si="154"/>
        <v>0</v>
      </c>
      <c r="AN280">
        <f t="shared" si="155"/>
        <v>0</v>
      </c>
      <c r="AO280">
        <f t="shared" si="156"/>
        <v>0</v>
      </c>
      <c r="AP280">
        <f t="shared" si="157"/>
        <v>0</v>
      </c>
      <c r="AQ280">
        <f t="shared" si="158"/>
        <v>0</v>
      </c>
      <c r="AR280">
        <f t="shared" si="159"/>
        <v>0</v>
      </c>
      <c r="AS280">
        <f t="shared" si="160"/>
        <v>0</v>
      </c>
      <c r="AT280">
        <f t="shared" si="161"/>
        <v>0</v>
      </c>
      <c r="AU280">
        <f t="shared" si="162"/>
        <v>0</v>
      </c>
      <c r="AV280">
        <f t="shared" si="163"/>
        <v>0</v>
      </c>
      <c r="AW280">
        <f t="shared" si="164"/>
        <v>0</v>
      </c>
      <c r="AX280">
        <f t="shared" si="165"/>
        <v>0</v>
      </c>
      <c r="AY280">
        <f t="shared" si="166"/>
        <v>0</v>
      </c>
      <c r="AZ280">
        <f t="shared" si="167"/>
        <v>0</v>
      </c>
      <c r="BA280">
        <f t="shared" si="168"/>
        <v>0</v>
      </c>
      <c r="BB280">
        <f t="shared" si="169"/>
        <v>0</v>
      </c>
      <c r="BC280">
        <f t="shared" si="170"/>
        <v>0</v>
      </c>
      <c r="BD280">
        <f t="shared" si="171"/>
        <v>0</v>
      </c>
      <c r="BE280" s="356">
        <f t="shared" si="172"/>
        <v>0</v>
      </c>
      <c r="BF280" s="357">
        <f t="shared" si="173"/>
        <v>0</v>
      </c>
      <c r="BG280" s="358">
        <f t="shared" si="174"/>
        <v>0</v>
      </c>
      <c r="BH280" s="359">
        <f t="shared" si="175"/>
        <v>0</v>
      </c>
      <c r="BI280" s="356">
        <f t="shared" si="176"/>
        <v>0</v>
      </c>
      <c r="BJ280" s="357">
        <f t="shared" si="177"/>
        <v>0</v>
      </c>
      <c r="BK280" s="358">
        <f t="shared" si="178"/>
        <v>0</v>
      </c>
      <c r="BL280" s="359">
        <f t="shared" si="179"/>
        <v>0</v>
      </c>
      <c r="BM280" s="356">
        <f t="shared" si="180"/>
        <v>0</v>
      </c>
      <c r="BN280" s="357">
        <f t="shared" si="181"/>
        <v>0</v>
      </c>
      <c r="BO280" s="358">
        <f t="shared" si="182"/>
        <v>0</v>
      </c>
      <c r="BP280" s="359">
        <f t="shared" si="183"/>
        <v>0</v>
      </c>
      <c r="BQ280" s="282">
        <f t="shared" si="184"/>
        <v>0</v>
      </c>
      <c r="BR280" s="352" t="str">
        <f>IF(BQ280=0,"",
IF(SUM($BQ$162:BQ280)=1,BS280,
IF($BQ$282&gt;SUM($BQ$162:BQ280),_xlfn.CONCAT(", ",BS280),
IF($BQ$282=SUM($BQ$162:BQ280),_xlfn.CONCAT(" y ",BS280)))))</f>
        <v/>
      </c>
      <c r="BS280" s="120" t="s">
        <v>5357</v>
      </c>
      <c r="BX280" s="603">
        <f t="shared" si="185"/>
        <v>1</v>
      </c>
      <c r="BY280" s="604">
        <f t="shared" si="186"/>
        <v>1</v>
      </c>
      <c r="BZ280" s="605">
        <f t="shared" si="187"/>
        <v>1</v>
      </c>
      <c r="CA280" s="290">
        <f t="shared" si="188"/>
        <v>0</v>
      </c>
      <c r="CB280" s="293">
        <f t="shared" si="189"/>
        <v>0</v>
      </c>
      <c r="CC280" s="283" t="str">
        <f>IF(CB280=0,"",
IF(SUM($CB$162:CB280)=1,CD280,
IF($CB$282&gt;SUM($CB$162:CB280),_xlfn.CONCAT(", ",CD280),
IF($CB$282=SUM($CB$162:CB280),_xlfn.CONCAT(" y ",CD280)))))</f>
        <v/>
      </c>
      <c r="CD280" s="120" t="s">
        <v>5357</v>
      </c>
      <c r="CE280" s="365">
        <f>IF(M280="",0,IF(OR(M280="NS",CNGE_2026_M1_Secc1_Sub2!$M494="NS"),0,IF(AND(M280="NA",CNGE_2026_M1_Secc1_Sub2!$M494="NA"),0,IF(M280=CNGE_2026_M1_Secc1_Sub2!$M494,0,1))))</f>
        <v>0</v>
      </c>
      <c r="CF280" s="366">
        <f>IF(N280="",0,IF(OR(G280="NS",CNGE_2026_M1_Secc1_Sub2!$S494="NS"),0,IF(AND(N280="NA",CNGE_2026_M1_Secc1_Sub2!$S494="NA"),0,IF(N280=CNGE_2026_M1_Secc1_Sub2!$S494,0,1))))</f>
        <v>0</v>
      </c>
      <c r="CG280" s="531">
        <f>IF(O280="",0,IF(OR(H280="NS",CNGE_2026_M1_Secc1_Sub2!$Y494="NS"),0,IF(AND(O280="NA",CNGE_2026_M1_Secc1_Sub2!$Y494="NA"),0,IF(O280=CNGE_2026_M1_Secc1_Sub2!$Y494,0,1))))</f>
        <v>0</v>
      </c>
      <c r="CH280" s="282">
        <f t="shared" si="190"/>
        <v>0</v>
      </c>
      <c r="CI280" s="283" t="str">
        <f>IF(CH280=0,"",
IF(SUM($CH$162:CH280)=1,CJ280,
IF($CH$282&gt;SUM($CH$162:CH280),_xlfn.CONCAT(", ",CJ280),
IF($CH$282=SUM($CH$162:CH280),_xlfn.CONCAT(" y ",CJ280)))))</f>
        <v/>
      </c>
      <c r="CJ280" s="120" t="s">
        <v>5357</v>
      </c>
      <c r="CN280" s="1"/>
      <c r="CO280" s="608"/>
      <c r="CP280" s="599"/>
      <c r="CQ280" s="77"/>
      <c r="CR280" s="588"/>
      <c r="CS280" s="588"/>
      <c r="CT280" s="588"/>
      <c r="CU280" s="608"/>
      <c r="CV280" s="599"/>
      <c r="CW280" s="514"/>
    </row>
    <row r="281" spans="1:101" ht="15" customHeight="1">
      <c r="A281" s="22"/>
      <c r="B281" s="11"/>
      <c r="C281" s="37" t="s">
        <v>5358</v>
      </c>
      <c r="D281" s="969" t="str">
        <f>IF(CNGE_2026_M1_Secc1_Sub1!$D160="","",CNGE_2026_M1_Secc1_Sub1!$D160)</f>
        <v/>
      </c>
      <c r="E281" s="970"/>
      <c r="F281" s="970"/>
      <c r="G281" s="970"/>
      <c r="H281" s="970"/>
      <c r="I281" s="970"/>
      <c r="J281" s="970"/>
      <c r="K281" s="970"/>
      <c r="L281" s="970"/>
      <c r="M281" s="645"/>
      <c r="N281" s="645"/>
      <c r="O281" s="645"/>
      <c r="P281" s="645"/>
      <c r="Q281" s="645"/>
      <c r="R281" s="645"/>
      <c r="S281" s="645"/>
      <c r="T281" s="645"/>
      <c r="U281" s="645"/>
      <c r="V281" s="645"/>
      <c r="W281" s="645"/>
      <c r="X281" s="645"/>
      <c r="Y281" s="645"/>
      <c r="Z281" s="645"/>
      <c r="AA281" s="645"/>
      <c r="AB281" s="645"/>
      <c r="AC281" s="645"/>
      <c r="AD281" s="645"/>
      <c r="AG281">
        <f t="shared" si="148"/>
        <v>0</v>
      </c>
      <c r="AH281">
        <f t="shared" si="149"/>
        <v>0</v>
      </c>
      <c r="AI281">
        <f t="shared" si="150"/>
        <v>0</v>
      </c>
      <c r="AJ281">
        <f t="shared" si="151"/>
        <v>0</v>
      </c>
      <c r="AK281">
        <f t="shared" si="152"/>
        <v>0</v>
      </c>
      <c r="AL281">
        <f t="shared" si="153"/>
        <v>0</v>
      </c>
      <c r="AM281">
        <f t="shared" si="154"/>
        <v>0</v>
      </c>
      <c r="AN281">
        <f t="shared" si="155"/>
        <v>0</v>
      </c>
      <c r="AO281">
        <f t="shared" si="156"/>
        <v>0</v>
      </c>
      <c r="AP281">
        <f t="shared" si="157"/>
        <v>0</v>
      </c>
      <c r="AQ281">
        <f t="shared" si="158"/>
        <v>0</v>
      </c>
      <c r="AR281">
        <f t="shared" si="159"/>
        <v>0</v>
      </c>
      <c r="AS281">
        <f t="shared" si="160"/>
        <v>0</v>
      </c>
      <c r="AT281">
        <f t="shared" si="161"/>
        <v>0</v>
      </c>
      <c r="AU281">
        <f t="shared" si="162"/>
        <v>0</v>
      </c>
      <c r="AV281">
        <f t="shared" si="163"/>
        <v>0</v>
      </c>
      <c r="AW281">
        <f t="shared" si="164"/>
        <v>0</v>
      </c>
      <c r="AX281">
        <f t="shared" si="165"/>
        <v>0</v>
      </c>
      <c r="AY281">
        <f t="shared" si="166"/>
        <v>0</v>
      </c>
      <c r="AZ281">
        <f t="shared" si="167"/>
        <v>0</v>
      </c>
      <c r="BA281">
        <f t="shared" si="168"/>
        <v>0</v>
      </c>
      <c r="BB281">
        <f t="shared" si="169"/>
        <v>0</v>
      </c>
      <c r="BC281">
        <f t="shared" si="170"/>
        <v>0</v>
      </c>
      <c r="BD281">
        <f t="shared" si="171"/>
        <v>0</v>
      </c>
      <c r="BE281" s="356">
        <f t="shared" si="172"/>
        <v>0</v>
      </c>
      <c r="BF281" s="357">
        <f t="shared" si="173"/>
        <v>0</v>
      </c>
      <c r="BG281" s="358">
        <f t="shared" si="174"/>
        <v>0</v>
      </c>
      <c r="BH281" s="359">
        <f t="shared" si="175"/>
        <v>0</v>
      </c>
      <c r="BI281" s="356">
        <f t="shared" si="176"/>
        <v>0</v>
      </c>
      <c r="BJ281" s="357">
        <f t="shared" si="177"/>
        <v>0</v>
      </c>
      <c r="BK281" s="358">
        <f t="shared" si="178"/>
        <v>0</v>
      </c>
      <c r="BL281" s="359">
        <f t="shared" si="179"/>
        <v>0</v>
      </c>
      <c r="BM281" s="356">
        <f t="shared" si="180"/>
        <v>0</v>
      </c>
      <c r="BN281" s="357">
        <f t="shared" si="181"/>
        <v>0</v>
      </c>
      <c r="BO281" s="358">
        <f t="shared" si="182"/>
        <v>0</v>
      </c>
      <c r="BP281" s="359">
        <f t="shared" si="183"/>
        <v>0</v>
      </c>
      <c r="BQ281" s="282">
        <f t="shared" si="184"/>
        <v>0</v>
      </c>
      <c r="BR281" s="352" t="str">
        <f>IF(BQ281=0,"",
IF(SUM($BQ$162:BQ281)=1,BS281,
IF($BQ$282&gt;SUM($BQ$162:BQ281),_xlfn.CONCAT(", ",BS281),
IF($BQ$282=SUM($BQ$162:BQ281),_xlfn.CONCAT(" y ",BS281)))))</f>
        <v/>
      </c>
      <c r="BS281" s="120" t="s">
        <v>5359</v>
      </c>
      <c r="BX281" s="603">
        <f t="shared" si="185"/>
        <v>1</v>
      </c>
      <c r="BY281" s="604">
        <f t="shared" si="186"/>
        <v>1</v>
      </c>
      <c r="BZ281" s="605">
        <f t="shared" si="187"/>
        <v>1</v>
      </c>
      <c r="CA281" s="290">
        <f t="shared" si="188"/>
        <v>0</v>
      </c>
      <c r="CB281" s="293">
        <f t="shared" si="189"/>
        <v>0</v>
      </c>
      <c r="CC281" s="283" t="str">
        <f>IF(CB281=0,"",
IF(SUM($CB$162:CB281)=1,CD281,
IF($CB$282&gt;SUM($CB$162:CB281),_xlfn.CONCAT(", ",CD281),
IF($CB$282=SUM($CB$162:CB281),_xlfn.CONCAT(" y ",CD281)))))</f>
        <v/>
      </c>
      <c r="CD281" s="120" t="s">
        <v>5359</v>
      </c>
      <c r="CE281" s="365">
        <f>IF(M281="",0,IF(OR(M281="NS",CNGE_2026_M1_Secc1_Sub2!$M495="NS"),0,IF(AND(M281="NA",CNGE_2026_M1_Secc1_Sub2!$M495="NA"),0,IF(M281=CNGE_2026_M1_Secc1_Sub2!$M495,0,1))))</f>
        <v>0</v>
      </c>
      <c r="CF281" s="366">
        <f>IF(N281="",0,IF(OR(G281="NS",CNGE_2026_M1_Secc1_Sub2!$S495="NS"),0,IF(AND(N281="NA",CNGE_2026_M1_Secc1_Sub2!$S495="NA"),0,IF(N281=CNGE_2026_M1_Secc1_Sub2!$S495,0,1))))</f>
        <v>0</v>
      </c>
      <c r="CG281" s="531">
        <f>IF(O281="",0,IF(OR(H281="NS",CNGE_2026_M1_Secc1_Sub2!$Y495="NS"),0,IF(AND(O281="NA",CNGE_2026_M1_Secc1_Sub2!$Y495="NA"),0,IF(O281=CNGE_2026_M1_Secc1_Sub2!$Y495,0,1))))</f>
        <v>0</v>
      </c>
      <c r="CH281" s="282">
        <f t="shared" si="190"/>
        <v>0</v>
      </c>
      <c r="CI281" s="283" t="str">
        <f>IF(CH281=0,"",
IF(SUM($CH$162:CH281)=1,CJ281,
IF($CH$282&gt;SUM($CH$162:CH281),_xlfn.CONCAT(", ",CJ281),
IF($CH$282=SUM($CH$162:CH281),_xlfn.CONCAT(" y ",CJ281)))))</f>
        <v/>
      </c>
      <c r="CJ281" s="120" t="s">
        <v>5359</v>
      </c>
      <c r="CN281" s="1"/>
      <c r="CO281" s="608"/>
      <c r="CP281" s="599"/>
      <c r="CQ281" s="77"/>
      <c r="CR281" s="588"/>
      <c r="CS281" s="588"/>
      <c r="CT281" s="588"/>
      <c r="CU281" s="608"/>
      <c r="CV281" s="599"/>
      <c r="CW281" s="514"/>
    </row>
    <row r="282" spans="1:101" ht="15" customHeight="1">
      <c r="A282" s="22"/>
      <c r="B282" s="11"/>
      <c r="C282" s="77"/>
      <c r="D282" s="9"/>
      <c r="E282" s="9"/>
      <c r="F282" s="9"/>
      <c r="G282" s="9"/>
      <c r="H282" s="9"/>
      <c r="I282" s="9"/>
      <c r="J282" s="9"/>
      <c r="K282" s="9"/>
      <c r="L282" s="54" t="s">
        <v>5438</v>
      </c>
      <c r="M282" s="444">
        <f t="shared" ref="M282:AD282" si="191">IF(AND(SUM(M162:M281)=0,COUNTIF(M162:M281,"NS")&gt;0),"NS",IF(AND(SUM(M162:M281)=0,COUNTIF(M162:M281,0)&gt;0),0,IF(AND(SUM(M162:M281)=0,COUNTIF(M162:M281,"NA")&gt;0),"NA",SUM(M162:M281))))</f>
        <v>0</v>
      </c>
      <c r="N282" s="444">
        <f t="shared" si="191"/>
        <v>0</v>
      </c>
      <c r="O282" s="444">
        <f t="shared" si="191"/>
        <v>0</v>
      </c>
      <c r="P282" s="444">
        <f t="shared" si="191"/>
        <v>0</v>
      </c>
      <c r="Q282" s="444">
        <f t="shared" si="191"/>
        <v>0</v>
      </c>
      <c r="R282" s="444">
        <f t="shared" si="191"/>
        <v>0</v>
      </c>
      <c r="S282" s="444">
        <f t="shared" si="191"/>
        <v>0</v>
      </c>
      <c r="T282" s="444">
        <f t="shared" si="191"/>
        <v>0</v>
      </c>
      <c r="U282" s="444">
        <f t="shared" si="191"/>
        <v>0</v>
      </c>
      <c r="V282" s="444">
        <f t="shared" si="191"/>
        <v>0</v>
      </c>
      <c r="W282" s="444">
        <f t="shared" si="191"/>
        <v>0</v>
      </c>
      <c r="X282" s="444">
        <f t="shared" si="191"/>
        <v>0</v>
      </c>
      <c r="Y282" s="444">
        <f t="shared" si="191"/>
        <v>0</v>
      </c>
      <c r="Z282" s="444">
        <f t="shared" si="191"/>
        <v>0</v>
      </c>
      <c r="AA282" s="444">
        <f t="shared" si="191"/>
        <v>0</v>
      </c>
      <c r="AB282" s="444">
        <f t="shared" si="191"/>
        <v>0</v>
      </c>
      <c r="AC282" s="444">
        <f t="shared" si="191"/>
        <v>0</v>
      </c>
      <c r="AD282" s="444">
        <f t="shared" si="191"/>
        <v>0</v>
      </c>
      <c r="BE282" s="599"/>
      <c r="BF282" s="600"/>
      <c r="BG282" s="599"/>
      <c r="BH282" s="599"/>
      <c r="BI282" s="599"/>
      <c r="BJ282" s="600"/>
      <c r="BK282" s="599"/>
      <c r="BL282" s="599"/>
      <c r="BM282" s="599"/>
      <c r="BN282" s="600"/>
      <c r="BO282" s="599"/>
      <c r="BP282" s="599"/>
      <c r="BQ282" s="285">
        <v>0</v>
      </c>
      <c r="BR282" s="285" t="str">
        <f>IF(BQ282=0,"",_xlfn.CONCAT(BR162:BR281))</f>
        <v/>
      </c>
      <c r="BS282" s="286" t="str">
        <f>IF(BQ282=0,"",
IF(BQ282&gt;1,"Favor de revisar la suma y consistencia de totales por filas (numéricos y NS)",
IF(BQ282=1,_xlfn.CONCAT("Favor de revisar la sumatoria del total en el numeral: ",BR282),_xlfn.CONCAT("Favor de revisar la sumatoria de los totales en los numerales: ",BR282))))</f>
        <v/>
      </c>
      <c r="CB282" s="285">
        <f>SUM(CB162:CB281)</f>
        <v>0</v>
      </c>
      <c r="CC282" s="285" t="str">
        <f>IF(CB282=0,"",_xlfn.CONCAT(CC162:CC281))</f>
        <v/>
      </c>
      <c r="CD282" s="286" t="str">
        <f>IF(CB282=0,"",
IF(CB282&gt;10,"Favor de ingresar toda la información requerida en la pregunta",
IF(CB282=1,_xlfn.CONCAT("Favor de revisar la información capturada en el numeral: ",CC282),_xlfn.CONCAT("Favor de revisar la información capturada en los numerales: ",CC282))))</f>
        <v/>
      </c>
      <c r="CG282" s="530">
        <f>SUM(CE162:CG281)</f>
        <v>0</v>
      </c>
      <c r="CH282" s="284">
        <f>SUM(CH162:CH281)</f>
        <v>0</v>
      </c>
      <c r="CI282" s="285" t="str">
        <f>IF(CH282=0,"",_xlfn.CONCAT(CI162:CI281))</f>
        <v/>
      </c>
      <c r="CJ282" s="286" t="str">
        <f>IF(CH282=0,"",
IF(CH282=1,_xlfn.CONCAT("Favor de revisar la instrucción 5, debido a que no se cumplen con los criterios mencionados en el numeral: ",CI282),_xlfn.CONCAT("Favor de revisar la instrucción 5, debido a que no se cumplen con los criterios mencionados en los numerales: ",CI282)))</f>
        <v/>
      </c>
      <c r="CO282" s="588"/>
      <c r="CP282" s="588"/>
      <c r="CQ282" s="599"/>
      <c r="CT282" s="588"/>
    </row>
    <row r="283" spans="1:101" ht="14.25">
      <c r="P283" s="449"/>
      <c r="Q283" s="449"/>
      <c r="R283" s="449"/>
      <c r="S283" s="449"/>
      <c r="T283" s="449"/>
      <c r="U283" s="449"/>
      <c r="V283" s="449"/>
      <c r="W283" s="449"/>
      <c r="X283" s="449"/>
      <c r="Y283" s="449"/>
      <c r="Z283" s="449"/>
      <c r="AA283" s="449"/>
      <c r="AB283" s="449"/>
      <c r="AC283" s="449"/>
      <c r="AD283" s="449"/>
    </row>
    <row r="284" spans="1:101" ht="24" customHeight="1">
      <c r="C284" s="876" t="s">
        <v>5408</v>
      </c>
      <c r="D284" s="802"/>
      <c r="E284" s="802"/>
      <c r="F284" s="802"/>
      <c r="G284" s="802"/>
      <c r="H284" s="802"/>
      <c r="I284" s="802"/>
      <c r="J284" s="802"/>
      <c r="K284" s="802"/>
      <c r="L284" s="802"/>
      <c r="M284" s="802"/>
      <c r="N284" s="802"/>
      <c r="O284" s="802"/>
      <c r="P284" s="802"/>
      <c r="Q284" s="802"/>
      <c r="R284" s="802"/>
      <c r="S284" s="802"/>
      <c r="T284" s="802"/>
      <c r="U284" s="802"/>
      <c r="V284" s="802"/>
      <c r="W284" s="802"/>
      <c r="X284" s="802"/>
      <c r="Y284" s="802"/>
      <c r="Z284" s="802"/>
      <c r="AA284" s="802"/>
      <c r="AB284" s="802"/>
      <c r="AC284" s="802"/>
      <c r="AD284" s="802"/>
    </row>
    <row r="285" spans="1:101" ht="60" customHeight="1">
      <c r="C285" s="878"/>
      <c r="D285" s="879"/>
      <c r="E285" s="879"/>
      <c r="F285" s="879"/>
      <c r="G285" s="879"/>
      <c r="H285" s="879"/>
      <c r="I285" s="879"/>
      <c r="J285" s="879"/>
      <c r="K285" s="879"/>
      <c r="L285" s="879"/>
      <c r="M285" s="879"/>
      <c r="N285" s="879"/>
      <c r="O285" s="879"/>
      <c r="P285" s="879"/>
      <c r="Q285" s="879"/>
      <c r="R285" s="879"/>
      <c r="S285" s="879"/>
      <c r="T285" s="879"/>
      <c r="U285" s="879"/>
      <c r="V285" s="879"/>
      <c r="W285" s="879"/>
      <c r="X285" s="879"/>
      <c r="Y285" s="879"/>
      <c r="Z285" s="879"/>
      <c r="AA285" s="879"/>
      <c r="AB285" s="879"/>
      <c r="AC285" s="879"/>
      <c r="AD285" s="880"/>
    </row>
    <row r="286" spans="1:101" ht="15" customHeight="1">
      <c r="B286" s="843" t="str">
        <f>CD282</f>
        <v/>
      </c>
      <c r="C286" s="678"/>
      <c r="D286" s="678"/>
      <c r="E286" s="678"/>
      <c r="F286" s="678"/>
      <c r="G286" s="678"/>
      <c r="H286" s="678"/>
      <c r="I286" s="678"/>
      <c r="J286" s="678"/>
      <c r="K286" s="678"/>
      <c r="L286" s="678"/>
      <c r="M286" s="678"/>
      <c r="N286" s="678"/>
      <c r="O286" s="678"/>
      <c r="P286" s="678"/>
      <c r="Q286" s="678"/>
      <c r="R286" s="678"/>
      <c r="S286" s="678"/>
      <c r="T286" s="678"/>
      <c r="U286" s="678"/>
      <c r="V286" s="678"/>
      <c r="W286" s="678"/>
      <c r="X286" s="678"/>
      <c r="Y286" s="678"/>
      <c r="Z286" s="678"/>
      <c r="AA286" s="678"/>
      <c r="AB286" s="678"/>
      <c r="AC286" s="678"/>
      <c r="AD286" s="678"/>
    </row>
    <row r="287" spans="1:101" ht="15" customHeight="1">
      <c r="B287" s="853" t="str">
        <f>IF(SUM(COUNTIF(M162:AD281,"NS"))&lt;&gt;0,"Alerta: debido a que cuenta con registros NS, debe proporcionar una justificación en el area de comentarios al final de la pregunta","")</f>
        <v/>
      </c>
      <c r="C287" s="799"/>
      <c r="D287" s="799"/>
      <c r="E287" s="799"/>
      <c r="F287" s="799"/>
      <c r="G287" s="799"/>
      <c r="H287" s="799"/>
      <c r="I287" s="799"/>
      <c r="J287" s="799"/>
      <c r="K287" s="799"/>
      <c r="L287" s="799"/>
      <c r="M287" s="799"/>
      <c r="N287" s="799"/>
      <c r="O287" s="799"/>
      <c r="P287" s="799"/>
      <c r="Q287" s="799"/>
      <c r="R287" s="799"/>
      <c r="S287" s="799"/>
      <c r="T287" s="799"/>
      <c r="U287" s="799"/>
      <c r="V287" s="799"/>
      <c r="W287" s="799"/>
      <c r="X287" s="799"/>
      <c r="Y287" s="799"/>
      <c r="Z287" s="799"/>
      <c r="AA287" s="799"/>
      <c r="AB287" s="799"/>
      <c r="AC287" s="799"/>
      <c r="AD287" s="799"/>
      <c r="AE287" s="799"/>
    </row>
    <row r="288" spans="1:101" ht="15" customHeight="1">
      <c r="B288" s="913" t="str">
        <f>BS282</f>
        <v/>
      </c>
      <c r="C288" s="799"/>
      <c r="D288" s="799"/>
      <c r="E288" s="799"/>
      <c r="F288" s="799"/>
      <c r="G288" s="799"/>
      <c r="H288" s="799"/>
      <c r="I288" s="799"/>
      <c r="J288" s="799"/>
      <c r="K288" s="799"/>
      <c r="L288" s="799"/>
      <c r="M288" s="799"/>
      <c r="N288" s="799"/>
      <c r="O288" s="799"/>
      <c r="P288" s="799"/>
      <c r="Q288" s="799"/>
      <c r="R288" s="799"/>
      <c r="S288" s="799"/>
      <c r="T288" s="799"/>
      <c r="U288" s="799"/>
      <c r="V288" s="799"/>
      <c r="W288" s="799"/>
      <c r="X288" s="799"/>
      <c r="Y288" s="799"/>
      <c r="Z288" s="799"/>
      <c r="AA288" s="799"/>
      <c r="AB288" s="799"/>
      <c r="AC288" s="799"/>
      <c r="AD288" s="799"/>
    </row>
    <row r="289" spans="1:48" ht="15" customHeight="1">
      <c r="B289" s="913" t="str">
        <f>IF(BW163&gt;0,"Favor de verificar que no tenga información en celdas sombreadas","")</f>
        <v/>
      </c>
      <c r="C289" s="799"/>
      <c r="D289" s="799"/>
      <c r="E289" s="799"/>
      <c r="F289" s="799"/>
      <c r="G289" s="799"/>
      <c r="H289" s="799"/>
      <c r="I289" s="799"/>
      <c r="J289" s="799"/>
      <c r="K289" s="799"/>
      <c r="L289" s="799"/>
      <c r="M289" s="799"/>
      <c r="N289" s="799"/>
      <c r="O289" s="799"/>
      <c r="P289" s="799"/>
      <c r="Q289" s="799"/>
      <c r="R289" s="799"/>
      <c r="S289" s="799"/>
      <c r="T289" s="799"/>
      <c r="U289" s="799"/>
      <c r="V289" s="799"/>
      <c r="W289" s="799"/>
      <c r="X289" s="799"/>
      <c r="Y289" s="799"/>
      <c r="Z289" s="799"/>
      <c r="AA289" s="799"/>
      <c r="AB289" s="799"/>
      <c r="AC289" s="799"/>
      <c r="AD289" s="799"/>
    </row>
    <row r="290" spans="1:48" ht="15" customHeight="1">
      <c r="B290" s="913" t="str">
        <f>CJ282</f>
        <v/>
      </c>
      <c r="C290" s="799"/>
      <c r="D290" s="799"/>
      <c r="E290" s="799"/>
      <c r="F290" s="799"/>
      <c r="G290" s="799"/>
      <c r="H290" s="799"/>
      <c r="I290" s="799"/>
      <c r="J290" s="799"/>
      <c r="K290" s="799"/>
      <c r="L290" s="799"/>
      <c r="M290" s="799"/>
      <c r="N290" s="799"/>
      <c r="O290" s="799"/>
      <c r="P290" s="799"/>
      <c r="Q290" s="799"/>
      <c r="R290" s="799"/>
      <c r="S290" s="799"/>
      <c r="T290" s="799"/>
      <c r="U290" s="799"/>
      <c r="V290" s="799"/>
      <c r="W290" s="799"/>
      <c r="X290" s="799"/>
      <c r="Y290" s="799"/>
      <c r="Z290" s="799"/>
      <c r="AA290" s="799"/>
      <c r="AB290" s="799"/>
      <c r="AC290" s="799"/>
      <c r="AD290" s="799"/>
    </row>
    <row r="291" spans="1:48" ht="15" customHeight="1">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row>
    <row r="292" spans="1:48" ht="36" customHeight="1">
      <c r="A292" s="30" t="s">
        <v>6238</v>
      </c>
      <c r="B292" s="829" t="s">
        <v>6239</v>
      </c>
      <c r="C292" s="799"/>
      <c r="D292" s="799"/>
      <c r="E292" s="799"/>
      <c r="F292" s="799"/>
      <c r="G292" s="799"/>
      <c r="H292" s="799"/>
      <c r="I292" s="799"/>
      <c r="J292" s="799"/>
      <c r="K292" s="799"/>
      <c r="L292" s="799"/>
      <c r="M292" s="799"/>
      <c r="N292" s="799"/>
      <c r="O292" s="799"/>
      <c r="P292" s="799"/>
      <c r="Q292" s="799"/>
      <c r="R292" s="799"/>
      <c r="S292" s="799"/>
      <c r="T292" s="799"/>
      <c r="U292" s="799"/>
      <c r="V292" s="799"/>
      <c r="W292" s="799"/>
      <c r="X292" s="799"/>
      <c r="Y292" s="799"/>
      <c r="Z292" s="799"/>
      <c r="AA292" s="799"/>
      <c r="AB292" s="799"/>
      <c r="AC292" s="799"/>
      <c r="AD292" s="799"/>
    </row>
    <row r="293" spans="1:48" ht="36" customHeight="1">
      <c r="A293" s="61"/>
      <c r="B293" s="61"/>
      <c r="C293" s="798" t="s">
        <v>6240</v>
      </c>
      <c r="D293" s="799"/>
      <c r="E293" s="799"/>
      <c r="F293" s="799"/>
      <c r="G293" s="799"/>
      <c r="H293" s="799"/>
      <c r="I293" s="799"/>
      <c r="J293" s="799"/>
      <c r="K293" s="799"/>
      <c r="L293" s="799"/>
      <c r="M293" s="799"/>
      <c r="N293" s="799"/>
      <c r="O293" s="799"/>
      <c r="P293" s="799"/>
      <c r="Q293" s="799"/>
      <c r="R293" s="799"/>
      <c r="S293" s="799"/>
      <c r="T293" s="799"/>
      <c r="U293" s="799"/>
      <c r="V293" s="799"/>
      <c r="W293" s="799"/>
      <c r="X293" s="799"/>
      <c r="Y293" s="799"/>
      <c r="Z293" s="799"/>
      <c r="AA293" s="799"/>
      <c r="AB293" s="799"/>
      <c r="AC293" s="799"/>
      <c r="AD293" s="799"/>
    </row>
    <row r="294" spans="1:48" ht="36" customHeight="1">
      <c r="A294" s="30"/>
      <c r="B294" s="31"/>
      <c r="C294" s="828" t="s">
        <v>6241</v>
      </c>
      <c r="D294" s="799"/>
      <c r="E294" s="799"/>
      <c r="F294" s="799"/>
      <c r="G294" s="799"/>
      <c r="H294" s="799"/>
      <c r="I294" s="799"/>
      <c r="J294" s="799"/>
      <c r="K294" s="799"/>
      <c r="L294" s="799"/>
      <c r="M294" s="799"/>
      <c r="N294" s="799"/>
      <c r="O294" s="799"/>
      <c r="P294" s="799"/>
      <c r="Q294" s="799"/>
      <c r="R294" s="799"/>
      <c r="S294" s="799"/>
      <c r="T294" s="799"/>
      <c r="U294" s="799"/>
      <c r="V294" s="799"/>
      <c r="W294" s="799"/>
      <c r="X294" s="799"/>
      <c r="Y294" s="799"/>
      <c r="Z294" s="799"/>
      <c r="AA294" s="799"/>
      <c r="AB294" s="799"/>
      <c r="AC294" s="799"/>
      <c r="AD294" s="799"/>
    </row>
    <row r="295" spans="1:48" ht="24" customHeight="1">
      <c r="A295" s="30"/>
      <c r="B295" s="31"/>
      <c r="C295" s="798" t="s">
        <v>6242</v>
      </c>
      <c r="D295" s="799"/>
      <c r="E295" s="799"/>
      <c r="F295" s="799"/>
      <c r="G295" s="799"/>
      <c r="H295" s="799"/>
      <c r="I295" s="799"/>
      <c r="J295" s="799"/>
      <c r="K295" s="799"/>
      <c r="L295" s="799"/>
      <c r="M295" s="799"/>
      <c r="N295" s="799"/>
      <c r="O295" s="799"/>
      <c r="P295" s="799"/>
      <c r="Q295" s="799"/>
      <c r="R295" s="799"/>
      <c r="S295" s="799"/>
      <c r="T295" s="799"/>
      <c r="U295" s="799"/>
      <c r="V295" s="799"/>
      <c r="W295" s="799"/>
      <c r="X295" s="799"/>
      <c r="Y295" s="799"/>
      <c r="Z295" s="799"/>
      <c r="AA295" s="799"/>
      <c r="AB295" s="799"/>
      <c r="AC295" s="799"/>
      <c r="AD295" s="799"/>
    </row>
    <row r="296" spans="1:48" ht="15" customHeight="1">
      <c r="A296" s="61"/>
      <c r="B296" s="486"/>
      <c r="C296" s="59"/>
      <c r="D296" s="59"/>
      <c r="E296" s="59"/>
      <c r="F296" s="59"/>
      <c r="G296" s="59"/>
      <c r="H296" s="59"/>
      <c r="J296" s="59"/>
      <c r="K296" s="59"/>
      <c r="L296" s="59"/>
      <c r="M296" s="59"/>
      <c r="N296" s="59"/>
      <c r="O296" s="59"/>
      <c r="P296" s="59"/>
      <c r="Q296" s="59"/>
      <c r="R296" s="59"/>
      <c r="S296" s="59"/>
      <c r="T296" s="59"/>
      <c r="U296" s="59"/>
      <c r="V296" s="59"/>
      <c r="W296" s="59"/>
      <c r="X296" s="59"/>
      <c r="Y296" s="59"/>
      <c r="Z296" s="59"/>
      <c r="AA296" s="59"/>
      <c r="AB296" s="437"/>
      <c r="AC296" s="437"/>
      <c r="AD296" s="437"/>
      <c r="AK296" s="396" t="s">
        <v>6159</v>
      </c>
      <c r="AL296" s="393" t="s">
        <v>5667</v>
      </c>
      <c r="AN296" s="999" t="s">
        <v>5491</v>
      </c>
      <c r="AO296" s="999"/>
      <c r="AP296" s="999"/>
    </row>
    <row r="297" spans="1:48" ht="36" customHeight="1">
      <c r="A297" s="13"/>
      <c r="B297" s="87"/>
      <c r="C297" s="706" t="s">
        <v>6243</v>
      </c>
      <c r="D297" s="817"/>
      <c r="E297" s="817"/>
      <c r="F297" s="817"/>
      <c r="G297" s="817"/>
      <c r="H297" s="817"/>
      <c r="I297" s="817"/>
      <c r="J297" s="817"/>
      <c r="K297" s="817"/>
      <c r="L297" s="813"/>
      <c r="M297" s="820" t="s">
        <v>6244</v>
      </c>
      <c r="N297" s="723"/>
      <c r="O297" s="723"/>
      <c r="P297" s="723"/>
      <c r="Q297" s="723"/>
      <c r="R297" s="723"/>
      <c r="S297" s="723"/>
      <c r="T297" s="723"/>
      <c r="U297" s="723"/>
      <c r="V297" s="723"/>
      <c r="W297" s="723"/>
      <c r="X297" s="723"/>
      <c r="Y297" s="723"/>
      <c r="Z297" s="723"/>
      <c r="AA297" s="723"/>
      <c r="AB297" s="723"/>
      <c r="AC297" s="723"/>
      <c r="AD297" s="724"/>
      <c r="AK297" s="963" t="s">
        <v>6245</v>
      </c>
      <c r="AL297" s="964" t="s">
        <v>6246</v>
      </c>
      <c r="AM297" s="966" t="s">
        <v>5121</v>
      </c>
      <c r="AN297" s="999" t="s">
        <v>6247</v>
      </c>
      <c r="AO297" s="999"/>
      <c r="AP297" s="999"/>
      <c r="AQ297" s="362" t="s">
        <v>5099</v>
      </c>
      <c r="AS297" s="848" t="s">
        <v>5098</v>
      </c>
      <c r="AT297" s="848"/>
      <c r="AU297" s="848"/>
      <c r="AV297" s="848"/>
    </row>
    <row r="298" spans="1:48" ht="15" customHeight="1">
      <c r="A298" s="13"/>
      <c r="B298" s="87"/>
      <c r="C298" s="814"/>
      <c r="D298" s="781"/>
      <c r="E298" s="781"/>
      <c r="F298" s="781"/>
      <c r="G298" s="781"/>
      <c r="H298" s="781"/>
      <c r="I298" s="781"/>
      <c r="J298" s="781"/>
      <c r="K298" s="781"/>
      <c r="L298" s="782"/>
      <c r="M298" s="706" t="s">
        <v>5425</v>
      </c>
      <c r="N298" s="723"/>
      <c r="O298" s="723"/>
      <c r="P298" s="723"/>
      <c r="Q298" s="723"/>
      <c r="R298" s="724"/>
      <c r="S298" s="684" t="s">
        <v>5650</v>
      </c>
      <c r="T298" s="723"/>
      <c r="U298" s="723"/>
      <c r="V298" s="723"/>
      <c r="W298" s="723"/>
      <c r="X298" s="724"/>
      <c r="Y298" s="684" t="s">
        <v>5651</v>
      </c>
      <c r="Z298" s="723"/>
      <c r="AA298" s="723"/>
      <c r="AB298" s="723"/>
      <c r="AC298" s="723"/>
      <c r="AD298" s="724"/>
      <c r="AG298" t="s">
        <v>5430</v>
      </c>
      <c r="AH298" t="s">
        <v>5431</v>
      </c>
      <c r="AI298" t="s">
        <v>5432</v>
      </c>
      <c r="AJ298" t="s">
        <v>5433</v>
      </c>
      <c r="AK298" s="963"/>
      <c r="AL298" s="964"/>
      <c r="AM298" s="966"/>
      <c r="AN298" s="498" t="s">
        <v>5664</v>
      </c>
      <c r="AO298" s="430" t="s">
        <v>5665</v>
      </c>
      <c r="AP298" s="415" t="s">
        <v>5666</v>
      </c>
      <c r="AQ298" s="363" t="s">
        <v>6248</v>
      </c>
      <c r="AS298" s="660" t="s">
        <v>5109</v>
      </c>
      <c r="AT298" s="660" t="s">
        <v>5110</v>
      </c>
      <c r="AU298" s="660" t="s">
        <v>5111</v>
      </c>
      <c r="AV298" s="660" t="s">
        <v>5112</v>
      </c>
    </row>
    <row r="299" spans="1:48" ht="15" customHeight="1">
      <c r="A299" s="30"/>
      <c r="B299" s="97"/>
      <c r="C299" s="10" t="s">
        <v>5023</v>
      </c>
      <c r="D299" s="800" t="s">
        <v>5616</v>
      </c>
      <c r="E299" s="723"/>
      <c r="F299" s="723"/>
      <c r="G299" s="723"/>
      <c r="H299" s="723"/>
      <c r="I299" s="723"/>
      <c r="J299" s="723"/>
      <c r="K299" s="723"/>
      <c r="L299" s="724"/>
      <c r="M299" s="808"/>
      <c r="N299" s="856"/>
      <c r="O299" s="856"/>
      <c r="P299" s="856"/>
      <c r="Q299" s="856"/>
      <c r="R299" s="809"/>
      <c r="S299" s="808"/>
      <c r="T299" s="856"/>
      <c r="U299" s="856"/>
      <c r="V299" s="856"/>
      <c r="W299" s="856"/>
      <c r="X299" s="809"/>
      <c r="Y299" s="808"/>
      <c r="Z299" s="856"/>
      <c r="AA299" s="856"/>
      <c r="AB299" s="856"/>
      <c r="AC299" s="856"/>
      <c r="AD299" s="809"/>
      <c r="AG299" s="578">
        <f>M299</f>
        <v>0</v>
      </c>
      <c r="AH299">
        <f>COUNTIF(S299:AD299,"NS")</f>
        <v>0</v>
      </c>
      <c r="AI299" s="578">
        <f>SUM(S299:AD299)</f>
        <v>0</v>
      </c>
      <c r="AJ299">
        <f>IF(COUNTIF(M299:AD299,"NA")=3,0,IF(OR(AND(AG299=0,AH299&gt;0),AND(AG299="NS",AI299&gt;0), AND(AG299="NS", AH299=0,AI299=0)), 1, IF(OR(AND(AG299&gt;0,AH299&gt;1,AG299&gt;AI299), AND(AG299="NS",AH299=2), AND(AG299="NS",AI299=0,AH299&gt;0),AG299=AI299), 0, 1)))</f>
        <v>0</v>
      </c>
      <c r="AK299" s="398">
        <f>IF(AND($C$44&lt;&gt;"",$C$44&lt;&gt;1,COUNTA(M299:AD303)&gt;0),1,0)</f>
        <v>0</v>
      </c>
      <c r="AL299" s="395">
        <f>IF(AND(SUM($P$282,$S$282,$V$282)=0,COUNTA(M299:AD303)&gt;0),1,0)</f>
        <v>0</v>
      </c>
      <c r="AM299" s="290">
        <f>IF(COUNTA(M299:AD303)=0,0,IF(COUNTA(M299:AD303)=15,0,1))</f>
        <v>0</v>
      </c>
      <c r="AN299" s="499">
        <f>IF(COUNTA(M299:R303)=0,0,IF(AND(M304="NS",P282="NS",S282="NS",V282="NS"),0,IF(AND(M304="NA",P282="NA",S282="NA",V282="NA"),0,IF(M304=SUM(P282,S282,V282),0,1))))</f>
        <v>0</v>
      </c>
      <c r="AO299" s="664">
        <f>IF(COUNTA(S299:X303)=0,0,IF(AND(S304="NS",Q282="NS",T282="NS",W282="NS"),0,IF(AND(S304="NA",Q282="NA",T282="NA",W282="NA"),0,IF(S304=SUM(Q282,T282,W282),0,1))))</f>
        <v>0</v>
      </c>
      <c r="AP299" s="416">
        <f>IF(COUNTA(Y299:AD303)=0,0,IF(AND(Y304="NS",R282="NS",U282="NS",X282="NS"),0,IF(AND(Y304="NA",R282="NA",U282="NA",X282="NA"),0,IF(Y304=SUM(R282,U282,X282),0,1))))</f>
        <v>0</v>
      </c>
      <c r="AQ299" s="361">
        <f>IF(SUM(M302:AD302)&gt;0,1,0)</f>
        <v>0</v>
      </c>
      <c r="AS299" s="13" t="s">
        <v>5531</v>
      </c>
      <c r="AT299" s="10" t="s">
        <v>5023</v>
      </c>
      <c r="AU299" s="624" t="str" cm="1">
        <f t="array" ref="AU299">IF(AG306&lt;&gt;"",_xlfn.TEXTJOIN(" / ", TRUE, _xlfn.UNIQUE(IF($AS$299:$AS$301&lt;&gt;"",IF(ISNUMBER(SEARCH(AG306, $AS$299:$AS$301)) + (_xlfn.MAP($AS$299:$AS$301, _xlfn.LAMBDA(_xlpm.r, SUM(--ISNUMBER(SEARCH(_xlfn.TEXTSPLIT(_xlpm.r, ","), AG306))))))&gt;0,$AT$299:$AT$301, ""), ""))), "")</f>
        <v/>
      </c>
      <c r="AV299" s="1" t="str">
        <f>IF(AU299 = "", "", "Alerta: Revise el texto ingresado en el Especifique ya que podria existir en las opciones resaltadas en amarillo")</f>
        <v/>
      </c>
    </row>
    <row r="300" spans="1:48" ht="15" customHeight="1">
      <c r="A300" s="30"/>
      <c r="B300" s="97"/>
      <c r="C300" s="10" t="s">
        <v>5025</v>
      </c>
      <c r="D300" s="800" t="s">
        <v>5618</v>
      </c>
      <c r="E300" s="723"/>
      <c r="F300" s="723"/>
      <c r="G300" s="723"/>
      <c r="H300" s="723"/>
      <c r="I300" s="723"/>
      <c r="J300" s="723"/>
      <c r="K300" s="723"/>
      <c r="L300" s="724"/>
      <c r="M300" s="808"/>
      <c r="N300" s="856"/>
      <c r="O300" s="856"/>
      <c r="P300" s="856"/>
      <c r="Q300" s="856"/>
      <c r="R300" s="809"/>
      <c r="S300" s="808"/>
      <c r="T300" s="856"/>
      <c r="U300" s="856"/>
      <c r="V300" s="856"/>
      <c r="W300" s="856"/>
      <c r="X300" s="809"/>
      <c r="Y300" s="808"/>
      <c r="Z300" s="856"/>
      <c r="AA300" s="856"/>
      <c r="AB300" s="856"/>
      <c r="AC300" s="856"/>
      <c r="AD300" s="809"/>
      <c r="AG300">
        <f t="shared" ref="AG300:AG303" si="192">M300</f>
        <v>0</v>
      </c>
      <c r="AH300">
        <f t="shared" ref="AH300:AH303" si="193">COUNTIF(S300:AD300,"NS")</f>
        <v>0</v>
      </c>
      <c r="AI300">
        <f t="shared" ref="AI300:AI303" si="194">SUM(S300:AD300)</f>
        <v>0</v>
      </c>
      <c r="AJ300">
        <f t="shared" ref="AJ300:AJ303" si="195">IF(COUNTIF(M300:AD300,"NA")=3,0,IF(OR(AND(AG300=0,AH300&gt;0),AND(AG300="NS",AI300&gt;0), AND(AG300="NS", AH300=0,AI300=0)), 1, IF(OR(AND(AG300&gt;0,AH300&gt;1,AG300&gt;AI300), AND(AG300="NS",AH300=2), AND(AG300="NS",AI300=0,AH300&gt;0),AG300=AI300), 0, 1)))</f>
        <v>0</v>
      </c>
      <c r="AL300" s="393">
        <f>SUM(AK299:AL299)</f>
        <v>0</v>
      </c>
      <c r="AN300" s="76"/>
      <c r="AO300" s="76"/>
      <c r="AP300" s="417">
        <f>SUM(AN299:AP299)</f>
        <v>0</v>
      </c>
      <c r="AS300" s="13" t="s">
        <v>5535</v>
      </c>
      <c r="AT300" s="10" t="s">
        <v>5025</v>
      </c>
    </row>
    <row r="301" spans="1:48" ht="15" customHeight="1">
      <c r="A301" s="30"/>
      <c r="B301" s="97"/>
      <c r="C301" s="10" t="s">
        <v>5027</v>
      </c>
      <c r="D301" s="800" t="s">
        <v>5620</v>
      </c>
      <c r="E301" s="723"/>
      <c r="F301" s="723"/>
      <c r="G301" s="723"/>
      <c r="H301" s="723"/>
      <c r="I301" s="723"/>
      <c r="J301" s="723"/>
      <c r="K301" s="723"/>
      <c r="L301" s="724"/>
      <c r="M301" s="808"/>
      <c r="N301" s="856"/>
      <c r="O301" s="856"/>
      <c r="P301" s="856"/>
      <c r="Q301" s="856"/>
      <c r="R301" s="809"/>
      <c r="S301" s="808"/>
      <c r="T301" s="856"/>
      <c r="U301" s="856"/>
      <c r="V301" s="856"/>
      <c r="W301" s="856"/>
      <c r="X301" s="809"/>
      <c r="Y301" s="808"/>
      <c r="Z301" s="856"/>
      <c r="AA301" s="856"/>
      <c r="AB301" s="856"/>
      <c r="AC301" s="856"/>
      <c r="AD301" s="809"/>
      <c r="AG301">
        <f t="shared" si="192"/>
        <v>0</v>
      </c>
      <c r="AH301">
        <f t="shared" si="193"/>
        <v>0</v>
      </c>
      <c r="AI301">
        <f t="shared" si="194"/>
        <v>0</v>
      </c>
      <c r="AJ301">
        <f t="shared" si="195"/>
        <v>0</v>
      </c>
      <c r="AS301" s="13" t="s">
        <v>6249</v>
      </c>
      <c r="AT301" s="10" t="s">
        <v>5027</v>
      </c>
    </row>
    <row r="302" spans="1:48" ht="15" customHeight="1">
      <c r="A302" s="30"/>
      <c r="B302" s="97"/>
      <c r="C302" s="10" t="s">
        <v>5029</v>
      </c>
      <c r="D302" s="800" t="s">
        <v>5623</v>
      </c>
      <c r="E302" s="723"/>
      <c r="F302" s="723"/>
      <c r="G302" s="723"/>
      <c r="H302" s="723"/>
      <c r="I302" s="723"/>
      <c r="J302" s="723"/>
      <c r="K302" s="723"/>
      <c r="L302" s="724"/>
      <c r="M302" s="808"/>
      <c r="N302" s="856"/>
      <c r="O302" s="856"/>
      <c r="P302" s="856"/>
      <c r="Q302" s="856"/>
      <c r="R302" s="809"/>
      <c r="S302" s="808"/>
      <c r="T302" s="856"/>
      <c r="U302" s="856"/>
      <c r="V302" s="856"/>
      <c r="W302" s="856"/>
      <c r="X302" s="809"/>
      <c r="Y302" s="808"/>
      <c r="Z302" s="856"/>
      <c r="AA302" s="856"/>
      <c r="AB302" s="856"/>
      <c r="AC302" s="856"/>
      <c r="AD302" s="809"/>
      <c r="AG302">
        <f t="shared" si="192"/>
        <v>0</v>
      </c>
      <c r="AH302">
        <f t="shared" si="193"/>
        <v>0</v>
      </c>
      <c r="AI302">
        <f t="shared" si="194"/>
        <v>0</v>
      </c>
      <c r="AJ302">
        <f t="shared" si="195"/>
        <v>0</v>
      </c>
      <c r="AS302" s="13"/>
      <c r="AT302" s="13"/>
    </row>
    <row r="303" spans="1:48" ht="15" customHeight="1">
      <c r="A303" s="30"/>
      <c r="B303" s="97"/>
      <c r="C303" s="10" t="s">
        <v>5031</v>
      </c>
      <c r="D303" s="800" t="s">
        <v>5559</v>
      </c>
      <c r="E303" s="723"/>
      <c r="F303" s="723"/>
      <c r="G303" s="723"/>
      <c r="H303" s="723"/>
      <c r="I303" s="723"/>
      <c r="J303" s="723"/>
      <c r="K303" s="723"/>
      <c r="L303" s="724"/>
      <c r="M303" s="808"/>
      <c r="N303" s="856"/>
      <c r="O303" s="856"/>
      <c r="P303" s="856"/>
      <c r="Q303" s="856"/>
      <c r="R303" s="809"/>
      <c r="S303" s="808"/>
      <c r="T303" s="856"/>
      <c r="U303" s="856"/>
      <c r="V303" s="856"/>
      <c r="W303" s="856"/>
      <c r="X303" s="809"/>
      <c r="Y303" s="808"/>
      <c r="Z303" s="856"/>
      <c r="AA303" s="856"/>
      <c r="AB303" s="856"/>
      <c r="AC303" s="856"/>
      <c r="AD303" s="809"/>
      <c r="AG303">
        <f t="shared" si="192"/>
        <v>0</v>
      </c>
      <c r="AH303">
        <f t="shared" si="193"/>
        <v>0</v>
      </c>
      <c r="AI303">
        <f t="shared" si="194"/>
        <v>0</v>
      </c>
      <c r="AJ303">
        <f t="shared" si="195"/>
        <v>0</v>
      </c>
      <c r="AN303" s="665"/>
      <c r="AO303" s="665"/>
      <c r="AP303" s="665"/>
      <c r="AS303" s="13"/>
      <c r="AT303" s="13"/>
    </row>
    <row r="304" spans="1:48" ht="15" customHeight="1">
      <c r="A304" s="22"/>
      <c r="B304" s="11"/>
      <c r="C304" s="77"/>
      <c r="D304" s="9"/>
      <c r="E304" s="9"/>
      <c r="F304" s="9"/>
      <c r="G304" s="9"/>
      <c r="H304" s="9"/>
      <c r="I304" s="9"/>
      <c r="J304" s="9"/>
      <c r="K304" s="9"/>
      <c r="L304" s="54" t="s">
        <v>5438</v>
      </c>
      <c r="M304" s="722">
        <f>IF(AND(SUM(M299:M303)=0,COUNTIF(M299:M303,"NS")&gt;0),"NS",IF(AND(SUM(M299:M303)=0,COUNTIF(M299:M303,0)&gt;0),0,IF(AND(SUM(M299:M303)=0,COUNTIF(M299:M303,"NA")&gt;0),"NA",SUM(M299:M303))))</f>
        <v>0</v>
      </c>
      <c r="N304" s="723"/>
      <c r="O304" s="723"/>
      <c r="P304" s="723"/>
      <c r="Q304" s="723"/>
      <c r="R304" s="724"/>
      <c r="S304" s="722">
        <f>IF(AND(SUM(S299:S303)=0,COUNTIF(S299:S303,"NS")&gt;0),"NS",IF(AND(SUM(S299:S303)=0,COUNTIF(S299:S303,0)&gt;0),0,IF(AND(SUM(S299:S303)=0,COUNTIF(S299:S303,"NA")&gt;0),"NA",SUM(S299:S303))))</f>
        <v>0</v>
      </c>
      <c r="T304" s="723"/>
      <c r="U304" s="723"/>
      <c r="V304" s="723"/>
      <c r="W304" s="723"/>
      <c r="X304" s="724"/>
      <c r="Y304" s="722">
        <f>IF(AND(SUM(Y299:Y303)=0,COUNTIF(Y299:Y303,"NS")&gt;0),"NS",IF(AND(SUM(Y299:Y303)=0,COUNTIF(Y299:Y303,0)&gt;0),0,IF(AND(SUM(Y299:Y303)=0,COUNTIF(Y299:Y303,"NA")&gt;0),"NA",SUM(Y299:Y303))))</f>
        <v>0</v>
      </c>
      <c r="Z304" s="723"/>
      <c r="AA304" s="723"/>
      <c r="AB304" s="723"/>
      <c r="AC304" s="723"/>
      <c r="AD304" s="724"/>
      <c r="AJ304" s="242">
        <f>SUM(AJ299:AJ303)</f>
        <v>0</v>
      </c>
      <c r="AS304" s="13"/>
      <c r="AT304" s="13"/>
    </row>
    <row r="305" spans="1:46" ht="14.25">
      <c r="B305" s="816" t="str">
        <f>AV299</f>
        <v/>
      </c>
      <c r="C305" s="816"/>
      <c r="D305" s="816"/>
      <c r="E305" s="816"/>
      <c r="F305" s="816"/>
      <c r="G305" s="816"/>
      <c r="H305" s="816"/>
      <c r="I305" s="816"/>
      <c r="J305" s="816"/>
      <c r="K305" s="816"/>
      <c r="L305" s="816"/>
      <c r="M305" s="816"/>
      <c r="N305" s="816"/>
      <c r="O305" s="816"/>
      <c r="P305" s="816"/>
      <c r="Q305" s="816"/>
      <c r="R305" s="816"/>
      <c r="S305" s="816"/>
      <c r="T305" s="816"/>
      <c r="U305" s="816"/>
      <c r="V305" s="816"/>
      <c r="W305" s="816"/>
      <c r="X305" s="816"/>
      <c r="Y305" s="816"/>
      <c r="Z305" s="816"/>
      <c r="AA305" s="816"/>
      <c r="AB305" s="816"/>
      <c r="AC305" s="816"/>
      <c r="AD305" s="816"/>
      <c r="AS305" s="13"/>
      <c r="AT305" s="13"/>
    </row>
    <row r="306" spans="1:46" ht="45" customHeight="1">
      <c r="C306" s="901" t="s">
        <v>5529</v>
      </c>
      <c r="D306" s="678"/>
      <c r="E306" s="769"/>
      <c r="F306" s="804"/>
      <c r="G306" s="714"/>
      <c r="H306" s="714"/>
      <c r="I306" s="714"/>
      <c r="J306" s="714"/>
      <c r="K306" s="714"/>
      <c r="L306" s="714"/>
      <c r="M306" s="714"/>
      <c r="N306" s="714"/>
      <c r="O306" s="714"/>
      <c r="P306" s="714"/>
      <c r="Q306" s="714"/>
      <c r="R306" s="714"/>
      <c r="S306" s="714"/>
      <c r="T306" s="714"/>
      <c r="U306" s="714"/>
      <c r="V306" s="714"/>
      <c r="W306" s="714"/>
      <c r="X306" s="714"/>
      <c r="Y306" s="714"/>
      <c r="Z306" s="714"/>
      <c r="AA306" s="714"/>
      <c r="AB306" s="714"/>
      <c r="AC306" s="714"/>
      <c r="AD306" s="805"/>
      <c r="AG306" s="618" t="str">
        <f>SUBSTITUTE( SUBSTITUTE( SUBSTITUTE( SUBSTITUTE( SUBSTITUTE( SUBSTITUTE( SUBSTITUTE( SUBSTITUTE( SUBSTITUTE( SUBSTITUTE(F306, "á", "a"), "é", "e"), "í", "i"), "ó", "o"), "ú", "u"), "Á", "A"), "É", "E"), "Í", "I"), "Ó", "O"), "Ú", "U")</f>
        <v/>
      </c>
      <c r="AS306" s="13"/>
      <c r="AT306" s="13"/>
    </row>
    <row r="307" spans="1:46" ht="14.25">
      <c r="B307" s="797" t="str">
        <f>IF(AND(AQ299&gt;0,F306=""),"Ha registrado un número mayor a cero en el numeral 4 debe anotar el nombre de dicha(s) modalidad(es)","")</f>
        <v/>
      </c>
      <c r="C307" s="797"/>
      <c r="D307" s="797"/>
      <c r="E307" s="797"/>
      <c r="F307" s="797"/>
      <c r="G307" s="797"/>
      <c r="H307" s="797"/>
      <c r="I307" s="797"/>
      <c r="J307" s="797"/>
      <c r="K307" s="797"/>
      <c r="L307" s="797"/>
      <c r="M307" s="797"/>
      <c r="N307" s="797"/>
      <c r="O307" s="797"/>
      <c r="P307" s="797"/>
      <c r="Q307" s="797"/>
      <c r="R307" s="797"/>
      <c r="S307" s="797"/>
      <c r="T307" s="797"/>
      <c r="U307" s="797"/>
      <c r="V307" s="797"/>
      <c r="W307" s="797"/>
      <c r="X307" s="797"/>
      <c r="Y307" s="797"/>
      <c r="Z307" s="797"/>
      <c r="AA307" s="797"/>
      <c r="AB307" s="797"/>
      <c r="AC307" s="797"/>
      <c r="AD307" s="797"/>
      <c r="AE307" s="632"/>
      <c r="AS307" s="13"/>
      <c r="AT307" s="13"/>
    </row>
    <row r="308" spans="1:46" ht="24" customHeight="1">
      <c r="C308" s="876" t="s">
        <v>5408</v>
      </c>
      <c r="D308" s="802"/>
      <c r="E308" s="802"/>
      <c r="F308" s="802"/>
      <c r="G308" s="802"/>
      <c r="H308" s="802"/>
      <c r="I308" s="802"/>
      <c r="J308" s="802"/>
      <c r="K308" s="802"/>
      <c r="L308" s="802"/>
      <c r="M308" s="802"/>
      <c r="N308" s="802"/>
      <c r="O308" s="802"/>
      <c r="P308" s="802"/>
      <c r="Q308" s="802"/>
      <c r="R308" s="802"/>
      <c r="S308" s="802"/>
      <c r="T308" s="802"/>
      <c r="U308" s="802"/>
      <c r="V308" s="802"/>
      <c r="W308" s="802"/>
      <c r="X308" s="802"/>
      <c r="Y308" s="802"/>
      <c r="Z308" s="802"/>
      <c r="AA308" s="802"/>
      <c r="AB308" s="802"/>
      <c r="AC308" s="802"/>
      <c r="AD308" s="802"/>
      <c r="AS308" s="13"/>
      <c r="AT308" s="13"/>
    </row>
    <row r="309" spans="1:46" ht="60" customHeight="1">
      <c r="C309" s="878"/>
      <c r="D309" s="879"/>
      <c r="E309" s="879"/>
      <c r="F309" s="879"/>
      <c r="G309" s="879"/>
      <c r="H309" s="879"/>
      <c r="I309" s="879"/>
      <c r="J309" s="879"/>
      <c r="K309" s="879"/>
      <c r="L309" s="879"/>
      <c r="M309" s="879"/>
      <c r="N309" s="879"/>
      <c r="O309" s="879"/>
      <c r="P309" s="879"/>
      <c r="Q309" s="879"/>
      <c r="R309" s="879"/>
      <c r="S309" s="879"/>
      <c r="T309" s="879"/>
      <c r="U309" s="879"/>
      <c r="V309" s="879"/>
      <c r="W309" s="879"/>
      <c r="X309" s="879"/>
      <c r="Y309" s="879"/>
      <c r="Z309" s="879"/>
      <c r="AA309" s="879"/>
      <c r="AB309" s="879"/>
      <c r="AC309" s="879"/>
      <c r="AD309" s="880"/>
      <c r="AS309" s="13"/>
      <c r="AT309" s="13"/>
    </row>
    <row r="310" spans="1:46" ht="15" customHeight="1">
      <c r="B310" s="843" t="str">
        <f>IF(AM299&gt;0,"Favor de ingresar toda la información requerida en la pregunta ","")</f>
        <v/>
      </c>
      <c r="C310" s="678"/>
      <c r="D310" s="678"/>
      <c r="E310" s="678"/>
      <c r="F310" s="678"/>
      <c r="G310" s="678"/>
      <c r="H310" s="678"/>
      <c r="I310" s="678"/>
      <c r="J310" s="678"/>
      <c r="K310" s="678"/>
      <c r="L310" s="678"/>
      <c r="M310" s="678"/>
      <c r="N310" s="678"/>
      <c r="O310" s="678"/>
      <c r="P310" s="678"/>
      <c r="Q310" s="678"/>
      <c r="R310" s="678"/>
      <c r="S310" s="678"/>
      <c r="T310" s="678"/>
      <c r="U310" s="678"/>
      <c r="V310" s="678"/>
      <c r="W310" s="678"/>
      <c r="X310" s="678"/>
      <c r="Y310" s="678"/>
      <c r="Z310" s="678"/>
      <c r="AA310" s="678"/>
      <c r="AB310" s="678"/>
      <c r="AC310" s="678"/>
      <c r="AD310" s="678"/>
      <c r="AS310" s="13"/>
      <c r="AT310" s="13"/>
    </row>
    <row r="311" spans="1:46" ht="15" customHeight="1">
      <c r="B311" s="796" t="str">
        <f>IF(SUM(COUNTIF(M299:AD303,"NS"))&lt;&gt;0,"Alerta: debido a que cuenta con registros NS, debe proporcionar una justificación en el area de comentarios al final de la pregunta","")</f>
        <v/>
      </c>
      <c r="C311" s="796"/>
      <c r="D311" s="796"/>
      <c r="E311" s="796"/>
      <c r="F311" s="796"/>
      <c r="G311" s="796"/>
      <c r="H311" s="796"/>
      <c r="I311" s="796"/>
      <c r="J311" s="796"/>
      <c r="K311" s="796"/>
      <c r="L311" s="796"/>
      <c r="M311" s="796"/>
      <c r="N311" s="796"/>
      <c r="O311" s="796"/>
      <c r="P311" s="796"/>
      <c r="Q311" s="796"/>
      <c r="R311" s="796"/>
      <c r="S311" s="796"/>
      <c r="T311" s="796"/>
      <c r="U311" s="796"/>
      <c r="V311" s="796"/>
      <c r="W311" s="796"/>
      <c r="X311" s="796"/>
      <c r="Y311" s="796"/>
      <c r="Z311" s="796"/>
      <c r="AA311" s="796"/>
      <c r="AB311" s="796"/>
      <c r="AC311" s="796"/>
      <c r="AD311" s="796"/>
      <c r="AS311" s="13"/>
      <c r="AT311" s="13"/>
    </row>
    <row r="312" spans="1:46" ht="15" customHeight="1">
      <c r="B312" s="797" t="str">
        <f>IF(AJ304&gt;0,"Favor de revisar la suma y consistencia de totales y/o subtotales por filas (numéricos y NS)","")</f>
        <v/>
      </c>
      <c r="C312" s="797"/>
      <c r="D312" s="797"/>
      <c r="E312" s="797"/>
      <c r="F312" s="797"/>
      <c r="G312" s="797"/>
      <c r="H312" s="797"/>
      <c r="I312" s="797"/>
      <c r="J312" s="797"/>
      <c r="K312" s="797"/>
      <c r="L312" s="797"/>
      <c r="M312" s="797"/>
      <c r="N312" s="797"/>
      <c r="O312" s="797"/>
      <c r="P312" s="797"/>
      <c r="Q312" s="797"/>
      <c r="R312" s="797"/>
      <c r="S312" s="797"/>
      <c r="T312" s="797"/>
      <c r="U312" s="797"/>
      <c r="V312" s="797"/>
      <c r="W312" s="797"/>
      <c r="X312" s="797"/>
      <c r="Y312" s="797"/>
      <c r="Z312" s="797"/>
      <c r="AA312" s="797"/>
      <c r="AB312" s="797"/>
      <c r="AC312" s="797"/>
      <c r="AD312" s="797"/>
      <c r="AE312" s="76"/>
      <c r="AS312" s="13"/>
      <c r="AT312" s="13"/>
    </row>
    <row r="313" spans="1:46" ht="15" customHeight="1">
      <c r="B313" s="913" t="str">
        <f>IF(AP300&gt;0,"Favor de revisar la instrucción 2, debido a que no se cumple con los criterios mencionados","")</f>
        <v/>
      </c>
      <c r="C313" s="913"/>
      <c r="D313" s="913"/>
      <c r="E313" s="913"/>
      <c r="F313" s="913"/>
      <c r="G313" s="913"/>
      <c r="H313" s="913"/>
      <c r="I313" s="913"/>
      <c r="J313" s="913"/>
      <c r="K313" s="913"/>
      <c r="L313" s="913"/>
      <c r="M313" s="913"/>
      <c r="N313" s="913"/>
      <c r="O313" s="913"/>
      <c r="P313" s="913"/>
      <c r="Q313" s="913"/>
      <c r="R313" s="913"/>
      <c r="S313" s="913"/>
      <c r="T313" s="913"/>
      <c r="U313" s="913"/>
      <c r="V313" s="913"/>
      <c r="W313" s="913"/>
      <c r="X313" s="913"/>
      <c r="Y313" s="913"/>
      <c r="Z313" s="913"/>
      <c r="AA313" s="913"/>
      <c r="AB313" s="913"/>
      <c r="AC313" s="913"/>
      <c r="AD313" s="913"/>
    </row>
    <row r="314" spans="1:46" ht="15" customHeight="1">
      <c r="B314" s="913" t="str">
        <f>IF(AL300&gt;0,"Favor de verificar que no tenga información en celdas sombreadas","")</f>
        <v/>
      </c>
      <c r="C314" s="799"/>
      <c r="D314" s="799"/>
      <c r="E314" s="799"/>
      <c r="F314" s="799"/>
      <c r="G314" s="799"/>
      <c r="H314" s="799"/>
      <c r="I314" s="799"/>
      <c r="J314" s="799"/>
      <c r="K314" s="799"/>
      <c r="L314" s="799"/>
      <c r="M314" s="799"/>
      <c r="N314" s="799"/>
      <c r="O314" s="799"/>
      <c r="P314" s="799"/>
      <c r="Q314" s="799"/>
      <c r="R314" s="799"/>
      <c r="S314" s="799"/>
      <c r="T314" s="799"/>
      <c r="U314" s="799"/>
      <c r="V314" s="799"/>
      <c r="W314" s="799"/>
      <c r="X314" s="799"/>
      <c r="Y314" s="799"/>
      <c r="Z314" s="799"/>
      <c r="AA314" s="799"/>
      <c r="AB314" s="799"/>
      <c r="AC314" s="799"/>
      <c r="AD314" s="799"/>
    </row>
    <row r="315" spans="1:46" ht="15" customHeight="1" thickBot="1">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row>
    <row r="316" spans="1:46" ht="15" customHeight="1" thickBot="1">
      <c r="A316" s="21"/>
      <c r="B316" s="811" t="s">
        <v>6250</v>
      </c>
      <c r="C316" s="720"/>
      <c r="D316" s="720"/>
      <c r="E316" s="720"/>
      <c r="F316" s="720"/>
      <c r="G316" s="720"/>
      <c r="H316" s="720"/>
      <c r="I316" s="720"/>
      <c r="J316" s="720"/>
      <c r="K316" s="720"/>
      <c r="L316" s="720"/>
      <c r="M316" s="720"/>
      <c r="N316" s="720"/>
      <c r="O316" s="720"/>
      <c r="P316" s="720"/>
      <c r="Q316" s="720"/>
      <c r="R316" s="720"/>
      <c r="S316" s="720"/>
      <c r="T316" s="720"/>
      <c r="U316" s="720"/>
      <c r="V316" s="720"/>
      <c r="W316" s="720"/>
      <c r="X316" s="720"/>
      <c r="Y316" s="720"/>
      <c r="Z316" s="720"/>
      <c r="AA316" s="720"/>
      <c r="AB316" s="720"/>
      <c r="AC316" s="720"/>
      <c r="AD316" s="739"/>
    </row>
    <row r="317" spans="1:46" ht="15" customHeight="1">
      <c r="A317" s="22"/>
      <c r="B317" s="824" t="s">
        <v>5643</v>
      </c>
      <c r="C317" s="726"/>
      <c r="D317" s="726"/>
      <c r="E317" s="726"/>
      <c r="F317" s="726"/>
      <c r="G317" s="726"/>
      <c r="H317" s="726"/>
      <c r="I317" s="726"/>
      <c r="J317" s="726"/>
      <c r="K317" s="726"/>
      <c r="L317" s="726"/>
      <c r="M317" s="726"/>
      <c r="N317" s="726"/>
      <c r="O317" s="726"/>
      <c r="P317" s="726"/>
      <c r="Q317" s="726"/>
      <c r="R317" s="726"/>
      <c r="S317" s="726"/>
      <c r="T317" s="726"/>
      <c r="U317" s="726"/>
      <c r="V317" s="726"/>
      <c r="W317" s="726"/>
      <c r="X317" s="726"/>
      <c r="Y317" s="726"/>
      <c r="Z317" s="726"/>
      <c r="AA317" s="726"/>
      <c r="AB317" s="726"/>
      <c r="AC317" s="726"/>
      <c r="AD317" s="825"/>
    </row>
    <row r="318" spans="1:46" ht="24" customHeight="1">
      <c r="A318" s="22"/>
      <c r="B318" s="482"/>
      <c r="C318" s="951" t="s">
        <v>6251</v>
      </c>
      <c r="D318" s="799"/>
      <c r="E318" s="799"/>
      <c r="F318" s="799"/>
      <c r="G318" s="799"/>
      <c r="H318" s="799"/>
      <c r="I318" s="799"/>
      <c r="J318" s="799"/>
      <c r="K318" s="799"/>
      <c r="L318" s="799"/>
      <c r="M318" s="799"/>
      <c r="N318" s="799"/>
      <c r="O318" s="799"/>
      <c r="P318" s="799"/>
      <c r="Q318" s="799"/>
      <c r="R318" s="799"/>
      <c r="S318" s="799"/>
      <c r="T318" s="799"/>
      <c r="U318" s="799"/>
      <c r="V318" s="799"/>
      <c r="W318" s="799"/>
      <c r="X318" s="799"/>
      <c r="Y318" s="799"/>
      <c r="Z318" s="799"/>
      <c r="AA318" s="799"/>
      <c r="AB318" s="799"/>
      <c r="AC318" s="799"/>
      <c r="AD318" s="807"/>
    </row>
    <row r="319" spans="1:46" ht="36" customHeight="1">
      <c r="A319" s="22"/>
      <c r="B319" s="644"/>
      <c r="C319" s="896" t="s">
        <v>6252</v>
      </c>
      <c r="D319" s="799"/>
      <c r="E319" s="799"/>
      <c r="F319" s="799"/>
      <c r="G319" s="799"/>
      <c r="H319" s="799"/>
      <c r="I319" s="799"/>
      <c r="J319" s="799"/>
      <c r="K319" s="799"/>
      <c r="L319" s="799"/>
      <c r="M319" s="799"/>
      <c r="N319" s="799"/>
      <c r="O319" s="799"/>
      <c r="P319" s="799"/>
      <c r="Q319" s="799"/>
      <c r="R319" s="799"/>
      <c r="S319" s="799"/>
      <c r="T319" s="799"/>
      <c r="U319" s="799"/>
      <c r="V319" s="799"/>
      <c r="W319" s="799"/>
      <c r="X319" s="799"/>
      <c r="Y319" s="799"/>
      <c r="Z319" s="799"/>
      <c r="AA319" s="799"/>
      <c r="AB319" s="799"/>
      <c r="AC319" s="799"/>
      <c r="AD319" s="807"/>
    </row>
    <row r="320" spans="1:46" ht="24" customHeight="1">
      <c r="A320" s="22"/>
      <c r="B320" s="482"/>
      <c r="C320" s="896" t="s">
        <v>6253</v>
      </c>
      <c r="D320" s="799"/>
      <c r="E320" s="799"/>
      <c r="F320" s="799"/>
      <c r="G320" s="799"/>
      <c r="H320" s="799"/>
      <c r="I320" s="799"/>
      <c r="J320" s="799"/>
      <c r="K320" s="799"/>
      <c r="L320" s="799"/>
      <c r="M320" s="799"/>
      <c r="N320" s="799"/>
      <c r="O320" s="799"/>
      <c r="P320" s="799"/>
      <c r="Q320" s="799"/>
      <c r="R320" s="799"/>
      <c r="S320" s="799"/>
      <c r="T320" s="799"/>
      <c r="U320" s="799"/>
      <c r="V320" s="799"/>
      <c r="W320" s="799"/>
      <c r="X320" s="799"/>
      <c r="Y320" s="799"/>
      <c r="Z320" s="799"/>
      <c r="AA320" s="799"/>
      <c r="AB320" s="799"/>
      <c r="AC320" s="799"/>
      <c r="AD320" s="807"/>
    </row>
    <row r="321" spans="1:35" ht="36" customHeight="1">
      <c r="A321" s="22"/>
      <c r="B321" s="483"/>
      <c r="C321" s="823" t="s">
        <v>6254</v>
      </c>
      <c r="D321" s="799"/>
      <c r="E321" s="799"/>
      <c r="F321" s="799"/>
      <c r="G321" s="799"/>
      <c r="H321" s="799"/>
      <c r="I321" s="799"/>
      <c r="J321" s="799"/>
      <c r="K321" s="799"/>
      <c r="L321" s="799"/>
      <c r="M321" s="799"/>
      <c r="N321" s="799"/>
      <c r="O321" s="799"/>
      <c r="P321" s="799"/>
      <c r="Q321" s="799"/>
      <c r="R321" s="799"/>
      <c r="S321" s="799"/>
      <c r="T321" s="799"/>
      <c r="U321" s="799"/>
      <c r="V321" s="799"/>
      <c r="W321" s="799"/>
      <c r="X321" s="799"/>
      <c r="Y321" s="799"/>
      <c r="Z321" s="799"/>
      <c r="AA321" s="799"/>
      <c r="AB321" s="799"/>
      <c r="AC321" s="799"/>
      <c r="AD321" s="769"/>
    </row>
    <row r="322" spans="1:35" ht="15" customHeight="1">
      <c r="A322" s="30"/>
      <c r="B322" s="822" t="s">
        <v>5081</v>
      </c>
      <c r="C322" s="817"/>
      <c r="D322" s="817"/>
      <c r="E322" s="817"/>
      <c r="F322" s="817"/>
      <c r="G322" s="817"/>
      <c r="H322" s="817"/>
      <c r="I322" s="817"/>
      <c r="J322" s="817"/>
      <c r="K322" s="817"/>
      <c r="L322" s="817"/>
      <c r="M322" s="817"/>
      <c r="N322" s="817"/>
      <c r="O322" s="817"/>
      <c r="P322" s="817"/>
      <c r="Q322" s="817"/>
      <c r="R322" s="817"/>
      <c r="S322" s="817"/>
      <c r="T322" s="817"/>
      <c r="U322" s="817"/>
      <c r="V322" s="817"/>
      <c r="W322" s="817"/>
      <c r="X322" s="817"/>
      <c r="Y322" s="817"/>
      <c r="Z322" s="817"/>
      <c r="AA322" s="817"/>
      <c r="AB322" s="817"/>
      <c r="AC322" s="817"/>
      <c r="AD322" s="813"/>
    </row>
    <row r="323" spans="1:35" ht="36" customHeight="1">
      <c r="B323" s="83"/>
      <c r="C323" s="823" t="s">
        <v>6255</v>
      </c>
      <c r="D323" s="799"/>
      <c r="E323" s="799"/>
      <c r="F323" s="799"/>
      <c r="G323" s="799"/>
      <c r="H323" s="799"/>
      <c r="I323" s="799"/>
      <c r="J323" s="799"/>
      <c r="K323" s="799"/>
      <c r="L323" s="799"/>
      <c r="M323" s="799"/>
      <c r="N323" s="799"/>
      <c r="O323" s="799"/>
      <c r="P323" s="799"/>
      <c r="Q323" s="799"/>
      <c r="R323" s="799"/>
      <c r="S323" s="799"/>
      <c r="T323" s="799"/>
      <c r="U323" s="799"/>
      <c r="V323" s="799"/>
      <c r="W323" s="799"/>
      <c r="X323" s="799"/>
      <c r="Y323" s="799"/>
      <c r="Z323" s="799"/>
      <c r="AA323" s="799"/>
      <c r="AB323" s="799"/>
      <c r="AC323" s="799"/>
      <c r="AD323" s="769"/>
    </row>
    <row r="324" spans="1:35" ht="24" customHeight="1">
      <c r="A324" s="30"/>
      <c r="B324" s="500"/>
      <c r="C324" s="815" t="s">
        <v>6256</v>
      </c>
      <c r="D324" s="799"/>
      <c r="E324" s="799"/>
      <c r="F324" s="799"/>
      <c r="G324" s="799"/>
      <c r="H324" s="799"/>
      <c r="I324" s="799"/>
      <c r="J324" s="799"/>
      <c r="K324" s="799"/>
      <c r="L324" s="799"/>
      <c r="M324" s="799"/>
      <c r="N324" s="799"/>
      <c r="O324" s="799"/>
      <c r="P324" s="799"/>
      <c r="Q324" s="799"/>
      <c r="R324" s="799"/>
      <c r="S324" s="799"/>
      <c r="T324" s="799"/>
      <c r="U324" s="799"/>
      <c r="V324" s="799"/>
      <c r="W324" s="799"/>
      <c r="X324" s="799"/>
      <c r="Y324" s="799"/>
      <c r="Z324" s="799"/>
      <c r="AA324" s="799"/>
      <c r="AB324" s="799"/>
      <c r="AC324" s="799"/>
      <c r="AD324" s="769"/>
    </row>
    <row r="325" spans="1:35" ht="24" customHeight="1">
      <c r="A325" s="30"/>
      <c r="B325" s="500"/>
      <c r="C325" s="823" t="s">
        <v>6257</v>
      </c>
      <c r="D325" s="799"/>
      <c r="E325" s="799"/>
      <c r="F325" s="799"/>
      <c r="G325" s="799"/>
      <c r="H325" s="799"/>
      <c r="I325" s="799"/>
      <c r="J325" s="799"/>
      <c r="K325" s="799"/>
      <c r="L325" s="799"/>
      <c r="M325" s="799"/>
      <c r="N325" s="799"/>
      <c r="O325" s="799"/>
      <c r="P325" s="799"/>
      <c r="Q325" s="799"/>
      <c r="R325" s="799"/>
      <c r="S325" s="799"/>
      <c r="T325" s="799"/>
      <c r="U325" s="799"/>
      <c r="V325" s="799"/>
      <c r="W325" s="799"/>
      <c r="X325" s="799"/>
      <c r="Y325" s="799"/>
      <c r="Z325" s="799"/>
      <c r="AA325" s="799"/>
      <c r="AB325" s="799"/>
      <c r="AC325" s="799"/>
      <c r="AD325" s="769"/>
    </row>
    <row r="326" spans="1:35" ht="36" customHeight="1">
      <c r="A326" s="30"/>
      <c r="B326" s="500"/>
      <c r="C326" s="823" t="s">
        <v>6258</v>
      </c>
      <c r="D326" s="799"/>
      <c r="E326" s="799"/>
      <c r="F326" s="799"/>
      <c r="G326" s="799"/>
      <c r="H326" s="799"/>
      <c r="I326" s="799"/>
      <c r="J326" s="799"/>
      <c r="K326" s="799"/>
      <c r="L326" s="799"/>
      <c r="M326" s="799"/>
      <c r="N326" s="799"/>
      <c r="O326" s="799"/>
      <c r="P326" s="799"/>
      <c r="Q326" s="799"/>
      <c r="R326" s="799"/>
      <c r="S326" s="799"/>
      <c r="T326" s="799"/>
      <c r="U326" s="799"/>
      <c r="V326" s="799"/>
      <c r="W326" s="799"/>
      <c r="X326" s="799"/>
      <c r="Y326" s="799"/>
      <c r="Z326" s="799"/>
      <c r="AA326" s="799"/>
      <c r="AB326" s="799"/>
      <c r="AC326" s="799"/>
      <c r="AD326" s="769"/>
    </row>
    <row r="327" spans="1:35" ht="36" customHeight="1">
      <c r="A327" s="30"/>
      <c r="B327" s="500"/>
      <c r="C327" s="823" t="s">
        <v>6259</v>
      </c>
      <c r="D327" s="799"/>
      <c r="E327" s="799"/>
      <c r="F327" s="799"/>
      <c r="G327" s="799"/>
      <c r="H327" s="799"/>
      <c r="I327" s="799"/>
      <c r="J327" s="799"/>
      <c r="K327" s="799"/>
      <c r="L327" s="799"/>
      <c r="M327" s="799"/>
      <c r="N327" s="799"/>
      <c r="O327" s="799"/>
      <c r="P327" s="799"/>
      <c r="Q327" s="799"/>
      <c r="R327" s="799"/>
      <c r="S327" s="799"/>
      <c r="T327" s="799"/>
      <c r="U327" s="799"/>
      <c r="V327" s="799"/>
      <c r="W327" s="799"/>
      <c r="X327" s="799"/>
      <c r="Y327" s="799"/>
      <c r="Z327" s="799"/>
      <c r="AA327" s="799"/>
      <c r="AB327" s="799"/>
      <c r="AC327" s="799"/>
      <c r="AD327" s="769"/>
    </row>
    <row r="328" spans="1:35" ht="24" customHeight="1">
      <c r="A328" s="30"/>
      <c r="B328" s="500"/>
      <c r="C328" s="823" t="s">
        <v>6260</v>
      </c>
      <c r="D328" s="799"/>
      <c r="E328" s="799"/>
      <c r="F328" s="799"/>
      <c r="G328" s="799"/>
      <c r="H328" s="799"/>
      <c r="I328" s="799"/>
      <c r="J328" s="799"/>
      <c r="K328" s="799"/>
      <c r="L328" s="799"/>
      <c r="M328" s="799"/>
      <c r="N328" s="799"/>
      <c r="O328" s="799"/>
      <c r="P328" s="799"/>
      <c r="Q328" s="799"/>
      <c r="R328" s="799"/>
      <c r="S328" s="799"/>
      <c r="T328" s="799"/>
      <c r="U328" s="799"/>
      <c r="V328" s="799"/>
      <c r="W328" s="799"/>
      <c r="X328" s="799"/>
      <c r="Y328" s="799"/>
      <c r="Z328" s="799"/>
      <c r="AA328" s="799"/>
      <c r="AB328" s="799"/>
      <c r="AC328" s="799"/>
      <c r="AD328" s="769"/>
    </row>
    <row r="329" spans="1:35" ht="60" customHeight="1">
      <c r="A329" s="30"/>
      <c r="B329" s="500"/>
      <c r="C329" s="823" t="s">
        <v>6261</v>
      </c>
      <c r="D329" s="799"/>
      <c r="E329" s="799"/>
      <c r="F329" s="799"/>
      <c r="G329" s="799"/>
      <c r="H329" s="799"/>
      <c r="I329" s="799"/>
      <c r="J329" s="799"/>
      <c r="K329" s="799"/>
      <c r="L329" s="799"/>
      <c r="M329" s="799"/>
      <c r="N329" s="799"/>
      <c r="O329" s="799"/>
      <c r="P329" s="799"/>
      <c r="Q329" s="799"/>
      <c r="R329" s="799"/>
      <c r="S329" s="799"/>
      <c r="T329" s="799"/>
      <c r="U329" s="799"/>
      <c r="V329" s="799"/>
      <c r="W329" s="799"/>
      <c r="X329" s="799"/>
      <c r="Y329" s="799"/>
      <c r="Z329" s="799"/>
      <c r="AA329" s="799"/>
      <c r="AB329" s="799"/>
      <c r="AC329" s="799"/>
      <c r="AD329" s="769"/>
    </row>
    <row r="330" spans="1:35" ht="48" customHeight="1">
      <c r="A330" s="30"/>
      <c r="B330" s="501"/>
      <c r="C330" s="939" t="s">
        <v>6262</v>
      </c>
      <c r="D330" s="781"/>
      <c r="E330" s="781"/>
      <c r="F330" s="781"/>
      <c r="G330" s="781"/>
      <c r="H330" s="781"/>
      <c r="I330" s="781"/>
      <c r="J330" s="781"/>
      <c r="K330" s="781"/>
      <c r="L330" s="781"/>
      <c r="M330" s="781"/>
      <c r="N330" s="781"/>
      <c r="O330" s="781"/>
      <c r="P330" s="781"/>
      <c r="Q330" s="781"/>
      <c r="R330" s="781"/>
      <c r="S330" s="781"/>
      <c r="T330" s="781"/>
      <c r="U330" s="781"/>
      <c r="V330" s="781"/>
      <c r="W330" s="781"/>
      <c r="X330" s="781"/>
      <c r="Y330" s="781"/>
      <c r="Z330" s="781"/>
      <c r="AA330" s="781"/>
      <c r="AB330" s="781"/>
      <c r="AC330" s="781"/>
      <c r="AD330" s="782"/>
    </row>
    <row r="331" spans="1:35" ht="15" customHeight="1">
      <c r="A331" s="22"/>
      <c r="B331" s="11"/>
    </row>
    <row r="332" spans="1:35" ht="36" customHeight="1">
      <c r="A332" s="30" t="s">
        <v>6263</v>
      </c>
      <c r="B332" s="890" t="s">
        <v>6264</v>
      </c>
      <c r="C332" s="799"/>
      <c r="D332" s="799"/>
      <c r="E332" s="799"/>
      <c r="F332" s="799"/>
      <c r="G332" s="799"/>
      <c r="H332" s="799"/>
      <c r="I332" s="799"/>
      <c r="J332" s="799"/>
      <c r="K332" s="799"/>
      <c r="L332" s="799"/>
      <c r="M332" s="799"/>
      <c r="N332" s="799"/>
      <c r="O332" s="799"/>
      <c r="P332" s="799"/>
      <c r="Q332" s="799"/>
      <c r="R332" s="799"/>
      <c r="S332" s="799"/>
      <c r="T332" s="799"/>
      <c r="U332" s="799"/>
      <c r="V332" s="799"/>
      <c r="W332" s="799"/>
      <c r="X332" s="799"/>
      <c r="Y332" s="799"/>
      <c r="Z332" s="799"/>
      <c r="AA332" s="799"/>
      <c r="AB332" s="799"/>
      <c r="AC332" s="799"/>
      <c r="AD332" s="799"/>
    </row>
    <row r="333" spans="1:35" ht="36" customHeight="1">
      <c r="A333" s="30"/>
      <c r="B333" s="97"/>
      <c r="C333" s="831" t="s">
        <v>6265</v>
      </c>
      <c r="D333" s="799"/>
      <c r="E333" s="799"/>
      <c r="F333" s="799"/>
      <c r="G333" s="799"/>
      <c r="H333" s="799"/>
      <c r="I333" s="799"/>
      <c r="J333" s="799"/>
      <c r="K333" s="799"/>
      <c r="L333" s="799"/>
      <c r="M333" s="799"/>
      <c r="N333" s="799"/>
      <c r="O333" s="799"/>
      <c r="P333" s="799"/>
      <c r="Q333" s="799"/>
      <c r="R333" s="799"/>
      <c r="S333" s="799"/>
      <c r="T333" s="799"/>
      <c r="U333" s="799"/>
      <c r="V333" s="799"/>
      <c r="W333" s="799"/>
      <c r="X333" s="799"/>
      <c r="Y333" s="799"/>
      <c r="Z333" s="799"/>
      <c r="AA333" s="799"/>
      <c r="AB333" s="799"/>
      <c r="AC333" s="799"/>
      <c r="AD333" s="799"/>
    </row>
    <row r="334" spans="1:35" ht="48" customHeight="1">
      <c r="A334" s="30"/>
      <c r="B334" s="97"/>
      <c r="C334" s="831" t="s">
        <v>6266</v>
      </c>
      <c r="D334" s="678"/>
      <c r="E334" s="678"/>
      <c r="F334" s="678"/>
      <c r="G334" s="678"/>
      <c r="H334" s="678"/>
      <c r="I334" s="678"/>
      <c r="J334" s="678"/>
      <c r="K334" s="678"/>
      <c r="L334" s="678"/>
      <c r="M334" s="678"/>
      <c r="N334" s="678"/>
      <c r="O334" s="678"/>
      <c r="P334" s="678"/>
      <c r="Q334" s="678"/>
      <c r="R334" s="678"/>
      <c r="S334" s="678"/>
      <c r="T334" s="678"/>
      <c r="U334" s="678"/>
      <c r="V334" s="678"/>
      <c r="W334" s="678"/>
      <c r="X334" s="678"/>
      <c r="Y334" s="678"/>
      <c r="Z334" s="678"/>
      <c r="AA334" s="678"/>
      <c r="AB334" s="678"/>
      <c r="AC334" s="678"/>
      <c r="AD334" s="678"/>
    </row>
    <row r="335" spans="1:35" ht="24" customHeight="1">
      <c r="A335" s="22"/>
      <c r="B335" s="11"/>
      <c r="C335" s="828" t="s">
        <v>6267</v>
      </c>
      <c r="D335" s="799"/>
      <c r="E335" s="799"/>
      <c r="F335" s="799"/>
      <c r="G335" s="799"/>
      <c r="H335" s="799"/>
      <c r="I335" s="799"/>
      <c r="J335" s="799"/>
      <c r="K335" s="799"/>
      <c r="L335" s="799"/>
      <c r="M335" s="799"/>
      <c r="N335" s="799"/>
      <c r="O335" s="799"/>
      <c r="P335" s="799"/>
      <c r="Q335" s="799"/>
      <c r="R335" s="799"/>
      <c r="S335" s="799"/>
      <c r="T335" s="799"/>
      <c r="U335" s="799"/>
      <c r="V335" s="799"/>
      <c r="W335" s="799"/>
      <c r="X335" s="799"/>
      <c r="Y335" s="799"/>
      <c r="Z335" s="799"/>
      <c r="AA335" s="799"/>
      <c r="AB335" s="799"/>
      <c r="AC335" s="799"/>
      <c r="AD335" s="799"/>
    </row>
    <row r="336" spans="1:35" ht="15" customHeight="1">
      <c r="A336" s="30"/>
      <c r="B336" s="11"/>
      <c r="C336" s="502"/>
      <c r="D336" s="502"/>
      <c r="E336" s="502"/>
      <c r="F336" s="502"/>
      <c r="G336" s="502"/>
      <c r="H336" s="502"/>
      <c r="I336" s="502"/>
      <c r="J336" s="502"/>
      <c r="K336" s="502"/>
      <c r="L336" s="502"/>
      <c r="M336" s="502"/>
      <c r="N336" s="502"/>
      <c r="O336" s="502"/>
      <c r="P336" s="502"/>
      <c r="Q336" s="502"/>
      <c r="R336" s="502"/>
      <c r="S336" s="502"/>
      <c r="T336" s="502"/>
      <c r="U336" s="502"/>
      <c r="V336" s="502"/>
      <c r="W336" s="502"/>
      <c r="X336" s="502"/>
      <c r="Y336" s="502"/>
      <c r="Z336" s="502"/>
      <c r="AA336" s="502"/>
      <c r="AB336" s="502"/>
      <c r="AC336" s="502"/>
      <c r="AD336" s="502"/>
      <c r="AG336" s="391" t="s">
        <v>5667</v>
      </c>
      <c r="AI336" s="424" t="s">
        <v>5099</v>
      </c>
    </row>
    <row r="337" spans="1:35" ht="60" customHeight="1">
      <c r="A337" s="30"/>
      <c r="B337" s="11"/>
      <c r="C337" s="820" t="s">
        <v>6268</v>
      </c>
      <c r="D337" s="723"/>
      <c r="E337" s="723"/>
      <c r="F337" s="723"/>
      <c r="G337" s="723"/>
      <c r="H337" s="723"/>
      <c r="I337" s="723"/>
      <c r="J337" s="723"/>
      <c r="K337" s="723"/>
      <c r="L337" s="723"/>
      <c r="M337" s="723"/>
      <c r="N337" s="723"/>
      <c r="O337" s="723"/>
      <c r="P337" s="724"/>
      <c r="Q337" s="820" t="s">
        <v>6269</v>
      </c>
      <c r="R337" s="723"/>
      <c r="S337" s="723"/>
      <c r="T337" s="723"/>
      <c r="U337" s="723"/>
      <c r="V337" s="723"/>
      <c r="W337" s="723"/>
      <c r="X337" s="723"/>
      <c r="Y337" s="723"/>
      <c r="Z337" s="723"/>
      <c r="AA337" s="723"/>
      <c r="AB337" s="723"/>
      <c r="AC337" s="723"/>
      <c r="AD337" s="724"/>
      <c r="AG337" s="391" t="s">
        <v>5877</v>
      </c>
      <c r="AH337" s="289" t="s">
        <v>5121</v>
      </c>
      <c r="AI337" s="424" t="s">
        <v>6270</v>
      </c>
    </row>
    <row r="338" spans="1:35" ht="15" customHeight="1">
      <c r="A338" s="22"/>
      <c r="B338" s="11"/>
      <c r="C338" s="728"/>
      <c r="D338" s="714"/>
      <c r="E338" s="714"/>
      <c r="F338" s="714"/>
      <c r="G338" s="714"/>
      <c r="H338" s="714"/>
      <c r="I338" s="714"/>
      <c r="J338" s="714"/>
      <c r="K338" s="714"/>
      <c r="L338" s="714"/>
      <c r="M338" s="714"/>
      <c r="N338" s="714"/>
      <c r="O338" s="714"/>
      <c r="P338" s="805"/>
      <c r="Q338" s="728"/>
      <c r="R338" s="714"/>
      <c r="S338" s="714"/>
      <c r="T338" s="714"/>
      <c r="U338" s="714"/>
      <c r="V338" s="714"/>
      <c r="W338" s="714"/>
      <c r="X338" s="714"/>
      <c r="Y338" s="714"/>
      <c r="Z338" s="714"/>
      <c r="AA338" s="714"/>
      <c r="AB338" s="714"/>
      <c r="AC338" s="714"/>
      <c r="AD338" s="805"/>
      <c r="AG338" s="392">
        <f>IF(AND($C$338&lt;&gt;"",$C$338&lt;&gt;1,COUNTA(Q338)&gt;0),1,IF(AND($C$338="",COUNTA(Q338)&gt;0),1,0))</f>
        <v>0</v>
      </c>
      <c r="AH338" s="290">
        <f>IF(OR(AND($C$338&lt;&gt;1,COUNTA(Q338)=0),AND($C$338=1,COUNTA(Q338)=1)),0,IF(COUNTA(C338:AD338)=0,0,1))</f>
        <v>0</v>
      </c>
      <c r="AI338" s="425">
        <f>IF(COUNTIF(Q338,9)&gt;0,1,0)</f>
        <v>0</v>
      </c>
    </row>
    <row r="339" spans="1:35" ht="15" customHeight="1">
      <c r="A339" s="22"/>
      <c r="B339" s="11"/>
    </row>
    <row r="340" spans="1:35" ht="15" customHeight="1">
      <c r="A340" s="30"/>
      <c r="B340" s="11"/>
      <c r="C340" s="820" t="s">
        <v>6271</v>
      </c>
      <c r="D340" s="723"/>
      <c r="E340" s="723"/>
      <c r="F340" s="723"/>
      <c r="G340" s="723"/>
      <c r="H340" s="723"/>
      <c r="I340" s="723"/>
      <c r="J340" s="723"/>
      <c r="K340" s="723"/>
      <c r="L340" s="723"/>
      <c r="M340" s="723"/>
      <c r="N340" s="723"/>
      <c r="O340" s="723"/>
      <c r="P340" s="723"/>
      <c r="Q340" s="723"/>
      <c r="R340" s="723"/>
      <c r="S340" s="723"/>
      <c r="T340" s="723"/>
      <c r="U340" s="723"/>
      <c r="V340" s="723"/>
      <c r="W340" s="723"/>
      <c r="X340" s="723"/>
      <c r="Y340" s="723"/>
      <c r="Z340" s="723"/>
      <c r="AA340" s="723"/>
      <c r="AB340" s="723"/>
      <c r="AC340" s="723"/>
      <c r="AD340" s="724"/>
    </row>
    <row r="341" spans="1:35" ht="24" customHeight="1">
      <c r="A341" s="30"/>
      <c r="B341" s="11"/>
      <c r="C341" s="46" t="s">
        <v>5023</v>
      </c>
      <c r="D341" s="859" t="s">
        <v>6272</v>
      </c>
      <c r="E341" s="723"/>
      <c r="F341" s="723"/>
      <c r="G341" s="723"/>
      <c r="H341" s="723"/>
      <c r="I341" s="723"/>
      <c r="J341" s="723"/>
      <c r="K341" s="723"/>
      <c r="L341" s="723"/>
      <c r="M341" s="723"/>
      <c r="N341" s="723"/>
      <c r="O341" s="723"/>
      <c r="P341" s="723"/>
      <c r="Q341" s="723"/>
      <c r="R341" s="723"/>
      <c r="S341" s="723"/>
      <c r="T341" s="723"/>
      <c r="U341" s="723"/>
      <c r="V341" s="723"/>
      <c r="W341" s="723"/>
      <c r="X341" s="723"/>
      <c r="Y341" s="723"/>
      <c r="Z341" s="723"/>
      <c r="AA341" s="723"/>
      <c r="AB341" s="723"/>
      <c r="AC341" s="723"/>
      <c r="AD341" s="724"/>
    </row>
    <row r="342" spans="1:35" ht="24" customHeight="1">
      <c r="A342" s="30"/>
      <c r="B342" s="11"/>
      <c r="C342" s="46" t="s">
        <v>5025</v>
      </c>
      <c r="D342" s="859" t="s">
        <v>6273</v>
      </c>
      <c r="E342" s="723"/>
      <c r="F342" s="723"/>
      <c r="G342" s="723"/>
      <c r="H342" s="723"/>
      <c r="I342" s="723"/>
      <c r="J342" s="723"/>
      <c r="K342" s="723"/>
      <c r="L342" s="723"/>
      <c r="M342" s="723"/>
      <c r="N342" s="723"/>
      <c r="O342" s="723"/>
      <c r="P342" s="723"/>
      <c r="Q342" s="723"/>
      <c r="R342" s="723"/>
      <c r="S342" s="723"/>
      <c r="T342" s="723"/>
      <c r="U342" s="723"/>
      <c r="V342" s="723"/>
      <c r="W342" s="723"/>
      <c r="X342" s="723"/>
      <c r="Y342" s="723"/>
      <c r="Z342" s="723"/>
      <c r="AA342" s="723"/>
      <c r="AB342" s="723"/>
      <c r="AC342" s="723"/>
      <c r="AD342" s="724"/>
    </row>
    <row r="343" spans="1:35" ht="15" customHeight="1">
      <c r="A343" s="30"/>
      <c r="B343" s="11"/>
      <c r="C343" s="46" t="s">
        <v>5027</v>
      </c>
      <c r="D343" s="859" t="s">
        <v>6274</v>
      </c>
      <c r="E343" s="723"/>
      <c r="F343" s="723"/>
      <c r="G343" s="723"/>
      <c r="H343" s="723"/>
      <c r="I343" s="723"/>
      <c r="J343" s="723"/>
      <c r="K343" s="723"/>
      <c r="L343" s="723"/>
      <c r="M343" s="723"/>
      <c r="N343" s="723"/>
      <c r="O343" s="723"/>
      <c r="P343" s="723"/>
      <c r="Q343" s="723"/>
      <c r="R343" s="723"/>
      <c r="S343" s="723"/>
      <c r="T343" s="723"/>
      <c r="U343" s="723"/>
      <c r="V343" s="723"/>
      <c r="W343" s="723"/>
      <c r="X343" s="723"/>
      <c r="Y343" s="723"/>
      <c r="Z343" s="723"/>
      <c r="AA343" s="723"/>
      <c r="AB343" s="723"/>
      <c r="AC343" s="723"/>
      <c r="AD343" s="724"/>
    </row>
    <row r="344" spans="1:35" ht="15" customHeight="1">
      <c r="A344" s="30"/>
      <c r="B344" s="11"/>
      <c r="C344" s="46" t="s">
        <v>5039</v>
      </c>
      <c r="D344" s="859" t="s">
        <v>5559</v>
      </c>
      <c r="E344" s="723"/>
      <c r="F344" s="723"/>
      <c r="G344" s="723"/>
      <c r="H344" s="723"/>
      <c r="I344" s="723"/>
      <c r="J344" s="723"/>
      <c r="K344" s="723"/>
      <c r="L344" s="723"/>
      <c r="M344" s="723"/>
      <c r="N344" s="723"/>
      <c r="O344" s="723"/>
      <c r="P344" s="723"/>
      <c r="Q344" s="723"/>
      <c r="R344" s="723"/>
      <c r="S344" s="723"/>
      <c r="T344" s="723"/>
      <c r="U344" s="723"/>
      <c r="V344" s="723"/>
      <c r="W344" s="723"/>
      <c r="X344" s="723"/>
      <c r="Y344" s="723"/>
      <c r="Z344" s="723"/>
      <c r="AA344" s="723"/>
      <c r="AB344" s="723"/>
      <c r="AC344" s="723"/>
      <c r="AD344" s="724"/>
    </row>
    <row r="345" spans="1:35" ht="15" customHeight="1">
      <c r="A345" s="22"/>
      <c r="B345" s="11"/>
    </row>
    <row r="346" spans="1:35" ht="24" customHeight="1">
      <c r="A346" s="22"/>
      <c r="B346" s="11"/>
      <c r="C346" s="876" t="s">
        <v>5408</v>
      </c>
      <c r="D346" s="802"/>
      <c r="E346" s="802"/>
      <c r="F346" s="802"/>
      <c r="G346" s="802"/>
      <c r="H346" s="802"/>
      <c r="I346" s="802"/>
      <c r="J346" s="802"/>
      <c r="K346" s="802"/>
      <c r="L346" s="802"/>
      <c r="M346" s="802"/>
      <c r="N346" s="802"/>
      <c r="O346" s="802"/>
      <c r="P346" s="802"/>
      <c r="Q346" s="802"/>
      <c r="R346" s="802"/>
      <c r="S346" s="802"/>
      <c r="T346" s="802"/>
      <c r="U346" s="802"/>
      <c r="V346" s="802"/>
      <c r="W346" s="802"/>
      <c r="X346" s="802"/>
      <c r="Y346" s="802"/>
      <c r="Z346" s="802"/>
      <c r="AA346" s="802"/>
      <c r="AB346" s="802"/>
      <c r="AC346" s="802"/>
      <c r="AD346" s="802"/>
    </row>
    <row r="347" spans="1:35" ht="60" customHeight="1">
      <c r="A347" s="22"/>
      <c r="B347" s="11"/>
      <c r="C347" s="878"/>
      <c r="D347" s="879"/>
      <c r="E347" s="879"/>
      <c r="F347" s="879"/>
      <c r="G347" s="879"/>
      <c r="H347" s="879"/>
      <c r="I347" s="879"/>
      <c r="J347" s="879"/>
      <c r="K347" s="879"/>
      <c r="L347" s="879"/>
      <c r="M347" s="879"/>
      <c r="N347" s="879"/>
      <c r="O347" s="879"/>
      <c r="P347" s="879"/>
      <c r="Q347" s="879"/>
      <c r="R347" s="879"/>
      <c r="S347" s="879"/>
      <c r="T347" s="879"/>
      <c r="U347" s="879"/>
      <c r="V347" s="879"/>
      <c r="W347" s="879"/>
      <c r="X347" s="879"/>
      <c r="Y347" s="879"/>
      <c r="Z347" s="879"/>
      <c r="AA347" s="879"/>
      <c r="AB347" s="879"/>
      <c r="AC347" s="879"/>
      <c r="AD347" s="880"/>
    </row>
    <row r="348" spans="1:35" ht="15" customHeight="1">
      <c r="A348" s="22"/>
      <c r="B348" s="843" t="str">
        <f>IF(AH338&gt;0,"Favor de ingresar toda la información requerida en la pregunta ","")</f>
        <v/>
      </c>
      <c r="C348" s="678"/>
      <c r="D348" s="678"/>
      <c r="E348" s="678"/>
      <c r="F348" s="678"/>
      <c r="G348" s="678"/>
      <c r="H348" s="678"/>
      <c r="I348" s="678"/>
      <c r="J348" s="678"/>
      <c r="K348" s="678"/>
      <c r="L348" s="678"/>
      <c r="M348" s="678"/>
      <c r="N348" s="678"/>
      <c r="O348" s="678"/>
      <c r="P348" s="678"/>
      <c r="Q348" s="678"/>
      <c r="R348" s="678"/>
      <c r="S348" s="678"/>
      <c r="T348" s="678"/>
      <c r="U348" s="678"/>
      <c r="V348" s="678"/>
      <c r="W348" s="678"/>
      <c r="X348" s="678"/>
      <c r="Y348" s="678"/>
      <c r="Z348" s="678"/>
      <c r="AA348" s="678"/>
      <c r="AB348" s="678"/>
      <c r="AC348" s="678"/>
      <c r="AD348" s="678"/>
    </row>
    <row r="349" spans="1:35" ht="15" customHeight="1">
      <c r="A349" s="22"/>
      <c r="B349" s="853" t="str">
        <f>IF(SUM(COUNTIF(Q338:AD338,"NS"))&lt;&gt;0,"Alerta: debido a que cuenta con registros NS, debe proporcionar una justificación en el area de comentarios al final de la pregunta","")</f>
        <v/>
      </c>
      <c r="C349" s="853"/>
      <c r="D349" s="853"/>
      <c r="E349" s="853"/>
      <c r="F349" s="853"/>
      <c r="G349" s="853"/>
      <c r="H349" s="853"/>
      <c r="I349" s="853"/>
      <c r="J349" s="853"/>
      <c r="K349" s="853"/>
      <c r="L349" s="853"/>
      <c r="M349" s="853"/>
      <c r="N349" s="853"/>
      <c r="O349" s="853"/>
      <c r="P349" s="853"/>
      <c r="Q349" s="853"/>
      <c r="R349" s="853"/>
      <c r="S349" s="853"/>
      <c r="T349" s="853"/>
      <c r="U349" s="853"/>
      <c r="V349" s="853"/>
      <c r="W349" s="853"/>
      <c r="X349" s="853"/>
      <c r="Y349" s="853"/>
      <c r="Z349" s="853"/>
      <c r="AA349" s="853"/>
      <c r="AB349" s="853"/>
      <c r="AC349" s="853"/>
      <c r="AD349" s="853"/>
    </row>
    <row r="350" spans="1:35" ht="15" customHeight="1">
      <c r="A350" s="22"/>
      <c r="B350" s="854" t="str">
        <f>IF(AI338&gt;0,"Alerta: debe proporcionar una justificación ya que ha seleccionado el código 9 en la col. Diseño institucional de los elementos… ","")</f>
        <v/>
      </c>
      <c r="C350" s="854"/>
      <c r="D350" s="854"/>
      <c r="E350" s="854"/>
      <c r="F350" s="854"/>
      <c r="G350" s="854"/>
      <c r="H350" s="854"/>
      <c r="I350" s="854"/>
      <c r="J350" s="854"/>
      <c r="K350" s="854"/>
      <c r="L350" s="854"/>
      <c r="M350" s="854"/>
      <c r="N350" s="854"/>
      <c r="O350" s="854"/>
      <c r="P350" s="854"/>
      <c r="Q350" s="854"/>
      <c r="R350" s="854"/>
      <c r="S350" s="854"/>
      <c r="T350" s="854"/>
      <c r="U350" s="854"/>
      <c r="V350" s="854"/>
      <c r="W350" s="854"/>
      <c r="X350" s="854"/>
      <c r="Y350" s="854"/>
      <c r="Z350" s="854"/>
      <c r="AA350" s="854"/>
      <c r="AB350" s="854"/>
      <c r="AC350" s="854"/>
      <c r="AD350" s="854"/>
      <c r="AE350" s="633"/>
    </row>
    <row r="351" spans="1:35" ht="15" customHeight="1">
      <c r="A351" s="22"/>
      <c r="B351" s="913" t="str">
        <f>IF(AG338&gt;0,"Favor de verificar que no tenga información en celdas sombreadas","")</f>
        <v/>
      </c>
      <c r="C351" s="799"/>
      <c r="D351" s="799"/>
      <c r="E351" s="799"/>
      <c r="F351" s="799"/>
      <c r="G351" s="799"/>
      <c r="H351" s="799"/>
      <c r="I351" s="799"/>
      <c r="J351" s="799"/>
      <c r="K351" s="799"/>
      <c r="L351" s="799"/>
      <c r="M351" s="799"/>
      <c r="N351" s="799"/>
      <c r="O351" s="799"/>
      <c r="P351" s="799"/>
      <c r="Q351" s="799"/>
      <c r="R351" s="799"/>
      <c r="S351" s="799"/>
      <c r="T351" s="799"/>
      <c r="U351" s="799"/>
      <c r="V351" s="799"/>
      <c r="W351" s="799"/>
      <c r="X351" s="799"/>
      <c r="Y351" s="799"/>
      <c r="Z351" s="799"/>
      <c r="AA351" s="799"/>
      <c r="AB351" s="799"/>
      <c r="AC351" s="799"/>
      <c r="AD351" s="799"/>
    </row>
    <row r="352" spans="1:35" ht="15" customHeight="1">
      <c r="A352" s="22"/>
      <c r="B352" s="11"/>
    </row>
    <row r="353" spans="1:61" ht="15" customHeight="1">
      <c r="A353" s="22"/>
      <c r="B353" s="11"/>
      <c r="AG353" s="396" t="s">
        <v>6275</v>
      </c>
      <c r="AH353" s="393" t="s">
        <v>5667</v>
      </c>
    </row>
    <row r="354" spans="1:61" ht="24" customHeight="1">
      <c r="A354" s="61" t="s">
        <v>6276</v>
      </c>
      <c r="B354" s="829" t="s">
        <v>6277</v>
      </c>
      <c r="C354" s="799"/>
      <c r="D354" s="799"/>
      <c r="E354" s="799"/>
      <c r="F354" s="799"/>
      <c r="G354" s="799"/>
      <c r="H354" s="799"/>
      <c r="I354" s="799"/>
      <c r="J354" s="799"/>
      <c r="K354" s="799"/>
      <c r="L354" s="799"/>
      <c r="M354" s="799"/>
      <c r="N354" s="799"/>
      <c r="O354" s="799"/>
      <c r="P354" s="799"/>
      <c r="Q354" s="799"/>
      <c r="R354" s="799"/>
      <c r="S354" s="799"/>
      <c r="T354" s="799"/>
      <c r="U354" s="799"/>
      <c r="V354" s="799"/>
      <c r="W354" s="799"/>
      <c r="X354" s="799"/>
      <c r="Y354" s="799"/>
      <c r="Z354" s="799"/>
      <c r="AA354" s="799"/>
      <c r="AB354" s="799"/>
      <c r="AC354" s="799"/>
      <c r="AD354" s="799"/>
      <c r="AG354" s="963" t="s">
        <v>6278</v>
      </c>
      <c r="AH354" s="964" t="s">
        <v>6279</v>
      </c>
    </row>
    <row r="355" spans="1:61" ht="24" customHeight="1">
      <c r="A355" s="61"/>
      <c r="B355" s="45"/>
      <c r="C355" s="877" t="s">
        <v>6280</v>
      </c>
      <c r="D355" s="799"/>
      <c r="E355" s="799"/>
      <c r="F355" s="799"/>
      <c r="G355" s="799"/>
      <c r="H355" s="799"/>
      <c r="I355" s="799"/>
      <c r="J355" s="799"/>
      <c r="K355" s="799"/>
      <c r="L355" s="799"/>
      <c r="M355" s="799"/>
      <c r="N355" s="799"/>
      <c r="O355" s="799"/>
      <c r="P355" s="799"/>
      <c r="Q355" s="799"/>
      <c r="R355" s="799"/>
      <c r="S355" s="799"/>
      <c r="T355" s="799"/>
      <c r="U355" s="799"/>
      <c r="V355" s="799"/>
      <c r="W355" s="799"/>
      <c r="X355" s="799"/>
      <c r="Y355" s="799"/>
      <c r="Z355" s="799"/>
      <c r="AA355" s="799"/>
      <c r="AB355" s="799"/>
      <c r="AC355" s="799"/>
      <c r="AD355" s="799"/>
      <c r="AG355" s="963"/>
      <c r="AH355" s="964"/>
    </row>
    <row r="356" spans="1:61" ht="15" customHeight="1">
      <c r="A356" s="61"/>
      <c r="B356" s="503"/>
      <c r="C356" s="877" t="s">
        <v>6281</v>
      </c>
      <c r="D356" s="799"/>
      <c r="E356" s="799"/>
      <c r="F356" s="799"/>
      <c r="G356" s="799"/>
      <c r="H356" s="799"/>
      <c r="I356" s="799"/>
      <c r="J356" s="799"/>
      <c r="K356" s="799"/>
      <c r="L356" s="799"/>
      <c r="M356" s="799"/>
      <c r="N356" s="799"/>
      <c r="O356" s="799"/>
      <c r="P356" s="799"/>
      <c r="Q356" s="799"/>
      <c r="R356" s="799"/>
      <c r="S356" s="799"/>
      <c r="T356" s="799"/>
      <c r="U356" s="799"/>
      <c r="V356" s="799"/>
      <c r="W356" s="799"/>
      <c r="X356" s="799"/>
      <c r="Y356" s="799"/>
      <c r="Z356" s="799"/>
      <c r="AA356" s="799"/>
      <c r="AB356" s="799"/>
      <c r="AC356" s="799"/>
      <c r="AD356" s="799"/>
      <c r="AG356" s="398">
        <f>IF(AND($C$338&lt;&gt;"",$C$338&lt;&gt;1,COUNTA(C358:C366)&gt;0),1,0)</f>
        <v>0</v>
      </c>
      <c r="AH356" s="395">
        <f>IF(AND(OR($Q$338=2,$Q$338=9),COUNTA(C358:C366)&gt;0),1,0)</f>
        <v>0</v>
      </c>
    </row>
    <row r="357" spans="1:61" ht="15" customHeight="1" thickBot="1">
      <c r="A357" s="503"/>
      <c r="B357" s="503"/>
      <c r="C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c r="AA357" s="503"/>
      <c r="AB357" s="503"/>
      <c r="AC357" s="503"/>
      <c r="AD357" s="503"/>
      <c r="AH357" s="393">
        <f>SUM(AG356:AH356)</f>
        <v>0</v>
      </c>
    </row>
    <row r="358" spans="1:61" ht="15" customHeight="1" thickBot="1">
      <c r="A358" s="503"/>
      <c r="B358" s="503"/>
      <c r="C358" s="102"/>
      <c r="D358" s="986" t="s">
        <v>6282</v>
      </c>
      <c r="E358" s="987"/>
      <c r="F358" s="987"/>
      <c r="G358" s="987"/>
      <c r="H358" s="987"/>
      <c r="I358" s="987"/>
      <c r="J358" s="987"/>
      <c r="K358" s="987"/>
      <c r="L358" s="987"/>
      <c r="M358" s="987"/>
      <c r="N358" s="987"/>
      <c r="O358" s="987"/>
      <c r="P358" s="987"/>
      <c r="Q358" s="987"/>
      <c r="R358" s="987"/>
      <c r="S358" s="987"/>
      <c r="T358" s="987"/>
      <c r="U358" s="987"/>
      <c r="V358" s="987"/>
      <c r="W358" s="987"/>
      <c r="X358" s="987"/>
      <c r="Y358" s="987"/>
      <c r="Z358" s="987"/>
      <c r="AA358" s="987"/>
      <c r="AB358" s="987"/>
      <c r="AC358" s="987"/>
      <c r="AD358" s="987"/>
    </row>
    <row r="359" spans="1:61" ht="15" customHeight="1" thickBot="1">
      <c r="A359" s="503"/>
      <c r="B359" s="503"/>
      <c r="C359" s="102"/>
      <c r="D359" s="986" t="s">
        <v>6283</v>
      </c>
      <c r="E359" s="987"/>
      <c r="F359" s="987"/>
      <c r="G359" s="987"/>
      <c r="H359" s="987"/>
      <c r="I359" s="987"/>
      <c r="J359" s="987"/>
      <c r="K359" s="987"/>
      <c r="L359" s="987"/>
      <c r="M359" s="987"/>
      <c r="N359" s="987"/>
      <c r="O359" s="987"/>
      <c r="P359" s="987"/>
      <c r="Q359" s="987"/>
      <c r="R359" s="987"/>
      <c r="S359" s="987"/>
      <c r="T359" s="987"/>
      <c r="U359" s="987"/>
      <c r="V359" s="987"/>
      <c r="W359" s="987"/>
      <c r="X359" s="987"/>
      <c r="Y359" s="987"/>
      <c r="Z359" s="987"/>
      <c r="AA359" s="987"/>
      <c r="AB359" s="987"/>
      <c r="AC359" s="987"/>
      <c r="AD359" s="987"/>
    </row>
    <row r="360" spans="1:61" ht="15" customHeight="1" thickBot="1">
      <c r="A360" s="503"/>
      <c r="B360" s="503"/>
      <c r="C360" s="102"/>
      <c r="D360" s="986" t="s">
        <v>6284</v>
      </c>
      <c r="E360" s="987"/>
      <c r="F360" s="987"/>
      <c r="G360" s="987"/>
      <c r="H360" s="987"/>
      <c r="I360" s="987"/>
      <c r="J360" s="987"/>
      <c r="K360" s="987"/>
      <c r="L360" s="987"/>
      <c r="M360" s="987"/>
      <c r="N360" s="987"/>
      <c r="O360" s="987"/>
      <c r="P360" s="987"/>
      <c r="Q360" s="987"/>
      <c r="R360" s="987"/>
      <c r="S360" s="987"/>
      <c r="T360" s="987"/>
      <c r="U360" s="987"/>
      <c r="V360" s="987"/>
      <c r="W360" s="987"/>
      <c r="X360" s="987"/>
      <c r="Y360" s="987"/>
      <c r="Z360" s="987"/>
      <c r="AA360" s="987"/>
      <c r="AB360" s="987"/>
      <c r="AC360" s="987"/>
      <c r="AD360" s="987"/>
    </row>
    <row r="361" spans="1:61" ht="15" customHeight="1" thickBot="1">
      <c r="A361" s="503"/>
      <c r="B361" s="503"/>
      <c r="C361" s="102"/>
      <c r="D361" s="986" t="s">
        <v>6285</v>
      </c>
      <c r="E361" s="987"/>
      <c r="F361" s="987"/>
      <c r="G361" s="987"/>
      <c r="H361" s="987"/>
      <c r="I361" s="987"/>
      <c r="J361" s="987"/>
      <c r="K361" s="987"/>
      <c r="L361" s="987"/>
      <c r="M361" s="987"/>
      <c r="N361" s="987"/>
      <c r="O361" s="987"/>
      <c r="P361" s="987"/>
      <c r="Q361" s="987"/>
      <c r="R361" s="987"/>
      <c r="S361" s="987"/>
      <c r="T361" s="987"/>
      <c r="U361" s="987"/>
      <c r="V361" s="987"/>
      <c r="W361" s="987"/>
      <c r="X361" s="987"/>
      <c r="Y361" s="987"/>
      <c r="Z361" s="987"/>
      <c r="AA361" s="987"/>
      <c r="AB361" s="987"/>
      <c r="AC361" s="987"/>
      <c r="AD361" s="987"/>
      <c r="AH361" s="848" t="s">
        <v>6170</v>
      </c>
      <c r="AI361" s="848"/>
      <c r="AJ361" s="848"/>
      <c r="AK361" s="848"/>
    </row>
    <row r="362" spans="1:61" ht="15" customHeight="1" thickBot="1">
      <c r="A362" s="503"/>
      <c r="B362" s="503"/>
      <c r="C362" s="102"/>
      <c r="D362" s="986" t="s">
        <v>6286</v>
      </c>
      <c r="E362" s="987"/>
      <c r="F362" s="987"/>
      <c r="G362" s="987"/>
      <c r="H362" s="987"/>
      <c r="I362" s="987"/>
      <c r="J362" s="987"/>
      <c r="K362" s="987"/>
      <c r="L362" s="987"/>
      <c r="M362" s="987"/>
      <c r="N362" s="987"/>
      <c r="O362" s="987"/>
      <c r="P362" s="987"/>
      <c r="Q362" s="987"/>
      <c r="R362" s="987"/>
      <c r="S362" s="987"/>
      <c r="T362" s="987"/>
      <c r="U362" s="987"/>
      <c r="V362" s="987"/>
      <c r="W362" s="987"/>
      <c r="X362" s="987"/>
      <c r="Y362" s="987"/>
      <c r="Z362" s="987"/>
      <c r="AA362" s="987"/>
      <c r="AB362" s="987"/>
      <c r="AC362" s="987"/>
      <c r="AD362" s="987"/>
      <c r="AH362" s="660" t="s">
        <v>5109</v>
      </c>
      <c r="AI362" s="660" t="s">
        <v>5110</v>
      </c>
      <c r="AJ362" s="660" t="s">
        <v>5111</v>
      </c>
      <c r="AK362" s="660" t="s">
        <v>5112</v>
      </c>
    </row>
    <row r="363" spans="1:61" ht="15" customHeight="1" thickBot="1">
      <c r="A363" s="503"/>
      <c r="B363" s="503"/>
      <c r="C363" s="102"/>
      <c r="D363" s="986" t="s">
        <v>6287</v>
      </c>
      <c r="E363" s="987"/>
      <c r="F363" s="987"/>
      <c r="G363" s="987"/>
      <c r="H363" s="987"/>
      <c r="I363" s="987"/>
      <c r="J363" s="987"/>
      <c r="K363" s="987"/>
      <c r="L363" s="987"/>
      <c r="M363" s="987"/>
      <c r="N363" s="987"/>
      <c r="O363" s="987"/>
      <c r="P363" s="987"/>
      <c r="Q363" s="987"/>
      <c r="R363" s="987"/>
      <c r="S363" s="987"/>
      <c r="T363" s="987"/>
      <c r="U363" s="987"/>
      <c r="V363" s="987"/>
      <c r="W363" s="987"/>
      <c r="X363" s="987"/>
      <c r="Y363" s="987"/>
      <c r="Z363" s="987"/>
      <c r="AA363" s="987"/>
      <c r="AB363" s="987"/>
      <c r="AC363" s="987"/>
      <c r="AD363" s="987"/>
      <c r="AH363" s="13" t="s">
        <v>6288</v>
      </c>
      <c r="AI363" s="64" t="s">
        <v>6282</v>
      </c>
      <c r="AJ363" s="627" t="str" cm="1">
        <f t="array" ref="AJ363">IF(AG366&lt;&gt;"",_xlfn.TEXTJOIN(" / ", TRUE, _xlfn.UNIQUE(IF($AH$363:$AH$370&lt;&gt;"",IF(ISNUMBER(SEARCH(AG366, $AH$363:$AH$370)) + (_xlfn.MAP($AH$363:$AH$370, _xlfn.LAMBDA(_xlpm.r, SUM(--ISNUMBER(SEARCH(_xlfn.TEXTSPLIT(_xlpm.r, ","), AG366))))))&gt;0,$AI$363:$AI$370, ""), ""))), "")</f>
        <v/>
      </c>
      <c r="AK363" s="64" t="str">
        <f>IF(AJ363 = "", "", "Alerta: Revise el texto ingresado en el Especifique ya que podria existir en las opciones resaltadas en amarillo")</f>
        <v/>
      </c>
      <c r="AL363" s="64"/>
      <c r="AM363" s="64"/>
      <c r="AN363" s="64"/>
      <c r="AO363" s="64"/>
      <c r="AP363" s="64"/>
      <c r="AQ363" s="64"/>
      <c r="AR363" s="64"/>
      <c r="AS363" s="64"/>
      <c r="AT363" s="64"/>
      <c r="AU363" s="64"/>
      <c r="AV363" s="64"/>
      <c r="AW363" s="64"/>
      <c r="AX363" s="64"/>
      <c r="AY363" s="64"/>
      <c r="AZ363" s="64"/>
      <c r="BA363" s="64"/>
      <c r="BB363" s="64"/>
      <c r="BC363" s="64"/>
      <c r="BD363" s="64"/>
      <c r="BE363" s="64"/>
      <c r="BF363" s="64"/>
      <c r="BG363" s="64"/>
      <c r="BH363" s="64"/>
      <c r="BI363" s="64"/>
    </row>
    <row r="364" spans="1:61" ht="15" customHeight="1" thickBot="1">
      <c r="A364" s="503"/>
      <c r="B364" s="503"/>
      <c r="C364" s="102"/>
      <c r="D364" s="986" t="s">
        <v>6289</v>
      </c>
      <c r="E364" s="987"/>
      <c r="F364" s="987"/>
      <c r="G364" s="987"/>
      <c r="H364" s="987"/>
      <c r="I364" s="987"/>
      <c r="J364" s="987"/>
      <c r="K364" s="987"/>
      <c r="L364" s="987"/>
      <c r="M364" s="987"/>
      <c r="N364" s="987"/>
      <c r="O364" s="987"/>
      <c r="P364" s="987"/>
      <c r="Q364" s="987"/>
      <c r="R364" s="987"/>
      <c r="S364" s="987"/>
      <c r="T364" s="987"/>
      <c r="U364" s="987"/>
      <c r="V364" s="987"/>
      <c r="W364" s="987"/>
      <c r="X364" s="987"/>
      <c r="Y364" s="987"/>
      <c r="Z364" s="987"/>
      <c r="AA364" s="987"/>
      <c r="AB364" s="987"/>
      <c r="AC364" s="987"/>
      <c r="AD364" s="987"/>
      <c r="AH364" s="13" t="s">
        <v>6290</v>
      </c>
      <c r="AI364" s="64" t="s">
        <v>6283</v>
      </c>
      <c r="AJ364" s="64"/>
      <c r="AK364" s="64"/>
      <c r="AL364" s="64"/>
      <c r="AM364" s="64"/>
      <c r="AN364" s="64"/>
      <c r="AO364" s="64"/>
      <c r="AP364" s="64"/>
      <c r="AQ364" s="64"/>
      <c r="AR364" s="64"/>
      <c r="AS364" s="64"/>
      <c r="AT364" s="64"/>
      <c r="AU364" s="64"/>
      <c r="AV364" s="64"/>
      <c r="AW364" s="64"/>
      <c r="AX364" s="64"/>
      <c r="AY364" s="64"/>
      <c r="AZ364" s="64"/>
      <c r="BA364" s="64"/>
      <c r="BB364" s="64"/>
      <c r="BC364" s="64"/>
      <c r="BD364" s="64"/>
      <c r="BE364" s="64"/>
      <c r="BF364" s="64"/>
      <c r="BG364" s="64"/>
      <c r="BH364" s="64"/>
      <c r="BI364" s="64"/>
    </row>
    <row r="365" spans="1:61" ht="15" customHeight="1" thickBot="1">
      <c r="A365" s="503"/>
      <c r="B365" s="503"/>
      <c r="C365" s="102"/>
      <c r="D365" s="986" t="s">
        <v>6291</v>
      </c>
      <c r="E365" s="987"/>
      <c r="F365" s="987"/>
      <c r="G365" s="987"/>
      <c r="H365" s="987"/>
      <c r="I365" s="987"/>
      <c r="J365" s="987"/>
      <c r="K365" s="987"/>
      <c r="L365" s="987"/>
      <c r="M365" s="987"/>
      <c r="N365" s="987"/>
      <c r="O365" s="987"/>
      <c r="P365" s="987"/>
      <c r="Q365" s="987"/>
      <c r="R365" s="987"/>
      <c r="S365" s="987"/>
      <c r="T365" s="987"/>
      <c r="U365" s="987"/>
      <c r="V365" s="987"/>
      <c r="W365" s="987"/>
      <c r="X365" s="987"/>
      <c r="Y365" s="987"/>
      <c r="Z365" s="987"/>
      <c r="AA365" s="987"/>
      <c r="AB365" s="987"/>
      <c r="AC365" s="987"/>
      <c r="AD365" s="987"/>
      <c r="AH365" s="13" t="s">
        <v>6292</v>
      </c>
      <c r="AI365" s="64" t="s">
        <v>6284</v>
      </c>
      <c r="AJ365" s="64"/>
      <c r="AK365" s="64"/>
      <c r="AL365" s="64"/>
      <c r="AM365" s="64"/>
      <c r="AN365" s="64"/>
      <c r="AO365" s="64"/>
      <c r="AP365" s="64"/>
      <c r="AQ365" s="64"/>
      <c r="AR365" s="64"/>
      <c r="AS365" s="64"/>
      <c r="AT365" s="64"/>
      <c r="AU365" s="64"/>
      <c r="AV365" s="64"/>
      <c r="AW365" s="64"/>
      <c r="AX365" s="64"/>
      <c r="AY365" s="64"/>
      <c r="AZ365" s="64"/>
      <c r="BA365" s="64"/>
      <c r="BB365" s="64"/>
      <c r="BC365" s="64"/>
      <c r="BD365" s="64"/>
      <c r="BE365" s="64"/>
      <c r="BF365" s="64"/>
      <c r="BG365" s="64"/>
      <c r="BH365" s="64"/>
      <c r="BI365" s="64"/>
    </row>
    <row r="366" spans="1:61" ht="15" customHeight="1" thickBot="1">
      <c r="A366" s="61"/>
      <c r="B366" s="503"/>
      <c r="C366" s="102"/>
      <c r="D366" s="7" t="s">
        <v>6293</v>
      </c>
      <c r="E366" s="7"/>
      <c r="F366" s="7"/>
      <c r="G366" s="7"/>
      <c r="H366" s="7"/>
      <c r="I366" s="7"/>
      <c r="J366" s="7"/>
      <c r="K366" s="7"/>
      <c r="L366" s="7"/>
      <c r="M366" s="456"/>
      <c r="N366" s="456"/>
      <c r="O366" s="456"/>
      <c r="P366" s="698"/>
      <c r="Q366" s="713"/>
      <c r="R366" s="713"/>
      <c r="S366" s="713"/>
      <c r="T366" s="713"/>
      <c r="U366" s="713"/>
      <c r="V366" s="713"/>
      <c r="W366" s="713"/>
      <c r="X366" s="713"/>
      <c r="Y366" s="713"/>
      <c r="Z366" s="713"/>
      <c r="AA366" s="713"/>
      <c r="AB366" s="713"/>
      <c r="AC366" s="713"/>
      <c r="AD366" s="713"/>
      <c r="AG366" s="618" t="str">
        <f>SUBSTITUTE( SUBSTITUTE( SUBSTITUTE( SUBSTITUTE( SUBSTITUTE( SUBSTITUTE( SUBSTITUTE( SUBSTITUTE( SUBSTITUTE( SUBSTITUTE(P366, "á", "a"), "é", "e"), "í", "i"), "ó", "o"), "ú", "u"), "Á", "A"), "É", "E"), "Í", "I"), "Ó", "O"), "Ú", "U")</f>
        <v/>
      </c>
      <c r="AH366" s="13" t="s">
        <v>6294</v>
      </c>
      <c r="AI366" s="64" t="s">
        <v>6285</v>
      </c>
      <c r="AJ366" s="64"/>
      <c r="AK366" s="64"/>
      <c r="AL366" s="64"/>
      <c r="AM366" s="64"/>
      <c r="AN366" s="64"/>
      <c r="AO366" s="64"/>
      <c r="AP366" s="64"/>
      <c r="AQ366" s="64"/>
      <c r="AR366" s="64"/>
      <c r="AS366" s="64"/>
      <c r="AT366" s="64"/>
      <c r="AU366" s="64"/>
      <c r="AV366" s="64"/>
      <c r="AW366" s="64"/>
      <c r="AX366" s="64"/>
      <c r="AY366" s="64"/>
      <c r="AZ366" s="64"/>
      <c r="BA366" s="64"/>
      <c r="BB366" s="64"/>
      <c r="BC366" s="64"/>
      <c r="BD366" s="64"/>
      <c r="BE366" s="64"/>
      <c r="BF366" s="64"/>
      <c r="BG366" s="64"/>
      <c r="BH366" s="64"/>
      <c r="BI366" s="64"/>
    </row>
    <row r="367" spans="1:61" ht="15" customHeight="1">
      <c r="A367" s="504"/>
      <c r="B367" s="797" t="str">
        <f>IF(AND(C366="X",P366=""),"Ha seleccionado el numeral 9, debe anotar el nombre de Otro elemento, mecanismo y/o esquema","")</f>
        <v/>
      </c>
      <c r="C367" s="797"/>
      <c r="D367" s="797"/>
      <c r="E367" s="797"/>
      <c r="F367" s="797"/>
      <c r="G367" s="797"/>
      <c r="H367" s="797"/>
      <c r="I367" s="797"/>
      <c r="J367" s="797"/>
      <c r="K367" s="797"/>
      <c r="L367" s="797"/>
      <c r="M367" s="797"/>
      <c r="N367" s="797"/>
      <c r="O367" s="797"/>
      <c r="P367" s="797"/>
      <c r="Q367" s="797"/>
      <c r="R367" s="797"/>
      <c r="S367" s="797"/>
      <c r="T367" s="797"/>
      <c r="U367" s="797"/>
      <c r="V367" s="797"/>
      <c r="W367" s="797"/>
      <c r="X367" s="797"/>
      <c r="Y367" s="797"/>
      <c r="Z367" s="797"/>
      <c r="AA367" s="797"/>
      <c r="AB367" s="797"/>
      <c r="AC367" s="797"/>
      <c r="AD367" s="797"/>
      <c r="AH367" s="13" t="s">
        <v>6295</v>
      </c>
      <c r="AI367" s="64" t="s">
        <v>6286</v>
      </c>
      <c r="AJ367" s="64"/>
      <c r="AK367" s="64"/>
      <c r="AL367" s="64"/>
      <c r="AM367" s="64"/>
      <c r="AN367" s="64"/>
      <c r="AO367" s="64"/>
      <c r="AP367" s="64"/>
      <c r="AQ367" s="64"/>
      <c r="AR367" s="64"/>
      <c r="AS367" s="64"/>
      <c r="AT367" s="64"/>
      <c r="AU367" s="64"/>
      <c r="AV367" s="64"/>
      <c r="AW367" s="64"/>
      <c r="AX367" s="64"/>
      <c r="AY367" s="64"/>
      <c r="AZ367" s="64"/>
      <c r="BA367" s="64"/>
      <c r="BB367" s="64"/>
      <c r="BC367" s="64"/>
      <c r="BD367" s="64"/>
      <c r="BE367" s="64"/>
      <c r="BF367" s="64"/>
      <c r="BG367" s="64"/>
      <c r="BH367" s="64"/>
      <c r="BI367" s="64"/>
    </row>
    <row r="368" spans="1:61" ht="24" customHeight="1">
      <c r="A368" s="505"/>
      <c r="B368" s="98"/>
      <c r="C368" s="798" t="s">
        <v>5408</v>
      </c>
      <c r="D368" s="799"/>
      <c r="E368" s="799"/>
      <c r="F368" s="799"/>
      <c r="G368" s="799"/>
      <c r="H368" s="799"/>
      <c r="I368" s="799"/>
      <c r="J368" s="799"/>
      <c r="K368" s="799"/>
      <c r="L368" s="799"/>
      <c r="M368" s="799"/>
      <c r="N368" s="799"/>
      <c r="O368" s="799"/>
      <c r="P368" s="799"/>
      <c r="Q368" s="799"/>
      <c r="R368" s="799"/>
      <c r="S368" s="799"/>
      <c r="T368" s="799"/>
      <c r="U368" s="799"/>
      <c r="V368" s="799"/>
      <c r="W368" s="799"/>
      <c r="X368" s="799"/>
      <c r="Y368" s="799"/>
      <c r="Z368" s="799"/>
      <c r="AA368" s="799"/>
      <c r="AB368" s="799"/>
      <c r="AC368" s="799"/>
      <c r="AD368" s="799"/>
      <c r="AH368" s="13" t="s">
        <v>6296</v>
      </c>
      <c r="AI368" s="64" t="s">
        <v>6287</v>
      </c>
      <c r="AJ368" s="64"/>
      <c r="AK368" s="64"/>
      <c r="AL368" s="64"/>
      <c r="AM368" s="64"/>
      <c r="AN368" s="64"/>
      <c r="AO368" s="64"/>
      <c r="AP368" s="64"/>
      <c r="AQ368" s="64"/>
      <c r="AR368" s="64"/>
      <c r="AS368" s="64"/>
      <c r="AT368" s="64"/>
      <c r="AU368" s="64"/>
      <c r="AV368" s="64"/>
      <c r="AW368" s="64"/>
      <c r="AX368" s="64"/>
      <c r="AY368" s="64"/>
      <c r="AZ368" s="64"/>
      <c r="BA368" s="64"/>
      <c r="BB368" s="64"/>
      <c r="BC368" s="64"/>
      <c r="BD368" s="64"/>
      <c r="BE368" s="64"/>
      <c r="BF368" s="64"/>
      <c r="BG368" s="64"/>
      <c r="BH368" s="64"/>
      <c r="BI368" s="64"/>
    </row>
    <row r="369" spans="1:61" ht="60" customHeight="1">
      <c r="A369" s="505"/>
      <c r="B369" s="98"/>
      <c r="C369" s="895"/>
      <c r="D369" s="879"/>
      <c r="E369" s="879"/>
      <c r="F369" s="879"/>
      <c r="G369" s="879"/>
      <c r="H369" s="879"/>
      <c r="I369" s="879"/>
      <c r="J369" s="879"/>
      <c r="K369" s="879"/>
      <c r="L369" s="879"/>
      <c r="M369" s="879"/>
      <c r="N369" s="879"/>
      <c r="O369" s="879"/>
      <c r="P369" s="879"/>
      <c r="Q369" s="879"/>
      <c r="R369" s="879"/>
      <c r="S369" s="879"/>
      <c r="T369" s="879"/>
      <c r="U369" s="879"/>
      <c r="V369" s="879"/>
      <c r="W369" s="879"/>
      <c r="X369" s="879"/>
      <c r="Y369" s="879"/>
      <c r="Z369" s="879"/>
      <c r="AA369" s="879"/>
      <c r="AB369" s="879"/>
      <c r="AC369" s="879"/>
      <c r="AD369" s="880"/>
      <c r="AH369" s="13" t="s">
        <v>6189</v>
      </c>
      <c r="AI369" s="64" t="s">
        <v>6289</v>
      </c>
      <c r="AJ369" s="64"/>
      <c r="AK369" s="64"/>
      <c r="AL369" s="64"/>
      <c r="AM369" s="64"/>
      <c r="AN369" s="64"/>
      <c r="AO369" s="64"/>
      <c r="AP369" s="64"/>
      <c r="AQ369" s="64"/>
      <c r="AR369" s="64"/>
      <c r="AS369" s="64"/>
      <c r="AT369" s="64"/>
      <c r="AU369" s="64"/>
      <c r="AV369" s="64"/>
      <c r="AW369" s="64"/>
      <c r="AX369" s="64"/>
      <c r="AY369" s="64"/>
      <c r="AZ369" s="64"/>
      <c r="BA369" s="64"/>
      <c r="BB369" s="64"/>
      <c r="BC369" s="64"/>
      <c r="BD369" s="64"/>
      <c r="BE369" s="64"/>
      <c r="BF369" s="64"/>
      <c r="BG369" s="64"/>
      <c r="BH369" s="64"/>
      <c r="BI369" s="64"/>
    </row>
    <row r="370" spans="1:61" ht="15" customHeight="1">
      <c r="A370" s="22"/>
      <c r="B370" s="913" t="str">
        <f>IF(AH357&gt;0,"Favor de verificar que no tenga información en celdas sombreadas","")</f>
        <v/>
      </c>
      <c r="C370" s="799"/>
      <c r="D370" s="799"/>
      <c r="E370" s="799"/>
      <c r="F370" s="799"/>
      <c r="G370" s="799"/>
      <c r="H370" s="799"/>
      <c r="I370" s="799"/>
      <c r="J370" s="799"/>
      <c r="K370" s="799"/>
      <c r="L370" s="799"/>
      <c r="M370" s="799"/>
      <c r="N370" s="799"/>
      <c r="O370" s="799"/>
      <c r="P370" s="799"/>
      <c r="Q370" s="799"/>
      <c r="R370" s="799"/>
      <c r="S370" s="799"/>
      <c r="T370" s="799"/>
      <c r="U370" s="799"/>
      <c r="V370" s="799"/>
      <c r="W370" s="799"/>
      <c r="X370" s="799"/>
      <c r="Y370" s="799"/>
      <c r="Z370" s="799"/>
      <c r="AA370" s="799"/>
      <c r="AB370" s="799"/>
      <c r="AC370" s="799"/>
      <c r="AD370" s="799"/>
      <c r="AH370" s="13" t="s">
        <v>6297</v>
      </c>
      <c r="AI370" s="64" t="s">
        <v>6291</v>
      </c>
      <c r="AJ370" s="64"/>
      <c r="AK370" s="64"/>
      <c r="AL370" s="64"/>
      <c r="AM370" s="64"/>
      <c r="AN370" s="64"/>
      <c r="AO370" s="64"/>
      <c r="AP370" s="64"/>
      <c r="AQ370" s="64"/>
      <c r="AR370" s="64"/>
      <c r="AS370" s="64"/>
      <c r="AT370" s="64"/>
      <c r="AU370" s="64"/>
      <c r="AV370" s="64"/>
      <c r="AW370" s="64"/>
      <c r="AX370" s="64"/>
      <c r="AY370" s="64"/>
      <c r="AZ370" s="64"/>
      <c r="BA370" s="64"/>
      <c r="BB370" s="64"/>
      <c r="BC370" s="64"/>
      <c r="BD370" s="64"/>
      <c r="BE370" s="64"/>
      <c r="BF370" s="64"/>
      <c r="BG370" s="64"/>
      <c r="BH370" s="64"/>
      <c r="BI370" s="64"/>
    </row>
    <row r="371" spans="1:61" ht="15" customHeight="1">
      <c r="A371" s="22"/>
      <c r="B371" s="816" t="str">
        <f>AK363</f>
        <v/>
      </c>
      <c r="C371" s="816"/>
      <c r="D371" s="816"/>
      <c r="E371" s="816"/>
      <c r="F371" s="816"/>
      <c r="G371" s="816"/>
      <c r="H371" s="816"/>
      <c r="I371" s="816"/>
      <c r="J371" s="816"/>
      <c r="K371" s="816"/>
      <c r="L371" s="816"/>
      <c r="M371" s="816"/>
      <c r="N371" s="816"/>
      <c r="O371" s="816"/>
      <c r="P371" s="816"/>
      <c r="Q371" s="816"/>
      <c r="R371" s="816"/>
      <c r="S371" s="816"/>
      <c r="T371" s="816"/>
      <c r="U371" s="816"/>
      <c r="V371" s="816"/>
      <c r="W371" s="816"/>
      <c r="X371" s="816"/>
      <c r="Y371" s="816"/>
      <c r="Z371" s="816"/>
      <c r="AA371" s="816"/>
      <c r="AB371" s="816"/>
      <c r="AC371" s="816"/>
      <c r="AD371" s="816"/>
      <c r="AH371" s="13"/>
      <c r="AI371" s="63"/>
    </row>
    <row r="372" spans="1:61" ht="15" customHeight="1">
      <c r="A372" s="22"/>
      <c r="B372" s="11"/>
      <c r="AH372" s="13"/>
      <c r="AI372" s="63"/>
    </row>
    <row r="373" spans="1:61" ht="15" customHeight="1">
      <c r="A373" s="22"/>
      <c r="B373" s="11"/>
      <c r="AH373" s="13"/>
      <c r="AI373" s="63"/>
    </row>
    <row r="374" spans="1:61" ht="15" customHeight="1">
      <c r="A374" s="22"/>
      <c r="B374" s="11"/>
      <c r="AH374" s="13"/>
      <c r="AI374" s="63"/>
    </row>
    <row r="375" spans="1:61" ht="15" customHeight="1">
      <c r="A375" s="22"/>
      <c r="B375" s="11"/>
    </row>
    <row r="376" spans="1:61" ht="48" customHeight="1">
      <c r="A376" s="61" t="s">
        <v>6298</v>
      </c>
      <c r="B376" s="839" t="s">
        <v>6299</v>
      </c>
      <c r="C376" s="799"/>
      <c r="D376" s="799"/>
      <c r="E376" s="799"/>
      <c r="F376" s="799"/>
      <c r="G376" s="799"/>
      <c r="H376" s="799"/>
      <c r="I376" s="799"/>
      <c r="J376" s="799"/>
      <c r="K376" s="799"/>
      <c r="L376" s="799"/>
      <c r="M376" s="799"/>
      <c r="N376" s="799"/>
      <c r="O376" s="799"/>
      <c r="P376" s="799"/>
      <c r="Q376" s="799"/>
      <c r="R376" s="799"/>
      <c r="S376" s="799"/>
      <c r="T376" s="799"/>
      <c r="U376" s="799"/>
      <c r="V376" s="799"/>
      <c r="W376" s="799"/>
      <c r="X376" s="799"/>
      <c r="Y376" s="799"/>
      <c r="Z376" s="799"/>
      <c r="AA376" s="799"/>
      <c r="AB376" s="799"/>
      <c r="AC376" s="799"/>
      <c r="AD376" s="799"/>
    </row>
    <row r="377" spans="1:61" ht="24" customHeight="1">
      <c r="A377" s="61"/>
      <c r="B377" s="31"/>
      <c r="C377" s="877" t="s">
        <v>6300</v>
      </c>
      <c r="D377" s="799"/>
      <c r="E377" s="799"/>
      <c r="F377" s="799"/>
      <c r="G377" s="799"/>
      <c r="H377" s="799"/>
      <c r="I377" s="799"/>
      <c r="J377" s="799"/>
      <c r="K377" s="799"/>
      <c r="L377" s="799"/>
      <c r="M377" s="799"/>
      <c r="N377" s="799"/>
      <c r="O377" s="799"/>
      <c r="P377" s="799"/>
      <c r="Q377" s="799"/>
      <c r="R377" s="799"/>
      <c r="S377" s="799"/>
      <c r="T377" s="799"/>
      <c r="U377" s="799"/>
      <c r="V377" s="799"/>
      <c r="W377" s="799"/>
      <c r="X377" s="799"/>
      <c r="Y377" s="799"/>
      <c r="Z377" s="799"/>
      <c r="AA377" s="799"/>
      <c r="AB377" s="799"/>
      <c r="AC377" s="799"/>
      <c r="AD377" s="799"/>
    </row>
    <row r="378" spans="1:61" ht="36" customHeight="1">
      <c r="A378" s="61"/>
      <c r="B378" s="440"/>
      <c r="C378" s="831" t="s">
        <v>6301</v>
      </c>
      <c r="D378" s="799"/>
      <c r="E378" s="799"/>
      <c r="F378" s="799"/>
      <c r="G378" s="799"/>
      <c r="H378" s="799"/>
      <c r="I378" s="799"/>
      <c r="J378" s="799"/>
      <c r="K378" s="799"/>
      <c r="L378" s="799"/>
      <c r="M378" s="799"/>
      <c r="N378" s="799"/>
      <c r="O378" s="799"/>
      <c r="P378" s="799"/>
      <c r="Q378" s="799"/>
      <c r="R378" s="799"/>
      <c r="S378" s="799"/>
      <c r="T378" s="799"/>
      <c r="U378" s="799"/>
      <c r="V378" s="799"/>
      <c r="W378" s="799"/>
      <c r="X378" s="799"/>
      <c r="Y378" s="799"/>
      <c r="Z378" s="799"/>
      <c r="AA378" s="799"/>
      <c r="AB378" s="799"/>
      <c r="AC378" s="799"/>
      <c r="AD378" s="799"/>
    </row>
    <row r="379" spans="1:61" ht="24" customHeight="1">
      <c r="A379" s="30"/>
      <c r="B379" s="11"/>
      <c r="C379" s="828" t="s">
        <v>6302</v>
      </c>
      <c r="D379" s="799"/>
      <c r="E379" s="799"/>
      <c r="F379" s="799"/>
      <c r="G379" s="799"/>
      <c r="H379" s="799"/>
      <c r="I379" s="799"/>
      <c r="J379" s="799"/>
      <c r="K379" s="799"/>
      <c r="L379" s="799"/>
      <c r="M379" s="799"/>
      <c r="N379" s="799"/>
      <c r="O379" s="799"/>
      <c r="P379" s="799"/>
      <c r="Q379" s="799"/>
      <c r="R379" s="799"/>
      <c r="S379" s="799"/>
      <c r="T379" s="799"/>
      <c r="U379" s="799"/>
      <c r="V379" s="799"/>
      <c r="W379" s="799"/>
      <c r="X379" s="799"/>
      <c r="Y379" s="799"/>
      <c r="Z379" s="799"/>
      <c r="AA379" s="799"/>
      <c r="AB379" s="799"/>
      <c r="AC379" s="799"/>
      <c r="AD379" s="799"/>
    </row>
    <row r="380" spans="1:61" ht="36" customHeight="1">
      <c r="A380" s="506"/>
      <c r="B380" s="98"/>
      <c r="C380" s="877" t="s">
        <v>6303</v>
      </c>
      <c r="D380" s="678"/>
      <c r="E380" s="678"/>
      <c r="F380" s="678"/>
      <c r="G380" s="678"/>
      <c r="H380" s="678"/>
      <c r="I380" s="678"/>
      <c r="J380" s="678"/>
      <c r="K380" s="678"/>
      <c r="L380" s="678"/>
      <c r="M380" s="678"/>
      <c r="N380" s="678"/>
      <c r="O380" s="678"/>
      <c r="P380" s="678"/>
      <c r="Q380" s="678"/>
      <c r="R380" s="678"/>
      <c r="S380" s="678"/>
      <c r="T380" s="678"/>
      <c r="U380" s="678"/>
      <c r="V380" s="678"/>
      <c r="W380" s="678"/>
      <c r="X380" s="678"/>
      <c r="Y380" s="678"/>
      <c r="Z380" s="678"/>
      <c r="AA380" s="678"/>
      <c r="AB380" s="678"/>
      <c r="AC380" s="678"/>
      <c r="AD380" s="678"/>
    </row>
    <row r="381" spans="1:61" ht="24" customHeight="1">
      <c r="A381" s="22"/>
      <c r="B381" s="12"/>
      <c r="C381" s="798" t="s">
        <v>6304</v>
      </c>
      <c r="D381" s="799"/>
      <c r="E381" s="799"/>
      <c r="F381" s="799"/>
      <c r="G381" s="799"/>
      <c r="H381" s="799"/>
      <c r="I381" s="799"/>
      <c r="J381" s="799"/>
      <c r="K381" s="799"/>
      <c r="L381" s="799"/>
      <c r="M381" s="799"/>
      <c r="N381" s="799"/>
      <c r="O381" s="799"/>
      <c r="P381" s="799"/>
      <c r="Q381" s="799"/>
      <c r="R381" s="799"/>
      <c r="S381" s="799"/>
      <c r="T381" s="799"/>
      <c r="U381" s="799"/>
      <c r="V381" s="799"/>
      <c r="W381" s="799"/>
      <c r="X381" s="799"/>
      <c r="Y381" s="799"/>
      <c r="Z381" s="799"/>
      <c r="AA381" s="799"/>
      <c r="AB381" s="799"/>
      <c r="AC381" s="799"/>
      <c r="AD381" s="799"/>
    </row>
    <row r="382" spans="1:61" ht="24" customHeight="1">
      <c r="A382" s="22"/>
      <c r="B382" s="12"/>
      <c r="C382" s="798" t="s">
        <v>6305</v>
      </c>
      <c r="D382" s="799"/>
      <c r="E382" s="799"/>
      <c r="F382" s="799"/>
      <c r="G382" s="799"/>
      <c r="H382" s="799"/>
      <c r="I382" s="799"/>
      <c r="J382" s="799"/>
      <c r="K382" s="799"/>
      <c r="L382" s="799"/>
      <c r="M382" s="799"/>
      <c r="N382" s="799"/>
      <c r="O382" s="799"/>
      <c r="P382" s="799"/>
      <c r="Q382" s="799"/>
      <c r="R382" s="799"/>
      <c r="S382" s="799"/>
      <c r="T382" s="799"/>
      <c r="U382" s="799"/>
      <c r="V382" s="799"/>
      <c r="W382" s="799"/>
      <c r="X382" s="799"/>
      <c r="Y382" s="799"/>
      <c r="Z382" s="799"/>
      <c r="AA382" s="799"/>
      <c r="AB382" s="799"/>
      <c r="AC382" s="799"/>
      <c r="AD382" s="799"/>
    </row>
    <row r="383" spans="1:61" ht="36" customHeight="1">
      <c r="A383" s="85"/>
      <c r="B383" s="12"/>
      <c r="C383" s="798" t="s">
        <v>6306</v>
      </c>
      <c r="D383" s="799"/>
      <c r="E383" s="799"/>
      <c r="F383" s="799"/>
      <c r="G383" s="799"/>
      <c r="H383" s="799"/>
      <c r="I383" s="799"/>
      <c r="J383" s="799"/>
      <c r="K383" s="799"/>
      <c r="L383" s="799"/>
      <c r="M383" s="799"/>
      <c r="N383" s="799"/>
      <c r="O383" s="799"/>
      <c r="P383" s="799"/>
      <c r="Q383" s="799"/>
      <c r="R383" s="799"/>
      <c r="S383" s="799"/>
      <c r="T383" s="799"/>
      <c r="U383" s="799"/>
      <c r="V383" s="799"/>
      <c r="W383" s="799"/>
      <c r="X383" s="799"/>
      <c r="Y383" s="799"/>
      <c r="Z383" s="799"/>
      <c r="AA383" s="799"/>
      <c r="AB383" s="799"/>
      <c r="AC383" s="799"/>
      <c r="AD383" s="799"/>
    </row>
    <row r="384" spans="1:61" ht="15" customHeight="1">
      <c r="A384" s="2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G384" s="396" t="s">
        <v>6275</v>
      </c>
      <c r="AH384" s="393" t="s">
        <v>5667</v>
      </c>
      <c r="AI384" s="507" t="s">
        <v>5491</v>
      </c>
      <c r="AJ384" s="508" t="s">
        <v>5101</v>
      </c>
      <c r="AL384" s="609" t="s">
        <v>5101</v>
      </c>
      <c r="AM384" s="13"/>
      <c r="AN384" s="958" t="s">
        <v>6200</v>
      </c>
      <c r="AO384" s="958"/>
      <c r="AP384" s="958"/>
      <c r="AQ384" s="958"/>
      <c r="AR384" s="958" t="s">
        <v>6201</v>
      </c>
      <c r="AS384" s="958"/>
      <c r="AT384" s="958"/>
      <c r="AU384" s="958"/>
    </row>
    <row r="385" spans="1:55" ht="24" customHeight="1">
      <c r="A385" s="22"/>
      <c r="B385" s="12"/>
      <c r="C385" s="820" t="s">
        <v>6307</v>
      </c>
      <c r="D385" s="817"/>
      <c r="E385" s="817"/>
      <c r="F385" s="817"/>
      <c r="G385" s="817"/>
      <c r="H385" s="813"/>
      <c r="I385" s="820" t="s">
        <v>5876</v>
      </c>
      <c r="J385" s="817"/>
      <c r="K385" s="817"/>
      <c r="L385" s="817"/>
      <c r="M385" s="817"/>
      <c r="N385" s="813"/>
      <c r="O385" s="706" t="s">
        <v>6308</v>
      </c>
      <c r="P385" s="723"/>
      <c r="Q385" s="723"/>
      <c r="R385" s="723"/>
      <c r="S385" s="723"/>
      <c r="T385" s="724"/>
      <c r="U385" s="706" t="s">
        <v>6309</v>
      </c>
      <c r="V385" s="723"/>
      <c r="W385" s="723"/>
      <c r="X385" s="723"/>
      <c r="Y385" s="723"/>
      <c r="Z385" s="723"/>
      <c r="AA385" s="723"/>
      <c r="AB385" s="724"/>
      <c r="AC385" s="870" t="s">
        <v>6007</v>
      </c>
      <c r="AD385" s="813"/>
      <c r="AG385" s="963" t="s">
        <v>6278</v>
      </c>
      <c r="AH385" s="964" t="s">
        <v>6279</v>
      </c>
      <c r="AI385" s="988" t="s">
        <v>6041</v>
      </c>
      <c r="AJ385" s="989" t="s">
        <v>6310</v>
      </c>
      <c r="AK385" s="990" t="s">
        <v>5121</v>
      </c>
      <c r="AL385" s="1013" t="s">
        <v>6209</v>
      </c>
      <c r="AM385" s="13"/>
      <c r="AN385" s="959" t="s">
        <v>6210</v>
      </c>
      <c r="AO385" s="924" t="s">
        <v>6211</v>
      </c>
      <c r="AP385" s="924" t="s">
        <v>6212</v>
      </c>
      <c r="AQ385" s="924" t="s">
        <v>5933</v>
      </c>
      <c r="AR385" s="960" t="s">
        <v>6210</v>
      </c>
      <c r="AS385" s="924" t="s">
        <v>6211</v>
      </c>
      <c r="AT385" s="924" t="s">
        <v>6212</v>
      </c>
      <c r="AU385" s="924" t="s">
        <v>5933</v>
      </c>
      <c r="AV385" s="13"/>
      <c r="AW385" s="13"/>
      <c r="AX385" s="13"/>
      <c r="AY385" s="13"/>
      <c r="AZ385" s="13"/>
      <c r="BA385" s="13"/>
      <c r="BB385" s="13"/>
      <c r="BC385" s="13"/>
    </row>
    <row r="386" spans="1:55" ht="108" customHeight="1">
      <c r="A386" s="22"/>
      <c r="B386" s="12"/>
      <c r="C386" s="814"/>
      <c r="D386" s="781"/>
      <c r="E386" s="781"/>
      <c r="F386" s="781"/>
      <c r="G386" s="781"/>
      <c r="H386" s="782"/>
      <c r="I386" s="814"/>
      <c r="J386" s="781"/>
      <c r="K386" s="781"/>
      <c r="L386" s="781"/>
      <c r="M386" s="781"/>
      <c r="N386" s="782"/>
      <c r="O386" s="722" t="s">
        <v>6213</v>
      </c>
      <c r="P386" s="724"/>
      <c r="Q386" s="722" t="s">
        <v>6214</v>
      </c>
      <c r="R386" s="724"/>
      <c r="S386" s="722" t="s">
        <v>6215</v>
      </c>
      <c r="T386" s="724"/>
      <c r="U386" s="722" t="s">
        <v>6213</v>
      </c>
      <c r="V386" s="724"/>
      <c r="W386" s="722" t="s">
        <v>6214</v>
      </c>
      <c r="X386" s="724"/>
      <c r="Y386" s="722" t="s">
        <v>6215</v>
      </c>
      <c r="Z386" s="724"/>
      <c r="AA386" s="871" t="s">
        <v>6216</v>
      </c>
      <c r="AB386" s="724"/>
      <c r="AC386" s="814"/>
      <c r="AD386" s="782"/>
      <c r="AG386" s="963"/>
      <c r="AH386" s="964"/>
      <c r="AI386" s="988"/>
      <c r="AJ386" s="989"/>
      <c r="AK386" s="991"/>
      <c r="AL386" s="1013"/>
      <c r="AM386" s="625" t="s">
        <v>5108</v>
      </c>
      <c r="AN386" s="959"/>
      <c r="AO386" s="924"/>
      <c r="AP386" s="924"/>
      <c r="AQ386" s="924"/>
      <c r="AR386" s="960"/>
      <c r="AS386" s="924"/>
      <c r="AT386" s="924"/>
      <c r="AU386" s="924"/>
      <c r="AV386" s="107"/>
      <c r="AW386" s="107"/>
      <c r="AX386" s="107"/>
      <c r="AY386" s="107"/>
      <c r="AZ386" s="107"/>
      <c r="BA386" s="107"/>
      <c r="BB386" s="107"/>
      <c r="BC386" s="107"/>
    </row>
    <row r="387" spans="1:55" ht="15" customHeight="1">
      <c r="A387" s="22"/>
      <c r="B387" s="12"/>
      <c r="C387" s="728"/>
      <c r="D387" s="714"/>
      <c r="E387" s="714"/>
      <c r="F387" s="714"/>
      <c r="G387" s="714"/>
      <c r="H387" s="805"/>
      <c r="I387" s="847"/>
      <c r="J387" s="714"/>
      <c r="K387" s="714"/>
      <c r="L387" s="714"/>
      <c r="M387" s="714"/>
      <c r="N387" s="805"/>
      <c r="O387" s="961"/>
      <c r="P387" s="962"/>
      <c r="Q387" s="961"/>
      <c r="R387" s="962"/>
      <c r="S387" s="961"/>
      <c r="T387" s="962"/>
      <c r="U387" s="961"/>
      <c r="V387" s="962"/>
      <c r="W387" s="961"/>
      <c r="X387" s="962"/>
      <c r="Y387" s="961"/>
      <c r="Z387" s="962"/>
      <c r="AA387" s="728"/>
      <c r="AB387" s="805"/>
      <c r="AC387" s="728"/>
      <c r="AD387" s="805"/>
      <c r="AG387" s="398">
        <f>IF(AND($C$338&lt;&gt;"",$C$338&lt;&gt;1,COUNTA(C387:AD387)&gt;0),1,0)</f>
        <v>0</v>
      </c>
      <c r="AH387" s="395">
        <f>IF(AND(OR($Q$338=2,$Q$338=9),COUNTA(C387:AD387)&gt;0),1,0)</f>
        <v>0</v>
      </c>
      <c r="AI387" s="509">
        <f>IF(AND($C$387&lt;&gt;"",$C$387&lt;&gt;1,COUNTA(I387:AD387)&gt;0),1,0)</f>
        <v>0</v>
      </c>
      <c r="AJ387" s="510">
        <f>IF(AND($AA$387&lt;&gt;"",$AA$387="X",COUNTA(U387:Z387)&gt;0),1,0)</f>
        <v>0</v>
      </c>
      <c r="AK387" s="429">
        <f>IF(AND($C$387&lt;&gt;"",$C$387&lt;&gt;1,COUNTA(I387:AD387)=0),0,IF(AND($C$387&lt;&gt;"",$C$387=1,COUNTA(I387:Z387,AC387)=8,AA387=""),0,IF(AND($C$387&lt;&gt;"",$C$387=1,COUNTA(I387:T387,AC387)=5,COUNTA(U387:Z387)=0,AA387="X"),0,IF(AND($C$387="",COUNTA(I387:AD387)=0),0,1))))</f>
        <v>0</v>
      </c>
      <c r="AL387" s="370">
        <f>IF(OR(Y387="NS",S387="NS"),0,IF(Y387&gt;S387,0,IF(AND(AA387="X",S387&lt;&gt;""),0,IF(COUNTA(S387,Y387)=0,0,1))))</f>
        <v>0</v>
      </c>
      <c r="AM387" s="1">
        <f ca="1">IF(OR(I387=" ",AND(EXACT(UPPER(TRIM(SUBSTITUTE(I387,CHAR(160)," "))),TRIM(SUBSTITUTE(I387,CHAR(160)," "))),SUMPRODUCT(--ISNUMBER(MATCH(MID(TRIM(SUBSTITUTE(I387,CHAR(160)," ")),ROW(INDIRECT("1:"&amp;LEN(TRIM(SUBSTITUTE(I387,CHAR(160)," "))))),1),{"A","B","C","D","E","F","G","H","I","J","K","L","M","N","O","P","Q","R","S","T","U","V","W","X","Y","Z","Ñ","0","1","2","3","4","5","6","7","8","9"," "},0)))=LEN(TRIM(SUBSTITUTE(I387,CHAR(160)," "))))),0,1)</f>
        <v>0</v>
      </c>
      <c r="AN387" s="635">
        <f>IF(OR(O387="NS",Q387="NS",S387="NS"),0,IF(OR(Q387="",S387=""),0,IF(IFERROR(VALUE(O387),0)&gt;DAY(EOMONTH(DATE(IFERROR(VALUE(Q387),0),IFERROR(VALUE(S387),0),1),0)),1,0)))</f>
        <v>0</v>
      </c>
      <c r="AO387" s="634">
        <f>IF(OR(O387="",O387="NS",AND(LEN(O387)=2,IFERROR(VALUE(O387),0)&gt;=1,IFERROR(VALUE(O387),0)&lt;=31)),0,1)</f>
        <v>0</v>
      </c>
      <c r="AP387" s="634">
        <f>IF(OR(Q387="",Q387="NS",AND(LEN(Q387)=2,IFERROR(VALUE(Q387),0)&gt;=1,IFERROR(VALUE(Q387),0)&lt;=12)),0,1)</f>
        <v>0</v>
      </c>
      <c r="AQ387" s="634">
        <f>IF(OR(S387="",S387="NS",AND(LEN(S387)=4,IFERROR(VALUE(S387),0)&gt;=1821,IFERROR(VALUE(S387),0)&lt;=2025)),0,1)</f>
        <v>0</v>
      </c>
      <c r="AR387" s="635">
        <f>IF(OR(U387="NS",W387="NS",Y387="NS"),0,IF(OR(W387="",Y387=""),0,IF(IFERROR(VALUE(U387),0)&gt;DAY(EOMONTH(DATE(IFERROR(VALUE(W387),0),IFERROR(VALUE(Y387),0),1),0)),1,0)))</f>
        <v>0</v>
      </c>
      <c r="AS387" s="634">
        <f>IF(OR(U387="",U387="NS",AND(LEN(U387)=2,IFERROR(VALUE(U387),0)&gt;=1,IFERROR(VALUE(U387),0)&lt;=31)),0,1)</f>
        <v>0</v>
      </c>
      <c r="AT387" s="634">
        <f>IF(OR(W387="",W387="NS",AND(LEN(W387)=2,IFERROR(VALUE(W387),0)&gt;=1,IFERROR(VALUE(W387),0)&lt;=12)),0,1)</f>
        <v>0</v>
      </c>
      <c r="AU387" s="634">
        <f>IF(OR(Y387="",Y387="NS",AND(LEN(Y387)=4,IFERROR(VALUE(Y387),0)&gt;=1821,IFERROR(VALUE(Y387),0)&lt;=2025)),0,1)</f>
        <v>0</v>
      </c>
      <c r="AV387" s="107"/>
      <c r="AW387" s="107"/>
      <c r="AX387" s="107"/>
      <c r="AY387" s="107"/>
      <c r="AZ387" s="107"/>
      <c r="BA387" s="107"/>
      <c r="BB387" s="107"/>
      <c r="BC387" s="107"/>
    </row>
    <row r="388" spans="1:55" ht="15" customHeight="1">
      <c r="A388" s="22"/>
      <c r="B388" s="12"/>
      <c r="C388" s="64"/>
      <c r="D388" s="64"/>
      <c r="E388" s="64"/>
      <c r="F388" s="64"/>
      <c r="G388" s="64"/>
      <c r="H388" s="64"/>
      <c r="I388" s="64"/>
      <c r="J388" s="64"/>
      <c r="K388" s="64"/>
      <c r="L388" s="64"/>
      <c r="M388" s="64"/>
      <c r="N388" s="64"/>
      <c r="O388" s="63"/>
      <c r="P388" s="63"/>
      <c r="Q388" s="63"/>
      <c r="R388" s="63"/>
      <c r="S388" s="63"/>
      <c r="T388" s="63"/>
      <c r="U388" s="63"/>
      <c r="V388" s="63"/>
      <c r="W388" s="63"/>
      <c r="X388" s="63"/>
      <c r="Y388" s="63"/>
      <c r="Z388" s="63"/>
      <c r="AA388" s="63"/>
      <c r="AB388" s="63"/>
      <c r="AC388" s="63"/>
      <c r="AD388" s="63"/>
      <c r="AJ388" s="508">
        <f>SUM(AG387:AJ387)</f>
        <v>0</v>
      </c>
      <c r="AL388" s="593"/>
      <c r="AM388" s="1"/>
      <c r="AN388" s="593"/>
      <c r="AO388" s="1"/>
      <c r="AP388" s="593"/>
      <c r="AU388" s="636">
        <f>SUM(AN387:AU387)</f>
        <v>0</v>
      </c>
      <c r="BC388" s="107"/>
    </row>
    <row r="389" spans="1:55" ht="24" customHeight="1">
      <c r="A389" s="22"/>
      <c r="B389" s="12"/>
      <c r="C389" s="798" t="s">
        <v>5408</v>
      </c>
      <c r="D389" s="799"/>
      <c r="E389" s="799"/>
      <c r="F389" s="799"/>
      <c r="G389" s="799"/>
      <c r="H389" s="799"/>
      <c r="I389" s="799"/>
      <c r="J389" s="799"/>
      <c r="K389" s="799"/>
      <c r="L389" s="799"/>
      <c r="M389" s="799"/>
      <c r="N389" s="799"/>
      <c r="O389" s="799"/>
      <c r="P389" s="799"/>
      <c r="Q389" s="799"/>
      <c r="R389" s="799"/>
      <c r="S389" s="799"/>
      <c r="T389" s="799"/>
      <c r="U389" s="799"/>
      <c r="V389" s="799"/>
      <c r="W389" s="799"/>
      <c r="X389" s="799"/>
      <c r="Y389" s="799"/>
      <c r="Z389" s="799"/>
      <c r="AA389" s="799"/>
      <c r="AB389" s="799"/>
      <c r="AC389" s="799"/>
      <c r="AD389" s="799"/>
      <c r="AP389" s="593"/>
    </row>
    <row r="390" spans="1:55" ht="60" customHeight="1">
      <c r="A390" s="22"/>
      <c r="B390" s="12"/>
      <c r="C390" s="810"/>
      <c r="D390" s="714"/>
      <c r="E390" s="714"/>
      <c r="F390" s="714"/>
      <c r="G390" s="714"/>
      <c r="H390" s="714"/>
      <c r="I390" s="714"/>
      <c r="J390" s="714"/>
      <c r="K390" s="714"/>
      <c r="L390" s="714"/>
      <c r="M390" s="714"/>
      <c r="N390" s="714"/>
      <c r="O390" s="714"/>
      <c r="P390" s="714"/>
      <c r="Q390" s="714"/>
      <c r="R390" s="714"/>
      <c r="S390" s="714"/>
      <c r="T390" s="714"/>
      <c r="U390" s="714"/>
      <c r="V390" s="714"/>
      <c r="W390" s="714"/>
      <c r="X390" s="714"/>
      <c r="Y390" s="714"/>
      <c r="Z390" s="714"/>
      <c r="AA390" s="714"/>
      <c r="AB390" s="714"/>
      <c r="AC390" s="714"/>
      <c r="AD390" s="805"/>
    </row>
    <row r="391" spans="1:55" ht="15" customHeight="1">
      <c r="A391" s="22"/>
      <c r="B391" s="843" t="str">
        <f>IF(AK387&gt;0,"Favor de ingresar toda la información requerida en la pregunta ","")</f>
        <v/>
      </c>
      <c r="C391" s="678"/>
      <c r="D391" s="678"/>
      <c r="E391" s="678"/>
      <c r="F391" s="678"/>
      <c r="G391" s="678"/>
      <c r="H391" s="678"/>
      <c r="I391" s="678"/>
      <c r="J391" s="678"/>
      <c r="K391" s="678"/>
      <c r="L391" s="678"/>
      <c r="M391" s="678"/>
      <c r="N391" s="678"/>
      <c r="O391" s="678"/>
      <c r="P391" s="678"/>
      <c r="Q391" s="678"/>
      <c r="R391" s="678"/>
      <c r="S391" s="678"/>
      <c r="T391" s="678"/>
      <c r="U391" s="678"/>
      <c r="V391" s="678"/>
      <c r="W391" s="678"/>
      <c r="X391" s="678"/>
      <c r="Y391" s="678"/>
      <c r="Z391" s="678"/>
      <c r="AA391" s="678"/>
      <c r="AB391" s="678"/>
      <c r="AC391" s="678"/>
      <c r="AD391" s="678"/>
    </row>
    <row r="392" spans="1:55" ht="15" customHeight="1">
      <c r="A392" s="22"/>
      <c r="B392" s="796" t="str">
        <f>IF(SUM(COUNTIF(I387:AD387,"NS"))&lt;&gt;0,"Alerta: debido a que cuenta con registros NS, debe proporcionar una justificación en el area de comentarios al final de la pregunta","")</f>
        <v/>
      </c>
      <c r="C392" s="796"/>
      <c r="D392" s="796"/>
      <c r="E392" s="796"/>
      <c r="F392" s="796"/>
      <c r="G392" s="796"/>
      <c r="H392" s="796"/>
      <c r="I392" s="796"/>
      <c r="J392" s="796"/>
      <c r="K392" s="796"/>
      <c r="L392" s="796"/>
      <c r="M392" s="796"/>
      <c r="N392" s="796"/>
      <c r="O392" s="796"/>
      <c r="P392" s="796"/>
      <c r="Q392" s="796"/>
      <c r="R392" s="796"/>
      <c r="S392" s="796"/>
      <c r="T392" s="796"/>
      <c r="U392" s="796"/>
      <c r="V392" s="796"/>
      <c r="W392" s="796"/>
      <c r="X392" s="796"/>
      <c r="Y392" s="796"/>
      <c r="Z392" s="796"/>
      <c r="AA392" s="796"/>
      <c r="AB392" s="796"/>
      <c r="AC392" s="796"/>
      <c r="AD392" s="796"/>
    </row>
    <row r="393" spans="1:55" ht="15" customHeight="1">
      <c r="A393" s="22"/>
      <c r="B393" s="921" t="str">
        <f>IF(AL387&gt;0,"Alerta: debe de proporcionar una justificación de acuerdo a lo establecido en la instrucción 4 ","")</f>
        <v/>
      </c>
      <c r="C393" s="921"/>
      <c r="D393" s="921"/>
      <c r="E393" s="921"/>
      <c r="F393" s="921"/>
      <c r="G393" s="921"/>
      <c r="H393" s="921"/>
      <c r="I393" s="921"/>
      <c r="J393" s="921"/>
      <c r="K393" s="921"/>
      <c r="L393" s="921"/>
      <c r="M393" s="921"/>
      <c r="N393" s="921"/>
      <c r="O393" s="921"/>
      <c r="P393" s="921"/>
      <c r="Q393" s="921"/>
      <c r="R393" s="921"/>
      <c r="S393" s="921"/>
      <c r="T393" s="921"/>
      <c r="U393" s="921"/>
      <c r="V393" s="921"/>
      <c r="W393" s="921"/>
      <c r="X393" s="921"/>
      <c r="Y393" s="921"/>
      <c r="Z393" s="921"/>
      <c r="AA393" s="921"/>
      <c r="AB393" s="921"/>
      <c r="AC393" s="921"/>
      <c r="AD393" s="921"/>
    </row>
    <row r="394" spans="1:55" ht="15" customHeight="1">
      <c r="A394" s="22"/>
      <c r="B394" s="913" t="str">
        <f>IF(AJ388&gt;0,"Favor de verificar que no tenga información en celdas sombreadas","")</f>
        <v/>
      </c>
      <c r="C394" s="799"/>
      <c r="D394" s="799"/>
      <c r="E394" s="799"/>
      <c r="F394" s="799"/>
      <c r="G394" s="799"/>
      <c r="H394" s="799"/>
      <c r="I394" s="799"/>
      <c r="J394" s="799"/>
      <c r="K394" s="799"/>
      <c r="L394" s="799"/>
      <c r="M394" s="799"/>
      <c r="N394" s="799"/>
      <c r="O394" s="799"/>
      <c r="P394" s="799"/>
      <c r="Q394" s="799"/>
      <c r="R394" s="799"/>
      <c r="S394" s="799"/>
      <c r="T394" s="799"/>
      <c r="U394" s="799"/>
      <c r="V394" s="799"/>
      <c r="W394" s="799"/>
      <c r="X394" s="799"/>
      <c r="Y394" s="799"/>
      <c r="Z394" s="799"/>
      <c r="AA394" s="799"/>
      <c r="AB394" s="799"/>
      <c r="AC394" s="799"/>
      <c r="AD394" s="799"/>
    </row>
    <row r="395" spans="1:55" ht="15" customHeight="1">
      <c r="A395" s="22"/>
      <c r="B395" s="797" t="str">
        <f>IF(AU388&gt;0,"Favor de ingresar una fecha válida y/o verifique que el formato solicitado esté correcto","")</f>
        <v/>
      </c>
      <c r="C395" s="797"/>
      <c r="D395" s="797"/>
      <c r="E395" s="797"/>
      <c r="F395" s="797"/>
      <c r="G395" s="797"/>
      <c r="H395" s="797"/>
      <c r="I395" s="797"/>
      <c r="J395" s="797"/>
      <c r="K395" s="797"/>
      <c r="L395" s="797"/>
      <c r="M395" s="797"/>
      <c r="N395" s="797"/>
      <c r="O395" s="797"/>
      <c r="P395" s="797"/>
      <c r="Q395" s="797"/>
      <c r="R395" s="797"/>
      <c r="S395" s="797"/>
      <c r="T395" s="797"/>
      <c r="U395" s="797"/>
      <c r="V395" s="797"/>
      <c r="W395" s="797"/>
      <c r="X395" s="797"/>
      <c r="Y395" s="797"/>
      <c r="Z395" s="797"/>
      <c r="AA395" s="797"/>
      <c r="AB395" s="797"/>
      <c r="AC395" s="797"/>
      <c r="AD395" s="797"/>
    </row>
    <row r="396" spans="1:55" ht="15" customHeight="1">
      <c r="A396" s="22"/>
    </row>
    <row r="397" spans="1:55" ht="48" customHeight="1">
      <c r="A397" s="30" t="s">
        <v>6311</v>
      </c>
      <c r="B397" s="839" t="s">
        <v>6312</v>
      </c>
      <c r="C397" s="799"/>
      <c r="D397" s="799"/>
      <c r="E397" s="799"/>
      <c r="F397" s="799"/>
      <c r="G397" s="799"/>
      <c r="H397" s="799"/>
      <c r="I397" s="799"/>
      <c r="J397" s="799"/>
      <c r="K397" s="799"/>
      <c r="L397" s="799"/>
      <c r="M397" s="799"/>
      <c r="N397" s="799"/>
      <c r="O397" s="799"/>
      <c r="P397" s="799"/>
      <c r="Q397" s="799"/>
      <c r="R397" s="799"/>
      <c r="S397" s="799"/>
      <c r="T397" s="799"/>
      <c r="U397" s="799"/>
      <c r="V397" s="799"/>
      <c r="W397" s="799"/>
      <c r="X397" s="799"/>
      <c r="Y397" s="799"/>
      <c r="Z397" s="799"/>
      <c r="AA397" s="799"/>
      <c r="AB397" s="799"/>
      <c r="AC397" s="799"/>
      <c r="AD397" s="799"/>
    </row>
    <row r="398" spans="1:55" ht="24" customHeight="1">
      <c r="A398" s="61"/>
      <c r="B398" s="45"/>
      <c r="C398" s="877" t="s">
        <v>6313</v>
      </c>
      <c r="D398" s="799"/>
      <c r="E398" s="799"/>
      <c r="F398" s="799"/>
      <c r="G398" s="799"/>
      <c r="H398" s="799"/>
      <c r="I398" s="799"/>
      <c r="J398" s="799"/>
      <c r="K398" s="799"/>
      <c r="L398" s="799"/>
      <c r="M398" s="799"/>
      <c r="N398" s="799"/>
      <c r="O398" s="799"/>
      <c r="P398" s="799"/>
      <c r="Q398" s="799"/>
      <c r="R398" s="799"/>
      <c r="S398" s="799"/>
      <c r="T398" s="799"/>
      <c r="U398" s="799"/>
      <c r="V398" s="799"/>
      <c r="W398" s="799"/>
      <c r="X398" s="799"/>
      <c r="Y398" s="799"/>
      <c r="Z398" s="799"/>
      <c r="AA398" s="799"/>
      <c r="AB398" s="799"/>
      <c r="AC398" s="799"/>
      <c r="AD398" s="799"/>
    </row>
    <row r="399" spans="1:55" ht="36" customHeight="1">
      <c r="A399" s="30"/>
      <c r="B399" s="11"/>
      <c r="C399" s="798" t="s">
        <v>6314</v>
      </c>
      <c r="D399" s="799"/>
      <c r="E399" s="799"/>
      <c r="F399" s="799"/>
      <c r="G399" s="799"/>
      <c r="H399" s="799"/>
      <c r="I399" s="799"/>
      <c r="J399" s="799"/>
      <c r="K399" s="799"/>
      <c r="L399" s="799"/>
      <c r="M399" s="799"/>
      <c r="N399" s="799"/>
      <c r="O399" s="799"/>
      <c r="P399" s="799"/>
      <c r="Q399" s="799"/>
      <c r="R399" s="799"/>
      <c r="S399" s="799"/>
      <c r="T399" s="799"/>
      <c r="U399" s="799"/>
      <c r="V399" s="799"/>
      <c r="W399" s="799"/>
      <c r="X399" s="799"/>
      <c r="Y399" s="799"/>
      <c r="Z399" s="799"/>
      <c r="AA399" s="799"/>
      <c r="AB399" s="799"/>
      <c r="AC399" s="799"/>
      <c r="AD399" s="799"/>
    </row>
    <row r="400" spans="1:55" ht="15" customHeight="1">
      <c r="A400" s="30"/>
      <c r="B400" s="11"/>
      <c r="C400" s="877" t="s">
        <v>6315</v>
      </c>
      <c r="D400" s="678"/>
      <c r="E400" s="678"/>
      <c r="F400" s="678"/>
      <c r="G400" s="678"/>
      <c r="H400" s="678"/>
      <c r="I400" s="678"/>
      <c r="J400" s="678"/>
      <c r="K400" s="678"/>
      <c r="L400" s="678"/>
      <c r="M400" s="678"/>
      <c r="N400" s="678"/>
      <c r="O400" s="678"/>
      <c r="P400" s="678"/>
      <c r="Q400" s="678"/>
      <c r="R400" s="678"/>
      <c r="S400" s="678"/>
      <c r="T400" s="678"/>
      <c r="U400" s="678"/>
      <c r="V400" s="678"/>
      <c r="W400" s="678"/>
      <c r="X400" s="678"/>
      <c r="Y400" s="678"/>
      <c r="Z400" s="678"/>
      <c r="AA400" s="678"/>
      <c r="AB400" s="678"/>
      <c r="AC400" s="678"/>
      <c r="AD400" s="678"/>
    </row>
    <row r="401" spans="1:40" ht="36" customHeight="1">
      <c r="A401" s="30"/>
      <c r="B401" s="11"/>
      <c r="C401" s="877" t="s">
        <v>6316</v>
      </c>
      <c r="D401" s="678"/>
      <c r="E401" s="678"/>
      <c r="F401" s="678"/>
      <c r="G401" s="678"/>
      <c r="H401" s="678"/>
      <c r="I401" s="678"/>
      <c r="J401" s="678"/>
      <c r="K401" s="678"/>
      <c r="L401" s="678"/>
      <c r="M401" s="678"/>
      <c r="N401" s="678"/>
      <c r="O401" s="678"/>
      <c r="P401" s="678"/>
      <c r="Q401" s="678"/>
      <c r="R401" s="678"/>
      <c r="S401" s="678"/>
      <c r="T401" s="678"/>
      <c r="U401" s="678"/>
      <c r="V401" s="678"/>
      <c r="W401" s="678"/>
      <c r="X401" s="678"/>
      <c r="Y401" s="678"/>
      <c r="Z401" s="678"/>
      <c r="AA401" s="678"/>
      <c r="AB401" s="678"/>
      <c r="AC401" s="678"/>
      <c r="AD401" s="678"/>
    </row>
    <row r="402" spans="1:40" ht="15" customHeight="1">
      <c r="A402" s="30"/>
      <c r="B402" s="11"/>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G402" s="396" t="s">
        <v>6275</v>
      </c>
      <c r="AH402" s="393" t="s">
        <v>5667</v>
      </c>
      <c r="AI402" s="511" t="s">
        <v>5491</v>
      </c>
      <c r="AN402" s="431" t="s">
        <v>5101</v>
      </c>
    </row>
    <row r="403" spans="1:40" ht="84" customHeight="1">
      <c r="A403" s="22"/>
      <c r="B403" s="11"/>
      <c r="C403" s="820" t="s">
        <v>5094</v>
      </c>
      <c r="D403" s="817"/>
      <c r="E403" s="817"/>
      <c r="F403" s="817"/>
      <c r="G403" s="817"/>
      <c r="H403" s="817"/>
      <c r="I403" s="817"/>
      <c r="J403" s="817"/>
      <c r="K403" s="817"/>
      <c r="L403" s="817"/>
      <c r="M403" s="817"/>
      <c r="N403" s="817"/>
      <c r="O403" s="813"/>
      <c r="P403" s="978" t="s">
        <v>6317</v>
      </c>
      <c r="Q403" s="817"/>
      <c r="R403" s="817"/>
      <c r="S403" s="817"/>
      <c r="T403" s="817"/>
      <c r="U403" s="813"/>
      <c r="V403" s="820" t="s">
        <v>6318</v>
      </c>
      <c r="W403" s="723"/>
      <c r="X403" s="723"/>
      <c r="Y403" s="723"/>
      <c r="Z403" s="723"/>
      <c r="AA403" s="723"/>
      <c r="AB403" s="723"/>
      <c r="AC403" s="723"/>
      <c r="AD403" s="724"/>
      <c r="AG403" s="963" t="s">
        <v>6278</v>
      </c>
      <c r="AH403" s="964" t="s">
        <v>6279</v>
      </c>
      <c r="AI403" s="996" t="s">
        <v>5877</v>
      </c>
      <c r="AJ403" s="76"/>
      <c r="AK403" s="905" t="s">
        <v>5105</v>
      </c>
      <c r="AL403" s="905"/>
      <c r="AM403" s="905"/>
      <c r="AN403" s="997" t="s">
        <v>6319</v>
      </c>
    </row>
    <row r="404" spans="1:40" ht="15" customHeight="1">
      <c r="A404" s="22"/>
      <c r="B404" s="11"/>
      <c r="C404" s="814"/>
      <c r="D404" s="781"/>
      <c r="E404" s="781"/>
      <c r="F404" s="781"/>
      <c r="G404" s="781"/>
      <c r="H404" s="781"/>
      <c r="I404" s="781"/>
      <c r="J404" s="781"/>
      <c r="K404" s="781"/>
      <c r="L404" s="781"/>
      <c r="M404" s="781"/>
      <c r="N404" s="781"/>
      <c r="O404" s="782"/>
      <c r="P404" s="814"/>
      <c r="Q404" s="781"/>
      <c r="R404" s="781"/>
      <c r="S404" s="781"/>
      <c r="T404" s="781"/>
      <c r="U404" s="782"/>
      <c r="V404" s="46" t="s">
        <v>5023</v>
      </c>
      <c r="W404" s="46" t="s">
        <v>5025</v>
      </c>
      <c r="X404" s="46" t="s">
        <v>5027</v>
      </c>
      <c r="Y404" s="46" t="s">
        <v>5029</v>
      </c>
      <c r="Z404" s="46" t="s">
        <v>5031</v>
      </c>
      <c r="AA404" s="46" t="s">
        <v>5033</v>
      </c>
      <c r="AB404" s="46" t="s">
        <v>5035</v>
      </c>
      <c r="AC404" s="46" t="s">
        <v>5037</v>
      </c>
      <c r="AD404" s="46" t="s">
        <v>5039</v>
      </c>
      <c r="AG404" s="963"/>
      <c r="AH404" s="964"/>
      <c r="AI404" s="996"/>
      <c r="AJ404" s="289" t="s">
        <v>5121</v>
      </c>
      <c r="AK404" s="279" t="s">
        <v>5122</v>
      </c>
      <c r="AL404" s="311" t="s">
        <v>5115</v>
      </c>
      <c r="AM404" s="281" t="s">
        <v>5116</v>
      </c>
      <c r="AN404" s="998"/>
    </row>
    <row r="405" spans="1:40" ht="15" customHeight="1">
      <c r="A405" s="22"/>
      <c r="B405" s="11"/>
      <c r="C405" s="46" t="s">
        <v>5023</v>
      </c>
      <c r="D405" s="800" t="str">
        <f>IF(CNGE_2026_M1_Secc1_Sub1!$D41="","",CNGE_2026_M1_Secc1_Sub1!$D41)</f>
        <v/>
      </c>
      <c r="E405" s="723"/>
      <c r="F405" s="723"/>
      <c r="G405" s="723"/>
      <c r="H405" s="723"/>
      <c r="I405" s="723"/>
      <c r="J405" s="723"/>
      <c r="K405" s="723"/>
      <c r="L405" s="723"/>
      <c r="M405" s="723"/>
      <c r="N405" s="723"/>
      <c r="O405" s="724"/>
      <c r="P405" s="728"/>
      <c r="Q405" s="714"/>
      <c r="R405" s="714"/>
      <c r="S405" s="714"/>
      <c r="T405" s="714"/>
      <c r="U405" s="805"/>
      <c r="V405" s="310"/>
      <c r="W405" s="310"/>
      <c r="X405" s="310"/>
      <c r="Y405" s="310"/>
      <c r="Z405" s="310"/>
      <c r="AA405" s="57"/>
      <c r="AB405" s="57"/>
      <c r="AC405" s="57"/>
      <c r="AD405" s="57"/>
      <c r="AG405" s="398">
        <f>IF(AND($C$338&lt;&gt;"",$C$338&lt;&gt;1,COUNTA(P405:AD524)&gt;0),1,0)</f>
        <v>0</v>
      </c>
      <c r="AH405" s="395">
        <f>IF(AND(OR($Q$338=1,$Q$338=9),COUNTA(P405:AD524)&gt;0),1,0)</f>
        <v>0</v>
      </c>
      <c r="AI405" s="512">
        <f>IF(AND($P405&lt;&gt;"",$P405&lt;&gt;1,COUNTA(V405:AD405)&gt;0),1,IF(AND($P405="",COUNTA(V405:AD405)&gt;0),1,0))</f>
        <v>0</v>
      </c>
      <c r="AJ405" s="290">
        <f>IF(AND($C$338&lt;&gt;"",$C$338&lt;&gt;1,COUNTA(P405:AD405)=0),0,IF(AND(OR($Q$338=1,$Q$338=9),COUNTA(P405:AD405)=0),0,IF(AND(COUNTBLANK(D405)=0,$P405&lt;&gt;"",$P405&lt;&gt;1,COUNTA(V405:AD405)=0),0,IF(AND(COUNTBLANK(D405)=0,$P405&lt;&gt;"",$P405=1,COUNTA(V405:AD405)&gt;0),0,IF(AND(COUNTBLANK(D405)=1,COUNTA(P405:AD405)=0),0,1)))))</f>
        <v>0</v>
      </c>
      <c r="AK405" s="293">
        <f>IF(AJ405=0,0,1)</f>
        <v>0</v>
      </c>
      <c r="AL405" s="283" t="str">
        <f>IF(AK405=0,"",
IF(SUM(AK405:AK405)=1,AM405,
IF(AK525&gt;SUM(AK405:AK405),_xlfn.CONCAT(", ",AM405),
IF(AK525=SUM(AK405:AK405),_xlfn.CONCAT(" y ",AM405)))))</f>
        <v/>
      </c>
      <c r="AM405" s="120" t="s">
        <v>5125</v>
      </c>
      <c r="AN405" s="432">
        <f>IF(COUNTIF(AD405:AD524,"X")&gt;0,1,0)</f>
        <v>0</v>
      </c>
    </row>
    <row r="406" spans="1:40" ht="15" customHeight="1">
      <c r="A406" s="22"/>
      <c r="B406" s="11"/>
      <c r="C406" s="34" t="s">
        <v>5025</v>
      </c>
      <c r="D406" s="800" t="str">
        <f>IF(CNGE_2026_M1_Secc1_Sub1!$D42="","",CNGE_2026_M1_Secc1_Sub1!$D42)</f>
        <v/>
      </c>
      <c r="E406" s="723"/>
      <c r="F406" s="723"/>
      <c r="G406" s="723"/>
      <c r="H406" s="723"/>
      <c r="I406" s="723"/>
      <c r="J406" s="723"/>
      <c r="K406" s="723"/>
      <c r="L406" s="723"/>
      <c r="M406" s="723"/>
      <c r="N406" s="723"/>
      <c r="O406" s="724"/>
      <c r="P406" s="728"/>
      <c r="Q406" s="714"/>
      <c r="R406" s="714"/>
      <c r="S406" s="714"/>
      <c r="T406" s="714"/>
      <c r="U406" s="805"/>
      <c r="V406" s="310"/>
      <c r="W406" s="310"/>
      <c r="X406" s="310"/>
      <c r="Y406" s="310"/>
      <c r="Z406" s="310"/>
      <c r="AA406" s="57"/>
      <c r="AB406" s="57"/>
      <c r="AC406" s="57"/>
      <c r="AD406" s="57"/>
      <c r="AI406" s="512">
        <f t="shared" ref="AI406:AI469" si="196">IF(AND($P406&lt;&gt;"",$P406&lt;&gt;1,COUNTA(V406:AD406)&gt;0),1,IF(AND($P406="",COUNTA(V406:AD406)&gt;0),1,0))</f>
        <v>0</v>
      </c>
      <c r="AJ406" s="290">
        <f t="shared" ref="AJ406:AJ469" si="197">IF(AND($C$338&lt;&gt;"",$C$338&lt;&gt;1,COUNTA(P406:AD406)=0),0,IF(AND(OR($Q$338=1,$Q$338=9),COUNTA(P406:AD406)=0),0,IF(AND(COUNTBLANK(D406)=0,$P406&lt;&gt;"",$P406&lt;&gt;1,COUNTA(V406:AD406)=0),0,IF(AND(COUNTBLANK(D406)=0,$P406&lt;&gt;"",$P406=1,COUNTA(V406:AD406)&gt;0),0,IF(AND(COUNTBLANK(D406)=1,COUNTA(P406:AD406)=0),0,1)))))</f>
        <v>0</v>
      </c>
      <c r="AK406" s="293">
        <f t="shared" ref="AK406:AK469" si="198">IF(AJ406=0,0,1)</f>
        <v>0</v>
      </c>
      <c r="AL406" s="283" t="str">
        <f>IF(AK406=0,"",
IF(SUM($AK$405:AK406)=1,AM406,
IF($AK$525&gt;SUM($AK$405:AK406),_xlfn.CONCAT(", ",AM406),
IF($AK$525=SUM($AK$405:AK406),_xlfn.CONCAT(" y ",AM406)))))</f>
        <v/>
      </c>
      <c r="AM406" s="120" t="s">
        <v>5127</v>
      </c>
    </row>
    <row r="407" spans="1:40" ht="15" customHeight="1">
      <c r="A407" s="22"/>
      <c r="B407" s="11"/>
      <c r="C407" s="35" t="s">
        <v>5027</v>
      </c>
      <c r="D407" s="800" t="str">
        <f>IF(CNGE_2026_M1_Secc1_Sub1!$D43="","",CNGE_2026_M1_Secc1_Sub1!$D43)</f>
        <v/>
      </c>
      <c r="E407" s="723"/>
      <c r="F407" s="723"/>
      <c r="G407" s="723"/>
      <c r="H407" s="723"/>
      <c r="I407" s="723"/>
      <c r="J407" s="723"/>
      <c r="K407" s="723"/>
      <c r="L407" s="723"/>
      <c r="M407" s="723"/>
      <c r="N407" s="723"/>
      <c r="O407" s="724"/>
      <c r="P407" s="728"/>
      <c r="Q407" s="714"/>
      <c r="R407" s="714"/>
      <c r="S407" s="714"/>
      <c r="T407" s="714"/>
      <c r="U407" s="805"/>
      <c r="V407" s="310"/>
      <c r="W407" s="310"/>
      <c r="X407" s="310"/>
      <c r="Y407" s="310"/>
      <c r="Z407" s="310"/>
      <c r="AA407" s="57"/>
      <c r="AB407" s="57"/>
      <c r="AC407" s="57"/>
      <c r="AD407" s="57"/>
      <c r="AI407" s="512">
        <f t="shared" si="196"/>
        <v>0</v>
      </c>
      <c r="AJ407" s="290">
        <f t="shared" si="197"/>
        <v>0</v>
      </c>
      <c r="AK407" s="293">
        <f t="shared" si="198"/>
        <v>0</v>
      </c>
      <c r="AL407" s="283" t="str">
        <f>IF(AK407=0,"",
IF(SUM($AK$405:AK407)=1,AM407,
IF($AK$525&gt;SUM($AK$405:AK407),_xlfn.CONCAT(", ",AM407),
IF($AK$525=SUM($AK$405:AK407),_xlfn.CONCAT(" y ",AM407)))))</f>
        <v/>
      </c>
      <c r="AM407" s="120" t="s">
        <v>5129</v>
      </c>
    </row>
    <row r="408" spans="1:40" ht="15" customHeight="1">
      <c r="A408" s="22"/>
      <c r="B408" s="11"/>
      <c r="C408" s="35" t="s">
        <v>5029</v>
      </c>
      <c r="D408" s="800" t="str">
        <f>IF(CNGE_2026_M1_Secc1_Sub1!$D44="","",CNGE_2026_M1_Secc1_Sub1!$D44)</f>
        <v/>
      </c>
      <c r="E408" s="723"/>
      <c r="F408" s="723"/>
      <c r="G408" s="723"/>
      <c r="H408" s="723"/>
      <c r="I408" s="723"/>
      <c r="J408" s="723"/>
      <c r="K408" s="723"/>
      <c r="L408" s="723"/>
      <c r="M408" s="723"/>
      <c r="N408" s="723"/>
      <c r="O408" s="724"/>
      <c r="P408" s="728"/>
      <c r="Q408" s="714"/>
      <c r="R408" s="714"/>
      <c r="S408" s="714"/>
      <c r="T408" s="714"/>
      <c r="U408" s="805"/>
      <c r="V408" s="310"/>
      <c r="W408" s="310"/>
      <c r="X408" s="310"/>
      <c r="Y408" s="310"/>
      <c r="Z408" s="310"/>
      <c r="AA408" s="57"/>
      <c r="AB408" s="57"/>
      <c r="AC408" s="57"/>
      <c r="AD408" s="57"/>
      <c r="AI408" s="512">
        <f t="shared" si="196"/>
        <v>0</v>
      </c>
      <c r="AJ408" s="290">
        <f t="shared" si="197"/>
        <v>0</v>
      </c>
      <c r="AK408" s="293">
        <f t="shared" si="198"/>
        <v>0</v>
      </c>
      <c r="AL408" s="283" t="str">
        <f>IF(AK408=0,"",
IF(SUM($AK$405:AK408)=1,AM408,
IF($AK$525&gt;SUM($AK$405:AK408),_xlfn.CONCAT(", ",AM408),
IF($AK$525=SUM($AK$405:AK408),_xlfn.CONCAT(" y ",AM408)))))</f>
        <v/>
      </c>
      <c r="AM408" s="120" t="s">
        <v>5131</v>
      </c>
    </row>
    <row r="409" spans="1:40" ht="15" customHeight="1">
      <c r="A409" s="22"/>
      <c r="B409" s="11"/>
      <c r="C409" s="35" t="s">
        <v>5031</v>
      </c>
      <c r="D409" s="800" t="str">
        <f>IF(CNGE_2026_M1_Secc1_Sub1!$D45="","",CNGE_2026_M1_Secc1_Sub1!$D45)</f>
        <v/>
      </c>
      <c r="E409" s="723"/>
      <c r="F409" s="723"/>
      <c r="G409" s="723"/>
      <c r="H409" s="723"/>
      <c r="I409" s="723"/>
      <c r="J409" s="723"/>
      <c r="K409" s="723"/>
      <c r="L409" s="723"/>
      <c r="M409" s="723"/>
      <c r="N409" s="723"/>
      <c r="O409" s="724"/>
      <c r="P409" s="728"/>
      <c r="Q409" s="714"/>
      <c r="R409" s="714"/>
      <c r="S409" s="714"/>
      <c r="T409" s="714"/>
      <c r="U409" s="805"/>
      <c r="V409" s="310"/>
      <c r="W409" s="310"/>
      <c r="X409" s="310"/>
      <c r="Y409" s="310"/>
      <c r="Z409" s="310"/>
      <c r="AA409" s="57"/>
      <c r="AB409" s="57"/>
      <c r="AC409" s="57"/>
      <c r="AD409" s="57"/>
      <c r="AI409" s="512">
        <f t="shared" si="196"/>
        <v>0</v>
      </c>
      <c r="AJ409" s="290">
        <f t="shared" si="197"/>
        <v>0</v>
      </c>
      <c r="AK409" s="293">
        <f t="shared" si="198"/>
        <v>0</v>
      </c>
      <c r="AL409" s="283" t="str">
        <f>IF(AK409=0,"",
IF(SUM($AK$405:AK409)=1,AM409,
IF($AK$525&gt;SUM($AK$405:AK409),_xlfn.CONCAT(", ",AM409),
IF($AK$525=SUM($AK$405:AK409),_xlfn.CONCAT(" y ",AM409)))))</f>
        <v/>
      </c>
      <c r="AM409" s="120" t="s">
        <v>5133</v>
      </c>
    </row>
    <row r="410" spans="1:40" ht="14.25" customHeight="1">
      <c r="A410" s="22"/>
      <c r="B410" s="11"/>
      <c r="C410" s="35" t="s">
        <v>5033</v>
      </c>
      <c r="D410" s="800" t="str">
        <f>IF(CNGE_2026_M1_Secc1_Sub1!$D46="","",CNGE_2026_M1_Secc1_Sub1!$D46)</f>
        <v/>
      </c>
      <c r="E410" s="723"/>
      <c r="F410" s="723"/>
      <c r="G410" s="723"/>
      <c r="H410" s="723"/>
      <c r="I410" s="723"/>
      <c r="J410" s="723"/>
      <c r="K410" s="723"/>
      <c r="L410" s="723"/>
      <c r="M410" s="723"/>
      <c r="N410" s="723"/>
      <c r="O410" s="724"/>
      <c r="P410" s="728"/>
      <c r="Q410" s="714"/>
      <c r="R410" s="714"/>
      <c r="S410" s="714"/>
      <c r="T410" s="714"/>
      <c r="U410" s="805"/>
      <c r="V410" s="310"/>
      <c r="W410" s="310"/>
      <c r="X410" s="310"/>
      <c r="Y410" s="310"/>
      <c r="Z410" s="310"/>
      <c r="AA410" s="57"/>
      <c r="AB410" s="57"/>
      <c r="AC410" s="57"/>
      <c r="AD410" s="57"/>
      <c r="AI410" s="512">
        <f t="shared" si="196"/>
        <v>0</v>
      </c>
      <c r="AJ410" s="290">
        <f t="shared" si="197"/>
        <v>0</v>
      </c>
      <c r="AK410" s="293">
        <f t="shared" si="198"/>
        <v>0</v>
      </c>
      <c r="AL410" s="283" t="str">
        <f>IF(AK410=0,"",
IF(SUM($AK$405:AK410)=1,AM410,
IF($AK$525&gt;SUM($AK$405:AK410),_xlfn.CONCAT(", ",AM410),
IF($AK$525=SUM($AK$405:AK410),_xlfn.CONCAT(" y ",AM410)))))</f>
        <v/>
      </c>
      <c r="AM410" s="120" t="s">
        <v>5135</v>
      </c>
    </row>
    <row r="411" spans="1:40" ht="15" customHeight="1">
      <c r="A411" s="22"/>
      <c r="B411" s="11"/>
      <c r="C411" s="35" t="s">
        <v>5035</v>
      </c>
      <c r="D411" s="800" t="str">
        <f>IF(CNGE_2026_M1_Secc1_Sub1!$D47="","",CNGE_2026_M1_Secc1_Sub1!$D47)</f>
        <v/>
      </c>
      <c r="E411" s="723"/>
      <c r="F411" s="723"/>
      <c r="G411" s="723"/>
      <c r="H411" s="723"/>
      <c r="I411" s="723"/>
      <c r="J411" s="723"/>
      <c r="K411" s="723"/>
      <c r="L411" s="723"/>
      <c r="M411" s="723"/>
      <c r="N411" s="723"/>
      <c r="O411" s="724"/>
      <c r="P411" s="728"/>
      <c r="Q411" s="714"/>
      <c r="R411" s="714"/>
      <c r="S411" s="714"/>
      <c r="T411" s="714"/>
      <c r="U411" s="805"/>
      <c r="V411" s="310"/>
      <c r="W411" s="310"/>
      <c r="X411" s="310"/>
      <c r="Y411" s="310"/>
      <c r="Z411" s="310"/>
      <c r="AA411" s="57"/>
      <c r="AB411" s="57"/>
      <c r="AC411" s="57"/>
      <c r="AD411" s="57"/>
      <c r="AI411" s="512">
        <f t="shared" si="196"/>
        <v>0</v>
      </c>
      <c r="AJ411" s="290">
        <f t="shared" si="197"/>
        <v>0</v>
      </c>
      <c r="AK411" s="293">
        <f t="shared" si="198"/>
        <v>0</v>
      </c>
      <c r="AL411" s="283" t="str">
        <f>IF(AK411=0,"",
IF(SUM($AK$405:AK411)=1,AM411,
IF($AK$525&gt;SUM($AK$405:AK411),_xlfn.CONCAT(", ",AM411),
IF($AK$525=SUM($AK$405:AK411),_xlfn.CONCAT(" y ",AM411)))))</f>
        <v/>
      </c>
      <c r="AM411" s="120" t="s">
        <v>5137</v>
      </c>
    </row>
    <row r="412" spans="1:40" ht="15" customHeight="1">
      <c r="A412" s="22"/>
      <c r="B412" s="11"/>
      <c r="C412" s="35" t="s">
        <v>5037</v>
      </c>
      <c r="D412" s="800" t="str">
        <f>IF(CNGE_2026_M1_Secc1_Sub1!$D48="","",CNGE_2026_M1_Secc1_Sub1!$D48)</f>
        <v/>
      </c>
      <c r="E412" s="723"/>
      <c r="F412" s="723"/>
      <c r="G412" s="723"/>
      <c r="H412" s="723"/>
      <c r="I412" s="723"/>
      <c r="J412" s="723"/>
      <c r="K412" s="723"/>
      <c r="L412" s="723"/>
      <c r="M412" s="723"/>
      <c r="N412" s="723"/>
      <c r="O412" s="724"/>
      <c r="P412" s="728"/>
      <c r="Q412" s="714"/>
      <c r="R412" s="714"/>
      <c r="S412" s="714"/>
      <c r="T412" s="714"/>
      <c r="U412" s="805"/>
      <c r="V412" s="310"/>
      <c r="W412" s="310"/>
      <c r="X412" s="310"/>
      <c r="Y412" s="310"/>
      <c r="Z412" s="310"/>
      <c r="AA412" s="57"/>
      <c r="AB412" s="57"/>
      <c r="AC412" s="57"/>
      <c r="AD412" s="57"/>
      <c r="AI412" s="512">
        <f t="shared" si="196"/>
        <v>0</v>
      </c>
      <c r="AJ412" s="290">
        <f t="shared" si="197"/>
        <v>0</v>
      </c>
      <c r="AK412" s="293">
        <f t="shared" si="198"/>
        <v>0</v>
      </c>
      <c r="AL412" s="283" t="str">
        <f>IF(AK412=0,"",
IF(SUM($AK$405:AK412)=1,AM412,
IF($AK$525&gt;SUM($AK$405:AK412),_xlfn.CONCAT(", ",AM412),
IF($AK$525=SUM($AK$405:AK412),_xlfn.CONCAT(" y ",AM412)))))</f>
        <v/>
      </c>
      <c r="AM412" s="120" t="s">
        <v>5139</v>
      </c>
    </row>
    <row r="413" spans="1:40" ht="15" customHeight="1">
      <c r="A413" s="22"/>
      <c r="B413" s="11"/>
      <c r="C413" s="35" t="s">
        <v>5039</v>
      </c>
      <c r="D413" s="800" t="str">
        <f>IF(CNGE_2026_M1_Secc1_Sub1!$D49="","",CNGE_2026_M1_Secc1_Sub1!$D49)</f>
        <v/>
      </c>
      <c r="E413" s="723"/>
      <c r="F413" s="723"/>
      <c r="G413" s="723"/>
      <c r="H413" s="723"/>
      <c r="I413" s="723"/>
      <c r="J413" s="723"/>
      <c r="K413" s="723"/>
      <c r="L413" s="723"/>
      <c r="M413" s="723"/>
      <c r="N413" s="723"/>
      <c r="O413" s="724"/>
      <c r="P413" s="728"/>
      <c r="Q413" s="714"/>
      <c r="R413" s="714"/>
      <c r="S413" s="714"/>
      <c r="T413" s="714"/>
      <c r="U413" s="805"/>
      <c r="V413" s="310"/>
      <c r="W413" s="310"/>
      <c r="X413" s="310"/>
      <c r="Y413" s="310"/>
      <c r="Z413" s="310"/>
      <c r="AA413" s="57"/>
      <c r="AB413" s="57"/>
      <c r="AC413" s="57"/>
      <c r="AD413" s="57"/>
      <c r="AI413" s="512">
        <f t="shared" si="196"/>
        <v>0</v>
      </c>
      <c r="AJ413" s="290">
        <f t="shared" si="197"/>
        <v>0</v>
      </c>
      <c r="AK413" s="293">
        <f t="shared" si="198"/>
        <v>0</v>
      </c>
      <c r="AL413" s="283" t="str">
        <f>IF(AK413=0,"",
IF(SUM($AK$405:AK413)=1,AM413,
IF($AK$525&gt;SUM($AK$405:AK413),_xlfn.CONCAT(", ",AM413),
IF($AK$525=SUM($AK$405:AK413),_xlfn.CONCAT(" y ",AM413)))))</f>
        <v/>
      </c>
      <c r="AM413" s="120" t="s">
        <v>5141</v>
      </c>
    </row>
    <row r="414" spans="1:40" ht="15" customHeight="1">
      <c r="A414" s="22"/>
      <c r="B414" s="11"/>
      <c r="C414" s="106" t="s">
        <v>5040</v>
      </c>
      <c r="D414" s="800" t="str">
        <f>IF(CNGE_2026_M1_Secc1_Sub1!$D50="","",CNGE_2026_M1_Secc1_Sub1!$D50)</f>
        <v/>
      </c>
      <c r="E414" s="723"/>
      <c r="F414" s="723"/>
      <c r="G414" s="723"/>
      <c r="H414" s="723"/>
      <c r="I414" s="723"/>
      <c r="J414" s="723"/>
      <c r="K414" s="723"/>
      <c r="L414" s="723"/>
      <c r="M414" s="723"/>
      <c r="N414" s="723"/>
      <c r="O414" s="724"/>
      <c r="P414" s="728"/>
      <c r="Q414" s="714"/>
      <c r="R414" s="714"/>
      <c r="S414" s="714"/>
      <c r="T414" s="714"/>
      <c r="U414" s="805"/>
      <c r="V414" s="310"/>
      <c r="W414" s="310"/>
      <c r="X414" s="310"/>
      <c r="Y414" s="310"/>
      <c r="Z414" s="310"/>
      <c r="AA414" s="57"/>
      <c r="AB414" s="57"/>
      <c r="AC414" s="57"/>
      <c r="AD414" s="57"/>
      <c r="AI414" s="512">
        <f t="shared" si="196"/>
        <v>0</v>
      </c>
      <c r="AJ414" s="290">
        <f t="shared" si="197"/>
        <v>0</v>
      </c>
      <c r="AK414" s="293">
        <f t="shared" si="198"/>
        <v>0</v>
      </c>
      <c r="AL414" s="283" t="str">
        <f>IF(AK414=0,"",
IF(SUM($AK$405:AK414)=1,AM414,
IF($AK$525&gt;SUM($AK$405:AK414),_xlfn.CONCAT(", ",AM414),
IF($AK$525=SUM($AK$405:AK414),_xlfn.CONCAT(" y ",AM414)))))</f>
        <v/>
      </c>
      <c r="AM414" s="120" t="s">
        <v>5143</v>
      </c>
    </row>
    <row r="415" spans="1:40" ht="15" customHeight="1">
      <c r="A415" s="22"/>
      <c r="B415" s="11"/>
      <c r="C415" s="35" t="s">
        <v>5042</v>
      </c>
      <c r="D415" s="800" t="str">
        <f>IF(CNGE_2026_M1_Secc1_Sub1!$D51="","",CNGE_2026_M1_Secc1_Sub1!$D51)</f>
        <v/>
      </c>
      <c r="E415" s="723"/>
      <c r="F415" s="723"/>
      <c r="G415" s="723"/>
      <c r="H415" s="723"/>
      <c r="I415" s="723"/>
      <c r="J415" s="723"/>
      <c r="K415" s="723"/>
      <c r="L415" s="723"/>
      <c r="M415" s="723"/>
      <c r="N415" s="723"/>
      <c r="O415" s="724"/>
      <c r="P415" s="728"/>
      <c r="Q415" s="714"/>
      <c r="R415" s="714"/>
      <c r="S415" s="714"/>
      <c r="T415" s="714"/>
      <c r="U415" s="805"/>
      <c r="V415" s="310"/>
      <c r="W415" s="310"/>
      <c r="X415" s="310"/>
      <c r="Y415" s="310"/>
      <c r="Z415" s="310"/>
      <c r="AA415" s="57"/>
      <c r="AB415" s="57"/>
      <c r="AC415" s="57"/>
      <c r="AD415" s="57"/>
      <c r="AI415" s="512">
        <f t="shared" si="196"/>
        <v>0</v>
      </c>
      <c r="AJ415" s="290">
        <f t="shared" si="197"/>
        <v>0</v>
      </c>
      <c r="AK415" s="293">
        <f t="shared" si="198"/>
        <v>0</v>
      </c>
      <c r="AL415" s="283" t="str">
        <f>IF(AK415=0,"",
IF(SUM($AK$405:AK415)=1,AM415,
IF($AK$525&gt;SUM($AK$405:AK415),_xlfn.CONCAT(", ",AM415),
IF($AK$525=SUM($AK$405:AK415),_xlfn.CONCAT(" y ",AM415)))))</f>
        <v/>
      </c>
      <c r="AM415" s="120" t="s">
        <v>5145</v>
      </c>
    </row>
    <row r="416" spans="1:40" ht="15" customHeight="1">
      <c r="A416" s="22"/>
      <c r="B416" s="11"/>
      <c r="C416" s="35" t="s">
        <v>5043</v>
      </c>
      <c r="D416" s="800" t="str">
        <f>IF(CNGE_2026_M1_Secc1_Sub1!$D52="","",CNGE_2026_M1_Secc1_Sub1!$D52)</f>
        <v/>
      </c>
      <c r="E416" s="723"/>
      <c r="F416" s="723"/>
      <c r="G416" s="723"/>
      <c r="H416" s="723"/>
      <c r="I416" s="723"/>
      <c r="J416" s="723"/>
      <c r="K416" s="723"/>
      <c r="L416" s="723"/>
      <c r="M416" s="723"/>
      <c r="N416" s="723"/>
      <c r="O416" s="724"/>
      <c r="P416" s="728"/>
      <c r="Q416" s="714"/>
      <c r="R416" s="714"/>
      <c r="S416" s="714"/>
      <c r="T416" s="714"/>
      <c r="U416" s="805"/>
      <c r="V416" s="310"/>
      <c r="W416" s="310"/>
      <c r="X416" s="310"/>
      <c r="Y416" s="310"/>
      <c r="Z416" s="310"/>
      <c r="AA416" s="57"/>
      <c r="AB416" s="57"/>
      <c r="AC416" s="57"/>
      <c r="AD416" s="57"/>
      <c r="AI416" s="512">
        <f t="shared" si="196"/>
        <v>0</v>
      </c>
      <c r="AJ416" s="290">
        <f t="shared" si="197"/>
        <v>0</v>
      </c>
      <c r="AK416" s="293">
        <f t="shared" si="198"/>
        <v>0</v>
      </c>
      <c r="AL416" s="283" t="str">
        <f>IF(AK416=0,"",
IF(SUM($AK$405:AK416)=1,AM416,
IF($AK$525&gt;SUM($AK$405:AK416),_xlfn.CONCAT(", ",AM416),
IF($AK$525=SUM($AK$405:AK416),_xlfn.CONCAT(" y ",AM416)))))</f>
        <v/>
      </c>
      <c r="AM416" s="120" t="s">
        <v>5147</v>
      </c>
    </row>
    <row r="417" spans="1:39" ht="15" customHeight="1">
      <c r="A417" s="22"/>
      <c r="B417" s="11"/>
      <c r="C417" s="35" t="s">
        <v>5044</v>
      </c>
      <c r="D417" s="800" t="str">
        <f>IF(CNGE_2026_M1_Secc1_Sub1!$D53="","",CNGE_2026_M1_Secc1_Sub1!$D53)</f>
        <v/>
      </c>
      <c r="E417" s="723"/>
      <c r="F417" s="723"/>
      <c r="G417" s="723"/>
      <c r="H417" s="723"/>
      <c r="I417" s="723"/>
      <c r="J417" s="723"/>
      <c r="K417" s="723"/>
      <c r="L417" s="723"/>
      <c r="M417" s="723"/>
      <c r="N417" s="723"/>
      <c r="O417" s="724"/>
      <c r="P417" s="728"/>
      <c r="Q417" s="714"/>
      <c r="R417" s="714"/>
      <c r="S417" s="714"/>
      <c r="T417" s="714"/>
      <c r="U417" s="805"/>
      <c r="V417" s="310"/>
      <c r="W417" s="310"/>
      <c r="X417" s="310"/>
      <c r="Y417" s="310"/>
      <c r="Z417" s="310"/>
      <c r="AA417" s="57"/>
      <c r="AB417" s="57"/>
      <c r="AC417" s="57"/>
      <c r="AD417" s="57"/>
      <c r="AI417" s="512">
        <f t="shared" si="196"/>
        <v>0</v>
      </c>
      <c r="AJ417" s="290">
        <f t="shared" si="197"/>
        <v>0</v>
      </c>
      <c r="AK417" s="293">
        <f t="shared" si="198"/>
        <v>0</v>
      </c>
      <c r="AL417" s="283" t="str">
        <f>IF(AK417=0,"",
IF(SUM($AK$405:AK417)=1,AM417,
IF($AK$525&gt;SUM($AK$405:AK417),_xlfn.CONCAT(", ",AM417),
IF($AK$525=SUM($AK$405:AK417),_xlfn.CONCAT(" y ",AM417)))))</f>
        <v/>
      </c>
      <c r="AM417" s="120" t="s">
        <v>5149</v>
      </c>
    </row>
    <row r="418" spans="1:39" ht="15" customHeight="1">
      <c r="A418" s="22"/>
      <c r="B418" s="11"/>
      <c r="C418" s="35" t="s">
        <v>5045</v>
      </c>
      <c r="D418" s="800" t="str">
        <f>IF(CNGE_2026_M1_Secc1_Sub1!$D54="","",CNGE_2026_M1_Secc1_Sub1!$D54)</f>
        <v/>
      </c>
      <c r="E418" s="723"/>
      <c r="F418" s="723"/>
      <c r="G418" s="723"/>
      <c r="H418" s="723"/>
      <c r="I418" s="723"/>
      <c r="J418" s="723"/>
      <c r="K418" s="723"/>
      <c r="L418" s="723"/>
      <c r="M418" s="723"/>
      <c r="N418" s="723"/>
      <c r="O418" s="724"/>
      <c r="P418" s="728"/>
      <c r="Q418" s="714"/>
      <c r="R418" s="714"/>
      <c r="S418" s="714"/>
      <c r="T418" s="714"/>
      <c r="U418" s="805"/>
      <c r="V418" s="310"/>
      <c r="W418" s="310"/>
      <c r="X418" s="310"/>
      <c r="Y418" s="310"/>
      <c r="Z418" s="310"/>
      <c r="AA418" s="57"/>
      <c r="AB418" s="57"/>
      <c r="AC418" s="57"/>
      <c r="AD418" s="57"/>
      <c r="AI418" s="512">
        <f t="shared" si="196"/>
        <v>0</v>
      </c>
      <c r="AJ418" s="290">
        <f t="shared" si="197"/>
        <v>0</v>
      </c>
      <c r="AK418" s="293">
        <f t="shared" si="198"/>
        <v>0</v>
      </c>
      <c r="AL418" s="283" t="str">
        <f>IF(AK418=0,"",
IF(SUM($AK$405:AK418)=1,AM418,
IF($AK$525&gt;SUM($AK$405:AK418),_xlfn.CONCAT(", ",AM418),
IF($AK$525=SUM($AK$405:AK418),_xlfn.CONCAT(" y ",AM418)))))</f>
        <v/>
      </c>
      <c r="AM418" s="120" t="s">
        <v>5151</v>
      </c>
    </row>
    <row r="419" spans="1:39" ht="15" customHeight="1">
      <c r="A419" s="22"/>
      <c r="B419" s="11"/>
      <c r="C419" s="35" t="s">
        <v>5046</v>
      </c>
      <c r="D419" s="800" t="str">
        <f>IF(CNGE_2026_M1_Secc1_Sub1!$D55="","",CNGE_2026_M1_Secc1_Sub1!$D55)</f>
        <v/>
      </c>
      <c r="E419" s="723"/>
      <c r="F419" s="723"/>
      <c r="G419" s="723"/>
      <c r="H419" s="723"/>
      <c r="I419" s="723"/>
      <c r="J419" s="723"/>
      <c r="K419" s="723"/>
      <c r="L419" s="723"/>
      <c r="M419" s="723"/>
      <c r="N419" s="723"/>
      <c r="O419" s="724"/>
      <c r="P419" s="728"/>
      <c r="Q419" s="714"/>
      <c r="R419" s="714"/>
      <c r="S419" s="714"/>
      <c r="T419" s="714"/>
      <c r="U419" s="805"/>
      <c r="V419" s="310"/>
      <c r="W419" s="310"/>
      <c r="X419" s="310"/>
      <c r="Y419" s="310"/>
      <c r="Z419" s="310"/>
      <c r="AA419" s="57"/>
      <c r="AB419" s="57"/>
      <c r="AC419" s="57"/>
      <c r="AD419" s="57"/>
      <c r="AI419" s="512">
        <f t="shared" si="196"/>
        <v>0</v>
      </c>
      <c r="AJ419" s="290">
        <f t="shared" si="197"/>
        <v>0</v>
      </c>
      <c r="AK419" s="293">
        <f t="shared" si="198"/>
        <v>0</v>
      </c>
      <c r="AL419" s="283" t="str">
        <f>IF(AK419=0,"",
IF(SUM($AK$405:AK419)=1,AM419,
IF($AK$525&gt;SUM($AK$405:AK419),_xlfn.CONCAT(", ",AM419),
IF($AK$525=SUM($AK$405:AK419),_xlfn.CONCAT(" y ",AM419)))))</f>
        <v/>
      </c>
      <c r="AM419" s="120" t="s">
        <v>5153</v>
      </c>
    </row>
    <row r="420" spans="1:39" ht="15" customHeight="1">
      <c r="A420" s="22"/>
      <c r="B420" s="11"/>
      <c r="C420" s="35" t="s">
        <v>5047</v>
      </c>
      <c r="D420" s="800" t="str">
        <f>IF(CNGE_2026_M1_Secc1_Sub1!$D56="","",CNGE_2026_M1_Secc1_Sub1!$D56)</f>
        <v/>
      </c>
      <c r="E420" s="723"/>
      <c r="F420" s="723"/>
      <c r="G420" s="723"/>
      <c r="H420" s="723"/>
      <c r="I420" s="723"/>
      <c r="J420" s="723"/>
      <c r="K420" s="723"/>
      <c r="L420" s="723"/>
      <c r="M420" s="723"/>
      <c r="N420" s="723"/>
      <c r="O420" s="724"/>
      <c r="P420" s="728"/>
      <c r="Q420" s="714"/>
      <c r="R420" s="714"/>
      <c r="S420" s="714"/>
      <c r="T420" s="714"/>
      <c r="U420" s="805"/>
      <c r="V420" s="310"/>
      <c r="W420" s="310"/>
      <c r="X420" s="310"/>
      <c r="Y420" s="310"/>
      <c r="Z420" s="310"/>
      <c r="AA420" s="57"/>
      <c r="AB420" s="57"/>
      <c r="AC420" s="57"/>
      <c r="AD420" s="57"/>
      <c r="AI420" s="512">
        <f t="shared" si="196"/>
        <v>0</v>
      </c>
      <c r="AJ420" s="290">
        <f t="shared" si="197"/>
        <v>0</v>
      </c>
      <c r="AK420" s="293">
        <f t="shared" si="198"/>
        <v>0</v>
      </c>
      <c r="AL420" s="283" t="str">
        <f>IF(AK420=0,"",
IF(SUM($AK$405:AK420)=1,AM420,
IF($AK$525&gt;SUM($AK$405:AK420),_xlfn.CONCAT(", ",AM420),
IF($AK$525=SUM($AK$405:AK420),_xlfn.CONCAT(" y ",AM420)))))</f>
        <v/>
      </c>
      <c r="AM420" s="120" t="s">
        <v>5155</v>
      </c>
    </row>
    <row r="421" spans="1:39" ht="15" customHeight="1">
      <c r="A421" s="22"/>
      <c r="B421" s="11"/>
      <c r="C421" s="35" t="s">
        <v>5048</v>
      </c>
      <c r="D421" s="800" t="str">
        <f>IF(CNGE_2026_M1_Secc1_Sub1!$D57="","",CNGE_2026_M1_Secc1_Sub1!$D57)</f>
        <v/>
      </c>
      <c r="E421" s="723"/>
      <c r="F421" s="723"/>
      <c r="G421" s="723"/>
      <c r="H421" s="723"/>
      <c r="I421" s="723"/>
      <c r="J421" s="723"/>
      <c r="K421" s="723"/>
      <c r="L421" s="723"/>
      <c r="M421" s="723"/>
      <c r="N421" s="723"/>
      <c r="O421" s="724"/>
      <c r="P421" s="728"/>
      <c r="Q421" s="714"/>
      <c r="R421" s="714"/>
      <c r="S421" s="714"/>
      <c r="T421" s="714"/>
      <c r="U421" s="805"/>
      <c r="V421" s="310"/>
      <c r="W421" s="310"/>
      <c r="X421" s="310"/>
      <c r="Y421" s="310"/>
      <c r="Z421" s="310"/>
      <c r="AA421" s="57"/>
      <c r="AB421" s="57"/>
      <c r="AC421" s="57"/>
      <c r="AD421" s="57"/>
      <c r="AI421" s="512">
        <f t="shared" si="196"/>
        <v>0</v>
      </c>
      <c r="AJ421" s="290">
        <f t="shared" si="197"/>
        <v>0</v>
      </c>
      <c r="AK421" s="293">
        <f t="shared" si="198"/>
        <v>0</v>
      </c>
      <c r="AL421" s="283" t="str">
        <f>IF(AK421=0,"",
IF(SUM($AK$405:AK421)=1,AM421,
IF($AK$525&gt;SUM($AK$405:AK421),_xlfn.CONCAT(", ",AM421),
IF($AK$525=SUM($AK$405:AK421),_xlfn.CONCAT(" y ",AM421)))))</f>
        <v/>
      </c>
      <c r="AM421" s="120" t="s">
        <v>5157</v>
      </c>
    </row>
    <row r="422" spans="1:39" ht="15" customHeight="1">
      <c r="A422" s="22"/>
      <c r="B422" s="11"/>
      <c r="C422" s="35" t="s">
        <v>5049</v>
      </c>
      <c r="D422" s="800" t="str">
        <f>IF(CNGE_2026_M1_Secc1_Sub1!$D58="","",CNGE_2026_M1_Secc1_Sub1!$D58)</f>
        <v/>
      </c>
      <c r="E422" s="723"/>
      <c r="F422" s="723"/>
      <c r="G422" s="723"/>
      <c r="H422" s="723"/>
      <c r="I422" s="723"/>
      <c r="J422" s="723"/>
      <c r="K422" s="723"/>
      <c r="L422" s="723"/>
      <c r="M422" s="723"/>
      <c r="N422" s="723"/>
      <c r="O422" s="724"/>
      <c r="P422" s="728"/>
      <c r="Q422" s="714"/>
      <c r="R422" s="714"/>
      <c r="S422" s="714"/>
      <c r="T422" s="714"/>
      <c r="U422" s="805"/>
      <c r="V422" s="310"/>
      <c r="W422" s="310"/>
      <c r="X422" s="310"/>
      <c r="Y422" s="310"/>
      <c r="Z422" s="310"/>
      <c r="AA422" s="57"/>
      <c r="AB422" s="57"/>
      <c r="AC422" s="57"/>
      <c r="AD422" s="57"/>
      <c r="AI422" s="512">
        <f t="shared" si="196"/>
        <v>0</v>
      </c>
      <c r="AJ422" s="290">
        <f t="shared" si="197"/>
        <v>0</v>
      </c>
      <c r="AK422" s="293">
        <f t="shared" si="198"/>
        <v>0</v>
      </c>
      <c r="AL422" s="283" t="str">
        <f>IF(AK422=0,"",
IF(SUM($AK$405:AK422)=1,AM422,
IF($AK$525&gt;SUM($AK$405:AK422),_xlfn.CONCAT(", ",AM422),
IF($AK$525=SUM($AK$405:AK422),_xlfn.CONCAT(" y ",AM422)))))</f>
        <v/>
      </c>
      <c r="AM422" s="120" t="s">
        <v>5159</v>
      </c>
    </row>
    <row r="423" spans="1:39" ht="15" customHeight="1">
      <c r="A423" s="22"/>
      <c r="B423" s="11"/>
      <c r="C423" s="35" t="s">
        <v>5050</v>
      </c>
      <c r="D423" s="800" t="str">
        <f>IF(CNGE_2026_M1_Secc1_Sub1!$D59="","",CNGE_2026_M1_Secc1_Sub1!$D59)</f>
        <v/>
      </c>
      <c r="E423" s="723"/>
      <c r="F423" s="723"/>
      <c r="G423" s="723"/>
      <c r="H423" s="723"/>
      <c r="I423" s="723"/>
      <c r="J423" s="723"/>
      <c r="K423" s="723"/>
      <c r="L423" s="723"/>
      <c r="M423" s="723"/>
      <c r="N423" s="723"/>
      <c r="O423" s="724"/>
      <c r="P423" s="728"/>
      <c r="Q423" s="714"/>
      <c r="R423" s="714"/>
      <c r="S423" s="714"/>
      <c r="T423" s="714"/>
      <c r="U423" s="805"/>
      <c r="V423" s="310"/>
      <c r="W423" s="310"/>
      <c r="X423" s="310"/>
      <c r="Y423" s="310"/>
      <c r="Z423" s="310"/>
      <c r="AA423" s="57"/>
      <c r="AB423" s="57"/>
      <c r="AC423" s="57"/>
      <c r="AD423" s="57"/>
      <c r="AI423" s="512">
        <f t="shared" si="196"/>
        <v>0</v>
      </c>
      <c r="AJ423" s="290">
        <f t="shared" si="197"/>
        <v>0</v>
      </c>
      <c r="AK423" s="293">
        <f t="shared" si="198"/>
        <v>0</v>
      </c>
      <c r="AL423" s="283" t="str">
        <f>IF(AK423=0,"",
IF(SUM($AK$405:AK423)=1,AM423,
IF($AK$525&gt;SUM($AK$405:AK423),_xlfn.CONCAT(", ",AM423),
IF($AK$525=SUM($AK$405:AK423),_xlfn.CONCAT(" y ",AM423)))))</f>
        <v/>
      </c>
      <c r="AM423" s="120" t="s">
        <v>5161</v>
      </c>
    </row>
    <row r="424" spans="1:39" ht="15" customHeight="1">
      <c r="A424" s="22"/>
      <c r="B424" s="11"/>
      <c r="C424" s="35" t="s">
        <v>5051</v>
      </c>
      <c r="D424" s="800" t="str">
        <f>IF(CNGE_2026_M1_Secc1_Sub1!$D60="","",CNGE_2026_M1_Secc1_Sub1!$D60)</f>
        <v/>
      </c>
      <c r="E424" s="723"/>
      <c r="F424" s="723"/>
      <c r="G424" s="723"/>
      <c r="H424" s="723"/>
      <c r="I424" s="723"/>
      <c r="J424" s="723"/>
      <c r="K424" s="723"/>
      <c r="L424" s="723"/>
      <c r="M424" s="723"/>
      <c r="N424" s="723"/>
      <c r="O424" s="724"/>
      <c r="P424" s="728"/>
      <c r="Q424" s="714"/>
      <c r="R424" s="714"/>
      <c r="S424" s="714"/>
      <c r="T424" s="714"/>
      <c r="U424" s="805"/>
      <c r="V424" s="310"/>
      <c r="W424" s="310"/>
      <c r="X424" s="310"/>
      <c r="Y424" s="310"/>
      <c r="Z424" s="310"/>
      <c r="AA424" s="57"/>
      <c r="AB424" s="57"/>
      <c r="AC424" s="57"/>
      <c r="AD424" s="57"/>
      <c r="AI424" s="512">
        <f t="shared" si="196"/>
        <v>0</v>
      </c>
      <c r="AJ424" s="290">
        <f t="shared" si="197"/>
        <v>0</v>
      </c>
      <c r="AK424" s="293">
        <f t="shared" si="198"/>
        <v>0</v>
      </c>
      <c r="AL424" s="283" t="str">
        <f>IF(AK424=0,"",
IF(SUM($AK$405:AK424)=1,AM424,
IF($AK$525&gt;SUM($AK$405:AK424),_xlfn.CONCAT(", ",AM424),
IF($AK$525=SUM($AK$405:AK424),_xlfn.CONCAT(" y ",AM424)))))</f>
        <v/>
      </c>
      <c r="AM424" s="120" t="s">
        <v>5163</v>
      </c>
    </row>
    <row r="425" spans="1:39" ht="15" customHeight="1">
      <c r="A425" s="22"/>
      <c r="B425" s="11"/>
      <c r="C425" s="35" t="s">
        <v>5052</v>
      </c>
      <c r="D425" s="800" t="str">
        <f>IF(CNGE_2026_M1_Secc1_Sub1!$D61="","",CNGE_2026_M1_Secc1_Sub1!$D61)</f>
        <v/>
      </c>
      <c r="E425" s="723"/>
      <c r="F425" s="723"/>
      <c r="G425" s="723"/>
      <c r="H425" s="723"/>
      <c r="I425" s="723"/>
      <c r="J425" s="723"/>
      <c r="K425" s="723"/>
      <c r="L425" s="723"/>
      <c r="M425" s="723"/>
      <c r="N425" s="723"/>
      <c r="O425" s="724"/>
      <c r="P425" s="728"/>
      <c r="Q425" s="714"/>
      <c r="R425" s="714"/>
      <c r="S425" s="714"/>
      <c r="T425" s="714"/>
      <c r="U425" s="805"/>
      <c r="V425" s="310"/>
      <c r="W425" s="310"/>
      <c r="X425" s="310"/>
      <c r="Y425" s="310"/>
      <c r="Z425" s="310"/>
      <c r="AA425" s="57"/>
      <c r="AB425" s="57"/>
      <c r="AC425" s="57"/>
      <c r="AD425" s="57"/>
      <c r="AI425" s="512">
        <f t="shared" si="196"/>
        <v>0</v>
      </c>
      <c r="AJ425" s="290">
        <f t="shared" si="197"/>
        <v>0</v>
      </c>
      <c r="AK425" s="293">
        <f t="shared" si="198"/>
        <v>0</v>
      </c>
      <c r="AL425" s="283" t="str">
        <f>IF(AK425=0,"",
IF(SUM($AK$405:AK425)=1,AM425,
IF($AK$525&gt;SUM($AK$405:AK425),_xlfn.CONCAT(", ",AM425),
IF($AK$525=SUM($AK$405:AK425),_xlfn.CONCAT(" y ",AM425)))))</f>
        <v/>
      </c>
      <c r="AM425" s="120" t="s">
        <v>5165</v>
      </c>
    </row>
    <row r="426" spans="1:39" ht="15" customHeight="1">
      <c r="A426" s="22"/>
      <c r="B426" s="11"/>
      <c r="C426" s="35" t="s">
        <v>5053</v>
      </c>
      <c r="D426" s="800" t="str">
        <f>IF(CNGE_2026_M1_Secc1_Sub1!$D62="","",CNGE_2026_M1_Secc1_Sub1!$D62)</f>
        <v/>
      </c>
      <c r="E426" s="723"/>
      <c r="F426" s="723"/>
      <c r="G426" s="723"/>
      <c r="H426" s="723"/>
      <c r="I426" s="723"/>
      <c r="J426" s="723"/>
      <c r="K426" s="723"/>
      <c r="L426" s="723"/>
      <c r="M426" s="723"/>
      <c r="N426" s="723"/>
      <c r="O426" s="724"/>
      <c r="P426" s="728"/>
      <c r="Q426" s="714"/>
      <c r="R426" s="714"/>
      <c r="S426" s="714"/>
      <c r="T426" s="714"/>
      <c r="U426" s="805"/>
      <c r="V426" s="310"/>
      <c r="W426" s="310"/>
      <c r="X426" s="310"/>
      <c r="Y426" s="310"/>
      <c r="Z426" s="310"/>
      <c r="AA426" s="57"/>
      <c r="AB426" s="57"/>
      <c r="AC426" s="57"/>
      <c r="AD426" s="57"/>
      <c r="AI426" s="512">
        <f t="shared" si="196"/>
        <v>0</v>
      </c>
      <c r="AJ426" s="290">
        <f t="shared" si="197"/>
        <v>0</v>
      </c>
      <c r="AK426" s="293">
        <f t="shared" si="198"/>
        <v>0</v>
      </c>
      <c r="AL426" s="283" t="str">
        <f>IF(AK426=0,"",
IF(SUM($AK$405:AK426)=1,AM426,
IF($AK$525&gt;SUM($AK$405:AK426),_xlfn.CONCAT(", ",AM426),
IF($AK$525=SUM($AK$405:AK426),_xlfn.CONCAT(" y ",AM426)))))</f>
        <v/>
      </c>
      <c r="AM426" s="120" t="s">
        <v>5167</v>
      </c>
    </row>
    <row r="427" spans="1:39" ht="15" customHeight="1">
      <c r="A427" s="22"/>
      <c r="B427" s="11"/>
      <c r="C427" s="35" t="s">
        <v>5054</v>
      </c>
      <c r="D427" s="800" t="str">
        <f>IF(CNGE_2026_M1_Secc1_Sub1!$D63="","",CNGE_2026_M1_Secc1_Sub1!$D63)</f>
        <v/>
      </c>
      <c r="E427" s="723"/>
      <c r="F427" s="723"/>
      <c r="G427" s="723"/>
      <c r="H427" s="723"/>
      <c r="I427" s="723"/>
      <c r="J427" s="723"/>
      <c r="K427" s="723"/>
      <c r="L427" s="723"/>
      <c r="M427" s="723"/>
      <c r="N427" s="723"/>
      <c r="O427" s="724"/>
      <c r="P427" s="728"/>
      <c r="Q427" s="714"/>
      <c r="R427" s="714"/>
      <c r="S427" s="714"/>
      <c r="T427" s="714"/>
      <c r="U427" s="805"/>
      <c r="V427" s="310"/>
      <c r="W427" s="310"/>
      <c r="X427" s="310"/>
      <c r="Y427" s="310"/>
      <c r="Z427" s="310"/>
      <c r="AA427" s="57"/>
      <c r="AB427" s="57"/>
      <c r="AC427" s="57"/>
      <c r="AD427" s="57"/>
      <c r="AI427" s="512">
        <f t="shared" si="196"/>
        <v>0</v>
      </c>
      <c r="AJ427" s="290">
        <f t="shared" si="197"/>
        <v>0</v>
      </c>
      <c r="AK427" s="293">
        <f t="shared" si="198"/>
        <v>0</v>
      </c>
      <c r="AL427" s="283" t="str">
        <f>IF(AK427=0,"",
IF(SUM($AK$405:AK427)=1,AM427,
IF($AK$525&gt;SUM($AK$405:AK427),_xlfn.CONCAT(", ",AM427),
IF($AK$525=SUM($AK$405:AK427),_xlfn.CONCAT(" y ",AM427)))))</f>
        <v/>
      </c>
      <c r="AM427" s="120" t="s">
        <v>5169</v>
      </c>
    </row>
    <row r="428" spans="1:39" ht="15" customHeight="1">
      <c r="A428" s="22"/>
      <c r="B428" s="11"/>
      <c r="C428" s="35" t="s">
        <v>5055</v>
      </c>
      <c r="D428" s="800" t="str">
        <f>IF(CNGE_2026_M1_Secc1_Sub1!$D64="","",CNGE_2026_M1_Secc1_Sub1!$D64)</f>
        <v/>
      </c>
      <c r="E428" s="723"/>
      <c r="F428" s="723"/>
      <c r="G428" s="723"/>
      <c r="H428" s="723"/>
      <c r="I428" s="723"/>
      <c r="J428" s="723"/>
      <c r="K428" s="723"/>
      <c r="L428" s="723"/>
      <c r="M428" s="723"/>
      <c r="N428" s="723"/>
      <c r="O428" s="724"/>
      <c r="P428" s="728"/>
      <c r="Q428" s="714"/>
      <c r="R428" s="714"/>
      <c r="S428" s="714"/>
      <c r="T428" s="714"/>
      <c r="U428" s="805"/>
      <c r="V428" s="310"/>
      <c r="W428" s="310"/>
      <c r="X428" s="310"/>
      <c r="Y428" s="310"/>
      <c r="Z428" s="310"/>
      <c r="AA428" s="57"/>
      <c r="AB428" s="57"/>
      <c r="AC428" s="57"/>
      <c r="AD428" s="57"/>
      <c r="AI428" s="512">
        <f t="shared" si="196"/>
        <v>0</v>
      </c>
      <c r="AJ428" s="290">
        <f t="shared" si="197"/>
        <v>0</v>
      </c>
      <c r="AK428" s="293">
        <f t="shared" si="198"/>
        <v>0</v>
      </c>
      <c r="AL428" s="283" t="str">
        <f>IF(AK428=0,"",
IF(SUM($AK$405:AK428)=1,AM428,
IF($AK$525&gt;SUM($AK$405:AK428),_xlfn.CONCAT(", ",AM428),
IF($AK$525=SUM($AK$405:AK428),_xlfn.CONCAT(" y ",AM428)))))</f>
        <v/>
      </c>
      <c r="AM428" s="120" t="s">
        <v>5171</v>
      </c>
    </row>
    <row r="429" spans="1:39" ht="15" customHeight="1">
      <c r="A429" s="22"/>
      <c r="B429" s="11"/>
      <c r="C429" s="35" t="s">
        <v>5056</v>
      </c>
      <c r="D429" s="800" t="str">
        <f>IF(CNGE_2026_M1_Secc1_Sub1!$D65="","",CNGE_2026_M1_Secc1_Sub1!$D65)</f>
        <v/>
      </c>
      <c r="E429" s="723"/>
      <c r="F429" s="723"/>
      <c r="G429" s="723"/>
      <c r="H429" s="723"/>
      <c r="I429" s="723"/>
      <c r="J429" s="723"/>
      <c r="K429" s="723"/>
      <c r="L429" s="723"/>
      <c r="M429" s="723"/>
      <c r="N429" s="723"/>
      <c r="O429" s="724"/>
      <c r="P429" s="728"/>
      <c r="Q429" s="714"/>
      <c r="R429" s="714"/>
      <c r="S429" s="714"/>
      <c r="T429" s="714"/>
      <c r="U429" s="805"/>
      <c r="V429" s="310"/>
      <c r="W429" s="310"/>
      <c r="X429" s="310"/>
      <c r="Y429" s="310"/>
      <c r="Z429" s="310"/>
      <c r="AA429" s="57"/>
      <c r="AB429" s="57"/>
      <c r="AC429" s="57"/>
      <c r="AD429" s="57"/>
      <c r="AI429" s="512">
        <f t="shared" si="196"/>
        <v>0</v>
      </c>
      <c r="AJ429" s="290">
        <f t="shared" si="197"/>
        <v>0</v>
      </c>
      <c r="AK429" s="293">
        <f t="shared" si="198"/>
        <v>0</v>
      </c>
      <c r="AL429" s="283" t="str">
        <f>IF(AK429=0,"",
IF(SUM($AK$405:AK429)=1,AM429,
IF($AK$525&gt;SUM($AK$405:AK429),_xlfn.CONCAT(", ",AM429),
IF($AK$525=SUM($AK$405:AK429),_xlfn.CONCAT(" y ",AM429)))))</f>
        <v/>
      </c>
      <c r="AM429" s="120" t="s">
        <v>5173</v>
      </c>
    </row>
    <row r="430" spans="1:39" ht="15" customHeight="1">
      <c r="A430" s="22"/>
      <c r="B430" s="11"/>
      <c r="C430" s="35" t="s">
        <v>5057</v>
      </c>
      <c r="D430" s="800" t="str">
        <f>IF(CNGE_2026_M1_Secc1_Sub1!$D66="","",CNGE_2026_M1_Secc1_Sub1!$D66)</f>
        <v/>
      </c>
      <c r="E430" s="723"/>
      <c r="F430" s="723"/>
      <c r="G430" s="723"/>
      <c r="H430" s="723"/>
      <c r="I430" s="723"/>
      <c r="J430" s="723"/>
      <c r="K430" s="723"/>
      <c r="L430" s="723"/>
      <c r="M430" s="723"/>
      <c r="N430" s="723"/>
      <c r="O430" s="724"/>
      <c r="P430" s="728"/>
      <c r="Q430" s="714"/>
      <c r="R430" s="714"/>
      <c r="S430" s="714"/>
      <c r="T430" s="714"/>
      <c r="U430" s="805"/>
      <c r="V430" s="310"/>
      <c r="W430" s="310"/>
      <c r="X430" s="310"/>
      <c r="Y430" s="310"/>
      <c r="Z430" s="310"/>
      <c r="AA430" s="57"/>
      <c r="AB430" s="57"/>
      <c r="AC430" s="57"/>
      <c r="AD430" s="57"/>
      <c r="AI430" s="512">
        <f t="shared" si="196"/>
        <v>0</v>
      </c>
      <c r="AJ430" s="290">
        <f t="shared" si="197"/>
        <v>0</v>
      </c>
      <c r="AK430" s="293">
        <f t="shared" si="198"/>
        <v>0</v>
      </c>
      <c r="AL430" s="283" t="str">
        <f>IF(AK430=0,"",
IF(SUM($AK$405:AK430)=1,AM430,
IF($AK$525&gt;SUM($AK$405:AK430),_xlfn.CONCAT(", ",AM430),
IF($AK$525=SUM($AK$405:AK430),_xlfn.CONCAT(" y ",AM430)))))</f>
        <v/>
      </c>
      <c r="AM430" s="120" t="s">
        <v>5175</v>
      </c>
    </row>
    <row r="431" spans="1:39" ht="15" customHeight="1">
      <c r="A431" s="22"/>
      <c r="B431" s="11"/>
      <c r="C431" s="35" t="s">
        <v>5058</v>
      </c>
      <c r="D431" s="800" t="str">
        <f>IF(CNGE_2026_M1_Secc1_Sub1!$D67="","",CNGE_2026_M1_Secc1_Sub1!$D67)</f>
        <v/>
      </c>
      <c r="E431" s="723"/>
      <c r="F431" s="723"/>
      <c r="G431" s="723"/>
      <c r="H431" s="723"/>
      <c r="I431" s="723"/>
      <c r="J431" s="723"/>
      <c r="K431" s="723"/>
      <c r="L431" s="723"/>
      <c r="M431" s="723"/>
      <c r="N431" s="723"/>
      <c r="O431" s="724"/>
      <c r="P431" s="728"/>
      <c r="Q431" s="714"/>
      <c r="R431" s="714"/>
      <c r="S431" s="714"/>
      <c r="T431" s="714"/>
      <c r="U431" s="805"/>
      <c r="V431" s="310"/>
      <c r="W431" s="310"/>
      <c r="X431" s="310"/>
      <c r="Y431" s="310"/>
      <c r="Z431" s="310"/>
      <c r="AA431" s="57"/>
      <c r="AB431" s="57"/>
      <c r="AC431" s="57"/>
      <c r="AD431" s="57"/>
      <c r="AI431" s="512">
        <f t="shared" si="196"/>
        <v>0</v>
      </c>
      <c r="AJ431" s="290">
        <f t="shared" si="197"/>
        <v>0</v>
      </c>
      <c r="AK431" s="293">
        <f t="shared" si="198"/>
        <v>0</v>
      </c>
      <c r="AL431" s="283" t="str">
        <f>IF(AK431=0,"",
IF(SUM($AK$405:AK431)=1,AM431,
IF($AK$525&gt;SUM($AK$405:AK431),_xlfn.CONCAT(", ",AM431),
IF($AK$525=SUM($AK$405:AK431),_xlfn.CONCAT(" y ",AM431)))))</f>
        <v/>
      </c>
      <c r="AM431" s="120" t="s">
        <v>5177</v>
      </c>
    </row>
    <row r="432" spans="1:39" ht="15" customHeight="1">
      <c r="A432" s="22"/>
      <c r="B432" s="11"/>
      <c r="C432" s="35" t="s">
        <v>5059</v>
      </c>
      <c r="D432" s="800" t="str">
        <f>IF(CNGE_2026_M1_Secc1_Sub1!$D68="","",CNGE_2026_M1_Secc1_Sub1!$D68)</f>
        <v/>
      </c>
      <c r="E432" s="723"/>
      <c r="F432" s="723"/>
      <c r="G432" s="723"/>
      <c r="H432" s="723"/>
      <c r="I432" s="723"/>
      <c r="J432" s="723"/>
      <c r="K432" s="723"/>
      <c r="L432" s="723"/>
      <c r="M432" s="723"/>
      <c r="N432" s="723"/>
      <c r="O432" s="724"/>
      <c r="P432" s="728"/>
      <c r="Q432" s="714"/>
      <c r="R432" s="714"/>
      <c r="S432" s="714"/>
      <c r="T432" s="714"/>
      <c r="U432" s="805"/>
      <c r="V432" s="310"/>
      <c r="W432" s="310"/>
      <c r="X432" s="310"/>
      <c r="Y432" s="310"/>
      <c r="Z432" s="310"/>
      <c r="AA432" s="57"/>
      <c r="AB432" s="57"/>
      <c r="AC432" s="57"/>
      <c r="AD432" s="57"/>
      <c r="AI432" s="512">
        <f t="shared" si="196"/>
        <v>0</v>
      </c>
      <c r="AJ432" s="290">
        <f t="shared" si="197"/>
        <v>0</v>
      </c>
      <c r="AK432" s="293">
        <f t="shared" si="198"/>
        <v>0</v>
      </c>
      <c r="AL432" s="283" t="str">
        <f>IF(AK432=0,"",
IF(SUM($AK$405:AK432)=1,AM432,
IF($AK$525&gt;SUM($AK$405:AK432),_xlfn.CONCAT(", ",AM432),
IF($AK$525=SUM($AK$405:AK432),_xlfn.CONCAT(" y ",AM432)))))</f>
        <v/>
      </c>
      <c r="AM432" s="120" t="s">
        <v>5179</v>
      </c>
    </row>
    <row r="433" spans="1:39" ht="15" customHeight="1">
      <c r="A433" s="22"/>
      <c r="B433" s="11"/>
      <c r="C433" s="35" t="s">
        <v>5060</v>
      </c>
      <c r="D433" s="800" t="str">
        <f>IF(CNGE_2026_M1_Secc1_Sub1!$D69="","",CNGE_2026_M1_Secc1_Sub1!$D69)</f>
        <v/>
      </c>
      <c r="E433" s="723"/>
      <c r="F433" s="723"/>
      <c r="G433" s="723"/>
      <c r="H433" s="723"/>
      <c r="I433" s="723"/>
      <c r="J433" s="723"/>
      <c r="K433" s="723"/>
      <c r="L433" s="723"/>
      <c r="M433" s="723"/>
      <c r="N433" s="723"/>
      <c r="O433" s="724"/>
      <c r="P433" s="728"/>
      <c r="Q433" s="714"/>
      <c r="R433" s="714"/>
      <c r="S433" s="714"/>
      <c r="T433" s="714"/>
      <c r="U433" s="805"/>
      <c r="V433" s="310"/>
      <c r="W433" s="310"/>
      <c r="X433" s="310"/>
      <c r="Y433" s="310"/>
      <c r="Z433" s="310"/>
      <c r="AA433" s="57"/>
      <c r="AB433" s="57"/>
      <c r="AC433" s="57"/>
      <c r="AD433" s="57"/>
      <c r="AI433" s="512">
        <f t="shared" si="196"/>
        <v>0</v>
      </c>
      <c r="AJ433" s="290">
        <f t="shared" si="197"/>
        <v>0</v>
      </c>
      <c r="AK433" s="293">
        <f t="shared" si="198"/>
        <v>0</v>
      </c>
      <c r="AL433" s="283" t="str">
        <f>IF(AK433=0,"",
IF(SUM($AK$405:AK433)=1,AM433,
IF($AK$525&gt;SUM($AK$405:AK433),_xlfn.CONCAT(", ",AM433),
IF($AK$525=SUM($AK$405:AK433),_xlfn.CONCAT(" y ",AM433)))))</f>
        <v/>
      </c>
      <c r="AM433" s="120" t="s">
        <v>5181</v>
      </c>
    </row>
    <row r="434" spans="1:39" ht="15" customHeight="1">
      <c r="A434" s="22"/>
      <c r="B434" s="11"/>
      <c r="C434" s="35" t="s">
        <v>5061</v>
      </c>
      <c r="D434" s="800" t="str">
        <f>IF(CNGE_2026_M1_Secc1_Sub1!$D70="","",CNGE_2026_M1_Secc1_Sub1!$D70)</f>
        <v/>
      </c>
      <c r="E434" s="723"/>
      <c r="F434" s="723"/>
      <c r="G434" s="723"/>
      <c r="H434" s="723"/>
      <c r="I434" s="723"/>
      <c r="J434" s="723"/>
      <c r="K434" s="723"/>
      <c r="L434" s="723"/>
      <c r="M434" s="723"/>
      <c r="N434" s="723"/>
      <c r="O434" s="724"/>
      <c r="P434" s="728"/>
      <c r="Q434" s="714"/>
      <c r="R434" s="714"/>
      <c r="S434" s="714"/>
      <c r="T434" s="714"/>
      <c r="U434" s="805"/>
      <c r="V434" s="310"/>
      <c r="W434" s="310"/>
      <c r="X434" s="310"/>
      <c r="Y434" s="310"/>
      <c r="Z434" s="310"/>
      <c r="AA434" s="57"/>
      <c r="AB434" s="57"/>
      <c r="AC434" s="57"/>
      <c r="AD434" s="57"/>
      <c r="AI434" s="512">
        <f t="shared" si="196"/>
        <v>0</v>
      </c>
      <c r="AJ434" s="290">
        <f t="shared" si="197"/>
        <v>0</v>
      </c>
      <c r="AK434" s="293">
        <f t="shared" si="198"/>
        <v>0</v>
      </c>
      <c r="AL434" s="283" t="str">
        <f>IF(AK434=0,"",
IF(SUM($AK$405:AK434)=1,AM434,
IF($AK$525&gt;SUM($AK$405:AK434),_xlfn.CONCAT(", ",AM434),
IF($AK$525=SUM($AK$405:AK434),_xlfn.CONCAT(" y ",AM434)))))</f>
        <v/>
      </c>
      <c r="AM434" s="120" t="s">
        <v>5183</v>
      </c>
    </row>
    <row r="435" spans="1:39" ht="15" customHeight="1">
      <c r="A435" s="22"/>
      <c r="B435" s="11"/>
      <c r="C435" s="35" t="s">
        <v>5062</v>
      </c>
      <c r="D435" s="800" t="str">
        <f>IF(CNGE_2026_M1_Secc1_Sub1!$D71="","",CNGE_2026_M1_Secc1_Sub1!$D71)</f>
        <v/>
      </c>
      <c r="E435" s="723"/>
      <c r="F435" s="723"/>
      <c r="G435" s="723"/>
      <c r="H435" s="723"/>
      <c r="I435" s="723"/>
      <c r="J435" s="723"/>
      <c r="K435" s="723"/>
      <c r="L435" s="723"/>
      <c r="M435" s="723"/>
      <c r="N435" s="723"/>
      <c r="O435" s="724"/>
      <c r="P435" s="728"/>
      <c r="Q435" s="714"/>
      <c r="R435" s="714"/>
      <c r="S435" s="714"/>
      <c r="T435" s="714"/>
      <c r="U435" s="805"/>
      <c r="V435" s="310"/>
      <c r="W435" s="310"/>
      <c r="X435" s="310"/>
      <c r="Y435" s="310"/>
      <c r="Z435" s="310"/>
      <c r="AA435" s="57"/>
      <c r="AB435" s="57"/>
      <c r="AC435" s="57"/>
      <c r="AD435" s="57"/>
      <c r="AI435" s="512">
        <f t="shared" si="196"/>
        <v>0</v>
      </c>
      <c r="AJ435" s="290">
        <f t="shared" si="197"/>
        <v>0</v>
      </c>
      <c r="AK435" s="293">
        <f t="shared" si="198"/>
        <v>0</v>
      </c>
      <c r="AL435" s="283" t="str">
        <f>IF(AK435=0,"",
IF(SUM($AK$405:AK435)=1,AM435,
IF($AK$525&gt;SUM($AK$405:AK435),_xlfn.CONCAT(", ",AM435),
IF($AK$525=SUM($AK$405:AK435),_xlfn.CONCAT(" y ",AM435)))))</f>
        <v/>
      </c>
      <c r="AM435" s="120" t="s">
        <v>5185</v>
      </c>
    </row>
    <row r="436" spans="1:39" ht="15" customHeight="1">
      <c r="A436" s="22"/>
      <c r="B436" s="11"/>
      <c r="C436" s="35" t="s">
        <v>5063</v>
      </c>
      <c r="D436" s="800" t="str">
        <f>IF(CNGE_2026_M1_Secc1_Sub1!$D72="","",CNGE_2026_M1_Secc1_Sub1!$D72)</f>
        <v/>
      </c>
      <c r="E436" s="723"/>
      <c r="F436" s="723"/>
      <c r="G436" s="723"/>
      <c r="H436" s="723"/>
      <c r="I436" s="723"/>
      <c r="J436" s="723"/>
      <c r="K436" s="723"/>
      <c r="L436" s="723"/>
      <c r="M436" s="723"/>
      <c r="N436" s="723"/>
      <c r="O436" s="724"/>
      <c r="P436" s="728"/>
      <c r="Q436" s="714"/>
      <c r="R436" s="714"/>
      <c r="S436" s="714"/>
      <c r="T436" s="714"/>
      <c r="U436" s="805"/>
      <c r="V436" s="310"/>
      <c r="W436" s="310"/>
      <c r="X436" s="310"/>
      <c r="Y436" s="310"/>
      <c r="Z436" s="310"/>
      <c r="AA436" s="57"/>
      <c r="AB436" s="57"/>
      <c r="AC436" s="57"/>
      <c r="AD436" s="57"/>
      <c r="AI436" s="512">
        <f t="shared" si="196"/>
        <v>0</v>
      </c>
      <c r="AJ436" s="290">
        <f t="shared" si="197"/>
        <v>0</v>
      </c>
      <c r="AK436" s="293">
        <f t="shared" si="198"/>
        <v>0</v>
      </c>
      <c r="AL436" s="283" t="str">
        <f>IF(AK436=0,"",
IF(SUM($AK$405:AK436)=1,AM436,
IF($AK$525&gt;SUM($AK$405:AK436),_xlfn.CONCAT(", ",AM436),
IF($AK$525=SUM($AK$405:AK436),_xlfn.CONCAT(" y ",AM436)))))</f>
        <v/>
      </c>
      <c r="AM436" s="120" t="s">
        <v>5186</v>
      </c>
    </row>
    <row r="437" spans="1:39" ht="15" customHeight="1">
      <c r="A437" s="22"/>
      <c r="B437" s="11"/>
      <c r="C437" s="35" t="s">
        <v>5064</v>
      </c>
      <c r="D437" s="800" t="str">
        <f>IF(CNGE_2026_M1_Secc1_Sub1!$D73="","",CNGE_2026_M1_Secc1_Sub1!$D73)</f>
        <v/>
      </c>
      <c r="E437" s="723"/>
      <c r="F437" s="723"/>
      <c r="G437" s="723"/>
      <c r="H437" s="723"/>
      <c r="I437" s="723"/>
      <c r="J437" s="723"/>
      <c r="K437" s="723"/>
      <c r="L437" s="723"/>
      <c r="M437" s="723"/>
      <c r="N437" s="723"/>
      <c r="O437" s="724"/>
      <c r="P437" s="728"/>
      <c r="Q437" s="714"/>
      <c r="R437" s="714"/>
      <c r="S437" s="714"/>
      <c r="T437" s="714"/>
      <c r="U437" s="805"/>
      <c r="V437" s="310"/>
      <c r="W437" s="310"/>
      <c r="X437" s="310"/>
      <c r="Y437" s="310"/>
      <c r="Z437" s="310"/>
      <c r="AA437" s="57"/>
      <c r="AB437" s="57"/>
      <c r="AC437" s="57"/>
      <c r="AD437" s="57"/>
      <c r="AI437" s="512">
        <f t="shared" si="196"/>
        <v>0</v>
      </c>
      <c r="AJ437" s="290">
        <f t="shared" si="197"/>
        <v>0</v>
      </c>
      <c r="AK437" s="293">
        <f t="shared" si="198"/>
        <v>0</v>
      </c>
      <c r="AL437" s="283" t="str">
        <f>IF(AK437=0,"",
IF(SUM($AK$405:AK437)=1,AM437,
IF($AK$525&gt;SUM($AK$405:AK437),_xlfn.CONCAT(", ",AM437),
IF($AK$525=SUM($AK$405:AK437),_xlfn.CONCAT(" y ",AM437)))))</f>
        <v/>
      </c>
      <c r="AM437" s="120" t="s">
        <v>5187</v>
      </c>
    </row>
    <row r="438" spans="1:39" ht="15" customHeight="1">
      <c r="A438" s="22"/>
      <c r="B438" s="11"/>
      <c r="C438" s="35" t="s">
        <v>5065</v>
      </c>
      <c r="D438" s="800" t="str">
        <f>IF(CNGE_2026_M1_Secc1_Sub1!$D74="","",CNGE_2026_M1_Secc1_Sub1!$D74)</f>
        <v/>
      </c>
      <c r="E438" s="723"/>
      <c r="F438" s="723"/>
      <c r="G438" s="723"/>
      <c r="H438" s="723"/>
      <c r="I438" s="723"/>
      <c r="J438" s="723"/>
      <c r="K438" s="723"/>
      <c r="L438" s="723"/>
      <c r="M438" s="723"/>
      <c r="N438" s="723"/>
      <c r="O438" s="724"/>
      <c r="P438" s="728"/>
      <c r="Q438" s="714"/>
      <c r="R438" s="714"/>
      <c r="S438" s="714"/>
      <c r="T438" s="714"/>
      <c r="U438" s="805"/>
      <c r="V438" s="310"/>
      <c r="W438" s="310"/>
      <c r="X438" s="310"/>
      <c r="Y438" s="310"/>
      <c r="Z438" s="310"/>
      <c r="AA438" s="57"/>
      <c r="AB438" s="57"/>
      <c r="AC438" s="57"/>
      <c r="AD438" s="57"/>
      <c r="AI438" s="512">
        <f t="shared" si="196"/>
        <v>0</v>
      </c>
      <c r="AJ438" s="290">
        <f t="shared" si="197"/>
        <v>0</v>
      </c>
      <c r="AK438" s="293">
        <f t="shared" si="198"/>
        <v>0</v>
      </c>
      <c r="AL438" s="283" t="str">
        <f>IF(AK438=0,"",
IF(SUM($AK$405:AK438)=1,AM438,
IF($AK$525&gt;SUM($AK$405:AK438),_xlfn.CONCAT(", ",AM438),
IF($AK$525=SUM($AK$405:AK438),_xlfn.CONCAT(" y ",AM438)))))</f>
        <v/>
      </c>
      <c r="AM438" s="120" t="s">
        <v>5188</v>
      </c>
    </row>
    <row r="439" spans="1:39" ht="15" customHeight="1">
      <c r="A439" s="22"/>
      <c r="B439" s="11"/>
      <c r="C439" s="35" t="s">
        <v>5066</v>
      </c>
      <c r="D439" s="800" t="str">
        <f>IF(CNGE_2026_M1_Secc1_Sub1!$D75="","",CNGE_2026_M1_Secc1_Sub1!$D75)</f>
        <v/>
      </c>
      <c r="E439" s="723"/>
      <c r="F439" s="723"/>
      <c r="G439" s="723"/>
      <c r="H439" s="723"/>
      <c r="I439" s="723"/>
      <c r="J439" s="723"/>
      <c r="K439" s="723"/>
      <c r="L439" s="723"/>
      <c r="M439" s="723"/>
      <c r="N439" s="723"/>
      <c r="O439" s="724"/>
      <c r="P439" s="728"/>
      <c r="Q439" s="714"/>
      <c r="R439" s="714"/>
      <c r="S439" s="714"/>
      <c r="T439" s="714"/>
      <c r="U439" s="805"/>
      <c r="V439" s="310"/>
      <c r="W439" s="310"/>
      <c r="X439" s="310"/>
      <c r="Y439" s="310"/>
      <c r="Z439" s="310"/>
      <c r="AA439" s="57"/>
      <c r="AB439" s="57"/>
      <c r="AC439" s="57"/>
      <c r="AD439" s="57"/>
      <c r="AI439" s="512">
        <f t="shared" si="196"/>
        <v>0</v>
      </c>
      <c r="AJ439" s="290">
        <f t="shared" si="197"/>
        <v>0</v>
      </c>
      <c r="AK439" s="293">
        <f t="shared" si="198"/>
        <v>0</v>
      </c>
      <c r="AL439" s="283" t="str">
        <f>IF(AK439=0,"",
IF(SUM($AK$405:AK439)=1,AM439,
IF($AK$525&gt;SUM($AK$405:AK439),_xlfn.CONCAT(", ",AM439),
IF($AK$525=SUM($AK$405:AK439),_xlfn.CONCAT(" y ",AM439)))))</f>
        <v/>
      </c>
      <c r="AM439" s="120" t="s">
        <v>5189</v>
      </c>
    </row>
    <row r="440" spans="1:39" ht="15" customHeight="1">
      <c r="A440" s="22"/>
      <c r="B440" s="11"/>
      <c r="C440" s="35" t="s">
        <v>5190</v>
      </c>
      <c r="D440" s="800" t="str">
        <f>IF(CNGE_2026_M1_Secc1_Sub1!$D76="","",CNGE_2026_M1_Secc1_Sub1!$D76)</f>
        <v/>
      </c>
      <c r="E440" s="723"/>
      <c r="F440" s="723"/>
      <c r="G440" s="723"/>
      <c r="H440" s="723"/>
      <c r="I440" s="723"/>
      <c r="J440" s="723"/>
      <c r="K440" s="723"/>
      <c r="L440" s="723"/>
      <c r="M440" s="723"/>
      <c r="N440" s="723"/>
      <c r="O440" s="724"/>
      <c r="P440" s="728"/>
      <c r="Q440" s="714"/>
      <c r="R440" s="714"/>
      <c r="S440" s="714"/>
      <c r="T440" s="714"/>
      <c r="U440" s="805"/>
      <c r="V440" s="310"/>
      <c r="W440" s="310"/>
      <c r="X440" s="310"/>
      <c r="Y440" s="310"/>
      <c r="Z440" s="310"/>
      <c r="AA440" s="57"/>
      <c r="AB440" s="57"/>
      <c r="AC440" s="57"/>
      <c r="AD440" s="57"/>
      <c r="AI440" s="512">
        <f t="shared" si="196"/>
        <v>0</v>
      </c>
      <c r="AJ440" s="290">
        <f t="shared" si="197"/>
        <v>0</v>
      </c>
      <c r="AK440" s="293">
        <f t="shared" si="198"/>
        <v>0</v>
      </c>
      <c r="AL440" s="283" t="str">
        <f>IF(AK440=0,"",
IF(SUM($AK$405:AK440)=1,AM440,
IF($AK$525&gt;SUM($AK$405:AK440),_xlfn.CONCAT(", ",AM440),
IF($AK$525=SUM($AK$405:AK440),_xlfn.CONCAT(" y ",AM440)))))</f>
        <v/>
      </c>
      <c r="AM440" s="120" t="s">
        <v>5191</v>
      </c>
    </row>
    <row r="441" spans="1:39" ht="15" customHeight="1">
      <c r="A441" s="22"/>
      <c r="B441" s="11"/>
      <c r="C441" s="35" t="s">
        <v>5192</v>
      </c>
      <c r="D441" s="800" t="str">
        <f>IF(CNGE_2026_M1_Secc1_Sub1!$D77="","",CNGE_2026_M1_Secc1_Sub1!$D77)</f>
        <v/>
      </c>
      <c r="E441" s="723"/>
      <c r="F441" s="723"/>
      <c r="G441" s="723"/>
      <c r="H441" s="723"/>
      <c r="I441" s="723"/>
      <c r="J441" s="723"/>
      <c r="K441" s="723"/>
      <c r="L441" s="723"/>
      <c r="M441" s="723"/>
      <c r="N441" s="723"/>
      <c r="O441" s="724"/>
      <c r="P441" s="728"/>
      <c r="Q441" s="714"/>
      <c r="R441" s="714"/>
      <c r="S441" s="714"/>
      <c r="T441" s="714"/>
      <c r="U441" s="805"/>
      <c r="V441" s="310"/>
      <c r="W441" s="310"/>
      <c r="X441" s="310"/>
      <c r="Y441" s="310"/>
      <c r="Z441" s="310"/>
      <c r="AA441" s="57"/>
      <c r="AB441" s="57"/>
      <c r="AC441" s="57"/>
      <c r="AD441" s="57"/>
      <c r="AI441" s="512">
        <f t="shared" si="196"/>
        <v>0</v>
      </c>
      <c r="AJ441" s="290">
        <f t="shared" si="197"/>
        <v>0</v>
      </c>
      <c r="AK441" s="293">
        <f t="shared" si="198"/>
        <v>0</v>
      </c>
      <c r="AL441" s="283" t="str">
        <f>IF(AK441=0,"",
IF(SUM($AK$405:AK441)=1,AM441,
IF($AK$525&gt;SUM($AK$405:AK441),_xlfn.CONCAT(", ",AM441),
IF($AK$525=SUM($AK$405:AK441),_xlfn.CONCAT(" y ",AM441)))))</f>
        <v/>
      </c>
      <c r="AM441" s="120" t="s">
        <v>5193</v>
      </c>
    </row>
    <row r="442" spans="1:39" ht="15" customHeight="1">
      <c r="A442" s="22"/>
      <c r="B442" s="11"/>
      <c r="C442" s="35" t="s">
        <v>5194</v>
      </c>
      <c r="D442" s="800" t="str">
        <f>IF(CNGE_2026_M1_Secc1_Sub1!$D78="","",CNGE_2026_M1_Secc1_Sub1!$D78)</f>
        <v/>
      </c>
      <c r="E442" s="723"/>
      <c r="F442" s="723"/>
      <c r="G442" s="723"/>
      <c r="H442" s="723"/>
      <c r="I442" s="723"/>
      <c r="J442" s="723"/>
      <c r="K442" s="723"/>
      <c r="L442" s="723"/>
      <c r="M442" s="723"/>
      <c r="N442" s="723"/>
      <c r="O442" s="724"/>
      <c r="P442" s="728"/>
      <c r="Q442" s="714"/>
      <c r="R442" s="714"/>
      <c r="S442" s="714"/>
      <c r="T442" s="714"/>
      <c r="U442" s="805"/>
      <c r="V442" s="310"/>
      <c r="W442" s="310"/>
      <c r="X442" s="310"/>
      <c r="Y442" s="310"/>
      <c r="Z442" s="310"/>
      <c r="AA442" s="57"/>
      <c r="AB442" s="57"/>
      <c r="AC442" s="57"/>
      <c r="AD442" s="57"/>
      <c r="AI442" s="512">
        <f t="shared" si="196"/>
        <v>0</v>
      </c>
      <c r="AJ442" s="290">
        <f t="shared" si="197"/>
        <v>0</v>
      </c>
      <c r="AK442" s="293">
        <f t="shared" si="198"/>
        <v>0</v>
      </c>
      <c r="AL442" s="283" t="str">
        <f>IF(AK442=0,"",
IF(SUM($AK$405:AK442)=1,AM442,
IF($AK$525&gt;SUM($AK$405:AK442),_xlfn.CONCAT(", ",AM442),
IF($AK$525=SUM($AK$405:AK442),_xlfn.CONCAT(" y ",AM442)))))</f>
        <v/>
      </c>
      <c r="AM442" s="120" t="s">
        <v>5195</v>
      </c>
    </row>
    <row r="443" spans="1:39" ht="15" customHeight="1">
      <c r="A443" s="22"/>
      <c r="B443" s="11"/>
      <c r="C443" s="35" t="s">
        <v>5196</v>
      </c>
      <c r="D443" s="800" t="str">
        <f>IF(CNGE_2026_M1_Secc1_Sub1!$D79="","",CNGE_2026_M1_Secc1_Sub1!$D79)</f>
        <v/>
      </c>
      <c r="E443" s="723"/>
      <c r="F443" s="723"/>
      <c r="G443" s="723"/>
      <c r="H443" s="723"/>
      <c r="I443" s="723"/>
      <c r="J443" s="723"/>
      <c r="K443" s="723"/>
      <c r="L443" s="723"/>
      <c r="M443" s="723"/>
      <c r="N443" s="723"/>
      <c r="O443" s="724"/>
      <c r="P443" s="728"/>
      <c r="Q443" s="714"/>
      <c r="R443" s="714"/>
      <c r="S443" s="714"/>
      <c r="T443" s="714"/>
      <c r="U443" s="805"/>
      <c r="V443" s="310"/>
      <c r="W443" s="310"/>
      <c r="X443" s="310"/>
      <c r="Y443" s="310"/>
      <c r="Z443" s="310"/>
      <c r="AA443" s="57"/>
      <c r="AB443" s="57"/>
      <c r="AC443" s="57"/>
      <c r="AD443" s="57"/>
      <c r="AI443" s="512">
        <f t="shared" si="196"/>
        <v>0</v>
      </c>
      <c r="AJ443" s="290">
        <f t="shared" si="197"/>
        <v>0</v>
      </c>
      <c r="AK443" s="293">
        <f t="shared" si="198"/>
        <v>0</v>
      </c>
      <c r="AL443" s="283" t="str">
        <f>IF(AK443=0,"",
IF(SUM($AK$405:AK443)=1,AM443,
IF($AK$525&gt;SUM($AK$405:AK443),_xlfn.CONCAT(", ",AM443),
IF($AK$525=SUM($AK$405:AK443),_xlfn.CONCAT(" y ",AM443)))))</f>
        <v/>
      </c>
      <c r="AM443" s="120" t="s">
        <v>5197</v>
      </c>
    </row>
    <row r="444" spans="1:39" ht="15" customHeight="1">
      <c r="A444" s="22"/>
      <c r="B444" s="11"/>
      <c r="C444" s="35" t="s">
        <v>5198</v>
      </c>
      <c r="D444" s="800" t="str">
        <f>IF(CNGE_2026_M1_Secc1_Sub1!$D80="","",CNGE_2026_M1_Secc1_Sub1!$D80)</f>
        <v/>
      </c>
      <c r="E444" s="723"/>
      <c r="F444" s="723"/>
      <c r="G444" s="723"/>
      <c r="H444" s="723"/>
      <c r="I444" s="723"/>
      <c r="J444" s="723"/>
      <c r="K444" s="723"/>
      <c r="L444" s="723"/>
      <c r="M444" s="723"/>
      <c r="N444" s="723"/>
      <c r="O444" s="724"/>
      <c r="P444" s="728"/>
      <c r="Q444" s="714"/>
      <c r="R444" s="714"/>
      <c r="S444" s="714"/>
      <c r="T444" s="714"/>
      <c r="U444" s="805"/>
      <c r="V444" s="310"/>
      <c r="W444" s="310"/>
      <c r="X444" s="310"/>
      <c r="Y444" s="310"/>
      <c r="Z444" s="310"/>
      <c r="AA444" s="57"/>
      <c r="AB444" s="57"/>
      <c r="AC444" s="57"/>
      <c r="AD444" s="57"/>
      <c r="AI444" s="512">
        <f t="shared" si="196"/>
        <v>0</v>
      </c>
      <c r="AJ444" s="290">
        <f t="shared" si="197"/>
        <v>0</v>
      </c>
      <c r="AK444" s="293">
        <f t="shared" si="198"/>
        <v>0</v>
      </c>
      <c r="AL444" s="283" t="str">
        <f>IF(AK444=0,"",
IF(SUM($AK$405:AK444)=1,AM444,
IF($AK$525&gt;SUM($AK$405:AK444),_xlfn.CONCAT(", ",AM444),
IF($AK$525=SUM($AK$405:AK444),_xlfn.CONCAT(" y ",AM444)))))</f>
        <v/>
      </c>
      <c r="AM444" s="120" t="s">
        <v>5199</v>
      </c>
    </row>
    <row r="445" spans="1:39" ht="15" customHeight="1">
      <c r="A445" s="22"/>
      <c r="B445" s="11"/>
      <c r="C445" s="35" t="s">
        <v>5200</v>
      </c>
      <c r="D445" s="800" t="str">
        <f>IF(CNGE_2026_M1_Secc1_Sub1!$D81="","",CNGE_2026_M1_Secc1_Sub1!$D81)</f>
        <v/>
      </c>
      <c r="E445" s="723"/>
      <c r="F445" s="723"/>
      <c r="G445" s="723"/>
      <c r="H445" s="723"/>
      <c r="I445" s="723"/>
      <c r="J445" s="723"/>
      <c r="K445" s="723"/>
      <c r="L445" s="723"/>
      <c r="M445" s="723"/>
      <c r="N445" s="723"/>
      <c r="O445" s="724"/>
      <c r="P445" s="728"/>
      <c r="Q445" s="714"/>
      <c r="R445" s="714"/>
      <c r="S445" s="714"/>
      <c r="T445" s="714"/>
      <c r="U445" s="805"/>
      <c r="V445" s="310"/>
      <c r="W445" s="310"/>
      <c r="X445" s="310"/>
      <c r="Y445" s="310"/>
      <c r="Z445" s="310"/>
      <c r="AA445" s="57"/>
      <c r="AB445" s="57"/>
      <c r="AC445" s="57"/>
      <c r="AD445" s="57"/>
      <c r="AI445" s="512">
        <f t="shared" si="196"/>
        <v>0</v>
      </c>
      <c r="AJ445" s="290">
        <f t="shared" si="197"/>
        <v>0</v>
      </c>
      <c r="AK445" s="293">
        <f t="shared" si="198"/>
        <v>0</v>
      </c>
      <c r="AL445" s="283" t="str">
        <f>IF(AK445=0,"",
IF(SUM($AK$405:AK445)=1,AM445,
IF($AK$525&gt;SUM($AK$405:AK445),_xlfn.CONCAT(", ",AM445),
IF($AK$525=SUM($AK$405:AK445),_xlfn.CONCAT(" y ",AM445)))))</f>
        <v/>
      </c>
      <c r="AM445" s="120" t="s">
        <v>5201</v>
      </c>
    </row>
    <row r="446" spans="1:39" ht="15" customHeight="1">
      <c r="A446" s="22"/>
      <c r="B446" s="11"/>
      <c r="C446" s="35" t="s">
        <v>5202</v>
      </c>
      <c r="D446" s="800" t="str">
        <f>IF(CNGE_2026_M1_Secc1_Sub1!$D82="","",CNGE_2026_M1_Secc1_Sub1!$D82)</f>
        <v/>
      </c>
      <c r="E446" s="723"/>
      <c r="F446" s="723"/>
      <c r="G446" s="723"/>
      <c r="H446" s="723"/>
      <c r="I446" s="723"/>
      <c r="J446" s="723"/>
      <c r="K446" s="723"/>
      <c r="L446" s="723"/>
      <c r="M446" s="723"/>
      <c r="N446" s="723"/>
      <c r="O446" s="724"/>
      <c r="P446" s="728"/>
      <c r="Q446" s="714"/>
      <c r="R446" s="714"/>
      <c r="S446" s="714"/>
      <c r="T446" s="714"/>
      <c r="U446" s="805"/>
      <c r="V446" s="310"/>
      <c r="W446" s="310"/>
      <c r="X446" s="310"/>
      <c r="Y446" s="310"/>
      <c r="Z446" s="310"/>
      <c r="AA446" s="57"/>
      <c r="AB446" s="57"/>
      <c r="AC446" s="57"/>
      <c r="AD446" s="57"/>
      <c r="AI446" s="512">
        <f t="shared" si="196"/>
        <v>0</v>
      </c>
      <c r="AJ446" s="290">
        <f t="shared" si="197"/>
        <v>0</v>
      </c>
      <c r="AK446" s="293">
        <f t="shared" si="198"/>
        <v>0</v>
      </c>
      <c r="AL446" s="283" t="str">
        <f>IF(AK446=0,"",
IF(SUM($AK$405:AK446)=1,AM446,
IF($AK$525&gt;SUM($AK$405:AK446),_xlfn.CONCAT(", ",AM446),
IF($AK$525=SUM($AK$405:AK446),_xlfn.CONCAT(" y ",AM446)))))</f>
        <v/>
      </c>
      <c r="AM446" s="120" t="s">
        <v>5203</v>
      </c>
    </row>
    <row r="447" spans="1:39" ht="15" customHeight="1">
      <c r="A447" s="22"/>
      <c r="B447" s="11"/>
      <c r="C447" s="35" t="s">
        <v>5204</v>
      </c>
      <c r="D447" s="800" t="str">
        <f>IF(CNGE_2026_M1_Secc1_Sub1!$D83="","",CNGE_2026_M1_Secc1_Sub1!$D83)</f>
        <v/>
      </c>
      <c r="E447" s="723"/>
      <c r="F447" s="723"/>
      <c r="G447" s="723"/>
      <c r="H447" s="723"/>
      <c r="I447" s="723"/>
      <c r="J447" s="723"/>
      <c r="K447" s="723"/>
      <c r="L447" s="723"/>
      <c r="M447" s="723"/>
      <c r="N447" s="723"/>
      <c r="O447" s="724"/>
      <c r="P447" s="728"/>
      <c r="Q447" s="714"/>
      <c r="R447" s="714"/>
      <c r="S447" s="714"/>
      <c r="T447" s="714"/>
      <c r="U447" s="805"/>
      <c r="V447" s="310"/>
      <c r="W447" s="310"/>
      <c r="X447" s="310"/>
      <c r="Y447" s="310"/>
      <c r="Z447" s="310"/>
      <c r="AA447" s="57"/>
      <c r="AB447" s="57"/>
      <c r="AC447" s="57"/>
      <c r="AD447" s="57"/>
      <c r="AI447" s="512">
        <f t="shared" si="196"/>
        <v>0</v>
      </c>
      <c r="AJ447" s="290">
        <f t="shared" si="197"/>
        <v>0</v>
      </c>
      <c r="AK447" s="293">
        <f t="shared" si="198"/>
        <v>0</v>
      </c>
      <c r="AL447" s="283" t="str">
        <f>IF(AK447=0,"",
IF(SUM($AK$405:AK447)=1,AM447,
IF($AK$525&gt;SUM($AK$405:AK447),_xlfn.CONCAT(", ",AM447),
IF($AK$525=SUM($AK$405:AK447),_xlfn.CONCAT(" y ",AM447)))))</f>
        <v/>
      </c>
      <c r="AM447" s="120" t="s">
        <v>5205</v>
      </c>
    </row>
    <row r="448" spans="1:39" ht="15" customHeight="1">
      <c r="A448" s="22"/>
      <c r="B448" s="11"/>
      <c r="C448" s="35" t="s">
        <v>5206</v>
      </c>
      <c r="D448" s="800" t="str">
        <f>IF(CNGE_2026_M1_Secc1_Sub1!$D84="","",CNGE_2026_M1_Secc1_Sub1!$D84)</f>
        <v/>
      </c>
      <c r="E448" s="723"/>
      <c r="F448" s="723"/>
      <c r="G448" s="723"/>
      <c r="H448" s="723"/>
      <c r="I448" s="723"/>
      <c r="J448" s="723"/>
      <c r="K448" s="723"/>
      <c r="L448" s="723"/>
      <c r="M448" s="723"/>
      <c r="N448" s="723"/>
      <c r="O448" s="724"/>
      <c r="P448" s="728"/>
      <c r="Q448" s="714"/>
      <c r="R448" s="714"/>
      <c r="S448" s="714"/>
      <c r="T448" s="714"/>
      <c r="U448" s="805"/>
      <c r="V448" s="310"/>
      <c r="W448" s="310"/>
      <c r="X448" s="310"/>
      <c r="Y448" s="310"/>
      <c r="Z448" s="310"/>
      <c r="AA448" s="57"/>
      <c r="AB448" s="57"/>
      <c r="AC448" s="57"/>
      <c r="AD448" s="57"/>
      <c r="AI448" s="512">
        <f t="shared" si="196"/>
        <v>0</v>
      </c>
      <c r="AJ448" s="290">
        <f t="shared" si="197"/>
        <v>0</v>
      </c>
      <c r="AK448" s="293">
        <f t="shared" si="198"/>
        <v>0</v>
      </c>
      <c r="AL448" s="283" t="str">
        <f>IF(AK448=0,"",
IF(SUM($AK$405:AK448)=1,AM448,
IF($AK$525&gt;SUM($AK$405:AK448),_xlfn.CONCAT(", ",AM448),
IF($AK$525=SUM($AK$405:AK448),_xlfn.CONCAT(" y ",AM448)))))</f>
        <v/>
      </c>
      <c r="AM448" s="120" t="s">
        <v>5207</v>
      </c>
    </row>
    <row r="449" spans="1:39" ht="15" customHeight="1">
      <c r="A449" s="22"/>
      <c r="B449" s="11"/>
      <c r="C449" s="35" t="s">
        <v>5208</v>
      </c>
      <c r="D449" s="800" t="str">
        <f>IF(CNGE_2026_M1_Secc1_Sub1!$D85="","",CNGE_2026_M1_Secc1_Sub1!$D85)</f>
        <v/>
      </c>
      <c r="E449" s="723"/>
      <c r="F449" s="723"/>
      <c r="G449" s="723"/>
      <c r="H449" s="723"/>
      <c r="I449" s="723"/>
      <c r="J449" s="723"/>
      <c r="K449" s="723"/>
      <c r="L449" s="723"/>
      <c r="M449" s="723"/>
      <c r="N449" s="723"/>
      <c r="O449" s="724"/>
      <c r="P449" s="728"/>
      <c r="Q449" s="714"/>
      <c r="R449" s="714"/>
      <c r="S449" s="714"/>
      <c r="T449" s="714"/>
      <c r="U449" s="805"/>
      <c r="V449" s="310"/>
      <c r="W449" s="310"/>
      <c r="X449" s="310"/>
      <c r="Y449" s="310"/>
      <c r="Z449" s="310"/>
      <c r="AA449" s="57"/>
      <c r="AB449" s="57"/>
      <c r="AC449" s="57"/>
      <c r="AD449" s="57"/>
      <c r="AI449" s="512">
        <f t="shared" si="196"/>
        <v>0</v>
      </c>
      <c r="AJ449" s="290">
        <f t="shared" si="197"/>
        <v>0</v>
      </c>
      <c r="AK449" s="293">
        <f t="shared" si="198"/>
        <v>0</v>
      </c>
      <c r="AL449" s="283" t="str">
        <f>IF(AK449=0,"",
IF(SUM($AK$405:AK449)=1,AM449,
IF($AK$525&gt;SUM($AK$405:AK449),_xlfn.CONCAT(", ",AM449),
IF($AK$525=SUM($AK$405:AK449),_xlfn.CONCAT(" y ",AM449)))))</f>
        <v/>
      </c>
      <c r="AM449" s="120" t="s">
        <v>5209</v>
      </c>
    </row>
    <row r="450" spans="1:39" ht="15" customHeight="1">
      <c r="A450" s="22"/>
      <c r="B450" s="11"/>
      <c r="C450" s="35" t="s">
        <v>5210</v>
      </c>
      <c r="D450" s="800" t="str">
        <f>IF(CNGE_2026_M1_Secc1_Sub1!$D86="","",CNGE_2026_M1_Secc1_Sub1!$D86)</f>
        <v/>
      </c>
      <c r="E450" s="723"/>
      <c r="F450" s="723"/>
      <c r="G450" s="723"/>
      <c r="H450" s="723"/>
      <c r="I450" s="723"/>
      <c r="J450" s="723"/>
      <c r="K450" s="723"/>
      <c r="L450" s="723"/>
      <c r="M450" s="723"/>
      <c r="N450" s="723"/>
      <c r="O450" s="724"/>
      <c r="P450" s="728"/>
      <c r="Q450" s="714"/>
      <c r="R450" s="714"/>
      <c r="S450" s="714"/>
      <c r="T450" s="714"/>
      <c r="U450" s="805"/>
      <c r="V450" s="310"/>
      <c r="W450" s="310"/>
      <c r="X450" s="310"/>
      <c r="Y450" s="310"/>
      <c r="Z450" s="310"/>
      <c r="AA450" s="57"/>
      <c r="AB450" s="57"/>
      <c r="AC450" s="57"/>
      <c r="AD450" s="57"/>
      <c r="AI450" s="512">
        <f t="shared" si="196"/>
        <v>0</v>
      </c>
      <c r="AJ450" s="290">
        <f t="shared" si="197"/>
        <v>0</v>
      </c>
      <c r="AK450" s="293">
        <f t="shared" si="198"/>
        <v>0</v>
      </c>
      <c r="AL450" s="283" t="str">
        <f>IF(AK450=0,"",
IF(SUM($AK$405:AK450)=1,AM450,
IF($AK$525&gt;SUM($AK$405:AK450),_xlfn.CONCAT(", ",AM450),
IF($AK$525=SUM($AK$405:AK450),_xlfn.CONCAT(" y ",AM450)))))</f>
        <v/>
      </c>
      <c r="AM450" s="120" t="s">
        <v>5211</v>
      </c>
    </row>
    <row r="451" spans="1:39" ht="15" customHeight="1">
      <c r="A451" s="22"/>
      <c r="B451" s="11"/>
      <c r="C451" s="35" t="s">
        <v>5212</v>
      </c>
      <c r="D451" s="800" t="str">
        <f>IF(CNGE_2026_M1_Secc1_Sub1!$D87="","",CNGE_2026_M1_Secc1_Sub1!$D87)</f>
        <v/>
      </c>
      <c r="E451" s="723"/>
      <c r="F451" s="723"/>
      <c r="G451" s="723"/>
      <c r="H451" s="723"/>
      <c r="I451" s="723"/>
      <c r="J451" s="723"/>
      <c r="K451" s="723"/>
      <c r="L451" s="723"/>
      <c r="M451" s="723"/>
      <c r="N451" s="723"/>
      <c r="O451" s="724"/>
      <c r="P451" s="728"/>
      <c r="Q451" s="714"/>
      <c r="R451" s="714"/>
      <c r="S451" s="714"/>
      <c r="T451" s="714"/>
      <c r="U451" s="805"/>
      <c r="V451" s="310"/>
      <c r="W451" s="310"/>
      <c r="X451" s="310"/>
      <c r="Y451" s="310"/>
      <c r="Z451" s="310"/>
      <c r="AA451" s="57"/>
      <c r="AB451" s="57"/>
      <c r="AC451" s="57"/>
      <c r="AD451" s="57"/>
      <c r="AI451" s="512">
        <f t="shared" si="196"/>
        <v>0</v>
      </c>
      <c r="AJ451" s="290">
        <f t="shared" si="197"/>
        <v>0</v>
      </c>
      <c r="AK451" s="293">
        <f t="shared" si="198"/>
        <v>0</v>
      </c>
      <c r="AL451" s="283" t="str">
        <f>IF(AK451=0,"",
IF(SUM($AK$405:AK451)=1,AM451,
IF($AK$525&gt;SUM($AK$405:AK451),_xlfn.CONCAT(", ",AM451),
IF($AK$525=SUM($AK$405:AK451),_xlfn.CONCAT(" y ",AM451)))))</f>
        <v/>
      </c>
      <c r="AM451" s="120" t="s">
        <v>5213</v>
      </c>
    </row>
    <row r="452" spans="1:39" ht="15" customHeight="1">
      <c r="A452" s="22"/>
      <c r="B452" s="11"/>
      <c r="C452" s="35" t="s">
        <v>5214</v>
      </c>
      <c r="D452" s="800" t="str">
        <f>IF(CNGE_2026_M1_Secc1_Sub1!$D88="","",CNGE_2026_M1_Secc1_Sub1!$D88)</f>
        <v/>
      </c>
      <c r="E452" s="723"/>
      <c r="F452" s="723"/>
      <c r="G452" s="723"/>
      <c r="H452" s="723"/>
      <c r="I452" s="723"/>
      <c r="J452" s="723"/>
      <c r="K452" s="723"/>
      <c r="L452" s="723"/>
      <c r="M452" s="723"/>
      <c r="N452" s="723"/>
      <c r="O452" s="724"/>
      <c r="P452" s="728"/>
      <c r="Q452" s="714"/>
      <c r="R452" s="714"/>
      <c r="S452" s="714"/>
      <c r="T452" s="714"/>
      <c r="U452" s="805"/>
      <c r="V452" s="310"/>
      <c r="W452" s="310"/>
      <c r="X452" s="310"/>
      <c r="Y452" s="310"/>
      <c r="Z452" s="310"/>
      <c r="AA452" s="57"/>
      <c r="AB452" s="57"/>
      <c r="AC452" s="57"/>
      <c r="AD452" s="57"/>
      <c r="AI452" s="512">
        <f t="shared" si="196"/>
        <v>0</v>
      </c>
      <c r="AJ452" s="290">
        <f t="shared" si="197"/>
        <v>0</v>
      </c>
      <c r="AK452" s="293">
        <f t="shared" si="198"/>
        <v>0</v>
      </c>
      <c r="AL452" s="283" t="str">
        <f>IF(AK452=0,"",
IF(SUM($AK$405:AK452)=1,AM452,
IF($AK$525&gt;SUM($AK$405:AK452),_xlfn.CONCAT(", ",AM452),
IF($AK$525=SUM($AK$405:AK452),_xlfn.CONCAT(" y ",AM452)))))</f>
        <v/>
      </c>
      <c r="AM452" s="120" t="s">
        <v>5215</v>
      </c>
    </row>
    <row r="453" spans="1:39" ht="15" customHeight="1">
      <c r="A453" s="22"/>
      <c r="B453" s="11"/>
      <c r="C453" s="35" t="s">
        <v>5216</v>
      </c>
      <c r="D453" s="800" t="str">
        <f>IF(CNGE_2026_M1_Secc1_Sub1!$D89="","",CNGE_2026_M1_Secc1_Sub1!$D89)</f>
        <v/>
      </c>
      <c r="E453" s="723"/>
      <c r="F453" s="723"/>
      <c r="G453" s="723"/>
      <c r="H453" s="723"/>
      <c r="I453" s="723"/>
      <c r="J453" s="723"/>
      <c r="K453" s="723"/>
      <c r="L453" s="723"/>
      <c r="M453" s="723"/>
      <c r="N453" s="723"/>
      <c r="O453" s="724"/>
      <c r="P453" s="728"/>
      <c r="Q453" s="714"/>
      <c r="R453" s="714"/>
      <c r="S453" s="714"/>
      <c r="T453" s="714"/>
      <c r="U453" s="805"/>
      <c r="V453" s="310"/>
      <c r="W453" s="310"/>
      <c r="X453" s="310"/>
      <c r="Y453" s="310"/>
      <c r="Z453" s="310"/>
      <c r="AA453" s="57"/>
      <c r="AB453" s="57"/>
      <c r="AC453" s="57"/>
      <c r="AD453" s="57"/>
      <c r="AI453" s="512">
        <f t="shared" si="196"/>
        <v>0</v>
      </c>
      <c r="AJ453" s="290">
        <f t="shared" si="197"/>
        <v>0</v>
      </c>
      <c r="AK453" s="293">
        <f t="shared" si="198"/>
        <v>0</v>
      </c>
      <c r="AL453" s="283" t="str">
        <f>IF(AK453=0,"",
IF(SUM($AK$405:AK453)=1,AM453,
IF($AK$525&gt;SUM($AK$405:AK453),_xlfn.CONCAT(", ",AM453),
IF($AK$525=SUM($AK$405:AK453),_xlfn.CONCAT(" y ",AM453)))))</f>
        <v/>
      </c>
      <c r="AM453" s="120" t="s">
        <v>5217</v>
      </c>
    </row>
    <row r="454" spans="1:39" ht="15" customHeight="1">
      <c r="A454" s="22"/>
      <c r="B454" s="11"/>
      <c r="C454" s="35" t="s">
        <v>5218</v>
      </c>
      <c r="D454" s="800" t="str">
        <f>IF(CNGE_2026_M1_Secc1_Sub1!$D90="","",CNGE_2026_M1_Secc1_Sub1!$D90)</f>
        <v/>
      </c>
      <c r="E454" s="723"/>
      <c r="F454" s="723"/>
      <c r="G454" s="723"/>
      <c r="H454" s="723"/>
      <c r="I454" s="723"/>
      <c r="J454" s="723"/>
      <c r="K454" s="723"/>
      <c r="L454" s="723"/>
      <c r="M454" s="723"/>
      <c r="N454" s="723"/>
      <c r="O454" s="724"/>
      <c r="P454" s="728"/>
      <c r="Q454" s="714"/>
      <c r="R454" s="714"/>
      <c r="S454" s="714"/>
      <c r="T454" s="714"/>
      <c r="U454" s="805"/>
      <c r="V454" s="310"/>
      <c r="W454" s="310"/>
      <c r="X454" s="310"/>
      <c r="Y454" s="310"/>
      <c r="Z454" s="310"/>
      <c r="AA454" s="57"/>
      <c r="AB454" s="57"/>
      <c r="AC454" s="57"/>
      <c r="AD454" s="57"/>
      <c r="AI454" s="512">
        <f t="shared" si="196"/>
        <v>0</v>
      </c>
      <c r="AJ454" s="290">
        <f t="shared" si="197"/>
        <v>0</v>
      </c>
      <c r="AK454" s="293">
        <f t="shared" si="198"/>
        <v>0</v>
      </c>
      <c r="AL454" s="283" t="str">
        <f>IF(AK454=0,"",
IF(SUM($AK$405:AK454)=1,AM454,
IF($AK$525&gt;SUM($AK$405:AK454),_xlfn.CONCAT(", ",AM454),
IF($AK$525=SUM($AK$405:AK454),_xlfn.CONCAT(" y ",AM454)))))</f>
        <v/>
      </c>
      <c r="AM454" s="120" t="s">
        <v>5219</v>
      </c>
    </row>
    <row r="455" spans="1:39" ht="15" customHeight="1">
      <c r="A455" s="22"/>
      <c r="B455" s="11"/>
      <c r="C455" s="35" t="s">
        <v>5220</v>
      </c>
      <c r="D455" s="800" t="str">
        <f>IF(CNGE_2026_M1_Secc1_Sub1!$D91="","",CNGE_2026_M1_Secc1_Sub1!$D91)</f>
        <v/>
      </c>
      <c r="E455" s="723"/>
      <c r="F455" s="723"/>
      <c r="G455" s="723"/>
      <c r="H455" s="723"/>
      <c r="I455" s="723"/>
      <c r="J455" s="723"/>
      <c r="K455" s="723"/>
      <c r="L455" s="723"/>
      <c r="M455" s="723"/>
      <c r="N455" s="723"/>
      <c r="O455" s="724"/>
      <c r="P455" s="728"/>
      <c r="Q455" s="714"/>
      <c r="R455" s="714"/>
      <c r="S455" s="714"/>
      <c r="T455" s="714"/>
      <c r="U455" s="805"/>
      <c r="V455" s="310"/>
      <c r="W455" s="310"/>
      <c r="X455" s="310"/>
      <c r="Y455" s="310"/>
      <c r="Z455" s="310"/>
      <c r="AA455" s="57"/>
      <c r="AB455" s="57"/>
      <c r="AC455" s="57"/>
      <c r="AD455" s="57"/>
      <c r="AI455" s="512">
        <f t="shared" si="196"/>
        <v>0</v>
      </c>
      <c r="AJ455" s="290">
        <f t="shared" si="197"/>
        <v>0</v>
      </c>
      <c r="AK455" s="293">
        <f t="shared" si="198"/>
        <v>0</v>
      </c>
      <c r="AL455" s="283" t="str">
        <f>IF(AK455=0,"",
IF(SUM($AK$405:AK455)=1,AM455,
IF($AK$525&gt;SUM($AK$405:AK455),_xlfn.CONCAT(", ",AM455),
IF($AK$525=SUM($AK$405:AK455),_xlfn.CONCAT(" y ",AM455)))))</f>
        <v/>
      </c>
      <c r="AM455" s="120" t="s">
        <v>5221</v>
      </c>
    </row>
    <row r="456" spans="1:39" ht="15" customHeight="1">
      <c r="A456" s="22"/>
      <c r="B456" s="11"/>
      <c r="C456" s="35" t="s">
        <v>5222</v>
      </c>
      <c r="D456" s="800" t="str">
        <f>IF(CNGE_2026_M1_Secc1_Sub1!$D92="","",CNGE_2026_M1_Secc1_Sub1!$D92)</f>
        <v/>
      </c>
      <c r="E456" s="723"/>
      <c r="F456" s="723"/>
      <c r="G456" s="723"/>
      <c r="H456" s="723"/>
      <c r="I456" s="723"/>
      <c r="J456" s="723"/>
      <c r="K456" s="723"/>
      <c r="L456" s="723"/>
      <c r="M456" s="723"/>
      <c r="N456" s="723"/>
      <c r="O456" s="724"/>
      <c r="P456" s="728"/>
      <c r="Q456" s="714"/>
      <c r="R456" s="714"/>
      <c r="S456" s="714"/>
      <c r="T456" s="714"/>
      <c r="U456" s="805"/>
      <c r="V456" s="310"/>
      <c r="W456" s="310"/>
      <c r="X456" s="310"/>
      <c r="Y456" s="310"/>
      <c r="Z456" s="310"/>
      <c r="AA456" s="57"/>
      <c r="AB456" s="57"/>
      <c r="AC456" s="57"/>
      <c r="AD456" s="57"/>
      <c r="AI456" s="512">
        <f t="shared" si="196"/>
        <v>0</v>
      </c>
      <c r="AJ456" s="290">
        <f t="shared" si="197"/>
        <v>0</v>
      </c>
      <c r="AK456" s="293">
        <f t="shared" si="198"/>
        <v>0</v>
      </c>
      <c r="AL456" s="283" t="str">
        <f>IF(AK456=0,"",
IF(SUM($AK$405:AK456)=1,AM456,
IF($AK$525&gt;SUM($AK$405:AK456),_xlfn.CONCAT(", ",AM456),
IF($AK$525=SUM($AK$405:AK456),_xlfn.CONCAT(" y ",AM456)))))</f>
        <v/>
      </c>
      <c r="AM456" s="120" t="s">
        <v>5223</v>
      </c>
    </row>
    <row r="457" spans="1:39" ht="15" customHeight="1">
      <c r="A457" s="22"/>
      <c r="B457" s="11"/>
      <c r="C457" s="35" t="s">
        <v>5224</v>
      </c>
      <c r="D457" s="800" t="str">
        <f>IF(CNGE_2026_M1_Secc1_Sub1!$D93="","",CNGE_2026_M1_Secc1_Sub1!$D93)</f>
        <v/>
      </c>
      <c r="E457" s="723"/>
      <c r="F457" s="723"/>
      <c r="G457" s="723"/>
      <c r="H457" s="723"/>
      <c r="I457" s="723"/>
      <c r="J457" s="723"/>
      <c r="K457" s="723"/>
      <c r="L457" s="723"/>
      <c r="M457" s="723"/>
      <c r="N457" s="723"/>
      <c r="O457" s="724"/>
      <c r="P457" s="728"/>
      <c r="Q457" s="714"/>
      <c r="R457" s="714"/>
      <c r="S457" s="714"/>
      <c r="T457" s="714"/>
      <c r="U457" s="805"/>
      <c r="V457" s="310"/>
      <c r="W457" s="310"/>
      <c r="X457" s="310"/>
      <c r="Y457" s="310"/>
      <c r="Z457" s="310"/>
      <c r="AA457" s="57"/>
      <c r="AB457" s="57"/>
      <c r="AC457" s="57"/>
      <c r="AD457" s="57"/>
      <c r="AI457" s="512">
        <f t="shared" si="196"/>
        <v>0</v>
      </c>
      <c r="AJ457" s="290">
        <f t="shared" si="197"/>
        <v>0</v>
      </c>
      <c r="AK457" s="293">
        <f t="shared" si="198"/>
        <v>0</v>
      </c>
      <c r="AL457" s="283" t="str">
        <f>IF(AK457=0,"",
IF(SUM($AK$405:AK457)=1,AM457,
IF($AK$525&gt;SUM($AK$405:AK457),_xlfn.CONCAT(", ",AM457),
IF($AK$525=SUM($AK$405:AK457),_xlfn.CONCAT(" y ",AM457)))))</f>
        <v/>
      </c>
      <c r="AM457" s="120" t="s">
        <v>5225</v>
      </c>
    </row>
    <row r="458" spans="1:39" ht="15" customHeight="1">
      <c r="A458" s="22"/>
      <c r="B458" s="11"/>
      <c r="C458" s="35" t="s">
        <v>5226</v>
      </c>
      <c r="D458" s="800" t="str">
        <f>IF(CNGE_2026_M1_Secc1_Sub1!$D94="","",CNGE_2026_M1_Secc1_Sub1!$D94)</f>
        <v/>
      </c>
      <c r="E458" s="723"/>
      <c r="F458" s="723"/>
      <c r="G458" s="723"/>
      <c r="H458" s="723"/>
      <c r="I458" s="723"/>
      <c r="J458" s="723"/>
      <c r="K458" s="723"/>
      <c r="L458" s="723"/>
      <c r="M458" s="723"/>
      <c r="N458" s="723"/>
      <c r="O458" s="724"/>
      <c r="P458" s="728"/>
      <c r="Q458" s="714"/>
      <c r="R458" s="714"/>
      <c r="S458" s="714"/>
      <c r="T458" s="714"/>
      <c r="U458" s="805"/>
      <c r="V458" s="310"/>
      <c r="W458" s="310"/>
      <c r="X458" s="310"/>
      <c r="Y458" s="310"/>
      <c r="Z458" s="310"/>
      <c r="AA458" s="57"/>
      <c r="AB458" s="57"/>
      <c r="AC458" s="57"/>
      <c r="AD458" s="57"/>
      <c r="AI458" s="512">
        <f t="shared" si="196"/>
        <v>0</v>
      </c>
      <c r="AJ458" s="290">
        <f t="shared" si="197"/>
        <v>0</v>
      </c>
      <c r="AK458" s="293">
        <f t="shared" si="198"/>
        <v>0</v>
      </c>
      <c r="AL458" s="283" t="str">
        <f>IF(AK458=0,"",
IF(SUM($AK$405:AK458)=1,AM458,
IF($AK$525&gt;SUM($AK$405:AK458),_xlfn.CONCAT(", ",AM458),
IF($AK$525=SUM($AK$405:AK458),_xlfn.CONCAT(" y ",AM458)))))</f>
        <v/>
      </c>
      <c r="AM458" s="120" t="s">
        <v>5227</v>
      </c>
    </row>
    <row r="459" spans="1:39" ht="15" customHeight="1">
      <c r="A459" s="22"/>
      <c r="B459" s="11"/>
      <c r="C459" s="35" t="s">
        <v>5228</v>
      </c>
      <c r="D459" s="800" t="str">
        <f>IF(CNGE_2026_M1_Secc1_Sub1!$D95="","",CNGE_2026_M1_Secc1_Sub1!$D95)</f>
        <v/>
      </c>
      <c r="E459" s="723"/>
      <c r="F459" s="723"/>
      <c r="G459" s="723"/>
      <c r="H459" s="723"/>
      <c r="I459" s="723"/>
      <c r="J459" s="723"/>
      <c r="K459" s="723"/>
      <c r="L459" s="723"/>
      <c r="M459" s="723"/>
      <c r="N459" s="723"/>
      <c r="O459" s="724"/>
      <c r="P459" s="728"/>
      <c r="Q459" s="714"/>
      <c r="R459" s="714"/>
      <c r="S459" s="714"/>
      <c r="T459" s="714"/>
      <c r="U459" s="805"/>
      <c r="V459" s="310"/>
      <c r="W459" s="310"/>
      <c r="X459" s="310"/>
      <c r="Y459" s="310"/>
      <c r="Z459" s="310"/>
      <c r="AA459" s="57"/>
      <c r="AB459" s="57"/>
      <c r="AC459" s="57"/>
      <c r="AD459" s="57"/>
      <c r="AI459" s="512">
        <f t="shared" si="196"/>
        <v>0</v>
      </c>
      <c r="AJ459" s="290">
        <f t="shared" si="197"/>
        <v>0</v>
      </c>
      <c r="AK459" s="293">
        <f t="shared" si="198"/>
        <v>0</v>
      </c>
      <c r="AL459" s="283" t="str">
        <f>IF(AK459=0,"",
IF(SUM($AK$405:AK459)=1,AM459,
IF($AK$525&gt;SUM($AK$405:AK459),_xlfn.CONCAT(", ",AM459),
IF($AK$525=SUM($AK$405:AK459),_xlfn.CONCAT(" y ",AM459)))))</f>
        <v/>
      </c>
      <c r="AM459" s="120" t="s">
        <v>5229</v>
      </c>
    </row>
    <row r="460" spans="1:39" ht="15" customHeight="1">
      <c r="A460" s="22"/>
      <c r="B460" s="11"/>
      <c r="C460" s="35" t="s">
        <v>5230</v>
      </c>
      <c r="D460" s="800" t="str">
        <f>IF(CNGE_2026_M1_Secc1_Sub1!$D96="","",CNGE_2026_M1_Secc1_Sub1!$D96)</f>
        <v/>
      </c>
      <c r="E460" s="723"/>
      <c r="F460" s="723"/>
      <c r="G460" s="723"/>
      <c r="H460" s="723"/>
      <c r="I460" s="723"/>
      <c r="J460" s="723"/>
      <c r="K460" s="723"/>
      <c r="L460" s="723"/>
      <c r="M460" s="723"/>
      <c r="N460" s="723"/>
      <c r="O460" s="724"/>
      <c r="P460" s="728"/>
      <c r="Q460" s="714"/>
      <c r="R460" s="714"/>
      <c r="S460" s="714"/>
      <c r="T460" s="714"/>
      <c r="U460" s="805"/>
      <c r="V460" s="310"/>
      <c r="W460" s="310"/>
      <c r="X460" s="310"/>
      <c r="Y460" s="310"/>
      <c r="Z460" s="310"/>
      <c r="AA460" s="57"/>
      <c r="AB460" s="57"/>
      <c r="AC460" s="57"/>
      <c r="AD460" s="57"/>
      <c r="AI460" s="512">
        <f t="shared" si="196"/>
        <v>0</v>
      </c>
      <c r="AJ460" s="290">
        <f t="shared" si="197"/>
        <v>0</v>
      </c>
      <c r="AK460" s="293">
        <f t="shared" si="198"/>
        <v>0</v>
      </c>
      <c r="AL460" s="283" t="str">
        <f>IF(AK460=0,"",
IF(SUM($AK$405:AK460)=1,AM460,
IF($AK$525&gt;SUM($AK$405:AK460),_xlfn.CONCAT(", ",AM460),
IF($AK$525=SUM($AK$405:AK460),_xlfn.CONCAT(" y ",AM460)))))</f>
        <v/>
      </c>
      <c r="AM460" s="120" t="s">
        <v>5231</v>
      </c>
    </row>
    <row r="461" spans="1:39" ht="15" customHeight="1">
      <c r="A461" s="22"/>
      <c r="B461" s="11"/>
      <c r="C461" s="35" t="s">
        <v>5232</v>
      </c>
      <c r="D461" s="800" t="str">
        <f>IF(CNGE_2026_M1_Secc1_Sub1!$D97="","",CNGE_2026_M1_Secc1_Sub1!$D97)</f>
        <v/>
      </c>
      <c r="E461" s="723"/>
      <c r="F461" s="723"/>
      <c r="G461" s="723"/>
      <c r="H461" s="723"/>
      <c r="I461" s="723"/>
      <c r="J461" s="723"/>
      <c r="K461" s="723"/>
      <c r="L461" s="723"/>
      <c r="M461" s="723"/>
      <c r="N461" s="723"/>
      <c r="O461" s="724"/>
      <c r="P461" s="728"/>
      <c r="Q461" s="714"/>
      <c r="R461" s="714"/>
      <c r="S461" s="714"/>
      <c r="T461" s="714"/>
      <c r="U461" s="805"/>
      <c r="V461" s="310"/>
      <c r="W461" s="310"/>
      <c r="X461" s="310"/>
      <c r="Y461" s="310"/>
      <c r="Z461" s="310"/>
      <c r="AA461" s="57"/>
      <c r="AB461" s="57"/>
      <c r="AC461" s="57"/>
      <c r="AD461" s="57"/>
      <c r="AI461" s="512">
        <f t="shared" si="196"/>
        <v>0</v>
      </c>
      <c r="AJ461" s="290">
        <f t="shared" si="197"/>
        <v>0</v>
      </c>
      <c r="AK461" s="293">
        <f t="shared" si="198"/>
        <v>0</v>
      </c>
      <c r="AL461" s="283" t="str">
        <f>IF(AK461=0,"",
IF(SUM($AK$405:AK461)=1,AM461,
IF($AK$525&gt;SUM($AK$405:AK461),_xlfn.CONCAT(", ",AM461),
IF($AK$525=SUM($AK$405:AK461),_xlfn.CONCAT(" y ",AM461)))))</f>
        <v/>
      </c>
      <c r="AM461" s="120" t="s">
        <v>5233</v>
      </c>
    </row>
    <row r="462" spans="1:39" ht="15" customHeight="1">
      <c r="A462" s="22"/>
      <c r="B462" s="11"/>
      <c r="C462" s="35" t="s">
        <v>5234</v>
      </c>
      <c r="D462" s="800" t="str">
        <f>IF(CNGE_2026_M1_Secc1_Sub1!$D98="","",CNGE_2026_M1_Secc1_Sub1!$D98)</f>
        <v/>
      </c>
      <c r="E462" s="723"/>
      <c r="F462" s="723"/>
      <c r="G462" s="723"/>
      <c r="H462" s="723"/>
      <c r="I462" s="723"/>
      <c r="J462" s="723"/>
      <c r="K462" s="723"/>
      <c r="L462" s="723"/>
      <c r="M462" s="723"/>
      <c r="N462" s="723"/>
      <c r="O462" s="724"/>
      <c r="P462" s="728"/>
      <c r="Q462" s="714"/>
      <c r="R462" s="714"/>
      <c r="S462" s="714"/>
      <c r="T462" s="714"/>
      <c r="U462" s="805"/>
      <c r="V462" s="310"/>
      <c r="W462" s="310"/>
      <c r="X462" s="310"/>
      <c r="Y462" s="310"/>
      <c r="Z462" s="310"/>
      <c r="AA462" s="57"/>
      <c r="AB462" s="57"/>
      <c r="AC462" s="57"/>
      <c r="AD462" s="57"/>
      <c r="AI462" s="512">
        <f t="shared" si="196"/>
        <v>0</v>
      </c>
      <c r="AJ462" s="290">
        <f t="shared" si="197"/>
        <v>0</v>
      </c>
      <c r="AK462" s="293">
        <f t="shared" si="198"/>
        <v>0</v>
      </c>
      <c r="AL462" s="283" t="str">
        <f>IF(AK462=0,"",
IF(SUM($AK$405:AK462)=1,AM462,
IF($AK$525&gt;SUM($AK$405:AK462),_xlfn.CONCAT(", ",AM462),
IF($AK$525=SUM($AK$405:AK462),_xlfn.CONCAT(" y ",AM462)))))</f>
        <v/>
      </c>
      <c r="AM462" s="120" t="s">
        <v>5235</v>
      </c>
    </row>
    <row r="463" spans="1:39" ht="15" customHeight="1">
      <c r="A463" s="22"/>
      <c r="B463" s="11"/>
      <c r="C463" s="35" t="s">
        <v>5236</v>
      </c>
      <c r="D463" s="800" t="str">
        <f>IF(CNGE_2026_M1_Secc1_Sub1!$D99="","",CNGE_2026_M1_Secc1_Sub1!$D99)</f>
        <v/>
      </c>
      <c r="E463" s="723"/>
      <c r="F463" s="723"/>
      <c r="G463" s="723"/>
      <c r="H463" s="723"/>
      <c r="I463" s="723"/>
      <c r="J463" s="723"/>
      <c r="K463" s="723"/>
      <c r="L463" s="723"/>
      <c r="M463" s="723"/>
      <c r="N463" s="723"/>
      <c r="O463" s="724"/>
      <c r="P463" s="728"/>
      <c r="Q463" s="714"/>
      <c r="R463" s="714"/>
      <c r="S463" s="714"/>
      <c r="T463" s="714"/>
      <c r="U463" s="805"/>
      <c r="V463" s="310"/>
      <c r="W463" s="310"/>
      <c r="X463" s="310"/>
      <c r="Y463" s="310"/>
      <c r="Z463" s="310"/>
      <c r="AA463" s="57"/>
      <c r="AB463" s="57"/>
      <c r="AC463" s="57"/>
      <c r="AD463" s="57"/>
      <c r="AI463" s="512">
        <f t="shared" si="196"/>
        <v>0</v>
      </c>
      <c r="AJ463" s="290">
        <f t="shared" si="197"/>
        <v>0</v>
      </c>
      <c r="AK463" s="293">
        <f t="shared" si="198"/>
        <v>0</v>
      </c>
      <c r="AL463" s="283" t="str">
        <f>IF(AK463=0,"",
IF(SUM($AK$405:AK463)=1,AM463,
IF($AK$525&gt;SUM($AK$405:AK463),_xlfn.CONCAT(", ",AM463),
IF($AK$525=SUM($AK$405:AK463),_xlfn.CONCAT(" y ",AM463)))))</f>
        <v/>
      </c>
      <c r="AM463" s="120" t="s">
        <v>5237</v>
      </c>
    </row>
    <row r="464" spans="1:39" ht="15" customHeight="1">
      <c r="A464" s="22"/>
      <c r="B464" s="11"/>
      <c r="C464" s="35" t="s">
        <v>5238</v>
      </c>
      <c r="D464" s="800" t="str">
        <f>IF(CNGE_2026_M1_Secc1_Sub1!$D100="","",CNGE_2026_M1_Secc1_Sub1!$D100)</f>
        <v/>
      </c>
      <c r="E464" s="723"/>
      <c r="F464" s="723"/>
      <c r="G464" s="723"/>
      <c r="H464" s="723"/>
      <c r="I464" s="723"/>
      <c r="J464" s="723"/>
      <c r="K464" s="723"/>
      <c r="L464" s="723"/>
      <c r="M464" s="723"/>
      <c r="N464" s="723"/>
      <c r="O464" s="724"/>
      <c r="P464" s="728"/>
      <c r="Q464" s="714"/>
      <c r="R464" s="714"/>
      <c r="S464" s="714"/>
      <c r="T464" s="714"/>
      <c r="U464" s="805"/>
      <c r="V464" s="310"/>
      <c r="W464" s="310"/>
      <c r="X464" s="310"/>
      <c r="Y464" s="310"/>
      <c r="Z464" s="310"/>
      <c r="AA464" s="57"/>
      <c r="AB464" s="57"/>
      <c r="AC464" s="57"/>
      <c r="AD464" s="57"/>
      <c r="AI464" s="512">
        <f t="shared" si="196"/>
        <v>0</v>
      </c>
      <c r="AJ464" s="290">
        <f t="shared" si="197"/>
        <v>0</v>
      </c>
      <c r="AK464" s="293">
        <f t="shared" si="198"/>
        <v>0</v>
      </c>
      <c r="AL464" s="283" t="str">
        <f>IF(AK464=0,"",
IF(SUM($AK$405:AK464)=1,AM464,
IF($AK$525&gt;SUM($AK$405:AK464),_xlfn.CONCAT(", ",AM464),
IF($AK$525=SUM($AK$405:AK464),_xlfn.CONCAT(" y ",AM464)))))</f>
        <v/>
      </c>
      <c r="AM464" s="120" t="s">
        <v>5239</v>
      </c>
    </row>
    <row r="465" spans="1:39" ht="15" customHeight="1">
      <c r="A465" s="22"/>
      <c r="B465" s="11"/>
      <c r="C465" s="35" t="s">
        <v>5240</v>
      </c>
      <c r="D465" s="800" t="str">
        <f>IF(CNGE_2026_M1_Secc1_Sub1!$D101="","",CNGE_2026_M1_Secc1_Sub1!$D101)</f>
        <v/>
      </c>
      <c r="E465" s="723"/>
      <c r="F465" s="723"/>
      <c r="G465" s="723"/>
      <c r="H465" s="723"/>
      <c r="I465" s="723"/>
      <c r="J465" s="723"/>
      <c r="K465" s="723"/>
      <c r="L465" s="723"/>
      <c r="M465" s="723"/>
      <c r="N465" s="723"/>
      <c r="O465" s="724"/>
      <c r="P465" s="728"/>
      <c r="Q465" s="714"/>
      <c r="R465" s="714"/>
      <c r="S465" s="714"/>
      <c r="T465" s="714"/>
      <c r="U465" s="805"/>
      <c r="V465" s="310"/>
      <c r="W465" s="310"/>
      <c r="X465" s="310"/>
      <c r="Y465" s="310"/>
      <c r="Z465" s="310"/>
      <c r="AA465" s="57"/>
      <c r="AB465" s="57"/>
      <c r="AC465" s="57"/>
      <c r="AD465" s="57"/>
      <c r="AI465" s="512">
        <f t="shared" si="196"/>
        <v>0</v>
      </c>
      <c r="AJ465" s="290">
        <f t="shared" si="197"/>
        <v>0</v>
      </c>
      <c r="AK465" s="293">
        <f t="shared" si="198"/>
        <v>0</v>
      </c>
      <c r="AL465" s="283" t="str">
        <f>IF(AK465=0,"",
IF(SUM($AK$405:AK465)=1,AM465,
IF($AK$525&gt;SUM($AK$405:AK465),_xlfn.CONCAT(", ",AM465),
IF($AK$525=SUM($AK$405:AK465),_xlfn.CONCAT(" y ",AM465)))))</f>
        <v/>
      </c>
      <c r="AM465" s="120" t="s">
        <v>5241</v>
      </c>
    </row>
    <row r="466" spans="1:39" ht="15" customHeight="1">
      <c r="A466" s="22"/>
      <c r="B466" s="11"/>
      <c r="C466" s="35" t="s">
        <v>5242</v>
      </c>
      <c r="D466" s="800" t="str">
        <f>IF(CNGE_2026_M1_Secc1_Sub1!$D102="","",CNGE_2026_M1_Secc1_Sub1!$D102)</f>
        <v/>
      </c>
      <c r="E466" s="723"/>
      <c r="F466" s="723"/>
      <c r="G466" s="723"/>
      <c r="H466" s="723"/>
      <c r="I466" s="723"/>
      <c r="J466" s="723"/>
      <c r="K466" s="723"/>
      <c r="L466" s="723"/>
      <c r="M466" s="723"/>
      <c r="N466" s="723"/>
      <c r="O466" s="724"/>
      <c r="P466" s="728"/>
      <c r="Q466" s="714"/>
      <c r="R466" s="714"/>
      <c r="S466" s="714"/>
      <c r="T466" s="714"/>
      <c r="U466" s="805"/>
      <c r="V466" s="310"/>
      <c r="W466" s="310"/>
      <c r="X466" s="310"/>
      <c r="Y466" s="310"/>
      <c r="Z466" s="310"/>
      <c r="AA466" s="57"/>
      <c r="AB466" s="57"/>
      <c r="AC466" s="57"/>
      <c r="AD466" s="57"/>
      <c r="AI466" s="512">
        <f t="shared" si="196"/>
        <v>0</v>
      </c>
      <c r="AJ466" s="290">
        <f t="shared" si="197"/>
        <v>0</v>
      </c>
      <c r="AK466" s="293">
        <f t="shared" si="198"/>
        <v>0</v>
      </c>
      <c r="AL466" s="283" t="str">
        <f>IF(AK466=0,"",
IF(SUM($AK$405:AK466)=1,AM466,
IF($AK$525&gt;SUM($AK$405:AK466),_xlfn.CONCAT(", ",AM466),
IF($AK$525=SUM($AK$405:AK466),_xlfn.CONCAT(" y ",AM466)))))</f>
        <v/>
      </c>
      <c r="AM466" s="120" t="s">
        <v>5243</v>
      </c>
    </row>
    <row r="467" spans="1:39" ht="15" customHeight="1">
      <c r="A467" s="22"/>
      <c r="B467" s="11"/>
      <c r="C467" s="35" t="s">
        <v>5244</v>
      </c>
      <c r="D467" s="800" t="str">
        <f>IF(CNGE_2026_M1_Secc1_Sub1!$D103="","",CNGE_2026_M1_Secc1_Sub1!$D103)</f>
        <v/>
      </c>
      <c r="E467" s="723"/>
      <c r="F467" s="723"/>
      <c r="G467" s="723"/>
      <c r="H467" s="723"/>
      <c r="I467" s="723"/>
      <c r="J467" s="723"/>
      <c r="K467" s="723"/>
      <c r="L467" s="723"/>
      <c r="M467" s="723"/>
      <c r="N467" s="723"/>
      <c r="O467" s="724"/>
      <c r="P467" s="728"/>
      <c r="Q467" s="714"/>
      <c r="R467" s="714"/>
      <c r="S467" s="714"/>
      <c r="T467" s="714"/>
      <c r="U467" s="805"/>
      <c r="V467" s="310"/>
      <c r="W467" s="310"/>
      <c r="X467" s="310"/>
      <c r="Y467" s="310"/>
      <c r="Z467" s="310"/>
      <c r="AA467" s="57"/>
      <c r="AB467" s="57"/>
      <c r="AC467" s="57"/>
      <c r="AD467" s="57"/>
      <c r="AI467" s="512">
        <f t="shared" si="196"/>
        <v>0</v>
      </c>
      <c r="AJ467" s="290">
        <f t="shared" si="197"/>
        <v>0</v>
      </c>
      <c r="AK467" s="293">
        <f t="shared" si="198"/>
        <v>0</v>
      </c>
      <c r="AL467" s="283" t="str">
        <f>IF(AK467=0,"",
IF(SUM($AK$405:AK467)=1,AM467,
IF($AK$525&gt;SUM($AK$405:AK467),_xlfn.CONCAT(", ",AM467),
IF($AK$525=SUM($AK$405:AK467),_xlfn.CONCAT(" y ",AM467)))))</f>
        <v/>
      </c>
      <c r="AM467" s="120" t="s">
        <v>5245</v>
      </c>
    </row>
    <row r="468" spans="1:39" ht="15" customHeight="1">
      <c r="A468" s="22"/>
      <c r="B468" s="11"/>
      <c r="C468" s="35" t="s">
        <v>5246</v>
      </c>
      <c r="D468" s="800" t="str">
        <f>IF(CNGE_2026_M1_Secc1_Sub1!$D104="","",CNGE_2026_M1_Secc1_Sub1!$D104)</f>
        <v/>
      </c>
      <c r="E468" s="723"/>
      <c r="F468" s="723"/>
      <c r="G468" s="723"/>
      <c r="H468" s="723"/>
      <c r="I468" s="723"/>
      <c r="J468" s="723"/>
      <c r="K468" s="723"/>
      <c r="L468" s="723"/>
      <c r="M468" s="723"/>
      <c r="N468" s="723"/>
      <c r="O468" s="724"/>
      <c r="P468" s="728"/>
      <c r="Q468" s="714"/>
      <c r="R468" s="714"/>
      <c r="S468" s="714"/>
      <c r="T468" s="714"/>
      <c r="U468" s="805"/>
      <c r="V468" s="310"/>
      <c r="W468" s="310"/>
      <c r="X468" s="310"/>
      <c r="Y468" s="310"/>
      <c r="Z468" s="310"/>
      <c r="AA468" s="57"/>
      <c r="AB468" s="57"/>
      <c r="AC468" s="57"/>
      <c r="AD468" s="57"/>
      <c r="AI468" s="512">
        <f t="shared" si="196"/>
        <v>0</v>
      </c>
      <c r="AJ468" s="290">
        <f t="shared" si="197"/>
        <v>0</v>
      </c>
      <c r="AK468" s="293">
        <f t="shared" si="198"/>
        <v>0</v>
      </c>
      <c r="AL468" s="283" t="str">
        <f>IF(AK468=0,"",
IF(SUM($AK$405:AK468)=1,AM468,
IF($AK$525&gt;SUM($AK$405:AK468),_xlfn.CONCAT(", ",AM468),
IF($AK$525=SUM($AK$405:AK468),_xlfn.CONCAT(" y ",AM468)))))</f>
        <v/>
      </c>
      <c r="AM468" s="120" t="s">
        <v>5247</v>
      </c>
    </row>
    <row r="469" spans="1:39" ht="15" customHeight="1">
      <c r="A469" s="22"/>
      <c r="B469" s="11"/>
      <c r="C469" s="35" t="s">
        <v>5248</v>
      </c>
      <c r="D469" s="800" t="str">
        <f>IF(CNGE_2026_M1_Secc1_Sub1!$D105="","",CNGE_2026_M1_Secc1_Sub1!$D105)</f>
        <v/>
      </c>
      <c r="E469" s="723"/>
      <c r="F469" s="723"/>
      <c r="G469" s="723"/>
      <c r="H469" s="723"/>
      <c r="I469" s="723"/>
      <c r="J469" s="723"/>
      <c r="K469" s="723"/>
      <c r="L469" s="723"/>
      <c r="M469" s="723"/>
      <c r="N469" s="723"/>
      <c r="O469" s="724"/>
      <c r="P469" s="728"/>
      <c r="Q469" s="714"/>
      <c r="R469" s="714"/>
      <c r="S469" s="714"/>
      <c r="T469" s="714"/>
      <c r="U469" s="805"/>
      <c r="V469" s="310"/>
      <c r="W469" s="310"/>
      <c r="X469" s="310"/>
      <c r="Y469" s="310"/>
      <c r="Z469" s="310"/>
      <c r="AA469" s="57"/>
      <c r="AB469" s="57"/>
      <c r="AC469" s="57"/>
      <c r="AD469" s="57"/>
      <c r="AI469" s="512">
        <f t="shared" si="196"/>
        <v>0</v>
      </c>
      <c r="AJ469" s="290">
        <f t="shared" si="197"/>
        <v>0</v>
      </c>
      <c r="AK469" s="293">
        <f t="shared" si="198"/>
        <v>0</v>
      </c>
      <c r="AL469" s="283" t="str">
        <f>IF(AK469=0,"",
IF(SUM($AK$405:AK469)=1,AM469,
IF($AK$525&gt;SUM($AK$405:AK469),_xlfn.CONCAT(", ",AM469),
IF($AK$525=SUM($AK$405:AK469),_xlfn.CONCAT(" y ",AM469)))))</f>
        <v/>
      </c>
      <c r="AM469" s="120" t="s">
        <v>5249</v>
      </c>
    </row>
    <row r="470" spans="1:39" ht="15" customHeight="1">
      <c r="A470" s="22"/>
      <c r="B470" s="11"/>
      <c r="C470" s="35" t="s">
        <v>5250</v>
      </c>
      <c r="D470" s="800" t="str">
        <f>IF(CNGE_2026_M1_Secc1_Sub1!$D106="","",CNGE_2026_M1_Secc1_Sub1!$D106)</f>
        <v/>
      </c>
      <c r="E470" s="723"/>
      <c r="F470" s="723"/>
      <c r="G470" s="723"/>
      <c r="H470" s="723"/>
      <c r="I470" s="723"/>
      <c r="J470" s="723"/>
      <c r="K470" s="723"/>
      <c r="L470" s="723"/>
      <c r="M470" s="723"/>
      <c r="N470" s="723"/>
      <c r="O470" s="724"/>
      <c r="P470" s="728"/>
      <c r="Q470" s="714"/>
      <c r="R470" s="714"/>
      <c r="S470" s="714"/>
      <c r="T470" s="714"/>
      <c r="U470" s="805"/>
      <c r="V470" s="310"/>
      <c r="W470" s="310"/>
      <c r="X470" s="310"/>
      <c r="Y470" s="310"/>
      <c r="Z470" s="310"/>
      <c r="AA470" s="57"/>
      <c r="AB470" s="57"/>
      <c r="AC470" s="57"/>
      <c r="AD470" s="57"/>
      <c r="AI470" s="512">
        <f t="shared" ref="AI470:AI523" si="199">IF(AND($P470&lt;&gt;"",$P470&lt;&gt;1,COUNTA(V470:AD470)&gt;0),1,IF(AND($P470="",COUNTA(V470:AD470)&gt;0),1,0))</f>
        <v>0</v>
      </c>
      <c r="AJ470" s="290">
        <f t="shared" ref="AJ470:AJ524" si="200">IF(AND($C$338&lt;&gt;"",$C$338&lt;&gt;1,COUNTA(P470:AD470)=0),0,IF(AND(OR($Q$338=1,$Q$338=9),COUNTA(P470:AD470)=0),0,IF(AND(COUNTBLANK(D470)=0,$P470&lt;&gt;"",$P470&lt;&gt;1,COUNTA(V470:AD470)=0),0,IF(AND(COUNTBLANK(D470)=0,$P470&lt;&gt;"",$P470=1,COUNTA(V470:AD470)&gt;0),0,IF(AND(COUNTBLANK(D470)=1,COUNTA(P470:AD470)=0),0,1)))))</f>
        <v>0</v>
      </c>
      <c r="AK470" s="293">
        <f t="shared" ref="AK470:AK524" si="201">IF(AJ470=0,0,1)</f>
        <v>0</v>
      </c>
      <c r="AL470" s="283" t="str">
        <f>IF(AK470=0,"",
IF(SUM($AK$405:AK470)=1,AM470,
IF($AK$525&gt;SUM($AK$405:AK470),_xlfn.CONCAT(", ",AM470),
IF($AK$525=SUM($AK$405:AK470),_xlfn.CONCAT(" y ",AM470)))))</f>
        <v/>
      </c>
      <c r="AM470" s="120" t="s">
        <v>5251</v>
      </c>
    </row>
    <row r="471" spans="1:39" ht="15" customHeight="1">
      <c r="A471" s="22"/>
      <c r="B471" s="11"/>
      <c r="C471" s="35" t="s">
        <v>5252</v>
      </c>
      <c r="D471" s="800" t="str">
        <f>IF(CNGE_2026_M1_Secc1_Sub1!$D107="","",CNGE_2026_M1_Secc1_Sub1!$D107)</f>
        <v/>
      </c>
      <c r="E471" s="723"/>
      <c r="F471" s="723"/>
      <c r="G471" s="723"/>
      <c r="H471" s="723"/>
      <c r="I471" s="723"/>
      <c r="J471" s="723"/>
      <c r="K471" s="723"/>
      <c r="L471" s="723"/>
      <c r="M471" s="723"/>
      <c r="N471" s="723"/>
      <c r="O471" s="724"/>
      <c r="P471" s="728"/>
      <c r="Q471" s="714"/>
      <c r="R471" s="714"/>
      <c r="S471" s="714"/>
      <c r="T471" s="714"/>
      <c r="U471" s="805"/>
      <c r="V471" s="310"/>
      <c r="W471" s="310"/>
      <c r="X471" s="310"/>
      <c r="Y471" s="310"/>
      <c r="Z471" s="310"/>
      <c r="AA471" s="57"/>
      <c r="AB471" s="57"/>
      <c r="AC471" s="57"/>
      <c r="AD471" s="57"/>
      <c r="AI471" s="512">
        <f t="shared" si="199"/>
        <v>0</v>
      </c>
      <c r="AJ471" s="290">
        <f t="shared" si="200"/>
        <v>0</v>
      </c>
      <c r="AK471" s="293">
        <f t="shared" si="201"/>
        <v>0</v>
      </c>
      <c r="AL471" s="283" t="str">
        <f>IF(AK471=0,"",
IF(SUM($AK$405:AK471)=1,AM471,
IF($AK$525&gt;SUM($AK$405:AK471),_xlfn.CONCAT(", ",AM471),
IF($AK$525=SUM($AK$405:AK471),_xlfn.CONCAT(" y ",AM471)))))</f>
        <v/>
      </c>
      <c r="AM471" s="120" t="s">
        <v>5253</v>
      </c>
    </row>
    <row r="472" spans="1:39" ht="15" customHeight="1">
      <c r="A472" s="22"/>
      <c r="B472" s="11"/>
      <c r="C472" s="35" t="s">
        <v>5254</v>
      </c>
      <c r="D472" s="800" t="str">
        <f>IF(CNGE_2026_M1_Secc1_Sub1!$D108="","",CNGE_2026_M1_Secc1_Sub1!$D108)</f>
        <v/>
      </c>
      <c r="E472" s="723"/>
      <c r="F472" s="723"/>
      <c r="G472" s="723"/>
      <c r="H472" s="723"/>
      <c r="I472" s="723"/>
      <c r="J472" s="723"/>
      <c r="K472" s="723"/>
      <c r="L472" s="723"/>
      <c r="M472" s="723"/>
      <c r="N472" s="723"/>
      <c r="O472" s="724"/>
      <c r="P472" s="728"/>
      <c r="Q472" s="714"/>
      <c r="R472" s="714"/>
      <c r="S472" s="714"/>
      <c r="T472" s="714"/>
      <c r="U472" s="805"/>
      <c r="V472" s="310"/>
      <c r="W472" s="310"/>
      <c r="X472" s="310"/>
      <c r="Y472" s="310"/>
      <c r="Z472" s="310"/>
      <c r="AA472" s="57"/>
      <c r="AB472" s="57"/>
      <c r="AC472" s="57"/>
      <c r="AD472" s="57"/>
      <c r="AI472" s="512">
        <f t="shared" si="199"/>
        <v>0</v>
      </c>
      <c r="AJ472" s="290">
        <f t="shared" si="200"/>
        <v>0</v>
      </c>
      <c r="AK472" s="293">
        <f t="shared" si="201"/>
        <v>0</v>
      </c>
      <c r="AL472" s="283" t="str">
        <f>IF(AK472=0,"",
IF(SUM($AK$405:AK472)=1,AM472,
IF($AK$525&gt;SUM($AK$405:AK472),_xlfn.CONCAT(", ",AM472),
IF($AK$525=SUM($AK$405:AK472),_xlfn.CONCAT(" y ",AM472)))))</f>
        <v/>
      </c>
      <c r="AM472" s="120" t="s">
        <v>5255</v>
      </c>
    </row>
    <row r="473" spans="1:39" ht="15" customHeight="1">
      <c r="A473" s="22"/>
      <c r="B473" s="11"/>
      <c r="C473" s="35" t="s">
        <v>5256</v>
      </c>
      <c r="D473" s="800" t="str">
        <f>IF(CNGE_2026_M1_Secc1_Sub1!$D109="","",CNGE_2026_M1_Secc1_Sub1!$D109)</f>
        <v/>
      </c>
      <c r="E473" s="723"/>
      <c r="F473" s="723"/>
      <c r="G473" s="723"/>
      <c r="H473" s="723"/>
      <c r="I473" s="723"/>
      <c r="J473" s="723"/>
      <c r="K473" s="723"/>
      <c r="L473" s="723"/>
      <c r="M473" s="723"/>
      <c r="N473" s="723"/>
      <c r="O473" s="724"/>
      <c r="P473" s="728"/>
      <c r="Q473" s="714"/>
      <c r="R473" s="714"/>
      <c r="S473" s="714"/>
      <c r="T473" s="714"/>
      <c r="U473" s="805"/>
      <c r="V473" s="310"/>
      <c r="W473" s="310"/>
      <c r="X473" s="310"/>
      <c r="Y473" s="310"/>
      <c r="Z473" s="310"/>
      <c r="AA473" s="57"/>
      <c r="AB473" s="57"/>
      <c r="AC473" s="57"/>
      <c r="AD473" s="57"/>
      <c r="AI473" s="512">
        <f t="shared" si="199"/>
        <v>0</v>
      </c>
      <c r="AJ473" s="290">
        <f t="shared" si="200"/>
        <v>0</v>
      </c>
      <c r="AK473" s="293">
        <f t="shared" si="201"/>
        <v>0</v>
      </c>
      <c r="AL473" s="283" t="str">
        <f>IF(AK473=0,"",
IF(SUM($AK$405:AK473)=1,AM473,
IF($AK$525&gt;SUM($AK$405:AK473),_xlfn.CONCAT(", ",AM473),
IF($AK$525=SUM($AK$405:AK473),_xlfn.CONCAT(" y ",AM473)))))</f>
        <v/>
      </c>
      <c r="AM473" s="120" t="s">
        <v>5257</v>
      </c>
    </row>
    <row r="474" spans="1:39" ht="15" customHeight="1">
      <c r="A474" s="22"/>
      <c r="B474" s="11"/>
      <c r="C474" s="35" t="s">
        <v>5258</v>
      </c>
      <c r="D474" s="800" t="str">
        <f>IF(CNGE_2026_M1_Secc1_Sub1!$D110="","",CNGE_2026_M1_Secc1_Sub1!$D110)</f>
        <v/>
      </c>
      <c r="E474" s="723"/>
      <c r="F474" s="723"/>
      <c r="G474" s="723"/>
      <c r="H474" s="723"/>
      <c r="I474" s="723"/>
      <c r="J474" s="723"/>
      <c r="K474" s="723"/>
      <c r="L474" s="723"/>
      <c r="M474" s="723"/>
      <c r="N474" s="723"/>
      <c r="O474" s="724"/>
      <c r="P474" s="728"/>
      <c r="Q474" s="714"/>
      <c r="R474" s="714"/>
      <c r="S474" s="714"/>
      <c r="T474" s="714"/>
      <c r="U474" s="805"/>
      <c r="V474" s="310"/>
      <c r="W474" s="310"/>
      <c r="X474" s="310"/>
      <c r="Y474" s="310"/>
      <c r="Z474" s="310"/>
      <c r="AA474" s="57"/>
      <c r="AB474" s="57"/>
      <c r="AC474" s="57"/>
      <c r="AD474" s="57"/>
      <c r="AI474" s="512">
        <f t="shared" si="199"/>
        <v>0</v>
      </c>
      <c r="AJ474" s="290">
        <f t="shared" si="200"/>
        <v>0</v>
      </c>
      <c r="AK474" s="293">
        <f t="shared" si="201"/>
        <v>0</v>
      </c>
      <c r="AL474" s="283" t="str">
        <f>IF(AK474=0,"",
IF(SUM($AK$405:AK474)=1,AM474,
IF($AK$525&gt;SUM($AK$405:AK474),_xlfn.CONCAT(", ",AM474),
IF($AK$525=SUM($AK$405:AK474),_xlfn.CONCAT(" y ",AM474)))))</f>
        <v/>
      </c>
      <c r="AM474" s="120" t="s">
        <v>5259</v>
      </c>
    </row>
    <row r="475" spans="1:39" ht="15" customHeight="1">
      <c r="A475" s="22"/>
      <c r="B475" s="11"/>
      <c r="C475" s="35" t="s">
        <v>5260</v>
      </c>
      <c r="D475" s="800" t="str">
        <f>IF(CNGE_2026_M1_Secc1_Sub1!$D111="","",CNGE_2026_M1_Secc1_Sub1!$D111)</f>
        <v/>
      </c>
      <c r="E475" s="723"/>
      <c r="F475" s="723"/>
      <c r="G475" s="723"/>
      <c r="H475" s="723"/>
      <c r="I475" s="723"/>
      <c r="J475" s="723"/>
      <c r="K475" s="723"/>
      <c r="L475" s="723"/>
      <c r="M475" s="723"/>
      <c r="N475" s="723"/>
      <c r="O475" s="724"/>
      <c r="P475" s="728"/>
      <c r="Q475" s="714"/>
      <c r="R475" s="714"/>
      <c r="S475" s="714"/>
      <c r="T475" s="714"/>
      <c r="U475" s="805"/>
      <c r="V475" s="310"/>
      <c r="W475" s="310"/>
      <c r="X475" s="310"/>
      <c r="Y475" s="310"/>
      <c r="Z475" s="310"/>
      <c r="AA475" s="57"/>
      <c r="AB475" s="57"/>
      <c r="AC475" s="57"/>
      <c r="AD475" s="57"/>
      <c r="AI475" s="512">
        <f t="shared" si="199"/>
        <v>0</v>
      </c>
      <c r="AJ475" s="290">
        <f t="shared" si="200"/>
        <v>0</v>
      </c>
      <c r="AK475" s="293">
        <f t="shared" si="201"/>
        <v>0</v>
      </c>
      <c r="AL475" s="283" t="str">
        <f>IF(AK475=0,"",
IF(SUM($AK$405:AK475)=1,AM475,
IF($AK$525&gt;SUM($AK$405:AK475),_xlfn.CONCAT(", ",AM475),
IF($AK$525=SUM($AK$405:AK475),_xlfn.CONCAT(" y ",AM475)))))</f>
        <v/>
      </c>
      <c r="AM475" s="120" t="s">
        <v>5261</v>
      </c>
    </row>
    <row r="476" spans="1:39" ht="15" customHeight="1">
      <c r="A476" s="22"/>
      <c r="B476" s="11"/>
      <c r="C476" s="35" t="s">
        <v>5262</v>
      </c>
      <c r="D476" s="800" t="str">
        <f>IF(CNGE_2026_M1_Secc1_Sub1!$D112="","",CNGE_2026_M1_Secc1_Sub1!$D112)</f>
        <v/>
      </c>
      <c r="E476" s="723"/>
      <c r="F476" s="723"/>
      <c r="G476" s="723"/>
      <c r="H476" s="723"/>
      <c r="I476" s="723"/>
      <c r="J476" s="723"/>
      <c r="K476" s="723"/>
      <c r="L476" s="723"/>
      <c r="M476" s="723"/>
      <c r="N476" s="723"/>
      <c r="O476" s="724"/>
      <c r="P476" s="728"/>
      <c r="Q476" s="714"/>
      <c r="R476" s="714"/>
      <c r="S476" s="714"/>
      <c r="T476" s="714"/>
      <c r="U476" s="805"/>
      <c r="V476" s="310"/>
      <c r="W476" s="310"/>
      <c r="X476" s="310"/>
      <c r="Y476" s="310"/>
      <c r="Z476" s="310"/>
      <c r="AA476" s="57"/>
      <c r="AB476" s="57"/>
      <c r="AC476" s="57"/>
      <c r="AD476" s="57"/>
      <c r="AI476" s="512">
        <f t="shared" si="199"/>
        <v>0</v>
      </c>
      <c r="AJ476" s="290">
        <f t="shared" si="200"/>
        <v>0</v>
      </c>
      <c r="AK476" s="293">
        <f t="shared" si="201"/>
        <v>0</v>
      </c>
      <c r="AL476" s="283" t="str">
        <f>IF(AK476=0,"",
IF(SUM($AK$405:AK476)=1,AM476,
IF($AK$525&gt;SUM($AK$405:AK476),_xlfn.CONCAT(", ",AM476),
IF($AK$525=SUM($AK$405:AK476),_xlfn.CONCAT(" y ",AM476)))))</f>
        <v/>
      </c>
      <c r="AM476" s="120" t="s">
        <v>5263</v>
      </c>
    </row>
    <row r="477" spans="1:39" ht="15" customHeight="1">
      <c r="A477" s="22"/>
      <c r="B477" s="11"/>
      <c r="C477" s="35" t="s">
        <v>5264</v>
      </c>
      <c r="D477" s="800" t="str">
        <f>IF(CNGE_2026_M1_Secc1_Sub1!$D113="","",CNGE_2026_M1_Secc1_Sub1!$D113)</f>
        <v/>
      </c>
      <c r="E477" s="723"/>
      <c r="F477" s="723"/>
      <c r="G477" s="723"/>
      <c r="H477" s="723"/>
      <c r="I477" s="723"/>
      <c r="J477" s="723"/>
      <c r="K477" s="723"/>
      <c r="L477" s="723"/>
      <c r="M477" s="723"/>
      <c r="N477" s="723"/>
      <c r="O477" s="724"/>
      <c r="P477" s="728"/>
      <c r="Q477" s="714"/>
      <c r="R477" s="714"/>
      <c r="S477" s="714"/>
      <c r="T477" s="714"/>
      <c r="U477" s="805"/>
      <c r="V477" s="310"/>
      <c r="W477" s="310"/>
      <c r="X477" s="310"/>
      <c r="Y477" s="310"/>
      <c r="Z477" s="310"/>
      <c r="AA477" s="57"/>
      <c r="AB477" s="57"/>
      <c r="AC477" s="57"/>
      <c r="AD477" s="57"/>
      <c r="AI477" s="512">
        <f t="shared" si="199"/>
        <v>0</v>
      </c>
      <c r="AJ477" s="290">
        <f t="shared" si="200"/>
        <v>0</v>
      </c>
      <c r="AK477" s="293">
        <f t="shared" si="201"/>
        <v>0</v>
      </c>
      <c r="AL477" s="283" t="str">
        <f>IF(AK477=0,"",
IF(SUM($AK$405:AK477)=1,AM477,
IF($AK$525&gt;SUM($AK$405:AK477),_xlfn.CONCAT(", ",AM477),
IF($AK$525=SUM($AK$405:AK477),_xlfn.CONCAT(" y ",AM477)))))</f>
        <v/>
      </c>
      <c r="AM477" s="120" t="s">
        <v>5265</v>
      </c>
    </row>
    <row r="478" spans="1:39" ht="15" customHeight="1">
      <c r="A478" s="22"/>
      <c r="B478" s="11"/>
      <c r="C478" s="35" t="s">
        <v>5266</v>
      </c>
      <c r="D478" s="800" t="str">
        <f>IF(CNGE_2026_M1_Secc1_Sub1!$D114="","",CNGE_2026_M1_Secc1_Sub1!$D114)</f>
        <v/>
      </c>
      <c r="E478" s="723"/>
      <c r="F478" s="723"/>
      <c r="G478" s="723"/>
      <c r="H478" s="723"/>
      <c r="I478" s="723"/>
      <c r="J478" s="723"/>
      <c r="K478" s="723"/>
      <c r="L478" s="723"/>
      <c r="M478" s="723"/>
      <c r="N478" s="723"/>
      <c r="O478" s="724"/>
      <c r="P478" s="728"/>
      <c r="Q478" s="714"/>
      <c r="R478" s="714"/>
      <c r="S478" s="714"/>
      <c r="T478" s="714"/>
      <c r="U478" s="805"/>
      <c r="V478" s="310"/>
      <c r="W478" s="310"/>
      <c r="X478" s="310"/>
      <c r="Y478" s="310"/>
      <c r="Z478" s="310"/>
      <c r="AA478" s="57"/>
      <c r="AB478" s="57"/>
      <c r="AC478" s="57"/>
      <c r="AD478" s="57"/>
      <c r="AI478" s="512">
        <f t="shared" si="199"/>
        <v>0</v>
      </c>
      <c r="AJ478" s="290">
        <f t="shared" si="200"/>
        <v>0</v>
      </c>
      <c r="AK478" s="293">
        <f t="shared" si="201"/>
        <v>0</v>
      </c>
      <c r="AL478" s="283" t="str">
        <f>IF(AK478=0,"",
IF(SUM($AK$405:AK478)=1,AM478,
IF($AK$525&gt;SUM($AK$405:AK478),_xlfn.CONCAT(", ",AM478),
IF($AK$525=SUM($AK$405:AK478),_xlfn.CONCAT(" y ",AM478)))))</f>
        <v/>
      </c>
      <c r="AM478" s="120" t="s">
        <v>5267</v>
      </c>
    </row>
    <row r="479" spans="1:39" ht="15" customHeight="1">
      <c r="A479" s="22"/>
      <c r="B479" s="11"/>
      <c r="C479" s="35" t="s">
        <v>5268</v>
      </c>
      <c r="D479" s="800" t="str">
        <f>IF(CNGE_2026_M1_Secc1_Sub1!$D115="","",CNGE_2026_M1_Secc1_Sub1!$D115)</f>
        <v/>
      </c>
      <c r="E479" s="723"/>
      <c r="F479" s="723"/>
      <c r="G479" s="723"/>
      <c r="H479" s="723"/>
      <c r="I479" s="723"/>
      <c r="J479" s="723"/>
      <c r="K479" s="723"/>
      <c r="L479" s="723"/>
      <c r="M479" s="723"/>
      <c r="N479" s="723"/>
      <c r="O479" s="724"/>
      <c r="P479" s="728"/>
      <c r="Q479" s="714"/>
      <c r="R479" s="714"/>
      <c r="S479" s="714"/>
      <c r="T479" s="714"/>
      <c r="U479" s="805"/>
      <c r="V479" s="310"/>
      <c r="W479" s="310"/>
      <c r="X479" s="310"/>
      <c r="Y479" s="310"/>
      <c r="Z479" s="310"/>
      <c r="AA479" s="57"/>
      <c r="AB479" s="57"/>
      <c r="AC479" s="57"/>
      <c r="AD479" s="57"/>
      <c r="AI479" s="512">
        <f t="shared" si="199"/>
        <v>0</v>
      </c>
      <c r="AJ479" s="290">
        <f t="shared" si="200"/>
        <v>0</v>
      </c>
      <c r="AK479" s="293">
        <f t="shared" si="201"/>
        <v>0</v>
      </c>
      <c r="AL479" s="283" t="str">
        <f>IF(AK479=0,"",
IF(SUM($AK$405:AK479)=1,AM479,
IF($AK$525&gt;SUM($AK$405:AK479),_xlfn.CONCAT(", ",AM479),
IF($AK$525=SUM($AK$405:AK479),_xlfn.CONCAT(" y ",AM479)))))</f>
        <v/>
      </c>
      <c r="AM479" s="120" t="s">
        <v>5269</v>
      </c>
    </row>
    <row r="480" spans="1:39" ht="15" customHeight="1">
      <c r="A480" s="22"/>
      <c r="B480" s="11"/>
      <c r="C480" s="35" t="s">
        <v>5270</v>
      </c>
      <c r="D480" s="800" t="str">
        <f>IF(CNGE_2026_M1_Secc1_Sub1!$D116="","",CNGE_2026_M1_Secc1_Sub1!$D116)</f>
        <v/>
      </c>
      <c r="E480" s="723"/>
      <c r="F480" s="723"/>
      <c r="G480" s="723"/>
      <c r="H480" s="723"/>
      <c r="I480" s="723"/>
      <c r="J480" s="723"/>
      <c r="K480" s="723"/>
      <c r="L480" s="723"/>
      <c r="M480" s="723"/>
      <c r="N480" s="723"/>
      <c r="O480" s="724"/>
      <c r="P480" s="728"/>
      <c r="Q480" s="714"/>
      <c r="R480" s="714"/>
      <c r="S480" s="714"/>
      <c r="T480" s="714"/>
      <c r="U480" s="805"/>
      <c r="V480" s="310"/>
      <c r="W480" s="310"/>
      <c r="X480" s="310"/>
      <c r="Y480" s="310"/>
      <c r="Z480" s="310"/>
      <c r="AA480" s="57"/>
      <c r="AB480" s="57"/>
      <c r="AC480" s="57"/>
      <c r="AD480" s="57"/>
      <c r="AI480" s="512">
        <f t="shared" si="199"/>
        <v>0</v>
      </c>
      <c r="AJ480" s="290">
        <f t="shared" si="200"/>
        <v>0</v>
      </c>
      <c r="AK480" s="293">
        <f t="shared" si="201"/>
        <v>0</v>
      </c>
      <c r="AL480" s="283" t="str">
        <f>IF(AK480=0,"",
IF(SUM($AK$405:AK480)=1,AM480,
IF($AK$525&gt;SUM($AK$405:AK480),_xlfn.CONCAT(", ",AM480),
IF($AK$525=SUM($AK$405:AK480),_xlfn.CONCAT(" y ",AM480)))))</f>
        <v/>
      </c>
      <c r="AM480" s="120" t="s">
        <v>5271</v>
      </c>
    </row>
    <row r="481" spans="1:39" ht="15" customHeight="1">
      <c r="A481" s="22"/>
      <c r="B481" s="11"/>
      <c r="C481" s="35" t="s">
        <v>5272</v>
      </c>
      <c r="D481" s="800" t="str">
        <f>IF(CNGE_2026_M1_Secc1_Sub1!$D117="","",CNGE_2026_M1_Secc1_Sub1!$D117)</f>
        <v/>
      </c>
      <c r="E481" s="723"/>
      <c r="F481" s="723"/>
      <c r="G481" s="723"/>
      <c r="H481" s="723"/>
      <c r="I481" s="723"/>
      <c r="J481" s="723"/>
      <c r="K481" s="723"/>
      <c r="L481" s="723"/>
      <c r="M481" s="723"/>
      <c r="N481" s="723"/>
      <c r="O481" s="724"/>
      <c r="P481" s="728"/>
      <c r="Q481" s="714"/>
      <c r="R481" s="714"/>
      <c r="S481" s="714"/>
      <c r="T481" s="714"/>
      <c r="U481" s="805"/>
      <c r="V481" s="310"/>
      <c r="W481" s="310"/>
      <c r="X481" s="310"/>
      <c r="Y481" s="310"/>
      <c r="Z481" s="310"/>
      <c r="AA481" s="57"/>
      <c r="AB481" s="57"/>
      <c r="AC481" s="57"/>
      <c r="AD481" s="57"/>
      <c r="AI481" s="512">
        <f t="shared" si="199"/>
        <v>0</v>
      </c>
      <c r="AJ481" s="290">
        <f t="shared" si="200"/>
        <v>0</v>
      </c>
      <c r="AK481" s="293">
        <f t="shared" si="201"/>
        <v>0</v>
      </c>
      <c r="AL481" s="283" t="str">
        <f>IF(AK481=0,"",
IF(SUM($AK$405:AK481)=1,AM481,
IF($AK$525&gt;SUM($AK$405:AK481),_xlfn.CONCAT(", ",AM481),
IF($AK$525=SUM($AK$405:AK481),_xlfn.CONCAT(" y ",AM481)))))</f>
        <v/>
      </c>
      <c r="AM481" s="120" t="s">
        <v>5273</v>
      </c>
    </row>
    <row r="482" spans="1:39" ht="15" customHeight="1">
      <c r="A482" s="22"/>
      <c r="B482" s="11"/>
      <c r="C482" s="35" t="s">
        <v>5274</v>
      </c>
      <c r="D482" s="800" t="str">
        <f>IF(CNGE_2026_M1_Secc1_Sub1!$D118="","",CNGE_2026_M1_Secc1_Sub1!$D118)</f>
        <v/>
      </c>
      <c r="E482" s="723"/>
      <c r="F482" s="723"/>
      <c r="G482" s="723"/>
      <c r="H482" s="723"/>
      <c r="I482" s="723"/>
      <c r="J482" s="723"/>
      <c r="K482" s="723"/>
      <c r="L482" s="723"/>
      <c r="M482" s="723"/>
      <c r="N482" s="723"/>
      <c r="O482" s="724"/>
      <c r="P482" s="728"/>
      <c r="Q482" s="714"/>
      <c r="R482" s="714"/>
      <c r="S482" s="714"/>
      <c r="T482" s="714"/>
      <c r="U482" s="805"/>
      <c r="V482" s="310"/>
      <c r="W482" s="310"/>
      <c r="X482" s="310"/>
      <c r="Y482" s="310"/>
      <c r="Z482" s="310"/>
      <c r="AA482" s="57"/>
      <c r="AB482" s="57"/>
      <c r="AC482" s="57"/>
      <c r="AD482" s="57"/>
      <c r="AI482" s="512">
        <f t="shared" si="199"/>
        <v>0</v>
      </c>
      <c r="AJ482" s="290">
        <f t="shared" si="200"/>
        <v>0</v>
      </c>
      <c r="AK482" s="293">
        <f t="shared" si="201"/>
        <v>0</v>
      </c>
      <c r="AL482" s="283" t="str">
        <f>IF(AK482=0,"",
IF(SUM($AK$405:AK482)=1,AM482,
IF($AK$525&gt;SUM($AK$405:AK482),_xlfn.CONCAT(", ",AM482),
IF($AK$525=SUM($AK$405:AK482),_xlfn.CONCAT(" y ",AM482)))))</f>
        <v/>
      </c>
      <c r="AM482" s="120" t="s">
        <v>5275</v>
      </c>
    </row>
    <row r="483" spans="1:39" ht="15" customHeight="1">
      <c r="A483" s="22"/>
      <c r="B483" s="11"/>
      <c r="C483" s="35" t="s">
        <v>5276</v>
      </c>
      <c r="D483" s="800" t="str">
        <f>IF(CNGE_2026_M1_Secc1_Sub1!$D119="","",CNGE_2026_M1_Secc1_Sub1!$D119)</f>
        <v/>
      </c>
      <c r="E483" s="723"/>
      <c r="F483" s="723"/>
      <c r="G483" s="723"/>
      <c r="H483" s="723"/>
      <c r="I483" s="723"/>
      <c r="J483" s="723"/>
      <c r="K483" s="723"/>
      <c r="L483" s="723"/>
      <c r="M483" s="723"/>
      <c r="N483" s="723"/>
      <c r="O483" s="724"/>
      <c r="P483" s="728"/>
      <c r="Q483" s="714"/>
      <c r="R483" s="714"/>
      <c r="S483" s="714"/>
      <c r="T483" s="714"/>
      <c r="U483" s="805"/>
      <c r="V483" s="310"/>
      <c r="W483" s="310"/>
      <c r="X483" s="310"/>
      <c r="Y483" s="310"/>
      <c r="Z483" s="310"/>
      <c r="AA483" s="57"/>
      <c r="AB483" s="57"/>
      <c r="AC483" s="57"/>
      <c r="AD483" s="57"/>
      <c r="AI483" s="512">
        <f t="shared" si="199"/>
        <v>0</v>
      </c>
      <c r="AJ483" s="290">
        <f t="shared" si="200"/>
        <v>0</v>
      </c>
      <c r="AK483" s="293">
        <f t="shared" si="201"/>
        <v>0</v>
      </c>
      <c r="AL483" s="283" t="str">
        <f>IF(AK483=0,"",
IF(SUM($AK$405:AK483)=1,AM483,
IF($AK$525&gt;SUM($AK$405:AK483),_xlfn.CONCAT(", ",AM483),
IF($AK$525=SUM($AK$405:AK483),_xlfn.CONCAT(" y ",AM483)))))</f>
        <v/>
      </c>
      <c r="AM483" s="120" t="s">
        <v>5277</v>
      </c>
    </row>
    <row r="484" spans="1:39" ht="15" customHeight="1">
      <c r="A484" s="22"/>
      <c r="B484" s="11"/>
      <c r="C484" s="35" t="s">
        <v>5278</v>
      </c>
      <c r="D484" s="800" t="str">
        <f>IF(CNGE_2026_M1_Secc1_Sub1!$D120="","",CNGE_2026_M1_Secc1_Sub1!$D120)</f>
        <v/>
      </c>
      <c r="E484" s="723"/>
      <c r="F484" s="723"/>
      <c r="G484" s="723"/>
      <c r="H484" s="723"/>
      <c r="I484" s="723"/>
      <c r="J484" s="723"/>
      <c r="K484" s="723"/>
      <c r="L484" s="723"/>
      <c r="M484" s="723"/>
      <c r="N484" s="723"/>
      <c r="O484" s="724"/>
      <c r="P484" s="728"/>
      <c r="Q484" s="714"/>
      <c r="R484" s="714"/>
      <c r="S484" s="714"/>
      <c r="T484" s="714"/>
      <c r="U484" s="805"/>
      <c r="V484" s="310"/>
      <c r="W484" s="310"/>
      <c r="X484" s="310"/>
      <c r="Y484" s="310"/>
      <c r="Z484" s="310"/>
      <c r="AA484" s="57"/>
      <c r="AB484" s="57"/>
      <c r="AC484" s="57"/>
      <c r="AD484" s="57"/>
      <c r="AI484" s="512">
        <f t="shared" si="199"/>
        <v>0</v>
      </c>
      <c r="AJ484" s="290">
        <f t="shared" si="200"/>
        <v>0</v>
      </c>
      <c r="AK484" s="293">
        <f t="shared" si="201"/>
        <v>0</v>
      </c>
      <c r="AL484" s="283" t="str">
        <f>IF(AK484=0,"",
IF(SUM($AK$405:AK484)=1,AM484,
IF($AK$525&gt;SUM($AK$405:AK484),_xlfn.CONCAT(", ",AM484),
IF($AK$525=SUM($AK$405:AK484),_xlfn.CONCAT(" y ",AM484)))))</f>
        <v/>
      </c>
      <c r="AM484" s="120" t="s">
        <v>5279</v>
      </c>
    </row>
    <row r="485" spans="1:39" ht="15" customHeight="1">
      <c r="A485" s="22"/>
      <c r="B485" s="11"/>
      <c r="C485" s="35" t="s">
        <v>5280</v>
      </c>
      <c r="D485" s="800" t="str">
        <f>IF(CNGE_2026_M1_Secc1_Sub1!$D121="","",CNGE_2026_M1_Secc1_Sub1!$D121)</f>
        <v/>
      </c>
      <c r="E485" s="723"/>
      <c r="F485" s="723"/>
      <c r="G485" s="723"/>
      <c r="H485" s="723"/>
      <c r="I485" s="723"/>
      <c r="J485" s="723"/>
      <c r="K485" s="723"/>
      <c r="L485" s="723"/>
      <c r="M485" s="723"/>
      <c r="N485" s="723"/>
      <c r="O485" s="724"/>
      <c r="P485" s="728"/>
      <c r="Q485" s="714"/>
      <c r="R485" s="714"/>
      <c r="S485" s="714"/>
      <c r="T485" s="714"/>
      <c r="U485" s="805"/>
      <c r="V485" s="310"/>
      <c r="W485" s="310"/>
      <c r="X485" s="310"/>
      <c r="Y485" s="310"/>
      <c r="Z485" s="310"/>
      <c r="AA485" s="57"/>
      <c r="AB485" s="57"/>
      <c r="AC485" s="57"/>
      <c r="AD485" s="57"/>
      <c r="AI485" s="512">
        <f t="shared" si="199"/>
        <v>0</v>
      </c>
      <c r="AJ485" s="290">
        <f t="shared" si="200"/>
        <v>0</v>
      </c>
      <c r="AK485" s="293">
        <f t="shared" si="201"/>
        <v>0</v>
      </c>
      <c r="AL485" s="283" t="str">
        <f>IF(AK485=0,"",
IF(SUM($AK$405:AK485)=1,AM485,
IF($AK$525&gt;SUM($AK$405:AK485),_xlfn.CONCAT(", ",AM485),
IF($AK$525=SUM($AK$405:AK485),_xlfn.CONCAT(" y ",AM485)))))</f>
        <v/>
      </c>
      <c r="AM485" s="120" t="s">
        <v>5281</v>
      </c>
    </row>
    <row r="486" spans="1:39" ht="15" customHeight="1">
      <c r="A486" s="22"/>
      <c r="B486" s="11"/>
      <c r="C486" s="35" t="s">
        <v>5282</v>
      </c>
      <c r="D486" s="800" t="str">
        <f>IF(CNGE_2026_M1_Secc1_Sub1!$D122="","",CNGE_2026_M1_Secc1_Sub1!$D122)</f>
        <v/>
      </c>
      <c r="E486" s="723"/>
      <c r="F486" s="723"/>
      <c r="G486" s="723"/>
      <c r="H486" s="723"/>
      <c r="I486" s="723"/>
      <c r="J486" s="723"/>
      <c r="K486" s="723"/>
      <c r="L486" s="723"/>
      <c r="M486" s="723"/>
      <c r="N486" s="723"/>
      <c r="O486" s="724"/>
      <c r="P486" s="728"/>
      <c r="Q486" s="714"/>
      <c r="R486" s="714"/>
      <c r="S486" s="714"/>
      <c r="T486" s="714"/>
      <c r="U486" s="805"/>
      <c r="V486" s="310"/>
      <c r="W486" s="310"/>
      <c r="X486" s="310"/>
      <c r="Y486" s="310"/>
      <c r="Z486" s="310"/>
      <c r="AA486" s="57"/>
      <c r="AB486" s="57"/>
      <c r="AC486" s="57"/>
      <c r="AD486" s="57"/>
      <c r="AI486" s="512">
        <f t="shared" si="199"/>
        <v>0</v>
      </c>
      <c r="AJ486" s="290">
        <f t="shared" si="200"/>
        <v>0</v>
      </c>
      <c r="AK486" s="293">
        <f t="shared" si="201"/>
        <v>0</v>
      </c>
      <c r="AL486" s="283" t="str">
        <f>IF(AK486=0,"",
IF(SUM($AK$405:AK486)=1,AM486,
IF($AK$525&gt;SUM($AK$405:AK486),_xlfn.CONCAT(", ",AM486),
IF($AK$525=SUM($AK$405:AK486),_xlfn.CONCAT(" y ",AM486)))))</f>
        <v/>
      </c>
      <c r="AM486" s="120" t="s">
        <v>5283</v>
      </c>
    </row>
    <row r="487" spans="1:39" ht="15" customHeight="1">
      <c r="A487" s="22"/>
      <c r="B487" s="11"/>
      <c r="C487" s="35" t="s">
        <v>5284</v>
      </c>
      <c r="D487" s="800" t="str">
        <f>IF(CNGE_2026_M1_Secc1_Sub1!$D123="","",CNGE_2026_M1_Secc1_Sub1!$D123)</f>
        <v/>
      </c>
      <c r="E487" s="723"/>
      <c r="F487" s="723"/>
      <c r="G487" s="723"/>
      <c r="H487" s="723"/>
      <c r="I487" s="723"/>
      <c r="J487" s="723"/>
      <c r="K487" s="723"/>
      <c r="L487" s="723"/>
      <c r="M487" s="723"/>
      <c r="N487" s="723"/>
      <c r="O487" s="724"/>
      <c r="P487" s="728"/>
      <c r="Q487" s="714"/>
      <c r="R487" s="714"/>
      <c r="S487" s="714"/>
      <c r="T487" s="714"/>
      <c r="U487" s="805"/>
      <c r="V487" s="310"/>
      <c r="W487" s="310"/>
      <c r="X487" s="310"/>
      <c r="Y487" s="310"/>
      <c r="Z487" s="310"/>
      <c r="AA487" s="57"/>
      <c r="AB487" s="57"/>
      <c r="AC487" s="57"/>
      <c r="AD487" s="57"/>
      <c r="AI487" s="512">
        <f t="shared" si="199"/>
        <v>0</v>
      </c>
      <c r="AJ487" s="290">
        <f t="shared" si="200"/>
        <v>0</v>
      </c>
      <c r="AK487" s="293">
        <f t="shared" si="201"/>
        <v>0</v>
      </c>
      <c r="AL487" s="283" t="str">
        <f>IF(AK487=0,"",
IF(SUM($AK$405:AK487)=1,AM487,
IF($AK$525&gt;SUM($AK$405:AK487),_xlfn.CONCAT(", ",AM487),
IF($AK$525=SUM($AK$405:AK487),_xlfn.CONCAT(" y ",AM487)))))</f>
        <v/>
      </c>
      <c r="AM487" s="120" t="s">
        <v>5285</v>
      </c>
    </row>
    <row r="488" spans="1:39" ht="15" customHeight="1">
      <c r="A488" s="22"/>
      <c r="B488" s="11"/>
      <c r="C488" s="35" t="s">
        <v>5286</v>
      </c>
      <c r="D488" s="800" t="str">
        <f>IF(CNGE_2026_M1_Secc1_Sub1!$D124="","",CNGE_2026_M1_Secc1_Sub1!$D124)</f>
        <v/>
      </c>
      <c r="E488" s="723"/>
      <c r="F488" s="723"/>
      <c r="G488" s="723"/>
      <c r="H488" s="723"/>
      <c r="I488" s="723"/>
      <c r="J488" s="723"/>
      <c r="K488" s="723"/>
      <c r="L488" s="723"/>
      <c r="M488" s="723"/>
      <c r="N488" s="723"/>
      <c r="O488" s="724"/>
      <c r="P488" s="728"/>
      <c r="Q488" s="714"/>
      <c r="R488" s="714"/>
      <c r="S488" s="714"/>
      <c r="T488" s="714"/>
      <c r="U488" s="805"/>
      <c r="V488" s="310"/>
      <c r="W488" s="310"/>
      <c r="X488" s="310"/>
      <c r="Y488" s="310"/>
      <c r="Z488" s="310"/>
      <c r="AA488" s="57"/>
      <c r="AB488" s="57"/>
      <c r="AC488" s="57"/>
      <c r="AD488" s="57"/>
      <c r="AI488" s="512">
        <f t="shared" si="199"/>
        <v>0</v>
      </c>
      <c r="AJ488" s="290">
        <f t="shared" si="200"/>
        <v>0</v>
      </c>
      <c r="AK488" s="293">
        <f t="shared" si="201"/>
        <v>0</v>
      </c>
      <c r="AL488" s="283" t="str">
        <f>IF(AK488=0,"",
IF(SUM($AK$405:AK488)=1,AM488,
IF($AK$525&gt;SUM($AK$405:AK488),_xlfn.CONCAT(", ",AM488),
IF($AK$525=SUM($AK$405:AK488),_xlfn.CONCAT(" y ",AM488)))))</f>
        <v/>
      </c>
      <c r="AM488" s="120" t="s">
        <v>5287</v>
      </c>
    </row>
    <row r="489" spans="1:39" ht="15" customHeight="1">
      <c r="A489" s="22"/>
      <c r="B489" s="11"/>
      <c r="C489" s="35" t="s">
        <v>5288</v>
      </c>
      <c r="D489" s="800" t="str">
        <f>IF(CNGE_2026_M1_Secc1_Sub1!$D125="","",CNGE_2026_M1_Secc1_Sub1!$D125)</f>
        <v/>
      </c>
      <c r="E489" s="723"/>
      <c r="F489" s="723"/>
      <c r="G489" s="723"/>
      <c r="H489" s="723"/>
      <c r="I489" s="723"/>
      <c r="J489" s="723"/>
      <c r="K489" s="723"/>
      <c r="L489" s="723"/>
      <c r="M489" s="723"/>
      <c r="N489" s="723"/>
      <c r="O489" s="724"/>
      <c r="P489" s="728"/>
      <c r="Q489" s="714"/>
      <c r="R489" s="714"/>
      <c r="S489" s="714"/>
      <c r="T489" s="714"/>
      <c r="U489" s="805"/>
      <c r="V489" s="310"/>
      <c r="W489" s="310"/>
      <c r="X489" s="310"/>
      <c r="Y489" s="310"/>
      <c r="Z489" s="310"/>
      <c r="AA489" s="57"/>
      <c r="AB489" s="57"/>
      <c r="AC489" s="57"/>
      <c r="AD489" s="57"/>
      <c r="AI489" s="512">
        <f t="shared" si="199"/>
        <v>0</v>
      </c>
      <c r="AJ489" s="290">
        <f t="shared" si="200"/>
        <v>0</v>
      </c>
      <c r="AK489" s="293">
        <f t="shared" si="201"/>
        <v>0</v>
      </c>
      <c r="AL489" s="283" t="str">
        <f>IF(AK489=0,"",
IF(SUM($AK$405:AK489)=1,AM489,
IF($AK$525&gt;SUM($AK$405:AK489),_xlfn.CONCAT(", ",AM489),
IF($AK$525=SUM($AK$405:AK489),_xlfn.CONCAT(" y ",AM489)))))</f>
        <v/>
      </c>
      <c r="AM489" s="120" t="s">
        <v>5289</v>
      </c>
    </row>
    <row r="490" spans="1:39" ht="15" customHeight="1">
      <c r="A490" s="22"/>
      <c r="B490" s="11"/>
      <c r="C490" s="35" t="s">
        <v>5290</v>
      </c>
      <c r="D490" s="800" t="str">
        <f>IF(CNGE_2026_M1_Secc1_Sub1!$D126="","",CNGE_2026_M1_Secc1_Sub1!$D126)</f>
        <v/>
      </c>
      <c r="E490" s="723"/>
      <c r="F490" s="723"/>
      <c r="G490" s="723"/>
      <c r="H490" s="723"/>
      <c r="I490" s="723"/>
      <c r="J490" s="723"/>
      <c r="K490" s="723"/>
      <c r="L490" s="723"/>
      <c r="M490" s="723"/>
      <c r="N490" s="723"/>
      <c r="O490" s="724"/>
      <c r="P490" s="728"/>
      <c r="Q490" s="714"/>
      <c r="R490" s="714"/>
      <c r="S490" s="714"/>
      <c r="T490" s="714"/>
      <c r="U490" s="805"/>
      <c r="V490" s="310"/>
      <c r="W490" s="310"/>
      <c r="X490" s="310"/>
      <c r="Y490" s="310"/>
      <c r="Z490" s="310"/>
      <c r="AA490" s="57"/>
      <c r="AB490" s="57"/>
      <c r="AC490" s="57"/>
      <c r="AD490" s="57"/>
      <c r="AI490" s="512">
        <f t="shared" si="199"/>
        <v>0</v>
      </c>
      <c r="AJ490" s="290">
        <f t="shared" si="200"/>
        <v>0</v>
      </c>
      <c r="AK490" s="293">
        <f t="shared" si="201"/>
        <v>0</v>
      </c>
      <c r="AL490" s="283" t="str">
        <f>IF(AK490=0,"",
IF(SUM($AK$405:AK490)=1,AM490,
IF($AK$525&gt;SUM($AK$405:AK490),_xlfn.CONCAT(", ",AM490),
IF($AK$525=SUM($AK$405:AK490),_xlfn.CONCAT(" y ",AM490)))))</f>
        <v/>
      </c>
      <c r="AM490" s="120" t="s">
        <v>5291</v>
      </c>
    </row>
    <row r="491" spans="1:39" ht="15" customHeight="1">
      <c r="A491" s="22"/>
      <c r="B491" s="11"/>
      <c r="C491" s="35" t="s">
        <v>5292</v>
      </c>
      <c r="D491" s="800" t="str">
        <f>IF(CNGE_2026_M1_Secc1_Sub1!$D127="","",CNGE_2026_M1_Secc1_Sub1!$D127)</f>
        <v/>
      </c>
      <c r="E491" s="723"/>
      <c r="F491" s="723"/>
      <c r="G491" s="723"/>
      <c r="H491" s="723"/>
      <c r="I491" s="723"/>
      <c r="J491" s="723"/>
      <c r="K491" s="723"/>
      <c r="L491" s="723"/>
      <c r="M491" s="723"/>
      <c r="N491" s="723"/>
      <c r="O491" s="724"/>
      <c r="P491" s="728"/>
      <c r="Q491" s="714"/>
      <c r="R491" s="714"/>
      <c r="S491" s="714"/>
      <c r="T491" s="714"/>
      <c r="U491" s="805"/>
      <c r="V491" s="310"/>
      <c r="W491" s="310"/>
      <c r="X491" s="310"/>
      <c r="Y491" s="310"/>
      <c r="Z491" s="310"/>
      <c r="AA491" s="57"/>
      <c r="AB491" s="57"/>
      <c r="AC491" s="57"/>
      <c r="AD491" s="57"/>
      <c r="AI491" s="512">
        <f t="shared" si="199"/>
        <v>0</v>
      </c>
      <c r="AJ491" s="290">
        <f t="shared" si="200"/>
        <v>0</v>
      </c>
      <c r="AK491" s="293">
        <f t="shared" si="201"/>
        <v>0</v>
      </c>
      <c r="AL491" s="283" t="str">
        <f>IF(AK491=0,"",
IF(SUM($AK$405:AK491)=1,AM491,
IF($AK$525&gt;SUM($AK$405:AK491),_xlfn.CONCAT(", ",AM491),
IF($AK$525=SUM($AK$405:AK491),_xlfn.CONCAT(" y ",AM491)))))</f>
        <v/>
      </c>
      <c r="AM491" s="120" t="s">
        <v>5293</v>
      </c>
    </row>
    <row r="492" spans="1:39" ht="15" customHeight="1">
      <c r="A492" s="22"/>
      <c r="B492" s="11"/>
      <c r="C492" s="35" t="s">
        <v>5294</v>
      </c>
      <c r="D492" s="800" t="str">
        <f>IF(CNGE_2026_M1_Secc1_Sub1!$D128="","",CNGE_2026_M1_Secc1_Sub1!$D128)</f>
        <v/>
      </c>
      <c r="E492" s="723"/>
      <c r="F492" s="723"/>
      <c r="G492" s="723"/>
      <c r="H492" s="723"/>
      <c r="I492" s="723"/>
      <c r="J492" s="723"/>
      <c r="K492" s="723"/>
      <c r="L492" s="723"/>
      <c r="M492" s="723"/>
      <c r="N492" s="723"/>
      <c r="O492" s="724"/>
      <c r="P492" s="728"/>
      <c r="Q492" s="714"/>
      <c r="R492" s="714"/>
      <c r="S492" s="714"/>
      <c r="T492" s="714"/>
      <c r="U492" s="805"/>
      <c r="V492" s="310"/>
      <c r="W492" s="310"/>
      <c r="X492" s="310"/>
      <c r="Y492" s="310"/>
      <c r="Z492" s="310"/>
      <c r="AA492" s="57"/>
      <c r="AB492" s="57"/>
      <c r="AC492" s="57"/>
      <c r="AD492" s="57"/>
      <c r="AI492" s="512">
        <f t="shared" si="199"/>
        <v>0</v>
      </c>
      <c r="AJ492" s="290">
        <f t="shared" si="200"/>
        <v>0</v>
      </c>
      <c r="AK492" s="293">
        <f t="shared" si="201"/>
        <v>0</v>
      </c>
      <c r="AL492" s="283" t="str">
        <f>IF(AK492=0,"",
IF(SUM($AK$405:AK492)=1,AM492,
IF($AK$525&gt;SUM($AK$405:AK492),_xlfn.CONCAT(", ",AM492),
IF($AK$525=SUM($AK$405:AK492),_xlfn.CONCAT(" y ",AM492)))))</f>
        <v/>
      </c>
      <c r="AM492" s="120" t="s">
        <v>5295</v>
      </c>
    </row>
    <row r="493" spans="1:39" ht="15" customHeight="1">
      <c r="A493" s="22"/>
      <c r="B493" s="11"/>
      <c r="C493" s="35" t="s">
        <v>5296</v>
      </c>
      <c r="D493" s="800" t="str">
        <f>IF(CNGE_2026_M1_Secc1_Sub1!$D129="","",CNGE_2026_M1_Secc1_Sub1!$D129)</f>
        <v/>
      </c>
      <c r="E493" s="723"/>
      <c r="F493" s="723"/>
      <c r="G493" s="723"/>
      <c r="H493" s="723"/>
      <c r="I493" s="723"/>
      <c r="J493" s="723"/>
      <c r="K493" s="723"/>
      <c r="L493" s="723"/>
      <c r="M493" s="723"/>
      <c r="N493" s="723"/>
      <c r="O493" s="724"/>
      <c r="P493" s="728"/>
      <c r="Q493" s="714"/>
      <c r="R493" s="714"/>
      <c r="S493" s="714"/>
      <c r="T493" s="714"/>
      <c r="U493" s="805"/>
      <c r="V493" s="310"/>
      <c r="W493" s="310"/>
      <c r="X493" s="310"/>
      <c r="Y493" s="310"/>
      <c r="Z493" s="310"/>
      <c r="AA493" s="57"/>
      <c r="AB493" s="57"/>
      <c r="AC493" s="57"/>
      <c r="AD493" s="57"/>
      <c r="AI493" s="512">
        <f t="shared" si="199"/>
        <v>0</v>
      </c>
      <c r="AJ493" s="290">
        <f t="shared" si="200"/>
        <v>0</v>
      </c>
      <c r="AK493" s="293">
        <f t="shared" si="201"/>
        <v>0</v>
      </c>
      <c r="AL493" s="283" t="str">
        <f>IF(AK493=0,"",
IF(SUM($AK$405:AK493)=1,AM493,
IF($AK$525&gt;SUM($AK$405:AK493),_xlfn.CONCAT(", ",AM493),
IF($AK$525=SUM($AK$405:AK493),_xlfn.CONCAT(" y ",AM493)))))</f>
        <v/>
      </c>
      <c r="AM493" s="120" t="s">
        <v>5297</v>
      </c>
    </row>
    <row r="494" spans="1:39" ht="15" customHeight="1">
      <c r="A494" s="22"/>
      <c r="B494" s="11"/>
      <c r="C494" s="35" t="s">
        <v>5298</v>
      </c>
      <c r="D494" s="800" t="str">
        <f>IF(CNGE_2026_M1_Secc1_Sub1!$D130="","",CNGE_2026_M1_Secc1_Sub1!$D130)</f>
        <v/>
      </c>
      <c r="E494" s="723"/>
      <c r="F494" s="723"/>
      <c r="G494" s="723"/>
      <c r="H494" s="723"/>
      <c r="I494" s="723"/>
      <c r="J494" s="723"/>
      <c r="K494" s="723"/>
      <c r="L494" s="723"/>
      <c r="M494" s="723"/>
      <c r="N494" s="723"/>
      <c r="O494" s="724"/>
      <c r="P494" s="728"/>
      <c r="Q494" s="714"/>
      <c r="R494" s="714"/>
      <c r="S494" s="714"/>
      <c r="T494" s="714"/>
      <c r="U494" s="805"/>
      <c r="V494" s="310"/>
      <c r="W494" s="310"/>
      <c r="X494" s="310"/>
      <c r="Y494" s="310"/>
      <c r="Z494" s="310"/>
      <c r="AA494" s="57"/>
      <c r="AB494" s="57"/>
      <c r="AC494" s="57"/>
      <c r="AD494" s="57"/>
      <c r="AI494" s="512">
        <f t="shared" si="199"/>
        <v>0</v>
      </c>
      <c r="AJ494" s="290">
        <f t="shared" si="200"/>
        <v>0</v>
      </c>
      <c r="AK494" s="293">
        <f t="shared" si="201"/>
        <v>0</v>
      </c>
      <c r="AL494" s="283" t="str">
        <f>IF(AK494=0,"",
IF(SUM($AK$405:AK494)=1,AM494,
IF($AK$525&gt;SUM($AK$405:AK494),_xlfn.CONCAT(", ",AM494),
IF($AK$525=SUM($AK$405:AK494),_xlfn.CONCAT(" y ",AM494)))))</f>
        <v/>
      </c>
      <c r="AM494" s="120" t="s">
        <v>5299</v>
      </c>
    </row>
    <row r="495" spans="1:39" ht="15" customHeight="1">
      <c r="A495" s="22"/>
      <c r="B495" s="11"/>
      <c r="C495" s="35" t="s">
        <v>5300</v>
      </c>
      <c r="D495" s="800" t="str">
        <f>IF(CNGE_2026_M1_Secc1_Sub1!$D131="","",CNGE_2026_M1_Secc1_Sub1!$D131)</f>
        <v/>
      </c>
      <c r="E495" s="723"/>
      <c r="F495" s="723"/>
      <c r="G495" s="723"/>
      <c r="H495" s="723"/>
      <c r="I495" s="723"/>
      <c r="J495" s="723"/>
      <c r="K495" s="723"/>
      <c r="L495" s="723"/>
      <c r="M495" s="723"/>
      <c r="N495" s="723"/>
      <c r="O495" s="724"/>
      <c r="P495" s="728"/>
      <c r="Q495" s="714"/>
      <c r="R495" s="714"/>
      <c r="S495" s="714"/>
      <c r="T495" s="714"/>
      <c r="U495" s="805"/>
      <c r="V495" s="310"/>
      <c r="W495" s="310"/>
      <c r="X495" s="310"/>
      <c r="Y495" s="310"/>
      <c r="Z495" s="310"/>
      <c r="AA495" s="57"/>
      <c r="AB495" s="57"/>
      <c r="AC495" s="57"/>
      <c r="AD495" s="57"/>
      <c r="AI495" s="512">
        <f t="shared" si="199"/>
        <v>0</v>
      </c>
      <c r="AJ495" s="290">
        <f t="shared" si="200"/>
        <v>0</v>
      </c>
      <c r="AK495" s="293">
        <f t="shared" si="201"/>
        <v>0</v>
      </c>
      <c r="AL495" s="283" t="str">
        <f>IF(AK495=0,"",
IF(SUM($AK$405:AK495)=1,AM495,
IF($AK$525&gt;SUM($AK$405:AK495),_xlfn.CONCAT(", ",AM495),
IF($AK$525=SUM($AK$405:AK495),_xlfn.CONCAT(" y ",AM495)))))</f>
        <v/>
      </c>
      <c r="AM495" s="120" t="s">
        <v>5301</v>
      </c>
    </row>
    <row r="496" spans="1:39" ht="15" customHeight="1">
      <c r="A496" s="22"/>
      <c r="B496" s="11"/>
      <c r="C496" s="35" t="s">
        <v>5302</v>
      </c>
      <c r="D496" s="800" t="str">
        <f>IF(CNGE_2026_M1_Secc1_Sub1!$D132="","",CNGE_2026_M1_Secc1_Sub1!$D132)</f>
        <v/>
      </c>
      <c r="E496" s="723"/>
      <c r="F496" s="723"/>
      <c r="G496" s="723"/>
      <c r="H496" s="723"/>
      <c r="I496" s="723"/>
      <c r="J496" s="723"/>
      <c r="K496" s="723"/>
      <c r="L496" s="723"/>
      <c r="M496" s="723"/>
      <c r="N496" s="723"/>
      <c r="O496" s="724"/>
      <c r="P496" s="728"/>
      <c r="Q496" s="714"/>
      <c r="R496" s="714"/>
      <c r="S496" s="714"/>
      <c r="T496" s="714"/>
      <c r="U496" s="805"/>
      <c r="V496" s="310"/>
      <c r="W496" s="310"/>
      <c r="X496" s="310"/>
      <c r="Y496" s="310"/>
      <c r="Z496" s="310"/>
      <c r="AA496" s="57"/>
      <c r="AB496" s="57"/>
      <c r="AC496" s="57"/>
      <c r="AD496" s="57"/>
      <c r="AI496" s="512">
        <f t="shared" si="199"/>
        <v>0</v>
      </c>
      <c r="AJ496" s="290">
        <f t="shared" si="200"/>
        <v>0</v>
      </c>
      <c r="AK496" s="293">
        <f t="shared" si="201"/>
        <v>0</v>
      </c>
      <c r="AL496" s="283" t="str">
        <f>IF(AK496=0,"",
IF(SUM($AK$405:AK496)=1,AM496,
IF($AK$525&gt;SUM($AK$405:AK496),_xlfn.CONCAT(", ",AM496),
IF($AK$525=SUM($AK$405:AK496),_xlfn.CONCAT(" y ",AM496)))))</f>
        <v/>
      </c>
      <c r="AM496" s="120" t="s">
        <v>5303</v>
      </c>
    </row>
    <row r="497" spans="1:39" ht="15" customHeight="1">
      <c r="A497" s="22"/>
      <c r="B497" s="11"/>
      <c r="C497" s="35" t="s">
        <v>5304</v>
      </c>
      <c r="D497" s="800" t="str">
        <f>IF(CNGE_2026_M1_Secc1_Sub1!$D133="","",CNGE_2026_M1_Secc1_Sub1!$D133)</f>
        <v/>
      </c>
      <c r="E497" s="723"/>
      <c r="F497" s="723"/>
      <c r="G497" s="723"/>
      <c r="H497" s="723"/>
      <c r="I497" s="723"/>
      <c r="J497" s="723"/>
      <c r="K497" s="723"/>
      <c r="L497" s="723"/>
      <c r="M497" s="723"/>
      <c r="N497" s="723"/>
      <c r="O497" s="724"/>
      <c r="P497" s="728"/>
      <c r="Q497" s="714"/>
      <c r="R497" s="714"/>
      <c r="S497" s="714"/>
      <c r="T497" s="714"/>
      <c r="U497" s="805"/>
      <c r="V497" s="310"/>
      <c r="W497" s="310"/>
      <c r="X497" s="310"/>
      <c r="Y497" s="310"/>
      <c r="Z497" s="310"/>
      <c r="AA497" s="57"/>
      <c r="AB497" s="57"/>
      <c r="AC497" s="57"/>
      <c r="AD497" s="57"/>
      <c r="AI497" s="512">
        <f t="shared" si="199"/>
        <v>0</v>
      </c>
      <c r="AJ497" s="290">
        <f t="shared" si="200"/>
        <v>0</v>
      </c>
      <c r="AK497" s="293">
        <f t="shared" si="201"/>
        <v>0</v>
      </c>
      <c r="AL497" s="283" t="str">
        <f>IF(AK497=0,"",
IF(SUM($AK$405:AK497)=1,AM497,
IF($AK$525&gt;SUM($AK$405:AK497),_xlfn.CONCAT(", ",AM497),
IF($AK$525=SUM($AK$405:AK497),_xlfn.CONCAT(" y ",AM497)))))</f>
        <v/>
      </c>
      <c r="AM497" s="120" t="s">
        <v>5305</v>
      </c>
    </row>
    <row r="498" spans="1:39" ht="15" customHeight="1">
      <c r="A498" s="22"/>
      <c r="B498" s="11"/>
      <c r="C498" s="37" t="s">
        <v>5306</v>
      </c>
      <c r="D498" s="800" t="str">
        <f>IF(CNGE_2026_M1_Secc1_Sub1!$D134="","",CNGE_2026_M1_Secc1_Sub1!$D134)</f>
        <v/>
      </c>
      <c r="E498" s="723"/>
      <c r="F498" s="723"/>
      <c r="G498" s="723"/>
      <c r="H498" s="723"/>
      <c r="I498" s="723"/>
      <c r="J498" s="723"/>
      <c r="K498" s="723"/>
      <c r="L498" s="723"/>
      <c r="M498" s="723"/>
      <c r="N498" s="723"/>
      <c r="O498" s="724"/>
      <c r="P498" s="728"/>
      <c r="Q498" s="714"/>
      <c r="R498" s="714"/>
      <c r="S498" s="714"/>
      <c r="T498" s="714"/>
      <c r="U498" s="805"/>
      <c r="V498" s="310"/>
      <c r="W498" s="310"/>
      <c r="X498" s="310"/>
      <c r="Y498" s="310"/>
      <c r="Z498" s="310"/>
      <c r="AA498" s="57"/>
      <c r="AB498" s="57"/>
      <c r="AC498" s="57"/>
      <c r="AD498" s="57"/>
      <c r="AI498" s="512">
        <f t="shared" si="199"/>
        <v>0</v>
      </c>
      <c r="AJ498" s="290">
        <f t="shared" si="200"/>
        <v>0</v>
      </c>
      <c r="AK498" s="293">
        <f t="shared" si="201"/>
        <v>0</v>
      </c>
      <c r="AL498" s="283" t="str">
        <f>IF(AK498=0,"",
IF(SUM($AK$405:AK498)=1,AM498,
IF($AK$525&gt;SUM($AK$405:AK498),_xlfn.CONCAT(", ",AM498),
IF($AK$525=SUM($AK$405:AK498),_xlfn.CONCAT(" y ",AM498)))))</f>
        <v/>
      </c>
      <c r="AM498" s="120" t="s">
        <v>5307</v>
      </c>
    </row>
    <row r="499" spans="1:39" ht="15" customHeight="1">
      <c r="A499" s="22"/>
      <c r="B499" s="11"/>
      <c r="C499" s="37" t="s">
        <v>5308</v>
      </c>
      <c r="D499" s="800" t="str">
        <f>IF(CNGE_2026_M1_Secc1_Sub1!$D135="","",CNGE_2026_M1_Secc1_Sub1!$D135)</f>
        <v/>
      </c>
      <c r="E499" s="723"/>
      <c r="F499" s="723"/>
      <c r="G499" s="723"/>
      <c r="H499" s="723"/>
      <c r="I499" s="723"/>
      <c r="J499" s="723"/>
      <c r="K499" s="723"/>
      <c r="L499" s="723"/>
      <c r="M499" s="723"/>
      <c r="N499" s="723"/>
      <c r="O499" s="724"/>
      <c r="P499" s="728"/>
      <c r="Q499" s="714"/>
      <c r="R499" s="714"/>
      <c r="S499" s="714"/>
      <c r="T499" s="714"/>
      <c r="U499" s="805"/>
      <c r="V499" s="310"/>
      <c r="W499" s="310"/>
      <c r="X499" s="310"/>
      <c r="Y499" s="310"/>
      <c r="Z499" s="310"/>
      <c r="AA499" s="57"/>
      <c r="AB499" s="57"/>
      <c r="AC499" s="57"/>
      <c r="AD499" s="57"/>
      <c r="AI499" s="512">
        <f t="shared" si="199"/>
        <v>0</v>
      </c>
      <c r="AJ499" s="290">
        <f t="shared" si="200"/>
        <v>0</v>
      </c>
      <c r="AK499" s="293">
        <f t="shared" si="201"/>
        <v>0</v>
      </c>
      <c r="AL499" s="283" t="str">
        <f>IF(AK499=0,"",
IF(SUM($AK$405:AK499)=1,AM499,
IF($AK$525&gt;SUM($AK$405:AK499),_xlfn.CONCAT(", ",AM499),
IF($AK$525=SUM($AK$405:AK499),_xlfn.CONCAT(" y ",AM499)))))</f>
        <v/>
      </c>
      <c r="AM499" s="120" t="s">
        <v>5309</v>
      </c>
    </row>
    <row r="500" spans="1:39" ht="15" customHeight="1">
      <c r="A500" s="22"/>
      <c r="B500" s="11"/>
      <c r="C500" s="37" t="s">
        <v>5310</v>
      </c>
      <c r="D500" s="800" t="str">
        <f>IF(CNGE_2026_M1_Secc1_Sub1!$D136="","",CNGE_2026_M1_Secc1_Sub1!$D136)</f>
        <v/>
      </c>
      <c r="E500" s="723"/>
      <c r="F500" s="723"/>
      <c r="G500" s="723"/>
      <c r="H500" s="723"/>
      <c r="I500" s="723"/>
      <c r="J500" s="723"/>
      <c r="K500" s="723"/>
      <c r="L500" s="723"/>
      <c r="M500" s="723"/>
      <c r="N500" s="723"/>
      <c r="O500" s="724"/>
      <c r="P500" s="728"/>
      <c r="Q500" s="714"/>
      <c r="R500" s="714"/>
      <c r="S500" s="714"/>
      <c r="T500" s="714"/>
      <c r="U500" s="805"/>
      <c r="V500" s="310"/>
      <c r="W500" s="310"/>
      <c r="X500" s="310"/>
      <c r="Y500" s="310"/>
      <c r="Z500" s="310"/>
      <c r="AA500" s="57"/>
      <c r="AB500" s="57"/>
      <c r="AC500" s="57"/>
      <c r="AD500" s="57"/>
      <c r="AI500" s="512">
        <f t="shared" si="199"/>
        <v>0</v>
      </c>
      <c r="AJ500" s="290">
        <f t="shared" si="200"/>
        <v>0</v>
      </c>
      <c r="AK500" s="293">
        <f t="shared" si="201"/>
        <v>0</v>
      </c>
      <c r="AL500" s="283" t="str">
        <f>IF(AK500=0,"",
IF(SUM($AK$405:AK500)=1,AM500,
IF($AK$525&gt;SUM($AK$405:AK500),_xlfn.CONCAT(", ",AM500),
IF($AK$525=SUM($AK$405:AK500),_xlfn.CONCAT(" y ",AM500)))))</f>
        <v/>
      </c>
      <c r="AM500" s="120" t="s">
        <v>5311</v>
      </c>
    </row>
    <row r="501" spans="1:39" ht="15" customHeight="1">
      <c r="A501" s="22"/>
      <c r="B501" s="11"/>
      <c r="C501" s="37" t="s">
        <v>5312</v>
      </c>
      <c r="D501" s="800" t="str">
        <f>IF(CNGE_2026_M1_Secc1_Sub1!$D137="","",CNGE_2026_M1_Secc1_Sub1!$D137)</f>
        <v/>
      </c>
      <c r="E501" s="723"/>
      <c r="F501" s="723"/>
      <c r="G501" s="723"/>
      <c r="H501" s="723"/>
      <c r="I501" s="723"/>
      <c r="J501" s="723"/>
      <c r="K501" s="723"/>
      <c r="L501" s="723"/>
      <c r="M501" s="723"/>
      <c r="N501" s="723"/>
      <c r="O501" s="724"/>
      <c r="P501" s="728"/>
      <c r="Q501" s="714"/>
      <c r="R501" s="714"/>
      <c r="S501" s="714"/>
      <c r="T501" s="714"/>
      <c r="U501" s="805"/>
      <c r="V501" s="310"/>
      <c r="W501" s="310"/>
      <c r="X501" s="310"/>
      <c r="Y501" s="310"/>
      <c r="Z501" s="310"/>
      <c r="AA501" s="57"/>
      <c r="AB501" s="57"/>
      <c r="AC501" s="57"/>
      <c r="AD501" s="57"/>
      <c r="AI501" s="512">
        <f t="shared" si="199"/>
        <v>0</v>
      </c>
      <c r="AJ501" s="290">
        <f t="shared" si="200"/>
        <v>0</v>
      </c>
      <c r="AK501" s="293">
        <f t="shared" si="201"/>
        <v>0</v>
      </c>
      <c r="AL501" s="283" t="str">
        <f>IF(AK501=0,"",
IF(SUM($AK$405:AK501)=1,AM501,
IF($AK$525&gt;SUM($AK$405:AK501),_xlfn.CONCAT(", ",AM501),
IF($AK$525=SUM($AK$405:AK501),_xlfn.CONCAT(" y ",AM501)))))</f>
        <v/>
      </c>
      <c r="AM501" s="120" t="s">
        <v>5313</v>
      </c>
    </row>
    <row r="502" spans="1:39" ht="15" customHeight="1">
      <c r="A502" s="22"/>
      <c r="B502" s="11"/>
      <c r="C502" s="37" t="s">
        <v>5314</v>
      </c>
      <c r="D502" s="800" t="str">
        <f>IF(CNGE_2026_M1_Secc1_Sub1!$D138="","",CNGE_2026_M1_Secc1_Sub1!$D138)</f>
        <v/>
      </c>
      <c r="E502" s="723"/>
      <c r="F502" s="723"/>
      <c r="G502" s="723"/>
      <c r="H502" s="723"/>
      <c r="I502" s="723"/>
      <c r="J502" s="723"/>
      <c r="K502" s="723"/>
      <c r="L502" s="723"/>
      <c r="M502" s="723"/>
      <c r="N502" s="723"/>
      <c r="O502" s="724"/>
      <c r="P502" s="728"/>
      <c r="Q502" s="714"/>
      <c r="R502" s="714"/>
      <c r="S502" s="714"/>
      <c r="T502" s="714"/>
      <c r="U502" s="805"/>
      <c r="V502" s="310"/>
      <c r="W502" s="310"/>
      <c r="X502" s="310"/>
      <c r="Y502" s="310"/>
      <c r="Z502" s="310"/>
      <c r="AA502" s="57"/>
      <c r="AB502" s="57"/>
      <c r="AC502" s="57"/>
      <c r="AD502" s="57"/>
      <c r="AI502" s="512">
        <f t="shared" si="199"/>
        <v>0</v>
      </c>
      <c r="AJ502" s="290">
        <f t="shared" si="200"/>
        <v>0</v>
      </c>
      <c r="AK502" s="293">
        <f t="shared" si="201"/>
        <v>0</v>
      </c>
      <c r="AL502" s="283" t="str">
        <f>IF(AK502=0,"",
IF(SUM($AK$405:AK502)=1,AM502,
IF($AK$525&gt;SUM($AK$405:AK502),_xlfn.CONCAT(", ",AM502),
IF($AK$525=SUM($AK$405:AK502),_xlfn.CONCAT(" y ",AM502)))))</f>
        <v/>
      </c>
      <c r="AM502" s="120" t="s">
        <v>5315</v>
      </c>
    </row>
    <row r="503" spans="1:39" ht="15" customHeight="1">
      <c r="A503" s="22"/>
      <c r="B503" s="11"/>
      <c r="C503" s="37" t="s">
        <v>5316</v>
      </c>
      <c r="D503" s="800" t="str">
        <f>IF(CNGE_2026_M1_Secc1_Sub1!$D139="","",CNGE_2026_M1_Secc1_Sub1!$D139)</f>
        <v/>
      </c>
      <c r="E503" s="723"/>
      <c r="F503" s="723"/>
      <c r="G503" s="723"/>
      <c r="H503" s="723"/>
      <c r="I503" s="723"/>
      <c r="J503" s="723"/>
      <c r="K503" s="723"/>
      <c r="L503" s="723"/>
      <c r="M503" s="723"/>
      <c r="N503" s="723"/>
      <c r="O503" s="724"/>
      <c r="P503" s="728"/>
      <c r="Q503" s="714"/>
      <c r="R503" s="714"/>
      <c r="S503" s="714"/>
      <c r="T503" s="714"/>
      <c r="U503" s="805"/>
      <c r="V503" s="310"/>
      <c r="W503" s="310"/>
      <c r="X503" s="310"/>
      <c r="Y503" s="310"/>
      <c r="Z503" s="310"/>
      <c r="AA503" s="57"/>
      <c r="AB503" s="57"/>
      <c r="AC503" s="57"/>
      <c r="AD503" s="57"/>
      <c r="AI503" s="512">
        <f t="shared" si="199"/>
        <v>0</v>
      </c>
      <c r="AJ503" s="290">
        <f t="shared" si="200"/>
        <v>0</v>
      </c>
      <c r="AK503" s="293">
        <f t="shared" si="201"/>
        <v>0</v>
      </c>
      <c r="AL503" s="283" t="str">
        <f>IF(AK503=0,"",
IF(SUM($AK$405:AK503)=1,AM503,
IF($AK$525&gt;SUM($AK$405:AK503),_xlfn.CONCAT(", ",AM503),
IF($AK$525=SUM($AK$405:AK503),_xlfn.CONCAT(" y ",AM503)))))</f>
        <v/>
      </c>
      <c r="AM503" s="120" t="s">
        <v>5317</v>
      </c>
    </row>
    <row r="504" spans="1:39" ht="15" customHeight="1">
      <c r="A504" s="22"/>
      <c r="B504" s="11"/>
      <c r="C504" s="37" t="s">
        <v>5318</v>
      </c>
      <c r="D504" s="800" t="str">
        <f>IF(CNGE_2026_M1_Secc1_Sub1!$D140="","",CNGE_2026_M1_Secc1_Sub1!$D140)</f>
        <v/>
      </c>
      <c r="E504" s="723"/>
      <c r="F504" s="723"/>
      <c r="G504" s="723"/>
      <c r="H504" s="723"/>
      <c r="I504" s="723"/>
      <c r="J504" s="723"/>
      <c r="K504" s="723"/>
      <c r="L504" s="723"/>
      <c r="M504" s="723"/>
      <c r="N504" s="723"/>
      <c r="O504" s="724"/>
      <c r="P504" s="728"/>
      <c r="Q504" s="714"/>
      <c r="R504" s="714"/>
      <c r="S504" s="714"/>
      <c r="T504" s="714"/>
      <c r="U504" s="805"/>
      <c r="V504" s="310"/>
      <c r="W504" s="310"/>
      <c r="X504" s="310"/>
      <c r="Y504" s="310"/>
      <c r="Z504" s="310"/>
      <c r="AA504" s="57"/>
      <c r="AB504" s="57"/>
      <c r="AC504" s="57"/>
      <c r="AD504" s="57"/>
      <c r="AI504" s="512">
        <f t="shared" si="199"/>
        <v>0</v>
      </c>
      <c r="AJ504" s="290">
        <f t="shared" si="200"/>
        <v>0</v>
      </c>
      <c r="AK504" s="293">
        <f t="shared" si="201"/>
        <v>0</v>
      </c>
      <c r="AL504" s="283" t="str">
        <f>IF(AK504=0,"",
IF(SUM($AK$405:AK504)=1,AM504,
IF($AK$525&gt;SUM($AK$405:AK504),_xlfn.CONCAT(", ",AM504),
IF($AK$525=SUM($AK$405:AK504),_xlfn.CONCAT(" y ",AM504)))))</f>
        <v/>
      </c>
      <c r="AM504" s="120" t="s">
        <v>5319</v>
      </c>
    </row>
    <row r="505" spans="1:39" ht="15" customHeight="1">
      <c r="A505" s="22"/>
      <c r="B505" s="11"/>
      <c r="C505" s="37" t="s">
        <v>5320</v>
      </c>
      <c r="D505" s="800" t="str">
        <f>IF(CNGE_2026_M1_Secc1_Sub1!$D141="","",CNGE_2026_M1_Secc1_Sub1!$D141)</f>
        <v/>
      </c>
      <c r="E505" s="723"/>
      <c r="F505" s="723"/>
      <c r="G505" s="723"/>
      <c r="H505" s="723"/>
      <c r="I505" s="723"/>
      <c r="J505" s="723"/>
      <c r="K505" s="723"/>
      <c r="L505" s="723"/>
      <c r="M505" s="723"/>
      <c r="N505" s="723"/>
      <c r="O505" s="724"/>
      <c r="P505" s="728"/>
      <c r="Q505" s="714"/>
      <c r="R505" s="714"/>
      <c r="S505" s="714"/>
      <c r="T505" s="714"/>
      <c r="U505" s="805"/>
      <c r="V505" s="310"/>
      <c r="W505" s="310"/>
      <c r="X505" s="310"/>
      <c r="Y505" s="310"/>
      <c r="Z505" s="310"/>
      <c r="AA505" s="57"/>
      <c r="AB505" s="57"/>
      <c r="AC505" s="57"/>
      <c r="AD505" s="57"/>
      <c r="AI505" s="512">
        <f t="shared" si="199"/>
        <v>0</v>
      </c>
      <c r="AJ505" s="290">
        <f t="shared" si="200"/>
        <v>0</v>
      </c>
      <c r="AK505" s="293">
        <f t="shared" si="201"/>
        <v>0</v>
      </c>
      <c r="AL505" s="283" t="str">
        <f>IF(AK505=0,"",
IF(SUM($AK$405:AK505)=1,AM505,
IF($AK$525&gt;SUM($AK$405:AK505),_xlfn.CONCAT(", ",AM505),
IF($AK$525=SUM($AK$405:AK505),_xlfn.CONCAT(" y ",AM505)))))</f>
        <v/>
      </c>
      <c r="AM505" s="120" t="s">
        <v>5321</v>
      </c>
    </row>
    <row r="506" spans="1:39" ht="15" customHeight="1">
      <c r="A506" s="22"/>
      <c r="B506" s="11"/>
      <c r="C506" s="37" t="s">
        <v>5322</v>
      </c>
      <c r="D506" s="800" t="str">
        <f>IF(CNGE_2026_M1_Secc1_Sub1!$D142="","",CNGE_2026_M1_Secc1_Sub1!$D142)</f>
        <v/>
      </c>
      <c r="E506" s="723"/>
      <c r="F506" s="723"/>
      <c r="G506" s="723"/>
      <c r="H506" s="723"/>
      <c r="I506" s="723"/>
      <c r="J506" s="723"/>
      <c r="K506" s="723"/>
      <c r="L506" s="723"/>
      <c r="M506" s="723"/>
      <c r="N506" s="723"/>
      <c r="O506" s="724"/>
      <c r="P506" s="728"/>
      <c r="Q506" s="714"/>
      <c r="R506" s="714"/>
      <c r="S506" s="714"/>
      <c r="T506" s="714"/>
      <c r="U506" s="805"/>
      <c r="V506" s="310"/>
      <c r="W506" s="310"/>
      <c r="X506" s="310"/>
      <c r="Y506" s="310"/>
      <c r="Z506" s="310"/>
      <c r="AA506" s="57"/>
      <c r="AB506" s="57"/>
      <c r="AC506" s="57"/>
      <c r="AD506" s="57"/>
      <c r="AI506" s="512">
        <f t="shared" si="199"/>
        <v>0</v>
      </c>
      <c r="AJ506" s="290">
        <f t="shared" si="200"/>
        <v>0</v>
      </c>
      <c r="AK506" s="293">
        <f t="shared" si="201"/>
        <v>0</v>
      </c>
      <c r="AL506" s="283" t="str">
        <f>IF(AK506=0,"",
IF(SUM($AK$405:AK506)=1,AM506,
IF($AK$525&gt;SUM($AK$405:AK506),_xlfn.CONCAT(", ",AM506),
IF($AK$525=SUM($AK$405:AK506),_xlfn.CONCAT(" y ",AM506)))))</f>
        <v/>
      </c>
      <c r="AM506" s="120" t="s">
        <v>5323</v>
      </c>
    </row>
    <row r="507" spans="1:39" ht="15" customHeight="1">
      <c r="A507" s="22"/>
      <c r="B507" s="11"/>
      <c r="C507" s="37" t="s">
        <v>5324</v>
      </c>
      <c r="D507" s="800" t="str">
        <f>IF(CNGE_2026_M1_Secc1_Sub1!$D143="","",CNGE_2026_M1_Secc1_Sub1!$D143)</f>
        <v/>
      </c>
      <c r="E507" s="723"/>
      <c r="F507" s="723"/>
      <c r="G507" s="723"/>
      <c r="H507" s="723"/>
      <c r="I507" s="723"/>
      <c r="J507" s="723"/>
      <c r="K507" s="723"/>
      <c r="L507" s="723"/>
      <c r="M507" s="723"/>
      <c r="N507" s="723"/>
      <c r="O507" s="724"/>
      <c r="P507" s="728"/>
      <c r="Q507" s="714"/>
      <c r="R507" s="714"/>
      <c r="S507" s="714"/>
      <c r="T507" s="714"/>
      <c r="U507" s="805"/>
      <c r="V507" s="310"/>
      <c r="W507" s="310"/>
      <c r="X507" s="310"/>
      <c r="Y507" s="310"/>
      <c r="Z507" s="310"/>
      <c r="AA507" s="57"/>
      <c r="AB507" s="57"/>
      <c r="AC507" s="57"/>
      <c r="AD507" s="57"/>
      <c r="AI507" s="512">
        <f t="shared" si="199"/>
        <v>0</v>
      </c>
      <c r="AJ507" s="290">
        <f t="shared" si="200"/>
        <v>0</v>
      </c>
      <c r="AK507" s="293">
        <f t="shared" si="201"/>
        <v>0</v>
      </c>
      <c r="AL507" s="283" t="str">
        <f>IF(AK507=0,"",
IF(SUM($AK$405:AK507)=1,AM507,
IF($AK$525&gt;SUM($AK$405:AK507),_xlfn.CONCAT(", ",AM507),
IF($AK$525=SUM($AK$405:AK507),_xlfn.CONCAT(" y ",AM507)))))</f>
        <v/>
      </c>
      <c r="AM507" s="120" t="s">
        <v>5325</v>
      </c>
    </row>
    <row r="508" spans="1:39" ht="15" customHeight="1">
      <c r="A508" s="22"/>
      <c r="B508" s="11"/>
      <c r="C508" s="37" t="s">
        <v>5326</v>
      </c>
      <c r="D508" s="800" t="str">
        <f>IF(CNGE_2026_M1_Secc1_Sub1!$D144="","",CNGE_2026_M1_Secc1_Sub1!$D144)</f>
        <v/>
      </c>
      <c r="E508" s="723"/>
      <c r="F508" s="723"/>
      <c r="G508" s="723"/>
      <c r="H508" s="723"/>
      <c r="I508" s="723"/>
      <c r="J508" s="723"/>
      <c r="K508" s="723"/>
      <c r="L508" s="723"/>
      <c r="M508" s="723"/>
      <c r="N508" s="723"/>
      <c r="O508" s="724"/>
      <c r="P508" s="728"/>
      <c r="Q508" s="714"/>
      <c r="R508" s="714"/>
      <c r="S508" s="714"/>
      <c r="T508" s="714"/>
      <c r="U508" s="805"/>
      <c r="V508" s="310"/>
      <c r="W508" s="310"/>
      <c r="X508" s="310"/>
      <c r="Y508" s="310"/>
      <c r="Z508" s="310"/>
      <c r="AA508" s="57"/>
      <c r="AB508" s="57"/>
      <c r="AC508" s="57"/>
      <c r="AD508" s="57"/>
      <c r="AI508" s="512">
        <f t="shared" si="199"/>
        <v>0</v>
      </c>
      <c r="AJ508" s="290">
        <f t="shared" si="200"/>
        <v>0</v>
      </c>
      <c r="AK508" s="293">
        <f t="shared" si="201"/>
        <v>0</v>
      </c>
      <c r="AL508" s="283" t="str">
        <f>IF(AK508=0,"",
IF(SUM($AK$405:AK508)=1,AM508,
IF($AK$525&gt;SUM($AK$405:AK508),_xlfn.CONCAT(", ",AM508),
IF($AK$525=SUM($AK$405:AK508),_xlfn.CONCAT(" y ",AM508)))))</f>
        <v/>
      </c>
      <c r="AM508" s="120" t="s">
        <v>5327</v>
      </c>
    </row>
    <row r="509" spans="1:39" ht="15" customHeight="1">
      <c r="A509" s="22"/>
      <c r="B509" s="11"/>
      <c r="C509" s="37" t="s">
        <v>5328</v>
      </c>
      <c r="D509" s="800" t="str">
        <f>IF(CNGE_2026_M1_Secc1_Sub1!$D145="","",CNGE_2026_M1_Secc1_Sub1!$D145)</f>
        <v/>
      </c>
      <c r="E509" s="723"/>
      <c r="F509" s="723"/>
      <c r="G509" s="723"/>
      <c r="H509" s="723"/>
      <c r="I509" s="723"/>
      <c r="J509" s="723"/>
      <c r="K509" s="723"/>
      <c r="L509" s="723"/>
      <c r="M509" s="723"/>
      <c r="N509" s="723"/>
      <c r="O509" s="724"/>
      <c r="P509" s="728"/>
      <c r="Q509" s="714"/>
      <c r="R509" s="714"/>
      <c r="S509" s="714"/>
      <c r="T509" s="714"/>
      <c r="U509" s="805"/>
      <c r="V509" s="310"/>
      <c r="W509" s="310"/>
      <c r="X509" s="310"/>
      <c r="Y509" s="310"/>
      <c r="Z509" s="310"/>
      <c r="AA509" s="57"/>
      <c r="AB509" s="57"/>
      <c r="AC509" s="57"/>
      <c r="AD509" s="57"/>
      <c r="AI509" s="512">
        <f t="shared" si="199"/>
        <v>0</v>
      </c>
      <c r="AJ509" s="290">
        <f t="shared" si="200"/>
        <v>0</v>
      </c>
      <c r="AK509" s="293">
        <f t="shared" si="201"/>
        <v>0</v>
      </c>
      <c r="AL509" s="283" t="str">
        <f>IF(AK509=0,"",
IF(SUM($AK$405:AK509)=1,AM509,
IF($AK$525&gt;SUM($AK$405:AK509),_xlfn.CONCAT(", ",AM509),
IF($AK$525=SUM($AK$405:AK509),_xlfn.CONCAT(" y ",AM509)))))</f>
        <v/>
      </c>
      <c r="AM509" s="120" t="s">
        <v>5329</v>
      </c>
    </row>
    <row r="510" spans="1:39" ht="15" customHeight="1">
      <c r="A510" s="22"/>
      <c r="B510" s="11"/>
      <c r="C510" s="37" t="s">
        <v>5330</v>
      </c>
      <c r="D510" s="800" t="str">
        <f>IF(CNGE_2026_M1_Secc1_Sub1!$D146="","",CNGE_2026_M1_Secc1_Sub1!$D146)</f>
        <v/>
      </c>
      <c r="E510" s="723"/>
      <c r="F510" s="723"/>
      <c r="G510" s="723"/>
      <c r="H510" s="723"/>
      <c r="I510" s="723"/>
      <c r="J510" s="723"/>
      <c r="K510" s="723"/>
      <c r="L510" s="723"/>
      <c r="M510" s="723"/>
      <c r="N510" s="723"/>
      <c r="O510" s="724"/>
      <c r="P510" s="728"/>
      <c r="Q510" s="714"/>
      <c r="R510" s="714"/>
      <c r="S510" s="714"/>
      <c r="T510" s="714"/>
      <c r="U510" s="805"/>
      <c r="V510" s="310"/>
      <c r="W510" s="310"/>
      <c r="X510" s="310"/>
      <c r="Y510" s="310"/>
      <c r="Z510" s="310"/>
      <c r="AA510" s="57"/>
      <c r="AB510" s="57"/>
      <c r="AC510" s="57"/>
      <c r="AD510" s="57"/>
      <c r="AI510" s="512">
        <f t="shared" si="199"/>
        <v>0</v>
      </c>
      <c r="AJ510" s="290">
        <f t="shared" si="200"/>
        <v>0</v>
      </c>
      <c r="AK510" s="293">
        <f t="shared" si="201"/>
        <v>0</v>
      </c>
      <c r="AL510" s="283" t="str">
        <f>IF(AK510=0,"",
IF(SUM($AK$405:AK510)=1,AM510,
IF($AK$525&gt;SUM($AK$405:AK510),_xlfn.CONCAT(", ",AM510),
IF($AK$525=SUM($AK$405:AK510),_xlfn.CONCAT(" y ",AM510)))))</f>
        <v/>
      </c>
      <c r="AM510" s="120" t="s">
        <v>5331</v>
      </c>
    </row>
    <row r="511" spans="1:39" ht="15" customHeight="1">
      <c r="A511" s="22"/>
      <c r="B511" s="11"/>
      <c r="C511" s="37" t="s">
        <v>5332</v>
      </c>
      <c r="D511" s="800" t="str">
        <f>IF(CNGE_2026_M1_Secc1_Sub1!$D147="","",CNGE_2026_M1_Secc1_Sub1!$D147)</f>
        <v/>
      </c>
      <c r="E511" s="723"/>
      <c r="F511" s="723"/>
      <c r="G511" s="723"/>
      <c r="H511" s="723"/>
      <c r="I511" s="723"/>
      <c r="J511" s="723"/>
      <c r="K511" s="723"/>
      <c r="L511" s="723"/>
      <c r="M511" s="723"/>
      <c r="N511" s="723"/>
      <c r="O511" s="724"/>
      <c r="P511" s="728"/>
      <c r="Q511" s="714"/>
      <c r="R511" s="714"/>
      <c r="S511" s="714"/>
      <c r="T511" s="714"/>
      <c r="U511" s="805"/>
      <c r="V511" s="310"/>
      <c r="W511" s="310"/>
      <c r="X511" s="310"/>
      <c r="Y511" s="310"/>
      <c r="Z511" s="310"/>
      <c r="AA511" s="57"/>
      <c r="AB511" s="57"/>
      <c r="AC511" s="57"/>
      <c r="AD511" s="57"/>
      <c r="AI511" s="512">
        <f t="shared" si="199"/>
        <v>0</v>
      </c>
      <c r="AJ511" s="290">
        <f t="shared" si="200"/>
        <v>0</v>
      </c>
      <c r="AK511" s="293">
        <f t="shared" si="201"/>
        <v>0</v>
      </c>
      <c r="AL511" s="283" t="str">
        <f>IF(AK511=0,"",
IF(SUM($AK$405:AK511)=1,AM511,
IF($AK$525&gt;SUM($AK$405:AK511),_xlfn.CONCAT(", ",AM511),
IF($AK$525=SUM($AK$405:AK511),_xlfn.CONCAT(" y ",AM511)))))</f>
        <v/>
      </c>
      <c r="AM511" s="120" t="s">
        <v>5333</v>
      </c>
    </row>
    <row r="512" spans="1:39" ht="15" customHeight="1">
      <c r="A512" s="22"/>
      <c r="B512" s="11"/>
      <c r="C512" s="37" t="s">
        <v>5334</v>
      </c>
      <c r="D512" s="800" t="str">
        <f>IF(CNGE_2026_M1_Secc1_Sub1!$D148="","",CNGE_2026_M1_Secc1_Sub1!$D148)</f>
        <v/>
      </c>
      <c r="E512" s="723"/>
      <c r="F512" s="723"/>
      <c r="G512" s="723"/>
      <c r="H512" s="723"/>
      <c r="I512" s="723"/>
      <c r="J512" s="723"/>
      <c r="K512" s="723"/>
      <c r="L512" s="723"/>
      <c r="M512" s="723"/>
      <c r="N512" s="723"/>
      <c r="O512" s="724"/>
      <c r="P512" s="728"/>
      <c r="Q512" s="714"/>
      <c r="R512" s="714"/>
      <c r="S512" s="714"/>
      <c r="T512" s="714"/>
      <c r="U512" s="805"/>
      <c r="V512" s="310"/>
      <c r="W512" s="310"/>
      <c r="X512" s="310"/>
      <c r="Y512" s="310"/>
      <c r="Z512" s="310"/>
      <c r="AA512" s="57"/>
      <c r="AB512" s="57"/>
      <c r="AC512" s="57"/>
      <c r="AD512" s="57"/>
      <c r="AI512" s="512">
        <f t="shared" si="199"/>
        <v>0</v>
      </c>
      <c r="AJ512" s="290">
        <f t="shared" si="200"/>
        <v>0</v>
      </c>
      <c r="AK512" s="293">
        <f t="shared" si="201"/>
        <v>0</v>
      </c>
      <c r="AL512" s="283" t="str">
        <f>IF(AK512=0,"",
IF(SUM($AK$405:AK512)=1,AM512,
IF($AK$525&gt;SUM($AK$405:AK512),_xlfn.CONCAT(", ",AM512),
IF($AK$525=SUM($AK$405:AK512),_xlfn.CONCAT(" y ",AM512)))))</f>
        <v/>
      </c>
      <c r="AM512" s="120" t="s">
        <v>5335</v>
      </c>
    </row>
    <row r="513" spans="1:39" ht="15" customHeight="1">
      <c r="A513" s="22"/>
      <c r="B513" s="11"/>
      <c r="C513" s="37" t="s">
        <v>5336</v>
      </c>
      <c r="D513" s="800" t="str">
        <f>IF(CNGE_2026_M1_Secc1_Sub1!$D149="","",CNGE_2026_M1_Secc1_Sub1!$D149)</f>
        <v/>
      </c>
      <c r="E513" s="723"/>
      <c r="F513" s="723"/>
      <c r="G513" s="723"/>
      <c r="H513" s="723"/>
      <c r="I513" s="723"/>
      <c r="J513" s="723"/>
      <c r="K513" s="723"/>
      <c r="L513" s="723"/>
      <c r="M513" s="723"/>
      <c r="N513" s="723"/>
      <c r="O513" s="724"/>
      <c r="P513" s="728"/>
      <c r="Q513" s="714"/>
      <c r="R513" s="714"/>
      <c r="S513" s="714"/>
      <c r="T513" s="714"/>
      <c r="U513" s="805"/>
      <c r="V513" s="310"/>
      <c r="W513" s="310"/>
      <c r="X513" s="310"/>
      <c r="Y513" s="310"/>
      <c r="Z513" s="310"/>
      <c r="AA513" s="57"/>
      <c r="AB513" s="57"/>
      <c r="AC513" s="57"/>
      <c r="AD513" s="57"/>
      <c r="AI513" s="512">
        <f t="shared" si="199"/>
        <v>0</v>
      </c>
      <c r="AJ513" s="290">
        <f t="shared" si="200"/>
        <v>0</v>
      </c>
      <c r="AK513" s="293">
        <f t="shared" si="201"/>
        <v>0</v>
      </c>
      <c r="AL513" s="283" t="str">
        <f>IF(AK513=0,"",
IF(SUM($AK$405:AK513)=1,AM513,
IF($AK$525&gt;SUM($AK$405:AK513),_xlfn.CONCAT(", ",AM513),
IF($AK$525=SUM($AK$405:AK513),_xlfn.CONCAT(" y ",AM513)))))</f>
        <v/>
      </c>
      <c r="AM513" s="120" t="s">
        <v>5337</v>
      </c>
    </row>
    <row r="514" spans="1:39" ht="15" customHeight="1">
      <c r="A514" s="22"/>
      <c r="B514" s="11"/>
      <c r="C514" s="37" t="s">
        <v>5338</v>
      </c>
      <c r="D514" s="800" t="str">
        <f>IF(CNGE_2026_M1_Secc1_Sub1!$D150="","",CNGE_2026_M1_Secc1_Sub1!$D150)</f>
        <v/>
      </c>
      <c r="E514" s="723"/>
      <c r="F514" s="723"/>
      <c r="G514" s="723"/>
      <c r="H514" s="723"/>
      <c r="I514" s="723"/>
      <c r="J514" s="723"/>
      <c r="K514" s="723"/>
      <c r="L514" s="723"/>
      <c r="M514" s="723"/>
      <c r="N514" s="723"/>
      <c r="O514" s="724"/>
      <c r="P514" s="728"/>
      <c r="Q514" s="714"/>
      <c r="R514" s="714"/>
      <c r="S514" s="714"/>
      <c r="T514" s="714"/>
      <c r="U514" s="805"/>
      <c r="V514" s="310"/>
      <c r="W514" s="310"/>
      <c r="X514" s="310"/>
      <c r="Y514" s="310"/>
      <c r="Z514" s="310"/>
      <c r="AA514" s="57"/>
      <c r="AB514" s="57"/>
      <c r="AC514" s="57"/>
      <c r="AD514" s="57"/>
      <c r="AI514" s="512">
        <f t="shared" si="199"/>
        <v>0</v>
      </c>
      <c r="AJ514" s="290">
        <f t="shared" si="200"/>
        <v>0</v>
      </c>
      <c r="AK514" s="293">
        <f t="shared" si="201"/>
        <v>0</v>
      </c>
      <c r="AL514" s="283" t="str">
        <f>IF(AK514=0,"",
IF(SUM($AK$405:AK514)=1,AM514,
IF($AK$525&gt;SUM($AK$405:AK514),_xlfn.CONCAT(", ",AM514),
IF($AK$525=SUM($AK$405:AK514),_xlfn.CONCAT(" y ",AM514)))))</f>
        <v/>
      </c>
      <c r="AM514" s="120" t="s">
        <v>5339</v>
      </c>
    </row>
    <row r="515" spans="1:39" ht="15" customHeight="1">
      <c r="A515" s="22"/>
      <c r="B515" s="11"/>
      <c r="C515" s="37" t="s">
        <v>5340</v>
      </c>
      <c r="D515" s="800" t="str">
        <f>IF(CNGE_2026_M1_Secc1_Sub1!$D151="","",CNGE_2026_M1_Secc1_Sub1!$D151)</f>
        <v/>
      </c>
      <c r="E515" s="723"/>
      <c r="F515" s="723"/>
      <c r="G515" s="723"/>
      <c r="H515" s="723"/>
      <c r="I515" s="723"/>
      <c r="J515" s="723"/>
      <c r="K515" s="723"/>
      <c r="L515" s="723"/>
      <c r="M515" s="723"/>
      <c r="N515" s="723"/>
      <c r="O515" s="724"/>
      <c r="P515" s="728"/>
      <c r="Q515" s="714"/>
      <c r="R515" s="714"/>
      <c r="S515" s="714"/>
      <c r="T515" s="714"/>
      <c r="U515" s="805"/>
      <c r="V515" s="310"/>
      <c r="W515" s="310"/>
      <c r="X515" s="310"/>
      <c r="Y515" s="310"/>
      <c r="Z515" s="310"/>
      <c r="AA515" s="57"/>
      <c r="AB515" s="57"/>
      <c r="AC515" s="57"/>
      <c r="AD515" s="57"/>
      <c r="AI515" s="512">
        <f t="shared" si="199"/>
        <v>0</v>
      </c>
      <c r="AJ515" s="290">
        <f t="shared" si="200"/>
        <v>0</v>
      </c>
      <c r="AK515" s="293">
        <f t="shared" si="201"/>
        <v>0</v>
      </c>
      <c r="AL515" s="283" t="str">
        <f>IF(AK515=0,"",
IF(SUM($AK$405:AK515)=1,AM515,
IF($AK$525&gt;SUM($AK$405:AK515),_xlfn.CONCAT(", ",AM515),
IF($AK$525=SUM($AK$405:AK515),_xlfn.CONCAT(" y ",AM515)))))</f>
        <v/>
      </c>
      <c r="AM515" s="120" t="s">
        <v>5341</v>
      </c>
    </row>
    <row r="516" spans="1:39" ht="15" customHeight="1">
      <c r="A516" s="22"/>
      <c r="B516" s="11"/>
      <c r="C516" s="37" t="s">
        <v>5342</v>
      </c>
      <c r="D516" s="800" t="str">
        <f>IF(CNGE_2026_M1_Secc1_Sub1!$D152="","",CNGE_2026_M1_Secc1_Sub1!$D152)</f>
        <v/>
      </c>
      <c r="E516" s="723"/>
      <c r="F516" s="723"/>
      <c r="G516" s="723"/>
      <c r="H516" s="723"/>
      <c r="I516" s="723"/>
      <c r="J516" s="723"/>
      <c r="K516" s="723"/>
      <c r="L516" s="723"/>
      <c r="M516" s="723"/>
      <c r="N516" s="723"/>
      <c r="O516" s="724"/>
      <c r="P516" s="728"/>
      <c r="Q516" s="714"/>
      <c r="R516" s="714"/>
      <c r="S516" s="714"/>
      <c r="T516" s="714"/>
      <c r="U516" s="805"/>
      <c r="V516" s="310"/>
      <c r="W516" s="310"/>
      <c r="X516" s="310"/>
      <c r="Y516" s="310"/>
      <c r="Z516" s="310"/>
      <c r="AA516" s="57"/>
      <c r="AB516" s="57"/>
      <c r="AC516" s="57"/>
      <c r="AD516" s="57"/>
      <c r="AI516" s="512">
        <f t="shared" si="199"/>
        <v>0</v>
      </c>
      <c r="AJ516" s="290">
        <f t="shared" si="200"/>
        <v>0</v>
      </c>
      <c r="AK516" s="293">
        <f t="shared" si="201"/>
        <v>0</v>
      </c>
      <c r="AL516" s="283" t="str">
        <f>IF(AK516=0,"",
IF(SUM($AK$405:AK516)=1,AM516,
IF($AK$525&gt;SUM($AK$405:AK516),_xlfn.CONCAT(", ",AM516),
IF($AK$525=SUM($AK$405:AK516),_xlfn.CONCAT(" y ",AM516)))))</f>
        <v/>
      </c>
      <c r="AM516" s="120" t="s">
        <v>5343</v>
      </c>
    </row>
    <row r="517" spans="1:39" ht="15" customHeight="1">
      <c r="A517" s="22"/>
      <c r="B517" s="11"/>
      <c r="C517" s="37" t="s">
        <v>5344</v>
      </c>
      <c r="D517" s="800" t="str">
        <f>IF(CNGE_2026_M1_Secc1_Sub1!$D153="","",CNGE_2026_M1_Secc1_Sub1!$D153)</f>
        <v/>
      </c>
      <c r="E517" s="723"/>
      <c r="F517" s="723"/>
      <c r="G517" s="723"/>
      <c r="H517" s="723"/>
      <c r="I517" s="723"/>
      <c r="J517" s="723"/>
      <c r="K517" s="723"/>
      <c r="L517" s="723"/>
      <c r="M517" s="723"/>
      <c r="N517" s="723"/>
      <c r="O517" s="724"/>
      <c r="P517" s="728"/>
      <c r="Q517" s="714"/>
      <c r="R517" s="714"/>
      <c r="S517" s="714"/>
      <c r="T517" s="714"/>
      <c r="U517" s="805"/>
      <c r="V517" s="310"/>
      <c r="W517" s="310"/>
      <c r="X517" s="310"/>
      <c r="Y517" s="310"/>
      <c r="Z517" s="310"/>
      <c r="AA517" s="57"/>
      <c r="AB517" s="57"/>
      <c r="AC517" s="57"/>
      <c r="AD517" s="57"/>
      <c r="AI517" s="512">
        <f t="shared" si="199"/>
        <v>0</v>
      </c>
      <c r="AJ517" s="290">
        <f t="shared" si="200"/>
        <v>0</v>
      </c>
      <c r="AK517" s="293">
        <f t="shared" si="201"/>
        <v>0</v>
      </c>
      <c r="AL517" s="283" t="str">
        <f>IF(AK517=0,"",
IF(SUM($AK$405:AK517)=1,AM517,
IF($AK$525&gt;SUM($AK$405:AK517),_xlfn.CONCAT(", ",AM517),
IF($AK$525=SUM($AK$405:AK517),_xlfn.CONCAT(" y ",AM517)))))</f>
        <v/>
      </c>
      <c r="AM517" s="120" t="s">
        <v>5345</v>
      </c>
    </row>
    <row r="518" spans="1:39" ht="15" customHeight="1">
      <c r="A518" s="22"/>
      <c r="B518" s="11"/>
      <c r="C518" s="37" t="s">
        <v>5346</v>
      </c>
      <c r="D518" s="800" t="str">
        <f>IF(CNGE_2026_M1_Secc1_Sub1!$D154="","",CNGE_2026_M1_Secc1_Sub1!$D154)</f>
        <v/>
      </c>
      <c r="E518" s="723"/>
      <c r="F518" s="723"/>
      <c r="G518" s="723"/>
      <c r="H518" s="723"/>
      <c r="I518" s="723"/>
      <c r="J518" s="723"/>
      <c r="K518" s="723"/>
      <c r="L518" s="723"/>
      <c r="M518" s="723"/>
      <c r="N518" s="723"/>
      <c r="O518" s="724"/>
      <c r="P518" s="728"/>
      <c r="Q518" s="714"/>
      <c r="R518" s="714"/>
      <c r="S518" s="714"/>
      <c r="T518" s="714"/>
      <c r="U518" s="805"/>
      <c r="V518" s="310"/>
      <c r="W518" s="310"/>
      <c r="X518" s="310"/>
      <c r="Y518" s="310"/>
      <c r="Z518" s="310"/>
      <c r="AA518" s="57"/>
      <c r="AB518" s="57"/>
      <c r="AC518" s="57"/>
      <c r="AD518" s="57"/>
      <c r="AI518" s="512">
        <f t="shared" si="199"/>
        <v>0</v>
      </c>
      <c r="AJ518" s="290">
        <f t="shared" si="200"/>
        <v>0</v>
      </c>
      <c r="AK518" s="293">
        <f t="shared" si="201"/>
        <v>0</v>
      </c>
      <c r="AL518" s="283" t="str">
        <f>IF(AK518=0,"",
IF(SUM($AK$405:AK518)=1,AM518,
IF($AK$525&gt;SUM($AK$405:AK518),_xlfn.CONCAT(", ",AM518),
IF($AK$525=SUM($AK$405:AK518),_xlfn.CONCAT(" y ",AM518)))))</f>
        <v/>
      </c>
      <c r="AM518" s="120" t="s">
        <v>5347</v>
      </c>
    </row>
    <row r="519" spans="1:39" ht="15" customHeight="1">
      <c r="A519" s="22"/>
      <c r="B519" s="11"/>
      <c r="C519" s="37" t="s">
        <v>5348</v>
      </c>
      <c r="D519" s="800" t="str">
        <f>IF(CNGE_2026_M1_Secc1_Sub1!$D155="","",CNGE_2026_M1_Secc1_Sub1!$D155)</f>
        <v/>
      </c>
      <c r="E519" s="723"/>
      <c r="F519" s="723"/>
      <c r="G519" s="723"/>
      <c r="H519" s="723"/>
      <c r="I519" s="723"/>
      <c r="J519" s="723"/>
      <c r="K519" s="723"/>
      <c r="L519" s="723"/>
      <c r="M519" s="723"/>
      <c r="N519" s="723"/>
      <c r="O519" s="724"/>
      <c r="P519" s="728"/>
      <c r="Q519" s="714"/>
      <c r="R519" s="714"/>
      <c r="S519" s="714"/>
      <c r="T519" s="714"/>
      <c r="U519" s="805"/>
      <c r="V519" s="310"/>
      <c r="W519" s="310"/>
      <c r="X519" s="310"/>
      <c r="Y519" s="310"/>
      <c r="Z519" s="310"/>
      <c r="AA519" s="57"/>
      <c r="AB519" s="57"/>
      <c r="AC519" s="57"/>
      <c r="AD519" s="57"/>
      <c r="AI519" s="512">
        <f t="shared" si="199"/>
        <v>0</v>
      </c>
      <c r="AJ519" s="290">
        <f t="shared" si="200"/>
        <v>0</v>
      </c>
      <c r="AK519" s="293">
        <f t="shared" si="201"/>
        <v>0</v>
      </c>
      <c r="AL519" s="283" t="str">
        <f>IF(AK519=0,"",
IF(SUM($AK$405:AK519)=1,AM519,
IF($AK$525&gt;SUM($AK$405:AK519),_xlfn.CONCAT(", ",AM519),
IF($AK$525=SUM($AK$405:AK519),_xlfn.CONCAT(" y ",AM519)))))</f>
        <v/>
      </c>
      <c r="AM519" s="120" t="s">
        <v>5349</v>
      </c>
    </row>
    <row r="520" spans="1:39" ht="15" customHeight="1">
      <c r="A520" s="22"/>
      <c r="B520" s="11"/>
      <c r="C520" s="37" t="s">
        <v>5350</v>
      </c>
      <c r="D520" s="800" t="str">
        <f>IF(CNGE_2026_M1_Secc1_Sub1!$D156="","",CNGE_2026_M1_Secc1_Sub1!$D156)</f>
        <v/>
      </c>
      <c r="E520" s="723"/>
      <c r="F520" s="723"/>
      <c r="G520" s="723"/>
      <c r="H520" s="723"/>
      <c r="I520" s="723"/>
      <c r="J520" s="723"/>
      <c r="K520" s="723"/>
      <c r="L520" s="723"/>
      <c r="M520" s="723"/>
      <c r="N520" s="723"/>
      <c r="O520" s="724"/>
      <c r="P520" s="728"/>
      <c r="Q520" s="714"/>
      <c r="R520" s="714"/>
      <c r="S520" s="714"/>
      <c r="T520" s="714"/>
      <c r="U520" s="805"/>
      <c r="V520" s="310"/>
      <c r="W520" s="310"/>
      <c r="X520" s="310"/>
      <c r="Y520" s="310"/>
      <c r="Z520" s="310"/>
      <c r="AA520" s="57"/>
      <c r="AB520" s="57"/>
      <c r="AC520" s="57"/>
      <c r="AD520" s="57"/>
      <c r="AI520" s="512">
        <f t="shared" si="199"/>
        <v>0</v>
      </c>
      <c r="AJ520" s="290">
        <f t="shared" si="200"/>
        <v>0</v>
      </c>
      <c r="AK520" s="293">
        <f t="shared" si="201"/>
        <v>0</v>
      </c>
      <c r="AL520" s="283" t="str">
        <f>IF(AK520=0,"",
IF(SUM($AK$405:AK520)=1,AM520,
IF($AK$525&gt;SUM($AK$405:AK520),_xlfn.CONCAT(", ",AM520),
IF($AK$525=SUM($AK$405:AK520),_xlfn.CONCAT(" y ",AM520)))))</f>
        <v/>
      </c>
      <c r="AM520" s="120" t="s">
        <v>5351</v>
      </c>
    </row>
    <row r="521" spans="1:39" ht="15" customHeight="1">
      <c r="A521" s="22"/>
      <c r="B521" s="11"/>
      <c r="C521" s="37" t="s">
        <v>5352</v>
      </c>
      <c r="D521" s="800" t="str">
        <f>IF(CNGE_2026_M1_Secc1_Sub1!$D157="","",CNGE_2026_M1_Secc1_Sub1!$D157)</f>
        <v/>
      </c>
      <c r="E521" s="723"/>
      <c r="F521" s="723"/>
      <c r="G521" s="723"/>
      <c r="H521" s="723"/>
      <c r="I521" s="723"/>
      <c r="J521" s="723"/>
      <c r="K521" s="723"/>
      <c r="L521" s="723"/>
      <c r="M521" s="723"/>
      <c r="N521" s="723"/>
      <c r="O521" s="724"/>
      <c r="P521" s="728"/>
      <c r="Q521" s="714"/>
      <c r="R521" s="714"/>
      <c r="S521" s="714"/>
      <c r="T521" s="714"/>
      <c r="U521" s="805"/>
      <c r="V521" s="310"/>
      <c r="W521" s="310"/>
      <c r="X521" s="310"/>
      <c r="Y521" s="310"/>
      <c r="Z521" s="310"/>
      <c r="AA521" s="57"/>
      <c r="AB521" s="57"/>
      <c r="AC521" s="57"/>
      <c r="AD521" s="57"/>
      <c r="AI521" s="512">
        <f t="shared" si="199"/>
        <v>0</v>
      </c>
      <c r="AJ521" s="290">
        <f t="shared" si="200"/>
        <v>0</v>
      </c>
      <c r="AK521" s="293">
        <f t="shared" si="201"/>
        <v>0</v>
      </c>
      <c r="AL521" s="283" t="str">
        <f>IF(AK521=0,"",
IF(SUM($AK$405:AK521)=1,AM521,
IF($AK$525&gt;SUM($AK$405:AK521),_xlfn.CONCAT(", ",AM521),
IF($AK$525=SUM($AK$405:AK521),_xlfn.CONCAT(" y ",AM521)))))</f>
        <v/>
      </c>
      <c r="AM521" s="120" t="s">
        <v>5353</v>
      </c>
    </row>
    <row r="522" spans="1:39" ht="15" customHeight="1">
      <c r="A522" s="22"/>
      <c r="B522" s="11"/>
      <c r="C522" s="37" t="s">
        <v>5354</v>
      </c>
      <c r="D522" s="800" t="str">
        <f>IF(CNGE_2026_M1_Secc1_Sub1!$D158="","",CNGE_2026_M1_Secc1_Sub1!$D158)</f>
        <v/>
      </c>
      <c r="E522" s="723"/>
      <c r="F522" s="723"/>
      <c r="G522" s="723"/>
      <c r="H522" s="723"/>
      <c r="I522" s="723"/>
      <c r="J522" s="723"/>
      <c r="K522" s="723"/>
      <c r="L522" s="723"/>
      <c r="M522" s="723"/>
      <c r="N522" s="723"/>
      <c r="O522" s="724"/>
      <c r="P522" s="728"/>
      <c r="Q522" s="714"/>
      <c r="R522" s="714"/>
      <c r="S522" s="714"/>
      <c r="T522" s="714"/>
      <c r="U522" s="805"/>
      <c r="V522" s="310"/>
      <c r="W522" s="310"/>
      <c r="X522" s="310"/>
      <c r="Y522" s="310"/>
      <c r="Z522" s="310"/>
      <c r="AA522" s="57"/>
      <c r="AB522" s="57"/>
      <c r="AC522" s="57"/>
      <c r="AD522" s="57"/>
      <c r="AI522" s="512">
        <f t="shared" si="199"/>
        <v>0</v>
      </c>
      <c r="AJ522" s="290">
        <f t="shared" si="200"/>
        <v>0</v>
      </c>
      <c r="AK522" s="293">
        <f t="shared" si="201"/>
        <v>0</v>
      </c>
      <c r="AL522" s="283" t="str">
        <f>IF(AK522=0,"",
IF(SUM($AK$405:AK522)=1,AM522,
IF($AK$525&gt;SUM($AK$405:AK522),_xlfn.CONCAT(", ",AM522),
IF($AK$525=SUM($AK$405:AK522),_xlfn.CONCAT(" y ",AM522)))))</f>
        <v/>
      </c>
      <c r="AM522" s="120" t="s">
        <v>5355</v>
      </c>
    </row>
    <row r="523" spans="1:39" ht="15" customHeight="1">
      <c r="A523" s="22"/>
      <c r="B523" s="11"/>
      <c r="C523" s="37" t="s">
        <v>5356</v>
      </c>
      <c r="D523" s="800" t="str">
        <f>IF(CNGE_2026_M1_Secc1_Sub1!$D159="","",CNGE_2026_M1_Secc1_Sub1!$D159)</f>
        <v/>
      </c>
      <c r="E523" s="723"/>
      <c r="F523" s="723"/>
      <c r="G523" s="723"/>
      <c r="H523" s="723"/>
      <c r="I523" s="723"/>
      <c r="J523" s="723"/>
      <c r="K523" s="723"/>
      <c r="L523" s="723"/>
      <c r="M523" s="723"/>
      <c r="N523" s="723"/>
      <c r="O523" s="724"/>
      <c r="P523" s="728"/>
      <c r="Q523" s="714"/>
      <c r="R523" s="714"/>
      <c r="S523" s="714"/>
      <c r="T523" s="714"/>
      <c r="U523" s="805"/>
      <c r="V523" s="310"/>
      <c r="W523" s="310"/>
      <c r="X523" s="310"/>
      <c r="Y523" s="310"/>
      <c r="Z523" s="310"/>
      <c r="AA523" s="57"/>
      <c r="AB523" s="57"/>
      <c r="AC523" s="57"/>
      <c r="AD523" s="57"/>
      <c r="AI523" s="512">
        <f t="shared" si="199"/>
        <v>0</v>
      </c>
      <c r="AJ523" s="290">
        <f t="shared" si="200"/>
        <v>0</v>
      </c>
      <c r="AK523" s="293">
        <f t="shared" si="201"/>
        <v>0</v>
      </c>
      <c r="AL523" s="283" t="str">
        <f>IF(AK523=0,"",
IF(SUM($AK$405:AK523)=1,AM523,
IF($AK$525&gt;SUM($AK$405:AK523),_xlfn.CONCAT(", ",AM523),
IF($AK$525=SUM($AK$405:AK523),_xlfn.CONCAT(" y ",AM523)))))</f>
        <v/>
      </c>
      <c r="AM523" s="120" t="s">
        <v>5357</v>
      </c>
    </row>
    <row r="524" spans="1:39" ht="15" customHeight="1">
      <c r="A524" s="22"/>
      <c r="B524" s="11"/>
      <c r="C524" s="37" t="s">
        <v>5358</v>
      </c>
      <c r="D524" s="800" t="str">
        <f>IF(CNGE_2026_M1_Secc1_Sub1!$D160="","",CNGE_2026_M1_Secc1_Sub1!$D160)</f>
        <v/>
      </c>
      <c r="E524" s="723"/>
      <c r="F524" s="723"/>
      <c r="G524" s="723"/>
      <c r="H524" s="723"/>
      <c r="I524" s="723"/>
      <c r="J524" s="723"/>
      <c r="K524" s="723"/>
      <c r="L524" s="723"/>
      <c r="M524" s="723"/>
      <c r="N524" s="723"/>
      <c r="O524" s="724"/>
      <c r="P524" s="728"/>
      <c r="Q524" s="714"/>
      <c r="R524" s="714"/>
      <c r="S524" s="714"/>
      <c r="T524" s="714"/>
      <c r="U524" s="805"/>
      <c r="V524" s="310"/>
      <c r="W524" s="310"/>
      <c r="X524" s="310"/>
      <c r="Y524" s="310"/>
      <c r="Z524" s="310"/>
      <c r="AA524" s="57"/>
      <c r="AB524" s="57"/>
      <c r="AC524" s="57"/>
      <c r="AD524" s="57"/>
      <c r="AI524" s="512">
        <f>IF(AND($P524&lt;&gt;"",$P524&lt;&gt;1,COUNTA(V524:AD524)&gt;0),1,IF(AND($P524="",COUNTA(V524:AD524)&gt;0),1,0))</f>
        <v>0</v>
      </c>
      <c r="AJ524" s="290">
        <f t="shared" si="200"/>
        <v>0</v>
      </c>
      <c r="AK524" s="293">
        <f t="shared" si="201"/>
        <v>0</v>
      </c>
      <c r="AL524" s="283" t="str">
        <f>IF(AK524=0,"",
IF(SUM($AK$405:AK524)=1,AM524,
IF($AK$525&gt;SUM($AK$405:AK524),_xlfn.CONCAT(", ",AM524),
IF($AK$525=SUM($AK$405:AK524),_xlfn.CONCAT(" y ",AM524)))))</f>
        <v/>
      </c>
      <c r="AM524" s="120" t="s">
        <v>5359</v>
      </c>
    </row>
    <row r="525" spans="1:39" ht="15" customHeight="1">
      <c r="A525" s="30"/>
      <c r="B525" s="816" t="str">
        <f>AK530</f>
        <v/>
      </c>
      <c r="C525" s="816"/>
      <c r="D525" s="816"/>
      <c r="E525" s="816"/>
      <c r="F525" s="816"/>
      <c r="G525" s="816"/>
      <c r="H525" s="816"/>
      <c r="I525" s="816"/>
      <c r="J525" s="816"/>
      <c r="K525" s="816"/>
      <c r="L525" s="816"/>
      <c r="M525" s="816"/>
      <c r="N525" s="816"/>
      <c r="O525" s="816"/>
      <c r="P525" s="816"/>
      <c r="Q525" s="816"/>
      <c r="R525" s="816"/>
      <c r="S525" s="816"/>
      <c r="T525" s="816"/>
      <c r="U525" s="816"/>
      <c r="V525" s="816"/>
      <c r="W525" s="816"/>
      <c r="X525" s="816"/>
      <c r="Y525" s="816"/>
      <c r="Z525" s="816"/>
      <c r="AA525" s="816"/>
      <c r="AB525" s="816"/>
      <c r="AC525" s="816"/>
      <c r="AD525" s="816"/>
      <c r="AI525" s="513">
        <f>SUM(AG405:AH405,AI405:AI524)</f>
        <v>0</v>
      </c>
      <c r="AK525" s="285">
        <f>SUM(AK405:AK524)</f>
        <v>0</v>
      </c>
      <c r="AL525" s="285" t="str">
        <f>IF(AK525=0,"",_xlfn.CONCAT(AL405:AL524))</f>
        <v/>
      </c>
      <c r="AM525" s="286" t="str">
        <f>IF(AK525=0,"",
IF(AK525&gt;10,"Favor de ingresar toda la información requerida en la pregunta",
IF(AK525=1,_xlfn.CONCAT("Favor de revisar la información capturada en el numeral: ",AL525),_xlfn.CONCAT("Favor de revisar la información capturada en los numerales: ",AL525))))</f>
        <v/>
      </c>
    </row>
    <row r="526" spans="1:39" ht="45" customHeight="1">
      <c r="A526" s="30"/>
      <c r="B526" s="11"/>
      <c r="C526" s="977" t="s">
        <v>6168</v>
      </c>
      <c r="D526" s="799"/>
      <c r="E526" s="799"/>
      <c r="F526" s="799"/>
      <c r="G526" s="804"/>
      <c r="H526" s="714"/>
      <c r="I526" s="714"/>
      <c r="J526" s="714"/>
      <c r="K526" s="714"/>
      <c r="L526" s="714"/>
      <c r="M526" s="714"/>
      <c r="N526" s="714"/>
      <c r="O526" s="714"/>
      <c r="P526" s="714"/>
      <c r="Q526" s="714"/>
      <c r="R526" s="714"/>
      <c r="S526" s="714"/>
      <c r="T526" s="714"/>
      <c r="U526" s="714"/>
      <c r="V526" s="714"/>
      <c r="W526" s="714"/>
      <c r="X526" s="714"/>
      <c r="Y526" s="714"/>
      <c r="Z526" s="714"/>
      <c r="AA526" s="714"/>
      <c r="AB526" s="714"/>
      <c r="AC526" s="714"/>
      <c r="AD526" s="805"/>
      <c r="AG526" s="618" t="str">
        <f>SUBSTITUTE( SUBSTITUTE( SUBSTITUTE( SUBSTITUTE( SUBSTITUTE( SUBSTITUTE( SUBSTITUTE( SUBSTITUTE( SUBSTITUTE( SUBSTITUTE(G526, "á", "a"), "é", "e"), "í", "i"), "ó", "o"), "ú", "u"), "Á", "A"), "É", "E"), "Í", "I"), "Ó", "O"), "Ú", "U")</f>
        <v/>
      </c>
    </row>
    <row r="527" spans="1:39" ht="15" customHeight="1">
      <c r="A527" s="30"/>
      <c r="B527" s="797" t="str">
        <f>IF(AND(AN405&gt;0,G526=""),"Ha seleccionado el código 9 en Elementos, debe anotar el nombre de dicho(s) elemento(s), mecanismo(s) y/o esquema(s)","")</f>
        <v/>
      </c>
      <c r="C527" s="797"/>
      <c r="D527" s="797"/>
      <c r="E527" s="797"/>
      <c r="F527" s="797"/>
      <c r="G527" s="797"/>
      <c r="H527" s="797"/>
      <c r="I527" s="797"/>
      <c r="J527" s="797"/>
      <c r="K527" s="797"/>
      <c r="L527" s="797"/>
      <c r="M527" s="797"/>
      <c r="N527" s="797"/>
      <c r="O527" s="797"/>
      <c r="P527" s="797"/>
      <c r="Q527" s="797"/>
      <c r="R527" s="797"/>
      <c r="S527" s="797"/>
      <c r="T527" s="797"/>
      <c r="U527" s="797"/>
      <c r="V527" s="797"/>
      <c r="W527" s="797"/>
      <c r="X527" s="797"/>
      <c r="Y527" s="797"/>
      <c r="Z527" s="797"/>
      <c r="AA527" s="797"/>
      <c r="AB527" s="797"/>
      <c r="AC527" s="797"/>
      <c r="AD527" s="797"/>
      <c r="AE527" s="529"/>
    </row>
    <row r="528" spans="1:39" ht="15" customHeight="1">
      <c r="A528" s="30"/>
      <c r="B528" s="11"/>
      <c r="C528" s="820" t="s">
        <v>6320</v>
      </c>
      <c r="D528" s="723"/>
      <c r="E528" s="723"/>
      <c r="F528" s="723"/>
      <c r="G528" s="723"/>
      <c r="H528" s="723"/>
      <c r="I528" s="723"/>
      <c r="J528" s="723"/>
      <c r="K528" s="723"/>
      <c r="L528" s="723"/>
      <c r="M528" s="723"/>
      <c r="N528" s="723"/>
      <c r="O528" s="723"/>
      <c r="P528" s="723"/>
      <c r="Q528" s="723"/>
      <c r="R528" s="723"/>
      <c r="S528" s="723"/>
      <c r="T528" s="723"/>
      <c r="U528" s="723"/>
      <c r="V528" s="723"/>
      <c r="W528" s="723"/>
      <c r="X528" s="723"/>
      <c r="Y528" s="723"/>
      <c r="Z528" s="723"/>
      <c r="AA528" s="723"/>
      <c r="AB528" s="723"/>
      <c r="AC528" s="723"/>
      <c r="AD528" s="724"/>
      <c r="AH528" s="848" t="s">
        <v>6321</v>
      </c>
      <c r="AI528" s="848"/>
      <c r="AJ528" s="848"/>
      <c r="AK528" s="848"/>
    </row>
    <row r="529" spans="1:37" ht="15" customHeight="1">
      <c r="A529" s="30"/>
      <c r="B529" s="11"/>
      <c r="C529" s="46" t="s">
        <v>5023</v>
      </c>
      <c r="D529" s="860" t="s">
        <v>6322</v>
      </c>
      <c r="E529" s="723"/>
      <c r="F529" s="723"/>
      <c r="G529" s="723"/>
      <c r="H529" s="723"/>
      <c r="I529" s="723"/>
      <c r="J529" s="723"/>
      <c r="K529" s="723"/>
      <c r="L529" s="723"/>
      <c r="M529" s="723"/>
      <c r="N529" s="723"/>
      <c r="O529" s="723"/>
      <c r="P529" s="723"/>
      <c r="Q529" s="723"/>
      <c r="R529" s="723"/>
      <c r="S529" s="723"/>
      <c r="T529" s="723"/>
      <c r="U529" s="723"/>
      <c r="V529" s="723"/>
      <c r="W529" s="723"/>
      <c r="X529" s="723"/>
      <c r="Y529" s="723"/>
      <c r="Z529" s="723"/>
      <c r="AA529" s="723"/>
      <c r="AB529" s="723"/>
      <c r="AC529" s="723"/>
      <c r="AD529" s="724"/>
      <c r="AH529" s="660" t="s">
        <v>5109</v>
      </c>
      <c r="AI529" s="660" t="s">
        <v>5110</v>
      </c>
      <c r="AJ529" s="660" t="s">
        <v>5111</v>
      </c>
      <c r="AK529" s="660" t="s">
        <v>5112</v>
      </c>
    </row>
    <row r="530" spans="1:37" ht="15" customHeight="1">
      <c r="A530" s="30"/>
      <c r="B530" s="11"/>
      <c r="C530" s="46" t="s">
        <v>5025</v>
      </c>
      <c r="D530" s="860" t="s">
        <v>6323</v>
      </c>
      <c r="E530" s="723"/>
      <c r="F530" s="723"/>
      <c r="G530" s="723"/>
      <c r="H530" s="723"/>
      <c r="I530" s="723"/>
      <c r="J530" s="723"/>
      <c r="K530" s="723"/>
      <c r="L530" s="723"/>
      <c r="M530" s="723"/>
      <c r="N530" s="723"/>
      <c r="O530" s="723"/>
      <c r="P530" s="723"/>
      <c r="Q530" s="723"/>
      <c r="R530" s="723"/>
      <c r="S530" s="723"/>
      <c r="T530" s="723"/>
      <c r="U530" s="723"/>
      <c r="V530" s="723"/>
      <c r="W530" s="723"/>
      <c r="X530" s="723"/>
      <c r="Y530" s="723"/>
      <c r="Z530" s="723"/>
      <c r="AA530" s="723"/>
      <c r="AB530" s="723"/>
      <c r="AC530" s="723"/>
      <c r="AD530" s="724"/>
      <c r="AH530" s="13" t="s">
        <v>6288</v>
      </c>
      <c r="AI530" s="46" t="s">
        <v>5023</v>
      </c>
      <c r="AJ530" s="627" t="str" cm="1">
        <f t="array" ref="AJ530">IF(AG526&lt;&gt;"",_xlfn.TEXTJOIN(" / ", TRUE, _xlfn.UNIQUE(IF($AH$530:$AH$537&lt;&gt;"",IF(ISNUMBER(SEARCH(AG526, $AH$530:$AH$537)) + (_xlfn.MAP($AH$530:$AH$537, _xlfn.LAMBDA(_xlpm.r, SUM(--ISNUMBER(SEARCH(_xlfn.TEXTSPLIT(_xlpm.r, ","), AG526))))))&gt;0,$AI$530:$AI$537, ""), ""))), "")</f>
        <v/>
      </c>
      <c r="AK530" s="64" t="str">
        <f>IF(AJ530 = "", "", "Alerta: Revise el texto ingresado en el Especifique ya que podria existir en las opciones resaltadas en amarillo")</f>
        <v/>
      </c>
    </row>
    <row r="531" spans="1:37" ht="15" customHeight="1">
      <c r="A531" s="30"/>
      <c r="B531" s="11"/>
      <c r="C531" s="46" t="s">
        <v>5027</v>
      </c>
      <c r="D531" s="860" t="s">
        <v>6324</v>
      </c>
      <c r="E531" s="723"/>
      <c r="F531" s="723"/>
      <c r="G531" s="723"/>
      <c r="H531" s="723"/>
      <c r="I531" s="723"/>
      <c r="J531" s="723"/>
      <c r="K531" s="723"/>
      <c r="L531" s="723"/>
      <c r="M531" s="723"/>
      <c r="N531" s="723"/>
      <c r="O531" s="723"/>
      <c r="P531" s="723"/>
      <c r="Q531" s="723"/>
      <c r="R531" s="723"/>
      <c r="S531" s="723"/>
      <c r="T531" s="723"/>
      <c r="U531" s="723"/>
      <c r="V531" s="723"/>
      <c r="W531" s="723"/>
      <c r="X531" s="723"/>
      <c r="Y531" s="723"/>
      <c r="Z531" s="723"/>
      <c r="AA531" s="723"/>
      <c r="AB531" s="723"/>
      <c r="AC531" s="723"/>
      <c r="AD531" s="724"/>
      <c r="AH531" s="13" t="s">
        <v>6290</v>
      </c>
      <c r="AI531" s="46" t="s">
        <v>5025</v>
      </c>
    </row>
    <row r="532" spans="1:37" ht="15" customHeight="1">
      <c r="A532" s="30"/>
      <c r="B532" s="11"/>
      <c r="C532" s="46" t="s">
        <v>5029</v>
      </c>
      <c r="D532" s="860" t="s">
        <v>6325</v>
      </c>
      <c r="E532" s="723"/>
      <c r="F532" s="723"/>
      <c r="G532" s="723"/>
      <c r="H532" s="723"/>
      <c r="I532" s="723"/>
      <c r="J532" s="723"/>
      <c r="K532" s="723"/>
      <c r="L532" s="723"/>
      <c r="M532" s="723"/>
      <c r="N532" s="723"/>
      <c r="O532" s="723"/>
      <c r="P532" s="723"/>
      <c r="Q532" s="723"/>
      <c r="R532" s="723"/>
      <c r="S532" s="723"/>
      <c r="T532" s="723"/>
      <c r="U532" s="723"/>
      <c r="V532" s="723"/>
      <c r="W532" s="723"/>
      <c r="X532" s="723"/>
      <c r="Y532" s="723"/>
      <c r="Z532" s="723"/>
      <c r="AA532" s="723"/>
      <c r="AB532" s="723"/>
      <c r="AC532" s="723"/>
      <c r="AD532" s="724"/>
      <c r="AH532" s="13" t="s">
        <v>6292</v>
      </c>
      <c r="AI532" s="46" t="s">
        <v>5027</v>
      </c>
    </row>
    <row r="533" spans="1:37" ht="15" customHeight="1">
      <c r="A533" s="30"/>
      <c r="B533" s="11"/>
      <c r="C533" s="46" t="s">
        <v>5031</v>
      </c>
      <c r="D533" s="860" t="s">
        <v>6326</v>
      </c>
      <c r="E533" s="723"/>
      <c r="F533" s="723"/>
      <c r="G533" s="723"/>
      <c r="H533" s="723"/>
      <c r="I533" s="723"/>
      <c r="J533" s="723"/>
      <c r="K533" s="723"/>
      <c r="L533" s="723"/>
      <c r="M533" s="723"/>
      <c r="N533" s="723"/>
      <c r="O533" s="723"/>
      <c r="P533" s="723"/>
      <c r="Q533" s="723"/>
      <c r="R533" s="723"/>
      <c r="S533" s="723"/>
      <c r="T533" s="723"/>
      <c r="U533" s="723"/>
      <c r="V533" s="723"/>
      <c r="W533" s="723"/>
      <c r="X533" s="723"/>
      <c r="Y533" s="723"/>
      <c r="Z533" s="723"/>
      <c r="AA533" s="723"/>
      <c r="AB533" s="723"/>
      <c r="AC533" s="723"/>
      <c r="AD533" s="724"/>
      <c r="AH533" s="13" t="s">
        <v>6294</v>
      </c>
      <c r="AI533" s="46" t="s">
        <v>5029</v>
      </c>
    </row>
    <row r="534" spans="1:37" ht="15" customHeight="1">
      <c r="A534" s="30"/>
      <c r="B534" s="11"/>
      <c r="C534" s="46" t="s">
        <v>5033</v>
      </c>
      <c r="D534" s="860" t="s">
        <v>6327</v>
      </c>
      <c r="E534" s="723"/>
      <c r="F534" s="723"/>
      <c r="G534" s="723"/>
      <c r="H534" s="723"/>
      <c r="I534" s="723"/>
      <c r="J534" s="723"/>
      <c r="K534" s="723"/>
      <c r="L534" s="723"/>
      <c r="M534" s="723"/>
      <c r="N534" s="723"/>
      <c r="O534" s="723"/>
      <c r="P534" s="723"/>
      <c r="Q534" s="723"/>
      <c r="R534" s="723"/>
      <c r="S534" s="723"/>
      <c r="T534" s="723"/>
      <c r="U534" s="723"/>
      <c r="V534" s="723"/>
      <c r="W534" s="723"/>
      <c r="X534" s="723"/>
      <c r="Y534" s="723"/>
      <c r="Z534" s="723"/>
      <c r="AA534" s="723"/>
      <c r="AB534" s="723"/>
      <c r="AC534" s="723"/>
      <c r="AD534" s="724"/>
      <c r="AH534" s="13" t="s">
        <v>6295</v>
      </c>
      <c r="AI534" s="46" t="s">
        <v>5031</v>
      </c>
    </row>
    <row r="535" spans="1:37" ht="15" customHeight="1">
      <c r="A535" s="30"/>
      <c r="B535" s="11"/>
      <c r="C535" s="46" t="s">
        <v>5035</v>
      </c>
      <c r="D535" s="860" t="s">
        <v>6186</v>
      </c>
      <c r="E535" s="723"/>
      <c r="F535" s="723"/>
      <c r="G535" s="723"/>
      <c r="H535" s="723"/>
      <c r="I535" s="723"/>
      <c r="J535" s="723"/>
      <c r="K535" s="723"/>
      <c r="L535" s="723"/>
      <c r="M535" s="723"/>
      <c r="N535" s="723"/>
      <c r="O535" s="723"/>
      <c r="P535" s="723"/>
      <c r="Q535" s="723"/>
      <c r="R535" s="723"/>
      <c r="S535" s="723"/>
      <c r="T535" s="723"/>
      <c r="U535" s="723"/>
      <c r="V535" s="723"/>
      <c r="W535" s="723"/>
      <c r="X535" s="723"/>
      <c r="Y535" s="723"/>
      <c r="Z535" s="723"/>
      <c r="AA535" s="723"/>
      <c r="AB535" s="723"/>
      <c r="AC535" s="723"/>
      <c r="AD535" s="724"/>
      <c r="AH535" s="13" t="s">
        <v>6296</v>
      </c>
      <c r="AI535" s="46" t="s">
        <v>5033</v>
      </c>
    </row>
    <row r="536" spans="1:37" ht="15" customHeight="1">
      <c r="A536" s="30"/>
      <c r="B536" s="11"/>
      <c r="C536" s="46" t="s">
        <v>5037</v>
      </c>
      <c r="D536" s="860" t="s">
        <v>6188</v>
      </c>
      <c r="E536" s="723"/>
      <c r="F536" s="723"/>
      <c r="G536" s="723"/>
      <c r="H536" s="723"/>
      <c r="I536" s="723"/>
      <c r="J536" s="723"/>
      <c r="K536" s="723"/>
      <c r="L536" s="723"/>
      <c r="M536" s="723"/>
      <c r="N536" s="723"/>
      <c r="O536" s="723"/>
      <c r="P536" s="723"/>
      <c r="Q536" s="723"/>
      <c r="R536" s="723"/>
      <c r="S536" s="723"/>
      <c r="T536" s="723"/>
      <c r="U536" s="723"/>
      <c r="V536" s="723"/>
      <c r="W536" s="723"/>
      <c r="X536" s="723"/>
      <c r="Y536" s="723"/>
      <c r="Z536" s="723"/>
      <c r="AA536" s="723"/>
      <c r="AB536" s="723"/>
      <c r="AC536" s="723"/>
      <c r="AD536" s="724"/>
      <c r="AH536" s="13" t="s">
        <v>6189</v>
      </c>
      <c r="AI536" s="46" t="s">
        <v>5035</v>
      </c>
    </row>
    <row r="537" spans="1:37" ht="15" customHeight="1">
      <c r="A537" s="30"/>
      <c r="B537" s="11"/>
      <c r="C537" s="46" t="s">
        <v>5039</v>
      </c>
      <c r="D537" s="860" t="s">
        <v>6328</v>
      </c>
      <c r="E537" s="723"/>
      <c r="F537" s="723"/>
      <c r="G537" s="723"/>
      <c r="H537" s="723"/>
      <c r="I537" s="723"/>
      <c r="J537" s="723"/>
      <c r="K537" s="723"/>
      <c r="L537" s="723"/>
      <c r="M537" s="723"/>
      <c r="N537" s="723"/>
      <c r="O537" s="723"/>
      <c r="P537" s="723"/>
      <c r="Q537" s="723"/>
      <c r="R537" s="723"/>
      <c r="S537" s="723"/>
      <c r="T537" s="723"/>
      <c r="U537" s="723"/>
      <c r="V537" s="723"/>
      <c r="W537" s="723"/>
      <c r="X537" s="723"/>
      <c r="Y537" s="723"/>
      <c r="Z537" s="723"/>
      <c r="AA537" s="723"/>
      <c r="AB537" s="723"/>
      <c r="AC537" s="723"/>
      <c r="AD537" s="724"/>
      <c r="AH537" s="13" t="s">
        <v>6191</v>
      </c>
      <c r="AI537" s="46" t="s">
        <v>5037</v>
      </c>
    </row>
    <row r="538" spans="1:37" ht="15" customHeight="1">
      <c r="A538" s="30"/>
      <c r="B538" s="11"/>
      <c r="C538" s="514"/>
      <c r="D538" s="7"/>
      <c r="E538" s="515"/>
      <c r="F538" s="515"/>
      <c r="G538" s="515"/>
      <c r="H538" s="515"/>
      <c r="I538" s="515"/>
      <c r="J538" s="515"/>
      <c r="K538" s="515"/>
      <c r="L538" s="515"/>
      <c r="M538" s="515"/>
      <c r="N538" s="515"/>
      <c r="O538" s="515"/>
      <c r="P538" s="515"/>
      <c r="Q538" s="515"/>
      <c r="R538" s="515"/>
      <c r="S538" s="516"/>
      <c r="T538" s="516"/>
      <c r="U538" s="516"/>
      <c r="V538" s="516"/>
      <c r="W538" s="516"/>
      <c r="X538" s="516"/>
      <c r="Y538" s="516"/>
      <c r="Z538" s="516"/>
      <c r="AA538" s="516"/>
      <c r="AB538" s="516"/>
      <c r="AC538" s="516"/>
      <c r="AD538" s="516"/>
      <c r="AH538" s="13"/>
      <c r="AI538" s="64"/>
    </row>
    <row r="539" spans="1:37" ht="24" customHeight="1">
      <c r="A539" s="22"/>
      <c r="B539" s="11"/>
      <c r="C539" s="828" t="s">
        <v>5408</v>
      </c>
      <c r="D539" s="799"/>
      <c r="E539" s="799"/>
      <c r="F539" s="799"/>
      <c r="G539" s="799"/>
      <c r="H539" s="799"/>
      <c r="I539" s="799"/>
      <c r="J539" s="799"/>
      <c r="K539" s="799"/>
      <c r="L539" s="799"/>
      <c r="M539" s="799"/>
      <c r="N539" s="799"/>
      <c r="O539" s="799"/>
      <c r="P539" s="799"/>
      <c r="Q539" s="799"/>
      <c r="R539" s="799"/>
      <c r="S539" s="799"/>
      <c r="T539" s="799"/>
      <c r="U539" s="799"/>
      <c r="V539" s="799"/>
      <c r="W539" s="799"/>
      <c r="X539" s="799"/>
      <c r="Y539" s="799"/>
      <c r="Z539" s="799"/>
      <c r="AA539" s="799"/>
      <c r="AB539" s="799"/>
      <c r="AC539" s="799"/>
      <c r="AD539" s="799"/>
      <c r="AH539" s="13"/>
      <c r="AI539" s="64"/>
    </row>
    <row r="540" spans="1:37" ht="60" customHeight="1">
      <c r="A540" s="22"/>
      <c r="B540" s="11"/>
      <c r="C540" s="878"/>
      <c r="D540" s="879"/>
      <c r="E540" s="879"/>
      <c r="F540" s="879"/>
      <c r="G540" s="879"/>
      <c r="H540" s="879"/>
      <c r="I540" s="879"/>
      <c r="J540" s="879"/>
      <c r="K540" s="879"/>
      <c r="L540" s="879"/>
      <c r="M540" s="879"/>
      <c r="N540" s="879"/>
      <c r="O540" s="879"/>
      <c r="P540" s="879"/>
      <c r="Q540" s="879"/>
      <c r="R540" s="879"/>
      <c r="S540" s="879"/>
      <c r="T540" s="879"/>
      <c r="U540" s="879"/>
      <c r="V540" s="879"/>
      <c r="W540" s="879"/>
      <c r="X540" s="879"/>
      <c r="Y540" s="879"/>
      <c r="Z540" s="879"/>
      <c r="AA540" s="879"/>
      <c r="AB540" s="879"/>
      <c r="AC540" s="879"/>
      <c r="AD540" s="880"/>
      <c r="AH540" s="13"/>
      <c r="AI540" s="64"/>
    </row>
    <row r="541" spans="1:37" ht="15" customHeight="1">
      <c r="A541" s="22"/>
      <c r="B541" s="843" t="str">
        <f>AM525</f>
        <v/>
      </c>
      <c r="C541" s="678"/>
      <c r="D541" s="678"/>
      <c r="E541" s="678"/>
      <c r="F541" s="678"/>
      <c r="G541" s="678"/>
      <c r="H541" s="678"/>
      <c r="I541" s="678"/>
      <c r="J541" s="678"/>
      <c r="K541" s="678"/>
      <c r="L541" s="678"/>
      <c r="M541" s="678"/>
      <c r="N541" s="678"/>
      <c r="O541" s="678"/>
      <c r="P541" s="678"/>
      <c r="Q541" s="678"/>
      <c r="R541" s="678"/>
      <c r="S541" s="678"/>
      <c r="T541" s="678"/>
      <c r="U541" s="678"/>
      <c r="V541" s="678"/>
      <c r="W541" s="678"/>
      <c r="X541" s="678"/>
      <c r="Y541" s="678"/>
      <c r="Z541" s="678"/>
      <c r="AA541" s="678"/>
      <c r="AB541" s="678"/>
      <c r="AC541" s="678"/>
      <c r="AD541" s="678"/>
    </row>
    <row r="542" spans="1:37" ht="15" customHeight="1">
      <c r="A542" s="22"/>
      <c r="B542" s="913" t="str">
        <f>IF(AI525&gt;0,"Favor de verificar que no tenga información en celdas sombreadas","")</f>
        <v/>
      </c>
      <c r="C542" s="799"/>
      <c r="D542" s="799"/>
      <c r="E542" s="799"/>
      <c r="F542" s="799"/>
      <c r="G542" s="799"/>
      <c r="H542" s="799"/>
      <c r="I542" s="799"/>
      <c r="J542" s="799"/>
      <c r="K542" s="799"/>
      <c r="L542" s="799"/>
      <c r="M542" s="799"/>
      <c r="N542" s="799"/>
      <c r="O542" s="799"/>
      <c r="P542" s="799"/>
      <c r="Q542" s="799"/>
      <c r="R542" s="799"/>
      <c r="S542" s="799"/>
      <c r="T542" s="799"/>
      <c r="U542" s="799"/>
      <c r="V542" s="799"/>
      <c r="W542" s="799"/>
      <c r="X542" s="799"/>
      <c r="Y542" s="799"/>
      <c r="Z542" s="799"/>
      <c r="AA542" s="799"/>
      <c r="AB542" s="799"/>
      <c r="AC542" s="799"/>
      <c r="AD542" s="799"/>
    </row>
    <row r="543" spans="1:37" ht="15" customHeight="1">
      <c r="A543" s="22"/>
      <c r="B543" s="11"/>
      <c r="D543" s="517"/>
      <c r="E543" s="517"/>
      <c r="F543" s="517"/>
      <c r="G543" s="517"/>
      <c r="H543" s="517"/>
      <c r="I543" s="517"/>
      <c r="J543" s="517"/>
      <c r="K543" s="517"/>
      <c r="L543" s="517"/>
      <c r="M543" s="517"/>
      <c r="N543" s="517"/>
      <c r="O543" s="517"/>
      <c r="P543" s="517"/>
      <c r="Q543" s="517"/>
      <c r="R543" s="517"/>
      <c r="S543" s="517"/>
      <c r="T543" s="517"/>
      <c r="U543" s="517"/>
      <c r="V543" s="517"/>
      <c r="W543" s="517"/>
      <c r="X543" s="517"/>
      <c r="Y543" s="517"/>
      <c r="Z543" s="517"/>
      <c r="AA543" s="517"/>
      <c r="AB543" s="517"/>
      <c r="AC543" s="517"/>
      <c r="AD543" s="517"/>
    </row>
    <row r="544" spans="1:37" ht="15" customHeight="1">
      <c r="A544" s="30"/>
      <c r="B544" s="11"/>
      <c r="D544" s="515"/>
      <c r="E544" s="515"/>
      <c r="F544" s="515"/>
      <c r="G544" s="515"/>
      <c r="H544" s="515"/>
      <c r="I544" s="515"/>
      <c r="J544" s="515"/>
      <c r="K544" s="515"/>
      <c r="L544" s="515"/>
      <c r="M544" s="515"/>
      <c r="N544" s="515"/>
      <c r="O544" s="515"/>
      <c r="P544" s="515"/>
      <c r="Q544" s="515"/>
      <c r="R544" s="515"/>
      <c r="S544" s="516"/>
      <c r="T544" s="516"/>
      <c r="U544" s="516"/>
      <c r="V544" s="516"/>
      <c r="W544" s="516"/>
      <c r="X544" s="516"/>
      <c r="Y544" s="516"/>
      <c r="Z544" s="516"/>
      <c r="AA544" s="516"/>
      <c r="AB544" s="516"/>
      <c r="AC544" s="516"/>
      <c r="AD544" s="516"/>
    </row>
    <row r="545" spans="1:61" ht="15" customHeight="1">
      <c r="A545" s="30"/>
      <c r="B545" s="11"/>
      <c r="D545" s="515"/>
      <c r="E545" s="515"/>
      <c r="F545" s="515"/>
      <c r="G545" s="515"/>
      <c r="H545" s="515"/>
      <c r="I545" s="515"/>
      <c r="J545" s="515"/>
      <c r="K545" s="515"/>
      <c r="L545" s="515"/>
      <c r="M545" s="515"/>
      <c r="N545" s="515"/>
      <c r="O545" s="515"/>
      <c r="P545" s="515"/>
      <c r="Q545" s="515"/>
      <c r="R545" s="515"/>
      <c r="S545" s="516"/>
      <c r="T545" s="516"/>
      <c r="U545" s="516"/>
      <c r="V545" s="516"/>
      <c r="W545" s="516"/>
      <c r="X545" s="516"/>
      <c r="Y545" s="516"/>
      <c r="Z545" s="516"/>
      <c r="AA545" s="516"/>
      <c r="AB545" s="516"/>
      <c r="AC545" s="516"/>
      <c r="AD545" s="516"/>
    </row>
    <row r="546" spans="1:61" ht="15" customHeight="1">
      <c r="A546" s="30"/>
      <c r="B546" s="11"/>
      <c r="D546" s="515"/>
      <c r="E546" s="515"/>
      <c r="F546" s="515"/>
      <c r="G546" s="515"/>
      <c r="H546" s="515"/>
      <c r="I546" s="515"/>
      <c r="J546" s="515"/>
      <c r="K546" s="515"/>
      <c r="L546" s="515"/>
      <c r="M546" s="515"/>
      <c r="N546" s="515"/>
      <c r="O546" s="515"/>
      <c r="P546" s="515"/>
      <c r="Q546" s="515"/>
      <c r="R546" s="515"/>
      <c r="S546" s="516"/>
      <c r="T546" s="516"/>
      <c r="U546" s="516"/>
      <c r="V546" s="516"/>
      <c r="W546" s="516"/>
      <c r="X546" s="516"/>
      <c r="Y546" s="516"/>
      <c r="Z546" s="516"/>
      <c r="AA546" s="516"/>
      <c r="AB546" s="516"/>
      <c r="AC546" s="516"/>
      <c r="AD546" s="516"/>
    </row>
    <row r="547" spans="1:61" ht="48" customHeight="1">
      <c r="A547" s="30" t="s">
        <v>6329</v>
      </c>
      <c r="B547" s="839" t="s">
        <v>6330</v>
      </c>
      <c r="C547" s="799"/>
      <c r="D547" s="799"/>
      <c r="E547" s="799"/>
      <c r="F547" s="799"/>
      <c r="G547" s="799"/>
      <c r="H547" s="799"/>
      <c r="I547" s="799"/>
      <c r="J547" s="799"/>
      <c r="K547" s="799"/>
      <c r="L547" s="799"/>
      <c r="M547" s="799"/>
      <c r="N547" s="799"/>
      <c r="O547" s="799"/>
      <c r="P547" s="799"/>
      <c r="Q547" s="799"/>
      <c r="R547" s="799"/>
      <c r="S547" s="799"/>
      <c r="T547" s="799"/>
      <c r="U547" s="799"/>
      <c r="V547" s="799"/>
      <c r="W547" s="799"/>
      <c r="X547" s="799"/>
      <c r="Y547" s="799"/>
      <c r="Z547" s="799"/>
      <c r="AA547" s="799"/>
      <c r="AB547" s="799"/>
      <c r="AC547" s="799"/>
      <c r="AD547" s="799"/>
    </row>
    <row r="548" spans="1:61" ht="24" customHeight="1">
      <c r="A548" s="30"/>
      <c r="B548" s="31"/>
      <c r="C548" s="798" t="s">
        <v>6331</v>
      </c>
      <c r="D548" s="799"/>
      <c r="E548" s="799"/>
      <c r="F548" s="799"/>
      <c r="G548" s="799"/>
      <c r="H548" s="799"/>
      <c r="I548" s="799"/>
      <c r="J548" s="799"/>
      <c r="K548" s="799"/>
      <c r="L548" s="799"/>
      <c r="M548" s="799"/>
      <c r="N548" s="799"/>
      <c r="O548" s="799"/>
      <c r="P548" s="799"/>
      <c r="Q548" s="799"/>
      <c r="R548" s="799"/>
      <c r="S548" s="799"/>
      <c r="T548" s="799"/>
      <c r="U548" s="799"/>
      <c r="V548" s="799"/>
      <c r="W548" s="799"/>
      <c r="X548" s="799"/>
      <c r="Y548" s="799"/>
      <c r="Z548" s="799"/>
      <c r="AA548" s="799"/>
      <c r="AB548" s="799"/>
      <c r="AC548" s="799"/>
      <c r="AD548" s="799"/>
    </row>
    <row r="549" spans="1:61" ht="36" customHeight="1">
      <c r="A549" s="22"/>
      <c r="B549" s="11"/>
      <c r="C549" s="831" t="s">
        <v>6332</v>
      </c>
      <c r="D549" s="799"/>
      <c r="E549" s="799"/>
      <c r="F549" s="799"/>
      <c r="G549" s="799"/>
      <c r="H549" s="799"/>
      <c r="I549" s="799"/>
      <c r="J549" s="799"/>
      <c r="K549" s="799"/>
      <c r="L549" s="799"/>
      <c r="M549" s="799"/>
      <c r="N549" s="799"/>
      <c r="O549" s="799"/>
      <c r="P549" s="799"/>
      <c r="Q549" s="799"/>
      <c r="R549" s="799"/>
      <c r="S549" s="799"/>
      <c r="T549" s="799"/>
      <c r="U549" s="799"/>
      <c r="V549" s="799"/>
      <c r="W549" s="799"/>
      <c r="X549" s="799"/>
      <c r="Y549" s="799"/>
      <c r="Z549" s="799"/>
      <c r="AA549" s="799"/>
      <c r="AB549" s="799"/>
      <c r="AC549" s="799"/>
      <c r="AD549" s="799"/>
    </row>
    <row r="550" spans="1:61" ht="24" customHeight="1">
      <c r="A550" s="30"/>
      <c r="B550" s="11"/>
      <c r="C550" s="828" t="s">
        <v>6195</v>
      </c>
      <c r="D550" s="799"/>
      <c r="E550" s="799"/>
      <c r="F550" s="799"/>
      <c r="G550" s="799"/>
      <c r="H550" s="799"/>
      <c r="I550" s="799"/>
      <c r="J550" s="799"/>
      <c r="K550" s="799"/>
      <c r="L550" s="799"/>
      <c r="M550" s="799"/>
      <c r="N550" s="799"/>
      <c r="O550" s="799"/>
      <c r="P550" s="799"/>
      <c r="Q550" s="799"/>
      <c r="R550" s="799"/>
      <c r="S550" s="799"/>
      <c r="T550" s="799"/>
      <c r="U550" s="799"/>
      <c r="V550" s="799"/>
      <c r="W550" s="799"/>
      <c r="X550" s="799"/>
      <c r="Y550" s="799"/>
      <c r="Z550" s="799"/>
      <c r="AA550" s="799"/>
      <c r="AB550" s="799"/>
      <c r="AC550" s="799"/>
      <c r="AD550" s="799"/>
    </row>
    <row r="551" spans="1:61" ht="36" customHeight="1">
      <c r="A551" s="30"/>
      <c r="B551" s="31"/>
      <c r="C551" s="877" t="s">
        <v>6333</v>
      </c>
      <c r="D551" s="678"/>
      <c r="E551" s="678"/>
      <c r="F551" s="678"/>
      <c r="G551" s="678"/>
      <c r="H551" s="678"/>
      <c r="I551" s="678"/>
      <c r="J551" s="678"/>
      <c r="K551" s="678"/>
      <c r="L551" s="678"/>
      <c r="M551" s="678"/>
      <c r="N551" s="678"/>
      <c r="O551" s="678"/>
      <c r="P551" s="678"/>
      <c r="Q551" s="678"/>
      <c r="R551" s="678"/>
      <c r="S551" s="678"/>
      <c r="T551" s="678"/>
      <c r="U551" s="678"/>
      <c r="V551" s="678"/>
      <c r="W551" s="678"/>
      <c r="X551" s="678"/>
      <c r="Y551" s="678"/>
      <c r="Z551" s="678"/>
      <c r="AA551" s="678"/>
      <c r="AB551" s="678"/>
      <c r="AC551" s="678"/>
      <c r="AD551" s="678"/>
    </row>
    <row r="552" spans="1:61" ht="24" customHeight="1">
      <c r="A552" s="30"/>
      <c r="B552" s="31"/>
      <c r="C552" s="798" t="s">
        <v>6334</v>
      </c>
      <c r="D552" s="799"/>
      <c r="E552" s="799"/>
      <c r="F552" s="799"/>
      <c r="G552" s="799"/>
      <c r="H552" s="799"/>
      <c r="I552" s="799"/>
      <c r="J552" s="799"/>
      <c r="K552" s="799"/>
      <c r="L552" s="799"/>
      <c r="M552" s="799"/>
      <c r="N552" s="799"/>
      <c r="O552" s="799"/>
      <c r="P552" s="799"/>
      <c r="Q552" s="799"/>
      <c r="R552" s="799"/>
      <c r="S552" s="799"/>
      <c r="T552" s="799"/>
      <c r="U552" s="799"/>
      <c r="V552" s="799"/>
      <c r="W552" s="799"/>
      <c r="X552" s="799"/>
      <c r="Y552" s="799"/>
      <c r="Z552" s="799"/>
      <c r="AA552" s="799"/>
      <c r="AB552" s="799"/>
      <c r="AC552" s="799"/>
      <c r="AD552" s="799"/>
    </row>
    <row r="553" spans="1:61" ht="36" customHeight="1">
      <c r="A553" s="22"/>
      <c r="B553" s="12"/>
      <c r="C553" s="798" t="s">
        <v>6335</v>
      </c>
      <c r="D553" s="799"/>
      <c r="E553" s="799"/>
      <c r="F553" s="799"/>
      <c r="G553" s="799"/>
      <c r="H553" s="799"/>
      <c r="I553" s="799"/>
      <c r="J553" s="799"/>
      <c r="K553" s="799"/>
      <c r="L553" s="799"/>
      <c r="M553" s="799"/>
      <c r="N553" s="799"/>
      <c r="O553" s="799"/>
      <c r="P553" s="799"/>
      <c r="Q553" s="799"/>
      <c r="R553" s="799"/>
      <c r="S553" s="799"/>
      <c r="T553" s="799"/>
      <c r="U553" s="799"/>
      <c r="V553" s="799"/>
      <c r="W553" s="799"/>
      <c r="X553" s="799"/>
      <c r="Y553" s="799"/>
      <c r="Z553" s="799"/>
      <c r="AA553" s="799"/>
      <c r="AB553" s="799"/>
      <c r="AC553" s="799"/>
      <c r="AD553" s="799"/>
    </row>
    <row r="554" spans="1:61" ht="36" customHeight="1">
      <c r="A554" s="85"/>
      <c r="B554" s="12"/>
      <c r="C554" s="798" t="s">
        <v>6336</v>
      </c>
      <c r="D554" s="799"/>
      <c r="E554" s="799"/>
      <c r="F554" s="799"/>
      <c r="G554" s="799"/>
      <c r="H554" s="799"/>
      <c r="I554" s="799"/>
      <c r="J554" s="799"/>
      <c r="K554" s="799"/>
      <c r="L554" s="799"/>
      <c r="M554" s="799"/>
      <c r="N554" s="799"/>
      <c r="O554" s="799"/>
      <c r="P554" s="799"/>
      <c r="Q554" s="799"/>
      <c r="R554" s="799"/>
      <c r="S554" s="799"/>
      <c r="T554" s="799"/>
      <c r="U554" s="799"/>
      <c r="V554" s="799"/>
      <c r="W554" s="799"/>
      <c r="X554" s="799"/>
      <c r="Y554" s="799"/>
      <c r="Z554" s="799"/>
      <c r="AA554" s="799"/>
      <c r="AB554" s="799"/>
      <c r="AC554" s="799"/>
      <c r="AD554" s="799"/>
    </row>
    <row r="555" spans="1:61" ht="15" customHeight="1">
      <c r="A555" s="30"/>
      <c r="B555" s="11"/>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G555" s="396" t="s">
        <v>6275</v>
      </c>
      <c r="AH555" s="518" t="s">
        <v>5667</v>
      </c>
      <c r="AI555" s="519" t="s">
        <v>5491</v>
      </c>
      <c r="AJ555" s="520" t="s">
        <v>5103</v>
      </c>
      <c r="AO555" s="610" t="s">
        <v>5104</v>
      </c>
      <c r="AS555" s="76"/>
      <c r="AT555" s="958" t="s">
        <v>6200</v>
      </c>
      <c r="AU555" s="958"/>
      <c r="AV555" s="958"/>
      <c r="AW555" s="958"/>
      <c r="AX555" s="958" t="s">
        <v>6201</v>
      </c>
      <c r="AY555" s="958"/>
      <c r="AZ555" s="958"/>
      <c r="BA555" s="958"/>
    </row>
    <row r="556" spans="1:61" ht="84" customHeight="1">
      <c r="A556" s="30"/>
      <c r="B556" s="11"/>
      <c r="C556" s="706" t="s">
        <v>5094</v>
      </c>
      <c r="D556" s="817"/>
      <c r="E556" s="817"/>
      <c r="F556" s="813"/>
      <c r="G556" s="706" t="s">
        <v>6337</v>
      </c>
      <c r="H556" s="817"/>
      <c r="I556" s="817"/>
      <c r="J556" s="813"/>
      <c r="K556" s="706" t="s">
        <v>5876</v>
      </c>
      <c r="L556" s="817"/>
      <c r="M556" s="817"/>
      <c r="N556" s="813"/>
      <c r="O556" s="706" t="s">
        <v>6308</v>
      </c>
      <c r="P556" s="723"/>
      <c r="Q556" s="723"/>
      <c r="R556" s="723"/>
      <c r="S556" s="723"/>
      <c r="T556" s="724"/>
      <c r="U556" s="706" t="s">
        <v>6309</v>
      </c>
      <c r="V556" s="723"/>
      <c r="W556" s="723"/>
      <c r="X556" s="723"/>
      <c r="Y556" s="723"/>
      <c r="Z556" s="723"/>
      <c r="AA556" s="723"/>
      <c r="AB556" s="724"/>
      <c r="AC556" s="870" t="s">
        <v>6007</v>
      </c>
      <c r="AD556" s="813"/>
      <c r="AG556" s="963" t="s">
        <v>6278</v>
      </c>
      <c r="AH556" s="992" t="s">
        <v>6338</v>
      </c>
      <c r="AI556" s="993" t="s">
        <v>6164</v>
      </c>
      <c r="AJ556" s="994" t="s">
        <v>6339</v>
      </c>
      <c r="AK556" s="947" t="s">
        <v>5121</v>
      </c>
      <c r="AL556" s="905" t="s">
        <v>5105</v>
      </c>
      <c r="AM556" s="905"/>
      <c r="AN556" s="933"/>
      <c r="AO556" s="995" t="s">
        <v>6209</v>
      </c>
      <c r="AP556" s="907" t="s">
        <v>6340</v>
      </c>
      <c r="AQ556" s="845"/>
      <c r="AR556" s="845"/>
      <c r="AS556" s="76"/>
      <c r="AT556" s="959" t="s">
        <v>6210</v>
      </c>
      <c r="AU556" s="924" t="s">
        <v>6211</v>
      </c>
      <c r="AV556" s="924" t="s">
        <v>6212</v>
      </c>
      <c r="AW556" s="924" t="s">
        <v>5933</v>
      </c>
      <c r="AX556" s="960" t="s">
        <v>6210</v>
      </c>
      <c r="AY556" s="924" t="s">
        <v>6211</v>
      </c>
      <c r="AZ556" s="924" t="s">
        <v>6212</v>
      </c>
      <c r="BA556" s="924" t="s">
        <v>5933</v>
      </c>
      <c r="BB556" s="13"/>
      <c r="BC556" s="13"/>
      <c r="BD556" s="13"/>
      <c r="BE556" s="13"/>
      <c r="BF556" s="13"/>
      <c r="BG556" s="13"/>
      <c r="BH556" s="13"/>
      <c r="BI556" s="13"/>
    </row>
    <row r="557" spans="1:61" ht="108" customHeight="1">
      <c r="A557" s="30"/>
      <c r="B557" s="11"/>
      <c r="C557" s="814"/>
      <c r="D557" s="781"/>
      <c r="E557" s="781"/>
      <c r="F557" s="782"/>
      <c r="G557" s="814"/>
      <c r="H557" s="781"/>
      <c r="I557" s="781"/>
      <c r="J557" s="782"/>
      <c r="K557" s="814"/>
      <c r="L557" s="781"/>
      <c r="M557" s="781"/>
      <c r="N557" s="782"/>
      <c r="O557" s="722" t="s">
        <v>6213</v>
      </c>
      <c r="P557" s="724"/>
      <c r="Q557" s="722" t="s">
        <v>6214</v>
      </c>
      <c r="R557" s="724"/>
      <c r="S557" s="722" t="s">
        <v>6215</v>
      </c>
      <c r="T557" s="724"/>
      <c r="U557" s="722" t="s">
        <v>6213</v>
      </c>
      <c r="V557" s="724"/>
      <c r="W557" s="722" t="s">
        <v>6214</v>
      </c>
      <c r="X557" s="724"/>
      <c r="Y557" s="722" t="s">
        <v>6215</v>
      </c>
      <c r="Z557" s="724"/>
      <c r="AA557" s="871" t="s">
        <v>6216</v>
      </c>
      <c r="AB557" s="724"/>
      <c r="AC557" s="814"/>
      <c r="AD557" s="782"/>
      <c r="AG557" s="963"/>
      <c r="AH557" s="992"/>
      <c r="AI557" s="993"/>
      <c r="AJ557" s="994"/>
      <c r="AK557" s="948"/>
      <c r="AL557" s="279" t="s">
        <v>5122</v>
      </c>
      <c r="AM557" s="311" t="s">
        <v>5115</v>
      </c>
      <c r="AN557" s="585" t="s">
        <v>5116</v>
      </c>
      <c r="AO557" s="995"/>
      <c r="AP557" s="279" t="s">
        <v>5114</v>
      </c>
      <c r="AQ557" s="280" t="s">
        <v>5115</v>
      </c>
      <c r="AR557" s="281" t="s">
        <v>5116</v>
      </c>
      <c r="AS557" s="623" t="s">
        <v>5108</v>
      </c>
      <c r="AT557" s="959"/>
      <c r="AU557" s="924"/>
      <c r="AV557" s="924"/>
      <c r="AW557" s="924"/>
      <c r="AX557" s="960"/>
      <c r="AY557" s="924"/>
      <c r="AZ557" s="924"/>
      <c r="BA557" s="924"/>
      <c r="BB557" s="107"/>
      <c r="BC557" s="107"/>
      <c r="BD557" s="107"/>
      <c r="BE557" s="107"/>
      <c r="BF557" s="107"/>
      <c r="BG557" s="107"/>
      <c r="BH557" s="107"/>
      <c r="BI557" s="107"/>
    </row>
    <row r="558" spans="1:61" ht="15" customHeight="1">
      <c r="A558" s="30"/>
      <c r="B558" s="97"/>
      <c r="C558" s="99" t="s">
        <v>5023</v>
      </c>
      <c r="D558" s="800" t="str">
        <f>IF(CNGE_2026_M1_Secc1_Sub1!$D41="","",CNGE_2026_M1_Secc1_Sub1!$D41)</f>
        <v/>
      </c>
      <c r="E558" s="723"/>
      <c r="F558" s="724"/>
      <c r="G558" s="728"/>
      <c r="H558" s="714"/>
      <c r="I558" s="714"/>
      <c r="J558" s="805"/>
      <c r="K558" s="847"/>
      <c r="L558" s="714"/>
      <c r="M558" s="714"/>
      <c r="N558" s="805"/>
      <c r="O558" s="961"/>
      <c r="P558" s="962"/>
      <c r="Q558" s="961"/>
      <c r="R558" s="962"/>
      <c r="S558" s="961"/>
      <c r="T558" s="962"/>
      <c r="U558" s="961"/>
      <c r="V558" s="962"/>
      <c r="W558" s="961"/>
      <c r="X558" s="962"/>
      <c r="Y558" s="961"/>
      <c r="Z558" s="962"/>
      <c r="AA558" s="728"/>
      <c r="AB558" s="805"/>
      <c r="AC558" s="728"/>
      <c r="AD558" s="805"/>
      <c r="AG558" s="398">
        <f>IF(AND($C$338&lt;&gt;"",$C$338&lt;&gt;1,COUNTA(G558:AD677)&gt;0),1,0)</f>
        <v>0</v>
      </c>
      <c r="AH558" s="521">
        <f>IF(AND($P405&lt;&gt;"",$P405&lt;&gt;1,COUNTA(G558:AD558)&gt;0),1,0)</f>
        <v>0</v>
      </c>
      <c r="AI558" s="522">
        <f>IF(AND($G558&lt;&gt;"",$G558&lt;&gt;1,COUNTA(K558:AD558)&gt;0),1,0)</f>
        <v>0</v>
      </c>
      <c r="AJ558" s="523">
        <f>IF(AND($AA558&lt;&gt;"",$AA558="X",COUNTA(U558:Z558)&gt;0),1,0)</f>
        <v>0</v>
      </c>
      <c r="AK558" s="429">
        <f>IF(AND($C$338&lt;&gt;"",$C$338&lt;&gt;1,COUNTA(G558:AD558)=0),0,IF(AND($P405&lt;&gt;"",$P405&lt;&gt;1,COUNTA(G558:AD558)=0),0,IF(P405="",0,IF(AND(COUNTBLANK(D558)=0,$G558&lt;&gt;"",$G558&lt;&gt;1,COUNTA(K558:AD558)=0),0,IF(AND(COUNTBLANK(D558)=0,$G558&lt;&gt;"",$G558=1,COUNTA(K558:Z558,AC558)=8,AA558=""),0,IF(AND(COUNTBLANK(D558)=0,$G558&lt;&gt;"",$G558=1,COUNTA(K558:T558,AC558)=5,COUNTA(U558:Z558)=0,AA558="X"),0,IF(AND(COUNTBLANK(D558)=1,COUNTA(G558:AD558)=0),0,1)))))))</f>
        <v>0</v>
      </c>
      <c r="AL558" s="293">
        <f>IF(AK558=0,0,1)</f>
        <v>0</v>
      </c>
      <c r="AM558" s="283" t="str">
        <f>IF(AL558=0,"",
IF(SUM($AL$558:AL558)=1,AN558,
IF($AL$678&gt;SUM($AL$558:AL558),_xlfn.CONCAT(", ",AN558),
IF($AL$678=SUM($AL$558:AL558),_xlfn.CONCAT(" y ",AN558)))))</f>
        <v/>
      </c>
      <c r="AN558" s="33" t="s">
        <v>5125</v>
      </c>
      <c r="AO558" s="370">
        <f t="shared" ref="AO558:AO589" si="202">IF(OR(Y558="NS",S558="NS"),0,IF(Y558&gt;S558,0,IF(AND(AA558="X",S558&lt;&gt;""),0,IF(COUNTA(Y558,S558)=0,0,1))))</f>
        <v>0</v>
      </c>
      <c r="AP558" s="282">
        <f>IF(SUM(AO558)=0,0,1)</f>
        <v>0</v>
      </c>
      <c r="AQ558" s="283" t="str">
        <f>IF(AP558=0,"",
IF(SUM(AP558:AP558)=1,AR558,
IF(AP578&gt;SUM(AP558:AP558),_xlfn.CONCAT(", ",AR558),
IF(AP578=SUM(AP558:AP558),_xlfn.CONCAT(" y ",AR558)))))</f>
        <v/>
      </c>
      <c r="AR558" s="46" t="s">
        <v>5125</v>
      </c>
      <c r="AS558" s="107">
        <f ca="1">IF(OR(K558=" ",AND(EXACT(UPPER(TRIM(SUBSTITUTE(K558,CHAR(160)," "))),TRIM(SUBSTITUTE(K558,CHAR(160)," "))),SUMPRODUCT(--ISNUMBER(MATCH(MID(TRIM(SUBSTITUTE(K558,CHAR(160)," ")),ROW(INDIRECT("1:"&amp;LEN(TRIM(SUBSTITUTE(K558,CHAR(160)," "))))),1),{"A","B","C","D","E","F","G","H","I","J","K","L","M","N","O","P","Q","R","S","T","U","V","W","X","Y","Z","Ñ","0","1","2","3","4","5","6","7","8","9"," "},0)))=LEN(TRIM(SUBSTITUTE(K558,CHAR(160)," "))))),0,1)</f>
        <v>0</v>
      </c>
      <c r="AT558" s="635">
        <f>IF(OR(O558="NS",Q558="NS",S558="NS"),0,IF(OR(Q558="",S558=""),0,IF(IFERROR(VALUE(O558),0)&gt;DAY(EOMONTH(DATE(IFERROR(VALUE(Q558),0),IFERROR(VALUE(S558),0),1),0)),1,0)))</f>
        <v>0</v>
      </c>
      <c r="AU558" s="634">
        <f>IF(OR(O558="",O558="NS",AND(LEN(O558)=2,IFERROR(VALUE(O558),0)&gt;=1,IFERROR(VALUE(O558),0)&lt;=31)),0,1)</f>
        <v>0</v>
      </c>
      <c r="AV558" s="634">
        <f>IF(OR(Q558="",Q558="NS",AND(LEN(Q558)=2,IFERROR(VALUE(Q558),0)&gt;=1,IFERROR(VALUE(Q558),0)&lt;=12)),0,1)</f>
        <v>0</v>
      </c>
      <c r="AW558" s="634">
        <f>IF(OR(S558="",S558="NS",AND(LEN(S558)=4,IFERROR(VALUE(S558),0)&gt;=1821,IFERROR(VALUE(S558),0)&lt;=2025)),0,1)</f>
        <v>0</v>
      </c>
      <c r="AX558" s="635">
        <f>IF(OR(U558="NS",W558="NS",Y558="NS"),0,IF(OR(W558="",Y558=""),0,IF(IFERROR(VALUE(U558),0)&gt;DAY(EOMONTH(DATE(IFERROR(VALUE(W558),0),IFERROR(VALUE(Y558),0),1),0)),1,0)))</f>
        <v>0</v>
      </c>
      <c r="AY558" s="634">
        <f>IF(OR(U558="",U558="NS",AND(LEN(U558)=2,IFERROR(VALUE(U558),0)&gt;=1,IFERROR(VALUE(U558),0)&lt;=31)),0,1)</f>
        <v>0</v>
      </c>
      <c r="AZ558" s="634">
        <f>IF(OR(W558="",W558="NS",AND(LEN(W558)=2,IFERROR(VALUE(W558),0)&gt;=1,IFERROR(VALUE(W558),0)&lt;=12)),0,1)</f>
        <v>0</v>
      </c>
      <c r="BA558" s="634">
        <f>IF(OR(Y558="",Y558="NS",AND(LEN(Y558)=4,IFERROR(VALUE(Y558),0)&gt;=1821,IFERROR(VALUE(Y558),0)&lt;=2025)),0,1)</f>
        <v>0</v>
      </c>
      <c r="BB558" s="107"/>
      <c r="BC558" s="107"/>
      <c r="BD558" s="107"/>
      <c r="BE558" s="107"/>
      <c r="BF558" s="107"/>
      <c r="BG558" s="107"/>
      <c r="BH558" s="107"/>
      <c r="BI558" s="107"/>
    </row>
    <row r="559" spans="1:61" ht="15" customHeight="1">
      <c r="A559" s="30"/>
      <c r="B559" s="11"/>
      <c r="C559" s="34" t="s">
        <v>5025</v>
      </c>
      <c r="D559" s="800" t="str">
        <f>IF(CNGE_2026_M1_Secc1_Sub1!$D42="","",CNGE_2026_M1_Secc1_Sub1!$D42)</f>
        <v/>
      </c>
      <c r="E559" s="723"/>
      <c r="F559" s="724"/>
      <c r="G559" s="728"/>
      <c r="H559" s="714"/>
      <c r="I559" s="714"/>
      <c r="J559" s="805"/>
      <c r="K559" s="847"/>
      <c r="L559" s="714"/>
      <c r="M559" s="714"/>
      <c r="N559" s="805"/>
      <c r="O559" s="961"/>
      <c r="P559" s="962"/>
      <c r="Q559" s="961"/>
      <c r="R559" s="962"/>
      <c r="S559" s="961"/>
      <c r="T559" s="962"/>
      <c r="U559" s="961"/>
      <c r="V559" s="962"/>
      <c r="W559" s="961"/>
      <c r="X559" s="962"/>
      <c r="Y559" s="961"/>
      <c r="Z559" s="962"/>
      <c r="AA559" s="728"/>
      <c r="AB559" s="805"/>
      <c r="AC559" s="728"/>
      <c r="AD559" s="805"/>
      <c r="AH559" s="521">
        <f>IF(AND($P406&lt;&gt;"",$P406&lt;&gt;1,COUNTA(G559:AD559)&gt;0),1,0)</f>
        <v>0</v>
      </c>
      <c r="AI559" s="522">
        <f t="shared" ref="AI559:AI622" si="203">IF(AND($G559&lt;&gt;"",$G559&lt;&gt;1,COUNTA(K559:AD559)&gt;0),1,0)</f>
        <v>0</v>
      </c>
      <c r="AJ559" s="523">
        <f t="shared" ref="AJ559:AJ622" si="204">IF(AND($AA559&lt;&gt;"",$AA559="X",COUNTA(U559:Z559)&gt;0),1,0)</f>
        <v>0</v>
      </c>
      <c r="AK559" s="429">
        <f t="shared" ref="AK559:AK622" si="205">IF(AND($C$338&lt;&gt;"",$C$338&lt;&gt;1,COUNTA(G559:AD559)=0),0,IF(AND($P406&lt;&gt;"",$P406&lt;&gt;1,COUNTA(G559:AD559)=0),0,IF(P406="",0,IF(AND(COUNTBLANK(D559)=0,$G559&lt;&gt;"",$G559&lt;&gt;1,COUNTA(K559:AD559)=0),0,IF(AND(COUNTBLANK(D559)=0,$G559&lt;&gt;"",$G559=1,COUNTA(K559:Z559,AC559)=8,AA559=""),0,IF(AND(COUNTBLANK(D559)=0,$G559&lt;&gt;"",$G559=1,COUNTA(K559:T559,AC559)=5,COUNTA(U559:Z559)=0,AA559="X"),0,IF(AND(COUNTBLANK(D559)=1,COUNTA(G559:AD559)=0),0,1)))))))</f>
        <v>0</v>
      </c>
      <c r="AL559" s="293">
        <f t="shared" ref="AL559:AL622" si="206">IF(AK559=0,0,1)</f>
        <v>0</v>
      </c>
      <c r="AM559" s="283" t="str">
        <f>IF(AL559=0,"",
IF(SUM($AL$558:AL559)=1,AN559,
IF($AL$678&gt;SUM($AL$558:AL559),_xlfn.CONCAT(", ",AN559),
IF($AL$678=SUM($AL$558:AL559),_xlfn.CONCAT(" y ",AN559)))))</f>
        <v/>
      </c>
      <c r="AN559" s="33" t="s">
        <v>5127</v>
      </c>
      <c r="AO559" s="370">
        <f t="shared" si="202"/>
        <v>0</v>
      </c>
      <c r="AP559" s="282">
        <f t="shared" ref="AP559:AP622" si="207">IF(SUM(AO559)=0,0,1)</f>
        <v>0</v>
      </c>
      <c r="AQ559" s="283" t="str">
        <f t="shared" ref="AQ559:AQ622" si="208">IF(AP559=0,"",
IF(SUM(AP559:AP559)=1,AR559,
IF(AP579&gt;SUM(AP559:AP559),_xlfn.CONCAT(", ",AR559),
IF(AP579=SUM(AP559:AP559),_xlfn.CONCAT(" y ",AR559)))))</f>
        <v/>
      </c>
      <c r="AR559" s="46" t="s">
        <v>5127</v>
      </c>
      <c r="AS559" s="107">
        <f ca="1">IF(OR(K559=" ",AND(EXACT(UPPER(TRIM(SUBSTITUTE(K559,CHAR(160)," "))),TRIM(SUBSTITUTE(K559,CHAR(160)," "))),SUMPRODUCT(--ISNUMBER(MATCH(MID(TRIM(SUBSTITUTE(K559,CHAR(160)," ")),ROW(INDIRECT("1:"&amp;LEN(TRIM(SUBSTITUTE(K559,CHAR(160)," "))))),1),{"A","B","C","D","E","F","G","H","I","J","K","L","M","N","O","P","Q","R","S","T","U","V","W","X","Y","Z","Ñ","0","1","2","3","4","5","6","7","8","9"," "},0)))=LEN(TRIM(SUBSTITUTE(K559,CHAR(160)," "))))),0,1)</f>
        <v>0</v>
      </c>
      <c r="AT559" s="635">
        <f t="shared" ref="AT559:AT622" si="209">IF(OR(O559="NS",Q559="NS",S559="NS"),0,IF(OR(Q559="",S559=""),0,IF(IFERROR(VALUE(O559),0)&gt;DAY(EOMONTH(DATE(IFERROR(VALUE(Q559),0),IFERROR(VALUE(S559),0),1),0)),1,0)))</f>
        <v>0</v>
      </c>
      <c r="AU559" s="634">
        <f t="shared" ref="AU559:AU622" si="210">IF(OR(O559="",O559="NS",AND(LEN(O559)=2,IFERROR(VALUE(O559),0)&gt;=1,IFERROR(VALUE(O559),0)&lt;=31)),0,1)</f>
        <v>0</v>
      </c>
      <c r="AV559" s="634">
        <f t="shared" ref="AV559:AV622" si="211">IF(OR(Q559="",Q559="NS",AND(LEN(Q559)=2,IFERROR(VALUE(Q559),0)&gt;=1,IFERROR(VALUE(Q559),0)&lt;=12)),0,1)</f>
        <v>0</v>
      </c>
      <c r="AW559" s="634">
        <f t="shared" ref="AW559:AW622" si="212">IF(OR(S559="",S559="NS",AND(LEN(S559)=4,IFERROR(VALUE(S559),0)&gt;=1821,IFERROR(VALUE(S559),0)&lt;=2025)),0,1)</f>
        <v>0</v>
      </c>
      <c r="AX559" s="635">
        <f t="shared" ref="AX559:AX622" si="213">IF(OR(U559="NS",W559="NS",Y559="NS"),0,IF(OR(W559="",Y559=""),0,IF(IFERROR(VALUE(U559),0)&gt;DAY(EOMONTH(DATE(IFERROR(VALUE(W559),0),IFERROR(VALUE(Y559),0),1),0)),1,0)))</f>
        <v>0</v>
      </c>
      <c r="AY559" s="634">
        <f t="shared" ref="AY559:AY622" si="214">IF(OR(U559="",U559="NS",AND(LEN(U559)=2,IFERROR(VALUE(U559),0)&gt;=1,IFERROR(VALUE(U559),0)&lt;=31)),0,1)</f>
        <v>0</v>
      </c>
      <c r="AZ559" s="634">
        <f t="shared" ref="AZ559:AZ622" si="215">IF(OR(W559="",W559="NS",AND(LEN(W559)=2,IFERROR(VALUE(W559),0)&gt;=1,IFERROR(VALUE(W559),0)&lt;=12)),0,1)</f>
        <v>0</v>
      </c>
      <c r="BA559" s="634">
        <f t="shared" ref="BA559:BA622" si="216">IF(OR(Y559="",Y559="NS",AND(LEN(Y559)=4,IFERROR(VALUE(Y559),0)&gt;=1821,IFERROR(VALUE(Y559),0)&lt;=2025)),0,1)</f>
        <v>0</v>
      </c>
      <c r="BB559" s="107"/>
      <c r="BC559" s="107"/>
      <c r="BD559" s="107"/>
      <c r="BE559" s="107"/>
      <c r="BF559" s="107"/>
      <c r="BG559" s="107"/>
      <c r="BH559" s="107"/>
      <c r="BI559" s="107"/>
    </row>
    <row r="560" spans="1:61" ht="15" customHeight="1">
      <c r="A560" s="30"/>
      <c r="B560" s="11"/>
      <c r="C560" s="35" t="s">
        <v>5027</v>
      </c>
      <c r="D560" s="800" t="str">
        <f>IF(CNGE_2026_M1_Secc1_Sub1!$D43="","",CNGE_2026_M1_Secc1_Sub1!$D43)</f>
        <v/>
      </c>
      <c r="E560" s="723"/>
      <c r="F560" s="724"/>
      <c r="G560" s="728"/>
      <c r="H560" s="714"/>
      <c r="I560" s="714"/>
      <c r="J560" s="805"/>
      <c r="K560" s="847"/>
      <c r="L560" s="714"/>
      <c r="M560" s="714"/>
      <c r="N560" s="805"/>
      <c r="O560" s="961"/>
      <c r="P560" s="962"/>
      <c r="Q560" s="961"/>
      <c r="R560" s="962"/>
      <c r="S560" s="961"/>
      <c r="T560" s="962"/>
      <c r="U560" s="961"/>
      <c r="V560" s="962"/>
      <c r="W560" s="961"/>
      <c r="X560" s="962"/>
      <c r="Y560" s="961"/>
      <c r="Z560" s="962"/>
      <c r="AA560" s="728"/>
      <c r="AB560" s="805"/>
      <c r="AC560" s="728"/>
      <c r="AD560" s="805"/>
      <c r="AH560" s="521">
        <f t="shared" ref="AH560:AH622" si="217">IF(AND($P407&lt;&gt;"",$P407&lt;&gt;1,COUNTA(G560:AD560)&gt;0),1,0)</f>
        <v>0</v>
      </c>
      <c r="AI560" s="522">
        <f t="shared" si="203"/>
        <v>0</v>
      </c>
      <c r="AJ560" s="523">
        <f t="shared" si="204"/>
        <v>0</v>
      </c>
      <c r="AK560" s="429">
        <f t="shared" si="205"/>
        <v>0</v>
      </c>
      <c r="AL560" s="293">
        <f t="shared" si="206"/>
        <v>0</v>
      </c>
      <c r="AM560" s="283" t="str">
        <f>IF(AL560=0,"",
IF(SUM($AL$558:AL560)=1,AN560,
IF($AL$678&gt;SUM($AL$558:AL560),_xlfn.CONCAT(", ",AN560),
IF($AL$678=SUM($AL$558:AL560),_xlfn.CONCAT(" y ",AN560)))))</f>
        <v/>
      </c>
      <c r="AN560" s="33" t="s">
        <v>5129</v>
      </c>
      <c r="AO560" s="370">
        <f t="shared" si="202"/>
        <v>0</v>
      </c>
      <c r="AP560" s="282">
        <f t="shared" si="207"/>
        <v>0</v>
      </c>
      <c r="AQ560" s="283" t="str">
        <f t="shared" si="208"/>
        <v/>
      </c>
      <c r="AR560" s="46" t="s">
        <v>5129</v>
      </c>
      <c r="AS560" s="107">
        <f ca="1">IF(OR(K560=" ",AND(EXACT(UPPER(TRIM(SUBSTITUTE(K560,CHAR(160)," "))),TRIM(SUBSTITUTE(K560,CHAR(160)," "))),SUMPRODUCT(--ISNUMBER(MATCH(MID(TRIM(SUBSTITUTE(K560,CHAR(160)," ")),ROW(INDIRECT("1:"&amp;LEN(TRIM(SUBSTITUTE(K560,CHAR(160)," "))))),1),{"A","B","C","D","E","F","G","H","I","J","K","L","M","N","O","P","Q","R","S","T","U","V","W","X","Y","Z","Ñ","0","1","2","3","4","5","6","7","8","9"," "},0)))=LEN(TRIM(SUBSTITUTE(K560,CHAR(160)," "))))),0,1)</f>
        <v>0</v>
      </c>
      <c r="AT560" s="635">
        <f t="shared" si="209"/>
        <v>0</v>
      </c>
      <c r="AU560" s="634">
        <f t="shared" si="210"/>
        <v>0</v>
      </c>
      <c r="AV560" s="634">
        <f t="shared" si="211"/>
        <v>0</v>
      </c>
      <c r="AW560" s="634">
        <f t="shared" si="212"/>
        <v>0</v>
      </c>
      <c r="AX560" s="635">
        <f t="shared" si="213"/>
        <v>0</v>
      </c>
      <c r="AY560" s="634">
        <f t="shared" si="214"/>
        <v>0</v>
      </c>
      <c r="AZ560" s="634">
        <f t="shared" si="215"/>
        <v>0</v>
      </c>
      <c r="BA560" s="634">
        <f t="shared" si="216"/>
        <v>0</v>
      </c>
      <c r="BB560" s="107"/>
      <c r="BC560" s="107"/>
      <c r="BD560" s="107"/>
      <c r="BE560" s="107"/>
      <c r="BF560" s="107"/>
      <c r="BG560" s="107"/>
      <c r="BH560" s="107"/>
      <c r="BI560" s="107"/>
    </row>
    <row r="561" spans="1:61" ht="15" customHeight="1">
      <c r="A561" s="30"/>
      <c r="B561" s="11"/>
      <c r="C561" s="35" t="s">
        <v>5029</v>
      </c>
      <c r="D561" s="800" t="str">
        <f>IF(CNGE_2026_M1_Secc1_Sub1!$D44="","",CNGE_2026_M1_Secc1_Sub1!$D44)</f>
        <v/>
      </c>
      <c r="E561" s="723"/>
      <c r="F561" s="724"/>
      <c r="G561" s="728"/>
      <c r="H561" s="714"/>
      <c r="I561" s="714"/>
      <c r="J561" s="805"/>
      <c r="K561" s="847"/>
      <c r="L561" s="714"/>
      <c r="M561" s="714"/>
      <c r="N561" s="805"/>
      <c r="O561" s="961"/>
      <c r="P561" s="962"/>
      <c r="Q561" s="961"/>
      <c r="R561" s="962"/>
      <c r="S561" s="961"/>
      <c r="T561" s="962"/>
      <c r="U561" s="961"/>
      <c r="V561" s="962"/>
      <c r="W561" s="961"/>
      <c r="X561" s="962"/>
      <c r="Y561" s="961"/>
      <c r="Z561" s="962"/>
      <c r="AA561" s="728"/>
      <c r="AB561" s="805"/>
      <c r="AC561" s="728"/>
      <c r="AD561" s="805"/>
      <c r="AH561" s="521">
        <f t="shared" si="217"/>
        <v>0</v>
      </c>
      <c r="AI561" s="522">
        <f t="shared" si="203"/>
        <v>0</v>
      </c>
      <c r="AJ561" s="523">
        <f t="shared" si="204"/>
        <v>0</v>
      </c>
      <c r="AK561" s="429">
        <f t="shared" si="205"/>
        <v>0</v>
      </c>
      <c r="AL561" s="293">
        <f t="shared" si="206"/>
        <v>0</v>
      </c>
      <c r="AM561" s="283" t="str">
        <f>IF(AL561=0,"",
IF(SUM($AL$558:AL561)=1,AN561,
IF($AL$678&gt;SUM($AL$558:AL561),_xlfn.CONCAT(", ",AN561),
IF($AL$678=SUM($AL$558:AL561),_xlfn.CONCAT(" y ",AN561)))))</f>
        <v/>
      </c>
      <c r="AN561" s="33" t="s">
        <v>5131</v>
      </c>
      <c r="AO561" s="370">
        <f t="shared" si="202"/>
        <v>0</v>
      </c>
      <c r="AP561" s="282">
        <f t="shared" si="207"/>
        <v>0</v>
      </c>
      <c r="AQ561" s="283" t="str">
        <f t="shared" si="208"/>
        <v/>
      </c>
      <c r="AR561" s="46" t="s">
        <v>5131</v>
      </c>
      <c r="AS561" s="107">
        <f ca="1">IF(OR(K561=" ",AND(EXACT(UPPER(TRIM(SUBSTITUTE(K561,CHAR(160)," "))),TRIM(SUBSTITUTE(K561,CHAR(160)," "))),SUMPRODUCT(--ISNUMBER(MATCH(MID(TRIM(SUBSTITUTE(K561,CHAR(160)," ")),ROW(INDIRECT("1:"&amp;LEN(TRIM(SUBSTITUTE(K561,CHAR(160)," "))))),1),{"A","B","C","D","E","F","G","H","I","J","K","L","M","N","O","P","Q","R","S","T","U","V","W","X","Y","Z","Ñ","0","1","2","3","4","5","6","7","8","9"," "},0)))=LEN(TRIM(SUBSTITUTE(K561,CHAR(160)," "))))),0,1)</f>
        <v>0</v>
      </c>
      <c r="AT561" s="635">
        <f t="shared" si="209"/>
        <v>0</v>
      </c>
      <c r="AU561" s="634">
        <f t="shared" si="210"/>
        <v>0</v>
      </c>
      <c r="AV561" s="634">
        <f t="shared" si="211"/>
        <v>0</v>
      </c>
      <c r="AW561" s="634">
        <f t="shared" si="212"/>
        <v>0</v>
      </c>
      <c r="AX561" s="635">
        <f t="shared" si="213"/>
        <v>0</v>
      </c>
      <c r="AY561" s="634">
        <f t="shared" si="214"/>
        <v>0</v>
      </c>
      <c r="AZ561" s="634">
        <f t="shared" si="215"/>
        <v>0</v>
      </c>
      <c r="BA561" s="634">
        <f t="shared" si="216"/>
        <v>0</v>
      </c>
      <c r="BB561" s="107"/>
      <c r="BC561" s="107"/>
      <c r="BD561" s="107"/>
      <c r="BE561" s="107"/>
      <c r="BF561" s="107"/>
      <c r="BG561" s="107"/>
      <c r="BH561" s="107"/>
      <c r="BI561" s="107"/>
    </row>
    <row r="562" spans="1:61" ht="15" customHeight="1">
      <c r="A562" s="30"/>
      <c r="B562" s="11"/>
      <c r="C562" s="35" t="s">
        <v>5031</v>
      </c>
      <c r="D562" s="800" t="str">
        <f>IF(CNGE_2026_M1_Secc1_Sub1!$D45="","",CNGE_2026_M1_Secc1_Sub1!$D45)</f>
        <v/>
      </c>
      <c r="E562" s="723"/>
      <c r="F562" s="724"/>
      <c r="G562" s="728"/>
      <c r="H562" s="714"/>
      <c r="I562" s="714"/>
      <c r="J562" s="805"/>
      <c r="K562" s="847"/>
      <c r="L562" s="714"/>
      <c r="M562" s="714"/>
      <c r="N562" s="805"/>
      <c r="O562" s="961"/>
      <c r="P562" s="962"/>
      <c r="Q562" s="961"/>
      <c r="R562" s="962"/>
      <c r="S562" s="961"/>
      <c r="T562" s="962"/>
      <c r="U562" s="961"/>
      <c r="V562" s="962"/>
      <c r="W562" s="961"/>
      <c r="X562" s="962"/>
      <c r="Y562" s="961"/>
      <c r="Z562" s="962"/>
      <c r="AA562" s="728"/>
      <c r="AB562" s="805"/>
      <c r="AC562" s="728"/>
      <c r="AD562" s="805"/>
      <c r="AH562" s="521">
        <f t="shared" si="217"/>
        <v>0</v>
      </c>
      <c r="AI562" s="522">
        <f t="shared" si="203"/>
        <v>0</v>
      </c>
      <c r="AJ562" s="523">
        <f t="shared" si="204"/>
        <v>0</v>
      </c>
      <c r="AK562" s="429">
        <f t="shared" si="205"/>
        <v>0</v>
      </c>
      <c r="AL562" s="293">
        <f t="shared" si="206"/>
        <v>0</v>
      </c>
      <c r="AM562" s="283" t="str">
        <f>IF(AL562=0,"",
IF(SUM($AL$558:AL562)=1,AN562,
IF($AL$678&gt;SUM($AL$558:AL562),_xlfn.CONCAT(", ",AN562),
IF($AL$678=SUM($AL$558:AL562),_xlfn.CONCAT(" y ",AN562)))))</f>
        <v/>
      </c>
      <c r="AN562" s="33" t="s">
        <v>5133</v>
      </c>
      <c r="AO562" s="370">
        <f t="shared" si="202"/>
        <v>0</v>
      </c>
      <c r="AP562" s="282">
        <f t="shared" si="207"/>
        <v>0</v>
      </c>
      <c r="AQ562" s="283" t="str">
        <f t="shared" si="208"/>
        <v/>
      </c>
      <c r="AR562" s="46" t="s">
        <v>5133</v>
      </c>
      <c r="AS562" s="107">
        <f ca="1">IF(OR(K562=" ",AND(EXACT(UPPER(TRIM(SUBSTITUTE(K562,CHAR(160)," "))),TRIM(SUBSTITUTE(K562,CHAR(160)," "))),SUMPRODUCT(--ISNUMBER(MATCH(MID(TRIM(SUBSTITUTE(K562,CHAR(160)," ")),ROW(INDIRECT("1:"&amp;LEN(TRIM(SUBSTITUTE(K562,CHAR(160)," "))))),1),{"A","B","C","D","E","F","G","H","I","J","K","L","M","N","O","P","Q","R","S","T","U","V","W","X","Y","Z","Ñ","0","1","2","3","4","5","6","7","8","9"," "},0)))=LEN(TRIM(SUBSTITUTE(K562,CHAR(160)," "))))),0,1)</f>
        <v>0</v>
      </c>
      <c r="AT562" s="635">
        <f t="shared" si="209"/>
        <v>0</v>
      </c>
      <c r="AU562" s="634">
        <f t="shared" si="210"/>
        <v>0</v>
      </c>
      <c r="AV562" s="634">
        <f t="shared" si="211"/>
        <v>0</v>
      </c>
      <c r="AW562" s="634">
        <f t="shared" si="212"/>
        <v>0</v>
      </c>
      <c r="AX562" s="635">
        <f t="shared" si="213"/>
        <v>0</v>
      </c>
      <c r="AY562" s="634">
        <f t="shared" si="214"/>
        <v>0</v>
      </c>
      <c r="AZ562" s="634">
        <f t="shared" si="215"/>
        <v>0</v>
      </c>
      <c r="BA562" s="634">
        <f t="shared" si="216"/>
        <v>0</v>
      </c>
      <c r="BB562" s="107"/>
      <c r="BC562" s="107"/>
      <c r="BD562" s="107"/>
      <c r="BE562" s="107"/>
      <c r="BF562" s="107"/>
      <c r="BG562" s="107"/>
      <c r="BH562" s="107"/>
      <c r="BI562" s="107"/>
    </row>
    <row r="563" spans="1:61" ht="15" customHeight="1">
      <c r="A563" s="30"/>
      <c r="B563" s="11"/>
      <c r="C563" s="35" t="s">
        <v>5033</v>
      </c>
      <c r="D563" s="800" t="str">
        <f>IF(CNGE_2026_M1_Secc1_Sub1!$D46="","",CNGE_2026_M1_Secc1_Sub1!$D46)</f>
        <v/>
      </c>
      <c r="E563" s="723"/>
      <c r="F563" s="724"/>
      <c r="G563" s="728"/>
      <c r="H563" s="714"/>
      <c r="I563" s="714"/>
      <c r="J563" s="805"/>
      <c r="K563" s="847"/>
      <c r="L563" s="714"/>
      <c r="M563" s="714"/>
      <c r="N563" s="805"/>
      <c r="O563" s="961"/>
      <c r="P563" s="962"/>
      <c r="Q563" s="961"/>
      <c r="R563" s="962"/>
      <c r="S563" s="961"/>
      <c r="T563" s="962"/>
      <c r="U563" s="961"/>
      <c r="V563" s="962"/>
      <c r="W563" s="961"/>
      <c r="X563" s="962"/>
      <c r="Y563" s="961"/>
      <c r="Z563" s="962"/>
      <c r="AA563" s="728"/>
      <c r="AB563" s="805"/>
      <c r="AC563" s="728"/>
      <c r="AD563" s="805"/>
      <c r="AH563" s="521">
        <f t="shared" si="217"/>
        <v>0</v>
      </c>
      <c r="AI563" s="522">
        <f t="shared" si="203"/>
        <v>0</v>
      </c>
      <c r="AJ563" s="523">
        <f t="shared" si="204"/>
        <v>0</v>
      </c>
      <c r="AK563" s="429">
        <f t="shared" si="205"/>
        <v>0</v>
      </c>
      <c r="AL563" s="293">
        <f t="shared" si="206"/>
        <v>0</v>
      </c>
      <c r="AM563" s="283" t="str">
        <f>IF(AL563=0,"",
IF(SUM($AL$558:AL563)=1,AN563,
IF($AL$678&gt;SUM($AL$558:AL563),_xlfn.CONCAT(", ",AN563),
IF($AL$678=SUM($AL$558:AL563),_xlfn.CONCAT(" y ",AN563)))))</f>
        <v/>
      </c>
      <c r="AN563" s="33" t="s">
        <v>5135</v>
      </c>
      <c r="AO563" s="370">
        <f t="shared" si="202"/>
        <v>0</v>
      </c>
      <c r="AP563" s="282">
        <f t="shared" si="207"/>
        <v>0</v>
      </c>
      <c r="AQ563" s="283" t="str">
        <f t="shared" si="208"/>
        <v/>
      </c>
      <c r="AR563" s="46" t="s">
        <v>5135</v>
      </c>
      <c r="AS563" s="107">
        <f ca="1">IF(OR(K563=" ",AND(EXACT(UPPER(TRIM(SUBSTITUTE(K563,CHAR(160)," "))),TRIM(SUBSTITUTE(K563,CHAR(160)," "))),SUMPRODUCT(--ISNUMBER(MATCH(MID(TRIM(SUBSTITUTE(K563,CHAR(160)," ")),ROW(INDIRECT("1:"&amp;LEN(TRIM(SUBSTITUTE(K563,CHAR(160)," "))))),1),{"A","B","C","D","E","F","G","H","I","J","K","L","M","N","O","P","Q","R","S","T","U","V","W","X","Y","Z","Ñ","0","1","2","3","4","5","6","7","8","9"," "},0)))=LEN(TRIM(SUBSTITUTE(K563,CHAR(160)," "))))),0,1)</f>
        <v>0</v>
      </c>
      <c r="AT563" s="635">
        <f t="shared" si="209"/>
        <v>0</v>
      </c>
      <c r="AU563" s="634">
        <f t="shared" si="210"/>
        <v>0</v>
      </c>
      <c r="AV563" s="634">
        <f t="shared" si="211"/>
        <v>0</v>
      </c>
      <c r="AW563" s="634">
        <f t="shared" si="212"/>
        <v>0</v>
      </c>
      <c r="AX563" s="635">
        <f t="shared" si="213"/>
        <v>0</v>
      </c>
      <c r="AY563" s="634">
        <f t="shared" si="214"/>
        <v>0</v>
      </c>
      <c r="AZ563" s="634">
        <f t="shared" si="215"/>
        <v>0</v>
      </c>
      <c r="BA563" s="634">
        <f t="shared" si="216"/>
        <v>0</v>
      </c>
      <c r="BB563" s="107"/>
      <c r="BC563" s="107"/>
      <c r="BD563" s="107"/>
      <c r="BE563" s="107"/>
      <c r="BF563" s="107"/>
      <c r="BG563" s="107"/>
      <c r="BH563" s="107"/>
      <c r="BI563" s="107"/>
    </row>
    <row r="564" spans="1:61" ht="15" customHeight="1">
      <c r="A564" s="30"/>
      <c r="B564" s="11"/>
      <c r="C564" s="35" t="s">
        <v>5035</v>
      </c>
      <c r="D564" s="800" t="str">
        <f>IF(CNGE_2026_M1_Secc1_Sub1!$D47="","",CNGE_2026_M1_Secc1_Sub1!$D47)</f>
        <v/>
      </c>
      <c r="E564" s="723"/>
      <c r="F564" s="724"/>
      <c r="G564" s="728"/>
      <c r="H564" s="714"/>
      <c r="I564" s="714"/>
      <c r="J564" s="805"/>
      <c r="K564" s="847"/>
      <c r="L564" s="714"/>
      <c r="M564" s="714"/>
      <c r="N564" s="805"/>
      <c r="O564" s="961"/>
      <c r="P564" s="962"/>
      <c r="Q564" s="961"/>
      <c r="R564" s="962"/>
      <c r="S564" s="961"/>
      <c r="T564" s="962"/>
      <c r="U564" s="961"/>
      <c r="V564" s="962"/>
      <c r="W564" s="961"/>
      <c r="X564" s="962"/>
      <c r="Y564" s="961"/>
      <c r="Z564" s="962"/>
      <c r="AA564" s="728"/>
      <c r="AB564" s="805"/>
      <c r="AC564" s="728"/>
      <c r="AD564" s="805"/>
      <c r="AH564" s="521">
        <f t="shared" si="217"/>
        <v>0</v>
      </c>
      <c r="AI564" s="522">
        <f t="shared" si="203"/>
        <v>0</v>
      </c>
      <c r="AJ564" s="523">
        <f t="shared" si="204"/>
        <v>0</v>
      </c>
      <c r="AK564" s="429">
        <f t="shared" si="205"/>
        <v>0</v>
      </c>
      <c r="AL564" s="293">
        <f t="shared" si="206"/>
        <v>0</v>
      </c>
      <c r="AM564" s="283" t="str">
        <f>IF(AL564=0,"",
IF(SUM($AL$558:AL564)=1,AN564,
IF($AL$678&gt;SUM($AL$558:AL564),_xlfn.CONCAT(", ",AN564),
IF($AL$678=SUM($AL$558:AL564),_xlfn.CONCAT(" y ",AN564)))))</f>
        <v/>
      </c>
      <c r="AN564" s="33" t="s">
        <v>5137</v>
      </c>
      <c r="AO564" s="370">
        <f t="shared" si="202"/>
        <v>0</v>
      </c>
      <c r="AP564" s="282">
        <f t="shared" si="207"/>
        <v>0</v>
      </c>
      <c r="AQ564" s="283" t="str">
        <f t="shared" si="208"/>
        <v/>
      </c>
      <c r="AR564" s="46" t="s">
        <v>5137</v>
      </c>
      <c r="AS564" s="107">
        <f ca="1">IF(OR(K564=" ",AND(EXACT(UPPER(TRIM(SUBSTITUTE(K564,CHAR(160)," "))),TRIM(SUBSTITUTE(K564,CHAR(160)," "))),SUMPRODUCT(--ISNUMBER(MATCH(MID(TRIM(SUBSTITUTE(K564,CHAR(160)," ")),ROW(INDIRECT("1:"&amp;LEN(TRIM(SUBSTITUTE(K564,CHAR(160)," "))))),1),{"A","B","C","D","E","F","G","H","I","J","K","L","M","N","O","P","Q","R","S","T","U","V","W","X","Y","Z","Ñ","0","1","2","3","4","5","6","7","8","9"," "},0)))=LEN(TRIM(SUBSTITUTE(K564,CHAR(160)," "))))),0,1)</f>
        <v>0</v>
      </c>
      <c r="AT564" s="635">
        <f t="shared" si="209"/>
        <v>0</v>
      </c>
      <c r="AU564" s="634">
        <f t="shared" si="210"/>
        <v>0</v>
      </c>
      <c r="AV564" s="634">
        <f t="shared" si="211"/>
        <v>0</v>
      </c>
      <c r="AW564" s="634">
        <f t="shared" si="212"/>
        <v>0</v>
      </c>
      <c r="AX564" s="635">
        <f t="shared" si="213"/>
        <v>0</v>
      </c>
      <c r="AY564" s="634">
        <f t="shared" si="214"/>
        <v>0</v>
      </c>
      <c r="AZ564" s="634">
        <f t="shared" si="215"/>
        <v>0</v>
      </c>
      <c r="BA564" s="634">
        <f t="shared" si="216"/>
        <v>0</v>
      </c>
      <c r="BB564" s="107"/>
      <c r="BC564" s="107"/>
      <c r="BD564" s="107"/>
      <c r="BE564" s="107"/>
      <c r="BF564" s="107"/>
      <c r="BG564" s="107"/>
      <c r="BH564" s="107"/>
      <c r="BI564" s="107"/>
    </row>
    <row r="565" spans="1:61" ht="15" customHeight="1">
      <c r="A565" s="30"/>
      <c r="B565" s="11"/>
      <c r="C565" s="35" t="s">
        <v>5037</v>
      </c>
      <c r="D565" s="800" t="str">
        <f>IF(CNGE_2026_M1_Secc1_Sub1!$D48="","",CNGE_2026_M1_Secc1_Sub1!$D48)</f>
        <v/>
      </c>
      <c r="E565" s="723"/>
      <c r="F565" s="724"/>
      <c r="G565" s="728"/>
      <c r="H565" s="714"/>
      <c r="I565" s="714"/>
      <c r="J565" s="805"/>
      <c r="K565" s="847"/>
      <c r="L565" s="714"/>
      <c r="M565" s="714"/>
      <c r="N565" s="805"/>
      <c r="O565" s="961"/>
      <c r="P565" s="962"/>
      <c r="Q565" s="961"/>
      <c r="R565" s="962"/>
      <c r="S565" s="961"/>
      <c r="T565" s="962"/>
      <c r="U565" s="961"/>
      <c r="V565" s="962"/>
      <c r="W565" s="961"/>
      <c r="X565" s="962"/>
      <c r="Y565" s="961"/>
      <c r="Z565" s="962"/>
      <c r="AA565" s="728"/>
      <c r="AB565" s="805"/>
      <c r="AC565" s="728"/>
      <c r="AD565" s="805"/>
      <c r="AH565" s="521">
        <f t="shared" si="217"/>
        <v>0</v>
      </c>
      <c r="AI565" s="522">
        <f t="shared" si="203"/>
        <v>0</v>
      </c>
      <c r="AJ565" s="523">
        <f t="shared" si="204"/>
        <v>0</v>
      </c>
      <c r="AK565" s="429">
        <f t="shared" si="205"/>
        <v>0</v>
      </c>
      <c r="AL565" s="293">
        <f t="shared" si="206"/>
        <v>0</v>
      </c>
      <c r="AM565" s="283" t="str">
        <f>IF(AL565=0,"",
IF(SUM($AL$558:AL565)=1,AN565,
IF($AL$678&gt;SUM($AL$558:AL565),_xlfn.CONCAT(", ",AN565),
IF($AL$678=SUM($AL$558:AL565),_xlfn.CONCAT(" y ",AN565)))))</f>
        <v/>
      </c>
      <c r="AN565" s="33" t="s">
        <v>5139</v>
      </c>
      <c r="AO565" s="370">
        <f t="shared" si="202"/>
        <v>0</v>
      </c>
      <c r="AP565" s="282">
        <f t="shared" si="207"/>
        <v>0</v>
      </c>
      <c r="AQ565" s="283" t="str">
        <f t="shared" si="208"/>
        <v/>
      </c>
      <c r="AR565" s="46" t="s">
        <v>5139</v>
      </c>
      <c r="AS565" s="107">
        <f ca="1">IF(OR(K565=" ",AND(EXACT(UPPER(TRIM(SUBSTITUTE(K565,CHAR(160)," "))),TRIM(SUBSTITUTE(K565,CHAR(160)," "))),SUMPRODUCT(--ISNUMBER(MATCH(MID(TRIM(SUBSTITUTE(K565,CHAR(160)," ")),ROW(INDIRECT("1:"&amp;LEN(TRIM(SUBSTITUTE(K565,CHAR(160)," "))))),1),{"A","B","C","D","E","F","G","H","I","J","K","L","M","N","O","P","Q","R","S","T","U","V","W","X","Y","Z","Ñ","0","1","2","3","4","5","6","7","8","9"," "},0)))=LEN(TRIM(SUBSTITUTE(K565,CHAR(160)," "))))),0,1)</f>
        <v>0</v>
      </c>
      <c r="AT565" s="635">
        <f t="shared" si="209"/>
        <v>0</v>
      </c>
      <c r="AU565" s="634">
        <f t="shared" si="210"/>
        <v>0</v>
      </c>
      <c r="AV565" s="634">
        <f t="shared" si="211"/>
        <v>0</v>
      </c>
      <c r="AW565" s="634">
        <f t="shared" si="212"/>
        <v>0</v>
      </c>
      <c r="AX565" s="635">
        <f t="shared" si="213"/>
        <v>0</v>
      </c>
      <c r="AY565" s="634">
        <f t="shared" si="214"/>
        <v>0</v>
      </c>
      <c r="AZ565" s="634">
        <f t="shared" si="215"/>
        <v>0</v>
      </c>
      <c r="BA565" s="634">
        <f t="shared" si="216"/>
        <v>0</v>
      </c>
      <c r="BB565" s="107"/>
      <c r="BC565" s="107"/>
      <c r="BD565" s="107"/>
      <c r="BE565" s="107"/>
      <c r="BF565" s="107"/>
      <c r="BG565" s="107"/>
      <c r="BH565" s="107"/>
      <c r="BI565" s="107"/>
    </row>
    <row r="566" spans="1:61" ht="15" customHeight="1">
      <c r="A566" s="30"/>
      <c r="B566" s="11"/>
      <c r="C566" s="35" t="s">
        <v>5039</v>
      </c>
      <c r="D566" s="800" t="str">
        <f>IF(CNGE_2026_M1_Secc1_Sub1!$D49="","",CNGE_2026_M1_Secc1_Sub1!$D49)</f>
        <v/>
      </c>
      <c r="E566" s="723"/>
      <c r="F566" s="724"/>
      <c r="G566" s="728"/>
      <c r="H566" s="714"/>
      <c r="I566" s="714"/>
      <c r="J566" s="805"/>
      <c r="K566" s="847"/>
      <c r="L566" s="714"/>
      <c r="M566" s="714"/>
      <c r="N566" s="805"/>
      <c r="O566" s="961"/>
      <c r="P566" s="962"/>
      <c r="Q566" s="961"/>
      <c r="R566" s="962"/>
      <c r="S566" s="961"/>
      <c r="T566" s="962"/>
      <c r="U566" s="961"/>
      <c r="V566" s="962"/>
      <c r="W566" s="961"/>
      <c r="X566" s="962"/>
      <c r="Y566" s="961"/>
      <c r="Z566" s="962"/>
      <c r="AA566" s="728"/>
      <c r="AB566" s="805"/>
      <c r="AC566" s="728"/>
      <c r="AD566" s="805"/>
      <c r="AH566" s="521">
        <f t="shared" si="217"/>
        <v>0</v>
      </c>
      <c r="AI566" s="522">
        <f t="shared" si="203"/>
        <v>0</v>
      </c>
      <c r="AJ566" s="523">
        <f t="shared" si="204"/>
        <v>0</v>
      </c>
      <c r="AK566" s="429">
        <f t="shared" si="205"/>
        <v>0</v>
      </c>
      <c r="AL566" s="293">
        <f t="shared" si="206"/>
        <v>0</v>
      </c>
      <c r="AM566" s="283" t="str">
        <f>IF(AL566=0,"",
IF(SUM($AL$558:AL566)=1,AN566,
IF($AL$678&gt;SUM($AL$558:AL566),_xlfn.CONCAT(", ",AN566),
IF($AL$678=SUM($AL$558:AL566),_xlfn.CONCAT(" y ",AN566)))))</f>
        <v/>
      </c>
      <c r="AN566" s="33" t="s">
        <v>5141</v>
      </c>
      <c r="AO566" s="370">
        <f t="shared" si="202"/>
        <v>0</v>
      </c>
      <c r="AP566" s="282">
        <f t="shared" si="207"/>
        <v>0</v>
      </c>
      <c r="AQ566" s="283" t="str">
        <f t="shared" si="208"/>
        <v/>
      </c>
      <c r="AR566" s="46" t="s">
        <v>5141</v>
      </c>
      <c r="AS566" s="107">
        <f ca="1">IF(OR(K566=" ",AND(EXACT(UPPER(TRIM(SUBSTITUTE(K566,CHAR(160)," "))),TRIM(SUBSTITUTE(K566,CHAR(160)," "))),SUMPRODUCT(--ISNUMBER(MATCH(MID(TRIM(SUBSTITUTE(K566,CHAR(160)," ")),ROW(INDIRECT("1:"&amp;LEN(TRIM(SUBSTITUTE(K566,CHAR(160)," "))))),1),{"A","B","C","D","E","F","G","H","I","J","K","L","M","N","O","P","Q","R","S","T","U","V","W","X","Y","Z","Ñ","0","1","2","3","4","5","6","7","8","9"," "},0)))=LEN(TRIM(SUBSTITUTE(K566,CHAR(160)," "))))),0,1)</f>
        <v>0</v>
      </c>
      <c r="AT566" s="635">
        <f t="shared" si="209"/>
        <v>0</v>
      </c>
      <c r="AU566" s="634">
        <f t="shared" si="210"/>
        <v>0</v>
      </c>
      <c r="AV566" s="634">
        <f t="shared" si="211"/>
        <v>0</v>
      </c>
      <c r="AW566" s="634">
        <f t="shared" si="212"/>
        <v>0</v>
      </c>
      <c r="AX566" s="635">
        <f t="shared" si="213"/>
        <v>0</v>
      </c>
      <c r="AY566" s="634">
        <f t="shared" si="214"/>
        <v>0</v>
      </c>
      <c r="AZ566" s="634">
        <f t="shared" si="215"/>
        <v>0</v>
      </c>
      <c r="BA566" s="634">
        <f t="shared" si="216"/>
        <v>0</v>
      </c>
      <c r="BB566" s="107"/>
      <c r="BC566" s="107"/>
      <c r="BD566" s="107"/>
      <c r="BE566" s="107"/>
      <c r="BF566" s="107"/>
      <c r="BG566" s="107"/>
      <c r="BH566" s="107"/>
      <c r="BI566" s="107"/>
    </row>
    <row r="567" spans="1:61" ht="15" customHeight="1">
      <c r="A567" s="30"/>
      <c r="B567" s="11"/>
      <c r="C567" s="35" t="s">
        <v>5040</v>
      </c>
      <c r="D567" s="800" t="str">
        <f>IF(CNGE_2026_M1_Secc1_Sub1!$D50="","",CNGE_2026_M1_Secc1_Sub1!$D50)</f>
        <v/>
      </c>
      <c r="E567" s="723"/>
      <c r="F567" s="724"/>
      <c r="G567" s="728"/>
      <c r="H567" s="714"/>
      <c r="I567" s="714"/>
      <c r="J567" s="805"/>
      <c r="K567" s="847"/>
      <c r="L567" s="714"/>
      <c r="M567" s="714"/>
      <c r="N567" s="805"/>
      <c r="O567" s="961"/>
      <c r="P567" s="962"/>
      <c r="Q567" s="961"/>
      <c r="R567" s="962"/>
      <c r="S567" s="961"/>
      <c r="T567" s="962"/>
      <c r="U567" s="961"/>
      <c r="V567" s="962"/>
      <c r="W567" s="961"/>
      <c r="X567" s="962"/>
      <c r="Y567" s="961"/>
      <c r="Z567" s="962"/>
      <c r="AA567" s="728"/>
      <c r="AB567" s="805"/>
      <c r="AC567" s="728"/>
      <c r="AD567" s="805"/>
      <c r="AH567" s="521">
        <f t="shared" si="217"/>
        <v>0</v>
      </c>
      <c r="AI567" s="522">
        <f t="shared" si="203"/>
        <v>0</v>
      </c>
      <c r="AJ567" s="523">
        <f t="shared" si="204"/>
        <v>0</v>
      </c>
      <c r="AK567" s="429">
        <f t="shared" si="205"/>
        <v>0</v>
      </c>
      <c r="AL567" s="293">
        <f t="shared" si="206"/>
        <v>0</v>
      </c>
      <c r="AM567" s="283" t="str">
        <f>IF(AL567=0,"",
IF(SUM($AL$558:AL567)=1,AN567,
IF($AL$678&gt;SUM($AL$558:AL567),_xlfn.CONCAT(", ",AN567),
IF($AL$678=SUM($AL$558:AL567),_xlfn.CONCAT(" y ",AN567)))))</f>
        <v/>
      </c>
      <c r="AN567" s="33" t="s">
        <v>5143</v>
      </c>
      <c r="AO567" s="370">
        <f t="shared" si="202"/>
        <v>0</v>
      </c>
      <c r="AP567" s="282">
        <f t="shared" si="207"/>
        <v>0</v>
      </c>
      <c r="AQ567" s="283" t="str">
        <f t="shared" si="208"/>
        <v/>
      </c>
      <c r="AR567" s="46" t="s">
        <v>5143</v>
      </c>
      <c r="AS567" s="107">
        <f ca="1">IF(OR(K567=" ",AND(EXACT(UPPER(TRIM(SUBSTITUTE(K567,CHAR(160)," "))),TRIM(SUBSTITUTE(K567,CHAR(160)," "))),SUMPRODUCT(--ISNUMBER(MATCH(MID(TRIM(SUBSTITUTE(K567,CHAR(160)," ")),ROW(INDIRECT("1:"&amp;LEN(TRIM(SUBSTITUTE(K567,CHAR(160)," "))))),1),{"A","B","C","D","E","F","G","H","I","J","K","L","M","N","O","P","Q","R","S","T","U","V","W","X","Y","Z","Ñ","0","1","2","3","4","5","6","7","8","9"," "},0)))=LEN(TRIM(SUBSTITUTE(K567,CHAR(160)," "))))),0,1)</f>
        <v>0</v>
      </c>
      <c r="AT567" s="635">
        <f t="shared" si="209"/>
        <v>0</v>
      </c>
      <c r="AU567" s="634">
        <f t="shared" si="210"/>
        <v>0</v>
      </c>
      <c r="AV567" s="634">
        <f t="shared" si="211"/>
        <v>0</v>
      </c>
      <c r="AW567" s="634">
        <f t="shared" si="212"/>
        <v>0</v>
      </c>
      <c r="AX567" s="635">
        <f t="shared" si="213"/>
        <v>0</v>
      </c>
      <c r="AY567" s="634">
        <f t="shared" si="214"/>
        <v>0</v>
      </c>
      <c r="AZ567" s="634">
        <f t="shared" si="215"/>
        <v>0</v>
      </c>
      <c r="BA567" s="634">
        <f t="shared" si="216"/>
        <v>0</v>
      </c>
      <c r="BB567" s="107"/>
      <c r="BC567" s="107"/>
      <c r="BD567" s="107"/>
      <c r="BE567" s="107"/>
      <c r="BF567" s="107"/>
      <c r="BG567" s="107"/>
      <c r="BH567" s="107"/>
      <c r="BI567" s="107"/>
    </row>
    <row r="568" spans="1:61" ht="15" customHeight="1">
      <c r="A568" s="30"/>
      <c r="B568" s="11"/>
      <c r="C568" s="35" t="s">
        <v>5042</v>
      </c>
      <c r="D568" s="800" t="str">
        <f>IF(CNGE_2026_M1_Secc1_Sub1!$D51="","",CNGE_2026_M1_Secc1_Sub1!$D51)</f>
        <v/>
      </c>
      <c r="E568" s="723"/>
      <c r="F568" s="724"/>
      <c r="G568" s="728"/>
      <c r="H568" s="714"/>
      <c r="I568" s="714"/>
      <c r="J568" s="805"/>
      <c r="K568" s="847"/>
      <c r="L568" s="714"/>
      <c r="M568" s="714"/>
      <c r="N568" s="805"/>
      <c r="O568" s="961"/>
      <c r="P568" s="962"/>
      <c r="Q568" s="961"/>
      <c r="R568" s="962"/>
      <c r="S568" s="961"/>
      <c r="T568" s="962"/>
      <c r="U568" s="961"/>
      <c r="V568" s="962"/>
      <c r="W568" s="961"/>
      <c r="X568" s="962"/>
      <c r="Y568" s="961"/>
      <c r="Z568" s="962"/>
      <c r="AA568" s="728"/>
      <c r="AB568" s="805"/>
      <c r="AC568" s="728"/>
      <c r="AD568" s="805"/>
      <c r="AH568" s="521">
        <f t="shared" si="217"/>
        <v>0</v>
      </c>
      <c r="AI568" s="522">
        <f t="shared" si="203"/>
        <v>0</v>
      </c>
      <c r="AJ568" s="523">
        <f t="shared" si="204"/>
        <v>0</v>
      </c>
      <c r="AK568" s="429">
        <f t="shared" si="205"/>
        <v>0</v>
      </c>
      <c r="AL568" s="293">
        <f t="shared" si="206"/>
        <v>0</v>
      </c>
      <c r="AM568" s="283" t="str">
        <f>IF(AL568=0,"",
IF(SUM($AL$558:AL568)=1,AN568,
IF($AL$678&gt;SUM($AL$558:AL568),_xlfn.CONCAT(", ",AN568),
IF($AL$678=SUM($AL$558:AL568),_xlfn.CONCAT(" y ",AN568)))))</f>
        <v/>
      </c>
      <c r="AN568" s="33" t="s">
        <v>5145</v>
      </c>
      <c r="AO568" s="370">
        <f t="shared" si="202"/>
        <v>0</v>
      </c>
      <c r="AP568" s="282">
        <f t="shared" si="207"/>
        <v>0</v>
      </c>
      <c r="AQ568" s="283" t="str">
        <f t="shared" si="208"/>
        <v/>
      </c>
      <c r="AR568" s="46" t="s">
        <v>5145</v>
      </c>
      <c r="AS568" s="107">
        <f ca="1">IF(OR(K568=" ",AND(EXACT(UPPER(TRIM(SUBSTITUTE(K568,CHAR(160)," "))),TRIM(SUBSTITUTE(K568,CHAR(160)," "))),SUMPRODUCT(--ISNUMBER(MATCH(MID(TRIM(SUBSTITUTE(K568,CHAR(160)," ")),ROW(INDIRECT("1:"&amp;LEN(TRIM(SUBSTITUTE(K568,CHAR(160)," "))))),1),{"A","B","C","D","E","F","G","H","I","J","K","L","M","N","O","P","Q","R","S","T","U","V","W","X","Y","Z","Ñ","0","1","2","3","4","5","6","7","8","9"," "},0)))=LEN(TRIM(SUBSTITUTE(K568,CHAR(160)," "))))),0,1)</f>
        <v>0</v>
      </c>
      <c r="AT568" s="635">
        <f t="shared" si="209"/>
        <v>0</v>
      </c>
      <c r="AU568" s="634">
        <f t="shared" si="210"/>
        <v>0</v>
      </c>
      <c r="AV568" s="634">
        <f t="shared" si="211"/>
        <v>0</v>
      </c>
      <c r="AW568" s="634">
        <f t="shared" si="212"/>
        <v>0</v>
      </c>
      <c r="AX568" s="635">
        <f t="shared" si="213"/>
        <v>0</v>
      </c>
      <c r="AY568" s="634">
        <f t="shared" si="214"/>
        <v>0</v>
      </c>
      <c r="AZ568" s="634">
        <f t="shared" si="215"/>
        <v>0</v>
      </c>
      <c r="BA568" s="634">
        <f t="shared" si="216"/>
        <v>0</v>
      </c>
      <c r="BB568" s="107"/>
      <c r="BC568" s="107"/>
      <c r="BD568" s="107"/>
      <c r="BE568" s="107"/>
      <c r="BF568" s="107"/>
      <c r="BG568" s="107"/>
      <c r="BH568" s="107"/>
      <c r="BI568" s="107"/>
    </row>
    <row r="569" spans="1:61" ht="15" customHeight="1">
      <c r="A569" s="30"/>
      <c r="B569" s="11"/>
      <c r="C569" s="35" t="s">
        <v>5043</v>
      </c>
      <c r="D569" s="800" t="str">
        <f>IF(CNGE_2026_M1_Secc1_Sub1!$D52="","",CNGE_2026_M1_Secc1_Sub1!$D52)</f>
        <v/>
      </c>
      <c r="E569" s="723"/>
      <c r="F569" s="724"/>
      <c r="G569" s="728"/>
      <c r="H569" s="714"/>
      <c r="I569" s="714"/>
      <c r="J569" s="805"/>
      <c r="K569" s="847"/>
      <c r="L569" s="714"/>
      <c r="M569" s="714"/>
      <c r="N569" s="805"/>
      <c r="O569" s="961"/>
      <c r="P569" s="962"/>
      <c r="Q569" s="961"/>
      <c r="R569" s="962"/>
      <c r="S569" s="961"/>
      <c r="T569" s="962"/>
      <c r="U569" s="961"/>
      <c r="V569" s="962"/>
      <c r="W569" s="961"/>
      <c r="X569" s="962"/>
      <c r="Y569" s="961"/>
      <c r="Z569" s="962"/>
      <c r="AA569" s="728"/>
      <c r="AB569" s="805"/>
      <c r="AC569" s="728"/>
      <c r="AD569" s="805"/>
      <c r="AH569" s="521">
        <f t="shared" si="217"/>
        <v>0</v>
      </c>
      <c r="AI569" s="522">
        <f t="shared" si="203"/>
        <v>0</v>
      </c>
      <c r="AJ569" s="523">
        <f t="shared" si="204"/>
        <v>0</v>
      </c>
      <c r="AK569" s="429">
        <f t="shared" si="205"/>
        <v>0</v>
      </c>
      <c r="AL569" s="293">
        <f t="shared" si="206"/>
        <v>0</v>
      </c>
      <c r="AM569" s="283" t="str">
        <f>IF(AL569=0,"",
IF(SUM($AL$558:AL569)=1,AN569,
IF($AL$678&gt;SUM($AL$558:AL569),_xlfn.CONCAT(", ",AN569),
IF($AL$678=SUM($AL$558:AL569),_xlfn.CONCAT(" y ",AN569)))))</f>
        <v/>
      </c>
      <c r="AN569" s="33" t="s">
        <v>5147</v>
      </c>
      <c r="AO569" s="370">
        <f t="shared" si="202"/>
        <v>0</v>
      </c>
      <c r="AP569" s="282">
        <f t="shared" si="207"/>
        <v>0</v>
      </c>
      <c r="AQ569" s="283" t="str">
        <f t="shared" si="208"/>
        <v/>
      </c>
      <c r="AR569" s="46" t="s">
        <v>5147</v>
      </c>
      <c r="AS569" s="107">
        <f ca="1">IF(OR(K569=" ",AND(EXACT(UPPER(TRIM(SUBSTITUTE(K569,CHAR(160)," "))),TRIM(SUBSTITUTE(K569,CHAR(160)," "))),SUMPRODUCT(--ISNUMBER(MATCH(MID(TRIM(SUBSTITUTE(K569,CHAR(160)," ")),ROW(INDIRECT("1:"&amp;LEN(TRIM(SUBSTITUTE(K569,CHAR(160)," "))))),1),{"A","B","C","D","E","F","G","H","I","J","K","L","M","N","O","P","Q","R","S","T","U","V","W","X","Y","Z","Ñ","0","1","2","3","4","5","6","7","8","9"," "},0)))=LEN(TRIM(SUBSTITUTE(K569,CHAR(160)," "))))),0,1)</f>
        <v>0</v>
      </c>
      <c r="AT569" s="635">
        <f t="shared" si="209"/>
        <v>0</v>
      </c>
      <c r="AU569" s="634">
        <f t="shared" si="210"/>
        <v>0</v>
      </c>
      <c r="AV569" s="634">
        <f t="shared" si="211"/>
        <v>0</v>
      </c>
      <c r="AW569" s="634">
        <f t="shared" si="212"/>
        <v>0</v>
      </c>
      <c r="AX569" s="635">
        <f t="shared" si="213"/>
        <v>0</v>
      </c>
      <c r="AY569" s="634">
        <f t="shared" si="214"/>
        <v>0</v>
      </c>
      <c r="AZ569" s="634">
        <f t="shared" si="215"/>
        <v>0</v>
      </c>
      <c r="BA569" s="634">
        <f t="shared" si="216"/>
        <v>0</v>
      </c>
      <c r="BB569" s="107"/>
      <c r="BC569" s="107"/>
      <c r="BD569" s="107"/>
      <c r="BE569" s="107"/>
      <c r="BF569" s="107"/>
      <c r="BG569" s="107"/>
      <c r="BH569" s="107"/>
      <c r="BI569" s="107"/>
    </row>
    <row r="570" spans="1:61" ht="15" customHeight="1">
      <c r="A570" s="30"/>
      <c r="B570" s="11"/>
      <c r="C570" s="35" t="s">
        <v>5044</v>
      </c>
      <c r="D570" s="800" t="str">
        <f>IF(CNGE_2026_M1_Secc1_Sub1!$D53="","",CNGE_2026_M1_Secc1_Sub1!$D53)</f>
        <v/>
      </c>
      <c r="E570" s="723"/>
      <c r="F570" s="724"/>
      <c r="G570" s="728"/>
      <c r="H570" s="714"/>
      <c r="I570" s="714"/>
      <c r="J570" s="805"/>
      <c r="K570" s="847"/>
      <c r="L570" s="714"/>
      <c r="M570" s="714"/>
      <c r="N570" s="805"/>
      <c r="O570" s="961"/>
      <c r="P570" s="962"/>
      <c r="Q570" s="961"/>
      <c r="R570" s="962"/>
      <c r="S570" s="961"/>
      <c r="T570" s="962"/>
      <c r="U570" s="961"/>
      <c r="V570" s="962"/>
      <c r="W570" s="961"/>
      <c r="X570" s="962"/>
      <c r="Y570" s="961"/>
      <c r="Z570" s="962"/>
      <c r="AA570" s="728"/>
      <c r="AB570" s="805"/>
      <c r="AC570" s="728"/>
      <c r="AD570" s="805"/>
      <c r="AH570" s="521">
        <f t="shared" si="217"/>
        <v>0</v>
      </c>
      <c r="AI570" s="522">
        <f t="shared" si="203"/>
        <v>0</v>
      </c>
      <c r="AJ570" s="523">
        <f t="shared" si="204"/>
        <v>0</v>
      </c>
      <c r="AK570" s="429">
        <f t="shared" si="205"/>
        <v>0</v>
      </c>
      <c r="AL570" s="293">
        <f t="shared" si="206"/>
        <v>0</v>
      </c>
      <c r="AM570" s="283" t="str">
        <f>IF(AL570=0,"",
IF(SUM($AL$558:AL570)=1,AN570,
IF($AL$678&gt;SUM($AL$558:AL570),_xlfn.CONCAT(", ",AN570),
IF($AL$678=SUM($AL$558:AL570),_xlfn.CONCAT(" y ",AN570)))))</f>
        <v/>
      </c>
      <c r="AN570" s="33" t="s">
        <v>5149</v>
      </c>
      <c r="AO570" s="370">
        <f t="shared" si="202"/>
        <v>0</v>
      </c>
      <c r="AP570" s="282">
        <f t="shared" si="207"/>
        <v>0</v>
      </c>
      <c r="AQ570" s="283" t="str">
        <f t="shared" si="208"/>
        <v/>
      </c>
      <c r="AR570" s="46" t="s">
        <v>5149</v>
      </c>
      <c r="AS570" s="107">
        <f ca="1">IF(OR(K570=" ",AND(EXACT(UPPER(TRIM(SUBSTITUTE(K570,CHAR(160)," "))),TRIM(SUBSTITUTE(K570,CHAR(160)," "))),SUMPRODUCT(--ISNUMBER(MATCH(MID(TRIM(SUBSTITUTE(K570,CHAR(160)," ")),ROW(INDIRECT("1:"&amp;LEN(TRIM(SUBSTITUTE(K570,CHAR(160)," "))))),1),{"A","B","C","D","E","F","G","H","I","J","K","L","M","N","O","P","Q","R","S","T","U","V","W","X","Y","Z","Ñ","0","1","2","3","4","5","6","7","8","9"," "},0)))=LEN(TRIM(SUBSTITUTE(K570,CHAR(160)," "))))),0,1)</f>
        <v>0</v>
      </c>
      <c r="AT570" s="635">
        <f t="shared" si="209"/>
        <v>0</v>
      </c>
      <c r="AU570" s="634">
        <f t="shared" si="210"/>
        <v>0</v>
      </c>
      <c r="AV570" s="634">
        <f t="shared" si="211"/>
        <v>0</v>
      </c>
      <c r="AW570" s="634">
        <f t="shared" si="212"/>
        <v>0</v>
      </c>
      <c r="AX570" s="635">
        <f t="shared" si="213"/>
        <v>0</v>
      </c>
      <c r="AY570" s="634">
        <f t="shared" si="214"/>
        <v>0</v>
      </c>
      <c r="AZ570" s="634">
        <f t="shared" si="215"/>
        <v>0</v>
      </c>
      <c r="BA570" s="634">
        <f t="shared" si="216"/>
        <v>0</v>
      </c>
      <c r="BB570" s="107"/>
      <c r="BC570" s="107"/>
      <c r="BD570" s="107"/>
      <c r="BE570" s="107"/>
      <c r="BF570" s="107"/>
      <c r="BG570" s="107"/>
      <c r="BH570" s="107"/>
      <c r="BI570" s="107"/>
    </row>
    <row r="571" spans="1:61" ht="15" customHeight="1">
      <c r="A571" s="30"/>
      <c r="B571" s="11"/>
      <c r="C571" s="35" t="s">
        <v>5045</v>
      </c>
      <c r="D571" s="800" t="str">
        <f>IF(CNGE_2026_M1_Secc1_Sub1!$D54="","",CNGE_2026_M1_Secc1_Sub1!$D54)</f>
        <v/>
      </c>
      <c r="E571" s="723"/>
      <c r="F571" s="724"/>
      <c r="G571" s="728"/>
      <c r="H571" s="714"/>
      <c r="I571" s="714"/>
      <c r="J571" s="805"/>
      <c r="K571" s="847"/>
      <c r="L571" s="714"/>
      <c r="M571" s="714"/>
      <c r="N571" s="805"/>
      <c r="O571" s="961"/>
      <c r="P571" s="962"/>
      <c r="Q571" s="961"/>
      <c r="R571" s="962"/>
      <c r="S571" s="961"/>
      <c r="T571" s="962"/>
      <c r="U571" s="961"/>
      <c r="V571" s="962"/>
      <c r="W571" s="961"/>
      <c r="X571" s="962"/>
      <c r="Y571" s="961"/>
      <c r="Z571" s="962"/>
      <c r="AA571" s="728"/>
      <c r="AB571" s="805"/>
      <c r="AC571" s="728"/>
      <c r="AD571" s="805"/>
      <c r="AH571" s="521">
        <f t="shared" si="217"/>
        <v>0</v>
      </c>
      <c r="AI571" s="522">
        <f t="shared" si="203"/>
        <v>0</v>
      </c>
      <c r="AJ571" s="523">
        <f t="shared" si="204"/>
        <v>0</v>
      </c>
      <c r="AK571" s="429">
        <f t="shared" si="205"/>
        <v>0</v>
      </c>
      <c r="AL571" s="293">
        <f t="shared" si="206"/>
        <v>0</v>
      </c>
      <c r="AM571" s="283" t="str">
        <f>IF(AL571=0,"",
IF(SUM($AL$558:AL571)=1,AN571,
IF($AL$678&gt;SUM($AL$558:AL571),_xlfn.CONCAT(", ",AN571),
IF($AL$678=SUM($AL$558:AL571),_xlfn.CONCAT(" y ",AN571)))))</f>
        <v/>
      </c>
      <c r="AN571" s="33" t="s">
        <v>5151</v>
      </c>
      <c r="AO571" s="370">
        <f t="shared" si="202"/>
        <v>0</v>
      </c>
      <c r="AP571" s="282">
        <f t="shared" si="207"/>
        <v>0</v>
      </c>
      <c r="AQ571" s="283" t="str">
        <f t="shared" si="208"/>
        <v/>
      </c>
      <c r="AR571" s="46" t="s">
        <v>5151</v>
      </c>
      <c r="AS571" s="107">
        <f ca="1">IF(OR(K571=" ",AND(EXACT(UPPER(TRIM(SUBSTITUTE(K571,CHAR(160)," "))),TRIM(SUBSTITUTE(K571,CHAR(160)," "))),SUMPRODUCT(--ISNUMBER(MATCH(MID(TRIM(SUBSTITUTE(K571,CHAR(160)," ")),ROW(INDIRECT("1:"&amp;LEN(TRIM(SUBSTITUTE(K571,CHAR(160)," "))))),1),{"A","B","C","D","E","F","G","H","I","J","K","L","M","N","O","P","Q","R","S","T","U","V","W","X","Y","Z","Ñ","0","1","2","3","4","5","6","7","8","9"," "},0)))=LEN(TRIM(SUBSTITUTE(K571,CHAR(160)," "))))),0,1)</f>
        <v>0</v>
      </c>
      <c r="AT571" s="635">
        <f t="shared" si="209"/>
        <v>0</v>
      </c>
      <c r="AU571" s="634">
        <f t="shared" si="210"/>
        <v>0</v>
      </c>
      <c r="AV571" s="634">
        <f t="shared" si="211"/>
        <v>0</v>
      </c>
      <c r="AW571" s="634">
        <f t="shared" si="212"/>
        <v>0</v>
      </c>
      <c r="AX571" s="635">
        <f t="shared" si="213"/>
        <v>0</v>
      </c>
      <c r="AY571" s="634">
        <f t="shared" si="214"/>
        <v>0</v>
      </c>
      <c r="AZ571" s="634">
        <f t="shared" si="215"/>
        <v>0</v>
      </c>
      <c r="BA571" s="634">
        <f t="shared" si="216"/>
        <v>0</v>
      </c>
      <c r="BB571" s="107"/>
      <c r="BC571" s="107"/>
      <c r="BD571" s="107"/>
      <c r="BE571" s="107"/>
      <c r="BF571" s="107"/>
      <c r="BG571" s="107"/>
      <c r="BH571" s="107"/>
      <c r="BI571" s="107"/>
    </row>
    <row r="572" spans="1:61" ht="15" customHeight="1">
      <c r="A572" s="30"/>
      <c r="B572" s="11"/>
      <c r="C572" s="35" t="s">
        <v>5046</v>
      </c>
      <c r="D572" s="800" t="str">
        <f>IF(CNGE_2026_M1_Secc1_Sub1!$D55="","",CNGE_2026_M1_Secc1_Sub1!$D55)</f>
        <v/>
      </c>
      <c r="E572" s="723"/>
      <c r="F572" s="724"/>
      <c r="G572" s="728"/>
      <c r="H572" s="714"/>
      <c r="I572" s="714"/>
      <c r="J572" s="805"/>
      <c r="K572" s="847"/>
      <c r="L572" s="714"/>
      <c r="M572" s="714"/>
      <c r="N572" s="805"/>
      <c r="O572" s="961"/>
      <c r="P572" s="962"/>
      <c r="Q572" s="961"/>
      <c r="R572" s="962"/>
      <c r="S572" s="961"/>
      <c r="T572" s="962"/>
      <c r="U572" s="961"/>
      <c r="V572" s="962"/>
      <c r="W572" s="961"/>
      <c r="X572" s="962"/>
      <c r="Y572" s="961"/>
      <c r="Z572" s="962"/>
      <c r="AA572" s="728"/>
      <c r="AB572" s="805"/>
      <c r="AC572" s="728"/>
      <c r="AD572" s="805"/>
      <c r="AH572" s="521">
        <f t="shared" si="217"/>
        <v>0</v>
      </c>
      <c r="AI572" s="522">
        <f t="shared" si="203"/>
        <v>0</v>
      </c>
      <c r="AJ572" s="523">
        <f t="shared" si="204"/>
        <v>0</v>
      </c>
      <c r="AK572" s="429">
        <f t="shared" si="205"/>
        <v>0</v>
      </c>
      <c r="AL572" s="293">
        <f t="shared" si="206"/>
        <v>0</v>
      </c>
      <c r="AM572" s="283" t="str">
        <f>IF(AL572=0,"",
IF(SUM($AL$558:AL572)=1,AN572,
IF($AL$678&gt;SUM($AL$558:AL572),_xlfn.CONCAT(", ",AN572),
IF($AL$678=SUM($AL$558:AL572),_xlfn.CONCAT(" y ",AN572)))))</f>
        <v/>
      </c>
      <c r="AN572" s="33" t="s">
        <v>5153</v>
      </c>
      <c r="AO572" s="370">
        <f t="shared" si="202"/>
        <v>0</v>
      </c>
      <c r="AP572" s="282">
        <f t="shared" si="207"/>
        <v>0</v>
      </c>
      <c r="AQ572" s="283" t="str">
        <f t="shared" si="208"/>
        <v/>
      </c>
      <c r="AR572" s="46" t="s">
        <v>5153</v>
      </c>
      <c r="AS572" s="107">
        <f ca="1">IF(OR(K572=" ",AND(EXACT(UPPER(TRIM(SUBSTITUTE(K572,CHAR(160)," "))),TRIM(SUBSTITUTE(K572,CHAR(160)," "))),SUMPRODUCT(--ISNUMBER(MATCH(MID(TRIM(SUBSTITUTE(K572,CHAR(160)," ")),ROW(INDIRECT("1:"&amp;LEN(TRIM(SUBSTITUTE(K572,CHAR(160)," "))))),1),{"A","B","C","D","E","F","G","H","I","J","K","L","M","N","O","P","Q","R","S","T","U","V","W","X","Y","Z","Ñ","0","1","2","3","4","5","6","7","8","9"," "},0)))=LEN(TRIM(SUBSTITUTE(K572,CHAR(160)," "))))),0,1)</f>
        <v>0</v>
      </c>
      <c r="AT572" s="635">
        <f t="shared" si="209"/>
        <v>0</v>
      </c>
      <c r="AU572" s="634">
        <f t="shared" si="210"/>
        <v>0</v>
      </c>
      <c r="AV572" s="634">
        <f t="shared" si="211"/>
        <v>0</v>
      </c>
      <c r="AW572" s="634">
        <f t="shared" si="212"/>
        <v>0</v>
      </c>
      <c r="AX572" s="635">
        <f t="shared" si="213"/>
        <v>0</v>
      </c>
      <c r="AY572" s="634">
        <f t="shared" si="214"/>
        <v>0</v>
      </c>
      <c r="AZ572" s="634">
        <f t="shared" si="215"/>
        <v>0</v>
      </c>
      <c r="BA572" s="634">
        <f t="shared" si="216"/>
        <v>0</v>
      </c>
      <c r="BB572" s="107"/>
      <c r="BC572" s="107"/>
      <c r="BD572" s="107"/>
      <c r="BE572" s="107"/>
      <c r="BF572" s="107"/>
      <c r="BG572" s="107"/>
      <c r="BH572" s="107"/>
      <c r="BI572" s="107"/>
    </row>
    <row r="573" spans="1:61" ht="15" customHeight="1">
      <c r="A573" s="30"/>
      <c r="B573" s="11"/>
      <c r="C573" s="35" t="s">
        <v>5047</v>
      </c>
      <c r="D573" s="800" t="str">
        <f>IF(CNGE_2026_M1_Secc1_Sub1!$D56="","",CNGE_2026_M1_Secc1_Sub1!$D56)</f>
        <v/>
      </c>
      <c r="E573" s="723"/>
      <c r="F573" s="724"/>
      <c r="G573" s="728"/>
      <c r="H573" s="714"/>
      <c r="I573" s="714"/>
      <c r="J573" s="805"/>
      <c r="K573" s="847"/>
      <c r="L573" s="714"/>
      <c r="M573" s="714"/>
      <c r="N573" s="805"/>
      <c r="O573" s="961"/>
      <c r="P573" s="962"/>
      <c r="Q573" s="961"/>
      <c r="R573" s="962"/>
      <c r="S573" s="961"/>
      <c r="T573" s="962"/>
      <c r="U573" s="961"/>
      <c r="V573" s="962"/>
      <c r="W573" s="961"/>
      <c r="X573" s="962"/>
      <c r="Y573" s="961"/>
      <c r="Z573" s="962"/>
      <c r="AA573" s="728"/>
      <c r="AB573" s="805"/>
      <c r="AC573" s="728"/>
      <c r="AD573" s="805"/>
      <c r="AH573" s="521">
        <f t="shared" si="217"/>
        <v>0</v>
      </c>
      <c r="AI573" s="522">
        <f t="shared" si="203"/>
        <v>0</v>
      </c>
      <c r="AJ573" s="523">
        <f t="shared" si="204"/>
        <v>0</v>
      </c>
      <c r="AK573" s="429">
        <f t="shared" si="205"/>
        <v>0</v>
      </c>
      <c r="AL573" s="293">
        <f t="shared" si="206"/>
        <v>0</v>
      </c>
      <c r="AM573" s="283" t="str">
        <f>IF(AL573=0,"",
IF(SUM($AL$558:AL573)=1,AN573,
IF($AL$678&gt;SUM($AL$558:AL573),_xlfn.CONCAT(", ",AN573),
IF($AL$678=SUM($AL$558:AL573),_xlfn.CONCAT(" y ",AN573)))))</f>
        <v/>
      </c>
      <c r="AN573" s="33" t="s">
        <v>5155</v>
      </c>
      <c r="AO573" s="370">
        <f t="shared" si="202"/>
        <v>0</v>
      </c>
      <c r="AP573" s="282">
        <f t="shared" si="207"/>
        <v>0</v>
      </c>
      <c r="AQ573" s="283" t="str">
        <f t="shared" si="208"/>
        <v/>
      </c>
      <c r="AR573" s="46" t="s">
        <v>5155</v>
      </c>
      <c r="AS573" s="107">
        <f ca="1">IF(OR(K573=" ",AND(EXACT(UPPER(TRIM(SUBSTITUTE(K573,CHAR(160)," "))),TRIM(SUBSTITUTE(K573,CHAR(160)," "))),SUMPRODUCT(--ISNUMBER(MATCH(MID(TRIM(SUBSTITUTE(K573,CHAR(160)," ")),ROW(INDIRECT("1:"&amp;LEN(TRIM(SUBSTITUTE(K573,CHAR(160)," "))))),1),{"A","B","C","D","E","F","G","H","I","J","K","L","M","N","O","P","Q","R","S","T","U","V","W","X","Y","Z","Ñ","0","1","2","3","4","5","6","7","8","9"," "},0)))=LEN(TRIM(SUBSTITUTE(K573,CHAR(160)," "))))),0,1)</f>
        <v>0</v>
      </c>
      <c r="AT573" s="635">
        <f t="shared" si="209"/>
        <v>0</v>
      </c>
      <c r="AU573" s="634">
        <f t="shared" si="210"/>
        <v>0</v>
      </c>
      <c r="AV573" s="634">
        <f t="shared" si="211"/>
        <v>0</v>
      </c>
      <c r="AW573" s="634">
        <f t="shared" si="212"/>
        <v>0</v>
      </c>
      <c r="AX573" s="635">
        <f t="shared" si="213"/>
        <v>0</v>
      </c>
      <c r="AY573" s="634">
        <f t="shared" si="214"/>
        <v>0</v>
      </c>
      <c r="AZ573" s="634">
        <f t="shared" si="215"/>
        <v>0</v>
      </c>
      <c r="BA573" s="634">
        <f t="shared" si="216"/>
        <v>0</v>
      </c>
      <c r="BB573" s="107"/>
      <c r="BC573" s="107"/>
      <c r="BD573" s="107"/>
      <c r="BE573" s="107"/>
      <c r="BF573" s="107"/>
      <c r="BG573" s="107"/>
      <c r="BH573" s="107"/>
      <c r="BI573" s="107"/>
    </row>
    <row r="574" spans="1:61" ht="15" customHeight="1">
      <c r="A574" s="30"/>
      <c r="B574" s="11"/>
      <c r="C574" s="35" t="s">
        <v>5048</v>
      </c>
      <c r="D574" s="800" t="str">
        <f>IF(CNGE_2026_M1_Secc1_Sub1!$D57="","",CNGE_2026_M1_Secc1_Sub1!$D57)</f>
        <v/>
      </c>
      <c r="E574" s="723"/>
      <c r="F574" s="724"/>
      <c r="G574" s="728"/>
      <c r="H574" s="714"/>
      <c r="I574" s="714"/>
      <c r="J574" s="805"/>
      <c r="K574" s="847"/>
      <c r="L574" s="714"/>
      <c r="M574" s="714"/>
      <c r="N574" s="805"/>
      <c r="O574" s="961"/>
      <c r="P574" s="962"/>
      <c r="Q574" s="961"/>
      <c r="R574" s="962"/>
      <c r="S574" s="961"/>
      <c r="T574" s="962"/>
      <c r="U574" s="961"/>
      <c r="V574" s="962"/>
      <c r="W574" s="961"/>
      <c r="X574" s="962"/>
      <c r="Y574" s="961"/>
      <c r="Z574" s="962"/>
      <c r="AA574" s="728"/>
      <c r="AB574" s="805"/>
      <c r="AC574" s="728"/>
      <c r="AD574" s="805"/>
      <c r="AH574" s="521">
        <f t="shared" si="217"/>
        <v>0</v>
      </c>
      <c r="AI574" s="522">
        <f t="shared" si="203"/>
        <v>0</v>
      </c>
      <c r="AJ574" s="523">
        <f t="shared" si="204"/>
        <v>0</v>
      </c>
      <c r="AK574" s="429">
        <f t="shared" si="205"/>
        <v>0</v>
      </c>
      <c r="AL574" s="293">
        <f t="shared" si="206"/>
        <v>0</v>
      </c>
      <c r="AM574" s="283" t="str">
        <f>IF(AL574=0,"",
IF(SUM($AL$558:AL574)=1,AN574,
IF($AL$678&gt;SUM($AL$558:AL574),_xlfn.CONCAT(", ",AN574),
IF($AL$678=SUM($AL$558:AL574),_xlfn.CONCAT(" y ",AN574)))))</f>
        <v/>
      </c>
      <c r="AN574" s="33" t="s">
        <v>5157</v>
      </c>
      <c r="AO574" s="370">
        <f t="shared" si="202"/>
        <v>0</v>
      </c>
      <c r="AP574" s="282">
        <f t="shared" si="207"/>
        <v>0</v>
      </c>
      <c r="AQ574" s="283" t="str">
        <f t="shared" si="208"/>
        <v/>
      </c>
      <c r="AR574" s="46" t="s">
        <v>5157</v>
      </c>
      <c r="AS574" s="107">
        <f ca="1">IF(OR(K574=" ",AND(EXACT(UPPER(TRIM(SUBSTITUTE(K574,CHAR(160)," "))),TRIM(SUBSTITUTE(K574,CHAR(160)," "))),SUMPRODUCT(--ISNUMBER(MATCH(MID(TRIM(SUBSTITUTE(K574,CHAR(160)," ")),ROW(INDIRECT("1:"&amp;LEN(TRIM(SUBSTITUTE(K574,CHAR(160)," "))))),1),{"A","B","C","D","E","F","G","H","I","J","K","L","M","N","O","P","Q","R","S","T","U","V","W","X","Y","Z","Ñ","0","1","2","3","4","5","6","7","8","9"," "},0)))=LEN(TRIM(SUBSTITUTE(K574,CHAR(160)," "))))),0,1)</f>
        <v>0</v>
      </c>
      <c r="AT574" s="635">
        <f t="shared" si="209"/>
        <v>0</v>
      </c>
      <c r="AU574" s="634">
        <f t="shared" si="210"/>
        <v>0</v>
      </c>
      <c r="AV574" s="634">
        <f t="shared" si="211"/>
        <v>0</v>
      </c>
      <c r="AW574" s="634">
        <f t="shared" si="212"/>
        <v>0</v>
      </c>
      <c r="AX574" s="635">
        <f t="shared" si="213"/>
        <v>0</v>
      </c>
      <c r="AY574" s="634">
        <f t="shared" si="214"/>
        <v>0</v>
      </c>
      <c r="AZ574" s="634">
        <f t="shared" si="215"/>
        <v>0</v>
      </c>
      <c r="BA574" s="634">
        <f t="shared" si="216"/>
        <v>0</v>
      </c>
      <c r="BB574" s="107"/>
      <c r="BC574" s="107"/>
      <c r="BD574" s="107"/>
      <c r="BE574" s="107"/>
      <c r="BF574" s="107"/>
      <c r="BG574" s="107"/>
      <c r="BH574" s="107"/>
      <c r="BI574" s="107"/>
    </row>
    <row r="575" spans="1:61" ht="15" customHeight="1">
      <c r="A575" s="30"/>
      <c r="B575" s="11"/>
      <c r="C575" s="35" t="s">
        <v>5049</v>
      </c>
      <c r="D575" s="800" t="str">
        <f>IF(CNGE_2026_M1_Secc1_Sub1!$D58="","",CNGE_2026_M1_Secc1_Sub1!$D58)</f>
        <v/>
      </c>
      <c r="E575" s="723"/>
      <c r="F575" s="724"/>
      <c r="G575" s="728"/>
      <c r="H575" s="714"/>
      <c r="I575" s="714"/>
      <c r="J575" s="805"/>
      <c r="K575" s="847"/>
      <c r="L575" s="714"/>
      <c r="M575" s="714"/>
      <c r="N575" s="805"/>
      <c r="O575" s="961"/>
      <c r="P575" s="962"/>
      <c r="Q575" s="961"/>
      <c r="R575" s="962"/>
      <c r="S575" s="961"/>
      <c r="T575" s="962"/>
      <c r="U575" s="961"/>
      <c r="V575" s="962"/>
      <c r="W575" s="961"/>
      <c r="X575" s="962"/>
      <c r="Y575" s="961"/>
      <c r="Z575" s="962"/>
      <c r="AA575" s="728"/>
      <c r="AB575" s="805"/>
      <c r="AC575" s="728"/>
      <c r="AD575" s="805"/>
      <c r="AH575" s="521">
        <f t="shared" si="217"/>
        <v>0</v>
      </c>
      <c r="AI575" s="522">
        <f t="shared" si="203"/>
        <v>0</v>
      </c>
      <c r="AJ575" s="523">
        <f t="shared" si="204"/>
        <v>0</v>
      </c>
      <c r="AK575" s="429">
        <f t="shared" si="205"/>
        <v>0</v>
      </c>
      <c r="AL575" s="293">
        <f t="shared" si="206"/>
        <v>0</v>
      </c>
      <c r="AM575" s="283" t="str">
        <f>IF(AL575=0,"",
IF(SUM($AL$558:AL575)=1,AN575,
IF($AL$678&gt;SUM($AL$558:AL575),_xlfn.CONCAT(", ",AN575),
IF($AL$678=SUM($AL$558:AL575),_xlfn.CONCAT(" y ",AN575)))))</f>
        <v/>
      </c>
      <c r="AN575" s="33" t="s">
        <v>5159</v>
      </c>
      <c r="AO575" s="370">
        <f t="shared" si="202"/>
        <v>0</v>
      </c>
      <c r="AP575" s="282">
        <f t="shared" si="207"/>
        <v>0</v>
      </c>
      <c r="AQ575" s="283" t="str">
        <f t="shared" si="208"/>
        <v/>
      </c>
      <c r="AR575" s="46" t="s">
        <v>5159</v>
      </c>
      <c r="AS575" s="107">
        <f ca="1">IF(OR(K575=" ",AND(EXACT(UPPER(TRIM(SUBSTITUTE(K575,CHAR(160)," "))),TRIM(SUBSTITUTE(K575,CHAR(160)," "))),SUMPRODUCT(--ISNUMBER(MATCH(MID(TRIM(SUBSTITUTE(K575,CHAR(160)," ")),ROW(INDIRECT("1:"&amp;LEN(TRIM(SUBSTITUTE(K575,CHAR(160)," "))))),1),{"A","B","C","D","E","F","G","H","I","J","K","L","M","N","O","P","Q","R","S","T","U","V","W","X","Y","Z","Ñ","0","1","2","3","4","5","6","7","8","9"," "},0)))=LEN(TRIM(SUBSTITUTE(K575,CHAR(160)," "))))),0,1)</f>
        <v>0</v>
      </c>
      <c r="AT575" s="635">
        <f t="shared" si="209"/>
        <v>0</v>
      </c>
      <c r="AU575" s="634">
        <f t="shared" si="210"/>
        <v>0</v>
      </c>
      <c r="AV575" s="634">
        <f t="shared" si="211"/>
        <v>0</v>
      </c>
      <c r="AW575" s="634">
        <f t="shared" si="212"/>
        <v>0</v>
      </c>
      <c r="AX575" s="635">
        <f t="shared" si="213"/>
        <v>0</v>
      </c>
      <c r="AY575" s="634">
        <f t="shared" si="214"/>
        <v>0</v>
      </c>
      <c r="AZ575" s="634">
        <f t="shared" si="215"/>
        <v>0</v>
      </c>
      <c r="BA575" s="634">
        <f t="shared" si="216"/>
        <v>0</v>
      </c>
      <c r="BB575" s="107"/>
      <c r="BC575" s="107"/>
      <c r="BD575" s="107"/>
      <c r="BE575" s="107"/>
      <c r="BF575" s="107"/>
      <c r="BG575" s="107"/>
      <c r="BH575" s="107"/>
      <c r="BI575" s="107"/>
    </row>
    <row r="576" spans="1:61" ht="15" customHeight="1">
      <c r="A576" s="30"/>
      <c r="B576" s="11"/>
      <c r="C576" s="35" t="s">
        <v>5050</v>
      </c>
      <c r="D576" s="800" t="str">
        <f>IF(CNGE_2026_M1_Secc1_Sub1!$D59="","",CNGE_2026_M1_Secc1_Sub1!$D59)</f>
        <v/>
      </c>
      <c r="E576" s="723"/>
      <c r="F576" s="724"/>
      <c r="G576" s="728"/>
      <c r="H576" s="714"/>
      <c r="I576" s="714"/>
      <c r="J576" s="805"/>
      <c r="K576" s="847"/>
      <c r="L576" s="714"/>
      <c r="M576" s="714"/>
      <c r="N576" s="805"/>
      <c r="O576" s="961"/>
      <c r="P576" s="962"/>
      <c r="Q576" s="961"/>
      <c r="R576" s="962"/>
      <c r="S576" s="961"/>
      <c r="T576" s="962"/>
      <c r="U576" s="961"/>
      <c r="V576" s="962"/>
      <c r="W576" s="961"/>
      <c r="X576" s="962"/>
      <c r="Y576" s="961"/>
      <c r="Z576" s="962"/>
      <c r="AA576" s="728"/>
      <c r="AB576" s="805"/>
      <c r="AC576" s="728"/>
      <c r="AD576" s="805"/>
      <c r="AH576" s="521">
        <f t="shared" si="217"/>
        <v>0</v>
      </c>
      <c r="AI576" s="522">
        <f t="shared" si="203"/>
        <v>0</v>
      </c>
      <c r="AJ576" s="523">
        <f t="shared" si="204"/>
        <v>0</v>
      </c>
      <c r="AK576" s="429">
        <f t="shared" si="205"/>
        <v>0</v>
      </c>
      <c r="AL576" s="293">
        <f t="shared" si="206"/>
        <v>0</v>
      </c>
      <c r="AM576" s="283" t="str">
        <f>IF(AL576=0,"",
IF(SUM($AL$558:AL576)=1,AN576,
IF($AL$678&gt;SUM($AL$558:AL576),_xlfn.CONCAT(", ",AN576),
IF($AL$678=SUM($AL$558:AL576),_xlfn.CONCAT(" y ",AN576)))))</f>
        <v/>
      </c>
      <c r="AN576" s="33" t="s">
        <v>5161</v>
      </c>
      <c r="AO576" s="370">
        <f t="shared" si="202"/>
        <v>0</v>
      </c>
      <c r="AP576" s="282">
        <f t="shared" si="207"/>
        <v>0</v>
      </c>
      <c r="AQ576" s="283" t="str">
        <f t="shared" si="208"/>
        <v/>
      </c>
      <c r="AR576" s="46" t="s">
        <v>5161</v>
      </c>
      <c r="AS576" s="107">
        <f ca="1">IF(OR(K576=" ",AND(EXACT(UPPER(TRIM(SUBSTITUTE(K576,CHAR(160)," "))),TRIM(SUBSTITUTE(K576,CHAR(160)," "))),SUMPRODUCT(--ISNUMBER(MATCH(MID(TRIM(SUBSTITUTE(K576,CHAR(160)," ")),ROW(INDIRECT("1:"&amp;LEN(TRIM(SUBSTITUTE(K576,CHAR(160)," "))))),1),{"A","B","C","D","E","F","G","H","I","J","K","L","M","N","O","P","Q","R","S","T","U","V","W","X","Y","Z","Ñ","0","1","2","3","4","5","6","7","8","9"," "},0)))=LEN(TRIM(SUBSTITUTE(K576,CHAR(160)," "))))),0,1)</f>
        <v>0</v>
      </c>
      <c r="AT576" s="635">
        <f t="shared" si="209"/>
        <v>0</v>
      </c>
      <c r="AU576" s="634">
        <f t="shared" si="210"/>
        <v>0</v>
      </c>
      <c r="AV576" s="634">
        <f t="shared" si="211"/>
        <v>0</v>
      </c>
      <c r="AW576" s="634">
        <f t="shared" si="212"/>
        <v>0</v>
      </c>
      <c r="AX576" s="635">
        <f t="shared" si="213"/>
        <v>0</v>
      </c>
      <c r="AY576" s="634">
        <f t="shared" si="214"/>
        <v>0</v>
      </c>
      <c r="AZ576" s="634">
        <f t="shared" si="215"/>
        <v>0</v>
      </c>
      <c r="BA576" s="634">
        <f t="shared" si="216"/>
        <v>0</v>
      </c>
      <c r="BB576" s="107"/>
      <c r="BC576" s="107"/>
      <c r="BD576" s="107"/>
      <c r="BE576" s="107"/>
      <c r="BF576" s="107"/>
      <c r="BG576" s="107"/>
      <c r="BH576" s="107"/>
      <c r="BI576" s="107"/>
    </row>
    <row r="577" spans="1:61" ht="15" customHeight="1">
      <c r="A577" s="30"/>
      <c r="B577" s="11"/>
      <c r="C577" s="35" t="s">
        <v>5051</v>
      </c>
      <c r="D577" s="800" t="str">
        <f>IF(CNGE_2026_M1_Secc1_Sub1!$D60="","",CNGE_2026_M1_Secc1_Sub1!$D60)</f>
        <v/>
      </c>
      <c r="E577" s="723"/>
      <c r="F577" s="724"/>
      <c r="G577" s="728"/>
      <c r="H577" s="714"/>
      <c r="I577" s="714"/>
      <c r="J577" s="805"/>
      <c r="K577" s="847"/>
      <c r="L577" s="714"/>
      <c r="M577" s="714"/>
      <c r="N577" s="805"/>
      <c r="O577" s="961"/>
      <c r="P577" s="962"/>
      <c r="Q577" s="961"/>
      <c r="R577" s="962"/>
      <c r="S577" s="961"/>
      <c r="T577" s="962"/>
      <c r="U577" s="961"/>
      <c r="V577" s="962"/>
      <c r="W577" s="961"/>
      <c r="X577" s="962"/>
      <c r="Y577" s="961"/>
      <c r="Z577" s="962"/>
      <c r="AA577" s="728"/>
      <c r="AB577" s="805"/>
      <c r="AC577" s="728"/>
      <c r="AD577" s="805"/>
      <c r="AH577" s="521">
        <f t="shared" si="217"/>
        <v>0</v>
      </c>
      <c r="AI577" s="522">
        <f t="shared" si="203"/>
        <v>0</v>
      </c>
      <c r="AJ577" s="523">
        <f t="shared" si="204"/>
        <v>0</v>
      </c>
      <c r="AK577" s="429">
        <f t="shared" si="205"/>
        <v>0</v>
      </c>
      <c r="AL577" s="293">
        <f t="shared" si="206"/>
        <v>0</v>
      </c>
      <c r="AM577" s="283" t="str">
        <f>IF(AL577=0,"",
IF(SUM($AL$558:AL577)=1,AN577,
IF($AL$678&gt;SUM($AL$558:AL577),_xlfn.CONCAT(", ",AN577),
IF($AL$678=SUM($AL$558:AL577),_xlfn.CONCAT(" y ",AN577)))))</f>
        <v/>
      </c>
      <c r="AN577" s="33" t="s">
        <v>5163</v>
      </c>
      <c r="AO577" s="370">
        <f t="shared" si="202"/>
        <v>0</v>
      </c>
      <c r="AP577" s="282">
        <f t="shared" si="207"/>
        <v>0</v>
      </c>
      <c r="AQ577" s="283" t="str">
        <f t="shared" si="208"/>
        <v/>
      </c>
      <c r="AR577" s="46" t="s">
        <v>5163</v>
      </c>
      <c r="AS577" s="107">
        <f ca="1">IF(OR(K577=" ",AND(EXACT(UPPER(TRIM(SUBSTITUTE(K577,CHAR(160)," "))),TRIM(SUBSTITUTE(K577,CHAR(160)," "))),SUMPRODUCT(--ISNUMBER(MATCH(MID(TRIM(SUBSTITUTE(K577,CHAR(160)," ")),ROW(INDIRECT("1:"&amp;LEN(TRIM(SUBSTITUTE(K577,CHAR(160)," "))))),1),{"A","B","C","D","E","F","G","H","I","J","K","L","M","N","O","P","Q","R","S","T","U","V","W","X","Y","Z","Ñ","0","1","2","3","4","5","6","7","8","9"," "},0)))=LEN(TRIM(SUBSTITUTE(K577,CHAR(160)," "))))),0,1)</f>
        <v>0</v>
      </c>
      <c r="AT577" s="635">
        <f t="shared" si="209"/>
        <v>0</v>
      </c>
      <c r="AU577" s="634">
        <f t="shared" si="210"/>
        <v>0</v>
      </c>
      <c r="AV577" s="634">
        <f t="shared" si="211"/>
        <v>0</v>
      </c>
      <c r="AW577" s="634">
        <f t="shared" si="212"/>
        <v>0</v>
      </c>
      <c r="AX577" s="635">
        <f t="shared" si="213"/>
        <v>0</v>
      </c>
      <c r="AY577" s="634">
        <f t="shared" si="214"/>
        <v>0</v>
      </c>
      <c r="AZ577" s="634">
        <f t="shared" si="215"/>
        <v>0</v>
      </c>
      <c r="BA577" s="634">
        <f t="shared" si="216"/>
        <v>0</v>
      </c>
      <c r="BB577" s="107"/>
      <c r="BC577" s="107"/>
      <c r="BD577" s="107"/>
      <c r="BE577" s="107"/>
      <c r="BF577" s="107"/>
      <c r="BG577" s="107"/>
      <c r="BH577" s="107"/>
      <c r="BI577" s="107"/>
    </row>
    <row r="578" spans="1:61" ht="15" customHeight="1">
      <c r="A578" s="30"/>
      <c r="B578" s="11"/>
      <c r="C578" s="35" t="s">
        <v>5052</v>
      </c>
      <c r="D578" s="800" t="str">
        <f>IF(CNGE_2026_M1_Secc1_Sub1!$D61="","",CNGE_2026_M1_Secc1_Sub1!$D61)</f>
        <v/>
      </c>
      <c r="E578" s="723"/>
      <c r="F578" s="724"/>
      <c r="G578" s="728"/>
      <c r="H578" s="714"/>
      <c r="I578" s="714"/>
      <c r="J578" s="805"/>
      <c r="K578" s="847"/>
      <c r="L578" s="714"/>
      <c r="M578" s="714"/>
      <c r="N578" s="805"/>
      <c r="O578" s="961"/>
      <c r="P578" s="962"/>
      <c r="Q578" s="961"/>
      <c r="R578" s="962"/>
      <c r="S578" s="961"/>
      <c r="T578" s="962"/>
      <c r="U578" s="961"/>
      <c r="V578" s="962"/>
      <c r="W578" s="961"/>
      <c r="X578" s="962"/>
      <c r="Y578" s="961"/>
      <c r="Z578" s="962"/>
      <c r="AA578" s="728"/>
      <c r="AB578" s="805"/>
      <c r="AC578" s="728"/>
      <c r="AD578" s="805"/>
      <c r="AH578" s="521">
        <f t="shared" si="217"/>
        <v>0</v>
      </c>
      <c r="AI578" s="522">
        <f t="shared" si="203"/>
        <v>0</v>
      </c>
      <c r="AJ578" s="523">
        <f t="shared" si="204"/>
        <v>0</v>
      </c>
      <c r="AK578" s="429">
        <f t="shared" si="205"/>
        <v>0</v>
      </c>
      <c r="AL578" s="293">
        <f t="shared" si="206"/>
        <v>0</v>
      </c>
      <c r="AM578" s="283" t="str">
        <f>IF(AL578=0,"",
IF(SUM($AL$558:AL578)=1,AN578,
IF($AL$678&gt;SUM($AL$558:AL578),_xlfn.CONCAT(", ",AN578),
IF($AL$678=SUM($AL$558:AL578),_xlfn.CONCAT(" y ",AN578)))))</f>
        <v/>
      </c>
      <c r="AN578" s="33" t="s">
        <v>5165</v>
      </c>
      <c r="AO578" s="370">
        <f t="shared" si="202"/>
        <v>0</v>
      </c>
      <c r="AP578" s="282">
        <f t="shared" si="207"/>
        <v>0</v>
      </c>
      <c r="AQ578" s="283" t="str">
        <f t="shared" si="208"/>
        <v/>
      </c>
      <c r="AR578" s="46" t="s">
        <v>5165</v>
      </c>
      <c r="AS578" s="107">
        <f ca="1">IF(OR(K578=" ",AND(EXACT(UPPER(TRIM(SUBSTITUTE(K578,CHAR(160)," "))),TRIM(SUBSTITUTE(K578,CHAR(160)," "))),SUMPRODUCT(--ISNUMBER(MATCH(MID(TRIM(SUBSTITUTE(K578,CHAR(160)," ")),ROW(INDIRECT("1:"&amp;LEN(TRIM(SUBSTITUTE(K578,CHAR(160)," "))))),1),{"A","B","C","D","E","F","G","H","I","J","K","L","M","N","O","P","Q","R","S","T","U","V","W","X","Y","Z","Ñ","0","1","2","3","4","5","6","7","8","9"," "},0)))=LEN(TRIM(SUBSTITUTE(K578,CHAR(160)," "))))),0,1)</f>
        <v>0</v>
      </c>
      <c r="AT578" s="635">
        <f t="shared" si="209"/>
        <v>0</v>
      </c>
      <c r="AU578" s="634">
        <f t="shared" si="210"/>
        <v>0</v>
      </c>
      <c r="AV578" s="634">
        <f t="shared" si="211"/>
        <v>0</v>
      </c>
      <c r="AW578" s="634">
        <f t="shared" si="212"/>
        <v>0</v>
      </c>
      <c r="AX578" s="635">
        <f t="shared" si="213"/>
        <v>0</v>
      </c>
      <c r="AY578" s="634">
        <f t="shared" si="214"/>
        <v>0</v>
      </c>
      <c r="AZ578" s="634">
        <f t="shared" si="215"/>
        <v>0</v>
      </c>
      <c r="BA578" s="634">
        <f t="shared" si="216"/>
        <v>0</v>
      </c>
      <c r="BB578" s="107"/>
      <c r="BC578" s="107"/>
      <c r="BD578" s="107"/>
      <c r="BE578" s="107"/>
      <c r="BF578" s="107"/>
      <c r="BG578" s="107"/>
      <c r="BH578" s="107"/>
      <c r="BI578" s="107"/>
    </row>
    <row r="579" spans="1:61" ht="15" customHeight="1">
      <c r="A579" s="30"/>
      <c r="B579" s="11"/>
      <c r="C579" s="35" t="s">
        <v>5053</v>
      </c>
      <c r="D579" s="800" t="str">
        <f>IF(CNGE_2026_M1_Secc1_Sub1!$D62="","",CNGE_2026_M1_Secc1_Sub1!$D62)</f>
        <v/>
      </c>
      <c r="E579" s="723"/>
      <c r="F579" s="724"/>
      <c r="G579" s="728"/>
      <c r="H579" s="714"/>
      <c r="I579" s="714"/>
      <c r="J579" s="805"/>
      <c r="K579" s="847"/>
      <c r="L579" s="714"/>
      <c r="M579" s="714"/>
      <c r="N579" s="805"/>
      <c r="O579" s="961"/>
      <c r="P579" s="962"/>
      <c r="Q579" s="961"/>
      <c r="R579" s="962"/>
      <c r="S579" s="961"/>
      <c r="T579" s="962"/>
      <c r="U579" s="961"/>
      <c r="V579" s="962"/>
      <c r="W579" s="961"/>
      <c r="X579" s="962"/>
      <c r="Y579" s="961"/>
      <c r="Z579" s="962"/>
      <c r="AA579" s="728"/>
      <c r="AB579" s="805"/>
      <c r="AC579" s="728"/>
      <c r="AD579" s="805"/>
      <c r="AH579" s="521">
        <f t="shared" si="217"/>
        <v>0</v>
      </c>
      <c r="AI579" s="522">
        <f t="shared" si="203"/>
        <v>0</v>
      </c>
      <c r="AJ579" s="523">
        <f t="shared" si="204"/>
        <v>0</v>
      </c>
      <c r="AK579" s="429">
        <f t="shared" si="205"/>
        <v>0</v>
      </c>
      <c r="AL579" s="293">
        <f t="shared" si="206"/>
        <v>0</v>
      </c>
      <c r="AM579" s="283" t="str">
        <f>IF(AL579=0,"",
IF(SUM($AL$558:AL579)=1,AN579,
IF($AL$678&gt;SUM($AL$558:AL579),_xlfn.CONCAT(", ",AN579),
IF($AL$678=SUM($AL$558:AL579),_xlfn.CONCAT(" y ",AN579)))))</f>
        <v/>
      </c>
      <c r="AN579" s="33" t="s">
        <v>5167</v>
      </c>
      <c r="AO579" s="370">
        <f t="shared" si="202"/>
        <v>0</v>
      </c>
      <c r="AP579" s="282">
        <f t="shared" si="207"/>
        <v>0</v>
      </c>
      <c r="AQ579" s="283" t="str">
        <f t="shared" si="208"/>
        <v/>
      </c>
      <c r="AR579" s="46" t="s">
        <v>5167</v>
      </c>
      <c r="AS579" s="107">
        <f ca="1">IF(OR(K579=" ",AND(EXACT(UPPER(TRIM(SUBSTITUTE(K579,CHAR(160)," "))),TRIM(SUBSTITUTE(K579,CHAR(160)," "))),SUMPRODUCT(--ISNUMBER(MATCH(MID(TRIM(SUBSTITUTE(K579,CHAR(160)," ")),ROW(INDIRECT("1:"&amp;LEN(TRIM(SUBSTITUTE(K579,CHAR(160)," "))))),1),{"A","B","C","D","E","F","G","H","I","J","K","L","M","N","O","P","Q","R","S","T","U","V","W","X","Y","Z","Ñ","0","1","2","3","4","5","6","7","8","9"," "},0)))=LEN(TRIM(SUBSTITUTE(K579,CHAR(160)," "))))),0,1)</f>
        <v>0</v>
      </c>
      <c r="AT579" s="635">
        <f t="shared" si="209"/>
        <v>0</v>
      </c>
      <c r="AU579" s="634">
        <f t="shared" si="210"/>
        <v>0</v>
      </c>
      <c r="AV579" s="634">
        <f t="shared" si="211"/>
        <v>0</v>
      </c>
      <c r="AW579" s="634">
        <f t="shared" si="212"/>
        <v>0</v>
      </c>
      <c r="AX579" s="635">
        <f t="shared" si="213"/>
        <v>0</v>
      </c>
      <c r="AY579" s="634">
        <f t="shared" si="214"/>
        <v>0</v>
      </c>
      <c r="AZ579" s="634">
        <f t="shared" si="215"/>
        <v>0</v>
      </c>
      <c r="BA579" s="634">
        <f t="shared" si="216"/>
        <v>0</v>
      </c>
      <c r="BB579" s="107"/>
      <c r="BC579" s="107"/>
      <c r="BD579" s="107"/>
      <c r="BE579" s="107"/>
      <c r="BF579" s="107"/>
      <c r="BG579" s="107"/>
      <c r="BH579" s="107"/>
      <c r="BI579" s="107"/>
    </row>
    <row r="580" spans="1:61" ht="15" customHeight="1">
      <c r="A580" s="30"/>
      <c r="B580" s="11"/>
      <c r="C580" s="35" t="s">
        <v>5054</v>
      </c>
      <c r="D580" s="800" t="str">
        <f>IF(CNGE_2026_M1_Secc1_Sub1!$D63="","",CNGE_2026_M1_Secc1_Sub1!$D63)</f>
        <v/>
      </c>
      <c r="E580" s="723"/>
      <c r="F580" s="724"/>
      <c r="G580" s="728"/>
      <c r="H580" s="714"/>
      <c r="I580" s="714"/>
      <c r="J580" s="805"/>
      <c r="K580" s="847"/>
      <c r="L580" s="714"/>
      <c r="M580" s="714"/>
      <c r="N580" s="805"/>
      <c r="O580" s="961"/>
      <c r="P580" s="962"/>
      <c r="Q580" s="961"/>
      <c r="R580" s="962"/>
      <c r="S580" s="961"/>
      <c r="T580" s="962"/>
      <c r="U580" s="961"/>
      <c r="V580" s="962"/>
      <c r="W580" s="961"/>
      <c r="X580" s="962"/>
      <c r="Y580" s="961"/>
      <c r="Z580" s="962"/>
      <c r="AA580" s="728"/>
      <c r="AB580" s="805"/>
      <c r="AC580" s="728"/>
      <c r="AD580" s="805"/>
      <c r="AH580" s="521">
        <f t="shared" si="217"/>
        <v>0</v>
      </c>
      <c r="AI580" s="522">
        <f t="shared" si="203"/>
        <v>0</v>
      </c>
      <c r="AJ580" s="523">
        <f t="shared" si="204"/>
        <v>0</v>
      </c>
      <c r="AK580" s="429">
        <f t="shared" si="205"/>
        <v>0</v>
      </c>
      <c r="AL580" s="293">
        <f t="shared" si="206"/>
        <v>0</v>
      </c>
      <c r="AM580" s="283" t="str">
        <f>IF(AL580=0,"",
IF(SUM($AL$558:AL580)=1,AN580,
IF($AL$678&gt;SUM($AL$558:AL580),_xlfn.CONCAT(", ",AN580),
IF($AL$678=SUM($AL$558:AL580),_xlfn.CONCAT(" y ",AN580)))))</f>
        <v/>
      </c>
      <c r="AN580" s="33" t="s">
        <v>5169</v>
      </c>
      <c r="AO580" s="370">
        <f t="shared" si="202"/>
        <v>0</v>
      </c>
      <c r="AP580" s="282">
        <f t="shared" si="207"/>
        <v>0</v>
      </c>
      <c r="AQ580" s="283" t="str">
        <f t="shared" si="208"/>
        <v/>
      </c>
      <c r="AR580" s="46" t="s">
        <v>5169</v>
      </c>
      <c r="AS580" s="107">
        <f ca="1">IF(OR(K580=" ",AND(EXACT(UPPER(TRIM(SUBSTITUTE(K580,CHAR(160)," "))),TRIM(SUBSTITUTE(K580,CHAR(160)," "))),SUMPRODUCT(--ISNUMBER(MATCH(MID(TRIM(SUBSTITUTE(K580,CHAR(160)," ")),ROW(INDIRECT("1:"&amp;LEN(TRIM(SUBSTITUTE(K580,CHAR(160)," "))))),1),{"A","B","C","D","E","F","G","H","I","J","K","L","M","N","O","P","Q","R","S","T","U","V","W","X","Y","Z","Ñ","0","1","2","3","4","5","6","7","8","9"," "},0)))=LEN(TRIM(SUBSTITUTE(K580,CHAR(160)," "))))),0,1)</f>
        <v>0</v>
      </c>
      <c r="AT580" s="635">
        <f t="shared" si="209"/>
        <v>0</v>
      </c>
      <c r="AU580" s="634">
        <f t="shared" si="210"/>
        <v>0</v>
      </c>
      <c r="AV580" s="634">
        <f t="shared" si="211"/>
        <v>0</v>
      </c>
      <c r="AW580" s="634">
        <f t="shared" si="212"/>
        <v>0</v>
      </c>
      <c r="AX580" s="635">
        <f t="shared" si="213"/>
        <v>0</v>
      </c>
      <c r="AY580" s="634">
        <f t="shared" si="214"/>
        <v>0</v>
      </c>
      <c r="AZ580" s="634">
        <f t="shared" si="215"/>
        <v>0</v>
      </c>
      <c r="BA580" s="634">
        <f t="shared" si="216"/>
        <v>0</v>
      </c>
      <c r="BB580" s="107"/>
      <c r="BC580" s="107"/>
      <c r="BD580" s="107"/>
      <c r="BE580" s="107"/>
      <c r="BF580" s="107"/>
      <c r="BG580" s="107"/>
      <c r="BH580" s="107"/>
      <c r="BI580" s="107"/>
    </row>
    <row r="581" spans="1:61" ht="15" customHeight="1">
      <c r="A581" s="30"/>
      <c r="B581" s="11"/>
      <c r="C581" s="35" t="s">
        <v>5055</v>
      </c>
      <c r="D581" s="800" t="str">
        <f>IF(CNGE_2026_M1_Secc1_Sub1!$D64="","",CNGE_2026_M1_Secc1_Sub1!$D64)</f>
        <v/>
      </c>
      <c r="E581" s="723"/>
      <c r="F581" s="724"/>
      <c r="G581" s="728"/>
      <c r="H581" s="714"/>
      <c r="I581" s="714"/>
      <c r="J581" s="805"/>
      <c r="K581" s="847"/>
      <c r="L581" s="714"/>
      <c r="M581" s="714"/>
      <c r="N581" s="805"/>
      <c r="O581" s="961"/>
      <c r="P581" s="962"/>
      <c r="Q581" s="961"/>
      <c r="R581" s="962"/>
      <c r="S581" s="961"/>
      <c r="T581" s="962"/>
      <c r="U581" s="961"/>
      <c r="V581" s="962"/>
      <c r="W581" s="961"/>
      <c r="X581" s="962"/>
      <c r="Y581" s="961"/>
      <c r="Z581" s="962"/>
      <c r="AA581" s="728"/>
      <c r="AB581" s="805"/>
      <c r="AC581" s="728"/>
      <c r="AD581" s="805"/>
      <c r="AH581" s="521">
        <f t="shared" si="217"/>
        <v>0</v>
      </c>
      <c r="AI581" s="522">
        <f t="shared" si="203"/>
        <v>0</v>
      </c>
      <c r="AJ581" s="523">
        <f t="shared" si="204"/>
        <v>0</v>
      </c>
      <c r="AK581" s="429">
        <f t="shared" si="205"/>
        <v>0</v>
      </c>
      <c r="AL581" s="293">
        <f t="shared" si="206"/>
        <v>0</v>
      </c>
      <c r="AM581" s="283" t="str">
        <f>IF(AL581=0,"",
IF(SUM($AL$558:AL581)=1,AN581,
IF($AL$678&gt;SUM($AL$558:AL581),_xlfn.CONCAT(", ",AN581),
IF($AL$678=SUM($AL$558:AL581),_xlfn.CONCAT(" y ",AN581)))))</f>
        <v/>
      </c>
      <c r="AN581" s="33" t="s">
        <v>5171</v>
      </c>
      <c r="AO581" s="370">
        <f t="shared" si="202"/>
        <v>0</v>
      </c>
      <c r="AP581" s="282">
        <f t="shared" si="207"/>
        <v>0</v>
      </c>
      <c r="AQ581" s="283" t="str">
        <f t="shared" si="208"/>
        <v/>
      </c>
      <c r="AR581" s="46" t="s">
        <v>5171</v>
      </c>
      <c r="AS581" s="107">
        <f ca="1">IF(OR(K581=" ",AND(EXACT(UPPER(TRIM(SUBSTITUTE(K581,CHAR(160)," "))),TRIM(SUBSTITUTE(K581,CHAR(160)," "))),SUMPRODUCT(--ISNUMBER(MATCH(MID(TRIM(SUBSTITUTE(K581,CHAR(160)," ")),ROW(INDIRECT("1:"&amp;LEN(TRIM(SUBSTITUTE(K581,CHAR(160)," "))))),1),{"A","B","C","D","E","F","G","H","I","J","K","L","M","N","O","P","Q","R","S","T","U","V","W","X","Y","Z","Ñ","0","1","2","3","4","5","6","7","8","9"," "},0)))=LEN(TRIM(SUBSTITUTE(K581,CHAR(160)," "))))),0,1)</f>
        <v>0</v>
      </c>
      <c r="AT581" s="635">
        <f t="shared" si="209"/>
        <v>0</v>
      </c>
      <c r="AU581" s="634">
        <f t="shared" si="210"/>
        <v>0</v>
      </c>
      <c r="AV581" s="634">
        <f t="shared" si="211"/>
        <v>0</v>
      </c>
      <c r="AW581" s="634">
        <f t="shared" si="212"/>
        <v>0</v>
      </c>
      <c r="AX581" s="635">
        <f t="shared" si="213"/>
        <v>0</v>
      </c>
      <c r="AY581" s="634">
        <f t="shared" si="214"/>
        <v>0</v>
      </c>
      <c r="AZ581" s="634">
        <f t="shared" si="215"/>
        <v>0</v>
      </c>
      <c r="BA581" s="634">
        <f t="shared" si="216"/>
        <v>0</v>
      </c>
      <c r="BB581" s="107"/>
      <c r="BC581" s="107"/>
      <c r="BD581" s="107"/>
      <c r="BE581" s="107"/>
      <c r="BF581" s="107"/>
      <c r="BG581" s="107"/>
      <c r="BH581" s="107"/>
      <c r="BI581" s="107"/>
    </row>
    <row r="582" spans="1:61" ht="15" customHeight="1">
      <c r="A582" s="30"/>
      <c r="B582" s="11"/>
      <c r="C582" s="35" t="s">
        <v>5056</v>
      </c>
      <c r="D582" s="800" t="str">
        <f>IF(CNGE_2026_M1_Secc1_Sub1!$D65="","",CNGE_2026_M1_Secc1_Sub1!$D65)</f>
        <v/>
      </c>
      <c r="E582" s="723"/>
      <c r="F582" s="724"/>
      <c r="G582" s="728"/>
      <c r="H582" s="714"/>
      <c r="I582" s="714"/>
      <c r="J582" s="805"/>
      <c r="K582" s="847"/>
      <c r="L582" s="714"/>
      <c r="M582" s="714"/>
      <c r="N582" s="805"/>
      <c r="O582" s="961"/>
      <c r="P582" s="962"/>
      <c r="Q582" s="961"/>
      <c r="R582" s="962"/>
      <c r="S582" s="961"/>
      <c r="T582" s="962"/>
      <c r="U582" s="961"/>
      <c r="V582" s="962"/>
      <c r="W582" s="961"/>
      <c r="X582" s="962"/>
      <c r="Y582" s="961"/>
      <c r="Z582" s="962"/>
      <c r="AA582" s="728"/>
      <c r="AB582" s="805"/>
      <c r="AC582" s="728"/>
      <c r="AD582" s="805"/>
      <c r="AH582" s="521">
        <f t="shared" si="217"/>
        <v>0</v>
      </c>
      <c r="AI582" s="522">
        <f t="shared" si="203"/>
        <v>0</v>
      </c>
      <c r="AJ582" s="523">
        <f t="shared" si="204"/>
        <v>0</v>
      </c>
      <c r="AK582" s="429">
        <f t="shared" si="205"/>
        <v>0</v>
      </c>
      <c r="AL582" s="293">
        <f t="shared" si="206"/>
        <v>0</v>
      </c>
      <c r="AM582" s="283" t="str">
        <f>IF(AL582=0,"",
IF(SUM($AL$558:AL582)=1,AN582,
IF($AL$678&gt;SUM($AL$558:AL582),_xlfn.CONCAT(", ",AN582),
IF($AL$678=SUM($AL$558:AL582),_xlfn.CONCAT(" y ",AN582)))))</f>
        <v/>
      </c>
      <c r="AN582" s="33" t="s">
        <v>5173</v>
      </c>
      <c r="AO582" s="370">
        <f t="shared" si="202"/>
        <v>0</v>
      </c>
      <c r="AP582" s="282">
        <f t="shared" si="207"/>
        <v>0</v>
      </c>
      <c r="AQ582" s="283" t="str">
        <f t="shared" si="208"/>
        <v/>
      </c>
      <c r="AR582" s="46" t="s">
        <v>5173</v>
      </c>
      <c r="AS582" s="107">
        <f ca="1">IF(OR(K582=" ",AND(EXACT(UPPER(TRIM(SUBSTITUTE(K582,CHAR(160)," "))),TRIM(SUBSTITUTE(K582,CHAR(160)," "))),SUMPRODUCT(--ISNUMBER(MATCH(MID(TRIM(SUBSTITUTE(K582,CHAR(160)," ")),ROW(INDIRECT("1:"&amp;LEN(TRIM(SUBSTITUTE(K582,CHAR(160)," "))))),1),{"A","B","C","D","E","F","G","H","I","J","K","L","M","N","O","P","Q","R","S","T","U","V","W","X","Y","Z","Ñ","0","1","2","3","4","5","6","7","8","9"," "},0)))=LEN(TRIM(SUBSTITUTE(K582,CHAR(160)," "))))),0,1)</f>
        <v>0</v>
      </c>
      <c r="AT582" s="635">
        <f t="shared" si="209"/>
        <v>0</v>
      </c>
      <c r="AU582" s="634">
        <f t="shared" si="210"/>
        <v>0</v>
      </c>
      <c r="AV582" s="634">
        <f t="shared" si="211"/>
        <v>0</v>
      </c>
      <c r="AW582" s="634">
        <f t="shared" si="212"/>
        <v>0</v>
      </c>
      <c r="AX582" s="635">
        <f t="shared" si="213"/>
        <v>0</v>
      </c>
      <c r="AY582" s="634">
        <f t="shared" si="214"/>
        <v>0</v>
      </c>
      <c r="AZ582" s="634">
        <f t="shared" si="215"/>
        <v>0</v>
      </c>
      <c r="BA582" s="634">
        <f t="shared" si="216"/>
        <v>0</v>
      </c>
      <c r="BB582" s="107"/>
      <c r="BC582" s="107"/>
      <c r="BD582" s="107"/>
      <c r="BE582" s="107"/>
      <c r="BF582" s="107"/>
      <c r="BG582" s="107"/>
      <c r="BH582" s="107"/>
      <c r="BI582" s="107"/>
    </row>
    <row r="583" spans="1:61" ht="15" customHeight="1">
      <c r="A583" s="30"/>
      <c r="B583" s="11"/>
      <c r="C583" s="35" t="s">
        <v>5057</v>
      </c>
      <c r="D583" s="800" t="str">
        <f>IF(CNGE_2026_M1_Secc1_Sub1!$D66="","",CNGE_2026_M1_Secc1_Sub1!$D66)</f>
        <v/>
      </c>
      <c r="E583" s="723"/>
      <c r="F583" s="724"/>
      <c r="G583" s="728"/>
      <c r="H583" s="714"/>
      <c r="I583" s="714"/>
      <c r="J583" s="805"/>
      <c r="K583" s="847"/>
      <c r="L583" s="714"/>
      <c r="M583" s="714"/>
      <c r="N583" s="805"/>
      <c r="O583" s="961"/>
      <c r="P583" s="962"/>
      <c r="Q583" s="961"/>
      <c r="R583" s="962"/>
      <c r="S583" s="961"/>
      <c r="T583" s="962"/>
      <c r="U583" s="961"/>
      <c r="V583" s="962"/>
      <c r="W583" s="961"/>
      <c r="X583" s="962"/>
      <c r="Y583" s="961"/>
      <c r="Z583" s="962"/>
      <c r="AA583" s="728"/>
      <c r="AB583" s="805"/>
      <c r="AC583" s="728"/>
      <c r="AD583" s="805"/>
      <c r="AH583" s="521">
        <f t="shared" si="217"/>
        <v>0</v>
      </c>
      <c r="AI583" s="522">
        <f t="shared" si="203"/>
        <v>0</v>
      </c>
      <c r="AJ583" s="523">
        <f t="shared" si="204"/>
        <v>0</v>
      </c>
      <c r="AK583" s="429">
        <f t="shared" si="205"/>
        <v>0</v>
      </c>
      <c r="AL583" s="293">
        <f t="shared" si="206"/>
        <v>0</v>
      </c>
      <c r="AM583" s="283" t="str">
        <f>IF(AL583=0,"",
IF(SUM($AL$558:AL583)=1,AN583,
IF($AL$678&gt;SUM($AL$558:AL583),_xlfn.CONCAT(", ",AN583),
IF($AL$678=SUM($AL$558:AL583),_xlfn.CONCAT(" y ",AN583)))))</f>
        <v/>
      </c>
      <c r="AN583" s="33" t="s">
        <v>5175</v>
      </c>
      <c r="AO583" s="370">
        <f t="shared" si="202"/>
        <v>0</v>
      </c>
      <c r="AP583" s="282">
        <f t="shared" si="207"/>
        <v>0</v>
      </c>
      <c r="AQ583" s="283" t="str">
        <f t="shared" si="208"/>
        <v/>
      </c>
      <c r="AR583" s="46" t="s">
        <v>5175</v>
      </c>
      <c r="AS583" s="107">
        <f ca="1">IF(OR(K583=" ",AND(EXACT(UPPER(TRIM(SUBSTITUTE(K583,CHAR(160)," "))),TRIM(SUBSTITUTE(K583,CHAR(160)," "))),SUMPRODUCT(--ISNUMBER(MATCH(MID(TRIM(SUBSTITUTE(K583,CHAR(160)," ")),ROW(INDIRECT("1:"&amp;LEN(TRIM(SUBSTITUTE(K583,CHAR(160)," "))))),1),{"A","B","C","D","E","F","G","H","I","J","K","L","M","N","O","P","Q","R","S","T","U","V","W","X","Y","Z","Ñ","0","1","2","3","4","5","6","7","8","9"," "},0)))=LEN(TRIM(SUBSTITUTE(K583,CHAR(160)," "))))),0,1)</f>
        <v>0</v>
      </c>
      <c r="AT583" s="635">
        <f t="shared" si="209"/>
        <v>0</v>
      </c>
      <c r="AU583" s="634">
        <f t="shared" si="210"/>
        <v>0</v>
      </c>
      <c r="AV583" s="634">
        <f t="shared" si="211"/>
        <v>0</v>
      </c>
      <c r="AW583" s="634">
        <f t="shared" si="212"/>
        <v>0</v>
      </c>
      <c r="AX583" s="635">
        <f t="shared" si="213"/>
        <v>0</v>
      </c>
      <c r="AY583" s="634">
        <f t="shared" si="214"/>
        <v>0</v>
      </c>
      <c r="AZ583" s="634">
        <f t="shared" si="215"/>
        <v>0</v>
      </c>
      <c r="BA583" s="634">
        <f t="shared" si="216"/>
        <v>0</v>
      </c>
      <c r="BB583" s="107"/>
      <c r="BC583" s="107"/>
      <c r="BD583" s="107"/>
      <c r="BE583" s="107"/>
      <c r="BF583" s="107"/>
      <c r="BG583" s="107"/>
      <c r="BH583" s="107"/>
      <c r="BI583" s="107"/>
    </row>
    <row r="584" spans="1:61" ht="15" customHeight="1">
      <c r="A584" s="30"/>
      <c r="B584" s="11"/>
      <c r="C584" s="35" t="s">
        <v>5058</v>
      </c>
      <c r="D584" s="800" t="str">
        <f>IF(CNGE_2026_M1_Secc1_Sub1!$D67="","",CNGE_2026_M1_Secc1_Sub1!$D67)</f>
        <v/>
      </c>
      <c r="E584" s="723"/>
      <c r="F584" s="724"/>
      <c r="G584" s="728"/>
      <c r="H584" s="714"/>
      <c r="I584" s="714"/>
      <c r="J584" s="805"/>
      <c r="K584" s="847"/>
      <c r="L584" s="714"/>
      <c r="M584" s="714"/>
      <c r="N584" s="805"/>
      <c r="O584" s="961"/>
      <c r="P584" s="962"/>
      <c r="Q584" s="961"/>
      <c r="R584" s="962"/>
      <c r="S584" s="961"/>
      <c r="T584" s="962"/>
      <c r="U584" s="961"/>
      <c r="V584" s="962"/>
      <c r="W584" s="961"/>
      <c r="X584" s="962"/>
      <c r="Y584" s="961"/>
      <c r="Z584" s="962"/>
      <c r="AA584" s="728"/>
      <c r="AB584" s="805"/>
      <c r="AC584" s="728"/>
      <c r="AD584" s="805"/>
      <c r="AH584" s="521">
        <f t="shared" si="217"/>
        <v>0</v>
      </c>
      <c r="AI584" s="522">
        <f t="shared" si="203"/>
        <v>0</v>
      </c>
      <c r="AJ584" s="523">
        <f t="shared" si="204"/>
        <v>0</v>
      </c>
      <c r="AK584" s="429">
        <f t="shared" si="205"/>
        <v>0</v>
      </c>
      <c r="AL584" s="293">
        <f t="shared" si="206"/>
        <v>0</v>
      </c>
      <c r="AM584" s="283" t="str">
        <f>IF(AL584=0,"",
IF(SUM($AL$558:AL584)=1,AN584,
IF($AL$678&gt;SUM($AL$558:AL584),_xlfn.CONCAT(", ",AN584),
IF($AL$678=SUM($AL$558:AL584),_xlfn.CONCAT(" y ",AN584)))))</f>
        <v/>
      </c>
      <c r="AN584" s="33" t="s">
        <v>5177</v>
      </c>
      <c r="AO584" s="370">
        <f t="shared" si="202"/>
        <v>0</v>
      </c>
      <c r="AP584" s="282">
        <f t="shared" si="207"/>
        <v>0</v>
      </c>
      <c r="AQ584" s="283" t="str">
        <f t="shared" si="208"/>
        <v/>
      </c>
      <c r="AR584" s="46" t="s">
        <v>5177</v>
      </c>
      <c r="AS584" s="107">
        <f ca="1">IF(OR(K584=" ",AND(EXACT(UPPER(TRIM(SUBSTITUTE(K584,CHAR(160)," "))),TRIM(SUBSTITUTE(K584,CHAR(160)," "))),SUMPRODUCT(--ISNUMBER(MATCH(MID(TRIM(SUBSTITUTE(K584,CHAR(160)," ")),ROW(INDIRECT("1:"&amp;LEN(TRIM(SUBSTITUTE(K584,CHAR(160)," "))))),1),{"A","B","C","D","E","F","G","H","I","J","K","L","M","N","O","P","Q","R","S","T","U","V","W","X","Y","Z","Ñ","0","1","2","3","4","5","6","7","8","9"," "},0)))=LEN(TRIM(SUBSTITUTE(K584,CHAR(160)," "))))),0,1)</f>
        <v>0</v>
      </c>
      <c r="AT584" s="635">
        <f t="shared" si="209"/>
        <v>0</v>
      </c>
      <c r="AU584" s="634">
        <f t="shared" si="210"/>
        <v>0</v>
      </c>
      <c r="AV584" s="634">
        <f t="shared" si="211"/>
        <v>0</v>
      </c>
      <c r="AW584" s="634">
        <f t="shared" si="212"/>
        <v>0</v>
      </c>
      <c r="AX584" s="635">
        <f t="shared" si="213"/>
        <v>0</v>
      </c>
      <c r="AY584" s="634">
        <f t="shared" si="214"/>
        <v>0</v>
      </c>
      <c r="AZ584" s="634">
        <f t="shared" si="215"/>
        <v>0</v>
      </c>
      <c r="BA584" s="634">
        <f t="shared" si="216"/>
        <v>0</v>
      </c>
      <c r="BB584" s="107"/>
      <c r="BC584" s="107"/>
      <c r="BD584" s="107"/>
      <c r="BE584" s="107"/>
      <c r="BF584" s="107"/>
      <c r="BG584" s="107"/>
      <c r="BH584" s="107"/>
      <c r="BI584" s="107"/>
    </row>
    <row r="585" spans="1:61" ht="15" customHeight="1">
      <c r="A585" s="30"/>
      <c r="B585" s="11"/>
      <c r="C585" s="35" t="s">
        <v>5059</v>
      </c>
      <c r="D585" s="800" t="str">
        <f>IF(CNGE_2026_M1_Secc1_Sub1!$D68="","",CNGE_2026_M1_Secc1_Sub1!$D68)</f>
        <v/>
      </c>
      <c r="E585" s="723"/>
      <c r="F585" s="724"/>
      <c r="G585" s="728"/>
      <c r="H585" s="714"/>
      <c r="I585" s="714"/>
      <c r="J585" s="805"/>
      <c r="K585" s="847"/>
      <c r="L585" s="714"/>
      <c r="M585" s="714"/>
      <c r="N585" s="805"/>
      <c r="O585" s="961"/>
      <c r="P585" s="962"/>
      <c r="Q585" s="961"/>
      <c r="R585" s="962"/>
      <c r="S585" s="961"/>
      <c r="T585" s="962"/>
      <c r="U585" s="961"/>
      <c r="V585" s="962"/>
      <c r="W585" s="961"/>
      <c r="X585" s="962"/>
      <c r="Y585" s="961"/>
      <c r="Z585" s="962"/>
      <c r="AA585" s="728"/>
      <c r="AB585" s="805"/>
      <c r="AC585" s="728"/>
      <c r="AD585" s="805"/>
      <c r="AH585" s="521">
        <f t="shared" si="217"/>
        <v>0</v>
      </c>
      <c r="AI585" s="522">
        <f t="shared" si="203"/>
        <v>0</v>
      </c>
      <c r="AJ585" s="523">
        <f t="shared" si="204"/>
        <v>0</v>
      </c>
      <c r="AK585" s="429">
        <f t="shared" si="205"/>
        <v>0</v>
      </c>
      <c r="AL585" s="293">
        <f t="shared" si="206"/>
        <v>0</v>
      </c>
      <c r="AM585" s="283" t="str">
        <f>IF(AL585=0,"",
IF(SUM($AL$558:AL585)=1,AN585,
IF($AL$678&gt;SUM($AL$558:AL585),_xlfn.CONCAT(", ",AN585),
IF($AL$678=SUM($AL$558:AL585),_xlfn.CONCAT(" y ",AN585)))))</f>
        <v/>
      </c>
      <c r="AN585" s="33" t="s">
        <v>5179</v>
      </c>
      <c r="AO585" s="370">
        <f t="shared" si="202"/>
        <v>0</v>
      </c>
      <c r="AP585" s="282">
        <f t="shared" si="207"/>
        <v>0</v>
      </c>
      <c r="AQ585" s="283" t="str">
        <f t="shared" si="208"/>
        <v/>
      </c>
      <c r="AR585" s="46" t="s">
        <v>5179</v>
      </c>
      <c r="AS585" s="107">
        <f ca="1">IF(OR(K585=" ",AND(EXACT(UPPER(TRIM(SUBSTITUTE(K585,CHAR(160)," "))),TRIM(SUBSTITUTE(K585,CHAR(160)," "))),SUMPRODUCT(--ISNUMBER(MATCH(MID(TRIM(SUBSTITUTE(K585,CHAR(160)," ")),ROW(INDIRECT("1:"&amp;LEN(TRIM(SUBSTITUTE(K585,CHAR(160)," "))))),1),{"A","B","C","D","E","F","G","H","I","J","K","L","M","N","O","P","Q","R","S","T","U","V","W","X","Y","Z","Ñ","0","1","2","3","4","5","6","7","8","9"," "},0)))=LEN(TRIM(SUBSTITUTE(K585,CHAR(160)," "))))),0,1)</f>
        <v>0</v>
      </c>
      <c r="AT585" s="635">
        <f t="shared" si="209"/>
        <v>0</v>
      </c>
      <c r="AU585" s="634">
        <f t="shared" si="210"/>
        <v>0</v>
      </c>
      <c r="AV585" s="634">
        <f t="shared" si="211"/>
        <v>0</v>
      </c>
      <c r="AW585" s="634">
        <f t="shared" si="212"/>
        <v>0</v>
      </c>
      <c r="AX585" s="635">
        <f t="shared" si="213"/>
        <v>0</v>
      </c>
      <c r="AY585" s="634">
        <f t="shared" si="214"/>
        <v>0</v>
      </c>
      <c r="AZ585" s="634">
        <f t="shared" si="215"/>
        <v>0</v>
      </c>
      <c r="BA585" s="634">
        <f t="shared" si="216"/>
        <v>0</v>
      </c>
      <c r="BB585" s="107"/>
      <c r="BC585" s="107"/>
      <c r="BD585" s="107"/>
      <c r="BE585" s="107"/>
      <c r="BF585" s="107"/>
      <c r="BG585" s="107"/>
      <c r="BH585" s="107"/>
      <c r="BI585" s="107"/>
    </row>
    <row r="586" spans="1:61" ht="15" customHeight="1">
      <c r="A586" s="30"/>
      <c r="B586" s="11"/>
      <c r="C586" s="35" t="s">
        <v>5060</v>
      </c>
      <c r="D586" s="800" t="str">
        <f>IF(CNGE_2026_M1_Secc1_Sub1!$D69="","",CNGE_2026_M1_Secc1_Sub1!$D69)</f>
        <v/>
      </c>
      <c r="E586" s="723"/>
      <c r="F586" s="724"/>
      <c r="G586" s="728"/>
      <c r="H586" s="714"/>
      <c r="I586" s="714"/>
      <c r="J586" s="805"/>
      <c r="K586" s="847"/>
      <c r="L586" s="714"/>
      <c r="M586" s="714"/>
      <c r="N586" s="805"/>
      <c r="O586" s="961"/>
      <c r="P586" s="962"/>
      <c r="Q586" s="961"/>
      <c r="R586" s="962"/>
      <c r="S586" s="961"/>
      <c r="T586" s="962"/>
      <c r="U586" s="961"/>
      <c r="V586" s="962"/>
      <c r="W586" s="961"/>
      <c r="X586" s="962"/>
      <c r="Y586" s="961"/>
      <c r="Z586" s="962"/>
      <c r="AA586" s="728"/>
      <c r="AB586" s="805"/>
      <c r="AC586" s="728"/>
      <c r="AD586" s="805"/>
      <c r="AH586" s="521">
        <f t="shared" si="217"/>
        <v>0</v>
      </c>
      <c r="AI586" s="522">
        <f t="shared" si="203"/>
        <v>0</v>
      </c>
      <c r="AJ586" s="523">
        <f t="shared" si="204"/>
        <v>0</v>
      </c>
      <c r="AK586" s="429">
        <f t="shared" si="205"/>
        <v>0</v>
      </c>
      <c r="AL586" s="293">
        <f t="shared" si="206"/>
        <v>0</v>
      </c>
      <c r="AM586" s="283" t="str">
        <f>IF(AL586=0,"",
IF(SUM($AL$558:AL586)=1,AN586,
IF($AL$678&gt;SUM($AL$558:AL586),_xlfn.CONCAT(", ",AN586),
IF($AL$678=SUM($AL$558:AL586),_xlfn.CONCAT(" y ",AN586)))))</f>
        <v/>
      </c>
      <c r="AN586" s="33" t="s">
        <v>5181</v>
      </c>
      <c r="AO586" s="370">
        <f t="shared" si="202"/>
        <v>0</v>
      </c>
      <c r="AP586" s="282">
        <f t="shared" si="207"/>
        <v>0</v>
      </c>
      <c r="AQ586" s="283" t="str">
        <f t="shared" si="208"/>
        <v/>
      </c>
      <c r="AR586" s="46" t="s">
        <v>5181</v>
      </c>
      <c r="AS586" s="107">
        <f ca="1">IF(OR(K586=" ",AND(EXACT(UPPER(TRIM(SUBSTITUTE(K586,CHAR(160)," "))),TRIM(SUBSTITUTE(K586,CHAR(160)," "))),SUMPRODUCT(--ISNUMBER(MATCH(MID(TRIM(SUBSTITUTE(K586,CHAR(160)," ")),ROW(INDIRECT("1:"&amp;LEN(TRIM(SUBSTITUTE(K586,CHAR(160)," "))))),1),{"A","B","C","D","E","F","G","H","I","J","K","L","M","N","O","P","Q","R","S","T","U","V","W","X","Y","Z","Ñ","0","1","2","3","4","5","6","7","8","9"," "},0)))=LEN(TRIM(SUBSTITUTE(K586,CHAR(160)," "))))),0,1)</f>
        <v>0</v>
      </c>
      <c r="AT586" s="635">
        <f t="shared" si="209"/>
        <v>0</v>
      </c>
      <c r="AU586" s="634">
        <f t="shared" si="210"/>
        <v>0</v>
      </c>
      <c r="AV586" s="634">
        <f t="shared" si="211"/>
        <v>0</v>
      </c>
      <c r="AW586" s="634">
        <f t="shared" si="212"/>
        <v>0</v>
      </c>
      <c r="AX586" s="635">
        <f t="shared" si="213"/>
        <v>0</v>
      </c>
      <c r="AY586" s="634">
        <f t="shared" si="214"/>
        <v>0</v>
      </c>
      <c r="AZ586" s="634">
        <f t="shared" si="215"/>
        <v>0</v>
      </c>
      <c r="BA586" s="634">
        <f t="shared" si="216"/>
        <v>0</v>
      </c>
      <c r="BB586" s="107"/>
      <c r="BC586" s="107"/>
      <c r="BD586" s="107"/>
      <c r="BE586" s="107"/>
      <c r="BF586" s="107"/>
      <c r="BG586" s="107"/>
      <c r="BH586" s="107"/>
      <c r="BI586" s="107"/>
    </row>
    <row r="587" spans="1:61" ht="15" customHeight="1">
      <c r="A587" s="30"/>
      <c r="B587" s="11"/>
      <c r="C587" s="35" t="s">
        <v>5061</v>
      </c>
      <c r="D587" s="800" t="str">
        <f>IF(CNGE_2026_M1_Secc1_Sub1!$D70="","",CNGE_2026_M1_Secc1_Sub1!$D70)</f>
        <v/>
      </c>
      <c r="E587" s="723"/>
      <c r="F587" s="724"/>
      <c r="G587" s="728"/>
      <c r="H587" s="714"/>
      <c r="I587" s="714"/>
      <c r="J587" s="805"/>
      <c r="K587" s="847"/>
      <c r="L587" s="714"/>
      <c r="M587" s="714"/>
      <c r="N587" s="805"/>
      <c r="O587" s="961"/>
      <c r="P587" s="962"/>
      <c r="Q587" s="961"/>
      <c r="R587" s="962"/>
      <c r="S587" s="961"/>
      <c r="T587" s="962"/>
      <c r="U587" s="961"/>
      <c r="V587" s="962"/>
      <c r="W587" s="961"/>
      <c r="X587" s="962"/>
      <c r="Y587" s="961"/>
      <c r="Z587" s="962"/>
      <c r="AA587" s="728"/>
      <c r="AB587" s="805"/>
      <c r="AC587" s="728"/>
      <c r="AD587" s="805"/>
      <c r="AH587" s="521">
        <f t="shared" si="217"/>
        <v>0</v>
      </c>
      <c r="AI587" s="522">
        <f t="shared" si="203"/>
        <v>0</v>
      </c>
      <c r="AJ587" s="523">
        <f t="shared" si="204"/>
        <v>0</v>
      </c>
      <c r="AK587" s="429">
        <f t="shared" si="205"/>
        <v>0</v>
      </c>
      <c r="AL587" s="293">
        <f t="shared" si="206"/>
        <v>0</v>
      </c>
      <c r="AM587" s="283" t="str">
        <f>IF(AL587=0,"",
IF(SUM($AL$558:AL587)=1,AN587,
IF($AL$678&gt;SUM($AL$558:AL587),_xlfn.CONCAT(", ",AN587),
IF($AL$678=SUM($AL$558:AL587),_xlfn.CONCAT(" y ",AN587)))))</f>
        <v/>
      </c>
      <c r="AN587" s="33" t="s">
        <v>5183</v>
      </c>
      <c r="AO587" s="370">
        <f t="shared" si="202"/>
        <v>0</v>
      </c>
      <c r="AP587" s="282">
        <f t="shared" si="207"/>
        <v>0</v>
      </c>
      <c r="AQ587" s="283" t="str">
        <f t="shared" si="208"/>
        <v/>
      </c>
      <c r="AR587" s="46" t="s">
        <v>5183</v>
      </c>
      <c r="AS587" s="107">
        <f ca="1">IF(OR(K587=" ",AND(EXACT(UPPER(TRIM(SUBSTITUTE(K587,CHAR(160)," "))),TRIM(SUBSTITUTE(K587,CHAR(160)," "))),SUMPRODUCT(--ISNUMBER(MATCH(MID(TRIM(SUBSTITUTE(K587,CHAR(160)," ")),ROW(INDIRECT("1:"&amp;LEN(TRIM(SUBSTITUTE(K587,CHAR(160)," "))))),1),{"A","B","C","D","E","F","G","H","I","J","K","L","M","N","O","P","Q","R","S","T","U","V","W","X","Y","Z","Ñ","0","1","2","3","4","5","6","7","8","9"," "},0)))=LEN(TRIM(SUBSTITUTE(K587,CHAR(160)," "))))),0,1)</f>
        <v>0</v>
      </c>
      <c r="AT587" s="635">
        <f t="shared" si="209"/>
        <v>0</v>
      </c>
      <c r="AU587" s="634">
        <f t="shared" si="210"/>
        <v>0</v>
      </c>
      <c r="AV587" s="634">
        <f t="shared" si="211"/>
        <v>0</v>
      </c>
      <c r="AW587" s="634">
        <f t="shared" si="212"/>
        <v>0</v>
      </c>
      <c r="AX587" s="635">
        <f t="shared" si="213"/>
        <v>0</v>
      </c>
      <c r="AY587" s="634">
        <f t="shared" si="214"/>
        <v>0</v>
      </c>
      <c r="AZ587" s="634">
        <f t="shared" si="215"/>
        <v>0</v>
      </c>
      <c r="BA587" s="634">
        <f t="shared" si="216"/>
        <v>0</v>
      </c>
      <c r="BB587" s="107"/>
      <c r="BC587" s="107"/>
      <c r="BD587" s="107"/>
      <c r="BE587" s="107"/>
      <c r="BF587" s="107"/>
      <c r="BG587" s="107"/>
      <c r="BH587" s="107"/>
      <c r="BI587" s="107"/>
    </row>
    <row r="588" spans="1:61" ht="15" customHeight="1">
      <c r="A588" s="30"/>
      <c r="B588" s="11"/>
      <c r="C588" s="35" t="s">
        <v>5062</v>
      </c>
      <c r="D588" s="800" t="str">
        <f>IF(CNGE_2026_M1_Secc1_Sub1!$D71="","",CNGE_2026_M1_Secc1_Sub1!$D71)</f>
        <v/>
      </c>
      <c r="E588" s="723"/>
      <c r="F588" s="724"/>
      <c r="G588" s="728"/>
      <c r="H588" s="714"/>
      <c r="I588" s="714"/>
      <c r="J588" s="805"/>
      <c r="K588" s="847"/>
      <c r="L588" s="714"/>
      <c r="M588" s="714"/>
      <c r="N588" s="805"/>
      <c r="O588" s="961"/>
      <c r="P588" s="962"/>
      <c r="Q588" s="961"/>
      <c r="R588" s="962"/>
      <c r="S588" s="961"/>
      <c r="T588" s="962"/>
      <c r="U588" s="961"/>
      <c r="V588" s="962"/>
      <c r="W588" s="961"/>
      <c r="X588" s="962"/>
      <c r="Y588" s="961"/>
      <c r="Z588" s="962"/>
      <c r="AA588" s="728"/>
      <c r="AB588" s="805"/>
      <c r="AC588" s="728"/>
      <c r="AD588" s="805"/>
      <c r="AH588" s="521">
        <f t="shared" si="217"/>
        <v>0</v>
      </c>
      <c r="AI588" s="522">
        <f t="shared" si="203"/>
        <v>0</v>
      </c>
      <c r="AJ588" s="523">
        <f t="shared" si="204"/>
        <v>0</v>
      </c>
      <c r="AK588" s="429">
        <f t="shared" si="205"/>
        <v>0</v>
      </c>
      <c r="AL588" s="293">
        <f t="shared" si="206"/>
        <v>0</v>
      </c>
      <c r="AM588" s="283" t="str">
        <f>IF(AL588=0,"",
IF(SUM($AL$558:AL588)=1,AN588,
IF($AL$678&gt;SUM($AL$558:AL588),_xlfn.CONCAT(", ",AN588),
IF($AL$678=SUM($AL$558:AL588),_xlfn.CONCAT(" y ",AN588)))))</f>
        <v/>
      </c>
      <c r="AN588" s="33" t="s">
        <v>5185</v>
      </c>
      <c r="AO588" s="370">
        <f t="shared" si="202"/>
        <v>0</v>
      </c>
      <c r="AP588" s="282">
        <f t="shared" si="207"/>
        <v>0</v>
      </c>
      <c r="AQ588" s="283" t="str">
        <f t="shared" si="208"/>
        <v/>
      </c>
      <c r="AR588" s="46" t="s">
        <v>5185</v>
      </c>
      <c r="AS588" s="107">
        <f ca="1">IF(OR(K588=" ",AND(EXACT(UPPER(TRIM(SUBSTITUTE(K588,CHAR(160)," "))),TRIM(SUBSTITUTE(K588,CHAR(160)," "))),SUMPRODUCT(--ISNUMBER(MATCH(MID(TRIM(SUBSTITUTE(K588,CHAR(160)," ")),ROW(INDIRECT("1:"&amp;LEN(TRIM(SUBSTITUTE(K588,CHAR(160)," "))))),1),{"A","B","C","D","E","F","G","H","I","J","K","L","M","N","O","P","Q","R","S","T","U","V","W","X","Y","Z","Ñ","0","1","2","3","4","5","6","7","8","9"," "},0)))=LEN(TRIM(SUBSTITUTE(K588,CHAR(160)," "))))),0,1)</f>
        <v>0</v>
      </c>
      <c r="AT588" s="635">
        <f t="shared" si="209"/>
        <v>0</v>
      </c>
      <c r="AU588" s="634">
        <f t="shared" si="210"/>
        <v>0</v>
      </c>
      <c r="AV588" s="634">
        <f t="shared" si="211"/>
        <v>0</v>
      </c>
      <c r="AW588" s="634">
        <f t="shared" si="212"/>
        <v>0</v>
      </c>
      <c r="AX588" s="635">
        <f t="shared" si="213"/>
        <v>0</v>
      </c>
      <c r="AY588" s="634">
        <f t="shared" si="214"/>
        <v>0</v>
      </c>
      <c r="AZ588" s="634">
        <f t="shared" si="215"/>
        <v>0</v>
      </c>
      <c r="BA588" s="634">
        <f t="shared" si="216"/>
        <v>0</v>
      </c>
      <c r="BB588" s="107"/>
      <c r="BC588" s="107"/>
      <c r="BD588" s="107"/>
      <c r="BE588" s="107"/>
      <c r="BF588" s="107"/>
      <c r="BG588" s="107"/>
      <c r="BH588" s="107"/>
      <c r="BI588" s="107"/>
    </row>
    <row r="589" spans="1:61" ht="15" customHeight="1">
      <c r="A589" s="30"/>
      <c r="B589" s="11"/>
      <c r="C589" s="35" t="s">
        <v>5063</v>
      </c>
      <c r="D589" s="800" t="str">
        <f>IF(CNGE_2026_M1_Secc1_Sub1!$D72="","",CNGE_2026_M1_Secc1_Sub1!$D72)</f>
        <v/>
      </c>
      <c r="E589" s="723"/>
      <c r="F589" s="724"/>
      <c r="G589" s="728"/>
      <c r="H589" s="714"/>
      <c r="I589" s="714"/>
      <c r="J589" s="805"/>
      <c r="K589" s="847"/>
      <c r="L589" s="714"/>
      <c r="M589" s="714"/>
      <c r="N589" s="805"/>
      <c r="O589" s="961"/>
      <c r="P589" s="962"/>
      <c r="Q589" s="961"/>
      <c r="R589" s="962"/>
      <c r="S589" s="961"/>
      <c r="T589" s="962"/>
      <c r="U589" s="961"/>
      <c r="V589" s="962"/>
      <c r="W589" s="961"/>
      <c r="X589" s="962"/>
      <c r="Y589" s="961"/>
      <c r="Z589" s="962"/>
      <c r="AA589" s="728"/>
      <c r="AB589" s="805"/>
      <c r="AC589" s="728"/>
      <c r="AD589" s="805"/>
      <c r="AH589" s="521">
        <f t="shared" si="217"/>
        <v>0</v>
      </c>
      <c r="AI589" s="522">
        <f t="shared" si="203"/>
        <v>0</v>
      </c>
      <c r="AJ589" s="523">
        <f t="shared" si="204"/>
        <v>0</v>
      </c>
      <c r="AK589" s="429">
        <f t="shared" si="205"/>
        <v>0</v>
      </c>
      <c r="AL589" s="293">
        <f t="shared" si="206"/>
        <v>0</v>
      </c>
      <c r="AM589" s="283" t="str">
        <f>IF(AL589=0,"",
IF(SUM($AL$558:AL589)=1,AN589,
IF($AL$678&gt;SUM($AL$558:AL589),_xlfn.CONCAT(", ",AN589),
IF($AL$678=SUM($AL$558:AL589),_xlfn.CONCAT(" y ",AN589)))))</f>
        <v/>
      </c>
      <c r="AN589" s="33" t="s">
        <v>5186</v>
      </c>
      <c r="AO589" s="370">
        <f t="shared" si="202"/>
        <v>0</v>
      </c>
      <c r="AP589" s="282">
        <f t="shared" si="207"/>
        <v>0</v>
      </c>
      <c r="AQ589" s="283" t="str">
        <f t="shared" si="208"/>
        <v/>
      </c>
      <c r="AR589" s="46" t="s">
        <v>5186</v>
      </c>
      <c r="AS589" s="107">
        <f ca="1">IF(OR(K589=" ",AND(EXACT(UPPER(TRIM(SUBSTITUTE(K589,CHAR(160)," "))),TRIM(SUBSTITUTE(K589,CHAR(160)," "))),SUMPRODUCT(--ISNUMBER(MATCH(MID(TRIM(SUBSTITUTE(K589,CHAR(160)," ")),ROW(INDIRECT("1:"&amp;LEN(TRIM(SUBSTITUTE(K589,CHAR(160)," "))))),1),{"A","B","C","D","E","F","G","H","I","J","K","L","M","N","O","P","Q","R","S","T","U","V","W","X","Y","Z","Ñ","0","1","2","3","4","5","6","7","8","9"," "},0)))=LEN(TRIM(SUBSTITUTE(K589,CHAR(160)," "))))),0,1)</f>
        <v>0</v>
      </c>
      <c r="AT589" s="635">
        <f t="shared" si="209"/>
        <v>0</v>
      </c>
      <c r="AU589" s="634">
        <f t="shared" si="210"/>
        <v>0</v>
      </c>
      <c r="AV589" s="634">
        <f t="shared" si="211"/>
        <v>0</v>
      </c>
      <c r="AW589" s="634">
        <f t="shared" si="212"/>
        <v>0</v>
      </c>
      <c r="AX589" s="635">
        <f t="shared" si="213"/>
        <v>0</v>
      </c>
      <c r="AY589" s="634">
        <f t="shared" si="214"/>
        <v>0</v>
      </c>
      <c r="AZ589" s="634">
        <f t="shared" si="215"/>
        <v>0</v>
      </c>
      <c r="BA589" s="634">
        <f t="shared" si="216"/>
        <v>0</v>
      </c>
      <c r="BB589" s="107"/>
      <c r="BC589" s="107"/>
      <c r="BD589" s="107"/>
      <c r="BE589" s="107"/>
      <c r="BF589" s="107"/>
      <c r="BG589" s="107"/>
      <c r="BH589" s="107"/>
      <c r="BI589" s="107"/>
    </row>
    <row r="590" spans="1:61" ht="15" customHeight="1">
      <c r="A590" s="30"/>
      <c r="B590" s="11"/>
      <c r="C590" s="35" t="s">
        <v>5064</v>
      </c>
      <c r="D590" s="800" t="str">
        <f>IF(CNGE_2026_M1_Secc1_Sub1!$D73="","",CNGE_2026_M1_Secc1_Sub1!$D73)</f>
        <v/>
      </c>
      <c r="E590" s="723"/>
      <c r="F590" s="724"/>
      <c r="G590" s="728"/>
      <c r="H590" s="714"/>
      <c r="I590" s="714"/>
      <c r="J590" s="805"/>
      <c r="K590" s="847"/>
      <c r="L590" s="714"/>
      <c r="M590" s="714"/>
      <c r="N590" s="805"/>
      <c r="O590" s="961"/>
      <c r="P590" s="962"/>
      <c r="Q590" s="961"/>
      <c r="R590" s="962"/>
      <c r="S590" s="961"/>
      <c r="T590" s="962"/>
      <c r="U590" s="961"/>
      <c r="V590" s="962"/>
      <c r="W590" s="961"/>
      <c r="X590" s="962"/>
      <c r="Y590" s="961"/>
      <c r="Z590" s="962"/>
      <c r="AA590" s="728"/>
      <c r="AB590" s="805"/>
      <c r="AC590" s="728"/>
      <c r="AD590" s="805"/>
      <c r="AH590" s="521">
        <f t="shared" si="217"/>
        <v>0</v>
      </c>
      <c r="AI590" s="522">
        <f t="shared" si="203"/>
        <v>0</v>
      </c>
      <c r="AJ590" s="523">
        <f t="shared" si="204"/>
        <v>0</v>
      </c>
      <c r="AK590" s="429">
        <f t="shared" si="205"/>
        <v>0</v>
      </c>
      <c r="AL590" s="293">
        <f t="shared" si="206"/>
        <v>0</v>
      </c>
      <c r="AM590" s="283" t="str">
        <f>IF(AL590=0,"",
IF(SUM($AL$558:AL590)=1,AN590,
IF($AL$678&gt;SUM($AL$558:AL590),_xlfn.CONCAT(", ",AN590),
IF($AL$678=SUM($AL$558:AL590),_xlfn.CONCAT(" y ",AN590)))))</f>
        <v/>
      </c>
      <c r="AN590" s="33" t="s">
        <v>5187</v>
      </c>
      <c r="AO590" s="370">
        <f t="shared" ref="AO590:AO621" si="218">IF(OR(Y590="NS",S590="NS"),0,IF(Y590&gt;S590,0,IF(AND(AA590="X",S590&lt;&gt;""),0,IF(COUNTA(Y590,S590)=0,0,1))))</f>
        <v>0</v>
      </c>
      <c r="AP590" s="282">
        <f t="shared" si="207"/>
        <v>0</v>
      </c>
      <c r="AQ590" s="283" t="str">
        <f t="shared" si="208"/>
        <v/>
      </c>
      <c r="AR590" s="46" t="s">
        <v>5187</v>
      </c>
      <c r="AS590" s="107">
        <f ca="1">IF(OR(K590=" ",AND(EXACT(UPPER(TRIM(SUBSTITUTE(K590,CHAR(160)," "))),TRIM(SUBSTITUTE(K590,CHAR(160)," "))),SUMPRODUCT(--ISNUMBER(MATCH(MID(TRIM(SUBSTITUTE(K590,CHAR(160)," ")),ROW(INDIRECT("1:"&amp;LEN(TRIM(SUBSTITUTE(K590,CHAR(160)," "))))),1),{"A","B","C","D","E","F","G","H","I","J","K","L","M","N","O","P","Q","R","S","T","U","V","W","X","Y","Z","Ñ","0","1","2","3","4","5","6","7","8","9"," "},0)))=LEN(TRIM(SUBSTITUTE(K590,CHAR(160)," "))))),0,1)</f>
        <v>0</v>
      </c>
      <c r="AT590" s="635">
        <f t="shared" si="209"/>
        <v>0</v>
      </c>
      <c r="AU590" s="634">
        <f t="shared" si="210"/>
        <v>0</v>
      </c>
      <c r="AV590" s="634">
        <f t="shared" si="211"/>
        <v>0</v>
      </c>
      <c r="AW590" s="634">
        <f t="shared" si="212"/>
        <v>0</v>
      </c>
      <c r="AX590" s="635">
        <f t="shared" si="213"/>
        <v>0</v>
      </c>
      <c r="AY590" s="634">
        <f t="shared" si="214"/>
        <v>0</v>
      </c>
      <c r="AZ590" s="634">
        <f t="shared" si="215"/>
        <v>0</v>
      </c>
      <c r="BA590" s="634">
        <f t="shared" si="216"/>
        <v>0</v>
      </c>
      <c r="BB590" s="107"/>
      <c r="BC590" s="107"/>
      <c r="BD590" s="107"/>
      <c r="BE590" s="107"/>
      <c r="BF590" s="107"/>
      <c r="BG590" s="107"/>
      <c r="BH590" s="107"/>
      <c r="BI590" s="107"/>
    </row>
    <row r="591" spans="1:61" ht="15" customHeight="1">
      <c r="A591" s="30"/>
      <c r="B591" s="11"/>
      <c r="C591" s="35" t="s">
        <v>5065</v>
      </c>
      <c r="D591" s="800" t="str">
        <f>IF(CNGE_2026_M1_Secc1_Sub1!$D74="","",CNGE_2026_M1_Secc1_Sub1!$D74)</f>
        <v/>
      </c>
      <c r="E591" s="723"/>
      <c r="F591" s="724"/>
      <c r="G591" s="728"/>
      <c r="H591" s="714"/>
      <c r="I591" s="714"/>
      <c r="J591" s="805"/>
      <c r="K591" s="847"/>
      <c r="L591" s="714"/>
      <c r="M591" s="714"/>
      <c r="N591" s="805"/>
      <c r="O591" s="961"/>
      <c r="P591" s="962"/>
      <c r="Q591" s="961"/>
      <c r="R591" s="962"/>
      <c r="S591" s="961"/>
      <c r="T591" s="962"/>
      <c r="U591" s="961"/>
      <c r="V591" s="962"/>
      <c r="W591" s="961"/>
      <c r="X591" s="962"/>
      <c r="Y591" s="961"/>
      <c r="Z591" s="962"/>
      <c r="AA591" s="728"/>
      <c r="AB591" s="805"/>
      <c r="AC591" s="728"/>
      <c r="AD591" s="805"/>
      <c r="AH591" s="521">
        <f t="shared" si="217"/>
        <v>0</v>
      </c>
      <c r="AI591" s="522">
        <f t="shared" si="203"/>
        <v>0</v>
      </c>
      <c r="AJ591" s="523">
        <f t="shared" si="204"/>
        <v>0</v>
      </c>
      <c r="AK591" s="429">
        <f t="shared" si="205"/>
        <v>0</v>
      </c>
      <c r="AL591" s="293">
        <f t="shared" si="206"/>
        <v>0</v>
      </c>
      <c r="AM591" s="283" t="str">
        <f>IF(AL591=0,"",
IF(SUM($AL$558:AL591)=1,AN591,
IF($AL$678&gt;SUM($AL$558:AL591),_xlfn.CONCAT(", ",AN591),
IF($AL$678=SUM($AL$558:AL591),_xlfn.CONCAT(" y ",AN591)))))</f>
        <v/>
      </c>
      <c r="AN591" s="33" t="s">
        <v>5188</v>
      </c>
      <c r="AO591" s="370">
        <f t="shared" si="218"/>
        <v>0</v>
      </c>
      <c r="AP591" s="282">
        <f t="shared" si="207"/>
        <v>0</v>
      </c>
      <c r="AQ591" s="283" t="str">
        <f t="shared" si="208"/>
        <v/>
      </c>
      <c r="AR591" s="46" t="s">
        <v>5188</v>
      </c>
      <c r="AS591" s="107">
        <f ca="1">IF(OR(K591=" ",AND(EXACT(UPPER(TRIM(SUBSTITUTE(K591,CHAR(160)," "))),TRIM(SUBSTITUTE(K591,CHAR(160)," "))),SUMPRODUCT(--ISNUMBER(MATCH(MID(TRIM(SUBSTITUTE(K591,CHAR(160)," ")),ROW(INDIRECT("1:"&amp;LEN(TRIM(SUBSTITUTE(K591,CHAR(160)," "))))),1),{"A","B","C","D","E","F","G","H","I","J","K","L","M","N","O","P","Q","R","S","T","U","V","W","X","Y","Z","Ñ","0","1","2","3","4","5","6","7","8","9"," "},0)))=LEN(TRIM(SUBSTITUTE(K591,CHAR(160)," "))))),0,1)</f>
        <v>0</v>
      </c>
      <c r="AT591" s="635">
        <f t="shared" si="209"/>
        <v>0</v>
      </c>
      <c r="AU591" s="634">
        <f t="shared" si="210"/>
        <v>0</v>
      </c>
      <c r="AV591" s="634">
        <f t="shared" si="211"/>
        <v>0</v>
      </c>
      <c r="AW591" s="634">
        <f t="shared" si="212"/>
        <v>0</v>
      </c>
      <c r="AX591" s="635">
        <f t="shared" si="213"/>
        <v>0</v>
      </c>
      <c r="AY591" s="634">
        <f t="shared" si="214"/>
        <v>0</v>
      </c>
      <c r="AZ591" s="634">
        <f t="shared" si="215"/>
        <v>0</v>
      </c>
      <c r="BA591" s="634">
        <f t="shared" si="216"/>
        <v>0</v>
      </c>
      <c r="BB591" s="107"/>
      <c r="BC591" s="107"/>
      <c r="BD591" s="107"/>
      <c r="BE591" s="107"/>
      <c r="BF591" s="107"/>
      <c r="BG591" s="107"/>
      <c r="BH591" s="107"/>
      <c r="BI591" s="107"/>
    </row>
    <row r="592" spans="1:61" ht="15" customHeight="1">
      <c r="A592" s="30"/>
      <c r="B592" s="11"/>
      <c r="C592" s="35" t="s">
        <v>5066</v>
      </c>
      <c r="D592" s="800" t="str">
        <f>IF(CNGE_2026_M1_Secc1_Sub1!$D75="","",CNGE_2026_M1_Secc1_Sub1!$D75)</f>
        <v/>
      </c>
      <c r="E592" s="723"/>
      <c r="F592" s="724"/>
      <c r="G592" s="728"/>
      <c r="H592" s="714"/>
      <c r="I592" s="714"/>
      <c r="J592" s="805"/>
      <c r="K592" s="847"/>
      <c r="L592" s="714"/>
      <c r="M592" s="714"/>
      <c r="N592" s="805"/>
      <c r="O592" s="961"/>
      <c r="P592" s="962"/>
      <c r="Q592" s="961"/>
      <c r="R592" s="962"/>
      <c r="S592" s="961"/>
      <c r="T592" s="962"/>
      <c r="U592" s="961"/>
      <c r="V592" s="962"/>
      <c r="W592" s="961"/>
      <c r="X592" s="962"/>
      <c r="Y592" s="961"/>
      <c r="Z592" s="962"/>
      <c r="AA592" s="728"/>
      <c r="AB592" s="805"/>
      <c r="AC592" s="728"/>
      <c r="AD592" s="805"/>
      <c r="AH592" s="521">
        <f t="shared" si="217"/>
        <v>0</v>
      </c>
      <c r="AI592" s="522">
        <f t="shared" si="203"/>
        <v>0</v>
      </c>
      <c r="AJ592" s="523">
        <f t="shared" si="204"/>
        <v>0</v>
      </c>
      <c r="AK592" s="429">
        <f t="shared" si="205"/>
        <v>0</v>
      </c>
      <c r="AL592" s="293">
        <f t="shared" si="206"/>
        <v>0</v>
      </c>
      <c r="AM592" s="283" t="str">
        <f>IF(AL592=0,"",
IF(SUM($AL$558:AL592)=1,AN592,
IF($AL$678&gt;SUM($AL$558:AL592),_xlfn.CONCAT(", ",AN592),
IF($AL$678=SUM($AL$558:AL592),_xlfn.CONCAT(" y ",AN592)))))</f>
        <v/>
      </c>
      <c r="AN592" s="33" t="s">
        <v>5189</v>
      </c>
      <c r="AO592" s="370">
        <f t="shared" si="218"/>
        <v>0</v>
      </c>
      <c r="AP592" s="282">
        <f t="shared" si="207"/>
        <v>0</v>
      </c>
      <c r="AQ592" s="283" t="str">
        <f t="shared" si="208"/>
        <v/>
      </c>
      <c r="AR592" s="46" t="s">
        <v>5189</v>
      </c>
      <c r="AS592" s="107">
        <f ca="1">IF(OR(K592=" ",AND(EXACT(UPPER(TRIM(SUBSTITUTE(K592,CHAR(160)," "))),TRIM(SUBSTITUTE(K592,CHAR(160)," "))),SUMPRODUCT(--ISNUMBER(MATCH(MID(TRIM(SUBSTITUTE(K592,CHAR(160)," ")),ROW(INDIRECT("1:"&amp;LEN(TRIM(SUBSTITUTE(K592,CHAR(160)," "))))),1),{"A","B","C","D","E","F","G","H","I","J","K","L","M","N","O","P","Q","R","S","T","U","V","W","X","Y","Z","Ñ","0","1","2","3","4","5","6","7","8","9"," "},0)))=LEN(TRIM(SUBSTITUTE(K592,CHAR(160)," "))))),0,1)</f>
        <v>0</v>
      </c>
      <c r="AT592" s="635">
        <f t="shared" si="209"/>
        <v>0</v>
      </c>
      <c r="AU592" s="634">
        <f t="shared" si="210"/>
        <v>0</v>
      </c>
      <c r="AV592" s="634">
        <f t="shared" si="211"/>
        <v>0</v>
      </c>
      <c r="AW592" s="634">
        <f t="shared" si="212"/>
        <v>0</v>
      </c>
      <c r="AX592" s="635">
        <f t="shared" si="213"/>
        <v>0</v>
      </c>
      <c r="AY592" s="634">
        <f t="shared" si="214"/>
        <v>0</v>
      </c>
      <c r="AZ592" s="634">
        <f t="shared" si="215"/>
        <v>0</v>
      </c>
      <c r="BA592" s="634">
        <f t="shared" si="216"/>
        <v>0</v>
      </c>
      <c r="BB592" s="107"/>
      <c r="BC592" s="107"/>
      <c r="BD592" s="107"/>
      <c r="BE592" s="107"/>
      <c r="BF592" s="107"/>
      <c r="BG592" s="107"/>
      <c r="BH592" s="107"/>
      <c r="BI592" s="107"/>
    </row>
    <row r="593" spans="1:61" ht="15" customHeight="1">
      <c r="A593" s="30"/>
      <c r="B593" s="11"/>
      <c r="C593" s="35" t="s">
        <v>5190</v>
      </c>
      <c r="D593" s="800" t="str">
        <f>IF(CNGE_2026_M1_Secc1_Sub1!$D76="","",CNGE_2026_M1_Secc1_Sub1!$D76)</f>
        <v/>
      </c>
      <c r="E593" s="723"/>
      <c r="F593" s="724"/>
      <c r="G593" s="728"/>
      <c r="H593" s="714"/>
      <c r="I593" s="714"/>
      <c r="J593" s="805"/>
      <c r="K593" s="847"/>
      <c r="L593" s="714"/>
      <c r="M593" s="714"/>
      <c r="N593" s="805"/>
      <c r="O593" s="961"/>
      <c r="P593" s="962"/>
      <c r="Q593" s="961"/>
      <c r="R593" s="962"/>
      <c r="S593" s="961"/>
      <c r="T593" s="962"/>
      <c r="U593" s="961"/>
      <c r="V593" s="962"/>
      <c r="W593" s="961"/>
      <c r="X593" s="962"/>
      <c r="Y593" s="961"/>
      <c r="Z593" s="962"/>
      <c r="AA593" s="728"/>
      <c r="AB593" s="805"/>
      <c r="AC593" s="728"/>
      <c r="AD593" s="805"/>
      <c r="AH593" s="521">
        <f t="shared" si="217"/>
        <v>0</v>
      </c>
      <c r="AI593" s="522">
        <f t="shared" si="203"/>
        <v>0</v>
      </c>
      <c r="AJ593" s="523">
        <f t="shared" si="204"/>
        <v>0</v>
      </c>
      <c r="AK593" s="429">
        <f t="shared" si="205"/>
        <v>0</v>
      </c>
      <c r="AL593" s="293">
        <f t="shared" si="206"/>
        <v>0</v>
      </c>
      <c r="AM593" s="283" t="str">
        <f>IF(AL593=0,"",
IF(SUM($AL$558:AL593)=1,AN593,
IF($AL$678&gt;SUM($AL$558:AL593),_xlfn.CONCAT(", ",AN593),
IF($AL$678=SUM($AL$558:AL593),_xlfn.CONCAT(" y ",AN593)))))</f>
        <v/>
      </c>
      <c r="AN593" s="33" t="s">
        <v>5191</v>
      </c>
      <c r="AO593" s="370">
        <f t="shared" si="218"/>
        <v>0</v>
      </c>
      <c r="AP593" s="282">
        <f t="shared" si="207"/>
        <v>0</v>
      </c>
      <c r="AQ593" s="283" t="str">
        <f t="shared" si="208"/>
        <v/>
      </c>
      <c r="AR593" s="46" t="s">
        <v>5191</v>
      </c>
      <c r="AS593" s="107">
        <f ca="1">IF(OR(K593=" ",AND(EXACT(UPPER(TRIM(SUBSTITUTE(K593,CHAR(160)," "))),TRIM(SUBSTITUTE(K593,CHAR(160)," "))),SUMPRODUCT(--ISNUMBER(MATCH(MID(TRIM(SUBSTITUTE(K593,CHAR(160)," ")),ROW(INDIRECT("1:"&amp;LEN(TRIM(SUBSTITUTE(K593,CHAR(160)," "))))),1),{"A","B","C","D","E","F","G","H","I","J","K","L","M","N","O","P","Q","R","S","T","U","V","W","X","Y","Z","Ñ","0","1","2","3","4","5","6","7","8","9"," "},0)))=LEN(TRIM(SUBSTITUTE(K593,CHAR(160)," "))))),0,1)</f>
        <v>0</v>
      </c>
      <c r="AT593" s="635">
        <f t="shared" si="209"/>
        <v>0</v>
      </c>
      <c r="AU593" s="634">
        <f t="shared" si="210"/>
        <v>0</v>
      </c>
      <c r="AV593" s="634">
        <f t="shared" si="211"/>
        <v>0</v>
      </c>
      <c r="AW593" s="634">
        <f t="shared" si="212"/>
        <v>0</v>
      </c>
      <c r="AX593" s="635">
        <f t="shared" si="213"/>
        <v>0</v>
      </c>
      <c r="AY593" s="634">
        <f t="shared" si="214"/>
        <v>0</v>
      </c>
      <c r="AZ593" s="634">
        <f t="shared" si="215"/>
        <v>0</v>
      </c>
      <c r="BA593" s="634">
        <f t="shared" si="216"/>
        <v>0</v>
      </c>
      <c r="BB593" s="107"/>
      <c r="BC593" s="107"/>
      <c r="BD593" s="107"/>
      <c r="BE593" s="107"/>
      <c r="BF593" s="107"/>
      <c r="BG593" s="107"/>
      <c r="BH593" s="107"/>
      <c r="BI593" s="107"/>
    </row>
    <row r="594" spans="1:61" ht="15" customHeight="1">
      <c r="A594" s="30"/>
      <c r="B594" s="11"/>
      <c r="C594" s="35" t="s">
        <v>5192</v>
      </c>
      <c r="D594" s="800" t="str">
        <f>IF(CNGE_2026_M1_Secc1_Sub1!$D77="","",CNGE_2026_M1_Secc1_Sub1!$D77)</f>
        <v/>
      </c>
      <c r="E594" s="723"/>
      <c r="F594" s="724"/>
      <c r="G594" s="728"/>
      <c r="H594" s="714"/>
      <c r="I594" s="714"/>
      <c r="J594" s="805"/>
      <c r="K594" s="847"/>
      <c r="L594" s="714"/>
      <c r="M594" s="714"/>
      <c r="N594" s="805"/>
      <c r="O594" s="961"/>
      <c r="P594" s="962"/>
      <c r="Q594" s="961"/>
      <c r="R594" s="962"/>
      <c r="S594" s="961"/>
      <c r="T594" s="962"/>
      <c r="U594" s="961"/>
      <c r="V594" s="962"/>
      <c r="W594" s="961"/>
      <c r="X594" s="962"/>
      <c r="Y594" s="961"/>
      <c r="Z594" s="962"/>
      <c r="AA594" s="728"/>
      <c r="AB594" s="805"/>
      <c r="AC594" s="728"/>
      <c r="AD594" s="805"/>
      <c r="AH594" s="521">
        <f t="shared" si="217"/>
        <v>0</v>
      </c>
      <c r="AI594" s="522">
        <f t="shared" si="203"/>
        <v>0</v>
      </c>
      <c r="AJ594" s="523">
        <f t="shared" si="204"/>
        <v>0</v>
      </c>
      <c r="AK594" s="429">
        <f t="shared" si="205"/>
        <v>0</v>
      </c>
      <c r="AL594" s="293">
        <f t="shared" si="206"/>
        <v>0</v>
      </c>
      <c r="AM594" s="283" t="str">
        <f>IF(AL594=0,"",
IF(SUM($AL$558:AL594)=1,AN594,
IF($AL$678&gt;SUM($AL$558:AL594),_xlfn.CONCAT(", ",AN594),
IF($AL$678=SUM($AL$558:AL594),_xlfn.CONCAT(" y ",AN594)))))</f>
        <v/>
      </c>
      <c r="AN594" s="33" t="s">
        <v>5193</v>
      </c>
      <c r="AO594" s="370">
        <f t="shared" si="218"/>
        <v>0</v>
      </c>
      <c r="AP594" s="282">
        <f t="shared" si="207"/>
        <v>0</v>
      </c>
      <c r="AQ594" s="283" t="str">
        <f t="shared" si="208"/>
        <v/>
      </c>
      <c r="AR594" s="46" t="s">
        <v>5193</v>
      </c>
      <c r="AS594" s="107">
        <f ca="1">IF(OR(K594=" ",AND(EXACT(UPPER(TRIM(SUBSTITUTE(K594,CHAR(160)," "))),TRIM(SUBSTITUTE(K594,CHAR(160)," "))),SUMPRODUCT(--ISNUMBER(MATCH(MID(TRIM(SUBSTITUTE(K594,CHAR(160)," ")),ROW(INDIRECT("1:"&amp;LEN(TRIM(SUBSTITUTE(K594,CHAR(160)," "))))),1),{"A","B","C","D","E","F","G","H","I","J","K","L","M","N","O","P","Q","R","S","T","U","V","W","X","Y","Z","Ñ","0","1","2","3","4","5","6","7","8","9"," "},0)))=LEN(TRIM(SUBSTITUTE(K594,CHAR(160)," "))))),0,1)</f>
        <v>0</v>
      </c>
      <c r="AT594" s="635">
        <f t="shared" si="209"/>
        <v>0</v>
      </c>
      <c r="AU594" s="634">
        <f t="shared" si="210"/>
        <v>0</v>
      </c>
      <c r="AV594" s="634">
        <f t="shared" si="211"/>
        <v>0</v>
      </c>
      <c r="AW594" s="634">
        <f t="shared" si="212"/>
        <v>0</v>
      </c>
      <c r="AX594" s="635">
        <f t="shared" si="213"/>
        <v>0</v>
      </c>
      <c r="AY594" s="634">
        <f t="shared" si="214"/>
        <v>0</v>
      </c>
      <c r="AZ594" s="634">
        <f t="shared" si="215"/>
        <v>0</v>
      </c>
      <c r="BA594" s="634">
        <f t="shared" si="216"/>
        <v>0</v>
      </c>
      <c r="BB594" s="107"/>
      <c r="BC594" s="107"/>
      <c r="BD594" s="107"/>
      <c r="BE594" s="107"/>
      <c r="BF594" s="107"/>
      <c r="BG594" s="107"/>
      <c r="BH594" s="107"/>
      <c r="BI594" s="107"/>
    </row>
    <row r="595" spans="1:61" ht="15" customHeight="1">
      <c r="A595" s="30"/>
      <c r="B595" s="11"/>
      <c r="C595" s="35" t="s">
        <v>5194</v>
      </c>
      <c r="D595" s="800" t="str">
        <f>IF(CNGE_2026_M1_Secc1_Sub1!$D78="","",CNGE_2026_M1_Secc1_Sub1!$D78)</f>
        <v/>
      </c>
      <c r="E595" s="723"/>
      <c r="F595" s="724"/>
      <c r="G595" s="728"/>
      <c r="H595" s="714"/>
      <c r="I595" s="714"/>
      <c r="J595" s="805"/>
      <c r="K595" s="847"/>
      <c r="L595" s="714"/>
      <c r="M595" s="714"/>
      <c r="N595" s="805"/>
      <c r="O595" s="961"/>
      <c r="P595" s="962"/>
      <c r="Q595" s="961"/>
      <c r="R595" s="962"/>
      <c r="S595" s="961"/>
      <c r="T595" s="962"/>
      <c r="U595" s="961"/>
      <c r="V595" s="962"/>
      <c r="W595" s="961"/>
      <c r="X595" s="962"/>
      <c r="Y595" s="961"/>
      <c r="Z595" s="962"/>
      <c r="AA595" s="728"/>
      <c r="AB595" s="805"/>
      <c r="AC595" s="728"/>
      <c r="AD595" s="805"/>
      <c r="AH595" s="521">
        <f t="shared" si="217"/>
        <v>0</v>
      </c>
      <c r="AI595" s="522">
        <f t="shared" si="203"/>
        <v>0</v>
      </c>
      <c r="AJ595" s="523">
        <f t="shared" si="204"/>
        <v>0</v>
      </c>
      <c r="AK595" s="429">
        <f t="shared" si="205"/>
        <v>0</v>
      </c>
      <c r="AL595" s="293">
        <f t="shared" si="206"/>
        <v>0</v>
      </c>
      <c r="AM595" s="283" t="str">
        <f>IF(AL595=0,"",
IF(SUM($AL$558:AL595)=1,AN595,
IF($AL$678&gt;SUM($AL$558:AL595),_xlfn.CONCAT(", ",AN595),
IF($AL$678=SUM($AL$558:AL595),_xlfn.CONCAT(" y ",AN595)))))</f>
        <v/>
      </c>
      <c r="AN595" s="33" t="s">
        <v>5195</v>
      </c>
      <c r="AO595" s="370">
        <f t="shared" si="218"/>
        <v>0</v>
      </c>
      <c r="AP595" s="282">
        <f t="shared" si="207"/>
        <v>0</v>
      </c>
      <c r="AQ595" s="283" t="str">
        <f t="shared" si="208"/>
        <v/>
      </c>
      <c r="AR595" s="46" t="s">
        <v>5195</v>
      </c>
      <c r="AS595" s="107">
        <f ca="1">IF(OR(K595=" ",AND(EXACT(UPPER(TRIM(SUBSTITUTE(K595,CHAR(160)," "))),TRIM(SUBSTITUTE(K595,CHAR(160)," "))),SUMPRODUCT(--ISNUMBER(MATCH(MID(TRIM(SUBSTITUTE(K595,CHAR(160)," ")),ROW(INDIRECT("1:"&amp;LEN(TRIM(SUBSTITUTE(K595,CHAR(160)," "))))),1),{"A","B","C","D","E","F","G","H","I","J","K","L","M","N","O","P","Q","R","S","T","U","V","W","X","Y","Z","Ñ","0","1","2","3","4","5","6","7","8","9"," "},0)))=LEN(TRIM(SUBSTITUTE(K595,CHAR(160)," "))))),0,1)</f>
        <v>0</v>
      </c>
      <c r="AT595" s="635">
        <f t="shared" si="209"/>
        <v>0</v>
      </c>
      <c r="AU595" s="634">
        <f t="shared" si="210"/>
        <v>0</v>
      </c>
      <c r="AV595" s="634">
        <f t="shared" si="211"/>
        <v>0</v>
      </c>
      <c r="AW595" s="634">
        <f t="shared" si="212"/>
        <v>0</v>
      </c>
      <c r="AX595" s="635">
        <f t="shared" si="213"/>
        <v>0</v>
      </c>
      <c r="AY595" s="634">
        <f t="shared" si="214"/>
        <v>0</v>
      </c>
      <c r="AZ595" s="634">
        <f t="shared" si="215"/>
        <v>0</v>
      </c>
      <c r="BA595" s="634">
        <f t="shared" si="216"/>
        <v>0</v>
      </c>
      <c r="BB595" s="107"/>
      <c r="BC595" s="107"/>
      <c r="BD595" s="107"/>
      <c r="BE595" s="107"/>
      <c r="BF595" s="107"/>
      <c r="BG595" s="107"/>
      <c r="BH595" s="107"/>
      <c r="BI595" s="107"/>
    </row>
    <row r="596" spans="1:61" ht="15" customHeight="1">
      <c r="A596" s="30"/>
      <c r="B596" s="11"/>
      <c r="C596" s="35" t="s">
        <v>5196</v>
      </c>
      <c r="D596" s="800" t="str">
        <f>IF(CNGE_2026_M1_Secc1_Sub1!$D79="","",CNGE_2026_M1_Secc1_Sub1!$D79)</f>
        <v/>
      </c>
      <c r="E596" s="723"/>
      <c r="F596" s="724"/>
      <c r="G596" s="728"/>
      <c r="H596" s="714"/>
      <c r="I596" s="714"/>
      <c r="J596" s="805"/>
      <c r="K596" s="847"/>
      <c r="L596" s="714"/>
      <c r="M596" s="714"/>
      <c r="N596" s="805"/>
      <c r="O596" s="961"/>
      <c r="P596" s="962"/>
      <c r="Q596" s="961"/>
      <c r="R596" s="962"/>
      <c r="S596" s="961"/>
      <c r="T596" s="962"/>
      <c r="U596" s="961"/>
      <c r="V596" s="962"/>
      <c r="W596" s="961"/>
      <c r="X596" s="962"/>
      <c r="Y596" s="961"/>
      <c r="Z596" s="962"/>
      <c r="AA596" s="728"/>
      <c r="AB596" s="805"/>
      <c r="AC596" s="728"/>
      <c r="AD596" s="805"/>
      <c r="AH596" s="521">
        <f t="shared" si="217"/>
        <v>0</v>
      </c>
      <c r="AI596" s="522">
        <f t="shared" si="203"/>
        <v>0</v>
      </c>
      <c r="AJ596" s="523">
        <f t="shared" si="204"/>
        <v>0</v>
      </c>
      <c r="AK596" s="429">
        <f t="shared" si="205"/>
        <v>0</v>
      </c>
      <c r="AL596" s="293">
        <f t="shared" si="206"/>
        <v>0</v>
      </c>
      <c r="AM596" s="283" t="str">
        <f>IF(AL596=0,"",
IF(SUM($AL$558:AL596)=1,AN596,
IF($AL$678&gt;SUM($AL$558:AL596),_xlfn.CONCAT(", ",AN596),
IF($AL$678=SUM($AL$558:AL596),_xlfn.CONCAT(" y ",AN596)))))</f>
        <v/>
      </c>
      <c r="AN596" s="33" t="s">
        <v>5197</v>
      </c>
      <c r="AO596" s="370">
        <f t="shared" si="218"/>
        <v>0</v>
      </c>
      <c r="AP596" s="282">
        <f t="shared" si="207"/>
        <v>0</v>
      </c>
      <c r="AQ596" s="283" t="str">
        <f t="shared" si="208"/>
        <v/>
      </c>
      <c r="AR596" s="46" t="s">
        <v>5197</v>
      </c>
      <c r="AS596" s="107">
        <f ca="1">IF(OR(K596=" ",AND(EXACT(UPPER(TRIM(SUBSTITUTE(K596,CHAR(160)," "))),TRIM(SUBSTITUTE(K596,CHAR(160)," "))),SUMPRODUCT(--ISNUMBER(MATCH(MID(TRIM(SUBSTITUTE(K596,CHAR(160)," ")),ROW(INDIRECT("1:"&amp;LEN(TRIM(SUBSTITUTE(K596,CHAR(160)," "))))),1),{"A","B","C","D","E","F","G","H","I","J","K","L","M","N","O","P","Q","R","S","T","U","V","W","X","Y","Z","Ñ","0","1","2","3","4","5","6","7","8","9"," "},0)))=LEN(TRIM(SUBSTITUTE(K596,CHAR(160)," "))))),0,1)</f>
        <v>0</v>
      </c>
      <c r="AT596" s="635">
        <f t="shared" si="209"/>
        <v>0</v>
      </c>
      <c r="AU596" s="634">
        <f t="shared" si="210"/>
        <v>0</v>
      </c>
      <c r="AV596" s="634">
        <f t="shared" si="211"/>
        <v>0</v>
      </c>
      <c r="AW596" s="634">
        <f t="shared" si="212"/>
        <v>0</v>
      </c>
      <c r="AX596" s="635">
        <f t="shared" si="213"/>
        <v>0</v>
      </c>
      <c r="AY596" s="634">
        <f t="shared" si="214"/>
        <v>0</v>
      </c>
      <c r="AZ596" s="634">
        <f t="shared" si="215"/>
        <v>0</v>
      </c>
      <c r="BA596" s="634">
        <f t="shared" si="216"/>
        <v>0</v>
      </c>
      <c r="BB596" s="107"/>
      <c r="BC596" s="107"/>
      <c r="BD596" s="107"/>
      <c r="BE596" s="107"/>
      <c r="BF596" s="107"/>
      <c r="BG596" s="107"/>
      <c r="BH596" s="107"/>
      <c r="BI596" s="107"/>
    </row>
    <row r="597" spans="1:61" ht="15" customHeight="1">
      <c r="A597" s="30"/>
      <c r="B597" s="11"/>
      <c r="C597" s="35" t="s">
        <v>5198</v>
      </c>
      <c r="D597" s="800" t="str">
        <f>IF(CNGE_2026_M1_Secc1_Sub1!$D80="","",CNGE_2026_M1_Secc1_Sub1!$D80)</f>
        <v/>
      </c>
      <c r="E597" s="723"/>
      <c r="F597" s="724"/>
      <c r="G597" s="728"/>
      <c r="H597" s="714"/>
      <c r="I597" s="714"/>
      <c r="J597" s="805"/>
      <c r="K597" s="847"/>
      <c r="L597" s="714"/>
      <c r="M597" s="714"/>
      <c r="N597" s="805"/>
      <c r="O597" s="961"/>
      <c r="P597" s="962"/>
      <c r="Q597" s="961"/>
      <c r="R597" s="962"/>
      <c r="S597" s="961"/>
      <c r="T597" s="962"/>
      <c r="U597" s="961"/>
      <c r="V597" s="962"/>
      <c r="W597" s="961"/>
      <c r="X597" s="962"/>
      <c r="Y597" s="961"/>
      <c r="Z597" s="962"/>
      <c r="AA597" s="728"/>
      <c r="AB597" s="805"/>
      <c r="AC597" s="728"/>
      <c r="AD597" s="805"/>
      <c r="AH597" s="521">
        <f t="shared" si="217"/>
        <v>0</v>
      </c>
      <c r="AI597" s="522">
        <f t="shared" si="203"/>
        <v>0</v>
      </c>
      <c r="AJ597" s="523">
        <f t="shared" si="204"/>
        <v>0</v>
      </c>
      <c r="AK597" s="429">
        <f t="shared" si="205"/>
        <v>0</v>
      </c>
      <c r="AL597" s="293">
        <f t="shared" si="206"/>
        <v>0</v>
      </c>
      <c r="AM597" s="283" t="str">
        <f>IF(AL597=0,"",
IF(SUM($AL$558:AL597)=1,AN597,
IF($AL$678&gt;SUM($AL$558:AL597),_xlfn.CONCAT(", ",AN597),
IF($AL$678=SUM($AL$558:AL597),_xlfn.CONCAT(" y ",AN597)))))</f>
        <v/>
      </c>
      <c r="AN597" s="33" t="s">
        <v>5199</v>
      </c>
      <c r="AO597" s="370">
        <f t="shared" si="218"/>
        <v>0</v>
      </c>
      <c r="AP597" s="282">
        <f t="shared" si="207"/>
        <v>0</v>
      </c>
      <c r="AQ597" s="283" t="str">
        <f t="shared" si="208"/>
        <v/>
      </c>
      <c r="AR597" s="46" t="s">
        <v>5199</v>
      </c>
      <c r="AS597" s="107">
        <f ca="1">IF(OR(K597=" ",AND(EXACT(UPPER(TRIM(SUBSTITUTE(K597,CHAR(160)," "))),TRIM(SUBSTITUTE(K597,CHAR(160)," "))),SUMPRODUCT(--ISNUMBER(MATCH(MID(TRIM(SUBSTITUTE(K597,CHAR(160)," ")),ROW(INDIRECT("1:"&amp;LEN(TRIM(SUBSTITUTE(K597,CHAR(160)," "))))),1),{"A","B","C","D","E","F","G","H","I","J","K","L","M","N","O","P","Q","R","S","T","U","V","W","X","Y","Z","Ñ","0","1","2","3","4","5","6","7","8","9"," "},0)))=LEN(TRIM(SUBSTITUTE(K597,CHAR(160)," "))))),0,1)</f>
        <v>0</v>
      </c>
      <c r="AT597" s="635">
        <f t="shared" si="209"/>
        <v>0</v>
      </c>
      <c r="AU597" s="634">
        <f t="shared" si="210"/>
        <v>0</v>
      </c>
      <c r="AV597" s="634">
        <f t="shared" si="211"/>
        <v>0</v>
      </c>
      <c r="AW597" s="634">
        <f t="shared" si="212"/>
        <v>0</v>
      </c>
      <c r="AX597" s="635">
        <f t="shared" si="213"/>
        <v>0</v>
      </c>
      <c r="AY597" s="634">
        <f t="shared" si="214"/>
        <v>0</v>
      </c>
      <c r="AZ597" s="634">
        <f t="shared" si="215"/>
        <v>0</v>
      </c>
      <c r="BA597" s="634">
        <f t="shared" si="216"/>
        <v>0</v>
      </c>
      <c r="BB597" s="107"/>
      <c r="BC597" s="107"/>
      <c r="BD597" s="107"/>
      <c r="BE597" s="107"/>
      <c r="BF597" s="107"/>
      <c r="BG597" s="107"/>
      <c r="BH597" s="107"/>
      <c r="BI597" s="107"/>
    </row>
    <row r="598" spans="1:61" ht="15" customHeight="1">
      <c r="A598" s="30"/>
      <c r="B598" s="11"/>
      <c r="C598" s="35" t="s">
        <v>5200</v>
      </c>
      <c r="D598" s="800" t="str">
        <f>IF(CNGE_2026_M1_Secc1_Sub1!$D81="","",CNGE_2026_M1_Secc1_Sub1!$D81)</f>
        <v/>
      </c>
      <c r="E598" s="723"/>
      <c r="F598" s="724"/>
      <c r="G598" s="728"/>
      <c r="H598" s="714"/>
      <c r="I598" s="714"/>
      <c r="J598" s="805"/>
      <c r="K598" s="847"/>
      <c r="L598" s="714"/>
      <c r="M598" s="714"/>
      <c r="N598" s="805"/>
      <c r="O598" s="961"/>
      <c r="P598" s="962"/>
      <c r="Q598" s="961"/>
      <c r="R598" s="962"/>
      <c r="S598" s="961"/>
      <c r="T598" s="962"/>
      <c r="U598" s="961"/>
      <c r="V598" s="962"/>
      <c r="W598" s="961"/>
      <c r="X598" s="962"/>
      <c r="Y598" s="961"/>
      <c r="Z598" s="962"/>
      <c r="AA598" s="728"/>
      <c r="AB598" s="805"/>
      <c r="AC598" s="728"/>
      <c r="AD598" s="805"/>
      <c r="AH598" s="521">
        <f t="shared" si="217"/>
        <v>0</v>
      </c>
      <c r="AI598" s="522">
        <f t="shared" si="203"/>
        <v>0</v>
      </c>
      <c r="AJ598" s="523">
        <f t="shared" si="204"/>
        <v>0</v>
      </c>
      <c r="AK598" s="429">
        <f t="shared" si="205"/>
        <v>0</v>
      </c>
      <c r="AL598" s="293">
        <f t="shared" si="206"/>
        <v>0</v>
      </c>
      <c r="AM598" s="283" t="str">
        <f>IF(AL598=0,"",
IF(SUM($AL$558:AL598)=1,AN598,
IF($AL$678&gt;SUM($AL$558:AL598),_xlfn.CONCAT(", ",AN598),
IF($AL$678=SUM($AL$558:AL598),_xlfn.CONCAT(" y ",AN598)))))</f>
        <v/>
      </c>
      <c r="AN598" s="33" t="s">
        <v>5201</v>
      </c>
      <c r="AO598" s="370">
        <f t="shared" si="218"/>
        <v>0</v>
      </c>
      <c r="AP598" s="282">
        <f t="shared" si="207"/>
        <v>0</v>
      </c>
      <c r="AQ598" s="283" t="str">
        <f t="shared" si="208"/>
        <v/>
      </c>
      <c r="AR598" s="46" t="s">
        <v>5201</v>
      </c>
      <c r="AS598" s="107">
        <f ca="1">IF(OR(K598=" ",AND(EXACT(UPPER(TRIM(SUBSTITUTE(K598,CHAR(160)," "))),TRIM(SUBSTITUTE(K598,CHAR(160)," "))),SUMPRODUCT(--ISNUMBER(MATCH(MID(TRIM(SUBSTITUTE(K598,CHAR(160)," ")),ROW(INDIRECT("1:"&amp;LEN(TRIM(SUBSTITUTE(K598,CHAR(160)," "))))),1),{"A","B","C","D","E","F","G","H","I","J","K","L","M","N","O","P","Q","R","S","T","U","V","W","X","Y","Z","Ñ","0","1","2","3","4","5","6","7","8","9"," "},0)))=LEN(TRIM(SUBSTITUTE(K598,CHAR(160)," "))))),0,1)</f>
        <v>0</v>
      </c>
      <c r="AT598" s="635">
        <f t="shared" si="209"/>
        <v>0</v>
      </c>
      <c r="AU598" s="634">
        <f t="shared" si="210"/>
        <v>0</v>
      </c>
      <c r="AV598" s="634">
        <f t="shared" si="211"/>
        <v>0</v>
      </c>
      <c r="AW598" s="634">
        <f t="shared" si="212"/>
        <v>0</v>
      </c>
      <c r="AX598" s="635">
        <f t="shared" si="213"/>
        <v>0</v>
      </c>
      <c r="AY598" s="634">
        <f t="shared" si="214"/>
        <v>0</v>
      </c>
      <c r="AZ598" s="634">
        <f t="shared" si="215"/>
        <v>0</v>
      </c>
      <c r="BA598" s="634">
        <f t="shared" si="216"/>
        <v>0</v>
      </c>
      <c r="BB598" s="107"/>
      <c r="BC598" s="107"/>
      <c r="BD598" s="107"/>
      <c r="BE598" s="107"/>
      <c r="BF598" s="107"/>
      <c r="BG598" s="107"/>
      <c r="BH598" s="107"/>
      <c r="BI598" s="107"/>
    </row>
    <row r="599" spans="1:61" ht="15" customHeight="1">
      <c r="A599" s="30"/>
      <c r="B599" s="11"/>
      <c r="C599" s="35" t="s">
        <v>5202</v>
      </c>
      <c r="D599" s="800" t="str">
        <f>IF(CNGE_2026_M1_Secc1_Sub1!$D82="","",CNGE_2026_M1_Secc1_Sub1!$D82)</f>
        <v/>
      </c>
      <c r="E599" s="723"/>
      <c r="F599" s="724"/>
      <c r="G599" s="728"/>
      <c r="H599" s="714"/>
      <c r="I599" s="714"/>
      <c r="J599" s="805"/>
      <c r="K599" s="847"/>
      <c r="L599" s="714"/>
      <c r="M599" s="714"/>
      <c r="N599" s="805"/>
      <c r="O599" s="961"/>
      <c r="P599" s="962"/>
      <c r="Q599" s="961"/>
      <c r="R599" s="962"/>
      <c r="S599" s="961"/>
      <c r="T599" s="962"/>
      <c r="U599" s="961"/>
      <c r="V599" s="962"/>
      <c r="W599" s="961"/>
      <c r="X599" s="962"/>
      <c r="Y599" s="961"/>
      <c r="Z599" s="962"/>
      <c r="AA599" s="728"/>
      <c r="AB599" s="805"/>
      <c r="AC599" s="728"/>
      <c r="AD599" s="805"/>
      <c r="AH599" s="521">
        <f t="shared" si="217"/>
        <v>0</v>
      </c>
      <c r="AI599" s="522">
        <f t="shared" si="203"/>
        <v>0</v>
      </c>
      <c r="AJ599" s="523">
        <f t="shared" si="204"/>
        <v>0</v>
      </c>
      <c r="AK599" s="429">
        <f t="shared" si="205"/>
        <v>0</v>
      </c>
      <c r="AL599" s="293">
        <f t="shared" si="206"/>
        <v>0</v>
      </c>
      <c r="AM599" s="283" t="str">
        <f>IF(AL599=0,"",
IF(SUM($AL$558:AL599)=1,AN599,
IF($AL$678&gt;SUM($AL$558:AL599),_xlfn.CONCAT(", ",AN599),
IF($AL$678=SUM($AL$558:AL599),_xlfn.CONCAT(" y ",AN599)))))</f>
        <v/>
      </c>
      <c r="AN599" s="33" t="s">
        <v>5203</v>
      </c>
      <c r="AO599" s="370">
        <f t="shared" si="218"/>
        <v>0</v>
      </c>
      <c r="AP599" s="282">
        <f t="shared" si="207"/>
        <v>0</v>
      </c>
      <c r="AQ599" s="283" t="str">
        <f t="shared" si="208"/>
        <v/>
      </c>
      <c r="AR599" s="46" t="s">
        <v>5203</v>
      </c>
      <c r="AS599" s="107">
        <f ca="1">IF(OR(K599=" ",AND(EXACT(UPPER(TRIM(SUBSTITUTE(K599,CHAR(160)," "))),TRIM(SUBSTITUTE(K599,CHAR(160)," "))),SUMPRODUCT(--ISNUMBER(MATCH(MID(TRIM(SUBSTITUTE(K599,CHAR(160)," ")),ROW(INDIRECT("1:"&amp;LEN(TRIM(SUBSTITUTE(K599,CHAR(160)," "))))),1),{"A","B","C","D","E","F","G","H","I","J","K","L","M","N","O","P","Q","R","S","T","U","V","W","X","Y","Z","Ñ","0","1","2","3","4","5","6","7","8","9"," "},0)))=LEN(TRIM(SUBSTITUTE(K599,CHAR(160)," "))))),0,1)</f>
        <v>0</v>
      </c>
      <c r="AT599" s="635">
        <f t="shared" si="209"/>
        <v>0</v>
      </c>
      <c r="AU599" s="634">
        <f t="shared" si="210"/>
        <v>0</v>
      </c>
      <c r="AV599" s="634">
        <f t="shared" si="211"/>
        <v>0</v>
      </c>
      <c r="AW599" s="634">
        <f t="shared" si="212"/>
        <v>0</v>
      </c>
      <c r="AX599" s="635">
        <f t="shared" si="213"/>
        <v>0</v>
      </c>
      <c r="AY599" s="634">
        <f t="shared" si="214"/>
        <v>0</v>
      </c>
      <c r="AZ599" s="634">
        <f t="shared" si="215"/>
        <v>0</v>
      </c>
      <c r="BA599" s="634">
        <f t="shared" si="216"/>
        <v>0</v>
      </c>
      <c r="BB599" s="107"/>
      <c r="BC599" s="107"/>
      <c r="BD599" s="107"/>
      <c r="BE599" s="107"/>
      <c r="BF599" s="107"/>
      <c r="BG599" s="107"/>
      <c r="BH599" s="107"/>
      <c r="BI599" s="107"/>
    </row>
    <row r="600" spans="1:61" ht="15" customHeight="1">
      <c r="A600" s="30"/>
      <c r="B600" s="11"/>
      <c r="C600" s="35" t="s">
        <v>5204</v>
      </c>
      <c r="D600" s="800" t="str">
        <f>IF(CNGE_2026_M1_Secc1_Sub1!$D83="","",CNGE_2026_M1_Secc1_Sub1!$D83)</f>
        <v/>
      </c>
      <c r="E600" s="723"/>
      <c r="F600" s="724"/>
      <c r="G600" s="728"/>
      <c r="H600" s="714"/>
      <c r="I600" s="714"/>
      <c r="J600" s="805"/>
      <c r="K600" s="847"/>
      <c r="L600" s="714"/>
      <c r="M600" s="714"/>
      <c r="N600" s="805"/>
      <c r="O600" s="961"/>
      <c r="P600" s="962"/>
      <c r="Q600" s="961"/>
      <c r="R600" s="962"/>
      <c r="S600" s="961"/>
      <c r="T600" s="962"/>
      <c r="U600" s="961"/>
      <c r="V600" s="962"/>
      <c r="W600" s="961"/>
      <c r="X600" s="962"/>
      <c r="Y600" s="961"/>
      <c r="Z600" s="962"/>
      <c r="AA600" s="728"/>
      <c r="AB600" s="805"/>
      <c r="AC600" s="728"/>
      <c r="AD600" s="805"/>
      <c r="AH600" s="521">
        <f t="shared" si="217"/>
        <v>0</v>
      </c>
      <c r="AI600" s="522">
        <f t="shared" si="203"/>
        <v>0</v>
      </c>
      <c r="AJ600" s="523">
        <f t="shared" si="204"/>
        <v>0</v>
      </c>
      <c r="AK600" s="429">
        <f t="shared" si="205"/>
        <v>0</v>
      </c>
      <c r="AL600" s="293">
        <f t="shared" si="206"/>
        <v>0</v>
      </c>
      <c r="AM600" s="283" t="str">
        <f>IF(AL600=0,"",
IF(SUM($AL$558:AL600)=1,AN600,
IF($AL$678&gt;SUM($AL$558:AL600),_xlfn.CONCAT(", ",AN600),
IF($AL$678=SUM($AL$558:AL600),_xlfn.CONCAT(" y ",AN600)))))</f>
        <v/>
      </c>
      <c r="AN600" s="33" t="s">
        <v>5205</v>
      </c>
      <c r="AO600" s="370">
        <f t="shared" si="218"/>
        <v>0</v>
      </c>
      <c r="AP600" s="282">
        <f t="shared" si="207"/>
        <v>0</v>
      </c>
      <c r="AQ600" s="283" t="str">
        <f t="shared" si="208"/>
        <v/>
      </c>
      <c r="AR600" s="46" t="s">
        <v>5205</v>
      </c>
      <c r="AS600" s="107">
        <f ca="1">IF(OR(K600=" ",AND(EXACT(UPPER(TRIM(SUBSTITUTE(K600,CHAR(160)," "))),TRIM(SUBSTITUTE(K600,CHAR(160)," "))),SUMPRODUCT(--ISNUMBER(MATCH(MID(TRIM(SUBSTITUTE(K600,CHAR(160)," ")),ROW(INDIRECT("1:"&amp;LEN(TRIM(SUBSTITUTE(K600,CHAR(160)," "))))),1),{"A","B","C","D","E","F","G","H","I","J","K","L","M","N","O","P","Q","R","S","T","U","V","W","X","Y","Z","Ñ","0","1","2","3","4","5","6","7","8","9"," "},0)))=LEN(TRIM(SUBSTITUTE(K600,CHAR(160)," "))))),0,1)</f>
        <v>0</v>
      </c>
      <c r="AT600" s="635">
        <f t="shared" si="209"/>
        <v>0</v>
      </c>
      <c r="AU600" s="634">
        <f t="shared" si="210"/>
        <v>0</v>
      </c>
      <c r="AV600" s="634">
        <f t="shared" si="211"/>
        <v>0</v>
      </c>
      <c r="AW600" s="634">
        <f t="shared" si="212"/>
        <v>0</v>
      </c>
      <c r="AX600" s="635">
        <f t="shared" si="213"/>
        <v>0</v>
      </c>
      <c r="AY600" s="634">
        <f t="shared" si="214"/>
        <v>0</v>
      </c>
      <c r="AZ600" s="634">
        <f t="shared" si="215"/>
        <v>0</v>
      </c>
      <c r="BA600" s="634">
        <f t="shared" si="216"/>
        <v>0</v>
      </c>
      <c r="BB600" s="107"/>
      <c r="BC600" s="107"/>
      <c r="BD600" s="107"/>
      <c r="BE600" s="107"/>
      <c r="BF600" s="107"/>
      <c r="BG600" s="107"/>
      <c r="BH600" s="107"/>
      <c r="BI600" s="107"/>
    </row>
    <row r="601" spans="1:61" ht="15" customHeight="1">
      <c r="A601" s="30"/>
      <c r="B601" s="11"/>
      <c r="C601" s="35" t="s">
        <v>5206</v>
      </c>
      <c r="D601" s="800" t="str">
        <f>IF(CNGE_2026_M1_Secc1_Sub1!$D84="","",CNGE_2026_M1_Secc1_Sub1!$D84)</f>
        <v/>
      </c>
      <c r="E601" s="723"/>
      <c r="F601" s="724"/>
      <c r="G601" s="728"/>
      <c r="H601" s="714"/>
      <c r="I601" s="714"/>
      <c r="J601" s="805"/>
      <c r="K601" s="847"/>
      <c r="L601" s="714"/>
      <c r="M601" s="714"/>
      <c r="N601" s="805"/>
      <c r="O601" s="961"/>
      <c r="P601" s="962"/>
      <c r="Q601" s="961"/>
      <c r="R601" s="962"/>
      <c r="S601" s="961"/>
      <c r="T601" s="962"/>
      <c r="U601" s="961"/>
      <c r="V601" s="962"/>
      <c r="W601" s="961"/>
      <c r="X601" s="962"/>
      <c r="Y601" s="961"/>
      <c r="Z601" s="962"/>
      <c r="AA601" s="728"/>
      <c r="AB601" s="805"/>
      <c r="AC601" s="728"/>
      <c r="AD601" s="805"/>
      <c r="AH601" s="521">
        <f t="shared" si="217"/>
        <v>0</v>
      </c>
      <c r="AI601" s="522">
        <f t="shared" si="203"/>
        <v>0</v>
      </c>
      <c r="AJ601" s="523">
        <f t="shared" si="204"/>
        <v>0</v>
      </c>
      <c r="AK601" s="429">
        <f t="shared" si="205"/>
        <v>0</v>
      </c>
      <c r="AL601" s="293">
        <f t="shared" si="206"/>
        <v>0</v>
      </c>
      <c r="AM601" s="283" t="str">
        <f>IF(AL601=0,"",
IF(SUM($AL$558:AL601)=1,AN601,
IF($AL$678&gt;SUM($AL$558:AL601),_xlfn.CONCAT(", ",AN601),
IF($AL$678=SUM($AL$558:AL601),_xlfn.CONCAT(" y ",AN601)))))</f>
        <v/>
      </c>
      <c r="AN601" s="33" t="s">
        <v>5207</v>
      </c>
      <c r="AO601" s="370">
        <f t="shared" si="218"/>
        <v>0</v>
      </c>
      <c r="AP601" s="282">
        <f t="shared" si="207"/>
        <v>0</v>
      </c>
      <c r="AQ601" s="283" t="str">
        <f t="shared" si="208"/>
        <v/>
      </c>
      <c r="AR601" s="46" t="s">
        <v>5207</v>
      </c>
      <c r="AS601" s="107">
        <f ca="1">IF(OR(K601=" ",AND(EXACT(UPPER(TRIM(SUBSTITUTE(K601,CHAR(160)," "))),TRIM(SUBSTITUTE(K601,CHAR(160)," "))),SUMPRODUCT(--ISNUMBER(MATCH(MID(TRIM(SUBSTITUTE(K601,CHAR(160)," ")),ROW(INDIRECT("1:"&amp;LEN(TRIM(SUBSTITUTE(K601,CHAR(160)," "))))),1),{"A","B","C","D","E","F","G","H","I","J","K","L","M","N","O","P","Q","R","S","T","U","V","W","X","Y","Z","Ñ","0","1","2","3","4","5","6","7","8","9"," "},0)))=LEN(TRIM(SUBSTITUTE(K601,CHAR(160)," "))))),0,1)</f>
        <v>0</v>
      </c>
      <c r="AT601" s="635">
        <f t="shared" si="209"/>
        <v>0</v>
      </c>
      <c r="AU601" s="634">
        <f t="shared" si="210"/>
        <v>0</v>
      </c>
      <c r="AV601" s="634">
        <f t="shared" si="211"/>
        <v>0</v>
      </c>
      <c r="AW601" s="634">
        <f t="shared" si="212"/>
        <v>0</v>
      </c>
      <c r="AX601" s="635">
        <f t="shared" si="213"/>
        <v>0</v>
      </c>
      <c r="AY601" s="634">
        <f t="shared" si="214"/>
        <v>0</v>
      </c>
      <c r="AZ601" s="634">
        <f t="shared" si="215"/>
        <v>0</v>
      </c>
      <c r="BA601" s="634">
        <f t="shared" si="216"/>
        <v>0</v>
      </c>
      <c r="BB601" s="107"/>
      <c r="BC601" s="107"/>
      <c r="BD601" s="107"/>
      <c r="BE601" s="107"/>
      <c r="BF601" s="107"/>
      <c r="BG601" s="107"/>
      <c r="BH601" s="107"/>
      <c r="BI601" s="107"/>
    </row>
    <row r="602" spans="1:61" ht="15" customHeight="1">
      <c r="A602" s="30"/>
      <c r="B602" s="11"/>
      <c r="C602" s="35" t="s">
        <v>5208</v>
      </c>
      <c r="D602" s="800" t="str">
        <f>IF(CNGE_2026_M1_Secc1_Sub1!$D85="","",CNGE_2026_M1_Secc1_Sub1!$D85)</f>
        <v/>
      </c>
      <c r="E602" s="723"/>
      <c r="F602" s="724"/>
      <c r="G602" s="728"/>
      <c r="H602" s="714"/>
      <c r="I602" s="714"/>
      <c r="J602" s="805"/>
      <c r="K602" s="847"/>
      <c r="L602" s="714"/>
      <c r="M602" s="714"/>
      <c r="N602" s="805"/>
      <c r="O602" s="961"/>
      <c r="P602" s="962"/>
      <c r="Q602" s="961"/>
      <c r="R602" s="962"/>
      <c r="S602" s="961"/>
      <c r="T602" s="962"/>
      <c r="U602" s="961"/>
      <c r="V602" s="962"/>
      <c r="W602" s="961"/>
      <c r="X602" s="962"/>
      <c r="Y602" s="961"/>
      <c r="Z602" s="962"/>
      <c r="AA602" s="728"/>
      <c r="AB602" s="805"/>
      <c r="AC602" s="728"/>
      <c r="AD602" s="805"/>
      <c r="AH602" s="521">
        <f t="shared" si="217"/>
        <v>0</v>
      </c>
      <c r="AI602" s="522">
        <f t="shared" si="203"/>
        <v>0</v>
      </c>
      <c r="AJ602" s="523">
        <f t="shared" si="204"/>
        <v>0</v>
      </c>
      <c r="AK602" s="429">
        <f t="shared" si="205"/>
        <v>0</v>
      </c>
      <c r="AL602" s="293">
        <f t="shared" si="206"/>
        <v>0</v>
      </c>
      <c r="AM602" s="283" t="str">
        <f>IF(AL602=0,"",
IF(SUM($AL$558:AL602)=1,AN602,
IF($AL$678&gt;SUM($AL$558:AL602),_xlfn.CONCAT(", ",AN602),
IF($AL$678=SUM($AL$558:AL602),_xlfn.CONCAT(" y ",AN602)))))</f>
        <v/>
      </c>
      <c r="AN602" s="33" t="s">
        <v>5209</v>
      </c>
      <c r="AO602" s="370">
        <f t="shared" si="218"/>
        <v>0</v>
      </c>
      <c r="AP602" s="282">
        <f t="shared" si="207"/>
        <v>0</v>
      </c>
      <c r="AQ602" s="283" t="str">
        <f t="shared" si="208"/>
        <v/>
      </c>
      <c r="AR602" s="46" t="s">
        <v>5209</v>
      </c>
      <c r="AS602" s="107">
        <f ca="1">IF(OR(K602=" ",AND(EXACT(UPPER(TRIM(SUBSTITUTE(K602,CHAR(160)," "))),TRIM(SUBSTITUTE(K602,CHAR(160)," "))),SUMPRODUCT(--ISNUMBER(MATCH(MID(TRIM(SUBSTITUTE(K602,CHAR(160)," ")),ROW(INDIRECT("1:"&amp;LEN(TRIM(SUBSTITUTE(K602,CHAR(160)," "))))),1),{"A","B","C","D","E","F","G","H","I","J","K","L","M","N","O","P","Q","R","S","T","U","V","W","X","Y","Z","Ñ","0","1","2","3","4","5","6","7","8","9"," "},0)))=LEN(TRIM(SUBSTITUTE(K602,CHAR(160)," "))))),0,1)</f>
        <v>0</v>
      </c>
      <c r="AT602" s="635">
        <f t="shared" si="209"/>
        <v>0</v>
      </c>
      <c r="AU602" s="634">
        <f t="shared" si="210"/>
        <v>0</v>
      </c>
      <c r="AV602" s="634">
        <f t="shared" si="211"/>
        <v>0</v>
      </c>
      <c r="AW602" s="634">
        <f t="shared" si="212"/>
        <v>0</v>
      </c>
      <c r="AX602" s="635">
        <f t="shared" si="213"/>
        <v>0</v>
      </c>
      <c r="AY602" s="634">
        <f t="shared" si="214"/>
        <v>0</v>
      </c>
      <c r="AZ602" s="634">
        <f t="shared" si="215"/>
        <v>0</v>
      </c>
      <c r="BA602" s="634">
        <f t="shared" si="216"/>
        <v>0</v>
      </c>
      <c r="BB602" s="107"/>
      <c r="BC602" s="107"/>
      <c r="BD602" s="107"/>
      <c r="BE602" s="107"/>
      <c r="BF602" s="107"/>
      <c r="BG602" s="107"/>
      <c r="BH602" s="107"/>
      <c r="BI602" s="107"/>
    </row>
    <row r="603" spans="1:61" ht="15" customHeight="1">
      <c r="A603" s="30"/>
      <c r="B603" s="11"/>
      <c r="C603" s="35" t="s">
        <v>5210</v>
      </c>
      <c r="D603" s="800" t="str">
        <f>IF(CNGE_2026_M1_Secc1_Sub1!$D86="","",CNGE_2026_M1_Secc1_Sub1!$D86)</f>
        <v/>
      </c>
      <c r="E603" s="723"/>
      <c r="F603" s="724"/>
      <c r="G603" s="728"/>
      <c r="H603" s="714"/>
      <c r="I603" s="714"/>
      <c r="J603" s="805"/>
      <c r="K603" s="847"/>
      <c r="L603" s="714"/>
      <c r="M603" s="714"/>
      <c r="N603" s="805"/>
      <c r="O603" s="961"/>
      <c r="P603" s="962"/>
      <c r="Q603" s="961"/>
      <c r="R603" s="962"/>
      <c r="S603" s="961"/>
      <c r="T603" s="962"/>
      <c r="U603" s="961"/>
      <c r="V603" s="962"/>
      <c r="W603" s="961"/>
      <c r="X603" s="962"/>
      <c r="Y603" s="961"/>
      <c r="Z603" s="962"/>
      <c r="AA603" s="728"/>
      <c r="AB603" s="805"/>
      <c r="AC603" s="728"/>
      <c r="AD603" s="805"/>
      <c r="AH603" s="521">
        <f t="shared" si="217"/>
        <v>0</v>
      </c>
      <c r="AI603" s="522">
        <f t="shared" si="203"/>
        <v>0</v>
      </c>
      <c r="AJ603" s="523">
        <f t="shared" si="204"/>
        <v>0</v>
      </c>
      <c r="AK603" s="429">
        <f t="shared" si="205"/>
        <v>0</v>
      </c>
      <c r="AL603" s="293">
        <f t="shared" si="206"/>
        <v>0</v>
      </c>
      <c r="AM603" s="283" t="str">
        <f>IF(AL603=0,"",
IF(SUM($AL$558:AL603)=1,AN603,
IF($AL$678&gt;SUM($AL$558:AL603),_xlfn.CONCAT(", ",AN603),
IF($AL$678=SUM($AL$558:AL603),_xlfn.CONCAT(" y ",AN603)))))</f>
        <v/>
      </c>
      <c r="AN603" s="33" t="s">
        <v>5211</v>
      </c>
      <c r="AO603" s="370">
        <f t="shared" si="218"/>
        <v>0</v>
      </c>
      <c r="AP603" s="282">
        <f t="shared" si="207"/>
        <v>0</v>
      </c>
      <c r="AQ603" s="283" t="str">
        <f t="shared" si="208"/>
        <v/>
      </c>
      <c r="AR603" s="46" t="s">
        <v>5211</v>
      </c>
      <c r="AS603" s="107">
        <f ca="1">IF(OR(K603=" ",AND(EXACT(UPPER(TRIM(SUBSTITUTE(K603,CHAR(160)," "))),TRIM(SUBSTITUTE(K603,CHAR(160)," "))),SUMPRODUCT(--ISNUMBER(MATCH(MID(TRIM(SUBSTITUTE(K603,CHAR(160)," ")),ROW(INDIRECT("1:"&amp;LEN(TRIM(SUBSTITUTE(K603,CHAR(160)," "))))),1),{"A","B","C","D","E","F","G","H","I","J","K","L","M","N","O","P","Q","R","S","T","U","V","W","X","Y","Z","Ñ","0","1","2","3","4","5","6","7","8","9"," "},0)))=LEN(TRIM(SUBSTITUTE(K603,CHAR(160)," "))))),0,1)</f>
        <v>0</v>
      </c>
      <c r="AT603" s="635">
        <f t="shared" si="209"/>
        <v>0</v>
      </c>
      <c r="AU603" s="634">
        <f t="shared" si="210"/>
        <v>0</v>
      </c>
      <c r="AV603" s="634">
        <f t="shared" si="211"/>
        <v>0</v>
      </c>
      <c r="AW603" s="634">
        <f t="shared" si="212"/>
        <v>0</v>
      </c>
      <c r="AX603" s="635">
        <f t="shared" si="213"/>
        <v>0</v>
      </c>
      <c r="AY603" s="634">
        <f t="shared" si="214"/>
        <v>0</v>
      </c>
      <c r="AZ603" s="634">
        <f t="shared" si="215"/>
        <v>0</v>
      </c>
      <c r="BA603" s="634">
        <f t="shared" si="216"/>
        <v>0</v>
      </c>
      <c r="BB603" s="107"/>
      <c r="BC603" s="107"/>
      <c r="BD603" s="107"/>
      <c r="BE603" s="107"/>
      <c r="BF603" s="107"/>
      <c r="BG603" s="107"/>
      <c r="BH603" s="107"/>
      <c r="BI603" s="107"/>
    </row>
    <row r="604" spans="1:61" ht="15" customHeight="1">
      <c r="A604" s="30"/>
      <c r="B604" s="11"/>
      <c r="C604" s="35" t="s">
        <v>5212</v>
      </c>
      <c r="D604" s="800" t="str">
        <f>IF(CNGE_2026_M1_Secc1_Sub1!$D87="","",CNGE_2026_M1_Secc1_Sub1!$D87)</f>
        <v/>
      </c>
      <c r="E604" s="723"/>
      <c r="F604" s="724"/>
      <c r="G604" s="728"/>
      <c r="H604" s="714"/>
      <c r="I604" s="714"/>
      <c r="J604" s="805"/>
      <c r="K604" s="847"/>
      <c r="L604" s="714"/>
      <c r="M604" s="714"/>
      <c r="N604" s="805"/>
      <c r="O604" s="961"/>
      <c r="P604" s="962"/>
      <c r="Q604" s="961"/>
      <c r="R604" s="962"/>
      <c r="S604" s="961"/>
      <c r="T604" s="962"/>
      <c r="U604" s="961"/>
      <c r="V604" s="962"/>
      <c r="W604" s="961"/>
      <c r="X604" s="962"/>
      <c r="Y604" s="961"/>
      <c r="Z604" s="962"/>
      <c r="AA604" s="728"/>
      <c r="AB604" s="805"/>
      <c r="AC604" s="728"/>
      <c r="AD604" s="805"/>
      <c r="AH604" s="521">
        <f t="shared" si="217"/>
        <v>0</v>
      </c>
      <c r="AI604" s="522">
        <f t="shared" si="203"/>
        <v>0</v>
      </c>
      <c r="AJ604" s="523">
        <f t="shared" si="204"/>
        <v>0</v>
      </c>
      <c r="AK604" s="429">
        <f t="shared" si="205"/>
        <v>0</v>
      </c>
      <c r="AL604" s="293">
        <f t="shared" si="206"/>
        <v>0</v>
      </c>
      <c r="AM604" s="283" t="str">
        <f>IF(AL604=0,"",
IF(SUM($AL$558:AL604)=1,AN604,
IF($AL$678&gt;SUM($AL$558:AL604),_xlfn.CONCAT(", ",AN604),
IF($AL$678=SUM($AL$558:AL604),_xlfn.CONCAT(" y ",AN604)))))</f>
        <v/>
      </c>
      <c r="AN604" s="33" t="s">
        <v>5213</v>
      </c>
      <c r="AO604" s="370">
        <f t="shared" si="218"/>
        <v>0</v>
      </c>
      <c r="AP604" s="282">
        <f t="shared" si="207"/>
        <v>0</v>
      </c>
      <c r="AQ604" s="283" t="str">
        <f t="shared" si="208"/>
        <v/>
      </c>
      <c r="AR604" s="46" t="s">
        <v>5213</v>
      </c>
      <c r="AS604" s="107">
        <f ca="1">IF(OR(K604=" ",AND(EXACT(UPPER(TRIM(SUBSTITUTE(K604,CHAR(160)," "))),TRIM(SUBSTITUTE(K604,CHAR(160)," "))),SUMPRODUCT(--ISNUMBER(MATCH(MID(TRIM(SUBSTITUTE(K604,CHAR(160)," ")),ROW(INDIRECT("1:"&amp;LEN(TRIM(SUBSTITUTE(K604,CHAR(160)," "))))),1),{"A","B","C","D","E","F","G","H","I","J","K","L","M","N","O","P","Q","R","S","T","U","V","W","X","Y","Z","Ñ","0","1","2","3","4","5","6","7","8","9"," "},0)))=LEN(TRIM(SUBSTITUTE(K604,CHAR(160)," "))))),0,1)</f>
        <v>0</v>
      </c>
      <c r="AT604" s="635">
        <f t="shared" si="209"/>
        <v>0</v>
      </c>
      <c r="AU604" s="634">
        <f t="shared" si="210"/>
        <v>0</v>
      </c>
      <c r="AV604" s="634">
        <f t="shared" si="211"/>
        <v>0</v>
      </c>
      <c r="AW604" s="634">
        <f t="shared" si="212"/>
        <v>0</v>
      </c>
      <c r="AX604" s="635">
        <f t="shared" si="213"/>
        <v>0</v>
      </c>
      <c r="AY604" s="634">
        <f t="shared" si="214"/>
        <v>0</v>
      </c>
      <c r="AZ604" s="634">
        <f t="shared" si="215"/>
        <v>0</v>
      </c>
      <c r="BA604" s="634">
        <f t="shared" si="216"/>
        <v>0</v>
      </c>
      <c r="BB604" s="107"/>
      <c r="BC604" s="107"/>
      <c r="BD604" s="107"/>
      <c r="BE604" s="107"/>
      <c r="BF604" s="107"/>
      <c r="BG604" s="107"/>
      <c r="BH604" s="107"/>
      <c r="BI604" s="107"/>
    </row>
    <row r="605" spans="1:61" ht="15" customHeight="1">
      <c r="A605" s="30"/>
      <c r="B605" s="11"/>
      <c r="C605" s="35" t="s">
        <v>5214</v>
      </c>
      <c r="D605" s="800" t="str">
        <f>IF(CNGE_2026_M1_Secc1_Sub1!$D88="","",CNGE_2026_M1_Secc1_Sub1!$D88)</f>
        <v/>
      </c>
      <c r="E605" s="723"/>
      <c r="F605" s="724"/>
      <c r="G605" s="728"/>
      <c r="H605" s="714"/>
      <c r="I605" s="714"/>
      <c r="J605" s="805"/>
      <c r="K605" s="847"/>
      <c r="L605" s="714"/>
      <c r="M605" s="714"/>
      <c r="N605" s="805"/>
      <c r="O605" s="961"/>
      <c r="P605" s="962"/>
      <c r="Q605" s="961"/>
      <c r="R605" s="962"/>
      <c r="S605" s="961"/>
      <c r="T605" s="962"/>
      <c r="U605" s="961"/>
      <c r="V605" s="962"/>
      <c r="W605" s="961"/>
      <c r="X605" s="962"/>
      <c r="Y605" s="961"/>
      <c r="Z605" s="962"/>
      <c r="AA605" s="728"/>
      <c r="AB605" s="805"/>
      <c r="AC605" s="728"/>
      <c r="AD605" s="805"/>
      <c r="AH605" s="521">
        <f t="shared" si="217"/>
        <v>0</v>
      </c>
      <c r="AI605" s="522">
        <f t="shared" si="203"/>
        <v>0</v>
      </c>
      <c r="AJ605" s="523">
        <f t="shared" si="204"/>
        <v>0</v>
      </c>
      <c r="AK605" s="429">
        <f t="shared" si="205"/>
        <v>0</v>
      </c>
      <c r="AL605" s="293">
        <f t="shared" si="206"/>
        <v>0</v>
      </c>
      <c r="AM605" s="283" t="str">
        <f>IF(AL605=0,"",
IF(SUM($AL$558:AL605)=1,AN605,
IF($AL$678&gt;SUM($AL$558:AL605),_xlfn.CONCAT(", ",AN605),
IF($AL$678=SUM($AL$558:AL605),_xlfn.CONCAT(" y ",AN605)))))</f>
        <v/>
      </c>
      <c r="AN605" s="33" t="s">
        <v>5215</v>
      </c>
      <c r="AO605" s="370">
        <f t="shared" si="218"/>
        <v>0</v>
      </c>
      <c r="AP605" s="282">
        <f t="shared" si="207"/>
        <v>0</v>
      </c>
      <c r="AQ605" s="283" t="str">
        <f t="shared" si="208"/>
        <v/>
      </c>
      <c r="AR605" s="46" t="s">
        <v>5215</v>
      </c>
      <c r="AS605" s="107">
        <f ca="1">IF(OR(K605=" ",AND(EXACT(UPPER(TRIM(SUBSTITUTE(K605,CHAR(160)," "))),TRIM(SUBSTITUTE(K605,CHAR(160)," "))),SUMPRODUCT(--ISNUMBER(MATCH(MID(TRIM(SUBSTITUTE(K605,CHAR(160)," ")),ROW(INDIRECT("1:"&amp;LEN(TRIM(SUBSTITUTE(K605,CHAR(160)," "))))),1),{"A","B","C","D","E","F","G","H","I","J","K","L","M","N","O","P","Q","R","S","T","U","V","W","X","Y","Z","Ñ","0","1","2","3","4","5","6","7","8","9"," "},0)))=LEN(TRIM(SUBSTITUTE(K605,CHAR(160)," "))))),0,1)</f>
        <v>0</v>
      </c>
      <c r="AT605" s="635">
        <f t="shared" si="209"/>
        <v>0</v>
      </c>
      <c r="AU605" s="634">
        <f t="shared" si="210"/>
        <v>0</v>
      </c>
      <c r="AV605" s="634">
        <f t="shared" si="211"/>
        <v>0</v>
      </c>
      <c r="AW605" s="634">
        <f t="shared" si="212"/>
        <v>0</v>
      </c>
      <c r="AX605" s="635">
        <f t="shared" si="213"/>
        <v>0</v>
      </c>
      <c r="AY605" s="634">
        <f t="shared" si="214"/>
        <v>0</v>
      </c>
      <c r="AZ605" s="634">
        <f t="shared" si="215"/>
        <v>0</v>
      </c>
      <c r="BA605" s="634">
        <f t="shared" si="216"/>
        <v>0</v>
      </c>
      <c r="BB605" s="107"/>
      <c r="BC605" s="107"/>
      <c r="BD605" s="107"/>
      <c r="BE605" s="107"/>
      <c r="BF605" s="107"/>
      <c r="BG605" s="107"/>
      <c r="BH605" s="107"/>
      <c r="BI605" s="107"/>
    </row>
    <row r="606" spans="1:61" ht="15" customHeight="1">
      <c r="A606" s="30"/>
      <c r="B606" s="11"/>
      <c r="C606" s="35" t="s">
        <v>5216</v>
      </c>
      <c r="D606" s="800" t="str">
        <f>IF(CNGE_2026_M1_Secc1_Sub1!$D89="","",CNGE_2026_M1_Secc1_Sub1!$D89)</f>
        <v/>
      </c>
      <c r="E606" s="723"/>
      <c r="F606" s="724"/>
      <c r="G606" s="728"/>
      <c r="H606" s="714"/>
      <c r="I606" s="714"/>
      <c r="J606" s="805"/>
      <c r="K606" s="847"/>
      <c r="L606" s="714"/>
      <c r="M606" s="714"/>
      <c r="N606" s="805"/>
      <c r="O606" s="961"/>
      <c r="P606" s="962"/>
      <c r="Q606" s="961"/>
      <c r="R606" s="962"/>
      <c r="S606" s="961"/>
      <c r="T606" s="962"/>
      <c r="U606" s="961"/>
      <c r="V606" s="962"/>
      <c r="W606" s="961"/>
      <c r="X606" s="962"/>
      <c r="Y606" s="961"/>
      <c r="Z606" s="962"/>
      <c r="AA606" s="728"/>
      <c r="AB606" s="805"/>
      <c r="AC606" s="728"/>
      <c r="AD606" s="805"/>
      <c r="AH606" s="521">
        <f t="shared" si="217"/>
        <v>0</v>
      </c>
      <c r="AI606" s="522">
        <f t="shared" si="203"/>
        <v>0</v>
      </c>
      <c r="AJ606" s="523">
        <f t="shared" si="204"/>
        <v>0</v>
      </c>
      <c r="AK606" s="429">
        <f t="shared" si="205"/>
        <v>0</v>
      </c>
      <c r="AL606" s="293">
        <f t="shared" si="206"/>
        <v>0</v>
      </c>
      <c r="AM606" s="283" t="str">
        <f>IF(AL606=0,"",
IF(SUM($AL$558:AL606)=1,AN606,
IF($AL$678&gt;SUM($AL$558:AL606),_xlfn.CONCAT(", ",AN606),
IF($AL$678=SUM($AL$558:AL606),_xlfn.CONCAT(" y ",AN606)))))</f>
        <v/>
      </c>
      <c r="AN606" s="33" t="s">
        <v>5217</v>
      </c>
      <c r="AO606" s="370">
        <f t="shared" si="218"/>
        <v>0</v>
      </c>
      <c r="AP606" s="282">
        <f t="shared" si="207"/>
        <v>0</v>
      </c>
      <c r="AQ606" s="283" t="str">
        <f t="shared" si="208"/>
        <v/>
      </c>
      <c r="AR606" s="46" t="s">
        <v>5217</v>
      </c>
      <c r="AS606" s="107">
        <f ca="1">IF(OR(K606=" ",AND(EXACT(UPPER(TRIM(SUBSTITUTE(K606,CHAR(160)," "))),TRIM(SUBSTITUTE(K606,CHAR(160)," "))),SUMPRODUCT(--ISNUMBER(MATCH(MID(TRIM(SUBSTITUTE(K606,CHAR(160)," ")),ROW(INDIRECT("1:"&amp;LEN(TRIM(SUBSTITUTE(K606,CHAR(160)," "))))),1),{"A","B","C","D","E","F","G","H","I","J","K","L","M","N","O","P","Q","R","S","T","U","V","W","X","Y","Z","Ñ","0","1","2","3","4","5","6","7","8","9"," "},0)))=LEN(TRIM(SUBSTITUTE(K606,CHAR(160)," "))))),0,1)</f>
        <v>0</v>
      </c>
      <c r="AT606" s="635">
        <f t="shared" si="209"/>
        <v>0</v>
      </c>
      <c r="AU606" s="634">
        <f t="shared" si="210"/>
        <v>0</v>
      </c>
      <c r="AV606" s="634">
        <f t="shared" si="211"/>
        <v>0</v>
      </c>
      <c r="AW606" s="634">
        <f t="shared" si="212"/>
        <v>0</v>
      </c>
      <c r="AX606" s="635">
        <f t="shared" si="213"/>
        <v>0</v>
      </c>
      <c r="AY606" s="634">
        <f t="shared" si="214"/>
        <v>0</v>
      </c>
      <c r="AZ606" s="634">
        <f t="shared" si="215"/>
        <v>0</v>
      </c>
      <c r="BA606" s="634">
        <f t="shared" si="216"/>
        <v>0</v>
      </c>
      <c r="BB606" s="107"/>
      <c r="BC606" s="107"/>
      <c r="BD606" s="107"/>
      <c r="BE606" s="107"/>
      <c r="BF606" s="107"/>
      <c r="BG606" s="107"/>
      <c r="BH606" s="107"/>
      <c r="BI606" s="107"/>
    </row>
    <row r="607" spans="1:61" ht="15" customHeight="1">
      <c r="A607" s="30"/>
      <c r="B607" s="11"/>
      <c r="C607" s="35" t="s">
        <v>5218</v>
      </c>
      <c r="D607" s="800" t="str">
        <f>IF(CNGE_2026_M1_Secc1_Sub1!$D90="","",CNGE_2026_M1_Secc1_Sub1!$D90)</f>
        <v/>
      </c>
      <c r="E607" s="723"/>
      <c r="F607" s="724"/>
      <c r="G607" s="728"/>
      <c r="H607" s="714"/>
      <c r="I607" s="714"/>
      <c r="J607" s="805"/>
      <c r="K607" s="847"/>
      <c r="L607" s="714"/>
      <c r="M607" s="714"/>
      <c r="N607" s="805"/>
      <c r="O607" s="961"/>
      <c r="P607" s="962"/>
      <c r="Q607" s="961"/>
      <c r="R607" s="962"/>
      <c r="S607" s="961"/>
      <c r="T607" s="962"/>
      <c r="U607" s="961"/>
      <c r="V607" s="962"/>
      <c r="W607" s="961"/>
      <c r="X607" s="962"/>
      <c r="Y607" s="961"/>
      <c r="Z607" s="962"/>
      <c r="AA607" s="728"/>
      <c r="AB607" s="805"/>
      <c r="AC607" s="728"/>
      <c r="AD607" s="805"/>
      <c r="AH607" s="521">
        <f t="shared" si="217"/>
        <v>0</v>
      </c>
      <c r="AI607" s="522">
        <f t="shared" si="203"/>
        <v>0</v>
      </c>
      <c r="AJ607" s="523">
        <f t="shared" si="204"/>
        <v>0</v>
      </c>
      <c r="AK607" s="429">
        <f t="shared" si="205"/>
        <v>0</v>
      </c>
      <c r="AL607" s="293">
        <f t="shared" si="206"/>
        <v>0</v>
      </c>
      <c r="AM607" s="283" t="str">
        <f>IF(AL607=0,"",
IF(SUM($AL$558:AL607)=1,AN607,
IF($AL$678&gt;SUM($AL$558:AL607),_xlfn.CONCAT(", ",AN607),
IF($AL$678=SUM($AL$558:AL607),_xlfn.CONCAT(" y ",AN607)))))</f>
        <v/>
      </c>
      <c r="AN607" s="33" t="s">
        <v>5219</v>
      </c>
      <c r="AO607" s="370">
        <f t="shared" si="218"/>
        <v>0</v>
      </c>
      <c r="AP607" s="282">
        <f t="shared" si="207"/>
        <v>0</v>
      </c>
      <c r="AQ607" s="283" t="str">
        <f t="shared" si="208"/>
        <v/>
      </c>
      <c r="AR607" s="46" t="s">
        <v>5219</v>
      </c>
      <c r="AS607" s="107">
        <f ca="1">IF(OR(K607=" ",AND(EXACT(UPPER(TRIM(SUBSTITUTE(K607,CHAR(160)," "))),TRIM(SUBSTITUTE(K607,CHAR(160)," "))),SUMPRODUCT(--ISNUMBER(MATCH(MID(TRIM(SUBSTITUTE(K607,CHAR(160)," ")),ROW(INDIRECT("1:"&amp;LEN(TRIM(SUBSTITUTE(K607,CHAR(160)," "))))),1),{"A","B","C","D","E","F","G","H","I","J","K","L","M","N","O","P","Q","R","S","T","U","V","W","X","Y","Z","Ñ","0","1","2","3","4","5","6","7","8","9"," "},0)))=LEN(TRIM(SUBSTITUTE(K607,CHAR(160)," "))))),0,1)</f>
        <v>0</v>
      </c>
      <c r="AT607" s="635">
        <f t="shared" si="209"/>
        <v>0</v>
      </c>
      <c r="AU607" s="634">
        <f t="shared" si="210"/>
        <v>0</v>
      </c>
      <c r="AV607" s="634">
        <f t="shared" si="211"/>
        <v>0</v>
      </c>
      <c r="AW607" s="634">
        <f t="shared" si="212"/>
        <v>0</v>
      </c>
      <c r="AX607" s="635">
        <f t="shared" si="213"/>
        <v>0</v>
      </c>
      <c r="AY607" s="634">
        <f t="shared" si="214"/>
        <v>0</v>
      </c>
      <c r="AZ607" s="634">
        <f t="shared" si="215"/>
        <v>0</v>
      </c>
      <c r="BA607" s="634">
        <f t="shared" si="216"/>
        <v>0</v>
      </c>
      <c r="BB607" s="107"/>
      <c r="BC607" s="107"/>
      <c r="BD607" s="107"/>
      <c r="BE607" s="107"/>
      <c r="BF607" s="107"/>
      <c r="BG607" s="107"/>
      <c r="BH607" s="107"/>
      <c r="BI607" s="107"/>
    </row>
    <row r="608" spans="1:61" ht="15" customHeight="1">
      <c r="A608" s="30"/>
      <c r="B608" s="11"/>
      <c r="C608" s="35" t="s">
        <v>5220</v>
      </c>
      <c r="D608" s="800" t="str">
        <f>IF(CNGE_2026_M1_Secc1_Sub1!$D91="","",CNGE_2026_M1_Secc1_Sub1!$D91)</f>
        <v/>
      </c>
      <c r="E608" s="723"/>
      <c r="F608" s="724"/>
      <c r="G608" s="728"/>
      <c r="H608" s="714"/>
      <c r="I608" s="714"/>
      <c r="J608" s="805"/>
      <c r="K608" s="847"/>
      <c r="L608" s="714"/>
      <c r="M608" s="714"/>
      <c r="N608" s="805"/>
      <c r="O608" s="961"/>
      <c r="P608" s="962"/>
      <c r="Q608" s="961"/>
      <c r="R608" s="962"/>
      <c r="S608" s="961"/>
      <c r="T608" s="962"/>
      <c r="U608" s="961"/>
      <c r="V608" s="962"/>
      <c r="W608" s="961"/>
      <c r="X608" s="962"/>
      <c r="Y608" s="961"/>
      <c r="Z608" s="962"/>
      <c r="AA608" s="728"/>
      <c r="AB608" s="805"/>
      <c r="AC608" s="728"/>
      <c r="AD608" s="805"/>
      <c r="AH608" s="521">
        <f t="shared" si="217"/>
        <v>0</v>
      </c>
      <c r="AI608" s="522">
        <f t="shared" si="203"/>
        <v>0</v>
      </c>
      <c r="AJ608" s="523">
        <f t="shared" si="204"/>
        <v>0</v>
      </c>
      <c r="AK608" s="429">
        <f t="shared" si="205"/>
        <v>0</v>
      </c>
      <c r="AL608" s="293">
        <f t="shared" si="206"/>
        <v>0</v>
      </c>
      <c r="AM608" s="283" t="str">
        <f>IF(AL608=0,"",
IF(SUM($AL$558:AL608)=1,AN608,
IF($AL$678&gt;SUM($AL$558:AL608),_xlfn.CONCAT(", ",AN608),
IF($AL$678=SUM($AL$558:AL608),_xlfn.CONCAT(" y ",AN608)))))</f>
        <v/>
      </c>
      <c r="AN608" s="33" t="s">
        <v>5221</v>
      </c>
      <c r="AO608" s="370">
        <f t="shared" si="218"/>
        <v>0</v>
      </c>
      <c r="AP608" s="282">
        <f t="shared" si="207"/>
        <v>0</v>
      </c>
      <c r="AQ608" s="283" t="str">
        <f t="shared" si="208"/>
        <v/>
      </c>
      <c r="AR608" s="46" t="s">
        <v>5221</v>
      </c>
      <c r="AS608" s="107">
        <f ca="1">IF(OR(K608=" ",AND(EXACT(UPPER(TRIM(SUBSTITUTE(K608,CHAR(160)," "))),TRIM(SUBSTITUTE(K608,CHAR(160)," "))),SUMPRODUCT(--ISNUMBER(MATCH(MID(TRIM(SUBSTITUTE(K608,CHAR(160)," ")),ROW(INDIRECT("1:"&amp;LEN(TRIM(SUBSTITUTE(K608,CHAR(160)," "))))),1),{"A","B","C","D","E","F","G","H","I","J","K","L","M","N","O","P","Q","R","S","T","U","V","W","X","Y","Z","Ñ","0","1","2","3","4","5","6","7","8","9"," "},0)))=LEN(TRIM(SUBSTITUTE(K608,CHAR(160)," "))))),0,1)</f>
        <v>0</v>
      </c>
      <c r="AT608" s="635">
        <f t="shared" si="209"/>
        <v>0</v>
      </c>
      <c r="AU608" s="634">
        <f t="shared" si="210"/>
        <v>0</v>
      </c>
      <c r="AV608" s="634">
        <f t="shared" si="211"/>
        <v>0</v>
      </c>
      <c r="AW608" s="634">
        <f t="shared" si="212"/>
        <v>0</v>
      </c>
      <c r="AX608" s="635">
        <f t="shared" si="213"/>
        <v>0</v>
      </c>
      <c r="AY608" s="634">
        <f t="shared" si="214"/>
        <v>0</v>
      </c>
      <c r="AZ608" s="634">
        <f t="shared" si="215"/>
        <v>0</v>
      </c>
      <c r="BA608" s="634">
        <f t="shared" si="216"/>
        <v>0</v>
      </c>
      <c r="BB608" s="107"/>
      <c r="BC608" s="107"/>
      <c r="BD608" s="107"/>
      <c r="BE608" s="107"/>
      <c r="BF608" s="107"/>
      <c r="BG608" s="107"/>
      <c r="BH608" s="107"/>
      <c r="BI608" s="107"/>
    </row>
    <row r="609" spans="1:61" ht="15" customHeight="1">
      <c r="A609" s="30"/>
      <c r="B609" s="11"/>
      <c r="C609" s="35" t="s">
        <v>5222</v>
      </c>
      <c r="D609" s="800" t="str">
        <f>IF(CNGE_2026_M1_Secc1_Sub1!$D92="","",CNGE_2026_M1_Secc1_Sub1!$D92)</f>
        <v/>
      </c>
      <c r="E609" s="723"/>
      <c r="F609" s="724"/>
      <c r="G609" s="728"/>
      <c r="H609" s="714"/>
      <c r="I609" s="714"/>
      <c r="J609" s="805"/>
      <c r="K609" s="847"/>
      <c r="L609" s="714"/>
      <c r="M609" s="714"/>
      <c r="N609" s="805"/>
      <c r="O609" s="961"/>
      <c r="P609" s="962"/>
      <c r="Q609" s="961"/>
      <c r="R609" s="962"/>
      <c r="S609" s="961"/>
      <c r="T609" s="962"/>
      <c r="U609" s="961"/>
      <c r="V609" s="962"/>
      <c r="W609" s="961"/>
      <c r="X609" s="962"/>
      <c r="Y609" s="961"/>
      <c r="Z609" s="962"/>
      <c r="AA609" s="728"/>
      <c r="AB609" s="805"/>
      <c r="AC609" s="728"/>
      <c r="AD609" s="805"/>
      <c r="AH609" s="521">
        <f t="shared" si="217"/>
        <v>0</v>
      </c>
      <c r="AI609" s="522">
        <f t="shared" si="203"/>
        <v>0</v>
      </c>
      <c r="AJ609" s="523">
        <f t="shared" si="204"/>
        <v>0</v>
      </c>
      <c r="AK609" s="429">
        <f t="shared" si="205"/>
        <v>0</v>
      </c>
      <c r="AL609" s="293">
        <f t="shared" si="206"/>
        <v>0</v>
      </c>
      <c r="AM609" s="283" t="str">
        <f>IF(AL609=0,"",
IF(SUM($AL$558:AL609)=1,AN609,
IF($AL$678&gt;SUM($AL$558:AL609),_xlfn.CONCAT(", ",AN609),
IF($AL$678=SUM($AL$558:AL609),_xlfn.CONCAT(" y ",AN609)))))</f>
        <v/>
      </c>
      <c r="AN609" s="33" t="s">
        <v>5223</v>
      </c>
      <c r="AO609" s="370">
        <f t="shared" si="218"/>
        <v>0</v>
      </c>
      <c r="AP609" s="282">
        <f t="shared" si="207"/>
        <v>0</v>
      </c>
      <c r="AQ609" s="283" t="str">
        <f t="shared" si="208"/>
        <v/>
      </c>
      <c r="AR609" s="46" t="s">
        <v>5223</v>
      </c>
      <c r="AS609" s="107">
        <f ca="1">IF(OR(K609=" ",AND(EXACT(UPPER(TRIM(SUBSTITUTE(K609,CHAR(160)," "))),TRIM(SUBSTITUTE(K609,CHAR(160)," "))),SUMPRODUCT(--ISNUMBER(MATCH(MID(TRIM(SUBSTITUTE(K609,CHAR(160)," ")),ROW(INDIRECT("1:"&amp;LEN(TRIM(SUBSTITUTE(K609,CHAR(160)," "))))),1),{"A","B","C","D","E","F","G","H","I","J","K","L","M","N","O","P","Q","R","S","T","U","V","W","X","Y","Z","Ñ","0","1","2","3","4","5","6","7","8","9"," "},0)))=LEN(TRIM(SUBSTITUTE(K609,CHAR(160)," "))))),0,1)</f>
        <v>0</v>
      </c>
      <c r="AT609" s="635">
        <f t="shared" si="209"/>
        <v>0</v>
      </c>
      <c r="AU609" s="634">
        <f t="shared" si="210"/>
        <v>0</v>
      </c>
      <c r="AV609" s="634">
        <f t="shared" si="211"/>
        <v>0</v>
      </c>
      <c r="AW609" s="634">
        <f t="shared" si="212"/>
        <v>0</v>
      </c>
      <c r="AX609" s="635">
        <f t="shared" si="213"/>
        <v>0</v>
      </c>
      <c r="AY609" s="634">
        <f t="shared" si="214"/>
        <v>0</v>
      </c>
      <c r="AZ609" s="634">
        <f t="shared" si="215"/>
        <v>0</v>
      </c>
      <c r="BA609" s="634">
        <f t="shared" si="216"/>
        <v>0</v>
      </c>
      <c r="BB609" s="107"/>
      <c r="BC609" s="107"/>
      <c r="BD609" s="107"/>
      <c r="BE609" s="107"/>
      <c r="BF609" s="107"/>
      <c r="BG609" s="107"/>
      <c r="BH609" s="107"/>
      <c r="BI609" s="107"/>
    </row>
    <row r="610" spans="1:61" ht="15" customHeight="1">
      <c r="A610" s="30"/>
      <c r="B610" s="11"/>
      <c r="C610" s="35" t="s">
        <v>5224</v>
      </c>
      <c r="D610" s="800" t="str">
        <f>IF(CNGE_2026_M1_Secc1_Sub1!$D93="","",CNGE_2026_M1_Secc1_Sub1!$D93)</f>
        <v/>
      </c>
      <c r="E610" s="723"/>
      <c r="F610" s="724"/>
      <c r="G610" s="728"/>
      <c r="H610" s="714"/>
      <c r="I610" s="714"/>
      <c r="J610" s="805"/>
      <c r="K610" s="847"/>
      <c r="L610" s="714"/>
      <c r="M610" s="714"/>
      <c r="N610" s="805"/>
      <c r="O610" s="961"/>
      <c r="P610" s="962"/>
      <c r="Q610" s="961"/>
      <c r="R610" s="962"/>
      <c r="S610" s="961"/>
      <c r="T610" s="962"/>
      <c r="U610" s="961"/>
      <c r="V610" s="962"/>
      <c r="W610" s="961"/>
      <c r="X610" s="962"/>
      <c r="Y610" s="961"/>
      <c r="Z610" s="962"/>
      <c r="AA610" s="728"/>
      <c r="AB610" s="805"/>
      <c r="AC610" s="728"/>
      <c r="AD610" s="805"/>
      <c r="AH610" s="521">
        <f t="shared" si="217"/>
        <v>0</v>
      </c>
      <c r="AI610" s="522">
        <f t="shared" si="203"/>
        <v>0</v>
      </c>
      <c r="AJ610" s="523">
        <f t="shared" si="204"/>
        <v>0</v>
      </c>
      <c r="AK610" s="429">
        <f t="shared" si="205"/>
        <v>0</v>
      </c>
      <c r="AL610" s="293">
        <f t="shared" si="206"/>
        <v>0</v>
      </c>
      <c r="AM610" s="283" t="str">
        <f>IF(AL610=0,"",
IF(SUM($AL$558:AL610)=1,AN610,
IF($AL$678&gt;SUM($AL$558:AL610),_xlfn.CONCAT(", ",AN610),
IF($AL$678=SUM($AL$558:AL610),_xlfn.CONCAT(" y ",AN610)))))</f>
        <v/>
      </c>
      <c r="AN610" s="33" t="s">
        <v>5225</v>
      </c>
      <c r="AO610" s="370">
        <f t="shared" si="218"/>
        <v>0</v>
      </c>
      <c r="AP610" s="282">
        <f t="shared" si="207"/>
        <v>0</v>
      </c>
      <c r="AQ610" s="283" t="str">
        <f t="shared" si="208"/>
        <v/>
      </c>
      <c r="AR610" s="46" t="s">
        <v>5225</v>
      </c>
      <c r="AS610" s="107">
        <f ca="1">IF(OR(K610=" ",AND(EXACT(UPPER(TRIM(SUBSTITUTE(K610,CHAR(160)," "))),TRIM(SUBSTITUTE(K610,CHAR(160)," "))),SUMPRODUCT(--ISNUMBER(MATCH(MID(TRIM(SUBSTITUTE(K610,CHAR(160)," ")),ROW(INDIRECT("1:"&amp;LEN(TRIM(SUBSTITUTE(K610,CHAR(160)," "))))),1),{"A","B","C","D","E","F","G","H","I","J","K","L","M","N","O","P","Q","R","S","T","U","V","W","X","Y","Z","Ñ","0","1","2","3","4","5","6","7","8","9"," "},0)))=LEN(TRIM(SUBSTITUTE(K610,CHAR(160)," "))))),0,1)</f>
        <v>0</v>
      </c>
      <c r="AT610" s="635">
        <f t="shared" si="209"/>
        <v>0</v>
      </c>
      <c r="AU610" s="634">
        <f t="shared" si="210"/>
        <v>0</v>
      </c>
      <c r="AV610" s="634">
        <f t="shared" si="211"/>
        <v>0</v>
      </c>
      <c r="AW610" s="634">
        <f t="shared" si="212"/>
        <v>0</v>
      </c>
      <c r="AX610" s="635">
        <f t="shared" si="213"/>
        <v>0</v>
      </c>
      <c r="AY610" s="634">
        <f t="shared" si="214"/>
        <v>0</v>
      </c>
      <c r="AZ610" s="634">
        <f t="shared" si="215"/>
        <v>0</v>
      </c>
      <c r="BA610" s="634">
        <f t="shared" si="216"/>
        <v>0</v>
      </c>
      <c r="BB610" s="107"/>
      <c r="BC610" s="107"/>
      <c r="BD610" s="107"/>
      <c r="BE610" s="107"/>
      <c r="BF610" s="107"/>
      <c r="BG610" s="107"/>
      <c r="BH610" s="107"/>
      <c r="BI610" s="107"/>
    </row>
    <row r="611" spans="1:61" ht="15" customHeight="1">
      <c r="A611" s="30"/>
      <c r="B611" s="11"/>
      <c r="C611" s="35" t="s">
        <v>5226</v>
      </c>
      <c r="D611" s="800" t="str">
        <f>IF(CNGE_2026_M1_Secc1_Sub1!$D94="","",CNGE_2026_M1_Secc1_Sub1!$D94)</f>
        <v/>
      </c>
      <c r="E611" s="723"/>
      <c r="F611" s="724"/>
      <c r="G611" s="728"/>
      <c r="H611" s="714"/>
      <c r="I611" s="714"/>
      <c r="J611" s="805"/>
      <c r="K611" s="847"/>
      <c r="L611" s="714"/>
      <c r="M611" s="714"/>
      <c r="N611" s="805"/>
      <c r="O611" s="961"/>
      <c r="P611" s="962"/>
      <c r="Q611" s="961"/>
      <c r="R611" s="962"/>
      <c r="S611" s="961"/>
      <c r="T611" s="962"/>
      <c r="U611" s="961"/>
      <c r="V611" s="962"/>
      <c r="W611" s="961"/>
      <c r="X611" s="962"/>
      <c r="Y611" s="961"/>
      <c r="Z611" s="962"/>
      <c r="AA611" s="728"/>
      <c r="AB611" s="805"/>
      <c r="AC611" s="728"/>
      <c r="AD611" s="805"/>
      <c r="AH611" s="521">
        <f t="shared" si="217"/>
        <v>0</v>
      </c>
      <c r="AI611" s="522">
        <f t="shared" si="203"/>
        <v>0</v>
      </c>
      <c r="AJ611" s="523">
        <f t="shared" si="204"/>
        <v>0</v>
      </c>
      <c r="AK611" s="429">
        <f t="shared" si="205"/>
        <v>0</v>
      </c>
      <c r="AL611" s="293">
        <f t="shared" si="206"/>
        <v>0</v>
      </c>
      <c r="AM611" s="283" t="str">
        <f>IF(AL611=0,"",
IF(SUM($AL$558:AL611)=1,AN611,
IF($AL$678&gt;SUM($AL$558:AL611),_xlfn.CONCAT(", ",AN611),
IF($AL$678=SUM($AL$558:AL611),_xlfn.CONCAT(" y ",AN611)))))</f>
        <v/>
      </c>
      <c r="AN611" s="33" t="s">
        <v>5227</v>
      </c>
      <c r="AO611" s="370">
        <f t="shared" si="218"/>
        <v>0</v>
      </c>
      <c r="AP611" s="282">
        <f t="shared" si="207"/>
        <v>0</v>
      </c>
      <c r="AQ611" s="283" t="str">
        <f t="shared" si="208"/>
        <v/>
      </c>
      <c r="AR611" s="46" t="s">
        <v>5227</v>
      </c>
      <c r="AS611" s="107">
        <f ca="1">IF(OR(K611=" ",AND(EXACT(UPPER(TRIM(SUBSTITUTE(K611,CHAR(160)," "))),TRIM(SUBSTITUTE(K611,CHAR(160)," "))),SUMPRODUCT(--ISNUMBER(MATCH(MID(TRIM(SUBSTITUTE(K611,CHAR(160)," ")),ROW(INDIRECT("1:"&amp;LEN(TRIM(SUBSTITUTE(K611,CHAR(160)," "))))),1),{"A","B","C","D","E","F","G","H","I","J","K","L","M","N","O","P","Q","R","S","T","U","V","W","X","Y","Z","Ñ","0","1","2","3","4","5","6","7","8","9"," "},0)))=LEN(TRIM(SUBSTITUTE(K611,CHAR(160)," "))))),0,1)</f>
        <v>0</v>
      </c>
      <c r="AT611" s="635">
        <f t="shared" si="209"/>
        <v>0</v>
      </c>
      <c r="AU611" s="634">
        <f t="shared" si="210"/>
        <v>0</v>
      </c>
      <c r="AV611" s="634">
        <f t="shared" si="211"/>
        <v>0</v>
      </c>
      <c r="AW611" s="634">
        <f t="shared" si="212"/>
        <v>0</v>
      </c>
      <c r="AX611" s="635">
        <f t="shared" si="213"/>
        <v>0</v>
      </c>
      <c r="AY611" s="634">
        <f t="shared" si="214"/>
        <v>0</v>
      </c>
      <c r="AZ611" s="634">
        <f t="shared" si="215"/>
        <v>0</v>
      </c>
      <c r="BA611" s="634">
        <f t="shared" si="216"/>
        <v>0</v>
      </c>
      <c r="BB611" s="107"/>
      <c r="BC611" s="107"/>
      <c r="BD611" s="107"/>
      <c r="BE611" s="107"/>
      <c r="BF611" s="107"/>
      <c r="BG611" s="107"/>
      <c r="BH611" s="107"/>
      <c r="BI611" s="107"/>
    </row>
    <row r="612" spans="1:61" ht="15" customHeight="1">
      <c r="A612" s="30"/>
      <c r="B612" s="11"/>
      <c r="C612" s="35" t="s">
        <v>5228</v>
      </c>
      <c r="D612" s="800" t="str">
        <f>IF(CNGE_2026_M1_Secc1_Sub1!$D95="","",CNGE_2026_M1_Secc1_Sub1!$D95)</f>
        <v/>
      </c>
      <c r="E612" s="723"/>
      <c r="F612" s="724"/>
      <c r="G612" s="728"/>
      <c r="H612" s="714"/>
      <c r="I612" s="714"/>
      <c r="J612" s="805"/>
      <c r="K612" s="847"/>
      <c r="L612" s="714"/>
      <c r="M612" s="714"/>
      <c r="N612" s="805"/>
      <c r="O612" s="961"/>
      <c r="P612" s="962"/>
      <c r="Q612" s="961"/>
      <c r="R612" s="962"/>
      <c r="S612" s="961"/>
      <c r="T612" s="962"/>
      <c r="U612" s="961"/>
      <c r="V612" s="962"/>
      <c r="W612" s="961"/>
      <c r="X612" s="962"/>
      <c r="Y612" s="961"/>
      <c r="Z612" s="962"/>
      <c r="AA612" s="728"/>
      <c r="AB612" s="805"/>
      <c r="AC612" s="728"/>
      <c r="AD612" s="805"/>
      <c r="AH612" s="521">
        <f t="shared" si="217"/>
        <v>0</v>
      </c>
      <c r="AI612" s="522">
        <f t="shared" si="203"/>
        <v>0</v>
      </c>
      <c r="AJ612" s="523">
        <f t="shared" si="204"/>
        <v>0</v>
      </c>
      <c r="AK612" s="429">
        <f t="shared" si="205"/>
        <v>0</v>
      </c>
      <c r="AL612" s="293">
        <f t="shared" si="206"/>
        <v>0</v>
      </c>
      <c r="AM612" s="283" t="str">
        <f>IF(AL612=0,"",
IF(SUM($AL$558:AL612)=1,AN612,
IF($AL$678&gt;SUM($AL$558:AL612),_xlfn.CONCAT(", ",AN612),
IF($AL$678=SUM($AL$558:AL612),_xlfn.CONCAT(" y ",AN612)))))</f>
        <v/>
      </c>
      <c r="AN612" s="33" t="s">
        <v>5229</v>
      </c>
      <c r="AO612" s="370">
        <f t="shared" si="218"/>
        <v>0</v>
      </c>
      <c r="AP612" s="282">
        <f t="shared" si="207"/>
        <v>0</v>
      </c>
      <c r="AQ612" s="283" t="str">
        <f t="shared" si="208"/>
        <v/>
      </c>
      <c r="AR612" s="46" t="s">
        <v>5229</v>
      </c>
      <c r="AS612" s="107">
        <f ca="1">IF(OR(K612=" ",AND(EXACT(UPPER(TRIM(SUBSTITUTE(K612,CHAR(160)," "))),TRIM(SUBSTITUTE(K612,CHAR(160)," "))),SUMPRODUCT(--ISNUMBER(MATCH(MID(TRIM(SUBSTITUTE(K612,CHAR(160)," ")),ROW(INDIRECT("1:"&amp;LEN(TRIM(SUBSTITUTE(K612,CHAR(160)," "))))),1),{"A","B","C","D","E","F","G","H","I","J","K","L","M","N","O","P","Q","R","S","T","U","V","W","X","Y","Z","Ñ","0","1","2","3","4","5","6","7","8","9"," "},0)))=LEN(TRIM(SUBSTITUTE(K612,CHAR(160)," "))))),0,1)</f>
        <v>0</v>
      </c>
      <c r="AT612" s="635">
        <f t="shared" si="209"/>
        <v>0</v>
      </c>
      <c r="AU612" s="634">
        <f t="shared" si="210"/>
        <v>0</v>
      </c>
      <c r="AV612" s="634">
        <f t="shared" si="211"/>
        <v>0</v>
      </c>
      <c r="AW612" s="634">
        <f t="shared" si="212"/>
        <v>0</v>
      </c>
      <c r="AX612" s="635">
        <f t="shared" si="213"/>
        <v>0</v>
      </c>
      <c r="AY612" s="634">
        <f t="shared" si="214"/>
        <v>0</v>
      </c>
      <c r="AZ612" s="634">
        <f t="shared" si="215"/>
        <v>0</v>
      </c>
      <c r="BA612" s="634">
        <f t="shared" si="216"/>
        <v>0</v>
      </c>
      <c r="BB612" s="107"/>
      <c r="BC612" s="107"/>
      <c r="BD612" s="107"/>
      <c r="BE612" s="107"/>
      <c r="BF612" s="107"/>
      <c r="BG612" s="107"/>
      <c r="BH612" s="107"/>
      <c r="BI612" s="107"/>
    </row>
    <row r="613" spans="1:61" ht="15" customHeight="1">
      <c r="A613" s="30"/>
      <c r="B613" s="11"/>
      <c r="C613" s="35" t="s">
        <v>5230</v>
      </c>
      <c r="D613" s="800" t="str">
        <f>IF(CNGE_2026_M1_Secc1_Sub1!$D96="","",CNGE_2026_M1_Secc1_Sub1!$D96)</f>
        <v/>
      </c>
      <c r="E613" s="723"/>
      <c r="F613" s="724"/>
      <c r="G613" s="728"/>
      <c r="H613" s="714"/>
      <c r="I613" s="714"/>
      <c r="J613" s="805"/>
      <c r="K613" s="847"/>
      <c r="L613" s="714"/>
      <c r="M613" s="714"/>
      <c r="N613" s="805"/>
      <c r="O613" s="961"/>
      <c r="P613" s="962"/>
      <c r="Q613" s="961"/>
      <c r="R613" s="962"/>
      <c r="S613" s="961"/>
      <c r="T613" s="962"/>
      <c r="U613" s="961"/>
      <c r="V613" s="962"/>
      <c r="W613" s="961"/>
      <c r="X613" s="962"/>
      <c r="Y613" s="961"/>
      <c r="Z613" s="962"/>
      <c r="AA613" s="728"/>
      <c r="AB613" s="805"/>
      <c r="AC613" s="728"/>
      <c r="AD613" s="805"/>
      <c r="AH613" s="521">
        <f t="shared" si="217"/>
        <v>0</v>
      </c>
      <c r="AI613" s="522">
        <f t="shared" si="203"/>
        <v>0</v>
      </c>
      <c r="AJ613" s="523">
        <f t="shared" si="204"/>
        <v>0</v>
      </c>
      <c r="AK613" s="429">
        <f t="shared" si="205"/>
        <v>0</v>
      </c>
      <c r="AL613" s="293">
        <f t="shared" si="206"/>
        <v>0</v>
      </c>
      <c r="AM613" s="283" t="str">
        <f>IF(AL613=0,"",
IF(SUM($AL$558:AL613)=1,AN613,
IF($AL$678&gt;SUM($AL$558:AL613),_xlfn.CONCAT(", ",AN613),
IF($AL$678=SUM($AL$558:AL613),_xlfn.CONCAT(" y ",AN613)))))</f>
        <v/>
      </c>
      <c r="AN613" s="33" t="s">
        <v>5231</v>
      </c>
      <c r="AO613" s="370">
        <f t="shared" si="218"/>
        <v>0</v>
      </c>
      <c r="AP613" s="282">
        <f t="shared" si="207"/>
        <v>0</v>
      </c>
      <c r="AQ613" s="283" t="str">
        <f t="shared" si="208"/>
        <v/>
      </c>
      <c r="AR613" s="46" t="s">
        <v>5231</v>
      </c>
      <c r="AS613" s="107">
        <f ca="1">IF(OR(K613=" ",AND(EXACT(UPPER(TRIM(SUBSTITUTE(K613,CHAR(160)," "))),TRIM(SUBSTITUTE(K613,CHAR(160)," "))),SUMPRODUCT(--ISNUMBER(MATCH(MID(TRIM(SUBSTITUTE(K613,CHAR(160)," ")),ROW(INDIRECT("1:"&amp;LEN(TRIM(SUBSTITUTE(K613,CHAR(160)," "))))),1),{"A","B","C","D","E","F","G","H","I","J","K","L","M","N","O","P","Q","R","S","T","U","V","W","X","Y","Z","Ñ","0","1","2","3","4","5","6","7","8","9"," "},0)))=LEN(TRIM(SUBSTITUTE(K613,CHAR(160)," "))))),0,1)</f>
        <v>0</v>
      </c>
      <c r="AT613" s="635">
        <f t="shared" si="209"/>
        <v>0</v>
      </c>
      <c r="AU613" s="634">
        <f t="shared" si="210"/>
        <v>0</v>
      </c>
      <c r="AV613" s="634">
        <f t="shared" si="211"/>
        <v>0</v>
      </c>
      <c r="AW613" s="634">
        <f t="shared" si="212"/>
        <v>0</v>
      </c>
      <c r="AX613" s="635">
        <f t="shared" si="213"/>
        <v>0</v>
      </c>
      <c r="AY613" s="634">
        <f t="shared" si="214"/>
        <v>0</v>
      </c>
      <c r="AZ613" s="634">
        <f t="shared" si="215"/>
        <v>0</v>
      </c>
      <c r="BA613" s="634">
        <f t="shared" si="216"/>
        <v>0</v>
      </c>
      <c r="BB613" s="107"/>
      <c r="BC613" s="107"/>
      <c r="BD613" s="107"/>
      <c r="BE613" s="107"/>
      <c r="BF613" s="107"/>
      <c r="BG613" s="107"/>
      <c r="BH613" s="107"/>
      <c r="BI613" s="107"/>
    </row>
    <row r="614" spans="1:61" ht="15" customHeight="1">
      <c r="A614" s="30"/>
      <c r="B614" s="11"/>
      <c r="C614" s="35" t="s">
        <v>5232</v>
      </c>
      <c r="D614" s="800" t="str">
        <f>IF(CNGE_2026_M1_Secc1_Sub1!$D97="","",CNGE_2026_M1_Secc1_Sub1!$D97)</f>
        <v/>
      </c>
      <c r="E614" s="723"/>
      <c r="F614" s="724"/>
      <c r="G614" s="728"/>
      <c r="H614" s="714"/>
      <c r="I614" s="714"/>
      <c r="J614" s="805"/>
      <c r="K614" s="847"/>
      <c r="L614" s="714"/>
      <c r="M614" s="714"/>
      <c r="N614" s="805"/>
      <c r="O614" s="961"/>
      <c r="P614" s="962"/>
      <c r="Q614" s="961"/>
      <c r="R614" s="962"/>
      <c r="S614" s="961"/>
      <c r="T614" s="962"/>
      <c r="U614" s="961"/>
      <c r="V614" s="962"/>
      <c r="W614" s="961"/>
      <c r="X614" s="962"/>
      <c r="Y614" s="961"/>
      <c r="Z614" s="962"/>
      <c r="AA614" s="728"/>
      <c r="AB614" s="805"/>
      <c r="AC614" s="728"/>
      <c r="AD614" s="805"/>
      <c r="AH614" s="521">
        <f t="shared" si="217"/>
        <v>0</v>
      </c>
      <c r="AI614" s="522">
        <f t="shared" si="203"/>
        <v>0</v>
      </c>
      <c r="AJ614" s="523">
        <f t="shared" si="204"/>
        <v>0</v>
      </c>
      <c r="AK614" s="429">
        <f t="shared" si="205"/>
        <v>0</v>
      </c>
      <c r="AL614" s="293">
        <f t="shared" si="206"/>
        <v>0</v>
      </c>
      <c r="AM614" s="283" t="str">
        <f>IF(AL614=0,"",
IF(SUM($AL$558:AL614)=1,AN614,
IF($AL$678&gt;SUM($AL$558:AL614),_xlfn.CONCAT(", ",AN614),
IF($AL$678=SUM($AL$558:AL614),_xlfn.CONCAT(" y ",AN614)))))</f>
        <v/>
      </c>
      <c r="AN614" s="33" t="s">
        <v>5233</v>
      </c>
      <c r="AO614" s="370">
        <f t="shared" si="218"/>
        <v>0</v>
      </c>
      <c r="AP614" s="282">
        <f t="shared" si="207"/>
        <v>0</v>
      </c>
      <c r="AQ614" s="283" t="str">
        <f t="shared" si="208"/>
        <v/>
      </c>
      <c r="AR614" s="46" t="s">
        <v>5233</v>
      </c>
      <c r="AS614" s="107">
        <f ca="1">IF(OR(K614=" ",AND(EXACT(UPPER(TRIM(SUBSTITUTE(K614,CHAR(160)," "))),TRIM(SUBSTITUTE(K614,CHAR(160)," "))),SUMPRODUCT(--ISNUMBER(MATCH(MID(TRIM(SUBSTITUTE(K614,CHAR(160)," ")),ROW(INDIRECT("1:"&amp;LEN(TRIM(SUBSTITUTE(K614,CHAR(160)," "))))),1),{"A","B","C","D","E","F","G","H","I","J","K","L","M","N","O","P","Q","R","S","T","U","V","W","X","Y","Z","Ñ","0","1","2","3","4","5","6","7","8","9"," "},0)))=LEN(TRIM(SUBSTITUTE(K614,CHAR(160)," "))))),0,1)</f>
        <v>0</v>
      </c>
      <c r="AT614" s="635">
        <f t="shared" si="209"/>
        <v>0</v>
      </c>
      <c r="AU614" s="634">
        <f t="shared" si="210"/>
        <v>0</v>
      </c>
      <c r="AV614" s="634">
        <f t="shared" si="211"/>
        <v>0</v>
      </c>
      <c r="AW614" s="634">
        <f t="shared" si="212"/>
        <v>0</v>
      </c>
      <c r="AX614" s="635">
        <f t="shared" si="213"/>
        <v>0</v>
      </c>
      <c r="AY614" s="634">
        <f t="shared" si="214"/>
        <v>0</v>
      </c>
      <c r="AZ614" s="634">
        <f t="shared" si="215"/>
        <v>0</v>
      </c>
      <c r="BA614" s="634">
        <f t="shared" si="216"/>
        <v>0</v>
      </c>
      <c r="BB614" s="107"/>
      <c r="BC614" s="107"/>
      <c r="BD614" s="107"/>
      <c r="BE614" s="107"/>
      <c r="BF614" s="107"/>
      <c r="BG614" s="107"/>
      <c r="BH614" s="107"/>
      <c r="BI614" s="107"/>
    </row>
    <row r="615" spans="1:61" ht="15" customHeight="1">
      <c r="A615" s="30"/>
      <c r="B615" s="11"/>
      <c r="C615" s="35" t="s">
        <v>5234</v>
      </c>
      <c r="D615" s="800" t="str">
        <f>IF(CNGE_2026_M1_Secc1_Sub1!$D98="","",CNGE_2026_M1_Secc1_Sub1!$D98)</f>
        <v/>
      </c>
      <c r="E615" s="723"/>
      <c r="F615" s="724"/>
      <c r="G615" s="728"/>
      <c r="H615" s="714"/>
      <c r="I615" s="714"/>
      <c r="J615" s="805"/>
      <c r="K615" s="847"/>
      <c r="L615" s="714"/>
      <c r="M615" s="714"/>
      <c r="N615" s="805"/>
      <c r="O615" s="961"/>
      <c r="P615" s="962"/>
      <c r="Q615" s="961"/>
      <c r="R615" s="962"/>
      <c r="S615" s="961"/>
      <c r="T615" s="962"/>
      <c r="U615" s="961"/>
      <c r="V615" s="962"/>
      <c r="W615" s="961"/>
      <c r="X615" s="962"/>
      <c r="Y615" s="961"/>
      <c r="Z615" s="962"/>
      <c r="AA615" s="728"/>
      <c r="AB615" s="805"/>
      <c r="AC615" s="728"/>
      <c r="AD615" s="805"/>
      <c r="AH615" s="521">
        <f t="shared" si="217"/>
        <v>0</v>
      </c>
      <c r="AI615" s="522">
        <f t="shared" si="203"/>
        <v>0</v>
      </c>
      <c r="AJ615" s="523">
        <f t="shared" si="204"/>
        <v>0</v>
      </c>
      <c r="AK615" s="429">
        <f t="shared" si="205"/>
        <v>0</v>
      </c>
      <c r="AL615" s="293">
        <f t="shared" si="206"/>
        <v>0</v>
      </c>
      <c r="AM615" s="283" t="str">
        <f>IF(AL615=0,"",
IF(SUM($AL$558:AL615)=1,AN615,
IF($AL$678&gt;SUM($AL$558:AL615),_xlfn.CONCAT(", ",AN615),
IF($AL$678=SUM($AL$558:AL615),_xlfn.CONCAT(" y ",AN615)))))</f>
        <v/>
      </c>
      <c r="AN615" s="33" t="s">
        <v>5235</v>
      </c>
      <c r="AO615" s="370">
        <f t="shared" si="218"/>
        <v>0</v>
      </c>
      <c r="AP615" s="282">
        <f t="shared" si="207"/>
        <v>0</v>
      </c>
      <c r="AQ615" s="283" t="str">
        <f t="shared" si="208"/>
        <v/>
      </c>
      <c r="AR615" s="46" t="s">
        <v>5235</v>
      </c>
      <c r="AS615" s="107">
        <f ca="1">IF(OR(K615=" ",AND(EXACT(UPPER(TRIM(SUBSTITUTE(K615,CHAR(160)," "))),TRIM(SUBSTITUTE(K615,CHAR(160)," "))),SUMPRODUCT(--ISNUMBER(MATCH(MID(TRIM(SUBSTITUTE(K615,CHAR(160)," ")),ROW(INDIRECT("1:"&amp;LEN(TRIM(SUBSTITUTE(K615,CHAR(160)," "))))),1),{"A","B","C","D","E","F","G","H","I","J","K","L","M","N","O","P","Q","R","S","T","U","V","W","X","Y","Z","Ñ","0","1","2","3","4","5","6","7","8","9"," "},0)))=LEN(TRIM(SUBSTITUTE(K615,CHAR(160)," "))))),0,1)</f>
        <v>0</v>
      </c>
      <c r="AT615" s="635">
        <f t="shared" si="209"/>
        <v>0</v>
      </c>
      <c r="AU615" s="634">
        <f t="shared" si="210"/>
        <v>0</v>
      </c>
      <c r="AV615" s="634">
        <f t="shared" si="211"/>
        <v>0</v>
      </c>
      <c r="AW615" s="634">
        <f t="shared" si="212"/>
        <v>0</v>
      </c>
      <c r="AX615" s="635">
        <f t="shared" si="213"/>
        <v>0</v>
      </c>
      <c r="AY615" s="634">
        <f t="shared" si="214"/>
        <v>0</v>
      </c>
      <c r="AZ615" s="634">
        <f t="shared" si="215"/>
        <v>0</v>
      </c>
      <c r="BA615" s="634">
        <f t="shared" si="216"/>
        <v>0</v>
      </c>
      <c r="BB615" s="107"/>
      <c r="BC615" s="107"/>
      <c r="BD615" s="107"/>
      <c r="BE615" s="107"/>
      <c r="BF615" s="107"/>
      <c r="BG615" s="107"/>
      <c r="BH615" s="107"/>
      <c r="BI615" s="107"/>
    </row>
    <row r="616" spans="1:61" ht="15" customHeight="1">
      <c r="A616" s="30"/>
      <c r="B616" s="11"/>
      <c r="C616" s="35" t="s">
        <v>5236</v>
      </c>
      <c r="D616" s="800" t="str">
        <f>IF(CNGE_2026_M1_Secc1_Sub1!$D99="","",CNGE_2026_M1_Secc1_Sub1!$D99)</f>
        <v/>
      </c>
      <c r="E616" s="723"/>
      <c r="F616" s="724"/>
      <c r="G616" s="728"/>
      <c r="H616" s="714"/>
      <c r="I616" s="714"/>
      <c r="J616" s="805"/>
      <c r="K616" s="847"/>
      <c r="L616" s="714"/>
      <c r="M616" s="714"/>
      <c r="N616" s="805"/>
      <c r="O616" s="961"/>
      <c r="P616" s="962"/>
      <c r="Q616" s="961"/>
      <c r="R616" s="962"/>
      <c r="S616" s="961"/>
      <c r="T616" s="962"/>
      <c r="U616" s="961"/>
      <c r="V616" s="962"/>
      <c r="W616" s="961"/>
      <c r="X616" s="962"/>
      <c r="Y616" s="961"/>
      <c r="Z616" s="962"/>
      <c r="AA616" s="728"/>
      <c r="AB616" s="805"/>
      <c r="AC616" s="728"/>
      <c r="AD616" s="805"/>
      <c r="AH616" s="521">
        <f t="shared" si="217"/>
        <v>0</v>
      </c>
      <c r="AI616" s="522">
        <f t="shared" si="203"/>
        <v>0</v>
      </c>
      <c r="AJ616" s="523">
        <f t="shared" si="204"/>
        <v>0</v>
      </c>
      <c r="AK616" s="429">
        <f t="shared" si="205"/>
        <v>0</v>
      </c>
      <c r="AL616" s="293">
        <f t="shared" si="206"/>
        <v>0</v>
      </c>
      <c r="AM616" s="283" t="str">
        <f>IF(AL616=0,"",
IF(SUM($AL$558:AL616)=1,AN616,
IF($AL$678&gt;SUM($AL$558:AL616),_xlfn.CONCAT(", ",AN616),
IF($AL$678=SUM($AL$558:AL616),_xlfn.CONCAT(" y ",AN616)))))</f>
        <v/>
      </c>
      <c r="AN616" s="33" t="s">
        <v>5237</v>
      </c>
      <c r="AO616" s="370">
        <f t="shared" si="218"/>
        <v>0</v>
      </c>
      <c r="AP616" s="282">
        <f t="shared" si="207"/>
        <v>0</v>
      </c>
      <c r="AQ616" s="283" t="str">
        <f t="shared" si="208"/>
        <v/>
      </c>
      <c r="AR616" s="46" t="s">
        <v>5237</v>
      </c>
      <c r="AS616" s="107">
        <f ca="1">IF(OR(K616=" ",AND(EXACT(UPPER(TRIM(SUBSTITUTE(K616,CHAR(160)," "))),TRIM(SUBSTITUTE(K616,CHAR(160)," "))),SUMPRODUCT(--ISNUMBER(MATCH(MID(TRIM(SUBSTITUTE(K616,CHAR(160)," ")),ROW(INDIRECT("1:"&amp;LEN(TRIM(SUBSTITUTE(K616,CHAR(160)," "))))),1),{"A","B","C","D","E","F","G","H","I","J","K","L","M","N","O","P","Q","R","S","T","U","V","W","X","Y","Z","Ñ","0","1","2","3","4","5","6","7","8","9"," "},0)))=LEN(TRIM(SUBSTITUTE(K616,CHAR(160)," "))))),0,1)</f>
        <v>0</v>
      </c>
      <c r="AT616" s="635">
        <f t="shared" si="209"/>
        <v>0</v>
      </c>
      <c r="AU616" s="634">
        <f t="shared" si="210"/>
        <v>0</v>
      </c>
      <c r="AV616" s="634">
        <f t="shared" si="211"/>
        <v>0</v>
      </c>
      <c r="AW616" s="634">
        <f t="shared" si="212"/>
        <v>0</v>
      </c>
      <c r="AX616" s="635">
        <f t="shared" si="213"/>
        <v>0</v>
      </c>
      <c r="AY616" s="634">
        <f t="shared" si="214"/>
        <v>0</v>
      </c>
      <c r="AZ616" s="634">
        <f t="shared" si="215"/>
        <v>0</v>
      </c>
      <c r="BA616" s="634">
        <f t="shared" si="216"/>
        <v>0</v>
      </c>
      <c r="BB616" s="107"/>
      <c r="BC616" s="107"/>
      <c r="BD616" s="107"/>
      <c r="BE616" s="107"/>
      <c r="BF616" s="107"/>
      <c r="BG616" s="107"/>
      <c r="BH616" s="107"/>
      <c r="BI616" s="107"/>
    </row>
    <row r="617" spans="1:61" ht="15" customHeight="1">
      <c r="A617" s="30"/>
      <c r="B617" s="11"/>
      <c r="C617" s="35" t="s">
        <v>5238</v>
      </c>
      <c r="D617" s="800" t="str">
        <f>IF(CNGE_2026_M1_Secc1_Sub1!$D100="","",CNGE_2026_M1_Secc1_Sub1!$D100)</f>
        <v/>
      </c>
      <c r="E617" s="723"/>
      <c r="F617" s="724"/>
      <c r="G617" s="728"/>
      <c r="H617" s="714"/>
      <c r="I617" s="714"/>
      <c r="J617" s="805"/>
      <c r="K617" s="847"/>
      <c r="L617" s="714"/>
      <c r="M617" s="714"/>
      <c r="N617" s="805"/>
      <c r="O617" s="961"/>
      <c r="P617" s="962"/>
      <c r="Q617" s="961"/>
      <c r="R617" s="962"/>
      <c r="S617" s="961"/>
      <c r="T617" s="962"/>
      <c r="U617" s="961"/>
      <c r="V617" s="962"/>
      <c r="W617" s="961"/>
      <c r="X617" s="962"/>
      <c r="Y617" s="961"/>
      <c r="Z617" s="962"/>
      <c r="AA617" s="728"/>
      <c r="AB617" s="805"/>
      <c r="AC617" s="728"/>
      <c r="AD617" s="805"/>
      <c r="AH617" s="521">
        <f t="shared" si="217"/>
        <v>0</v>
      </c>
      <c r="AI617" s="522">
        <f t="shared" si="203"/>
        <v>0</v>
      </c>
      <c r="AJ617" s="523">
        <f t="shared" si="204"/>
        <v>0</v>
      </c>
      <c r="AK617" s="429">
        <f t="shared" si="205"/>
        <v>0</v>
      </c>
      <c r="AL617" s="293">
        <f t="shared" si="206"/>
        <v>0</v>
      </c>
      <c r="AM617" s="283" t="str">
        <f>IF(AL617=0,"",
IF(SUM($AL$558:AL617)=1,AN617,
IF($AL$678&gt;SUM($AL$558:AL617),_xlfn.CONCAT(", ",AN617),
IF($AL$678=SUM($AL$558:AL617),_xlfn.CONCAT(" y ",AN617)))))</f>
        <v/>
      </c>
      <c r="AN617" s="33" t="s">
        <v>5239</v>
      </c>
      <c r="AO617" s="370">
        <f t="shared" si="218"/>
        <v>0</v>
      </c>
      <c r="AP617" s="282">
        <f t="shared" si="207"/>
        <v>0</v>
      </c>
      <c r="AQ617" s="283" t="str">
        <f t="shared" si="208"/>
        <v/>
      </c>
      <c r="AR617" s="46" t="s">
        <v>5239</v>
      </c>
      <c r="AS617" s="107">
        <f ca="1">IF(OR(K617=" ",AND(EXACT(UPPER(TRIM(SUBSTITUTE(K617,CHAR(160)," "))),TRIM(SUBSTITUTE(K617,CHAR(160)," "))),SUMPRODUCT(--ISNUMBER(MATCH(MID(TRIM(SUBSTITUTE(K617,CHAR(160)," ")),ROW(INDIRECT("1:"&amp;LEN(TRIM(SUBSTITUTE(K617,CHAR(160)," "))))),1),{"A","B","C","D","E","F","G","H","I","J","K","L","M","N","O","P","Q","R","S","T","U","V","W","X","Y","Z","Ñ","0","1","2","3","4","5","6","7","8","9"," "},0)))=LEN(TRIM(SUBSTITUTE(K617,CHAR(160)," "))))),0,1)</f>
        <v>0</v>
      </c>
      <c r="AT617" s="635">
        <f t="shared" si="209"/>
        <v>0</v>
      </c>
      <c r="AU617" s="634">
        <f t="shared" si="210"/>
        <v>0</v>
      </c>
      <c r="AV617" s="634">
        <f t="shared" si="211"/>
        <v>0</v>
      </c>
      <c r="AW617" s="634">
        <f t="shared" si="212"/>
        <v>0</v>
      </c>
      <c r="AX617" s="635">
        <f t="shared" si="213"/>
        <v>0</v>
      </c>
      <c r="AY617" s="634">
        <f t="shared" si="214"/>
        <v>0</v>
      </c>
      <c r="AZ617" s="634">
        <f t="shared" si="215"/>
        <v>0</v>
      </c>
      <c r="BA617" s="634">
        <f t="shared" si="216"/>
        <v>0</v>
      </c>
      <c r="BB617" s="107"/>
      <c r="BC617" s="107"/>
      <c r="BD617" s="107"/>
      <c r="BE617" s="107"/>
      <c r="BF617" s="107"/>
      <c r="BG617" s="107"/>
      <c r="BH617" s="107"/>
      <c r="BI617" s="107"/>
    </row>
    <row r="618" spans="1:61" ht="15" customHeight="1">
      <c r="A618" s="30"/>
      <c r="B618" s="11"/>
      <c r="C618" s="35" t="s">
        <v>5240</v>
      </c>
      <c r="D618" s="800" t="str">
        <f>IF(CNGE_2026_M1_Secc1_Sub1!$D101="","",CNGE_2026_M1_Secc1_Sub1!$D101)</f>
        <v/>
      </c>
      <c r="E618" s="723"/>
      <c r="F618" s="724"/>
      <c r="G618" s="728"/>
      <c r="H618" s="714"/>
      <c r="I618" s="714"/>
      <c r="J618" s="805"/>
      <c r="K618" s="847"/>
      <c r="L618" s="714"/>
      <c r="M618" s="714"/>
      <c r="N618" s="805"/>
      <c r="O618" s="961"/>
      <c r="P618" s="962"/>
      <c r="Q618" s="961"/>
      <c r="R618" s="962"/>
      <c r="S618" s="961"/>
      <c r="T618" s="962"/>
      <c r="U618" s="961"/>
      <c r="V618" s="962"/>
      <c r="W618" s="961"/>
      <c r="X618" s="962"/>
      <c r="Y618" s="961"/>
      <c r="Z618" s="962"/>
      <c r="AA618" s="728"/>
      <c r="AB618" s="805"/>
      <c r="AC618" s="728"/>
      <c r="AD618" s="805"/>
      <c r="AH618" s="521">
        <f t="shared" si="217"/>
        <v>0</v>
      </c>
      <c r="AI618" s="522">
        <f t="shared" si="203"/>
        <v>0</v>
      </c>
      <c r="AJ618" s="523">
        <f t="shared" si="204"/>
        <v>0</v>
      </c>
      <c r="AK618" s="429">
        <f t="shared" si="205"/>
        <v>0</v>
      </c>
      <c r="AL618" s="293">
        <f t="shared" si="206"/>
        <v>0</v>
      </c>
      <c r="AM618" s="283" t="str">
        <f>IF(AL618=0,"",
IF(SUM($AL$558:AL618)=1,AN618,
IF($AL$678&gt;SUM($AL$558:AL618),_xlfn.CONCAT(", ",AN618),
IF($AL$678=SUM($AL$558:AL618),_xlfn.CONCAT(" y ",AN618)))))</f>
        <v/>
      </c>
      <c r="AN618" s="33" t="s">
        <v>5241</v>
      </c>
      <c r="AO618" s="370">
        <f t="shared" si="218"/>
        <v>0</v>
      </c>
      <c r="AP618" s="282">
        <f t="shared" si="207"/>
        <v>0</v>
      </c>
      <c r="AQ618" s="283" t="str">
        <f t="shared" si="208"/>
        <v/>
      </c>
      <c r="AR618" s="46" t="s">
        <v>5241</v>
      </c>
      <c r="AS618" s="107">
        <f ca="1">IF(OR(K618=" ",AND(EXACT(UPPER(TRIM(SUBSTITUTE(K618,CHAR(160)," "))),TRIM(SUBSTITUTE(K618,CHAR(160)," "))),SUMPRODUCT(--ISNUMBER(MATCH(MID(TRIM(SUBSTITUTE(K618,CHAR(160)," ")),ROW(INDIRECT("1:"&amp;LEN(TRIM(SUBSTITUTE(K618,CHAR(160)," "))))),1),{"A","B","C","D","E","F","G","H","I","J","K","L","M","N","O","P","Q","R","S","T","U","V","W","X","Y","Z","Ñ","0","1","2","3","4","5","6","7","8","9"," "},0)))=LEN(TRIM(SUBSTITUTE(K618,CHAR(160)," "))))),0,1)</f>
        <v>0</v>
      </c>
      <c r="AT618" s="635">
        <f t="shared" si="209"/>
        <v>0</v>
      </c>
      <c r="AU618" s="634">
        <f t="shared" si="210"/>
        <v>0</v>
      </c>
      <c r="AV618" s="634">
        <f t="shared" si="211"/>
        <v>0</v>
      </c>
      <c r="AW618" s="634">
        <f t="shared" si="212"/>
        <v>0</v>
      </c>
      <c r="AX618" s="635">
        <f t="shared" si="213"/>
        <v>0</v>
      </c>
      <c r="AY618" s="634">
        <f t="shared" si="214"/>
        <v>0</v>
      </c>
      <c r="AZ618" s="634">
        <f t="shared" si="215"/>
        <v>0</v>
      </c>
      <c r="BA618" s="634">
        <f t="shared" si="216"/>
        <v>0</v>
      </c>
      <c r="BB618" s="107"/>
      <c r="BC618" s="107"/>
      <c r="BD618" s="107"/>
      <c r="BE618" s="107"/>
      <c r="BF618" s="107"/>
      <c r="BG618" s="107"/>
      <c r="BH618" s="107"/>
      <c r="BI618" s="107"/>
    </row>
    <row r="619" spans="1:61" ht="15" customHeight="1">
      <c r="A619" s="30"/>
      <c r="B619" s="11"/>
      <c r="C619" s="35" t="s">
        <v>5242</v>
      </c>
      <c r="D619" s="800" t="str">
        <f>IF(CNGE_2026_M1_Secc1_Sub1!$D102="","",CNGE_2026_M1_Secc1_Sub1!$D102)</f>
        <v/>
      </c>
      <c r="E619" s="723"/>
      <c r="F619" s="724"/>
      <c r="G619" s="728"/>
      <c r="H619" s="714"/>
      <c r="I619" s="714"/>
      <c r="J619" s="805"/>
      <c r="K619" s="847"/>
      <c r="L619" s="714"/>
      <c r="M619" s="714"/>
      <c r="N619" s="805"/>
      <c r="O619" s="961"/>
      <c r="P619" s="962"/>
      <c r="Q619" s="961"/>
      <c r="R619" s="962"/>
      <c r="S619" s="961"/>
      <c r="T619" s="962"/>
      <c r="U619" s="961"/>
      <c r="V619" s="962"/>
      <c r="W619" s="961"/>
      <c r="X619" s="962"/>
      <c r="Y619" s="961"/>
      <c r="Z619" s="962"/>
      <c r="AA619" s="728"/>
      <c r="AB619" s="805"/>
      <c r="AC619" s="728"/>
      <c r="AD619" s="805"/>
      <c r="AH619" s="521">
        <f t="shared" si="217"/>
        <v>0</v>
      </c>
      <c r="AI619" s="522">
        <f t="shared" si="203"/>
        <v>0</v>
      </c>
      <c r="AJ619" s="523">
        <f t="shared" si="204"/>
        <v>0</v>
      </c>
      <c r="AK619" s="429">
        <f t="shared" si="205"/>
        <v>0</v>
      </c>
      <c r="AL619" s="293">
        <f t="shared" si="206"/>
        <v>0</v>
      </c>
      <c r="AM619" s="283" t="str">
        <f>IF(AL619=0,"",
IF(SUM($AL$558:AL619)=1,AN619,
IF($AL$678&gt;SUM($AL$558:AL619),_xlfn.CONCAT(", ",AN619),
IF($AL$678=SUM($AL$558:AL619),_xlfn.CONCAT(" y ",AN619)))))</f>
        <v/>
      </c>
      <c r="AN619" s="33" t="s">
        <v>5243</v>
      </c>
      <c r="AO619" s="370">
        <f t="shared" si="218"/>
        <v>0</v>
      </c>
      <c r="AP619" s="282">
        <f t="shared" si="207"/>
        <v>0</v>
      </c>
      <c r="AQ619" s="283" t="str">
        <f t="shared" si="208"/>
        <v/>
      </c>
      <c r="AR619" s="46" t="s">
        <v>5243</v>
      </c>
      <c r="AS619" s="107">
        <f ca="1">IF(OR(K619=" ",AND(EXACT(UPPER(TRIM(SUBSTITUTE(K619,CHAR(160)," "))),TRIM(SUBSTITUTE(K619,CHAR(160)," "))),SUMPRODUCT(--ISNUMBER(MATCH(MID(TRIM(SUBSTITUTE(K619,CHAR(160)," ")),ROW(INDIRECT("1:"&amp;LEN(TRIM(SUBSTITUTE(K619,CHAR(160)," "))))),1),{"A","B","C","D","E","F","G","H","I","J","K","L","M","N","O","P","Q","R","S","T","U","V","W","X","Y","Z","Ñ","0","1","2","3","4","5","6","7","8","9"," "},0)))=LEN(TRIM(SUBSTITUTE(K619,CHAR(160)," "))))),0,1)</f>
        <v>0</v>
      </c>
      <c r="AT619" s="635">
        <f t="shared" si="209"/>
        <v>0</v>
      </c>
      <c r="AU619" s="634">
        <f t="shared" si="210"/>
        <v>0</v>
      </c>
      <c r="AV619" s="634">
        <f t="shared" si="211"/>
        <v>0</v>
      </c>
      <c r="AW619" s="634">
        <f t="shared" si="212"/>
        <v>0</v>
      </c>
      <c r="AX619" s="635">
        <f t="shared" si="213"/>
        <v>0</v>
      </c>
      <c r="AY619" s="634">
        <f t="shared" si="214"/>
        <v>0</v>
      </c>
      <c r="AZ619" s="634">
        <f t="shared" si="215"/>
        <v>0</v>
      </c>
      <c r="BA619" s="634">
        <f t="shared" si="216"/>
        <v>0</v>
      </c>
      <c r="BB619" s="107"/>
      <c r="BC619" s="107"/>
      <c r="BD619" s="107"/>
      <c r="BE619" s="107"/>
      <c r="BF619" s="107"/>
      <c r="BG619" s="107"/>
      <c r="BH619" s="107"/>
      <c r="BI619" s="107"/>
    </row>
    <row r="620" spans="1:61" ht="15" customHeight="1">
      <c r="A620" s="30"/>
      <c r="B620" s="11"/>
      <c r="C620" s="35" t="s">
        <v>5244</v>
      </c>
      <c r="D620" s="800" t="str">
        <f>IF(CNGE_2026_M1_Secc1_Sub1!$D103="","",CNGE_2026_M1_Secc1_Sub1!$D103)</f>
        <v/>
      </c>
      <c r="E620" s="723"/>
      <c r="F620" s="724"/>
      <c r="G620" s="728"/>
      <c r="H620" s="714"/>
      <c r="I620" s="714"/>
      <c r="J620" s="805"/>
      <c r="K620" s="847"/>
      <c r="L620" s="714"/>
      <c r="M620" s="714"/>
      <c r="N620" s="805"/>
      <c r="O620" s="961"/>
      <c r="P620" s="962"/>
      <c r="Q620" s="961"/>
      <c r="R620" s="962"/>
      <c r="S620" s="961"/>
      <c r="T620" s="962"/>
      <c r="U620" s="961"/>
      <c r="V620" s="962"/>
      <c r="W620" s="961"/>
      <c r="X620" s="962"/>
      <c r="Y620" s="961"/>
      <c r="Z620" s="962"/>
      <c r="AA620" s="728"/>
      <c r="AB620" s="805"/>
      <c r="AC620" s="728"/>
      <c r="AD620" s="805"/>
      <c r="AH620" s="521">
        <f t="shared" si="217"/>
        <v>0</v>
      </c>
      <c r="AI620" s="522">
        <f t="shared" si="203"/>
        <v>0</v>
      </c>
      <c r="AJ620" s="523">
        <f t="shared" si="204"/>
        <v>0</v>
      </c>
      <c r="AK620" s="429">
        <f t="shared" si="205"/>
        <v>0</v>
      </c>
      <c r="AL620" s="293">
        <f t="shared" si="206"/>
        <v>0</v>
      </c>
      <c r="AM620" s="283" t="str">
        <f>IF(AL620=0,"",
IF(SUM($AL$558:AL620)=1,AN620,
IF($AL$678&gt;SUM($AL$558:AL620),_xlfn.CONCAT(", ",AN620),
IF($AL$678=SUM($AL$558:AL620),_xlfn.CONCAT(" y ",AN620)))))</f>
        <v/>
      </c>
      <c r="AN620" s="33" t="s">
        <v>5245</v>
      </c>
      <c r="AO620" s="370">
        <f t="shared" si="218"/>
        <v>0</v>
      </c>
      <c r="AP620" s="282">
        <f t="shared" si="207"/>
        <v>0</v>
      </c>
      <c r="AQ620" s="283" t="str">
        <f t="shared" si="208"/>
        <v/>
      </c>
      <c r="AR620" s="46" t="s">
        <v>5245</v>
      </c>
      <c r="AS620" s="107">
        <f ca="1">IF(OR(K620=" ",AND(EXACT(UPPER(TRIM(SUBSTITUTE(K620,CHAR(160)," "))),TRIM(SUBSTITUTE(K620,CHAR(160)," "))),SUMPRODUCT(--ISNUMBER(MATCH(MID(TRIM(SUBSTITUTE(K620,CHAR(160)," ")),ROW(INDIRECT("1:"&amp;LEN(TRIM(SUBSTITUTE(K620,CHAR(160)," "))))),1),{"A","B","C","D","E","F","G","H","I","J","K","L","M","N","O","P","Q","R","S","T","U","V","W","X","Y","Z","Ñ","0","1","2","3","4","5","6","7","8","9"," "},0)))=LEN(TRIM(SUBSTITUTE(K620,CHAR(160)," "))))),0,1)</f>
        <v>0</v>
      </c>
      <c r="AT620" s="635">
        <f t="shared" si="209"/>
        <v>0</v>
      </c>
      <c r="AU620" s="634">
        <f t="shared" si="210"/>
        <v>0</v>
      </c>
      <c r="AV620" s="634">
        <f t="shared" si="211"/>
        <v>0</v>
      </c>
      <c r="AW620" s="634">
        <f t="shared" si="212"/>
        <v>0</v>
      </c>
      <c r="AX620" s="635">
        <f t="shared" si="213"/>
        <v>0</v>
      </c>
      <c r="AY620" s="634">
        <f t="shared" si="214"/>
        <v>0</v>
      </c>
      <c r="AZ620" s="634">
        <f t="shared" si="215"/>
        <v>0</v>
      </c>
      <c r="BA620" s="634">
        <f t="shared" si="216"/>
        <v>0</v>
      </c>
      <c r="BB620" s="107"/>
      <c r="BC620" s="107"/>
      <c r="BD620" s="107"/>
      <c r="BE620" s="107"/>
      <c r="BF620" s="107"/>
      <c r="BG620" s="107"/>
      <c r="BH620" s="107"/>
      <c r="BI620" s="107"/>
    </row>
    <row r="621" spans="1:61" ht="15" customHeight="1">
      <c r="A621" s="30"/>
      <c r="B621" s="11"/>
      <c r="C621" s="35" t="s">
        <v>5246</v>
      </c>
      <c r="D621" s="800" t="str">
        <f>IF(CNGE_2026_M1_Secc1_Sub1!$D104="","",CNGE_2026_M1_Secc1_Sub1!$D104)</f>
        <v/>
      </c>
      <c r="E621" s="723"/>
      <c r="F621" s="724"/>
      <c r="G621" s="728"/>
      <c r="H621" s="714"/>
      <c r="I621" s="714"/>
      <c r="J621" s="805"/>
      <c r="K621" s="847"/>
      <c r="L621" s="714"/>
      <c r="M621" s="714"/>
      <c r="N621" s="805"/>
      <c r="O621" s="961"/>
      <c r="P621" s="962"/>
      <c r="Q621" s="961"/>
      <c r="R621" s="962"/>
      <c r="S621" s="961"/>
      <c r="T621" s="962"/>
      <c r="U621" s="961"/>
      <c r="V621" s="962"/>
      <c r="W621" s="961"/>
      <c r="X621" s="962"/>
      <c r="Y621" s="961"/>
      <c r="Z621" s="962"/>
      <c r="AA621" s="728"/>
      <c r="AB621" s="805"/>
      <c r="AC621" s="728"/>
      <c r="AD621" s="805"/>
      <c r="AH621" s="521">
        <f t="shared" si="217"/>
        <v>0</v>
      </c>
      <c r="AI621" s="522">
        <f t="shared" si="203"/>
        <v>0</v>
      </c>
      <c r="AJ621" s="523">
        <f t="shared" si="204"/>
        <v>0</v>
      </c>
      <c r="AK621" s="429">
        <f t="shared" si="205"/>
        <v>0</v>
      </c>
      <c r="AL621" s="293">
        <f t="shared" si="206"/>
        <v>0</v>
      </c>
      <c r="AM621" s="283" t="str">
        <f>IF(AL621=0,"",
IF(SUM($AL$558:AL621)=1,AN621,
IF($AL$678&gt;SUM($AL$558:AL621),_xlfn.CONCAT(", ",AN621),
IF($AL$678=SUM($AL$558:AL621),_xlfn.CONCAT(" y ",AN621)))))</f>
        <v/>
      </c>
      <c r="AN621" s="33" t="s">
        <v>5247</v>
      </c>
      <c r="AO621" s="370">
        <f t="shared" si="218"/>
        <v>0</v>
      </c>
      <c r="AP621" s="282">
        <f t="shared" si="207"/>
        <v>0</v>
      </c>
      <c r="AQ621" s="283" t="str">
        <f t="shared" si="208"/>
        <v/>
      </c>
      <c r="AR621" s="46" t="s">
        <v>5247</v>
      </c>
      <c r="AS621" s="107">
        <f ca="1">IF(OR(K621=" ",AND(EXACT(UPPER(TRIM(SUBSTITUTE(K621,CHAR(160)," "))),TRIM(SUBSTITUTE(K621,CHAR(160)," "))),SUMPRODUCT(--ISNUMBER(MATCH(MID(TRIM(SUBSTITUTE(K621,CHAR(160)," ")),ROW(INDIRECT("1:"&amp;LEN(TRIM(SUBSTITUTE(K621,CHAR(160)," "))))),1),{"A","B","C","D","E","F","G","H","I","J","K","L","M","N","O","P","Q","R","S","T","U","V","W","X","Y","Z","Ñ","0","1","2","3","4","5","6","7","8","9"," "},0)))=LEN(TRIM(SUBSTITUTE(K621,CHAR(160)," "))))),0,1)</f>
        <v>0</v>
      </c>
      <c r="AT621" s="635">
        <f t="shared" si="209"/>
        <v>0</v>
      </c>
      <c r="AU621" s="634">
        <f t="shared" si="210"/>
        <v>0</v>
      </c>
      <c r="AV621" s="634">
        <f t="shared" si="211"/>
        <v>0</v>
      </c>
      <c r="AW621" s="634">
        <f t="shared" si="212"/>
        <v>0</v>
      </c>
      <c r="AX621" s="635">
        <f t="shared" si="213"/>
        <v>0</v>
      </c>
      <c r="AY621" s="634">
        <f t="shared" si="214"/>
        <v>0</v>
      </c>
      <c r="AZ621" s="634">
        <f t="shared" si="215"/>
        <v>0</v>
      </c>
      <c r="BA621" s="634">
        <f t="shared" si="216"/>
        <v>0</v>
      </c>
      <c r="BB621" s="107"/>
      <c r="BC621" s="107"/>
      <c r="BD621" s="107"/>
      <c r="BE621" s="107"/>
      <c r="BF621" s="107"/>
      <c r="BG621" s="107"/>
      <c r="BH621" s="107"/>
      <c r="BI621" s="107"/>
    </row>
    <row r="622" spans="1:61" ht="15" customHeight="1">
      <c r="A622" s="30"/>
      <c r="B622" s="11"/>
      <c r="C622" s="35" t="s">
        <v>5248</v>
      </c>
      <c r="D622" s="800" t="str">
        <f>IF(CNGE_2026_M1_Secc1_Sub1!$D105="","",CNGE_2026_M1_Secc1_Sub1!$D105)</f>
        <v/>
      </c>
      <c r="E622" s="723"/>
      <c r="F622" s="724"/>
      <c r="G622" s="728"/>
      <c r="H622" s="714"/>
      <c r="I622" s="714"/>
      <c r="J622" s="805"/>
      <c r="K622" s="847"/>
      <c r="L622" s="714"/>
      <c r="M622" s="714"/>
      <c r="N622" s="805"/>
      <c r="O622" s="961"/>
      <c r="P622" s="962"/>
      <c r="Q622" s="961"/>
      <c r="R622" s="962"/>
      <c r="S622" s="961"/>
      <c r="T622" s="962"/>
      <c r="U622" s="961"/>
      <c r="V622" s="962"/>
      <c r="W622" s="961"/>
      <c r="X622" s="962"/>
      <c r="Y622" s="961"/>
      <c r="Z622" s="962"/>
      <c r="AA622" s="728"/>
      <c r="AB622" s="805"/>
      <c r="AC622" s="728"/>
      <c r="AD622" s="805"/>
      <c r="AH622" s="521">
        <f t="shared" si="217"/>
        <v>0</v>
      </c>
      <c r="AI622" s="522">
        <f t="shared" si="203"/>
        <v>0</v>
      </c>
      <c r="AJ622" s="523">
        <f t="shared" si="204"/>
        <v>0</v>
      </c>
      <c r="AK622" s="429">
        <f t="shared" si="205"/>
        <v>0</v>
      </c>
      <c r="AL622" s="293">
        <f t="shared" si="206"/>
        <v>0</v>
      </c>
      <c r="AM622" s="283" t="str">
        <f>IF(AL622=0,"",
IF(SUM($AL$558:AL622)=1,AN622,
IF($AL$678&gt;SUM($AL$558:AL622),_xlfn.CONCAT(", ",AN622),
IF($AL$678=SUM($AL$558:AL622),_xlfn.CONCAT(" y ",AN622)))))</f>
        <v/>
      </c>
      <c r="AN622" s="33" t="s">
        <v>5249</v>
      </c>
      <c r="AO622" s="370">
        <f t="shared" ref="AO622:AO653" si="219">IF(OR(Y622="NS",S622="NS"),0,IF(Y622&gt;S622,0,IF(AND(AA622="X",S622&lt;&gt;""),0,IF(COUNTA(Y622,S622)=0,0,1))))</f>
        <v>0</v>
      </c>
      <c r="AP622" s="282">
        <f t="shared" si="207"/>
        <v>0</v>
      </c>
      <c r="AQ622" s="283" t="str">
        <f t="shared" si="208"/>
        <v/>
      </c>
      <c r="AR622" s="46" t="s">
        <v>5249</v>
      </c>
      <c r="AS622" s="107">
        <f ca="1">IF(OR(K622=" ",AND(EXACT(UPPER(TRIM(SUBSTITUTE(K622,CHAR(160)," "))),TRIM(SUBSTITUTE(K622,CHAR(160)," "))),SUMPRODUCT(--ISNUMBER(MATCH(MID(TRIM(SUBSTITUTE(K622,CHAR(160)," ")),ROW(INDIRECT("1:"&amp;LEN(TRIM(SUBSTITUTE(K622,CHAR(160)," "))))),1),{"A","B","C","D","E","F","G","H","I","J","K","L","M","N","O","P","Q","R","S","T","U","V","W","X","Y","Z","Ñ","0","1","2","3","4","5","6","7","8","9"," "},0)))=LEN(TRIM(SUBSTITUTE(K622,CHAR(160)," "))))),0,1)</f>
        <v>0</v>
      </c>
      <c r="AT622" s="635">
        <f t="shared" si="209"/>
        <v>0</v>
      </c>
      <c r="AU622" s="634">
        <f t="shared" si="210"/>
        <v>0</v>
      </c>
      <c r="AV622" s="634">
        <f t="shared" si="211"/>
        <v>0</v>
      </c>
      <c r="AW622" s="634">
        <f t="shared" si="212"/>
        <v>0</v>
      </c>
      <c r="AX622" s="635">
        <f t="shared" si="213"/>
        <v>0</v>
      </c>
      <c r="AY622" s="634">
        <f t="shared" si="214"/>
        <v>0</v>
      </c>
      <c r="AZ622" s="634">
        <f t="shared" si="215"/>
        <v>0</v>
      </c>
      <c r="BA622" s="634">
        <f t="shared" si="216"/>
        <v>0</v>
      </c>
      <c r="BB622" s="107"/>
      <c r="BC622" s="107"/>
      <c r="BD622" s="107"/>
      <c r="BE622" s="107"/>
      <c r="BF622" s="107"/>
      <c r="BG622" s="107"/>
      <c r="BH622" s="107"/>
      <c r="BI622" s="107"/>
    </row>
    <row r="623" spans="1:61" ht="15" customHeight="1">
      <c r="A623" s="30"/>
      <c r="B623" s="11"/>
      <c r="C623" s="35" t="s">
        <v>5250</v>
      </c>
      <c r="D623" s="800" t="str">
        <f>IF(CNGE_2026_M1_Secc1_Sub1!$D106="","",CNGE_2026_M1_Secc1_Sub1!$D106)</f>
        <v/>
      </c>
      <c r="E623" s="723"/>
      <c r="F623" s="724"/>
      <c r="G623" s="728"/>
      <c r="H623" s="714"/>
      <c r="I623" s="714"/>
      <c r="J623" s="805"/>
      <c r="K623" s="847"/>
      <c r="L623" s="714"/>
      <c r="M623" s="714"/>
      <c r="N623" s="805"/>
      <c r="O623" s="961"/>
      <c r="P623" s="962"/>
      <c r="Q623" s="961"/>
      <c r="R623" s="962"/>
      <c r="S623" s="961"/>
      <c r="T623" s="962"/>
      <c r="U623" s="961"/>
      <c r="V623" s="962"/>
      <c r="W623" s="961"/>
      <c r="X623" s="962"/>
      <c r="Y623" s="961"/>
      <c r="Z623" s="962"/>
      <c r="AA623" s="728"/>
      <c r="AB623" s="805"/>
      <c r="AC623" s="728"/>
      <c r="AD623" s="805"/>
      <c r="AH623" s="521">
        <f t="shared" ref="AH623:AH677" si="220">IF(AND($P470&lt;&gt;"",$P470&lt;&gt;1,COUNTA(G623:AD623)&gt;0),1,0)</f>
        <v>0</v>
      </c>
      <c r="AI623" s="522">
        <f t="shared" ref="AI623:AI677" si="221">IF(AND($G623&lt;&gt;"",$G623&lt;&gt;1,COUNTA(K623:AD623)&gt;0),1,0)</f>
        <v>0</v>
      </c>
      <c r="AJ623" s="523">
        <f t="shared" ref="AJ623:AJ677" si="222">IF(AND($AA623&lt;&gt;"",$AA623="X",COUNTA(U623:Z623)&gt;0),1,0)</f>
        <v>0</v>
      </c>
      <c r="AK623" s="429">
        <f t="shared" ref="AK623:AK677" si="223">IF(AND($C$338&lt;&gt;"",$C$338&lt;&gt;1,COUNTA(G623:AD623)=0),0,IF(AND($P470&lt;&gt;"",$P470&lt;&gt;1,COUNTA(G623:AD623)=0),0,IF(P470="",0,IF(AND(COUNTBLANK(D623)=0,$G623&lt;&gt;"",$G623&lt;&gt;1,COUNTA(K623:AD623)=0),0,IF(AND(COUNTBLANK(D623)=0,$G623&lt;&gt;"",$G623=1,COUNTA(K623:Z623,AC623)=8,AA623=""),0,IF(AND(COUNTBLANK(D623)=0,$G623&lt;&gt;"",$G623=1,COUNTA(K623:T623,AC623)=5,COUNTA(U623:Z623)=0,AA623="X"),0,IF(AND(COUNTBLANK(D623)=1,COUNTA(G623:AD623)=0),0,1)))))))</f>
        <v>0</v>
      </c>
      <c r="AL623" s="293">
        <f t="shared" ref="AL623:AL677" si="224">IF(AK623=0,0,1)</f>
        <v>0</v>
      </c>
      <c r="AM623" s="283" t="str">
        <f>IF(AL623=0,"",
IF(SUM($AL$558:AL623)=1,AN623,
IF($AL$678&gt;SUM($AL$558:AL623),_xlfn.CONCAT(", ",AN623),
IF($AL$678=SUM($AL$558:AL623),_xlfn.CONCAT(" y ",AN623)))))</f>
        <v/>
      </c>
      <c r="AN623" s="33" t="s">
        <v>5251</v>
      </c>
      <c r="AO623" s="370">
        <f t="shared" si="219"/>
        <v>0</v>
      </c>
      <c r="AP623" s="282">
        <f t="shared" ref="AP623:AP677" si="225">IF(SUM(AO623)=0,0,1)</f>
        <v>0</v>
      </c>
      <c r="AQ623" s="283" t="str">
        <f t="shared" ref="AQ623:AQ658" si="226">IF(AP623=0,"",
IF(SUM(AP623:AP623)=1,AR623,
IF(AP643&gt;SUM(AP623:AP623),_xlfn.CONCAT(", ",AR623),
IF(AP643=SUM(AP623:AP623),_xlfn.CONCAT(" y ",AR623)))))</f>
        <v/>
      </c>
      <c r="AR623" s="46" t="s">
        <v>5251</v>
      </c>
      <c r="AS623" s="107">
        <f ca="1">IF(OR(K623=" ",AND(EXACT(UPPER(TRIM(SUBSTITUTE(K623,CHAR(160)," "))),TRIM(SUBSTITUTE(K623,CHAR(160)," "))),SUMPRODUCT(--ISNUMBER(MATCH(MID(TRIM(SUBSTITUTE(K623,CHAR(160)," ")),ROW(INDIRECT("1:"&amp;LEN(TRIM(SUBSTITUTE(K623,CHAR(160)," "))))),1),{"A","B","C","D","E","F","G","H","I","J","K","L","M","N","O","P","Q","R","S","T","U","V","W","X","Y","Z","Ñ","0","1","2","3","4","5","6","7","8","9"," "},0)))=LEN(TRIM(SUBSTITUTE(K623,CHAR(160)," "))))),0,1)</f>
        <v>0</v>
      </c>
      <c r="AT623" s="635">
        <f t="shared" ref="AT623:AT677" si="227">IF(OR(O623="NS",Q623="NS",S623="NS"),0,IF(OR(Q623="",S623=""),0,IF(IFERROR(VALUE(O623),0)&gt;DAY(EOMONTH(DATE(IFERROR(VALUE(Q623),0),IFERROR(VALUE(S623),0),1),0)),1,0)))</f>
        <v>0</v>
      </c>
      <c r="AU623" s="634">
        <f t="shared" ref="AU623:AU677" si="228">IF(OR(O623="",O623="NS",AND(LEN(O623)=2,IFERROR(VALUE(O623),0)&gt;=1,IFERROR(VALUE(O623),0)&lt;=31)),0,1)</f>
        <v>0</v>
      </c>
      <c r="AV623" s="634">
        <f t="shared" ref="AV623:AV677" si="229">IF(OR(Q623="",Q623="NS",AND(LEN(Q623)=2,IFERROR(VALUE(Q623),0)&gt;=1,IFERROR(VALUE(Q623),0)&lt;=12)),0,1)</f>
        <v>0</v>
      </c>
      <c r="AW623" s="634">
        <f t="shared" ref="AW623:AW677" si="230">IF(OR(S623="",S623="NS",AND(LEN(S623)=4,IFERROR(VALUE(S623),0)&gt;=1821,IFERROR(VALUE(S623),0)&lt;=2025)),0,1)</f>
        <v>0</v>
      </c>
      <c r="AX623" s="635">
        <f t="shared" ref="AX623:AX677" si="231">IF(OR(U623="NS",W623="NS",Y623="NS"),0,IF(OR(W623="",Y623=""),0,IF(IFERROR(VALUE(U623),0)&gt;DAY(EOMONTH(DATE(IFERROR(VALUE(W623),0),IFERROR(VALUE(Y623),0),1),0)),1,0)))</f>
        <v>0</v>
      </c>
      <c r="AY623" s="634">
        <f t="shared" ref="AY623:AY677" si="232">IF(OR(U623="",U623="NS",AND(LEN(U623)=2,IFERROR(VALUE(U623),0)&gt;=1,IFERROR(VALUE(U623),0)&lt;=31)),0,1)</f>
        <v>0</v>
      </c>
      <c r="AZ623" s="634">
        <f t="shared" ref="AZ623:AZ677" si="233">IF(OR(W623="",W623="NS",AND(LEN(W623)=2,IFERROR(VALUE(W623),0)&gt;=1,IFERROR(VALUE(W623),0)&lt;=12)),0,1)</f>
        <v>0</v>
      </c>
      <c r="BA623" s="634">
        <f t="shared" ref="BA623:BA677" si="234">IF(OR(Y623="",Y623="NS",AND(LEN(Y623)=4,IFERROR(VALUE(Y623),0)&gt;=1821,IFERROR(VALUE(Y623),0)&lt;=2025)),0,1)</f>
        <v>0</v>
      </c>
      <c r="BB623" s="107"/>
      <c r="BC623" s="107"/>
      <c r="BD623" s="107"/>
      <c r="BE623" s="107"/>
      <c r="BF623" s="107"/>
      <c r="BG623" s="107"/>
      <c r="BH623" s="107"/>
      <c r="BI623" s="107"/>
    </row>
    <row r="624" spans="1:61" ht="15" customHeight="1">
      <c r="A624" s="30"/>
      <c r="B624" s="11"/>
      <c r="C624" s="35" t="s">
        <v>5252</v>
      </c>
      <c r="D624" s="800" t="str">
        <f>IF(CNGE_2026_M1_Secc1_Sub1!$D107="","",CNGE_2026_M1_Secc1_Sub1!$D107)</f>
        <v/>
      </c>
      <c r="E624" s="723"/>
      <c r="F624" s="724"/>
      <c r="G624" s="728"/>
      <c r="H624" s="714"/>
      <c r="I624" s="714"/>
      <c r="J624" s="805"/>
      <c r="K624" s="847"/>
      <c r="L624" s="714"/>
      <c r="M624" s="714"/>
      <c r="N624" s="805"/>
      <c r="O624" s="961"/>
      <c r="P624" s="962"/>
      <c r="Q624" s="961"/>
      <c r="R624" s="962"/>
      <c r="S624" s="961"/>
      <c r="T624" s="962"/>
      <c r="U624" s="961"/>
      <c r="V624" s="962"/>
      <c r="W624" s="961"/>
      <c r="X624" s="962"/>
      <c r="Y624" s="961"/>
      <c r="Z624" s="962"/>
      <c r="AA624" s="728"/>
      <c r="AB624" s="805"/>
      <c r="AC624" s="728"/>
      <c r="AD624" s="805"/>
      <c r="AH624" s="521">
        <f t="shared" si="220"/>
        <v>0</v>
      </c>
      <c r="AI624" s="522">
        <f t="shared" si="221"/>
        <v>0</v>
      </c>
      <c r="AJ624" s="523">
        <f t="shared" si="222"/>
        <v>0</v>
      </c>
      <c r="AK624" s="429">
        <f t="shared" si="223"/>
        <v>0</v>
      </c>
      <c r="AL624" s="293">
        <f t="shared" si="224"/>
        <v>0</v>
      </c>
      <c r="AM624" s="283" t="str">
        <f>IF(AL624=0,"",
IF(SUM($AL$558:AL624)=1,AN624,
IF($AL$678&gt;SUM($AL$558:AL624),_xlfn.CONCAT(", ",AN624),
IF($AL$678=SUM($AL$558:AL624),_xlfn.CONCAT(" y ",AN624)))))</f>
        <v/>
      </c>
      <c r="AN624" s="33" t="s">
        <v>5253</v>
      </c>
      <c r="AO624" s="370">
        <f t="shared" si="219"/>
        <v>0</v>
      </c>
      <c r="AP624" s="282">
        <f t="shared" si="225"/>
        <v>0</v>
      </c>
      <c r="AQ624" s="283" t="str">
        <f t="shared" si="226"/>
        <v/>
      </c>
      <c r="AR624" s="46" t="s">
        <v>5253</v>
      </c>
      <c r="AS624" s="107">
        <f ca="1">IF(OR(K624=" ",AND(EXACT(UPPER(TRIM(SUBSTITUTE(K624,CHAR(160)," "))),TRIM(SUBSTITUTE(K624,CHAR(160)," "))),SUMPRODUCT(--ISNUMBER(MATCH(MID(TRIM(SUBSTITUTE(K624,CHAR(160)," ")),ROW(INDIRECT("1:"&amp;LEN(TRIM(SUBSTITUTE(K624,CHAR(160)," "))))),1),{"A","B","C","D","E","F","G","H","I","J","K","L","M","N","O","P","Q","R","S","T","U","V","W","X","Y","Z","Ñ","0","1","2","3","4","5","6","7","8","9"," "},0)))=LEN(TRIM(SUBSTITUTE(K624,CHAR(160)," "))))),0,1)</f>
        <v>0</v>
      </c>
      <c r="AT624" s="635">
        <f t="shared" si="227"/>
        <v>0</v>
      </c>
      <c r="AU624" s="634">
        <f t="shared" si="228"/>
        <v>0</v>
      </c>
      <c r="AV624" s="634">
        <f t="shared" si="229"/>
        <v>0</v>
      </c>
      <c r="AW624" s="634">
        <f t="shared" si="230"/>
        <v>0</v>
      </c>
      <c r="AX624" s="635">
        <f t="shared" si="231"/>
        <v>0</v>
      </c>
      <c r="AY624" s="634">
        <f t="shared" si="232"/>
        <v>0</v>
      </c>
      <c r="AZ624" s="634">
        <f t="shared" si="233"/>
        <v>0</v>
      </c>
      <c r="BA624" s="634">
        <f t="shared" si="234"/>
        <v>0</v>
      </c>
      <c r="BB624" s="107"/>
      <c r="BC624" s="107"/>
      <c r="BD624" s="107"/>
      <c r="BE624" s="107"/>
      <c r="BF624" s="107"/>
      <c r="BG624" s="107"/>
      <c r="BH624" s="107"/>
      <c r="BI624" s="107"/>
    </row>
    <row r="625" spans="1:61" ht="15" customHeight="1">
      <c r="A625" s="30"/>
      <c r="B625" s="11"/>
      <c r="C625" s="35" t="s">
        <v>5254</v>
      </c>
      <c r="D625" s="800" t="str">
        <f>IF(CNGE_2026_M1_Secc1_Sub1!$D108="","",CNGE_2026_M1_Secc1_Sub1!$D108)</f>
        <v/>
      </c>
      <c r="E625" s="723"/>
      <c r="F625" s="724"/>
      <c r="G625" s="728"/>
      <c r="H625" s="714"/>
      <c r="I625" s="714"/>
      <c r="J625" s="805"/>
      <c r="K625" s="847"/>
      <c r="L625" s="714"/>
      <c r="M625" s="714"/>
      <c r="N625" s="805"/>
      <c r="O625" s="961"/>
      <c r="P625" s="962"/>
      <c r="Q625" s="961"/>
      <c r="R625" s="962"/>
      <c r="S625" s="961"/>
      <c r="T625" s="962"/>
      <c r="U625" s="961"/>
      <c r="V625" s="962"/>
      <c r="W625" s="961"/>
      <c r="X625" s="962"/>
      <c r="Y625" s="961"/>
      <c r="Z625" s="962"/>
      <c r="AA625" s="728"/>
      <c r="AB625" s="805"/>
      <c r="AC625" s="728"/>
      <c r="AD625" s="805"/>
      <c r="AH625" s="521">
        <f t="shared" si="220"/>
        <v>0</v>
      </c>
      <c r="AI625" s="522">
        <f t="shared" si="221"/>
        <v>0</v>
      </c>
      <c r="AJ625" s="523">
        <f t="shared" si="222"/>
        <v>0</v>
      </c>
      <c r="AK625" s="429">
        <f t="shared" si="223"/>
        <v>0</v>
      </c>
      <c r="AL625" s="293">
        <f t="shared" si="224"/>
        <v>0</v>
      </c>
      <c r="AM625" s="283" t="str">
        <f>IF(AL625=0,"",
IF(SUM($AL$558:AL625)=1,AN625,
IF($AL$678&gt;SUM($AL$558:AL625),_xlfn.CONCAT(", ",AN625),
IF($AL$678=SUM($AL$558:AL625),_xlfn.CONCAT(" y ",AN625)))))</f>
        <v/>
      </c>
      <c r="AN625" s="33" t="s">
        <v>5255</v>
      </c>
      <c r="AO625" s="370">
        <f t="shared" si="219"/>
        <v>0</v>
      </c>
      <c r="AP625" s="282">
        <f t="shared" si="225"/>
        <v>0</v>
      </c>
      <c r="AQ625" s="283" t="str">
        <f t="shared" si="226"/>
        <v/>
      </c>
      <c r="AR625" s="46" t="s">
        <v>5255</v>
      </c>
      <c r="AS625" s="107">
        <f ca="1">IF(OR(K625=" ",AND(EXACT(UPPER(TRIM(SUBSTITUTE(K625,CHAR(160)," "))),TRIM(SUBSTITUTE(K625,CHAR(160)," "))),SUMPRODUCT(--ISNUMBER(MATCH(MID(TRIM(SUBSTITUTE(K625,CHAR(160)," ")),ROW(INDIRECT("1:"&amp;LEN(TRIM(SUBSTITUTE(K625,CHAR(160)," "))))),1),{"A","B","C","D","E","F","G","H","I","J","K","L","M","N","O","P","Q","R","S","T","U","V","W","X","Y","Z","Ñ","0","1","2","3","4","5","6","7","8","9"," "},0)))=LEN(TRIM(SUBSTITUTE(K625,CHAR(160)," "))))),0,1)</f>
        <v>0</v>
      </c>
      <c r="AT625" s="635">
        <f t="shared" si="227"/>
        <v>0</v>
      </c>
      <c r="AU625" s="634">
        <f t="shared" si="228"/>
        <v>0</v>
      </c>
      <c r="AV625" s="634">
        <f t="shared" si="229"/>
        <v>0</v>
      </c>
      <c r="AW625" s="634">
        <f t="shared" si="230"/>
        <v>0</v>
      </c>
      <c r="AX625" s="635">
        <f t="shared" si="231"/>
        <v>0</v>
      </c>
      <c r="AY625" s="634">
        <f t="shared" si="232"/>
        <v>0</v>
      </c>
      <c r="AZ625" s="634">
        <f t="shared" si="233"/>
        <v>0</v>
      </c>
      <c r="BA625" s="634">
        <f t="shared" si="234"/>
        <v>0</v>
      </c>
      <c r="BB625" s="107"/>
      <c r="BC625" s="107"/>
      <c r="BD625" s="107"/>
      <c r="BE625" s="107"/>
      <c r="BF625" s="107"/>
      <c r="BG625" s="107"/>
      <c r="BH625" s="107"/>
      <c r="BI625" s="107"/>
    </row>
    <row r="626" spans="1:61" ht="15" customHeight="1">
      <c r="A626" s="30"/>
      <c r="B626" s="11"/>
      <c r="C626" s="35" t="s">
        <v>5256</v>
      </c>
      <c r="D626" s="800" t="str">
        <f>IF(CNGE_2026_M1_Secc1_Sub1!$D109="","",CNGE_2026_M1_Secc1_Sub1!$D109)</f>
        <v/>
      </c>
      <c r="E626" s="723"/>
      <c r="F626" s="724"/>
      <c r="G626" s="728"/>
      <c r="H626" s="714"/>
      <c r="I626" s="714"/>
      <c r="J626" s="805"/>
      <c r="K626" s="847"/>
      <c r="L626" s="714"/>
      <c r="M626" s="714"/>
      <c r="N626" s="805"/>
      <c r="O626" s="961"/>
      <c r="P626" s="962"/>
      <c r="Q626" s="961"/>
      <c r="R626" s="962"/>
      <c r="S626" s="961"/>
      <c r="T626" s="962"/>
      <c r="U626" s="961"/>
      <c r="V626" s="962"/>
      <c r="W626" s="961"/>
      <c r="X626" s="962"/>
      <c r="Y626" s="961"/>
      <c r="Z626" s="962"/>
      <c r="AA626" s="728"/>
      <c r="AB626" s="805"/>
      <c r="AC626" s="728"/>
      <c r="AD626" s="805"/>
      <c r="AH626" s="521">
        <f t="shared" si="220"/>
        <v>0</v>
      </c>
      <c r="AI626" s="522">
        <f t="shared" si="221"/>
        <v>0</v>
      </c>
      <c r="AJ626" s="523">
        <f t="shared" si="222"/>
        <v>0</v>
      </c>
      <c r="AK626" s="429">
        <f t="shared" si="223"/>
        <v>0</v>
      </c>
      <c r="AL626" s="293">
        <f t="shared" si="224"/>
        <v>0</v>
      </c>
      <c r="AM626" s="283" t="str">
        <f>IF(AL626=0,"",
IF(SUM($AL$558:AL626)=1,AN626,
IF($AL$678&gt;SUM($AL$558:AL626),_xlfn.CONCAT(", ",AN626),
IF($AL$678=SUM($AL$558:AL626),_xlfn.CONCAT(" y ",AN626)))))</f>
        <v/>
      </c>
      <c r="AN626" s="33" t="s">
        <v>5257</v>
      </c>
      <c r="AO626" s="370">
        <f t="shared" si="219"/>
        <v>0</v>
      </c>
      <c r="AP626" s="282">
        <f t="shared" si="225"/>
        <v>0</v>
      </c>
      <c r="AQ626" s="283" t="str">
        <f t="shared" si="226"/>
        <v/>
      </c>
      <c r="AR626" s="46" t="s">
        <v>5257</v>
      </c>
      <c r="AS626" s="107">
        <f ca="1">IF(OR(K626=" ",AND(EXACT(UPPER(TRIM(SUBSTITUTE(K626,CHAR(160)," "))),TRIM(SUBSTITUTE(K626,CHAR(160)," "))),SUMPRODUCT(--ISNUMBER(MATCH(MID(TRIM(SUBSTITUTE(K626,CHAR(160)," ")),ROW(INDIRECT("1:"&amp;LEN(TRIM(SUBSTITUTE(K626,CHAR(160)," "))))),1),{"A","B","C","D","E","F","G","H","I","J","K","L","M","N","O","P","Q","R","S","T","U","V","W","X","Y","Z","Ñ","0","1","2","3","4","5","6","7","8","9"," "},0)))=LEN(TRIM(SUBSTITUTE(K626,CHAR(160)," "))))),0,1)</f>
        <v>0</v>
      </c>
      <c r="AT626" s="635">
        <f t="shared" si="227"/>
        <v>0</v>
      </c>
      <c r="AU626" s="634">
        <f t="shared" si="228"/>
        <v>0</v>
      </c>
      <c r="AV626" s="634">
        <f t="shared" si="229"/>
        <v>0</v>
      </c>
      <c r="AW626" s="634">
        <f t="shared" si="230"/>
        <v>0</v>
      </c>
      <c r="AX626" s="635">
        <f t="shared" si="231"/>
        <v>0</v>
      </c>
      <c r="AY626" s="634">
        <f t="shared" si="232"/>
        <v>0</v>
      </c>
      <c r="AZ626" s="634">
        <f t="shared" si="233"/>
        <v>0</v>
      </c>
      <c r="BA626" s="634">
        <f t="shared" si="234"/>
        <v>0</v>
      </c>
      <c r="BB626" s="107"/>
      <c r="BC626" s="107"/>
      <c r="BD626" s="107"/>
      <c r="BE626" s="107"/>
      <c r="BF626" s="107"/>
      <c r="BG626" s="107"/>
      <c r="BH626" s="107"/>
      <c r="BI626" s="107"/>
    </row>
    <row r="627" spans="1:61" ht="15" customHeight="1">
      <c r="A627" s="30"/>
      <c r="B627" s="11"/>
      <c r="C627" s="35" t="s">
        <v>5258</v>
      </c>
      <c r="D627" s="800" t="str">
        <f>IF(CNGE_2026_M1_Secc1_Sub1!$D110="","",CNGE_2026_M1_Secc1_Sub1!$D110)</f>
        <v/>
      </c>
      <c r="E627" s="723"/>
      <c r="F627" s="724"/>
      <c r="G627" s="728"/>
      <c r="H627" s="714"/>
      <c r="I627" s="714"/>
      <c r="J627" s="805"/>
      <c r="K627" s="847"/>
      <c r="L627" s="714"/>
      <c r="M627" s="714"/>
      <c r="N627" s="805"/>
      <c r="O627" s="961"/>
      <c r="P627" s="962"/>
      <c r="Q627" s="961"/>
      <c r="R627" s="962"/>
      <c r="S627" s="961"/>
      <c r="T627" s="962"/>
      <c r="U627" s="961"/>
      <c r="V627" s="962"/>
      <c r="W627" s="961"/>
      <c r="X627" s="962"/>
      <c r="Y627" s="961"/>
      <c r="Z627" s="962"/>
      <c r="AA627" s="728"/>
      <c r="AB627" s="805"/>
      <c r="AC627" s="728"/>
      <c r="AD627" s="805"/>
      <c r="AH627" s="521">
        <f t="shared" si="220"/>
        <v>0</v>
      </c>
      <c r="AI627" s="522">
        <f t="shared" si="221"/>
        <v>0</v>
      </c>
      <c r="AJ627" s="523">
        <f t="shared" si="222"/>
        <v>0</v>
      </c>
      <c r="AK627" s="429">
        <f t="shared" si="223"/>
        <v>0</v>
      </c>
      <c r="AL627" s="293">
        <f t="shared" si="224"/>
        <v>0</v>
      </c>
      <c r="AM627" s="283" t="str">
        <f>IF(AL627=0,"",
IF(SUM($AL$558:AL627)=1,AN627,
IF($AL$678&gt;SUM($AL$558:AL627),_xlfn.CONCAT(", ",AN627),
IF($AL$678=SUM($AL$558:AL627),_xlfn.CONCAT(" y ",AN627)))))</f>
        <v/>
      </c>
      <c r="AN627" s="33" t="s">
        <v>5259</v>
      </c>
      <c r="AO627" s="370">
        <f t="shared" si="219"/>
        <v>0</v>
      </c>
      <c r="AP627" s="282">
        <f t="shared" si="225"/>
        <v>0</v>
      </c>
      <c r="AQ627" s="283" t="str">
        <f t="shared" si="226"/>
        <v/>
      </c>
      <c r="AR627" s="46" t="s">
        <v>5259</v>
      </c>
      <c r="AS627" s="107">
        <f ca="1">IF(OR(K627=" ",AND(EXACT(UPPER(TRIM(SUBSTITUTE(K627,CHAR(160)," "))),TRIM(SUBSTITUTE(K627,CHAR(160)," "))),SUMPRODUCT(--ISNUMBER(MATCH(MID(TRIM(SUBSTITUTE(K627,CHAR(160)," ")),ROW(INDIRECT("1:"&amp;LEN(TRIM(SUBSTITUTE(K627,CHAR(160)," "))))),1),{"A","B","C","D","E","F","G","H","I","J","K","L","M","N","O","P","Q","R","S","T","U","V","W","X","Y","Z","Ñ","0","1","2","3","4","5","6","7","8","9"," "},0)))=LEN(TRIM(SUBSTITUTE(K627,CHAR(160)," "))))),0,1)</f>
        <v>0</v>
      </c>
      <c r="AT627" s="635">
        <f t="shared" si="227"/>
        <v>0</v>
      </c>
      <c r="AU627" s="634">
        <f t="shared" si="228"/>
        <v>0</v>
      </c>
      <c r="AV627" s="634">
        <f t="shared" si="229"/>
        <v>0</v>
      </c>
      <c r="AW627" s="634">
        <f t="shared" si="230"/>
        <v>0</v>
      </c>
      <c r="AX627" s="635">
        <f t="shared" si="231"/>
        <v>0</v>
      </c>
      <c r="AY627" s="634">
        <f t="shared" si="232"/>
        <v>0</v>
      </c>
      <c r="AZ627" s="634">
        <f t="shared" si="233"/>
        <v>0</v>
      </c>
      <c r="BA627" s="634">
        <f t="shared" si="234"/>
        <v>0</v>
      </c>
      <c r="BB627" s="107"/>
      <c r="BC627" s="107"/>
      <c r="BD627" s="107"/>
      <c r="BE627" s="107"/>
      <c r="BF627" s="107"/>
      <c r="BG627" s="107"/>
      <c r="BH627" s="107"/>
      <c r="BI627" s="107"/>
    </row>
    <row r="628" spans="1:61" ht="15" customHeight="1">
      <c r="A628" s="30"/>
      <c r="B628" s="11"/>
      <c r="C628" s="35" t="s">
        <v>5260</v>
      </c>
      <c r="D628" s="800" t="str">
        <f>IF(CNGE_2026_M1_Secc1_Sub1!$D111="","",CNGE_2026_M1_Secc1_Sub1!$D111)</f>
        <v/>
      </c>
      <c r="E628" s="723"/>
      <c r="F628" s="724"/>
      <c r="G628" s="728"/>
      <c r="H628" s="714"/>
      <c r="I628" s="714"/>
      <c r="J628" s="805"/>
      <c r="K628" s="847"/>
      <c r="L628" s="714"/>
      <c r="M628" s="714"/>
      <c r="N628" s="805"/>
      <c r="O628" s="961"/>
      <c r="P628" s="962"/>
      <c r="Q628" s="961"/>
      <c r="R628" s="962"/>
      <c r="S628" s="961"/>
      <c r="T628" s="962"/>
      <c r="U628" s="961"/>
      <c r="V628" s="962"/>
      <c r="W628" s="961"/>
      <c r="X628" s="962"/>
      <c r="Y628" s="961"/>
      <c r="Z628" s="962"/>
      <c r="AA628" s="728"/>
      <c r="AB628" s="805"/>
      <c r="AC628" s="728"/>
      <c r="AD628" s="805"/>
      <c r="AH628" s="521">
        <f t="shared" si="220"/>
        <v>0</v>
      </c>
      <c r="AI628" s="522">
        <f t="shared" si="221"/>
        <v>0</v>
      </c>
      <c r="AJ628" s="523">
        <f t="shared" si="222"/>
        <v>0</v>
      </c>
      <c r="AK628" s="429">
        <f t="shared" si="223"/>
        <v>0</v>
      </c>
      <c r="AL628" s="293">
        <f t="shared" si="224"/>
        <v>0</v>
      </c>
      <c r="AM628" s="283" t="str">
        <f>IF(AL628=0,"",
IF(SUM($AL$558:AL628)=1,AN628,
IF($AL$678&gt;SUM($AL$558:AL628),_xlfn.CONCAT(", ",AN628),
IF($AL$678=SUM($AL$558:AL628),_xlfn.CONCAT(" y ",AN628)))))</f>
        <v/>
      </c>
      <c r="AN628" s="33" t="s">
        <v>5261</v>
      </c>
      <c r="AO628" s="370">
        <f t="shared" si="219"/>
        <v>0</v>
      </c>
      <c r="AP628" s="282">
        <f t="shared" si="225"/>
        <v>0</v>
      </c>
      <c r="AQ628" s="283" t="str">
        <f t="shared" si="226"/>
        <v/>
      </c>
      <c r="AR628" s="46" t="s">
        <v>5261</v>
      </c>
      <c r="AS628" s="107">
        <f ca="1">IF(OR(K628=" ",AND(EXACT(UPPER(TRIM(SUBSTITUTE(K628,CHAR(160)," "))),TRIM(SUBSTITUTE(K628,CHAR(160)," "))),SUMPRODUCT(--ISNUMBER(MATCH(MID(TRIM(SUBSTITUTE(K628,CHAR(160)," ")),ROW(INDIRECT("1:"&amp;LEN(TRIM(SUBSTITUTE(K628,CHAR(160)," "))))),1),{"A","B","C","D","E","F","G","H","I","J","K","L","M","N","O","P","Q","R","S","T","U","V","W","X","Y","Z","Ñ","0","1","2","3","4","5","6","7","8","9"," "},0)))=LEN(TRIM(SUBSTITUTE(K628,CHAR(160)," "))))),0,1)</f>
        <v>0</v>
      </c>
      <c r="AT628" s="635">
        <f t="shared" si="227"/>
        <v>0</v>
      </c>
      <c r="AU628" s="634">
        <f t="shared" si="228"/>
        <v>0</v>
      </c>
      <c r="AV628" s="634">
        <f t="shared" si="229"/>
        <v>0</v>
      </c>
      <c r="AW628" s="634">
        <f t="shared" si="230"/>
        <v>0</v>
      </c>
      <c r="AX628" s="635">
        <f t="shared" si="231"/>
        <v>0</v>
      </c>
      <c r="AY628" s="634">
        <f t="shared" si="232"/>
        <v>0</v>
      </c>
      <c r="AZ628" s="634">
        <f t="shared" si="233"/>
        <v>0</v>
      </c>
      <c r="BA628" s="634">
        <f t="shared" si="234"/>
        <v>0</v>
      </c>
      <c r="BB628" s="107"/>
      <c r="BC628" s="107"/>
      <c r="BD628" s="107"/>
      <c r="BE628" s="107"/>
      <c r="BF628" s="107"/>
      <c r="BG628" s="107"/>
      <c r="BH628" s="107"/>
      <c r="BI628" s="107"/>
    </row>
    <row r="629" spans="1:61" ht="15" customHeight="1">
      <c r="A629" s="30"/>
      <c r="B629" s="11"/>
      <c r="C629" s="35" t="s">
        <v>5262</v>
      </c>
      <c r="D629" s="800" t="str">
        <f>IF(CNGE_2026_M1_Secc1_Sub1!$D112="","",CNGE_2026_M1_Secc1_Sub1!$D112)</f>
        <v/>
      </c>
      <c r="E629" s="723"/>
      <c r="F629" s="724"/>
      <c r="G629" s="728"/>
      <c r="H629" s="714"/>
      <c r="I629" s="714"/>
      <c r="J629" s="805"/>
      <c r="K629" s="847"/>
      <c r="L629" s="714"/>
      <c r="M629" s="714"/>
      <c r="N629" s="805"/>
      <c r="O629" s="961"/>
      <c r="P629" s="962"/>
      <c r="Q629" s="961"/>
      <c r="R629" s="962"/>
      <c r="S629" s="961"/>
      <c r="T629" s="962"/>
      <c r="U629" s="961"/>
      <c r="V629" s="962"/>
      <c r="W629" s="961"/>
      <c r="X629" s="962"/>
      <c r="Y629" s="961"/>
      <c r="Z629" s="962"/>
      <c r="AA629" s="728"/>
      <c r="AB629" s="805"/>
      <c r="AC629" s="728"/>
      <c r="AD629" s="805"/>
      <c r="AH629" s="521">
        <f t="shared" si="220"/>
        <v>0</v>
      </c>
      <c r="AI629" s="522">
        <f t="shared" si="221"/>
        <v>0</v>
      </c>
      <c r="AJ629" s="523">
        <f t="shared" si="222"/>
        <v>0</v>
      </c>
      <c r="AK629" s="429">
        <f t="shared" si="223"/>
        <v>0</v>
      </c>
      <c r="AL629" s="293">
        <f t="shared" si="224"/>
        <v>0</v>
      </c>
      <c r="AM629" s="283" t="str">
        <f>IF(AL629=0,"",
IF(SUM($AL$558:AL629)=1,AN629,
IF($AL$678&gt;SUM($AL$558:AL629),_xlfn.CONCAT(", ",AN629),
IF($AL$678=SUM($AL$558:AL629),_xlfn.CONCAT(" y ",AN629)))))</f>
        <v/>
      </c>
      <c r="AN629" s="33" t="s">
        <v>5263</v>
      </c>
      <c r="AO629" s="370">
        <f t="shared" si="219"/>
        <v>0</v>
      </c>
      <c r="AP629" s="282">
        <f t="shared" si="225"/>
        <v>0</v>
      </c>
      <c r="AQ629" s="283" t="str">
        <f t="shared" si="226"/>
        <v/>
      </c>
      <c r="AR629" s="46" t="s">
        <v>5263</v>
      </c>
      <c r="AS629" s="107">
        <f ca="1">IF(OR(K629=" ",AND(EXACT(UPPER(TRIM(SUBSTITUTE(K629,CHAR(160)," "))),TRIM(SUBSTITUTE(K629,CHAR(160)," "))),SUMPRODUCT(--ISNUMBER(MATCH(MID(TRIM(SUBSTITUTE(K629,CHAR(160)," ")),ROW(INDIRECT("1:"&amp;LEN(TRIM(SUBSTITUTE(K629,CHAR(160)," "))))),1),{"A","B","C","D","E","F","G","H","I","J","K","L","M","N","O","P","Q","R","S","T","U","V","W","X","Y","Z","Ñ","0","1","2","3","4","5","6","7","8","9"," "},0)))=LEN(TRIM(SUBSTITUTE(K629,CHAR(160)," "))))),0,1)</f>
        <v>0</v>
      </c>
      <c r="AT629" s="635">
        <f t="shared" si="227"/>
        <v>0</v>
      </c>
      <c r="AU629" s="634">
        <f t="shared" si="228"/>
        <v>0</v>
      </c>
      <c r="AV629" s="634">
        <f t="shared" si="229"/>
        <v>0</v>
      </c>
      <c r="AW629" s="634">
        <f t="shared" si="230"/>
        <v>0</v>
      </c>
      <c r="AX629" s="635">
        <f t="shared" si="231"/>
        <v>0</v>
      </c>
      <c r="AY629" s="634">
        <f t="shared" si="232"/>
        <v>0</v>
      </c>
      <c r="AZ629" s="634">
        <f t="shared" si="233"/>
        <v>0</v>
      </c>
      <c r="BA629" s="634">
        <f t="shared" si="234"/>
        <v>0</v>
      </c>
      <c r="BB629" s="107"/>
      <c r="BC629" s="107"/>
      <c r="BD629" s="107"/>
      <c r="BE629" s="107"/>
      <c r="BF629" s="107"/>
      <c r="BG629" s="107"/>
      <c r="BH629" s="107"/>
      <c r="BI629" s="107"/>
    </row>
    <row r="630" spans="1:61" ht="15" customHeight="1">
      <c r="A630" s="30"/>
      <c r="B630" s="11"/>
      <c r="C630" s="35" t="s">
        <v>5264</v>
      </c>
      <c r="D630" s="800" t="str">
        <f>IF(CNGE_2026_M1_Secc1_Sub1!$D113="","",CNGE_2026_M1_Secc1_Sub1!$D113)</f>
        <v/>
      </c>
      <c r="E630" s="723"/>
      <c r="F630" s="724"/>
      <c r="G630" s="728"/>
      <c r="H630" s="714"/>
      <c r="I630" s="714"/>
      <c r="J630" s="805"/>
      <c r="K630" s="847"/>
      <c r="L630" s="714"/>
      <c r="M630" s="714"/>
      <c r="N630" s="805"/>
      <c r="O630" s="961"/>
      <c r="P630" s="962"/>
      <c r="Q630" s="961"/>
      <c r="R630" s="962"/>
      <c r="S630" s="961"/>
      <c r="T630" s="962"/>
      <c r="U630" s="961"/>
      <c r="V630" s="962"/>
      <c r="W630" s="961"/>
      <c r="X630" s="962"/>
      <c r="Y630" s="961"/>
      <c r="Z630" s="962"/>
      <c r="AA630" s="728"/>
      <c r="AB630" s="805"/>
      <c r="AC630" s="728"/>
      <c r="AD630" s="805"/>
      <c r="AH630" s="521">
        <f t="shared" si="220"/>
        <v>0</v>
      </c>
      <c r="AI630" s="522">
        <f t="shared" si="221"/>
        <v>0</v>
      </c>
      <c r="AJ630" s="523">
        <f t="shared" si="222"/>
        <v>0</v>
      </c>
      <c r="AK630" s="429">
        <f t="shared" si="223"/>
        <v>0</v>
      </c>
      <c r="AL630" s="293">
        <f t="shared" si="224"/>
        <v>0</v>
      </c>
      <c r="AM630" s="283" t="str">
        <f>IF(AL630=0,"",
IF(SUM($AL$558:AL630)=1,AN630,
IF($AL$678&gt;SUM($AL$558:AL630),_xlfn.CONCAT(", ",AN630),
IF($AL$678=SUM($AL$558:AL630),_xlfn.CONCAT(" y ",AN630)))))</f>
        <v/>
      </c>
      <c r="AN630" s="33" t="s">
        <v>5265</v>
      </c>
      <c r="AO630" s="370">
        <f t="shared" si="219"/>
        <v>0</v>
      </c>
      <c r="AP630" s="282">
        <f t="shared" si="225"/>
        <v>0</v>
      </c>
      <c r="AQ630" s="283" t="str">
        <f t="shared" si="226"/>
        <v/>
      </c>
      <c r="AR630" s="46" t="s">
        <v>5265</v>
      </c>
      <c r="AS630" s="107">
        <f ca="1">IF(OR(K630=" ",AND(EXACT(UPPER(TRIM(SUBSTITUTE(K630,CHAR(160)," "))),TRIM(SUBSTITUTE(K630,CHAR(160)," "))),SUMPRODUCT(--ISNUMBER(MATCH(MID(TRIM(SUBSTITUTE(K630,CHAR(160)," ")),ROW(INDIRECT("1:"&amp;LEN(TRIM(SUBSTITUTE(K630,CHAR(160)," "))))),1),{"A","B","C","D","E","F","G","H","I","J","K","L","M","N","O","P","Q","R","S","T","U","V","W","X","Y","Z","Ñ","0","1","2","3","4","5","6","7","8","9"," "},0)))=LEN(TRIM(SUBSTITUTE(K630,CHAR(160)," "))))),0,1)</f>
        <v>0</v>
      </c>
      <c r="AT630" s="635">
        <f t="shared" si="227"/>
        <v>0</v>
      </c>
      <c r="AU630" s="634">
        <f t="shared" si="228"/>
        <v>0</v>
      </c>
      <c r="AV630" s="634">
        <f t="shared" si="229"/>
        <v>0</v>
      </c>
      <c r="AW630" s="634">
        <f t="shared" si="230"/>
        <v>0</v>
      </c>
      <c r="AX630" s="635">
        <f t="shared" si="231"/>
        <v>0</v>
      </c>
      <c r="AY630" s="634">
        <f t="shared" si="232"/>
        <v>0</v>
      </c>
      <c r="AZ630" s="634">
        <f t="shared" si="233"/>
        <v>0</v>
      </c>
      <c r="BA630" s="634">
        <f t="shared" si="234"/>
        <v>0</v>
      </c>
      <c r="BB630" s="107"/>
      <c r="BC630" s="107"/>
      <c r="BD630" s="107"/>
      <c r="BE630" s="107"/>
      <c r="BF630" s="107"/>
      <c r="BG630" s="107"/>
      <c r="BH630" s="107"/>
      <c r="BI630" s="107"/>
    </row>
    <row r="631" spans="1:61" ht="15" customHeight="1">
      <c r="A631" s="30"/>
      <c r="B631" s="11"/>
      <c r="C631" s="35" t="s">
        <v>5266</v>
      </c>
      <c r="D631" s="800" t="str">
        <f>IF(CNGE_2026_M1_Secc1_Sub1!$D114="","",CNGE_2026_M1_Secc1_Sub1!$D114)</f>
        <v/>
      </c>
      <c r="E631" s="723"/>
      <c r="F631" s="724"/>
      <c r="G631" s="728"/>
      <c r="H631" s="714"/>
      <c r="I631" s="714"/>
      <c r="J631" s="805"/>
      <c r="K631" s="847"/>
      <c r="L631" s="714"/>
      <c r="M631" s="714"/>
      <c r="N631" s="805"/>
      <c r="O631" s="961"/>
      <c r="P631" s="962"/>
      <c r="Q631" s="961"/>
      <c r="R631" s="962"/>
      <c r="S631" s="961"/>
      <c r="T631" s="962"/>
      <c r="U631" s="961"/>
      <c r="V631" s="962"/>
      <c r="W631" s="961"/>
      <c r="X631" s="962"/>
      <c r="Y631" s="961"/>
      <c r="Z631" s="962"/>
      <c r="AA631" s="728"/>
      <c r="AB631" s="805"/>
      <c r="AC631" s="728"/>
      <c r="AD631" s="805"/>
      <c r="AH631" s="521">
        <f t="shared" si="220"/>
        <v>0</v>
      </c>
      <c r="AI631" s="522">
        <f t="shared" si="221"/>
        <v>0</v>
      </c>
      <c r="AJ631" s="523">
        <f t="shared" si="222"/>
        <v>0</v>
      </c>
      <c r="AK631" s="429">
        <f t="shared" si="223"/>
        <v>0</v>
      </c>
      <c r="AL631" s="293">
        <f t="shared" si="224"/>
        <v>0</v>
      </c>
      <c r="AM631" s="283" t="str">
        <f>IF(AL631=0,"",
IF(SUM($AL$558:AL631)=1,AN631,
IF($AL$678&gt;SUM($AL$558:AL631),_xlfn.CONCAT(", ",AN631),
IF($AL$678=SUM($AL$558:AL631),_xlfn.CONCAT(" y ",AN631)))))</f>
        <v/>
      </c>
      <c r="AN631" s="33" t="s">
        <v>5267</v>
      </c>
      <c r="AO631" s="370">
        <f t="shared" si="219"/>
        <v>0</v>
      </c>
      <c r="AP631" s="282">
        <f t="shared" si="225"/>
        <v>0</v>
      </c>
      <c r="AQ631" s="283" t="str">
        <f t="shared" si="226"/>
        <v/>
      </c>
      <c r="AR631" s="46" t="s">
        <v>5267</v>
      </c>
      <c r="AS631" s="107">
        <f ca="1">IF(OR(K631=" ",AND(EXACT(UPPER(TRIM(SUBSTITUTE(K631,CHAR(160)," "))),TRIM(SUBSTITUTE(K631,CHAR(160)," "))),SUMPRODUCT(--ISNUMBER(MATCH(MID(TRIM(SUBSTITUTE(K631,CHAR(160)," ")),ROW(INDIRECT("1:"&amp;LEN(TRIM(SUBSTITUTE(K631,CHAR(160)," "))))),1),{"A","B","C","D","E","F","G","H","I","J","K","L","M","N","O","P","Q","R","S","T","U","V","W","X","Y","Z","Ñ","0","1","2","3","4","5","6","7","8","9"," "},0)))=LEN(TRIM(SUBSTITUTE(K631,CHAR(160)," "))))),0,1)</f>
        <v>0</v>
      </c>
      <c r="AT631" s="635">
        <f t="shared" si="227"/>
        <v>0</v>
      </c>
      <c r="AU631" s="634">
        <f t="shared" si="228"/>
        <v>0</v>
      </c>
      <c r="AV631" s="634">
        <f t="shared" si="229"/>
        <v>0</v>
      </c>
      <c r="AW631" s="634">
        <f t="shared" si="230"/>
        <v>0</v>
      </c>
      <c r="AX631" s="635">
        <f t="shared" si="231"/>
        <v>0</v>
      </c>
      <c r="AY631" s="634">
        <f t="shared" si="232"/>
        <v>0</v>
      </c>
      <c r="AZ631" s="634">
        <f t="shared" si="233"/>
        <v>0</v>
      </c>
      <c r="BA631" s="634">
        <f t="shared" si="234"/>
        <v>0</v>
      </c>
      <c r="BB631" s="107"/>
      <c r="BC631" s="107"/>
      <c r="BD631" s="107"/>
      <c r="BE631" s="107"/>
      <c r="BF631" s="107"/>
      <c r="BG631" s="107"/>
      <c r="BH631" s="107"/>
      <c r="BI631" s="107"/>
    </row>
    <row r="632" spans="1:61" ht="15" customHeight="1">
      <c r="A632" s="30"/>
      <c r="B632" s="11"/>
      <c r="C632" s="35" t="s">
        <v>5268</v>
      </c>
      <c r="D632" s="800" t="str">
        <f>IF(CNGE_2026_M1_Secc1_Sub1!$D115="","",CNGE_2026_M1_Secc1_Sub1!$D115)</f>
        <v/>
      </c>
      <c r="E632" s="723"/>
      <c r="F632" s="724"/>
      <c r="G632" s="728"/>
      <c r="H632" s="714"/>
      <c r="I632" s="714"/>
      <c r="J632" s="805"/>
      <c r="K632" s="847"/>
      <c r="L632" s="714"/>
      <c r="M632" s="714"/>
      <c r="N632" s="805"/>
      <c r="O632" s="961"/>
      <c r="P632" s="962"/>
      <c r="Q632" s="961"/>
      <c r="R632" s="962"/>
      <c r="S632" s="961"/>
      <c r="T632" s="962"/>
      <c r="U632" s="961"/>
      <c r="V632" s="962"/>
      <c r="W632" s="961"/>
      <c r="X632" s="962"/>
      <c r="Y632" s="961"/>
      <c r="Z632" s="962"/>
      <c r="AA632" s="728"/>
      <c r="AB632" s="805"/>
      <c r="AC632" s="728"/>
      <c r="AD632" s="805"/>
      <c r="AH632" s="521">
        <f t="shared" si="220"/>
        <v>0</v>
      </c>
      <c r="AI632" s="522">
        <f t="shared" si="221"/>
        <v>0</v>
      </c>
      <c r="AJ632" s="523">
        <f t="shared" si="222"/>
        <v>0</v>
      </c>
      <c r="AK632" s="429">
        <f t="shared" si="223"/>
        <v>0</v>
      </c>
      <c r="AL632" s="293">
        <f t="shared" si="224"/>
        <v>0</v>
      </c>
      <c r="AM632" s="283" t="str">
        <f>IF(AL632=0,"",
IF(SUM($AL$558:AL632)=1,AN632,
IF($AL$678&gt;SUM($AL$558:AL632),_xlfn.CONCAT(", ",AN632),
IF($AL$678=SUM($AL$558:AL632),_xlfn.CONCAT(" y ",AN632)))))</f>
        <v/>
      </c>
      <c r="AN632" s="33" t="s">
        <v>5269</v>
      </c>
      <c r="AO632" s="370">
        <f t="shared" si="219"/>
        <v>0</v>
      </c>
      <c r="AP632" s="282">
        <f t="shared" si="225"/>
        <v>0</v>
      </c>
      <c r="AQ632" s="283" t="str">
        <f t="shared" si="226"/>
        <v/>
      </c>
      <c r="AR632" s="46" t="s">
        <v>5269</v>
      </c>
      <c r="AS632" s="107">
        <f ca="1">IF(OR(K632=" ",AND(EXACT(UPPER(TRIM(SUBSTITUTE(K632,CHAR(160)," "))),TRIM(SUBSTITUTE(K632,CHAR(160)," "))),SUMPRODUCT(--ISNUMBER(MATCH(MID(TRIM(SUBSTITUTE(K632,CHAR(160)," ")),ROW(INDIRECT("1:"&amp;LEN(TRIM(SUBSTITUTE(K632,CHAR(160)," "))))),1),{"A","B","C","D","E","F","G","H","I","J","K","L","M","N","O","P","Q","R","S","T","U","V","W","X","Y","Z","Ñ","0","1","2","3","4","5","6","7","8","9"," "},0)))=LEN(TRIM(SUBSTITUTE(K632,CHAR(160)," "))))),0,1)</f>
        <v>0</v>
      </c>
      <c r="AT632" s="635">
        <f t="shared" si="227"/>
        <v>0</v>
      </c>
      <c r="AU632" s="634">
        <f t="shared" si="228"/>
        <v>0</v>
      </c>
      <c r="AV632" s="634">
        <f t="shared" si="229"/>
        <v>0</v>
      </c>
      <c r="AW632" s="634">
        <f t="shared" si="230"/>
        <v>0</v>
      </c>
      <c r="AX632" s="635">
        <f t="shared" si="231"/>
        <v>0</v>
      </c>
      <c r="AY632" s="634">
        <f t="shared" si="232"/>
        <v>0</v>
      </c>
      <c r="AZ632" s="634">
        <f t="shared" si="233"/>
        <v>0</v>
      </c>
      <c r="BA632" s="634">
        <f t="shared" si="234"/>
        <v>0</v>
      </c>
      <c r="BB632" s="107"/>
      <c r="BC632" s="107"/>
      <c r="BD632" s="107"/>
      <c r="BE632" s="107"/>
      <c r="BF632" s="107"/>
      <c r="BG632" s="107"/>
      <c r="BH632" s="107"/>
      <c r="BI632" s="107"/>
    </row>
    <row r="633" spans="1:61" ht="15" customHeight="1">
      <c r="A633" s="30"/>
      <c r="B633" s="11"/>
      <c r="C633" s="35" t="s">
        <v>5270</v>
      </c>
      <c r="D633" s="800" t="str">
        <f>IF(CNGE_2026_M1_Secc1_Sub1!$D116="","",CNGE_2026_M1_Secc1_Sub1!$D116)</f>
        <v/>
      </c>
      <c r="E633" s="723"/>
      <c r="F633" s="724"/>
      <c r="G633" s="728"/>
      <c r="H633" s="714"/>
      <c r="I633" s="714"/>
      <c r="J633" s="805"/>
      <c r="K633" s="847"/>
      <c r="L633" s="714"/>
      <c r="M633" s="714"/>
      <c r="N633" s="805"/>
      <c r="O633" s="961"/>
      <c r="P633" s="962"/>
      <c r="Q633" s="961"/>
      <c r="R633" s="962"/>
      <c r="S633" s="961"/>
      <c r="T633" s="962"/>
      <c r="U633" s="961"/>
      <c r="V633" s="962"/>
      <c r="W633" s="961"/>
      <c r="X633" s="962"/>
      <c r="Y633" s="961"/>
      <c r="Z633" s="962"/>
      <c r="AA633" s="728"/>
      <c r="AB633" s="805"/>
      <c r="AC633" s="728"/>
      <c r="AD633" s="805"/>
      <c r="AH633" s="521">
        <f t="shared" si="220"/>
        <v>0</v>
      </c>
      <c r="AI633" s="522">
        <f t="shared" si="221"/>
        <v>0</v>
      </c>
      <c r="AJ633" s="523">
        <f t="shared" si="222"/>
        <v>0</v>
      </c>
      <c r="AK633" s="429">
        <f t="shared" si="223"/>
        <v>0</v>
      </c>
      <c r="AL633" s="293">
        <f t="shared" si="224"/>
        <v>0</v>
      </c>
      <c r="AM633" s="283" t="str">
        <f>IF(AL633=0,"",
IF(SUM($AL$558:AL633)=1,AN633,
IF($AL$678&gt;SUM($AL$558:AL633),_xlfn.CONCAT(", ",AN633),
IF($AL$678=SUM($AL$558:AL633),_xlfn.CONCAT(" y ",AN633)))))</f>
        <v/>
      </c>
      <c r="AN633" s="33" t="s">
        <v>5271</v>
      </c>
      <c r="AO633" s="370">
        <f t="shared" si="219"/>
        <v>0</v>
      </c>
      <c r="AP633" s="282">
        <f t="shared" si="225"/>
        <v>0</v>
      </c>
      <c r="AQ633" s="283" t="str">
        <f t="shared" si="226"/>
        <v/>
      </c>
      <c r="AR633" s="46" t="s">
        <v>5271</v>
      </c>
      <c r="AS633" s="107">
        <f ca="1">IF(OR(K633=" ",AND(EXACT(UPPER(TRIM(SUBSTITUTE(K633,CHAR(160)," "))),TRIM(SUBSTITUTE(K633,CHAR(160)," "))),SUMPRODUCT(--ISNUMBER(MATCH(MID(TRIM(SUBSTITUTE(K633,CHAR(160)," ")),ROW(INDIRECT("1:"&amp;LEN(TRIM(SUBSTITUTE(K633,CHAR(160)," "))))),1),{"A","B","C","D","E","F","G","H","I","J","K","L","M","N","O","P","Q","R","S","T","U","V","W","X","Y","Z","Ñ","0","1","2","3","4","5","6","7","8","9"," "},0)))=LEN(TRIM(SUBSTITUTE(K633,CHAR(160)," "))))),0,1)</f>
        <v>0</v>
      </c>
      <c r="AT633" s="635">
        <f t="shared" si="227"/>
        <v>0</v>
      </c>
      <c r="AU633" s="634">
        <f t="shared" si="228"/>
        <v>0</v>
      </c>
      <c r="AV633" s="634">
        <f t="shared" si="229"/>
        <v>0</v>
      </c>
      <c r="AW633" s="634">
        <f t="shared" si="230"/>
        <v>0</v>
      </c>
      <c r="AX633" s="635">
        <f t="shared" si="231"/>
        <v>0</v>
      </c>
      <c r="AY633" s="634">
        <f t="shared" si="232"/>
        <v>0</v>
      </c>
      <c r="AZ633" s="634">
        <f t="shared" si="233"/>
        <v>0</v>
      </c>
      <c r="BA633" s="634">
        <f t="shared" si="234"/>
        <v>0</v>
      </c>
      <c r="BB633" s="107"/>
      <c r="BC633" s="107"/>
      <c r="BD633" s="107"/>
      <c r="BE633" s="107"/>
      <c r="BF633" s="107"/>
      <c r="BG633" s="107"/>
      <c r="BH633" s="107"/>
      <c r="BI633" s="107"/>
    </row>
    <row r="634" spans="1:61" ht="15" customHeight="1">
      <c r="A634" s="30"/>
      <c r="B634" s="11"/>
      <c r="C634" s="35" t="s">
        <v>5272</v>
      </c>
      <c r="D634" s="800" t="str">
        <f>IF(CNGE_2026_M1_Secc1_Sub1!$D117="","",CNGE_2026_M1_Secc1_Sub1!$D117)</f>
        <v/>
      </c>
      <c r="E634" s="723"/>
      <c r="F634" s="724"/>
      <c r="G634" s="728"/>
      <c r="H634" s="714"/>
      <c r="I634" s="714"/>
      <c r="J634" s="805"/>
      <c r="K634" s="847"/>
      <c r="L634" s="714"/>
      <c r="M634" s="714"/>
      <c r="N634" s="805"/>
      <c r="O634" s="961"/>
      <c r="P634" s="962"/>
      <c r="Q634" s="961"/>
      <c r="R634" s="962"/>
      <c r="S634" s="961"/>
      <c r="T634" s="962"/>
      <c r="U634" s="961"/>
      <c r="V634" s="962"/>
      <c r="W634" s="961"/>
      <c r="X634" s="962"/>
      <c r="Y634" s="961"/>
      <c r="Z634" s="962"/>
      <c r="AA634" s="728"/>
      <c r="AB634" s="805"/>
      <c r="AC634" s="728"/>
      <c r="AD634" s="805"/>
      <c r="AH634" s="521">
        <f t="shared" si="220"/>
        <v>0</v>
      </c>
      <c r="AI634" s="522">
        <f t="shared" si="221"/>
        <v>0</v>
      </c>
      <c r="AJ634" s="523">
        <f t="shared" si="222"/>
        <v>0</v>
      </c>
      <c r="AK634" s="429">
        <f t="shared" si="223"/>
        <v>0</v>
      </c>
      <c r="AL634" s="293">
        <f t="shared" si="224"/>
        <v>0</v>
      </c>
      <c r="AM634" s="283" t="str">
        <f>IF(AL634=0,"",
IF(SUM($AL$558:AL634)=1,AN634,
IF($AL$678&gt;SUM($AL$558:AL634),_xlfn.CONCAT(", ",AN634),
IF($AL$678=SUM($AL$558:AL634),_xlfn.CONCAT(" y ",AN634)))))</f>
        <v/>
      </c>
      <c r="AN634" s="33" t="s">
        <v>5273</v>
      </c>
      <c r="AO634" s="370">
        <f t="shared" si="219"/>
        <v>0</v>
      </c>
      <c r="AP634" s="282">
        <f t="shared" si="225"/>
        <v>0</v>
      </c>
      <c r="AQ634" s="283" t="str">
        <f t="shared" si="226"/>
        <v/>
      </c>
      <c r="AR634" s="46" t="s">
        <v>5273</v>
      </c>
      <c r="AS634" s="107">
        <f ca="1">IF(OR(K634=" ",AND(EXACT(UPPER(TRIM(SUBSTITUTE(K634,CHAR(160)," "))),TRIM(SUBSTITUTE(K634,CHAR(160)," "))),SUMPRODUCT(--ISNUMBER(MATCH(MID(TRIM(SUBSTITUTE(K634,CHAR(160)," ")),ROW(INDIRECT("1:"&amp;LEN(TRIM(SUBSTITUTE(K634,CHAR(160)," "))))),1),{"A","B","C","D","E","F","G","H","I","J","K","L","M","N","O","P","Q","R","S","T","U","V","W","X","Y","Z","Ñ","0","1","2","3","4","5","6","7","8","9"," "},0)))=LEN(TRIM(SUBSTITUTE(K634,CHAR(160)," "))))),0,1)</f>
        <v>0</v>
      </c>
      <c r="AT634" s="635">
        <f t="shared" si="227"/>
        <v>0</v>
      </c>
      <c r="AU634" s="634">
        <f t="shared" si="228"/>
        <v>0</v>
      </c>
      <c r="AV634" s="634">
        <f t="shared" si="229"/>
        <v>0</v>
      </c>
      <c r="AW634" s="634">
        <f t="shared" si="230"/>
        <v>0</v>
      </c>
      <c r="AX634" s="635">
        <f t="shared" si="231"/>
        <v>0</v>
      </c>
      <c r="AY634" s="634">
        <f t="shared" si="232"/>
        <v>0</v>
      </c>
      <c r="AZ634" s="634">
        <f t="shared" si="233"/>
        <v>0</v>
      </c>
      <c r="BA634" s="634">
        <f t="shared" si="234"/>
        <v>0</v>
      </c>
      <c r="BB634" s="107"/>
      <c r="BC634" s="107"/>
      <c r="BD634" s="107"/>
      <c r="BE634" s="107"/>
      <c r="BF634" s="107"/>
      <c r="BG634" s="107"/>
      <c r="BH634" s="107"/>
      <c r="BI634" s="107"/>
    </row>
    <row r="635" spans="1:61" ht="15" customHeight="1">
      <c r="A635" s="30"/>
      <c r="B635" s="11"/>
      <c r="C635" s="35" t="s">
        <v>5274</v>
      </c>
      <c r="D635" s="800" t="str">
        <f>IF(CNGE_2026_M1_Secc1_Sub1!$D118="","",CNGE_2026_M1_Secc1_Sub1!$D118)</f>
        <v/>
      </c>
      <c r="E635" s="723"/>
      <c r="F635" s="724"/>
      <c r="G635" s="728"/>
      <c r="H635" s="714"/>
      <c r="I635" s="714"/>
      <c r="J635" s="805"/>
      <c r="K635" s="847"/>
      <c r="L635" s="714"/>
      <c r="M635" s="714"/>
      <c r="N635" s="805"/>
      <c r="O635" s="961"/>
      <c r="P635" s="962"/>
      <c r="Q635" s="961"/>
      <c r="R635" s="962"/>
      <c r="S635" s="961"/>
      <c r="T635" s="962"/>
      <c r="U635" s="961"/>
      <c r="V635" s="962"/>
      <c r="W635" s="961"/>
      <c r="X635" s="962"/>
      <c r="Y635" s="961"/>
      <c r="Z635" s="962"/>
      <c r="AA635" s="728"/>
      <c r="AB635" s="805"/>
      <c r="AC635" s="728"/>
      <c r="AD635" s="805"/>
      <c r="AH635" s="521">
        <f t="shared" si="220"/>
        <v>0</v>
      </c>
      <c r="AI635" s="522">
        <f t="shared" si="221"/>
        <v>0</v>
      </c>
      <c r="AJ635" s="523">
        <f t="shared" si="222"/>
        <v>0</v>
      </c>
      <c r="AK635" s="429">
        <f t="shared" si="223"/>
        <v>0</v>
      </c>
      <c r="AL635" s="293">
        <f t="shared" si="224"/>
        <v>0</v>
      </c>
      <c r="AM635" s="283" t="str">
        <f>IF(AL635=0,"",
IF(SUM($AL$558:AL635)=1,AN635,
IF($AL$678&gt;SUM($AL$558:AL635),_xlfn.CONCAT(", ",AN635),
IF($AL$678=SUM($AL$558:AL635),_xlfn.CONCAT(" y ",AN635)))))</f>
        <v/>
      </c>
      <c r="AN635" s="33" t="s">
        <v>5275</v>
      </c>
      <c r="AO635" s="370">
        <f t="shared" si="219"/>
        <v>0</v>
      </c>
      <c r="AP635" s="282">
        <f t="shared" si="225"/>
        <v>0</v>
      </c>
      <c r="AQ635" s="283" t="str">
        <f t="shared" si="226"/>
        <v/>
      </c>
      <c r="AR635" s="46" t="s">
        <v>5275</v>
      </c>
      <c r="AS635" s="107">
        <f ca="1">IF(OR(K635=" ",AND(EXACT(UPPER(TRIM(SUBSTITUTE(K635,CHAR(160)," "))),TRIM(SUBSTITUTE(K635,CHAR(160)," "))),SUMPRODUCT(--ISNUMBER(MATCH(MID(TRIM(SUBSTITUTE(K635,CHAR(160)," ")),ROW(INDIRECT("1:"&amp;LEN(TRIM(SUBSTITUTE(K635,CHAR(160)," "))))),1),{"A","B","C","D","E","F","G","H","I","J","K","L","M","N","O","P","Q","R","S","T","U","V","W","X","Y","Z","Ñ","0","1","2","3","4","5","6","7","8","9"," "},0)))=LEN(TRIM(SUBSTITUTE(K635,CHAR(160)," "))))),0,1)</f>
        <v>0</v>
      </c>
      <c r="AT635" s="635">
        <f t="shared" si="227"/>
        <v>0</v>
      </c>
      <c r="AU635" s="634">
        <f t="shared" si="228"/>
        <v>0</v>
      </c>
      <c r="AV635" s="634">
        <f t="shared" si="229"/>
        <v>0</v>
      </c>
      <c r="AW635" s="634">
        <f t="shared" si="230"/>
        <v>0</v>
      </c>
      <c r="AX635" s="635">
        <f t="shared" si="231"/>
        <v>0</v>
      </c>
      <c r="AY635" s="634">
        <f t="shared" si="232"/>
        <v>0</v>
      </c>
      <c r="AZ635" s="634">
        <f t="shared" si="233"/>
        <v>0</v>
      </c>
      <c r="BA635" s="634">
        <f t="shared" si="234"/>
        <v>0</v>
      </c>
      <c r="BB635" s="107"/>
      <c r="BC635" s="107"/>
      <c r="BD635" s="107"/>
      <c r="BE635" s="107"/>
      <c r="BF635" s="107"/>
      <c r="BG635" s="107"/>
      <c r="BH635" s="107"/>
      <c r="BI635" s="107"/>
    </row>
    <row r="636" spans="1:61" ht="15" customHeight="1">
      <c r="A636" s="30"/>
      <c r="B636" s="11"/>
      <c r="C636" s="35" t="s">
        <v>5276</v>
      </c>
      <c r="D636" s="800" t="str">
        <f>IF(CNGE_2026_M1_Secc1_Sub1!$D119="","",CNGE_2026_M1_Secc1_Sub1!$D119)</f>
        <v/>
      </c>
      <c r="E636" s="723"/>
      <c r="F636" s="724"/>
      <c r="G636" s="728"/>
      <c r="H636" s="714"/>
      <c r="I636" s="714"/>
      <c r="J636" s="805"/>
      <c r="K636" s="847"/>
      <c r="L636" s="714"/>
      <c r="M636" s="714"/>
      <c r="N636" s="805"/>
      <c r="O636" s="961"/>
      <c r="P636" s="962"/>
      <c r="Q636" s="961"/>
      <c r="R636" s="962"/>
      <c r="S636" s="961"/>
      <c r="T636" s="962"/>
      <c r="U636" s="961"/>
      <c r="V636" s="962"/>
      <c r="W636" s="961"/>
      <c r="X636" s="962"/>
      <c r="Y636" s="961"/>
      <c r="Z636" s="962"/>
      <c r="AA636" s="728"/>
      <c r="AB636" s="805"/>
      <c r="AC636" s="728"/>
      <c r="AD636" s="805"/>
      <c r="AH636" s="521">
        <f t="shared" si="220"/>
        <v>0</v>
      </c>
      <c r="AI636" s="522">
        <f t="shared" si="221"/>
        <v>0</v>
      </c>
      <c r="AJ636" s="523">
        <f t="shared" si="222"/>
        <v>0</v>
      </c>
      <c r="AK636" s="429">
        <f t="shared" si="223"/>
        <v>0</v>
      </c>
      <c r="AL636" s="293">
        <f t="shared" si="224"/>
        <v>0</v>
      </c>
      <c r="AM636" s="283" t="str">
        <f>IF(AL636=0,"",
IF(SUM($AL$558:AL636)=1,AN636,
IF($AL$678&gt;SUM($AL$558:AL636),_xlfn.CONCAT(", ",AN636),
IF($AL$678=SUM($AL$558:AL636),_xlfn.CONCAT(" y ",AN636)))))</f>
        <v/>
      </c>
      <c r="AN636" s="33" t="s">
        <v>5277</v>
      </c>
      <c r="AO636" s="370">
        <f t="shared" si="219"/>
        <v>0</v>
      </c>
      <c r="AP636" s="282">
        <f t="shared" si="225"/>
        <v>0</v>
      </c>
      <c r="AQ636" s="283" t="str">
        <f t="shared" si="226"/>
        <v/>
      </c>
      <c r="AR636" s="46" t="s">
        <v>5277</v>
      </c>
      <c r="AS636" s="107">
        <f ca="1">IF(OR(K636=" ",AND(EXACT(UPPER(TRIM(SUBSTITUTE(K636,CHAR(160)," "))),TRIM(SUBSTITUTE(K636,CHAR(160)," "))),SUMPRODUCT(--ISNUMBER(MATCH(MID(TRIM(SUBSTITUTE(K636,CHAR(160)," ")),ROW(INDIRECT("1:"&amp;LEN(TRIM(SUBSTITUTE(K636,CHAR(160)," "))))),1),{"A","B","C","D","E","F","G","H","I","J","K","L","M","N","O","P","Q","R","S","T","U","V","W","X","Y","Z","Ñ","0","1","2","3","4","5","6","7","8","9"," "},0)))=LEN(TRIM(SUBSTITUTE(K636,CHAR(160)," "))))),0,1)</f>
        <v>0</v>
      </c>
      <c r="AT636" s="635">
        <f t="shared" si="227"/>
        <v>0</v>
      </c>
      <c r="AU636" s="634">
        <f t="shared" si="228"/>
        <v>0</v>
      </c>
      <c r="AV636" s="634">
        <f t="shared" si="229"/>
        <v>0</v>
      </c>
      <c r="AW636" s="634">
        <f t="shared" si="230"/>
        <v>0</v>
      </c>
      <c r="AX636" s="635">
        <f t="shared" si="231"/>
        <v>0</v>
      </c>
      <c r="AY636" s="634">
        <f t="shared" si="232"/>
        <v>0</v>
      </c>
      <c r="AZ636" s="634">
        <f t="shared" si="233"/>
        <v>0</v>
      </c>
      <c r="BA636" s="634">
        <f t="shared" si="234"/>
        <v>0</v>
      </c>
      <c r="BB636" s="107"/>
      <c r="BC636" s="107"/>
      <c r="BD636" s="107"/>
      <c r="BE636" s="107"/>
      <c r="BF636" s="107"/>
      <c r="BG636" s="107"/>
      <c r="BH636" s="107"/>
      <c r="BI636" s="107"/>
    </row>
    <row r="637" spans="1:61" ht="15" customHeight="1">
      <c r="A637" s="30"/>
      <c r="B637" s="11"/>
      <c r="C637" s="35" t="s">
        <v>5278</v>
      </c>
      <c r="D637" s="800" t="str">
        <f>IF(CNGE_2026_M1_Secc1_Sub1!$D120="","",CNGE_2026_M1_Secc1_Sub1!$D120)</f>
        <v/>
      </c>
      <c r="E637" s="723"/>
      <c r="F637" s="724"/>
      <c r="G637" s="728"/>
      <c r="H637" s="714"/>
      <c r="I637" s="714"/>
      <c r="J637" s="805"/>
      <c r="K637" s="847"/>
      <c r="L637" s="714"/>
      <c r="M637" s="714"/>
      <c r="N637" s="805"/>
      <c r="O637" s="961"/>
      <c r="P637" s="962"/>
      <c r="Q637" s="961"/>
      <c r="R637" s="962"/>
      <c r="S637" s="961"/>
      <c r="T637" s="962"/>
      <c r="U637" s="961"/>
      <c r="V637" s="962"/>
      <c r="W637" s="961"/>
      <c r="X637" s="962"/>
      <c r="Y637" s="961"/>
      <c r="Z637" s="962"/>
      <c r="AA637" s="728"/>
      <c r="AB637" s="805"/>
      <c r="AC637" s="728"/>
      <c r="AD637" s="805"/>
      <c r="AH637" s="521">
        <f t="shared" si="220"/>
        <v>0</v>
      </c>
      <c r="AI637" s="522">
        <f t="shared" si="221"/>
        <v>0</v>
      </c>
      <c r="AJ637" s="523">
        <f t="shared" si="222"/>
        <v>0</v>
      </c>
      <c r="AK637" s="429">
        <f t="shared" si="223"/>
        <v>0</v>
      </c>
      <c r="AL637" s="293">
        <f t="shared" si="224"/>
        <v>0</v>
      </c>
      <c r="AM637" s="283" t="str">
        <f>IF(AL637=0,"",
IF(SUM($AL$558:AL637)=1,AN637,
IF($AL$678&gt;SUM($AL$558:AL637),_xlfn.CONCAT(", ",AN637),
IF($AL$678=SUM($AL$558:AL637),_xlfn.CONCAT(" y ",AN637)))))</f>
        <v/>
      </c>
      <c r="AN637" s="33" t="s">
        <v>5279</v>
      </c>
      <c r="AO637" s="370">
        <f t="shared" si="219"/>
        <v>0</v>
      </c>
      <c r="AP637" s="282">
        <f t="shared" si="225"/>
        <v>0</v>
      </c>
      <c r="AQ637" s="283" t="str">
        <f t="shared" si="226"/>
        <v/>
      </c>
      <c r="AR637" s="46" t="s">
        <v>5279</v>
      </c>
      <c r="AS637" s="107">
        <f ca="1">IF(OR(K637=" ",AND(EXACT(UPPER(TRIM(SUBSTITUTE(K637,CHAR(160)," "))),TRIM(SUBSTITUTE(K637,CHAR(160)," "))),SUMPRODUCT(--ISNUMBER(MATCH(MID(TRIM(SUBSTITUTE(K637,CHAR(160)," ")),ROW(INDIRECT("1:"&amp;LEN(TRIM(SUBSTITUTE(K637,CHAR(160)," "))))),1),{"A","B","C","D","E","F","G","H","I","J","K","L","M","N","O","P","Q","R","S","T","U","V","W","X","Y","Z","Ñ","0","1","2","3","4","5","6","7","8","9"," "},0)))=LEN(TRIM(SUBSTITUTE(K637,CHAR(160)," "))))),0,1)</f>
        <v>0</v>
      </c>
      <c r="AT637" s="635">
        <f t="shared" si="227"/>
        <v>0</v>
      </c>
      <c r="AU637" s="634">
        <f t="shared" si="228"/>
        <v>0</v>
      </c>
      <c r="AV637" s="634">
        <f t="shared" si="229"/>
        <v>0</v>
      </c>
      <c r="AW637" s="634">
        <f t="shared" si="230"/>
        <v>0</v>
      </c>
      <c r="AX637" s="635">
        <f t="shared" si="231"/>
        <v>0</v>
      </c>
      <c r="AY637" s="634">
        <f t="shared" si="232"/>
        <v>0</v>
      </c>
      <c r="AZ637" s="634">
        <f t="shared" si="233"/>
        <v>0</v>
      </c>
      <c r="BA637" s="634">
        <f t="shared" si="234"/>
        <v>0</v>
      </c>
      <c r="BB637" s="107"/>
      <c r="BC637" s="107"/>
      <c r="BD637" s="107"/>
      <c r="BE637" s="107"/>
      <c r="BF637" s="107"/>
      <c r="BG637" s="107"/>
      <c r="BH637" s="107"/>
      <c r="BI637" s="107"/>
    </row>
    <row r="638" spans="1:61" ht="15" customHeight="1">
      <c r="A638" s="30"/>
      <c r="B638" s="11"/>
      <c r="C638" s="35" t="s">
        <v>5280</v>
      </c>
      <c r="D638" s="800" t="str">
        <f>IF(CNGE_2026_M1_Secc1_Sub1!$D121="","",CNGE_2026_M1_Secc1_Sub1!$D121)</f>
        <v/>
      </c>
      <c r="E638" s="723"/>
      <c r="F638" s="724"/>
      <c r="G638" s="728"/>
      <c r="H638" s="714"/>
      <c r="I638" s="714"/>
      <c r="J638" s="805"/>
      <c r="K638" s="847"/>
      <c r="L638" s="714"/>
      <c r="M638" s="714"/>
      <c r="N638" s="805"/>
      <c r="O638" s="961"/>
      <c r="P638" s="962"/>
      <c r="Q638" s="961"/>
      <c r="R638" s="962"/>
      <c r="S638" s="961"/>
      <c r="T638" s="962"/>
      <c r="U638" s="961"/>
      <c r="V638" s="962"/>
      <c r="W638" s="961"/>
      <c r="X638" s="962"/>
      <c r="Y638" s="961"/>
      <c r="Z638" s="962"/>
      <c r="AA638" s="728"/>
      <c r="AB638" s="805"/>
      <c r="AC638" s="728"/>
      <c r="AD638" s="805"/>
      <c r="AH638" s="521">
        <f t="shared" si="220"/>
        <v>0</v>
      </c>
      <c r="AI638" s="522">
        <f t="shared" si="221"/>
        <v>0</v>
      </c>
      <c r="AJ638" s="523">
        <f t="shared" si="222"/>
        <v>0</v>
      </c>
      <c r="AK638" s="429">
        <f t="shared" si="223"/>
        <v>0</v>
      </c>
      <c r="AL638" s="293">
        <f t="shared" si="224"/>
        <v>0</v>
      </c>
      <c r="AM638" s="283" t="str">
        <f>IF(AL638=0,"",
IF(SUM($AL$558:AL638)=1,AN638,
IF($AL$678&gt;SUM($AL$558:AL638),_xlfn.CONCAT(", ",AN638),
IF($AL$678=SUM($AL$558:AL638),_xlfn.CONCAT(" y ",AN638)))))</f>
        <v/>
      </c>
      <c r="AN638" s="33" t="s">
        <v>5281</v>
      </c>
      <c r="AO638" s="370">
        <f t="shared" si="219"/>
        <v>0</v>
      </c>
      <c r="AP638" s="282">
        <f t="shared" si="225"/>
        <v>0</v>
      </c>
      <c r="AQ638" s="283" t="str">
        <f t="shared" si="226"/>
        <v/>
      </c>
      <c r="AR638" s="46" t="s">
        <v>5281</v>
      </c>
      <c r="AS638" s="107">
        <f ca="1">IF(OR(K638=" ",AND(EXACT(UPPER(TRIM(SUBSTITUTE(K638,CHAR(160)," "))),TRIM(SUBSTITUTE(K638,CHAR(160)," "))),SUMPRODUCT(--ISNUMBER(MATCH(MID(TRIM(SUBSTITUTE(K638,CHAR(160)," ")),ROW(INDIRECT("1:"&amp;LEN(TRIM(SUBSTITUTE(K638,CHAR(160)," "))))),1),{"A","B","C","D","E","F","G","H","I","J","K","L","M","N","O","P","Q","R","S","T","U","V","W","X","Y","Z","Ñ","0","1","2","3","4","5","6","7","8","9"," "},0)))=LEN(TRIM(SUBSTITUTE(K638,CHAR(160)," "))))),0,1)</f>
        <v>0</v>
      </c>
      <c r="AT638" s="635">
        <f t="shared" si="227"/>
        <v>0</v>
      </c>
      <c r="AU638" s="634">
        <f t="shared" si="228"/>
        <v>0</v>
      </c>
      <c r="AV638" s="634">
        <f t="shared" si="229"/>
        <v>0</v>
      </c>
      <c r="AW638" s="634">
        <f t="shared" si="230"/>
        <v>0</v>
      </c>
      <c r="AX638" s="635">
        <f t="shared" si="231"/>
        <v>0</v>
      </c>
      <c r="AY638" s="634">
        <f t="shared" si="232"/>
        <v>0</v>
      </c>
      <c r="AZ638" s="634">
        <f t="shared" si="233"/>
        <v>0</v>
      </c>
      <c r="BA638" s="634">
        <f t="shared" si="234"/>
        <v>0</v>
      </c>
      <c r="BB638" s="107"/>
      <c r="BC638" s="107"/>
      <c r="BD638" s="107"/>
      <c r="BE638" s="107"/>
      <c r="BF638" s="107"/>
      <c r="BG638" s="107"/>
      <c r="BH638" s="107"/>
      <c r="BI638" s="107"/>
    </row>
    <row r="639" spans="1:61" ht="15" customHeight="1">
      <c r="A639" s="30"/>
      <c r="B639" s="11"/>
      <c r="C639" s="35" t="s">
        <v>5282</v>
      </c>
      <c r="D639" s="800" t="str">
        <f>IF(CNGE_2026_M1_Secc1_Sub1!$D122="","",CNGE_2026_M1_Secc1_Sub1!$D122)</f>
        <v/>
      </c>
      <c r="E639" s="723"/>
      <c r="F639" s="724"/>
      <c r="G639" s="728"/>
      <c r="H639" s="714"/>
      <c r="I639" s="714"/>
      <c r="J639" s="805"/>
      <c r="K639" s="847"/>
      <c r="L639" s="714"/>
      <c r="M639" s="714"/>
      <c r="N639" s="805"/>
      <c r="O639" s="961"/>
      <c r="P639" s="962"/>
      <c r="Q639" s="961"/>
      <c r="R639" s="962"/>
      <c r="S639" s="961"/>
      <c r="T639" s="962"/>
      <c r="U639" s="961"/>
      <c r="V639" s="962"/>
      <c r="W639" s="961"/>
      <c r="X639" s="962"/>
      <c r="Y639" s="961"/>
      <c r="Z639" s="962"/>
      <c r="AA639" s="728"/>
      <c r="AB639" s="805"/>
      <c r="AC639" s="728"/>
      <c r="AD639" s="805"/>
      <c r="AH639" s="521">
        <f t="shared" si="220"/>
        <v>0</v>
      </c>
      <c r="AI639" s="522">
        <f t="shared" si="221"/>
        <v>0</v>
      </c>
      <c r="AJ639" s="523">
        <f t="shared" si="222"/>
        <v>0</v>
      </c>
      <c r="AK639" s="429">
        <f t="shared" si="223"/>
        <v>0</v>
      </c>
      <c r="AL639" s="293">
        <f t="shared" si="224"/>
        <v>0</v>
      </c>
      <c r="AM639" s="283" t="str">
        <f>IF(AL639=0,"",
IF(SUM($AL$558:AL639)=1,AN639,
IF($AL$678&gt;SUM($AL$558:AL639),_xlfn.CONCAT(", ",AN639),
IF($AL$678=SUM($AL$558:AL639),_xlfn.CONCAT(" y ",AN639)))))</f>
        <v/>
      </c>
      <c r="AN639" s="33" t="s">
        <v>5283</v>
      </c>
      <c r="AO639" s="370">
        <f t="shared" si="219"/>
        <v>0</v>
      </c>
      <c r="AP639" s="282">
        <f t="shared" si="225"/>
        <v>0</v>
      </c>
      <c r="AQ639" s="283" t="str">
        <f t="shared" si="226"/>
        <v/>
      </c>
      <c r="AR639" s="46" t="s">
        <v>5283</v>
      </c>
      <c r="AS639" s="107">
        <f ca="1">IF(OR(K639=" ",AND(EXACT(UPPER(TRIM(SUBSTITUTE(K639,CHAR(160)," "))),TRIM(SUBSTITUTE(K639,CHAR(160)," "))),SUMPRODUCT(--ISNUMBER(MATCH(MID(TRIM(SUBSTITUTE(K639,CHAR(160)," ")),ROW(INDIRECT("1:"&amp;LEN(TRIM(SUBSTITUTE(K639,CHAR(160)," "))))),1),{"A","B","C","D","E","F","G","H","I","J","K","L","M","N","O","P","Q","R","S","T","U","V","W","X","Y","Z","Ñ","0","1","2","3","4","5","6","7","8","9"," "},0)))=LEN(TRIM(SUBSTITUTE(K639,CHAR(160)," "))))),0,1)</f>
        <v>0</v>
      </c>
      <c r="AT639" s="635">
        <f t="shared" si="227"/>
        <v>0</v>
      </c>
      <c r="AU639" s="634">
        <f t="shared" si="228"/>
        <v>0</v>
      </c>
      <c r="AV639" s="634">
        <f t="shared" si="229"/>
        <v>0</v>
      </c>
      <c r="AW639" s="634">
        <f t="shared" si="230"/>
        <v>0</v>
      </c>
      <c r="AX639" s="635">
        <f t="shared" si="231"/>
        <v>0</v>
      </c>
      <c r="AY639" s="634">
        <f t="shared" si="232"/>
        <v>0</v>
      </c>
      <c r="AZ639" s="634">
        <f t="shared" si="233"/>
        <v>0</v>
      </c>
      <c r="BA639" s="634">
        <f t="shared" si="234"/>
        <v>0</v>
      </c>
      <c r="BB639" s="107"/>
      <c r="BC639" s="107"/>
      <c r="BD639" s="107"/>
      <c r="BE639" s="107"/>
      <c r="BF639" s="107"/>
      <c r="BG639" s="107"/>
      <c r="BH639" s="107"/>
      <c r="BI639" s="107"/>
    </row>
    <row r="640" spans="1:61" ht="15" customHeight="1">
      <c r="A640" s="30"/>
      <c r="B640" s="11"/>
      <c r="C640" s="35" t="s">
        <v>5284</v>
      </c>
      <c r="D640" s="800" t="str">
        <f>IF(CNGE_2026_M1_Secc1_Sub1!$D123="","",CNGE_2026_M1_Secc1_Sub1!$D123)</f>
        <v/>
      </c>
      <c r="E640" s="723"/>
      <c r="F640" s="724"/>
      <c r="G640" s="728"/>
      <c r="H640" s="714"/>
      <c r="I640" s="714"/>
      <c r="J640" s="805"/>
      <c r="K640" s="847"/>
      <c r="L640" s="714"/>
      <c r="M640" s="714"/>
      <c r="N640" s="805"/>
      <c r="O640" s="961"/>
      <c r="P640" s="962"/>
      <c r="Q640" s="961"/>
      <c r="R640" s="962"/>
      <c r="S640" s="961"/>
      <c r="T640" s="962"/>
      <c r="U640" s="961"/>
      <c r="V640" s="962"/>
      <c r="W640" s="961"/>
      <c r="X640" s="962"/>
      <c r="Y640" s="961"/>
      <c r="Z640" s="962"/>
      <c r="AA640" s="728"/>
      <c r="AB640" s="805"/>
      <c r="AC640" s="728"/>
      <c r="AD640" s="805"/>
      <c r="AH640" s="521">
        <f t="shared" si="220"/>
        <v>0</v>
      </c>
      <c r="AI640" s="522">
        <f t="shared" si="221"/>
        <v>0</v>
      </c>
      <c r="AJ640" s="523">
        <f t="shared" si="222"/>
        <v>0</v>
      </c>
      <c r="AK640" s="429">
        <f t="shared" si="223"/>
        <v>0</v>
      </c>
      <c r="AL640" s="293">
        <f t="shared" si="224"/>
        <v>0</v>
      </c>
      <c r="AM640" s="283" t="str">
        <f>IF(AL640=0,"",
IF(SUM($AL$558:AL640)=1,AN640,
IF($AL$678&gt;SUM($AL$558:AL640),_xlfn.CONCAT(", ",AN640),
IF($AL$678=SUM($AL$558:AL640),_xlfn.CONCAT(" y ",AN640)))))</f>
        <v/>
      </c>
      <c r="AN640" s="33" t="s">
        <v>5285</v>
      </c>
      <c r="AO640" s="370">
        <f t="shared" si="219"/>
        <v>0</v>
      </c>
      <c r="AP640" s="282">
        <f t="shared" si="225"/>
        <v>0</v>
      </c>
      <c r="AQ640" s="283" t="str">
        <f t="shared" si="226"/>
        <v/>
      </c>
      <c r="AR640" s="46" t="s">
        <v>5285</v>
      </c>
      <c r="AS640" s="107">
        <f ca="1">IF(OR(K640=" ",AND(EXACT(UPPER(TRIM(SUBSTITUTE(K640,CHAR(160)," "))),TRIM(SUBSTITUTE(K640,CHAR(160)," "))),SUMPRODUCT(--ISNUMBER(MATCH(MID(TRIM(SUBSTITUTE(K640,CHAR(160)," ")),ROW(INDIRECT("1:"&amp;LEN(TRIM(SUBSTITUTE(K640,CHAR(160)," "))))),1),{"A","B","C","D","E","F","G","H","I","J","K","L","M","N","O","P","Q","R","S","T","U","V","W","X","Y","Z","Ñ","0","1","2","3","4","5","6","7","8","9"," "},0)))=LEN(TRIM(SUBSTITUTE(K640,CHAR(160)," "))))),0,1)</f>
        <v>0</v>
      </c>
      <c r="AT640" s="635">
        <f t="shared" si="227"/>
        <v>0</v>
      </c>
      <c r="AU640" s="634">
        <f t="shared" si="228"/>
        <v>0</v>
      </c>
      <c r="AV640" s="634">
        <f t="shared" si="229"/>
        <v>0</v>
      </c>
      <c r="AW640" s="634">
        <f t="shared" si="230"/>
        <v>0</v>
      </c>
      <c r="AX640" s="635">
        <f t="shared" si="231"/>
        <v>0</v>
      </c>
      <c r="AY640" s="634">
        <f t="shared" si="232"/>
        <v>0</v>
      </c>
      <c r="AZ640" s="634">
        <f t="shared" si="233"/>
        <v>0</v>
      </c>
      <c r="BA640" s="634">
        <f t="shared" si="234"/>
        <v>0</v>
      </c>
      <c r="BB640" s="107"/>
      <c r="BC640" s="107"/>
      <c r="BD640" s="107"/>
      <c r="BE640" s="107"/>
      <c r="BF640" s="107"/>
      <c r="BG640" s="107"/>
      <c r="BH640" s="107"/>
      <c r="BI640" s="107"/>
    </row>
    <row r="641" spans="1:61" ht="15" customHeight="1">
      <c r="A641" s="30"/>
      <c r="B641" s="11"/>
      <c r="C641" s="35" t="s">
        <v>5286</v>
      </c>
      <c r="D641" s="800" t="str">
        <f>IF(CNGE_2026_M1_Secc1_Sub1!$D124="","",CNGE_2026_M1_Secc1_Sub1!$D124)</f>
        <v/>
      </c>
      <c r="E641" s="723"/>
      <c r="F641" s="724"/>
      <c r="G641" s="728"/>
      <c r="H641" s="714"/>
      <c r="I641" s="714"/>
      <c r="J641" s="805"/>
      <c r="K641" s="847"/>
      <c r="L641" s="714"/>
      <c r="M641" s="714"/>
      <c r="N641" s="805"/>
      <c r="O641" s="961"/>
      <c r="P641" s="962"/>
      <c r="Q641" s="961"/>
      <c r="R641" s="962"/>
      <c r="S641" s="961"/>
      <c r="T641" s="962"/>
      <c r="U641" s="961"/>
      <c r="V641" s="962"/>
      <c r="W641" s="961"/>
      <c r="X641" s="962"/>
      <c r="Y641" s="961"/>
      <c r="Z641" s="962"/>
      <c r="AA641" s="728"/>
      <c r="AB641" s="805"/>
      <c r="AC641" s="728"/>
      <c r="AD641" s="805"/>
      <c r="AH641" s="521">
        <f t="shared" si="220"/>
        <v>0</v>
      </c>
      <c r="AI641" s="522">
        <f t="shared" si="221"/>
        <v>0</v>
      </c>
      <c r="AJ641" s="523">
        <f t="shared" si="222"/>
        <v>0</v>
      </c>
      <c r="AK641" s="429">
        <f t="shared" si="223"/>
        <v>0</v>
      </c>
      <c r="AL641" s="293">
        <f t="shared" si="224"/>
        <v>0</v>
      </c>
      <c r="AM641" s="283" t="str">
        <f>IF(AL641=0,"",
IF(SUM($AL$558:AL641)=1,AN641,
IF($AL$678&gt;SUM($AL$558:AL641),_xlfn.CONCAT(", ",AN641),
IF($AL$678=SUM($AL$558:AL641),_xlfn.CONCAT(" y ",AN641)))))</f>
        <v/>
      </c>
      <c r="AN641" s="33" t="s">
        <v>5287</v>
      </c>
      <c r="AO641" s="370">
        <f t="shared" si="219"/>
        <v>0</v>
      </c>
      <c r="AP641" s="282">
        <f t="shared" si="225"/>
        <v>0</v>
      </c>
      <c r="AQ641" s="283" t="str">
        <f t="shared" si="226"/>
        <v/>
      </c>
      <c r="AR641" s="46" t="s">
        <v>5287</v>
      </c>
      <c r="AS641" s="107">
        <f ca="1">IF(OR(K641=" ",AND(EXACT(UPPER(TRIM(SUBSTITUTE(K641,CHAR(160)," "))),TRIM(SUBSTITUTE(K641,CHAR(160)," "))),SUMPRODUCT(--ISNUMBER(MATCH(MID(TRIM(SUBSTITUTE(K641,CHAR(160)," ")),ROW(INDIRECT("1:"&amp;LEN(TRIM(SUBSTITUTE(K641,CHAR(160)," "))))),1),{"A","B","C","D","E","F","G","H","I","J","K","L","M","N","O","P","Q","R","S","T","U","V","W","X","Y","Z","Ñ","0","1","2","3","4","5","6","7","8","9"," "},0)))=LEN(TRIM(SUBSTITUTE(K641,CHAR(160)," "))))),0,1)</f>
        <v>0</v>
      </c>
      <c r="AT641" s="635">
        <f t="shared" si="227"/>
        <v>0</v>
      </c>
      <c r="AU641" s="634">
        <f t="shared" si="228"/>
        <v>0</v>
      </c>
      <c r="AV641" s="634">
        <f t="shared" si="229"/>
        <v>0</v>
      </c>
      <c r="AW641" s="634">
        <f t="shared" si="230"/>
        <v>0</v>
      </c>
      <c r="AX641" s="635">
        <f t="shared" si="231"/>
        <v>0</v>
      </c>
      <c r="AY641" s="634">
        <f t="shared" si="232"/>
        <v>0</v>
      </c>
      <c r="AZ641" s="634">
        <f t="shared" si="233"/>
        <v>0</v>
      </c>
      <c r="BA641" s="634">
        <f t="shared" si="234"/>
        <v>0</v>
      </c>
      <c r="BB641" s="107"/>
      <c r="BC641" s="107"/>
      <c r="BD641" s="107"/>
      <c r="BE641" s="107"/>
      <c r="BF641" s="107"/>
      <c r="BG641" s="107"/>
      <c r="BH641" s="107"/>
      <c r="BI641" s="107"/>
    </row>
    <row r="642" spans="1:61" ht="15" customHeight="1">
      <c r="A642" s="30"/>
      <c r="B642" s="11"/>
      <c r="C642" s="35" t="s">
        <v>5288</v>
      </c>
      <c r="D642" s="800" t="str">
        <f>IF(CNGE_2026_M1_Secc1_Sub1!$D125="","",CNGE_2026_M1_Secc1_Sub1!$D125)</f>
        <v/>
      </c>
      <c r="E642" s="723"/>
      <c r="F642" s="724"/>
      <c r="G642" s="728"/>
      <c r="H642" s="714"/>
      <c r="I642" s="714"/>
      <c r="J642" s="805"/>
      <c r="K642" s="847"/>
      <c r="L642" s="714"/>
      <c r="M642" s="714"/>
      <c r="N642" s="805"/>
      <c r="O642" s="961"/>
      <c r="P642" s="962"/>
      <c r="Q642" s="961"/>
      <c r="R642" s="962"/>
      <c r="S642" s="961"/>
      <c r="T642" s="962"/>
      <c r="U642" s="961"/>
      <c r="V642" s="962"/>
      <c r="W642" s="961"/>
      <c r="X642" s="962"/>
      <c r="Y642" s="961"/>
      <c r="Z642" s="962"/>
      <c r="AA642" s="728"/>
      <c r="AB642" s="805"/>
      <c r="AC642" s="728"/>
      <c r="AD642" s="805"/>
      <c r="AH642" s="521">
        <f t="shared" si="220"/>
        <v>0</v>
      </c>
      <c r="AI642" s="522">
        <f t="shared" si="221"/>
        <v>0</v>
      </c>
      <c r="AJ642" s="523">
        <f t="shared" si="222"/>
        <v>0</v>
      </c>
      <c r="AK642" s="429">
        <f t="shared" si="223"/>
        <v>0</v>
      </c>
      <c r="AL642" s="293">
        <f t="shared" si="224"/>
        <v>0</v>
      </c>
      <c r="AM642" s="283" t="str">
        <f>IF(AL642=0,"",
IF(SUM($AL$558:AL642)=1,AN642,
IF($AL$678&gt;SUM($AL$558:AL642),_xlfn.CONCAT(", ",AN642),
IF($AL$678=SUM($AL$558:AL642),_xlfn.CONCAT(" y ",AN642)))))</f>
        <v/>
      </c>
      <c r="AN642" s="33" t="s">
        <v>5289</v>
      </c>
      <c r="AO642" s="370">
        <f t="shared" si="219"/>
        <v>0</v>
      </c>
      <c r="AP642" s="282">
        <f t="shared" si="225"/>
        <v>0</v>
      </c>
      <c r="AQ642" s="283" t="str">
        <f t="shared" si="226"/>
        <v/>
      </c>
      <c r="AR642" s="46" t="s">
        <v>5289</v>
      </c>
      <c r="AS642" s="107">
        <f ca="1">IF(OR(K642=" ",AND(EXACT(UPPER(TRIM(SUBSTITUTE(K642,CHAR(160)," "))),TRIM(SUBSTITUTE(K642,CHAR(160)," "))),SUMPRODUCT(--ISNUMBER(MATCH(MID(TRIM(SUBSTITUTE(K642,CHAR(160)," ")),ROW(INDIRECT("1:"&amp;LEN(TRIM(SUBSTITUTE(K642,CHAR(160)," "))))),1),{"A","B","C","D","E","F","G","H","I","J","K","L","M","N","O","P","Q","R","S","T","U","V","W","X","Y","Z","Ñ","0","1","2","3","4","5","6","7","8","9"," "},0)))=LEN(TRIM(SUBSTITUTE(K642,CHAR(160)," "))))),0,1)</f>
        <v>0</v>
      </c>
      <c r="AT642" s="635">
        <f t="shared" si="227"/>
        <v>0</v>
      </c>
      <c r="AU642" s="634">
        <f t="shared" si="228"/>
        <v>0</v>
      </c>
      <c r="AV642" s="634">
        <f t="shared" si="229"/>
        <v>0</v>
      </c>
      <c r="AW642" s="634">
        <f t="shared" si="230"/>
        <v>0</v>
      </c>
      <c r="AX642" s="635">
        <f t="shared" si="231"/>
        <v>0</v>
      </c>
      <c r="AY642" s="634">
        <f t="shared" si="232"/>
        <v>0</v>
      </c>
      <c r="AZ642" s="634">
        <f t="shared" si="233"/>
        <v>0</v>
      </c>
      <c r="BA642" s="634">
        <f t="shared" si="234"/>
        <v>0</v>
      </c>
      <c r="BB642" s="107"/>
      <c r="BC642" s="107"/>
      <c r="BD642" s="107"/>
      <c r="BE642" s="107"/>
      <c r="BF642" s="107"/>
      <c r="BG642" s="107"/>
      <c r="BH642" s="107"/>
      <c r="BI642" s="107"/>
    </row>
    <row r="643" spans="1:61" ht="15" customHeight="1">
      <c r="A643" s="30"/>
      <c r="B643" s="11"/>
      <c r="C643" s="35" t="s">
        <v>5290</v>
      </c>
      <c r="D643" s="800" t="str">
        <f>IF(CNGE_2026_M1_Secc1_Sub1!$D126="","",CNGE_2026_M1_Secc1_Sub1!$D126)</f>
        <v/>
      </c>
      <c r="E643" s="723"/>
      <c r="F643" s="724"/>
      <c r="G643" s="728"/>
      <c r="H643" s="714"/>
      <c r="I643" s="714"/>
      <c r="J643" s="805"/>
      <c r="K643" s="847"/>
      <c r="L643" s="714"/>
      <c r="M643" s="714"/>
      <c r="N643" s="805"/>
      <c r="O643" s="961"/>
      <c r="P643" s="962"/>
      <c r="Q643" s="961"/>
      <c r="R643" s="962"/>
      <c r="S643" s="961"/>
      <c r="T643" s="962"/>
      <c r="U643" s="961"/>
      <c r="V643" s="962"/>
      <c r="W643" s="961"/>
      <c r="X643" s="962"/>
      <c r="Y643" s="961"/>
      <c r="Z643" s="962"/>
      <c r="AA643" s="728"/>
      <c r="AB643" s="805"/>
      <c r="AC643" s="728"/>
      <c r="AD643" s="805"/>
      <c r="AH643" s="521">
        <f t="shared" si="220"/>
        <v>0</v>
      </c>
      <c r="AI643" s="522">
        <f t="shared" si="221"/>
        <v>0</v>
      </c>
      <c r="AJ643" s="523">
        <f t="shared" si="222"/>
        <v>0</v>
      </c>
      <c r="AK643" s="429">
        <f t="shared" si="223"/>
        <v>0</v>
      </c>
      <c r="AL643" s="293">
        <f t="shared" si="224"/>
        <v>0</v>
      </c>
      <c r="AM643" s="283" t="str">
        <f>IF(AL643=0,"",
IF(SUM($AL$558:AL643)=1,AN643,
IF($AL$678&gt;SUM($AL$558:AL643),_xlfn.CONCAT(", ",AN643),
IF($AL$678=SUM($AL$558:AL643),_xlfn.CONCAT(" y ",AN643)))))</f>
        <v/>
      </c>
      <c r="AN643" s="33" t="s">
        <v>5291</v>
      </c>
      <c r="AO643" s="370">
        <f t="shared" si="219"/>
        <v>0</v>
      </c>
      <c r="AP643" s="282">
        <f t="shared" si="225"/>
        <v>0</v>
      </c>
      <c r="AQ643" s="283" t="str">
        <f t="shared" si="226"/>
        <v/>
      </c>
      <c r="AR643" s="46" t="s">
        <v>5291</v>
      </c>
      <c r="AS643" s="107">
        <f ca="1">IF(OR(K643=" ",AND(EXACT(UPPER(TRIM(SUBSTITUTE(K643,CHAR(160)," "))),TRIM(SUBSTITUTE(K643,CHAR(160)," "))),SUMPRODUCT(--ISNUMBER(MATCH(MID(TRIM(SUBSTITUTE(K643,CHAR(160)," ")),ROW(INDIRECT("1:"&amp;LEN(TRIM(SUBSTITUTE(K643,CHAR(160)," "))))),1),{"A","B","C","D","E","F","G","H","I","J","K","L","M","N","O","P","Q","R","S","T","U","V","W","X","Y","Z","Ñ","0","1","2","3","4","5","6","7","8","9"," "},0)))=LEN(TRIM(SUBSTITUTE(K643,CHAR(160)," "))))),0,1)</f>
        <v>0</v>
      </c>
      <c r="AT643" s="635">
        <f t="shared" si="227"/>
        <v>0</v>
      </c>
      <c r="AU643" s="634">
        <f t="shared" si="228"/>
        <v>0</v>
      </c>
      <c r="AV643" s="634">
        <f t="shared" si="229"/>
        <v>0</v>
      </c>
      <c r="AW643" s="634">
        <f t="shared" si="230"/>
        <v>0</v>
      </c>
      <c r="AX643" s="635">
        <f t="shared" si="231"/>
        <v>0</v>
      </c>
      <c r="AY643" s="634">
        <f t="shared" si="232"/>
        <v>0</v>
      </c>
      <c r="AZ643" s="634">
        <f t="shared" si="233"/>
        <v>0</v>
      </c>
      <c r="BA643" s="634">
        <f t="shared" si="234"/>
        <v>0</v>
      </c>
      <c r="BB643" s="107"/>
      <c r="BC643" s="107"/>
      <c r="BD643" s="107"/>
      <c r="BE643" s="107"/>
      <c r="BF643" s="107"/>
      <c r="BG643" s="107"/>
      <c r="BH643" s="107"/>
      <c r="BI643" s="107"/>
    </row>
    <row r="644" spans="1:61" ht="15" customHeight="1">
      <c r="A644" s="30"/>
      <c r="B644" s="11"/>
      <c r="C644" s="35" t="s">
        <v>5292</v>
      </c>
      <c r="D644" s="800" t="str">
        <f>IF(CNGE_2026_M1_Secc1_Sub1!$D127="","",CNGE_2026_M1_Secc1_Sub1!$D127)</f>
        <v/>
      </c>
      <c r="E644" s="723"/>
      <c r="F644" s="724"/>
      <c r="G644" s="728"/>
      <c r="H644" s="714"/>
      <c r="I644" s="714"/>
      <c r="J644" s="805"/>
      <c r="K644" s="847"/>
      <c r="L644" s="714"/>
      <c r="M644" s="714"/>
      <c r="N644" s="805"/>
      <c r="O644" s="961"/>
      <c r="P644" s="962"/>
      <c r="Q644" s="961"/>
      <c r="R644" s="962"/>
      <c r="S644" s="961"/>
      <c r="T644" s="962"/>
      <c r="U644" s="961"/>
      <c r="V644" s="962"/>
      <c r="W644" s="961"/>
      <c r="X644" s="962"/>
      <c r="Y644" s="961"/>
      <c r="Z644" s="962"/>
      <c r="AA644" s="728"/>
      <c r="AB644" s="805"/>
      <c r="AC644" s="728"/>
      <c r="AD644" s="805"/>
      <c r="AH644" s="521">
        <f t="shared" si="220"/>
        <v>0</v>
      </c>
      <c r="AI644" s="522">
        <f t="shared" si="221"/>
        <v>0</v>
      </c>
      <c r="AJ644" s="523">
        <f t="shared" si="222"/>
        <v>0</v>
      </c>
      <c r="AK644" s="429">
        <f t="shared" si="223"/>
        <v>0</v>
      </c>
      <c r="AL644" s="293">
        <f t="shared" si="224"/>
        <v>0</v>
      </c>
      <c r="AM644" s="283" t="str">
        <f>IF(AL644=0,"",
IF(SUM($AL$558:AL644)=1,AN644,
IF($AL$678&gt;SUM($AL$558:AL644),_xlfn.CONCAT(", ",AN644),
IF($AL$678=SUM($AL$558:AL644),_xlfn.CONCAT(" y ",AN644)))))</f>
        <v/>
      </c>
      <c r="AN644" s="33" t="s">
        <v>5293</v>
      </c>
      <c r="AO644" s="370">
        <f t="shared" si="219"/>
        <v>0</v>
      </c>
      <c r="AP644" s="282">
        <f t="shared" si="225"/>
        <v>0</v>
      </c>
      <c r="AQ644" s="283" t="str">
        <f t="shared" si="226"/>
        <v/>
      </c>
      <c r="AR644" s="46" t="s">
        <v>5293</v>
      </c>
      <c r="AS644" s="107">
        <f ca="1">IF(OR(K644=" ",AND(EXACT(UPPER(TRIM(SUBSTITUTE(K644,CHAR(160)," "))),TRIM(SUBSTITUTE(K644,CHAR(160)," "))),SUMPRODUCT(--ISNUMBER(MATCH(MID(TRIM(SUBSTITUTE(K644,CHAR(160)," ")),ROW(INDIRECT("1:"&amp;LEN(TRIM(SUBSTITUTE(K644,CHAR(160)," "))))),1),{"A","B","C","D","E","F","G","H","I","J","K","L","M","N","O","P","Q","R","S","T","U","V","W","X","Y","Z","Ñ","0","1","2","3","4","5","6","7","8","9"," "},0)))=LEN(TRIM(SUBSTITUTE(K644,CHAR(160)," "))))),0,1)</f>
        <v>0</v>
      </c>
      <c r="AT644" s="635">
        <f t="shared" si="227"/>
        <v>0</v>
      </c>
      <c r="AU644" s="634">
        <f t="shared" si="228"/>
        <v>0</v>
      </c>
      <c r="AV644" s="634">
        <f t="shared" si="229"/>
        <v>0</v>
      </c>
      <c r="AW644" s="634">
        <f t="shared" si="230"/>
        <v>0</v>
      </c>
      <c r="AX644" s="635">
        <f t="shared" si="231"/>
        <v>0</v>
      </c>
      <c r="AY644" s="634">
        <f t="shared" si="232"/>
        <v>0</v>
      </c>
      <c r="AZ644" s="634">
        <f t="shared" si="233"/>
        <v>0</v>
      </c>
      <c r="BA644" s="634">
        <f t="shared" si="234"/>
        <v>0</v>
      </c>
      <c r="BB644" s="107"/>
      <c r="BC644" s="107"/>
      <c r="BD644" s="107"/>
      <c r="BE644" s="107"/>
      <c r="BF644" s="107"/>
      <c r="BG644" s="107"/>
      <c r="BH644" s="107"/>
      <c r="BI644" s="107"/>
    </row>
    <row r="645" spans="1:61" ht="15" customHeight="1">
      <c r="A645" s="30"/>
      <c r="B645" s="11"/>
      <c r="C645" s="35" t="s">
        <v>5294</v>
      </c>
      <c r="D645" s="800" t="str">
        <f>IF(CNGE_2026_M1_Secc1_Sub1!$D128="","",CNGE_2026_M1_Secc1_Sub1!$D128)</f>
        <v/>
      </c>
      <c r="E645" s="723"/>
      <c r="F645" s="724"/>
      <c r="G645" s="728"/>
      <c r="H645" s="714"/>
      <c r="I645" s="714"/>
      <c r="J645" s="805"/>
      <c r="K645" s="847"/>
      <c r="L645" s="714"/>
      <c r="M645" s="714"/>
      <c r="N645" s="805"/>
      <c r="O645" s="961"/>
      <c r="P645" s="962"/>
      <c r="Q645" s="961"/>
      <c r="R645" s="962"/>
      <c r="S645" s="961"/>
      <c r="T645" s="962"/>
      <c r="U645" s="961"/>
      <c r="V645" s="962"/>
      <c r="W645" s="961"/>
      <c r="X645" s="962"/>
      <c r="Y645" s="961"/>
      <c r="Z645" s="962"/>
      <c r="AA645" s="728"/>
      <c r="AB645" s="805"/>
      <c r="AC645" s="728"/>
      <c r="AD645" s="805"/>
      <c r="AH645" s="521">
        <f t="shared" si="220"/>
        <v>0</v>
      </c>
      <c r="AI645" s="522">
        <f t="shared" si="221"/>
        <v>0</v>
      </c>
      <c r="AJ645" s="523">
        <f t="shared" si="222"/>
        <v>0</v>
      </c>
      <c r="AK645" s="429">
        <f t="shared" si="223"/>
        <v>0</v>
      </c>
      <c r="AL645" s="293">
        <f t="shared" si="224"/>
        <v>0</v>
      </c>
      <c r="AM645" s="283" t="str">
        <f>IF(AL645=0,"",
IF(SUM($AL$558:AL645)=1,AN645,
IF($AL$678&gt;SUM($AL$558:AL645),_xlfn.CONCAT(", ",AN645),
IF($AL$678=SUM($AL$558:AL645),_xlfn.CONCAT(" y ",AN645)))))</f>
        <v/>
      </c>
      <c r="AN645" s="33" t="s">
        <v>5295</v>
      </c>
      <c r="AO645" s="370">
        <f t="shared" si="219"/>
        <v>0</v>
      </c>
      <c r="AP645" s="282">
        <f t="shared" si="225"/>
        <v>0</v>
      </c>
      <c r="AQ645" s="283" t="str">
        <f t="shared" si="226"/>
        <v/>
      </c>
      <c r="AR645" s="46" t="s">
        <v>5295</v>
      </c>
      <c r="AS645" s="107">
        <f ca="1">IF(OR(K645=" ",AND(EXACT(UPPER(TRIM(SUBSTITUTE(K645,CHAR(160)," "))),TRIM(SUBSTITUTE(K645,CHAR(160)," "))),SUMPRODUCT(--ISNUMBER(MATCH(MID(TRIM(SUBSTITUTE(K645,CHAR(160)," ")),ROW(INDIRECT("1:"&amp;LEN(TRIM(SUBSTITUTE(K645,CHAR(160)," "))))),1),{"A","B","C","D","E","F","G","H","I","J","K","L","M","N","O","P","Q","R","S","T","U","V","W","X","Y","Z","Ñ","0","1","2","3","4","5","6","7","8","9"," "},0)))=LEN(TRIM(SUBSTITUTE(K645,CHAR(160)," "))))),0,1)</f>
        <v>0</v>
      </c>
      <c r="AT645" s="635">
        <f t="shared" si="227"/>
        <v>0</v>
      </c>
      <c r="AU645" s="634">
        <f t="shared" si="228"/>
        <v>0</v>
      </c>
      <c r="AV645" s="634">
        <f t="shared" si="229"/>
        <v>0</v>
      </c>
      <c r="AW645" s="634">
        <f t="shared" si="230"/>
        <v>0</v>
      </c>
      <c r="AX645" s="635">
        <f t="shared" si="231"/>
        <v>0</v>
      </c>
      <c r="AY645" s="634">
        <f t="shared" si="232"/>
        <v>0</v>
      </c>
      <c r="AZ645" s="634">
        <f t="shared" si="233"/>
        <v>0</v>
      </c>
      <c r="BA645" s="634">
        <f t="shared" si="234"/>
        <v>0</v>
      </c>
      <c r="BB645" s="107"/>
      <c r="BC645" s="107"/>
      <c r="BD645" s="107"/>
      <c r="BE645" s="107"/>
      <c r="BF645" s="107"/>
      <c r="BG645" s="107"/>
      <c r="BH645" s="107"/>
      <c r="BI645" s="107"/>
    </row>
    <row r="646" spans="1:61" ht="15" customHeight="1">
      <c r="A646" s="30"/>
      <c r="B646" s="11"/>
      <c r="C646" s="35" t="s">
        <v>5296</v>
      </c>
      <c r="D646" s="800" t="str">
        <f>IF(CNGE_2026_M1_Secc1_Sub1!$D129="","",CNGE_2026_M1_Secc1_Sub1!$D129)</f>
        <v/>
      </c>
      <c r="E646" s="723"/>
      <c r="F646" s="724"/>
      <c r="G646" s="728"/>
      <c r="H646" s="714"/>
      <c r="I646" s="714"/>
      <c r="J646" s="805"/>
      <c r="K646" s="847"/>
      <c r="L646" s="714"/>
      <c r="M646" s="714"/>
      <c r="N646" s="805"/>
      <c r="O646" s="961"/>
      <c r="P646" s="962"/>
      <c r="Q646" s="961"/>
      <c r="R646" s="962"/>
      <c r="S646" s="961"/>
      <c r="T646" s="962"/>
      <c r="U646" s="961"/>
      <c r="V646" s="962"/>
      <c r="W646" s="961"/>
      <c r="X646" s="962"/>
      <c r="Y646" s="961"/>
      <c r="Z646" s="962"/>
      <c r="AA646" s="728"/>
      <c r="AB646" s="805"/>
      <c r="AC646" s="728"/>
      <c r="AD646" s="805"/>
      <c r="AH646" s="521">
        <f t="shared" si="220"/>
        <v>0</v>
      </c>
      <c r="AI646" s="522">
        <f t="shared" si="221"/>
        <v>0</v>
      </c>
      <c r="AJ646" s="523">
        <f t="shared" si="222"/>
        <v>0</v>
      </c>
      <c r="AK646" s="429">
        <f t="shared" si="223"/>
        <v>0</v>
      </c>
      <c r="AL646" s="293">
        <f t="shared" si="224"/>
        <v>0</v>
      </c>
      <c r="AM646" s="283" t="str">
        <f>IF(AL646=0,"",
IF(SUM($AL$558:AL646)=1,AN646,
IF($AL$678&gt;SUM($AL$558:AL646),_xlfn.CONCAT(", ",AN646),
IF($AL$678=SUM($AL$558:AL646),_xlfn.CONCAT(" y ",AN646)))))</f>
        <v/>
      </c>
      <c r="AN646" s="33" t="s">
        <v>5297</v>
      </c>
      <c r="AO646" s="370">
        <f t="shared" si="219"/>
        <v>0</v>
      </c>
      <c r="AP646" s="282">
        <f t="shared" si="225"/>
        <v>0</v>
      </c>
      <c r="AQ646" s="283" t="str">
        <f t="shared" si="226"/>
        <v/>
      </c>
      <c r="AR646" s="46" t="s">
        <v>5297</v>
      </c>
      <c r="AS646" s="107">
        <f ca="1">IF(OR(K646=" ",AND(EXACT(UPPER(TRIM(SUBSTITUTE(K646,CHAR(160)," "))),TRIM(SUBSTITUTE(K646,CHAR(160)," "))),SUMPRODUCT(--ISNUMBER(MATCH(MID(TRIM(SUBSTITUTE(K646,CHAR(160)," ")),ROW(INDIRECT("1:"&amp;LEN(TRIM(SUBSTITUTE(K646,CHAR(160)," "))))),1),{"A","B","C","D","E","F","G","H","I","J","K","L","M","N","O","P","Q","R","S","T","U","V","W","X","Y","Z","Ñ","0","1","2","3","4","5","6","7","8","9"," "},0)))=LEN(TRIM(SUBSTITUTE(K646,CHAR(160)," "))))),0,1)</f>
        <v>0</v>
      </c>
      <c r="AT646" s="635">
        <f t="shared" si="227"/>
        <v>0</v>
      </c>
      <c r="AU646" s="634">
        <f t="shared" si="228"/>
        <v>0</v>
      </c>
      <c r="AV646" s="634">
        <f t="shared" si="229"/>
        <v>0</v>
      </c>
      <c r="AW646" s="634">
        <f t="shared" si="230"/>
        <v>0</v>
      </c>
      <c r="AX646" s="635">
        <f t="shared" si="231"/>
        <v>0</v>
      </c>
      <c r="AY646" s="634">
        <f t="shared" si="232"/>
        <v>0</v>
      </c>
      <c r="AZ646" s="634">
        <f t="shared" si="233"/>
        <v>0</v>
      </c>
      <c r="BA646" s="634">
        <f t="shared" si="234"/>
        <v>0</v>
      </c>
      <c r="BB646" s="107"/>
      <c r="BC646" s="107"/>
      <c r="BD646" s="107"/>
      <c r="BE646" s="107"/>
      <c r="BF646" s="107"/>
      <c r="BG646" s="107"/>
      <c r="BH646" s="107"/>
      <c r="BI646" s="107"/>
    </row>
    <row r="647" spans="1:61" ht="15" customHeight="1">
      <c r="A647" s="30"/>
      <c r="B647" s="11"/>
      <c r="C647" s="35" t="s">
        <v>5298</v>
      </c>
      <c r="D647" s="800" t="str">
        <f>IF(CNGE_2026_M1_Secc1_Sub1!$D130="","",CNGE_2026_M1_Secc1_Sub1!$D130)</f>
        <v/>
      </c>
      <c r="E647" s="723"/>
      <c r="F647" s="724"/>
      <c r="G647" s="728"/>
      <c r="H647" s="714"/>
      <c r="I647" s="714"/>
      <c r="J647" s="805"/>
      <c r="K647" s="847"/>
      <c r="L647" s="714"/>
      <c r="M647" s="714"/>
      <c r="N647" s="805"/>
      <c r="O647" s="961"/>
      <c r="P647" s="962"/>
      <c r="Q647" s="961"/>
      <c r="R647" s="962"/>
      <c r="S647" s="961"/>
      <c r="T647" s="962"/>
      <c r="U647" s="961"/>
      <c r="V647" s="962"/>
      <c r="W647" s="961"/>
      <c r="X647" s="962"/>
      <c r="Y647" s="961"/>
      <c r="Z647" s="962"/>
      <c r="AA647" s="728"/>
      <c r="AB647" s="805"/>
      <c r="AC647" s="728"/>
      <c r="AD647" s="805"/>
      <c r="AH647" s="521">
        <f t="shared" si="220"/>
        <v>0</v>
      </c>
      <c r="AI647" s="522">
        <f t="shared" si="221"/>
        <v>0</v>
      </c>
      <c r="AJ647" s="523">
        <f t="shared" si="222"/>
        <v>0</v>
      </c>
      <c r="AK647" s="429">
        <f t="shared" si="223"/>
        <v>0</v>
      </c>
      <c r="AL647" s="293">
        <f t="shared" si="224"/>
        <v>0</v>
      </c>
      <c r="AM647" s="283" t="str">
        <f>IF(AL647=0,"",
IF(SUM($AL$558:AL647)=1,AN647,
IF($AL$678&gt;SUM($AL$558:AL647),_xlfn.CONCAT(", ",AN647),
IF($AL$678=SUM($AL$558:AL647),_xlfn.CONCAT(" y ",AN647)))))</f>
        <v/>
      </c>
      <c r="AN647" s="33" t="s">
        <v>5299</v>
      </c>
      <c r="AO647" s="370">
        <f t="shared" si="219"/>
        <v>0</v>
      </c>
      <c r="AP647" s="282">
        <f t="shared" si="225"/>
        <v>0</v>
      </c>
      <c r="AQ647" s="283" t="str">
        <f t="shared" si="226"/>
        <v/>
      </c>
      <c r="AR647" s="46" t="s">
        <v>5299</v>
      </c>
      <c r="AS647" s="107">
        <f ca="1">IF(OR(K647=" ",AND(EXACT(UPPER(TRIM(SUBSTITUTE(K647,CHAR(160)," "))),TRIM(SUBSTITUTE(K647,CHAR(160)," "))),SUMPRODUCT(--ISNUMBER(MATCH(MID(TRIM(SUBSTITUTE(K647,CHAR(160)," ")),ROW(INDIRECT("1:"&amp;LEN(TRIM(SUBSTITUTE(K647,CHAR(160)," "))))),1),{"A","B","C","D","E","F","G","H","I","J","K","L","M","N","O","P","Q","R","S","T","U","V","W","X","Y","Z","Ñ","0","1","2","3","4","5","6","7","8","9"," "},0)))=LEN(TRIM(SUBSTITUTE(K647,CHAR(160)," "))))),0,1)</f>
        <v>0</v>
      </c>
      <c r="AT647" s="635">
        <f t="shared" si="227"/>
        <v>0</v>
      </c>
      <c r="AU647" s="634">
        <f t="shared" si="228"/>
        <v>0</v>
      </c>
      <c r="AV647" s="634">
        <f t="shared" si="229"/>
        <v>0</v>
      </c>
      <c r="AW647" s="634">
        <f t="shared" si="230"/>
        <v>0</v>
      </c>
      <c r="AX647" s="635">
        <f t="shared" si="231"/>
        <v>0</v>
      </c>
      <c r="AY647" s="634">
        <f t="shared" si="232"/>
        <v>0</v>
      </c>
      <c r="AZ647" s="634">
        <f t="shared" si="233"/>
        <v>0</v>
      </c>
      <c r="BA647" s="634">
        <f t="shared" si="234"/>
        <v>0</v>
      </c>
      <c r="BB647" s="107"/>
      <c r="BC647" s="107"/>
      <c r="BD647" s="107"/>
      <c r="BE647" s="107"/>
      <c r="BF647" s="107"/>
      <c r="BG647" s="107"/>
      <c r="BH647" s="107"/>
      <c r="BI647" s="107"/>
    </row>
    <row r="648" spans="1:61" ht="15" customHeight="1">
      <c r="A648" s="30"/>
      <c r="B648" s="11"/>
      <c r="C648" s="35" t="s">
        <v>5300</v>
      </c>
      <c r="D648" s="800" t="str">
        <f>IF(CNGE_2026_M1_Secc1_Sub1!$D131="","",CNGE_2026_M1_Secc1_Sub1!$D131)</f>
        <v/>
      </c>
      <c r="E648" s="723"/>
      <c r="F648" s="724"/>
      <c r="G648" s="728"/>
      <c r="H648" s="714"/>
      <c r="I648" s="714"/>
      <c r="J648" s="805"/>
      <c r="K648" s="847"/>
      <c r="L648" s="714"/>
      <c r="M648" s="714"/>
      <c r="N648" s="805"/>
      <c r="O648" s="961"/>
      <c r="P648" s="962"/>
      <c r="Q648" s="961"/>
      <c r="R648" s="962"/>
      <c r="S648" s="961"/>
      <c r="T648" s="962"/>
      <c r="U648" s="961"/>
      <c r="V648" s="962"/>
      <c r="W648" s="961"/>
      <c r="X648" s="962"/>
      <c r="Y648" s="961"/>
      <c r="Z648" s="962"/>
      <c r="AA648" s="728"/>
      <c r="AB648" s="805"/>
      <c r="AC648" s="728"/>
      <c r="AD648" s="805"/>
      <c r="AH648" s="521">
        <f t="shared" si="220"/>
        <v>0</v>
      </c>
      <c r="AI648" s="522">
        <f t="shared" si="221"/>
        <v>0</v>
      </c>
      <c r="AJ648" s="523">
        <f t="shared" si="222"/>
        <v>0</v>
      </c>
      <c r="AK648" s="429">
        <f t="shared" si="223"/>
        <v>0</v>
      </c>
      <c r="AL648" s="293">
        <f t="shared" si="224"/>
        <v>0</v>
      </c>
      <c r="AM648" s="283" t="str">
        <f>IF(AL648=0,"",
IF(SUM($AL$558:AL648)=1,AN648,
IF($AL$678&gt;SUM($AL$558:AL648),_xlfn.CONCAT(", ",AN648),
IF($AL$678=SUM($AL$558:AL648),_xlfn.CONCAT(" y ",AN648)))))</f>
        <v/>
      </c>
      <c r="AN648" s="33" t="s">
        <v>5301</v>
      </c>
      <c r="AO648" s="370">
        <f t="shared" si="219"/>
        <v>0</v>
      </c>
      <c r="AP648" s="282">
        <f t="shared" si="225"/>
        <v>0</v>
      </c>
      <c r="AQ648" s="283" t="str">
        <f t="shared" si="226"/>
        <v/>
      </c>
      <c r="AR648" s="46" t="s">
        <v>5301</v>
      </c>
      <c r="AS648" s="107">
        <f ca="1">IF(OR(K648=" ",AND(EXACT(UPPER(TRIM(SUBSTITUTE(K648,CHAR(160)," "))),TRIM(SUBSTITUTE(K648,CHAR(160)," "))),SUMPRODUCT(--ISNUMBER(MATCH(MID(TRIM(SUBSTITUTE(K648,CHAR(160)," ")),ROW(INDIRECT("1:"&amp;LEN(TRIM(SUBSTITUTE(K648,CHAR(160)," "))))),1),{"A","B","C","D","E","F","G","H","I","J","K","L","M","N","O","P","Q","R","S","T","U","V","W","X","Y","Z","Ñ","0","1","2","3","4","5","6","7","8","9"," "},0)))=LEN(TRIM(SUBSTITUTE(K648,CHAR(160)," "))))),0,1)</f>
        <v>0</v>
      </c>
      <c r="AT648" s="635">
        <f t="shared" si="227"/>
        <v>0</v>
      </c>
      <c r="AU648" s="634">
        <f t="shared" si="228"/>
        <v>0</v>
      </c>
      <c r="AV648" s="634">
        <f t="shared" si="229"/>
        <v>0</v>
      </c>
      <c r="AW648" s="634">
        <f t="shared" si="230"/>
        <v>0</v>
      </c>
      <c r="AX648" s="635">
        <f t="shared" si="231"/>
        <v>0</v>
      </c>
      <c r="AY648" s="634">
        <f t="shared" si="232"/>
        <v>0</v>
      </c>
      <c r="AZ648" s="634">
        <f t="shared" si="233"/>
        <v>0</v>
      </c>
      <c r="BA648" s="634">
        <f t="shared" si="234"/>
        <v>0</v>
      </c>
      <c r="BB648" s="107"/>
      <c r="BC648" s="107"/>
      <c r="BD648" s="107"/>
      <c r="BE648" s="107"/>
      <c r="BF648" s="107"/>
      <c r="BG648" s="107"/>
      <c r="BH648" s="107"/>
      <c r="BI648" s="107"/>
    </row>
    <row r="649" spans="1:61" ht="15" customHeight="1">
      <c r="A649" s="30"/>
      <c r="B649" s="11"/>
      <c r="C649" s="35" t="s">
        <v>5302</v>
      </c>
      <c r="D649" s="800" t="str">
        <f>IF(CNGE_2026_M1_Secc1_Sub1!$D132="","",CNGE_2026_M1_Secc1_Sub1!$D132)</f>
        <v/>
      </c>
      <c r="E649" s="723"/>
      <c r="F649" s="724"/>
      <c r="G649" s="728"/>
      <c r="H649" s="714"/>
      <c r="I649" s="714"/>
      <c r="J649" s="805"/>
      <c r="K649" s="847"/>
      <c r="L649" s="714"/>
      <c r="M649" s="714"/>
      <c r="N649" s="805"/>
      <c r="O649" s="961"/>
      <c r="P649" s="962"/>
      <c r="Q649" s="961"/>
      <c r="R649" s="962"/>
      <c r="S649" s="961"/>
      <c r="T649" s="962"/>
      <c r="U649" s="961"/>
      <c r="V649" s="962"/>
      <c r="W649" s="961"/>
      <c r="X649" s="962"/>
      <c r="Y649" s="961"/>
      <c r="Z649" s="962"/>
      <c r="AA649" s="728"/>
      <c r="AB649" s="805"/>
      <c r="AC649" s="728"/>
      <c r="AD649" s="805"/>
      <c r="AH649" s="521">
        <f t="shared" si="220"/>
        <v>0</v>
      </c>
      <c r="AI649" s="522">
        <f t="shared" si="221"/>
        <v>0</v>
      </c>
      <c r="AJ649" s="523">
        <f t="shared" si="222"/>
        <v>0</v>
      </c>
      <c r="AK649" s="429">
        <f t="shared" si="223"/>
        <v>0</v>
      </c>
      <c r="AL649" s="293">
        <f t="shared" si="224"/>
        <v>0</v>
      </c>
      <c r="AM649" s="283" t="str">
        <f>IF(AL649=0,"",
IF(SUM($AL$558:AL649)=1,AN649,
IF($AL$678&gt;SUM($AL$558:AL649),_xlfn.CONCAT(", ",AN649),
IF($AL$678=SUM($AL$558:AL649),_xlfn.CONCAT(" y ",AN649)))))</f>
        <v/>
      </c>
      <c r="AN649" s="33" t="s">
        <v>5303</v>
      </c>
      <c r="AO649" s="370">
        <f t="shared" si="219"/>
        <v>0</v>
      </c>
      <c r="AP649" s="282">
        <f t="shared" si="225"/>
        <v>0</v>
      </c>
      <c r="AQ649" s="283" t="str">
        <f t="shared" si="226"/>
        <v/>
      </c>
      <c r="AR649" s="46" t="s">
        <v>5303</v>
      </c>
      <c r="AS649" s="107">
        <f ca="1">IF(OR(K649=" ",AND(EXACT(UPPER(TRIM(SUBSTITUTE(K649,CHAR(160)," "))),TRIM(SUBSTITUTE(K649,CHAR(160)," "))),SUMPRODUCT(--ISNUMBER(MATCH(MID(TRIM(SUBSTITUTE(K649,CHAR(160)," ")),ROW(INDIRECT("1:"&amp;LEN(TRIM(SUBSTITUTE(K649,CHAR(160)," "))))),1),{"A","B","C","D","E","F","G","H","I","J","K","L","M","N","O","P","Q","R","S","T","U","V","W","X","Y","Z","Ñ","0","1","2","3","4","5","6","7","8","9"," "},0)))=LEN(TRIM(SUBSTITUTE(K649,CHAR(160)," "))))),0,1)</f>
        <v>0</v>
      </c>
      <c r="AT649" s="635">
        <f t="shared" si="227"/>
        <v>0</v>
      </c>
      <c r="AU649" s="634">
        <f t="shared" si="228"/>
        <v>0</v>
      </c>
      <c r="AV649" s="634">
        <f t="shared" si="229"/>
        <v>0</v>
      </c>
      <c r="AW649" s="634">
        <f t="shared" si="230"/>
        <v>0</v>
      </c>
      <c r="AX649" s="635">
        <f t="shared" si="231"/>
        <v>0</v>
      </c>
      <c r="AY649" s="634">
        <f t="shared" si="232"/>
        <v>0</v>
      </c>
      <c r="AZ649" s="634">
        <f t="shared" si="233"/>
        <v>0</v>
      </c>
      <c r="BA649" s="634">
        <f t="shared" si="234"/>
        <v>0</v>
      </c>
      <c r="BB649" s="107"/>
      <c r="BC649" s="107"/>
      <c r="BD649" s="107"/>
      <c r="BE649" s="107"/>
      <c r="BF649" s="107"/>
      <c r="BG649" s="107"/>
      <c r="BH649" s="107"/>
      <c r="BI649" s="107"/>
    </row>
    <row r="650" spans="1:61" ht="15" customHeight="1">
      <c r="A650" s="30"/>
      <c r="B650" s="11"/>
      <c r="C650" s="35" t="s">
        <v>5304</v>
      </c>
      <c r="D650" s="800" t="str">
        <f>IF(CNGE_2026_M1_Secc1_Sub1!$D133="","",CNGE_2026_M1_Secc1_Sub1!$D133)</f>
        <v/>
      </c>
      <c r="E650" s="723"/>
      <c r="F650" s="724"/>
      <c r="G650" s="728"/>
      <c r="H650" s="714"/>
      <c r="I650" s="714"/>
      <c r="J650" s="805"/>
      <c r="K650" s="847"/>
      <c r="L650" s="714"/>
      <c r="M650" s="714"/>
      <c r="N650" s="805"/>
      <c r="O650" s="961"/>
      <c r="P650" s="962"/>
      <c r="Q650" s="961"/>
      <c r="R650" s="962"/>
      <c r="S650" s="961"/>
      <c r="T650" s="962"/>
      <c r="U650" s="961"/>
      <c r="V650" s="962"/>
      <c r="W650" s="961"/>
      <c r="X650" s="962"/>
      <c r="Y650" s="961"/>
      <c r="Z650" s="962"/>
      <c r="AA650" s="728"/>
      <c r="AB650" s="805"/>
      <c r="AC650" s="728"/>
      <c r="AD650" s="805"/>
      <c r="AH650" s="521">
        <f t="shared" si="220"/>
        <v>0</v>
      </c>
      <c r="AI650" s="522">
        <f t="shared" si="221"/>
        <v>0</v>
      </c>
      <c r="AJ650" s="523">
        <f t="shared" si="222"/>
        <v>0</v>
      </c>
      <c r="AK650" s="429">
        <f t="shared" si="223"/>
        <v>0</v>
      </c>
      <c r="AL650" s="293">
        <f t="shared" si="224"/>
        <v>0</v>
      </c>
      <c r="AM650" s="283" t="str">
        <f>IF(AL650=0,"",
IF(SUM($AL$558:AL650)=1,AN650,
IF($AL$678&gt;SUM($AL$558:AL650),_xlfn.CONCAT(", ",AN650),
IF($AL$678=SUM($AL$558:AL650),_xlfn.CONCAT(" y ",AN650)))))</f>
        <v/>
      </c>
      <c r="AN650" s="33" t="s">
        <v>5305</v>
      </c>
      <c r="AO650" s="370">
        <f t="shared" si="219"/>
        <v>0</v>
      </c>
      <c r="AP650" s="282">
        <f t="shared" si="225"/>
        <v>0</v>
      </c>
      <c r="AQ650" s="283" t="str">
        <f t="shared" si="226"/>
        <v/>
      </c>
      <c r="AR650" s="46" t="s">
        <v>5305</v>
      </c>
      <c r="AS650" s="107">
        <f ca="1">IF(OR(K650=" ",AND(EXACT(UPPER(TRIM(SUBSTITUTE(K650,CHAR(160)," "))),TRIM(SUBSTITUTE(K650,CHAR(160)," "))),SUMPRODUCT(--ISNUMBER(MATCH(MID(TRIM(SUBSTITUTE(K650,CHAR(160)," ")),ROW(INDIRECT("1:"&amp;LEN(TRIM(SUBSTITUTE(K650,CHAR(160)," "))))),1),{"A","B","C","D","E","F","G","H","I","J","K","L","M","N","O","P","Q","R","S","T","U","V","W","X","Y","Z","Ñ","0","1","2","3","4","5","6","7","8","9"," "},0)))=LEN(TRIM(SUBSTITUTE(K650,CHAR(160)," "))))),0,1)</f>
        <v>0</v>
      </c>
      <c r="AT650" s="635">
        <f t="shared" si="227"/>
        <v>0</v>
      </c>
      <c r="AU650" s="634">
        <f t="shared" si="228"/>
        <v>0</v>
      </c>
      <c r="AV650" s="634">
        <f t="shared" si="229"/>
        <v>0</v>
      </c>
      <c r="AW650" s="634">
        <f t="shared" si="230"/>
        <v>0</v>
      </c>
      <c r="AX650" s="635">
        <f t="shared" si="231"/>
        <v>0</v>
      </c>
      <c r="AY650" s="634">
        <f t="shared" si="232"/>
        <v>0</v>
      </c>
      <c r="AZ650" s="634">
        <f t="shared" si="233"/>
        <v>0</v>
      </c>
      <c r="BA650" s="634">
        <f t="shared" si="234"/>
        <v>0</v>
      </c>
      <c r="BB650" s="107"/>
      <c r="BC650" s="107"/>
      <c r="BD650" s="107"/>
      <c r="BE650" s="107"/>
      <c r="BF650" s="107"/>
      <c r="BG650" s="107"/>
      <c r="BH650" s="107"/>
      <c r="BI650" s="107"/>
    </row>
    <row r="651" spans="1:61" ht="15" customHeight="1">
      <c r="A651" s="30"/>
      <c r="B651" s="11"/>
      <c r="C651" s="37" t="s">
        <v>5306</v>
      </c>
      <c r="D651" s="800" t="str">
        <f>IF(CNGE_2026_M1_Secc1_Sub1!$D134="","",CNGE_2026_M1_Secc1_Sub1!$D134)</f>
        <v/>
      </c>
      <c r="E651" s="723"/>
      <c r="F651" s="724"/>
      <c r="G651" s="728"/>
      <c r="H651" s="714"/>
      <c r="I651" s="714"/>
      <c r="J651" s="805"/>
      <c r="K651" s="847"/>
      <c r="L651" s="714"/>
      <c r="M651" s="714"/>
      <c r="N651" s="805"/>
      <c r="O651" s="961"/>
      <c r="P651" s="962"/>
      <c r="Q651" s="961"/>
      <c r="R651" s="962"/>
      <c r="S651" s="961"/>
      <c r="T651" s="962"/>
      <c r="U651" s="961"/>
      <c r="V651" s="962"/>
      <c r="W651" s="961"/>
      <c r="X651" s="962"/>
      <c r="Y651" s="961"/>
      <c r="Z651" s="962"/>
      <c r="AA651" s="728"/>
      <c r="AB651" s="805"/>
      <c r="AC651" s="728"/>
      <c r="AD651" s="805"/>
      <c r="AH651" s="521">
        <f t="shared" si="220"/>
        <v>0</v>
      </c>
      <c r="AI651" s="522">
        <f t="shared" si="221"/>
        <v>0</v>
      </c>
      <c r="AJ651" s="523">
        <f t="shared" si="222"/>
        <v>0</v>
      </c>
      <c r="AK651" s="429">
        <f t="shared" si="223"/>
        <v>0</v>
      </c>
      <c r="AL651" s="293">
        <f t="shared" si="224"/>
        <v>0</v>
      </c>
      <c r="AM651" s="283" t="str">
        <f>IF(AL651=0,"",
IF(SUM($AL$558:AL651)=1,AN651,
IF($AL$678&gt;SUM($AL$558:AL651),_xlfn.CONCAT(", ",AN651),
IF($AL$678=SUM($AL$558:AL651),_xlfn.CONCAT(" y ",AN651)))))</f>
        <v/>
      </c>
      <c r="AN651" s="33" t="s">
        <v>5307</v>
      </c>
      <c r="AO651" s="370">
        <f t="shared" si="219"/>
        <v>0</v>
      </c>
      <c r="AP651" s="282">
        <f t="shared" si="225"/>
        <v>0</v>
      </c>
      <c r="AQ651" s="283" t="str">
        <f t="shared" si="226"/>
        <v/>
      </c>
      <c r="AR651" s="46" t="s">
        <v>5307</v>
      </c>
      <c r="AS651" s="107">
        <f ca="1">IF(OR(K651=" ",AND(EXACT(UPPER(TRIM(SUBSTITUTE(K651,CHAR(160)," "))),TRIM(SUBSTITUTE(K651,CHAR(160)," "))),SUMPRODUCT(--ISNUMBER(MATCH(MID(TRIM(SUBSTITUTE(K651,CHAR(160)," ")),ROW(INDIRECT("1:"&amp;LEN(TRIM(SUBSTITUTE(K651,CHAR(160)," "))))),1),{"A","B","C","D","E","F","G","H","I","J","K","L","M","N","O","P","Q","R","S","T","U","V","W","X","Y","Z","Ñ","0","1","2","3","4","5","6","7","8","9"," "},0)))=LEN(TRIM(SUBSTITUTE(K651,CHAR(160)," "))))),0,1)</f>
        <v>0</v>
      </c>
      <c r="AT651" s="635">
        <f t="shared" si="227"/>
        <v>0</v>
      </c>
      <c r="AU651" s="634">
        <f t="shared" si="228"/>
        <v>0</v>
      </c>
      <c r="AV651" s="634">
        <f t="shared" si="229"/>
        <v>0</v>
      </c>
      <c r="AW651" s="634">
        <f t="shared" si="230"/>
        <v>0</v>
      </c>
      <c r="AX651" s="635">
        <f t="shared" si="231"/>
        <v>0</v>
      </c>
      <c r="AY651" s="634">
        <f t="shared" si="232"/>
        <v>0</v>
      </c>
      <c r="AZ651" s="634">
        <f t="shared" si="233"/>
        <v>0</v>
      </c>
      <c r="BA651" s="634">
        <f t="shared" si="234"/>
        <v>0</v>
      </c>
      <c r="BB651" s="107"/>
      <c r="BC651" s="107"/>
      <c r="BD651" s="107"/>
      <c r="BE651" s="107"/>
      <c r="BF651" s="107"/>
      <c r="BG651" s="107"/>
      <c r="BH651" s="107"/>
      <c r="BI651" s="107"/>
    </row>
    <row r="652" spans="1:61" ht="15" customHeight="1">
      <c r="A652" s="30"/>
      <c r="B652" s="11"/>
      <c r="C652" s="37" t="s">
        <v>5308</v>
      </c>
      <c r="D652" s="800" t="str">
        <f>IF(CNGE_2026_M1_Secc1_Sub1!$D135="","",CNGE_2026_M1_Secc1_Sub1!$D135)</f>
        <v/>
      </c>
      <c r="E652" s="723"/>
      <c r="F652" s="724"/>
      <c r="G652" s="728"/>
      <c r="H652" s="714"/>
      <c r="I652" s="714"/>
      <c r="J652" s="805"/>
      <c r="K652" s="847"/>
      <c r="L652" s="714"/>
      <c r="M652" s="714"/>
      <c r="N652" s="805"/>
      <c r="O652" s="961"/>
      <c r="P652" s="962"/>
      <c r="Q652" s="961"/>
      <c r="R652" s="962"/>
      <c r="S652" s="961"/>
      <c r="T652" s="962"/>
      <c r="U652" s="961"/>
      <c r="V652" s="962"/>
      <c r="W652" s="961"/>
      <c r="X652" s="962"/>
      <c r="Y652" s="961"/>
      <c r="Z652" s="962"/>
      <c r="AA652" s="728"/>
      <c r="AB652" s="805"/>
      <c r="AC652" s="728"/>
      <c r="AD652" s="805"/>
      <c r="AH652" s="521">
        <f t="shared" si="220"/>
        <v>0</v>
      </c>
      <c r="AI652" s="522">
        <f t="shared" si="221"/>
        <v>0</v>
      </c>
      <c r="AJ652" s="523">
        <f t="shared" si="222"/>
        <v>0</v>
      </c>
      <c r="AK652" s="429">
        <f t="shared" si="223"/>
        <v>0</v>
      </c>
      <c r="AL652" s="293">
        <f t="shared" si="224"/>
        <v>0</v>
      </c>
      <c r="AM652" s="283" t="str">
        <f>IF(AL652=0,"",
IF(SUM($AL$558:AL652)=1,AN652,
IF($AL$678&gt;SUM($AL$558:AL652),_xlfn.CONCAT(", ",AN652),
IF($AL$678=SUM($AL$558:AL652),_xlfn.CONCAT(" y ",AN652)))))</f>
        <v/>
      </c>
      <c r="AN652" s="33" t="s">
        <v>5309</v>
      </c>
      <c r="AO652" s="370">
        <f t="shared" si="219"/>
        <v>0</v>
      </c>
      <c r="AP652" s="282">
        <f t="shared" si="225"/>
        <v>0</v>
      </c>
      <c r="AQ652" s="283" t="str">
        <f t="shared" si="226"/>
        <v/>
      </c>
      <c r="AR652" s="46" t="s">
        <v>5309</v>
      </c>
      <c r="AS652" s="107">
        <f ca="1">IF(OR(K652=" ",AND(EXACT(UPPER(TRIM(SUBSTITUTE(K652,CHAR(160)," "))),TRIM(SUBSTITUTE(K652,CHAR(160)," "))),SUMPRODUCT(--ISNUMBER(MATCH(MID(TRIM(SUBSTITUTE(K652,CHAR(160)," ")),ROW(INDIRECT("1:"&amp;LEN(TRIM(SUBSTITUTE(K652,CHAR(160)," "))))),1),{"A","B","C","D","E","F","G","H","I","J","K","L","M","N","O","P","Q","R","S","T","U","V","W","X","Y","Z","Ñ","0","1","2","3","4","5","6","7","8","9"," "},0)))=LEN(TRIM(SUBSTITUTE(K652,CHAR(160)," "))))),0,1)</f>
        <v>0</v>
      </c>
      <c r="AT652" s="635">
        <f t="shared" si="227"/>
        <v>0</v>
      </c>
      <c r="AU652" s="634">
        <f t="shared" si="228"/>
        <v>0</v>
      </c>
      <c r="AV652" s="634">
        <f t="shared" si="229"/>
        <v>0</v>
      </c>
      <c r="AW652" s="634">
        <f t="shared" si="230"/>
        <v>0</v>
      </c>
      <c r="AX652" s="635">
        <f t="shared" si="231"/>
        <v>0</v>
      </c>
      <c r="AY652" s="634">
        <f t="shared" si="232"/>
        <v>0</v>
      </c>
      <c r="AZ652" s="634">
        <f t="shared" si="233"/>
        <v>0</v>
      </c>
      <c r="BA652" s="634">
        <f t="shared" si="234"/>
        <v>0</v>
      </c>
      <c r="BB652" s="107"/>
      <c r="BC652" s="107"/>
      <c r="BD652" s="107"/>
      <c r="BE652" s="107"/>
      <c r="BF652" s="107"/>
      <c r="BG652" s="107"/>
      <c r="BH652" s="107"/>
      <c r="BI652" s="107"/>
    </row>
    <row r="653" spans="1:61" ht="15" customHeight="1">
      <c r="A653" s="30"/>
      <c r="B653" s="11"/>
      <c r="C653" s="37" t="s">
        <v>5310</v>
      </c>
      <c r="D653" s="800" t="str">
        <f>IF(CNGE_2026_M1_Secc1_Sub1!$D136="","",CNGE_2026_M1_Secc1_Sub1!$D136)</f>
        <v/>
      </c>
      <c r="E653" s="723"/>
      <c r="F653" s="724"/>
      <c r="G653" s="728"/>
      <c r="H653" s="714"/>
      <c r="I653" s="714"/>
      <c r="J653" s="805"/>
      <c r="K653" s="847"/>
      <c r="L653" s="714"/>
      <c r="M653" s="714"/>
      <c r="N653" s="805"/>
      <c r="O653" s="961"/>
      <c r="P653" s="962"/>
      <c r="Q653" s="961"/>
      <c r="R653" s="962"/>
      <c r="S653" s="961"/>
      <c r="T653" s="962"/>
      <c r="U653" s="961"/>
      <c r="V653" s="962"/>
      <c r="W653" s="961"/>
      <c r="X653" s="962"/>
      <c r="Y653" s="961"/>
      <c r="Z653" s="962"/>
      <c r="AA653" s="728"/>
      <c r="AB653" s="805"/>
      <c r="AC653" s="728"/>
      <c r="AD653" s="805"/>
      <c r="AH653" s="521">
        <f t="shared" si="220"/>
        <v>0</v>
      </c>
      <c r="AI653" s="522">
        <f t="shared" si="221"/>
        <v>0</v>
      </c>
      <c r="AJ653" s="523">
        <f t="shared" si="222"/>
        <v>0</v>
      </c>
      <c r="AK653" s="429">
        <f t="shared" si="223"/>
        <v>0</v>
      </c>
      <c r="AL653" s="293">
        <f t="shared" si="224"/>
        <v>0</v>
      </c>
      <c r="AM653" s="283" t="str">
        <f>IF(AL653=0,"",
IF(SUM($AL$558:AL653)=1,AN653,
IF($AL$678&gt;SUM($AL$558:AL653),_xlfn.CONCAT(", ",AN653),
IF($AL$678=SUM($AL$558:AL653),_xlfn.CONCAT(" y ",AN653)))))</f>
        <v/>
      </c>
      <c r="AN653" s="33" t="s">
        <v>5311</v>
      </c>
      <c r="AO653" s="370">
        <f t="shared" si="219"/>
        <v>0</v>
      </c>
      <c r="AP653" s="282">
        <f t="shared" si="225"/>
        <v>0</v>
      </c>
      <c r="AQ653" s="283" t="str">
        <f t="shared" si="226"/>
        <v/>
      </c>
      <c r="AR653" s="46" t="s">
        <v>5311</v>
      </c>
      <c r="AS653" s="107">
        <f ca="1">IF(OR(K653=" ",AND(EXACT(UPPER(TRIM(SUBSTITUTE(K653,CHAR(160)," "))),TRIM(SUBSTITUTE(K653,CHAR(160)," "))),SUMPRODUCT(--ISNUMBER(MATCH(MID(TRIM(SUBSTITUTE(K653,CHAR(160)," ")),ROW(INDIRECT("1:"&amp;LEN(TRIM(SUBSTITUTE(K653,CHAR(160)," "))))),1),{"A","B","C","D","E","F","G","H","I","J","K","L","M","N","O","P","Q","R","S","T","U","V","W","X","Y","Z","Ñ","0","1","2","3","4","5","6","7","8","9"," "},0)))=LEN(TRIM(SUBSTITUTE(K653,CHAR(160)," "))))),0,1)</f>
        <v>0</v>
      </c>
      <c r="AT653" s="635">
        <f t="shared" si="227"/>
        <v>0</v>
      </c>
      <c r="AU653" s="634">
        <f t="shared" si="228"/>
        <v>0</v>
      </c>
      <c r="AV653" s="634">
        <f t="shared" si="229"/>
        <v>0</v>
      </c>
      <c r="AW653" s="634">
        <f t="shared" si="230"/>
        <v>0</v>
      </c>
      <c r="AX653" s="635">
        <f t="shared" si="231"/>
        <v>0</v>
      </c>
      <c r="AY653" s="634">
        <f t="shared" si="232"/>
        <v>0</v>
      </c>
      <c r="AZ653" s="634">
        <f t="shared" si="233"/>
        <v>0</v>
      </c>
      <c r="BA653" s="634">
        <f t="shared" si="234"/>
        <v>0</v>
      </c>
      <c r="BB653" s="107"/>
      <c r="BC653" s="107"/>
      <c r="BD653" s="107"/>
      <c r="BE653" s="107"/>
      <c r="BF653" s="107"/>
      <c r="BG653" s="107"/>
      <c r="BH653" s="107"/>
      <c r="BI653" s="107"/>
    </row>
    <row r="654" spans="1:61" ht="15" customHeight="1">
      <c r="A654" s="30"/>
      <c r="B654" s="11"/>
      <c r="C654" s="37" t="s">
        <v>5312</v>
      </c>
      <c r="D654" s="800" t="str">
        <f>IF(CNGE_2026_M1_Secc1_Sub1!$D137="","",CNGE_2026_M1_Secc1_Sub1!$D137)</f>
        <v/>
      </c>
      <c r="E654" s="723"/>
      <c r="F654" s="724"/>
      <c r="G654" s="728"/>
      <c r="H654" s="714"/>
      <c r="I654" s="714"/>
      <c r="J654" s="805"/>
      <c r="K654" s="847"/>
      <c r="L654" s="714"/>
      <c r="M654" s="714"/>
      <c r="N654" s="805"/>
      <c r="O654" s="961"/>
      <c r="P654" s="962"/>
      <c r="Q654" s="961"/>
      <c r="R654" s="962"/>
      <c r="S654" s="961"/>
      <c r="T654" s="962"/>
      <c r="U654" s="961"/>
      <c r="V654" s="962"/>
      <c r="W654" s="961"/>
      <c r="X654" s="962"/>
      <c r="Y654" s="961"/>
      <c r="Z654" s="962"/>
      <c r="AA654" s="728"/>
      <c r="AB654" s="805"/>
      <c r="AC654" s="728"/>
      <c r="AD654" s="805"/>
      <c r="AH654" s="521">
        <f t="shared" si="220"/>
        <v>0</v>
      </c>
      <c r="AI654" s="522">
        <f t="shared" si="221"/>
        <v>0</v>
      </c>
      <c r="AJ654" s="523">
        <f t="shared" si="222"/>
        <v>0</v>
      </c>
      <c r="AK654" s="429">
        <f t="shared" si="223"/>
        <v>0</v>
      </c>
      <c r="AL654" s="293">
        <f t="shared" si="224"/>
        <v>0</v>
      </c>
      <c r="AM654" s="283" t="str">
        <f>IF(AL654=0,"",
IF(SUM($AL$558:AL654)=1,AN654,
IF($AL$678&gt;SUM($AL$558:AL654),_xlfn.CONCAT(", ",AN654),
IF($AL$678=SUM($AL$558:AL654),_xlfn.CONCAT(" y ",AN654)))))</f>
        <v/>
      </c>
      <c r="AN654" s="33" t="s">
        <v>5313</v>
      </c>
      <c r="AO654" s="370">
        <f t="shared" ref="AO654:AO677" si="235">IF(OR(Y654="NS",S654="NS"),0,IF(Y654&gt;S654,0,IF(AND(AA654="X",S654&lt;&gt;""),0,IF(COUNTA(Y654,S654)=0,0,1))))</f>
        <v>0</v>
      </c>
      <c r="AP654" s="282">
        <f t="shared" si="225"/>
        <v>0</v>
      </c>
      <c r="AQ654" s="283" t="str">
        <f t="shared" si="226"/>
        <v/>
      </c>
      <c r="AR654" s="46" t="s">
        <v>5313</v>
      </c>
      <c r="AS654" s="107">
        <f ca="1">IF(OR(K654=" ",AND(EXACT(UPPER(TRIM(SUBSTITUTE(K654,CHAR(160)," "))),TRIM(SUBSTITUTE(K654,CHAR(160)," "))),SUMPRODUCT(--ISNUMBER(MATCH(MID(TRIM(SUBSTITUTE(K654,CHAR(160)," ")),ROW(INDIRECT("1:"&amp;LEN(TRIM(SUBSTITUTE(K654,CHAR(160)," "))))),1),{"A","B","C","D","E","F","G","H","I","J","K","L","M","N","O","P","Q","R","S","T","U","V","W","X","Y","Z","Ñ","0","1","2","3","4","5","6","7","8","9"," "},0)))=LEN(TRIM(SUBSTITUTE(K654,CHAR(160)," "))))),0,1)</f>
        <v>0</v>
      </c>
      <c r="AT654" s="635">
        <f t="shared" si="227"/>
        <v>0</v>
      </c>
      <c r="AU654" s="634">
        <f t="shared" si="228"/>
        <v>0</v>
      </c>
      <c r="AV654" s="634">
        <f t="shared" si="229"/>
        <v>0</v>
      </c>
      <c r="AW654" s="634">
        <f t="shared" si="230"/>
        <v>0</v>
      </c>
      <c r="AX654" s="635">
        <f t="shared" si="231"/>
        <v>0</v>
      </c>
      <c r="AY654" s="634">
        <f t="shared" si="232"/>
        <v>0</v>
      </c>
      <c r="AZ654" s="634">
        <f t="shared" si="233"/>
        <v>0</v>
      </c>
      <c r="BA654" s="634">
        <f t="shared" si="234"/>
        <v>0</v>
      </c>
      <c r="BB654" s="107"/>
      <c r="BC654" s="107"/>
      <c r="BD654" s="107"/>
      <c r="BE654" s="107"/>
      <c r="BF654" s="107"/>
      <c r="BG654" s="107"/>
      <c r="BH654" s="107"/>
      <c r="BI654" s="107"/>
    </row>
    <row r="655" spans="1:61" ht="15" customHeight="1">
      <c r="A655" s="30"/>
      <c r="B655" s="11"/>
      <c r="C655" s="37" t="s">
        <v>5314</v>
      </c>
      <c r="D655" s="800" t="str">
        <f>IF(CNGE_2026_M1_Secc1_Sub1!$D138="","",CNGE_2026_M1_Secc1_Sub1!$D138)</f>
        <v/>
      </c>
      <c r="E655" s="723"/>
      <c r="F655" s="724"/>
      <c r="G655" s="728"/>
      <c r="H655" s="714"/>
      <c r="I655" s="714"/>
      <c r="J655" s="805"/>
      <c r="K655" s="847"/>
      <c r="L655" s="714"/>
      <c r="M655" s="714"/>
      <c r="N655" s="805"/>
      <c r="O655" s="961"/>
      <c r="P655" s="962"/>
      <c r="Q655" s="961"/>
      <c r="R655" s="962"/>
      <c r="S655" s="961"/>
      <c r="T655" s="962"/>
      <c r="U655" s="961"/>
      <c r="V655" s="962"/>
      <c r="W655" s="961"/>
      <c r="X655" s="962"/>
      <c r="Y655" s="961"/>
      <c r="Z655" s="962"/>
      <c r="AA655" s="728"/>
      <c r="AB655" s="805"/>
      <c r="AC655" s="728"/>
      <c r="AD655" s="805"/>
      <c r="AH655" s="521">
        <f t="shared" si="220"/>
        <v>0</v>
      </c>
      <c r="AI655" s="522">
        <f t="shared" si="221"/>
        <v>0</v>
      </c>
      <c r="AJ655" s="523">
        <f t="shared" si="222"/>
        <v>0</v>
      </c>
      <c r="AK655" s="429">
        <f t="shared" si="223"/>
        <v>0</v>
      </c>
      <c r="AL655" s="293">
        <f t="shared" si="224"/>
        <v>0</v>
      </c>
      <c r="AM655" s="283" t="str">
        <f>IF(AL655=0,"",
IF(SUM($AL$558:AL655)=1,AN655,
IF($AL$678&gt;SUM($AL$558:AL655),_xlfn.CONCAT(", ",AN655),
IF($AL$678=SUM($AL$558:AL655),_xlfn.CONCAT(" y ",AN655)))))</f>
        <v/>
      </c>
      <c r="AN655" s="33" t="s">
        <v>5315</v>
      </c>
      <c r="AO655" s="370">
        <f t="shared" si="235"/>
        <v>0</v>
      </c>
      <c r="AP655" s="282">
        <f t="shared" si="225"/>
        <v>0</v>
      </c>
      <c r="AQ655" s="283" t="str">
        <f t="shared" si="226"/>
        <v/>
      </c>
      <c r="AR655" s="46" t="s">
        <v>5315</v>
      </c>
      <c r="AS655" s="107">
        <f ca="1">IF(OR(K655=" ",AND(EXACT(UPPER(TRIM(SUBSTITUTE(K655,CHAR(160)," "))),TRIM(SUBSTITUTE(K655,CHAR(160)," "))),SUMPRODUCT(--ISNUMBER(MATCH(MID(TRIM(SUBSTITUTE(K655,CHAR(160)," ")),ROW(INDIRECT("1:"&amp;LEN(TRIM(SUBSTITUTE(K655,CHAR(160)," "))))),1),{"A","B","C","D","E","F","G","H","I","J","K","L","M","N","O","P","Q","R","S","T","U","V","W","X","Y","Z","Ñ","0","1","2","3","4","5","6","7","8","9"," "},0)))=LEN(TRIM(SUBSTITUTE(K655,CHAR(160)," "))))),0,1)</f>
        <v>0</v>
      </c>
      <c r="AT655" s="635">
        <f t="shared" si="227"/>
        <v>0</v>
      </c>
      <c r="AU655" s="634">
        <f t="shared" si="228"/>
        <v>0</v>
      </c>
      <c r="AV655" s="634">
        <f t="shared" si="229"/>
        <v>0</v>
      </c>
      <c r="AW655" s="634">
        <f t="shared" si="230"/>
        <v>0</v>
      </c>
      <c r="AX655" s="635">
        <f t="shared" si="231"/>
        <v>0</v>
      </c>
      <c r="AY655" s="634">
        <f t="shared" si="232"/>
        <v>0</v>
      </c>
      <c r="AZ655" s="634">
        <f t="shared" si="233"/>
        <v>0</v>
      </c>
      <c r="BA655" s="634">
        <f t="shared" si="234"/>
        <v>0</v>
      </c>
      <c r="BB655" s="107"/>
      <c r="BC655" s="107"/>
      <c r="BD655" s="107"/>
      <c r="BE655" s="107"/>
      <c r="BF655" s="107"/>
      <c r="BG655" s="107"/>
      <c r="BH655" s="107"/>
      <c r="BI655" s="107"/>
    </row>
    <row r="656" spans="1:61" ht="15" customHeight="1">
      <c r="A656" s="30"/>
      <c r="B656" s="11"/>
      <c r="C656" s="37" t="s">
        <v>5316</v>
      </c>
      <c r="D656" s="800" t="str">
        <f>IF(CNGE_2026_M1_Secc1_Sub1!$D139="","",CNGE_2026_M1_Secc1_Sub1!$D139)</f>
        <v/>
      </c>
      <c r="E656" s="723"/>
      <c r="F656" s="724"/>
      <c r="G656" s="728"/>
      <c r="H656" s="714"/>
      <c r="I656" s="714"/>
      <c r="J656" s="805"/>
      <c r="K656" s="847"/>
      <c r="L656" s="714"/>
      <c r="M656" s="714"/>
      <c r="N656" s="805"/>
      <c r="O656" s="961"/>
      <c r="P656" s="962"/>
      <c r="Q656" s="961"/>
      <c r="R656" s="962"/>
      <c r="S656" s="961"/>
      <c r="T656" s="962"/>
      <c r="U656" s="961"/>
      <c r="V656" s="962"/>
      <c r="W656" s="961"/>
      <c r="X656" s="962"/>
      <c r="Y656" s="961"/>
      <c r="Z656" s="962"/>
      <c r="AA656" s="728"/>
      <c r="AB656" s="805"/>
      <c r="AC656" s="728"/>
      <c r="AD656" s="805"/>
      <c r="AH656" s="521">
        <f t="shared" si="220"/>
        <v>0</v>
      </c>
      <c r="AI656" s="522">
        <f t="shared" si="221"/>
        <v>0</v>
      </c>
      <c r="AJ656" s="523">
        <f t="shared" si="222"/>
        <v>0</v>
      </c>
      <c r="AK656" s="429">
        <f t="shared" si="223"/>
        <v>0</v>
      </c>
      <c r="AL656" s="293">
        <f t="shared" si="224"/>
        <v>0</v>
      </c>
      <c r="AM656" s="283" t="str">
        <f>IF(AL656=0,"",
IF(SUM($AL$558:AL656)=1,AN656,
IF($AL$678&gt;SUM($AL$558:AL656),_xlfn.CONCAT(", ",AN656),
IF($AL$678=SUM($AL$558:AL656),_xlfn.CONCAT(" y ",AN656)))))</f>
        <v/>
      </c>
      <c r="AN656" s="33" t="s">
        <v>5317</v>
      </c>
      <c r="AO656" s="370">
        <f t="shared" si="235"/>
        <v>0</v>
      </c>
      <c r="AP656" s="282">
        <f t="shared" si="225"/>
        <v>0</v>
      </c>
      <c r="AQ656" s="283" t="str">
        <f t="shared" si="226"/>
        <v/>
      </c>
      <c r="AR656" s="46" t="s">
        <v>5317</v>
      </c>
      <c r="AS656" s="107">
        <f ca="1">IF(OR(K656=" ",AND(EXACT(UPPER(TRIM(SUBSTITUTE(K656,CHAR(160)," "))),TRIM(SUBSTITUTE(K656,CHAR(160)," "))),SUMPRODUCT(--ISNUMBER(MATCH(MID(TRIM(SUBSTITUTE(K656,CHAR(160)," ")),ROW(INDIRECT("1:"&amp;LEN(TRIM(SUBSTITUTE(K656,CHAR(160)," "))))),1),{"A","B","C","D","E","F","G","H","I","J","K","L","M","N","O","P","Q","R","S","T","U","V","W","X","Y","Z","Ñ","0","1","2","3","4","5","6","7","8","9"," "},0)))=LEN(TRIM(SUBSTITUTE(K656,CHAR(160)," "))))),0,1)</f>
        <v>0</v>
      </c>
      <c r="AT656" s="635">
        <f t="shared" si="227"/>
        <v>0</v>
      </c>
      <c r="AU656" s="634">
        <f t="shared" si="228"/>
        <v>0</v>
      </c>
      <c r="AV656" s="634">
        <f t="shared" si="229"/>
        <v>0</v>
      </c>
      <c r="AW656" s="634">
        <f t="shared" si="230"/>
        <v>0</v>
      </c>
      <c r="AX656" s="635">
        <f t="shared" si="231"/>
        <v>0</v>
      </c>
      <c r="AY656" s="634">
        <f t="shared" si="232"/>
        <v>0</v>
      </c>
      <c r="AZ656" s="634">
        <f t="shared" si="233"/>
        <v>0</v>
      </c>
      <c r="BA656" s="634">
        <f t="shared" si="234"/>
        <v>0</v>
      </c>
      <c r="BB656" s="107"/>
      <c r="BC656" s="107"/>
      <c r="BD656" s="107"/>
      <c r="BE656" s="107"/>
      <c r="BF656" s="107"/>
      <c r="BG656" s="107"/>
      <c r="BH656" s="107"/>
      <c r="BI656" s="107"/>
    </row>
    <row r="657" spans="1:61" ht="15" customHeight="1">
      <c r="A657" s="30"/>
      <c r="B657" s="11"/>
      <c r="C657" s="37" t="s">
        <v>5318</v>
      </c>
      <c r="D657" s="800" t="str">
        <f>IF(CNGE_2026_M1_Secc1_Sub1!$D140="","",CNGE_2026_M1_Secc1_Sub1!$D140)</f>
        <v/>
      </c>
      <c r="E657" s="723"/>
      <c r="F657" s="724"/>
      <c r="G657" s="728"/>
      <c r="H657" s="714"/>
      <c r="I657" s="714"/>
      <c r="J657" s="805"/>
      <c r="K657" s="847"/>
      <c r="L657" s="714"/>
      <c r="M657" s="714"/>
      <c r="N657" s="805"/>
      <c r="O657" s="961"/>
      <c r="P657" s="962"/>
      <c r="Q657" s="961"/>
      <c r="R657" s="962"/>
      <c r="S657" s="961"/>
      <c r="T657" s="962"/>
      <c r="U657" s="961"/>
      <c r="V657" s="962"/>
      <c r="W657" s="961"/>
      <c r="X657" s="962"/>
      <c r="Y657" s="961"/>
      <c r="Z657" s="962"/>
      <c r="AA657" s="728"/>
      <c r="AB657" s="805"/>
      <c r="AC657" s="728"/>
      <c r="AD657" s="805"/>
      <c r="AH657" s="521">
        <f t="shared" si="220"/>
        <v>0</v>
      </c>
      <c r="AI657" s="522">
        <f t="shared" si="221"/>
        <v>0</v>
      </c>
      <c r="AJ657" s="523">
        <f t="shared" si="222"/>
        <v>0</v>
      </c>
      <c r="AK657" s="429">
        <f t="shared" si="223"/>
        <v>0</v>
      </c>
      <c r="AL657" s="293">
        <f t="shared" si="224"/>
        <v>0</v>
      </c>
      <c r="AM657" s="283" t="str">
        <f>IF(AL657=0,"",
IF(SUM($AL$558:AL657)=1,AN657,
IF($AL$678&gt;SUM($AL$558:AL657),_xlfn.CONCAT(", ",AN657),
IF($AL$678=SUM($AL$558:AL657),_xlfn.CONCAT(" y ",AN657)))))</f>
        <v/>
      </c>
      <c r="AN657" s="33" t="s">
        <v>5319</v>
      </c>
      <c r="AO657" s="370">
        <f t="shared" si="235"/>
        <v>0</v>
      </c>
      <c r="AP657" s="282">
        <f t="shared" si="225"/>
        <v>0</v>
      </c>
      <c r="AQ657" s="283" t="str">
        <f t="shared" si="226"/>
        <v/>
      </c>
      <c r="AR657" s="46" t="s">
        <v>5319</v>
      </c>
      <c r="AS657" s="107">
        <f ca="1">IF(OR(K657=" ",AND(EXACT(UPPER(TRIM(SUBSTITUTE(K657,CHAR(160)," "))),TRIM(SUBSTITUTE(K657,CHAR(160)," "))),SUMPRODUCT(--ISNUMBER(MATCH(MID(TRIM(SUBSTITUTE(K657,CHAR(160)," ")),ROW(INDIRECT("1:"&amp;LEN(TRIM(SUBSTITUTE(K657,CHAR(160)," "))))),1),{"A","B","C","D","E","F","G","H","I","J","K","L","M","N","O","P","Q","R","S","T","U","V","W","X","Y","Z","Ñ","0","1","2","3","4","5","6","7","8","9"," "},0)))=LEN(TRIM(SUBSTITUTE(K657,CHAR(160)," "))))),0,1)</f>
        <v>0</v>
      </c>
      <c r="AT657" s="635">
        <f t="shared" si="227"/>
        <v>0</v>
      </c>
      <c r="AU657" s="634">
        <f t="shared" si="228"/>
        <v>0</v>
      </c>
      <c r="AV657" s="634">
        <f t="shared" si="229"/>
        <v>0</v>
      </c>
      <c r="AW657" s="634">
        <f t="shared" si="230"/>
        <v>0</v>
      </c>
      <c r="AX657" s="635">
        <f t="shared" si="231"/>
        <v>0</v>
      </c>
      <c r="AY657" s="634">
        <f t="shared" si="232"/>
        <v>0</v>
      </c>
      <c r="AZ657" s="634">
        <f t="shared" si="233"/>
        <v>0</v>
      </c>
      <c r="BA657" s="634">
        <f t="shared" si="234"/>
        <v>0</v>
      </c>
      <c r="BB657" s="107"/>
      <c r="BC657" s="107"/>
      <c r="BD657" s="107"/>
      <c r="BE657" s="107"/>
      <c r="BF657" s="107"/>
      <c r="BG657" s="107"/>
      <c r="BH657" s="107"/>
      <c r="BI657" s="107"/>
    </row>
    <row r="658" spans="1:61" ht="15" customHeight="1">
      <c r="A658" s="30"/>
      <c r="B658" s="11"/>
      <c r="C658" s="37" t="s">
        <v>5320</v>
      </c>
      <c r="D658" s="800" t="str">
        <f>IF(CNGE_2026_M1_Secc1_Sub1!$D141="","",CNGE_2026_M1_Secc1_Sub1!$D141)</f>
        <v/>
      </c>
      <c r="E658" s="723"/>
      <c r="F658" s="724"/>
      <c r="G658" s="728"/>
      <c r="H658" s="714"/>
      <c r="I658" s="714"/>
      <c r="J658" s="805"/>
      <c r="K658" s="847"/>
      <c r="L658" s="714"/>
      <c r="M658" s="714"/>
      <c r="N658" s="805"/>
      <c r="O658" s="961"/>
      <c r="P658" s="962"/>
      <c r="Q658" s="961"/>
      <c r="R658" s="962"/>
      <c r="S658" s="961"/>
      <c r="T658" s="962"/>
      <c r="U658" s="961"/>
      <c r="V658" s="962"/>
      <c r="W658" s="961"/>
      <c r="X658" s="962"/>
      <c r="Y658" s="961"/>
      <c r="Z658" s="962"/>
      <c r="AA658" s="728"/>
      <c r="AB658" s="805"/>
      <c r="AC658" s="728"/>
      <c r="AD658" s="805"/>
      <c r="AH658" s="521">
        <f t="shared" si="220"/>
        <v>0</v>
      </c>
      <c r="AI658" s="522">
        <f t="shared" si="221"/>
        <v>0</v>
      </c>
      <c r="AJ658" s="523">
        <f t="shared" si="222"/>
        <v>0</v>
      </c>
      <c r="AK658" s="429">
        <f t="shared" si="223"/>
        <v>0</v>
      </c>
      <c r="AL658" s="293">
        <f t="shared" si="224"/>
        <v>0</v>
      </c>
      <c r="AM658" s="283" t="str">
        <f>IF(AL658=0,"",
IF(SUM($AL$558:AL658)=1,AN658,
IF($AL$678&gt;SUM($AL$558:AL658),_xlfn.CONCAT(", ",AN658),
IF($AL$678=SUM($AL$558:AL658),_xlfn.CONCAT(" y ",AN658)))))</f>
        <v/>
      </c>
      <c r="AN658" s="33" t="s">
        <v>5321</v>
      </c>
      <c r="AO658" s="370">
        <f t="shared" si="235"/>
        <v>0</v>
      </c>
      <c r="AP658" s="282">
        <f t="shared" si="225"/>
        <v>0</v>
      </c>
      <c r="AQ658" s="283" t="str">
        <f t="shared" si="226"/>
        <v/>
      </c>
      <c r="AR658" s="46" t="s">
        <v>5321</v>
      </c>
      <c r="AS658" s="107">
        <f ca="1">IF(OR(K658=" ",AND(EXACT(UPPER(TRIM(SUBSTITUTE(K658,CHAR(160)," "))),TRIM(SUBSTITUTE(K658,CHAR(160)," "))),SUMPRODUCT(--ISNUMBER(MATCH(MID(TRIM(SUBSTITUTE(K658,CHAR(160)," ")),ROW(INDIRECT("1:"&amp;LEN(TRIM(SUBSTITUTE(K658,CHAR(160)," "))))),1),{"A","B","C","D","E","F","G","H","I","J","K","L","M","N","O","P","Q","R","S","T","U","V","W","X","Y","Z","Ñ","0","1","2","3","4","5","6","7","8","9"," "},0)))=LEN(TRIM(SUBSTITUTE(K658,CHAR(160)," "))))),0,1)</f>
        <v>0</v>
      </c>
      <c r="AT658" s="635">
        <f t="shared" si="227"/>
        <v>0</v>
      </c>
      <c r="AU658" s="634">
        <f t="shared" si="228"/>
        <v>0</v>
      </c>
      <c r="AV658" s="634">
        <f t="shared" si="229"/>
        <v>0</v>
      </c>
      <c r="AW658" s="634">
        <f t="shared" si="230"/>
        <v>0</v>
      </c>
      <c r="AX658" s="635">
        <f t="shared" si="231"/>
        <v>0</v>
      </c>
      <c r="AY658" s="634">
        <f t="shared" si="232"/>
        <v>0</v>
      </c>
      <c r="AZ658" s="634">
        <f t="shared" si="233"/>
        <v>0</v>
      </c>
      <c r="BA658" s="634">
        <f t="shared" si="234"/>
        <v>0</v>
      </c>
      <c r="BB658" s="107"/>
      <c r="BC658" s="107"/>
      <c r="BD658" s="107"/>
      <c r="BE658" s="107"/>
      <c r="BF658" s="107"/>
      <c r="BG658" s="107"/>
      <c r="BH658" s="107"/>
      <c r="BI658" s="107"/>
    </row>
    <row r="659" spans="1:61" ht="15" customHeight="1">
      <c r="A659" s="30"/>
      <c r="B659" s="11"/>
      <c r="C659" s="37" t="s">
        <v>5322</v>
      </c>
      <c r="D659" s="800" t="str">
        <f>IF(CNGE_2026_M1_Secc1_Sub1!$D142="","",CNGE_2026_M1_Secc1_Sub1!$D142)</f>
        <v/>
      </c>
      <c r="E659" s="723"/>
      <c r="F659" s="724"/>
      <c r="G659" s="728"/>
      <c r="H659" s="714"/>
      <c r="I659" s="714"/>
      <c r="J659" s="805"/>
      <c r="K659" s="847"/>
      <c r="L659" s="714"/>
      <c r="M659" s="714"/>
      <c r="N659" s="805"/>
      <c r="O659" s="961"/>
      <c r="P659" s="962"/>
      <c r="Q659" s="961"/>
      <c r="R659" s="962"/>
      <c r="S659" s="961"/>
      <c r="T659" s="962"/>
      <c r="U659" s="961"/>
      <c r="V659" s="962"/>
      <c r="W659" s="961"/>
      <c r="X659" s="962"/>
      <c r="Y659" s="961"/>
      <c r="Z659" s="962"/>
      <c r="AA659" s="728"/>
      <c r="AB659" s="805"/>
      <c r="AC659" s="728"/>
      <c r="AD659" s="805"/>
      <c r="AH659" s="521">
        <f t="shared" si="220"/>
        <v>0</v>
      </c>
      <c r="AI659" s="522">
        <f t="shared" si="221"/>
        <v>0</v>
      </c>
      <c r="AJ659" s="523">
        <f t="shared" si="222"/>
        <v>0</v>
      </c>
      <c r="AK659" s="429">
        <f t="shared" si="223"/>
        <v>0</v>
      </c>
      <c r="AL659" s="293">
        <f t="shared" si="224"/>
        <v>0</v>
      </c>
      <c r="AM659" s="283" t="str">
        <f>IF(AL659=0,"",
IF(SUM($AL$558:AL659)=1,AN659,
IF($AL$678&gt;SUM($AL$558:AL659),_xlfn.CONCAT(", ",AN659),
IF($AL$678=SUM($AL$558:AL659),_xlfn.CONCAT(" y ",AN659)))))</f>
        <v/>
      </c>
      <c r="AN659" s="33" t="s">
        <v>5323</v>
      </c>
      <c r="AO659" s="370">
        <f t="shared" si="235"/>
        <v>0</v>
      </c>
      <c r="AP659" s="282">
        <f t="shared" si="225"/>
        <v>0</v>
      </c>
      <c r="AQ659" s="283" t="str">
        <f t="shared" ref="AQ659:AQ677" si="236">IF(AP659=0,"",
IF(SUM(AP659:AP659)=1,AR659,
IF(AU679&gt;SUM(AP659:AP659),_xlfn.CONCAT(", ",AR659),
IF(AU679=SUM(AP659:AP659),_xlfn.CONCAT(" y ",AR659)))))</f>
        <v/>
      </c>
      <c r="AR659" s="46" t="s">
        <v>5323</v>
      </c>
      <c r="AS659" s="107">
        <f ca="1">IF(OR(K659=" ",AND(EXACT(UPPER(TRIM(SUBSTITUTE(K659,CHAR(160)," "))),TRIM(SUBSTITUTE(K659,CHAR(160)," "))),SUMPRODUCT(--ISNUMBER(MATCH(MID(TRIM(SUBSTITUTE(K659,CHAR(160)," ")),ROW(INDIRECT("1:"&amp;LEN(TRIM(SUBSTITUTE(K659,CHAR(160)," "))))),1),{"A","B","C","D","E","F","G","H","I","J","K","L","M","N","O","P","Q","R","S","T","U","V","W","X","Y","Z","Ñ","0","1","2","3","4","5","6","7","8","9"," "},0)))=LEN(TRIM(SUBSTITUTE(K659,CHAR(160)," "))))),0,1)</f>
        <v>0</v>
      </c>
      <c r="AT659" s="635">
        <f t="shared" si="227"/>
        <v>0</v>
      </c>
      <c r="AU659" s="634">
        <f t="shared" si="228"/>
        <v>0</v>
      </c>
      <c r="AV659" s="634">
        <f t="shared" si="229"/>
        <v>0</v>
      </c>
      <c r="AW659" s="634">
        <f t="shared" si="230"/>
        <v>0</v>
      </c>
      <c r="AX659" s="635">
        <f t="shared" si="231"/>
        <v>0</v>
      </c>
      <c r="AY659" s="634">
        <f t="shared" si="232"/>
        <v>0</v>
      </c>
      <c r="AZ659" s="634">
        <f t="shared" si="233"/>
        <v>0</v>
      </c>
      <c r="BA659" s="634">
        <f t="shared" si="234"/>
        <v>0</v>
      </c>
      <c r="BB659" s="107"/>
      <c r="BC659" s="107"/>
      <c r="BD659" s="107"/>
      <c r="BE659" s="107"/>
      <c r="BF659" s="107"/>
      <c r="BG659" s="107"/>
      <c r="BH659" s="107"/>
      <c r="BI659" s="107"/>
    </row>
    <row r="660" spans="1:61" ht="15" customHeight="1">
      <c r="A660" s="30"/>
      <c r="B660" s="11"/>
      <c r="C660" s="37" t="s">
        <v>5324</v>
      </c>
      <c r="D660" s="800" t="str">
        <f>IF(CNGE_2026_M1_Secc1_Sub1!$D143="","",CNGE_2026_M1_Secc1_Sub1!$D143)</f>
        <v/>
      </c>
      <c r="E660" s="723"/>
      <c r="F660" s="724"/>
      <c r="G660" s="728"/>
      <c r="H660" s="714"/>
      <c r="I660" s="714"/>
      <c r="J660" s="805"/>
      <c r="K660" s="847"/>
      <c r="L660" s="714"/>
      <c r="M660" s="714"/>
      <c r="N660" s="805"/>
      <c r="O660" s="961"/>
      <c r="P660" s="962"/>
      <c r="Q660" s="961"/>
      <c r="R660" s="962"/>
      <c r="S660" s="961"/>
      <c r="T660" s="962"/>
      <c r="U660" s="961"/>
      <c r="V660" s="962"/>
      <c r="W660" s="961"/>
      <c r="X660" s="962"/>
      <c r="Y660" s="961"/>
      <c r="Z660" s="962"/>
      <c r="AA660" s="728"/>
      <c r="AB660" s="805"/>
      <c r="AC660" s="728"/>
      <c r="AD660" s="805"/>
      <c r="AH660" s="521">
        <f t="shared" si="220"/>
        <v>0</v>
      </c>
      <c r="AI660" s="522">
        <f t="shared" si="221"/>
        <v>0</v>
      </c>
      <c r="AJ660" s="523">
        <f t="shared" si="222"/>
        <v>0</v>
      </c>
      <c r="AK660" s="429">
        <f t="shared" si="223"/>
        <v>0</v>
      </c>
      <c r="AL660" s="293">
        <f t="shared" si="224"/>
        <v>0</v>
      </c>
      <c r="AM660" s="283" t="str">
        <f>IF(AL660=0,"",
IF(SUM($AL$558:AL660)=1,AN660,
IF($AL$678&gt;SUM($AL$558:AL660),_xlfn.CONCAT(", ",AN660),
IF($AL$678=SUM($AL$558:AL660),_xlfn.CONCAT(" y ",AN660)))))</f>
        <v/>
      </c>
      <c r="AN660" s="33" t="s">
        <v>5325</v>
      </c>
      <c r="AO660" s="370">
        <f t="shared" si="235"/>
        <v>0</v>
      </c>
      <c r="AP660" s="282">
        <f t="shared" si="225"/>
        <v>0</v>
      </c>
      <c r="AQ660" s="283" t="str">
        <f t="shared" si="236"/>
        <v/>
      </c>
      <c r="AR660" s="46" t="s">
        <v>5325</v>
      </c>
      <c r="AS660" s="107">
        <f ca="1">IF(OR(K660=" ",AND(EXACT(UPPER(TRIM(SUBSTITUTE(K660,CHAR(160)," "))),TRIM(SUBSTITUTE(K660,CHAR(160)," "))),SUMPRODUCT(--ISNUMBER(MATCH(MID(TRIM(SUBSTITUTE(K660,CHAR(160)," ")),ROW(INDIRECT("1:"&amp;LEN(TRIM(SUBSTITUTE(K660,CHAR(160)," "))))),1),{"A","B","C","D","E","F","G","H","I","J","K","L","M","N","O","P","Q","R","S","T","U","V","W","X","Y","Z","Ñ","0","1","2","3","4","5","6","7","8","9"," "},0)))=LEN(TRIM(SUBSTITUTE(K660,CHAR(160)," "))))),0,1)</f>
        <v>0</v>
      </c>
      <c r="AT660" s="635">
        <f t="shared" si="227"/>
        <v>0</v>
      </c>
      <c r="AU660" s="634">
        <f t="shared" si="228"/>
        <v>0</v>
      </c>
      <c r="AV660" s="634">
        <f t="shared" si="229"/>
        <v>0</v>
      </c>
      <c r="AW660" s="634">
        <f t="shared" si="230"/>
        <v>0</v>
      </c>
      <c r="AX660" s="635">
        <f t="shared" si="231"/>
        <v>0</v>
      </c>
      <c r="AY660" s="634">
        <f t="shared" si="232"/>
        <v>0</v>
      </c>
      <c r="AZ660" s="634">
        <f t="shared" si="233"/>
        <v>0</v>
      </c>
      <c r="BA660" s="634">
        <f t="shared" si="234"/>
        <v>0</v>
      </c>
      <c r="BB660" s="107"/>
      <c r="BC660" s="107"/>
      <c r="BD660" s="107"/>
      <c r="BE660" s="107"/>
      <c r="BF660" s="107"/>
      <c r="BG660" s="107"/>
      <c r="BH660" s="107"/>
      <c r="BI660" s="107"/>
    </row>
    <row r="661" spans="1:61" ht="15" customHeight="1">
      <c r="A661" s="30"/>
      <c r="B661" s="11"/>
      <c r="C661" s="37" t="s">
        <v>5326</v>
      </c>
      <c r="D661" s="800" t="str">
        <f>IF(CNGE_2026_M1_Secc1_Sub1!$D144="","",CNGE_2026_M1_Secc1_Sub1!$D144)</f>
        <v/>
      </c>
      <c r="E661" s="723"/>
      <c r="F661" s="724"/>
      <c r="G661" s="728"/>
      <c r="H661" s="714"/>
      <c r="I661" s="714"/>
      <c r="J661" s="805"/>
      <c r="K661" s="847"/>
      <c r="L661" s="714"/>
      <c r="M661" s="714"/>
      <c r="N661" s="805"/>
      <c r="O661" s="961"/>
      <c r="P661" s="962"/>
      <c r="Q661" s="961"/>
      <c r="R661" s="962"/>
      <c r="S661" s="961"/>
      <c r="T661" s="962"/>
      <c r="U661" s="961"/>
      <c r="V661" s="962"/>
      <c r="W661" s="961"/>
      <c r="X661" s="962"/>
      <c r="Y661" s="961"/>
      <c r="Z661" s="962"/>
      <c r="AA661" s="728"/>
      <c r="AB661" s="805"/>
      <c r="AC661" s="728"/>
      <c r="AD661" s="805"/>
      <c r="AH661" s="521">
        <f t="shared" si="220"/>
        <v>0</v>
      </c>
      <c r="AI661" s="522">
        <f t="shared" si="221"/>
        <v>0</v>
      </c>
      <c r="AJ661" s="523">
        <f t="shared" si="222"/>
        <v>0</v>
      </c>
      <c r="AK661" s="429">
        <f t="shared" si="223"/>
        <v>0</v>
      </c>
      <c r="AL661" s="293">
        <f t="shared" si="224"/>
        <v>0</v>
      </c>
      <c r="AM661" s="283" t="str">
        <f>IF(AL661=0,"",
IF(SUM($AL$558:AL661)=1,AN661,
IF($AL$678&gt;SUM($AL$558:AL661),_xlfn.CONCAT(", ",AN661),
IF($AL$678=SUM($AL$558:AL661),_xlfn.CONCAT(" y ",AN661)))))</f>
        <v/>
      </c>
      <c r="AN661" s="33" t="s">
        <v>5327</v>
      </c>
      <c r="AO661" s="370">
        <f t="shared" si="235"/>
        <v>0</v>
      </c>
      <c r="AP661" s="282">
        <f t="shared" si="225"/>
        <v>0</v>
      </c>
      <c r="AQ661" s="283" t="str">
        <f t="shared" si="236"/>
        <v/>
      </c>
      <c r="AR661" s="46" t="s">
        <v>5327</v>
      </c>
      <c r="AS661" s="107">
        <f ca="1">IF(OR(K661=" ",AND(EXACT(UPPER(TRIM(SUBSTITUTE(K661,CHAR(160)," "))),TRIM(SUBSTITUTE(K661,CHAR(160)," "))),SUMPRODUCT(--ISNUMBER(MATCH(MID(TRIM(SUBSTITUTE(K661,CHAR(160)," ")),ROW(INDIRECT("1:"&amp;LEN(TRIM(SUBSTITUTE(K661,CHAR(160)," "))))),1),{"A","B","C","D","E","F","G","H","I","J","K","L","M","N","O","P","Q","R","S","T","U","V","W","X","Y","Z","Ñ","0","1","2","3","4","5","6","7","8","9"," "},0)))=LEN(TRIM(SUBSTITUTE(K661,CHAR(160)," "))))),0,1)</f>
        <v>0</v>
      </c>
      <c r="AT661" s="635">
        <f t="shared" si="227"/>
        <v>0</v>
      </c>
      <c r="AU661" s="634">
        <f t="shared" si="228"/>
        <v>0</v>
      </c>
      <c r="AV661" s="634">
        <f t="shared" si="229"/>
        <v>0</v>
      </c>
      <c r="AW661" s="634">
        <f t="shared" si="230"/>
        <v>0</v>
      </c>
      <c r="AX661" s="635">
        <f t="shared" si="231"/>
        <v>0</v>
      </c>
      <c r="AY661" s="634">
        <f t="shared" si="232"/>
        <v>0</v>
      </c>
      <c r="AZ661" s="634">
        <f t="shared" si="233"/>
        <v>0</v>
      </c>
      <c r="BA661" s="634">
        <f t="shared" si="234"/>
        <v>0</v>
      </c>
      <c r="BB661" s="107"/>
      <c r="BC661" s="107"/>
      <c r="BD661" s="107"/>
      <c r="BE661" s="107"/>
      <c r="BF661" s="107"/>
      <c r="BG661" s="107"/>
      <c r="BH661" s="107"/>
      <c r="BI661" s="107"/>
    </row>
    <row r="662" spans="1:61" ht="15" customHeight="1">
      <c r="A662" s="30"/>
      <c r="B662" s="11"/>
      <c r="C662" s="37" t="s">
        <v>5328</v>
      </c>
      <c r="D662" s="800" t="str">
        <f>IF(CNGE_2026_M1_Secc1_Sub1!$D145="","",CNGE_2026_M1_Secc1_Sub1!$D145)</f>
        <v/>
      </c>
      <c r="E662" s="723"/>
      <c r="F662" s="724"/>
      <c r="G662" s="728"/>
      <c r="H662" s="714"/>
      <c r="I662" s="714"/>
      <c r="J662" s="805"/>
      <c r="K662" s="847"/>
      <c r="L662" s="714"/>
      <c r="M662" s="714"/>
      <c r="N662" s="805"/>
      <c r="O662" s="961"/>
      <c r="P662" s="962"/>
      <c r="Q662" s="961"/>
      <c r="R662" s="962"/>
      <c r="S662" s="961"/>
      <c r="T662" s="962"/>
      <c r="U662" s="961"/>
      <c r="V662" s="962"/>
      <c r="W662" s="961"/>
      <c r="X662" s="962"/>
      <c r="Y662" s="961"/>
      <c r="Z662" s="962"/>
      <c r="AA662" s="728"/>
      <c r="AB662" s="805"/>
      <c r="AC662" s="728"/>
      <c r="AD662" s="805"/>
      <c r="AH662" s="521">
        <f t="shared" si="220"/>
        <v>0</v>
      </c>
      <c r="AI662" s="522">
        <f t="shared" si="221"/>
        <v>0</v>
      </c>
      <c r="AJ662" s="523">
        <f t="shared" si="222"/>
        <v>0</v>
      </c>
      <c r="AK662" s="429">
        <f t="shared" si="223"/>
        <v>0</v>
      </c>
      <c r="AL662" s="293">
        <f t="shared" si="224"/>
        <v>0</v>
      </c>
      <c r="AM662" s="283" t="str">
        <f>IF(AL662=0,"",
IF(SUM($AL$558:AL662)=1,AN662,
IF($AL$678&gt;SUM($AL$558:AL662),_xlfn.CONCAT(", ",AN662),
IF($AL$678=SUM($AL$558:AL662),_xlfn.CONCAT(" y ",AN662)))))</f>
        <v/>
      </c>
      <c r="AN662" s="33" t="s">
        <v>5329</v>
      </c>
      <c r="AO662" s="370">
        <f t="shared" si="235"/>
        <v>0</v>
      </c>
      <c r="AP662" s="282">
        <f t="shared" si="225"/>
        <v>0</v>
      </c>
      <c r="AQ662" s="283" t="str">
        <f t="shared" si="236"/>
        <v/>
      </c>
      <c r="AR662" s="46" t="s">
        <v>5329</v>
      </c>
      <c r="AS662" s="107">
        <f ca="1">IF(OR(K662=" ",AND(EXACT(UPPER(TRIM(SUBSTITUTE(K662,CHAR(160)," "))),TRIM(SUBSTITUTE(K662,CHAR(160)," "))),SUMPRODUCT(--ISNUMBER(MATCH(MID(TRIM(SUBSTITUTE(K662,CHAR(160)," ")),ROW(INDIRECT("1:"&amp;LEN(TRIM(SUBSTITUTE(K662,CHAR(160)," "))))),1),{"A","B","C","D","E","F","G","H","I","J","K","L","M","N","O","P","Q","R","S","T","U","V","W","X","Y","Z","Ñ","0","1","2","3","4","5","6","7","8","9"," "},0)))=LEN(TRIM(SUBSTITUTE(K662,CHAR(160)," "))))),0,1)</f>
        <v>0</v>
      </c>
      <c r="AT662" s="635">
        <f t="shared" si="227"/>
        <v>0</v>
      </c>
      <c r="AU662" s="634">
        <f t="shared" si="228"/>
        <v>0</v>
      </c>
      <c r="AV662" s="634">
        <f t="shared" si="229"/>
        <v>0</v>
      </c>
      <c r="AW662" s="634">
        <f t="shared" si="230"/>
        <v>0</v>
      </c>
      <c r="AX662" s="635">
        <f t="shared" si="231"/>
        <v>0</v>
      </c>
      <c r="AY662" s="634">
        <f t="shared" si="232"/>
        <v>0</v>
      </c>
      <c r="AZ662" s="634">
        <f t="shared" si="233"/>
        <v>0</v>
      </c>
      <c r="BA662" s="634">
        <f t="shared" si="234"/>
        <v>0</v>
      </c>
      <c r="BB662" s="107"/>
      <c r="BC662" s="107"/>
      <c r="BD662" s="107"/>
      <c r="BE662" s="107"/>
      <c r="BF662" s="107"/>
      <c r="BG662" s="107"/>
      <c r="BH662" s="107"/>
      <c r="BI662" s="107"/>
    </row>
    <row r="663" spans="1:61" ht="15" customHeight="1">
      <c r="A663" s="30"/>
      <c r="B663" s="11"/>
      <c r="C663" s="37" t="s">
        <v>5330</v>
      </c>
      <c r="D663" s="800" t="str">
        <f>IF(CNGE_2026_M1_Secc1_Sub1!$D146="","",CNGE_2026_M1_Secc1_Sub1!$D146)</f>
        <v/>
      </c>
      <c r="E663" s="723"/>
      <c r="F663" s="724"/>
      <c r="G663" s="728"/>
      <c r="H663" s="714"/>
      <c r="I663" s="714"/>
      <c r="J663" s="805"/>
      <c r="K663" s="847"/>
      <c r="L663" s="714"/>
      <c r="M663" s="714"/>
      <c r="N663" s="805"/>
      <c r="O663" s="961"/>
      <c r="P663" s="962"/>
      <c r="Q663" s="961"/>
      <c r="R663" s="962"/>
      <c r="S663" s="961"/>
      <c r="T663" s="962"/>
      <c r="U663" s="961"/>
      <c r="V663" s="962"/>
      <c r="W663" s="961"/>
      <c r="X663" s="962"/>
      <c r="Y663" s="961"/>
      <c r="Z663" s="962"/>
      <c r="AA663" s="728"/>
      <c r="AB663" s="805"/>
      <c r="AC663" s="728"/>
      <c r="AD663" s="805"/>
      <c r="AH663" s="521">
        <f t="shared" si="220"/>
        <v>0</v>
      </c>
      <c r="AI663" s="522">
        <f t="shared" si="221"/>
        <v>0</v>
      </c>
      <c r="AJ663" s="523">
        <f t="shared" si="222"/>
        <v>0</v>
      </c>
      <c r="AK663" s="429">
        <f t="shared" si="223"/>
        <v>0</v>
      </c>
      <c r="AL663" s="293">
        <f t="shared" si="224"/>
        <v>0</v>
      </c>
      <c r="AM663" s="283" t="str">
        <f>IF(AL663=0,"",
IF(SUM($AL$558:AL663)=1,AN663,
IF($AL$678&gt;SUM($AL$558:AL663),_xlfn.CONCAT(", ",AN663),
IF($AL$678=SUM($AL$558:AL663),_xlfn.CONCAT(" y ",AN663)))))</f>
        <v/>
      </c>
      <c r="AN663" s="33" t="s">
        <v>5331</v>
      </c>
      <c r="AO663" s="370">
        <f t="shared" si="235"/>
        <v>0</v>
      </c>
      <c r="AP663" s="282">
        <f t="shared" si="225"/>
        <v>0</v>
      </c>
      <c r="AQ663" s="283" t="str">
        <f t="shared" si="236"/>
        <v/>
      </c>
      <c r="AR663" s="46" t="s">
        <v>5331</v>
      </c>
      <c r="AS663" s="107">
        <f ca="1">IF(OR(K663=" ",AND(EXACT(UPPER(TRIM(SUBSTITUTE(K663,CHAR(160)," "))),TRIM(SUBSTITUTE(K663,CHAR(160)," "))),SUMPRODUCT(--ISNUMBER(MATCH(MID(TRIM(SUBSTITUTE(K663,CHAR(160)," ")),ROW(INDIRECT("1:"&amp;LEN(TRIM(SUBSTITUTE(K663,CHAR(160)," "))))),1),{"A","B","C","D","E","F","G","H","I","J","K","L","M","N","O","P","Q","R","S","T","U","V","W","X","Y","Z","Ñ","0","1","2","3","4","5","6","7","8","9"," "},0)))=LEN(TRIM(SUBSTITUTE(K663,CHAR(160)," "))))),0,1)</f>
        <v>0</v>
      </c>
      <c r="AT663" s="635">
        <f t="shared" si="227"/>
        <v>0</v>
      </c>
      <c r="AU663" s="634">
        <f t="shared" si="228"/>
        <v>0</v>
      </c>
      <c r="AV663" s="634">
        <f t="shared" si="229"/>
        <v>0</v>
      </c>
      <c r="AW663" s="634">
        <f t="shared" si="230"/>
        <v>0</v>
      </c>
      <c r="AX663" s="635">
        <f t="shared" si="231"/>
        <v>0</v>
      </c>
      <c r="AY663" s="634">
        <f t="shared" si="232"/>
        <v>0</v>
      </c>
      <c r="AZ663" s="634">
        <f t="shared" si="233"/>
        <v>0</v>
      </c>
      <c r="BA663" s="634">
        <f t="shared" si="234"/>
        <v>0</v>
      </c>
      <c r="BB663" s="107"/>
      <c r="BC663" s="107"/>
      <c r="BD663" s="107"/>
      <c r="BE663" s="107"/>
      <c r="BF663" s="107"/>
      <c r="BG663" s="107"/>
      <c r="BH663" s="107"/>
      <c r="BI663" s="107"/>
    </row>
    <row r="664" spans="1:61" ht="15" customHeight="1">
      <c r="A664" s="30"/>
      <c r="B664" s="11"/>
      <c r="C664" s="37" t="s">
        <v>5332</v>
      </c>
      <c r="D664" s="800" t="str">
        <f>IF(CNGE_2026_M1_Secc1_Sub1!$D147="","",CNGE_2026_M1_Secc1_Sub1!$D147)</f>
        <v/>
      </c>
      <c r="E664" s="723"/>
      <c r="F664" s="724"/>
      <c r="G664" s="728"/>
      <c r="H664" s="714"/>
      <c r="I664" s="714"/>
      <c r="J664" s="805"/>
      <c r="K664" s="847"/>
      <c r="L664" s="714"/>
      <c r="M664" s="714"/>
      <c r="N664" s="805"/>
      <c r="O664" s="961"/>
      <c r="P664" s="962"/>
      <c r="Q664" s="961"/>
      <c r="R664" s="962"/>
      <c r="S664" s="961"/>
      <c r="T664" s="962"/>
      <c r="U664" s="961"/>
      <c r="V664" s="962"/>
      <c r="W664" s="961"/>
      <c r="X664" s="962"/>
      <c r="Y664" s="961"/>
      <c r="Z664" s="962"/>
      <c r="AA664" s="728"/>
      <c r="AB664" s="805"/>
      <c r="AC664" s="728"/>
      <c r="AD664" s="805"/>
      <c r="AH664" s="521">
        <f t="shared" si="220"/>
        <v>0</v>
      </c>
      <c r="AI664" s="522">
        <f t="shared" si="221"/>
        <v>0</v>
      </c>
      <c r="AJ664" s="523">
        <f t="shared" si="222"/>
        <v>0</v>
      </c>
      <c r="AK664" s="429">
        <f t="shared" si="223"/>
        <v>0</v>
      </c>
      <c r="AL664" s="293">
        <f t="shared" si="224"/>
        <v>0</v>
      </c>
      <c r="AM664" s="283" t="str">
        <f>IF(AL664=0,"",
IF(SUM($AL$558:AL664)=1,AN664,
IF($AL$678&gt;SUM($AL$558:AL664),_xlfn.CONCAT(", ",AN664),
IF($AL$678=SUM($AL$558:AL664),_xlfn.CONCAT(" y ",AN664)))))</f>
        <v/>
      </c>
      <c r="AN664" s="33" t="s">
        <v>5333</v>
      </c>
      <c r="AO664" s="370">
        <f t="shared" si="235"/>
        <v>0</v>
      </c>
      <c r="AP664" s="282">
        <f t="shared" si="225"/>
        <v>0</v>
      </c>
      <c r="AQ664" s="283" t="str">
        <f t="shared" si="236"/>
        <v/>
      </c>
      <c r="AR664" s="46" t="s">
        <v>5333</v>
      </c>
      <c r="AS664" s="107">
        <f ca="1">IF(OR(K664=" ",AND(EXACT(UPPER(TRIM(SUBSTITUTE(K664,CHAR(160)," "))),TRIM(SUBSTITUTE(K664,CHAR(160)," "))),SUMPRODUCT(--ISNUMBER(MATCH(MID(TRIM(SUBSTITUTE(K664,CHAR(160)," ")),ROW(INDIRECT("1:"&amp;LEN(TRIM(SUBSTITUTE(K664,CHAR(160)," "))))),1),{"A","B","C","D","E","F","G","H","I","J","K","L","M","N","O","P","Q","R","S","T","U","V","W","X","Y","Z","Ñ","0","1","2","3","4","5","6","7","8","9"," "},0)))=LEN(TRIM(SUBSTITUTE(K664,CHAR(160)," "))))),0,1)</f>
        <v>0</v>
      </c>
      <c r="AT664" s="635">
        <f t="shared" si="227"/>
        <v>0</v>
      </c>
      <c r="AU664" s="634">
        <f t="shared" si="228"/>
        <v>0</v>
      </c>
      <c r="AV664" s="634">
        <f t="shared" si="229"/>
        <v>0</v>
      </c>
      <c r="AW664" s="634">
        <f t="shared" si="230"/>
        <v>0</v>
      </c>
      <c r="AX664" s="635">
        <f t="shared" si="231"/>
        <v>0</v>
      </c>
      <c r="AY664" s="634">
        <f t="shared" si="232"/>
        <v>0</v>
      </c>
      <c r="AZ664" s="634">
        <f t="shared" si="233"/>
        <v>0</v>
      </c>
      <c r="BA664" s="634">
        <f t="shared" si="234"/>
        <v>0</v>
      </c>
      <c r="BB664" s="107"/>
      <c r="BC664" s="107"/>
      <c r="BD664" s="107"/>
      <c r="BE664" s="107"/>
      <c r="BF664" s="107"/>
      <c r="BG664" s="107"/>
      <c r="BH664" s="107"/>
      <c r="BI664" s="107"/>
    </row>
    <row r="665" spans="1:61" ht="15" customHeight="1">
      <c r="A665" s="30"/>
      <c r="B665" s="11"/>
      <c r="C665" s="37" t="s">
        <v>5334</v>
      </c>
      <c r="D665" s="800" t="str">
        <f>IF(CNGE_2026_M1_Secc1_Sub1!$D148="","",CNGE_2026_M1_Secc1_Sub1!$D148)</f>
        <v/>
      </c>
      <c r="E665" s="723"/>
      <c r="F665" s="724"/>
      <c r="G665" s="728"/>
      <c r="H665" s="714"/>
      <c r="I665" s="714"/>
      <c r="J665" s="805"/>
      <c r="K665" s="847"/>
      <c r="L665" s="714"/>
      <c r="M665" s="714"/>
      <c r="N665" s="805"/>
      <c r="O665" s="961"/>
      <c r="P665" s="962"/>
      <c r="Q665" s="961"/>
      <c r="R665" s="962"/>
      <c r="S665" s="961"/>
      <c r="T665" s="962"/>
      <c r="U665" s="961"/>
      <c r="V665" s="962"/>
      <c r="W665" s="961"/>
      <c r="X665" s="962"/>
      <c r="Y665" s="961"/>
      <c r="Z665" s="962"/>
      <c r="AA665" s="728"/>
      <c r="AB665" s="805"/>
      <c r="AC665" s="728"/>
      <c r="AD665" s="805"/>
      <c r="AH665" s="521">
        <f t="shared" si="220"/>
        <v>0</v>
      </c>
      <c r="AI665" s="522">
        <f t="shared" si="221"/>
        <v>0</v>
      </c>
      <c r="AJ665" s="523">
        <f t="shared" si="222"/>
        <v>0</v>
      </c>
      <c r="AK665" s="429">
        <f t="shared" si="223"/>
        <v>0</v>
      </c>
      <c r="AL665" s="293">
        <f t="shared" si="224"/>
        <v>0</v>
      </c>
      <c r="AM665" s="283" t="str">
        <f>IF(AL665=0,"",
IF(SUM($AL$558:AL665)=1,AN665,
IF($AL$678&gt;SUM($AL$558:AL665),_xlfn.CONCAT(", ",AN665),
IF($AL$678=SUM($AL$558:AL665),_xlfn.CONCAT(" y ",AN665)))))</f>
        <v/>
      </c>
      <c r="AN665" s="33" t="s">
        <v>5335</v>
      </c>
      <c r="AO665" s="370">
        <f t="shared" si="235"/>
        <v>0</v>
      </c>
      <c r="AP665" s="282">
        <f t="shared" si="225"/>
        <v>0</v>
      </c>
      <c r="AQ665" s="283" t="str">
        <f t="shared" si="236"/>
        <v/>
      </c>
      <c r="AR665" s="46" t="s">
        <v>5335</v>
      </c>
      <c r="AS665" s="107">
        <f ca="1">IF(OR(K665=" ",AND(EXACT(UPPER(TRIM(SUBSTITUTE(K665,CHAR(160)," "))),TRIM(SUBSTITUTE(K665,CHAR(160)," "))),SUMPRODUCT(--ISNUMBER(MATCH(MID(TRIM(SUBSTITUTE(K665,CHAR(160)," ")),ROW(INDIRECT("1:"&amp;LEN(TRIM(SUBSTITUTE(K665,CHAR(160)," "))))),1),{"A","B","C","D","E","F","G","H","I","J","K","L","M","N","O","P","Q","R","S","T","U","V","W","X","Y","Z","Ñ","0","1","2","3","4","5","6","7","8","9"," "},0)))=LEN(TRIM(SUBSTITUTE(K665,CHAR(160)," "))))),0,1)</f>
        <v>0</v>
      </c>
      <c r="AT665" s="635">
        <f t="shared" si="227"/>
        <v>0</v>
      </c>
      <c r="AU665" s="634">
        <f t="shared" si="228"/>
        <v>0</v>
      </c>
      <c r="AV665" s="634">
        <f t="shared" si="229"/>
        <v>0</v>
      </c>
      <c r="AW665" s="634">
        <f t="shared" si="230"/>
        <v>0</v>
      </c>
      <c r="AX665" s="635">
        <f t="shared" si="231"/>
        <v>0</v>
      </c>
      <c r="AY665" s="634">
        <f t="shared" si="232"/>
        <v>0</v>
      </c>
      <c r="AZ665" s="634">
        <f t="shared" si="233"/>
        <v>0</v>
      </c>
      <c r="BA665" s="634">
        <f t="shared" si="234"/>
        <v>0</v>
      </c>
      <c r="BB665" s="107"/>
      <c r="BC665" s="107"/>
      <c r="BD665" s="107"/>
      <c r="BE665" s="107"/>
      <c r="BF665" s="107"/>
      <c r="BG665" s="107"/>
      <c r="BH665" s="107"/>
      <c r="BI665" s="107"/>
    </row>
    <row r="666" spans="1:61" ht="15" customHeight="1">
      <c r="A666" s="30"/>
      <c r="B666" s="11"/>
      <c r="C666" s="37" t="s">
        <v>5336</v>
      </c>
      <c r="D666" s="800" t="str">
        <f>IF(CNGE_2026_M1_Secc1_Sub1!$D149="","",CNGE_2026_M1_Secc1_Sub1!$D149)</f>
        <v/>
      </c>
      <c r="E666" s="723"/>
      <c r="F666" s="724"/>
      <c r="G666" s="728"/>
      <c r="H666" s="714"/>
      <c r="I666" s="714"/>
      <c r="J666" s="805"/>
      <c r="K666" s="847"/>
      <c r="L666" s="714"/>
      <c r="M666" s="714"/>
      <c r="N666" s="805"/>
      <c r="O666" s="961"/>
      <c r="P666" s="962"/>
      <c r="Q666" s="961"/>
      <c r="R666" s="962"/>
      <c r="S666" s="961"/>
      <c r="T666" s="962"/>
      <c r="U666" s="961"/>
      <c r="V666" s="962"/>
      <c r="W666" s="961"/>
      <c r="X666" s="962"/>
      <c r="Y666" s="961"/>
      <c r="Z666" s="962"/>
      <c r="AA666" s="728"/>
      <c r="AB666" s="805"/>
      <c r="AC666" s="728"/>
      <c r="AD666" s="805"/>
      <c r="AH666" s="521">
        <f t="shared" si="220"/>
        <v>0</v>
      </c>
      <c r="AI666" s="522">
        <f t="shared" si="221"/>
        <v>0</v>
      </c>
      <c r="AJ666" s="523">
        <f t="shared" si="222"/>
        <v>0</v>
      </c>
      <c r="AK666" s="429">
        <f t="shared" si="223"/>
        <v>0</v>
      </c>
      <c r="AL666" s="293">
        <f t="shared" si="224"/>
        <v>0</v>
      </c>
      <c r="AM666" s="283" t="str">
        <f>IF(AL666=0,"",
IF(SUM($AL$558:AL666)=1,AN666,
IF($AL$678&gt;SUM($AL$558:AL666),_xlfn.CONCAT(", ",AN666),
IF($AL$678=SUM($AL$558:AL666),_xlfn.CONCAT(" y ",AN666)))))</f>
        <v/>
      </c>
      <c r="AN666" s="33" t="s">
        <v>5337</v>
      </c>
      <c r="AO666" s="370">
        <f t="shared" si="235"/>
        <v>0</v>
      </c>
      <c r="AP666" s="282">
        <f t="shared" si="225"/>
        <v>0</v>
      </c>
      <c r="AQ666" s="283" t="str">
        <f t="shared" si="236"/>
        <v/>
      </c>
      <c r="AR666" s="46" t="s">
        <v>5337</v>
      </c>
      <c r="AS666" s="107">
        <f ca="1">IF(OR(K666=" ",AND(EXACT(UPPER(TRIM(SUBSTITUTE(K666,CHAR(160)," "))),TRIM(SUBSTITUTE(K666,CHAR(160)," "))),SUMPRODUCT(--ISNUMBER(MATCH(MID(TRIM(SUBSTITUTE(K666,CHAR(160)," ")),ROW(INDIRECT("1:"&amp;LEN(TRIM(SUBSTITUTE(K666,CHAR(160)," "))))),1),{"A","B","C","D","E","F","G","H","I","J","K","L","M","N","O","P","Q","R","S","T","U","V","W","X","Y","Z","Ñ","0","1","2","3","4","5","6","7","8","9"," "},0)))=LEN(TRIM(SUBSTITUTE(K666,CHAR(160)," "))))),0,1)</f>
        <v>0</v>
      </c>
      <c r="AT666" s="635">
        <f t="shared" si="227"/>
        <v>0</v>
      </c>
      <c r="AU666" s="634">
        <f t="shared" si="228"/>
        <v>0</v>
      </c>
      <c r="AV666" s="634">
        <f t="shared" si="229"/>
        <v>0</v>
      </c>
      <c r="AW666" s="634">
        <f t="shared" si="230"/>
        <v>0</v>
      </c>
      <c r="AX666" s="635">
        <f t="shared" si="231"/>
        <v>0</v>
      </c>
      <c r="AY666" s="634">
        <f t="shared" si="232"/>
        <v>0</v>
      </c>
      <c r="AZ666" s="634">
        <f t="shared" si="233"/>
        <v>0</v>
      </c>
      <c r="BA666" s="634">
        <f t="shared" si="234"/>
        <v>0</v>
      </c>
      <c r="BB666" s="107"/>
      <c r="BC666" s="107"/>
      <c r="BD666" s="107"/>
      <c r="BE666" s="107"/>
      <c r="BF666" s="107"/>
      <c r="BG666" s="107"/>
      <c r="BH666" s="107"/>
      <c r="BI666" s="107"/>
    </row>
    <row r="667" spans="1:61" ht="15" customHeight="1">
      <c r="A667" s="30"/>
      <c r="B667" s="11"/>
      <c r="C667" s="37" t="s">
        <v>5338</v>
      </c>
      <c r="D667" s="800" t="str">
        <f>IF(CNGE_2026_M1_Secc1_Sub1!$D150="","",CNGE_2026_M1_Secc1_Sub1!$D150)</f>
        <v/>
      </c>
      <c r="E667" s="723"/>
      <c r="F667" s="724"/>
      <c r="G667" s="728"/>
      <c r="H667" s="714"/>
      <c r="I667" s="714"/>
      <c r="J667" s="805"/>
      <c r="K667" s="847"/>
      <c r="L667" s="714"/>
      <c r="M667" s="714"/>
      <c r="N667" s="805"/>
      <c r="O667" s="961"/>
      <c r="P667" s="962"/>
      <c r="Q667" s="961"/>
      <c r="R667" s="962"/>
      <c r="S667" s="961"/>
      <c r="T667" s="962"/>
      <c r="U667" s="961"/>
      <c r="V667" s="962"/>
      <c r="W667" s="961"/>
      <c r="X667" s="962"/>
      <c r="Y667" s="961"/>
      <c r="Z667" s="962"/>
      <c r="AA667" s="728"/>
      <c r="AB667" s="805"/>
      <c r="AC667" s="728"/>
      <c r="AD667" s="805"/>
      <c r="AH667" s="521">
        <f t="shared" si="220"/>
        <v>0</v>
      </c>
      <c r="AI667" s="522">
        <f t="shared" si="221"/>
        <v>0</v>
      </c>
      <c r="AJ667" s="523">
        <f t="shared" si="222"/>
        <v>0</v>
      </c>
      <c r="AK667" s="429">
        <f t="shared" si="223"/>
        <v>0</v>
      </c>
      <c r="AL667" s="293">
        <f t="shared" si="224"/>
        <v>0</v>
      </c>
      <c r="AM667" s="283" t="str">
        <f>IF(AL667=0,"",
IF(SUM($AL$558:AL667)=1,AN667,
IF($AL$678&gt;SUM($AL$558:AL667),_xlfn.CONCAT(", ",AN667),
IF($AL$678=SUM($AL$558:AL667),_xlfn.CONCAT(" y ",AN667)))))</f>
        <v/>
      </c>
      <c r="AN667" s="33" t="s">
        <v>5339</v>
      </c>
      <c r="AO667" s="370">
        <f t="shared" si="235"/>
        <v>0</v>
      </c>
      <c r="AP667" s="282">
        <f t="shared" si="225"/>
        <v>0</v>
      </c>
      <c r="AQ667" s="283" t="str">
        <f t="shared" si="236"/>
        <v/>
      </c>
      <c r="AR667" s="46" t="s">
        <v>5339</v>
      </c>
      <c r="AS667" s="107">
        <f ca="1">IF(OR(K667=" ",AND(EXACT(UPPER(TRIM(SUBSTITUTE(K667,CHAR(160)," "))),TRIM(SUBSTITUTE(K667,CHAR(160)," "))),SUMPRODUCT(--ISNUMBER(MATCH(MID(TRIM(SUBSTITUTE(K667,CHAR(160)," ")),ROW(INDIRECT("1:"&amp;LEN(TRIM(SUBSTITUTE(K667,CHAR(160)," "))))),1),{"A","B","C","D","E","F","G","H","I","J","K","L","M","N","O","P","Q","R","S","T","U","V","W","X","Y","Z","Ñ","0","1","2","3","4","5","6","7","8","9"," "},0)))=LEN(TRIM(SUBSTITUTE(K667,CHAR(160)," "))))),0,1)</f>
        <v>0</v>
      </c>
      <c r="AT667" s="635">
        <f t="shared" si="227"/>
        <v>0</v>
      </c>
      <c r="AU667" s="634">
        <f t="shared" si="228"/>
        <v>0</v>
      </c>
      <c r="AV667" s="634">
        <f t="shared" si="229"/>
        <v>0</v>
      </c>
      <c r="AW667" s="634">
        <f t="shared" si="230"/>
        <v>0</v>
      </c>
      <c r="AX667" s="635">
        <f t="shared" si="231"/>
        <v>0</v>
      </c>
      <c r="AY667" s="634">
        <f t="shared" si="232"/>
        <v>0</v>
      </c>
      <c r="AZ667" s="634">
        <f t="shared" si="233"/>
        <v>0</v>
      </c>
      <c r="BA667" s="634">
        <f t="shared" si="234"/>
        <v>0</v>
      </c>
      <c r="BB667" s="107"/>
      <c r="BC667" s="107"/>
      <c r="BD667" s="107"/>
      <c r="BE667" s="107"/>
      <c r="BF667" s="107"/>
      <c r="BG667" s="107"/>
      <c r="BH667" s="107"/>
      <c r="BI667" s="107"/>
    </row>
    <row r="668" spans="1:61" ht="15" customHeight="1">
      <c r="A668" s="30"/>
      <c r="B668" s="11"/>
      <c r="C668" s="37" t="s">
        <v>5340</v>
      </c>
      <c r="D668" s="800" t="str">
        <f>IF(CNGE_2026_M1_Secc1_Sub1!$D151="","",CNGE_2026_M1_Secc1_Sub1!$D151)</f>
        <v/>
      </c>
      <c r="E668" s="723"/>
      <c r="F668" s="724"/>
      <c r="G668" s="728"/>
      <c r="H668" s="714"/>
      <c r="I668" s="714"/>
      <c r="J668" s="805"/>
      <c r="K668" s="847"/>
      <c r="L668" s="714"/>
      <c r="M668" s="714"/>
      <c r="N668" s="805"/>
      <c r="O668" s="961"/>
      <c r="P668" s="962"/>
      <c r="Q668" s="961"/>
      <c r="R668" s="962"/>
      <c r="S668" s="961"/>
      <c r="T668" s="962"/>
      <c r="U668" s="961"/>
      <c r="V668" s="962"/>
      <c r="W668" s="961"/>
      <c r="X668" s="962"/>
      <c r="Y668" s="961"/>
      <c r="Z668" s="962"/>
      <c r="AA668" s="728"/>
      <c r="AB668" s="805"/>
      <c r="AC668" s="728"/>
      <c r="AD668" s="805"/>
      <c r="AH668" s="521">
        <f t="shared" si="220"/>
        <v>0</v>
      </c>
      <c r="AI668" s="522">
        <f t="shared" si="221"/>
        <v>0</v>
      </c>
      <c r="AJ668" s="523">
        <f t="shared" si="222"/>
        <v>0</v>
      </c>
      <c r="AK668" s="429">
        <f t="shared" si="223"/>
        <v>0</v>
      </c>
      <c r="AL668" s="293">
        <f t="shared" si="224"/>
        <v>0</v>
      </c>
      <c r="AM668" s="283" t="str">
        <f>IF(AL668=0,"",
IF(SUM($AL$558:AL668)=1,AN668,
IF($AL$678&gt;SUM($AL$558:AL668),_xlfn.CONCAT(", ",AN668),
IF($AL$678=SUM($AL$558:AL668),_xlfn.CONCAT(" y ",AN668)))))</f>
        <v/>
      </c>
      <c r="AN668" s="33" t="s">
        <v>5341</v>
      </c>
      <c r="AO668" s="370">
        <f t="shared" si="235"/>
        <v>0</v>
      </c>
      <c r="AP668" s="282">
        <f t="shared" si="225"/>
        <v>0</v>
      </c>
      <c r="AQ668" s="283" t="str">
        <f t="shared" si="236"/>
        <v/>
      </c>
      <c r="AR668" s="46" t="s">
        <v>5341</v>
      </c>
      <c r="AS668" s="107">
        <f ca="1">IF(OR(K668=" ",AND(EXACT(UPPER(TRIM(SUBSTITUTE(K668,CHAR(160)," "))),TRIM(SUBSTITUTE(K668,CHAR(160)," "))),SUMPRODUCT(--ISNUMBER(MATCH(MID(TRIM(SUBSTITUTE(K668,CHAR(160)," ")),ROW(INDIRECT("1:"&amp;LEN(TRIM(SUBSTITUTE(K668,CHAR(160)," "))))),1),{"A","B","C","D","E","F","G","H","I","J","K","L","M","N","O","P","Q","R","S","T","U","V","W","X","Y","Z","Ñ","0","1","2","3","4","5","6","7","8","9"," "},0)))=LEN(TRIM(SUBSTITUTE(K668,CHAR(160)," "))))),0,1)</f>
        <v>0</v>
      </c>
      <c r="AT668" s="635">
        <f t="shared" si="227"/>
        <v>0</v>
      </c>
      <c r="AU668" s="634">
        <f t="shared" si="228"/>
        <v>0</v>
      </c>
      <c r="AV668" s="634">
        <f t="shared" si="229"/>
        <v>0</v>
      </c>
      <c r="AW668" s="634">
        <f t="shared" si="230"/>
        <v>0</v>
      </c>
      <c r="AX668" s="635">
        <f t="shared" si="231"/>
        <v>0</v>
      </c>
      <c r="AY668" s="634">
        <f t="shared" si="232"/>
        <v>0</v>
      </c>
      <c r="AZ668" s="634">
        <f t="shared" si="233"/>
        <v>0</v>
      </c>
      <c r="BA668" s="634">
        <f t="shared" si="234"/>
        <v>0</v>
      </c>
      <c r="BB668" s="107"/>
      <c r="BC668" s="107"/>
      <c r="BD668" s="107"/>
      <c r="BE668" s="107"/>
      <c r="BF668" s="107"/>
      <c r="BG668" s="107"/>
      <c r="BH668" s="107"/>
      <c r="BI668" s="107"/>
    </row>
    <row r="669" spans="1:61" ht="15" customHeight="1">
      <c r="A669" s="30"/>
      <c r="B669" s="11"/>
      <c r="C669" s="37" t="s">
        <v>5342</v>
      </c>
      <c r="D669" s="800" t="str">
        <f>IF(CNGE_2026_M1_Secc1_Sub1!$D152="","",CNGE_2026_M1_Secc1_Sub1!$D152)</f>
        <v/>
      </c>
      <c r="E669" s="723"/>
      <c r="F669" s="724"/>
      <c r="G669" s="728"/>
      <c r="H669" s="714"/>
      <c r="I669" s="714"/>
      <c r="J669" s="805"/>
      <c r="K669" s="847"/>
      <c r="L669" s="714"/>
      <c r="M669" s="714"/>
      <c r="N669" s="805"/>
      <c r="O669" s="961"/>
      <c r="P669" s="962"/>
      <c r="Q669" s="961"/>
      <c r="R669" s="962"/>
      <c r="S669" s="961"/>
      <c r="T669" s="962"/>
      <c r="U669" s="961"/>
      <c r="V669" s="962"/>
      <c r="W669" s="961"/>
      <c r="X669" s="962"/>
      <c r="Y669" s="961"/>
      <c r="Z669" s="962"/>
      <c r="AA669" s="728"/>
      <c r="AB669" s="805"/>
      <c r="AC669" s="728"/>
      <c r="AD669" s="805"/>
      <c r="AH669" s="521">
        <f t="shared" si="220"/>
        <v>0</v>
      </c>
      <c r="AI669" s="522">
        <f t="shared" si="221"/>
        <v>0</v>
      </c>
      <c r="AJ669" s="523">
        <f t="shared" si="222"/>
        <v>0</v>
      </c>
      <c r="AK669" s="429">
        <f t="shared" si="223"/>
        <v>0</v>
      </c>
      <c r="AL669" s="293">
        <f t="shared" si="224"/>
        <v>0</v>
      </c>
      <c r="AM669" s="283" t="str">
        <f>IF(AL669=0,"",
IF(SUM($AL$558:AL669)=1,AN669,
IF($AL$678&gt;SUM($AL$558:AL669),_xlfn.CONCAT(", ",AN669),
IF($AL$678=SUM($AL$558:AL669),_xlfn.CONCAT(" y ",AN669)))))</f>
        <v/>
      </c>
      <c r="AN669" s="33" t="s">
        <v>5343</v>
      </c>
      <c r="AO669" s="370">
        <f t="shared" si="235"/>
        <v>0</v>
      </c>
      <c r="AP669" s="282">
        <f t="shared" si="225"/>
        <v>0</v>
      </c>
      <c r="AQ669" s="283" t="str">
        <f t="shared" si="236"/>
        <v/>
      </c>
      <c r="AR669" s="46" t="s">
        <v>5343</v>
      </c>
      <c r="AS669" s="107">
        <f ca="1">IF(OR(K669=" ",AND(EXACT(UPPER(TRIM(SUBSTITUTE(K669,CHAR(160)," "))),TRIM(SUBSTITUTE(K669,CHAR(160)," "))),SUMPRODUCT(--ISNUMBER(MATCH(MID(TRIM(SUBSTITUTE(K669,CHAR(160)," ")),ROW(INDIRECT("1:"&amp;LEN(TRIM(SUBSTITUTE(K669,CHAR(160)," "))))),1),{"A","B","C","D","E","F","G","H","I","J","K","L","M","N","O","P","Q","R","S","T","U","V","W","X","Y","Z","Ñ","0","1","2","3","4","5","6","7","8","9"," "},0)))=LEN(TRIM(SUBSTITUTE(K669,CHAR(160)," "))))),0,1)</f>
        <v>0</v>
      </c>
      <c r="AT669" s="635">
        <f t="shared" si="227"/>
        <v>0</v>
      </c>
      <c r="AU669" s="634">
        <f t="shared" si="228"/>
        <v>0</v>
      </c>
      <c r="AV669" s="634">
        <f t="shared" si="229"/>
        <v>0</v>
      </c>
      <c r="AW669" s="634">
        <f t="shared" si="230"/>
        <v>0</v>
      </c>
      <c r="AX669" s="635">
        <f t="shared" si="231"/>
        <v>0</v>
      </c>
      <c r="AY669" s="634">
        <f t="shared" si="232"/>
        <v>0</v>
      </c>
      <c r="AZ669" s="634">
        <f t="shared" si="233"/>
        <v>0</v>
      </c>
      <c r="BA669" s="634">
        <f t="shared" si="234"/>
        <v>0</v>
      </c>
      <c r="BB669" s="107"/>
      <c r="BC669" s="107"/>
      <c r="BD669" s="107"/>
      <c r="BE669" s="107"/>
      <c r="BF669" s="107"/>
      <c r="BG669" s="107"/>
      <c r="BH669" s="107"/>
      <c r="BI669" s="107"/>
    </row>
    <row r="670" spans="1:61" ht="15" customHeight="1">
      <c r="A670" s="30"/>
      <c r="B670" s="11"/>
      <c r="C670" s="37" t="s">
        <v>5344</v>
      </c>
      <c r="D670" s="800" t="str">
        <f>IF(CNGE_2026_M1_Secc1_Sub1!$D153="","",CNGE_2026_M1_Secc1_Sub1!$D153)</f>
        <v/>
      </c>
      <c r="E670" s="723"/>
      <c r="F670" s="724"/>
      <c r="G670" s="728"/>
      <c r="H670" s="714"/>
      <c r="I670" s="714"/>
      <c r="J670" s="805"/>
      <c r="K670" s="847"/>
      <c r="L670" s="714"/>
      <c r="M670" s="714"/>
      <c r="N670" s="805"/>
      <c r="O670" s="961"/>
      <c r="P670" s="962"/>
      <c r="Q670" s="961"/>
      <c r="R670" s="962"/>
      <c r="S670" s="961"/>
      <c r="T670" s="962"/>
      <c r="U670" s="961"/>
      <c r="V670" s="962"/>
      <c r="W670" s="961"/>
      <c r="X670" s="962"/>
      <c r="Y670" s="961"/>
      <c r="Z670" s="962"/>
      <c r="AA670" s="728"/>
      <c r="AB670" s="805"/>
      <c r="AC670" s="728"/>
      <c r="AD670" s="805"/>
      <c r="AH670" s="521">
        <f t="shared" si="220"/>
        <v>0</v>
      </c>
      <c r="AI670" s="522">
        <f t="shared" si="221"/>
        <v>0</v>
      </c>
      <c r="AJ670" s="523">
        <f t="shared" si="222"/>
        <v>0</v>
      </c>
      <c r="AK670" s="429">
        <f t="shared" si="223"/>
        <v>0</v>
      </c>
      <c r="AL670" s="293">
        <f t="shared" si="224"/>
        <v>0</v>
      </c>
      <c r="AM670" s="283" t="str">
        <f>IF(AL670=0,"",
IF(SUM($AL$558:AL670)=1,AN670,
IF($AL$678&gt;SUM($AL$558:AL670),_xlfn.CONCAT(", ",AN670),
IF($AL$678=SUM($AL$558:AL670),_xlfn.CONCAT(" y ",AN670)))))</f>
        <v/>
      </c>
      <c r="AN670" s="33" t="s">
        <v>5345</v>
      </c>
      <c r="AO670" s="370">
        <f t="shared" si="235"/>
        <v>0</v>
      </c>
      <c r="AP670" s="282">
        <f t="shared" si="225"/>
        <v>0</v>
      </c>
      <c r="AQ670" s="283" t="str">
        <f t="shared" si="236"/>
        <v/>
      </c>
      <c r="AR670" s="46" t="s">
        <v>5345</v>
      </c>
      <c r="AS670" s="107">
        <f ca="1">IF(OR(K670=" ",AND(EXACT(UPPER(TRIM(SUBSTITUTE(K670,CHAR(160)," "))),TRIM(SUBSTITUTE(K670,CHAR(160)," "))),SUMPRODUCT(--ISNUMBER(MATCH(MID(TRIM(SUBSTITUTE(K670,CHAR(160)," ")),ROW(INDIRECT("1:"&amp;LEN(TRIM(SUBSTITUTE(K670,CHAR(160)," "))))),1),{"A","B","C","D","E","F","G","H","I","J","K","L","M","N","O","P","Q","R","S","T","U","V","W","X","Y","Z","Ñ","0","1","2","3","4","5","6","7","8","9"," "},0)))=LEN(TRIM(SUBSTITUTE(K670,CHAR(160)," "))))),0,1)</f>
        <v>0</v>
      </c>
      <c r="AT670" s="635">
        <f t="shared" si="227"/>
        <v>0</v>
      </c>
      <c r="AU670" s="634">
        <f t="shared" si="228"/>
        <v>0</v>
      </c>
      <c r="AV670" s="634">
        <f t="shared" si="229"/>
        <v>0</v>
      </c>
      <c r="AW670" s="634">
        <f t="shared" si="230"/>
        <v>0</v>
      </c>
      <c r="AX670" s="635">
        <f t="shared" si="231"/>
        <v>0</v>
      </c>
      <c r="AY670" s="634">
        <f t="shared" si="232"/>
        <v>0</v>
      </c>
      <c r="AZ670" s="634">
        <f t="shared" si="233"/>
        <v>0</v>
      </c>
      <c r="BA670" s="634">
        <f t="shared" si="234"/>
        <v>0</v>
      </c>
      <c r="BB670" s="107"/>
      <c r="BC670" s="107"/>
      <c r="BD670" s="107"/>
      <c r="BE670" s="107"/>
      <c r="BF670" s="107"/>
      <c r="BG670" s="107"/>
      <c r="BH670" s="107"/>
      <c r="BI670" s="107"/>
    </row>
    <row r="671" spans="1:61" ht="15" customHeight="1">
      <c r="A671" s="30"/>
      <c r="B671" s="11"/>
      <c r="C671" s="37" t="s">
        <v>5346</v>
      </c>
      <c r="D671" s="800" t="str">
        <f>IF(CNGE_2026_M1_Secc1_Sub1!$D154="","",CNGE_2026_M1_Secc1_Sub1!$D154)</f>
        <v/>
      </c>
      <c r="E671" s="723"/>
      <c r="F671" s="724"/>
      <c r="G671" s="728"/>
      <c r="H671" s="714"/>
      <c r="I671" s="714"/>
      <c r="J671" s="805"/>
      <c r="K671" s="847"/>
      <c r="L671" s="714"/>
      <c r="M671" s="714"/>
      <c r="N671" s="805"/>
      <c r="O671" s="961"/>
      <c r="P671" s="962"/>
      <c r="Q671" s="961"/>
      <c r="R671" s="962"/>
      <c r="S671" s="961"/>
      <c r="T671" s="962"/>
      <c r="U671" s="961"/>
      <c r="V671" s="962"/>
      <c r="W671" s="961"/>
      <c r="X671" s="962"/>
      <c r="Y671" s="961"/>
      <c r="Z671" s="962"/>
      <c r="AA671" s="728"/>
      <c r="AB671" s="805"/>
      <c r="AC671" s="728"/>
      <c r="AD671" s="805"/>
      <c r="AH671" s="521">
        <f t="shared" si="220"/>
        <v>0</v>
      </c>
      <c r="AI671" s="522">
        <f t="shared" si="221"/>
        <v>0</v>
      </c>
      <c r="AJ671" s="523">
        <f t="shared" si="222"/>
        <v>0</v>
      </c>
      <c r="AK671" s="429">
        <f t="shared" si="223"/>
        <v>0</v>
      </c>
      <c r="AL671" s="293">
        <f t="shared" si="224"/>
        <v>0</v>
      </c>
      <c r="AM671" s="283" t="str">
        <f>IF(AL671=0,"",
IF(SUM($AL$558:AL671)=1,AN671,
IF($AL$678&gt;SUM($AL$558:AL671),_xlfn.CONCAT(", ",AN671),
IF($AL$678=SUM($AL$558:AL671),_xlfn.CONCAT(" y ",AN671)))))</f>
        <v/>
      </c>
      <c r="AN671" s="33" t="s">
        <v>5347</v>
      </c>
      <c r="AO671" s="370">
        <f t="shared" si="235"/>
        <v>0</v>
      </c>
      <c r="AP671" s="282">
        <f t="shared" si="225"/>
        <v>0</v>
      </c>
      <c r="AQ671" s="283" t="str">
        <f t="shared" si="236"/>
        <v/>
      </c>
      <c r="AR671" s="46" t="s">
        <v>5347</v>
      </c>
      <c r="AS671" s="107">
        <f ca="1">IF(OR(K671=" ",AND(EXACT(UPPER(TRIM(SUBSTITUTE(K671,CHAR(160)," "))),TRIM(SUBSTITUTE(K671,CHAR(160)," "))),SUMPRODUCT(--ISNUMBER(MATCH(MID(TRIM(SUBSTITUTE(K671,CHAR(160)," ")),ROW(INDIRECT("1:"&amp;LEN(TRIM(SUBSTITUTE(K671,CHAR(160)," "))))),1),{"A","B","C","D","E","F","G","H","I","J","K","L","M","N","O","P","Q","R","S","T","U","V","W","X","Y","Z","Ñ","0","1","2","3","4","5","6","7","8","9"," "},0)))=LEN(TRIM(SUBSTITUTE(K671,CHAR(160)," "))))),0,1)</f>
        <v>0</v>
      </c>
      <c r="AT671" s="635">
        <f t="shared" si="227"/>
        <v>0</v>
      </c>
      <c r="AU671" s="634">
        <f t="shared" si="228"/>
        <v>0</v>
      </c>
      <c r="AV671" s="634">
        <f t="shared" si="229"/>
        <v>0</v>
      </c>
      <c r="AW671" s="634">
        <f t="shared" si="230"/>
        <v>0</v>
      </c>
      <c r="AX671" s="635">
        <f t="shared" si="231"/>
        <v>0</v>
      </c>
      <c r="AY671" s="634">
        <f t="shared" si="232"/>
        <v>0</v>
      </c>
      <c r="AZ671" s="634">
        <f t="shared" si="233"/>
        <v>0</v>
      </c>
      <c r="BA671" s="634">
        <f t="shared" si="234"/>
        <v>0</v>
      </c>
      <c r="BB671" s="107"/>
      <c r="BC671" s="107"/>
      <c r="BD671" s="107"/>
      <c r="BE671" s="107"/>
      <c r="BF671" s="107"/>
      <c r="BG671" s="107"/>
      <c r="BH671" s="107"/>
      <c r="BI671" s="107"/>
    </row>
    <row r="672" spans="1:61" ht="15" customHeight="1">
      <c r="A672" s="30"/>
      <c r="B672" s="11"/>
      <c r="C672" s="37" t="s">
        <v>5348</v>
      </c>
      <c r="D672" s="800" t="str">
        <f>IF(CNGE_2026_M1_Secc1_Sub1!$D155="","",CNGE_2026_M1_Secc1_Sub1!$D155)</f>
        <v/>
      </c>
      <c r="E672" s="723"/>
      <c r="F672" s="724"/>
      <c r="G672" s="728"/>
      <c r="H672" s="714"/>
      <c r="I672" s="714"/>
      <c r="J672" s="805"/>
      <c r="K672" s="847"/>
      <c r="L672" s="714"/>
      <c r="M672" s="714"/>
      <c r="N672" s="805"/>
      <c r="O672" s="961"/>
      <c r="P672" s="962"/>
      <c r="Q672" s="961"/>
      <c r="R672" s="962"/>
      <c r="S672" s="961"/>
      <c r="T672" s="962"/>
      <c r="U672" s="961"/>
      <c r="V672" s="962"/>
      <c r="W672" s="961"/>
      <c r="X672" s="962"/>
      <c r="Y672" s="961"/>
      <c r="Z672" s="962"/>
      <c r="AA672" s="728"/>
      <c r="AB672" s="805"/>
      <c r="AC672" s="728"/>
      <c r="AD672" s="805"/>
      <c r="AH672" s="521">
        <f t="shared" si="220"/>
        <v>0</v>
      </c>
      <c r="AI672" s="522">
        <f t="shared" si="221"/>
        <v>0</v>
      </c>
      <c r="AJ672" s="523">
        <f t="shared" si="222"/>
        <v>0</v>
      </c>
      <c r="AK672" s="429">
        <f t="shared" si="223"/>
        <v>0</v>
      </c>
      <c r="AL672" s="293">
        <f t="shared" si="224"/>
        <v>0</v>
      </c>
      <c r="AM672" s="283" t="str">
        <f>IF(AL672=0,"",
IF(SUM($AL$558:AL672)=1,AN672,
IF($AL$678&gt;SUM($AL$558:AL672),_xlfn.CONCAT(", ",AN672),
IF($AL$678=SUM($AL$558:AL672),_xlfn.CONCAT(" y ",AN672)))))</f>
        <v/>
      </c>
      <c r="AN672" s="33" t="s">
        <v>5349</v>
      </c>
      <c r="AO672" s="370">
        <f t="shared" si="235"/>
        <v>0</v>
      </c>
      <c r="AP672" s="282">
        <f t="shared" si="225"/>
        <v>0</v>
      </c>
      <c r="AQ672" s="283" t="str">
        <f t="shared" si="236"/>
        <v/>
      </c>
      <c r="AR672" s="46" t="s">
        <v>5349</v>
      </c>
      <c r="AS672" s="107">
        <f ca="1">IF(OR(K672=" ",AND(EXACT(UPPER(TRIM(SUBSTITUTE(K672,CHAR(160)," "))),TRIM(SUBSTITUTE(K672,CHAR(160)," "))),SUMPRODUCT(--ISNUMBER(MATCH(MID(TRIM(SUBSTITUTE(K672,CHAR(160)," ")),ROW(INDIRECT("1:"&amp;LEN(TRIM(SUBSTITUTE(K672,CHAR(160)," "))))),1),{"A","B","C","D","E","F","G","H","I","J","K","L","M","N","O","P","Q","R","S","T","U","V","W","X","Y","Z","Ñ","0","1","2","3","4","5","6","7","8","9"," "},0)))=LEN(TRIM(SUBSTITUTE(K672,CHAR(160)," "))))),0,1)</f>
        <v>0</v>
      </c>
      <c r="AT672" s="635">
        <f t="shared" si="227"/>
        <v>0</v>
      </c>
      <c r="AU672" s="634">
        <f t="shared" si="228"/>
        <v>0</v>
      </c>
      <c r="AV672" s="634">
        <f t="shared" si="229"/>
        <v>0</v>
      </c>
      <c r="AW672" s="634">
        <f t="shared" si="230"/>
        <v>0</v>
      </c>
      <c r="AX672" s="635">
        <f t="shared" si="231"/>
        <v>0</v>
      </c>
      <c r="AY672" s="634">
        <f t="shared" si="232"/>
        <v>0</v>
      </c>
      <c r="AZ672" s="634">
        <f t="shared" si="233"/>
        <v>0</v>
      </c>
      <c r="BA672" s="634">
        <f t="shared" si="234"/>
        <v>0</v>
      </c>
      <c r="BB672" s="107"/>
      <c r="BC672" s="107"/>
      <c r="BD672" s="107"/>
      <c r="BE672" s="107"/>
      <c r="BF672" s="107"/>
      <c r="BG672" s="107"/>
      <c r="BH672" s="107"/>
      <c r="BI672" s="107"/>
    </row>
    <row r="673" spans="1:61" ht="15" customHeight="1">
      <c r="A673" s="30"/>
      <c r="B673" s="11"/>
      <c r="C673" s="37" t="s">
        <v>5350</v>
      </c>
      <c r="D673" s="800" t="str">
        <f>IF(CNGE_2026_M1_Secc1_Sub1!$D156="","",CNGE_2026_M1_Secc1_Sub1!$D156)</f>
        <v/>
      </c>
      <c r="E673" s="723"/>
      <c r="F673" s="724"/>
      <c r="G673" s="728"/>
      <c r="H673" s="714"/>
      <c r="I673" s="714"/>
      <c r="J673" s="805"/>
      <c r="K673" s="847"/>
      <c r="L673" s="714"/>
      <c r="M673" s="714"/>
      <c r="N673" s="805"/>
      <c r="O673" s="961"/>
      <c r="P673" s="962"/>
      <c r="Q673" s="961"/>
      <c r="R673" s="962"/>
      <c r="S673" s="961"/>
      <c r="T673" s="962"/>
      <c r="U673" s="961"/>
      <c r="V673" s="962"/>
      <c r="W673" s="961"/>
      <c r="X673" s="962"/>
      <c r="Y673" s="961"/>
      <c r="Z673" s="962"/>
      <c r="AA673" s="728"/>
      <c r="AB673" s="805"/>
      <c r="AC673" s="728"/>
      <c r="AD673" s="805"/>
      <c r="AH673" s="521">
        <f t="shared" si="220"/>
        <v>0</v>
      </c>
      <c r="AI673" s="522">
        <f t="shared" si="221"/>
        <v>0</v>
      </c>
      <c r="AJ673" s="523">
        <f t="shared" si="222"/>
        <v>0</v>
      </c>
      <c r="AK673" s="429">
        <f t="shared" si="223"/>
        <v>0</v>
      </c>
      <c r="AL673" s="293">
        <f t="shared" si="224"/>
        <v>0</v>
      </c>
      <c r="AM673" s="283" t="str">
        <f>IF(AL673=0,"",
IF(SUM($AL$558:AL673)=1,AN673,
IF($AL$678&gt;SUM($AL$558:AL673),_xlfn.CONCAT(", ",AN673),
IF($AL$678=SUM($AL$558:AL673),_xlfn.CONCAT(" y ",AN673)))))</f>
        <v/>
      </c>
      <c r="AN673" s="33" t="s">
        <v>5351</v>
      </c>
      <c r="AO673" s="370">
        <f t="shared" si="235"/>
        <v>0</v>
      </c>
      <c r="AP673" s="282">
        <f t="shared" si="225"/>
        <v>0</v>
      </c>
      <c r="AQ673" s="283" t="str">
        <f t="shared" si="236"/>
        <v/>
      </c>
      <c r="AR673" s="46" t="s">
        <v>5351</v>
      </c>
      <c r="AS673" s="107">
        <f ca="1">IF(OR(K673=" ",AND(EXACT(UPPER(TRIM(SUBSTITUTE(K673,CHAR(160)," "))),TRIM(SUBSTITUTE(K673,CHAR(160)," "))),SUMPRODUCT(--ISNUMBER(MATCH(MID(TRIM(SUBSTITUTE(K673,CHAR(160)," ")),ROW(INDIRECT("1:"&amp;LEN(TRIM(SUBSTITUTE(K673,CHAR(160)," "))))),1),{"A","B","C","D","E","F","G","H","I","J","K","L","M","N","O","P","Q","R","S","T","U","V","W","X","Y","Z","Ñ","0","1","2","3","4","5","6","7","8","9"," "},0)))=LEN(TRIM(SUBSTITUTE(K673,CHAR(160)," "))))),0,1)</f>
        <v>0</v>
      </c>
      <c r="AT673" s="635">
        <f t="shared" si="227"/>
        <v>0</v>
      </c>
      <c r="AU673" s="634">
        <f t="shared" si="228"/>
        <v>0</v>
      </c>
      <c r="AV673" s="634">
        <f t="shared" si="229"/>
        <v>0</v>
      </c>
      <c r="AW673" s="634">
        <f t="shared" si="230"/>
        <v>0</v>
      </c>
      <c r="AX673" s="635">
        <f t="shared" si="231"/>
        <v>0</v>
      </c>
      <c r="AY673" s="634">
        <f t="shared" si="232"/>
        <v>0</v>
      </c>
      <c r="AZ673" s="634">
        <f t="shared" si="233"/>
        <v>0</v>
      </c>
      <c r="BA673" s="634">
        <f t="shared" si="234"/>
        <v>0</v>
      </c>
      <c r="BB673" s="107"/>
      <c r="BC673" s="107"/>
      <c r="BD673" s="107"/>
      <c r="BE673" s="107"/>
      <c r="BF673" s="107"/>
      <c r="BG673" s="107"/>
      <c r="BH673" s="107"/>
      <c r="BI673" s="107"/>
    </row>
    <row r="674" spans="1:61" ht="15" customHeight="1">
      <c r="A674" s="30"/>
      <c r="B674" s="11"/>
      <c r="C674" s="37" t="s">
        <v>5352</v>
      </c>
      <c r="D674" s="800" t="str">
        <f>IF(CNGE_2026_M1_Secc1_Sub1!$D157="","",CNGE_2026_M1_Secc1_Sub1!$D157)</f>
        <v/>
      </c>
      <c r="E674" s="723"/>
      <c r="F674" s="724"/>
      <c r="G674" s="728"/>
      <c r="H674" s="714"/>
      <c r="I674" s="714"/>
      <c r="J674" s="805"/>
      <c r="K674" s="847"/>
      <c r="L674" s="714"/>
      <c r="M674" s="714"/>
      <c r="N674" s="805"/>
      <c r="O674" s="961"/>
      <c r="P674" s="962"/>
      <c r="Q674" s="961"/>
      <c r="R674" s="962"/>
      <c r="S674" s="961"/>
      <c r="T674" s="962"/>
      <c r="U674" s="961"/>
      <c r="V674" s="962"/>
      <c r="W674" s="961"/>
      <c r="X674" s="962"/>
      <c r="Y674" s="961"/>
      <c r="Z674" s="962"/>
      <c r="AA674" s="728"/>
      <c r="AB674" s="805"/>
      <c r="AC674" s="728"/>
      <c r="AD674" s="805"/>
      <c r="AH674" s="521">
        <f t="shared" si="220"/>
        <v>0</v>
      </c>
      <c r="AI674" s="522">
        <f t="shared" si="221"/>
        <v>0</v>
      </c>
      <c r="AJ674" s="523">
        <f t="shared" si="222"/>
        <v>0</v>
      </c>
      <c r="AK674" s="429">
        <f t="shared" si="223"/>
        <v>0</v>
      </c>
      <c r="AL674" s="293">
        <f t="shared" si="224"/>
        <v>0</v>
      </c>
      <c r="AM674" s="283" t="str">
        <f>IF(AL674=0,"",
IF(SUM($AL$558:AL674)=1,AN674,
IF($AL$678&gt;SUM($AL$558:AL674),_xlfn.CONCAT(", ",AN674),
IF($AL$678=SUM($AL$558:AL674),_xlfn.CONCAT(" y ",AN674)))))</f>
        <v/>
      </c>
      <c r="AN674" s="33" t="s">
        <v>5353</v>
      </c>
      <c r="AO674" s="370">
        <f t="shared" si="235"/>
        <v>0</v>
      </c>
      <c r="AP674" s="282">
        <f t="shared" si="225"/>
        <v>0</v>
      </c>
      <c r="AQ674" s="283" t="str">
        <f t="shared" si="236"/>
        <v/>
      </c>
      <c r="AR674" s="46" t="s">
        <v>5353</v>
      </c>
      <c r="AS674" s="107">
        <f ca="1">IF(OR(K674=" ",AND(EXACT(UPPER(TRIM(SUBSTITUTE(K674,CHAR(160)," "))),TRIM(SUBSTITUTE(K674,CHAR(160)," "))),SUMPRODUCT(--ISNUMBER(MATCH(MID(TRIM(SUBSTITUTE(K674,CHAR(160)," ")),ROW(INDIRECT("1:"&amp;LEN(TRIM(SUBSTITUTE(K674,CHAR(160)," "))))),1),{"A","B","C","D","E","F","G","H","I","J","K","L","M","N","O","P","Q","R","S","T","U","V","W","X","Y","Z","Ñ","0","1","2","3","4","5","6","7","8","9"," "},0)))=LEN(TRIM(SUBSTITUTE(K674,CHAR(160)," "))))),0,1)</f>
        <v>0</v>
      </c>
      <c r="AT674" s="635">
        <f t="shared" si="227"/>
        <v>0</v>
      </c>
      <c r="AU674" s="634">
        <f t="shared" si="228"/>
        <v>0</v>
      </c>
      <c r="AV674" s="634">
        <f t="shared" si="229"/>
        <v>0</v>
      </c>
      <c r="AW674" s="634">
        <f t="shared" si="230"/>
        <v>0</v>
      </c>
      <c r="AX674" s="635">
        <f t="shared" si="231"/>
        <v>0</v>
      </c>
      <c r="AY674" s="634">
        <f t="shared" si="232"/>
        <v>0</v>
      </c>
      <c r="AZ674" s="634">
        <f t="shared" si="233"/>
        <v>0</v>
      </c>
      <c r="BA674" s="634">
        <f t="shared" si="234"/>
        <v>0</v>
      </c>
      <c r="BB674" s="107"/>
      <c r="BC674" s="107"/>
      <c r="BD674" s="107"/>
      <c r="BE674" s="107"/>
      <c r="BF674" s="107"/>
      <c r="BG674" s="107"/>
      <c r="BH674" s="107"/>
      <c r="BI674" s="107"/>
    </row>
    <row r="675" spans="1:61" ht="15" customHeight="1">
      <c r="A675" s="30"/>
      <c r="B675" s="11"/>
      <c r="C675" s="37" t="s">
        <v>5354</v>
      </c>
      <c r="D675" s="800" t="str">
        <f>IF(CNGE_2026_M1_Secc1_Sub1!$D158="","",CNGE_2026_M1_Secc1_Sub1!$D158)</f>
        <v/>
      </c>
      <c r="E675" s="723"/>
      <c r="F675" s="724"/>
      <c r="G675" s="728"/>
      <c r="H675" s="714"/>
      <c r="I675" s="714"/>
      <c r="J675" s="805"/>
      <c r="K675" s="847"/>
      <c r="L675" s="714"/>
      <c r="M675" s="714"/>
      <c r="N675" s="805"/>
      <c r="O675" s="961"/>
      <c r="P675" s="962"/>
      <c r="Q675" s="961"/>
      <c r="R675" s="962"/>
      <c r="S675" s="961"/>
      <c r="T675" s="962"/>
      <c r="U675" s="961"/>
      <c r="V675" s="962"/>
      <c r="W675" s="961"/>
      <c r="X675" s="962"/>
      <c r="Y675" s="961"/>
      <c r="Z675" s="962"/>
      <c r="AA675" s="728"/>
      <c r="AB675" s="805"/>
      <c r="AC675" s="728"/>
      <c r="AD675" s="805"/>
      <c r="AH675" s="521">
        <f t="shared" si="220"/>
        <v>0</v>
      </c>
      <c r="AI675" s="522">
        <f t="shared" si="221"/>
        <v>0</v>
      </c>
      <c r="AJ675" s="523">
        <f t="shared" si="222"/>
        <v>0</v>
      </c>
      <c r="AK675" s="429">
        <f t="shared" si="223"/>
        <v>0</v>
      </c>
      <c r="AL675" s="293">
        <f t="shared" si="224"/>
        <v>0</v>
      </c>
      <c r="AM675" s="283" t="str">
        <f>IF(AL675=0,"",
IF(SUM($AL$558:AL675)=1,AN675,
IF($AL$678&gt;SUM($AL$558:AL675),_xlfn.CONCAT(", ",AN675),
IF($AL$678=SUM($AL$558:AL675),_xlfn.CONCAT(" y ",AN675)))))</f>
        <v/>
      </c>
      <c r="AN675" s="33" t="s">
        <v>5355</v>
      </c>
      <c r="AO675" s="370">
        <f t="shared" si="235"/>
        <v>0</v>
      </c>
      <c r="AP675" s="282">
        <f t="shared" si="225"/>
        <v>0</v>
      </c>
      <c r="AQ675" s="283" t="str">
        <f t="shared" si="236"/>
        <v/>
      </c>
      <c r="AR675" s="46" t="s">
        <v>5355</v>
      </c>
      <c r="AS675" s="107">
        <f ca="1">IF(OR(K675=" ",AND(EXACT(UPPER(TRIM(SUBSTITUTE(K675,CHAR(160)," "))),TRIM(SUBSTITUTE(K675,CHAR(160)," "))),SUMPRODUCT(--ISNUMBER(MATCH(MID(TRIM(SUBSTITUTE(K675,CHAR(160)," ")),ROW(INDIRECT("1:"&amp;LEN(TRIM(SUBSTITUTE(K675,CHAR(160)," "))))),1),{"A","B","C","D","E","F","G","H","I","J","K","L","M","N","O","P","Q","R","S","T","U","V","W","X","Y","Z","Ñ","0","1","2","3","4","5","6","7","8","9"," "},0)))=LEN(TRIM(SUBSTITUTE(K675,CHAR(160)," "))))),0,1)</f>
        <v>0</v>
      </c>
      <c r="AT675" s="635">
        <f t="shared" si="227"/>
        <v>0</v>
      </c>
      <c r="AU675" s="634">
        <f t="shared" si="228"/>
        <v>0</v>
      </c>
      <c r="AV675" s="634">
        <f t="shared" si="229"/>
        <v>0</v>
      </c>
      <c r="AW675" s="634">
        <f t="shared" si="230"/>
        <v>0</v>
      </c>
      <c r="AX675" s="635">
        <f t="shared" si="231"/>
        <v>0</v>
      </c>
      <c r="AY675" s="634">
        <f t="shared" si="232"/>
        <v>0</v>
      </c>
      <c r="AZ675" s="634">
        <f t="shared" si="233"/>
        <v>0</v>
      </c>
      <c r="BA675" s="634">
        <f t="shared" si="234"/>
        <v>0</v>
      </c>
      <c r="BB675" s="107"/>
      <c r="BC675" s="107"/>
      <c r="BD675" s="107"/>
      <c r="BE675" s="107"/>
      <c r="BF675" s="107"/>
      <c r="BG675" s="107"/>
      <c r="BH675" s="107"/>
      <c r="BI675" s="107"/>
    </row>
    <row r="676" spans="1:61" ht="15" customHeight="1">
      <c r="A676" s="30"/>
      <c r="B676" s="11"/>
      <c r="C676" s="37" t="s">
        <v>5356</v>
      </c>
      <c r="D676" s="800" t="str">
        <f>IF(CNGE_2026_M1_Secc1_Sub1!$D159="","",CNGE_2026_M1_Secc1_Sub1!$D159)</f>
        <v/>
      </c>
      <c r="E676" s="723"/>
      <c r="F676" s="724"/>
      <c r="G676" s="728"/>
      <c r="H676" s="714"/>
      <c r="I676" s="714"/>
      <c r="J676" s="805"/>
      <c r="K676" s="847"/>
      <c r="L676" s="714"/>
      <c r="M676" s="714"/>
      <c r="N676" s="805"/>
      <c r="O676" s="961"/>
      <c r="P676" s="962"/>
      <c r="Q676" s="961"/>
      <c r="R676" s="962"/>
      <c r="S676" s="961"/>
      <c r="T676" s="962"/>
      <c r="U676" s="961"/>
      <c r="V676" s="962"/>
      <c r="W676" s="961"/>
      <c r="X676" s="962"/>
      <c r="Y676" s="961"/>
      <c r="Z676" s="962"/>
      <c r="AA676" s="728"/>
      <c r="AB676" s="805"/>
      <c r="AC676" s="728"/>
      <c r="AD676" s="805"/>
      <c r="AH676" s="521">
        <f t="shared" si="220"/>
        <v>0</v>
      </c>
      <c r="AI676" s="522">
        <f t="shared" si="221"/>
        <v>0</v>
      </c>
      <c r="AJ676" s="523">
        <f t="shared" si="222"/>
        <v>0</v>
      </c>
      <c r="AK676" s="429">
        <f t="shared" si="223"/>
        <v>0</v>
      </c>
      <c r="AL676" s="293">
        <f t="shared" si="224"/>
        <v>0</v>
      </c>
      <c r="AM676" s="283" t="str">
        <f>IF(AL676=0,"",
IF(SUM($AL$558:AL676)=1,AN676,
IF($AL$678&gt;SUM($AL$558:AL676),_xlfn.CONCAT(", ",AN676),
IF($AL$678=SUM($AL$558:AL676),_xlfn.CONCAT(" y ",AN676)))))</f>
        <v/>
      </c>
      <c r="AN676" s="33" t="s">
        <v>5357</v>
      </c>
      <c r="AO676" s="370">
        <f t="shared" si="235"/>
        <v>0</v>
      </c>
      <c r="AP676" s="282">
        <f t="shared" si="225"/>
        <v>0</v>
      </c>
      <c r="AQ676" s="283" t="str">
        <f t="shared" si="236"/>
        <v/>
      </c>
      <c r="AR676" s="46" t="s">
        <v>5357</v>
      </c>
      <c r="AS676" s="107">
        <f ca="1">IF(OR(K676=" ",AND(EXACT(UPPER(TRIM(SUBSTITUTE(K676,CHAR(160)," "))),TRIM(SUBSTITUTE(K676,CHAR(160)," "))),SUMPRODUCT(--ISNUMBER(MATCH(MID(TRIM(SUBSTITUTE(K676,CHAR(160)," ")),ROW(INDIRECT("1:"&amp;LEN(TRIM(SUBSTITUTE(K676,CHAR(160)," "))))),1),{"A","B","C","D","E","F","G","H","I","J","K","L","M","N","O","P","Q","R","S","T","U","V","W","X","Y","Z","Ñ","0","1","2","3","4","5","6","7","8","9"," "},0)))=LEN(TRIM(SUBSTITUTE(K676,CHAR(160)," "))))),0,1)</f>
        <v>0</v>
      </c>
      <c r="AT676" s="635">
        <f t="shared" si="227"/>
        <v>0</v>
      </c>
      <c r="AU676" s="634">
        <f t="shared" si="228"/>
        <v>0</v>
      </c>
      <c r="AV676" s="634">
        <f t="shared" si="229"/>
        <v>0</v>
      </c>
      <c r="AW676" s="634">
        <f t="shared" si="230"/>
        <v>0</v>
      </c>
      <c r="AX676" s="635">
        <f t="shared" si="231"/>
        <v>0</v>
      </c>
      <c r="AY676" s="634">
        <f t="shared" si="232"/>
        <v>0</v>
      </c>
      <c r="AZ676" s="634">
        <f t="shared" si="233"/>
        <v>0</v>
      </c>
      <c r="BA676" s="634">
        <f t="shared" si="234"/>
        <v>0</v>
      </c>
      <c r="BB676" s="107"/>
      <c r="BC676" s="107"/>
      <c r="BD676" s="107"/>
      <c r="BE676" s="107"/>
      <c r="BF676" s="107"/>
      <c r="BG676" s="107"/>
      <c r="BH676" s="107"/>
      <c r="BI676" s="107"/>
    </row>
    <row r="677" spans="1:61" ht="15" customHeight="1">
      <c r="A677" s="30"/>
      <c r="B677" s="11"/>
      <c r="C677" s="37" t="s">
        <v>5358</v>
      </c>
      <c r="D677" s="800" t="str">
        <f>IF(CNGE_2026_M1_Secc1_Sub1!$D160="","",CNGE_2026_M1_Secc1_Sub1!$D160)</f>
        <v/>
      </c>
      <c r="E677" s="723"/>
      <c r="F677" s="724"/>
      <c r="G677" s="728"/>
      <c r="H677" s="714"/>
      <c r="I677" s="714"/>
      <c r="J677" s="805"/>
      <c r="K677" s="847"/>
      <c r="L677" s="714"/>
      <c r="M677" s="714"/>
      <c r="N677" s="805"/>
      <c r="O677" s="961"/>
      <c r="P677" s="962"/>
      <c r="Q677" s="961"/>
      <c r="R677" s="962"/>
      <c r="S677" s="961"/>
      <c r="T677" s="962"/>
      <c r="U677" s="961"/>
      <c r="V677" s="962"/>
      <c r="W677" s="961"/>
      <c r="X677" s="962"/>
      <c r="Y677" s="961"/>
      <c r="Z677" s="962"/>
      <c r="AA677" s="728"/>
      <c r="AB677" s="805"/>
      <c r="AC677" s="728"/>
      <c r="AD677" s="805"/>
      <c r="AH677" s="521">
        <f t="shared" si="220"/>
        <v>0</v>
      </c>
      <c r="AI677" s="522">
        <f t="shared" si="221"/>
        <v>0</v>
      </c>
      <c r="AJ677" s="523">
        <f t="shared" si="222"/>
        <v>0</v>
      </c>
      <c r="AK677" s="429">
        <f t="shared" si="223"/>
        <v>0</v>
      </c>
      <c r="AL677" s="293">
        <f t="shared" si="224"/>
        <v>0</v>
      </c>
      <c r="AM677" s="283" t="str">
        <f>IF(AL677=0,"",
IF(SUM($AL$558:AL677)=1,AN677,
IF($AL$678&gt;SUM($AL$558:AL677),_xlfn.CONCAT(", ",AN677),
IF($AL$678=SUM($AL$558:AL677),_xlfn.CONCAT(" y ",AN677)))))</f>
        <v/>
      </c>
      <c r="AN677" s="33" t="s">
        <v>5359</v>
      </c>
      <c r="AO677" s="370">
        <f t="shared" si="235"/>
        <v>0</v>
      </c>
      <c r="AP677" s="282">
        <f t="shared" si="225"/>
        <v>0</v>
      </c>
      <c r="AQ677" s="283" t="str">
        <f t="shared" si="236"/>
        <v/>
      </c>
      <c r="AR677" s="46" t="s">
        <v>5359</v>
      </c>
      <c r="AS677" s="107">
        <f ca="1">IF(OR(K677=" ",AND(EXACT(UPPER(TRIM(SUBSTITUTE(K677,CHAR(160)," "))),TRIM(SUBSTITUTE(K677,CHAR(160)," "))),SUMPRODUCT(--ISNUMBER(MATCH(MID(TRIM(SUBSTITUTE(K677,CHAR(160)," ")),ROW(INDIRECT("1:"&amp;LEN(TRIM(SUBSTITUTE(K677,CHAR(160)," "))))),1),{"A","B","C","D","E","F","G","H","I","J","K","L","M","N","O","P","Q","R","S","T","U","V","W","X","Y","Z","Ñ","0","1","2","3","4","5","6","7","8","9"," "},0)))=LEN(TRIM(SUBSTITUTE(K677,CHAR(160)," "))))),0,1)</f>
        <v>0</v>
      </c>
      <c r="AT677" s="635">
        <f t="shared" si="227"/>
        <v>0</v>
      </c>
      <c r="AU677" s="634">
        <f t="shared" si="228"/>
        <v>0</v>
      </c>
      <c r="AV677" s="634">
        <f t="shared" si="229"/>
        <v>0</v>
      </c>
      <c r="AW677" s="634">
        <f t="shared" si="230"/>
        <v>0</v>
      </c>
      <c r="AX677" s="635">
        <f t="shared" si="231"/>
        <v>0</v>
      </c>
      <c r="AY677" s="634">
        <f t="shared" si="232"/>
        <v>0</v>
      </c>
      <c r="AZ677" s="634">
        <f t="shared" si="233"/>
        <v>0</v>
      </c>
      <c r="BA677" s="634">
        <f t="shared" si="234"/>
        <v>0</v>
      </c>
      <c r="BB677" s="107"/>
      <c r="BC677" s="107"/>
      <c r="BD677" s="107"/>
      <c r="BE677" s="107"/>
      <c r="BF677" s="107"/>
      <c r="BG677" s="107"/>
      <c r="BH677" s="107"/>
      <c r="BI677" s="107"/>
    </row>
    <row r="678" spans="1:61" ht="15" customHeight="1">
      <c r="A678" s="30"/>
      <c r="B678" s="11"/>
      <c r="C678" s="515"/>
      <c r="D678" s="515"/>
      <c r="E678" s="515"/>
      <c r="F678" s="515"/>
      <c r="G678" s="515"/>
      <c r="H678" s="515"/>
      <c r="I678" s="515"/>
      <c r="J678" s="515"/>
      <c r="K678" s="515"/>
      <c r="L678" s="515"/>
      <c r="M678" s="515"/>
      <c r="N678" s="515"/>
      <c r="O678" s="515"/>
      <c r="P678" s="515"/>
      <c r="Q678" s="515"/>
      <c r="R678" s="515"/>
      <c r="S678" s="516"/>
      <c r="T678" s="516"/>
      <c r="U678" s="516"/>
      <c r="V678" s="516"/>
      <c r="W678" s="516"/>
      <c r="X678" s="516"/>
      <c r="Y678" s="516"/>
      <c r="Z678" s="516"/>
      <c r="AA678" s="516"/>
      <c r="AB678" s="516"/>
      <c r="AC678" s="516"/>
      <c r="AD678" s="516"/>
      <c r="AJ678" s="520">
        <f>SUM(AG558,AH558:AJ677)</f>
        <v>0</v>
      </c>
      <c r="AL678" s="285">
        <f>SUM(AL558:AL677)</f>
        <v>0</v>
      </c>
      <c r="AM678" s="285" t="str">
        <f>IF(AL678=0,"",_xlfn.CONCAT(AM558:AM677))</f>
        <v/>
      </c>
      <c r="AN678" s="314" t="str">
        <f>IF(AL678=0,"",
IF(AL678&gt;10,"Favor de ingresar toda la información requerida en la pregunta",
IF(AL678=1,_xlfn.CONCAT("Favor de revisar la información capturada en el numeral: ",AM678),_xlfn.CONCAT("Favor de revisar la información capturada en los numerales: ",AM678))))</f>
        <v/>
      </c>
      <c r="AO678" s="611">
        <f>SUM(AO558:AO677)</f>
        <v>0</v>
      </c>
      <c r="AP678" s="284">
        <f>SUM(AP558:AP677)</f>
        <v>0</v>
      </c>
      <c r="AQ678" s="285" t="str">
        <f>IF(AP678=0,"",_xlfn.CONCAT(AQ558:AQ677))</f>
        <v/>
      </c>
      <c r="AR678" s="314" t="str">
        <f>IF(AP678=0,"",
IF(AP678=1,_xlfn.CONCAT("Alerta: debe de proporcionar una justificación de acuerdo a lo establecido en la instrucción 6 en el numeral: ",AQ678),_xlfn.CONCAT("Alerta: debe de proporcionar una justificación de acuerdo a lo establecido en la instrucción 6 en los numerales: ",AQ678)))</f>
        <v/>
      </c>
      <c r="AS678" s="536"/>
      <c r="AY678" s="1"/>
      <c r="AZ678"/>
      <c r="BA678" s="636">
        <f>SUM(AT558:BA677)</f>
        <v>0</v>
      </c>
      <c r="BB678"/>
      <c r="BC678" s="1"/>
      <c r="BD678"/>
      <c r="BE678" s="1"/>
      <c r="BF678"/>
      <c r="BG678" s="1"/>
      <c r="BH678"/>
      <c r="BI678" s="1"/>
    </row>
    <row r="679" spans="1:61" ht="24" customHeight="1">
      <c r="A679" s="22"/>
      <c r="B679" s="11"/>
      <c r="C679" s="828" t="s">
        <v>5408</v>
      </c>
      <c r="D679" s="799"/>
      <c r="E679" s="799"/>
      <c r="F679" s="799"/>
      <c r="G679" s="799"/>
      <c r="H679" s="799"/>
      <c r="I679" s="799"/>
      <c r="J679" s="799"/>
      <c r="K679" s="799"/>
      <c r="L679" s="799"/>
      <c r="M679" s="799"/>
      <c r="N679" s="799"/>
      <c r="O679" s="799"/>
      <c r="P679" s="799"/>
      <c r="Q679" s="799"/>
      <c r="R679" s="799"/>
      <c r="S679" s="799"/>
      <c r="T679" s="799"/>
      <c r="U679" s="799"/>
      <c r="V679" s="799"/>
      <c r="W679" s="799"/>
      <c r="X679" s="799"/>
      <c r="Y679" s="799"/>
      <c r="Z679" s="799"/>
      <c r="AA679" s="799"/>
      <c r="AB679" s="799"/>
      <c r="AC679" s="799"/>
      <c r="AD679" s="799"/>
      <c r="AS679" s="536"/>
      <c r="AY679"/>
      <c r="AZ679"/>
      <c r="BA679"/>
      <c r="BB679"/>
      <c r="BC679"/>
      <c r="BD679"/>
      <c r="BE679"/>
      <c r="BF679"/>
      <c r="BG679"/>
      <c r="BH679"/>
      <c r="BI679" s="588"/>
    </row>
    <row r="680" spans="1:61" ht="60" customHeight="1">
      <c r="C680" s="878"/>
      <c r="D680" s="879"/>
      <c r="E680" s="879"/>
      <c r="F680" s="879"/>
      <c r="G680" s="879"/>
      <c r="H680" s="879"/>
      <c r="I680" s="879"/>
      <c r="J680" s="879"/>
      <c r="K680" s="879"/>
      <c r="L680" s="879"/>
      <c r="M680" s="879"/>
      <c r="N680" s="879"/>
      <c r="O680" s="879"/>
      <c r="P680" s="879"/>
      <c r="Q680" s="879"/>
      <c r="R680" s="879"/>
      <c r="S680" s="879"/>
      <c r="T680" s="879"/>
      <c r="U680" s="879"/>
      <c r="V680" s="879"/>
      <c r="W680" s="879"/>
      <c r="X680" s="879"/>
      <c r="Y680" s="879"/>
      <c r="Z680" s="879"/>
      <c r="AA680" s="879"/>
      <c r="AB680" s="879"/>
      <c r="AC680" s="879"/>
      <c r="AD680" s="880"/>
    </row>
    <row r="681" spans="1:61" ht="15" customHeight="1">
      <c r="B681" s="843" t="str">
        <f>AN678</f>
        <v/>
      </c>
      <c r="C681" s="678"/>
      <c r="D681" s="678"/>
      <c r="E681" s="678"/>
      <c r="F681" s="678"/>
      <c r="G681" s="678"/>
      <c r="H681" s="678"/>
      <c r="I681" s="678"/>
      <c r="J681" s="678"/>
      <c r="K681" s="678"/>
      <c r="L681" s="678"/>
      <c r="M681" s="678"/>
      <c r="N681" s="678"/>
      <c r="O681" s="678"/>
      <c r="P681" s="678"/>
      <c r="Q681" s="678"/>
      <c r="R681" s="678"/>
      <c r="S681" s="678"/>
      <c r="T681" s="678"/>
      <c r="U681" s="678"/>
      <c r="V681" s="678"/>
      <c r="W681" s="678"/>
      <c r="X681" s="678"/>
      <c r="Y681" s="678"/>
      <c r="Z681" s="678"/>
      <c r="AA681" s="678"/>
      <c r="AB681" s="678"/>
      <c r="AC681" s="678"/>
      <c r="AD681" s="678"/>
    </row>
    <row r="682" spans="1:61" ht="15" customHeight="1">
      <c r="B682" s="796" t="str">
        <f>IF(SUM(COUNTIF(K558:AD677,"NS"))&lt;&gt;0,"Alerta: debido a que cuenta con registros NS, debe proporcionar una justificación en el area de comentarios al final de la pregunta","")</f>
        <v/>
      </c>
      <c r="C682" s="796"/>
      <c r="D682" s="796"/>
      <c r="E682" s="796"/>
      <c r="F682" s="796"/>
      <c r="G682" s="796"/>
      <c r="H682" s="796"/>
      <c r="I682" s="796"/>
      <c r="J682" s="796"/>
      <c r="K682" s="796"/>
      <c r="L682" s="796"/>
      <c r="M682" s="796"/>
      <c r="N682" s="796"/>
      <c r="O682" s="796"/>
      <c r="P682" s="796"/>
      <c r="Q682" s="796"/>
      <c r="R682" s="796"/>
      <c r="S682" s="796"/>
      <c r="T682" s="796"/>
      <c r="U682" s="796"/>
      <c r="V682" s="796"/>
      <c r="W682" s="796"/>
      <c r="X682" s="796"/>
      <c r="Y682" s="796"/>
      <c r="Z682" s="796"/>
      <c r="AA682" s="796"/>
      <c r="AB682" s="796"/>
      <c r="AC682" s="796"/>
      <c r="AD682" s="796"/>
    </row>
    <row r="683" spans="1:61" ht="15" customHeight="1">
      <c r="B683" s="796" t="str">
        <f>AR678</f>
        <v/>
      </c>
      <c r="C683" s="796"/>
      <c r="D683" s="796"/>
      <c r="E683" s="796"/>
      <c r="F683" s="796"/>
      <c r="G683" s="796"/>
      <c r="H683" s="796"/>
      <c r="I683" s="796"/>
      <c r="J683" s="796"/>
      <c r="K683" s="796"/>
      <c r="L683" s="796"/>
      <c r="M683" s="796"/>
      <c r="N683" s="796"/>
      <c r="O683" s="796"/>
      <c r="P683" s="796"/>
      <c r="Q683" s="796"/>
      <c r="R683" s="796"/>
      <c r="S683" s="796"/>
      <c r="T683" s="796"/>
      <c r="U683" s="796"/>
      <c r="V683" s="796"/>
      <c r="W683" s="796"/>
      <c r="X683" s="796"/>
      <c r="Y683" s="796"/>
      <c r="Z683" s="796"/>
      <c r="AA683" s="796"/>
      <c r="AB683" s="796"/>
      <c r="AC683" s="796"/>
      <c r="AD683" s="796"/>
    </row>
    <row r="684" spans="1:61" ht="15" customHeight="1">
      <c r="B684" s="797" t="str">
        <f>IF(BA678&gt;0,"Favor de ingresar una fecha válida y/o verifique que el formato solicitado esté correcto","")</f>
        <v/>
      </c>
      <c r="C684" s="797"/>
      <c r="D684" s="797"/>
      <c r="E684" s="797"/>
      <c r="F684" s="797"/>
      <c r="G684" s="797"/>
      <c r="H684" s="797"/>
      <c r="I684" s="797"/>
      <c r="J684" s="797"/>
      <c r="K684" s="797"/>
      <c r="L684" s="797"/>
      <c r="M684" s="797"/>
      <c r="N684" s="797"/>
      <c r="O684" s="797"/>
      <c r="P684" s="797"/>
      <c r="Q684" s="797"/>
      <c r="R684" s="797"/>
      <c r="S684" s="797"/>
      <c r="T684" s="797"/>
      <c r="U684" s="797"/>
      <c r="V684" s="797"/>
      <c r="W684" s="797"/>
      <c r="X684" s="797"/>
      <c r="Y684" s="797"/>
      <c r="Z684" s="797"/>
      <c r="AA684" s="797"/>
      <c r="AB684" s="797"/>
      <c r="AC684" s="797"/>
      <c r="AD684" s="797"/>
    </row>
    <row r="685" spans="1:61" ht="15" customHeight="1">
      <c r="B685" s="913" t="str">
        <f>IF(AJ678&gt;0,"Favor de verificar que no tenga información en celdas sombreadas","")</f>
        <v/>
      </c>
      <c r="C685" s="799"/>
      <c r="D685" s="799"/>
      <c r="E685" s="799"/>
      <c r="F685" s="799"/>
      <c r="G685" s="799"/>
      <c r="H685" s="799"/>
      <c r="I685" s="799"/>
      <c r="J685" s="799"/>
      <c r="K685" s="799"/>
      <c r="L685" s="799"/>
      <c r="M685" s="799"/>
      <c r="N685" s="799"/>
      <c r="O685" s="799"/>
      <c r="P685" s="799"/>
      <c r="Q685" s="799"/>
      <c r="R685" s="799"/>
      <c r="S685" s="799"/>
      <c r="T685" s="799"/>
      <c r="U685" s="799"/>
      <c r="V685" s="799"/>
      <c r="W685" s="799"/>
      <c r="X685" s="799"/>
      <c r="Y685" s="799"/>
      <c r="Z685" s="799"/>
      <c r="AA685" s="799"/>
      <c r="AB685" s="799"/>
      <c r="AC685" s="799"/>
      <c r="AD685" s="799"/>
    </row>
    <row r="686" spans="1:61" ht="15" customHeight="1"/>
  </sheetData>
  <sheetProtection algorithmName="SHA-512" hashValue="6sSPrWyqc5Cz+7E2PSUGl+5F8uki7WDvL3oSPgsTKHCmpR0vpJ+30hEI7UHaa+2z8StUcl41NJP91TqlUha1jA==" saltValue="ZMnRXOiD8bD14bXuyy3ApQ==" spinCount="100000" sheet="1" objects="1" scenarios="1"/>
  <mergeCells count="2325">
    <mergeCell ref="BQ160:BS160"/>
    <mergeCell ref="BT159:BT161"/>
    <mergeCell ref="Y159:AA160"/>
    <mergeCell ref="V160:X160"/>
    <mergeCell ref="P445:U445"/>
    <mergeCell ref="W387:X387"/>
    <mergeCell ref="P490:U490"/>
    <mergeCell ref="AC385:AD386"/>
    <mergeCell ref="O385:T385"/>
    <mergeCell ref="M301:R301"/>
    <mergeCell ref="C398:AD398"/>
    <mergeCell ref="D196:L196"/>
    <mergeCell ref="D197:L197"/>
    <mergeCell ref="D229:L229"/>
    <mergeCell ref="D230:L230"/>
    <mergeCell ref="CE159:CG159"/>
    <mergeCell ref="CE160:CG160"/>
    <mergeCell ref="O387:P387"/>
    <mergeCell ref="D424:O424"/>
    <mergeCell ref="D422:O422"/>
    <mergeCell ref="C333:AD333"/>
    <mergeCell ref="C378:AD378"/>
    <mergeCell ref="D413:O413"/>
    <mergeCell ref="C337:P337"/>
    <mergeCell ref="C340:AD340"/>
    <mergeCell ref="B290:AD290"/>
    <mergeCell ref="D200:L200"/>
    <mergeCell ref="D201:L201"/>
    <mergeCell ref="D202:L202"/>
    <mergeCell ref="D203:L203"/>
    <mergeCell ref="D204:L204"/>
    <mergeCell ref="AL385:AL386"/>
    <mergeCell ref="CH160:CJ160"/>
    <mergeCell ref="AH90:AK90"/>
    <mergeCell ref="AS297:AV297"/>
    <mergeCell ref="AC125:AD125"/>
    <mergeCell ref="Q653:R653"/>
    <mergeCell ref="D444:O444"/>
    <mergeCell ref="C20:AD20"/>
    <mergeCell ref="C21:AD21"/>
    <mergeCell ref="C319:AD319"/>
    <mergeCell ref="O139:P139"/>
    <mergeCell ref="K138:N138"/>
    <mergeCell ref="K136:N136"/>
    <mergeCell ref="O131:P131"/>
    <mergeCell ref="AA127:AB127"/>
    <mergeCell ref="O132:P132"/>
    <mergeCell ref="Q136:R136"/>
    <mergeCell ref="W126:X126"/>
    <mergeCell ref="W121:X121"/>
    <mergeCell ref="Q130:R130"/>
    <mergeCell ref="U134:V134"/>
    <mergeCell ref="U129:V129"/>
    <mergeCell ref="U137:V137"/>
    <mergeCell ref="Y133:Z133"/>
    <mergeCell ref="D222:L222"/>
    <mergeCell ref="D223:L223"/>
    <mergeCell ref="D224:L224"/>
    <mergeCell ref="O69:R69"/>
    <mergeCell ref="O70:R70"/>
    <mergeCell ref="O71:R71"/>
    <mergeCell ref="D360:AD360"/>
    <mergeCell ref="AB159:AD160"/>
    <mergeCell ref="Y123:Z123"/>
    <mergeCell ref="Q134:R134"/>
    <mergeCell ref="B145:AD145"/>
    <mergeCell ref="P456:U456"/>
    <mergeCell ref="D437:O437"/>
    <mergeCell ref="B148:AD148"/>
    <mergeCell ref="AG385:AG386"/>
    <mergeCell ref="S160:U160"/>
    <mergeCell ref="AH385:AH386"/>
    <mergeCell ref="AA649:AB649"/>
    <mergeCell ref="S670:T670"/>
    <mergeCell ref="U667:V667"/>
    <mergeCell ref="U676:V676"/>
    <mergeCell ref="Q661:R661"/>
    <mergeCell ref="S630:T630"/>
    <mergeCell ref="W670:X670"/>
    <mergeCell ref="CB160:CD160"/>
    <mergeCell ref="D361:AD361"/>
    <mergeCell ref="D362:AD362"/>
    <mergeCell ref="D363:AD363"/>
    <mergeCell ref="D364:AD364"/>
    <mergeCell ref="D365:AD365"/>
    <mergeCell ref="AH528:AK528"/>
    <mergeCell ref="BE160:BH160"/>
    <mergeCell ref="BI160:BL160"/>
    <mergeCell ref="BM160:BP160"/>
    <mergeCell ref="BU159:BU161"/>
    <mergeCell ref="BV159:BV161"/>
    <mergeCell ref="BW159:BW161"/>
    <mergeCell ref="CA159:CA161"/>
    <mergeCell ref="BX159:BX161"/>
    <mergeCell ref="BY159:BY161"/>
    <mergeCell ref="BZ159:BZ161"/>
    <mergeCell ref="D133:J133"/>
    <mergeCell ref="K134:N134"/>
    <mergeCell ref="D92:AD92"/>
    <mergeCell ref="AA129:AB129"/>
    <mergeCell ref="D358:AD358"/>
    <mergeCell ref="S131:T131"/>
    <mergeCell ref="O122:P122"/>
    <mergeCell ref="AA634:AB634"/>
    <mergeCell ref="Y599:Z599"/>
    <mergeCell ref="W136:X136"/>
    <mergeCell ref="W123:X123"/>
    <mergeCell ref="K132:N132"/>
    <mergeCell ref="B348:AD348"/>
    <mergeCell ref="AO556:AO557"/>
    <mergeCell ref="AP556:AR556"/>
    <mergeCell ref="AG403:AG404"/>
    <mergeCell ref="AH403:AH404"/>
    <mergeCell ref="AI403:AI404"/>
    <mergeCell ref="AK403:AM403"/>
    <mergeCell ref="AN403:AN404"/>
    <mergeCell ref="D435:O435"/>
    <mergeCell ref="C321:AD321"/>
    <mergeCell ref="AA386:AB386"/>
    <mergeCell ref="C346:AD346"/>
    <mergeCell ref="AL556:AN556"/>
    <mergeCell ref="AM297:AM298"/>
    <mergeCell ref="AL297:AL298"/>
    <mergeCell ref="AN297:AP297"/>
    <mergeCell ref="AN296:AP296"/>
    <mergeCell ref="K631:N631"/>
    <mergeCell ref="U595:V595"/>
    <mergeCell ref="D448:O448"/>
    <mergeCell ref="B685:AD685"/>
    <mergeCell ref="AG556:AG557"/>
    <mergeCell ref="AH556:AH557"/>
    <mergeCell ref="AI556:AI557"/>
    <mergeCell ref="AJ556:AJ557"/>
    <mergeCell ref="AK556:AK557"/>
    <mergeCell ref="B286:AD286"/>
    <mergeCell ref="B289:AD289"/>
    <mergeCell ref="AK297:AK298"/>
    <mergeCell ref="B310:AD310"/>
    <mergeCell ref="B313:AD313"/>
    <mergeCell ref="B314:AD314"/>
    <mergeCell ref="B288:AD288"/>
    <mergeCell ref="Q659:R659"/>
    <mergeCell ref="O624:P624"/>
    <mergeCell ref="G665:J665"/>
    <mergeCell ref="B370:AD370"/>
    <mergeCell ref="D601:F601"/>
    <mergeCell ref="AC563:AD563"/>
    <mergeCell ref="K576:N576"/>
    <mergeCell ref="W658:X658"/>
    <mergeCell ref="B681:AD681"/>
    <mergeCell ref="G666:J666"/>
    <mergeCell ref="P438:U438"/>
    <mergeCell ref="S387:T387"/>
    <mergeCell ref="Q565:R565"/>
    <mergeCell ref="Q582:R582"/>
    <mergeCell ref="S636:T636"/>
    <mergeCell ref="C387:H387"/>
    <mergeCell ref="O564:P564"/>
    <mergeCell ref="S645:T645"/>
    <mergeCell ref="D640:F640"/>
    <mergeCell ref="B19:AD19"/>
    <mergeCell ref="D663:F663"/>
    <mergeCell ref="O72:R72"/>
    <mergeCell ref="O73:R73"/>
    <mergeCell ref="O74:R74"/>
    <mergeCell ref="O75:R75"/>
    <mergeCell ref="C55:AD55"/>
    <mergeCell ref="C56:AD56"/>
    <mergeCell ref="C156:AD156"/>
    <mergeCell ref="O68:R68"/>
    <mergeCell ref="AI385:AI386"/>
    <mergeCell ref="AJ385:AJ386"/>
    <mergeCell ref="AK385:AK386"/>
    <mergeCell ref="M299:R299"/>
    <mergeCell ref="D343:AD343"/>
    <mergeCell ref="AC567:AD567"/>
    <mergeCell ref="K606:N606"/>
    <mergeCell ref="S643:T643"/>
    <mergeCell ref="O654:P654"/>
    <mergeCell ref="K565:N565"/>
    <mergeCell ref="P524:U524"/>
    <mergeCell ref="O634:P634"/>
    <mergeCell ref="W620:X620"/>
    <mergeCell ref="AA577:AB577"/>
    <mergeCell ref="AA571:AB571"/>
    <mergeCell ref="C526:F526"/>
    <mergeCell ref="AA630:AB630"/>
    <mergeCell ref="Q337:AD337"/>
    <mergeCell ref="S640:T640"/>
    <mergeCell ref="AC129:AD129"/>
    <mergeCell ref="D656:F656"/>
    <mergeCell ref="D658:F658"/>
    <mergeCell ref="B1:AD1"/>
    <mergeCell ref="S564:T564"/>
    <mergeCell ref="G652:J652"/>
    <mergeCell ref="G627:J627"/>
    <mergeCell ref="S566:T566"/>
    <mergeCell ref="G654:J654"/>
    <mergeCell ref="Y573:Z573"/>
    <mergeCell ref="D645:F645"/>
    <mergeCell ref="S559:T559"/>
    <mergeCell ref="AC581:AD581"/>
    <mergeCell ref="AC575:AD575"/>
    <mergeCell ref="C115:AD115"/>
    <mergeCell ref="G647:J647"/>
    <mergeCell ref="O584:P584"/>
    <mergeCell ref="D411:O411"/>
    <mergeCell ref="O65:R66"/>
    <mergeCell ref="Y136:Z136"/>
    <mergeCell ref="AA653:AB653"/>
    <mergeCell ref="S609:T609"/>
    <mergeCell ref="AC594:AD594"/>
    <mergeCell ref="P487:U487"/>
    <mergeCell ref="AA561:AB561"/>
    <mergeCell ref="O597:P597"/>
    <mergeCell ref="K558:N558"/>
    <mergeCell ref="Q139:R139"/>
    <mergeCell ref="G579:J579"/>
    <mergeCell ref="Q572:R572"/>
    <mergeCell ref="O599:P599"/>
    <mergeCell ref="O651:P651"/>
    <mergeCell ref="U650:V650"/>
    <mergeCell ref="B351:AD351"/>
    <mergeCell ref="O593:P593"/>
    <mergeCell ref="AC635:AD635"/>
    <mergeCell ref="U639:V639"/>
    <mergeCell ref="Y651:Z651"/>
    <mergeCell ref="W627:X627"/>
    <mergeCell ref="S572:T572"/>
    <mergeCell ref="B547:AD547"/>
    <mergeCell ref="O567:P567"/>
    <mergeCell ref="D562:F562"/>
    <mergeCell ref="Q557:R557"/>
    <mergeCell ref="B391:AD391"/>
    <mergeCell ref="B393:AD393"/>
    <mergeCell ref="B394:AD394"/>
    <mergeCell ref="O644:P644"/>
    <mergeCell ref="U598:V598"/>
    <mergeCell ref="O557:P557"/>
    <mergeCell ref="U648:V648"/>
    <mergeCell ref="S612:T612"/>
    <mergeCell ref="P444:U444"/>
    <mergeCell ref="S590:T590"/>
    <mergeCell ref="O647:P647"/>
    <mergeCell ref="W622:X622"/>
    <mergeCell ref="S601:T601"/>
    <mergeCell ref="D461:O461"/>
    <mergeCell ref="D581:F581"/>
    <mergeCell ref="Y612:Z612"/>
    <mergeCell ref="AA593:AB593"/>
    <mergeCell ref="G629:J629"/>
    <mergeCell ref="Q647:R647"/>
    <mergeCell ref="W589:X589"/>
    <mergeCell ref="D558:F558"/>
    <mergeCell ref="AA602:AB602"/>
    <mergeCell ref="P469:U469"/>
    <mergeCell ref="AC676:AD676"/>
    <mergeCell ref="K127:N127"/>
    <mergeCell ref="Y670:Z670"/>
    <mergeCell ref="G592:J592"/>
    <mergeCell ref="Q585:R585"/>
    <mergeCell ref="B397:AD397"/>
    <mergeCell ref="AC673:AD673"/>
    <mergeCell ref="G623:J623"/>
    <mergeCell ref="Q587:R587"/>
    <mergeCell ref="P522:U522"/>
    <mergeCell ref="P497:U497"/>
    <mergeCell ref="U565:V565"/>
    <mergeCell ref="W594:X594"/>
    <mergeCell ref="AA658:AB658"/>
    <mergeCell ref="P421:U421"/>
    <mergeCell ref="Y595:Z595"/>
    <mergeCell ref="AA657:AB657"/>
    <mergeCell ref="Y135:Z135"/>
    <mergeCell ref="G649:J649"/>
    <mergeCell ref="Q642:R642"/>
    <mergeCell ref="B332:AD332"/>
    <mergeCell ref="K659:N659"/>
    <mergeCell ref="K634:N634"/>
    <mergeCell ref="Q649:R649"/>
    <mergeCell ref="D131:J131"/>
    <mergeCell ref="AA131:AB131"/>
    <mergeCell ref="O133:P133"/>
    <mergeCell ref="Q650:R650"/>
    <mergeCell ref="AA668:AB668"/>
    <mergeCell ref="K580:N580"/>
    <mergeCell ref="K607:N607"/>
    <mergeCell ref="W657:X657"/>
    <mergeCell ref="AA677:AB677"/>
    <mergeCell ref="AA560:AB560"/>
    <mergeCell ref="Q652:R652"/>
    <mergeCell ref="O619:P619"/>
    <mergeCell ref="Y614:Z614"/>
    <mergeCell ref="Q676:R676"/>
    <mergeCell ref="G558:J558"/>
    <mergeCell ref="Y676:Z676"/>
    <mergeCell ref="S677:T677"/>
    <mergeCell ref="D674:F674"/>
    <mergeCell ref="D629:F629"/>
    <mergeCell ref="D642:F642"/>
    <mergeCell ref="AA674:AB674"/>
    <mergeCell ref="U647:V647"/>
    <mergeCell ref="Q632:R632"/>
    <mergeCell ref="Y592:Z592"/>
    <mergeCell ref="S662:T662"/>
    <mergeCell ref="Q629:R629"/>
    <mergeCell ref="G594:J594"/>
    <mergeCell ref="D627:F627"/>
    <mergeCell ref="Y567:Z567"/>
    <mergeCell ref="G660:J660"/>
    <mergeCell ref="G635:J635"/>
    <mergeCell ref="U637:V637"/>
    <mergeCell ref="Y638:Z638"/>
    <mergeCell ref="Y594:Z594"/>
    <mergeCell ref="W561:X561"/>
    <mergeCell ref="W574:X574"/>
    <mergeCell ref="AA558:AB558"/>
    <mergeCell ref="S658:T658"/>
    <mergeCell ref="AA656:AB656"/>
    <mergeCell ref="K664:N664"/>
    <mergeCell ref="Q123:R123"/>
    <mergeCell ref="Q637:R637"/>
    <mergeCell ref="S644:T644"/>
    <mergeCell ref="K569:N569"/>
    <mergeCell ref="Y598:Z598"/>
    <mergeCell ref="S557:T557"/>
    <mergeCell ref="D302:L302"/>
    <mergeCell ref="U619:V619"/>
    <mergeCell ref="K599:N599"/>
    <mergeCell ref="Y564:Z564"/>
    <mergeCell ref="Q613:R613"/>
    <mergeCell ref="Q567:R567"/>
    <mergeCell ref="O558:P558"/>
    <mergeCell ref="O632:P632"/>
    <mergeCell ref="D465:O465"/>
    <mergeCell ref="G614:J614"/>
    <mergeCell ref="D459:O459"/>
    <mergeCell ref="Y566:Z566"/>
    <mergeCell ref="W572:X572"/>
    <mergeCell ref="Y593:Z593"/>
    <mergeCell ref="U593:V593"/>
    <mergeCell ref="U635:V635"/>
    <mergeCell ref="P410:U410"/>
    <mergeCell ref="D420:O420"/>
    <mergeCell ref="C368:AD368"/>
    <mergeCell ref="Y643:Z643"/>
    <mergeCell ref="S303:X303"/>
    <mergeCell ref="K587:N587"/>
    <mergeCell ref="D463:O463"/>
    <mergeCell ref="D466:O466"/>
    <mergeCell ref="Y637:Z637"/>
    <mergeCell ref="O612:P612"/>
    <mergeCell ref="O67:R67"/>
    <mergeCell ref="O76:R76"/>
    <mergeCell ref="O77:R77"/>
    <mergeCell ref="O78:R78"/>
    <mergeCell ref="O79:R79"/>
    <mergeCell ref="O80:R80"/>
    <mergeCell ref="O84:R84"/>
    <mergeCell ref="O85:R85"/>
    <mergeCell ref="O86:R86"/>
    <mergeCell ref="AC618:AD618"/>
    <mergeCell ref="Q654:R654"/>
    <mergeCell ref="O621:P621"/>
    <mergeCell ref="S629:T629"/>
    <mergeCell ref="U387:V387"/>
    <mergeCell ref="Y639:Z639"/>
    <mergeCell ref="AC620:AD620"/>
    <mergeCell ref="O606:P606"/>
    <mergeCell ref="O126:P126"/>
    <mergeCell ref="Y132:Z132"/>
    <mergeCell ref="B287:AE287"/>
    <mergeCell ref="G620:J620"/>
    <mergeCell ref="C390:AD390"/>
    <mergeCell ref="G560:J560"/>
    <mergeCell ref="P493:U493"/>
    <mergeCell ref="O120:T120"/>
    <mergeCell ref="D429:O429"/>
    <mergeCell ref="Y124:Z124"/>
    <mergeCell ref="S642:T642"/>
    <mergeCell ref="K608:N608"/>
    <mergeCell ref="O566:P566"/>
    <mergeCell ref="D519:O519"/>
    <mergeCell ref="W571:X571"/>
    <mergeCell ref="C30:AD30"/>
    <mergeCell ref="C334:AD334"/>
    <mergeCell ref="AC122:AD122"/>
    <mergeCell ref="W590:X590"/>
    <mergeCell ref="O630:P630"/>
    <mergeCell ref="W592:X592"/>
    <mergeCell ref="C295:AD295"/>
    <mergeCell ref="W585:X585"/>
    <mergeCell ref="C46:AD46"/>
    <mergeCell ref="AC561:AD561"/>
    <mergeCell ref="O610:P610"/>
    <mergeCell ref="U560:V560"/>
    <mergeCell ref="AC617:AD617"/>
    <mergeCell ref="U617:V617"/>
    <mergeCell ref="Q594:R594"/>
    <mergeCell ref="Q618:R618"/>
    <mergeCell ref="K590:N590"/>
    <mergeCell ref="Q604:R604"/>
    <mergeCell ref="Y591:Z591"/>
    <mergeCell ref="D493:O493"/>
    <mergeCell ref="D522:O522"/>
    <mergeCell ref="S65:AD65"/>
    <mergeCell ref="D446:O446"/>
    <mergeCell ref="C104:AD104"/>
    <mergeCell ref="D94:AD94"/>
    <mergeCell ref="D137:J137"/>
    <mergeCell ref="G568:J568"/>
    <mergeCell ref="S594:T594"/>
    <mergeCell ref="D481:O481"/>
    <mergeCell ref="O82:R82"/>
    <mergeCell ref="AC130:AD130"/>
    <mergeCell ref="W587:X587"/>
    <mergeCell ref="U123:V123"/>
    <mergeCell ref="O125:P125"/>
    <mergeCell ref="Q135:R135"/>
    <mergeCell ref="U610:V610"/>
    <mergeCell ref="D631:F631"/>
    <mergeCell ref="C403:O404"/>
    <mergeCell ref="W668:X668"/>
    <mergeCell ref="P512:U512"/>
    <mergeCell ref="Y616:Z616"/>
    <mergeCell ref="K556:N557"/>
    <mergeCell ref="D450:O450"/>
    <mergeCell ref="Y139:Z139"/>
    <mergeCell ref="S668:T668"/>
    <mergeCell ref="D341:AD341"/>
    <mergeCell ref="O559:P559"/>
    <mergeCell ref="Y581:Z581"/>
    <mergeCell ref="AA574:AB574"/>
    <mergeCell ref="U575:V575"/>
    <mergeCell ref="C284:AD284"/>
    <mergeCell ref="K605:N605"/>
    <mergeCell ref="Q611:R611"/>
    <mergeCell ref="AA635:AB635"/>
    <mergeCell ref="AA596:AB596"/>
    <mergeCell ref="B376:AD376"/>
    <mergeCell ref="Q628:R628"/>
    <mergeCell ref="P464:U464"/>
    <mergeCell ref="D490:O490"/>
    <mergeCell ref="D472:O472"/>
    <mergeCell ref="Y636:Z636"/>
    <mergeCell ref="AA665:AB665"/>
    <mergeCell ref="AA130:AB130"/>
    <mergeCell ref="P475:U475"/>
    <mergeCell ref="U139:V139"/>
    <mergeCell ref="D502:O502"/>
    <mergeCell ref="U133:V133"/>
    <mergeCell ref="AC598:AD598"/>
    <mergeCell ref="U628:V628"/>
    <mergeCell ref="Q589:R589"/>
    <mergeCell ref="G607:J607"/>
    <mergeCell ref="G609:J609"/>
    <mergeCell ref="D605:F605"/>
    <mergeCell ref="O135:P135"/>
    <mergeCell ref="Y610:Z610"/>
    <mergeCell ref="AA140:AB140"/>
    <mergeCell ref="O575:P575"/>
    <mergeCell ref="S610:T610"/>
    <mergeCell ref="P458:U458"/>
    <mergeCell ref="G577:J577"/>
    <mergeCell ref="AC599:AD599"/>
    <mergeCell ref="AC622:AD622"/>
    <mergeCell ref="AC627:AD627"/>
    <mergeCell ref="Y626:Z626"/>
    <mergeCell ref="AC588:AD588"/>
    <mergeCell ref="O581:P581"/>
    <mergeCell ref="C551:AD551"/>
    <mergeCell ref="AC583:AD583"/>
    <mergeCell ref="P484:U484"/>
    <mergeCell ref="AA618:AB618"/>
    <mergeCell ref="P470:U470"/>
    <mergeCell ref="AA617:AB617"/>
    <mergeCell ref="Q141:R141"/>
    <mergeCell ref="Q574:R574"/>
    <mergeCell ref="P425:U425"/>
    <mergeCell ref="I385:N386"/>
    <mergeCell ref="Y613:Z613"/>
    <mergeCell ref="Y585:Z585"/>
    <mergeCell ref="S608:T608"/>
    <mergeCell ref="D483:O483"/>
    <mergeCell ref="U596:V596"/>
    <mergeCell ref="D570:F570"/>
    <mergeCell ref="AA572:AB572"/>
    <mergeCell ref="P494:U494"/>
    <mergeCell ref="D609:F609"/>
    <mergeCell ref="Y561:Z561"/>
    <mergeCell ref="D592:F592"/>
    <mergeCell ref="O570:P570"/>
    <mergeCell ref="U616:V616"/>
    <mergeCell ref="D488:O488"/>
    <mergeCell ref="P517:U517"/>
    <mergeCell ref="D612:F612"/>
    <mergeCell ref="O615:P615"/>
    <mergeCell ref="S587:T587"/>
    <mergeCell ref="U562:V562"/>
    <mergeCell ref="Y584:Z584"/>
    <mergeCell ref="U608:V608"/>
    <mergeCell ref="Y603:Z603"/>
    <mergeCell ref="W582:X582"/>
    <mergeCell ref="Y557:Z557"/>
    <mergeCell ref="Y675:Z675"/>
    <mergeCell ref="U569:V569"/>
    <mergeCell ref="G574:J574"/>
    <mergeCell ref="D503:O503"/>
    <mergeCell ref="U675:V675"/>
    <mergeCell ref="K663:N663"/>
    <mergeCell ref="U643:V643"/>
    <mergeCell ref="U645:V645"/>
    <mergeCell ref="W675:X675"/>
    <mergeCell ref="G659:J659"/>
    <mergeCell ref="G634:J634"/>
    <mergeCell ref="G625:J625"/>
    <mergeCell ref="Q674:R674"/>
    <mergeCell ref="W671:X671"/>
    <mergeCell ref="K646:N646"/>
    <mergeCell ref="S659:T659"/>
    <mergeCell ref="W591:X591"/>
    <mergeCell ref="C554:AD554"/>
    <mergeCell ref="K570:N570"/>
    <mergeCell ref="Y563:Z563"/>
    <mergeCell ref="AC626:AD626"/>
    <mergeCell ref="G595:J595"/>
    <mergeCell ref="Q564:R564"/>
    <mergeCell ref="AA590:AB590"/>
    <mergeCell ref="AC608:AD608"/>
    <mergeCell ref="AC576:AD576"/>
    <mergeCell ref="O631:P631"/>
    <mergeCell ref="D516:O516"/>
    <mergeCell ref="Y572:Z572"/>
    <mergeCell ref="D608:F608"/>
    <mergeCell ref="Q579:R579"/>
    <mergeCell ref="D648:F648"/>
    <mergeCell ref="AA625:AB625"/>
    <mergeCell ref="P511:U511"/>
    <mergeCell ref="K598:N598"/>
    <mergeCell ref="C528:AD528"/>
    <mergeCell ref="Q621:R621"/>
    <mergeCell ref="W573:X573"/>
    <mergeCell ref="U674:V674"/>
    <mergeCell ref="Q651:R651"/>
    <mergeCell ref="Q657:R657"/>
    <mergeCell ref="K673:N673"/>
    <mergeCell ref="O660:P660"/>
    <mergeCell ref="S647:T647"/>
    <mergeCell ref="O668:P668"/>
    <mergeCell ref="AC664:AD664"/>
    <mergeCell ref="Q602:R602"/>
    <mergeCell ref="K662:N662"/>
    <mergeCell ref="D664:F664"/>
    <mergeCell ref="K666:N666"/>
    <mergeCell ref="Y667:Z667"/>
    <mergeCell ref="G671:J671"/>
    <mergeCell ref="S575:T575"/>
    <mergeCell ref="AA659:AB659"/>
    <mergeCell ref="D661:F661"/>
    <mergeCell ref="D633:F633"/>
    <mergeCell ref="D589:F589"/>
    <mergeCell ref="AA610:AB610"/>
    <mergeCell ref="Y628:Z628"/>
    <mergeCell ref="D607:F607"/>
    <mergeCell ref="O603:P603"/>
    <mergeCell ref="D659:F659"/>
    <mergeCell ref="U649:V649"/>
    <mergeCell ref="K596:N596"/>
    <mergeCell ref="G637:J637"/>
    <mergeCell ref="AC637:AD637"/>
    <mergeCell ref="U664:V664"/>
    <mergeCell ref="K671:N671"/>
    <mergeCell ref="D639:F639"/>
    <mergeCell ref="Q620:R620"/>
    <mergeCell ref="Q648:R648"/>
    <mergeCell ref="O585:P585"/>
    <mergeCell ref="K642:N642"/>
    <mergeCell ref="Y664:Z664"/>
    <mergeCell ref="AA620:AB620"/>
    <mergeCell ref="K120:N121"/>
    <mergeCell ref="K567:N567"/>
    <mergeCell ref="C326:AD326"/>
    <mergeCell ref="Y602:Z602"/>
    <mergeCell ref="Y562:Z562"/>
    <mergeCell ref="AC135:AD135"/>
    <mergeCell ref="AA575:AB575"/>
    <mergeCell ref="G608:J608"/>
    <mergeCell ref="AC569:AD569"/>
    <mergeCell ref="C328:AD328"/>
    <mergeCell ref="S299:X299"/>
    <mergeCell ref="U135:V135"/>
    <mergeCell ref="AC595:AD595"/>
    <mergeCell ref="Y130:Z130"/>
    <mergeCell ref="D588:F588"/>
    <mergeCell ref="U632:V632"/>
    <mergeCell ref="O595:P595"/>
    <mergeCell ref="P495:U495"/>
    <mergeCell ref="AA669:AB669"/>
    <mergeCell ref="U630:V630"/>
    <mergeCell ref="S568:T568"/>
    <mergeCell ref="C26:AD26"/>
    <mergeCell ref="U564:V564"/>
    <mergeCell ref="G596:J596"/>
    <mergeCell ref="Q122:R122"/>
    <mergeCell ref="U566:V566"/>
    <mergeCell ref="M302:R302"/>
    <mergeCell ref="AA573:AB573"/>
    <mergeCell ref="S132:T132"/>
    <mergeCell ref="U611:V611"/>
    <mergeCell ref="D93:AD93"/>
    <mergeCell ref="AA589:AB589"/>
    <mergeCell ref="C41:AD41"/>
    <mergeCell ref="U613:V613"/>
    <mergeCell ref="K615:N615"/>
    <mergeCell ref="C33:AD33"/>
    <mergeCell ref="C28:AD28"/>
    <mergeCell ref="AC131:AD131"/>
    <mergeCell ref="AA125:AB125"/>
    <mergeCell ref="D521:O521"/>
    <mergeCell ref="O590:P590"/>
    <mergeCell ref="K564:N564"/>
    <mergeCell ref="AC560:AD560"/>
    <mergeCell ref="Y121:Z121"/>
    <mergeCell ref="C369:AD369"/>
    <mergeCell ref="P411:U411"/>
    <mergeCell ref="S561:T561"/>
    <mergeCell ref="U141:V141"/>
    <mergeCell ref="P436:U436"/>
    <mergeCell ref="D406:O406"/>
    <mergeCell ref="M300:R300"/>
    <mergeCell ref="AA139:AB139"/>
    <mergeCell ref="W586:X586"/>
    <mergeCell ref="AA7:AD7"/>
    <mergeCell ref="G631:J631"/>
    <mergeCell ref="C401:AD401"/>
    <mergeCell ref="D476:O476"/>
    <mergeCell ref="Q595:R595"/>
    <mergeCell ref="S657:T657"/>
    <mergeCell ref="P505:U505"/>
    <mergeCell ref="N8:O8"/>
    <mergeCell ref="AA585:AB585"/>
    <mergeCell ref="D478:O478"/>
    <mergeCell ref="G633:J633"/>
    <mergeCell ref="C13:AD13"/>
    <mergeCell ref="U573:V573"/>
    <mergeCell ref="AC630:AD630"/>
    <mergeCell ref="D571:F571"/>
    <mergeCell ref="Q598:R598"/>
    <mergeCell ref="Y605:Z605"/>
    <mergeCell ref="P450:U450"/>
    <mergeCell ref="S298:X298"/>
    <mergeCell ref="K657:N657"/>
    <mergeCell ref="K632:N632"/>
    <mergeCell ref="S573:T573"/>
    <mergeCell ref="AC577:AD577"/>
    <mergeCell ref="D423:O423"/>
    <mergeCell ref="W130:X130"/>
    <mergeCell ref="S139:T139"/>
    <mergeCell ref="AA126:AB126"/>
    <mergeCell ref="D134:J134"/>
    <mergeCell ref="P440:U440"/>
    <mergeCell ref="D410:O410"/>
    <mergeCell ref="D646:F646"/>
    <mergeCell ref="AA638:AB638"/>
    <mergeCell ref="P474:U474"/>
    <mergeCell ref="D566:F566"/>
    <mergeCell ref="G618:J618"/>
    <mergeCell ref="G599:J599"/>
    <mergeCell ref="D596:F596"/>
    <mergeCell ref="U600:V600"/>
    <mergeCell ref="O623:P623"/>
    <mergeCell ref="P479:U479"/>
    <mergeCell ref="O625:P625"/>
    <mergeCell ref="K619:N619"/>
    <mergeCell ref="O571:P571"/>
    <mergeCell ref="K629:N629"/>
    <mergeCell ref="Q627:R627"/>
    <mergeCell ref="K585:N585"/>
    <mergeCell ref="Q619:R619"/>
    <mergeCell ref="D477:O477"/>
    <mergeCell ref="S625:T625"/>
    <mergeCell ref="K620:N620"/>
    <mergeCell ref="D523:O523"/>
    <mergeCell ref="S558:T558"/>
    <mergeCell ref="O588:P588"/>
    <mergeCell ref="U606:V606"/>
    <mergeCell ref="G571:J571"/>
    <mergeCell ref="G564:J564"/>
    <mergeCell ref="O583:P583"/>
    <mergeCell ref="P508:U508"/>
    <mergeCell ref="D498:O498"/>
    <mergeCell ref="Q617:R617"/>
    <mergeCell ref="W129:X129"/>
    <mergeCell ref="D419:O419"/>
    <mergeCell ref="M298:R298"/>
    <mergeCell ref="S133:T133"/>
    <mergeCell ref="W618:X618"/>
    <mergeCell ref="S592:T592"/>
    <mergeCell ref="K578:N578"/>
    <mergeCell ref="O602:P602"/>
    <mergeCell ref="P509:U509"/>
    <mergeCell ref="D496:O496"/>
    <mergeCell ref="O565:P565"/>
    <mergeCell ref="W608:X608"/>
    <mergeCell ref="D487:O487"/>
    <mergeCell ref="P418:U418"/>
    <mergeCell ref="O605:P605"/>
    <mergeCell ref="P448:U448"/>
    <mergeCell ref="O594:P594"/>
    <mergeCell ref="D421:O421"/>
    <mergeCell ref="P429:U429"/>
    <mergeCell ref="D409:O409"/>
    <mergeCell ref="P463:U463"/>
    <mergeCell ref="D535:AD535"/>
    <mergeCell ref="P461:U461"/>
    <mergeCell ref="Q591:R591"/>
    <mergeCell ref="D418:O418"/>
    <mergeCell ref="D615:F615"/>
    <mergeCell ref="AC570:AD570"/>
    <mergeCell ref="AC587:AD587"/>
    <mergeCell ref="U604:V604"/>
    <mergeCell ref="D573:F573"/>
    <mergeCell ref="Q571:R571"/>
    <mergeCell ref="D458:O458"/>
    <mergeCell ref="W677:X677"/>
    <mergeCell ref="D662:F662"/>
    <mergeCell ref="K669:N669"/>
    <mergeCell ref="AC675:AD675"/>
    <mergeCell ref="D475:O475"/>
    <mergeCell ref="Y579:Z579"/>
    <mergeCell ref="D130:J130"/>
    <mergeCell ref="AA608:AB608"/>
    <mergeCell ref="P519:U519"/>
    <mergeCell ref="D506:O506"/>
    <mergeCell ref="AA607:AB607"/>
    <mergeCell ref="D500:O500"/>
    <mergeCell ref="AA643:AB643"/>
    <mergeCell ref="AA637:AB637"/>
    <mergeCell ref="AC672:AD672"/>
    <mergeCell ref="P521:U521"/>
    <mergeCell ref="AA609:AB609"/>
    <mergeCell ref="G615:J615"/>
    <mergeCell ref="AA645:AB645"/>
    <mergeCell ref="D501:O501"/>
    <mergeCell ref="K135:N135"/>
    <mergeCell ref="O562:P562"/>
    <mergeCell ref="AC653:AD653"/>
    <mergeCell ref="W645:X645"/>
    <mergeCell ref="S666:T666"/>
    <mergeCell ref="Y647:Z647"/>
    <mergeCell ref="G664:J664"/>
    <mergeCell ref="O658:P658"/>
    <mergeCell ref="Y649:Z649"/>
    <mergeCell ref="O609:P609"/>
    <mergeCell ref="O674:P674"/>
    <mergeCell ref="O141:P141"/>
    <mergeCell ref="W676:X676"/>
    <mergeCell ref="G622:J622"/>
    <mergeCell ref="D673:F673"/>
    <mergeCell ref="Q583:R583"/>
    <mergeCell ref="S639:T639"/>
    <mergeCell ref="O676:P676"/>
    <mergeCell ref="K584:N584"/>
    <mergeCell ref="D672:F672"/>
    <mergeCell ref="D654:F654"/>
    <mergeCell ref="D669:F669"/>
    <mergeCell ref="Q665:R665"/>
    <mergeCell ref="Q669:R669"/>
    <mergeCell ref="S653:T653"/>
    <mergeCell ref="W659:X659"/>
    <mergeCell ref="W653:X653"/>
    <mergeCell ref="Q638:R638"/>
    <mergeCell ref="Q590:R590"/>
    <mergeCell ref="G641:J641"/>
    <mergeCell ref="U626:V626"/>
    <mergeCell ref="S631:T631"/>
    <mergeCell ref="K644:N644"/>
    <mergeCell ref="K627:N627"/>
    <mergeCell ref="Q607:R607"/>
    <mergeCell ref="S674:T674"/>
    <mergeCell ref="U605:V605"/>
    <mergeCell ref="S598:T598"/>
    <mergeCell ref="G650:J650"/>
    <mergeCell ref="O613:P613"/>
    <mergeCell ref="K622:N622"/>
    <mergeCell ref="Q593:R593"/>
    <mergeCell ref="U655:V655"/>
    <mergeCell ref="K588:N588"/>
    <mergeCell ref="K677:N677"/>
    <mergeCell ref="D531:AD531"/>
    <mergeCell ref="W616:X616"/>
    <mergeCell ref="K641:N641"/>
    <mergeCell ref="D622:F622"/>
    <mergeCell ref="AC674:AD674"/>
    <mergeCell ref="O675:P675"/>
    <mergeCell ref="W674:X674"/>
    <mergeCell ref="AA673:AB673"/>
    <mergeCell ref="S624:T624"/>
    <mergeCell ref="AC663:AD663"/>
    <mergeCell ref="Q668:R668"/>
    <mergeCell ref="U658:V658"/>
    <mergeCell ref="U666:V666"/>
    <mergeCell ref="Q655:R655"/>
    <mergeCell ref="W584:X584"/>
    <mergeCell ref="P420:U420"/>
    <mergeCell ref="S656:T656"/>
    <mergeCell ref="P465:U465"/>
    <mergeCell ref="D677:F677"/>
    <mergeCell ref="O587:P587"/>
    <mergeCell ref="D445:O445"/>
    <mergeCell ref="O611:P611"/>
    <mergeCell ref="K661:N661"/>
    <mergeCell ref="Y560:Z560"/>
    <mergeCell ref="Y609:Z609"/>
    <mergeCell ref="Y575:Z575"/>
    <mergeCell ref="AC665:AD665"/>
    <mergeCell ref="S562:T562"/>
    <mergeCell ref="D606:F606"/>
    <mergeCell ref="AC578:AD578"/>
    <mergeCell ref="U618:V618"/>
    <mergeCell ref="D138:J138"/>
    <mergeCell ref="W638:X638"/>
    <mergeCell ref="D482:O482"/>
    <mergeCell ref="D559:F559"/>
    <mergeCell ref="G589:J589"/>
    <mergeCell ref="C27:AD27"/>
    <mergeCell ref="U590:V590"/>
    <mergeCell ref="AC647:AD647"/>
    <mergeCell ref="K658:N658"/>
    <mergeCell ref="AA675:AB675"/>
    <mergeCell ref="K651:N651"/>
    <mergeCell ref="Q673:R673"/>
    <mergeCell ref="K130:N130"/>
    <mergeCell ref="O572:P572"/>
    <mergeCell ref="AC666:AD666"/>
    <mergeCell ref="O642:P642"/>
    <mergeCell ref="G663:J663"/>
    <mergeCell ref="D660:F660"/>
    <mergeCell ref="Q675:R675"/>
    <mergeCell ref="K660:N660"/>
    <mergeCell ref="S591:T591"/>
    <mergeCell ref="D462:O462"/>
    <mergeCell ref="K128:N128"/>
    <mergeCell ref="K647:N647"/>
    <mergeCell ref="G672:J672"/>
    <mergeCell ref="O661:P661"/>
    <mergeCell ref="D671:F671"/>
    <mergeCell ref="D407:O407"/>
    <mergeCell ref="AA654:AB654"/>
    <mergeCell ref="W639:X639"/>
    <mergeCell ref="W125:X125"/>
    <mergeCell ref="O574:P574"/>
    <mergeCell ref="Q121:R121"/>
    <mergeCell ref="S602:T602"/>
    <mergeCell ref="C12:AD12"/>
    <mergeCell ref="D565:F565"/>
    <mergeCell ref="C318:AD318"/>
    <mergeCell ref="U577:V577"/>
    <mergeCell ref="O653:P653"/>
    <mergeCell ref="G584:J584"/>
    <mergeCell ref="G578:J578"/>
    <mergeCell ref="W122:X122"/>
    <mergeCell ref="S604:T604"/>
    <mergeCell ref="D567:F567"/>
    <mergeCell ref="C320:AD320"/>
    <mergeCell ref="U579:V579"/>
    <mergeCell ref="D460:O460"/>
    <mergeCell ref="P498:U498"/>
    <mergeCell ref="U580:V580"/>
    <mergeCell ref="G642:J642"/>
    <mergeCell ref="D641:F641"/>
    <mergeCell ref="U620:V620"/>
    <mergeCell ref="G645:J645"/>
    <mergeCell ref="D624:F624"/>
    <mergeCell ref="K633:N633"/>
    <mergeCell ref="D428:O428"/>
    <mergeCell ref="D455:O455"/>
    <mergeCell ref="D427:O427"/>
    <mergeCell ref="W603:X603"/>
    <mergeCell ref="AC632:AD632"/>
    <mergeCell ref="AC590:AD590"/>
    <mergeCell ref="G588:J588"/>
    <mergeCell ref="Q581:R581"/>
    <mergeCell ref="D464:O464"/>
    <mergeCell ref="AA123:AB123"/>
    <mergeCell ref="U121:V121"/>
    <mergeCell ref="AA639:AB639"/>
    <mergeCell ref="D442:O442"/>
    <mergeCell ref="M304:R304"/>
    <mergeCell ref="AC614:AD614"/>
    <mergeCell ref="W141:X141"/>
    <mergeCell ref="C293:AD293"/>
    <mergeCell ref="P492:U492"/>
    <mergeCell ref="Q575:R575"/>
    <mergeCell ref="AA587:AB587"/>
    <mergeCell ref="D563:F563"/>
    <mergeCell ref="C323:AD323"/>
    <mergeCell ref="P482:U482"/>
    <mergeCell ref="P455:U455"/>
    <mergeCell ref="B541:AD541"/>
    <mergeCell ref="B542:AD542"/>
    <mergeCell ref="V403:AD403"/>
    <mergeCell ref="D604:F604"/>
    <mergeCell ref="U638:V638"/>
    <mergeCell ref="O130:P130"/>
    <mergeCell ref="D512:O512"/>
    <mergeCell ref="C294:AD294"/>
    <mergeCell ref="S579:T579"/>
    <mergeCell ref="P430:U430"/>
    <mergeCell ref="W624:X624"/>
    <mergeCell ref="C347:AD347"/>
    <mergeCell ref="P414:U414"/>
    <mergeCell ref="W139:X139"/>
    <mergeCell ref="U581:V581"/>
    <mergeCell ref="AC564:AD564"/>
    <mergeCell ref="P413:U413"/>
    <mergeCell ref="B8:L8"/>
    <mergeCell ref="K630:N630"/>
    <mergeCell ref="W656:X656"/>
    <mergeCell ref="C389:AD389"/>
    <mergeCell ref="AA601:AB601"/>
    <mergeCell ref="O123:P123"/>
    <mergeCell ref="G648:J648"/>
    <mergeCell ref="Q612:R612"/>
    <mergeCell ref="G88:AD88"/>
    <mergeCell ref="P485:U485"/>
    <mergeCell ref="F306:AD306"/>
    <mergeCell ref="K650:N650"/>
    <mergeCell ref="W124:X124"/>
    <mergeCell ref="D447:O447"/>
    <mergeCell ref="Q566:R566"/>
    <mergeCell ref="P501:U501"/>
    <mergeCell ref="O649:P649"/>
    <mergeCell ref="G606:J606"/>
    <mergeCell ref="D597:F597"/>
    <mergeCell ref="AC633:AD633"/>
    <mergeCell ref="U567:V567"/>
    <mergeCell ref="K581:N581"/>
    <mergeCell ref="O643:P643"/>
    <mergeCell ref="S627:T627"/>
    <mergeCell ref="G570:J570"/>
    <mergeCell ref="C552:AD552"/>
    <mergeCell ref="O638:P638"/>
    <mergeCell ref="P503:U503"/>
    <mergeCell ref="Q137:R137"/>
    <mergeCell ref="D451:O451"/>
    <mergeCell ref="AA121:AB121"/>
    <mergeCell ref="AC656:AD656"/>
    <mergeCell ref="Y140:Z140"/>
    <mergeCell ref="S569:T569"/>
    <mergeCell ref="P409:U409"/>
    <mergeCell ref="S571:T571"/>
    <mergeCell ref="D532:AD532"/>
    <mergeCell ref="Y580:Z580"/>
    <mergeCell ref="D416:O416"/>
    <mergeCell ref="O591:P591"/>
    <mergeCell ref="P435:U435"/>
    <mergeCell ref="D499:O499"/>
    <mergeCell ref="K603:N603"/>
    <mergeCell ref="AC591:AD591"/>
    <mergeCell ref="D474:O474"/>
    <mergeCell ref="P447:U447"/>
    <mergeCell ref="W588:X588"/>
    <mergeCell ref="Q387:R387"/>
    <mergeCell ref="G597:J597"/>
    <mergeCell ref="W583:X583"/>
    <mergeCell ref="D576:F576"/>
    <mergeCell ref="G556:J557"/>
    <mergeCell ref="K574:N574"/>
    <mergeCell ref="D537:AD537"/>
    <mergeCell ref="Y386:Z386"/>
    <mergeCell ref="C329:AD329"/>
    <mergeCell ref="U563:V563"/>
    <mergeCell ref="D453:O453"/>
    <mergeCell ref="D141:J141"/>
    <mergeCell ref="D225:L225"/>
    <mergeCell ref="D226:L226"/>
    <mergeCell ref="D227:L227"/>
    <mergeCell ref="D359:AD359"/>
    <mergeCell ref="D417:O417"/>
    <mergeCell ref="C23:AD23"/>
    <mergeCell ref="C327:AD327"/>
    <mergeCell ref="U561:V561"/>
    <mergeCell ref="G593:J593"/>
    <mergeCell ref="S619:T619"/>
    <mergeCell ref="G587:J587"/>
    <mergeCell ref="D584:F584"/>
    <mergeCell ref="P467:U467"/>
    <mergeCell ref="C25:AD25"/>
    <mergeCell ref="C36:AD36"/>
    <mergeCell ref="C29:AD29"/>
    <mergeCell ref="B54:AD54"/>
    <mergeCell ref="O627:P627"/>
    <mergeCell ref="U612:V612"/>
    <mergeCell ref="AC120:AD121"/>
    <mergeCell ref="D96:AD96"/>
    <mergeCell ref="AA599:AB599"/>
    <mergeCell ref="C43:P43"/>
    <mergeCell ref="Q132:R132"/>
    <mergeCell ref="AA569:AB569"/>
    <mergeCell ref="AA563:AB563"/>
    <mergeCell ref="AA583:AB583"/>
    <mergeCell ref="W132:X132"/>
    <mergeCell ref="D129:J129"/>
    <mergeCell ref="S588:T588"/>
    <mergeCell ref="D572:F572"/>
    <mergeCell ref="B24:AD24"/>
    <mergeCell ref="W579:X579"/>
    <mergeCell ref="D91:AD91"/>
    <mergeCell ref="P491:U491"/>
    <mergeCell ref="Y583:Z583"/>
    <mergeCell ref="D603:F603"/>
    <mergeCell ref="D652:F652"/>
    <mergeCell ref="O640:P640"/>
    <mergeCell ref="D632:F632"/>
    <mergeCell ref="O628:P628"/>
    <mergeCell ref="Y674:Z674"/>
    <mergeCell ref="C309:AD309"/>
    <mergeCell ref="AA624:AB624"/>
    <mergeCell ref="O639:P639"/>
    <mergeCell ref="W601:X601"/>
    <mergeCell ref="Q614:R614"/>
    <mergeCell ref="Y665:Z665"/>
    <mergeCell ref="S649:T649"/>
    <mergeCell ref="D497:O497"/>
    <mergeCell ref="Q616:R616"/>
    <mergeCell ref="Y578:Z578"/>
    <mergeCell ref="P423:U423"/>
    <mergeCell ref="G640:J640"/>
    <mergeCell ref="P417:U417"/>
    <mergeCell ref="O569:P569"/>
    <mergeCell ref="U591:V591"/>
    <mergeCell ref="O670:P670"/>
    <mergeCell ref="AA606:AB606"/>
    <mergeCell ref="U668:V668"/>
    <mergeCell ref="D560:F560"/>
    <mergeCell ref="W643:X643"/>
    <mergeCell ref="W637:X637"/>
    <mergeCell ref="Q636:R636"/>
    <mergeCell ref="Q630:R630"/>
    <mergeCell ref="W626:X626"/>
    <mergeCell ref="AA626:AB626"/>
    <mergeCell ref="G632:J632"/>
    <mergeCell ref="D623:F623"/>
    <mergeCell ref="D657:F657"/>
    <mergeCell ref="Y571:Z571"/>
    <mergeCell ref="C335:AD335"/>
    <mergeCell ref="Q592:R592"/>
    <mergeCell ref="P502:U502"/>
    <mergeCell ref="D628:F628"/>
    <mergeCell ref="U601:V601"/>
    <mergeCell ref="D441:O441"/>
    <mergeCell ref="P520:U520"/>
    <mergeCell ref="Y137:Z137"/>
    <mergeCell ref="AA141:AB141"/>
    <mergeCell ref="K636:N636"/>
    <mergeCell ref="AC644:AD644"/>
    <mergeCell ref="Y624:Z624"/>
    <mergeCell ref="S582:T582"/>
    <mergeCell ref="S622:T622"/>
    <mergeCell ref="D439:O439"/>
    <mergeCell ref="Q558:R558"/>
    <mergeCell ref="S635:T635"/>
    <mergeCell ref="P483:U483"/>
    <mergeCell ref="K560:N560"/>
    <mergeCell ref="W596:X596"/>
    <mergeCell ref="O601:P601"/>
    <mergeCell ref="O563:P563"/>
    <mergeCell ref="AC574:AD574"/>
    <mergeCell ref="AC582:AD582"/>
    <mergeCell ref="AA137:AB137"/>
    <mergeCell ref="AA603:AB603"/>
    <mergeCell ref="P510:U510"/>
    <mergeCell ref="P486:U486"/>
    <mergeCell ref="G562:J562"/>
    <mergeCell ref="D602:F602"/>
    <mergeCell ref="D99:AD99"/>
    <mergeCell ref="D101:AD101"/>
    <mergeCell ref="G575:J575"/>
    <mergeCell ref="C383:AD383"/>
    <mergeCell ref="Q610:R610"/>
    <mergeCell ref="W598:X598"/>
    <mergeCell ref="U132:V132"/>
    <mergeCell ref="Y301:AD301"/>
    <mergeCell ref="D436:O436"/>
    <mergeCell ref="O600:P600"/>
    <mergeCell ref="S600:T600"/>
    <mergeCell ref="AA616:AB616"/>
    <mergeCell ref="P500:U500"/>
    <mergeCell ref="W628:X628"/>
    <mergeCell ref="W611:X611"/>
    <mergeCell ref="O608:P608"/>
    <mergeCell ref="W570:X570"/>
    <mergeCell ref="B112:AD112"/>
    <mergeCell ref="P466:U466"/>
    <mergeCell ref="S628:T628"/>
    <mergeCell ref="W578:X578"/>
    <mergeCell ref="D102:AD102"/>
    <mergeCell ref="Q133:R133"/>
    <mergeCell ref="AA136:AB136"/>
    <mergeCell ref="AA138:AB138"/>
    <mergeCell ref="S304:X304"/>
    <mergeCell ref="C120:J121"/>
    <mergeCell ref="D610:F610"/>
    <mergeCell ref="D585:F585"/>
    <mergeCell ref="Y304:AD304"/>
    <mergeCell ref="S623:T623"/>
    <mergeCell ref="Y607:Z607"/>
    <mergeCell ref="C35:AD35"/>
    <mergeCell ref="G605:J605"/>
    <mergeCell ref="O677:P677"/>
    <mergeCell ref="K638:N638"/>
    <mergeCell ref="W664:X664"/>
    <mergeCell ref="Y608:Z608"/>
    <mergeCell ref="AC565:AD565"/>
    <mergeCell ref="W666:X666"/>
    <mergeCell ref="AC559:AD559"/>
    <mergeCell ref="U633:V633"/>
    <mergeCell ref="S560:T560"/>
    <mergeCell ref="P408:U408"/>
    <mergeCell ref="S137:T137"/>
    <mergeCell ref="AC134:AD134"/>
    <mergeCell ref="AC128:AD128"/>
    <mergeCell ref="D614:F614"/>
    <mergeCell ref="AA672:AB672"/>
    <mergeCell ref="P416:U416"/>
    <mergeCell ref="D616:F616"/>
    <mergeCell ref="AA580:AB580"/>
    <mergeCell ref="S654:T654"/>
    <mergeCell ref="AA671:AB671"/>
    <mergeCell ref="P434:U434"/>
    <mergeCell ref="Y661:Z661"/>
    <mergeCell ref="O636:P636"/>
    <mergeCell ref="K572:N572"/>
    <mergeCell ref="AA664:AB664"/>
    <mergeCell ref="G573:J573"/>
    <mergeCell ref="D533:AD533"/>
    <mergeCell ref="K656:N656"/>
    <mergeCell ref="W623:X623"/>
    <mergeCell ref="AC607:AD607"/>
    <mergeCell ref="C680:AD680"/>
    <mergeCell ref="Y648:Z648"/>
    <mergeCell ref="K640:N640"/>
    <mergeCell ref="Y642:Z642"/>
    <mergeCell ref="U663:V663"/>
    <mergeCell ref="O666:P666"/>
    <mergeCell ref="O667:P667"/>
    <mergeCell ref="C381:AD381"/>
    <mergeCell ref="U615:V615"/>
    <mergeCell ref="C539:AD539"/>
    <mergeCell ref="S673:T673"/>
    <mergeCell ref="Y623:Z623"/>
    <mergeCell ref="D638:F638"/>
    <mergeCell ref="S577:T577"/>
    <mergeCell ref="G675:J675"/>
    <mergeCell ref="S672:T672"/>
    <mergeCell ref="S563:T563"/>
    <mergeCell ref="Y634:Z634"/>
    <mergeCell ref="G657:J657"/>
    <mergeCell ref="O641:P641"/>
    <mergeCell ref="O673:P673"/>
    <mergeCell ref="D426:O426"/>
    <mergeCell ref="P428:U428"/>
    <mergeCell ref="P471:U471"/>
    <mergeCell ref="W673:X673"/>
    <mergeCell ref="AC631:AD631"/>
    <mergeCell ref="AC641:AD641"/>
    <mergeCell ref="O664:P664"/>
    <mergeCell ref="AC609:AD609"/>
    <mergeCell ref="K676:N676"/>
    <mergeCell ref="O655:P655"/>
    <mergeCell ref="Y646:Z646"/>
    <mergeCell ref="S676:T676"/>
    <mergeCell ref="D534:AD534"/>
    <mergeCell ref="AC589:AD589"/>
    <mergeCell ref="G661:J661"/>
    <mergeCell ref="AA586:AB586"/>
    <mergeCell ref="S675:T675"/>
    <mergeCell ref="U607:V607"/>
    <mergeCell ref="U576:V576"/>
    <mergeCell ref="D634:F634"/>
    <mergeCell ref="K594:N594"/>
    <mergeCell ref="K675:N675"/>
    <mergeCell ref="D675:F675"/>
    <mergeCell ref="Q609:R609"/>
    <mergeCell ref="W559:X559"/>
    <mergeCell ref="S584:T584"/>
    <mergeCell ref="G676:J676"/>
    <mergeCell ref="W621:X621"/>
    <mergeCell ref="S583:T583"/>
    <mergeCell ref="AC605:AD605"/>
    <mergeCell ref="U558:V558"/>
    <mergeCell ref="U671:V671"/>
    <mergeCell ref="S665:T665"/>
    <mergeCell ref="AA662:AB662"/>
    <mergeCell ref="S664:T664"/>
    <mergeCell ref="AC568:AD568"/>
    <mergeCell ref="AA648:AB648"/>
    <mergeCell ref="AC592:AD592"/>
    <mergeCell ref="AC671:AD671"/>
    <mergeCell ref="C548:AD548"/>
    <mergeCell ref="Y645:Z645"/>
    <mergeCell ref="W568:X568"/>
    <mergeCell ref="AC596:AD596"/>
    <mergeCell ref="D649:F649"/>
    <mergeCell ref="Y633:Z633"/>
    <mergeCell ref="C399:AD399"/>
    <mergeCell ref="AC649:AD649"/>
    <mergeCell ref="D617:F617"/>
    <mergeCell ref="W569:X569"/>
    <mergeCell ref="S574:T574"/>
    <mergeCell ref="P451:U451"/>
    <mergeCell ref="S597:T597"/>
    <mergeCell ref="AA588:AB588"/>
    <mergeCell ref="AA582:AB582"/>
    <mergeCell ref="K613:N613"/>
    <mergeCell ref="W386:X386"/>
    <mergeCell ref="AA565:AB565"/>
    <mergeCell ref="AA584:AB584"/>
    <mergeCell ref="S614:T614"/>
    <mergeCell ref="U603:V603"/>
    <mergeCell ref="U602:V602"/>
    <mergeCell ref="D586:F586"/>
    <mergeCell ref="U646:V646"/>
    <mergeCell ref="W577:X577"/>
    <mergeCell ref="AA562:AB562"/>
    <mergeCell ref="Y600:Z600"/>
    <mergeCell ref="W581:X581"/>
    <mergeCell ref="D456:O456"/>
    <mergeCell ref="AC571:AD571"/>
    <mergeCell ref="G644:J644"/>
    <mergeCell ref="G646:J646"/>
    <mergeCell ref="D643:F643"/>
    <mergeCell ref="Q639:R639"/>
    <mergeCell ref="D644:F644"/>
    <mergeCell ref="K648:N648"/>
    <mergeCell ref="AA670:AB670"/>
    <mergeCell ref="O657:P657"/>
    <mergeCell ref="U661:V661"/>
    <mergeCell ref="AC660:AD660"/>
    <mergeCell ref="AA666:AB666"/>
    <mergeCell ref="Y656:Z656"/>
    <mergeCell ref="D647:F647"/>
    <mergeCell ref="Y658:Z658"/>
    <mergeCell ref="Y640:Z640"/>
    <mergeCell ref="D655:F655"/>
    <mergeCell ref="Q624:R624"/>
    <mergeCell ref="W607:X607"/>
    <mergeCell ref="AA598:AB598"/>
    <mergeCell ref="O659:P659"/>
    <mergeCell ref="K653:N653"/>
    <mergeCell ref="AC668:AD668"/>
    <mergeCell ref="AA605:AB605"/>
    <mergeCell ref="G636:J636"/>
    <mergeCell ref="Q600:R600"/>
    <mergeCell ref="AA641:AB641"/>
    <mergeCell ref="W655:X655"/>
    <mergeCell ref="K628:N628"/>
    <mergeCell ref="K639:N639"/>
    <mergeCell ref="AA640:AB640"/>
    <mergeCell ref="W599:X599"/>
    <mergeCell ref="S655:T655"/>
    <mergeCell ref="W635:X635"/>
    <mergeCell ref="G651:J651"/>
    <mergeCell ref="Q635:R635"/>
    <mergeCell ref="G628:J628"/>
    <mergeCell ref="S648:T648"/>
    <mergeCell ref="W619:X619"/>
    <mergeCell ref="D651:F651"/>
    <mergeCell ref="Q666:R666"/>
    <mergeCell ref="AC645:AD645"/>
    <mergeCell ref="S586:T586"/>
    <mergeCell ref="Y630:Z630"/>
    <mergeCell ref="G565:J565"/>
    <mergeCell ref="Y577:Z577"/>
    <mergeCell ref="S661:T661"/>
    <mergeCell ref="D667:F667"/>
    <mergeCell ref="U660:V660"/>
    <mergeCell ref="Y669:Z669"/>
    <mergeCell ref="AA628:AB628"/>
    <mergeCell ref="AA646:AB646"/>
    <mergeCell ref="D635:F635"/>
    <mergeCell ref="S660:T660"/>
    <mergeCell ref="U669:V669"/>
    <mergeCell ref="AA595:AB595"/>
    <mergeCell ref="U594:V594"/>
    <mergeCell ref="AA597:AB597"/>
    <mergeCell ref="K568:N568"/>
    <mergeCell ref="S596:T596"/>
    <mergeCell ref="K593:N593"/>
    <mergeCell ref="K655:N655"/>
    <mergeCell ref="Q644:R644"/>
    <mergeCell ref="U609:V609"/>
    <mergeCell ref="K566:N566"/>
    <mergeCell ref="Y627:Z627"/>
    <mergeCell ref="W625:X625"/>
    <mergeCell ref="AC655:AD655"/>
    <mergeCell ref="AC646:AD646"/>
    <mergeCell ref="O568:P568"/>
    <mergeCell ref="K626:N626"/>
    <mergeCell ref="S641:T641"/>
    <mergeCell ref="AC623:AD623"/>
    <mergeCell ref="Q641:R641"/>
    <mergeCell ref="AC606:AD606"/>
    <mergeCell ref="Q626:R626"/>
    <mergeCell ref="S616:T616"/>
    <mergeCell ref="U586:V586"/>
    <mergeCell ref="AA604:AB604"/>
    <mergeCell ref="AA613:AB613"/>
    <mergeCell ref="W669:X669"/>
    <mergeCell ref="U665:V665"/>
    <mergeCell ref="W560:X560"/>
    <mergeCell ref="O635:P635"/>
    <mergeCell ref="Y632:Z632"/>
    <mergeCell ref="W597:X597"/>
    <mergeCell ref="W563:X563"/>
    <mergeCell ref="O637:P637"/>
    <mergeCell ref="Q560:R560"/>
    <mergeCell ref="W609:X609"/>
    <mergeCell ref="AA612:AB612"/>
    <mergeCell ref="W652:X652"/>
    <mergeCell ref="AC661:AD661"/>
    <mergeCell ref="Q578:R578"/>
    <mergeCell ref="Q577:R577"/>
    <mergeCell ref="AA568:AB568"/>
    <mergeCell ref="O604:P604"/>
    <mergeCell ref="Q563:R563"/>
    <mergeCell ref="AA570:AB570"/>
    <mergeCell ref="S585:T585"/>
    <mergeCell ref="AA655:AB655"/>
    <mergeCell ref="AA633:AB633"/>
    <mergeCell ref="AA627:AB627"/>
    <mergeCell ref="O656:P656"/>
    <mergeCell ref="D489:O489"/>
    <mergeCell ref="K131:N131"/>
    <mergeCell ref="G613:J613"/>
    <mergeCell ref="G638:J638"/>
    <mergeCell ref="AC629:AD629"/>
    <mergeCell ref="P453:U453"/>
    <mergeCell ref="S599:T599"/>
    <mergeCell ref="S121:T121"/>
    <mergeCell ref="W641:X641"/>
    <mergeCell ref="AC137:AD137"/>
    <mergeCell ref="AC611:AD611"/>
    <mergeCell ref="N159:N161"/>
    <mergeCell ref="O159:O161"/>
    <mergeCell ref="P159:X159"/>
    <mergeCell ref="P160:R160"/>
    <mergeCell ref="Y298:AD298"/>
    <mergeCell ref="C356:AD356"/>
    <mergeCell ref="Q645:R645"/>
    <mergeCell ref="B316:AD316"/>
    <mergeCell ref="O134:P134"/>
    <mergeCell ref="C380:AD380"/>
    <mergeCell ref="D449:O449"/>
    <mergeCell ref="AC621:AD621"/>
    <mergeCell ref="D653:F653"/>
    <mergeCell ref="K623:N623"/>
    <mergeCell ref="AC651:AD651"/>
    <mergeCell ref="W646:X646"/>
    <mergeCell ref="S570:T570"/>
    <mergeCell ref="AA559:AB559"/>
    <mergeCell ref="P488:U488"/>
    <mergeCell ref="W640:X640"/>
    <mergeCell ref="C15:AD15"/>
    <mergeCell ref="Q580:R580"/>
    <mergeCell ref="P515:U515"/>
    <mergeCell ref="Q573:R573"/>
    <mergeCell ref="U120:AB120"/>
    <mergeCell ref="D514:O514"/>
    <mergeCell ref="P442:U442"/>
    <mergeCell ref="B292:AD292"/>
    <mergeCell ref="D470:O470"/>
    <mergeCell ref="D509:O509"/>
    <mergeCell ref="S620:T620"/>
    <mergeCell ref="AC642:AD642"/>
    <mergeCell ref="AA579:AB579"/>
    <mergeCell ref="U386:V386"/>
    <mergeCell ref="W140:X140"/>
    <mergeCell ref="M297:AD297"/>
    <mergeCell ref="D98:AD98"/>
    <mergeCell ref="C31:AD31"/>
    <mergeCell ref="G576:J576"/>
    <mergeCell ref="U578:V578"/>
    <mergeCell ref="P433:U433"/>
    <mergeCell ref="D434:O434"/>
    <mergeCell ref="AC562:AD562"/>
    <mergeCell ref="G639:J639"/>
    <mergeCell ref="P473:U473"/>
    <mergeCell ref="W614:X614"/>
    <mergeCell ref="D511:O511"/>
    <mergeCell ref="D299:L299"/>
    <mergeCell ref="D587:F587"/>
    <mergeCell ref="AC640:AD640"/>
    <mergeCell ref="W617:X617"/>
    <mergeCell ref="AC615:AD615"/>
    <mergeCell ref="O121:P121"/>
    <mergeCell ref="AC132:AD132"/>
    <mergeCell ref="Q127:R127"/>
    <mergeCell ref="U571:V571"/>
    <mergeCell ref="G603:J603"/>
    <mergeCell ref="O556:T556"/>
    <mergeCell ref="Q596:R596"/>
    <mergeCell ref="P506:U506"/>
    <mergeCell ref="AC604:AD604"/>
    <mergeCell ref="P476:U476"/>
    <mergeCell ref="AA600:AB600"/>
    <mergeCell ref="G572:J572"/>
    <mergeCell ref="P403:U404"/>
    <mergeCell ref="Y629:Z629"/>
    <mergeCell ref="O618:P618"/>
    <mergeCell ref="Y615:Z615"/>
    <mergeCell ref="W580:X580"/>
    <mergeCell ref="Y565:Z565"/>
    <mergeCell ref="Y559:Z559"/>
    <mergeCell ref="O620:P620"/>
    <mergeCell ref="K591:N591"/>
    <mergeCell ref="O607:P607"/>
    <mergeCell ref="Y606:Z606"/>
    <mergeCell ref="K583:N583"/>
    <mergeCell ref="W602:X602"/>
    <mergeCell ref="D492:O492"/>
    <mergeCell ref="D412:O412"/>
    <mergeCell ref="K610:N610"/>
    <mergeCell ref="AA122:AB122"/>
    <mergeCell ref="AA622:AB622"/>
    <mergeCell ref="S615:T615"/>
    <mergeCell ref="K614:N614"/>
    <mergeCell ref="P412:U412"/>
    <mergeCell ref="P504:U504"/>
    <mergeCell ref="U631:V631"/>
    <mergeCell ref="U625:V625"/>
    <mergeCell ref="Y597:Z597"/>
    <mergeCell ref="S626:T626"/>
    <mergeCell ref="U592:V592"/>
    <mergeCell ref="W600:X600"/>
    <mergeCell ref="K571:N571"/>
    <mergeCell ref="G526:AD526"/>
    <mergeCell ref="G566:J566"/>
    <mergeCell ref="D530:AD530"/>
    <mergeCell ref="P513:U513"/>
    <mergeCell ref="P523:U523"/>
    <mergeCell ref="U556:AB556"/>
    <mergeCell ref="U627:V627"/>
    <mergeCell ref="D625:F625"/>
    <mergeCell ref="U622:V622"/>
    <mergeCell ref="G621:J621"/>
    <mergeCell ref="Y558:Z558"/>
    <mergeCell ref="D432:O432"/>
    <mergeCell ref="D495:O495"/>
    <mergeCell ref="P457:U457"/>
    <mergeCell ref="O592:P592"/>
    <mergeCell ref="O598:P598"/>
    <mergeCell ref="AC585:AD585"/>
    <mergeCell ref="AA611:AB611"/>
    <mergeCell ref="Y617:Z617"/>
    <mergeCell ref="D517:O517"/>
    <mergeCell ref="AA623:AB623"/>
    <mergeCell ref="G630:J630"/>
    <mergeCell ref="G559:J559"/>
    <mergeCell ref="Q671:R671"/>
    <mergeCell ref="O663:P663"/>
    <mergeCell ref="O672:P672"/>
    <mergeCell ref="D469:O469"/>
    <mergeCell ref="Q588:R588"/>
    <mergeCell ref="K672:N672"/>
    <mergeCell ref="S671:T671"/>
    <mergeCell ref="Y671:Z671"/>
    <mergeCell ref="Q670:R670"/>
    <mergeCell ref="D599:F599"/>
    <mergeCell ref="D524:O524"/>
    <mergeCell ref="Q622:R622"/>
    <mergeCell ref="C553:AD553"/>
    <mergeCell ref="AC643:AD643"/>
    <mergeCell ref="P514:U514"/>
    <mergeCell ref="Q559:R559"/>
    <mergeCell ref="AA566:AB566"/>
    <mergeCell ref="G662:J662"/>
    <mergeCell ref="O650:P650"/>
    <mergeCell ref="W634:X634"/>
    <mergeCell ref="Q672:R672"/>
    <mergeCell ref="Q576:R576"/>
    <mergeCell ref="Y660:Z660"/>
    <mergeCell ref="W672:X672"/>
    <mergeCell ref="O622:P622"/>
    <mergeCell ref="Y570:Z570"/>
    <mergeCell ref="S634:T634"/>
    <mergeCell ref="U614:V614"/>
    <mergeCell ref="Q662:R662"/>
    <mergeCell ref="S618:T618"/>
    <mergeCell ref="C556:F557"/>
    <mergeCell ref="D636:F636"/>
    <mergeCell ref="G677:J677"/>
    <mergeCell ref="O586:P586"/>
    <mergeCell ref="Y131:Z131"/>
    <mergeCell ref="AC580:AD580"/>
    <mergeCell ref="Y601:Z601"/>
    <mergeCell ref="B322:AD322"/>
    <mergeCell ref="AC601:AD601"/>
    <mergeCell ref="D123:J123"/>
    <mergeCell ref="S605:T605"/>
    <mergeCell ref="S580:T580"/>
    <mergeCell ref="S138:T138"/>
    <mergeCell ref="P427:U427"/>
    <mergeCell ref="D536:AD536"/>
    <mergeCell ref="O124:P124"/>
    <mergeCell ref="Q561:R561"/>
    <mergeCell ref="C382:AD382"/>
    <mergeCell ref="Y589:Z589"/>
    <mergeCell ref="Y588:Z588"/>
    <mergeCell ref="S140:T140"/>
    <mergeCell ref="Q386:R386"/>
    <mergeCell ref="P499:U499"/>
    <mergeCell ref="D126:J126"/>
    <mergeCell ref="C306:E306"/>
    <mergeCell ref="D578:F578"/>
    <mergeCell ref="K592:N592"/>
    <mergeCell ref="G590:J590"/>
    <mergeCell ref="AA576:AB576"/>
    <mergeCell ref="U670:V670"/>
    <mergeCell ref="U672:V672"/>
    <mergeCell ref="W649:X649"/>
    <mergeCell ref="D670:F670"/>
    <mergeCell ref="Y666:Z666"/>
    <mergeCell ref="U673:V673"/>
    <mergeCell ref="W648:X648"/>
    <mergeCell ref="U568:V568"/>
    <mergeCell ref="AC625:AD625"/>
    <mergeCell ref="G600:J600"/>
    <mergeCell ref="D591:F591"/>
    <mergeCell ref="Y673:Z673"/>
    <mergeCell ref="K621:N621"/>
    <mergeCell ref="S667:T667"/>
    <mergeCell ref="K667:N667"/>
    <mergeCell ref="AC650:AD650"/>
    <mergeCell ref="Q667:R667"/>
    <mergeCell ref="G670:J670"/>
    <mergeCell ref="Y596:Z596"/>
    <mergeCell ref="D568:F568"/>
    <mergeCell ref="O616:P616"/>
    <mergeCell ref="K611:N611"/>
    <mergeCell ref="Y663:Z663"/>
    <mergeCell ref="AC639:AD639"/>
    <mergeCell ref="AC662:AD662"/>
    <mergeCell ref="G653:J653"/>
    <mergeCell ref="Q646:R646"/>
    <mergeCell ref="D613:F613"/>
    <mergeCell ref="U636:V636"/>
    <mergeCell ref="Y635:Z635"/>
    <mergeCell ref="S617:T617"/>
    <mergeCell ref="U589:V589"/>
    <mergeCell ref="D668:F668"/>
    <mergeCell ref="O645:P645"/>
    <mergeCell ref="G668:J668"/>
    <mergeCell ref="D666:F666"/>
    <mergeCell ref="W654:X654"/>
    <mergeCell ref="O129:P129"/>
    <mergeCell ref="D344:AD344"/>
    <mergeCell ref="O137:P137"/>
    <mergeCell ref="P477:U477"/>
    <mergeCell ref="D479:O479"/>
    <mergeCell ref="W131:X131"/>
    <mergeCell ref="P478:U478"/>
    <mergeCell ref="AA387:AB387"/>
    <mergeCell ref="S130:T130"/>
    <mergeCell ref="S129:T129"/>
    <mergeCell ref="Y302:AD302"/>
    <mergeCell ref="S124:T124"/>
    <mergeCell ref="C308:AD308"/>
    <mergeCell ref="AC677:AD677"/>
    <mergeCell ref="D618:F618"/>
    <mergeCell ref="D513:O513"/>
    <mergeCell ref="D507:O507"/>
    <mergeCell ref="AA650:AB650"/>
    <mergeCell ref="D620:F620"/>
    <mergeCell ref="K601:N601"/>
    <mergeCell ref="Q615:R615"/>
    <mergeCell ref="K573:N573"/>
    <mergeCell ref="D508:O508"/>
    <mergeCell ref="O577:P577"/>
    <mergeCell ref="Y568:Z568"/>
    <mergeCell ref="K575:N575"/>
    <mergeCell ref="K602:N602"/>
    <mergeCell ref="Y604:Z604"/>
    <mergeCell ref="O579:P579"/>
    <mergeCell ref="C400:AD400"/>
    <mergeCell ref="P407:U407"/>
    <mergeCell ref="AA632:AB632"/>
    <mergeCell ref="S136:T136"/>
    <mergeCell ref="S141:T141"/>
    <mergeCell ref="D132:J132"/>
    <mergeCell ref="U385:AB385"/>
    <mergeCell ref="K126:N126"/>
    <mergeCell ref="Q656:R656"/>
    <mergeCell ref="AC586:AD586"/>
    <mergeCell ref="Q129:R129"/>
    <mergeCell ref="U662:V662"/>
    <mergeCell ref="C355:AD355"/>
    <mergeCell ref="G585:J585"/>
    <mergeCell ref="Q597:R597"/>
    <mergeCell ref="D136:J136"/>
    <mergeCell ref="P472:U472"/>
    <mergeCell ref="M303:R303"/>
    <mergeCell ref="P462:U462"/>
    <mergeCell ref="Y126:Z126"/>
    <mergeCell ref="K133:N133"/>
    <mergeCell ref="Y134:Z134"/>
    <mergeCell ref="Y128:Z128"/>
    <mergeCell ref="D128:J128"/>
    <mergeCell ref="U126:V126"/>
    <mergeCell ref="D505:O505"/>
    <mergeCell ref="P516:U516"/>
    <mergeCell ref="P431:U431"/>
    <mergeCell ref="AC133:AD133"/>
    <mergeCell ref="AC624:AD624"/>
    <mergeCell ref="U644:V644"/>
    <mergeCell ref="AC648:AD648"/>
    <mergeCell ref="AC558:AD558"/>
    <mergeCell ref="S613:T613"/>
    <mergeCell ref="D342:AD342"/>
    <mergeCell ref="C32:AD32"/>
    <mergeCell ref="AC652:AD652"/>
    <mergeCell ref="G602:J602"/>
    <mergeCell ref="D140:J140"/>
    <mergeCell ref="D593:F593"/>
    <mergeCell ref="D135:J135"/>
    <mergeCell ref="C34:AD34"/>
    <mergeCell ref="U597:V597"/>
    <mergeCell ref="AC654:AD654"/>
    <mergeCell ref="G604:J604"/>
    <mergeCell ref="D595:F595"/>
    <mergeCell ref="K635:N635"/>
    <mergeCell ref="U599:V599"/>
    <mergeCell ref="U138:V138"/>
    <mergeCell ref="Y127:Z127"/>
    <mergeCell ref="C385:H386"/>
    <mergeCell ref="C59:AD59"/>
    <mergeCell ref="S565:T565"/>
    <mergeCell ref="K637:N637"/>
    <mergeCell ref="AA614:AB614"/>
    <mergeCell ref="P405:U405"/>
    <mergeCell ref="S567:T567"/>
    <mergeCell ref="D611:F611"/>
    <mergeCell ref="U130:V130"/>
    <mergeCell ref="P443:U443"/>
    <mergeCell ref="Y299:AD299"/>
    <mergeCell ref="O617:P617"/>
    <mergeCell ref="D454:O454"/>
    <mergeCell ref="Q43:AD43"/>
    <mergeCell ref="U140:V140"/>
    <mergeCell ref="P480:U480"/>
    <mergeCell ref="B40:AD40"/>
    <mergeCell ref="C37:AD37"/>
    <mergeCell ref="AC657:AD657"/>
    <mergeCell ref="G601:J601"/>
    <mergeCell ref="D598:F598"/>
    <mergeCell ref="P481:U481"/>
    <mergeCell ref="D564:F564"/>
    <mergeCell ref="AC659:AD659"/>
    <mergeCell ref="D600:F600"/>
    <mergeCell ref="U559:V559"/>
    <mergeCell ref="G591:J591"/>
    <mergeCell ref="W615:X615"/>
    <mergeCell ref="C90:AD90"/>
    <mergeCell ref="AA124:AB124"/>
    <mergeCell ref="C88:F88"/>
    <mergeCell ref="C330:AD330"/>
    <mergeCell ref="Y576:Z576"/>
    <mergeCell ref="C57:AD57"/>
    <mergeCell ref="G626:J626"/>
    <mergeCell ref="D471:O471"/>
    <mergeCell ref="S652:T652"/>
    <mergeCell ref="S646:T646"/>
    <mergeCell ref="U621:V621"/>
    <mergeCell ref="AC126:AD126"/>
    <mergeCell ref="C58:AD58"/>
    <mergeCell ref="G611:J611"/>
    <mergeCell ref="AC602:AD602"/>
    <mergeCell ref="O648:P648"/>
    <mergeCell ref="O561:P561"/>
    <mergeCell ref="D408:O408"/>
    <mergeCell ref="D430:O430"/>
    <mergeCell ref="D414:O414"/>
    <mergeCell ref="AA581:AB581"/>
    <mergeCell ref="K139:N139"/>
    <mergeCell ref="Y141:Z141"/>
    <mergeCell ref="AC669:AD669"/>
    <mergeCell ref="C325:AD325"/>
    <mergeCell ref="U584:V584"/>
    <mergeCell ref="D621:F621"/>
    <mergeCell ref="Y590:Z590"/>
    <mergeCell ref="B151:AD151"/>
    <mergeCell ref="S386:T386"/>
    <mergeCell ref="D491:O491"/>
    <mergeCell ref="K668:N668"/>
    <mergeCell ref="O669:P669"/>
    <mergeCell ref="Y644:Z644"/>
    <mergeCell ref="O596:P596"/>
    <mergeCell ref="W558:X558"/>
    <mergeCell ref="Y587:Z587"/>
    <mergeCell ref="Q586:R586"/>
    <mergeCell ref="S651:T651"/>
    <mergeCell ref="Y387:Z387"/>
    <mergeCell ref="D440:O440"/>
    <mergeCell ref="D163:L163"/>
    <mergeCell ref="D164:L164"/>
    <mergeCell ref="S606:T606"/>
    <mergeCell ref="AA578:AB578"/>
    <mergeCell ref="Y611:Z611"/>
    <mergeCell ref="W576:X576"/>
    <mergeCell ref="Y652:Z652"/>
    <mergeCell ref="Y654:Z654"/>
    <mergeCell ref="D301:L301"/>
    <mergeCell ref="D569:F569"/>
    <mergeCell ref="P406:U406"/>
    <mergeCell ref="K604:N604"/>
    <mergeCell ref="B11:AD11"/>
    <mergeCell ref="S301:X301"/>
    <mergeCell ref="B317:AD317"/>
    <mergeCell ref="Y586:Z586"/>
    <mergeCell ref="Q660:R660"/>
    <mergeCell ref="Y622:Z622"/>
    <mergeCell ref="AA651:AB651"/>
    <mergeCell ref="G561:J561"/>
    <mergeCell ref="AA591:AB591"/>
    <mergeCell ref="Y582:Z582"/>
    <mergeCell ref="AA644:AB644"/>
    <mergeCell ref="S302:X302"/>
    <mergeCell ref="W612:X612"/>
    <mergeCell ref="C297:L298"/>
    <mergeCell ref="AA557:AB557"/>
    <mergeCell ref="AC670:AD670"/>
    <mergeCell ref="K137:N137"/>
    <mergeCell ref="Y574:Z574"/>
    <mergeCell ref="Q623:R623"/>
    <mergeCell ref="K617:N617"/>
    <mergeCell ref="AA636:AB636"/>
    <mergeCell ref="Y631:Z631"/>
    <mergeCell ref="S633:T633"/>
    <mergeCell ref="D515:O515"/>
    <mergeCell ref="D583:F583"/>
    <mergeCell ref="G669:J669"/>
    <mergeCell ref="AC603:AD603"/>
    <mergeCell ref="K670:N670"/>
    <mergeCell ref="W651:X651"/>
    <mergeCell ref="U588:V588"/>
    <mergeCell ref="Q664:R664"/>
    <mergeCell ref="Q658:R658"/>
    <mergeCell ref="W665:X665"/>
    <mergeCell ref="U634:V634"/>
    <mergeCell ref="G624:J624"/>
    <mergeCell ref="D485:O485"/>
    <mergeCell ref="Y619:Z619"/>
    <mergeCell ref="K563:N563"/>
    <mergeCell ref="U656:V656"/>
    <mergeCell ref="Q584:R584"/>
    <mergeCell ref="Q631:R631"/>
    <mergeCell ref="K559:N559"/>
    <mergeCell ref="Y569:Z569"/>
    <mergeCell ref="D494:O494"/>
    <mergeCell ref="S581:T581"/>
    <mergeCell ref="G563:J563"/>
    <mergeCell ref="K595:N595"/>
    <mergeCell ref="W567:X567"/>
    <mergeCell ref="O573:P573"/>
    <mergeCell ref="G598:J598"/>
    <mergeCell ref="D582:F582"/>
    <mergeCell ref="D574:F574"/>
    <mergeCell ref="P518:U518"/>
    <mergeCell ref="K624:N624"/>
    <mergeCell ref="W650:X650"/>
    <mergeCell ref="W661:X661"/>
    <mergeCell ref="W663:X663"/>
    <mergeCell ref="U623:V623"/>
    <mergeCell ref="G655:J655"/>
    <mergeCell ref="U659:V659"/>
    <mergeCell ref="D665:F665"/>
    <mergeCell ref="D510:O510"/>
    <mergeCell ref="D504:O504"/>
    <mergeCell ref="Y662:Z662"/>
    <mergeCell ref="D166:L166"/>
    <mergeCell ref="AC658:AD658"/>
    <mergeCell ref="W631:X631"/>
    <mergeCell ref="Y621:Z621"/>
    <mergeCell ref="Q569:R569"/>
    <mergeCell ref="Y657:Z657"/>
    <mergeCell ref="U651:V651"/>
    <mergeCell ref="AC613:AD613"/>
    <mergeCell ref="Q608:R608"/>
    <mergeCell ref="U629:V629"/>
    <mergeCell ref="D630:F630"/>
    <mergeCell ref="S637:T637"/>
    <mergeCell ref="P419:U419"/>
    <mergeCell ref="D590:F590"/>
    <mergeCell ref="D405:O405"/>
    <mergeCell ref="D457:O457"/>
    <mergeCell ref="D650:F650"/>
    <mergeCell ref="W564:X564"/>
    <mergeCell ref="W636:X636"/>
    <mergeCell ref="W630:X630"/>
    <mergeCell ref="B354:AD354"/>
    <mergeCell ref="P426:U426"/>
    <mergeCell ref="AA631:AB631"/>
    <mergeCell ref="O386:P386"/>
    <mergeCell ref="D303:L303"/>
    <mergeCell ref="AC387:AD387"/>
    <mergeCell ref="AA629:AB629"/>
    <mergeCell ref="W606:X606"/>
    <mergeCell ref="O652:P652"/>
    <mergeCell ref="O646:P646"/>
    <mergeCell ref="AC610:AD610"/>
    <mergeCell ref="Q601:R601"/>
    <mergeCell ref="C60:AD60"/>
    <mergeCell ref="P460:U460"/>
    <mergeCell ref="D473:O473"/>
    <mergeCell ref="D443:O443"/>
    <mergeCell ref="D486:O486"/>
    <mergeCell ref="P432:U432"/>
    <mergeCell ref="C113:AD113"/>
    <mergeCell ref="B108:AD108"/>
    <mergeCell ref="B106:AD106"/>
    <mergeCell ref="B107:AD107"/>
    <mergeCell ref="D100:AD100"/>
    <mergeCell ref="D179:L179"/>
    <mergeCell ref="D180:L180"/>
    <mergeCell ref="D181:L181"/>
    <mergeCell ref="D182:L182"/>
    <mergeCell ref="D162:L162"/>
    <mergeCell ref="AA63:AD63"/>
    <mergeCell ref="P468:U468"/>
    <mergeCell ref="P449:U449"/>
    <mergeCell ref="D425:O425"/>
    <mergeCell ref="P437:U437"/>
    <mergeCell ref="C65:N66"/>
    <mergeCell ref="D67:N67"/>
    <mergeCell ref="O136:P136"/>
    <mergeCell ref="AC124:AD124"/>
    <mergeCell ref="C117:AD117"/>
    <mergeCell ref="Q126:R126"/>
    <mergeCell ref="D127:J127"/>
    <mergeCell ref="C285:AD285"/>
    <mergeCell ref="S126:T126"/>
    <mergeCell ref="U127:V127"/>
    <mergeCell ref="Q125:R125"/>
    <mergeCell ref="S300:X300"/>
    <mergeCell ref="D580:F580"/>
    <mergeCell ref="Q606:R606"/>
    <mergeCell ref="AA128:AB128"/>
    <mergeCell ref="AA567:AB567"/>
    <mergeCell ref="AC616:AD616"/>
    <mergeCell ref="W604:X604"/>
    <mergeCell ref="C158:L161"/>
    <mergeCell ref="K600:N600"/>
    <mergeCell ref="W557:X557"/>
    <mergeCell ref="U570:V570"/>
    <mergeCell ref="D433:O433"/>
    <mergeCell ref="P454:U454"/>
    <mergeCell ref="W595:X595"/>
    <mergeCell ref="Q562:R562"/>
    <mergeCell ref="W610:X610"/>
    <mergeCell ref="K582:N582"/>
    <mergeCell ref="P446:U446"/>
    <mergeCell ref="AC584:AD584"/>
    <mergeCell ref="AC579:AD579"/>
    <mergeCell ref="M158:AD158"/>
    <mergeCell ref="M159:M161"/>
    <mergeCell ref="AA133:AB133"/>
    <mergeCell ref="D480:O480"/>
    <mergeCell ref="Q599:R599"/>
    <mergeCell ref="K597:N597"/>
    <mergeCell ref="S128:T128"/>
    <mergeCell ref="D577:F577"/>
    <mergeCell ref="AA615:AB615"/>
    <mergeCell ref="AC612:AD612"/>
    <mergeCell ref="K586:N586"/>
    <mergeCell ref="D165:L165"/>
    <mergeCell ref="Y677:Z677"/>
    <mergeCell ref="D637:F637"/>
    <mergeCell ref="S576:T576"/>
    <mergeCell ref="P424:U424"/>
    <mergeCell ref="AA660:AB660"/>
    <mergeCell ref="K649:N649"/>
    <mergeCell ref="U642:V642"/>
    <mergeCell ref="S650:T650"/>
    <mergeCell ref="D468:O468"/>
    <mergeCell ref="U677:V677"/>
    <mergeCell ref="W128:X128"/>
    <mergeCell ref="S135:T135"/>
    <mergeCell ref="G582:J582"/>
    <mergeCell ref="S638:T638"/>
    <mergeCell ref="U640:V640"/>
    <mergeCell ref="O626:P626"/>
    <mergeCell ref="G616:J616"/>
    <mergeCell ref="K589:N589"/>
    <mergeCell ref="K674:N674"/>
    <mergeCell ref="Q677:R677"/>
    <mergeCell ref="G567:J567"/>
    <mergeCell ref="C550:AD550"/>
    <mergeCell ref="W632:X632"/>
    <mergeCell ref="D579:F579"/>
    <mergeCell ref="D619:F619"/>
    <mergeCell ref="AC572:AD572"/>
    <mergeCell ref="AA676:AB676"/>
    <mergeCell ref="P441:U441"/>
    <mergeCell ref="W565:X565"/>
    <mergeCell ref="S663:T663"/>
    <mergeCell ref="O614:P614"/>
    <mergeCell ref="D529:AD529"/>
    <mergeCell ref="G674:J674"/>
    <mergeCell ref="Q663:R663"/>
    <mergeCell ref="Y650:Z650"/>
    <mergeCell ref="G667:J667"/>
    <mergeCell ref="Y672:Z672"/>
    <mergeCell ref="O671:P671"/>
    <mergeCell ref="O662:P662"/>
    <mergeCell ref="Y659:Z659"/>
    <mergeCell ref="Y653:Z653"/>
    <mergeCell ref="Q568:R568"/>
    <mergeCell ref="K665:N665"/>
    <mergeCell ref="P507:U507"/>
    <mergeCell ref="W633:X633"/>
    <mergeCell ref="Y641:Z641"/>
    <mergeCell ref="Q625:R625"/>
    <mergeCell ref="U624:V624"/>
    <mergeCell ref="AA642:AB642"/>
    <mergeCell ref="G658:J658"/>
    <mergeCell ref="Y618:Z618"/>
    <mergeCell ref="Y655:Z655"/>
    <mergeCell ref="O589:P589"/>
    <mergeCell ref="U653:V653"/>
    <mergeCell ref="AA652:AB652"/>
    <mergeCell ref="AA661:AB661"/>
    <mergeCell ref="AA663:AB663"/>
    <mergeCell ref="Y668:Z668"/>
    <mergeCell ref="S669:T669"/>
    <mergeCell ref="W593:X593"/>
    <mergeCell ref="Y625:Z625"/>
    <mergeCell ref="AA667:AB667"/>
    <mergeCell ref="Q643:R643"/>
    <mergeCell ref="G673:J673"/>
    <mergeCell ref="D676:F676"/>
    <mergeCell ref="W605:X605"/>
    <mergeCell ref="AC566:AD566"/>
    <mergeCell ref="G619:J619"/>
    <mergeCell ref="D467:O467"/>
    <mergeCell ref="C679:AD679"/>
    <mergeCell ref="P415:U415"/>
    <mergeCell ref="S593:T593"/>
    <mergeCell ref="G656:J656"/>
    <mergeCell ref="S595:T595"/>
    <mergeCell ref="U657:V657"/>
    <mergeCell ref="AC667:AD667"/>
    <mergeCell ref="AA592:AB592"/>
    <mergeCell ref="D484:O484"/>
    <mergeCell ref="Q603:R603"/>
    <mergeCell ref="AA621:AB621"/>
    <mergeCell ref="D561:F561"/>
    <mergeCell ref="K616:N616"/>
    <mergeCell ref="W642:X642"/>
    <mergeCell ref="W667:X667"/>
    <mergeCell ref="O576:P576"/>
    <mergeCell ref="W660:X660"/>
    <mergeCell ref="O665:P665"/>
    <mergeCell ref="O578:P578"/>
    <mergeCell ref="Q640:R640"/>
    <mergeCell ref="Q634:R634"/>
    <mergeCell ref="W662:X662"/>
    <mergeCell ref="Q633:R633"/>
    <mergeCell ref="W644:X644"/>
    <mergeCell ref="G643:J643"/>
    <mergeCell ref="K645:N645"/>
    <mergeCell ref="K643:N643"/>
    <mergeCell ref="D122:J122"/>
    <mergeCell ref="W629:X629"/>
    <mergeCell ref="AC638:AD638"/>
    <mergeCell ref="AA647:AB647"/>
    <mergeCell ref="U136:V136"/>
    <mergeCell ref="AC636:AD636"/>
    <mergeCell ref="G586:J586"/>
    <mergeCell ref="D431:O431"/>
    <mergeCell ref="G569:J569"/>
    <mergeCell ref="Q338:AD338"/>
    <mergeCell ref="K562:N562"/>
    <mergeCell ref="G583:J583"/>
    <mergeCell ref="W647:X647"/>
    <mergeCell ref="D300:L300"/>
    <mergeCell ref="S632:T632"/>
    <mergeCell ref="AC141:AD141"/>
    <mergeCell ref="U641:V641"/>
    <mergeCell ref="G580:J580"/>
    <mergeCell ref="D124:J124"/>
    <mergeCell ref="D626:F626"/>
    <mergeCell ref="C379:AD379"/>
    <mergeCell ref="P496:U496"/>
    <mergeCell ref="P366:AD366"/>
    <mergeCell ref="AC634:AD634"/>
    <mergeCell ref="D575:F575"/>
    <mergeCell ref="P489:U489"/>
    <mergeCell ref="AA594:AB594"/>
    <mergeCell ref="W562:X562"/>
    <mergeCell ref="AC628:AD628"/>
    <mergeCell ref="S134:T134"/>
    <mergeCell ref="U583:V583"/>
    <mergeCell ref="S607:T607"/>
    <mergeCell ref="D86:N86"/>
    <mergeCell ref="D198:L198"/>
    <mergeCell ref="D199:L199"/>
    <mergeCell ref="D167:L167"/>
    <mergeCell ref="D168:L168"/>
    <mergeCell ref="D169:L169"/>
    <mergeCell ref="D170:L170"/>
    <mergeCell ref="C152:AD152"/>
    <mergeCell ref="C144:AD144"/>
    <mergeCell ref="S127:T127"/>
    <mergeCell ref="AC127:AD127"/>
    <mergeCell ref="Q131:R131"/>
    <mergeCell ref="K125:N125"/>
    <mergeCell ref="K141:N141"/>
    <mergeCell ref="D173:L173"/>
    <mergeCell ref="D174:L174"/>
    <mergeCell ref="D171:L171"/>
    <mergeCell ref="D172:L172"/>
    <mergeCell ref="B147:AD147"/>
    <mergeCell ref="B146:AD146"/>
    <mergeCell ref="W133:X133"/>
    <mergeCell ref="C143:AD143"/>
    <mergeCell ref="O127:P127"/>
    <mergeCell ref="Q128:R128"/>
    <mergeCell ref="O138:P138"/>
    <mergeCell ref="U125:V125"/>
    <mergeCell ref="AA135:AB135"/>
    <mergeCell ref="K124:N124"/>
    <mergeCell ref="Y125:Z125"/>
    <mergeCell ref="K122:N122"/>
    <mergeCell ref="S125:T125"/>
    <mergeCell ref="AA134:AB134"/>
    <mergeCell ref="B3:AD3"/>
    <mergeCell ref="W575:X575"/>
    <mergeCell ref="AC136:AD136"/>
    <mergeCell ref="C61:AD61"/>
    <mergeCell ref="C105:AD105"/>
    <mergeCell ref="C16:AD16"/>
    <mergeCell ref="C14:AD14"/>
    <mergeCell ref="K652:N652"/>
    <mergeCell ref="D518:O518"/>
    <mergeCell ref="S122:T122"/>
    <mergeCell ref="W566:X566"/>
    <mergeCell ref="K654:N654"/>
    <mergeCell ref="AC573:AD573"/>
    <mergeCell ref="P422:U422"/>
    <mergeCell ref="O633:P633"/>
    <mergeCell ref="B5:AD5"/>
    <mergeCell ref="K579:N579"/>
    <mergeCell ref="U574:V574"/>
    <mergeCell ref="K561:N561"/>
    <mergeCell ref="U585:V585"/>
    <mergeCell ref="D594:F594"/>
    <mergeCell ref="B18:AD18"/>
    <mergeCell ref="O580:P580"/>
    <mergeCell ref="AC556:AD557"/>
    <mergeCell ref="S611:T611"/>
    <mergeCell ref="O582:P582"/>
    <mergeCell ref="D438:O438"/>
    <mergeCell ref="B48:AD48"/>
    <mergeCell ref="C38:AD38"/>
    <mergeCell ref="B10:AD10"/>
    <mergeCell ref="D85:N85"/>
    <mergeCell ref="G581:J581"/>
    <mergeCell ref="AI42:AI43"/>
    <mergeCell ref="B51:AD51"/>
    <mergeCell ref="AH65:AH66"/>
    <mergeCell ref="AJ65:AJ66"/>
    <mergeCell ref="AL65:AN65"/>
    <mergeCell ref="W134:X134"/>
    <mergeCell ref="AC139:AD139"/>
    <mergeCell ref="W135:X135"/>
    <mergeCell ref="C44:P44"/>
    <mergeCell ref="D125:J125"/>
    <mergeCell ref="U131:V131"/>
    <mergeCell ref="Q124:R124"/>
    <mergeCell ref="U128:V128"/>
    <mergeCell ref="C118:AD118"/>
    <mergeCell ref="W138:X138"/>
    <mergeCell ref="K129:N129"/>
    <mergeCell ref="AC123:AD123"/>
    <mergeCell ref="B50:AD50"/>
    <mergeCell ref="B49:AD49"/>
    <mergeCell ref="B87:AD87"/>
    <mergeCell ref="B89:AD89"/>
    <mergeCell ref="D75:N75"/>
    <mergeCell ref="D76:N76"/>
    <mergeCell ref="D77:N77"/>
    <mergeCell ref="D78:N78"/>
    <mergeCell ref="D79:N79"/>
    <mergeCell ref="D80:N80"/>
    <mergeCell ref="D81:N81"/>
    <mergeCell ref="D82:N82"/>
    <mergeCell ref="D83:N83"/>
    <mergeCell ref="D84:N84"/>
    <mergeCell ref="D95:AD95"/>
    <mergeCell ref="AO65:AO66"/>
    <mergeCell ref="AP65:AP66"/>
    <mergeCell ref="C47:AD47"/>
    <mergeCell ref="D68:N68"/>
    <mergeCell ref="D69:N69"/>
    <mergeCell ref="D70:N70"/>
    <mergeCell ref="D71:N71"/>
    <mergeCell ref="Y122:Z122"/>
    <mergeCell ref="D520:O520"/>
    <mergeCell ref="Q570:R570"/>
    <mergeCell ref="C540:AD540"/>
    <mergeCell ref="D72:N72"/>
    <mergeCell ref="D73:N73"/>
    <mergeCell ref="D74:N74"/>
    <mergeCell ref="AA132:AB132"/>
    <mergeCell ref="Y138:Z138"/>
    <mergeCell ref="AC140:AD140"/>
    <mergeCell ref="O140:P140"/>
    <mergeCell ref="C114:AD114"/>
    <mergeCell ref="Y300:AD300"/>
    <mergeCell ref="D452:O452"/>
    <mergeCell ref="W127:X127"/>
    <mergeCell ref="D205:L205"/>
    <mergeCell ref="D206:L206"/>
    <mergeCell ref="D207:L207"/>
    <mergeCell ref="I387:N387"/>
    <mergeCell ref="D208:L208"/>
    <mergeCell ref="D209:L209"/>
    <mergeCell ref="D210:L210"/>
    <mergeCell ref="D211:L211"/>
    <mergeCell ref="D212:L212"/>
    <mergeCell ref="D213:L213"/>
    <mergeCell ref="C22:AD22"/>
    <mergeCell ref="U582:V582"/>
    <mergeCell ref="Y620:Z620"/>
    <mergeCell ref="C377:AD377"/>
    <mergeCell ref="K609:N609"/>
    <mergeCell ref="S603:T603"/>
    <mergeCell ref="AC600:AD600"/>
    <mergeCell ref="AC593:AD593"/>
    <mergeCell ref="Y303:AD303"/>
    <mergeCell ref="C549:AD549"/>
    <mergeCell ref="K577:N577"/>
    <mergeCell ref="U557:V557"/>
    <mergeCell ref="W613:X613"/>
    <mergeCell ref="AC597:AD597"/>
    <mergeCell ref="AA564:AB564"/>
    <mergeCell ref="P452:U452"/>
    <mergeCell ref="U572:V572"/>
    <mergeCell ref="S589:T589"/>
    <mergeCell ref="D97:AD97"/>
    <mergeCell ref="P439:U439"/>
    <mergeCell ref="S578:T578"/>
    <mergeCell ref="AA619:AB619"/>
    <mergeCell ref="O560:P560"/>
    <mergeCell ref="C116:AD116"/>
    <mergeCell ref="D190:L190"/>
    <mergeCell ref="D191:L191"/>
    <mergeCell ref="D192:L192"/>
    <mergeCell ref="D193:L193"/>
    <mergeCell ref="D194:L194"/>
    <mergeCell ref="D195:L195"/>
    <mergeCell ref="Y129:Z129"/>
    <mergeCell ref="Q44:AD44"/>
    <mergeCell ref="D214:L214"/>
    <mergeCell ref="D175:L175"/>
    <mergeCell ref="D176:L176"/>
    <mergeCell ref="D177:L177"/>
    <mergeCell ref="D178:L178"/>
    <mergeCell ref="D183:L183"/>
    <mergeCell ref="D184:L184"/>
    <mergeCell ref="D185:L185"/>
    <mergeCell ref="D186:L186"/>
    <mergeCell ref="D187:L187"/>
    <mergeCell ref="D188:L188"/>
    <mergeCell ref="D189:L189"/>
    <mergeCell ref="D215:L215"/>
    <mergeCell ref="D216:L216"/>
    <mergeCell ref="D217:L217"/>
    <mergeCell ref="D218:L218"/>
    <mergeCell ref="D219:L219"/>
    <mergeCell ref="D220:L220"/>
    <mergeCell ref="D221:L221"/>
    <mergeCell ref="D266:L266"/>
    <mergeCell ref="D267:L267"/>
    <mergeCell ref="D234:L234"/>
    <mergeCell ref="D235:L235"/>
    <mergeCell ref="D236:L236"/>
    <mergeCell ref="D237:L237"/>
    <mergeCell ref="D238:L238"/>
    <mergeCell ref="D239:L239"/>
    <mergeCell ref="D240:L240"/>
    <mergeCell ref="D241:L241"/>
    <mergeCell ref="D242:L242"/>
    <mergeCell ref="D243:L243"/>
    <mergeCell ref="D244:L244"/>
    <mergeCell ref="D245:L245"/>
    <mergeCell ref="D246:L246"/>
    <mergeCell ref="D247:L247"/>
    <mergeCell ref="D248:L248"/>
    <mergeCell ref="D249:L249"/>
    <mergeCell ref="D250:L250"/>
    <mergeCell ref="D231:L231"/>
    <mergeCell ref="D232:L232"/>
    <mergeCell ref="D233:L233"/>
    <mergeCell ref="D228:L228"/>
    <mergeCell ref="D268:L268"/>
    <mergeCell ref="D269:L269"/>
    <mergeCell ref="D270:L270"/>
    <mergeCell ref="D271:L271"/>
    <mergeCell ref="D272:L272"/>
    <mergeCell ref="D273:L273"/>
    <mergeCell ref="D274:L274"/>
    <mergeCell ref="D275:L275"/>
    <mergeCell ref="D276:L276"/>
    <mergeCell ref="D277:L277"/>
    <mergeCell ref="D278:L278"/>
    <mergeCell ref="D279:L279"/>
    <mergeCell ref="D280:L280"/>
    <mergeCell ref="D281:L281"/>
    <mergeCell ref="C153:AD153"/>
    <mergeCell ref="C154:AD154"/>
    <mergeCell ref="C155:AD155"/>
    <mergeCell ref="D251:L251"/>
    <mergeCell ref="D252:L252"/>
    <mergeCell ref="D253:L253"/>
    <mergeCell ref="D254:L254"/>
    <mergeCell ref="D255:L255"/>
    <mergeCell ref="D256:L256"/>
    <mergeCell ref="D257:L257"/>
    <mergeCell ref="D258:L258"/>
    <mergeCell ref="D259:L259"/>
    <mergeCell ref="D260:L260"/>
    <mergeCell ref="D261:L261"/>
    <mergeCell ref="D262:L262"/>
    <mergeCell ref="D263:L263"/>
    <mergeCell ref="D264:L264"/>
    <mergeCell ref="D265:L265"/>
    <mergeCell ref="AS119:AV119"/>
    <mergeCell ref="AW119:AZ119"/>
    <mergeCell ref="AS120:AS121"/>
    <mergeCell ref="AT120:AT121"/>
    <mergeCell ref="AU120:AU121"/>
    <mergeCell ref="AV120:AV121"/>
    <mergeCell ref="AW120:AW121"/>
    <mergeCell ref="AX120:AX121"/>
    <mergeCell ref="AY120:AY121"/>
    <mergeCell ref="AZ120:AZ121"/>
    <mergeCell ref="B149:AD149"/>
    <mergeCell ref="AI65:AI66"/>
    <mergeCell ref="AI120:AI121"/>
    <mergeCell ref="U122:V122"/>
    <mergeCell ref="O83:R83"/>
    <mergeCell ref="O81:R81"/>
    <mergeCell ref="Q138:R138"/>
    <mergeCell ref="AC138:AD138"/>
    <mergeCell ref="W137:X137"/>
    <mergeCell ref="Q140:R140"/>
    <mergeCell ref="S123:T123"/>
    <mergeCell ref="O128:P128"/>
    <mergeCell ref="U124:V124"/>
    <mergeCell ref="K140:N140"/>
    <mergeCell ref="D139:J139"/>
    <mergeCell ref="K123:N123"/>
    <mergeCell ref="AJ120:AJ121"/>
    <mergeCell ref="AK120:AK121"/>
    <mergeCell ref="AH120:AH121"/>
    <mergeCell ref="AL120:AN120"/>
    <mergeCell ref="AO120:AO121"/>
    <mergeCell ref="AP120:AR120"/>
    <mergeCell ref="B305:AD305"/>
    <mergeCell ref="B307:AD307"/>
    <mergeCell ref="B312:AD312"/>
    <mergeCell ref="B311:AD311"/>
    <mergeCell ref="B350:AD350"/>
    <mergeCell ref="B349:AD349"/>
    <mergeCell ref="B371:AD371"/>
    <mergeCell ref="B367:AD367"/>
    <mergeCell ref="AN384:AQ384"/>
    <mergeCell ref="AR384:AU384"/>
    <mergeCell ref="AN385:AN386"/>
    <mergeCell ref="AO385:AO386"/>
    <mergeCell ref="AP385:AP386"/>
    <mergeCell ref="AQ385:AQ386"/>
    <mergeCell ref="AR385:AR386"/>
    <mergeCell ref="AS385:AS386"/>
    <mergeCell ref="AT385:AT386"/>
    <mergeCell ref="AU385:AU386"/>
    <mergeCell ref="C338:P338"/>
    <mergeCell ref="AG354:AG355"/>
    <mergeCell ref="AH354:AH355"/>
    <mergeCell ref="AH361:AK361"/>
    <mergeCell ref="C324:AD324"/>
    <mergeCell ref="B684:AD684"/>
    <mergeCell ref="B683:AD683"/>
    <mergeCell ref="B682:AD682"/>
    <mergeCell ref="B395:AD395"/>
    <mergeCell ref="B392:AD392"/>
    <mergeCell ref="B527:AD527"/>
    <mergeCell ref="B525:AD525"/>
    <mergeCell ref="AT555:AW555"/>
    <mergeCell ref="AX555:BA555"/>
    <mergeCell ref="AT556:AT557"/>
    <mergeCell ref="AU556:AU557"/>
    <mergeCell ref="AV556:AV557"/>
    <mergeCell ref="AW556:AW557"/>
    <mergeCell ref="AX556:AX557"/>
    <mergeCell ref="AY556:AY557"/>
    <mergeCell ref="AZ556:AZ557"/>
    <mergeCell ref="BA556:BA557"/>
    <mergeCell ref="D415:O415"/>
    <mergeCell ref="U652:V652"/>
    <mergeCell ref="P459:U459"/>
    <mergeCell ref="U654:V654"/>
    <mergeCell ref="S621:T621"/>
    <mergeCell ref="G612:J612"/>
    <mergeCell ref="K625:N625"/>
    <mergeCell ref="Q605:R605"/>
    <mergeCell ref="O629:P629"/>
    <mergeCell ref="K618:N618"/>
    <mergeCell ref="AC619:AD619"/>
    <mergeCell ref="K612:N612"/>
    <mergeCell ref="G617:J617"/>
    <mergeCell ref="G610:J610"/>
    <mergeCell ref="U587:V587"/>
  </mergeCells>
  <phoneticPr fontId="76" type="noConversion"/>
  <conditionalFormatting sqref="A1:XFD1048576">
    <cfRule type="expression" dxfId="484" priority="447" stopIfTrue="1">
      <formula>AND($A$1&lt;&gt;"",SEARCH("no puede registrar",A1)&gt;0)</formula>
    </cfRule>
    <cfRule type="expression" dxfId="483" priority="448" stopIfTrue="1">
      <formula>AND($A$1&lt;&gt;"",SUM(A1)&gt;0)</formula>
    </cfRule>
    <cfRule type="expression" dxfId="482" priority="449" stopIfTrue="1">
      <formula>AND($A$1&lt;&gt;"",SEARCH("la pregunta",A1)&gt;0)</formula>
    </cfRule>
    <cfRule type="expression" dxfId="481" priority="443" stopIfTrue="1">
      <formula>AND($A$1&lt;&gt;"",SEARCH("igual o mayor",A1)&gt;0)</formula>
    </cfRule>
    <cfRule type="expression" dxfId="480" priority="444" stopIfTrue="1">
      <formula>AND($A$1&lt;&gt;"",SEARCH("igual o menor",A1)&gt;0)</formula>
    </cfRule>
    <cfRule type="expression" dxfId="479" priority="445" stopIfTrue="1">
      <formula>AND($A$1&lt;&gt;"",SEARCH("pase a la pregunta",A1)&gt;0)</formula>
    </cfRule>
    <cfRule type="expression" dxfId="478" priority="446" stopIfTrue="1">
      <formula>AND($A$1&lt;&gt;"",SEARCH("en blanco",A1)&gt;0)</formula>
    </cfRule>
  </conditionalFormatting>
  <conditionalFormatting sqref="B87:AD87">
    <cfRule type="expression" dxfId="477" priority="93" stopIfTrue="1">
      <formula>AND($A$1&lt;&gt;"",SEARCH("igual o mayor",B87)&gt;0)</formula>
    </cfRule>
    <cfRule type="expression" dxfId="476" priority="99" stopIfTrue="1">
      <formula>AND($A$1&lt;&gt;"",SEARCH("la pregunta",B87)&gt;0)</formula>
    </cfRule>
    <cfRule type="expression" dxfId="475" priority="105" stopIfTrue="1">
      <formula>AND($A$1&lt;&gt;"",SUM(B87)&gt;0)</formula>
    </cfRule>
    <cfRule type="expression" dxfId="474" priority="98" stopIfTrue="1">
      <formula>AND($A$1&lt;&gt;"",SUM(B87)&gt;0)</formula>
    </cfRule>
    <cfRule type="expression" dxfId="473" priority="97" stopIfTrue="1">
      <formula>AND($A$1&lt;&gt;"",SEARCH("no puede registrar",B87)&gt;0)</formula>
    </cfRule>
    <cfRule type="expression" dxfId="472" priority="96" stopIfTrue="1">
      <formula>AND($A$1&lt;&gt;"",SEARCH("en blanco",B87)&gt;0)</formula>
    </cfRule>
    <cfRule type="expression" dxfId="471" priority="95" stopIfTrue="1">
      <formula>AND($A$1&lt;&gt;"",SEARCH("pase a la pregunta",B87)&gt;0)</formula>
    </cfRule>
    <cfRule type="expression" dxfId="470" priority="94" stopIfTrue="1">
      <formula>AND($A$1&lt;&gt;"",SEARCH("igual o menor",B87)&gt;0)</formula>
    </cfRule>
    <cfRule type="expression" dxfId="469" priority="100" stopIfTrue="1">
      <formula>AND($A$1&lt;&gt;"",SEARCH("igual o mayor",B87)&gt;0)</formula>
    </cfRule>
    <cfRule type="expression" dxfId="468" priority="101" stopIfTrue="1">
      <formula>AND($A$1&lt;&gt;"",SEARCH("igual o menor",B87)&gt;0)</formula>
    </cfRule>
    <cfRule type="expression" dxfId="467" priority="102" stopIfTrue="1">
      <formula>AND($A$1&lt;&gt;"",SEARCH("pase a la pregunta",B87)&gt;0)</formula>
    </cfRule>
    <cfRule type="expression" dxfId="466" priority="103" stopIfTrue="1">
      <formula>AND($A$1&lt;&gt;"",SEARCH("en blanco",B87)&gt;0)</formula>
    </cfRule>
    <cfRule type="expression" dxfId="465" priority="104" stopIfTrue="1">
      <formula>AND($A$1&lt;&gt;"",SEARCH("no puede registrar",B87)&gt;0)</formula>
    </cfRule>
    <cfRule type="expression" dxfId="464" priority="106" stopIfTrue="1">
      <formula>AND($A$1&lt;&gt;"",SEARCH("la pregunta",B87)&gt;0)</formula>
    </cfRule>
    <cfRule type="expression" dxfId="463" priority="107" stopIfTrue="1">
      <formula>AND($A$1&lt;&gt;"",SEARCH("igual o mayor",B87)&gt;0)</formula>
    </cfRule>
    <cfRule type="expression" dxfId="462" priority="108" stopIfTrue="1">
      <formula>AND($A$1&lt;&gt;"",SEARCH("igual o menor",B87)&gt;0)</formula>
    </cfRule>
    <cfRule type="expression" dxfId="461" priority="109" stopIfTrue="1">
      <formula>AND($A$1&lt;&gt;"",SEARCH("pase a la pregunta",B87)&gt;0)</formula>
    </cfRule>
    <cfRule type="expression" dxfId="460" priority="110" stopIfTrue="1">
      <formula>AND($A$1&lt;&gt;"",SEARCH("en blanco",B87)&gt;0)</formula>
    </cfRule>
    <cfRule type="expression" dxfId="459" priority="111" stopIfTrue="1">
      <formula>AND($A$1&lt;&gt;"",SEARCH("no puede registrar",B87)&gt;0)</formula>
    </cfRule>
    <cfRule type="expression" dxfId="458" priority="112" stopIfTrue="1">
      <formula>AND($A$1&lt;&gt;"",SUM(B87)&gt;0)</formula>
    </cfRule>
    <cfRule type="expression" dxfId="457" priority="113" stopIfTrue="1">
      <formula>AND($A$1&lt;&gt;"",SEARCH("la pregunta",B87)&gt;0)</formula>
    </cfRule>
  </conditionalFormatting>
  <conditionalFormatting sqref="B305:AD305">
    <cfRule type="expression" dxfId="456" priority="75" stopIfTrue="1">
      <formula>AND($A$1&lt;&gt;"",SEARCH("en blanco",B305)&gt;0)</formula>
    </cfRule>
    <cfRule type="expression" dxfId="455" priority="73" stopIfTrue="1">
      <formula>AND($A$1&lt;&gt;"",SEARCH("igual o menor",B305)&gt;0)</formula>
    </cfRule>
    <cfRule type="expression" dxfId="454" priority="72" stopIfTrue="1">
      <formula>AND($A$1&lt;&gt;"",SEARCH("igual o mayor",B305)&gt;0)</formula>
    </cfRule>
    <cfRule type="expression" dxfId="453" priority="71" stopIfTrue="1">
      <formula>AND($A$1&lt;&gt;"",SEARCH("la pregunta",B305)&gt;0)</formula>
    </cfRule>
    <cfRule type="expression" dxfId="452" priority="70" stopIfTrue="1">
      <formula>AND($A$1&lt;&gt;"",SUM(B305)&gt;0)</formula>
    </cfRule>
    <cfRule type="expression" dxfId="451" priority="69" stopIfTrue="1">
      <formula>AND($A$1&lt;&gt;"",SEARCH("no puede registrar",B305)&gt;0)</formula>
    </cfRule>
    <cfRule type="expression" dxfId="450" priority="68" stopIfTrue="1">
      <formula>AND($A$1&lt;&gt;"",SEARCH("en blanco",B305)&gt;0)</formula>
    </cfRule>
    <cfRule type="expression" dxfId="449" priority="67" stopIfTrue="1">
      <formula>AND($A$1&lt;&gt;"",SEARCH("pase a la pregunta",B305)&gt;0)</formula>
    </cfRule>
    <cfRule type="expression" dxfId="448" priority="74" stopIfTrue="1">
      <formula>AND($A$1&lt;&gt;"",SEARCH("pase a la pregunta",B305)&gt;0)</formula>
    </cfRule>
    <cfRule type="expression" dxfId="447" priority="78" stopIfTrue="1">
      <formula>AND($A$1&lt;&gt;"",SEARCH("la pregunta",B305)&gt;0)</formula>
    </cfRule>
    <cfRule type="expression" dxfId="446" priority="77" stopIfTrue="1">
      <formula>AND($A$1&lt;&gt;"",SUM(B305)&gt;0)</formula>
    </cfRule>
    <cfRule type="expression" dxfId="445" priority="76" stopIfTrue="1">
      <formula>AND($A$1&lt;&gt;"",SEARCH("no puede registrar",B305)&gt;0)</formula>
    </cfRule>
    <cfRule type="expression" dxfId="444" priority="58" stopIfTrue="1">
      <formula>AND($A$1&lt;&gt;"",SEARCH("igual o mayor",B305)&gt;0)</formula>
    </cfRule>
    <cfRule type="expression" dxfId="443" priority="59" stopIfTrue="1">
      <formula>AND($A$1&lt;&gt;"",SEARCH("igual o menor",B305)&gt;0)</formula>
    </cfRule>
    <cfRule type="expression" dxfId="442" priority="60" stopIfTrue="1">
      <formula>AND($A$1&lt;&gt;"",SEARCH("pase a la pregunta",B305)&gt;0)</formula>
    </cfRule>
    <cfRule type="expression" dxfId="441" priority="61" stopIfTrue="1">
      <formula>AND($A$1&lt;&gt;"",SEARCH("en blanco",B305)&gt;0)</formula>
    </cfRule>
    <cfRule type="expression" dxfId="440" priority="62" stopIfTrue="1">
      <formula>AND($A$1&lt;&gt;"",SEARCH("no puede registrar",B305)&gt;0)</formula>
    </cfRule>
    <cfRule type="expression" dxfId="439" priority="63" stopIfTrue="1">
      <formula>AND($A$1&lt;&gt;"",SUM(B305)&gt;0)</formula>
    </cfRule>
    <cfRule type="expression" dxfId="438" priority="64" stopIfTrue="1">
      <formula>AND($A$1&lt;&gt;"",SEARCH("la pregunta",B305)&gt;0)</formula>
    </cfRule>
    <cfRule type="expression" dxfId="437" priority="65" stopIfTrue="1">
      <formula>AND($A$1&lt;&gt;"",SEARCH("igual o mayor",B305)&gt;0)</formula>
    </cfRule>
    <cfRule type="expression" dxfId="436" priority="66" stopIfTrue="1">
      <formula>AND($A$1&lt;&gt;"",SEARCH("igual o menor",B305)&gt;0)</formula>
    </cfRule>
  </conditionalFormatting>
  <conditionalFormatting sqref="B371:AD371">
    <cfRule type="expression" dxfId="435" priority="55" stopIfTrue="1">
      <formula>AND($A$1&lt;&gt;"",SEARCH("no puede registrar",B371)&gt;0)</formula>
    </cfRule>
    <cfRule type="expression" dxfId="434" priority="54" stopIfTrue="1">
      <formula>AND($A$1&lt;&gt;"",SEARCH("en blanco",B371)&gt;0)</formula>
    </cfRule>
    <cfRule type="expression" dxfId="433" priority="53" stopIfTrue="1">
      <formula>AND($A$1&lt;&gt;"",SEARCH("pase a la pregunta",B371)&gt;0)</formula>
    </cfRule>
    <cfRule type="expression" dxfId="432" priority="52" stopIfTrue="1">
      <formula>AND($A$1&lt;&gt;"",SEARCH("igual o menor",B371)&gt;0)</formula>
    </cfRule>
    <cfRule type="expression" dxfId="431" priority="50" stopIfTrue="1">
      <formula>AND($A$1&lt;&gt;"",SEARCH("la pregunta",B371)&gt;0)</formula>
    </cfRule>
    <cfRule type="expression" dxfId="430" priority="49" stopIfTrue="1">
      <formula>AND($A$1&lt;&gt;"",SUM(B371)&gt;0)</formula>
    </cfRule>
    <cfRule type="expression" dxfId="429" priority="47" stopIfTrue="1">
      <formula>AND($A$1&lt;&gt;"",SEARCH("en blanco",B371)&gt;0)</formula>
    </cfRule>
    <cfRule type="expression" dxfId="428" priority="38" stopIfTrue="1">
      <formula>AND($A$1&lt;&gt;"",SEARCH("igual o menor",B371)&gt;0)</formula>
    </cfRule>
    <cfRule type="expression" dxfId="427" priority="39" stopIfTrue="1">
      <formula>AND($A$1&lt;&gt;"",SEARCH("pase a la pregunta",B371)&gt;0)</formula>
    </cfRule>
    <cfRule type="expression" dxfId="426" priority="40" stopIfTrue="1">
      <formula>AND($A$1&lt;&gt;"",SEARCH("en blanco",B371)&gt;0)</formula>
    </cfRule>
    <cfRule type="expression" dxfId="425" priority="41" stopIfTrue="1">
      <formula>AND($A$1&lt;&gt;"",SEARCH("no puede registrar",B371)&gt;0)</formula>
    </cfRule>
    <cfRule type="expression" dxfId="424" priority="42" stopIfTrue="1">
      <formula>AND($A$1&lt;&gt;"",SUM(B371)&gt;0)</formula>
    </cfRule>
    <cfRule type="expression" dxfId="423" priority="37" stopIfTrue="1">
      <formula>AND($A$1&lt;&gt;"",SEARCH("igual o mayor",B371)&gt;0)</formula>
    </cfRule>
    <cfRule type="expression" dxfId="422" priority="43" stopIfTrue="1">
      <formula>AND($A$1&lt;&gt;"",SEARCH("la pregunta",B371)&gt;0)</formula>
    </cfRule>
    <cfRule type="expression" dxfId="421" priority="44" stopIfTrue="1">
      <formula>AND($A$1&lt;&gt;"",SEARCH("igual o mayor",B371)&gt;0)</formula>
    </cfRule>
    <cfRule type="expression" dxfId="420" priority="45" stopIfTrue="1">
      <formula>AND($A$1&lt;&gt;"",SEARCH("igual o menor",B371)&gt;0)</formula>
    </cfRule>
    <cfRule type="expression" dxfId="419" priority="46" stopIfTrue="1">
      <formula>AND($A$1&lt;&gt;"",SEARCH("pase a la pregunta",B371)&gt;0)</formula>
    </cfRule>
    <cfRule type="expression" dxfId="418" priority="51" stopIfTrue="1">
      <formula>AND($A$1&lt;&gt;"",SEARCH("igual o mayor",B371)&gt;0)</formula>
    </cfRule>
    <cfRule type="expression" dxfId="417" priority="57" stopIfTrue="1">
      <formula>AND($A$1&lt;&gt;"",SEARCH("la pregunta",B371)&gt;0)</formula>
    </cfRule>
    <cfRule type="expression" dxfId="416" priority="56" stopIfTrue="1">
      <formula>AND($A$1&lt;&gt;"",SUM(B371)&gt;0)</formula>
    </cfRule>
    <cfRule type="expression" dxfId="415" priority="48" stopIfTrue="1">
      <formula>AND($A$1&lt;&gt;"",SEARCH("no puede registrar",B371)&gt;0)</formula>
    </cfRule>
  </conditionalFormatting>
  <conditionalFormatting sqref="B525:AD525">
    <cfRule type="expression" dxfId="414" priority="13" stopIfTrue="1">
      <formula>AND($A$1&lt;&gt;"",SEARCH("no puede registrar",B525)&gt;0)</formula>
    </cfRule>
    <cfRule type="expression" dxfId="413" priority="14" stopIfTrue="1">
      <formula>AND($A$1&lt;&gt;"",SUM(B525)&gt;0)</formula>
    </cfRule>
    <cfRule type="expression" dxfId="412" priority="15" stopIfTrue="1">
      <formula>AND($A$1&lt;&gt;"",SEARCH("la pregunta",B525)&gt;0)</formula>
    </cfRule>
    <cfRule type="expression" dxfId="411" priority="16" stopIfTrue="1">
      <formula>AND($A$1&lt;&gt;"",SEARCH("igual o mayor",B525)&gt;0)</formula>
    </cfRule>
    <cfRule type="expression" dxfId="410" priority="17" stopIfTrue="1">
      <formula>AND($A$1&lt;&gt;"",SEARCH("igual o menor",B525)&gt;0)</formula>
    </cfRule>
    <cfRule type="expression" dxfId="409" priority="19" stopIfTrue="1">
      <formula>AND($A$1&lt;&gt;"",SEARCH("en blanco",B525)&gt;0)</formula>
    </cfRule>
    <cfRule type="expression" dxfId="408" priority="20" stopIfTrue="1">
      <formula>AND($A$1&lt;&gt;"",SEARCH("no puede registrar",B525)&gt;0)</formula>
    </cfRule>
    <cfRule type="expression" dxfId="407" priority="21" stopIfTrue="1">
      <formula>AND($A$1&lt;&gt;"",SUM(B525)&gt;0)</formula>
    </cfRule>
    <cfRule type="expression" dxfId="406" priority="22" stopIfTrue="1">
      <formula>AND($A$1&lt;&gt;"",SEARCH("la pregunta",B525)&gt;0)</formula>
    </cfRule>
    <cfRule type="expression" dxfId="405" priority="23" stopIfTrue="1">
      <formula>AND($A$1&lt;&gt;"",SEARCH("igual o mayor",B525)&gt;0)</formula>
    </cfRule>
    <cfRule type="expression" dxfId="404" priority="24" stopIfTrue="1">
      <formula>AND($A$1&lt;&gt;"",SEARCH("igual o menor",B525)&gt;0)</formula>
    </cfRule>
    <cfRule type="expression" dxfId="403" priority="25" stopIfTrue="1">
      <formula>AND($A$1&lt;&gt;"",SEARCH("pase a la pregunta",B525)&gt;0)</formula>
    </cfRule>
    <cfRule type="expression" dxfId="402" priority="26" stopIfTrue="1">
      <formula>AND($A$1&lt;&gt;"",SEARCH("en blanco",B525)&gt;0)</formula>
    </cfRule>
    <cfRule type="expression" dxfId="401" priority="27" stopIfTrue="1">
      <formula>AND($A$1&lt;&gt;"",SEARCH("no puede registrar",B525)&gt;0)</formula>
    </cfRule>
    <cfRule type="expression" dxfId="400" priority="28" stopIfTrue="1">
      <formula>AND($A$1&lt;&gt;"",SUM(B525)&gt;0)</formula>
    </cfRule>
    <cfRule type="expression" dxfId="399" priority="29" stopIfTrue="1">
      <formula>AND($A$1&lt;&gt;"",SEARCH("la pregunta",B525)&gt;0)</formula>
    </cfRule>
    <cfRule type="expression" dxfId="398" priority="18" stopIfTrue="1">
      <formula>AND($A$1&lt;&gt;"",SEARCH("pase a la pregunta",B525)&gt;0)</formula>
    </cfRule>
    <cfRule type="expression" dxfId="397" priority="9" stopIfTrue="1">
      <formula>AND($A$1&lt;&gt;"",SEARCH("igual o mayor",B525)&gt;0)</formula>
    </cfRule>
    <cfRule type="expression" dxfId="396" priority="10" stopIfTrue="1">
      <formula>AND($A$1&lt;&gt;"",SEARCH("igual o menor",B525)&gt;0)</formula>
    </cfRule>
    <cfRule type="expression" dxfId="395" priority="11" stopIfTrue="1">
      <formula>AND($A$1&lt;&gt;"",SEARCH("pase a la pregunta",B525)&gt;0)</formula>
    </cfRule>
    <cfRule type="expression" dxfId="394" priority="12" stopIfTrue="1">
      <formula>AND($A$1&lt;&gt;"",SEARCH("en blanco",B525)&gt;0)</formula>
    </cfRule>
  </conditionalFormatting>
  <conditionalFormatting sqref="C60">
    <cfRule type="expression" dxfId="393" priority="432">
      <formula>AND(AP67&gt;0,G88="")</formula>
    </cfRule>
  </conditionalFormatting>
  <conditionalFormatting sqref="C91:C100">
    <cfRule type="expression" dxfId="392" priority="439" stopIfTrue="1">
      <formula>ISNUMBER(SEARCH(" " &amp; C91 &amp; " ", " " &amp; SUBSTITUTE($AJ$92, " / ", " ") &amp; " "))</formula>
    </cfRule>
  </conditionalFormatting>
  <conditionalFormatting sqref="C299:C301">
    <cfRule type="expression" dxfId="391" priority="440" stopIfTrue="1">
      <formula>ISNUMBER(SEARCH(" " &amp; C299 &amp; " ", " " &amp; SUBSTITUTE($AU$299, " / ", " ") &amp; " "))</formula>
    </cfRule>
  </conditionalFormatting>
  <conditionalFormatting sqref="C358:C366">
    <cfRule type="expression" dxfId="390" priority="272">
      <formula>OR($Q$338=2,$Q$338=9)</formula>
    </cfRule>
    <cfRule type="expression" dxfId="389" priority="273">
      <formula>AND($C$338&lt;&gt;"",$C$338&lt;&gt;1)</formula>
    </cfRule>
  </conditionalFormatting>
  <conditionalFormatting sqref="C529:C536">
    <cfRule type="expression" dxfId="388" priority="442" stopIfTrue="1">
      <formula>ISNUMBER(SEARCH(" " &amp; C529 &amp; " ", " " &amp; SUBSTITUTE($AJ$530, " / ", " ") &amp; " "))</formula>
    </cfRule>
  </conditionalFormatting>
  <conditionalFormatting sqref="C55:AD56">
    <cfRule type="expression" dxfId="387" priority="296">
      <formula>$AK$88&gt;0</formula>
    </cfRule>
  </conditionalFormatting>
  <conditionalFormatting sqref="C59:AD59">
    <cfRule type="expression" dxfId="386" priority="431">
      <formula>$AO$67&gt;0</formula>
    </cfRule>
  </conditionalFormatting>
  <conditionalFormatting sqref="C113:AD113">
    <cfRule type="expression" dxfId="385" priority="247">
      <formula>$AK$88&gt;0</formula>
    </cfRule>
  </conditionalFormatting>
  <conditionalFormatting sqref="C114:AD114">
    <cfRule type="expression" dxfId="384" priority="287">
      <formula>$AK$143&gt;0</formula>
    </cfRule>
  </conditionalFormatting>
  <conditionalFormatting sqref="C117:AD117">
    <cfRule type="expression" dxfId="383" priority="436">
      <formula>AND($AO$142&gt;0,$C$144="")</formula>
    </cfRule>
  </conditionalFormatting>
  <conditionalFormatting sqref="C153:AD155">
    <cfRule type="expression" dxfId="382" priority="241">
      <formula>$AK$88&gt;0</formula>
    </cfRule>
  </conditionalFormatting>
  <conditionalFormatting sqref="C156:AD156">
    <cfRule type="expression" dxfId="381" priority="226">
      <formula>$CG$282&gt;0</formula>
    </cfRule>
  </conditionalFormatting>
  <conditionalFormatting sqref="C294:AD294">
    <cfRule type="expression" dxfId="380" priority="282">
      <formula>$AP$300&gt;0</formula>
    </cfRule>
  </conditionalFormatting>
  <conditionalFormatting sqref="C295:AD295">
    <cfRule type="expression" dxfId="379" priority="284">
      <formula>AND(AQ299&gt;0,F306="")</formula>
    </cfRule>
  </conditionalFormatting>
  <conditionalFormatting sqref="C335:AD335">
    <cfRule type="expression" dxfId="378" priority="254">
      <formula>AND($AI$338&gt;0,$C$347="")</formula>
    </cfRule>
  </conditionalFormatting>
  <conditionalFormatting sqref="C379:AD379">
    <cfRule type="expression" dxfId="377" priority="271">
      <formula>$AP$389&gt;0</formula>
    </cfRule>
  </conditionalFormatting>
  <conditionalFormatting sqref="C382:AD382">
    <cfRule type="expression" dxfId="376" priority="437">
      <formula>AND($AL$387&gt;0,$C$390="")</formula>
    </cfRule>
  </conditionalFormatting>
  <conditionalFormatting sqref="C387:AD387">
    <cfRule type="expression" dxfId="375" priority="277">
      <formula>AND($C$338&lt;&gt;"",$C$338&lt;&gt;1)</formula>
    </cfRule>
    <cfRule type="expression" dxfId="374" priority="276">
      <formula>OR($Q$338=2,$Q$338=9)</formula>
    </cfRule>
  </conditionalFormatting>
  <conditionalFormatting sqref="C401:AD401">
    <cfRule type="expression" dxfId="373" priority="265">
      <formula>AND(AN405&gt;0,G526="")</formula>
    </cfRule>
  </conditionalFormatting>
  <conditionalFormatting sqref="C550:AD550">
    <cfRule type="expression" dxfId="372" priority="256">
      <formula>$AS$679&gt;0</formula>
    </cfRule>
  </conditionalFormatting>
  <conditionalFormatting sqref="C553:AD553">
    <cfRule type="expression" dxfId="371" priority="438">
      <formula>AND($AO$678&gt;0,$C$680="")</formula>
    </cfRule>
  </conditionalFormatting>
  <conditionalFormatting sqref="D60:E60">
    <cfRule type="expression" dxfId="370" priority="425">
      <formula>AND(#REF!&gt;0,H88="")</formula>
    </cfRule>
  </conditionalFormatting>
  <conditionalFormatting sqref="D67:AD86">
    <cfRule type="expression" dxfId="369" priority="239">
      <formula>AND($C$44&lt;&gt;"",$C$44&lt;&gt;1)</formula>
    </cfRule>
  </conditionalFormatting>
  <conditionalFormatting sqref="D122:AD141">
    <cfRule type="expression" dxfId="368" priority="235">
      <formula>AND($O67&lt;&gt;"",$O67&lt;&gt;1)</formula>
    </cfRule>
    <cfRule type="expression" dxfId="367" priority="236">
      <formula>AND($C$44&lt;&gt;"",$C$44&lt;&gt;1)</formula>
    </cfRule>
  </conditionalFormatting>
  <conditionalFormatting sqref="D358:AD365">
    <cfRule type="expression" dxfId="366" priority="441" stopIfTrue="1">
      <formula>ISNUMBER(SEARCH(" " &amp; D358 &amp; " ", " " &amp; SUBSTITUTE($AJ$363, " / ", " ") &amp; " "))</formula>
    </cfRule>
  </conditionalFormatting>
  <conditionalFormatting sqref="F60:AD60">
    <cfRule type="expression" dxfId="365" priority="293">
      <formula>AND(AV67&gt;0,J88="")</formula>
    </cfRule>
  </conditionalFormatting>
  <conditionalFormatting sqref="F306:AD306">
    <cfRule type="expression" dxfId="364" priority="285">
      <formula>AND(AQ299&gt;0,F306="")</formula>
    </cfRule>
    <cfRule type="expression" dxfId="363" priority="283">
      <formula>AND(AQ299=0,F306="")</formula>
    </cfRule>
  </conditionalFormatting>
  <conditionalFormatting sqref="G88">
    <cfRule type="expression" dxfId="362" priority="433">
      <formula>AND(AP67=0,G88="")</formula>
    </cfRule>
    <cfRule type="expression" dxfId="361" priority="434">
      <formula>AND(AP67&gt;0,G88="")</formula>
    </cfRule>
  </conditionalFormatting>
  <conditionalFormatting sqref="G526:AD526">
    <cfRule type="expression" dxfId="360" priority="266">
      <formula>AND(AN405&gt;0,G526="")</formula>
    </cfRule>
    <cfRule type="expression" dxfId="359" priority="264">
      <formula>AND(AN405=0,G526="")</formula>
    </cfRule>
  </conditionalFormatting>
  <conditionalFormatting sqref="G558:AD677">
    <cfRule type="expression" dxfId="358" priority="262">
      <formula>AND($P405&lt;&gt;"",$P405&lt;&gt;1)</formula>
    </cfRule>
    <cfRule type="expression" dxfId="357" priority="257">
      <formula>AND($C$338&lt;&gt;"",$C$338&lt;&gt;1)</formula>
    </cfRule>
  </conditionalFormatting>
  <conditionalFormatting sqref="H88:I88">
    <cfRule type="expression" dxfId="356" priority="429">
      <formula>AND(#REF!&gt;0,H88="")</formula>
    </cfRule>
    <cfRule type="expression" dxfId="355" priority="428">
      <formula>AND(#REF!=0,H88="")</formula>
    </cfRule>
  </conditionalFormatting>
  <conditionalFormatting sqref="I387:AD387">
    <cfRule type="expression" dxfId="354" priority="275">
      <formula>AND($C$387&lt;&gt;"",$C$387&lt;&gt;1)</formula>
    </cfRule>
  </conditionalFormatting>
  <conditionalFormatting sqref="J88:AD88">
    <cfRule type="expression" dxfId="353" priority="294">
      <formula>AND(AV67&gt;0,J88="")</formula>
    </cfRule>
    <cfRule type="expression" dxfId="352" priority="292">
      <formula>AND(AV67=0,J88="")</formula>
    </cfRule>
  </conditionalFormatting>
  <conditionalFormatting sqref="K558:AD677">
    <cfRule type="expression" dxfId="351" priority="261">
      <formula>AND($G558&lt;&gt;"",$G558&lt;&gt;1)</formula>
    </cfRule>
  </conditionalFormatting>
  <conditionalFormatting sqref="M162:AD281">
    <cfRule type="expression" dxfId="350" priority="233">
      <formula>AND($C$44&lt;&gt;"",$C$44&lt;&gt;1)</formula>
    </cfRule>
  </conditionalFormatting>
  <conditionalFormatting sqref="M299:AD303">
    <cfRule type="expression" dxfId="349" priority="228">
      <formula>AND($C$44&lt;&gt;"",$C$44&lt;&gt;1)</formula>
    </cfRule>
    <cfRule type="expression" dxfId="348" priority="227">
      <formula>SUM($P$282,$S$282,$V$282)=0</formula>
    </cfRule>
  </conditionalFormatting>
  <conditionalFormatting sqref="P162:R281">
    <cfRule type="expression" dxfId="347" priority="231">
      <formula>COUNTIF($O$67:$R$86,2)=20</formula>
    </cfRule>
  </conditionalFormatting>
  <conditionalFormatting sqref="P162:U281">
    <cfRule type="expression" dxfId="346" priority="229">
      <formula>COUNTIF($O$67:$R$86,9)=20</formula>
    </cfRule>
  </conditionalFormatting>
  <conditionalFormatting sqref="P366:AD366">
    <cfRule type="expression" dxfId="345" priority="279">
      <formula>AND(C366="X",P366="")</formula>
    </cfRule>
    <cfRule type="expression" dxfId="344" priority="278">
      <formula>AND(C366="",P366="")</formula>
    </cfRule>
  </conditionalFormatting>
  <conditionalFormatting sqref="P405:AD524">
    <cfRule type="expression" dxfId="343" priority="269">
      <formula>AND($C$338&lt;&gt;"",$C$338&lt;&gt;1)</formula>
    </cfRule>
    <cfRule type="expression" dxfId="342" priority="268">
      <formula>OR($Q$338=1,$Q$338=9)</formula>
    </cfRule>
  </conditionalFormatting>
  <conditionalFormatting sqref="Q44:AD44">
    <cfRule type="expression" dxfId="341" priority="299">
      <formula>AND($C$44&lt;&gt;"",$C$44&lt;&gt;1)</formula>
    </cfRule>
  </conditionalFormatting>
  <conditionalFormatting sqref="Q338:AD338">
    <cfRule type="expression" dxfId="340" priority="280">
      <formula>AND($C$338&lt;&gt;"",$C$338&lt;&gt;1)</formula>
    </cfRule>
  </conditionalFormatting>
  <conditionalFormatting sqref="S162:X281">
    <cfRule type="expression" dxfId="339" priority="232">
      <formula>COUNTIF($O$67:$R$86,1)=20</formula>
    </cfRule>
  </conditionalFormatting>
  <conditionalFormatting sqref="S67:AC86">
    <cfRule type="expression" dxfId="338" priority="237">
      <formula>$AD67="X"</formula>
    </cfRule>
  </conditionalFormatting>
  <conditionalFormatting sqref="S67:AD86">
    <cfRule type="expression" dxfId="337" priority="238">
      <formula>AND($O67&lt;&gt;"",$O67&lt;&gt;1)</formula>
    </cfRule>
  </conditionalFormatting>
  <conditionalFormatting sqref="U122:Z141">
    <cfRule type="expression" dxfId="336" priority="234">
      <formula>$AA122="X"</formula>
    </cfRule>
  </conditionalFormatting>
  <conditionalFormatting sqref="U387:Z387">
    <cfRule type="expression" dxfId="335" priority="274">
      <formula>AND($AA$387&lt;&gt;"",$AA$387="X")</formula>
    </cfRule>
  </conditionalFormatting>
  <conditionalFormatting sqref="U558:Z677">
    <cfRule type="expression" dxfId="334" priority="260">
      <formula>AND($AA558&lt;&gt;"",$AA558="X")</formula>
    </cfRule>
  </conditionalFormatting>
  <conditionalFormatting sqref="V162:X281">
    <cfRule type="expression" dxfId="333" priority="230">
      <formula>COUNTIF($O$67:$R$86,2)=20</formula>
    </cfRule>
  </conditionalFormatting>
  <conditionalFormatting sqref="V405:AD524">
    <cfRule type="expression" dxfId="332" priority="267">
      <formula>AND($P405&lt;&gt;"",$P405&lt;&gt;1)</formula>
    </cfRule>
  </conditionalFormatting>
  <conditionalFormatting sqref="AG88">
    <cfRule type="expression" dxfId="331" priority="203" stopIfTrue="1">
      <formula>AND($A$1&lt;&gt;"",SUM(AG88)&gt;0)</formula>
    </cfRule>
    <cfRule type="expression" dxfId="330" priority="214" stopIfTrue="1">
      <formula>AND($A$1&lt;&gt;"",SEARCH("pase a la pregunta",AG88)&gt;0)</formula>
    </cfRule>
    <cfRule type="expression" dxfId="329" priority="204" stopIfTrue="1">
      <formula>AND($A$1&lt;&gt;"",SEARCH("la pregunta",AG88)&gt;0)</formula>
    </cfRule>
    <cfRule type="expression" dxfId="328" priority="205" stopIfTrue="1">
      <formula>AND($A$1&lt;&gt;"",SEARCH("igual o mayor",AG88)&gt;0)</formula>
    </cfRule>
    <cfRule type="expression" dxfId="327" priority="206" stopIfTrue="1">
      <formula>AND($A$1&lt;&gt;"",SEARCH("igual o menor",AG88)&gt;0)</formula>
    </cfRule>
    <cfRule type="expression" dxfId="326" priority="208" stopIfTrue="1">
      <formula>AND($A$1&lt;&gt;"",SEARCH("en blanco",AG88)&gt;0)</formula>
    </cfRule>
    <cfRule type="expression" dxfId="325" priority="209" stopIfTrue="1">
      <formula>AND($A$1&lt;&gt;"",SEARCH("no puede registrar",AG88)&gt;0)</formula>
    </cfRule>
    <cfRule type="expression" dxfId="324" priority="210" stopIfTrue="1">
      <formula>AND($A$1&lt;&gt;"",SUM(AG88)&gt;0)</formula>
    </cfRule>
    <cfRule type="expression" dxfId="323" priority="211" stopIfTrue="1">
      <formula>AND($A$1&lt;&gt;"",SEARCH("la pregunta",AG88)&gt;0)</formula>
    </cfRule>
    <cfRule type="expression" dxfId="322" priority="212" stopIfTrue="1">
      <formula>AND($A$1&lt;&gt;"",SEARCH("igual o mayor",AG88)&gt;0)</formula>
    </cfRule>
    <cfRule type="expression" dxfId="321" priority="200" stopIfTrue="1">
      <formula>AND($A$1&lt;&gt;"",SEARCH("pase a la pregunta",AG88)&gt;0)</formula>
    </cfRule>
    <cfRule type="expression" dxfId="320" priority="215" stopIfTrue="1">
      <formula>AND($A$1&lt;&gt;"",SEARCH("en blanco",AG88)&gt;0)</formula>
    </cfRule>
    <cfRule type="expression" dxfId="319" priority="198" stopIfTrue="1">
      <formula>AND($A$1&lt;&gt;"",SEARCH("igual o mayor",AG88)&gt;0)</formula>
    </cfRule>
    <cfRule type="expression" dxfId="318" priority="207" stopIfTrue="1">
      <formula>AND($A$1&lt;&gt;"",SEARCH("pase a la pregunta",AG88)&gt;0)</formula>
    </cfRule>
    <cfRule type="expression" dxfId="317" priority="216" stopIfTrue="1">
      <formula>AND($A$1&lt;&gt;"",SEARCH("no puede registrar",AG88)&gt;0)</formula>
    </cfRule>
    <cfRule type="expression" dxfId="316" priority="213" stopIfTrue="1">
      <formula>AND($A$1&lt;&gt;"",SEARCH("igual o menor",AG88)&gt;0)</formula>
    </cfRule>
    <cfRule type="expression" dxfId="315" priority="199" stopIfTrue="1">
      <formula>AND($A$1&lt;&gt;"",SEARCH("igual o menor",AG88)&gt;0)</formula>
    </cfRule>
    <cfRule type="expression" dxfId="314" priority="201" stopIfTrue="1">
      <formula>AND($A$1&lt;&gt;"",SEARCH("en blanco",AG88)&gt;0)</formula>
    </cfRule>
    <cfRule type="expression" dxfId="313" priority="218" stopIfTrue="1">
      <formula>AND($A$1&lt;&gt;"",SEARCH("la pregunta",AG88)&gt;0)</formula>
    </cfRule>
    <cfRule type="expression" dxfId="312" priority="202" stopIfTrue="1">
      <formula>AND($A$1&lt;&gt;"",SEARCH("no puede registrar",AG88)&gt;0)</formula>
    </cfRule>
    <cfRule type="expression" dxfId="311" priority="217" stopIfTrue="1">
      <formula>AND($A$1&lt;&gt;"",SUM(AG88)&gt;0)</formula>
    </cfRule>
  </conditionalFormatting>
  <conditionalFormatting sqref="AG306">
    <cfRule type="expression" dxfId="310" priority="176" stopIfTrue="1">
      <formula>AND($A$1&lt;&gt;"",SEARCH("la pregunta",AG306)&gt;0)</formula>
    </cfRule>
    <cfRule type="expression" dxfId="309" priority="177" stopIfTrue="1">
      <formula>AND($A$1&lt;&gt;"",SEARCH("igual o mayor",AG306)&gt;0)</formula>
    </cfRule>
    <cfRule type="expression" dxfId="308" priority="178" stopIfTrue="1">
      <formula>AND($A$1&lt;&gt;"",SEARCH("igual o menor",AG306)&gt;0)</formula>
    </cfRule>
    <cfRule type="expression" dxfId="307" priority="179" stopIfTrue="1">
      <formula>AND($A$1&lt;&gt;"",SEARCH("pase a la pregunta",AG306)&gt;0)</formula>
    </cfRule>
    <cfRule type="expression" dxfId="306" priority="184" stopIfTrue="1">
      <formula>AND($A$1&lt;&gt;"",SEARCH("igual o mayor",AG306)&gt;0)</formula>
    </cfRule>
    <cfRule type="expression" dxfId="305" priority="181" stopIfTrue="1">
      <formula>AND($A$1&lt;&gt;"",SEARCH("no puede registrar",AG306)&gt;0)</formula>
    </cfRule>
    <cfRule type="expression" dxfId="304" priority="182" stopIfTrue="1">
      <formula>AND($A$1&lt;&gt;"",SUM(AG306)&gt;0)</formula>
    </cfRule>
    <cfRule type="expression" dxfId="303" priority="183" stopIfTrue="1">
      <formula>AND($A$1&lt;&gt;"",SEARCH("la pregunta",AG306)&gt;0)</formula>
    </cfRule>
    <cfRule type="expression" dxfId="302" priority="170" stopIfTrue="1">
      <formula>AND($A$1&lt;&gt;"",SEARCH("igual o mayor",AG306)&gt;0)</formula>
    </cfRule>
    <cfRule type="expression" dxfId="301" priority="185" stopIfTrue="1">
      <formula>AND($A$1&lt;&gt;"",SEARCH("igual o menor",AG306)&gt;0)</formula>
    </cfRule>
    <cfRule type="expression" dxfId="300" priority="186" stopIfTrue="1">
      <formula>AND($A$1&lt;&gt;"",SEARCH("pase a la pregunta",AG306)&gt;0)</formula>
    </cfRule>
    <cfRule type="expression" dxfId="299" priority="187" stopIfTrue="1">
      <formula>AND($A$1&lt;&gt;"",SEARCH("en blanco",AG306)&gt;0)</formula>
    </cfRule>
    <cfRule type="expression" dxfId="298" priority="180" stopIfTrue="1">
      <formula>AND($A$1&lt;&gt;"",SEARCH("en blanco",AG306)&gt;0)</formula>
    </cfRule>
    <cfRule type="expression" dxfId="297" priority="189" stopIfTrue="1">
      <formula>AND($A$1&lt;&gt;"",SUM(AG306)&gt;0)</formula>
    </cfRule>
    <cfRule type="expression" dxfId="296" priority="190" stopIfTrue="1">
      <formula>AND($A$1&lt;&gt;"",SEARCH("la pregunta",AG306)&gt;0)</formula>
    </cfRule>
    <cfRule type="expression" dxfId="295" priority="171" stopIfTrue="1">
      <formula>AND($A$1&lt;&gt;"",SEARCH("igual o menor",AG306)&gt;0)</formula>
    </cfRule>
    <cfRule type="expression" dxfId="294" priority="172" stopIfTrue="1">
      <formula>AND($A$1&lt;&gt;"",SEARCH("pase a la pregunta",AG306)&gt;0)</formula>
    </cfRule>
    <cfRule type="expression" dxfId="293" priority="173" stopIfTrue="1">
      <formula>AND($A$1&lt;&gt;"",SEARCH("en blanco",AG306)&gt;0)</formula>
    </cfRule>
    <cfRule type="expression" dxfId="292" priority="174" stopIfTrue="1">
      <formula>AND($A$1&lt;&gt;"",SEARCH("no puede registrar",AG306)&gt;0)</formula>
    </cfRule>
    <cfRule type="expression" dxfId="291" priority="175" stopIfTrue="1">
      <formula>AND($A$1&lt;&gt;"",SUM(AG306)&gt;0)</formula>
    </cfRule>
    <cfRule type="expression" dxfId="290" priority="188" stopIfTrue="1">
      <formula>AND($A$1&lt;&gt;"",SEARCH("no puede registrar",AG306)&gt;0)</formula>
    </cfRule>
  </conditionalFormatting>
  <conditionalFormatting sqref="AG366">
    <cfRule type="expression" dxfId="289" priority="144" stopIfTrue="1">
      <formula>AND($A$1&lt;&gt;"",SEARCH("pase a la pregunta",AG366)&gt;0)</formula>
    </cfRule>
    <cfRule type="expression" dxfId="288" priority="143" stopIfTrue="1">
      <formula>AND($A$1&lt;&gt;"",SEARCH("igual o menor",AG366)&gt;0)</formula>
    </cfRule>
    <cfRule type="expression" dxfId="287" priority="142" stopIfTrue="1">
      <formula>AND($A$1&lt;&gt;"",SEARCH("igual o mayor",AG366)&gt;0)</formula>
    </cfRule>
    <cfRule type="expression" dxfId="286" priority="149" stopIfTrue="1">
      <formula>AND($A$1&lt;&gt;"",SEARCH("igual o mayor",AG366)&gt;0)</formula>
    </cfRule>
    <cfRule type="expression" dxfId="285" priority="150" stopIfTrue="1">
      <formula>AND($A$1&lt;&gt;"",SEARCH("igual o menor",AG366)&gt;0)</formula>
    </cfRule>
    <cfRule type="expression" dxfId="284" priority="151" stopIfTrue="1">
      <formula>AND($A$1&lt;&gt;"",SEARCH("pase a la pregunta",AG366)&gt;0)</formula>
    </cfRule>
    <cfRule type="expression" dxfId="283" priority="152" stopIfTrue="1">
      <formula>AND($A$1&lt;&gt;"",SEARCH("en blanco",AG366)&gt;0)</formula>
    </cfRule>
    <cfRule type="expression" dxfId="282" priority="154" stopIfTrue="1">
      <formula>AND($A$1&lt;&gt;"",SUM(AG366)&gt;0)</formula>
    </cfRule>
    <cfRule type="expression" dxfId="281" priority="155" stopIfTrue="1">
      <formula>AND($A$1&lt;&gt;"",SEARCH("la pregunta",AG366)&gt;0)</formula>
    </cfRule>
    <cfRule type="expression" dxfId="280" priority="156" stopIfTrue="1">
      <formula>AND($A$1&lt;&gt;"",SEARCH("igual o mayor",AG366)&gt;0)</formula>
    </cfRule>
    <cfRule type="expression" dxfId="279" priority="157" stopIfTrue="1">
      <formula>AND($A$1&lt;&gt;"",SEARCH("igual o menor",AG366)&gt;0)</formula>
    </cfRule>
    <cfRule type="expression" dxfId="278" priority="158" stopIfTrue="1">
      <formula>AND($A$1&lt;&gt;"",SEARCH("pase a la pregunta",AG366)&gt;0)</formula>
    </cfRule>
    <cfRule type="expression" dxfId="277" priority="159" stopIfTrue="1">
      <formula>AND($A$1&lt;&gt;"",SEARCH("en blanco",AG366)&gt;0)</formula>
    </cfRule>
    <cfRule type="expression" dxfId="276" priority="160" stopIfTrue="1">
      <formula>AND($A$1&lt;&gt;"",SEARCH("no puede registrar",AG366)&gt;0)</formula>
    </cfRule>
    <cfRule type="expression" dxfId="275" priority="161" stopIfTrue="1">
      <formula>AND($A$1&lt;&gt;"",SUM(AG366)&gt;0)</formula>
    </cfRule>
    <cfRule type="expression" dxfId="274" priority="162" stopIfTrue="1">
      <formula>AND($A$1&lt;&gt;"",SEARCH("la pregunta",AG366)&gt;0)</formula>
    </cfRule>
    <cfRule type="expression" dxfId="273" priority="148" stopIfTrue="1">
      <formula>AND($A$1&lt;&gt;"",SEARCH("la pregunta",AG366)&gt;0)</formula>
    </cfRule>
    <cfRule type="expression" dxfId="272" priority="153" stopIfTrue="1">
      <formula>AND($A$1&lt;&gt;"",SEARCH("no puede registrar",AG366)&gt;0)</formula>
    </cfRule>
    <cfRule type="expression" dxfId="271" priority="147" stopIfTrue="1">
      <formula>AND($A$1&lt;&gt;"",SUM(AG366)&gt;0)</formula>
    </cfRule>
    <cfRule type="expression" dxfId="270" priority="146" stopIfTrue="1">
      <formula>AND($A$1&lt;&gt;"",SEARCH("no puede registrar",AG366)&gt;0)</formula>
    </cfRule>
    <cfRule type="expression" dxfId="269" priority="145" stopIfTrue="1">
      <formula>AND($A$1&lt;&gt;"",SEARCH("en blanco",AG366)&gt;0)</formula>
    </cfRule>
  </conditionalFormatting>
  <conditionalFormatting sqref="AG526">
    <cfRule type="expression" dxfId="268" priority="133" stopIfTrue="1">
      <formula>AND($A$1&lt;&gt;"",SUM(AG526)&gt;0)</formula>
    </cfRule>
    <cfRule type="expression" dxfId="267" priority="132" stopIfTrue="1">
      <formula>AND($A$1&lt;&gt;"",SEARCH("no puede registrar",AG526)&gt;0)</formula>
    </cfRule>
    <cfRule type="expression" dxfId="266" priority="119" stopIfTrue="1">
      <formula>AND($A$1&lt;&gt;"",SUM(AG526)&gt;0)</formula>
    </cfRule>
    <cfRule type="expression" dxfId="265" priority="120" stopIfTrue="1">
      <formula>AND($A$1&lt;&gt;"",SEARCH("la pregunta",AG526)&gt;0)</formula>
    </cfRule>
    <cfRule type="expression" dxfId="264" priority="121" stopIfTrue="1">
      <formula>AND($A$1&lt;&gt;"",SEARCH("igual o mayor",AG526)&gt;0)</formula>
    </cfRule>
    <cfRule type="expression" dxfId="263" priority="122" stopIfTrue="1">
      <formula>AND($A$1&lt;&gt;"",SEARCH("igual o menor",AG526)&gt;0)</formula>
    </cfRule>
    <cfRule type="expression" dxfId="262" priority="123" stopIfTrue="1">
      <formula>AND($A$1&lt;&gt;"",SEARCH("pase a la pregunta",AG526)&gt;0)</formula>
    </cfRule>
    <cfRule type="expression" dxfId="261" priority="124" stopIfTrue="1">
      <formula>AND($A$1&lt;&gt;"",SEARCH("en blanco",AG526)&gt;0)</formula>
    </cfRule>
    <cfRule type="expression" dxfId="260" priority="131" stopIfTrue="1">
      <formula>AND($A$1&lt;&gt;"",SEARCH("en blanco",AG526)&gt;0)</formula>
    </cfRule>
    <cfRule type="expression" dxfId="259" priority="127" stopIfTrue="1">
      <formula>AND($A$1&lt;&gt;"",SEARCH("la pregunta",AG526)&gt;0)</formula>
    </cfRule>
    <cfRule type="expression" dxfId="258" priority="125" stopIfTrue="1">
      <formula>AND($A$1&lt;&gt;"",SEARCH("no puede registrar",AG526)&gt;0)</formula>
    </cfRule>
    <cfRule type="expression" dxfId="257" priority="126" stopIfTrue="1">
      <formula>AND($A$1&lt;&gt;"",SUM(AG526)&gt;0)</formula>
    </cfRule>
    <cfRule type="expression" dxfId="256" priority="134" stopIfTrue="1">
      <formula>AND($A$1&lt;&gt;"",SEARCH("la pregunta",AG526)&gt;0)</formula>
    </cfRule>
    <cfRule type="expression" dxfId="255" priority="128" stopIfTrue="1">
      <formula>AND($A$1&lt;&gt;"",SEARCH("igual o mayor",AG526)&gt;0)</formula>
    </cfRule>
    <cfRule type="expression" dxfId="254" priority="129" stopIfTrue="1">
      <formula>AND($A$1&lt;&gt;"",SEARCH("igual o menor",AG526)&gt;0)</formula>
    </cfRule>
    <cfRule type="expression" dxfId="253" priority="130" stopIfTrue="1">
      <formula>AND($A$1&lt;&gt;"",SEARCH("pase a la pregunta",AG526)&gt;0)</formula>
    </cfRule>
    <cfRule type="expression" dxfId="252" priority="114" stopIfTrue="1">
      <formula>AND($A$1&lt;&gt;"",SEARCH("igual o mayor",AG526)&gt;0)</formula>
    </cfRule>
    <cfRule type="expression" dxfId="251" priority="115" stopIfTrue="1">
      <formula>AND($A$1&lt;&gt;"",SEARCH("igual o menor",AG526)&gt;0)</formula>
    </cfRule>
    <cfRule type="expression" dxfId="250" priority="116" stopIfTrue="1">
      <formula>AND($A$1&lt;&gt;"",SEARCH("pase a la pregunta",AG526)&gt;0)</formula>
    </cfRule>
    <cfRule type="expression" dxfId="249" priority="117" stopIfTrue="1">
      <formula>AND($A$1&lt;&gt;"",SEARCH("en blanco",AG526)&gt;0)</formula>
    </cfRule>
    <cfRule type="expression" dxfId="248" priority="118" stopIfTrue="1">
      <formula>AND($A$1&lt;&gt;"",SEARCH("no puede registrar",AG526)&gt;0)</formula>
    </cfRule>
  </conditionalFormatting>
  <conditionalFormatting sqref="AH90:AK91">
    <cfRule type="expression" dxfId="247" priority="225" stopIfTrue="1">
      <formula>AND($A$1&lt;&gt;"",SEARCH("la pregunta",AH90)&gt;0)</formula>
    </cfRule>
    <cfRule type="expression" dxfId="246" priority="222" stopIfTrue="1">
      <formula>AND($A$1&lt;&gt;"",SEARCH("en blanco",AH90)&gt;0)</formula>
    </cfRule>
    <cfRule type="expression" dxfId="245" priority="219" stopIfTrue="1">
      <formula>AND($A$1&lt;&gt;"",SEARCH("igual o mayor",AH90)&gt;0)</formula>
    </cfRule>
    <cfRule type="expression" dxfId="244" priority="221" stopIfTrue="1">
      <formula>AND($A$1&lt;&gt;"",SEARCH("pase a la pregunta",AH90)&gt;0)</formula>
    </cfRule>
    <cfRule type="expression" dxfId="243" priority="220" stopIfTrue="1">
      <formula>AND($A$1&lt;&gt;"",SEARCH("igual o menor",AH90)&gt;0)</formula>
    </cfRule>
    <cfRule type="expression" dxfId="242" priority="223" stopIfTrue="1">
      <formula>AND($A$1&lt;&gt;"",SEARCH("no puede registrar",AH90)&gt;0)</formula>
    </cfRule>
    <cfRule type="expression" dxfId="241" priority="224" stopIfTrue="1">
      <formula>AND($A$1&lt;&gt;"",SUM(AH90)&gt;0)</formula>
    </cfRule>
  </conditionalFormatting>
  <conditionalFormatting sqref="AH361:AK362">
    <cfRule type="expression" dxfId="240" priority="165" stopIfTrue="1">
      <formula>AND($A$1&lt;&gt;"",SEARCH("pase a la pregunta",AH361)&gt;0)</formula>
    </cfRule>
    <cfRule type="expression" dxfId="239" priority="164" stopIfTrue="1">
      <formula>AND($A$1&lt;&gt;"",SEARCH("igual o menor",AH361)&gt;0)</formula>
    </cfRule>
    <cfRule type="expression" dxfId="238" priority="169" stopIfTrue="1">
      <formula>AND($A$1&lt;&gt;"",SEARCH("la pregunta",AH361)&gt;0)</formula>
    </cfRule>
    <cfRule type="expression" dxfId="237" priority="168" stopIfTrue="1">
      <formula>AND($A$1&lt;&gt;"",SUM(AH361)&gt;0)</formula>
    </cfRule>
    <cfRule type="expression" dxfId="236" priority="167" stopIfTrue="1">
      <formula>AND($A$1&lt;&gt;"",SEARCH("no puede registrar",AH361)&gt;0)</formula>
    </cfRule>
    <cfRule type="expression" dxfId="235" priority="166" stopIfTrue="1">
      <formula>AND($A$1&lt;&gt;"",SEARCH("en blanco",AH361)&gt;0)</formula>
    </cfRule>
    <cfRule type="expression" dxfId="234" priority="163" stopIfTrue="1">
      <formula>AND($A$1&lt;&gt;"",SEARCH("igual o mayor",AH361)&gt;0)</formula>
    </cfRule>
  </conditionalFormatting>
  <conditionalFormatting sqref="AH528:AK529">
    <cfRule type="expression" dxfId="233" priority="136" stopIfTrue="1">
      <formula>AND($A$1&lt;&gt;"",SEARCH("igual o menor",AH528)&gt;0)</formula>
    </cfRule>
    <cfRule type="expression" dxfId="232" priority="138" stopIfTrue="1">
      <formula>AND($A$1&lt;&gt;"",SEARCH("en blanco",AH528)&gt;0)</formula>
    </cfRule>
    <cfRule type="expression" dxfId="231" priority="141" stopIfTrue="1">
      <formula>AND($A$1&lt;&gt;"",SEARCH("la pregunta",AH528)&gt;0)</formula>
    </cfRule>
    <cfRule type="expression" dxfId="230" priority="140" stopIfTrue="1">
      <formula>AND($A$1&lt;&gt;"",SUM(AH528)&gt;0)</formula>
    </cfRule>
    <cfRule type="expression" dxfId="229" priority="139" stopIfTrue="1">
      <formula>AND($A$1&lt;&gt;"",SEARCH("no puede registrar",AH528)&gt;0)</formula>
    </cfRule>
    <cfRule type="expression" dxfId="228" priority="137" stopIfTrue="1">
      <formula>AND($A$1&lt;&gt;"",SEARCH("pase a la pregunta",AH528)&gt;0)</formula>
    </cfRule>
    <cfRule type="expression" dxfId="227" priority="135" stopIfTrue="1">
      <formula>AND($A$1&lt;&gt;"",SEARCH("igual o mayor",AH528)&gt;0)</formula>
    </cfRule>
  </conditionalFormatting>
  <conditionalFormatting sqref="AN384 AR384 AN385:AU387 AU388">
    <cfRule type="expression" dxfId="226" priority="34" stopIfTrue="1">
      <formula>AND($A$1&lt;&gt;"",SEARCH("no puede registrar",AN384)&gt;0)</formula>
    </cfRule>
    <cfRule type="expression" dxfId="225" priority="30" stopIfTrue="1">
      <formula>AND($A$1&lt;&gt;"",SEARCH("igual o mayor",AN384)&gt;0)</formula>
    </cfRule>
    <cfRule type="expression" dxfId="224" priority="35" stopIfTrue="1">
      <formula>AND($A$1&lt;&gt;"",SUM(AN384)&gt;0)</formula>
    </cfRule>
    <cfRule type="expression" dxfId="223" priority="36" stopIfTrue="1">
      <formula>AND($A$1&lt;&gt;"",SEARCH("la pregunta",AN384)&gt;0)</formula>
    </cfRule>
    <cfRule type="expression" dxfId="222" priority="33" stopIfTrue="1">
      <formula>AND($A$1&lt;&gt;"",SEARCH("en blanco",AN384)&gt;0)</formula>
    </cfRule>
    <cfRule type="expression" dxfId="221" priority="32" stopIfTrue="1">
      <formula>AND($A$1&lt;&gt;"",SEARCH("pase a la pregunta",AN384)&gt;0)</formula>
    </cfRule>
    <cfRule type="expression" dxfId="220" priority="31" stopIfTrue="1">
      <formula>AND($A$1&lt;&gt;"",SEARCH("igual o menor",AN384)&gt;0)</formula>
    </cfRule>
  </conditionalFormatting>
  <conditionalFormatting sqref="AS119 AW119 AS120:AZ141">
    <cfRule type="expression" dxfId="219" priority="88" stopIfTrue="1">
      <formula>AND($A$1&lt;&gt;"",SEARCH("pase a la pregunta",AS119)&gt;0)</formula>
    </cfRule>
    <cfRule type="expression" dxfId="218" priority="87" stopIfTrue="1">
      <formula>AND($A$1&lt;&gt;"",SEARCH("igual o menor",AS119)&gt;0)</formula>
    </cfRule>
    <cfRule type="expression" dxfId="217" priority="89" stopIfTrue="1">
      <formula>AND($A$1&lt;&gt;"",SEARCH("en blanco",AS119)&gt;0)</formula>
    </cfRule>
    <cfRule type="expression" dxfId="216" priority="86" stopIfTrue="1">
      <formula>AND($A$1&lt;&gt;"",SEARCH("igual o mayor",AS119)&gt;0)</formula>
    </cfRule>
    <cfRule type="expression" dxfId="215" priority="92" stopIfTrue="1">
      <formula>AND($A$1&lt;&gt;"",SEARCH("la pregunta",AS119)&gt;0)</formula>
    </cfRule>
    <cfRule type="expression" dxfId="214" priority="91" stopIfTrue="1">
      <formula>AND($A$1&lt;&gt;"",SUM(AS119)&gt;0)</formula>
    </cfRule>
    <cfRule type="expression" dxfId="213" priority="90" stopIfTrue="1">
      <formula>AND($A$1&lt;&gt;"",SEARCH("no puede registrar",AS119)&gt;0)</formula>
    </cfRule>
  </conditionalFormatting>
  <conditionalFormatting sqref="AS297:AV298">
    <cfRule type="expression" dxfId="212" priority="197" stopIfTrue="1">
      <formula>AND($A$1&lt;&gt;"",SEARCH("la pregunta",AS297)&gt;0)</formula>
    </cfRule>
    <cfRule type="expression" dxfId="211" priority="191" stopIfTrue="1">
      <formula>AND($A$1&lt;&gt;"",SEARCH("igual o mayor",AS297)&gt;0)</formula>
    </cfRule>
    <cfRule type="expression" dxfId="210" priority="196" stopIfTrue="1">
      <formula>AND($A$1&lt;&gt;"",SUM(AS297)&gt;0)</formula>
    </cfRule>
    <cfRule type="expression" dxfId="209" priority="195" stopIfTrue="1">
      <formula>AND($A$1&lt;&gt;"",SEARCH("no puede registrar",AS297)&gt;0)</formula>
    </cfRule>
    <cfRule type="expression" dxfId="208" priority="194" stopIfTrue="1">
      <formula>AND($A$1&lt;&gt;"",SEARCH("en blanco",AS297)&gt;0)</formula>
    </cfRule>
    <cfRule type="expression" dxfId="207" priority="193" stopIfTrue="1">
      <formula>AND($A$1&lt;&gt;"",SEARCH("pase a la pregunta",AS297)&gt;0)</formula>
    </cfRule>
    <cfRule type="expression" dxfId="206" priority="192" stopIfTrue="1">
      <formula>AND($A$1&lt;&gt;"",SEARCH("igual o menor",AS297)&gt;0)</formula>
    </cfRule>
  </conditionalFormatting>
  <conditionalFormatting sqref="AT555 AX555 AT556:BA677 BA678">
    <cfRule type="expression" dxfId="205" priority="5" stopIfTrue="1">
      <formula>AND($A$1&lt;&gt;"",SEARCH("en blanco",AT555)&gt;0)</formula>
    </cfRule>
    <cfRule type="expression" dxfId="204" priority="6" stopIfTrue="1">
      <formula>AND($A$1&lt;&gt;"",SEARCH("no puede registrar",AT555)&gt;0)</formula>
    </cfRule>
    <cfRule type="expression" dxfId="203" priority="4" stopIfTrue="1">
      <formula>AND($A$1&lt;&gt;"",SEARCH("pase a la pregunta",AT555)&gt;0)</formula>
    </cfRule>
    <cfRule type="expression" dxfId="202" priority="8" stopIfTrue="1">
      <formula>AND($A$1&lt;&gt;"",SEARCH("la pregunta",AT555)&gt;0)</formula>
    </cfRule>
    <cfRule type="expression" dxfId="201" priority="7" stopIfTrue="1">
      <formula>AND($A$1&lt;&gt;"",SUM(AT555)&gt;0)</formula>
    </cfRule>
    <cfRule type="expression" dxfId="200" priority="2" stopIfTrue="1">
      <formula>AND($A$1&lt;&gt;"",SEARCH("igual o mayor",AT555)&gt;0)</formula>
    </cfRule>
    <cfRule type="expression" dxfId="199" priority="3" stopIfTrue="1">
      <formula>AND($A$1&lt;&gt;"",SEARCH("igual o menor",AT555)&gt;0)</formula>
    </cfRule>
  </conditionalFormatting>
  <conditionalFormatting sqref="AZ142">
    <cfRule type="expression" dxfId="198" priority="80" stopIfTrue="1">
      <formula>AND($A$1&lt;&gt;"",SEARCH("igual o menor",AZ142)&gt;0)</formula>
    </cfRule>
    <cfRule type="expression" dxfId="197" priority="85" stopIfTrue="1">
      <formula>AND($A$1&lt;&gt;"",SEARCH("la pregunta",AZ142)&gt;0)</formula>
    </cfRule>
    <cfRule type="expression" dxfId="196" priority="84" stopIfTrue="1">
      <formula>AND($A$1&lt;&gt;"",SUM(AZ142)&gt;0)</formula>
    </cfRule>
    <cfRule type="expression" dxfId="195" priority="83" stopIfTrue="1">
      <formula>AND($A$1&lt;&gt;"",SEARCH("no puede registrar",AZ142)&gt;0)</formula>
    </cfRule>
    <cfRule type="expression" dxfId="194" priority="82" stopIfTrue="1">
      <formula>AND($A$1&lt;&gt;"",SEARCH("en blanco",AZ142)&gt;0)</formula>
    </cfRule>
    <cfRule type="expression" dxfId="193" priority="81" stopIfTrue="1">
      <formula>AND($A$1&lt;&gt;"",SEARCH("pase a la pregunta",AZ142)&gt;0)</formula>
    </cfRule>
    <cfRule type="expression" dxfId="192" priority="79" stopIfTrue="1">
      <formula>AND($A$1&lt;&gt;"",SEARCH("igual o mayor",AZ142)&gt;0)</formula>
    </cfRule>
  </conditionalFormatting>
  <dataValidations count="166">
    <dataValidation type="list" allowBlank="1" showErrorMessage="1" errorTitle="Datos incorrectos" error="Los datos ingresados no son correctos, revise las opciones disponibles" sqref="C338 G558:G677 P405:P524 C387">
      <formula1>"1,2,3,9"</formula1>
    </dataValidation>
    <dataValidation type="list" allowBlank="1" showErrorMessage="1" errorTitle="Datos incorrectos" error="Los datos ingresados no son correctos, revise las opciones disponibles" sqref="Q338:AD338">
      <formula1>"1, 2, 3, 9"</formula1>
    </dataValidation>
    <dataValidation type="list" allowBlank="1" showInputMessage="1" showErrorMessage="1" sqref="S67:AD86 AA122:AB141 C358:C366 AA387:AB387 V405:AD524 AA558:AB677">
      <formula1>"X"</formula1>
    </dataValidation>
    <dataValidation type="list" allowBlank="1" showErrorMessage="1" errorTitle="Datos incorrectos" error="Los datos ingresados no son correctos, revise las opciones disponibles" sqref="C44:P44">
      <formula1>"1,2,9"</formula1>
    </dataValidation>
    <dataValidation type="list" allowBlank="1" showInputMessage="1" showErrorMessage="1" sqref="O67:R86">
      <formula1>"1,2,9"</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7">
      <formula1>$AG$67=0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8">
      <formula1>$AG$68=0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9">
      <formula1>$AG$69=0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0">
      <formula1>$AG$70=0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1">
      <formula1>$AG$71=0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2">
      <formula1>$AG$72=0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3">
      <formula1>$AG$73=0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4">
      <formula1>$AG$74=0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5">
      <formula1>$AG$75=0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6">
      <formula1>$AG$76=0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7">
      <formula1>$AG$77=0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8">
      <formula1>$AG$78=0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9">
      <formula1>$AG$79=0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0">
      <formula1>$AG$80=0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1">
      <formula1>$AG$81=0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2">
      <formula1>$AG$82=0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3">
      <formula1>$AG$83=0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4">
      <formula1>$AG$84=0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5">
      <formula1>$AG$85=0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6">
      <formula1>$AG$86=0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2">
      <formula1>$AG$122=0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3">
      <formula1>$AG$123=0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4">
      <formula1>$AG$124=0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5">
      <formula1>$AG$125=0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6">
      <formula1>$AG$126=0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7">
      <formula1>$AG$127=0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8">
      <formula1>$AG$128=0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9">
      <formula1>$AG$129=0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0">
      <formula1>$AG$130=0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1">
      <formula1>$AG$131=0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2">
      <formula1>$AG$132=0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3">
      <formula1>$AG$133=0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4">
      <formula1>$AG$134=0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5">
      <formula1>$AG$135=0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6">
      <formula1>$AG$136=0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7">
      <formula1>$AG$137=0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8">
      <formula1>$AG$138=0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9">
      <formula1>$AG$139=0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0">
      <formula1>$AG$140=0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1">
      <formula1>$AG$141=0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I387">
      <formula1>$AM$387=0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58">
      <formula1>$AS$558=0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59">
      <formula1>$AS$559=0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0">
      <formula1>$AS$560=0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1">
      <formula1>$AS$561=0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2">
      <formula1>$AS$562=0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3">
      <formula1>$AS$563=0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4">
      <formula1>$AS$564=0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5">
      <formula1>$AS$565=0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6">
      <formula1>$AS$566=0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7">
      <formula1>$AS$567=0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8">
      <formula1>$AS$568=0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69">
      <formula1>$AS$569=0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0">
      <formula1>$AS$570=0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1">
      <formula1>$AS$571=0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2">
      <formula1>$AS$572=0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3">
      <formula1>$AS$573=0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4">
      <formula1>$AS$574=0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5">
      <formula1>$AS$575=0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6">
      <formula1>$AS$576=0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7">
      <formula1>$AS$577=0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8">
      <formula1>$AS$578=0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79">
      <formula1>$AS$579=0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0">
      <formula1>$AS$580=0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1">
      <formula1>$AS$581=0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2">
      <formula1>$AS$582=0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3">
      <formula1>$AS$583=0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4">
      <formula1>$AS$584=0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5">
      <formula1>$AS$585=0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6">
      <formula1>$AS$586=0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7">
      <formula1>$AS$587=0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8">
      <formula1>$AS$588=0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89">
      <formula1>$AS$589=0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0">
      <formula1>$AS$590=0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1">
      <formula1>$AS$591=0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2">
      <formula1>$AS$592=0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3">
      <formula1>$AS$593=0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4">
      <formula1>$AS$594=0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5">
      <formula1>$AS$595=0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6">
      <formula1>$AS$596=0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7">
      <formula1>$AS$597=0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8">
      <formula1>$AS$598=0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599">
      <formula1>$AS$599=0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0">
      <formula1>$AS$600=0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1">
      <formula1>$AS$601=0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2">
      <formula1>$AS$602=0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3">
      <formula1>$AS$603=0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4">
      <formula1>$AS$604=0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5">
      <formula1>$AS$605=0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6">
      <formula1>$AS$606=0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7">
      <formula1>$AS$607=0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8">
      <formula1>$AS$608=0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09">
      <formula1>$AS$609=0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0">
      <formula1>$AS$610=0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1">
      <formula1>$AS$611=0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2">
      <formula1>$AS$612=0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3">
      <formula1>$AS$613=0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4">
      <formula1>$AS$614=0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5">
      <formula1>$AS$615=0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6">
      <formula1>$AS$616=0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7">
      <formula1>$AS$617=0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8">
      <formula1>$AS$618=0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19">
      <formula1>$AS$619=0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0">
      <formula1>$AS$620=0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1">
      <formula1>$AS$621=0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2">
      <formula1>$AS$622=0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3">
      <formula1>$AS$623=0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4">
      <formula1>$AS$624=0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5">
      <formula1>$AS$625=0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6">
      <formula1>$AS$626=0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7">
      <formula1>$AS$627=0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8">
      <formula1>$AS$628=0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29">
      <formula1>$AS$629=0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0">
      <formula1>$AS$630=0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1">
      <formula1>$AS$631=0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2">
      <formula1>$AS$632=0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3">
      <formula1>$AS$633=0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4">
      <formula1>$AS$634=0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5">
      <formula1>$AS$635=0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6">
      <formula1>$AS$636=0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7">
      <formula1>$AS$637=0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8">
      <formula1>$AS$638=0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39">
      <formula1>$AS$639=0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0">
      <formula1>$AS$640=0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1">
      <formula1>$AS$641=0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2">
      <formula1>$AS$642=0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3">
      <formula1>$AS$643=0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4">
      <formula1>$AS$644=0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5">
      <formula1>$AS$645=0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6">
      <formula1>$AS$646=0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7">
      <formula1>$AS$647=0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8">
      <formula1>$AS$648=0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49">
      <formula1>$AS$649=0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0">
      <formula1>$AS$650=0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1">
      <formula1>$AS$651=0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2">
      <formula1>$AS$652=0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3">
      <formula1>$AS$653=0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4">
      <formula1>$AS$654=0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5">
      <formula1>$AS$655=0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6">
      <formula1>$AS$656=0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7">
      <formula1>$AS$657=0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8">
      <formula1>$AS$658=0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59">
      <formula1>$AS$659=0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0">
      <formula1>$AS$660=0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1">
      <formula1>$AS$661=0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2">
      <formula1>$AS$662=0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3">
      <formula1>$AS$663=0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4">
      <formula1>$AS$664=0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5">
      <formula1>$AS$665=0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6">
      <formula1>$AS$666=0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7">
      <formula1>$AS$667=0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8">
      <formula1>$AS$668=0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69">
      <formula1>$AS$669=0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70">
      <formula1>$AS$670=0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71">
      <formula1>$AS$671=0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72">
      <formula1>$AS$672=0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73">
      <formula1>$AS$673=0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74">
      <formula1>$AS$674=0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75">
      <formula1>$AS$675=0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76">
      <formula1>$AS$676=0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677">
      <formula1>$AS$677=0</formula1>
    </dataValidation>
  </dataValidations>
  <hyperlinks>
    <hyperlink ref="AA7" location="Índice!B31" display="Índice"/>
    <hyperlink ref="AA63" location="'Complemento 4'!DW12" display="Complemento 4"/>
    <hyperlink ref="AA7:AD7" location="Índice!C3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Cuestionario</oddHeader>
    <oddFooter>&amp;LCenso Nacional de Gobiernos Estatales 2026&amp;R&amp;P de &amp;N</oddFooter>
  </headerFooter>
  <rowBreaks count="7" manualBreakCount="7">
    <brk id="64" max="30" man="1"/>
    <brk id="115" max="30" man="1"/>
    <brk id="157" max="30" man="1"/>
    <brk id="278" max="30" man="1"/>
    <brk id="363" max="30" man="1"/>
    <brk id="400" max="30" man="1"/>
    <brk id="525"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52"/>
  <sheetViews>
    <sheetView showGridLines="0" view="pageBreakPreview" zoomScale="120" zoomScaleNormal="100" zoomScaleSheetLayoutView="120" workbookViewId="0"/>
  </sheetViews>
  <sheetFormatPr baseColWidth="10" defaultColWidth="0" defaultRowHeight="15" customHeight="1" zeroHeight="1"/>
  <cols>
    <col min="1" max="1" width="5.625" style="78" customWidth="1"/>
    <col min="2" max="52" width="3.625" style="78" customWidth="1"/>
    <col min="53" max="53" width="5.625" style="78" customWidth="1"/>
    <col min="54" max="131" width="13.625" style="78" hidden="1" customWidth="1"/>
    <col min="132" max="16384" width="3.625" style="78" hidden="1"/>
  </cols>
  <sheetData>
    <row r="1" spans="1:57" ht="173.25" customHeight="1">
      <c r="A1" s="648"/>
      <c r="B1" s="1026"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c r="AL1" s="799"/>
      <c r="AM1" s="799"/>
      <c r="AN1" s="799"/>
      <c r="AO1" s="799"/>
      <c r="AP1" s="799"/>
      <c r="AQ1" s="799"/>
      <c r="AR1" s="799"/>
      <c r="AS1" s="799"/>
      <c r="AT1" s="799"/>
      <c r="AU1" s="799"/>
      <c r="AV1" s="799"/>
      <c r="AW1" s="799"/>
      <c r="AX1" s="799"/>
      <c r="AY1" s="799"/>
      <c r="AZ1" s="799"/>
    </row>
    <row r="2" spans="1:57" ht="15" customHeight="1">
      <c r="A2" s="22"/>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57" ht="45" customHeight="1">
      <c r="A3" s="22"/>
      <c r="B3" s="1024" t="s">
        <v>1</v>
      </c>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c r="AL3" s="799"/>
      <c r="AM3" s="799"/>
      <c r="AN3" s="799"/>
      <c r="AO3" s="799"/>
      <c r="AP3" s="799"/>
      <c r="AQ3" s="799"/>
      <c r="AR3" s="799"/>
      <c r="AS3" s="799"/>
      <c r="AT3" s="799"/>
      <c r="AU3" s="799"/>
      <c r="AV3" s="799"/>
      <c r="AW3" s="799"/>
      <c r="AX3" s="799"/>
      <c r="AY3" s="799"/>
      <c r="AZ3" s="799"/>
    </row>
    <row r="4" spans="1:57" ht="15" customHeight="1">
      <c r="A4" s="22"/>
      <c r="B4" s="65"/>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57" ht="45" customHeight="1">
      <c r="A5" s="22"/>
      <c r="B5" s="1024" t="s">
        <v>2</v>
      </c>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c r="AT5" s="799"/>
      <c r="AU5" s="799"/>
      <c r="AV5" s="799"/>
      <c r="AW5" s="799"/>
      <c r="AX5" s="799"/>
      <c r="AY5" s="799"/>
      <c r="AZ5" s="799"/>
    </row>
    <row r="6" spans="1:57" ht="15" customHeight="1">
      <c r="A6" s="2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row>
    <row r="7" spans="1:57" ht="72" customHeight="1">
      <c r="B7" s="683" t="s">
        <v>28</v>
      </c>
      <c r="C7" s="799"/>
      <c r="D7" s="799"/>
      <c r="E7" s="799"/>
      <c r="F7" s="799"/>
      <c r="G7" s="799"/>
      <c r="H7" s="799"/>
      <c r="I7" s="799"/>
      <c r="J7" s="799"/>
      <c r="K7" s="799"/>
      <c r="L7" s="799"/>
      <c r="M7" s="799"/>
      <c r="N7" s="799"/>
      <c r="O7" s="799"/>
      <c r="P7" s="799"/>
      <c r="Q7" s="799"/>
      <c r="R7" s="799"/>
      <c r="S7" s="799"/>
      <c r="T7" s="799"/>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799"/>
      <c r="AY7" s="799"/>
      <c r="AZ7" s="799"/>
    </row>
    <row r="8" spans="1:57" ht="15" customHeight="1">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row>
    <row r="9" spans="1:57" ht="15" customHeight="1" thickBot="1">
      <c r="A9" s="22"/>
      <c r="B9" s="3" t="s">
        <v>4</v>
      </c>
      <c r="C9" s="67"/>
      <c r="D9" s="67"/>
      <c r="E9" s="67"/>
      <c r="F9" s="67"/>
      <c r="G9" s="67"/>
      <c r="H9" s="67"/>
      <c r="I9" s="67"/>
      <c r="J9" s="67"/>
      <c r="K9" s="67"/>
      <c r="L9" s="67"/>
      <c r="M9" s="12"/>
      <c r="N9" s="3" t="s">
        <v>5</v>
      </c>
      <c r="O9" s="12"/>
      <c r="P9" s="12"/>
      <c r="Q9" s="12"/>
      <c r="R9" s="12"/>
      <c r="S9" s="12"/>
      <c r="T9" s="12"/>
      <c r="U9" s="12"/>
      <c r="V9" s="12"/>
      <c r="W9" s="12"/>
      <c r="X9" s="12"/>
      <c r="Y9" s="12"/>
      <c r="AF9" s="20"/>
      <c r="AG9" s="20"/>
      <c r="AH9" s="20"/>
      <c r="AI9" s="20"/>
      <c r="AJ9" s="20"/>
      <c r="AK9" s="20"/>
      <c r="AL9" s="20"/>
      <c r="AM9" s="20"/>
      <c r="AN9" s="20"/>
      <c r="AO9" s="20"/>
      <c r="AP9" s="20"/>
      <c r="AQ9" s="20"/>
      <c r="AR9" s="20"/>
      <c r="AS9" s="20"/>
      <c r="AT9" s="20"/>
      <c r="AU9" s="20"/>
      <c r="AV9" s="20"/>
      <c r="AW9" s="821" t="s">
        <v>3</v>
      </c>
      <c r="AX9" s="799"/>
      <c r="AY9" s="799"/>
      <c r="AZ9" s="799"/>
    </row>
    <row r="10" spans="1:57" ht="15" customHeight="1" thickBot="1">
      <c r="A10" s="22"/>
      <c r="B10" s="680" t="str">
        <f>IF(Presentación!B10="","",Presentación!B10)</f>
        <v>Veracruz de Ignacio de la Llave</v>
      </c>
      <c r="C10" s="681"/>
      <c r="D10" s="681"/>
      <c r="E10" s="681"/>
      <c r="F10" s="681"/>
      <c r="G10" s="681"/>
      <c r="H10" s="681"/>
      <c r="I10" s="681"/>
      <c r="J10" s="681"/>
      <c r="K10" s="681"/>
      <c r="L10" s="682"/>
      <c r="M10" s="72"/>
      <c r="N10" s="680" t="str">
        <f>IF(Presentación!N10="","",Presentación!N10)</f>
        <v>230</v>
      </c>
      <c r="O10" s="682"/>
      <c r="P10" s="19"/>
      <c r="Q10" s="70"/>
      <c r="R10" s="70"/>
      <c r="S10" s="70"/>
      <c r="T10" s="70"/>
      <c r="U10" s="70"/>
      <c r="V10" s="70"/>
      <c r="W10" s="70"/>
      <c r="X10" s="70"/>
      <c r="Y10" s="70"/>
      <c r="Z10" s="70"/>
      <c r="AA10" s="70"/>
      <c r="AB10" s="19"/>
      <c r="AC10" s="70"/>
      <c r="AD10" s="101"/>
      <c r="AW10" s="125"/>
      <c r="AX10" s="125"/>
      <c r="AY10" s="125"/>
      <c r="AZ10" s="125"/>
    </row>
    <row r="11" spans="1:57" ht="15" customHeight="1">
      <c r="A11" s="22"/>
      <c r="B11" s="1"/>
      <c r="C11" s="1"/>
      <c r="D11" s="1"/>
      <c r="E11" s="1"/>
      <c r="F11" s="1"/>
      <c r="G11" s="1"/>
      <c r="H11" s="1"/>
      <c r="I11" s="1"/>
      <c r="J11" s="1"/>
      <c r="K11" s="1"/>
      <c r="L11" s="1"/>
      <c r="M11" s="1"/>
      <c r="N11" s="1"/>
      <c r="O11" s="18"/>
      <c r="P11" s="122"/>
      <c r="Q11" s="122"/>
      <c r="R11" s="122"/>
      <c r="S11" s="122"/>
      <c r="T11" s="122"/>
      <c r="U11" s="122"/>
      <c r="V11" s="122"/>
      <c r="W11" s="122"/>
      <c r="X11" s="122"/>
      <c r="Y11" s="122"/>
      <c r="Z11" s="122"/>
      <c r="AA11" s="73"/>
      <c r="AB11" s="122"/>
      <c r="AC11" s="122"/>
      <c r="AW11" s="125"/>
      <c r="AX11" s="125"/>
      <c r="AY11" s="125"/>
      <c r="AZ11" s="125"/>
    </row>
    <row r="12" spans="1:57" ht="15" customHeight="1">
      <c r="A12" s="22"/>
      <c r="B12" s="1"/>
      <c r="C12" s="1"/>
      <c r="D12" s="1"/>
      <c r="E12" s="1"/>
      <c r="F12" s="1"/>
      <c r="G12" s="1"/>
      <c r="H12" s="1"/>
      <c r="I12" s="1"/>
      <c r="J12" s="1"/>
      <c r="K12" s="1"/>
      <c r="L12" s="1"/>
      <c r="M12" s="1"/>
      <c r="N12" s="1"/>
      <c r="O12" s="18"/>
      <c r="P12" s="122"/>
      <c r="Q12" s="122"/>
      <c r="R12" s="122"/>
      <c r="S12" s="122"/>
      <c r="T12" s="122"/>
      <c r="U12" s="122"/>
      <c r="V12" s="122"/>
      <c r="W12" s="122"/>
      <c r="X12" s="122"/>
      <c r="Y12" s="122"/>
      <c r="AF12" s="126"/>
      <c r="AG12" s="126"/>
      <c r="AH12" s="126"/>
      <c r="AI12" s="126"/>
      <c r="AJ12" s="126"/>
      <c r="AK12" s="126"/>
      <c r="AL12" s="126"/>
      <c r="AM12" s="126"/>
      <c r="AN12" s="126"/>
      <c r="AO12" s="126"/>
      <c r="AP12" s="126"/>
      <c r="AQ12" s="126"/>
      <c r="AR12" s="126"/>
      <c r="AS12" s="126"/>
      <c r="AT12" s="126"/>
      <c r="AU12" s="126"/>
      <c r="AV12" s="126"/>
      <c r="AW12" s="1025" t="s">
        <v>6341</v>
      </c>
      <c r="AX12" s="925"/>
      <c r="AY12" s="925"/>
      <c r="AZ12" s="925"/>
    </row>
    <row r="13" spans="1:57" ht="15" customHeight="1">
      <c r="A13" s="2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row>
    <row r="14" spans="1:57" ht="15" customHeight="1">
      <c r="A14" s="22"/>
      <c r="B14" s="822" t="s">
        <v>6342</v>
      </c>
      <c r="C14" s="817"/>
      <c r="D14" s="817"/>
      <c r="E14" s="817"/>
      <c r="F14" s="817"/>
      <c r="G14" s="817"/>
      <c r="H14" s="817"/>
      <c r="I14" s="817"/>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3"/>
      <c r="BE14" s="107"/>
    </row>
    <row r="15" spans="1:57" ht="15" customHeight="1">
      <c r="A15" s="22"/>
      <c r="B15" s="96"/>
      <c r="C15" s="815" t="s">
        <v>6343</v>
      </c>
      <c r="D15" s="799"/>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c r="AT15" s="799"/>
      <c r="AU15" s="799"/>
      <c r="AV15" s="799"/>
      <c r="AW15" s="799"/>
      <c r="AX15" s="799"/>
      <c r="AY15" s="799"/>
      <c r="AZ15" s="769"/>
      <c r="BE15" s="449"/>
    </row>
    <row r="16" spans="1:57" ht="24" customHeight="1">
      <c r="A16" s="22"/>
      <c r="B16" s="96"/>
      <c r="C16" s="823" t="s">
        <v>6344</v>
      </c>
      <c r="D16" s="799"/>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c r="AT16" s="799"/>
      <c r="AU16" s="799"/>
      <c r="AV16" s="799"/>
      <c r="AW16" s="799"/>
      <c r="AX16" s="799"/>
      <c r="AY16" s="799"/>
      <c r="AZ16" s="769"/>
      <c r="BE16" s="107"/>
    </row>
    <row r="17" spans="1:129" ht="24" customHeight="1">
      <c r="A17" s="22"/>
      <c r="B17" s="27"/>
      <c r="C17" s="815" t="s">
        <v>6345</v>
      </c>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799"/>
      <c r="AI17" s="799"/>
      <c r="AJ17" s="799"/>
      <c r="AK17" s="799"/>
      <c r="AL17" s="799"/>
      <c r="AM17" s="799"/>
      <c r="AN17" s="799"/>
      <c r="AO17" s="799"/>
      <c r="AP17" s="799"/>
      <c r="AQ17" s="799"/>
      <c r="AR17" s="799"/>
      <c r="AS17" s="799"/>
      <c r="AT17" s="799"/>
      <c r="AU17" s="799"/>
      <c r="AV17" s="799"/>
      <c r="AW17" s="799"/>
      <c r="AX17" s="799"/>
      <c r="AY17" s="799"/>
      <c r="AZ17" s="769"/>
    </row>
    <row r="18" spans="1:129" ht="24" customHeight="1">
      <c r="A18" s="22"/>
      <c r="B18" s="27"/>
      <c r="C18" s="823" t="s">
        <v>6346</v>
      </c>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799"/>
      <c r="AE18" s="799"/>
      <c r="AF18" s="799"/>
      <c r="AG18" s="799"/>
      <c r="AH18" s="799"/>
      <c r="AI18" s="799"/>
      <c r="AJ18" s="799"/>
      <c r="AK18" s="799"/>
      <c r="AL18" s="799"/>
      <c r="AM18" s="799"/>
      <c r="AN18" s="799"/>
      <c r="AO18" s="799"/>
      <c r="AP18" s="799"/>
      <c r="AQ18" s="799"/>
      <c r="AR18" s="799"/>
      <c r="AS18" s="799"/>
      <c r="AT18" s="799"/>
      <c r="AU18" s="799"/>
      <c r="AV18" s="799"/>
      <c r="AW18" s="799"/>
      <c r="AX18" s="799"/>
      <c r="AY18" s="799"/>
      <c r="AZ18" s="769"/>
    </row>
    <row r="19" spans="1:129" ht="15" customHeight="1">
      <c r="A19" s="22"/>
      <c r="B19" s="127"/>
      <c r="C19" s="939" t="s">
        <v>6347</v>
      </c>
      <c r="D19" s="781"/>
      <c r="E19" s="781"/>
      <c r="F19" s="781"/>
      <c r="G19" s="781"/>
      <c r="H19" s="781"/>
      <c r="I19" s="781"/>
      <c r="J19" s="781"/>
      <c r="K19" s="781"/>
      <c r="L19" s="781"/>
      <c r="M19" s="781"/>
      <c r="N19" s="781"/>
      <c r="O19" s="781"/>
      <c r="P19" s="781"/>
      <c r="Q19" s="781"/>
      <c r="R19" s="781"/>
      <c r="S19" s="781"/>
      <c r="T19" s="781"/>
      <c r="U19" s="781"/>
      <c r="V19" s="781"/>
      <c r="W19" s="781"/>
      <c r="X19" s="781"/>
      <c r="Y19" s="781"/>
      <c r="Z19" s="781"/>
      <c r="AA19" s="781"/>
      <c r="AB19" s="781"/>
      <c r="AC19" s="781"/>
      <c r="AD19" s="781"/>
      <c r="AE19" s="781"/>
      <c r="AF19" s="781"/>
      <c r="AG19" s="781"/>
      <c r="AH19" s="781"/>
      <c r="AI19" s="781"/>
      <c r="AJ19" s="781"/>
      <c r="AK19" s="781"/>
      <c r="AL19" s="781"/>
      <c r="AM19" s="781"/>
      <c r="AN19" s="781"/>
      <c r="AO19" s="781"/>
      <c r="AP19" s="781"/>
      <c r="AQ19" s="781"/>
      <c r="AR19" s="781"/>
      <c r="AS19" s="781"/>
      <c r="AT19" s="781"/>
      <c r="AU19" s="781"/>
      <c r="AV19" s="781"/>
      <c r="AW19" s="781"/>
      <c r="AX19" s="781"/>
      <c r="AY19" s="781"/>
      <c r="AZ19" s="782"/>
      <c r="BY19" s="994" t="s">
        <v>6348</v>
      </c>
    </row>
    <row r="20" spans="1:129" ht="15" customHeight="1">
      <c r="A20" s="2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BY20" s="994"/>
      <c r="CH20" s="1019" t="s">
        <v>5103</v>
      </c>
      <c r="CI20" s="1019"/>
      <c r="CJ20" s="1019"/>
    </row>
    <row r="21" spans="1:129" ht="48" customHeight="1">
      <c r="A21" s="22"/>
      <c r="B21" s="12"/>
      <c r="C21" s="820" t="s">
        <v>5094</v>
      </c>
      <c r="D21" s="817"/>
      <c r="E21" s="817"/>
      <c r="F21" s="817"/>
      <c r="G21" s="813"/>
      <c r="H21" s="820" t="s">
        <v>6349</v>
      </c>
      <c r="I21" s="723"/>
      <c r="J21" s="723"/>
      <c r="K21" s="723"/>
      <c r="L21" s="723"/>
      <c r="M21" s="723"/>
      <c r="N21" s="723"/>
      <c r="O21" s="723"/>
      <c r="P21" s="724"/>
      <c r="Q21" s="820" t="s">
        <v>6350</v>
      </c>
      <c r="R21" s="723"/>
      <c r="S21" s="723"/>
      <c r="T21" s="723"/>
      <c r="U21" s="723"/>
      <c r="V21" s="723"/>
      <c r="W21" s="723"/>
      <c r="X21" s="723"/>
      <c r="Y21" s="724"/>
      <c r="Z21" s="820" t="s">
        <v>6351</v>
      </c>
      <c r="AA21" s="723"/>
      <c r="AB21" s="723"/>
      <c r="AC21" s="723"/>
      <c r="AD21" s="723"/>
      <c r="AE21" s="723"/>
      <c r="AF21" s="723"/>
      <c r="AG21" s="723"/>
      <c r="AH21" s="724"/>
      <c r="AI21" s="820" t="s">
        <v>6352</v>
      </c>
      <c r="AJ21" s="723"/>
      <c r="AK21" s="723"/>
      <c r="AL21" s="723"/>
      <c r="AM21" s="723"/>
      <c r="AN21" s="723"/>
      <c r="AO21" s="723"/>
      <c r="AP21" s="723"/>
      <c r="AQ21" s="724"/>
      <c r="AR21" s="820" t="s">
        <v>6353</v>
      </c>
      <c r="AS21" s="723"/>
      <c r="AT21" s="723"/>
      <c r="AU21" s="723"/>
      <c r="AV21" s="723"/>
      <c r="AW21" s="723"/>
      <c r="AX21" s="723"/>
      <c r="AY21" s="723"/>
      <c r="AZ21" s="724"/>
      <c r="BY21" s="523">
        <f>IF(AND(OR(CNGE_2026_M1_Secc1_Sub3!$C$24="X",CNGE_2026_M1_Secc1_Sub3!$C$27="X",CNGE_2026_M1_Secc1_Sub3!$C$28="X",CNGE_2026_M1_Secc1_Sub3!$C$29="X"),COUNTA(H24:AZ143)&gt;0),1,0)</f>
        <v>0</v>
      </c>
      <c r="CD21" s="616" t="s">
        <v>5101</v>
      </c>
      <c r="CE21" s="1015" t="s">
        <v>5102</v>
      </c>
      <c r="CF21" s="1016"/>
      <c r="CG21" s="1016"/>
      <c r="CH21" s="1019" t="s">
        <v>6354</v>
      </c>
      <c r="CI21" s="1019"/>
      <c r="CJ21" s="1019"/>
      <c r="CK21" s="1015" t="s">
        <v>6237</v>
      </c>
      <c r="CL21" s="1016"/>
      <c r="CM21" s="1016"/>
      <c r="CN21" s="76"/>
      <c r="CO21" s="76"/>
      <c r="CP21" s="76"/>
      <c r="CQ21" s="76"/>
      <c r="CR21" s="76"/>
      <c r="CS21" s="76"/>
      <c r="CT21" s="76"/>
      <c r="CU21" s="76"/>
      <c r="CV21" s="76"/>
      <c r="CW21" s="76"/>
      <c r="CX21" s="76"/>
      <c r="CY21" s="76"/>
      <c r="CZ21" s="76"/>
      <c r="DA21" s="76"/>
      <c r="DB21" s="76"/>
      <c r="DN21" s="76"/>
      <c r="DO21" s="76"/>
      <c r="DP21" s="76"/>
      <c r="DQ21" s="76"/>
      <c r="DR21" s="76"/>
      <c r="DS21" s="76"/>
      <c r="DT21" s="76"/>
      <c r="DU21" s="76"/>
      <c r="DV21" s="76"/>
    </row>
    <row r="22" spans="1:129" ht="36" customHeight="1">
      <c r="A22" s="22"/>
      <c r="B22" s="12"/>
      <c r="C22" s="883"/>
      <c r="D22" s="799"/>
      <c r="E22" s="799"/>
      <c r="F22" s="799"/>
      <c r="G22" s="769"/>
      <c r="H22" s="684" t="s">
        <v>6355</v>
      </c>
      <c r="I22" s="817"/>
      <c r="J22" s="813"/>
      <c r="K22" s="684" t="s">
        <v>6356</v>
      </c>
      <c r="L22" s="817"/>
      <c r="M22" s="813"/>
      <c r="N22" s="684" t="s">
        <v>6357</v>
      </c>
      <c r="O22" s="723"/>
      <c r="P22" s="724"/>
      <c r="Q22" s="684" t="s">
        <v>6355</v>
      </c>
      <c r="R22" s="817"/>
      <c r="S22" s="813"/>
      <c r="T22" s="684" t="s">
        <v>6356</v>
      </c>
      <c r="U22" s="817"/>
      <c r="V22" s="813"/>
      <c r="W22" s="684" t="s">
        <v>6357</v>
      </c>
      <c r="X22" s="723"/>
      <c r="Y22" s="724"/>
      <c r="Z22" s="684" t="s">
        <v>6355</v>
      </c>
      <c r="AA22" s="817"/>
      <c r="AB22" s="813"/>
      <c r="AC22" s="684" t="s">
        <v>6356</v>
      </c>
      <c r="AD22" s="817"/>
      <c r="AE22" s="813"/>
      <c r="AF22" s="684" t="s">
        <v>6357</v>
      </c>
      <c r="AG22" s="723"/>
      <c r="AH22" s="724"/>
      <c r="AI22" s="684" t="s">
        <v>6355</v>
      </c>
      <c r="AJ22" s="817"/>
      <c r="AK22" s="813"/>
      <c r="AL22" s="684" t="s">
        <v>6356</v>
      </c>
      <c r="AM22" s="817"/>
      <c r="AN22" s="813"/>
      <c r="AO22" s="684" t="s">
        <v>6357</v>
      </c>
      <c r="AP22" s="723"/>
      <c r="AQ22" s="724"/>
      <c r="AR22" s="684" t="s">
        <v>6355</v>
      </c>
      <c r="AS22" s="817"/>
      <c r="AT22" s="813"/>
      <c r="AU22" s="684" t="s">
        <v>6356</v>
      </c>
      <c r="AV22" s="817"/>
      <c r="AW22" s="813"/>
      <c r="AX22" s="684" t="s">
        <v>6357</v>
      </c>
      <c r="AY22" s="723"/>
      <c r="AZ22" s="724"/>
      <c r="BB22" s="1020" t="s">
        <v>6358</v>
      </c>
      <c r="BC22" s="1020"/>
      <c r="BD22" s="1020"/>
      <c r="BE22" s="1020"/>
      <c r="BF22" s="1020" t="s">
        <v>6359</v>
      </c>
      <c r="BG22" s="1020"/>
      <c r="BH22" s="1020"/>
      <c r="BI22" s="1020"/>
      <c r="BJ22" s="1020" t="s">
        <v>6360</v>
      </c>
      <c r="BK22" s="1020"/>
      <c r="BL22" s="1020"/>
      <c r="BM22" s="1020"/>
      <c r="BN22" s="1020" t="s">
        <v>6361</v>
      </c>
      <c r="BO22" s="1020"/>
      <c r="BP22" s="1020"/>
      <c r="BQ22" s="1020"/>
      <c r="BR22" s="1020" t="s">
        <v>6362</v>
      </c>
      <c r="BS22" s="1020"/>
      <c r="BT22" s="1020"/>
      <c r="BU22" s="1020"/>
      <c r="BV22" s="851" t="s">
        <v>5424</v>
      </c>
      <c r="BW22" s="851"/>
      <c r="BX22" s="851"/>
      <c r="BY22" s="963" t="s">
        <v>6363</v>
      </c>
      <c r="BZ22" s="966" t="s">
        <v>5121</v>
      </c>
      <c r="CA22" s="905" t="s">
        <v>5105</v>
      </c>
      <c r="CB22" s="905"/>
      <c r="CC22" s="933"/>
      <c r="CD22" s="1021" t="s">
        <v>6364</v>
      </c>
      <c r="CE22" s="1017"/>
      <c r="CF22" s="1018"/>
      <c r="CG22" s="1018"/>
      <c r="CH22" s="1019" t="s">
        <v>5664</v>
      </c>
      <c r="CI22" s="1022" t="s">
        <v>5665</v>
      </c>
      <c r="CJ22" s="1023" t="s">
        <v>5666</v>
      </c>
      <c r="CK22" s="1017"/>
      <c r="CL22" s="1018"/>
      <c r="CM22" s="1018"/>
      <c r="CN22" s="1014" t="s">
        <v>6365</v>
      </c>
      <c r="CO22" s="76"/>
      <c r="CP22" s="76"/>
      <c r="CQ22" s="76"/>
      <c r="CR22" s="76"/>
      <c r="CS22" s="76"/>
      <c r="CT22" s="924" t="s">
        <v>5933</v>
      </c>
      <c r="CU22" s="924" t="s">
        <v>5933</v>
      </c>
      <c r="CV22" s="924" t="s">
        <v>5933</v>
      </c>
      <c r="CW22" s="924" t="s">
        <v>5933</v>
      </c>
      <c r="CX22" s="924" t="s">
        <v>5933</v>
      </c>
      <c r="CY22" s="76"/>
      <c r="CZ22" s="76"/>
      <c r="DA22" s="76"/>
      <c r="DB22" s="76"/>
      <c r="DN22" s="76"/>
      <c r="DO22" s="76"/>
      <c r="DP22" s="76"/>
      <c r="DQ22" s="76"/>
      <c r="DR22" s="76"/>
      <c r="DS22" s="76"/>
      <c r="DT22" s="76"/>
      <c r="DU22" s="76"/>
      <c r="DV22" s="76"/>
    </row>
    <row r="23" spans="1:129" ht="48" customHeight="1">
      <c r="A23" s="22"/>
      <c r="B23" s="12"/>
      <c r="C23" s="814"/>
      <c r="D23" s="781"/>
      <c r="E23" s="781"/>
      <c r="F23" s="781"/>
      <c r="G23" s="782"/>
      <c r="H23" s="814"/>
      <c r="I23" s="781"/>
      <c r="J23" s="782"/>
      <c r="K23" s="814"/>
      <c r="L23" s="781"/>
      <c r="M23" s="782"/>
      <c r="N23" s="121" t="s">
        <v>5425</v>
      </c>
      <c r="O23" s="32" t="s">
        <v>5650</v>
      </c>
      <c r="P23" s="32" t="s">
        <v>5651</v>
      </c>
      <c r="Q23" s="814"/>
      <c r="R23" s="781"/>
      <c r="S23" s="782"/>
      <c r="T23" s="814"/>
      <c r="U23" s="781"/>
      <c r="V23" s="782"/>
      <c r="W23" s="121" t="s">
        <v>5425</v>
      </c>
      <c r="X23" s="32" t="s">
        <v>5650</v>
      </c>
      <c r="Y23" s="32" t="s">
        <v>5651</v>
      </c>
      <c r="Z23" s="814"/>
      <c r="AA23" s="781"/>
      <c r="AB23" s="782"/>
      <c r="AC23" s="814"/>
      <c r="AD23" s="781"/>
      <c r="AE23" s="782"/>
      <c r="AF23" s="121" t="s">
        <v>5425</v>
      </c>
      <c r="AG23" s="32" t="s">
        <v>5650</v>
      </c>
      <c r="AH23" s="32" t="s">
        <v>5651</v>
      </c>
      <c r="AI23" s="814"/>
      <c r="AJ23" s="781"/>
      <c r="AK23" s="782"/>
      <c r="AL23" s="814"/>
      <c r="AM23" s="781"/>
      <c r="AN23" s="782"/>
      <c r="AO23" s="121" t="s">
        <v>5425</v>
      </c>
      <c r="AP23" s="32" t="s">
        <v>5650</v>
      </c>
      <c r="AQ23" s="32" t="s">
        <v>5651</v>
      </c>
      <c r="AR23" s="814"/>
      <c r="AS23" s="781"/>
      <c r="AT23" s="782"/>
      <c r="AU23" s="814"/>
      <c r="AV23" s="781"/>
      <c r="AW23" s="782"/>
      <c r="AX23" s="121" t="s">
        <v>5425</v>
      </c>
      <c r="AY23" s="32" t="s">
        <v>5650</v>
      </c>
      <c r="AZ23" s="32" t="s">
        <v>5651</v>
      </c>
      <c r="BB23" t="s">
        <v>5430</v>
      </c>
      <c r="BC23" t="s">
        <v>5431</v>
      </c>
      <c r="BD23" t="s">
        <v>5432</v>
      </c>
      <c r="BE23" t="s">
        <v>5433</v>
      </c>
      <c r="BF23" t="s">
        <v>5434</v>
      </c>
      <c r="BG23" t="s">
        <v>5435</v>
      </c>
      <c r="BH23" t="s">
        <v>5436</v>
      </c>
      <c r="BI23" t="s">
        <v>5437</v>
      </c>
      <c r="BJ23" t="s">
        <v>5670</v>
      </c>
      <c r="BK23" t="s">
        <v>5671</v>
      </c>
      <c r="BL23" t="s">
        <v>5672</v>
      </c>
      <c r="BM23" t="s">
        <v>5673</v>
      </c>
      <c r="BN23" t="s">
        <v>5674</v>
      </c>
      <c r="BO23" t="s">
        <v>5675</v>
      </c>
      <c r="BP23" t="s">
        <v>5676</v>
      </c>
      <c r="BQ23" t="s">
        <v>5677</v>
      </c>
      <c r="BR23" t="s">
        <v>5678</v>
      </c>
      <c r="BS23" t="s">
        <v>5679</v>
      </c>
      <c r="BT23" t="s">
        <v>5680</v>
      </c>
      <c r="BU23" t="s">
        <v>5681</v>
      </c>
      <c r="BV23" s="351" t="s">
        <v>5114</v>
      </c>
      <c r="BW23" s="311" t="s">
        <v>5115</v>
      </c>
      <c r="BX23" s="281" t="s">
        <v>5116</v>
      </c>
      <c r="BY23" s="963"/>
      <c r="BZ23" s="966"/>
      <c r="CA23" s="279" t="s">
        <v>5122</v>
      </c>
      <c r="CB23" s="311" t="s">
        <v>5115</v>
      </c>
      <c r="CC23" s="585" t="s">
        <v>5116</v>
      </c>
      <c r="CD23" s="1021"/>
      <c r="CE23" s="279" t="s">
        <v>5114</v>
      </c>
      <c r="CF23" s="280" t="s">
        <v>5115</v>
      </c>
      <c r="CG23" s="281" t="s">
        <v>5116</v>
      </c>
      <c r="CH23" s="1019"/>
      <c r="CI23" s="1022"/>
      <c r="CJ23" s="1023"/>
      <c r="CK23" s="279" t="s">
        <v>5114</v>
      </c>
      <c r="CL23" s="280" t="s">
        <v>5115</v>
      </c>
      <c r="CM23" s="585" t="s">
        <v>5116</v>
      </c>
      <c r="CN23" s="1014"/>
      <c r="CO23" s="628" t="s">
        <v>5108</v>
      </c>
      <c r="CP23" s="628" t="s">
        <v>5108</v>
      </c>
      <c r="CQ23" s="628" t="s">
        <v>5108</v>
      </c>
      <c r="CR23" s="628" t="s">
        <v>5108</v>
      </c>
      <c r="CS23" s="628" t="s">
        <v>5108</v>
      </c>
      <c r="CT23" s="924"/>
      <c r="CU23" s="924"/>
      <c r="CV23" s="924"/>
      <c r="CW23" s="924"/>
      <c r="CX23" s="924"/>
      <c r="CY23" s="107"/>
      <c r="CZ23" s="107"/>
      <c r="DA23" s="107"/>
      <c r="DB23" s="107"/>
      <c r="DN23" s="76"/>
      <c r="DO23" s="76"/>
      <c r="DP23" s="76"/>
      <c r="DQ23" s="76"/>
      <c r="DR23" s="76"/>
      <c r="DS23" s="76"/>
      <c r="DT23" s="76"/>
      <c r="DU23" s="76"/>
      <c r="DV23" s="76"/>
      <c r="DY23"/>
    </row>
    <row r="24" spans="1:129" ht="14.25">
      <c r="A24" s="22"/>
      <c r="B24" s="12"/>
      <c r="C24" s="46" t="s">
        <v>5023</v>
      </c>
      <c r="D24" s="800" t="str">
        <f>IF(CNGE_2026_M1_Secc1_Sub1!$D41="","",CNGE_2026_M1_Secc1_Sub1!$D41)</f>
        <v/>
      </c>
      <c r="E24" s="723"/>
      <c r="F24" s="723"/>
      <c r="G24" s="724"/>
      <c r="H24" s="728"/>
      <c r="I24" s="714"/>
      <c r="J24" s="805"/>
      <c r="K24" s="847"/>
      <c r="L24" s="714"/>
      <c r="M24" s="805"/>
      <c r="N24" s="640"/>
      <c r="O24" s="638"/>
      <c r="P24" s="638"/>
      <c r="Q24" s="728"/>
      <c r="R24" s="714"/>
      <c r="S24" s="805"/>
      <c r="T24" s="847"/>
      <c r="U24" s="714"/>
      <c r="V24" s="805"/>
      <c r="W24" s="640"/>
      <c r="X24" s="638"/>
      <c r="Y24" s="638"/>
      <c r="Z24" s="728"/>
      <c r="AA24" s="714"/>
      <c r="AB24" s="805"/>
      <c r="AC24" s="847"/>
      <c r="AD24" s="714"/>
      <c r="AE24" s="805"/>
      <c r="AF24" s="640"/>
      <c r="AG24" s="638"/>
      <c r="AH24" s="638"/>
      <c r="AI24" s="728"/>
      <c r="AJ24" s="714"/>
      <c r="AK24" s="805"/>
      <c r="AL24" s="847"/>
      <c r="AM24" s="714"/>
      <c r="AN24" s="805"/>
      <c r="AO24" s="640"/>
      <c r="AP24" s="638"/>
      <c r="AQ24" s="638"/>
      <c r="AR24" s="728"/>
      <c r="AS24" s="714"/>
      <c r="AT24" s="805"/>
      <c r="AU24" s="847"/>
      <c r="AV24" s="714"/>
      <c r="AW24" s="805"/>
      <c r="AX24" s="640"/>
      <c r="AY24" s="638"/>
      <c r="AZ24" s="638"/>
      <c r="BB24">
        <f>N24</f>
        <v>0</v>
      </c>
      <c r="BC24">
        <f>COUNTIF(O24:P24,"NS")</f>
        <v>0</v>
      </c>
      <c r="BD24">
        <f>SUM(O24:P24)</f>
        <v>0</v>
      </c>
      <c r="BE24">
        <f>IF(COUNTIF(N24:P24,"NA")=3,0,IF(OR(AND(BB24=0,BC24&gt;0),AND(BB24="NS",BD24&gt;0), AND(BB24="NS", BC24=0,BD24=0)), 1, IF(OR(AND(BB24&gt;0,BC24&gt;1,BB24&gt;BD24), AND(BB24="NS",BC24=2), AND(BB24="NS",BD24=0,BC24&gt;0),BB24=BD24), 0, 1)))</f>
        <v>0</v>
      </c>
      <c r="BF24">
        <f>W24</f>
        <v>0</v>
      </c>
      <c r="BG24">
        <f>COUNTIF(X24:Y24,"NS")</f>
        <v>0</v>
      </c>
      <c r="BH24">
        <f>SUM(X24:Y24)</f>
        <v>0</v>
      </c>
      <c r="BI24">
        <f>IF(COUNTIF(W24:Y24,"NA")=3,0,IF(OR(AND(BF24=0,BG24&gt;0),AND(BF24="NS",BH24&gt;0), AND(BF24="NS", BG24=0,BH24=0)), 1, IF(OR(AND(BF24&gt;0,BG24&gt;1,BF24&gt;BH24), AND(BF24="NS",BG24=2), AND(BF24="NS",BH24=0,BG24&gt;0),BF24=BH24), 0, 1)))</f>
        <v>0</v>
      </c>
      <c r="BJ24">
        <f>AF24</f>
        <v>0</v>
      </c>
      <c r="BK24">
        <f>COUNTIF(AG24:AH24,"NS")</f>
        <v>0</v>
      </c>
      <c r="BL24">
        <f>SUM(AG24:AH24)</f>
        <v>0</v>
      </c>
      <c r="BM24">
        <f>IF(COUNTIF(AF24:AH24,"NA")=3,0,IF(OR(AND(BJ24=0,BK24&gt;0),AND(BJ24="NS",BL24&gt;0), AND(BJ24="NS", BK24=0,BL24=0)), 1, IF(OR(AND(BJ24&gt;0,BK24&gt;1,BJ24&gt;BL24), AND(BJ24="NS",BK24=2), AND(BJ24="NS",BL24=0,BK24&gt;0),BJ24=BL24), 0, 1)))</f>
        <v>0</v>
      </c>
      <c r="BN24">
        <f>AO24</f>
        <v>0</v>
      </c>
      <c r="BO24">
        <f>COUNTIF(AP24:AQ24,"NS")</f>
        <v>0</v>
      </c>
      <c r="BP24">
        <f>SUM(AP24:AQ24)</f>
        <v>0</v>
      </c>
      <c r="BQ24">
        <f>IF(COUNTIF(AO24:AQ24,"NA")=3,0,IF(OR(AND(BN24=0,BO24&gt;0),AND(BN24="NS",BP24&gt;0), AND(BN24="NS", BO24=0,BP24=0)), 1, IF(OR(AND(BN24&gt;0,BO24&gt;1,BN24&gt;BP24), AND(BN24="NS",BO24=2), AND(BN24="NS",BP24=0,BO24&gt;0),BN24=BP24), 0, 1)))</f>
        <v>0</v>
      </c>
      <c r="BR24">
        <f>AX24</f>
        <v>0</v>
      </c>
      <c r="BS24">
        <f>COUNTIF(AY24:AZ24,"NS")</f>
        <v>0</v>
      </c>
      <c r="BT24">
        <f>SUM(AY24:AZ24)</f>
        <v>0</v>
      </c>
      <c r="BU24">
        <f>IF(COUNTIF(AX24:AZ24,"NA")=3,0,IF(OR(AND(BR24=0,BS24&gt;0),AND(BR24="NS",BT24&gt;0), AND(BR24="NS", BS24=0,BT24=0)), 1, IF(OR(AND(BR24&gt;0,BS24&gt;1,BR24&gt;BT24), AND(BR24="NS",BS24=2), AND(BR24="NS",BT24=0,BS24&gt;0),BR24=BT24), 0, 1)))</f>
        <v>0</v>
      </c>
      <c r="BV24" s="293">
        <f>IF(SUM(BE24,BI24,BM24,BQ24,BU24)=0,0,1)</f>
        <v>0</v>
      </c>
      <c r="BW24" s="352" t="str">
        <f>IF(BV24=0,"",
IF(SUM($BV$24:BV24)=1,BX24,
IF($BV$144&gt;SUM($BV$24:BV24),_xlfn.CONCAT(", ",BX24),
IF($BV$144=SUM($BV$24:BV24),_xlfn.CONCAT(" y ",BX24)))))</f>
        <v/>
      </c>
      <c r="BX24" s="120" t="s">
        <v>5125</v>
      </c>
      <c r="BY24" s="398">
        <f>IF(AND(CNGE_2026_M1_Secc1_Sub3!$S64&lt;&gt;"",CNGE_2026_M1_Secc1_Sub3!$S64&lt;&gt;1,COUNTA(H24:AZ24)&gt;0),1,0)</f>
        <v>0</v>
      </c>
      <c r="BZ24" s="290">
        <f t="shared" ref="BZ24:BZ55" si="0">IF(AND(COUNTBLANK(D24)=1,COUNTA(H24:AZ24)=0),0,IF(AND(COUNTBLANK(D24)=0,$CN24=5,COUNTA(H24:AZ24)=25),0,IF(AND(COUNTBLANK(D24)=0,$CN24=4,COUNTA(H24:AZ24)=20),0,IF(AND(COUNTBLANK(D24)=0,$CN24=3,COUNTA(H24:AZ24)=15),0,IF(AND(COUNTBLANK(D24)=0,$CN24=2,COUNTA(H24:AZ24)=10),0,IF(AND(COUNTBLANK(D24)=0,$CN24=1,COUNTA(H24:AZ24)=5),0,IF(AND(COUNTBLANK(D24)=0,$CN24=0,COUNTA(H24:AZ24)=0),0,1)))))))</f>
        <v>0</v>
      </c>
      <c r="CA24" s="293">
        <f>IF(BZ24=0,0,1)</f>
        <v>0</v>
      </c>
      <c r="CB24" s="283" t="str">
        <f>IF(CA24=0,"",
IF(SUM($CA$24:CA24)=1,CC24,
IF($CA$144&gt;SUM($CA$24:CA24),_xlfn.CONCAT(", ",CC24),
IF($CA$144=SUM($CA$24:CA24),_xlfn.CONCAT(" y ",CC24)))))</f>
        <v/>
      </c>
      <c r="CC24" s="33" t="s">
        <v>5125</v>
      </c>
      <c r="CD24" s="441">
        <f>IF(COUNTA(K24,T24,AC24,AL24,AU24)=SUM(CNGE_2026_M1_Secc1_Sub3!Y64),0,1)</f>
        <v>0</v>
      </c>
      <c r="CE24" s="282">
        <f>IF(SUM(CD24)=0,0,1)</f>
        <v>0</v>
      </c>
      <c r="CF24" s="283" t="str">
        <f>IF(CE24=0,"",
IF(SUM($CE$24:CE24)=1,CG24,
IF($CE$144&gt;SUM($CE$24:CE24),_xlfn.CONCAT(", ",CG24),
IF($CE$144=SUM($CE$24:CE24),_xlfn.CONCAT(" y ",CG24)))))</f>
        <v/>
      </c>
      <c r="CG24" s="120" t="s">
        <v>5125</v>
      </c>
      <c r="CH24" s="370">
        <f>IF(OR(N24="NS",W24="NS",AF24="NS",AO24="NS",AX24="NS",CNGE_2026_M1_Secc1_Sub2!$M376="NS"),0,IF(AND(N24="NA",W24="NA",AF24="NA",AO24="NA",AX24="NA",CNGE_2026_M1_Secc1_Sub2!$M376="NA"),0,IF(SUM(N24,W24,AF24,AO24,AX24)&lt;=CNGE_2026_M1_Secc1_Sub2!$M376,0,1)))</f>
        <v>0</v>
      </c>
      <c r="CI24" s="371">
        <f>IF(OR(O24="NS",X24="NS",AG24="NS",AP24="NS",AY24="NS",CNGE_2026_M1_Secc1_Sub2!$S376="NS"),0,IF(AND(O24="NA",X24="NA",AG24="NA",AP24="NA",AY24="NA",CNGE_2026_M1_Secc1_Sub2!$S376="NA"),0,IF(SUM(O24,X24,AG24,AP24,AY24)&lt;=CNGE_2026_M1_Secc1_Sub2!$S376,0,1)))</f>
        <v>0</v>
      </c>
      <c r="CJ24" s="372">
        <f>IF(OR(P24="NS",Y24="NS",AH24="NS",AQ24="NS",AZ24="NS",CNGE_2026_M1_Secc1_Sub2!$Y376="NS"),0,IF(AND(P24="NA",Y24="NA",AH24="NA",AQ24="NA",AZ24="NA",CNGE_2026_M1_Secc1_Sub2!$Y376="NA"),0,IF(SUM(P24,Y24,AH24,AQ24,AZ24)&lt;=CNGE_2026_M1_Secc1_Sub2!$Y376,0,1)))</f>
        <v>0</v>
      </c>
      <c r="CK24" s="282">
        <f>IF(SUM(CH24:CJ24)=0,0,1)</f>
        <v>0</v>
      </c>
      <c r="CL24" s="283" t="str">
        <f>IF(CK24=0,"",
IF(SUM(CK24:CK24)=1,CM24,
IF(CK144&gt;SUM(CK24:CK24),_xlfn.CONCAT(", ",CM24),
IF(CK144=SUM(CK24:CK24),_xlfn.CONCAT(" y ",CM24)))))</f>
        <v/>
      </c>
      <c r="CM24" s="33" t="s">
        <v>5125</v>
      </c>
      <c r="CN24" s="535">
        <f>SUM(CNGE_2026_M1_Secc1_Sub3!$Y64)</f>
        <v>0</v>
      </c>
      <c r="CO24" s="629" cm="1">
        <f t="array" aca="1" ref="CO24" ca="1">IF(OR(K24=" ",AND(EXACT(UPPER(TRIM(SUBSTITUTE(K24,CHAR(160)," "))),TRIM(SUBSTITUTE(K24,CHAR(160)," "))),SUMPRODUCT(--ISNUMBER(MATCH(MID(TRIM(SUBSTITUTE(K24,CHAR(160)," ")),ROW(INDIRECT("1:"&amp;LEN(TRIM(SUBSTITUTE(K24,CHAR(160)," "))))),1),{"A","B","C","D","E","F","G","H","I","J","K","L","M","N","O","P","Q","R","S","T","U","V","W","X","Y","Z","Ñ","0","1","2","3","4","5","6","7","8","9"," "},0)))=LEN(TRIM(SUBSTITUTE(K24,CHAR(160)," "))))),0,1)</f>
        <v>0</v>
      </c>
      <c r="CP24" s="629" cm="1">
        <f t="array" aca="1" ref="CP24" ca="1">IF(OR(T24=" ",AND(EXACT(UPPER(TRIM(SUBSTITUTE(T24,CHAR(160)," "))),TRIM(SUBSTITUTE(T24,CHAR(160)," "))),SUMPRODUCT(--ISNUMBER(MATCH(MID(TRIM(SUBSTITUTE(T24,CHAR(160)," ")),ROW(INDIRECT("1:"&amp;LEN(TRIM(SUBSTITUTE(T24,CHAR(160)," "))))),1),{"A","B","C","D","E","F","G","H","I","J","K","L","M","N","O","P","Q","R","S","T","U","V","W","X","Y","Z","Ñ","0","1","2","3","4","5","6","7","8","9"," "},0)))=LEN(TRIM(SUBSTITUTE(T24,CHAR(160)," "))))),0,1)</f>
        <v>0</v>
      </c>
      <c r="CQ24" s="629" cm="1">
        <f t="array" aca="1" ref="CQ24" ca="1">IF(OR(AC24=" ",AND(EXACT(UPPER(TRIM(SUBSTITUTE(AC24,CHAR(160)," "))),TRIM(SUBSTITUTE(AC24,CHAR(160)," "))),SUMPRODUCT(--ISNUMBER(MATCH(MID(TRIM(SUBSTITUTE(AC24,CHAR(160)," ")),ROW(INDIRECT("1:"&amp;LEN(TRIM(SUBSTITUTE(AC24,CHAR(160)," "))))),1),{"A","B","C","D","E","F","G","H","I","J","K","L","M","N","O","P","Q","R","S","T","U","V","W","X","Y","Z","Ñ","0","1","2","3","4","5","6","7","8","9"," "},0)))=LEN(TRIM(SUBSTITUTE(AC24,CHAR(160)," "))))),0,1)</f>
        <v>0</v>
      </c>
      <c r="CR24" s="629" cm="1">
        <f t="array" aca="1" ref="CR24" ca="1">IF(OR(AL24=" ",AND(EXACT(UPPER(TRIM(SUBSTITUTE(AL24,CHAR(160)," "))),TRIM(SUBSTITUTE(AL24,CHAR(160)," "))),SUMPRODUCT(--ISNUMBER(MATCH(MID(TRIM(SUBSTITUTE(AL24,CHAR(160)," ")),ROW(INDIRECT("1:"&amp;LEN(TRIM(SUBSTITUTE(AL24,CHAR(160)," "))))),1),{"A","B","C","D","E","F","G","H","I","J","K","L","M","N","O","P","Q","R","S","T","U","V","W","X","Y","Z","Ñ","0","1","2","3","4","5","6","7","8","9"," "},0)))=LEN(TRIM(SUBSTITUTE(AL24,CHAR(160)," "))))),0,1)</f>
        <v>0</v>
      </c>
      <c r="CS24" s="629" cm="1">
        <f t="array" aca="1" ref="CS24" ca="1">IF(OR(AU24=" ",AND(EXACT(UPPER(TRIM(SUBSTITUTE(AU24,CHAR(160)," "))),TRIM(SUBSTITUTE(AU24,CHAR(160)," "))),SUMPRODUCT(--ISNUMBER(MATCH(MID(TRIM(SUBSTITUTE(AU24,CHAR(160)," ")),ROW(INDIRECT("1:"&amp;LEN(TRIM(SUBSTITUTE(AU24,CHAR(160)," "))))),1),{"A","B","C","D","E","F","G","H","I","J","K","L","M","N","O","P","Q","R","S","T","U","V","W","X","Y","Z","Ñ","0","1","2","3","4","5","6","7","8","9"," "},0)))=LEN(TRIM(SUBSTITUTE(AU24,CHAR(160)," "))))),0,1)</f>
        <v>0</v>
      </c>
      <c r="CT24" s="634">
        <f>IF(OR(H24="",H24="NS",AND(LEN(H24)=4,IFERROR(VALUE(H24),0)&gt;=1821,IFERROR(VALUE(H24),0)&lt;=2025)),0,1)</f>
        <v>0</v>
      </c>
      <c r="CU24" s="634">
        <f>IF(OR(Q24="",Q24="NS",AND(LEN(Q24)=4,IFERROR(VALUE(Q24),0)&gt;=1821,IFERROR(VALUE(Q24),0)&lt;=2025)),0,1)</f>
        <v>0</v>
      </c>
      <c r="CV24" s="634">
        <f>IF(OR(Z24="",Z24="NS",AND(LEN(Z24)=4,IFERROR(VALUE(Z24),0)&gt;=1821,IFERROR(VALUE(Z24),0)&lt;=2025)),0,1)</f>
        <v>0</v>
      </c>
      <c r="CW24" s="634">
        <f>IF(OR(AI24="",AI24="NS",AND(LEN(AI24)=4,IFERROR(VALUE(AI24),0)&gt;=1821,IFERROR(VALUE(AI24),0)&lt;=2025)),0,1)</f>
        <v>0</v>
      </c>
      <c r="CX24" s="634">
        <f>IF(OR(AR24="",AR24="NS",AND(LEN(AR24)=4,IFERROR(VALUE(AR24),0)&gt;=1821,IFERROR(VALUE(AR24),0)&lt;=2025)),0,1)</f>
        <v>0</v>
      </c>
      <c r="CY24" s="107"/>
      <c r="CZ24" s="107"/>
      <c r="DA24" s="107"/>
      <c r="DB24" s="107"/>
      <c r="DN24" s="107"/>
      <c r="DO24" s="107"/>
      <c r="DP24" s="107"/>
      <c r="DQ24" s="107"/>
      <c r="DR24" s="107"/>
      <c r="DS24" s="107"/>
      <c r="DT24" s="107"/>
      <c r="DU24" s="107"/>
      <c r="DV24" s="107"/>
      <c r="DY24"/>
    </row>
    <row r="25" spans="1:129" ht="15" customHeight="1">
      <c r="A25" s="22"/>
      <c r="B25" s="12"/>
      <c r="C25" s="34" t="s">
        <v>5025</v>
      </c>
      <c r="D25" s="800" t="str">
        <f>IF(CNGE_2026_M1_Secc1_Sub1!$D42="","",CNGE_2026_M1_Secc1_Sub1!$D42)</f>
        <v/>
      </c>
      <c r="E25" s="723"/>
      <c r="F25" s="723"/>
      <c r="G25" s="724"/>
      <c r="H25" s="728"/>
      <c r="I25" s="714"/>
      <c r="J25" s="805"/>
      <c r="K25" s="847"/>
      <c r="L25" s="714"/>
      <c r="M25" s="805"/>
      <c r="N25" s="640"/>
      <c r="O25" s="638"/>
      <c r="P25" s="638"/>
      <c r="Q25" s="728"/>
      <c r="R25" s="714"/>
      <c r="S25" s="805"/>
      <c r="T25" s="847"/>
      <c r="U25" s="714"/>
      <c r="V25" s="805"/>
      <c r="W25" s="640"/>
      <c r="X25" s="638"/>
      <c r="Y25" s="638"/>
      <c r="Z25" s="728"/>
      <c r="AA25" s="714"/>
      <c r="AB25" s="805"/>
      <c r="AC25" s="847"/>
      <c r="AD25" s="714"/>
      <c r="AE25" s="805"/>
      <c r="AF25" s="640"/>
      <c r="AG25" s="638"/>
      <c r="AH25" s="638"/>
      <c r="AI25" s="728"/>
      <c r="AJ25" s="714"/>
      <c r="AK25" s="805"/>
      <c r="AL25" s="847"/>
      <c r="AM25" s="714"/>
      <c r="AN25" s="805"/>
      <c r="AO25" s="640"/>
      <c r="AP25" s="638"/>
      <c r="AQ25" s="638"/>
      <c r="AR25" s="728"/>
      <c r="AS25" s="714"/>
      <c r="AT25" s="805"/>
      <c r="AU25" s="847"/>
      <c r="AV25" s="714"/>
      <c r="AW25" s="805"/>
      <c r="AX25" s="640"/>
      <c r="AY25" s="638"/>
      <c r="AZ25" s="638"/>
      <c r="BB25">
        <f t="shared" ref="BB25:BB88" si="1">N25</f>
        <v>0</v>
      </c>
      <c r="BC25">
        <f t="shared" ref="BC25:BC88" si="2">COUNTIF(O25:P25,"NS")</f>
        <v>0</v>
      </c>
      <c r="BD25">
        <f t="shared" ref="BD25:BD88" si="3">SUM(O25:P25)</f>
        <v>0</v>
      </c>
      <c r="BE25">
        <f t="shared" ref="BE25:BE88" si="4">IF(COUNTIF(N25:P25,"NA")=3,0,IF(OR(AND(BB25=0,BC25&gt;0),AND(BB25="NS",BD25&gt;0), AND(BB25="NS", BC25=0,BD25=0)), 1, IF(OR(AND(BB25&gt;0,BC25&gt;1,BB25&gt;BD25), AND(BB25="NS",BC25=2), AND(BB25="NS",BD25=0,BC25&gt;0),BB25=BD25), 0, 1)))</f>
        <v>0</v>
      </c>
      <c r="BF25">
        <f t="shared" ref="BF25:BF88" si="5">W25</f>
        <v>0</v>
      </c>
      <c r="BG25">
        <f t="shared" ref="BG25:BG88" si="6">COUNTIF(X25:Y25,"NS")</f>
        <v>0</v>
      </c>
      <c r="BH25">
        <f t="shared" ref="BH25:BH88" si="7">SUM(X25:Y25)</f>
        <v>0</v>
      </c>
      <c r="BI25">
        <f t="shared" ref="BI25:BI88" si="8">IF(COUNTIF(W25:Y25,"NA")=3,0,IF(OR(AND(BF25=0,BG25&gt;0),AND(BF25="NS",BH25&gt;0), AND(BF25="NS", BG25=0,BH25=0)), 1, IF(OR(AND(BF25&gt;0,BG25&gt;1,BF25&gt;BH25), AND(BF25="NS",BG25=2), AND(BF25="NS",BH25=0,BG25&gt;0),BF25=BH25), 0, 1)))</f>
        <v>0</v>
      </c>
      <c r="BJ25">
        <f t="shared" ref="BJ25:BJ88" si="9">AF25</f>
        <v>0</v>
      </c>
      <c r="BK25">
        <f t="shared" ref="BK25:BK88" si="10">COUNTIF(AG25:AH25,"NS")</f>
        <v>0</v>
      </c>
      <c r="BL25">
        <f t="shared" ref="BL25:BL88" si="11">SUM(AG25:AH25)</f>
        <v>0</v>
      </c>
      <c r="BM25">
        <f t="shared" ref="BM25:BM88" si="12">IF(COUNTIF(AF25:AH25,"NA")=3,0,IF(OR(AND(BJ25=0,BK25&gt;0),AND(BJ25="NS",BL25&gt;0), AND(BJ25="NS", BK25=0,BL25=0)), 1, IF(OR(AND(BJ25&gt;0,BK25&gt;1,BJ25&gt;BL25), AND(BJ25="NS",BK25=2), AND(BJ25="NS",BL25=0,BK25&gt;0),BJ25=BL25), 0, 1)))</f>
        <v>0</v>
      </c>
      <c r="BN25">
        <f t="shared" ref="BN25:BN88" si="13">AO25</f>
        <v>0</v>
      </c>
      <c r="BO25">
        <f t="shared" ref="BO25:BO88" si="14">COUNTIF(AP25:AQ25,"NS")</f>
        <v>0</v>
      </c>
      <c r="BP25">
        <f t="shared" ref="BP25:BP88" si="15">SUM(AP25:AQ25)</f>
        <v>0</v>
      </c>
      <c r="BQ25">
        <f t="shared" ref="BQ25:BQ88" si="16">IF(COUNTIF(AO25:AQ25,"NA")=3,0,IF(OR(AND(BN25=0,BO25&gt;0),AND(BN25="NS",BP25&gt;0), AND(BN25="NS", BO25=0,BP25=0)), 1, IF(OR(AND(BN25&gt;0,BO25&gt;1,BN25&gt;BP25), AND(BN25="NS",BO25=2), AND(BN25="NS",BP25=0,BO25&gt;0),BN25=BP25), 0, 1)))</f>
        <v>0</v>
      </c>
      <c r="BR25">
        <f t="shared" ref="BR25:BR88" si="17">AX25</f>
        <v>0</v>
      </c>
      <c r="BS25">
        <f t="shared" ref="BS25:BS88" si="18">COUNTIF(AY25:AZ25,"NS")</f>
        <v>0</v>
      </c>
      <c r="BT25">
        <f t="shared" ref="BT25:BT88" si="19">SUM(AY25:AZ25)</f>
        <v>0</v>
      </c>
      <c r="BU25">
        <f t="shared" ref="BU25:BU88" si="20">IF(COUNTIF(AX25:AZ25,"NA")=3,0,IF(OR(AND(BR25=0,BS25&gt;0),AND(BR25="NS",BT25&gt;0), AND(BR25="NS", BS25=0,BT25=0)), 1, IF(OR(AND(BR25&gt;0,BS25&gt;1,BR25&gt;BT25), AND(BR25="NS",BS25=2), AND(BR25="NS",BT25=0,BS25&gt;0),BR25=BT25), 0, 1)))</f>
        <v>0</v>
      </c>
      <c r="BV25" s="293">
        <f t="shared" ref="BV25:BV88" si="21">IF(SUM(BE25,BI25,BM25,BQ25,BU25)=0,0,1)</f>
        <v>0</v>
      </c>
      <c r="BW25" s="352" t="str">
        <f>IF(BV25=0,"",
IF(SUM($BV$24:BV25)=1,BX25,
IF($BV$144&gt;SUM($BV$24:BV25),_xlfn.CONCAT(", ",BX25),
IF($BV$144=SUM($BV$24:BV25),_xlfn.CONCAT(" y ",BX25)))))</f>
        <v/>
      </c>
      <c r="BX25" s="120" t="s">
        <v>5127</v>
      </c>
      <c r="BY25" s="398">
        <f>IF(AND(CNGE_2026_M1_Secc1_Sub3!$S65&lt;&gt;"",CNGE_2026_M1_Secc1_Sub3!$S65&lt;&gt;1,COUNTA(H25:AZ25)&gt;0),1,0)</f>
        <v>0</v>
      </c>
      <c r="BZ25" s="290">
        <f t="shared" si="0"/>
        <v>0</v>
      </c>
      <c r="CA25" s="293">
        <f t="shared" ref="CA25:CA88" si="22">IF(BZ25=0,0,1)</f>
        <v>0</v>
      </c>
      <c r="CB25" s="283" t="str">
        <f>IF(CA25=0,"",
IF(SUM($CA$24:CA25)=1,CC25,
IF($CA$144&gt;SUM($CA$24:CA25),_xlfn.CONCAT(", ",CC25),
IF($CA$144=SUM($CA$24:CA25),_xlfn.CONCAT(" y ",CC25)))))</f>
        <v/>
      </c>
      <c r="CC25" s="33" t="s">
        <v>5127</v>
      </c>
      <c r="CD25" s="441">
        <f>IF(COUNTA(K25,T25,AC25,AL25,AU25)=SUM(CNGE_2026_M1_Secc1_Sub3!Y65),0,1)</f>
        <v>0</v>
      </c>
      <c r="CE25" s="282">
        <f t="shared" ref="CE25:CE88" si="23">IF(SUM(CD25)=0,0,1)</f>
        <v>0</v>
      </c>
      <c r="CF25" s="283" t="str">
        <f>IF(CE25=0,"",
IF(SUM($CE$24:CE25)=1,CG25,
IF($CE$144&gt;SUM($CE$24:CE25),_xlfn.CONCAT(", ",CG25),
IF($CE$144=SUM($CE$24:CE25),_xlfn.CONCAT(" y ",CG25)))))</f>
        <v/>
      </c>
      <c r="CG25" s="120" t="s">
        <v>5127</v>
      </c>
      <c r="CH25" s="370">
        <f>IF(OR(N25="NS",W25="NS",AF25="NS",AO25="NS",AX25="NS",CNGE_2026_M1_Secc1_Sub2!$M377="NS"),0,IF(AND(N25="NA",W25="NA",AF25="NA",AO25="NA",AX25="NA",CNGE_2026_M1_Secc1_Sub2!$M377="NA"),0,IF(SUM(N25,W25,AF25,AO25,AX25)&lt;=CNGE_2026_M1_Secc1_Sub2!$M377,0,1)))</f>
        <v>0</v>
      </c>
      <c r="CI25" s="371">
        <f>IF(OR(O25="NS",X25="NS",AG25="NS",AP25="NS",AY25="NS",CNGE_2026_M1_Secc1_Sub2!$S377="NS"),0,IF(AND(O25="NA",X25="NA",AG25="NA",AP25="NA",AY25="NA",CNGE_2026_M1_Secc1_Sub2!$S377="NA"),0,IF(SUM(O25,X25,AG25,AP25,AY25)&lt;=CNGE_2026_M1_Secc1_Sub2!$S377,0,1)))</f>
        <v>0</v>
      </c>
      <c r="CJ25" s="372">
        <f>IF(OR(P25="NS",Y25="NS",AH25="NS",AQ25="NS",AZ25="NS",CNGE_2026_M1_Secc1_Sub2!$Y377="NS"),0,IF(AND(P25="NA",Y25="NA",AH25="NA",AQ25="NA",AZ25="NA",CNGE_2026_M1_Secc1_Sub2!$Y377="NA"),0,IF(SUM(P25,Y25,AH25,AQ25,AZ25)&lt;=CNGE_2026_M1_Secc1_Sub2!$Y377,0,1)))</f>
        <v>0</v>
      </c>
      <c r="CK25" s="282">
        <f t="shared" ref="CK25:CK88" si="24">IF(SUM(CH25:CJ25)=0,0,1)</f>
        <v>0</v>
      </c>
      <c r="CL25" s="283" t="str">
        <f>IF(CK25=0,"",
IF(SUM($CK$24:CK25)=1,CM25,
IF($CK$144&gt;SUM($CK$24:CK25),_xlfn.CONCAT(", ",CM25),
IF($CK$144=SUM($CK$24:CK25),_xlfn.CONCAT(" y ",CM25)))))</f>
        <v/>
      </c>
      <c r="CM25" s="33" t="s">
        <v>5127</v>
      </c>
      <c r="CN25" s="535">
        <f>SUM(CNGE_2026_M1_Secc1_Sub3!$Y65)</f>
        <v>0</v>
      </c>
      <c r="CO25" s="629" cm="1">
        <f t="array" aca="1" ref="CO25" ca="1">IF(OR(K25=" ",AND(EXACT(UPPER(TRIM(SUBSTITUTE(K25,CHAR(160)," "))),TRIM(SUBSTITUTE(K25,CHAR(160)," "))),SUMPRODUCT(--ISNUMBER(MATCH(MID(TRIM(SUBSTITUTE(K25,CHAR(160)," ")),ROW(INDIRECT("1:"&amp;LEN(TRIM(SUBSTITUTE(K25,CHAR(160)," "))))),1),{"A","B","C","D","E","F","G","H","I","J","K","L","M","N","O","P","Q","R","S","T","U","V","W","X","Y","Z","Ñ","0","1","2","3","4","5","6","7","8","9"," "},0)))=LEN(TRIM(SUBSTITUTE(K25,CHAR(160)," "))))),0,1)</f>
        <v>0</v>
      </c>
      <c r="CP25" s="629" cm="1">
        <f t="array" aca="1" ref="CP25" ca="1">IF(OR(T25=" ",AND(EXACT(UPPER(TRIM(SUBSTITUTE(T25,CHAR(160)," "))),TRIM(SUBSTITUTE(T25,CHAR(160)," "))),SUMPRODUCT(--ISNUMBER(MATCH(MID(TRIM(SUBSTITUTE(T25,CHAR(160)," ")),ROW(INDIRECT("1:"&amp;LEN(TRIM(SUBSTITUTE(T25,CHAR(160)," "))))),1),{"A","B","C","D","E","F","G","H","I","J","K","L","M","N","O","P","Q","R","S","T","U","V","W","X","Y","Z","Ñ","0","1","2","3","4","5","6","7","8","9"," "},0)))=LEN(TRIM(SUBSTITUTE(T25,CHAR(160)," "))))),0,1)</f>
        <v>0</v>
      </c>
      <c r="CQ25" s="629" cm="1">
        <f t="array" aca="1" ref="CQ25" ca="1">IF(OR(AC25=" ",AND(EXACT(UPPER(TRIM(SUBSTITUTE(AC25,CHAR(160)," "))),TRIM(SUBSTITUTE(AC25,CHAR(160)," "))),SUMPRODUCT(--ISNUMBER(MATCH(MID(TRIM(SUBSTITUTE(AC25,CHAR(160)," ")),ROW(INDIRECT("1:"&amp;LEN(TRIM(SUBSTITUTE(AC25,CHAR(160)," "))))),1),{"A","B","C","D","E","F","G","H","I","J","K","L","M","N","O","P","Q","R","S","T","U","V","W","X","Y","Z","Ñ","0","1","2","3","4","5","6","7","8","9"," "},0)))=LEN(TRIM(SUBSTITUTE(AC25,CHAR(160)," "))))),0,1)</f>
        <v>0</v>
      </c>
      <c r="CR25" s="629" cm="1">
        <f t="array" aca="1" ref="CR25" ca="1">IF(OR(AL25=" ",AND(EXACT(UPPER(TRIM(SUBSTITUTE(AL25,CHAR(160)," "))),TRIM(SUBSTITUTE(AL25,CHAR(160)," "))),SUMPRODUCT(--ISNUMBER(MATCH(MID(TRIM(SUBSTITUTE(AL25,CHAR(160)," ")),ROW(INDIRECT("1:"&amp;LEN(TRIM(SUBSTITUTE(AL25,CHAR(160)," "))))),1),{"A","B","C","D","E","F","G","H","I","J","K","L","M","N","O","P","Q","R","S","T","U","V","W","X","Y","Z","Ñ","0","1","2","3","4","5","6","7","8","9"," "},0)))=LEN(TRIM(SUBSTITUTE(AL25,CHAR(160)," "))))),0,1)</f>
        <v>0</v>
      </c>
      <c r="CS25" s="629" cm="1">
        <f t="array" aca="1" ref="CS25" ca="1">IF(OR(AU25=" ",AND(EXACT(UPPER(TRIM(SUBSTITUTE(AU25,CHAR(160)," "))),TRIM(SUBSTITUTE(AU25,CHAR(160)," "))),SUMPRODUCT(--ISNUMBER(MATCH(MID(TRIM(SUBSTITUTE(AU25,CHAR(160)," ")),ROW(INDIRECT("1:"&amp;LEN(TRIM(SUBSTITUTE(AU25,CHAR(160)," "))))),1),{"A","B","C","D","E","F","G","H","I","J","K","L","M","N","O","P","Q","R","S","T","U","V","W","X","Y","Z","Ñ","0","1","2","3","4","5","6","7","8","9"," "},0)))=LEN(TRIM(SUBSTITUTE(AU25,CHAR(160)," "))))),0,1)</f>
        <v>0</v>
      </c>
      <c r="CT25" s="634">
        <f t="shared" ref="CT25:CT88" si="25">IF(OR(H25="",H25="NS",AND(LEN(H25)=4,IFERROR(VALUE(H25),0)&gt;=1821,IFERROR(VALUE(H25),0)&lt;=2025)),0,1)</f>
        <v>0</v>
      </c>
      <c r="CU25" s="634">
        <f t="shared" ref="CU25:CU88" si="26">IF(OR(Q25="",Q25="NS",AND(LEN(Q25)=4,IFERROR(VALUE(Q25),0)&gt;=1821,IFERROR(VALUE(Q25),0)&lt;=2025)),0,1)</f>
        <v>0</v>
      </c>
      <c r="CV25" s="634">
        <f t="shared" ref="CV25:CV88" si="27">IF(OR(Z25="",Z25="NS",AND(LEN(Z25)=4,IFERROR(VALUE(Z25),0)&gt;=1821,IFERROR(VALUE(Z25),0)&lt;=2025)),0,1)</f>
        <v>0</v>
      </c>
      <c r="CW25" s="634">
        <f t="shared" ref="CW25:CW88" si="28">IF(OR(AI25="",AI25="NS",AND(LEN(AI25)=4,IFERROR(VALUE(AI25),0)&gt;=1821,IFERROR(VALUE(AI25),0)&lt;=2025)),0,1)</f>
        <v>0</v>
      </c>
      <c r="CX25" s="634">
        <f t="shared" ref="CX25:CX88" si="29">IF(OR(AR25="",AR25="NS",AND(LEN(AR25)=4,IFERROR(VALUE(AR25),0)&gt;=1821,IFERROR(VALUE(AR25),0)&lt;=2025)),0,1)</f>
        <v>0</v>
      </c>
      <c r="CY25" s="107"/>
      <c r="CZ25" s="107"/>
      <c r="DA25" s="107"/>
      <c r="DB25" s="107"/>
      <c r="DN25" s="107"/>
      <c r="DO25" s="107"/>
      <c r="DP25" s="107"/>
      <c r="DQ25" s="107"/>
      <c r="DR25" s="107"/>
      <c r="DS25" s="107"/>
      <c r="DT25" s="107"/>
      <c r="DU25" s="107"/>
      <c r="DV25" s="107"/>
      <c r="DY25"/>
    </row>
    <row r="26" spans="1:129" ht="15" customHeight="1">
      <c r="A26" s="22"/>
      <c r="B26" s="12"/>
      <c r="C26" s="35" t="s">
        <v>5027</v>
      </c>
      <c r="D26" s="800" t="str">
        <f>IF(CNGE_2026_M1_Secc1_Sub1!$D43="","",CNGE_2026_M1_Secc1_Sub1!$D43)</f>
        <v/>
      </c>
      <c r="E26" s="723"/>
      <c r="F26" s="723"/>
      <c r="G26" s="724"/>
      <c r="H26" s="728"/>
      <c r="I26" s="714"/>
      <c r="J26" s="805"/>
      <c r="K26" s="847"/>
      <c r="L26" s="714"/>
      <c r="M26" s="805"/>
      <c r="N26" s="640"/>
      <c r="O26" s="638"/>
      <c r="P26" s="638"/>
      <c r="Q26" s="728"/>
      <c r="R26" s="714"/>
      <c r="S26" s="805"/>
      <c r="T26" s="847"/>
      <c r="U26" s="714"/>
      <c r="V26" s="805"/>
      <c r="W26" s="640"/>
      <c r="X26" s="638"/>
      <c r="Y26" s="638"/>
      <c r="Z26" s="728"/>
      <c r="AA26" s="714"/>
      <c r="AB26" s="805"/>
      <c r="AC26" s="847"/>
      <c r="AD26" s="714"/>
      <c r="AE26" s="805"/>
      <c r="AF26" s="640"/>
      <c r="AG26" s="638"/>
      <c r="AH26" s="638"/>
      <c r="AI26" s="728"/>
      <c r="AJ26" s="714"/>
      <c r="AK26" s="805"/>
      <c r="AL26" s="847"/>
      <c r="AM26" s="714"/>
      <c r="AN26" s="805"/>
      <c r="AO26" s="640"/>
      <c r="AP26" s="638"/>
      <c r="AQ26" s="638"/>
      <c r="AR26" s="728"/>
      <c r="AS26" s="714"/>
      <c r="AT26" s="805"/>
      <c r="AU26" s="847"/>
      <c r="AV26" s="714"/>
      <c r="AW26" s="805"/>
      <c r="AX26" s="640"/>
      <c r="AY26" s="638"/>
      <c r="AZ26" s="638"/>
      <c r="BB26">
        <f t="shared" si="1"/>
        <v>0</v>
      </c>
      <c r="BC26">
        <f t="shared" si="2"/>
        <v>0</v>
      </c>
      <c r="BD26">
        <f t="shared" si="3"/>
        <v>0</v>
      </c>
      <c r="BE26">
        <f t="shared" si="4"/>
        <v>0</v>
      </c>
      <c r="BF26">
        <f t="shared" si="5"/>
        <v>0</v>
      </c>
      <c r="BG26">
        <f t="shared" si="6"/>
        <v>0</v>
      </c>
      <c r="BH26">
        <f t="shared" si="7"/>
        <v>0</v>
      </c>
      <c r="BI26">
        <f t="shared" si="8"/>
        <v>0</v>
      </c>
      <c r="BJ26">
        <f t="shared" si="9"/>
        <v>0</v>
      </c>
      <c r="BK26">
        <f t="shared" si="10"/>
        <v>0</v>
      </c>
      <c r="BL26">
        <f t="shared" si="11"/>
        <v>0</v>
      </c>
      <c r="BM26">
        <f t="shared" si="12"/>
        <v>0</v>
      </c>
      <c r="BN26">
        <f t="shared" si="13"/>
        <v>0</v>
      </c>
      <c r="BO26">
        <f t="shared" si="14"/>
        <v>0</v>
      </c>
      <c r="BP26">
        <f t="shared" si="15"/>
        <v>0</v>
      </c>
      <c r="BQ26">
        <f t="shared" si="16"/>
        <v>0</v>
      </c>
      <c r="BR26">
        <f t="shared" si="17"/>
        <v>0</v>
      </c>
      <c r="BS26">
        <f t="shared" si="18"/>
        <v>0</v>
      </c>
      <c r="BT26">
        <f t="shared" si="19"/>
        <v>0</v>
      </c>
      <c r="BU26">
        <f t="shared" si="20"/>
        <v>0</v>
      </c>
      <c r="BV26" s="293">
        <f t="shared" si="21"/>
        <v>0</v>
      </c>
      <c r="BW26" s="352" t="str">
        <f>IF(BV26=0,"",
IF(SUM($BV$24:BV26)=1,BX26,
IF($BV$144&gt;SUM($BV$24:BV26),_xlfn.CONCAT(", ",BX26),
IF($BV$144=SUM($BV$24:BV26),_xlfn.CONCAT(" y ",BX26)))))</f>
        <v/>
      </c>
      <c r="BX26" s="120" t="s">
        <v>5129</v>
      </c>
      <c r="BY26" s="398">
        <f>IF(AND(CNGE_2026_M1_Secc1_Sub3!$S66&lt;&gt;"",CNGE_2026_M1_Secc1_Sub3!$S66&lt;&gt;1,COUNTA(H26:AZ26)&gt;0),1,0)</f>
        <v>0</v>
      </c>
      <c r="BZ26" s="290">
        <f t="shared" si="0"/>
        <v>0</v>
      </c>
      <c r="CA26" s="293">
        <f t="shared" si="22"/>
        <v>0</v>
      </c>
      <c r="CB26" s="283" t="str">
        <f>IF(CA26=0,"",
IF(SUM($CA$24:CA26)=1,CC26,
IF($CA$144&gt;SUM($CA$24:CA26),_xlfn.CONCAT(", ",CC26),
IF($CA$144=SUM($CA$24:CA26),_xlfn.CONCAT(" y ",CC26)))))</f>
        <v/>
      </c>
      <c r="CC26" s="33" t="s">
        <v>5129</v>
      </c>
      <c r="CD26" s="441">
        <f>IF(COUNTA(K26,T26,AC26,AL26,AU26)=SUM(CNGE_2026_M1_Secc1_Sub3!Y66),0,1)</f>
        <v>0</v>
      </c>
      <c r="CE26" s="282">
        <f t="shared" si="23"/>
        <v>0</v>
      </c>
      <c r="CF26" s="283" t="str">
        <f>IF(CE26=0,"",
IF(SUM($CE$24:CE26)=1,CG26,
IF($CE$144&gt;SUM($CE$24:CE26),_xlfn.CONCAT(", ",CG26),
IF($CE$144=SUM($CE$24:CE26),_xlfn.CONCAT(" y ",CG26)))))</f>
        <v/>
      </c>
      <c r="CG26" s="120" t="s">
        <v>5129</v>
      </c>
      <c r="CH26" s="370">
        <f>IF(OR(N26="NS",W26="NS",AF26="NS",AO26="NS",AX26="NS",CNGE_2026_M1_Secc1_Sub2!$M378="NS"),0,IF(AND(N26="NA",W26="NA",AF26="NA",AO26="NA",AX26="NA",CNGE_2026_M1_Secc1_Sub2!$M378="NA"),0,IF(SUM(N26,W26,AF26,AO26,AX26)&lt;=CNGE_2026_M1_Secc1_Sub2!$M378,0,1)))</f>
        <v>0</v>
      </c>
      <c r="CI26" s="371">
        <f>IF(OR(O26="NS",X26="NS",AG26="NS",AP26="NS",AY26="NS",CNGE_2026_M1_Secc1_Sub2!$S378="NS"),0,IF(AND(O26="NA",X26="NA",AG26="NA",AP26="NA",AY26="NA",CNGE_2026_M1_Secc1_Sub2!$S378="NA"),0,IF(SUM(O26,X26,AG26,AP26,AY26)&lt;=CNGE_2026_M1_Secc1_Sub2!$S378,0,1)))</f>
        <v>0</v>
      </c>
      <c r="CJ26" s="372">
        <f>IF(OR(P26="NS",Y26="NS",AH26="NS",AQ26="NS",AZ26="NS",CNGE_2026_M1_Secc1_Sub2!$Y378="NS"),0,IF(AND(P26="NA",Y26="NA",AH26="NA",AQ26="NA",AZ26="NA",CNGE_2026_M1_Secc1_Sub2!$Y378="NA"),0,IF(SUM(P26,Y26,AH26,AQ26,AZ26)&lt;=CNGE_2026_M1_Secc1_Sub2!$Y378,0,1)))</f>
        <v>0</v>
      </c>
      <c r="CK26" s="282">
        <f t="shared" si="24"/>
        <v>0</v>
      </c>
      <c r="CL26" s="283" t="str">
        <f>IF(CK26=0,"",
IF(SUM($CK$24:CK26)=1,CM26,
IF($CK$144&gt;SUM($CK$24:CK26),_xlfn.CONCAT(", ",CM26),
IF($CK$144=SUM($CK$24:CK26),_xlfn.CONCAT(" y ",CM26)))))</f>
        <v/>
      </c>
      <c r="CM26" s="33" t="s">
        <v>5129</v>
      </c>
      <c r="CN26" s="535">
        <f>SUM(CNGE_2026_M1_Secc1_Sub3!$Y66)</f>
        <v>0</v>
      </c>
      <c r="CO26" s="629" cm="1">
        <f t="array" aca="1" ref="CO26" ca="1">IF(OR(K26=" ",AND(EXACT(UPPER(TRIM(SUBSTITUTE(K26,CHAR(160)," "))),TRIM(SUBSTITUTE(K26,CHAR(160)," "))),SUMPRODUCT(--ISNUMBER(MATCH(MID(TRIM(SUBSTITUTE(K26,CHAR(160)," ")),ROW(INDIRECT("1:"&amp;LEN(TRIM(SUBSTITUTE(K26,CHAR(160)," "))))),1),{"A","B","C","D","E","F","G","H","I","J","K","L","M","N","O","P","Q","R","S","T","U","V","W","X","Y","Z","Ñ","0","1","2","3","4","5","6","7","8","9"," "},0)))=LEN(TRIM(SUBSTITUTE(K26,CHAR(160)," "))))),0,1)</f>
        <v>0</v>
      </c>
      <c r="CP26" s="629" cm="1">
        <f t="array" aca="1" ref="CP26" ca="1">IF(OR(T26=" ",AND(EXACT(UPPER(TRIM(SUBSTITUTE(T26,CHAR(160)," "))),TRIM(SUBSTITUTE(T26,CHAR(160)," "))),SUMPRODUCT(--ISNUMBER(MATCH(MID(TRIM(SUBSTITUTE(T26,CHAR(160)," ")),ROW(INDIRECT("1:"&amp;LEN(TRIM(SUBSTITUTE(T26,CHAR(160)," "))))),1),{"A","B","C","D","E","F","G","H","I","J","K","L","M","N","O","P","Q","R","S","T","U","V","W","X","Y","Z","Ñ","0","1","2","3","4","5","6","7","8","9"," "},0)))=LEN(TRIM(SUBSTITUTE(T26,CHAR(160)," "))))),0,1)</f>
        <v>0</v>
      </c>
      <c r="CQ26" s="629" cm="1">
        <f t="array" aca="1" ref="CQ26" ca="1">IF(OR(AC26=" ",AND(EXACT(UPPER(TRIM(SUBSTITUTE(AC26,CHAR(160)," "))),TRIM(SUBSTITUTE(AC26,CHAR(160)," "))),SUMPRODUCT(--ISNUMBER(MATCH(MID(TRIM(SUBSTITUTE(AC26,CHAR(160)," ")),ROW(INDIRECT("1:"&amp;LEN(TRIM(SUBSTITUTE(AC26,CHAR(160)," "))))),1),{"A","B","C","D","E","F","G","H","I","J","K","L","M","N","O","P","Q","R","S","T","U","V","W","X","Y","Z","Ñ","0","1","2","3","4","5","6","7","8","9"," "},0)))=LEN(TRIM(SUBSTITUTE(AC26,CHAR(160)," "))))),0,1)</f>
        <v>0</v>
      </c>
      <c r="CR26" s="629" cm="1">
        <f t="array" aca="1" ref="CR26" ca="1">IF(OR(AL26=" ",AND(EXACT(UPPER(TRIM(SUBSTITUTE(AL26,CHAR(160)," "))),TRIM(SUBSTITUTE(AL26,CHAR(160)," "))),SUMPRODUCT(--ISNUMBER(MATCH(MID(TRIM(SUBSTITUTE(AL26,CHAR(160)," ")),ROW(INDIRECT("1:"&amp;LEN(TRIM(SUBSTITUTE(AL26,CHAR(160)," "))))),1),{"A","B","C","D","E","F","G","H","I","J","K","L","M","N","O","P","Q","R","S","T","U","V","W","X","Y","Z","Ñ","0","1","2","3","4","5","6","7","8","9"," "},0)))=LEN(TRIM(SUBSTITUTE(AL26,CHAR(160)," "))))),0,1)</f>
        <v>0</v>
      </c>
      <c r="CS26" s="629" cm="1">
        <f t="array" aca="1" ref="CS26" ca="1">IF(OR(AU26=" ",AND(EXACT(UPPER(TRIM(SUBSTITUTE(AU26,CHAR(160)," "))),TRIM(SUBSTITUTE(AU26,CHAR(160)," "))),SUMPRODUCT(--ISNUMBER(MATCH(MID(TRIM(SUBSTITUTE(AU26,CHAR(160)," ")),ROW(INDIRECT("1:"&amp;LEN(TRIM(SUBSTITUTE(AU26,CHAR(160)," "))))),1),{"A","B","C","D","E","F","G","H","I","J","K","L","M","N","O","P","Q","R","S","T","U","V","W","X","Y","Z","Ñ","0","1","2","3","4","5","6","7","8","9"," "},0)))=LEN(TRIM(SUBSTITUTE(AU26,CHAR(160)," "))))),0,1)</f>
        <v>0</v>
      </c>
      <c r="CT26" s="634">
        <f t="shared" si="25"/>
        <v>0</v>
      </c>
      <c r="CU26" s="634">
        <f t="shared" si="26"/>
        <v>0</v>
      </c>
      <c r="CV26" s="634">
        <f t="shared" si="27"/>
        <v>0</v>
      </c>
      <c r="CW26" s="634">
        <f t="shared" si="28"/>
        <v>0</v>
      </c>
      <c r="CX26" s="634">
        <f t="shared" si="29"/>
        <v>0</v>
      </c>
      <c r="CY26" s="107"/>
      <c r="CZ26" s="107"/>
      <c r="DA26" s="107"/>
      <c r="DB26" s="107"/>
      <c r="DN26" s="107"/>
      <c r="DO26" s="107"/>
      <c r="DP26" s="107"/>
      <c r="DQ26" s="107"/>
      <c r="DR26" s="107"/>
      <c r="DS26" s="107"/>
      <c r="DT26" s="107"/>
      <c r="DU26" s="107"/>
      <c r="DV26" s="107"/>
      <c r="DY26"/>
    </row>
    <row r="27" spans="1:129" ht="15" customHeight="1">
      <c r="A27" s="22"/>
      <c r="B27" s="12"/>
      <c r="C27" s="35" t="s">
        <v>5029</v>
      </c>
      <c r="D27" s="800" t="str">
        <f>IF(CNGE_2026_M1_Secc1_Sub1!$D44="","",CNGE_2026_M1_Secc1_Sub1!$D44)</f>
        <v/>
      </c>
      <c r="E27" s="723"/>
      <c r="F27" s="723"/>
      <c r="G27" s="724"/>
      <c r="H27" s="728"/>
      <c r="I27" s="714"/>
      <c r="J27" s="805"/>
      <c r="K27" s="847"/>
      <c r="L27" s="714"/>
      <c r="M27" s="805"/>
      <c r="N27" s="640"/>
      <c r="O27" s="638"/>
      <c r="P27" s="638"/>
      <c r="Q27" s="728"/>
      <c r="R27" s="714"/>
      <c r="S27" s="805"/>
      <c r="T27" s="847"/>
      <c r="U27" s="714"/>
      <c r="V27" s="805"/>
      <c r="W27" s="640"/>
      <c r="X27" s="638"/>
      <c r="Y27" s="638"/>
      <c r="Z27" s="728"/>
      <c r="AA27" s="714"/>
      <c r="AB27" s="805"/>
      <c r="AC27" s="847"/>
      <c r="AD27" s="714"/>
      <c r="AE27" s="805"/>
      <c r="AF27" s="640"/>
      <c r="AG27" s="638"/>
      <c r="AH27" s="638"/>
      <c r="AI27" s="728"/>
      <c r="AJ27" s="714"/>
      <c r="AK27" s="805"/>
      <c r="AL27" s="847"/>
      <c r="AM27" s="714"/>
      <c r="AN27" s="805"/>
      <c r="AO27" s="640"/>
      <c r="AP27" s="638"/>
      <c r="AQ27" s="638"/>
      <c r="AR27" s="728"/>
      <c r="AS27" s="714"/>
      <c r="AT27" s="805"/>
      <c r="AU27" s="847"/>
      <c r="AV27" s="714"/>
      <c r="AW27" s="805"/>
      <c r="AX27" s="640"/>
      <c r="AY27" s="638"/>
      <c r="AZ27" s="638"/>
      <c r="BB27">
        <f t="shared" si="1"/>
        <v>0</v>
      </c>
      <c r="BC27">
        <f t="shared" si="2"/>
        <v>0</v>
      </c>
      <c r="BD27">
        <f t="shared" si="3"/>
        <v>0</v>
      </c>
      <c r="BE27">
        <f t="shared" si="4"/>
        <v>0</v>
      </c>
      <c r="BF27">
        <f t="shared" si="5"/>
        <v>0</v>
      </c>
      <c r="BG27">
        <f t="shared" si="6"/>
        <v>0</v>
      </c>
      <c r="BH27">
        <f t="shared" si="7"/>
        <v>0</v>
      </c>
      <c r="BI27">
        <f t="shared" si="8"/>
        <v>0</v>
      </c>
      <c r="BJ27">
        <f t="shared" si="9"/>
        <v>0</v>
      </c>
      <c r="BK27">
        <f t="shared" si="10"/>
        <v>0</v>
      </c>
      <c r="BL27">
        <f t="shared" si="11"/>
        <v>0</v>
      </c>
      <c r="BM27">
        <f t="shared" si="12"/>
        <v>0</v>
      </c>
      <c r="BN27">
        <f t="shared" si="13"/>
        <v>0</v>
      </c>
      <c r="BO27">
        <f t="shared" si="14"/>
        <v>0</v>
      </c>
      <c r="BP27">
        <f t="shared" si="15"/>
        <v>0</v>
      </c>
      <c r="BQ27">
        <f t="shared" si="16"/>
        <v>0</v>
      </c>
      <c r="BR27">
        <f t="shared" si="17"/>
        <v>0</v>
      </c>
      <c r="BS27">
        <f t="shared" si="18"/>
        <v>0</v>
      </c>
      <c r="BT27">
        <f t="shared" si="19"/>
        <v>0</v>
      </c>
      <c r="BU27">
        <f t="shared" si="20"/>
        <v>0</v>
      </c>
      <c r="BV27" s="293">
        <f t="shared" si="21"/>
        <v>0</v>
      </c>
      <c r="BW27" s="352" t="str">
        <f>IF(BV27=0,"",
IF(SUM($BV$24:BV27)=1,BX27,
IF($BV$144&gt;SUM($BV$24:BV27),_xlfn.CONCAT(", ",BX27),
IF($BV$144=SUM($BV$24:BV27),_xlfn.CONCAT(" y ",BX27)))))</f>
        <v/>
      </c>
      <c r="BX27" s="120" t="s">
        <v>5131</v>
      </c>
      <c r="BY27" s="398">
        <f>IF(AND(CNGE_2026_M1_Secc1_Sub3!$S67&lt;&gt;"",CNGE_2026_M1_Secc1_Sub3!$S67&lt;&gt;1,COUNTA(H27:AZ27)&gt;0),1,0)</f>
        <v>0</v>
      </c>
      <c r="BZ27" s="290">
        <f t="shared" si="0"/>
        <v>0</v>
      </c>
      <c r="CA27" s="293">
        <f t="shared" si="22"/>
        <v>0</v>
      </c>
      <c r="CB27" s="283" t="str">
        <f>IF(CA27=0,"",
IF(SUM($CA$24:CA27)=1,CC27,
IF($CA$144&gt;SUM($CA$24:CA27),_xlfn.CONCAT(", ",CC27),
IF($CA$144=SUM($CA$24:CA27),_xlfn.CONCAT(" y ",CC27)))))</f>
        <v/>
      </c>
      <c r="CC27" s="33" t="s">
        <v>5131</v>
      </c>
      <c r="CD27" s="441">
        <f>IF(COUNTA(K27,T27,AC27,AL27,AU27)=SUM(CNGE_2026_M1_Secc1_Sub3!Y67),0,1)</f>
        <v>0</v>
      </c>
      <c r="CE27" s="282">
        <f t="shared" si="23"/>
        <v>0</v>
      </c>
      <c r="CF27" s="283" t="str">
        <f>IF(CE27=0,"",
IF(SUM($CE$24:CE27)=1,CG27,
IF($CE$144&gt;SUM($CE$24:CE27),_xlfn.CONCAT(", ",CG27),
IF($CE$144=SUM($CE$24:CE27),_xlfn.CONCAT(" y ",CG27)))))</f>
        <v/>
      </c>
      <c r="CG27" s="120" t="s">
        <v>5131</v>
      </c>
      <c r="CH27" s="370">
        <f>IF(OR(N27="NS",W27="NS",AF27="NS",AO27="NS",AX27="NS",CNGE_2026_M1_Secc1_Sub2!$M379="NS"),0,IF(AND(N27="NA",W27="NA",AF27="NA",AO27="NA",AX27="NA",CNGE_2026_M1_Secc1_Sub2!$M379="NA"),0,IF(SUM(N27,W27,AF27,AO27,AX27)&lt;=CNGE_2026_M1_Secc1_Sub2!$M379,0,1)))</f>
        <v>0</v>
      </c>
      <c r="CI27" s="371">
        <f>IF(OR(O27="NS",X27="NS",AG27="NS",AP27="NS",AY27="NS",CNGE_2026_M1_Secc1_Sub2!$S379="NS"),0,IF(AND(O27="NA",X27="NA",AG27="NA",AP27="NA",AY27="NA",CNGE_2026_M1_Secc1_Sub2!$S379="NA"),0,IF(SUM(O27,X27,AG27,AP27,AY27)&lt;=CNGE_2026_M1_Secc1_Sub2!$S379,0,1)))</f>
        <v>0</v>
      </c>
      <c r="CJ27" s="372">
        <f>IF(OR(P27="NS",Y27="NS",AH27="NS",AQ27="NS",AZ27="NS",CNGE_2026_M1_Secc1_Sub2!$Y379="NS"),0,IF(AND(P27="NA",Y27="NA",AH27="NA",AQ27="NA",AZ27="NA",CNGE_2026_M1_Secc1_Sub2!$Y379="NA"),0,IF(SUM(P27,Y27,AH27,AQ27,AZ27)&lt;=CNGE_2026_M1_Secc1_Sub2!$Y379,0,1)))</f>
        <v>0</v>
      </c>
      <c r="CK27" s="282">
        <f t="shared" si="24"/>
        <v>0</v>
      </c>
      <c r="CL27" s="283" t="str">
        <f>IF(CK27=0,"",
IF(SUM($CK$24:CK27)=1,CM27,
IF($CK$144&gt;SUM($CK$24:CK27),_xlfn.CONCAT(", ",CM27),
IF($CK$144=SUM($CK$24:CK27),_xlfn.CONCAT(" y ",CM27)))))</f>
        <v/>
      </c>
      <c r="CM27" s="33" t="s">
        <v>5131</v>
      </c>
      <c r="CN27" s="535">
        <f>SUM(CNGE_2026_M1_Secc1_Sub3!$Y67)</f>
        <v>0</v>
      </c>
      <c r="CO27" s="629" cm="1">
        <f t="array" aca="1" ref="CO27" ca="1">IF(OR(K27=" ",AND(EXACT(UPPER(TRIM(SUBSTITUTE(K27,CHAR(160)," "))),TRIM(SUBSTITUTE(K27,CHAR(160)," "))),SUMPRODUCT(--ISNUMBER(MATCH(MID(TRIM(SUBSTITUTE(K27,CHAR(160)," ")),ROW(INDIRECT("1:"&amp;LEN(TRIM(SUBSTITUTE(K27,CHAR(160)," "))))),1),{"A","B","C","D","E","F","G","H","I","J","K","L","M","N","O","P","Q","R","S","T","U","V","W","X","Y","Z","Ñ","0","1","2","3","4","5","6","7","8","9"," "},0)))=LEN(TRIM(SUBSTITUTE(K27,CHAR(160)," "))))),0,1)</f>
        <v>0</v>
      </c>
      <c r="CP27" s="629" cm="1">
        <f t="array" aca="1" ref="CP27" ca="1">IF(OR(T27=" ",AND(EXACT(UPPER(TRIM(SUBSTITUTE(T27,CHAR(160)," "))),TRIM(SUBSTITUTE(T27,CHAR(160)," "))),SUMPRODUCT(--ISNUMBER(MATCH(MID(TRIM(SUBSTITUTE(T27,CHAR(160)," ")),ROW(INDIRECT("1:"&amp;LEN(TRIM(SUBSTITUTE(T27,CHAR(160)," "))))),1),{"A","B","C","D","E","F","G","H","I","J","K","L","M","N","O","P","Q","R","S","T","U","V","W","X","Y","Z","Ñ","0","1","2","3","4","5","6","7","8","9"," "},0)))=LEN(TRIM(SUBSTITUTE(T27,CHAR(160)," "))))),0,1)</f>
        <v>0</v>
      </c>
      <c r="CQ27" s="629" cm="1">
        <f t="array" aca="1" ref="CQ27" ca="1">IF(OR(AC27=" ",AND(EXACT(UPPER(TRIM(SUBSTITUTE(AC27,CHAR(160)," "))),TRIM(SUBSTITUTE(AC27,CHAR(160)," "))),SUMPRODUCT(--ISNUMBER(MATCH(MID(TRIM(SUBSTITUTE(AC27,CHAR(160)," ")),ROW(INDIRECT("1:"&amp;LEN(TRIM(SUBSTITUTE(AC27,CHAR(160)," "))))),1),{"A","B","C","D","E","F","G","H","I","J","K","L","M","N","O","P","Q","R","S","T","U","V","W","X","Y","Z","Ñ","0","1","2","3","4","5","6","7","8","9"," "},0)))=LEN(TRIM(SUBSTITUTE(AC27,CHAR(160)," "))))),0,1)</f>
        <v>0</v>
      </c>
      <c r="CR27" s="629" cm="1">
        <f t="array" aca="1" ref="CR27" ca="1">IF(OR(AL27=" ",AND(EXACT(UPPER(TRIM(SUBSTITUTE(AL27,CHAR(160)," "))),TRIM(SUBSTITUTE(AL27,CHAR(160)," "))),SUMPRODUCT(--ISNUMBER(MATCH(MID(TRIM(SUBSTITUTE(AL27,CHAR(160)," ")),ROW(INDIRECT("1:"&amp;LEN(TRIM(SUBSTITUTE(AL27,CHAR(160)," "))))),1),{"A","B","C","D","E","F","G","H","I","J","K","L","M","N","O","P","Q","R","S","T","U","V","W","X","Y","Z","Ñ","0","1","2","3","4","5","6","7","8","9"," "},0)))=LEN(TRIM(SUBSTITUTE(AL27,CHAR(160)," "))))),0,1)</f>
        <v>0</v>
      </c>
      <c r="CS27" s="629" cm="1">
        <f t="array" aca="1" ref="CS27" ca="1">IF(OR(AU27=" ",AND(EXACT(UPPER(TRIM(SUBSTITUTE(AU27,CHAR(160)," "))),TRIM(SUBSTITUTE(AU27,CHAR(160)," "))),SUMPRODUCT(--ISNUMBER(MATCH(MID(TRIM(SUBSTITUTE(AU27,CHAR(160)," ")),ROW(INDIRECT("1:"&amp;LEN(TRIM(SUBSTITUTE(AU27,CHAR(160)," "))))),1),{"A","B","C","D","E","F","G","H","I","J","K","L","M","N","O","P","Q","R","S","T","U","V","W","X","Y","Z","Ñ","0","1","2","3","4","5","6","7","8","9"," "},0)))=LEN(TRIM(SUBSTITUTE(AU27,CHAR(160)," "))))),0,1)</f>
        <v>0</v>
      </c>
      <c r="CT27" s="634">
        <f t="shared" si="25"/>
        <v>0</v>
      </c>
      <c r="CU27" s="634">
        <f t="shared" si="26"/>
        <v>0</v>
      </c>
      <c r="CV27" s="634">
        <f t="shared" si="27"/>
        <v>0</v>
      </c>
      <c r="CW27" s="634">
        <f t="shared" si="28"/>
        <v>0</v>
      </c>
      <c r="CX27" s="634">
        <f t="shared" si="29"/>
        <v>0</v>
      </c>
      <c r="CY27" s="107"/>
      <c r="CZ27" s="107"/>
      <c r="DA27" s="107"/>
      <c r="DB27" s="107"/>
      <c r="DN27" s="107"/>
      <c r="DO27" s="107"/>
      <c r="DP27" s="107"/>
      <c r="DQ27" s="107"/>
      <c r="DR27" s="107"/>
      <c r="DS27" s="107"/>
      <c r="DT27" s="107"/>
      <c r="DU27" s="107"/>
      <c r="DV27" s="107"/>
      <c r="DY27"/>
    </row>
    <row r="28" spans="1:129" ht="15" customHeight="1">
      <c r="A28" s="22"/>
      <c r="B28" s="12"/>
      <c r="C28" s="35" t="s">
        <v>5031</v>
      </c>
      <c r="D28" s="800" t="str">
        <f>IF(CNGE_2026_M1_Secc1_Sub1!$D45="","",CNGE_2026_M1_Secc1_Sub1!$D45)</f>
        <v/>
      </c>
      <c r="E28" s="723"/>
      <c r="F28" s="723"/>
      <c r="G28" s="724"/>
      <c r="H28" s="728"/>
      <c r="I28" s="714"/>
      <c r="J28" s="805"/>
      <c r="K28" s="847"/>
      <c r="L28" s="714"/>
      <c r="M28" s="805"/>
      <c r="N28" s="640"/>
      <c r="O28" s="638"/>
      <c r="P28" s="638"/>
      <c r="Q28" s="728"/>
      <c r="R28" s="714"/>
      <c r="S28" s="805"/>
      <c r="T28" s="847"/>
      <c r="U28" s="714"/>
      <c r="V28" s="805"/>
      <c r="W28" s="640"/>
      <c r="X28" s="638"/>
      <c r="Y28" s="638"/>
      <c r="Z28" s="728"/>
      <c r="AA28" s="714"/>
      <c r="AB28" s="805"/>
      <c r="AC28" s="847"/>
      <c r="AD28" s="714"/>
      <c r="AE28" s="805"/>
      <c r="AF28" s="640"/>
      <c r="AG28" s="638"/>
      <c r="AH28" s="638"/>
      <c r="AI28" s="728"/>
      <c r="AJ28" s="714"/>
      <c r="AK28" s="805"/>
      <c r="AL28" s="847"/>
      <c r="AM28" s="714"/>
      <c r="AN28" s="805"/>
      <c r="AO28" s="640"/>
      <c r="AP28" s="638"/>
      <c r="AQ28" s="638"/>
      <c r="AR28" s="728"/>
      <c r="AS28" s="714"/>
      <c r="AT28" s="805"/>
      <c r="AU28" s="847"/>
      <c r="AV28" s="714"/>
      <c r="AW28" s="805"/>
      <c r="AX28" s="640"/>
      <c r="AY28" s="638"/>
      <c r="AZ28" s="638"/>
      <c r="BB28">
        <f t="shared" si="1"/>
        <v>0</v>
      </c>
      <c r="BC28">
        <f t="shared" si="2"/>
        <v>0</v>
      </c>
      <c r="BD28">
        <f t="shared" si="3"/>
        <v>0</v>
      </c>
      <c r="BE28">
        <f t="shared" si="4"/>
        <v>0</v>
      </c>
      <c r="BF28">
        <f t="shared" si="5"/>
        <v>0</v>
      </c>
      <c r="BG28">
        <f t="shared" si="6"/>
        <v>0</v>
      </c>
      <c r="BH28">
        <f t="shared" si="7"/>
        <v>0</v>
      </c>
      <c r="BI28">
        <f t="shared" si="8"/>
        <v>0</v>
      </c>
      <c r="BJ28">
        <f t="shared" si="9"/>
        <v>0</v>
      </c>
      <c r="BK28">
        <f t="shared" si="10"/>
        <v>0</v>
      </c>
      <c r="BL28">
        <f t="shared" si="11"/>
        <v>0</v>
      </c>
      <c r="BM28">
        <f t="shared" si="12"/>
        <v>0</v>
      </c>
      <c r="BN28">
        <f t="shared" si="13"/>
        <v>0</v>
      </c>
      <c r="BO28">
        <f t="shared" si="14"/>
        <v>0</v>
      </c>
      <c r="BP28">
        <f t="shared" si="15"/>
        <v>0</v>
      </c>
      <c r="BQ28">
        <f t="shared" si="16"/>
        <v>0</v>
      </c>
      <c r="BR28">
        <f t="shared" si="17"/>
        <v>0</v>
      </c>
      <c r="BS28">
        <f t="shared" si="18"/>
        <v>0</v>
      </c>
      <c r="BT28">
        <f t="shared" si="19"/>
        <v>0</v>
      </c>
      <c r="BU28">
        <f t="shared" si="20"/>
        <v>0</v>
      </c>
      <c r="BV28" s="293">
        <f t="shared" si="21"/>
        <v>0</v>
      </c>
      <c r="BW28" s="352" t="str">
        <f>IF(BV28=0,"",
IF(SUM($BV$24:BV28)=1,BX28,
IF($BV$144&gt;SUM($BV$24:BV28),_xlfn.CONCAT(", ",BX28),
IF($BV$144=SUM($BV$24:BV28),_xlfn.CONCAT(" y ",BX28)))))</f>
        <v/>
      </c>
      <c r="BX28" s="120" t="s">
        <v>5133</v>
      </c>
      <c r="BY28" s="398">
        <f>IF(AND(CNGE_2026_M1_Secc1_Sub3!$S68&lt;&gt;"",CNGE_2026_M1_Secc1_Sub3!$S68&lt;&gt;1,COUNTA(H28:AZ28)&gt;0),1,0)</f>
        <v>0</v>
      </c>
      <c r="BZ28" s="290">
        <f t="shared" si="0"/>
        <v>0</v>
      </c>
      <c r="CA28" s="293">
        <f t="shared" si="22"/>
        <v>0</v>
      </c>
      <c r="CB28" s="283" t="str">
        <f>IF(CA28=0,"",
IF(SUM($CA$24:CA28)=1,CC28,
IF($CA$144&gt;SUM($CA$24:CA28),_xlfn.CONCAT(", ",CC28),
IF($CA$144=SUM($CA$24:CA28),_xlfn.CONCAT(" y ",CC28)))))</f>
        <v/>
      </c>
      <c r="CC28" s="33" t="s">
        <v>5133</v>
      </c>
      <c r="CD28" s="441">
        <f>IF(COUNTA(K28,T28,AC28,AL28,AU28)=SUM(CNGE_2026_M1_Secc1_Sub3!Y68),0,1)</f>
        <v>0</v>
      </c>
      <c r="CE28" s="282">
        <f t="shared" si="23"/>
        <v>0</v>
      </c>
      <c r="CF28" s="283" t="str">
        <f>IF(CE28=0,"",
IF(SUM($CE$24:CE28)=1,CG28,
IF($CE$144&gt;SUM($CE$24:CE28),_xlfn.CONCAT(", ",CG28),
IF($CE$144=SUM($CE$24:CE28),_xlfn.CONCAT(" y ",CG28)))))</f>
        <v/>
      </c>
      <c r="CG28" s="120" t="s">
        <v>5133</v>
      </c>
      <c r="CH28" s="370">
        <f>IF(OR(N28="NS",W28="NS",AF28="NS",AO28="NS",AX28="NS",CNGE_2026_M1_Secc1_Sub2!$M380="NS"),0,IF(AND(N28="NA",W28="NA",AF28="NA",AO28="NA",AX28="NA",CNGE_2026_M1_Secc1_Sub2!$M380="NA"),0,IF(SUM(N28,W28,AF28,AO28,AX28)&lt;=CNGE_2026_M1_Secc1_Sub2!$M380,0,1)))</f>
        <v>0</v>
      </c>
      <c r="CI28" s="371">
        <f>IF(OR(O28="NS",X28="NS",AG28="NS",AP28="NS",AY28="NS",CNGE_2026_M1_Secc1_Sub2!$S380="NS"),0,IF(AND(O28="NA",X28="NA",AG28="NA",AP28="NA",AY28="NA",CNGE_2026_M1_Secc1_Sub2!$S380="NA"),0,IF(SUM(O28,X28,AG28,AP28,AY28)&lt;=CNGE_2026_M1_Secc1_Sub2!$S380,0,1)))</f>
        <v>0</v>
      </c>
      <c r="CJ28" s="372">
        <f>IF(OR(P28="NS",Y28="NS",AH28="NS",AQ28="NS",AZ28="NS",CNGE_2026_M1_Secc1_Sub2!$Y380="NS"),0,IF(AND(P28="NA",Y28="NA",AH28="NA",AQ28="NA",AZ28="NA",CNGE_2026_M1_Secc1_Sub2!$Y380="NA"),0,IF(SUM(P28,Y28,AH28,AQ28,AZ28)&lt;=CNGE_2026_M1_Secc1_Sub2!$Y380,0,1)))</f>
        <v>0</v>
      </c>
      <c r="CK28" s="282">
        <f t="shared" si="24"/>
        <v>0</v>
      </c>
      <c r="CL28" s="283" t="str">
        <f>IF(CK28=0,"",
IF(SUM($CK$24:CK28)=1,CM28,
IF($CK$144&gt;SUM($CK$24:CK28),_xlfn.CONCAT(", ",CM28),
IF($CK$144=SUM($CK$24:CK28),_xlfn.CONCAT(" y ",CM28)))))</f>
        <v/>
      </c>
      <c r="CM28" s="33" t="s">
        <v>5133</v>
      </c>
      <c r="CN28" s="535">
        <f>SUM(CNGE_2026_M1_Secc1_Sub3!$Y68)</f>
        <v>0</v>
      </c>
      <c r="CO28" s="629" cm="1">
        <f t="array" aca="1" ref="CO28" ca="1">IF(OR(K28=" ",AND(EXACT(UPPER(TRIM(SUBSTITUTE(K28,CHAR(160)," "))),TRIM(SUBSTITUTE(K28,CHAR(160)," "))),SUMPRODUCT(--ISNUMBER(MATCH(MID(TRIM(SUBSTITUTE(K28,CHAR(160)," ")),ROW(INDIRECT("1:"&amp;LEN(TRIM(SUBSTITUTE(K28,CHAR(160)," "))))),1),{"A","B","C","D","E","F","G","H","I","J","K","L","M","N","O","P","Q","R","S","T","U","V","W","X","Y","Z","Ñ","0","1","2","3","4","5","6","7","8","9"," "},0)))=LEN(TRIM(SUBSTITUTE(K28,CHAR(160)," "))))),0,1)</f>
        <v>0</v>
      </c>
      <c r="CP28" s="629" cm="1">
        <f t="array" aca="1" ref="CP28" ca="1">IF(OR(T28=" ",AND(EXACT(UPPER(TRIM(SUBSTITUTE(T28,CHAR(160)," "))),TRIM(SUBSTITUTE(T28,CHAR(160)," "))),SUMPRODUCT(--ISNUMBER(MATCH(MID(TRIM(SUBSTITUTE(T28,CHAR(160)," ")),ROW(INDIRECT("1:"&amp;LEN(TRIM(SUBSTITUTE(T28,CHAR(160)," "))))),1),{"A","B","C","D","E","F","G","H","I","J","K","L","M","N","O","P","Q","R","S","T","U","V","W","X","Y","Z","Ñ","0","1","2","3","4","5","6","7","8","9"," "},0)))=LEN(TRIM(SUBSTITUTE(T28,CHAR(160)," "))))),0,1)</f>
        <v>0</v>
      </c>
      <c r="CQ28" s="629" cm="1">
        <f t="array" aca="1" ref="CQ28" ca="1">IF(OR(AC28=" ",AND(EXACT(UPPER(TRIM(SUBSTITUTE(AC28,CHAR(160)," "))),TRIM(SUBSTITUTE(AC28,CHAR(160)," "))),SUMPRODUCT(--ISNUMBER(MATCH(MID(TRIM(SUBSTITUTE(AC28,CHAR(160)," ")),ROW(INDIRECT("1:"&amp;LEN(TRIM(SUBSTITUTE(AC28,CHAR(160)," "))))),1),{"A","B","C","D","E","F","G","H","I","J","K","L","M","N","O","P","Q","R","S","T","U","V","W","X","Y","Z","Ñ","0","1","2","3","4","5","6","7","8","9"," "},0)))=LEN(TRIM(SUBSTITUTE(AC28,CHAR(160)," "))))),0,1)</f>
        <v>0</v>
      </c>
      <c r="CR28" s="629" cm="1">
        <f t="array" aca="1" ref="CR28" ca="1">IF(OR(AL28=" ",AND(EXACT(UPPER(TRIM(SUBSTITUTE(AL28,CHAR(160)," "))),TRIM(SUBSTITUTE(AL28,CHAR(160)," "))),SUMPRODUCT(--ISNUMBER(MATCH(MID(TRIM(SUBSTITUTE(AL28,CHAR(160)," ")),ROW(INDIRECT("1:"&amp;LEN(TRIM(SUBSTITUTE(AL28,CHAR(160)," "))))),1),{"A","B","C","D","E","F","G","H","I","J","K","L","M","N","O","P","Q","R","S","T","U","V","W","X","Y","Z","Ñ","0","1","2","3","4","5","6","7","8","9"," "},0)))=LEN(TRIM(SUBSTITUTE(AL28,CHAR(160)," "))))),0,1)</f>
        <v>0</v>
      </c>
      <c r="CS28" s="629" cm="1">
        <f t="array" aca="1" ref="CS28" ca="1">IF(OR(AU28=" ",AND(EXACT(UPPER(TRIM(SUBSTITUTE(AU28,CHAR(160)," "))),TRIM(SUBSTITUTE(AU28,CHAR(160)," "))),SUMPRODUCT(--ISNUMBER(MATCH(MID(TRIM(SUBSTITUTE(AU28,CHAR(160)," ")),ROW(INDIRECT("1:"&amp;LEN(TRIM(SUBSTITUTE(AU28,CHAR(160)," "))))),1),{"A","B","C","D","E","F","G","H","I","J","K","L","M","N","O","P","Q","R","S","T","U","V","W","X","Y","Z","Ñ","0","1","2","3","4","5","6","7","8","9"," "},0)))=LEN(TRIM(SUBSTITUTE(AU28,CHAR(160)," "))))),0,1)</f>
        <v>0</v>
      </c>
      <c r="CT28" s="634">
        <f t="shared" si="25"/>
        <v>0</v>
      </c>
      <c r="CU28" s="634">
        <f t="shared" si="26"/>
        <v>0</v>
      </c>
      <c r="CV28" s="634">
        <f t="shared" si="27"/>
        <v>0</v>
      </c>
      <c r="CW28" s="634">
        <f t="shared" si="28"/>
        <v>0</v>
      </c>
      <c r="CX28" s="634">
        <f t="shared" si="29"/>
        <v>0</v>
      </c>
      <c r="CY28" s="107"/>
      <c r="CZ28" s="107"/>
      <c r="DA28" s="107"/>
      <c r="DB28" s="107"/>
      <c r="DN28" s="107"/>
      <c r="DO28" s="107"/>
      <c r="DP28" s="107"/>
      <c r="DQ28" s="107"/>
      <c r="DR28" s="107"/>
      <c r="DS28" s="107"/>
      <c r="DT28" s="107"/>
      <c r="DU28" s="107"/>
      <c r="DV28" s="107"/>
      <c r="DY28"/>
    </row>
    <row r="29" spans="1:129" ht="15" customHeight="1">
      <c r="A29" s="22"/>
      <c r="B29" s="12"/>
      <c r="C29" s="35" t="s">
        <v>5033</v>
      </c>
      <c r="D29" s="800" t="str">
        <f>IF(CNGE_2026_M1_Secc1_Sub1!$D46="","",CNGE_2026_M1_Secc1_Sub1!$D46)</f>
        <v/>
      </c>
      <c r="E29" s="723"/>
      <c r="F29" s="723"/>
      <c r="G29" s="724"/>
      <c r="H29" s="728"/>
      <c r="I29" s="714"/>
      <c r="J29" s="805"/>
      <c r="K29" s="847"/>
      <c r="L29" s="714"/>
      <c r="M29" s="805"/>
      <c r="N29" s="640"/>
      <c r="O29" s="638"/>
      <c r="P29" s="638"/>
      <c r="Q29" s="728"/>
      <c r="R29" s="714"/>
      <c r="S29" s="805"/>
      <c r="T29" s="847"/>
      <c r="U29" s="714"/>
      <c r="V29" s="805"/>
      <c r="W29" s="640"/>
      <c r="X29" s="638"/>
      <c r="Y29" s="638"/>
      <c r="Z29" s="728"/>
      <c r="AA29" s="714"/>
      <c r="AB29" s="805"/>
      <c r="AC29" s="847"/>
      <c r="AD29" s="714"/>
      <c r="AE29" s="805"/>
      <c r="AF29" s="640"/>
      <c r="AG29" s="638"/>
      <c r="AH29" s="638"/>
      <c r="AI29" s="728"/>
      <c r="AJ29" s="714"/>
      <c r="AK29" s="805"/>
      <c r="AL29" s="847"/>
      <c r="AM29" s="714"/>
      <c r="AN29" s="805"/>
      <c r="AO29" s="640"/>
      <c r="AP29" s="638"/>
      <c r="AQ29" s="638"/>
      <c r="AR29" s="728"/>
      <c r="AS29" s="714"/>
      <c r="AT29" s="805"/>
      <c r="AU29" s="847"/>
      <c r="AV29" s="714"/>
      <c r="AW29" s="805"/>
      <c r="AX29" s="640"/>
      <c r="AY29" s="638"/>
      <c r="AZ29" s="638"/>
      <c r="BB29">
        <f t="shared" si="1"/>
        <v>0</v>
      </c>
      <c r="BC29">
        <f t="shared" si="2"/>
        <v>0</v>
      </c>
      <c r="BD29">
        <f t="shared" si="3"/>
        <v>0</v>
      </c>
      <c r="BE29">
        <f t="shared" si="4"/>
        <v>0</v>
      </c>
      <c r="BF29">
        <f t="shared" si="5"/>
        <v>0</v>
      </c>
      <c r="BG29">
        <f t="shared" si="6"/>
        <v>0</v>
      </c>
      <c r="BH29">
        <f t="shared" si="7"/>
        <v>0</v>
      </c>
      <c r="BI29">
        <f t="shared" si="8"/>
        <v>0</v>
      </c>
      <c r="BJ29">
        <f t="shared" si="9"/>
        <v>0</v>
      </c>
      <c r="BK29">
        <f t="shared" si="10"/>
        <v>0</v>
      </c>
      <c r="BL29">
        <f t="shared" si="11"/>
        <v>0</v>
      </c>
      <c r="BM29">
        <f t="shared" si="12"/>
        <v>0</v>
      </c>
      <c r="BN29">
        <f t="shared" si="13"/>
        <v>0</v>
      </c>
      <c r="BO29">
        <f t="shared" si="14"/>
        <v>0</v>
      </c>
      <c r="BP29">
        <f t="shared" si="15"/>
        <v>0</v>
      </c>
      <c r="BQ29">
        <f t="shared" si="16"/>
        <v>0</v>
      </c>
      <c r="BR29">
        <f t="shared" si="17"/>
        <v>0</v>
      </c>
      <c r="BS29">
        <f t="shared" si="18"/>
        <v>0</v>
      </c>
      <c r="BT29">
        <f t="shared" si="19"/>
        <v>0</v>
      </c>
      <c r="BU29">
        <f t="shared" si="20"/>
        <v>0</v>
      </c>
      <c r="BV29" s="293">
        <f t="shared" si="21"/>
        <v>0</v>
      </c>
      <c r="BW29" s="352" t="str">
        <f>IF(BV29=0,"",
IF(SUM($BV$24:BV29)=1,BX29,
IF($BV$144&gt;SUM($BV$24:BV29),_xlfn.CONCAT(", ",BX29),
IF($BV$144=SUM($BV$24:BV29),_xlfn.CONCAT(" y ",BX29)))))</f>
        <v/>
      </c>
      <c r="BX29" s="120" t="s">
        <v>5135</v>
      </c>
      <c r="BY29" s="398">
        <f>IF(AND(CNGE_2026_M1_Secc1_Sub3!$S69&lt;&gt;"",CNGE_2026_M1_Secc1_Sub3!$S69&lt;&gt;1,COUNTA(H29:AZ29)&gt;0),1,0)</f>
        <v>0</v>
      </c>
      <c r="BZ29" s="290">
        <f t="shared" si="0"/>
        <v>0</v>
      </c>
      <c r="CA29" s="293">
        <f t="shared" si="22"/>
        <v>0</v>
      </c>
      <c r="CB29" s="283" t="str">
        <f>IF(CA29=0,"",
IF(SUM($CA$24:CA29)=1,CC29,
IF($CA$144&gt;SUM($CA$24:CA29),_xlfn.CONCAT(", ",CC29),
IF($CA$144=SUM($CA$24:CA29),_xlfn.CONCAT(" y ",CC29)))))</f>
        <v/>
      </c>
      <c r="CC29" s="33" t="s">
        <v>5135</v>
      </c>
      <c r="CD29" s="441">
        <f>IF(COUNTA(K29,T29,AC29,AL29,AU29)=SUM(CNGE_2026_M1_Secc1_Sub3!Y69),0,1)</f>
        <v>0</v>
      </c>
      <c r="CE29" s="282">
        <f t="shared" si="23"/>
        <v>0</v>
      </c>
      <c r="CF29" s="283" t="str">
        <f>IF(CE29=0,"",
IF(SUM($CE$24:CE29)=1,CG29,
IF($CE$144&gt;SUM($CE$24:CE29),_xlfn.CONCAT(", ",CG29),
IF($CE$144=SUM($CE$24:CE29),_xlfn.CONCAT(" y ",CG29)))))</f>
        <v/>
      </c>
      <c r="CG29" s="120" t="s">
        <v>5135</v>
      </c>
      <c r="CH29" s="370">
        <f>IF(OR(N29="NS",W29="NS",AF29="NS",AO29="NS",AX29="NS",CNGE_2026_M1_Secc1_Sub2!$M381="NS"),0,IF(AND(N29="NA",W29="NA",AF29="NA",AO29="NA",AX29="NA",CNGE_2026_M1_Secc1_Sub2!$M381="NA"),0,IF(SUM(N29,W29,AF29,AO29,AX29)&lt;=CNGE_2026_M1_Secc1_Sub2!$M381,0,1)))</f>
        <v>0</v>
      </c>
      <c r="CI29" s="371">
        <f>IF(OR(O29="NS",X29="NS",AG29="NS",AP29="NS",AY29="NS",CNGE_2026_M1_Secc1_Sub2!$S381="NS"),0,IF(AND(O29="NA",X29="NA",AG29="NA",AP29="NA",AY29="NA",CNGE_2026_M1_Secc1_Sub2!$S381="NA"),0,IF(SUM(O29,X29,AG29,AP29,AY29)&lt;=CNGE_2026_M1_Secc1_Sub2!$S381,0,1)))</f>
        <v>0</v>
      </c>
      <c r="CJ29" s="372">
        <f>IF(OR(P29="NS",Y29="NS",AH29="NS",AQ29="NS",AZ29="NS",CNGE_2026_M1_Secc1_Sub2!$Y381="NS"),0,IF(AND(P29="NA",Y29="NA",AH29="NA",AQ29="NA",AZ29="NA",CNGE_2026_M1_Secc1_Sub2!$Y381="NA"),0,IF(SUM(P29,Y29,AH29,AQ29,AZ29)&lt;=CNGE_2026_M1_Secc1_Sub2!$Y381,0,1)))</f>
        <v>0</v>
      </c>
      <c r="CK29" s="282">
        <f t="shared" si="24"/>
        <v>0</v>
      </c>
      <c r="CL29" s="283" t="str">
        <f>IF(CK29=0,"",
IF(SUM($CK$24:CK29)=1,CM29,
IF($CK$144&gt;SUM($CK$24:CK29),_xlfn.CONCAT(", ",CM29),
IF($CK$144=SUM($CK$24:CK29),_xlfn.CONCAT(" y ",CM29)))))</f>
        <v/>
      </c>
      <c r="CM29" s="33" t="s">
        <v>5135</v>
      </c>
      <c r="CN29" s="535">
        <f>SUM(CNGE_2026_M1_Secc1_Sub3!$Y69)</f>
        <v>0</v>
      </c>
      <c r="CO29" s="629" cm="1">
        <f t="array" aca="1" ref="CO29" ca="1">IF(OR(K29=" ",AND(EXACT(UPPER(TRIM(SUBSTITUTE(K29,CHAR(160)," "))),TRIM(SUBSTITUTE(K29,CHAR(160)," "))),SUMPRODUCT(--ISNUMBER(MATCH(MID(TRIM(SUBSTITUTE(K29,CHAR(160)," ")),ROW(INDIRECT("1:"&amp;LEN(TRIM(SUBSTITUTE(K29,CHAR(160)," "))))),1),{"A","B","C","D","E","F","G","H","I","J","K","L","M","N","O","P","Q","R","S","T","U","V","W","X","Y","Z","Ñ","0","1","2","3","4","5","6","7","8","9"," "},0)))=LEN(TRIM(SUBSTITUTE(K29,CHAR(160)," "))))),0,1)</f>
        <v>0</v>
      </c>
      <c r="CP29" s="629" cm="1">
        <f t="array" aca="1" ref="CP29" ca="1">IF(OR(T29=" ",AND(EXACT(UPPER(TRIM(SUBSTITUTE(T29,CHAR(160)," "))),TRIM(SUBSTITUTE(T29,CHAR(160)," "))),SUMPRODUCT(--ISNUMBER(MATCH(MID(TRIM(SUBSTITUTE(T29,CHAR(160)," ")),ROW(INDIRECT("1:"&amp;LEN(TRIM(SUBSTITUTE(T29,CHAR(160)," "))))),1),{"A","B","C","D","E","F","G","H","I","J","K","L","M","N","O","P","Q","R","S","T","U","V","W","X","Y","Z","Ñ","0","1","2","3","4","5","6","7","8","9"," "},0)))=LEN(TRIM(SUBSTITUTE(T29,CHAR(160)," "))))),0,1)</f>
        <v>0</v>
      </c>
      <c r="CQ29" s="629" cm="1">
        <f t="array" aca="1" ref="CQ29" ca="1">IF(OR(AC29=" ",AND(EXACT(UPPER(TRIM(SUBSTITUTE(AC29,CHAR(160)," "))),TRIM(SUBSTITUTE(AC29,CHAR(160)," "))),SUMPRODUCT(--ISNUMBER(MATCH(MID(TRIM(SUBSTITUTE(AC29,CHAR(160)," ")),ROW(INDIRECT("1:"&amp;LEN(TRIM(SUBSTITUTE(AC29,CHAR(160)," "))))),1),{"A","B","C","D","E","F","G","H","I","J","K","L","M","N","O","P","Q","R","S","T","U","V","W","X","Y","Z","Ñ","0","1","2","3","4","5","6","7","8","9"," "},0)))=LEN(TRIM(SUBSTITUTE(AC29,CHAR(160)," "))))),0,1)</f>
        <v>0</v>
      </c>
      <c r="CR29" s="629" cm="1">
        <f t="array" aca="1" ref="CR29" ca="1">IF(OR(AL29=" ",AND(EXACT(UPPER(TRIM(SUBSTITUTE(AL29,CHAR(160)," "))),TRIM(SUBSTITUTE(AL29,CHAR(160)," "))),SUMPRODUCT(--ISNUMBER(MATCH(MID(TRIM(SUBSTITUTE(AL29,CHAR(160)," ")),ROW(INDIRECT("1:"&amp;LEN(TRIM(SUBSTITUTE(AL29,CHAR(160)," "))))),1),{"A","B","C","D","E","F","G","H","I","J","K","L","M","N","O","P","Q","R","S","T","U","V","W","X","Y","Z","Ñ","0","1","2","3","4","5","6","7","8","9"," "},0)))=LEN(TRIM(SUBSTITUTE(AL29,CHAR(160)," "))))),0,1)</f>
        <v>0</v>
      </c>
      <c r="CS29" s="629" cm="1">
        <f t="array" aca="1" ref="CS29" ca="1">IF(OR(AU29=" ",AND(EXACT(UPPER(TRIM(SUBSTITUTE(AU29,CHAR(160)," "))),TRIM(SUBSTITUTE(AU29,CHAR(160)," "))),SUMPRODUCT(--ISNUMBER(MATCH(MID(TRIM(SUBSTITUTE(AU29,CHAR(160)," ")),ROW(INDIRECT("1:"&amp;LEN(TRIM(SUBSTITUTE(AU29,CHAR(160)," "))))),1),{"A","B","C","D","E","F","G","H","I","J","K","L","M","N","O","P","Q","R","S","T","U","V","W","X","Y","Z","Ñ","0","1","2","3","4","5","6","7","8","9"," "},0)))=LEN(TRIM(SUBSTITUTE(AU29,CHAR(160)," "))))),0,1)</f>
        <v>0</v>
      </c>
      <c r="CT29" s="634">
        <f t="shared" si="25"/>
        <v>0</v>
      </c>
      <c r="CU29" s="634">
        <f t="shared" si="26"/>
        <v>0</v>
      </c>
      <c r="CV29" s="634">
        <f t="shared" si="27"/>
        <v>0</v>
      </c>
      <c r="CW29" s="634">
        <f t="shared" si="28"/>
        <v>0</v>
      </c>
      <c r="CX29" s="634">
        <f t="shared" si="29"/>
        <v>0</v>
      </c>
      <c r="CY29" s="107"/>
      <c r="CZ29" s="107"/>
      <c r="DA29" s="107"/>
      <c r="DB29" s="107"/>
      <c r="DN29" s="107"/>
      <c r="DO29" s="107"/>
      <c r="DP29" s="107"/>
      <c r="DQ29" s="107"/>
      <c r="DR29" s="107"/>
      <c r="DS29" s="107"/>
      <c r="DT29" s="107"/>
      <c r="DU29" s="107"/>
      <c r="DV29" s="107"/>
      <c r="DY29"/>
    </row>
    <row r="30" spans="1:129" ht="15" customHeight="1">
      <c r="A30" s="22"/>
      <c r="B30" s="12"/>
      <c r="C30" s="35" t="s">
        <v>5035</v>
      </c>
      <c r="D30" s="800" t="str">
        <f>IF(CNGE_2026_M1_Secc1_Sub1!$D47="","",CNGE_2026_M1_Secc1_Sub1!$D47)</f>
        <v/>
      </c>
      <c r="E30" s="723"/>
      <c r="F30" s="723"/>
      <c r="G30" s="724"/>
      <c r="H30" s="728"/>
      <c r="I30" s="714"/>
      <c r="J30" s="805"/>
      <c r="K30" s="847"/>
      <c r="L30" s="714"/>
      <c r="M30" s="805"/>
      <c r="N30" s="640"/>
      <c r="O30" s="638"/>
      <c r="P30" s="638"/>
      <c r="Q30" s="728"/>
      <c r="R30" s="714"/>
      <c r="S30" s="805"/>
      <c r="T30" s="847"/>
      <c r="U30" s="714"/>
      <c r="V30" s="805"/>
      <c r="W30" s="640"/>
      <c r="X30" s="638"/>
      <c r="Y30" s="638"/>
      <c r="Z30" s="728"/>
      <c r="AA30" s="714"/>
      <c r="AB30" s="805"/>
      <c r="AC30" s="847"/>
      <c r="AD30" s="714"/>
      <c r="AE30" s="805"/>
      <c r="AF30" s="640"/>
      <c r="AG30" s="638"/>
      <c r="AH30" s="638"/>
      <c r="AI30" s="728"/>
      <c r="AJ30" s="714"/>
      <c r="AK30" s="805"/>
      <c r="AL30" s="847"/>
      <c r="AM30" s="714"/>
      <c r="AN30" s="805"/>
      <c r="AO30" s="640"/>
      <c r="AP30" s="638"/>
      <c r="AQ30" s="638"/>
      <c r="AR30" s="728"/>
      <c r="AS30" s="714"/>
      <c r="AT30" s="805"/>
      <c r="AU30" s="847"/>
      <c r="AV30" s="714"/>
      <c r="AW30" s="805"/>
      <c r="AX30" s="640"/>
      <c r="AY30" s="638"/>
      <c r="AZ30" s="638"/>
      <c r="BB30">
        <f t="shared" si="1"/>
        <v>0</v>
      </c>
      <c r="BC30">
        <f t="shared" si="2"/>
        <v>0</v>
      </c>
      <c r="BD30">
        <f t="shared" si="3"/>
        <v>0</v>
      </c>
      <c r="BE30">
        <f t="shared" si="4"/>
        <v>0</v>
      </c>
      <c r="BF30">
        <f t="shared" si="5"/>
        <v>0</v>
      </c>
      <c r="BG30">
        <f t="shared" si="6"/>
        <v>0</v>
      </c>
      <c r="BH30">
        <f t="shared" si="7"/>
        <v>0</v>
      </c>
      <c r="BI30">
        <f t="shared" si="8"/>
        <v>0</v>
      </c>
      <c r="BJ30">
        <f t="shared" si="9"/>
        <v>0</v>
      </c>
      <c r="BK30">
        <f t="shared" si="10"/>
        <v>0</v>
      </c>
      <c r="BL30">
        <f t="shared" si="11"/>
        <v>0</v>
      </c>
      <c r="BM30">
        <f t="shared" si="12"/>
        <v>0</v>
      </c>
      <c r="BN30">
        <f t="shared" si="13"/>
        <v>0</v>
      </c>
      <c r="BO30">
        <f t="shared" si="14"/>
        <v>0</v>
      </c>
      <c r="BP30">
        <f t="shared" si="15"/>
        <v>0</v>
      </c>
      <c r="BQ30">
        <f t="shared" si="16"/>
        <v>0</v>
      </c>
      <c r="BR30">
        <f t="shared" si="17"/>
        <v>0</v>
      </c>
      <c r="BS30">
        <f t="shared" si="18"/>
        <v>0</v>
      </c>
      <c r="BT30">
        <f t="shared" si="19"/>
        <v>0</v>
      </c>
      <c r="BU30">
        <f t="shared" si="20"/>
        <v>0</v>
      </c>
      <c r="BV30" s="293">
        <f t="shared" si="21"/>
        <v>0</v>
      </c>
      <c r="BW30" s="352" t="str">
        <f>IF(BV30=0,"",
IF(SUM($BV$24:BV30)=1,BX30,
IF($BV$144&gt;SUM($BV$24:BV30),_xlfn.CONCAT(", ",BX30),
IF($BV$144=SUM($BV$24:BV30),_xlfn.CONCAT(" y ",BX30)))))</f>
        <v/>
      </c>
      <c r="BX30" s="120" t="s">
        <v>5137</v>
      </c>
      <c r="BY30" s="398">
        <f>IF(AND(CNGE_2026_M1_Secc1_Sub3!$S70&lt;&gt;"",CNGE_2026_M1_Secc1_Sub3!$S70&lt;&gt;1,COUNTA(H30:AZ30)&gt;0),1,0)</f>
        <v>0</v>
      </c>
      <c r="BZ30" s="290">
        <f t="shared" si="0"/>
        <v>0</v>
      </c>
      <c r="CA30" s="293">
        <f t="shared" si="22"/>
        <v>0</v>
      </c>
      <c r="CB30" s="283" t="str">
        <f>IF(CA30=0,"",
IF(SUM($CA$24:CA30)=1,CC30,
IF($CA$144&gt;SUM($CA$24:CA30),_xlfn.CONCAT(", ",CC30),
IF($CA$144=SUM($CA$24:CA30),_xlfn.CONCAT(" y ",CC30)))))</f>
        <v/>
      </c>
      <c r="CC30" s="33" t="s">
        <v>5137</v>
      </c>
      <c r="CD30" s="441">
        <f>IF(COUNTA(K30,T30,AC30,AL30,AU30)=SUM(CNGE_2026_M1_Secc1_Sub3!Y70),0,1)</f>
        <v>0</v>
      </c>
      <c r="CE30" s="282">
        <f t="shared" si="23"/>
        <v>0</v>
      </c>
      <c r="CF30" s="283" t="str">
        <f>IF(CE30=0,"",
IF(SUM($CE$24:CE30)=1,CG30,
IF($CE$144&gt;SUM($CE$24:CE30),_xlfn.CONCAT(", ",CG30),
IF($CE$144=SUM($CE$24:CE30),_xlfn.CONCAT(" y ",CG30)))))</f>
        <v/>
      </c>
      <c r="CG30" s="120" t="s">
        <v>5137</v>
      </c>
      <c r="CH30" s="370">
        <f>IF(OR(N30="NS",W30="NS",AF30="NS",AO30="NS",AX30="NS",CNGE_2026_M1_Secc1_Sub2!$M382="NS"),0,IF(AND(N30="NA",W30="NA",AF30="NA",AO30="NA",AX30="NA",CNGE_2026_M1_Secc1_Sub2!$M382="NA"),0,IF(SUM(N30,W30,AF30,AO30,AX30)&lt;=CNGE_2026_M1_Secc1_Sub2!$M382,0,1)))</f>
        <v>0</v>
      </c>
      <c r="CI30" s="371">
        <f>IF(OR(O30="NS",X30="NS",AG30="NS",AP30="NS",AY30="NS",CNGE_2026_M1_Secc1_Sub2!$S382="NS"),0,IF(AND(O30="NA",X30="NA",AG30="NA",AP30="NA",AY30="NA",CNGE_2026_M1_Secc1_Sub2!$S382="NA"),0,IF(SUM(O30,X30,AG30,AP30,AY30)&lt;=CNGE_2026_M1_Secc1_Sub2!$S382,0,1)))</f>
        <v>0</v>
      </c>
      <c r="CJ30" s="372">
        <f>IF(OR(P30="NS",Y30="NS",AH30="NS",AQ30="NS",AZ30="NS",CNGE_2026_M1_Secc1_Sub2!$Y382="NS"),0,IF(AND(P30="NA",Y30="NA",AH30="NA",AQ30="NA",AZ30="NA",CNGE_2026_M1_Secc1_Sub2!$Y382="NA"),0,IF(SUM(P30,Y30,AH30,AQ30,AZ30)&lt;=CNGE_2026_M1_Secc1_Sub2!$Y382,0,1)))</f>
        <v>0</v>
      </c>
      <c r="CK30" s="282">
        <f t="shared" si="24"/>
        <v>0</v>
      </c>
      <c r="CL30" s="283" t="str">
        <f>IF(CK30=0,"",
IF(SUM($CK$24:CK30)=1,CM30,
IF($CK$144&gt;SUM($CK$24:CK30),_xlfn.CONCAT(", ",CM30),
IF($CK$144=SUM($CK$24:CK30),_xlfn.CONCAT(" y ",CM30)))))</f>
        <v/>
      </c>
      <c r="CM30" s="33" t="s">
        <v>5137</v>
      </c>
      <c r="CN30" s="535">
        <f>SUM(CNGE_2026_M1_Secc1_Sub3!$Y70)</f>
        <v>0</v>
      </c>
      <c r="CO30" s="629" cm="1">
        <f t="array" aca="1" ref="CO30" ca="1">IF(OR(K30=" ",AND(EXACT(UPPER(TRIM(SUBSTITUTE(K30,CHAR(160)," "))),TRIM(SUBSTITUTE(K30,CHAR(160)," "))),SUMPRODUCT(--ISNUMBER(MATCH(MID(TRIM(SUBSTITUTE(K30,CHAR(160)," ")),ROW(INDIRECT("1:"&amp;LEN(TRIM(SUBSTITUTE(K30,CHAR(160)," "))))),1),{"A","B","C","D","E","F","G","H","I","J","K","L","M","N","O","P","Q","R","S","T","U","V","W","X","Y","Z","Ñ","0","1","2","3","4","5","6","7","8","9"," "},0)))=LEN(TRIM(SUBSTITUTE(K30,CHAR(160)," "))))),0,1)</f>
        <v>0</v>
      </c>
      <c r="CP30" s="629" cm="1">
        <f t="array" aca="1" ref="CP30" ca="1">IF(OR(T30=" ",AND(EXACT(UPPER(TRIM(SUBSTITUTE(T30,CHAR(160)," "))),TRIM(SUBSTITUTE(T30,CHAR(160)," "))),SUMPRODUCT(--ISNUMBER(MATCH(MID(TRIM(SUBSTITUTE(T30,CHAR(160)," ")),ROW(INDIRECT("1:"&amp;LEN(TRIM(SUBSTITUTE(T30,CHAR(160)," "))))),1),{"A","B","C","D","E","F","G","H","I","J","K","L","M","N","O","P","Q","R","S","T","U","V","W","X","Y","Z","Ñ","0","1","2","3","4","5","6","7","8","9"," "},0)))=LEN(TRIM(SUBSTITUTE(T30,CHAR(160)," "))))),0,1)</f>
        <v>0</v>
      </c>
      <c r="CQ30" s="629" cm="1">
        <f t="array" aca="1" ref="CQ30" ca="1">IF(OR(AC30=" ",AND(EXACT(UPPER(TRIM(SUBSTITUTE(AC30,CHAR(160)," "))),TRIM(SUBSTITUTE(AC30,CHAR(160)," "))),SUMPRODUCT(--ISNUMBER(MATCH(MID(TRIM(SUBSTITUTE(AC30,CHAR(160)," ")),ROW(INDIRECT("1:"&amp;LEN(TRIM(SUBSTITUTE(AC30,CHAR(160)," "))))),1),{"A","B","C","D","E","F","G","H","I","J","K","L","M","N","O","P","Q","R","S","T","U","V","W","X","Y","Z","Ñ","0","1","2","3","4","5","6","7","8","9"," "},0)))=LEN(TRIM(SUBSTITUTE(AC30,CHAR(160)," "))))),0,1)</f>
        <v>0</v>
      </c>
      <c r="CR30" s="629" cm="1">
        <f t="array" aca="1" ref="CR30" ca="1">IF(OR(AL30=" ",AND(EXACT(UPPER(TRIM(SUBSTITUTE(AL30,CHAR(160)," "))),TRIM(SUBSTITUTE(AL30,CHAR(160)," "))),SUMPRODUCT(--ISNUMBER(MATCH(MID(TRIM(SUBSTITUTE(AL30,CHAR(160)," ")),ROW(INDIRECT("1:"&amp;LEN(TRIM(SUBSTITUTE(AL30,CHAR(160)," "))))),1),{"A","B","C","D","E","F","G","H","I","J","K","L","M","N","O","P","Q","R","S","T","U","V","W","X","Y","Z","Ñ","0","1","2","3","4","5","6","7","8","9"," "},0)))=LEN(TRIM(SUBSTITUTE(AL30,CHAR(160)," "))))),0,1)</f>
        <v>0</v>
      </c>
      <c r="CS30" s="629" cm="1">
        <f t="array" aca="1" ref="CS30" ca="1">IF(OR(AU30=" ",AND(EXACT(UPPER(TRIM(SUBSTITUTE(AU30,CHAR(160)," "))),TRIM(SUBSTITUTE(AU30,CHAR(160)," "))),SUMPRODUCT(--ISNUMBER(MATCH(MID(TRIM(SUBSTITUTE(AU30,CHAR(160)," ")),ROW(INDIRECT("1:"&amp;LEN(TRIM(SUBSTITUTE(AU30,CHAR(160)," "))))),1),{"A","B","C","D","E","F","G","H","I","J","K","L","M","N","O","P","Q","R","S","T","U","V","W","X","Y","Z","Ñ","0","1","2","3","4","5","6","7","8","9"," "},0)))=LEN(TRIM(SUBSTITUTE(AU30,CHAR(160)," "))))),0,1)</f>
        <v>0</v>
      </c>
      <c r="CT30" s="634">
        <f t="shared" si="25"/>
        <v>0</v>
      </c>
      <c r="CU30" s="634">
        <f t="shared" si="26"/>
        <v>0</v>
      </c>
      <c r="CV30" s="634">
        <f t="shared" si="27"/>
        <v>0</v>
      </c>
      <c r="CW30" s="634">
        <f t="shared" si="28"/>
        <v>0</v>
      </c>
      <c r="CX30" s="634">
        <f t="shared" si="29"/>
        <v>0</v>
      </c>
      <c r="CY30" s="107"/>
      <c r="CZ30" s="107"/>
      <c r="DA30" s="107"/>
      <c r="DB30" s="107"/>
      <c r="DN30" s="107"/>
      <c r="DO30" s="107"/>
      <c r="DP30" s="107"/>
      <c r="DQ30" s="107"/>
      <c r="DR30" s="107"/>
      <c r="DS30" s="107"/>
      <c r="DT30" s="107"/>
      <c r="DU30" s="107"/>
      <c r="DV30" s="107"/>
      <c r="DY30"/>
    </row>
    <row r="31" spans="1:129" ht="15" customHeight="1">
      <c r="A31" s="22"/>
      <c r="B31" s="12"/>
      <c r="C31" s="35" t="s">
        <v>5037</v>
      </c>
      <c r="D31" s="800" t="str">
        <f>IF(CNGE_2026_M1_Secc1_Sub1!$D48="","",CNGE_2026_M1_Secc1_Sub1!$D48)</f>
        <v/>
      </c>
      <c r="E31" s="723"/>
      <c r="F31" s="723"/>
      <c r="G31" s="724"/>
      <c r="H31" s="728"/>
      <c r="I31" s="714"/>
      <c r="J31" s="805"/>
      <c r="K31" s="847"/>
      <c r="L31" s="714"/>
      <c r="M31" s="805"/>
      <c r="N31" s="640"/>
      <c r="O31" s="638"/>
      <c r="P31" s="638"/>
      <c r="Q31" s="728"/>
      <c r="R31" s="714"/>
      <c r="S31" s="805"/>
      <c r="T31" s="847"/>
      <c r="U31" s="714"/>
      <c r="V31" s="805"/>
      <c r="W31" s="640"/>
      <c r="X31" s="638"/>
      <c r="Y31" s="638"/>
      <c r="Z31" s="728"/>
      <c r="AA31" s="714"/>
      <c r="AB31" s="805"/>
      <c r="AC31" s="847"/>
      <c r="AD31" s="714"/>
      <c r="AE31" s="805"/>
      <c r="AF31" s="640"/>
      <c r="AG31" s="638"/>
      <c r="AH31" s="638"/>
      <c r="AI31" s="728"/>
      <c r="AJ31" s="714"/>
      <c r="AK31" s="805"/>
      <c r="AL31" s="847"/>
      <c r="AM31" s="714"/>
      <c r="AN31" s="805"/>
      <c r="AO31" s="640"/>
      <c r="AP31" s="638"/>
      <c r="AQ31" s="638"/>
      <c r="AR31" s="728"/>
      <c r="AS31" s="714"/>
      <c r="AT31" s="805"/>
      <c r="AU31" s="847"/>
      <c r="AV31" s="714"/>
      <c r="AW31" s="805"/>
      <c r="AX31" s="640"/>
      <c r="AY31" s="638"/>
      <c r="AZ31" s="638"/>
      <c r="BB31">
        <f t="shared" si="1"/>
        <v>0</v>
      </c>
      <c r="BC31">
        <f t="shared" si="2"/>
        <v>0</v>
      </c>
      <c r="BD31">
        <f t="shared" si="3"/>
        <v>0</v>
      </c>
      <c r="BE31">
        <f t="shared" si="4"/>
        <v>0</v>
      </c>
      <c r="BF31">
        <f t="shared" si="5"/>
        <v>0</v>
      </c>
      <c r="BG31">
        <f t="shared" si="6"/>
        <v>0</v>
      </c>
      <c r="BH31">
        <f t="shared" si="7"/>
        <v>0</v>
      </c>
      <c r="BI31">
        <f t="shared" si="8"/>
        <v>0</v>
      </c>
      <c r="BJ31">
        <f t="shared" si="9"/>
        <v>0</v>
      </c>
      <c r="BK31">
        <f t="shared" si="10"/>
        <v>0</v>
      </c>
      <c r="BL31">
        <f t="shared" si="11"/>
        <v>0</v>
      </c>
      <c r="BM31">
        <f t="shared" si="12"/>
        <v>0</v>
      </c>
      <c r="BN31">
        <f t="shared" si="13"/>
        <v>0</v>
      </c>
      <c r="BO31">
        <f t="shared" si="14"/>
        <v>0</v>
      </c>
      <c r="BP31">
        <f t="shared" si="15"/>
        <v>0</v>
      </c>
      <c r="BQ31">
        <f t="shared" si="16"/>
        <v>0</v>
      </c>
      <c r="BR31">
        <f t="shared" si="17"/>
        <v>0</v>
      </c>
      <c r="BS31">
        <f t="shared" si="18"/>
        <v>0</v>
      </c>
      <c r="BT31">
        <f t="shared" si="19"/>
        <v>0</v>
      </c>
      <c r="BU31">
        <f t="shared" si="20"/>
        <v>0</v>
      </c>
      <c r="BV31" s="293">
        <f t="shared" si="21"/>
        <v>0</v>
      </c>
      <c r="BW31" s="352" t="str">
        <f>IF(BV31=0,"",
IF(SUM($BV$24:BV31)=1,BX31,
IF($BV$144&gt;SUM($BV$24:BV31),_xlfn.CONCAT(", ",BX31),
IF($BV$144=SUM($BV$24:BV31),_xlfn.CONCAT(" y ",BX31)))))</f>
        <v/>
      </c>
      <c r="BX31" s="120" t="s">
        <v>5139</v>
      </c>
      <c r="BY31" s="398">
        <f>IF(AND(CNGE_2026_M1_Secc1_Sub3!$S71&lt;&gt;"",CNGE_2026_M1_Secc1_Sub3!$S71&lt;&gt;1,COUNTA(H31:AZ31)&gt;0),1,0)</f>
        <v>0</v>
      </c>
      <c r="BZ31" s="290">
        <f t="shared" si="0"/>
        <v>0</v>
      </c>
      <c r="CA31" s="293">
        <f t="shared" si="22"/>
        <v>0</v>
      </c>
      <c r="CB31" s="283" t="str">
        <f>IF(CA31=0,"",
IF(SUM($CA$24:CA31)=1,CC31,
IF($CA$144&gt;SUM($CA$24:CA31),_xlfn.CONCAT(", ",CC31),
IF($CA$144=SUM($CA$24:CA31),_xlfn.CONCAT(" y ",CC31)))))</f>
        <v/>
      </c>
      <c r="CC31" s="33" t="s">
        <v>5139</v>
      </c>
      <c r="CD31" s="441">
        <f>IF(COUNTA(K31,T31,AC31,AL31,AU31)=SUM(CNGE_2026_M1_Secc1_Sub3!Y71),0,1)</f>
        <v>0</v>
      </c>
      <c r="CE31" s="282">
        <f t="shared" si="23"/>
        <v>0</v>
      </c>
      <c r="CF31" s="283" t="str">
        <f>IF(CE31=0,"",
IF(SUM($CE$24:CE31)=1,CG31,
IF($CE$144&gt;SUM($CE$24:CE31),_xlfn.CONCAT(", ",CG31),
IF($CE$144=SUM($CE$24:CE31),_xlfn.CONCAT(" y ",CG31)))))</f>
        <v/>
      </c>
      <c r="CG31" s="120" t="s">
        <v>5139</v>
      </c>
      <c r="CH31" s="370">
        <f>IF(OR(N31="NS",W31="NS",AF31="NS",AO31="NS",AX31="NS",CNGE_2026_M1_Secc1_Sub2!$M383="NS"),0,IF(AND(N31="NA",W31="NA",AF31="NA",AO31="NA",AX31="NA",CNGE_2026_M1_Secc1_Sub2!$M383="NA"),0,IF(SUM(N31,W31,AF31,AO31,AX31)&lt;=CNGE_2026_M1_Secc1_Sub2!$M383,0,1)))</f>
        <v>0</v>
      </c>
      <c r="CI31" s="371">
        <f>IF(OR(O31="NS",X31="NS",AG31="NS",AP31="NS",AY31="NS",CNGE_2026_M1_Secc1_Sub2!$S383="NS"),0,IF(AND(O31="NA",X31="NA",AG31="NA",AP31="NA",AY31="NA",CNGE_2026_M1_Secc1_Sub2!$S383="NA"),0,IF(SUM(O31,X31,AG31,AP31,AY31)&lt;=CNGE_2026_M1_Secc1_Sub2!$S383,0,1)))</f>
        <v>0</v>
      </c>
      <c r="CJ31" s="372">
        <f>IF(OR(P31="NS",Y31="NS",AH31="NS",AQ31="NS",AZ31="NS",CNGE_2026_M1_Secc1_Sub2!$Y383="NS"),0,IF(AND(P31="NA",Y31="NA",AH31="NA",AQ31="NA",AZ31="NA",CNGE_2026_M1_Secc1_Sub2!$Y383="NA"),0,IF(SUM(P31,Y31,AH31,AQ31,AZ31)&lt;=CNGE_2026_M1_Secc1_Sub2!$Y383,0,1)))</f>
        <v>0</v>
      </c>
      <c r="CK31" s="282">
        <f t="shared" si="24"/>
        <v>0</v>
      </c>
      <c r="CL31" s="283" t="str">
        <f>IF(CK31=0,"",
IF(SUM($CK$24:CK31)=1,CM31,
IF($CK$144&gt;SUM($CK$24:CK31),_xlfn.CONCAT(", ",CM31),
IF($CK$144=SUM($CK$24:CK31),_xlfn.CONCAT(" y ",CM31)))))</f>
        <v/>
      </c>
      <c r="CM31" s="33" t="s">
        <v>5139</v>
      </c>
      <c r="CN31" s="535">
        <f>SUM(CNGE_2026_M1_Secc1_Sub3!$Y71)</f>
        <v>0</v>
      </c>
      <c r="CO31" s="629" cm="1">
        <f t="array" aca="1" ref="CO31" ca="1">IF(OR(K31=" ",AND(EXACT(UPPER(TRIM(SUBSTITUTE(K31,CHAR(160)," "))),TRIM(SUBSTITUTE(K31,CHAR(160)," "))),SUMPRODUCT(--ISNUMBER(MATCH(MID(TRIM(SUBSTITUTE(K31,CHAR(160)," ")),ROW(INDIRECT("1:"&amp;LEN(TRIM(SUBSTITUTE(K31,CHAR(160)," "))))),1),{"A","B","C","D","E","F","G","H","I","J","K","L","M","N","O","P","Q","R","S","T","U","V","W","X","Y","Z","Ñ","0","1","2","3","4","5","6","7","8","9"," "},0)))=LEN(TRIM(SUBSTITUTE(K31,CHAR(160)," "))))),0,1)</f>
        <v>0</v>
      </c>
      <c r="CP31" s="629" cm="1">
        <f t="array" aca="1" ref="CP31" ca="1">IF(OR(T31=" ",AND(EXACT(UPPER(TRIM(SUBSTITUTE(T31,CHAR(160)," "))),TRIM(SUBSTITUTE(T31,CHAR(160)," "))),SUMPRODUCT(--ISNUMBER(MATCH(MID(TRIM(SUBSTITUTE(T31,CHAR(160)," ")),ROW(INDIRECT("1:"&amp;LEN(TRIM(SUBSTITUTE(T31,CHAR(160)," "))))),1),{"A","B","C","D","E","F","G","H","I","J","K","L","M","N","O","P","Q","R","S","T","U","V","W","X","Y","Z","Ñ","0","1","2","3","4","5","6","7","8","9"," "},0)))=LEN(TRIM(SUBSTITUTE(T31,CHAR(160)," "))))),0,1)</f>
        <v>0</v>
      </c>
      <c r="CQ31" s="629" cm="1">
        <f t="array" aca="1" ref="CQ31" ca="1">IF(OR(AC31=" ",AND(EXACT(UPPER(TRIM(SUBSTITUTE(AC31,CHAR(160)," "))),TRIM(SUBSTITUTE(AC31,CHAR(160)," "))),SUMPRODUCT(--ISNUMBER(MATCH(MID(TRIM(SUBSTITUTE(AC31,CHAR(160)," ")),ROW(INDIRECT("1:"&amp;LEN(TRIM(SUBSTITUTE(AC31,CHAR(160)," "))))),1),{"A","B","C","D","E","F","G","H","I","J","K","L","M","N","O","P","Q","R","S","T","U","V","W","X","Y","Z","Ñ","0","1","2","3","4","5","6","7","8","9"," "},0)))=LEN(TRIM(SUBSTITUTE(AC31,CHAR(160)," "))))),0,1)</f>
        <v>0</v>
      </c>
      <c r="CR31" s="629" cm="1">
        <f t="array" aca="1" ref="CR31" ca="1">IF(OR(AL31=" ",AND(EXACT(UPPER(TRIM(SUBSTITUTE(AL31,CHAR(160)," "))),TRIM(SUBSTITUTE(AL31,CHAR(160)," "))),SUMPRODUCT(--ISNUMBER(MATCH(MID(TRIM(SUBSTITUTE(AL31,CHAR(160)," ")),ROW(INDIRECT("1:"&amp;LEN(TRIM(SUBSTITUTE(AL31,CHAR(160)," "))))),1),{"A","B","C","D","E","F","G","H","I","J","K","L","M","N","O","P","Q","R","S","T","U","V","W","X","Y","Z","Ñ","0","1","2","3","4","5","6","7","8","9"," "},0)))=LEN(TRIM(SUBSTITUTE(AL31,CHAR(160)," "))))),0,1)</f>
        <v>0</v>
      </c>
      <c r="CS31" s="629" cm="1">
        <f t="array" aca="1" ref="CS31" ca="1">IF(OR(AU31=" ",AND(EXACT(UPPER(TRIM(SUBSTITUTE(AU31,CHAR(160)," "))),TRIM(SUBSTITUTE(AU31,CHAR(160)," "))),SUMPRODUCT(--ISNUMBER(MATCH(MID(TRIM(SUBSTITUTE(AU31,CHAR(160)," ")),ROW(INDIRECT("1:"&amp;LEN(TRIM(SUBSTITUTE(AU31,CHAR(160)," "))))),1),{"A","B","C","D","E","F","G","H","I","J","K","L","M","N","O","P","Q","R","S","T","U","V","W","X","Y","Z","Ñ","0","1","2","3","4","5","6","7","8","9"," "},0)))=LEN(TRIM(SUBSTITUTE(AU31,CHAR(160)," "))))),0,1)</f>
        <v>0</v>
      </c>
      <c r="CT31" s="634">
        <f t="shared" si="25"/>
        <v>0</v>
      </c>
      <c r="CU31" s="634">
        <f t="shared" si="26"/>
        <v>0</v>
      </c>
      <c r="CV31" s="634">
        <f t="shared" si="27"/>
        <v>0</v>
      </c>
      <c r="CW31" s="634">
        <f t="shared" si="28"/>
        <v>0</v>
      </c>
      <c r="CX31" s="634">
        <f t="shared" si="29"/>
        <v>0</v>
      </c>
      <c r="CY31" s="107"/>
      <c r="CZ31" s="107"/>
      <c r="DA31" s="107"/>
      <c r="DB31" s="107"/>
      <c r="DN31" s="107"/>
      <c r="DO31" s="107"/>
      <c r="DP31" s="107"/>
      <c r="DQ31" s="107"/>
      <c r="DR31" s="107"/>
      <c r="DS31" s="107"/>
      <c r="DT31" s="107"/>
      <c r="DU31" s="107"/>
      <c r="DV31" s="107"/>
      <c r="DY31"/>
    </row>
    <row r="32" spans="1:129" ht="15" customHeight="1">
      <c r="A32" s="22"/>
      <c r="B32" s="12"/>
      <c r="C32" s="35" t="s">
        <v>5039</v>
      </c>
      <c r="D32" s="800" t="str">
        <f>IF(CNGE_2026_M1_Secc1_Sub1!$D49="","",CNGE_2026_M1_Secc1_Sub1!$D49)</f>
        <v/>
      </c>
      <c r="E32" s="723"/>
      <c r="F32" s="723"/>
      <c r="G32" s="724"/>
      <c r="H32" s="728"/>
      <c r="I32" s="714"/>
      <c r="J32" s="805"/>
      <c r="K32" s="847"/>
      <c r="L32" s="714"/>
      <c r="M32" s="805"/>
      <c r="N32" s="640"/>
      <c r="O32" s="638"/>
      <c r="P32" s="638"/>
      <c r="Q32" s="728"/>
      <c r="R32" s="714"/>
      <c r="S32" s="805"/>
      <c r="T32" s="847"/>
      <c r="U32" s="714"/>
      <c r="V32" s="805"/>
      <c r="W32" s="640"/>
      <c r="X32" s="638"/>
      <c r="Y32" s="638"/>
      <c r="Z32" s="728"/>
      <c r="AA32" s="714"/>
      <c r="AB32" s="805"/>
      <c r="AC32" s="847"/>
      <c r="AD32" s="714"/>
      <c r="AE32" s="805"/>
      <c r="AF32" s="640"/>
      <c r="AG32" s="638"/>
      <c r="AH32" s="638"/>
      <c r="AI32" s="728"/>
      <c r="AJ32" s="714"/>
      <c r="AK32" s="805"/>
      <c r="AL32" s="847"/>
      <c r="AM32" s="714"/>
      <c r="AN32" s="805"/>
      <c r="AO32" s="640"/>
      <c r="AP32" s="638"/>
      <c r="AQ32" s="638"/>
      <c r="AR32" s="728"/>
      <c r="AS32" s="714"/>
      <c r="AT32" s="805"/>
      <c r="AU32" s="847"/>
      <c r="AV32" s="714"/>
      <c r="AW32" s="805"/>
      <c r="AX32" s="640"/>
      <c r="AY32" s="638"/>
      <c r="AZ32" s="638"/>
      <c r="BB32">
        <f t="shared" si="1"/>
        <v>0</v>
      </c>
      <c r="BC32">
        <f t="shared" si="2"/>
        <v>0</v>
      </c>
      <c r="BD32">
        <f t="shared" si="3"/>
        <v>0</v>
      </c>
      <c r="BE32">
        <f t="shared" si="4"/>
        <v>0</v>
      </c>
      <c r="BF32">
        <f t="shared" si="5"/>
        <v>0</v>
      </c>
      <c r="BG32">
        <f t="shared" si="6"/>
        <v>0</v>
      </c>
      <c r="BH32">
        <f t="shared" si="7"/>
        <v>0</v>
      </c>
      <c r="BI32">
        <f t="shared" si="8"/>
        <v>0</v>
      </c>
      <c r="BJ32">
        <f t="shared" si="9"/>
        <v>0</v>
      </c>
      <c r="BK32">
        <f t="shared" si="10"/>
        <v>0</v>
      </c>
      <c r="BL32">
        <f t="shared" si="11"/>
        <v>0</v>
      </c>
      <c r="BM32">
        <f t="shared" si="12"/>
        <v>0</v>
      </c>
      <c r="BN32">
        <f t="shared" si="13"/>
        <v>0</v>
      </c>
      <c r="BO32">
        <f t="shared" si="14"/>
        <v>0</v>
      </c>
      <c r="BP32">
        <f t="shared" si="15"/>
        <v>0</v>
      </c>
      <c r="BQ32">
        <f t="shared" si="16"/>
        <v>0</v>
      </c>
      <c r="BR32">
        <f t="shared" si="17"/>
        <v>0</v>
      </c>
      <c r="BS32">
        <f t="shared" si="18"/>
        <v>0</v>
      </c>
      <c r="BT32">
        <f t="shared" si="19"/>
        <v>0</v>
      </c>
      <c r="BU32">
        <f t="shared" si="20"/>
        <v>0</v>
      </c>
      <c r="BV32" s="293">
        <f t="shared" si="21"/>
        <v>0</v>
      </c>
      <c r="BW32" s="352" t="str">
        <f>IF(BV32=0,"",
IF(SUM($BV$24:BV32)=1,BX32,
IF($BV$144&gt;SUM($BV$24:BV32),_xlfn.CONCAT(", ",BX32),
IF($BV$144=SUM($BV$24:BV32),_xlfn.CONCAT(" y ",BX32)))))</f>
        <v/>
      </c>
      <c r="BX32" s="120" t="s">
        <v>5141</v>
      </c>
      <c r="BY32" s="398">
        <f>IF(AND(CNGE_2026_M1_Secc1_Sub3!$S72&lt;&gt;"",CNGE_2026_M1_Secc1_Sub3!$S72&lt;&gt;1,COUNTA(H32:AZ32)&gt;0),1,0)</f>
        <v>0</v>
      </c>
      <c r="BZ32" s="290">
        <f t="shared" si="0"/>
        <v>0</v>
      </c>
      <c r="CA32" s="293">
        <f t="shared" si="22"/>
        <v>0</v>
      </c>
      <c r="CB32" s="283" t="str">
        <f>IF(CA32=0,"",
IF(SUM($CA$24:CA32)=1,CC32,
IF($CA$144&gt;SUM($CA$24:CA32),_xlfn.CONCAT(", ",CC32),
IF($CA$144=SUM($CA$24:CA32),_xlfn.CONCAT(" y ",CC32)))))</f>
        <v/>
      </c>
      <c r="CC32" s="33" t="s">
        <v>5141</v>
      </c>
      <c r="CD32" s="441">
        <f>IF(COUNTA(K32,T32,AC32,AL32,AU32)=SUM(CNGE_2026_M1_Secc1_Sub3!Y72),0,1)</f>
        <v>0</v>
      </c>
      <c r="CE32" s="282">
        <f t="shared" si="23"/>
        <v>0</v>
      </c>
      <c r="CF32" s="283" t="str">
        <f>IF(CE32=0,"",
IF(SUM($CE$24:CE32)=1,CG32,
IF($CE$144&gt;SUM($CE$24:CE32),_xlfn.CONCAT(", ",CG32),
IF($CE$144=SUM($CE$24:CE32),_xlfn.CONCAT(" y ",CG32)))))</f>
        <v/>
      </c>
      <c r="CG32" s="120" t="s">
        <v>5141</v>
      </c>
      <c r="CH32" s="370">
        <f>IF(OR(N32="NS",W32="NS",AF32="NS",AO32="NS",AX32="NS",CNGE_2026_M1_Secc1_Sub2!$M384="NS"),0,IF(AND(N32="NA",W32="NA",AF32="NA",AO32="NA",AX32="NA",CNGE_2026_M1_Secc1_Sub2!$M384="NA"),0,IF(SUM(N32,W32,AF32,AO32,AX32)&lt;=CNGE_2026_M1_Secc1_Sub2!$M384,0,1)))</f>
        <v>0</v>
      </c>
      <c r="CI32" s="371">
        <f>IF(OR(O32="NS",X32="NS",AG32="NS",AP32="NS",AY32="NS",CNGE_2026_M1_Secc1_Sub2!$S384="NS"),0,IF(AND(O32="NA",X32="NA",AG32="NA",AP32="NA",AY32="NA",CNGE_2026_M1_Secc1_Sub2!$S384="NA"),0,IF(SUM(O32,X32,AG32,AP32,AY32)&lt;=CNGE_2026_M1_Secc1_Sub2!$S384,0,1)))</f>
        <v>0</v>
      </c>
      <c r="CJ32" s="372">
        <f>IF(OR(P32="NS",Y32="NS",AH32="NS",AQ32="NS",AZ32="NS",CNGE_2026_M1_Secc1_Sub2!$Y384="NS"),0,IF(AND(P32="NA",Y32="NA",AH32="NA",AQ32="NA",AZ32="NA",CNGE_2026_M1_Secc1_Sub2!$Y384="NA"),0,IF(SUM(P32,Y32,AH32,AQ32,AZ32)&lt;=CNGE_2026_M1_Secc1_Sub2!$Y384,0,1)))</f>
        <v>0</v>
      </c>
      <c r="CK32" s="282">
        <f t="shared" si="24"/>
        <v>0</v>
      </c>
      <c r="CL32" s="283" t="str">
        <f>IF(CK32=0,"",
IF(SUM($CK$24:CK32)=1,CM32,
IF($CK$144&gt;SUM($CK$24:CK32),_xlfn.CONCAT(", ",CM32),
IF($CK$144=SUM($CK$24:CK32),_xlfn.CONCAT(" y ",CM32)))))</f>
        <v/>
      </c>
      <c r="CM32" s="33" t="s">
        <v>5141</v>
      </c>
      <c r="CN32" s="535">
        <f>SUM(CNGE_2026_M1_Secc1_Sub3!$Y72)</f>
        <v>0</v>
      </c>
      <c r="CO32" s="629" cm="1">
        <f t="array" aca="1" ref="CO32" ca="1">IF(OR(K32=" ",AND(EXACT(UPPER(TRIM(SUBSTITUTE(K32,CHAR(160)," "))),TRIM(SUBSTITUTE(K32,CHAR(160)," "))),SUMPRODUCT(--ISNUMBER(MATCH(MID(TRIM(SUBSTITUTE(K32,CHAR(160)," ")),ROW(INDIRECT("1:"&amp;LEN(TRIM(SUBSTITUTE(K32,CHAR(160)," "))))),1),{"A","B","C","D","E","F","G","H","I","J","K","L","M","N","O","P","Q","R","S","T","U","V","W","X","Y","Z","Ñ","0","1","2","3","4","5","6","7","8","9"," "},0)))=LEN(TRIM(SUBSTITUTE(K32,CHAR(160)," "))))),0,1)</f>
        <v>0</v>
      </c>
      <c r="CP32" s="629" cm="1">
        <f t="array" aca="1" ref="CP32" ca="1">IF(OR(T32=" ",AND(EXACT(UPPER(TRIM(SUBSTITUTE(T32,CHAR(160)," "))),TRIM(SUBSTITUTE(T32,CHAR(160)," "))),SUMPRODUCT(--ISNUMBER(MATCH(MID(TRIM(SUBSTITUTE(T32,CHAR(160)," ")),ROW(INDIRECT("1:"&amp;LEN(TRIM(SUBSTITUTE(T32,CHAR(160)," "))))),1),{"A","B","C","D","E","F","G","H","I","J","K","L","M","N","O","P","Q","R","S","T","U","V","W","X","Y","Z","Ñ","0","1","2","3","4","5","6","7","8","9"," "},0)))=LEN(TRIM(SUBSTITUTE(T32,CHAR(160)," "))))),0,1)</f>
        <v>0</v>
      </c>
      <c r="CQ32" s="629" cm="1">
        <f t="array" aca="1" ref="CQ32" ca="1">IF(OR(AC32=" ",AND(EXACT(UPPER(TRIM(SUBSTITUTE(AC32,CHAR(160)," "))),TRIM(SUBSTITUTE(AC32,CHAR(160)," "))),SUMPRODUCT(--ISNUMBER(MATCH(MID(TRIM(SUBSTITUTE(AC32,CHAR(160)," ")),ROW(INDIRECT("1:"&amp;LEN(TRIM(SUBSTITUTE(AC32,CHAR(160)," "))))),1),{"A","B","C","D","E","F","G","H","I","J","K","L","M","N","O","P","Q","R","S","T","U","V","W","X","Y","Z","Ñ","0","1","2","3","4","5","6","7","8","9"," "},0)))=LEN(TRIM(SUBSTITUTE(AC32,CHAR(160)," "))))),0,1)</f>
        <v>0</v>
      </c>
      <c r="CR32" s="629" cm="1">
        <f t="array" aca="1" ref="CR32" ca="1">IF(OR(AL32=" ",AND(EXACT(UPPER(TRIM(SUBSTITUTE(AL32,CHAR(160)," "))),TRIM(SUBSTITUTE(AL32,CHAR(160)," "))),SUMPRODUCT(--ISNUMBER(MATCH(MID(TRIM(SUBSTITUTE(AL32,CHAR(160)," ")),ROW(INDIRECT("1:"&amp;LEN(TRIM(SUBSTITUTE(AL32,CHAR(160)," "))))),1),{"A","B","C","D","E","F","G","H","I","J","K","L","M","N","O","P","Q","R","S","T","U","V","W","X","Y","Z","Ñ","0","1","2","3","4","5","6","7","8","9"," "},0)))=LEN(TRIM(SUBSTITUTE(AL32,CHAR(160)," "))))),0,1)</f>
        <v>0</v>
      </c>
      <c r="CS32" s="629" cm="1">
        <f t="array" aca="1" ref="CS32" ca="1">IF(OR(AU32=" ",AND(EXACT(UPPER(TRIM(SUBSTITUTE(AU32,CHAR(160)," "))),TRIM(SUBSTITUTE(AU32,CHAR(160)," "))),SUMPRODUCT(--ISNUMBER(MATCH(MID(TRIM(SUBSTITUTE(AU32,CHAR(160)," ")),ROW(INDIRECT("1:"&amp;LEN(TRIM(SUBSTITUTE(AU32,CHAR(160)," "))))),1),{"A","B","C","D","E","F","G","H","I","J","K","L","M","N","O","P","Q","R","S","T","U","V","W","X","Y","Z","Ñ","0","1","2","3","4","5","6","7","8","9"," "},0)))=LEN(TRIM(SUBSTITUTE(AU32,CHAR(160)," "))))),0,1)</f>
        <v>0</v>
      </c>
      <c r="CT32" s="634">
        <f t="shared" si="25"/>
        <v>0</v>
      </c>
      <c r="CU32" s="634">
        <f t="shared" si="26"/>
        <v>0</v>
      </c>
      <c r="CV32" s="634">
        <f t="shared" si="27"/>
        <v>0</v>
      </c>
      <c r="CW32" s="634">
        <f t="shared" si="28"/>
        <v>0</v>
      </c>
      <c r="CX32" s="634">
        <f t="shared" si="29"/>
        <v>0</v>
      </c>
      <c r="CY32" s="107"/>
      <c r="CZ32" s="107"/>
      <c r="DA32" s="107"/>
      <c r="DB32" s="107"/>
      <c r="DN32" s="107"/>
      <c r="DO32" s="107"/>
      <c r="DP32" s="107"/>
      <c r="DQ32" s="107"/>
      <c r="DR32" s="107"/>
      <c r="DS32" s="107"/>
      <c r="DT32" s="107"/>
      <c r="DU32" s="107"/>
      <c r="DV32" s="107"/>
      <c r="DY32"/>
    </row>
    <row r="33" spans="1:129" ht="15" customHeight="1">
      <c r="A33" s="22"/>
      <c r="B33" s="12"/>
      <c r="C33" s="35" t="s">
        <v>5040</v>
      </c>
      <c r="D33" s="800" t="str">
        <f>IF(CNGE_2026_M1_Secc1_Sub1!$D50="","",CNGE_2026_M1_Secc1_Sub1!$D50)</f>
        <v/>
      </c>
      <c r="E33" s="723"/>
      <c r="F33" s="723"/>
      <c r="G33" s="724"/>
      <c r="H33" s="728"/>
      <c r="I33" s="714"/>
      <c r="J33" s="805"/>
      <c r="K33" s="847"/>
      <c r="L33" s="714"/>
      <c r="M33" s="805"/>
      <c r="N33" s="640"/>
      <c r="O33" s="638"/>
      <c r="P33" s="638"/>
      <c r="Q33" s="728"/>
      <c r="R33" s="714"/>
      <c r="S33" s="805"/>
      <c r="T33" s="847"/>
      <c r="U33" s="714"/>
      <c r="V33" s="805"/>
      <c r="W33" s="640"/>
      <c r="X33" s="638"/>
      <c r="Y33" s="638"/>
      <c r="Z33" s="728"/>
      <c r="AA33" s="714"/>
      <c r="AB33" s="805"/>
      <c r="AC33" s="847"/>
      <c r="AD33" s="714"/>
      <c r="AE33" s="805"/>
      <c r="AF33" s="640"/>
      <c r="AG33" s="638"/>
      <c r="AH33" s="638"/>
      <c r="AI33" s="728"/>
      <c r="AJ33" s="714"/>
      <c r="AK33" s="805"/>
      <c r="AL33" s="847"/>
      <c r="AM33" s="714"/>
      <c r="AN33" s="805"/>
      <c r="AO33" s="640"/>
      <c r="AP33" s="638"/>
      <c r="AQ33" s="638"/>
      <c r="AR33" s="728"/>
      <c r="AS33" s="714"/>
      <c r="AT33" s="805"/>
      <c r="AU33" s="847"/>
      <c r="AV33" s="714"/>
      <c r="AW33" s="805"/>
      <c r="AX33" s="640"/>
      <c r="AY33" s="638"/>
      <c r="AZ33" s="638"/>
      <c r="BB33">
        <f t="shared" si="1"/>
        <v>0</v>
      </c>
      <c r="BC33">
        <f t="shared" si="2"/>
        <v>0</v>
      </c>
      <c r="BD33">
        <f t="shared" si="3"/>
        <v>0</v>
      </c>
      <c r="BE33">
        <f t="shared" si="4"/>
        <v>0</v>
      </c>
      <c r="BF33">
        <f t="shared" si="5"/>
        <v>0</v>
      </c>
      <c r="BG33">
        <f t="shared" si="6"/>
        <v>0</v>
      </c>
      <c r="BH33">
        <f t="shared" si="7"/>
        <v>0</v>
      </c>
      <c r="BI33">
        <f t="shared" si="8"/>
        <v>0</v>
      </c>
      <c r="BJ33">
        <f t="shared" si="9"/>
        <v>0</v>
      </c>
      <c r="BK33">
        <f t="shared" si="10"/>
        <v>0</v>
      </c>
      <c r="BL33">
        <f t="shared" si="11"/>
        <v>0</v>
      </c>
      <c r="BM33">
        <f t="shared" si="12"/>
        <v>0</v>
      </c>
      <c r="BN33">
        <f t="shared" si="13"/>
        <v>0</v>
      </c>
      <c r="BO33">
        <f t="shared" si="14"/>
        <v>0</v>
      </c>
      <c r="BP33">
        <f t="shared" si="15"/>
        <v>0</v>
      </c>
      <c r="BQ33">
        <f t="shared" si="16"/>
        <v>0</v>
      </c>
      <c r="BR33">
        <f t="shared" si="17"/>
        <v>0</v>
      </c>
      <c r="BS33">
        <f t="shared" si="18"/>
        <v>0</v>
      </c>
      <c r="BT33">
        <f t="shared" si="19"/>
        <v>0</v>
      </c>
      <c r="BU33">
        <f t="shared" si="20"/>
        <v>0</v>
      </c>
      <c r="BV33" s="293">
        <f t="shared" si="21"/>
        <v>0</v>
      </c>
      <c r="BW33" s="352" t="str">
        <f>IF(BV33=0,"",
IF(SUM($BV$24:BV33)=1,BX33,
IF($BV$144&gt;SUM($BV$24:BV33),_xlfn.CONCAT(", ",BX33),
IF($BV$144=SUM($BV$24:BV33),_xlfn.CONCAT(" y ",BX33)))))</f>
        <v/>
      </c>
      <c r="BX33" s="120" t="s">
        <v>5143</v>
      </c>
      <c r="BY33" s="398">
        <f>IF(AND(CNGE_2026_M1_Secc1_Sub3!$S73&lt;&gt;"",CNGE_2026_M1_Secc1_Sub3!$S73&lt;&gt;1,COUNTA(H33:AZ33)&gt;0),1,0)</f>
        <v>0</v>
      </c>
      <c r="BZ33" s="290">
        <f t="shared" si="0"/>
        <v>0</v>
      </c>
      <c r="CA33" s="293">
        <f t="shared" si="22"/>
        <v>0</v>
      </c>
      <c r="CB33" s="283" t="str">
        <f>IF(CA33=0,"",
IF(SUM($CA$24:CA33)=1,CC33,
IF($CA$144&gt;SUM($CA$24:CA33),_xlfn.CONCAT(", ",CC33),
IF($CA$144=SUM($CA$24:CA33),_xlfn.CONCAT(" y ",CC33)))))</f>
        <v/>
      </c>
      <c r="CC33" s="33" t="s">
        <v>5143</v>
      </c>
      <c r="CD33" s="441">
        <f>IF(COUNTA(K33,T33,AC33,AL33,AU33)=SUM(CNGE_2026_M1_Secc1_Sub3!Y73),0,1)</f>
        <v>0</v>
      </c>
      <c r="CE33" s="282">
        <f t="shared" si="23"/>
        <v>0</v>
      </c>
      <c r="CF33" s="283" t="str">
        <f>IF(CE33=0,"",
IF(SUM($CE$24:CE33)=1,CG33,
IF($CE$144&gt;SUM($CE$24:CE33),_xlfn.CONCAT(", ",CG33),
IF($CE$144=SUM($CE$24:CE33),_xlfn.CONCAT(" y ",CG33)))))</f>
        <v/>
      </c>
      <c r="CG33" s="120" t="s">
        <v>5143</v>
      </c>
      <c r="CH33" s="370">
        <f>IF(OR(N33="NS",W33="NS",AF33="NS",AO33="NS",AX33="NS",CNGE_2026_M1_Secc1_Sub2!$M385="NS"),0,IF(AND(N33="NA",W33="NA",AF33="NA",AO33="NA",AX33="NA",CNGE_2026_M1_Secc1_Sub2!$M385="NA"),0,IF(SUM(N33,W33,AF33,AO33,AX33)&lt;=CNGE_2026_M1_Secc1_Sub2!$M385,0,1)))</f>
        <v>0</v>
      </c>
      <c r="CI33" s="371">
        <f>IF(OR(O33="NS",X33="NS",AG33="NS",AP33="NS",AY33="NS",CNGE_2026_M1_Secc1_Sub2!$S385="NS"),0,IF(AND(O33="NA",X33="NA",AG33="NA",AP33="NA",AY33="NA",CNGE_2026_M1_Secc1_Sub2!$S385="NA"),0,IF(SUM(O33,X33,AG33,AP33,AY33)&lt;=CNGE_2026_M1_Secc1_Sub2!$S385,0,1)))</f>
        <v>0</v>
      </c>
      <c r="CJ33" s="372">
        <f>IF(OR(P33="NS",Y33="NS",AH33="NS",AQ33="NS",AZ33="NS",CNGE_2026_M1_Secc1_Sub2!$Y385="NS"),0,IF(AND(P33="NA",Y33="NA",AH33="NA",AQ33="NA",AZ33="NA",CNGE_2026_M1_Secc1_Sub2!$Y385="NA"),0,IF(SUM(P33,Y33,AH33,AQ33,AZ33)&lt;=CNGE_2026_M1_Secc1_Sub2!$Y385,0,1)))</f>
        <v>0</v>
      </c>
      <c r="CK33" s="282">
        <f t="shared" si="24"/>
        <v>0</v>
      </c>
      <c r="CL33" s="283" t="str">
        <f>IF(CK33=0,"",
IF(SUM($CK$24:CK33)=1,CM33,
IF($CK$144&gt;SUM($CK$24:CK33),_xlfn.CONCAT(", ",CM33),
IF($CK$144=SUM($CK$24:CK33),_xlfn.CONCAT(" y ",CM33)))))</f>
        <v/>
      </c>
      <c r="CM33" s="33" t="s">
        <v>5143</v>
      </c>
      <c r="CN33" s="535">
        <f>SUM(CNGE_2026_M1_Secc1_Sub3!$Y73)</f>
        <v>0</v>
      </c>
      <c r="CO33" s="629" cm="1">
        <f t="array" aca="1" ref="CO33" ca="1">IF(OR(K33=" ",AND(EXACT(UPPER(TRIM(SUBSTITUTE(K33,CHAR(160)," "))),TRIM(SUBSTITUTE(K33,CHAR(160)," "))),SUMPRODUCT(--ISNUMBER(MATCH(MID(TRIM(SUBSTITUTE(K33,CHAR(160)," ")),ROW(INDIRECT("1:"&amp;LEN(TRIM(SUBSTITUTE(K33,CHAR(160)," "))))),1),{"A","B","C","D","E","F","G","H","I","J","K","L","M","N","O","P","Q","R","S","T","U","V","W","X","Y","Z","Ñ","0","1","2","3","4","5","6","7","8","9"," "},0)))=LEN(TRIM(SUBSTITUTE(K33,CHAR(160)," "))))),0,1)</f>
        <v>0</v>
      </c>
      <c r="CP33" s="629" cm="1">
        <f t="array" aca="1" ref="CP33" ca="1">IF(OR(T33=" ",AND(EXACT(UPPER(TRIM(SUBSTITUTE(T33,CHAR(160)," "))),TRIM(SUBSTITUTE(T33,CHAR(160)," "))),SUMPRODUCT(--ISNUMBER(MATCH(MID(TRIM(SUBSTITUTE(T33,CHAR(160)," ")),ROW(INDIRECT("1:"&amp;LEN(TRIM(SUBSTITUTE(T33,CHAR(160)," "))))),1),{"A","B","C","D","E","F","G","H","I","J","K","L","M","N","O","P","Q","R","S","T","U","V","W","X","Y","Z","Ñ","0","1","2","3","4","5","6","7","8","9"," "},0)))=LEN(TRIM(SUBSTITUTE(T33,CHAR(160)," "))))),0,1)</f>
        <v>0</v>
      </c>
      <c r="CQ33" s="629" cm="1">
        <f t="array" aca="1" ref="CQ33" ca="1">IF(OR(AC33=" ",AND(EXACT(UPPER(TRIM(SUBSTITUTE(AC33,CHAR(160)," "))),TRIM(SUBSTITUTE(AC33,CHAR(160)," "))),SUMPRODUCT(--ISNUMBER(MATCH(MID(TRIM(SUBSTITUTE(AC33,CHAR(160)," ")),ROW(INDIRECT("1:"&amp;LEN(TRIM(SUBSTITUTE(AC33,CHAR(160)," "))))),1),{"A","B","C","D","E","F","G","H","I","J","K","L","M","N","O","P","Q","R","S","T","U","V","W","X","Y","Z","Ñ","0","1","2","3","4","5","6","7","8","9"," "},0)))=LEN(TRIM(SUBSTITUTE(AC33,CHAR(160)," "))))),0,1)</f>
        <v>0</v>
      </c>
      <c r="CR33" s="629" cm="1">
        <f t="array" aca="1" ref="CR33" ca="1">IF(OR(AL33=" ",AND(EXACT(UPPER(TRIM(SUBSTITUTE(AL33,CHAR(160)," "))),TRIM(SUBSTITUTE(AL33,CHAR(160)," "))),SUMPRODUCT(--ISNUMBER(MATCH(MID(TRIM(SUBSTITUTE(AL33,CHAR(160)," ")),ROW(INDIRECT("1:"&amp;LEN(TRIM(SUBSTITUTE(AL33,CHAR(160)," "))))),1),{"A","B","C","D","E","F","G","H","I","J","K","L","M","N","O","P","Q","R","S","T","U","V","W","X","Y","Z","Ñ","0","1","2","3","4","5","6","7","8","9"," "},0)))=LEN(TRIM(SUBSTITUTE(AL33,CHAR(160)," "))))),0,1)</f>
        <v>0</v>
      </c>
      <c r="CS33" s="629" cm="1">
        <f t="array" aca="1" ref="CS33" ca="1">IF(OR(AU33=" ",AND(EXACT(UPPER(TRIM(SUBSTITUTE(AU33,CHAR(160)," "))),TRIM(SUBSTITUTE(AU33,CHAR(160)," "))),SUMPRODUCT(--ISNUMBER(MATCH(MID(TRIM(SUBSTITUTE(AU33,CHAR(160)," ")),ROW(INDIRECT("1:"&amp;LEN(TRIM(SUBSTITUTE(AU33,CHAR(160)," "))))),1),{"A","B","C","D","E","F","G","H","I","J","K","L","M","N","O","P","Q","R","S","T","U","V","W","X","Y","Z","Ñ","0","1","2","3","4","5","6","7","8","9"," "},0)))=LEN(TRIM(SUBSTITUTE(AU33,CHAR(160)," "))))),0,1)</f>
        <v>0</v>
      </c>
      <c r="CT33" s="634">
        <f t="shared" si="25"/>
        <v>0</v>
      </c>
      <c r="CU33" s="634">
        <f t="shared" si="26"/>
        <v>0</v>
      </c>
      <c r="CV33" s="634">
        <f t="shared" si="27"/>
        <v>0</v>
      </c>
      <c r="CW33" s="634">
        <f t="shared" si="28"/>
        <v>0</v>
      </c>
      <c r="CX33" s="634">
        <f t="shared" si="29"/>
        <v>0</v>
      </c>
      <c r="CY33" s="107"/>
      <c r="CZ33" s="107"/>
      <c r="DA33" s="107"/>
      <c r="DB33" s="107"/>
      <c r="DN33" s="107"/>
      <c r="DO33" s="107"/>
      <c r="DP33" s="107"/>
      <c r="DQ33" s="107"/>
      <c r="DR33" s="107"/>
      <c r="DS33" s="107"/>
      <c r="DT33" s="107"/>
      <c r="DU33" s="107"/>
      <c r="DV33" s="107"/>
      <c r="DY33"/>
    </row>
    <row r="34" spans="1:129" ht="15" customHeight="1">
      <c r="A34" s="22"/>
      <c r="B34" s="12"/>
      <c r="C34" s="106" t="s">
        <v>5042</v>
      </c>
      <c r="D34" s="800" t="str">
        <f>IF(CNGE_2026_M1_Secc1_Sub1!$D51="","",CNGE_2026_M1_Secc1_Sub1!$D51)</f>
        <v/>
      </c>
      <c r="E34" s="723"/>
      <c r="F34" s="723"/>
      <c r="G34" s="724"/>
      <c r="H34" s="728"/>
      <c r="I34" s="714"/>
      <c r="J34" s="805"/>
      <c r="K34" s="847"/>
      <c r="L34" s="714"/>
      <c r="M34" s="805"/>
      <c r="N34" s="640"/>
      <c r="O34" s="638"/>
      <c r="P34" s="638"/>
      <c r="Q34" s="728"/>
      <c r="R34" s="714"/>
      <c r="S34" s="805"/>
      <c r="T34" s="847"/>
      <c r="U34" s="714"/>
      <c r="V34" s="805"/>
      <c r="W34" s="640"/>
      <c r="X34" s="638"/>
      <c r="Y34" s="638"/>
      <c r="Z34" s="728"/>
      <c r="AA34" s="714"/>
      <c r="AB34" s="805"/>
      <c r="AC34" s="847"/>
      <c r="AD34" s="714"/>
      <c r="AE34" s="805"/>
      <c r="AF34" s="640"/>
      <c r="AG34" s="638"/>
      <c r="AH34" s="638"/>
      <c r="AI34" s="728"/>
      <c r="AJ34" s="714"/>
      <c r="AK34" s="805"/>
      <c r="AL34" s="847"/>
      <c r="AM34" s="714"/>
      <c r="AN34" s="805"/>
      <c r="AO34" s="640"/>
      <c r="AP34" s="638"/>
      <c r="AQ34" s="638"/>
      <c r="AR34" s="728"/>
      <c r="AS34" s="714"/>
      <c r="AT34" s="805"/>
      <c r="AU34" s="847"/>
      <c r="AV34" s="714"/>
      <c r="AW34" s="805"/>
      <c r="AX34" s="640"/>
      <c r="AY34" s="638"/>
      <c r="AZ34" s="638"/>
      <c r="BB34">
        <f t="shared" si="1"/>
        <v>0</v>
      </c>
      <c r="BC34">
        <f t="shared" si="2"/>
        <v>0</v>
      </c>
      <c r="BD34">
        <f t="shared" si="3"/>
        <v>0</v>
      </c>
      <c r="BE34">
        <f t="shared" si="4"/>
        <v>0</v>
      </c>
      <c r="BF34">
        <f t="shared" si="5"/>
        <v>0</v>
      </c>
      <c r="BG34">
        <f t="shared" si="6"/>
        <v>0</v>
      </c>
      <c r="BH34">
        <f t="shared" si="7"/>
        <v>0</v>
      </c>
      <c r="BI34">
        <f t="shared" si="8"/>
        <v>0</v>
      </c>
      <c r="BJ34">
        <f t="shared" si="9"/>
        <v>0</v>
      </c>
      <c r="BK34">
        <f t="shared" si="10"/>
        <v>0</v>
      </c>
      <c r="BL34">
        <f t="shared" si="11"/>
        <v>0</v>
      </c>
      <c r="BM34">
        <f t="shared" si="12"/>
        <v>0</v>
      </c>
      <c r="BN34">
        <f t="shared" si="13"/>
        <v>0</v>
      </c>
      <c r="BO34">
        <f t="shared" si="14"/>
        <v>0</v>
      </c>
      <c r="BP34">
        <f t="shared" si="15"/>
        <v>0</v>
      </c>
      <c r="BQ34">
        <f t="shared" si="16"/>
        <v>0</v>
      </c>
      <c r="BR34">
        <f t="shared" si="17"/>
        <v>0</v>
      </c>
      <c r="BS34">
        <f t="shared" si="18"/>
        <v>0</v>
      </c>
      <c r="BT34">
        <f t="shared" si="19"/>
        <v>0</v>
      </c>
      <c r="BU34">
        <f t="shared" si="20"/>
        <v>0</v>
      </c>
      <c r="BV34" s="293">
        <f t="shared" si="21"/>
        <v>0</v>
      </c>
      <c r="BW34" s="352" t="str">
        <f>IF(BV34=0,"",
IF(SUM($BV$24:BV34)=1,BX34,
IF($BV$144&gt;SUM($BV$24:BV34),_xlfn.CONCAT(", ",BX34),
IF($BV$144=SUM($BV$24:BV34),_xlfn.CONCAT(" y ",BX34)))))</f>
        <v/>
      </c>
      <c r="BX34" s="120" t="s">
        <v>5145</v>
      </c>
      <c r="BY34" s="398">
        <f>IF(AND(CNGE_2026_M1_Secc1_Sub3!$S74&lt;&gt;"",CNGE_2026_M1_Secc1_Sub3!$S74&lt;&gt;1,COUNTA(H34:AZ34)&gt;0),1,0)</f>
        <v>0</v>
      </c>
      <c r="BZ34" s="290">
        <f t="shared" si="0"/>
        <v>0</v>
      </c>
      <c r="CA34" s="293">
        <f t="shared" si="22"/>
        <v>0</v>
      </c>
      <c r="CB34" s="283" t="str">
        <f>IF(CA34=0,"",
IF(SUM($CA$24:CA34)=1,CC34,
IF($CA$144&gt;SUM($CA$24:CA34),_xlfn.CONCAT(", ",CC34),
IF($CA$144=SUM($CA$24:CA34),_xlfn.CONCAT(" y ",CC34)))))</f>
        <v/>
      </c>
      <c r="CC34" s="33" t="s">
        <v>5145</v>
      </c>
      <c r="CD34" s="441">
        <f>IF(COUNTA(K34,T34,AC34,AL34,AU34)=SUM(CNGE_2026_M1_Secc1_Sub3!Y74),0,1)</f>
        <v>0</v>
      </c>
      <c r="CE34" s="282">
        <f t="shared" si="23"/>
        <v>0</v>
      </c>
      <c r="CF34" s="283" t="str">
        <f>IF(CE34=0,"",
IF(SUM($CE$24:CE34)=1,CG34,
IF($CE$144&gt;SUM($CE$24:CE34),_xlfn.CONCAT(", ",CG34),
IF($CE$144=SUM($CE$24:CE34),_xlfn.CONCAT(" y ",CG34)))))</f>
        <v/>
      </c>
      <c r="CG34" s="120" t="s">
        <v>5145</v>
      </c>
      <c r="CH34" s="370">
        <f>IF(OR(N34="NS",W34="NS",AF34="NS",AO34="NS",AX34="NS",CNGE_2026_M1_Secc1_Sub2!$M386="NS"),0,IF(AND(N34="NA",W34="NA",AF34="NA",AO34="NA",AX34="NA",CNGE_2026_M1_Secc1_Sub2!$M386="NA"),0,IF(SUM(N34,W34,AF34,AO34,AX34)&lt;=CNGE_2026_M1_Secc1_Sub2!$M386,0,1)))</f>
        <v>0</v>
      </c>
      <c r="CI34" s="371">
        <f>IF(OR(O34="NS",X34="NS",AG34="NS",AP34="NS",AY34="NS",CNGE_2026_M1_Secc1_Sub2!$S386="NS"),0,IF(AND(O34="NA",X34="NA",AG34="NA",AP34="NA",AY34="NA",CNGE_2026_M1_Secc1_Sub2!$S386="NA"),0,IF(SUM(O34,X34,AG34,AP34,AY34)&lt;=CNGE_2026_M1_Secc1_Sub2!$S386,0,1)))</f>
        <v>0</v>
      </c>
      <c r="CJ34" s="372">
        <f>IF(OR(P34="NS",Y34="NS",AH34="NS",AQ34="NS",AZ34="NS",CNGE_2026_M1_Secc1_Sub2!$Y386="NS"),0,IF(AND(P34="NA",Y34="NA",AH34="NA",AQ34="NA",AZ34="NA",CNGE_2026_M1_Secc1_Sub2!$Y386="NA"),0,IF(SUM(P34,Y34,AH34,AQ34,AZ34)&lt;=CNGE_2026_M1_Secc1_Sub2!$Y386,0,1)))</f>
        <v>0</v>
      </c>
      <c r="CK34" s="282">
        <f t="shared" si="24"/>
        <v>0</v>
      </c>
      <c r="CL34" s="283" t="str">
        <f>IF(CK34=0,"",
IF(SUM($CK$24:CK34)=1,CM34,
IF($CK$144&gt;SUM($CK$24:CK34),_xlfn.CONCAT(", ",CM34),
IF($CK$144=SUM($CK$24:CK34),_xlfn.CONCAT(" y ",CM34)))))</f>
        <v/>
      </c>
      <c r="CM34" s="33" t="s">
        <v>5145</v>
      </c>
      <c r="CN34" s="535">
        <f>SUM(CNGE_2026_M1_Secc1_Sub3!$Y74)</f>
        <v>0</v>
      </c>
      <c r="CO34" s="629" cm="1">
        <f t="array" aca="1" ref="CO34" ca="1">IF(OR(K34=" ",AND(EXACT(UPPER(TRIM(SUBSTITUTE(K34,CHAR(160)," "))),TRIM(SUBSTITUTE(K34,CHAR(160)," "))),SUMPRODUCT(--ISNUMBER(MATCH(MID(TRIM(SUBSTITUTE(K34,CHAR(160)," ")),ROW(INDIRECT("1:"&amp;LEN(TRIM(SUBSTITUTE(K34,CHAR(160)," "))))),1),{"A","B","C","D","E","F","G","H","I","J","K","L","M","N","O","P","Q","R","S","T","U","V","W","X","Y","Z","Ñ","0","1","2","3","4","5","6","7","8","9"," "},0)))=LEN(TRIM(SUBSTITUTE(K34,CHAR(160)," "))))),0,1)</f>
        <v>0</v>
      </c>
      <c r="CP34" s="629" cm="1">
        <f t="array" aca="1" ref="CP34" ca="1">IF(OR(T34=" ",AND(EXACT(UPPER(TRIM(SUBSTITUTE(T34,CHAR(160)," "))),TRIM(SUBSTITUTE(T34,CHAR(160)," "))),SUMPRODUCT(--ISNUMBER(MATCH(MID(TRIM(SUBSTITUTE(T34,CHAR(160)," ")),ROW(INDIRECT("1:"&amp;LEN(TRIM(SUBSTITUTE(T34,CHAR(160)," "))))),1),{"A","B","C","D","E","F","G","H","I","J","K","L","M","N","O","P","Q","R","S","T","U","V","W","X","Y","Z","Ñ","0","1","2","3","4","5","6","7","8","9"," "},0)))=LEN(TRIM(SUBSTITUTE(T34,CHAR(160)," "))))),0,1)</f>
        <v>0</v>
      </c>
      <c r="CQ34" s="629" cm="1">
        <f t="array" aca="1" ref="CQ34" ca="1">IF(OR(AC34=" ",AND(EXACT(UPPER(TRIM(SUBSTITUTE(AC34,CHAR(160)," "))),TRIM(SUBSTITUTE(AC34,CHAR(160)," "))),SUMPRODUCT(--ISNUMBER(MATCH(MID(TRIM(SUBSTITUTE(AC34,CHAR(160)," ")),ROW(INDIRECT("1:"&amp;LEN(TRIM(SUBSTITUTE(AC34,CHAR(160)," "))))),1),{"A","B","C","D","E","F","G","H","I","J","K","L","M","N","O","P","Q","R","S","T","U","V","W","X","Y","Z","Ñ","0","1","2","3","4","5","6","7","8","9"," "},0)))=LEN(TRIM(SUBSTITUTE(AC34,CHAR(160)," "))))),0,1)</f>
        <v>0</v>
      </c>
      <c r="CR34" s="629" cm="1">
        <f t="array" aca="1" ref="CR34" ca="1">IF(OR(AL34=" ",AND(EXACT(UPPER(TRIM(SUBSTITUTE(AL34,CHAR(160)," "))),TRIM(SUBSTITUTE(AL34,CHAR(160)," "))),SUMPRODUCT(--ISNUMBER(MATCH(MID(TRIM(SUBSTITUTE(AL34,CHAR(160)," ")),ROW(INDIRECT("1:"&amp;LEN(TRIM(SUBSTITUTE(AL34,CHAR(160)," "))))),1),{"A","B","C","D","E","F","G","H","I","J","K","L","M","N","O","P","Q","R","S","T","U","V","W","X","Y","Z","Ñ","0","1","2","3","4","5","6","7","8","9"," "},0)))=LEN(TRIM(SUBSTITUTE(AL34,CHAR(160)," "))))),0,1)</f>
        <v>0</v>
      </c>
      <c r="CS34" s="629" cm="1">
        <f t="array" aca="1" ref="CS34" ca="1">IF(OR(AU34=" ",AND(EXACT(UPPER(TRIM(SUBSTITUTE(AU34,CHAR(160)," "))),TRIM(SUBSTITUTE(AU34,CHAR(160)," "))),SUMPRODUCT(--ISNUMBER(MATCH(MID(TRIM(SUBSTITUTE(AU34,CHAR(160)," ")),ROW(INDIRECT("1:"&amp;LEN(TRIM(SUBSTITUTE(AU34,CHAR(160)," "))))),1),{"A","B","C","D","E","F","G","H","I","J","K","L","M","N","O","P","Q","R","S","T","U","V","W","X","Y","Z","Ñ","0","1","2","3","4","5","6","7","8","9"," "},0)))=LEN(TRIM(SUBSTITUTE(AU34,CHAR(160)," "))))),0,1)</f>
        <v>0</v>
      </c>
      <c r="CT34" s="634">
        <f t="shared" si="25"/>
        <v>0</v>
      </c>
      <c r="CU34" s="634">
        <f t="shared" si="26"/>
        <v>0</v>
      </c>
      <c r="CV34" s="634">
        <f t="shared" si="27"/>
        <v>0</v>
      </c>
      <c r="CW34" s="634">
        <f t="shared" si="28"/>
        <v>0</v>
      </c>
      <c r="CX34" s="634">
        <f t="shared" si="29"/>
        <v>0</v>
      </c>
      <c r="CY34" s="107"/>
      <c r="CZ34" s="107"/>
      <c r="DA34" s="107"/>
      <c r="DB34" s="107"/>
      <c r="DN34" s="107"/>
      <c r="DO34" s="107"/>
      <c r="DP34" s="107"/>
      <c r="DQ34" s="107"/>
      <c r="DR34" s="107"/>
      <c r="DS34" s="107"/>
      <c r="DT34" s="107"/>
      <c r="DU34" s="107"/>
      <c r="DV34" s="107"/>
      <c r="DY34"/>
    </row>
    <row r="35" spans="1:129" ht="15" customHeight="1">
      <c r="A35" s="22"/>
      <c r="B35" s="12"/>
      <c r="C35" s="106" t="s">
        <v>5043</v>
      </c>
      <c r="D35" s="800" t="str">
        <f>IF(CNGE_2026_M1_Secc1_Sub1!$D52="","",CNGE_2026_M1_Secc1_Sub1!$D52)</f>
        <v/>
      </c>
      <c r="E35" s="723"/>
      <c r="F35" s="723"/>
      <c r="G35" s="724"/>
      <c r="H35" s="728"/>
      <c r="I35" s="714"/>
      <c r="J35" s="805"/>
      <c r="K35" s="847"/>
      <c r="L35" s="714"/>
      <c r="M35" s="805"/>
      <c r="N35" s="640"/>
      <c r="O35" s="638"/>
      <c r="P35" s="638"/>
      <c r="Q35" s="728"/>
      <c r="R35" s="714"/>
      <c r="S35" s="805"/>
      <c r="T35" s="847"/>
      <c r="U35" s="714"/>
      <c r="V35" s="805"/>
      <c r="W35" s="640"/>
      <c r="X35" s="638"/>
      <c r="Y35" s="638"/>
      <c r="Z35" s="728"/>
      <c r="AA35" s="714"/>
      <c r="AB35" s="805"/>
      <c r="AC35" s="847"/>
      <c r="AD35" s="714"/>
      <c r="AE35" s="805"/>
      <c r="AF35" s="640"/>
      <c r="AG35" s="638"/>
      <c r="AH35" s="638"/>
      <c r="AI35" s="728"/>
      <c r="AJ35" s="714"/>
      <c r="AK35" s="805"/>
      <c r="AL35" s="847"/>
      <c r="AM35" s="714"/>
      <c r="AN35" s="805"/>
      <c r="AO35" s="640"/>
      <c r="AP35" s="638"/>
      <c r="AQ35" s="638"/>
      <c r="AR35" s="728"/>
      <c r="AS35" s="714"/>
      <c r="AT35" s="805"/>
      <c r="AU35" s="847"/>
      <c r="AV35" s="714"/>
      <c r="AW35" s="805"/>
      <c r="AX35" s="640"/>
      <c r="AY35" s="638"/>
      <c r="AZ35" s="638"/>
      <c r="BB35">
        <f t="shared" si="1"/>
        <v>0</v>
      </c>
      <c r="BC35">
        <f t="shared" si="2"/>
        <v>0</v>
      </c>
      <c r="BD35">
        <f t="shared" si="3"/>
        <v>0</v>
      </c>
      <c r="BE35">
        <f t="shared" si="4"/>
        <v>0</v>
      </c>
      <c r="BF35">
        <f t="shared" si="5"/>
        <v>0</v>
      </c>
      <c r="BG35">
        <f t="shared" si="6"/>
        <v>0</v>
      </c>
      <c r="BH35">
        <f t="shared" si="7"/>
        <v>0</v>
      </c>
      <c r="BI35">
        <f t="shared" si="8"/>
        <v>0</v>
      </c>
      <c r="BJ35">
        <f t="shared" si="9"/>
        <v>0</v>
      </c>
      <c r="BK35">
        <f t="shared" si="10"/>
        <v>0</v>
      </c>
      <c r="BL35">
        <f t="shared" si="11"/>
        <v>0</v>
      </c>
      <c r="BM35">
        <f t="shared" si="12"/>
        <v>0</v>
      </c>
      <c r="BN35">
        <f t="shared" si="13"/>
        <v>0</v>
      </c>
      <c r="BO35">
        <f t="shared" si="14"/>
        <v>0</v>
      </c>
      <c r="BP35">
        <f t="shared" si="15"/>
        <v>0</v>
      </c>
      <c r="BQ35">
        <f t="shared" si="16"/>
        <v>0</v>
      </c>
      <c r="BR35">
        <f t="shared" si="17"/>
        <v>0</v>
      </c>
      <c r="BS35">
        <f t="shared" si="18"/>
        <v>0</v>
      </c>
      <c r="BT35">
        <f t="shared" si="19"/>
        <v>0</v>
      </c>
      <c r="BU35">
        <f t="shared" si="20"/>
        <v>0</v>
      </c>
      <c r="BV35" s="293">
        <f t="shared" si="21"/>
        <v>0</v>
      </c>
      <c r="BW35" s="352" t="str">
        <f>IF(BV35=0,"",
IF(SUM($BV$24:BV35)=1,BX35,
IF($BV$144&gt;SUM($BV$24:BV35),_xlfn.CONCAT(", ",BX35),
IF($BV$144=SUM($BV$24:BV35),_xlfn.CONCAT(" y ",BX35)))))</f>
        <v/>
      </c>
      <c r="BX35" s="120" t="s">
        <v>5147</v>
      </c>
      <c r="BY35" s="398">
        <f>IF(AND(CNGE_2026_M1_Secc1_Sub3!$S75&lt;&gt;"",CNGE_2026_M1_Secc1_Sub3!$S75&lt;&gt;1,COUNTA(H35:AZ35)&gt;0),1,0)</f>
        <v>0</v>
      </c>
      <c r="BZ35" s="290">
        <f t="shared" si="0"/>
        <v>0</v>
      </c>
      <c r="CA35" s="293">
        <f t="shared" si="22"/>
        <v>0</v>
      </c>
      <c r="CB35" s="283" t="str">
        <f>IF(CA35=0,"",
IF(SUM($CA$24:CA35)=1,CC35,
IF($CA$144&gt;SUM($CA$24:CA35),_xlfn.CONCAT(", ",CC35),
IF($CA$144=SUM($CA$24:CA35),_xlfn.CONCAT(" y ",CC35)))))</f>
        <v/>
      </c>
      <c r="CC35" s="33" t="s">
        <v>5147</v>
      </c>
      <c r="CD35" s="441">
        <f>IF(COUNTA(K35,T35,AC35,AL35,AU35)=SUM(CNGE_2026_M1_Secc1_Sub3!Y75),0,1)</f>
        <v>0</v>
      </c>
      <c r="CE35" s="282">
        <f t="shared" si="23"/>
        <v>0</v>
      </c>
      <c r="CF35" s="283" t="str">
        <f>IF(CE35=0,"",
IF(SUM($CE$24:CE35)=1,CG35,
IF($CE$144&gt;SUM($CE$24:CE35),_xlfn.CONCAT(", ",CG35),
IF($CE$144=SUM($CE$24:CE35),_xlfn.CONCAT(" y ",CG35)))))</f>
        <v/>
      </c>
      <c r="CG35" s="120" t="s">
        <v>5147</v>
      </c>
      <c r="CH35" s="370">
        <f>IF(OR(N35="NS",W35="NS",AF35="NS",AO35="NS",AX35="NS",CNGE_2026_M1_Secc1_Sub2!$M387="NS"),0,IF(AND(N35="NA",W35="NA",AF35="NA",AO35="NA",AX35="NA",CNGE_2026_M1_Secc1_Sub2!$M387="NA"),0,IF(SUM(N35,W35,AF35,AO35,AX35)&lt;=CNGE_2026_M1_Secc1_Sub2!$M387,0,1)))</f>
        <v>0</v>
      </c>
      <c r="CI35" s="371">
        <f>IF(OR(O35="NS",X35="NS",AG35="NS",AP35="NS",AY35="NS",CNGE_2026_M1_Secc1_Sub2!$S387="NS"),0,IF(AND(O35="NA",X35="NA",AG35="NA",AP35="NA",AY35="NA",CNGE_2026_M1_Secc1_Sub2!$S387="NA"),0,IF(SUM(O35,X35,AG35,AP35,AY35)&lt;=CNGE_2026_M1_Secc1_Sub2!$S387,0,1)))</f>
        <v>0</v>
      </c>
      <c r="CJ35" s="372">
        <f>IF(OR(P35="NS",Y35="NS",AH35="NS",AQ35="NS",AZ35="NS",CNGE_2026_M1_Secc1_Sub2!$Y387="NS"),0,IF(AND(P35="NA",Y35="NA",AH35="NA",AQ35="NA",AZ35="NA",CNGE_2026_M1_Secc1_Sub2!$Y387="NA"),0,IF(SUM(P35,Y35,AH35,AQ35,AZ35)&lt;=CNGE_2026_M1_Secc1_Sub2!$Y387,0,1)))</f>
        <v>0</v>
      </c>
      <c r="CK35" s="282">
        <f t="shared" si="24"/>
        <v>0</v>
      </c>
      <c r="CL35" s="283" t="str">
        <f>IF(CK35=0,"",
IF(SUM($CK$24:CK35)=1,CM35,
IF($CK$144&gt;SUM($CK$24:CK35),_xlfn.CONCAT(", ",CM35),
IF($CK$144=SUM($CK$24:CK35),_xlfn.CONCAT(" y ",CM35)))))</f>
        <v/>
      </c>
      <c r="CM35" s="33" t="s">
        <v>5147</v>
      </c>
      <c r="CN35" s="535">
        <f>SUM(CNGE_2026_M1_Secc1_Sub3!$Y75)</f>
        <v>0</v>
      </c>
      <c r="CO35" s="629" cm="1">
        <f t="array" aca="1" ref="CO35" ca="1">IF(OR(K35=" ",AND(EXACT(UPPER(TRIM(SUBSTITUTE(K35,CHAR(160)," "))),TRIM(SUBSTITUTE(K35,CHAR(160)," "))),SUMPRODUCT(--ISNUMBER(MATCH(MID(TRIM(SUBSTITUTE(K35,CHAR(160)," ")),ROW(INDIRECT("1:"&amp;LEN(TRIM(SUBSTITUTE(K35,CHAR(160)," "))))),1),{"A","B","C","D","E","F","G","H","I","J","K","L","M","N","O","P","Q","R","S","T","U","V","W","X","Y","Z","Ñ","0","1","2","3","4","5","6","7","8","9"," "},0)))=LEN(TRIM(SUBSTITUTE(K35,CHAR(160)," "))))),0,1)</f>
        <v>0</v>
      </c>
      <c r="CP35" s="629" cm="1">
        <f t="array" aca="1" ref="CP35" ca="1">IF(OR(T35=" ",AND(EXACT(UPPER(TRIM(SUBSTITUTE(T35,CHAR(160)," "))),TRIM(SUBSTITUTE(T35,CHAR(160)," "))),SUMPRODUCT(--ISNUMBER(MATCH(MID(TRIM(SUBSTITUTE(T35,CHAR(160)," ")),ROW(INDIRECT("1:"&amp;LEN(TRIM(SUBSTITUTE(T35,CHAR(160)," "))))),1),{"A","B","C","D","E","F","G","H","I","J","K","L","M","N","O","P","Q","R","S","T","U","V","W","X","Y","Z","Ñ","0","1","2","3","4","5","6","7","8","9"," "},0)))=LEN(TRIM(SUBSTITUTE(T35,CHAR(160)," "))))),0,1)</f>
        <v>0</v>
      </c>
      <c r="CQ35" s="629" cm="1">
        <f t="array" aca="1" ref="CQ35" ca="1">IF(OR(AC35=" ",AND(EXACT(UPPER(TRIM(SUBSTITUTE(AC35,CHAR(160)," "))),TRIM(SUBSTITUTE(AC35,CHAR(160)," "))),SUMPRODUCT(--ISNUMBER(MATCH(MID(TRIM(SUBSTITUTE(AC35,CHAR(160)," ")),ROW(INDIRECT("1:"&amp;LEN(TRIM(SUBSTITUTE(AC35,CHAR(160)," "))))),1),{"A","B","C","D","E","F","G","H","I","J","K","L","M","N","O","P","Q","R","S","T","U","V","W","X","Y","Z","Ñ","0","1","2","3","4","5","6","7","8","9"," "},0)))=LEN(TRIM(SUBSTITUTE(AC35,CHAR(160)," "))))),0,1)</f>
        <v>0</v>
      </c>
      <c r="CR35" s="629" cm="1">
        <f t="array" aca="1" ref="CR35" ca="1">IF(OR(AL35=" ",AND(EXACT(UPPER(TRIM(SUBSTITUTE(AL35,CHAR(160)," "))),TRIM(SUBSTITUTE(AL35,CHAR(160)," "))),SUMPRODUCT(--ISNUMBER(MATCH(MID(TRIM(SUBSTITUTE(AL35,CHAR(160)," ")),ROW(INDIRECT("1:"&amp;LEN(TRIM(SUBSTITUTE(AL35,CHAR(160)," "))))),1),{"A","B","C","D","E","F","G","H","I","J","K","L","M","N","O","P","Q","R","S","T","U","V","W","X","Y","Z","Ñ","0","1","2","3","4","5","6","7","8","9"," "},0)))=LEN(TRIM(SUBSTITUTE(AL35,CHAR(160)," "))))),0,1)</f>
        <v>0</v>
      </c>
      <c r="CS35" s="629" cm="1">
        <f t="array" aca="1" ref="CS35" ca="1">IF(OR(AU35=" ",AND(EXACT(UPPER(TRIM(SUBSTITUTE(AU35,CHAR(160)," "))),TRIM(SUBSTITUTE(AU35,CHAR(160)," "))),SUMPRODUCT(--ISNUMBER(MATCH(MID(TRIM(SUBSTITUTE(AU35,CHAR(160)," ")),ROW(INDIRECT("1:"&amp;LEN(TRIM(SUBSTITUTE(AU35,CHAR(160)," "))))),1),{"A","B","C","D","E","F","G","H","I","J","K","L","M","N","O","P","Q","R","S","T","U","V","W","X","Y","Z","Ñ","0","1","2","3","4","5","6","7","8","9"," "},0)))=LEN(TRIM(SUBSTITUTE(AU35,CHAR(160)," "))))),0,1)</f>
        <v>0</v>
      </c>
      <c r="CT35" s="634">
        <f t="shared" si="25"/>
        <v>0</v>
      </c>
      <c r="CU35" s="634">
        <f t="shared" si="26"/>
        <v>0</v>
      </c>
      <c r="CV35" s="634">
        <f t="shared" si="27"/>
        <v>0</v>
      </c>
      <c r="CW35" s="634">
        <f t="shared" si="28"/>
        <v>0</v>
      </c>
      <c r="CX35" s="634">
        <f t="shared" si="29"/>
        <v>0</v>
      </c>
      <c r="CY35" s="107"/>
      <c r="CZ35" s="107"/>
      <c r="DA35" s="107"/>
      <c r="DB35" s="107"/>
      <c r="DN35" s="107"/>
      <c r="DO35" s="107"/>
      <c r="DP35" s="107"/>
      <c r="DQ35" s="107"/>
      <c r="DR35" s="107"/>
      <c r="DS35" s="107"/>
      <c r="DT35" s="107"/>
      <c r="DU35" s="107"/>
      <c r="DV35" s="107"/>
      <c r="DY35"/>
    </row>
    <row r="36" spans="1:129" ht="15" customHeight="1">
      <c r="A36" s="22"/>
      <c r="B36" s="12"/>
      <c r="C36" s="35" t="s">
        <v>5044</v>
      </c>
      <c r="D36" s="800" t="str">
        <f>IF(CNGE_2026_M1_Secc1_Sub1!$D53="","",CNGE_2026_M1_Secc1_Sub1!$D53)</f>
        <v/>
      </c>
      <c r="E36" s="723"/>
      <c r="F36" s="723"/>
      <c r="G36" s="724"/>
      <c r="H36" s="728"/>
      <c r="I36" s="714"/>
      <c r="J36" s="805"/>
      <c r="K36" s="847"/>
      <c r="L36" s="714"/>
      <c r="M36" s="805"/>
      <c r="N36" s="640"/>
      <c r="O36" s="638"/>
      <c r="P36" s="638"/>
      <c r="Q36" s="728"/>
      <c r="R36" s="714"/>
      <c r="S36" s="805"/>
      <c r="T36" s="847"/>
      <c r="U36" s="714"/>
      <c r="V36" s="805"/>
      <c r="W36" s="640"/>
      <c r="X36" s="638"/>
      <c r="Y36" s="638"/>
      <c r="Z36" s="728"/>
      <c r="AA36" s="714"/>
      <c r="AB36" s="805"/>
      <c r="AC36" s="847"/>
      <c r="AD36" s="714"/>
      <c r="AE36" s="805"/>
      <c r="AF36" s="640"/>
      <c r="AG36" s="638"/>
      <c r="AH36" s="638"/>
      <c r="AI36" s="728"/>
      <c r="AJ36" s="714"/>
      <c r="AK36" s="805"/>
      <c r="AL36" s="847"/>
      <c r="AM36" s="714"/>
      <c r="AN36" s="805"/>
      <c r="AO36" s="640"/>
      <c r="AP36" s="638"/>
      <c r="AQ36" s="638"/>
      <c r="AR36" s="728"/>
      <c r="AS36" s="714"/>
      <c r="AT36" s="805"/>
      <c r="AU36" s="847"/>
      <c r="AV36" s="714"/>
      <c r="AW36" s="805"/>
      <c r="AX36" s="640"/>
      <c r="AY36" s="638"/>
      <c r="AZ36" s="638"/>
      <c r="BB36">
        <f t="shared" si="1"/>
        <v>0</v>
      </c>
      <c r="BC36">
        <f t="shared" si="2"/>
        <v>0</v>
      </c>
      <c r="BD36">
        <f t="shared" si="3"/>
        <v>0</v>
      </c>
      <c r="BE36">
        <f t="shared" si="4"/>
        <v>0</v>
      </c>
      <c r="BF36">
        <f t="shared" si="5"/>
        <v>0</v>
      </c>
      <c r="BG36">
        <f t="shared" si="6"/>
        <v>0</v>
      </c>
      <c r="BH36">
        <f t="shared" si="7"/>
        <v>0</v>
      </c>
      <c r="BI36">
        <f t="shared" si="8"/>
        <v>0</v>
      </c>
      <c r="BJ36">
        <f t="shared" si="9"/>
        <v>0</v>
      </c>
      <c r="BK36">
        <f t="shared" si="10"/>
        <v>0</v>
      </c>
      <c r="BL36">
        <f t="shared" si="11"/>
        <v>0</v>
      </c>
      <c r="BM36">
        <f t="shared" si="12"/>
        <v>0</v>
      </c>
      <c r="BN36">
        <f t="shared" si="13"/>
        <v>0</v>
      </c>
      <c r="BO36">
        <f t="shared" si="14"/>
        <v>0</v>
      </c>
      <c r="BP36">
        <f t="shared" si="15"/>
        <v>0</v>
      </c>
      <c r="BQ36">
        <f t="shared" si="16"/>
        <v>0</v>
      </c>
      <c r="BR36">
        <f t="shared" si="17"/>
        <v>0</v>
      </c>
      <c r="BS36">
        <f t="shared" si="18"/>
        <v>0</v>
      </c>
      <c r="BT36">
        <f t="shared" si="19"/>
        <v>0</v>
      </c>
      <c r="BU36">
        <f t="shared" si="20"/>
        <v>0</v>
      </c>
      <c r="BV36" s="293">
        <f t="shared" si="21"/>
        <v>0</v>
      </c>
      <c r="BW36" s="352" t="str">
        <f>IF(BV36=0,"",
IF(SUM($BV$24:BV36)=1,BX36,
IF($BV$144&gt;SUM($BV$24:BV36),_xlfn.CONCAT(", ",BX36),
IF($BV$144=SUM($BV$24:BV36),_xlfn.CONCAT(" y ",BX36)))))</f>
        <v/>
      </c>
      <c r="BX36" s="120" t="s">
        <v>5149</v>
      </c>
      <c r="BY36" s="398">
        <f>IF(AND(CNGE_2026_M1_Secc1_Sub3!$S76&lt;&gt;"",CNGE_2026_M1_Secc1_Sub3!$S76&lt;&gt;1,COUNTA(H36:AZ36)&gt;0),1,0)</f>
        <v>0</v>
      </c>
      <c r="BZ36" s="290">
        <f t="shared" si="0"/>
        <v>0</v>
      </c>
      <c r="CA36" s="293">
        <f t="shared" si="22"/>
        <v>0</v>
      </c>
      <c r="CB36" s="283" t="str">
        <f>IF(CA36=0,"",
IF(SUM($CA$24:CA36)=1,CC36,
IF($CA$144&gt;SUM($CA$24:CA36),_xlfn.CONCAT(", ",CC36),
IF($CA$144=SUM($CA$24:CA36),_xlfn.CONCAT(" y ",CC36)))))</f>
        <v/>
      </c>
      <c r="CC36" s="33" t="s">
        <v>5149</v>
      </c>
      <c r="CD36" s="441">
        <f>IF(COUNTA(K36,T36,AC36,AL36,AU36)=SUM(CNGE_2026_M1_Secc1_Sub3!Y76),0,1)</f>
        <v>0</v>
      </c>
      <c r="CE36" s="282">
        <f t="shared" si="23"/>
        <v>0</v>
      </c>
      <c r="CF36" s="283" t="str">
        <f>IF(CE36=0,"",
IF(SUM($CE$24:CE36)=1,CG36,
IF($CE$144&gt;SUM($CE$24:CE36),_xlfn.CONCAT(", ",CG36),
IF($CE$144=SUM($CE$24:CE36),_xlfn.CONCAT(" y ",CG36)))))</f>
        <v/>
      </c>
      <c r="CG36" s="120" t="s">
        <v>5149</v>
      </c>
      <c r="CH36" s="370">
        <f>IF(OR(N36="NS",W36="NS",AF36="NS",AO36="NS",AX36="NS",CNGE_2026_M1_Secc1_Sub2!$M388="NS"),0,IF(AND(N36="NA",W36="NA",AF36="NA",AO36="NA",AX36="NA",CNGE_2026_M1_Secc1_Sub2!$M388="NA"),0,IF(SUM(N36,W36,AF36,AO36,AX36)&lt;=CNGE_2026_M1_Secc1_Sub2!$M388,0,1)))</f>
        <v>0</v>
      </c>
      <c r="CI36" s="371">
        <f>IF(OR(O36="NS",X36="NS",AG36="NS",AP36="NS",AY36="NS",CNGE_2026_M1_Secc1_Sub2!$S388="NS"),0,IF(AND(O36="NA",X36="NA",AG36="NA",AP36="NA",AY36="NA",CNGE_2026_M1_Secc1_Sub2!$S388="NA"),0,IF(SUM(O36,X36,AG36,AP36,AY36)&lt;=CNGE_2026_M1_Secc1_Sub2!$S388,0,1)))</f>
        <v>0</v>
      </c>
      <c r="CJ36" s="372">
        <f>IF(OR(P36="NS",Y36="NS",AH36="NS",AQ36="NS",AZ36="NS",CNGE_2026_M1_Secc1_Sub2!$Y388="NS"),0,IF(AND(P36="NA",Y36="NA",AH36="NA",AQ36="NA",AZ36="NA",CNGE_2026_M1_Secc1_Sub2!$Y388="NA"),0,IF(SUM(P36,Y36,AH36,AQ36,AZ36)&lt;=CNGE_2026_M1_Secc1_Sub2!$Y388,0,1)))</f>
        <v>0</v>
      </c>
      <c r="CK36" s="282">
        <f t="shared" si="24"/>
        <v>0</v>
      </c>
      <c r="CL36" s="283" t="str">
        <f>IF(CK36=0,"",
IF(SUM($CK$24:CK36)=1,CM36,
IF($CK$144&gt;SUM($CK$24:CK36),_xlfn.CONCAT(", ",CM36),
IF($CK$144=SUM($CK$24:CK36),_xlfn.CONCAT(" y ",CM36)))))</f>
        <v/>
      </c>
      <c r="CM36" s="33" t="s">
        <v>5149</v>
      </c>
      <c r="CN36" s="535">
        <f>SUM(CNGE_2026_M1_Secc1_Sub3!$Y76)</f>
        <v>0</v>
      </c>
      <c r="CO36" s="629" cm="1">
        <f t="array" aca="1" ref="CO36" ca="1">IF(OR(K36=" ",AND(EXACT(UPPER(TRIM(SUBSTITUTE(K36,CHAR(160)," "))),TRIM(SUBSTITUTE(K36,CHAR(160)," "))),SUMPRODUCT(--ISNUMBER(MATCH(MID(TRIM(SUBSTITUTE(K36,CHAR(160)," ")),ROW(INDIRECT("1:"&amp;LEN(TRIM(SUBSTITUTE(K36,CHAR(160)," "))))),1),{"A","B","C","D","E","F","G","H","I","J","K","L","M","N","O","P","Q","R","S","T","U","V","W","X","Y","Z","Ñ","0","1","2","3","4","5","6","7","8","9"," "},0)))=LEN(TRIM(SUBSTITUTE(K36,CHAR(160)," "))))),0,1)</f>
        <v>0</v>
      </c>
      <c r="CP36" s="629" cm="1">
        <f t="array" aca="1" ref="CP36" ca="1">IF(OR(T36=" ",AND(EXACT(UPPER(TRIM(SUBSTITUTE(T36,CHAR(160)," "))),TRIM(SUBSTITUTE(T36,CHAR(160)," "))),SUMPRODUCT(--ISNUMBER(MATCH(MID(TRIM(SUBSTITUTE(T36,CHAR(160)," ")),ROW(INDIRECT("1:"&amp;LEN(TRIM(SUBSTITUTE(T36,CHAR(160)," "))))),1),{"A","B","C","D","E","F","G","H","I","J","K","L","M","N","O","P","Q","R","S","T","U","V","W","X","Y","Z","Ñ","0","1","2","3","4","5","6","7","8","9"," "},0)))=LEN(TRIM(SUBSTITUTE(T36,CHAR(160)," "))))),0,1)</f>
        <v>0</v>
      </c>
      <c r="CQ36" s="629" cm="1">
        <f t="array" aca="1" ref="CQ36" ca="1">IF(OR(AC36=" ",AND(EXACT(UPPER(TRIM(SUBSTITUTE(AC36,CHAR(160)," "))),TRIM(SUBSTITUTE(AC36,CHAR(160)," "))),SUMPRODUCT(--ISNUMBER(MATCH(MID(TRIM(SUBSTITUTE(AC36,CHAR(160)," ")),ROW(INDIRECT("1:"&amp;LEN(TRIM(SUBSTITUTE(AC36,CHAR(160)," "))))),1),{"A","B","C","D","E","F","G","H","I","J","K","L","M","N","O","P","Q","R","S","T","U","V","W","X","Y","Z","Ñ","0","1","2","3","4","5","6","7","8","9"," "},0)))=LEN(TRIM(SUBSTITUTE(AC36,CHAR(160)," "))))),0,1)</f>
        <v>0</v>
      </c>
      <c r="CR36" s="629" cm="1">
        <f t="array" aca="1" ref="CR36" ca="1">IF(OR(AL36=" ",AND(EXACT(UPPER(TRIM(SUBSTITUTE(AL36,CHAR(160)," "))),TRIM(SUBSTITUTE(AL36,CHAR(160)," "))),SUMPRODUCT(--ISNUMBER(MATCH(MID(TRIM(SUBSTITUTE(AL36,CHAR(160)," ")),ROW(INDIRECT("1:"&amp;LEN(TRIM(SUBSTITUTE(AL36,CHAR(160)," "))))),1),{"A","B","C","D","E","F","G","H","I","J","K","L","M","N","O","P","Q","R","S","T","U","V","W","X","Y","Z","Ñ","0","1","2","3","4","5","6","7","8","9"," "},0)))=LEN(TRIM(SUBSTITUTE(AL36,CHAR(160)," "))))),0,1)</f>
        <v>0</v>
      </c>
      <c r="CS36" s="629" cm="1">
        <f t="array" aca="1" ref="CS36" ca="1">IF(OR(AU36=" ",AND(EXACT(UPPER(TRIM(SUBSTITUTE(AU36,CHAR(160)," "))),TRIM(SUBSTITUTE(AU36,CHAR(160)," "))),SUMPRODUCT(--ISNUMBER(MATCH(MID(TRIM(SUBSTITUTE(AU36,CHAR(160)," ")),ROW(INDIRECT("1:"&amp;LEN(TRIM(SUBSTITUTE(AU36,CHAR(160)," "))))),1),{"A","B","C","D","E","F","G","H","I","J","K","L","M","N","O","P","Q","R","S","T","U","V","W","X","Y","Z","Ñ","0","1","2","3","4","5","6","7","8","9"," "},0)))=LEN(TRIM(SUBSTITUTE(AU36,CHAR(160)," "))))),0,1)</f>
        <v>0</v>
      </c>
      <c r="CT36" s="634">
        <f t="shared" si="25"/>
        <v>0</v>
      </c>
      <c r="CU36" s="634">
        <f t="shared" si="26"/>
        <v>0</v>
      </c>
      <c r="CV36" s="634">
        <f t="shared" si="27"/>
        <v>0</v>
      </c>
      <c r="CW36" s="634">
        <f t="shared" si="28"/>
        <v>0</v>
      </c>
      <c r="CX36" s="634">
        <f t="shared" si="29"/>
        <v>0</v>
      </c>
      <c r="CY36" s="107"/>
      <c r="CZ36" s="107"/>
      <c r="DA36" s="107"/>
      <c r="DB36" s="107"/>
      <c r="DN36" s="107"/>
      <c r="DO36" s="107"/>
      <c r="DP36" s="107"/>
      <c r="DQ36" s="107"/>
      <c r="DR36" s="107"/>
      <c r="DS36" s="107"/>
      <c r="DT36" s="107"/>
      <c r="DU36" s="107"/>
      <c r="DV36" s="107"/>
      <c r="DY36"/>
    </row>
    <row r="37" spans="1:129" ht="15" customHeight="1">
      <c r="A37" s="22"/>
      <c r="B37" s="12"/>
      <c r="C37" s="35" t="s">
        <v>5045</v>
      </c>
      <c r="D37" s="800" t="str">
        <f>IF(CNGE_2026_M1_Secc1_Sub1!$D54="","",CNGE_2026_M1_Secc1_Sub1!$D54)</f>
        <v/>
      </c>
      <c r="E37" s="723"/>
      <c r="F37" s="723"/>
      <c r="G37" s="724"/>
      <c r="H37" s="728"/>
      <c r="I37" s="714"/>
      <c r="J37" s="805"/>
      <c r="K37" s="847"/>
      <c r="L37" s="714"/>
      <c r="M37" s="805"/>
      <c r="N37" s="640"/>
      <c r="O37" s="638"/>
      <c r="P37" s="638"/>
      <c r="Q37" s="728"/>
      <c r="R37" s="714"/>
      <c r="S37" s="805"/>
      <c r="T37" s="847"/>
      <c r="U37" s="714"/>
      <c r="V37" s="805"/>
      <c r="W37" s="640"/>
      <c r="X37" s="638"/>
      <c r="Y37" s="638"/>
      <c r="Z37" s="728"/>
      <c r="AA37" s="714"/>
      <c r="AB37" s="805"/>
      <c r="AC37" s="847"/>
      <c r="AD37" s="714"/>
      <c r="AE37" s="805"/>
      <c r="AF37" s="640"/>
      <c r="AG37" s="638"/>
      <c r="AH37" s="638"/>
      <c r="AI37" s="728"/>
      <c r="AJ37" s="714"/>
      <c r="AK37" s="805"/>
      <c r="AL37" s="847"/>
      <c r="AM37" s="714"/>
      <c r="AN37" s="805"/>
      <c r="AO37" s="640"/>
      <c r="AP37" s="638"/>
      <c r="AQ37" s="638"/>
      <c r="AR37" s="728"/>
      <c r="AS37" s="714"/>
      <c r="AT37" s="805"/>
      <c r="AU37" s="847"/>
      <c r="AV37" s="714"/>
      <c r="AW37" s="805"/>
      <c r="AX37" s="640"/>
      <c r="AY37" s="638"/>
      <c r="AZ37" s="638"/>
      <c r="BB37">
        <f t="shared" si="1"/>
        <v>0</v>
      </c>
      <c r="BC37">
        <f t="shared" si="2"/>
        <v>0</v>
      </c>
      <c r="BD37">
        <f t="shared" si="3"/>
        <v>0</v>
      </c>
      <c r="BE37">
        <f t="shared" si="4"/>
        <v>0</v>
      </c>
      <c r="BF37">
        <f t="shared" si="5"/>
        <v>0</v>
      </c>
      <c r="BG37">
        <f t="shared" si="6"/>
        <v>0</v>
      </c>
      <c r="BH37">
        <f t="shared" si="7"/>
        <v>0</v>
      </c>
      <c r="BI37">
        <f t="shared" si="8"/>
        <v>0</v>
      </c>
      <c r="BJ37">
        <f t="shared" si="9"/>
        <v>0</v>
      </c>
      <c r="BK37">
        <f t="shared" si="10"/>
        <v>0</v>
      </c>
      <c r="BL37">
        <f t="shared" si="11"/>
        <v>0</v>
      </c>
      <c r="BM37">
        <f t="shared" si="12"/>
        <v>0</v>
      </c>
      <c r="BN37">
        <f t="shared" si="13"/>
        <v>0</v>
      </c>
      <c r="BO37">
        <f t="shared" si="14"/>
        <v>0</v>
      </c>
      <c r="BP37">
        <f t="shared" si="15"/>
        <v>0</v>
      </c>
      <c r="BQ37">
        <f t="shared" si="16"/>
        <v>0</v>
      </c>
      <c r="BR37">
        <f t="shared" si="17"/>
        <v>0</v>
      </c>
      <c r="BS37">
        <f t="shared" si="18"/>
        <v>0</v>
      </c>
      <c r="BT37">
        <f t="shared" si="19"/>
        <v>0</v>
      </c>
      <c r="BU37">
        <f t="shared" si="20"/>
        <v>0</v>
      </c>
      <c r="BV37" s="293">
        <f t="shared" si="21"/>
        <v>0</v>
      </c>
      <c r="BW37" s="352" t="str">
        <f>IF(BV37=0,"",
IF(SUM($BV$24:BV37)=1,BX37,
IF($BV$144&gt;SUM($BV$24:BV37),_xlfn.CONCAT(", ",BX37),
IF($BV$144=SUM($BV$24:BV37),_xlfn.CONCAT(" y ",BX37)))))</f>
        <v/>
      </c>
      <c r="BX37" s="120" t="s">
        <v>5151</v>
      </c>
      <c r="BY37" s="398">
        <f>IF(AND(CNGE_2026_M1_Secc1_Sub3!$S77&lt;&gt;"",CNGE_2026_M1_Secc1_Sub3!$S77&lt;&gt;1,COUNTA(H37:AZ37)&gt;0),1,0)</f>
        <v>0</v>
      </c>
      <c r="BZ37" s="290">
        <f t="shared" si="0"/>
        <v>0</v>
      </c>
      <c r="CA37" s="293">
        <f t="shared" si="22"/>
        <v>0</v>
      </c>
      <c r="CB37" s="283" t="str">
        <f>IF(CA37=0,"",
IF(SUM($CA$24:CA37)=1,CC37,
IF($CA$144&gt;SUM($CA$24:CA37),_xlfn.CONCAT(", ",CC37),
IF($CA$144=SUM($CA$24:CA37),_xlfn.CONCAT(" y ",CC37)))))</f>
        <v/>
      </c>
      <c r="CC37" s="33" t="s">
        <v>5151</v>
      </c>
      <c r="CD37" s="441">
        <f>IF(COUNTA(K37,T37,AC37,AL37,AU37)=SUM(CNGE_2026_M1_Secc1_Sub3!Y77),0,1)</f>
        <v>0</v>
      </c>
      <c r="CE37" s="282">
        <f t="shared" si="23"/>
        <v>0</v>
      </c>
      <c r="CF37" s="283" t="str">
        <f>IF(CE37=0,"",
IF(SUM($CE$24:CE37)=1,CG37,
IF($CE$144&gt;SUM($CE$24:CE37),_xlfn.CONCAT(", ",CG37),
IF($CE$144=SUM($CE$24:CE37),_xlfn.CONCAT(" y ",CG37)))))</f>
        <v/>
      </c>
      <c r="CG37" s="120" t="s">
        <v>5151</v>
      </c>
      <c r="CH37" s="370">
        <f>IF(OR(N37="NS",W37="NS",AF37="NS",AO37="NS",AX37="NS",CNGE_2026_M1_Secc1_Sub2!$M389="NS"),0,IF(AND(N37="NA",W37="NA",AF37="NA",AO37="NA",AX37="NA",CNGE_2026_M1_Secc1_Sub2!$M389="NA"),0,IF(SUM(N37,W37,AF37,AO37,AX37)&lt;=CNGE_2026_M1_Secc1_Sub2!$M389,0,1)))</f>
        <v>0</v>
      </c>
      <c r="CI37" s="371">
        <f>IF(OR(O37="NS",X37="NS",AG37="NS",AP37="NS",AY37="NS",CNGE_2026_M1_Secc1_Sub2!$S389="NS"),0,IF(AND(O37="NA",X37="NA",AG37="NA",AP37="NA",AY37="NA",CNGE_2026_M1_Secc1_Sub2!$S389="NA"),0,IF(SUM(O37,X37,AG37,AP37,AY37)&lt;=CNGE_2026_M1_Secc1_Sub2!$S389,0,1)))</f>
        <v>0</v>
      </c>
      <c r="CJ37" s="372">
        <f>IF(OR(P37="NS",Y37="NS",AH37="NS",AQ37="NS",AZ37="NS",CNGE_2026_M1_Secc1_Sub2!$Y389="NS"),0,IF(AND(P37="NA",Y37="NA",AH37="NA",AQ37="NA",AZ37="NA",CNGE_2026_M1_Secc1_Sub2!$Y389="NA"),0,IF(SUM(P37,Y37,AH37,AQ37,AZ37)&lt;=CNGE_2026_M1_Secc1_Sub2!$Y389,0,1)))</f>
        <v>0</v>
      </c>
      <c r="CK37" s="282">
        <f t="shared" si="24"/>
        <v>0</v>
      </c>
      <c r="CL37" s="283" t="str">
        <f>IF(CK37=0,"",
IF(SUM($CK$24:CK37)=1,CM37,
IF($CK$144&gt;SUM($CK$24:CK37),_xlfn.CONCAT(", ",CM37),
IF($CK$144=SUM($CK$24:CK37),_xlfn.CONCAT(" y ",CM37)))))</f>
        <v/>
      </c>
      <c r="CM37" s="33" t="s">
        <v>5151</v>
      </c>
      <c r="CN37" s="535">
        <f>SUM(CNGE_2026_M1_Secc1_Sub3!$Y77)</f>
        <v>0</v>
      </c>
      <c r="CO37" s="629" cm="1">
        <f t="array" aca="1" ref="CO37" ca="1">IF(OR(K37=" ",AND(EXACT(UPPER(TRIM(SUBSTITUTE(K37,CHAR(160)," "))),TRIM(SUBSTITUTE(K37,CHAR(160)," "))),SUMPRODUCT(--ISNUMBER(MATCH(MID(TRIM(SUBSTITUTE(K37,CHAR(160)," ")),ROW(INDIRECT("1:"&amp;LEN(TRIM(SUBSTITUTE(K37,CHAR(160)," "))))),1),{"A","B","C","D","E","F","G","H","I","J","K","L","M","N","O","P","Q","R","S","T","U","V","W","X","Y","Z","Ñ","0","1","2","3","4","5","6","7","8","9"," "},0)))=LEN(TRIM(SUBSTITUTE(K37,CHAR(160)," "))))),0,1)</f>
        <v>0</v>
      </c>
      <c r="CP37" s="629" cm="1">
        <f t="array" aca="1" ref="CP37" ca="1">IF(OR(T37=" ",AND(EXACT(UPPER(TRIM(SUBSTITUTE(T37,CHAR(160)," "))),TRIM(SUBSTITUTE(T37,CHAR(160)," "))),SUMPRODUCT(--ISNUMBER(MATCH(MID(TRIM(SUBSTITUTE(T37,CHAR(160)," ")),ROW(INDIRECT("1:"&amp;LEN(TRIM(SUBSTITUTE(T37,CHAR(160)," "))))),1),{"A","B","C","D","E","F","G","H","I","J","K","L","M","N","O","P","Q","R","S","T","U","V","W","X","Y","Z","Ñ","0","1","2","3","4","5","6","7","8","9"," "},0)))=LEN(TRIM(SUBSTITUTE(T37,CHAR(160)," "))))),0,1)</f>
        <v>0</v>
      </c>
      <c r="CQ37" s="629" cm="1">
        <f t="array" aca="1" ref="CQ37" ca="1">IF(OR(AC37=" ",AND(EXACT(UPPER(TRIM(SUBSTITUTE(AC37,CHAR(160)," "))),TRIM(SUBSTITUTE(AC37,CHAR(160)," "))),SUMPRODUCT(--ISNUMBER(MATCH(MID(TRIM(SUBSTITUTE(AC37,CHAR(160)," ")),ROW(INDIRECT("1:"&amp;LEN(TRIM(SUBSTITUTE(AC37,CHAR(160)," "))))),1),{"A","B","C","D","E","F","G","H","I","J","K","L","M","N","O","P","Q","R","S","T","U","V","W","X","Y","Z","Ñ","0","1","2","3","4","5","6","7","8","9"," "},0)))=LEN(TRIM(SUBSTITUTE(AC37,CHAR(160)," "))))),0,1)</f>
        <v>0</v>
      </c>
      <c r="CR37" s="629" cm="1">
        <f t="array" aca="1" ref="CR37" ca="1">IF(OR(AL37=" ",AND(EXACT(UPPER(TRIM(SUBSTITUTE(AL37,CHAR(160)," "))),TRIM(SUBSTITUTE(AL37,CHAR(160)," "))),SUMPRODUCT(--ISNUMBER(MATCH(MID(TRIM(SUBSTITUTE(AL37,CHAR(160)," ")),ROW(INDIRECT("1:"&amp;LEN(TRIM(SUBSTITUTE(AL37,CHAR(160)," "))))),1),{"A","B","C","D","E","F","G","H","I","J","K","L","M","N","O","P","Q","R","S","T","U","V","W","X","Y","Z","Ñ","0","1","2","3","4","5","6","7","8","9"," "},0)))=LEN(TRIM(SUBSTITUTE(AL37,CHAR(160)," "))))),0,1)</f>
        <v>0</v>
      </c>
      <c r="CS37" s="629" cm="1">
        <f t="array" aca="1" ref="CS37" ca="1">IF(OR(AU37=" ",AND(EXACT(UPPER(TRIM(SUBSTITUTE(AU37,CHAR(160)," "))),TRIM(SUBSTITUTE(AU37,CHAR(160)," "))),SUMPRODUCT(--ISNUMBER(MATCH(MID(TRIM(SUBSTITUTE(AU37,CHAR(160)," ")),ROW(INDIRECT("1:"&amp;LEN(TRIM(SUBSTITUTE(AU37,CHAR(160)," "))))),1),{"A","B","C","D","E","F","G","H","I","J","K","L","M","N","O","P","Q","R","S","T","U","V","W","X","Y","Z","Ñ","0","1","2","3","4","5","6","7","8","9"," "},0)))=LEN(TRIM(SUBSTITUTE(AU37,CHAR(160)," "))))),0,1)</f>
        <v>0</v>
      </c>
      <c r="CT37" s="634">
        <f t="shared" si="25"/>
        <v>0</v>
      </c>
      <c r="CU37" s="634">
        <f t="shared" si="26"/>
        <v>0</v>
      </c>
      <c r="CV37" s="634">
        <f t="shared" si="27"/>
        <v>0</v>
      </c>
      <c r="CW37" s="634">
        <f t="shared" si="28"/>
        <v>0</v>
      </c>
      <c r="CX37" s="634">
        <f t="shared" si="29"/>
        <v>0</v>
      </c>
      <c r="CY37" s="107"/>
      <c r="CZ37" s="107"/>
      <c r="DA37" s="107"/>
      <c r="DB37" s="107"/>
      <c r="DN37" s="107"/>
      <c r="DO37" s="107"/>
      <c r="DP37" s="107"/>
      <c r="DQ37" s="107"/>
      <c r="DR37" s="107"/>
      <c r="DS37" s="107"/>
      <c r="DT37" s="107"/>
      <c r="DU37" s="107"/>
      <c r="DV37" s="107"/>
      <c r="DY37"/>
    </row>
    <row r="38" spans="1:129" ht="15" customHeight="1">
      <c r="A38" s="22"/>
      <c r="B38" s="12"/>
      <c r="C38" s="35" t="s">
        <v>5046</v>
      </c>
      <c r="D38" s="800" t="str">
        <f>IF(CNGE_2026_M1_Secc1_Sub1!$D55="","",CNGE_2026_M1_Secc1_Sub1!$D55)</f>
        <v/>
      </c>
      <c r="E38" s="723"/>
      <c r="F38" s="723"/>
      <c r="G38" s="724"/>
      <c r="H38" s="728"/>
      <c r="I38" s="714"/>
      <c r="J38" s="805"/>
      <c r="K38" s="847"/>
      <c r="L38" s="714"/>
      <c r="M38" s="805"/>
      <c r="N38" s="640"/>
      <c r="O38" s="638"/>
      <c r="P38" s="638"/>
      <c r="Q38" s="728"/>
      <c r="R38" s="714"/>
      <c r="S38" s="805"/>
      <c r="T38" s="847"/>
      <c r="U38" s="714"/>
      <c r="V38" s="805"/>
      <c r="W38" s="640"/>
      <c r="X38" s="638"/>
      <c r="Y38" s="638"/>
      <c r="Z38" s="728"/>
      <c r="AA38" s="714"/>
      <c r="AB38" s="805"/>
      <c r="AC38" s="847"/>
      <c r="AD38" s="714"/>
      <c r="AE38" s="805"/>
      <c r="AF38" s="640"/>
      <c r="AG38" s="638"/>
      <c r="AH38" s="638"/>
      <c r="AI38" s="728"/>
      <c r="AJ38" s="714"/>
      <c r="AK38" s="805"/>
      <c r="AL38" s="847"/>
      <c r="AM38" s="714"/>
      <c r="AN38" s="805"/>
      <c r="AO38" s="640"/>
      <c r="AP38" s="638"/>
      <c r="AQ38" s="638"/>
      <c r="AR38" s="728"/>
      <c r="AS38" s="714"/>
      <c r="AT38" s="805"/>
      <c r="AU38" s="847"/>
      <c r="AV38" s="714"/>
      <c r="AW38" s="805"/>
      <c r="AX38" s="640"/>
      <c r="AY38" s="638"/>
      <c r="AZ38" s="638"/>
      <c r="BB38">
        <f t="shared" si="1"/>
        <v>0</v>
      </c>
      <c r="BC38">
        <f t="shared" si="2"/>
        <v>0</v>
      </c>
      <c r="BD38">
        <f t="shared" si="3"/>
        <v>0</v>
      </c>
      <c r="BE38">
        <f t="shared" si="4"/>
        <v>0</v>
      </c>
      <c r="BF38">
        <f t="shared" si="5"/>
        <v>0</v>
      </c>
      <c r="BG38">
        <f t="shared" si="6"/>
        <v>0</v>
      </c>
      <c r="BH38">
        <f t="shared" si="7"/>
        <v>0</v>
      </c>
      <c r="BI38">
        <f t="shared" si="8"/>
        <v>0</v>
      </c>
      <c r="BJ38">
        <f t="shared" si="9"/>
        <v>0</v>
      </c>
      <c r="BK38">
        <f t="shared" si="10"/>
        <v>0</v>
      </c>
      <c r="BL38">
        <f t="shared" si="11"/>
        <v>0</v>
      </c>
      <c r="BM38">
        <f t="shared" si="12"/>
        <v>0</v>
      </c>
      <c r="BN38">
        <f t="shared" si="13"/>
        <v>0</v>
      </c>
      <c r="BO38">
        <f t="shared" si="14"/>
        <v>0</v>
      </c>
      <c r="BP38">
        <f t="shared" si="15"/>
        <v>0</v>
      </c>
      <c r="BQ38">
        <f t="shared" si="16"/>
        <v>0</v>
      </c>
      <c r="BR38">
        <f t="shared" si="17"/>
        <v>0</v>
      </c>
      <c r="BS38">
        <f t="shared" si="18"/>
        <v>0</v>
      </c>
      <c r="BT38">
        <f t="shared" si="19"/>
        <v>0</v>
      </c>
      <c r="BU38">
        <f t="shared" si="20"/>
        <v>0</v>
      </c>
      <c r="BV38" s="293">
        <f t="shared" si="21"/>
        <v>0</v>
      </c>
      <c r="BW38" s="352" t="str">
        <f>IF(BV38=0,"",
IF(SUM($BV$24:BV38)=1,BX38,
IF($BV$144&gt;SUM($BV$24:BV38),_xlfn.CONCAT(", ",BX38),
IF($BV$144=SUM($BV$24:BV38),_xlfn.CONCAT(" y ",BX38)))))</f>
        <v/>
      </c>
      <c r="BX38" s="120" t="s">
        <v>5153</v>
      </c>
      <c r="BY38" s="398">
        <f>IF(AND(CNGE_2026_M1_Secc1_Sub3!$S78&lt;&gt;"",CNGE_2026_M1_Secc1_Sub3!$S78&lt;&gt;1,COUNTA(H38:AZ38)&gt;0),1,0)</f>
        <v>0</v>
      </c>
      <c r="BZ38" s="290">
        <f t="shared" si="0"/>
        <v>0</v>
      </c>
      <c r="CA38" s="293">
        <f t="shared" si="22"/>
        <v>0</v>
      </c>
      <c r="CB38" s="283" t="str">
        <f>IF(CA38=0,"",
IF(SUM($CA$24:CA38)=1,CC38,
IF($CA$144&gt;SUM($CA$24:CA38),_xlfn.CONCAT(", ",CC38),
IF($CA$144=SUM($CA$24:CA38),_xlfn.CONCAT(" y ",CC38)))))</f>
        <v/>
      </c>
      <c r="CC38" s="33" t="s">
        <v>5153</v>
      </c>
      <c r="CD38" s="441">
        <f>IF(COUNTA(K38,T38,AC38,AL38,AU38)=SUM(CNGE_2026_M1_Secc1_Sub3!Y78),0,1)</f>
        <v>0</v>
      </c>
      <c r="CE38" s="282">
        <f t="shared" si="23"/>
        <v>0</v>
      </c>
      <c r="CF38" s="283" t="str">
        <f>IF(CE38=0,"",
IF(SUM($CE$24:CE38)=1,CG38,
IF($CE$144&gt;SUM($CE$24:CE38),_xlfn.CONCAT(", ",CG38),
IF($CE$144=SUM($CE$24:CE38),_xlfn.CONCAT(" y ",CG38)))))</f>
        <v/>
      </c>
      <c r="CG38" s="120" t="s">
        <v>5153</v>
      </c>
      <c r="CH38" s="370">
        <f>IF(OR(N38="NS",W38="NS",AF38="NS",AO38="NS",AX38="NS",CNGE_2026_M1_Secc1_Sub2!$M390="NS"),0,IF(AND(N38="NA",W38="NA",AF38="NA",AO38="NA",AX38="NA",CNGE_2026_M1_Secc1_Sub2!$M390="NA"),0,IF(SUM(N38,W38,AF38,AO38,AX38)&lt;=CNGE_2026_M1_Secc1_Sub2!$M390,0,1)))</f>
        <v>0</v>
      </c>
      <c r="CI38" s="371">
        <f>IF(OR(O38="NS",X38="NS",AG38="NS",AP38="NS",AY38="NS",CNGE_2026_M1_Secc1_Sub2!$S390="NS"),0,IF(AND(O38="NA",X38="NA",AG38="NA",AP38="NA",AY38="NA",CNGE_2026_M1_Secc1_Sub2!$S390="NA"),0,IF(SUM(O38,X38,AG38,AP38,AY38)&lt;=CNGE_2026_M1_Secc1_Sub2!$S390,0,1)))</f>
        <v>0</v>
      </c>
      <c r="CJ38" s="372">
        <f>IF(OR(P38="NS",Y38="NS",AH38="NS",AQ38="NS",AZ38="NS",CNGE_2026_M1_Secc1_Sub2!$Y390="NS"),0,IF(AND(P38="NA",Y38="NA",AH38="NA",AQ38="NA",AZ38="NA",CNGE_2026_M1_Secc1_Sub2!$Y390="NA"),0,IF(SUM(P38,Y38,AH38,AQ38,AZ38)&lt;=CNGE_2026_M1_Secc1_Sub2!$Y390,0,1)))</f>
        <v>0</v>
      </c>
      <c r="CK38" s="282">
        <f t="shared" si="24"/>
        <v>0</v>
      </c>
      <c r="CL38" s="283" t="str">
        <f>IF(CK38=0,"",
IF(SUM($CK$24:CK38)=1,CM38,
IF($CK$144&gt;SUM($CK$24:CK38),_xlfn.CONCAT(", ",CM38),
IF($CK$144=SUM($CK$24:CK38),_xlfn.CONCAT(" y ",CM38)))))</f>
        <v/>
      </c>
      <c r="CM38" s="33" t="s">
        <v>5153</v>
      </c>
      <c r="CN38" s="535">
        <f>SUM(CNGE_2026_M1_Secc1_Sub3!$Y78)</f>
        <v>0</v>
      </c>
      <c r="CO38" s="629" cm="1">
        <f t="array" aca="1" ref="CO38" ca="1">IF(OR(K38=" ",AND(EXACT(UPPER(TRIM(SUBSTITUTE(K38,CHAR(160)," "))),TRIM(SUBSTITUTE(K38,CHAR(160)," "))),SUMPRODUCT(--ISNUMBER(MATCH(MID(TRIM(SUBSTITUTE(K38,CHAR(160)," ")),ROW(INDIRECT("1:"&amp;LEN(TRIM(SUBSTITUTE(K38,CHAR(160)," "))))),1),{"A","B","C","D","E","F","G","H","I","J","K","L","M","N","O","P","Q","R","S","T","U","V","W","X","Y","Z","Ñ","0","1","2","3","4","5","6","7","8","9"," "},0)))=LEN(TRIM(SUBSTITUTE(K38,CHAR(160)," "))))),0,1)</f>
        <v>0</v>
      </c>
      <c r="CP38" s="629" cm="1">
        <f t="array" aca="1" ref="CP38" ca="1">IF(OR(T38=" ",AND(EXACT(UPPER(TRIM(SUBSTITUTE(T38,CHAR(160)," "))),TRIM(SUBSTITUTE(T38,CHAR(160)," "))),SUMPRODUCT(--ISNUMBER(MATCH(MID(TRIM(SUBSTITUTE(T38,CHAR(160)," ")),ROW(INDIRECT("1:"&amp;LEN(TRIM(SUBSTITUTE(T38,CHAR(160)," "))))),1),{"A","B","C","D","E","F","G","H","I","J","K","L","M","N","O","P","Q","R","S","T","U","V","W","X","Y","Z","Ñ","0","1","2","3","4","5","6","7","8","9"," "},0)))=LEN(TRIM(SUBSTITUTE(T38,CHAR(160)," "))))),0,1)</f>
        <v>0</v>
      </c>
      <c r="CQ38" s="629" cm="1">
        <f t="array" aca="1" ref="CQ38" ca="1">IF(OR(AC38=" ",AND(EXACT(UPPER(TRIM(SUBSTITUTE(AC38,CHAR(160)," "))),TRIM(SUBSTITUTE(AC38,CHAR(160)," "))),SUMPRODUCT(--ISNUMBER(MATCH(MID(TRIM(SUBSTITUTE(AC38,CHAR(160)," ")),ROW(INDIRECT("1:"&amp;LEN(TRIM(SUBSTITUTE(AC38,CHAR(160)," "))))),1),{"A","B","C","D","E","F","G","H","I","J","K","L","M","N","O","P","Q","R","S","T","U","V","W","X","Y","Z","Ñ","0","1","2","3","4","5","6","7","8","9"," "},0)))=LEN(TRIM(SUBSTITUTE(AC38,CHAR(160)," "))))),0,1)</f>
        <v>0</v>
      </c>
      <c r="CR38" s="629" cm="1">
        <f t="array" aca="1" ref="CR38" ca="1">IF(OR(AL38=" ",AND(EXACT(UPPER(TRIM(SUBSTITUTE(AL38,CHAR(160)," "))),TRIM(SUBSTITUTE(AL38,CHAR(160)," "))),SUMPRODUCT(--ISNUMBER(MATCH(MID(TRIM(SUBSTITUTE(AL38,CHAR(160)," ")),ROW(INDIRECT("1:"&amp;LEN(TRIM(SUBSTITUTE(AL38,CHAR(160)," "))))),1),{"A","B","C","D","E","F","G","H","I","J","K","L","M","N","O","P","Q","R","S","T","U","V","W","X","Y","Z","Ñ","0","1","2","3","4","5","6","7","8","9"," "},0)))=LEN(TRIM(SUBSTITUTE(AL38,CHAR(160)," "))))),0,1)</f>
        <v>0</v>
      </c>
      <c r="CS38" s="629" cm="1">
        <f t="array" aca="1" ref="CS38" ca="1">IF(OR(AU38=" ",AND(EXACT(UPPER(TRIM(SUBSTITUTE(AU38,CHAR(160)," "))),TRIM(SUBSTITUTE(AU38,CHAR(160)," "))),SUMPRODUCT(--ISNUMBER(MATCH(MID(TRIM(SUBSTITUTE(AU38,CHAR(160)," ")),ROW(INDIRECT("1:"&amp;LEN(TRIM(SUBSTITUTE(AU38,CHAR(160)," "))))),1),{"A","B","C","D","E","F","G","H","I","J","K","L","M","N","O","P","Q","R","S","T","U","V","W","X","Y","Z","Ñ","0","1","2","3","4","5","6","7","8","9"," "},0)))=LEN(TRIM(SUBSTITUTE(AU38,CHAR(160)," "))))),0,1)</f>
        <v>0</v>
      </c>
      <c r="CT38" s="634">
        <f t="shared" si="25"/>
        <v>0</v>
      </c>
      <c r="CU38" s="634">
        <f t="shared" si="26"/>
        <v>0</v>
      </c>
      <c r="CV38" s="634">
        <f t="shared" si="27"/>
        <v>0</v>
      </c>
      <c r="CW38" s="634">
        <f t="shared" si="28"/>
        <v>0</v>
      </c>
      <c r="CX38" s="634">
        <f t="shared" si="29"/>
        <v>0</v>
      </c>
      <c r="CY38" s="107"/>
      <c r="CZ38" s="107"/>
      <c r="DA38" s="107"/>
      <c r="DB38" s="107"/>
      <c r="DN38" s="107"/>
      <c r="DO38" s="107"/>
      <c r="DP38" s="107"/>
      <c r="DQ38" s="107"/>
      <c r="DR38" s="107"/>
      <c r="DS38" s="107"/>
      <c r="DT38" s="107"/>
      <c r="DU38" s="107"/>
      <c r="DV38" s="107"/>
      <c r="DY38"/>
    </row>
    <row r="39" spans="1:129" ht="15" customHeight="1">
      <c r="A39" s="128"/>
      <c r="C39" s="35" t="s">
        <v>5047</v>
      </c>
      <c r="D39" s="800" t="str">
        <f>IF(CNGE_2026_M1_Secc1_Sub1!$D56="","",CNGE_2026_M1_Secc1_Sub1!$D56)</f>
        <v/>
      </c>
      <c r="E39" s="723"/>
      <c r="F39" s="723"/>
      <c r="G39" s="724"/>
      <c r="H39" s="728"/>
      <c r="I39" s="714"/>
      <c r="J39" s="805"/>
      <c r="K39" s="847"/>
      <c r="L39" s="714"/>
      <c r="M39" s="805"/>
      <c r="N39" s="640"/>
      <c r="O39" s="638"/>
      <c r="P39" s="638"/>
      <c r="Q39" s="728"/>
      <c r="R39" s="714"/>
      <c r="S39" s="805"/>
      <c r="T39" s="847"/>
      <c r="U39" s="714"/>
      <c r="V39" s="805"/>
      <c r="W39" s="640"/>
      <c r="X39" s="638"/>
      <c r="Y39" s="638"/>
      <c r="Z39" s="728"/>
      <c r="AA39" s="714"/>
      <c r="AB39" s="805"/>
      <c r="AC39" s="847"/>
      <c r="AD39" s="714"/>
      <c r="AE39" s="805"/>
      <c r="AF39" s="640"/>
      <c r="AG39" s="638"/>
      <c r="AH39" s="638"/>
      <c r="AI39" s="728"/>
      <c r="AJ39" s="714"/>
      <c r="AK39" s="805"/>
      <c r="AL39" s="847"/>
      <c r="AM39" s="714"/>
      <c r="AN39" s="805"/>
      <c r="AO39" s="640"/>
      <c r="AP39" s="638"/>
      <c r="AQ39" s="638"/>
      <c r="AR39" s="728"/>
      <c r="AS39" s="714"/>
      <c r="AT39" s="805"/>
      <c r="AU39" s="847"/>
      <c r="AV39" s="714"/>
      <c r="AW39" s="805"/>
      <c r="AX39" s="640"/>
      <c r="AY39" s="638"/>
      <c r="AZ39" s="638"/>
      <c r="BB39">
        <f t="shared" si="1"/>
        <v>0</v>
      </c>
      <c r="BC39">
        <f t="shared" si="2"/>
        <v>0</v>
      </c>
      <c r="BD39">
        <f t="shared" si="3"/>
        <v>0</v>
      </c>
      <c r="BE39">
        <f t="shared" si="4"/>
        <v>0</v>
      </c>
      <c r="BF39">
        <f t="shared" si="5"/>
        <v>0</v>
      </c>
      <c r="BG39">
        <f t="shared" si="6"/>
        <v>0</v>
      </c>
      <c r="BH39">
        <f t="shared" si="7"/>
        <v>0</v>
      </c>
      <c r="BI39">
        <f t="shared" si="8"/>
        <v>0</v>
      </c>
      <c r="BJ39">
        <f t="shared" si="9"/>
        <v>0</v>
      </c>
      <c r="BK39">
        <f t="shared" si="10"/>
        <v>0</v>
      </c>
      <c r="BL39">
        <f t="shared" si="11"/>
        <v>0</v>
      </c>
      <c r="BM39">
        <f t="shared" si="12"/>
        <v>0</v>
      </c>
      <c r="BN39">
        <f t="shared" si="13"/>
        <v>0</v>
      </c>
      <c r="BO39">
        <f t="shared" si="14"/>
        <v>0</v>
      </c>
      <c r="BP39">
        <f t="shared" si="15"/>
        <v>0</v>
      </c>
      <c r="BQ39">
        <f t="shared" si="16"/>
        <v>0</v>
      </c>
      <c r="BR39">
        <f t="shared" si="17"/>
        <v>0</v>
      </c>
      <c r="BS39">
        <f t="shared" si="18"/>
        <v>0</v>
      </c>
      <c r="BT39">
        <f t="shared" si="19"/>
        <v>0</v>
      </c>
      <c r="BU39">
        <f t="shared" si="20"/>
        <v>0</v>
      </c>
      <c r="BV39" s="293">
        <f t="shared" si="21"/>
        <v>0</v>
      </c>
      <c r="BW39" s="352" t="str">
        <f>IF(BV39=0,"",
IF(SUM($BV$24:BV39)=1,BX39,
IF($BV$144&gt;SUM($BV$24:BV39),_xlfn.CONCAT(", ",BX39),
IF($BV$144=SUM($BV$24:BV39),_xlfn.CONCAT(" y ",BX39)))))</f>
        <v/>
      </c>
      <c r="BX39" s="120" t="s">
        <v>5155</v>
      </c>
      <c r="BY39" s="398">
        <f>IF(AND(CNGE_2026_M1_Secc1_Sub3!$S79&lt;&gt;"",CNGE_2026_M1_Secc1_Sub3!$S79&lt;&gt;1,COUNTA(H39:AZ39)&gt;0),1,0)</f>
        <v>0</v>
      </c>
      <c r="BZ39" s="290">
        <f t="shared" si="0"/>
        <v>0</v>
      </c>
      <c r="CA39" s="293">
        <f t="shared" si="22"/>
        <v>0</v>
      </c>
      <c r="CB39" s="283" t="str">
        <f>IF(CA39=0,"",
IF(SUM($CA$24:CA39)=1,CC39,
IF($CA$144&gt;SUM($CA$24:CA39),_xlfn.CONCAT(", ",CC39),
IF($CA$144=SUM($CA$24:CA39),_xlfn.CONCAT(" y ",CC39)))))</f>
        <v/>
      </c>
      <c r="CC39" s="33" t="s">
        <v>5155</v>
      </c>
      <c r="CD39" s="441">
        <f>IF(COUNTA(K39,T39,AC39,AL39,AU39)=SUM(CNGE_2026_M1_Secc1_Sub3!Y79),0,1)</f>
        <v>0</v>
      </c>
      <c r="CE39" s="282">
        <f t="shared" si="23"/>
        <v>0</v>
      </c>
      <c r="CF39" s="283" t="str">
        <f>IF(CE39=0,"",
IF(SUM($CE$24:CE39)=1,CG39,
IF($CE$144&gt;SUM($CE$24:CE39),_xlfn.CONCAT(", ",CG39),
IF($CE$144=SUM($CE$24:CE39),_xlfn.CONCAT(" y ",CG39)))))</f>
        <v/>
      </c>
      <c r="CG39" s="120" t="s">
        <v>5155</v>
      </c>
      <c r="CH39" s="370">
        <f>IF(OR(N39="NS",W39="NS",AF39="NS",AO39="NS",AX39="NS",CNGE_2026_M1_Secc1_Sub2!$M391="NS"),0,IF(AND(N39="NA",W39="NA",AF39="NA",AO39="NA",AX39="NA",CNGE_2026_M1_Secc1_Sub2!$M391="NA"),0,IF(SUM(N39,W39,AF39,AO39,AX39)&lt;=CNGE_2026_M1_Secc1_Sub2!$M391,0,1)))</f>
        <v>0</v>
      </c>
      <c r="CI39" s="371">
        <f>IF(OR(O39="NS",X39="NS",AG39="NS",AP39="NS",AY39="NS",CNGE_2026_M1_Secc1_Sub2!$S391="NS"),0,IF(AND(O39="NA",X39="NA",AG39="NA",AP39="NA",AY39="NA",CNGE_2026_M1_Secc1_Sub2!$S391="NA"),0,IF(SUM(O39,X39,AG39,AP39,AY39)&lt;=CNGE_2026_M1_Secc1_Sub2!$S391,0,1)))</f>
        <v>0</v>
      </c>
      <c r="CJ39" s="372">
        <f>IF(OR(P39="NS",Y39="NS",AH39="NS",AQ39="NS",AZ39="NS",CNGE_2026_M1_Secc1_Sub2!$Y391="NS"),0,IF(AND(P39="NA",Y39="NA",AH39="NA",AQ39="NA",AZ39="NA",CNGE_2026_M1_Secc1_Sub2!$Y391="NA"),0,IF(SUM(P39,Y39,AH39,AQ39,AZ39)&lt;=CNGE_2026_M1_Secc1_Sub2!$Y391,0,1)))</f>
        <v>0</v>
      </c>
      <c r="CK39" s="282">
        <f t="shared" si="24"/>
        <v>0</v>
      </c>
      <c r="CL39" s="283" t="str">
        <f>IF(CK39=0,"",
IF(SUM($CK$24:CK39)=1,CM39,
IF($CK$144&gt;SUM($CK$24:CK39),_xlfn.CONCAT(", ",CM39),
IF($CK$144=SUM($CK$24:CK39),_xlfn.CONCAT(" y ",CM39)))))</f>
        <v/>
      </c>
      <c r="CM39" s="33" t="s">
        <v>5155</v>
      </c>
      <c r="CN39" s="535">
        <f>SUM(CNGE_2026_M1_Secc1_Sub3!$Y79)</f>
        <v>0</v>
      </c>
      <c r="CO39" s="629" cm="1">
        <f t="array" aca="1" ref="CO39" ca="1">IF(OR(K39=" ",AND(EXACT(UPPER(TRIM(SUBSTITUTE(K39,CHAR(160)," "))),TRIM(SUBSTITUTE(K39,CHAR(160)," "))),SUMPRODUCT(--ISNUMBER(MATCH(MID(TRIM(SUBSTITUTE(K39,CHAR(160)," ")),ROW(INDIRECT("1:"&amp;LEN(TRIM(SUBSTITUTE(K39,CHAR(160)," "))))),1),{"A","B","C","D","E","F","G","H","I","J","K","L","M","N","O","P","Q","R","S","T","U","V","W","X","Y","Z","Ñ","0","1","2","3","4","5","6","7","8","9"," "},0)))=LEN(TRIM(SUBSTITUTE(K39,CHAR(160)," "))))),0,1)</f>
        <v>0</v>
      </c>
      <c r="CP39" s="629" cm="1">
        <f t="array" aca="1" ref="CP39" ca="1">IF(OR(T39=" ",AND(EXACT(UPPER(TRIM(SUBSTITUTE(T39,CHAR(160)," "))),TRIM(SUBSTITUTE(T39,CHAR(160)," "))),SUMPRODUCT(--ISNUMBER(MATCH(MID(TRIM(SUBSTITUTE(T39,CHAR(160)," ")),ROW(INDIRECT("1:"&amp;LEN(TRIM(SUBSTITUTE(T39,CHAR(160)," "))))),1),{"A","B","C","D","E","F","G","H","I","J","K","L","M","N","O","P","Q","R","S","T","U","V","W","X","Y","Z","Ñ","0","1","2","3","4","5","6","7","8","9"," "},0)))=LEN(TRIM(SUBSTITUTE(T39,CHAR(160)," "))))),0,1)</f>
        <v>0</v>
      </c>
      <c r="CQ39" s="629" cm="1">
        <f t="array" aca="1" ref="CQ39" ca="1">IF(OR(AC39=" ",AND(EXACT(UPPER(TRIM(SUBSTITUTE(AC39,CHAR(160)," "))),TRIM(SUBSTITUTE(AC39,CHAR(160)," "))),SUMPRODUCT(--ISNUMBER(MATCH(MID(TRIM(SUBSTITUTE(AC39,CHAR(160)," ")),ROW(INDIRECT("1:"&amp;LEN(TRIM(SUBSTITUTE(AC39,CHAR(160)," "))))),1),{"A","B","C","D","E","F","G","H","I","J","K","L","M","N","O","P","Q","R","S","T","U","V","W","X","Y","Z","Ñ","0","1","2","3","4","5","6","7","8","9"," "},0)))=LEN(TRIM(SUBSTITUTE(AC39,CHAR(160)," "))))),0,1)</f>
        <v>0</v>
      </c>
      <c r="CR39" s="629" cm="1">
        <f t="array" aca="1" ref="CR39" ca="1">IF(OR(AL39=" ",AND(EXACT(UPPER(TRIM(SUBSTITUTE(AL39,CHAR(160)," "))),TRIM(SUBSTITUTE(AL39,CHAR(160)," "))),SUMPRODUCT(--ISNUMBER(MATCH(MID(TRIM(SUBSTITUTE(AL39,CHAR(160)," ")),ROW(INDIRECT("1:"&amp;LEN(TRIM(SUBSTITUTE(AL39,CHAR(160)," "))))),1),{"A","B","C","D","E","F","G","H","I","J","K","L","M","N","O","P","Q","R","S","T","U","V","W","X","Y","Z","Ñ","0","1","2","3","4","5","6","7","8","9"," "},0)))=LEN(TRIM(SUBSTITUTE(AL39,CHAR(160)," "))))),0,1)</f>
        <v>0</v>
      </c>
      <c r="CS39" s="629" cm="1">
        <f t="array" aca="1" ref="CS39" ca="1">IF(OR(AU39=" ",AND(EXACT(UPPER(TRIM(SUBSTITUTE(AU39,CHAR(160)," "))),TRIM(SUBSTITUTE(AU39,CHAR(160)," "))),SUMPRODUCT(--ISNUMBER(MATCH(MID(TRIM(SUBSTITUTE(AU39,CHAR(160)," ")),ROW(INDIRECT("1:"&amp;LEN(TRIM(SUBSTITUTE(AU39,CHAR(160)," "))))),1),{"A","B","C","D","E","F","G","H","I","J","K","L","M","N","O","P","Q","R","S","T","U","V","W","X","Y","Z","Ñ","0","1","2","3","4","5","6","7","8","9"," "},0)))=LEN(TRIM(SUBSTITUTE(AU39,CHAR(160)," "))))),0,1)</f>
        <v>0</v>
      </c>
      <c r="CT39" s="634">
        <f t="shared" si="25"/>
        <v>0</v>
      </c>
      <c r="CU39" s="634">
        <f t="shared" si="26"/>
        <v>0</v>
      </c>
      <c r="CV39" s="634">
        <f t="shared" si="27"/>
        <v>0</v>
      </c>
      <c r="CW39" s="634">
        <f t="shared" si="28"/>
        <v>0</v>
      </c>
      <c r="CX39" s="634">
        <f t="shared" si="29"/>
        <v>0</v>
      </c>
      <c r="CY39" s="107"/>
      <c r="CZ39" s="107"/>
      <c r="DA39" s="107"/>
      <c r="DB39" s="107"/>
      <c r="DN39" s="107"/>
      <c r="DO39" s="107"/>
      <c r="DP39" s="107"/>
      <c r="DQ39" s="107"/>
      <c r="DR39" s="107"/>
      <c r="DS39" s="107"/>
      <c r="DT39" s="107"/>
      <c r="DU39" s="107"/>
      <c r="DV39" s="107"/>
      <c r="DY39"/>
    </row>
    <row r="40" spans="1:129" ht="15" customHeight="1">
      <c r="A40" s="128"/>
      <c r="C40" s="35" t="s">
        <v>5048</v>
      </c>
      <c r="D40" s="800" t="str">
        <f>IF(CNGE_2026_M1_Secc1_Sub1!$D57="","",CNGE_2026_M1_Secc1_Sub1!$D57)</f>
        <v/>
      </c>
      <c r="E40" s="723"/>
      <c r="F40" s="723"/>
      <c r="G40" s="724"/>
      <c r="H40" s="728"/>
      <c r="I40" s="714"/>
      <c r="J40" s="805"/>
      <c r="K40" s="847"/>
      <c r="L40" s="714"/>
      <c r="M40" s="805"/>
      <c r="N40" s="640"/>
      <c r="O40" s="638"/>
      <c r="P40" s="638"/>
      <c r="Q40" s="728"/>
      <c r="R40" s="714"/>
      <c r="S40" s="805"/>
      <c r="T40" s="847"/>
      <c r="U40" s="714"/>
      <c r="V40" s="805"/>
      <c r="W40" s="640"/>
      <c r="X40" s="638"/>
      <c r="Y40" s="638"/>
      <c r="Z40" s="728"/>
      <c r="AA40" s="714"/>
      <c r="AB40" s="805"/>
      <c r="AC40" s="847"/>
      <c r="AD40" s="714"/>
      <c r="AE40" s="805"/>
      <c r="AF40" s="640"/>
      <c r="AG40" s="638"/>
      <c r="AH40" s="638"/>
      <c r="AI40" s="728"/>
      <c r="AJ40" s="714"/>
      <c r="AK40" s="805"/>
      <c r="AL40" s="847"/>
      <c r="AM40" s="714"/>
      <c r="AN40" s="805"/>
      <c r="AO40" s="640"/>
      <c r="AP40" s="638"/>
      <c r="AQ40" s="638"/>
      <c r="AR40" s="728"/>
      <c r="AS40" s="714"/>
      <c r="AT40" s="805"/>
      <c r="AU40" s="847"/>
      <c r="AV40" s="714"/>
      <c r="AW40" s="805"/>
      <c r="AX40" s="640"/>
      <c r="AY40" s="638"/>
      <c r="AZ40" s="638"/>
      <c r="BB40">
        <f t="shared" si="1"/>
        <v>0</v>
      </c>
      <c r="BC40">
        <f t="shared" si="2"/>
        <v>0</v>
      </c>
      <c r="BD40">
        <f t="shared" si="3"/>
        <v>0</v>
      </c>
      <c r="BE40">
        <f t="shared" si="4"/>
        <v>0</v>
      </c>
      <c r="BF40">
        <f t="shared" si="5"/>
        <v>0</v>
      </c>
      <c r="BG40">
        <f t="shared" si="6"/>
        <v>0</v>
      </c>
      <c r="BH40">
        <f t="shared" si="7"/>
        <v>0</v>
      </c>
      <c r="BI40">
        <f t="shared" si="8"/>
        <v>0</v>
      </c>
      <c r="BJ40">
        <f t="shared" si="9"/>
        <v>0</v>
      </c>
      <c r="BK40">
        <f t="shared" si="10"/>
        <v>0</v>
      </c>
      <c r="BL40">
        <f t="shared" si="11"/>
        <v>0</v>
      </c>
      <c r="BM40">
        <f t="shared" si="12"/>
        <v>0</v>
      </c>
      <c r="BN40">
        <f t="shared" si="13"/>
        <v>0</v>
      </c>
      <c r="BO40">
        <f t="shared" si="14"/>
        <v>0</v>
      </c>
      <c r="BP40">
        <f t="shared" si="15"/>
        <v>0</v>
      </c>
      <c r="BQ40">
        <f t="shared" si="16"/>
        <v>0</v>
      </c>
      <c r="BR40">
        <f t="shared" si="17"/>
        <v>0</v>
      </c>
      <c r="BS40">
        <f t="shared" si="18"/>
        <v>0</v>
      </c>
      <c r="BT40">
        <f t="shared" si="19"/>
        <v>0</v>
      </c>
      <c r="BU40">
        <f t="shared" si="20"/>
        <v>0</v>
      </c>
      <c r="BV40" s="293">
        <f t="shared" si="21"/>
        <v>0</v>
      </c>
      <c r="BW40" s="352" t="str">
        <f>IF(BV40=0,"",
IF(SUM($BV$24:BV40)=1,BX40,
IF($BV$144&gt;SUM($BV$24:BV40),_xlfn.CONCAT(", ",BX40),
IF($BV$144=SUM($BV$24:BV40),_xlfn.CONCAT(" y ",BX40)))))</f>
        <v/>
      </c>
      <c r="BX40" s="120" t="s">
        <v>5157</v>
      </c>
      <c r="BY40" s="398">
        <f>IF(AND(CNGE_2026_M1_Secc1_Sub3!$S80&lt;&gt;"",CNGE_2026_M1_Secc1_Sub3!$S80&lt;&gt;1,COUNTA(H40:AZ40)&gt;0),1,0)</f>
        <v>0</v>
      </c>
      <c r="BZ40" s="290">
        <f t="shared" si="0"/>
        <v>0</v>
      </c>
      <c r="CA40" s="293">
        <f t="shared" si="22"/>
        <v>0</v>
      </c>
      <c r="CB40" s="283" t="str">
        <f>IF(CA40=0,"",
IF(SUM($CA$24:CA40)=1,CC40,
IF($CA$144&gt;SUM($CA$24:CA40),_xlfn.CONCAT(", ",CC40),
IF($CA$144=SUM($CA$24:CA40),_xlfn.CONCAT(" y ",CC40)))))</f>
        <v/>
      </c>
      <c r="CC40" s="33" t="s">
        <v>5157</v>
      </c>
      <c r="CD40" s="441">
        <f>IF(COUNTA(K40,T40,AC40,AL40,AU40)=SUM(CNGE_2026_M1_Secc1_Sub3!Y80),0,1)</f>
        <v>0</v>
      </c>
      <c r="CE40" s="282">
        <f t="shared" si="23"/>
        <v>0</v>
      </c>
      <c r="CF40" s="283" t="str">
        <f>IF(CE40=0,"",
IF(SUM($CE$24:CE40)=1,CG40,
IF($CE$144&gt;SUM($CE$24:CE40),_xlfn.CONCAT(", ",CG40),
IF($CE$144=SUM($CE$24:CE40),_xlfn.CONCAT(" y ",CG40)))))</f>
        <v/>
      </c>
      <c r="CG40" s="120" t="s">
        <v>5157</v>
      </c>
      <c r="CH40" s="370">
        <f>IF(OR(N40="NS",W40="NS",AF40="NS",AO40="NS",AX40="NS",CNGE_2026_M1_Secc1_Sub2!$M392="NS"),0,IF(AND(N40="NA",W40="NA",AF40="NA",AO40="NA",AX40="NA",CNGE_2026_M1_Secc1_Sub2!$M392="NA"),0,IF(SUM(N40,W40,AF40,AO40,AX40)&lt;=CNGE_2026_M1_Secc1_Sub2!$M392,0,1)))</f>
        <v>0</v>
      </c>
      <c r="CI40" s="371">
        <f>IF(OR(O40="NS",X40="NS",AG40="NS",AP40="NS",AY40="NS",CNGE_2026_M1_Secc1_Sub2!$S392="NS"),0,IF(AND(O40="NA",X40="NA",AG40="NA",AP40="NA",AY40="NA",CNGE_2026_M1_Secc1_Sub2!$S392="NA"),0,IF(SUM(O40,X40,AG40,AP40,AY40)&lt;=CNGE_2026_M1_Secc1_Sub2!$S392,0,1)))</f>
        <v>0</v>
      </c>
      <c r="CJ40" s="372">
        <f>IF(OR(P40="NS",Y40="NS",AH40="NS",AQ40="NS",AZ40="NS",CNGE_2026_M1_Secc1_Sub2!$Y392="NS"),0,IF(AND(P40="NA",Y40="NA",AH40="NA",AQ40="NA",AZ40="NA",CNGE_2026_M1_Secc1_Sub2!$Y392="NA"),0,IF(SUM(P40,Y40,AH40,AQ40,AZ40)&lt;=CNGE_2026_M1_Secc1_Sub2!$Y392,0,1)))</f>
        <v>0</v>
      </c>
      <c r="CK40" s="282">
        <f t="shared" si="24"/>
        <v>0</v>
      </c>
      <c r="CL40" s="283" t="str">
        <f>IF(CK40=0,"",
IF(SUM($CK$24:CK40)=1,CM40,
IF($CK$144&gt;SUM($CK$24:CK40),_xlfn.CONCAT(", ",CM40),
IF($CK$144=SUM($CK$24:CK40),_xlfn.CONCAT(" y ",CM40)))))</f>
        <v/>
      </c>
      <c r="CM40" s="33" t="s">
        <v>5157</v>
      </c>
      <c r="CN40" s="535">
        <f>SUM(CNGE_2026_M1_Secc1_Sub3!$Y80)</f>
        <v>0</v>
      </c>
      <c r="CO40" s="629" cm="1">
        <f t="array" aca="1" ref="CO40" ca="1">IF(OR(K40=" ",AND(EXACT(UPPER(TRIM(SUBSTITUTE(K40,CHAR(160)," "))),TRIM(SUBSTITUTE(K40,CHAR(160)," "))),SUMPRODUCT(--ISNUMBER(MATCH(MID(TRIM(SUBSTITUTE(K40,CHAR(160)," ")),ROW(INDIRECT("1:"&amp;LEN(TRIM(SUBSTITUTE(K40,CHAR(160)," "))))),1),{"A","B","C","D","E","F","G","H","I","J","K","L","M","N","O","P","Q","R","S","T","U","V","W","X","Y","Z","Ñ","0","1","2","3","4","5","6","7","8","9"," "},0)))=LEN(TRIM(SUBSTITUTE(K40,CHAR(160)," "))))),0,1)</f>
        <v>0</v>
      </c>
      <c r="CP40" s="629" cm="1">
        <f t="array" aca="1" ref="CP40" ca="1">IF(OR(T40=" ",AND(EXACT(UPPER(TRIM(SUBSTITUTE(T40,CHAR(160)," "))),TRIM(SUBSTITUTE(T40,CHAR(160)," "))),SUMPRODUCT(--ISNUMBER(MATCH(MID(TRIM(SUBSTITUTE(T40,CHAR(160)," ")),ROW(INDIRECT("1:"&amp;LEN(TRIM(SUBSTITUTE(T40,CHAR(160)," "))))),1),{"A","B","C","D","E","F","G","H","I","J","K","L","M","N","O","P","Q","R","S","T","U","V","W","X","Y","Z","Ñ","0","1","2","3","4","5","6","7","8","9"," "},0)))=LEN(TRIM(SUBSTITUTE(T40,CHAR(160)," "))))),0,1)</f>
        <v>0</v>
      </c>
      <c r="CQ40" s="629" cm="1">
        <f t="array" aca="1" ref="CQ40" ca="1">IF(OR(AC40=" ",AND(EXACT(UPPER(TRIM(SUBSTITUTE(AC40,CHAR(160)," "))),TRIM(SUBSTITUTE(AC40,CHAR(160)," "))),SUMPRODUCT(--ISNUMBER(MATCH(MID(TRIM(SUBSTITUTE(AC40,CHAR(160)," ")),ROW(INDIRECT("1:"&amp;LEN(TRIM(SUBSTITUTE(AC40,CHAR(160)," "))))),1),{"A","B","C","D","E","F","G","H","I","J","K","L","M","N","O","P","Q","R","S","T","U","V","W","X","Y","Z","Ñ","0","1","2","3","4","5","6","7","8","9"," "},0)))=LEN(TRIM(SUBSTITUTE(AC40,CHAR(160)," "))))),0,1)</f>
        <v>0</v>
      </c>
      <c r="CR40" s="629" cm="1">
        <f t="array" aca="1" ref="CR40" ca="1">IF(OR(AL40=" ",AND(EXACT(UPPER(TRIM(SUBSTITUTE(AL40,CHAR(160)," "))),TRIM(SUBSTITUTE(AL40,CHAR(160)," "))),SUMPRODUCT(--ISNUMBER(MATCH(MID(TRIM(SUBSTITUTE(AL40,CHAR(160)," ")),ROW(INDIRECT("1:"&amp;LEN(TRIM(SUBSTITUTE(AL40,CHAR(160)," "))))),1),{"A","B","C","D","E","F","G","H","I","J","K","L","M","N","O","P","Q","R","S","T","U","V","W","X","Y","Z","Ñ","0","1","2","3","4","5","6","7","8","9"," "},0)))=LEN(TRIM(SUBSTITUTE(AL40,CHAR(160)," "))))),0,1)</f>
        <v>0</v>
      </c>
      <c r="CS40" s="629" cm="1">
        <f t="array" aca="1" ref="CS40" ca="1">IF(OR(AU40=" ",AND(EXACT(UPPER(TRIM(SUBSTITUTE(AU40,CHAR(160)," "))),TRIM(SUBSTITUTE(AU40,CHAR(160)," "))),SUMPRODUCT(--ISNUMBER(MATCH(MID(TRIM(SUBSTITUTE(AU40,CHAR(160)," ")),ROW(INDIRECT("1:"&amp;LEN(TRIM(SUBSTITUTE(AU40,CHAR(160)," "))))),1),{"A","B","C","D","E","F","G","H","I","J","K","L","M","N","O","P","Q","R","S","T","U","V","W","X","Y","Z","Ñ","0","1","2","3","4","5","6","7","8","9"," "},0)))=LEN(TRIM(SUBSTITUTE(AU40,CHAR(160)," "))))),0,1)</f>
        <v>0</v>
      </c>
      <c r="CT40" s="634">
        <f t="shared" si="25"/>
        <v>0</v>
      </c>
      <c r="CU40" s="634">
        <f t="shared" si="26"/>
        <v>0</v>
      </c>
      <c r="CV40" s="634">
        <f t="shared" si="27"/>
        <v>0</v>
      </c>
      <c r="CW40" s="634">
        <f t="shared" si="28"/>
        <v>0</v>
      </c>
      <c r="CX40" s="634">
        <f t="shared" si="29"/>
        <v>0</v>
      </c>
      <c r="CY40" s="107"/>
      <c r="CZ40" s="107"/>
      <c r="DA40" s="107"/>
      <c r="DB40" s="107"/>
      <c r="DN40" s="107"/>
      <c r="DO40" s="107"/>
      <c r="DP40" s="107"/>
      <c r="DQ40" s="107"/>
      <c r="DR40" s="107"/>
      <c r="DS40" s="107"/>
      <c r="DT40" s="107"/>
      <c r="DU40" s="107"/>
      <c r="DV40" s="107"/>
      <c r="DY40"/>
    </row>
    <row r="41" spans="1:129" ht="15" customHeight="1">
      <c r="A41" s="128"/>
      <c r="C41" s="35" t="s">
        <v>5049</v>
      </c>
      <c r="D41" s="800" t="str">
        <f>IF(CNGE_2026_M1_Secc1_Sub1!$D58="","",CNGE_2026_M1_Secc1_Sub1!$D58)</f>
        <v/>
      </c>
      <c r="E41" s="723"/>
      <c r="F41" s="723"/>
      <c r="G41" s="724"/>
      <c r="H41" s="728"/>
      <c r="I41" s="714"/>
      <c r="J41" s="805"/>
      <c r="K41" s="847"/>
      <c r="L41" s="714"/>
      <c r="M41" s="805"/>
      <c r="N41" s="640"/>
      <c r="O41" s="638"/>
      <c r="P41" s="638"/>
      <c r="Q41" s="728"/>
      <c r="R41" s="714"/>
      <c r="S41" s="805"/>
      <c r="T41" s="847"/>
      <c r="U41" s="714"/>
      <c r="V41" s="805"/>
      <c r="W41" s="640"/>
      <c r="X41" s="638"/>
      <c r="Y41" s="638"/>
      <c r="Z41" s="728"/>
      <c r="AA41" s="714"/>
      <c r="AB41" s="805"/>
      <c r="AC41" s="847"/>
      <c r="AD41" s="714"/>
      <c r="AE41" s="805"/>
      <c r="AF41" s="640"/>
      <c r="AG41" s="638"/>
      <c r="AH41" s="638"/>
      <c r="AI41" s="728"/>
      <c r="AJ41" s="714"/>
      <c r="AK41" s="805"/>
      <c r="AL41" s="847"/>
      <c r="AM41" s="714"/>
      <c r="AN41" s="805"/>
      <c r="AO41" s="640"/>
      <c r="AP41" s="638"/>
      <c r="AQ41" s="638"/>
      <c r="AR41" s="728"/>
      <c r="AS41" s="714"/>
      <c r="AT41" s="805"/>
      <c r="AU41" s="847"/>
      <c r="AV41" s="714"/>
      <c r="AW41" s="805"/>
      <c r="AX41" s="640"/>
      <c r="AY41" s="638"/>
      <c r="AZ41" s="638"/>
      <c r="BB41">
        <f t="shared" si="1"/>
        <v>0</v>
      </c>
      <c r="BC41">
        <f t="shared" si="2"/>
        <v>0</v>
      </c>
      <c r="BD41">
        <f t="shared" si="3"/>
        <v>0</v>
      </c>
      <c r="BE41">
        <f t="shared" si="4"/>
        <v>0</v>
      </c>
      <c r="BF41">
        <f t="shared" si="5"/>
        <v>0</v>
      </c>
      <c r="BG41">
        <f t="shared" si="6"/>
        <v>0</v>
      </c>
      <c r="BH41">
        <f t="shared" si="7"/>
        <v>0</v>
      </c>
      <c r="BI41">
        <f t="shared" si="8"/>
        <v>0</v>
      </c>
      <c r="BJ41">
        <f t="shared" si="9"/>
        <v>0</v>
      </c>
      <c r="BK41">
        <f t="shared" si="10"/>
        <v>0</v>
      </c>
      <c r="BL41">
        <f t="shared" si="11"/>
        <v>0</v>
      </c>
      <c r="BM41">
        <f t="shared" si="12"/>
        <v>0</v>
      </c>
      <c r="BN41">
        <f t="shared" si="13"/>
        <v>0</v>
      </c>
      <c r="BO41">
        <f t="shared" si="14"/>
        <v>0</v>
      </c>
      <c r="BP41">
        <f t="shared" si="15"/>
        <v>0</v>
      </c>
      <c r="BQ41">
        <f t="shared" si="16"/>
        <v>0</v>
      </c>
      <c r="BR41">
        <f t="shared" si="17"/>
        <v>0</v>
      </c>
      <c r="BS41">
        <f t="shared" si="18"/>
        <v>0</v>
      </c>
      <c r="BT41">
        <f t="shared" si="19"/>
        <v>0</v>
      </c>
      <c r="BU41">
        <f t="shared" si="20"/>
        <v>0</v>
      </c>
      <c r="BV41" s="293">
        <f t="shared" si="21"/>
        <v>0</v>
      </c>
      <c r="BW41" s="352" t="str">
        <f>IF(BV41=0,"",
IF(SUM($BV$24:BV41)=1,BX41,
IF($BV$144&gt;SUM($BV$24:BV41),_xlfn.CONCAT(", ",BX41),
IF($BV$144=SUM($BV$24:BV41),_xlfn.CONCAT(" y ",BX41)))))</f>
        <v/>
      </c>
      <c r="BX41" s="120" t="s">
        <v>5159</v>
      </c>
      <c r="BY41" s="398">
        <f>IF(AND(CNGE_2026_M1_Secc1_Sub3!$S81&lt;&gt;"",CNGE_2026_M1_Secc1_Sub3!$S81&lt;&gt;1,COUNTA(H41:AZ41)&gt;0),1,0)</f>
        <v>0</v>
      </c>
      <c r="BZ41" s="290">
        <f t="shared" si="0"/>
        <v>0</v>
      </c>
      <c r="CA41" s="293">
        <f t="shared" si="22"/>
        <v>0</v>
      </c>
      <c r="CB41" s="283" t="str">
        <f>IF(CA41=0,"",
IF(SUM($CA$24:CA41)=1,CC41,
IF($CA$144&gt;SUM($CA$24:CA41),_xlfn.CONCAT(", ",CC41),
IF($CA$144=SUM($CA$24:CA41),_xlfn.CONCAT(" y ",CC41)))))</f>
        <v/>
      </c>
      <c r="CC41" s="33" t="s">
        <v>5159</v>
      </c>
      <c r="CD41" s="441">
        <f>IF(COUNTA(K41,T41,AC41,AL41,AU41)=SUM(CNGE_2026_M1_Secc1_Sub3!Y81),0,1)</f>
        <v>0</v>
      </c>
      <c r="CE41" s="282">
        <f t="shared" si="23"/>
        <v>0</v>
      </c>
      <c r="CF41" s="283" t="str">
        <f>IF(CE41=0,"",
IF(SUM($CE$24:CE41)=1,CG41,
IF($CE$144&gt;SUM($CE$24:CE41),_xlfn.CONCAT(", ",CG41),
IF($CE$144=SUM($CE$24:CE41),_xlfn.CONCAT(" y ",CG41)))))</f>
        <v/>
      </c>
      <c r="CG41" s="120" t="s">
        <v>5159</v>
      </c>
      <c r="CH41" s="370">
        <f>IF(OR(N41="NS",W41="NS",AF41="NS",AO41="NS",AX41="NS",CNGE_2026_M1_Secc1_Sub2!$M393="NS"),0,IF(AND(N41="NA",W41="NA",AF41="NA",AO41="NA",AX41="NA",CNGE_2026_M1_Secc1_Sub2!$M393="NA"),0,IF(SUM(N41,W41,AF41,AO41,AX41)&lt;=CNGE_2026_M1_Secc1_Sub2!$M393,0,1)))</f>
        <v>0</v>
      </c>
      <c r="CI41" s="371">
        <f>IF(OR(O41="NS",X41="NS",AG41="NS",AP41="NS",AY41="NS",CNGE_2026_M1_Secc1_Sub2!$S393="NS"),0,IF(AND(O41="NA",X41="NA",AG41="NA",AP41="NA",AY41="NA",CNGE_2026_M1_Secc1_Sub2!$S393="NA"),0,IF(SUM(O41,X41,AG41,AP41,AY41)&lt;=CNGE_2026_M1_Secc1_Sub2!$S393,0,1)))</f>
        <v>0</v>
      </c>
      <c r="CJ41" s="372">
        <f>IF(OR(P41="NS",Y41="NS",AH41="NS",AQ41="NS",AZ41="NS",CNGE_2026_M1_Secc1_Sub2!$Y393="NS"),0,IF(AND(P41="NA",Y41="NA",AH41="NA",AQ41="NA",AZ41="NA",CNGE_2026_M1_Secc1_Sub2!$Y393="NA"),0,IF(SUM(P41,Y41,AH41,AQ41,AZ41)&lt;=CNGE_2026_M1_Secc1_Sub2!$Y393,0,1)))</f>
        <v>0</v>
      </c>
      <c r="CK41" s="282">
        <f t="shared" si="24"/>
        <v>0</v>
      </c>
      <c r="CL41" s="283" t="str">
        <f>IF(CK41=0,"",
IF(SUM($CK$24:CK41)=1,CM41,
IF($CK$144&gt;SUM($CK$24:CK41),_xlfn.CONCAT(", ",CM41),
IF($CK$144=SUM($CK$24:CK41),_xlfn.CONCAT(" y ",CM41)))))</f>
        <v/>
      </c>
      <c r="CM41" s="33" t="s">
        <v>5159</v>
      </c>
      <c r="CN41" s="535">
        <f>SUM(CNGE_2026_M1_Secc1_Sub3!$Y81)</f>
        <v>0</v>
      </c>
      <c r="CO41" s="629" cm="1">
        <f t="array" aca="1" ref="CO41" ca="1">IF(OR(K41=" ",AND(EXACT(UPPER(TRIM(SUBSTITUTE(K41,CHAR(160)," "))),TRIM(SUBSTITUTE(K41,CHAR(160)," "))),SUMPRODUCT(--ISNUMBER(MATCH(MID(TRIM(SUBSTITUTE(K41,CHAR(160)," ")),ROW(INDIRECT("1:"&amp;LEN(TRIM(SUBSTITUTE(K41,CHAR(160)," "))))),1),{"A","B","C","D","E","F","G","H","I","J","K","L","M","N","O","P","Q","R","S","T","U","V","W","X","Y","Z","Ñ","0","1","2","3","4","5","6","7","8","9"," "},0)))=LEN(TRIM(SUBSTITUTE(K41,CHAR(160)," "))))),0,1)</f>
        <v>0</v>
      </c>
      <c r="CP41" s="629" cm="1">
        <f t="array" aca="1" ref="CP41" ca="1">IF(OR(T41=" ",AND(EXACT(UPPER(TRIM(SUBSTITUTE(T41,CHAR(160)," "))),TRIM(SUBSTITUTE(T41,CHAR(160)," "))),SUMPRODUCT(--ISNUMBER(MATCH(MID(TRIM(SUBSTITUTE(T41,CHAR(160)," ")),ROW(INDIRECT("1:"&amp;LEN(TRIM(SUBSTITUTE(T41,CHAR(160)," "))))),1),{"A","B","C","D","E","F","G","H","I","J","K","L","M","N","O","P","Q","R","S","T","U","V","W","X","Y","Z","Ñ","0","1","2","3","4","5","6","7","8","9"," "},0)))=LEN(TRIM(SUBSTITUTE(T41,CHAR(160)," "))))),0,1)</f>
        <v>0</v>
      </c>
      <c r="CQ41" s="629" cm="1">
        <f t="array" aca="1" ref="CQ41" ca="1">IF(OR(AC41=" ",AND(EXACT(UPPER(TRIM(SUBSTITUTE(AC41,CHAR(160)," "))),TRIM(SUBSTITUTE(AC41,CHAR(160)," "))),SUMPRODUCT(--ISNUMBER(MATCH(MID(TRIM(SUBSTITUTE(AC41,CHAR(160)," ")),ROW(INDIRECT("1:"&amp;LEN(TRIM(SUBSTITUTE(AC41,CHAR(160)," "))))),1),{"A","B","C","D","E","F","G","H","I","J","K","L","M","N","O","P","Q","R","S","T","U","V","W","X","Y","Z","Ñ","0","1","2","3","4","5","6","7","8","9"," "},0)))=LEN(TRIM(SUBSTITUTE(AC41,CHAR(160)," "))))),0,1)</f>
        <v>0</v>
      </c>
      <c r="CR41" s="629" cm="1">
        <f t="array" aca="1" ref="CR41" ca="1">IF(OR(AL41=" ",AND(EXACT(UPPER(TRIM(SUBSTITUTE(AL41,CHAR(160)," "))),TRIM(SUBSTITUTE(AL41,CHAR(160)," "))),SUMPRODUCT(--ISNUMBER(MATCH(MID(TRIM(SUBSTITUTE(AL41,CHAR(160)," ")),ROW(INDIRECT("1:"&amp;LEN(TRIM(SUBSTITUTE(AL41,CHAR(160)," "))))),1),{"A","B","C","D","E","F","G","H","I","J","K","L","M","N","O","P","Q","R","S","T","U","V","W","X","Y","Z","Ñ","0","1","2","3","4","5","6","7","8","9"," "},0)))=LEN(TRIM(SUBSTITUTE(AL41,CHAR(160)," "))))),0,1)</f>
        <v>0</v>
      </c>
      <c r="CS41" s="629" cm="1">
        <f t="array" aca="1" ref="CS41" ca="1">IF(OR(AU41=" ",AND(EXACT(UPPER(TRIM(SUBSTITUTE(AU41,CHAR(160)," "))),TRIM(SUBSTITUTE(AU41,CHAR(160)," "))),SUMPRODUCT(--ISNUMBER(MATCH(MID(TRIM(SUBSTITUTE(AU41,CHAR(160)," ")),ROW(INDIRECT("1:"&amp;LEN(TRIM(SUBSTITUTE(AU41,CHAR(160)," "))))),1),{"A","B","C","D","E","F","G","H","I","J","K","L","M","N","O","P","Q","R","S","T","U","V","W","X","Y","Z","Ñ","0","1","2","3","4","5","6","7","8","9"," "},0)))=LEN(TRIM(SUBSTITUTE(AU41,CHAR(160)," "))))),0,1)</f>
        <v>0</v>
      </c>
      <c r="CT41" s="634">
        <f t="shared" si="25"/>
        <v>0</v>
      </c>
      <c r="CU41" s="634">
        <f t="shared" si="26"/>
        <v>0</v>
      </c>
      <c r="CV41" s="634">
        <f t="shared" si="27"/>
        <v>0</v>
      </c>
      <c r="CW41" s="634">
        <f t="shared" si="28"/>
        <v>0</v>
      </c>
      <c r="CX41" s="634">
        <f t="shared" si="29"/>
        <v>0</v>
      </c>
      <c r="CY41" s="107"/>
      <c r="CZ41" s="107"/>
      <c r="DA41" s="107"/>
      <c r="DB41" s="107"/>
      <c r="DN41" s="107"/>
      <c r="DO41" s="107"/>
      <c r="DP41" s="107"/>
      <c r="DQ41" s="107"/>
      <c r="DR41" s="107"/>
      <c r="DS41" s="107"/>
      <c r="DT41" s="107"/>
      <c r="DU41" s="107"/>
      <c r="DV41" s="107"/>
      <c r="DY41"/>
    </row>
    <row r="42" spans="1:129" ht="15" customHeight="1">
      <c r="A42" s="128"/>
      <c r="C42" s="35" t="s">
        <v>5050</v>
      </c>
      <c r="D42" s="800" t="str">
        <f>IF(CNGE_2026_M1_Secc1_Sub1!$D59="","",CNGE_2026_M1_Secc1_Sub1!$D59)</f>
        <v/>
      </c>
      <c r="E42" s="723"/>
      <c r="F42" s="723"/>
      <c r="G42" s="724"/>
      <c r="H42" s="728"/>
      <c r="I42" s="714"/>
      <c r="J42" s="805"/>
      <c r="K42" s="847"/>
      <c r="L42" s="714"/>
      <c r="M42" s="805"/>
      <c r="N42" s="640"/>
      <c r="O42" s="638"/>
      <c r="P42" s="638"/>
      <c r="Q42" s="728"/>
      <c r="R42" s="714"/>
      <c r="S42" s="805"/>
      <c r="T42" s="847"/>
      <c r="U42" s="714"/>
      <c r="V42" s="805"/>
      <c r="W42" s="640"/>
      <c r="X42" s="638"/>
      <c r="Y42" s="638"/>
      <c r="Z42" s="728"/>
      <c r="AA42" s="714"/>
      <c r="AB42" s="805"/>
      <c r="AC42" s="847"/>
      <c r="AD42" s="714"/>
      <c r="AE42" s="805"/>
      <c r="AF42" s="640"/>
      <c r="AG42" s="638"/>
      <c r="AH42" s="638"/>
      <c r="AI42" s="728"/>
      <c r="AJ42" s="714"/>
      <c r="AK42" s="805"/>
      <c r="AL42" s="847"/>
      <c r="AM42" s="714"/>
      <c r="AN42" s="805"/>
      <c r="AO42" s="640"/>
      <c r="AP42" s="638"/>
      <c r="AQ42" s="638"/>
      <c r="AR42" s="728"/>
      <c r="AS42" s="714"/>
      <c r="AT42" s="805"/>
      <c r="AU42" s="847"/>
      <c r="AV42" s="714"/>
      <c r="AW42" s="805"/>
      <c r="AX42" s="640"/>
      <c r="AY42" s="638"/>
      <c r="AZ42" s="638"/>
      <c r="BB42">
        <f t="shared" si="1"/>
        <v>0</v>
      </c>
      <c r="BC42">
        <f t="shared" si="2"/>
        <v>0</v>
      </c>
      <c r="BD42">
        <f t="shared" si="3"/>
        <v>0</v>
      </c>
      <c r="BE42">
        <f t="shared" si="4"/>
        <v>0</v>
      </c>
      <c r="BF42">
        <f t="shared" si="5"/>
        <v>0</v>
      </c>
      <c r="BG42">
        <f t="shared" si="6"/>
        <v>0</v>
      </c>
      <c r="BH42">
        <f t="shared" si="7"/>
        <v>0</v>
      </c>
      <c r="BI42">
        <f t="shared" si="8"/>
        <v>0</v>
      </c>
      <c r="BJ42">
        <f t="shared" si="9"/>
        <v>0</v>
      </c>
      <c r="BK42">
        <f t="shared" si="10"/>
        <v>0</v>
      </c>
      <c r="BL42">
        <f t="shared" si="11"/>
        <v>0</v>
      </c>
      <c r="BM42">
        <f t="shared" si="12"/>
        <v>0</v>
      </c>
      <c r="BN42">
        <f t="shared" si="13"/>
        <v>0</v>
      </c>
      <c r="BO42">
        <f t="shared" si="14"/>
        <v>0</v>
      </c>
      <c r="BP42">
        <f t="shared" si="15"/>
        <v>0</v>
      </c>
      <c r="BQ42">
        <f t="shared" si="16"/>
        <v>0</v>
      </c>
      <c r="BR42">
        <f t="shared" si="17"/>
        <v>0</v>
      </c>
      <c r="BS42">
        <f t="shared" si="18"/>
        <v>0</v>
      </c>
      <c r="BT42">
        <f t="shared" si="19"/>
        <v>0</v>
      </c>
      <c r="BU42">
        <f t="shared" si="20"/>
        <v>0</v>
      </c>
      <c r="BV42" s="293">
        <f t="shared" si="21"/>
        <v>0</v>
      </c>
      <c r="BW42" s="352" t="str">
        <f>IF(BV42=0,"",
IF(SUM($BV$24:BV42)=1,BX42,
IF($BV$144&gt;SUM($BV$24:BV42),_xlfn.CONCAT(", ",BX42),
IF($BV$144=SUM($BV$24:BV42),_xlfn.CONCAT(" y ",BX42)))))</f>
        <v/>
      </c>
      <c r="BX42" s="120" t="s">
        <v>5161</v>
      </c>
      <c r="BY42" s="398">
        <f>IF(AND(CNGE_2026_M1_Secc1_Sub3!$S82&lt;&gt;"",CNGE_2026_M1_Secc1_Sub3!$S82&lt;&gt;1,COUNTA(H42:AZ42)&gt;0),1,0)</f>
        <v>0</v>
      </c>
      <c r="BZ42" s="290">
        <f t="shared" si="0"/>
        <v>0</v>
      </c>
      <c r="CA42" s="293">
        <f t="shared" si="22"/>
        <v>0</v>
      </c>
      <c r="CB42" s="283" t="str">
        <f>IF(CA42=0,"",
IF(SUM($CA$24:CA42)=1,CC42,
IF($CA$144&gt;SUM($CA$24:CA42),_xlfn.CONCAT(", ",CC42),
IF($CA$144=SUM($CA$24:CA42),_xlfn.CONCAT(" y ",CC42)))))</f>
        <v/>
      </c>
      <c r="CC42" s="33" t="s">
        <v>5161</v>
      </c>
      <c r="CD42" s="441">
        <f>IF(COUNTA(K42,T42,AC42,AL42,AU42)=SUM(CNGE_2026_M1_Secc1_Sub3!Y82),0,1)</f>
        <v>0</v>
      </c>
      <c r="CE42" s="282">
        <f t="shared" si="23"/>
        <v>0</v>
      </c>
      <c r="CF42" s="283" t="str">
        <f>IF(CE42=0,"",
IF(SUM($CE$24:CE42)=1,CG42,
IF($CE$144&gt;SUM($CE$24:CE42),_xlfn.CONCAT(", ",CG42),
IF($CE$144=SUM($CE$24:CE42),_xlfn.CONCAT(" y ",CG42)))))</f>
        <v/>
      </c>
      <c r="CG42" s="120" t="s">
        <v>5161</v>
      </c>
      <c r="CH42" s="370">
        <f>IF(OR(N42="NS",W42="NS",AF42="NS",AO42="NS",AX42="NS",CNGE_2026_M1_Secc1_Sub2!$M394="NS"),0,IF(AND(N42="NA",W42="NA",AF42="NA",AO42="NA",AX42="NA",CNGE_2026_M1_Secc1_Sub2!$M394="NA"),0,IF(SUM(N42,W42,AF42,AO42,AX42)&lt;=CNGE_2026_M1_Secc1_Sub2!$M394,0,1)))</f>
        <v>0</v>
      </c>
      <c r="CI42" s="371">
        <f>IF(OR(O42="NS",X42="NS",AG42="NS",AP42="NS",AY42="NS",CNGE_2026_M1_Secc1_Sub2!$S394="NS"),0,IF(AND(O42="NA",X42="NA",AG42="NA",AP42="NA",AY42="NA",CNGE_2026_M1_Secc1_Sub2!$S394="NA"),0,IF(SUM(O42,X42,AG42,AP42,AY42)&lt;=CNGE_2026_M1_Secc1_Sub2!$S394,0,1)))</f>
        <v>0</v>
      </c>
      <c r="CJ42" s="372">
        <f>IF(OR(P42="NS",Y42="NS",AH42="NS",AQ42="NS",AZ42="NS",CNGE_2026_M1_Secc1_Sub2!$Y394="NS"),0,IF(AND(P42="NA",Y42="NA",AH42="NA",AQ42="NA",AZ42="NA",CNGE_2026_M1_Secc1_Sub2!$Y394="NA"),0,IF(SUM(P42,Y42,AH42,AQ42,AZ42)&lt;=CNGE_2026_M1_Secc1_Sub2!$Y394,0,1)))</f>
        <v>0</v>
      </c>
      <c r="CK42" s="282">
        <f t="shared" si="24"/>
        <v>0</v>
      </c>
      <c r="CL42" s="283" t="str">
        <f>IF(CK42=0,"",
IF(SUM($CK$24:CK42)=1,CM42,
IF($CK$144&gt;SUM($CK$24:CK42),_xlfn.CONCAT(", ",CM42),
IF($CK$144=SUM($CK$24:CK42),_xlfn.CONCAT(" y ",CM42)))))</f>
        <v/>
      </c>
      <c r="CM42" s="33" t="s">
        <v>5161</v>
      </c>
      <c r="CN42" s="535">
        <f>SUM(CNGE_2026_M1_Secc1_Sub3!$Y82)</f>
        <v>0</v>
      </c>
      <c r="CO42" s="629" cm="1">
        <f t="array" aca="1" ref="CO42" ca="1">IF(OR(K42=" ",AND(EXACT(UPPER(TRIM(SUBSTITUTE(K42,CHAR(160)," "))),TRIM(SUBSTITUTE(K42,CHAR(160)," "))),SUMPRODUCT(--ISNUMBER(MATCH(MID(TRIM(SUBSTITUTE(K42,CHAR(160)," ")),ROW(INDIRECT("1:"&amp;LEN(TRIM(SUBSTITUTE(K42,CHAR(160)," "))))),1),{"A","B","C","D","E","F","G","H","I","J","K","L","M","N","O","P","Q","R","S","T","U","V","W","X","Y","Z","Ñ","0","1","2","3","4","5","6","7","8","9"," "},0)))=LEN(TRIM(SUBSTITUTE(K42,CHAR(160)," "))))),0,1)</f>
        <v>0</v>
      </c>
      <c r="CP42" s="629" cm="1">
        <f t="array" aca="1" ref="CP42" ca="1">IF(OR(T42=" ",AND(EXACT(UPPER(TRIM(SUBSTITUTE(T42,CHAR(160)," "))),TRIM(SUBSTITUTE(T42,CHAR(160)," "))),SUMPRODUCT(--ISNUMBER(MATCH(MID(TRIM(SUBSTITUTE(T42,CHAR(160)," ")),ROW(INDIRECT("1:"&amp;LEN(TRIM(SUBSTITUTE(T42,CHAR(160)," "))))),1),{"A","B","C","D","E","F","G","H","I","J","K","L","M","N","O","P","Q","R","S","T","U","V","W","X","Y","Z","Ñ","0","1","2","3","4","5","6","7","8","9"," "},0)))=LEN(TRIM(SUBSTITUTE(T42,CHAR(160)," "))))),0,1)</f>
        <v>0</v>
      </c>
      <c r="CQ42" s="629" cm="1">
        <f t="array" aca="1" ref="CQ42" ca="1">IF(OR(AC42=" ",AND(EXACT(UPPER(TRIM(SUBSTITUTE(AC42,CHAR(160)," "))),TRIM(SUBSTITUTE(AC42,CHAR(160)," "))),SUMPRODUCT(--ISNUMBER(MATCH(MID(TRIM(SUBSTITUTE(AC42,CHAR(160)," ")),ROW(INDIRECT("1:"&amp;LEN(TRIM(SUBSTITUTE(AC42,CHAR(160)," "))))),1),{"A","B","C","D","E","F","G","H","I","J","K","L","M","N","O","P","Q","R","S","T","U","V","W","X","Y","Z","Ñ","0","1","2","3","4","5","6","7","8","9"," "},0)))=LEN(TRIM(SUBSTITUTE(AC42,CHAR(160)," "))))),0,1)</f>
        <v>0</v>
      </c>
      <c r="CR42" s="629" cm="1">
        <f t="array" aca="1" ref="CR42" ca="1">IF(OR(AL42=" ",AND(EXACT(UPPER(TRIM(SUBSTITUTE(AL42,CHAR(160)," "))),TRIM(SUBSTITUTE(AL42,CHAR(160)," "))),SUMPRODUCT(--ISNUMBER(MATCH(MID(TRIM(SUBSTITUTE(AL42,CHAR(160)," ")),ROW(INDIRECT("1:"&amp;LEN(TRIM(SUBSTITUTE(AL42,CHAR(160)," "))))),1),{"A","B","C","D","E","F","G","H","I","J","K","L","M","N","O","P","Q","R","S","T","U","V","W","X","Y","Z","Ñ","0","1","2","3","4","5","6","7","8","9"," "},0)))=LEN(TRIM(SUBSTITUTE(AL42,CHAR(160)," "))))),0,1)</f>
        <v>0</v>
      </c>
      <c r="CS42" s="629" cm="1">
        <f t="array" aca="1" ref="CS42" ca="1">IF(OR(AU42=" ",AND(EXACT(UPPER(TRIM(SUBSTITUTE(AU42,CHAR(160)," "))),TRIM(SUBSTITUTE(AU42,CHAR(160)," "))),SUMPRODUCT(--ISNUMBER(MATCH(MID(TRIM(SUBSTITUTE(AU42,CHAR(160)," ")),ROW(INDIRECT("1:"&amp;LEN(TRIM(SUBSTITUTE(AU42,CHAR(160)," "))))),1),{"A","B","C","D","E","F","G","H","I","J","K","L","M","N","O","P","Q","R","S","T","U","V","W","X","Y","Z","Ñ","0","1","2","3","4","5","6","7","8","9"," "},0)))=LEN(TRIM(SUBSTITUTE(AU42,CHAR(160)," "))))),0,1)</f>
        <v>0</v>
      </c>
      <c r="CT42" s="634">
        <f t="shared" si="25"/>
        <v>0</v>
      </c>
      <c r="CU42" s="634">
        <f t="shared" si="26"/>
        <v>0</v>
      </c>
      <c r="CV42" s="634">
        <f t="shared" si="27"/>
        <v>0</v>
      </c>
      <c r="CW42" s="634">
        <f t="shared" si="28"/>
        <v>0</v>
      </c>
      <c r="CX42" s="634">
        <f t="shared" si="29"/>
        <v>0</v>
      </c>
      <c r="CY42" s="107"/>
      <c r="CZ42" s="107"/>
      <c r="DA42" s="107"/>
      <c r="DB42" s="107"/>
      <c r="DN42" s="107"/>
      <c r="DO42" s="107"/>
      <c r="DP42" s="107"/>
      <c r="DQ42" s="107"/>
      <c r="DR42" s="107"/>
      <c r="DS42" s="107"/>
      <c r="DT42" s="107"/>
      <c r="DU42" s="107"/>
      <c r="DV42" s="107"/>
      <c r="DY42"/>
    </row>
    <row r="43" spans="1:129" ht="15" customHeight="1">
      <c r="A43" s="128"/>
      <c r="C43" s="35" t="s">
        <v>5051</v>
      </c>
      <c r="D43" s="800" t="str">
        <f>IF(CNGE_2026_M1_Secc1_Sub1!$D60="","",CNGE_2026_M1_Secc1_Sub1!$D60)</f>
        <v/>
      </c>
      <c r="E43" s="723"/>
      <c r="F43" s="723"/>
      <c r="G43" s="724"/>
      <c r="H43" s="728"/>
      <c r="I43" s="714"/>
      <c r="J43" s="805"/>
      <c r="K43" s="847"/>
      <c r="L43" s="714"/>
      <c r="M43" s="805"/>
      <c r="N43" s="640"/>
      <c r="O43" s="638"/>
      <c r="P43" s="638"/>
      <c r="Q43" s="728"/>
      <c r="R43" s="714"/>
      <c r="S43" s="805"/>
      <c r="T43" s="847"/>
      <c r="U43" s="714"/>
      <c r="V43" s="805"/>
      <c r="W43" s="640"/>
      <c r="X43" s="638"/>
      <c r="Y43" s="638"/>
      <c r="Z43" s="728"/>
      <c r="AA43" s="714"/>
      <c r="AB43" s="805"/>
      <c r="AC43" s="847"/>
      <c r="AD43" s="714"/>
      <c r="AE43" s="805"/>
      <c r="AF43" s="640"/>
      <c r="AG43" s="638"/>
      <c r="AH43" s="638"/>
      <c r="AI43" s="728"/>
      <c r="AJ43" s="714"/>
      <c r="AK43" s="805"/>
      <c r="AL43" s="847"/>
      <c r="AM43" s="714"/>
      <c r="AN43" s="805"/>
      <c r="AO43" s="640"/>
      <c r="AP43" s="638"/>
      <c r="AQ43" s="638"/>
      <c r="AR43" s="728"/>
      <c r="AS43" s="714"/>
      <c r="AT43" s="805"/>
      <c r="AU43" s="847"/>
      <c r="AV43" s="714"/>
      <c r="AW43" s="805"/>
      <c r="AX43" s="640"/>
      <c r="AY43" s="638"/>
      <c r="AZ43" s="638"/>
      <c r="BB43">
        <f t="shared" si="1"/>
        <v>0</v>
      </c>
      <c r="BC43">
        <f t="shared" si="2"/>
        <v>0</v>
      </c>
      <c r="BD43">
        <f t="shared" si="3"/>
        <v>0</v>
      </c>
      <c r="BE43">
        <f t="shared" si="4"/>
        <v>0</v>
      </c>
      <c r="BF43">
        <f t="shared" si="5"/>
        <v>0</v>
      </c>
      <c r="BG43">
        <f t="shared" si="6"/>
        <v>0</v>
      </c>
      <c r="BH43">
        <f t="shared" si="7"/>
        <v>0</v>
      </c>
      <c r="BI43">
        <f t="shared" si="8"/>
        <v>0</v>
      </c>
      <c r="BJ43">
        <f t="shared" si="9"/>
        <v>0</v>
      </c>
      <c r="BK43">
        <f t="shared" si="10"/>
        <v>0</v>
      </c>
      <c r="BL43">
        <f t="shared" si="11"/>
        <v>0</v>
      </c>
      <c r="BM43">
        <f t="shared" si="12"/>
        <v>0</v>
      </c>
      <c r="BN43">
        <f t="shared" si="13"/>
        <v>0</v>
      </c>
      <c r="BO43">
        <f t="shared" si="14"/>
        <v>0</v>
      </c>
      <c r="BP43">
        <f t="shared" si="15"/>
        <v>0</v>
      </c>
      <c r="BQ43">
        <f t="shared" si="16"/>
        <v>0</v>
      </c>
      <c r="BR43">
        <f t="shared" si="17"/>
        <v>0</v>
      </c>
      <c r="BS43">
        <f t="shared" si="18"/>
        <v>0</v>
      </c>
      <c r="BT43">
        <f t="shared" si="19"/>
        <v>0</v>
      </c>
      <c r="BU43">
        <f t="shared" si="20"/>
        <v>0</v>
      </c>
      <c r="BV43" s="293">
        <f t="shared" si="21"/>
        <v>0</v>
      </c>
      <c r="BW43" s="352" t="str">
        <f>IF(BV43=0,"",
IF(SUM($BV$24:BV43)=1,BX43,
IF($BV$144&gt;SUM($BV$24:BV43),_xlfn.CONCAT(", ",BX43),
IF($BV$144=SUM($BV$24:BV43),_xlfn.CONCAT(" y ",BX43)))))</f>
        <v/>
      </c>
      <c r="BX43" s="120" t="s">
        <v>5163</v>
      </c>
      <c r="BY43" s="398">
        <f>IF(AND(CNGE_2026_M1_Secc1_Sub3!$S83&lt;&gt;"",CNGE_2026_M1_Secc1_Sub3!$S83&lt;&gt;1,COUNTA(H43:AZ43)&gt;0),1,0)</f>
        <v>0</v>
      </c>
      <c r="BZ43" s="290">
        <f t="shared" si="0"/>
        <v>0</v>
      </c>
      <c r="CA43" s="293">
        <f t="shared" si="22"/>
        <v>0</v>
      </c>
      <c r="CB43" s="283" t="str">
        <f>IF(CA43=0,"",
IF(SUM($CA$24:CA43)=1,CC43,
IF($CA$144&gt;SUM($CA$24:CA43),_xlfn.CONCAT(", ",CC43),
IF($CA$144=SUM($CA$24:CA43),_xlfn.CONCAT(" y ",CC43)))))</f>
        <v/>
      </c>
      <c r="CC43" s="33" t="s">
        <v>5163</v>
      </c>
      <c r="CD43" s="441">
        <f>IF(COUNTA(K43,T43,AC43,AL43,AU43)=SUM(CNGE_2026_M1_Secc1_Sub3!Y83),0,1)</f>
        <v>0</v>
      </c>
      <c r="CE43" s="282">
        <f t="shared" si="23"/>
        <v>0</v>
      </c>
      <c r="CF43" s="283" t="str">
        <f>IF(CE43=0,"",
IF(SUM($CE$24:CE43)=1,CG43,
IF($CE$144&gt;SUM($CE$24:CE43),_xlfn.CONCAT(", ",CG43),
IF($CE$144=SUM($CE$24:CE43),_xlfn.CONCAT(" y ",CG43)))))</f>
        <v/>
      </c>
      <c r="CG43" s="120" t="s">
        <v>5163</v>
      </c>
      <c r="CH43" s="370">
        <f>IF(OR(N43="NS",W43="NS",AF43="NS",AO43="NS",AX43="NS",CNGE_2026_M1_Secc1_Sub2!$M395="NS"),0,IF(AND(N43="NA",W43="NA",AF43="NA",AO43="NA",AX43="NA",CNGE_2026_M1_Secc1_Sub2!$M395="NA"),0,IF(SUM(N43,W43,AF43,AO43,AX43)&lt;=CNGE_2026_M1_Secc1_Sub2!$M395,0,1)))</f>
        <v>0</v>
      </c>
      <c r="CI43" s="371">
        <f>IF(OR(O43="NS",X43="NS",AG43="NS",AP43="NS",AY43="NS",CNGE_2026_M1_Secc1_Sub2!$S395="NS"),0,IF(AND(O43="NA",X43="NA",AG43="NA",AP43="NA",AY43="NA",CNGE_2026_M1_Secc1_Sub2!$S395="NA"),0,IF(SUM(O43,X43,AG43,AP43,AY43)&lt;=CNGE_2026_M1_Secc1_Sub2!$S395,0,1)))</f>
        <v>0</v>
      </c>
      <c r="CJ43" s="372">
        <f>IF(OR(P43="NS",Y43="NS",AH43="NS",AQ43="NS",AZ43="NS",CNGE_2026_M1_Secc1_Sub2!$Y395="NS"),0,IF(AND(P43="NA",Y43="NA",AH43="NA",AQ43="NA",AZ43="NA",CNGE_2026_M1_Secc1_Sub2!$Y395="NA"),0,IF(SUM(P43,Y43,AH43,AQ43,AZ43)&lt;=CNGE_2026_M1_Secc1_Sub2!$Y395,0,1)))</f>
        <v>0</v>
      </c>
      <c r="CK43" s="282">
        <f t="shared" si="24"/>
        <v>0</v>
      </c>
      <c r="CL43" s="283" t="str">
        <f>IF(CK43=0,"",
IF(SUM($CK$24:CK43)=1,CM43,
IF($CK$144&gt;SUM($CK$24:CK43),_xlfn.CONCAT(", ",CM43),
IF($CK$144=SUM($CK$24:CK43),_xlfn.CONCAT(" y ",CM43)))))</f>
        <v/>
      </c>
      <c r="CM43" s="33" t="s">
        <v>5163</v>
      </c>
      <c r="CN43" s="535">
        <f>SUM(CNGE_2026_M1_Secc1_Sub3!$Y83)</f>
        <v>0</v>
      </c>
      <c r="CO43" s="629" cm="1">
        <f t="array" aca="1" ref="CO43" ca="1">IF(OR(K43=" ",AND(EXACT(UPPER(TRIM(SUBSTITUTE(K43,CHAR(160)," "))),TRIM(SUBSTITUTE(K43,CHAR(160)," "))),SUMPRODUCT(--ISNUMBER(MATCH(MID(TRIM(SUBSTITUTE(K43,CHAR(160)," ")),ROW(INDIRECT("1:"&amp;LEN(TRIM(SUBSTITUTE(K43,CHAR(160)," "))))),1),{"A","B","C","D","E","F","G","H","I","J","K","L","M","N","O","P","Q","R","S","T","U","V","W","X","Y","Z","Ñ","0","1","2","3","4","5","6","7","8","9"," "},0)))=LEN(TRIM(SUBSTITUTE(K43,CHAR(160)," "))))),0,1)</f>
        <v>0</v>
      </c>
      <c r="CP43" s="629" cm="1">
        <f t="array" aca="1" ref="CP43" ca="1">IF(OR(T43=" ",AND(EXACT(UPPER(TRIM(SUBSTITUTE(T43,CHAR(160)," "))),TRIM(SUBSTITUTE(T43,CHAR(160)," "))),SUMPRODUCT(--ISNUMBER(MATCH(MID(TRIM(SUBSTITUTE(T43,CHAR(160)," ")),ROW(INDIRECT("1:"&amp;LEN(TRIM(SUBSTITUTE(T43,CHAR(160)," "))))),1),{"A","B","C","D","E","F","G","H","I","J","K","L","M","N","O","P","Q","R","S","T","U","V","W","X","Y","Z","Ñ","0","1","2","3","4","5","6","7","8","9"," "},0)))=LEN(TRIM(SUBSTITUTE(T43,CHAR(160)," "))))),0,1)</f>
        <v>0</v>
      </c>
      <c r="CQ43" s="629" cm="1">
        <f t="array" aca="1" ref="CQ43" ca="1">IF(OR(AC43=" ",AND(EXACT(UPPER(TRIM(SUBSTITUTE(AC43,CHAR(160)," "))),TRIM(SUBSTITUTE(AC43,CHAR(160)," "))),SUMPRODUCT(--ISNUMBER(MATCH(MID(TRIM(SUBSTITUTE(AC43,CHAR(160)," ")),ROW(INDIRECT("1:"&amp;LEN(TRIM(SUBSTITUTE(AC43,CHAR(160)," "))))),1),{"A","B","C","D","E","F","G","H","I","J","K","L","M","N","O","P","Q","R","S","T","U","V","W","X","Y","Z","Ñ","0","1","2","3","4","5","6","7","8","9"," "},0)))=LEN(TRIM(SUBSTITUTE(AC43,CHAR(160)," "))))),0,1)</f>
        <v>0</v>
      </c>
      <c r="CR43" s="629" cm="1">
        <f t="array" aca="1" ref="CR43" ca="1">IF(OR(AL43=" ",AND(EXACT(UPPER(TRIM(SUBSTITUTE(AL43,CHAR(160)," "))),TRIM(SUBSTITUTE(AL43,CHAR(160)," "))),SUMPRODUCT(--ISNUMBER(MATCH(MID(TRIM(SUBSTITUTE(AL43,CHAR(160)," ")),ROW(INDIRECT("1:"&amp;LEN(TRIM(SUBSTITUTE(AL43,CHAR(160)," "))))),1),{"A","B","C","D","E","F","G","H","I","J","K","L","M","N","O","P","Q","R","S","T","U","V","W","X","Y","Z","Ñ","0","1","2","3","4","5","6","7","8","9"," "},0)))=LEN(TRIM(SUBSTITUTE(AL43,CHAR(160)," "))))),0,1)</f>
        <v>0</v>
      </c>
      <c r="CS43" s="629" cm="1">
        <f t="array" aca="1" ref="CS43" ca="1">IF(OR(AU43=" ",AND(EXACT(UPPER(TRIM(SUBSTITUTE(AU43,CHAR(160)," "))),TRIM(SUBSTITUTE(AU43,CHAR(160)," "))),SUMPRODUCT(--ISNUMBER(MATCH(MID(TRIM(SUBSTITUTE(AU43,CHAR(160)," ")),ROW(INDIRECT("1:"&amp;LEN(TRIM(SUBSTITUTE(AU43,CHAR(160)," "))))),1),{"A","B","C","D","E","F","G","H","I","J","K","L","M","N","O","P","Q","R","S","T","U","V","W","X","Y","Z","Ñ","0","1","2","3","4","5","6","7","8","9"," "},0)))=LEN(TRIM(SUBSTITUTE(AU43,CHAR(160)," "))))),0,1)</f>
        <v>0</v>
      </c>
      <c r="CT43" s="634">
        <f t="shared" si="25"/>
        <v>0</v>
      </c>
      <c r="CU43" s="634">
        <f t="shared" si="26"/>
        <v>0</v>
      </c>
      <c r="CV43" s="634">
        <f t="shared" si="27"/>
        <v>0</v>
      </c>
      <c r="CW43" s="634">
        <f t="shared" si="28"/>
        <v>0</v>
      </c>
      <c r="CX43" s="634">
        <f t="shared" si="29"/>
        <v>0</v>
      </c>
      <c r="CY43" s="107"/>
      <c r="CZ43" s="107"/>
      <c r="DA43" s="107"/>
      <c r="DB43" s="107"/>
      <c r="DN43" s="107"/>
      <c r="DO43" s="107"/>
      <c r="DP43" s="107"/>
      <c r="DQ43" s="107"/>
      <c r="DR43" s="107"/>
      <c r="DS43" s="107"/>
      <c r="DT43" s="107"/>
      <c r="DU43" s="107"/>
      <c r="DV43" s="107"/>
      <c r="DY43"/>
    </row>
    <row r="44" spans="1:129" ht="15" customHeight="1">
      <c r="A44" s="128"/>
      <c r="C44" s="35" t="s">
        <v>5052</v>
      </c>
      <c r="D44" s="800" t="str">
        <f>IF(CNGE_2026_M1_Secc1_Sub1!$D61="","",CNGE_2026_M1_Secc1_Sub1!$D61)</f>
        <v/>
      </c>
      <c r="E44" s="723"/>
      <c r="F44" s="723"/>
      <c r="G44" s="724"/>
      <c r="H44" s="728"/>
      <c r="I44" s="714"/>
      <c r="J44" s="805"/>
      <c r="K44" s="847"/>
      <c r="L44" s="714"/>
      <c r="M44" s="805"/>
      <c r="N44" s="640"/>
      <c r="O44" s="638"/>
      <c r="P44" s="638"/>
      <c r="Q44" s="728"/>
      <c r="R44" s="714"/>
      <c r="S44" s="805"/>
      <c r="T44" s="847"/>
      <c r="U44" s="714"/>
      <c r="V44" s="805"/>
      <c r="W44" s="640"/>
      <c r="X44" s="638"/>
      <c r="Y44" s="638"/>
      <c r="Z44" s="728"/>
      <c r="AA44" s="714"/>
      <c r="AB44" s="805"/>
      <c r="AC44" s="847"/>
      <c r="AD44" s="714"/>
      <c r="AE44" s="805"/>
      <c r="AF44" s="640"/>
      <c r="AG44" s="638"/>
      <c r="AH44" s="638"/>
      <c r="AI44" s="728"/>
      <c r="AJ44" s="714"/>
      <c r="AK44" s="805"/>
      <c r="AL44" s="847"/>
      <c r="AM44" s="714"/>
      <c r="AN44" s="805"/>
      <c r="AO44" s="640"/>
      <c r="AP44" s="638"/>
      <c r="AQ44" s="638"/>
      <c r="AR44" s="728"/>
      <c r="AS44" s="714"/>
      <c r="AT44" s="805"/>
      <c r="AU44" s="847"/>
      <c r="AV44" s="714"/>
      <c r="AW44" s="805"/>
      <c r="AX44" s="640"/>
      <c r="AY44" s="638"/>
      <c r="AZ44" s="638"/>
      <c r="BB44">
        <f t="shared" si="1"/>
        <v>0</v>
      </c>
      <c r="BC44">
        <f t="shared" si="2"/>
        <v>0</v>
      </c>
      <c r="BD44">
        <f t="shared" si="3"/>
        <v>0</v>
      </c>
      <c r="BE44">
        <f t="shared" si="4"/>
        <v>0</v>
      </c>
      <c r="BF44">
        <f t="shared" si="5"/>
        <v>0</v>
      </c>
      <c r="BG44">
        <f t="shared" si="6"/>
        <v>0</v>
      </c>
      <c r="BH44">
        <f t="shared" si="7"/>
        <v>0</v>
      </c>
      <c r="BI44">
        <f t="shared" si="8"/>
        <v>0</v>
      </c>
      <c r="BJ44">
        <f t="shared" si="9"/>
        <v>0</v>
      </c>
      <c r="BK44">
        <f t="shared" si="10"/>
        <v>0</v>
      </c>
      <c r="BL44">
        <f t="shared" si="11"/>
        <v>0</v>
      </c>
      <c r="BM44">
        <f t="shared" si="12"/>
        <v>0</v>
      </c>
      <c r="BN44">
        <f t="shared" si="13"/>
        <v>0</v>
      </c>
      <c r="BO44">
        <f t="shared" si="14"/>
        <v>0</v>
      </c>
      <c r="BP44">
        <f t="shared" si="15"/>
        <v>0</v>
      </c>
      <c r="BQ44">
        <f t="shared" si="16"/>
        <v>0</v>
      </c>
      <c r="BR44">
        <f t="shared" si="17"/>
        <v>0</v>
      </c>
      <c r="BS44">
        <f t="shared" si="18"/>
        <v>0</v>
      </c>
      <c r="BT44">
        <f t="shared" si="19"/>
        <v>0</v>
      </c>
      <c r="BU44">
        <f t="shared" si="20"/>
        <v>0</v>
      </c>
      <c r="BV44" s="293">
        <f t="shared" si="21"/>
        <v>0</v>
      </c>
      <c r="BW44" s="352" t="str">
        <f>IF(BV44=0,"",
IF(SUM($BV$24:BV44)=1,BX44,
IF($BV$144&gt;SUM($BV$24:BV44),_xlfn.CONCAT(", ",BX44),
IF($BV$144=SUM($BV$24:BV44),_xlfn.CONCAT(" y ",BX44)))))</f>
        <v/>
      </c>
      <c r="BX44" s="120" t="s">
        <v>5165</v>
      </c>
      <c r="BY44" s="398">
        <f>IF(AND(CNGE_2026_M1_Secc1_Sub3!$S84&lt;&gt;"",CNGE_2026_M1_Secc1_Sub3!$S84&lt;&gt;1,COUNTA(H44:AZ44)&gt;0),1,0)</f>
        <v>0</v>
      </c>
      <c r="BZ44" s="290">
        <f t="shared" si="0"/>
        <v>0</v>
      </c>
      <c r="CA44" s="293">
        <f t="shared" si="22"/>
        <v>0</v>
      </c>
      <c r="CB44" s="283" t="str">
        <f>IF(CA44=0,"",
IF(SUM($CA$24:CA44)=1,CC44,
IF($CA$144&gt;SUM($CA$24:CA44),_xlfn.CONCAT(", ",CC44),
IF($CA$144=SUM($CA$24:CA44),_xlfn.CONCAT(" y ",CC44)))))</f>
        <v/>
      </c>
      <c r="CC44" s="33" t="s">
        <v>5165</v>
      </c>
      <c r="CD44" s="441">
        <f>IF(COUNTA(K44,T44,AC44,AL44,AU44)=SUM(CNGE_2026_M1_Secc1_Sub3!Y84),0,1)</f>
        <v>0</v>
      </c>
      <c r="CE44" s="282">
        <f t="shared" si="23"/>
        <v>0</v>
      </c>
      <c r="CF44" s="283" t="str">
        <f>IF(CE44=0,"",
IF(SUM($CE$24:CE44)=1,CG44,
IF($CE$144&gt;SUM($CE$24:CE44),_xlfn.CONCAT(", ",CG44),
IF($CE$144=SUM($CE$24:CE44),_xlfn.CONCAT(" y ",CG44)))))</f>
        <v/>
      </c>
      <c r="CG44" s="120" t="s">
        <v>5165</v>
      </c>
      <c r="CH44" s="370">
        <f>IF(OR(N44="NS",W44="NS",AF44="NS",AO44="NS",AX44="NS",CNGE_2026_M1_Secc1_Sub2!$M396="NS"),0,IF(AND(N44="NA",W44="NA",AF44="NA",AO44="NA",AX44="NA",CNGE_2026_M1_Secc1_Sub2!$M396="NA"),0,IF(SUM(N44,W44,AF44,AO44,AX44)&lt;=CNGE_2026_M1_Secc1_Sub2!$M396,0,1)))</f>
        <v>0</v>
      </c>
      <c r="CI44" s="371">
        <f>IF(OR(O44="NS",X44="NS",AG44="NS",AP44="NS",AY44="NS",CNGE_2026_M1_Secc1_Sub2!$S396="NS"),0,IF(AND(O44="NA",X44="NA",AG44="NA",AP44="NA",AY44="NA",CNGE_2026_M1_Secc1_Sub2!$S396="NA"),0,IF(SUM(O44,X44,AG44,AP44,AY44)&lt;=CNGE_2026_M1_Secc1_Sub2!$S396,0,1)))</f>
        <v>0</v>
      </c>
      <c r="CJ44" s="372">
        <f>IF(OR(P44="NS",Y44="NS",AH44="NS",AQ44="NS",AZ44="NS",CNGE_2026_M1_Secc1_Sub2!$Y396="NS"),0,IF(AND(P44="NA",Y44="NA",AH44="NA",AQ44="NA",AZ44="NA",CNGE_2026_M1_Secc1_Sub2!$Y396="NA"),0,IF(SUM(P44,Y44,AH44,AQ44,AZ44)&lt;=CNGE_2026_M1_Secc1_Sub2!$Y396,0,1)))</f>
        <v>0</v>
      </c>
      <c r="CK44" s="282">
        <f t="shared" si="24"/>
        <v>0</v>
      </c>
      <c r="CL44" s="283" t="str">
        <f>IF(CK44=0,"",
IF(SUM($CK$24:CK44)=1,CM44,
IF($CK$144&gt;SUM($CK$24:CK44),_xlfn.CONCAT(", ",CM44),
IF($CK$144=SUM($CK$24:CK44),_xlfn.CONCAT(" y ",CM44)))))</f>
        <v/>
      </c>
      <c r="CM44" s="33" t="s">
        <v>5165</v>
      </c>
      <c r="CN44" s="535">
        <f>SUM(CNGE_2026_M1_Secc1_Sub3!$Y84)</f>
        <v>0</v>
      </c>
      <c r="CO44" s="629" cm="1">
        <f t="array" aca="1" ref="CO44" ca="1">IF(OR(K44=" ",AND(EXACT(UPPER(TRIM(SUBSTITUTE(K44,CHAR(160)," "))),TRIM(SUBSTITUTE(K44,CHAR(160)," "))),SUMPRODUCT(--ISNUMBER(MATCH(MID(TRIM(SUBSTITUTE(K44,CHAR(160)," ")),ROW(INDIRECT("1:"&amp;LEN(TRIM(SUBSTITUTE(K44,CHAR(160)," "))))),1),{"A","B","C","D","E","F","G","H","I","J","K","L","M","N","O","P","Q","R","S","T","U","V","W","X","Y","Z","Ñ","0","1","2","3","4","5","6","7","8","9"," "},0)))=LEN(TRIM(SUBSTITUTE(K44,CHAR(160)," "))))),0,1)</f>
        <v>0</v>
      </c>
      <c r="CP44" s="629" cm="1">
        <f t="array" aca="1" ref="CP44" ca="1">IF(OR(T44=" ",AND(EXACT(UPPER(TRIM(SUBSTITUTE(T44,CHAR(160)," "))),TRIM(SUBSTITUTE(T44,CHAR(160)," "))),SUMPRODUCT(--ISNUMBER(MATCH(MID(TRIM(SUBSTITUTE(T44,CHAR(160)," ")),ROW(INDIRECT("1:"&amp;LEN(TRIM(SUBSTITUTE(T44,CHAR(160)," "))))),1),{"A","B","C","D","E","F","G","H","I","J","K","L","M","N","O","P","Q","R","S","T","U","V","W","X","Y","Z","Ñ","0","1","2","3","4","5","6","7","8","9"," "},0)))=LEN(TRIM(SUBSTITUTE(T44,CHAR(160)," "))))),0,1)</f>
        <v>0</v>
      </c>
      <c r="CQ44" s="629" cm="1">
        <f t="array" aca="1" ref="CQ44" ca="1">IF(OR(AC44=" ",AND(EXACT(UPPER(TRIM(SUBSTITUTE(AC44,CHAR(160)," "))),TRIM(SUBSTITUTE(AC44,CHAR(160)," "))),SUMPRODUCT(--ISNUMBER(MATCH(MID(TRIM(SUBSTITUTE(AC44,CHAR(160)," ")),ROW(INDIRECT("1:"&amp;LEN(TRIM(SUBSTITUTE(AC44,CHAR(160)," "))))),1),{"A","B","C","D","E","F","G","H","I","J","K","L","M","N","O","P","Q","R","S","T","U","V","W","X","Y","Z","Ñ","0","1","2","3","4","5","6","7","8","9"," "},0)))=LEN(TRIM(SUBSTITUTE(AC44,CHAR(160)," "))))),0,1)</f>
        <v>0</v>
      </c>
      <c r="CR44" s="629" cm="1">
        <f t="array" aca="1" ref="CR44" ca="1">IF(OR(AL44=" ",AND(EXACT(UPPER(TRIM(SUBSTITUTE(AL44,CHAR(160)," "))),TRIM(SUBSTITUTE(AL44,CHAR(160)," "))),SUMPRODUCT(--ISNUMBER(MATCH(MID(TRIM(SUBSTITUTE(AL44,CHAR(160)," ")),ROW(INDIRECT("1:"&amp;LEN(TRIM(SUBSTITUTE(AL44,CHAR(160)," "))))),1),{"A","B","C","D","E","F","G","H","I","J","K","L","M","N","O","P","Q","R","S","T","U","V","W","X","Y","Z","Ñ","0","1","2","3","4","5","6","7","8","9"," "},0)))=LEN(TRIM(SUBSTITUTE(AL44,CHAR(160)," "))))),0,1)</f>
        <v>0</v>
      </c>
      <c r="CS44" s="629" cm="1">
        <f t="array" aca="1" ref="CS44" ca="1">IF(OR(AU44=" ",AND(EXACT(UPPER(TRIM(SUBSTITUTE(AU44,CHAR(160)," "))),TRIM(SUBSTITUTE(AU44,CHAR(160)," "))),SUMPRODUCT(--ISNUMBER(MATCH(MID(TRIM(SUBSTITUTE(AU44,CHAR(160)," ")),ROW(INDIRECT("1:"&amp;LEN(TRIM(SUBSTITUTE(AU44,CHAR(160)," "))))),1),{"A","B","C","D","E","F","G","H","I","J","K","L","M","N","O","P","Q","R","S","T","U","V","W","X","Y","Z","Ñ","0","1","2","3","4","5","6","7","8","9"," "},0)))=LEN(TRIM(SUBSTITUTE(AU44,CHAR(160)," "))))),0,1)</f>
        <v>0</v>
      </c>
      <c r="CT44" s="634">
        <f t="shared" si="25"/>
        <v>0</v>
      </c>
      <c r="CU44" s="634">
        <f t="shared" si="26"/>
        <v>0</v>
      </c>
      <c r="CV44" s="634">
        <f t="shared" si="27"/>
        <v>0</v>
      </c>
      <c r="CW44" s="634">
        <f t="shared" si="28"/>
        <v>0</v>
      </c>
      <c r="CX44" s="634">
        <f t="shared" si="29"/>
        <v>0</v>
      </c>
      <c r="CY44" s="107"/>
      <c r="CZ44" s="107"/>
      <c r="DA44" s="107"/>
      <c r="DB44" s="107"/>
      <c r="DN44" s="107"/>
      <c r="DO44" s="107"/>
      <c r="DP44" s="107"/>
      <c r="DQ44" s="107"/>
      <c r="DR44" s="107"/>
      <c r="DS44" s="107"/>
      <c r="DT44" s="107"/>
      <c r="DU44" s="107"/>
      <c r="DV44" s="107"/>
      <c r="DY44"/>
    </row>
    <row r="45" spans="1:129" ht="15" customHeight="1">
      <c r="A45" s="128"/>
      <c r="C45" s="35" t="s">
        <v>5053</v>
      </c>
      <c r="D45" s="800" t="str">
        <f>IF(CNGE_2026_M1_Secc1_Sub1!$D62="","",CNGE_2026_M1_Secc1_Sub1!$D62)</f>
        <v/>
      </c>
      <c r="E45" s="723"/>
      <c r="F45" s="723"/>
      <c r="G45" s="724"/>
      <c r="H45" s="728"/>
      <c r="I45" s="714"/>
      <c r="J45" s="805"/>
      <c r="K45" s="847"/>
      <c r="L45" s="714"/>
      <c r="M45" s="805"/>
      <c r="N45" s="640"/>
      <c r="O45" s="638"/>
      <c r="P45" s="638"/>
      <c r="Q45" s="728"/>
      <c r="R45" s="714"/>
      <c r="S45" s="805"/>
      <c r="T45" s="847"/>
      <c r="U45" s="714"/>
      <c r="V45" s="805"/>
      <c r="W45" s="640"/>
      <c r="X45" s="638"/>
      <c r="Y45" s="638"/>
      <c r="Z45" s="728"/>
      <c r="AA45" s="714"/>
      <c r="AB45" s="805"/>
      <c r="AC45" s="847"/>
      <c r="AD45" s="714"/>
      <c r="AE45" s="805"/>
      <c r="AF45" s="640"/>
      <c r="AG45" s="638"/>
      <c r="AH45" s="638"/>
      <c r="AI45" s="728"/>
      <c r="AJ45" s="714"/>
      <c r="AK45" s="805"/>
      <c r="AL45" s="847"/>
      <c r="AM45" s="714"/>
      <c r="AN45" s="805"/>
      <c r="AO45" s="640"/>
      <c r="AP45" s="638"/>
      <c r="AQ45" s="638"/>
      <c r="AR45" s="728"/>
      <c r="AS45" s="714"/>
      <c r="AT45" s="805"/>
      <c r="AU45" s="847"/>
      <c r="AV45" s="714"/>
      <c r="AW45" s="805"/>
      <c r="AX45" s="640"/>
      <c r="AY45" s="638"/>
      <c r="AZ45" s="638"/>
      <c r="BB45">
        <f t="shared" si="1"/>
        <v>0</v>
      </c>
      <c r="BC45">
        <f t="shared" si="2"/>
        <v>0</v>
      </c>
      <c r="BD45">
        <f t="shared" si="3"/>
        <v>0</v>
      </c>
      <c r="BE45">
        <f t="shared" si="4"/>
        <v>0</v>
      </c>
      <c r="BF45">
        <f t="shared" si="5"/>
        <v>0</v>
      </c>
      <c r="BG45">
        <f t="shared" si="6"/>
        <v>0</v>
      </c>
      <c r="BH45">
        <f t="shared" si="7"/>
        <v>0</v>
      </c>
      <c r="BI45">
        <f t="shared" si="8"/>
        <v>0</v>
      </c>
      <c r="BJ45">
        <f t="shared" si="9"/>
        <v>0</v>
      </c>
      <c r="BK45">
        <f t="shared" si="10"/>
        <v>0</v>
      </c>
      <c r="BL45">
        <f t="shared" si="11"/>
        <v>0</v>
      </c>
      <c r="BM45">
        <f t="shared" si="12"/>
        <v>0</v>
      </c>
      <c r="BN45">
        <f t="shared" si="13"/>
        <v>0</v>
      </c>
      <c r="BO45">
        <f t="shared" si="14"/>
        <v>0</v>
      </c>
      <c r="BP45">
        <f t="shared" si="15"/>
        <v>0</v>
      </c>
      <c r="BQ45">
        <f t="shared" si="16"/>
        <v>0</v>
      </c>
      <c r="BR45">
        <f t="shared" si="17"/>
        <v>0</v>
      </c>
      <c r="BS45">
        <f t="shared" si="18"/>
        <v>0</v>
      </c>
      <c r="BT45">
        <f t="shared" si="19"/>
        <v>0</v>
      </c>
      <c r="BU45">
        <f t="shared" si="20"/>
        <v>0</v>
      </c>
      <c r="BV45" s="293">
        <f t="shared" si="21"/>
        <v>0</v>
      </c>
      <c r="BW45" s="352" t="str">
        <f>IF(BV45=0,"",
IF(SUM($BV$24:BV45)=1,BX45,
IF($BV$144&gt;SUM($BV$24:BV45),_xlfn.CONCAT(", ",BX45),
IF($BV$144=SUM($BV$24:BV45),_xlfn.CONCAT(" y ",BX45)))))</f>
        <v/>
      </c>
      <c r="BX45" s="120" t="s">
        <v>5167</v>
      </c>
      <c r="BY45" s="398">
        <f>IF(AND(CNGE_2026_M1_Secc1_Sub3!$S85&lt;&gt;"",CNGE_2026_M1_Secc1_Sub3!$S85&lt;&gt;1,COUNTA(H45:AZ45)&gt;0),1,0)</f>
        <v>0</v>
      </c>
      <c r="BZ45" s="290">
        <f t="shared" si="0"/>
        <v>0</v>
      </c>
      <c r="CA45" s="293">
        <f t="shared" si="22"/>
        <v>0</v>
      </c>
      <c r="CB45" s="283" t="str">
        <f>IF(CA45=0,"",
IF(SUM($CA$24:CA45)=1,CC45,
IF($CA$144&gt;SUM($CA$24:CA45),_xlfn.CONCAT(", ",CC45),
IF($CA$144=SUM($CA$24:CA45),_xlfn.CONCAT(" y ",CC45)))))</f>
        <v/>
      </c>
      <c r="CC45" s="33" t="s">
        <v>5167</v>
      </c>
      <c r="CD45" s="441">
        <f>IF(COUNTA(K45,T45,AC45,AL45,AU45)=SUM(CNGE_2026_M1_Secc1_Sub3!Y85),0,1)</f>
        <v>0</v>
      </c>
      <c r="CE45" s="282">
        <f t="shared" si="23"/>
        <v>0</v>
      </c>
      <c r="CF45" s="283" t="str">
        <f>IF(CE45=0,"",
IF(SUM($CE$24:CE45)=1,CG45,
IF($CE$144&gt;SUM($CE$24:CE45),_xlfn.CONCAT(", ",CG45),
IF($CE$144=SUM($CE$24:CE45),_xlfn.CONCAT(" y ",CG45)))))</f>
        <v/>
      </c>
      <c r="CG45" s="120" t="s">
        <v>5167</v>
      </c>
      <c r="CH45" s="370">
        <f>IF(OR(N45="NS",W45="NS",AF45="NS",AO45="NS",AX45="NS",CNGE_2026_M1_Secc1_Sub2!$M397="NS"),0,IF(AND(N45="NA",W45="NA",AF45="NA",AO45="NA",AX45="NA",CNGE_2026_M1_Secc1_Sub2!$M397="NA"),0,IF(SUM(N45,W45,AF45,AO45,AX45)&lt;=CNGE_2026_M1_Secc1_Sub2!$M397,0,1)))</f>
        <v>0</v>
      </c>
      <c r="CI45" s="371">
        <f>IF(OR(O45="NS",X45="NS",AG45="NS",AP45="NS",AY45="NS",CNGE_2026_M1_Secc1_Sub2!$S397="NS"),0,IF(AND(O45="NA",X45="NA",AG45="NA",AP45="NA",AY45="NA",CNGE_2026_M1_Secc1_Sub2!$S397="NA"),0,IF(SUM(O45,X45,AG45,AP45,AY45)&lt;=CNGE_2026_M1_Secc1_Sub2!$S397,0,1)))</f>
        <v>0</v>
      </c>
      <c r="CJ45" s="372">
        <f>IF(OR(P45="NS",Y45="NS",AH45="NS",AQ45="NS",AZ45="NS",CNGE_2026_M1_Secc1_Sub2!$Y397="NS"),0,IF(AND(P45="NA",Y45="NA",AH45="NA",AQ45="NA",AZ45="NA",CNGE_2026_M1_Secc1_Sub2!$Y397="NA"),0,IF(SUM(P45,Y45,AH45,AQ45,AZ45)&lt;=CNGE_2026_M1_Secc1_Sub2!$Y397,0,1)))</f>
        <v>0</v>
      </c>
      <c r="CK45" s="282">
        <f t="shared" si="24"/>
        <v>0</v>
      </c>
      <c r="CL45" s="283" t="str">
        <f>IF(CK45=0,"",
IF(SUM($CK$24:CK45)=1,CM45,
IF($CK$144&gt;SUM($CK$24:CK45),_xlfn.CONCAT(", ",CM45),
IF($CK$144=SUM($CK$24:CK45),_xlfn.CONCAT(" y ",CM45)))))</f>
        <v/>
      </c>
      <c r="CM45" s="33" t="s">
        <v>5167</v>
      </c>
      <c r="CN45" s="535">
        <f>SUM(CNGE_2026_M1_Secc1_Sub3!$Y85)</f>
        <v>0</v>
      </c>
      <c r="CO45" s="629" cm="1">
        <f t="array" aca="1" ref="CO45" ca="1">IF(OR(K45=" ",AND(EXACT(UPPER(TRIM(SUBSTITUTE(K45,CHAR(160)," "))),TRIM(SUBSTITUTE(K45,CHAR(160)," "))),SUMPRODUCT(--ISNUMBER(MATCH(MID(TRIM(SUBSTITUTE(K45,CHAR(160)," ")),ROW(INDIRECT("1:"&amp;LEN(TRIM(SUBSTITUTE(K45,CHAR(160)," "))))),1),{"A","B","C","D","E","F","G","H","I","J","K","L","M","N","O","P","Q","R","S","T","U","V","W","X","Y","Z","Ñ","0","1","2","3","4","5","6","7","8","9"," "},0)))=LEN(TRIM(SUBSTITUTE(K45,CHAR(160)," "))))),0,1)</f>
        <v>0</v>
      </c>
      <c r="CP45" s="629" cm="1">
        <f t="array" aca="1" ref="CP45" ca="1">IF(OR(T45=" ",AND(EXACT(UPPER(TRIM(SUBSTITUTE(T45,CHAR(160)," "))),TRIM(SUBSTITUTE(T45,CHAR(160)," "))),SUMPRODUCT(--ISNUMBER(MATCH(MID(TRIM(SUBSTITUTE(T45,CHAR(160)," ")),ROW(INDIRECT("1:"&amp;LEN(TRIM(SUBSTITUTE(T45,CHAR(160)," "))))),1),{"A","B","C","D","E","F","G","H","I","J","K","L","M","N","O","P","Q","R","S","T","U","V","W","X","Y","Z","Ñ","0","1","2","3","4","5","6","7","8","9"," "},0)))=LEN(TRIM(SUBSTITUTE(T45,CHAR(160)," "))))),0,1)</f>
        <v>0</v>
      </c>
      <c r="CQ45" s="629" cm="1">
        <f t="array" aca="1" ref="CQ45" ca="1">IF(OR(AC45=" ",AND(EXACT(UPPER(TRIM(SUBSTITUTE(AC45,CHAR(160)," "))),TRIM(SUBSTITUTE(AC45,CHAR(160)," "))),SUMPRODUCT(--ISNUMBER(MATCH(MID(TRIM(SUBSTITUTE(AC45,CHAR(160)," ")),ROW(INDIRECT("1:"&amp;LEN(TRIM(SUBSTITUTE(AC45,CHAR(160)," "))))),1),{"A","B","C","D","E","F","G","H","I","J","K","L","M","N","O","P","Q","R","S","T","U","V","W","X","Y","Z","Ñ","0","1","2","3","4","5","6","7","8","9"," "},0)))=LEN(TRIM(SUBSTITUTE(AC45,CHAR(160)," "))))),0,1)</f>
        <v>0</v>
      </c>
      <c r="CR45" s="629" cm="1">
        <f t="array" aca="1" ref="CR45" ca="1">IF(OR(AL45=" ",AND(EXACT(UPPER(TRIM(SUBSTITUTE(AL45,CHAR(160)," "))),TRIM(SUBSTITUTE(AL45,CHAR(160)," "))),SUMPRODUCT(--ISNUMBER(MATCH(MID(TRIM(SUBSTITUTE(AL45,CHAR(160)," ")),ROW(INDIRECT("1:"&amp;LEN(TRIM(SUBSTITUTE(AL45,CHAR(160)," "))))),1),{"A","B","C","D","E","F","G","H","I","J","K","L","M","N","O","P","Q","R","S","T","U","V","W","X","Y","Z","Ñ","0","1","2","3","4","5","6","7","8","9"," "},0)))=LEN(TRIM(SUBSTITUTE(AL45,CHAR(160)," "))))),0,1)</f>
        <v>0</v>
      </c>
      <c r="CS45" s="629" cm="1">
        <f t="array" aca="1" ref="CS45" ca="1">IF(OR(AU45=" ",AND(EXACT(UPPER(TRIM(SUBSTITUTE(AU45,CHAR(160)," "))),TRIM(SUBSTITUTE(AU45,CHAR(160)," "))),SUMPRODUCT(--ISNUMBER(MATCH(MID(TRIM(SUBSTITUTE(AU45,CHAR(160)," ")),ROW(INDIRECT("1:"&amp;LEN(TRIM(SUBSTITUTE(AU45,CHAR(160)," "))))),1),{"A","B","C","D","E","F","G","H","I","J","K","L","M","N","O","P","Q","R","S","T","U","V","W","X","Y","Z","Ñ","0","1","2","3","4","5","6","7","8","9"," "},0)))=LEN(TRIM(SUBSTITUTE(AU45,CHAR(160)," "))))),0,1)</f>
        <v>0</v>
      </c>
      <c r="CT45" s="634">
        <f t="shared" si="25"/>
        <v>0</v>
      </c>
      <c r="CU45" s="634">
        <f t="shared" si="26"/>
        <v>0</v>
      </c>
      <c r="CV45" s="634">
        <f t="shared" si="27"/>
        <v>0</v>
      </c>
      <c r="CW45" s="634">
        <f t="shared" si="28"/>
        <v>0</v>
      </c>
      <c r="CX45" s="634">
        <f t="shared" si="29"/>
        <v>0</v>
      </c>
      <c r="CY45" s="107"/>
      <c r="CZ45" s="107"/>
      <c r="DA45" s="107"/>
      <c r="DB45" s="107"/>
      <c r="DN45" s="107"/>
      <c r="DO45" s="107"/>
      <c r="DP45" s="107"/>
      <c r="DQ45" s="107"/>
      <c r="DR45" s="107"/>
      <c r="DS45" s="107"/>
      <c r="DT45" s="107"/>
      <c r="DU45" s="107"/>
      <c r="DV45" s="107"/>
      <c r="DY45"/>
    </row>
    <row r="46" spans="1:129" ht="15" customHeight="1">
      <c r="A46" s="128"/>
      <c r="C46" s="35" t="s">
        <v>5054</v>
      </c>
      <c r="D46" s="800" t="str">
        <f>IF(CNGE_2026_M1_Secc1_Sub1!$D63="","",CNGE_2026_M1_Secc1_Sub1!$D63)</f>
        <v/>
      </c>
      <c r="E46" s="723"/>
      <c r="F46" s="723"/>
      <c r="G46" s="724"/>
      <c r="H46" s="728"/>
      <c r="I46" s="714"/>
      <c r="J46" s="805"/>
      <c r="K46" s="847"/>
      <c r="L46" s="714"/>
      <c r="M46" s="805"/>
      <c r="N46" s="640"/>
      <c r="O46" s="638"/>
      <c r="P46" s="638"/>
      <c r="Q46" s="728"/>
      <c r="R46" s="714"/>
      <c r="S46" s="805"/>
      <c r="T46" s="847"/>
      <c r="U46" s="714"/>
      <c r="V46" s="805"/>
      <c r="W46" s="640"/>
      <c r="X46" s="638"/>
      <c r="Y46" s="638"/>
      <c r="Z46" s="728"/>
      <c r="AA46" s="714"/>
      <c r="AB46" s="805"/>
      <c r="AC46" s="847"/>
      <c r="AD46" s="714"/>
      <c r="AE46" s="805"/>
      <c r="AF46" s="640"/>
      <c r="AG46" s="638"/>
      <c r="AH46" s="638"/>
      <c r="AI46" s="728"/>
      <c r="AJ46" s="714"/>
      <c r="AK46" s="805"/>
      <c r="AL46" s="847"/>
      <c r="AM46" s="714"/>
      <c r="AN46" s="805"/>
      <c r="AO46" s="640"/>
      <c r="AP46" s="638"/>
      <c r="AQ46" s="638"/>
      <c r="AR46" s="728"/>
      <c r="AS46" s="714"/>
      <c r="AT46" s="805"/>
      <c r="AU46" s="847"/>
      <c r="AV46" s="714"/>
      <c r="AW46" s="805"/>
      <c r="AX46" s="640"/>
      <c r="AY46" s="638"/>
      <c r="AZ46" s="638"/>
      <c r="BB46">
        <f t="shared" si="1"/>
        <v>0</v>
      </c>
      <c r="BC46">
        <f t="shared" si="2"/>
        <v>0</v>
      </c>
      <c r="BD46">
        <f t="shared" si="3"/>
        <v>0</v>
      </c>
      <c r="BE46">
        <f t="shared" si="4"/>
        <v>0</v>
      </c>
      <c r="BF46">
        <f t="shared" si="5"/>
        <v>0</v>
      </c>
      <c r="BG46">
        <f t="shared" si="6"/>
        <v>0</v>
      </c>
      <c r="BH46">
        <f t="shared" si="7"/>
        <v>0</v>
      </c>
      <c r="BI46">
        <f t="shared" si="8"/>
        <v>0</v>
      </c>
      <c r="BJ46">
        <f t="shared" si="9"/>
        <v>0</v>
      </c>
      <c r="BK46">
        <f t="shared" si="10"/>
        <v>0</v>
      </c>
      <c r="BL46">
        <f t="shared" si="11"/>
        <v>0</v>
      </c>
      <c r="BM46">
        <f t="shared" si="12"/>
        <v>0</v>
      </c>
      <c r="BN46">
        <f t="shared" si="13"/>
        <v>0</v>
      </c>
      <c r="BO46">
        <f t="shared" si="14"/>
        <v>0</v>
      </c>
      <c r="BP46">
        <f t="shared" si="15"/>
        <v>0</v>
      </c>
      <c r="BQ46">
        <f t="shared" si="16"/>
        <v>0</v>
      </c>
      <c r="BR46">
        <f t="shared" si="17"/>
        <v>0</v>
      </c>
      <c r="BS46">
        <f t="shared" si="18"/>
        <v>0</v>
      </c>
      <c r="BT46">
        <f t="shared" si="19"/>
        <v>0</v>
      </c>
      <c r="BU46">
        <f t="shared" si="20"/>
        <v>0</v>
      </c>
      <c r="BV46" s="293">
        <f t="shared" si="21"/>
        <v>0</v>
      </c>
      <c r="BW46" s="352" t="str">
        <f>IF(BV46=0,"",
IF(SUM($BV$24:BV46)=1,BX46,
IF($BV$144&gt;SUM($BV$24:BV46),_xlfn.CONCAT(", ",BX46),
IF($BV$144=SUM($BV$24:BV46),_xlfn.CONCAT(" y ",BX46)))))</f>
        <v/>
      </c>
      <c r="BX46" s="120" t="s">
        <v>5169</v>
      </c>
      <c r="BY46" s="398">
        <f>IF(AND(CNGE_2026_M1_Secc1_Sub3!$S86&lt;&gt;"",CNGE_2026_M1_Secc1_Sub3!$S86&lt;&gt;1,COUNTA(H46:AZ46)&gt;0),1,0)</f>
        <v>0</v>
      </c>
      <c r="BZ46" s="290">
        <f t="shared" si="0"/>
        <v>0</v>
      </c>
      <c r="CA46" s="293">
        <f t="shared" si="22"/>
        <v>0</v>
      </c>
      <c r="CB46" s="283" t="str">
        <f>IF(CA46=0,"",
IF(SUM($CA$24:CA46)=1,CC46,
IF($CA$144&gt;SUM($CA$24:CA46),_xlfn.CONCAT(", ",CC46),
IF($CA$144=SUM($CA$24:CA46),_xlfn.CONCAT(" y ",CC46)))))</f>
        <v/>
      </c>
      <c r="CC46" s="33" t="s">
        <v>5169</v>
      </c>
      <c r="CD46" s="441">
        <f>IF(COUNTA(K46,T46,AC46,AL46,AU46)=SUM(CNGE_2026_M1_Secc1_Sub3!Y86),0,1)</f>
        <v>0</v>
      </c>
      <c r="CE46" s="282">
        <f t="shared" si="23"/>
        <v>0</v>
      </c>
      <c r="CF46" s="283" t="str">
        <f>IF(CE46=0,"",
IF(SUM($CE$24:CE46)=1,CG46,
IF($CE$144&gt;SUM($CE$24:CE46),_xlfn.CONCAT(", ",CG46),
IF($CE$144=SUM($CE$24:CE46),_xlfn.CONCAT(" y ",CG46)))))</f>
        <v/>
      </c>
      <c r="CG46" s="120" t="s">
        <v>5169</v>
      </c>
      <c r="CH46" s="370">
        <f>IF(OR(N46="NS",W46="NS",AF46="NS",AO46="NS",AX46="NS",CNGE_2026_M1_Secc1_Sub2!$M398="NS"),0,IF(AND(N46="NA",W46="NA",AF46="NA",AO46="NA",AX46="NA",CNGE_2026_M1_Secc1_Sub2!$M398="NA"),0,IF(SUM(N46,W46,AF46,AO46,AX46)&lt;=CNGE_2026_M1_Secc1_Sub2!$M398,0,1)))</f>
        <v>0</v>
      </c>
      <c r="CI46" s="371">
        <f>IF(OR(O46="NS",X46="NS",AG46="NS",AP46="NS",AY46="NS",CNGE_2026_M1_Secc1_Sub2!$S398="NS"),0,IF(AND(O46="NA",X46="NA",AG46="NA",AP46="NA",AY46="NA",CNGE_2026_M1_Secc1_Sub2!$S398="NA"),0,IF(SUM(O46,X46,AG46,AP46,AY46)&lt;=CNGE_2026_M1_Secc1_Sub2!$S398,0,1)))</f>
        <v>0</v>
      </c>
      <c r="CJ46" s="372">
        <f>IF(OR(P46="NS",Y46="NS",AH46="NS",AQ46="NS",AZ46="NS",CNGE_2026_M1_Secc1_Sub2!$Y398="NS"),0,IF(AND(P46="NA",Y46="NA",AH46="NA",AQ46="NA",AZ46="NA",CNGE_2026_M1_Secc1_Sub2!$Y398="NA"),0,IF(SUM(P46,Y46,AH46,AQ46,AZ46)&lt;=CNGE_2026_M1_Secc1_Sub2!$Y398,0,1)))</f>
        <v>0</v>
      </c>
      <c r="CK46" s="282">
        <f t="shared" si="24"/>
        <v>0</v>
      </c>
      <c r="CL46" s="283" t="str">
        <f>IF(CK46=0,"",
IF(SUM($CK$24:CK46)=1,CM46,
IF($CK$144&gt;SUM($CK$24:CK46),_xlfn.CONCAT(", ",CM46),
IF($CK$144=SUM($CK$24:CK46),_xlfn.CONCAT(" y ",CM46)))))</f>
        <v/>
      </c>
      <c r="CM46" s="33" t="s">
        <v>5169</v>
      </c>
      <c r="CN46" s="535">
        <f>SUM(CNGE_2026_M1_Secc1_Sub3!$Y86)</f>
        <v>0</v>
      </c>
      <c r="CO46" s="629" cm="1">
        <f t="array" aca="1" ref="CO46" ca="1">IF(OR(K46=" ",AND(EXACT(UPPER(TRIM(SUBSTITUTE(K46,CHAR(160)," "))),TRIM(SUBSTITUTE(K46,CHAR(160)," "))),SUMPRODUCT(--ISNUMBER(MATCH(MID(TRIM(SUBSTITUTE(K46,CHAR(160)," ")),ROW(INDIRECT("1:"&amp;LEN(TRIM(SUBSTITUTE(K46,CHAR(160)," "))))),1),{"A","B","C","D","E","F","G","H","I","J","K","L","M","N","O","P","Q","R","S","T","U","V","W","X","Y","Z","Ñ","0","1","2","3","4","5","6","7","8","9"," "},0)))=LEN(TRIM(SUBSTITUTE(K46,CHAR(160)," "))))),0,1)</f>
        <v>0</v>
      </c>
      <c r="CP46" s="629" cm="1">
        <f t="array" aca="1" ref="CP46" ca="1">IF(OR(T46=" ",AND(EXACT(UPPER(TRIM(SUBSTITUTE(T46,CHAR(160)," "))),TRIM(SUBSTITUTE(T46,CHAR(160)," "))),SUMPRODUCT(--ISNUMBER(MATCH(MID(TRIM(SUBSTITUTE(T46,CHAR(160)," ")),ROW(INDIRECT("1:"&amp;LEN(TRIM(SUBSTITUTE(T46,CHAR(160)," "))))),1),{"A","B","C","D","E","F","G","H","I","J","K","L","M","N","O","P","Q","R","S","T","U","V","W","X","Y","Z","Ñ","0","1","2","3","4","5","6","7","8","9"," "},0)))=LEN(TRIM(SUBSTITUTE(T46,CHAR(160)," "))))),0,1)</f>
        <v>0</v>
      </c>
      <c r="CQ46" s="629" cm="1">
        <f t="array" aca="1" ref="CQ46" ca="1">IF(OR(AC46=" ",AND(EXACT(UPPER(TRIM(SUBSTITUTE(AC46,CHAR(160)," "))),TRIM(SUBSTITUTE(AC46,CHAR(160)," "))),SUMPRODUCT(--ISNUMBER(MATCH(MID(TRIM(SUBSTITUTE(AC46,CHAR(160)," ")),ROW(INDIRECT("1:"&amp;LEN(TRIM(SUBSTITUTE(AC46,CHAR(160)," "))))),1),{"A","B","C","D","E","F","G","H","I","J","K","L","M","N","O","P","Q","R","S","T","U","V","W","X","Y","Z","Ñ","0","1","2","3","4","5","6","7","8","9"," "},0)))=LEN(TRIM(SUBSTITUTE(AC46,CHAR(160)," "))))),0,1)</f>
        <v>0</v>
      </c>
      <c r="CR46" s="629" cm="1">
        <f t="array" aca="1" ref="CR46" ca="1">IF(OR(AL46=" ",AND(EXACT(UPPER(TRIM(SUBSTITUTE(AL46,CHAR(160)," "))),TRIM(SUBSTITUTE(AL46,CHAR(160)," "))),SUMPRODUCT(--ISNUMBER(MATCH(MID(TRIM(SUBSTITUTE(AL46,CHAR(160)," ")),ROW(INDIRECT("1:"&amp;LEN(TRIM(SUBSTITUTE(AL46,CHAR(160)," "))))),1),{"A","B","C","D","E","F","G","H","I","J","K","L","M","N","O","P","Q","R","S","T","U","V","W","X","Y","Z","Ñ","0","1","2","3","4","5","6","7","8","9"," "},0)))=LEN(TRIM(SUBSTITUTE(AL46,CHAR(160)," "))))),0,1)</f>
        <v>0</v>
      </c>
      <c r="CS46" s="629" cm="1">
        <f t="array" aca="1" ref="CS46" ca="1">IF(OR(AU46=" ",AND(EXACT(UPPER(TRIM(SUBSTITUTE(AU46,CHAR(160)," "))),TRIM(SUBSTITUTE(AU46,CHAR(160)," "))),SUMPRODUCT(--ISNUMBER(MATCH(MID(TRIM(SUBSTITUTE(AU46,CHAR(160)," ")),ROW(INDIRECT("1:"&amp;LEN(TRIM(SUBSTITUTE(AU46,CHAR(160)," "))))),1),{"A","B","C","D","E","F","G","H","I","J","K","L","M","N","O","P","Q","R","S","T","U","V","W","X","Y","Z","Ñ","0","1","2","3","4","5","6","7","8","9"," "},0)))=LEN(TRIM(SUBSTITUTE(AU46,CHAR(160)," "))))),0,1)</f>
        <v>0</v>
      </c>
      <c r="CT46" s="634">
        <f t="shared" si="25"/>
        <v>0</v>
      </c>
      <c r="CU46" s="634">
        <f t="shared" si="26"/>
        <v>0</v>
      </c>
      <c r="CV46" s="634">
        <f t="shared" si="27"/>
        <v>0</v>
      </c>
      <c r="CW46" s="634">
        <f t="shared" si="28"/>
        <v>0</v>
      </c>
      <c r="CX46" s="634">
        <f t="shared" si="29"/>
        <v>0</v>
      </c>
      <c r="CY46" s="107"/>
      <c r="CZ46" s="107"/>
      <c r="DA46" s="107"/>
      <c r="DB46" s="107"/>
      <c r="DN46" s="107"/>
      <c r="DO46" s="107"/>
      <c r="DP46" s="107"/>
      <c r="DQ46" s="107"/>
      <c r="DR46" s="107"/>
      <c r="DS46" s="107"/>
      <c r="DT46" s="107"/>
      <c r="DU46" s="107"/>
      <c r="DV46" s="107"/>
      <c r="DY46"/>
    </row>
    <row r="47" spans="1:129" ht="15" customHeight="1">
      <c r="A47" s="128"/>
      <c r="C47" s="35" t="s">
        <v>5055</v>
      </c>
      <c r="D47" s="800" t="str">
        <f>IF(CNGE_2026_M1_Secc1_Sub1!$D64="","",CNGE_2026_M1_Secc1_Sub1!$D64)</f>
        <v/>
      </c>
      <c r="E47" s="723"/>
      <c r="F47" s="723"/>
      <c r="G47" s="724"/>
      <c r="H47" s="728"/>
      <c r="I47" s="714"/>
      <c r="J47" s="805"/>
      <c r="K47" s="847"/>
      <c r="L47" s="714"/>
      <c r="M47" s="805"/>
      <c r="N47" s="640"/>
      <c r="O47" s="638"/>
      <c r="P47" s="638"/>
      <c r="Q47" s="728"/>
      <c r="R47" s="714"/>
      <c r="S47" s="805"/>
      <c r="T47" s="847"/>
      <c r="U47" s="714"/>
      <c r="V47" s="805"/>
      <c r="W47" s="640"/>
      <c r="X47" s="638"/>
      <c r="Y47" s="638"/>
      <c r="Z47" s="728"/>
      <c r="AA47" s="714"/>
      <c r="AB47" s="805"/>
      <c r="AC47" s="847"/>
      <c r="AD47" s="714"/>
      <c r="AE47" s="805"/>
      <c r="AF47" s="640"/>
      <c r="AG47" s="638"/>
      <c r="AH47" s="638"/>
      <c r="AI47" s="728"/>
      <c r="AJ47" s="714"/>
      <c r="AK47" s="805"/>
      <c r="AL47" s="847"/>
      <c r="AM47" s="714"/>
      <c r="AN47" s="805"/>
      <c r="AO47" s="640"/>
      <c r="AP47" s="638"/>
      <c r="AQ47" s="638"/>
      <c r="AR47" s="728"/>
      <c r="AS47" s="714"/>
      <c r="AT47" s="805"/>
      <c r="AU47" s="847"/>
      <c r="AV47" s="714"/>
      <c r="AW47" s="805"/>
      <c r="AX47" s="640"/>
      <c r="AY47" s="638"/>
      <c r="AZ47" s="638"/>
      <c r="BB47">
        <f t="shared" si="1"/>
        <v>0</v>
      </c>
      <c r="BC47">
        <f t="shared" si="2"/>
        <v>0</v>
      </c>
      <c r="BD47">
        <f t="shared" si="3"/>
        <v>0</v>
      </c>
      <c r="BE47">
        <f t="shared" si="4"/>
        <v>0</v>
      </c>
      <c r="BF47">
        <f t="shared" si="5"/>
        <v>0</v>
      </c>
      <c r="BG47">
        <f t="shared" si="6"/>
        <v>0</v>
      </c>
      <c r="BH47">
        <f t="shared" si="7"/>
        <v>0</v>
      </c>
      <c r="BI47">
        <f t="shared" si="8"/>
        <v>0</v>
      </c>
      <c r="BJ47">
        <f t="shared" si="9"/>
        <v>0</v>
      </c>
      <c r="BK47">
        <f t="shared" si="10"/>
        <v>0</v>
      </c>
      <c r="BL47">
        <f t="shared" si="11"/>
        <v>0</v>
      </c>
      <c r="BM47">
        <f t="shared" si="12"/>
        <v>0</v>
      </c>
      <c r="BN47">
        <f t="shared" si="13"/>
        <v>0</v>
      </c>
      <c r="BO47">
        <f t="shared" si="14"/>
        <v>0</v>
      </c>
      <c r="BP47">
        <f t="shared" si="15"/>
        <v>0</v>
      </c>
      <c r="BQ47">
        <f t="shared" si="16"/>
        <v>0</v>
      </c>
      <c r="BR47">
        <f t="shared" si="17"/>
        <v>0</v>
      </c>
      <c r="BS47">
        <f t="shared" si="18"/>
        <v>0</v>
      </c>
      <c r="BT47">
        <f t="shared" si="19"/>
        <v>0</v>
      </c>
      <c r="BU47">
        <f t="shared" si="20"/>
        <v>0</v>
      </c>
      <c r="BV47" s="293">
        <f t="shared" si="21"/>
        <v>0</v>
      </c>
      <c r="BW47" s="352" t="str">
        <f>IF(BV47=0,"",
IF(SUM($BV$24:BV47)=1,BX47,
IF($BV$144&gt;SUM($BV$24:BV47),_xlfn.CONCAT(", ",BX47),
IF($BV$144=SUM($BV$24:BV47),_xlfn.CONCAT(" y ",BX47)))))</f>
        <v/>
      </c>
      <c r="BX47" s="120" t="s">
        <v>5171</v>
      </c>
      <c r="BY47" s="398">
        <f>IF(AND(CNGE_2026_M1_Secc1_Sub3!$S87&lt;&gt;"",CNGE_2026_M1_Secc1_Sub3!$S87&lt;&gt;1,COUNTA(H47:AZ47)&gt;0),1,0)</f>
        <v>0</v>
      </c>
      <c r="BZ47" s="290">
        <f t="shared" si="0"/>
        <v>0</v>
      </c>
      <c r="CA47" s="293">
        <f t="shared" si="22"/>
        <v>0</v>
      </c>
      <c r="CB47" s="283" t="str">
        <f>IF(CA47=0,"",
IF(SUM($CA$24:CA47)=1,CC47,
IF($CA$144&gt;SUM($CA$24:CA47),_xlfn.CONCAT(", ",CC47),
IF($CA$144=SUM($CA$24:CA47),_xlfn.CONCAT(" y ",CC47)))))</f>
        <v/>
      </c>
      <c r="CC47" s="33" t="s">
        <v>5171</v>
      </c>
      <c r="CD47" s="441">
        <f>IF(COUNTA(K47,T47,AC47,AL47,AU47)=SUM(CNGE_2026_M1_Secc1_Sub3!Y87),0,1)</f>
        <v>0</v>
      </c>
      <c r="CE47" s="282">
        <f t="shared" si="23"/>
        <v>0</v>
      </c>
      <c r="CF47" s="283" t="str">
        <f>IF(CE47=0,"",
IF(SUM($CE$24:CE47)=1,CG47,
IF($CE$144&gt;SUM($CE$24:CE47),_xlfn.CONCAT(", ",CG47),
IF($CE$144=SUM($CE$24:CE47),_xlfn.CONCAT(" y ",CG47)))))</f>
        <v/>
      </c>
      <c r="CG47" s="120" t="s">
        <v>5171</v>
      </c>
      <c r="CH47" s="370">
        <f>IF(OR(N47="NS",W47="NS",AF47="NS",AO47="NS",AX47="NS",CNGE_2026_M1_Secc1_Sub2!$M399="NS"),0,IF(AND(N47="NA",W47="NA",AF47="NA",AO47="NA",AX47="NA",CNGE_2026_M1_Secc1_Sub2!$M399="NA"),0,IF(SUM(N47,W47,AF47,AO47,AX47)&lt;=CNGE_2026_M1_Secc1_Sub2!$M399,0,1)))</f>
        <v>0</v>
      </c>
      <c r="CI47" s="371">
        <f>IF(OR(O47="NS",X47="NS",AG47="NS",AP47="NS",AY47="NS",CNGE_2026_M1_Secc1_Sub2!$S399="NS"),0,IF(AND(O47="NA",X47="NA",AG47="NA",AP47="NA",AY47="NA",CNGE_2026_M1_Secc1_Sub2!$S399="NA"),0,IF(SUM(O47,X47,AG47,AP47,AY47)&lt;=CNGE_2026_M1_Secc1_Sub2!$S399,0,1)))</f>
        <v>0</v>
      </c>
      <c r="CJ47" s="372">
        <f>IF(OR(P47="NS",Y47="NS",AH47="NS",AQ47="NS",AZ47="NS",CNGE_2026_M1_Secc1_Sub2!$Y399="NS"),0,IF(AND(P47="NA",Y47="NA",AH47="NA",AQ47="NA",AZ47="NA",CNGE_2026_M1_Secc1_Sub2!$Y399="NA"),0,IF(SUM(P47,Y47,AH47,AQ47,AZ47)&lt;=CNGE_2026_M1_Secc1_Sub2!$Y399,0,1)))</f>
        <v>0</v>
      </c>
      <c r="CK47" s="282">
        <f t="shared" si="24"/>
        <v>0</v>
      </c>
      <c r="CL47" s="283" t="str">
        <f>IF(CK47=0,"",
IF(SUM($CK$24:CK47)=1,CM47,
IF($CK$144&gt;SUM($CK$24:CK47),_xlfn.CONCAT(", ",CM47),
IF($CK$144=SUM($CK$24:CK47),_xlfn.CONCAT(" y ",CM47)))))</f>
        <v/>
      </c>
      <c r="CM47" s="33" t="s">
        <v>5171</v>
      </c>
      <c r="CN47" s="535">
        <f>SUM(CNGE_2026_M1_Secc1_Sub3!$Y87)</f>
        <v>0</v>
      </c>
      <c r="CO47" s="629" cm="1">
        <f t="array" aca="1" ref="CO47" ca="1">IF(OR(K47=" ",AND(EXACT(UPPER(TRIM(SUBSTITUTE(K47,CHAR(160)," "))),TRIM(SUBSTITUTE(K47,CHAR(160)," "))),SUMPRODUCT(--ISNUMBER(MATCH(MID(TRIM(SUBSTITUTE(K47,CHAR(160)," ")),ROW(INDIRECT("1:"&amp;LEN(TRIM(SUBSTITUTE(K47,CHAR(160)," "))))),1),{"A","B","C","D","E","F","G","H","I","J","K","L","M","N","O","P","Q","R","S","T","U","V","W","X","Y","Z","Ñ","0","1","2","3","4","5","6","7","8","9"," "},0)))=LEN(TRIM(SUBSTITUTE(K47,CHAR(160)," "))))),0,1)</f>
        <v>0</v>
      </c>
      <c r="CP47" s="629" cm="1">
        <f t="array" aca="1" ref="CP47" ca="1">IF(OR(T47=" ",AND(EXACT(UPPER(TRIM(SUBSTITUTE(T47,CHAR(160)," "))),TRIM(SUBSTITUTE(T47,CHAR(160)," "))),SUMPRODUCT(--ISNUMBER(MATCH(MID(TRIM(SUBSTITUTE(T47,CHAR(160)," ")),ROW(INDIRECT("1:"&amp;LEN(TRIM(SUBSTITUTE(T47,CHAR(160)," "))))),1),{"A","B","C","D","E","F","G","H","I","J","K","L","M","N","O","P","Q","R","S","T","U","V","W","X","Y","Z","Ñ","0","1","2","3","4","5","6","7","8","9"," "},0)))=LEN(TRIM(SUBSTITUTE(T47,CHAR(160)," "))))),0,1)</f>
        <v>0</v>
      </c>
      <c r="CQ47" s="629" cm="1">
        <f t="array" aca="1" ref="CQ47" ca="1">IF(OR(AC47=" ",AND(EXACT(UPPER(TRIM(SUBSTITUTE(AC47,CHAR(160)," "))),TRIM(SUBSTITUTE(AC47,CHAR(160)," "))),SUMPRODUCT(--ISNUMBER(MATCH(MID(TRIM(SUBSTITUTE(AC47,CHAR(160)," ")),ROW(INDIRECT("1:"&amp;LEN(TRIM(SUBSTITUTE(AC47,CHAR(160)," "))))),1),{"A","B","C","D","E","F","G","H","I","J","K","L","M","N","O","P","Q","R","S","T","U","V","W","X","Y","Z","Ñ","0","1","2","3","4","5","6","7","8","9"," "},0)))=LEN(TRIM(SUBSTITUTE(AC47,CHAR(160)," "))))),0,1)</f>
        <v>0</v>
      </c>
      <c r="CR47" s="629" cm="1">
        <f t="array" aca="1" ref="CR47" ca="1">IF(OR(AL47=" ",AND(EXACT(UPPER(TRIM(SUBSTITUTE(AL47,CHAR(160)," "))),TRIM(SUBSTITUTE(AL47,CHAR(160)," "))),SUMPRODUCT(--ISNUMBER(MATCH(MID(TRIM(SUBSTITUTE(AL47,CHAR(160)," ")),ROW(INDIRECT("1:"&amp;LEN(TRIM(SUBSTITUTE(AL47,CHAR(160)," "))))),1),{"A","B","C","D","E","F","G","H","I","J","K","L","M","N","O","P","Q","R","S","T","U","V","W","X","Y","Z","Ñ","0","1","2","3","4","5","6","7","8","9"," "},0)))=LEN(TRIM(SUBSTITUTE(AL47,CHAR(160)," "))))),0,1)</f>
        <v>0</v>
      </c>
      <c r="CS47" s="629" cm="1">
        <f t="array" aca="1" ref="CS47" ca="1">IF(OR(AU47=" ",AND(EXACT(UPPER(TRIM(SUBSTITUTE(AU47,CHAR(160)," "))),TRIM(SUBSTITUTE(AU47,CHAR(160)," "))),SUMPRODUCT(--ISNUMBER(MATCH(MID(TRIM(SUBSTITUTE(AU47,CHAR(160)," ")),ROW(INDIRECT("1:"&amp;LEN(TRIM(SUBSTITUTE(AU47,CHAR(160)," "))))),1),{"A","B","C","D","E","F","G","H","I","J","K","L","M","N","O","P","Q","R","S","T","U","V","W","X","Y","Z","Ñ","0","1","2","3","4","5","6","7","8","9"," "},0)))=LEN(TRIM(SUBSTITUTE(AU47,CHAR(160)," "))))),0,1)</f>
        <v>0</v>
      </c>
      <c r="CT47" s="634">
        <f t="shared" si="25"/>
        <v>0</v>
      </c>
      <c r="CU47" s="634">
        <f t="shared" si="26"/>
        <v>0</v>
      </c>
      <c r="CV47" s="634">
        <f t="shared" si="27"/>
        <v>0</v>
      </c>
      <c r="CW47" s="634">
        <f t="shared" si="28"/>
        <v>0</v>
      </c>
      <c r="CX47" s="634">
        <f t="shared" si="29"/>
        <v>0</v>
      </c>
      <c r="CY47" s="107"/>
      <c r="CZ47" s="107"/>
      <c r="DA47" s="107"/>
      <c r="DB47" s="107"/>
      <c r="DN47" s="107"/>
      <c r="DO47" s="107"/>
      <c r="DP47" s="107"/>
      <c r="DQ47" s="107"/>
      <c r="DR47" s="107"/>
      <c r="DS47" s="107"/>
      <c r="DT47" s="107"/>
      <c r="DU47" s="107"/>
      <c r="DV47" s="107"/>
      <c r="DY47"/>
    </row>
    <row r="48" spans="1:129" ht="15" customHeight="1">
      <c r="A48" s="128"/>
      <c r="C48" s="35" t="s">
        <v>5056</v>
      </c>
      <c r="D48" s="800" t="str">
        <f>IF(CNGE_2026_M1_Secc1_Sub1!$D65="","",CNGE_2026_M1_Secc1_Sub1!$D65)</f>
        <v/>
      </c>
      <c r="E48" s="723"/>
      <c r="F48" s="723"/>
      <c r="G48" s="724"/>
      <c r="H48" s="728"/>
      <c r="I48" s="714"/>
      <c r="J48" s="805"/>
      <c r="K48" s="847"/>
      <c r="L48" s="714"/>
      <c r="M48" s="805"/>
      <c r="N48" s="640"/>
      <c r="O48" s="638"/>
      <c r="P48" s="638"/>
      <c r="Q48" s="728"/>
      <c r="R48" s="714"/>
      <c r="S48" s="805"/>
      <c r="T48" s="847"/>
      <c r="U48" s="714"/>
      <c r="V48" s="805"/>
      <c r="W48" s="640"/>
      <c r="X48" s="638"/>
      <c r="Y48" s="638"/>
      <c r="Z48" s="728"/>
      <c r="AA48" s="714"/>
      <c r="AB48" s="805"/>
      <c r="AC48" s="847"/>
      <c r="AD48" s="714"/>
      <c r="AE48" s="805"/>
      <c r="AF48" s="640"/>
      <c r="AG48" s="638"/>
      <c r="AH48" s="638"/>
      <c r="AI48" s="728"/>
      <c r="AJ48" s="714"/>
      <c r="AK48" s="805"/>
      <c r="AL48" s="847"/>
      <c r="AM48" s="714"/>
      <c r="AN48" s="805"/>
      <c r="AO48" s="640"/>
      <c r="AP48" s="638"/>
      <c r="AQ48" s="638"/>
      <c r="AR48" s="728"/>
      <c r="AS48" s="714"/>
      <c r="AT48" s="805"/>
      <c r="AU48" s="847"/>
      <c r="AV48" s="714"/>
      <c r="AW48" s="805"/>
      <c r="AX48" s="640"/>
      <c r="AY48" s="638"/>
      <c r="AZ48" s="638"/>
      <c r="BB48">
        <f t="shared" si="1"/>
        <v>0</v>
      </c>
      <c r="BC48">
        <f t="shared" si="2"/>
        <v>0</v>
      </c>
      <c r="BD48">
        <f t="shared" si="3"/>
        <v>0</v>
      </c>
      <c r="BE48">
        <f t="shared" si="4"/>
        <v>0</v>
      </c>
      <c r="BF48">
        <f t="shared" si="5"/>
        <v>0</v>
      </c>
      <c r="BG48">
        <f t="shared" si="6"/>
        <v>0</v>
      </c>
      <c r="BH48">
        <f t="shared" si="7"/>
        <v>0</v>
      </c>
      <c r="BI48">
        <f t="shared" si="8"/>
        <v>0</v>
      </c>
      <c r="BJ48">
        <f t="shared" si="9"/>
        <v>0</v>
      </c>
      <c r="BK48">
        <f t="shared" si="10"/>
        <v>0</v>
      </c>
      <c r="BL48">
        <f t="shared" si="11"/>
        <v>0</v>
      </c>
      <c r="BM48">
        <f t="shared" si="12"/>
        <v>0</v>
      </c>
      <c r="BN48">
        <f t="shared" si="13"/>
        <v>0</v>
      </c>
      <c r="BO48">
        <f t="shared" si="14"/>
        <v>0</v>
      </c>
      <c r="BP48">
        <f t="shared" si="15"/>
        <v>0</v>
      </c>
      <c r="BQ48">
        <f t="shared" si="16"/>
        <v>0</v>
      </c>
      <c r="BR48">
        <f t="shared" si="17"/>
        <v>0</v>
      </c>
      <c r="BS48">
        <f t="shared" si="18"/>
        <v>0</v>
      </c>
      <c r="BT48">
        <f t="shared" si="19"/>
        <v>0</v>
      </c>
      <c r="BU48">
        <f t="shared" si="20"/>
        <v>0</v>
      </c>
      <c r="BV48" s="293">
        <f t="shared" si="21"/>
        <v>0</v>
      </c>
      <c r="BW48" s="352" t="str">
        <f>IF(BV48=0,"",
IF(SUM($BV$24:BV48)=1,BX48,
IF($BV$144&gt;SUM($BV$24:BV48),_xlfn.CONCAT(", ",BX48),
IF($BV$144=SUM($BV$24:BV48),_xlfn.CONCAT(" y ",BX48)))))</f>
        <v/>
      </c>
      <c r="BX48" s="120" t="s">
        <v>5173</v>
      </c>
      <c r="BY48" s="398">
        <f>IF(AND(CNGE_2026_M1_Secc1_Sub3!$S88&lt;&gt;"",CNGE_2026_M1_Secc1_Sub3!$S88&lt;&gt;1,COUNTA(H48:AZ48)&gt;0),1,0)</f>
        <v>0</v>
      </c>
      <c r="BZ48" s="290">
        <f t="shared" si="0"/>
        <v>0</v>
      </c>
      <c r="CA48" s="293">
        <f t="shared" si="22"/>
        <v>0</v>
      </c>
      <c r="CB48" s="283" t="str">
        <f>IF(CA48=0,"",
IF(SUM($CA$24:CA48)=1,CC48,
IF($CA$144&gt;SUM($CA$24:CA48),_xlfn.CONCAT(", ",CC48),
IF($CA$144=SUM($CA$24:CA48),_xlfn.CONCAT(" y ",CC48)))))</f>
        <v/>
      </c>
      <c r="CC48" s="33" t="s">
        <v>5173</v>
      </c>
      <c r="CD48" s="441">
        <f>IF(COUNTA(K48,T48,AC48,AL48,AU48)=SUM(CNGE_2026_M1_Secc1_Sub3!Y88),0,1)</f>
        <v>0</v>
      </c>
      <c r="CE48" s="282">
        <f t="shared" si="23"/>
        <v>0</v>
      </c>
      <c r="CF48" s="283" t="str">
        <f>IF(CE48=0,"",
IF(SUM($CE$24:CE48)=1,CG48,
IF($CE$144&gt;SUM($CE$24:CE48),_xlfn.CONCAT(", ",CG48),
IF($CE$144=SUM($CE$24:CE48),_xlfn.CONCAT(" y ",CG48)))))</f>
        <v/>
      </c>
      <c r="CG48" s="120" t="s">
        <v>5173</v>
      </c>
      <c r="CH48" s="370">
        <f>IF(OR(N48="NS",W48="NS",AF48="NS",AO48="NS",AX48="NS",CNGE_2026_M1_Secc1_Sub2!$M400="NS"),0,IF(AND(N48="NA",W48="NA",AF48="NA",AO48="NA",AX48="NA",CNGE_2026_M1_Secc1_Sub2!$M400="NA"),0,IF(SUM(N48,W48,AF48,AO48,AX48)&lt;=CNGE_2026_M1_Secc1_Sub2!$M400,0,1)))</f>
        <v>0</v>
      </c>
      <c r="CI48" s="371">
        <f>IF(OR(O48="NS",X48="NS",AG48="NS",AP48="NS",AY48="NS",CNGE_2026_M1_Secc1_Sub2!$S400="NS"),0,IF(AND(O48="NA",X48="NA",AG48="NA",AP48="NA",AY48="NA",CNGE_2026_M1_Secc1_Sub2!$S400="NA"),0,IF(SUM(O48,X48,AG48,AP48,AY48)&lt;=CNGE_2026_M1_Secc1_Sub2!$S400,0,1)))</f>
        <v>0</v>
      </c>
      <c r="CJ48" s="372">
        <f>IF(OR(P48="NS",Y48="NS",AH48="NS",AQ48="NS",AZ48="NS",CNGE_2026_M1_Secc1_Sub2!$Y400="NS"),0,IF(AND(P48="NA",Y48="NA",AH48="NA",AQ48="NA",AZ48="NA",CNGE_2026_M1_Secc1_Sub2!$Y400="NA"),0,IF(SUM(P48,Y48,AH48,AQ48,AZ48)&lt;=CNGE_2026_M1_Secc1_Sub2!$Y400,0,1)))</f>
        <v>0</v>
      </c>
      <c r="CK48" s="282">
        <f t="shared" si="24"/>
        <v>0</v>
      </c>
      <c r="CL48" s="283" t="str">
        <f>IF(CK48=0,"",
IF(SUM($CK$24:CK48)=1,CM48,
IF($CK$144&gt;SUM($CK$24:CK48),_xlfn.CONCAT(", ",CM48),
IF($CK$144=SUM($CK$24:CK48),_xlfn.CONCAT(" y ",CM48)))))</f>
        <v/>
      </c>
      <c r="CM48" s="33" t="s">
        <v>5173</v>
      </c>
      <c r="CN48" s="535">
        <f>SUM(CNGE_2026_M1_Secc1_Sub3!$Y88)</f>
        <v>0</v>
      </c>
      <c r="CO48" s="629" cm="1">
        <f t="array" aca="1" ref="CO48" ca="1">IF(OR(K48=" ",AND(EXACT(UPPER(TRIM(SUBSTITUTE(K48,CHAR(160)," "))),TRIM(SUBSTITUTE(K48,CHAR(160)," "))),SUMPRODUCT(--ISNUMBER(MATCH(MID(TRIM(SUBSTITUTE(K48,CHAR(160)," ")),ROW(INDIRECT("1:"&amp;LEN(TRIM(SUBSTITUTE(K48,CHAR(160)," "))))),1),{"A","B","C","D","E","F","G","H","I","J","K","L","M","N","O","P","Q","R","S","T","U","V","W","X","Y","Z","Ñ","0","1","2","3","4","5","6","7","8","9"," "},0)))=LEN(TRIM(SUBSTITUTE(K48,CHAR(160)," "))))),0,1)</f>
        <v>0</v>
      </c>
      <c r="CP48" s="629" cm="1">
        <f t="array" aca="1" ref="CP48" ca="1">IF(OR(T48=" ",AND(EXACT(UPPER(TRIM(SUBSTITUTE(T48,CHAR(160)," "))),TRIM(SUBSTITUTE(T48,CHAR(160)," "))),SUMPRODUCT(--ISNUMBER(MATCH(MID(TRIM(SUBSTITUTE(T48,CHAR(160)," ")),ROW(INDIRECT("1:"&amp;LEN(TRIM(SUBSTITUTE(T48,CHAR(160)," "))))),1),{"A","B","C","D","E","F","G","H","I","J","K","L","M","N","O","P","Q","R","S","T","U","V","W","X","Y","Z","Ñ","0","1","2","3","4","5","6","7","8","9"," "},0)))=LEN(TRIM(SUBSTITUTE(T48,CHAR(160)," "))))),0,1)</f>
        <v>0</v>
      </c>
      <c r="CQ48" s="629" cm="1">
        <f t="array" aca="1" ref="CQ48" ca="1">IF(OR(AC48=" ",AND(EXACT(UPPER(TRIM(SUBSTITUTE(AC48,CHAR(160)," "))),TRIM(SUBSTITUTE(AC48,CHAR(160)," "))),SUMPRODUCT(--ISNUMBER(MATCH(MID(TRIM(SUBSTITUTE(AC48,CHAR(160)," ")),ROW(INDIRECT("1:"&amp;LEN(TRIM(SUBSTITUTE(AC48,CHAR(160)," "))))),1),{"A","B","C","D","E","F","G","H","I","J","K","L","M","N","O","P","Q","R","S","T","U","V","W","X","Y","Z","Ñ","0","1","2","3","4","5","6","7","8","9"," "},0)))=LEN(TRIM(SUBSTITUTE(AC48,CHAR(160)," "))))),0,1)</f>
        <v>0</v>
      </c>
      <c r="CR48" s="629" cm="1">
        <f t="array" aca="1" ref="CR48" ca="1">IF(OR(AL48=" ",AND(EXACT(UPPER(TRIM(SUBSTITUTE(AL48,CHAR(160)," "))),TRIM(SUBSTITUTE(AL48,CHAR(160)," "))),SUMPRODUCT(--ISNUMBER(MATCH(MID(TRIM(SUBSTITUTE(AL48,CHAR(160)," ")),ROW(INDIRECT("1:"&amp;LEN(TRIM(SUBSTITUTE(AL48,CHAR(160)," "))))),1),{"A","B","C","D","E","F","G","H","I","J","K","L","M","N","O","P","Q","R","S","T","U","V","W","X","Y","Z","Ñ","0","1","2","3","4","5","6","7","8","9"," "},0)))=LEN(TRIM(SUBSTITUTE(AL48,CHAR(160)," "))))),0,1)</f>
        <v>0</v>
      </c>
      <c r="CS48" s="629" cm="1">
        <f t="array" aca="1" ref="CS48" ca="1">IF(OR(AU48=" ",AND(EXACT(UPPER(TRIM(SUBSTITUTE(AU48,CHAR(160)," "))),TRIM(SUBSTITUTE(AU48,CHAR(160)," "))),SUMPRODUCT(--ISNUMBER(MATCH(MID(TRIM(SUBSTITUTE(AU48,CHAR(160)," ")),ROW(INDIRECT("1:"&amp;LEN(TRIM(SUBSTITUTE(AU48,CHAR(160)," "))))),1),{"A","B","C","D","E","F","G","H","I","J","K","L","M","N","O","P","Q","R","S","T","U","V","W","X","Y","Z","Ñ","0","1","2","3","4","5","6","7","8","9"," "},0)))=LEN(TRIM(SUBSTITUTE(AU48,CHAR(160)," "))))),0,1)</f>
        <v>0</v>
      </c>
      <c r="CT48" s="634">
        <f t="shared" si="25"/>
        <v>0</v>
      </c>
      <c r="CU48" s="634">
        <f t="shared" si="26"/>
        <v>0</v>
      </c>
      <c r="CV48" s="634">
        <f t="shared" si="27"/>
        <v>0</v>
      </c>
      <c r="CW48" s="634">
        <f t="shared" si="28"/>
        <v>0</v>
      </c>
      <c r="CX48" s="634">
        <f t="shared" si="29"/>
        <v>0</v>
      </c>
      <c r="CY48" s="107"/>
      <c r="CZ48" s="107"/>
      <c r="DA48" s="107"/>
      <c r="DB48" s="107"/>
      <c r="DN48" s="107"/>
      <c r="DO48" s="107"/>
      <c r="DP48" s="107"/>
      <c r="DQ48" s="107"/>
      <c r="DR48" s="107"/>
      <c r="DS48" s="107"/>
      <c r="DT48" s="107"/>
      <c r="DU48" s="107"/>
      <c r="DV48" s="107"/>
      <c r="DY48"/>
    </row>
    <row r="49" spans="1:129" ht="15" customHeight="1">
      <c r="A49" s="128"/>
      <c r="C49" s="35" t="s">
        <v>5057</v>
      </c>
      <c r="D49" s="800" t="str">
        <f>IF(CNGE_2026_M1_Secc1_Sub1!$D66="","",CNGE_2026_M1_Secc1_Sub1!$D66)</f>
        <v/>
      </c>
      <c r="E49" s="723"/>
      <c r="F49" s="723"/>
      <c r="G49" s="724"/>
      <c r="H49" s="728"/>
      <c r="I49" s="714"/>
      <c r="J49" s="805"/>
      <c r="K49" s="847"/>
      <c r="L49" s="714"/>
      <c r="M49" s="805"/>
      <c r="N49" s="640"/>
      <c r="O49" s="638"/>
      <c r="P49" s="638"/>
      <c r="Q49" s="728"/>
      <c r="R49" s="714"/>
      <c r="S49" s="805"/>
      <c r="T49" s="847"/>
      <c r="U49" s="714"/>
      <c r="V49" s="805"/>
      <c r="W49" s="640"/>
      <c r="X49" s="638"/>
      <c r="Y49" s="638"/>
      <c r="Z49" s="728"/>
      <c r="AA49" s="714"/>
      <c r="AB49" s="805"/>
      <c r="AC49" s="847"/>
      <c r="AD49" s="714"/>
      <c r="AE49" s="805"/>
      <c r="AF49" s="640"/>
      <c r="AG49" s="638"/>
      <c r="AH49" s="638"/>
      <c r="AI49" s="728"/>
      <c r="AJ49" s="714"/>
      <c r="AK49" s="805"/>
      <c r="AL49" s="847"/>
      <c r="AM49" s="714"/>
      <c r="AN49" s="805"/>
      <c r="AO49" s="640"/>
      <c r="AP49" s="638"/>
      <c r="AQ49" s="638"/>
      <c r="AR49" s="728"/>
      <c r="AS49" s="714"/>
      <c r="AT49" s="805"/>
      <c r="AU49" s="847"/>
      <c r="AV49" s="714"/>
      <c r="AW49" s="805"/>
      <c r="AX49" s="640"/>
      <c r="AY49" s="638"/>
      <c r="AZ49" s="638"/>
      <c r="BB49">
        <f t="shared" si="1"/>
        <v>0</v>
      </c>
      <c r="BC49">
        <f t="shared" si="2"/>
        <v>0</v>
      </c>
      <c r="BD49">
        <f t="shared" si="3"/>
        <v>0</v>
      </c>
      <c r="BE49">
        <f t="shared" si="4"/>
        <v>0</v>
      </c>
      <c r="BF49">
        <f t="shared" si="5"/>
        <v>0</v>
      </c>
      <c r="BG49">
        <f t="shared" si="6"/>
        <v>0</v>
      </c>
      <c r="BH49">
        <f t="shared" si="7"/>
        <v>0</v>
      </c>
      <c r="BI49">
        <f t="shared" si="8"/>
        <v>0</v>
      </c>
      <c r="BJ49">
        <f t="shared" si="9"/>
        <v>0</v>
      </c>
      <c r="BK49">
        <f t="shared" si="10"/>
        <v>0</v>
      </c>
      <c r="BL49">
        <f t="shared" si="11"/>
        <v>0</v>
      </c>
      <c r="BM49">
        <f t="shared" si="12"/>
        <v>0</v>
      </c>
      <c r="BN49">
        <f t="shared" si="13"/>
        <v>0</v>
      </c>
      <c r="BO49">
        <f t="shared" si="14"/>
        <v>0</v>
      </c>
      <c r="BP49">
        <f t="shared" si="15"/>
        <v>0</v>
      </c>
      <c r="BQ49">
        <f t="shared" si="16"/>
        <v>0</v>
      </c>
      <c r="BR49">
        <f t="shared" si="17"/>
        <v>0</v>
      </c>
      <c r="BS49">
        <f t="shared" si="18"/>
        <v>0</v>
      </c>
      <c r="BT49">
        <f t="shared" si="19"/>
        <v>0</v>
      </c>
      <c r="BU49">
        <f t="shared" si="20"/>
        <v>0</v>
      </c>
      <c r="BV49" s="293">
        <f t="shared" si="21"/>
        <v>0</v>
      </c>
      <c r="BW49" s="352" t="str">
        <f>IF(BV49=0,"",
IF(SUM($BV$24:BV49)=1,BX49,
IF($BV$144&gt;SUM($BV$24:BV49),_xlfn.CONCAT(", ",BX49),
IF($BV$144=SUM($BV$24:BV49),_xlfn.CONCAT(" y ",BX49)))))</f>
        <v/>
      </c>
      <c r="BX49" s="120" t="s">
        <v>5175</v>
      </c>
      <c r="BY49" s="398">
        <f>IF(AND(CNGE_2026_M1_Secc1_Sub3!$S89&lt;&gt;"",CNGE_2026_M1_Secc1_Sub3!$S89&lt;&gt;1,COUNTA(H49:AZ49)&gt;0),1,0)</f>
        <v>0</v>
      </c>
      <c r="BZ49" s="290">
        <f t="shared" si="0"/>
        <v>0</v>
      </c>
      <c r="CA49" s="293">
        <f t="shared" si="22"/>
        <v>0</v>
      </c>
      <c r="CB49" s="283" t="str">
        <f>IF(CA49=0,"",
IF(SUM($CA$24:CA49)=1,CC49,
IF($CA$144&gt;SUM($CA$24:CA49),_xlfn.CONCAT(", ",CC49),
IF($CA$144=SUM($CA$24:CA49),_xlfn.CONCAT(" y ",CC49)))))</f>
        <v/>
      </c>
      <c r="CC49" s="33" t="s">
        <v>5175</v>
      </c>
      <c r="CD49" s="441">
        <f>IF(COUNTA(K49,T49,AC49,AL49,AU49)=SUM(CNGE_2026_M1_Secc1_Sub3!Y89),0,1)</f>
        <v>0</v>
      </c>
      <c r="CE49" s="282">
        <f t="shared" si="23"/>
        <v>0</v>
      </c>
      <c r="CF49" s="283" t="str">
        <f>IF(CE49=0,"",
IF(SUM($CE$24:CE49)=1,CG49,
IF($CE$144&gt;SUM($CE$24:CE49),_xlfn.CONCAT(", ",CG49),
IF($CE$144=SUM($CE$24:CE49),_xlfn.CONCAT(" y ",CG49)))))</f>
        <v/>
      </c>
      <c r="CG49" s="120" t="s">
        <v>5175</v>
      </c>
      <c r="CH49" s="370">
        <f>IF(OR(N49="NS",W49="NS",AF49="NS",AO49="NS",AX49="NS",CNGE_2026_M1_Secc1_Sub2!$M401="NS"),0,IF(AND(N49="NA",W49="NA",AF49="NA",AO49="NA",AX49="NA",CNGE_2026_M1_Secc1_Sub2!$M401="NA"),0,IF(SUM(N49,W49,AF49,AO49,AX49)&lt;=CNGE_2026_M1_Secc1_Sub2!$M401,0,1)))</f>
        <v>0</v>
      </c>
      <c r="CI49" s="371">
        <f>IF(OR(O49="NS",X49="NS",AG49="NS",AP49="NS",AY49="NS",CNGE_2026_M1_Secc1_Sub2!$S401="NS"),0,IF(AND(O49="NA",X49="NA",AG49="NA",AP49="NA",AY49="NA",CNGE_2026_M1_Secc1_Sub2!$S401="NA"),0,IF(SUM(O49,X49,AG49,AP49,AY49)&lt;=CNGE_2026_M1_Secc1_Sub2!$S401,0,1)))</f>
        <v>0</v>
      </c>
      <c r="CJ49" s="372">
        <f>IF(OR(P49="NS",Y49="NS",AH49="NS",AQ49="NS",AZ49="NS",CNGE_2026_M1_Secc1_Sub2!$Y401="NS"),0,IF(AND(P49="NA",Y49="NA",AH49="NA",AQ49="NA",AZ49="NA",CNGE_2026_M1_Secc1_Sub2!$Y401="NA"),0,IF(SUM(P49,Y49,AH49,AQ49,AZ49)&lt;=CNGE_2026_M1_Secc1_Sub2!$Y401,0,1)))</f>
        <v>0</v>
      </c>
      <c r="CK49" s="282">
        <f t="shared" si="24"/>
        <v>0</v>
      </c>
      <c r="CL49" s="283" t="str">
        <f>IF(CK49=0,"",
IF(SUM($CK$24:CK49)=1,CM49,
IF($CK$144&gt;SUM($CK$24:CK49),_xlfn.CONCAT(", ",CM49),
IF($CK$144=SUM($CK$24:CK49),_xlfn.CONCAT(" y ",CM49)))))</f>
        <v/>
      </c>
      <c r="CM49" s="33" t="s">
        <v>5175</v>
      </c>
      <c r="CN49" s="535">
        <f>SUM(CNGE_2026_M1_Secc1_Sub3!$Y89)</f>
        <v>0</v>
      </c>
      <c r="CO49" s="629" cm="1">
        <f t="array" aca="1" ref="CO49" ca="1">IF(OR(K49=" ",AND(EXACT(UPPER(TRIM(SUBSTITUTE(K49,CHAR(160)," "))),TRIM(SUBSTITUTE(K49,CHAR(160)," "))),SUMPRODUCT(--ISNUMBER(MATCH(MID(TRIM(SUBSTITUTE(K49,CHAR(160)," ")),ROW(INDIRECT("1:"&amp;LEN(TRIM(SUBSTITUTE(K49,CHAR(160)," "))))),1),{"A","B","C","D","E","F","G","H","I","J","K","L","M","N","O","P","Q","R","S","T","U","V","W","X","Y","Z","Ñ","0","1","2","3","4","5","6","7","8","9"," "},0)))=LEN(TRIM(SUBSTITUTE(K49,CHAR(160)," "))))),0,1)</f>
        <v>0</v>
      </c>
      <c r="CP49" s="629" cm="1">
        <f t="array" aca="1" ref="CP49" ca="1">IF(OR(T49=" ",AND(EXACT(UPPER(TRIM(SUBSTITUTE(T49,CHAR(160)," "))),TRIM(SUBSTITUTE(T49,CHAR(160)," "))),SUMPRODUCT(--ISNUMBER(MATCH(MID(TRIM(SUBSTITUTE(T49,CHAR(160)," ")),ROW(INDIRECT("1:"&amp;LEN(TRIM(SUBSTITUTE(T49,CHAR(160)," "))))),1),{"A","B","C","D","E","F","G","H","I","J","K","L","M","N","O","P","Q","R","S","T","U","V","W","X","Y","Z","Ñ","0","1","2","3","4","5","6","7","8","9"," "},0)))=LEN(TRIM(SUBSTITUTE(T49,CHAR(160)," "))))),0,1)</f>
        <v>0</v>
      </c>
      <c r="CQ49" s="629" cm="1">
        <f t="array" aca="1" ref="CQ49" ca="1">IF(OR(AC49=" ",AND(EXACT(UPPER(TRIM(SUBSTITUTE(AC49,CHAR(160)," "))),TRIM(SUBSTITUTE(AC49,CHAR(160)," "))),SUMPRODUCT(--ISNUMBER(MATCH(MID(TRIM(SUBSTITUTE(AC49,CHAR(160)," ")),ROW(INDIRECT("1:"&amp;LEN(TRIM(SUBSTITUTE(AC49,CHAR(160)," "))))),1),{"A","B","C","D","E","F","G","H","I","J","K","L","M","N","O","P","Q","R","S","T","U","V","W","X","Y","Z","Ñ","0","1","2","3","4","5","6","7","8","9"," "},0)))=LEN(TRIM(SUBSTITUTE(AC49,CHAR(160)," "))))),0,1)</f>
        <v>0</v>
      </c>
      <c r="CR49" s="629" cm="1">
        <f t="array" aca="1" ref="CR49" ca="1">IF(OR(AL49=" ",AND(EXACT(UPPER(TRIM(SUBSTITUTE(AL49,CHAR(160)," "))),TRIM(SUBSTITUTE(AL49,CHAR(160)," "))),SUMPRODUCT(--ISNUMBER(MATCH(MID(TRIM(SUBSTITUTE(AL49,CHAR(160)," ")),ROW(INDIRECT("1:"&amp;LEN(TRIM(SUBSTITUTE(AL49,CHAR(160)," "))))),1),{"A","B","C","D","E","F","G","H","I","J","K","L","M","N","O","P","Q","R","S","T","U","V","W","X","Y","Z","Ñ","0","1","2","3","4","5","6","7","8","9"," "},0)))=LEN(TRIM(SUBSTITUTE(AL49,CHAR(160)," "))))),0,1)</f>
        <v>0</v>
      </c>
      <c r="CS49" s="629" cm="1">
        <f t="array" aca="1" ref="CS49" ca="1">IF(OR(AU49=" ",AND(EXACT(UPPER(TRIM(SUBSTITUTE(AU49,CHAR(160)," "))),TRIM(SUBSTITUTE(AU49,CHAR(160)," "))),SUMPRODUCT(--ISNUMBER(MATCH(MID(TRIM(SUBSTITUTE(AU49,CHAR(160)," ")),ROW(INDIRECT("1:"&amp;LEN(TRIM(SUBSTITUTE(AU49,CHAR(160)," "))))),1),{"A","B","C","D","E","F","G","H","I","J","K","L","M","N","O","P","Q","R","S","T","U","V","W","X","Y","Z","Ñ","0","1","2","3","4","5","6","7","8","9"," "},0)))=LEN(TRIM(SUBSTITUTE(AU49,CHAR(160)," "))))),0,1)</f>
        <v>0</v>
      </c>
      <c r="CT49" s="634">
        <f t="shared" si="25"/>
        <v>0</v>
      </c>
      <c r="CU49" s="634">
        <f t="shared" si="26"/>
        <v>0</v>
      </c>
      <c r="CV49" s="634">
        <f t="shared" si="27"/>
        <v>0</v>
      </c>
      <c r="CW49" s="634">
        <f t="shared" si="28"/>
        <v>0</v>
      </c>
      <c r="CX49" s="634">
        <f t="shared" si="29"/>
        <v>0</v>
      </c>
      <c r="CY49" s="107"/>
      <c r="CZ49" s="107"/>
      <c r="DA49" s="107"/>
      <c r="DB49" s="107"/>
      <c r="DN49" s="107"/>
      <c r="DO49" s="107"/>
      <c r="DP49" s="107"/>
      <c r="DQ49" s="107"/>
      <c r="DR49" s="107"/>
      <c r="DS49" s="107"/>
      <c r="DT49" s="107"/>
      <c r="DU49" s="107"/>
      <c r="DV49" s="107"/>
      <c r="DY49"/>
    </row>
    <row r="50" spans="1:129" ht="15" customHeight="1">
      <c r="A50" s="128"/>
      <c r="C50" s="35" t="s">
        <v>5058</v>
      </c>
      <c r="D50" s="800" t="str">
        <f>IF(CNGE_2026_M1_Secc1_Sub1!$D67="","",CNGE_2026_M1_Secc1_Sub1!$D67)</f>
        <v/>
      </c>
      <c r="E50" s="723"/>
      <c r="F50" s="723"/>
      <c r="G50" s="724"/>
      <c r="H50" s="728"/>
      <c r="I50" s="714"/>
      <c r="J50" s="805"/>
      <c r="K50" s="847"/>
      <c r="L50" s="714"/>
      <c r="M50" s="805"/>
      <c r="N50" s="640"/>
      <c r="O50" s="638"/>
      <c r="P50" s="638"/>
      <c r="Q50" s="728"/>
      <c r="R50" s="714"/>
      <c r="S50" s="805"/>
      <c r="T50" s="847"/>
      <c r="U50" s="714"/>
      <c r="V50" s="805"/>
      <c r="W50" s="640"/>
      <c r="X50" s="638"/>
      <c r="Y50" s="638"/>
      <c r="Z50" s="728"/>
      <c r="AA50" s="714"/>
      <c r="AB50" s="805"/>
      <c r="AC50" s="847"/>
      <c r="AD50" s="714"/>
      <c r="AE50" s="805"/>
      <c r="AF50" s="640"/>
      <c r="AG50" s="638"/>
      <c r="AH50" s="638"/>
      <c r="AI50" s="728"/>
      <c r="AJ50" s="714"/>
      <c r="AK50" s="805"/>
      <c r="AL50" s="847"/>
      <c r="AM50" s="714"/>
      <c r="AN50" s="805"/>
      <c r="AO50" s="640"/>
      <c r="AP50" s="638"/>
      <c r="AQ50" s="638"/>
      <c r="AR50" s="728"/>
      <c r="AS50" s="714"/>
      <c r="AT50" s="805"/>
      <c r="AU50" s="847"/>
      <c r="AV50" s="714"/>
      <c r="AW50" s="805"/>
      <c r="AX50" s="640"/>
      <c r="AY50" s="638"/>
      <c r="AZ50" s="638"/>
      <c r="BB50">
        <f t="shared" si="1"/>
        <v>0</v>
      </c>
      <c r="BC50">
        <f t="shared" si="2"/>
        <v>0</v>
      </c>
      <c r="BD50">
        <f t="shared" si="3"/>
        <v>0</v>
      </c>
      <c r="BE50">
        <f t="shared" si="4"/>
        <v>0</v>
      </c>
      <c r="BF50">
        <f t="shared" si="5"/>
        <v>0</v>
      </c>
      <c r="BG50">
        <f t="shared" si="6"/>
        <v>0</v>
      </c>
      <c r="BH50">
        <f t="shared" si="7"/>
        <v>0</v>
      </c>
      <c r="BI50">
        <f t="shared" si="8"/>
        <v>0</v>
      </c>
      <c r="BJ50">
        <f t="shared" si="9"/>
        <v>0</v>
      </c>
      <c r="BK50">
        <f t="shared" si="10"/>
        <v>0</v>
      </c>
      <c r="BL50">
        <f t="shared" si="11"/>
        <v>0</v>
      </c>
      <c r="BM50">
        <f t="shared" si="12"/>
        <v>0</v>
      </c>
      <c r="BN50">
        <f t="shared" si="13"/>
        <v>0</v>
      </c>
      <c r="BO50">
        <f t="shared" si="14"/>
        <v>0</v>
      </c>
      <c r="BP50">
        <f t="shared" si="15"/>
        <v>0</v>
      </c>
      <c r="BQ50">
        <f t="shared" si="16"/>
        <v>0</v>
      </c>
      <c r="BR50">
        <f t="shared" si="17"/>
        <v>0</v>
      </c>
      <c r="BS50">
        <f t="shared" si="18"/>
        <v>0</v>
      </c>
      <c r="BT50">
        <f t="shared" si="19"/>
        <v>0</v>
      </c>
      <c r="BU50">
        <f t="shared" si="20"/>
        <v>0</v>
      </c>
      <c r="BV50" s="293">
        <f t="shared" si="21"/>
        <v>0</v>
      </c>
      <c r="BW50" s="352" t="str">
        <f>IF(BV50=0,"",
IF(SUM($BV$24:BV50)=1,BX50,
IF($BV$144&gt;SUM($BV$24:BV50),_xlfn.CONCAT(", ",BX50),
IF($BV$144=SUM($BV$24:BV50),_xlfn.CONCAT(" y ",BX50)))))</f>
        <v/>
      </c>
      <c r="BX50" s="120" t="s">
        <v>5177</v>
      </c>
      <c r="BY50" s="398">
        <f>IF(AND(CNGE_2026_M1_Secc1_Sub3!$S90&lt;&gt;"",CNGE_2026_M1_Secc1_Sub3!$S90&lt;&gt;1,COUNTA(H50:AZ50)&gt;0),1,0)</f>
        <v>0</v>
      </c>
      <c r="BZ50" s="290">
        <f t="shared" si="0"/>
        <v>0</v>
      </c>
      <c r="CA50" s="293">
        <f t="shared" si="22"/>
        <v>0</v>
      </c>
      <c r="CB50" s="283" t="str">
        <f>IF(CA50=0,"",
IF(SUM($CA$24:CA50)=1,CC50,
IF($CA$144&gt;SUM($CA$24:CA50),_xlfn.CONCAT(", ",CC50),
IF($CA$144=SUM($CA$24:CA50),_xlfn.CONCAT(" y ",CC50)))))</f>
        <v/>
      </c>
      <c r="CC50" s="33" t="s">
        <v>5177</v>
      </c>
      <c r="CD50" s="441">
        <f>IF(COUNTA(K50,T50,AC50,AL50,AU50)=SUM(CNGE_2026_M1_Secc1_Sub3!Y90),0,1)</f>
        <v>0</v>
      </c>
      <c r="CE50" s="282">
        <f t="shared" si="23"/>
        <v>0</v>
      </c>
      <c r="CF50" s="283" t="str">
        <f>IF(CE50=0,"",
IF(SUM($CE$24:CE50)=1,CG50,
IF($CE$144&gt;SUM($CE$24:CE50),_xlfn.CONCAT(", ",CG50),
IF($CE$144=SUM($CE$24:CE50),_xlfn.CONCAT(" y ",CG50)))))</f>
        <v/>
      </c>
      <c r="CG50" s="120" t="s">
        <v>5177</v>
      </c>
      <c r="CH50" s="370">
        <f>IF(OR(N50="NS",W50="NS",AF50="NS",AO50="NS",AX50="NS",CNGE_2026_M1_Secc1_Sub2!$M402="NS"),0,IF(AND(N50="NA",W50="NA",AF50="NA",AO50="NA",AX50="NA",CNGE_2026_M1_Secc1_Sub2!$M402="NA"),0,IF(SUM(N50,W50,AF50,AO50,AX50)&lt;=CNGE_2026_M1_Secc1_Sub2!$M402,0,1)))</f>
        <v>0</v>
      </c>
      <c r="CI50" s="371">
        <f>IF(OR(O50="NS",X50="NS",AG50="NS",AP50="NS",AY50="NS",CNGE_2026_M1_Secc1_Sub2!$S402="NS"),0,IF(AND(O50="NA",X50="NA",AG50="NA",AP50="NA",AY50="NA",CNGE_2026_M1_Secc1_Sub2!$S402="NA"),0,IF(SUM(O50,X50,AG50,AP50,AY50)&lt;=CNGE_2026_M1_Secc1_Sub2!$S402,0,1)))</f>
        <v>0</v>
      </c>
      <c r="CJ50" s="372">
        <f>IF(OR(P50="NS",Y50="NS",AH50="NS",AQ50="NS",AZ50="NS",CNGE_2026_M1_Secc1_Sub2!$Y402="NS"),0,IF(AND(P50="NA",Y50="NA",AH50="NA",AQ50="NA",AZ50="NA",CNGE_2026_M1_Secc1_Sub2!$Y402="NA"),0,IF(SUM(P50,Y50,AH50,AQ50,AZ50)&lt;=CNGE_2026_M1_Secc1_Sub2!$Y402,0,1)))</f>
        <v>0</v>
      </c>
      <c r="CK50" s="282">
        <f t="shared" si="24"/>
        <v>0</v>
      </c>
      <c r="CL50" s="283" t="str">
        <f>IF(CK50=0,"",
IF(SUM($CK$24:CK50)=1,CM50,
IF($CK$144&gt;SUM($CK$24:CK50),_xlfn.CONCAT(", ",CM50),
IF($CK$144=SUM($CK$24:CK50),_xlfn.CONCAT(" y ",CM50)))))</f>
        <v/>
      </c>
      <c r="CM50" s="33" t="s">
        <v>5177</v>
      </c>
      <c r="CN50" s="535">
        <f>SUM(CNGE_2026_M1_Secc1_Sub3!$Y90)</f>
        <v>0</v>
      </c>
      <c r="CO50" s="629" cm="1">
        <f t="array" aca="1" ref="CO50" ca="1">IF(OR(K50=" ",AND(EXACT(UPPER(TRIM(SUBSTITUTE(K50,CHAR(160)," "))),TRIM(SUBSTITUTE(K50,CHAR(160)," "))),SUMPRODUCT(--ISNUMBER(MATCH(MID(TRIM(SUBSTITUTE(K50,CHAR(160)," ")),ROW(INDIRECT("1:"&amp;LEN(TRIM(SUBSTITUTE(K50,CHAR(160)," "))))),1),{"A","B","C","D","E","F","G","H","I","J","K","L","M","N","O","P","Q","R","S","T","U","V","W","X","Y","Z","Ñ","0","1","2","3","4","5","6","7","8","9"," "},0)))=LEN(TRIM(SUBSTITUTE(K50,CHAR(160)," "))))),0,1)</f>
        <v>0</v>
      </c>
      <c r="CP50" s="629" cm="1">
        <f t="array" aca="1" ref="CP50" ca="1">IF(OR(T50=" ",AND(EXACT(UPPER(TRIM(SUBSTITUTE(T50,CHAR(160)," "))),TRIM(SUBSTITUTE(T50,CHAR(160)," "))),SUMPRODUCT(--ISNUMBER(MATCH(MID(TRIM(SUBSTITUTE(T50,CHAR(160)," ")),ROW(INDIRECT("1:"&amp;LEN(TRIM(SUBSTITUTE(T50,CHAR(160)," "))))),1),{"A","B","C","D","E","F","G","H","I","J","K","L","M","N","O","P","Q","R","S","T","U","V","W","X","Y","Z","Ñ","0","1","2","3","4","5","6","7","8","9"," "},0)))=LEN(TRIM(SUBSTITUTE(T50,CHAR(160)," "))))),0,1)</f>
        <v>0</v>
      </c>
      <c r="CQ50" s="629" cm="1">
        <f t="array" aca="1" ref="CQ50" ca="1">IF(OR(AC50=" ",AND(EXACT(UPPER(TRIM(SUBSTITUTE(AC50,CHAR(160)," "))),TRIM(SUBSTITUTE(AC50,CHAR(160)," "))),SUMPRODUCT(--ISNUMBER(MATCH(MID(TRIM(SUBSTITUTE(AC50,CHAR(160)," ")),ROW(INDIRECT("1:"&amp;LEN(TRIM(SUBSTITUTE(AC50,CHAR(160)," "))))),1),{"A","B","C","D","E","F","G","H","I","J","K","L","M","N","O","P","Q","R","S","T","U","V","W","X","Y","Z","Ñ","0","1","2","3","4","5","6","7","8","9"," "},0)))=LEN(TRIM(SUBSTITUTE(AC50,CHAR(160)," "))))),0,1)</f>
        <v>0</v>
      </c>
      <c r="CR50" s="629" cm="1">
        <f t="array" aca="1" ref="CR50" ca="1">IF(OR(AL50=" ",AND(EXACT(UPPER(TRIM(SUBSTITUTE(AL50,CHAR(160)," "))),TRIM(SUBSTITUTE(AL50,CHAR(160)," "))),SUMPRODUCT(--ISNUMBER(MATCH(MID(TRIM(SUBSTITUTE(AL50,CHAR(160)," ")),ROW(INDIRECT("1:"&amp;LEN(TRIM(SUBSTITUTE(AL50,CHAR(160)," "))))),1),{"A","B","C","D","E","F","G","H","I","J","K","L","M","N","O","P","Q","R","S","T","U","V","W","X","Y","Z","Ñ","0","1","2","3","4","5","6","7","8","9"," "},0)))=LEN(TRIM(SUBSTITUTE(AL50,CHAR(160)," "))))),0,1)</f>
        <v>0</v>
      </c>
      <c r="CS50" s="629" cm="1">
        <f t="array" aca="1" ref="CS50" ca="1">IF(OR(AU50=" ",AND(EXACT(UPPER(TRIM(SUBSTITUTE(AU50,CHAR(160)," "))),TRIM(SUBSTITUTE(AU50,CHAR(160)," "))),SUMPRODUCT(--ISNUMBER(MATCH(MID(TRIM(SUBSTITUTE(AU50,CHAR(160)," ")),ROW(INDIRECT("1:"&amp;LEN(TRIM(SUBSTITUTE(AU50,CHAR(160)," "))))),1),{"A","B","C","D","E","F","G","H","I","J","K","L","M","N","O","P","Q","R","S","T","U","V","W","X","Y","Z","Ñ","0","1","2","3","4","5","6","7","8","9"," "},0)))=LEN(TRIM(SUBSTITUTE(AU50,CHAR(160)," "))))),0,1)</f>
        <v>0</v>
      </c>
      <c r="CT50" s="634">
        <f t="shared" si="25"/>
        <v>0</v>
      </c>
      <c r="CU50" s="634">
        <f t="shared" si="26"/>
        <v>0</v>
      </c>
      <c r="CV50" s="634">
        <f t="shared" si="27"/>
        <v>0</v>
      </c>
      <c r="CW50" s="634">
        <f t="shared" si="28"/>
        <v>0</v>
      </c>
      <c r="CX50" s="634">
        <f t="shared" si="29"/>
        <v>0</v>
      </c>
      <c r="CY50" s="107"/>
      <c r="CZ50" s="107"/>
      <c r="DA50" s="107"/>
      <c r="DB50" s="107"/>
      <c r="DN50" s="107"/>
      <c r="DO50" s="107"/>
      <c r="DP50" s="107"/>
      <c r="DQ50" s="107"/>
      <c r="DR50" s="107"/>
      <c r="DS50" s="107"/>
      <c r="DT50" s="107"/>
      <c r="DU50" s="107"/>
      <c r="DV50" s="107"/>
      <c r="DY50"/>
    </row>
    <row r="51" spans="1:129" ht="15" customHeight="1">
      <c r="A51" s="128"/>
      <c r="C51" s="35" t="s">
        <v>5059</v>
      </c>
      <c r="D51" s="800" t="str">
        <f>IF(CNGE_2026_M1_Secc1_Sub1!$D68="","",CNGE_2026_M1_Secc1_Sub1!$D68)</f>
        <v/>
      </c>
      <c r="E51" s="723"/>
      <c r="F51" s="723"/>
      <c r="G51" s="724"/>
      <c r="H51" s="728"/>
      <c r="I51" s="714"/>
      <c r="J51" s="805"/>
      <c r="K51" s="847"/>
      <c r="L51" s="714"/>
      <c r="M51" s="805"/>
      <c r="N51" s="640"/>
      <c r="O51" s="638"/>
      <c r="P51" s="638"/>
      <c r="Q51" s="728"/>
      <c r="R51" s="714"/>
      <c r="S51" s="805"/>
      <c r="T51" s="847"/>
      <c r="U51" s="714"/>
      <c r="V51" s="805"/>
      <c r="W51" s="640"/>
      <c r="X51" s="638"/>
      <c r="Y51" s="638"/>
      <c r="Z51" s="728"/>
      <c r="AA51" s="714"/>
      <c r="AB51" s="805"/>
      <c r="AC51" s="847"/>
      <c r="AD51" s="714"/>
      <c r="AE51" s="805"/>
      <c r="AF51" s="640"/>
      <c r="AG51" s="638"/>
      <c r="AH51" s="638"/>
      <c r="AI51" s="728"/>
      <c r="AJ51" s="714"/>
      <c r="AK51" s="805"/>
      <c r="AL51" s="847"/>
      <c r="AM51" s="714"/>
      <c r="AN51" s="805"/>
      <c r="AO51" s="640"/>
      <c r="AP51" s="638"/>
      <c r="AQ51" s="638"/>
      <c r="AR51" s="728"/>
      <c r="AS51" s="714"/>
      <c r="AT51" s="805"/>
      <c r="AU51" s="847"/>
      <c r="AV51" s="714"/>
      <c r="AW51" s="805"/>
      <c r="AX51" s="640"/>
      <c r="AY51" s="638"/>
      <c r="AZ51" s="638"/>
      <c r="BB51">
        <f t="shared" si="1"/>
        <v>0</v>
      </c>
      <c r="BC51">
        <f t="shared" si="2"/>
        <v>0</v>
      </c>
      <c r="BD51">
        <f t="shared" si="3"/>
        <v>0</v>
      </c>
      <c r="BE51">
        <f t="shared" si="4"/>
        <v>0</v>
      </c>
      <c r="BF51">
        <f t="shared" si="5"/>
        <v>0</v>
      </c>
      <c r="BG51">
        <f t="shared" si="6"/>
        <v>0</v>
      </c>
      <c r="BH51">
        <f t="shared" si="7"/>
        <v>0</v>
      </c>
      <c r="BI51">
        <f t="shared" si="8"/>
        <v>0</v>
      </c>
      <c r="BJ51">
        <f t="shared" si="9"/>
        <v>0</v>
      </c>
      <c r="BK51">
        <f t="shared" si="10"/>
        <v>0</v>
      </c>
      <c r="BL51">
        <f t="shared" si="11"/>
        <v>0</v>
      </c>
      <c r="BM51">
        <f t="shared" si="12"/>
        <v>0</v>
      </c>
      <c r="BN51">
        <f t="shared" si="13"/>
        <v>0</v>
      </c>
      <c r="BO51">
        <f t="shared" si="14"/>
        <v>0</v>
      </c>
      <c r="BP51">
        <f t="shared" si="15"/>
        <v>0</v>
      </c>
      <c r="BQ51">
        <f t="shared" si="16"/>
        <v>0</v>
      </c>
      <c r="BR51">
        <f t="shared" si="17"/>
        <v>0</v>
      </c>
      <c r="BS51">
        <f t="shared" si="18"/>
        <v>0</v>
      </c>
      <c r="BT51">
        <f t="shared" si="19"/>
        <v>0</v>
      </c>
      <c r="BU51">
        <f t="shared" si="20"/>
        <v>0</v>
      </c>
      <c r="BV51" s="293">
        <f t="shared" si="21"/>
        <v>0</v>
      </c>
      <c r="BW51" s="352" t="str">
        <f>IF(BV51=0,"",
IF(SUM($BV$24:BV51)=1,BX51,
IF($BV$144&gt;SUM($BV$24:BV51),_xlfn.CONCAT(", ",BX51),
IF($BV$144=SUM($BV$24:BV51),_xlfn.CONCAT(" y ",BX51)))))</f>
        <v/>
      </c>
      <c r="BX51" s="120" t="s">
        <v>5179</v>
      </c>
      <c r="BY51" s="398">
        <f>IF(AND(CNGE_2026_M1_Secc1_Sub3!$S91&lt;&gt;"",CNGE_2026_M1_Secc1_Sub3!$S91&lt;&gt;1,COUNTA(H51:AZ51)&gt;0),1,0)</f>
        <v>0</v>
      </c>
      <c r="BZ51" s="290">
        <f t="shared" si="0"/>
        <v>0</v>
      </c>
      <c r="CA51" s="293">
        <f t="shared" si="22"/>
        <v>0</v>
      </c>
      <c r="CB51" s="283" t="str">
        <f>IF(CA51=0,"",
IF(SUM($CA$24:CA51)=1,CC51,
IF($CA$144&gt;SUM($CA$24:CA51),_xlfn.CONCAT(", ",CC51),
IF($CA$144=SUM($CA$24:CA51),_xlfn.CONCAT(" y ",CC51)))))</f>
        <v/>
      </c>
      <c r="CC51" s="33" t="s">
        <v>5179</v>
      </c>
      <c r="CD51" s="441">
        <f>IF(COUNTA(K51,T51,AC51,AL51,AU51)=SUM(CNGE_2026_M1_Secc1_Sub3!Y91),0,1)</f>
        <v>0</v>
      </c>
      <c r="CE51" s="282">
        <f t="shared" si="23"/>
        <v>0</v>
      </c>
      <c r="CF51" s="283" t="str">
        <f>IF(CE51=0,"",
IF(SUM($CE$24:CE51)=1,CG51,
IF($CE$144&gt;SUM($CE$24:CE51),_xlfn.CONCAT(", ",CG51),
IF($CE$144=SUM($CE$24:CE51),_xlfn.CONCAT(" y ",CG51)))))</f>
        <v/>
      </c>
      <c r="CG51" s="120" t="s">
        <v>5179</v>
      </c>
      <c r="CH51" s="370">
        <f>IF(OR(N51="NS",W51="NS",AF51="NS",AO51="NS",AX51="NS",CNGE_2026_M1_Secc1_Sub2!$M403="NS"),0,IF(AND(N51="NA",W51="NA",AF51="NA",AO51="NA",AX51="NA",CNGE_2026_M1_Secc1_Sub2!$M403="NA"),0,IF(SUM(N51,W51,AF51,AO51,AX51)&lt;=CNGE_2026_M1_Secc1_Sub2!$M403,0,1)))</f>
        <v>0</v>
      </c>
      <c r="CI51" s="371">
        <f>IF(OR(O51="NS",X51="NS",AG51="NS",AP51="NS",AY51="NS",CNGE_2026_M1_Secc1_Sub2!$S403="NS"),0,IF(AND(O51="NA",X51="NA",AG51="NA",AP51="NA",AY51="NA",CNGE_2026_M1_Secc1_Sub2!$S403="NA"),0,IF(SUM(O51,X51,AG51,AP51,AY51)&lt;=CNGE_2026_M1_Secc1_Sub2!$S403,0,1)))</f>
        <v>0</v>
      </c>
      <c r="CJ51" s="372">
        <f>IF(OR(P51="NS",Y51="NS",AH51="NS",AQ51="NS",AZ51="NS",CNGE_2026_M1_Secc1_Sub2!$Y403="NS"),0,IF(AND(P51="NA",Y51="NA",AH51="NA",AQ51="NA",AZ51="NA",CNGE_2026_M1_Secc1_Sub2!$Y403="NA"),0,IF(SUM(P51,Y51,AH51,AQ51,AZ51)&lt;=CNGE_2026_M1_Secc1_Sub2!$Y403,0,1)))</f>
        <v>0</v>
      </c>
      <c r="CK51" s="282">
        <f t="shared" si="24"/>
        <v>0</v>
      </c>
      <c r="CL51" s="283" t="str">
        <f>IF(CK51=0,"",
IF(SUM($CK$24:CK51)=1,CM51,
IF($CK$144&gt;SUM($CK$24:CK51),_xlfn.CONCAT(", ",CM51),
IF($CK$144=SUM($CK$24:CK51),_xlfn.CONCAT(" y ",CM51)))))</f>
        <v/>
      </c>
      <c r="CM51" s="33" t="s">
        <v>5179</v>
      </c>
      <c r="CN51" s="535">
        <f>SUM(CNGE_2026_M1_Secc1_Sub3!$Y91)</f>
        <v>0</v>
      </c>
      <c r="CO51" s="629" cm="1">
        <f t="array" aca="1" ref="CO51" ca="1">IF(OR(K51=" ",AND(EXACT(UPPER(TRIM(SUBSTITUTE(K51,CHAR(160)," "))),TRIM(SUBSTITUTE(K51,CHAR(160)," "))),SUMPRODUCT(--ISNUMBER(MATCH(MID(TRIM(SUBSTITUTE(K51,CHAR(160)," ")),ROW(INDIRECT("1:"&amp;LEN(TRIM(SUBSTITUTE(K51,CHAR(160)," "))))),1),{"A","B","C","D","E","F","G","H","I","J","K","L","M","N","O","P","Q","R","S","T","U","V","W","X","Y","Z","Ñ","0","1","2","3","4","5","6","7","8","9"," "},0)))=LEN(TRIM(SUBSTITUTE(K51,CHAR(160)," "))))),0,1)</f>
        <v>0</v>
      </c>
      <c r="CP51" s="629" cm="1">
        <f t="array" aca="1" ref="CP51" ca="1">IF(OR(T51=" ",AND(EXACT(UPPER(TRIM(SUBSTITUTE(T51,CHAR(160)," "))),TRIM(SUBSTITUTE(T51,CHAR(160)," "))),SUMPRODUCT(--ISNUMBER(MATCH(MID(TRIM(SUBSTITUTE(T51,CHAR(160)," ")),ROW(INDIRECT("1:"&amp;LEN(TRIM(SUBSTITUTE(T51,CHAR(160)," "))))),1),{"A","B","C","D","E","F","G","H","I","J","K","L","M","N","O","P","Q","R","S","T","U","V","W","X","Y","Z","Ñ","0","1","2","3","4","5","6","7","8","9"," "},0)))=LEN(TRIM(SUBSTITUTE(T51,CHAR(160)," "))))),0,1)</f>
        <v>0</v>
      </c>
      <c r="CQ51" s="629" cm="1">
        <f t="array" aca="1" ref="CQ51" ca="1">IF(OR(AC51=" ",AND(EXACT(UPPER(TRIM(SUBSTITUTE(AC51,CHAR(160)," "))),TRIM(SUBSTITUTE(AC51,CHAR(160)," "))),SUMPRODUCT(--ISNUMBER(MATCH(MID(TRIM(SUBSTITUTE(AC51,CHAR(160)," ")),ROW(INDIRECT("1:"&amp;LEN(TRIM(SUBSTITUTE(AC51,CHAR(160)," "))))),1),{"A","B","C","D","E","F","G","H","I","J","K","L","M","N","O","P","Q","R","S","T","U","V","W","X","Y","Z","Ñ","0","1","2","3","4","5","6","7","8","9"," "},0)))=LEN(TRIM(SUBSTITUTE(AC51,CHAR(160)," "))))),0,1)</f>
        <v>0</v>
      </c>
      <c r="CR51" s="629" cm="1">
        <f t="array" aca="1" ref="CR51" ca="1">IF(OR(AL51=" ",AND(EXACT(UPPER(TRIM(SUBSTITUTE(AL51,CHAR(160)," "))),TRIM(SUBSTITUTE(AL51,CHAR(160)," "))),SUMPRODUCT(--ISNUMBER(MATCH(MID(TRIM(SUBSTITUTE(AL51,CHAR(160)," ")),ROW(INDIRECT("1:"&amp;LEN(TRIM(SUBSTITUTE(AL51,CHAR(160)," "))))),1),{"A","B","C","D","E","F","G","H","I","J","K","L","M","N","O","P","Q","R","S","T","U","V","W","X","Y","Z","Ñ","0","1","2","3","4","5","6","7","8","9"," "},0)))=LEN(TRIM(SUBSTITUTE(AL51,CHAR(160)," "))))),0,1)</f>
        <v>0</v>
      </c>
      <c r="CS51" s="629" cm="1">
        <f t="array" aca="1" ref="CS51" ca="1">IF(OR(AU51=" ",AND(EXACT(UPPER(TRIM(SUBSTITUTE(AU51,CHAR(160)," "))),TRIM(SUBSTITUTE(AU51,CHAR(160)," "))),SUMPRODUCT(--ISNUMBER(MATCH(MID(TRIM(SUBSTITUTE(AU51,CHAR(160)," ")),ROW(INDIRECT("1:"&amp;LEN(TRIM(SUBSTITUTE(AU51,CHAR(160)," "))))),1),{"A","B","C","D","E","F","G","H","I","J","K","L","M","N","O","P","Q","R","S","T","U","V","W","X","Y","Z","Ñ","0","1","2","3","4","5","6","7","8","9"," "},0)))=LEN(TRIM(SUBSTITUTE(AU51,CHAR(160)," "))))),0,1)</f>
        <v>0</v>
      </c>
      <c r="CT51" s="634">
        <f t="shared" si="25"/>
        <v>0</v>
      </c>
      <c r="CU51" s="634">
        <f t="shared" si="26"/>
        <v>0</v>
      </c>
      <c r="CV51" s="634">
        <f t="shared" si="27"/>
        <v>0</v>
      </c>
      <c r="CW51" s="634">
        <f t="shared" si="28"/>
        <v>0</v>
      </c>
      <c r="CX51" s="634">
        <f t="shared" si="29"/>
        <v>0</v>
      </c>
      <c r="CY51" s="107"/>
      <c r="CZ51" s="107"/>
      <c r="DA51" s="107"/>
      <c r="DB51" s="107"/>
      <c r="DN51" s="107"/>
      <c r="DO51" s="107"/>
      <c r="DP51" s="107"/>
      <c r="DQ51" s="107"/>
      <c r="DR51" s="107"/>
      <c r="DS51" s="107"/>
      <c r="DT51" s="107"/>
      <c r="DU51" s="107"/>
      <c r="DV51" s="107"/>
      <c r="DY51"/>
    </row>
    <row r="52" spans="1:129" ht="15" customHeight="1">
      <c r="A52" s="128"/>
      <c r="C52" s="35" t="s">
        <v>5060</v>
      </c>
      <c r="D52" s="800" t="str">
        <f>IF(CNGE_2026_M1_Secc1_Sub1!$D69="","",CNGE_2026_M1_Secc1_Sub1!$D69)</f>
        <v/>
      </c>
      <c r="E52" s="723"/>
      <c r="F52" s="723"/>
      <c r="G52" s="724"/>
      <c r="H52" s="728"/>
      <c r="I52" s="714"/>
      <c r="J52" s="805"/>
      <c r="K52" s="847"/>
      <c r="L52" s="714"/>
      <c r="M52" s="805"/>
      <c r="N52" s="640"/>
      <c r="O52" s="638"/>
      <c r="P52" s="638"/>
      <c r="Q52" s="728"/>
      <c r="R52" s="714"/>
      <c r="S52" s="805"/>
      <c r="T52" s="847"/>
      <c r="U52" s="714"/>
      <c r="V52" s="805"/>
      <c r="W52" s="640"/>
      <c r="X52" s="638"/>
      <c r="Y52" s="638"/>
      <c r="Z52" s="728"/>
      <c r="AA52" s="714"/>
      <c r="AB52" s="805"/>
      <c r="AC52" s="847"/>
      <c r="AD52" s="714"/>
      <c r="AE52" s="805"/>
      <c r="AF52" s="640"/>
      <c r="AG52" s="638"/>
      <c r="AH52" s="638"/>
      <c r="AI52" s="728"/>
      <c r="AJ52" s="714"/>
      <c r="AK52" s="805"/>
      <c r="AL52" s="847"/>
      <c r="AM52" s="714"/>
      <c r="AN52" s="805"/>
      <c r="AO52" s="640"/>
      <c r="AP52" s="638"/>
      <c r="AQ52" s="638"/>
      <c r="AR52" s="728"/>
      <c r="AS52" s="714"/>
      <c r="AT52" s="805"/>
      <c r="AU52" s="847"/>
      <c r="AV52" s="714"/>
      <c r="AW52" s="805"/>
      <c r="AX52" s="640"/>
      <c r="AY52" s="638"/>
      <c r="AZ52" s="638"/>
      <c r="BB52">
        <f t="shared" si="1"/>
        <v>0</v>
      </c>
      <c r="BC52">
        <f t="shared" si="2"/>
        <v>0</v>
      </c>
      <c r="BD52">
        <f t="shared" si="3"/>
        <v>0</v>
      </c>
      <c r="BE52">
        <f t="shared" si="4"/>
        <v>0</v>
      </c>
      <c r="BF52">
        <f t="shared" si="5"/>
        <v>0</v>
      </c>
      <c r="BG52">
        <f t="shared" si="6"/>
        <v>0</v>
      </c>
      <c r="BH52">
        <f t="shared" si="7"/>
        <v>0</v>
      </c>
      <c r="BI52">
        <f t="shared" si="8"/>
        <v>0</v>
      </c>
      <c r="BJ52">
        <f t="shared" si="9"/>
        <v>0</v>
      </c>
      <c r="BK52">
        <f t="shared" si="10"/>
        <v>0</v>
      </c>
      <c r="BL52">
        <f t="shared" si="11"/>
        <v>0</v>
      </c>
      <c r="BM52">
        <f t="shared" si="12"/>
        <v>0</v>
      </c>
      <c r="BN52">
        <f t="shared" si="13"/>
        <v>0</v>
      </c>
      <c r="BO52">
        <f t="shared" si="14"/>
        <v>0</v>
      </c>
      <c r="BP52">
        <f t="shared" si="15"/>
        <v>0</v>
      </c>
      <c r="BQ52">
        <f t="shared" si="16"/>
        <v>0</v>
      </c>
      <c r="BR52">
        <f t="shared" si="17"/>
        <v>0</v>
      </c>
      <c r="BS52">
        <f t="shared" si="18"/>
        <v>0</v>
      </c>
      <c r="BT52">
        <f t="shared" si="19"/>
        <v>0</v>
      </c>
      <c r="BU52">
        <f t="shared" si="20"/>
        <v>0</v>
      </c>
      <c r="BV52" s="293">
        <f t="shared" si="21"/>
        <v>0</v>
      </c>
      <c r="BW52" s="352" t="str">
        <f>IF(BV52=0,"",
IF(SUM($BV$24:BV52)=1,BX52,
IF($BV$144&gt;SUM($BV$24:BV52),_xlfn.CONCAT(", ",BX52),
IF($BV$144=SUM($BV$24:BV52),_xlfn.CONCAT(" y ",BX52)))))</f>
        <v/>
      </c>
      <c r="BX52" s="120" t="s">
        <v>5181</v>
      </c>
      <c r="BY52" s="398">
        <f>IF(AND(CNGE_2026_M1_Secc1_Sub3!$S92&lt;&gt;"",CNGE_2026_M1_Secc1_Sub3!$S92&lt;&gt;1,COUNTA(H52:AZ52)&gt;0),1,0)</f>
        <v>0</v>
      </c>
      <c r="BZ52" s="290">
        <f t="shared" si="0"/>
        <v>0</v>
      </c>
      <c r="CA52" s="293">
        <f t="shared" si="22"/>
        <v>0</v>
      </c>
      <c r="CB52" s="283" t="str">
        <f>IF(CA52=0,"",
IF(SUM($CA$24:CA52)=1,CC52,
IF($CA$144&gt;SUM($CA$24:CA52),_xlfn.CONCAT(", ",CC52),
IF($CA$144=SUM($CA$24:CA52),_xlfn.CONCAT(" y ",CC52)))))</f>
        <v/>
      </c>
      <c r="CC52" s="33" t="s">
        <v>5181</v>
      </c>
      <c r="CD52" s="441">
        <f>IF(COUNTA(K52,T52,AC52,AL52,AU52)=SUM(CNGE_2026_M1_Secc1_Sub3!Y92),0,1)</f>
        <v>0</v>
      </c>
      <c r="CE52" s="282">
        <f t="shared" si="23"/>
        <v>0</v>
      </c>
      <c r="CF52" s="283" t="str">
        <f>IF(CE52=0,"",
IF(SUM($CE$24:CE52)=1,CG52,
IF($CE$144&gt;SUM($CE$24:CE52),_xlfn.CONCAT(", ",CG52),
IF($CE$144=SUM($CE$24:CE52),_xlfn.CONCAT(" y ",CG52)))))</f>
        <v/>
      </c>
      <c r="CG52" s="120" t="s">
        <v>5181</v>
      </c>
      <c r="CH52" s="370">
        <f>IF(OR(N52="NS",W52="NS",AF52="NS",AO52="NS",AX52="NS",CNGE_2026_M1_Secc1_Sub2!$M404="NS"),0,IF(AND(N52="NA",W52="NA",AF52="NA",AO52="NA",AX52="NA",CNGE_2026_M1_Secc1_Sub2!$M404="NA"),0,IF(SUM(N52,W52,AF52,AO52,AX52)&lt;=CNGE_2026_M1_Secc1_Sub2!$M404,0,1)))</f>
        <v>0</v>
      </c>
      <c r="CI52" s="371">
        <f>IF(OR(O52="NS",X52="NS",AG52="NS",AP52="NS",AY52="NS",CNGE_2026_M1_Secc1_Sub2!$S404="NS"),0,IF(AND(O52="NA",X52="NA",AG52="NA",AP52="NA",AY52="NA",CNGE_2026_M1_Secc1_Sub2!$S404="NA"),0,IF(SUM(O52,X52,AG52,AP52,AY52)&lt;=CNGE_2026_M1_Secc1_Sub2!$S404,0,1)))</f>
        <v>0</v>
      </c>
      <c r="CJ52" s="372">
        <f>IF(OR(P52="NS",Y52="NS",AH52="NS",AQ52="NS",AZ52="NS",CNGE_2026_M1_Secc1_Sub2!$Y404="NS"),0,IF(AND(P52="NA",Y52="NA",AH52="NA",AQ52="NA",AZ52="NA",CNGE_2026_M1_Secc1_Sub2!$Y404="NA"),0,IF(SUM(P52,Y52,AH52,AQ52,AZ52)&lt;=CNGE_2026_M1_Secc1_Sub2!$Y404,0,1)))</f>
        <v>0</v>
      </c>
      <c r="CK52" s="282">
        <f t="shared" si="24"/>
        <v>0</v>
      </c>
      <c r="CL52" s="283" t="str">
        <f>IF(CK52=0,"",
IF(SUM($CK$24:CK52)=1,CM52,
IF($CK$144&gt;SUM($CK$24:CK52),_xlfn.CONCAT(", ",CM52),
IF($CK$144=SUM($CK$24:CK52),_xlfn.CONCAT(" y ",CM52)))))</f>
        <v/>
      </c>
      <c r="CM52" s="33" t="s">
        <v>5181</v>
      </c>
      <c r="CN52" s="535">
        <f>SUM(CNGE_2026_M1_Secc1_Sub3!$Y92)</f>
        <v>0</v>
      </c>
      <c r="CO52" s="629" cm="1">
        <f t="array" aca="1" ref="CO52" ca="1">IF(OR(K52=" ",AND(EXACT(UPPER(TRIM(SUBSTITUTE(K52,CHAR(160)," "))),TRIM(SUBSTITUTE(K52,CHAR(160)," "))),SUMPRODUCT(--ISNUMBER(MATCH(MID(TRIM(SUBSTITUTE(K52,CHAR(160)," ")),ROW(INDIRECT("1:"&amp;LEN(TRIM(SUBSTITUTE(K52,CHAR(160)," "))))),1),{"A","B","C","D","E","F","G","H","I","J","K","L","M","N","O","P","Q","R","S","T","U","V","W","X","Y","Z","Ñ","0","1","2","3","4","5","6","7","8","9"," "},0)))=LEN(TRIM(SUBSTITUTE(K52,CHAR(160)," "))))),0,1)</f>
        <v>0</v>
      </c>
      <c r="CP52" s="629" cm="1">
        <f t="array" aca="1" ref="CP52" ca="1">IF(OR(T52=" ",AND(EXACT(UPPER(TRIM(SUBSTITUTE(T52,CHAR(160)," "))),TRIM(SUBSTITUTE(T52,CHAR(160)," "))),SUMPRODUCT(--ISNUMBER(MATCH(MID(TRIM(SUBSTITUTE(T52,CHAR(160)," ")),ROW(INDIRECT("1:"&amp;LEN(TRIM(SUBSTITUTE(T52,CHAR(160)," "))))),1),{"A","B","C","D","E","F","G","H","I","J","K","L","M","N","O","P","Q","R","S","T","U","V","W","X","Y","Z","Ñ","0","1","2","3","4","5","6","7","8","9"," "},0)))=LEN(TRIM(SUBSTITUTE(T52,CHAR(160)," "))))),0,1)</f>
        <v>0</v>
      </c>
      <c r="CQ52" s="629" cm="1">
        <f t="array" aca="1" ref="CQ52" ca="1">IF(OR(AC52=" ",AND(EXACT(UPPER(TRIM(SUBSTITUTE(AC52,CHAR(160)," "))),TRIM(SUBSTITUTE(AC52,CHAR(160)," "))),SUMPRODUCT(--ISNUMBER(MATCH(MID(TRIM(SUBSTITUTE(AC52,CHAR(160)," ")),ROW(INDIRECT("1:"&amp;LEN(TRIM(SUBSTITUTE(AC52,CHAR(160)," "))))),1),{"A","B","C","D","E","F","G","H","I","J","K","L","M","N","O","P","Q","R","S","T","U","V","W","X","Y","Z","Ñ","0","1","2","3","4","5","6","7","8","9"," "},0)))=LEN(TRIM(SUBSTITUTE(AC52,CHAR(160)," "))))),0,1)</f>
        <v>0</v>
      </c>
      <c r="CR52" s="629" cm="1">
        <f t="array" aca="1" ref="CR52" ca="1">IF(OR(AL52=" ",AND(EXACT(UPPER(TRIM(SUBSTITUTE(AL52,CHAR(160)," "))),TRIM(SUBSTITUTE(AL52,CHAR(160)," "))),SUMPRODUCT(--ISNUMBER(MATCH(MID(TRIM(SUBSTITUTE(AL52,CHAR(160)," ")),ROW(INDIRECT("1:"&amp;LEN(TRIM(SUBSTITUTE(AL52,CHAR(160)," "))))),1),{"A","B","C","D","E","F","G","H","I","J","K","L","M","N","O","P","Q","R","S","T","U","V","W","X","Y","Z","Ñ","0","1","2","3","4","5","6","7","8","9"," "},0)))=LEN(TRIM(SUBSTITUTE(AL52,CHAR(160)," "))))),0,1)</f>
        <v>0</v>
      </c>
      <c r="CS52" s="629" cm="1">
        <f t="array" aca="1" ref="CS52" ca="1">IF(OR(AU52=" ",AND(EXACT(UPPER(TRIM(SUBSTITUTE(AU52,CHAR(160)," "))),TRIM(SUBSTITUTE(AU52,CHAR(160)," "))),SUMPRODUCT(--ISNUMBER(MATCH(MID(TRIM(SUBSTITUTE(AU52,CHAR(160)," ")),ROW(INDIRECT("1:"&amp;LEN(TRIM(SUBSTITUTE(AU52,CHAR(160)," "))))),1),{"A","B","C","D","E","F","G","H","I","J","K","L","M","N","O","P","Q","R","S","T","U","V","W","X","Y","Z","Ñ","0","1","2","3","4","5","6","7","8","9"," "},0)))=LEN(TRIM(SUBSTITUTE(AU52,CHAR(160)," "))))),0,1)</f>
        <v>0</v>
      </c>
      <c r="CT52" s="634">
        <f t="shared" si="25"/>
        <v>0</v>
      </c>
      <c r="CU52" s="634">
        <f t="shared" si="26"/>
        <v>0</v>
      </c>
      <c r="CV52" s="634">
        <f t="shared" si="27"/>
        <v>0</v>
      </c>
      <c r="CW52" s="634">
        <f t="shared" si="28"/>
        <v>0</v>
      </c>
      <c r="CX52" s="634">
        <f t="shared" si="29"/>
        <v>0</v>
      </c>
      <c r="CY52" s="107"/>
      <c r="CZ52" s="107"/>
      <c r="DA52" s="107"/>
      <c r="DB52" s="107"/>
      <c r="DN52" s="107"/>
      <c r="DO52" s="107"/>
      <c r="DP52" s="107"/>
      <c r="DQ52" s="107"/>
      <c r="DR52" s="107"/>
      <c r="DS52" s="107"/>
      <c r="DT52" s="107"/>
      <c r="DU52" s="107"/>
      <c r="DV52" s="107"/>
      <c r="DY52"/>
    </row>
    <row r="53" spans="1:129" ht="15" customHeight="1">
      <c r="A53" s="128"/>
      <c r="C53" s="35" t="s">
        <v>5061</v>
      </c>
      <c r="D53" s="800" t="str">
        <f>IF(CNGE_2026_M1_Secc1_Sub1!$D70="","",CNGE_2026_M1_Secc1_Sub1!$D70)</f>
        <v/>
      </c>
      <c r="E53" s="723"/>
      <c r="F53" s="723"/>
      <c r="G53" s="724"/>
      <c r="H53" s="728"/>
      <c r="I53" s="714"/>
      <c r="J53" s="805"/>
      <c r="K53" s="847"/>
      <c r="L53" s="714"/>
      <c r="M53" s="805"/>
      <c r="N53" s="640"/>
      <c r="O53" s="638"/>
      <c r="P53" s="638"/>
      <c r="Q53" s="728"/>
      <c r="R53" s="714"/>
      <c r="S53" s="805"/>
      <c r="T53" s="847"/>
      <c r="U53" s="714"/>
      <c r="V53" s="805"/>
      <c r="W53" s="640"/>
      <c r="X53" s="638"/>
      <c r="Y53" s="638"/>
      <c r="Z53" s="728"/>
      <c r="AA53" s="714"/>
      <c r="AB53" s="805"/>
      <c r="AC53" s="847"/>
      <c r="AD53" s="714"/>
      <c r="AE53" s="805"/>
      <c r="AF53" s="640"/>
      <c r="AG53" s="638"/>
      <c r="AH53" s="638"/>
      <c r="AI53" s="728"/>
      <c r="AJ53" s="714"/>
      <c r="AK53" s="805"/>
      <c r="AL53" s="847"/>
      <c r="AM53" s="714"/>
      <c r="AN53" s="805"/>
      <c r="AO53" s="640"/>
      <c r="AP53" s="638"/>
      <c r="AQ53" s="638"/>
      <c r="AR53" s="728"/>
      <c r="AS53" s="714"/>
      <c r="AT53" s="805"/>
      <c r="AU53" s="847"/>
      <c r="AV53" s="714"/>
      <c r="AW53" s="805"/>
      <c r="AX53" s="640"/>
      <c r="AY53" s="638"/>
      <c r="AZ53" s="638"/>
      <c r="BB53">
        <f t="shared" si="1"/>
        <v>0</v>
      </c>
      <c r="BC53">
        <f t="shared" si="2"/>
        <v>0</v>
      </c>
      <c r="BD53">
        <f t="shared" si="3"/>
        <v>0</v>
      </c>
      <c r="BE53">
        <f t="shared" si="4"/>
        <v>0</v>
      </c>
      <c r="BF53">
        <f t="shared" si="5"/>
        <v>0</v>
      </c>
      <c r="BG53">
        <f t="shared" si="6"/>
        <v>0</v>
      </c>
      <c r="BH53">
        <f t="shared" si="7"/>
        <v>0</v>
      </c>
      <c r="BI53">
        <f t="shared" si="8"/>
        <v>0</v>
      </c>
      <c r="BJ53">
        <f t="shared" si="9"/>
        <v>0</v>
      </c>
      <c r="BK53">
        <f t="shared" si="10"/>
        <v>0</v>
      </c>
      <c r="BL53">
        <f t="shared" si="11"/>
        <v>0</v>
      </c>
      <c r="BM53">
        <f t="shared" si="12"/>
        <v>0</v>
      </c>
      <c r="BN53">
        <f t="shared" si="13"/>
        <v>0</v>
      </c>
      <c r="BO53">
        <f t="shared" si="14"/>
        <v>0</v>
      </c>
      <c r="BP53">
        <f t="shared" si="15"/>
        <v>0</v>
      </c>
      <c r="BQ53">
        <f t="shared" si="16"/>
        <v>0</v>
      </c>
      <c r="BR53">
        <f t="shared" si="17"/>
        <v>0</v>
      </c>
      <c r="BS53">
        <f t="shared" si="18"/>
        <v>0</v>
      </c>
      <c r="BT53">
        <f t="shared" si="19"/>
        <v>0</v>
      </c>
      <c r="BU53">
        <f t="shared" si="20"/>
        <v>0</v>
      </c>
      <c r="BV53" s="293">
        <f t="shared" si="21"/>
        <v>0</v>
      </c>
      <c r="BW53" s="352" t="str">
        <f>IF(BV53=0,"",
IF(SUM($BV$24:BV53)=1,BX53,
IF($BV$144&gt;SUM($BV$24:BV53),_xlfn.CONCAT(", ",BX53),
IF($BV$144=SUM($BV$24:BV53),_xlfn.CONCAT(" y ",BX53)))))</f>
        <v/>
      </c>
      <c r="BX53" s="120" t="s">
        <v>5183</v>
      </c>
      <c r="BY53" s="398">
        <f>IF(AND(CNGE_2026_M1_Secc1_Sub3!$S93&lt;&gt;"",CNGE_2026_M1_Secc1_Sub3!$S93&lt;&gt;1,COUNTA(H53:AZ53)&gt;0),1,0)</f>
        <v>0</v>
      </c>
      <c r="BZ53" s="290">
        <f t="shared" si="0"/>
        <v>0</v>
      </c>
      <c r="CA53" s="293">
        <f t="shared" si="22"/>
        <v>0</v>
      </c>
      <c r="CB53" s="283" t="str">
        <f>IF(CA53=0,"",
IF(SUM($CA$24:CA53)=1,CC53,
IF($CA$144&gt;SUM($CA$24:CA53),_xlfn.CONCAT(", ",CC53),
IF($CA$144=SUM($CA$24:CA53),_xlfn.CONCAT(" y ",CC53)))))</f>
        <v/>
      </c>
      <c r="CC53" s="33" t="s">
        <v>5183</v>
      </c>
      <c r="CD53" s="441">
        <f>IF(COUNTA(K53,T53,AC53,AL53,AU53)=SUM(CNGE_2026_M1_Secc1_Sub3!Y93),0,1)</f>
        <v>0</v>
      </c>
      <c r="CE53" s="282">
        <f t="shared" si="23"/>
        <v>0</v>
      </c>
      <c r="CF53" s="283" t="str">
        <f>IF(CE53=0,"",
IF(SUM($CE$24:CE53)=1,CG53,
IF($CE$144&gt;SUM($CE$24:CE53),_xlfn.CONCAT(", ",CG53),
IF($CE$144=SUM($CE$24:CE53),_xlfn.CONCAT(" y ",CG53)))))</f>
        <v/>
      </c>
      <c r="CG53" s="120" t="s">
        <v>5183</v>
      </c>
      <c r="CH53" s="370">
        <f>IF(OR(N53="NS",W53="NS",AF53="NS",AO53="NS",AX53="NS",CNGE_2026_M1_Secc1_Sub2!$M405="NS"),0,IF(AND(N53="NA",W53="NA",AF53="NA",AO53="NA",AX53="NA",CNGE_2026_M1_Secc1_Sub2!$M405="NA"),0,IF(SUM(N53,W53,AF53,AO53,AX53)&lt;=CNGE_2026_M1_Secc1_Sub2!$M405,0,1)))</f>
        <v>0</v>
      </c>
      <c r="CI53" s="371">
        <f>IF(OR(O53="NS",X53="NS",AG53="NS",AP53="NS",AY53="NS",CNGE_2026_M1_Secc1_Sub2!$S405="NS"),0,IF(AND(O53="NA",X53="NA",AG53="NA",AP53="NA",AY53="NA",CNGE_2026_M1_Secc1_Sub2!$S405="NA"),0,IF(SUM(O53,X53,AG53,AP53,AY53)&lt;=CNGE_2026_M1_Secc1_Sub2!$S405,0,1)))</f>
        <v>0</v>
      </c>
      <c r="CJ53" s="372">
        <f>IF(OR(P53="NS",Y53="NS",AH53="NS",AQ53="NS",AZ53="NS",CNGE_2026_M1_Secc1_Sub2!$Y405="NS"),0,IF(AND(P53="NA",Y53="NA",AH53="NA",AQ53="NA",AZ53="NA",CNGE_2026_M1_Secc1_Sub2!$Y405="NA"),0,IF(SUM(P53,Y53,AH53,AQ53,AZ53)&lt;=CNGE_2026_M1_Secc1_Sub2!$Y405,0,1)))</f>
        <v>0</v>
      </c>
      <c r="CK53" s="282">
        <f t="shared" si="24"/>
        <v>0</v>
      </c>
      <c r="CL53" s="283" t="str">
        <f>IF(CK53=0,"",
IF(SUM($CK$24:CK53)=1,CM53,
IF($CK$144&gt;SUM($CK$24:CK53),_xlfn.CONCAT(", ",CM53),
IF($CK$144=SUM($CK$24:CK53),_xlfn.CONCAT(" y ",CM53)))))</f>
        <v/>
      </c>
      <c r="CM53" s="33" t="s">
        <v>5183</v>
      </c>
      <c r="CN53" s="535">
        <f>SUM(CNGE_2026_M1_Secc1_Sub3!$Y93)</f>
        <v>0</v>
      </c>
      <c r="CO53" s="629" cm="1">
        <f t="array" aca="1" ref="CO53" ca="1">IF(OR(K53=" ",AND(EXACT(UPPER(TRIM(SUBSTITUTE(K53,CHAR(160)," "))),TRIM(SUBSTITUTE(K53,CHAR(160)," "))),SUMPRODUCT(--ISNUMBER(MATCH(MID(TRIM(SUBSTITUTE(K53,CHAR(160)," ")),ROW(INDIRECT("1:"&amp;LEN(TRIM(SUBSTITUTE(K53,CHAR(160)," "))))),1),{"A","B","C","D","E","F","G","H","I","J","K","L","M","N","O","P","Q","R","S","T","U","V","W","X","Y","Z","Ñ","0","1","2","3","4","5","6","7","8","9"," "},0)))=LEN(TRIM(SUBSTITUTE(K53,CHAR(160)," "))))),0,1)</f>
        <v>0</v>
      </c>
      <c r="CP53" s="629" cm="1">
        <f t="array" aca="1" ref="CP53" ca="1">IF(OR(T53=" ",AND(EXACT(UPPER(TRIM(SUBSTITUTE(T53,CHAR(160)," "))),TRIM(SUBSTITUTE(T53,CHAR(160)," "))),SUMPRODUCT(--ISNUMBER(MATCH(MID(TRIM(SUBSTITUTE(T53,CHAR(160)," ")),ROW(INDIRECT("1:"&amp;LEN(TRIM(SUBSTITUTE(T53,CHAR(160)," "))))),1),{"A","B","C","D","E","F","G","H","I","J","K","L","M","N","O","P","Q","R","S","T","U","V","W","X","Y","Z","Ñ","0","1","2","3","4","5","6","7","8","9"," "},0)))=LEN(TRIM(SUBSTITUTE(T53,CHAR(160)," "))))),0,1)</f>
        <v>0</v>
      </c>
      <c r="CQ53" s="629" cm="1">
        <f t="array" aca="1" ref="CQ53" ca="1">IF(OR(AC53=" ",AND(EXACT(UPPER(TRIM(SUBSTITUTE(AC53,CHAR(160)," "))),TRIM(SUBSTITUTE(AC53,CHAR(160)," "))),SUMPRODUCT(--ISNUMBER(MATCH(MID(TRIM(SUBSTITUTE(AC53,CHAR(160)," ")),ROW(INDIRECT("1:"&amp;LEN(TRIM(SUBSTITUTE(AC53,CHAR(160)," "))))),1),{"A","B","C","D","E","F","G","H","I","J","K","L","M","N","O","P","Q","R","S","T","U","V","W","X","Y","Z","Ñ","0","1","2","3","4","5","6","7","8","9"," "},0)))=LEN(TRIM(SUBSTITUTE(AC53,CHAR(160)," "))))),0,1)</f>
        <v>0</v>
      </c>
      <c r="CR53" s="629" cm="1">
        <f t="array" aca="1" ref="CR53" ca="1">IF(OR(AL53=" ",AND(EXACT(UPPER(TRIM(SUBSTITUTE(AL53,CHAR(160)," "))),TRIM(SUBSTITUTE(AL53,CHAR(160)," "))),SUMPRODUCT(--ISNUMBER(MATCH(MID(TRIM(SUBSTITUTE(AL53,CHAR(160)," ")),ROW(INDIRECT("1:"&amp;LEN(TRIM(SUBSTITUTE(AL53,CHAR(160)," "))))),1),{"A","B","C","D","E","F","G","H","I","J","K","L","M","N","O","P","Q","R","S","T","U","V","W","X","Y","Z","Ñ","0","1","2","3","4","5","6","7","8","9"," "},0)))=LEN(TRIM(SUBSTITUTE(AL53,CHAR(160)," "))))),0,1)</f>
        <v>0</v>
      </c>
      <c r="CS53" s="629" cm="1">
        <f t="array" aca="1" ref="CS53" ca="1">IF(OR(AU53=" ",AND(EXACT(UPPER(TRIM(SUBSTITUTE(AU53,CHAR(160)," "))),TRIM(SUBSTITUTE(AU53,CHAR(160)," "))),SUMPRODUCT(--ISNUMBER(MATCH(MID(TRIM(SUBSTITUTE(AU53,CHAR(160)," ")),ROW(INDIRECT("1:"&amp;LEN(TRIM(SUBSTITUTE(AU53,CHAR(160)," "))))),1),{"A","B","C","D","E","F","G","H","I","J","K","L","M","N","O","P","Q","R","S","T","U","V","W","X","Y","Z","Ñ","0","1","2","3","4","5","6","7","8","9"," "},0)))=LEN(TRIM(SUBSTITUTE(AU53,CHAR(160)," "))))),0,1)</f>
        <v>0</v>
      </c>
      <c r="CT53" s="634">
        <f t="shared" si="25"/>
        <v>0</v>
      </c>
      <c r="CU53" s="634">
        <f t="shared" si="26"/>
        <v>0</v>
      </c>
      <c r="CV53" s="634">
        <f t="shared" si="27"/>
        <v>0</v>
      </c>
      <c r="CW53" s="634">
        <f t="shared" si="28"/>
        <v>0</v>
      </c>
      <c r="CX53" s="634">
        <f t="shared" si="29"/>
        <v>0</v>
      </c>
      <c r="CY53" s="107"/>
      <c r="CZ53" s="107"/>
      <c r="DA53" s="107"/>
      <c r="DB53" s="107"/>
      <c r="DN53" s="107"/>
      <c r="DO53" s="107"/>
      <c r="DP53" s="107"/>
      <c r="DQ53" s="107"/>
      <c r="DR53" s="107"/>
      <c r="DS53" s="107"/>
      <c r="DT53" s="107"/>
      <c r="DU53" s="107"/>
      <c r="DV53" s="107"/>
      <c r="DY53"/>
    </row>
    <row r="54" spans="1:129" ht="15" customHeight="1">
      <c r="A54" s="128"/>
      <c r="C54" s="35" t="s">
        <v>5062</v>
      </c>
      <c r="D54" s="800" t="str">
        <f>IF(CNGE_2026_M1_Secc1_Sub1!$D71="","",CNGE_2026_M1_Secc1_Sub1!$D71)</f>
        <v/>
      </c>
      <c r="E54" s="723"/>
      <c r="F54" s="723"/>
      <c r="G54" s="724"/>
      <c r="H54" s="728"/>
      <c r="I54" s="714"/>
      <c r="J54" s="805"/>
      <c r="K54" s="847"/>
      <c r="L54" s="714"/>
      <c r="M54" s="805"/>
      <c r="N54" s="640"/>
      <c r="O54" s="638"/>
      <c r="P54" s="638"/>
      <c r="Q54" s="728"/>
      <c r="R54" s="714"/>
      <c r="S54" s="805"/>
      <c r="T54" s="847"/>
      <c r="U54" s="714"/>
      <c r="V54" s="805"/>
      <c r="W54" s="640"/>
      <c r="X54" s="638"/>
      <c r="Y54" s="638"/>
      <c r="Z54" s="728"/>
      <c r="AA54" s="714"/>
      <c r="AB54" s="805"/>
      <c r="AC54" s="847"/>
      <c r="AD54" s="714"/>
      <c r="AE54" s="805"/>
      <c r="AF54" s="640"/>
      <c r="AG54" s="638"/>
      <c r="AH54" s="638"/>
      <c r="AI54" s="728"/>
      <c r="AJ54" s="714"/>
      <c r="AK54" s="805"/>
      <c r="AL54" s="847"/>
      <c r="AM54" s="714"/>
      <c r="AN54" s="805"/>
      <c r="AO54" s="640"/>
      <c r="AP54" s="638"/>
      <c r="AQ54" s="638"/>
      <c r="AR54" s="728"/>
      <c r="AS54" s="714"/>
      <c r="AT54" s="805"/>
      <c r="AU54" s="847"/>
      <c r="AV54" s="714"/>
      <c r="AW54" s="805"/>
      <c r="AX54" s="640"/>
      <c r="AY54" s="638"/>
      <c r="AZ54" s="638"/>
      <c r="BB54">
        <f t="shared" si="1"/>
        <v>0</v>
      </c>
      <c r="BC54">
        <f t="shared" si="2"/>
        <v>0</v>
      </c>
      <c r="BD54">
        <f t="shared" si="3"/>
        <v>0</v>
      </c>
      <c r="BE54">
        <f t="shared" si="4"/>
        <v>0</v>
      </c>
      <c r="BF54">
        <f t="shared" si="5"/>
        <v>0</v>
      </c>
      <c r="BG54">
        <f t="shared" si="6"/>
        <v>0</v>
      </c>
      <c r="BH54">
        <f t="shared" si="7"/>
        <v>0</v>
      </c>
      <c r="BI54">
        <f t="shared" si="8"/>
        <v>0</v>
      </c>
      <c r="BJ54">
        <f t="shared" si="9"/>
        <v>0</v>
      </c>
      <c r="BK54">
        <f t="shared" si="10"/>
        <v>0</v>
      </c>
      <c r="BL54">
        <f t="shared" si="11"/>
        <v>0</v>
      </c>
      <c r="BM54">
        <f t="shared" si="12"/>
        <v>0</v>
      </c>
      <c r="BN54">
        <f t="shared" si="13"/>
        <v>0</v>
      </c>
      <c r="BO54">
        <f t="shared" si="14"/>
        <v>0</v>
      </c>
      <c r="BP54">
        <f t="shared" si="15"/>
        <v>0</v>
      </c>
      <c r="BQ54">
        <f t="shared" si="16"/>
        <v>0</v>
      </c>
      <c r="BR54">
        <f t="shared" si="17"/>
        <v>0</v>
      </c>
      <c r="BS54">
        <f t="shared" si="18"/>
        <v>0</v>
      </c>
      <c r="BT54">
        <f t="shared" si="19"/>
        <v>0</v>
      </c>
      <c r="BU54">
        <f t="shared" si="20"/>
        <v>0</v>
      </c>
      <c r="BV54" s="293">
        <f t="shared" si="21"/>
        <v>0</v>
      </c>
      <c r="BW54" s="352" t="str">
        <f>IF(BV54=0,"",
IF(SUM($BV$24:BV54)=1,BX54,
IF($BV$144&gt;SUM($BV$24:BV54),_xlfn.CONCAT(", ",BX54),
IF($BV$144=SUM($BV$24:BV54),_xlfn.CONCAT(" y ",BX54)))))</f>
        <v/>
      </c>
      <c r="BX54" s="120" t="s">
        <v>5185</v>
      </c>
      <c r="BY54" s="398">
        <f>IF(AND(CNGE_2026_M1_Secc1_Sub3!$S94&lt;&gt;"",CNGE_2026_M1_Secc1_Sub3!$S94&lt;&gt;1,COUNTA(H54:AZ54)&gt;0),1,0)</f>
        <v>0</v>
      </c>
      <c r="BZ54" s="290">
        <f t="shared" si="0"/>
        <v>0</v>
      </c>
      <c r="CA54" s="293">
        <f t="shared" si="22"/>
        <v>0</v>
      </c>
      <c r="CB54" s="283" t="str">
        <f>IF(CA54=0,"",
IF(SUM($CA$24:CA54)=1,CC54,
IF($CA$144&gt;SUM($CA$24:CA54),_xlfn.CONCAT(", ",CC54),
IF($CA$144=SUM($CA$24:CA54),_xlfn.CONCAT(" y ",CC54)))))</f>
        <v/>
      </c>
      <c r="CC54" s="33" t="s">
        <v>5185</v>
      </c>
      <c r="CD54" s="441">
        <f>IF(COUNTA(K54,T54,AC54,AL54,AU54)=SUM(CNGE_2026_M1_Secc1_Sub3!Y94),0,1)</f>
        <v>0</v>
      </c>
      <c r="CE54" s="282">
        <f t="shared" si="23"/>
        <v>0</v>
      </c>
      <c r="CF54" s="283" t="str">
        <f>IF(CE54=0,"",
IF(SUM($CE$24:CE54)=1,CG54,
IF($CE$144&gt;SUM($CE$24:CE54),_xlfn.CONCAT(", ",CG54),
IF($CE$144=SUM($CE$24:CE54),_xlfn.CONCAT(" y ",CG54)))))</f>
        <v/>
      </c>
      <c r="CG54" s="120" t="s">
        <v>5185</v>
      </c>
      <c r="CH54" s="370">
        <f>IF(OR(N54="NS",W54="NS",AF54="NS",AO54="NS",AX54="NS",CNGE_2026_M1_Secc1_Sub2!$M406="NS"),0,IF(AND(N54="NA",W54="NA",AF54="NA",AO54="NA",AX54="NA",CNGE_2026_M1_Secc1_Sub2!$M406="NA"),0,IF(SUM(N54,W54,AF54,AO54,AX54)&lt;=CNGE_2026_M1_Secc1_Sub2!$M406,0,1)))</f>
        <v>0</v>
      </c>
      <c r="CI54" s="371">
        <f>IF(OR(O54="NS",X54="NS",AG54="NS",AP54="NS",AY54="NS",CNGE_2026_M1_Secc1_Sub2!$S406="NS"),0,IF(AND(O54="NA",X54="NA",AG54="NA",AP54="NA",AY54="NA",CNGE_2026_M1_Secc1_Sub2!$S406="NA"),0,IF(SUM(O54,X54,AG54,AP54,AY54)&lt;=CNGE_2026_M1_Secc1_Sub2!$S406,0,1)))</f>
        <v>0</v>
      </c>
      <c r="CJ54" s="372">
        <f>IF(OR(P54="NS",Y54="NS",AH54="NS",AQ54="NS",AZ54="NS",CNGE_2026_M1_Secc1_Sub2!$Y406="NS"),0,IF(AND(P54="NA",Y54="NA",AH54="NA",AQ54="NA",AZ54="NA",CNGE_2026_M1_Secc1_Sub2!$Y406="NA"),0,IF(SUM(P54,Y54,AH54,AQ54,AZ54)&lt;=CNGE_2026_M1_Secc1_Sub2!$Y406,0,1)))</f>
        <v>0</v>
      </c>
      <c r="CK54" s="282">
        <f t="shared" si="24"/>
        <v>0</v>
      </c>
      <c r="CL54" s="283" t="str">
        <f>IF(CK54=0,"",
IF(SUM($CK$24:CK54)=1,CM54,
IF($CK$144&gt;SUM($CK$24:CK54),_xlfn.CONCAT(", ",CM54),
IF($CK$144=SUM($CK$24:CK54),_xlfn.CONCAT(" y ",CM54)))))</f>
        <v/>
      </c>
      <c r="CM54" s="33" t="s">
        <v>5185</v>
      </c>
      <c r="CN54" s="535">
        <f>SUM(CNGE_2026_M1_Secc1_Sub3!$Y94)</f>
        <v>0</v>
      </c>
      <c r="CO54" s="629" cm="1">
        <f t="array" aca="1" ref="CO54" ca="1">IF(OR(K54=" ",AND(EXACT(UPPER(TRIM(SUBSTITUTE(K54,CHAR(160)," "))),TRIM(SUBSTITUTE(K54,CHAR(160)," "))),SUMPRODUCT(--ISNUMBER(MATCH(MID(TRIM(SUBSTITUTE(K54,CHAR(160)," ")),ROW(INDIRECT("1:"&amp;LEN(TRIM(SUBSTITUTE(K54,CHAR(160)," "))))),1),{"A","B","C","D","E","F","G","H","I","J","K","L","M","N","O","P","Q","R","S","T","U","V","W","X","Y","Z","Ñ","0","1","2","3","4","5","6","7","8","9"," "},0)))=LEN(TRIM(SUBSTITUTE(K54,CHAR(160)," "))))),0,1)</f>
        <v>0</v>
      </c>
      <c r="CP54" s="629" cm="1">
        <f t="array" aca="1" ref="CP54" ca="1">IF(OR(T54=" ",AND(EXACT(UPPER(TRIM(SUBSTITUTE(T54,CHAR(160)," "))),TRIM(SUBSTITUTE(T54,CHAR(160)," "))),SUMPRODUCT(--ISNUMBER(MATCH(MID(TRIM(SUBSTITUTE(T54,CHAR(160)," ")),ROW(INDIRECT("1:"&amp;LEN(TRIM(SUBSTITUTE(T54,CHAR(160)," "))))),1),{"A","B","C","D","E","F","G","H","I","J","K","L","M","N","O","P","Q","R","S","T","U","V","W","X","Y","Z","Ñ","0","1","2","3","4","5","6","7","8","9"," "},0)))=LEN(TRIM(SUBSTITUTE(T54,CHAR(160)," "))))),0,1)</f>
        <v>0</v>
      </c>
      <c r="CQ54" s="629" cm="1">
        <f t="array" aca="1" ref="CQ54" ca="1">IF(OR(AC54=" ",AND(EXACT(UPPER(TRIM(SUBSTITUTE(AC54,CHAR(160)," "))),TRIM(SUBSTITUTE(AC54,CHAR(160)," "))),SUMPRODUCT(--ISNUMBER(MATCH(MID(TRIM(SUBSTITUTE(AC54,CHAR(160)," ")),ROW(INDIRECT("1:"&amp;LEN(TRIM(SUBSTITUTE(AC54,CHAR(160)," "))))),1),{"A","B","C","D","E","F","G","H","I","J","K","L","M","N","O","P","Q","R","S","T","U","V","W","X","Y","Z","Ñ","0","1","2","3","4","5","6","7","8","9"," "},0)))=LEN(TRIM(SUBSTITUTE(AC54,CHAR(160)," "))))),0,1)</f>
        <v>0</v>
      </c>
      <c r="CR54" s="629" cm="1">
        <f t="array" aca="1" ref="CR54" ca="1">IF(OR(AL54=" ",AND(EXACT(UPPER(TRIM(SUBSTITUTE(AL54,CHAR(160)," "))),TRIM(SUBSTITUTE(AL54,CHAR(160)," "))),SUMPRODUCT(--ISNUMBER(MATCH(MID(TRIM(SUBSTITUTE(AL54,CHAR(160)," ")),ROW(INDIRECT("1:"&amp;LEN(TRIM(SUBSTITUTE(AL54,CHAR(160)," "))))),1),{"A","B","C","D","E","F","G","H","I","J","K","L","M","N","O","P","Q","R","S","T","U","V","W","X","Y","Z","Ñ","0","1","2","3","4","5","6","7","8","9"," "},0)))=LEN(TRIM(SUBSTITUTE(AL54,CHAR(160)," "))))),0,1)</f>
        <v>0</v>
      </c>
      <c r="CS54" s="629" cm="1">
        <f t="array" aca="1" ref="CS54" ca="1">IF(OR(AU54=" ",AND(EXACT(UPPER(TRIM(SUBSTITUTE(AU54,CHAR(160)," "))),TRIM(SUBSTITUTE(AU54,CHAR(160)," "))),SUMPRODUCT(--ISNUMBER(MATCH(MID(TRIM(SUBSTITUTE(AU54,CHAR(160)," ")),ROW(INDIRECT("1:"&amp;LEN(TRIM(SUBSTITUTE(AU54,CHAR(160)," "))))),1),{"A","B","C","D","E","F","G","H","I","J","K","L","M","N","O","P","Q","R","S","T","U","V","W","X","Y","Z","Ñ","0","1","2","3","4","5","6","7","8","9"," "},0)))=LEN(TRIM(SUBSTITUTE(AU54,CHAR(160)," "))))),0,1)</f>
        <v>0</v>
      </c>
      <c r="CT54" s="634">
        <f t="shared" si="25"/>
        <v>0</v>
      </c>
      <c r="CU54" s="634">
        <f t="shared" si="26"/>
        <v>0</v>
      </c>
      <c r="CV54" s="634">
        <f t="shared" si="27"/>
        <v>0</v>
      </c>
      <c r="CW54" s="634">
        <f t="shared" si="28"/>
        <v>0</v>
      </c>
      <c r="CX54" s="634">
        <f t="shared" si="29"/>
        <v>0</v>
      </c>
      <c r="CY54" s="107"/>
      <c r="CZ54" s="107"/>
      <c r="DA54" s="107"/>
      <c r="DB54" s="107"/>
      <c r="DN54" s="107"/>
      <c r="DO54" s="107"/>
      <c r="DP54" s="107"/>
      <c r="DQ54" s="107"/>
      <c r="DR54" s="107"/>
      <c r="DS54" s="107"/>
      <c r="DT54" s="107"/>
      <c r="DU54" s="107"/>
      <c r="DV54" s="107"/>
      <c r="DY54"/>
    </row>
    <row r="55" spans="1:129" ht="15" customHeight="1">
      <c r="A55" s="128"/>
      <c r="C55" s="35" t="s">
        <v>5063</v>
      </c>
      <c r="D55" s="800" t="str">
        <f>IF(CNGE_2026_M1_Secc1_Sub1!$D72="","",CNGE_2026_M1_Secc1_Sub1!$D72)</f>
        <v/>
      </c>
      <c r="E55" s="723"/>
      <c r="F55" s="723"/>
      <c r="G55" s="724"/>
      <c r="H55" s="728"/>
      <c r="I55" s="714"/>
      <c r="J55" s="805"/>
      <c r="K55" s="847"/>
      <c r="L55" s="714"/>
      <c r="M55" s="805"/>
      <c r="N55" s="640"/>
      <c r="O55" s="638"/>
      <c r="P55" s="638"/>
      <c r="Q55" s="728"/>
      <c r="R55" s="714"/>
      <c r="S55" s="805"/>
      <c r="T55" s="847"/>
      <c r="U55" s="714"/>
      <c r="V55" s="805"/>
      <c r="W55" s="640"/>
      <c r="X55" s="638"/>
      <c r="Y55" s="638"/>
      <c r="Z55" s="728"/>
      <c r="AA55" s="714"/>
      <c r="AB55" s="805"/>
      <c r="AC55" s="847"/>
      <c r="AD55" s="714"/>
      <c r="AE55" s="805"/>
      <c r="AF55" s="640"/>
      <c r="AG55" s="638"/>
      <c r="AH55" s="638"/>
      <c r="AI55" s="728"/>
      <c r="AJ55" s="714"/>
      <c r="AK55" s="805"/>
      <c r="AL55" s="847"/>
      <c r="AM55" s="714"/>
      <c r="AN55" s="805"/>
      <c r="AO55" s="640"/>
      <c r="AP55" s="638"/>
      <c r="AQ55" s="638"/>
      <c r="AR55" s="728"/>
      <c r="AS55" s="714"/>
      <c r="AT55" s="805"/>
      <c r="AU55" s="847"/>
      <c r="AV55" s="714"/>
      <c r="AW55" s="805"/>
      <c r="AX55" s="640"/>
      <c r="AY55" s="638"/>
      <c r="AZ55" s="638"/>
      <c r="BB55">
        <f t="shared" si="1"/>
        <v>0</v>
      </c>
      <c r="BC55">
        <f t="shared" si="2"/>
        <v>0</v>
      </c>
      <c r="BD55">
        <f t="shared" si="3"/>
        <v>0</v>
      </c>
      <c r="BE55">
        <f t="shared" si="4"/>
        <v>0</v>
      </c>
      <c r="BF55">
        <f t="shared" si="5"/>
        <v>0</v>
      </c>
      <c r="BG55">
        <f t="shared" si="6"/>
        <v>0</v>
      </c>
      <c r="BH55">
        <f t="shared" si="7"/>
        <v>0</v>
      </c>
      <c r="BI55">
        <f t="shared" si="8"/>
        <v>0</v>
      </c>
      <c r="BJ55">
        <f t="shared" si="9"/>
        <v>0</v>
      </c>
      <c r="BK55">
        <f t="shared" si="10"/>
        <v>0</v>
      </c>
      <c r="BL55">
        <f t="shared" si="11"/>
        <v>0</v>
      </c>
      <c r="BM55">
        <f t="shared" si="12"/>
        <v>0</v>
      </c>
      <c r="BN55">
        <f t="shared" si="13"/>
        <v>0</v>
      </c>
      <c r="BO55">
        <f t="shared" si="14"/>
        <v>0</v>
      </c>
      <c r="BP55">
        <f t="shared" si="15"/>
        <v>0</v>
      </c>
      <c r="BQ55">
        <f t="shared" si="16"/>
        <v>0</v>
      </c>
      <c r="BR55">
        <f t="shared" si="17"/>
        <v>0</v>
      </c>
      <c r="BS55">
        <f t="shared" si="18"/>
        <v>0</v>
      </c>
      <c r="BT55">
        <f t="shared" si="19"/>
        <v>0</v>
      </c>
      <c r="BU55">
        <f t="shared" si="20"/>
        <v>0</v>
      </c>
      <c r="BV55" s="293">
        <f t="shared" si="21"/>
        <v>0</v>
      </c>
      <c r="BW55" s="352" t="str">
        <f>IF(BV55=0,"",
IF(SUM($BV$24:BV55)=1,BX55,
IF($BV$144&gt;SUM($BV$24:BV55),_xlfn.CONCAT(", ",BX55),
IF($BV$144=SUM($BV$24:BV55),_xlfn.CONCAT(" y ",BX55)))))</f>
        <v/>
      </c>
      <c r="BX55" s="120" t="s">
        <v>5186</v>
      </c>
      <c r="BY55" s="398">
        <f>IF(AND(CNGE_2026_M1_Secc1_Sub3!$S95&lt;&gt;"",CNGE_2026_M1_Secc1_Sub3!$S95&lt;&gt;1,COUNTA(H55:AZ55)&gt;0),1,0)</f>
        <v>0</v>
      </c>
      <c r="BZ55" s="290">
        <f t="shared" si="0"/>
        <v>0</v>
      </c>
      <c r="CA55" s="293">
        <f t="shared" si="22"/>
        <v>0</v>
      </c>
      <c r="CB55" s="283" t="str">
        <f>IF(CA55=0,"",
IF(SUM($CA$24:CA55)=1,CC55,
IF($CA$144&gt;SUM($CA$24:CA55),_xlfn.CONCAT(", ",CC55),
IF($CA$144=SUM($CA$24:CA55),_xlfn.CONCAT(" y ",CC55)))))</f>
        <v/>
      </c>
      <c r="CC55" s="33" t="s">
        <v>5186</v>
      </c>
      <c r="CD55" s="441">
        <f>IF(COUNTA(K55,T55,AC55,AL55,AU55)=SUM(CNGE_2026_M1_Secc1_Sub3!Y95),0,1)</f>
        <v>0</v>
      </c>
      <c r="CE55" s="282">
        <f t="shared" si="23"/>
        <v>0</v>
      </c>
      <c r="CF55" s="283" t="str">
        <f>IF(CE55=0,"",
IF(SUM($CE$24:CE55)=1,CG55,
IF($CE$144&gt;SUM($CE$24:CE55),_xlfn.CONCAT(", ",CG55),
IF($CE$144=SUM($CE$24:CE55),_xlfn.CONCAT(" y ",CG55)))))</f>
        <v/>
      </c>
      <c r="CG55" s="120" t="s">
        <v>5186</v>
      </c>
      <c r="CH55" s="370">
        <f>IF(OR(N55="NS",W55="NS",AF55="NS",AO55="NS",AX55="NS",CNGE_2026_M1_Secc1_Sub2!$M407="NS"),0,IF(AND(N55="NA",W55="NA",AF55="NA",AO55="NA",AX55="NA",CNGE_2026_M1_Secc1_Sub2!$M407="NA"),0,IF(SUM(N55,W55,AF55,AO55,AX55)&lt;=CNGE_2026_M1_Secc1_Sub2!$M407,0,1)))</f>
        <v>0</v>
      </c>
      <c r="CI55" s="371">
        <f>IF(OR(O55="NS",X55="NS",AG55="NS",AP55="NS",AY55="NS",CNGE_2026_M1_Secc1_Sub2!$S407="NS"),0,IF(AND(O55="NA",X55="NA",AG55="NA",AP55="NA",AY55="NA",CNGE_2026_M1_Secc1_Sub2!$S407="NA"),0,IF(SUM(O55,X55,AG55,AP55,AY55)&lt;=CNGE_2026_M1_Secc1_Sub2!$S407,0,1)))</f>
        <v>0</v>
      </c>
      <c r="CJ55" s="372">
        <f>IF(OR(P55="NS",Y55="NS",AH55="NS",AQ55="NS",AZ55="NS",CNGE_2026_M1_Secc1_Sub2!$Y407="NS"),0,IF(AND(P55="NA",Y55="NA",AH55="NA",AQ55="NA",AZ55="NA",CNGE_2026_M1_Secc1_Sub2!$Y407="NA"),0,IF(SUM(P55,Y55,AH55,AQ55,AZ55)&lt;=CNGE_2026_M1_Secc1_Sub2!$Y407,0,1)))</f>
        <v>0</v>
      </c>
      <c r="CK55" s="282">
        <f t="shared" si="24"/>
        <v>0</v>
      </c>
      <c r="CL55" s="283" t="str">
        <f>IF(CK55=0,"",
IF(SUM($CK$24:CK55)=1,CM55,
IF($CK$144&gt;SUM($CK$24:CK55),_xlfn.CONCAT(", ",CM55),
IF($CK$144=SUM($CK$24:CK55),_xlfn.CONCAT(" y ",CM55)))))</f>
        <v/>
      </c>
      <c r="CM55" s="33" t="s">
        <v>5186</v>
      </c>
      <c r="CN55" s="535">
        <f>SUM(CNGE_2026_M1_Secc1_Sub3!$Y95)</f>
        <v>0</v>
      </c>
      <c r="CO55" s="629" cm="1">
        <f t="array" aca="1" ref="CO55" ca="1">IF(OR(K55=" ",AND(EXACT(UPPER(TRIM(SUBSTITUTE(K55,CHAR(160)," "))),TRIM(SUBSTITUTE(K55,CHAR(160)," "))),SUMPRODUCT(--ISNUMBER(MATCH(MID(TRIM(SUBSTITUTE(K55,CHAR(160)," ")),ROW(INDIRECT("1:"&amp;LEN(TRIM(SUBSTITUTE(K55,CHAR(160)," "))))),1),{"A","B","C","D","E","F","G","H","I","J","K","L","M","N","O","P","Q","R","S","T","U","V","W","X","Y","Z","Ñ","0","1","2","3","4","5","6","7","8","9"," "},0)))=LEN(TRIM(SUBSTITUTE(K55,CHAR(160)," "))))),0,1)</f>
        <v>0</v>
      </c>
      <c r="CP55" s="629" cm="1">
        <f t="array" aca="1" ref="CP55" ca="1">IF(OR(T55=" ",AND(EXACT(UPPER(TRIM(SUBSTITUTE(T55,CHAR(160)," "))),TRIM(SUBSTITUTE(T55,CHAR(160)," "))),SUMPRODUCT(--ISNUMBER(MATCH(MID(TRIM(SUBSTITUTE(T55,CHAR(160)," ")),ROW(INDIRECT("1:"&amp;LEN(TRIM(SUBSTITUTE(T55,CHAR(160)," "))))),1),{"A","B","C","D","E","F","G","H","I","J","K","L","M","N","O","P","Q","R","S","T","U","V","W","X","Y","Z","Ñ","0","1","2","3","4","5","6","7","8","9"," "},0)))=LEN(TRIM(SUBSTITUTE(T55,CHAR(160)," "))))),0,1)</f>
        <v>0</v>
      </c>
      <c r="CQ55" s="629" cm="1">
        <f t="array" aca="1" ref="CQ55" ca="1">IF(OR(AC55=" ",AND(EXACT(UPPER(TRIM(SUBSTITUTE(AC55,CHAR(160)," "))),TRIM(SUBSTITUTE(AC55,CHAR(160)," "))),SUMPRODUCT(--ISNUMBER(MATCH(MID(TRIM(SUBSTITUTE(AC55,CHAR(160)," ")),ROW(INDIRECT("1:"&amp;LEN(TRIM(SUBSTITUTE(AC55,CHAR(160)," "))))),1),{"A","B","C","D","E","F","G","H","I","J","K","L","M","N","O","P","Q","R","S","T","U","V","W","X","Y","Z","Ñ","0","1","2","3","4","5","6","7","8","9"," "},0)))=LEN(TRIM(SUBSTITUTE(AC55,CHAR(160)," "))))),0,1)</f>
        <v>0</v>
      </c>
      <c r="CR55" s="629" cm="1">
        <f t="array" aca="1" ref="CR55" ca="1">IF(OR(AL55=" ",AND(EXACT(UPPER(TRIM(SUBSTITUTE(AL55,CHAR(160)," "))),TRIM(SUBSTITUTE(AL55,CHAR(160)," "))),SUMPRODUCT(--ISNUMBER(MATCH(MID(TRIM(SUBSTITUTE(AL55,CHAR(160)," ")),ROW(INDIRECT("1:"&amp;LEN(TRIM(SUBSTITUTE(AL55,CHAR(160)," "))))),1),{"A","B","C","D","E","F","G","H","I","J","K","L","M","N","O","P","Q","R","S","T","U","V","W","X","Y","Z","Ñ","0","1","2","3","4","5","6","7","8","9"," "},0)))=LEN(TRIM(SUBSTITUTE(AL55,CHAR(160)," "))))),0,1)</f>
        <v>0</v>
      </c>
      <c r="CS55" s="629" cm="1">
        <f t="array" aca="1" ref="CS55" ca="1">IF(OR(AU55=" ",AND(EXACT(UPPER(TRIM(SUBSTITUTE(AU55,CHAR(160)," "))),TRIM(SUBSTITUTE(AU55,CHAR(160)," "))),SUMPRODUCT(--ISNUMBER(MATCH(MID(TRIM(SUBSTITUTE(AU55,CHAR(160)," ")),ROW(INDIRECT("1:"&amp;LEN(TRIM(SUBSTITUTE(AU55,CHAR(160)," "))))),1),{"A","B","C","D","E","F","G","H","I","J","K","L","M","N","O","P","Q","R","S","T","U","V","W","X","Y","Z","Ñ","0","1","2","3","4","5","6","7","8","9"," "},0)))=LEN(TRIM(SUBSTITUTE(AU55,CHAR(160)," "))))),0,1)</f>
        <v>0</v>
      </c>
      <c r="CT55" s="634">
        <f t="shared" si="25"/>
        <v>0</v>
      </c>
      <c r="CU55" s="634">
        <f t="shared" si="26"/>
        <v>0</v>
      </c>
      <c r="CV55" s="634">
        <f t="shared" si="27"/>
        <v>0</v>
      </c>
      <c r="CW55" s="634">
        <f t="shared" si="28"/>
        <v>0</v>
      </c>
      <c r="CX55" s="634">
        <f t="shared" si="29"/>
        <v>0</v>
      </c>
      <c r="CY55" s="107"/>
      <c r="CZ55" s="107"/>
      <c r="DA55" s="107"/>
      <c r="DB55" s="107"/>
      <c r="DN55" s="107"/>
      <c r="DO55" s="107"/>
      <c r="DP55" s="107"/>
      <c r="DQ55" s="107"/>
      <c r="DR55" s="107"/>
      <c r="DS55" s="107"/>
      <c r="DT55" s="107"/>
      <c r="DU55" s="107"/>
      <c r="DV55" s="107"/>
      <c r="DY55"/>
    </row>
    <row r="56" spans="1:129" ht="15" customHeight="1">
      <c r="A56" s="128"/>
      <c r="C56" s="35" t="s">
        <v>5064</v>
      </c>
      <c r="D56" s="800" t="str">
        <f>IF(CNGE_2026_M1_Secc1_Sub1!$D73="","",CNGE_2026_M1_Secc1_Sub1!$D73)</f>
        <v/>
      </c>
      <c r="E56" s="723"/>
      <c r="F56" s="723"/>
      <c r="G56" s="724"/>
      <c r="H56" s="728"/>
      <c r="I56" s="714"/>
      <c r="J56" s="805"/>
      <c r="K56" s="847"/>
      <c r="L56" s="714"/>
      <c r="M56" s="805"/>
      <c r="N56" s="640"/>
      <c r="O56" s="638"/>
      <c r="P56" s="638"/>
      <c r="Q56" s="728"/>
      <c r="R56" s="714"/>
      <c r="S56" s="805"/>
      <c r="T56" s="847"/>
      <c r="U56" s="714"/>
      <c r="V56" s="805"/>
      <c r="W56" s="640"/>
      <c r="X56" s="638"/>
      <c r="Y56" s="638"/>
      <c r="Z56" s="728"/>
      <c r="AA56" s="714"/>
      <c r="AB56" s="805"/>
      <c r="AC56" s="847"/>
      <c r="AD56" s="714"/>
      <c r="AE56" s="805"/>
      <c r="AF56" s="640"/>
      <c r="AG56" s="638"/>
      <c r="AH56" s="638"/>
      <c r="AI56" s="728"/>
      <c r="AJ56" s="714"/>
      <c r="AK56" s="805"/>
      <c r="AL56" s="847"/>
      <c r="AM56" s="714"/>
      <c r="AN56" s="805"/>
      <c r="AO56" s="640"/>
      <c r="AP56" s="638"/>
      <c r="AQ56" s="638"/>
      <c r="AR56" s="728"/>
      <c r="AS56" s="714"/>
      <c r="AT56" s="805"/>
      <c r="AU56" s="847"/>
      <c r="AV56" s="714"/>
      <c r="AW56" s="805"/>
      <c r="AX56" s="640"/>
      <c r="AY56" s="638"/>
      <c r="AZ56" s="638"/>
      <c r="BB56">
        <f t="shared" si="1"/>
        <v>0</v>
      </c>
      <c r="BC56">
        <f t="shared" si="2"/>
        <v>0</v>
      </c>
      <c r="BD56">
        <f t="shared" si="3"/>
        <v>0</v>
      </c>
      <c r="BE56">
        <f t="shared" si="4"/>
        <v>0</v>
      </c>
      <c r="BF56">
        <f t="shared" si="5"/>
        <v>0</v>
      </c>
      <c r="BG56">
        <f t="shared" si="6"/>
        <v>0</v>
      </c>
      <c r="BH56">
        <f t="shared" si="7"/>
        <v>0</v>
      </c>
      <c r="BI56">
        <f t="shared" si="8"/>
        <v>0</v>
      </c>
      <c r="BJ56">
        <f t="shared" si="9"/>
        <v>0</v>
      </c>
      <c r="BK56">
        <f t="shared" si="10"/>
        <v>0</v>
      </c>
      <c r="BL56">
        <f t="shared" si="11"/>
        <v>0</v>
      </c>
      <c r="BM56">
        <f t="shared" si="12"/>
        <v>0</v>
      </c>
      <c r="BN56">
        <f t="shared" si="13"/>
        <v>0</v>
      </c>
      <c r="BO56">
        <f t="shared" si="14"/>
        <v>0</v>
      </c>
      <c r="BP56">
        <f t="shared" si="15"/>
        <v>0</v>
      </c>
      <c r="BQ56">
        <f t="shared" si="16"/>
        <v>0</v>
      </c>
      <c r="BR56">
        <f t="shared" si="17"/>
        <v>0</v>
      </c>
      <c r="BS56">
        <f t="shared" si="18"/>
        <v>0</v>
      </c>
      <c r="BT56">
        <f t="shared" si="19"/>
        <v>0</v>
      </c>
      <c r="BU56">
        <f t="shared" si="20"/>
        <v>0</v>
      </c>
      <c r="BV56" s="293">
        <f t="shared" si="21"/>
        <v>0</v>
      </c>
      <c r="BW56" s="352" t="str">
        <f>IF(BV56=0,"",
IF(SUM($BV$24:BV56)=1,BX56,
IF($BV$144&gt;SUM($BV$24:BV56),_xlfn.CONCAT(", ",BX56),
IF($BV$144=SUM($BV$24:BV56),_xlfn.CONCAT(" y ",BX56)))))</f>
        <v/>
      </c>
      <c r="BX56" s="120" t="s">
        <v>5187</v>
      </c>
      <c r="BY56" s="398">
        <f>IF(AND(CNGE_2026_M1_Secc1_Sub3!$S96&lt;&gt;"",CNGE_2026_M1_Secc1_Sub3!$S96&lt;&gt;1,COUNTA(H56:AZ56)&gt;0),1,0)</f>
        <v>0</v>
      </c>
      <c r="BZ56" s="290">
        <f t="shared" ref="BZ56:BZ87" si="30">IF(AND(COUNTBLANK(D56)=1,COUNTA(H56:AZ56)=0),0,IF(AND(COUNTBLANK(D56)=0,$CN56=5,COUNTA(H56:AZ56)=25),0,IF(AND(COUNTBLANK(D56)=0,$CN56=4,COUNTA(H56:AZ56)=20),0,IF(AND(COUNTBLANK(D56)=0,$CN56=3,COUNTA(H56:AZ56)=15),0,IF(AND(COUNTBLANK(D56)=0,$CN56=2,COUNTA(H56:AZ56)=10),0,IF(AND(COUNTBLANK(D56)=0,$CN56=1,COUNTA(H56:AZ56)=5),0,IF(AND(COUNTBLANK(D56)=0,$CN56=0,COUNTA(H56:AZ56)=0),0,1)))))))</f>
        <v>0</v>
      </c>
      <c r="CA56" s="293">
        <f t="shared" si="22"/>
        <v>0</v>
      </c>
      <c r="CB56" s="283" t="str">
        <f>IF(CA56=0,"",
IF(SUM($CA$24:CA56)=1,CC56,
IF($CA$144&gt;SUM($CA$24:CA56),_xlfn.CONCAT(", ",CC56),
IF($CA$144=SUM($CA$24:CA56),_xlfn.CONCAT(" y ",CC56)))))</f>
        <v/>
      </c>
      <c r="CC56" s="33" t="s">
        <v>5187</v>
      </c>
      <c r="CD56" s="441">
        <f>IF(COUNTA(K56,T56,AC56,AL56,AU56)=SUM(CNGE_2026_M1_Secc1_Sub3!Y96),0,1)</f>
        <v>0</v>
      </c>
      <c r="CE56" s="282">
        <f t="shared" si="23"/>
        <v>0</v>
      </c>
      <c r="CF56" s="283" t="str">
        <f>IF(CE56=0,"",
IF(SUM($CE$24:CE56)=1,CG56,
IF($CE$144&gt;SUM($CE$24:CE56),_xlfn.CONCAT(", ",CG56),
IF($CE$144=SUM($CE$24:CE56),_xlfn.CONCAT(" y ",CG56)))))</f>
        <v/>
      </c>
      <c r="CG56" s="120" t="s">
        <v>5187</v>
      </c>
      <c r="CH56" s="370">
        <f>IF(OR(N56="NS",W56="NS",AF56="NS",AO56="NS",AX56="NS",CNGE_2026_M1_Secc1_Sub2!$M408="NS"),0,IF(AND(N56="NA",W56="NA",AF56="NA",AO56="NA",AX56="NA",CNGE_2026_M1_Secc1_Sub2!$M408="NA"),0,IF(SUM(N56,W56,AF56,AO56,AX56)&lt;=CNGE_2026_M1_Secc1_Sub2!$M408,0,1)))</f>
        <v>0</v>
      </c>
      <c r="CI56" s="371">
        <f>IF(OR(O56="NS",X56="NS",AG56="NS",AP56="NS",AY56="NS",CNGE_2026_M1_Secc1_Sub2!$S408="NS"),0,IF(AND(O56="NA",X56="NA",AG56="NA",AP56="NA",AY56="NA",CNGE_2026_M1_Secc1_Sub2!$S408="NA"),0,IF(SUM(O56,X56,AG56,AP56,AY56)&lt;=CNGE_2026_M1_Secc1_Sub2!$S408,0,1)))</f>
        <v>0</v>
      </c>
      <c r="CJ56" s="372">
        <f>IF(OR(P56="NS",Y56="NS",AH56="NS",AQ56="NS",AZ56="NS",CNGE_2026_M1_Secc1_Sub2!$Y408="NS"),0,IF(AND(P56="NA",Y56="NA",AH56="NA",AQ56="NA",AZ56="NA",CNGE_2026_M1_Secc1_Sub2!$Y408="NA"),0,IF(SUM(P56,Y56,AH56,AQ56,AZ56)&lt;=CNGE_2026_M1_Secc1_Sub2!$Y408,0,1)))</f>
        <v>0</v>
      </c>
      <c r="CK56" s="282">
        <f t="shared" si="24"/>
        <v>0</v>
      </c>
      <c r="CL56" s="283" t="str">
        <f>IF(CK56=0,"",
IF(SUM($CK$24:CK56)=1,CM56,
IF($CK$144&gt;SUM($CK$24:CK56),_xlfn.CONCAT(", ",CM56),
IF($CK$144=SUM($CK$24:CK56),_xlfn.CONCAT(" y ",CM56)))))</f>
        <v/>
      </c>
      <c r="CM56" s="33" t="s">
        <v>5187</v>
      </c>
      <c r="CN56" s="535">
        <f>SUM(CNGE_2026_M1_Secc1_Sub3!$Y96)</f>
        <v>0</v>
      </c>
      <c r="CO56" s="629" cm="1">
        <f t="array" aca="1" ref="CO56" ca="1">IF(OR(K56=" ",AND(EXACT(UPPER(TRIM(SUBSTITUTE(K56,CHAR(160)," "))),TRIM(SUBSTITUTE(K56,CHAR(160)," "))),SUMPRODUCT(--ISNUMBER(MATCH(MID(TRIM(SUBSTITUTE(K56,CHAR(160)," ")),ROW(INDIRECT("1:"&amp;LEN(TRIM(SUBSTITUTE(K56,CHAR(160)," "))))),1),{"A","B","C","D","E","F","G","H","I","J","K","L","M","N","O","P","Q","R","S","T","U","V","W","X","Y","Z","Ñ","0","1","2","3","4","5","6","7","8","9"," "},0)))=LEN(TRIM(SUBSTITUTE(K56,CHAR(160)," "))))),0,1)</f>
        <v>0</v>
      </c>
      <c r="CP56" s="629" cm="1">
        <f t="array" aca="1" ref="CP56" ca="1">IF(OR(T56=" ",AND(EXACT(UPPER(TRIM(SUBSTITUTE(T56,CHAR(160)," "))),TRIM(SUBSTITUTE(T56,CHAR(160)," "))),SUMPRODUCT(--ISNUMBER(MATCH(MID(TRIM(SUBSTITUTE(T56,CHAR(160)," ")),ROW(INDIRECT("1:"&amp;LEN(TRIM(SUBSTITUTE(T56,CHAR(160)," "))))),1),{"A","B","C","D","E","F","G","H","I","J","K","L","M","N","O","P","Q","R","S","T","U","V","W","X","Y","Z","Ñ","0","1","2","3","4","5","6","7","8","9"," "},0)))=LEN(TRIM(SUBSTITUTE(T56,CHAR(160)," "))))),0,1)</f>
        <v>0</v>
      </c>
      <c r="CQ56" s="629" cm="1">
        <f t="array" aca="1" ref="CQ56" ca="1">IF(OR(AC56=" ",AND(EXACT(UPPER(TRIM(SUBSTITUTE(AC56,CHAR(160)," "))),TRIM(SUBSTITUTE(AC56,CHAR(160)," "))),SUMPRODUCT(--ISNUMBER(MATCH(MID(TRIM(SUBSTITUTE(AC56,CHAR(160)," ")),ROW(INDIRECT("1:"&amp;LEN(TRIM(SUBSTITUTE(AC56,CHAR(160)," "))))),1),{"A","B","C","D","E","F","G","H","I","J","K","L","M","N","O","P","Q","R","S","T","U","V","W","X","Y","Z","Ñ","0","1","2","3","4","5","6","7","8","9"," "},0)))=LEN(TRIM(SUBSTITUTE(AC56,CHAR(160)," "))))),0,1)</f>
        <v>0</v>
      </c>
      <c r="CR56" s="629" cm="1">
        <f t="array" aca="1" ref="CR56" ca="1">IF(OR(AL56=" ",AND(EXACT(UPPER(TRIM(SUBSTITUTE(AL56,CHAR(160)," "))),TRIM(SUBSTITUTE(AL56,CHAR(160)," "))),SUMPRODUCT(--ISNUMBER(MATCH(MID(TRIM(SUBSTITUTE(AL56,CHAR(160)," ")),ROW(INDIRECT("1:"&amp;LEN(TRIM(SUBSTITUTE(AL56,CHAR(160)," "))))),1),{"A","B","C","D","E","F","G","H","I","J","K","L","M","N","O","P","Q","R","S","T","U","V","W","X","Y","Z","Ñ","0","1","2","3","4","5","6","7","8","9"," "},0)))=LEN(TRIM(SUBSTITUTE(AL56,CHAR(160)," "))))),0,1)</f>
        <v>0</v>
      </c>
      <c r="CS56" s="629" cm="1">
        <f t="array" aca="1" ref="CS56" ca="1">IF(OR(AU56=" ",AND(EXACT(UPPER(TRIM(SUBSTITUTE(AU56,CHAR(160)," "))),TRIM(SUBSTITUTE(AU56,CHAR(160)," "))),SUMPRODUCT(--ISNUMBER(MATCH(MID(TRIM(SUBSTITUTE(AU56,CHAR(160)," ")),ROW(INDIRECT("1:"&amp;LEN(TRIM(SUBSTITUTE(AU56,CHAR(160)," "))))),1),{"A","B","C","D","E","F","G","H","I","J","K","L","M","N","O","P","Q","R","S","T","U","V","W","X","Y","Z","Ñ","0","1","2","3","4","5","6","7","8","9"," "},0)))=LEN(TRIM(SUBSTITUTE(AU56,CHAR(160)," "))))),0,1)</f>
        <v>0</v>
      </c>
      <c r="CT56" s="634">
        <f t="shared" si="25"/>
        <v>0</v>
      </c>
      <c r="CU56" s="634">
        <f t="shared" si="26"/>
        <v>0</v>
      </c>
      <c r="CV56" s="634">
        <f t="shared" si="27"/>
        <v>0</v>
      </c>
      <c r="CW56" s="634">
        <f t="shared" si="28"/>
        <v>0</v>
      </c>
      <c r="CX56" s="634">
        <f t="shared" si="29"/>
        <v>0</v>
      </c>
      <c r="CY56" s="107"/>
      <c r="CZ56" s="107"/>
      <c r="DA56" s="107"/>
      <c r="DB56" s="107"/>
      <c r="DN56" s="107"/>
      <c r="DO56" s="107"/>
      <c r="DP56" s="107"/>
      <c r="DQ56" s="107"/>
      <c r="DR56" s="107"/>
      <c r="DS56" s="107"/>
      <c r="DT56" s="107"/>
      <c r="DU56" s="107"/>
      <c r="DV56" s="107"/>
      <c r="DY56"/>
    </row>
    <row r="57" spans="1:129" ht="15" customHeight="1">
      <c r="A57" s="128"/>
      <c r="C57" s="35" t="s">
        <v>5065</v>
      </c>
      <c r="D57" s="800" t="str">
        <f>IF(CNGE_2026_M1_Secc1_Sub1!$D74="","",CNGE_2026_M1_Secc1_Sub1!$D74)</f>
        <v/>
      </c>
      <c r="E57" s="723"/>
      <c r="F57" s="723"/>
      <c r="G57" s="724"/>
      <c r="H57" s="728"/>
      <c r="I57" s="714"/>
      <c r="J57" s="805"/>
      <c r="K57" s="847"/>
      <c r="L57" s="714"/>
      <c r="M57" s="805"/>
      <c r="N57" s="640"/>
      <c r="O57" s="638"/>
      <c r="P57" s="638"/>
      <c r="Q57" s="728"/>
      <c r="R57" s="714"/>
      <c r="S57" s="805"/>
      <c r="T57" s="847"/>
      <c r="U57" s="714"/>
      <c r="V57" s="805"/>
      <c r="W57" s="640"/>
      <c r="X57" s="638"/>
      <c r="Y57" s="638"/>
      <c r="Z57" s="728"/>
      <c r="AA57" s="714"/>
      <c r="AB57" s="805"/>
      <c r="AC57" s="847"/>
      <c r="AD57" s="714"/>
      <c r="AE57" s="805"/>
      <c r="AF57" s="640"/>
      <c r="AG57" s="638"/>
      <c r="AH57" s="638"/>
      <c r="AI57" s="728"/>
      <c r="AJ57" s="714"/>
      <c r="AK57" s="805"/>
      <c r="AL57" s="847"/>
      <c r="AM57" s="714"/>
      <c r="AN57" s="805"/>
      <c r="AO57" s="640"/>
      <c r="AP57" s="638"/>
      <c r="AQ57" s="638"/>
      <c r="AR57" s="728"/>
      <c r="AS57" s="714"/>
      <c r="AT57" s="805"/>
      <c r="AU57" s="847"/>
      <c r="AV57" s="714"/>
      <c r="AW57" s="805"/>
      <c r="AX57" s="640"/>
      <c r="AY57" s="638"/>
      <c r="AZ57" s="638"/>
      <c r="BB57">
        <f t="shared" si="1"/>
        <v>0</v>
      </c>
      <c r="BC57">
        <f t="shared" si="2"/>
        <v>0</v>
      </c>
      <c r="BD57">
        <f t="shared" si="3"/>
        <v>0</v>
      </c>
      <c r="BE57">
        <f t="shared" si="4"/>
        <v>0</v>
      </c>
      <c r="BF57">
        <f t="shared" si="5"/>
        <v>0</v>
      </c>
      <c r="BG57">
        <f t="shared" si="6"/>
        <v>0</v>
      </c>
      <c r="BH57">
        <f t="shared" si="7"/>
        <v>0</v>
      </c>
      <c r="BI57">
        <f t="shared" si="8"/>
        <v>0</v>
      </c>
      <c r="BJ57">
        <f t="shared" si="9"/>
        <v>0</v>
      </c>
      <c r="BK57">
        <f t="shared" si="10"/>
        <v>0</v>
      </c>
      <c r="BL57">
        <f t="shared" si="11"/>
        <v>0</v>
      </c>
      <c r="BM57">
        <f t="shared" si="12"/>
        <v>0</v>
      </c>
      <c r="BN57">
        <f t="shared" si="13"/>
        <v>0</v>
      </c>
      <c r="BO57">
        <f t="shared" si="14"/>
        <v>0</v>
      </c>
      <c r="BP57">
        <f t="shared" si="15"/>
        <v>0</v>
      </c>
      <c r="BQ57">
        <f t="shared" si="16"/>
        <v>0</v>
      </c>
      <c r="BR57">
        <f t="shared" si="17"/>
        <v>0</v>
      </c>
      <c r="BS57">
        <f t="shared" si="18"/>
        <v>0</v>
      </c>
      <c r="BT57">
        <f t="shared" si="19"/>
        <v>0</v>
      </c>
      <c r="BU57">
        <f t="shared" si="20"/>
        <v>0</v>
      </c>
      <c r="BV57" s="293">
        <f t="shared" si="21"/>
        <v>0</v>
      </c>
      <c r="BW57" s="352" t="str">
        <f>IF(BV57=0,"",
IF(SUM($BV$24:BV57)=1,BX57,
IF($BV$144&gt;SUM($BV$24:BV57),_xlfn.CONCAT(", ",BX57),
IF($BV$144=SUM($BV$24:BV57),_xlfn.CONCAT(" y ",BX57)))))</f>
        <v/>
      </c>
      <c r="BX57" s="120" t="s">
        <v>5188</v>
      </c>
      <c r="BY57" s="398">
        <f>IF(AND(CNGE_2026_M1_Secc1_Sub3!$S97&lt;&gt;"",CNGE_2026_M1_Secc1_Sub3!$S97&lt;&gt;1,COUNTA(H57:AZ57)&gt;0),1,0)</f>
        <v>0</v>
      </c>
      <c r="BZ57" s="290">
        <f t="shared" si="30"/>
        <v>0</v>
      </c>
      <c r="CA57" s="293">
        <f t="shared" si="22"/>
        <v>0</v>
      </c>
      <c r="CB57" s="283" t="str">
        <f>IF(CA57=0,"",
IF(SUM($CA$24:CA57)=1,CC57,
IF($CA$144&gt;SUM($CA$24:CA57),_xlfn.CONCAT(", ",CC57),
IF($CA$144=SUM($CA$24:CA57),_xlfn.CONCAT(" y ",CC57)))))</f>
        <v/>
      </c>
      <c r="CC57" s="33" t="s">
        <v>5188</v>
      </c>
      <c r="CD57" s="441">
        <f>IF(COUNTA(K57,T57,AC57,AL57,AU57)=SUM(CNGE_2026_M1_Secc1_Sub3!Y97),0,1)</f>
        <v>0</v>
      </c>
      <c r="CE57" s="282">
        <f t="shared" si="23"/>
        <v>0</v>
      </c>
      <c r="CF57" s="283" t="str">
        <f>IF(CE57=0,"",
IF(SUM($CE$24:CE57)=1,CG57,
IF($CE$144&gt;SUM($CE$24:CE57),_xlfn.CONCAT(", ",CG57),
IF($CE$144=SUM($CE$24:CE57),_xlfn.CONCAT(" y ",CG57)))))</f>
        <v/>
      </c>
      <c r="CG57" s="120" t="s">
        <v>5188</v>
      </c>
      <c r="CH57" s="370">
        <f>IF(OR(N57="NS",W57="NS",AF57="NS",AO57="NS",AX57="NS",CNGE_2026_M1_Secc1_Sub2!$M409="NS"),0,IF(AND(N57="NA",W57="NA",AF57="NA",AO57="NA",AX57="NA",CNGE_2026_M1_Secc1_Sub2!$M409="NA"),0,IF(SUM(N57,W57,AF57,AO57,AX57)&lt;=CNGE_2026_M1_Secc1_Sub2!$M409,0,1)))</f>
        <v>0</v>
      </c>
      <c r="CI57" s="371">
        <f>IF(OR(O57="NS",X57="NS",AG57="NS",AP57="NS",AY57="NS",CNGE_2026_M1_Secc1_Sub2!$S409="NS"),0,IF(AND(O57="NA",X57="NA",AG57="NA",AP57="NA",AY57="NA",CNGE_2026_M1_Secc1_Sub2!$S409="NA"),0,IF(SUM(O57,X57,AG57,AP57,AY57)&lt;=CNGE_2026_M1_Secc1_Sub2!$S409,0,1)))</f>
        <v>0</v>
      </c>
      <c r="CJ57" s="372">
        <f>IF(OR(P57="NS",Y57="NS",AH57="NS",AQ57="NS",AZ57="NS",CNGE_2026_M1_Secc1_Sub2!$Y409="NS"),0,IF(AND(P57="NA",Y57="NA",AH57="NA",AQ57="NA",AZ57="NA",CNGE_2026_M1_Secc1_Sub2!$Y409="NA"),0,IF(SUM(P57,Y57,AH57,AQ57,AZ57)&lt;=CNGE_2026_M1_Secc1_Sub2!$Y409,0,1)))</f>
        <v>0</v>
      </c>
      <c r="CK57" s="282">
        <f t="shared" si="24"/>
        <v>0</v>
      </c>
      <c r="CL57" s="283" t="str">
        <f>IF(CK57=0,"",
IF(SUM($CK$24:CK57)=1,CM57,
IF($CK$144&gt;SUM($CK$24:CK57),_xlfn.CONCAT(", ",CM57),
IF($CK$144=SUM($CK$24:CK57),_xlfn.CONCAT(" y ",CM57)))))</f>
        <v/>
      </c>
      <c r="CM57" s="33" t="s">
        <v>5188</v>
      </c>
      <c r="CN57" s="535">
        <f>SUM(CNGE_2026_M1_Secc1_Sub3!$Y97)</f>
        <v>0</v>
      </c>
      <c r="CO57" s="629" cm="1">
        <f t="array" aca="1" ref="CO57" ca="1">IF(OR(K57=" ",AND(EXACT(UPPER(TRIM(SUBSTITUTE(K57,CHAR(160)," "))),TRIM(SUBSTITUTE(K57,CHAR(160)," "))),SUMPRODUCT(--ISNUMBER(MATCH(MID(TRIM(SUBSTITUTE(K57,CHAR(160)," ")),ROW(INDIRECT("1:"&amp;LEN(TRIM(SUBSTITUTE(K57,CHAR(160)," "))))),1),{"A","B","C","D","E","F","G","H","I","J","K","L","M","N","O","P","Q","R","S","T","U","V","W","X","Y","Z","Ñ","0","1","2","3","4","5","6","7","8","9"," "},0)))=LEN(TRIM(SUBSTITUTE(K57,CHAR(160)," "))))),0,1)</f>
        <v>0</v>
      </c>
      <c r="CP57" s="629" cm="1">
        <f t="array" aca="1" ref="CP57" ca="1">IF(OR(T57=" ",AND(EXACT(UPPER(TRIM(SUBSTITUTE(T57,CHAR(160)," "))),TRIM(SUBSTITUTE(T57,CHAR(160)," "))),SUMPRODUCT(--ISNUMBER(MATCH(MID(TRIM(SUBSTITUTE(T57,CHAR(160)," ")),ROW(INDIRECT("1:"&amp;LEN(TRIM(SUBSTITUTE(T57,CHAR(160)," "))))),1),{"A","B","C","D","E","F","G","H","I","J","K","L","M","N","O","P","Q","R","S","T","U","V","W","X","Y","Z","Ñ","0","1","2","3","4","5","6","7","8","9"," "},0)))=LEN(TRIM(SUBSTITUTE(T57,CHAR(160)," "))))),0,1)</f>
        <v>0</v>
      </c>
      <c r="CQ57" s="629" cm="1">
        <f t="array" aca="1" ref="CQ57" ca="1">IF(OR(AC57=" ",AND(EXACT(UPPER(TRIM(SUBSTITUTE(AC57,CHAR(160)," "))),TRIM(SUBSTITUTE(AC57,CHAR(160)," "))),SUMPRODUCT(--ISNUMBER(MATCH(MID(TRIM(SUBSTITUTE(AC57,CHAR(160)," ")),ROW(INDIRECT("1:"&amp;LEN(TRIM(SUBSTITUTE(AC57,CHAR(160)," "))))),1),{"A","B","C","D","E","F","G","H","I","J","K","L","M","N","O","P","Q","R","S","T","U","V","W","X","Y","Z","Ñ","0","1","2","3","4","5","6","7","8","9"," "},0)))=LEN(TRIM(SUBSTITUTE(AC57,CHAR(160)," "))))),0,1)</f>
        <v>0</v>
      </c>
      <c r="CR57" s="629" cm="1">
        <f t="array" aca="1" ref="CR57" ca="1">IF(OR(AL57=" ",AND(EXACT(UPPER(TRIM(SUBSTITUTE(AL57,CHAR(160)," "))),TRIM(SUBSTITUTE(AL57,CHAR(160)," "))),SUMPRODUCT(--ISNUMBER(MATCH(MID(TRIM(SUBSTITUTE(AL57,CHAR(160)," ")),ROW(INDIRECT("1:"&amp;LEN(TRIM(SUBSTITUTE(AL57,CHAR(160)," "))))),1),{"A","B","C","D","E","F","G","H","I","J","K","L","M","N","O","P","Q","R","S","T","U","V","W","X","Y","Z","Ñ","0","1","2","3","4","5","6","7","8","9"," "},0)))=LEN(TRIM(SUBSTITUTE(AL57,CHAR(160)," "))))),0,1)</f>
        <v>0</v>
      </c>
      <c r="CS57" s="629" cm="1">
        <f t="array" aca="1" ref="CS57" ca="1">IF(OR(AU57=" ",AND(EXACT(UPPER(TRIM(SUBSTITUTE(AU57,CHAR(160)," "))),TRIM(SUBSTITUTE(AU57,CHAR(160)," "))),SUMPRODUCT(--ISNUMBER(MATCH(MID(TRIM(SUBSTITUTE(AU57,CHAR(160)," ")),ROW(INDIRECT("1:"&amp;LEN(TRIM(SUBSTITUTE(AU57,CHAR(160)," "))))),1),{"A","B","C","D","E","F","G","H","I","J","K","L","M","N","O","P","Q","R","S","T","U","V","W","X","Y","Z","Ñ","0","1","2","3","4","5","6","7","8","9"," "},0)))=LEN(TRIM(SUBSTITUTE(AU57,CHAR(160)," "))))),0,1)</f>
        <v>0</v>
      </c>
      <c r="CT57" s="634">
        <f t="shared" si="25"/>
        <v>0</v>
      </c>
      <c r="CU57" s="634">
        <f t="shared" si="26"/>
        <v>0</v>
      </c>
      <c r="CV57" s="634">
        <f t="shared" si="27"/>
        <v>0</v>
      </c>
      <c r="CW57" s="634">
        <f t="shared" si="28"/>
        <v>0</v>
      </c>
      <c r="CX57" s="634">
        <f t="shared" si="29"/>
        <v>0</v>
      </c>
      <c r="CY57" s="107"/>
      <c r="CZ57" s="107"/>
      <c r="DA57" s="107"/>
      <c r="DB57" s="107"/>
      <c r="DN57" s="107"/>
      <c r="DO57" s="107"/>
      <c r="DP57" s="107"/>
      <c r="DQ57" s="107"/>
      <c r="DR57" s="107"/>
      <c r="DS57" s="107"/>
      <c r="DT57" s="107"/>
      <c r="DU57" s="107"/>
      <c r="DV57" s="107"/>
      <c r="DY57"/>
    </row>
    <row r="58" spans="1:129" ht="15" customHeight="1">
      <c r="A58" s="128"/>
      <c r="C58" s="35" t="s">
        <v>5066</v>
      </c>
      <c r="D58" s="800" t="str">
        <f>IF(CNGE_2026_M1_Secc1_Sub1!$D75="","",CNGE_2026_M1_Secc1_Sub1!$D75)</f>
        <v/>
      </c>
      <c r="E58" s="723"/>
      <c r="F58" s="723"/>
      <c r="G58" s="724"/>
      <c r="H58" s="728"/>
      <c r="I58" s="714"/>
      <c r="J58" s="805"/>
      <c r="K58" s="847"/>
      <c r="L58" s="714"/>
      <c r="M58" s="805"/>
      <c r="N58" s="640"/>
      <c r="O58" s="638"/>
      <c r="P58" s="638"/>
      <c r="Q58" s="728"/>
      <c r="R58" s="714"/>
      <c r="S58" s="805"/>
      <c r="T58" s="847"/>
      <c r="U58" s="714"/>
      <c r="V58" s="805"/>
      <c r="W58" s="640"/>
      <c r="X58" s="638"/>
      <c r="Y58" s="638"/>
      <c r="Z58" s="728"/>
      <c r="AA58" s="714"/>
      <c r="AB58" s="805"/>
      <c r="AC58" s="847"/>
      <c r="AD58" s="714"/>
      <c r="AE58" s="805"/>
      <c r="AF58" s="640"/>
      <c r="AG58" s="638"/>
      <c r="AH58" s="638"/>
      <c r="AI58" s="728"/>
      <c r="AJ58" s="714"/>
      <c r="AK58" s="805"/>
      <c r="AL58" s="847"/>
      <c r="AM58" s="714"/>
      <c r="AN58" s="805"/>
      <c r="AO58" s="640"/>
      <c r="AP58" s="638"/>
      <c r="AQ58" s="638"/>
      <c r="AR58" s="728"/>
      <c r="AS58" s="714"/>
      <c r="AT58" s="805"/>
      <c r="AU58" s="847"/>
      <c r="AV58" s="714"/>
      <c r="AW58" s="805"/>
      <c r="AX58" s="640"/>
      <c r="AY58" s="638"/>
      <c r="AZ58" s="638"/>
      <c r="BB58">
        <f t="shared" si="1"/>
        <v>0</v>
      </c>
      <c r="BC58">
        <f t="shared" si="2"/>
        <v>0</v>
      </c>
      <c r="BD58">
        <f t="shared" si="3"/>
        <v>0</v>
      </c>
      <c r="BE58">
        <f t="shared" si="4"/>
        <v>0</v>
      </c>
      <c r="BF58">
        <f t="shared" si="5"/>
        <v>0</v>
      </c>
      <c r="BG58">
        <f t="shared" si="6"/>
        <v>0</v>
      </c>
      <c r="BH58">
        <f t="shared" si="7"/>
        <v>0</v>
      </c>
      <c r="BI58">
        <f t="shared" si="8"/>
        <v>0</v>
      </c>
      <c r="BJ58">
        <f t="shared" si="9"/>
        <v>0</v>
      </c>
      <c r="BK58">
        <f t="shared" si="10"/>
        <v>0</v>
      </c>
      <c r="BL58">
        <f t="shared" si="11"/>
        <v>0</v>
      </c>
      <c r="BM58">
        <f t="shared" si="12"/>
        <v>0</v>
      </c>
      <c r="BN58">
        <f t="shared" si="13"/>
        <v>0</v>
      </c>
      <c r="BO58">
        <f t="shared" si="14"/>
        <v>0</v>
      </c>
      <c r="BP58">
        <f t="shared" si="15"/>
        <v>0</v>
      </c>
      <c r="BQ58">
        <f t="shared" si="16"/>
        <v>0</v>
      </c>
      <c r="BR58">
        <f t="shared" si="17"/>
        <v>0</v>
      </c>
      <c r="BS58">
        <f t="shared" si="18"/>
        <v>0</v>
      </c>
      <c r="BT58">
        <f t="shared" si="19"/>
        <v>0</v>
      </c>
      <c r="BU58">
        <f t="shared" si="20"/>
        <v>0</v>
      </c>
      <c r="BV58" s="293">
        <f t="shared" si="21"/>
        <v>0</v>
      </c>
      <c r="BW58" s="352" t="str">
        <f>IF(BV58=0,"",
IF(SUM($BV$24:BV58)=1,BX58,
IF($BV$144&gt;SUM($BV$24:BV58),_xlfn.CONCAT(", ",BX58),
IF($BV$144=SUM($BV$24:BV58),_xlfn.CONCAT(" y ",BX58)))))</f>
        <v/>
      </c>
      <c r="BX58" s="120" t="s">
        <v>5189</v>
      </c>
      <c r="BY58" s="398">
        <f>IF(AND(CNGE_2026_M1_Secc1_Sub3!$S98&lt;&gt;"",CNGE_2026_M1_Secc1_Sub3!$S98&lt;&gt;1,COUNTA(H58:AZ58)&gt;0),1,0)</f>
        <v>0</v>
      </c>
      <c r="BZ58" s="290">
        <f t="shared" si="30"/>
        <v>0</v>
      </c>
      <c r="CA58" s="293">
        <f t="shared" si="22"/>
        <v>0</v>
      </c>
      <c r="CB58" s="283" t="str">
        <f>IF(CA58=0,"",
IF(SUM($CA$24:CA58)=1,CC58,
IF($CA$144&gt;SUM($CA$24:CA58),_xlfn.CONCAT(", ",CC58),
IF($CA$144=SUM($CA$24:CA58),_xlfn.CONCAT(" y ",CC58)))))</f>
        <v/>
      </c>
      <c r="CC58" s="33" t="s">
        <v>5189</v>
      </c>
      <c r="CD58" s="441">
        <f>IF(COUNTA(K58,T58,AC58,AL58,AU58)=SUM(CNGE_2026_M1_Secc1_Sub3!Y98),0,1)</f>
        <v>0</v>
      </c>
      <c r="CE58" s="282">
        <f t="shared" si="23"/>
        <v>0</v>
      </c>
      <c r="CF58" s="283" t="str">
        <f>IF(CE58=0,"",
IF(SUM($CE$24:CE58)=1,CG58,
IF($CE$144&gt;SUM($CE$24:CE58),_xlfn.CONCAT(", ",CG58),
IF($CE$144=SUM($CE$24:CE58),_xlfn.CONCAT(" y ",CG58)))))</f>
        <v/>
      </c>
      <c r="CG58" s="120" t="s">
        <v>5189</v>
      </c>
      <c r="CH58" s="370">
        <f>IF(OR(N58="NS",W58="NS",AF58="NS",AO58="NS",AX58="NS",CNGE_2026_M1_Secc1_Sub2!$M410="NS"),0,IF(AND(N58="NA",W58="NA",AF58="NA",AO58="NA",AX58="NA",CNGE_2026_M1_Secc1_Sub2!$M410="NA"),0,IF(SUM(N58,W58,AF58,AO58,AX58)&lt;=CNGE_2026_M1_Secc1_Sub2!$M410,0,1)))</f>
        <v>0</v>
      </c>
      <c r="CI58" s="371">
        <f>IF(OR(O58="NS",X58="NS",AG58="NS",AP58="NS",AY58="NS",CNGE_2026_M1_Secc1_Sub2!$S410="NS"),0,IF(AND(O58="NA",X58="NA",AG58="NA",AP58="NA",AY58="NA",CNGE_2026_M1_Secc1_Sub2!$S410="NA"),0,IF(SUM(O58,X58,AG58,AP58,AY58)&lt;=CNGE_2026_M1_Secc1_Sub2!$S410,0,1)))</f>
        <v>0</v>
      </c>
      <c r="CJ58" s="372">
        <f>IF(OR(P58="NS",Y58="NS",AH58="NS",AQ58="NS",AZ58="NS",CNGE_2026_M1_Secc1_Sub2!$Y410="NS"),0,IF(AND(P58="NA",Y58="NA",AH58="NA",AQ58="NA",AZ58="NA",CNGE_2026_M1_Secc1_Sub2!$Y410="NA"),0,IF(SUM(P58,Y58,AH58,AQ58,AZ58)&lt;=CNGE_2026_M1_Secc1_Sub2!$Y410,0,1)))</f>
        <v>0</v>
      </c>
      <c r="CK58" s="282">
        <f t="shared" si="24"/>
        <v>0</v>
      </c>
      <c r="CL58" s="283" t="str">
        <f>IF(CK58=0,"",
IF(SUM($CK$24:CK58)=1,CM58,
IF($CK$144&gt;SUM($CK$24:CK58),_xlfn.CONCAT(", ",CM58),
IF($CK$144=SUM($CK$24:CK58),_xlfn.CONCAT(" y ",CM58)))))</f>
        <v/>
      </c>
      <c r="CM58" s="33" t="s">
        <v>5189</v>
      </c>
      <c r="CN58" s="535">
        <f>SUM(CNGE_2026_M1_Secc1_Sub3!$Y98)</f>
        <v>0</v>
      </c>
      <c r="CO58" s="629" cm="1">
        <f t="array" aca="1" ref="CO58" ca="1">IF(OR(K58=" ",AND(EXACT(UPPER(TRIM(SUBSTITUTE(K58,CHAR(160)," "))),TRIM(SUBSTITUTE(K58,CHAR(160)," "))),SUMPRODUCT(--ISNUMBER(MATCH(MID(TRIM(SUBSTITUTE(K58,CHAR(160)," ")),ROW(INDIRECT("1:"&amp;LEN(TRIM(SUBSTITUTE(K58,CHAR(160)," "))))),1),{"A","B","C","D","E","F","G","H","I","J","K","L","M","N","O","P","Q","R","S","T","U","V","W","X","Y","Z","Ñ","0","1","2","3","4","5","6","7","8","9"," "},0)))=LEN(TRIM(SUBSTITUTE(K58,CHAR(160)," "))))),0,1)</f>
        <v>0</v>
      </c>
      <c r="CP58" s="629" cm="1">
        <f t="array" aca="1" ref="CP58" ca="1">IF(OR(T58=" ",AND(EXACT(UPPER(TRIM(SUBSTITUTE(T58,CHAR(160)," "))),TRIM(SUBSTITUTE(T58,CHAR(160)," "))),SUMPRODUCT(--ISNUMBER(MATCH(MID(TRIM(SUBSTITUTE(T58,CHAR(160)," ")),ROW(INDIRECT("1:"&amp;LEN(TRIM(SUBSTITUTE(T58,CHAR(160)," "))))),1),{"A","B","C","D","E","F","G","H","I","J","K","L","M","N","O","P","Q","R","S","T","U","V","W","X","Y","Z","Ñ","0","1","2","3","4","5","6","7","8","9"," "},0)))=LEN(TRIM(SUBSTITUTE(T58,CHAR(160)," "))))),0,1)</f>
        <v>0</v>
      </c>
      <c r="CQ58" s="629" cm="1">
        <f t="array" aca="1" ref="CQ58" ca="1">IF(OR(AC58=" ",AND(EXACT(UPPER(TRIM(SUBSTITUTE(AC58,CHAR(160)," "))),TRIM(SUBSTITUTE(AC58,CHAR(160)," "))),SUMPRODUCT(--ISNUMBER(MATCH(MID(TRIM(SUBSTITUTE(AC58,CHAR(160)," ")),ROW(INDIRECT("1:"&amp;LEN(TRIM(SUBSTITUTE(AC58,CHAR(160)," "))))),1),{"A","B","C","D","E","F","G","H","I","J","K","L","M","N","O","P","Q","R","S","T","U","V","W","X","Y","Z","Ñ","0","1","2","3","4","5","6","7","8","9"," "},0)))=LEN(TRIM(SUBSTITUTE(AC58,CHAR(160)," "))))),0,1)</f>
        <v>0</v>
      </c>
      <c r="CR58" s="629" cm="1">
        <f t="array" aca="1" ref="CR58" ca="1">IF(OR(AL58=" ",AND(EXACT(UPPER(TRIM(SUBSTITUTE(AL58,CHAR(160)," "))),TRIM(SUBSTITUTE(AL58,CHAR(160)," "))),SUMPRODUCT(--ISNUMBER(MATCH(MID(TRIM(SUBSTITUTE(AL58,CHAR(160)," ")),ROW(INDIRECT("1:"&amp;LEN(TRIM(SUBSTITUTE(AL58,CHAR(160)," "))))),1),{"A","B","C","D","E","F","G","H","I","J","K","L","M","N","O","P","Q","R","S","T","U","V","W","X","Y","Z","Ñ","0","1","2","3","4","5","6","7","8","9"," "},0)))=LEN(TRIM(SUBSTITUTE(AL58,CHAR(160)," "))))),0,1)</f>
        <v>0</v>
      </c>
      <c r="CS58" s="629" cm="1">
        <f t="array" aca="1" ref="CS58" ca="1">IF(OR(AU58=" ",AND(EXACT(UPPER(TRIM(SUBSTITUTE(AU58,CHAR(160)," "))),TRIM(SUBSTITUTE(AU58,CHAR(160)," "))),SUMPRODUCT(--ISNUMBER(MATCH(MID(TRIM(SUBSTITUTE(AU58,CHAR(160)," ")),ROW(INDIRECT("1:"&amp;LEN(TRIM(SUBSTITUTE(AU58,CHAR(160)," "))))),1),{"A","B","C","D","E","F","G","H","I","J","K","L","M","N","O","P","Q","R","S","T","U","V","W","X","Y","Z","Ñ","0","1","2","3","4","5","6","7","8","9"," "},0)))=LEN(TRIM(SUBSTITUTE(AU58,CHAR(160)," "))))),0,1)</f>
        <v>0</v>
      </c>
      <c r="CT58" s="634">
        <f t="shared" si="25"/>
        <v>0</v>
      </c>
      <c r="CU58" s="634">
        <f t="shared" si="26"/>
        <v>0</v>
      </c>
      <c r="CV58" s="634">
        <f t="shared" si="27"/>
        <v>0</v>
      </c>
      <c r="CW58" s="634">
        <f t="shared" si="28"/>
        <v>0</v>
      </c>
      <c r="CX58" s="634">
        <f t="shared" si="29"/>
        <v>0</v>
      </c>
      <c r="CY58" s="107"/>
      <c r="CZ58" s="107"/>
      <c r="DA58" s="107"/>
      <c r="DB58" s="107"/>
      <c r="DN58" s="107"/>
      <c r="DO58" s="107"/>
      <c r="DP58" s="107"/>
      <c r="DQ58" s="107"/>
      <c r="DR58" s="107"/>
      <c r="DS58" s="107"/>
      <c r="DT58" s="107"/>
      <c r="DU58" s="107"/>
      <c r="DV58" s="107"/>
      <c r="DY58"/>
    </row>
    <row r="59" spans="1:129" ht="15" customHeight="1">
      <c r="A59" s="128"/>
      <c r="C59" s="35" t="s">
        <v>5190</v>
      </c>
      <c r="D59" s="800" t="str">
        <f>IF(CNGE_2026_M1_Secc1_Sub1!$D76="","",CNGE_2026_M1_Secc1_Sub1!$D76)</f>
        <v/>
      </c>
      <c r="E59" s="723"/>
      <c r="F59" s="723"/>
      <c r="G59" s="724"/>
      <c r="H59" s="728"/>
      <c r="I59" s="714"/>
      <c r="J59" s="805"/>
      <c r="K59" s="847"/>
      <c r="L59" s="714"/>
      <c r="M59" s="805"/>
      <c r="N59" s="640"/>
      <c r="O59" s="638"/>
      <c r="P59" s="638"/>
      <c r="Q59" s="728"/>
      <c r="R59" s="714"/>
      <c r="S59" s="805"/>
      <c r="T59" s="847"/>
      <c r="U59" s="714"/>
      <c r="V59" s="805"/>
      <c r="W59" s="640"/>
      <c r="X59" s="638"/>
      <c r="Y59" s="638"/>
      <c r="Z59" s="728"/>
      <c r="AA59" s="714"/>
      <c r="AB59" s="805"/>
      <c r="AC59" s="847"/>
      <c r="AD59" s="714"/>
      <c r="AE59" s="805"/>
      <c r="AF59" s="640"/>
      <c r="AG59" s="638"/>
      <c r="AH59" s="638"/>
      <c r="AI59" s="728"/>
      <c r="AJ59" s="714"/>
      <c r="AK59" s="805"/>
      <c r="AL59" s="847"/>
      <c r="AM59" s="714"/>
      <c r="AN59" s="805"/>
      <c r="AO59" s="640"/>
      <c r="AP59" s="638"/>
      <c r="AQ59" s="638"/>
      <c r="AR59" s="728"/>
      <c r="AS59" s="714"/>
      <c r="AT59" s="805"/>
      <c r="AU59" s="847"/>
      <c r="AV59" s="714"/>
      <c r="AW59" s="805"/>
      <c r="AX59" s="640"/>
      <c r="AY59" s="638"/>
      <c r="AZ59" s="638"/>
      <c r="BB59">
        <f t="shared" si="1"/>
        <v>0</v>
      </c>
      <c r="BC59">
        <f t="shared" si="2"/>
        <v>0</v>
      </c>
      <c r="BD59">
        <f t="shared" si="3"/>
        <v>0</v>
      </c>
      <c r="BE59">
        <f t="shared" si="4"/>
        <v>0</v>
      </c>
      <c r="BF59">
        <f t="shared" si="5"/>
        <v>0</v>
      </c>
      <c r="BG59">
        <f t="shared" si="6"/>
        <v>0</v>
      </c>
      <c r="BH59">
        <f t="shared" si="7"/>
        <v>0</v>
      </c>
      <c r="BI59">
        <f t="shared" si="8"/>
        <v>0</v>
      </c>
      <c r="BJ59">
        <f t="shared" si="9"/>
        <v>0</v>
      </c>
      <c r="BK59">
        <f t="shared" si="10"/>
        <v>0</v>
      </c>
      <c r="BL59">
        <f t="shared" si="11"/>
        <v>0</v>
      </c>
      <c r="BM59">
        <f t="shared" si="12"/>
        <v>0</v>
      </c>
      <c r="BN59">
        <f t="shared" si="13"/>
        <v>0</v>
      </c>
      <c r="BO59">
        <f t="shared" si="14"/>
        <v>0</v>
      </c>
      <c r="BP59">
        <f t="shared" si="15"/>
        <v>0</v>
      </c>
      <c r="BQ59">
        <f t="shared" si="16"/>
        <v>0</v>
      </c>
      <c r="BR59">
        <f t="shared" si="17"/>
        <v>0</v>
      </c>
      <c r="BS59">
        <f t="shared" si="18"/>
        <v>0</v>
      </c>
      <c r="BT59">
        <f t="shared" si="19"/>
        <v>0</v>
      </c>
      <c r="BU59">
        <f t="shared" si="20"/>
        <v>0</v>
      </c>
      <c r="BV59" s="293">
        <f t="shared" si="21"/>
        <v>0</v>
      </c>
      <c r="BW59" s="352" t="str">
        <f>IF(BV59=0,"",
IF(SUM($BV$24:BV59)=1,BX59,
IF($BV$144&gt;SUM($BV$24:BV59),_xlfn.CONCAT(", ",BX59),
IF($BV$144=SUM($BV$24:BV59),_xlfn.CONCAT(" y ",BX59)))))</f>
        <v/>
      </c>
      <c r="BX59" s="120" t="s">
        <v>5191</v>
      </c>
      <c r="BY59" s="398">
        <f>IF(AND(CNGE_2026_M1_Secc1_Sub3!$S99&lt;&gt;"",CNGE_2026_M1_Secc1_Sub3!$S99&lt;&gt;1,COUNTA(H59:AZ59)&gt;0),1,0)</f>
        <v>0</v>
      </c>
      <c r="BZ59" s="290">
        <f t="shared" si="30"/>
        <v>0</v>
      </c>
      <c r="CA59" s="293">
        <f t="shared" si="22"/>
        <v>0</v>
      </c>
      <c r="CB59" s="283" t="str">
        <f>IF(CA59=0,"",
IF(SUM($CA$24:CA59)=1,CC59,
IF($CA$144&gt;SUM($CA$24:CA59),_xlfn.CONCAT(", ",CC59),
IF($CA$144=SUM($CA$24:CA59),_xlfn.CONCAT(" y ",CC59)))))</f>
        <v/>
      </c>
      <c r="CC59" s="33" t="s">
        <v>5191</v>
      </c>
      <c r="CD59" s="441">
        <f>IF(COUNTA(K59,T59,AC59,AL59,AU59)=SUM(CNGE_2026_M1_Secc1_Sub3!Y99),0,1)</f>
        <v>0</v>
      </c>
      <c r="CE59" s="282">
        <f t="shared" si="23"/>
        <v>0</v>
      </c>
      <c r="CF59" s="283" t="str">
        <f>IF(CE59=0,"",
IF(SUM($CE$24:CE59)=1,CG59,
IF($CE$144&gt;SUM($CE$24:CE59),_xlfn.CONCAT(", ",CG59),
IF($CE$144=SUM($CE$24:CE59),_xlfn.CONCAT(" y ",CG59)))))</f>
        <v/>
      </c>
      <c r="CG59" s="120" t="s">
        <v>5191</v>
      </c>
      <c r="CH59" s="370">
        <f>IF(OR(N59="NS",W59="NS",AF59="NS",AO59="NS",AX59="NS",CNGE_2026_M1_Secc1_Sub2!$M411="NS"),0,IF(AND(N59="NA",W59="NA",AF59="NA",AO59="NA",AX59="NA",CNGE_2026_M1_Secc1_Sub2!$M411="NA"),0,IF(SUM(N59,W59,AF59,AO59,AX59)&lt;=CNGE_2026_M1_Secc1_Sub2!$M411,0,1)))</f>
        <v>0</v>
      </c>
      <c r="CI59" s="371">
        <f>IF(OR(O59="NS",X59="NS",AG59="NS",AP59="NS",AY59="NS",CNGE_2026_M1_Secc1_Sub2!$S411="NS"),0,IF(AND(O59="NA",X59="NA",AG59="NA",AP59="NA",AY59="NA",CNGE_2026_M1_Secc1_Sub2!$S411="NA"),0,IF(SUM(O59,X59,AG59,AP59,AY59)&lt;=CNGE_2026_M1_Secc1_Sub2!$S411,0,1)))</f>
        <v>0</v>
      </c>
      <c r="CJ59" s="372">
        <f>IF(OR(P59="NS",Y59="NS",AH59="NS",AQ59="NS",AZ59="NS",CNGE_2026_M1_Secc1_Sub2!$Y411="NS"),0,IF(AND(P59="NA",Y59="NA",AH59="NA",AQ59="NA",AZ59="NA",CNGE_2026_M1_Secc1_Sub2!$Y411="NA"),0,IF(SUM(P59,Y59,AH59,AQ59,AZ59)&lt;=CNGE_2026_M1_Secc1_Sub2!$Y411,0,1)))</f>
        <v>0</v>
      </c>
      <c r="CK59" s="282">
        <f t="shared" si="24"/>
        <v>0</v>
      </c>
      <c r="CL59" s="283" t="str">
        <f>IF(CK59=0,"",
IF(SUM($CK$24:CK59)=1,CM59,
IF($CK$144&gt;SUM($CK$24:CK59),_xlfn.CONCAT(", ",CM59),
IF($CK$144=SUM($CK$24:CK59),_xlfn.CONCAT(" y ",CM59)))))</f>
        <v/>
      </c>
      <c r="CM59" s="33" t="s">
        <v>5191</v>
      </c>
      <c r="CN59" s="535">
        <f>SUM(CNGE_2026_M1_Secc1_Sub3!$Y99)</f>
        <v>0</v>
      </c>
      <c r="CO59" s="629" cm="1">
        <f t="array" aca="1" ref="CO59" ca="1">IF(OR(K59=" ",AND(EXACT(UPPER(TRIM(SUBSTITUTE(K59,CHAR(160)," "))),TRIM(SUBSTITUTE(K59,CHAR(160)," "))),SUMPRODUCT(--ISNUMBER(MATCH(MID(TRIM(SUBSTITUTE(K59,CHAR(160)," ")),ROW(INDIRECT("1:"&amp;LEN(TRIM(SUBSTITUTE(K59,CHAR(160)," "))))),1),{"A","B","C","D","E","F","G","H","I","J","K","L","M","N","O","P","Q","R","S","T","U","V","W","X","Y","Z","Ñ","0","1","2","3","4","5","6","7","8","9"," "},0)))=LEN(TRIM(SUBSTITUTE(K59,CHAR(160)," "))))),0,1)</f>
        <v>0</v>
      </c>
      <c r="CP59" s="629" cm="1">
        <f t="array" aca="1" ref="CP59" ca="1">IF(OR(T59=" ",AND(EXACT(UPPER(TRIM(SUBSTITUTE(T59,CHAR(160)," "))),TRIM(SUBSTITUTE(T59,CHAR(160)," "))),SUMPRODUCT(--ISNUMBER(MATCH(MID(TRIM(SUBSTITUTE(T59,CHAR(160)," ")),ROW(INDIRECT("1:"&amp;LEN(TRIM(SUBSTITUTE(T59,CHAR(160)," "))))),1),{"A","B","C","D","E","F","G","H","I","J","K","L","M","N","O","P","Q","R","S","T","U","V","W","X","Y","Z","Ñ","0","1","2","3","4","5","6","7","8","9"," "},0)))=LEN(TRIM(SUBSTITUTE(T59,CHAR(160)," "))))),0,1)</f>
        <v>0</v>
      </c>
      <c r="CQ59" s="629" cm="1">
        <f t="array" aca="1" ref="CQ59" ca="1">IF(OR(AC59=" ",AND(EXACT(UPPER(TRIM(SUBSTITUTE(AC59,CHAR(160)," "))),TRIM(SUBSTITUTE(AC59,CHAR(160)," "))),SUMPRODUCT(--ISNUMBER(MATCH(MID(TRIM(SUBSTITUTE(AC59,CHAR(160)," ")),ROW(INDIRECT("1:"&amp;LEN(TRIM(SUBSTITUTE(AC59,CHAR(160)," "))))),1),{"A","B","C","D","E","F","G","H","I","J","K","L","M","N","O","P","Q","R","S","T","U","V","W","X","Y","Z","Ñ","0","1","2","3","4","5","6","7","8","9"," "},0)))=LEN(TRIM(SUBSTITUTE(AC59,CHAR(160)," "))))),0,1)</f>
        <v>0</v>
      </c>
      <c r="CR59" s="629" cm="1">
        <f t="array" aca="1" ref="CR59" ca="1">IF(OR(AL59=" ",AND(EXACT(UPPER(TRIM(SUBSTITUTE(AL59,CHAR(160)," "))),TRIM(SUBSTITUTE(AL59,CHAR(160)," "))),SUMPRODUCT(--ISNUMBER(MATCH(MID(TRIM(SUBSTITUTE(AL59,CHAR(160)," ")),ROW(INDIRECT("1:"&amp;LEN(TRIM(SUBSTITUTE(AL59,CHAR(160)," "))))),1),{"A","B","C","D","E","F","G","H","I","J","K","L","M","N","O","P","Q","R","S","T","U","V","W","X","Y","Z","Ñ","0","1","2","3","4","5","6","7","8","9"," "},0)))=LEN(TRIM(SUBSTITUTE(AL59,CHAR(160)," "))))),0,1)</f>
        <v>0</v>
      </c>
      <c r="CS59" s="629" cm="1">
        <f t="array" aca="1" ref="CS59" ca="1">IF(OR(AU59=" ",AND(EXACT(UPPER(TRIM(SUBSTITUTE(AU59,CHAR(160)," "))),TRIM(SUBSTITUTE(AU59,CHAR(160)," "))),SUMPRODUCT(--ISNUMBER(MATCH(MID(TRIM(SUBSTITUTE(AU59,CHAR(160)," ")),ROW(INDIRECT("1:"&amp;LEN(TRIM(SUBSTITUTE(AU59,CHAR(160)," "))))),1),{"A","B","C","D","E","F","G","H","I","J","K","L","M","N","O","P","Q","R","S","T","U","V","W","X","Y","Z","Ñ","0","1","2","3","4","5","6","7","8","9"," "},0)))=LEN(TRIM(SUBSTITUTE(AU59,CHAR(160)," "))))),0,1)</f>
        <v>0</v>
      </c>
      <c r="CT59" s="634">
        <f t="shared" si="25"/>
        <v>0</v>
      </c>
      <c r="CU59" s="634">
        <f t="shared" si="26"/>
        <v>0</v>
      </c>
      <c r="CV59" s="634">
        <f t="shared" si="27"/>
        <v>0</v>
      </c>
      <c r="CW59" s="634">
        <f t="shared" si="28"/>
        <v>0</v>
      </c>
      <c r="CX59" s="634">
        <f t="shared" si="29"/>
        <v>0</v>
      </c>
      <c r="CY59" s="107"/>
      <c r="CZ59" s="107"/>
      <c r="DA59" s="107"/>
      <c r="DB59" s="107"/>
      <c r="DN59" s="107"/>
      <c r="DO59" s="107"/>
      <c r="DP59" s="107"/>
      <c r="DQ59" s="107"/>
      <c r="DR59" s="107"/>
      <c r="DS59" s="107"/>
      <c r="DT59" s="107"/>
      <c r="DU59" s="107"/>
      <c r="DV59" s="107"/>
      <c r="DY59"/>
    </row>
    <row r="60" spans="1:129" ht="15" customHeight="1">
      <c r="A60" s="128"/>
      <c r="C60" s="35" t="s">
        <v>5192</v>
      </c>
      <c r="D60" s="800" t="str">
        <f>IF(CNGE_2026_M1_Secc1_Sub1!$D77="","",CNGE_2026_M1_Secc1_Sub1!$D77)</f>
        <v/>
      </c>
      <c r="E60" s="723"/>
      <c r="F60" s="723"/>
      <c r="G60" s="724"/>
      <c r="H60" s="728"/>
      <c r="I60" s="714"/>
      <c r="J60" s="805"/>
      <c r="K60" s="847"/>
      <c r="L60" s="714"/>
      <c r="M60" s="805"/>
      <c r="N60" s="640"/>
      <c r="O60" s="638"/>
      <c r="P60" s="638"/>
      <c r="Q60" s="728"/>
      <c r="R60" s="714"/>
      <c r="S60" s="805"/>
      <c r="T60" s="847"/>
      <c r="U60" s="714"/>
      <c r="V60" s="805"/>
      <c r="W60" s="640"/>
      <c r="X60" s="638"/>
      <c r="Y60" s="638"/>
      <c r="Z60" s="728"/>
      <c r="AA60" s="714"/>
      <c r="AB60" s="805"/>
      <c r="AC60" s="847"/>
      <c r="AD60" s="714"/>
      <c r="AE60" s="805"/>
      <c r="AF60" s="640"/>
      <c r="AG60" s="638"/>
      <c r="AH60" s="638"/>
      <c r="AI60" s="728"/>
      <c r="AJ60" s="714"/>
      <c r="AK60" s="805"/>
      <c r="AL60" s="847"/>
      <c r="AM60" s="714"/>
      <c r="AN60" s="805"/>
      <c r="AO60" s="640"/>
      <c r="AP60" s="638"/>
      <c r="AQ60" s="638"/>
      <c r="AR60" s="728"/>
      <c r="AS60" s="714"/>
      <c r="AT60" s="805"/>
      <c r="AU60" s="847"/>
      <c r="AV60" s="714"/>
      <c r="AW60" s="805"/>
      <c r="AX60" s="640"/>
      <c r="AY60" s="638"/>
      <c r="AZ60" s="638"/>
      <c r="BB60">
        <f t="shared" si="1"/>
        <v>0</v>
      </c>
      <c r="BC60">
        <f t="shared" si="2"/>
        <v>0</v>
      </c>
      <c r="BD60">
        <f t="shared" si="3"/>
        <v>0</v>
      </c>
      <c r="BE60">
        <f t="shared" si="4"/>
        <v>0</v>
      </c>
      <c r="BF60">
        <f t="shared" si="5"/>
        <v>0</v>
      </c>
      <c r="BG60">
        <f t="shared" si="6"/>
        <v>0</v>
      </c>
      <c r="BH60">
        <f t="shared" si="7"/>
        <v>0</v>
      </c>
      <c r="BI60">
        <f t="shared" si="8"/>
        <v>0</v>
      </c>
      <c r="BJ60">
        <f t="shared" si="9"/>
        <v>0</v>
      </c>
      <c r="BK60">
        <f t="shared" si="10"/>
        <v>0</v>
      </c>
      <c r="BL60">
        <f t="shared" si="11"/>
        <v>0</v>
      </c>
      <c r="BM60">
        <f t="shared" si="12"/>
        <v>0</v>
      </c>
      <c r="BN60">
        <f t="shared" si="13"/>
        <v>0</v>
      </c>
      <c r="BO60">
        <f t="shared" si="14"/>
        <v>0</v>
      </c>
      <c r="BP60">
        <f t="shared" si="15"/>
        <v>0</v>
      </c>
      <c r="BQ60">
        <f t="shared" si="16"/>
        <v>0</v>
      </c>
      <c r="BR60">
        <f t="shared" si="17"/>
        <v>0</v>
      </c>
      <c r="BS60">
        <f t="shared" si="18"/>
        <v>0</v>
      </c>
      <c r="BT60">
        <f t="shared" si="19"/>
        <v>0</v>
      </c>
      <c r="BU60">
        <f t="shared" si="20"/>
        <v>0</v>
      </c>
      <c r="BV60" s="293">
        <f t="shared" si="21"/>
        <v>0</v>
      </c>
      <c r="BW60" s="352" t="str">
        <f>IF(BV60=0,"",
IF(SUM($BV$24:BV60)=1,BX60,
IF($BV$144&gt;SUM($BV$24:BV60),_xlfn.CONCAT(", ",BX60),
IF($BV$144=SUM($BV$24:BV60),_xlfn.CONCAT(" y ",BX60)))))</f>
        <v/>
      </c>
      <c r="BX60" s="120" t="s">
        <v>5193</v>
      </c>
      <c r="BY60" s="398">
        <f>IF(AND(CNGE_2026_M1_Secc1_Sub3!$S100&lt;&gt;"",CNGE_2026_M1_Secc1_Sub3!$S100&lt;&gt;1,COUNTA(H60:AZ60)&gt;0),1,0)</f>
        <v>0</v>
      </c>
      <c r="BZ60" s="290">
        <f t="shared" si="30"/>
        <v>0</v>
      </c>
      <c r="CA60" s="293">
        <f t="shared" si="22"/>
        <v>0</v>
      </c>
      <c r="CB60" s="283" t="str">
        <f>IF(CA60=0,"",
IF(SUM($CA$24:CA60)=1,CC60,
IF($CA$144&gt;SUM($CA$24:CA60),_xlfn.CONCAT(", ",CC60),
IF($CA$144=SUM($CA$24:CA60),_xlfn.CONCAT(" y ",CC60)))))</f>
        <v/>
      </c>
      <c r="CC60" s="33" t="s">
        <v>5193</v>
      </c>
      <c r="CD60" s="441">
        <f>IF(COUNTA(K60,T60,AC60,AL60,AU60)=SUM(CNGE_2026_M1_Secc1_Sub3!Y100),0,1)</f>
        <v>0</v>
      </c>
      <c r="CE60" s="282">
        <f t="shared" si="23"/>
        <v>0</v>
      </c>
      <c r="CF60" s="283" t="str">
        <f>IF(CE60=0,"",
IF(SUM($CE$24:CE60)=1,CG60,
IF($CE$144&gt;SUM($CE$24:CE60),_xlfn.CONCAT(", ",CG60),
IF($CE$144=SUM($CE$24:CE60),_xlfn.CONCAT(" y ",CG60)))))</f>
        <v/>
      </c>
      <c r="CG60" s="120" t="s">
        <v>5193</v>
      </c>
      <c r="CH60" s="370">
        <f>IF(OR(N60="NS",W60="NS",AF60="NS",AO60="NS",AX60="NS",CNGE_2026_M1_Secc1_Sub2!$M412="NS"),0,IF(AND(N60="NA",W60="NA",AF60="NA",AO60="NA",AX60="NA",CNGE_2026_M1_Secc1_Sub2!$M412="NA"),0,IF(SUM(N60,W60,AF60,AO60,AX60)&lt;=CNGE_2026_M1_Secc1_Sub2!$M412,0,1)))</f>
        <v>0</v>
      </c>
      <c r="CI60" s="371">
        <f>IF(OR(O60="NS",X60="NS",AG60="NS",AP60="NS",AY60="NS",CNGE_2026_M1_Secc1_Sub2!$S412="NS"),0,IF(AND(O60="NA",X60="NA",AG60="NA",AP60="NA",AY60="NA",CNGE_2026_M1_Secc1_Sub2!$S412="NA"),0,IF(SUM(O60,X60,AG60,AP60,AY60)&lt;=CNGE_2026_M1_Secc1_Sub2!$S412,0,1)))</f>
        <v>0</v>
      </c>
      <c r="CJ60" s="372">
        <f>IF(OR(P60="NS",Y60="NS",AH60="NS",AQ60="NS",AZ60="NS",CNGE_2026_M1_Secc1_Sub2!$Y412="NS"),0,IF(AND(P60="NA",Y60="NA",AH60="NA",AQ60="NA",AZ60="NA",CNGE_2026_M1_Secc1_Sub2!$Y412="NA"),0,IF(SUM(P60,Y60,AH60,AQ60,AZ60)&lt;=CNGE_2026_M1_Secc1_Sub2!$Y412,0,1)))</f>
        <v>0</v>
      </c>
      <c r="CK60" s="282">
        <f t="shared" si="24"/>
        <v>0</v>
      </c>
      <c r="CL60" s="283" t="str">
        <f>IF(CK60=0,"",
IF(SUM($CK$24:CK60)=1,CM60,
IF($CK$144&gt;SUM($CK$24:CK60),_xlfn.CONCAT(", ",CM60),
IF($CK$144=SUM($CK$24:CK60),_xlfn.CONCAT(" y ",CM60)))))</f>
        <v/>
      </c>
      <c r="CM60" s="33" t="s">
        <v>5193</v>
      </c>
      <c r="CN60" s="535">
        <f>SUM(CNGE_2026_M1_Secc1_Sub3!$Y100)</f>
        <v>0</v>
      </c>
      <c r="CO60" s="629" cm="1">
        <f t="array" aca="1" ref="CO60" ca="1">IF(OR(K60=" ",AND(EXACT(UPPER(TRIM(SUBSTITUTE(K60,CHAR(160)," "))),TRIM(SUBSTITUTE(K60,CHAR(160)," "))),SUMPRODUCT(--ISNUMBER(MATCH(MID(TRIM(SUBSTITUTE(K60,CHAR(160)," ")),ROW(INDIRECT("1:"&amp;LEN(TRIM(SUBSTITUTE(K60,CHAR(160)," "))))),1),{"A","B","C","D","E","F","G","H","I","J","K","L","M","N","O","P","Q","R","S","T","U","V","W","X","Y","Z","Ñ","0","1","2","3","4","5","6","7","8","9"," "},0)))=LEN(TRIM(SUBSTITUTE(K60,CHAR(160)," "))))),0,1)</f>
        <v>0</v>
      </c>
      <c r="CP60" s="629" cm="1">
        <f t="array" aca="1" ref="CP60" ca="1">IF(OR(T60=" ",AND(EXACT(UPPER(TRIM(SUBSTITUTE(T60,CHAR(160)," "))),TRIM(SUBSTITUTE(T60,CHAR(160)," "))),SUMPRODUCT(--ISNUMBER(MATCH(MID(TRIM(SUBSTITUTE(T60,CHAR(160)," ")),ROW(INDIRECT("1:"&amp;LEN(TRIM(SUBSTITUTE(T60,CHAR(160)," "))))),1),{"A","B","C","D","E","F","G","H","I","J","K","L","M","N","O","P","Q","R","S","T","U","V","W","X","Y","Z","Ñ","0","1","2","3","4","5","6","7","8","9"," "},0)))=LEN(TRIM(SUBSTITUTE(T60,CHAR(160)," "))))),0,1)</f>
        <v>0</v>
      </c>
      <c r="CQ60" s="629" cm="1">
        <f t="array" aca="1" ref="CQ60" ca="1">IF(OR(AC60=" ",AND(EXACT(UPPER(TRIM(SUBSTITUTE(AC60,CHAR(160)," "))),TRIM(SUBSTITUTE(AC60,CHAR(160)," "))),SUMPRODUCT(--ISNUMBER(MATCH(MID(TRIM(SUBSTITUTE(AC60,CHAR(160)," ")),ROW(INDIRECT("1:"&amp;LEN(TRIM(SUBSTITUTE(AC60,CHAR(160)," "))))),1),{"A","B","C","D","E","F","G","H","I","J","K","L","M","N","O","P","Q","R","S","T","U","V","W","X","Y","Z","Ñ","0","1","2","3","4","5","6","7","8","9"," "},0)))=LEN(TRIM(SUBSTITUTE(AC60,CHAR(160)," "))))),0,1)</f>
        <v>0</v>
      </c>
      <c r="CR60" s="629" cm="1">
        <f t="array" aca="1" ref="CR60" ca="1">IF(OR(AL60=" ",AND(EXACT(UPPER(TRIM(SUBSTITUTE(AL60,CHAR(160)," "))),TRIM(SUBSTITUTE(AL60,CHAR(160)," "))),SUMPRODUCT(--ISNUMBER(MATCH(MID(TRIM(SUBSTITUTE(AL60,CHAR(160)," ")),ROW(INDIRECT("1:"&amp;LEN(TRIM(SUBSTITUTE(AL60,CHAR(160)," "))))),1),{"A","B","C","D","E","F","G","H","I","J","K","L","M","N","O","P","Q","R","S","T","U","V","W","X","Y","Z","Ñ","0","1","2","3","4","5","6","7","8","9"," "},0)))=LEN(TRIM(SUBSTITUTE(AL60,CHAR(160)," "))))),0,1)</f>
        <v>0</v>
      </c>
      <c r="CS60" s="629" cm="1">
        <f t="array" aca="1" ref="CS60" ca="1">IF(OR(AU60=" ",AND(EXACT(UPPER(TRIM(SUBSTITUTE(AU60,CHAR(160)," "))),TRIM(SUBSTITUTE(AU60,CHAR(160)," "))),SUMPRODUCT(--ISNUMBER(MATCH(MID(TRIM(SUBSTITUTE(AU60,CHAR(160)," ")),ROW(INDIRECT("1:"&amp;LEN(TRIM(SUBSTITUTE(AU60,CHAR(160)," "))))),1),{"A","B","C","D","E","F","G","H","I","J","K","L","M","N","O","P","Q","R","S","T","U","V","W","X","Y","Z","Ñ","0","1","2","3","4","5","6","7","8","9"," "},0)))=LEN(TRIM(SUBSTITUTE(AU60,CHAR(160)," "))))),0,1)</f>
        <v>0</v>
      </c>
      <c r="CT60" s="634">
        <f t="shared" si="25"/>
        <v>0</v>
      </c>
      <c r="CU60" s="634">
        <f t="shared" si="26"/>
        <v>0</v>
      </c>
      <c r="CV60" s="634">
        <f t="shared" si="27"/>
        <v>0</v>
      </c>
      <c r="CW60" s="634">
        <f t="shared" si="28"/>
        <v>0</v>
      </c>
      <c r="CX60" s="634">
        <f t="shared" si="29"/>
        <v>0</v>
      </c>
      <c r="CY60" s="107"/>
      <c r="CZ60" s="107"/>
      <c r="DA60" s="107"/>
      <c r="DB60" s="107"/>
      <c r="DN60" s="107"/>
      <c r="DO60" s="107"/>
      <c r="DP60" s="107"/>
      <c r="DQ60" s="107"/>
      <c r="DR60" s="107"/>
      <c r="DS60" s="107"/>
      <c r="DT60" s="107"/>
      <c r="DU60" s="107"/>
      <c r="DV60" s="107"/>
      <c r="DY60"/>
    </row>
    <row r="61" spans="1:129" ht="15" customHeight="1">
      <c r="A61" s="128"/>
      <c r="C61" s="35" t="s">
        <v>5194</v>
      </c>
      <c r="D61" s="800" t="str">
        <f>IF(CNGE_2026_M1_Secc1_Sub1!$D78="","",CNGE_2026_M1_Secc1_Sub1!$D78)</f>
        <v/>
      </c>
      <c r="E61" s="723"/>
      <c r="F61" s="723"/>
      <c r="G61" s="724"/>
      <c r="H61" s="728"/>
      <c r="I61" s="714"/>
      <c r="J61" s="805"/>
      <c r="K61" s="847"/>
      <c r="L61" s="714"/>
      <c r="M61" s="805"/>
      <c r="N61" s="640"/>
      <c r="O61" s="638"/>
      <c r="P61" s="638"/>
      <c r="Q61" s="728"/>
      <c r="R61" s="714"/>
      <c r="S61" s="805"/>
      <c r="T61" s="847"/>
      <c r="U61" s="714"/>
      <c r="V61" s="805"/>
      <c r="W61" s="640"/>
      <c r="X61" s="638"/>
      <c r="Y61" s="638"/>
      <c r="Z61" s="728"/>
      <c r="AA61" s="714"/>
      <c r="AB61" s="805"/>
      <c r="AC61" s="847"/>
      <c r="AD61" s="714"/>
      <c r="AE61" s="805"/>
      <c r="AF61" s="640"/>
      <c r="AG61" s="638"/>
      <c r="AH61" s="638"/>
      <c r="AI61" s="728"/>
      <c r="AJ61" s="714"/>
      <c r="AK61" s="805"/>
      <c r="AL61" s="847"/>
      <c r="AM61" s="714"/>
      <c r="AN61" s="805"/>
      <c r="AO61" s="640"/>
      <c r="AP61" s="638"/>
      <c r="AQ61" s="638"/>
      <c r="AR61" s="728"/>
      <c r="AS61" s="714"/>
      <c r="AT61" s="805"/>
      <c r="AU61" s="847"/>
      <c r="AV61" s="714"/>
      <c r="AW61" s="805"/>
      <c r="AX61" s="640"/>
      <c r="AY61" s="638"/>
      <c r="AZ61" s="638"/>
      <c r="BB61">
        <f t="shared" si="1"/>
        <v>0</v>
      </c>
      <c r="BC61">
        <f t="shared" si="2"/>
        <v>0</v>
      </c>
      <c r="BD61">
        <f t="shared" si="3"/>
        <v>0</v>
      </c>
      <c r="BE61">
        <f t="shared" si="4"/>
        <v>0</v>
      </c>
      <c r="BF61">
        <f t="shared" si="5"/>
        <v>0</v>
      </c>
      <c r="BG61">
        <f t="shared" si="6"/>
        <v>0</v>
      </c>
      <c r="BH61">
        <f t="shared" si="7"/>
        <v>0</v>
      </c>
      <c r="BI61">
        <f t="shared" si="8"/>
        <v>0</v>
      </c>
      <c r="BJ61">
        <f t="shared" si="9"/>
        <v>0</v>
      </c>
      <c r="BK61">
        <f t="shared" si="10"/>
        <v>0</v>
      </c>
      <c r="BL61">
        <f t="shared" si="11"/>
        <v>0</v>
      </c>
      <c r="BM61">
        <f t="shared" si="12"/>
        <v>0</v>
      </c>
      <c r="BN61">
        <f t="shared" si="13"/>
        <v>0</v>
      </c>
      <c r="BO61">
        <f t="shared" si="14"/>
        <v>0</v>
      </c>
      <c r="BP61">
        <f t="shared" si="15"/>
        <v>0</v>
      </c>
      <c r="BQ61">
        <f t="shared" si="16"/>
        <v>0</v>
      </c>
      <c r="BR61">
        <f t="shared" si="17"/>
        <v>0</v>
      </c>
      <c r="BS61">
        <f t="shared" si="18"/>
        <v>0</v>
      </c>
      <c r="BT61">
        <f t="shared" si="19"/>
        <v>0</v>
      </c>
      <c r="BU61">
        <f t="shared" si="20"/>
        <v>0</v>
      </c>
      <c r="BV61" s="293">
        <f t="shared" si="21"/>
        <v>0</v>
      </c>
      <c r="BW61" s="352" t="str">
        <f>IF(BV61=0,"",
IF(SUM($BV$24:BV61)=1,BX61,
IF($BV$144&gt;SUM($BV$24:BV61),_xlfn.CONCAT(", ",BX61),
IF($BV$144=SUM($BV$24:BV61),_xlfn.CONCAT(" y ",BX61)))))</f>
        <v/>
      </c>
      <c r="BX61" s="120" t="s">
        <v>5195</v>
      </c>
      <c r="BY61" s="398">
        <f>IF(AND(CNGE_2026_M1_Secc1_Sub3!$S101&lt;&gt;"",CNGE_2026_M1_Secc1_Sub3!$S101&lt;&gt;1,COUNTA(H61:AZ61)&gt;0),1,0)</f>
        <v>0</v>
      </c>
      <c r="BZ61" s="290">
        <f t="shared" si="30"/>
        <v>0</v>
      </c>
      <c r="CA61" s="293">
        <f t="shared" si="22"/>
        <v>0</v>
      </c>
      <c r="CB61" s="283" t="str">
        <f>IF(CA61=0,"",
IF(SUM($CA$24:CA61)=1,CC61,
IF($CA$144&gt;SUM($CA$24:CA61),_xlfn.CONCAT(", ",CC61),
IF($CA$144=SUM($CA$24:CA61),_xlfn.CONCAT(" y ",CC61)))))</f>
        <v/>
      </c>
      <c r="CC61" s="33" t="s">
        <v>5195</v>
      </c>
      <c r="CD61" s="441">
        <f>IF(COUNTA(K61,T61,AC61,AL61,AU61)=SUM(CNGE_2026_M1_Secc1_Sub3!Y101),0,1)</f>
        <v>0</v>
      </c>
      <c r="CE61" s="282">
        <f t="shared" si="23"/>
        <v>0</v>
      </c>
      <c r="CF61" s="283" t="str">
        <f>IF(CE61=0,"",
IF(SUM($CE$24:CE61)=1,CG61,
IF($CE$144&gt;SUM($CE$24:CE61),_xlfn.CONCAT(", ",CG61),
IF($CE$144=SUM($CE$24:CE61),_xlfn.CONCAT(" y ",CG61)))))</f>
        <v/>
      </c>
      <c r="CG61" s="120" t="s">
        <v>5195</v>
      </c>
      <c r="CH61" s="370">
        <f>IF(OR(N61="NS",W61="NS",AF61="NS",AO61="NS",AX61="NS",CNGE_2026_M1_Secc1_Sub2!$M413="NS"),0,IF(AND(N61="NA",W61="NA",AF61="NA",AO61="NA",AX61="NA",CNGE_2026_M1_Secc1_Sub2!$M413="NA"),0,IF(SUM(N61,W61,AF61,AO61,AX61)&lt;=CNGE_2026_M1_Secc1_Sub2!$M413,0,1)))</f>
        <v>0</v>
      </c>
      <c r="CI61" s="371">
        <f>IF(OR(O61="NS",X61="NS",AG61="NS",AP61="NS",AY61="NS",CNGE_2026_M1_Secc1_Sub2!$S413="NS"),0,IF(AND(O61="NA",X61="NA",AG61="NA",AP61="NA",AY61="NA",CNGE_2026_M1_Secc1_Sub2!$S413="NA"),0,IF(SUM(O61,X61,AG61,AP61,AY61)&lt;=CNGE_2026_M1_Secc1_Sub2!$S413,0,1)))</f>
        <v>0</v>
      </c>
      <c r="CJ61" s="372">
        <f>IF(OR(P61="NS",Y61="NS",AH61="NS",AQ61="NS",AZ61="NS",CNGE_2026_M1_Secc1_Sub2!$Y413="NS"),0,IF(AND(P61="NA",Y61="NA",AH61="NA",AQ61="NA",AZ61="NA",CNGE_2026_M1_Secc1_Sub2!$Y413="NA"),0,IF(SUM(P61,Y61,AH61,AQ61,AZ61)&lt;=CNGE_2026_M1_Secc1_Sub2!$Y413,0,1)))</f>
        <v>0</v>
      </c>
      <c r="CK61" s="282">
        <f t="shared" si="24"/>
        <v>0</v>
      </c>
      <c r="CL61" s="283" t="str">
        <f>IF(CK61=0,"",
IF(SUM($CK$24:CK61)=1,CM61,
IF($CK$144&gt;SUM($CK$24:CK61),_xlfn.CONCAT(", ",CM61),
IF($CK$144=SUM($CK$24:CK61),_xlfn.CONCAT(" y ",CM61)))))</f>
        <v/>
      </c>
      <c r="CM61" s="33" t="s">
        <v>5195</v>
      </c>
      <c r="CN61" s="535">
        <f>SUM(CNGE_2026_M1_Secc1_Sub3!$Y101)</f>
        <v>0</v>
      </c>
      <c r="CO61" s="629" cm="1">
        <f t="array" aca="1" ref="CO61" ca="1">IF(OR(K61=" ",AND(EXACT(UPPER(TRIM(SUBSTITUTE(K61,CHAR(160)," "))),TRIM(SUBSTITUTE(K61,CHAR(160)," "))),SUMPRODUCT(--ISNUMBER(MATCH(MID(TRIM(SUBSTITUTE(K61,CHAR(160)," ")),ROW(INDIRECT("1:"&amp;LEN(TRIM(SUBSTITUTE(K61,CHAR(160)," "))))),1),{"A","B","C","D","E","F","G","H","I","J","K","L","M","N","O","P","Q","R","S","T","U","V","W","X","Y","Z","Ñ","0","1","2","3","4","5","6","7","8","9"," "},0)))=LEN(TRIM(SUBSTITUTE(K61,CHAR(160)," "))))),0,1)</f>
        <v>0</v>
      </c>
      <c r="CP61" s="629" cm="1">
        <f t="array" aca="1" ref="CP61" ca="1">IF(OR(T61=" ",AND(EXACT(UPPER(TRIM(SUBSTITUTE(T61,CHAR(160)," "))),TRIM(SUBSTITUTE(T61,CHAR(160)," "))),SUMPRODUCT(--ISNUMBER(MATCH(MID(TRIM(SUBSTITUTE(T61,CHAR(160)," ")),ROW(INDIRECT("1:"&amp;LEN(TRIM(SUBSTITUTE(T61,CHAR(160)," "))))),1),{"A","B","C","D","E","F","G","H","I","J","K","L","M","N","O","P","Q","R","S","T","U","V","W","X","Y","Z","Ñ","0","1","2","3","4","5","6","7","8","9"," "},0)))=LEN(TRIM(SUBSTITUTE(T61,CHAR(160)," "))))),0,1)</f>
        <v>0</v>
      </c>
      <c r="CQ61" s="629" cm="1">
        <f t="array" aca="1" ref="CQ61" ca="1">IF(OR(AC61=" ",AND(EXACT(UPPER(TRIM(SUBSTITUTE(AC61,CHAR(160)," "))),TRIM(SUBSTITUTE(AC61,CHAR(160)," "))),SUMPRODUCT(--ISNUMBER(MATCH(MID(TRIM(SUBSTITUTE(AC61,CHAR(160)," ")),ROW(INDIRECT("1:"&amp;LEN(TRIM(SUBSTITUTE(AC61,CHAR(160)," "))))),1),{"A","B","C","D","E","F","G","H","I","J","K","L","M","N","O","P","Q","R","S","T","U","V","W","X","Y","Z","Ñ","0","1","2","3","4","5","6","7","8","9"," "},0)))=LEN(TRIM(SUBSTITUTE(AC61,CHAR(160)," "))))),0,1)</f>
        <v>0</v>
      </c>
      <c r="CR61" s="629" cm="1">
        <f t="array" aca="1" ref="CR61" ca="1">IF(OR(AL61=" ",AND(EXACT(UPPER(TRIM(SUBSTITUTE(AL61,CHAR(160)," "))),TRIM(SUBSTITUTE(AL61,CHAR(160)," "))),SUMPRODUCT(--ISNUMBER(MATCH(MID(TRIM(SUBSTITUTE(AL61,CHAR(160)," ")),ROW(INDIRECT("1:"&amp;LEN(TRIM(SUBSTITUTE(AL61,CHAR(160)," "))))),1),{"A","B","C","D","E","F","G","H","I","J","K","L","M","N","O","P","Q","R","S","T","U","V","W","X","Y","Z","Ñ","0","1","2","3","4","5","6","7","8","9"," "},0)))=LEN(TRIM(SUBSTITUTE(AL61,CHAR(160)," "))))),0,1)</f>
        <v>0</v>
      </c>
      <c r="CS61" s="629" cm="1">
        <f t="array" aca="1" ref="CS61" ca="1">IF(OR(AU61=" ",AND(EXACT(UPPER(TRIM(SUBSTITUTE(AU61,CHAR(160)," "))),TRIM(SUBSTITUTE(AU61,CHAR(160)," "))),SUMPRODUCT(--ISNUMBER(MATCH(MID(TRIM(SUBSTITUTE(AU61,CHAR(160)," ")),ROW(INDIRECT("1:"&amp;LEN(TRIM(SUBSTITUTE(AU61,CHAR(160)," "))))),1),{"A","B","C","D","E","F","G","H","I","J","K","L","M","N","O","P","Q","R","S","T","U","V","W","X","Y","Z","Ñ","0","1","2","3","4","5","6","7","8","9"," "},0)))=LEN(TRIM(SUBSTITUTE(AU61,CHAR(160)," "))))),0,1)</f>
        <v>0</v>
      </c>
      <c r="CT61" s="634">
        <f t="shared" si="25"/>
        <v>0</v>
      </c>
      <c r="CU61" s="634">
        <f t="shared" si="26"/>
        <v>0</v>
      </c>
      <c r="CV61" s="634">
        <f t="shared" si="27"/>
        <v>0</v>
      </c>
      <c r="CW61" s="634">
        <f t="shared" si="28"/>
        <v>0</v>
      </c>
      <c r="CX61" s="634">
        <f t="shared" si="29"/>
        <v>0</v>
      </c>
      <c r="CY61" s="107"/>
      <c r="CZ61" s="107"/>
      <c r="DA61" s="107"/>
      <c r="DB61" s="107"/>
      <c r="DN61" s="107"/>
      <c r="DO61" s="107"/>
      <c r="DP61" s="107"/>
      <c r="DQ61" s="107"/>
      <c r="DR61" s="107"/>
      <c r="DS61" s="107"/>
      <c r="DT61" s="107"/>
      <c r="DU61" s="107"/>
      <c r="DV61" s="107"/>
      <c r="DY61"/>
    </row>
    <row r="62" spans="1:129" ht="15" customHeight="1">
      <c r="A62" s="128"/>
      <c r="C62" s="35" t="s">
        <v>5196</v>
      </c>
      <c r="D62" s="800" t="str">
        <f>IF(CNGE_2026_M1_Secc1_Sub1!$D79="","",CNGE_2026_M1_Secc1_Sub1!$D79)</f>
        <v/>
      </c>
      <c r="E62" s="723"/>
      <c r="F62" s="723"/>
      <c r="G62" s="724"/>
      <c r="H62" s="728"/>
      <c r="I62" s="714"/>
      <c r="J62" s="805"/>
      <c r="K62" s="847"/>
      <c r="L62" s="714"/>
      <c r="M62" s="805"/>
      <c r="N62" s="640"/>
      <c r="O62" s="638"/>
      <c r="P62" s="638"/>
      <c r="Q62" s="728"/>
      <c r="R62" s="714"/>
      <c r="S62" s="805"/>
      <c r="T62" s="847"/>
      <c r="U62" s="714"/>
      <c r="V62" s="805"/>
      <c r="W62" s="640"/>
      <c r="X62" s="638"/>
      <c r="Y62" s="638"/>
      <c r="Z62" s="728"/>
      <c r="AA62" s="714"/>
      <c r="AB62" s="805"/>
      <c r="AC62" s="847"/>
      <c r="AD62" s="714"/>
      <c r="AE62" s="805"/>
      <c r="AF62" s="640"/>
      <c r="AG62" s="638"/>
      <c r="AH62" s="638"/>
      <c r="AI62" s="728"/>
      <c r="AJ62" s="714"/>
      <c r="AK62" s="805"/>
      <c r="AL62" s="847"/>
      <c r="AM62" s="714"/>
      <c r="AN62" s="805"/>
      <c r="AO62" s="640"/>
      <c r="AP62" s="638"/>
      <c r="AQ62" s="638"/>
      <c r="AR62" s="728"/>
      <c r="AS62" s="714"/>
      <c r="AT62" s="805"/>
      <c r="AU62" s="847"/>
      <c r="AV62" s="714"/>
      <c r="AW62" s="805"/>
      <c r="AX62" s="640"/>
      <c r="AY62" s="638"/>
      <c r="AZ62" s="638"/>
      <c r="BB62">
        <f t="shared" si="1"/>
        <v>0</v>
      </c>
      <c r="BC62">
        <f t="shared" si="2"/>
        <v>0</v>
      </c>
      <c r="BD62">
        <f t="shared" si="3"/>
        <v>0</v>
      </c>
      <c r="BE62">
        <f t="shared" si="4"/>
        <v>0</v>
      </c>
      <c r="BF62">
        <f t="shared" si="5"/>
        <v>0</v>
      </c>
      <c r="BG62">
        <f t="shared" si="6"/>
        <v>0</v>
      </c>
      <c r="BH62">
        <f t="shared" si="7"/>
        <v>0</v>
      </c>
      <c r="BI62">
        <f t="shared" si="8"/>
        <v>0</v>
      </c>
      <c r="BJ62">
        <f t="shared" si="9"/>
        <v>0</v>
      </c>
      <c r="BK62">
        <f t="shared" si="10"/>
        <v>0</v>
      </c>
      <c r="BL62">
        <f t="shared" si="11"/>
        <v>0</v>
      </c>
      <c r="BM62">
        <f t="shared" si="12"/>
        <v>0</v>
      </c>
      <c r="BN62">
        <f t="shared" si="13"/>
        <v>0</v>
      </c>
      <c r="BO62">
        <f t="shared" si="14"/>
        <v>0</v>
      </c>
      <c r="BP62">
        <f t="shared" si="15"/>
        <v>0</v>
      </c>
      <c r="BQ62">
        <f t="shared" si="16"/>
        <v>0</v>
      </c>
      <c r="BR62">
        <f t="shared" si="17"/>
        <v>0</v>
      </c>
      <c r="BS62">
        <f t="shared" si="18"/>
        <v>0</v>
      </c>
      <c r="BT62">
        <f t="shared" si="19"/>
        <v>0</v>
      </c>
      <c r="BU62">
        <f t="shared" si="20"/>
        <v>0</v>
      </c>
      <c r="BV62" s="293">
        <f t="shared" si="21"/>
        <v>0</v>
      </c>
      <c r="BW62" s="352" t="str">
        <f>IF(BV62=0,"",
IF(SUM($BV$24:BV62)=1,BX62,
IF($BV$144&gt;SUM($BV$24:BV62),_xlfn.CONCAT(", ",BX62),
IF($BV$144=SUM($BV$24:BV62),_xlfn.CONCAT(" y ",BX62)))))</f>
        <v/>
      </c>
      <c r="BX62" s="120" t="s">
        <v>5197</v>
      </c>
      <c r="BY62" s="398">
        <f>IF(AND(CNGE_2026_M1_Secc1_Sub3!$S102&lt;&gt;"",CNGE_2026_M1_Secc1_Sub3!$S102&lt;&gt;1,COUNTA(H62:AZ62)&gt;0),1,0)</f>
        <v>0</v>
      </c>
      <c r="BZ62" s="290">
        <f t="shared" si="30"/>
        <v>0</v>
      </c>
      <c r="CA62" s="293">
        <f t="shared" si="22"/>
        <v>0</v>
      </c>
      <c r="CB62" s="283" t="str">
        <f>IF(CA62=0,"",
IF(SUM($CA$24:CA62)=1,CC62,
IF($CA$144&gt;SUM($CA$24:CA62),_xlfn.CONCAT(", ",CC62),
IF($CA$144=SUM($CA$24:CA62),_xlfn.CONCAT(" y ",CC62)))))</f>
        <v/>
      </c>
      <c r="CC62" s="33" t="s">
        <v>5197</v>
      </c>
      <c r="CD62" s="441">
        <f>IF(COUNTA(K62,T62,AC62,AL62,AU62)=SUM(CNGE_2026_M1_Secc1_Sub3!Y102),0,1)</f>
        <v>0</v>
      </c>
      <c r="CE62" s="282">
        <f t="shared" si="23"/>
        <v>0</v>
      </c>
      <c r="CF62" s="283" t="str">
        <f>IF(CE62=0,"",
IF(SUM($CE$24:CE62)=1,CG62,
IF($CE$144&gt;SUM($CE$24:CE62),_xlfn.CONCAT(", ",CG62),
IF($CE$144=SUM($CE$24:CE62),_xlfn.CONCAT(" y ",CG62)))))</f>
        <v/>
      </c>
      <c r="CG62" s="120" t="s">
        <v>5197</v>
      </c>
      <c r="CH62" s="370">
        <f>IF(OR(N62="NS",W62="NS",AF62="NS",AO62="NS",AX62="NS",CNGE_2026_M1_Secc1_Sub2!$M414="NS"),0,IF(AND(N62="NA",W62="NA",AF62="NA",AO62="NA",AX62="NA",CNGE_2026_M1_Secc1_Sub2!$M414="NA"),0,IF(SUM(N62,W62,AF62,AO62,AX62)&lt;=CNGE_2026_M1_Secc1_Sub2!$M414,0,1)))</f>
        <v>0</v>
      </c>
      <c r="CI62" s="371">
        <f>IF(OR(O62="NS",X62="NS",AG62="NS",AP62="NS",AY62="NS",CNGE_2026_M1_Secc1_Sub2!$S414="NS"),0,IF(AND(O62="NA",X62="NA",AG62="NA",AP62="NA",AY62="NA",CNGE_2026_M1_Secc1_Sub2!$S414="NA"),0,IF(SUM(O62,X62,AG62,AP62,AY62)&lt;=CNGE_2026_M1_Secc1_Sub2!$S414,0,1)))</f>
        <v>0</v>
      </c>
      <c r="CJ62" s="372">
        <f>IF(OR(P62="NS",Y62="NS",AH62="NS",AQ62="NS",AZ62="NS",CNGE_2026_M1_Secc1_Sub2!$Y414="NS"),0,IF(AND(P62="NA",Y62="NA",AH62="NA",AQ62="NA",AZ62="NA",CNGE_2026_M1_Secc1_Sub2!$Y414="NA"),0,IF(SUM(P62,Y62,AH62,AQ62,AZ62)&lt;=CNGE_2026_M1_Secc1_Sub2!$Y414,0,1)))</f>
        <v>0</v>
      </c>
      <c r="CK62" s="282">
        <f t="shared" si="24"/>
        <v>0</v>
      </c>
      <c r="CL62" s="283" t="str">
        <f>IF(CK62=0,"",
IF(SUM($CK$24:CK62)=1,CM62,
IF($CK$144&gt;SUM($CK$24:CK62),_xlfn.CONCAT(", ",CM62),
IF($CK$144=SUM($CK$24:CK62),_xlfn.CONCAT(" y ",CM62)))))</f>
        <v/>
      </c>
      <c r="CM62" s="33" t="s">
        <v>5197</v>
      </c>
      <c r="CN62" s="535">
        <f>SUM(CNGE_2026_M1_Secc1_Sub3!$Y102)</f>
        <v>0</v>
      </c>
      <c r="CO62" s="629" cm="1">
        <f t="array" aca="1" ref="CO62" ca="1">IF(OR(K62=" ",AND(EXACT(UPPER(TRIM(SUBSTITUTE(K62,CHAR(160)," "))),TRIM(SUBSTITUTE(K62,CHAR(160)," "))),SUMPRODUCT(--ISNUMBER(MATCH(MID(TRIM(SUBSTITUTE(K62,CHAR(160)," ")),ROW(INDIRECT("1:"&amp;LEN(TRIM(SUBSTITUTE(K62,CHAR(160)," "))))),1),{"A","B","C","D","E","F","G","H","I","J","K","L","M","N","O","P","Q","R","S","T","U","V","W","X","Y","Z","Ñ","0","1","2","3","4","5","6","7","8","9"," "},0)))=LEN(TRIM(SUBSTITUTE(K62,CHAR(160)," "))))),0,1)</f>
        <v>0</v>
      </c>
      <c r="CP62" s="629" cm="1">
        <f t="array" aca="1" ref="CP62" ca="1">IF(OR(T62=" ",AND(EXACT(UPPER(TRIM(SUBSTITUTE(T62,CHAR(160)," "))),TRIM(SUBSTITUTE(T62,CHAR(160)," "))),SUMPRODUCT(--ISNUMBER(MATCH(MID(TRIM(SUBSTITUTE(T62,CHAR(160)," ")),ROW(INDIRECT("1:"&amp;LEN(TRIM(SUBSTITUTE(T62,CHAR(160)," "))))),1),{"A","B","C","D","E","F","G","H","I","J","K","L","M","N","O","P","Q","R","S","T","U","V","W","X","Y","Z","Ñ","0","1","2","3","4","5","6","7","8","9"," "},0)))=LEN(TRIM(SUBSTITUTE(T62,CHAR(160)," "))))),0,1)</f>
        <v>0</v>
      </c>
      <c r="CQ62" s="629" cm="1">
        <f t="array" aca="1" ref="CQ62" ca="1">IF(OR(AC62=" ",AND(EXACT(UPPER(TRIM(SUBSTITUTE(AC62,CHAR(160)," "))),TRIM(SUBSTITUTE(AC62,CHAR(160)," "))),SUMPRODUCT(--ISNUMBER(MATCH(MID(TRIM(SUBSTITUTE(AC62,CHAR(160)," ")),ROW(INDIRECT("1:"&amp;LEN(TRIM(SUBSTITUTE(AC62,CHAR(160)," "))))),1),{"A","B","C","D","E","F","G","H","I","J","K","L","M","N","O","P","Q","R","S","T","U","V","W","X","Y","Z","Ñ","0","1","2","3","4","5","6","7","8","9"," "},0)))=LEN(TRIM(SUBSTITUTE(AC62,CHAR(160)," "))))),0,1)</f>
        <v>0</v>
      </c>
      <c r="CR62" s="629" cm="1">
        <f t="array" aca="1" ref="CR62" ca="1">IF(OR(AL62=" ",AND(EXACT(UPPER(TRIM(SUBSTITUTE(AL62,CHAR(160)," "))),TRIM(SUBSTITUTE(AL62,CHAR(160)," "))),SUMPRODUCT(--ISNUMBER(MATCH(MID(TRIM(SUBSTITUTE(AL62,CHAR(160)," ")),ROW(INDIRECT("1:"&amp;LEN(TRIM(SUBSTITUTE(AL62,CHAR(160)," "))))),1),{"A","B","C","D","E","F","G","H","I","J","K","L","M","N","O","P","Q","R","S","T","U","V","W","X","Y","Z","Ñ","0","1","2","3","4","5","6","7","8","9"," "},0)))=LEN(TRIM(SUBSTITUTE(AL62,CHAR(160)," "))))),0,1)</f>
        <v>0</v>
      </c>
      <c r="CS62" s="629" cm="1">
        <f t="array" aca="1" ref="CS62" ca="1">IF(OR(AU62=" ",AND(EXACT(UPPER(TRIM(SUBSTITUTE(AU62,CHAR(160)," "))),TRIM(SUBSTITUTE(AU62,CHAR(160)," "))),SUMPRODUCT(--ISNUMBER(MATCH(MID(TRIM(SUBSTITUTE(AU62,CHAR(160)," ")),ROW(INDIRECT("1:"&amp;LEN(TRIM(SUBSTITUTE(AU62,CHAR(160)," "))))),1),{"A","B","C","D","E","F","G","H","I","J","K","L","M","N","O","P","Q","R","S","T","U","V","W","X","Y","Z","Ñ","0","1","2","3","4","5","6","7","8","9"," "},0)))=LEN(TRIM(SUBSTITUTE(AU62,CHAR(160)," "))))),0,1)</f>
        <v>0</v>
      </c>
      <c r="CT62" s="634">
        <f t="shared" si="25"/>
        <v>0</v>
      </c>
      <c r="CU62" s="634">
        <f t="shared" si="26"/>
        <v>0</v>
      </c>
      <c r="CV62" s="634">
        <f t="shared" si="27"/>
        <v>0</v>
      </c>
      <c r="CW62" s="634">
        <f t="shared" si="28"/>
        <v>0</v>
      </c>
      <c r="CX62" s="634">
        <f t="shared" si="29"/>
        <v>0</v>
      </c>
      <c r="CY62" s="107"/>
      <c r="CZ62" s="107"/>
      <c r="DA62" s="107"/>
      <c r="DB62" s="107"/>
      <c r="DN62" s="107"/>
      <c r="DO62" s="107"/>
      <c r="DP62" s="107"/>
      <c r="DQ62" s="107"/>
      <c r="DR62" s="107"/>
      <c r="DS62" s="107"/>
      <c r="DT62" s="107"/>
      <c r="DU62" s="107"/>
      <c r="DV62" s="107"/>
      <c r="DY62"/>
    </row>
    <row r="63" spans="1:129" ht="15" customHeight="1">
      <c r="A63" s="128"/>
      <c r="C63" s="35" t="s">
        <v>5198</v>
      </c>
      <c r="D63" s="800" t="str">
        <f>IF(CNGE_2026_M1_Secc1_Sub1!$D80="","",CNGE_2026_M1_Secc1_Sub1!$D80)</f>
        <v/>
      </c>
      <c r="E63" s="723"/>
      <c r="F63" s="723"/>
      <c r="G63" s="724"/>
      <c r="H63" s="728"/>
      <c r="I63" s="714"/>
      <c r="J63" s="805"/>
      <c r="K63" s="847"/>
      <c r="L63" s="714"/>
      <c r="M63" s="805"/>
      <c r="N63" s="640"/>
      <c r="O63" s="638"/>
      <c r="P63" s="638"/>
      <c r="Q63" s="728"/>
      <c r="R63" s="714"/>
      <c r="S63" s="805"/>
      <c r="T63" s="847"/>
      <c r="U63" s="714"/>
      <c r="V63" s="805"/>
      <c r="W63" s="640"/>
      <c r="X63" s="638"/>
      <c r="Y63" s="638"/>
      <c r="Z63" s="728"/>
      <c r="AA63" s="714"/>
      <c r="AB63" s="805"/>
      <c r="AC63" s="847"/>
      <c r="AD63" s="714"/>
      <c r="AE63" s="805"/>
      <c r="AF63" s="640"/>
      <c r="AG63" s="638"/>
      <c r="AH63" s="638"/>
      <c r="AI63" s="728"/>
      <c r="AJ63" s="714"/>
      <c r="AK63" s="805"/>
      <c r="AL63" s="847"/>
      <c r="AM63" s="714"/>
      <c r="AN63" s="805"/>
      <c r="AO63" s="640"/>
      <c r="AP63" s="638"/>
      <c r="AQ63" s="638"/>
      <c r="AR63" s="728"/>
      <c r="AS63" s="714"/>
      <c r="AT63" s="805"/>
      <c r="AU63" s="847"/>
      <c r="AV63" s="714"/>
      <c r="AW63" s="805"/>
      <c r="AX63" s="640"/>
      <c r="AY63" s="638"/>
      <c r="AZ63" s="638"/>
      <c r="BB63">
        <f t="shared" si="1"/>
        <v>0</v>
      </c>
      <c r="BC63">
        <f t="shared" si="2"/>
        <v>0</v>
      </c>
      <c r="BD63">
        <f t="shared" si="3"/>
        <v>0</v>
      </c>
      <c r="BE63">
        <f t="shared" si="4"/>
        <v>0</v>
      </c>
      <c r="BF63">
        <f t="shared" si="5"/>
        <v>0</v>
      </c>
      <c r="BG63">
        <f t="shared" si="6"/>
        <v>0</v>
      </c>
      <c r="BH63">
        <f t="shared" si="7"/>
        <v>0</v>
      </c>
      <c r="BI63">
        <f t="shared" si="8"/>
        <v>0</v>
      </c>
      <c r="BJ63">
        <f t="shared" si="9"/>
        <v>0</v>
      </c>
      <c r="BK63">
        <f t="shared" si="10"/>
        <v>0</v>
      </c>
      <c r="BL63">
        <f t="shared" si="11"/>
        <v>0</v>
      </c>
      <c r="BM63">
        <f t="shared" si="12"/>
        <v>0</v>
      </c>
      <c r="BN63">
        <f t="shared" si="13"/>
        <v>0</v>
      </c>
      <c r="BO63">
        <f t="shared" si="14"/>
        <v>0</v>
      </c>
      <c r="BP63">
        <f t="shared" si="15"/>
        <v>0</v>
      </c>
      <c r="BQ63">
        <f t="shared" si="16"/>
        <v>0</v>
      </c>
      <c r="BR63">
        <f t="shared" si="17"/>
        <v>0</v>
      </c>
      <c r="BS63">
        <f t="shared" si="18"/>
        <v>0</v>
      </c>
      <c r="BT63">
        <f t="shared" si="19"/>
        <v>0</v>
      </c>
      <c r="BU63">
        <f t="shared" si="20"/>
        <v>0</v>
      </c>
      <c r="BV63" s="293">
        <f t="shared" si="21"/>
        <v>0</v>
      </c>
      <c r="BW63" s="352" t="str">
        <f>IF(BV63=0,"",
IF(SUM($BV$24:BV63)=1,BX63,
IF($BV$144&gt;SUM($BV$24:BV63),_xlfn.CONCAT(", ",BX63),
IF($BV$144=SUM($BV$24:BV63),_xlfn.CONCAT(" y ",BX63)))))</f>
        <v/>
      </c>
      <c r="BX63" s="120" t="s">
        <v>5199</v>
      </c>
      <c r="BY63" s="398">
        <f>IF(AND(CNGE_2026_M1_Secc1_Sub3!$S103&lt;&gt;"",CNGE_2026_M1_Secc1_Sub3!$S103&lt;&gt;1,COUNTA(H63:AZ63)&gt;0),1,0)</f>
        <v>0</v>
      </c>
      <c r="BZ63" s="290">
        <f t="shared" si="30"/>
        <v>0</v>
      </c>
      <c r="CA63" s="293">
        <f t="shared" si="22"/>
        <v>0</v>
      </c>
      <c r="CB63" s="283" t="str">
        <f>IF(CA63=0,"",
IF(SUM($CA$24:CA63)=1,CC63,
IF($CA$144&gt;SUM($CA$24:CA63),_xlfn.CONCAT(", ",CC63),
IF($CA$144=SUM($CA$24:CA63),_xlfn.CONCAT(" y ",CC63)))))</f>
        <v/>
      </c>
      <c r="CC63" s="33" t="s">
        <v>5199</v>
      </c>
      <c r="CD63" s="441">
        <f>IF(COUNTA(K63,T63,AC63,AL63,AU63)=SUM(CNGE_2026_M1_Secc1_Sub3!Y103),0,1)</f>
        <v>0</v>
      </c>
      <c r="CE63" s="282">
        <f t="shared" si="23"/>
        <v>0</v>
      </c>
      <c r="CF63" s="283" t="str">
        <f>IF(CE63=0,"",
IF(SUM($CE$24:CE63)=1,CG63,
IF($CE$144&gt;SUM($CE$24:CE63),_xlfn.CONCAT(", ",CG63),
IF($CE$144=SUM($CE$24:CE63),_xlfn.CONCAT(" y ",CG63)))))</f>
        <v/>
      </c>
      <c r="CG63" s="120" t="s">
        <v>5199</v>
      </c>
      <c r="CH63" s="370">
        <f>IF(OR(N63="NS",W63="NS",AF63="NS",AO63="NS",AX63="NS",CNGE_2026_M1_Secc1_Sub2!$M415="NS"),0,IF(AND(N63="NA",W63="NA",AF63="NA",AO63="NA",AX63="NA",CNGE_2026_M1_Secc1_Sub2!$M415="NA"),0,IF(SUM(N63,W63,AF63,AO63,AX63)&lt;=CNGE_2026_M1_Secc1_Sub2!$M415,0,1)))</f>
        <v>0</v>
      </c>
      <c r="CI63" s="371">
        <f>IF(OR(O63="NS",X63="NS",AG63="NS",AP63="NS",AY63="NS",CNGE_2026_M1_Secc1_Sub2!$S415="NS"),0,IF(AND(O63="NA",X63="NA",AG63="NA",AP63="NA",AY63="NA",CNGE_2026_M1_Secc1_Sub2!$S415="NA"),0,IF(SUM(O63,X63,AG63,AP63,AY63)&lt;=CNGE_2026_M1_Secc1_Sub2!$S415,0,1)))</f>
        <v>0</v>
      </c>
      <c r="CJ63" s="372">
        <f>IF(OR(P63="NS",Y63="NS",AH63="NS",AQ63="NS",AZ63="NS",CNGE_2026_M1_Secc1_Sub2!$Y415="NS"),0,IF(AND(P63="NA",Y63="NA",AH63="NA",AQ63="NA",AZ63="NA",CNGE_2026_M1_Secc1_Sub2!$Y415="NA"),0,IF(SUM(P63,Y63,AH63,AQ63,AZ63)&lt;=CNGE_2026_M1_Secc1_Sub2!$Y415,0,1)))</f>
        <v>0</v>
      </c>
      <c r="CK63" s="282">
        <f t="shared" si="24"/>
        <v>0</v>
      </c>
      <c r="CL63" s="283" t="str">
        <f>IF(CK63=0,"",
IF(SUM($CK$24:CK63)=1,CM63,
IF($CK$144&gt;SUM($CK$24:CK63),_xlfn.CONCAT(", ",CM63),
IF($CK$144=SUM($CK$24:CK63),_xlfn.CONCAT(" y ",CM63)))))</f>
        <v/>
      </c>
      <c r="CM63" s="33" t="s">
        <v>5199</v>
      </c>
      <c r="CN63" s="535">
        <f>SUM(CNGE_2026_M1_Secc1_Sub3!$Y103)</f>
        <v>0</v>
      </c>
      <c r="CO63" s="629" cm="1">
        <f t="array" aca="1" ref="CO63" ca="1">IF(OR(K63=" ",AND(EXACT(UPPER(TRIM(SUBSTITUTE(K63,CHAR(160)," "))),TRIM(SUBSTITUTE(K63,CHAR(160)," "))),SUMPRODUCT(--ISNUMBER(MATCH(MID(TRIM(SUBSTITUTE(K63,CHAR(160)," ")),ROW(INDIRECT("1:"&amp;LEN(TRIM(SUBSTITUTE(K63,CHAR(160)," "))))),1),{"A","B","C","D","E","F","G","H","I","J","K","L","M","N","O","P","Q","R","S","T","U","V","W","X","Y","Z","Ñ","0","1","2","3","4","5","6","7","8","9"," "},0)))=LEN(TRIM(SUBSTITUTE(K63,CHAR(160)," "))))),0,1)</f>
        <v>0</v>
      </c>
      <c r="CP63" s="629" cm="1">
        <f t="array" aca="1" ref="CP63" ca="1">IF(OR(T63=" ",AND(EXACT(UPPER(TRIM(SUBSTITUTE(T63,CHAR(160)," "))),TRIM(SUBSTITUTE(T63,CHAR(160)," "))),SUMPRODUCT(--ISNUMBER(MATCH(MID(TRIM(SUBSTITUTE(T63,CHAR(160)," ")),ROW(INDIRECT("1:"&amp;LEN(TRIM(SUBSTITUTE(T63,CHAR(160)," "))))),1),{"A","B","C","D","E","F","G","H","I","J","K","L","M","N","O","P","Q","R","S","T","U","V","W","X","Y","Z","Ñ","0","1","2","3","4","5","6","7","8","9"," "},0)))=LEN(TRIM(SUBSTITUTE(T63,CHAR(160)," "))))),0,1)</f>
        <v>0</v>
      </c>
      <c r="CQ63" s="629" cm="1">
        <f t="array" aca="1" ref="CQ63" ca="1">IF(OR(AC63=" ",AND(EXACT(UPPER(TRIM(SUBSTITUTE(AC63,CHAR(160)," "))),TRIM(SUBSTITUTE(AC63,CHAR(160)," "))),SUMPRODUCT(--ISNUMBER(MATCH(MID(TRIM(SUBSTITUTE(AC63,CHAR(160)," ")),ROW(INDIRECT("1:"&amp;LEN(TRIM(SUBSTITUTE(AC63,CHAR(160)," "))))),1),{"A","B","C","D","E","F","G","H","I","J","K","L","M","N","O","P","Q","R","S","T","U","V","W","X","Y","Z","Ñ","0","1","2","3","4","5","6","7","8","9"," "},0)))=LEN(TRIM(SUBSTITUTE(AC63,CHAR(160)," "))))),0,1)</f>
        <v>0</v>
      </c>
      <c r="CR63" s="629" cm="1">
        <f t="array" aca="1" ref="CR63" ca="1">IF(OR(AL63=" ",AND(EXACT(UPPER(TRIM(SUBSTITUTE(AL63,CHAR(160)," "))),TRIM(SUBSTITUTE(AL63,CHAR(160)," "))),SUMPRODUCT(--ISNUMBER(MATCH(MID(TRIM(SUBSTITUTE(AL63,CHAR(160)," ")),ROW(INDIRECT("1:"&amp;LEN(TRIM(SUBSTITUTE(AL63,CHAR(160)," "))))),1),{"A","B","C","D","E","F","G","H","I","J","K","L","M","N","O","P","Q","R","S","T","U","V","W","X","Y","Z","Ñ","0","1","2","3","4","5","6","7","8","9"," "},0)))=LEN(TRIM(SUBSTITUTE(AL63,CHAR(160)," "))))),0,1)</f>
        <v>0</v>
      </c>
      <c r="CS63" s="629" cm="1">
        <f t="array" aca="1" ref="CS63" ca="1">IF(OR(AU63=" ",AND(EXACT(UPPER(TRIM(SUBSTITUTE(AU63,CHAR(160)," "))),TRIM(SUBSTITUTE(AU63,CHAR(160)," "))),SUMPRODUCT(--ISNUMBER(MATCH(MID(TRIM(SUBSTITUTE(AU63,CHAR(160)," ")),ROW(INDIRECT("1:"&amp;LEN(TRIM(SUBSTITUTE(AU63,CHAR(160)," "))))),1),{"A","B","C","D","E","F","G","H","I","J","K","L","M","N","O","P","Q","R","S","T","U","V","W","X","Y","Z","Ñ","0","1","2","3","4","5","6","7","8","9"," "},0)))=LEN(TRIM(SUBSTITUTE(AU63,CHAR(160)," "))))),0,1)</f>
        <v>0</v>
      </c>
      <c r="CT63" s="634">
        <f t="shared" si="25"/>
        <v>0</v>
      </c>
      <c r="CU63" s="634">
        <f t="shared" si="26"/>
        <v>0</v>
      </c>
      <c r="CV63" s="634">
        <f t="shared" si="27"/>
        <v>0</v>
      </c>
      <c r="CW63" s="634">
        <f t="shared" si="28"/>
        <v>0</v>
      </c>
      <c r="CX63" s="634">
        <f t="shared" si="29"/>
        <v>0</v>
      </c>
      <c r="CY63" s="107"/>
      <c r="CZ63" s="107"/>
      <c r="DA63" s="107"/>
      <c r="DB63" s="107"/>
      <c r="DN63" s="107"/>
      <c r="DO63" s="107"/>
      <c r="DP63" s="107"/>
      <c r="DQ63" s="107"/>
      <c r="DR63" s="107"/>
      <c r="DS63" s="107"/>
      <c r="DT63" s="107"/>
      <c r="DU63" s="107"/>
      <c r="DV63" s="107"/>
      <c r="DY63"/>
    </row>
    <row r="64" spans="1:129" ht="15" customHeight="1">
      <c r="A64" s="128"/>
      <c r="C64" s="35" t="s">
        <v>5200</v>
      </c>
      <c r="D64" s="800" t="str">
        <f>IF(CNGE_2026_M1_Secc1_Sub1!$D81="","",CNGE_2026_M1_Secc1_Sub1!$D81)</f>
        <v/>
      </c>
      <c r="E64" s="723"/>
      <c r="F64" s="723"/>
      <c r="G64" s="724"/>
      <c r="H64" s="728"/>
      <c r="I64" s="714"/>
      <c r="J64" s="805"/>
      <c r="K64" s="847"/>
      <c r="L64" s="714"/>
      <c r="M64" s="805"/>
      <c r="N64" s="640"/>
      <c r="O64" s="638"/>
      <c r="P64" s="638"/>
      <c r="Q64" s="728"/>
      <c r="R64" s="714"/>
      <c r="S64" s="805"/>
      <c r="T64" s="847"/>
      <c r="U64" s="714"/>
      <c r="V64" s="805"/>
      <c r="W64" s="640"/>
      <c r="X64" s="638"/>
      <c r="Y64" s="638"/>
      <c r="Z64" s="728"/>
      <c r="AA64" s="714"/>
      <c r="AB64" s="805"/>
      <c r="AC64" s="847"/>
      <c r="AD64" s="714"/>
      <c r="AE64" s="805"/>
      <c r="AF64" s="640"/>
      <c r="AG64" s="638"/>
      <c r="AH64" s="638"/>
      <c r="AI64" s="728"/>
      <c r="AJ64" s="714"/>
      <c r="AK64" s="805"/>
      <c r="AL64" s="847"/>
      <c r="AM64" s="714"/>
      <c r="AN64" s="805"/>
      <c r="AO64" s="640"/>
      <c r="AP64" s="638"/>
      <c r="AQ64" s="638"/>
      <c r="AR64" s="728"/>
      <c r="AS64" s="714"/>
      <c r="AT64" s="805"/>
      <c r="AU64" s="847"/>
      <c r="AV64" s="714"/>
      <c r="AW64" s="805"/>
      <c r="AX64" s="640"/>
      <c r="AY64" s="638"/>
      <c r="AZ64" s="638"/>
      <c r="BB64">
        <f t="shared" si="1"/>
        <v>0</v>
      </c>
      <c r="BC64">
        <f t="shared" si="2"/>
        <v>0</v>
      </c>
      <c r="BD64">
        <f t="shared" si="3"/>
        <v>0</v>
      </c>
      <c r="BE64">
        <f t="shared" si="4"/>
        <v>0</v>
      </c>
      <c r="BF64">
        <f t="shared" si="5"/>
        <v>0</v>
      </c>
      <c r="BG64">
        <f t="shared" si="6"/>
        <v>0</v>
      </c>
      <c r="BH64">
        <f t="shared" si="7"/>
        <v>0</v>
      </c>
      <c r="BI64">
        <f t="shared" si="8"/>
        <v>0</v>
      </c>
      <c r="BJ64">
        <f t="shared" si="9"/>
        <v>0</v>
      </c>
      <c r="BK64">
        <f t="shared" si="10"/>
        <v>0</v>
      </c>
      <c r="BL64">
        <f t="shared" si="11"/>
        <v>0</v>
      </c>
      <c r="BM64">
        <f t="shared" si="12"/>
        <v>0</v>
      </c>
      <c r="BN64">
        <f t="shared" si="13"/>
        <v>0</v>
      </c>
      <c r="BO64">
        <f t="shared" si="14"/>
        <v>0</v>
      </c>
      <c r="BP64">
        <f t="shared" si="15"/>
        <v>0</v>
      </c>
      <c r="BQ64">
        <f t="shared" si="16"/>
        <v>0</v>
      </c>
      <c r="BR64">
        <f t="shared" si="17"/>
        <v>0</v>
      </c>
      <c r="BS64">
        <f t="shared" si="18"/>
        <v>0</v>
      </c>
      <c r="BT64">
        <f t="shared" si="19"/>
        <v>0</v>
      </c>
      <c r="BU64">
        <f t="shared" si="20"/>
        <v>0</v>
      </c>
      <c r="BV64" s="293">
        <f t="shared" si="21"/>
        <v>0</v>
      </c>
      <c r="BW64" s="352" t="str">
        <f>IF(BV64=0,"",
IF(SUM($BV$24:BV64)=1,BX64,
IF($BV$144&gt;SUM($BV$24:BV64),_xlfn.CONCAT(", ",BX64),
IF($BV$144=SUM($BV$24:BV64),_xlfn.CONCAT(" y ",BX64)))))</f>
        <v/>
      </c>
      <c r="BX64" s="120" t="s">
        <v>5201</v>
      </c>
      <c r="BY64" s="398">
        <f>IF(AND(CNGE_2026_M1_Secc1_Sub3!$S104&lt;&gt;"",CNGE_2026_M1_Secc1_Sub3!$S104&lt;&gt;1,COUNTA(H64:AZ64)&gt;0),1,0)</f>
        <v>0</v>
      </c>
      <c r="BZ64" s="290">
        <f t="shared" si="30"/>
        <v>0</v>
      </c>
      <c r="CA64" s="293">
        <f t="shared" si="22"/>
        <v>0</v>
      </c>
      <c r="CB64" s="283" t="str">
        <f>IF(CA64=0,"",
IF(SUM($CA$24:CA64)=1,CC64,
IF($CA$144&gt;SUM($CA$24:CA64),_xlfn.CONCAT(", ",CC64),
IF($CA$144=SUM($CA$24:CA64),_xlfn.CONCAT(" y ",CC64)))))</f>
        <v/>
      </c>
      <c r="CC64" s="33" t="s">
        <v>5201</v>
      </c>
      <c r="CD64" s="441">
        <f>IF(COUNTA(K64,T64,AC64,AL64,AU64)=SUM(CNGE_2026_M1_Secc1_Sub3!Y104),0,1)</f>
        <v>0</v>
      </c>
      <c r="CE64" s="282">
        <f t="shared" si="23"/>
        <v>0</v>
      </c>
      <c r="CF64" s="283" t="str">
        <f>IF(CE64=0,"",
IF(SUM($CE$24:CE64)=1,CG64,
IF($CE$144&gt;SUM($CE$24:CE64),_xlfn.CONCAT(", ",CG64),
IF($CE$144=SUM($CE$24:CE64),_xlfn.CONCAT(" y ",CG64)))))</f>
        <v/>
      </c>
      <c r="CG64" s="120" t="s">
        <v>5201</v>
      </c>
      <c r="CH64" s="370">
        <f>IF(OR(N64="NS",W64="NS",AF64="NS",AO64="NS",AX64="NS",CNGE_2026_M1_Secc1_Sub2!$M416="NS"),0,IF(AND(N64="NA",W64="NA",AF64="NA",AO64="NA",AX64="NA",CNGE_2026_M1_Secc1_Sub2!$M416="NA"),0,IF(SUM(N64,W64,AF64,AO64,AX64)&lt;=CNGE_2026_M1_Secc1_Sub2!$M416,0,1)))</f>
        <v>0</v>
      </c>
      <c r="CI64" s="371">
        <f>IF(OR(O64="NS",X64="NS",AG64="NS",AP64="NS",AY64="NS",CNGE_2026_M1_Secc1_Sub2!$S416="NS"),0,IF(AND(O64="NA",X64="NA",AG64="NA",AP64="NA",AY64="NA",CNGE_2026_M1_Secc1_Sub2!$S416="NA"),0,IF(SUM(O64,X64,AG64,AP64,AY64)&lt;=CNGE_2026_M1_Secc1_Sub2!$S416,0,1)))</f>
        <v>0</v>
      </c>
      <c r="CJ64" s="372">
        <f>IF(OR(P64="NS",Y64="NS",AH64="NS",AQ64="NS",AZ64="NS",CNGE_2026_M1_Secc1_Sub2!$Y416="NS"),0,IF(AND(P64="NA",Y64="NA",AH64="NA",AQ64="NA",AZ64="NA",CNGE_2026_M1_Secc1_Sub2!$Y416="NA"),0,IF(SUM(P64,Y64,AH64,AQ64,AZ64)&lt;=CNGE_2026_M1_Secc1_Sub2!$Y416,0,1)))</f>
        <v>0</v>
      </c>
      <c r="CK64" s="282">
        <f t="shared" si="24"/>
        <v>0</v>
      </c>
      <c r="CL64" s="283" t="str">
        <f>IF(CK64=0,"",
IF(SUM($CK$24:CK64)=1,CM64,
IF($CK$144&gt;SUM($CK$24:CK64),_xlfn.CONCAT(", ",CM64),
IF($CK$144=SUM($CK$24:CK64),_xlfn.CONCAT(" y ",CM64)))))</f>
        <v/>
      </c>
      <c r="CM64" s="33" t="s">
        <v>5201</v>
      </c>
      <c r="CN64" s="535">
        <f>SUM(CNGE_2026_M1_Secc1_Sub3!$Y104)</f>
        <v>0</v>
      </c>
      <c r="CO64" s="629" cm="1">
        <f t="array" aca="1" ref="CO64" ca="1">IF(OR(K64=" ",AND(EXACT(UPPER(TRIM(SUBSTITUTE(K64,CHAR(160)," "))),TRIM(SUBSTITUTE(K64,CHAR(160)," "))),SUMPRODUCT(--ISNUMBER(MATCH(MID(TRIM(SUBSTITUTE(K64,CHAR(160)," ")),ROW(INDIRECT("1:"&amp;LEN(TRIM(SUBSTITUTE(K64,CHAR(160)," "))))),1),{"A","B","C","D","E","F","G","H","I","J","K","L","M","N","O","P","Q","R","S","T","U","V","W","X","Y","Z","Ñ","0","1","2","3","4","5","6","7","8","9"," "},0)))=LEN(TRIM(SUBSTITUTE(K64,CHAR(160)," "))))),0,1)</f>
        <v>0</v>
      </c>
      <c r="CP64" s="629" cm="1">
        <f t="array" aca="1" ref="CP64" ca="1">IF(OR(T64=" ",AND(EXACT(UPPER(TRIM(SUBSTITUTE(T64,CHAR(160)," "))),TRIM(SUBSTITUTE(T64,CHAR(160)," "))),SUMPRODUCT(--ISNUMBER(MATCH(MID(TRIM(SUBSTITUTE(T64,CHAR(160)," ")),ROW(INDIRECT("1:"&amp;LEN(TRIM(SUBSTITUTE(T64,CHAR(160)," "))))),1),{"A","B","C","D","E","F","G","H","I","J","K","L","M","N","O","P","Q","R","S","T","U","V","W","X","Y","Z","Ñ","0","1","2","3","4","5","6","7","8","9"," "},0)))=LEN(TRIM(SUBSTITUTE(T64,CHAR(160)," "))))),0,1)</f>
        <v>0</v>
      </c>
      <c r="CQ64" s="629" cm="1">
        <f t="array" aca="1" ref="CQ64" ca="1">IF(OR(AC64=" ",AND(EXACT(UPPER(TRIM(SUBSTITUTE(AC64,CHAR(160)," "))),TRIM(SUBSTITUTE(AC64,CHAR(160)," "))),SUMPRODUCT(--ISNUMBER(MATCH(MID(TRIM(SUBSTITUTE(AC64,CHAR(160)," ")),ROW(INDIRECT("1:"&amp;LEN(TRIM(SUBSTITUTE(AC64,CHAR(160)," "))))),1),{"A","B","C","D","E","F","G","H","I","J","K","L","M","N","O","P","Q","R","S","T","U","V","W","X","Y","Z","Ñ","0","1","2","3","4","5","6","7","8","9"," "},0)))=LEN(TRIM(SUBSTITUTE(AC64,CHAR(160)," "))))),0,1)</f>
        <v>0</v>
      </c>
      <c r="CR64" s="629" cm="1">
        <f t="array" aca="1" ref="CR64" ca="1">IF(OR(AL64=" ",AND(EXACT(UPPER(TRIM(SUBSTITUTE(AL64,CHAR(160)," "))),TRIM(SUBSTITUTE(AL64,CHAR(160)," "))),SUMPRODUCT(--ISNUMBER(MATCH(MID(TRIM(SUBSTITUTE(AL64,CHAR(160)," ")),ROW(INDIRECT("1:"&amp;LEN(TRIM(SUBSTITUTE(AL64,CHAR(160)," "))))),1),{"A","B","C","D","E","F","G","H","I","J","K","L","M","N","O","P","Q","R","S","T","U","V","W","X","Y","Z","Ñ","0","1","2","3","4","5","6","7","8","9"," "},0)))=LEN(TRIM(SUBSTITUTE(AL64,CHAR(160)," "))))),0,1)</f>
        <v>0</v>
      </c>
      <c r="CS64" s="629" cm="1">
        <f t="array" aca="1" ref="CS64" ca="1">IF(OR(AU64=" ",AND(EXACT(UPPER(TRIM(SUBSTITUTE(AU64,CHAR(160)," "))),TRIM(SUBSTITUTE(AU64,CHAR(160)," "))),SUMPRODUCT(--ISNUMBER(MATCH(MID(TRIM(SUBSTITUTE(AU64,CHAR(160)," ")),ROW(INDIRECT("1:"&amp;LEN(TRIM(SUBSTITUTE(AU64,CHAR(160)," "))))),1),{"A","B","C","D","E","F","G","H","I","J","K","L","M","N","O","P","Q","R","S","T","U","V","W","X","Y","Z","Ñ","0","1","2","3","4","5","6","7","8","9"," "},0)))=LEN(TRIM(SUBSTITUTE(AU64,CHAR(160)," "))))),0,1)</f>
        <v>0</v>
      </c>
      <c r="CT64" s="634">
        <f t="shared" si="25"/>
        <v>0</v>
      </c>
      <c r="CU64" s="634">
        <f t="shared" si="26"/>
        <v>0</v>
      </c>
      <c r="CV64" s="634">
        <f t="shared" si="27"/>
        <v>0</v>
      </c>
      <c r="CW64" s="634">
        <f t="shared" si="28"/>
        <v>0</v>
      </c>
      <c r="CX64" s="634">
        <f t="shared" si="29"/>
        <v>0</v>
      </c>
      <c r="CY64" s="107"/>
      <c r="CZ64" s="107"/>
      <c r="DA64" s="107"/>
      <c r="DB64" s="107"/>
      <c r="DN64" s="107"/>
      <c r="DO64" s="107"/>
      <c r="DP64" s="107"/>
      <c r="DQ64" s="107"/>
      <c r="DR64" s="107"/>
      <c r="DS64" s="107"/>
      <c r="DT64" s="107"/>
      <c r="DU64" s="107"/>
      <c r="DV64" s="107"/>
      <c r="DY64"/>
    </row>
    <row r="65" spans="1:129" ht="15" customHeight="1">
      <c r="A65" s="128"/>
      <c r="C65" s="35" t="s">
        <v>5202</v>
      </c>
      <c r="D65" s="800" t="str">
        <f>IF(CNGE_2026_M1_Secc1_Sub1!$D82="","",CNGE_2026_M1_Secc1_Sub1!$D82)</f>
        <v/>
      </c>
      <c r="E65" s="723"/>
      <c r="F65" s="723"/>
      <c r="G65" s="724"/>
      <c r="H65" s="728"/>
      <c r="I65" s="714"/>
      <c r="J65" s="805"/>
      <c r="K65" s="847"/>
      <c r="L65" s="714"/>
      <c r="M65" s="805"/>
      <c r="N65" s="640"/>
      <c r="O65" s="638"/>
      <c r="P65" s="638"/>
      <c r="Q65" s="728"/>
      <c r="R65" s="714"/>
      <c r="S65" s="805"/>
      <c r="T65" s="847"/>
      <c r="U65" s="714"/>
      <c r="V65" s="805"/>
      <c r="W65" s="640"/>
      <c r="X65" s="638"/>
      <c r="Y65" s="638"/>
      <c r="Z65" s="728"/>
      <c r="AA65" s="714"/>
      <c r="AB65" s="805"/>
      <c r="AC65" s="847"/>
      <c r="AD65" s="714"/>
      <c r="AE65" s="805"/>
      <c r="AF65" s="640"/>
      <c r="AG65" s="638"/>
      <c r="AH65" s="638"/>
      <c r="AI65" s="728"/>
      <c r="AJ65" s="714"/>
      <c r="AK65" s="805"/>
      <c r="AL65" s="847"/>
      <c r="AM65" s="714"/>
      <c r="AN65" s="805"/>
      <c r="AO65" s="640"/>
      <c r="AP65" s="638"/>
      <c r="AQ65" s="638"/>
      <c r="AR65" s="728"/>
      <c r="AS65" s="714"/>
      <c r="AT65" s="805"/>
      <c r="AU65" s="847"/>
      <c r="AV65" s="714"/>
      <c r="AW65" s="805"/>
      <c r="AX65" s="640"/>
      <c r="AY65" s="638"/>
      <c r="AZ65" s="638"/>
      <c r="BB65">
        <f t="shared" si="1"/>
        <v>0</v>
      </c>
      <c r="BC65">
        <f t="shared" si="2"/>
        <v>0</v>
      </c>
      <c r="BD65">
        <f t="shared" si="3"/>
        <v>0</v>
      </c>
      <c r="BE65">
        <f t="shared" si="4"/>
        <v>0</v>
      </c>
      <c r="BF65">
        <f t="shared" si="5"/>
        <v>0</v>
      </c>
      <c r="BG65">
        <f t="shared" si="6"/>
        <v>0</v>
      </c>
      <c r="BH65">
        <f t="shared" si="7"/>
        <v>0</v>
      </c>
      <c r="BI65">
        <f t="shared" si="8"/>
        <v>0</v>
      </c>
      <c r="BJ65">
        <f t="shared" si="9"/>
        <v>0</v>
      </c>
      <c r="BK65">
        <f t="shared" si="10"/>
        <v>0</v>
      </c>
      <c r="BL65">
        <f t="shared" si="11"/>
        <v>0</v>
      </c>
      <c r="BM65">
        <f t="shared" si="12"/>
        <v>0</v>
      </c>
      <c r="BN65">
        <f t="shared" si="13"/>
        <v>0</v>
      </c>
      <c r="BO65">
        <f t="shared" si="14"/>
        <v>0</v>
      </c>
      <c r="BP65">
        <f t="shared" si="15"/>
        <v>0</v>
      </c>
      <c r="BQ65">
        <f t="shared" si="16"/>
        <v>0</v>
      </c>
      <c r="BR65">
        <f t="shared" si="17"/>
        <v>0</v>
      </c>
      <c r="BS65">
        <f t="shared" si="18"/>
        <v>0</v>
      </c>
      <c r="BT65">
        <f t="shared" si="19"/>
        <v>0</v>
      </c>
      <c r="BU65">
        <f t="shared" si="20"/>
        <v>0</v>
      </c>
      <c r="BV65" s="293">
        <f t="shared" si="21"/>
        <v>0</v>
      </c>
      <c r="BW65" s="352" t="str">
        <f>IF(BV65=0,"",
IF(SUM($BV$24:BV65)=1,BX65,
IF($BV$144&gt;SUM($BV$24:BV65),_xlfn.CONCAT(", ",BX65),
IF($BV$144=SUM($BV$24:BV65),_xlfn.CONCAT(" y ",BX65)))))</f>
        <v/>
      </c>
      <c r="BX65" s="120" t="s">
        <v>5203</v>
      </c>
      <c r="BY65" s="398">
        <f>IF(AND(CNGE_2026_M1_Secc1_Sub3!$S105&lt;&gt;"",CNGE_2026_M1_Secc1_Sub3!$S105&lt;&gt;1,COUNTA(H65:AZ65)&gt;0),1,0)</f>
        <v>0</v>
      </c>
      <c r="BZ65" s="290">
        <f t="shared" si="30"/>
        <v>0</v>
      </c>
      <c r="CA65" s="293">
        <f t="shared" si="22"/>
        <v>0</v>
      </c>
      <c r="CB65" s="283" t="str">
        <f>IF(CA65=0,"",
IF(SUM($CA$24:CA65)=1,CC65,
IF($CA$144&gt;SUM($CA$24:CA65),_xlfn.CONCAT(", ",CC65),
IF($CA$144=SUM($CA$24:CA65),_xlfn.CONCAT(" y ",CC65)))))</f>
        <v/>
      </c>
      <c r="CC65" s="33" t="s">
        <v>5203</v>
      </c>
      <c r="CD65" s="441">
        <f>IF(COUNTA(K65,T65,AC65,AL65,AU65)=SUM(CNGE_2026_M1_Secc1_Sub3!Y105),0,1)</f>
        <v>0</v>
      </c>
      <c r="CE65" s="282">
        <f t="shared" si="23"/>
        <v>0</v>
      </c>
      <c r="CF65" s="283" t="str">
        <f>IF(CE65=0,"",
IF(SUM($CE$24:CE65)=1,CG65,
IF($CE$144&gt;SUM($CE$24:CE65),_xlfn.CONCAT(", ",CG65),
IF($CE$144=SUM($CE$24:CE65),_xlfn.CONCAT(" y ",CG65)))))</f>
        <v/>
      </c>
      <c r="CG65" s="120" t="s">
        <v>5203</v>
      </c>
      <c r="CH65" s="370">
        <f>IF(OR(N65="NS",W65="NS",AF65="NS",AO65="NS",AX65="NS",CNGE_2026_M1_Secc1_Sub2!$M417="NS"),0,IF(AND(N65="NA",W65="NA",AF65="NA",AO65="NA",AX65="NA",CNGE_2026_M1_Secc1_Sub2!$M417="NA"),0,IF(SUM(N65,W65,AF65,AO65,AX65)&lt;=CNGE_2026_M1_Secc1_Sub2!$M417,0,1)))</f>
        <v>0</v>
      </c>
      <c r="CI65" s="371">
        <f>IF(OR(O65="NS",X65="NS",AG65="NS",AP65="NS",AY65="NS",CNGE_2026_M1_Secc1_Sub2!$S417="NS"),0,IF(AND(O65="NA",X65="NA",AG65="NA",AP65="NA",AY65="NA",CNGE_2026_M1_Secc1_Sub2!$S417="NA"),0,IF(SUM(O65,X65,AG65,AP65,AY65)&lt;=CNGE_2026_M1_Secc1_Sub2!$S417,0,1)))</f>
        <v>0</v>
      </c>
      <c r="CJ65" s="372">
        <f>IF(OR(P65="NS",Y65="NS",AH65="NS",AQ65="NS",AZ65="NS",CNGE_2026_M1_Secc1_Sub2!$Y417="NS"),0,IF(AND(P65="NA",Y65="NA",AH65="NA",AQ65="NA",AZ65="NA",CNGE_2026_M1_Secc1_Sub2!$Y417="NA"),0,IF(SUM(P65,Y65,AH65,AQ65,AZ65)&lt;=CNGE_2026_M1_Secc1_Sub2!$Y417,0,1)))</f>
        <v>0</v>
      </c>
      <c r="CK65" s="282">
        <f t="shared" si="24"/>
        <v>0</v>
      </c>
      <c r="CL65" s="283" t="str">
        <f>IF(CK65=0,"",
IF(SUM($CK$24:CK65)=1,CM65,
IF($CK$144&gt;SUM($CK$24:CK65),_xlfn.CONCAT(", ",CM65),
IF($CK$144=SUM($CK$24:CK65),_xlfn.CONCAT(" y ",CM65)))))</f>
        <v/>
      </c>
      <c r="CM65" s="33" t="s">
        <v>5203</v>
      </c>
      <c r="CN65" s="535">
        <f>SUM(CNGE_2026_M1_Secc1_Sub3!$Y105)</f>
        <v>0</v>
      </c>
      <c r="CO65" s="629" cm="1">
        <f t="array" aca="1" ref="CO65" ca="1">IF(OR(K65=" ",AND(EXACT(UPPER(TRIM(SUBSTITUTE(K65,CHAR(160)," "))),TRIM(SUBSTITUTE(K65,CHAR(160)," "))),SUMPRODUCT(--ISNUMBER(MATCH(MID(TRIM(SUBSTITUTE(K65,CHAR(160)," ")),ROW(INDIRECT("1:"&amp;LEN(TRIM(SUBSTITUTE(K65,CHAR(160)," "))))),1),{"A","B","C","D","E","F","G","H","I","J","K","L","M","N","O","P","Q","R","S","T","U","V","W","X","Y","Z","Ñ","0","1","2","3","4","5","6","7","8","9"," "},0)))=LEN(TRIM(SUBSTITUTE(K65,CHAR(160)," "))))),0,1)</f>
        <v>0</v>
      </c>
      <c r="CP65" s="629" cm="1">
        <f t="array" aca="1" ref="CP65" ca="1">IF(OR(T65=" ",AND(EXACT(UPPER(TRIM(SUBSTITUTE(T65,CHAR(160)," "))),TRIM(SUBSTITUTE(T65,CHAR(160)," "))),SUMPRODUCT(--ISNUMBER(MATCH(MID(TRIM(SUBSTITUTE(T65,CHAR(160)," ")),ROW(INDIRECT("1:"&amp;LEN(TRIM(SUBSTITUTE(T65,CHAR(160)," "))))),1),{"A","B","C","D","E","F","G","H","I","J","K","L","M","N","O","P","Q","R","S","T","U","V","W","X","Y","Z","Ñ","0","1","2","3","4","5","6","7","8","9"," "},0)))=LEN(TRIM(SUBSTITUTE(T65,CHAR(160)," "))))),0,1)</f>
        <v>0</v>
      </c>
      <c r="CQ65" s="629" cm="1">
        <f t="array" aca="1" ref="CQ65" ca="1">IF(OR(AC65=" ",AND(EXACT(UPPER(TRIM(SUBSTITUTE(AC65,CHAR(160)," "))),TRIM(SUBSTITUTE(AC65,CHAR(160)," "))),SUMPRODUCT(--ISNUMBER(MATCH(MID(TRIM(SUBSTITUTE(AC65,CHAR(160)," ")),ROW(INDIRECT("1:"&amp;LEN(TRIM(SUBSTITUTE(AC65,CHAR(160)," "))))),1),{"A","B","C","D","E","F","G","H","I","J","K","L","M","N","O","P","Q","R","S","T","U","V","W","X","Y","Z","Ñ","0","1","2","3","4","5","6","7","8","9"," "},0)))=LEN(TRIM(SUBSTITUTE(AC65,CHAR(160)," "))))),0,1)</f>
        <v>0</v>
      </c>
      <c r="CR65" s="629" cm="1">
        <f t="array" aca="1" ref="CR65" ca="1">IF(OR(AL65=" ",AND(EXACT(UPPER(TRIM(SUBSTITUTE(AL65,CHAR(160)," "))),TRIM(SUBSTITUTE(AL65,CHAR(160)," "))),SUMPRODUCT(--ISNUMBER(MATCH(MID(TRIM(SUBSTITUTE(AL65,CHAR(160)," ")),ROW(INDIRECT("1:"&amp;LEN(TRIM(SUBSTITUTE(AL65,CHAR(160)," "))))),1),{"A","B","C","D","E","F","G","H","I","J","K","L","M","N","O","P","Q","R","S","T","U","V","W","X","Y","Z","Ñ","0","1","2","3","4","5","6","7","8","9"," "},0)))=LEN(TRIM(SUBSTITUTE(AL65,CHAR(160)," "))))),0,1)</f>
        <v>0</v>
      </c>
      <c r="CS65" s="629" cm="1">
        <f t="array" aca="1" ref="CS65" ca="1">IF(OR(AU65=" ",AND(EXACT(UPPER(TRIM(SUBSTITUTE(AU65,CHAR(160)," "))),TRIM(SUBSTITUTE(AU65,CHAR(160)," "))),SUMPRODUCT(--ISNUMBER(MATCH(MID(TRIM(SUBSTITUTE(AU65,CHAR(160)," ")),ROW(INDIRECT("1:"&amp;LEN(TRIM(SUBSTITUTE(AU65,CHAR(160)," "))))),1),{"A","B","C","D","E","F","G","H","I","J","K","L","M","N","O","P","Q","R","S","T","U","V","W","X","Y","Z","Ñ","0","1","2","3","4","5","6","7","8","9"," "},0)))=LEN(TRIM(SUBSTITUTE(AU65,CHAR(160)," "))))),0,1)</f>
        <v>0</v>
      </c>
      <c r="CT65" s="634">
        <f t="shared" si="25"/>
        <v>0</v>
      </c>
      <c r="CU65" s="634">
        <f t="shared" si="26"/>
        <v>0</v>
      </c>
      <c r="CV65" s="634">
        <f t="shared" si="27"/>
        <v>0</v>
      </c>
      <c r="CW65" s="634">
        <f t="shared" si="28"/>
        <v>0</v>
      </c>
      <c r="CX65" s="634">
        <f t="shared" si="29"/>
        <v>0</v>
      </c>
      <c r="CY65" s="107"/>
      <c r="CZ65" s="107"/>
      <c r="DA65" s="107"/>
      <c r="DB65" s="107"/>
      <c r="DN65" s="107"/>
      <c r="DO65" s="107"/>
      <c r="DP65" s="107"/>
      <c r="DQ65" s="107"/>
      <c r="DR65" s="107"/>
      <c r="DS65" s="107"/>
      <c r="DT65" s="107"/>
      <c r="DU65" s="107"/>
      <c r="DV65" s="107"/>
      <c r="DY65"/>
    </row>
    <row r="66" spans="1:129" ht="15" customHeight="1">
      <c r="A66" s="128"/>
      <c r="C66" s="35" t="s">
        <v>5204</v>
      </c>
      <c r="D66" s="800" t="str">
        <f>IF(CNGE_2026_M1_Secc1_Sub1!$D83="","",CNGE_2026_M1_Secc1_Sub1!$D83)</f>
        <v/>
      </c>
      <c r="E66" s="723"/>
      <c r="F66" s="723"/>
      <c r="G66" s="724"/>
      <c r="H66" s="728"/>
      <c r="I66" s="714"/>
      <c r="J66" s="805"/>
      <c r="K66" s="847"/>
      <c r="L66" s="714"/>
      <c r="M66" s="805"/>
      <c r="N66" s="640"/>
      <c r="O66" s="638"/>
      <c r="P66" s="638"/>
      <c r="Q66" s="728"/>
      <c r="R66" s="714"/>
      <c r="S66" s="805"/>
      <c r="T66" s="847"/>
      <c r="U66" s="714"/>
      <c r="V66" s="805"/>
      <c r="W66" s="640"/>
      <c r="X66" s="638"/>
      <c r="Y66" s="638"/>
      <c r="Z66" s="728"/>
      <c r="AA66" s="714"/>
      <c r="AB66" s="805"/>
      <c r="AC66" s="847"/>
      <c r="AD66" s="714"/>
      <c r="AE66" s="805"/>
      <c r="AF66" s="640"/>
      <c r="AG66" s="638"/>
      <c r="AH66" s="638"/>
      <c r="AI66" s="728"/>
      <c r="AJ66" s="714"/>
      <c r="AK66" s="805"/>
      <c r="AL66" s="847"/>
      <c r="AM66" s="714"/>
      <c r="AN66" s="805"/>
      <c r="AO66" s="640"/>
      <c r="AP66" s="638"/>
      <c r="AQ66" s="638"/>
      <c r="AR66" s="728"/>
      <c r="AS66" s="714"/>
      <c r="AT66" s="805"/>
      <c r="AU66" s="847"/>
      <c r="AV66" s="714"/>
      <c r="AW66" s="805"/>
      <c r="AX66" s="640"/>
      <c r="AY66" s="638"/>
      <c r="AZ66" s="638"/>
      <c r="BB66">
        <f t="shared" si="1"/>
        <v>0</v>
      </c>
      <c r="BC66">
        <f t="shared" si="2"/>
        <v>0</v>
      </c>
      <c r="BD66">
        <f t="shared" si="3"/>
        <v>0</v>
      </c>
      <c r="BE66">
        <f t="shared" si="4"/>
        <v>0</v>
      </c>
      <c r="BF66">
        <f t="shared" si="5"/>
        <v>0</v>
      </c>
      <c r="BG66">
        <f t="shared" si="6"/>
        <v>0</v>
      </c>
      <c r="BH66">
        <f t="shared" si="7"/>
        <v>0</v>
      </c>
      <c r="BI66">
        <f t="shared" si="8"/>
        <v>0</v>
      </c>
      <c r="BJ66">
        <f t="shared" si="9"/>
        <v>0</v>
      </c>
      <c r="BK66">
        <f t="shared" si="10"/>
        <v>0</v>
      </c>
      <c r="BL66">
        <f t="shared" si="11"/>
        <v>0</v>
      </c>
      <c r="BM66">
        <f t="shared" si="12"/>
        <v>0</v>
      </c>
      <c r="BN66">
        <f t="shared" si="13"/>
        <v>0</v>
      </c>
      <c r="BO66">
        <f t="shared" si="14"/>
        <v>0</v>
      </c>
      <c r="BP66">
        <f t="shared" si="15"/>
        <v>0</v>
      </c>
      <c r="BQ66">
        <f t="shared" si="16"/>
        <v>0</v>
      </c>
      <c r="BR66">
        <f t="shared" si="17"/>
        <v>0</v>
      </c>
      <c r="BS66">
        <f t="shared" si="18"/>
        <v>0</v>
      </c>
      <c r="BT66">
        <f t="shared" si="19"/>
        <v>0</v>
      </c>
      <c r="BU66">
        <f t="shared" si="20"/>
        <v>0</v>
      </c>
      <c r="BV66" s="293">
        <f t="shared" si="21"/>
        <v>0</v>
      </c>
      <c r="BW66" s="352" t="str">
        <f>IF(BV66=0,"",
IF(SUM($BV$24:BV66)=1,BX66,
IF($BV$144&gt;SUM($BV$24:BV66),_xlfn.CONCAT(", ",BX66),
IF($BV$144=SUM($BV$24:BV66),_xlfn.CONCAT(" y ",BX66)))))</f>
        <v/>
      </c>
      <c r="BX66" s="120" t="s">
        <v>5205</v>
      </c>
      <c r="BY66" s="398">
        <f>IF(AND(CNGE_2026_M1_Secc1_Sub3!$S106&lt;&gt;"",CNGE_2026_M1_Secc1_Sub3!$S106&lt;&gt;1,COUNTA(H66:AZ66)&gt;0),1,0)</f>
        <v>0</v>
      </c>
      <c r="BZ66" s="290">
        <f t="shared" si="30"/>
        <v>0</v>
      </c>
      <c r="CA66" s="293">
        <f t="shared" si="22"/>
        <v>0</v>
      </c>
      <c r="CB66" s="283" t="str">
        <f>IF(CA66=0,"",
IF(SUM($CA$24:CA66)=1,CC66,
IF($CA$144&gt;SUM($CA$24:CA66),_xlfn.CONCAT(", ",CC66),
IF($CA$144=SUM($CA$24:CA66),_xlfn.CONCAT(" y ",CC66)))))</f>
        <v/>
      </c>
      <c r="CC66" s="33" t="s">
        <v>5205</v>
      </c>
      <c r="CD66" s="441">
        <f>IF(COUNTA(K66,T66,AC66,AL66,AU66)=SUM(CNGE_2026_M1_Secc1_Sub3!Y106),0,1)</f>
        <v>0</v>
      </c>
      <c r="CE66" s="282">
        <f t="shared" si="23"/>
        <v>0</v>
      </c>
      <c r="CF66" s="283" t="str">
        <f>IF(CE66=0,"",
IF(SUM($CE$24:CE66)=1,CG66,
IF($CE$144&gt;SUM($CE$24:CE66),_xlfn.CONCAT(", ",CG66),
IF($CE$144=SUM($CE$24:CE66),_xlfn.CONCAT(" y ",CG66)))))</f>
        <v/>
      </c>
      <c r="CG66" s="120" t="s">
        <v>5205</v>
      </c>
      <c r="CH66" s="370">
        <f>IF(OR(N66="NS",W66="NS",AF66="NS",AO66="NS",AX66="NS",CNGE_2026_M1_Secc1_Sub2!$M418="NS"),0,IF(AND(N66="NA",W66="NA",AF66="NA",AO66="NA",AX66="NA",CNGE_2026_M1_Secc1_Sub2!$M418="NA"),0,IF(SUM(N66,W66,AF66,AO66,AX66)&lt;=CNGE_2026_M1_Secc1_Sub2!$M418,0,1)))</f>
        <v>0</v>
      </c>
      <c r="CI66" s="371">
        <f>IF(OR(O66="NS",X66="NS",AG66="NS",AP66="NS",AY66="NS",CNGE_2026_M1_Secc1_Sub2!$S418="NS"),0,IF(AND(O66="NA",X66="NA",AG66="NA",AP66="NA",AY66="NA",CNGE_2026_M1_Secc1_Sub2!$S418="NA"),0,IF(SUM(O66,X66,AG66,AP66,AY66)&lt;=CNGE_2026_M1_Secc1_Sub2!$S418,0,1)))</f>
        <v>0</v>
      </c>
      <c r="CJ66" s="372">
        <f>IF(OR(P66="NS",Y66="NS",AH66="NS",AQ66="NS",AZ66="NS",CNGE_2026_M1_Secc1_Sub2!$Y418="NS"),0,IF(AND(P66="NA",Y66="NA",AH66="NA",AQ66="NA",AZ66="NA",CNGE_2026_M1_Secc1_Sub2!$Y418="NA"),0,IF(SUM(P66,Y66,AH66,AQ66,AZ66)&lt;=CNGE_2026_M1_Secc1_Sub2!$Y418,0,1)))</f>
        <v>0</v>
      </c>
      <c r="CK66" s="282">
        <f t="shared" si="24"/>
        <v>0</v>
      </c>
      <c r="CL66" s="283" t="str">
        <f>IF(CK66=0,"",
IF(SUM($CK$24:CK66)=1,CM66,
IF($CK$144&gt;SUM($CK$24:CK66),_xlfn.CONCAT(", ",CM66),
IF($CK$144=SUM($CK$24:CK66),_xlfn.CONCAT(" y ",CM66)))))</f>
        <v/>
      </c>
      <c r="CM66" s="33" t="s">
        <v>5205</v>
      </c>
      <c r="CN66" s="535">
        <f>SUM(CNGE_2026_M1_Secc1_Sub3!$Y106)</f>
        <v>0</v>
      </c>
      <c r="CO66" s="629" cm="1">
        <f t="array" aca="1" ref="CO66" ca="1">IF(OR(K66=" ",AND(EXACT(UPPER(TRIM(SUBSTITUTE(K66,CHAR(160)," "))),TRIM(SUBSTITUTE(K66,CHAR(160)," "))),SUMPRODUCT(--ISNUMBER(MATCH(MID(TRIM(SUBSTITUTE(K66,CHAR(160)," ")),ROW(INDIRECT("1:"&amp;LEN(TRIM(SUBSTITUTE(K66,CHAR(160)," "))))),1),{"A","B","C","D","E","F","G","H","I","J","K","L","M","N","O","P","Q","R","S","T","U","V","W","X","Y","Z","Ñ","0","1","2","3","4","5","6","7","8","9"," "},0)))=LEN(TRIM(SUBSTITUTE(K66,CHAR(160)," "))))),0,1)</f>
        <v>0</v>
      </c>
      <c r="CP66" s="629" cm="1">
        <f t="array" aca="1" ref="CP66" ca="1">IF(OR(T66=" ",AND(EXACT(UPPER(TRIM(SUBSTITUTE(T66,CHAR(160)," "))),TRIM(SUBSTITUTE(T66,CHAR(160)," "))),SUMPRODUCT(--ISNUMBER(MATCH(MID(TRIM(SUBSTITUTE(T66,CHAR(160)," ")),ROW(INDIRECT("1:"&amp;LEN(TRIM(SUBSTITUTE(T66,CHAR(160)," "))))),1),{"A","B","C","D","E","F","G","H","I","J","K","L","M","N","O","P","Q","R","S","T","U","V","W","X","Y","Z","Ñ","0","1","2","3","4","5","6","7","8","9"," "},0)))=LEN(TRIM(SUBSTITUTE(T66,CHAR(160)," "))))),0,1)</f>
        <v>0</v>
      </c>
      <c r="CQ66" s="629" cm="1">
        <f t="array" aca="1" ref="CQ66" ca="1">IF(OR(AC66=" ",AND(EXACT(UPPER(TRIM(SUBSTITUTE(AC66,CHAR(160)," "))),TRIM(SUBSTITUTE(AC66,CHAR(160)," "))),SUMPRODUCT(--ISNUMBER(MATCH(MID(TRIM(SUBSTITUTE(AC66,CHAR(160)," ")),ROW(INDIRECT("1:"&amp;LEN(TRIM(SUBSTITUTE(AC66,CHAR(160)," "))))),1),{"A","B","C","D","E","F","G","H","I","J","K","L","M","N","O","P","Q","R","S","T","U","V","W","X","Y","Z","Ñ","0","1","2","3","4","5","6","7","8","9"," "},0)))=LEN(TRIM(SUBSTITUTE(AC66,CHAR(160)," "))))),0,1)</f>
        <v>0</v>
      </c>
      <c r="CR66" s="629" cm="1">
        <f t="array" aca="1" ref="CR66" ca="1">IF(OR(AL66=" ",AND(EXACT(UPPER(TRIM(SUBSTITUTE(AL66,CHAR(160)," "))),TRIM(SUBSTITUTE(AL66,CHAR(160)," "))),SUMPRODUCT(--ISNUMBER(MATCH(MID(TRIM(SUBSTITUTE(AL66,CHAR(160)," ")),ROW(INDIRECT("1:"&amp;LEN(TRIM(SUBSTITUTE(AL66,CHAR(160)," "))))),1),{"A","B","C","D","E","F","G","H","I","J","K","L","M","N","O","P","Q","R","S","T","U","V","W","X","Y","Z","Ñ","0","1","2","3","4","5","6","7","8","9"," "},0)))=LEN(TRIM(SUBSTITUTE(AL66,CHAR(160)," "))))),0,1)</f>
        <v>0</v>
      </c>
      <c r="CS66" s="629" cm="1">
        <f t="array" aca="1" ref="CS66" ca="1">IF(OR(AU66=" ",AND(EXACT(UPPER(TRIM(SUBSTITUTE(AU66,CHAR(160)," "))),TRIM(SUBSTITUTE(AU66,CHAR(160)," "))),SUMPRODUCT(--ISNUMBER(MATCH(MID(TRIM(SUBSTITUTE(AU66,CHAR(160)," ")),ROW(INDIRECT("1:"&amp;LEN(TRIM(SUBSTITUTE(AU66,CHAR(160)," "))))),1),{"A","B","C","D","E","F","G","H","I","J","K","L","M","N","O","P","Q","R","S","T","U","V","W","X","Y","Z","Ñ","0","1","2","3","4","5","6","7","8","9"," "},0)))=LEN(TRIM(SUBSTITUTE(AU66,CHAR(160)," "))))),0,1)</f>
        <v>0</v>
      </c>
      <c r="CT66" s="634">
        <f t="shared" si="25"/>
        <v>0</v>
      </c>
      <c r="CU66" s="634">
        <f t="shared" si="26"/>
        <v>0</v>
      </c>
      <c r="CV66" s="634">
        <f t="shared" si="27"/>
        <v>0</v>
      </c>
      <c r="CW66" s="634">
        <f t="shared" si="28"/>
        <v>0</v>
      </c>
      <c r="CX66" s="634">
        <f t="shared" si="29"/>
        <v>0</v>
      </c>
      <c r="CY66" s="107"/>
      <c r="CZ66" s="107"/>
      <c r="DA66" s="107"/>
      <c r="DB66" s="107"/>
      <c r="DN66" s="107"/>
      <c r="DO66" s="107"/>
      <c r="DP66" s="107"/>
      <c r="DQ66" s="107"/>
      <c r="DR66" s="107"/>
      <c r="DS66" s="107"/>
      <c r="DT66" s="107"/>
      <c r="DU66" s="107"/>
      <c r="DV66" s="107"/>
      <c r="DY66"/>
    </row>
    <row r="67" spans="1:129" ht="15" customHeight="1">
      <c r="A67" s="128"/>
      <c r="C67" s="35" t="s">
        <v>5206</v>
      </c>
      <c r="D67" s="800" t="str">
        <f>IF(CNGE_2026_M1_Secc1_Sub1!$D84="","",CNGE_2026_M1_Secc1_Sub1!$D84)</f>
        <v/>
      </c>
      <c r="E67" s="723"/>
      <c r="F67" s="723"/>
      <c r="G67" s="724"/>
      <c r="H67" s="728"/>
      <c r="I67" s="714"/>
      <c r="J67" s="805"/>
      <c r="K67" s="847"/>
      <c r="L67" s="714"/>
      <c r="M67" s="805"/>
      <c r="N67" s="640"/>
      <c r="O67" s="638"/>
      <c r="P67" s="638"/>
      <c r="Q67" s="728"/>
      <c r="R67" s="714"/>
      <c r="S67" s="805"/>
      <c r="T67" s="847"/>
      <c r="U67" s="714"/>
      <c r="V67" s="805"/>
      <c r="W67" s="640"/>
      <c r="X67" s="638"/>
      <c r="Y67" s="638"/>
      <c r="Z67" s="728"/>
      <c r="AA67" s="714"/>
      <c r="AB67" s="805"/>
      <c r="AC67" s="847"/>
      <c r="AD67" s="714"/>
      <c r="AE67" s="805"/>
      <c r="AF67" s="640"/>
      <c r="AG67" s="638"/>
      <c r="AH67" s="638"/>
      <c r="AI67" s="728"/>
      <c r="AJ67" s="714"/>
      <c r="AK67" s="805"/>
      <c r="AL67" s="847"/>
      <c r="AM67" s="714"/>
      <c r="AN67" s="805"/>
      <c r="AO67" s="640"/>
      <c r="AP67" s="638"/>
      <c r="AQ67" s="638"/>
      <c r="AR67" s="728"/>
      <c r="AS67" s="714"/>
      <c r="AT67" s="805"/>
      <c r="AU67" s="847"/>
      <c r="AV67" s="714"/>
      <c r="AW67" s="805"/>
      <c r="AX67" s="640"/>
      <c r="AY67" s="638"/>
      <c r="AZ67" s="638"/>
      <c r="BB67">
        <f t="shared" si="1"/>
        <v>0</v>
      </c>
      <c r="BC67">
        <f t="shared" si="2"/>
        <v>0</v>
      </c>
      <c r="BD67">
        <f t="shared" si="3"/>
        <v>0</v>
      </c>
      <c r="BE67">
        <f t="shared" si="4"/>
        <v>0</v>
      </c>
      <c r="BF67">
        <f t="shared" si="5"/>
        <v>0</v>
      </c>
      <c r="BG67">
        <f t="shared" si="6"/>
        <v>0</v>
      </c>
      <c r="BH67">
        <f t="shared" si="7"/>
        <v>0</v>
      </c>
      <c r="BI67">
        <f t="shared" si="8"/>
        <v>0</v>
      </c>
      <c r="BJ67">
        <f t="shared" si="9"/>
        <v>0</v>
      </c>
      <c r="BK67">
        <f t="shared" si="10"/>
        <v>0</v>
      </c>
      <c r="BL67">
        <f t="shared" si="11"/>
        <v>0</v>
      </c>
      <c r="BM67">
        <f t="shared" si="12"/>
        <v>0</v>
      </c>
      <c r="BN67">
        <f t="shared" si="13"/>
        <v>0</v>
      </c>
      <c r="BO67">
        <f t="shared" si="14"/>
        <v>0</v>
      </c>
      <c r="BP67">
        <f t="shared" si="15"/>
        <v>0</v>
      </c>
      <c r="BQ67">
        <f t="shared" si="16"/>
        <v>0</v>
      </c>
      <c r="BR67">
        <f t="shared" si="17"/>
        <v>0</v>
      </c>
      <c r="BS67">
        <f t="shared" si="18"/>
        <v>0</v>
      </c>
      <c r="BT67">
        <f t="shared" si="19"/>
        <v>0</v>
      </c>
      <c r="BU67">
        <f t="shared" si="20"/>
        <v>0</v>
      </c>
      <c r="BV67" s="293">
        <f t="shared" si="21"/>
        <v>0</v>
      </c>
      <c r="BW67" s="352" t="str">
        <f>IF(BV67=0,"",
IF(SUM($BV$24:BV67)=1,BX67,
IF($BV$144&gt;SUM($BV$24:BV67),_xlfn.CONCAT(", ",BX67),
IF($BV$144=SUM($BV$24:BV67),_xlfn.CONCAT(" y ",BX67)))))</f>
        <v/>
      </c>
      <c r="BX67" s="120" t="s">
        <v>5207</v>
      </c>
      <c r="BY67" s="398">
        <f>IF(AND(CNGE_2026_M1_Secc1_Sub3!$S107&lt;&gt;"",CNGE_2026_M1_Secc1_Sub3!$S107&lt;&gt;1,COUNTA(H67:AZ67)&gt;0),1,0)</f>
        <v>0</v>
      </c>
      <c r="BZ67" s="290">
        <f t="shared" si="30"/>
        <v>0</v>
      </c>
      <c r="CA67" s="293">
        <f t="shared" si="22"/>
        <v>0</v>
      </c>
      <c r="CB67" s="283" t="str">
        <f>IF(CA67=0,"",
IF(SUM($CA$24:CA67)=1,CC67,
IF($CA$144&gt;SUM($CA$24:CA67),_xlfn.CONCAT(", ",CC67),
IF($CA$144=SUM($CA$24:CA67),_xlfn.CONCAT(" y ",CC67)))))</f>
        <v/>
      </c>
      <c r="CC67" s="33" t="s">
        <v>5207</v>
      </c>
      <c r="CD67" s="441">
        <f>IF(COUNTA(K67,T67,AC67,AL67,AU67)=SUM(CNGE_2026_M1_Secc1_Sub3!Y107),0,1)</f>
        <v>0</v>
      </c>
      <c r="CE67" s="282">
        <f t="shared" si="23"/>
        <v>0</v>
      </c>
      <c r="CF67" s="283" t="str">
        <f>IF(CE67=0,"",
IF(SUM($CE$24:CE67)=1,CG67,
IF($CE$144&gt;SUM($CE$24:CE67),_xlfn.CONCAT(", ",CG67),
IF($CE$144=SUM($CE$24:CE67),_xlfn.CONCAT(" y ",CG67)))))</f>
        <v/>
      </c>
      <c r="CG67" s="120" t="s">
        <v>5207</v>
      </c>
      <c r="CH67" s="370">
        <f>IF(OR(N67="NS",W67="NS",AF67="NS",AO67="NS",AX67="NS",CNGE_2026_M1_Secc1_Sub2!$M419="NS"),0,IF(AND(N67="NA",W67="NA",AF67="NA",AO67="NA",AX67="NA",CNGE_2026_M1_Secc1_Sub2!$M419="NA"),0,IF(SUM(N67,W67,AF67,AO67,AX67)&lt;=CNGE_2026_M1_Secc1_Sub2!$M419,0,1)))</f>
        <v>0</v>
      </c>
      <c r="CI67" s="371">
        <f>IF(OR(O67="NS",X67="NS",AG67="NS",AP67="NS",AY67="NS",CNGE_2026_M1_Secc1_Sub2!$S419="NS"),0,IF(AND(O67="NA",X67="NA",AG67="NA",AP67="NA",AY67="NA",CNGE_2026_M1_Secc1_Sub2!$S419="NA"),0,IF(SUM(O67,X67,AG67,AP67,AY67)&lt;=CNGE_2026_M1_Secc1_Sub2!$S419,0,1)))</f>
        <v>0</v>
      </c>
      <c r="CJ67" s="372">
        <f>IF(OR(P67="NS",Y67="NS",AH67="NS",AQ67="NS",AZ67="NS",CNGE_2026_M1_Secc1_Sub2!$Y419="NS"),0,IF(AND(P67="NA",Y67="NA",AH67="NA",AQ67="NA",AZ67="NA",CNGE_2026_M1_Secc1_Sub2!$Y419="NA"),0,IF(SUM(P67,Y67,AH67,AQ67,AZ67)&lt;=CNGE_2026_M1_Secc1_Sub2!$Y419,0,1)))</f>
        <v>0</v>
      </c>
      <c r="CK67" s="282">
        <f t="shared" si="24"/>
        <v>0</v>
      </c>
      <c r="CL67" s="283" t="str">
        <f>IF(CK67=0,"",
IF(SUM($CK$24:CK67)=1,CM67,
IF($CK$144&gt;SUM($CK$24:CK67),_xlfn.CONCAT(", ",CM67),
IF($CK$144=SUM($CK$24:CK67),_xlfn.CONCAT(" y ",CM67)))))</f>
        <v/>
      </c>
      <c r="CM67" s="33" t="s">
        <v>5207</v>
      </c>
      <c r="CN67" s="535">
        <f>SUM(CNGE_2026_M1_Secc1_Sub3!$Y107)</f>
        <v>0</v>
      </c>
      <c r="CO67" s="629" cm="1">
        <f t="array" aca="1" ref="CO67" ca="1">IF(OR(K67=" ",AND(EXACT(UPPER(TRIM(SUBSTITUTE(K67,CHAR(160)," "))),TRIM(SUBSTITUTE(K67,CHAR(160)," "))),SUMPRODUCT(--ISNUMBER(MATCH(MID(TRIM(SUBSTITUTE(K67,CHAR(160)," ")),ROW(INDIRECT("1:"&amp;LEN(TRIM(SUBSTITUTE(K67,CHAR(160)," "))))),1),{"A","B","C","D","E","F","G","H","I","J","K","L","M","N","O","P","Q","R","S","T","U","V","W","X","Y","Z","Ñ","0","1","2","3","4","5","6","7","8","9"," "},0)))=LEN(TRIM(SUBSTITUTE(K67,CHAR(160)," "))))),0,1)</f>
        <v>0</v>
      </c>
      <c r="CP67" s="629" cm="1">
        <f t="array" aca="1" ref="CP67" ca="1">IF(OR(T67=" ",AND(EXACT(UPPER(TRIM(SUBSTITUTE(T67,CHAR(160)," "))),TRIM(SUBSTITUTE(T67,CHAR(160)," "))),SUMPRODUCT(--ISNUMBER(MATCH(MID(TRIM(SUBSTITUTE(T67,CHAR(160)," ")),ROW(INDIRECT("1:"&amp;LEN(TRIM(SUBSTITUTE(T67,CHAR(160)," "))))),1),{"A","B","C","D","E","F","G","H","I","J","K","L","M","N","O","P","Q","R","S","T","U","V","W","X","Y","Z","Ñ","0","1","2","3","4","5","6","7","8","9"," "},0)))=LEN(TRIM(SUBSTITUTE(T67,CHAR(160)," "))))),0,1)</f>
        <v>0</v>
      </c>
      <c r="CQ67" s="629" cm="1">
        <f t="array" aca="1" ref="CQ67" ca="1">IF(OR(AC67=" ",AND(EXACT(UPPER(TRIM(SUBSTITUTE(AC67,CHAR(160)," "))),TRIM(SUBSTITUTE(AC67,CHAR(160)," "))),SUMPRODUCT(--ISNUMBER(MATCH(MID(TRIM(SUBSTITUTE(AC67,CHAR(160)," ")),ROW(INDIRECT("1:"&amp;LEN(TRIM(SUBSTITUTE(AC67,CHAR(160)," "))))),1),{"A","B","C","D","E","F","G","H","I","J","K","L","M","N","O","P","Q","R","S","T","U","V","W","X","Y","Z","Ñ","0","1","2","3","4","5","6","7","8","9"," "},0)))=LEN(TRIM(SUBSTITUTE(AC67,CHAR(160)," "))))),0,1)</f>
        <v>0</v>
      </c>
      <c r="CR67" s="629" cm="1">
        <f t="array" aca="1" ref="CR67" ca="1">IF(OR(AL67=" ",AND(EXACT(UPPER(TRIM(SUBSTITUTE(AL67,CHAR(160)," "))),TRIM(SUBSTITUTE(AL67,CHAR(160)," "))),SUMPRODUCT(--ISNUMBER(MATCH(MID(TRIM(SUBSTITUTE(AL67,CHAR(160)," ")),ROW(INDIRECT("1:"&amp;LEN(TRIM(SUBSTITUTE(AL67,CHAR(160)," "))))),1),{"A","B","C","D","E","F","G","H","I","J","K","L","M","N","O","P","Q","R","S","T","U","V","W","X","Y","Z","Ñ","0","1","2","3","4","5","6","7","8","9"," "},0)))=LEN(TRIM(SUBSTITUTE(AL67,CHAR(160)," "))))),0,1)</f>
        <v>0</v>
      </c>
      <c r="CS67" s="629" cm="1">
        <f t="array" aca="1" ref="CS67" ca="1">IF(OR(AU67=" ",AND(EXACT(UPPER(TRIM(SUBSTITUTE(AU67,CHAR(160)," "))),TRIM(SUBSTITUTE(AU67,CHAR(160)," "))),SUMPRODUCT(--ISNUMBER(MATCH(MID(TRIM(SUBSTITUTE(AU67,CHAR(160)," ")),ROW(INDIRECT("1:"&amp;LEN(TRIM(SUBSTITUTE(AU67,CHAR(160)," "))))),1),{"A","B","C","D","E","F","G","H","I","J","K","L","M","N","O","P","Q","R","S","T","U","V","W","X","Y","Z","Ñ","0","1","2","3","4","5","6","7","8","9"," "},0)))=LEN(TRIM(SUBSTITUTE(AU67,CHAR(160)," "))))),0,1)</f>
        <v>0</v>
      </c>
      <c r="CT67" s="634">
        <f t="shared" si="25"/>
        <v>0</v>
      </c>
      <c r="CU67" s="634">
        <f t="shared" si="26"/>
        <v>0</v>
      </c>
      <c r="CV67" s="634">
        <f t="shared" si="27"/>
        <v>0</v>
      </c>
      <c r="CW67" s="634">
        <f t="shared" si="28"/>
        <v>0</v>
      </c>
      <c r="CX67" s="634">
        <f t="shared" si="29"/>
        <v>0</v>
      </c>
      <c r="CY67" s="107"/>
      <c r="CZ67" s="107"/>
      <c r="DA67" s="107"/>
      <c r="DB67" s="107"/>
      <c r="DN67" s="107"/>
      <c r="DO67" s="107"/>
      <c r="DP67" s="107"/>
      <c r="DQ67" s="107"/>
      <c r="DR67" s="107"/>
      <c r="DS67" s="107"/>
      <c r="DT67" s="107"/>
      <c r="DU67" s="107"/>
      <c r="DV67" s="107"/>
      <c r="DY67"/>
    </row>
    <row r="68" spans="1:129" ht="15" customHeight="1">
      <c r="A68" s="128"/>
      <c r="C68" s="35" t="s">
        <v>5208</v>
      </c>
      <c r="D68" s="800" t="str">
        <f>IF(CNGE_2026_M1_Secc1_Sub1!$D85="","",CNGE_2026_M1_Secc1_Sub1!$D85)</f>
        <v/>
      </c>
      <c r="E68" s="723"/>
      <c r="F68" s="723"/>
      <c r="G68" s="724"/>
      <c r="H68" s="728"/>
      <c r="I68" s="714"/>
      <c r="J68" s="805"/>
      <c r="K68" s="847"/>
      <c r="L68" s="714"/>
      <c r="M68" s="805"/>
      <c r="N68" s="640"/>
      <c r="O68" s="638"/>
      <c r="P68" s="638"/>
      <c r="Q68" s="728"/>
      <c r="R68" s="714"/>
      <c r="S68" s="805"/>
      <c r="T68" s="847"/>
      <c r="U68" s="714"/>
      <c r="V68" s="805"/>
      <c r="W68" s="640"/>
      <c r="X68" s="638"/>
      <c r="Y68" s="638"/>
      <c r="Z68" s="728"/>
      <c r="AA68" s="714"/>
      <c r="AB68" s="805"/>
      <c r="AC68" s="847"/>
      <c r="AD68" s="714"/>
      <c r="AE68" s="805"/>
      <c r="AF68" s="640"/>
      <c r="AG68" s="638"/>
      <c r="AH68" s="638"/>
      <c r="AI68" s="728"/>
      <c r="AJ68" s="714"/>
      <c r="AK68" s="805"/>
      <c r="AL68" s="847"/>
      <c r="AM68" s="714"/>
      <c r="AN68" s="805"/>
      <c r="AO68" s="640"/>
      <c r="AP68" s="638"/>
      <c r="AQ68" s="638"/>
      <c r="AR68" s="728"/>
      <c r="AS68" s="714"/>
      <c r="AT68" s="805"/>
      <c r="AU68" s="847"/>
      <c r="AV68" s="714"/>
      <c r="AW68" s="805"/>
      <c r="AX68" s="640"/>
      <c r="AY68" s="638"/>
      <c r="AZ68" s="638"/>
      <c r="BB68">
        <f t="shared" si="1"/>
        <v>0</v>
      </c>
      <c r="BC68">
        <f t="shared" si="2"/>
        <v>0</v>
      </c>
      <c r="BD68">
        <f t="shared" si="3"/>
        <v>0</v>
      </c>
      <c r="BE68">
        <f t="shared" si="4"/>
        <v>0</v>
      </c>
      <c r="BF68">
        <f t="shared" si="5"/>
        <v>0</v>
      </c>
      <c r="BG68">
        <f t="shared" si="6"/>
        <v>0</v>
      </c>
      <c r="BH68">
        <f t="shared" si="7"/>
        <v>0</v>
      </c>
      <c r="BI68">
        <f t="shared" si="8"/>
        <v>0</v>
      </c>
      <c r="BJ68">
        <f t="shared" si="9"/>
        <v>0</v>
      </c>
      <c r="BK68">
        <f t="shared" si="10"/>
        <v>0</v>
      </c>
      <c r="BL68">
        <f t="shared" si="11"/>
        <v>0</v>
      </c>
      <c r="BM68">
        <f t="shared" si="12"/>
        <v>0</v>
      </c>
      <c r="BN68">
        <f t="shared" si="13"/>
        <v>0</v>
      </c>
      <c r="BO68">
        <f t="shared" si="14"/>
        <v>0</v>
      </c>
      <c r="BP68">
        <f t="shared" si="15"/>
        <v>0</v>
      </c>
      <c r="BQ68">
        <f t="shared" si="16"/>
        <v>0</v>
      </c>
      <c r="BR68">
        <f t="shared" si="17"/>
        <v>0</v>
      </c>
      <c r="BS68">
        <f t="shared" si="18"/>
        <v>0</v>
      </c>
      <c r="BT68">
        <f t="shared" si="19"/>
        <v>0</v>
      </c>
      <c r="BU68">
        <f t="shared" si="20"/>
        <v>0</v>
      </c>
      <c r="BV68" s="293">
        <f t="shared" si="21"/>
        <v>0</v>
      </c>
      <c r="BW68" s="352" t="str">
        <f>IF(BV68=0,"",
IF(SUM($BV$24:BV68)=1,BX68,
IF($BV$144&gt;SUM($BV$24:BV68),_xlfn.CONCAT(", ",BX68),
IF($BV$144=SUM($BV$24:BV68),_xlfn.CONCAT(" y ",BX68)))))</f>
        <v/>
      </c>
      <c r="BX68" s="120" t="s">
        <v>5209</v>
      </c>
      <c r="BY68" s="398">
        <f>IF(AND(CNGE_2026_M1_Secc1_Sub3!$S108&lt;&gt;"",CNGE_2026_M1_Secc1_Sub3!$S108&lt;&gt;1,COUNTA(H68:AZ68)&gt;0),1,0)</f>
        <v>0</v>
      </c>
      <c r="BZ68" s="290">
        <f t="shared" si="30"/>
        <v>0</v>
      </c>
      <c r="CA68" s="293">
        <f t="shared" si="22"/>
        <v>0</v>
      </c>
      <c r="CB68" s="283" t="str">
        <f>IF(CA68=0,"",
IF(SUM($CA$24:CA68)=1,CC68,
IF($CA$144&gt;SUM($CA$24:CA68),_xlfn.CONCAT(", ",CC68),
IF($CA$144=SUM($CA$24:CA68),_xlfn.CONCAT(" y ",CC68)))))</f>
        <v/>
      </c>
      <c r="CC68" s="33" t="s">
        <v>5209</v>
      </c>
      <c r="CD68" s="441">
        <f>IF(COUNTA(K68,T68,AC68,AL68,AU68)=SUM(CNGE_2026_M1_Secc1_Sub3!Y108),0,1)</f>
        <v>0</v>
      </c>
      <c r="CE68" s="282">
        <f t="shared" si="23"/>
        <v>0</v>
      </c>
      <c r="CF68" s="283" t="str">
        <f>IF(CE68=0,"",
IF(SUM($CE$24:CE68)=1,CG68,
IF($CE$144&gt;SUM($CE$24:CE68),_xlfn.CONCAT(", ",CG68),
IF($CE$144=SUM($CE$24:CE68),_xlfn.CONCAT(" y ",CG68)))))</f>
        <v/>
      </c>
      <c r="CG68" s="120" t="s">
        <v>5209</v>
      </c>
      <c r="CH68" s="370">
        <f>IF(OR(N68="NS",W68="NS",AF68="NS",AO68="NS",AX68="NS",CNGE_2026_M1_Secc1_Sub2!$M420="NS"),0,IF(AND(N68="NA",W68="NA",AF68="NA",AO68="NA",AX68="NA",CNGE_2026_M1_Secc1_Sub2!$M420="NA"),0,IF(SUM(N68,W68,AF68,AO68,AX68)&lt;=CNGE_2026_M1_Secc1_Sub2!$M420,0,1)))</f>
        <v>0</v>
      </c>
      <c r="CI68" s="371">
        <f>IF(OR(O68="NS",X68="NS",AG68="NS",AP68="NS",AY68="NS",CNGE_2026_M1_Secc1_Sub2!$S420="NS"),0,IF(AND(O68="NA",X68="NA",AG68="NA",AP68="NA",AY68="NA",CNGE_2026_M1_Secc1_Sub2!$S420="NA"),0,IF(SUM(O68,X68,AG68,AP68,AY68)&lt;=CNGE_2026_M1_Secc1_Sub2!$S420,0,1)))</f>
        <v>0</v>
      </c>
      <c r="CJ68" s="372">
        <f>IF(OR(P68="NS",Y68="NS",AH68="NS",AQ68="NS",AZ68="NS",CNGE_2026_M1_Secc1_Sub2!$Y420="NS"),0,IF(AND(P68="NA",Y68="NA",AH68="NA",AQ68="NA",AZ68="NA",CNGE_2026_M1_Secc1_Sub2!$Y420="NA"),0,IF(SUM(P68,Y68,AH68,AQ68,AZ68)&lt;=CNGE_2026_M1_Secc1_Sub2!$Y420,0,1)))</f>
        <v>0</v>
      </c>
      <c r="CK68" s="282">
        <f t="shared" si="24"/>
        <v>0</v>
      </c>
      <c r="CL68" s="283" t="str">
        <f>IF(CK68=0,"",
IF(SUM($CK$24:CK68)=1,CM68,
IF($CK$144&gt;SUM($CK$24:CK68),_xlfn.CONCAT(", ",CM68),
IF($CK$144=SUM($CK$24:CK68),_xlfn.CONCAT(" y ",CM68)))))</f>
        <v/>
      </c>
      <c r="CM68" s="33" t="s">
        <v>5209</v>
      </c>
      <c r="CN68" s="535">
        <f>SUM(CNGE_2026_M1_Secc1_Sub3!$Y108)</f>
        <v>0</v>
      </c>
      <c r="CO68" s="629" cm="1">
        <f t="array" aca="1" ref="CO68" ca="1">IF(OR(K68=" ",AND(EXACT(UPPER(TRIM(SUBSTITUTE(K68,CHAR(160)," "))),TRIM(SUBSTITUTE(K68,CHAR(160)," "))),SUMPRODUCT(--ISNUMBER(MATCH(MID(TRIM(SUBSTITUTE(K68,CHAR(160)," ")),ROW(INDIRECT("1:"&amp;LEN(TRIM(SUBSTITUTE(K68,CHAR(160)," "))))),1),{"A","B","C","D","E","F","G","H","I","J","K","L","M","N","O","P","Q","R","S","T","U","V","W","X","Y","Z","Ñ","0","1","2","3","4","5","6","7","8","9"," "},0)))=LEN(TRIM(SUBSTITUTE(K68,CHAR(160)," "))))),0,1)</f>
        <v>0</v>
      </c>
      <c r="CP68" s="629" cm="1">
        <f t="array" aca="1" ref="CP68" ca="1">IF(OR(T68=" ",AND(EXACT(UPPER(TRIM(SUBSTITUTE(T68,CHAR(160)," "))),TRIM(SUBSTITUTE(T68,CHAR(160)," "))),SUMPRODUCT(--ISNUMBER(MATCH(MID(TRIM(SUBSTITUTE(T68,CHAR(160)," ")),ROW(INDIRECT("1:"&amp;LEN(TRIM(SUBSTITUTE(T68,CHAR(160)," "))))),1),{"A","B","C","D","E","F","G","H","I","J","K","L","M","N","O","P","Q","R","S","T","U","V","W","X","Y","Z","Ñ","0","1","2","3","4","5","6","7","8","9"," "},0)))=LEN(TRIM(SUBSTITUTE(T68,CHAR(160)," "))))),0,1)</f>
        <v>0</v>
      </c>
      <c r="CQ68" s="629" cm="1">
        <f t="array" aca="1" ref="CQ68" ca="1">IF(OR(AC68=" ",AND(EXACT(UPPER(TRIM(SUBSTITUTE(AC68,CHAR(160)," "))),TRIM(SUBSTITUTE(AC68,CHAR(160)," "))),SUMPRODUCT(--ISNUMBER(MATCH(MID(TRIM(SUBSTITUTE(AC68,CHAR(160)," ")),ROW(INDIRECT("1:"&amp;LEN(TRIM(SUBSTITUTE(AC68,CHAR(160)," "))))),1),{"A","B","C","D","E","F","G","H","I","J","K","L","M","N","O","P","Q","R","S","T","U","V","W","X","Y","Z","Ñ","0","1","2","3","4","5","6","7","8","9"," "},0)))=LEN(TRIM(SUBSTITUTE(AC68,CHAR(160)," "))))),0,1)</f>
        <v>0</v>
      </c>
      <c r="CR68" s="629" cm="1">
        <f t="array" aca="1" ref="CR68" ca="1">IF(OR(AL68=" ",AND(EXACT(UPPER(TRIM(SUBSTITUTE(AL68,CHAR(160)," "))),TRIM(SUBSTITUTE(AL68,CHAR(160)," "))),SUMPRODUCT(--ISNUMBER(MATCH(MID(TRIM(SUBSTITUTE(AL68,CHAR(160)," ")),ROW(INDIRECT("1:"&amp;LEN(TRIM(SUBSTITUTE(AL68,CHAR(160)," "))))),1),{"A","B","C","D","E","F","G","H","I","J","K","L","M","N","O","P","Q","R","S","T","U","V","W","X","Y","Z","Ñ","0","1","2","3","4","5","6","7","8","9"," "},0)))=LEN(TRIM(SUBSTITUTE(AL68,CHAR(160)," "))))),0,1)</f>
        <v>0</v>
      </c>
      <c r="CS68" s="629" cm="1">
        <f t="array" aca="1" ref="CS68" ca="1">IF(OR(AU68=" ",AND(EXACT(UPPER(TRIM(SUBSTITUTE(AU68,CHAR(160)," "))),TRIM(SUBSTITUTE(AU68,CHAR(160)," "))),SUMPRODUCT(--ISNUMBER(MATCH(MID(TRIM(SUBSTITUTE(AU68,CHAR(160)," ")),ROW(INDIRECT("1:"&amp;LEN(TRIM(SUBSTITUTE(AU68,CHAR(160)," "))))),1),{"A","B","C","D","E","F","G","H","I","J","K","L","M","N","O","P","Q","R","S","T","U","V","W","X","Y","Z","Ñ","0","1","2","3","4","5","6","7","8","9"," "},0)))=LEN(TRIM(SUBSTITUTE(AU68,CHAR(160)," "))))),0,1)</f>
        <v>0</v>
      </c>
      <c r="CT68" s="634">
        <f t="shared" si="25"/>
        <v>0</v>
      </c>
      <c r="CU68" s="634">
        <f t="shared" si="26"/>
        <v>0</v>
      </c>
      <c r="CV68" s="634">
        <f t="shared" si="27"/>
        <v>0</v>
      </c>
      <c r="CW68" s="634">
        <f t="shared" si="28"/>
        <v>0</v>
      </c>
      <c r="CX68" s="634">
        <f t="shared" si="29"/>
        <v>0</v>
      </c>
      <c r="CY68" s="107"/>
      <c r="CZ68" s="107"/>
      <c r="DA68" s="107"/>
      <c r="DB68" s="107"/>
      <c r="DN68" s="107"/>
      <c r="DO68" s="107"/>
      <c r="DP68" s="107"/>
      <c r="DQ68" s="107"/>
      <c r="DR68" s="107"/>
      <c r="DS68" s="107"/>
      <c r="DT68" s="107"/>
      <c r="DU68" s="107"/>
      <c r="DV68" s="107"/>
      <c r="DY68"/>
    </row>
    <row r="69" spans="1:129" ht="15" customHeight="1">
      <c r="A69" s="128"/>
      <c r="C69" s="35" t="s">
        <v>5210</v>
      </c>
      <c r="D69" s="800" t="str">
        <f>IF(CNGE_2026_M1_Secc1_Sub1!$D86="","",CNGE_2026_M1_Secc1_Sub1!$D86)</f>
        <v/>
      </c>
      <c r="E69" s="723"/>
      <c r="F69" s="723"/>
      <c r="G69" s="724"/>
      <c r="H69" s="728"/>
      <c r="I69" s="714"/>
      <c r="J69" s="805"/>
      <c r="K69" s="847"/>
      <c r="L69" s="714"/>
      <c r="M69" s="805"/>
      <c r="N69" s="640"/>
      <c r="O69" s="638"/>
      <c r="P69" s="638"/>
      <c r="Q69" s="728"/>
      <c r="R69" s="714"/>
      <c r="S69" s="805"/>
      <c r="T69" s="847"/>
      <c r="U69" s="714"/>
      <c r="V69" s="805"/>
      <c r="W69" s="640"/>
      <c r="X69" s="638"/>
      <c r="Y69" s="638"/>
      <c r="Z69" s="728"/>
      <c r="AA69" s="714"/>
      <c r="AB69" s="805"/>
      <c r="AC69" s="847"/>
      <c r="AD69" s="714"/>
      <c r="AE69" s="805"/>
      <c r="AF69" s="640"/>
      <c r="AG69" s="638"/>
      <c r="AH69" s="638"/>
      <c r="AI69" s="728"/>
      <c r="AJ69" s="714"/>
      <c r="AK69" s="805"/>
      <c r="AL69" s="847"/>
      <c r="AM69" s="714"/>
      <c r="AN69" s="805"/>
      <c r="AO69" s="640"/>
      <c r="AP69" s="638"/>
      <c r="AQ69" s="638"/>
      <c r="AR69" s="728"/>
      <c r="AS69" s="714"/>
      <c r="AT69" s="805"/>
      <c r="AU69" s="847"/>
      <c r="AV69" s="714"/>
      <c r="AW69" s="805"/>
      <c r="AX69" s="640"/>
      <c r="AY69" s="638"/>
      <c r="AZ69" s="638"/>
      <c r="BB69">
        <f t="shared" si="1"/>
        <v>0</v>
      </c>
      <c r="BC69">
        <f t="shared" si="2"/>
        <v>0</v>
      </c>
      <c r="BD69">
        <f t="shared" si="3"/>
        <v>0</v>
      </c>
      <c r="BE69">
        <f t="shared" si="4"/>
        <v>0</v>
      </c>
      <c r="BF69">
        <f t="shared" si="5"/>
        <v>0</v>
      </c>
      <c r="BG69">
        <f t="shared" si="6"/>
        <v>0</v>
      </c>
      <c r="BH69">
        <f t="shared" si="7"/>
        <v>0</v>
      </c>
      <c r="BI69">
        <f t="shared" si="8"/>
        <v>0</v>
      </c>
      <c r="BJ69">
        <f t="shared" si="9"/>
        <v>0</v>
      </c>
      <c r="BK69">
        <f t="shared" si="10"/>
        <v>0</v>
      </c>
      <c r="BL69">
        <f t="shared" si="11"/>
        <v>0</v>
      </c>
      <c r="BM69">
        <f t="shared" si="12"/>
        <v>0</v>
      </c>
      <c r="BN69">
        <f t="shared" si="13"/>
        <v>0</v>
      </c>
      <c r="BO69">
        <f t="shared" si="14"/>
        <v>0</v>
      </c>
      <c r="BP69">
        <f t="shared" si="15"/>
        <v>0</v>
      </c>
      <c r="BQ69">
        <f t="shared" si="16"/>
        <v>0</v>
      </c>
      <c r="BR69">
        <f t="shared" si="17"/>
        <v>0</v>
      </c>
      <c r="BS69">
        <f t="shared" si="18"/>
        <v>0</v>
      </c>
      <c r="BT69">
        <f t="shared" si="19"/>
        <v>0</v>
      </c>
      <c r="BU69">
        <f t="shared" si="20"/>
        <v>0</v>
      </c>
      <c r="BV69" s="293">
        <f t="shared" si="21"/>
        <v>0</v>
      </c>
      <c r="BW69" s="352" t="str">
        <f>IF(BV69=0,"",
IF(SUM($BV$24:BV69)=1,BX69,
IF($BV$144&gt;SUM($BV$24:BV69),_xlfn.CONCAT(", ",BX69),
IF($BV$144=SUM($BV$24:BV69),_xlfn.CONCAT(" y ",BX69)))))</f>
        <v/>
      </c>
      <c r="BX69" s="120" t="s">
        <v>5211</v>
      </c>
      <c r="BY69" s="398">
        <f>IF(AND(CNGE_2026_M1_Secc1_Sub3!$S109&lt;&gt;"",CNGE_2026_M1_Secc1_Sub3!$S109&lt;&gt;1,COUNTA(H69:AZ69)&gt;0),1,0)</f>
        <v>0</v>
      </c>
      <c r="BZ69" s="290">
        <f t="shared" si="30"/>
        <v>0</v>
      </c>
      <c r="CA69" s="293">
        <f t="shared" si="22"/>
        <v>0</v>
      </c>
      <c r="CB69" s="283" t="str">
        <f>IF(CA69=0,"",
IF(SUM($CA$24:CA69)=1,CC69,
IF($CA$144&gt;SUM($CA$24:CA69),_xlfn.CONCAT(", ",CC69),
IF($CA$144=SUM($CA$24:CA69),_xlfn.CONCAT(" y ",CC69)))))</f>
        <v/>
      </c>
      <c r="CC69" s="33" t="s">
        <v>5211</v>
      </c>
      <c r="CD69" s="441">
        <f>IF(COUNTA(K69,T69,AC69,AL69,AU69)=SUM(CNGE_2026_M1_Secc1_Sub3!Y109),0,1)</f>
        <v>0</v>
      </c>
      <c r="CE69" s="282">
        <f t="shared" si="23"/>
        <v>0</v>
      </c>
      <c r="CF69" s="283" t="str">
        <f>IF(CE69=0,"",
IF(SUM($CE$24:CE69)=1,CG69,
IF($CE$144&gt;SUM($CE$24:CE69),_xlfn.CONCAT(", ",CG69),
IF($CE$144=SUM($CE$24:CE69),_xlfn.CONCAT(" y ",CG69)))))</f>
        <v/>
      </c>
      <c r="CG69" s="120" t="s">
        <v>5211</v>
      </c>
      <c r="CH69" s="370">
        <f>IF(OR(N69="NS",W69="NS",AF69="NS",AO69="NS",AX69="NS",CNGE_2026_M1_Secc1_Sub2!$M421="NS"),0,IF(AND(N69="NA",W69="NA",AF69="NA",AO69="NA",AX69="NA",CNGE_2026_M1_Secc1_Sub2!$M421="NA"),0,IF(SUM(N69,W69,AF69,AO69,AX69)&lt;=CNGE_2026_M1_Secc1_Sub2!$M421,0,1)))</f>
        <v>0</v>
      </c>
      <c r="CI69" s="371">
        <f>IF(OR(O69="NS",X69="NS",AG69="NS",AP69="NS",AY69="NS",CNGE_2026_M1_Secc1_Sub2!$S421="NS"),0,IF(AND(O69="NA",X69="NA",AG69="NA",AP69="NA",AY69="NA",CNGE_2026_M1_Secc1_Sub2!$S421="NA"),0,IF(SUM(O69,X69,AG69,AP69,AY69)&lt;=CNGE_2026_M1_Secc1_Sub2!$S421,0,1)))</f>
        <v>0</v>
      </c>
      <c r="CJ69" s="372">
        <f>IF(OR(P69="NS",Y69="NS",AH69="NS",AQ69="NS",AZ69="NS",CNGE_2026_M1_Secc1_Sub2!$Y421="NS"),0,IF(AND(P69="NA",Y69="NA",AH69="NA",AQ69="NA",AZ69="NA",CNGE_2026_M1_Secc1_Sub2!$Y421="NA"),0,IF(SUM(P69,Y69,AH69,AQ69,AZ69)&lt;=CNGE_2026_M1_Secc1_Sub2!$Y421,0,1)))</f>
        <v>0</v>
      </c>
      <c r="CK69" s="282">
        <f t="shared" si="24"/>
        <v>0</v>
      </c>
      <c r="CL69" s="283" t="str">
        <f>IF(CK69=0,"",
IF(SUM($CK$24:CK69)=1,CM69,
IF($CK$144&gt;SUM($CK$24:CK69),_xlfn.CONCAT(", ",CM69),
IF($CK$144=SUM($CK$24:CK69),_xlfn.CONCAT(" y ",CM69)))))</f>
        <v/>
      </c>
      <c r="CM69" s="33" t="s">
        <v>5211</v>
      </c>
      <c r="CN69" s="535">
        <f>SUM(CNGE_2026_M1_Secc1_Sub3!$Y109)</f>
        <v>0</v>
      </c>
      <c r="CO69" s="629" cm="1">
        <f t="array" aca="1" ref="CO69" ca="1">IF(OR(K69=" ",AND(EXACT(UPPER(TRIM(SUBSTITUTE(K69,CHAR(160)," "))),TRIM(SUBSTITUTE(K69,CHAR(160)," "))),SUMPRODUCT(--ISNUMBER(MATCH(MID(TRIM(SUBSTITUTE(K69,CHAR(160)," ")),ROW(INDIRECT("1:"&amp;LEN(TRIM(SUBSTITUTE(K69,CHAR(160)," "))))),1),{"A","B","C","D","E","F","G","H","I","J","K","L","M","N","O","P","Q","R","S","T","U","V","W","X","Y","Z","Ñ","0","1","2","3","4","5","6","7","8","9"," "},0)))=LEN(TRIM(SUBSTITUTE(K69,CHAR(160)," "))))),0,1)</f>
        <v>0</v>
      </c>
      <c r="CP69" s="629" cm="1">
        <f t="array" aca="1" ref="CP69" ca="1">IF(OR(T69=" ",AND(EXACT(UPPER(TRIM(SUBSTITUTE(T69,CHAR(160)," "))),TRIM(SUBSTITUTE(T69,CHAR(160)," "))),SUMPRODUCT(--ISNUMBER(MATCH(MID(TRIM(SUBSTITUTE(T69,CHAR(160)," ")),ROW(INDIRECT("1:"&amp;LEN(TRIM(SUBSTITUTE(T69,CHAR(160)," "))))),1),{"A","B","C","D","E","F","G","H","I","J","K","L","M","N","O","P","Q","R","S","T","U","V","W","X","Y","Z","Ñ","0","1","2","3","4","5","6","7","8","9"," "},0)))=LEN(TRIM(SUBSTITUTE(T69,CHAR(160)," "))))),0,1)</f>
        <v>0</v>
      </c>
      <c r="CQ69" s="629" cm="1">
        <f t="array" aca="1" ref="CQ69" ca="1">IF(OR(AC69=" ",AND(EXACT(UPPER(TRIM(SUBSTITUTE(AC69,CHAR(160)," "))),TRIM(SUBSTITUTE(AC69,CHAR(160)," "))),SUMPRODUCT(--ISNUMBER(MATCH(MID(TRIM(SUBSTITUTE(AC69,CHAR(160)," ")),ROW(INDIRECT("1:"&amp;LEN(TRIM(SUBSTITUTE(AC69,CHAR(160)," "))))),1),{"A","B","C","D","E","F","G","H","I","J","K","L","M","N","O","P","Q","R","S","T","U","V","W","X","Y","Z","Ñ","0","1","2","3","4","5","6","7","8","9"," "},0)))=LEN(TRIM(SUBSTITUTE(AC69,CHAR(160)," "))))),0,1)</f>
        <v>0</v>
      </c>
      <c r="CR69" s="629" cm="1">
        <f t="array" aca="1" ref="CR69" ca="1">IF(OR(AL69=" ",AND(EXACT(UPPER(TRIM(SUBSTITUTE(AL69,CHAR(160)," "))),TRIM(SUBSTITUTE(AL69,CHAR(160)," "))),SUMPRODUCT(--ISNUMBER(MATCH(MID(TRIM(SUBSTITUTE(AL69,CHAR(160)," ")),ROW(INDIRECT("1:"&amp;LEN(TRIM(SUBSTITUTE(AL69,CHAR(160)," "))))),1),{"A","B","C","D","E","F","G","H","I","J","K","L","M","N","O","P","Q","R","S","T","U","V","W","X","Y","Z","Ñ","0","1","2","3","4","5","6","7","8","9"," "},0)))=LEN(TRIM(SUBSTITUTE(AL69,CHAR(160)," "))))),0,1)</f>
        <v>0</v>
      </c>
      <c r="CS69" s="629" cm="1">
        <f t="array" aca="1" ref="CS69" ca="1">IF(OR(AU69=" ",AND(EXACT(UPPER(TRIM(SUBSTITUTE(AU69,CHAR(160)," "))),TRIM(SUBSTITUTE(AU69,CHAR(160)," "))),SUMPRODUCT(--ISNUMBER(MATCH(MID(TRIM(SUBSTITUTE(AU69,CHAR(160)," ")),ROW(INDIRECT("1:"&amp;LEN(TRIM(SUBSTITUTE(AU69,CHAR(160)," "))))),1),{"A","B","C","D","E","F","G","H","I","J","K","L","M","N","O","P","Q","R","S","T","U","V","W","X","Y","Z","Ñ","0","1","2","3","4","5","6","7","8","9"," "},0)))=LEN(TRIM(SUBSTITUTE(AU69,CHAR(160)," "))))),0,1)</f>
        <v>0</v>
      </c>
      <c r="CT69" s="634">
        <f t="shared" si="25"/>
        <v>0</v>
      </c>
      <c r="CU69" s="634">
        <f t="shared" si="26"/>
        <v>0</v>
      </c>
      <c r="CV69" s="634">
        <f t="shared" si="27"/>
        <v>0</v>
      </c>
      <c r="CW69" s="634">
        <f t="shared" si="28"/>
        <v>0</v>
      </c>
      <c r="CX69" s="634">
        <f t="shared" si="29"/>
        <v>0</v>
      </c>
      <c r="CY69" s="107"/>
      <c r="CZ69" s="107"/>
      <c r="DA69" s="107"/>
      <c r="DB69" s="107"/>
      <c r="DN69" s="107"/>
      <c r="DO69" s="107"/>
      <c r="DP69" s="107"/>
      <c r="DQ69" s="107"/>
      <c r="DR69" s="107"/>
      <c r="DS69" s="107"/>
      <c r="DT69" s="107"/>
      <c r="DU69" s="107"/>
      <c r="DV69" s="107"/>
      <c r="DY69"/>
    </row>
    <row r="70" spans="1:129" ht="15" customHeight="1">
      <c r="A70" s="128"/>
      <c r="C70" s="35" t="s">
        <v>5212</v>
      </c>
      <c r="D70" s="800" t="str">
        <f>IF(CNGE_2026_M1_Secc1_Sub1!$D87="","",CNGE_2026_M1_Secc1_Sub1!$D87)</f>
        <v/>
      </c>
      <c r="E70" s="723"/>
      <c r="F70" s="723"/>
      <c r="G70" s="724"/>
      <c r="H70" s="728"/>
      <c r="I70" s="714"/>
      <c r="J70" s="805"/>
      <c r="K70" s="847"/>
      <c r="L70" s="714"/>
      <c r="M70" s="805"/>
      <c r="N70" s="640"/>
      <c r="O70" s="638"/>
      <c r="P70" s="638"/>
      <c r="Q70" s="728"/>
      <c r="R70" s="714"/>
      <c r="S70" s="805"/>
      <c r="T70" s="847"/>
      <c r="U70" s="714"/>
      <c r="V70" s="805"/>
      <c r="W70" s="640"/>
      <c r="X70" s="638"/>
      <c r="Y70" s="638"/>
      <c r="Z70" s="728"/>
      <c r="AA70" s="714"/>
      <c r="AB70" s="805"/>
      <c r="AC70" s="847"/>
      <c r="AD70" s="714"/>
      <c r="AE70" s="805"/>
      <c r="AF70" s="640"/>
      <c r="AG70" s="638"/>
      <c r="AH70" s="638"/>
      <c r="AI70" s="728"/>
      <c r="AJ70" s="714"/>
      <c r="AK70" s="805"/>
      <c r="AL70" s="847"/>
      <c r="AM70" s="714"/>
      <c r="AN70" s="805"/>
      <c r="AO70" s="640"/>
      <c r="AP70" s="638"/>
      <c r="AQ70" s="638"/>
      <c r="AR70" s="728"/>
      <c r="AS70" s="714"/>
      <c r="AT70" s="805"/>
      <c r="AU70" s="847"/>
      <c r="AV70" s="714"/>
      <c r="AW70" s="805"/>
      <c r="AX70" s="640"/>
      <c r="AY70" s="638"/>
      <c r="AZ70" s="638"/>
      <c r="BB70">
        <f t="shared" si="1"/>
        <v>0</v>
      </c>
      <c r="BC70">
        <f t="shared" si="2"/>
        <v>0</v>
      </c>
      <c r="BD70">
        <f t="shared" si="3"/>
        <v>0</v>
      </c>
      <c r="BE70">
        <f t="shared" si="4"/>
        <v>0</v>
      </c>
      <c r="BF70">
        <f t="shared" si="5"/>
        <v>0</v>
      </c>
      <c r="BG70">
        <f t="shared" si="6"/>
        <v>0</v>
      </c>
      <c r="BH70">
        <f t="shared" si="7"/>
        <v>0</v>
      </c>
      <c r="BI70">
        <f t="shared" si="8"/>
        <v>0</v>
      </c>
      <c r="BJ70">
        <f t="shared" si="9"/>
        <v>0</v>
      </c>
      <c r="BK70">
        <f t="shared" si="10"/>
        <v>0</v>
      </c>
      <c r="BL70">
        <f t="shared" si="11"/>
        <v>0</v>
      </c>
      <c r="BM70">
        <f t="shared" si="12"/>
        <v>0</v>
      </c>
      <c r="BN70">
        <f t="shared" si="13"/>
        <v>0</v>
      </c>
      <c r="BO70">
        <f t="shared" si="14"/>
        <v>0</v>
      </c>
      <c r="BP70">
        <f t="shared" si="15"/>
        <v>0</v>
      </c>
      <c r="BQ70">
        <f t="shared" si="16"/>
        <v>0</v>
      </c>
      <c r="BR70">
        <f t="shared" si="17"/>
        <v>0</v>
      </c>
      <c r="BS70">
        <f t="shared" si="18"/>
        <v>0</v>
      </c>
      <c r="BT70">
        <f t="shared" si="19"/>
        <v>0</v>
      </c>
      <c r="BU70">
        <f t="shared" si="20"/>
        <v>0</v>
      </c>
      <c r="BV70" s="293">
        <f t="shared" si="21"/>
        <v>0</v>
      </c>
      <c r="BW70" s="352" t="str">
        <f>IF(BV70=0,"",
IF(SUM($BV$24:BV70)=1,BX70,
IF($BV$144&gt;SUM($BV$24:BV70),_xlfn.CONCAT(", ",BX70),
IF($BV$144=SUM($BV$24:BV70),_xlfn.CONCAT(" y ",BX70)))))</f>
        <v/>
      </c>
      <c r="BX70" s="120" t="s">
        <v>5213</v>
      </c>
      <c r="BY70" s="398">
        <f>IF(AND(CNGE_2026_M1_Secc1_Sub3!$S110&lt;&gt;"",CNGE_2026_M1_Secc1_Sub3!$S110&lt;&gt;1,COUNTA(H70:AZ70)&gt;0),1,0)</f>
        <v>0</v>
      </c>
      <c r="BZ70" s="290">
        <f t="shared" si="30"/>
        <v>0</v>
      </c>
      <c r="CA70" s="293">
        <f t="shared" si="22"/>
        <v>0</v>
      </c>
      <c r="CB70" s="283" t="str">
        <f>IF(CA70=0,"",
IF(SUM($CA$24:CA70)=1,CC70,
IF($CA$144&gt;SUM($CA$24:CA70),_xlfn.CONCAT(", ",CC70),
IF($CA$144=SUM($CA$24:CA70),_xlfn.CONCAT(" y ",CC70)))))</f>
        <v/>
      </c>
      <c r="CC70" s="33" t="s">
        <v>5213</v>
      </c>
      <c r="CD70" s="441">
        <f>IF(COUNTA(K70,T70,AC70,AL70,AU70)=SUM(CNGE_2026_M1_Secc1_Sub3!Y110),0,1)</f>
        <v>0</v>
      </c>
      <c r="CE70" s="282">
        <f t="shared" si="23"/>
        <v>0</v>
      </c>
      <c r="CF70" s="283" t="str">
        <f>IF(CE70=0,"",
IF(SUM($CE$24:CE70)=1,CG70,
IF($CE$144&gt;SUM($CE$24:CE70),_xlfn.CONCAT(", ",CG70),
IF($CE$144=SUM($CE$24:CE70),_xlfn.CONCAT(" y ",CG70)))))</f>
        <v/>
      </c>
      <c r="CG70" s="120" t="s">
        <v>5213</v>
      </c>
      <c r="CH70" s="370">
        <f>IF(OR(N70="NS",W70="NS",AF70="NS",AO70="NS",AX70="NS",CNGE_2026_M1_Secc1_Sub2!$M422="NS"),0,IF(AND(N70="NA",W70="NA",AF70="NA",AO70="NA",AX70="NA",CNGE_2026_M1_Secc1_Sub2!$M422="NA"),0,IF(SUM(N70,W70,AF70,AO70,AX70)&lt;=CNGE_2026_M1_Secc1_Sub2!$M422,0,1)))</f>
        <v>0</v>
      </c>
      <c r="CI70" s="371">
        <f>IF(OR(O70="NS",X70="NS",AG70="NS",AP70="NS",AY70="NS",CNGE_2026_M1_Secc1_Sub2!$S422="NS"),0,IF(AND(O70="NA",X70="NA",AG70="NA",AP70="NA",AY70="NA",CNGE_2026_M1_Secc1_Sub2!$S422="NA"),0,IF(SUM(O70,X70,AG70,AP70,AY70)&lt;=CNGE_2026_M1_Secc1_Sub2!$S422,0,1)))</f>
        <v>0</v>
      </c>
      <c r="CJ70" s="372">
        <f>IF(OR(P70="NS",Y70="NS",AH70="NS",AQ70="NS",AZ70="NS",CNGE_2026_M1_Secc1_Sub2!$Y422="NS"),0,IF(AND(P70="NA",Y70="NA",AH70="NA",AQ70="NA",AZ70="NA",CNGE_2026_M1_Secc1_Sub2!$Y422="NA"),0,IF(SUM(P70,Y70,AH70,AQ70,AZ70)&lt;=CNGE_2026_M1_Secc1_Sub2!$Y422,0,1)))</f>
        <v>0</v>
      </c>
      <c r="CK70" s="282">
        <f t="shared" si="24"/>
        <v>0</v>
      </c>
      <c r="CL70" s="283" t="str">
        <f>IF(CK70=0,"",
IF(SUM($CK$24:CK70)=1,CM70,
IF($CK$144&gt;SUM($CK$24:CK70),_xlfn.CONCAT(", ",CM70),
IF($CK$144=SUM($CK$24:CK70),_xlfn.CONCAT(" y ",CM70)))))</f>
        <v/>
      </c>
      <c r="CM70" s="33" t="s">
        <v>5213</v>
      </c>
      <c r="CN70" s="535">
        <f>SUM(CNGE_2026_M1_Secc1_Sub3!$Y110)</f>
        <v>0</v>
      </c>
      <c r="CO70" s="629" cm="1">
        <f t="array" aca="1" ref="CO70" ca="1">IF(OR(K70=" ",AND(EXACT(UPPER(TRIM(SUBSTITUTE(K70,CHAR(160)," "))),TRIM(SUBSTITUTE(K70,CHAR(160)," "))),SUMPRODUCT(--ISNUMBER(MATCH(MID(TRIM(SUBSTITUTE(K70,CHAR(160)," ")),ROW(INDIRECT("1:"&amp;LEN(TRIM(SUBSTITUTE(K70,CHAR(160)," "))))),1),{"A","B","C","D","E","F","G","H","I","J","K","L","M","N","O","P","Q","R","S","T","U","V","W","X","Y","Z","Ñ","0","1","2","3","4","5","6","7","8","9"," "},0)))=LEN(TRIM(SUBSTITUTE(K70,CHAR(160)," "))))),0,1)</f>
        <v>0</v>
      </c>
      <c r="CP70" s="629" cm="1">
        <f t="array" aca="1" ref="CP70" ca="1">IF(OR(T70=" ",AND(EXACT(UPPER(TRIM(SUBSTITUTE(T70,CHAR(160)," "))),TRIM(SUBSTITUTE(T70,CHAR(160)," "))),SUMPRODUCT(--ISNUMBER(MATCH(MID(TRIM(SUBSTITUTE(T70,CHAR(160)," ")),ROW(INDIRECT("1:"&amp;LEN(TRIM(SUBSTITUTE(T70,CHAR(160)," "))))),1),{"A","B","C","D","E","F","G","H","I","J","K","L","M","N","O","P","Q","R","S","T","U","V","W","X","Y","Z","Ñ","0","1","2","3","4","5","6","7","8","9"," "},0)))=LEN(TRIM(SUBSTITUTE(T70,CHAR(160)," "))))),0,1)</f>
        <v>0</v>
      </c>
      <c r="CQ70" s="629" cm="1">
        <f t="array" aca="1" ref="CQ70" ca="1">IF(OR(AC70=" ",AND(EXACT(UPPER(TRIM(SUBSTITUTE(AC70,CHAR(160)," "))),TRIM(SUBSTITUTE(AC70,CHAR(160)," "))),SUMPRODUCT(--ISNUMBER(MATCH(MID(TRIM(SUBSTITUTE(AC70,CHAR(160)," ")),ROW(INDIRECT("1:"&amp;LEN(TRIM(SUBSTITUTE(AC70,CHAR(160)," "))))),1),{"A","B","C","D","E","F","G","H","I","J","K","L","M","N","O","P","Q","R","S","T","U","V","W","X","Y","Z","Ñ","0","1","2","3","4","5","6","7","8","9"," "},0)))=LEN(TRIM(SUBSTITUTE(AC70,CHAR(160)," "))))),0,1)</f>
        <v>0</v>
      </c>
      <c r="CR70" s="629" cm="1">
        <f t="array" aca="1" ref="CR70" ca="1">IF(OR(AL70=" ",AND(EXACT(UPPER(TRIM(SUBSTITUTE(AL70,CHAR(160)," "))),TRIM(SUBSTITUTE(AL70,CHAR(160)," "))),SUMPRODUCT(--ISNUMBER(MATCH(MID(TRIM(SUBSTITUTE(AL70,CHAR(160)," ")),ROW(INDIRECT("1:"&amp;LEN(TRIM(SUBSTITUTE(AL70,CHAR(160)," "))))),1),{"A","B","C","D","E","F","G","H","I","J","K","L","M","N","O","P","Q","R","S","T","U","V","W","X","Y","Z","Ñ","0","1","2","3","4","5","6","7","8","9"," "},0)))=LEN(TRIM(SUBSTITUTE(AL70,CHAR(160)," "))))),0,1)</f>
        <v>0</v>
      </c>
      <c r="CS70" s="629" cm="1">
        <f t="array" aca="1" ref="CS70" ca="1">IF(OR(AU70=" ",AND(EXACT(UPPER(TRIM(SUBSTITUTE(AU70,CHAR(160)," "))),TRIM(SUBSTITUTE(AU70,CHAR(160)," "))),SUMPRODUCT(--ISNUMBER(MATCH(MID(TRIM(SUBSTITUTE(AU70,CHAR(160)," ")),ROW(INDIRECT("1:"&amp;LEN(TRIM(SUBSTITUTE(AU70,CHAR(160)," "))))),1),{"A","B","C","D","E","F","G","H","I","J","K","L","M","N","O","P","Q","R","S","T","U","V","W","X","Y","Z","Ñ","0","1","2","3","4","5","6","7","8","9"," "},0)))=LEN(TRIM(SUBSTITUTE(AU70,CHAR(160)," "))))),0,1)</f>
        <v>0</v>
      </c>
      <c r="CT70" s="634">
        <f t="shared" si="25"/>
        <v>0</v>
      </c>
      <c r="CU70" s="634">
        <f t="shared" si="26"/>
        <v>0</v>
      </c>
      <c r="CV70" s="634">
        <f t="shared" si="27"/>
        <v>0</v>
      </c>
      <c r="CW70" s="634">
        <f t="shared" si="28"/>
        <v>0</v>
      </c>
      <c r="CX70" s="634">
        <f t="shared" si="29"/>
        <v>0</v>
      </c>
      <c r="CY70" s="107"/>
      <c r="CZ70" s="107"/>
      <c r="DA70" s="107"/>
      <c r="DB70" s="107"/>
      <c r="DN70" s="107"/>
      <c r="DO70" s="107"/>
      <c r="DP70" s="107"/>
      <c r="DQ70" s="107"/>
      <c r="DR70" s="107"/>
      <c r="DS70" s="107"/>
      <c r="DT70" s="107"/>
      <c r="DU70" s="107"/>
      <c r="DV70" s="107"/>
      <c r="DY70"/>
    </row>
    <row r="71" spans="1:129" ht="15" customHeight="1">
      <c r="A71" s="128"/>
      <c r="C71" s="35" t="s">
        <v>5214</v>
      </c>
      <c r="D71" s="800" t="str">
        <f>IF(CNGE_2026_M1_Secc1_Sub1!$D88="","",CNGE_2026_M1_Secc1_Sub1!$D88)</f>
        <v/>
      </c>
      <c r="E71" s="723"/>
      <c r="F71" s="723"/>
      <c r="G71" s="724"/>
      <c r="H71" s="728"/>
      <c r="I71" s="714"/>
      <c r="J71" s="805"/>
      <c r="K71" s="847"/>
      <c r="L71" s="714"/>
      <c r="M71" s="805"/>
      <c r="N71" s="640"/>
      <c r="O71" s="638"/>
      <c r="P71" s="638"/>
      <c r="Q71" s="728"/>
      <c r="R71" s="714"/>
      <c r="S71" s="805"/>
      <c r="T71" s="847"/>
      <c r="U71" s="714"/>
      <c r="V71" s="805"/>
      <c r="W71" s="640"/>
      <c r="X71" s="638"/>
      <c r="Y71" s="638"/>
      <c r="Z71" s="728"/>
      <c r="AA71" s="714"/>
      <c r="AB71" s="805"/>
      <c r="AC71" s="847"/>
      <c r="AD71" s="714"/>
      <c r="AE71" s="805"/>
      <c r="AF71" s="640"/>
      <c r="AG71" s="638"/>
      <c r="AH71" s="638"/>
      <c r="AI71" s="728"/>
      <c r="AJ71" s="714"/>
      <c r="AK71" s="805"/>
      <c r="AL71" s="847"/>
      <c r="AM71" s="714"/>
      <c r="AN71" s="805"/>
      <c r="AO71" s="640"/>
      <c r="AP71" s="638"/>
      <c r="AQ71" s="638"/>
      <c r="AR71" s="728"/>
      <c r="AS71" s="714"/>
      <c r="AT71" s="805"/>
      <c r="AU71" s="847"/>
      <c r="AV71" s="714"/>
      <c r="AW71" s="805"/>
      <c r="AX71" s="640"/>
      <c r="AY71" s="638"/>
      <c r="AZ71" s="638"/>
      <c r="BB71">
        <f t="shared" si="1"/>
        <v>0</v>
      </c>
      <c r="BC71">
        <f t="shared" si="2"/>
        <v>0</v>
      </c>
      <c r="BD71">
        <f t="shared" si="3"/>
        <v>0</v>
      </c>
      <c r="BE71">
        <f t="shared" si="4"/>
        <v>0</v>
      </c>
      <c r="BF71">
        <f t="shared" si="5"/>
        <v>0</v>
      </c>
      <c r="BG71">
        <f t="shared" si="6"/>
        <v>0</v>
      </c>
      <c r="BH71">
        <f t="shared" si="7"/>
        <v>0</v>
      </c>
      <c r="BI71">
        <f t="shared" si="8"/>
        <v>0</v>
      </c>
      <c r="BJ71">
        <f t="shared" si="9"/>
        <v>0</v>
      </c>
      <c r="BK71">
        <f t="shared" si="10"/>
        <v>0</v>
      </c>
      <c r="BL71">
        <f t="shared" si="11"/>
        <v>0</v>
      </c>
      <c r="BM71">
        <f t="shared" si="12"/>
        <v>0</v>
      </c>
      <c r="BN71">
        <f t="shared" si="13"/>
        <v>0</v>
      </c>
      <c r="BO71">
        <f t="shared" si="14"/>
        <v>0</v>
      </c>
      <c r="BP71">
        <f t="shared" si="15"/>
        <v>0</v>
      </c>
      <c r="BQ71">
        <f t="shared" si="16"/>
        <v>0</v>
      </c>
      <c r="BR71">
        <f t="shared" si="17"/>
        <v>0</v>
      </c>
      <c r="BS71">
        <f t="shared" si="18"/>
        <v>0</v>
      </c>
      <c r="BT71">
        <f t="shared" si="19"/>
        <v>0</v>
      </c>
      <c r="BU71">
        <f t="shared" si="20"/>
        <v>0</v>
      </c>
      <c r="BV71" s="293">
        <f t="shared" si="21"/>
        <v>0</v>
      </c>
      <c r="BW71" s="352" t="str">
        <f>IF(BV71=0,"",
IF(SUM($BV$24:BV71)=1,BX71,
IF($BV$144&gt;SUM($BV$24:BV71),_xlfn.CONCAT(", ",BX71),
IF($BV$144=SUM($BV$24:BV71),_xlfn.CONCAT(" y ",BX71)))))</f>
        <v/>
      </c>
      <c r="BX71" s="120" t="s">
        <v>5215</v>
      </c>
      <c r="BY71" s="398">
        <f>IF(AND(CNGE_2026_M1_Secc1_Sub3!$S111&lt;&gt;"",CNGE_2026_M1_Secc1_Sub3!$S111&lt;&gt;1,COUNTA(H71:AZ71)&gt;0),1,0)</f>
        <v>0</v>
      </c>
      <c r="BZ71" s="290">
        <f t="shared" si="30"/>
        <v>0</v>
      </c>
      <c r="CA71" s="293">
        <f t="shared" si="22"/>
        <v>0</v>
      </c>
      <c r="CB71" s="283" t="str">
        <f>IF(CA71=0,"",
IF(SUM($CA$24:CA71)=1,CC71,
IF($CA$144&gt;SUM($CA$24:CA71),_xlfn.CONCAT(", ",CC71),
IF($CA$144=SUM($CA$24:CA71),_xlfn.CONCAT(" y ",CC71)))))</f>
        <v/>
      </c>
      <c r="CC71" s="33" t="s">
        <v>5215</v>
      </c>
      <c r="CD71" s="441">
        <f>IF(COUNTA(K71,T71,AC71,AL71,AU71)=SUM(CNGE_2026_M1_Secc1_Sub3!Y111),0,1)</f>
        <v>0</v>
      </c>
      <c r="CE71" s="282">
        <f t="shared" si="23"/>
        <v>0</v>
      </c>
      <c r="CF71" s="283" t="str">
        <f>IF(CE71=0,"",
IF(SUM($CE$24:CE71)=1,CG71,
IF($CE$144&gt;SUM($CE$24:CE71),_xlfn.CONCAT(", ",CG71),
IF($CE$144=SUM($CE$24:CE71),_xlfn.CONCAT(" y ",CG71)))))</f>
        <v/>
      </c>
      <c r="CG71" s="120" t="s">
        <v>5215</v>
      </c>
      <c r="CH71" s="370">
        <f>IF(OR(N71="NS",W71="NS",AF71="NS",AO71="NS",AX71="NS",CNGE_2026_M1_Secc1_Sub2!$M423="NS"),0,IF(AND(N71="NA",W71="NA",AF71="NA",AO71="NA",AX71="NA",CNGE_2026_M1_Secc1_Sub2!$M423="NA"),0,IF(SUM(N71,W71,AF71,AO71,AX71)&lt;=CNGE_2026_M1_Secc1_Sub2!$M423,0,1)))</f>
        <v>0</v>
      </c>
      <c r="CI71" s="371">
        <f>IF(OR(O71="NS",X71="NS",AG71="NS",AP71="NS",AY71="NS",CNGE_2026_M1_Secc1_Sub2!$S423="NS"),0,IF(AND(O71="NA",X71="NA",AG71="NA",AP71="NA",AY71="NA",CNGE_2026_M1_Secc1_Sub2!$S423="NA"),0,IF(SUM(O71,X71,AG71,AP71,AY71)&lt;=CNGE_2026_M1_Secc1_Sub2!$S423,0,1)))</f>
        <v>0</v>
      </c>
      <c r="CJ71" s="372">
        <f>IF(OR(P71="NS",Y71="NS",AH71="NS",AQ71="NS",AZ71="NS",CNGE_2026_M1_Secc1_Sub2!$Y423="NS"),0,IF(AND(P71="NA",Y71="NA",AH71="NA",AQ71="NA",AZ71="NA",CNGE_2026_M1_Secc1_Sub2!$Y423="NA"),0,IF(SUM(P71,Y71,AH71,AQ71,AZ71)&lt;=CNGE_2026_M1_Secc1_Sub2!$Y423,0,1)))</f>
        <v>0</v>
      </c>
      <c r="CK71" s="282">
        <f t="shared" si="24"/>
        <v>0</v>
      </c>
      <c r="CL71" s="283" t="str">
        <f>IF(CK71=0,"",
IF(SUM($CK$24:CK71)=1,CM71,
IF($CK$144&gt;SUM($CK$24:CK71),_xlfn.CONCAT(", ",CM71),
IF($CK$144=SUM($CK$24:CK71),_xlfn.CONCAT(" y ",CM71)))))</f>
        <v/>
      </c>
      <c r="CM71" s="33" t="s">
        <v>5215</v>
      </c>
      <c r="CN71" s="535">
        <f>SUM(CNGE_2026_M1_Secc1_Sub3!$Y111)</f>
        <v>0</v>
      </c>
      <c r="CO71" s="629" cm="1">
        <f t="array" aca="1" ref="CO71" ca="1">IF(OR(K71=" ",AND(EXACT(UPPER(TRIM(SUBSTITUTE(K71,CHAR(160)," "))),TRIM(SUBSTITUTE(K71,CHAR(160)," "))),SUMPRODUCT(--ISNUMBER(MATCH(MID(TRIM(SUBSTITUTE(K71,CHAR(160)," ")),ROW(INDIRECT("1:"&amp;LEN(TRIM(SUBSTITUTE(K71,CHAR(160)," "))))),1),{"A","B","C","D","E","F","G","H","I","J","K","L","M","N","O","P","Q","R","S","T","U","V","W","X","Y","Z","Ñ","0","1","2","3","4","5","6","7","8","9"," "},0)))=LEN(TRIM(SUBSTITUTE(K71,CHAR(160)," "))))),0,1)</f>
        <v>0</v>
      </c>
      <c r="CP71" s="629" cm="1">
        <f t="array" aca="1" ref="CP71" ca="1">IF(OR(T71=" ",AND(EXACT(UPPER(TRIM(SUBSTITUTE(T71,CHAR(160)," "))),TRIM(SUBSTITUTE(T71,CHAR(160)," "))),SUMPRODUCT(--ISNUMBER(MATCH(MID(TRIM(SUBSTITUTE(T71,CHAR(160)," ")),ROW(INDIRECT("1:"&amp;LEN(TRIM(SUBSTITUTE(T71,CHAR(160)," "))))),1),{"A","B","C","D","E","F","G","H","I","J","K","L","M","N","O","P","Q","R","S","T","U","V","W","X","Y","Z","Ñ","0","1","2","3","4","5","6","7","8","9"," "},0)))=LEN(TRIM(SUBSTITUTE(T71,CHAR(160)," "))))),0,1)</f>
        <v>0</v>
      </c>
      <c r="CQ71" s="629" cm="1">
        <f t="array" aca="1" ref="CQ71" ca="1">IF(OR(AC71=" ",AND(EXACT(UPPER(TRIM(SUBSTITUTE(AC71,CHAR(160)," "))),TRIM(SUBSTITUTE(AC71,CHAR(160)," "))),SUMPRODUCT(--ISNUMBER(MATCH(MID(TRIM(SUBSTITUTE(AC71,CHAR(160)," ")),ROW(INDIRECT("1:"&amp;LEN(TRIM(SUBSTITUTE(AC71,CHAR(160)," "))))),1),{"A","B","C","D","E","F","G","H","I","J","K","L","M","N","O","P","Q","R","S","T","U","V","W","X","Y","Z","Ñ","0","1","2","3","4","5","6","7","8","9"," "},0)))=LEN(TRIM(SUBSTITUTE(AC71,CHAR(160)," "))))),0,1)</f>
        <v>0</v>
      </c>
      <c r="CR71" s="629" cm="1">
        <f t="array" aca="1" ref="CR71" ca="1">IF(OR(AL71=" ",AND(EXACT(UPPER(TRIM(SUBSTITUTE(AL71,CHAR(160)," "))),TRIM(SUBSTITUTE(AL71,CHAR(160)," "))),SUMPRODUCT(--ISNUMBER(MATCH(MID(TRIM(SUBSTITUTE(AL71,CHAR(160)," ")),ROW(INDIRECT("1:"&amp;LEN(TRIM(SUBSTITUTE(AL71,CHAR(160)," "))))),1),{"A","B","C","D","E","F","G","H","I","J","K","L","M","N","O","P","Q","R","S","T","U","V","W","X","Y","Z","Ñ","0","1","2","3","4","5","6","7","8","9"," "},0)))=LEN(TRIM(SUBSTITUTE(AL71,CHAR(160)," "))))),0,1)</f>
        <v>0</v>
      </c>
      <c r="CS71" s="629" cm="1">
        <f t="array" aca="1" ref="CS71" ca="1">IF(OR(AU71=" ",AND(EXACT(UPPER(TRIM(SUBSTITUTE(AU71,CHAR(160)," "))),TRIM(SUBSTITUTE(AU71,CHAR(160)," "))),SUMPRODUCT(--ISNUMBER(MATCH(MID(TRIM(SUBSTITUTE(AU71,CHAR(160)," ")),ROW(INDIRECT("1:"&amp;LEN(TRIM(SUBSTITUTE(AU71,CHAR(160)," "))))),1),{"A","B","C","D","E","F","G","H","I","J","K","L","M","N","O","P","Q","R","S","T","U","V","W","X","Y","Z","Ñ","0","1","2","3","4","5","6","7","8","9"," "},0)))=LEN(TRIM(SUBSTITUTE(AU71,CHAR(160)," "))))),0,1)</f>
        <v>0</v>
      </c>
      <c r="CT71" s="634">
        <f t="shared" si="25"/>
        <v>0</v>
      </c>
      <c r="CU71" s="634">
        <f t="shared" si="26"/>
        <v>0</v>
      </c>
      <c r="CV71" s="634">
        <f t="shared" si="27"/>
        <v>0</v>
      </c>
      <c r="CW71" s="634">
        <f t="shared" si="28"/>
        <v>0</v>
      </c>
      <c r="CX71" s="634">
        <f t="shared" si="29"/>
        <v>0</v>
      </c>
      <c r="CY71" s="107"/>
      <c r="CZ71" s="107"/>
      <c r="DA71" s="107"/>
      <c r="DB71" s="107"/>
      <c r="DN71" s="107"/>
      <c r="DO71" s="107"/>
      <c r="DP71" s="107"/>
      <c r="DQ71" s="107"/>
      <c r="DR71" s="107"/>
      <c r="DS71" s="107"/>
      <c r="DT71" s="107"/>
      <c r="DU71" s="107"/>
      <c r="DV71" s="107"/>
      <c r="DY71"/>
    </row>
    <row r="72" spans="1:129" ht="15" customHeight="1">
      <c r="A72" s="128"/>
      <c r="C72" s="35" t="s">
        <v>5216</v>
      </c>
      <c r="D72" s="800" t="str">
        <f>IF(CNGE_2026_M1_Secc1_Sub1!$D89="","",CNGE_2026_M1_Secc1_Sub1!$D89)</f>
        <v/>
      </c>
      <c r="E72" s="723"/>
      <c r="F72" s="723"/>
      <c r="G72" s="724"/>
      <c r="H72" s="728"/>
      <c r="I72" s="714"/>
      <c r="J72" s="805"/>
      <c r="K72" s="847"/>
      <c r="L72" s="714"/>
      <c r="M72" s="805"/>
      <c r="N72" s="640"/>
      <c r="O72" s="638"/>
      <c r="P72" s="638"/>
      <c r="Q72" s="728"/>
      <c r="R72" s="714"/>
      <c r="S72" s="805"/>
      <c r="T72" s="847"/>
      <c r="U72" s="714"/>
      <c r="V72" s="805"/>
      <c r="W72" s="640"/>
      <c r="X72" s="638"/>
      <c r="Y72" s="638"/>
      <c r="Z72" s="728"/>
      <c r="AA72" s="714"/>
      <c r="AB72" s="805"/>
      <c r="AC72" s="847"/>
      <c r="AD72" s="714"/>
      <c r="AE72" s="805"/>
      <c r="AF72" s="640"/>
      <c r="AG72" s="638"/>
      <c r="AH72" s="638"/>
      <c r="AI72" s="728"/>
      <c r="AJ72" s="714"/>
      <c r="AK72" s="805"/>
      <c r="AL72" s="847"/>
      <c r="AM72" s="714"/>
      <c r="AN72" s="805"/>
      <c r="AO72" s="640"/>
      <c r="AP72" s="638"/>
      <c r="AQ72" s="638"/>
      <c r="AR72" s="728"/>
      <c r="AS72" s="714"/>
      <c r="AT72" s="805"/>
      <c r="AU72" s="847"/>
      <c r="AV72" s="714"/>
      <c r="AW72" s="805"/>
      <c r="AX72" s="640"/>
      <c r="AY72" s="638"/>
      <c r="AZ72" s="638"/>
      <c r="BB72">
        <f t="shared" si="1"/>
        <v>0</v>
      </c>
      <c r="BC72">
        <f t="shared" si="2"/>
        <v>0</v>
      </c>
      <c r="BD72">
        <f t="shared" si="3"/>
        <v>0</v>
      </c>
      <c r="BE72">
        <f t="shared" si="4"/>
        <v>0</v>
      </c>
      <c r="BF72">
        <f t="shared" si="5"/>
        <v>0</v>
      </c>
      <c r="BG72">
        <f t="shared" si="6"/>
        <v>0</v>
      </c>
      <c r="BH72">
        <f t="shared" si="7"/>
        <v>0</v>
      </c>
      <c r="BI72">
        <f t="shared" si="8"/>
        <v>0</v>
      </c>
      <c r="BJ72">
        <f t="shared" si="9"/>
        <v>0</v>
      </c>
      <c r="BK72">
        <f t="shared" si="10"/>
        <v>0</v>
      </c>
      <c r="BL72">
        <f t="shared" si="11"/>
        <v>0</v>
      </c>
      <c r="BM72">
        <f t="shared" si="12"/>
        <v>0</v>
      </c>
      <c r="BN72">
        <f t="shared" si="13"/>
        <v>0</v>
      </c>
      <c r="BO72">
        <f t="shared" si="14"/>
        <v>0</v>
      </c>
      <c r="BP72">
        <f t="shared" si="15"/>
        <v>0</v>
      </c>
      <c r="BQ72">
        <f t="shared" si="16"/>
        <v>0</v>
      </c>
      <c r="BR72">
        <f t="shared" si="17"/>
        <v>0</v>
      </c>
      <c r="BS72">
        <f t="shared" si="18"/>
        <v>0</v>
      </c>
      <c r="BT72">
        <f t="shared" si="19"/>
        <v>0</v>
      </c>
      <c r="BU72">
        <f t="shared" si="20"/>
        <v>0</v>
      </c>
      <c r="BV72" s="293">
        <f t="shared" si="21"/>
        <v>0</v>
      </c>
      <c r="BW72" s="352" t="str">
        <f>IF(BV72=0,"",
IF(SUM($BV$24:BV72)=1,BX72,
IF($BV$144&gt;SUM($BV$24:BV72),_xlfn.CONCAT(", ",BX72),
IF($BV$144=SUM($BV$24:BV72),_xlfn.CONCAT(" y ",BX72)))))</f>
        <v/>
      </c>
      <c r="BX72" s="120" t="s">
        <v>5217</v>
      </c>
      <c r="BY72" s="398">
        <f>IF(AND(CNGE_2026_M1_Secc1_Sub3!$S112&lt;&gt;"",CNGE_2026_M1_Secc1_Sub3!$S112&lt;&gt;1,COUNTA(H72:AZ72)&gt;0),1,0)</f>
        <v>0</v>
      </c>
      <c r="BZ72" s="290">
        <f t="shared" si="30"/>
        <v>0</v>
      </c>
      <c r="CA72" s="293">
        <f t="shared" si="22"/>
        <v>0</v>
      </c>
      <c r="CB72" s="283" t="str">
        <f>IF(CA72=0,"",
IF(SUM($CA$24:CA72)=1,CC72,
IF($CA$144&gt;SUM($CA$24:CA72),_xlfn.CONCAT(", ",CC72),
IF($CA$144=SUM($CA$24:CA72),_xlfn.CONCAT(" y ",CC72)))))</f>
        <v/>
      </c>
      <c r="CC72" s="33" t="s">
        <v>5217</v>
      </c>
      <c r="CD72" s="441">
        <f>IF(COUNTA(K72,T72,AC72,AL72,AU72)=SUM(CNGE_2026_M1_Secc1_Sub3!Y112),0,1)</f>
        <v>0</v>
      </c>
      <c r="CE72" s="282">
        <f t="shared" si="23"/>
        <v>0</v>
      </c>
      <c r="CF72" s="283" t="str">
        <f>IF(CE72=0,"",
IF(SUM($CE$24:CE72)=1,CG72,
IF($CE$144&gt;SUM($CE$24:CE72),_xlfn.CONCAT(", ",CG72),
IF($CE$144=SUM($CE$24:CE72),_xlfn.CONCAT(" y ",CG72)))))</f>
        <v/>
      </c>
      <c r="CG72" s="120" t="s">
        <v>5217</v>
      </c>
      <c r="CH72" s="370">
        <f>IF(OR(N72="NS",W72="NS",AF72="NS",AO72="NS",AX72="NS",CNGE_2026_M1_Secc1_Sub2!$M424="NS"),0,IF(AND(N72="NA",W72="NA",AF72="NA",AO72="NA",AX72="NA",CNGE_2026_M1_Secc1_Sub2!$M424="NA"),0,IF(SUM(N72,W72,AF72,AO72,AX72)&lt;=CNGE_2026_M1_Secc1_Sub2!$M424,0,1)))</f>
        <v>0</v>
      </c>
      <c r="CI72" s="371">
        <f>IF(OR(O72="NS",X72="NS",AG72="NS",AP72="NS",AY72="NS",CNGE_2026_M1_Secc1_Sub2!$S424="NS"),0,IF(AND(O72="NA",X72="NA",AG72="NA",AP72="NA",AY72="NA",CNGE_2026_M1_Secc1_Sub2!$S424="NA"),0,IF(SUM(O72,X72,AG72,AP72,AY72)&lt;=CNGE_2026_M1_Secc1_Sub2!$S424,0,1)))</f>
        <v>0</v>
      </c>
      <c r="CJ72" s="372">
        <f>IF(OR(P72="NS",Y72="NS",AH72="NS",AQ72="NS",AZ72="NS",CNGE_2026_M1_Secc1_Sub2!$Y424="NS"),0,IF(AND(P72="NA",Y72="NA",AH72="NA",AQ72="NA",AZ72="NA",CNGE_2026_M1_Secc1_Sub2!$Y424="NA"),0,IF(SUM(P72,Y72,AH72,AQ72,AZ72)&lt;=CNGE_2026_M1_Secc1_Sub2!$Y424,0,1)))</f>
        <v>0</v>
      </c>
      <c r="CK72" s="282">
        <f t="shared" si="24"/>
        <v>0</v>
      </c>
      <c r="CL72" s="283" t="str">
        <f>IF(CK72=0,"",
IF(SUM($CK$24:CK72)=1,CM72,
IF($CK$144&gt;SUM($CK$24:CK72),_xlfn.CONCAT(", ",CM72),
IF($CK$144=SUM($CK$24:CK72),_xlfn.CONCAT(" y ",CM72)))))</f>
        <v/>
      </c>
      <c r="CM72" s="33" t="s">
        <v>5217</v>
      </c>
      <c r="CN72" s="535">
        <f>SUM(CNGE_2026_M1_Secc1_Sub3!$Y112)</f>
        <v>0</v>
      </c>
      <c r="CO72" s="629" cm="1">
        <f t="array" aca="1" ref="CO72" ca="1">IF(OR(K72=" ",AND(EXACT(UPPER(TRIM(SUBSTITUTE(K72,CHAR(160)," "))),TRIM(SUBSTITUTE(K72,CHAR(160)," "))),SUMPRODUCT(--ISNUMBER(MATCH(MID(TRIM(SUBSTITUTE(K72,CHAR(160)," ")),ROW(INDIRECT("1:"&amp;LEN(TRIM(SUBSTITUTE(K72,CHAR(160)," "))))),1),{"A","B","C","D","E","F","G","H","I","J","K","L","M","N","O","P","Q","R","S","T","U","V","W","X","Y","Z","Ñ","0","1","2","3","4","5","6","7","8","9"," "},0)))=LEN(TRIM(SUBSTITUTE(K72,CHAR(160)," "))))),0,1)</f>
        <v>0</v>
      </c>
      <c r="CP72" s="629" cm="1">
        <f t="array" aca="1" ref="CP72" ca="1">IF(OR(T72=" ",AND(EXACT(UPPER(TRIM(SUBSTITUTE(T72,CHAR(160)," "))),TRIM(SUBSTITUTE(T72,CHAR(160)," "))),SUMPRODUCT(--ISNUMBER(MATCH(MID(TRIM(SUBSTITUTE(T72,CHAR(160)," ")),ROW(INDIRECT("1:"&amp;LEN(TRIM(SUBSTITUTE(T72,CHAR(160)," "))))),1),{"A","B","C","D","E","F","G","H","I","J","K","L","M","N","O","P","Q","R","S","T","U","V","W","X","Y","Z","Ñ","0","1","2","3","4","5","6","7","8","9"," "},0)))=LEN(TRIM(SUBSTITUTE(T72,CHAR(160)," "))))),0,1)</f>
        <v>0</v>
      </c>
      <c r="CQ72" s="629" cm="1">
        <f t="array" aca="1" ref="CQ72" ca="1">IF(OR(AC72=" ",AND(EXACT(UPPER(TRIM(SUBSTITUTE(AC72,CHAR(160)," "))),TRIM(SUBSTITUTE(AC72,CHAR(160)," "))),SUMPRODUCT(--ISNUMBER(MATCH(MID(TRIM(SUBSTITUTE(AC72,CHAR(160)," ")),ROW(INDIRECT("1:"&amp;LEN(TRIM(SUBSTITUTE(AC72,CHAR(160)," "))))),1),{"A","B","C","D","E","F","G","H","I","J","K","L","M","N","O","P","Q","R","S","T","U","V","W","X","Y","Z","Ñ","0","1","2","3","4","5","6","7","8","9"," "},0)))=LEN(TRIM(SUBSTITUTE(AC72,CHAR(160)," "))))),0,1)</f>
        <v>0</v>
      </c>
      <c r="CR72" s="629" cm="1">
        <f t="array" aca="1" ref="CR72" ca="1">IF(OR(AL72=" ",AND(EXACT(UPPER(TRIM(SUBSTITUTE(AL72,CHAR(160)," "))),TRIM(SUBSTITUTE(AL72,CHAR(160)," "))),SUMPRODUCT(--ISNUMBER(MATCH(MID(TRIM(SUBSTITUTE(AL72,CHAR(160)," ")),ROW(INDIRECT("1:"&amp;LEN(TRIM(SUBSTITUTE(AL72,CHAR(160)," "))))),1),{"A","B","C","D","E","F","G","H","I","J","K","L","M","N","O","P","Q","R","S","T","U","V","W","X","Y","Z","Ñ","0","1","2","3","4","5","6","7","8","9"," "},0)))=LEN(TRIM(SUBSTITUTE(AL72,CHAR(160)," "))))),0,1)</f>
        <v>0</v>
      </c>
      <c r="CS72" s="629" cm="1">
        <f t="array" aca="1" ref="CS72" ca="1">IF(OR(AU72=" ",AND(EXACT(UPPER(TRIM(SUBSTITUTE(AU72,CHAR(160)," "))),TRIM(SUBSTITUTE(AU72,CHAR(160)," "))),SUMPRODUCT(--ISNUMBER(MATCH(MID(TRIM(SUBSTITUTE(AU72,CHAR(160)," ")),ROW(INDIRECT("1:"&amp;LEN(TRIM(SUBSTITUTE(AU72,CHAR(160)," "))))),1),{"A","B","C","D","E","F","G","H","I","J","K","L","M","N","O","P","Q","R","S","T","U","V","W","X","Y","Z","Ñ","0","1","2","3","4","5","6","7","8","9"," "},0)))=LEN(TRIM(SUBSTITUTE(AU72,CHAR(160)," "))))),0,1)</f>
        <v>0</v>
      </c>
      <c r="CT72" s="634">
        <f t="shared" si="25"/>
        <v>0</v>
      </c>
      <c r="CU72" s="634">
        <f t="shared" si="26"/>
        <v>0</v>
      </c>
      <c r="CV72" s="634">
        <f t="shared" si="27"/>
        <v>0</v>
      </c>
      <c r="CW72" s="634">
        <f t="shared" si="28"/>
        <v>0</v>
      </c>
      <c r="CX72" s="634">
        <f t="shared" si="29"/>
        <v>0</v>
      </c>
      <c r="CY72" s="107"/>
      <c r="CZ72" s="107"/>
      <c r="DA72" s="107"/>
      <c r="DB72" s="107"/>
      <c r="DN72" s="107"/>
      <c r="DO72" s="107"/>
      <c r="DP72" s="107"/>
      <c r="DQ72" s="107"/>
      <c r="DR72" s="107"/>
      <c r="DS72" s="107"/>
      <c r="DT72" s="107"/>
      <c r="DU72" s="107"/>
      <c r="DV72" s="107"/>
      <c r="DY72"/>
    </row>
    <row r="73" spans="1:129" ht="15" customHeight="1">
      <c r="A73" s="128"/>
      <c r="C73" s="35" t="s">
        <v>5218</v>
      </c>
      <c r="D73" s="800" t="str">
        <f>IF(CNGE_2026_M1_Secc1_Sub1!$D90="","",CNGE_2026_M1_Secc1_Sub1!$D90)</f>
        <v/>
      </c>
      <c r="E73" s="723"/>
      <c r="F73" s="723"/>
      <c r="G73" s="724"/>
      <c r="H73" s="728"/>
      <c r="I73" s="714"/>
      <c r="J73" s="805"/>
      <c r="K73" s="847"/>
      <c r="L73" s="714"/>
      <c r="M73" s="805"/>
      <c r="N73" s="640"/>
      <c r="O73" s="638"/>
      <c r="P73" s="638"/>
      <c r="Q73" s="728"/>
      <c r="R73" s="714"/>
      <c r="S73" s="805"/>
      <c r="T73" s="847"/>
      <c r="U73" s="714"/>
      <c r="V73" s="805"/>
      <c r="W73" s="640"/>
      <c r="X73" s="638"/>
      <c r="Y73" s="638"/>
      <c r="Z73" s="728"/>
      <c r="AA73" s="714"/>
      <c r="AB73" s="805"/>
      <c r="AC73" s="847"/>
      <c r="AD73" s="714"/>
      <c r="AE73" s="805"/>
      <c r="AF73" s="640"/>
      <c r="AG73" s="638"/>
      <c r="AH73" s="638"/>
      <c r="AI73" s="728"/>
      <c r="AJ73" s="714"/>
      <c r="AK73" s="805"/>
      <c r="AL73" s="847"/>
      <c r="AM73" s="714"/>
      <c r="AN73" s="805"/>
      <c r="AO73" s="640"/>
      <c r="AP73" s="638"/>
      <c r="AQ73" s="638"/>
      <c r="AR73" s="728"/>
      <c r="AS73" s="714"/>
      <c r="AT73" s="805"/>
      <c r="AU73" s="847"/>
      <c r="AV73" s="714"/>
      <c r="AW73" s="805"/>
      <c r="AX73" s="640"/>
      <c r="AY73" s="638"/>
      <c r="AZ73" s="638"/>
      <c r="BB73">
        <f t="shared" si="1"/>
        <v>0</v>
      </c>
      <c r="BC73">
        <f t="shared" si="2"/>
        <v>0</v>
      </c>
      <c r="BD73">
        <f t="shared" si="3"/>
        <v>0</v>
      </c>
      <c r="BE73">
        <f t="shared" si="4"/>
        <v>0</v>
      </c>
      <c r="BF73">
        <f t="shared" si="5"/>
        <v>0</v>
      </c>
      <c r="BG73">
        <f t="shared" si="6"/>
        <v>0</v>
      </c>
      <c r="BH73">
        <f t="shared" si="7"/>
        <v>0</v>
      </c>
      <c r="BI73">
        <f t="shared" si="8"/>
        <v>0</v>
      </c>
      <c r="BJ73">
        <f t="shared" si="9"/>
        <v>0</v>
      </c>
      <c r="BK73">
        <f t="shared" si="10"/>
        <v>0</v>
      </c>
      <c r="BL73">
        <f t="shared" si="11"/>
        <v>0</v>
      </c>
      <c r="BM73">
        <f t="shared" si="12"/>
        <v>0</v>
      </c>
      <c r="BN73">
        <f t="shared" si="13"/>
        <v>0</v>
      </c>
      <c r="BO73">
        <f t="shared" si="14"/>
        <v>0</v>
      </c>
      <c r="BP73">
        <f t="shared" si="15"/>
        <v>0</v>
      </c>
      <c r="BQ73">
        <f t="shared" si="16"/>
        <v>0</v>
      </c>
      <c r="BR73">
        <f t="shared" si="17"/>
        <v>0</v>
      </c>
      <c r="BS73">
        <f t="shared" si="18"/>
        <v>0</v>
      </c>
      <c r="BT73">
        <f t="shared" si="19"/>
        <v>0</v>
      </c>
      <c r="BU73">
        <f t="shared" si="20"/>
        <v>0</v>
      </c>
      <c r="BV73" s="293">
        <f t="shared" si="21"/>
        <v>0</v>
      </c>
      <c r="BW73" s="352" t="str">
        <f>IF(BV73=0,"",
IF(SUM($BV$24:BV73)=1,BX73,
IF($BV$144&gt;SUM($BV$24:BV73),_xlfn.CONCAT(", ",BX73),
IF($BV$144=SUM($BV$24:BV73),_xlfn.CONCAT(" y ",BX73)))))</f>
        <v/>
      </c>
      <c r="BX73" s="120" t="s">
        <v>5219</v>
      </c>
      <c r="BY73" s="398">
        <f>IF(AND(CNGE_2026_M1_Secc1_Sub3!$S113&lt;&gt;"",CNGE_2026_M1_Secc1_Sub3!$S113&lt;&gt;1,COUNTA(H73:AZ73)&gt;0),1,0)</f>
        <v>0</v>
      </c>
      <c r="BZ73" s="290">
        <f t="shared" si="30"/>
        <v>0</v>
      </c>
      <c r="CA73" s="293">
        <f t="shared" si="22"/>
        <v>0</v>
      </c>
      <c r="CB73" s="283" t="str">
        <f>IF(CA73=0,"",
IF(SUM($CA$24:CA73)=1,CC73,
IF($CA$144&gt;SUM($CA$24:CA73),_xlfn.CONCAT(", ",CC73),
IF($CA$144=SUM($CA$24:CA73),_xlfn.CONCAT(" y ",CC73)))))</f>
        <v/>
      </c>
      <c r="CC73" s="33" t="s">
        <v>5219</v>
      </c>
      <c r="CD73" s="441">
        <f>IF(COUNTA(K73,T73,AC73,AL73,AU73)=SUM(CNGE_2026_M1_Secc1_Sub3!Y113),0,1)</f>
        <v>0</v>
      </c>
      <c r="CE73" s="282">
        <f t="shared" si="23"/>
        <v>0</v>
      </c>
      <c r="CF73" s="283" t="str">
        <f>IF(CE73=0,"",
IF(SUM($CE$24:CE73)=1,CG73,
IF($CE$144&gt;SUM($CE$24:CE73),_xlfn.CONCAT(", ",CG73),
IF($CE$144=SUM($CE$24:CE73),_xlfn.CONCAT(" y ",CG73)))))</f>
        <v/>
      </c>
      <c r="CG73" s="120" t="s">
        <v>5219</v>
      </c>
      <c r="CH73" s="370">
        <f>IF(OR(N73="NS",W73="NS",AF73="NS",AO73="NS",AX73="NS",CNGE_2026_M1_Secc1_Sub2!$M425="NS"),0,IF(AND(N73="NA",W73="NA",AF73="NA",AO73="NA",AX73="NA",CNGE_2026_M1_Secc1_Sub2!$M425="NA"),0,IF(SUM(N73,W73,AF73,AO73,AX73)&lt;=CNGE_2026_M1_Secc1_Sub2!$M425,0,1)))</f>
        <v>0</v>
      </c>
      <c r="CI73" s="371">
        <f>IF(OR(O73="NS",X73="NS",AG73="NS",AP73="NS",AY73="NS",CNGE_2026_M1_Secc1_Sub2!$S425="NS"),0,IF(AND(O73="NA",X73="NA",AG73="NA",AP73="NA",AY73="NA",CNGE_2026_M1_Secc1_Sub2!$S425="NA"),0,IF(SUM(O73,X73,AG73,AP73,AY73)&lt;=CNGE_2026_M1_Secc1_Sub2!$S425,0,1)))</f>
        <v>0</v>
      </c>
      <c r="CJ73" s="372">
        <f>IF(OR(P73="NS",Y73="NS",AH73="NS",AQ73="NS",AZ73="NS",CNGE_2026_M1_Secc1_Sub2!$Y425="NS"),0,IF(AND(P73="NA",Y73="NA",AH73="NA",AQ73="NA",AZ73="NA",CNGE_2026_M1_Secc1_Sub2!$Y425="NA"),0,IF(SUM(P73,Y73,AH73,AQ73,AZ73)&lt;=CNGE_2026_M1_Secc1_Sub2!$Y425,0,1)))</f>
        <v>0</v>
      </c>
      <c r="CK73" s="282">
        <f t="shared" si="24"/>
        <v>0</v>
      </c>
      <c r="CL73" s="283" t="str">
        <f>IF(CK73=0,"",
IF(SUM($CK$24:CK73)=1,CM73,
IF($CK$144&gt;SUM($CK$24:CK73),_xlfn.CONCAT(", ",CM73),
IF($CK$144=SUM($CK$24:CK73),_xlfn.CONCAT(" y ",CM73)))))</f>
        <v/>
      </c>
      <c r="CM73" s="33" t="s">
        <v>5219</v>
      </c>
      <c r="CN73" s="535">
        <f>SUM(CNGE_2026_M1_Secc1_Sub3!$Y113)</f>
        <v>0</v>
      </c>
      <c r="CO73" s="629" cm="1">
        <f t="array" aca="1" ref="CO73" ca="1">IF(OR(K73=" ",AND(EXACT(UPPER(TRIM(SUBSTITUTE(K73,CHAR(160)," "))),TRIM(SUBSTITUTE(K73,CHAR(160)," "))),SUMPRODUCT(--ISNUMBER(MATCH(MID(TRIM(SUBSTITUTE(K73,CHAR(160)," ")),ROW(INDIRECT("1:"&amp;LEN(TRIM(SUBSTITUTE(K73,CHAR(160)," "))))),1),{"A","B","C","D","E","F","G","H","I","J","K","L","M","N","O","P","Q","R","S","T","U","V","W","X","Y","Z","Ñ","0","1","2","3","4","5","6","7","8","9"," "},0)))=LEN(TRIM(SUBSTITUTE(K73,CHAR(160)," "))))),0,1)</f>
        <v>0</v>
      </c>
      <c r="CP73" s="629" cm="1">
        <f t="array" aca="1" ref="CP73" ca="1">IF(OR(T73=" ",AND(EXACT(UPPER(TRIM(SUBSTITUTE(T73,CHAR(160)," "))),TRIM(SUBSTITUTE(T73,CHAR(160)," "))),SUMPRODUCT(--ISNUMBER(MATCH(MID(TRIM(SUBSTITUTE(T73,CHAR(160)," ")),ROW(INDIRECT("1:"&amp;LEN(TRIM(SUBSTITUTE(T73,CHAR(160)," "))))),1),{"A","B","C","D","E","F","G","H","I","J","K","L","M","N","O","P","Q","R","S","T","U","V","W","X","Y","Z","Ñ","0","1","2","3","4","5","6","7","8","9"," "},0)))=LEN(TRIM(SUBSTITUTE(T73,CHAR(160)," "))))),0,1)</f>
        <v>0</v>
      </c>
      <c r="CQ73" s="629" cm="1">
        <f t="array" aca="1" ref="CQ73" ca="1">IF(OR(AC73=" ",AND(EXACT(UPPER(TRIM(SUBSTITUTE(AC73,CHAR(160)," "))),TRIM(SUBSTITUTE(AC73,CHAR(160)," "))),SUMPRODUCT(--ISNUMBER(MATCH(MID(TRIM(SUBSTITUTE(AC73,CHAR(160)," ")),ROW(INDIRECT("1:"&amp;LEN(TRIM(SUBSTITUTE(AC73,CHAR(160)," "))))),1),{"A","B","C","D","E","F","G","H","I","J","K","L","M","N","O","P","Q","R","S","T","U","V","W","X","Y","Z","Ñ","0","1","2","3","4","5","6","7","8","9"," "},0)))=LEN(TRIM(SUBSTITUTE(AC73,CHAR(160)," "))))),0,1)</f>
        <v>0</v>
      </c>
      <c r="CR73" s="629" cm="1">
        <f t="array" aca="1" ref="CR73" ca="1">IF(OR(AL73=" ",AND(EXACT(UPPER(TRIM(SUBSTITUTE(AL73,CHAR(160)," "))),TRIM(SUBSTITUTE(AL73,CHAR(160)," "))),SUMPRODUCT(--ISNUMBER(MATCH(MID(TRIM(SUBSTITUTE(AL73,CHAR(160)," ")),ROW(INDIRECT("1:"&amp;LEN(TRIM(SUBSTITUTE(AL73,CHAR(160)," "))))),1),{"A","B","C","D","E","F","G","H","I","J","K","L","M","N","O","P","Q","R","S","T","U","V","W","X","Y","Z","Ñ","0","1","2","3","4","5","6","7","8","9"," "},0)))=LEN(TRIM(SUBSTITUTE(AL73,CHAR(160)," "))))),0,1)</f>
        <v>0</v>
      </c>
      <c r="CS73" s="629" cm="1">
        <f t="array" aca="1" ref="CS73" ca="1">IF(OR(AU73=" ",AND(EXACT(UPPER(TRIM(SUBSTITUTE(AU73,CHAR(160)," "))),TRIM(SUBSTITUTE(AU73,CHAR(160)," "))),SUMPRODUCT(--ISNUMBER(MATCH(MID(TRIM(SUBSTITUTE(AU73,CHAR(160)," ")),ROW(INDIRECT("1:"&amp;LEN(TRIM(SUBSTITUTE(AU73,CHAR(160)," "))))),1),{"A","B","C","D","E","F","G","H","I","J","K","L","M","N","O","P","Q","R","S","T","U","V","W","X","Y","Z","Ñ","0","1","2","3","4","5","6","7","8","9"," "},0)))=LEN(TRIM(SUBSTITUTE(AU73,CHAR(160)," "))))),0,1)</f>
        <v>0</v>
      </c>
      <c r="CT73" s="634">
        <f t="shared" si="25"/>
        <v>0</v>
      </c>
      <c r="CU73" s="634">
        <f t="shared" si="26"/>
        <v>0</v>
      </c>
      <c r="CV73" s="634">
        <f t="shared" si="27"/>
        <v>0</v>
      </c>
      <c r="CW73" s="634">
        <f t="shared" si="28"/>
        <v>0</v>
      </c>
      <c r="CX73" s="634">
        <f t="shared" si="29"/>
        <v>0</v>
      </c>
      <c r="CY73" s="107"/>
      <c r="CZ73" s="107"/>
      <c r="DA73" s="107"/>
      <c r="DB73" s="107"/>
      <c r="DN73" s="107"/>
      <c r="DO73" s="107"/>
      <c r="DP73" s="107"/>
      <c r="DQ73" s="107"/>
      <c r="DR73" s="107"/>
      <c r="DS73" s="107"/>
      <c r="DT73" s="107"/>
      <c r="DU73" s="107"/>
      <c r="DV73" s="107"/>
      <c r="DY73"/>
    </row>
    <row r="74" spans="1:129" ht="15" customHeight="1">
      <c r="A74" s="128"/>
      <c r="C74" s="35" t="s">
        <v>5220</v>
      </c>
      <c r="D74" s="800" t="str">
        <f>IF(CNGE_2026_M1_Secc1_Sub1!$D91="","",CNGE_2026_M1_Secc1_Sub1!$D91)</f>
        <v/>
      </c>
      <c r="E74" s="723"/>
      <c r="F74" s="723"/>
      <c r="G74" s="724"/>
      <c r="H74" s="728"/>
      <c r="I74" s="714"/>
      <c r="J74" s="805"/>
      <c r="K74" s="847"/>
      <c r="L74" s="714"/>
      <c r="M74" s="805"/>
      <c r="N74" s="640"/>
      <c r="O74" s="638"/>
      <c r="P74" s="638"/>
      <c r="Q74" s="728"/>
      <c r="R74" s="714"/>
      <c r="S74" s="805"/>
      <c r="T74" s="847"/>
      <c r="U74" s="714"/>
      <c r="V74" s="805"/>
      <c r="W74" s="640"/>
      <c r="X74" s="638"/>
      <c r="Y74" s="638"/>
      <c r="Z74" s="728"/>
      <c r="AA74" s="714"/>
      <c r="AB74" s="805"/>
      <c r="AC74" s="847"/>
      <c r="AD74" s="714"/>
      <c r="AE74" s="805"/>
      <c r="AF74" s="640"/>
      <c r="AG74" s="638"/>
      <c r="AH74" s="638"/>
      <c r="AI74" s="728"/>
      <c r="AJ74" s="714"/>
      <c r="AK74" s="805"/>
      <c r="AL74" s="847"/>
      <c r="AM74" s="714"/>
      <c r="AN74" s="805"/>
      <c r="AO74" s="640"/>
      <c r="AP74" s="638"/>
      <c r="AQ74" s="638"/>
      <c r="AR74" s="728"/>
      <c r="AS74" s="714"/>
      <c r="AT74" s="805"/>
      <c r="AU74" s="847"/>
      <c r="AV74" s="714"/>
      <c r="AW74" s="805"/>
      <c r="AX74" s="640"/>
      <c r="AY74" s="638"/>
      <c r="AZ74" s="638"/>
      <c r="BB74">
        <f t="shared" si="1"/>
        <v>0</v>
      </c>
      <c r="BC74">
        <f t="shared" si="2"/>
        <v>0</v>
      </c>
      <c r="BD74">
        <f t="shared" si="3"/>
        <v>0</v>
      </c>
      <c r="BE74">
        <f t="shared" si="4"/>
        <v>0</v>
      </c>
      <c r="BF74">
        <f t="shared" si="5"/>
        <v>0</v>
      </c>
      <c r="BG74">
        <f t="shared" si="6"/>
        <v>0</v>
      </c>
      <c r="BH74">
        <f t="shared" si="7"/>
        <v>0</v>
      </c>
      <c r="BI74">
        <f t="shared" si="8"/>
        <v>0</v>
      </c>
      <c r="BJ74">
        <f t="shared" si="9"/>
        <v>0</v>
      </c>
      <c r="BK74">
        <f t="shared" si="10"/>
        <v>0</v>
      </c>
      <c r="BL74">
        <f t="shared" si="11"/>
        <v>0</v>
      </c>
      <c r="BM74">
        <f t="shared" si="12"/>
        <v>0</v>
      </c>
      <c r="BN74">
        <f t="shared" si="13"/>
        <v>0</v>
      </c>
      <c r="BO74">
        <f t="shared" si="14"/>
        <v>0</v>
      </c>
      <c r="BP74">
        <f t="shared" si="15"/>
        <v>0</v>
      </c>
      <c r="BQ74">
        <f t="shared" si="16"/>
        <v>0</v>
      </c>
      <c r="BR74">
        <f t="shared" si="17"/>
        <v>0</v>
      </c>
      <c r="BS74">
        <f t="shared" si="18"/>
        <v>0</v>
      </c>
      <c r="BT74">
        <f t="shared" si="19"/>
        <v>0</v>
      </c>
      <c r="BU74">
        <f t="shared" si="20"/>
        <v>0</v>
      </c>
      <c r="BV74" s="293">
        <f t="shared" si="21"/>
        <v>0</v>
      </c>
      <c r="BW74" s="352" t="str">
        <f>IF(BV74=0,"",
IF(SUM($BV$24:BV74)=1,BX74,
IF($BV$144&gt;SUM($BV$24:BV74),_xlfn.CONCAT(", ",BX74),
IF($BV$144=SUM($BV$24:BV74),_xlfn.CONCAT(" y ",BX74)))))</f>
        <v/>
      </c>
      <c r="BX74" s="120" t="s">
        <v>5221</v>
      </c>
      <c r="BY74" s="398">
        <f>IF(AND(CNGE_2026_M1_Secc1_Sub3!$S114&lt;&gt;"",CNGE_2026_M1_Secc1_Sub3!$S114&lt;&gt;1,COUNTA(H74:AZ74)&gt;0),1,0)</f>
        <v>0</v>
      </c>
      <c r="BZ74" s="290">
        <f t="shared" si="30"/>
        <v>0</v>
      </c>
      <c r="CA74" s="293">
        <f t="shared" si="22"/>
        <v>0</v>
      </c>
      <c r="CB74" s="283" t="str">
        <f>IF(CA74=0,"",
IF(SUM($CA$24:CA74)=1,CC74,
IF($CA$144&gt;SUM($CA$24:CA74),_xlfn.CONCAT(", ",CC74),
IF($CA$144=SUM($CA$24:CA74),_xlfn.CONCAT(" y ",CC74)))))</f>
        <v/>
      </c>
      <c r="CC74" s="33" t="s">
        <v>5221</v>
      </c>
      <c r="CD74" s="441">
        <f>IF(COUNTA(K74,T74,AC74,AL74,AU74)=SUM(CNGE_2026_M1_Secc1_Sub3!Y114),0,1)</f>
        <v>0</v>
      </c>
      <c r="CE74" s="282">
        <f t="shared" si="23"/>
        <v>0</v>
      </c>
      <c r="CF74" s="283" t="str">
        <f>IF(CE74=0,"",
IF(SUM($CE$24:CE74)=1,CG74,
IF($CE$144&gt;SUM($CE$24:CE74),_xlfn.CONCAT(", ",CG74),
IF($CE$144=SUM($CE$24:CE74),_xlfn.CONCAT(" y ",CG74)))))</f>
        <v/>
      </c>
      <c r="CG74" s="120" t="s">
        <v>5221</v>
      </c>
      <c r="CH74" s="370">
        <f>IF(OR(N74="NS",W74="NS",AF74="NS",AO74="NS",AX74="NS",CNGE_2026_M1_Secc1_Sub2!$M426="NS"),0,IF(AND(N74="NA",W74="NA",AF74="NA",AO74="NA",AX74="NA",CNGE_2026_M1_Secc1_Sub2!$M426="NA"),0,IF(SUM(N74,W74,AF74,AO74,AX74)&lt;=CNGE_2026_M1_Secc1_Sub2!$M426,0,1)))</f>
        <v>0</v>
      </c>
      <c r="CI74" s="371">
        <f>IF(OR(O74="NS",X74="NS",AG74="NS",AP74="NS",AY74="NS",CNGE_2026_M1_Secc1_Sub2!$S426="NS"),0,IF(AND(O74="NA",X74="NA",AG74="NA",AP74="NA",AY74="NA",CNGE_2026_M1_Secc1_Sub2!$S426="NA"),0,IF(SUM(O74,X74,AG74,AP74,AY74)&lt;=CNGE_2026_M1_Secc1_Sub2!$S426,0,1)))</f>
        <v>0</v>
      </c>
      <c r="CJ74" s="372">
        <f>IF(OR(P74="NS",Y74="NS",AH74="NS",AQ74="NS",AZ74="NS",CNGE_2026_M1_Secc1_Sub2!$Y426="NS"),0,IF(AND(P74="NA",Y74="NA",AH74="NA",AQ74="NA",AZ74="NA",CNGE_2026_M1_Secc1_Sub2!$Y426="NA"),0,IF(SUM(P74,Y74,AH74,AQ74,AZ74)&lt;=CNGE_2026_M1_Secc1_Sub2!$Y426,0,1)))</f>
        <v>0</v>
      </c>
      <c r="CK74" s="282">
        <f t="shared" si="24"/>
        <v>0</v>
      </c>
      <c r="CL74" s="283" t="str">
        <f>IF(CK74=0,"",
IF(SUM($CK$24:CK74)=1,CM74,
IF($CK$144&gt;SUM($CK$24:CK74),_xlfn.CONCAT(", ",CM74),
IF($CK$144=SUM($CK$24:CK74),_xlfn.CONCAT(" y ",CM74)))))</f>
        <v/>
      </c>
      <c r="CM74" s="33" t="s">
        <v>5221</v>
      </c>
      <c r="CN74" s="535">
        <f>SUM(CNGE_2026_M1_Secc1_Sub3!$Y114)</f>
        <v>0</v>
      </c>
      <c r="CO74" s="629" cm="1">
        <f t="array" aca="1" ref="CO74" ca="1">IF(OR(K74=" ",AND(EXACT(UPPER(TRIM(SUBSTITUTE(K74,CHAR(160)," "))),TRIM(SUBSTITUTE(K74,CHAR(160)," "))),SUMPRODUCT(--ISNUMBER(MATCH(MID(TRIM(SUBSTITUTE(K74,CHAR(160)," ")),ROW(INDIRECT("1:"&amp;LEN(TRIM(SUBSTITUTE(K74,CHAR(160)," "))))),1),{"A","B","C","D","E","F","G","H","I","J","K","L","M","N","O","P","Q","R","S","T","U","V","W","X","Y","Z","Ñ","0","1","2","3","4","5","6","7","8","9"," "},0)))=LEN(TRIM(SUBSTITUTE(K74,CHAR(160)," "))))),0,1)</f>
        <v>0</v>
      </c>
      <c r="CP74" s="629" cm="1">
        <f t="array" aca="1" ref="CP74" ca="1">IF(OR(T74=" ",AND(EXACT(UPPER(TRIM(SUBSTITUTE(T74,CHAR(160)," "))),TRIM(SUBSTITUTE(T74,CHAR(160)," "))),SUMPRODUCT(--ISNUMBER(MATCH(MID(TRIM(SUBSTITUTE(T74,CHAR(160)," ")),ROW(INDIRECT("1:"&amp;LEN(TRIM(SUBSTITUTE(T74,CHAR(160)," "))))),1),{"A","B","C","D","E","F","G","H","I","J","K","L","M","N","O","P","Q","R","S","T","U","V","W","X","Y","Z","Ñ","0","1","2","3","4","5","6","7","8","9"," "},0)))=LEN(TRIM(SUBSTITUTE(T74,CHAR(160)," "))))),0,1)</f>
        <v>0</v>
      </c>
      <c r="CQ74" s="629" cm="1">
        <f t="array" aca="1" ref="CQ74" ca="1">IF(OR(AC74=" ",AND(EXACT(UPPER(TRIM(SUBSTITUTE(AC74,CHAR(160)," "))),TRIM(SUBSTITUTE(AC74,CHAR(160)," "))),SUMPRODUCT(--ISNUMBER(MATCH(MID(TRIM(SUBSTITUTE(AC74,CHAR(160)," ")),ROW(INDIRECT("1:"&amp;LEN(TRIM(SUBSTITUTE(AC74,CHAR(160)," "))))),1),{"A","B","C","D","E","F","G","H","I","J","K","L","M","N","O","P","Q","R","S","T","U","V","W","X","Y","Z","Ñ","0","1","2","3","4","5","6","7","8","9"," "},0)))=LEN(TRIM(SUBSTITUTE(AC74,CHAR(160)," "))))),0,1)</f>
        <v>0</v>
      </c>
      <c r="CR74" s="629" cm="1">
        <f t="array" aca="1" ref="CR74" ca="1">IF(OR(AL74=" ",AND(EXACT(UPPER(TRIM(SUBSTITUTE(AL74,CHAR(160)," "))),TRIM(SUBSTITUTE(AL74,CHAR(160)," "))),SUMPRODUCT(--ISNUMBER(MATCH(MID(TRIM(SUBSTITUTE(AL74,CHAR(160)," ")),ROW(INDIRECT("1:"&amp;LEN(TRIM(SUBSTITUTE(AL74,CHAR(160)," "))))),1),{"A","B","C","D","E","F","G","H","I","J","K","L","M","N","O","P","Q","R","S","T","U","V","W","X","Y","Z","Ñ","0","1","2","3","4","5","6","7","8","9"," "},0)))=LEN(TRIM(SUBSTITUTE(AL74,CHAR(160)," "))))),0,1)</f>
        <v>0</v>
      </c>
      <c r="CS74" s="629" cm="1">
        <f t="array" aca="1" ref="CS74" ca="1">IF(OR(AU74=" ",AND(EXACT(UPPER(TRIM(SUBSTITUTE(AU74,CHAR(160)," "))),TRIM(SUBSTITUTE(AU74,CHAR(160)," "))),SUMPRODUCT(--ISNUMBER(MATCH(MID(TRIM(SUBSTITUTE(AU74,CHAR(160)," ")),ROW(INDIRECT("1:"&amp;LEN(TRIM(SUBSTITUTE(AU74,CHAR(160)," "))))),1),{"A","B","C","D","E","F","G","H","I","J","K","L","M","N","O","P","Q","R","S","T","U","V","W","X","Y","Z","Ñ","0","1","2","3","4","5","6","7","8","9"," "},0)))=LEN(TRIM(SUBSTITUTE(AU74,CHAR(160)," "))))),0,1)</f>
        <v>0</v>
      </c>
      <c r="CT74" s="634">
        <f t="shared" si="25"/>
        <v>0</v>
      </c>
      <c r="CU74" s="634">
        <f t="shared" si="26"/>
        <v>0</v>
      </c>
      <c r="CV74" s="634">
        <f t="shared" si="27"/>
        <v>0</v>
      </c>
      <c r="CW74" s="634">
        <f t="shared" si="28"/>
        <v>0</v>
      </c>
      <c r="CX74" s="634">
        <f t="shared" si="29"/>
        <v>0</v>
      </c>
      <c r="CY74" s="107"/>
      <c r="CZ74" s="107"/>
      <c r="DA74" s="107"/>
      <c r="DB74" s="107"/>
      <c r="DN74" s="107"/>
      <c r="DO74" s="107"/>
      <c r="DP74" s="107"/>
      <c r="DQ74" s="107"/>
      <c r="DR74" s="107"/>
      <c r="DS74" s="107"/>
      <c r="DT74" s="107"/>
      <c r="DU74" s="107"/>
      <c r="DV74" s="107"/>
      <c r="DY74"/>
    </row>
    <row r="75" spans="1:129" ht="15" customHeight="1">
      <c r="A75" s="128"/>
      <c r="C75" s="35" t="s">
        <v>5222</v>
      </c>
      <c r="D75" s="800" t="str">
        <f>IF(CNGE_2026_M1_Secc1_Sub1!$D92="","",CNGE_2026_M1_Secc1_Sub1!$D92)</f>
        <v/>
      </c>
      <c r="E75" s="723"/>
      <c r="F75" s="723"/>
      <c r="G75" s="724"/>
      <c r="H75" s="728"/>
      <c r="I75" s="714"/>
      <c r="J75" s="805"/>
      <c r="K75" s="847"/>
      <c r="L75" s="714"/>
      <c r="M75" s="805"/>
      <c r="N75" s="640"/>
      <c r="O75" s="638"/>
      <c r="P75" s="638"/>
      <c r="Q75" s="728"/>
      <c r="R75" s="714"/>
      <c r="S75" s="805"/>
      <c r="T75" s="847"/>
      <c r="U75" s="714"/>
      <c r="V75" s="805"/>
      <c r="W75" s="640"/>
      <c r="X75" s="638"/>
      <c r="Y75" s="638"/>
      <c r="Z75" s="728"/>
      <c r="AA75" s="714"/>
      <c r="AB75" s="805"/>
      <c r="AC75" s="847"/>
      <c r="AD75" s="714"/>
      <c r="AE75" s="805"/>
      <c r="AF75" s="640"/>
      <c r="AG75" s="638"/>
      <c r="AH75" s="638"/>
      <c r="AI75" s="728"/>
      <c r="AJ75" s="714"/>
      <c r="AK75" s="805"/>
      <c r="AL75" s="847"/>
      <c r="AM75" s="714"/>
      <c r="AN75" s="805"/>
      <c r="AO75" s="640"/>
      <c r="AP75" s="638"/>
      <c r="AQ75" s="638"/>
      <c r="AR75" s="728"/>
      <c r="AS75" s="714"/>
      <c r="AT75" s="805"/>
      <c r="AU75" s="847"/>
      <c r="AV75" s="714"/>
      <c r="AW75" s="805"/>
      <c r="AX75" s="640"/>
      <c r="AY75" s="638"/>
      <c r="AZ75" s="638"/>
      <c r="BB75">
        <f t="shared" si="1"/>
        <v>0</v>
      </c>
      <c r="BC75">
        <f t="shared" si="2"/>
        <v>0</v>
      </c>
      <c r="BD75">
        <f t="shared" si="3"/>
        <v>0</v>
      </c>
      <c r="BE75">
        <f t="shared" si="4"/>
        <v>0</v>
      </c>
      <c r="BF75">
        <f t="shared" si="5"/>
        <v>0</v>
      </c>
      <c r="BG75">
        <f t="shared" si="6"/>
        <v>0</v>
      </c>
      <c r="BH75">
        <f t="shared" si="7"/>
        <v>0</v>
      </c>
      <c r="BI75">
        <f t="shared" si="8"/>
        <v>0</v>
      </c>
      <c r="BJ75">
        <f t="shared" si="9"/>
        <v>0</v>
      </c>
      <c r="BK75">
        <f t="shared" si="10"/>
        <v>0</v>
      </c>
      <c r="BL75">
        <f t="shared" si="11"/>
        <v>0</v>
      </c>
      <c r="BM75">
        <f t="shared" si="12"/>
        <v>0</v>
      </c>
      <c r="BN75">
        <f t="shared" si="13"/>
        <v>0</v>
      </c>
      <c r="BO75">
        <f t="shared" si="14"/>
        <v>0</v>
      </c>
      <c r="BP75">
        <f t="shared" si="15"/>
        <v>0</v>
      </c>
      <c r="BQ75">
        <f t="shared" si="16"/>
        <v>0</v>
      </c>
      <c r="BR75">
        <f t="shared" si="17"/>
        <v>0</v>
      </c>
      <c r="BS75">
        <f t="shared" si="18"/>
        <v>0</v>
      </c>
      <c r="BT75">
        <f t="shared" si="19"/>
        <v>0</v>
      </c>
      <c r="BU75">
        <f t="shared" si="20"/>
        <v>0</v>
      </c>
      <c r="BV75" s="293">
        <f t="shared" si="21"/>
        <v>0</v>
      </c>
      <c r="BW75" s="352" t="str">
        <f>IF(BV75=0,"",
IF(SUM($BV$24:BV75)=1,BX75,
IF($BV$144&gt;SUM($BV$24:BV75),_xlfn.CONCAT(", ",BX75),
IF($BV$144=SUM($BV$24:BV75),_xlfn.CONCAT(" y ",BX75)))))</f>
        <v/>
      </c>
      <c r="BX75" s="120" t="s">
        <v>5223</v>
      </c>
      <c r="BY75" s="398">
        <f>IF(AND(CNGE_2026_M1_Secc1_Sub3!$S115&lt;&gt;"",CNGE_2026_M1_Secc1_Sub3!$S115&lt;&gt;1,COUNTA(H75:AZ75)&gt;0),1,0)</f>
        <v>0</v>
      </c>
      <c r="BZ75" s="290">
        <f t="shared" si="30"/>
        <v>0</v>
      </c>
      <c r="CA75" s="293">
        <f t="shared" si="22"/>
        <v>0</v>
      </c>
      <c r="CB75" s="283" t="str">
        <f>IF(CA75=0,"",
IF(SUM($CA$24:CA75)=1,CC75,
IF($CA$144&gt;SUM($CA$24:CA75),_xlfn.CONCAT(", ",CC75),
IF($CA$144=SUM($CA$24:CA75),_xlfn.CONCAT(" y ",CC75)))))</f>
        <v/>
      </c>
      <c r="CC75" s="33" t="s">
        <v>5223</v>
      </c>
      <c r="CD75" s="441">
        <f>IF(COUNTA(K75,T75,AC75,AL75,AU75)=SUM(CNGE_2026_M1_Secc1_Sub3!Y115),0,1)</f>
        <v>0</v>
      </c>
      <c r="CE75" s="282">
        <f t="shared" si="23"/>
        <v>0</v>
      </c>
      <c r="CF75" s="283" t="str">
        <f>IF(CE75=0,"",
IF(SUM($CE$24:CE75)=1,CG75,
IF($CE$144&gt;SUM($CE$24:CE75),_xlfn.CONCAT(", ",CG75),
IF($CE$144=SUM($CE$24:CE75),_xlfn.CONCAT(" y ",CG75)))))</f>
        <v/>
      </c>
      <c r="CG75" s="120" t="s">
        <v>5223</v>
      </c>
      <c r="CH75" s="370">
        <f>IF(OR(N75="NS",W75="NS",AF75="NS",AO75="NS",AX75="NS",CNGE_2026_M1_Secc1_Sub2!$M427="NS"),0,IF(AND(N75="NA",W75="NA",AF75="NA",AO75="NA",AX75="NA",CNGE_2026_M1_Secc1_Sub2!$M427="NA"),0,IF(SUM(N75,W75,AF75,AO75,AX75)&lt;=CNGE_2026_M1_Secc1_Sub2!$M427,0,1)))</f>
        <v>0</v>
      </c>
      <c r="CI75" s="371">
        <f>IF(OR(O75="NS",X75="NS",AG75="NS",AP75="NS",AY75="NS",CNGE_2026_M1_Secc1_Sub2!$S427="NS"),0,IF(AND(O75="NA",X75="NA",AG75="NA",AP75="NA",AY75="NA",CNGE_2026_M1_Secc1_Sub2!$S427="NA"),0,IF(SUM(O75,X75,AG75,AP75,AY75)&lt;=CNGE_2026_M1_Secc1_Sub2!$S427,0,1)))</f>
        <v>0</v>
      </c>
      <c r="CJ75" s="372">
        <f>IF(OR(P75="NS",Y75="NS",AH75="NS",AQ75="NS",AZ75="NS",CNGE_2026_M1_Secc1_Sub2!$Y427="NS"),0,IF(AND(P75="NA",Y75="NA",AH75="NA",AQ75="NA",AZ75="NA",CNGE_2026_M1_Secc1_Sub2!$Y427="NA"),0,IF(SUM(P75,Y75,AH75,AQ75,AZ75)&lt;=CNGE_2026_M1_Secc1_Sub2!$Y427,0,1)))</f>
        <v>0</v>
      </c>
      <c r="CK75" s="282">
        <f t="shared" si="24"/>
        <v>0</v>
      </c>
      <c r="CL75" s="283" t="str">
        <f>IF(CK75=0,"",
IF(SUM($CK$24:CK75)=1,CM75,
IF($CK$144&gt;SUM($CK$24:CK75),_xlfn.CONCAT(", ",CM75),
IF($CK$144=SUM($CK$24:CK75),_xlfn.CONCAT(" y ",CM75)))))</f>
        <v/>
      </c>
      <c r="CM75" s="33" t="s">
        <v>5223</v>
      </c>
      <c r="CN75" s="535">
        <f>SUM(CNGE_2026_M1_Secc1_Sub3!$Y115)</f>
        <v>0</v>
      </c>
      <c r="CO75" s="629" cm="1">
        <f t="array" aca="1" ref="CO75" ca="1">IF(OR(K75=" ",AND(EXACT(UPPER(TRIM(SUBSTITUTE(K75,CHAR(160)," "))),TRIM(SUBSTITUTE(K75,CHAR(160)," "))),SUMPRODUCT(--ISNUMBER(MATCH(MID(TRIM(SUBSTITUTE(K75,CHAR(160)," ")),ROW(INDIRECT("1:"&amp;LEN(TRIM(SUBSTITUTE(K75,CHAR(160)," "))))),1),{"A","B","C","D","E","F","G","H","I","J","K","L","M","N","O","P","Q","R","S","T","U","V","W","X","Y","Z","Ñ","0","1","2","3","4","5","6","7","8","9"," "},0)))=LEN(TRIM(SUBSTITUTE(K75,CHAR(160)," "))))),0,1)</f>
        <v>0</v>
      </c>
      <c r="CP75" s="629" cm="1">
        <f t="array" aca="1" ref="CP75" ca="1">IF(OR(T75=" ",AND(EXACT(UPPER(TRIM(SUBSTITUTE(T75,CHAR(160)," "))),TRIM(SUBSTITUTE(T75,CHAR(160)," "))),SUMPRODUCT(--ISNUMBER(MATCH(MID(TRIM(SUBSTITUTE(T75,CHAR(160)," ")),ROW(INDIRECT("1:"&amp;LEN(TRIM(SUBSTITUTE(T75,CHAR(160)," "))))),1),{"A","B","C","D","E","F","G","H","I","J","K","L","M","N","O","P","Q","R","S","T","U","V","W","X","Y","Z","Ñ","0","1","2","3","4","5","6","7","8","9"," "},0)))=LEN(TRIM(SUBSTITUTE(T75,CHAR(160)," "))))),0,1)</f>
        <v>0</v>
      </c>
      <c r="CQ75" s="629" cm="1">
        <f t="array" aca="1" ref="CQ75" ca="1">IF(OR(AC75=" ",AND(EXACT(UPPER(TRIM(SUBSTITUTE(AC75,CHAR(160)," "))),TRIM(SUBSTITUTE(AC75,CHAR(160)," "))),SUMPRODUCT(--ISNUMBER(MATCH(MID(TRIM(SUBSTITUTE(AC75,CHAR(160)," ")),ROW(INDIRECT("1:"&amp;LEN(TRIM(SUBSTITUTE(AC75,CHAR(160)," "))))),1),{"A","B","C","D","E","F","G","H","I","J","K","L","M","N","O","P","Q","R","S","T","U","V","W","X","Y","Z","Ñ","0","1","2","3","4","5","6","7","8","9"," "},0)))=LEN(TRIM(SUBSTITUTE(AC75,CHAR(160)," "))))),0,1)</f>
        <v>0</v>
      </c>
      <c r="CR75" s="629" cm="1">
        <f t="array" aca="1" ref="CR75" ca="1">IF(OR(AL75=" ",AND(EXACT(UPPER(TRIM(SUBSTITUTE(AL75,CHAR(160)," "))),TRIM(SUBSTITUTE(AL75,CHAR(160)," "))),SUMPRODUCT(--ISNUMBER(MATCH(MID(TRIM(SUBSTITUTE(AL75,CHAR(160)," ")),ROW(INDIRECT("1:"&amp;LEN(TRIM(SUBSTITUTE(AL75,CHAR(160)," "))))),1),{"A","B","C","D","E","F","G","H","I","J","K","L","M","N","O","P","Q","R","S","T","U","V","W","X","Y","Z","Ñ","0","1","2","3","4","5","6","7","8","9"," "},0)))=LEN(TRIM(SUBSTITUTE(AL75,CHAR(160)," "))))),0,1)</f>
        <v>0</v>
      </c>
      <c r="CS75" s="629" cm="1">
        <f t="array" aca="1" ref="CS75" ca="1">IF(OR(AU75=" ",AND(EXACT(UPPER(TRIM(SUBSTITUTE(AU75,CHAR(160)," "))),TRIM(SUBSTITUTE(AU75,CHAR(160)," "))),SUMPRODUCT(--ISNUMBER(MATCH(MID(TRIM(SUBSTITUTE(AU75,CHAR(160)," ")),ROW(INDIRECT("1:"&amp;LEN(TRIM(SUBSTITUTE(AU75,CHAR(160)," "))))),1),{"A","B","C","D","E","F","G","H","I","J","K","L","M","N","O","P","Q","R","S","T","U","V","W","X","Y","Z","Ñ","0","1","2","3","4","5","6","7","8","9"," "},0)))=LEN(TRIM(SUBSTITUTE(AU75,CHAR(160)," "))))),0,1)</f>
        <v>0</v>
      </c>
      <c r="CT75" s="634">
        <f t="shared" si="25"/>
        <v>0</v>
      </c>
      <c r="CU75" s="634">
        <f t="shared" si="26"/>
        <v>0</v>
      </c>
      <c r="CV75" s="634">
        <f t="shared" si="27"/>
        <v>0</v>
      </c>
      <c r="CW75" s="634">
        <f t="shared" si="28"/>
        <v>0</v>
      </c>
      <c r="CX75" s="634">
        <f t="shared" si="29"/>
        <v>0</v>
      </c>
      <c r="CY75" s="107"/>
      <c r="CZ75" s="107"/>
      <c r="DA75" s="107"/>
      <c r="DB75" s="107"/>
      <c r="DN75" s="107"/>
      <c r="DO75" s="107"/>
      <c r="DP75" s="107"/>
      <c r="DQ75" s="107"/>
      <c r="DR75" s="107"/>
      <c r="DS75" s="107"/>
      <c r="DT75" s="107"/>
      <c r="DU75" s="107"/>
      <c r="DV75" s="107"/>
      <c r="DY75"/>
    </row>
    <row r="76" spans="1:129" ht="15" customHeight="1">
      <c r="A76" s="128"/>
      <c r="C76" s="35" t="s">
        <v>5224</v>
      </c>
      <c r="D76" s="800" t="str">
        <f>IF(CNGE_2026_M1_Secc1_Sub1!$D93="","",CNGE_2026_M1_Secc1_Sub1!$D93)</f>
        <v/>
      </c>
      <c r="E76" s="723"/>
      <c r="F76" s="723"/>
      <c r="G76" s="724"/>
      <c r="H76" s="728"/>
      <c r="I76" s="714"/>
      <c r="J76" s="805"/>
      <c r="K76" s="847"/>
      <c r="L76" s="714"/>
      <c r="M76" s="805"/>
      <c r="N76" s="640"/>
      <c r="O76" s="638"/>
      <c r="P76" s="638"/>
      <c r="Q76" s="728"/>
      <c r="R76" s="714"/>
      <c r="S76" s="805"/>
      <c r="T76" s="847"/>
      <c r="U76" s="714"/>
      <c r="V76" s="805"/>
      <c r="W76" s="640"/>
      <c r="X76" s="638"/>
      <c r="Y76" s="638"/>
      <c r="Z76" s="728"/>
      <c r="AA76" s="714"/>
      <c r="AB76" s="805"/>
      <c r="AC76" s="847"/>
      <c r="AD76" s="714"/>
      <c r="AE76" s="805"/>
      <c r="AF76" s="640"/>
      <c r="AG76" s="638"/>
      <c r="AH76" s="638"/>
      <c r="AI76" s="728"/>
      <c r="AJ76" s="714"/>
      <c r="AK76" s="805"/>
      <c r="AL76" s="847"/>
      <c r="AM76" s="714"/>
      <c r="AN76" s="805"/>
      <c r="AO76" s="640"/>
      <c r="AP76" s="638"/>
      <c r="AQ76" s="638"/>
      <c r="AR76" s="728"/>
      <c r="AS76" s="714"/>
      <c r="AT76" s="805"/>
      <c r="AU76" s="847"/>
      <c r="AV76" s="714"/>
      <c r="AW76" s="805"/>
      <c r="AX76" s="640"/>
      <c r="AY76" s="638"/>
      <c r="AZ76" s="638"/>
      <c r="BB76">
        <f t="shared" si="1"/>
        <v>0</v>
      </c>
      <c r="BC76">
        <f t="shared" si="2"/>
        <v>0</v>
      </c>
      <c r="BD76">
        <f t="shared" si="3"/>
        <v>0</v>
      </c>
      <c r="BE76">
        <f t="shared" si="4"/>
        <v>0</v>
      </c>
      <c r="BF76">
        <f t="shared" si="5"/>
        <v>0</v>
      </c>
      <c r="BG76">
        <f t="shared" si="6"/>
        <v>0</v>
      </c>
      <c r="BH76">
        <f t="shared" si="7"/>
        <v>0</v>
      </c>
      <c r="BI76">
        <f t="shared" si="8"/>
        <v>0</v>
      </c>
      <c r="BJ76">
        <f t="shared" si="9"/>
        <v>0</v>
      </c>
      <c r="BK76">
        <f t="shared" si="10"/>
        <v>0</v>
      </c>
      <c r="BL76">
        <f t="shared" si="11"/>
        <v>0</v>
      </c>
      <c r="BM76">
        <f t="shared" si="12"/>
        <v>0</v>
      </c>
      <c r="BN76">
        <f t="shared" si="13"/>
        <v>0</v>
      </c>
      <c r="BO76">
        <f t="shared" si="14"/>
        <v>0</v>
      </c>
      <c r="BP76">
        <f t="shared" si="15"/>
        <v>0</v>
      </c>
      <c r="BQ76">
        <f t="shared" si="16"/>
        <v>0</v>
      </c>
      <c r="BR76">
        <f t="shared" si="17"/>
        <v>0</v>
      </c>
      <c r="BS76">
        <f t="shared" si="18"/>
        <v>0</v>
      </c>
      <c r="BT76">
        <f t="shared" si="19"/>
        <v>0</v>
      </c>
      <c r="BU76">
        <f t="shared" si="20"/>
        <v>0</v>
      </c>
      <c r="BV76" s="293">
        <f t="shared" si="21"/>
        <v>0</v>
      </c>
      <c r="BW76" s="352" t="str">
        <f>IF(BV76=0,"",
IF(SUM($BV$24:BV76)=1,BX76,
IF($BV$144&gt;SUM($BV$24:BV76),_xlfn.CONCAT(", ",BX76),
IF($BV$144=SUM($BV$24:BV76),_xlfn.CONCAT(" y ",BX76)))))</f>
        <v/>
      </c>
      <c r="BX76" s="120" t="s">
        <v>5225</v>
      </c>
      <c r="BY76" s="398">
        <f>IF(AND(CNGE_2026_M1_Secc1_Sub3!$S116&lt;&gt;"",CNGE_2026_M1_Secc1_Sub3!$S116&lt;&gt;1,COUNTA(H76:AZ76)&gt;0),1,0)</f>
        <v>0</v>
      </c>
      <c r="BZ76" s="290">
        <f t="shared" si="30"/>
        <v>0</v>
      </c>
      <c r="CA76" s="293">
        <f t="shared" si="22"/>
        <v>0</v>
      </c>
      <c r="CB76" s="283" t="str">
        <f>IF(CA76=0,"",
IF(SUM($CA$24:CA76)=1,CC76,
IF($CA$144&gt;SUM($CA$24:CA76),_xlfn.CONCAT(", ",CC76),
IF($CA$144=SUM($CA$24:CA76),_xlfn.CONCAT(" y ",CC76)))))</f>
        <v/>
      </c>
      <c r="CC76" s="33" t="s">
        <v>5225</v>
      </c>
      <c r="CD76" s="441">
        <f>IF(COUNTA(K76,T76,AC76,AL76,AU76)=SUM(CNGE_2026_M1_Secc1_Sub3!Y116),0,1)</f>
        <v>0</v>
      </c>
      <c r="CE76" s="282">
        <f t="shared" si="23"/>
        <v>0</v>
      </c>
      <c r="CF76" s="283" t="str">
        <f>IF(CE76=0,"",
IF(SUM($CE$24:CE76)=1,CG76,
IF($CE$144&gt;SUM($CE$24:CE76),_xlfn.CONCAT(", ",CG76),
IF($CE$144=SUM($CE$24:CE76),_xlfn.CONCAT(" y ",CG76)))))</f>
        <v/>
      </c>
      <c r="CG76" s="120" t="s">
        <v>5225</v>
      </c>
      <c r="CH76" s="370">
        <f>IF(OR(N76="NS",W76="NS",AF76="NS",AO76="NS",AX76="NS",CNGE_2026_M1_Secc1_Sub2!$M428="NS"),0,IF(AND(N76="NA",W76="NA",AF76="NA",AO76="NA",AX76="NA",CNGE_2026_M1_Secc1_Sub2!$M428="NA"),0,IF(SUM(N76,W76,AF76,AO76,AX76)&lt;=CNGE_2026_M1_Secc1_Sub2!$M428,0,1)))</f>
        <v>0</v>
      </c>
      <c r="CI76" s="371">
        <f>IF(OR(O76="NS",X76="NS",AG76="NS",AP76="NS",AY76="NS",CNGE_2026_M1_Secc1_Sub2!$S428="NS"),0,IF(AND(O76="NA",X76="NA",AG76="NA",AP76="NA",AY76="NA",CNGE_2026_M1_Secc1_Sub2!$S428="NA"),0,IF(SUM(O76,X76,AG76,AP76,AY76)&lt;=CNGE_2026_M1_Secc1_Sub2!$S428,0,1)))</f>
        <v>0</v>
      </c>
      <c r="CJ76" s="372">
        <f>IF(OR(P76="NS",Y76="NS",AH76="NS",AQ76="NS",AZ76="NS",CNGE_2026_M1_Secc1_Sub2!$Y428="NS"),0,IF(AND(P76="NA",Y76="NA",AH76="NA",AQ76="NA",AZ76="NA",CNGE_2026_M1_Secc1_Sub2!$Y428="NA"),0,IF(SUM(P76,Y76,AH76,AQ76,AZ76)&lt;=CNGE_2026_M1_Secc1_Sub2!$Y428,0,1)))</f>
        <v>0</v>
      </c>
      <c r="CK76" s="282">
        <f t="shared" si="24"/>
        <v>0</v>
      </c>
      <c r="CL76" s="283" t="str">
        <f>IF(CK76=0,"",
IF(SUM($CK$24:CK76)=1,CM76,
IF($CK$144&gt;SUM($CK$24:CK76),_xlfn.CONCAT(", ",CM76),
IF($CK$144=SUM($CK$24:CK76),_xlfn.CONCAT(" y ",CM76)))))</f>
        <v/>
      </c>
      <c r="CM76" s="33" t="s">
        <v>5225</v>
      </c>
      <c r="CN76" s="535">
        <f>SUM(CNGE_2026_M1_Secc1_Sub3!$Y116)</f>
        <v>0</v>
      </c>
      <c r="CO76" s="629" cm="1">
        <f t="array" aca="1" ref="CO76" ca="1">IF(OR(K76=" ",AND(EXACT(UPPER(TRIM(SUBSTITUTE(K76,CHAR(160)," "))),TRIM(SUBSTITUTE(K76,CHAR(160)," "))),SUMPRODUCT(--ISNUMBER(MATCH(MID(TRIM(SUBSTITUTE(K76,CHAR(160)," ")),ROW(INDIRECT("1:"&amp;LEN(TRIM(SUBSTITUTE(K76,CHAR(160)," "))))),1),{"A","B","C","D","E","F","G","H","I","J","K","L","M","N","O","P","Q","R","S","T","U","V","W","X","Y","Z","Ñ","0","1","2","3","4","5","6","7","8","9"," "},0)))=LEN(TRIM(SUBSTITUTE(K76,CHAR(160)," "))))),0,1)</f>
        <v>0</v>
      </c>
      <c r="CP76" s="629" cm="1">
        <f t="array" aca="1" ref="CP76" ca="1">IF(OR(T76=" ",AND(EXACT(UPPER(TRIM(SUBSTITUTE(T76,CHAR(160)," "))),TRIM(SUBSTITUTE(T76,CHAR(160)," "))),SUMPRODUCT(--ISNUMBER(MATCH(MID(TRIM(SUBSTITUTE(T76,CHAR(160)," ")),ROW(INDIRECT("1:"&amp;LEN(TRIM(SUBSTITUTE(T76,CHAR(160)," "))))),1),{"A","B","C","D","E","F","G","H","I","J","K","L","M","N","O","P","Q","R","S","T","U","V","W","X","Y","Z","Ñ","0","1","2","3","4","5","6","7","8","9"," "},0)))=LEN(TRIM(SUBSTITUTE(T76,CHAR(160)," "))))),0,1)</f>
        <v>0</v>
      </c>
      <c r="CQ76" s="629" cm="1">
        <f t="array" aca="1" ref="CQ76" ca="1">IF(OR(AC76=" ",AND(EXACT(UPPER(TRIM(SUBSTITUTE(AC76,CHAR(160)," "))),TRIM(SUBSTITUTE(AC76,CHAR(160)," "))),SUMPRODUCT(--ISNUMBER(MATCH(MID(TRIM(SUBSTITUTE(AC76,CHAR(160)," ")),ROW(INDIRECT("1:"&amp;LEN(TRIM(SUBSTITUTE(AC76,CHAR(160)," "))))),1),{"A","B","C","D","E","F","G","H","I","J","K","L","M","N","O","P","Q","R","S","T","U","V","W","X","Y","Z","Ñ","0","1","2","3","4","5","6","7","8","9"," "},0)))=LEN(TRIM(SUBSTITUTE(AC76,CHAR(160)," "))))),0,1)</f>
        <v>0</v>
      </c>
      <c r="CR76" s="629" cm="1">
        <f t="array" aca="1" ref="CR76" ca="1">IF(OR(AL76=" ",AND(EXACT(UPPER(TRIM(SUBSTITUTE(AL76,CHAR(160)," "))),TRIM(SUBSTITUTE(AL76,CHAR(160)," "))),SUMPRODUCT(--ISNUMBER(MATCH(MID(TRIM(SUBSTITUTE(AL76,CHAR(160)," ")),ROW(INDIRECT("1:"&amp;LEN(TRIM(SUBSTITUTE(AL76,CHAR(160)," "))))),1),{"A","B","C","D","E","F","G","H","I","J","K","L","M","N","O","P","Q","R","S","T","U","V","W","X","Y","Z","Ñ","0","1","2","3","4","5","6","7","8","9"," "},0)))=LEN(TRIM(SUBSTITUTE(AL76,CHAR(160)," "))))),0,1)</f>
        <v>0</v>
      </c>
      <c r="CS76" s="629" cm="1">
        <f t="array" aca="1" ref="CS76" ca="1">IF(OR(AU76=" ",AND(EXACT(UPPER(TRIM(SUBSTITUTE(AU76,CHAR(160)," "))),TRIM(SUBSTITUTE(AU76,CHAR(160)," "))),SUMPRODUCT(--ISNUMBER(MATCH(MID(TRIM(SUBSTITUTE(AU76,CHAR(160)," ")),ROW(INDIRECT("1:"&amp;LEN(TRIM(SUBSTITUTE(AU76,CHAR(160)," "))))),1),{"A","B","C","D","E","F","G","H","I","J","K","L","M","N","O","P","Q","R","S","T","U","V","W","X","Y","Z","Ñ","0","1","2","3","4","5","6","7","8","9"," "},0)))=LEN(TRIM(SUBSTITUTE(AU76,CHAR(160)," "))))),0,1)</f>
        <v>0</v>
      </c>
      <c r="CT76" s="634">
        <f t="shared" si="25"/>
        <v>0</v>
      </c>
      <c r="CU76" s="634">
        <f t="shared" si="26"/>
        <v>0</v>
      </c>
      <c r="CV76" s="634">
        <f t="shared" si="27"/>
        <v>0</v>
      </c>
      <c r="CW76" s="634">
        <f t="shared" si="28"/>
        <v>0</v>
      </c>
      <c r="CX76" s="634">
        <f t="shared" si="29"/>
        <v>0</v>
      </c>
      <c r="CY76" s="107"/>
      <c r="CZ76" s="107"/>
      <c r="DA76" s="107"/>
      <c r="DB76" s="107"/>
      <c r="DN76" s="107"/>
      <c r="DO76" s="107"/>
      <c r="DP76" s="107"/>
      <c r="DQ76" s="107"/>
      <c r="DR76" s="107"/>
      <c r="DS76" s="107"/>
      <c r="DT76" s="107"/>
      <c r="DU76" s="107"/>
      <c r="DV76" s="107"/>
      <c r="DY76"/>
    </row>
    <row r="77" spans="1:129" ht="15" customHeight="1">
      <c r="A77" s="128"/>
      <c r="C77" s="35" t="s">
        <v>5226</v>
      </c>
      <c r="D77" s="800" t="str">
        <f>IF(CNGE_2026_M1_Secc1_Sub1!$D94="","",CNGE_2026_M1_Secc1_Sub1!$D94)</f>
        <v/>
      </c>
      <c r="E77" s="723"/>
      <c r="F77" s="723"/>
      <c r="G77" s="724"/>
      <c r="H77" s="728"/>
      <c r="I77" s="714"/>
      <c r="J77" s="805"/>
      <c r="K77" s="847"/>
      <c r="L77" s="714"/>
      <c r="M77" s="805"/>
      <c r="N77" s="640"/>
      <c r="O77" s="638"/>
      <c r="P77" s="638"/>
      <c r="Q77" s="728"/>
      <c r="R77" s="714"/>
      <c r="S77" s="805"/>
      <c r="T77" s="847"/>
      <c r="U77" s="714"/>
      <c r="V77" s="805"/>
      <c r="W77" s="640"/>
      <c r="X77" s="638"/>
      <c r="Y77" s="638"/>
      <c r="Z77" s="728"/>
      <c r="AA77" s="714"/>
      <c r="AB77" s="805"/>
      <c r="AC77" s="847"/>
      <c r="AD77" s="714"/>
      <c r="AE77" s="805"/>
      <c r="AF77" s="640"/>
      <c r="AG77" s="638"/>
      <c r="AH77" s="638"/>
      <c r="AI77" s="728"/>
      <c r="AJ77" s="714"/>
      <c r="AK77" s="805"/>
      <c r="AL77" s="847"/>
      <c r="AM77" s="714"/>
      <c r="AN77" s="805"/>
      <c r="AO77" s="640"/>
      <c r="AP77" s="638"/>
      <c r="AQ77" s="638"/>
      <c r="AR77" s="728"/>
      <c r="AS77" s="714"/>
      <c r="AT77" s="805"/>
      <c r="AU77" s="847"/>
      <c r="AV77" s="714"/>
      <c r="AW77" s="805"/>
      <c r="AX77" s="640"/>
      <c r="AY77" s="638"/>
      <c r="AZ77" s="638"/>
      <c r="BB77">
        <f t="shared" si="1"/>
        <v>0</v>
      </c>
      <c r="BC77">
        <f t="shared" si="2"/>
        <v>0</v>
      </c>
      <c r="BD77">
        <f t="shared" si="3"/>
        <v>0</v>
      </c>
      <c r="BE77">
        <f t="shared" si="4"/>
        <v>0</v>
      </c>
      <c r="BF77">
        <f t="shared" si="5"/>
        <v>0</v>
      </c>
      <c r="BG77">
        <f t="shared" si="6"/>
        <v>0</v>
      </c>
      <c r="BH77">
        <f t="shared" si="7"/>
        <v>0</v>
      </c>
      <c r="BI77">
        <f t="shared" si="8"/>
        <v>0</v>
      </c>
      <c r="BJ77">
        <f t="shared" si="9"/>
        <v>0</v>
      </c>
      <c r="BK77">
        <f t="shared" si="10"/>
        <v>0</v>
      </c>
      <c r="BL77">
        <f t="shared" si="11"/>
        <v>0</v>
      </c>
      <c r="BM77">
        <f t="shared" si="12"/>
        <v>0</v>
      </c>
      <c r="BN77">
        <f t="shared" si="13"/>
        <v>0</v>
      </c>
      <c r="BO77">
        <f t="shared" si="14"/>
        <v>0</v>
      </c>
      <c r="BP77">
        <f t="shared" si="15"/>
        <v>0</v>
      </c>
      <c r="BQ77">
        <f t="shared" si="16"/>
        <v>0</v>
      </c>
      <c r="BR77">
        <f t="shared" si="17"/>
        <v>0</v>
      </c>
      <c r="BS77">
        <f t="shared" si="18"/>
        <v>0</v>
      </c>
      <c r="BT77">
        <f t="shared" si="19"/>
        <v>0</v>
      </c>
      <c r="BU77">
        <f t="shared" si="20"/>
        <v>0</v>
      </c>
      <c r="BV77" s="293">
        <f t="shared" si="21"/>
        <v>0</v>
      </c>
      <c r="BW77" s="352" t="str">
        <f>IF(BV77=0,"",
IF(SUM($BV$24:BV77)=1,BX77,
IF($BV$144&gt;SUM($BV$24:BV77),_xlfn.CONCAT(", ",BX77),
IF($BV$144=SUM($BV$24:BV77),_xlfn.CONCAT(" y ",BX77)))))</f>
        <v/>
      </c>
      <c r="BX77" s="120" t="s">
        <v>5227</v>
      </c>
      <c r="BY77" s="398">
        <f>IF(AND(CNGE_2026_M1_Secc1_Sub3!$S117&lt;&gt;"",CNGE_2026_M1_Secc1_Sub3!$S117&lt;&gt;1,COUNTA(H77:AZ77)&gt;0),1,0)</f>
        <v>0</v>
      </c>
      <c r="BZ77" s="290">
        <f t="shared" si="30"/>
        <v>0</v>
      </c>
      <c r="CA77" s="293">
        <f t="shared" si="22"/>
        <v>0</v>
      </c>
      <c r="CB77" s="283" t="str">
        <f>IF(CA77=0,"",
IF(SUM($CA$24:CA77)=1,CC77,
IF($CA$144&gt;SUM($CA$24:CA77),_xlfn.CONCAT(", ",CC77),
IF($CA$144=SUM($CA$24:CA77),_xlfn.CONCAT(" y ",CC77)))))</f>
        <v/>
      </c>
      <c r="CC77" s="33" t="s">
        <v>5227</v>
      </c>
      <c r="CD77" s="441">
        <f>IF(COUNTA(K77,T77,AC77,AL77,AU77)=SUM(CNGE_2026_M1_Secc1_Sub3!Y117),0,1)</f>
        <v>0</v>
      </c>
      <c r="CE77" s="282">
        <f t="shared" si="23"/>
        <v>0</v>
      </c>
      <c r="CF77" s="283" t="str">
        <f>IF(CE77=0,"",
IF(SUM($CE$24:CE77)=1,CG77,
IF($CE$144&gt;SUM($CE$24:CE77),_xlfn.CONCAT(", ",CG77),
IF($CE$144=SUM($CE$24:CE77),_xlfn.CONCAT(" y ",CG77)))))</f>
        <v/>
      </c>
      <c r="CG77" s="120" t="s">
        <v>5227</v>
      </c>
      <c r="CH77" s="370">
        <f>IF(OR(N77="NS",W77="NS",AF77="NS",AO77="NS",AX77="NS",CNGE_2026_M1_Secc1_Sub2!$M429="NS"),0,IF(AND(N77="NA",W77="NA",AF77="NA",AO77="NA",AX77="NA",CNGE_2026_M1_Secc1_Sub2!$M429="NA"),0,IF(SUM(N77,W77,AF77,AO77,AX77)&lt;=CNGE_2026_M1_Secc1_Sub2!$M429,0,1)))</f>
        <v>0</v>
      </c>
      <c r="CI77" s="371">
        <f>IF(OR(O77="NS",X77="NS",AG77="NS",AP77="NS",AY77="NS",CNGE_2026_M1_Secc1_Sub2!$S429="NS"),0,IF(AND(O77="NA",X77="NA",AG77="NA",AP77="NA",AY77="NA",CNGE_2026_M1_Secc1_Sub2!$S429="NA"),0,IF(SUM(O77,X77,AG77,AP77,AY77)&lt;=CNGE_2026_M1_Secc1_Sub2!$S429,0,1)))</f>
        <v>0</v>
      </c>
      <c r="CJ77" s="372">
        <f>IF(OR(P77="NS",Y77="NS",AH77="NS",AQ77="NS",AZ77="NS",CNGE_2026_M1_Secc1_Sub2!$Y429="NS"),0,IF(AND(P77="NA",Y77="NA",AH77="NA",AQ77="NA",AZ77="NA",CNGE_2026_M1_Secc1_Sub2!$Y429="NA"),0,IF(SUM(P77,Y77,AH77,AQ77,AZ77)&lt;=CNGE_2026_M1_Secc1_Sub2!$Y429,0,1)))</f>
        <v>0</v>
      </c>
      <c r="CK77" s="282">
        <f t="shared" si="24"/>
        <v>0</v>
      </c>
      <c r="CL77" s="283" t="str">
        <f>IF(CK77=0,"",
IF(SUM($CK$24:CK77)=1,CM77,
IF($CK$144&gt;SUM($CK$24:CK77),_xlfn.CONCAT(", ",CM77),
IF($CK$144=SUM($CK$24:CK77),_xlfn.CONCAT(" y ",CM77)))))</f>
        <v/>
      </c>
      <c r="CM77" s="33" t="s">
        <v>5227</v>
      </c>
      <c r="CN77" s="535">
        <f>SUM(CNGE_2026_M1_Secc1_Sub3!$Y117)</f>
        <v>0</v>
      </c>
      <c r="CO77" s="629" cm="1">
        <f t="array" aca="1" ref="CO77" ca="1">IF(OR(K77=" ",AND(EXACT(UPPER(TRIM(SUBSTITUTE(K77,CHAR(160)," "))),TRIM(SUBSTITUTE(K77,CHAR(160)," "))),SUMPRODUCT(--ISNUMBER(MATCH(MID(TRIM(SUBSTITUTE(K77,CHAR(160)," ")),ROW(INDIRECT("1:"&amp;LEN(TRIM(SUBSTITUTE(K77,CHAR(160)," "))))),1),{"A","B","C","D","E","F","G","H","I","J","K","L","M","N","O","P","Q","R","S","T","U","V","W","X","Y","Z","Ñ","0","1","2","3","4","5","6","7","8","9"," "},0)))=LEN(TRIM(SUBSTITUTE(K77,CHAR(160)," "))))),0,1)</f>
        <v>0</v>
      </c>
      <c r="CP77" s="629" cm="1">
        <f t="array" aca="1" ref="CP77" ca="1">IF(OR(T77=" ",AND(EXACT(UPPER(TRIM(SUBSTITUTE(T77,CHAR(160)," "))),TRIM(SUBSTITUTE(T77,CHAR(160)," "))),SUMPRODUCT(--ISNUMBER(MATCH(MID(TRIM(SUBSTITUTE(T77,CHAR(160)," ")),ROW(INDIRECT("1:"&amp;LEN(TRIM(SUBSTITUTE(T77,CHAR(160)," "))))),1),{"A","B","C","D","E","F","G","H","I","J","K","L","M","N","O","P","Q","R","S","T","U","V","W","X","Y","Z","Ñ","0","1","2","3","4","5","6","7","8","9"," "},0)))=LEN(TRIM(SUBSTITUTE(T77,CHAR(160)," "))))),0,1)</f>
        <v>0</v>
      </c>
      <c r="CQ77" s="629" cm="1">
        <f t="array" aca="1" ref="CQ77" ca="1">IF(OR(AC77=" ",AND(EXACT(UPPER(TRIM(SUBSTITUTE(AC77,CHAR(160)," "))),TRIM(SUBSTITUTE(AC77,CHAR(160)," "))),SUMPRODUCT(--ISNUMBER(MATCH(MID(TRIM(SUBSTITUTE(AC77,CHAR(160)," ")),ROW(INDIRECT("1:"&amp;LEN(TRIM(SUBSTITUTE(AC77,CHAR(160)," "))))),1),{"A","B","C","D","E","F","G","H","I","J","K","L","M","N","O","P","Q","R","S","T","U","V","W","X","Y","Z","Ñ","0","1","2","3","4","5","6","7","8","9"," "},0)))=LEN(TRIM(SUBSTITUTE(AC77,CHAR(160)," "))))),0,1)</f>
        <v>0</v>
      </c>
      <c r="CR77" s="629" cm="1">
        <f t="array" aca="1" ref="CR77" ca="1">IF(OR(AL77=" ",AND(EXACT(UPPER(TRIM(SUBSTITUTE(AL77,CHAR(160)," "))),TRIM(SUBSTITUTE(AL77,CHAR(160)," "))),SUMPRODUCT(--ISNUMBER(MATCH(MID(TRIM(SUBSTITUTE(AL77,CHAR(160)," ")),ROW(INDIRECT("1:"&amp;LEN(TRIM(SUBSTITUTE(AL77,CHAR(160)," "))))),1),{"A","B","C","D","E","F","G","H","I","J","K","L","M","N","O","P","Q","R","S","T","U","V","W","X","Y","Z","Ñ","0","1","2","3","4","5","6","7","8","9"," "},0)))=LEN(TRIM(SUBSTITUTE(AL77,CHAR(160)," "))))),0,1)</f>
        <v>0</v>
      </c>
      <c r="CS77" s="629" cm="1">
        <f t="array" aca="1" ref="CS77" ca="1">IF(OR(AU77=" ",AND(EXACT(UPPER(TRIM(SUBSTITUTE(AU77,CHAR(160)," "))),TRIM(SUBSTITUTE(AU77,CHAR(160)," "))),SUMPRODUCT(--ISNUMBER(MATCH(MID(TRIM(SUBSTITUTE(AU77,CHAR(160)," ")),ROW(INDIRECT("1:"&amp;LEN(TRIM(SUBSTITUTE(AU77,CHAR(160)," "))))),1),{"A","B","C","D","E","F","G","H","I","J","K","L","M","N","O","P","Q","R","S","T","U","V","W","X","Y","Z","Ñ","0","1","2","3","4","5","6","7","8","9"," "},0)))=LEN(TRIM(SUBSTITUTE(AU77,CHAR(160)," "))))),0,1)</f>
        <v>0</v>
      </c>
      <c r="CT77" s="634">
        <f t="shared" si="25"/>
        <v>0</v>
      </c>
      <c r="CU77" s="634">
        <f t="shared" si="26"/>
        <v>0</v>
      </c>
      <c r="CV77" s="634">
        <f t="shared" si="27"/>
        <v>0</v>
      </c>
      <c r="CW77" s="634">
        <f t="shared" si="28"/>
        <v>0</v>
      </c>
      <c r="CX77" s="634">
        <f t="shared" si="29"/>
        <v>0</v>
      </c>
      <c r="CY77" s="107"/>
      <c r="CZ77" s="107"/>
      <c r="DA77" s="107"/>
      <c r="DB77" s="107"/>
      <c r="DN77" s="107"/>
      <c r="DO77" s="107"/>
      <c r="DP77" s="107"/>
      <c r="DQ77" s="107"/>
      <c r="DR77" s="107"/>
      <c r="DS77" s="107"/>
      <c r="DT77" s="107"/>
      <c r="DU77" s="107"/>
      <c r="DV77" s="107"/>
      <c r="DY77"/>
    </row>
    <row r="78" spans="1:129" ht="15" customHeight="1">
      <c r="A78" s="128"/>
      <c r="C78" s="35" t="s">
        <v>5228</v>
      </c>
      <c r="D78" s="800" t="str">
        <f>IF(CNGE_2026_M1_Secc1_Sub1!$D95="","",CNGE_2026_M1_Secc1_Sub1!$D95)</f>
        <v/>
      </c>
      <c r="E78" s="723"/>
      <c r="F78" s="723"/>
      <c r="G78" s="724"/>
      <c r="H78" s="728"/>
      <c r="I78" s="714"/>
      <c r="J78" s="805"/>
      <c r="K78" s="847"/>
      <c r="L78" s="714"/>
      <c r="M78" s="805"/>
      <c r="N78" s="640"/>
      <c r="O78" s="638"/>
      <c r="P78" s="638"/>
      <c r="Q78" s="728"/>
      <c r="R78" s="714"/>
      <c r="S78" s="805"/>
      <c r="T78" s="847"/>
      <c r="U78" s="714"/>
      <c r="V78" s="805"/>
      <c r="W78" s="640"/>
      <c r="X78" s="638"/>
      <c r="Y78" s="638"/>
      <c r="Z78" s="728"/>
      <c r="AA78" s="714"/>
      <c r="AB78" s="805"/>
      <c r="AC78" s="847"/>
      <c r="AD78" s="714"/>
      <c r="AE78" s="805"/>
      <c r="AF78" s="640"/>
      <c r="AG78" s="638"/>
      <c r="AH78" s="638"/>
      <c r="AI78" s="728"/>
      <c r="AJ78" s="714"/>
      <c r="AK78" s="805"/>
      <c r="AL78" s="847"/>
      <c r="AM78" s="714"/>
      <c r="AN78" s="805"/>
      <c r="AO78" s="640"/>
      <c r="AP78" s="638"/>
      <c r="AQ78" s="638"/>
      <c r="AR78" s="728"/>
      <c r="AS78" s="714"/>
      <c r="AT78" s="805"/>
      <c r="AU78" s="847"/>
      <c r="AV78" s="714"/>
      <c r="AW78" s="805"/>
      <c r="AX78" s="640"/>
      <c r="AY78" s="638"/>
      <c r="AZ78" s="638"/>
      <c r="BB78">
        <f t="shared" si="1"/>
        <v>0</v>
      </c>
      <c r="BC78">
        <f t="shared" si="2"/>
        <v>0</v>
      </c>
      <c r="BD78">
        <f t="shared" si="3"/>
        <v>0</v>
      </c>
      <c r="BE78">
        <f t="shared" si="4"/>
        <v>0</v>
      </c>
      <c r="BF78">
        <f t="shared" si="5"/>
        <v>0</v>
      </c>
      <c r="BG78">
        <f t="shared" si="6"/>
        <v>0</v>
      </c>
      <c r="BH78">
        <f t="shared" si="7"/>
        <v>0</v>
      </c>
      <c r="BI78">
        <f t="shared" si="8"/>
        <v>0</v>
      </c>
      <c r="BJ78">
        <f t="shared" si="9"/>
        <v>0</v>
      </c>
      <c r="BK78">
        <f t="shared" si="10"/>
        <v>0</v>
      </c>
      <c r="BL78">
        <f t="shared" si="11"/>
        <v>0</v>
      </c>
      <c r="BM78">
        <f t="shared" si="12"/>
        <v>0</v>
      </c>
      <c r="BN78">
        <f t="shared" si="13"/>
        <v>0</v>
      </c>
      <c r="BO78">
        <f t="shared" si="14"/>
        <v>0</v>
      </c>
      <c r="BP78">
        <f t="shared" si="15"/>
        <v>0</v>
      </c>
      <c r="BQ78">
        <f t="shared" si="16"/>
        <v>0</v>
      </c>
      <c r="BR78">
        <f t="shared" si="17"/>
        <v>0</v>
      </c>
      <c r="BS78">
        <f t="shared" si="18"/>
        <v>0</v>
      </c>
      <c r="BT78">
        <f t="shared" si="19"/>
        <v>0</v>
      </c>
      <c r="BU78">
        <f t="shared" si="20"/>
        <v>0</v>
      </c>
      <c r="BV78" s="293">
        <f t="shared" si="21"/>
        <v>0</v>
      </c>
      <c r="BW78" s="352" t="str">
        <f>IF(BV78=0,"",
IF(SUM($BV$24:BV78)=1,BX78,
IF($BV$144&gt;SUM($BV$24:BV78),_xlfn.CONCAT(", ",BX78),
IF($BV$144=SUM($BV$24:BV78),_xlfn.CONCAT(" y ",BX78)))))</f>
        <v/>
      </c>
      <c r="BX78" s="120" t="s">
        <v>5229</v>
      </c>
      <c r="BY78" s="398">
        <f>IF(AND(CNGE_2026_M1_Secc1_Sub3!$S118&lt;&gt;"",CNGE_2026_M1_Secc1_Sub3!$S118&lt;&gt;1,COUNTA(H78:AZ78)&gt;0),1,0)</f>
        <v>0</v>
      </c>
      <c r="BZ78" s="290">
        <f t="shared" si="30"/>
        <v>0</v>
      </c>
      <c r="CA78" s="293">
        <f t="shared" si="22"/>
        <v>0</v>
      </c>
      <c r="CB78" s="283" t="str">
        <f>IF(CA78=0,"",
IF(SUM($CA$24:CA78)=1,CC78,
IF($CA$144&gt;SUM($CA$24:CA78),_xlfn.CONCAT(", ",CC78),
IF($CA$144=SUM($CA$24:CA78),_xlfn.CONCAT(" y ",CC78)))))</f>
        <v/>
      </c>
      <c r="CC78" s="33" t="s">
        <v>5229</v>
      </c>
      <c r="CD78" s="441">
        <f>IF(COUNTA(K78,T78,AC78,AL78,AU78)=SUM(CNGE_2026_M1_Secc1_Sub3!Y118),0,1)</f>
        <v>0</v>
      </c>
      <c r="CE78" s="282">
        <f t="shared" si="23"/>
        <v>0</v>
      </c>
      <c r="CF78" s="283" t="str">
        <f>IF(CE78=0,"",
IF(SUM($CE$24:CE78)=1,CG78,
IF($CE$144&gt;SUM($CE$24:CE78),_xlfn.CONCAT(", ",CG78),
IF($CE$144=SUM($CE$24:CE78),_xlfn.CONCAT(" y ",CG78)))))</f>
        <v/>
      </c>
      <c r="CG78" s="120" t="s">
        <v>5229</v>
      </c>
      <c r="CH78" s="370">
        <f>IF(OR(N78="NS",W78="NS",AF78="NS",AO78="NS",AX78="NS",CNGE_2026_M1_Secc1_Sub2!$M430="NS"),0,IF(AND(N78="NA",W78="NA",AF78="NA",AO78="NA",AX78="NA",CNGE_2026_M1_Secc1_Sub2!$M430="NA"),0,IF(SUM(N78,W78,AF78,AO78,AX78)&lt;=CNGE_2026_M1_Secc1_Sub2!$M430,0,1)))</f>
        <v>0</v>
      </c>
      <c r="CI78" s="371">
        <f>IF(OR(O78="NS",X78="NS",AG78="NS",AP78="NS",AY78="NS",CNGE_2026_M1_Secc1_Sub2!$S430="NS"),0,IF(AND(O78="NA",X78="NA",AG78="NA",AP78="NA",AY78="NA",CNGE_2026_M1_Secc1_Sub2!$S430="NA"),0,IF(SUM(O78,X78,AG78,AP78,AY78)&lt;=CNGE_2026_M1_Secc1_Sub2!$S430,0,1)))</f>
        <v>0</v>
      </c>
      <c r="CJ78" s="372">
        <f>IF(OR(P78="NS",Y78="NS",AH78="NS",AQ78="NS",AZ78="NS",CNGE_2026_M1_Secc1_Sub2!$Y430="NS"),0,IF(AND(P78="NA",Y78="NA",AH78="NA",AQ78="NA",AZ78="NA",CNGE_2026_M1_Secc1_Sub2!$Y430="NA"),0,IF(SUM(P78,Y78,AH78,AQ78,AZ78)&lt;=CNGE_2026_M1_Secc1_Sub2!$Y430,0,1)))</f>
        <v>0</v>
      </c>
      <c r="CK78" s="282">
        <f t="shared" si="24"/>
        <v>0</v>
      </c>
      <c r="CL78" s="283" t="str">
        <f>IF(CK78=0,"",
IF(SUM($CK$24:CK78)=1,CM78,
IF($CK$144&gt;SUM($CK$24:CK78),_xlfn.CONCAT(", ",CM78),
IF($CK$144=SUM($CK$24:CK78),_xlfn.CONCAT(" y ",CM78)))))</f>
        <v/>
      </c>
      <c r="CM78" s="33" t="s">
        <v>5229</v>
      </c>
      <c r="CN78" s="535">
        <f>SUM(CNGE_2026_M1_Secc1_Sub3!$Y118)</f>
        <v>0</v>
      </c>
      <c r="CO78" s="629" cm="1">
        <f t="array" aca="1" ref="CO78" ca="1">IF(OR(K78=" ",AND(EXACT(UPPER(TRIM(SUBSTITUTE(K78,CHAR(160)," "))),TRIM(SUBSTITUTE(K78,CHAR(160)," "))),SUMPRODUCT(--ISNUMBER(MATCH(MID(TRIM(SUBSTITUTE(K78,CHAR(160)," ")),ROW(INDIRECT("1:"&amp;LEN(TRIM(SUBSTITUTE(K78,CHAR(160)," "))))),1),{"A","B","C","D","E","F","G","H","I","J","K","L","M","N","O","P","Q","R","S","T","U","V","W","X","Y","Z","Ñ","0","1","2","3","4","5","6","7","8","9"," "},0)))=LEN(TRIM(SUBSTITUTE(K78,CHAR(160)," "))))),0,1)</f>
        <v>0</v>
      </c>
      <c r="CP78" s="629" cm="1">
        <f t="array" aca="1" ref="CP78" ca="1">IF(OR(T78=" ",AND(EXACT(UPPER(TRIM(SUBSTITUTE(T78,CHAR(160)," "))),TRIM(SUBSTITUTE(T78,CHAR(160)," "))),SUMPRODUCT(--ISNUMBER(MATCH(MID(TRIM(SUBSTITUTE(T78,CHAR(160)," ")),ROW(INDIRECT("1:"&amp;LEN(TRIM(SUBSTITUTE(T78,CHAR(160)," "))))),1),{"A","B","C","D","E","F","G","H","I","J","K","L","M","N","O","P","Q","R","S","T","U","V","W","X","Y","Z","Ñ","0","1","2","3","4","5","6","7","8","9"," "},0)))=LEN(TRIM(SUBSTITUTE(T78,CHAR(160)," "))))),0,1)</f>
        <v>0</v>
      </c>
      <c r="CQ78" s="629" cm="1">
        <f t="array" aca="1" ref="CQ78" ca="1">IF(OR(AC78=" ",AND(EXACT(UPPER(TRIM(SUBSTITUTE(AC78,CHAR(160)," "))),TRIM(SUBSTITUTE(AC78,CHAR(160)," "))),SUMPRODUCT(--ISNUMBER(MATCH(MID(TRIM(SUBSTITUTE(AC78,CHAR(160)," ")),ROW(INDIRECT("1:"&amp;LEN(TRIM(SUBSTITUTE(AC78,CHAR(160)," "))))),1),{"A","B","C","D","E","F","G","H","I","J","K","L","M","N","O","P","Q","R","S","T","U","V","W","X","Y","Z","Ñ","0","1","2","3","4","5","6","7","8","9"," "},0)))=LEN(TRIM(SUBSTITUTE(AC78,CHAR(160)," "))))),0,1)</f>
        <v>0</v>
      </c>
      <c r="CR78" s="629" cm="1">
        <f t="array" aca="1" ref="CR78" ca="1">IF(OR(AL78=" ",AND(EXACT(UPPER(TRIM(SUBSTITUTE(AL78,CHAR(160)," "))),TRIM(SUBSTITUTE(AL78,CHAR(160)," "))),SUMPRODUCT(--ISNUMBER(MATCH(MID(TRIM(SUBSTITUTE(AL78,CHAR(160)," ")),ROW(INDIRECT("1:"&amp;LEN(TRIM(SUBSTITUTE(AL78,CHAR(160)," "))))),1),{"A","B","C","D","E","F","G","H","I","J","K","L","M","N","O","P","Q","R","S","T","U","V","W","X","Y","Z","Ñ","0","1","2","3","4","5","6","7","8","9"," "},0)))=LEN(TRIM(SUBSTITUTE(AL78,CHAR(160)," "))))),0,1)</f>
        <v>0</v>
      </c>
      <c r="CS78" s="629" cm="1">
        <f t="array" aca="1" ref="CS78" ca="1">IF(OR(AU78=" ",AND(EXACT(UPPER(TRIM(SUBSTITUTE(AU78,CHAR(160)," "))),TRIM(SUBSTITUTE(AU78,CHAR(160)," "))),SUMPRODUCT(--ISNUMBER(MATCH(MID(TRIM(SUBSTITUTE(AU78,CHAR(160)," ")),ROW(INDIRECT("1:"&amp;LEN(TRIM(SUBSTITUTE(AU78,CHAR(160)," "))))),1),{"A","B","C","D","E","F","G","H","I","J","K","L","M","N","O","P","Q","R","S","T","U","V","W","X","Y","Z","Ñ","0","1","2","3","4","5","6","7","8","9"," "},0)))=LEN(TRIM(SUBSTITUTE(AU78,CHAR(160)," "))))),0,1)</f>
        <v>0</v>
      </c>
      <c r="CT78" s="634">
        <f t="shared" si="25"/>
        <v>0</v>
      </c>
      <c r="CU78" s="634">
        <f t="shared" si="26"/>
        <v>0</v>
      </c>
      <c r="CV78" s="634">
        <f t="shared" si="27"/>
        <v>0</v>
      </c>
      <c r="CW78" s="634">
        <f t="shared" si="28"/>
        <v>0</v>
      </c>
      <c r="CX78" s="634">
        <f t="shared" si="29"/>
        <v>0</v>
      </c>
      <c r="CY78" s="107"/>
      <c r="CZ78" s="107"/>
      <c r="DA78" s="107"/>
      <c r="DB78" s="107"/>
      <c r="DN78" s="107"/>
      <c r="DO78" s="107"/>
      <c r="DP78" s="107"/>
      <c r="DQ78" s="107"/>
      <c r="DR78" s="107"/>
      <c r="DS78" s="107"/>
      <c r="DT78" s="107"/>
      <c r="DU78" s="107"/>
      <c r="DV78" s="107"/>
      <c r="DY78"/>
    </row>
    <row r="79" spans="1:129" ht="15" customHeight="1">
      <c r="A79" s="128"/>
      <c r="C79" s="35" t="s">
        <v>5230</v>
      </c>
      <c r="D79" s="800" t="str">
        <f>IF(CNGE_2026_M1_Secc1_Sub1!$D96="","",CNGE_2026_M1_Secc1_Sub1!$D96)</f>
        <v/>
      </c>
      <c r="E79" s="723"/>
      <c r="F79" s="723"/>
      <c r="G79" s="724"/>
      <c r="H79" s="728"/>
      <c r="I79" s="714"/>
      <c r="J79" s="805"/>
      <c r="K79" s="847"/>
      <c r="L79" s="714"/>
      <c r="M79" s="805"/>
      <c r="N79" s="640"/>
      <c r="O79" s="638"/>
      <c r="P79" s="638"/>
      <c r="Q79" s="728"/>
      <c r="R79" s="714"/>
      <c r="S79" s="805"/>
      <c r="T79" s="847"/>
      <c r="U79" s="714"/>
      <c r="V79" s="805"/>
      <c r="W79" s="640"/>
      <c r="X79" s="638"/>
      <c r="Y79" s="638"/>
      <c r="Z79" s="728"/>
      <c r="AA79" s="714"/>
      <c r="AB79" s="805"/>
      <c r="AC79" s="847"/>
      <c r="AD79" s="714"/>
      <c r="AE79" s="805"/>
      <c r="AF79" s="640"/>
      <c r="AG79" s="638"/>
      <c r="AH79" s="638"/>
      <c r="AI79" s="728"/>
      <c r="AJ79" s="714"/>
      <c r="AK79" s="805"/>
      <c r="AL79" s="847"/>
      <c r="AM79" s="714"/>
      <c r="AN79" s="805"/>
      <c r="AO79" s="640"/>
      <c r="AP79" s="638"/>
      <c r="AQ79" s="638"/>
      <c r="AR79" s="728"/>
      <c r="AS79" s="714"/>
      <c r="AT79" s="805"/>
      <c r="AU79" s="847"/>
      <c r="AV79" s="714"/>
      <c r="AW79" s="805"/>
      <c r="AX79" s="640"/>
      <c r="AY79" s="638"/>
      <c r="AZ79" s="638"/>
      <c r="BB79">
        <f t="shared" si="1"/>
        <v>0</v>
      </c>
      <c r="BC79">
        <f t="shared" si="2"/>
        <v>0</v>
      </c>
      <c r="BD79">
        <f t="shared" si="3"/>
        <v>0</v>
      </c>
      <c r="BE79">
        <f t="shared" si="4"/>
        <v>0</v>
      </c>
      <c r="BF79">
        <f t="shared" si="5"/>
        <v>0</v>
      </c>
      <c r="BG79">
        <f t="shared" si="6"/>
        <v>0</v>
      </c>
      <c r="BH79">
        <f t="shared" si="7"/>
        <v>0</v>
      </c>
      <c r="BI79">
        <f t="shared" si="8"/>
        <v>0</v>
      </c>
      <c r="BJ79">
        <f t="shared" si="9"/>
        <v>0</v>
      </c>
      <c r="BK79">
        <f t="shared" si="10"/>
        <v>0</v>
      </c>
      <c r="BL79">
        <f t="shared" si="11"/>
        <v>0</v>
      </c>
      <c r="BM79">
        <f t="shared" si="12"/>
        <v>0</v>
      </c>
      <c r="BN79">
        <f t="shared" si="13"/>
        <v>0</v>
      </c>
      <c r="BO79">
        <f t="shared" si="14"/>
        <v>0</v>
      </c>
      <c r="BP79">
        <f t="shared" si="15"/>
        <v>0</v>
      </c>
      <c r="BQ79">
        <f t="shared" si="16"/>
        <v>0</v>
      </c>
      <c r="BR79">
        <f t="shared" si="17"/>
        <v>0</v>
      </c>
      <c r="BS79">
        <f t="shared" si="18"/>
        <v>0</v>
      </c>
      <c r="BT79">
        <f t="shared" si="19"/>
        <v>0</v>
      </c>
      <c r="BU79">
        <f t="shared" si="20"/>
        <v>0</v>
      </c>
      <c r="BV79" s="293">
        <f t="shared" si="21"/>
        <v>0</v>
      </c>
      <c r="BW79" s="352" t="str">
        <f>IF(BV79=0,"",
IF(SUM($BV$24:BV79)=1,BX79,
IF($BV$144&gt;SUM($BV$24:BV79),_xlfn.CONCAT(", ",BX79),
IF($BV$144=SUM($BV$24:BV79),_xlfn.CONCAT(" y ",BX79)))))</f>
        <v/>
      </c>
      <c r="BX79" s="120" t="s">
        <v>5231</v>
      </c>
      <c r="BY79" s="398">
        <f>IF(AND(CNGE_2026_M1_Secc1_Sub3!$S119&lt;&gt;"",CNGE_2026_M1_Secc1_Sub3!$S119&lt;&gt;1,COUNTA(H79:AZ79)&gt;0),1,0)</f>
        <v>0</v>
      </c>
      <c r="BZ79" s="290">
        <f t="shared" si="30"/>
        <v>0</v>
      </c>
      <c r="CA79" s="293">
        <f t="shared" si="22"/>
        <v>0</v>
      </c>
      <c r="CB79" s="283" t="str">
        <f>IF(CA79=0,"",
IF(SUM($CA$24:CA79)=1,CC79,
IF($CA$144&gt;SUM($CA$24:CA79),_xlfn.CONCAT(", ",CC79),
IF($CA$144=SUM($CA$24:CA79),_xlfn.CONCAT(" y ",CC79)))))</f>
        <v/>
      </c>
      <c r="CC79" s="33" t="s">
        <v>5231</v>
      </c>
      <c r="CD79" s="441">
        <f>IF(COUNTA(K79,T79,AC79,AL79,AU79)=SUM(CNGE_2026_M1_Secc1_Sub3!Y119),0,1)</f>
        <v>0</v>
      </c>
      <c r="CE79" s="282">
        <f t="shared" si="23"/>
        <v>0</v>
      </c>
      <c r="CF79" s="283" t="str">
        <f>IF(CE79=0,"",
IF(SUM($CE$24:CE79)=1,CG79,
IF($CE$144&gt;SUM($CE$24:CE79),_xlfn.CONCAT(", ",CG79),
IF($CE$144=SUM($CE$24:CE79),_xlfn.CONCAT(" y ",CG79)))))</f>
        <v/>
      </c>
      <c r="CG79" s="120" t="s">
        <v>5231</v>
      </c>
      <c r="CH79" s="370">
        <f>IF(OR(N79="NS",W79="NS",AF79="NS",AO79="NS",AX79="NS",CNGE_2026_M1_Secc1_Sub2!$M431="NS"),0,IF(AND(N79="NA",W79="NA",AF79="NA",AO79="NA",AX79="NA",CNGE_2026_M1_Secc1_Sub2!$M431="NA"),0,IF(SUM(N79,W79,AF79,AO79,AX79)&lt;=CNGE_2026_M1_Secc1_Sub2!$M431,0,1)))</f>
        <v>0</v>
      </c>
      <c r="CI79" s="371">
        <f>IF(OR(O79="NS",X79="NS",AG79="NS",AP79="NS",AY79="NS",CNGE_2026_M1_Secc1_Sub2!$S431="NS"),0,IF(AND(O79="NA",X79="NA",AG79="NA",AP79="NA",AY79="NA",CNGE_2026_M1_Secc1_Sub2!$S431="NA"),0,IF(SUM(O79,X79,AG79,AP79,AY79)&lt;=CNGE_2026_M1_Secc1_Sub2!$S431,0,1)))</f>
        <v>0</v>
      </c>
      <c r="CJ79" s="372">
        <f>IF(OR(P79="NS",Y79="NS",AH79="NS",AQ79="NS",AZ79="NS",CNGE_2026_M1_Secc1_Sub2!$Y431="NS"),0,IF(AND(P79="NA",Y79="NA",AH79="NA",AQ79="NA",AZ79="NA",CNGE_2026_M1_Secc1_Sub2!$Y431="NA"),0,IF(SUM(P79,Y79,AH79,AQ79,AZ79)&lt;=CNGE_2026_M1_Secc1_Sub2!$Y431,0,1)))</f>
        <v>0</v>
      </c>
      <c r="CK79" s="282">
        <f t="shared" si="24"/>
        <v>0</v>
      </c>
      <c r="CL79" s="283" t="str">
        <f>IF(CK79=0,"",
IF(SUM($CK$24:CK79)=1,CM79,
IF($CK$144&gt;SUM($CK$24:CK79),_xlfn.CONCAT(", ",CM79),
IF($CK$144=SUM($CK$24:CK79),_xlfn.CONCAT(" y ",CM79)))))</f>
        <v/>
      </c>
      <c r="CM79" s="33" t="s">
        <v>5231</v>
      </c>
      <c r="CN79" s="535">
        <f>SUM(CNGE_2026_M1_Secc1_Sub3!$Y119)</f>
        <v>0</v>
      </c>
      <c r="CO79" s="629" cm="1">
        <f t="array" aca="1" ref="CO79" ca="1">IF(OR(K79=" ",AND(EXACT(UPPER(TRIM(SUBSTITUTE(K79,CHAR(160)," "))),TRIM(SUBSTITUTE(K79,CHAR(160)," "))),SUMPRODUCT(--ISNUMBER(MATCH(MID(TRIM(SUBSTITUTE(K79,CHAR(160)," ")),ROW(INDIRECT("1:"&amp;LEN(TRIM(SUBSTITUTE(K79,CHAR(160)," "))))),1),{"A","B","C","D","E","F","G","H","I","J","K","L","M","N","O","P","Q","R","S","T","U","V","W","X","Y","Z","Ñ","0","1","2","3","4","5","6","7","8","9"," "},0)))=LEN(TRIM(SUBSTITUTE(K79,CHAR(160)," "))))),0,1)</f>
        <v>0</v>
      </c>
      <c r="CP79" s="629" cm="1">
        <f t="array" aca="1" ref="CP79" ca="1">IF(OR(T79=" ",AND(EXACT(UPPER(TRIM(SUBSTITUTE(T79,CHAR(160)," "))),TRIM(SUBSTITUTE(T79,CHAR(160)," "))),SUMPRODUCT(--ISNUMBER(MATCH(MID(TRIM(SUBSTITUTE(T79,CHAR(160)," ")),ROW(INDIRECT("1:"&amp;LEN(TRIM(SUBSTITUTE(T79,CHAR(160)," "))))),1),{"A","B","C","D","E","F","G","H","I","J","K","L","M","N","O","P","Q","R","S","T","U","V","W","X","Y","Z","Ñ","0","1","2","3","4","5","6","7","8","9"," "},0)))=LEN(TRIM(SUBSTITUTE(T79,CHAR(160)," "))))),0,1)</f>
        <v>0</v>
      </c>
      <c r="CQ79" s="629" cm="1">
        <f t="array" aca="1" ref="CQ79" ca="1">IF(OR(AC79=" ",AND(EXACT(UPPER(TRIM(SUBSTITUTE(AC79,CHAR(160)," "))),TRIM(SUBSTITUTE(AC79,CHAR(160)," "))),SUMPRODUCT(--ISNUMBER(MATCH(MID(TRIM(SUBSTITUTE(AC79,CHAR(160)," ")),ROW(INDIRECT("1:"&amp;LEN(TRIM(SUBSTITUTE(AC79,CHAR(160)," "))))),1),{"A","B","C","D","E","F","G","H","I","J","K","L","M","N","O","P","Q","R","S","T","U","V","W","X","Y","Z","Ñ","0","1","2","3","4","5","6","7","8","9"," "},0)))=LEN(TRIM(SUBSTITUTE(AC79,CHAR(160)," "))))),0,1)</f>
        <v>0</v>
      </c>
      <c r="CR79" s="629" cm="1">
        <f t="array" aca="1" ref="CR79" ca="1">IF(OR(AL79=" ",AND(EXACT(UPPER(TRIM(SUBSTITUTE(AL79,CHAR(160)," "))),TRIM(SUBSTITUTE(AL79,CHAR(160)," "))),SUMPRODUCT(--ISNUMBER(MATCH(MID(TRIM(SUBSTITUTE(AL79,CHAR(160)," ")),ROW(INDIRECT("1:"&amp;LEN(TRIM(SUBSTITUTE(AL79,CHAR(160)," "))))),1),{"A","B","C","D","E","F","G","H","I","J","K","L","M","N","O","P","Q","R","S","T","U","V","W","X","Y","Z","Ñ","0","1","2","3","4","5","6","7","8","9"," "},0)))=LEN(TRIM(SUBSTITUTE(AL79,CHAR(160)," "))))),0,1)</f>
        <v>0</v>
      </c>
      <c r="CS79" s="629" cm="1">
        <f t="array" aca="1" ref="CS79" ca="1">IF(OR(AU79=" ",AND(EXACT(UPPER(TRIM(SUBSTITUTE(AU79,CHAR(160)," "))),TRIM(SUBSTITUTE(AU79,CHAR(160)," "))),SUMPRODUCT(--ISNUMBER(MATCH(MID(TRIM(SUBSTITUTE(AU79,CHAR(160)," ")),ROW(INDIRECT("1:"&amp;LEN(TRIM(SUBSTITUTE(AU79,CHAR(160)," "))))),1),{"A","B","C","D","E","F","G","H","I","J","K","L","M","N","O","P","Q","R","S","T","U","V","W","X","Y","Z","Ñ","0","1","2","3","4","5","6","7","8","9"," "},0)))=LEN(TRIM(SUBSTITUTE(AU79,CHAR(160)," "))))),0,1)</f>
        <v>0</v>
      </c>
      <c r="CT79" s="634">
        <f t="shared" si="25"/>
        <v>0</v>
      </c>
      <c r="CU79" s="634">
        <f t="shared" si="26"/>
        <v>0</v>
      </c>
      <c r="CV79" s="634">
        <f t="shared" si="27"/>
        <v>0</v>
      </c>
      <c r="CW79" s="634">
        <f t="shared" si="28"/>
        <v>0</v>
      </c>
      <c r="CX79" s="634">
        <f t="shared" si="29"/>
        <v>0</v>
      </c>
      <c r="CY79" s="107"/>
      <c r="CZ79" s="107"/>
      <c r="DA79" s="107"/>
      <c r="DB79" s="107"/>
      <c r="DN79" s="107"/>
      <c r="DO79" s="107"/>
      <c r="DP79" s="107"/>
      <c r="DQ79" s="107"/>
      <c r="DR79" s="107"/>
      <c r="DS79" s="107"/>
      <c r="DT79" s="107"/>
      <c r="DU79" s="107"/>
      <c r="DV79" s="107"/>
      <c r="DY79"/>
    </row>
    <row r="80" spans="1:129" ht="15" customHeight="1">
      <c r="A80" s="128"/>
      <c r="C80" s="35" t="s">
        <v>5232</v>
      </c>
      <c r="D80" s="800" t="str">
        <f>IF(CNGE_2026_M1_Secc1_Sub1!$D97="","",CNGE_2026_M1_Secc1_Sub1!$D97)</f>
        <v/>
      </c>
      <c r="E80" s="723"/>
      <c r="F80" s="723"/>
      <c r="G80" s="724"/>
      <c r="H80" s="728"/>
      <c r="I80" s="714"/>
      <c r="J80" s="805"/>
      <c r="K80" s="847"/>
      <c r="L80" s="714"/>
      <c r="M80" s="805"/>
      <c r="N80" s="640"/>
      <c r="O80" s="638"/>
      <c r="P80" s="638"/>
      <c r="Q80" s="728"/>
      <c r="R80" s="714"/>
      <c r="S80" s="805"/>
      <c r="T80" s="847"/>
      <c r="U80" s="714"/>
      <c r="V80" s="805"/>
      <c r="W80" s="640"/>
      <c r="X80" s="638"/>
      <c r="Y80" s="638"/>
      <c r="Z80" s="728"/>
      <c r="AA80" s="714"/>
      <c r="AB80" s="805"/>
      <c r="AC80" s="847"/>
      <c r="AD80" s="714"/>
      <c r="AE80" s="805"/>
      <c r="AF80" s="640"/>
      <c r="AG80" s="638"/>
      <c r="AH80" s="638"/>
      <c r="AI80" s="728"/>
      <c r="AJ80" s="714"/>
      <c r="AK80" s="805"/>
      <c r="AL80" s="847"/>
      <c r="AM80" s="714"/>
      <c r="AN80" s="805"/>
      <c r="AO80" s="640"/>
      <c r="AP80" s="638"/>
      <c r="AQ80" s="638"/>
      <c r="AR80" s="728"/>
      <c r="AS80" s="714"/>
      <c r="AT80" s="805"/>
      <c r="AU80" s="847"/>
      <c r="AV80" s="714"/>
      <c r="AW80" s="805"/>
      <c r="AX80" s="640"/>
      <c r="AY80" s="638"/>
      <c r="AZ80" s="638"/>
      <c r="BB80">
        <f t="shared" si="1"/>
        <v>0</v>
      </c>
      <c r="BC80">
        <f t="shared" si="2"/>
        <v>0</v>
      </c>
      <c r="BD80">
        <f t="shared" si="3"/>
        <v>0</v>
      </c>
      <c r="BE80">
        <f t="shared" si="4"/>
        <v>0</v>
      </c>
      <c r="BF80">
        <f t="shared" si="5"/>
        <v>0</v>
      </c>
      <c r="BG80">
        <f t="shared" si="6"/>
        <v>0</v>
      </c>
      <c r="BH80">
        <f t="shared" si="7"/>
        <v>0</v>
      </c>
      <c r="BI80">
        <f t="shared" si="8"/>
        <v>0</v>
      </c>
      <c r="BJ80">
        <f t="shared" si="9"/>
        <v>0</v>
      </c>
      <c r="BK80">
        <f t="shared" si="10"/>
        <v>0</v>
      </c>
      <c r="BL80">
        <f t="shared" si="11"/>
        <v>0</v>
      </c>
      <c r="BM80">
        <f t="shared" si="12"/>
        <v>0</v>
      </c>
      <c r="BN80">
        <f t="shared" si="13"/>
        <v>0</v>
      </c>
      <c r="BO80">
        <f t="shared" si="14"/>
        <v>0</v>
      </c>
      <c r="BP80">
        <f t="shared" si="15"/>
        <v>0</v>
      </c>
      <c r="BQ80">
        <f t="shared" si="16"/>
        <v>0</v>
      </c>
      <c r="BR80">
        <f t="shared" si="17"/>
        <v>0</v>
      </c>
      <c r="BS80">
        <f t="shared" si="18"/>
        <v>0</v>
      </c>
      <c r="BT80">
        <f t="shared" si="19"/>
        <v>0</v>
      </c>
      <c r="BU80">
        <f t="shared" si="20"/>
        <v>0</v>
      </c>
      <c r="BV80" s="293">
        <f t="shared" si="21"/>
        <v>0</v>
      </c>
      <c r="BW80" s="352" t="str">
        <f>IF(BV80=0,"",
IF(SUM($BV$24:BV80)=1,BX80,
IF($BV$144&gt;SUM($BV$24:BV80),_xlfn.CONCAT(", ",BX80),
IF($BV$144=SUM($BV$24:BV80),_xlfn.CONCAT(" y ",BX80)))))</f>
        <v/>
      </c>
      <c r="BX80" s="120" t="s">
        <v>5233</v>
      </c>
      <c r="BY80" s="398">
        <f>IF(AND(CNGE_2026_M1_Secc1_Sub3!$S120&lt;&gt;"",CNGE_2026_M1_Secc1_Sub3!$S120&lt;&gt;1,COUNTA(H80:AZ80)&gt;0),1,0)</f>
        <v>0</v>
      </c>
      <c r="BZ80" s="290">
        <f t="shared" si="30"/>
        <v>0</v>
      </c>
      <c r="CA80" s="293">
        <f t="shared" si="22"/>
        <v>0</v>
      </c>
      <c r="CB80" s="283" t="str">
        <f>IF(CA80=0,"",
IF(SUM($CA$24:CA80)=1,CC80,
IF($CA$144&gt;SUM($CA$24:CA80),_xlfn.CONCAT(", ",CC80),
IF($CA$144=SUM($CA$24:CA80),_xlfn.CONCAT(" y ",CC80)))))</f>
        <v/>
      </c>
      <c r="CC80" s="33" t="s">
        <v>5233</v>
      </c>
      <c r="CD80" s="441">
        <f>IF(COUNTA(K80,T80,AC80,AL80,AU80)=SUM(CNGE_2026_M1_Secc1_Sub3!Y120),0,1)</f>
        <v>0</v>
      </c>
      <c r="CE80" s="282">
        <f t="shared" si="23"/>
        <v>0</v>
      </c>
      <c r="CF80" s="283" t="str">
        <f>IF(CE80=0,"",
IF(SUM($CE$24:CE80)=1,CG80,
IF($CE$144&gt;SUM($CE$24:CE80),_xlfn.CONCAT(", ",CG80),
IF($CE$144=SUM($CE$24:CE80),_xlfn.CONCAT(" y ",CG80)))))</f>
        <v/>
      </c>
      <c r="CG80" s="120" t="s">
        <v>5233</v>
      </c>
      <c r="CH80" s="370">
        <f>IF(OR(N80="NS",W80="NS",AF80="NS",AO80="NS",AX80="NS",CNGE_2026_M1_Secc1_Sub2!$M432="NS"),0,IF(AND(N80="NA",W80="NA",AF80="NA",AO80="NA",AX80="NA",CNGE_2026_M1_Secc1_Sub2!$M432="NA"),0,IF(SUM(N80,W80,AF80,AO80,AX80)&lt;=CNGE_2026_M1_Secc1_Sub2!$M432,0,1)))</f>
        <v>0</v>
      </c>
      <c r="CI80" s="371">
        <f>IF(OR(O80="NS",X80="NS",AG80="NS",AP80="NS",AY80="NS",CNGE_2026_M1_Secc1_Sub2!$S432="NS"),0,IF(AND(O80="NA",X80="NA",AG80="NA",AP80="NA",AY80="NA",CNGE_2026_M1_Secc1_Sub2!$S432="NA"),0,IF(SUM(O80,X80,AG80,AP80,AY80)&lt;=CNGE_2026_M1_Secc1_Sub2!$S432,0,1)))</f>
        <v>0</v>
      </c>
      <c r="CJ80" s="372">
        <f>IF(OR(P80="NS",Y80="NS",AH80="NS",AQ80="NS",AZ80="NS",CNGE_2026_M1_Secc1_Sub2!$Y432="NS"),0,IF(AND(P80="NA",Y80="NA",AH80="NA",AQ80="NA",AZ80="NA",CNGE_2026_M1_Secc1_Sub2!$Y432="NA"),0,IF(SUM(P80,Y80,AH80,AQ80,AZ80)&lt;=CNGE_2026_M1_Secc1_Sub2!$Y432,0,1)))</f>
        <v>0</v>
      </c>
      <c r="CK80" s="282">
        <f t="shared" si="24"/>
        <v>0</v>
      </c>
      <c r="CL80" s="283" t="str">
        <f>IF(CK80=0,"",
IF(SUM($CK$24:CK80)=1,CM80,
IF($CK$144&gt;SUM($CK$24:CK80),_xlfn.CONCAT(", ",CM80),
IF($CK$144=SUM($CK$24:CK80),_xlfn.CONCAT(" y ",CM80)))))</f>
        <v/>
      </c>
      <c r="CM80" s="33" t="s">
        <v>5233</v>
      </c>
      <c r="CN80" s="535">
        <f>SUM(CNGE_2026_M1_Secc1_Sub3!$Y120)</f>
        <v>0</v>
      </c>
      <c r="CO80" s="629" cm="1">
        <f t="array" aca="1" ref="CO80" ca="1">IF(OR(K80=" ",AND(EXACT(UPPER(TRIM(SUBSTITUTE(K80,CHAR(160)," "))),TRIM(SUBSTITUTE(K80,CHAR(160)," "))),SUMPRODUCT(--ISNUMBER(MATCH(MID(TRIM(SUBSTITUTE(K80,CHAR(160)," ")),ROW(INDIRECT("1:"&amp;LEN(TRIM(SUBSTITUTE(K80,CHAR(160)," "))))),1),{"A","B","C","D","E","F","G","H","I","J","K","L","M","N","O","P","Q","R","S","T","U","V","W","X","Y","Z","Ñ","0","1","2","3","4","5","6","7","8","9"," "},0)))=LEN(TRIM(SUBSTITUTE(K80,CHAR(160)," "))))),0,1)</f>
        <v>0</v>
      </c>
      <c r="CP80" s="629" cm="1">
        <f t="array" aca="1" ref="CP80" ca="1">IF(OR(T80=" ",AND(EXACT(UPPER(TRIM(SUBSTITUTE(T80,CHAR(160)," "))),TRIM(SUBSTITUTE(T80,CHAR(160)," "))),SUMPRODUCT(--ISNUMBER(MATCH(MID(TRIM(SUBSTITUTE(T80,CHAR(160)," ")),ROW(INDIRECT("1:"&amp;LEN(TRIM(SUBSTITUTE(T80,CHAR(160)," "))))),1),{"A","B","C","D","E","F","G","H","I","J","K","L","M","N","O","P","Q","R","S","T","U","V","W","X","Y","Z","Ñ","0","1","2","3","4","5","6","7","8","9"," "},0)))=LEN(TRIM(SUBSTITUTE(T80,CHAR(160)," "))))),0,1)</f>
        <v>0</v>
      </c>
      <c r="CQ80" s="629" cm="1">
        <f t="array" aca="1" ref="CQ80" ca="1">IF(OR(AC80=" ",AND(EXACT(UPPER(TRIM(SUBSTITUTE(AC80,CHAR(160)," "))),TRIM(SUBSTITUTE(AC80,CHAR(160)," "))),SUMPRODUCT(--ISNUMBER(MATCH(MID(TRIM(SUBSTITUTE(AC80,CHAR(160)," ")),ROW(INDIRECT("1:"&amp;LEN(TRIM(SUBSTITUTE(AC80,CHAR(160)," "))))),1),{"A","B","C","D","E","F","G","H","I","J","K","L","M","N","O","P","Q","R","S","T","U","V","W","X","Y","Z","Ñ","0","1","2","3","4","5","6","7","8","9"," "},0)))=LEN(TRIM(SUBSTITUTE(AC80,CHAR(160)," "))))),0,1)</f>
        <v>0</v>
      </c>
      <c r="CR80" s="629" cm="1">
        <f t="array" aca="1" ref="CR80" ca="1">IF(OR(AL80=" ",AND(EXACT(UPPER(TRIM(SUBSTITUTE(AL80,CHAR(160)," "))),TRIM(SUBSTITUTE(AL80,CHAR(160)," "))),SUMPRODUCT(--ISNUMBER(MATCH(MID(TRIM(SUBSTITUTE(AL80,CHAR(160)," ")),ROW(INDIRECT("1:"&amp;LEN(TRIM(SUBSTITUTE(AL80,CHAR(160)," "))))),1),{"A","B","C","D","E","F","G","H","I","J","K","L","M","N","O","P","Q","R","S","T","U","V","W","X","Y","Z","Ñ","0","1","2","3","4","5","6","7","8","9"," "},0)))=LEN(TRIM(SUBSTITUTE(AL80,CHAR(160)," "))))),0,1)</f>
        <v>0</v>
      </c>
      <c r="CS80" s="629" cm="1">
        <f t="array" aca="1" ref="CS80" ca="1">IF(OR(AU80=" ",AND(EXACT(UPPER(TRIM(SUBSTITUTE(AU80,CHAR(160)," "))),TRIM(SUBSTITUTE(AU80,CHAR(160)," "))),SUMPRODUCT(--ISNUMBER(MATCH(MID(TRIM(SUBSTITUTE(AU80,CHAR(160)," ")),ROW(INDIRECT("1:"&amp;LEN(TRIM(SUBSTITUTE(AU80,CHAR(160)," "))))),1),{"A","B","C","D","E","F","G","H","I","J","K","L","M","N","O","P","Q","R","S","T","U","V","W","X","Y","Z","Ñ","0","1","2","3","4","5","6","7","8","9"," "},0)))=LEN(TRIM(SUBSTITUTE(AU80,CHAR(160)," "))))),0,1)</f>
        <v>0</v>
      </c>
      <c r="CT80" s="634">
        <f t="shared" si="25"/>
        <v>0</v>
      </c>
      <c r="CU80" s="634">
        <f t="shared" si="26"/>
        <v>0</v>
      </c>
      <c r="CV80" s="634">
        <f t="shared" si="27"/>
        <v>0</v>
      </c>
      <c r="CW80" s="634">
        <f t="shared" si="28"/>
        <v>0</v>
      </c>
      <c r="CX80" s="634">
        <f t="shared" si="29"/>
        <v>0</v>
      </c>
      <c r="CY80" s="107"/>
      <c r="CZ80" s="107"/>
      <c r="DA80" s="107"/>
      <c r="DB80" s="107"/>
      <c r="DN80" s="107"/>
      <c r="DO80" s="107"/>
      <c r="DP80" s="107"/>
      <c r="DQ80" s="107"/>
      <c r="DR80" s="107"/>
      <c r="DS80" s="107"/>
      <c r="DT80" s="107"/>
      <c r="DU80" s="107"/>
      <c r="DV80" s="107"/>
      <c r="DY80"/>
    </row>
    <row r="81" spans="1:129" ht="15" customHeight="1">
      <c r="A81" s="128"/>
      <c r="C81" s="35" t="s">
        <v>5234</v>
      </c>
      <c r="D81" s="800" t="str">
        <f>IF(CNGE_2026_M1_Secc1_Sub1!$D98="","",CNGE_2026_M1_Secc1_Sub1!$D98)</f>
        <v/>
      </c>
      <c r="E81" s="723"/>
      <c r="F81" s="723"/>
      <c r="G81" s="724"/>
      <c r="H81" s="728"/>
      <c r="I81" s="714"/>
      <c r="J81" s="805"/>
      <c r="K81" s="847"/>
      <c r="L81" s="714"/>
      <c r="M81" s="805"/>
      <c r="N81" s="640"/>
      <c r="O81" s="638"/>
      <c r="P81" s="638"/>
      <c r="Q81" s="728"/>
      <c r="R81" s="714"/>
      <c r="S81" s="805"/>
      <c r="T81" s="847"/>
      <c r="U81" s="714"/>
      <c r="V81" s="805"/>
      <c r="W81" s="640"/>
      <c r="X81" s="638"/>
      <c r="Y81" s="638"/>
      <c r="Z81" s="728"/>
      <c r="AA81" s="714"/>
      <c r="AB81" s="805"/>
      <c r="AC81" s="847"/>
      <c r="AD81" s="714"/>
      <c r="AE81" s="805"/>
      <c r="AF81" s="640"/>
      <c r="AG81" s="638"/>
      <c r="AH81" s="638"/>
      <c r="AI81" s="728"/>
      <c r="AJ81" s="714"/>
      <c r="AK81" s="805"/>
      <c r="AL81" s="847"/>
      <c r="AM81" s="714"/>
      <c r="AN81" s="805"/>
      <c r="AO81" s="640"/>
      <c r="AP81" s="638"/>
      <c r="AQ81" s="638"/>
      <c r="AR81" s="728"/>
      <c r="AS81" s="714"/>
      <c r="AT81" s="805"/>
      <c r="AU81" s="847"/>
      <c r="AV81" s="714"/>
      <c r="AW81" s="805"/>
      <c r="AX81" s="640"/>
      <c r="AY81" s="638"/>
      <c r="AZ81" s="638"/>
      <c r="BB81">
        <f t="shared" si="1"/>
        <v>0</v>
      </c>
      <c r="BC81">
        <f t="shared" si="2"/>
        <v>0</v>
      </c>
      <c r="BD81">
        <f t="shared" si="3"/>
        <v>0</v>
      </c>
      <c r="BE81">
        <f t="shared" si="4"/>
        <v>0</v>
      </c>
      <c r="BF81">
        <f t="shared" si="5"/>
        <v>0</v>
      </c>
      <c r="BG81">
        <f t="shared" si="6"/>
        <v>0</v>
      </c>
      <c r="BH81">
        <f t="shared" si="7"/>
        <v>0</v>
      </c>
      <c r="BI81">
        <f t="shared" si="8"/>
        <v>0</v>
      </c>
      <c r="BJ81">
        <f t="shared" si="9"/>
        <v>0</v>
      </c>
      <c r="BK81">
        <f t="shared" si="10"/>
        <v>0</v>
      </c>
      <c r="BL81">
        <f t="shared" si="11"/>
        <v>0</v>
      </c>
      <c r="BM81">
        <f t="shared" si="12"/>
        <v>0</v>
      </c>
      <c r="BN81">
        <f t="shared" si="13"/>
        <v>0</v>
      </c>
      <c r="BO81">
        <f t="shared" si="14"/>
        <v>0</v>
      </c>
      <c r="BP81">
        <f t="shared" si="15"/>
        <v>0</v>
      </c>
      <c r="BQ81">
        <f t="shared" si="16"/>
        <v>0</v>
      </c>
      <c r="BR81">
        <f t="shared" si="17"/>
        <v>0</v>
      </c>
      <c r="BS81">
        <f t="shared" si="18"/>
        <v>0</v>
      </c>
      <c r="BT81">
        <f t="shared" si="19"/>
        <v>0</v>
      </c>
      <c r="BU81">
        <f t="shared" si="20"/>
        <v>0</v>
      </c>
      <c r="BV81" s="293">
        <f t="shared" si="21"/>
        <v>0</v>
      </c>
      <c r="BW81" s="352" t="str">
        <f>IF(BV81=0,"",
IF(SUM($BV$24:BV81)=1,BX81,
IF($BV$144&gt;SUM($BV$24:BV81),_xlfn.CONCAT(", ",BX81),
IF($BV$144=SUM($BV$24:BV81),_xlfn.CONCAT(" y ",BX81)))))</f>
        <v/>
      </c>
      <c r="BX81" s="120" t="s">
        <v>5235</v>
      </c>
      <c r="BY81" s="398">
        <f>IF(AND(CNGE_2026_M1_Secc1_Sub3!$S121&lt;&gt;"",CNGE_2026_M1_Secc1_Sub3!$S121&lt;&gt;1,COUNTA(H81:AZ81)&gt;0),1,0)</f>
        <v>0</v>
      </c>
      <c r="BZ81" s="290">
        <f t="shared" si="30"/>
        <v>0</v>
      </c>
      <c r="CA81" s="293">
        <f t="shared" si="22"/>
        <v>0</v>
      </c>
      <c r="CB81" s="283" t="str">
        <f>IF(CA81=0,"",
IF(SUM($CA$24:CA81)=1,CC81,
IF($CA$144&gt;SUM($CA$24:CA81),_xlfn.CONCAT(", ",CC81),
IF($CA$144=SUM($CA$24:CA81),_xlfn.CONCAT(" y ",CC81)))))</f>
        <v/>
      </c>
      <c r="CC81" s="33" t="s">
        <v>5235</v>
      </c>
      <c r="CD81" s="441">
        <f>IF(COUNTA(K81,T81,AC81,AL81,AU81)=SUM(CNGE_2026_M1_Secc1_Sub3!Y121),0,1)</f>
        <v>0</v>
      </c>
      <c r="CE81" s="282">
        <f t="shared" si="23"/>
        <v>0</v>
      </c>
      <c r="CF81" s="283" t="str">
        <f>IF(CE81=0,"",
IF(SUM($CE$24:CE81)=1,CG81,
IF($CE$144&gt;SUM($CE$24:CE81),_xlfn.CONCAT(", ",CG81),
IF($CE$144=SUM($CE$24:CE81),_xlfn.CONCAT(" y ",CG81)))))</f>
        <v/>
      </c>
      <c r="CG81" s="120" t="s">
        <v>5235</v>
      </c>
      <c r="CH81" s="370">
        <f>IF(OR(N81="NS",W81="NS",AF81="NS",AO81="NS",AX81="NS",CNGE_2026_M1_Secc1_Sub2!$M433="NS"),0,IF(AND(N81="NA",W81="NA",AF81="NA",AO81="NA",AX81="NA",CNGE_2026_M1_Secc1_Sub2!$M433="NA"),0,IF(SUM(N81,W81,AF81,AO81,AX81)&lt;=CNGE_2026_M1_Secc1_Sub2!$M433,0,1)))</f>
        <v>0</v>
      </c>
      <c r="CI81" s="371">
        <f>IF(OR(O81="NS",X81="NS",AG81="NS",AP81="NS",AY81="NS",CNGE_2026_M1_Secc1_Sub2!$S433="NS"),0,IF(AND(O81="NA",X81="NA",AG81="NA",AP81="NA",AY81="NA",CNGE_2026_M1_Secc1_Sub2!$S433="NA"),0,IF(SUM(O81,X81,AG81,AP81,AY81)&lt;=CNGE_2026_M1_Secc1_Sub2!$S433,0,1)))</f>
        <v>0</v>
      </c>
      <c r="CJ81" s="372">
        <f>IF(OR(P81="NS",Y81="NS",AH81="NS",AQ81="NS",AZ81="NS",CNGE_2026_M1_Secc1_Sub2!$Y433="NS"),0,IF(AND(P81="NA",Y81="NA",AH81="NA",AQ81="NA",AZ81="NA",CNGE_2026_M1_Secc1_Sub2!$Y433="NA"),0,IF(SUM(P81,Y81,AH81,AQ81,AZ81)&lt;=CNGE_2026_M1_Secc1_Sub2!$Y433,0,1)))</f>
        <v>0</v>
      </c>
      <c r="CK81" s="282">
        <f t="shared" si="24"/>
        <v>0</v>
      </c>
      <c r="CL81" s="283" t="str">
        <f>IF(CK81=0,"",
IF(SUM($CK$24:CK81)=1,CM81,
IF($CK$144&gt;SUM($CK$24:CK81),_xlfn.CONCAT(", ",CM81),
IF($CK$144=SUM($CK$24:CK81),_xlfn.CONCAT(" y ",CM81)))))</f>
        <v/>
      </c>
      <c r="CM81" s="33" t="s">
        <v>5235</v>
      </c>
      <c r="CN81" s="535">
        <f>SUM(CNGE_2026_M1_Secc1_Sub3!$Y121)</f>
        <v>0</v>
      </c>
      <c r="CO81" s="629" cm="1">
        <f t="array" aca="1" ref="CO81" ca="1">IF(OR(K81=" ",AND(EXACT(UPPER(TRIM(SUBSTITUTE(K81,CHAR(160)," "))),TRIM(SUBSTITUTE(K81,CHAR(160)," "))),SUMPRODUCT(--ISNUMBER(MATCH(MID(TRIM(SUBSTITUTE(K81,CHAR(160)," ")),ROW(INDIRECT("1:"&amp;LEN(TRIM(SUBSTITUTE(K81,CHAR(160)," "))))),1),{"A","B","C","D","E","F","G","H","I","J","K","L","M","N","O","P","Q","R","S","T","U","V","W","X","Y","Z","Ñ","0","1","2","3","4","5","6","7","8","9"," "},0)))=LEN(TRIM(SUBSTITUTE(K81,CHAR(160)," "))))),0,1)</f>
        <v>0</v>
      </c>
      <c r="CP81" s="629" cm="1">
        <f t="array" aca="1" ref="CP81" ca="1">IF(OR(T81=" ",AND(EXACT(UPPER(TRIM(SUBSTITUTE(T81,CHAR(160)," "))),TRIM(SUBSTITUTE(T81,CHAR(160)," "))),SUMPRODUCT(--ISNUMBER(MATCH(MID(TRIM(SUBSTITUTE(T81,CHAR(160)," ")),ROW(INDIRECT("1:"&amp;LEN(TRIM(SUBSTITUTE(T81,CHAR(160)," "))))),1),{"A","B","C","D","E","F","G","H","I","J","K","L","M","N","O","P","Q","R","S","T","U","V","W","X","Y","Z","Ñ","0","1","2","3","4","5","6","7","8","9"," "},0)))=LEN(TRIM(SUBSTITUTE(T81,CHAR(160)," "))))),0,1)</f>
        <v>0</v>
      </c>
      <c r="CQ81" s="629" cm="1">
        <f t="array" aca="1" ref="CQ81" ca="1">IF(OR(AC81=" ",AND(EXACT(UPPER(TRIM(SUBSTITUTE(AC81,CHAR(160)," "))),TRIM(SUBSTITUTE(AC81,CHAR(160)," "))),SUMPRODUCT(--ISNUMBER(MATCH(MID(TRIM(SUBSTITUTE(AC81,CHAR(160)," ")),ROW(INDIRECT("1:"&amp;LEN(TRIM(SUBSTITUTE(AC81,CHAR(160)," "))))),1),{"A","B","C","D","E","F","G","H","I","J","K","L","M","N","O","P","Q","R","S","T","U","V","W","X","Y","Z","Ñ","0","1","2","3","4","5","6","7","8","9"," "},0)))=LEN(TRIM(SUBSTITUTE(AC81,CHAR(160)," "))))),0,1)</f>
        <v>0</v>
      </c>
      <c r="CR81" s="629" cm="1">
        <f t="array" aca="1" ref="CR81" ca="1">IF(OR(AL81=" ",AND(EXACT(UPPER(TRIM(SUBSTITUTE(AL81,CHAR(160)," "))),TRIM(SUBSTITUTE(AL81,CHAR(160)," "))),SUMPRODUCT(--ISNUMBER(MATCH(MID(TRIM(SUBSTITUTE(AL81,CHAR(160)," ")),ROW(INDIRECT("1:"&amp;LEN(TRIM(SUBSTITUTE(AL81,CHAR(160)," "))))),1),{"A","B","C","D","E","F","G","H","I","J","K","L","M","N","O","P","Q","R","S","T","U","V","W","X","Y","Z","Ñ","0","1","2","3","4","5","6","7","8","9"," "},0)))=LEN(TRIM(SUBSTITUTE(AL81,CHAR(160)," "))))),0,1)</f>
        <v>0</v>
      </c>
      <c r="CS81" s="629" cm="1">
        <f t="array" aca="1" ref="CS81" ca="1">IF(OR(AU81=" ",AND(EXACT(UPPER(TRIM(SUBSTITUTE(AU81,CHAR(160)," "))),TRIM(SUBSTITUTE(AU81,CHAR(160)," "))),SUMPRODUCT(--ISNUMBER(MATCH(MID(TRIM(SUBSTITUTE(AU81,CHAR(160)," ")),ROW(INDIRECT("1:"&amp;LEN(TRIM(SUBSTITUTE(AU81,CHAR(160)," "))))),1),{"A","B","C","D","E","F","G","H","I","J","K","L","M","N","O","P","Q","R","S","T","U","V","W","X","Y","Z","Ñ","0","1","2","3","4","5","6","7","8","9"," "},0)))=LEN(TRIM(SUBSTITUTE(AU81,CHAR(160)," "))))),0,1)</f>
        <v>0</v>
      </c>
      <c r="CT81" s="634">
        <f t="shared" si="25"/>
        <v>0</v>
      </c>
      <c r="CU81" s="634">
        <f t="shared" si="26"/>
        <v>0</v>
      </c>
      <c r="CV81" s="634">
        <f t="shared" si="27"/>
        <v>0</v>
      </c>
      <c r="CW81" s="634">
        <f t="shared" si="28"/>
        <v>0</v>
      </c>
      <c r="CX81" s="634">
        <f t="shared" si="29"/>
        <v>0</v>
      </c>
      <c r="CY81" s="107"/>
      <c r="CZ81" s="107"/>
      <c r="DA81" s="107"/>
      <c r="DB81" s="107"/>
      <c r="DN81" s="107"/>
      <c r="DO81" s="107"/>
      <c r="DP81" s="107"/>
      <c r="DQ81" s="107"/>
      <c r="DR81" s="107"/>
      <c r="DS81" s="107"/>
      <c r="DT81" s="107"/>
      <c r="DU81" s="107"/>
      <c r="DV81" s="107"/>
      <c r="DY81"/>
    </row>
    <row r="82" spans="1:129" ht="15" customHeight="1">
      <c r="A82" s="128"/>
      <c r="C82" s="35" t="s">
        <v>5236</v>
      </c>
      <c r="D82" s="800" t="str">
        <f>IF(CNGE_2026_M1_Secc1_Sub1!$D99="","",CNGE_2026_M1_Secc1_Sub1!$D99)</f>
        <v/>
      </c>
      <c r="E82" s="723"/>
      <c r="F82" s="723"/>
      <c r="G82" s="724"/>
      <c r="H82" s="728"/>
      <c r="I82" s="714"/>
      <c r="J82" s="805"/>
      <c r="K82" s="847"/>
      <c r="L82" s="714"/>
      <c r="M82" s="805"/>
      <c r="N82" s="640"/>
      <c r="O82" s="638"/>
      <c r="P82" s="638"/>
      <c r="Q82" s="728"/>
      <c r="R82" s="714"/>
      <c r="S82" s="805"/>
      <c r="T82" s="847"/>
      <c r="U82" s="714"/>
      <c r="V82" s="805"/>
      <c r="W82" s="640"/>
      <c r="X82" s="638"/>
      <c r="Y82" s="638"/>
      <c r="Z82" s="728"/>
      <c r="AA82" s="714"/>
      <c r="AB82" s="805"/>
      <c r="AC82" s="847"/>
      <c r="AD82" s="714"/>
      <c r="AE82" s="805"/>
      <c r="AF82" s="640"/>
      <c r="AG82" s="638"/>
      <c r="AH82" s="638"/>
      <c r="AI82" s="728"/>
      <c r="AJ82" s="714"/>
      <c r="AK82" s="805"/>
      <c r="AL82" s="847"/>
      <c r="AM82" s="714"/>
      <c r="AN82" s="805"/>
      <c r="AO82" s="640"/>
      <c r="AP82" s="638"/>
      <c r="AQ82" s="638"/>
      <c r="AR82" s="728"/>
      <c r="AS82" s="714"/>
      <c r="AT82" s="805"/>
      <c r="AU82" s="847"/>
      <c r="AV82" s="714"/>
      <c r="AW82" s="805"/>
      <c r="AX82" s="640"/>
      <c r="AY82" s="638"/>
      <c r="AZ82" s="638"/>
      <c r="BB82">
        <f t="shared" si="1"/>
        <v>0</v>
      </c>
      <c r="BC82">
        <f t="shared" si="2"/>
        <v>0</v>
      </c>
      <c r="BD82">
        <f t="shared" si="3"/>
        <v>0</v>
      </c>
      <c r="BE82">
        <f t="shared" si="4"/>
        <v>0</v>
      </c>
      <c r="BF82">
        <f t="shared" si="5"/>
        <v>0</v>
      </c>
      <c r="BG82">
        <f t="shared" si="6"/>
        <v>0</v>
      </c>
      <c r="BH82">
        <f t="shared" si="7"/>
        <v>0</v>
      </c>
      <c r="BI82">
        <f t="shared" si="8"/>
        <v>0</v>
      </c>
      <c r="BJ82">
        <f t="shared" si="9"/>
        <v>0</v>
      </c>
      <c r="BK82">
        <f t="shared" si="10"/>
        <v>0</v>
      </c>
      <c r="BL82">
        <f t="shared" si="11"/>
        <v>0</v>
      </c>
      <c r="BM82">
        <f t="shared" si="12"/>
        <v>0</v>
      </c>
      <c r="BN82">
        <f t="shared" si="13"/>
        <v>0</v>
      </c>
      <c r="BO82">
        <f t="shared" si="14"/>
        <v>0</v>
      </c>
      <c r="BP82">
        <f t="shared" si="15"/>
        <v>0</v>
      </c>
      <c r="BQ82">
        <f t="shared" si="16"/>
        <v>0</v>
      </c>
      <c r="BR82">
        <f t="shared" si="17"/>
        <v>0</v>
      </c>
      <c r="BS82">
        <f t="shared" si="18"/>
        <v>0</v>
      </c>
      <c r="BT82">
        <f t="shared" si="19"/>
        <v>0</v>
      </c>
      <c r="BU82">
        <f t="shared" si="20"/>
        <v>0</v>
      </c>
      <c r="BV82" s="293">
        <f t="shared" si="21"/>
        <v>0</v>
      </c>
      <c r="BW82" s="352" t="str">
        <f>IF(BV82=0,"",
IF(SUM($BV$24:BV82)=1,BX82,
IF($BV$144&gt;SUM($BV$24:BV82),_xlfn.CONCAT(", ",BX82),
IF($BV$144=SUM($BV$24:BV82),_xlfn.CONCAT(" y ",BX82)))))</f>
        <v/>
      </c>
      <c r="BX82" s="120" t="s">
        <v>5237</v>
      </c>
      <c r="BY82" s="398">
        <f>IF(AND(CNGE_2026_M1_Secc1_Sub3!$S122&lt;&gt;"",CNGE_2026_M1_Secc1_Sub3!$S122&lt;&gt;1,COUNTA(H82:AZ82)&gt;0),1,0)</f>
        <v>0</v>
      </c>
      <c r="BZ82" s="290">
        <f t="shared" si="30"/>
        <v>0</v>
      </c>
      <c r="CA82" s="293">
        <f t="shared" si="22"/>
        <v>0</v>
      </c>
      <c r="CB82" s="283" t="str">
        <f>IF(CA82=0,"",
IF(SUM($CA$24:CA82)=1,CC82,
IF($CA$144&gt;SUM($CA$24:CA82),_xlfn.CONCAT(", ",CC82),
IF($CA$144=SUM($CA$24:CA82),_xlfn.CONCAT(" y ",CC82)))))</f>
        <v/>
      </c>
      <c r="CC82" s="33" t="s">
        <v>5237</v>
      </c>
      <c r="CD82" s="441">
        <f>IF(COUNTA(K82,T82,AC82,AL82,AU82)=SUM(CNGE_2026_M1_Secc1_Sub3!Y122),0,1)</f>
        <v>0</v>
      </c>
      <c r="CE82" s="282">
        <f t="shared" si="23"/>
        <v>0</v>
      </c>
      <c r="CF82" s="283" t="str">
        <f>IF(CE82=0,"",
IF(SUM($CE$24:CE82)=1,CG82,
IF($CE$144&gt;SUM($CE$24:CE82),_xlfn.CONCAT(", ",CG82),
IF($CE$144=SUM($CE$24:CE82),_xlfn.CONCAT(" y ",CG82)))))</f>
        <v/>
      </c>
      <c r="CG82" s="120" t="s">
        <v>5237</v>
      </c>
      <c r="CH82" s="370">
        <f>IF(OR(N82="NS",W82="NS",AF82="NS",AO82="NS",AX82="NS",CNGE_2026_M1_Secc1_Sub2!$M434="NS"),0,IF(AND(N82="NA",W82="NA",AF82="NA",AO82="NA",AX82="NA",CNGE_2026_M1_Secc1_Sub2!$M434="NA"),0,IF(SUM(N82,W82,AF82,AO82,AX82)&lt;=CNGE_2026_M1_Secc1_Sub2!$M434,0,1)))</f>
        <v>0</v>
      </c>
      <c r="CI82" s="371">
        <f>IF(OR(O82="NS",X82="NS",AG82="NS",AP82="NS",AY82="NS",CNGE_2026_M1_Secc1_Sub2!$S434="NS"),0,IF(AND(O82="NA",X82="NA",AG82="NA",AP82="NA",AY82="NA",CNGE_2026_M1_Secc1_Sub2!$S434="NA"),0,IF(SUM(O82,X82,AG82,AP82,AY82)&lt;=CNGE_2026_M1_Secc1_Sub2!$S434,0,1)))</f>
        <v>0</v>
      </c>
      <c r="CJ82" s="372">
        <f>IF(OR(P82="NS",Y82="NS",AH82="NS",AQ82="NS",AZ82="NS",CNGE_2026_M1_Secc1_Sub2!$Y434="NS"),0,IF(AND(P82="NA",Y82="NA",AH82="NA",AQ82="NA",AZ82="NA",CNGE_2026_M1_Secc1_Sub2!$Y434="NA"),0,IF(SUM(P82,Y82,AH82,AQ82,AZ82)&lt;=CNGE_2026_M1_Secc1_Sub2!$Y434,0,1)))</f>
        <v>0</v>
      </c>
      <c r="CK82" s="282">
        <f t="shared" si="24"/>
        <v>0</v>
      </c>
      <c r="CL82" s="283" t="str">
        <f>IF(CK82=0,"",
IF(SUM($CK$24:CK82)=1,CM82,
IF($CK$144&gt;SUM($CK$24:CK82),_xlfn.CONCAT(", ",CM82),
IF($CK$144=SUM($CK$24:CK82),_xlfn.CONCAT(" y ",CM82)))))</f>
        <v/>
      </c>
      <c r="CM82" s="33" t="s">
        <v>5237</v>
      </c>
      <c r="CN82" s="535">
        <f>SUM(CNGE_2026_M1_Secc1_Sub3!$Y122)</f>
        <v>0</v>
      </c>
      <c r="CO82" s="629" cm="1">
        <f t="array" aca="1" ref="CO82" ca="1">IF(OR(K82=" ",AND(EXACT(UPPER(TRIM(SUBSTITUTE(K82,CHAR(160)," "))),TRIM(SUBSTITUTE(K82,CHAR(160)," "))),SUMPRODUCT(--ISNUMBER(MATCH(MID(TRIM(SUBSTITUTE(K82,CHAR(160)," ")),ROW(INDIRECT("1:"&amp;LEN(TRIM(SUBSTITUTE(K82,CHAR(160)," "))))),1),{"A","B","C","D","E","F","G","H","I","J","K","L","M","N","O","P","Q","R","S","T","U","V","W","X","Y","Z","Ñ","0","1","2","3","4","5","6","7","8","9"," "},0)))=LEN(TRIM(SUBSTITUTE(K82,CHAR(160)," "))))),0,1)</f>
        <v>0</v>
      </c>
      <c r="CP82" s="629" cm="1">
        <f t="array" aca="1" ref="CP82" ca="1">IF(OR(T82=" ",AND(EXACT(UPPER(TRIM(SUBSTITUTE(T82,CHAR(160)," "))),TRIM(SUBSTITUTE(T82,CHAR(160)," "))),SUMPRODUCT(--ISNUMBER(MATCH(MID(TRIM(SUBSTITUTE(T82,CHAR(160)," ")),ROW(INDIRECT("1:"&amp;LEN(TRIM(SUBSTITUTE(T82,CHAR(160)," "))))),1),{"A","B","C","D","E","F","G","H","I","J","K","L","M","N","O","P","Q","R","S","T","U","V","W","X","Y","Z","Ñ","0","1","2","3","4","5","6","7","8","9"," "},0)))=LEN(TRIM(SUBSTITUTE(T82,CHAR(160)," "))))),0,1)</f>
        <v>0</v>
      </c>
      <c r="CQ82" s="629" cm="1">
        <f t="array" aca="1" ref="CQ82" ca="1">IF(OR(AC82=" ",AND(EXACT(UPPER(TRIM(SUBSTITUTE(AC82,CHAR(160)," "))),TRIM(SUBSTITUTE(AC82,CHAR(160)," "))),SUMPRODUCT(--ISNUMBER(MATCH(MID(TRIM(SUBSTITUTE(AC82,CHAR(160)," ")),ROW(INDIRECT("1:"&amp;LEN(TRIM(SUBSTITUTE(AC82,CHAR(160)," "))))),1),{"A","B","C","D","E","F","G","H","I","J","K","L","M","N","O","P","Q","R","S","T","U","V","W","X","Y","Z","Ñ","0","1","2","3","4","5","6","7","8","9"," "},0)))=LEN(TRIM(SUBSTITUTE(AC82,CHAR(160)," "))))),0,1)</f>
        <v>0</v>
      </c>
      <c r="CR82" s="629" cm="1">
        <f t="array" aca="1" ref="CR82" ca="1">IF(OR(AL82=" ",AND(EXACT(UPPER(TRIM(SUBSTITUTE(AL82,CHAR(160)," "))),TRIM(SUBSTITUTE(AL82,CHAR(160)," "))),SUMPRODUCT(--ISNUMBER(MATCH(MID(TRIM(SUBSTITUTE(AL82,CHAR(160)," ")),ROW(INDIRECT("1:"&amp;LEN(TRIM(SUBSTITUTE(AL82,CHAR(160)," "))))),1),{"A","B","C","D","E","F","G","H","I","J","K","L","M","N","O","P","Q","R","S","T","U","V","W","X","Y","Z","Ñ","0","1","2","3","4","5","6","7","8","9"," "},0)))=LEN(TRIM(SUBSTITUTE(AL82,CHAR(160)," "))))),0,1)</f>
        <v>0</v>
      </c>
      <c r="CS82" s="629" cm="1">
        <f t="array" aca="1" ref="CS82" ca="1">IF(OR(AU82=" ",AND(EXACT(UPPER(TRIM(SUBSTITUTE(AU82,CHAR(160)," "))),TRIM(SUBSTITUTE(AU82,CHAR(160)," "))),SUMPRODUCT(--ISNUMBER(MATCH(MID(TRIM(SUBSTITUTE(AU82,CHAR(160)," ")),ROW(INDIRECT("1:"&amp;LEN(TRIM(SUBSTITUTE(AU82,CHAR(160)," "))))),1),{"A","B","C","D","E","F","G","H","I","J","K","L","M","N","O","P","Q","R","S","T","U","V","W","X","Y","Z","Ñ","0","1","2","3","4","5","6","7","8","9"," "},0)))=LEN(TRIM(SUBSTITUTE(AU82,CHAR(160)," "))))),0,1)</f>
        <v>0</v>
      </c>
      <c r="CT82" s="634">
        <f t="shared" si="25"/>
        <v>0</v>
      </c>
      <c r="CU82" s="634">
        <f t="shared" si="26"/>
        <v>0</v>
      </c>
      <c r="CV82" s="634">
        <f t="shared" si="27"/>
        <v>0</v>
      </c>
      <c r="CW82" s="634">
        <f t="shared" si="28"/>
        <v>0</v>
      </c>
      <c r="CX82" s="634">
        <f t="shared" si="29"/>
        <v>0</v>
      </c>
      <c r="CY82" s="107"/>
      <c r="CZ82" s="107"/>
      <c r="DA82" s="107"/>
      <c r="DB82" s="107"/>
      <c r="DN82" s="107"/>
      <c r="DO82" s="107"/>
      <c r="DP82" s="107"/>
      <c r="DQ82" s="107"/>
      <c r="DR82" s="107"/>
      <c r="DS82" s="107"/>
      <c r="DT82" s="107"/>
      <c r="DU82" s="107"/>
      <c r="DV82" s="107"/>
      <c r="DY82"/>
    </row>
    <row r="83" spans="1:129" ht="15" customHeight="1">
      <c r="A83" s="128"/>
      <c r="C83" s="35" t="s">
        <v>5238</v>
      </c>
      <c r="D83" s="800" t="str">
        <f>IF(CNGE_2026_M1_Secc1_Sub1!$D100="","",CNGE_2026_M1_Secc1_Sub1!$D100)</f>
        <v/>
      </c>
      <c r="E83" s="723"/>
      <c r="F83" s="723"/>
      <c r="G83" s="724"/>
      <c r="H83" s="728"/>
      <c r="I83" s="714"/>
      <c r="J83" s="805"/>
      <c r="K83" s="847"/>
      <c r="L83" s="714"/>
      <c r="M83" s="805"/>
      <c r="N83" s="640"/>
      <c r="O83" s="638"/>
      <c r="P83" s="638"/>
      <c r="Q83" s="728"/>
      <c r="R83" s="714"/>
      <c r="S83" s="805"/>
      <c r="T83" s="847"/>
      <c r="U83" s="714"/>
      <c r="V83" s="805"/>
      <c r="W83" s="640"/>
      <c r="X83" s="638"/>
      <c r="Y83" s="638"/>
      <c r="Z83" s="728"/>
      <c r="AA83" s="714"/>
      <c r="AB83" s="805"/>
      <c r="AC83" s="847"/>
      <c r="AD83" s="714"/>
      <c r="AE83" s="805"/>
      <c r="AF83" s="640"/>
      <c r="AG83" s="638"/>
      <c r="AH83" s="638"/>
      <c r="AI83" s="728"/>
      <c r="AJ83" s="714"/>
      <c r="AK83" s="805"/>
      <c r="AL83" s="847"/>
      <c r="AM83" s="714"/>
      <c r="AN83" s="805"/>
      <c r="AO83" s="640"/>
      <c r="AP83" s="638"/>
      <c r="AQ83" s="638"/>
      <c r="AR83" s="728"/>
      <c r="AS83" s="714"/>
      <c r="AT83" s="805"/>
      <c r="AU83" s="847"/>
      <c r="AV83" s="714"/>
      <c r="AW83" s="805"/>
      <c r="AX83" s="640"/>
      <c r="AY83" s="638"/>
      <c r="AZ83" s="638"/>
      <c r="BB83">
        <f t="shared" si="1"/>
        <v>0</v>
      </c>
      <c r="BC83">
        <f t="shared" si="2"/>
        <v>0</v>
      </c>
      <c r="BD83">
        <f t="shared" si="3"/>
        <v>0</v>
      </c>
      <c r="BE83">
        <f t="shared" si="4"/>
        <v>0</v>
      </c>
      <c r="BF83">
        <f t="shared" si="5"/>
        <v>0</v>
      </c>
      <c r="BG83">
        <f t="shared" si="6"/>
        <v>0</v>
      </c>
      <c r="BH83">
        <f t="shared" si="7"/>
        <v>0</v>
      </c>
      <c r="BI83">
        <f t="shared" si="8"/>
        <v>0</v>
      </c>
      <c r="BJ83">
        <f t="shared" si="9"/>
        <v>0</v>
      </c>
      <c r="BK83">
        <f t="shared" si="10"/>
        <v>0</v>
      </c>
      <c r="BL83">
        <f t="shared" si="11"/>
        <v>0</v>
      </c>
      <c r="BM83">
        <f t="shared" si="12"/>
        <v>0</v>
      </c>
      <c r="BN83">
        <f t="shared" si="13"/>
        <v>0</v>
      </c>
      <c r="BO83">
        <f t="shared" si="14"/>
        <v>0</v>
      </c>
      <c r="BP83">
        <f t="shared" si="15"/>
        <v>0</v>
      </c>
      <c r="BQ83">
        <f t="shared" si="16"/>
        <v>0</v>
      </c>
      <c r="BR83">
        <f t="shared" si="17"/>
        <v>0</v>
      </c>
      <c r="BS83">
        <f t="shared" si="18"/>
        <v>0</v>
      </c>
      <c r="BT83">
        <f t="shared" si="19"/>
        <v>0</v>
      </c>
      <c r="BU83">
        <f t="shared" si="20"/>
        <v>0</v>
      </c>
      <c r="BV83" s="293">
        <f t="shared" si="21"/>
        <v>0</v>
      </c>
      <c r="BW83" s="352" t="str">
        <f>IF(BV83=0,"",
IF(SUM($BV$24:BV83)=1,BX83,
IF($BV$144&gt;SUM($BV$24:BV83),_xlfn.CONCAT(", ",BX83),
IF($BV$144=SUM($BV$24:BV83),_xlfn.CONCAT(" y ",BX83)))))</f>
        <v/>
      </c>
      <c r="BX83" s="120" t="s">
        <v>5239</v>
      </c>
      <c r="BY83" s="398">
        <f>IF(AND(CNGE_2026_M1_Secc1_Sub3!$S123&lt;&gt;"",CNGE_2026_M1_Secc1_Sub3!$S123&lt;&gt;1,COUNTA(H83:AZ83)&gt;0),1,0)</f>
        <v>0</v>
      </c>
      <c r="BZ83" s="290">
        <f t="shared" si="30"/>
        <v>0</v>
      </c>
      <c r="CA83" s="293">
        <f t="shared" si="22"/>
        <v>0</v>
      </c>
      <c r="CB83" s="283" t="str">
        <f>IF(CA83=0,"",
IF(SUM($CA$24:CA83)=1,CC83,
IF($CA$144&gt;SUM($CA$24:CA83),_xlfn.CONCAT(", ",CC83),
IF($CA$144=SUM($CA$24:CA83),_xlfn.CONCAT(" y ",CC83)))))</f>
        <v/>
      </c>
      <c r="CC83" s="33" t="s">
        <v>5239</v>
      </c>
      <c r="CD83" s="441">
        <f>IF(COUNTA(K83,T83,AC83,AL83,AU83)=SUM(CNGE_2026_M1_Secc1_Sub3!Y123),0,1)</f>
        <v>0</v>
      </c>
      <c r="CE83" s="282">
        <f t="shared" si="23"/>
        <v>0</v>
      </c>
      <c r="CF83" s="283" t="str">
        <f>IF(CE83=0,"",
IF(SUM($CE$24:CE83)=1,CG83,
IF($CE$144&gt;SUM($CE$24:CE83),_xlfn.CONCAT(", ",CG83),
IF($CE$144=SUM($CE$24:CE83),_xlfn.CONCAT(" y ",CG83)))))</f>
        <v/>
      </c>
      <c r="CG83" s="120" t="s">
        <v>5239</v>
      </c>
      <c r="CH83" s="370">
        <f>IF(OR(N83="NS",W83="NS",AF83="NS",AO83="NS",AX83="NS",CNGE_2026_M1_Secc1_Sub2!$M435="NS"),0,IF(AND(N83="NA",W83="NA",AF83="NA",AO83="NA",AX83="NA",CNGE_2026_M1_Secc1_Sub2!$M435="NA"),0,IF(SUM(N83,W83,AF83,AO83,AX83)&lt;=CNGE_2026_M1_Secc1_Sub2!$M435,0,1)))</f>
        <v>0</v>
      </c>
      <c r="CI83" s="371">
        <f>IF(OR(O83="NS",X83="NS",AG83="NS",AP83="NS",AY83="NS",CNGE_2026_M1_Secc1_Sub2!$S435="NS"),0,IF(AND(O83="NA",X83="NA",AG83="NA",AP83="NA",AY83="NA",CNGE_2026_M1_Secc1_Sub2!$S435="NA"),0,IF(SUM(O83,X83,AG83,AP83,AY83)&lt;=CNGE_2026_M1_Secc1_Sub2!$S435,0,1)))</f>
        <v>0</v>
      </c>
      <c r="CJ83" s="372">
        <f>IF(OR(P83="NS",Y83="NS",AH83="NS",AQ83="NS",AZ83="NS",CNGE_2026_M1_Secc1_Sub2!$Y435="NS"),0,IF(AND(P83="NA",Y83="NA",AH83="NA",AQ83="NA",AZ83="NA",CNGE_2026_M1_Secc1_Sub2!$Y435="NA"),0,IF(SUM(P83,Y83,AH83,AQ83,AZ83)&lt;=CNGE_2026_M1_Secc1_Sub2!$Y435,0,1)))</f>
        <v>0</v>
      </c>
      <c r="CK83" s="282">
        <f t="shared" si="24"/>
        <v>0</v>
      </c>
      <c r="CL83" s="283" t="str">
        <f>IF(CK83=0,"",
IF(SUM($CK$24:CK83)=1,CM83,
IF($CK$144&gt;SUM($CK$24:CK83),_xlfn.CONCAT(", ",CM83),
IF($CK$144=SUM($CK$24:CK83),_xlfn.CONCAT(" y ",CM83)))))</f>
        <v/>
      </c>
      <c r="CM83" s="33" t="s">
        <v>5239</v>
      </c>
      <c r="CN83" s="535">
        <f>SUM(CNGE_2026_M1_Secc1_Sub3!$Y123)</f>
        <v>0</v>
      </c>
      <c r="CO83" s="629" cm="1">
        <f t="array" aca="1" ref="CO83" ca="1">IF(OR(K83=" ",AND(EXACT(UPPER(TRIM(SUBSTITUTE(K83,CHAR(160)," "))),TRIM(SUBSTITUTE(K83,CHAR(160)," "))),SUMPRODUCT(--ISNUMBER(MATCH(MID(TRIM(SUBSTITUTE(K83,CHAR(160)," ")),ROW(INDIRECT("1:"&amp;LEN(TRIM(SUBSTITUTE(K83,CHAR(160)," "))))),1),{"A","B","C","D","E","F","G","H","I","J","K","L","M","N","O","P","Q","R","S","T","U","V","W","X","Y","Z","Ñ","0","1","2","3","4","5","6","7","8","9"," "},0)))=LEN(TRIM(SUBSTITUTE(K83,CHAR(160)," "))))),0,1)</f>
        <v>0</v>
      </c>
      <c r="CP83" s="629" cm="1">
        <f t="array" aca="1" ref="CP83" ca="1">IF(OR(T83=" ",AND(EXACT(UPPER(TRIM(SUBSTITUTE(T83,CHAR(160)," "))),TRIM(SUBSTITUTE(T83,CHAR(160)," "))),SUMPRODUCT(--ISNUMBER(MATCH(MID(TRIM(SUBSTITUTE(T83,CHAR(160)," ")),ROW(INDIRECT("1:"&amp;LEN(TRIM(SUBSTITUTE(T83,CHAR(160)," "))))),1),{"A","B","C","D","E","F","G","H","I","J","K","L","M","N","O","P","Q","R","S","T","U","V","W","X","Y","Z","Ñ","0","1","2","3","4","5","6","7","8","9"," "},0)))=LEN(TRIM(SUBSTITUTE(T83,CHAR(160)," "))))),0,1)</f>
        <v>0</v>
      </c>
      <c r="CQ83" s="629" cm="1">
        <f t="array" aca="1" ref="CQ83" ca="1">IF(OR(AC83=" ",AND(EXACT(UPPER(TRIM(SUBSTITUTE(AC83,CHAR(160)," "))),TRIM(SUBSTITUTE(AC83,CHAR(160)," "))),SUMPRODUCT(--ISNUMBER(MATCH(MID(TRIM(SUBSTITUTE(AC83,CHAR(160)," ")),ROW(INDIRECT("1:"&amp;LEN(TRIM(SUBSTITUTE(AC83,CHAR(160)," "))))),1),{"A","B","C","D","E","F","G","H","I","J","K","L","M","N","O","P","Q","R","S","T","U","V","W","X","Y","Z","Ñ","0","1","2","3","4","5","6","7","8","9"," "},0)))=LEN(TRIM(SUBSTITUTE(AC83,CHAR(160)," "))))),0,1)</f>
        <v>0</v>
      </c>
      <c r="CR83" s="629" cm="1">
        <f t="array" aca="1" ref="CR83" ca="1">IF(OR(AL83=" ",AND(EXACT(UPPER(TRIM(SUBSTITUTE(AL83,CHAR(160)," "))),TRIM(SUBSTITUTE(AL83,CHAR(160)," "))),SUMPRODUCT(--ISNUMBER(MATCH(MID(TRIM(SUBSTITUTE(AL83,CHAR(160)," ")),ROW(INDIRECT("1:"&amp;LEN(TRIM(SUBSTITUTE(AL83,CHAR(160)," "))))),1),{"A","B","C","D","E","F","G","H","I","J","K","L","M","N","O","P","Q","R","S","T","U","V","W","X","Y","Z","Ñ","0","1","2","3","4","5","6","7","8","9"," "},0)))=LEN(TRIM(SUBSTITUTE(AL83,CHAR(160)," "))))),0,1)</f>
        <v>0</v>
      </c>
      <c r="CS83" s="629" cm="1">
        <f t="array" aca="1" ref="CS83" ca="1">IF(OR(AU83=" ",AND(EXACT(UPPER(TRIM(SUBSTITUTE(AU83,CHAR(160)," "))),TRIM(SUBSTITUTE(AU83,CHAR(160)," "))),SUMPRODUCT(--ISNUMBER(MATCH(MID(TRIM(SUBSTITUTE(AU83,CHAR(160)," ")),ROW(INDIRECT("1:"&amp;LEN(TRIM(SUBSTITUTE(AU83,CHAR(160)," "))))),1),{"A","B","C","D","E","F","G","H","I","J","K","L","M","N","O","P","Q","R","S","T","U","V","W","X","Y","Z","Ñ","0","1","2","3","4","5","6","7","8","9"," "},0)))=LEN(TRIM(SUBSTITUTE(AU83,CHAR(160)," "))))),0,1)</f>
        <v>0</v>
      </c>
      <c r="CT83" s="634">
        <f t="shared" si="25"/>
        <v>0</v>
      </c>
      <c r="CU83" s="634">
        <f t="shared" si="26"/>
        <v>0</v>
      </c>
      <c r="CV83" s="634">
        <f t="shared" si="27"/>
        <v>0</v>
      </c>
      <c r="CW83" s="634">
        <f t="shared" si="28"/>
        <v>0</v>
      </c>
      <c r="CX83" s="634">
        <f t="shared" si="29"/>
        <v>0</v>
      </c>
      <c r="CY83" s="107"/>
      <c r="CZ83" s="107"/>
      <c r="DA83" s="107"/>
      <c r="DB83" s="107"/>
      <c r="DN83" s="107"/>
      <c r="DO83" s="107"/>
      <c r="DP83" s="107"/>
      <c r="DQ83" s="107"/>
      <c r="DR83" s="107"/>
      <c r="DS83" s="107"/>
      <c r="DT83" s="107"/>
      <c r="DU83" s="107"/>
      <c r="DV83" s="107"/>
      <c r="DY83"/>
    </row>
    <row r="84" spans="1:129" ht="15" customHeight="1">
      <c r="A84" s="128"/>
      <c r="C84" s="35" t="s">
        <v>5240</v>
      </c>
      <c r="D84" s="800" t="str">
        <f>IF(CNGE_2026_M1_Secc1_Sub1!$D101="","",CNGE_2026_M1_Secc1_Sub1!$D101)</f>
        <v/>
      </c>
      <c r="E84" s="723"/>
      <c r="F84" s="723"/>
      <c r="G84" s="724"/>
      <c r="H84" s="728"/>
      <c r="I84" s="714"/>
      <c r="J84" s="805"/>
      <c r="K84" s="847"/>
      <c r="L84" s="714"/>
      <c r="M84" s="805"/>
      <c r="N84" s="640"/>
      <c r="O84" s="638"/>
      <c r="P84" s="638"/>
      <c r="Q84" s="728"/>
      <c r="R84" s="714"/>
      <c r="S84" s="805"/>
      <c r="T84" s="847"/>
      <c r="U84" s="714"/>
      <c r="V84" s="805"/>
      <c r="W84" s="640"/>
      <c r="X84" s="638"/>
      <c r="Y84" s="638"/>
      <c r="Z84" s="728"/>
      <c r="AA84" s="714"/>
      <c r="AB84" s="805"/>
      <c r="AC84" s="847"/>
      <c r="AD84" s="714"/>
      <c r="AE84" s="805"/>
      <c r="AF84" s="640"/>
      <c r="AG84" s="638"/>
      <c r="AH84" s="638"/>
      <c r="AI84" s="728"/>
      <c r="AJ84" s="714"/>
      <c r="AK84" s="805"/>
      <c r="AL84" s="847"/>
      <c r="AM84" s="714"/>
      <c r="AN84" s="805"/>
      <c r="AO84" s="640"/>
      <c r="AP84" s="638"/>
      <c r="AQ84" s="638"/>
      <c r="AR84" s="728"/>
      <c r="AS84" s="714"/>
      <c r="AT84" s="805"/>
      <c r="AU84" s="847"/>
      <c r="AV84" s="714"/>
      <c r="AW84" s="805"/>
      <c r="AX84" s="640"/>
      <c r="AY84" s="638"/>
      <c r="AZ84" s="638"/>
      <c r="BB84">
        <f t="shared" si="1"/>
        <v>0</v>
      </c>
      <c r="BC84">
        <f t="shared" si="2"/>
        <v>0</v>
      </c>
      <c r="BD84">
        <f t="shared" si="3"/>
        <v>0</v>
      </c>
      <c r="BE84">
        <f t="shared" si="4"/>
        <v>0</v>
      </c>
      <c r="BF84">
        <f t="shared" si="5"/>
        <v>0</v>
      </c>
      <c r="BG84">
        <f t="shared" si="6"/>
        <v>0</v>
      </c>
      <c r="BH84">
        <f t="shared" si="7"/>
        <v>0</v>
      </c>
      <c r="BI84">
        <f t="shared" si="8"/>
        <v>0</v>
      </c>
      <c r="BJ84">
        <f t="shared" si="9"/>
        <v>0</v>
      </c>
      <c r="BK84">
        <f t="shared" si="10"/>
        <v>0</v>
      </c>
      <c r="BL84">
        <f t="shared" si="11"/>
        <v>0</v>
      </c>
      <c r="BM84">
        <f t="shared" si="12"/>
        <v>0</v>
      </c>
      <c r="BN84">
        <f t="shared" si="13"/>
        <v>0</v>
      </c>
      <c r="BO84">
        <f t="shared" si="14"/>
        <v>0</v>
      </c>
      <c r="BP84">
        <f t="shared" si="15"/>
        <v>0</v>
      </c>
      <c r="BQ84">
        <f t="shared" si="16"/>
        <v>0</v>
      </c>
      <c r="BR84">
        <f t="shared" si="17"/>
        <v>0</v>
      </c>
      <c r="BS84">
        <f t="shared" si="18"/>
        <v>0</v>
      </c>
      <c r="BT84">
        <f t="shared" si="19"/>
        <v>0</v>
      </c>
      <c r="BU84">
        <f t="shared" si="20"/>
        <v>0</v>
      </c>
      <c r="BV84" s="293">
        <f t="shared" si="21"/>
        <v>0</v>
      </c>
      <c r="BW84" s="352" t="str">
        <f>IF(BV84=0,"",
IF(SUM($BV$24:BV84)=1,BX84,
IF($BV$144&gt;SUM($BV$24:BV84),_xlfn.CONCAT(", ",BX84),
IF($BV$144=SUM($BV$24:BV84),_xlfn.CONCAT(" y ",BX84)))))</f>
        <v/>
      </c>
      <c r="BX84" s="120" t="s">
        <v>5241</v>
      </c>
      <c r="BY84" s="398">
        <f>IF(AND(CNGE_2026_M1_Secc1_Sub3!$S124&lt;&gt;"",CNGE_2026_M1_Secc1_Sub3!$S124&lt;&gt;1,COUNTA(H84:AZ84)&gt;0),1,0)</f>
        <v>0</v>
      </c>
      <c r="BZ84" s="290">
        <f t="shared" si="30"/>
        <v>0</v>
      </c>
      <c r="CA84" s="293">
        <f t="shared" si="22"/>
        <v>0</v>
      </c>
      <c r="CB84" s="283" t="str">
        <f>IF(CA84=0,"",
IF(SUM($CA$24:CA84)=1,CC84,
IF($CA$144&gt;SUM($CA$24:CA84),_xlfn.CONCAT(", ",CC84),
IF($CA$144=SUM($CA$24:CA84),_xlfn.CONCAT(" y ",CC84)))))</f>
        <v/>
      </c>
      <c r="CC84" s="33" t="s">
        <v>5241</v>
      </c>
      <c r="CD84" s="441">
        <f>IF(COUNTA(K84,T84,AC84,AL84,AU84)=SUM(CNGE_2026_M1_Secc1_Sub3!Y124),0,1)</f>
        <v>0</v>
      </c>
      <c r="CE84" s="282">
        <f t="shared" si="23"/>
        <v>0</v>
      </c>
      <c r="CF84" s="283" t="str">
        <f>IF(CE84=0,"",
IF(SUM($CE$24:CE84)=1,CG84,
IF($CE$144&gt;SUM($CE$24:CE84),_xlfn.CONCAT(", ",CG84),
IF($CE$144=SUM($CE$24:CE84),_xlfn.CONCAT(" y ",CG84)))))</f>
        <v/>
      </c>
      <c r="CG84" s="120" t="s">
        <v>5241</v>
      </c>
      <c r="CH84" s="370">
        <f>IF(OR(N84="NS",W84="NS",AF84="NS",AO84="NS",AX84="NS",CNGE_2026_M1_Secc1_Sub2!$M436="NS"),0,IF(AND(N84="NA",W84="NA",AF84="NA",AO84="NA",AX84="NA",CNGE_2026_M1_Secc1_Sub2!$M436="NA"),0,IF(SUM(N84,W84,AF84,AO84,AX84)&lt;=CNGE_2026_M1_Secc1_Sub2!$M436,0,1)))</f>
        <v>0</v>
      </c>
      <c r="CI84" s="371">
        <f>IF(OR(O84="NS",X84="NS",AG84="NS",AP84="NS",AY84="NS",CNGE_2026_M1_Secc1_Sub2!$S436="NS"),0,IF(AND(O84="NA",X84="NA",AG84="NA",AP84="NA",AY84="NA",CNGE_2026_M1_Secc1_Sub2!$S436="NA"),0,IF(SUM(O84,X84,AG84,AP84,AY84)&lt;=CNGE_2026_M1_Secc1_Sub2!$S436,0,1)))</f>
        <v>0</v>
      </c>
      <c r="CJ84" s="372">
        <f>IF(OR(P84="NS",Y84="NS",AH84="NS",AQ84="NS",AZ84="NS",CNGE_2026_M1_Secc1_Sub2!$Y436="NS"),0,IF(AND(P84="NA",Y84="NA",AH84="NA",AQ84="NA",AZ84="NA",CNGE_2026_M1_Secc1_Sub2!$Y436="NA"),0,IF(SUM(P84,Y84,AH84,AQ84,AZ84)&lt;=CNGE_2026_M1_Secc1_Sub2!$Y436,0,1)))</f>
        <v>0</v>
      </c>
      <c r="CK84" s="282">
        <f t="shared" si="24"/>
        <v>0</v>
      </c>
      <c r="CL84" s="283" t="str">
        <f>IF(CK84=0,"",
IF(SUM($CK$24:CK84)=1,CM84,
IF($CK$144&gt;SUM($CK$24:CK84),_xlfn.CONCAT(", ",CM84),
IF($CK$144=SUM($CK$24:CK84),_xlfn.CONCAT(" y ",CM84)))))</f>
        <v/>
      </c>
      <c r="CM84" s="33" t="s">
        <v>5241</v>
      </c>
      <c r="CN84" s="535">
        <f>SUM(CNGE_2026_M1_Secc1_Sub3!$Y124)</f>
        <v>0</v>
      </c>
      <c r="CO84" s="629" cm="1">
        <f t="array" aca="1" ref="CO84" ca="1">IF(OR(K84=" ",AND(EXACT(UPPER(TRIM(SUBSTITUTE(K84,CHAR(160)," "))),TRIM(SUBSTITUTE(K84,CHAR(160)," "))),SUMPRODUCT(--ISNUMBER(MATCH(MID(TRIM(SUBSTITUTE(K84,CHAR(160)," ")),ROW(INDIRECT("1:"&amp;LEN(TRIM(SUBSTITUTE(K84,CHAR(160)," "))))),1),{"A","B","C","D","E","F","G","H","I","J","K","L","M","N","O","P","Q","R","S","T","U","V","W","X","Y","Z","Ñ","0","1","2","3","4","5","6","7","8","9"," "},0)))=LEN(TRIM(SUBSTITUTE(K84,CHAR(160)," "))))),0,1)</f>
        <v>0</v>
      </c>
      <c r="CP84" s="629" cm="1">
        <f t="array" aca="1" ref="CP84" ca="1">IF(OR(T84=" ",AND(EXACT(UPPER(TRIM(SUBSTITUTE(T84,CHAR(160)," "))),TRIM(SUBSTITUTE(T84,CHAR(160)," "))),SUMPRODUCT(--ISNUMBER(MATCH(MID(TRIM(SUBSTITUTE(T84,CHAR(160)," ")),ROW(INDIRECT("1:"&amp;LEN(TRIM(SUBSTITUTE(T84,CHAR(160)," "))))),1),{"A","B","C","D","E","F","G","H","I","J","K","L","M","N","O","P","Q","R","S","T","U","V","W","X","Y","Z","Ñ","0","1","2","3","4","5","6","7","8","9"," "},0)))=LEN(TRIM(SUBSTITUTE(T84,CHAR(160)," "))))),0,1)</f>
        <v>0</v>
      </c>
      <c r="CQ84" s="629" cm="1">
        <f t="array" aca="1" ref="CQ84" ca="1">IF(OR(AC84=" ",AND(EXACT(UPPER(TRIM(SUBSTITUTE(AC84,CHAR(160)," "))),TRIM(SUBSTITUTE(AC84,CHAR(160)," "))),SUMPRODUCT(--ISNUMBER(MATCH(MID(TRIM(SUBSTITUTE(AC84,CHAR(160)," ")),ROW(INDIRECT("1:"&amp;LEN(TRIM(SUBSTITUTE(AC84,CHAR(160)," "))))),1),{"A","B","C","D","E","F","G","H","I","J","K","L","M","N","O","P","Q","R","S","T","U","V","W","X","Y","Z","Ñ","0","1","2","3","4","5","6","7","8","9"," "},0)))=LEN(TRIM(SUBSTITUTE(AC84,CHAR(160)," "))))),0,1)</f>
        <v>0</v>
      </c>
      <c r="CR84" s="629" cm="1">
        <f t="array" aca="1" ref="CR84" ca="1">IF(OR(AL84=" ",AND(EXACT(UPPER(TRIM(SUBSTITUTE(AL84,CHAR(160)," "))),TRIM(SUBSTITUTE(AL84,CHAR(160)," "))),SUMPRODUCT(--ISNUMBER(MATCH(MID(TRIM(SUBSTITUTE(AL84,CHAR(160)," ")),ROW(INDIRECT("1:"&amp;LEN(TRIM(SUBSTITUTE(AL84,CHAR(160)," "))))),1),{"A","B","C","D","E","F","G","H","I","J","K","L","M","N","O","P","Q","R","S","T","U","V","W","X","Y","Z","Ñ","0","1","2","3","4","5","6","7","8","9"," "},0)))=LEN(TRIM(SUBSTITUTE(AL84,CHAR(160)," "))))),0,1)</f>
        <v>0</v>
      </c>
      <c r="CS84" s="629" cm="1">
        <f t="array" aca="1" ref="CS84" ca="1">IF(OR(AU84=" ",AND(EXACT(UPPER(TRIM(SUBSTITUTE(AU84,CHAR(160)," "))),TRIM(SUBSTITUTE(AU84,CHAR(160)," "))),SUMPRODUCT(--ISNUMBER(MATCH(MID(TRIM(SUBSTITUTE(AU84,CHAR(160)," ")),ROW(INDIRECT("1:"&amp;LEN(TRIM(SUBSTITUTE(AU84,CHAR(160)," "))))),1),{"A","B","C","D","E","F","G","H","I","J","K","L","M","N","O","P","Q","R","S","T","U","V","W","X","Y","Z","Ñ","0","1","2","3","4","5","6","7","8","9"," "},0)))=LEN(TRIM(SUBSTITUTE(AU84,CHAR(160)," "))))),0,1)</f>
        <v>0</v>
      </c>
      <c r="CT84" s="634">
        <f t="shared" si="25"/>
        <v>0</v>
      </c>
      <c r="CU84" s="634">
        <f t="shared" si="26"/>
        <v>0</v>
      </c>
      <c r="CV84" s="634">
        <f t="shared" si="27"/>
        <v>0</v>
      </c>
      <c r="CW84" s="634">
        <f t="shared" si="28"/>
        <v>0</v>
      </c>
      <c r="CX84" s="634">
        <f t="shared" si="29"/>
        <v>0</v>
      </c>
      <c r="CY84" s="107"/>
      <c r="CZ84" s="107"/>
      <c r="DA84" s="107"/>
      <c r="DB84" s="107"/>
      <c r="DN84" s="107"/>
      <c r="DO84" s="107"/>
      <c r="DP84" s="107"/>
      <c r="DQ84" s="107"/>
      <c r="DR84" s="107"/>
      <c r="DS84" s="107"/>
      <c r="DT84" s="107"/>
      <c r="DU84" s="107"/>
      <c r="DV84" s="107"/>
      <c r="DY84"/>
    </row>
    <row r="85" spans="1:129" ht="15" customHeight="1">
      <c r="A85" s="128"/>
      <c r="C85" s="35" t="s">
        <v>5242</v>
      </c>
      <c r="D85" s="800" t="str">
        <f>IF(CNGE_2026_M1_Secc1_Sub1!$D102="","",CNGE_2026_M1_Secc1_Sub1!$D102)</f>
        <v/>
      </c>
      <c r="E85" s="723"/>
      <c r="F85" s="723"/>
      <c r="G85" s="724"/>
      <c r="H85" s="728"/>
      <c r="I85" s="714"/>
      <c r="J85" s="805"/>
      <c r="K85" s="847"/>
      <c r="L85" s="714"/>
      <c r="M85" s="805"/>
      <c r="N85" s="640"/>
      <c r="O85" s="638"/>
      <c r="P85" s="638"/>
      <c r="Q85" s="728"/>
      <c r="R85" s="714"/>
      <c r="S85" s="805"/>
      <c r="T85" s="847"/>
      <c r="U85" s="714"/>
      <c r="V85" s="805"/>
      <c r="W85" s="640"/>
      <c r="X85" s="638"/>
      <c r="Y85" s="638"/>
      <c r="Z85" s="728"/>
      <c r="AA85" s="714"/>
      <c r="AB85" s="805"/>
      <c r="AC85" s="847"/>
      <c r="AD85" s="714"/>
      <c r="AE85" s="805"/>
      <c r="AF85" s="640"/>
      <c r="AG85" s="638"/>
      <c r="AH85" s="638"/>
      <c r="AI85" s="728"/>
      <c r="AJ85" s="714"/>
      <c r="AK85" s="805"/>
      <c r="AL85" s="847"/>
      <c r="AM85" s="714"/>
      <c r="AN85" s="805"/>
      <c r="AO85" s="640"/>
      <c r="AP85" s="638"/>
      <c r="AQ85" s="638"/>
      <c r="AR85" s="728"/>
      <c r="AS85" s="714"/>
      <c r="AT85" s="805"/>
      <c r="AU85" s="847"/>
      <c r="AV85" s="714"/>
      <c r="AW85" s="805"/>
      <c r="AX85" s="640"/>
      <c r="AY85" s="638"/>
      <c r="AZ85" s="638"/>
      <c r="BB85">
        <f t="shared" si="1"/>
        <v>0</v>
      </c>
      <c r="BC85">
        <f t="shared" si="2"/>
        <v>0</v>
      </c>
      <c r="BD85">
        <f t="shared" si="3"/>
        <v>0</v>
      </c>
      <c r="BE85">
        <f t="shared" si="4"/>
        <v>0</v>
      </c>
      <c r="BF85">
        <f t="shared" si="5"/>
        <v>0</v>
      </c>
      <c r="BG85">
        <f t="shared" si="6"/>
        <v>0</v>
      </c>
      <c r="BH85">
        <f t="shared" si="7"/>
        <v>0</v>
      </c>
      <c r="BI85">
        <f t="shared" si="8"/>
        <v>0</v>
      </c>
      <c r="BJ85">
        <f t="shared" si="9"/>
        <v>0</v>
      </c>
      <c r="BK85">
        <f t="shared" si="10"/>
        <v>0</v>
      </c>
      <c r="BL85">
        <f t="shared" si="11"/>
        <v>0</v>
      </c>
      <c r="BM85">
        <f t="shared" si="12"/>
        <v>0</v>
      </c>
      <c r="BN85">
        <f t="shared" si="13"/>
        <v>0</v>
      </c>
      <c r="BO85">
        <f t="shared" si="14"/>
        <v>0</v>
      </c>
      <c r="BP85">
        <f t="shared" si="15"/>
        <v>0</v>
      </c>
      <c r="BQ85">
        <f t="shared" si="16"/>
        <v>0</v>
      </c>
      <c r="BR85">
        <f t="shared" si="17"/>
        <v>0</v>
      </c>
      <c r="BS85">
        <f t="shared" si="18"/>
        <v>0</v>
      </c>
      <c r="BT85">
        <f t="shared" si="19"/>
        <v>0</v>
      </c>
      <c r="BU85">
        <f t="shared" si="20"/>
        <v>0</v>
      </c>
      <c r="BV85" s="293">
        <f t="shared" si="21"/>
        <v>0</v>
      </c>
      <c r="BW85" s="352" t="str">
        <f>IF(BV85=0,"",
IF(SUM($BV$24:BV85)=1,BX85,
IF($BV$144&gt;SUM($BV$24:BV85),_xlfn.CONCAT(", ",BX85),
IF($BV$144=SUM($BV$24:BV85),_xlfn.CONCAT(" y ",BX85)))))</f>
        <v/>
      </c>
      <c r="BX85" s="120" t="s">
        <v>5243</v>
      </c>
      <c r="BY85" s="398">
        <f>IF(AND(CNGE_2026_M1_Secc1_Sub3!$S125&lt;&gt;"",CNGE_2026_M1_Secc1_Sub3!$S125&lt;&gt;1,COUNTA(H85:AZ85)&gt;0),1,0)</f>
        <v>0</v>
      </c>
      <c r="BZ85" s="290">
        <f t="shared" si="30"/>
        <v>0</v>
      </c>
      <c r="CA85" s="293">
        <f t="shared" si="22"/>
        <v>0</v>
      </c>
      <c r="CB85" s="283" t="str">
        <f>IF(CA85=0,"",
IF(SUM($CA$24:CA85)=1,CC85,
IF($CA$144&gt;SUM($CA$24:CA85),_xlfn.CONCAT(", ",CC85),
IF($CA$144=SUM($CA$24:CA85),_xlfn.CONCAT(" y ",CC85)))))</f>
        <v/>
      </c>
      <c r="CC85" s="33" t="s">
        <v>5243</v>
      </c>
      <c r="CD85" s="441">
        <f>IF(COUNTA(K85,T85,AC85,AL85,AU85)=SUM(CNGE_2026_M1_Secc1_Sub3!Y125),0,1)</f>
        <v>0</v>
      </c>
      <c r="CE85" s="282">
        <f t="shared" si="23"/>
        <v>0</v>
      </c>
      <c r="CF85" s="283" t="str">
        <f>IF(CE85=0,"",
IF(SUM($CE$24:CE85)=1,CG85,
IF($CE$144&gt;SUM($CE$24:CE85),_xlfn.CONCAT(", ",CG85),
IF($CE$144=SUM($CE$24:CE85),_xlfn.CONCAT(" y ",CG85)))))</f>
        <v/>
      </c>
      <c r="CG85" s="120" t="s">
        <v>5243</v>
      </c>
      <c r="CH85" s="370">
        <f>IF(OR(N85="NS",W85="NS",AF85="NS",AO85="NS",AX85="NS",CNGE_2026_M1_Secc1_Sub2!$M437="NS"),0,IF(AND(N85="NA",W85="NA",AF85="NA",AO85="NA",AX85="NA",CNGE_2026_M1_Secc1_Sub2!$M437="NA"),0,IF(SUM(N85,W85,AF85,AO85,AX85)&lt;=CNGE_2026_M1_Secc1_Sub2!$M437,0,1)))</f>
        <v>0</v>
      </c>
      <c r="CI85" s="371">
        <f>IF(OR(O85="NS",X85="NS",AG85="NS",AP85="NS",AY85="NS",CNGE_2026_M1_Secc1_Sub2!$S437="NS"),0,IF(AND(O85="NA",X85="NA",AG85="NA",AP85="NA",AY85="NA",CNGE_2026_M1_Secc1_Sub2!$S437="NA"),0,IF(SUM(O85,X85,AG85,AP85,AY85)&lt;=CNGE_2026_M1_Secc1_Sub2!$S437,0,1)))</f>
        <v>0</v>
      </c>
      <c r="CJ85" s="372">
        <f>IF(OR(P85="NS",Y85="NS",AH85="NS",AQ85="NS",AZ85="NS",CNGE_2026_M1_Secc1_Sub2!$Y437="NS"),0,IF(AND(P85="NA",Y85="NA",AH85="NA",AQ85="NA",AZ85="NA",CNGE_2026_M1_Secc1_Sub2!$Y437="NA"),0,IF(SUM(P85,Y85,AH85,AQ85,AZ85)&lt;=CNGE_2026_M1_Secc1_Sub2!$Y437,0,1)))</f>
        <v>0</v>
      </c>
      <c r="CK85" s="282">
        <f t="shared" si="24"/>
        <v>0</v>
      </c>
      <c r="CL85" s="283" t="str">
        <f>IF(CK85=0,"",
IF(SUM($CK$24:CK85)=1,CM85,
IF($CK$144&gt;SUM($CK$24:CK85),_xlfn.CONCAT(", ",CM85),
IF($CK$144=SUM($CK$24:CK85),_xlfn.CONCAT(" y ",CM85)))))</f>
        <v/>
      </c>
      <c r="CM85" s="33" t="s">
        <v>5243</v>
      </c>
      <c r="CN85" s="535">
        <f>SUM(CNGE_2026_M1_Secc1_Sub3!$Y125)</f>
        <v>0</v>
      </c>
      <c r="CO85" s="629" cm="1">
        <f t="array" aca="1" ref="CO85" ca="1">IF(OR(K85=" ",AND(EXACT(UPPER(TRIM(SUBSTITUTE(K85,CHAR(160)," "))),TRIM(SUBSTITUTE(K85,CHAR(160)," "))),SUMPRODUCT(--ISNUMBER(MATCH(MID(TRIM(SUBSTITUTE(K85,CHAR(160)," ")),ROW(INDIRECT("1:"&amp;LEN(TRIM(SUBSTITUTE(K85,CHAR(160)," "))))),1),{"A","B","C","D","E","F","G","H","I","J","K","L","M","N","O","P","Q","R","S","T","U","V","W","X","Y","Z","Ñ","0","1","2","3","4","5","6","7","8","9"," "},0)))=LEN(TRIM(SUBSTITUTE(K85,CHAR(160)," "))))),0,1)</f>
        <v>0</v>
      </c>
      <c r="CP85" s="629" cm="1">
        <f t="array" aca="1" ref="CP85" ca="1">IF(OR(T85=" ",AND(EXACT(UPPER(TRIM(SUBSTITUTE(T85,CHAR(160)," "))),TRIM(SUBSTITUTE(T85,CHAR(160)," "))),SUMPRODUCT(--ISNUMBER(MATCH(MID(TRIM(SUBSTITUTE(T85,CHAR(160)," ")),ROW(INDIRECT("1:"&amp;LEN(TRIM(SUBSTITUTE(T85,CHAR(160)," "))))),1),{"A","B","C","D","E","F","G","H","I","J","K","L","M","N","O","P","Q","R","S","T","U","V","W","X","Y","Z","Ñ","0","1","2","3","4","5","6","7","8","9"," "},0)))=LEN(TRIM(SUBSTITUTE(T85,CHAR(160)," "))))),0,1)</f>
        <v>0</v>
      </c>
      <c r="CQ85" s="629" cm="1">
        <f t="array" aca="1" ref="CQ85" ca="1">IF(OR(AC85=" ",AND(EXACT(UPPER(TRIM(SUBSTITUTE(AC85,CHAR(160)," "))),TRIM(SUBSTITUTE(AC85,CHAR(160)," "))),SUMPRODUCT(--ISNUMBER(MATCH(MID(TRIM(SUBSTITUTE(AC85,CHAR(160)," ")),ROW(INDIRECT("1:"&amp;LEN(TRIM(SUBSTITUTE(AC85,CHAR(160)," "))))),1),{"A","B","C","D","E","F","G","H","I","J","K","L","M","N","O","P","Q","R","S","T","U","V","W","X","Y","Z","Ñ","0","1","2","3","4","5","6","7","8","9"," "},0)))=LEN(TRIM(SUBSTITUTE(AC85,CHAR(160)," "))))),0,1)</f>
        <v>0</v>
      </c>
      <c r="CR85" s="629" cm="1">
        <f t="array" aca="1" ref="CR85" ca="1">IF(OR(AL85=" ",AND(EXACT(UPPER(TRIM(SUBSTITUTE(AL85,CHAR(160)," "))),TRIM(SUBSTITUTE(AL85,CHAR(160)," "))),SUMPRODUCT(--ISNUMBER(MATCH(MID(TRIM(SUBSTITUTE(AL85,CHAR(160)," ")),ROW(INDIRECT("1:"&amp;LEN(TRIM(SUBSTITUTE(AL85,CHAR(160)," "))))),1),{"A","B","C","D","E","F","G","H","I","J","K","L","M","N","O","P","Q","R","S","T","U","V","W","X","Y","Z","Ñ","0","1","2","3","4","5","6","7","8","9"," "},0)))=LEN(TRIM(SUBSTITUTE(AL85,CHAR(160)," "))))),0,1)</f>
        <v>0</v>
      </c>
      <c r="CS85" s="629" cm="1">
        <f t="array" aca="1" ref="CS85" ca="1">IF(OR(AU85=" ",AND(EXACT(UPPER(TRIM(SUBSTITUTE(AU85,CHAR(160)," "))),TRIM(SUBSTITUTE(AU85,CHAR(160)," "))),SUMPRODUCT(--ISNUMBER(MATCH(MID(TRIM(SUBSTITUTE(AU85,CHAR(160)," ")),ROW(INDIRECT("1:"&amp;LEN(TRIM(SUBSTITUTE(AU85,CHAR(160)," "))))),1),{"A","B","C","D","E","F","G","H","I","J","K","L","M","N","O","P","Q","R","S","T","U","V","W","X","Y","Z","Ñ","0","1","2","3","4","5","6","7","8","9"," "},0)))=LEN(TRIM(SUBSTITUTE(AU85,CHAR(160)," "))))),0,1)</f>
        <v>0</v>
      </c>
      <c r="CT85" s="634">
        <f t="shared" si="25"/>
        <v>0</v>
      </c>
      <c r="CU85" s="634">
        <f t="shared" si="26"/>
        <v>0</v>
      </c>
      <c r="CV85" s="634">
        <f t="shared" si="27"/>
        <v>0</v>
      </c>
      <c r="CW85" s="634">
        <f t="shared" si="28"/>
        <v>0</v>
      </c>
      <c r="CX85" s="634">
        <f t="shared" si="29"/>
        <v>0</v>
      </c>
      <c r="CY85" s="107"/>
      <c r="CZ85" s="107"/>
      <c r="DA85" s="107"/>
      <c r="DB85" s="107"/>
      <c r="DN85" s="107"/>
      <c r="DO85" s="107"/>
      <c r="DP85" s="107"/>
      <c r="DQ85" s="107"/>
      <c r="DR85" s="107"/>
      <c r="DS85" s="107"/>
      <c r="DT85" s="107"/>
      <c r="DU85" s="107"/>
      <c r="DV85" s="107"/>
      <c r="DY85"/>
    </row>
    <row r="86" spans="1:129" ht="15" customHeight="1">
      <c r="A86" s="128"/>
      <c r="C86" s="35" t="s">
        <v>5244</v>
      </c>
      <c r="D86" s="800" t="str">
        <f>IF(CNGE_2026_M1_Secc1_Sub1!$D103="","",CNGE_2026_M1_Secc1_Sub1!$D103)</f>
        <v/>
      </c>
      <c r="E86" s="723"/>
      <c r="F86" s="723"/>
      <c r="G86" s="724"/>
      <c r="H86" s="728"/>
      <c r="I86" s="714"/>
      <c r="J86" s="805"/>
      <c r="K86" s="847"/>
      <c r="L86" s="714"/>
      <c r="M86" s="805"/>
      <c r="N86" s="640"/>
      <c r="O86" s="638"/>
      <c r="P86" s="638"/>
      <c r="Q86" s="728"/>
      <c r="R86" s="714"/>
      <c r="S86" s="805"/>
      <c r="T86" s="847"/>
      <c r="U86" s="714"/>
      <c r="V86" s="805"/>
      <c r="W86" s="640"/>
      <c r="X86" s="638"/>
      <c r="Y86" s="638"/>
      <c r="Z86" s="728"/>
      <c r="AA86" s="714"/>
      <c r="AB86" s="805"/>
      <c r="AC86" s="847"/>
      <c r="AD86" s="714"/>
      <c r="AE86" s="805"/>
      <c r="AF86" s="640"/>
      <c r="AG86" s="638"/>
      <c r="AH86" s="638"/>
      <c r="AI86" s="728"/>
      <c r="AJ86" s="714"/>
      <c r="AK86" s="805"/>
      <c r="AL86" s="847"/>
      <c r="AM86" s="714"/>
      <c r="AN86" s="805"/>
      <c r="AO86" s="640"/>
      <c r="AP86" s="638"/>
      <c r="AQ86" s="638"/>
      <c r="AR86" s="728"/>
      <c r="AS86" s="714"/>
      <c r="AT86" s="805"/>
      <c r="AU86" s="847"/>
      <c r="AV86" s="714"/>
      <c r="AW86" s="805"/>
      <c r="AX86" s="640"/>
      <c r="AY86" s="638"/>
      <c r="AZ86" s="638"/>
      <c r="BB86">
        <f t="shared" si="1"/>
        <v>0</v>
      </c>
      <c r="BC86">
        <f t="shared" si="2"/>
        <v>0</v>
      </c>
      <c r="BD86">
        <f t="shared" si="3"/>
        <v>0</v>
      </c>
      <c r="BE86">
        <f t="shared" si="4"/>
        <v>0</v>
      </c>
      <c r="BF86">
        <f t="shared" si="5"/>
        <v>0</v>
      </c>
      <c r="BG86">
        <f t="shared" si="6"/>
        <v>0</v>
      </c>
      <c r="BH86">
        <f t="shared" si="7"/>
        <v>0</v>
      </c>
      <c r="BI86">
        <f t="shared" si="8"/>
        <v>0</v>
      </c>
      <c r="BJ86">
        <f t="shared" si="9"/>
        <v>0</v>
      </c>
      <c r="BK86">
        <f t="shared" si="10"/>
        <v>0</v>
      </c>
      <c r="BL86">
        <f t="shared" si="11"/>
        <v>0</v>
      </c>
      <c r="BM86">
        <f t="shared" si="12"/>
        <v>0</v>
      </c>
      <c r="BN86">
        <f t="shared" si="13"/>
        <v>0</v>
      </c>
      <c r="BO86">
        <f t="shared" si="14"/>
        <v>0</v>
      </c>
      <c r="BP86">
        <f t="shared" si="15"/>
        <v>0</v>
      </c>
      <c r="BQ86">
        <f t="shared" si="16"/>
        <v>0</v>
      </c>
      <c r="BR86">
        <f t="shared" si="17"/>
        <v>0</v>
      </c>
      <c r="BS86">
        <f t="shared" si="18"/>
        <v>0</v>
      </c>
      <c r="BT86">
        <f t="shared" si="19"/>
        <v>0</v>
      </c>
      <c r="BU86">
        <f t="shared" si="20"/>
        <v>0</v>
      </c>
      <c r="BV86" s="293">
        <f t="shared" si="21"/>
        <v>0</v>
      </c>
      <c r="BW86" s="352" t="str">
        <f>IF(BV86=0,"",
IF(SUM($BV$24:BV86)=1,BX86,
IF($BV$144&gt;SUM($BV$24:BV86),_xlfn.CONCAT(", ",BX86),
IF($BV$144=SUM($BV$24:BV86),_xlfn.CONCAT(" y ",BX86)))))</f>
        <v/>
      </c>
      <c r="BX86" s="120" t="s">
        <v>5245</v>
      </c>
      <c r="BY86" s="398">
        <f>IF(AND(CNGE_2026_M1_Secc1_Sub3!$S126&lt;&gt;"",CNGE_2026_M1_Secc1_Sub3!$S126&lt;&gt;1,COUNTA(H86:AZ86)&gt;0),1,0)</f>
        <v>0</v>
      </c>
      <c r="BZ86" s="290">
        <f t="shared" si="30"/>
        <v>0</v>
      </c>
      <c r="CA86" s="293">
        <f t="shared" si="22"/>
        <v>0</v>
      </c>
      <c r="CB86" s="283" t="str">
        <f>IF(CA86=0,"",
IF(SUM($CA$24:CA86)=1,CC86,
IF($CA$144&gt;SUM($CA$24:CA86),_xlfn.CONCAT(", ",CC86),
IF($CA$144=SUM($CA$24:CA86),_xlfn.CONCAT(" y ",CC86)))))</f>
        <v/>
      </c>
      <c r="CC86" s="33" t="s">
        <v>5245</v>
      </c>
      <c r="CD86" s="441">
        <f>IF(COUNTA(K86,T86,AC86,AL86,AU86)=SUM(CNGE_2026_M1_Secc1_Sub3!Y126),0,1)</f>
        <v>0</v>
      </c>
      <c r="CE86" s="282">
        <f t="shared" si="23"/>
        <v>0</v>
      </c>
      <c r="CF86" s="283" t="str">
        <f>IF(CE86=0,"",
IF(SUM($CE$24:CE86)=1,CG86,
IF($CE$144&gt;SUM($CE$24:CE86),_xlfn.CONCAT(", ",CG86),
IF($CE$144=SUM($CE$24:CE86),_xlfn.CONCAT(" y ",CG86)))))</f>
        <v/>
      </c>
      <c r="CG86" s="120" t="s">
        <v>5245</v>
      </c>
      <c r="CH86" s="370">
        <f>IF(OR(N86="NS",W86="NS",AF86="NS",AO86="NS",AX86="NS",CNGE_2026_M1_Secc1_Sub2!$M438="NS"),0,IF(AND(N86="NA",W86="NA",AF86="NA",AO86="NA",AX86="NA",CNGE_2026_M1_Secc1_Sub2!$M438="NA"),0,IF(SUM(N86,W86,AF86,AO86,AX86)&lt;=CNGE_2026_M1_Secc1_Sub2!$M438,0,1)))</f>
        <v>0</v>
      </c>
      <c r="CI86" s="371">
        <f>IF(OR(O86="NS",X86="NS",AG86="NS",AP86="NS",AY86="NS",CNGE_2026_M1_Secc1_Sub2!$S438="NS"),0,IF(AND(O86="NA",X86="NA",AG86="NA",AP86="NA",AY86="NA",CNGE_2026_M1_Secc1_Sub2!$S438="NA"),0,IF(SUM(O86,X86,AG86,AP86,AY86)&lt;=CNGE_2026_M1_Secc1_Sub2!$S438,0,1)))</f>
        <v>0</v>
      </c>
      <c r="CJ86" s="372">
        <f>IF(OR(P86="NS",Y86="NS",AH86="NS",AQ86="NS",AZ86="NS",CNGE_2026_M1_Secc1_Sub2!$Y438="NS"),0,IF(AND(P86="NA",Y86="NA",AH86="NA",AQ86="NA",AZ86="NA",CNGE_2026_M1_Secc1_Sub2!$Y438="NA"),0,IF(SUM(P86,Y86,AH86,AQ86,AZ86)&lt;=CNGE_2026_M1_Secc1_Sub2!$Y438,0,1)))</f>
        <v>0</v>
      </c>
      <c r="CK86" s="282">
        <f t="shared" si="24"/>
        <v>0</v>
      </c>
      <c r="CL86" s="283" t="str">
        <f>IF(CK86=0,"",
IF(SUM($CK$24:CK86)=1,CM86,
IF($CK$144&gt;SUM($CK$24:CK86),_xlfn.CONCAT(", ",CM86),
IF($CK$144=SUM($CK$24:CK86),_xlfn.CONCAT(" y ",CM86)))))</f>
        <v/>
      </c>
      <c r="CM86" s="33" t="s">
        <v>5245</v>
      </c>
      <c r="CN86" s="535">
        <f>SUM(CNGE_2026_M1_Secc1_Sub3!$Y126)</f>
        <v>0</v>
      </c>
      <c r="CO86" s="629" cm="1">
        <f t="array" aca="1" ref="CO86" ca="1">IF(OR(K86=" ",AND(EXACT(UPPER(TRIM(SUBSTITUTE(K86,CHAR(160)," "))),TRIM(SUBSTITUTE(K86,CHAR(160)," "))),SUMPRODUCT(--ISNUMBER(MATCH(MID(TRIM(SUBSTITUTE(K86,CHAR(160)," ")),ROW(INDIRECT("1:"&amp;LEN(TRIM(SUBSTITUTE(K86,CHAR(160)," "))))),1),{"A","B","C","D","E","F","G","H","I","J","K","L","M","N","O","P","Q","R","S","T","U","V","W","X","Y","Z","Ñ","0","1","2","3","4","5","6","7","8","9"," "},0)))=LEN(TRIM(SUBSTITUTE(K86,CHAR(160)," "))))),0,1)</f>
        <v>0</v>
      </c>
      <c r="CP86" s="629" cm="1">
        <f t="array" aca="1" ref="CP86" ca="1">IF(OR(T86=" ",AND(EXACT(UPPER(TRIM(SUBSTITUTE(T86,CHAR(160)," "))),TRIM(SUBSTITUTE(T86,CHAR(160)," "))),SUMPRODUCT(--ISNUMBER(MATCH(MID(TRIM(SUBSTITUTE(T86,CHAR(160)," ")),ROW(INDIRECT("1:"&amp;LEN(TRIM(SUBSTITUTE(T86,CHAR(160)," "))))),1),{"A","B","C","D","E","F","G","H","I","J","K","L","M","N","O","P","Q","R","S","T","U","V","W","X","Y","Z","Ñ","0","1","2","3","4","5","6","7","8","9"," "},0)))=LEN(TRIM(SUBSTITUTE(T86,CHAR(160)," "))))),0,1)</f>
        <v>0</v>
      </c>
      <c r="CQ86" s="629" cm="1">
        <f t="array" aca="1" ref="CQ86" ca="1">IF(OR(AC86=" ",AND(EXACT(UPPER(TRIM(SUBSTITUTE(AC86,CHAR(160)," "))),TRIM(SUBSTITUTE(AC86,CHAR(160)," "))),SUMPRODUCT(--ISNUMBER(MATCH(MID(TRIM(SUBSTITUTE(AC86,CHAR(160)," ")),ROW(INDIRECT("1:"&amp;LEN(TRIM(SUBSTITUTE(AC86,CHAR(160)," "))))),1),{"A","B","C","D","E","F","G","H","I","J","K","L","M","N","O","P","Q","R","S","T","U","V","W","X","Y","Z","Ñ","0","1","2","3","4","5","6","7","8","9"," "},0)))=LEN(TRIM(SUBSTITUTE(AC86,CHAR(160)," "))))),0,1)</f>
        <v>0</v>
      </c>
      <c r="CR86" s="629" cm="1">
        <f t="array" aca="1" ref="CR86" ca="1">IF(OR(AL86=" ",AND(EXACT(UPPER(TRIM(SUBSTITUTE(AL86,CHAR(160)," "))),TRIM(SUBSTITUTE(AL86,CHAR(160)," "))),SUMPRODUCT(--ISNUMBER(MATCH(MID(TRIM(SUBSTITUTE(AL86,CHAR(160)," ")),ROW(INDIRECT("1:"&amp;LEN(TRIM(SUBSTITUTE(AL86,CHAR(160)," "))))),1),{"A","B","C","D","E","F","G","H","I","J","K","L","M","N","O","P","Q","R","S","T","U","V","W","X","Y","Z","Ñ","0","1","2","3","4","5","6","7","8","9"," "},0)))=LEN(TRIM(SUBSTITUTE(AL86,CHAR(160)," "))))),0,1)</f>
        <v>0</v>
      </c>
      <c r="CS86" s="629" cm="1">
        <f t="array" aca="1" ref="CS86" ca="1">IF(OR(AU86=" ",AND(EXACT(UPPER(TRIM(SUBSTITUTE(AU86,CHAR(160)," "))),TRIM(SUBSTITUTE(AU86,CHAR(160)," "))),SUMPRODUCT(--ISNUMBER(MATCH(MID(TRIM(SUBSTITUTE(AU86,CHAR(160)," ")),ROW(INDIRECT("1:"&amp;LEN(TRIM(SUBSTITUTE(AU86,CHAR(160)," "))))),1),{"A","B","C","D","E","F","G","H","I","J","K","L","M","N","O","P","Q","R","S","T","U","V","W","X","Y","Z","Ñ","0","1","2","3","4","5","6","7","8","9"," "},0)))=LEN(TRIM(SUBSTITUTE(AU86,CHAR(160)," "))))),0,1)</f>
        <v>0</v>
      </c>
      <c r="CT86" s="634">
        <f t="shared" si="25"/>
        <v>0</v>
      </c>
      <c r="CU86" s="634">
        <f t="shared" si="26"/>
        <v>0</v>
      </c>
      <c r="CV86" s="634">
        <f t="shared" si="27"/>
        <v>0</v>
      </c>
      <c r="CW86" s="634">
        <f t="shared" si="28"/>
        <v>0</v>
      </c>
      <c r="CX86" s="634">
        <f t="shared" si="29"/>
        <v>0</v>
      </c>
      <c r="CY86" s="107"/>
      <c r="CZ86" s="107"/>
      <c r="DA86" s="107"/>
      <c r="DB86" s="107"/>
      <c r="DN86" s="107"/>
      <c r="DO86" s="107"/>
      <c r="DP86" s="107"/>
      <c r="DQ86" s="107"/>
      <c r="DR86" s="107"/>
      <c r="DS86" s="107"/>
      <c r="DT86" s="107"/>
      <c r="DU86" s="107"/>
      <c r="DV86" s="107"/>
      <c r="DY86"/>
    </row>
    <row r="87" spans="1:129" ht="15" customHeight="1">
      <c r="A87" s="128"/>
      <c r="C87" s="35" t="s">
        <v>5246</v>
      </c>
      <c r="D87" s="800" t="str">
        <f>IF(CNGE_2026_M1_Secc1_Sub1!$D104="","",CNGE_2026_M1_Secc1_Sub1!$D104)</f>
        <v/>
      </c>
      <c r="E87" s="723"/>
      <c r="F87" s="723"/>
      <c r="G87" s="724"/>
      <c r="H87" s="728"/>
      <c r="I87" s="714"/>
      <c r="J87" s="805"/>
      <c r="K87" s="847"/>
      <c r="L87" s="714"/>
      <c r="M87" s="805"/>
      <c r="N87" s="640"/>
      <c r="O87" s="638"/>
      <c r="P87" s="638"/>
      <c r="Q87" s="728"/>
      <c r="R87" s="714"/>
      <c r="S87" s="805"/>
      <c r="T87" s="847"/>
      <c r="U87" s="714"/>
      <c r="V87" s="805"/>
      <c r="W87" s="640"/>
      <c r="X87" s="638"/>
      <c r="Y87" s="638"/>
      <c r="Z87" s="728"/>
      <c r="AA87" s="714"/>
      <c r="AB87" s="805"/>
      <c r="AC87" s="847"/>
      <c r="AD87" s="714"/>
      <c r="AE87" s="805"/>
      <c r="AF87" s="640"/>
      <c r="AG87" s="638"/>
      <c r="AH87" s="638"/>
      <c r="AI87" s="728"/>
      <c r="AJ87" s="714"/>
      <c r="AK87" s="805"/>
      <c r="AL87" s="847"/>
      <c r="AM87" s="714"/>
      <c r="AN87" s="805"/>
      <c r="AO87" s="640"/>
      <c r="AP87" s="638"/>
      <c r="AQ87" s="638"/>
      <c r="AR87" s="728"/>
      <c r="AS87" s="714"/>
      <c r="AT87" s="805"/>
      <c r="AU87" s="847"/>
      <c r="AV87" s="714"/>
      <c r="AW87" s="805"/>
      <c r="AX87" s="640"/>
      <c r="AY87" s="638"/>
      <c r="AZ87" s="638"/>
      <c r="BB87">
        <f t="shared" si="1"/>
        <v>0</v>
      </c>
      <c r="BC87">
        <f t="shared" si="2"/>
        <v>0</v>
      </c>
      <c r="BD87">
        <f t="shared" si="3"/>
        <v>0</v>
      </c>
      <c r="BE87">
        <f t="shared" si="4"/>
        <v>0</v>
      </c>
      <c r="BF87">
        <f t="shared" si="5"/>
        <v>0</v>
      </c>
      <c r="BG87">
        <f t="shared" si="6"/>
        <v>0</v>
      </c>
      <c r="BH87">
        <f t="shared" si="7"/>
        <v>0</v>
      </c>
      <c r="BI87">
        <f t="shared" si="8"/>
        <v>0</v>
      </c>
      <c r="BJ87">
        <f t="shared" si="9"/>
        <v>0</v>
      </c>
      <c r="BK87">
        <f t="shared" si="10"/>
        <v>0</v>
      </c>
      <c r="BL87">
        <f t="shared" si="11"/>
        <v>0</v>
      </c>
      <c r="BM87">
        <f t="shared" si="12"/>
        <v>0</v>
      </c>
      <c r="BN87">
        <f t="shared" si="13"/>
        <v>0</v>
      </c>
      <c r="BO87">
        <f t="shared" si="14"/>
        <v>0</v>
      </c>
      <c r="BP87">
        <f t="shared" si="15"/>
        <v>0</v>
      </c>
      <c r="BQ87">
        <f t="shared" si="16"/>
        <v>0</v>
      </c>
      <c r="BR87">
        <f t="shared" si="17"/>
        <v>0</v>
      </c>
      <c r="BS87">
        <f t="shared" si="18"/>
        <v>0</v>
      </c>
      <c r="BT87">
        <f t="shared" si="19"/>
        <v>0</v>
      </c>
      <c r="BU87">
        <f t="shared" si="20"/>
        <v>0</v>
      </c>
      <c r="BV87" s="293">
        <f t="shared" si="21"/>
        <v>0</v>
      </c>
      <c r="BW87" s="352" t="str">
        <f>IF(BV87=0,"",
IF(SUM($BV$24:BV87)=1,BX87,
IF($BV$144&gt;SUM($BV$24:BV87),_xlfn.CONCAT(", ",BX87),
IF($BV$144=SUM($BV$24:BV87),_xlfn.CONCAT(" y ",BX87)))))</f>
        <v/>
      </c>
      <c r="BX87" s="120" t="s">
        <v>5247</v>
      </c>
      <c r="BY87" s="398">
        <f>IF(AND(CNGE_2026_M1_Secc1_Sub3!$S127&lt;&gt;"",CNGE_2026_M1_Secc1_Sub3!$S127&lt;&gt;1,COUNTA(H87:AZ87)&gt;0),1,0)</f>
        <v>0</v>
      </c>
      <c r="BZ87" s="290">
        <f t="shared" si="30"/>
        <v>0</v>
      </c>
      <c r="CA87" s="293">
        <f t="shared" si="22"/>
        <v>0</v>
      </c>
      <c r="CB87" s="283" t="str">
        <f>IF(CA87=0,"",
IF(SUM($CA$24:CA87)=1,CC87,
IF($CA$144&gt;SUM($CA$24:CA87),_xlfn.CONCAT(", ",CC87),
IF($CA$144=SUM($CA$24:CA87),_xlfn.CONCAT(" y ",CC87)))))</f>
        <v/>
      </c>
      <c r="CC87" s="33" t="s">
        <v>5247</v>
      </c>
      <c r="CD87" s="441">
        <f>IF(COUNTA(K87,T87,AC87,AL87,AU87)=SUM(CNGE_2026_M1_Secc1_Sub3!Y127),0,1)</f>
        <v>0</v>
      </c>
      <c r="CE87" s="282">
        <f t="shared" si="23"/>
        <v>0</v>
      </c>
      <c r="CF87" s="283" t="str">
        <f>IF(CE87=0,"",
IF(SUM($CE$24:CE87)=1,CG87,
IF($CE$144&gt;SUM($CE$24:CE87),_xlfn.CONCAT(", ",CG87),
IF($CE$144=SUM($CE$24:CE87),_xlfn.CONCAT(" y ",CG87)))))</f>
        <v/>
      </c>
      <c r="CG87" s="120" t="s">
        <v>5247</v>
      </c>
      <c r="CH87" s="370">
        <f>IF(OR(N87="NS",W87="NS",AF87="NS",AO87="NS",AX87="NS",CNGE_2026_M1_Secc1_Sub2!$M439="NS"),0,IF(AND(N87="NA",W87="NA",AF87="NA",AO87="NA",AX87="NA",CNGE_2026_M1_Secc1_Sub2!$M439="NA"),0,IF(SUM(N87,W87,AF87,AO87,AX87)&lt;=CNGE_2026_M1_Secc1_Sub2!$M439,0,1)))</f>
        <v>0</v>
      </c>
      <c r="CI87" s="371">
        <f>IF(OR(O87="NS",X87="NS",AG87="NS",AP87="NS",AY87="NS",CNGE_2026_M1_Secc1_Sub2!$S439="NS"),0,IF(AND(O87="NA",X87="NA",AG87="NA",AP87="NA",AY87="NA",CNGE_2026_M1_Secc1_Sub2!$S439="NA"),0,IF(SUM(O87,X87,AG87,AP87,AY87)&lt;=CNGE_2026_M1_Secc1_Sub2!$S439,0,1)))</f>
        <v>0</v>
      </c>
      <c r="CJ87" s="372">
        <f>IF(OR(P87="NS",Y87="NS",AH87="NS",AQ87="NS",AZ87="NS",CNGE_2026_M1_Secc1_Sub2!$Y439="NS"),0,IF(AND(P87="NA",Y87="NA",AH87="NA",AQ87="NA",AZ87="NA",CNGE_2026_M1_Secc1_Sub2!$Y439="NA"),0,IF(SUM(P87,Y87,AH87,AQ87,AZ87)&lt;=CNGE_2026_M1_Secc1_Sub2!$Y439,0,1)))</f>
        <v>0</v>
      </c>
      <c r="CK87" s="282">
        <f t="shared" si="24"/>
        <v>0</v>
      </c>
      <c r="CL87" s="283" t="str">
        <f>IF(CK87=0,"",
IF(SUM($CK$24:CK87)=1,CM87,
IF($CK$144&gt;SUM($CK$24:CK87),_xlfn.CONCAT(", ",CM87),
IF($CK$144=SUM($CK$24:CK87),_xlfn.CONCAT(" y ",CM87)))))</f>
        <v/>
      </c>
      <c r="CM87" s="33" t="s">
        <v>5247</v>
      </c>
      <c r="CN87" s="535">
        <f>SUM(CNGE_2026_M1_Secc1_Sub3!$Y127)</f>
        <v>0</v>
      </c>
      <c r="CO87" s="629" cm="1">
        <f t="array" aca="1" ref="CO87" ca="1">IF(OR(K87=" ",AND(EXACT(UPPER(TRIM(SUBSTITUTE(K87,CHAR(160)," "))),TRIM(SUBSTITUTE(K87,CHAR(160)," "))),SUMPRODUCT(--ISNUMBER(MATCH(MID(TRIM(SUBSTITUTE(K87,CHAR(160)," ")),ROW(INDIRECT("1:"&amp;LEN(TRIM(SUBSTITUTE(K87,CHAR(160)," "))))),1),{"A","B","C","D","E","F","G","H","I","J","K","L","M","N","O","P","Q","R","S","T","U","V","W","X","Y","Z","Ñ","0","1","2","3","4","5","6","7","8","9"," "},0)))=LEN(TRIM(SUBSTITUTE(K87,CHAR(160)," "))))),0,1)</f>
        <v>0</v>
      </c>
      <c r="CP87" s="629" cm="1">
        <f t="array" aca="1" ref="CP87" ca="1">IF(OR(T87=" ",AND(EXACT(UPPER(TRIM(SUBSTITUTE(T87,CHAR(160)," "))),TRIM(SUBSTITUTE(T87,CHAR(160)," "))),SUMPRODUCT(--ISNUMBER(MATCH(MID(TRIM(SUBSTITUTE(T87,CHAR(160)," ")),ROW(INDIRECT("1:"&amp;LEN(TRIM(SUBSTITUTE(T87,CHAR(160)," "))))),1),{"A","B","C","D","E","F","G","H","I","J","K","L","M","N","O","P","Q","R","S","T","U","V","W","X","Y","Z","Ñ","0","1","2","3","4","5","6","7","8","9"," "},0)))=LEN(TRIM(SUBSTITUTE(T87,CHAR(160)," "))))),0,1)</f>
        <v>0</v>
      </c>
      <c r="CQ87" s="629" cm="1">
        <f t="array" aca="1" ref="CQ87" ca="1">IF(OR(AC87=" ",AND(EXACT(UPPER(TRIM(SUBSTITUTE(AC87,CHAR(160)," "))),TRIM(SUBSTITUTE(AC87,CHAR(160)," "))),SUMPRODUCT(--ISNUMBER(MATCH(MID(TRIM(SUBSTITUTE(AC87,CHAR(160)," ")),ROW(INDIRECT("1:"&amp;LEN(TRIM(SUBSTITUTE(AC87,CHAR(160)," "))))),1),{"A","B","C","D","E","F","G","H","I","J","K","L","M","N","O","P","Q","R","S","T","U","V","W","X","Y","Z","Ñ","0","1","2","3","4","5","6","7","8","9"," "},0)))=LEN(TRIM(SUBSTITUTE(AC87,CHAR(160)," "))))),0,1)</f>
        <v>0</v>
      </c>
      <c r="CR87" s="629" cm="1">
        <f t="array" aca="1" ref="CR87" ca="1">IF(OR(AL87=" ",AND(EXACT(UPPER(TRIM(SUBSTITUTE(AL87,CHAR(160)," "))),TRIM(SUBSTITUTE(AL87,CHAR(160)," "))),SUMPRODUCT(--ISNUMBER(MATCH(MID(TRIM(SUBSTITUTE(AL87,CHAR(160)," ")),ROW(INDIRECT("1:"&amp;LEN(TRIM(SUBSTITUTE(AL87,CHAR(160)," "))))),1),{"A","B","C","D","E","F","G","H","I","J","K","L","M","N","O","P","Q","R","S","T","U","V","W","X","Y","Z","Ñ","0","1","2","3","4","5","6","7","8","9"," "},0)))=LEN(TRIM(SUBSTITUTE(AL87,CHAR(160)," "))))),0,1)</f>
        <v>0</v>
      </c>
      <c r="CS87" s="629" cm="1">
        <f t="array" aca="1" ref="CS87" ca="1">IF(OR(AU87=" ",AND(EXACT(UPPER(TRIM(SUBSTITUTE(AU87,CHAR(160)," "))),TRIM(SUBSTITUTE(AU87,CHAR(160)," "))),SUMPRODUCT(--ISNUMBER(MATCH(MID(TRIM(SUBSTITUTE(AU87,CHAR(160)," ")),ROW(INDIRECT("1:"&amp;LEN(TRIM(SUBSTITUTE(AU87,CHAR(160)," "))))),1),{"A","B","C","D","E","F","G","H","I","J","K","L","M","N","O","P","Q","R","S","T","U","V","W","X","Y","Z","Ñ","0","1","2","3","4","5","6","7","8","9"," "},0)))=LEN(TRIM(SUBSTITUTE(AU87,CHAR(160)," "))))),0,1)</f>
        <v>0</v>
      </c>
      <c r="CT87" s="634">
        <f t="shared" si="25"/>
        <v>0</v>
      </c>
      <c r="CU87" s="634">
        <f t="shared" si="26"/>
        <v>0</v>
      </c>
      <c r="CV87" s="634">
        <f t="shared" si="27"/>
        <v>0</v>
      </c>
      <c r="CW87" s="634">
        <f t="shared" si="28"/>
        <v>0</v>
      </c>
      <c r="CX87" s="634">
        <f t="shared" si="29"/>
        <v>0</v>
      </c>
      <c r="CY87" s="107"/>
      <c r="CZ87" s="107"/>
      <c r="DA87" s="107"/>
      <c r="DB87" s="107"/>
      <c r="DN87" s="107"/>
      <c r="DO87" s="107"/>
      <c r="DP87" s="107"/>
      <c r="DQ87" s="107"/>
      <c r="DR87" s="107"/>
      <c r="DS87" s="107"/>
      <c r="DT87" s="107"/>
      <c r="DU87" s="107"/>
      <c r="DV87" s="107"/>
      <c r="DY87"/>
    </row>
    <row r="88" spans="1:129" ht="15" customHeight="1">
      <c r="A88" s="128"/>
      <c r="C88" s="35" t="s">
        <v>5248</v>
      </c>
      <c r="D88" s="800" t="str">
        <f>IF(CNGE_2026_M1_Secc1_Sub1!$D105="","",CNGE_2026_M1_Secc1_Sub1!$D105)</f>
        <v/>
      </c>
      <c r="E88" s="723"/>
      <c r="F88" s="723"/>
      <c r="G88" s="724"/>
      <c r="H88" s="728"/>
      <c r="I88" s="714"/>
      <c r="J88" s="805"/>
      <c r="K88" s="847"/>
      <c r="L88" s="714"/>
      <c r="M88" s="805"/>
      <c r="N88" s="640"/>
      <c r="O88" s="638"/>
      <c r="P88" s="638"/>
      <c r="Q88" s="728"/>
      <c r="R88" s="714"/>
      <c r="S88" s="805"/>
      <c r="T88" s="847"/>
      <c r="U88" s="714"/>
      <c r="V88" s="805"/>
      <c r="W88" s="640"/>
      <c r="X88" s="638"/>
      <c r="Y88" s="638"/>
      <c r="Z88" s="728"/>
      <c r="AA88" s="714"/>
      <c r="AB88" s="805"/>
      <c r="AC88" s="847"/>
      <c r="AD88" s="714"/>
      <c r="AE88" s="805"/>
      <c r="AF88" s="640"/>
      <c r="AG88" s="638"/>
      <c r="AH88" s="638"/>
      <c r="AI88" s="728"/>
      <c r="AJ88" s="714"/>
      <c r="AK88" s="805"/>
      <c r="AL88" s="847"/>
      <c r="AM88" s="714"/>
      <c r="AN88" s="805"/>
      <c r="AO88" s="640"/>
      <c r="AP88" s="638"/>
      <c r="AQ88" s="638"/>
      <c r="AR88" s="728"/>
      <c r="AS88" s="714"/>
      <c r="AT88" s="805"/>
      <c r="AU88" s="847"/>
      <c r="AV88" s="714"/>
      <c r="AW88" s="805"/>
      <c r="AX88" s="640"/>
      <c r="AY88" s="638"/>
      <c r="AZ88" s="638"/>
      <c r="BB88">
        <f t="shared" si="1"/>
        <v>0</v>
      </c>
      <c r="BC88">
        <f t="shared" si="2"/>
        <v>0</v>
      </c>
      <c r="BD88">
        <f t="shared" si="3"/>
        <v>0</v>
      </c>
      <c r="BE88">
        <f t="shared" si="4"/>
        <v>0</v>
      </c>
      <c r="BF88">
        <f t="shared" si="5"/>
        <v>0</v>
      </c>
      <c r="BG88">
        <f t="shared" si="6"/>
        <v>0</v>
      </c>
      <c r="BH88">
        <f t="shared" si="7"/>
        <v>0</v>
      </c>
      <c r="BI88">
        <f t="shared" si="8"/>
        <v>0</v>
      </c>
      <c r="BJ88">
        <f t="shared" si="9"/>
        <v>0</v>
      </c>
      <c r="BK88">
        <f t="shared" si="10"/>
        <v>0</v>
      </c>
      <c r="BL88">
        <f t="shared" si="11"/>
        <v>0</v>
      </c>
      <c r="BM88">
        <f t="shared" si="12"/>
        <v>0</v>
      </c>
      <c r="BN88">
        <f t="shared" si="13"/>
        <v>0</v>
      </c>
      <c r="BO88">
        <f t="shared" si="14"/>
        <v>0</v>
      </c>
      <c r="BP88">
        <f t="shared" si="15"/>
        <v>0</v>
      </c>
      <c r="BQ88">
        <f t="shared" si="16"/>
        <v>0</v>
      </c>
      <c r="BR88">
        <f t="shared" si="17"/>
        <v>0</v>
      </c>
      <c r="BS88">
        <f t="shared" si="18"/>
        <v>0</v>
      </c>
      <c r="BT88">
        <f t="shared" si="19"/>
        <v>0</v>
      </c>
      <c r="BU88">
        <f t="shared" si="20"/>
        <v>0</v>
      </c>
      <c r="BV88" s="293">
        <f t="shared" si="21"/>
        <v>0</v>
      </c>
      <c r="BW88" s="352" t="str">
        <f>IF(BV88=0,"",
IF(SUM($BV$24:BV88)=1,BX88,
IF($BV$144&gt;SUM($BV$24:BV88),_xlfn.CONCAT(", ",BX88),
IF($BV$144=SUM($BV$24:BV88),_xlfn.CONCAT(" y ",BX88)))))</f>
        <v/>
      </c>
      <c r="BX88" s="120" t="s">
        <v>5249</v>
      </c>
      <c r="BY88" s="398">
        <f>IF(AND(CNGE_2026_M1_Secc1_Sub3!$S128&lt;&gt;"",CNGE_2026_M1_Secc1_Sub3!$S128&lt;&gt;1,COUNTA(H88:AZ88)&gt;0),1,0)</f>
        <v>0</v>
      </c>
      <c r="BZ88" s="290">
        <f t="shared" ref="BZ88:BZ119" si="31">IF(AND(COUNTBLANK(D88)=1,COUNTA(H88:AZ88)=0),0,IF(AND(COUNTBLANK(D88)=0,$CN88=5,COUNTA(H88:AZ88)=25),0,IF(AND(COUNTBLANK(D88)=0,$CN88=4,COUNTA(H88:AZ88)=20),0,IF(AND(COUNTBLANK(D88)=0,$CN88=3,COUNTA(H88:AZ88)=15),0,IF(AND(COUNTBLANK(D88)=0,$CN88=2,COUNTA(H88:AZ88)=10),0,IF(AND(COUNTBLANK(D88)=0,$CN88=1,COUNTA(H88:AZ88)=5),0,IF(AND(COUNTBLANK(D88)=0,$CN88=0,COUNTA(H88:AZ88)=0),0,1)))))))</f>
        <v>0</v>
      </c>
      <c r="CA88" s="293">
        <f t="shared" si="22"/>
        <v>0</v>
      </c>
      <c r="CB88" s="283" t="str">
        <f>IF(CA88=0,"",
IF(SUM($CA$24:CA88)=1,CC88,
IF($CA$144&gt;SUM($CA$24:CA88),_xlfn.CONCAT(", ",CC88),
IF($CA$144=SUM($CA$24:CA88),_xlfn.CONCAT(" y ",CC88)))))</f>
        <v/>
      </c>
      <c r="CC88" s="33" t="s">
        <v>5249</v>
      </c>
      <c r="CD88" s="441">
        <f>IF(COUNTA(K88,T88,AC88,AL88,AU88)=SUM(CNGE_2026_M1_Secc1_Sub3!Y128),0,1)</f>
        <v>0</v>
      </c>
      <c r="CE88" s="282">
        <f t="shared" si="23"/>
        <v>0</v>
      </c>
      <c r="CF88" s="283" t="str">
        <f>IF(CE88=0,"",
IF(SUM($CE$24:CE88)=1,CG88,
IF($CE$144&gt;SUM($CE$24:CE88),_xlfn.CONCAT(", ",CG88),
IF($CE$144=SUM($CE$24:CE88),_xlfn.CONCAT(" y ",CG88)))))</f>
        <v/>
      </c>
      <c r="CG88" s="120" t="s">
        <v>5249</v>
      </c>
      <c r="CH88" s="370">
        <f>IF(OR(N88="NS",W88="NS",AF88="NS",AO88="NS",AX88="NS",CNGE_2026_M1_Secc1_Sub2!$M440="NS"),0,IF(AND(N88="NA",W88="NA",AF88="NA",AO88="NA",AX88="NA",CNGE_2026_M1_Secc1_Sub2!$M440="NA"),0,IF(SUM(N88,W88,AF88,AO88,AX88)&lt;=CNGE_2026_M1_Secc1_Sub2!$M440,0,1)))</f>
        <v>0</v>
      </c>
      <c r="CI88" s="371">
        <f>IF(OR(O88="NS",X88="NS",AG88="NS",AP88="NS",AY88="NS",CNGE_2026_M1_Secc1_Sub2!$S440="NS"),0,IF(AND(O88="NA",X88="NA",AG88="NA",AP88="NA",AY88="NA",CNGE_2026_M1_Secc1_Sub2!$S440="NA"),0,IF(SUM(O88,X88,AG88,AP88,AY88)&lt;=CNGE_2026_M1_Secc1_Sub2!$S440,0,1)))</f>
        <v>0</v>
      </c>
      <c r="CJ88" s="372">
        <f>IF(OR(P88="NS",Y88="NS",AH88="NS",AQ88="NS",AZ88="NS",CNGE_2026_M1_Secc1_Sub2!$Y440="NS"),0,IF(AND(P88="NA",Y88="NA",AH88="NA",AQ88="NA",AZ88="NA",CNGE_2026_M1_Secc1_Sub2!$Y440="NA"),0,IF(SUM(P88,Y88,AH88,AQ88,AZ88)&lt;=CNGE_2026_M1_Secc1_Sub2!$Y440,0,1)))</f>
        <v>0</v>
      </c>
      <c r="CK88" s="282">
        <f t="shared" si="24"/>
        <v>0</v>
      </c>
      <c r="CL88" s="283" t="str">
        <f>IF(CK88=0,"",
IF(SUM($CK$24:CK88)=1,CM88,
IF($CK$144&gt;SUM($CK$24:CK88),_xlfn.CONCAT(", ",CM88),
IF($CK$144=SUM($CK$24:CK88),_xlfn.CONCAT(" y ",CM88)))))</f>
        <v/>
      </c>
      <c r="CM88" s="33" t="s">
        <v>5249</v>
      </c>
      <c r="CN88" s="535">
        <f>SUM(CNGE_2026_M1_Secc1_Sub3!$Y128)</f>
        <v>0</v>
      </c>
      <c r="CO88" s="629" cm="1">
        <f t="array" aca="1" ref="CO88" ca="1">IF(OR(K88=" ",AND(EXACT(UPPER(TRIM(SUBSTITUTE(K88,CHAR(160)," "))),TRIM(SUBSTITUTE(K88,CHAR(160)," "))),SUMPRODUCT(--ISNUMBER(MATCH(MID(TRIM(SUBSTITUTE(K88,CHAR(160)," ")),ROW(INDIRECT("1:"&amp;LEN(TRIM(SUBSTITUTE(K88,CHAR(160)," "))))),1),{"A","B","C","D","E","F","G","H","I","J","K","L","M","N","O","P","Q","R","S","T","U","V","W","X","Y","Z","Ñ","0","1","2","3","4","5","6","7","8","9"," "},0)))=LEN(TRIM(SUBSTITUTE(K88,CHAR(160)," "))))),0,1)</f>
        <v>0</v>
      </c>
      <c r="CP88" s="629" cm="1">
        <f t="array" aca="1" ref="CP88" ca="1">IF(OR(T88=" ",AND(EXACT(UPPER(TRIM(SUBSTITUTE(T88,CHAR(160)," "))),TRIM(SUBSTITUTE(T88,CHAR(160)," "))),SUMPRODUCT(--ISNUMBER(MATCH(MID(TRIM(SUBSTITUTE(T88,CHAR(160)," ")),ROW(INDIRECT("1:"&amp;LEN(TRIM(SUBSTITUTE(T88,CHAR(160)," "))))),1),{"A","B","C","D","E","F","G","H","I","J","K","L","M","N","O","P","Q","R","S","T","U","V","W","X","Y","Z","Ñ","0","1","2","3","4","5","6","7","8","9"," "},0)))=LEN(TRIM(SUBSTITUTE(T88,CHAR(160)," "))))),0,1)</f>
        <v>0</v>
      </c>
      <c r="CQ88" s="629" cm="1">
        <f t="array" aca="1" ref="CQ88" ca="1">IF(OR(AC88=" ",AND(EXACT(UPPER(TRIM(SUBSTITUTE(AC88,CHAR(160)," "))),TRIM(SUBSTITUTE(AC88,CHAR(160)," "))),SUMPRODUCT(--ISNUMBER(MATCH(MID(TRIM(SUBSTITUTE(AC88,CHAR(160)," ")),ROW(INDIRECT("1:"&amp;LEN(TRIM(SUBSTITUTE(AC88,CHAR(160)," "))))),1),{"A","B","C","D","E","F","G","H","I","J","K","L","M","N","O","P","Q","R","S","T","U","V","W","X","Y","Z","Ñ","0","1","2","3","4","5","6","7","8","9"," "},0)))=LEN(TRIM(SUBSTITUTE(AC88,CHAR(160)," "))))),0,1)</f>
        <v>0</v>
      </c>
      <c r="CR88" s="629" cm="1">
        <f t="array" aca="1" ref="CR88" ca="1">IF(OR(AL88=" ",AND(EXACT(UPPER(TRIM(SUBSTITUTE(AL88,CHAR(160)," "))),TRIM(SUBSTITUTE(AL88,CHAR(160)," "))),SUMPRODUCT(--ISNUMBER(MATCH(MID(TRIM(SUBSTITUTE(AL88,CHAR(160)," ")),ROW(INDIRECT("1:"&amp;LEN(TRIM(SUBSTITUTE(AL88,CHAR(160)," "))))),1),{"A","B","C","D","E","F","G","H","I","J","K","L","M","N","O","P","Q","R","S","T","U","V","W","X","Y","Z","Ñ","0","1","2","3","4","5","6","7","8","9"," "},0)))=LEN(TRIM(SUBSTITUTE(AL88,CHAR(160)," "))))),0,1)</f>
        <v>0</v>
      </c>
      <c r="CS88" s="629" cm="1">
        <f t="array" aca="1" ref="CS88" ca="1">IF(OR(AU88=" ",AND(EXACT(UPPER(TRIM(SUBSTITUTE(AU88,CHAR(160)," "))),TRIM(SUBSTITUTE(AU88,CHAR(160)," "))),SUMPRODUCT(--ISNUMBER(MATCH(MID(TRIM(SUBSTITUTE(AU88,CHAR(160)," ")),ROW(INDIRECT("1:"&amp;LEN(TRIM(SUBSTITUTE(AU88,CHAR(160)," "))))),1),{"A","B","C","D","E","F","G","H","I","J","K","L","M","N","O","P","Q","R","S","T","U","V","W","X","Y","Z","Ñ","0","1","2","3","4","5","6","7","8","9"," "},0)))=LEN(TRIM(SUBSTITUTE(AU88,CHAR(160)," "))))),0,1)</f>
        <v>0</v>
      </c>
      <c r="CT88" s="634">
        <f t="shared" si="25"/>
        <v>0</v>
      </c>
      <c r="CU88" s="634">
        <f t="shared" si="26"/>
        <v>0</v>
      </c>
      <c r="CV88" s="634">
        <f t="shared" si="27"/>
        <v>0</v>
      </c>
      <c r="CW88" s="634">
        <f t="shared" si="28"/>
        <v>0</v>
      </c>
      <c r="CX88" s="634">
        <f t="shared" si="29"/>
        <v>0</v>
      </c>
      <c r="CY88" s="107"/>
      <c r="CZ88" s="107"/>
      <c r="DA88" s="107"/>
      <c r="DB88" s="107"/>
      <c r="DN88" s="107"/>
      <c r="DO88" s="107"/>
      <c r="DP88" s="107"/>
      <c r="DQ88" s="107"/>
      <c r="DR88" s="107"/>
      <c r="DS88" s="107"/>
      <c r="DT88" s="107"/>
      <c r="DU88" s="107"/>
      <c r="DV88" s="107"/>
      <c r="DY88"/>
    </row>
    <row r="89" spans="1:129" ht="15" customHeight="1">
      <c r="A89" s="128"/>
      <c r="C89" s="35" t="s">
        <v>5250</v>
      </c>
      <c r="D89" s="800" t="str">
        <f>IF(CNGE_2026_M1_Secc1_Sub1!$D106="","",CNGE_2026_M1_Secc1_Sub1!$D106)</f>
        <v/>
      </c>
      <c r="E89" s="723"/>
      <c r="F89" s="723"/>
      <c r="G89" s="724"/>
      <c r="H89" s="728"/>
      <c r="I89" s="714"/>
      <c r="J89" s="805"/>
      <c r="K89" s="847"/>
      <c r="L89" s="714"/>
      <c r="M89" s="805"/>
      <c r="N89" s="640"/>
      <c r="O89" s="638"/>
      <c r="P89" s="638"/>
      <c r="Q89" s="728"/>
      <c r="R89" s="714"/>
      <c r="S89" s="805"/>
      <c r="T89" s="847"/>
      <c r="U89" s="714"/>
      <c r="V89" s="805"/>
      <c r="W89" s="640"/>
      <c r="X89" s="638"/>
      <c r="Y89" s="638"/>
      <c r="Z89" s="728"/>
      <c r="AA89" s="714"/>
      <c r="AB89" s="805"/>
      <c r="AC89" s="847"/>
      <c r="AD89" s="714"/>
      <c r="AE89" s="805"/>
      <c r="AF89" s="640"/>
      <c r="AG89" s="638"/>
      <c r="AH89" s="638"/>
      <c r="AI89" s="728"/>
      <c r="AJ89" s="714"/>
      <c r="AK89" s="805"/>
      <c r="AL89" s="847"/>
      <c r="AM89" s="714"/>
      <c r="AN89" s="805"/>
      <c r="AO89" s="640"/>
      <c r="AP89" s="638"/>
      <c r="AQ89" s="638"/>
      <c r="AR89" s="728"/>
      <c r="AS89" s="714"/>
      <c r="AT89" s="805"/>
      <c r="AU89" s="847"/>
      <c r="AV89" s="714"/>
      <c r="AW89" s="805"/>
      <c r="AX89" s="640"/>
      <c r="AY89" s="638"/>
      <c r="AZ89" s="638"/>
      <c r="BB89">
        <f t="shared" ref="BB89:BB143" si="32">N89</f>
        <v>0</v>
      </c>
      <c r="BC89">
        <f t="shared" ref="BC89:BC143" si="33">COUNTIF(O89:P89,"NS")</f>
        <v>0</v>
      </c>
      <c r="BD89">
        <f t="shared" ref="BD89:BD143" si="34">SUM(O89:P89)</f>
        <v>0</v>
      </c>
      <c r="BE89">
        <f t="shared" ref="BE89:BE143" si="35">IF(COUNTIF(N89:P89,"NA")=3,0,IF(OR(AND(BB89=0,BC89&gt;0),AND(BB89="NS",BD89&gt;0), AND(BB89="NS", BC89=0,BD89=0)), 1, IF(OR(AND(BB89&gt;0,BC89&gt;1,BB89&gt;BD89), AND(BB89="NS",BC89=2), AND(BB89="NS",BD89=0,BC89&gt;0),BB89=BD89), 0, 1)))</f>
        <v>0</v>
      </c>
      <c r="BF89">
        <f t="shared" ref="BF89:BF143" si="36">W89</f>
        <v>0</v>
      </c>
      <c r="BG89">
        <f t="shared" ref="BG89:BG143" si="37">COUNTIF(X89:Y89,"NS")</f>
        <v>0</v>
      </c>
      <c r="BH89">
        <f t="shared" ref="BH89:BH143" si="38">SUM(X89:Y89)</f>
        <v>0</v>
      </c>
      <c r="BI89">
        <f t="shared" ref="BI89:BI143" si="39">IF(COUNTIF(W89:Y89,"NA")=3,0,IF(OR(AND(BF89=0,BG89&gt;0),AND(BF89="NS",BH89&gt;0), AND(BF89="NS", BG89=0,BH89=0)), 1, IF(OR(AND(BF89&gt;0,BG89&gt;1,BF89&gt;BH89), AND(BF89="NS",BG89=2), AND(BF89="NS",BH89=0,BG89&gt;0),BF89=BH89), 0, 1)))</f>
        <v>0</v>
      </c>
      <c r="BJ89">
        <f t="shared" ref="BJ89:BJ143" si="40">AF89</f>
        <v>0</v>
      </c>
      <c r="BK89">
        <f t="shared" ref="BK89:BK143" si="41">COUNTIF(AG89:AH89,"NS")</f>
        <v>0</v>
      </c>
      <c r="BL89">
        <f t="shared" ref="BL89:BL143" si="42">SUM(AG89:AH89)</f>
        <v>0</v>
      </c>
      <c r="BM89">
        <f t="shared" ref="BM89:BM143" si="43">IF(COUNTIF(AF89:AH89,"NA")=3,0,IF(OR(AND(BJ89=0,BK89&gt;0),AND(BJ89="NS",BL89&gt;0), AND(BJ89="NS", BK89=0,BL89=0)), 1, IF(OR(AND(BJ89&gt;0,BK89&gt;1,BJ89&gt;BL89), AND(BJ89="NS",BK89=2), AND(BJ89="NS",BL89=0,BK89&gt;0),BJ89=BL89), 0, 1)))</f>
        <v>0</v>
      </c>
      <c r="BN89">
        <f t="shared" ref="BN89:BN143" si="44">AO89</f>
        <v>0</v>
      </c>
      <c r="BO89">
        <f t="shared" ref="BO89:BO143" si="45">COUNTIF(AP89:AQ89,"NS")</f>
        <v>0</v>
      </c>
      <c r="BP89">
        <f t="shared" ref="BP89:BP143" si="46">SUM(AP89:AQ89)</f>
        <v>0</v>
      </c>
      <c r="BQ89">
        <f t="shared" ref="BQ89:BQ143" si="47">IF(COUNTIF(AO89:AQ89,"NA")=3,0,IF(OR(AND(BN89=0,BO89&gt;0),AND(BN89="NS",BP89&gt;0), AND(BN89="NS", BO89=0,BP89=0)), 1, IF(OR(AND(BN89&gt;0,BO89&gt;1,BN89&gt;BP89), AND(BN89="NS",BO89=2), AND(BN89="NS",BP89=0,BO89&gt;0),BN89=BP89), 0, 1)))</f>
        <v>0</v>
      </c>
      <c r="BR89">
        <f t="shared" ref="BR89:BR143" si="48">AX89</f>
        <v>0</v>
      </c>
      <c r="BS89">
        <f t="shared" ref="BS89:BS143" si="49">COUNTIF(AY89:AZ89,"NS")</f>
        <v>0</v>
      </c>
      <c r="BT89">
        <f t="shared" ref="BT89:BT143" si="50">SUM(AY89:AZ89)</f>
        <v>0</v>
      </c>
      <c r="BU89">
        <f t="shared" ref="BU89:BU143" si="51">IF(COUNTIF(AX89:AZ89,"NA")=3,0,IF(OR(AND(BR89=0,BS89&gt;0),AND(BR89="NS",BT89&gt;0), AND(BR89="NS", BS89=0,BT89=0)), 1, IF(OR(AND(BR89&gt;0,BS89&gt;1,BR89&gt;BT89), AND(BR89="NS",BS89=2), AND(BR89="NS",BT89=0,BS89&gt;0),BR89=BT89), 0, 1)))</f>
        <v>0</v>
      </c>
      <c r="BV89" s="293">
        <f t="shared" ref="BV89:BV142" si="52">IF(SUM(BE89,BI89,BM89,BQ89,BU89)=0,0,1)</f>
        <v>0</v>
      </c>
      <c r="BW89" s="352" t="str">
        <f>IF(BV89=0,"",
IF(SUM($BV$24:BV89)=1,BX89,
IF($BV$144&gt;SUM($BV$24:BV89),_xlfn.CONCAT(", ",BX89),
IF($BV$144=SUM($BV$24:BV89),_xlfn.CONCAT(" y ",BX89)))))</f>
        <v/>
      </c>
      <c r="BX89" s="120" t="s">
        <v>5251</v>
      </c>
      <c r="BY89" s="398">
        <f>IF(AND(CNGE_2026_M1_Secc1_Sub3!$S129&lt;&gt;"",CNGE_2026_M1_Secc1_Sub3!$S129&lt;&gt;1,COUNTA(H89:AZ89)&gt;0),1,0)</f>
        <v>0</v>
      </c>
      <c r="BZ89" s="290">
        <f t="shared" si="31"/>
        <v>0</v>
      </c>
      <c r="CA89" s="293">
        <f t="shared" ref="CA89:CA143" si="53">IF(BZ89=0,0,1)</f>
        <v>0</v>
      </c>
      <c r="CB89" s="283" t="str">
        <f>IF(CA89=0,"",
IF(SUM($CA$24:CA89)=1,CC89,
IF($CA$144&gt;SUM($CA$24:CA89),_xlfn.CONCAT(", ",CC89),
IF($CA$144=SUM($CA$24:CA89),_xlfn.CONCAT(" y ",CC89)))))</f>
        <v/>
      </c>
      <c r="CC89" s="33" t="s">
        <v>5251</v>
      </c>
      <c r="CD89" s="441">
        <f>IF(COUNTA(K89,T89,AC89,AL89,AU89)=SUM(CNGE_2026_M1_Secc1_Sub3!Y129),0,1)</f>
        <v>0</v>
      </c>
      <c r="CE89" s="282">
        <f t="shared" ref="CE89:CE143" si="54">IF(SUM(CD89)=0,0,1)</f>
        <v>0</v>
      </c>
      <c r="CF89" s="283" t="str">
        <f>IF(CE89=0,"",
IF(SUM($CE$24:CE89)=1,CG89,
IF($CE$144&gt;SUM($CE$24:CE89),_xlfn.CONCAT(", ",CG89),
IF($CE$144=SUM($CE$24:CE89),_xlfn.CONCAT(" y ",CG89)))))</f>
        <v/>
      </c>
      <c r="CG89" s="120" t="s">
        <v>5251</v>
      </c>
      <c r="CH89" s="370">
        <f>IF(OR(N89="NS",W89="NS",AF89="NS",AO89="NS",AX89="NS",CNGE_2026_M1_Secc1_Sub2!$M441="NS"),0,IF(AND(N89="NA",W89="NA",AF89="NA",AO89="NA",AX89="NA",CNGE_2026_M1_Secc1_Sub2!$M441="NA"),0,IF(SUM(N89,W89,AF89,AO89,AX89)&lt;=CNGE_2026_M1_Secc1_Sub2!$M441,0,1)))</f>
        <v>0</v>
      </c>
      <c r="CI89" s="371">
        <f>IF(OR(O89="NS",X89="NS",AG89="NS",AP89="NS",AY89="NS",CNGE_2026_M1_Secc1_Sub2!$S441="NS"),0,IF(AND(O89="NA",X89="NA",AG89="NA",AP89="NA",AY89="NA",CNGE_2026_M1_Secc1_Sub2!$S441="NA"),0,IF(SUM(O89,X89,AG89,AP89,AY89)&lt;=CNGE_2026_M1_Secc1_Sub2!$S441,0,1)))</f>
        <v>0</v>
      </c>
      <c r="CJ89" s="372">
        <f>IF(OR(P89="NS",Y89="NS",AH89="NS",AQ89="NS",AZ89="NS",CNGE_2026_M1_Secc1_Sub2!$Y441="NS"),0,IF(AND(P89="NA",Y89="NA",AH89="NA",AQ89="NA",AZ89="NA",CNGE_2026_M1_Secc1_Sub2!$Y441="NA"),0,IF(SUM(P89,Y89,AH89,AQ89,AZ89)&lt;=CNGE_2026_M1_Secc1_Sub2!$Y441,0,1)))</f>
        <v>0</v>
      </c>
      <c r="CK89" s="282">
        <f t="shared" ref="CK89:CK143" si="55">IF(SUM(CH89:CJ89)=0,0,1)</f>
        <v>0</v>
      </c>
      <c r="CL89" s="283" t="str">
        <f>IF(CK89=0,"",
IF(SUM($CK$24:CK89)=1,CM89,
IF($CK$144&gt;SUM($CK$24:CK89),_xlfn.CONCAT(", ",CM89),
IF($CK$144=SUM($CK$24:CK89),_xlfn.CONCAT(" y ",CM89)))))</f>
        <v/>
      </c>
      <c r="CM89" s="33" t="s">
        <v>5251</v>
      </c>
      <c r="CN89" s="535">
        <f>SUM(CNGE_2026_M1_Secc1_Sub3!$Y129)</f>
        <v>0</v>
      </c>
      <c r="CO89" s="629" cm="1">
        <f t="array" aca="1" ref="CO89" ca="1">IF(OR(K89=" ",AND(EXACT(UPPER(TRIM(SUBSTITUTE(K89,CHAR(160)," "))),TRIM(SUBSTITUTE(K89,CHAR(160)," "))),SUMPRODUCT(--ISNUMBER(MATCH(MID(TRIM(SUBSTITUTE(K89,CHAR(160)," ")),ROW(INDIRECT("1:"&amp;LEN(TRIM(SUBSTITUTE(K89,CHAR(160)," "))))),1),{"A","B","C","D","E","F","G","H","I","J","K","L","M","N","O","P","Q","R","S","T","U","V","W","X","Y","Z","Ñ","0","1","2","3","4","5","6","7","8","9"," "},0)))=LEN(TRIM(SUBSTITUTE(K89,CHAR(160)," "))))),0,1)</f>
        <v>0</v>
      </c>
      <c r="CP89" s="629" cm="1">
        <f t="array" aca="1" ref="CP89" ca="1">IF(OR(T89=" ",AND(EXACT(UPPER(TRIM(SUBSTITUTE(T89,CHAR(160)," "))),TRIM(SUBSTITUTE(T89,CHAR(160)," "))),SUMPRODUCT(--ISNUMBER(MATCH(MID(TRIM(SUBSTITUTE(T89,CHAR(160)," ")),ROW(INDIRECT("1:"&amp;LEN(TRIM(SUBSTITUTE(T89,CHAR(160)," "))))),1),{"A","B","C","D","E","F","G","H","I","J","K","L","M","N","O","P","Q","R","S","T","U","V","W","X","Y","Z","Ñ","0","1","2","3","4","5","6","7","8","9"," "},0)))=LEN(TRIM(SUBSTITUTE(T89,CHAR(160)," "))))),0,1)</f>
        <v>0</v>
      </c>
      <c r="CQ89" s="629" cm="1">
        <f t="array" aca="1" ref="CQ89" ca="1">IF(OR(AC89=" ",AND(EXACT(UPPER(TRIM(SUBSTITUTE(AC89,CHAR(160)," "))),TRIM(SUBSTITUTE(AC89,CHAR(160)," "))),SUMPRODUCT(--ISNUMBER(MATCH(MID(TRIM(SUBSTITUTE(AC89,CHAR(160)," ")),ROW(INDIRECT("1:"&amp;LEN(TRIM(SUBSTITUTE(AC89,CHAR(160)," "))))),1),{"A","B","C","D","E","F","G","H","I","J","K","L","M","N","O","P","Q","R","S","T","U","V","W","X","Y","Z","Ñ","0","1","2","3","4","5","6","7","8","9"," "},0)))=LEN(TRIM(SUBSTITUTE(AC89,CHAR(160)," "))))),0,1)</f>
        <v>0</v>
      </c>
      <c r="CR89" s="629" cm="1">
        <f t="array" aca="1" ref="CR89" ca="1">IF(OR(AL89=" ",AND(EXACT(UPPER(TRIM(SUBSTITUTE(AL89,CHAR(160)," "))),TRIM(SUBSTITUTE(AL89,CHAR(160)," "))),SUMPRODUCT(--ISNUMBER(MATCH(MID(TRIM(SUBSTITUTE(AL89,CHAR(160)," ")),ROW(INDIRECT("1:"&amp;LEN(TRIM(SUBSTITUTE(AL89,CHAR(160)," "))))),1),{"A","B","C","D","E","F","G","H","I","J","K","L","M","N","O","P","Q","R","S","T","U","V","W","X","Y","Z","Ñ","0","1","2","3","4","5","6","7","8","9"," "},0)))=LEN(TRIM(SUBSTITUTE(AL89,CHAR(160)," "))))),0,1)</f>
        <v>0</v>
      </c>
      <c r="CS89" s="629" cm="1">
        <f t="array" aca="1" ref="CS89" ca="1">IF(OR(AU89=" ",AND(EXACT(UPPER(TRIM(SUBSTITUTE(AU89,CHAR(160)," "))),TRIM(SUBSTITUTE(AU89,CHAR(160)," "))),SUMPRODUCT(--ISNUMBER(MATCH(MID(TRIM(SUBSTITUTE(AU89,CHAR(160)," ")),ROW(INDIRECT("1:"&amp;LEN(TRIM(SUBSTITUTE(AU89,CHAR(160)," "))))),1),{"A","B","C","D","E","F","G","H","I","J","K","L","M","N","O","P","Q","R","S","T","U","V","W","X","Y","Z","Ñ","0","1","2","3","4","5","6","7","8","9"," "},0)))=LEN(TRIM(SUBSTITUTE(AU89,CHAR(160)," "))))),0,1)</f>
        <v>0</v>
      </c>
      <c r="CT89" s="634">
        <f t="shared" ref="CT89:CT143" si="56">IF(OR(H89="",H89="NS",AND(LEN(H89)=4,IFERROR(VALUE(H89),0)&gt;=1821,IFERROR(VALUE(H89),0)&lt;=2025)),0,1)</f>
        <v>0</v>
      </c>
      <c r="CU89" s="634">
        <f t="shared" ref="CU89:CU143" si="57">IF(OR(Q89="",Q89="NS",AND(LEN(Q89)=4,IFERROR(VALUE(Q89),0)&gt;=1821,IFERROR(VALUE(Q89),0)&lt;=2025)),0,1)</f>
        <v>0</v>
      </c>
      <c r="CV89" s="634">
        <f t="shared" ref="CV89:CV143" si="58">IF(OR(Z89="",Z89="NS",AND(LEN(Z89)=4,IFERROR(VALUE(Z89),0)&gt;=1821,IFERROR(VALUE(Z89),0)&lt;=2025)),0,1)</f>
        <v>0</v>
      </c>
      <c r="CW89" s="634">
        <f t="shared" ref="CW89:CW143" si="59">IF(OR(AI89="",AI89="NS",AND(LEN(AI89)=4,IFERROR(VALUE(AI89),0)&gt;=1821,IFERROR(VALUE(AI89),0)&lt;=2025)),0,1)</f>
        <v>0</v>
      </c>
      <c r="CX89" s="634">
        <f t="shared" ref="CX89:CX143" si="60">IF(OR(AR89="",AR89="NS",AND(LEN(AR89)=4,IFERROR(VALUE(AR89),0)&gt;=1821,IFERROR(VALUE(AR89),0)&lt;=2025)),0,1)</f>
        <v>0</v>
      </c>
      <c r="CY89" s="107"/>
      <c r="CZ89" s="107"/>
      <c r="DA89" s="107"/>
      <c r="DB89" s="107"/>
      <c r="DN89" s="107"/>
      <c r="DO89" s="107"/>
      <c r="DP89" s="107"/>
      <c r="DQ89" s="107"/>
      <c r="DR89" s="107"/>
      <c r="DS89" s="107"/>
      <c r="DT89" s="107"/>
      <c r="DU89" s="107"/>
      <c r="DV89" s="107"/>
      <c r="DY89"/>
    </row>
    <row r="90" spans="1:129" ht="15" customHeight="1">
      <c r="A90" s="128"/>
      <c r="C90" s="35" t="s">
        <v>5252</v>
      </c>
      <c r="D90" s="800" t="str">
        <f>IF(CNGE_2026_M1_Secc1_Sub1!$D107="","",CNGE_2026_M1_Secc1_Sub1!$D107)</f>
        <v/>
      </c>
      <c r="E90" s="723"/>
      <c r="F90" s="723"/>
      <c r="G90" s="724"/>
      <c r="H90" s="728"/>
      <c r="I90" s="714"/>
      <c r="J90" s="805"/>
      <c r="K90" s="847"/>
      <c r="L90" s="714"/>
      <c r="M90" s="805"/>
      <c r="N90" s="640"/>
      <c r="O90" s="638"/>
      <c r="P90" s="638"/>
      <c r="Q90" s="728"/>
      <c r="R90" s="714"/>
      <c r="S90" s="805"/>
      <c r="T90" s="847"/>
      <c r="U90" s="714"/>
      <c r="V90" s="805"/>
      <c r="W90" s="640"/>
      <c r="X90" s="638"/>
      <c r="Y90" s="638"/>
      <c r="Z90" s="728"/>
      <c r="AA90" s="714"/>
      <c r="AB90" s="805"/>
      <c r="AC90" s="847"/>
      <c r="AD90" s="714"/>
      <c r="AE90" s="805"/>
      <c r="AF90" s="640"/>
      <c r="AG90" s="638"/>
      <c r="AH90" s="638"/>
      <c r="AI90" s="728"/>
      <c r="AJ90" s="714"/>
      <c r="AK90" s="805"/>
      <c r="AL90" s="847"/>
      <c r="AM90" s="714"/>
      <c r="AN90" s="805"/>
      <c r="AO90" s="640"/>
      <c r="AP90" s="638"/>
      <c r="AQ90" s="638"/>
      <c r="AR90" s="728"/>
      <c r="AS90" s="714"/>
      <c r="AT90" s="805"/>
      <c r="AU90" s="847"/>
      <c r="AV90" s="714"/>
      <c r="AW90" s="805"/>
      <c r="AX90" s="640"/>
      <c r="AY90" s="638"/>
      <c r="AZ90" s="638"/>
      <c r="BB90">
        <f t="shared" si="32"/>
        <v>0</v>
      </c>
      <c r="BC90">
        <f t="shared" si="33"/>
        <v>0</v>
      </c>
      <c r="BD90">
        <f t="shared" si="34"/>
        <v>0</v>
      </c>
      <c r="BE90">
        <f t="shared" si="35"/>
        <v>0</v>
      </c>
      <c r="BF90">
        <f t="shared" si="36"/>
        <v>0</v>
      </c>
      <c r="BG90">
        <f t="shared" si="37"/>
        <v>0</v>
      </c>
      <c r="BH90">
        <f t="shared" si="38"/>
        <v>0</v>
      </c>
      <c r="BI90">
        <f t="shared" si="39"/>
        <v>0</v>
      </c>
      <c r="BJ90">
        <f t="shared" si="40"/>
        <v>0</v>
      </c>
      <c r="BK90">
        <f t="shared" si="41"/>
        <v>0</v>
      </c>
      <c r="BL90">
        <f t="shared" si="42"/>
        <v>0</v>
      </c>
      <c r="BM90">
        <f t="shared" si="43"/>
        <v>0</v>
      </c>
      <c r="BN90">
        <f t="shared" si="44"/>
        <v>0</v>
      </c>
      <c r="BO90">
        <f t="shared" si="45"/>
        <v>0</v>
      </c>
      <c r="BP90">
        <f t="shared" si="46"/>
        <v>0</v>
      </c>
      <c r="BQ90">
        <f t="shared" si="47"/>
        <v>0</v>
      </c>
      <c r="BR90">
        <f t="shared" si="48"/>
        <v>0</v>
      </c>
      <c r="BS90">
        <f t="shared" si="49"/>
        <v>0</v>
      </c>
      <c r="BT90">
        <f t="shared" si="50"/>
        <v>0</v>
      </c>
      <c r="BU90">
        <f t="shared" si="51"/>
        <v>0</v>
      </c>
      <c r="BV90" s="293">
        <f t="shared" si="52"/>
        <v>0</v>
      </c>
      <c r="BW90" s="352" t="str">
        <f>IF(BV90=0,"",
IF(SUM($BV$24:BV90)=1,BX90,
IF($BV$144&gt;SUM($BV$24:BV90),_xlfn.CONCAT(", ",BX90),
IF($BV$144=SUM($BV$24:BV90),_xlfn.CONCAT(" y ",BX90)))))</f>
        <v/>
      </c>
      <c r="BX90" s="120" t="s">
        <v>5253</v>
      </c>
      <c r="BY90" s="398">
        <f>IF(AND(CNGE_2026_M1_Secc1_Sub3!$S130&lt;&gt;"",CNGE_2026_M1_Secc1_Sub3!$S130&lt;&gt;1,COUNTA(H90:AZ90)&gt;0),1,0)</f>
        <v>0</v>
      </c>
      <c r="BZ90" s="290">
        <f t="shared" si="31"/>
        <v>0</v>
      </c>
      <c r="CA90" s="293">
        <f t="shared" si="53"/>
        <v>0</v>
      </c>
      <c r="CB90" s="283" t="str">
        <f>IF(CA90=0,"",
IF(SUM($CA$24:CA90)=1,CC90,
IF($CA$144&gt;SUM($CA$24:CA90),_xlfn.CONCAT(", ",CC90),
IF($CA$144=SUM($CA$24:CA90),_xlfn.CONCAT(" y ",CC90)))))</f>
        <v/>
      </c>
      <c r="CC90" s="33" t="s">
        <v>5253</v>
      </c>
      <c r="CD90" s="441">
        <f>IF(COUNTA(K90,T90,AC90,AL90,AU90)=SUM(CNGE_2026_M1_Secc1_Sub3!Y130),0,1)</f>
        <v>0</v>
      </c>
      <c r="CE90" s="282">
        <f t="shared" si="54"/>
        <v>0</v>
      </c>
      <c r="CF90" s="283" t="str">
        <f>IF(CE90=0,"",
IF(SUM($CE$24:CE90)=1,CG90,
IF($CE$144&gt;SUM($CE$24:CE90),_xlfn.CONCAT(", ",CG90),
IF($CE$144=SUM($CE$24:CE90),_xlfn.CONCAT(" y ",CG90)))))</f>
        <v/>
      </c>
      <c r="CG90" s="120" t="s">
        <v>5253</v>
      </c>
      <c r="CH90" s="370">
        <f>IF(OR(N90="NS",W90="NS",AF90="NS",AO90="NS",AX90="NS",CNGE_2026_M1_Secc1_Sub2!$M442="NS"),0,IF(AND(N90="NA",W90="NA",AF90="NA",AO90="NA",AX90="NA",CNGE_2026_M1_Secc1_Sub2!$M442="NA"),0,IF(SUM(N90,W90,AF90,AO90,AX90)&lt;=CNGE_2026_M1_Secc1_Sub2!$M442,0,1)))</f>
        <v>0</v>
      </c>
      <c r="CI90" s="371">
        <f>IF(OR(O90="NS",X90="NS",AG90="NS",AP90="NS",AY90="NS",CNGE_2026_M1_Secc1_Sub2!$S442="NS"),0,IF(AND(O90="NA",X90="NA",AG90="NA",AP90="NA",AY90="NA",CNGE_2026_M1_Secc1_Sub2!$S442="NA"),0,IF(SUM(O90,X90,AG90,AP90,AY90)&lt;=CNGE_2026_M1_Secc1_Sub2!$S442,0,1)))</f>
        <v>0</v>
      </c>
      <c r="CJ90" s="372">
        <f>IF(OR(P90="NS",Y90="NS",AH90="NS",AQ90="NS",AZ90="NS",CNGE_2026_M1_Secc1_Sub2!$Y442="NS"),0,IF(AND(P90="NA",Y90="NA",AH90="NA",AQ90="NA",AZ90="NA",CNGE_2026_M1_Secc1_Sub2!$Y442="NA"),0,IF(SUM(P90,Y90,AH90,AQ90,AZ90)&lt;=CNGE_2026_M1_Secc1_Sub2!$Y442,0,1)))</f>
        <v>0</v>
      </c>
      <c r="CK90" s="282">
        <f t="shared" si="55"/>
        <v>0</v>
      </c>
      <c r="CL90" s="283" t="str">
        <f>IF(CK90=0,"",
IF(SUM($CK$24:CK90)=1,CM90,
IF($CK$144&gt;SUM($CK$24:CK90),_xlfn.CONCAT(", ",CM90),
IF($CK$144=SUM($CK$24:CK90),_xlfn.CONCAT(" y ",CM90)))))</f>
        <v/>
      </c>
      <c r="CM90" s="33" t="s">
        <v>5253</v>
      </c>
      <c r="CN90" s="535">
        <f>SUM(CNGE_2026_M1_Secc1_Sub3!$Y130)</f>
        <v>0</v>
      </c>
      <c r="CO90" s="629" cm="1">
        <f t="array" aca="1" ref="CO90" ca="1">IF(OR(K90=" ",AND(EXACT(UPPER(TRIM(SUBSTITUTE(K90,CHAR(160)," "))),TRIM(SUBSTITUTE(K90,CHAR(160)," "))),SUMPRODUCT(--ISNUMBER(MATCH(MID(TRIM(SUBSTITUTE(K90,CHAR(160)," ")),ROW(INDIRECT("1:"&amp;LEN(TRIM(SUBSTITUTE(K90,CHAR(160)," "))))),1),{"A","B","C","D","E","F","G","H","I","J","K","L","M","N","O","P","Q","R","S","T","U","V","W","X","Y","Z","Ñ","0","1","2","3","4","5","6","7","8","9"," "},0)))=LEN(TRIM(SUBSTITUTE(K90,CHAR(160)," "))))),0,1)</f>
        <v>0</v>
      </c>
      <c r="CP90" s="629" cm="1">
        <f t="array" aca="1" ref="CP90" ca="1">IF(OR(T90=" ",AND(EXACT(UPPER(TRIM(SUBSTITUTE(T90,CHAR(160)," "))),TRIM(SUBSTITUTE(T90,CHAR(160)," "))),SUMPRODUCT(--ISNUMBER(MATCH(MID(TRIM(SUBSTITUTE(T90,CHAR(160)," ")),ROW(INDIRECT("1:"&amp;LEN(TRIM(SUBSTITUTE(T90,CHAR(160)," "))))),1),{"A","B","C","D","E","F","G","H","I","J","K","L","M","N","O","P","Q","R","S","T","U","V","W","X","Y","Z","Ñ","0","1","2","3","4","5","6","7","8","9"," "},0)))=LEN(TRIM(SUBSTITUTE(T90,CHAR(160)," "))))),0,1)</f>
        <v>0</v>
      </c>
      <c r="CQ90" s="629" cm="1">
        <f t="array" aca="1" ref="CQ90" ca="1">IF(OR(AC90=" ",AND(EXACT(UPPER(TRIM(SUBSTITUTE(AC90,CHAR(160)," "))),TRIM(SUBSTITUTE(AC90,CHAR(160)," "))),SUMPRODUCT(--ISNUMBER(MATCH(MID(TRIM(SUBSTITUTE(AC90,CHAR(160)," ")),ROW(INDIRECT("1:"&amp;LEN(TRIM(SUBSTITUTE(AC90,CHAR(160)," "))))),1),{"A","B","C","D","E","F","G","H","I","J","K","L","M","N","O","P","Q","R","S","T","U","V","W","X","Y","Z","Ñ","0","1","2","3","4","5","6","7","8","9"," "},0)))=LEN(TRIM(SUBSTITUTE(AC90,CHAR(160)," "))))),0,1)</f>
        <v>0</v>
      </c>
      <c r="CR90" s="629" cm="1">
        <f t="array" aca="1" ref="CR90" ca="1">IF(OR(AL90=" ",AND(EXACT(UPPER(TRIM(SUBSTITUTE(AL90,CHAR(160)," "))),TRIM(SUBSTITUTE(AL90,CHAR(160)," "))),SUMPRODUCT(--ISNUMBER(MATCH(MID(TRIM(SUBSTITUTE(AL90,CHAR(160)," ")),ROW(INDIRECT("1:"&amp;LEN(TRIM(SUBSTITUTE(AL90,CHAR(160)," "))))),1),{"A","B","C","D","E","F","G","H","I","J","K","L","M","N","O","P","Q","R","S","T","U","V","W","X","Y","Z","Ñ","0","1","2","3","4","5","6","7","8","9"," "},0)))=LEN(TRIM(SUBSTITUTE(AL90,CHAR(160)," "))))),0,1)</f>
        <v>0</v>
      </c>
      <c r="CS90" s="629" cm="1">
        <f t="array" aca="1" ref="CS90" ca="1">IF(OR(AU90=" ",AND(EXACT(UPPER(TRIM(SUBSTITUTE(AU90,CHAR(160)," "))),TRIM(SUBSTITUTE(AU90,CHAR(160)," "))),SUMPRODUCT(--ISNUMBER(MATCH(MID(TRIM(SUBSTITUTE(AU90,CHAR(160)," ")),ROW(INDIRECT("1:"&amp;LEN(TRIM(SUBSTITUTE(AU90,CHAR(160)," "))))),1),{"A","B","C","D","E","F","G","H","I","J","K","L","M","N","O","P","Q","R","S","T","U","V","W","X","Y","Z","Ñ","0","1","2","3","4","5","6","7","8","9"," "},0)))=LEN(TRIM(SUBSTITUTE(AU90,CHAR(160)," "))))),0,1)</f>
        <v>0</v>
      </c>
      <c r="CT90" s="634">
        <f t="shared" si="56"/>
        <v>0</v>
      </c>
      <c r="CU90" s="634">
        <f t="shared" si="57"/>
        <v>0</v>
      </c>
      <c r="CV90" s="634">
        <f t="shared" si="58"/>
        <v>0</v>
      </c>
      <c r="CW90" s="634">
        <f t="shared" si="59"/>
        <v>0</v>
      </c>
      <c r="CX90" s="634">
        <f t="shared" si="60"/>
        <v>0</v>
      </c>
      <c r="CY90" s="107"/>
      <c r="CZ90" s="107"/>
      <c r="DA90" s="107"/>
      <c r="DB90" s="107"/>
      <c r="DN90" s="107"/>
      <c r="DO90" s="107"/>
      <c r="DP90" s="107"/>
      <c r="DQ90" s="107"/>
      <c r="DR90" s="107"/>
      <c r="DS90" s="107"/>
      <c r="DT90" s="107"/>
      <c r="DU90" s="107"/>
      <c r="DV90" s="107"/>
      <c r="DY90"/>
    </row>
    <row r="91" spans="1:129" ht="15" customHeight="1">
      <c r="A91" s="128"/>
      <c r="C91" s="35" t="s">
        <v>5254</v>
      </c>
      <c r="D91" s="800" t="str">
        <f>IF(CNGE_2026_M1_Secc1_Sub1!$D108="","",CNGE_2026_M1_Secc1_Sub1!$D108)</f>
        <v/>
      </c>
      <c r="E91" s="723"/>
      <c r="F91" s="723"/>
      <c r="G91" s="724"/>
      <c r="H91" s="728"/>
      <c r="I91" s="714"/>
      <c r="J91" s="805"/>
      <c r="K91" s="847"/>
      <c r="L91" s="714"/>
      <c r="M91" s="805"/>
      <c r="N91" s="640"/>
      <c r="O91" s="638"/>
      <c r="P91" s="638"/>
      <c r="Q91" s="728"/>
      <c r="R91" s="714"/>
      <c r="S91" s="805"/>
      <c r="T91" s="847"/>
      <c r="U91" s="714"/>
      <c r="V91" s="805"/>
      <c r="W91" s="640"/>
      <c r="X91" s="638"/>
      <c r="Y91" s="638"/>
      <c r="Z91" s="728"/>
      <c r="AA91" s="714"/>
      <c r="AB91" s="805"/>
      <c r="AC91" s="847"/>
      <c r="AD91" s="714"/>
      <c r="AE91" s="805"/>
      <c r="AF91" s="640"/>
      <c r="AG91" s="638"/>
      <c r="AH91" s="638"/>
      <c r="AI91" s="728"/>
      <c r="AJ91" s="714"/>
      <c r="AK91" s="805"/>
      <c r="AL91" s="847"/>
      <c r="AM91" s="714"/>
      <c r="AN91" s="805"/>
      <c r="AO91" s="640"/>
      <c r="AP91" s="638"/>
      <c r="AQ91" s="638"/>
      <c r="AR91" s="728"/>
      <c r="AS91" s="714"/>
      <c r="AT91" s="805"/>
      <c r="AU91" s="847"/>
      <c r="AV91" s="714"/>
      <c r="AW91" s="805"/>
      <c r="AX91" s="640"/>
      <c r="AY91" s="638"/>
      <c r="AZ91" s="638"/>
      <c r="BB91">
        <f t="shared" si="32"/>
        <v>0</v>
      </c>
      <c r="BC91">
        <f t="shared" si="33"/>
        <v>0</v>
      </c>
      <c r="BD91">
        <f t="shared" si="34"/>
        <v>0</v>
      </c>
      <c r="BE91">
        <f t="shared" si="35"/>
        <v>0</v>
      </c>
      <c r="BF91">
        <f t="shared" si="36"/>
        <v>0</v>
      </c>
      <c r="BG91">
        <f t="shared" si="37"/>
        <v>0</v>
      </c>
      <c r="BH91">
        <f t="shared" si="38"/>
        <v>0</v>
      </c>
      <c r="BI91">
        <f t="shared" si="39"/>
        <v>0</v>
      </c>
      <c r="BJ91">
        <f t="shared" si="40"/>
        <v>0</v>
      </c>
      <c r="BK91">
        <f t="shared" si="41"/>
        <v>0</v>
      </c>
      <c r="BL91">
        <f t="shared" si="42"/>
        <v>0</v>
      </c>
      <c r="BM91">
        <f t="shared" si="43"/>
        <v>0</v>
      </c>
      <c r="BN91">
        <f t="shared" si="44"/>
        <v>0</v>
      </c>
      <c r="BO91">
        <f t="shared" si="45"/>
        <v>0</v>
      </c>
      <c r="BP91">
        <f t="shared" si="46"/>
        <v>0</v>
      </c>
      <c r="BQ91">
        <f t="shared" si="47"/>
        <v>0</v>
      </c>
      <c r="BR91">
        <f t="shared" si="48"/>
        <v>0</v>
      </c>
      <c r="BS91">
        <f t="shared" si="49"/>
        <v>0</v>
      </c>
      <c r="BT91">
        <f t="shared" si="50"/>
        <v>0</v>
      </c>
      <c r="BU91">
        <f t="shared" si="51"/>
        <v>0</v>
      </c>
      <c r="BV91" s="293">
        <f t="shared" si="52"/>
        <v>0</v>
      </c>
      <c r="BW91" s="352" t="str">
        <f>IF(BV91=0,"",
IF(SUM($BV$24:BV91)=1,BX91,
IF($BV$144&gt;SUM($BV$24:BV91),_xlfn.CONCAT(", ",BX91),
IF($BV$144=SUM($BV$24:BV91),_xlfn.CONCAT(" y ",BX91)))))</f>
        <v/>
      </c>
      <c r="BX91" s="120" t="s">
        <v>5255</v>
      </c>
      <c r="BY91" s="398">
        <f>IF(AND(CNGE_2026_M1_Secc1_Sub3!$S131&lt;&gt;"",CNGE_2026_M1_Secc1_Sub3!$S131&lt;&gt;1,COUNTA(H91:AZ91)&gt;0),1,0)</f>
        <v>0</v>
      </c>
      <c r="BZ91" s="290">
        <f t="shared" si="31"/>
        <v>0</v>
      </c>
      <c r="CA91" s="293">
        <f t="shared" si="53"/>
        <v>0</v>
      </c>
      <c r="CB91" s="283" t="str">
        <f>IF(CA91=0,"",
IF(SUM($CA$24:CA91)=1,CC91,
IF($CA$144&gt;SUM($CA$24:CA91),_xlfn.CONCAT(", ",CC91),
IF($CA$144=SUM($CA$24:CA91),_xlfn.CONCAT(" y ",CC91)))))</f>
        <v/>
      </c>
      <c r="CC91" s="33" t="s">
        <v>5255</v>
      </c>
      <c r="CD91" s="441">
        <f>IF(COUNTA(K91,T91,AC91,AL91,AU91)=SUM(CNGE_2026_M1_Secc1_Sub3!Y131),0,1)</f>
        <v>0</v>
      </c>
      <c r="CE91" s="282">
        <f t="shared" si="54"/>
        <v>0</v>
      </c>
      <c r="CF91" s="283" t="str">
        <f>IF(CE91=0,"",
IF(SUM($CE$24:CE91)=1,CG91,
IF($CE$144&gt;SUM($CE$24:CE91),_xlfn.CONCAT(", ",CG91),
IF($CE$144=SUM($CE$24:CE91),_xlfn.CONCAT(" y ",CG91)))))</f>
        <v/>
      </c>
      <c r="CG91" s="120" t="s">
        <v>5255</v>
      </c>
      <c r="CH91" s="370">
        <f>IF(OR(N91="NS",W91="NS",AF91="NS",AO91="NS",AX91="NS",CNGE_2026_M1_Secc1_Sub2!$M443="NS"),0,IF(AND(N91="NA",W91="NA",AF91="NA",AO91="NA",AX91="NA",CNGE_2026_M1_Secc1_Sub2!$M443="NA"),0,IF(SUM(N91,W91,AF91,AO91,AX91)&lt;=CNGE_2026_M1_Secc1_Sub2!$M443,0,1)))</f>
        <v>0</v>
      </c>
      <c r="CI91" s="371">
        <f>IF(OR(O91="NS",X91="NS",AG91="NS",AP91="NS",AY91="NS",CNGE_2026_M1_Secc1_Sub2!$S443="NS"),0,IF(AND(O91="NA",X91="NA",AG91="NA",AP91="NA",AY91="NA",CNGE_2026_M1_Secc1_Sub2!$S443="NA"),0,IF(SUM(O91,X91,AG91,AP91,AY91)&lt;=CNGE_2026_M1_Secc1_Sub2!$S443,0,1)))</f>
        <v>0</v>
      </c>
      <c r="CJ91" s="372">
        <f>IF(OR(P91="NS",Y91="NS",AH91="NS",AQ91="NS",AZ91="NS",CNGE_2026_M1_Secc1_Sub2!$Y443="NS"),0,IF(AND(P91="NA",Y91="NA",AH91="NA",AQ91="NA",AZ91="NA",CNGE_2026_M1_Secc1_Sub2!$Y443="NA"),0,IF(SUM(P91,Y91,AH91,AQ91,AZ91)&lt;=CNGE_2026_M1_Secc1_Sub2!$Y443,0,1)))</f>
        <v>0</v>
      </c>
      <c r="CK91" s="282">
        <f t="shared" si="55"/>
        <v>0</v>
      </c>
      <c r="CL91" s="283" t="str">
        <f>IF(CK91=0,"",
IF(SUM($CK$24:CK91)=1,CM91,
IF($CK$144&gt;SUM($CK$24:CK91),_xlfn.CONCAT(", ",CM91),
IF($CK$144=SUM($CK$24:CK91),_xlfn.CONCAT(" y ",CM91)))))</f>
        <v/>
      </c>
      <c r="CM91" s="33" t="s">
        <v>5255</v>
      </c>
      <c r="CN91" s="535">
        <f>SUM(CNGE_2026_M1_Secc1_Sub3!$Y131)</f>
        <v>0</v>
      </c>
      <c r="CO91" s="629" cm="1">
        <f t="array" aca="1" ref="CO91" ca="1">IF(OR(K91=" ",AND(EXACT(UPPER(TRIM(SUBSTITUTE(K91,CHAR(160)," "))),TRIM(SUBSTITUTE(K91,CHAR(160)," "))),SUMPRODUCT(--ISNUMBER(MATCH(MID(TRIM(SUBSTITUTE(K91,CHAR(160)," ")),ROW(INDIRECT("1:"&amp;LEN(TRIM(SUBSTITUTE(K91,CHAR(160)," "))))),1),{"A","B","C","D","E","F","G","H","I","J","K","L","M","N","O","P","Q","R","S","T","U","V","W","X","Y","Z","Ñ","0","1","2","3","4","5","6","7","8","9"," "},0)))=LEN(TRIM(SUBSTITUTE(K91,CHAR(160)," "))))),0,1)</f>
        <v>0</v>
      </c>
      <c r="CP91" s="629" cm="1">
        <f t="array" aca="1" ref="CP91" ca="1">IF(OR(T91=" ",AND(EXACT(UPPER(TRIM(SUBSTITUTE(T91,CHAR(160)," "))),TRIM(SUBSTITUTE(T91,CHAR(160)," "))),SUMPRODUCT(--ISNUMBER(MATCH(MID(TRIM(SUBSTITUTE(T91,CHAR(160)," ")),ROW(INDIRECT("1:"&amp;LEN(TRIM(SUBSTITUTE(T91,CHAR(160)," "))))),1),{"A","B","C","D","E","F","G","H","I","J","K","L","M","N","O","P","Q","R","S","T","U","V","W","X","Y","Z","Ñ","0","1","2","3","4","5","6","7","8","9"," "},0)))=LEN(TRIM(SUBSTITUTE(T91,CHAR(160)," "))))),0,1)</f>
        <v>0</v>
      </c>
      <c r="CQ91" s="629" cm="1">
        <f t="array" aca="1" ref="CQ91" ca="1">IF(OR(AC91=" ",AND(EXACT(UPPER(TRIM(SUBSTITUTE(AC91,CHAR(160)," "))),TRIM(SUBSTITUTE(AC91,CHAR(160)," "))),SUMPRODUCT(--ISNUMBER(MATCH(MID(TRIM(SUBSTITUTE(AC91,CHAR(160)," ")),ROW(INDIRECT("1:"&amp;LEN(TRIM(SUBSTITUTE(AC91,CHAR(160)," "))))),1),{"A","B","C","D","E","F","G","H","I","J","K","L","M","N","O","P","Q","R","S","T","U","V","W","X","Y","Z","Ñ","0","1","2","3","4","5","6","7","8","9"," "},0)))=LEN(TRIM(SUBSTITUTE(AC91,CHAR(160)," "))))),0,1)</f>
        <v>0</v>
      </c>
      <c r="CR91" s="629" cm="1">
        <f t="array" aca="1" ref="CR91" ca="1">IF(OR(AL91=" ",AND(EXACT(UPPER(TRIM(SUBSTITUTE(AL91,CHAR(160)," "))),TRIM(SUBSTITUTE(AL91,CHAR(160)," "))),SUMPRODUCT(--ISNUMBER(MATCH(MID(TRIM(SUBSTITUTE(AL91,CHAR(160)," ")),ROW(INDIRECT("1:"&amp;LEN(TRIM(SUBSTITUTE(AL91,CHAR(160)," "))))),1),{"A","B","C","D","E","F","G","H","I","J","K","L","M","N","O","P","Q","R","S","T","U","V","W","X","Y","Z","Ñ","0","1","2","3","4","5","6","7","8","9"," "},0)))=LEN(TRIM(SUBSTITUTE(AL91,CHAR(160)," "))))),0,1)</f>
        <v>0</v>
      </c>
      <c r="CS91" s="629" cm="1">
        <f t="array" aca="1" ref="CS91" ca="1">IF(OR(AU91=" ",AND(EXACT(UPPER(TRIM(SUBSTITUTE(AU91,CHAR(160)," "))),TRIM(SUBSTITUTE(AU91,CHAR(160)," "))),SUMPRODUCT(--ISNUMBER(MATCH(MID(TRIM(SUBSTITUTE(AU91,CHAR(160)," ")),ROW(INDIRECT("1:"&amp;LEN(TRIM(SUBSTITUTE(AU91,CHAR(160)," "))))),1),{"A","B","C","D","E","F","G","H","I","J","K","L","M","N","O","P","Q","R","S","T","U","V","W","X","Y","Z","Ñ","0","1","2","3","4","5","6","7","8","9"," "},0)))=LEN(TRIM(SUBSTITUTE(AU91,CHAR(160)," "))))),0,1)</f>
        <v>0</v>
      </c>
      <c r="CT91" s="634">
        <f t="shared" si="56"/>
        <v>0</v>
      </c>
      <c r="CU91" s="634">
        <f t="shared" si="57"/>
        <v>0</v>
      </c>
      <c r="CV91" s="634">
        <f t="shared" si="58"/>
        <v>0</v>
      </c>
      <c r="CW91" s="634">
        <f t="shared" si="59"/>
        <v>0</v>
      </c>
      <c r="CX91" s="634">
        <f t="shared" si="60"/>
        <v>0</v>
      </c>
      <c r="CY91" s="107"/>
      <c r="CZ91" s="107"/>
      <c r="DA91" s="107"/>
      <c r="DB91" s="107"/>
      <c r="DN91" s="107"/>
      <c r="DO91" s="107"/>
      <c r="DP91" s="107"/>
      <c r="DQ91" s="107"/>
      <c r="DR91" s="107"/>
      <c r="DS91" s="107"/>
      <c r="DT91" s="107"/>
      <c r="DU91" s="107"/>
      <c r="DV91" s="107"/>
      <c r="DY91"/>
    </row>
    <row r="92" spans="1:129" ht="15" customHeight="1">
      <c r="A92" s="128"/>
      <c r="C92" s="35" t="s">
        <v>5256</v>
      </c>
      <c r="D92" s="800" t="str">
        <f>IF(CNGE_2026_M1_Secc1_Sub1!$D109="","",CNGE_2026_M1_Secc1_Sub1!$D109)</f>
        <v/>
      </c>
      <c r="E92" s="723"/>
      <c r="F92" s="723"/>
      <c r="G92" s="724"/>
      <c r="H92" s="728"/>
      <c r="I92" s="714"/>
      <c r="J92" s="805"/>
      <c r="K92" s="847"/>
      <c r="L92" s="714"/>
      <c r="M92" s="805"/>
      <c r="N92" s="640"/>
      <c r="O92" s="638"/>
      <c r="P92" s="638"/>
      <c r="Q92" s="728"/>
      <c r="R92" s="714"/>
      <c r="S92" s="805"/>
      <c r="T92" s="847"/>
      <c r="U92" s="714"/>
      <c r="V92" s="805"/>
      <c r="W92" s="640"/>
      <c r="X92" s="638"/>
      <c r="Y92" s="638"/>
      <c r="Z92" s="728"/>
      <c r="AA92" s="714"/>
      <c r="AB92" s="805"/>
      <c r="AC92" s="847"/>
      <c r="AD92" s="714"/>
      <c r="AE92" s="805"/>
      <c r="AF92" s="640"/>
      <c r="AG92" s="638"/>
      <c r="AH92" s="638"/>
      <c r="AI92" s="728"/>
      <c r="AJ92" s="714"/>
      <c r="AK92" s="805"/>
      <c r="AL92" s="847"/>
      <c r="AM92" s="714"/>
      <c r="AN92" s="805"/>
      <c r="AO92" s="640"/>
      <c r="AP92" s="638"/>
      <c r="AQ92" s="638"/>
      <c r="AR92" s="728"/>
      <c r="AS92" s="714"/>
      <c r="AT92" s="805"/>
      <c r="AU92" s="847"/>
      <c r="AV92" s="714"/>
      <c r="AW92" s="805"/>
      <c r="AX92" s="640"/>
      <c r="AY92" s="638"/>
      <c r="AZ92" s="638"/>
      <c r="BB92">
        <f t="shared" si="32"/>
        <v>0</v>
      </c>
      <c r="BC92">
        <f t="shared" si="33"/>
        <v>0</v>
      </c>
      <c r="BD92">
        <f t="shared" si="34"/>
        <v>0</v>
      </c>
      <c r="BE92">
        <f t="shared" si="35"/>
        <v>0</v>
      </c>
      <c r="BF92">
        <f t="shared" si="36"/>
        <v>0</v>
      </c>
      <c r="BG92">
        <f t="shared" si="37"/>
        <v>0</v>
      </c>
      <c r="BH92">
        <f t="shared" si="38"/>
        <v>0</v>
      </c>
      <c r="BI92">
        <f t="shared" si="39"/>
        <v>0</v>
      </c>
      <c r="BJ92">
        <f t="shared" si="40"/>
        <v>0</v>
      </c>
      <c r="BK92">
        <f t="shared" si="41"/>
        <v>0</v>
      </c>
      <c r="BL92">
        <f t="shared" si="42"/>
        <v>0</v>
      </c>
      <c r="BM92">
        <f t="shared" si="43"/>
        <v>0</v>
      </c>
      <c r="BN92">
        <f t="shared" si="44"/>
        <v>0</v>
      </c>
      <c r="BO92">
        <f t="shared" si="45"/>
        <v>0</v>
      </c>
      <c r="BP92">
        <f t="shared" si="46"/>
        <v>0</v>
      </c>
      <c r="BQ92">
        <f t="shared" si="47"/>
        <v>0</v>
      </c>
      <c r="BR92">
        <f t="shared" si="48"/>
        <v>0</v>
      </c>
      <c r="BS92">
        <f t="shared" si="49"/>
        <v>0</v>
      </c>
      <c r="BT92">
        <f t="shared" si="50"/>
        <v>0</v>
      </c>
      <c r="BU92">
        <f t="shared" si="51"/>
        <v>0</v>
      </c>
      <c r="BV92" s="293">
        <f t="shared" si="52"/>
        <v>0</v>
      </c>
      <c r="BW92" s="352" t="str">
        <f>IF(BV92=0,"",
IF(SUM($BV$24:BV92)=1,BX92,
IF($BV$144&gt;SUM($BV$24:BV92),_xlfn.CONCAT(", ",BX92),
IF($BV$144=SUM($BV$24:BV92),_xlfn.CONCAT(" y ",BX92)))))</f>
        <v/>
      </c>
      <c r="BX92" s="120" t="s">
        <v>5257</v>
      </c>
      <c r="BY92" s="398">
        <f>IF(AND(CNGE_2026_M1_Secc1_Sub3!$S132&lt;&gt;"",CNGE_2026_M1_Secc1_Sub3!$S132&lt;&gt;1,COUNTA(H92:AZ92)&gt;0),1,0)</f>
        <v>0</v>
      </c>
      <c r="BZ92" s="290">
        <f t="shared" si="31"/>
        <v>0</v>
      </c>
      <c r="CA92" s="293">
        <f t="shared" si="53"/>
        <v>0</v>
      </c>
      <c r="CB92" s="283" t="str">
        <f>IF(CA92=0,"",
IF(SUM($CA$24:CA92)=1,CC92,
IF($CA$144&gt;SUM($CA$24:CA92),_xlfn.CONCAT(", ",CC92),
IF($CA$144=SUM($CA$24:CA92),_xlfn.CONCAT(" y ",CC92)))))</f>
        <v/>
      </c>
      <c r="CC92" s="33" t="s">
        <v>5257</v>
      </c>
      <c r="CD92" s="441">
        <f>IF(COUNTA(K92,T92,AC92,AL92,AU92)=SUM(CNGE_2026_M1_Secc1_Sub3!Y132),0,1)</f>
        <v>0</v>
      </c>
      <c r="CE92" s="282">
        <f t="shared" si="54"/>
        <v>0</v>
      </c>
      <c r="CF92" s="283" t="str">
        <f>IF(CE92=0,"",
IF(SUM($CE$24:CE92)=1,CG92,
IF($CE$144&gt;SUM($CE$24:CE92),_xlfn.CONCAT(", ",CG92),
IF($CE$144=SUM($CE$24:CE92),_xlfn.CONCAT(" y ",CG92)))))</f>
        <v/>
      </c>
      <c r="CG92" s="120" t="s">
        <v>5257</v>
      </c>
      <c r="CH92" s="370">
        <f>IF(OR(N92="NS",W92="NS",AF92="NS",AO92="NS",AX92="NS",CNGE_2026_M1_Secc1_Sub2!$M444="NS"),0,IF(AND(N92="NA",W92="NA",AF92="NA",AO92="NA",AX92="NA",CNGE_2026_M1_Secc1_Sub2!$M444="NA"),0,IF(SUM(N92,W92,AF92,AO92,AX92)&lt;=CNGE_2026_M1_Secc1_Sub2!$M444,0,1)))</f>
        <v>0</v>
      </c>
      <c r="CI92" s="371">
        <f>IF(OR(O92="NS",X92="NS",AG92="NS",AP92="NS",AY92="NS",CNGE_2026_M1_Secc1_Sub2!$S444="NS"),0,IF(AND(O92="NA",X92="NA",AG92="NA",AP92="NA",AY92="NA",CNGE_2026_M1_Secc1_Sub2!$S444="NA"),0,IF(SUM(O92,X92,AG92,AP92,AY92)&lt;=CNGE_2026_M1_Secc1_Sub2!$S444,0,1)))</f>
        <v>0</v>
      </c>
      <c r="CJ92" s="372">
        <f>IF(OR(P92="NS",Y92="NS",AH92="NS",AQ92="NS",AZ92="NS",CNGE_2026_M1_Secc1_Sub2!$Y444="NS"),0,IF(AND(P92="NA",Y92="NA",AH92="NA",AQ92="NA",AZ92="NA",CNGE_2026_M1_Secc1_Sub2!$Y444="NA"),0,IF(SUM(P92,Y92,AH92,AQ92,AZ92)&lt;=CNGE_2026_M1_Secc1_Sub2!$Y444,0,1)))</f>
        <v>0</v>
      </c>
      <c r="CK92" s="282">
        <f t="shared" si="55"/>
        <v>0</v>
      </c>
      <c r="CL92" s="283" t="str">
        <f>IF(CK92=0,"",
IF(SUM($CK$24:CK92)=1,CM92,
IF($CK$144&gt;SUM($CK$24:CK92),_xlfn.CONCAT(", ",CM92),
IF($CK$144=SUM($CK$24:CK92),_xlfn.CONCAT(" y ",CM92)))))</f>
        <v/>
      </c>
      <c r="CM92" s="33" t="s">
        <v>5257</v>
      </c>
      <c r="CN92" s="535">
        <f>SUM(CNGE_2026_M1_Secc1_Sub3!$Y132)</f>
        <v>0</v>
      </c>
      <c r="CO92" s="629" cm="1">
        <f t="array" aca="1" ref="CO92" ca="1">IF(OR(K92=" ",AND(EXACT(UPPER(TRIM(SUBSTITUTE(K92,CHAR(160)," "))),TRIM(SUBSTITUTE(K92,CHAR(160)," "))),SUMPRODUCT(--ISNUMBER(MATCH(MID(TRIM(SUBSTITUTE(K92,CHAR(160)," ")),ROW(INDIRECT("1:"&amp;LEN(TRIM(SUBSTITUTE(K92,CHAR(160)," "))))),1),{"A","B","C","D","E","F","G","H","I","J","K","L","M","N","O","P","Q","R","S","T","U","V","W","X","Y","Z","Ñ","0","1","2","3","4","5","6","7","8","9"," "},0)))=LEN(TRIM(SUBSTITUTE(K92,CHAR(160)," "))))),0,1)</f>
        <v>0</v>
      </c>
      <c r="CP92" s="629" cm="1">
        <f t="array" aca="1" ref="CP92" ca="1">IF(OR(T92=" ",AND(EXACT(UPPER(TRIM(SUBSTITUTE(T92,CHAR(160)," "))),TRIM(SUBSTITUTE(T92,CHAR(160)," "))),SUMPRODUCT(--ISNUMBER(MATCH(MID(TRIM(SUBSTITUTE(T92,CHAR(160)," ")),ROW(INDIRECT("1:"&amp;LEN(TRIM(SUBSTITUTE(T92,CHAR(160)," "))))),1),{"A","B","C","D","E","F","G","H","I","J","K","L","M","N","O","P","Q","R","S","T","U","V","W","X","Y","Z","Ñ","0","1","2","3","4","5","6","7","8","9"," "},0)))=LEN(TRIM(SUBSTITUTE(T92,CHAR(160)," "))))),0,1)</f>
        <v>0</v>
      </c>
      <c r="CQ92" s="629" cm="1">
        <f t="array" aca="1" ref="CQ92" ca="1">IF(OR(AC92=" ",AND(EXACT(UPPER(TRIM(SUBSTITUTE(AC92,CHAR(160)," "))),TRIM(SUBSTITUTE(AC92,CHAR(160)," "))),SUMPRODUCT(--ISNUMBER(MATCH(MID(TRIM(SUBSTITUTE(AC92,CHAR(160)," ")),ROW(INDIRECT("1:"&amp;LEN(TRIM(SUBSTITUTE(AC92,CHAR(160)," "))))),1),{"A","B","C","D","E","F","G","H","I","J","K","L","M","N","O","P","Q","R","S","T","U","V","W","X","Y","Z","Ñ","0","1","2","3","4","5","6","7","8","9"," "},0)))=LEN(TRIM(SUBSTITUTE(AC92,CHAR(160)," "))))),0,1)</f>
        <v>0</v>
      </c>
      <c r="CR92" s="629" cm="1">
        <f t="array" aca="1" ref="CR92" ca="1">IF(OR(AL92=" ",AND(EXACT(UPPER(TRIM(SUBSTITUTE(AL92,CHAR(160)," "))),TRIM(SUBSTITUTE(AL92,CHAR(160)," "))),SUMPRODUCT(--ISNUMBER(MATCH(MID(TRIM(SUBSTITUTE(AL92,CHAR(160)," ")),ROW(INDIRECT("1:"&amp;LEN(TRIM(SUBSTITUTE(AL92,CHAR(160)," "))))),1),{"A","B","C","D","E","F","G","H","I","J","K","L","M","N","O","P","Q","R","S","T","U","V","W","X","Y","Z","Ñ","0","1","2","3","4","5","6","7","8","9"," "},0)))=LEN(TRIM(SUBSTITUTE(AL92,CHAR(160)," "))))),0,1)</f>
        <v>0</v>
      </c>
      <c r="CS92" s="629" cm="1">
        <f t="array" aca="1" ref="CS92" ca="1">IF(OR(AU92=" ",AND(EXACT(UPPER(TRIM(SUBSTITUTE(AU92,CHAR(160)," "))),TRIM(SUBSTITUTE(AU92,CHAR(160)," "))),SUMPRODUCT(--ISNUMBER(MATCH(MID(TRIM(SUBSTITUTE(AU92,CHAR(160)," ")),ROW(INDIRECT("1:"&amp;LEN(TRIM(SUBSTITUTE(AU92,CHAR(160)," "))))),1),{"A","B","C","D","E","F","G","H","I","J","K","L","M","N","O","P","Q","R","S","T","U","V","W","X","Y","Z","Ñ","0","1","2","3","4","5","6","7","8","9"," "},0)))=LEN(TRIM(SUBSTITUTE(AU92,CHAR(160)," "))))),0,1)</f>
        <v>0</v>
      </c>
      <c r="CT92" s="634">
        <f t="shared" si="56"/>
        <v>0</v>
      </c>
      <c r="CU92" s="634">
        <f t="shared" si="57"/>
        <v>0</v>
      </c>
      <c r="CV92" s="634">
        <f t="shared" si="58"/>
        <v>0</v>
      </c>
      <c r="CW92" s="634">
        <f t="shared" si="59"/>
        <v>0</v>
      </c>
      <c r="CX92" s="634">
        <f t="shared" si="60"/>
        <v>0</v>
      </c>
      <c r="CY92" s="107"/>
      <c r="CZ92" s="107"/>
      <c r="DA92" s="107"/>
      <c r="DB92" s="107"/>
      <c r="DN92" s="107"/>
      <c r="DO92" s="107"/>
      <c r="DP92" s="107"/>
      <c r="DQ92" s="107"/>
      <c r="DR92" s="107"/>
      <c r="DS92" s="107"/>
      <c r="DT92" s="107"/>
      <c r="DU92" s="107"/>
      <c r="DV92" s="107"/>
      <c r="DY92"/>
    </row>
    <row r="93" spans="1:129" ht="15" customHeight="1">
      <c r="A93" s="128"/>
      <c r="C93" s="35" t="s">
        <v>5258</v>
      </c>
      <c r="D93" s="800" t="str">
        <f>IF(CNGE_2026_M1_Secc1_Sub1!$D110="","",CNGE_2026_M1_Secc1_Sub1!$D110)</f>
        <v/>
      </c>
      <c r="E93" s="723"/>
      <c r="F93" s="723"/>
      <c r="G93" s="724"/>
      <c r="H93" s="728"/>
      <c r="I93" s="714"/>
      <c r="J93" s="805"/>
      <c r="K93" s="847"/>
      <c r="L93" s="714"/>
      <c r="M93" s="805"/>
      <c r="N93" s="640"/>
      <c r="O93" s="638"/>
      <c r="P93" s="638"/>
      <c r="Q93" s="728"/>
      <c r="R93" s="714"/>
      <c r="S93" s="805"/>
      <c r="T93" s="847"/>
      <c r="U93" s="714"/>
      <c r="V93" s="805"/>
      <c r="W93" s="640"/>
      <c r="X93" s="638"/>
      <c r="Y93" s="638"/>
      <c r="Z93" s="728"/>
      <c r="AA93" s="714"/>
      <c r="AB93" s="805"/>
      <c r="AC93" s="847"/>
      <c r="AD93" s="714"/>
      <c r="AE93" s="805"/>
      <c r="AF93" s="640"/>
      <c r="AG93" s="638"/>
      <c r="AH93" s="638"/>
      <c r="AI93" s="728"/>
      <c r="AJ93" s="714"/>
      <c r="AK93" s="805"/>
      <c r="AL93" s="847"/>
      <c r="AM93" s="714"/>
      <c r="AN93" s="805"/>
      <c r="AO93" s="640"/>
      <c r="AP93" s="638"/>
      <c r="AQ93" s="638"/>
      <c r="AR93" s="728"/>
      <c r="AS93" s="714"/>
      <c r="AT93" s="805"/>
      <c r="AU93" s="847"/>
      <c r="AV93" s="714"/>
      <c r="AW93" s="805"/>
      <c r="AX93" s="640"/>
      <c r="AY93" s="638"/>
      <c r="AZ93" s="638"/>
      <c r="BB93">
        <f t="shared" si="32"/>
        <v>0</v>
      </c>
      <c r="BC93">
        <f t="shared" si="33"/>
        <v>0</v>
      </c>
      <c r="BD93">
        <f t="shared" si="34"/>
        <v>0</v>
      </c>
      <c r="BE93">
        <f t="shared" si="35"/>
        <v>0</v>
      </c>
      <c r="BF93">
        <f t="shared" si="36"/>
        <v>0</v>
      </c>
      <c r="BG93">
        <f t="shared" si="37"/>
        <v>0</v>
      </c>
      <c r="BH93">
        <f t="shared" si="38"/>
        <v>0</v>
      </c>
      <c r="BI93">
        <f t="shared" si="39"/>
        <v>0</v>
      </c>
      <c r="BJ93">
        <f t="shared" si="40"/>
        <v>0</v>
      </c>
      <c r="BK93">
        <f t="shared" si="41"/>
        <v>0</v>
      </c>
      <c r="BL93">
        <f t="shared" si="42"/>
        <v>0</v>
      </c>
      <c r="BM93">
        <f t="shared" si="43"/>
        <v>0</v>
      </c>
      <c r="BN93">
        <f t="shared" si="44"/>
        <v>0</v>
      </c>
      <c r="BO93">
        <f t="shared" si="45"/>
        <v>0</v>
      </c>
      <c r="BP93">
        <f t="shared" si="46"/>
        <v>0</v>
      </c>
      <c r="BQ93">
        <f t="shared" si="47"/>
        <v>0</v>
      </c>
      <c r="BR93">
        <f t="shared" si="48"/>
        <v>0</v>
      </c>
      <c r="BS93">
        <f t="shared" si="49"/>
        <v>0</v>
      </c>
      <c r="BT93">
        <f t="shared" si="50"/>
        <v>0</v>
      </c>
      <c r="BU93">
        <f t="shared" si="51"/>
        <v>0</v>
      </c>
      <c r="BV93" s="293">
        <f t="shared" si="52"/>
        <v>0</v>
      </c>
      <c r="BW93" s="352" t="str">
        <f>IF(BV93=0,"",
IF(SUM($BV$24:BV93)=1,BX93,
IF($BV$144&gt;SUM($BV$24:BV93),_xlfn.CONCAT(", ",BX93),
IF($BV$144=SUM($BV$24:BV93),_xlfn.CONCAT(" y ",BX93)))))</f>
        <v/>
      </c>
      <c r="BX93" s="120" t="s">
        <v>5259</v>
      </c>
      <c r="BY93" s="398">
        <f>IF(AND(CNGE_2026_M1_Secc1_Sub3!$S133&lt;&gt;"",CNGE_2026_M1_Secc1_Sub3!$S133&lt;&gt;1,COUNTA(H93:AZ93)&gt;0),1,0)</f>
        <v>0</v>
      </c>
      <c r="BZ93" s="290">
        <f t="shared" si="31"/>
        <v>0</v>
      </c>
      <c r="CA93" s="293">
        <f t="shared" si="53"/>
        <v>0</v>
      </c>
      <c r="CB93" s="283" t="str">
        <f>IF(CA93=0,"",
IF(SUM($CA$24:CA93)=1,CC93,
IF($CA$144&gt;SUM($CA$24:CA93),_xlfn.CONCAT(", ",CC93),
IF($CA$144=SUM($CA$24:CA93),_xlfn.CONCAT(" y ",CC93)))))</f>
        <v/>
      </c>
      <c r="CC93" s="33" t="s">
        <v>5259</v>
      </c>
      <c r="CD93" s="441">
        <f>IF(COUNTA(K93,T93,AC93,AL93,AU93)=SUM(CNGE_2026_M1_Secc1_Sub3!Y133),0,1)</f>
        <v>0</v>
      </c>
      <c r="CE93" s="282">
        <f t="shared" si="54"/>
        <v>0</v>
      </c>
      <c r="CF93" s="283" t="str">
        <f>IF(CE93=0,"",
IF(SUM($CE$24:CE93)=1,CG93,
IF($CE$144&gt;SUM($CE$24:CE93),_xlfn.CONCAT(", ",CG93),
IF($CE$144=SUM($CE$24:CE93),_xlfn.CONCAT(" y ",CG93)))))</f>
        <v/>
      </c>
      <c r="CG93" s="120" t="s">
        <v>5259</v>
      </c>
      <c r="CH93" s="370">
        <f>IF(OR(N93="NS",W93="NS",AF93="NS",AO93="NS",AX93="NS",CNGE_2026_M1_Secc1_Sub2!$M445="NS"),0,IF(AND(N93="NA",W93="NA",AF93="NA",AO93="NA",AX93="NA",CNGE_2026_M1_Secc1_Sub2!$M445="NA"),0,IF(SUM(N93,W93,AF93,AO93,AX93)&lt;=CNGE_2026_M1_Secc1_Sub2!$M445,0,1)))</f>
        <v>0</v>
      </c>
      <c r="CI93" s="371">
        <f>IF(OR(O93="NS",X93="NS",AG93="NS",AP93="NS",AY93="NS",CNGE_2026_M1_Secc1_Sub2!$S445="NS"),0,IF(AND(O93="NA",X93="NA",AG93="NA",AP93="NA",AY93="NA",CNGE_2026_M1_Secc1_Sub2!$S445="NA"),0,IF(SUM(O93,X93,AG93,AP93,AY93)&lt;=CNGE_2026_M1_Secc1_Sub2!$S445,0,1)))</f>
        <v>0</v>
      </c>
      <c r="CJ93" s="372">
        <f>IF(OR(P93="NS",Y93="NS",AH93="NS",AQ93="NS",AZ93="NS",CNGE_2026_M1_Secc1_Sub2!$Y445="NS"),0,IF(AND(P93="NA",Y93="NA",AH93="NA",AQ93="NA",AZ93="NA",CNGE_2026_M1_Secc1_Sub2!$Y445="NA"),0,IF(SUM(P93,Y93,AH93,AQ93,AZ93)&lt;=CNGE_2026_M1_Secc1_Sub2!$Y445,0,1)))</f>
        <v>0</v>
      </c>
      <c r="CK93" s="282">
        <f t="shared" si="55"/>
        <v>0</v>
      </c>
      <c r="CL93" s="283" t="str">
        <f>IF(CK93=0,"",
IF(SUM($CK$24:CK93)=1,CM93,
IF($CK$144&gt;SUM($CK$24:CK93),_xlfn.CONCAT(", ",CM93),
IF($CK$144=SUM($CK$24:CK93),_xlfn.CONCAT(" y ",CM93)))))</f>
        <v/>
      </c>
      <c r="CM93" s="33" t="s">
        <v>5259</v>
      </c>
      <c r="CN93" s="535">
        <f>SUM(CNGE_2026_M1_Secc1_Sub3!$Y133)</f>
        <v>0</v>
      </c>
      <c r="CO93" s="629" cm="1">
        <f t="array" aca="1" ref="CO93" ca="1">IF(OR(K93=" ",AND(EXACT(UPPER(TRIM(SUBSTITUTE(K93,CHAR(160)," "))),TRIM(SUBSTITUTE(K93,CHAR(160)," "))),SUMPRODUCT(--ISNUMBER(MATCH(MID(TRIM(SUBSTITUTE(K93,CHAR(160)," ")),ROW(INDIRECT("1:"&amp;LEN(TRIM(SUBSTITUTE(K93,CHAR(160)," "))))),1),{"A","B","C","D","E","F","G","H","I","J","K","L","M","N","O","P","Q","R","S","T","U","V","W","X","Y","Z","Ñ","0","1","2","3","4","5","6","7","8","9"," "},0)))=LEN(TRIM(SUBSTITUTE(K93,CHAR(160)," "))))),0,1)</f>
        <v>0</v>
      </c>
      <c r="CP93" s="629" cm="1">
        <f t="array" aca="1" ref="CP93" ca="1">IF(OR(T93=" ",AND(EXACT(UPPER(TRIM(SUBSTITUTE(T93,CHAR(160)," "))),TRIM(SUBSTITUTE(T93,CHAR(160)," "))),SUMPRODUCT(--ISNUMBER(MATCH(MID(TRIM(SUBSTITUTE(T93,CHAR(160)," ")),ROW(INDIRECT("1:"&amp;LEN(TRIM(SUBSTITUTE(T93,CHAR(160)," "))))),1),{"A","B","C","D","E","F","G","H","I","J","K","L","M","N","O","P","Q","R","S","T","U","V","W","X","Y","Z","Ñ","0","1","2","3","4","5","6","7","8","9"," "},0)))=LEN(TRIM(SUBSTITUTE(T93,CHAR(160)," "))))),0,1)</f>
        <v>0</v>
      </c>
      <c r="CQ93" s="629" cm="1">
        <f t="array" aca="1" ref="CQ93" ca="1">IF(OR(AC93=" ",AND(EXACT(UPPER(TRIM(SUBSTITUTE(AC93,CHAR(160)," "))),TRIM(SUBSTITUTE(AC93,CHAR(160)," "))),SUMPRODUCT(--ISNUMBER(MATCH(MID(TRIM(SUBSTITUTE(AC93,CHAR(160)," ")),ROW(INDIRECT("1:"&amp;LEN(TRIM(SUBSTITUTE(AC93,CHAR(160)," "))))),1),{"A","B","C","D","E","F","G","H","I","J","K","L","M","N","O","P","Q","R","S","T","U","V","W","X","Y","Z","Ñ","0","1","2","3","4","5","6","7","8","9"," "},0)))=LEN(TRIM(SUBSTITUTE(AC93,CHAR(160)," "))))),0,1)</f>
        <v>0</v>
      </c>
      <c r="CR93" s="629" cm="1">
        <f t="array" aca="1" ref="CR93" ca="1">IF(OR(AL93=" ",AND(EXACT(UPPER(TRIM(SUBSTITUTE(AL93,CHAR(160)," "))),TRIM(SUBSTITUTE(AL93,CHAR(160)," "))),SUMPRODUCT(--ISNUMBER(MATCH(MID(TRIM(SUBSTITUTE(AL93,CHAR(160)," ")),ROW(INDIRECT("1:"&amp;LEN(TRIM(SUBSTITUTE(AL93,CHAR(160)," "))))),1),{"A","B","C","D","E","F","G","H","I","J","K","L","M","N","O","P","Q","R","S","T","U","V","W","X","Y","Z","Ñ","0","1","2","3","4","5","6","7","8","9"," "},0)))=LEN(TRIM(SUBSTITUTE(AL93,CHAR(160)," "))))),0,1)</f>
        <v>0</v>
      </c>
      <c r="CS93" s="629" cm="1">
        <f t="array" aca="1" ref="CS93" ca="1">IF(OR(AU93=" ",AND(EXACT(UPPER(TRIM(SUBSTITUTE(AU93,CHAR(160)," "))),TRIM(SUBSTITUTE(AU93,CHAR(160)," "))),SUMPRODUCT(--ISNUMBER(MATCH(MID(TRIM(SUBSTITUTE(AU93,CHAR(160)," ")),ROW(INDIRECT("1:"&amp;LEN(TRIM(SUBSTITUTE(AU93,CHAR(160)," "))))),1),{"A","B","C","D","E","F","G","H","I","J","K","L","M","N","O","P","Q","R","S","T","U","V","W","X","Y","Z","Ñ","0","1","2","3","4","5","6","7","8","9"," "},0)))=LEN(TRIM(SUBSTITUTE(AU93,CHAR(160)," "))))),0,1)</f>
        <v>0</v>
      </c>
      <c r="CT93" s="634">
        <f t="shared" si="56"/>
        <v>0</v>
      </c>
      <c r="CU93" s="634">
        <f t="shared" si="57"/>
        <v>0</v>
      </c>
      <c r="CV93" s="634">
        <f t="shared" si="58"/>
        <v>0</v>
      </c>
      <c r="CW93" s="634">
        <f t="shared" si="59"/>
        <v>0</v>
      </c>
      <c r="CX93" s="634">
        <f t="shared" si="60"/>
        <v>0</v>
      </c>
      <c r="CY93" s="107"/>
      <c r="CZ93" s="107"/>
      <c r="DA93" s="107"/>
      <c r="DB93" s="107"/>
      <c r="DN93" s="107"/>
      <c r="DO93" s="107"/>
      <c r="DP93" s="107"/>
      <c r="DQ93" s="107"/>
      <c r="DR93" s="107"/>
      <c r="DS93" s="107"/>
      <c r="DT93" s="107"/>
      <c r="DU93" s="107"/>
      <c r="DV93" s="107"/>
      <c r="DY93"/>
    </row>
    <row r="94" spans="1:129" ht="15" customHeight="1">
      <c r="A94" s="128"/>
      <c r="C94" s="35" t="s">
        <v>5260</v>
      </c>
      <c r="D94" s="800" t="str">
        <f>IF(CNGE_2026_M1_Secc1_Sub1!$D111="","",CNGE_2026_M1_Secc1_Sub1!$D111)</f>
        <v/>
      </c>
      <c r="E94" s="723"/>
      <c r="F94" s="723"/>
      <c r="G94" s="724"/>
      <c r="H94" s="728"/>
      <c r="I94" s="714"/>
      <c r="J94" s="805"/>
      <c r="K94" s="847"/>
      <c r="L94" s="714"/>
      <c r="M94" s="805"/>
      <c r="N94" s="640"/>
      <c r="O94" s="638"/>
      <c r="P94" s="638"/>
      <c r="Q94" s="728"/>
      <c r="R94" s="714"/>
      <c r="S94" s="805"/>
      <c r="T94" s="847"/>
      <c r="U94" s="714"/>
      <c r="V94" s="805"/>
      <c r="W94" s="640"/>
      <c r="X94" s="638"/>
      <c r="Y94" s="638"/>
      <c r="Z94" s="728"/>
      <c r="AA94" s="714"/>
      <c r="AB94" s="805"/>
      <c r="AC94" s="847"/>
      <c r="AD94" s="714"/>
      <c r="AE94" s="805"/>
      <c r="AF94" s="640"/>
      <c r="AG94" s="638"/>
      <c r="AH94" s="638"/>
      <c r="AI94" s="728"/>
      <c r="AJ94" s="714"/>
      <c r="AK94" s="805"/>
      <c r="AL94" s="847"/>
      <c r="AM94" s="714"/>
      <c r="AN94" s="805"/>
      <c r="AO94" s="640"/>
      <c r="AP94" s="638"/>
      <c r="AQ94" s="638"/>
      <c r="AR94" s="728"/>
      <c r="AS94" s="714"/>
      <c r="AT94" s="805"/>
      <c r="AU94" s="847"/>
      <c r="AV94" s="714"/>
      <c r="AW94" s="805"/>
      <c r="AX94" s="640"/>
      <c r="AY94" s="638"/>
      <c r="AZ94" s="638"/>
      <c r="BB94">
        <f t="shared" si="32"/>
        <v>0</v>
      </c>
      <c r="BC94">
        <f t="shared" si="33"/>
        <v>0</v>
      </c>
      <c r="BD94">
        <f t="shared" si="34"/>
        <v>0</v>
      </c>
      <c r="BE94">
        <f t="shared" si="35"/>
        <v>0</v>
      </c>
      <c r="BF94">
        <f t="shared" si="36"/>
        <v>0</v>
      </c>
      <c r="BG94">
        <f t="shared" si="37"/>
        <v>0</v>
      </c>
      <c r="BH94">
        <f t="shared" si="38"/>
        <v>0</v>
      </c>
      <c r="BI94">
        <f t="shared" si="39"/>
        <v>0</v>
      </c>
      <c r="BJ94">
        <f t="shared" si="40"/>
        <v>0</v>
      </c>
      <c r="BK94">
        <f t="shared" si="41"/>
        <v>0</v>
      </c>
      <c r="BL94">
        <f t="shared" si="42"/>
        <v>0</v>
      </c>
      <c r="BM94">
        <f t="shared" si="43"/>
        <v>0</v>
      </c>
      <c r="BN94">
        <f t="shared" si="44"/>
        <v>0</v>
      </c>
      <c r="BO94">
        <f t="shared" si="45"/>
        <v>0</v>
      </c>
      <c r="BP94">
        <f t="shared" si="46"/>
        <v>0</v>
      </c>
      <c r="BQ94">
        <f t="shared" si="47"/>
        <v>0</v>
      </c>
      <c r="BR94">
        <f t="shared" si="48"/>
        <v>0</v>
      </c>
      <c r="BS94">
        <f t="shared" si="49"/>
        <v>0</v>
      </c>
      <c r="BT94">
        <f t="shared" si="50"/>
        <v>0</v>
      </c>
      <c r="BU94">
        <f t="shared" si="51"/>
        <v>0</v>
      </c>
      <c r="BV94" s="293">
        <f t="shared" si="52"/>
        <v>0</v>
      </c>
      <c r="BW94" s="352" t="str">
        <f>IF(BV94=0,"",
IF(SUM($BV$24:BV94)=1,BX94,
IF($BV$144&gt;SUM($BV$24:BV94),_xlfn.CONCAT(", ",BX94),
IF($BV$144=SUM($BV$24:BV94),_xlfn.CONCAT(" y ",BX94)))))</f>
        <v/>
      </c>
      <c r="BX94" s="120" t="s">
        <v>5261</v>
      </c>
      <c r="BY94" s="398">
        <f>IF(AND(CNGE_2026_M1_Secc1_Sub3!$S134&lt;&gt;"",CNGE_2026_M1_Secc1_Sub3!$S134&lt;&gt;1,COUNTA(H94:AZ94)&gt;0),1,0)</f>
        <v>0</v>
      </c>
      <c r="BZ94" s="290">
        <f t="shared" si="31"/>
        <v>0</v>
      </c>
      <c r="CA94" s="293">
        <f t="shared" si="53"/>
        <v>0</v>
      </c>
      <c r="CB94" s="283" t="str">
        <f>IF(CA94=0,"",
IF(SUM($CA$24:CA94)=1,CC94,
IF($CA$144&gt;SUM($CA$24:CA94),_xlfn.CONCAT(", ",CC94),
IF($CA$144=SUM($CA$24:CA94),_xlfn.CONCAT(" y ",CC94)))))</f>
        <v/>
      </c>
      <c r="CC94" s="33" t="s">
        <v>5261</v>
      </c>
      <c r="CD94" s="441">
        <f>IF(COUNTA(K94,T94,AC94,AL94,AU94)=SUM(CNGE_2026_M1_Secc1_Sub3!Y134),0,1)</f>
        <v>0</v>
      </c>
      <c r="CE94" s="282">
        <f t="shared" si="54"/>
        <v>0</v>
      </c>
      <c r="CF94" s="283" t="str">
        <f>IF(CE94=0,"",
IF(SUM($CE$24:CE94)=1,CG94,
IF($CE$144&gt;SUM($CE$24:CE94),_xlfn.CONCAT(", ",CG94),
IF($CE$144=SUM($CE$24:CE94),_xlfn.CONCAT(" y ",CG94)))))</f>
        <v/>
      </c>
      <c r="CG94" s="120" t="s">
        <v>5261</v>
      </c>
      <c r="CH94" s="370">
        <f>IF(OR(N94="NS",W94="NS",AF94="NS",AO94="NS",AX94="NS",CNGE_2026_M1_Secc1_Sub2!$M446="NS"),0,IF(AND(N94="NA",W94="NA",AF94="NA",AO94="NA",AX94="NA",CNGE_2026_M1_Secc1_Sub2!$M446="NA"),0,IF(SUM(N94,W94,AF94,AO94,AX94)&lt;=CNGE_2026_M1_Secc1_Sub2!$M446,0,1)))</f>
        <v>0</v>
      </c>
      <c r="CI94" s="371">
        <f>IF(OR(O94="NS",X94="NS",AG94="NS",AP94="NS",AY94="NS",CNGE_2026_M1_Secc1_Sub2!$S446="NS"),0,IF(AND(O94="NA",X94="NA",AG94="NA",AP94="NA",AY94="NA",CNGE_2026_M1_Secc1_Sub2!$S446="NA"),0,IF(SUM(O94,X94,AG94,AP94,AY94)&lt;=CNGE_2026_M1_Secc1_Sub2!$S446,0,1)))</f>
        <v>0</v>
      </c>
      <c r="CJ94" s="372">
        <f>IF(OR(P94="NS",Y94="NS",AH94="NS",AQ94="NS",AZ94="NS",CNGE_2026_M1_Secc1_Sub2!$Y446="NS"),0,IF(AND(P94="NA",Y94="NA",AH94="NA",AQ94="NA",AZ94="NA",CNGE_2026_M1_Secc1_Sub2!$Y446="NA"),0,IF(SUM(P94,Y94,AH94,AQ94,AZ94)&lt;=CNGE_2026_M1_Secc1_Sub2!$Y446,0,1)))</f>
        <v>0</v>
      </c>
      <c r="CK94" s="282">
        <f t="shared" si="55"/>
        <v>0</v>
      </c>
      <c r="CL94" s="283" t="str">
        <f>IF(CK94=0,"",
IF(SUM($CK$24:CK94)=1,CM94,
IF($CK$144&gt;SUM($CK$24:CK94),_xlfn.CONCAT(", ",CM94),
IF($CK$144=SUM($CK$24:CK94),_xlfn.CONCAT(" y ",CM94)))))</f>
        <v/>
      </c>
      <c r="CM94" s="33" t="s">
        <v>5261</v>
      </c>
      <c r="CN94" s="535">
        <f>SUM(CNGE_2026_M1_Secc1_Sub3!$Y134)</f>
        <v>0</v>
      </c>
      <c r="CO94" s="629" cm="1">
        <f t="array" aca="1" ref="CO94" ca="1">IF(OR(K94=" ",AND(EXACT(UPPER(TRIM(SUBSTITUTE(K94,CHAR(160)," "))),TRIM(SUBSTITUTE(K94,CHAR(160)," "))),SUMPRODUCT(--ISNUMBER(MATCH(MID(TRIM(SUBSTITUTE(K94,CHAR(160)," ")),ROW(INDIRECT("1:"&amp;LEN(TRIM(SUBSTITUTE(K94,CHAR(160)," "))))),1),{"A","B","C","D","E","F","G","H","I","J","K","L","M","N","O","P","Q","R","S","T","U","V","W","X","Y","Z","Ñ","0","1","2","3","4","5","6","7","8","9"," "},0)))=LEN(TRIM(SUBSTITUTE(K94,CHAR(160)," "))))),0,1)</f>
        <v>0</v>
      </c>
      <c r="CP94" s="629" cm="1">
        <f t="array" aca="1" ref="CP94" ca="1">IF(OR(T94=" ",AND(EXACT(UPPER(TRIM(SUBSTITUTE(T94,CHAR(160)," "))),TRIM(SUBSTITUTE(T94,CHAR(160)," "))),SUMPRODUCT(--ISNUMBER(MATCH(MID(TRIM(SUBSTITUTE(T94,CHAR(160)," ")),ROW(INDIRECT("1:"&amp;LEN(TRIM(SUBSTITUTE(T94,CHAR(160)," "))))),1),{"A","B","C","D","E","F","G","H","I","J","K","L","M","N","O","P","Q","R","S","T","U","V","W","X","Y","Z","Ñ","0","1","2","3","4","5","6","7","8","9"," "},0)))=LEN(TRIM(SUBSTITUTE(T94,CHAR(160)," "))))),0,1)</f>
        <v>0</v>
      </c>
      <c r="CQ94" s="629" cm="1">
        <f t="array" aca="1" ref="CQ94" ca="1">IF(OR(AC94=" ",AND(EXACT(UPPER(TRIM(SUBSTITUTE(AC94,CHAR(160)," "))),TRIM(SUBSTITUTE(AC94,CHAR(160)," "))),SUMPRODUCT(--ISNUMBER(MATCH(MID(TRIM(SUBSTITUTE(AC94,CHAR(160)," ")),ROW(INDIRECT("1:"&amp;LEN(TRIM(SUBSTITUTE(AC94,CHAR(160)," "))))),1),{"A","B","C","D","E","F","G","H","I","J","K","L","M","N","O","P","Q","R","S","T","U","V","W","X","Y","Z","Ñ","0","1","2","3","4","5","6","7","8","9"," "},0)))=LEN(TRIM(SUBSTITUTE(AC94,CHAR(160)," "))))),0,1)</f>
        <v>0</v>
      </c>
      <c r="CR94" s="629" cm="1">
        <f t="array" aca="1" ref="CR94" ca="1">IF(OR(AL94=" ",AND(EXACT(UPPER(TRIM(SUBSTITUTE(AL94,CHAR(160)," "))),TRIM(SUBSTITUTE(AL94,CHAR(160)," "))),SUMPRODUCT(--ISNUMBER(MATCH(MID(TRIM(SUBSTITUTE(AL94,CHAR(160)," ")),ROW(INDIRECT("1:"&amp;LEN(TRIM(SUBSTITUTE(AL94,CHAR(160)," "))))),1),{"A","B","C","D","E","F","G","H","I","J","K","L","M","N","O","P","Q","R","S","T","U","V","W","X","Y","Z","Ñ","0","1","2","3","4","5","6","7","8","9"," "},0)))=LEN(TRIM(SUBSTITUTE(AL94,CHAR(160)," "))))),0,1)</f>
        <v>0</v>
      </c>
      <c r="CS94" s="629" cm="1">
        <f t="array" aca="1" ref="CS94" ca="1">IF(OR(AU94=" ",AND(EXACT(UPPER(TRIM(SUBSTITUTE(AU94,CHAR(160)," "))),TRIM(SUBSTITUTE(AU94,CHAR(160)," "))),SUMPRODUCT(--ISNUMBER(MATCH(MID(TRIM(SUBSTITUTE(AU94,CHAR(160)," ")),ROW(INDIRECT("1:"&amp;LEN(TRIM(SUBSTITUTE(AU94,CHAR(160)," "))))),1),{"A","B","C","D","E","F","G","H","I","J","K","L","M","N","O","P","Q","R","S","T","U","V","W","X","Y","Z","Ñ","0","1","2","3","4","5","6","7","8","9"," "},0)))=LEN(TRIM(SUBSTITUTE(AU94,CHAR(160)," "))))),0,1)</f>
        <v>0</v>
      </c>
      <c r="CT94" s="634">
        <f t="shared" si="56"/>
        <v>0</v>
      </c>
      <c r="CU94" s="634">
        <f t="shared" si="57"/>
        <v>0</v>
      </c>
      <c r="CV94" s="634">
        <f t="shared" si="58"/>
        <v>0</v>
      </c>
      <c r="CW94" s="634">
        <f t="shared" si="59"/>
        <v>0</v>
      </c>
      <c r="CX94" s="634">
        <f t="shared" si="60"/>
        <v>0</v>
      </c>
      <c r="CY94" s="107"/>
      <c r="CZ94" s="107"/>
      <c r="DA94" s="107"/>
      <c r="DB94" s="107"/>
      <c r="DN94" s="107"/>
      <c r="DO94" s="107"/>
      <c r="DP94" s="107"/>
      <c r="DQ94" s="107"/>
      <c r="DR94" s="107"/>
      <c r="DS94" s="107"/>
      <c r="DT94" s="107"/>
      <c r="DU94" s="107"/>
      <c r="DV94" s="107"/>
      <c r="DY94"/>
    </row>
    <row r="95" spans="1:129" ht="15" customHeight="1">
      <c r="A95" s="128"/>
      <c r="C95" s="35" t="s">
        <v>5262</v>
      </c>
      <c r="D95" s="800" t="str">
        <f>IF(CNGE_2026_M1_Secc1_Sub1!$D112="","",CNGE_2026_M1_Secc1_Sub1!$D112)</f>
        <v/>
      </c>
      <c r="E95" s="723"/>
      <c r="F95" s="723"/>
      <c r="G95" s="724"/>
      <c r="H95" s="728"/>
      <c r="I95" s="714"/>
      <c r="J95" s="805"/>
      <c r="K95" s="847"/>
      <c r="L95" s="714"/>
      <c r="M95" s="805"/>
      <c r="N95" s="640"/>
      <c r="O95" s="638"/>
      <c r="P95" s="638"/>
      <c r="Q95" s="728"/>
      <c r="R95" s="714"/>
      <c r="S95" s="805"/>
      <c r="T95" s="847"/>
      <c r="U95" s="714"/>
      <c r="V95" s="805"/>
      <c r="W95" s="640"/>
      <c r="X95" s="638"/>
      <c r="Y95" s="638"/>
      <c r="Z95" s="728"/>
      <c r="AA95" s="714"/>
      <c r="AB95" s="805"/>
      <c r="AC95" s="847"/>
      <c r="AD95" s="714"/>
      <c r="AE95" s="805"/>
      <c r="AF95" s="640"/>
      <c r="AG95" s="638"/>
      <c r="AH95" s="638"/>
      <c r="AI95" s="728"/>
      <c r="AJ95" s="714"/>
      <c r="AK95" s="805"/>
      <c r="AL95" s="847"/>
      <c r="AM95" s="714"/>
      <c r="AN95" s="805"/>
      <c r="AO95" s="640"/>
      <c r="AP95" s="638"/>
      <c r="AQ95" s="638"/>
      <c r="AR95" s="728"/>
      <c r="AS95" s="714"/>
      <c r="AT95" s="805"/>
      <c r="AU95" s="847"/>
      <c r="AV95" s="714"/>
      <c r="AW95" s="805"/>
      <c r="AX95" s="640"/>
      <c r="AY95" s="638"/>
      <c r="AZ95" s="638"/>
      <c r="BB95">
        <f t="shared" si="32"/>
        <v>0</v>
      </c>
      <c r="BC95">
        <f t="shared" si="33"/>
        <v>0</v>
      </c>
      <c r="BD95">
        <f t="shared" si="34"/>
        <v>0</v>
      </c>
      <c r="BE95">
        <f t="shared" si="35"/>
        <v>0</v>
      </c>
      <c r="BF95">
        <f t="shared" si="36"/>
        <v>0</v>
      </c>
      <c r="BG95">
        <f t="shared" si="37"/>
        <v>0</v>
      </c>
      <c r="BH95">
        <f t="shared" si="38"/>
        <v>0</v>
      </c>
      <c r="BI95">
        <f t="shared" si="39"/>
        <v>0</v>
      </c>
      <c r="BJ95">
        <f t="shared" si="40"/>
        <v>0</v>
      </c>
      <c r="BK95">
        <f t="shared" si="41"/>
        <v>0</v>
      </c>
      <c r="BL95">
        <f t="shared" si="42"/>
        <v>0</v>
      </c>
      <c r="BM95">
        <f t="shared" si="43"/>
        <v>0</v>
      </c>
      <c r="BN95">
        <f t="shared" si="44"/>
        <v>0</v>
      </c>
      <c r="BO95">
        <f t="shared" si="45"/>
        <v>0</v>
      </c>
      <c r="BP95">
        <f t="shared" si="46"/>
        <v>0</v>
      </c>
      <c r="BQ95">
        <f t="shared" si="47"/>
        <v>0</v>
      </c>
      <c r="BR95">
        <f t="shared" si="48"/>
        <v>0</v>
      </c>
      <c r="BS95">
        <f t="shared" si="49"/>
        <v>0</v>
      </c>
      <c r="BT95">
        <f t="shared" si="50"/>
        <v>0</v>
      </c>
      <c r="BU95">
        <f t="shared" si="51"/>
        <v>0</v>
      </c>
      <c r="BV95" s="293">
        <f t="shared" si="52"/>
        <v>0</v>
      </c>
      <c r="BW95" s="352" t="str">
        <f>IF(BV95=0,"",
IF(SUM($BV$24:BV95)=1,BX95,
IF($BV$144&gt;SUM($BV$24:BV95),_xlfn.CONCAT(", ",BX95),
IF($BV$144=SUM($BV$24:BV95),_xlfn.CONCAT(" y ",BX95)))))</f>
        <v/>
      </c>
      <c r="BX95" s="120" t="s">
        <v>5263</v>
      </c>
      <c r="BY95" s="398">
        <f>IF(AND(CNGE_2026_M1_Secc1_Sub3!$S135&lt;&gt;"",CNGE_2026_M1_Secc1_Sub3!$S135&lt;&gt;1,COUNTA(H95:AZ95)&gt;0),1,0)</f>
        <v>0</v>
      </c>
      <c r="BZ95" s="290">
        <f t="shared" si="31"/>
        <v>0</v>
      </c>
      <c r="CA95" s="293">
        <f t="shared" si="53"/>
        <v>0</v>
      </c>
      <c r="CB95" s="283" t="str">
        <f>IF(CA95=0,"",
IF(SUM($CA$24:CA95)=1,CC95,
IF($CA$144&gt;SUM($CA$24:CA95),_xlfn.CONCAT(", ",CC95),
IF($CA$144=SUM($CA$24:CA95),_xlfn.CONCAT(" y ",CC95)))))</f>
        <v/>
      </c>
      <c r="CC95" s="33" t="s">
        <v>5263</v>
      </c>
      <c r="CD95" s="441">
        <f>IF(COUNTA(K95,T95,AC95,AL95,AU95)=SUM(CNGE_2026_M1_Secc1_Sub3!Y135),0,1)</f>
        <v>0</v>
      </c>
      <c r="CE95" s="282">
        <f t="shared" si="54"/>
        <v>0</v>
      </c>
      <c r="CF95" s="283" t="str">
        <f>IF(CE95=0,"",
IF(SUM($CE$24:CE95)=1,CG95,
IF($CE$144&gt;SUM($CE$24:CE95),_xlfn.CONCAT(", ",CG95),
IF($CE$144=SUM($CE$24:CE95),_xlfn.CONCAT(" y ",CG95)))))</f>
        <v/>
      </c>
      <c r="CG95" s="120" t="s">
        <v>5263</v>
      </c>
      <c r="CH95" s="370">
        <f>IF(OR(N95="NS",W95="NS",AF95="NS",AO95="NS",AX95="NS",CNGE_2026_M1_Secc1_Sub2!$M447="NS"),0,IF(AND(N95="NA",W95="NA",AF95="NA",AO95="NA",AX95="NA",CNGE_2026_M1_Secc1_Sub2!$M447="NA"),0,IF(SUM(N95,W95,AF95,AO95,AX95)&lt;=CNGE_2026_M1_Secc1_Sub2!$M447,0,1)))</f>
        <v>0</v>
      </c>
      <c r="CI95" s="371">
        <f>IF(OR(O95="NS",X95="NS",AG95="NS",AP95="NS",AY95="NS",CNGE_2026_M1_Secc1_Sub2!$S447="NS"),0,IF(AND(O95="NA",X95="NA",AG95="NA",AP95="NA",AY95="NA",CNGE_2026_M1_Secc1_Sub2!$S447="NA"),0,IF(SUM(O95,X95,AG95,AP95,AY95)&lt;=CNGE_2026_M1_Secc1_Sub2!$S447,0,1)))</f>
        <v>0</v>
      </c>
      <c r="CJ95" s="372">
        <f>IF(OR(P95="NS",Y95="NS",AH95="NS",AQ95="NS",AZ95="NS",CNGE_2026_M1_Secc1_Sub2!$Y447="NS"),0,IF(AND(P95="NA",Y95="NA",AH95="NA",AQ95="NA",AZ95="NA",CNGE_2026_M1_Secc1_Sub2!$Y447="NA"),0,IF(SUM(P95,Y95,AH95,AQ95,AZ95)&lt;=CNGE_2026_M1_Secc1_Sub2!$Y447,0,1)))</f>
        <v>0</v>
      </c>
      <c r="CK95" s="282">
        <f t="shared" si="55"/>
        <v>0</v>
      </c>
      <c r="CL95" s="283" t="str">
        <f>IF(CK95=0,"",
IF(SUM($CK$24:CK95)=1,CM95,
IF($CK$144&gt;SUM($CK$24:CK95),_xlfn.CONCAT(", ",CM95),
IF($CK$144=SUM($CK$24:CK95),_xlfn.CONCAT(" y ",CM95)))))</f>
        <v/>
      </c>
      <c r="CM95" s="33" t="s">
        <v>5263</v>
      </c>
      <c r="CN95" s="535">
        <f>SUM(CNGE_2026_M1_Secc1_Sub3!$Y135)</f>
        <v>0</v>
      </c>
      <c r="CO95" s="629" cm="1">
        <f t="array" aca="1" ref="CO95" ca="1">IF(OR(K95=" ",AND(EXACT(UPPER(TRIM(SUBSTITUTE(K95,CHAR(160)," "))),TRIM(SUBSTITUTE(K95,CHAR(160)," "))),SUMPRODUCT(--ISNUMBER(MATCH(MID(TRIM(SUBSTITUTE(K95,CHAR(160)," ")),ROW(INDIRECT("1:"&amp;LEN(TRIM(SUBSTITUTE(K95,CHAR(160)," "))))),1),{"A","B","C","D","E","F","G","H","I","J","K","L","M","N","O","P","Q","R","S","T","U","V","W","X","Y","Z","Ñ","0","1","2","3","4","5","6","7","8","9"," "},0)))=LEN(TRIM(SUBSTITUTE(K95,CHAR(160)," "))))),0,1)</f>
        <v>0</v>
      </c>
      <c r="CP95" s="629" cm="1">
        <f t="array" aca="1" ref="CP95" ca="1">IF(OR(T95=" ",AND(EXACT(UPPER(TRIM(SUBSTITUTE(T95,CHAR(160)," "))),TRIM(SUBSTITUTE(T95,CHAR(160)," "))),SUMPRODUCT(--ISNUMBER(MATCH(MID(TRIM(SUBSTITUTE(T95,CHAR(160)," ")),ROW(INDIRECT("1:"&amp;LEN(TRIM(SUBSTITUTE(T95,CHAR(160)," "))))),1),{"A","B","C","D","E","F","G","H","I","J","K","L","M","N","O","P","Q","R","S","T","U","V","W","X","Y","Z","Ñ","0","1","2","3","4","5","6","7","8","9"," "},0)))=LEN(TRIM(SUBSTITUTE(T95,CHAR(160)," "))))),0,1)</f>
        <v>0</v>
      </c>
      <c r="CQ95" s="629" cm="1">
        <f t="array" aca="1" ref="CQ95" ca="1">IF(OR(AC95=" ",AND(EXACT(UPPER(TRIM(SUBSTITUTE(AC95,CHAR(160)," "))),TRIM(SUBSTITUTE(AC95,CHAR(160)," "))),SUMPRODUCT(--ISNUMBER(MATCH(MID(TRIM(SUBSTITUTE(AC95,CHAR(160)," ")),ROW(INDIRECT("1:"&amp;LEN(TRIM(SUBSTITUTE(AC95,CHAR(160)," "))))),1),{"A","B","C","D","E","F","G","H","I","J","K","L","M","N","O","P","Q","R","S","T","U","V","W","X","Y","Z","Ñ","0","1","2","3","4","5","6","7","8","9"," "},0)))=LEN(TRIM(SUBSTITUTE(AC95,CHAR(160)," "))))),0,1)</f>
        <v>0</v>
      </c>
      <c r="CR95" s="629" cm="1">
        <f t="array" aca="1" ref="CR95" ca="1">IF(OR(AL95=" ",AND(EXACT(UPPER(TRIM(SUBSTITUTE(AL95,CHAR(160)," "))),TRIM(SUBSTITUTE(AL95,CHAR(160)," "))),SUMPRODUCT(--ISNUMBER(MATCH(MID(TRIM(SUBSTITUTE(AL95,CHAR(160)," ")),ROW(INDIRECT("1:"&amp;LEN(TRIM(SUBSTITUTE(AL95,CHAR(160)," "))))),1),{"A","B","C","D","E","F","G","H","I","J","K","L","M","N","O","P","Q","R","S","T","U","V","W","X","Y","Z","Ñ","0","1","2","3","4","5","6","7","8","9"," "},0)))=LEN(TRIM(SUBSTITUTE(AL95,CHAR(160)," "))))),0,1)</f>
        <v>0</v>
      </c>
      <c r="CS95" s="629" cm="1">
        <f t="array" aca="1" ref="CS95" ca="1">IF(OR(AU95=" ",AND(EXACT(UPPER(TRIM(SUBSTITUTE(AU95,CHAR(160)," "))),TRIM(SUBSTITUTE(AU95,CHAR(160)," "))),SUMPRODUCT(--ISNUMBER(MATCH(MID(TRIM(SUBSTITUTE(AU95,CHAR(160)," ")),ROW(INDIRECT("1:"&amp;LEN(TRIM(SUBSTITUTE(AU95,CHAR(160)," "))))),1),{"A","B","C","D","E","F","G","H","I","J","K","L","M","N","O","P","Q","R","S","T","U","V","W","X","Y","Z","Ñ","0","1","2","3","4","5","6","7","8","9"," "},0)))=LEN(TRIM(SUBSTITUTE(AU95,CHAR(160)," "))))),0,1)</f>
        <v>0</v>
      </c>
      <c r="CT95" s="634">
        <f t="shared" si="56"/>
        <v>0</v>
      </c>
      <c r="CU95" s="634">
        <f t="shared" si="57"/>
        <v>0</v>
      </c>
      <c r="CV95" s="634">
        <f t="shared" si="58"/>
        <v>0</v>
      </c>
      <c r="CW95" s="634">
        <f t="shared" si="59"/>
        <v>0</v>
      </c>
      <c r="CX95" s="634">
        <f t="shared" si="60"/>
        <v>0</v>
      </c>
      <c r="CY95" s="107"/>
      <c r="CZ95" s="107"/>
      <c r="DA95" s="107"/>
      <c r="DB95" s="107"/>
      <c r="DN95" s="107"/>
      <c r="DO95" s="107"/>
      <c r="DP95" s="107"/>
      <c r="DQ95" s="107"/>
      <c r="DR95" s="107"/>
      <c r="DS95" s="107"/>
      <c r="DT95" s="107"/>
      <c r="DU95" s="107"/>
      <c r="DV95" s="107"/>
      <c r="DY95"/>
    </row>
    <row r="96" spans="1:129" ht="15" customHeight="1">
      <c r="A96" s="128"/>
      <c r="C96" s="35" t="s">
        <v>5264</v>
      </c>
      <c r="D96" s="800" t="str">
        <f>IF(CNGE_2026_M1_Secc1_Sub1!$D113="","",CNGE_2026_M1_Secc1_Sub1!$D113)</f>
        <v/>
      </c>
      <c r="E96" s="723"/>
      <c r="F96" s="723"/>
      <c r="G96" s="724"/>
      <c r="H96" s="728"/>
      <c r="I96" s="714"/>
      <c r="J96" s="805"/>
      <c r="K96" s="847"/>
      <c r="L96" s="714"/>
      <c r="M96" s="805"/>
      <c r="N96" s="640"/>
      <c r="O96" s="638"/>
      <c r="P96" s="638"/>
      <c r="Q96" s="728"/>
      <c r="R96" s="714"/>
      <c r="S96" s="805"/>
      <c r="T96" s="847"/>
      <c r="U96" s="714"/>
      <c r="V96" s="805"/>
      <c r="W96" s="640"/>
      <c r="X96" s="638"/>
      <c r="Y96" s="638"/>
      <c r="Z96" s="728"/>
      <c r="AA96" s="714"/>
      <c r="AB96" s="805"/>
      <c r="AC96" s="847"/>
      <c r="AD96" s="714"/>
      <c r="AE96" s="805"/>
      <c r="AF96" s="640"/>
      <c r="AG96" s="638"/>
      <c r="AH96" s="638"/>
      <c r="AI96" s="728"/>
      <c r="AJ96" s="714"/>
      <c r="AK96" s="805"/>
      <c r="AL96" s="847"/>
      <c r="AM96" s="714"/>
      <c r="AN96" s="805"/>
      <c r="AO96" s="640"/>
      <c r="AP96" s="638"/>
      <c r="AQ96" s="638"/>
      <c r="AR96" s="728"/>
      <c r="AS96" s="714"/>
      <c r="AT96" s="805"/>
      <c r="AU96" s="847"/>
      <c r="AV96" s="714"/>
      <c r="AW96" s="805"/>
      <c r="AX96" s="640"/>
      <c r="AY96" s="638"/>
      <c r="AZ96" s="638"/>
      <c r="BB96">
        <f t="shared" si="32"/>
        <v>0</v>
      </c>
      <c r="BC96">
        <f t="shared" si="33"/>
        <v>0</v>
      </c>
      <c r="BD96">
        <f t="shared" si="34"/>
        <v>0</v>
      </c>
      <c r="BE96">
        <f t="shared" si="35"/>
        <v>0</v>
      </c>
      <c r="BF96">
        <f t="shared" si="36"/>
        <v>0</v>
      </c>
      <c r="BG96">
        <f t="shared" si="37"/>
        <v>0</v>
      </c>
      <c r="BH96">
        <f t="shared" si="38"/>
        <v>0</v>
      </c>
      <c r="BI96">
        <f t="shared" si="39"/>
        <v>0</v>
      </c>
      <c r="BJ96">
        <f t="shared" si="40"/>
        <v>0</v>
      </c>
      <c r="BK96">
        <f t="shared" si="41"/>
        <v>0</v>
      </c>
      <c r="BL96">
        <f t="shared" si="42"/>
        <v>0</v>
      </c>
      <c r="BM96">
        <f t="shared" si="43"/>
        <v>0</v>
      </c>
      <c r="BN96">
        <f t="shared" si="44"/>
        <v>0</v>
      </c>
      <c r="BO96">
        <f t="shared" si="45"/>
        <v>0</v>
      </c>
      <c r="BP96">
        <f t="shared" si="46"/>
        <v>0</v>
      </c>
      <c r="BQ96">
        <f t="shared" si="47"/>
        <v>0</v>
      </c>
      <c r="BR96">
        <f t="shared" si="48"/>
        <v>0</v>
      </c>
      <c r="BS96">
        <f t="shared" si="49"/>
        <v>0</v>
      </c>
      <c r="BT96">
        <f t="shared" si="50"/>
        <v>0</v>
      </c>
      <c r="BU96">
        <f t="shared" si="51"/>
        <v>0</v>
      </c>
      <c r="BV96" s="293">
        <f t="shared" si="52"/>
        <v>0</v>
      </c>
      <c r="BW96" s="352" t="str">
        <f>IF(BV96=0,"",
IF(SUM($BV$24:BV96)=1,BX96,
IF($BV$144&gt;SUM($BV$24:BV96),_xlfn.CONCAT(", ",BX96),
IF($BV$144=SUM($BV$24:BV96),_xlfn.CONCAT(" y ",BX96)))))</f>
        <v/>
      </c>
      <c r="BX96" s="120" t="s">
        <v>5265</v>
      </c>
      <c r="BY96" s="398">
        <f>IF(AND(CNGE_2026_M1_Secc1_Sub3!$S136&lt;&gt;"",CNGE_2026_M1_Secc1_Sub3!$S136&lt;&gt;1,COUNTA(H96:AZ96)&gt;0),1,0)</f>
        <v>0</v>
      </c>
      <c r="BZ96" s="290">
        <f t="shared" si="31"/>
        <v>0</v>
      </c>
      <c r="CA96" s="293">
        <f t="shared" si="53"/>
        <v>0</v>
      </c>
      <c r="CB96" s="283" t="str">
        <f>IF(CA96=0,"",
IF(SUM($CA$24:CA96)=1,CC96,
IF($CA$144&gt;SUM($CA$24:CA96),_xlfn.CONCAT(", ",CC96),
IF($CA$144=SUM($CA$24:CA96),_xlfn.CONCAT(" y ",CC96)))))</f>
        <v/>
      </c>
      <c r="CC96" s="33" t="s">
        <v>5265</v>
      </c>
      <c r="CD96" s="441">
        <f>IF(COUNTA(K96,T96,AC96,AL96,AU96)=SUM(CNGE_2026_M1_Secc1_Sub3!Y136),0,1)</f>
        <v>0</v>
      </c>
      <c r="CE96" s="282">
        <f t="shared" si="54"/>
        <v>0</v>
      </c>
      <c r="CF96" s="283" t="str">
        <f>IF(CE96=0,"",
IF(SUM($CE$24:CE96)=1,CG96,
IF($CE$144&gt;SUM($CE$24:CE96),_xlfn.CONCAT(", ",CG96),
IF($CE$144=SUM($CE$24:CE96),_xlfn.CONCAT(" y ",CG96)))))</f>
        <v/>
      </c>
      <c r="CG96" s="120" t="s">
        <v>5265</v>
      </c>
      <c r="CH96" s="370">
        <f>IF(OR(N96="NS",W96="NS",AF96="NS",AO96="NS",AX96="NS",CNGE_2026_M1_Secc1_Sub2!$M448="NS"),0,IF(AND(N96="NA",W96="NA",AF96="NA",AO96="NA",AX96="NA",CNGE_2026_M1_Secc1_Sub2!$M448="NA"),0,IF(SUM(N96,W96,AF96,AO96,AX96)&lt;=CNGE_2026_M1_Secc1_Sub2!$M448,0,1)))</f>
        <v>0</v>
      </c>
      <c r="CI96" s="371">
        <f>IF(OR(O96="NS",X96="NS",AG96="NS",AP96="NS",AY96="NS",CNGE_2026_M1_Secc1_Sub2!$S448="NS"),0,IF(AND(O96="NA",X96="NA",AG96="NA",AP96="NA",AY96="NA",CNGE_2026_M1_Secc1_Sub2!$S448="NA"),0,IF(SUM(O96,X96,AG96,AP96,AY96)&lt;=CNGE_2026_M1_Secc1_Sub2!$S448,0,1)))</f>
        <v>0</v>
      </c>
      <c r="CJ96" s="372">
        <f>IF(OR(P96="NS",Y96="NS",AH96="NS",AQ96="NS",AZ96="NS",CNGE_2026_M1_Secc1_Sub2!$Y448="NS"),0,IF(AND(P96="NA",Y96="NA",AH96="NA",AQ96="NA",AZ96="NA",CNGE_2026_M1_Secc1_Sub2!$Y448="NA"),0,IF(SUM(P96,Y96,AH96,AQ96,AZ96)&lt;=CNGE_2026_M1_Secc1_Sub2!$Y448,0,1)))</f>
        <v>0</v>
      </c>
      <c r="CK96" s="282">
        <f t="shared" si="55"/>
        <v>0</v>
      </c>
      <c r="CL96" s="283" t="str">
        <f>IF(CK96=0,"",
IF(SUM($CK$24:CK96)=1,CM96,
IF($CK$144&gt;SUM($CK$24:CK96),_xlfn.CONCAT(", ",CM96),
IF($CK$144=SUM($CK$24:CK96),_xlfn.CONCAT(" y ",CM96)))))</f>
        <v/>
      </c>
      <c r="CM96" s="33" t="s">
        <v>5265</v>
      </c>
      <c r="CN96" s="535">
        <f>SUM(CNGE_2026_M1_Secc1_Sub3!$Y136)</f>
        <v>0</v>
      </c>
      <c r="CO96" s="629" cm="1">
        <f t="array" aca="1" ref="CO96" ca="1">IF(OR(K96=" ",AND(EXACT(UPPER(TRIM(SUBSTITUTE(K96,CHAR(160)," "))),TRIM(SUBSTITUTE(K96,CHAR(160)," "))),SUMPRODUCT(--ISNUMBER(MATCH(MID(TRIM(SUBSTITUTE(K96,CHAR(160)," ")),ROW(INDIRECT("1:"&amp;LEN(TRIM(SUBSTITUTE(K96,CHAR(160)," "))))),1),{"A","B","C","D","E","F","G","H","I","J","K","L","M","N","O","P","Q","R","S","T","U","V","W","X","Y","Z","Ñ","0","1","2","3","4","5","6","7","8","9"," "},0)))=LEN(TRIM(SUBSTITUTE(K96,CHAR(160)," "))))),0,1)</f>
        <v>0</v>
      </c>
      <c r="CP96" s="629" cm="1">
        <f t="array" aca="1" ref="CP96" ca="1">IF(OR(T96=" ",AND(EXACT(UPPER(TRIM(SUBSTITUTE(T96,CHAR(160)," "))),TRIM(SUBSTITUTE(T96,CHAR(160)," "))),SUMPRODUCT(--ISNUMBER(MATCH(MID(TRIM(SUBSTITUTE(T96,CHAR(160)," ")),ROW(INDIRECT("1:"&amp;LEN(TRIM(SUBSTITUTE(T96,CHAR(160)," "))))),1),{"A","B","C","D","E","F","G","H","I","J","K","L","M","N","O","P","Q","R","S","T","U","V","W","X","Y","Z","Ñ","0","1","2","3","4","5","6","7","8","9"," "},0)))=LEN(TRIM(SUBSTITUTE(T96,CHAR(160)," "))))),0,1)</f>
        <v>0</v>
      </c>
      <c r="CQ96" s="629" cm="1">
        <f t="array" aca="1" ref="CQ96" ca="1">IF(OR(AC96=" ",AND(EXACT(UPPER(TRIM(SUBSTITUTE(AC96,CHAR(160)," "))),TRIM(SUBSTITUTE(AC96,CHAR(160)," "))),SUMPRODUCT(--ISNUMBER(MATCH(MID(TRIM(SUBSTITUTE(AC96,CHAR(160)," ")),ROW(INDIRECT("1:"&amp;LEN(TRIM(SUBSTITUTE(AC96,CHAR(160)," "))))),1),{"A","B","C","D","E","F","G","H","I","J","K","L","M","N","O","P","Q","R","S","T","U","V","W","X","Y","Z","Ñ","0","1","2","3","4","5","6","7","8","9"," "},0)))=LEN(TRIM(SUBSTITUTE(AC96,CHAR(160)," "))))),0,1)</f>
        <v>0</v>
      </c>
      <c r="CR96" s="629" cm="1">
        <f t="array" aca="1" ref="CR96" ca="1">IF(OR(AL96=" ",AND(EXACT(UPPER(TRIM(SUBSTITUTE(AL96,CHAR(160)," "))),TRIM(SUBSTITUTE(AL96,CHAR(160)," "))),SUMPRODUCT(--ISNUMBER(MATCH(MID(TRIM(SUBSTITUTE(AL96,CHAR(160)," ")),ROW(INDIRECT("1:"&amp;LEN(TRIM(SUBSTITUTE(AL96,CHAR(160)," "))))),1),{"A","B","C","D","E","F","G","H","I","J","K","L","M","N","O","P","Q","R","S","T","U","V","W","X","Y","Z","Ñ","0","1","2","3","4","5","6","7","8","9"," "},0)))=LEN(TRIM(SUBSTITUTE(AL96,CHAR(160)," "))))),0,1)</f>
        <v>0</v>
      </c>
      <c r="CS96" s="629" cm="1">
        <f t="array" aca="1" ref="CS96" ca="1">IF(OR(AU96=" ",AND(EXACT(UPPER(TRIM(SUBSTITUTE(AU96,CHAR(160)," "))),TRIM(SUBSTITUTE(AU96,CHAR(160)," "))),SUMPRODUCT(--ISNUMBER(MATCH(MID(TRIM(SUBSTITUTE(AU96,CHAR(160)," ")),ROW(INDIRECT("1:"&amp;LEN(TRIM(SUBSTITUTE(AU96,CHAR(160)," "))))),1),{"A","B","C","D","E","F","G","H","I","J","K","L","M","N","O","P","Q","R","S","T","U","V","W","X","Y","Z","Ñ","0","1","2","3","4","5","6","7","8","9"," "},0)))=LEN(TRIM(SUBSTITUTE(AU96,CHAR(160)," "))))),0,1)</f>
        <v>0</v>
      </c>
      <c r="CT96" s="634">
        <f t="shared" si="56"/>
        <v>0</v>
      </c>
      <c r="CU96" s="634">
        <f t="shared" si="57"/>
        <v>0</v>
      </c>
      <c r="CV96" s="634">
        <f t="shared" si="58"/>
        <v>0</v>
      </c>
      <c r="CW96" s="634">
        <f t="shared" si="59"/>
        <v>0</v>
      </c>
      <c r="CX96" s="634">
        <f t="shared" si="60"/>
        <v>0</v>
      </c>
      <c r="CY96" s="107"/>
      <c r="CZ96" s="107"/>
      <c r="DA96" s="107"/>
      <c r="DB96" s="107"/>
      <c r="DN96" s="107"/>
      <c r="DO96" s="107"/>
      <c r="DP96" s="107"/>
      <c r="DQ96" s="107"/>
      <c r="DR96" s="107"/>
      <c r="DS96" s="107"/>
      <c r="DT96" s="107"/>
      <c r="DU96" s="107"/>
      <c r="DV96" s="107"/>
      <c r="DY96"/>
    </row>
    <row r="97" spans="1:129" ht="15" customHeight="1">
      <c r="A97" s="128"/>
      <c r="C97" s="35" t="s">
        <v>5266</v>
      </c>
      <c r="D97" s="800" t="str">
        <f>IF(CNGE_2026_M1_Secc1_Sub1!$D114="","",CNGE_2026_M1_Secc1_Sub1!$D114)</f>
        <v/>
      </c>
      <c r="E97" s="723"/>
      <c r="F97" s="723"/>
      <c r="G97" s="724"/>
      <c r="H97" s="728"/>
      <c r="I97" s="714"/>
      <c r="J97" s="805"/>
      <c r="K97" s="847"/>
      <c r="L97" s="714"/>
      <c r="M97" s="805"/>
      <c r="N97" s="640"/>
      <c r="O97" s="638"/>
      <c r="P97" s="638"/>
      <c r="Q97" s="728"/>
      <c r="R97" s="714"/>
      <c r="S97" s="805"/>
      <c r="T97" s="847"/>
      <c r="U97" s="714"/>
      <c r="V97" s="805"/>
      <c r="W97" s="640"/>
      <c r="X97" s="638"/>
      <c r="Y97" s="638"/>
      <c r="Z97" s="728"/>
      <c r="AA97" s="714"/>
      <c r="AB97" s="805"/>
      <c r="AC97" s="847"/>
      <c r="AD97" s="714"/>
      <c r="AE97" s="805"/>
      <c r="AF97" s="640"/>
      <c r="AG97" s="638"/>
      <c r="AH97" s="638"/>
      <c r="AI97" s="728"/>
      <c r="AJ97" s="714"/>
      <c r="AK97" s="805"/>
      <c r="AL97" s="847"/>
      <c r="AM97" s="714"/>
      <c r="AN97" s="805"/>
      <c r="AO97" s="640"/>
      <c r="AP97" s="638"/>
      <c r="AQ97" s="638"/>
      <c r="AR97" s="728"/>
      <c r="AS97" s="714"/>
      <c r="AT97" s="805"/>
      <c r="AU97" s="847"/>
      <c r="AV97" s="714"/>
      <c r="AW97" s="805"/>
      <c r="AX97" s="640"/>
      <c r="AY97" s="638"/>
      <c r="AZ97" s="638"/>
      <c r="BB97">
        <f t="shared" si="32"/>
        <v>0</v>
      </c>
      <c r="BC97">
        <f t="shared" si="33"/>
        <v>0</v>
      </c>
      <c r="BD97">
        <f t="shared" si="34"/>
        <v>0</v>
      </c>
      <c r="BE97">
        <f t="shared" si="35"/>
        <v>0</v>
      </c>
      <c r="BF97">
        <f t="shared" si="36"/>
        <v>0</v>
      </c>
      <c r="BG97">
        <f t="shared" si="37"/>
        <v>0</v>
      </c>
      <c r="BH97">
        <f t="shared" si="38"/>
        <v>0</v>
      </c>
      <c r="BI97">
        <f t="shared" si="39"/>
        <v>0</v>
      </c>
      <c r="BJ97">
        <f t="shared" si="40"/>
        <v>0</v>
      </c>
      <c r="BK97">
        <f t="shared" si="41"/>
        <v>0</v>
      </c>
      <c r="BL97">
        <f t="shared" si="42"/>
        <v>0</v>
      </c>
      <c r="BM97">
        <f t="shared" si="43"/>
        <v>0</v>
      </c>
      <c r="BN97">
        <f t="shared" si="44"/>
        <v>0</v>
      </c>
      <c r="BO97">
        <f t="shared" si="45"/>
        <v>0</v>
      </c>
      <c r="BP97">
        <f t="shared" si="46"/>
        <v>0</v>
      </c>
      <c r="BQ97">
        <f t="shared" si="47"/>
        <v>0</v>
      </c>
      <c r="BR97">
        <f t="shared" si="48"/>
        <v>0</v>
      </c>
      <c r="BS97">
        <f t="shared" si="49"/>
        <v>0</v>
      </c>
      <c r="BT97">
        <f t="shared" si="50"/>
        <v>0</v>
      </c>
      <c r="BU97">
        <f t="shared" si="51"/>
        <v>0</v>
      </c>
      <c r="BV97" s="293">
        <f t="shared" si="52"/>
        <v>0</v>
      </c>
      <c r="BW97" s="352" t="str">
        <f>IF(BV97=0,"",
IF(SUM($BV$24:BV97)=1,BX97,
IF($BV$144&gt;SUM($BV$24:BV97),_xlfn.CONCAT(", ",BX97),
IF($BV$144=SUM($BV$24:BV97),_xlfn.CONCAT(" y ",BX97)))))</f>
        <v/>
      </c>
      <c r="BX97" s="120" t="s">
        <v>5267</v>
      </c>
      <c r="BY97" s="398">
        <f>IF(AND(CNGE_2026_M1_Secc1_Sub3!$S137&lt;&gt;"",CNGE_2026_M1_Secc1_Sub3!$S137&lt;&gt;1,COUNTA(H97:AZ97)&gt;0),1,0)</f>
        <v>0</v>
      </c>
      <c r="BZ97" s="290">
        <f t="shared" si="31"/>
        <v>0</v>
      </c>
      <c r="CA97" s="293">
        <f t="shared" si="53"/>
        <v>0</v>
      </c>
      <c r="CB97" s="283" t="str">
        <f>IF(CA97=0,"",
IF(SUM($CA$24:CA97)=1,CC97,
IF($CA$144&gt;SUM($CA$24:CA97),_xlfn.CONCAT(", ",CC97),
IF($CA$144=SUM($CA$24:CA97),_xlfn.CONCAT(" y ",CC97)))))</f>
        <v/>
      </c>
      <c r="CC97" s="33" t="s">
        <v>5267</v>
      </c>
      <c r="CD97" s="441">
        <f>IF(COUNTA(K97,T97,AC97,AL97,AU97)=SUM(CNGE_2026_M1_Secc1_Sub3!Y137),0,1)</f>
        <v>0</v>
      </c>
      <c r="CE97" s="282">
        <f t="shared" si="54"/>
        <v>0</v>
      </c>
      <c r="CF97" s="283" t="str">
        <f>IF(CE97=0,"",
IF(SUM($CE$24:CE97)=1,CG97,
IF($CE$144&gt;SUM($CE$24:CE97),_xlfn.CONCAT(", ",CG97),
IF($CE$144=SUM($CE$24:CE97),_xlfn.CONCAT(" y ",CG97)))))</f>
        <v/>
      </c>
      <c r="CG97" s="120" t="s">
        <v>5267</v>
      </c>
      <c r="CH97" s="370">
        <f>IF(OR(N97="NS",W97="NS",AF97="NS",AO97="NS",AX97="NS",CNGE_2026_M1_Secc1_Sub2!$M449="NS"),0,IF(AND(N97="NA",W97="NA",AF97="NA",AO97="NA",AX97="NA",CNGE_2026_M1_Secc1_Sub2!$M449="NA"),0,IF(SUM(N97,W97,AF97,AO97,AX97)&lt;=CNGE_2026_M1_Secc1_Sub2!$M449,0,1)))</f>
        <v>0</v>
      </c>
      <c r="CI97" s="371">
        <f>IF(OR(O97="NS",X97="NS",AG97="NS",AP97="NS",AY97="NS",CNGE_2026_M1_Secc1_Sub2!$S449="NS"),0,IF(AND(O97="NA",X97="NA",AG97="NA",AP97="NA",AY97="NA",CNGE_2026_M1_Secc1_Sub2!$S449="NA"),0,IF(SUM(O97,X97,AG97,AP97,AY97)&lt;=CNGE_2026_M1_Secc1_Sub2!$S449,0,1)))</f>
        <v>0</v>
      </c>
      <c r="CJ97" s="372">
        <f>IF(OR(P97="NS",Y97="NS",AH97="NS",AQ97="NS",AZ97="NS",CNGE_2026_M1_Secc1_Sub2!$Y449="NS"),0,IF(AND(P97="NA",Y97="NA",AH97="NA",AQ97="NA",AZ97="NA",CNGE_2026_M1_Secc1_Sub2!$Y449="NA"),0,IF(SUM(P97,Y97,AH97,AQ97,AZ97)&lt;=CNGE_2026_M1_Secc1_Sub2!$Y449,0,1)))</f>
        <v>0</v>
      </c>
      <c r="CK97" s="282">
        <f t="shared" si="55"/>
        <v>0</v>
      </c>
      <c r="CL97" s="283" t="str">
        <f>IF(CK97=0,"",
IF(SUM($CK$24:CK97)=1,CM97,
IF($CK$144&gt;SUM($CK$24:CK97),_xlfn.CONCAT(", ",CM97),
IF($CK$144=SUM($CK$24:CK97),_xlfn.CONCAT(" y ",CM97)))))</f>
        <v/>
      </c>
      <c r="CM97" s="33" t="s">
        <v>5267</v>
      </c>
      <c r="CN97" s="535">
        <f>SUM(CNGE_2026_M1_Secc1_Sub3!$Y137)</f>
        <v>0</v>
      </c>
      <c r="CO97" s="629" cm="1">
        <f t="array" aca="1" ref="CO97" ca="1">IF(OR(K97=" ",AND(EXACT(UPPER(TRIM(SUBSTITUTE(K97,CHAR(160)," "))),TRIM(SUBSTITUTE(K97,CHAR(160)," "))),SUMPRODUCT(--ISNUMBER(MATCH(MID(TRIM(SUBSTITUTE(K97,CHAR(160)," ")),ROW(INDIRECT("1:"&amp;LEN(TRIM(SUBSTITUTE(K97,CHAR(160)," "))))),1),{"A","B","C","D","E","F","G","H","I","J","K","L","M","N","O","P","Q","R","S","T","U","V","W","X","Y","Z","Ñ","0","1","2","3","4","5","6","7","8","9"," "},0)))=LEN(TRIM(SUBSTITUTE(K97,CHAR(160)," "))))),0,1)</f>
        <v>0</v>
      </c>
      <c r="CP97" s="629" cm="1">
        <f t="array" aca="1" ref="CP97" ca="1">IF(OR(T97=" ",AND(EXACT(UPPER(TRIM(SUBSTITUTE(T97,CHAR(160)," "))),TRIM(SUBSTITUTE(T97,CHAR(160)," "))),SUMPRODUCT(--ISNUMBER(MATCH(MID(TRIM(SUBSTITUTE(T97,CHAR(160)," ")),ROW(INDIRECT("1:"&amp;LEN(TRIM(SUBSTITUTE(T97,CHAR(160)," "))))),1),{"A","B","C","D","E","F","G","H","I","J","K","L","M","N","O","P","Q","R","S","T","U","V","W","X","Y","Z","Ñ","0","1","2","3","4","5","6","7","8","9"," "},0)))=LEN(TRIM(SUBSTITUTE(T97,CHAR(160)," "))))),0,1)</f>
        <v>0</v>
      </c>
      <c r="CQ97" s="629" cm="1">
        <f t="array" aca="1" ref="CQ97" ca="1">IF(OR(AC97=" ",AND(EXACT(UPPER(TRIM(SUBSTITUTE(AC97,CHAR(160)," "))),TRIM(SUBSTITUTE(AC97,CHAR(160)," "))),SUMPRODUCT(--ISNUMBER(MATCH(MID(TRIM(SUBSTITUTE(AC97,CHAR(160)," ")),ROW(INDIRECT("1:"&amp;LEN(TRIM(SUBSTITUTE(AC97,CHAR(160)," "))))),1),{"A","B","C","D","E","F","G","H","I","J","K","L","M","N","O","P","Q","R","S","T","U","V","W","X","Y","Z","Ñ","0","1","2","3","4","5","6","7","8","9"," "},0)))=LEN(TRIM(SUBSTITUTE(AC97,CHAR(160)," "))))),0,1)</f>
        <v>0</v>
      </c>
      <c r="CR97" s="629" cm="1">
        <f t="array" aca="1" ref="CR97" ca="1">IF(OR(AL97=" ",AND(EXACT(UPPER(TRIM(SUBSTITUTE(AL97,CHAR(160)," "))),TRIM(SUBSTITUTE(AL97,CHAR(160)," "))),SUMPRODUCT(--ISNUMBER(MATCH(MID(TRIM(SUBSTITUTE(AL97,CHAR(160)," ")),ROW(INDIRECT("1:"&amp;LEN(TRIM(SUBSTITUTE(AL97,CHAR(160)," "))))),1),{"A","B","C","D","E","F","G","H","I","J","K","L","M","N","O","P","Q","R","S","T","U","V","W","X","Y","Z","Ñ","0","1","2","3","4","5","6","7","8","9"," "},0)))=LEN(TRIM(SUBSTITUTE(AL97,CHAR(160)," "))))),0,1)</f>
        <v>0</v>
      </c>
      <c r="CS97" s="629" cm="1">
        <f t="array" aca="1" ref="CS97" ca="1">IF(OR(AU97=" ",AND(EXACT(UPPER(TRIM(SUBSTITUTE(AU97,CHAR(160)," "))),TRIM(SUBSTITUTE(AU97,CHAR(160)," "))),SUMPRODUCT(--ISNUMBER(MATCH(MID(TRIM(SUBSTITUTE(AU97,CHAR(160)," ")),ROW(INDIRECT("1:"&amp;LEN(TRIM(SUBSTITUTE(AU97,CHAR(160)," "))))),1),{"A","B","C","D","E","F","G","H","I","J","K","L","M","N","O","P","Q","R","S","T","U","V","W","X","Y","Z","Ñ","0","1","2","3","4","5","6","7","8","9"," "},0)))=LEN(TRIM(SUBSTITUTE(AU97,CHAR(160)," "))))),0,1)</f>
        <v>0</v>
      </c>
      <c r="CT97" s="634">
        <f t="shared" si="56"/>
        <v>0</v>
      </c>
      <c r="CU97" s="634">
        <f t="shared" si="57"/>
        <v>0</v>
      </c>
      <c r="CV97" s="634">
        <f t="shared" si="58"/>
        <v>0</v>
      </c>
      <c r="CW97" s="634">
        <f t="shared" si="59"/>
        <v>0</v>
      </c>
      <c r="CX97" s="634">
        <f t="shared" si="60"/>
        <v>0</v>
      </c>
      <c r="CY97" s="107"/>
      <c r="CZ97" s="107"/>
      <c r="DA97" s="107"/>
      <c r="DB97" s="107"/>
      <c r="DN97" s="107"/>
      <c r="DO97" s="107"/>
      <c r="DP97" s="107"/>
      <c r="DQ97" s="107"/>
      <c r="DR97" s="107"/>
      <c r="DS97" s="107"/>
      <c r="DT97" s="107"/>
      <c r="DU97" s="107"/>
      <c r="DV97" s="107"/>
      <c r="DY97"/>
    </row>
    <row r="98" spans="1:129" ht="15" customHeight="1">
      <c r="A98" s="128"/>
      <c r="C98" s="35" t="s">
        <v>5268</v>
      </c>
      <c r="D98" s="800" t="str">
        <f>IF(CNGE_2026_M1_Secc1_Sub1!$D115="","",CNGE_2026_M1_Secc1_Sub1!$D115)</f>
        <v/>
      </c>
      <c r="E98" s="723"/>
      <c r="F98" s="723"/>
      <c r="G98" s="724"/>
      <c r="H98" s="728"/>
      <c r="I98" s="714"/>
      <c r="J98" s="805"/>
      <c r="K98" s="847"/>
      <c r="L98" s="714"/>
      <c r="M98" s="805"/>
      <c r="N98" s="640"/>
      <c r="O98" s="638"/>
      <c r="P98" s="638"/>
      <c r="Q98" s="728"/>
      <c r="R98" s="714"/>
      <c r="S98" s="805"/>
      <c r="T98" s="847"/>
      <c r="U98" s="714"/>
      <c r="V98" s="805"/>
      <c r="W98" s="640"/>
      <c r="X98" s="638"/>
      <c r="Y98" s="638"/>
      <c r="Z98" s="728"/>
      <c r="AA98" s="714"/>
      <c r="AB98" s="805"/>
      <c r="AC98" s="847"/>
      <c r="AD98" s="714"/>
      <c r="AE98" s="805"/>
      <c r="AF98" s="640"/>
      <c r="AG98" s="638"/>
      <c r="AH98" s="638"/>
      <c r="AI98" s="728"/>
      <c r="AJ98" s="714"/>
      <c r="AK98" s="805"/>
      <c r="AL98" s="847"/>
      <c r="AM98" s="714"/>
      <c r="AN98" s="805"/>
      <c r="AO98" s="640"/>
      <c r="AP98" s="638"/>
      <c r="AQ98" s="638"/>
      <c r="AR98" s="728"/>
      <c r="AS98" s="714"/>
      <c r="AT98" s="805"/>
      <c r="AU98" s="847"/>
      <c r="AV98" s="714"/>
      <c r="AW98" s="805"/>
      <c r="AX98" s="640"/>
      <c r="AY98" s="638"/>
      <c r="AZ98" s="638"/>
      <c r="BB98">
        <f t="shared" si="32"/>
        <v>0</v>
      </c>
      <c r="BC98">
        <f t="shared" si="33"/>
        <v>0</v>
      </c>
      <c r="BD98">
        <f t="shared" si="34"/>
        <v>0</v>
      </c>
      <c r="BE98">
        <f t="shared" si="35"/>
        <v>0</v>
      </c>
      <c r="BF98">
        <f t="shared" si="36"/>
        <v>0</v>
      </c>
      <c r="BG98">
        <f t="shared" si="37"/>
        <v>0</v>
      </c>
      <c r="BH98">
        <f t="shared" si="38"/>
        <v>0</v>
      </c>
      <c r="BI98">
        <f t="shared" si="39"/>
        <v>0</v>
      </c>
      <c r="BJ98">
        <f t="shared" si="40"/>
        <v>0</v>
      </c>
      <c r="BK98">
        <f t="shared" si="41"/>
        <v>0</v>
      </c>
      <c r="BL98">
        <f t="shared" si="42"/>
        <v>0</v>
      </c>
      <c r="BM98">
        <f t="shared" si="43"/>
        <v>0</v>
      </c>
      <c r="BN98">
        <f t="shared" si="44"/>
        <v>0</v>
      </c>
      <c r="BO98">
        <f t="shared" si="45"/>
        <v>0</v>
      </c>
      <c r="BP98">
        <f t="shared" si="46"/>
        <v>0</v>
      </c>
      <c r="BQ98">
        <f t="shared" si="47"/>
        <v>0</v>
      </c>
      <c r="BR98">
        <f t="shared" si="48"/>
        <v>0</v>
      </c>
      <c r="BS98">
        <f t="shared" si="49"/>
        <v>0</v>
      </c>
      <c r="BT98">
        <f t="shared" si="50"/>
        <v>0</v>
      </c>
      <c r="BU98">
        <f t="shared" si="51"/>
        <v>0</v>
      </c>
      <c r="BV98" s="293">
        <f t="shared" si="52"/>
        <v>0</v>
      </c>
      <c r="BW98" s="352" t="str">
        <f>IF(BV98=0,"",
IF(SUM($BV$24:BV98)=1,BX98,
IF($BV$144&gt;SUM($BV$24:BV98),_xlfn.CONCAT(", ",BX98),
IF($BV$144=SUM($BV$24:BV98),_xlfn.CONCAT(" y ",BX98)))))</f>
        <v/>
      </c>
      <c r="BX98" s="120" t="s">
        <v>5269</v>
      </c>
      <c r="BY98" s="398">
        <f>IF(AND(CNGE_2026_M1_Secc1_Sub3!$S138&lt;&gt;"",CNGE_2026_M1_Secc1_Sub3!$S138&lt;&gt;1,COUNTA(H98:AZ98)&gt;0),1,0)</f>
        <v>0</v>
      </c>
      <c r="BZ98" s="290">
        <f t="shared" si="31"/>
        <v>0</v>
      </c>
      <c r="CA98" s="293">
        <f t="shared" si="53"/>
        <v>0</v>
      </c>
      <c r="CB98" s="283" t="str">
        <f>IF(CA98=0,"",
IF(SUM($CA$24:CA98)=1,CC98,
IF($CA$144&gt;SUM($CA$24:CA98),_xlfn.CONCAT(", ",CC98),
IF($CA$144=SUM($CA$24:CA98),_xlfn.CONCAT(" y ",CC98)))))</f>
        <v/>
      </c>
      <c r="CC98" s="33" t="s">
        <v>5269</v>
      </c>
      <c r="CD98" s="441">
        <f>IF(COUNTA(K98,T98,AC98,AL98,AU98)=SUM(CNGE_2026_M1_Secc1_Sub3!Y138),0,1)</f>
        <v>0</v>
      </c>
      <c r="CE98" s="282">
        <f t="shared" si="54"/>
        <v>0</v>
      </c>
      <c r="CF98" s="283" t="str">
        <f>IF(CE98=0,"",
IF(SUM($CE$24:CE98)=1,CG98,
IF($CE$144&gt;SUM($CE$24:CE98),_xlfn.CONCAT(", ",CG98),
IF($CE$144=SUM($CE$24:CE98),_xlfn.CONCAT(" y ",CG98)))))</f>
        <v/>
      </c>
      <c r="CG98" s="120" t="s">
        <v>5269</v>
      </c>
      <c r="CH98" s="370">
        <f>IF(OR(N98="NS",W98="NS",AF98="NS",AO98="NS",AX98="NS",CNGE_2026_M1_Secc1_Sub2!$M450="NS"),0,IF(AND(N98="NA",W98="NA",AF98="NA",AO98="NA",AX98="NA",CNGE_2026_M1_Secc1_Sub2!$M450="NA"),0,IF(SUM(N98,W98,AF98,AO98,AX98)&lt;=CNGE_2026_M1_Secc1_Sub2!$M450,0,1)))</f>
        <v>0</v>
      </c>
      <c r="CI98" s="371">
        <f>IF(OR(O98="NS",X98="NS",AG98="NS",AP98="NS",AY98="NS",CNGE_2026_M1_Secc1_Sub2!$S450="NS"),0,IF(AND(O98="NA",X98="NA",AG98="NA",AP98="NA",AY98="NA",CNGE_2026_M1_Secc1_Sub2!$S450="NA"),0,IF(SUM(O98,X98,AG98,AP98,AY98)&lt;=CNGE_2026_M1_Secc1_Sub2!$S450,0,1)))</f>
        <v>0</v>
      </c>
      <c r="CJ98" s="372">
        <f>IF(OR(P98="NS",Y98="NS",AH98="NS",AQ98="NS",AZ98="NS",CNGE_2026_M1_Secc1_Sub2!$Y450="NS"),0,IF(AND(P98="NA",Y98="NA",AH98="NA",AQ98="NA",AZ98="NA",CNGE_2026_M1_Secc1_Sub2!$Y450="NA"),0,IF(SUM(P98,Y98,AH98,AQ98,AZ98)&lt;=CNGE_2026_M1_Secc1_Sub2!$Y450,0,1)))</f>
        <v>0</v>
      </c>
      <c r="CK98" s="282">
        <f t="shared" si="55"/>
        <v>0</v>
      </c>
      <c r="CL98" s="283" t="str">
        <f>IF(CK98=0,"",
IF(SUM($CK$24:CK98)=1,CM98,
IF($CK$144&gt;SUM($CK$24:CK98),_xlfn.CONCAT(", ",CM98),
IF($CK$144=SUM($CK$24:CK98),_xlfn.CONCAT(" y ",CM98)))))</f>
        <v/>
      </c>
      <c r="CM98" s="33" t="s">
        <v>5269</v>
      </c>
      <c r="CN98" s="535">
        <f>SUM(CNGE_2026_M1_Secc1_Sub3!$Y138)</f>
        <v>0</v>
      </c>
      <c r="CO98" s="629" cm="1">
        <f t="array" aca="1" ref="CO98" ca="1">IF(OR(K98=" ",AND(EXACT(UPPER(TRIM(SUBSTITUTE(K98,CHAR(160)," "))),TRIM(SUBSTITUTE(K98,CHAR(160)," "))),SUMPRODUCT(--ISNUMBER(MATCH(MID(TRIM(SUBSTITUTE(K98,CHAR(160)," ")),ROW(INDIRECT("1:"&amp;LEN(TRIM(SUBSTITUTE(K98,CHAR(160)," "))))),1),{"A","B","C","D","E","F","G","H","I","J","K","L","M","N","O","P","Q","R","S","T","U","V","W","X","Y","Z","Ñ","0","1","2","3","4","5","6","7","8","9"," "},0)))=LEN(TRIM(SUBSTITUTE(K98,CHAR(160)," "))))),0,1)</f>
        <v>0</v>
      </c>
      <c r="CP98" s="629" cm="1">
        <f t="array" aca="1" ref="CP98" ca="1">IF(OR(T98=" ",AND(EXACT(UPPER(TRIM(SUBSTITUTE(T98,CHAR(160)," "))),TRIM(SUBSTITUTE(T98,CHAR(160)," "))),SUMPRODUCT(--ISNUMBER(MATCH(MID(TRIM(SUBSTITUTE(T98,CHAR(160)," ")),ROW(INDIRECT("1:"&amp;LEN(TRIM(SUBSTITUTE(T98,CHAR(160)," "))))),1),{"A","B","C","D","E","F","G","H","I","J","K","L","M","N","O","P","Q","R","S","T","U","V","W","X","Y","Z","Ñ","0","1","2","3","4","5","6","7","8","9"," "},0)))=LEN(TRIM(SUBSTITUTE(T98,CHAR(160)," "))))),0,1)</f>
        <v>0</v>
      </c>
      <c r="CQ98" s="629" cm="1">
        <f t="array" aca="1" ref="CQ98" ca="1">IF(OR(AC98=" ",AND(EXACT(UPPER(TRIM(SUBSTITUTE(AC98,CHAR(160)," "))),TRIM(SUBSTITUTE(AC98,CHAR(160)," "))),SUMPRODUCT(--ISNUMBER(MATCH(MID(TRIM(SUBSTITUTE(AC98,CHAR(160)," ")),ROW(INDIRECT("1:"&amp;LEN(TRIM(SUBSTITUTE(AC98,CHAR(160)," "))))),1),{"A","B","C","D","E","F","G","H","I","J","K","L","M","N","O","P","Q","R","S","T","U","V","W","X","Y","Z","Ñ","0","1","2","3","4","5","6","7","8","9"," "},0)))=LEN(TRIM(SUBSTITUTE(AC98,CHAR(160)," "))))),0,1)</f>
        <v>0</v>
      </c>
      <c r="CR98" s="629" cm="1">
        <f t="array" aca="1" ref="CR98" ca="1">IF(OR(AL98=" ",AND(EXACT(UPPER(TRIM(SUBSTITUTE(AL98,CHAR(160)," "))),TRIM(SUBSTITUTE(AL98,CHAR(160)," "))),SUMPRODUCT(--ISNUMBER(MATCH(MID(TRIM(SUBSTITUTE(AL98,CHAR(160)," ")),ROW(INDIRECT("1:"&amp;LEN(TRIM(SUBSTITUTE(AL98,CHAR(160)," "))))),1),{"A","B","C","D","E","F","G","H","I","J","K","L","M","N","O","P","Q","R","S","T","U","V","W","X","Y","Z","Ñ","0","1","2","3","4","5","6","7","8","9"," "},0)))=LEN(TRIM(SUBSTITUTE(AL98,CHAR(160)," "))))),0,1)</f>
        <v>0</v>
      </c>
      <c r="CS98" s="629" cm="1">
        <f t="array" aca="1" ref="CS98" ca="1">IF(OR(AU98=" ",AND(EXACT(UPPER(TRIM(SUBSTITUTE(AU98,CHAR(160)," "))),TRIM(SUBSTITUTE(AU98,CHAR(160)," "))),SUMPRODUCT(--ISNUMBER(MATCH(MID(TRIM(SUBSTITUTE(AU98,CHAR(160)," ")),ROW(INDIRECT("1:"&amp;LEN(TRIM(SUBSTITUTE(AU98,CHAR(160)," "))))),1),{"A","B","C","D","E","F","G","H","I","J","K","L","M","N","O","P","Q","R","S","T","U","V","W","X","Y","Z","Ñ","0","1","2","3","4","5","6","7","8","9"," "},0)))=LEN(TRIM(SUBSTITUTE(AU98,CHAR(160)," "))))),0,1)</f>
        <v>0</v>
      </c>
      <c r="CT98" s="634">
        <f t="shared" si="56"/>
        <v>0</v>
      </c>
      <c r="CU98" s="634">
        <f t="shared" si="57"/>
        <v>0</v>
      </c>
      <c r="CV98" s="634">
        <f t="shared" si="58"/>
        <v>0</v>
      </c>
      <c r="CW98" s="634">
        <f t="shared" si="59"/>
        <v>0</v>
      </c>
      <c r="CX98" s="634">
        <f t="shared" si="60"/>
        <v>0</v>
      </c>
      <c r="CY98" s="107"/>
      <c r="CZ98" s="107"/>
      <c r="DA98" s="107"/>
      <c r="DB98" s="107"/>
      <c r="DN98" s="107"/>
      <c r="DO98" s="107"/>
      <c r="DP98" s="107"/>
      <c r="DQ98" s="107"/>
      <c r="DR98" s="107"/>
      <c r="DS98" s="107"/>
      <c r="DT98" s="107"/>
      <c r="DU98" s="107"/>
      <c r="DV98" s="107"/>
      <c r="DY98"/>
    </row>
    <row r="99" spans="1:129" ht="15" customHeight="1">
      <c r="A99" s="128"/>
      <c r="C99" s="35" t="s">
        <v>5270</v>
      </c>
      <c r="D99" s="800" t="str">
        <f>IF(CNGE_2026_M1_Secc1_Sub1!$D116="","",CNGE_2026_M1_Secc1_Sub1!$D116)</f>
        <v/>
      </c>
      <c r="E99" s="723"/>
      <c r="F99" s="723"/>
      <c r="G99" s="724"/>
      <c r="H99" s="728"/>
      <c r="I99" s="714"/>
      <c r="J99" s="805"/>
      <c r="K99" s="847"/>
      <c r="L99" s="714"/>
      <c r="M99" s="805"/>
      <c r="N99" s="640"/>
      <c r="O99" s="638"/>
      <c r="P99" s="638"/>
      <c r="Q99" s="728"/>
      <c r="R99" s="714"/>
      <c r="S99" s="805"/>
      <c r="T99" s="847"/>
      <c r="U99" s="714"/>
      <c r="V99" s="805"/>
      <c r="W99" s="640"/>
      <c r="X99" s="638"/>
      <c r="Y99" s="638"/>
      <c r="Z99" s="728"/>
      <c r="AA99" s="714"/>
      <c r="AB99" s="805"/>
      <c r="AC99" s="847"/>
      <c r="AD99" s="714"/>
      <c r="AE99" s="805"/>
      <c r="AF99" s="640"/>
      <c r="AG99" s="638"/>
      <c r="AH99" s="638"/>
      <c r="AI99" s="728"/>
      <c r="AJ99" s="714"/>
      <c r="AK99" s="805"/>
      <c r="AL99" s="847"/>
      <c r="AM99" s="714"/>
      <c r="AN99" s="805"/>
      <c r="AO99" s="640"/>
      <c r="AP99" s="638"/>
      <c r="AQ99" s="638"/>
      <c r="AR99" s="728"/>
      <c r="AS99" s="714"/>
      <c r="AT99" s="805"/>
      <c r="AU99" s="847"/>
      <c r="AV99" s="714"/>
      <c r="AW99" s="805"/>
      <c r="AX99" s="640"/>
      <c r="AY99" s="638"/>
      <c r="AZ99" s="638"/>
      <c r="BB99">
        <f t="shared" si="32"/>
        <v>0</v>
      </c>
      <c r="BC99">
        <f t="shared" si="33"/>
        <v>0</v>
      </c>
      <c r="BD99">
        <f t="shared" si="34"/>
        <v>0</v>
      </c>
      <c r="BE99">
        <f t="shared" si="35"/>
        <v>0</v>
      </c>
      <c r="BF99">
        <f t="shared" si="36"/>
        <v>0</v>
      </c>
      <c r="BG99">
        <f t="shared" si="37"/>
        <v>0</v>
      </c>
      <c r="BH99">
        <f t="shared" si="38"/>
        <v>0</v>
      </c>
      <c r="BI99">
        <f t="shared" si="39"/>
        <v>0</v>
      </c>
      <c r="BJ99">
        <f t="shared" si="40"/>
        <v>0</v>
      </c>
      <c r="BK99">
        <f t="shared" si="41"/>
        <v>0</v>
      </c>
      <c r="BL99">
        <f t="shared" si="42"/>
        <v>0</v>
      </c>
      <c r="BM99">
        <f t="shared" si="43"/>
        <v>0</v>
      </c>
      <c r="BN99">
        <f t="shared" si="44"/>
        <v>0</v>
      </c>
      <c r="BO99">
        <f t="shared" si="45"/>
        <v>0</v>
      </c>
      <c r="BP99">
        <f t="shared" si="46"/>
        <v>0</v>
      </c>
      <c r="BQ99">
        <f t="shared" si="47"/>
        <v>0</v>
      </c>
      <c r="BR99">
        <f t="shared" si="48"/>
        <v>0</v>
      </c>
      <c r="BS99">
        <f t="shared" si="49"/>
        <v>0</v>
      </c>
      <c r="BT99">
        <f t="shared" si="50"/>
        <v>0</v>
      </c>
      <c r="BU99">
        <f t="shared" si="51"/>
        <v>0</v>
      </c>
      <c r="BV99" s="293">
        <f t="shared" si="52"/>
        <v>0</v>
      </c>
      <c r="BW99" s="352" t="str">
        <f>IF(BV99=0,"",
IF(SUM($BV$24:BV99)=1,BX99,
IF($BV$144&gt;SUM($BV$24:BV99),_xlfn.CONCAT(", ",BX99),
IF($BV$144=SUM($BV$24:BV99),_xlfn.CONCAT(" y ",BX99)))))</f>
        <v/>
      </c>
      <c r="BX99" s="120" t="s">
        <v>5271</v>
      </c>
      <c r="BY99" s="398">
        <f>IF(AND(CNGE_2026_M1_Secc1_Sub3!$S139&lt;&gt;"",CNGE_2026_M1_Secc1_Sub3!$S139&lt;&gt;1,COUNTA(H99:AZ99)&gt;0),1,0)</f>
        <v>0</v>
      </c>
      <c r="BZ99" s="290">
        <f t="shared" si="31"/>
        <v>0</v>
      </c>
      <c r="CA99" s="293">
        <f t="shared" si="53"/>
        <v>0</v>
      </c>
      <c r="CB99" s="283" t="str">
        <f>IF(CA99=0,"",
IF(SUM($CA$24:CA99)=1,CC99,
IF($CA$144&gt;SUM($CA$24:CA99),_xlfn.CONCAT(", ",CC99),
IF($CA$144=SUM($CA$24:CA99),_xlfn.CONCAT(" y ",CC99)))))</f>
        <v/>
      </c>
      <c r="CC99" s="33" t="s">
        <v>5271</v>
      </c>
      <c r="CD99" s="441">
        <f>IF(COUNTA(K99,T99,AC99,AL99,AU99)=SUM(CNGE_2026_M1_Secc1_Sub3!Y139),0,1)</f>
        <v>0</v>
      </c>
      <c r="CE99" s="282">
        <f t="shared" si="54"/>
        <v>0</v>
      </c>
      <c r="CF99" s="283" t="str">
        <f>IF(CE99=0,"",
IF(SUM($CE$24:CE99)=1,CG99,
IF($CE$144&gt;SUM($CE$24:CE99),_xlfn.CONCAT(", ",CG99),
IF($CE$144=SUM($CE$24:CE99),_xlfn.CONCAT(" y ",CG99)))))</f>
        <v/>
      </c>
      <c r="CG99" s="120" t="s">
        <v>5271</v>
      </c>
      <c r="CH99" s="370">
        <f>IF(OR(N99="NS",W99="NS",AF99="NS",AO99="NS",AX99="NS",CNGE_2026_M1_Secc1_Sub2!$M451="NS"),0,IF(AND(N99="NA",W99="NA",AF99="NA",AO99="NA",AX99="NA",CNGE_2026_M1_Secc1_Sub2!$M451="NA"),0,IF(SUM(N99,W99,AF99,AO99,AX99)&lt;=CNGE_2026_M1_Secc1_Sub2!$M451,0,1)))</f>
        <v>0</v>
      </c>
      <c r="CI99" s="371">
        <f>IF(OR(O99="NS",X99="NS",AG99="NS",AP99="NS",AY99="NS",CNGE_2026_M1_Secc1_Sub2!$S451="NS"),0,IF(AND(O99="NA",X99="NA",AG99="NA",AP99="NA",AY99="NA",CNGE_2026_M1_Secc1_Sub2!$S451="NA"),0,IF(SUM(O99,X99,AG99,AP99,AY99)&lt;=CNGE_2026_M1_Secc1_Sub2!$S451,0,1)))</f>
        <v>0</v>
      </c>
      <c r="CJ99" s="372">
        <f>IF(OR(P99="NS",Y99="NS",AH99="NS",AQ99="NS",AZ99="NS",CNGE_2026_M1_Secc1_Sub2!$Y451="NS"),0,IF(AND(P99="NA",Y99="NA",AH99="NA",AQ99="NA",AZ99="NA",CNGE_2026_M1_Secc1_Sub2!$Y451="NA"),0,IF(SUM(P99,Y99,AH99,AQ99,AZ99)&lt;=CNGE_2026_M1_Secc1_Sub2!$Y451,0,1)))</f>
        <v>0</v>
      </c>
      <c r="CK99" s="282">
        <f t="shared" si="55"/>
        <v>0</v>
      </c>
      <c r="CL99" s="283" t="str">
        <f>IF(CK99=0,"",
IF(SUM($CK$24:CK99)=1,CM99,
IF($CK$144&gt;SUM($CK$24:CK99),_xlfn.CONCAT(", ",CM99),
IF($CK$144=SUM($CK$24:CK99),_xlfn.CONCAT(" y ",CM99)))))</f>
        <v/>
      </c>
      <c r="CM99" s="33" t="s">
        <v>5271</v>
      </c>
      <c r="CN99" s="535">
        <f>SUM(CNGE_2026_M1_Secc1_Sub3!$Y139)</f>
        <v>0</v>
      </c>
      <c r="CO99" s="629" cm="1">
        <f t="array" aca="1" ref="CO99" ca="1">IF(OR(K99=" ",AND(EXACT(UPPER(TRIM(SUBSTITUTE(K99,CHAR(160)," "))),TRIM(SUBSTITUTE(K99,CHAR(160)," "))),SUMPRODUCT(--ISNUMBER(MATCH(MID(TRIM(SUBSTITUTE(K99,CHAR(160)," ")),ROW(INDIRECT("1:"&amp;LEN(TRIM(SUBSTITUTE(K99,CHAR(160)," "))))),1),{"A","B","C","D","E","F","G","H","I","J","K","L","M","N","O","P","Q","R","S","T","U","V","W","X","Y","Z","Ñ","0","1","2","3","4","5","6","7","8","9"," "},0)))=LEN(TRIM(SUBSTITUTE(K99,CHAR(160)," "))))),0,1)</f>
        <v>0</v>
      </c>
      <c r="CP99" s="629" cm="1">
        <f t="array" aca="1" ref="CP99" ca="1">IF(OR(T99=" ",AND(EXACT(UPPER(TRIM(SUBSTITUTE(T99,CHAR(160)," "))),TRIM(SUBSTITUTE(T99,CHAR(160)," "))),SUMPRODUCT(--ISNUMBER(MATCH(MID(TRIM(SUBSTITUTE(T99,CHAR(160)," ")),ROW(INDIRECT("1:"&amp;LEN(TRIM(SUBSTITUTE(T99,CHAR(160)," "))))),1),{"A","B","C","D","E","F","G","H","I","J","K","L","M","N","O","P","Q","R","S","T","U","V","W","X","Y","Z","Ñ","0","1","2","3","4","5","6","7","8","9"," "},0)))=LEN(TRIM(SUBSTITUTE(T99,CHAR(160)," "))))),0,1)</f>
        <v>0</v>
      </c>
      <c r="CQ99" s="629" cm="1">
        <f t="array" aca="1" ref="CQ99" ca="1">IF(OR(AC99=" ",AND(EXACT(UPPER(TRIM(SUBSTITUTE(AC99,CHAR(160)," "))),TRIM(SUBSTITUTE(AC99,CHAR(160)," "))),SUMPRODUCT(--ISNUMBER(MATCH(MID(TRIM(SUBSTITUTE(AC99,CHAR(160)," ")),ROW(INDIRECT("1:"&amp;LEN(TRIM(SUBSTITUTE(AC99,CHAR(160)," "))))),1),{"A","B","C","D","E","F","G","H","I","J","K","L","M","N","O","P","Q","R","S","T","U","V","W","X","Y","Z","Ñ","0","1","2","3","4","5","6","7","8","9"," "},0)))=LEN(TRIM(SUBSTITUTE(AC99,CHAR(160)," "))))),0,1)</f>
        <v>0</v>
      </c>
      <c r="CR99" s="629" cm="1">
        <f t="array" aca="1" ref="CR99" ca="1">IF(OR(AL99=" ",AND(EXACT(UPPER(TRIM(SUBSTITUTE(AL99,CHAR(160)," "))),TRIM(SUBSTITUTE(AL99,CHAR(160)," "))),SUMPRODUCT(--ISNUMBER(MATCH(MID(TRIM(SUBSTITUTE(AL99,CHAR(160)," ")),ROW(INDIRECT("1:"&amp;LEN(TRIM(SUBSTITUTE(AL99,CHAR(160)," "))))),1),{"A","B","C","D","E","F","G","H","I","J","K","L","M","N","O","P","Q","R","S","T","U","V","W","X","Y","Z","Ñ","0","1","2","3","4","5","6","7","8","9"," "},0)))=LEN(TRIM(SUBSTITUTE(AL99,CHAR(160)," "))))),0,1)</f>
        <v>0</v>
      </c>
      <c r="CS99" s="629" cm="1">
        <f t="array" aca="1" ref="CS99" ca="1">IF(OR(AU99=" ",AND(EXACT(UPPER(TRIM(SUBSTITUTE(AU99,CHAR(160)," "))),TRIM(SUBSTITUTE(AU99,CHAR(160)," "))),SUMPRODUCT(--ISNUMBER(MATCH(MID(TRIM(SUBSTITUTE(AU99,CHAR(160)," ")),ROW(INDIRECT("1:"&amp;LEN(TRIM(SUBSTITUTE(AU99,CHAR(160)," "))))),1),{"A","B","C","D","E","F","G","H","I","J","K","L","M","N","O","P","Q","R","S","T","U","V","W","X","Y","Z","Ñ","0","1","2","3","4","5","6","7","8","9"," "},0)))=LEN(TRIM(SUBSTITUTE(AU99,CHAR(160)," "))))),0,1)</f>
        <v>0</v>
      </c>
      <c r="CT99" s="634">
        <f t="shared" si="56"/>
        <v>0</v>
      </c>
      <c r="CU99" s="634">
        <f t="shared" si="57"/>
        <v>0</v>
      </c>
      <c r="CV99" s="634">
        <f t="shared" si="58"/>
        <v>0</v>
      </c>
      <c r="CW99" s="634">
        <f t="shared" si="59"/>
        <v>0</v>
      </c>
      <c r="CX99" s="634">
        <f t="shared" si="60"/>
        <v>0</v>
      </c>
      <c r="CY99" s="107"/>
      <c r="CZ99" s="107"/>
      <c r="DA99" s="107"/>
      <c r="DB99" s="107"/>
      <c r="DN99" s="107"/>
      <c r="DO99" s="107"/>
      <c r="DP99" s="107"/>
      <c r="DQ99" s="107"/>
      <c r="DR99" s="107"/>
      <c r="DS99" s="107"/>
      <c r="DT99" s="107"/>
      <c r="DU99" s="107"/>
      <c r="DV99" s="107"/>
      <c r="DY99"/>
    </row>
    <row r="100" spans="1:129" ht="15" customHeight="1">
      <c r="A100" s="128"/>
      <c r="C100" s="35" t="s">
        <v>5272</v>
      </c>
      <c r="D100" s="800" t="str">
        <f>IF(CNGE_2026_M1_Secc1_Sub1!$D117="","",CNGE_2026_M1_Secc1_Sub1!$D117)</f>
        <v/>
      </c>
      <c r="E100" s="723"/>
      <c r="F100" s="723"/>
      <c r="G100" s="724"/>
      <c r="H100" s="728"/>
      <c r="I100" s="714"/>
      <c r="J100" s="805"/>
      <c r="K100" s="847"/>
      <c r="L100" s="714"/>
      <c r="M100" s="805"/>
      <c r="N100" s="640"/>
      <c r="O100" s="638"/>
      <c r="P100" s="638"/>
      <c r="Q100" s="728"/>
      <c r="R100" s="714"/>
      <c r="S100" s="805"/>
      <c r="T100" s="847"/>
      <c r="U100" s="714"/>
      <c r="V100" s="805"/>
      <c r="W100" s="640"/>
      <c r="X100" s="638"/>
      <c r="Y100" s="638"/>
      <c r="Z100" s="728"/>
      <c r="AA100" s="714"/>
      <c r="AB100" s="805"/>
      <c r="AC100" s="847"/>
      <c r="AD100" s="714"/>
      <c r="AE100" s="805"/>
      <c r="AF100" s="640"/>
      <c r="AG100" s="638"/>
      <c r="AH100" s="638"/>
      <c r="AI100" s="728"/>
      <c r="AJ100" s="714"/>
      <c r="AK100" s="805"/>
      <c r="AL100" s="847"/>
      <c r="AM100" s="714"/>
      <c r="AN100" s="805"/>
      <c r="AO100" s="640"/>
      <c r="AP100" s="638"/>
      <c r="AQ100" s="638"/>
      <c r="AR100" s="728"/>
      <c r="AS100" s="714"/>
      <c r="AT100" s="805"/>
      <c r="AU100" s="847"/>
      <c r="AV100" s="714"/>
      <c r="AW100" s="805"/>
      <c r="AX100" s="640"/>
      <c r="AY100" s="638"/>
      <c r="AZ100" s="638"/>
      <c r="BB100">
        <f t="shared" si="32"/>
        <v>0</v>
      </c>
      <c r="BC100">
        <f t="shared" si="33"/>
        <v>0</v>
      </c>
      <c r="BD100">
        <f t="shared" si="34"/>
        <v>0</v>
      </c>
      <c r="BE100">
        <f t="shared" si="35"/>
        <v>0</v>
      </c>
      <c r="BF100">
        <f t="shared" si="36"/>
        <v>0</v>
      </c>
      <c r="BG100">
        <f t="shared" si="37"/>
        <v>0</v>
      </c>
      <c r="BH100">
        <f t="shared" si="38"/>
        <v>0</v>
      </c>
      <c r="BI100">
        <f t="shared" si="39"/>
        <v>0</v>
      </c>
      <c r="BJ100">
        <f t="shared" si="40"/>
        <v>0</v>
      </c>
      <c r="BK100">
        <f t="shared" si="41"/>
        <v>0</v>
      </c>
      <c r="BL100">
        <f t="shared" si="42"/>
        <v>0</v>
      </c>
      <c r="BM100">
        <f t="shared" si="43"/>
        <v>0</v>
      </c>
      <c r="BN100">
        <f t="shared" si="44"/>
        <v>0</v>
      </c>
      <c r="BO100">
        <f t="shared" si="45"/>
        <v>0</v>
      </c>
      <c r="BP100">
        <f t="shared" si="46"/>
        <v>0</v>
      </c>
      <c r="BQ100">
        <f t="shared" si="47"/>
        <v>0</v>
      </c>
      <c r="BR100">
        <f t="shared" si="48"/>
        <v>0</v>
      </c>
      <c r="BS100">
        <f t="shared" si="49"/>
        <v>0</v>
      </c>
      <c r="BT100">
        <f t="shared" si="50"/>
        <v>0</v>
      </c>
      <c r="BU100">
        <f t="shared" si="51"/>
        <v>0</v>
      </c>
      <c r="BV100" s="293">
        <f t="shared" si="52"/>
        <v>0</v>
      </c>
      <c r="BW100" s="352" t="str">
        <f>IF(BV100=0,"",
IF(SUM($BV$24:BV100)=1,BX100,
IF($BV$144&gt;SUM($BV$24:BV100),_xlfn.CONCAT(", ",BX100),
IF($BV$144=SUM($BV$24:BV100),_xlfn.CONCAT(" y ",BX100)))))</f>
        <v/>
      </c>
      <c r="BX100" s="120" t="s">
        <v>5273</v>
      </c>
      <c r="BY100" s="398">
        <f>IF(AND(CNGE_2026_M1_Secc1_Sub3!$S140&lt;&gt;"",CNGE_2026_M1_Secc1_Sub3!$S140&lt;&gt;1,COUNTA(H100:AZ100)&gt;0),1,0)</f>
        <v>0</v>
      </c>
      <c r="BZ100" s="290">
        <f t="shared" si="31"/>
        <v>0</v>
      </c>
      <c r="CA100" s="293">
        <f t="shared" si="53"/>
        <v>0</v>
      </c>
      <c r="CB100" s="283" t="str">
        <f>IF(CA100=0,"",
IF(SUM($CA$24:CA100)=1,CC100,
IF($CA$144&gt;SUM($CA$24:CA100),_xlfn.CONCAT(", ",CC100),
IF($CA$144=SUM($CA$24:CA100),_xlfn.CONCAT(" y ",CC100)))))</f>
        <v/>
      </c>
      <c r="CC100" s="33" t="s">
        <v>5273</v>
      </c>
      <c r="CD100" s="441">
        <f>IF(COUNTA(K100,T100,AC100,AL100,AU100)=SUM(CNGE_2026_M1_Secc1_Sub3!Y140),0,1)</f>
        <v>0</v>
      </c>
      <c r="CE100" s="282">
        <f t="shared" si="54"/>
        <v>0</v>
      </c>
      <c r="CF100" s="283" t="str">
        <f>IF(CE100=0,"",
IF(SUM($CE$24:CE100)=1,CG100,
IF($CE$144&gt;SUM($CE$24:CE100),_xlfn.CONCAT(", ",CG100),
IF($CE$144=SUM($CE$24:CE100),_xlfn.CONCAT(" y ",CG100)))))</f>
        <v/>
      </c>
      <c r="CG100" s="120" t="s">
        <v>5273</v>
      </c>
      <c r="CH100" s="370">
        <f>IF(OR(N100="NS",W100="NS",AF100="NS",AO100="NS",AX100="NS",CNGE_2026_M1_Secc1_Sub2!$M452="NS"),0,IF(AND(N100="NA",W100="NA",AF100="NA",AO100="NA",AX100="NA",CNGE_2026_M1_Secc1_Sub2!$M452="NA"),0,IF(SUM(N100,W100,AF100,AO100,AX100)&lt;=CNGE_2026_M1_Secc1_Sub2!$M452,0,1)))</f>
        <v>0</v>
      </c>
      <c r="CI100" s="371">
        <f>IF(OR(O100="NS",X100="NS",AG100="NS",AP100="NS",AY100="NS",CNGE_2026_M1_Secc1_Sub2!$S452="NS"),0,IF(AND(O100="NA",X100="NA",AG100="NA",AP100="NA",AY100="NA",CNGE_2026_M1_Secc1_Sub2!$S452="NA"),0,IF(SUM(O100,X100,AG100,AP100,AY100)&lt;=CNGE_2026_M1_Secc1_Sub2!$S452,0,1)))</f>
        <v>0</v>
      </c>
      <c r="CJ100" s="372">
        <f>IF(OR(P100="NS",Y100="NS",AH100="NS",AQ100="NS",AZ100="NS",CNGE_2026_M1_Secc1_Sub2!$Y452="NS"),0,IF(AND(P100="NA",Y100="NA",AH100="NA",AQ100="NA",AZ100="NA",CNGE_2026_M1_Secc1_Sub2!$Y452="NA"),0,IF(SUM(P100,Y100,AH100,AQ100,AZ100)&lt;=CNGE_2026_M1_Secc1_Sub2!$Y452,0,1)))</f>
        <v>0</v>
      </c>
      <c r="CK100" s="282">
        <f t="shared" si="55"/>
        <v>0</v>
      </c>
      <c r="CL100" s="283" t="str">
        <f>IF(CK100=0,"",
IF(SUM($CK$24:CK100)=1,CM100,
IF($CK$144&gt;SUM($CK$24:CK100),_xlfn.CONCAT(", ",CM100),
IF($CK$144=SUM($CK$24:CK100),_xlfn.CONCAT(" y ",CM100)))))</f>
        <v/>
      </c>
      <c r="CM100" s="33" t="s">
        <v>5273</v>
      </c>
      <c r="CN100" s="535">
        <f>SUM(CNGE_2026_M1_Secc1_Sub3!$Y140)</f>
        <v>0</v>
      </c>
      <c r="CO100" s="629" cm="1">
        <f t="array" aca="1" ref="CO100" ca="1">IF(OR(K100=" ",AND(EXACT(UPPER(TRIM(SUBSTITUTE(K100,CHAR(160)," "))),TRIM(SUBSTITUTE(K100,CHAR(160)," "))),SUMPRODUCT(--ISNUMBER(MATCH(MID(TRIM(SUBSTITUTE(K100,CHAR(160)," ")),ROW(INDIRECT("1:"&amp;LEN(TRIM(SUBSTITUTE(K100,CHAR(160)," "))))),1),{"A","B","C","D","E","F","G","H","I","J","K","L","M","N","O","P","Q","R","S","T","U","V","W","X","Y","Z","Ñ","0","1","2","3","4","5","6","7","8","9"," "},0)))=LEN(TRIM(SUBSTITUTE(K100,CHAR(160)," "))))),0,1)</f>
        <v>0</v>
      </c>
      <c r="CP100" s="629" cm="1">
        <f t="array" aca="1" ref="CP100" ca="1">IF(OR(T100=" ",AND(EXACT(UPPER(TRIM(SUBSTITUTE(T100,CHAR(160)," "))),TRIM(SUBSTITUTE(T100,CHAR(160)," "))),SUMPRODUCT(--ISNUMBER(MATCH(MID(TRIM(SUBSTITUTE(T100,CHAR(160)," ")),ROW(INDIRECT("1:"&amp;LEN(TRIM(SUBSTITUTE(T100,CHAR(160)," "))))),1),{"A","B","C","D","E","F","G","H","I","J","K","L","M","N","O","P","Q","R","S","T","U","V","W","X","Y","Z","Ñ","0","1","2","3","4","5","6","7","8","9"," "},0)))=LEN(TRIM(SUBSTITUTE(T100,CHAR(160)," "))))),0,1)</f>
        <v>0</v>
      </c>
      <c r="CQ100" s="629" cm="1">
        <f t="array" aca="1" ref="CQ100" ca="1">IF(OR(AC100=" ",AND(EXACT(UPPER(TRIM(SUBSTITUTE(AC100,CHAR(160)," "))),TRIM(SUBSTITUTE(AC100,CHAR(160)," "))),SUMPRODUCT(--ISNUMBER(MATCH(MID(TRIM(SUBSTITUTE(AC100,CHAR(160)," ")),ROW(INDIRECT("1:"&amp;LEN(TRIM(SUBSTITUTE(AC100,CHAR(160)," "))))),1),{"A","B","C","D","E","F","G","H","I","J","K","L","M","N","O","P","Q","R","S","T","U","V","W","X","Y","Z","Ñ","0","1","2","3","4","5","6","7","8","9"," "},0)))=LEN(TRIM(SUBSTITUTE(AC100,CHAR(160)," "))))),0,1)</f>
        <v>0</v>
      </c>
      <c r="CR100" s="629" cm="1">
        <f t="array" aca="1" ref="CR100" ca="1">IF(OR(AL100=" ",AND(EXACT(UPPER(TRIM(SUBSTITUTE(AL100,CHAR(160)," "))),TRIM(SUBSTITUTE(AL100,CHAR(160)," "))),SUMPRODUCT(--ISNUMBER(MATCH(MID(TRIM(SUBSTITUTE(AL100,CHAR(160)," ")),ROW(INDIRECT("1:"&amp;LEN(TRIM(SUBSTITUTE(AL100,CHAR(160)," "))))),1),{"A","B","C","D","E","F","G","H","I","J","K","L","M","N","O","P","Q","R","S","T","U","V","W","X","Y","Z","Ñ","0","1","2","3","4","5","6","7","8","9"," "},0)))=LEN(TRIM(SUBSTITUTE(AL100,CHAR(160)," "))))),0,1)</f>
        <v>0</v>
      </c>
      <c r="CS100" s="629" cm="1">
        <f t="array" aca="1" ref="CS100" ca="1">IF(OR(AU100=" ",AND(EXACT(UPPER(TRIM(SUBSTITUTE(AU100,CHAR(160)," "))),TRIM(SUBSTITUTE(AU100,CHAR(160)," "))),SUMPRODUCT(--ISNUMBER(MATCH(MID(TRIM(SUBSTITUTE(AU100,CHAR(160)," ")),ROW(INDIRECT("1:"&amp;LEN(TRIM(SUBSTITUTE(AU100,CHAR(160)," "))))),1),{"A","B","C","D","E","F","G","H","I","J","K","L","M","N","O","P","Q","R","S","T","U","V","W","X","Y","Z","Ñ","0","1","2","3","4","5","6","7","8","9"," "},0)))=LEN(TRIM(SUBSTITUTE(AU100,CHAR(160)," "))))),0,1)</f>
        <v>0</v>
      </c>
      <c r="CT100" s="634">
        <f t="shared" si="56"/>
        <v>0</v>
      </c>
      <c r="CU100" s="634">
        <f t="shared" si="57"/>
        <v>0</v>
      </c>
      <c r="CV100" s="634">
        <f t="shared" si="58"/>
        <v>0</v>
      </c>
      <c r="CW100" s="634">
        <f t="shared" si="59"/>
        <v>0</v>
      </c>
      <c r="CX100" s="634">
        <f t="shared" si="60"/>
        <v>0</v>
      </c>
      <c r="CY100" s="107"/>
      <c r="CZ100" s="107"/>
      <c r="DA100" s="107"/>
      <c r="DB100" s="107"/>
      <c r="DN100" s="107"/>
      <c r="DO100" s="107"/>
      <c r="DP100" s="107"/>
      <c r="DQ100" s="107"/>
      <c r="DR100" s="107"/>
      <c r="DS100" s="107"/>
      <c r="DT100" s="107"/>
      <c r="DU100" s="107"/>
      <c r="DV100" s="107"/>
      <c r="DY100"/>
    </row>
    <row r="101" spans="1:129" ht="15" customHeight="1">
      <c r="A101" s="128"/>
      <c r="C101" s="35" t="s">
        <v>5274</v>
      </c>
      <c r="D101" s="800" t="str">
        <f>IF(CNGE_2026_M1_Secc1_Sub1!$D118="","",CNGE_2026_M1_Secc1_Sub1!$D118)</f>
        <v/>
      </c>
      <c r="E101" s="723"/>
      <c r="F101" s="723"/>
      <c r="G101" s="724"/>
      <c r="H101" s="728"/>
      <c r="I101" s="714"/>
      <c r="J101" s="805"/>
      <c r="K101" s="847"/>
      <c r="L101" s="714"/>
      <c r="M101" s="805"/>
      <c r="N101" s="640"/>
      <c r="O101" s="638"/>
      <c r="P101" s="638"/>
      <c r="Q101" s="728"/>
      <c r="R101" s="714"/>
      <c r="S101" s="805"/>
      <c r="T101" s="847"/>
      <c r="U101" s="714"/>
      <c r="V101" s="805"/>
      <c r="W101" s="640"/>
      <c r="X101" s="638"/>
      <c r="Y101" s="638"/>
      <c r="Z101" s="728"/>
      <c r="AA101" s="714"/>
      <c r="AB101" s="805"/>
      <c r="AC101" s="847"/>
      <c r="AD101" s="714"/>
      <c r="AE101" s="805"/>
      <c r="AF101" s="640"/>
      <c r="AG101" s="638"/>
      <c r="AH101" s="638"/>
      <c r="AI101" s="728"/>
      <c r="AJ101" s="714"/>
      <c r="AK101" s="805"/>
      <c r="AL101" s="847"/>
      <c r="AM101" s="714"/>
      <c r="AN101" s="805"/>
      <c r="AO101" s="640"/>
      <c r="AP101" s="638"/>
      <c r="AQ101" s="638"/>
      <c r="AR101" s="728"/>
      <c r="AS101" s="714"/>
      <c r="AT101" s="805"/>
      <c r="AU101" s="847"/>
      <c r="AV101" s="714"/>
      <c r="AW101" s="805"/>
      <c r="AX101" s="640"/>
      <c r="AY101" s="638"/>
      <c r="AZ101" s="638"/>
      <c r="BB101">
        <f t="shared" si="32"/>
        <v>0</v>
      </c>
      <c r="BC101">
        <f t="shared" si="33"/>
        <v>0</v>
      </c>
      <c r="BD101">
        <f t="shared" si="34"/>
        <v>0</v>
      </c>
      <c r="BE101">
        <f t="shared" si="35"/>
        <v>0</v>
      </c>
      <c r="BF101">
        <f t="shared" si="36"/>
        <v>0</v>
      </c>
      <c r="BG101">
        <f t="shared" si="37"/>
        <v>0</v>
      </c>
      <c r="BH101">
        <f t="shared" si="38"/>
        <v>0</v>
      </c>
      <c r="BI101">
        <f t="shared" si="39"/>
        <v>0</v>
      </c>
      <c r="BJ101">
        <f t="shared" si="40"/>
        <v>0</v>
      </c>
      <c r="BK101">
        <f t="shared" si="41"/>
        <v>0</v>
      </c>
      <c r="BL101">
        <f t="shared" si="42"/>
        <v>0</v>
      </c>
      <c r="BM101">
        <f t="shared" si="43"/>
        <v>0</v>
      </c>
      <c r="BN101">
        <f t="shared" si="44"/>
        <v>0</v>
      </c>
      <c r="BO101">
        <f t="shared" si="45"/>
        <v>0</v>
      </c>
      <c r="BP101">
        <f t="shared" si="46"/>
        <v>0</v>
      </c>
      <c r="BQ101">
        <f t="shared" si="47"/>
        <v>0</v>
      </c>
      <c r="BR101">
        <f t="shared" si="48"/>
        <v>0</v>
      </c>
      <c r="BS101">
        <f t="shared" si="49"/>
        <v>0</v>
      </c>
      <c r="BT101">
        <f t="shared" si="50"/>
        <v>0</v>
      </c>
      <c r="BU101">
        <f t="shared" si="51"/>
        <v>0</v>
      </c>
      <c r="BV101" s="293">
        <f t="shared" si="52"/>
        <v>0</v>
      </c>
      <c r="BW101" s="352" t="str">
        <f>IF(BV101=0,"",
IF(SUM($BV$24:BV101)=1,BX101,
IF($BV$144&gt;SUM($BV$24:BV101),_xlfn.CONCAT(", ",BX101),
IF($BV$144=SUM($BV$24:BV101),_xlfn.CONCAT(" y ",BX101)))))</f>
        <v/>
      </c>
      <c r="BX101" s="120" t="s">
        <v>5275</v>
      </c>
      <c r="BY101" s="398">
        <f>IF(AND(CNGE_2026_M1_Secc1_Sub3!$S141&lt;&gt;"",CNGE_2026_M1_Secc1_Sub3!$S141&lt;&gt;1,COUNTA(H101:AZ101)&gt;0),1,0)</f>
        <v>0</v>
      </c>
      <c r="BZ101" s="290">
        <f t="shared" si="31"/>
        <v>0</v>
      </c>
      <c r="CA101" s="293">
        <f t="shared" si="53"/>
        <v>0</v>
      </c>
      <c r="CB101" s="283" t="str">
        <f>IF(CA101=0,"",
IF(SUM($CA$24:CA101)=1,CC101,
IF($CA$144&gt;SUM($CA$24:CA101),_xlfn.CONCAT(", ",CC101),
IF($CA$144=SUM($CA$24:CA101),_xlfn.CONCAT(" y ",CC101)))))</f>
        <v/>
      </c>
      <c r="CC101" s="33" t="s">
        <v>5275</v>
      </c>
      <c r="CD101" s="441">
        <f>IF(COUNTA(K101,T101,AC101,AL101,AU101)=SUM(CNGE_2026_M1_Secc1_Sub3!Y141),0,1)</f>
        <v>0</v>
      </c>
      <c r="CE101" s="282">
        <f t="shared" si="54"/>
        <v>0</v>
      </c>
      <c r="CF101" s="283" t="str">
        <f>IF(CE101=0,"",
IF(SUM($CE$24:CE101)=1,CG101,
IF($CE$144&gt;SUM($CE$24:CE101),_xlfn.CONCAT(", ",CG101),
IF($CE$144=SUM($CE$24:CE101),_xlfn.CONCAT(" y ",CG101)))))</f>
        <v/>
      </c>
      <c r="CG101" s="120" t="s">
        <v>5275</v>
      </c>
      <c r="CH101" s="370">
        <f>IF(OR(N101="NS",W101="NS",AF101="NS",AO101="NS",AX101="NS",CNGE_2026_M1_Secc1_Sub2!$M453="NS"),0,IF(AND(N101="NA",W101="NA",AF101="NA",AO101="NA",AX101="NA",CNGE_2026_M1_Secc1_Sub2!$M453="NA"),0,IF(SUM(N101,W101,AF101,AO101,AX101)&lt;=CNGE_2026_M1_Secc1_Sub2!$M453,0,1)))</f>
        <v>0</v>
      </c>
      <c r="CI101" s="371">
        <f>IF(OR(O101="NS",X101="NS",AG101="NS",AP101="NS",AY101="NS",CNGE_2026_M1_Secc1_Sub2!$S453="NS"),0,IF(AND(O101="NA",X101="NA",AG101="NA",AP101="NA",AY101="NA",CNGE_2026_M1_Secc1_Sub2!$S453="NA"),0,IF(SUM(O101,X101,AG101,AP101,AY101)&lt;=CNGE_2026_M1_Secc1_Sub2!$S453,0,1)))</f>
        <v>0</v>
      </c>
      <c r="CJ101" s="372">
        <f>IF(OR(P101="NS",Y101="NS",AH101="NS",AQ101="NS",AZ101="NS",CNGE_2026_M1_Secc1_Sub2!$Y453="NS"),0,IF(AND(P101="NA",Y101="NA",AH101="NA",AQ101="NA",AZ101="NA",CNGE_2026_M1_Secc1_Sub2!$Y453="NA"),0,IF(SUM(P101,Y101,AH101,AQ101,AZ101)&lt;=CNGE_2026_M1_Secc1_Sub2!$Y453,0,1)))</f>
        <v>0</v>
      </c>
      <c r="CK101" s="282">
        <f t="shared" si="55"/>
        <v>0</v>
      </c>
      <c r="CL101" s="283" t="str">
        <f>IF(CK101=0,"",
IF(SUM($CK$24:CK101)=1,CM101,
IF($CK$144&gt;SUM($CK$24:CK101),_xlfn.CONCAT(", ",CM101),
IF($CK$144=SUM($CK$24:CK101),_xlfn.CONCAT(" y ",CM101)))))</f>
        <v/>
      </c>
      <c r="CM101" s="33" t="s">
        <v>5275</v>
      </c>
      <c r="CN101" s="535">
        <f>SUM(CNGE_2026_M1_Secc1_Sub3!$Y141)</f>
        <v>0</v>
      </c>
      <c r="CO101" s="629" cm="1">
        <f t="array" aca="1" ref="CO101" ca="1">IF(OR(K101=" ",AND(EXACT(UPPER(TRIM(SUBSTITUTE(K101,CHAR(160)," "))),TRIM(SUBSTITUTE(K101,CHAR(160)," "))),SUMPRODUCT(--ISNUMBER(MATCH(MID(TRIM(SUBSTITUTE(K101,CHAR(160)," ")),ROW(INDIRECT("1:"&amp;LEN(TRIM(SUBSTITUTE(K101,CHAR(160)," "))))),1),{"A","B","C","D","E","F","G","H","I","J","K","L","M","N","O","P","Q","R","S","T","U","V","W","X","Y","Z","Ñ","0","1","2","3","4","5","6","7","8","9"," "},0)))=LEN(TRIM(SUBSTITUTE(K101,CHAR(160)," "))))),0,1)</f>
        <v>0</v>
      </c>
      <c r="CP101" s="629" cm="1">
        <f t="array" aca="1" ref="CP101" ca="1">IF(OR(T101=" ",AND(EXACT(UPPER(TRIM(SUBSTITUTE(T101,CHAR(160)," "))),TRIM(SUBSTITUTE(T101,CHAR(160)," "))),SUMPRODUCT(--ISNUMBER(MATCH(MID(TRIM(SUBSTITUTE(T101,CHAR(160)," ")),ROW(INDIRECT("1:"&amp;LEN(TRIM(SUBSTITUTE(T101,CHAR(160)," "))))),1),{"A","B","C","D","E","F","G","H","I","J","K","L","M","N","O","P","Q","R","S","T","U","V","W","X","Y","Z","Ñ","0","1","2","3","4","5","6","7","8","9"," "},0)))=LEN(TRIM(SUBSTITUTE(T101,CHAR(160)," "))))),0,1)</f>
        <v>0</v>
      </c>
      <c r="CQ101" s="629" cm="1">
        <f t="array" aca="1" ref="CQ101" ca="1">IF(OR(AC101=" ",AND(EXACT(UPPER(TRIM(SUBSTITUTE(AC101,CHAR(160)," "))),TRIM(SUBSTITUTE(AC101,CHAR(160)," "))),SUMPRODUCT(--ISNUMBER(MATCH(MID(TRIM(SUBSTITUTE(AC101,CHAR(160)," ")),ROW(INDIRECT("1:"&amp;LEN(TRIM(SUBSTITUTE(AC101,CHAR(160)," "))))),1),{"A","B","C","D","E","F","G","H","I","J","K","L","M","N","O","P","Q","R","S","T","U","V","W","X","Y","Z","Ñ","0","1","2","3","4","5","6","7","8","9"," "},0)))=LEN(TRIM(SUBSTITUTE(AC101,CHAR(160)," "))))),0,1)</f>
        <v>0</v>
      </c>
      <c r="CR101" s="629" cm="1">
        <f t="array" aca="1" ref="CR101" ca="1">IF(OR(AL101=" ",AND(EXACT(UPPER(TRIM(SUBSTITUTE(AL101,CHAR(160)," "))),TRIM(SUBSTITUTE(AL101,CHAR(160)," "))),SUMPRODUCT(--ISNUMBER(MATCH(MID(TRIM(SUBSTITUTE(AL101,CHAR(160)," ")),ROW(INDIRECT("1:"&amp;LEN(TRIM(SUBSTITUTE(AL101,CHAR(160)," "))))),1),{"A","B","C","D","E","F","G","H","I","J","K","L","M","N","O","P","Q","R","S","T","U","V","W","X","Y","Z","Ñ","0","1","2","3","4","5","6","7","8","9"," "},0)))=LEN(TRIM(SUBSTITUTE(AL101,CHAR(160)," "))))),0,1)</f>
        <v>0</v>
      </c>
      <c r="CS101" s="629" cm="1">
        <f t="array" aca="1" ref="CS101" ca="1">IF(OR(AU101=" ",AND(EXACT(UPPER(TRIM(SUBSTITUTE(AU101,CHAR(160)," "))),TRIM(SUBSTITUTE(AU101,CHAR(160)," "))),SUMPRODUCT(--ISNUMBER(MATCH(MID(TRIM(SUBSTITUTE(AU101,CHAR(160)," ")),ROW(INDIRECT("1:"&amp;LEN(TRIM(SUBSTITUTE(AU101,CHAR(160)," "))))),1),{"A","B","C","D","E","F","G","H","I","J","K","L","M","N","O","P","Q","R","S","T","U","V","W","X","Y","Z","Ñ","0","1","2","3","4","5","6","7","8","9"," "},0)))=LEN(TRIM(SUBSTITUTE(AU101,CHAR(160)," "))))),0,1)</f>
        <v>0</v>
      </c>
      <c r="CT101" s="634">
        <f t="shared" si="56"/>
        <v>0</v>
      </c>
      <c r="CU101" s="634">
        <f t="shared" si="57"/>
        <v>0</v>
      </c>
      <c r="CV101" s="634">
        <f t="shared" si="58"/>
        <v>0</v>
      </c>
      <c r="CW101" s="634">
        <f t="shared" si="59"/>
        <v>0</v>
      </c>
      <c r="CX101" s="634">
        <f t="shared" si="60"/>
        <v>0</v>
      </c>
      <c r="CY101" s="107"/>
      <c r="CZ101" s="107"/>
      <c r="DA101" s="107"/>
      <c r="DB101" s="107"/>
      <c r="DN101" s="107"/>
      <c r="DO101" s="107"/>
      <c r="DP101" s="107"/>
      <c r="DQ101" s="107"/>
      <c r="DR101" s="107"/>
      <c r="DS101" s="107"/>
      <c r="DT101" s="107"/>
      <c r="DU101" s="107"/>
      <c r="DV101" s="107"/>
      <c r="DY101"/>
    </row>
    <row r="102" spans="1:129" ht="15" customHeight="1">
      <c r="A102" s="128"/>
      <c r="C102" s="36" t="s">
        <v>5276</v>
      </c>
      <c r="D102" s="800" t="str">
        <f>IF(CNGE_2026_M1_Secc1_Sub1!$D119="","",CNGE_2026_M1_Secc1_Sub1!$D119)</f>
        <v/>
      </c>
      <c r="E102" s="723"/>
      <c r="F102" s="723"/>
      <c r="G102" s="724"/>
      <c r="H102" s="728"/>
      <c r="I102" s="714"/>
      <c r="J102" s="805"/>
      <c r="K102" s="847"/>
      <c r="L102" s="714"/>
      <c r="M102" s="805"/>
      <c r="N102" s="640"/>
      <c r="O102" s="638"/>
      <c r="P102" s="638"/>
      <c r="Q102" s="728"/>
      <c r="R102" s="714"/>
      <c r="S102" s="805"/>
      <c r="T102" s="847"/>
      <c r="U102" s="714"/>
      <c r="V102" s="805"/>
      <c r="W102" s="640"/>
      <c r="X102" s="638"/>
      <c r="Y102" s="638"/>
      <c r="Z102" s="728"/>
      <c r="AA102" s="714"/>
      <c r="AB102" s="805"/>
      <c r="AC102" s="847"/>
      <c r="AD102" s="714"/>
      <c r="AE102" s="805"/>
      <c r="AF102" s="640"/>
      <c r="AG102" s="638"/>
      <c r="AH102" s="638"/>
      <c r="AI102" s="728"/>
      <c r="AJ102" s="714"/>
      <c r="AK102" s="805"/>
      <c r="AL102" s="847"/>
      <c r="AM102" s="714"/>
      <c r="AN102" s="805"/>
      <c r="AO102" s="640"/>
      <c r="AP102" s="638"/>
      <c r="AQ102" s="638"/>
      <c r="AR102" s="728"/>
      <c r="AS102" s="714"/>
      <c r="AT102" s="805"/>
      <c r="AU102" s="847"/>
      <c r="AV102" s="714"/>
      <c r="AW102" s="805"/>
      <c r="AX102" s="640"/>
      <c r="AY102" s="638"/>
      <c r="AZ102" s="638"/>
      <c r="BB102">
        <f t="shared" si="32"/>
        <v>0</v>
      </c>
      <c r="BC102">
        <f t="shared" si="33"/>
        <v>0</v>
      </c>
      <c r="BD102">
        <f t="shared" si="34"/>
        <v>0</v>
      </c>
      <c r="BE102">
        <f t="shared" si="35"/>
        <v>0</v>
      </c>
      <c r="BF102">
        <f t="shared" si="36"/>
        <v>0</v>
      </c>
      <c r="BG102">
        <f t="shared" si="37"/>
        <v>0</v>
      </c>
      <c r="BH102">
        <f t="shared" si="38"/>
        <v>0</v>
      </c>
      <c r="BI102">
        <f t="shared" si="39"/>
        <v>0</v>
      </c>
      <c r="BJ102">
        <f t="shared" si="40"/>
        <v>0</v>
      </c>
      <c r="BK102">
        <f t="shared" si="41"/>
        <v>0</v>
      </c>
      <c r="BL102">
        <f t="shared" si="42"/>
        <v>0</v>
      </c>
      <c r="BM102">
        <f t="shared" si="43"/>
        <v>0</v>
      </c>
      <c r="BN102">
        <f t="shared" si="44"/>
        <v>0</v>
      </c>
      <c r="BO102">
        <f t="shared" si="45"/>
        <v>0</v>
      </c>
      <c r="BP102">
        <f t="shared" si="46"/>
        <v>0</v>
      </c>
      <c r="BQ102">
        <f t="shared" si="47"/>
        <v>0</v>
      </c>
      <c r="BR102">
        <f t="shared" si="48"/>
        <v>0</v>
      </c>
      <c r="BS102">
        <f t="shared" si="49"/>
        <v>0</v>
      </c>
      <c r="BT102">
        <f t="shared" si="50"/>
        <v>0</v>
      </c>
      <c r="BU102">
        <f t="shared" si="51"/>
        <v>0</v>
      </c>
      <c r="BV102" s="293">
        <f t="shared" si="52"/>
        <v>0</v>
      </c>
      <c r="BW102" s="352" t="str">
        <f>IF(BV102=0,"",
IF(SUM($BV$24:BV102)=1,BX102,
IF($BV$144&gt;SUM($BV$24:BV102),_xlfn.CONCAT(", ",BX102),
IF($BV$144=SUM($BV$24:BV102),_xlfn.CONCAT(" y ",BX102)))))</f>
        <v/>
      </c>
      <c r="BX102" s="120" t="s">
        <v>5277</v>
      </c>
      <c r="BY102" s="398">
        <f>IF(AND(CNGE_2026_M1_Secc1_Sub3!$S142&lt;&gt;"",CNGE_2026_M1_Secc1_Sub3!$S142&lt;&gt;1,COUNTA(H102:AZ102)&gt;0),1,0)</f>
        <v>0</v>
      </c>
      <c r="BZ102" s="290">
        <f t="shared" si="31"/>
        <v>0</v>
      </c>
      <c r="CA102" s="293">
        <f t="shared" si="53"/>
        <v>0</v>
      </c>
      <c r="CB102" s="283" t="str">
        <f>IF(CA102=0,"",
IF(SUM($CA$24:CA102)=1,CC102,
IF($CA$144&gt;SUM($CA$24:CA102),_xlfn.CONCAT(", ",CC102),
IF($CA$144=SUM($CA$24:CA102),_xlfn.CONCAT(" y ",CC102)))))</f>
        <v/>
      </c>
      <c r="CC102" s="33" t="s">
        <v>5277</v>
      </c>
      <c r="CD102" s="441">
        <f>IF(COUNTA(K102,T102,AC102,AL102,AU102)=SUM(CNGE_2026_M1_Secc1_Sub3!Y142),0,1)</f>
        <v>0</v>
      </c>
      <c r="CE102" s="282">
        <f t="shared" si="54"/>
        <v>0</v>
      </c>
      <c r="CF102" s="283" t="str">
        <f>IF(CE102=0,"",
IF(SUM($CE$24:CE102)=1,CG102,
IF($CE$144&gt;SUM($CE$24:CE102),_xlfn.CONCAT(", ",CG102),
IF($CE$144=SUM($CE$24:CE102),_xlfn.CONCAT(" y ",CG102)))))</f>
        <v/>
      </c>
      <c r="CG102" s="120" t="s">
        <v>5277</v>
      </c>
      <c r="CH102" s="370">
        <f>IF(OR(N102="NS",W102="NS",AF102="NS",AO102="NS",AX102="NS",CNGE_2026_M1_Secc1_Sub2!$M454="NS"),0,IF(AND(N102="NA",W102="NA",AF102="NA",AO102="NA",AX102="NA",CNGE_2026_M1_Secc1_Sub2!$M454="NA"),0,IF(SUM(N102,W102,AF102,AO102,AX102)&lt;=CNGE_2026_M1_Secc1_Sub2!$M454,0,1)))</f>
        <v>0</v>
      </c>
      <c r="CI102" s="371">
        <f>IF(OR(O102="NS",X102="NS",AG102="NS",AP102="NS",AY102="NS",CNGE_2026_M1_Secc1_Sub2!$S454="NS"),0,IF(AND(O102="NA",X102="NA",AG102="NA",AP102="NA",AY102="NA",CNGE_2026_M1_Secc1_Sub2!$S454="NA"),0,IF(SUM(O102,X102,AG102,AP102,AY102)&lt;=CNGE_2026_M1_Secc1_Sub2!$S454,0,1)))</f>
        <v>0</v>
      </c>
      <c r="CJ102" s="372">
        <f>IF(OR(P102="NS",Y102="NS",AH102="NS",AQ102="NS",AZ102="NS",CNGE_2026_M1_Secc1_Sub2!$Y454="NS"),0,IF(AND(P102="NA",Y102="NA",AH102="NA",AQ102="NA",AZ102="NA",CNGE_2026_M1_Secc1_Sub2!$Y454="NA"),0,IF(SUM(P102,Y102,AH102,AQ102,AZ102)&lt;=CNGE_2026_M1_Secc1_Sub2!$Y454,0,1)))</f>
        <v>0</v>
      </c>
      <c r="CK102" s="282">
        <f t="shared" si="55"/>
        <v>0</v>
      </c>
      <c r="CL102" s="283" t="str">
        <f>IF(CK102=0,"",
IF(SUM($CK$24:CK102)=1,CM102,
IF($CK$144&gt;SUM($CK$24:CK102),_xlfn.CONCAT(", ",CM102),
IF($CK$144=SUM($CK$24:CK102),_xlfn.CONCAT(" y ",CM102)))))</f>
        <v/>
      </c>
      <c r="CM102" s="33" t="s">
        <v>5277</v>
      </c>
      <c r="CN102" s="535">
        <f>SUM(CNGE_2026_M1_Secc1_Sub3!$Y142)</f>
        <v>0</v>
      </c>
      <c r="CO102" s="629" cm="1">
        <f t="array" aca="1" ref="CO102" ca="1">IF(OR(K102=" ",AND(EXACT(UPPER(TRIM(SUBSTITUTE(K102,CHAR(160)," "))),TRIM(SUBSTITUTE(K102,CHAR(160)," "))),SUMPRODUCT(--ISNUMBER(MATCH(MID(TRIM(SUBSTITUTE(K102,CHAR(160)," ")),ROW(INDIRECT("1:"&amp;LEN(TRIM(SUBSTITUTE(K102,CHAR(160)," "))))),1),{"A","B","C","D","E","F","G","H","I","J","K","L","M","N","O","P","Q","R","S","T","U","V","W","X","Y","Z","Ñ","0","1","2","3","4","5","6","7","8","9"," "},0)))=LEN(TRIM(SUBSTITUTE(K102,CHAR(160)," "))))),0,1)</f>
        <v>0</v>
      </c>
      <c r="CP102" s="629" cm="1">
        <f t="array" aca="1" ref="CP102" ca="1">IF(OR(T102=" ",AND(EXACT(UPPER(TRIM(SUBSTITUTE(T102,CHAR(160)," "))),TRIM(SUBSTITUTE(T102,CHAR(160)," "))),SUMPRODUCT(--ISNUMBER(MATCH(MID(TRIM(SUBSTITUTE(T102,CHAR(160)," ")),ROW(INDIRECT("1:"&amp;LEN(TRIM(SUBSTITUTE(T102,CHAR(160)," "))))),1),{"A","B","C","D","E","F","G","H","I","J","K","L","M","N","O","P","Q","R","S","T","U","V","W","X","Y","Z","Ñ","0","1","2","3","4","5","6","7","8","9"," "},0)))=LEN(TRIM(SUBSTITUTE(T102,CHAR(160)," "))))),0,1)</f>
        <v>0</v>
      </c>
      <c r="CQ102" s="629" cm="1">
        <f t="array" aca="1" ref="CQ102" ca="1">IF(OR(AC102=" ",AND(EXACT(UPPER(TRIM(SUBSTITUTE(AC102,CHAR(160)," "))),TRIM(SUBSTITUTE(AC102,CHAR(160)," "))),SUMPRODUCT(--ISNUMBER(MATCH(MID(TRIM(SUBSTITUTE(AC102,CHAR(160)," ")),ROW(INDIRECT("1:"&amp;LEN(TRIM(SUBSTITUTE(AC102,CHAR(160)," "))))),1),{"A","B","C","D","E","F","G","H","I","J","K","L","M","N","O","P","Q","R","S","T","U","V","W","X","Y","Z","Ñ","0","1","2","3","4","5","6","7","8","9"," "},0)))=LEN(TRIM(SUBSTITUTE(AC102,CHAR(160)," "))))),0,1)</f>
        <v>0</v>
      </c>
      <c r="CR102" s="629" cm="1">
        <f t="array" aca="1" ref="CR102" ca="1">IF(OR(AL102=" ",AND(EXACT(UPPER(TRIM(SUBSTITUTE(AL102,CHAR(160)," "))),TRIM(SUBSTITUTE(AL102,CHAR(160)," "))),SUMPRODUCT(--ISNUMBER(MATCH(MID(TRIM(SUBSTITUTE(AL102,CHAR(160)," ")),ROW(INDIRECT("1:"&amp;LEN(TRIM(SUBSTITUTE(AL102,CHAR(160)," "))))),1),{"A","B","C","D","E","F","G","H","I","J","K","L","M","N","O","P","Q","R","S","T","U","V","W","X","Y","Z","Ñ","0","1","2","3","4","5","6","7","8","9"," "},0)))=LEN(TRIM(SUBSTITUTE(AL102,CHAR(160)," "))))),0,1)</f>
        <v>0</v>
      </c>
      <c r="CS102" s="629" cm="1">
        <f t="array" aca="1" ref="CS102" ca="1">IF(OR(AU102=" ",AND(EXACT(UPPER(TRIM(SUBSTITUTE(AU102,CHAR(160)," "))),TRIM(SUBSTITUTE(AU102,CHAR(160)," "))),SUMPRODUCT(--ISNUMBER(MATCH(MID(TRIM(SUBSTITUTE(AU102,CHAR(160)," ")),ROW(INDIRECT("1:"&amp;LEN(TRIM(SUBSTITUTE(AU102,CHAR(160)," "))))),1),{"A","B","C","D","E","F","G","H","I","J","K","L","M","N","O","P","Q","R","S","T","U","V","W","X","Y","Z","Ñ","0","1","2","3","4","5","6","7","8","9"," "},0)))=LEN(TRIM(SUBSTITUTE(AU102,CHAR(160)," "))))),0,1)</f>
        <v>0</v>
      </c>
      <c r="CT102" s="634">
        <f t="shared" si="56"/>
        <v>0</v>
      </c>
      <c r="CU102" s="634">
        <f t="shared" si="57"/>
        <v>0</v>
      </c>
      <c r="CV102" s="634">
        <f t="shared" si="58"/>
        <v>0</v>
      </c>
      <c r="CW102" s="634">
        <f t="shared" si="59"/>
        <v>0</v>
      </c>
      <c r="CX102" s="634">
        <f t="shared" si="60"/>
        <v>0</v>
      </c>
      <c r="CY102" s="107"/>
      <c r="CZ102" s="107"/>
      <c r="DA102" s="107"/>
      <c r="DB102" s="107"/>
      <c r="DN102" s="107"/>
      <c r="DO102" s="107"/>
      <c r="DP102" s="107"/>
      <c r="DQ102" s="107"/>
      <c r="DR102" s="107"/>
      <c r="DS102" s="107"/>
      <c r="DT102" s="107"/>
      <c r="DU102" s="107"/>
      <c r="DV102" s="107"/>
      <c r="DY102"/>
    </row>
    <row r="103" spans="1:129" ht="15" customHeight="1">
      <c r="A103" s="128"/>
      <c r="C103" s="35" t="s">
        <v>5278</v>
      </c>
      <c r="D103" s="800" t="str">
        <f>IF(CNGE_2026_M1_Secc1_Sub1!$D120="","",CNGE_2026_M1_Secc1_Sub1!$D120)</f>
        <v/>
      </c>
      <c r="E103" s="723"/>
      <c r="F103" s="723"/>
      <c r="G103" s="724"/>
      <c r="H103" s="728"/>
      <c r="I103" s="714"/>
      <c r="J103" s="805"/>
      <c r="K103" s="847"/>
      <c r="L103" s="714"/>
      <c r="M103" s="805"/>
      <c r="N103" s="640"/>
      <c r="O103" s="638"/>
      <c r="P103" s="638"/>
      <c r="Q103" s="728"/>
      <c r="R103" s="714"/>
      <c r="S103" s="805"/>
      <c r="T103" s="847"/>
      <c r="U103" s="714"/>
      <c r="V103" s="805"/>
      <c r="W103" s="640"/>
      <c r="X103" s="638"/>
      <c r="Y103" s="638"/>
      <c r="Z103" s="728"/>
      <c r="AA103" s="714"/>
      <c r="AB103" s="805"/>
      <c r="AC103" s="847"/>
      <c r="AD103" s="714"/>
      <c r="AE103" s="805"/>
      <c r="AF103" s="640"/>
      <c r="AG103" s="638"/>
      <c r="AH103" s="638"/>
      <c r="AI103" s="728"/>
      <c r="AJ103" s="714"/>
      <c r="AK103" s="805"/>
      <c r="AL103" s="847"/>
      <c r="AM103" s="714"/>
      <c r="AN103" s="805"/>
      <c r="AO103" s="640"/>
      <c r="AP103" s="638"/>
      <c r="AQ103" s="638"/>
      <c r="AR103" s="728"/>
      <c r="AS103" s="714"/>
      <c r="AT103" s="805"/>
      <c r="AU103" s="847"/>
      <c r="AV103" s="714"/>
      <c r="AW103" s="805"/>
      <c r="AX103" s="640"/>
      <c r="AY103" s="638"/>
      <c r="AZ103" s="638"/>
      <c r="BB103">
        <f t="shared" si="32"/>
        <v>0</v>
      </c>
      <c r="BC103">
        <f t="shared" si="33"/>
        <v>0</v>
      </c>
      <c r="BD103">
        <f t="shared" si="34"/>
        <v>0</v>
      </c>
      <c r="BE103">
        <f t="shared" si="35"/>
        <v>0</v>
      </c>
      <c r="BF103">
        <f t="shared" si="36"/>
        <v>0</v>
      </c>
      <c r="BG103">
        <f t="shared" si="37"/>
        <v>0</v>
      </c>
      <c r="BH103">
        <f t="shared" si="38"/>
        <v>0</v>
      </c>
      <c r="BI103">
        <f t="shared" si="39"/>
        <v>0</v>
      </c>
      <c r="BJ103">
        <f t="shared" si="40"/>
        <v>0</v>
      </c>
      <c r="BK103">
        <f t="shared" si="41"/>
        <v>0</v>
      </c>
      <c r="BL103">
        <f t="shared" si="42"/>
        <v>0</v>
      </c>
      <c r="BM103">
        <f t="shared" si="43"/>
        <v>0</v>
      </c>
      <c r="BN103">
        <f t="shared" si="44"/>
        <v>0</v>
      </c>
      <c r="BO103">
        <f t="shared" si="45"/>
        <v>0</v>
      </c>
      <c r="BP103">
        <f t="shared" si="46"/>
        <v>0</v>
      </c>
      <c r="BQ103">
        <f t="shared" si="47"/>
        <v>0</v>
      </c>
      <c r="BR103">
        <f t="shared" si="48"/>
        <v>0</v>
      </c>
      <c r="BS103">
        <f t="shared" si="49"/>
        <v>0</v>
      </c>
      <c r="BT103">
        <f t="shared" si="50"/>
        <v>0</v>
      </c>
      <c r="BU103">
        <f t="shared" si="51"/>
        <v>0</v>
      </c>
      <c r="BV103" s="293">
        <f t="shared" si="52"/>
        <v>0</v>
      </c>
      <c r="BW103" s="352" t="str">
        <f>IF(BV103=0,"",
IF(SUM($BV$24:BV103)=1,BX103,
IF($BV$144&gt;SUM($BV$24:BV103),_xlfn.CONCAT(", ",BX103),
IF($BV$144=SUM($BV$24:BV103),_xlfn.CONCAT(" y ",BX103)))))</f>
        <v/>
      </c>
      <c r="BX103" s="120" t="s">
        <v>5279</v>
      </c>
      <c r="BY103" s="398">
        <f>IF(AND(CNGE_2026_M1_Secc1_Sub3!$S143&lt;&gt;"",CNGE_2026_M1_Secc1_Sub3!$S143&lt;&gt;1,COUNTA(H103:AZ103)&gt;0),1,0)</f>
        <v>0</v>
      </c>
      <c r="BZ103" s="290">
        <f t="shared" si="31"/>
        <v>0</v>
      </c>
      <c r="CA103" s="293">
        <f t="shared" si="53"/>
        <v>0</v>
      </c>
      <c r="CB103" s="283" t="str">
        <f>IF(CA103=0,"",
IF(SUM($CA$24:CA103)=1,CC103,
IF($CA$144&gt;SUM($CA$24:CA103),_xlfn.CONCAT(", ",CC103),
IF($CA$144=SUM($CA$24:CA103),_xlfn.CONCAT(" y ",CC103)))))</f>
        <v/>
      </c>
      <c r="CC103" s="33" t="s">
        <v>5279</v>
      </c>
      <c r="CD103" s="441">
        <f>IF(COUNTA(K103,T103,AC103,AL103,AU103)=SUM(CNGE_2026_M1_Secc1_Sub3!Y143),0,1)</f>
        <v>0</v>
      </c>
      <c r="CE103" s="282">
        <f t="shared" si="54"/>
        <v>0</v>
      </c>
      <c r="CF103" s="283" t="str">
        <f>IF(CE103=0,"",
IF(SUM($CE$24:CE103)=1,CG103,
IF($CE$144&gt;SUM($CE$24:CE103),_xlfn.CONCAT(", ",CG103),
IF($CE$144=SUM($CE$24:CE103),_xlfn.CONCAT(" y ",CG103)))))</f>
        <v/>
      </c>
      <c r="CG103" s="120" t="s">
        <v>5279</v>
      </c>
      <c r="CH103" s="370">
        <f>IF(OR(N103="NS",W103="NS",AF103="NS",AO103="NS",AX103="NS",CNGE_2026_M1_Secc1_Sub2!$M455="NS"),0,IF(AND(N103="NA",W103="NA",AF103="NA",AO103="NA",AX103="NA",CNGE_2026_M1_Secc1_Sub2!$M455="NA"),0,IF(SUM(N103,W103,AF103,AO103,AX103)&lt;=CNGE_2026_M1_Secc1_Sub2!$M455,0,1)))</f>
        <v>0</v>
      </c>
      <c r="CI103" s="371">
        <f>IF(OR(O103="NS",X103="NS",AG103="NS",AP103="NS",AY103="NS",CNGE_2026_M1_Secc1_Sub2!$S455="NS"),0,IF(AND(O103="NA",X103="NA",AG103="NA",AP103="NA",AY103="NA",CNGE_2026_M1_Secc1_Sub2!$S455="NA"),0,IF(SUM(O103,X103,AG103,AP103,AY103)&lt;=CNGE_2026_M1_Secc1_Sub2!$S455,0,1)))</f>
        <v>0</v>
      </c>
      <c r="CJ103" s="372">
        <f>IF(OR(P103="NS",Y103="NS",AH103="NS",AQ103="NS",AZ103="NS",CNGE_2026_M1_Secc1_Sub2!$Y455="NS"),0,IF(AND(P103="NA",Y103="NA",AH103="NA",AQ103="NA",AZ103="NA",CNGE_2026_M1_Secc1_Sub2!$Y455="NA"),0,IF(SUM(P103,Y103,AH103,AQ103,AZ103)&lt;=CNGE_2026_M1_Secc1_Sub2!$Y455,0,1)))</f>
        <v>0</v>
      </c>
      <c r="CK103" s="282">
        <f t="shared" si="55"/>
        <v>0</v>
      </c>
      <c r="CL103" s="283" t="str">
        <f>IF(CK103=0,"",
IF(SUM($CK$24:CK103)=1,CM103,
IF($CK$144&gt;SUM($CK$24:CK103),_xlfn.CONCAT(", ",CM103),
IF($CK$144=SUM($CK$24:CK103),_xlfn.CONCAT(" y ",CM103)))))</f>
        <v/>
      </c>
      <c r="CM103" s="33" t="s">
        <v>5279</v>
      </c>
      <c r="CN103" s="535">
        <f>SUM(CNGE_2026_M1_Secc1_Sub3!$Y143)</f>
        <v>0</v>
      </c>
      <c r="CO103" s="629" cm="1">
        <f t="array" aca="1" ref="CO103" ca="1">IF(OR(K103=" ",AND(EXACT(UPPER(TRIM(SUBSTITUTE(K103,CHAR(160)," "))),TRIM(SUBSTITUTE(K103,CHAR(160)," "))),SUMPRODUCT(--ISNUMBER(MATCH(MID(TRIM(SUBSTITUTE(K103,CHAR(160)," ")),ROW(INDIRECT("1:"&amp;LEN(TRIM(SUBSTITUTE(K103,CHAR(160)," "))))),1),{"A","B","C","D","E","F","G","H","I","J","K","L","M","N","O","P","Q","R","S","T","U","V","W","X","Y","Z","Ñ","0","1","2","3","4","5","6","7","8","9"," "},0)))=LEN(TRIM(SUBSTITUTE(K103,CHAR(160)," "))))),0,1)</f>
        <v>0</v>
      </c>
      <c r="CP103" s="629" cm="1">
        <f t="array" aca="1" ref="CP103" ca="1">IF(OR(T103=" ",AND(EXACT(UPPER(TRIM(SUBSTITUTE(T103,CHAR(160)," "))),TRIM(SUBSTITUTE(T103,CHAR(160)," "))),SUMPRODUCT(--ISNUMBER(MATCH(MID(TRIM(SUBSTITUTE(T103,CHAR(160)," ")),ROW(INDIRECT("1:"&amp;LEN(TRIM(SUBSTITUTE(T103,CHAR(160)," "))))),1),{"A","B","C","D","E","F","G","H","I","J","K","L","M","N","O","P","Q","R","S","T","U","V","W","X","Y","Z","Ñ","0","1","2","3","4","5","6","7","8","9"," "},0)))=LEN(TRIM(SUBSTITUTE(T103,CHAR(160)," "))))),0,1)</f>
        <v>0</v>
      </c>
      <c r="CQ103" s="629" cm="1">
        <f t="array" aca="1" ref="CQ103" ca="1">IF(OR(AC103=" ",AND(EXACT(UPPER(TRIM(SUBSTITUTE(AC103,CHAR(160)," "))),TRIM(SUBSTITUTE(AC103,CHAR(160)," "))),SUMPRODUCT(--ISNUMBER(MATCH(MID(TRIM(SUBSTITUTE(AC103,CHAR(160)," ")),ROW(INDIRECT("1:"&amp;LEN(TRIM(SUBSTITUTE(AC103,CHAR(160)," "))))),1),{"A","B","C","D","E","F","G","H","I","J","K","L","M","N","O","P","Q","R","S","T","U","V","W","X","Y","Z","Ñ","0","1","2","3","4","5","6","7","8","9"," "},0)))=LEN(TRIM(SUBSTITUTE(AC103,CHAR(160)," "))))),0,1)</f>
        <v>0</v>
      </c>
      <c r="CR103" s="629" cm="1">
        <f t="array" aca="1" ref="CR103" ca="1">IF(OR(AL103=" ",AND(EXACT(UPPER(TRIM(SUBSTITUTE(AL103,CHAR(160)," "))),TRIM(SUBSTITUTE(AL103,CHAR(160)," "))),SUMPRODUCT(--ISNUMBER(MATCH(MID(TRIM(SUBSTITUTE(AL103,CHAR(160)," ")),ROW(INDIRECT("1:"&amp;LEN(TRIM(SUBSTITUTE(AL103,CHAR(160)," "))))),1),{"A","B","C","D","E","F","G","H","I","J","K","L","M","N","O","P","Q","R","S","T","U","V","W","X","Y","Z","Ñ","0","1","2","3","4","5","6","7","8","9"," "},0)))=LEN(TRIM(SUBSTITUTE(AL103,CHAR(160)," "))))),0,1)</f>
        <v>0</v>
      </c>
      <c r="CS103" s="629" cm="1">
        <f t="array" aca="1" ref="CS103" ca="1">IF(OR(AU103=" ",AND(EXACT(UPPER(TRIM(SUBSTITUTE(AU103,CHAR(160)," "))),TRIM(SUBSTITUTE(AU103,CHAR(160)," "))),SUMPRODUCT(--ISNUMBER(MATCH(MID(TRIM(SUBSTITUTE(AU103,CHAR(160)," ")),ROW(INDIRECT("1:"&amp;LEN(TRIM(SUBSTITUTE(AU103,CHAR(160)," "))))),1),{"A","B","C","D","E","F","G","H","I","J","K","L","M","N","O","P","Q","R","S","T","U","V","W","X","Y","Z","Ñ","0","1","2","3","4","5","6","7","8","9"," "},0)))=LEN(TRIM(SUBSTITUTE(AU103,CHAR(160)," "))))),0,1)</f>
        <v>0</v>
      </c>
      <c r="CT103" s="634">
        <f t="shared" si="56"/>
        <v>0</v>
      </c>
      <c r="CU103" s="634">
        <f t="shared" si="57"/>
        <v>0</v>
      </c>
      <c r="CV103" s="634">
        <f t="shared" si="58"/>
        <v>0</v>
      </c>
      <c r="CW103" s="634">
        <f t="shared" si="59"/>
        <v>0</v>
      </c>
      <c r="CX103" s="634">
        <f t="shared" si="60"/>
        <v>0</v>
      </c>
      <c r="CY103" s="107"/>
      <c r="CZ103" s="107"/>
      <c r="DA103" s="107"/>
      <c r="DB103" s="107"/>
      <c r="DN103" s="107"/>
      <c r="DO103" s="107"/>
      <c r="DP103" s="107"/>
      <c r="DQ103" s="107"/>
      <c r="DR103" s="107"/>
      <c r="DS103" s="107"/>
      <c r="DT103" s="107"/>
      <c r="DU103" s="107"/>
      <c r="DV103" s="107"/>
      <c r="DY103"/>
    </row>
    <row r="104" spans="1:129" ht="15" customHeight="1">
      <c r="A104" s="128"/>
      <c r="C104" s="35" t="s">
        <v>5280</v>
      </c>
      <c r="D104" s="800" t="str">
        <f>IF(CNGE_2026_M1_Secc1_Sub1!$D121="","",CNGE_2026_M1_Secc1_Sub1!$D121)</f>
        <v/>
      </c>
      <c r="E104" s="723"/>
      <c r="F104" s="723"/>
      <c r="G104" s="724"/>
      <c r="H104" s="728"/>
      <c r="I104" s="714"/>
      <c r="J104" s="805"/>
      <c r="K104" s="847"/>
      <c r="L104" s="714"/>
      <c r="M104" s="805"/>
      <c r="N104" s="640"/>
      <c r="O104" s="638"/>
      <c r="P104" s="638"/>
      <c r="Q104" s="728"/>
      <c r="R104" s="714"/>
      <c r="S104" s="805"/>
      <c r="T104" s="847"/>
      <c r="U104" s="714"/>
      <c r="V104" s="805"/>
      <c r="W104" s="640"/>
      <c r="X104" s="638"/>
      <c r="Y104" s="638"/>
      <c r="Z104" s="728"/>
      <c r="AA104" s="714"/>
      <c r="AB104" s="805"/>
      <c r="AC104" s="847"/>
      <c r="AD104" s="714"/>
      <c r="AE104" s="805"/>
      <c r="AF104" s="640"/>
      <c r="AG104" s="638"/>
      <c r="AH104" s="638"/>
      <c r="AI104" s="728"/>
      <c r="AJ104" s="714"/>
      <c r="AK104" s="805"/>
      <c r="AL104" s="847"/>
      <c r="AM104" s="714"/>
      <c r="AN104" s="805"/>
      <c r="AO104" s="640"/>
      <c r="AP104" s="638"/>
      <c r="AQ104" s="638"/>
      <c r="AR104" s="728"/>
      <c r="AS104" s="714"/>
      <c r="AT104" s="805"/>
      <c r="AU104" s="847"/>
      <c r="AV104" s="714"/>
      <c r="AW104" s="805"/>
      <c r="AX104" s="640"/>
      <c r="AY104" s="638"/>
      <c r="AZ104" s="638"/>
      <c r="BB104">
        <f t="shared" si="32"/>
        <v>0</v>
      </c>
      <c r="BC104">
        <f t="shared" si="33"/>
        <v>0</v>
      </c>
      <c r="BD104">
        <f t="shared" si="34"/>
        <v>0</v>
      </c>
      <c r="BE104">
        <f t="shared" si="35"/>
        <v>0</v>
      </c>
      <c r="BF104">
        <f t="shared" si="36"/>
        <v>0</v>
      </c>
      <c r="BG104">
        <f t="shared" si="37"/>
        <v>0</v>
      </c>
      <c r="BH104">
        <f t="shared" si="38"/>
        <v>0</v>
      </c>
      <c r="BI104">
        <f t="shared" si="39"/>
        <v>0</v>
      </c>
      <c r="BJ104">
        <f t="shared" si="40"/>
        <v>0</v>
      </c>
      <c r="BK104">
        <f t="shared" si="41"/>
        <v>0</v>
      </c>
      <c r="BL104">
        <f t="shared" si="42"/>
        <v>0</v>
      </c>
      <c r="BM104">
        <f t="shared" si="43"/>
        <v>0</v>
      </c>
      <c r="BN104">
        <f t="shared" si="44"/>
        <v>0</v>
      </c>
      <c r="BO104">
        <f t="shared" si="45"/>
        <v>0</v>
      </c>
      <c r="BP104">
        <f t="shared" si="46"/>
        <v>0</v>
      </c>
      <c r="BQ104">
        <f t="shared" si="47"/>
        <v>0</v>
      </c>
      <c r="BR104">
        <f t="shared" si="48"/>
        <v>0</v>
      </c>
      <c r="BS104">
        <f t="shared" si="49"/>
        <v>0</v>
      </c>
      <c r="BT104">
        <f t="shared" si="50"/>
        <v>0</v>
      </c>
      <c r="BU104">
        <f t="shared" si="51"/>
        <v>0</v>
      </c>
      <c r="BV104" s="293">
        <f t="shared" si="52"/>
        <v>0</v>
      </c>
      <c r="BW104" s="352" t="str">
        <f>IF(BV104=0,"",
IF(SUM($BV$24:BV104)=1,BX104,
IF($BV$144&gt;SUM($BV$24:BV104),_xlfn.CONCAT(", ",BX104),
IF($BV$144=SUM($BV$24:BV104),_xlfn.CONCAT(" y ",BX104)))))</f>
        <v/>
      </c>
      <c r="BX104" s="120" t="s">
        <v>5281</v>
      </c>
      <c r="BY104" s="398">
        <f>IF(AND(CNGE_2026_M1_Secc1_Sub3!$S144&lt;&gt;"",CNGE_2026_M1_Secc1_Sub3!$S144&lt;&gt;1,COUNTA(H104:AZ104)&gt;0),1,0)</f>
        <v>0</v>
      </c>
      <c r="BZ104" s="290">
        <f t="shared" si="31"/>
        <v>0</v>
      </c>
      <c r="CA104" s="293">
        <f t="shared" si="53"/>
        <v>0</v>
      </c>
      <c r="CB104" s="283" t="str">
        <f>IF(CA104=0,"",
IF(SUM($CA$24:CA104)=1,CC104,
IF($CA$144&gt;SUM($CA$24:CA104),_xlfn.CONCAT(", ",CC104),
IF($CA$144=SUM($CA$24:CA104),_xlfn.CONCAT(" y ",CC104)))))</f>
        <v/>
      </c>
      <c r="CC104" s="33" t="s">
        <v>5281</v>
      </c>
      <c r="CD104" s="441">
        <f>IF(COUNTA(K104,T104,AC104,AL104,AU104)=SUM(CNGE_2026_M1_Secc1_Sub3!Y144),0,1)</f>
        <v>0</v>
      </c>
      <c r="CE104" s="282">
        <f t="shared" si="54"/>
        <v>0</v>
      </c>
      <c r="CF104" s="283" t="str">
        <f>IF(CE104=0,"",
IF(SUM($CE$24:CE104)=1,CG104,
IF($CE$144&gt;SUM($CE$24:CE104),_xlfn.CONCAT(", ",CG104),
IF($CE$144=SUM($CE$24:CE104),_xlfn.CONCAT(" y ",CG104)))))</f>
        <v/>
      </c>
      <c r="CG104" s="120" t="s">
        <v>5281</v>
      </c>
      <c r="CH104" s="370">
        <f>IF(OR(N104="NS",W104="NS",AF104="NS",AO104="NS",AX104="NS",CNGE_2026_M1_Secc1_Sub2!$M456="NS"),0,IF(AND(N104="NA",W104="NA",AF104="NA",AO104="NA",AX104="NA",CNGE_2026_M1_Secc1_Sub2!$M456="NA"),0,IF(SUM(N104,W104,AF104,AO104,AX104)&lt;=CNGE_2026_M1_Secc1_Sub2!$M456,0,1)))</f>
        <v>0</v>
      </c>
      <c r="CI104" s="371">
        <f>IF(OR(O104="NS",X104="NS",AG104="NS",AP104="NS",AY104="NS",CNGE_2026_M1_Secc1_Sub2!$S456="NS"),0,IF(AND(O104="NA",X104="NA",AG104="NA",AP104="NA",AY104="NA",CNGE_2026_M1_Secc1_Sub2!$S456="NA"),0,IF(SUM(O104,X104,AG104,AP104,AY104)&lt;=CNGE_2026_M1_Secc1_Sub2!$S456,0,1)))</f>
        <v>0</v>
      </c>
      <c r="CJ104" s="372">
        <f>IF(OR(P104="NS",Y104="NS",AH104="NS",AQ104="NS",AZ104="NS",CNGE_2026_M1_Secc1_Sub2!$Y456="NS"),0,IF(AND(P104="NA",Y104="NA",AH104="NA",AQ104="NA",AZ104="NA",CNGE_2026_M1_Secc1_Sub2!$Y456="NA"),0,IF(SUM(P104,Y104,AH104,AQ104,AZ104)&lt;=CNGE_2026_M1_Secc1_Sub2!$Y456,0,1)))</f>
        <v>0</v>
      </c>
      <c r="CK104" s="282">
        <f t="shared" si="55"/>
        <v>0</v>
      </c>
      <c r="CL104" s="283" t="str">
        <f>IF(CK104=0,"",
IF(SUM($CK$24:CK104)=1,CM104,
IF($CK$144&gt;SUM($CK$24:CK104),_xlfn.CONCAT(", ",CM104),
IF($CK$144=SUM($CK$24:CK104),_xlfn.CONCAT(" y ",CM104)))))</f>
        <v/>
      </c>
      <c r="CM104" s="33" t="s">
        <v>5281</v>
      </c>
      <c r="CN104" s="535">
        <f>SUM(CNGE_2026_M1_Secc1_Sub3!$Y144)</f>
        <v>0</v>
      </c>
      <c r="CO104" s="629" cm="1">
        <f t="array" aca="1" ref="CO104" ca="1">IF(OR(K104=" ",AND(EXACT(UPPER(TRIM(SUBSTITUTE(K104,CHAR(160)," "))),TRIM(SUBSTITUTE(K104,CHAR(160)," "))),SUMPRODUCT(--ISNUMBER(MATCH(MID(TRIM(SUBSTITUTE(K104,CHAR(160)," ")),ROW(INDIRECT("1:"&amp;LEN(TRIM(SUBSTITUTE(K104,CHAR(160)," "))))),1),{"A","B","C","D","E","F","G","H","I","J","K","L","M","N","O","P","Q","R","S","T","U","V","W","X","Y","Z","Ñ","0","1","2","3","4","5","6","7","8","9"," "},0)))=LEN(TRIM(SUBSTITUTE(K104,CHAR(160)," "))))),0,1)</f>
        <v>0</v>
      </c>
      <c r="CP104" s="629" cm="1">
        <f t="array" aca="1" ref="CP104" ca="1">IF(OR(T104=" ",AND(EXACT(UPPER(TRIM(SUBSTITUTE(T104,CHAR(160)," "))),TRIM(SUBSTITUTE(T104,CHAR(160)," "))),SUMPRODUCT(--ISNUMBER(MATCH(MID(TRIM(SUBSTITUTE(T104,CHAR(160)," ")),ROW(INDIRECT("1:"&amp;LEN(TRIM(SUBSTITUTE(T104,CHAR(160)," "))))),1),{"A","B","C","D","E","F","G","H","I","J","K","L","M","N","O","P","Q","R","S","T","U","V","W","X","Y","Z","Ñ","0","1","2","3","4","5","6","7","8","9"," "},0)))=LEN(TRIM(SUBSTITUTE(T104,CHAR(160)," "))))),0,1)</f>
        <v>0</v>
      </c>
      <c r="CQ104" s="629" cm="1">
        <f t="array" aca="1" ref="CQ104" ca="1">IF(OR(AC104=" ",AND(EXACT(UPPER(TRIM(SUBSTITUTE(AC104,CHAR(160)," "))),TRIM(SUBSTITUTE(AC104,CHAR(160)," "))),SUMPRODUCT(--ISNUMBER(MATCH(MID(TRIM(SUBSTITUTE(AC104,CHAR(160)," ")),ROW(INDIRECT("1:"&amp;LEN(TRIM(SUBSTITUTE(AC104,CHAR(160)," "))))),1),{"A","B","C","D","E","F","G","H","I","J","K","L","M","N","O","P","Q","R","S","T","U","V","W","X","Y","Z","Ñ","0","1","2","3","4","5","6","7","8","9"," "},0)))=LEN(TRIM(SUBSTITUTE(AC104,CHAR(160)," "))))),0,1)</f>
        <v>0</v>
      </c>
      <c r="CR104" s="629" cm="1">
        <f t="array" aca="1" ref="CR104" ca="1">IF(OR(AL104=" ",AND(EXACT(UPPER(TRIM(SUBSTITUTE(AL104,CHAR(160)," "))),TRIM(SUBSTITUTE(AL104,CHAR(160)," "))),SUMPRODUCT(--ISNUMBER(MATCH(MID(TRIM(SUBSTITUTE(AL104,CHAR(160)," ")),ROW(INDIRECT("1:"&amp;LEN(TRIM(SUBSTITUTE(AL104,CHAR(160)," "))))),1),{"A","B","C","D","E","F","G","H","I","J","K","L","M","N","O","P","Q","R","S","T","U","V","W","X","Y","Z","Ñ","0","1","2","3","4","5","6","7","8","9"," "},0)))=LEN(TRIM(SUBSTITUTE(AL104,CHAR(160)," "))))),0,1)</f>
        <v>0</v>
      </c>
      <c r="CS104" s="629" cm="1">
        <f t="array" aca="1" ref="CS104" ca="1">IF(OR(AU104=" ",AND(EXACT(UPPER(TRIM(SUBSTITUTE(AU104,CHAR(160)," "))),TRIM(SUBSTITUTE(AU104,CHAR(160)," "))),SUMPRODUCT(--ISNUMBER(MATCH(MID(TRIM(SUBSTITUTE(AU104,CHAR(160)," ")),ROW(INDIRECT("1:"&amp;LEN(TRIM(SUBSTITUTE(AU104,CHAR(160)," "))))),1),{"A","B","C","D","E","F","G","H","I","J","K","L","M","N","O","P","Q","R","S","T","U","V","W","X","Y","Z","Ñ","0","1","2","3","4","5","6","7","8","9"," "},0)))=LEN(TRIM(SUBSTITUTE(AU104,CHAR(160)," "))))),0,1)</f>
        <v>0</v>
      </c>
      <c r="CT104" s="634">
        <f t="shared" si="56"/>
        <v>0</v>
      </c>
      <c r="CU104" s="634">
        <f t="shared" si="57"/>
        <v>0</v>
      </c>
      <c r="CV104" s="634">
        <f t="shared" si="58"/>
        <v>0</v>
      </c>
      <c r="CW104" s="634">
        <f t="shared" si="59"/>
        <v>0</v>
      </c>
      <c r="CX104" s="634">
        <f t="shared" si="60"/>
        <v>0</v>
      </c>
      <c r="CY104" s="107"/>
      <c r="CZ104" s="107"/>
      <c r="DA104" s="107"/>
      <c r="DB104" s="107"/>
      <c r="DN104" s="107"/>
      <c r="DO104" s="107"/>
      <c r="DP104" s="107"/>
      <c r="DQ104" s="107"/>
      <c r="DR104" s="107"/>
      <c r="DS104" s="107"/>
      <c r="DT104" s="107"/>
      <c r="DU104" s="107"/>
      <c r="DV104" s="107"/>
      <c r="DY104"/>
    </row>
    <row r="105" spans="1:129" ht="15" customHeight="1">
      <c r="A105" s="128"/>
      <c r="C105" s="35" t="s">
        <v>5282</v>
      </c>
      <c r="D105" s="800" t="str">
        <f>IF(CNGE_2026_M1_Secc1_Sub1!$D122="","",CNGE_2026_M1_Secc1_Sub1!$D122)</f>
        <v/>
      </c>
      <c r="E105" s="723"/>
      <c r="F105" s="723"/>
      <c r="G105" s="724"/>
      <c r="H105" s="728"/>
      <c r="I105" s="714"/>
      <c r="J105" s="805"/>
      <c r="K105" s="847"/>
      <c r="L105" s="714"/>
      <c r="M105" s="805"/>
      <c r="N105" s="640"/>
      <c r="O105" s="638"/>
      <c r="P105" s="638"/>
      <c r="Q105" s="728"/>
      <c r="R105" s="714"/>
      <c r="S105" s="805"/>
      <c r="T105" s="847"/>
      <c r="U105" s="714"/>
      <c r="V105" s="805"/>
      <c r="W105" s="640"/>
      <c r="X105" s="638"/>
      <c r="Y105" s="638"/>
      <c r="Z105" s="728"/>
      <c r="AA105" s="714"/>
      <c r="AB105" s="805"/>
      <c r="AC105" s="847"/>
      <c r="AD105" s="714"/>
      <c r="AE105" s="805"/>
      <c r="AF105" s="640"/>
      <c r="AG105" s="638"/>
      <c r="AH105" s="638"/>
      <c r="AI105" s="728"/>
      <c r="AJ105" s="714"/>
      <c r="AK105" s="805"/>
      <c r="AL105" s="847"/>
      <c r="AM105" s="714"/>
      <c r="AN105" s="805"/>
      <c r="AO105" s="640"/>
      <c r="AP105" s="638"/>
      <c r="AQ105" s="638"/>
      <c r="AR105" s="728"/>
      <c r="AS105" s="714"/>
      <c r="AT105" s="805"/>
      <c r="AU105" s="847"/>
      <c r="AV105" s="714"/>
      <c r="AW105" s="805"/>
      <c r="AX105" s="640"/>
      <c r="AY105" s="638"/>
      <c r="AZ105" s="638"/>
      <c r="BB105">
        <f t="shared" si="32"/>
        <v>0</v>
      </c>
      <c r="BC105">
        <f t="shared" si="33"/>
        <v>0</v>
      </c>
      <c r="BD105">
        <f t="shared" si="34"/>
        <v>0</v>
      </c>
      <c r="BE105">
        <f t="shared" si="35"/>
        <v>0</v>
      </c>
      <c r="BF105">
        <f t="shared" si="36"/>
        <v>0</v>
      </c>
      <c r="BG105">
        <f t="shared" si="37"/>
        <v>0</v>
      </c>
      <c r="BH105">
        <f t="shared" si="38"/>
        <v>0</v>
      </c>
      <c r="BI105">
        <f t="shared" si="39"/>
        <v>0</v>
      </c>
      <c r="BJ105">
        <f t="shared" si="40"/>
        <v>0</v>
      </c>
      <c r="BK105">
        <f t="shared" si="41"/>
        <v>0</v>
      </c>
      <c r="BL105">
        <f t="shared" si="42"/>
        <v>0</v>
      </c>
      <c r="BM105">
        <f t="shared" si="43"/>
        <v>0</v>
      </c>
      <c r="BN105">
        <f t="shared" si="44"/>
        <v>0</v>
      </c>
      <c r="BO105">
        <f t="shared" si="45"/>
        <v>0</v>
      </c>
      <c r="BP105">
        <f t="shared" si="46"/>
        <v>0</v>
      </c>
      <c r="BQ105">
        <f t="shared" si="47"/>
        <v>0</v>
      </c>
      <c r="BR105">
        <f t="shared" si="48"/>
        <v>0</v>
      </c>
      <c r="BS105">
        <f t="shared" si="49"/>
        <v>0</v>
      </c>
      <c r="BT105">
        <f t="shared" si="50"/>
        <v>0</v>
      </c>
      <c r="BU105">
        <f t="shared" si="51"/>
        <v>0</v>
      </c>
      <c r="BV105" s="293">
        <f t="shared" si="52"/>
        <v>0</v>
      </c>
      <c r="BW105" s="352" t="str">
        <f>IF(BV105=0,"",
IF(SUM($BV$24:BV105)=1,BX105,
IF($BV$144&gt;SUM($BV$24:BV105),_xlfn.CONCAT(", ",BX105),
IF($BV$144=SUM($BV$24:BV105),_xlfn.CONCAT(" y ",BX105)))))</f>
        <v/>
      </c>
      <c r="BX105" s="120" t="s">
        <v>5283</v>
      </c>
      <c r="BY105" s="398">
        <f>IF(AND(CNGE_2026_M1_Secc1_Sub3!$S145&lt;&gt;"",CNGE_2026_M1_Secc1_Sub3!$S145&lt;&gt;1,COUNTA(H105:AZ105)&gt;0),1,0)</f>
        <v>0</v>
      </c>
      <c r="BZ105" s="290">
        <f t="shared" si="31"/>
        <v>0</v>
      </c>
      <c r="CA105" s="293">
        <f t="shared" si="53"/>
        <v>0</v>
      </c>
      <c r="CB105" s="283" t="str">
        <f>IF(CA105=0,"",
IF(SUM($CA$24:CA105)=1,CC105,
IF($CA$144&gt;SUM($CA$24:CA105),_xlfn.CONCAT(", ",CC105),
IF($CA$144=SUM($CA$24:CA105),_xlfn.CONCAT(" y ",CC105)))))</f>
        <v/>
      </c>
      <c r="CC105" s="33" t="s">
        <v>5283</v>
      </c>
      <c r="CD105" s="441">
        <f>IF(COUNTA(K105,T105,AC105,AL105,AU105)=SUM(CNGE_2026_M1_Secc1_Sub3!Y145),0,1)</f>
        <v>0</v>
      </c>
      <c r="CE105" s="282">
        <f t="shared" si="54"/>
        <v>0</v>
      </c>
      <c r="CF105" s="283" t="str">
        <f>IF(CE105=0,"",
IF(SUM($CE$24:CE105)=1,CG105,
IF($CE$144&gt;SUM($CE$24:CE105),_xlfn.CONCAT(", ",CG105),
IF($CE$144=SUM($CE$24:CE105),_xlfn.CONCAT(" y ",CG105)))))</f>
        <v/>
      </c>
      <c r="CG105" s="120" t="s">
        <v>5283</v>
      </c>
      <c r="CH105" s="370">
        <f>IF(OR(N105="NS",W105="NS",AF105="NS",AO105="NS",AX105="NS",CNGE_2026_M1_Secc1_Sub2!$M457="NS"),0,IF(AND(N105="NA",W105="NA",AF105="NA",AO105="NA",AX105="NA",CNGE_2026_M1_Secc1_Sub2!$M457="NA"),0,IF(SUM(N105,W105,AF105,AO105,AX105)&lt;=CNGE_2026_M1_Secc1_Sub2!$M457,0,1)))</f>
        <v>0</v>
      </c>
      <c r="CI105" s="371">
        <f>IF(OR(O105="NS",X105="NS",AG105="NS",AP105="NS",AY105="NS",CNGE_2026_M1_Secc1_Sub2!$S457="NS"),0,IF(AND(O105="NA",X105="NA",AG105="NA",AP105="NA",AY105="NA",CNGE_2026_M1_Secc1_Sub2!$S457="NA"),0,IF(SUM(O105,X105,AG105,AP105,AY105)&lt;=CNGE_2026_M1_Secc1_Sub2!$S457,0,1)))</f>
        <v>0</v>
      </c>
      <c r="CJ105" s="372">
        <f>IF(OR(P105="NS",Y105="NS",AH105="NS",AQ105="NS",AZ105="NS",CNGE_2026_M1_Secc1_Sub2!$Y457="NS"),0,IF(AND(P105="NA",Y105="NA",AH105="NA",AQ105="NA",AZ105="NA",CNGE_2026_M1_Secc1_Sub2!$Y457="NA"),0,IF(SUM(P105,Y105,AH105,AQ105,AZ105)&lt;=CNGE_2026_M1_Secc1_Sub2!$Y457,0,1)))</f>
        <v>0</v>
      </c>
      <c r="CK105" s="282">
        <f t="shared" si="55"/>
        <v>0</v>
      </c>
      <c r="CL105" s="283" t="str">
        <f>IF(CK105=0,"",
IF(SUM($CK$24:CK105)=1,CM105,
IF($CK$144&gt;SUM($CK$24:CK105),_xlfn.CONCAT(", ",CM105),
IF($CK$144=SUM($CK$24:CK105),_xlfn.CONCAT(" y ",CM105)))))</f>
        <v/>
      </c>
      <c r="CM105" s="33" t="s">
        <v>5283</v>
      </c>
      <c r="CN105" s="535">
        <f>SUM(CNGE_2026_M1_Secc1_Sub3!$Y145)</f>
        <v>0</v>
      </c>
      <c r="CO105" s="629" cm="1">
        <f t="array" aca="1" ref="CO105" ca="1">IF(OR(K105=" ",AND(EXACT(UPPER(TRIM(SUBSTITUTE(K105,CHAR(160)," "))),TRIM(SUBSTITUTE(K105,CHAR(160)," "))),SUMPRODUCT(--ISNUMBER(MATCH(MID(TRIM(SUBSTITUTE(K105,CHAR(160)," ")),ROW(INDIRECT("1:"&amp;LEN(TRIM(SUBSTITUTE(K105,CHAR(160)," "))))),1),{"A","B","C","D","E","F","G","H","I","J","K","L","M","N","O","P","Q","R","S","T","U","V","W","X","Y","Z","Ñ","0","1","2","3","4","5","6","7","8","9"," "},0)))=LEN(TRIM(SUBSTITUTE(K105,CHAR(160)," "))))),0,1)</f>
        <v>0</v>
      </c>
      <c r="CP105" s="629" cm="1">
        <f t="array" aca="1" ref="CP105" ca="1">IF(OR(T105=" ",AND(EXACT(UPPER(TRIM(SUBSTITUTE(T105,CHAR(160)," "))),TRIM(SUBSTITUTE(T105,CHAR(160)," "))),SUMPRODUCT(--ISNUMBER(MATCH(MID(TRIM(SUBSTITUTE(T105,CHAR(160)," ")),ROW(INDIRECT("1:"&amp;LEN(TRIM(SUBSTITUTE(T105,CHAR(160)," "))))),1),{"A","B","C","D","E","F","G","H","I","J","K","L","M","N","O","P","Q","R","S","T","U","V","W","X","Y","Z","Ñ","0","1","2","3","4","5","6","7","8","9"," "},0)))=LEN(TRIM(SUBSTITUTE(T105,CHAR(160)," "))))),0,1)</f>
        <v>0</v>
      </c>
      <c r="CQ105" s="629" cm="1">
        <f t="array" aca="1" ref="CQ105" ca="1">IF(OR(AC105=" ",AND(EXACT(UPPER(TRIM(SUBSTITUTE(AC105,CHAR(160)," "))),TRIM(SUBSTITUTE(AC105,CHAR(160)," "))),SUMPRODUCT(--ISNUMBER(MATCH(MID(TRIM(SUBSTITUTE(AC105,CHAR(160)," ")),ROW(INDIRECT("1:"&amp;LEN(TRIM(SUBSTITUTE(AC105,CHAR(160)," "))))),1),{"A","B","C","D","E","F","G","H","I","J","K","L","M","N","O","P","Q","R","S","T","U","V","W","X","Y","Z","Ñ","0","1","2","3","4","5","6","7","8","9"," "},0)))=LEN(TRIM(SUBSTITUTE(AC105,CHAR(160)," "))))),0,1)</f>
        <v>0</v>
      </c>
      <c r="CR105" s="629" cm="1">
        <f t="array" aca="1" ref="CR105" ca="1">IF(OR(AL105=" ",AND(EXACT(UPPER(TRIM(SUBSTITUTE(AL105,CHAR(160)," "))),TRIM(SUBSTITUTE(AL105,CHAR(160)," "))),SUMPRODUCT(--ISNUMBER(MATCH(MID(TRIM(SUBSTITUTE(AL105,CHAR(160)," ")),ROW(INDIRECT("1:"&amp;LEN(TRIM(SUBSTITUTE(AL105,CHAR(160)," "))))),1),{"A","B","C","D","E","F","G","H","I","J","K","L","M","N","O","P","Q","R","S","T","U","V","W","X","Y","Z","Ñ","0","1","2","3","4","5","6","7","8","9"," "},0)))=LEN(TRIM(SUBSTITUTE(AL105,CHAR(160)," "))))),0,1)</f>
        <v>0</v>
      </c>
      <c r="CS105" s="629" cm="1">
        <f t="array" aca="1" ref="CS105" ca="1">IF(OR(AU105=" ",AND(EXACT(UPPER(TRIM(SUBSTITUTE(AU105,CHAR(160)," "))),TRIM(SUBSTITUTE(AU105,CHAR(160)," "))),SUMPRODUCT(--ISNUMBER(MATCH(MID(TRIM(SUBSTITUTE(AU105,CHAR(160)," ")),ROW(INDIRECT("1:"&amp;LEN(TRIM(SUBSTITUTE(AU105,CHAR(160)," "))))),1),{"A","B","C","D","E","F","G","H","I","J","K","L","M","N","O","P","Q","R","S","T","U","V","W","X","Y","Z","Ñ","0","1","2","3","4","5","6","7","8","9"," "},0)))=LEN(TRIM(SUBSTITUTE(AU105,CHAR(160)," "))))),0,1)</f>
        <v>0</v>
      </c>
      <c r="CT105" s="634">
        <f t="shared" si="56"/>
        <v>0</v>
      </c>
      <c r="CU105" s="634">
        <f t="shared" si="57"/>
        <v>0</v>
      </c>
      <c r="CV105" s="634">
        <f t="shared" si="58"/>
        <v>0</v>
      </c>
      <c r="CW105" s="634">
        <f t="shared" si="59"/>
        <v>0</v>
      </c>
      <c r="CX105" s="634">
        <f t="shared" si="60"/>
        <v>0</v>
      </c>
      <c r="CY105" s="107"/>
      <c r="CZ105" s="107"/>
      <c r="DA105" s="107"/>
      <c r="DB105" s="107"/>
      <c r="DN105" s="107"/>
      <c r="DO105" s="107"/>
      <c r="DP105" s="107"/>
      <c r="DQ105" s="107"/>
      <c r="DR105" s="107"/>
      <c r="DS105" s="107"/>
      <c r="DT105" s="107"/>
      <c r="DU105" s="107"/>
      <c r="DV105" s="107"/>
      <c r="DY105"/>
    </row>
    <row r="106" spans="1:129" ht="15" customHeight="1">
      <c r="A106" s="128"/>
      <c r="C106" s="35" t="s">
        <v>5284</v>
      </c>
      <c r="D106" s="800" t="str">
        <f>IF(CNGE_2026_M1_Secc1_Sub1!$D123="","",CNGE_2026_M1_Secc1_Sub1!$D123)</f>
        <v/>
      </c>
      <c r="E106" s="723"/>
      <c r="F106" s="723"/>
      <c r="G106" s="724"/>
      <c r="H106" s="728"/>
      <c r="I106" s="714"/>
      <c r="J106" s="805"/>
      <c r="K106" s="847"/>
      <c r="L106" s="714"/>
      <c r="M106" s="805"/>
      <c r="N106" s="640"/>
      <c r="O106" s="638"/>
      <c r="P106" s="638"/>
      <c r="Q106" s="728"/>
      <c r="R106" s="714"/>
      <c r="S106" s="805"/>
      <c r="T106" s="847"/>
      <c r="U106" s="714"/>
      <c r="V106" s="805"/>
      <c r="W106" s="640"/>
      <c r="X106" s="638"/>
      <c r="Y106" s="638"/>
      <c r="Z106" s="728"/>
      <c r="AA106" s="714"/>
      <c r="AB106" s="805"/>
      <c r="AC106" s="847"/>
      <c r="AD106" s="714"/>
      <c r="AE106" s="805"/>
      <c r="AF106" s="640"/>
      <c r="AG106" s="638"/>
      <c r="AH106" s="638"/>
      <c r="AI106" s="728"/>
      <c r="AJ106" s="714"/>
      <c r="AK106" s="805"/>
      <c r="AL106" s="847"/>
      <c r="AM106" s="714"/>
      <c r="AN106" s="805"/>
      <c r="AO106" s="640"/>
      <c r="AP106" s="638"/>
      <c r="AQ106" s="638"/>
      <c r="AR106" s="728"/>
      <c r="AS106" s="714"/>
      <c r="AT106" s="805"/>
      <c r="AU106" s="847"/>
      <c r="AV106" s="714"/>
      <c r="AW106" s="805"/>
      <c r="AX106" s="640"/>
      <c r="AY106" s="638"/>
      <c r="AZ106" s="638"/>
      <c r="BB106">
        <f t="shared" si="32"/>
        <v>0</v>
      </c>
      <c r="BC106">
        <f t="shared" si="33"/>
        <v>0</v>
      </c>
      <c r="BD106">
        <f t="shared" si="34"/>
        <v>0</v>
      </c>
      <c r="BE106">
        <f t="shared" si="35"/>
        <v>0</v>
      </c>
      <c r="BF106">
        <f t="shared" si="36"/>
        <v>0</v>
      </c>
      <c r="BG106">
        <f t="shared" si="37"/>
        <v>0</v>
      </c>
      <c r="BH106">
        <f t="shared" si="38"/>
        <v>0</v>
      </c>
      <c r="BI106">
        <f t="shared" si="39"/>
        <v>0</v>
      </c>
      <c r="BJ106">
        <f t="shared" si="40"/>
        <v>0</v>
      </c>
      <c r="BK106">
        <f t="shared" si="41"/>
        <v>0</v>
      </c>
      <c r="BL106">
        <f t="shared" si="42"/>
        <v>0</v>
      </c>
      <c r="BM106">
        <f t="shared" si="43"/>
        <v>0</v>
      </c>
      <c r="BN106">
        <f t="shared" si="44"/>
        <v>0</v>
      </c>
      <c r="BO106">
        <f t="shared" si="45"/>
        <v>0</v>
      </c>
      <c r="BP106">
        <f t="shared" si="46"/>
        <v>0</v>
      </c>
      <c r="BQ106">
        <f t="shared" si="47"/>
        <v>0</v>
      </c>
      <c r="BR106">
        <f t="shared" si="48"/>
        <v>0</v>
      </c>
      <c r="BS106">
        <f t="shared" si="49"/>
        <v>0</v>
      </c>
      <c r="BT106">
        <f t="shared" si="50"/>
        <v>0</v>
      </c>
      <c r="BU106">
        <f t="shared" si="51"/>
        <v>0</v>
      </c>
      <c r="BV106" s="293">
        <f t="shared" si="52"/>
        <v>0</v>
      </c>
      <c r="BW106" s="352" t="str">
        <f>IF(BV106=0,"",
IF(SUM($BV$24:BV106)=1,BX106,
IF($BV$144&gt;SUM($BV$24:BV106),_xlfn.CONCAT(", ",BX106),
IF($BV$144=SUM($BV$24:BV106),_xlfn.CONCAT(" y ",BX106)))))</f>
        <v/>
      </c>
      <c r="BX106" s="120" t="s">
        <v>5285</v>
      </c>
      <c r="BY106" s="398">
        <f>IF(AND(CNGE_2026_M1_Secc1_Sub3!$S146&lt;&gt;"",CNGE_2026_M1_Secc1_Sub3!$S146&lt;&gt;1,COUNTA(H106:AZ106)&gt;0),1,0)</f>
        <v>0</v>
      </c>
      <c r="BZ106" s="290">
        <f t="shared" si="31"/>
        <v>0</v>
      </c>
      <c r="CA106" s="293">
        <f t="shared" si="53"/>
        <v>0</v>
      </c>
      <c r="CB106" s="283" t="str">
        <f>IF(CA106=0,"",
IF(SUM($CA$24:CA106)=1,CC106,
IF($CA$144&gt;SUM($CA$24:CA106),_xlfn.CONCAT(", ",CC106),
IF($CA$144=SUM($CA$24:CA106),_xlfn.CONCAT(" y ",CC106)))))</f>
        <v/>
      </c>
      <c r="CC106" s="33" t="s">
        <v>5285</v>
      </c>
      <c r="CD106" s="441">
        <f>IF(COUNTA(K106,T106,AC106,AL106,AU106)=SUM(CNGE_2026_M1_Secc1_Sub3!Y146),0,1)</f>
        <v>0</v>
      </c>
      <c r="CE106" s="282">
        <f t="shared" si="54"/>
        <v>0</v>
      </c>
      <c r="CF106" s="283" t="str">
        <f>IF(CE106=0,"",
IF(SUM($CE$24:CE106)=1,CG106,
IF($CE$144&gt;SUM($CE$24:CE106),_xlfn.CONCAT(", ",CG106),
IF($CE$144=SUM($CE$24:CE106),_xlfn.CONCAT(" y ",CG106)))))</f>
        <v/>
      </c>
      <c r="CG106" s="120" t="s">
        <v>5285</v>
      </c>
      <c r="CH106" s="370">
        <f>IF(OR(N106="NS",W106="NS",AF106="NS",AO106="NS",AX106="NS",CNGE_2026_M1_Secc1_Sub2!$M458="NS"),0,IF(AND(N106="NA",W106="NA",AF106="NA",AO106="NA",AX106="NA",CNGE_2026_M1_Secc1_Sub2!$M458="NA"),0,IF(SUM(N106,W106,AF106,AO106,AX106)&lt;=CNGE_2026_M1_Secc1_Sub2!$M458,0,1)))</f>
        <v>0</v>
      </c>
      <c r="CI106" s="371">
        <f>IF(OR(O106="NS",X106="NS",AG106="NS",AP106="NS",AY106="NS",CNGE_2026_M1_Secc1_Sub2!$S458="NS"),0,IF(AND(O106="NA",X106="NA",AG106="NA",AP106="NA",AY106="NA",CNGE_2026_M1_Secc1_Sub2!$S458="NA"),0,IF(SUM(O106,X106,AG106,AP106,AY106)&lt;=CNGE_2026_M1_Secc1_Sub2!$S458,0,1)))</f>
        <v>0</v>
      </c>
      <c r="CJ106" s="372">
        <f>IF(OR(P106="NS",Y106="NS",AH106="NS",AQ106="NS",AZ106="NS",CNGE_2026_M1_Secc1_Sub2!$Y458="NS"),0,IF(AND(P106="NA",Y106="NA",AH106="NA",AQ106="NA",AZ106="NA",CNGE_2026_M1_Secc1_Sub2!$Y458="NA"),0,IF(SUM(P106,Y106,AH106,AQ106,AZ106)&lt;=CNGE_2026_M1_Secc1_Sub2!$Y458,0,1)))</f>
        <v>0</v>
      </c>
      <c r="CK106" s="282">
        <f t="shared" si="55"/>
        <v>0</v>
      </c>
      <c r="CL106" s="283" t="str">
        <f>IF(CK106=0,"",
IF(SUM($CK$24:CK106)=1,CM106,
IF($CK$144&gt;SUM($CK$24:CK106),_xlfn.CONCAT(", ",CM106),
IF($CK$144=SUM($CK$24:CK106),_xlfn.CONCAT(" y ",CM106)))))</f>
        <v/>
      </c>
      <c r="CM106" s="33" t="s">
        <v>5285</v>
      </c>
      <c r="CN106" s="535">
        <f>SUM(CNGE_2026_M1_Secc1_Sub3!$Y146)</f>
        <v>0</v>
      </c>
      <c r="CO106" s="629" cm="1">
        <f t="array" aca="1" ref="CO106" ca="1">IF(OR(K106=" ",AND(EXACT(UPPER(TRIM(SUBSTITUTE(K106,CHAR(160)," "))),TRIM(SUBSTITUTE(K106,CHAR(160)," "))),SUMPRODUCT(--ISNUMBER(MATCH(MID(TRIM(SUBSTITUTE(K106,CHAR(160)," ")),ROW(INDIRECT("1:"&amp;LEN(TRIM(SUBSTITUTE(K106,CHAR(160)," "))))),1),{"A","B","C","D","E","F","G","H","I","J","K","L","M","N","O","P","Q","R","S","T","U","V","W","X","Y","Z","Ñ","0","1","2","3","4","5","6","7","8","9"," "},0)))=LEN(TRIM(SUBSTITUTE(K106,CHAR(160)," "))))),0,1)</f>
        <v>0</v>
      </c>
      <c r="CP106" s="629" cm="1">
        <f t="array" aca="1" ref="CP106" ca="1">IF(OR(T106=" ",AND(EXACT(UPPER(TRIM(SUBSTITUTE(T106,CHAR(160)," "))),TRIM(SUBSTITUTE(T106,CHAR(160)," "))),SUMPRODUCT(--ISNUMBER(MATCH(MID(TRIM(SUBSTITUTE(T106,CHAR(160)," ")),ROW(INDIRECT("1:"&amp;LEN(TRIM(SUBSTITUTE(T106,CHAR(160)," "))))),1),{"A","B","C","D","E","F","G","H","I","J","K","L","M","N","O","P","Q","R","S","T","U","V","W","X","Y","Z","Ñ","0","1","2","3","4","5","6","7","8","9"," "},0)))=LEN(TRIM(SUBSTITUTE(T106,CHAR(160)," "))))),0,1)</f>
        <v>0</v>
      </c>
      <c r="CQ106" s="629" cm="1">
        <f t="array" aca="1" ref="CQ106" ca="1">IF(OR(AC106=" ",AND(EXACT(UPPER(TRIM(SUBSTITUTE(AC106,CHAR(160)," "))),TRIM(SUBSTITUTE(AC106,CHAR(160)," "))),SUMPRODUCT(--ISNUMBER(MATCH(MID(TRIM(SUBSTITUTE(AC106,CHAR(160)," ")),ROW(INDIRECT("1:"&amp;LEN(TRIM(SUBSTITUTE(AC106,CHAR(160)," "))))),1),{"A","B","C","D","E","F","G","H","I","J","K","L","M","N","O","P","Q","R","S","T","U","V","W","X","Y","Z","Ñ","0","1","2","3","4","5","6","7","8","9"," "},0)))=LEN(TRIM(SUBSTITUTE(AC106,CHAR(160)," "))))),0,1)</f>
        <v>0</v>
      </c>
      <c r="CR106" s="629" cm="1">
        <f t="array" aca="1" ref="CR106" ca="1">IF(OR(AL106=" ",AND(EXACT(UPPER(TRIM(SUBSTITUTE(AL106,CHAR(160)," "))),TRIM(SUBSTITUTE(AL106,CHAR(160)," "))),SUMPRODUCT(--ISNUMBER(MATCH(MID(TRIM(SUBSTITUTE(AL106,CHAR(160)," ")),ROW(INDIRECT("1:"&amp;LEN(TRIM(SUBSTITUTE(AL106,CHAR(160)," "))))),1),{"A","B","C","D","E","F","G","H","I","J","K","L","M","N","O","P","Q","R","S","T","U","V","W","X","Y","Z","Ñ","0","1","2","3","4","5","6","7","8","9"," "},0)))=LEN(TRIM(SUBSTITUTE(AL106,CHAR(160)," "))))),0,1)</f>
        <v>0</v>
      </c>
      <c r="CS106" s="629" cm="1">
        <f t="array" aca="1" ref="CS106" ca="1">IF(OR(AU106=" ",AND(EXACT(UPPER(TRIM(SUBSTITUTE(AU106,CHAR(160)," "))),TRIM(SUBSTITUTE(AU106,CHAR(160)," "))),SUMPRODUCT(--ISNUMBER(MATCH(MID(TRIM(SUBSTITUTE(AU106,CHAR(160)," ")),ROW(INDIRECT("1:"&amp;LEN(TRIM(SUBSTITUTE(AU106,CHAR(160)," "))))),1),{"A","B","C","D","E","F","G","H","I","J","K","L","M","N","O","P","Q","R","S","T","U","V","W","X","Y","Z","Ñ","0","1","2","3","4","5","6","7","8","9"," "},0)))=LEN(TRIM(SUBSTITUTE(AU106,CHAR(160)," "))))),0,1)</f>
        <v>0</v>
      </c>
      <c r="CT106" s="634">
        <f t="shared" si="56"/>
        <v>0</v>
      </c>
      <c r="CU106" s="634">
        <f t="shared" si="57"/>
        <v>0</v>
      </c>
      <c r="CV106" s="634">
        <f t="shared" si="58"/>
        <v>0</v>
      </c>
      <c r="CW106" s="634">
        <f t="shared" si="59"/>
        <v>0</v>
      </c>
      <c r="CX106" s="634">
        <f t="shared" si="60"/>
        <v>0</v>
      </c>
      <c r="CY106" s="107"/>
      <c r="CZ106" s="107"/>
      <c r="DA106" s="107"/>
      <c r="DB106" s="107"/>
      <c r="DN106" s="107"/>
      <c r="DO106" s="107"/>
      <c r="DP106" s="107"/>
      <c r="DQ106" s="107"/>
      <c r="DR106" s="107"/>
      <c r="DS106" s="107"/>
      <c r="DT106" s="107"/>
      <c r="DU106" s="107"/>
      <c r="DV106" s="107"/>
      <c r="DY106"/>
    </row>
    <row r="107" spans="1:129" ht="15" customHeight="1">
      <c r="A107" s="128"/>
      <c r="C107" s="35" t="s">
        <v>5286</v>
      </c>
      <c r="D107" s="800" t="str">
        <f>IF(CNGE_2026_M1_Secc1_Sub1!$D124="","",CNGE_2026_M1_Secc1_Sub1!$D124)</f>
        <v/>
      </c>
      <c r="E107" s="723"/>
      <c r="F107" s="723"/>
      <c r="G107" s="724"/>
      <c r="H107" s="728"/>
      <c r="I107" s="714"/>
      <c r="J107" s="805"/>
      <c r="K107" s="847"/>
      <c r="L107" s="714"/>
      <c r="M107" s="805"/>
      <c r="N107" s="640"/>
      <c r="O107" s="638"/>
      <c r="P107" s="638"/>
      <c r="Q107" s="728"/>
      <c r="R107" s="714"/>
      <c r="S107" s="805"/>
      <c r="T107" s="847"/>
      <c r="U107" s="714"/>
      <c r="V107" s="805"/>
      <c r="W107" s="640"/>
      <c r="X107" s="638"/>
      <c r="Y107" s="638"/>
      <c r="Z107" s="728"/>
      <c r="AA107" s="714"/>
      <c r="AB107" s="805"/>
      <c r="AC107" s="847"/>
      <c r="AD107" s="714"/>
      <c r="AE107" s="805"/>
      <c r="AF107" s="640"/>
      <c r="AG107" s="638"/>
      <c r="AH107" s="638"/>
      <c r="AI107" s="728"/>
      <c r="AJ107" s="714"/>
      <c r="AK107" s="805"/>
      <c r="AL107" s="847"/>
      <c r="AM107" s="714"/>
      <c r="AN107" s="805"/>
      <c r="AO107" s="640"/>
      <c r="AP107" s="638"/>
      <c r="AQ107" s="638"/>
      <c r="AR107" s="728"/>
      <c r="AS107" s="714"/>
      <c r="AT107" s="805"/>
      <c r="AU107" s="847"/>
      <c r="AV107" s="714"/>
      <c r="AW107" s="805"/>
      <c r="AX107" s="640"/>
      <c r="AY107" s="638"/>
      <c r="AZ107" s="638"/>
      <c r="BB107">
        <f t="shared" si="32"/>
        <v>0</v>
      </c>
      <c r="BC107">
        <f t="shared" si="33"/>
        <v>0</v>
      </c>
      <c r="BD107">
        <f t="shared" si="34"/>
        <v>0</v>
      </c>
      <c r="BE107">
        <f t="shared" si="35"/>
        <v>0</v>
      </c>
      <c r="BF107">
        <f t="shared" si="36"/>
        <v>0</v>
      </c>
      <c r="BG107">
        <f t="shared" si="37"/>
        <v>0</v>
      </c>
      <c r="BH107">
        <f t="shared" si="38"/>
        <v>0</v>
      </c>
      <c r="BI107">
        <f t="shared" si="39"/>
        <v>0</v>
      </c>
      <c r="BJ107">
        <f t="shared" si="40"/>
        <v>0</v>
      </c>
      <c r="BK107">
        <f t="shared" si="41"/>
        <v>0</v>
      </c>
      <c r="BL107">
        <f t="shared" si="42"/>
        <v>0</v>
      </c>
      <c r="BM107">
        <f t="shared" si="43"/>
        <v>0</v>
      </c>
      <c r="BN107">
        <f t="shared" si="44"/>
        <v>0</v>
      </c>
      <c r="BO107">
        <f t="shared" si="45"/>
        <v>0</v>
      </c>
      <c r="BP107">
        <f t="shared" si="46"/>
        <v>0</v>
      </c>
      <c r="BQ107">
        <f t="shared" si="47"/>
        <v>0</v>
      </c>
      <c r="BR107">
        <f t="shared" si="48"/>
        <v>0</v>
      </c>
      <c r="BS107">
        <f t="shared" si="49"/>
        <v>0</v>
      </c>
      <c r="BT107">
        <f t="shared" si="50"/>
        <v>0</v>
      </c>
      <c r="BU107">
        <f t="shared" si="51"/>
        <v>0</v>
      </c>
      <c r="BV107" s="293">
        <f t="shared" si="52"/>
        <v>0</v>
      </c>
      <c r="BW107" s="352" t="str">
        <f>IF(BV107=0,"",
IF(SUM($BV$24:BV107)=1,BX107,
IF($BV$144&gt;SUM($BV$24:BV107),_xlfn.CONCAT(", ",BX107),
IF($BV$144=SUM($BV$24:BV107),_xlfn.CONCAT(" y ",BX107)))))</f>
        <v/>
      </c>
      <c r="BX107" s="120" t="s">
        <v>5287</v>
      </c>
      <c r="BY107" s="398">
        <f>IF(AND(CNGE_2026_M1_Secc1_Sub3!$S147&lt;&gt;"",CNGE_2026_M1_Secc1_Sub3!$S147&lt;&gt;1,COUNTA(H107:AZ107)&gt;0),1,0)</f>
        <v>0</v>
      </c>
      <c r="BZ107" s="290">
        <f t="shared" si="31"/>
        <v>0</v>
      </c>
      <c r="CA107" s="293">
        <f t="shared" si="53"/>
        <v>0</v>
      </c>
      <c r="CB107" s="283" t="str">
        <f>IF(CA107=0,"",
IF(SUM($CA$24:CA107)=1,CC107,
IF($CA$144&gt;SUM($CA$24:CA107),_xlfn.CONCAT(", ",CC107),
IF($CA$144=SUM($CA$24:CA107),_xlfn.CONCAT(" y ",CC107)))))</f>
        <v/>
      </c>
      <c r="CC107" s="33" t="s">
        <v>5287</v>
      </c>
      <c r="CD107" s="441">
        <f>IF(COUNTA(K107,T107,AC107,AL107,AU107)=SUM(CNGE_2026_M1_Secc1_Sub3!Y147),0,1)</f>
        <v>0</v>
      </c>
      <c r="CE107" s="282">
        <f t="shared" si="54"/>
        <v>0</v>
      </c>
      <c r="CF107" s="283" t="str">
        <f>IF(CE107=0,"",
IF(SUM($CE$24:CE107)=1,CG107,
IF($CE$144&gt;SUM($CE$24:CE107),_xlfn.CONCAT(", ",CG107),
IF($CE$144=SUM($CE$24:CE107),_xlfn.CONCAT(" y ",CG107)))))</f>
        <v/>
      </c>
      <c r="CG107" s="120" t="s">
        <v>5287</v>
      </c>
      <c r="CH107" s="370">
        <f>IF(OR(N107="NS",W107="NS",AF107="NS",AO107="NS",AX107="NS",CNGE_2026_M1_Secc1_Sub2!$M459="NS"),0,IF(AND(N107="NA",W107="NA",AF107="NA",AO107="NA",AX107="NA",CNGE_2026_M1_Secc1_Sub2!$M459="NA"),0,IF(SUM(N107,W107,AF107,AO107,AX107)&lt;=CNGE_2026_M1_Secc1_Sub2!$M459,0,1)))</f>
        <v>0</v>
      </c>
      <c r="CI107" s="371">
        <f>IF(OR(O107="NS",X107="NS",AG107="NS",AP107="NS",AY107="NS",CNGE_2026_M1_Secc1_Sub2!$S459="NS"),0,IF(AND(O107="NA",X107="NA",AG107="NA",AP107="NA",AY107="NA",CNGE_2026_M1_Secc1_Sub2!$S459="NA"),0,IF(SUM(O107,X107,AG107,AP107,AY107)&lt;=CNGE_2026_M1_Secc1_Sub2!$S459,0,1)))</f>
        <v>0</v>
      </c>
      <c r="CJ107" s="372">
        <f>IF(OR(P107="NS",Y107="NS",AH107="NS",AQ107="NS",AZ107="NS",CNGE_2026_M1_Secc1_Sub2!$Y459="NS"),0,IF(AND(P107="NA",Y107="NA",AH107="NA",AQ107="NA",AZ107="NA",CNGE_2026_M1_Secc1_Sub2!$Y459="NA"),0,IF(SUM(P107,Y107,AH107,AQ107,AZ107)&lt;=CNGE_2026_M1_Secc1_Sub2!$Y459,0,1)))</f>
        <v>0</v>
      </c>
      <c r="CK107" s="282">
        <f t="shared" si="55"/>
        <v>0</v>
      </c>
      <c r="CL107" s="283" t="str">
        <f>IF(CK107=0,"",
IF(SUM($CK$24:CK107)=1,CM107,
IF($CK$144&gt;SUM($CK$24:CK107),_xlfn.CONCAT(", ",CM107),
IF($CK$144=SUM($CK$24:CK107),_xlfn.CONCAT(" y ",CM107)))))</f>
        <v/>
      </c>
      <c r="CM107" s="33" t="s">
        <v>5287</v>
      </c>
      <c r="CN107" s="535">
        <f>SUM(CNGE_2026_M1_Secc1_Sub3!$Y147)</f>
        <v>0</v>
      </c>
      <c r="CO107" s="629" cm="1">
        <f t="array" aca="1" ref="CO107" ca="1">IF(OR(K107=" ",AND(EXACT(UPPER(TRIM(SUBSTITUTE(K107,CHAR(160)," "))),TRIM(SUBSTITUTE(K107,CHAR(160)," "))),SUMPRODUCT(--ISNUMBER(MATCH(MID(TRIM(SUBSTITUTE(K107,CHAR(160)," ")),ROW(INDIRECT("1:"&amp;LEN(TRIM(SUBSTITUTE(K107,CHAR(160)," "))))),1),{"A","B","C","D","E","F","G","H","I","J","K","L","M","N","O","P","Q","R","S","T","U","V","W","X","Y","Z","Ñ","0","1","2","3","4","5","6","7","8","9"," "},0)))=LEN(TRIM(SUBSTITUTE(K107,CHAR(160)," "))))),0,1)</f>
        <v>0</v>
      </c>
      <c r="CP107" s="629" cm="1">
        <f t="array" aca="1" ref="CP107" ca="1">IF(OR(T107=" ",AND(EXACT(UPPER(TRIM(SUBSTITUTE(T107,CHAR(160)," "))),TRIM(SUBSTITUTE(T107,CHAR(160)," "))),SUMPRODUCT(--ISNUMBER(MATCH(MID(TRIM(SUBSTITUTE(T107,CHAR(160)," ")),ROW(INDIRECT("1:"&amp;LEN(TRIM(SUBSTITUTE(T107,CHAR(160)," "))))),1),{"A","B","C","D","E","F","G","H","I","J","K","L","M","N","O","P","Q","R","S","T","U","V","W","X","Y","Z","Ñ","0","1","2","3","4","5","6","7","8","9"," "},0)))=LEN(TRIM(SUBSTITUTE(T107,CHAR(160)," "))))),0,1)</f>
        <v>0</v>
      </c>
      <c r="CQ107" s="629" cm="1">
        <f t="array" aca="1" ref="CQ107" ca="1">IF(OR(AC107=" ",AND(EXACT(UPPER(TRIM(SUBSTITUTE(AC107,CHAR(160)," "))),TRIM(SUBSTITUTE(AC107,CHAR(160)," "))),SUMPRODUCT(--ISNUMBER(MATCH(MID(TRIM(SUBSTITUTE(AC107,CHAR(160)," ")),ROW(INDIRECT("1:"&amp;LEN(TRIM(SUBSTITUTE(AC107,CHAR(160)," "))))),1),{"A","B","C","D","E","F","G","H","I","J","K","L","M","N","O","P","Q","R","S","T","U","V","W","X","Y","Z","Ñ","0","1","2","3","4","5","6","7","8","9"," "},0)))=LEN(TRIM(SUBSTITUTE(AC107,CHAR(160)," "))))),0,1)</f>
        <v>0</v>
      </c>
      <c r="CR107" s="629" cm="1">
        <f t="array" aca="1" ref="CR107" ca="1">IF(OR(AL107=" ",AND(EXACT(UPPER(TRIM(SUBSTITUTE(AL107,CHAR(160)," "))),TRIM(SUBSTITUTE(AL107,CHAR(160)," "))),SUMPRODUCT(--ISNUMBER(MATCH(MID(TRIM(SUBSTITUTE(AL107,CHAR(160)," ")),ROW(INDIRECT("1:"&amp;LEN(TRIM(SUBSTITUTE(AL107,CHAR(160)," "))))),1),{"A","B","C","D","E","F","G","H","I","J","K","L","M","N","O","P","Q","R","S","T","U","V","W","X","Y","Z","Ñ","0","1","2","3","4","5","6","7","8","9"," "},0)))=LEN(TRIM(SUBSTITUTE(AL107,CHAR(160)," "))))),0,1)</f>
        <v>0</v>
      </c>
      <c r="CS107" s="629" cm="1">
        <f t="array" aca="1" ref="CS107" ca="1">IF(OR(AU107=" ",AND(EXACT(UPPER(TRIM(SUBSTITUTE(AU107,CHAR(160)," "))),TRIM(SUBSTITUTE(AU107,CHAR(160)," "))),SUMPRODUCT(--ISNUMBER(MATCH(MID(TRIM(SUBSTITUTE(AU107,CHAR(160)," ")),ROW(INDIRECT("1:"&amp;LEN(TRIM(SUBSTITUTE(AU107,CHAR(160)," "))))),1),{"A","B","C","D","E","F","G","H","I","J","K","L","M","N","O","P","Q","R","S","T","U","V","W","X","Y","Z","Ñ","0","1","2","3","4","5","6","7","8","9"," "},0)))=LEN(TRIM(SUBSTITUTE(AU107,CHAR(160)," "))))),0,1)</f>
        <v>0</v>
      </c>
      <c r="CT107" s="634">
        <f t="shared" si="56"/>
        <v>0</v>
      </c>
      <c r="CU107" s="634">
        <f t="shared" si="57"/>
        <v>0</v>
      </c>
      <c r="CV107" s="634">
        <f t="shared" si="58"/>
        <v>0</v>
      </c>
      <c r="CW107" s="634">
        <f t="shared" si="59"/>
        <v>0</v>
      </c>
      <c r="CX107" s="634">
        <f t="shared" si="60"/>
        <v>0</v>
      </c>
      <c r="CY107" s="107"/>
      <c r="CZ107" s="107"/>
      <c r="DA107" s="107"/>
      <c r="DB107" s="107"/>
      <c r="DN107" s="107"/>
      <c r="DO107" s="107"/>
      <c r="DP107" s="107"/>
      <c r="DQ107" s="107"/>
      <c r="DR107" s="107"/>
      <c r="DS107" s="107"/>
      <c r="DT107" s="107"/>
      <c r="DU107" s="107"/>
      <c r="DV107" s="107"/>
      <c r="DY107"/>
    </row>
    <row r="108" spans="1:129" ht="15" customHeight="1">
      <c r="A108" s="128"/>
      <c r="C108" s="35" t="s">
        <v>5288</v>
      </c>
      <c r="D108" s="800" t="str">
        <f>IF(CNGE_2026_M1_Secc1_Sub1!$D125="","",CNGE_2026_M1_Secc1_Sub1!$D125)</f>
        <v/>
      </c>
      <c r="E108" s="723"/>
      <c r="F108" s="723"/>
      <c r="G108" s="724"/>
      <c r="H108" s="728"/>
      <c r="I108" s="714"/>
      <c r="J108" s="805"/>
      <c r="K108" s="847"/>
      <c r="L108" s="714"/>
      <c r="M108" s="805"/>
      <c r="N108" s="640"/>
      <c r="O108" s="638"/>
      <c r="P108" s="638"/>
      <c r="Q108" s="728"/>
      <c r="R108" s="714"/>
      <c r="S108" s="805"/>
      <c r="T108" s="847"/>
      <c r="U108" s="714"/>
      <c r="V108" s="805"/>
      <c r="W108" s="640"/>
      <c r="X108" s="638"/>
      <c r="Y108" s="638"/>
      <c r="Z108" s="728"/>
      <c r="AA108" s="714"/>
      <c r="AB108" s="805"/>
      <c r="AC108" s="847"/>
      <c r="AD108" s="714"/>
      <c r="AE108" s="805"/>
      <c r="AF108" s="640"/>
      <c r="AG108" s="638"/>
      <c r="AH108" s="638"/>
      <c r="AI108" s="728"/>
      <c r="AJ108" s="714"/>
      <c r="AK108" s="805"/>
      <c r="AL108" s="847"/>
      <c r="AM108" s="714"/>
      <c r="AN108" s="805"/>
      <c r="AO108" s="640"/>
      <c r="AP108" s="638"/>
      <c r="AQ108" s="638"/>
      <c r="AR108" s="728"/>
      <c r="AS108" s="714"/>
      <c r="AT108" s="805"/>
      <c r="AU108" s="847"/>
      <c r="AV108" s="714"/>
      <c r="AW108" s="805"/>
      <c r="AX108" s="640"/>
      <c r="AY108" s="638"/>
      <c r="AZ108" s="638"/>
      <c r="BB108">
        <f t="shared" si="32"/>
        <v>0</v>
      </c>
      <c r="BC108">
        <f t="shared" si="33"/>
        <v>0</v>
      </c>
      <c r="BD108">
        <f t="shared" si="34"/>
        <v>0</v>
      </c>
      <c r="BE108">
        <f t="shared" si="35"/>
        <v>0</v>
      </c>
      <c r="BF108">
        <f t="shared" si="36"/>
        <v>0</v>
      </c>
      <c r="BG108">
        <f t="shared" si="37"/>
        <v>0</v>
      </c>
      <c r="BH108">
        <f t="shared" si="38"/>
        <v>0</v>
      </c>
      <c r="BI108">
        <f t="shared" si="39"/>
        <v>0</v>
      </c>
      <c r="BJ108">
        <f t="shared" si="40"/>
        <v>0</v>
      </c>
      <c r="BK108">
        <f t="shared" si="41"/>
        <v>0</v>
      </c>
      <c r="BL108">
        <f t="shared" si="42"/>
        <v>0</v>
      </c>
      <c r="BM108">
        <f t="shared" si="43"/>
        <v>0</v>
      </c>
      <c r="BN108">
        <f t="shared" si="44"/>
        <v>0</v>
      </c>
      <c r="BO108">
        <f t="shared" si="45"/>
        <v>0</v>
      </c>
      <c r="BP108">
        <f t="shared" si="46"/>
        <v>0</v>
      </c>
      <c r="BQ108">
        <f t="shared" si="47"/>
        <v>0</v>
      </c>
      <c r="BR108">
        <f t="shared" si="48"/>
        <v>0</v>
      </c>
      <c r="BS108">
        <f t="shared" si="49"/>
        <v>0</v>
      </c>
      <c r="BT108">
        <f t="shared" si="50"/>
        <v>0</v>
      </c>
      <c r="BU108">
        <f t="shared" si="51"/>
        <v>0</v>
      </c>
      <c r="BV108" s="293">
        <f t="shared" si="52"/>
        <v>0</v>
      </c>
      <c r="BW108" s="352" t="str">
        <f>IF(BV108=0,"",
IF(SUM($BV$24:BV108)=1,BX108,
IF($BV$144&gt;SUM($BV$24:BV108),_xlfn.CONCAT(", ",BX108),
IF($BV$144=SUM($BV$24:BV108),_xlfn.CONCAT(" y ",BX108)))))</f>
        <v/>
      </c>
      <c r="BX108" s="120" t="s">
        <v>5289</v>
      </c>
      <c r="BY108" s="398">
        <f>IF(AND(CNGE_2026_M1_Secc1_Sub3!$S148&lt;&gt;"",CNGE_2026_M1_Secc1_Sub3!$S148&lt;&gt;1,COUNTA(H108:AZ108)&gt;0),1,0)</f>
        <v>0</v>
      </c>
      <c r="BZ108" s="290">
        <f t="shared" si="31"/>
        <v>0</v>
      </c>
      <c r="CA108" s="293">
        <f t="shared" si="53"/>
        <v>0</v>
      </c>
      <c r="CB108" s="283" t="str">
        <f>IF(CA108=0,"",
IF(SUM($CA$24:CA108)=1,CC108,
IF($CA$144&gt;SUM($CA$24:CA108),_xlfn.CONCAT(", ",CC108),
IF($CA$144=SUM($CA$24:CA108),_xlfn.CONCAT(" y ",CC108)))))</f>
        <v/>
      </c>
      <c r="CC108" s="33" t="s">
        <v>5289</v>
      </c>
      <c r="CD108" s="441">
        <f>IF(COUNTA(K108,T108,AC108,AL108,AU108)=SUM(CNGE_2026_M1_Secc1_Sub3!Y148),0,1)</f>
        <v>0</v>
      </c>
      <c r="CE108" s="282">
        <f t="shared" si="54"/>
        <v>0</v>
      </c>
      <c r="CF108" s="283" t="str">
        <f>IF(CE108=0,"",
IF(SUM($CE$24:CE108)=1,CG108,
IF($CE$144&gt;SUM($CE$24:CE108),_xlfn.CONCAT(", ",CG108),
IF($CE$144=SUM($CE$24:CE108),_xlfn.CONCAT(" y ",CG108)))))</f>
        <v/>
      </c>
      <c r="CG108" s="120" t="s">
        <v>5289</v>
      </c>
      <c r="CH108" s="370">
        <f>IF(OR(N108="NS",W108="NS",AF108="NS",AO108="NS",AX108="NS",CNGE_2026_M1_Secc1_Sub2!$M460="NS"),0,IF(AND(N108="NA",W108="NA",AF108="NA",AO108="NA",AX108="NA",CNGE_2026_M1_Secc1_Sub2!$M460="NA"),0,IF(SUM(N108,W108,AF108,AO108,AX108)&lt;=CNGE_2026_M1_Secc1_Sub2!$M460,0,1)))</f>
        <v>0</v>
      </c>
      <c r="CI108" s="371">
        <f>IF(OR(O108="NS",X108="NS",AG108="NS",AP108="NS",AY108="NS",CNGE_2026_M1_Secc1_Sub2!$S460="NS"),0,IF(AND(O108="NA",X108="NA",AG108="NA",AP108="NA",AY108="NA",CNGE_2026_M1_Secc1_Sub2!$S460="NA"),0,IF(SUM(O108,X108,AG108,AP108,AY108)&lt;=CNGE_2026_M1_Secc1_Sub2!$S460,0,1)))</f>
        <v>0</v>
      </c>
      <c r="CJ108" s="372">
        <f>IF(OR(P108="NS",Y108="NS",AH108="NS",AQ108="NS",AZ108="NS",CNGE_2026_M1_Secc1_Sub2!$Y460="NS"),0,IF(AND(P108="NA",Y108="NA",AH108="NA",AQ108="NA",AZ108="NA",CNGE_2026_M1_Secc1_Sub2!$Y460="NA"),0,IF(SUM(P108,Y108,AH108,AQ108,AZ108)&lt;=CNGE_2026_M1_Secc1_Sub2!$Y460,0,1)))</f>
        <v>0</v>
      </c>
      <c r="CK108" s="282">
        <f t="shared" si="55"/>
        <v>0</v>
      </c>
      <c r="CL108" s="283" t="str">
        <f>IF(CK108=0,"",
IF(SUM($CK$24:CK108)=1,CM108,
IF($CK$144&gt;SUM($CK$24:CK108),_xlfn.CONCAT(", ",CM108),
IF($CK$144=SUM($CK$24:CK108),_xlfn.CONCAT(" y ",CM108)))))</f>
        <v/>
      </c>
      <c r="CM108" s="33" t="s">
        <v>5289</v>
      </c>
      <c r="CN108" s="535">
        <f>SUM(CNGE_2026_M1_Secc1_Sub3!$Y148)</f>
        <v>0</v>
      </c>
      <c r="CO108" s="629" cm="1">
        <f t="array" aca="1" ref="CO108" ca="1">IF(OR(K108=" ",AND(EXACT(UPPER(TRIM(SUBSTITUTE(K108,CHAR(160)," "))),TRIM(SUBSTITUTE(K108,CHAR(160)," "))),SUMPRODUCT(--ISNUMBER(MATCH(MID(TRIM(SUBSTITUTE(K108,CHAR(160)," ")),ROW(INDIRECT("1:"&amp;LEN(TRIM(SUBSTITUTE(K108,CHAR(160)," "))))),1),{"A","B","C","D","E","F","G","H","I","J","K","L","M","N","O","P","Q","R","S","T","U","V","W","X","Y","Z","Ñ","0","1","2","3","4","5","6","7","8","9"," "},0)))=LEN(TRIM(SUBSTITUTE(K108,CHAR(160)," "))))),0,1)</f>
        <v>0</v>
      </c>
      <c r="CP108" s="629" cm="1">
        <f t="array" aca="1" ref="CP108" ca="1">IF(OR(T108=" ",AND(EXACT(UPPER(TRIM(SUBSTITUTE(T108,CHAR(160)," "))),TRIM(SUBSTITUTE(T108,CHAR(160)," "))),SUMPRODUCT(--ISNUMBER(MATCH(MID(TRIM(SUBSTITUTE(T108,CHAR(160)," ")),ROW(INDIRECT("1:"&amp;LEN(TRIM(SUBSTITUTE(T108,CHAR(160)," "))))),1),{"A","B","C","D","E","F","G","H","I","J","K","L","M","N","O","P","Q","R","S","T","U","V","W","X","Y","Z","Ñ","0","1","2","3","4","5","6","7","8","9"," "},0)))=LEN(TRIM(SUBSTITUTE(T108,CHAR(160)," "))))),0,1)</f>
        <v>0</v>
      </c>
      <c r="CQ108" s="629" cm="1">
        <f t="array" aca="1" ref="CQ108" ca="1">IF(OR(AC108=" ",AND(EXACT(UPPER(TRIM(SUBSTITUTE(AC108,CHAR(160)," "))),TRIM(SUBSTITUTE(AC108,CHAR(160)," "))),SUMPRODUCT(--ISNUMBER(MATCH(MID(TRIM(SUBSTITUTE(AC108,CHAR(160)," ")),ROW(INDIRECT("1:"&amp;LEN(TRIM(SUBSTITUTE(AC108,CHAR(160)," "))))),1),{"A","B","C","D","E","F","G","H","I","J","K","L","M","N","O","P","Q","R","S","T","U","V","W","X","Y","Z","Ñ","0","1","2","3","4","5","6","7","8","9"," "},0)))=LEN(TRIM(SUBSTITUTE(AC108,CHAR(160)," "))))),0,1)</f>
        <v>0</v>
      </c>
      <c r="CR108" s="629" cm="1">
        <f t="array" aca="1" ref="CR108" ca="1">IF(OR(AL108=" ",AND(EXACT(UPPER(TRIM(SUBSTITUTE(AL108,CHAR(160)," "))),TRIM(SUBSTITUTE(AL108,CHAR(160)," "))),SUMPRODUCT(--ISNUMBER(MATCH(MID(TRIM(SUBSTITUTE(AL108,CHAR(160)," ")),ROW(INDIRECT("1:"&amp;LEN(TRIM(SUBSTITUTE(AL108,CHAR(160)," "))))),1),{"A","B","C","D","E","F","G","H","I","J","K","L","M","N","O","P","Q","R","S","T","U","V","W","X","Y","Z","Ñ","0","1","2","3","4","5","6","7","8","9"," "},0)))=LEN(TRIM(SUBSTITUTE(AL108,CHAR(160)," "))))),0,1)</f>
        <v>0</v>
      </c>
      <c r="CS108" s="629" cm="1">
        <f t="array" aca="1" ref="CS108" ca="1">IF(OR(AU108=" ",AND(EXACT(UPPER(TRIM(SUBSTITUTE(AU108,CHAR(160)," "))),TRIM(SUBSTITUTE(AU108,CHAR(160)," "))),SUMPRODUCT(--ISNUMBER(MATCH(MID(TRIM(SUBSTITUTE(AU108,CHAR(160)," ")),ROW(INDIRECT("1:"&amp;LEN(TRIM(SUBSTITUTE(AU108,CHAR(160)," "))))),1),{"A","B","C","D","E","F","G","H","I","J","K","L","M","N","O","P","Q","R","S","T","U","V","W","X","Y","Z","Ñ","0","1","2","3","4","5","6","7","8","9"," "},0)))=LEN(TRIM(SUBSTITUTE(AU108,CHAR(160)," "))))),0,1)</f>
        <v>0</v>
      </c>
      <c r="CT108" s="634">
        <f t="shared" si="56"/>
        <v>0</v>
      </c>
      <c r="CU108" s="634">
        <f t="shared" si="57"/>
        <v>0</v>
      </c>
      <c r="CV108" s="634">
        <f t="shared" si="58"/>
        <v>0</v>
      </c>
      <c r="CW108" s="634">
        <f t="shared" si="59"/>
        <v>0</v>
      </c>
      <c r="CX108" s="634">
        <f t="shared" si="60"/>
        <v>0</v>
      </c>
      <c r="CY108" s="107"/>
      <c r="CZ108" s="107"/>
      <c r="DA108" s="107"/>
      <c r="DB108" s="107"/>
      <c r="DN108" s="107"/>
      <c r="DO108" s="107"/>
      <c r="DP108" s="107"/>
      <c r="DQ108" s="107"/>
      <c r="DR108" s="107"/>
      <c r="DS108" s="107"/>
      <c r="DT108" s="107"/>
      <c r="DU108" s="107"/>
      <c r="DV108" s="107"/>
      <c r="DY108"/>
    </row>
    <row r="109" spans="1:129" ht="15" customHeight="1">
      <c r="A109" s="128"/>
      <c r="C109" s="35" t="s">
        <v>5290</v>
      </c>
      <c r="D109" s="800" t="str">
        <f>IF(CNGE_2026_M1_Secc1_Sub1!$D126="","",CNGE_2026_M1_Secc1_Sub1!$D126)</f>
        <v/>
      </c>
      <c r="E109" s="723"/>
      <c r="F109" s="723"/>
      <c r="G109" s="724"/>
      <c r="H109" s="728"/>
      <c r="I109" s="714"/>
      <c r="J109" s="805"/>
      <c r="K109" s="847"/>
      <c r="L109" s="714"/>
      <c r="M109" s="805"/>
      <c r="N109" s="640"/>
      <c r="O109" s="638"/>
      <c r="P109" s="638"/>
      <c r="Q109" s="728"/>
      <c r="R109" s="714"/>
      <c r="S109" s="805"/>
      <c r="T109" s="847"/>
      <c r="U109" s="714"/>
      <c r="V109" s="805"/>
      <c r="W109" s="640"/>
      <c r="X109" s="638"/>
      <c r="Y109" s="638"/>
      <c r="Z109" s="728"/>
      <c r="AA109" s="714"/>
      <c r="AB109" s="805"/>
      <c r="AC109" s="847"/>
      <c r="AD109" s="714"/>
      <c r="AE109" s="805"/>
      <c r="AF109" s="640"/>
      <c r="AG109" s="638"/>
      <c r="AH109" s="638"/>
      <c r="AI109" s="728"/>
      <c r="AJ109" s="714"/>
      <c r="AK109" s="805"/>
      <c r="AL109" s="847"/>
      <c r="AM109" s="714"/>
      <c r="AN109" s="805"/>
      <c r="AO109" s="640"/>
      <c r="AP109" s="638"/>
      <c r="AQ109" s="638"/>
      <c r="AR109" s="728"/>
      <c r="AS109" s="714"/>
      <c r="AT109" s="805"/>
      <c r="AU109" s="847"/>
      <c r="AV109" s="714"/>
      <c r="AW109" s="805"/>
      <c r="AX109" s="640"/>
      <c r="AY109" s="638"/>
      <c r="AZ109" s="638"/>
      <c r="BB109">
        <f t="shared" si="32"/>
        <v>0</v>
      </c>
      <c r="BC109">
        <f t="shared" si="33"/>
        <v>0</v>
      </c>
      <c r="BD109">
        <f t="shared" si="34"/>
        <v>0</v>
      </c>
      <c r="BE109">
        <f t="shared" si="35"/>
        <v>0</v>
      </c>
      <c r="BF109">
        <f t="shared" si="36"/>
        <v>0</v>
      </c>
      <c r="BG109">
        <f t="shared" si="37"/>
        <v>0</v>
      </c>
      <c r="BH109">
        <f t="shared" si="38"/>
        <v>0</v>
      </c>
      <c r="BI109">
        <f t="shared" si="39"/>
        <v>0</v>
      </c>
      <c r="BJ109">
        <f t="shared" si="40"/>
        <v>0</v>
      </c>
      <c r="BK109">
        <f t="shared" si="41"/>
        <v>0</v>
      </c>
      <c r="BL109">
        <f t="shared" si="42"/>
        <v>0</v>
      </c>
      <c r="BM109">
        <f t="shared" si="43"/>
        <v>0</v>
      </c>
      <c r="BN109">
        <f t="shared" si="44"/>
        <v>0</v>
      </c>
      <c r="BO109">
        <f t="shared" si="45"/>
        <v>0</v>
      </c>
      <c r="BP109">
        <f t="shared" si="46"/>
        <v>0</v>
      </c>
      <c r="BQ109">
        <f t="shared" si="47"/>
        <v>0</v>
      </c>
      <c r="BR109">
        <f t="shared" si="48"/>
        <v>0</v>
      </c>
      <c r="BS109">
        <f t="shared" si="49"/>
        <v>0</v>
      </c>
      <c r="BT109">
        <f t="shared" si="50"/>
        <v>0</v>
      </c>
      <c r="BU109">
        <f t="shared" si="51"/>
        <v>0</v>
      </c>
      <c r="BV109" s="293">
        <f t="shared" si="52"/>
        <v>0</v>
      </c>
      <c r="BW109" s="352" t="str">
        <f>IF(BV109=0,"",
IF(SUM($BV$24:BV109)=1,BX109,
IF($BV$144&gt;SUM($BV$24:BV109),_xlfn.CONCAT(", ",BX109),
IF($BV$144=SUM($BV$24:BV109),_xlfn.CONCAT(" y ",BX109)))))</f>
        <v/>
      </c>
      <c r="BX109" s="120" t="s">
        <v>5291</v>
      </c>
      <c r="BY109" s="398">
        <f>IF(AND(CNGE_2026_M1_Secc1_Sub3!$S149&lt;&gt;"",CNGE_2026_M1_Secc1_Sub3!$S149&lt;&gt;1,COUNTA(H109:AZ109)&gt;0),1,0)</f>
        <v>0</v>
      </c>
      <c r="BZ109" s="290">
        <f t="shared" si="31"/>
        <v>0</v>
      </c>
      <c r="CA109" s="293">
        <f t="shared" si="53"/>
        <v>0</v>
      </c>
      <c r="CB109" s="283" t="str">
        <f>IF(CA109=0,"",
IF(SUM($CA$24:CA109)=1,CC109,
IF($CA$144&gt;SUM($CA$24:CA109),_xlfn.CONCAT(", ",CC109),
IF($CA$144=SUM($CA$24:CA109),_xlfn.CONCAT(" y ",CC109)))))</f>
        <v/>
      </c>
      <c r="CC109" s="33" t="s">
        <v>5291</v>
      </c>
      <c r="CD109" s="441">
        <f>IF(COUNTA(K109,T109,AC109,AL109,AU109)=SUM(CNGE_2026_M1_Secc1_Sub3!Y149),0,1)</f>
        <v>0</v>
      </c>
      <c r="CE109" s="282">
        <f t="shared" si="54"/>
        <v>0</v>
      </c>
      <c r="CF109" s="283" t="str">
        <f>IF(CE109=0,"",
IF(SUM($CE$24:CE109)=1,CG109,
IF($CE$144&gt;SUM($CE$24:CE109),_xlfn.CONCAT(", ",CG109),
IF($CE$144=SUM($CE$24:CE109),_xlfn.CONCAT(" y ",CG109)))))</f>
        <v/>
      </c>
      <c r="CG109" s="120" t="s">
        <v>5291</v>
      </c>
      <c r="CH109" s="370">
        <f>IF(OR(N109="NS",W109="NS",AF109="NS",AO109="NS",AX109="NS",CNGE_2026_M1_Secc1_Sub2!$M461="NS"),0,IF(AND(N109="NA",W109="NA",AF109="NA",AO109="NA",AX109="NA",CNGE_2026_M1_Secc1_Sub2!$M461="NA"),0,IF(SUM(N109,W109,AF109,AO109,AX109)&lt;=CNGE_2026_M1_Secc1_Sub2!$M461,0,1)))</f>
        <v>0</v>
      </c>
      <c r="CI109" s="371">
        <f>IF(OR(O109="NS",X109="NS",AG109="NS",AP109="NS",AY109="NS",CNGE_2026_M1_Secc1_Sub2!$S461="NS"),0,IF(AND(O109="NA",X109="NA",AG109="NA",AP109="NA",AY109="NA",CNGE_2026_M1_Secc1_Sub2!$S461="NA"),0,IF(SUM(O109,X109,AG109,AP109,AY109)&lt;=CNGE_2026_M1_Secc1_Sub2!$S461,0,1)))</f>
        <v>0</v>
      </c>
      <c r="CJ109" s="372">
        <f>IF(OR(P109="NS",Y109="NS",AH109="NS",AQ109="NS",AZ109="NS",CNGE_2026_M1_Secc1_Sub2!$Y461="NS"),0,IF(AND(P109="NA",Y109="NA",AH109="NA",AQ109="NA",AZ109="NA",CNGE_2026_M1_Secc1_Sub2!$Y461="NA"),0,IF(SUM(P109,Y109,AH109,AQ109,AZ109)&lt;=CNGE_2026_M1_Secc1_Sub2!$Y461,0,1)))</f>
        <v>0</v>
      </c>
      <c r="CK109" s="282">
        <f t="shared" si="55"/>
        <v>0</v>
      </c>
      <c r="CL109" s="283" t="str">
        <f>IF(CK109=0,"",
IF(SUM($CK$24:CK109)=1,CM109,
IF($CK$144&gt;SUM($CK$24:CK109),_xlfn.CONCAT(", ",CM109),
IF($CK$144=SUM($CK$24:CK109),_xlfn.CONCAT(" y ",CM109)))))</f>
        <v/>
      </c>
      <c r="CM109" s="33" t="s">
        <v>5291</v>
      </c>
      <c r="CN109" s="535">
        <f>SUM(CNGE_2026_M1_Secc1_Sub3!$Y149)</f>
        <v>0</v>
      </c>
      <c r="CO109" s="629" cm="1">
        <f t="array" aca="1" ref="CO109" ca="1">IF(OR(K109=" ",AND(EXACT(UPPER(TRIM(SUBSTITUTE(K109,CHAR(160)," "))),TRIM(SUBSTITUTE(K109,CHAR(160)," "))),SUMPRODUCT(--ISNUMBER(MATCH(MID(TRIM(SUBSTITUTE(K109,CHAR(160)," ")),ROW(INDIRECT("1:"&amp;LEN(TRIM(SUBSTITUTE(K109,CHAR(160)," "))))),1),{"A","B","C","D","E","F","G","H","I","J","K","L","M","N","O","P","Q","R","S","T","U","V","W","X","Y","Z","Ñ","0","1","2","3","4","5","6","7","8","9"," "},0)))=LEN(TRIM(SUBSTITUTE(K109,CHAR(160)," "))))),0,1)</f>
        <v>0</v>
      </c>
      <c r="CP109" s="629" cm="1">
        <f t="array" aca="1" ref="CP109" ca="1">IF(OR(T109=" ",AND(EXACT(UPPER(TRIM(SUBSTITUTE(T109,CHAR(160)," "))),TRIM(SUBSTITUTE(T109,CHAR(160)," "))),SUMPRODUCT(--ISNUMBER(MATCH(MID(TRIM(SUBSTITUTE(T109,CHAR(160)," ")),ROW(INDIRECT("1:"&amp;LEN(TRIM(SUBSTITUTE(T109,CHAR(160)," "))))),1),{"A","B","C","D","E","F","G","H","I","J","K","L","M","N","O","P","Q","R","S","T","U","V","W","X","Y","Z","Ñ","0","1","2","3","4","5","6","7","8","9"," "},0)))=LEN(TRIM(SUBSTITUTE(T109,CHAR(160)," "))))),0,1)</f>
        <v>0</v>
      </c>
      <c r="CQ109" s="629" cm="1">
        <f t="array" aca="1" ref="CQ109" ca="1">IF(OR(AC109=" ",AND(EXACT(UPPER(TRIM(SUBSTITUTE(AC109,CHAR(160)," "))),TRIM(SUBSTITUTE(AC109,CHAR(160)," "))),SUMPRODUCT(--ISNUMBER(MATCH(MID(TRIM(SUBSTITUTE(AC109,CHAR(160)," ")),ROW(INDIRECT("1:"&amp;LEN(TRIM(SUBSTITUTE(AC109,CHAR(160)," "))))),1),{"A","B","C","D","E","F","G","H","I","J","K","L","M","N","O","P","Q","R","S","T","U","V","W","X","Y","Z","Ñ","0","1","2","3","4","5","6","7","8","9"," "},0)))=LEN(TRIM(SUBSTITUTE(AC109,CHAR(160)," "))))),0,1)</f>
        <v>0</v>
      </c>
      <c r="CR109" s="629" cm="1">
        <f t="array" aca="1" ref="CR109" ca="1">IF(OR(AL109=" ",AND(EXACT(UPPER(TRIM(SUBSTITUTE(AL109,CHAR(160)," "))),TRIM(SUBSTITUTE(AL109,CHAR(160)," "))),SUMPRODUCT(--ISNUMBER(MATCH(MID(TRIM(SUBSTITUTE(AL109,CHAR(160)," ")),ROW(INDIRECT("1:"&amp;LEN(TRIM(SUBSTITUTE(AL109,CHAR(160)," "))))),1),{"A","B","C","D","E","F","G","H","I","J","K","L","M","N","O","P","Q","R","S","T","U","V","W","X","Y","Z","Ñ","0","1","2","3","4","5","6","7","8","9"," "},0)))=LEN(TRIM(SUBSTITUTE(AL109,CHAR(160)," "))))),0,1)</f>
        <v>0</v>
      </c>
      <c r="CS109" s="629" cm="1">
        <f t="array" aca="1" ref="CS109" ca="1">IF(OR(AU109=" ",AND(EXACT(UPPER(TRIM(SUBSTITUTE(AU109,CHAR(160)," "))),TRIM(SUBSTITUTE(AU109,CHAR(160)," "))),SUMPRODUCT(--ISNUMBER(MATCH(MID(TRIM(SUBSTITUTE(AU109,CHAR(160)," ")),ROW(INDIRECT("1:"&amp;LEN(TRIM(SUBSTITUTE(AU109,CHAR(160)," "))))),1),{"A","B","C","D","E","F","G","H","I","J","K","L","M","N","O","P","Q","R","S","T","U","V","W","X","Y","Z","Ñ","0","1","2","3","4","5","6","7","8","9"," "},0)))=LEN(TRIM(SUBSTITUTE(AU109,CHAR(160)," "))))),0,1)</f>
        <v>0</v>
      </c>
      <c r="CT109" s="634">
        <f t="shared" si="56"/>
        <v>0</v>
      </c>
      <c r="CU109" s="634">
        <f t="shared" si="57"/>
        <v>0</v>
      </c>
      <c r="CV109" s="634">
        <f t="shared" si="58"/>
        <v>0</v>
      </c>
      <c r="CW109" s="634">
        <f t="shared" si="59"/>
        <v>0</v>
      </c>
      <c r="CX109" s="634">
        <f t="shared" si="60"/>
        <v>0</v>
      </c>
      <c r="CY109" s="107"/>
      <c r="CZ109" s="107"/>
      <c r="DA109" s="107"/>
      <c r="DB109" s="107"/>
      <c r="DN109" s="107"/>
      <c r="DO109" s="107"/>
      <c r="DP109" s="107"/>
      <c r="DQ109" s="107"/>
      <c r="DR109" s="107"/>
      <c r="DS109" s="107"/>
      <c r="DT109" s="107"/>
      <c r="DU109" s="107"/>
      <c r="DV109" s="107"/>
      <c r="DY109"/>
    </row>
    <row r="110" spans="1:129" ht="15" customHeight="1">
      <c r="A110" s="128"/>
      <c r="C110" s="35" t="s">
        <v>5292</v>
      </c>
      <c r="D110" s="800" t="str">
        <f>IF(CNGE_2026_M1_Secc1_Sub1!$D127="","",CNGE_2026_M1_Secc1_Sub1!$D127)</f>
        <v/>
      </c>
      <c r="E110" s="723"/>
      <c r="F110" s="723"/>
      <c r="G110" s="724"/>
      <c r="H110" s="728"/>
      <c r="I110" s="714"/>
      <c r="J110" s="805"/>
      <c r="K110" s="847"/>
      <c r="L110" s="714"/>
      <c r="M110" s="805"/>
      <c r="N110" s="640"/>
      <c r="O110" s="638"/>
      <c r="P110" s="638"/>
      <c r="Q110" s="728"/>
      <c r="R110" s="714"/>
      <c r="S110" s="805"/>
      <c r="T110" s="847"/>
      <c r="U110" s="714"/>
      <c r="V110" s="805"/>
      <c r="W110" s="640"/>
      <c r="X110" s="638"/>
      <c r="Y110" s="638"/>
      <c r="Z110" s="728"/>
      <c r="AA110" s="714"/>
      <c r="AB110" s="805"/>
      <c r="AC110" s="847"/>
      <c r="AD110" s="714"/>
      <c r="AE110" s="805"/>
      <c r="AF110" s="640"/>
      <c r="AG110" s="638"/>
      <c r="AH110" s="638"/>
      <c r="AI110" s="728"/>
      <c r="AJ110" s="714"/>
      <c r="AK110" s="805"/>
      <c r="AL110" s="847"/>
      <c r="AM110" s="714"/>
      <c r="AN110" s="805"/>
      <c r="AO110" s="640"/>
      <c r="AP110" s="638"/>
      <c r="AQ110" s="638"/>
      <c r="AR110" s="728"/>
      <c r="AS110" s="714"/>
      <c r="AT110" s="805"/>
      <c r="AU110" s="847"/>
      <c r="AV110" s="714"/>
      <c r="AW110" s="805"/>
      <c r="AX110" s="640"/>
      <c r="AY110" s="638"/>
      <c r="AZ110" s="638"/>
      <c r="BB110">
        <f t="shared" si="32"/>
        <v>0</v>
      </c>
      <c r="BC110">
        <f t="shared" si="33"/>
        <v>0</v>
      </c>
      <c r="BD110">
        <f t="shared" si="34"/>
        <v>0</v>
      </c>
      <c r="BE110">
        <f t="shared" si="35"/>
        <v>0</v>
      </c>
      <c r="BF110">
        <f t="shared" si="36"/>
        <v>0</v>
      </c>
      <c r="BG110">
        <f t="shared" si="37"/>
        <v>0</v>
      </c>
      <c r="BH110">
        <f t="shared" si="38"/>
        <v>0</v>
      </c>
      <c r="BI110">
        <f t="shared" si="39"/>
        <v>0</v>
      </c>
      <c r="BJ110">
        <f t="shared" si="40"/>
        <v>0</v>
      </c>
      <c r="BK110">
        <f t="shared" si="41"/>
        <v>0</v>
      </c>
      <c r="BL110">
        <f t="shared" si="42"/>
        <v>0</v>
      </c>
      <c r="BM110">
        <f t="shared" si="43"/>
        <v>0</v>
      </c>
      <c r="BN110">
        <f t="shared" si="44"/>
        <v>0</v>
      </c>
      <c r="BO110">
        <f t="shared" si="45"/>
        <v>0</v>
      </c>
      <c r="BP110">
        <f t="shared" si="46"/>
        <v>0</v>
      </c>
      <c r="BQ110">
        <f t="shared" si="47"/>
        <v>0</v>
      </c>
      <c r="BR110">
        <f t="shared" si="48"/>
        <v>0</v>
      </c>
      <c r="BS110">
        <f t="shared" si="49"/>
        <v>0</v>
      </c>
      <c r="BT110">
        <f t="shared" si="50"/>
        <v>0</v>
      </c>
      <c r="BU110">
        <f t="shared" si="51"/>
        <v>0</v>
      </c>
      <c r="BV110" s="293">
        <f t="shared" si="52"/>
        <v>0</v>
      </c>
      <c r="BW110" s="352" t="str">
        <f>IF(BV110=0,"",
IF(SUM($BV$24:BV110)=1,BX110,
IF($BV$144&gt;SUM($BV$24:BV110),_xlfn.CONCAT(", ",BX110),
IF($BV$144=SUM($BV$24:BV110),_xlfn.CONCAT(" y ",BX110)))))</f>
        <v/>
      </c>
      <c r="BX110" s="120" t="s">
        <v>5293</v>
      </c>
      <c r="BY110" s="398">
        <f>IF(AND(CNGE_2026_M1_Secc1_Sub3!$S150&lt;&gt;"",CNGE_2026_M1_Secc1_Sub3!$S150&lt;&gt;1,COUNTA(H110:AZ110)&gt;0),1,0)</f>
        <v>0</v>
      </c>
      <c r="BZ110" s="290">
        <f t="shared" si="31"/>
        <v>0</v>
      </c>
      <c r="CA110" s="293">
        <f t="shared" si="53"/>
        <v>0</v>
      </c>
      <c r="CB110" s="283" t="str">
        <f>IF(CA110=0,"",
IF(SUM($CA$24:CA110)=1,CC110,
IF($CA$144&gt;SUM($CA$24:CA110),_xlfn.CONCAT(", ",CC110),
IF($CA$144=SUM($CA$24:CA110),_xlfn.CONCAT(" y ",CC110)))))</f>
        <v/>
      </c>
      <c r="CC110" s="33" t="s">
        <v>5293</v>
      </c>
      <c r="CD110" s="441">
        <f>IF(COUNTA(K110,T110,AC110,AL110,AU110)=SUM(CNGE_2026_M1_Secc1_Sub3!Y150),0,1)</f>
        <v>0</v>
      </c>
      <c r="CE110" s="282">
        <f t="shared" si="54"/>
        <v>0</v>
      </c>
      <c r="CF110" s="283" t="str">
        <f>IF(CE110=0,"",
IF(SUM($CE$24:CE110)=1,CG110,
IF($CE$144&gt;SUM($CE$24:CE110),_xlfn.CONCAT(", ",CG110),
IF($CE$144=SUM($CE$24:CE110),_xlfn.CONCAT(" y ",CG110)))))</f>
        <v/>
      </c>
      <c r="CG110" s="120" t="s">
        <v>5293</v>
      </c>
      <c r="CH110" s="370">
        <f>IF(OR(N110="NS",W110="NS",AF110="NS",AO110="NS",AX110="NS",CNGE_2026_M1_Secc1_Sub2!$M462="NS"),0,IF(AND(N110="NA",W110="NA",AF110="NA",AO110="NA",AX110="NA",CNGE_2026_M1_Secc1_Sub2!$M462="NA"),0,IF(SUM(N110,W110,AF110,AO110,AX110)&lt;=CNGE_2026_M1_Secc1_Sub2!$M462,0,1)))</f>
        <v>0</v>
      </c>
      <c r="CI110" s="371">
        <f>IF(OR(O110="NS",X110="NS",AG110="NS",AP110="NS",AY110="NS",CNGE_2026_M1_Secc1_Sub2!$S462="NS"),0,IF(AND(O110="NA",X110="NA",AG110="NA",AP110="NA",AY110="NA",CNGE_2026_M1_Secc1_Sub2!$S462="NA"),0,IF(SUM(O110,X110,AG110,AP110,AY110)&lt;=CNGE_2026_M1_Secc1_Sub2!$S462,0,1)))</f>
        <v>0</v>
      </c>
      <c r="CJ110" s="372">
        <f>IF(OR(P110="NS",Y110="NS",AH110="NS",AQ110="NS",AZ110="NS",CNGE_2026_M1_Secc1_Sub2!$Y462="NS"),0,IF(AND(P110="NA",Y110="NA",AH110="NA",AQ110="NA",AZ110="NA",CNGE_2026_M1_Secc1_Sub2!$Y462="NA"),0,IF(SUM(P110,Y110,AH110,AQ110,AZ110)&lt;=CNGE_2026_M1_Secc1_Sub2!$Y462,0,1)))</f>
        <v>0</v>
      </c>
      <c r="CK110" s="282">
        <f t="shared" si="55"/>
        <v>0</v>
      </c>
      <c r="CL110" s="283" t="str">
        <f>IF(CK110=0,"",
IF(SUM($CK$24:CK110)=1,CM110,
IF($CK$144&gt;SUM($CK$24:CK110),_xlfn.CONCAT(", ",CM110),
IF($CK$144=SUM($CK$24:CK110),_xlfn.CONCAT(" y ",CM110)))))</f>
        <v/>
      </c>
      <c r="CM110" s="33" t="s">
        <v>5293</v>
      </c>
      <c r="CN110" s="535">
        <f>SUM(CNGE_2026_M1_Secc1_Sub3!$Y150)</f>
        <v>0</v>
      </c>
      <c r="CO110" s="629" cm="1">
        <f t="array" aca="1" ref="CO110" ca="1">IF(OR(K110=" ",AND(EXACT(UPPER(TRIM(SUBSTITUTE(K110,CHAR(160)," "))),TRIM(SUBSTITUTE(K110,CHAR(160)," "))),SUMPRODUCT(--ISNUMBER(MATCH(MID(TRIM(SUBSTITUTE(K110,CHAR(160)," ")),ROW(INDIRECT("1:"&amp;LEN(TRIM(SUBSTITUTE(K110,CHAR(160)," "))))),1),{"A","B","C","D","E","F","G","H","I","J","K","L","M","N","O","P","Q","R","S","T","U","V","W","X","Y","Z","Ñ","0","1","2","3","4","5","6","7","8","9"," "},0)))=LEN(TRIM(SUBSTITUTE(K110,CHAR(160)," "))))),0,1)</f>
        <v>0</v>
      </c>
      <c r="CP110" s="629" cm="1">
        <f t="array" aca="1" ref="CP110" ca="1">IF(OR(T110=" ",AND(EXACT(UPPER(TRIM(SUBSTITUTE(T110,CHAR(160)," "))),TRIM(SUBSTITUTE(T110,CHAR(160)," "))),SUMPRODUCT(--ISNUMBER(MATCH(MID(TRIM(SUBSTITUTE(T110,CHAR(160)," ")),ROW(INDIRECT("1:"&amp;LEN(TRIM(SUBSTITUTE(T110,CHAR(160)," "))))),1),{"A","B","C","D","E","F","G","H","I","J","K","L","M","N","O","P","Q","R","S","T","U","V","W","X","Y","Z","Ñ","0","1","2","3","4","5","6","7","8","9"," "},0)))=LEN(TRIM(SUBSTITUTE(T110,CHAR(160)," "))))),0,1)</f>
        <v>0</v>
      </c>
      <c r="CQ110" s="629" cm="1">
        <f t="array" aca="1" ref="CQ110" ca="1">IF(OR(AC110=" ",AND(EXACT(UPPER(TRIM(SUBSTITUTE(AC110,CHAR(160)," "))),TRIM(SUBSTITUTE(AC110,CHAR(160)," "))),SUMPRODUCT(--ISNUMBER(MATCH(MID(TRIM(SUBSTITUTE(AC110,CHAR(160)," ")),ROW(INDIRECT("1:"&amp;LEN(TRIM(SUBSTITUTE(AC110,CHAR(160)," "))))),1),{"A","B","C","D","E","F","G","H","I","J","K","L","M","N","O","P","Q","R","S","T","U","V","W","X","Y","Z","Ñ","0","1","2","3","4","5","6","7","8","9"," "},0)))=LEN(TRIM(SUBSTITUTE(AC110,CHAR(160)," "))))),0,1)</f>
        <v>0</v>
      </c>
      <c r="CR110" s="629" cm="1">
        <f t="array" aca="1" ref="CR110" ca="1">IF(OR(AL110=" ",AND(EXACT(UPPER(TRIM(SUBSTITUTE(AL110,CHAR(160)," "))),TRIM(SUBSTITUTE(AL110,CHAR(160)," "))),SUMPRODUCT(--ISNUMBER(MATCH(MID(TRIM(SUBSTITUTE(AL110,CHAR(160)," ")),ROW(INDIRECT("1:"&amp;LEN(TRIM(SUBSTITUTE(AL110,CHAR(160)," "))))),1),{"A","B","C","D","E","F","G","H","I","J","K","L","M","N","O","P","Q","R","S","T","U","V","W","X","Y","Z","Ñ","0","1","2","3","4","5","6","7","8","9"," "},0)))=LEN(TRIM(SUBSTITUTE(AL110,CHAR(160)," "))))),0,1)</f>
        <v>0</v>
      </c>
      <c r="CS110" s="629" cm="1">
        <f t="array" aca="1" ref="CS110" ca="1">IF(OR(AU110=" ",AND(EXACT(UPPER(TRIM(SUBSTITUTE(AU110,CHAR(160)," "))),TRIM(SUBSTITUTE(AU110,CHAR(160)," "))),SUMPRODUCT(--ISNUMBER(MATCH(MID(TRIM(SUBSTITUTE(AU110,CHAR(160)," ")),ROW(INDIRECT("1:"&amp;LEN(TRIM(SUBSTITUTE(AU110,CHAR(160)," "))))),1),{"A","B","C","D","E","F","G","H","I","J","K","L","M","N","O","P","Q","R","S","T","U","V","W","X","Y","Z","Ñ","0","1","2","3","4","5","6","7","8","9"," "},0)))=LEN(TRIM(SUBSTITUTE(AU110,CHAR(160)," "))))),0,1)</f>
        <v>0</v>
      </c>
      <c r="CT110" s="634">
        <f t="shared" si="56"/>
        <v>0</v>
      </c>
      <c r="CU110" s="634">
        <f t="shared" si="57"/>
        <v>0</v>
      </c>
      <c r="CV110" s="634">
        <f t="shared" si="58"/>
        <v>0</v>
      </c>
      <c r="CW110" s="634">
        <f t="shared" si="59"/>
        <v>0</v>
      </c>
      <c r="CX110" s="634">
        <f t="shared" si="60"/>
        <v>0</v>
      </c>
      <c r="CY110" s="107"/>
      <c r="CZ110" s="107"/>
      <c r="DA110" s="107"/>
      <c r="DB110" s="107"/>
      <c r="DN110" s="107"/>
      <c r="DO110" s="107"/>
      <c r="DP110" s="107"/>
      <c r="DQ110" s="107"/>
      <c r="DR110" s="107"/>
      <c r="DS110" s="107"/>
      <c r="DT110" s="107"/>
      <c r="DU110" s="107"/>
      <c r="DV110" s="107"/>
      <c r="DY110"/>
    </row>
    <row r="111" spans="1:129" ht="15" customHeight="1">
      <c r="A111" s="128"/>
      <c r="C111" s="35" t="s">
        <v>5294</v>
      </c>
      <c r="D111" s="800" t="str">
        <f>IF(CNGE_2026_M1_Secc1_Sub1!$D128="","",CNGE_2026_M1_Secc1_Sub1!$D128)</f>
        <v/>
      </c>
      <c r="E111" s="723"/>
      <c r="F111" s="723"/>
      <c r="G111" s="724"/>
      <c r="H111" s="728"/>
      <c r="I111" s="714"/>
      <c r="J111" s="805"/>
      <c r="K111" s="847"/>
      <c r="L111" s="714"/>
      <c r="M111" s="805"/>
      <c r="N111" s="640"/>
      <c r="O111" s="638"/>
      <c r="P111" s="638"/>
      <c r="Q111" s="728"/>
      <c r="R111" s="714"/>
      <c r="S111" s="805"/>
      <c r="T111" s="847"/>
      <c r="U111" s="714"/>
      <c r="V111" s="805"/>
      <c r="W111" s="640"/>
      <c r="X111" s="638"/>
      <c r="Y111" s="638"/>
      <c r="Z111" s="728"/>
      <c r="AA111" s="714"/>
      <c r="AB111" s="805"/>
      <c r="AC111" s="847"/>
      <c r="AD111" s="714"/>
      <c r="AE111" s="805"/>
      <c r="AF111" s="640"/>
      <c r="AG111" s="638"/>
      <c r="AH111" s="638"/>
      <c r="AI111" s="728"/>
      <c r="AJ111" s="714"/>
      <c r="AK111" s="805"/>
      <c r="AL111" s="847"/>
      <c r="AM111" s="714"/>
      <c r="AN111" s="805"/>
      <c r="AO111" s="640"/>
      <c r="AP111" s="638"/>
      <c r="AQ111" s="638"/>
      <c r="AR111" s="728"/>
      <c r="AS111" s="714"/>
      <c r="AT111" s="805"/>
      <c r="AU111" s="847"/>
      <c r="AV111" s="714"/>
      <c r="AW111" s="805"/>
      <c r="AX111" s="640"/>
      <c r="AY111" s="638"/>
      <c r="AZ111" s="638"/>
      <c r="BB111">
        <f t="shared" si="32"/>
        <v>0</v>
      </c>
      <c r="BC111">
        <f t="shared" si="33"/>
        <v>0</v>
      </c>
      <c r="BD111">
        <f t="shared" si="34"/>
        <v>0</v>
      </c>
      <c r="BE111">
        <f t="shared" si="35"/>
        <v>0</v>
      </c>
      <c r="BF111">
        <f t="shared" si="36"/>
        <v>0</v>
      </c>
      <c r="BG111">
        <f t="shared" si="37"/>
        <v>0</v>
      </c>
      <c r="BH111">
        <f t="shared" si="38"/>
        <v>0</v>
      </c>
      <c r="BI111">
        <f t="shared" si="39"/>
        <v>0</v>
      </c>
      <c r="BJ111">
        <f t="shared" si="40"/>
        <v>0</v>
      </c>
      <c r="BK111">
        <f t="shared" si="41"/>
        <v>0</v>
      </c>
      <c r="BL111">
        <f t="shared" si="42"/>
        <v>0</v>
      </c>
      <c r="BM111">
        <f t="shared" si="43"/>
        <v>0</v>
      </c>
      <c r="BN111">
        <f t="shared" si="44"/>
        <v>0</v>
      </c>
      <c r="BO111">
        <f t="shared" si="45"/>
        <v>0</v>
      </c>
      <c r="BP111">
        <f t="shared" si="46"/>
        <v>0</v>
      </c>
      <c r="BQ111">
        <f t="shared" si="47"/>
        <v>0</v>
      </c>
      <c r="BR111">
        <f t="shared" si="48"/>
        <v>0</v>
      </c>
      <c r="BS111">
        <f t="shared" si="49"/>
        <v>0</v>
      </c>
      <c r="BT111">
        <f t="shared" si="50"/>
        <v>0</v>
      </c>
      <c r="BU111">
        <f t="shared" si="51"/>
        <v>0</v>
      </c>
      <c r="BV111" s="293">
        <f t="shared" si="52"/>
        <v>0</v>
      </c>
      <c r="BW111" s="352" t="str">
        <f>IF(BV111=0,"",
IF(SUM($BV$24:BV111)=1,BX111,
IF($BV$144&gt;SUM($BV$24:BV111),_xlfn.CONCAT(", ",BX111),
IF($BV$144=SUM($BV$24:BV111),_xlfn.CONCAT(" y ",BX111)))))</f>
        <v/>
      </c>
      <c r="BX111" s="120" t="s">
        <v>5295</v>
      </c>
      <c r="BY111" s="398">
        <f>IF(AND(CNGE_2026_M1_Secc1_Sub3!$S151&lt;&gt;"",CNGE_2026_M1_Secc1_Sub3!$S151&lt;&gt;1,COUNTA(H111:AZ111)&gt;0),1,0)</f>
        <v>0</v>
      </c>
      <c r="BZ111" s="290">
        <f t="shared" si="31"/>
        <v>0</v>
      </c>
      <c r="CA111" s="293">
        <f t="shared" si="53"/>
        <v>0</v>
      </c>
      <c r="CB111" s="283" t="str">
        <f>IF(CA111=0,"",
IF(SUM($CA$24:CA111)=1,CC111,
IF($CA$144&gt;SUM($CA$24:CA111),_xlfn.CONCAT(", ",CC111),
IF($CA$144=SUM($CA$24:CA111),_xlfn.CONCAT(" y ",CC111)))))</f>
        <v/>
      </c>
      <c r="CC111" s="33" t="s">
        <v>5295</v>
      </c>
      <c r="CD111" s="441">
        <f>IF(COUNTA(K111,T111,AC111,AL111,AU111)=SUM(CNGE_2026_M1_Secc1_Sub3!Y151),0,1)</f>
        <v>0</v>
      </c>
      <c r="CE111" s="282">
        <f t="shared" si="54"/>
        <v>0</v>
      </c>
      <c r="CF111" s="283" t="str">
        <f>IF(CE111=0,"",
IF(SUM($CE$24:CE111)=1,CG111,
IF($CE$144&gt;SUM($CE$24:CE111),_xlfn.CONCAT(", ",CG111),
IF($CE$144=SUM($CE$24:CE111),_xlfn.CONCAT(" y ",CG111)))))</f>
        <v/>
      </c>
      <c r="CG111" s="120" t="s">
        <v>5295</v>
      </c>
      <c r="CH111" s="370">
        <f>IF(OR(N111="NS",W111="NS",AF111="NS",AO111="NS",AX111="NS",CNGE_2026_M1_Secc1_Sub2!$M463="NS"),0,IF(AND(N111="NA",W111="NA",AF111="NA",AO111="NA",AX111="NA",CNGE_2026_M1_Secc1_Sub2!$M463="NA"),0,IF(SUM(N111,W111,AF111,AO111,AX111)&lt;=CNGE_2026_M1_Secc1_Sub2!$M463,0,1)))</f>
        <v>0</v>
      </c>
      <c r="CI111" s="371">
        <f>IF(OR(O111="NS",X111="NS",AG111="NS",AP111="NS",AY111="NS",CNGE_2026_M1_Secc1_Sub2!$S463="NS"),0,IF(AND(O111="NA",X111="NA",AG111="NA",AP111="NA",AY111="NA",CNGE_2026_M1_Secc1_Sub2!$S463="NA"),0,IF(SUM(O111,X111,AG111,AP111,AY111)&lt;=CNGE_2026_M1_Secc1_Sub2!$S463,0,1)))</f>
        <v>0</v>
      </c>
      <c r="CJ111" s="372">
        <f>IF(OR(P111="NS",Y111="NS",AH111="NS",AQ111="NS",AZ111="NS",CNGE_2026_M1_Secc1_Sub2!$Y463="NS"),0,IF(AND(P111="NA",Y111="NA",AH111="NA",AQ111="NA",AZ111="NA",CNGE_2026_M1_Secc1_Sub2!$Y463="NA"),0,IF(SUM(P111,Y111,AH111,AQ111,AZ111)&lt;=CNGE_2026_M1_Secc1_Sub2!$Y463,0,1)))</f>
        <v>0</v>
      </c>
      <c r="CK111" s="282">
        <f t="shared" si="55"/>
        <v>0</v>
      </c>
      <c r="CL111" s="283" t="str">
        <f>IF(CK111=0,"",
IF(SUM($CK$24:CK111)=1,CM111,
IF($CK$144&gt;SUM($CK$24:CK111),_xlfn.CONCAT(", ",CM111),
IF($CK$144=SUM($CK$24:CK111),_xlfn.CONCAT(" y ",CM111)))))</f>
        <v/>
      </c>
      <c r="CM111" s="33" t="s">
        <v>5295</v>
      </c>
      <c r="CN111" s="535">
        <f>SUM(CNGE_2026_M1_Secc1_Sub3!$Y151)</f>
        <v>0</v>
      </c>
      <c r="CO111" s="629" cm="1">
        <f t="array" aca="1" ref="CO111" ca="1">IF(OR(K111=" ",AND(EXACT(UPPER(TRIM(SUBSTITUTE(K111,CHAR(160)," "))),TRIM(SUBSTITUTE(K111,CHAR(160)," "))),SUMPRODUCT(--ISNUMBER(MATCH(MID(TRIM(SUBSTITUTE(K111,CHAR(160)," ")),ROW(INDIRECT("1:"&amp;LEN(TRIM(SUBSTITUTE(K111,CHAR(160)," "))))),1),{"A","B","C","D","E","F","G","H","I","J","K","L","M","N","O","P","Q","R","S","T","U","V","W","X","Y","Z","Ñ","0","1","2","3","4","5","6","7","8","9"," "},0)))=LEN(TRIM(SUBSTITUTE(K111,CHAR(160)," "))))),0,1)</f>
        <v>0</v>
      </c>
      <c r="CP111" s="629" cm="1">
        <f t="array" aca="1" ref="CP111" ca="1">IF(OR(T111=" ",AND(EXACT(UPPER(TRIM(SUBSTITUTE(T111,CHAR(160)," "))),TRIM(SUBSTITUTE(T111,CHAR(160)," "))),SUMPRODUCT(--ISNUMBER(MATCH(MID(TRIM(SUBSTITUTE(T111,CHAR(160)," ")),ROW(INDIRECT("1:"&amp;LEN(TRIM(SUBSTITUTE(T111,CHAR(160)," "))))),1),{"A","B","C","D","E","F","G","H","I","J","K","L","M","N","O","P","Q","R","S","T","U","V","W","X","Y","Z","Ñ","0","1","2","3","4","5","6","7","8","9"," "},0)))=LEN(TRIM(SUBSTITUTE(T111,CHAR(160)," "))))),0,1)</f>
        <v>0</v>
      </c>
      <c r="CQ111" s="629" cm="1">
        <f t="array" aca="1" ref="CQ111" ca="1">IF(OR(AC111=" ",AND(EXACT(UPPER(TRIM(SUBSTITUTE(AC111,CHAR(160)," "))),TRIM(SUBSTITUTE(AC111,CHAR(160)," "))),SUMPRODUCT(--ISNUMBER(MATCH(MID(TRIM(SUBSTITUTE(AC111,CHAR(160)," ")),ROW(INDIRECT("1:"&amp;LEN(TRIM(SUBSTITUTE(AC111,CHAR(160)," "))))),1),{"A","B","C","D","E","F","G","H","I","J","K","L","M","N","O","P","Q","R","S","T","U","V","W","X","Y","Z","Ñ","0","1","2","3","4","5","6","7","8","9"," "},0)))=LEN(TRIM(SUBSTITUTE(AC111,CHAR(160)," "))))),0,1)</f>
        <v>0</v>
      </c>
      <c r="CR111" s="629" cm="1">
        <f t="array" aca="1" ref="CR111" ca="1">IF(OR(AL111=" ",AND(EXACT(UPPER(TRIM(SUBSTITUTE(AL111,CHAR(160)," "))),TRIM(SUBSTITUTE(AL111,CHAR(160)," "))),SUMPRODUCT(--ISNUMBER(MATCH(MID(TRIM(SUBSTITUTE(AL111,CHAR(160)," ")),ROW(INDIRECT("1:"&amp;LEN(TRIM(SUBSTITUTE(AL111,CHAR(160)," "))))),1),{"A","B","C","D","E","F","G","H","I","J","K","L","M","N","O","P","Q","R","S","T","U","V","W","X","Y","Z","Ñ","0","1","2","3","4","5","6","7","8","9"," "},0)))=LEN(TRIM(SUBSTITUTE(AL111,CHAR(160)," "))))),0,1)</f>
        <v>0</v>
      </c>
      <c r="CS111" s="629" cm="1">
        <f t="array" aca="1" ref="CS111" ca="1">IF(OR(AU111=" ",AND(EXACT(UPPER(TRIM(SUBSTITUTE(AU111,CHAR(160)," "))),TRIM(SUBSTITUTE(AU111,CHAR(160)," "))),SUMPRODUCT(--ISNUMBER(MATCH(MID(TRIM(SUBSTITUTE(AU111,CHAR(160)," ")),ROW(INDIRECT("1:"&amp;LEN(TRIM(SUBSTITUTE(AU111,CHAR(160)," "))))),1),{"A","B","C","D","E","F","G","H","I","J","K","L","M","N","O","P","Q","R","S","T","U","V","W","X","Y","Z","Ñ","0","1","2","3","4","5","6","7","8","9"," "},0)))=LEN(TRIM(SUBSTITUTE(AU111,CHAR(160)," "))))),0,1)</f>
        <v>0</v>
      </c>
      <c r="CT111" s="634">
        <f t="shared" si="56"/>
        <v>0</v>
      </c>
      <c r="CU111" s="634">
        <f t="shared" si="57"/>
        <v>0</v>
      </c>
      <c r="CV111" s="634">
        <f t="shared" si="58"/>
        <v>0</v>
      </c>
      <c r="CW111" s="634">
        <f t="shared" si="59"/>
        <v>0</v>
      </c>
      <c r="CX111" s="634">
        <f t="shared" si="60"/>
        <v>0</v>
      </c>
      <c r="CY111" s="107"/>
      <c r="CZ111" s="107"/>
      <c r="DA111" s="107"/>
      <c r="DB111" s="107"/>
      <c r="DN111" s="107"/>
      <c r="DO111" s="107"/>
      <c r="DP111" s="107"/>
      <c r="DQ111" s="107"/>
      <c r="DR111" s="107"/>
      <c r="DS111" s="107"/>
      <c r="DT111" s="107"/>
      <c r="DU111" s="107"/>
      <c r="DV111" s="107"/>
      <c r="DY111"/>
    </row>
    <row r="112" spans="1:129" ht="15" customHeight="1">
      <c r="A112" s="128"/>
      <c r="C112" s="35" t="s">
        <v>5296</v>
      </c>
      <c r="D112" s="800" t="str">
        <f>IF(CNGE_2026_M1_Secc1_Sub1!$D129="","",CNGE_2026_M1_Secc1_Sub1!$D129)</f>
        <v/>
      </c>
      <c r="E112" s="723"/>
      <c r="F112" s="723"/>
      <c r="G112" s="724"/>
      <c r="H112" s="728"/>
      <c r="I112" s="714"/>
      <c r="J112" s="805"/>
      <c r="K112" s="847"/>
      <c r="L112" s="714"/>
      <c r="M112" s="805"/>
      <c r="N112" s="640"/>
      <c r="O112" s="638"/>
      <c r="P112" s="638"/>
      <c r="Q112" s="728"/>
      <c r="R112" s="714"/>
      <c r="S112" s="805"/>
      <c r="T112" s="847"/>
      <c r="U112" s="714"/>
      <c r="V112" s="805"/>
      <c r="W112" s="640"/>
      <c r="X112" s="638"/>
      <c r="Y112" s="638"/>
      <c r="Z112" s="728"/>
      <c r="AA112" s="714"/>
      <c r="AB112" s="805"/>
      <c r="AC112" s="847"/>
      <c r="AD112" s="714"/>
      <c r="AE112" s="805"/>
      <c r="AF112" s="640"/>
      <c r="AG112" s="638"/>
      <c r="AH112" s="638"/>
      <c r="AI112" s="728"/>
      <c r="AJ112" s="714"/>
      <c r="AK112" s="805"/>
      <c r="AL112" s="847"/>
      <c r="AM112" s="714"/>
      <c r="AN112" s="805"/>
      <c r="AO112" s="640"/>
      <c r="AP112" s="638"/>
      <c r="AQ112" s="638"/>
      <c r="AR112" s="728"/>
      <c r="AS112" s="714"/>
      <c r="AT112" s="805"/>
      <c r="AU112" s="847"/>
      <c r="AV112" s="714"/>
      <c r="AW112" s="805"/>
      <c r="AX112" s="640"/>
      <c r="AY112" s="638"/>
      <c r="AZ112" s="638"/>
      <c r="BB112">
        <f t="shared" si="32"/>
        <v>0</v>
      </c>
      <c r="BC112">
        <f t="shared" si="33"/>
        <v>0</v>
      </c>
      <c r="BD112">
        <f t="shared" si="34"/>
        <v>0</v>
      </c>
      <c r="BE112">
        <f t="shared" si="35"/>
        <v>0</v>
      </c>
      <c r="BF112">
        <f t="shared" si="36"/>
        <v>0</v>
      </c>
      <c r="BG112">
        <f t="shared" si="37"/>
        <v>0</v>
      </c>
      <c r="BH112">
        <f t="shared" si="38"/>
        <v>0</v>
      </c>
      <c r="BI112">
        <f t="shared" si="39"/>
        <v>0</v>
      </c>
      <c r="BJ112">
        <f t="shared" si="40"/>
        <v>0</v>
      </c>
      <c r="BK112">
        <f t="shared" si="41"/>
        <v>0</v>
      </c>
      <c r="BL112">
        <f t="shared" si="42"/>
        <v>0</v>
      </c>
      <c r="BM112">
        <f t="shared" si="43"/>
        <v>0</v>
      </c>
      <c r="BN112">
        <f t="shared" si="44"/>
        <v>0</v>
      </c>
      <c r="BO112">
        <f t="shared" si="45"/>
        <v>0</v>
      </c>
      <c r="BP112">
        <f t="shared" si="46"/>
        <v>0</v>
      </c>
      <c r="BQ112">
        <f t="shared" si="47"/>
        <v>0</v>
      </c>
      <c r="BR112">
        <f t="shared" si="48"/>
        <v>0</v>
      </c>
      <c r="BS112">
        <f t="shared" si="49"/>
        <v>0</v>
      </c>
      <c r="BT112">
        <f t="shared" si="50"/>
        <v>0</v>
      </c>
      <c r="BU112">
        <f t="shared" si="51"/>
        <v>0</v>
      </c>
      <c r="BV112" s="293">
        <f t="shared" si="52"/>
        <v>0</v>
      </c>
      <c r="BW112" s="352" t="str">
        <f>IF(BV112=0,"",
IF(SUM($BV$24:BV112)=1,BX112,
IF($BV$144&gt;SUM($BV$24:BV112),_xlfn.CONCAT(", ",BX112),
IF($BV$144=SUM($BV$24:BV112),_xlfn.CONCAT(" y ",BX112)))))</f>
        <v/>
      </c>
      <c r="BX112" s="120" t="s">
        <v>5297</v>
      </c>
      <c r="BY112" s="398">
        <f>IF(AND(CNGE_2026_M1_Secc1_Sub3!$S152&lt;&gt;"",CNGE_2026_M1_Secc1_Sub3!$S152&lt;&gt;1,COUNTA(H112:AZ112)&gt;0),1,0)</f>
        <v>0</v>
      </c>
      <c r="BZ112" s="290">
        <f t="shared" si="31"/>
        <v>0</v>
      </c>
      <c r="CA112" s="293">
        <f t="shared" si="53"/>
        <v>0</v>
      </c>
      <c r="CB112" s="283" t="str">
        <f>IF(CA112=0,"",
IF(SUM($CA$24:CA112)=1,CC112,
IF($CA$144&gt;SUM($CA$24:CA112),_xlfn.CONCAT(", ",CC112),
IF($CA$144=SUM($CA$24:CA112),_xlfn.CONCAT(" y ",CC112)))))</f>
        <v/>
      </c>
      <c r="CC112" s="33" t="s">
        <v>5297</v>
      </c>
      <c r="CD112" s="441">
        <f>IF(COUNTA(K112,T112,AC112,AL112,AU112)=SUM(CNGE_2026_M1_Secc1_Sub3!Y152),0,1)</f>
        <v>0</v>
      </c>
      <c r="CE112" s="282">
        <f t="shared" si="54"/>
        <v>0</v>
      </c>
      <c r="CF112" s="283" t="str">
        <f>IF(CE112=0,"",
IF(SUM($CE$24:CE112)=1,CG112,
IF($CE$144&gt;SUM($CE$24:CE112),_xlfn.CONCAT(", ",CG112),
IF($CE$144=SUM($CE$24:CE112),_xlfn.CONCAT(" y ",CG112)))))</f>
        <v/>
      </c>
      <c r="CG112" s="120" t="s">
        <v>5297</v>
      </c>
      <c r="CH112" s="370">
        <f>IF(OR(N112="NS",W112="NS",AF112="NS",AO112="NS",AX112="NS",CNGE_2026_M1_Secc1_Sub2!$M464="NS"),0,IF(AND(N112="NA",W112="NA",AF112="NA",AO112="NA",AX112="NA",CNGE_2026_M1_Secc1_Sub2!$M464="NA"),0,IF(SUM(N112,W112,AF112,AO112,AX112)&lt;=CNGE_2026_M1_Secc1_Sub2!$M464,0,1)))</f>
        <v>0</v>
      </c>
      <c r="CI112" s="371">
        <f>IF(OR(O112="NS",X112="NS",AG112="NS",AP112="NS",AY112="NS",CNGE_2026_M1_Secc1_Sub2!$S464="NS"),0,IF(AND(O112="NA",X112="NA",AG112="NA",AP112="NA",AY112="NA",CNGE_2026_M1_Secc1_Sub2!$S464="NA"),0,IF(SUM(O112,X112,AG112,AP112,AY112)&lt;=CNGE_2026_M1_Secc1_Sub2!$S464,0,1)))</f>
        <v>0</v>
      </c>
      <c r="CJ112" s="372">
        <f>IF(OR(P112="NS",Y112="NS",AH112="NS",AQ112="NS",AZ112="NS",CNGE_2026_M1_Secc1_Sub2!$Y464="NS"),0,IF(AND(P112="NA",Y112="NA",AH112="NA",AQ112="NA",AZ112="NA",CNGE_2026_M1_Secc1_Sub2!$Y464="NA"),0,IF(SUM(P112,Y112,AH112,AQ112,AZ112)&lt;=CNGE_2026_M1_Secc1_Sub2!$Y464,0,1)))</f>
        <v>0</v>
      </c>
      <c r="CK112" s="282">
        <f t="shared" si="55"/>
        <v>0</v>
      </c>
      <c r="CL112" s="283" t="str">
        <f>IF(CK112=0,"",
IF(SUM($CK$24:CK112)=1,CM112,
IF($CK$144&gt;SUM($CK$24:CK112),_xlfn.CONCAT(", ",CM112),
IF($CK$144=SUM($CK$24:CK112),_xlfn.CONCAT(" y ",CM112)))))</f>
        <v/>
      </c>
      <c r="CM112" s="33" t="s">
        <v>5297</v>
      </c>
      <c r="CN112" s="535">
        <f>SUM(CNGE_2026_M1_Secc1_Sub3!$Y152)</f>
        <v>0</v>
      </c>
      <c r="CO112" s="629" cm="1">
        <f t="array" aca="1" ref="CO112" ca="1">IF(OR(K112=" ",AND(EXACT(UPPER(TRIM(SUBSTITUTE(K112,CHAR(160)," "))),TRIM(SUBSTITUTE(K112,CHAR(160)," "))),SUMPRODUCT(--ISNUMBER(MATCH(MID(TRIM(SUBSTITUTE(K112,CHAR(160)," ")),ROW(INDIRECT("1:"&amp;LEN(TRIM(SUBSTITUTE(K112,CHAR(160)," "))))),1),{"A","B","C","D","E","F","G","H","I","J","K","L","M","N","O","P","Q","R","S","T","U","V","W","X","Y","Z","Ñ","0","1","2","3","4","5","6","7","8","9"," "},0)))=LEN(TRIM(SUBSTITUTE(K112,CHAR(160)," "))))),0,1)</f>
        <v>0</v>
      </c>
      <c r="CP112" s="629" cm="1">
        <f t="array" aca="1" ref="CP112" ca="1">IF(OR(T112=" ",AND(EXACT(UPPER(TRIM(SUBSTITUTE(T112,CHAR(160)," "))),TRIM(SUBSTITUTE(T112,CHAR(160)," "))),SUMPRODUCT(--ISNUMBER(MATCH(MID(TRIM(SUBSTITUTE(T112,CHAR(160)," ")),ROW(INDIRECT("1:"&amp;LEN(TRIM(SUBSTITUTE(T112,CHAR(160)," "))))),1),{"A","B","C","D","E","F","G","H","I","J","K","L","M","N","O","P","Q","R","S","T","U","V","W","X","Y","Z","Ñ","0","1","2","3","4","5","6","7","8","9"," "},0)))=LEN(TRIM(SUBSTITUTE(T112,CHAR(160)," "))))),0,1)</f>
        <v>0</v>
      </c>
      <c r="CQ112" s="629" cm="1">
        <f t="array" aca="1" ref="CQ112" ca="1">IF(OR(AC112=" ",AND(EXACT(UPPER(TRIM(SUBSTITUTE(AC112,CHAR(160)," "))),TRIM(SUBSTITUTE(AC112,CHAR(160)," "))),SUMPRODUCT(--ISNUMBER(MATCH(MID(TRIM(SUBSTITUTE(AC112,CHAR(160)," ")),ROW(INDIRECT("1:"&amp;LEN(TRIM(SUBSTITUTE(AC112,CHAR(160)," "))))),1),{"A","B","C","D","E","F","G","H","I","J","K","L","M","N","O","P","Q","R","S","T","U","V","W","X","Y","Z","Ñ","0","1","2","3","4","5","6","7","8","9"," "},0)))=LEN(TRIM(SUBSTITUTE(AC112,CHAR(160)," "))))),0,1)</f>
        <v>0</v>
      </c>
      <c r="CR112" s="629" cm="1">
        <f t="array" aca="1" ref="CR112" ca="1">IF(OR(AL112=" ",AND(EXACT(UPPER(TRIM(SUBSTITUTE(AL112,CHAR(160)," "))),TRIM(SUBSTITUTE(AL112,CHAR(160)," "))),SUMPRODUCT(--ISNUMBER(MATCH(MID(TRIM(SUBSTITUTE(AL112,CHAR(160)," ")),ROW(INDIRECT("1:"&amp;LEN(TRIM(SUBSTITUTE(AL112,CHAR(160)," "))))),1),{"A","B","C","D","E","F","G","H","I","J","K","L","M","N","O","P","Q","R","S","T","U","V","W","X","Y","Z","Ñ","0","1","2","3","4","5","6","7","8","9"," "},0)))=LEN(TRIM(SUBSTITUTE(AL112,CHAR(160)," "))))),0,1)</f>
        <v>0</v>
      </c>
      <c r="CS112" s="629" cm="1">
        <f t="array" aca="1" ref="CS112" ca="1">IF(OR(AU112=" ",AND(EXACT(UPPER(TRIM(SUBSTITUTE(AU112,CHAR(160)," "))),TRIM(SUBSTITUTE(AU112,CHAR(160)," "))),SUMPRODUCT(--ISNUMBER(MATCH(MID(TRIM(SUBSTITUTE(AU112,CHAR(160)," ")),ROW(INDIRECT("1:"&amp;LEN(TRIM(SUBSTITUTE(AU112,CHAR(160)," "))))),1),{"A","B","C","D","E","F","G","H","I","J","K","L","M","N","O","P","Q","R","S","T","U","V","W","X","Y","Z","Ñ","0","1","2","3","4","5","6","7","8","9"," "},0)))=LEN(TRIM(SUBSTITUTE(AU112,CHAR(160)," "))))),0,1)</f>
        <v>0</v>
      </c>
      <c r="CT112" s="634">
        <f t="shared" si="56"/>
        <v>0</v>
      </c>
      <c r="CU112" s="634">
        <f t="shared" si="57"/>
        <v>0</v>
      </c>
      <c r="CV112" s="634">
        <f t="shared" si="58"/>
        <v>0</v>
      </c>
      <c r="CW112" s="634">
        <f t="shared" si="59"/>
        <v>0</v>
      </c>
      <c r="CX112" s="634">
        <f t="shared" si="60"/>
        <v>0</v>
      </c>
      <c r="CY112" s="107"/>
      <c r="CZ112" s="107"/>
      <c r="DA112" s="107"/>
      <c r="DB112" s="107"/>
      <c r="DN112" s="107"/>
      <c r="DO112" s="107"/>
      <c r="DP112" s="107"/>
      <c r="DQ112" s="107"/>
      <c r="DR112" s="107"/>
      <c r="DS112" s="107"/>
      <c r="DT112" s="107"/>
      <c r="DU112" s="107"/>
      <c r="DV112" s="107"/>
      <c r="DY112"/>
    </row>
    <row r="113" spans="1:129" ht="15" customHeight="1">
      <c r="A113" s="128"/>
      <c r="C113" s="35" t="s">
        <v>5298</v>
      </c>
      <c r="D113" s="800" t="str">
        <f>IF(CNGE_2026_M1_Secc1_Sub1!$D130="","",CNGE_2026_M1_Secc1_Sub1!$D130)</f>
        <v/>
      </c>
      <c r="E113" s="723"/>
      <c r="F113" s="723"/>
      <c r="G113" s="724"/>
      <c r="H113" s="728"/>
      <c r="I113" s="714"/>
      <c r="J113" s="805"/>
      <c r="K113" s="847"/>
      <c r="L113" s="714"/>
      <c r="M113" s="805"/>
      <c r="N113" s="640"/>
      <c r="O113" s="638"/>
      <c r="P113" s="638"/>
      <c r="Q113" s="728"/>
      <c r="R113" s="714"/>
      <c r="S113" s="805"/>
      <c r="T113" s="847"/>
      <c r="U113" s="714"/>
      <c r="V113" s="805"/>
      <c r="W113" s="640"/>
      <c r="X113" s="638"/>
      <c r="Y113" s="638"/>
      <c r="Z113" s="728"/>
      <c r="AA113" s="714"/>
      <c r="AB113" s="805"/>
      <c r="AC113" s="847"/>
      <c r="AD113" s="714"/>
      <c r="AE113" s="805"/>
      <c r="AF113" s="640"/>
      <c r="AG113" s="638"/>
      <c r="AH113" s="638"/>
      <c r="AI113" s="728"/>
      <c r="AJ113" s="714"/>
      <c r="AK113" s="805"/>
      <c r="AL113" s="847"/>
      <c r="AM113" s="714"/>
      <c r="AN113" s="805"/>
      <c r="AO113" s="640"/>
      <c r="AP113" s="638"/>
      <c r="AQ113" s="638"/>
      <c r="AR113" s="728"/>
      <c r="AS113" s="714"/>
      <c r="AT113" s="805"/>
      <c r="AU113" s="847"/>
      <c r="AV113" s="714"/>
      <c r="AW113" s="805"/>
      <c r="AX113" s="640"/>
      <c r="AY113" s="638"/>
      <c r="AZ113" s="638"/>
      <c r="BB113">
        <f t="shared" si="32"/>
        <v>0</v>
      </c>
      <c r="BC113">
        <f t="shared" si="33"/>
        <v>0</v>
      </c>
      <c r="BD113">
        <f t="shared" si="34"/>
        <v>0</v>
      </c>
      <c r="BE113">
        <f t="shared" si="35"/>
        <v>0</v>
      </c>
      <c r="BF113">
        <f t="shared" si="36"/>
        <v>0</v>
      </c>
      <c r="BG113">
        <f t="shared" si="37"/>
        <v>0</v>
      </c>
      <c r="BH113">
        <f t="shared" si="38"/>
        <v>0</v>
      </c>
      <c r="BI113">
        <f t="shared" si="39"/>
        <v>0</v>
      </c>
      <c r="BJ113">
        <f t="shared" si="40"/>
        <v>0</v>
      </c>
      <c r="BK113">
        <f t="shared" si="41"/>
        <v>0</v>
      </c>
      <c r="BL113">
        <f t="shared" si="42"/>
        <v>0</v>
      </c>
      <c r="BM113">
        <f t="shared" si="43"/>
        <v>0</v>
      </c>
      <c r="BN113">
        <f t="shared" si="44"/>
        <v>0</v>
      </c>
      <c r="BO113">
        <f t="shared" si="45"/>
        <v>0</v>
      </c>
      <c r="BP113">
        <f t="shared" si="46"/>
        <v>0</v>
      </c>
      <c r="BQ113">
        <f t="shared" si="47"/>
        <v>0</v>
      </c>
      <c r="BR113">
        <f t="shared" si="48"/>
        <v>0</v>
      </c>
      <c r="BS113">
        <f t="shared" si="49"/>
        <v>0</v>
      </c>
      <c r="BT113">
        <f t="shared" si="50"/>
        <v>0</v>
      </c>
      <c r="BU113">
        <f t="shared" si="51"/>
        <v>0</v>
      </c>
      <c r="BV113" s="293">
        <f t="shared" si="52"/>
        <v>0</v>
      </c>
      <c r="BW113" s="352" t="str">
        <f>IF(BV113=0,"",
IF(SUM($BV$24:BV113)=1,BX113,
IF($BV$144&gt;SUM($BV$24:BV113),_xlfn.CONCAT(", ",BX113),
IF($BV$144=SUM($BV$24:BV113),_xlfn.CONCAT(" y ",BX113)))))</f>
        <v/>
      </c>
      <c r="BX113" s="120" t="s">
        <v>5299</v>
      </c>
      <c r="BY113" s="398">
        <f>IF(AND(CNGE_2026_M1_Secc1_Sub3!$S153&lt;&gt;"",CNGE_2026_M1_Secc1_Sub3!$S153&lt;&gt;1,COUNTA(H113:AZ113)&gt;0),1,0)</f>
        <v>0</v>
      </c>
      <c r="BZ113" s="290">
        <f t="shared" si="31"/>
        <v>0</v>
      </c>
      <c r="CA113" s="293">
        <f t="shared" si="53"/>
        <v>0</v>
      </c>
      <c r="CB113" s="283" t="str">
        <f>IF(CA113=0,"",
IF(SUM($CA$24:CA113)=1,CC113,
IF($CA$144&gt;SUM($CA$24:CA113),_xlfn.CONCAT(", ",CC113),
IF($CA$144=SUM($CA$24:CA113),_xlfn.CONCAT(" y ",CC113)))))</f>
        <v/>
      </c>
      <c r="CC113" s="33" t="s">
        <v>5299</v>
      </c>
      <c r="CD113" s="441">
        <f>IF(COUNTA(K113,T113,AC113,AL113,AU113)=SUM(CNGE_2026_M1_Secc1_Sub3!Y153),0,1)</f>
        <v>0</v>
      </c>
      <c r="CE113" s="282">
        <f t="shared" si="54"/>
        <v>0</v>
      </c>
      <c r="CF113" s="283" t="str">
        <f>IF(CE113=0,"",
IF(SUM($CE$24:CE113)=1,CG113,
IF($CE$144&gt;SUM($CE$24:CE113),_xlfn.CONCAT(", ",CG113),
IF($CE$144=SUM($CE$24:CE113),_xlfn.CONCAT(" y ",CG113)))))</f>
        <v/>
      </c>
      <c r="CG113" s="120" t="s">
        <v>5299</v>
      </c>
      <c r="CH113" s="370">
        <f>IF(OR(N113="NS",W113="NS",AF113="NS",AO113="NS",AX113="NS",CNGE_2026_M1_Secc1_Sub2!$M465="NS"),0,IF(AND(N113="NA",W113="NA",AF113="NA",AO113="NA",AX113="NA",CNGE_2026_M1_Secc1_Sub2!$M465="NA"),0,IF(SUM(N113,W113,AF113,AO113,AX113)&lt;=CNGE_2026_M1_Secc1_Sub2!$M465,0,1)))</f>
        <v>0</v>
      </c>
      <c r="CI113" s="371">
        <f>IF(OR(O113="NS",X113="NS",AG113="NS",AP113="NS",AY113="NS",CNGE_2026_M1_Secc1_Sub2!$S465="NS"),0,IF(AND(O113="NA",X113="NA",AG113="NA",AP113="NA",AY113="NA",CNGE_2026_M1_Secc1_Sub2!$S465="NA"),0,IF(SUM(O113,X113,AG113,AP113,AY113)&lt;=CNGE_2026_M1_Secc1_Sub2!$S465,0,1)))</f>
        <v>0</v>
      </c>
      <c r="CJ113" s="372">
        <f>IF(OR(P113="NS",Y113="NS",AH113="NS",AQ113="NS",AZ113="NS",CNGE_2026_M1_Secc1_Sub2!$Y465="NS"),0,IF(AND(P113="NA",Y113="NA",AH113="NA",AQ113="NA",AZ113="NA",CNGE_2026_M1_Secc1_Sub2!$Y465="NA"),0,IF(SUM(P113,Y113,AH113,AQ113,AZ113)&lt;=CNGE_2026_M1_Secc1_Sub2!$Y465,0,1)))</f>
        <v>0</v>
      </c>
      <c r="CK113" s="282">
        <f t="shared" si="55"/>
        <v>0</v>
      </c>
      <c r="CL113" s="283" t="str">
        <f>IF(CK113=0,"",
IF(SUM($CK$24:CK113)=1,CM113,
IF($CK$144&gt;SUM($CK$24:CK113),_xlfn.CONCAT(", ",CM113),
IF($CK$144=SUM($CK$24:CK113),_xlfn.CONCAT(" y ",CM113)))))</f>
        <v/>
      </c>
      <c r="CM113" s="33" t="s">
        <v>5299</v>
      </c>
      <c r="CN113" s="535">
        <f>SUM(CNGE_2026_M1_Secc1_Sub3!$Y153)</f>
        <v>0</v>
      </c>
      <c r="CO113" s="629" cm="1">
        <f t="array" aca="1" ref="CO113" ca="1">IF(OR(K113=" ",AND(EXACT(UPPER(TRIM(SUBSTITUTE(K113,CHAR(160)," "))),TRIM(SUBSTITUTE(K113,CHAR(160)," "))),SUMPRODUCT(--ISNUMBER(MATCH(MID(TRIM(SUBSTITUTE(K113,CHAR(160)," ")),ROW(INDIRECT("1:"&amp;LEN(TRIM(SUBSTITUTE(K113,CHAR(160)," "))))),1),{"A","B","C","D","E","F","G","H","I","J","K","L","M","N","O","P","Q","R","S","T","U","V","W","X","Y","Z","Ñ","0","1","2","3","4","5","6","7","8","9"," "},0)))=LEN(TRIM(SUBSTITUTE(K113,CHAR(160)," "))))),0,1)</f>
        <v>0</v>
      </c>
      <c r="CP113" s="629" cm="1">
        <f t="array" aca="1" ref="CP113" ca="1">IF(OR(T113=" ",AND(EXACT(UPPER(TRIM(SUBSTITUTE(T113,CHAR(160)," "))),TRIM(SUBSTITUTE(T113,CHAR(160)," "))),SUMPRODUCT(--ISNUMBER(MATCH(MID(TRIM(SUBSTITUTE(T113,CHAR(160)," ")),ROW(INDIRECT("1:"&amp;LEN(TRIM(SUBSTITUTE(T113,CHAR(160)," "))))),1),{"A","B","C","D","E","F","G","H","I","J","K","L","M","N","O","P","Q","R","S","T","U","V","W","X","Y","Z","Ñ","0","1","2","3","4","5","6","7","8","9"," "},0)))=LEN(TRIM(SUBSTITUTE(T113,CHAR(160)," "))))),0,1)</f>
        <v>0</v>
      </c>
      <c r="CQ113" s="629" cm="1">
        <f t="array" aca="1" ref="CQ113" ca="1">IF(OR(AC113=" ",AND(EXACT(UPPER(TRIM(SUBSTITUTE(AC113,CHAR(160)," "))),TRIM(SUBSTITUTE(AC113,CHAR(160)," "))),SUMPRODUCT(--ISNUMBER(MATCH(MID(TRIM(SUBSTITUTE(AC113,CHAR(160)," ")),ROW(INDIRECT("1:"&amp;LEN(TRIM(SUBSTITUTE(AC113,CHAR(160)," "))))),1),{"A","B","C","D","E","F","G","H","I","J","K","L","M","N","O","P","Q","R","S","T","U","V","W","X","Y","Z","Ñ","0","1","2","3","4","5","6","7","8","9"," "},0)))=LEN(TRIM(SUBSTITUTE(AC113,CHAR(160)," "))))),0,1)</f>
        <v>0</v>
      </c>
      <c r="CR113" s="629" cm="1">
        <f t="array" aca="1" ref="CR113" ca="1">IF(OR(AL113=" ",AND(EXACT(UPPER(TRIM(SUBSTITUTE(AL113,CHAR(160)," "))),TRIM(SUBSTITUTE(AL113,CHAR(160)," "))),SUMPRODUCT(--ISNUMBER(MATCH(MID(TRIM(SUBSTITUTE(AL113,CHAR(160)," ")),ROW(INDIRECT("1:"&amp;LEN(TRIM(SUBSTITUTE(AL113,CHAR(160)," "))))),1),{"A","B","C","D","E","F","G","H","I","J","K","L","M","N","O","P","Q","R","S","T","U","V","W","X","Y","Z","Ñ","0","1","2","3","4","5","6","7","8","9"," "},0)))=LEN(TRIM(SUBSTITUTE(AL113,CHAR(160)," "))))),0,1)</f>
        <v>0</v>
      </c>
      <c r="CS113" s="629" cm="1">
        <f t="array" aca="1" ref="CS113" ca="1">IF(OR(AU113=" ",AND(EXACT(UPPER(TRIM(SUBSTITUTE(AU113,CHAR(160)," "))),TRIM(SUBSTITUTE(AU113,CHAR(160)," "))),SUMPRODUCT(--ISNUMBER(MATCH(MID(TRIM(SUBSTITUTE(AU113,CHAR(160)," ")),ROW(INDIRECT("1:"&amp;LEN(TRIM(SUBSTITUTE(AU113,CHAR(160)," "))))),1),{"A","B","C","D","E","F","G","H","I","J","K","L","M","N","O","P","Q","R","S","T","U","V","W","X","Y","Z","Ñ","0","1","2","3","4","5","6","7","8","9"," "},0)))=LEN(TRIM(SUBSTITUTE(AU113,CHAR(160)," "))))),0,1)</f>
        <v>0</v>
      </c>
      <c r="CT113" s="634">
        <f t="shared" si="56"/>
        <v>0</v>
      </c>
      <c r="CU113" s="634">
        <f t="shared" si="57"/>
        <v>0</v>
      </c>
      <c r="CV113" s="634">
        <f t="shared" si="58"/>
        <v>0</v>
      </c>
      <c r="CW113" s="634">
        <f t="shared" si="59"/>
        <v>0</v>
      </c>
      <c r="CX113" s="634">
        <f t="shared" si="60"/>
        <v>0</v>
      </c>
      <c r="CY113" s="107"/>
      <c r="CZ113" s="107"/>
      <c r="DA113" s="107"/>
      <c r="DB113" s="107"/>
      <c r="DN113" s="107"/>
      <c r="DO113" s="107"/>
      <c r="DP113" s="107"/>
      <c r="DQ113" s="107"/>
      <c r="DR113" s="107"/>
      <c r="DS113" s="107"/>
      <c r="DT113" s="107"/>
      <c r="DU113" s="107"/>
      <c r="DV113" s="107"/>
      <c r="DY113"/>
    </row>
    <row r="114" spans="1:129" ht="15" customHeight="1">
      <c r="A114" s="128"/>
      <c r="C114" s="35" t="s">
        <v>5300</v>
      </c>
      <c r="D114" s="800" t="str">
        <f>IF(CNGE_2026_M1_Secc1_Sub1!$D131="","",CNGE_2026_M1_Secc1_Sub1!$D131)</f>
        <v/>
      </c>
      <c r="E114" s="723"/>
      <c r="F114" s="723"/>
      <c r="G114" s="724"/>
      <c r="H114" s="728"/>
      <c r="I114" s="714"/>
      <c r="J114" s="805"/>
      <c r="K114" s="847"/>
      <c r="L114" s="714"/>
      <c r="M114" s="805"/>
      <c r="N114" s="640"/>
      <c r="O114" s="638"/>
      <c r="P114" s="638"/>
      <c r="Q114" s="728"/>
      <c r="R114" s="714"/>
      <c r="S114" s="805"/>
      <c r="T114" s="847"/>
      <c r="U114" s="714"/>
      <c r="V114" s="805"/>
      <c r="W114" s="640"/>
      <c r="X114" s="638"/>
      <c r="Y114" s="638"/>
      <c r="Z114" s="728"/>
      <c r="AA114" s="714"/>
      <c r="AB114" s="805"/>
      <c r="AC114" s="847"/>
      <c r="AD114" s="714"/>
      <c r="AE114" s="805"/>
      <c r="AF114" s="640"/>
      <c r="AG114" s="638"/>
      <c r="AH114" s="638"/>
      <c r="AI114" s="728"/>
      <c r="AJ114" s="714"/>
      <c r="AK114" s="805"/>
      <c r="AL114" s="847"/>
      <c r="AM114" s="714"/>
      <c r="AN114" s="805"/>
      <c r="AO114" s="640"/>
      <c r="AP114" s="638"/>
      <c r="AQ114" s="638"/>
      <c r="AR114" s="728"/>
      <c r="AS114" s="714"/>
      <c r="AT114" s="805"/>
      <c r="AU114" s="847"/>
      <c r="AV114" s="714"/>
      <c r="AW114" s="805"/>
      <c r="AX114" s="640"/>
      <c r="AY114" s="638"/>
      <c r="AZ114" s="638"/>
      <c r="BB114">
        <f t="shared" si="32"/>
        <v>0</v>
      </c>
      <c r="BC114">
        <f t="shared" si="33"/>
        <v>0</v>
      </c>
      <c r="BD114">
        <f t="shared" si="34"/>
        <v>0</v>
      </c>
      <c r="BE114">
        <f t="shared" si="35"/>
        <v>0</v>
      </c>
      <c r="BF114">
        <f t="shared" si="36"/>
        <v>0</v>
      </c>
      <c r="BG114">
        <f t="shared" si="37"/>
        <v>0</v>
      </c>
      <c r="BH114">
        <f t="shared" si="38"/>
        <v>0</v>
      </c>
      <c r="BI114">
        <f t="shared" si="39"/>
        <v>0</v>
      </c>
      <c r="BJ114">
        <f t="shared" si="40"/>
        <v>0</v>
      </c>
      <c r="BK114">
        <f t="shared" si="41"/>
        <v>0</v>
      </c>
      <c r="BL114">
        <f t="shared" si="42"/>
        <v>0</v>
      </c>
      <c r="BM114">
        <f t="shared" si="43"/>
        <v>0</v>
      </c>
      <c r="BN114">
        <f t="shared" si="44"/>
        <v>0</v>
      </c>
      <c r="BO114">
        <f t="shared" si="45"/>
        <v>0</v>
      </c>
      <c r="BP114">
        <f t="shared" si="46"/>
        <v>0</v>
      </c>
      <c r="BQ114">
        <f t="shared" si="47"/>
        <v>0</v>
      </c>
      <c r="BR114">
        <f t="shared" si="48"/>
        <v>0</v>
      </c>
      <c r="BS114">
        <f t="shared" si="49"/>
        <v>0</v>
      </c>
      <c r="BT114">
        <f t="shared" si="50"/>
        <v>0</v>
      </c>
      <c r="BU114">
        <f t="shared" si="51"/>
        <v>0</v>
      </c>
      <c r="BV114" s="293">
        <f t="shared" si="52"/>
        <v>0</v>
      </c>
      <c r="BW114" s="352" t="str">
        <f>IF(BV114=0,"",
IF(SUM($BV$24:BV114)=1,BX114,
IF($BV$144&gt;SUM($BV$24:BV114),_xlfn.CONCAT(", ",BX114),
IF($BV$144=SUM($BV$24:BV114),_xlfn.CONCAT(" y ",BX114)))))</f>
        <v/>
      </c>
      <c r="BX114" s="120" t="s">
        <v>5301</v>
      </c>
      <c r="BY114" s="398">
        <f>IF(AND(CNGE_2026_M1_Secc1_Sub3!$S154&lt;&gt;"",CNGE_2026_M1_Secc1_Sub3!$S154&lt;&gt;1,COUNTA(H114:AZ114)&gt;0),1,0)</f>
        <v>0</v>
      </c>
      <c r="BZ114" s="290">
        <f t="shared" si="31"/>
        <v>0</v>
      </c>
      <c r="CA114" s="293">
        <f t="shared" si="53"/>
        <v>0</v>
      </c>
      <c r="CB114" s="283" t="str">
        <f>IF(CA114=0,"",
IF(SUM($CA$24:CA114)=1,CC114,
IF($CA$144&gt;SUM($CA$24:CA114),_xlfn.CONCAT(", ",CC114),
IF($CA$144=SUM($CA$24:CA114),_xlfn.CONCAT(" y ",CC114)))))</f>
        <v/>
      </c>
      <c r="CC114" s="33" t="s">
        <v>5301</v>
      </c>
      <c r="CD114" s="441">
        <f>IF(COUNTA(K114,T114,AC114,AL114,AU114)=SUM(CNGE_2026_M1_Secc1_Sub3!Y154),0,1)</f>
        <v>0</v>
      </c>
      <c r="CE114" s="282">
        <f t="shared" si="54"/>
        <v>0</v>
      </c>
      <c r="CF114" s="283" t="str">
        <f>IF(CE114=0,"",
IF(SUM($CE$24:CE114)=1,CG114,
IF($CE$144&gt;SUM($CE$24:CE114),_xlfn.CONCAT(", ",CG114),
IF($CE$144=SUM($CE$24:CE114),_xlfn.CONCAT(" y ",CG114)))))</f>
        <v/>
      </c>
      <c r="CG114" s="120" t="s">
        <v>5301</v>
      </c>
      <c r="CH114" s="370">
        <f>IF(OR(N114="NS",W114="NS",AF114="NS",AO114="NS",AX114="NS",CNGE_2026_M1_Secc1_Sub2!$M466="NS"),0,IF(AND(N114="NA",W114="NA",AF114="NA",AO114="NA",AX114="NA",CNGE_2026_M1_Secc1_Sub2!$M466="NA"),0,IF(SUM(N114,W114,AF114,AO114,AX114)&lt;=CNGE_2026_M1_Secc1_Sub2!$M466,0,1)))</f>
        <v>0</v>
      </c>
      <c r="CI114" s="371">
        <f>IF(OR(O114="NS",X114="NS",AG114="NS",AP114="NS",AY114="NS",CNGE_2026_M1_Secc1_Sub2!$S466="NS"),0,IF(AND(O114="NA",X114="NA",AG114="NA",AP114="NA",AY114="NA",CNGE_2026_M1_Secc1_Sub2!$S466="NA"),0,IF(SUM(O114,X114,AG114,AP114,AY114)&lt;=CNGE_2026_M1_Secc1_Sub2!$S466,0,1)))</f>
        <v>0</v>
      </c>
      <c r="CJ114" s="372">
        <f>IF(OR(P114="NS",Y114="NS",AH114="NS",AQ114="NS",AZ114="NS",CNGE_2026_M1_Secc1_Sub2!$Y466="NS"),0,IF(AND(P114="NA",Y114="NA",AH114="NA",AQ114="NA",AZ114="NA",CNGE_2026_M1_Secc1_Sub2!$Y466="NA"),0,IF(SUM(P114,Y114,AH114,AQ114,AZ114)&lt;=CNGE_2026_M1_Secc1_Sub2!$Y466,0,1)))</f>
        <v>0</v>
      </c>
      <c r="CK114" s="282">
        <f t="shared" si="55"/>
        <v>0</v>
      </c>
      <c r="CL114" s="283" t="str">
        <f>IF(CK114=0,"",
IF(SUM($CK$24:CK114)=1,CM114,
IF($CK$144&gt;SUM($CK$24:CK114),_xlfn.CONCAT(", ",CM114),
IF($CK$144=SUM($CK$24:CK114),_xlfn.CONCAT(" y ",CM114)))))</f>
        <v/>
      </c>
      <c r="CM114" s="33" t="s">
        <v>5301</v>
      </c>
      <c r="CN114" s="535">
        <f>SUM(CNGE_2026_M1_Secc1_Sub3!$Y154)</f>
        <v>0</v>
      </c>
      <c r="CO114" s="629" cm="1">
        <f t="array" aca="1" ref="CO114" ca="1">IF(OR(K114=" ",AND(EXACT(UPPER(TRIM(SUBSTITUTE(K114,CHAR(160)," "))),TRIM(SUBSTITUTE(K114,CHAR(160)," "))),SUMPRODUCT(--ISNUMBER(MATCH(MID(TRIM(SUBSTITUTE(K114,CHAR(160)," ")),ROW(INDIRECT("1:"&amp;LEN(TRIM(SUBSTITUTE(K114,CHAR(160)," "))))),1),{"A","B","C","D","E","F","G","H","I","J","K","L","M","N","O","P","Q","R","S","T","U","V","W","X","Y","Z","Ñ","0","1","2","3","4","5","6","7","8","9"," "},0)))=LEN(TRIM(SUBSTITUTE(K114,CHAR(160)," "))))),0,1)</f>
        <v>0</v>
      </c>
      <c r="CP114" s="629" cm="1">
        <f t="array" aca="1" ref="CP114" ca="1">IF(OR(T114=" ",AND(EXACT(UPPER(TRIM(SUBSTITUTE(T114,CHAR(160)," "))),TRIM(SUBSTITUTE(T114,CHAR(160)," "))),SUMPRODUCT(--ISNUMBER(MATCH(MID(TRIM(SUBSTITUTE(T114,CHAR(160)," ")),ROW(INDIRECT("1:"&amp;LEN(TRIM(SUBSTITUTE(T114,CHAR(160)," "))))),1),{"A","B","C","D","E","F","G","H","I","J","K","L","M","N","O","P","Q","R","S","T","U","V","W","X","Y","Z","Ñ","0","1","2","3","4","5","6","7","8","9"," "},0)))=LEN(TRIM(SUBSTITUTE(T114,CHAR(160)," "))))),0,1)</f>
        <v>0</v>
      </c>
      <c r="CQ114" s="629" cm="1">
        <f t="array" aca="1" ref="CQ114" ca="1">IF(OR(AC114=" ",AND(EXACT(UPPER(TRIM(SUBSTITUTE(AC114,CHAR(160)," "))),TRIM(SUBSTITUTE(AC114,CHAR(160)," "))),SUMPRODUCT(--ISNUMBER(MATCH(MID(TRIM(SUBSTITUTE(AC114,CHAR(160)," ")),ROW(INDIRECT("1:"&amp;LEN(TRIM(SUBSTITUTE(AC114,CHAR(160)," "))))),1),{"A","B","C","D","E","F","G","H","I","J","K","L","M","N","O","P","Q","R","S","T","U","V","W","X","Y","Z","Ñ","0","1","2","3","4","5","6","7","8","9"," "},0)))=LEN(TRIM(SUBSTITUTE(AC114,CHAR(160)," "))))),0,1)</f>
        <v>0</v>
      </c>
      <c r="CR114" s="629" cm="1">
        <f t="array" aca="1" ref="CR114" ca="1">IF(OR(AL114=" ",AND(EXACT(UPPER(TRIM(SUBSTITUTE(AL114,CHAR(160)," "))),TRIM(SUBSTITUTE(AL114,CHAR(160)," "))),SUMPRODUCT(--ISNUMBER(MATCH(MID(TRIM(SUBSTITUTE(AL114,CHAR(160)," ")),ROW(INDIRECT("1:"&amp;LEN(TRIM(SUBSTITUTE(AL114,CHAR(160)," "))))),1),{"A","B","C","D","E","F","G","H","I","J","K","L","M","N","O","P","Q","R","S","T","U","V","W","X","Y","Z","Ñ","0","1","2","3","4","5","6","7","8","9"," "},0)))=LEN(TRIM(SUBSTITUTE(AL114,CHAR(160)," "))))),0,1)</f>
        <v>0</v>
      </c>
      <c r="CS114" s="629" cm="1">
        <f t="array" aca="1" ref="CS114" ca="1">IF(OR(AU114=" ",AND(EXACT(UPPER(TRIM(SUBSTITUTE(AU114,CHAR(160)," "))),TRIM(SUBSTITUTE(AU114,CHAR(160)," "))),SUMPRODUCT(--ISNUMBER(MATCH(MID(TRIM(SUBSTITUTE(AU114,CHAR(160)," ")),ROW(INDIRECT("1:"&amp;LEN(TRIM(SUBSTITUTE(AU114,CHAR(160)," "))))),1),{"A","B","C","D","E","F","G","H","I","J","K","L","M","N","O","P","Q","R","S","T","U","V","W","X","Y","Z","Ñ","0","1","2","3","4","5","6","7","8","9"," "},0)))=LEN(TRIM(SUBSTITUTE(AU114,CHAR(160)," "))))),0,1)</f>
        <v>0</v>
      </c>
      <c r="CT114" s="634">
        <f t="shared" si="56"/>
        <v>0</v>
      </c>
      <c r="CU114" s="634">
        <f t="shared" si="57"/>
        <v>0</v>
      </c>
      <c r="CV114" s="634">
        <f t="shared" si="58"/>
        <v>0</v>
      </c>
      <c r="CW114" s="634">
        <f t="shared" si="59"/>
        <v>0</v>
      </c>
      <c r="CX114" s="634">
        <f t="shared" si="60"/>
        <v>0</v>
      </c>
      <c r="CY114" s="107"/>
      <c r="CZ114" s="107"/>
      <c r="DA114" s="107"/>
      <c r="DB114" s="107"/>
      <c r="DN114" s="107"/>
      <c r="DO114" s="107"/>
      <c r="DP114" s="107"/>
      <c r="DQ114" s="107"/>
      <c r="DR114" s="107"/>
      <c r="DS114" s="107"/>
      <c r="DT114" s="107"/>
      <c r="DU114" s="107"/>
      <c r="DV114" s="107"/>
      <c r="DY114"/>
    </row>
    <row r="115" spans="1:129" ht="15" customHeight="1">
      <c r="A115" s="128"/>
      <c r="C115" s="35" t="s">
        <v>5302</v>
      </c>
      <c r="D115" s="800" t="str">
        <f>IF(CNGE_2026_M1_Secc1_Sub1!$D132="","",CNGE_2026_M1_Secc1_Sub1!$D132)</f>
        <v/>
      </c>
      <c r="E115" s="723"/>
      <c r="F115" s="723"/>
      <c r="G115" s="724"/>
      <c r="H115" s="728"/>
      <c r="I115" s="714"/>
      <c r="J115" s="805"/>
      <c r="K115" s="847"/>
      <c r="L115" s="714"/>
      <c r="M115" s="805"/>
      <c r="N115" s="640"/>
      <c r="O115" s="638"/>
      <c r="P115" s="638"/>
      <c r="Q115" s="728"/>
      <c r="R115" s="714"/>
      <c r="S115" s="805"/>
      <c r="T115" s="847"/>
      <c r="U115" s="714"/>
      <c r="V115" s="805"/>
      <c r="W115" s="640"/>
      <c r="X115" s="638"/>
      <c r="Y115" s="638"/>
      <c r="Z115" s="728"/>
      <c r="AA115" s="714"/>
      <c r="AB115" s="805"/>
      <c r="AC115" s="847"/>
      <c r="AD115" s="714"/>
      <c r="AE115" s="805"/>
      <c r="AF115" s="640"/>
      <c r="AG115" s="638"/>
      <c r="AH115" s="638"/>
      <c r="AI115" s="728"/>
      <c r="AJ115" s="714"/>
      <c r="AK115" s="805"/>
      <c r="AL115" s="847"/>
      <c r="AM115" s="714"/>
      <c r="AN115" s="805"/>
      <c r="AO115" s="640"/>
      <c r="AP115" s="638"/>
      <c r="AQ115" s="638"/>
      <c r="AR115" s="728"/>
      <c r="AS115" s="714"/>
      <c r="AT115" s="805"/>
      <c r="AU115" s="847"/>
      <c r="AV115" s="714"/>
      <c r="AW115" s="805"/>
      <c r="AX115" s="640"/>
      <c r="AY115" s="638"/>
      <c r="AZ115" s="638"/>
      <c r="BB115">
        <f t="shared" si="32"/>
        <v>0</v>
      </c>
      <c r="BC115">
        <f t="shared" si="33"/>
        <v>0</v>
      </c>
      <c r="BD115">
        <f t="shared" si="34"/>
        <v>0</v>
      </c>
      <c r="BE115">
        <f t="shared" si="35"/>
        <v>0</v>
      </c>
      <c r="BF115">
        <f t="shared" si="36"/>
        <v>0</v>
      </c>
      <c r="BG115">
        <f t="shared" si="37"/>
        <v>0</v>
      </c>
      <c r="BH115">
        <f t="shared" si="38"/>
        <v>0</v>
      </c>
      <c r="BI115">
        <f t="shared" si="39"/>
        <v>0</v>
      </c>
      <c r="BJ115">
        <f t="shared" si="40"/>
        <v>0</v>
      </c>
      <c r="BK115">
        <f t="shared" si="41"/>
        <v>0</v>
      </c>
      <c r="BL115">
        <f t="shared" si="42"/>
        <v>0</v>
      </c>
      <c r="BM115">
        <f t="shared" si="43"/>
        <v>0</v>
      </c>
      <c r="BN115">
        <f t="shared" si="44"/>
        <v>0</v>
      </c>
      <c r="BO115">
        <f t="shared" si="45"/>
        <v>0</v>
      </c>
      <c r="BP115">
        <f t="shared" si="46"/>
        <v>0</v>
      </c>
      <c r="BQ115">
        <f t="shared" si="47"/>
        <v>0</v>
      </c>
      <c r="BR115">
        <f t="shared" si="48"/>
        <v>0</v>
      </c>
      <c r="BS115">
        <f t="shared" si="49"/>
        <v>0</v>
      </c>
      <c r="BT115">
        <f t="shared" si="50"/>
        <v>0</v>
      </c>
      <c r="BU115">
        <f t="shared" si="51"/>
        <v>0</v>
      </c>
      <c r="BV115" s="293">
        <f t="shared" si="52"/>
        <v>0</v>
      </c>
      <c r="BW115" s="352" t="str">
        <f>IF(BV115=0,"",
IF(SUM($BV$24:BV115)=1,BX115,
IF($BV$144&gt;SUM($BV$24:BV115),_xlfn.CONCAT(", ",BX115),
IF($BV$144=SUM($BV$24:BV115),_xlfn.CONCAT(" y ",BX115)))))</f>
        <v/>
      </c>
      <c r="BX115" s="120" t="s">
        <v>5303</v>
      </c>
      <c r="BY115" s="398">
        <f>IF(AND(CNGE_2026_M1_Secc1_Sub3!$S155&lt;&gt;"",CNGE_2026_M1_Secc1_Sub3!$S155&lt;&gt;1,COUNTA(H115:AZ115)&gt;0),1,0)</f>
        <v>0</v>
      </c>
      <c r="BZ115" s="290">
        <f t="shared" si="31"/>
        <v>0</v>
      </c>
      <c r="CA115" s="293">
        <f t="shared" si="53"/>
        <v>0</v>
      </c>
      <c r="CB115" s="283" t="str">
        <f>IF(CA115=0,"",
IF(SUM($CA$24:CA115)=1,CC115,
IF($CA$144&gt;SUM($CA$24:CA115),_xlfn.CONCAT(", ",CC115),
IF($CA$144=SUM($CA$24:CA115),_xlfn.CONCAT(" y ",CC115)))))</f>
        <v/>
      </c>
      <c r="CC115" s="33" t="s">
        <v>5303</v>
      </c>
      <c r="CD115" s="441">
        <f>IF(COUNTA(K115,T115,AC115,AL115,AU115)=SUM(CNGE_2026_M1_Secc1_Sub3!Y155),0,1)</f>
        <v>0</v>
      </c>
      <c r="CE115" s="282">
        <f t="shared" si="54"/>
        <v>0</v>
      </c>
      <c r="CF115" s="283" t="str">
        <f>IF(CE115=0,"",
IF(SUM($CE$24:CE115)=1,CG115,
IF($CE$144&gt;SUM($CE$24:CE115),_xlfn.CONCAT(", ",CG115),
IF($CE$144=SUM($CE$24:CE115),_xlfn.CONCAT(" y ",CG115)))))</f>
        <v/>
      </c>
      <c r="CG115" s="120" t="s">
        <v>5303</v>
      </c>
      <c r="CH115" s="370">
        <f>IF(OR(N115="NS",W115="NS",AF115="NS",AO115="NS",AX115="NS",CNGE_2026_M1_Secc1_Sub2!$M467="NS"),0,IF(AND(N115="NA",W115="NA",AF115="NA",AO115="NA",AX115="NA",CNGE_2026_M1_Secc1_Sub2!$M467="NA"),0,IF(SUM(N115,W115,AF115,AO115,AX115)&lt;=CNGE_2026_M1_Secc1_Sub2!$M467,0,1)))</f>
        <v>0</v>
      </c>
      <c r="CI115" s="371">
        <f>IF(OR(O115="NS",X115="NS",AG115="NS",AP115="NS",AY115="NS",CNGE_2026_M1_Secc1_Sub2!$S467="NS"),0,IF(AND(O115="NA",X115="NA",AG115="NA",AP115="NA",AY115="NA",CNGE_2026_M1_Secc1_Sub2!$S467="NA"),0,IF(SUM(O115,X115,AG115,AP115,AY115)&lt;=CNGE_2026_M1_Secc1_Sub2!$S467,0,1)))</f>
        <v>0</v>
      </c>
      <c r="CJ115" s="372">
        <f>IF(OR(P115="NS",Y115="NS",AH115="NS",AQ115="NS",AZ115="NS",CNGE_2026_M1_Secc1_Sub2!$Y467="NS"),0,IF(AND(P115="NA",Y115="NA",AH115="NA",AQ115="NA",AZ115="NA",CNGE_2026_M1_Secc1_Sub2!$Y467="NA"),0,IF(SUM(P115,Y115,AH115,AQ115,AZ115)&lt;=CNGE_2026_M1_Secc1_Sub2!$Y467,0,1)))</f>
        <v>0</v>
      </c>
      <c r="CK115" s="282">
        <f t="shared" si="55"/>
        <v>0</v>
      </c>
      <c r="CL115" s="283" t="str">
        <f>IF(CK115=0,"",
IF(SUM($CK$24:CK115)=1,CM115,
IF($CK$144&gt;SUM($CK$24:CK115),_xlfn.CONCAT(", ",CM115),
IF($CK$144=SUM($CK$24:CK115),_xlfn.CONCAT(" y ",CM115)))))</f>
        <v/>
      </c>
      <c r="CM115" s="33" t="s">
        <v>5303</v>
      </c>
      <c r="CN115" s="535">
        <f>SUM(CNGE_2026_M1_Secc1_Sub3!$Y155)</f>
        <v>0</v>
      </c>
      <c r="CO115" s="629" cm="1">
        <f t="array" aca="1" ref="CO115" ca="1">IF(OR(K115=" ",AND(EXACT(UPPER(TRIM(SUBSTITUTE(K115,CHAR(160)," "))),TRIM(SUBSTITUTE(K115,CHAR(160)," "))),SUMPRODUCT(--ISNUMBER(MATCH(MID(TRIM(SUBSTITUTE(K115,CHAR(160)," ")),ROW(INDIRECT("1:"&amp;LEN(TRIM(SUBSTITUTE(K115,CHAR(160)," "))))),1),{"A","B","C","D","E","F","G","H","I","J","K","L","M","N","O","P","Q","R","S","T","U","V","W","X","Y","Z","Ñ","0","1","2","3","4","5","6","7","8","9"," "},0)))=LEN(TRIM(SUBSTITUTE(K115,CHAR(160)," "))))),0,1)</f>
        <v>0</v>
      </c>
      <c r="CP115" s="629" cm="1">
        <f t="array" aca="1" ref="CP115" ca="1">IF(OR(T115=" ",AND(EXACT(UPPER(TRIM(SUBSTITUTE(T115,CHAR(160)," "))),TRIM(SUBSTITUTE(T115,CHAR(160)," "))),SUMPRODUCT(--ISNUMBER(MATCH(MID(TRIM(SUBSTITUTE(T115,CHAR(160)," ")),ROW(INDIRECT("1:"&amp;LEN(TRIM(SUBSTITUTE(T115,CHAR(160)," "))))),1),{"A","B","C","D","E","F","G","H","I","J","K","L","M","N","O","P","Q","R","S","T","U","V","W","X","Y","Z","Ñ","0","1","2","3","4","5","6","7","8","9"," "},0)))=LEN(TRIM(SUBSTITUTE(T115,CHAR(160)," "))))),0,1)</f>
        <v>0</v>
      </c>
      <c r="CQ115" s="629" cm="1">
        <f t="array" aca="1" ref="CQ115" ca="1">IF(OR(AC115=" ",AND(EXACT(UPPER(TRIM(SUBSTITUTE(AC115,CHAR(160)," "))),TRIM(SUBSTITUTE(AC115,CHAR(160)," "))),SUMPRODUCT(--ISNUMBER(MATCH(MID(TRIM(SUBSTITUTE(AC115,CHAR(160)," ")),ROW(INDIRECT("1:"&amp;LEN(TRIM(SUBSTITUTE(AC115,CHAR(160)," "))))),1),{"A","B","C","D","E","F","G","H","I","J","K","L","M","N","O","P","Q","R","S","T","U","V","W","X","Y","Z","Ñ","0","1","2","3","4","5","6","7","8","9"," "},0)))=LEN(TRIM(SUBSTITUTE(AC115,CHAR(160)," "))))),0,1)</f>
        <v>0</v>
      </c>
      <c r="CR115" s="629" cm="1">
        <f t="array" aca="1" ref="CR115" ca="1">IF(OR(AL115=" ",AND(EXACT(UPPER(TRIM(SUBSTITUTE(AL115,CHAR(160)," "))),TRIM(SUBSTITUTE(AL115,CHAR(160)," "))),SUMPRODUCT(--ISNUMBER(MATCH(MID(TRIM(SUBSTITUTE(AL115,CHAR(160)," ")),ROW(INDIRECT("1:"&amp;LEN(TRIM(SUBSTITUTE(AL115,CHAR(160)," "))))),1),{"A","B","C","D","E","F","G","H","I","J","K","L","M","N","O","P","Q","R","S","T","U","V","W","X","Y","Z","Ñ","0","1","2","3","4","5","6","7","8","9"," "},0)))=LEN(TRIM(SUBSTITUTE(AL115,CHAR(160)," "))))),0,1)</f>
        <v>0</v>
      </c>
      <c r="CS115" s="629" cm="1">
        <f t="array" aca="1" ref="CS115" ca="1">IF(OR(AU115=" ",AND(EXACT(UPPER(TRIM(SUBSTITUTE(AU115,CHAR(160)," "))),TRIM(SUBSTITUTE(AU115,CHAR(160)," "))),SUMPRODUCT(--ISNUMBER(MATCH(MID(TRIM(SUBSTITUTE(AU115,CHAR(160)," ")),ROW(INDIRECT("1:"&amp;LEN(TRIM(SUBSTITUTE(AU115,CHAR(160)," "))))),1),{"A","B","C","D","E","F","G","H","I","J","K","L","M","N","O","P","Q","R","S","T","U","V","W","X","Y","Z","Ñ","0","1","2","3","4","5","6","7","8","9"," "},0)))=LEN(TRIM(SUBSTITUTE(AU115,CHAR(160)," "))))),0,1)</f>
        <v>0</v>
      </c>
      <c r="CT115" s="634">
        <f t="shared" si="56"/>
        <v>0</v>
      </c>
      <c r="CU115" s="634">
        <f t="shared" si="57"/>
        <v>0</v>
      </c>
      <c r="CV115" s="634">
        <f t="shared" si="58"/>
        <v>0</v>
      </c>
      <c r="CW115" s="634">
        <f t="shared" si="59"/>
        <v>0</v>
      </c>
      <c r="CX115" s="634">
        <f t="shared" si="60"/>
        <v>0</v>
      </c>
      <c r="CY115" s="107"/>
      <c r="CZ115" s="107"/>
      <c r="DA115" s="107"/>
      <c r="DB115" s="107"/>
      <c r="DN115" s="107"/>
      <c r="DO115" s="107"/>
      <c r="DP115" s="107"/>
      <c r="DQ115" s="107"/>
      <c r="DR115" s="107"/>
      <c r="DS115" s="107"/>
      <c r="DT115" s="107"/>
      <c r="DU115" s="107"/>
      <c r="DV115" s="107"/>
      <c r="DY115"/>
    </row>
    <row r="116" spans="1:129" ht="15" customHeight="1">
      <c r="A116" s="128"/>
      <c r="C116" s="35" t="s">
        <v>5304</v>
      </c>
      <c r="D116" s="800" t="str">
        <f>IF(CNGE_2026_M1_Secc1_Sub1!$D133="","",CNGE_2026_M1_Secc1_Sub1!$D133)</f>
        <v/>
      </c>
      <c r="E116" s="723"/>
      <c r="F116" s="723"/>
      <c r="G116" s="724"/>
      <c r="H116" s="728"/>
      <c r="I116" s="714"/>
      <c r="J116" s="805"/>
      <c r="K116" s="847"/>
      <c r="L116" s="714"/>
      <c r="M116" s="805"/>
      <c r="N116" s="640"/>
      <c r="O116" s="638"/>
      <c r="P116" s="638"/>
      <c r="Q116" s="728"/>
      <c r="R116" s="714"/>
      <c r="S116" s="805"/>
      <c r="T116" s="847"/>
      <c r="U116" s="714"/>
      <c r="V116" s="805"/>
      <c r="W116" s="640"/>
      <c r="X116" s="638"/>
      <c r="Y116" s="638"/>
      <c r="Z116" s="728"/>
      <c r="AA116" s="714"/>
      <c r="AB116" s="805"/>
      <c r="AC116" s="847"/>
      <c r="AD116" s="714"/>
      <c r="AE116" s="805"/>
      <c r="AF116" s="640"/>
      <c r="AG116" s="638"/>
      <c r="AH116" s="638"/>
      <c r="AI116" s="728"/>
      <c r="AJ116" s="714"/>
      <c r="AK116" s="805"/>
      <c r="AL116" s="847"/>
      <c r="AM116" s="714"/>
      <c r="AN116" s="805"/>
      <c r="AO116" s="640"/>
      <c r="AP116" s="638"/>
      <c r="AQ116" s="638"/>
      <c r="AR116" s="728"/>
      <c r="AS116" s="714"/>
      <c r="AT116" s="805"/>
      <c r="AU116" s="847"/>
      <c r="AV116" s="714"/>
      <c r="AW116" s="805"/>
      <c r="AX116" s="640"/>
      <c r="AY116" s="638"/>
      <c r="AZ116" s="638"/>
      <c r="BB116">
        <f t="shared" si="32"/>
        <v>0</v>
      </c>
      <c r="BC116">
        <f t="shared" si="33"/>
        <v>0</v>
      </c>
      <c r="BD116">
        <f t="shared" si="34"/>
        <v>0</v>
      </c>
      <c r="BE116">
        <f t="shared" si="35"/>
        <v>0</v>
      </c>
      <c r="BF116">
        <f t="shared" si="36"/>
        <v>0</v>
      </c>
      <c r="BG116">
        <f t="shared" si="37"/>
        <v>0</v>
      </c>
      <c r="BH116">
        <f t="shared" si="38"/>
        <v>0</v>
      </c>
      <c r="BI116">
        <f t="shared" si="39"/>
        <v>0</v>
      </c>
      <c r="BJ116">
        <f t="shared" si="40"/>
        <v>0</v>
      </c>
      <c r="BK116">
        <f t="shared" si="41"/>
        <v>0</v>
      </c>
      <c r="BL116">
        <f t="shared" si="42"/>
        <v>0</v>
      </c>
      <c r="BM116">
        <f t="shared" si="43"/>
        <v>0</v>
      </c>
      <c r="BN116">
        <f t="shared" si="44"/>
        <v>0</v>
      </c>
      <c r="BO116">
        <f t="shared" si="45"/>
        <v>0</v>
      </c>
      <c r="BP116">
        <f t="shared" si="46"/>
        <v>0</v>
      </c>
      <c r="BQ116">
        <f t="shared" si="47"/>
        <v>0</v>
      </c>
      <c r="BR116">
        <f t="shared" si="48"/>
        <v>0</v>
      </c>
      <c r="BS116">
        <f t="shared" si="49"/>
        <v>0</v>
      </c>
      <c r="BT116">
        <f t="shared" si="50"/>
        <v>0</v>
      </c>
      <c r="BU116">
        <f t="shared" si="51"/>
        <v>0</v>
      </c>
      <c r="BV116" s="293">
        <f t="shared" si="52"/>
        <v>0</v>
      </c>
      <c r="BW116" s="352" t="str">
        <f>IF(BV116=0,"",
IF(SUM($BV$24:BV116)=1,BX116,
IF($BV$144&gt;SUM($BV$24:BV116),_xlfn.CONCAT(", ",BX116),
IF($BV$144=SUM($BV$24:BV116),_xlfn.CONCAT(" y ",BX116)))))</f>
        <v/>
      </c>
      <c r="BX116" s="120" t="s">
        <v>5305</v>
      </c>
      <c r="BY116" s="398">
        <f>IF(AND(CNGE_2026_M1_Secc1_Sub3!$S156&lt;&gt;"",CNGE_2026_M1_Secc1_Sub3!$S156&lt;&gt;1,COUNTA(H116:AZ116)&gt;0),1,0)</f>
        <v>0</v>
      </c>
      <c r="BZ116" s="290">
        <f t="shared" si="31"/>
        <v>0</v>
      </c>
      <c r="CA116" s="293">
        <f t="shared" si="53"/>
        <v>0</v>
      </c>
      <c r="CB116" s="283" t="str">
        <f>IF(CA116=0,"",
IF(SUM($CA$24:CA116)=1,CC116,
IF($CA$144&gt;SUM($CA$24:CA116),_xlfn.CONCAT(", ",CC116),
IF($CA$144=SUM($CA$24:CA116),_xlfn.CONCAT(" y ",CC116)))))</f>
        <v/>
      </c>
      <c r="CC116" s="33" t="s">
        <v>5305</v>
      </c>
      <c r="CD116" s="441">
        <f>IF(COUNTA(K116,T116,AC116,AL116,AU116)=SUM(CNGE_2026_M1_Secc1_Sub3!Y156),0,1)</f>
        <v>0</v>
      </c>
      <c r="CE116" s="282">
        <f t="shared" si="54"/>
        <v>0</v>
      </c>
      <c r="CF116" s="283" t="str">
        <f>IF(CE116=0,"",
IF(SUM($CE$24:CE116)=1,CG116,
IF($CE$144&gt;SUM($CE$24:CE116),_xlfn.CONCAT(", ",CG116),
IF($CE$144=SUM($CE$24:CE116),_xlfn.CONCAT(" y ",CG116)))))</f>
        <v/>
      </c>
      <c r="CG116" s="120" t="s">
        <v>5305</v>
      </c>
      <c r="CH116" s="370">
        <f>IF(OR(N116="NS",W116="NS",AF116="NS",AO116="NS",AX116="NS",CNGE_2026_M1_Secc1_Sub2!$M468="NS"),0,IF(AND(N116="NA",W116="NA",AF116="NA",AO116="NA",AX116="NA",CNGE_2026_M1_Secc1_Sub2!$M468="NA"),0,IF(SUM(N116,W116,AF116,AO116,AX116)&lt;=CNGE_2026_M1_Secc1_Sub2!$M468,0,1)))</f>
        <v>0</v>
      </c>
      <c r="CI116" s="371">
        <f>IF(OR(O116="NS",X116="NS",AG116="NS",AP116="NS",AY116="NS",CNGE_2026_M1_Secc1_Sub2!$S468="NS"),0,IF(AND(O116="NA",X116="NA",AG116="NA",AP116="NA",AY116="NA",CNGE_2026_M1_Secc1_Sub2!$S468="NA"),0,IF(SUM(O116,X116,AG116,AP116,AY116)&lt;=CNGE_2026_M1_Secc1_Sub2!$S468,0,1)))</f>
        <v>0</v>
      </c>
      <c r="CJ116" s="372">
        <f>IF(OR(P116="NS",Y116="NS",AH116="NS",AQ116="NS",AZ116="NS",CNGE_2026_M1_Secc1_Sub2!$Y468="NS"),0,IF(AND(P116="NA",Y116="NA",AH116="NA",AQ116="NA",AZ116="NA",CNGE_2026_M1_Secc1_Sub2!$Y468="NA"),0,IF(SUM(P116,Y116,AH116,AQ116,AZ116)&lt;=CNGE_2026_M1_Secc1_Sub2!$Y468,0,1)))</f>
        <v>0</v>
      </c>
      <c r="CK116" s="282">
        <f t="shared" si="55"/>
        <v>0</v>
      </c>
      <c r="CL116" s="283" t="str">
        <f>IF(CK116=0,"",
IF(SUM($CK$24:CK116)=1,CM116,
IF($CK$144&gt;SUM($CK$24:CK116),_xlfn.CONCAT(", ",CM116),
IF($CK$144=SUM($CK$24:CK116),_xlfn.CONCAT(" y ",CM116)))))</f>
        <v/>
      </c>
      <c r="CM116" s="33" t="s">
        <v>5305</v>
      </c>
      <c r="CN116" s="535">
        <f>SUM(CNGE_2026_M1_Secc1_Sub3!$Y156)</f>
        <v>0</v>
      </c>
      <c r="CO116" s="629" cm="1">
        <f t="array" aca="1" ref="CO116" ca="1">IF(OR(K116=" ",AND(EXACT(UPPER(TRIM(SUBSTITUTE(K116,CHAR(160)," "))),TRIM(SUBSTITUTE(K116,CHAR(160)," "))),SUMPRODUCT(--ISNUMBER(MATCH(MID(TRIM(SUBSTITUTE(K116,CHAR(160)," ")),ROW(INDIRECT("1:"&amp;LEN(TRIM(SUBSTITUTE(K116,CHAR(160)," "))))),1),{"A","B","C","D","E","F","G","H","I","J","K","L","M","N","O","P","Q","R","S","T","U","V","W","X","Y","Z","Ñ","0","1","2","3","4","5","6","7","8","9"," "},0)))=LEN(TRIM(SUBSTITUTE(K116,CHAR(160)," "))))),0,1)</f>
        <v>0</v>
      </c>
      <c r="CP116" s="629" cm="1">
        <f t="array" aca="1" ref="CP116" ca="1">IF(OR(T116=" ",AND(EXACT(UPPER(TRIM(SUBSTITUTE(T116,CHAR(160)," "))),TRIM(SUBSTITUTE(T116,CHAR(160)," "))),SUMPRODUCT(--ISNUMBER(MATCH(MID(TRIM(SUBSTITUTE(T116,CHAR(160)," ")),ROW(INDIRECT("1:"&amp;LEN(TRIM(SUBSTITUTE(T116,CHAR(160)," "))))),1),{"A","B","C","D","E","F","G","H","I","J","K","L","M","N","O","P","Q","R","S","T","U","V","W","X","Y","Z","Ñ","0","1","2","3","4","5","6","7","8","9"," "},0)))=LEN(TRIM(SUBSTITUTE(T116,CHAR(160)," "))))),0,1)</f>
        <v>0</v>
      </c>
      <c r="CQ116" s="629" cm="1">
        <f t="array" aca="1" ref="CQ116" ca="1">IF(OR(AC116=" ",AND(EXACT(UPPER(TRIM(SUBSTITUTE(AC116,CHAR(160)," "))),TRIM(SUBSTITUTE(AC116,CHAR(160)," "))),SUMPRODUCT(--ISNUMBER(MATCH(MID(TRIM(SUBSTITUTE(AC116,CHAR(160)," ")),ROW(INDIRECT("1:"&amp;LEN(TRIM(SUBSTITUTE(AC116,CHAR(160)," "))))),1),{"A","B","C","D","E","F","G","H","I","J","K","L","M","N","O","P","Q","R","S","T","U","V","W","X","Y","Z","Ñ","0","1","2","3","4","5","6","7","8","9"," "},0)))=LEN(TRIM(SUBSTITUTE(AC116,CHAR(160)," "))))),0,1)</f>
        <v>0</v>
      </c>
      <c r="CR116" s="629" cm="1">
        <f t="array" aca="1" ref="CR116" ca="1">IF(OR(AL116=" ",AND(EXACT(UPPER(TRIM(SUBSTITUTE(AL116,CHAR(160)," "))),TRIM(SUBSTITUTE(AL116,CHAR(160)," "))),SUMPRODUCT(--ISNUMBER(MATCH(MID(TRIM(SUBSTITUTE(AL116,CHAR(160)," ")),ROW(INDIRECT("1:"&amp;LEN(TRIM(SUBSTITUTE(AL116,CHAR(160)," "))))),1),{"A","B","C","D","E","F","G","H","I","J","K","L","M","N","O","P","Q","R","S","T","U","V","W","X","Y","Z","Ñ","0","1","2","3","4","5","6","7","8","9"," "},0)))=LEN(TRIM(SUBSTITUTE(AL116,CHAR(160)," "))))),0,1)</f>
        <v>0</v>
      </c>
      <c r="CS116" s="629" cm="1">
        <f t="array" aca="1" ref="CS116" ca="1">IF(OR(AU116=" ",AND(EXACT(UPPER(TRIM(SUBSTITUTE(AU116,CHAR(160)," "))),TRIM(SUBSTITUTE(AU116,CHAR(160)," "))),SUMPRODUCT(--ISNUMBER(MATCH(MID(TRIM(SUBSTITUTE(AU116,CHAR(160)," ")),ROW(INDIRECT("1:"&amp;LEN(TRIM(SUBSTITUTE(AU116,CHAR(160)," "))))),1),{"A","B","C","D","E","F","G","H","I","J","K","L","M","N","O","P","Q","R","S","T","U","V","W","X","Y","Z","Ñ","0","1","2","3","4","5","6","7","8","9"," "},0)))=LEN(TRIM(SUBSTITUTE(AU116,CHAR(160)," "))))),0,1)</f>
        <v>0</v>
      </c>
      <c r="CT116" s="634">
        <f t="shared" si="56"/>
        <v>0</v>
      </c>
      <c r="CU116" s="634">
        <f t="shared" si="57"/>
        <v>0</v>
      </c>
      <c r="CV116" s="634">
        <f t="shared" si="58"/>
        <v>0</v>
      </c>
      <c r="CW116" s="634">
        <f t="shared" si="59"/>
        <v>0</v>
      </c>
      <c r="CX116" s="634">
        <f t="shared" si="60"/>
        <v>0</v>
      </c>
      <c r="CY116" s="107"/>
      <c r="CZ116" s="107"/>
      <c r="DA116" s="107"/>
      <c r="DB116" s="107"/>
      <c r="DN116" s="107"/>
      <c r="DO116" s="107"/>
      <c r="DP116" s="107"/>
      <c r="DQ116" s="107"/>
      <c r="DR116" s="107"/>
      <c r="DS116" s="107"/>
      <c r="DT116" s="107"/>
      <c r="DU116" s="107"/>
      <c r="DV116" s="107"/>
      <c r="DY116"/>
    </row>
    <row r="117" spans="1:129" ht="15" customHeight="1">
      <c r="A117" s="128"/>
      <c r="C117" s="35" t="s">
        <v>5306</v>
      </c>
      <c r="D117" s="800" t="str">
        <f>IF(CNGE_2026_M1_Secc1_Sub1!$D134="","",CNGE_2026_M1_Secc1_Sub1!$D134)</f>
        <v/>
      </c>
      <c r="E117" s="723"/>
      <c r="F117" s="723"/>
      <c r="G117" s="724"/>
      <c r="H117" s="728"/>
      <c r="I117" s="714"/>
      <c r="J117" s="805"/>
      <c r="K117" s="847"/>
      <c r="L117" s="714"/>
      <c r="M117" s="805"/>
      <c r="N117" s="640"/>
      <c r="O117" s="638"/>
      <c r="P117" s="638"/>
      <c r="Q117" s="728"/>
      <c r="R117" s="714"/>
      <c r="S117" s="805"/>
      <c r="T117" s="847"/>
      <c r="U117" s="714"/>
      <c r="V117" s="805"/>
      <c r="W117" s="640"/>
      <c r="X117" s="638"/>
      <c r="Y117" s="638"/>
      <c r="Z117" s="728"/>
      <c r="AA117" s="714"/>
      <c r="AB117" s="805"/>
      <c r="AC117" s="847"/>
      <c r="AD117" s="714"/>
      <c r="AE117" s="805"/>
      <c r="AF117" s="640"/>
      <c r="AG117" s="638"/>
      <c r="AH117" s="638"/>
      <c r="AI117" s="728"/>
      <c r="AJ117" s="714"/>
      <c r="AK117" s="805"/>
      <c r="AL117" s="847"/>
      <c r="AM117" s="714"/>
      <c r="AN117" s="805"/>
      <c r="AO117" s="640"/>
      <c r="AP117" s="638"/>
      <c r="AQ117" s="638"/>
      <c r="AR117" s="728"/>
      <c r="AS117" s="714"/>
      <c r="AT117" s="805"/>
      <c r="AU117" s="847"/>
      <c r="AV117" s="714"/>
      <c r="AW117" s="805"/>
      <c r="AX117" s="640"/>
      <c r="AY117" s="638"/>
      <c r="AZ117" s="638"/>
      <c r="BB117">
        <f t="shared" si="32"/>
        <v>0</v>
      </c>
      <c r="BC117">
        <f t="shared" si="33"/>
        <v>0</v>
      </c>
      <c r="BD117">
        <f t="shared" si="34"/>
        <v>0</v>
      </c>
      <c r="BE117">
        <f t="shared" si="35"/>
        <v>0</v>
      </c>
      <c r="BF117">
        <f t="shared" si="36"/>
        <v>0</v>
      </c>
      <c r="BG117">
        <f t="shared" si="37"/>
        <v>0</v>
      </c>
      <c r="BH117">
        <f t="shared" si="38"/>
        <v>0</v>
      </c>
      <c r="BI117">
        <f t="shared" si="39"/>
        <v>0</v>
      </c>
      <c r="BJ117">
        <f t="shared" si="40"/>
        <v>0</v>
      </c>
      <c r="BK117">
        <f t="shared" si="41"/>
        <v>0</v>
      </c>
      <c r="BL117">
        <f t="shared" si="42"/>
        <v>0</v>
      </c>
      <c r="BM117">
        <f t="shared" si="43"/>
        <v>0</v>
      </c>
      <c r="BN117">
        <f t="shared" si="44"/>
        <v>0</v>
      </c>
      <c r="BO117">
        <f t="shared" si="45"/>
        <v>0</v>
      </c>
      <c r="BP117">
        <f t="shared" si="46"/>
        <v>0</v>
      </c>
      <c r="BQ117">
        <f t="shared" si="47"/>
        <v>0</v>
      </c>
      <c r="BR117">
        <f t="shared" si="48"/>
        <v>0</v>
      </c>
      <c r="BS117">
        <f t="shared" si="49"/>
        <v>0</v>
      </c>
      <c r="BT117">
        <f t="shared" si="50"/>
        <v>0</v>
      </c>
      <c r="BU117">
        <f t="shared" si="51"/>
        <v>0</v>
      </c>
      <c r="BV117" s="293">
        <f t="shared" si="52"/>
        <v>0</v>
      </c>
      <c r="BW117" s="352" t="str">
        <f>IF(BV117=0,"",
IF(SUM($BV$24:BV117)=1,BX117,
IF($BV$144&gt;SUM($BV$24:BV117),_xlfn.CONCAT(", ",BX117),
IF($BV$144=SUM($BV$24:BV117),_xlfn.CONCAT(" y ",BX117)))))</f>
        <v/>
      </c>
      <c r="BX117" s="120" t="s">
        <v>5307</v>
      </c>
      <c r="BY117" s="398">
        <f>IF(AND(CNGE_2026_M1_Secc1_Sub3!$S157&lt;&gt;"",CNGE_2026_M1_Secc1_Sub3!$S157&lt;&gt;1,COUNTA(H117:AZ117)&gt;0),1,0)</f>
        <v>0</v>
      </c>
      <c r="BZ117" s="290">
        <f t="shared" si="31"/>
        <v>0</v>
      </c>
      <c r="CA117" s="293">
        <f t="shared" si="53"/>
        <v>0</v>
      </c>
      <c r="CB117" s="283" t="str">
        <f>IF(CA117=0,"",
IF(SUM($CA$24:CA117)=1,CC117,
IF($CA$144&gt;SUM($CA$24:CA117),_xlfn.CONCAT(", ",CC117),
IF($CA$144=SUM($CA$24:CA117),_xlfn.CONCAT(" y ",CC117)))))</f>
        <v/>
      </c>
      <c r="CC117" s="33" t="s">
        <v>5307</v>
      </c>
      <c r="CD117" s="441">
        <f>IF(COUNTA(K117,T117,AC117,AL117,AU117)=SUM(CNGE_2026_M1_Secc1_Sub3!Y157),0,1)</f>
        <v>0</v>
      </c>
      <c r="CE117" s="282">
        <f t="shared" si="54"/>
        <v>0</v>
      </c>
      <c r="CF117" s="283" t="str">
        <f>IF(CE117=0,"",
IF(SUM($CE$24:CE117)=1,CG117,
IF($CE$144&gt;SUM($CE$24:CE117),_xlfn.CONCAT(", ",CG117),
IF($CE$144=SUM($CE$24:CE117),_xlfn.CONCAT(" y ",CG117)))))</f>
        <v/>
      </c>
      <c r="CG117" s="120" t="s">
        <v>5307</v>
      </c>
      <c r="CH117" s="370">
        <f>IF(OR(N117="NS",W117="NS",AF117="NS",AO117="NS",AX117="NS",CNGE_2026_M1_Secc1_Sub2!$M469="NS"),0,IF(AND(N117="NA",W117="NA",AF117="NA",AO117="NA",AX117="NA",CNGE_2026_M1_Secc1_Sub2!$M469="NA"),0,IF(SUM(N117,W117,AF117,AO117,AX117)&lt;=CNGE_2026_M1_Secc1_Sub2!$M469,0,1)))</f>
        <v>0</v>
      </c>
      <c r="CI117" s="371">
        <f>IF(OR(O117="NS",X117="NS",AG117="NS",AP117="NS",AY117="NS",CNGE_2026_M1_Secc1_Sub2!$S469="NS"),0,IF(AND(O117="NA",X117="NA",AG117="NA",AP117="NA",AY117="NA",CNGE_2026_M1_Secc1_Sub2!$S469="NA"),0,IF(SUM(O117,X117,AG117,AP117,AY117)&lt;=CNGE_2026_M1_Secc1_Sub2!$S469,0,1)))</f>
        <v>0</v>
      </c>
      <c r="CJ117" s="372">
        <f>IF(OR(P117="NS",Y117="NS",AH117="NS",AQ117="NS",AZ117="NS",CNGE_2026_M1_Secc1_Sub2!$Y469="NS"),0,IF(AND(P117="NA",Y117="NA",AH117="NA",AQ117="NA",AZ117="NA",CNGE_2026_M1_Secc1_Sub2!$Y469="NA"),0,IF(SUM(P117,Y117,AH117,AQ117,AZ117)&lt;=CNGE_2026_M1_Secc1_Sub2!$Y469,0,1)))</f>
        <v>0</v>
      </c>
      <c r="CK117" s="282">
        <f t="shared" si="55"/>
        <v>0</v>
      </c>
      <c r="CL117" s="283" t="str">
        <f>IF(CK117=0,"",
IF(SUM($CK$24:CK117)=1,CM117,
IF($CK$144&gt;SUM($CK$24:CK117),_xlfn.CONCAT(", ",CM117),
IF($CK$144=SUM($CK$24:CK117),_xlfn.CONCAT(" y ",CM117)))))</f>
        <v/>
      </c>
      <c r="CM117" s="33" t="s">
        <v>5307</v>
      </c>
      <c r="CN117" s="535">
        <f>SUM(CNGE_2026_M1_Secc1_Sub3!$Y157)</f>
        <v>0</v>
      </c>
      <c r="CO117" s="629" cm="1">
        <f t="array" aca="1" ref="CO117" ca="1">IF(OR(K117=" ",AND(EXACT(UPPER(TRIM(SUBSTITUTE(K117,CHAR(160)," "))),TRIM(SUBSTITUTE(K117,CHAR(160)," "))),SUMPRODUCT(--ISNUMBER(MATCH(MID(TRIM(SUBSTITUTE(K117,CHAR(160)," ")),ROW(INDIRECT("1:"&amp;LEN(TRIM(SUBSTITUTE(K117,CHAR(160)," "))))),1),{"A","B","C","D","E","F","G","H","I","J","K","L","M","N","O","P","Q","R","S","T","U","V","W","X","Y","Z","Ñ","0","1","2","3","4","5","6","7","8","9"," "},0)))=LEN(TRIM(SUBSTITUTE(K117,CHAR(160)," "))))),0,1)</f>
        <v>0</v>
      </c>
      <c r="CP117" s="629" cm="1">
        <f t="array" aca="1" ref="CP117" ca="1">IF(OR(T117=" ",AND(EXACT(UPPER(TRIM(SUBSTITUTE(T117,CHAR(160)," "))),TRIM(SUBSTITUTE(T117,CHAR(160)," "))),SUMPRODUCT(--ISNUMBER(MATCH(MID(TRIM(SUBSTITUTE(T117,CHAR(160)," ")),ROW(INDIRECT("1:"&amp;LEN(TRIM(SUBSTITUTE(T117,CHAR(160)," "))))),1),{"A","B","C","D","E","F","G","H","I","J","K","L","M","N","O","P","Q","R","S","T","U","V","W","X","Y","Z","Ñ","0","1","2","3","4","5","6","7","8","9"," "},0)))=LEN(TRIM(SUBSTITUTE(T117,CHAR(160)," "))))),0,1)</f>
        <v>0</v>
      </c>
      <c r="CQ117" s="629" cm="1">
        <f t="array" aca="1" ref="CQ117" ca="1">IF(OR(AC117=" ",AND(EXACT(UPPER(TRIM(SUBSTITUTE(AC117,CHAR(160)," "))),TRIM(SUBSTITUTE(AC117,CHAR(160)," "))),SUMPRODUCT(--ISNUMBER(MATCH(MID(TRIM(SUBSTITUTE(AC117,CHAR(160)," ")),ROW(INDIRECT("1:"&amp;LEN(TRIM(SUBSTITUTE(AC117,CHAR(160)," "))))),1),{"A","B","C","D","E","F","G","H","I","J","K","L","M","N","O","P","Q","R","S","T","U","V","W","X","Y","Z","Ñ","0","1","2","3","4","5","6","7","8","9"," "},0)))=LEN(TRIM(SUBSTITUTE(AC117,CHAR(160)," "))))),0,1)</f>
        <v>0</v>
      </c>
      <c r="CR117" s="629" cm="1">
        <f t="array" aca="1" ref="CR117" ca="1">IF(OR(AL117=" ",AND(EXACT(UPPER(TRIM(SUBSTITUTE(AL117,CHAR(160)," "))),TRIM(SUBSTITUTE(AL117,CHAR(160)," "))),SUMPRODUCT(--ISNUMBER(MATCH(MID(TRIM(SUBSTITUTE(AL117,CHAR(160)," ")),ROW(INDIRECT("1:"&amp;LEN(TRIM(SUBSTITUTE(AL117,CHAR(160)," "))))),1),{"A","B","C","D","E","F","G","H","I","J","K","L","M","N","O","P","Q","R","S","T","U","V","W","X","Y","Z","Ñ","0","1","2","3","4","5","6","7","8","9"," "},0)))=LEN(TRIM(SUBSTITUTE(AL117,CHAR(160)," "))))),0,1)</f>
        <v>0</v>
      </c>
      <c r="CS117" s="629" cm="1">
        <f t="array" aca="1" ref="CS117" ca="1">IF(OR(AU117=" ",AND(EXACT(UPPER(TRIM(SUBSTITUTE(AU117,CHAR(160)," "))),TRIM(SUBSTITUTE(AU117,CHAR(160)," "))),SUMPRODUCT(--ISNUMBER(MATCH(MID(TRIM(SUBSTITUTE(AU117,CHAR(160)," ")),ROW(INDIRECT("1:"&amp;LEN(TRIM(SUBSTITUTE(AU117,CHAR(160)," "))))),1),{"A","B","C","D","E","F","G","H","I","J","K","L","M","N","O","P","Q","R","S","T","U","V","W","X","Y","Z","Ñ","0","1","2","3","4","5","6","7","8","9"," "},0)))=LEN(TRIM(SUBSTITUTE(AU117,CHAR(160)," "))))),0,1)</f>
        <v>0</v>
      </c>
      <c r="CT117" s="634">
        <f t="shared" si="56"/>
        <v>0</v>
      </c>
      <c r="CU117" s="634">
        <f t="shared" si="57"/>
        <v>0</v>
      </c>
      <c r="CV117" s="634">
        <f t="shared" si="58"/>
        <v>0</v>
      </c>
      <c r="CW117" s="634">
        <f t="shared" si="59"/>
        <v>0</v>
      </c>
      <c r="CX117" s="634">
        <f t="shared" si="60"/>
        <v>0</v>
      </c>
      <c r="CY117" s="107"/>
      <c r="CZ117" s="107"/>
      <c r="DA117" s="107"/>
      <c r="DB117" s="107"/>
      <c r="DN117" s="107"/>
      <c r="DO117" s="107"/>
      <c r="DP117" s="107"/>
      <c r="DQ117" s="107"/>
      <c r="DR117" s="107"/>
      <c r="DS117" s="107"/>
      <c r="DT117" s="107"/>
      <c r="DU117" s="107"/>
      <c r="DV117" s="107"/>
      <c r="DY117"/>
    </row>
    <row r="118" spans="1:129" ht="15" customHeight="1">
      <c r="A118" s="128"/>
      <c r="C118" s="35" t="s">
        <v>5308</v>
      </c>
      <c r="D118" s="800" t="str">
        <f>IF(CNGE_2026_M1_Secc1_Sub1!$D135="","",CNGE_2026_M1_Secc1_Sub1!$D135)</f>
        <v/>
      </c>
      <c r="E118" s="723"/>
      <c r="F118" s="723"/>
      <c r="G118" s="724"/>
      <c r="H118" s="728"/>
      <c r="I118" s="714"/>
      <c r="J118" s="805"/>
      <c r="K118" s="847"/>
      <c r="L118" s="714"/>
      <c r="M118" s="805"/>
      <c r="N118" s="640"/>
      <c r="O118" s="638"/>
      <c r="P118" s="638"/>
      <c r="Q118" s="728"/>
      <c r="R118" s="714"/>
      <c r="S118" s="805"/>
      <c r="T118" s="847"/>
      <c r="U118" s="714"/>
      <c r="V118" s="805"/>
      <c r="W118" s="640"/>
      <c r="X118" s="638"/>
      <c r="Y118" s="638"/>
      <c r="Z118" s="728"/>
      <c r="AA118" s="714"/>
      <c r="AB118" s="805"/>
      <c r="AC118" s="847"/>
      <c r="AD118" s="714"/>
      <c r="AE118" s="805"/>
      <c r="AF118" s="640"/>
      <c r="AG118" s="638"/>
      <c r="AH118" s="638"/>
      <c r="AI118" s="728"/>
      <c r="AJ118" s="714"/>
      <c r="AK118" s="805"/>
      <c r="AL118" s="847"/>
      <c r="AM118" s="714"/>
      <c r="AN118" s="805"/>
      <c r="AO118" s="640"/>
      <c r="AP118" s="638"/>
      <c r="AQ118" s="638"/>
      <c r="AR118" s="728"/>
      <c r="AS118" s="714"/>
      <c r="AT118" s="805"/>
      <c r="AU118" s="847"/>
      <c r="AV118" s="714"/>
      <c r="AW118" s="805"/>
      <c r="AX118" s="640"/>
      <c r="AY118" s="638"/>
      <c r="AZ118" s="638"/>
      <c r="BB118">
        <f t="shared" si="32"/>
        <v>0</v>
      </c>
      <c r="BC118">
        <f t="shared" si="33"/>
        <v>0</v>
      </c>
      <c r="BD118">
        <f t="shared" si="34"/>
        <v>0</v>
      </c>
      <c r="BE118">
        <f t="shared" si="35"/>
        <v>0</v>
      </c>
      <c r="BF118">
        <f t="shared" si="36"/>
        <v>0</v>
      </c>
      <c r="BG118">
        <f t="shared" si="37"/>
        <v>0</v>
      </c>
      <c r="BH118">
        <f t="shared" si="38"/>
        <v>0</v>
      </c>
      <c r="BI118">
        <f t="shared" si="39"/>
        <v>0</v>
      </c>
      <c r="BJ118">
        <f t="shared" si="40"/>
        <v>0</v>
      </c>
      <c r="BK118">
        <f t="shared" si="41"/>
        <v>0</v>
      </c>
      <c r="BL118">
        <f t="shared" si="42"/>
        <v>0</v>
      </c>
      <c r="BM118">
        <f t="shared" si="43"/>
        <v>0</v>
      </c>
      <c r="BN118">
        <f t="shared" si="44"/>
        <v>0</v>
      </c>
      <c r="BO118">
        <f t="shared" si="45"/>
        <v>0</v>
      </c>
      <c r="BP118">
        <f t="shared" si="46"/>
        <v>0</v>
      </c>
      <c r="BQ118">
        <f t="shared" si="47"/>
        <v>0</v>
      </c>
      <c r="BR118">
        <f t="shared" si="48"/>
        <v>0</v>
      </c>
      <c r="BS118">
        <f t="shared" si="49"/>
        <v>0</v>
      </c>
      <c r="BT118">
        <f t="shared" si="50"/>
        <v>0</v>
      </c>
      <c r="BU118">
        <f t="shared" si="51"/>
        <v>0</v>
      </c>
      <c r="BV118" s="293">
        <f t="shared" si="52"/>
        <v>0</v>
      </c>
      <c r="BW118" s="352" t="str">
        <f>IF(BV118=0,"",
IF(SUM($BV$24:BV118)=1,BX118,
IF($BV$144&gt;SUM($BV$24:BV118),_xlfn.CONCAT(", ",BX118),
IF($BV$144=SUM($BV$24:BV118),_xlfn.CONCAT(" y ",BX118)))))</f>
        <v/>
      </c>
      <c r="BX118" s="120" t="s">
        <v>5309</v>
      </c>
      <c r="BY118" s="398">
        <f>IF(AND(CNGE_2026_M1_Secc1_Sub3!$S158&lt;&gt;"",CNGE_2026_M1_Secc1_Sub3!$S158&lt;&gt;1,COUNTA(H118:AZ118)&gt;0),1,0)</f>
        <v>0</v>
      </c>
      <c r="BZ118" s="290">
        <f t="shared" si="31"/>
        <v>0</v>
      </c>
      <c r="CA118" s="293">
        <f t="shared" si="53"/>
        <v>0</v>
      </c>
      <c r="CB118" s="283" t="str">
        <f>IF(CA118=0,"",
IF(SUM($CA$24:CA118)=1,CC118,
IF($CA$144&gt;SUM($CA$24:CA118),_xlfn.CONCAT(", ",CC118),
IF($CA$144=SUM($CA$24:CA118),_xlfn.CONCAT(" y ",CC118)))))</f>
        <v/>
      </c>
      <c r="CC118" s="33" t="s">
        <v>5309</v>
      </c>
      <c r="CD118" s="441">
        <f>IF(COUNTA(K118,T118,AC118,AL118,AU118)=SUM(CNGE_2026_M1_Secc1_Sub3!Y158),0,1)</f>
        <v>0</v>
      </c>
      <c r="CE118" s="282">
        <f t="shared" si="54"/>
        <v>0</v>
      </c>
      <c r="CF118" s="283" t="str">
        <f>IF(CE118=0,"",
IF(SUM($CE$24:CE118)=1,CG118,
IF($CE$144&gt;SUM($CE$24:CE118),_xlfn.CONCAT(", ",CG118),
IF($CE$144=SUM($CE$24:CE118),_xlfn.CONCAT(" y ",CG118)))))</f>
        <v/>
      </c>
      <c r="CG118" s="120" t="s">
        <v>5309</v>
      </c>
      <c r="CH118" s="370">
        <f>IF(OR(N118="NS",W118="NS",AF118="NS",AO118="NS",AX118="NS",CNGE_2026_M1_Secc1_Sub2!$M470="NS"),0,IF(AND(N118="NA",W118="NA",AF118="NA",AO118="NA",AX118="NA",CNGE_2026_M1_Secc1_Sub2!$M470="NA"),0,IF(SUM(N118,W118,AF118,AO118,AX118)&lt;=CNGE_2026_M1_Secc1_Sub2!$M470,0,1)))</f>
        <v>0</v>
      </c>
      <c r="CI118" s="371">
        <f>IF(OR(O118="NS",X118="NS",AG118="NS",AP118="NS",AY118="NS",CNGE_2026_M1_Secc1_Sub2!$S470="NS"),0,IF(AND(O118="NA",X118="NA",AG118="NA",AP118="NA",AY118="NA",CNGE_2026_M1_Secc1_Sub2!$S470="NA"),0,IF(SUM(O118,X118,AG118,AP118,AY118)&lt;=CNGE_2026_M1_Secc1_Sub2!$S470,0,1)))</f>
        <v>0</v>
      </c>
      <c r="CJ118" s="372">
        <f>IF(OR(P118="NS",Y118="NS",AH118="NS",AQ118="NS",AZ118="NS",CNGE_2026_M1_Secc1_Sub2!$Y470="NS"),0,IF(AND(P118="NA",Y118="NA",AH118="NA",AQ118="NA",AZ118="NA",CNGE_2026_M1_Secc1_Sub2!$Y470="NA"),0,IF(SUM(P118,Y118,AH118,AQ118,AZ118)&lt;=CNGE_2026_M1_Secc1_Sub2!$Y470,0,1)))</f>
        <v>0</v>
      </c>
      <c r="CK118" s="282">
        <f t="shared" si="55"/>
        <v>0</v>
      </c>
      <c r="CL118" s="283" t="str">
        <f>IF(CK118=0,"",
IF(SUM($CK$24:CK118)=1,CM118,
IF($CK$144&gt;SUM($CK$24:CK118),_xlfn.CONCAT(", ",CM118),
IF($CK$144=SUM($CK$24:CK118),_xlfn.CONCAT(" y ",CM118)))))</f>
        <v/>
      </c>
      <c r="CM118" s="33" t="s">
        <v>5309</v>
      </c>
      <c r="CN118" s="535">
        <f>SUM(CNGE_2026_M1_Secc1_Sub3!$Y158)</f>
        <v>0</v>
      </c>
      <c r="CO118" s="629" cm="1">
        <f t="array" aca="1" ref="CO118" ca="1">IF(OR(K118=" ",AND(EXACT(UPPER(TRIM(SUBSTITUTE(K118,CHAR(160)," "))),TRIM(SUBSTITUTE(K118,CHAR(160)," "))),SUMPRODUCT(--ISNUMBER(MATCH(MID(TRIM(SUBSTITUTE(K118,CHAR(160)," ")),ROW(INDIRECT("1:"&amp;LEN(TRIM(SUBSTITUTE(K118,CHAR(160)," "))))),1),{"A","B","C","D","E","F","G","H","I","J","K","L","M","N","O","P","Q","R","S","T","U","V","W","X","Y","Z","Ñ","0","1","2","3","4","5","6","7","8","9"," "},0)))=LEN(TRIM(SUBSTITUTE(K118,CHAR(160)," "))))),0,1)</f>
        <v>0</v>
      </c>
      <c r="CP118" s="629" cm="1">
        <f t="array" aca="1" ref="CP118" ca="1">IF(OR(T118=" ",AND(EXACT(UPPER(TRIM(SUBSTITUTE(T118,CHAR(160)," "))),TRIM(SUBSTITUTE(T118,CHAR(160)," "))),SUMPRODUCT(--ISNUMBER(MATCH(MID(TRIM(SUBSTITUTE(T118,CHAR(160)," ")),ROW(INDIRECT("1:"&amp;LEN(TRIM(SUBSTITUTE(T118,CHAR(160)," "))))),1),{"A","B","C","D","E","F","G","H","I","J","K","L","M","N","O","P","Q","R","S","T","U","V","W","X","Y","Z","Ñ","0","1","2","3","4","5","6","7","8","9"," "},0)))=LEN(TRIM(SUBSTITUTE(T118,CHAR(160)," "))))),0,1)</f>
        <v>0</v>
      </c>
      <c r="CQ118" s="629" cm="1">
        <f t="array" aca="1" ref="CQ118" ca="1">IF(OR(AC118=" ",AND(EXACT(UPPER(TRIM(SUBSTITUTE(AC118,CHAR(160)," "))),TRIM(SUBSTITUTE(AC118,CHAR(160)," "))),SUMPRODUCT(--ISNUMBER(MATCH(MID(TRIM(SUBSTITUTE(AC118,CHAR(160)," ")),ROW(INDIRECT("1:"&amp;LEN(TRIM(SUBSTITUTE(AC118,CHAR(160)," "))))),1),{"A","B","C","D","E","F","G","H","I","J","K","L","M","N","O","P","Q","R","S","T","U","V","W","X","Y","Z","Ñ","0","1","2","3","4","5","6","7","8","9"," "},0)))=LEN(TRIM(SUBSTITUTE(AC118,CHAR(160)," "))))),0,1)</f>
        <v>0</v>
      </c>
      <c r="CR118" s="629" cm="1">
        <f t="array" aca="1" ref="CR118" ca="1">IF(OR(AL118=" ",AND(EXACT(UPPER(TRIM(SUBSTITUTE(AL118,CHAR(160)," "))),TRIM(SUBSTITUTE(AL118,CHAR(160)," "))),SUMPRODUCT(--ISNUMBER(MATCH(MID(TRIM(SUBSTITUTE(AL118,CHAR(160)," ")),ROW(INDIRECT("1:"&amp;LEN(TRIM(SUBSTITUTE(AL118,CHAR(160)," "))))),1),{"A","B","C","D","E","F","G","H","I","J","K","L","M","N","O","P","Q","R","S","T","U","V","W","X","Y","Z","Ñ","0","1","2","3","4","5","6","7","8","9"," "},0)))=LEN(TRIM(SUBSTITUTE(AL118,CHAR(160)," "))))),0,1)</f>
        <v>0</v>
      </c>
      <c r="CS118" s="629" cm="1">
        <f t="array" aca="1" ref="CS118" ca="1">IF(OR(AU118=" ",AND(EXACT(UPPER(TRIM(SUBSTITUTE(AU118,CHAR(160)," "))),TRIM(SUBSTITUTE(AU118,CHAR(160)," "))),SUMPRODUCT(--ISNUMBER(MATCH(MID(TRIM(SUBSTITUTE(AU118,CHAR(160)," ")),ROW(INDIRECT("1:"&amp;LEN(TRIM(SUBSTITUTE(AU118,CHAR(160)," "))))),1),{"A","B","C","D","E","F","G","H","I","J","K","L","M","N","O","P","Q","R","S","T","U","V","W","X","Y","Z","Ñ","0","1","2","3","4","5","6","7","8","9"," "},0)))=LEN(TRIM(SUBSTITUTE(AU118,CHAR(160)," "))))),0,1)</f>
        <v>0</v>
      </c>
      <c r="CT118" s="634">
        <f t="shared" si="56"/>
        <v>0</v>
      </c>
      <c r="CU118" s="634">
        <f t="shared" si="57"/>
        <v>0</v>
      </c>
      <c r="CV118" s="634">
        <f t="shared" si="58"/>
        <v>0</v>
      </c>
      <c r="CW118" s="634">
        <f t="shared" si="59"/>
        <v>0</v>
      </c>
      <c r="CX118" s="634">
        <f t="shared" si="60"/>
        <v>0</v>
      </c>
      <c r="CY118" s="107"/>
      <c r="CZ118" s="107"/>
      <c r="DA118" s="107"/>
      <c r="DB118" s="107"/>
      <c r="DN118" s="107"/>
      <c r="DO118" s="107"/>
      <c r="DP118" s="107"/>
      <c r="DQ118" s="107"/>
      <c r="DR118" s="107"/>
      <c r="DS118" s="107"/>
      <c r="DT118" s="107"/>
      <c r="DU118" s="107"/>
      <c r="DV118" s="107"/>
      <c r="DY118"/>
    </row>
    <row r="119" spans="1:129" ht="15" customHeight="1">
      <c r="A119" s="128"/>
      <c r="C119" s="35" t="s">
        <v>5310</v>
      </c>
      <c r="D119" s="800" t="str">
        <f>IF(CNGE_2026_M1_Secc1_Sub1!$D136="","",CNGE_2026_M1_Secc1_Sub1!$D136)</f>
        <v/>
      </c>
      <c r="E119" s="723"/>
      <c r="F119" s="723"/>
      <c r="G119" s="724"/>
      <c r="H119" s="728"/>
      <c r="I119" s="714"/>
      <c r="J119" s="805"/>
      <c r="K119" s="847"/>
      <c r="L119" s="714"/>
      <c r="M119" s="805"/>
      <c r="N119" s="640"/>
      <c r="O119" s="638"/>
      <c r="P119" s="638"/>
      <c r="Q119" s="728"/>
      <c r="R119" s="714"/>
      <c r="S119" s="805"/>
      <c r="T119" s="847"/>
      <c r="U119" s="714"/>
      <c r="V119" s="805"/>
      <c r="W119" s="640"/>
      <c r="X119" s="638"/>
      <c r="Y119" s="638"/>
      <c r="Z119" s="728"/>
      <c r="AA119" s="714"/>
      <c r="AB119" s="805"/>
      <c r="AC119" s="847"/>
      <c r="AD119" s="714"/>
      <c r="AE119" s="805"/>
      <c r="AF119" s="640"/>
      <c r="AG119" s="638"/>
      <c r="AH119" s="638"/>
      <c r="AI119" s="728"/>
      <c r="AJ119" s="714"/>
      <c r="AK119" s="805"/>
      <c r="AL119" s="847"/>
      <c r="AM119" s="714"/>
      <c r="AN119" s="805"/>
      <c r="AO119" s="640"/>
      <c r="AP119" s="638"/>
      <c r="AQ119" s="638"/>
      <c r="AR119" s="728"/>
      <c r="AS119" s="714"/>
      <c r="AT119" s="805"/>
      <c r="AU119" s="847"/>
      <c r="AV119" s="714"/>
      <c r="AW119" s="805"/>
      <c r="AX119" s="640"/>
      <c r="AY119" s="638"/>
      <c r="AZ119" s="638"/>
      <c r="BB119">
        <f t="shared" si="32"/>
        <v>0</v>
      </c>
      <c r="BC119">
        <f t="shared" si="33"/>
        <v>0</v>
      </c>
      <c r="BD119">
        <f t="shared" si="34"/>
        <v>0</v>
      </c>
      <c r="BE119">
        <f t="shared" si="35"/>
        <v>0</v>
      </c>
      <c r="BF119">
        <f t="shared" si="36"/>
        <v>0</v>
      </c>
      <c r="BG119">
        <f t="shared" si="37"/>
        <v>0</v>
      </c>
      <c r="BH119">
        <f t="shared" si="38"/>
        <v>0</v>
      </c>
      <c r="BI119">
        <f t="shared" si="39"/>
        <v>0</v>
      </c>
      <c r="BJ119">
        <f t="shared" si="40"/>
        <v>0</v>
      </c>
      <c r="BK119">
        <f t="shared" si="41"/>
        <v>0</v>
      </c>
      <c r="BL119">
        <f t="shared" si="42"/>
        <v>0</v>
      </c>
      <c r="BM119">
        <f t="shared" si="43"/>
        <v>0</v>
      </c>
      <c r="BN119">
        <f t="shared" si="44"/>
        <v>0</v>
      </c>
      <c r="BO119">
        <f t="shared" si="45"/>
        <v>0</v>
      </c>
      <c r="BP119">
        <f t="shared" si="46"/>
        <v>0</v>
      </c>
      <c r="BQ119">
        <f t="shared" si="47"/>
        <v>0</v>
      </c>
      <c r="BR119">
        <f t="shared" si="48"/>
        <v>0</v>
      </c>
      <c r="BS119">
        <f t="shared" si="49"/>
        <v>0</v>
      </c>
      <c r="BT119">
        <f t="shared" si="50"/>
        <v>0</v>
      </c>
      <c r="BU119">
        <f t="shared" si="51"/>
        <v>0</v>
      </c>
      <c r="BV119" s="293">
        <f t="shared" si="52"/>
        <v>0</v>
      </c>
      <c r="BW119" s="352" t="str">
        <f>IF(BV119=0,"",
IF(SUM($BV$24:BV119)=1,BX119,
IF($BV$144&gt;SUM($BV$24:BV119),_xlfn.CONCAT(", ",BX119),
IF($BV$144=SUM($BV$24:BV119),_xlfn.CONCAT(" y ",BX119)))))</f>
        <v/>
      </c>
      <c r="BX119" s="120" t="s">
        <v>5311</v>
      </c>
      <c r="BY119" s="398">
        <f>IF(AND(CNGE_2026_M1_Secc1_Sub3!$S159&lt;&gt;"",CNGE_2026_M1_Secc1_Sub3!$S159&lt;&gt;1,COUNTA(H119:AZ119)&gt;0),1,0)</f>
        <v>0</v>
      </c>
      <c r="BZ119" s="290">
        <f t="shared" si="31"/>
        <v>0</v>
      </c>
      <c r="CA119" s="293">
        <f t="shared" si="53"/>
        <v>0</v>
      </c>
      <c r="CB119" s="283" t="str">
        <f>IF(CA119=0,"",
IF(SUM($CA$24:CA119)=1,CC119,
IF($CA$144&gt;SUM($CA$24:CA119),_xlfn.CONCAT(", ",CC119),
IF($CA$144=SUM($CA$24:CA119),_xlfn.CONCAT(" y ",CC119)))))</f>
        <v/>
      </c>
      <c r="CC119" s="33" t="s">
        <v>5311</v>
      </c>
      <c r="CD119" s="441">
        <f>IF(COUNTA(K119,T119,AC119,AL119,AU119)=SUM(CNGE_2026_M1_Secc1_Sub3!Y159),0,1)</f>
        <v>0</v>
      </c>
      <c r="CE119" s="282">
        <f t="shared" si="54"/>
        <v>0</v>
      </c>
      <c r="CF119" s="283" t="str">
        <f>IF(CE119=0,"",
IF(SUM($CE$24:CE119)=1,CG119,
IF($CE$144&gt;SUM($CE$24:CE119),_xlfn.CONCAT(", ",CG119),
IF($CE$144=SUM($CE$24:CE119),_xlfn.CONCAT(" y ",CG119)))))</f>
        <v/>
      </c>
      <c r="CG119" s="120" t="s">
        <v>5311</v>
      </c>
      <c r="CH119" s="370">
        <f>IF(OR(N119="NS",W119="NS",AF119="NS",AO119="NS",AX119="NS",CNGE_2026_M1_Secc1_Sub2!$M471="NS"),0,IF(AND(N119="NA",W119="NA",AF119="NA",AO119="NA",AX119="NA",CNGE_2026_M1_Secc1_Sub2!$M471="NA"),0,IF(SUM(N119,W119,AF119,AO119,AX119)&lt;=CNGE_2026_M1_Secc1_Sub2!$M471,0,1)))</f>
        <v>0</v>
      </c>
      <c r="CI119" s="371">
        <f>IF(OR(O119="NS",X119="NS",AG119="NS",AP119="NS",AY119="NS",CNGE_2026_M1_Secc1_Sub2!$S471="NS"),0,IF(AND(O119="NA",X119="NA",AG119="NA",AP119="NA",AY119="NA",CNGE_2026_M1_Secc1_Sub2!$S471="NA"),0,IF(SUM(O119,X119,AG119,AP119,AY119)&lt;=CNGE_2026_M1_Secc1_Sub2!$S471,0,1)))</f>
        <v>0</v>
      </c>
      <c r="CJ119" s="372">
        <f>IF(OR(P119="NS",Y119="NS",AH119="NS",AQ119="NS",AZ119="NS",CNGE_2026_M1_Secc1_Sub2!$Y471="NS"),0,IF(AND(P119="NA",Y119="NA",AH119="NA",AQ119="NA",AZ119="NA",CNGE_2026_M1_Secc1_Sub2!$Y471="NA"),0,IF(SUM(P119,Y119,AH119,AQ119,AZ119)&lt;=CNGE_2026_M1_Secc1_Sub2!$Y471,0,1)))</f>
        <v>0</v>
      </c>
      <c r="CK119" s="282">
        <f t="shared" si="55"/>
        <v>0</v>
      </c>
      <c r="CL119" s="283" t="str">
        <f>IF(CK119=0,"",
IF(SUM($CK$24:CK119)=1,CM119,
IF($CK$144&gt;SUM($CK$24:CK119),_xlfn.CONCAT(", ",CM119),
IF($CK$144=SUM($CK$24:CK119),_xlfn.CONCAT(" y ",CM119)))))</f>
        <v/>
      </c>
      <c r="CM119" s="33" t="s">
        <v>5311</v>
      </c>
      <c r="CN119" s="535">
        <f>SUM(CNGE_2026_M1_Secc1_Sub3!$Y159)</f>
        <v>0</v>
      </c>
      <c r="CO119" s="629" cm="1">
        <f t="array" aca="1" ref="CO119" ca="1">IF(OR(K119=" ",AND(EXACT(UPPER(TRIM(SUBSTITUTE(K119,CHAR(160)," "))),TRIM(SUBSTITUTE(K119,CHAR(160)," "))),SUMPRODUCT(--ISNUMBER(MATCH(MID(TRIM(SUBSTITUTE(K119,CHAR(160)," ")),ROW(INDIRECT("1:"&amp;LEN(TRIM(SUBSTITUTE(K119,CHAR(160)," "))))),1),{"A","B","C","D","E","F","G","H","I","J","K","L","M","N","O","P","Q","R","S","T","U","V","W","X","Y","Z","Ñ","0","1","2","3","4","5","6","7","8","9"," "},0)))=LEN(TRIM(SUBSTITUTE(K119,CHAR(160)," "))))),0,1)</f>
        <v>0</v>
      </c>
      <c r="CP119" s="629" cm="1">
        <f t="array" aca="1" ref="CP119" ca="1">IF(OR(T119=" ",AND(EXACT(UPPER(TRIM(SUBSTITUTE(T119,CHAR(160)," "))),TRIM(SUBSTITUTE(T119,CHAR(160)," "))),SUMPRODUCT(--ISNUMBER(MATCH(MID(TRIM(SUBSTITUTE(T119,CHAR(160)," ")),ROW(INDIRECT("1:"&amp;LEN(TRIM(SUBSTITUTE(T119,CHAR(160)," "))))),1),{"A","B","C","D","E","F","G","H","I","J","K","L","M","N","O","P","Q","R","S","T","U","V","W","X","Y","Z","Ñ","0","1","2","3","4","5","6","7","8","9"," "},0)))=LEN(TRIM(SUBSTITUTE(T119,CHAR(160)," "))))),0,1)</f>
        <v>0</v>
      </c>
      <c r="CQ119" s="629" cm="1">
        <f t="array" aca="1" ref="CQ119" ca="1">IF(OR(AC119=" ",AND(EXACT(UPPER(TRIM(SUBSTITUTE(AC119,CHAR(160)," "))),TRIM(SUBSTITUTE(AC119,CHAR(160)," "))),SUMPRODUCT(--ISNUMBER(MATCH(MID(TRIM(SUBSTITUTE(AC119,CHAR(160)," ")),ROW(INDIRECT("1:"&amp;LEN(TRIM(SUBSTITUTE(AC119,CHAR(160)," "))))),1),{"A","B","C","D","E","F","G","H","I","J","K","L","M","N","O","P","Q","R","S","T","U","V","W","X","Y","Z","Ñ","0","1","2","3","4","5","6","7","8","9"," "},0)))=LEN(TRIM(SUBSTITUTE(AC119,CHAR(160)," "))))),0,1)</f>
        <v>0</v>
      </c>
      <c r="CR119" s="629" cm="1">
        <f t="array" aca="1" ref="CR119" ca="1">IF(OR(AL119=" ",AND(EXACT(UPPER(TRIM(SUBSTITUTE(AL119,CHAR(160)," "))),TRIM(SUBSTITUTE(AL119,CHAR(160)," "))),SUMPRODUCT(--ISNUMBER(MATCH(MID(TRIM(SUBSTITUTE(AL119,CHAR(160)," ")),ROW(INDIRECT("1:"&amp;LEN(TRIM(SUBSTITUTE(AL119,CHAR(160)," "))))),1),{"A","B","C","D","E","F","G","H","I","J","K","L","M","N","O","P","Q","R","S","T","U","V","W","X","Y","Z","Ñ","0","1","2","3","4","5","6","7","8","9"," "},0)))=LEN(TRIM(SUBSTITUTE(AL119,CHAR(160)," "))))),0,1)</f>
        <v>0</v>
      </c>
      <c r="CS119" s="629" cm="1">
        <f t="array" aca="1" ref="CS119" ca="1">IF(OR(AU119=" ",AND(EXACT(UPPER(TRIM(SUBSTITUTE(AU119,CHAR(160)," "))),TRIM(SUBSTITUTE(AU119,CHAR(160)," "))),SUMPRODUCT(--ISNUMBER(MATCH(MID(TRIM(SUBSTITUTE(AU119,CHAR(160)," ")),ROW(INDIRECT("1:"&amp;LEN(TRIM(SUBSTITUTE(AU119,CHAR(160)," "))))),1),{"A","B","C","D","E","F","G","H","I","J","K","L","M","N","O","P","Q","R","S","T","U","V","W","X","Y","Z","Ñ","0","1","2","3","4","5","6","7","8","9"," "},0)))=LEN(TRIM(SUBSTITUTE(AU119,CHAR(160)," "))))),0,1)</f>
        <v>0</v>
      </c>
      <c r="CT119" s="634">
        <f t="shared" si="56"/>
        <v>0</v>
      </c>
      <c r="CU119" s="634">
        <f t="shared" si="57"/>
        <v>0</v>
      </c>
      <c r="CV119" s="634">
        <f t="shared" si="58"/>
        <v>0</v>
      </c>
      <c r="CW119" s="634">
        <f t="shared" si="59"/>
        <v>0</v>
      </c>
      <c r="CX119" s="634">
        <f t="shared" si="60"/>
        <v>0</v>
      </c>
      <c r="CY119" s="107"/>
      <c r="CZ119" s="107"/>
      <c r="DA119" s="107"/>
      <c r="DB119" s="107"/>
      <c r="DN119" s="107"/>
      <c r="DO119" s="107"/>
      <c r="DP119" s="107"/>
      <c r="DQ119" s="107"/>
      <c r="DR119" s="107"/>
      <c r="DS119" s="107"/>
      <c r="DT119" s="107"/>
      <c r="DU119" s="107"/>
      <c r="DV119" s="107"/>
      <c r="DY119"/>
    </row>
    <row r="120" spans="1:129" ht="15" customHeight="1">
      <c r="A120" s="128"/>
      <c r="C120" s="35" t="s">
        <v>5312</v>
      </c>
      <c r="D120" s="800" t="str">
        <f>IF(CNGE_2026_M1_Secc1_Sub1!$D137="","",CNGE_2026_M1_Secc1_Sub1!$D137)</f>
        <v/>
      </c>
      <c r="E120" s="723"/>
      <c r="F120" s="723"/>
      <c r="G120" s="724"/>
      <c r="H120" s="728"/>
      <c r="I120" s="714"/>
      <c r="J120" s="805"/>
      <c r="K120" s="847"/>
      <c r="L120" s="714"/>
      <c r="M120" s="805"/>
      <c r="N120" s="640"/>
      <c r="O120" s="638"/>
      <c r="P120" s="638"/>
      <c r="Q120" s="728"/>
      <c r="R120" s="714"/>
      <c r="S120" s="805"/>
      <c r="T120" s="847"/>
      <c r="U120" s="714"/>
      <c r="V120" s="805"/>
      <c r="W120" s="640"/>
      <c r="X120" s="638"/>
      <c r="Y120" s="638"/>
      <c r="Z120" s="728"/>
      <c r="AA120" s="714"/>
      <c r="AB120" s="805"/>
      <c r="AC120" s="847"/>
      <c r="AD120" s="714"/>
      <c r="AE120" s="805"/>
      <c r="AF120" s="640"/>
      <c r="AG120" s="638"/>
      <c r="AH120" s="638"/>
      <c r="AI120" s="728"/>
      <c r="AJ120" s="714"/>
      <c r="AK120" s="805"/>
      <c r="AL120" s="847"/>
      <c r="AM120" s="714"/>
      <c r="AN120" s="805"/>
      <c r="AO120" s="640"/>
      <c r="AP120" s="638"/>
      <c r="AQ120" s="638"/>
      <c r="AR120" s="728"/>
      <c r="AS120" s="714"/>
      <c r="AT120" s="805"/>
      <c r="AU120" s="847"/>
      <c r="AV120" s="714"/>
      <c r="AW120" s="805"/>
      <c r="AX120" s="640"/>
      <c r="AY120" s="638"/>
      <c r="AZ120" s="638"/>
      <c r="BB120">
        <f t="shared" si="32"/>
        <v>0</v>
      </c>
      <c r="BC120">
        <f t="shared" si="33"/>
        <v>0</v>
      </c>
      <c r="BD120">
        <f t="shared" si="34"/>
        <v>0</v>
      </c>
      <c r="BE120">
        <f t="shared" si="35"/>
        <v>0</v>
      </c>
      <c r="BF120">
        <f t="shared" si="36"/>
        <v>0</v>
      </c>
      <c r="BG120">
        <f t="shared" si="37"/>
        <v>0</v>
      </c>
      <c r="BH120">
        <f t="shared" si="38"/>
        <v>0</v>
      </c>
      <c r="BI120">
        <f t="shared" si="39"/>
        <v>0</v>
      </c>
      <c r="BJ120">
        <f t="shared" si="40"/>
        <v>0</v>
      </c>
      <c r="BK120">
        <f t="shared" si="41"/>
        <v>0</v>
      </c>
      <c r="BL120">
        <f t="shared" si="42"/>
        <v>0</v>
      </c>
      <c r="BM120">
        <f t="shared" si="43"/>
        <v>0</v>
      </c>
      <c r="BN120">
        <f t="shared" si="44"/>
        <v>0</v>
      </c>
      <c r="BO120">
        <f t="shared" si="45"/>
        <v>0</v>
      </c>
      <c r="BP120">
        <f t="shared" si="46"/>
        <v>0</v>
      </c>
      <c r="BQ120">
        <f t="shared" si="47"/>
        <v>0</v>
      </c>
      <c r="BR120">
        <f t="shared" si="48"/>
        <v>0</v>
      </c>
      <c r="BS120">
        <f t="shared" si="49"/>
        <v>0</v>
      </c>
      <c r="BT120">
        <f t="shared" si="50"/>
        <v>0</v>
      </c>
      <c r="BU120">
        <f t="shared" si="51"/>
        <v>0</v>
      </c>
      <c r="BV120" s="293">
        <f t="shared" si="52"/>
        <v>0</v>
      </c>
      <c r="BW120" s="352" t="str">
        <f>IF(BV120=0,"",
IF(SUM($BV$24:BV120)=1,BX120,
IF($BV$144&gt;SUM($BV$24:BV120),_xlfn.CONCAT(", ",BX120),
IF($BV$144=SUM($BV$24:BV120),_xlfn.CONCAT(" y ",BX120)))))</f>
        <v/>
      </c>
      <c r="BX120" s="120" t="s">
        <v>5313</v>
      </c>
      <c r="BY120" s="398">
        <f>IF(AND(CNGE_2026_M1_Secc1_Sub3!$S160&lt;&gt;"",CNGE_2026_M1_Secc1_Sub3!$S160&lt;&gt;1,COUNTA(H120:AZ120)&gt;0),1,0)</f>
        <v>0</v>
      </c>
      <c r="BZ120" s="290">
        <f t="shared" ref="BZ120:BZ143" si="61">IF(AND(COUNTBLANK(D120)=1,COUNTA(H120:AZ120)=0),0,IF(AND(COUNTBLANK(D120)=0,$CN120=5,COUNTA(H120:AZ120)=25),0,IF(AND(COUNTBLANK(D120)=0,$CN120=4,COUNTA(H120:AZ120)=20),0,IF(AND(COUNTBLANK(D120)=0,$CN120=3,COUNTA(H120:AZ120)=15),0,IF(AND(COUNTBLANK(D120)=0,$CN120=2,COUNTA(H120:AZ120)=10),0,IF(AND(COUNTBLANK(D120)=0,$CN120=1,COUNTA(H120:AZ120)=5),0,IF(AND(COUNTBLANK(D120)=0,$CN120=0,COUNTA(H120:AZ120)=0),0,1)))))))</f>
        <v>0</v>
      </c>
      <c r="CA120" s="293">
        <f t="shared" si="53"/>
        <v>0</v>
      </c>
      <c r="CB120" s="283" t="str">
        <f>IF(CA120=0,"",
IF(SUM($CA$24:CA120)=1,CC120,
IF($CA$144&gt;SUM($CA$24:CA120),_xlfn.CONCAT(", ",CC120),
IF($CA$144=SUM($CA$24:CA120),_xlfn.CONCAT(" y ",CC120)))))</f>
        <v/>
      </c>
      <c r="CC120" s="33" t="s">
        <v>5313</v>
      </c>
      <c r="CD120" s="441">
        <f>IF(COUNTA(K120,T120,AC120,AL120,AU120)=SUM(CNGE_2026_M1_Secc1_Sub3!Y160),0,1)</f>
        <v>0</v>
      </c>
      <c r="CE120" s="282">
        <f t="shared" si="54"/>
        <v>0</v>
      </c>
      <c r="CF120" s="283" t="str">
        <f>IF(CE120=0,"",
IF(SUM($CE$24:CE120)=1,CG120,
IF($CE$144&gt;SUM($CE$24:CE120),_xlfn.CONCAT(", ",CG120),
IF($CE$144=SUM($CE$24:CE120),_xlfn.CONCAT(" y ",CG120)))))</f>
        <v/>
      </c>
      <c r="CG120" s="120" t="s">
        <v>5313</v>
      </c>
      <c r="CH120" s="370">
        <f>IF(OR(N120="NS",W120="NS",AF120="NS",AO120="NS",AX120="NS",CNGE_2026_M1_Secc1_Sub2!$M472="NS"),0,IF(AND(N120="NA",W120="NA",AF120="NA",AO120="NA",AX120="NA",CNGE_2026_M1_Secc1_Sub2!$M472="NA"),0,IF(SUM(N120,W120,AF120,AO120,AX120)&lt;=CNGE_2026_M1_Secc1_Sub2!$M472,0,1)))</f>
        <v>0</v>
      </c>
      <c r="CI120" s="371">
        <f>IF(OR(O120="NS",X120="NS",AG120="NS",AP120="NS",AY120="NS",CNGE_2026_M1_Secc1_Sub2!$S472="NS"),0,IF(AND(O120="NA",X120="NA",AG120="NA",AP120="NA",AY120="NA",CNGE_2026_M1_Secc1_Sub2!$S472="NA"),0,IF(SUM(O120,X120,AG120,AP120,AY120)&lt;=CNGE_2026_M1_Secc1_Sub2!$S472,0,1)))</f>
        <v>0</v>
      </c>
      <c r="CJ120" s="372">
        <f>IF(OR(P120="NS",Y120="NS",AH120="NS",AQ120="NS",AZ120="NS",CNGE_2026_M1_Secc1_Sub2!$Y472="NS"),0,IF(AND(P120="NA",Y120="NA",AH120="NA",AQ120="NA",AZ120="NA",CNGE_2026_M1_Secc1_Sub2!$Y472="NA"),0,IF(SUM(P120,Y120,AH120,AQ120,AZ120)&lt;=CNGE_2026_M1_Secc1_Sub2!$Y472,0,1)))</f>
        <v>0</v>
      </c>
      <c r="CK120" s="282">
        <f t="shared" si="55"/>
        <v>0</v>
      </c>
      <c r="CL120" s="283" t="str">
        <f>IF(CK120=0,"",
IF(SUM($CK$24:CK120)=1,CM120,
IF($CK$144&gt;SUM($CK$24:CK120),_xlfn.CONCAT(", ",CM120),
IF($CK$144=SUM($CK$24:CK120),_xlfn.CONCAT(" y ",CM120)))))</f>
        <v/>
      </c>
      <c r="CM120" s="33" t="s">
        <v>5313</v>
      </c>
      <c r="CN120" s="535">
        <f>SUM(CNGE_2026_M1_Secc1_Sub3!$Y160)</f>
        <v>0</v>
      </c>
      <c r="CO120" s="629" cm="1">
        <f t="array" aca="1" ref="CO120" ca="1">IF(OR(K120=" ",AND(EXACT(UPPER(TRIM(SUBSTITUTE(K120,CHAR(160)," "))),TRIM(SUBSTITUTE(K120,CHAR(160)," "))),SUMPRODUCT(--ISNUMBER(MATCH(MID(TRIM(SUBSTITUTE(K120,CHAR(160)," ")),ROW(INDIRECT("1:"&amp;LEN(TRIM(SUBSTITUTE(K120,CHAR(160)," "))))),1),{"A","B","C","D","E","F","G","H","I","J","K","L","M","N","O","P","Q","R","S","T","U","V","W","X","Y","Z","Ñ","0","1","2","3","4","5","6","7","8","9"," "},0)))=LEN(TRIM(SUBSTITUTE(K120,CHAR(160)," "))))),0,1)</f>
        <v>0</v>
      </c>
      <c r="CP120" s="629" cm="1">
        <f t="array" aca="1" ref="CP120" ca="1">IF(OR(T120=" ",AND(EXACT(UPPER(TRIM(SUBSTITUTE(T120,CHAR(160)," "))),TRIM(SUBSTITUTE(T120,CHAR(160)," "))),SUMPRODUCT(--ISNUMBER(MATCH(MID(TRIM(SUBSTITUTE(T120,CHAR(160)," ")),ROW(INDIRECT("1:"&amp;LEN(TRIM(SUBSTITUTE(T120,CHAR(160)," "))))),1),{"A","B","C","D","E","F","G","H","I","J","K","L","M","N","O","P","Q","R","S","T","U","V","W","X","Y","Z","Ñ","0","1","2","3","4","5","6","7","8","9"," "},0)))=LEN(TRIM(SUBSTITUTE(T120,CHAR(160)," "))))),0,1)</f>
        <v>0</v>
      </c>
      <c r="CQ120" s="629" cm="1">
        <f t="array" aca="1" ref="CQ120" ca="1">IF(OR(AC120=" ",AND(EXACT(UPPER(TRIM(SUBSTITUTE(AC120,CHAR(160)," "))),TRIM(SUBSTITUTE(AC120,CHAR(160)," "))),SUMPRODUCT(--ISNUMBER(MATCH(MID(TRIM(SUBSTITUTE(AC120,CHAR(160)," ")),ROW(INDIRECT("1:"&amp;LEN(TRIM(SUBSTITUTE(AC120,CHAR(160)," "))))),1),{"A","B","C","D","E","F","G","H","I","J","K","L","M","N","O","P","Q","R","S","T","U","V","W","X","Y","Z","Ñ","0","1","2","3","4","5","6","7","8","9"," "},0)))=LEN(TRIM(SUBSTITUTE(AC120,CHAR(160)," "))))),0,1)</f>
        <v>0</v>
      </c>
      <c r="CR120" s="629" cm="1">
        <f t="array" aca="1" ref="CR120" ca="1">IF(OR(AL120=" ",AND(EXACT(UPPER(TRIM(SUBSTITUTE(AL120,CHAR(160)," "))),TRIM(SUBSTITUTE(AL120,CHAR(160)," "))),SUMPRODUCT(--ISNUMBER(MATCH(MID(TRIM(SUBSTITUTE(AL120,CHAR(160)," ")),ROW(INDIRECT("1:"&amp;LEN(TRIM(SUBSTITUTE(AL120,CHAR(160)," "))))),1),{"A","B","C","D","E","F","G","H","I","J","K","L","M","N","O","P","Q","R","S","T","U","V","W","X","Y","Z","Ñ","0","1","2","3","4","5","6","7","8","9"," "},0)))=LEN(TRIM(SUBSTITUTE(AL120,CHAR(160)," "))))),0,1)</f>
        <v>0</v>
      </c>
      <c r="CS120" s="629" cm="1">
        <f t="array" aca="1" ref="CS120" ca="1">IF(OR(AU120=" ",AND(EXACT(UPPER(TRIM(SUBSTITUTE(AU120,CHAR(160)," "))),TRIM(SUBSTITUTE(AU120,CHAR(160)," "))),SUMPRODUCT(--ISNUMBER(MATCH(MID(TRIM(SUBSTITUTE(AU120,CHAR(160)," ")),ROW(INDIRECT("1:"&amp;LEN(TRIM(SUBSTITUTE(AU120,CHAR(160)," "))))),1),{"A","B","C","D","E","F","G","H","I","J","K","L","M","N","O","P","Q","R","S","T","U","V","W","X","Y","Z","Ñ","0","1","2","3","4","5","6","7","8","9"," "},0)))=LEN(TRIM(SUBSTITUTE(AU120,CHAR(160)," "))))),0,1)</f>
        <v>0</v>
      </c>
      <c r="CT120" s="634">
        <f t="shared" si="56"/>
        <v>0</v>
      </c>
      <c r="CU120" s="634">
        <f t="shared" si="57"/>
        <v>0</v>
      </c>
      <c r="CV120" s="634">
        <f t="shared" si="58"/>
        <v>0</v>
      </c>
      <c r="CW120" s="634">
        <f t="shared" si="59"/>
        <v>0</v>
      </c>
      <c r="CX120" s="634">
        <f t="shared" si="60"/>
        <v>0</v>
      </c>
      <c r="CY120" s="107"/>
      <c r="CZ120" s="107"/>
      <c r="DA120" s="107"/>
      <c r="DB120" s="107"/>
      <c r="DN120" s="107"/>
      <c r="DO120" s="107"/>
      <c r="DP120" s="107"/>
      <c r="DQ120" s="107"/>
      <c r="DR120" s="107"/>
      <c r="DS120" s="107"/>
      <c r="DT120" s="107"/>
      <c r="DU120" s="107"/>
      <c r="DV120" s="107"/>
      <c r="DY120"/>
    </row>
    <row r="121" spans="1:129" ht="15" customHeight="1">
      <c r="A121" s="128"/>
      <c r="C121" s="35" t="s">
        <v>5314</v>
      </c>
      <c r="D121" s="800" t="str">
        <f>IF(CNGE_2026_M1_Secc1_Sub1!$D138="","",CNGE_2026_M1_Secc1_Sub1!$D138)</f>
        <v/>
      </c>
      <c r="E121" s="723"/>
      <c r="F121" s="723"/>
      <c r="G121" s="724"/>
      <c r="H121" s="728"/>
      <c r="I121" s="714"/>
      <c r="J121" s="805"/>
      <c r="K121" s="847"/>
      <c r="L121" s="714"/>
      <c r="M121" s="805"/>
      <c r="N121" s="640"/>
      <c r="O121" s="638"/>
      <c r="P121" s="638"/>
      <c r="Q121" s="728"/>
      <c r="R121" s="714"/>
      <c r="S121" s="805"/>
      <c r="T121" s="847"/>
      <c r="U121" s="714"/>
      <c r="V121" s="805"/>
      <c r="W121" s="640"/>
      <c r="X121" s="638"/>
      <c r="Y121" s="638"/>
      <c r="Z121" s="728"/>
      <c r="AA121" s="714"/>
      <c r="AB121" s="805"/>
      <c r="AC121" s="847"/>
      <c r="AD121" s="714"/>
      <c r="AE121" s="805"/>
      <c r="AF121" s="640"/>
      <c r="AG121" s="638"/>
      <c r="AH121" s="638"/>
      <c r="AI121" s="728"/>
      <c r="AJ121" s="714"/>
      <c r="AK121" s="805"/>
      <c r="AL121" s="847"/>
      <c r="AM121" s="714"/>
      <c r="AN121" s="805"/>
      <c r="AO121" s="640"/>
      <c r="AP121" s="638"/>
      <c r="AQ121" s="638"/>
      <c r="AR121" s="728"/>
      <c r="AS121" s="714"/>
      <c r="AT121" s="805"/>
      <c r="AU121" s="847"/>
      <c r="AV121" s="714"/>
      <c r="AW121" s="805"/>
      <c r="AX121" s="640"/>
      <c r="AY121" s="638"/>
      <c r="AZ121" s="638"/>
      <c r="BB121">
        <f t="shared" si="32"/>
        <v>0</v>
      </c>
      <c r="BC121">
        <f t="shared" si="33"/>
        <v>0</v>
      </c>
      <c r="BD121">
        <f t="shared" si="34"/>
        <v>0</v>
      </c>
      <c r="BE121">
        <f t="shared" si="35"/>
        <v>0</v>
      </c>
      <c r="BF121">
        <f t="shared" si="36"/>
        <v>0</v>
      </c>
      <c r="BG121">
        <f t="shared" si="37"/>
        <v>0</v>
      </c>
      <c r="BH121">
        <f t="shared" si="38"/>
        <v>0</v>
      </c>
      <c r="BI121">
        <f t="shared" si="39"/>
        <v>0</v>
      </c>
      <c r="BJ121">
        <f t="shared" si="40"/>
        <v>0</v>
      </c>
      <c r="BK121">
        <f t="shared" si="41"/>
        <v>0</v>
      </c>
      <c r="BL121">
        <f t="shared" si="42"/>
        <v>0</v>
      </c>
      <c r="BM121">
        <f t="shared" si="43"/>
        <v>0</v>
      </c>
      <c r="BN121">
        <f t="shared" si="44"/>
        <v>0</v>
      </c>
      <c r="BO121">
        <f t="shared" si="45"/>
        <v>0</v>
      </c>
      <c r="BP121">
        <f t="shared" si="46"/>
        <v>0</v>
      </c>
      <c r="BQ121">
        <f t="shared" si="47"/>
        <v>0</v>
      </c>
      <c r="BR121">
        <f t="shared" si="48"/>
        <v>0</v>
      </c>
      <c r="BS121">
        <f t="shared" si="49"/>
        <v>0</v>
      </c>
      <c r="BT121">
        <f t="shared" si="50"/>
        <v>0</v>
      </c>
      <c r="BU121">
        <f t="shared" si="51"/>
        <v>0</v>
      </c>
      <c r="BV121" s="293">
        <f t="shared" si="52"/>
        <v>0</v>
      </c>
      <c r="BW121" s="352" t="str">
        <f>IF(BV121=0,"",
IF(SUM($BV$24:BV121)=1,BX121,
IF($BV$144&gt;SUM($BV$24:BV121),_xlfn.CONCAT(", ",BX121),
IF($BV$144=SUM($BV$24:BV121),_xlfn.CONCAT(" y ",BX121)))))</f>
        <v/>
      </c>
      <c r="BX121" s="120" t="s">
        <v>5315</v>
      </c>
      <c r="BY121" s="398">
        <f>IF(AND(CNGE_2026_M1_Secc1_Sub3!$S161&lt;&gt;"",CNGE_2026_M1_Secc1_Sub3!$S161&lt;&gt;1,COUNTA(H121:AZ121)&gt;0),1,0)</f>
        <v>0</v>
      </c>
      <c r="BZ121" s="290">
        <f t="shared" si="61"/>
        <v>0</v>
      </c>
      <c r="CA121" s="293">
        <f t="shared" si="53"/>
        <v>0</v>
      </c>
      <c r="CB121" s="283" t="str">
        <f>IF(CA121=0,"",
IF(SUM($CA$24:CA121)=1,CC121,
IF($CA$144&gt;SUM($CA$24:CA121),_xlfn.CONCAT(", ",CC121),
IF($CA$144=SUM($CA$24:CA121),_xlfn.CONCAT(" y ",CC121)))))</f>
        <v/>
      </c>
      <c r="CC121" s="33" t="s">
        <v>5315</v>
      </c>
      <c r="CD121" s="441">
        <f>IF(COUNTA(K121,T121,AC121,AL121,AU121)=SUM(CNGE_2026_M1_Secc1_Sub3!Y161),0,1)</f>
        <v>0</v>
      </c>
      <c r="CE121" s="282">
        <f t="shared" si="54"/>
        <v>0</v>
      </c>
      <c r="CF121" s="283" t="str">
        <f>IF(CE121=0,"",
IF(SUM($CE$24:CE121)=1,CG121,
IF($CE$144&gt;SUM($CE$24:CE121),_xlfn.CONCAT(", ",CG121),
IF($CE$144=SUM($CE$24:CE121),_xlfn.CONCAT(" y ",CG121)))))</f>
        <v/>
      </c>
      <c r="CG121" s="120" t="s">
        <v>5315</v>
      </c>
      <c r="CH121" s="370">
        <f>IF(OR(N121="NS",W121="NS",AF121="NS",AO121="NS",AX121="NS",CNGE_2026_M1_Secc1_Sub2!$M473="NS"),0,IF(AND(N121="NA",W121="NA",AF121="NA",AO121="NA",AX121="NA",CNGE_2026_M1_Secc1_Sub2!$M473="NA"),0,IF(SUM(N121,W121,AF121,AO121,AX121)&lt;=CNGE_2026_M1_Secc1_Sub2!$M473,0,1)))</f>
        <v>0</v>
      </c>
      <c r="CI121" s="371">
        <f>IF(OR(O121="NS",X121="NS",AG121="NS",AP121="NS",AY121="NS",CNGE_2026_M1_Secc1_Sub2!$S473="NS"),0,IF(AND(O121="NA",X121="NA",AG121="NA",AP121="NA",AY121="NA",CNGE_2026_M1_Secc1_Sub2!$S473="NA"),0,IF(SUM(O121,X121,AG121,AP121,AY121)&lt;=CNGE_2026_M1_Secc1_Sub2!$S473,0,1)))</f>
        <v>0</v>
      </c>
      <c r="CJ121" s="372">
        <f>IF(OR(P121="NS",Y121="NS",AH121="NS",AQ121="NS",AZ121="NS",CNGE_2026_M1_Secc1_Sub2!$Y473="NS"),0,IF(AND(P121="NA",Y121="NA",AH121="NA",AQ121="NA",AZ121="NA",CNGE_2026_M1_Secc1_Sub2!$Y473="NA"),0,IF(SUM(P121,Y121,AH121,AQ121,AZ121)&lt;=CNGE_2026_M1_Secc1_Sub2!$Y473,0,1)))</f>
        <v>0</v>
      </c>
      <c r="CK121" s="282">
        <f t="shared" si="55"/>
        <v>0</v>
      </c>
      <c r="CL121" s="283" t="str">
        <f>IF(CK121=0,"",
IF(SUM($CK$24:CK121)=1,CM121,
IF($CK$144&gt;SUM($CK$24:CK121),_xlfn.CONCAT(", ",CM121),
IF($CK$144=SUM($CK$24:CK121),_xlfn.CONCAT(" y ",CM121)))))</f>
        <v/>
      </c>
      <c r="CM121" s="33" t="s">
        <v>5315</v>
      </c>
      <c r="CN121" s="535">
        <f>SUM(CNGE_2026_M1_Secc1_Sub3!$Y161)</f>
        <v>0</v>
      </c>
      <c r="CO121" s="629" cm="1">
        <f t="array" aca="1" ref="CO121" ca="1">IF(OR(K121=" ",AND(EXACT(UPPER(TRIM(SUBSTITUTE(K121,CHAR(160)," "))),TRIM(SUBSTITUTE(K121,CHAR(160)," "))),SUMPRODUCT(--ISNUMBER(MATCH(MID(TRIM(SUBSTITUTE(K121,CHAR(160)," ")),ROW(INDIRECT("1:"&amp;LEN(TRIM(SUBSTITUTE(K121,CHAR(160)," "))))),1),{"A","B","C","D","E","F","G","H","I","J","K","L","M","N","O","P","Q","R","S","T","U","V","W","X","Y","Z","Ñ","0","1","2","3","4","5","6","7","8","9"," "},0)))=LEN(TRIM(SUBSTITUTE(K121,CHAR(160)," "))))),0,1)</f>
        <v>0</v>
      </c>
      <c r="CP121" s="629" cm="1">
        <f t="array" aca="1" ref="CP121" ca="1">IF(OR(T121=" ",AND(EXACT(UPPER(TRIM(SUBSTITUTE(T121,CHAR(160)," "))),TRIM(SUBSTITUTE(T121,CHAR(160)," "))),SUMPRODUCT(--ISNUMBER(MATCH(MID(TRIM(SUBSTITUTE(T121,CHAR(160)," ")),ROW(INDIRECT("1:"&amp;LEN(TRIM(SUBSTITUTE(T121,CHAR(160)," "))))),1),{"A","B","C","D","E","F","G","H","I","J","K","L","M","N","O","P","Q","R","S","T","U","V","W","X","Y","Z","Ñ","0","1","2","3","4","5","6","7","8","9"," "},0)))=LEN(TRIM(SUBSTITUTE(T121,CHAR(160)," "))))),0,1)</f>
        <v>0</v>
      </c>
      <c r="CQ121" s="629" cm="1">
        <f t="array" aca="1" ref="CQ121" ca="1">IF(OR(AC121=" ",AND(EXACT(UPPER(TRIM(SUBSTITUTE(AC121,CHAR(160)," "))),TRIM(SUBSTITUTE(AC121,CHAR(160)," "))),SUMPRODUCT(--ISNUMBER(MATCH(MID(TRIM(SUBSTITUTE(AC121,CHAR(160)," ")),ROW(INDIRECT("1:"&amp;LEN(TRIM(SUBSTITUTE(AC121,CHAR(160)," "))))),1),{"A","B","C","D","E","F","G","H","I","J","K","L","M","N","O","P","Q","R","S","T","U","V","W","X","Y","Z","Ñ","0","1","2","3","4","5","6","7","8","9"," "},0)))=LEN(TRIM(SUBSTITUTE(AC121,CHAR(160)," "))))),0,1)</f>
        <v>0</v>
      </c>
      <c r="CR121" s="629" cm="1">
        <f t="array" aca="1" ref="CR121" ca="1">IF(OR(AL121=" ",AND(EXACT(UPPER(TRIM(SUBSTITUTE(AL121,CHAR(160)," "))),TRIM(SUBSTITUTE(AL121,CHAR(160)," "))),SUMPRODUCT(--ISNUMBER(MATCH(MID(TRIM(SUBSTITUTE(AL121,CHAR(160)," ")),ROW(INDIRECT("1:"&amp;LEN(TRIM(SUBSTITUTE(AL121,CHAR(160)," "))))),1),{"A","B","C","D","E","F","G","H","I","J","K","L","M","N","O","P","Q","R","S","T","U","V","W","X","Y","Z","Ñ","0","1","2","3","4","5","6","7","8","9"," "},0)))=LEN(TRIM(SUBSTITUTE(AL121,CHAR(160)," "))))),0,1)</f>
        <v>0</v>
      </c>
      <c r="CS121" s="629" cm="1">
        <f t="array" aca="1" ref="CS121" ca="1">IF(OR(AU121=" ",AND(EXACT(UPPER(TRIM(SUBSTITUTE(AU121,CHAR(160)," "))),TRIM(SUBSTITUTE(AU121,CHAR(160)," "))),SUMPRODUCT(--ISNUMBER(MATCH(MID(TRIM(SUBSTITUTE(AU121,CHAR(160)," ")),ROW(INDIRECT("1:"&amp;LEN(TRIM(SUBSTITUTE(AU121,CHAR(160)," "))))),1),{"A","B","C","D","E","F","G","H","I","J","K","L","M","N","O","P","Q","R","S","T","U","V","W","X","Y","Z","Ñ","0","1","2","3","4","5","6","7","8","9"," "},0)))=LEN(TRIM(SUBSTITUTE(AU121,CHAR(160)," "))))),0,1)</f>
        <v>0</v>
      </c>
      <c r="CT121" s="634">
        <f t="shared" si="56"/>
        <v>0</v>
      </c>
      <c r="CU121" s="634">
        <f t="shared" si="57"/>
        <v>0</v>
      </c>
      <c r="CV121" s="634">
        <f t="shared" si="58"/>
        <v>0</v>
      </c>
      <c r="CW121" s="634">
        <f t="shared" si="59"/>
        <v>0</v>
      </c>
      <c r="CX121" s="634">
        <f t="shared" si="60"/>
        <v>0</v>
      </c>
      <c r="CY121" s="107"/>
      <c r="CZ121" s="107"/>
      <c r="DA121" s="107"/>
      <c r="DB121" s="107"/>
      <c r="DN121" s="107"/>
      <c r="DO121" s="107"/>
      <c r="DP121" s="107"/>
      <c r="DQ121" s="107"/>
      <c r="DR121" s="107"/>
      <c r="DS121" s="107"/>
      <c r="DT121" s="107"/>
      <c r="DU121" s="107"/>
      <c r="DV121" s="107"/>
      <c r="DY121"/>
    </row>
    <row r="122" spans="1:129" ht="15" customHeight="1">
      <c r="A122" s="128"/>
      <c r="C122" s="35" t="s">
        <v>5316</v>
      </c>
      <c r="D122" s="800" t="str">
        <f>IF(CNGE_2026_M1_Secc1_Sub1!$D139="","",CNGE_2026_M1_Secc1_Sub1!$D139)</f>
        <v/>
      </c>
      <c r="E122" s="723"/>
      <c r="F122" s="723"/>
      <c r="G122" s="724"/>
      <c r="H122" s="728"/>
      <c r="I122" s="714"/>
      <c r="J122" s="805"/>
      <c r="K122" s="847"/>
      <c r="L122" s="714"/>
      <c r="M122" s="805"/>
      <c r="N122" s="640"/>
      <c r="O122" s="638"/>
      <c r="P122" s="638"/>
      <c r="Q122" s="728"/>
      <c r="R122" s="714"/>
      <c r="S122" s="805"/>
      <c r="T122" s="847"/>
      <c r="U122" s="714"/>
      <c r="V122" s="805"/>
      <c r="W122" s="640"/>
      <c r="X122" s="638"/>
      <c r="Y122" s="638"/>
      <c r="Z122" s="728"/>
      <c r="AA122" s="714"/>
      <c r="AB122" s="805"/>
      <c r="AC122" s="847"/>
      <c r="AD122" s="714"/>
      <c r="AE122" s="805"/>
      <c r="AF122" s="640"/>
      <c r="AG122" s="638"/>
      <c r="AH122" s="638"/>
      <c r="AI122" s="728"/>
      <c r="AJ122" s="714"/>
      <c r="AK122" s="805"/>
      <c r="AL122" s="847"/>
      <c r="AM122" s="714"/>
      <c r="AN122" s="805"/>
      <c r="AO122" s="640"/>
      <c r="AP122" s="638"/>
      <c r="AQ122" s="638"/>
      <c r="AR122" s="728"/>
      <c r="AS122" s="714"/>
      <c r="AT122" s="805"/>
      <c r="AU122" s="847"/>
      <c r="AV122" s="714"/>
      <c r="AW122" s="805"/>
      <c r="AX122" s="640"/>
      <c r="AY122" s="638"/>
      <c r="AZ122" s="638"/>
      <c r="BB122">
        <f t="shared" si="32"/>
        <v>0</v>
      </c>
      <c r="BC122">
        <f t="shared" si="33"/>
        <v>0</v>
      </c>
      <c r="BD122">
        <f t="shared" si="34"/>
        <v>0</v>
      </c>
      <c r="BE122">
        <f t="shared" si="35"/>
        <v>0</v>
      </c>
      <c r="BF122">
        <f t="shared" si="36"/>
        <v>0</v>
      </c>
      <c r="BG122">
        <f t="shared" si="37"/>
        <v>0</v>
      </c>
      <c r="BH122">
        <f t="shared" si="38"/>
        <v>0</v>
      </c>
      <c r="BI122">
        <f t="shared" si="39"/>
        <v>0</v>
      </c>
      <c r="BJ122">
        <f t="shared" si="40"/>
        <v>0</v>
      </c>
      <c r="BK122">
        <f t="shared" si="41"/>
        <v>0</v>
      </c>
      <c r="BL122">
        <f t="shared" si="42"/>
        <v>0</v>
      </c>
      <c r="BM122">
        <f t="shared" si="43"/>
        <v>0</v>
      </c>
      <c r="BN122">
        <f t="shared" si="44"/>
        <v>0</v>
      </c>
      <c r="BO122">
        <f t="shared" si="45"/>
        <v>0</v>
      </c>
      <c r="BP122">
        <f t="shared" si="46"/>
        <v>0</v>
      </c>
      <c r="BQ122">
        <f t="shared" si="47"/>
        <v>0</v>
      </c>
      <c r="BR122">
        <f t="shared" si="48"/>
        <v>0</v>
      </c>
      <c r="BS122">
        <f t="shared" si="49"/>
        <v>0</v>
      </c>
      <c r="BT122">
        <f t="shared" si="50"/>
        <v>0</v>
      </c>
      <c r="BU122">
        <f t="shared" si="51"/>
        <v>0</v>
      </c>
      <c r="BV122" s="293">
        <f t="shared" si="52"/>
        <v>0</v>
      </c>
      <c r="BW122" s="352" t="str">
        <f>IF(BV122=0,"",
IF(SUM($BV$24:BV122)=1,BX122,
IF($BV$144&gt;SUM($BV$24:BV122),_xlfn.CONCAT(", ",BX122),
IF($BV$144=SUM($BV$24:BV122),_xlfn.CONCAT(" y ",BX122)))))</f>
        <v/>
      </c>
      <c r="BX122" s="120" t="s">
        <v>5317</v>
      </c>
      <c r="BY122" s="398">
        <f>IF(AND(CNGE_2026_M1_Secc1_Sub3!$S162&lt;&gt;"",CNGE_2026_M1_Secc1_Sub3!$S162&lt;&gt;1,COUNTA(H122:AZ122)&gt;0),1,0)</f>
        <v>0</v>
      </c>
      <c r="BZ122" s="290">
        <f t="shared" si="61"/>
        <v>0</v>
      </c>
      <c r="CA122" s="293">
        <f t="shared" si="53"/>
        <v>0</v>
      </c>
      <c r="CB122" s="283" t="str">
        <f>IF(CA122=0,"",
IF(SUM($CA$24:CA122)=1,CC122,
IF($CA$144&gt;SUM($CA$24:CA122),_xlfn.CONCAT(", ",CC122),
IF($CA$144=SUM($CA$24:CA122),_xlfn.CONCAT(" y ",CC122)))))</f>
        <v/>
      </c>
      <c r="CC122" s="33" t="s">
        <v>5317</v>
      </c>
      <c r="CD122" s="441">
        <f>IF(COUNTA(K122,T122,AC122,AL122,AU122)=SUM(CNGE_2026_M1_Secc1_Sub3!Y162),0,1)</f>
        <v>0</v>
      </c>
      <c r="CE122" s="282">
        <f t="shared" si="54"/>
        <v>0</v>
      </c>
      <c r="CF122" s="283" t="str">
        <f>IF(CE122=0,"",
IF(SUM($CE$24:CE122)=1,CG122,
IF($CE$144&gt;SUM($CE$24:CE122),_xlfn.CONCAT(", ",CG122),
IF($CE$144=SUM($CE$24:CE122),_xlfn.CONCAT(" y ",CG122)))))</f>
        <v/>
      </c>
      <c r="CG122" s="120" t="s">
        <v>5317</v>
      </c>
      <c r="CH122" s="370">
        <f>IF(OR(N122="NS",W122="NS",AF122="NS",AO122="NS",AX122="NS",CNGE_2026_M1_Secc1_Sub2!$M474="NS"),0,IF(AND(N122="NA",W122="NA",AF122="NA",AO122="NA",AX122="NA",CNGE_2026_M1_Secc1_Sub2!$M474="NA"),0,IF(SUM(N122,W122,AF122,AO122,AX122)&lt;=CNGE_2026_M1_Secc1_Sub2!$M474,0,1)))</f>
        <v>0</v>
      </c>
      <c r="CI122" s="371">
        <f>IF(OR(O122="NS",X122="NS",AG122="NS",AP122="NS",AY122="NS",CNGE_2026_M1_Secc1_Sub2!$S474="NS"),0,IF(AND(O122="NA",X122="NA",AG122="NA",AP122="NA",AY122="NA",CNGE_2026_M1_Secc1_Sub2!$S474="NA"),0,IF(SUM(O122,X122,AG122,AP122,AY122)&lt;=CNGE_2026_M1_Secc1_Sub2!$S474,0,1)))</f>
        <v>0</v>
      </c>
      <c r="CJ122" s="372">
        <f>IF(OR(P122="NS",Y122="NS",AH122="NS",AQ122="NS",AZ122="NS",CNGE_2026_M1_Secc1_Sub2!$Y474="NS"),0,IF(AND(P122="NA",Y122="NA",AH122="NA",AQ122="NA",AZ122="NA",CNGE_2026_M1_Secc1_Sub2!$Y474="NA"),0,IF(SUM(P122,Y122,AH122,AQ122,AZ122)&lt;=CNGE_2026_M1_Secc1_Sub2!$Y474,0,1)))</f>
        <v>0</v>
      </c>
      <c r="CK122" s="282">
        <f t="shared" si="55"/>
        <v>0</v>
      </c>
      <c r="CL122" s="283" t="str">
        <f>IF(CK122=0,"",
IF(SUM($CK$24:CK122)=1,CM122,
IF($CK$144&gt;SUM($CK$24:CK122),_xlfn.CONCAT(", ",CM122),
IF($CK$144=SUM($CK$24:CK122),_xlfn.CONCAT(" y ",CM122)))))</f>
        <v/>
      </c>
      <c r="CM122" s="33" t="s">
        <v>5317</v>
      </c>
      <c r="CN122" s="535">
        <f>SUM(CNGE_2026_M1_Secc1_Sub3!$Y162)</f>
        <v>0</v>
      </c>
      <c r="CO122" s="629" cm="1">
        <f t="array" aca="1" ref="CO122" ca="1">IF(OR(K122=" ",AND(EXACT(UPPER(TRIM(SUBSTITUTE(K122,CHAR(160)," "))),TRIM(SUBSTITUTE(K122,CHAR(160)," "))),SUMPRODUCT(--ISNUMBER(MATCH(MID(TRIM(SUBSTITUTE(K122,CHAR(160)," ")),ROW(INDIRECT("1:"&amp;LEN(TRIM(SUBSTITUTE(K122,CHAR(160)," "))))),1),{"A","B","C","D","E","F","G","H","I","J","K","L","M","N","O","P","Q","R","S","T","U","V","W","X","Y","Z","Ñ","0","1","2","3","4","5","6","7","8","9"," "},0)))=LEN(TRIM(SUBSTITUTE(K122,CHAR(160)," "))))),0,1)</f>
        <v>0</v>
      </c>
      <c r="CP122" s="629" cm="1">
        <f t="array" aca="1" ref="CP122" ca="1">IF(OR(T122=" ",AND(EXACT(UPPER(TRIM(SUBSTITUTE(T122,CHAR(160)," "))),TRIM(SUBSTITUTE(T122,CHAR(160)," "))),SUMPRODUCT(--ISNUMBER(MATCH(MID(TRIM(SUBSTITUTE(T122,CHAR(160)," ")),ROW(INDIRECT("1:"&amp;LEN(TRIM(SUBSTITUTE(T122,CHAR(160)," "))))),1),{"A","B","C","D","E","F","G","H","I","J","K","L","M","N","O","P","Q","R","S","T","U","V","W","X","Y","Z","Ñ","0","1","2","3","4","5","6","7","8","9"," "},0)))=LEN(TRIM(SUBSTITUTE(T122,CHAR(160)," "))))),0,1)</f>
        <v>0</v>
      </c>
      <c r="CQ122" s="629" cm="1">
        <f t="array" aca="1" ref="CQ122" ca="1">IF(OR(AC122=" ",AND(EXACT(UPPER(TRIM(SUBSTITUTE(AC122,CHAR(160)," "))),TRIM(SUBSTITUTE(AC122,CHAR(160)," "))),SUMPRODUCT(--ISNUMBER(MATCH(MID(TRIM(SUBSTITUTE(AC122,CHAR(160)," ")),ROW(INDIRECT("1:"&amp;LEN(TRIM(SUBSTITUTE(AC122,CHAR(160)," "))))),1),{"A","B","C","D","E","F","G","H","I","J","K","L","M","N","O","P","Q","R","S","T","U","V","W","X","Y","Z","Ñ","0","1","2","3","4","5","6","7","8","9"," "},0)))=LEN(TRIM(SUBSTITUTE(AC122,CHAR(160)," "))))),0,1)</f>
        <v>0</v>
      </c>
      <c r="CR122" s="629" cm="1">
        <f t="array" aca="1" ref="CR122" ca="1">IF(OR(AL122=" ",AND(EXACT(UPPER(TRIM(SUBSTITUTE(AL122,CHAR(160)," "))),TRIM(SUBSTITUTE(AL122,CHAR(160)," "))),SUMPRODUCT(--ISNUMBER(MATCH(MID(TRIM(SUBSTITUTE(AL122,CHAR(160)," ")),ROW(INDIRECT("1:"&amp;LEN(TRIM(SUBSTITUTE(AL122,CHAR(160)," "))))),1),{"A","B","C","D","E","F","G","H","I","J","K","L","M","N","O","P","Q","R","S","T","U","V","W","X","Y","Z","Ñ","0","1","2","3","4","5","6","7","8","9"," "},0)))=LEN(TRIM(SUBSTITUTE(AL122,CHAR(160)," "))))),0,1)</f>
        <v>0</v>
      </c>
      <c r="CS122" s="629" cm="1">
        <f t="array" aca="1" ref="CS122" ca="1">IF(OR(AU122=" ",AND(EXACT(UPPER(TRIM(SUBSTITUTE(AU122,CHAR(160)," "))),TRIM(SUBSTITUTE(AU122,CHAR(160)," "))),SUMPRODUCT(--ISNUMBER(MATCH(MID(TRIM(SUBSTITUTE(AU122,CHAR(160)," ")),ROW(INDIRECT("1:"&amp;LEN(TRIM(SUBSTITUTE(AU122,CHAR(160)," "))))),1),{"A","B","C","D","E","F","G","H","I","J","K","L","M","N","O","P","Q","R","S","T","U","V","W","X","Y","Z","Ñ","0","1","2","3","4","5","6","7","8","9"," "},0)))=LEN(TRIM(SUBSTITUTE(AU122,CHAR(160)," "))))),0,1)</f>
        <v>0</v>
      </c>
      <c r="CT122" s="634">
        <f t="shared" si="56"/>
        <v>0</v>
      </c>
      <c r="CU122" s="634">
        <f t="shared" si="57"/>
        <v>0</v>
      </c>
      <c r="CV122" s="634">
        <f t="shared" si="58"/>
        <v>0</v>
      </c>
      <c r="CW122" s="634">
        <f t="shared" si="59"/>
        <v>0</v>
      </c>
      <c r="CX122" s="634">
        <f t="shared" si="60"/>
        <v>0</v>
      </c>
      <c r="CY122" s="107"/>
      <c r="CZ122" s="107"/>
      <c r="DA122" s="107"/>
      <c r="DB122" s="107"/>
      <c r="DN122" s="107"/>
      <c r="DO122" s="107"/>
      <c r="DP122" s="107"/>
      <c r="DQ122" s="107"/>
      <c r="DR122" s="107"/>
      <c r="DS122" s="107"/>
      <c r="DT122" s="107"/>
      <c r="DU122" s="107"/>
      <c r="DV122" s="107"/>
      <c r="DY122"/>
    </row>
    <row r="123" spans="1:129" ht="15" customHeight="1">
      <c r="A123" s="128"/>
      <c r="C123" s="37" t="s">
        <v>5318</v>
      </c>
      <c r="D123" s="800" t="str">
        <f>IF(CNGE_2026_M1_Secc1_Sub1!$D140="","",CNGE_2026_M1_Secc1_Sub1!$D140)</f>
        <v/>
      </c>
      <c r="E123" s="723"/>
      <c r="F123" s="723"/>
      <c r="G123" s="724"/>
      <c r="H123" s="728"/>
      <c r="I123" s="714"/>
      <c r="J123" s="805"/>
      <c r="K123" s="847"/>
      <c r="L123" s="714"/>
      <c r="M123" s="805"/>
      <c r="N123" s="640"/>
      <c r="O123" s="638"/>
      <c r="P123" s="638"/>
      <c r="Q123" s="728"/>
      <c r="R123" s="714"/>
      <c r="S123" s="805"/>
      <c r="T123" s="847"/>
      <c r="U123" s="714"/>
      <c r="V123" s="805"/>
      <c r="W123" s="640"/>
      <c r="X123" s="638"/>
      <c r="Y123" s="638"/>
      <c r="Z123" s="728"/>
      <c r="AA123" s="714"/>
      <c r="AB123" s="805"/>
      <c r="AC123" s="847"/>
      <c r="AD123" s="714"/>
      <c r="AE123" s="805"/>
      <c r="AF123" s="640"/>
      <c r="AG123" s="638"/>
      <c r="AH123" s="638"/>
      <c r="AI123" s="728"/>
      <c r="AJ123" s="714"/>
      <c r="AK123" s="805"/>
      <c r="AL123" s="847"/>
      <c r="AM123" s="714"/>
      <c r="AN123" s="805"/>
      <c r="AO123" s="640"/>
      <c r="AP123" s="638"/>
      <c r="AQ123" s="638"/>
      <c r="AR123" s="728"/>
      <c r="AS123" s="714"/>
      <c r="AT123" s="805"/>
      <c r="AU123" s="847"/>
      <c r="AV123" s="714"/>
      <c r="AW123" s="805"/>
      <c r="AX123" s="640"/>
      <c r="AY123" s="638"/>
      <c r="AZ123" s="638"/>
      <c r="BB123">
        <f t="shared" si="32"/>
        <v>0</v>
      </c>
      <c r="BC123">
        <f t="shared" si="33"/>
        <v>0</v>
      </c>
      <c r="BD123">
        <f t="shared" si="34"/>
        <v>0</v>
      </c>
      <c r="BE123">
        <f t="shared" si="35"/>
        <v>0</v>
      </c>
      <c r="BF123">
        <f t="shared" si="36"/>
        <v>0</v>
      </c>
      <c r="BG123">
        <f t="shared" si="37"/>
        <v>0</v>
      </c>
      <c r="BH123">
        <f t="shared" si="38"/>
        <v>0</v>
      </c>
      <c r="BI123">
        <f t="shared" si="39"/>
        <v>0</v>
      </c>
      <c r="BJ123">
        <f t="shared" si="40"/>
        <v>0</v>
      </c>
      <c r="BK123">
        <f t="shared" si="41"/>
        <v>0</v>
      </c>
      <c r="BL123">
        <f t="shared" si="42"/>
        <v>0</v>
      </c>
      <c r="BM123">
        <f t="shared" si="43"/>
        <v>0</v>
      </c>
      <c r="BN123">
        <f t="shared" si="44"/>
        <v>0</v>
      </c>
      <c r="BO123">
        <f t="shared" si="45"/>
        <v>0</v>
      </c>
      <c r="BP123">
        <f t="shared" si="46"/>
        <v>0</v>
      </c>
      <c r="BQ123">
        <f t="shared" si="47"/>
        <v>0</v>
      </c>
      <c r="BR123">
        <f t="shared" si="48"/>
        <v>0</v>
      </c>
      <c r="BS123">
        <f t="shared" si="49"/>
        <v>0</v>
      </c>
      <c r="BT123">
        <f t="shared" si="50"/>
        <v>0</v>
      </c>
      <c r="BU123">
        <f t="shared" si="51"/>
        <v>0</v>
      </c>
      <c r="BV123" s="293">
        <f t="shared" si="52"/>
        <v>0</v>
      </c>
      <c r="BW123" s="352" t="str">
        <f>IF(BV123=0,"",
IF(SUM($BV$24:BV123)=1,BX123,
IF($BV$144&gt;SUM($BV$24:BV123),_xlfn.CONCAT(", ",BX123),
IF($BV$144=SUM($BV$24:BV123),_xlfn.CONCAT(" y ",BX123)))))</f>
        <v/>
      </c>
      <c r="BX123" s="120" t="s">
        <v>5319</v>
      </c>
      <c r="BY123" s="398">
        <f>IF(AND(CNGE_2026_M1_Secc1_Sub3!$S163&lt;&gt;"",CNGE_2026_M1_Secc1_Sub3!$S163&lt;&gt;1,COUNTA(H123:AZ123)&gt;0),1,0)</f>
        <v>0</v>
      </c>
      <c r="BZ123" s="290">
        <f t="shared" si="61"/>
        <v>0</v>
      </c>
      <c r="CA123" s="293">
        <f t="shared" si="53"/>
        <v>0</v>
      </c>
      <c r="CB123" s="283" t="str">
        <f>IF(CA123=0,"",
IF(SUM($CA$24:CA123)=1,CC123,
IF($CA$144&gt;SUM($CA$24:CA123),_xlfn.CONCAT(", ",CC123),
IF($CA$144=SUM($CA$24:CA123),_xlfn.CONCAT(" y ",CC123)))))</f>
        <v/>
      </c>
      <c r="CC123" s="33" t="s">
        <v>5319</v>
      </c>
      <c r="CD123" s="441">
        <f>IF(COUNTA(K123,T123,AC123,AL123,AU123)=SUM(CNGE_2026_M1_Secc1_Sub3!Y163),0,1)</f>
        <v>0</v>
      </c>
      <c r="CE123" s="282">
        <f t="shared" si="54"/>
        <v>0</v>
      </c>
      <c r="CF123" s="283" t="str">
        <f>IF(CE123=0,"",
IF(SUM($CE$24:CE123)=1,CG123,
IF($CE$144&gt;SUM($CE$24:CE123),_xlfn.CONCAT(", ",CG123),
IF($CE$144=SUM($CE$24:CE123),_xlfn.CONCAT(" y ",CG123)))))</f>
        <v/>
      </c>
      <c r="CG123" s="120" t="s">
        <v>5319</v>
      </c>
      <c r="CH123" s="370">
        <f>IF(OR(N123="NS",W123="NS",AF123="NS",AO123="NS",AX123="NS",CNGE_2026_M1_Secc1_Sub2!$M475="NS"),0,IF(AND(N123="NA",W123="NA",AF123="NA",AO123="NA",AX123="NA",CNGE_2026_M1_Secc1_Sub2!$M475="NA"),0,IF(SUM(N123,W123,AF123,AO123,AX123)&lt;=CNGE_2026_M1_Secc1_Sub2!$M475,0,1)))</f>
        <v>0</v>
      </c>
      <c r="CI123" s="371">
        <f>IF(OR(O123="NS",X123="NS",AG123="NS",AP123="NS",AY123="NS",CNGE_2026_M1_Secc1_Sub2!$S475="NS"),0,IF(AND(O123="NA",X123="NA",AG123="NA",AP123="NA",AY123="NA",CNGE_2026_M1_Secc1_Sub2!$S475="NA"),0,IF(SUM(O123,X123,AG123,AP123,AY123)&lt;=CNGE_2026_M1_Secc1_Sub2!$S475,0,1)))</f>
        <v>0</v>
      </c>
      <c r="CJ123" s="372">
        <f>IF(OR(P123="NS",Y123="NS",AH123="NS",AQ123="NS",AZ123="NS",CNGE_2026_M1_Secc1_Sub2!$Y475="NS"),0,IF(AND(P123="NA",Y123="NA",AH123="NA",AQ123="NA",AZ123="NA",CNGE_2026_M1_Secc1_Sub2!$Y475="NA"),0,IF(SUM(P123,Y123,AH123,AQ123,AZ123)&lt;=CNGE_2026_M1_Secc1_Sub2!$Y475,0,1)))</f>
        <v>0</v>
      </c>
      <c r="CK123" s="282">
        <f t="shared" si="55"/>
        <v>0</v>
      </c>
      <c r="CL123" s="283" t="str">
        <f>IF(CK123=0,"",
IF(SUM($CK$24:CK123)=1,CM123,
IF($CK$144&gt;SUM($CK$24:CK123),_xlfn.CONCAT(", ",CM123),
IF($CK$144=SUM($CK$24:CK123),_xlfn.CONCAT(" y ",CM123)))))</f>
        <v/>
      </c>
      <c r="CM123" s="33" t="s">
        <v>5319</v>
      </c>
      <c r="CN123" s="535">
        <f>SUM(CNGE_2026_M1_Secc1_Sub3!$Y163)</f>
        <v>0</v>
      </c>
      <c r="CO123" s="629" cm="1">
        <f t="array" aca="1" ref="CO123" ca="1">IF(OR(K123=" ",AND(EXACT(UPPER(TRIM(SUBSTITUTE(K123,CHAR(160)," "))),TRIM(SUBSTITUTE(K123,CHAR(160)," "))),SUMPRODUCT(--ISNUMBER(MATCH(MID(TRIM(SUBSTITUTE(K123,CHAR(160)," ")),ROW(INDIRECT("1:"&amp;LEN(TRIM(SUBSTITUTE(K123,CHAR(160)," "))))),1),{"A","B","C","D","E","F","G","H","I","J","K","L","M","N","O","P","Q","R","S","T","U","V","W","X","Y","Z","Ñ","0","1","2","3","4","5","6","7","8","9"," "},0)))=LEN(TRIM(SUBSTITUTE(K123,CHAR(160)," "))))),0,1)</f>
        <v>0</v>
      </c>
      <c r="CP123" s="629" cm="1">
        <f t="array" aca="1" ref="CP123" ca="1">IF(OR(T123=" ",AND(EXACT(UPPER(TRIM(SUBSTITUTE(T123,CHAR(160)," "))),TRIM(SUBSTITUTE(T123,CHAR(160)," "))),SUMPRODUCT(--ISNUMBER(MATCH(MID(TRIM(SUBSTITUTE(T123,CHAR(160)," ")),ROW(INDIRECT("1:"&amp;LEN(TRIM(SUBSTITUTE(T123,CHAR(160)," "))))),1),{"A","B","C","D","E","F","G","H","I","J","K","L","M","N","O","P","Q","R","S","T","U","V","W","X","Y","Z","Ñ","0","1","2","3","4","5","6","7","8","9"," "},0)))=LEN(TRIM(SUBSTITUTE(T123,CHAR(160)," "))))),0,1)</f>
        <v>0</v>
      </c>
      <c r="CQ123" s="629" cm="1">
        <f t="array" aca="1" ref="CQ123" ca="1">IF(OR(AC123=" ",AND(EXACT(UPPER(TRIM(SUBSTITUTE(AC123,CHAR(160)," "))),TRIM(SUBSTITUTE(AC123,CHAR(160)," "))),SUMPRODUCT(--ISNUMBER(MATCH(MID(TRIM(SUBSTITUTE(AC123,CHAR(160)," ")),ROW(INDIRECT("1:"&amp;LEN(TRIM(SUBSTITUTE(AC123,CHAR(160)," "))))),1),{"A","B","C","D","E","F","G","H","I","J","K","L","M","N","O","P","Q","R","S","T","U","V","W","X","Y","Z","Ñ","0","1","2","3","4","5","6","7","8","9"," "},0)))=LEN(TRIM(SUBSTITUTE(AC123,CHAR(160)," "))))),0,1)</f>
        <v>0</v>
      </c>
      <c r="CR123" s="629" cm="1">
        <f t="array" aca="1" ref="CR123" ca="1">IF(OR(AL123=" ",AND(EXACT(UPPER(TRIM(SUBSTITUTE(AL123,CHAR(160)," "))),TRIM(SUBSTITUTE(AL123,CHAR(160)," "))),SUMPRODUCT(--ISNUMBER(MATCH(MID(TRIM(SUBSTITUTE(AL123,CHAR(160)," ")),ROW(INDIRECT("1:"&amp;LEN(TRIM(SUBSTITUTE(AL123,CHAR(160)," "))))),1),{"A","B","C","D","E","F","G","H","I","J","K","L","M","N","O","P","Q","R","S","T","U","V","W","X","Y","Z","Ñ","0","1","2","3","4","5","6","7","8","9"," "},0)))=LEN(TRIM(SUBSTITUTE(AL123,CHAR(160)," "))))),0,1)</f>
        <v>0</v>
      </c>
      <c r="CS123" s="629" cm="1">
        <f t="array" aca="1" ref="CS123" ca="1">IF(OR(AU123=" ",AND(EXACT(UPPER(TRIM(SUBSTITUTE(AU123,CHAR(160)," "))),TRIM(SUBSTITUTE(AU123,CHAR(160)," "))),SUMPRODUCT(--ISNUMBER(MATCH(MID(TRIM(SUBSTITUTE(AU123,CHAR(160)," ")),ROW(INDIRECT("1:"&amp;LEN(TRIM(SUBSTITUTE(AU123,CHAR(160)," "))))),1),{"A","B","C","D","E","F","G","H","I","J","K","L","M","N","O","P","Q","R","S","T","U","V","W","X","Y","Z","Ñ","0","1","2","3","4","5","6","7","8","9"," "},0)))=LEN(TRIM(SUBSTITUTE(AU123,CHAR(160)," "))))),0,1)</f>
        <v>0</v>
      </c>
      <c r="CT123" s="634">
        <f t="shared" si="56"/>
        <v>0</v>
      </c>
      <c r="CU123" s="634">
        <f t="shared" si="57"/>
        <v>0</v>
      </c>
      <c r="CV123" s="634">
        <f t="shared" si="58"/>
        <v>0</v>
      </c>
      <c r="CW123" s="634">
        <f t="shared" si="59"/>
        <v>0</v>
      </c>
      <c r="CX123" s="634">
        <f t="shared" si="60"/>
        <v>0</v>
      </c>
      <c r="CY123" s="107"/>
      <c r="CZ123" s="107"/>
      <c r="DA123" s="107"/>
      <c r="DB123" s="107"/>
      <c r="DN123" s="107"/>
      <c r="DO123" s="107"/>
      <c r="DP123" s="107"/>
      <c r="DQ123" s="107"/>
      <c r="DR123" s="107"/>
      <c r="DS123" s="107"/>
      <c r="DT123" s="107"/>
      <c r="DU123" s="107"/>
      <c r="DV123" s="107"/>
      <c r="DY123"/>
    </row>
    <row r="124" spans="1:129" ht="15" customHeight="1">
      <c r="A124" s="128"/>
      <c r="C124" s="37" t="s">
        <v>5320</v>
      </c>
      <c r="D124" s="800" t="str">
        <f>IF(CNGE_2026_M1_Secc1_Sub1!$D141="","",CNGE_2026_M1_Secc1_Sub1!$D141)</f>
        <v/>
      </c>
      <c r="E124" s="723"/>
      <c r="F124" s="723"/>
      <c r="G124" s="724"/>
      <c r="H124" s="728"/>
      <c r="I124" s="714"/>
      <c r="J124" s="805"/>
      <c r="K124" s="847"/>
      <c r="L124" s="714"/>
      <c r="M124" s="805"/>
      <c r="N124" s="640"/>
      <c r="O124" s="638"/>
      <c r="P124" s="638"/>
      <c r="Q124" s="728"/>
      <c r="R124" s="714"/>
      <c r="S124" s="805"/>
      <c r="T124" s="847"/>
      <c r="U124" s="714"/>
      <c r="V124" s="805"/>
      <c r="W124" s="640"/>
      <c r="X124" s="638"/>
      <c r="Y124" s="638"/>
      <c r="Z124" s="728"/>
      <c r="AA124" s="714"/>
      <c r="AB124" s="805"/>
      <c r="AC124" s="847"/>
      <c r="AD124" s="714"/>
      <c r="AE124" s="805"/>
      <c r="AF124" s="640"/>
      <c r="AG124" s="638"/>
      <c r="AH124" s="638"/>
      <c r="AI124" s="728"/>
      <c r="AJ124" s="714"/>
      <c r="AK124" s="805"/>
      <c r="AL124" s="847"/>
      <c r="AM124" s="714"/>
      <c r="AN124" s="805"/>
      <c r="AO124" s="640"/>
      <c r="AP124" s="638"/>
      <c r="AQ124" s="638"/>
      <c r="AR124" s="728"/>
      <c r="AS124" s="714"/>
      <c r="AT124" s="805"/>
      <c r="AU124" s="847"/>
      <c r="AV124" s="714"/>
      <c r="AW124" s="805"/>
      <c r="AX124" s="640"/>
      <c r="AY124" s="638"/>
      <c r="AZ124" s="638"/>
      <c r="BB124">
        <f t="shared" si="32"/>
        <v>0</v>
      </c>
      <c r="BC124">
        <f t="shared" si="33"/>
        <v>0</v>
      </c>
      <c r="BD124">
        <f t="shared" si="34"/>
        <v>0</v>
      </c>
      <c r="BE124">
        <f t="shared" si="35"/>
        <v>0</v>
      </c>
      <c r="BF124">
        <f t="shared" si="36"/>
        <v>0</v>
      </c>
      <c r="BG124">
        <f t="shared" si="37"/>
        <v>0</v>
      </c>
      <c r="BH124">
        <f t="shared" si="38"/>
        <v>0</v>
      </c>
      <c r="BI124">
        <f t="shared" si="39"/>
        <v>0</v>
      </c>
      <c r="BJ124">
        <f t="shared" si="40"/>
        <v>0</v>
      </c>
      <c r="BK124">
        <f t="shared" si="41"/>
        <v>0</v>
      </c>
      <c r="BL124">
        <f t="shared" si="42"/>
        <v>0</v>
      </c>
      <c r="BM124">
        <f t="shared" si="43"/>
        <v>0</v>
      </c>
      <c r="BN124">
        <f t="shared" si="44"/>
        <v>0</v>
      </c>
      <c r="BO124">
        <f t="shared" si="45"/>
        <v>0</v>
      </c>
      <c r="BP124">
        <f t="shared" si="46"/>
        <v>0</v>
      </c>
      <c r="BQ124">
        <f t="shared" si="47"/>
        <v>0</v>
      </c>
      <c r="BR124">
        <f t="shared" si="48"/>
        <v>0</v>
      </c>
      <c r="BS124">
        <f t="shared" si="49"/>
        <v>0</v>
      </c>
      <c r="BT124">
        <f t="shared" si="50"/>
        <v>0</v>
      </c>
      <c r="BU124">
        <f t="shared" si="51"/>
        <v>0</v>
      </c>
      <c r="BV124" s="293">
        <f t="shared" si="52"/>
        <v>0</v>
      </c>
      <c r="BW124" s="352" t="str">
        <f>IF(BV124=0,"",
IF(SUM($BV$24:BV124)=1,BX124,
IF($BV$144&gt;SUM($BV$24:BV124),_xlfn.CONCAT(", ",BX124),
IF($BV$144=SUM($BV$24:BV124),_xlfn.CONCAT(" y ",BX124)))))</f>
        <v/>
      </c>
      <c r="BX124" s="120" t="s">
        <v>5321</v>
      </c>
      <c r="BY124" s="398">
        <f>IF(AND(CNGE_2026_M1_Secc1_Sub3!$S164&lt;&gt;"",CNGE_2026_M1_Secc1_Sub3!$S164&lt;&gt;1,COUNTA(H124:AZ124)&gt;0),1,0)</f>
        <v>0</v>
      </c>
      <c r="BZ124" s="290">
        <f t="shared" si="61"/>
        <v>0</v>
      </c>
      <c r="CA124" s="293">
        <f t="shared" si="53"/>
        <v>0</v>
      </c>
      <c r="CB124" s="283" t="str">
        <f>IF(CA124=0,"",
IF(SUM($CA$24:CA124)=1,CC124,
IF($CA$144&gt;SUM($CA$24:CA124),_xlfn.CONCAT(", ",CC124),
IF($CA$144=SUM($CA$24:CA124),_xlfn.CONCAT(" y ",CC124)))))</f>
        <v/>
      </c>
      <c r="CC124" s="33" t="s">
        <v>5321</v>
      </c>
      <c r="CD124" s="441">
        <f>IF(COUNTA(K124,T124,AC124,AL124,AU124)=SUM(CNGE_2026_M1_Secc1_Sub3!Y164),0,1)</f>
        <v>0</v>
      </c>
      <c r="CE124" s="282">
        <f t="shared" si="54"/>
        <v>0</v>
      </c>
      <c r="CF124" s="283" t="str">
        <f>IF(CE124=0,"",
IF(SUM($CE$24:CE124)=1,CG124,
IF($CE$144&gt;SUM($CE$24:CE124),_xlfn.CONCAT(", ",CG124),
IF($CE$144=SUM($CE$24:CE124),_xlfn.CONCAT(" y ",CG124)))))</f>
        <v/>
      </c>
      <c r="CG124" s="120" t="s">
        <v>5321</v>
      </c>
      <c r="CH124" s="370">
        <f>IF(OR(N124="NS",W124="NS",AF124="NS",AO124="NS",AX124="NS",CNGE_2026_M1_Secc1_Sub2!$M476="NS"),0,IF(AND(N124="NA",W124="NA",AF124="NA",AO124="NA",AX124="NA",CNGE_2026_M1_Secc1_Sub2!$M476="NA"),0,IF(SUM(N124,W124,AF124,AO124,AX124)&lt;=CNGE_2026_M1_Secc1_Sub2!$M476,0,1)))</f>
        <v>0</v>
      </c>
      <c r="CI124" s="371">
        <f>IF(OR(O124="NS",X124="NS",AG124="NS",AP124="NS",AY124="NS",CNGE_2026_M1_Secc1_Sub2!$S476="NS"),0,IF(AND(O124="NA",X124="NA",AG124="NA",AP124="NA",AY124="NA",CNGE_2026_M1_Secc1_Sub2!$S476="NA"),0,IF(SUM(O124,X124,AG124,AP124,AY124)&lt;=CNGE_2026_M1_Secc1_Sub2!$S476,0,1)))</f>
        <v>0</v>
      </c>
      <c r="CJ124" s="372">
        <f>IF(OR(P124="NS",Y124="NS",AH124="NS",AQ124="NS",AZ124="NS",CNGE_2026_M1_Secc1_Sub2!$Y476="NS"),0,IF(AND(P124="NA",Y124="NA",AH124="NA",AQ124="NA",AZ124="NA",CNGE_2026_M1_Secc1_Sub2!$Y476="NA"),0,IF(SUM(P124,Y124,AH124,AQ124,AZ124)&lt;=CNGE_2026_M1_Secc1_Sub2!$Y476,0,1)))</f>
        <v>0</v>
      </c>
      <c r="CK124" s="282">
        <f t="shared" si="55"/>
        <v>0</v>
      </c>
      <c r="CL124" s="283" t="str">
        <f>IF(CK124=0,"",
IF(SUM($CK$24:CK124)=1,CM124,
IF($CK$144&gt;SUM($CK$24:CK124),_xlfn.CONCAT(", ",CM124),
IF($CK$144=SUM($CK$24:CK124),_xlfn.CONCAT(" y ",CM124)))))</f>
        <v/>
      </c>
      <c r="CM124" s="33" t="s">
        <v>5321</v>
      </c>
      <c r="CN124" s="535">
        <f>SUM(CNGE_2026_M1_Secc1_Sub3!$Y164)</f>
        <v>0</v>
      </c>
      <c r="CO124" s="629" cm="1">
        <f t="array" aca="1" ref="CO124" ca="1">IF(OR(K124=" ",AND(EXACT(UPPER(TRIM(SUBSTITUTE(K124,CHAR(160)," "))),TRIM(SUBSTITUTE(K124,CHAR(160)," "))),SUMPRODUCT(--ISNUMBER(MATCH(MID(TRIM(SUBSTITUTE(K124,CHAR(160)," ")),ROW(INDIRECT("1:"&amp;LEN(TRIM(SUBSTITUTE(K124,CHAR(160)," "))))),1),{"A","B","C","D","E","F","G","H","I","J","K","L","M","N","O","P","Q","R","S","T","U","V","W","X","Y","Z","Ñ","0","1","2","3","4","5","6","7","8","9"," "},0)))=LEN(TRIM(SUBSTITUTE(K124,CHAR(160)," "))))),0,1)</f>
        <v>0</v>
      </c>
      <c r="CP124" s="629" cm="1">
        <f t="array" aca="1" ref="CP124" ca="1">IF(OR(T124=" ",AND(EXACT(UPPER(TRIM(SUBSTITUTE(T124,CHAR(160)," "))),TRIM(SUBSTITUTE(T124,CHAR(160)," "))),SUMPRODUCT(--ISNUMBER(MATCH(MID(TRIM(SUBSTITUTE(T124,CHAR(160)," ")),ROW(INDIRECT("1:"&amp;LEN(TRIM(SUBSTITUTE(T124,CHAR(160)," "))))),1),{"A","B","C","D","E","F","G","H","I","J","K","L","M","N","O","P","Q","R","S","T","U","V","W","X","Y","Z","Ñ","0","1","2","3","4","5","6","7","8","9"," "},0)))=LEN(TRIM(SUBSTITUTE(T124,CHAR(160)," "))))),0,1)</f>
        <v>0</v>
      </c>
      <c r="CQ124" s="629" cm="1">
        <f t="array" aca="1" ref="CQ124" ca="1">IF(OR(AC124=" ",AND(EXACT(UPPER(TRIM(SUBSTITUTE(AC124,CHAR(160)," "))),TRIM(SUBSTITUTE(AC124,CHAR(160)," "))),SUMPRODUCT(--ISNUMBER(MATCH(MID(TRIM(SUBSTITUTE(AC124,CHAR(160)," ")),ROW(INDIRECT("1:"&amp;LEN(TRIM(SUBSTITUTE(AC124,CHAR(160)," "))))),1),{"A","B","C","D","E","F","G","H","I","J","K","L","M","N","O","P","Q","R","S","T","U","V","W","X","Y","Z","Ñ","0","1","2","3","4","5","6","7","8","9"," "},0)))=LEN(TRIM(SUBSTITUTE(AC124,CHAR(160)," "))))),0,1)</f>
        <v>0</v>
      </c>
      <c r="CR124" s="629" cm="1">
        <f t="array" aca="1" ref="CR124" ca="1">IF(OR(AL124=" ",AND(EXACT(UPPER(TRIM(SUBSTITUTE(AL124,CHAR(160)," "))),TRIM(SUBSTITUTE(AL124,CHAR(160)," "))),SUMPRODUCT(--ISNUMBER(MATCH(MID(TRIM(SUBSTITUTE(AL124,CHAR(160)," ")),ROW(INDIRECT("1:"&amp;LEN(TRIM(SUBSTITUTE(AL124,CHAR(160)," "))))),1),{"A","B","C","D","E","F","G","H","I","J","K","L","M","N","O","P","Q","R","S","T","U","V","W","X","Y","Z","Ñ","0","1","2","3","4","5","6","7","8","9"," "},0)))=LEN(TRIM(SUBSTITUTE(AL124,CHAR(160)," "))))),0,1)</f>
        <v>0</v>
      </c>
      <c r="CS124" s="629" cm="1">
        <f t="array" aca="1" ref="CS124" ca="1">IF(OR(AU124=" ",AND(EXACT(UPPER(TRIM(SUBSTITUTE(AU124,CHAR(160)," "))),TRIM(SUBSTITUTE(AU124,CHAR(160)," "))),SUMPRODUCT(--ISNUMBER(MATCH(MID(TRIM(SUBSTITUTE(AU124,CHAR(160)," ")),ROW(INDIRECT("1:"&amp;LEN(TRIM(SUBSTITUTE(AU124,CHAR(160)," "))))),1),{"A","B","C","D","E","F","G","H","I","J","K","L","M","N","O","P","Q","R","S","T","U","V","W","X","Y","Z","Ñ","0","1","2","3","4","5","6","7","8","9"," "},0)))=LEN(TRIM(SUBSTITUTE(AU124,CHAR(160)," "))))),0,1)</f>
        <v>0</v>
      </c>
      <c r="CT124" s="634">
        <f t="shared" si="56"/>
        <v>0</v>
      </c>
      <c r="CU124" s="634">
        <f t="shared" si="57"/>
        <v>0</v>
      </c>
      <c r="CV124" s="634">
        <f t="shared" si="58"/>
        <v>0</v>
      </c>
      <c r="CW124" s="634">
        <f t="shared" si="59"/>
        <v>0</v>
      </c>
      <c r="CX124" s="634">
        <f t="shared" si="60"/>
        <v>0</v>
      </c>
      <c r="CY124" s="107"/>
      <c r="CZ124" s="107"/>
      <c r="DA124" s="107"/>
      <c r="DB124" s="107"/>
      <c r="DN124" s="107"/>
      <c r="DO124" s="107"/>
      <c r="DP124" s="107"/>
      <c r="DQ124" s="107"/>
      <c r="DR124" s="107"/>
      <c r="DS124" s="107"/>
      <c r="DT124" s="107"/>
      <c r="DU124" s="107"/>
      <c r="DV124" s="107"/>
      <c r="DY124"/>
    </row>
    <row r="125" spans="1:129" ht="15" customHeight="1">
      <c r="A125" s="128"/>
      <c r="C125" s="37" t="s">
        <v>5322</v>
      </c>
      <c r="D125" s="800" t="str">
        <f>IF(CNGE_2026_M1_Secc1_Sub1!$D142="","",CNGE_2026_M1_Secc1_Sub1!$D142)</f>
        <v/>
      </c>
      <c r="E125" s="723"/>
      <c r="F125" s="723"/>
      <c r="G125" s="724"/>
      <c r="H125" s="728"/>
      <c r="I125" s="714"/>
      <c r="J125" s="805"/>
      <c r="K125" s="847"/>
      <c r="L125" s="714"/>
      <c r="M125" s="805"/>
      <c r="N125" s="640"/>
      <c r="O125" s="638"/>
      <c r="P125" s="638"/>
      <c r="Q125" s="728"/>
      <c r="R125" s="714"/>
      <c r="S125" s="805"/>
      <c r="T125" s="847"/>
      <c r="U125" s="714"/>
      <c r="V125" s="805"/>
      <c r="W125" s="640"/>
      <c r="X125" s="638"/>
      <c r="Y125" s="638"/>
      <c r="Z125" s="728"/>
      <c r="AA125" s="714"/>
      <c r="AB125" s="805"/>
      <c r="AC125" s="847"/>
      <c r="AD125" s="714"/>
      <c r="AE125" s="805"/>
      <c r="AF125" s="640"/>
      <c r="AG125" s="638"/>
      <c r="AH125" s="638"/>
      <c r="AI125" s="728"/>
      <c r="AJ125" s="714"/>
      <c r="AK125" s="805"/>
      <c r="AL125" s="847"/>
      <c r="AM125" s="714"/>
      <c r="AN125" s="805"/>
      <c r="AO125" s="640"/>
      <c r="AP125" s="638"/>
      <c r="AQ125" s="638"/>
      <c r="AR125" s="728"/>
      <c r="AS125" s="714"/>
      <c r="AT125" s="805"/>
      <c r="AU125" s="847"/>
      <c r="AV125" s="714"/>
      <c r="AW125" s="805"/>
      <c r="AX125" s="640"/>
      <c r="AY125" s="638"/>
      <c r="AZ125" s="638"/>
      <c r="BB125">
        <f t="shared" si="32"/>
        <v>0</v>
      </c>
      <c r="BC125">
        <f t="shared" si="33"/>
        <v>0</v>
      </c>
      <c r="BD125">
        <f t="shared" si="34"/>
        <v>0</v>
      </c>
      <c r="BE125">
        <f t="shared" si="35"/>
        <v>0</v>
      </c>
      <c r="BF125">
        <f t="shared" si="36"/>
        <v>0</v>
      </c>
      <c r="BG125">
        <f t="shared" si="37"/>
        <v>0</v>
      </c>
      <c r="BH125">
        <f t="shared" si="38"/>
        <v>0</v>
      </c>
      <c r="BI125">
        <f t="shared" si="39"/>
        <v>0</v>
      </c>
      <c r="BJ125">
        <f t="shared" si="40"/>
        <v>0</v>
      </c>
      <c r="BK125">
        <f t="shared" si="41"/>
        <v>0</v>
      </c>
      <c r="BL125">
        <f t="shared" si="42"/>
        <v>0</v>
      </c>
      <c r="BM125">
        <f t="shared" si="43"/>
        <v>0</v>
      </c>
      <c r="BN125">
        <f t="shared" si="44"/>
        <v>0</v>
      </c>
      <c r="BO125">
        <f t="shared" si="45"/>
        <v>0</v>
      </c>
      <c r="BP125">
        <f t="shared" si="46"/>
        <v>0</v>
      </c>
      <c r="BQ125">
        <f t="shared" si="47"/>
        <v>0</v>
      </c>
      <c r="BR125">
        <f t="shared" si="48"/>
        <v>0</v>
      </c>
      <c r="BS125">
        <f t="shared" si="49"/>
        <v>0</v>
      </c>
      <c r="BT125">
        <f t="shared" si="50"/>
        <v>0</v>
      </c>
      <c r="BU125">
        <f t="shared" si="51"/>
        <v>0</v>
      </c>
      <c r="BV125" s="293">
        <f t="shared" si="52"/>
        <v>0</v>
      </c>
      <c r="BW125" s="352" t="str">
        <f>IF(BV125=0,"",
IF(SUM($BV$24:BV125)=1,BX125,
IF($BV$144&gt;SUM($BV$24:BV125),_xlfn.CONCAT(", ",BX125),
IF($BV$144=SUM($BV$24:BV125),_xlfn.CONCAT(" y ",BX125)))))</f>
        <v/>
      </c>
      <c r="BX125" s="120" t="s">
        <v>5323</v>
      </c>
      <c r="BY125" s="398">
        <f>IF(AND(CNGE_2026_M1_Secc1_Sub3!$S165&lt;&gt;"",CNGE_2026_M1_Secc1_Sub3!$S165&lt;&gt;1,COUNTA(H125:AZ125)&gt;0),1,0)</f>
        <v>0</v>
      </c>
      <c r="BZ125" s="290">
        <f t="shared" si="61"/>
        <v>0</v>
      </c>
      <c r="CA125" s="293">
        <f t="shared" si="53"/>
        <v>0</v>
      </c>
      <c r="CB125" s="283" t="str">
        <f>IF(CA125=0,"",
IF(SUM($CA$24:CA125)=1,CC125,
IF($CA$144&gt;SUM($CA$24:CA125),_xlfn.CONCAT(", ",CC125),
IF($CA$144=SUM($CA$24:CA125),_xlfn.CONCAT(" y ",CC125)))))</f>
        <v/>
      </c>
      <c r="CC125" s="33" t="s">
        <v>5323</v>
      </c>
      <c r="CD125" s="441">
        <f>IF(COUNTA(K125,T125,AC125,AL125,AU125)=SUM(CNGE_2026_M1_Secc1_Sub3!Y165),0,1)</f>
        <v>0</v>
      </c>
      <c r="CE125" s="282">
        <f t="shared" si="54"/>
        <v>0</v>
      </c>
      <c r="CF125" s="283" t="str">
        <f>IF(CE125=0,"",
IF(SUM($CE$24:CE125)=1,CG125,
IF($CE$144&gt;SUM($CE$24:CE125),_xlfn.CONCAT(", ",CG125),
IF($CE$144=SUM($CE$24:CE125),_xlfn.CONCAT(" y ",CG125)))))</f>
        <v/>
      </c>
      <c r="CG125" s="120" t="s">
        <v>5323</v>
      </c>
      <c r="CH125" s="370">
        <f>IF(OR(N125="NS",W125="NS",AF125="NS",AO125="NS",AX125="NS",CNGE_2026_M1_Secc1_Sub2!$M477="NS"),0,IF(AND(N125="NA",W125="NA",AF125="NA",AO125="NA",AX125="NA",CNGE_2026_M1_Secc1_Sub2!$M477="NA"),0,IF(SUM(N125,W125,AF125,AO125,AX125)&lt;=CNGE_2026_M1_Secc1_Sub2!$M477,0,1)))</f>
        <v>0</v>
      </c>
      <c r="CI125" s="371">
        <f>IF(OR(O125="NS",X125="NS",AG125="NS",AP125="NS",AY125="NS",CNGE_2026_M1_Secc1_Sub2!$S477="NS"),0,IF(AND(O125="NA",X125="NA",AG125="NA",AP125="NA",AY125="NA",CNGE_2026_M1_Secc1_Sub2!$S477="NA"),0,IF(SUM(O125,X125,AG125,AP125,AY125)&lt;=CNGE_2026_M1_Secc1_Sub2!$S477,0,1)))</f>
        <v>0</v>
      </c>
      <c r="CJ125" s="372">
        <f>IF(OR(P125="NS",Y125="NS",AH125="NS",AQ125="NS",AZ125="NS",CNGE_2026_M1_Secc1_Sub2!$Y477="NS"),0,IF(AND(P125="NA",Y125="NA",AH125="NA",AQ125="NA",AZ125="NA",CNGE_2026_M1_Secc1_Sub2!$Y477="NA"),0,IF(SUM(P125,Y125,AH125,AQ125,AZ125)&lt;=CNGE_2026_M1_Secc1_Sub2!$Y477,0,1)))</f>
        <v>0</v>
      </c>
      <c r="CK125" s="282">
        <f t="shared" si="55"/>
        <v>0</v>
      </c>
      <c r="CL125" s="283" t="str">
        <f>IF(CK125=0,"",
IF(SUM($CK$24:CK125)=1,CM125,
IF($CK$144&gt;SUM($CK$24:CK125),_xlfn.CONCAT(", ",CM125),
IF($CK$144=SUM($CK$24:CK125),_xlfn.CONCAT(" y ",CM125)))))</f>
        <v/>
      </c>
      <c r="CM125" s="33" t="s">
        <v>5323</v>
      </c>
      <c r="CN125" s="535">
        <f>SUM(CNGE_2026_M1_Secc1_Sub3!$Y165)</f>
        <v>0</v>
      </c>
      <c r="CO125" s="629" cm="1">
        <f t="array" aca="1" ref="CO125" ca="1">IF(OR(K125=" ",AND(EXACT(UPPER(TRIM(SUBSTITUTE(K125,CHAR(160)," "))),TRIM(SUBSTITUTE(K125,CHAR(160)," "))),SUMPRODUCT(--ISNUMBER(MATCH(MID(TRIM(SUBSTITUTE(K125,CHAR(160)," ")),ROW(INDIRECT("1:"&amp;LEN(TRIM(SUBSTITUTE(K125,CHAR(160)," "))))),1),{"A","B","C","D","E","F","G","H","I","J","K","L","M","N","O","P","Q","R","S","T","U","V","W","X","Y","Z","Ñ","0","1","2","3","4","5","6","7","8","9"," "},0)))=LEN(TRIM(SUBSTITUTE(K125,CHAR(160)," "))))),0,1)</f>
        <v>0</v>
      </c>
      <c r="CP125" s="629" cm="1">
        <f t="array" aca="1" ref="CP125" ca="1">IF(OR(T125=" ",AND(EXACT(UPPER(TRIM(SUBSTITUTE(T125,CHAR(160)," "))),TRIM(SUBSTITUTE(T125,CHAR(160)," "))),SUMPRODUCT(--ISNUMBER(MATCH(MID(TRIM(SUBSTITUTE(T125,CHAR(160)," ")),ROW(INDIRECT("1:"&amp;LEN(TRIM(SUBSTITUTE(T125,CHAR(160)," "))))),1),{"A","B","C","D","E","F","G","H","I","J","K","L","M","N","O","P","Q","R","S","T","U","V","W","X","Y","Z","Ñ","0","1","2","3","4","5","6","7","8","9"," "},0)))=LEN(TRIM(SUBSTITUTE(T125,CHAR(160)," "))))),0,1)</f>
        <v>0</v>
      </c>
      <c r="CQ125" s="629" cm="1">
        <f t="array" aca="1" ref="CQ125" ca="1">IF(OR(AC125=" ",AND(EXACT(UPPER(TRIM(SUBSTITUTE(AC125,CHAR(160)," "))),TRIM(SUBSTITUTE(AC125,CHAR(160)," "))),SUMPRODUCT(--ISNUMBER(MATCH(MID(TRIM(SUBSTITUTE(AC125,CHAR(160)," ")),ROW(INDIRECT("1:"&amp;LEN(TRIM(SUBSTITUTE(AC125,CHAR(160)," "))))),1),{"A","B","C","D","E","F","G","H","I","J","K","L","M","N","O","P","Q","R","S","T","U","V","W","X","Y","Z","Ñ","0","1","2","3","4","5","6","7","8","9"," "},0)))=LEN(TRIM(SUBSTITUTE(AC125,CHAR(160)," "))))),0,1)</f>
        <v>0</v>
      </c>
      <c r="CR125" s="629" cm="1">
        <f t="array" aca="1" ref="CR125" ca="1">IF(OR(AL125=" ",AND(EXACT(UPPER(TRIM(SUBSTITUTE(AL125,CHAR(160)," "))),TRIM(SUBSTITUTE(AL125,CHAR(160)," "))),SUMPRODUCT(--ISNUMBER(MATCH(MID(TRIM(SUBSTITUTE(AL125,CHAR(160)," ")),ROW(INDIRECT("1:"&amp;LEN(TRIM(SUBSTITUTE(AL125,CHAR(160)," "))))),1),{"A","B","C","D","E","F","G","H","I","J","K","L","M","N","O","P","Q","R","S","T","U","V","W","X","Y","Z","Ñ","0","1","2","3","4","5","6","7","8","9"," "},0)))=LEN(TRIM(SUBSTITUTE(AL125,CHAR(160)," "))))),0,1)</f>
        <v>0</v>
      </c>
      <c r="CS125" s="629" cm="1">
        <f t="array" aca="1" ref="CS125" ca="1">IF(OR(AU125=" ",AND(EXACT(UPPER(TRIM(SUBSTITUTE(AU125,CHAR(160)," "))),TRIM(SUBSTITUTE(AU125,CHAR(160)," "))),SUMPRODUCT(--ISNUMBER(MATCH(MID(TRIM(SUBSTITUTE(AU125,CHAR(160)," ")),ROW(INDIRECT("1:"&amp;LEN(TRIM(SUBSTITUTE(AU125,CHAR(160)," "))))),1),{"A","B","C","D","E","F","G","H","I","J","K","L","M","N","O","P","Q","R","S","T","U","V","W","X","Y","Z","Ñ","0","1","2","3","4","5","6","7","8","9"," "},0)))=LEN(TRIM(SUBSTITUTE(AU125,CHAR(160)," "))))),0,1)</f>
        <v>0</v>
      </c>
      <c r="CT125" s="634">
        <f t="shared" si="56"/>
        <v>0</v>
      </c>
      <c r="CU125" s="634">
        <f t="shared" si="57"/>
        <v>0</v>
      </c>
      <c r="CV125" s="634">
        <f t="shared" si="58"/>
        <v>0</v>
      </c>
      <c r="CW125" s="634">
        <f t="shared" si="59"/>
        <v>0</v>
      </c>
      <c r="CX125" s="634">
        <f t="shared" si="60"/>
        <v>0</v>
      </c>
      <c r="CY125" s="107"/>
      <c r="CZ125" s="107"/>
      <c r="DA125" s="107"/>
      <c r="DB125" s="107"/>
      <c r="DN125" s="107"/>
      <c r="DO125" s="107"/>
      <c r="DP125" s="107"/>
      <c r="DQ125" s="107"/>
      <c r="DR125" s="107"/>
      <c r="DS125" s="107"/>
      <c r="DT125" s="107"/>
      <c r="DU125" s="107"/>
      <c r="DV125" s="107"/>
      <c r="DY125"/>
    </row>
    <row r="126" spans="1:129" ht="15" customHeight="1">
      <c r="A126" s="128"/>
      <c r="C126" s="37" t="s">
        <v>5324</v>
      </c>
      <c r="D126" s="800" t="str">
        <f>IF(CNGE_2026_M1_Secc1_Sub1!$D143="","",CNGE_2026_M1_Secc1_Sub1!$D143)</f>
        <v/>
      </c>
      <c r="E126" s="723"/>
      <c r="F126" s="723"/>
      <c r="G126" s="724"/>
      <c r="H126" s="728"/>
      <c r="I126" s="714"/>
      <c r="J126" s="805"/>
      <c r="K126" s="847"/>
      <c r="L126" s="714"/>
      <c r="M126" s="805"/>
      <c r="N126" s="640"/>
      <c r="O126" s="638"/>
      <c r="P126" s="638"/>
      <c r="Q126" s="728"/>
      <c r="R126" s="714"/>
      <c r="S126" s="805"/>
      <c r="T126" s="847"/>
      <c r="U126" s="714"/>
      <c r="V126" s="805"/>
      <c r="W126" s="640"/>
      <c r="X126" s="638"/>
      <c r="Y126" s="638"/>
      <c r="Z126" s="728"/>
      <c r="AA126" s="714"/>
      <c r="AB126" s="805"/>
      <c r="AC126" s="847"/>
      <c r="AD126" s="714"/>
      <c r="AE126" s="805"/>
      <c r="AF126" s="640"/>
      <c r="AG126" s="638"/>
      <c r="AH126" s="638"/>
      <c r="AI126" s="728"/>
      <c r="AJ126" s="714"/>
      <c r="AK126" s="805"/>
      <c r="AL126" s="847"/>
      <c r="AM126" s="714"/>
      <c r="AN126" s="805"/>
      <c r="AO126" s="640"/>
      <c r="AP126" s="638"/>
      <c r="AQ126" s="638"/>
      <c r="AR126" s="728"/>
      <c r="AS126" s="714"/>
      <c r="AT126" s="805"/>
      <c r="AU126" s="847"/>
      <c r="AV126" s="714"/>
      <c r="AW126" s="805"/>
      <c r="AX126" s="640"/>
      <c r="AY126" s="638"/>
      <c r="AZ126" s="638"/>
      <c r="BB126">
        <f t="shared" si="32"/>
        <v>0</v>
      </c>
      <c r="BC126">
        <f t="shared" si="33"/>
        <v>0</v>
      </c>
      <c r="BD126">
        <f t="shared" si="34"/>
        <v>0</v>
      </c>
      <c r="BE126">
        <f t="shared" si="35"/>
        <v>0</v>
      </c>
      <c r="BF126">
        <f t="shared" si="36"/>
        <v>0</v>
      </c>
      <c r="BG126">
        <f t="shared" si="37"/>
        <v>0</v>
      </c>
      <c r="BH126">
        <f t="shared" si="38"/>
        <v>0</v>
      </c>
      <c r="BI126">
        <f t="shared" si="39"/>
        <v>0</v>
      </c>
      <c r="BJ126">
        <f t="shared" si="40"/>
        <v>0</v>
      </c>
      <c r="BK126">
        <f t="shared" si="41"/>
        <v>0</v>
      </c>
      <c r="BL126">
        <f t="shared" si="42"/>
        <v>0</v>
      </c>
      <c r="BM126">
        <f t="shared" si="43"/>
        <v>0</v>
      </c>
      <c r="BN126">
        <f t="shared" si="44"/>
        <v>0</v>
      </c>
      <c r="BO126">
        <f t="shared" si="45"/>
        <v>0</v>
      </c>
      <c r="BP126">
        <f t="shared" si="46"/>
        <v>0</v>
      </c>
      <c r="BQ126">
        <f t="shared" si="47"/>
        <v>0</v>
      </c>
      <c r="BR126">
        <f t="shared" si="48"/>
        <v>0</v>
      </c>
      <c r="BS126">
        <f t="shared" si="49"/>
        <v>0</v>
      </c>
      <c r="BT126">
        <f t="shared" si="50"/>
        <v>0</v>
      </c>
      <c r="BU126">
        <f t="shared" si="51"/>
        <v>0</v>
      </c>
      <c r="BV126" s="293">
        <f t="shared" si="52"/>
        <v>0</v>
      </c>
      <c r="BW126" s="352" t="str">
        <f>IF(BV126=0,"",
IF(SUM($BV$24:BV126)=1,BX126,
IF($BV$144&gt;SUM($BV$24:BV126),_xlfn.CONCAT(", ",BX126),
IF($BV$144=SUM($BV$24:BV126),_xlfn.CONCAT(" y ",BX126)))))</f>
        <v/>
      </c>
      <c r="BX126" s="120" t="s">
        <v>5325</v>
      </c>
      <c r="BY126" s="398">
        <f>IF(AND(CNGE_2026_M1_Secc1_Sub3!$S166&lt;&gt;"",CNGE_2026_M1_Secc1_Sub3!$S166&lt;&gt;1,COUNTA(H126:AZ126)&gt;0),1,0)</f>
        <v>0</v>
      </c>
      <c r="BZ126" s="290">
        <f t="shared" si="61"/>
        <v>0</v>
      </c>
      <c r="CA126" s="293">
        <f t="shared" si="53"/>
        <v>0</v>
      </c>
      <c r="CB126" s="283" t="str">
        <f>IF(CA126=0,"",
IF(SUM($CA$24:CA126)=1,CC126,
IF($CA$144&gt;SUM($CA$24:CA126),_xlfn.CONCAT(", ",CC126),
IF($CA$144=SUM($CA$24:CA126),_xlfn.CONCAT(" y ",CC126)))))</f>
        <v/>
      </c>
      <c r="CC126" s="33" t="s">
        <v>5325</v>
      </c>
      <c r="CD126" s="441">
        <f>IF(COUNTA(K126,T126,AC126,AL126,AU126)=SUM(CNGE_2026_M1_Secc1_Sub3!Y166),0,1)</f>
        <v>0</v>
      </c>
      <c r="CE126" s="282">
        <f t="shared" si="54"/>
        <v>0</v>
      </c>
      <c r="CF126" s="283" t="str">
        <f>IF(CE126=0,"",
IF(SUM($CE$24:CE126)=1,CG126,
IF($CE$144&gt;SUM($CE$24:CE126),_xlfn.CONCAT(", ",CG126),
IF($CE$144=SUM($CE$24:CE126),_xlfn.CONCAT(" y ",CG126)))))</f>
        <v/>
      </c>
      <c r="CG126" s="120" t="s">
        <v>5325</v>
      </c>
      <c r="CH126" s="370">
        <f>IF(OR(N126="NS",W126="NS",AF126="NS",AO126="NS",AX126="NS",CNGE_2026_M1_Secc1_Sub2!$M478="NS"),0,IF(AND(N126="NA",W126="NA",AF126="NA",AO126="NA",AX126="NA",CNGE_2026_M1_Secc1_Sub2!$M478="NA"),0,IF(SUM(N126,W126,AF126,AO126,AX126)&lt;=CNGE_2026_M1_Secc1_Sub2!$M478,0,1)))</f>
        <v>0</v>
      </c>
      <c r="CI126" s="371">
        <f>IF(OR(O126="NS",X126="NS",AG126="NS",AP126="NS",AY126="NS",CNGE_2026_M1_Secc1_Sub2!$S478="NS"),0,IF(AND(O126="NA",X126="NA",AG126="NA",AP126="NA",AY126="NA",CNGE_2026_M1_Secc1_Sub2!$S478="NA"),0,IF(SUM(O126,X126,AG126,AP126,AY126)&lt;=CNGE_2026_M1_Secc1_Sub2!$S478,0,1)))</f>
        <v>0</v>
      </c>
      <c r="CJ126" s="372">
        <f>IF(OR(P126="NS",Y126="NS",AH126="NS",AQ126="NS",AZ126="NS",CNGE_2026_M1_Secc1_Sub2!$Y478="NS"),0,IF(AND(P126="NA",Y126="NA",AH126="NA",AQ126="NA",AZ126="NA",CNGE_2026_M1_Secc1_Sub2!$Y478="NA"),0,IF(SUM(P126,Y126,AH126,AQ126,AZ126)&lt;=CNGE_2026_M1_Secc1_Sub2!$Y478,0,1)))</f>
        <v>0</v>
      </c>
      <c r="CK126" s="282">
        <f t="shared" si="55"/>
        <v>0</v>
      </c>
      <c r="CL126" s="283" t="str">
        <f>IF(CK126=0,"",
IF(SUM($CK$24:CK126)=1,CM126,
IF($CK$144&gt;SUM($CK$24:CK126),_xlfn.CONCAT(", ",CM126),
IF($CK$144=SUM($CK$24:CK126),_xlfn.CONCAT(" y ",CM126)))))</f>
        <v/>
      </c>
      <c r="CM126" s="33" t="s">
        <v>5325</v>
      </c>
      <c r="CN126" s="535">
        <f>SUM(CNGE_2026_M1_Secc1_Sub3!$Y166)</f>
        <v>0</v>
      </c>
      <c r="CO126" s="629" cm="1">
        <f t="array" aca="1" ref="CO126" ca="1">IF(OR(K126=" ",AND(EXACT(UPPER(TRIM(SUBSTITUTE(K126,CHAR(160)," "))),TRIM(SUBSTITUTE(K126,CHAR(160)," "))),SUMPRODUCT(--ISNUMBER(MATCH(MID(TRIM(SUBSTITUTE(K126,CHAR(160)," ")),ROW(INDIRECT("1:"&amp;LEN(TRIM(SUBSTITUTE(K126,CHAR(160)," "))))),1),{"A","B","C","D","E","F","G","H","I","J","K","L","M","N","O","P","Q","R","S","T","U","V","W","X","Y","Z","Ñ","0","1","2","3","4","5","6","7","8","9"," "},0)))=LEN(TRIM(SUBSTITUTE(K126,CHAR(160)," "))))),0,1)</f>
        <v>0</v>
      </c>
      <c r="CP126" s="629" cm="1">
        <f t="array" aca="1" ref="CP126" ca="1">IF(OR(T126=" ",AND(EXACT(UPPER(TRIM(SUBSTITUTE(T126,CHAR(160)," "))),TRIM(SUBSTITUTE(T126,CHAR(160)," "))),SUMPRODUCT(--ISNUMBER(MATCH(MID(TRIM(SUBSTITUTE(T126,CHAR(160)," ")),ROW(INDIRECT("1:"&amp;LEN(TRIM(SUBSTITUTE(T126,CHAR(160)," "))))),1),{"A","B","C","D","E","F","G","H","I","J","K","L","M","N","O","P","Q","R","S","T","U","V","W","X","Y","Z","Ñ","0","1","2","3","4","5","6","7","8","9"," "},0)))=LEN(TRIM(SUBSTITUTE(T126,CHAR(160)," "))))),0,1)</f>
        <v>0</v>
      </c>
      <c r="CQ126" s="629" cm="1">
        <f t="array" aca="1" ref="CQ126" ca="1">IF(OR(AC126=" ",AND(EXACT(UPPER(TRIM(SUBSTITUTE(AC126,CHAR(160)," "))),TRIM(SUBSTITUTE(AC126,CHAR(160)," "))),SUMPRODUCT(--ISNUMBER(MATCH(MID(TRIM(SUBSTITUTE(AC126,CHAR(160)," ")),ROW(INDIRECT("1:"&amp;LEN(TRIM(SUBSTITUTE(AC126,CHAR(160)," "))))),1),{"A","B","C","D","E","F","G","H","I","J","K","L","M","N","O","P","Q","R","S","T","U","V","W","X","Y","Z","Ñ","0","1","2","3","4","5","6","7","8","9"," "},0)))=LEN(TRIM(SUBSTITUTE(AC126,CHAR(160)," "))))),0,1)</f>
        <v>0</v>
      </c>
      <c r="CR126" s="629" cm="1">
        <f t="array" aca="1" ref="CR126" ca="1">IF(OR(AL126=" ",AND(EXACT(UPPER(TRIM(SUBSTITUTE(AL126,CHAR(160)," "))),TRIM(SUBSTITUTE(AL126,CHAR(160)," "))),SUMPRODUCT(--ISNUMBER(MATCH(MID(TRIM(SUBSTITUTE(AL126,CHAR(160)," ")),ROW(INDIRECT("1:"&amp;LEN(TRIM(SUBSTITUTE(AL126,CHAR(160)," "))))),1),{"A","B","C","D","E","F","G","H","I","J","K","L","M","N","O","P","Q","R","S","T","U","V","W","X","Y","Z","Ñ","0","1","2","3","4","5","6","7","8","9"," "},0)))=LEN(TRIM(SUBSTITUTE(AL126,CHAR(160)," "))))),0,1)</f>
        <v>0</v>
      </c>
      <c r="CS126" s="629" cm="1">
        <f t="array" aca="1" ref="CS126" ca="1">IF(OR(AU126=" ",AND(EXACT(UPPER(TRIM(SUBSTITUTE(AU126,CHAR(160)," "))),TRIM(SUBSTITUTE(AU126,CHAR(160)," "))),SUMPRODUCT(--ISNUMBER(MATCH(MID(TRIM(SUBSTITUTE(AU126,CHAR(160)," ")),ROW(INDIRECT("1:"&amp;LEN(TRIM(SUBSTITUTE(AU126,CHAR(160)," "))))),1),{"A","B","C","D","E","F","G","H","I","J","K","L","M","N","O","P","Q","R","S","T","U","V","W","X","Y","Z","Ñ","0","1","2","3","4","5","6","7","8","9"," "},0)))=LEN(TRIM(SUBSTITUTE(AU126,CHAR(160)," "))))),0,1)</f>
        <v>0</v>
      </c>
      <c r="CT126" s="634">
        <f t="shared" si="56"/>
        <v>0</v>
      </c>
      <c r="CU126" s="634">
        <f t="shared" si="57"/>
        <v>0</v>
      </c>
      <c r="CV126" s="634">
        <f t="shared" si="58"/>
        <v>0</v>
      </c>
      <c r="CW126" s="634">
        <f t="shared" si="59"/>
        <v>0</v>
      </c>
      <c r="CX126" s="634">
        <f t="shared" si="60"/>
        <v>0</v>
      </c>
      <c r="CY126" s="107"/>
      <c r="CZ126" s="107"/>
      <c r="DA126" s="107"/>
      <c r="DB126" s="107"/>
      <c r="DN126" s="107"/>
      <c r="DO126" s="107"/>
      <c r="DP126" s="107"/>
      <c r="DQ126" s="107"/>
      <c r="DR126" s="107"/>
      <c r="DS126" s="107"/>
      <c r="DT126" s="107"/>
      <c r="DU126" s="107"/>
      <c r="DV126" s="107"/>
      <c r="DY126"/>
    </row>
    <row r="127" spans="1:129" ht="15" customHeight="1">
      <c r="A127" s="128"/>
      <c r="C127" s="37" t="s">
        <v>5326</v>
      </c>
      <c r="D127" s="800" t="str">
        <f>IF(CNGE_2026_M1_Secc1_Sub1!$D144="","",CNGE_2026_M1_Secc1_Sub1!$D144)</f>
        <v/>
      </c>
      <c r="E127" s="723"/>
      <c r="F127" s="723"/>
      <c r="G127" s="724"/>
      <c r="H127" s="728"/>
      <c r="I127" s="714"/>
      <c r="J127" s="805"/>
      <c r="K127" s="847"/>
      <c r="L127" s="714"/>
      <c r="M127" s="805"/>
      <c r="N127" s="640"/>
      <c r="O127" s="638"/>
      <c r="P127" s="638"/>
      <c r="Q127" s="728"/>
      <c r="R127" s="714"/>
      <c r="S127" s="805"/>
      <c r="T127" s="847"/>
      <c r="U127" s="714"/>
      <c r="V127" s="805"/>
      <c r="W127" s="640"/>
      <c r="X127" s="638"/>
      <c r="Y127" s="638"/>
      <c r="Z127" s="728"/>
      <c r="AA127" s="714"/>
      <c r="AB127" s="805"/>
      <c r="AC127" s="847"/>
      <c r="AD127" s="714"/>
      <c r="AE127" s="805"/>
      <c r="AF127" s="640"/>
      <c r="AG127" s="638"/>
      <c r="AH127" s="638"/>
      <c r="AI127" s="728"/>
      <c r="AJ127" s="714"/>
      <c r="AK127" s="805"/>
      <c r="AL127" s="847"/>
      <c r="AM127" s="714"/>
      <c r="AN127" s="805"/>
      <c r="AO127" s="640"/>
      <c r="AP127" s="638"/>
      <c r="AQ127" s="638"/>
      <c r="AR127" s="728"/>
      <c r="AS127" s="714"/>
      <c r="AT127" s="805"/>
      <c r="AU127" s="847"/>
      <c r="AV127" s="714"/>
      <c r="AW127" s="805"/>
      <c r="AX127" s="640"/>
      <c r="AY127" s="638"/>
      <c r="AZ127" s="638"/>
      <c r="BB127">
        <f t="shared" si="32"/>
        <v>0</v>
      </c>
      <c r="BC127">
        <f t="shared" si="33"/>
        <v>0</v>
      </c>
      <c r="BD127">
        <f t="shared" si="34"/>
        <v>0</v>
      </c>
      <c r="BE127">
        <f t="shared" si="35"/>
        <v>0</v>
      </c>
      <c r="BF127">
        <f t="shared" si="36"/>
        <v>0</v>
      </c>
      <c r="BG127">
        <f t="shared" si="37"/>
        <v>0</v>
      </c>
      <c r="BH127">
        <f t="shared" si="38"/>
        <v>0</v>
      </c>
      <c r="BI127">
        <f t="shared" si="39"/>
        <v>0</v>
      </c>
      <c r="BJ127">
        <f t="shared" si="40"/>
        <v>0</v>
      </c>
      <c r="BK127">
        <f t="shared" si="41"/>
        <v>0</v>
      </c>
      <c r="BL127">
        <f t="shared" si="42"/>
        <v>0</v>
      </c>
      <c r="BM127">
        <f t="shared" si="43"/>
        <v>0</v>
      </c>
      <c r="BN127">
        <f t="shared" si="44"/>
        <v>0</v>
      </c>
      <c r="BO127">
        <f t="shared" si="45"/>
        <v>0</v>
      </c>
      <c r="BP127">
        <f t="shared" si="46"/>
        <v>0</v>
      </c>
      <c r="BQ127">
        <f t="shared" si="47"/>
        <v>0</v>
      </c>
      <c r="BR127">
        <f t="shared" si="48"/>
        <v>0</v>
      </c>
      <c r="BS127">
        <f t="shared" si="49"/>
        <v>0</v>
      </c>
      <c r="BT127">
        <f t="shared" si="50"/>
        <v>0</v>
      </c>
      <c r="BU127">
        <f t="shared" si="51"/>
        <v>0</v>
      </c>
      <c r="BV127" s="293">
        <f t="shared" si="52"/>
        <v>0</v>
      </c>
      <c r="BW127" s="352" t="str">
        <f>IF(BV127=0,"",
IF(SUM($BV$24:BV127)=1,BX127,
IF($BV$144&gt;SUM($BV$24:BV127),_xlfn.CONCAT(", ",BX127),
IF($BV$144=SUM($BV$24:BV127),_xlfn.CONCAT(" y ",BX127)))))</f>
        <v/>
      </c>
      <c r="BX127" s="120" t="s">
        <v>5327</v>
      </c>
      <c r="BY127" s="398">
        <f>IF(AND(CNGE_2026_M1_Secc1_Sub3!$S167&lt;&gt;"",CNGE_2026_M1_Secc1_Sub3!$S167&lt;&gt;1,COUNTA(H127:AZ127)&gt;0),1,0)</f>
        <v>0</v>
      </c>
      <c r="BZ127" s="290">
        <f t="shared" si="61"/>
        <v>0</v>
      </c>
      <c r="CA127" s="293">
        <f t="shared" si="53"/>
        <v>0</v>
      </c>
      <c r="CB127" s="283" t="str">
        <f>IF(CA127=0,"",
IF(SUM($CA$24:CA127)=1,CC127,
IF($CA$144&gt;SUM($CA$24:CA127),_xlfn.CONCAT(", ",CC127),
IF($CA$144=SUM($CA$24:CA127),_xlfn.CONCAT(" y ",CC127)))))</f>
        <v/>
      </c>
      <c r="CC127" s="33" t="s">
        <v>5327</v>
      </c>
      <c r="CD127" s="441">
        <f>IF(COUNTA(K127,T127,AC127,AL127,AU127)=SUM(CNGE_2026_M1_Secc1_Sub3!Y167),0,1)</f>
        <v>0</v>
      </c>
      <c r="CE127" s="282">
        <f t="shared" si="54"/>
        <v>0</v>
      </c>
      <c r="CF127" s="283" t="str">
        <f>IF(CE127=0,"",
IF(SUM($CE$24:CE127)=1,CG127,
IF($CE$144&gt;SUM($CE$24:CE127),_xlfn.CONCAT(", ",CG127),
IF($CE$144=SUM($CE$24:CE127),_xlfn.CONCAT(" y ",CG127)))))</f>
        <v/>
      </c>
      <c r="CG127" s="120" t="s">
        <v>5327</v>
      </c>
      <c r="CH127" s="370">
        <f>IF(OR(N127="NS",W127="NS",AF127="NS",AO127="NS",AX127="NS",CNGE_2026_M1_Secc1_Sub2!$M479="NS"),0,IF(AND(N127="NA",W127="NA",AF127="NA",AO127="NA",AX127="NA",CNGE_2026_M1_Secc1_Sub2!$M479="NA"),0,IF(SUM(N127,W127,AF127,AO127,AX127)&lt;=CNGE_2026_M1_Secc1_Sub2!$M479,0,1)))</f>
        <v>0</v>
      </c>
      <c r="CI127" s="371">
        <f>IF(OR(O127="NS",X127="NS",AG127="NS",AP127="NS",AY127="NS",CNGE_2026_M1_Secc1_Sub2!$S479="NS"),0,IF(AND(O127="NA",X127="NA",AG127="NA",AP127="NA",AY127="NA",CNGE_2026_M1_Secc1_Sub2!$S479="NA"),0,IF(SUM(O127,X127,AG127,AP127,AY127)&lt;=CNGE_2026_M1_Secc1_Sub2!$S479,0,1)))</f>
        <v>0</v>
      </c>
      <c r="CJ127" s="372">
        <f>IF(OR(P127="NS",Y127="NS",AH127="NS",AQ127="NS",AZ127="NS",CNGE_2026_M1_Secc1_Sub2!$Y479="NS"),0,IF(AND(P127="NA",Y127="NA",AH127="NA",AQ127="NA",AZ127="NA",CNGE_2026_M1_Secc1_Sub2!$Y479="NA"),0,IF(SUM(P127,Y127,AH127,AQ127,AZ127)&lt;=CNGE_2026_M1_Secc1_Sub2!$Y479,0,1)))</f>
        <v>0</v>
      </c>
      <c r="CK127" s="282">
        <f t="shared" si="55"/>
        <v>0</v>
      </c>
      <c r="CL127" s="283" t="str">
        <f>IF(CK127=0,"",
IF(SUM($CK$24:CK127)=1,CM127,
IF($CK$144&gt;SUM($CK$24:CK127),_xlfn.CONCAT(", ",CM127),
IF($CK$144=SUM($CK$24:CK127),_xlfn.CONCAT(" y ",CM127)))))</f>
        <v/>
      </c>
      <c r="CM127" s="33" t="s">
        <v>5327</v>
      </c>
      <c r="CN127" s="535">
        <f>SUM(CNGE_2026_M1_Secc1_Sub3!$Y167)</f>
        <v>0</v>
      </c>
      <c r="CO127" s="629" cm="1">
        <f t="array" aca="1" ref="CO127" ca="1">IF(OR(K127=" ",AND(EXACT(UPPER(TRIM(SUBSTITUTE(K127,CHAR(160)," "))),TRIM(SUBSTITUTE(K127,CHAR(160)," "))),SUMPRODUCT(--ISNUMBER(MATCH(MID(TRIM(SUBSTITUTE(K127,CHAR(160)," ")),ROW(INDIRECT("1:"&amp;LEN(TRIM(SUBSTITUTE(K127,CHAR(160)," "))))),1),{"A","B","C","D","E","F","G","H","I","J","K","L","M","N","O","P","Q","R","S","T","U","V","W","X","Y","Z","Ñ","0","1","2","3","4","5","6","7","8","9"," "},0)))=LEN(TRIM(SUBSTITUTE(K127,CHAR(160)," "))))),0,1)</f>
        <v>0</v>
      </c>
      <c r="CP127" s="629" cm="1">
        <f t="array" aca="1" ref="CP127" ca="1">IF(OR(T127=" ",AND(EXACT(UPPER(TRIM(SUBSTITUTE(T127,CHAR(160)," "))),TRIM(SUBSTITUTE(T127,CHAR(160)," "))),SUMPRODUCT(--ISNUMBER(MATCH(MID(TRIM(SUBSTITUTE(T127,CHAR(160)," ")),ROW(INDIRECT("1:"&amp;LEN(TRIM(SUBSTITUTE(T127,CHAR(160)," "))))),1),{"A","B","C","D","E","F","G","H","I","J","K","L","M","N","O","P","Q","R","S","T","U","V","W","X","Y","Z","Ñ","0","1","2","3","4","5","6","7","8","9"," "},0)))=LEN(TRIM(SUBSTITUTE(T127,CHAR(160)," "))))),0,1)</f>
        <v>0</v>
      </c>
      <c r="CQ127" s="629" cm="1">
        <f t="array" aca="1" ref="CQ127" ca="1">IF(OR(AC127=" ",AND(EXACT(UPPER(TRIM(SUBSTITUTE(AC127,CHAR(160)," "))),TRIM(SUBSTITUTE(AC127,CHAR(160)," "))),SUMPRODUCT(--ISNUMBER(MATCH(MID(TRIM(SUBSTITUTE(AC127,CHAR(160)," ")),ROW(INDIRECT("1:"&amp;LEN(TRIM(SUBSTITUTE(AC127,CHAR(160)," "))))),1),{"A","B","C","D","E","F","G","H","I","J","K","L","M","N","O","P","Q","R","S","T","U","V","W","X","Y","Z","Ñ","0","1","2","3","4","5","6","7","8","9"," "},0)))=LEN(TRIM(SUBSTITUTE(AC127,CHAR(160)," "))))),0,1)</f>
        <v>0</v>
      </c>
      <c r="CR127" s="629" cm="1">
        <f t="array" aca="1" ref="CR127" ca="1">IF(OR(AL127=" ",AND(EXACT(UPPER(TRIM(SUBSTITUTE(AL127,CHAR(160)," "))),TRIM(SUBSTITUTE(AL127,CHAR(160)," "))),SUMPRODUCT(--ISNUMBER(MATCH(MID(TRIM(SUBSTITUTE(AL127,CHAR(160)," ")),ROW(INDIRECT("1:"&amp;LEN(TRIM(SUBSTITUTE(AL127,CHAR(160)," "))))),1),{"A","B","C","D","E","F","G","H","I","J","K","L","M","N","O","P","Q","R","S","T","U","V","W","X","Y","Z","Ñ","0","1","2","3","4","5","6","7","8","9"," "},0)))=LEN(TRIM(SUBSTITUTE(AL127,CHAR(160)," "))))),0,1)</f>
        <v>0</v>
      </c>
      <c r="CS127" s="629" cm="1">
        <f t="array" aca="1" ref="CS127" ca="1">IF(OR(AU127=" ",AND(EXACT(UPPER(TRIM(SUBSTITUTE(AU127,CHAR(160)," "))),TRIM(SUBSTITUTE(AU127,CHAR(160)," "))),SUMPRODUCT(--ISNUMBER(MATCH(MID(TRIM(SUBSTITUTE(AU127,CHAR(160)," ")),ROW(INDIRECT("1:"&amp;LEN(TRIM(SUBSTITUTE(AU127,CHAR(160)," "))))),1),{"A","B","C","D","E","F","G","H","I","J","K","L","M","N","O","P","Q","R","S","T","U","V","W","X","Y","Z","Ñ","0","1","2","3","4","5","6","7","8","9"," "},0)))=LEN(TRIM(SUBSTITUTE(AU127,CHAR(160)," "))))),0,1)</f>
        <v>0</v>
      </c>
      <c r="CT127" s="634">
        <f t="shared" si="56"/>
        <v>0</v>
      </c>
      <c r="CU127" s="634">
        <f t="shared" si="57"/>
        <v>0</v>
      </c>
      <c r="CV127" s="634">
        <f t="shared" si="58"/>
        <v>0</v>
      </c>
      <c r="CW127" s="634">
        <f t="shared" si="59"/>
        <v>0</v>
      </c>
      <c r="CX127" s="634">
        <f t="shared" si="60"/>
        <v>0</v>
      </c>
      <c r="CY127" s="107"/>
      <c r="CZ127" s="107"/>
      <c r="DA127" s="107"/>
      <c r="DB127" s="107"/>
      <c r="DN127" s="107"/>
      <c r="DO127" s="107"/>
      <c r="DP127" s="107"/>
      <c r="DQ127" s="107"/>
      <c r="DR127" s="107"/>
      <c r="DS127" s="107"/>
      <c r="DT127" s="107"/>
      <c r="DU127" s="107"/>
      <c r="DV127" s="107"/>
      <c r="DY127"/>
    </row>
    <row r="128" spans="1:129" ht="15" customHeight="1">
      <c r="A128" s="128"/>
      <c r="C128" s="37" t="s">
        <v>5328</v>
      </c>
      <c r="D128" s="800" t="str">
        <f>IF(CNGE_2026_M1_Secc1_Sub1!$D145="","",CNGE_2026_M1_Secc1_Sub1!$D145)</f>
        <v/>
      </c>
      <c r="E128" s="723"/>
      <c r="F128" s="723"/>
      <c r="G128" s="724"/>
      <c r="H128" s="728"/>
      <c r="I128" s="714"/>
      <c r="J128" s="805"/>
      <c r="K128" s="847"/>
      <c r="L128" s="714"/>
      <c r="M128" s="805"/>
      <c r="N128" s="640"/>
      <c r="O128" s="638"/>
      <c r="P128" s="638"/>
      <c r="Q128" s="728"/>
      <c r="R128" s="714"/>
      <c r="S128" s="805"/>
      <c r="T128" s="847"/>
      <c r="U128" s="714"/>
      <c r="V128" s="805"/>
      <c r="W128" s="640"/>
      <c r="X128" s="638"/>
      <c r="Y128" s="638"/>
      <c r="Z128" s="728"/>
      <c r="AA128" s="714"/>
      <c r="AB128" s="805"/>
      <c r="AC128" s="847"/>
      <c r="AD128" s="714"/>
      <c r="AE128" s="805"/>
      <c r="AF128" s="640"/>
      <c r="AG128" s="638"/>
      <c r="AH128" s="638"/>
      <c r="AI128" s="728"/>
      <c r="AJ128" s="714"/>
      <c r="AK128" s="805"/>
      <c r="AL128" s="847"/>
      <c r="AM128" s="714"/>
      <c r="AN128" s="805"/>
      <c r="AO128" s="640"/>
      <c r="AP128" s="638"/>
      <c r="AQ128" s="638"/>
      <c r="AR128" s="728"/>
      <c r="AS128" s="714"/>
      <c r="AT128" s="805"/>
      <c r="AU128" s="847"/>
      <c r="AV128" s="714"/>
      <c r="AW128" s="805"/>
      <c r="AX128" s="640"/>
      <c r="AY128" s="638"/>
      <c r="AZ128" s="638"/>
      <c r="BB128">
        <f t="shared" si="32"/>
        <v>0</v>
      </c>
      <c r="BC128">
        <f t="shared" si="33"/>
        <v>0</v>
      </c>
      <c r="BD128">
        <f t="shared" si="34"/>
        <v>0</v>
      </c>
      <c r="BE128">
        <f t="shared" si="35"/>
        <v>0</v>
      </c>
      <c r="BF128">
        <f t="shared" si="36"/>
        <v>0</v>
      </c>
      <c r="BG128">
        <f t="shared" si="37"/>
        <v>0</v>
      </c>
      <c r="BH128">
        <f t="shared" si="38"/>
        <v>0</v>
      </c>
      <c r="BI128">
        <f t="shared" si="39"/>
        <v>0</v>
      </c>
      <c r="BJ128">
        <f t="shared" si="40"/>
        <v>0</v>
      </c>
      <c r="BK128">
        <f t="shared" si="41"/>
        <v>0</v>
      </c>
      <c r="BL128">
        <f t="shared" si="42"/>
        <v>0</v>
      </c>
      <c r="BM128">
        <f t="shared" si="43"/>
        <v>0</v>
      </c>
      <c r="BN128">
        <f t="shared" si="44"/>
        <v>0</v>
      </c>
      <c r="BO128">
        <f t="shared" si="45"/>
        <v>0</v>
      </c>
      <c r="BP128">
        <f t="shared" si="46"/>
        <v>0</v>
      </c>
      <c r="BQ128">
        <f t="shared" si="47"/>
        <v>0</v>
      </c>
      <c r="BR128">
        <f t="shared" si="48"/>
        <v>0</v>
      </c>
      <c r="BS128">
        <f t="shared" si="49"/>
        <v>0</v>
      </c>
      <c r="BT128">
        <f t="shared" si="50"/>
        <v>0</v>
      </c>
      <c r="BU128">
        <f t="shared" si="51"/>
        <v>0</v>
      </c>
      <c r="BV128" s="293">
        <f t="shared" si="52"/>
        <v>0</v>
      </c>
      <c r="BW128" s="352" t="str">
        <f>IF(BV128=0,"",
IF(SUM($BV$24:BV128)=1,BX128,
IF($BV$144&gt;SUM($BV$24:BV128),_xlfn.CONCAT(", ",BX128),
IF($BV$144=SUM($BV$24:BV128),_xlfn.CONCAT(" y ",BX128)))))</f>
        <v/>
      </c>
      <c r="BX128" s="120" t="s">
        <v>5329</v>
      </c>
      <c r="BY128" s="398">
        <f>IF(AND(CNGE_2026_M1_Secc1_Sub3!$S168&lt;&gt;"",CNGE_2026_M1_Secc1_Sub3!$S168&lt;&gt;1,COUNTA(H128:AZ128)&gt;0),1,0)</f>
        <v>0</v>
      </c>
      <c r="BZ128" s="290">
        <f t="shared" si="61"/>
        <v>0</v>
      </c>
      <c r="CA128" s="293">
        <f t="shared" si="53"/>
        <v>0</v>
      </c>
      <c r="CB128" s="283" t="str">
        <f>IF(CA128=0,"",
IF(SUM($CA$24:CA128)=1,CC128,
IF($CA$144&gt;SUM($CA$24:CA128),_xlfn.CONCAT(", ",CC128),
IF($CA$144=SUM($CA$24:CA128),_xlfn.CONCAT(" y ",CC128)))))</f>
        <v/>
      </c>
      <c r="CC128" s="33" t="s">
        <v>5329</v>
      </c>
      <c r="CD128" s="441">
        <f>IF(COUNTA(K128,T128,AC128,AL128,AU128)=SUM(CNGE_2026_M1_Secc1_Sub3!Y168),0,1)</f>
        <v>0</v>
      </c>
      <c r="CE128" s="282">
        <f t="shared" si="54"/>
        <v>0</v>
      </c>
      <c r="CF128" s="283" t="str">
        <f>IF(CE128=0,"",
IF(SUM($CE$24:CE128)=1,CG128,
IF($CE$144&gt;SUM($CE$24:CE128),_xlfn.CONCAT(", ",CG128),
IF($CE$144=SUM($CE$24:CE128),_xlfn.CONCAT(" y ",CG128)))))</f>
        <v/>
      </c>
      <c r="CG128" s="120" t="s">
        <v>5329</v>
      </c>
      <c r="CH128" s="370">
        <f>IF(OR(N128="NS",W128="NS",AF128="NS",AO128="NS",AX128="NS",CNGE_2026_M1_Secc1_Sub2!$M480="NS"),0,IF(AND(N128="NA",W128="NA",AF128="NA",AO128="NA",AX128="NA",CNGE_2026_M1_Secc1_Sub2!$M480="NA"),0,IF(SUM(N128,W128,AF128,AO128,AX128)&lt;=CNGE_2026_M1_Secc1_Sub2!$M480,0,1)))</f>
        <v>0</v>
      </c>
      <c r="CI128" s="371">
        <f>IF(OR(O128="NS",X128="NS",AG128="NS",AP128="NS",AY128="NS",CNGE_2026_M1_Secc1_Sub2!$S480="NS"),0,IF(AND(O128="NA",X128="NA",AG128="NA",AP128="NA",AY128="NA",CNGE_2026_M1_Secc1_Sub2!$S480="NA"),0,IF(SUM(O128,X128,AG128,AP128,AY128)&lt;=CNGE_2026_M1_Secc1_Sub2!$S480,0,1)))</f>
        <v>0</v>
      </c>
      <c r="CJ128" s="372">
        <f>IF(OR(P128="NS",Y128="NS",AH128="NS",AQ128="NS",AZ128="NS",CNGE_2026_M1_Secc1_Sub2!$Y480="NS"),0,IF(AND(P128="NA",Y128="NA",AH128="NA",AQ128="NA",AZ128="NA",CNGE_2026_M1_Secc1_Sub2!$Y480="NA"),0,IF(SUM(P128,Y128,AH128,AQ128,AZ128)&lt;=CNGE_2026_M1_Secc1_Sub2!$Y480,0,1)))</f>
        <v>0</v>
      </c>
      <c r="CK128" s="282">
        <f t="shared" si="55"/>
        <v>0</v>
      </c>
      <c r="CL128" s="283" t="str">
        <f>IF(CK128=0,"",
IF(SUM($CK$24:CK128)=1,CM128,
IF($CK$144&gt;SUM($CK$24:CK128),_xlfn.CONCAT(", ",CM128),
IF($CK$144=SUM($CK$24:CK128),_xlfn.CONCAT(" y ",CM128)))))</f>
        <v/>
      </c>
      <c r="CM128" s="33" t="s">
        <v>5329</v>
      </c>
      <c r="CN128" s="535">
        <f>SUM(CNGE_2026_M1_Secc1_Sub3!$Y168)</f>
        <v>0</v>
      </c>
      <c r="CO128" s="629" cm="1">
        <f t="array" aca="1" ref="CO128" ca="1">IF(OR(K128=" ",AND(EXACT(UPPER(TRIM(SUBSTITUTE(K128,CHAR(160)," "))),TRIM(SUBSTITUTE(K128,CHAR(160)," "))),SUMPRODUCT(--ISNUMBER(MATCH(MID(TRIM(SUBSTITUTE(K128,CHAR(160)," ")),ROW(INDIRECT("1:"&amp;LEN(TRIM(SUBSTITUTE(K128,CHAR(160)," "))))),1),{"A","B","C","D","E","F","G","H","I","J","K","L","M","N","O","P","Q","R","S","T","U","V","W","X","Y","Z","Ñ","0","1","2","3","4","5","6","7","8","9"," "},0)))=LEN(TRIM(SUBSTITUTE(K128,CHAR(160)," "))))),0,1)</f>
        <v>0</v>
      </c>
      <c r="CP128" s="629" cm="1">
        <f t="array" aca="1" ref="CP128" ca="1">IF(OR(T128=" ",AND(EXACT(UPPER(TRIM(SUBSTITUTE(T128,CHAR(160)," "))),TRIM(SUBSTITUTE(T128,CHAR(160)," "))),SUMPRODUCT(--ISNUMBER(MATCH(MID(TRIM(SUBSTITUTE(T128,CHAR(160)," ")),ROW(INDIRECT("1:"&amp;LEN(TRIM(SUBSTITUTE(T128,CHAR(160)," "))))),1),{"A","B","C","D","E","F","G","H","I","J","K","L","M","N","O","P","Q","R","S","T","U","V","W","X","Y","Z","Ñ","0","1","2","3","4","5","6","7","8","9"," "},0)))=LEN(TRIM(SUBSTITUTE(T128,CHAR(160)," "))))),0,1)</f>
        <v>0</v>
      </c>
      <c r="CQ128" s="629" cm="1">
        <f t="array" aca="1" ref="CQ128" ca="1">IF(OR(AC128=" ",AND(EXACT(UPPER(TRIM(SUBSTITUTE(AC128,CHAR(160)," "))),TRIM(SUBSTITUTE(AC128,CHAR(160)," "))),SUMPRODUCT(--ISNUMBER(MATCH(MID(TRIM(SUBSTITUTE(AC128,CHAR(160)," ")),ROW(INDIRECT("1:"&amp;LEN(TRIM(SUBSTITUTE(AC128,CHAR(160)," "))))),1),{"A","B","C","D","E","F","G","H","I","J","K","L","M","N","O","P","Q","R","S","T","U","V","W","X","Y","Z","Ñ","0","1","2","3","4","5","6","7","8","9"," "},0)))=LEN(TRIM(SUBSTITUTE(AC128,CHAR(160)," "))))),0,1)</f>
        <v>0</v>
      </c>
      <c r="CR128" s="629" cm="1">
        <f t="array" aca="1" ref="CR128" ca="1">IF(OR(AL128=" ",AND(EXACT(UPPER(TRIM(SUBSTITUTE(AL128,CHAR(160)," "))),TRIM(SUBSTITUTE(AL128,CHAR(160)," "))),SUMPRODUCT(--ISNUMBER(MATCH(MID(TRIM(SUBSTITUTE(AL128,CHAR(160)," ")),ROW(INDIRECT("1:"&amp;LEN(TRIM(SUBSTITUTE(AL128,CHAR(160)," "))))),1),{"A","B","C","D","E","F","G","H","I","J","K","L","M","N","O","P","Q","R","S","T","U","V","W","X","Y","Z","Ñ","0","1","2","3","4","5","6","7","8","9"," "},0)))=LEN(TRIM(SUBSTITUTE(AL128,CHAR(160)," "))))),0,1)</f>
        <v>0</v>
      </c>
      <c r="CS128" s="629" cm="1">
        <f t="array" aca="1" ref="CS128" ca="1">IF(OR(AU128=" ",AND(EXACT(UPPER(TRIM(SUBSTITUTE(AU128,CHAR(160)," "))),TRIM(SUBSTITUTE(AU128,CHAR(160)," "))),SUMPRODUCT(--ISNUMBER(MATCH(MID(TRIM(SUBSTITUTE(AU128,CHAR(160)," ")),ROW(INDIRECT("1:"&amp;LEN(TRIM(SUBSTITUTE(AU128,CHAR(160)," "))))),1),{"A","B","C","D","E","F","G","H","I","J","K","L","M","N","O","P","Q","R","S","T","U","V","W","X","Y","Z","Ñ","0","1","2","3","4","5","6","7","8","9"," "},0)))=LEN(TRIM(SUBSTITUTE(AU128,CHAR(160)," "))))),0,1)</f>
        <v>0</v>
      </c>
      <c r="CT128" s="634">
        <f t="shared" si="56"/>
        <v>0</v>
      </c>
      <c r="CU128" s="634">
        <f t="shared" si="57"/>
        <v>0</v>
      </c>
      <c r="CV128" s="634">
        <f t="shared" si="58"/>
        <v>0</v>
      </c>
      <c r="CW128" s="634">
        <f t="shared" si="59"/>
        <v>0</v>
      </c>
      <c r="CX128" s="634">
        <f t="shared" si="60"/>
        <v>0</v>
      </c>
      <c r="CY128" s="107"/>
      <c r="CZ128" s="107"/>
      <c r="DA128" s="107"/>
      <c r="DB128" s="107"/>
      <c r="DN128" s="107"/>
      <c r="DO128" s="107"/>
      <c r="DP128" s="107"/>
      <c r="DQ128" s="107"/>
      <c r="DR128" s="107"/>
      <c r="DS128" s="107"/>
      <c r="DT128" s="107"/>
      <c r="DU128" s="107"/>
      <c r="DV128" s="107"/>
      <c r="DY128"/>
    </row>
    <row r="129" spans="1:129" ht="15" customHeight="1">
      <c r="A129" s="128"/>
      <c r="C129" s="37" t="s">
        <v>5330</v>
      </c>
      <c r="D129" s="800" t="str">
        <f>IF(CNGE_2026_M1_Secc1_Sub1!$D146="","",CNGE_2026_M1_Secc1_Sub1!$D146)</f>
        <v/>
      </c>
      <c r="E129" s="723"/>
      <c r="F129" s="723"/>
      <c r="G129" s="724"/>
      <c r="H129" s="728"/>
      <c r="I129" s="714"/>
      <c r="J129" s="805"/>
      <c r="K129" s="847"/>
      <c r="L129" s="714"/>
      <c r="M129" s="805"/>
      <c r="N129" s="640"/>
      <c r="O129" s="638"/>
      <c r="P129" s="638"/>
      <c r="Q129" s="728"/>
      <c r="R129" s="714"/>
      <c r="S129" s="805"/>
      <c r="T129" s="847"/>
      <c r="U129" s="714"/>
      <c r="V129" s="805"/>
      <c r="W129" s="640"/>
      <c r="X129" s="638"/>
      <c r="Y129" s="638"/>
      <c r="Z129" s="728"/>
      <c r="AA129" s="714"/>
      <c r="AB129" s="805"/>
      <c r="AC129" s="847"/>
      <c r="AD129" s="714"/>
      <c r="AE129" s="805"/>
      <c r="AF129" s="640"/>
      <c r="AG129" s="638"/>
      <c r="AH129" s="638"/>
      <c r="AI129" s="728"/>
      <c r="AJ129" s="714"/>
      <c r="AK129" s="805"/>
      <c r="AL129" s="847"/>
      <c r="AM129" s="714"/>
      <c r="AN129" s="805"/>
      <c r="AO129" s="640"/>
      <c r="AP129" s="638"/>
      <c r="AQ129" s="638"/>
      <c r="AR129" s="728"/>
      <c r="AS129" s="714"/>
      <c r="AT129" s="805"/>
      <c r="AU129" s="847"/>
      <c r="AV129" s="714"/>
      <c r="AW129" s="805"/>
      <c r="AX129" s="640"/>
      <c r="AY129" s="638"/>
      <c r="AZ129" s="638"/>
      <c r="BB129">
        <f t="shared" si="32"/>
        <v>0</v>
      </c>
      <c r="BC129">
        <f t="shared" si="33"/>
        <v>0</v>
      </c>
      <c r="BD129">
        <f t="shared" si="34"/>
        <v>0</v>
      </c>
      <c r="BE129">
        <f t="shared" si="35"/>
        <v>0</v>
      </c>
      <c r="BF129">
        <f t="shared" si="36"/>
        <v>0</v>
      </c>
      <c r="BG129">
        <f t="shared" si="37"/>
        <v>0</v>
      </c>
      <c r="BH129">
        <f t="shared" si="38"/>
        <v>0</v>
      </c>
      <c r="BI129">
        <f t="shared" si="39"/>
        <v>0</v>
      </c>
      <c r="BJ129">
        <f t="shared" si="40"/>
        <v>0</v>
      </c>
      <c r="BK129">
        <f t="shared" si="41"/>
        <v>0</v>
      </c>
      <c r="BL129">
        <f t="shared" si="42"/>
        <v>0</v>
      </c>
      <c r="BM129">
        <f t="shared" si="43"/>
        <v>0</v>
      </c>
      <c r="BN129">
        <f t="shared" si="44"/>
        <v>0</v>
      </c>
      <c r="BO129">
        <f t="shared" si="45"/>
        <v>0</v>
      </c>
      <c r="BP129">
        <f t="shared" si="46"/>
        <v>0</v>
      </c>
      <c r="BQ129">
        <f t="shared" si="47"/>
        <v>0</v>
      </c>
      <c r="BR129">
        <f t="shared" si="48"/>
        <v>0</v>
      </c>
      <c r="BS129">
        <f t="shared" si="49"/>
        <v>0</v>
      </c>
      <c r="BT129">
        <f t="shared" si="50"/>
        <v>0</v>
      </c>
      <c r="BU129">
        <f t="shared" si="51"/>
        <v>0</v>
      </c>
      <c r="BV129" s="293">
        <f t="shared" si="52"/>
        <v>0</v>
      </c>
      <c r="BW129" s="352" t="str">
        <f>IF(BV129=0,"",
IF(SUM($BV$24:BV129)=1,BX129,
IF($BV$144&gt;SUM($BV$24:BV129),_xlfn.CONCAT(", ",BX129),
IF($BV$144=SUM($BV$24:BV129),_xlfn.CONCAT(" y ",BX129)))))</f>
        <v/>
      </c>
      <c r="BX129" s="120" t="s">
        <v>5331</v>
      </c>
      <c r="BY129" s="398">
        <f>IF(AND(CNGE_2026_M1_Secc1_Sub3!$S169&lt;&gt;"",CNGE_2026_M1_Secc1_Sub3!$S169&lt;&gt;1,COUNTA(H129:AZ129)&gt;0),1,0)</f>
        <v>0</v>
      </c>
      <c r="BZ129" s="290">
        <f t="shared" si="61"/>
        <v>0</v>
      </c>
      <c r="CA129" s="293">
        <f t="shared" si="53"/>
        <v>0</v>
      </c>
      <c r="CB129" s="283" t="str">
        <f>IF(CA129=0,"",
IF(SUM($CA$24:CA129)=1,CC129,
IF($CA$144&gt;SUM($CA$24:CA129),_xlfn.CONCAT(", ",CC129),
IF($CA$144=SUM($CA$24:CA129),_xlfn.CONCAT(" y ",CC129)))))</f>
        <v/>
      </c>
      <c r="CC129" s="33" t="s">
        <v>5331</v>
      </c>
      <c r="CD129" s="441">
        <f>IF(COUNTA(K129,T129,AC129,AL129,AU129)=SUM(CNGE_2026_M1_Secc1_Sub3!Y169),0,1)</f>
        <v>0</v>
      </c>
      <c r="CE129" s="282">
        <f t="shared" si="54"/>
        <v>0</v>
      </c>
      <c r="CF129" s="283" t="str">
        <f>IF(CE129=0,"",
IF(SUM($CE$24:CE129)=1,CG129,
IF($CE$144&gt;SUM($CE$24:CE129),_xlfn.CONCAT(", ",CG129),
IF($CE$144=SUM($CE$24:CE129),_xlfn.CONCAT(" y ",CG129)))))</f>
        <v/>
      </c>
      <c r="CG129" s="120" t="s">
        <v>5331</v>
      </c>
      <c r="CH129" s="370">
        <f>IF(OR(N129="NS",W129="NS",AF129="NS",AO129="NS",AX129="NS",CNGE_2026_M1_Secc1_Sub2!$M481="NS"),0,IF(AND(N129="NA",W129="NA",AF129="NA",AO129="NA",AX129="NA",CNGE_2026_M1_Secc1_Sub2!$M481="NA"),0,IF(SUM(N129,W129,AF129,AO129,AX129)&lt;=CNGE_2026_M1_Secc1_Sub2!$M481,0,1)))</f>
        <v>0</v>
      </c>
      <c r="CI129" s="371">
        <f>IF(OR(O129="NS",X129="NS",AG129="NS",AP129="NS",AY129="NS",CNGE_2026_M1_Secc1_Sub2!$S481="NS"),0,IF(AND(O129="NA",X129="NA",AG129="NA",AP129="NA",AY129="NA",CNGE_2026_M1_Secc1_Sub2!$S481="NA"),0,IF(SUM(O129,X129,AG129,AP129,AY129)&lt;=CNGE_2026_M1_Secc1_Sub2!$S481,0,1)))</f>
        <v>0</v>
      </c>
      <c r="CJ129" s="372">
        <f>IF(OR(P129="NS",Y129="NS",AH129="NS",AQ129="NS",AZ129="NS",CNGE_2026_M1_Secc1_Sub2!$Y481="NS"),0,IF(AND(P129="NA",Y129="NA",AH129="NA",AQ129="NA",AZ129="NA",CNGE_2026_M1_Secc1_Sub2!$Y481="NA"),0,IF(SUM(P129,Y129,AH129,AQ129,AZ129)&lt;=CNGE_2026_M1_Secc1_Sub2!$Y481,0,1)))</f>
        <v>0</v>
      </c>
      <c r="CK129" s="282">
        <f t="shared" si="55"/>
        <v>0</v>
      </c>
      <c r="CL129" s="283" t="str">
        <f>IF(CK129=0,"",
IF(SUM($CK$24:CK129)=1,CM129,
IF($CK$144&gt;SUM($CK$24:CK129),_xlfn.CONCAT(", ",CM129),
IF($CK$144=SUM($CK$24:CK129),_xlfn.CONCAT(" y ",CM129)))))</f>
        <v/>
      </c>
      <c r="CM129" s="33" t="s">
        <v>5331</v>
      </c>
      <c r="CN129" s="535">
        <f>SUM(CNGE_2026_M1_Secc1_Sub3!$Y169)</f>
        <v>0</v>
      </c>
      <c r="CO129" s="629" cm="1">
        <f t="array" aca="1" ref="CO129" ca="1">IF(OR(K129=" ",AND(EXACT(UPPER(TRIM(SUBSTITUTE(K129,CHAR(160)," "))),TRIM(SUBSTITUTE(K129,CHAR(160)," "))),SUMPRODUCT(--ISNUMBER(MATCH(MID(TRIM(SUBSTITUTE(K129,CHAR(160)," ")),ROW(INDIRECT("1:"&amp;LEN(TRIM(SUBSTITUTE(K129,CHAR(160)," "))))),1),{"A","B","C","D","E","F","G","H","I","J","K","L","M","N","O","P","Q","R","S","T","U","V","W","X","Y","Z","Ñ","0","1","2","3","4","5","6","7","8","9"," "},0)))=LEN(TRIM(SUBSTITUTE(K129,CHAR(160)," "))))),0,1)</f>
        <v>0</v>
      </c>
      <c r="CP129" s="629" cm="1">
        <f t="array" aca="1" ref="CP129" ca="1">IF(OR(T129=" ",AND(EXACT(UPPER(TRIM(SUBSTITUTE(T129,CHAR(160)," "))),TRIM(SUBSTITUTE(T129,CHAR(160)," "))),SUMPRODUCT(--ISNUMBER(MATCH(MID(TRIM(SUBSTITUTE(T129,CHAR(160)," ")),ROW(INDIRECT("1:"&amp;LEN(TRIM(SUBSTITUTE(T129,CHAR(160)," "))))),1),{"A","B","C","D","E","F","G","H","I","J","K","L","M","N","O","P","Q","R","S","T","U","V","W","X","Y","Z","Ñ","0","1","2","3","4","5","6","7","8","9"," "},0)))=LEN(TRIM(SUBSTITUTE(T129,CHAR(160)," "))))),0,1)</f>
        <v>0</v>
      </c>
      <c r="CQ129" s="629" cm="1">
        <f t="array" aca="1" ref="CQ129" ca="1">IF(OR(AC129=" ",AND(EXACT(UPPER(TRIM(SUBSTITUTE(AC129,CHAR(160)," "))),TRIM(SUBSTITUTE(AC129,CHAR(160)," "))),SUMPRODUCT(--ISNUMBER(MATCH(MID(TRIM(SUBSTITUTE(AC129,CHAR(160)," ")),ROW(INDIRECT("1:"&amp;LEN(TRIM(SUBSTITUTE(AC129,CHAR(160)," "))))),1),{"A","B","C","D","E","F","G","H","I","J","K","L","M","N","O","P","Q","R","S","T","U","V","W","X","Y","Z","Ñ","0","1","2","3","4","5","6","7","8","9"," "},0)))=LEN(TRIM(SUBSTITUTE(AC129,CHAR(160)," "))))),0,1)</f>
        <v>0</v>
      </c>
      <c r="CR129" s="629" cm="1">
        <f t="array" aca="1" ref="CR129" ca="1">IF(OR(AL129=" ",AND(EXACT(UPPER(TRIM(SUBSTITUTE(AL129,CHAR(160)," "))),TRIM(SUBSTITUTE(AL129,CHAR(160)," "))),SUMPRODUCT(--ISNUMBER(MATCH(MID(TRIM(SUBSTITUTE(AL129,CHAR(160)," ")),ROW(INDIRECT("1:"&amp;LEN(TRIM(SUBSTITUTE(AL129,CHAR(160)," "))))),1),{"A","B","C","D","E","F","G","H","I","J","K","L","M","N","O","P","Q","R","S","T","U","V","W","X","Y","Z","Ñ","0","1","2","3","4","5","6","7","8","9"," "},0)))=LEN(TRIM(SUBSTITUTE(AL129,CHAR(160)," "))))),0,1)</f>
        <v>0</v>
      </c>
      <c r="CS129" s="629" cm="1">
        <f t="array" aca="1" ref="CS129" ca="1">IF(OR(AU129=" ",AND(EXACT(UPPER(TRIM(SUBSTITUTE(AU129,CHAR(160)," "))),TRIM(SUBSTITUTE(AU129,CHAR(160)," "))),SUMPRODUCT(--ISNUMBER(MATCH(MID(TRIM(SUBSTITUTE(AU129,CHAR(160)," ")),ROW(INDIRECT("1:"&amp;LEN(TRIM(SUBSTITUTE(AU129,CHAR(160)," "))))),1),{"A","B","C","D","E","F","G","H","I","J","K","L","M","N","O","P","Q","R","S","T","U","V","W","X","Y","Z","Ñ","0","1","2","3","4","5","6","7","8","9"," "},0)))=LEN(TRIM(SUBSTITUTE(AU129,CHAR(160)," "))))),0,1)</f>
        <v>0</v>
      </c>
      <c r="CT129" s="634">
        <f t="shared" si="56"/>
        <v>0</v>
      </c>
      <c r="CU129" s="634">
        <f t="shared" si="57"/>
        <v>0</v>
      </c>
      <c r="CV129" s="634">
        <f t="shared" si="58"/>
        <v>0</v>
      </c>
      <c r="CW129" s="634">
        <f t="shared" si="59"/>
        <v>0</v>
      </c>
      <c r="CX129" s="634">
        <f t="shared" si="60"/>
        <v>0</v>
      </c>
      <c r="CY129" s="107"/>
      <c r="CZ129" s="107"/>
      <c r="DA129" s="107"/>
      <c r="DB129" s="107"/>
      <c r="DN129" s="107"/>
      <c r="DO129" s="107"/>
      <c r="DP129" s="107"/>
      <c r="DQ129" s="107"/>
      <c r="DR129" s="107"/>
      <c r="DS129" s="107"/>
      <c r="DT129" s="107"/>
      <c r="DU129" s="107"/>
      <c r="DV129" s="107"/>
      <c r="DY129"/>
    </row>
    <row r="130" spans="1:129" ht="15" customHeight="1">
      <c r="A130" s="128"/>
      <c r="C130" s="37" t="s">
        <v>5332</v>
      </c>
      <c r="D130" s="800" t="str">
        <f>IF(CNGE_2026_M1_Secc1_Sub1!$D147="","",CNGE_2026_M1_Secc1_Sub1!$D147)</f>
        <v/>
      </c>
      <c r="E130" s="723"/>
      <c r="F130" s="723"/>
      <c r="G130" s="724"/>
      <c r="H130" s="728"/>
      <c r="I130" s="714"/>
      <c r="J130" s="805"/>
      <c r="K130" s="847"/>
      <c r="L130" s="714"/>
      <c r="M130" s="805"/>
      <c r="N130" s="640"/>
      <c r="O130" s="638"/>
      <c r="P130" s="638"/>
      <c r="Q130" s="728"/>
      <c r="R130" s="714"/>
      <c r="S130" s="805"/>
      <c r="T130" s="847"/>
      <c r="U130" s="714"/>
      <c r="V130" s="805"/>
      <c r="W130" s="640"/>
      <c r="X130" s="638"/>
      <c r="Y130" s="638"/>
      <c r="Z130" s="728"/>
      <c r="AA130" s="714"/>
      <c r="AB130" s="805"/>
      <c r="AC130" s="847"/>
      <c r="AD130" s="714"/>
      <c r="AE130" s="805"/>
      <c r="AF130" s="640"/>
      <c r="AG130" s="638"/>
      <c r="AH130" s="638"/>
      <c r="AI130" s="728"/>
      <c r="AJ130" s="714"/>
      <c r="AK130" s="805"/>
      <c r="AL130" s="847"/>
      <c r="AM130" s="714"/>
      <c r="AN130" s="805"/>
      <c r="AO130" s="640"/>
      <c r="AP130" s="638"/>
      <c r="AQ130" s="638"/>
      <c r="AR130" s="728"/>
      <c r="AS130" s="714"/>
      <c r="AT130" s="805"/>
      <c r="AU130" s="847"/>
      <c r="AV130" s="714"/>
      <c r="AW130" s="805"/>
      <c r="AX130" s="640"/>
      <c r="AY130" s="638"/>
      <c r="AZ130" s="638"/>
      <c r="BB130">
        <f t="shared" si="32"/>
        <v>0</v>
      </c>
      <c r="BC130">
        <f t="shared" si="33"/>
        <v>0</v>
      </c>
      <c r="BD130">
        <f t="shared" si="34"/>
        <v>0</v>
      </c>
      <c r="BE130">
        <f t="shared" si="35"/>
        <v>0</v>
      </c>
      <c r="BF130">
        <f t="shared" si="36"/>
        <v>0</v>
      </c>
      <c r="BG130">
        <f t="shared" si="37"/>
        <v>0</v>
      </c>
      <c r="BH130">
        <f t="shared" si="38"/>
        <v>0</v>
      </c>
      <c r="BI130">
        <f t="shared" si="39"/>
        <v>0</v>
      </c>
      <c r="BJ130">
        <f t="shared" si="40"/>
        <v>0</v>
      </c>
      <c r="BK130">
        <f t="shared" si="41"/>
        <v>0</v>
      </c>
      <c r="BL130">
        <f t="shared" si="42"/>
        <v>0</v>
      </c>
      <c r="BM130">
        <f t="shared" si="43"/>
        <v>0</v>
      </c>
      <c r="BN130">
        <f t="shared" si="44"/>
        <v>0</v>
      </c>
      <c r="BO130">
        <f t="shared" si="45"/>
        <v>0</v>
      </c>
      <c r="BP130">
        <f t="shared" si="46"/>
        <v>0</v>
      </c>
      <c r="BQ130">
        <f t="shared" si="47"/>
        <v>0</v>
      </c>
      <c r="BR130">
        <f t="shared" si="48"/>
        <v>0</v>
      </c>
      <c r="BS130">
        <f t="shared" si="49"/>
        <v>0</v>
      </c>
      <c r="BT130">
        <f t="shared" si="50"/>
        <v>0</v>
      </c>
      <c r="BU130">
        <f t="shared" si="51"/>
        <v>0</v>
      </c>
      <c r="BV130" s="293">
        <f t="shared" si="52"/>
        <v>0</v>
      </c>
      <c r="BW130" s="352" t="str">
        <f>IF(BV130=0,"",
IF(SUM($BV$24:BV130)=1,BX130,
IF($BV$144&gt;SUM($BV$24:BV130),_xlfn.CONCAT(", ",BX130),
IF($BV$144=SUM($BV$24:BV130),_xlfn.CONCAT(" y ",BX130)))))</f>
        <v/>
      </c>
      <c r="BX130" s="120" t="s">
        <v>5333</v>
      </c>
      <c r="BY130" s="398">
        <f>IF(AND(CNGE_2026_M1_Secc1_Sub3!$S170&lt;&gt;"",CNGE_2026_M1_Secc1_Sub3!$S170&lt;&gt;1,COUNTA(H130:AZ130)&gt;0),1,0)</f>
        <v>0</v>
      </c>
      <c r="BZ130" s="290">
        <f t="shared" si="61"/>
        <v>0</v>
      </c>
      <c r="CA130" s="293">
        <f t="shared" si="53"/>
        <v>0</v>
      </c>
      <c r="CB130" s="283" t="str">
        <f>IF(CA130=0,"",
IF(SUM($CA$24:CA130)=1,CC130,
IF($CA$144&gt;SUM($CA$24:CA130),_xlfn.CONCAT(", ",CC130),
IF($CA$144=SUM($CA$24:CA130),_xlfn.CONCAT(" y ",CC130)))))</f>
        <v/>
      </c>
      <c r="CC130" s="33" t="s">
        <v>5333</v>
      </c>
      <c r="CD130" s="441">
        <f>IF(COUNTA(K130,T130,AC130,AL130,AU130)=SUM(CNGE_2026_M1_Secc1_Sub3!Y170),0,1)</f>
        <v>0</v>
      </c>
      <c r="CE130" s="282">
        <f t="shared" si="54"/>
        <v>0</v>
      </c>
      <c r="CF130" s="283" t="str">
        <f>IF(CE130=0,"",
IF(SUM($CE$24:CE130)=1,CG130,
IF($CE$144&gt;SUM($CE$24:CE130),_xlfn.CONCAT(", ",CG130),
IF($CE$144=SUM($CE$24:CE130),_xlfn.CONCAT(" y ",CG130)))))</f>
        <v/>
      </c>
      <c r="CG130" s="120" t="s">
        <v>5333</v>
      </c>
      <c r="CH130" s="370">
        <f>IF(OR(N130="NS",W130="NS",AF130="NS",AO130="NS",AX130="NS",CNGE_2026_M1_Secc1_Sub2!$M482="NS"),0,IF(AND(N130="NA",W130="NA",AF130="NA",AO130="NA",AX130="NA",CNGE_2026_M1_Secc1_Sub2!$M482="NA"),0,IF(SUM(N130,W130,AF130,AO130,AX130)&lt;=CNGE_2026_M1_Secc1_Sub2!$M482,0,1)))</f>
        <v>0</v>
      </c>
      <c r="CI130" s="371">
        <f>IF(OR(O130="NS",X130="NS",AG130="NS",AP130="NS",AY130="NS",CNGE_2026_M1_Secc1_Sub2!$S482="NS"),0,IF(AND(O130="NA",X130="NA",AG130="NA",AP130="NA",AY130="NA",CNGE_2026_M1_Secc1_Sub2!$S482="NA"),0,IF(SUM(O130,X130,AG130,AP130,AY130)&lt;=CNGE_2026_M1_Secc1_Sub2!$S482,0,1)))</f>
        <v>0</v>
      </c>
      <c r="CJ130" s="372">
        <f>IF(OR(P130="NS",Y130="NS",AH130="NS",AQ130="NS",AZ130="NS",CNGE_2026_M1_Secc1_Sub2!$Y482="NS"),0,IF(AND(P130="NA",Y130="NA",AH130="NA",AQ130="NA",AZ130="NA",CNGE_2026_M1_Secc1_Sub2!$Y482="NA"),0,IF(SUM(P130,Y130,AH130,AQ130,AZ130)&lt;=CNGE_2026_M1_Secc1_Sub2!$Y482,0,1)))</f>
        <v>0</v>
      </c>
      <c r="CK130" s="282">
        <f t="shared" si="55"/>
        <v>0</v>
      </c>
      <c r="CL130" s="283" t="str">
        <f>IF(CK130=0,"",
IF(SUM($CK$24:CK130)=1,CM130,
IF($CK$144&gt;SUM($CK$24:CK130),_xlfn.CONCAT(", ",CM130),
IF($CK$144=SUM($CK$24:CK130),_xlfn.CONCAT(" y ",CM130)))))</f>
        <v/>
      </c>
      <c r="CM130" s="33" t="s">
        <v>5333</v>
      </c>
      <c r="CN130" s="535">
        <f>SUM(CNGE_2026_M1_Secc1_Sub3!$Y170)</f>
        <v>0</v>
      </c>
      <c r="CO130" s="629" cm="1">
        <f t="array" aca="1" ref="CO130" ca="1">IF(OR(K130=" ",AND(EXACT(UPPER(TRIM(SUBSTITUTE(K130,CHAR(160)," "))),TRIM(SUBSTITUTE(K130,CHAR(160)," "))),SUMPRODUCT(--ISNUMBER(MATCH(MID(TRIM(SUBSTITUTE(K130,CHAR(160)," ")),ROW(INDIRECT("1:"&amp;LEN(TRIM(SUBSTITUTE(K130,CHAR(160)," "))))),1),{"A","B","C","D","E","F","G","H","I","J","K","L","M","N","O","P","Q","R","S","T","U","V","W","X","Y","Z","Ñ","0","1","2","3","4","5","6","7","8","9"," "},0)))=LEN(TRIM(SUBSTITUTE(K130,CHAR(160)," "))))),0,1)</f>
        <v>0</v>
      </c>
      <c r="CP130" s="629" cm="1">
        <f t="array" aca="1" ref="CP130" ca="1">IF(OR(T130=" ",AND(EXACT(UPPER(TRIM(SUBSTITUTE(T130,CHAR(160)," "))),TRIM(SUBSTITUTE(T130,CHAR(160)," "))),SUMPRODUCT(--ISNUMBER(MATCH(MID(TRIM(SUBSTITUTE(T130,CHAR(160)," ")),ROW(INDIRECT("1:"&amp;LEN(TRIM(SUBSTITUTE(T130,CHAR(160)," "))))),1),{"A","B","C","D","E","F","G","H","I","J","K","L","M","N","O","P","Q","R","S","T","U","V","W","X","Y","Z","Ñ","0","1","2","3","4","5","6","7","8","9"," "},0)))=LEN(TRIM(SUBSTITUTE(T130,CHAR(160)," "))))),0,1)</f>
        <v>0</v>
      </c>
      <c r="CQ130" s="629" cm="1">
        <f t="array" aca="1" ref="CQ130" ca="1">IF(OR(AC130=" ",AND(EXACT(UPPER(TRIM(SUBSTITUTE(AC130,CHAR(160)," "))),TRIM(SUBSTITUTE(AC130,CHAR(160)," "))),SUMPRODUCT(--ISNUMBER(MATCH(MID(TRIM(SUBSTITUTE(AC130,CHAR(160)," ")),ROW(INDIRECT("1:"&amp;LEN(TRIM(SUBSTITUTE(AC130,CHAR(160)," "))))),1),{"A","B","C","D","E","F","G","H","I","J","K","L","M","N","O","P","Q","R","S","T","U","V","W","X","Y","Z","Ñ","0","1","2","3","4","5","6","7","8","9"," "},0)))=LEN(TRIM(SUBSTITUTE(AC130,CHAR(160)," "))))),0,1)</f>
        <v>0</v>
      </c>
      <c r="CR130" s="629" cm="1">
        <f t="array" aca="1" ref="CR130" ca="1">IF(OR(AL130=" ",AND(EXACT(UPPER(TRIM(SUBSTITUTE(AL130,CHAR(160)," "))),TRIM(SUBSTITUTE(AL130,CHAR(160)," "))),SUMPRODUCT(--ISNUMBER(MATCH(MID(TRIM(SUBSTITUTE(AL130,CHAR(160)," ")),ROW(INDIRECT("1:"&amp;LEN(TRIM(SUBSTITUTE(AL130,CHAR(160)," "))))),1),{"A","B","C","D","E","F","G","H","I","J","K","L","M","N","O","P","Q","R","S","T","U","V","W","X","Y","Z","Ñ","0","1","2","3","4","5","6","7","8","9"," "},0)))=LEN(TRIM(SUBSTITUTE(AL130,CHAR(160)," "))))),0,1)</f>
        <v>0</v>
      </c>
      <c r="CS130" s="629" cm="1">
        <f t="array" aca="1" ref="CS130" ca="1">IF(OR(AU130=" ",AND(EXACT(UPPER(TRIM(SUBSTITUTE(AU130,CHAR(160)," "))),TRIM(SUBSTITUTE(AU130,CHAR(160)," "))),SUMPRODUCT(--ISNUMBER(MATCH(MID(TRIM(SUBSTITUTE(AU130,CHAR(160)," ")),ROW(INDIRECT("1:"&amp;LEN(TRIM(SUBSTITUTE(AU130,CHAR(160)," "))))),1),{"A","B","C","D","E","F","G","H","I","J","K","L","M","N","O","P","Q","R","S","T","U","V","W","X","Y","Z","Ñ","0","1","2","3","4","5","6","7","8","9"," "},0)))=LEN(TRIM(SUBSTITUTE(AU130,CHAR(160)," "))))),0,1)</f>
        <v>0</v>
      </c>
      <c r="CT130" s="634">
        <f t="shared" si="56"/>
        <v>0</v>
      </c>
      <c r="CU130" s="634">
        <f t="shared" si="57"/>
        <v>0</v>
      </c>
      <c r="CV130" s="634">
        <f t="shared" si="58"/>
        <v>0</v>
      </c>
      <c r="CW130" s="634">
        <f t="shared" si="59"/>
        <v>0</v>
      </c>
      <c r="CX130" s="634">
        <f t="shared" si="60"/>
        <v>0</v>
      </c>
      <c r="CY130" s="107"/>
      <c r="CZ130" s="107"/>
      <c r="DA130" s="107"/>
      <c r="DB130" s="107"/>
      <c r="DN130" s="107"/>
      <c r="DO130" s="107"/>
      <c r="DP130" s="107"/>
      <c r="DQ130" s="107"/>
      <c r="DR130" s="107"/>
      <c r="DS130" s="107"/>
      <c r="DT130" s="107"/>
      <c r="DU130" s="107"/>
      <c r="DV130" s="107"/>
      <c r="DY130"/>
    </row>
    <row r="131" spans="1:129" ht="15" customHeight="1">
      <c r="A131" s="128"/>
      <c r="C131" s="37" t="s">
        <v>5334</v>
      </c>
      <c r="D131" s="800" t="str">
        <f>IF(CNGE_2026_M1_Secc1_Sub1!$D148="","",CNGE_2026_M1_Secc1_Sub1!$D148)</f>
        <v/>
      </c>
      <c r="E131" s="723"/>
      <c r="F131" s="723"/>
      <c r="G131" s="724"/>
      <c r="H131" s="728"/>
      <c r="I131" s="714"/>
      <c r="J131" s="805"/>
      <c r="K131" s="847"/>
      <c r="L131" s="714"/>
      <c r="M131" s="805"/>
      <c r="N131" s="640"/>
      <c r="O131" s="638"/>
      <c r="P131" s="638"/>
      <c r="Q131" s="728"/>
      <c r="R131" s="714"/>
      <c r="S131" s="805"/>
      <c r="T131" s="847"/>
      <c r="U131" s="714"/>
      <c r="V131" s="805"/>
      <c r="W131" s="640"/>
      <c r="X131" s="638"/>
      <c r="Y131" s="638"/>
      <c r="Z131" s="728"/>
      <c r="AA131" s="714"/>
      <c r="AB131" s="805"/>
      <c r="AC131" s="847"/>
      <c r="AD131" s="714"/>
      <c r="AE131" s="805"/>
      <c r="AF131" s="640"/>
      <c r="AG131" s="638"/>
      <c r="AH131" s="638"/>
      <c r="AI131" s="728"/>
      <c r="AJ131" s="714"/>
      <c r="AK131" s="805"/>
      <c r="AL131" s="847"/>
      <c r="AM131" s="714"/>
      <c r="AN131" s="805"/>
      <c r="AO131" s="640"/>
      <c r="AP131" s="638"/>
      <c r="AQ131" s="638"/>
      <c r="AR131" s="728"/>
      <c r="AS131" s="714"/>
      <c r="AT131" s="805"/>
      <c r="AU131" s="847"/>
      <c r="AV131" s="714"/>
      <c r="AW131" s="805"/>
      <c r="AX131" s="640"/>
      <c r="AY131" s="638"/>
      <c r="AZ131" s="638"/>
      <c r="BB131">
        <f t="shared" si="32"/>
        <v>0</v>
      </c>
      <c r="BC131">
        <f t="shared" si="33"/>
        <v>0</v>
      </c>
      <c r="BD131">
        <f t="shared" si="34"/>
        <v>0</v>
      </c>
      <c r="BE131">
        <f t="shared" si="35"/>
        <v>0</v>
      </c>
      <c r="BF131">
        <f t="shared" si="36"/>
        <v>0</v>
      </c>
      <c r="BG131">
        <f t="shared" si="37"/>
        <v>0</v>
      </c>
      <c r="BH131">
        <f t="shared" si="38"/>
        <v>0</v>
      </c>
      <c r="BI131">
        <f t="shared" si="39"/>
        <v>0</v>
      </c>
      <c r="BJ131">
        <f t="shared" si="40"/>
        <v>0</v>
      </c>
      <c r="BK131">
        <f t="shared" si="41"/>
        <v>0</v>
      </c>
      <c r="BL131">
        <f t="shared" si="42"/>
        <v>0</v>
      </c>
      <c r="BM131">
        <f t="shared" si="43"/>
        <v>0</v>
      </c>
      <c r="BN131">
        <f t="shared" si="44"/>
        <v>0</v>
      </c>
      <c r="BO131">
        <f t="shared" si="45"/>
        <v>0</v>
      </c>
      <c r="BP131">
        <f t="shared" si="46"/>
        <v>0</v>
      </c>
      <c r="BQ131">
        <f t="shared" si="47"/>
        <v>0</v>
      </c>
      <c r="BR131">
        <f t="shared" si="48"/>
        <v>0</v>
      </c>
      <c r="BS131">
        <f t="shared" si="49"/>
        <v>0</v>
      </c>
      <c r="BT131">
        <f t="shared" si="50"/>
        <v>0</v>
      </c>
      <c r="BU131">
        <f t="shared" si="51"/>
        <v>0</v>
      </c>
      <c r="BV131" s="293">
        <f t="shared" si="52"/>
        <v>0</v>
      </c>
      <c r="BW131" s="352" t="str">
        <f>IF(BV131=0,"",
IF(SUM($BV$24:BV131)=1,BX131,
IF($BV$144&gt;SUM($BV$24:BV131),_xlfn.CONCAT(", ",BX131),
IF($BV$144=SUM($BV$24:BV131),_xlfn.CONCAT(" y ",BX131)))))</f>
        <v/>
      </c>
      <c r="BX131" s="120" t="s">
        <v>5335</v>
      </c>
      <c r="BY131" s="398">
        <f>IF(AND(CNGE_2026_M1_Secc1_Sub3!$S171&lt;&gt;"",CNGE_2026_M1_Secc1_Sub3!$S171&lt;&gt;1,COUNTA(H131:AZ131)&gt;0),1,0)</f>
        <v>0</v>
      </c>
      <c r="BZ131" s="290">
        <f t="shared" si="61"/>
        <v>0</v>
      </c>
      <c r="CA131" s="293">
        <f t="shared" si="53"/>
        <v>0</v>
      </c>
      <c r="CB131" s="283" t="str">
        <f>IF(CA131=0,"",
IF(SUM($CA$24:CA131)=1,CC131,
IF($CA$144&gt;SUM($CA$24:CA131),_xlfn.CONCAT(", ",CC131),
IF($CA$144=SUM($CA$24:CA131),_xlfn.CONCAT(" y ",CC131)))))</f>
        <v/>
      </c>
      <c r="CC131" s="33" t="s">
        <v>5335</v>
      </c>
      <c r="CD131" s="441">
        <f>IF(COUNTA(K131,T131,AC131,AL131,AU131)=SUM(CNGE_2026_M1_Secc1_Sub3!Y171),0,1)</f>
        <v>0</v>
      </c>
      <c r="CE131" s="282">
        <f t="shared" si="54"/>
        <v>0</v>
      </c>
      <c r="CF131" s="283" t="str">
        <f>IF(CE131=0,"",
IF(SUM($CE$24:CE131)=1,CG131,
IF($CE$144&gt;SUM($CE$24:CE131),_xlfn.CONCAT(", ",CG131),
IF($CE$144=SUM($CE$24:CE131),_xlfn.CONCAT(" y ",CG131)))))</f>
        <v/>
      </c>
      <c r="CG131" s="120" t="s">
        <v>5335</v>
      </c>
      <c r="CH131" s="370">
        <f>IF(OR(N131="NS",W131="NS",AF131="NS",AO131="NS",AX131="NS",CNGE_2026_M1_Secc1_Sub2!$M483="NS"),0,IF(AND(N131="NA",W131="NA",AF131="NA",AO131="NA",AX131="NA",CNGE_2026_M1_Secc1_Sub2!$M483="NA"),0,IF(SUM(N131,W131,AF131,AO131,AX131)&lt;=CNGE_2026_M1_Secc1_Sub2!$M483,0,1)))</f>
        <v>0</v>
      </c>
      <c r="CI131" s="371">
        <f>IF(OR(O131="NS",X131="NS",AG131="NS",AP131="NS",AY131="NS",CNGE_2026_M1_Secc1_Sub2!$S483="NS"),0,IF(AND(O131="NA",X131="NA",AG131="NA",AP131="NA",AY131="NA",CNGE_2026_M1_Secc1_Sub2!$S483="NA"),0,IF(SUM(O131,X131,AG131,AP131,AY131)&lt;=CNGE_2026_M1_Secc1_Sub2!$S483,0,1)))</f>
        <v>0</v>
      </c>
      <c r="CJ131" s="372">
        <f>IF(OR(P131="NS",Y131="NS",AH131="NS",AQ131="NS",AZ131="NS",CNGE_2026_M1_Secc1_Sub2!$Y483="NS"),0,IF(AND(P131="NA",Y131="NA",AH131="NA",AQ131="NA",AZ131="NA",CNGE_2026_M1_Secc1_Sub2!$Y483="NA"),0,IF(SUM(P131,Y131,AH131,AQ131,AZ131)&lt;=CNGE_2026_M1_Secc1_Sub2!$Y483,0,1)))</f>
        <v>0</v>
      </c>
      <c r="CK131" s="282">
        <f t="shared" si="55"/>
        <v>0</v>
      </c>
      <c r="CL131" s="283" t="str">
        <f>IF(CK131=0,"",
IF(SUM($CK$24:CK131)=1,CM131,
IF($CK$144&gt;SUM($CK$24:CK131),_xlfn.CONCAT(", ",CM131),
IF($CK$144=SUM($CK$24:CK131),_xlfn.CONCAT(" y ",CM131)))))</f>
        <v/>
      </c>
      <c r="CM131" s="33" t="s">
        <v>5335</v>
      </c>
      <c r="CN131" s="535">
        <f>SUM(CNGE_2026_M1_Secc1_Sub3!$Y171)</f>
        <v>0</v>
      </c>
      <c r="CO131" s="629" cm="1">
        <f t="array" aca="1" ref="CO131" ca="1">IF(OR(K131=" ",AND(EXACT(UPPER(TRIM(SUBSTITUTE(K131,CHAR(160)," "))),TRIM(SUBSTITUTE(K131,CHAR(160)," "))),SUMPRODUCT(--ISNUMBER(MATCH(MID(TRIM(SUBSTITUTE(K131,CHAR(160)," ")),ROW(INDIRECT("1:"&amp;LEN(TRIM(SUBSTITUTE(K131,CHAR(160)," "))))),1),{"A","B","C","D","E","F","G","H","I","J","K","L","M","N","O","P","Q","R","S","T","U","V","W","X","Y","Z","Ñ","0","1","2","3","4","5","6","7","8","9"," "},0)))=LEN(TRIM(SUBSTITUTE(K131,CHAR(160)," "))))),0,1)</f>
        <v>0</v>
      </c>
      <c r="CP131" s="629" cm="1">
        <f t="array" aca="1" ref="CP131" ca="1">IF(OR(T131=" ",AND(EXACT(UPPER(TRIM(SUBSTITUTE(T131,CHAR(160)," "))),TRIM(SUBSTITUTE(T131,CHAR(160)," "))),SUMPRODUCT(--ISNUMBER(MATCH(MID(TRIM(SUBSTITUTE(T131,CHAR(160)," ")),ROW(INDIRECT("1:"&amp;LEN(TRIM(SUBSTITUTE(T131,CHAR(160)," "))))),1),{"A","B","C","D","E","F","G","H","I","J","K","L","M","N","O","P","Q","R","S","T","U","V","W","X","Y","Z","Ñ","0","1","2","3","4","5","6","7","8","9"," "},0)))=LEN(TRIM(SUBSTITUTE(T131,CHAR(160)," "))))),0,1)</f>
        <v>0</v>
      </c>
      <c r="CQ131" s="629" cm="1">
        <f t="array" aca="1" ref="CQ131" ca="1">IF(OR(AC131=" ",AND(EXACT(UPPER(TRIM(SUBSTITUTE(AC131,CHAR(160)," "))),TRIM(SUBSTITUTE(AC131,CHAR(160)," "))),SUMPRODUCT(--ISNUMBER(MATCH(MID(TRIM(SUBSTITUTE(AC131,CHAR(160)," ")),ROW(INDIRECT("1:"&amp;LEN(TRIM(SUBSTITUTE(AC131,CHAR(160)," "))))),1),{"A","B","C","D","E","F","G","H","I","J","K","L","M","N","O","P","Q","R","S","T","U","V","W","X","Y","Z","Ñ","0","1","2","3","4","5","6","7","8","9"," "},0)))=LEN(TRIM(SUBSTITUTE(AC131,CHAR(160)," "))))),0,1)</f>
        <v>0</v>
      </c>
      <c r="CR131" s="629" cm="1">
        <f t="array" aca="1" ref="CR131" ca="1">IF(OR(AL131=" ",AND(EXACT(UPPER(TRIM(SUBSTITUTE(AL131,CHAR(160)," "))),TRIM(SUBSTITUTE(AL131,CHAR(160)," "))),SUMPRODUCT(--ISNUMBER(MATCH(MID(TRIM(SUBSTITUTE(AL131,CHAR(160)," ")),ROW(INDIRECT("1:"&amp;LEN(TRIM(SUBSTITUTE(AL131,CHAR(160)," "))))),1),{"A","B","C","D","E","F","G","H","I","J","K","L","M","N","O","P","Q","R","S","T","U","V","W","X","Y","Z","Ñ","0","1","2","3","4","5","6","7","8","9"," "},0)))=LEN(TRIM(SUBSTITUTE(AL131,CHAR(160)," "))))),0,1)</f>
        <v>0</v>
      </c>
      <c r="CS131" s="629" cm="1">
        <f t="array" aca="1" ref="CS131" ca="1">IF(OR(AU131=" ",AND(EXACT(UPPER(TRIM(SUBSTITUTE(AU131,CHAR(160)," "))),TRIM(SUBSTITUTE(AU131,CHAR(160)," "))),SUMPRODUCT(--ISNUMBER(MATCH(MID(TRIM(SUBSTITUTE(AU131,CHAR(160)," ")),ROW(INDIRECT("1:"&amp;LEN(TRIM(SUBSTITUTE(AU131,CHAR(160)," "))))),1),{"A","B","C","D","E","F","G","H","I","J","K","L","M","N","O","P","Q","R","S","T","U","V","W","X","Y","Z","Ñ","0","1","2","3","4","5","6","7","8","9"," "},0)))=LEN(TRIM(SUBSTITUTE(AU131,CHAR(160)," "))))),0,1)</f>
        <v>0</v>
      </c>
      <c r="CT131" s="634">
        <f t="shared" si="56"/>
        <v>0</v>
      </c>
      <c r="CU131" s="634">
        <f t="shared" si="57"/>
        <v>0</v>
      </c>
      <c r="CV131" s="634">
        <f t="shared" si="58"/>
        <v>0</v>
      </c>
      <c r="CW131" s="634">
        <f t="shared" si="59"/>
        <v>0</v>
      </c>
      <c r="CX131" s="634">
        <f t="shared" si="60"/>
        <v>0</v>
      </c>
      <c r="CY131" s="107"/>
      <c r="CZ131" s="107"/>
      <c r="DA131" s="107"/>
      <c r="DB131" s="107"/>
      <c r="DN131" s="107"/>
      <c r="DO131" s="107"/>
      <c r="DP131" s="107"/>
      <c r="DQ131" s="107"/>
      <c r="DR131" s="107"/>
      <c r="DS131" s="107"/>
      <c r="DT131" s="107"/>
      <c r="DU131" s="107"/>
      <c r="DV131" s="107"/>
      <c r="DY131"/>
    </row>
    <row r="132" spans="1:129" ht="15" customHeight="1">
      <c r="A132" s="128"/>
      <c r="C132" s="37" t="s">
        <v>5336</v>
      </c>
      <c r="D132" s="800" t="str">
        <f>IF(CNGE_2026_M1_Secc1_Sub1!$D149="","",CNGE_2026_M1_Secc1_Sub1!$D149)</f>
        <v/>
      </c>
      <c r="E132" s="723"/>
      <c r="F132" s="723"/>
      <c r="G132" s="724"/>
      <c r="H132" s="728"/>
      <c r="I132" s="714"/>
      <c r="J132" s="805"/>
      <c r="K132" s="847"/>
      <c r="L132" s="714"/>
      <c r="M132" s="805"/>
      <c r="N132" s="640"/>
      <c r="O132" s="638"/>
      <c r="P132" s="638"/>
      <c r="Q132" s="728"/>
      <c r="R132" s="714"/>
      <c r="S132" s="805"/>
      <c r="T132" s="847"/>
      <c r="U132" s="714"/>
      <c r="V132" s="805"/>
      <c r="W132" s="640"/>
      <c r="X132" s="638"/>
      <c r="Y132" s="638"/>
      <c r="Z132" s="728"/>
      <c r="AA132" s="714"/>
      <c r="AB132" s="805"/>
      <c r="AC132" s="847"/>
      <c r="AD132" s="714"/>
      <c r="AE132" s="805"/>
      <c r="AF132" s="640"/>
      <c r="AG132" s="638"/>
      <c r="AH132" s="638"/>
      <c r="AI132" s="728"/>
      <c r="AJ132" s="714"/>
      <c r="AK132" s="805"/>
      <c r="AL132" s="847"/>
      <c r="AM132" s="714"/>
      <c r="AN132" s="805"/>
      <c r="AO132" s="640"/>
      <c r="AP132" s="638"/>
      <c r="AQ132" s="638"/>
      <c r="AR132" s="728"/>
      <c r="AS132" s="714"/>
      <c r="AT132" s="805"/>
      <c r="AU132" s="847"/>
      <c r="AV132" s="714"/>
      <c r="AW132" s="805"/>
      <c r="AX132" s="640"/>
      <c r="AY132" s="638"/>
      <c r="AZ132" s="638"/>
      <c r="BB132">
        <f t="shared" si="32"/>
        <v>0</v>
      </c>
      <c r="BC132">
        <f t="shared" si="33"/>
        <v>0</v>
      </c>
      <c r="BD132">
        <f t="shared" si="34"/>
        <v>0</v>
      </c>
      <c r="BE132">
        <f t="shared" si="35"/>
        <v>0</v>
      </c>
      <c r="BF132">
        <f t="shared" si="36"/>
        <v>0</v>
      </c>
      <c r="BG132">
        <f t="shared" si="37"/>
        <v>0</v>
      </c>
      <c r="BH132">
        <f t="shared" si="38"/>
        <v>0</v>
      </c>
      <c r="BI132">
        <f t="shared" si="39"/>
        <v>0</v>
      </c>
      <c r="BJ132">
        <f t="shared" si="40"/>
        <v>0</v>
      </c>
      <c r="BK132">
        <f t="shared" si="41"/>
        <v>0</v>
      </c>
      <c r="BL132">
        <f t="shared" si="42"/>
        <v>0</v>
      </c>
      <c r="BM132">
        <f t="shared" si="43"/>
        <v>0</v>
      </c>
      <c r="BN132">
        <f t="shared" si="44"/>
        <v>0</v>
      </c>
      <c r="BO132">
        <f t="shared" si="45"/>
        <v>0</v>
      </c>
      <c r="BP132">
        <f t="shared" si="46"/>
        <v>0</v>
      </c>
      <c r="BQ132">
        <f t="shared" si="47"/>
        <v>0</v>
      </c>
      <c r="BR132">
        <f t="shared" si="48"/>
        <v>0</v>
      </c>
      <c r="BS132">
        <f t="shared" si="49"/>
        <v>0</v>
      </c>
      <c r="BT132">
        <f t="shared" si="50"/>
        <v>0</v>
      </c>
      <c r="BU132">
        <f t="shared" si="51"/>
        <v>0</v>
      </c>
      <c r="BV132" s="293">
        <f t="shared" si="52"/>
        <v>0</v>
      </c>
      <c r="BW132" s="352" t="str">
        <f>IF(BV132=0,"",
IF(SUM($BV$24:BV132)=1,BX132,
IF($BV$144&gt;SUM($BV$24:BV132),_xlfn.CONCAT(", ",BX132),
IF($BV$144=SUM($BV$24:BV132),_xlfn.CONCAT(" y ",BX132)))))</f>
        <v/>
      </c>
      <c r="BX132" s="120" t="s">
        <v>5337</v>
      </c>
      <c r="BY132" s="398">
        <f>IF(AND(CNGE_2026_M1_Secc1_Sub3!$S172&lt;&gt;"",CNGE_2026_M1_Secc1_Sub3!$S172&lt;&gt;1,COUNTA(H132:AZ132)&gt;0),1,0)</f>
        <v>0</v>
      </c>
      <c r="BZ132" s="290">
        <f t="shared" si="61"/>
        <v>0</v>
      </c>
      <c r="CA132" s="293">
        <f t="shared" si="53"/>
        <v>0</v>
      </c>
      <c r="CB132" s="283" t="str">
        <f>IF(CA132=0,"",
IF(SUM($CA$24:CA132)=1,CC132,
IF($CA$144&gt;SUM($CA$24:CA132),_xlfn.CONCAT(", ",CC132),
IF($CA$144=SUM($CA$24:CA132),_xlfn.CONCAT(" y ",CC132)))))</f>
        <v/>
      </c>
      <c r="CC132" s="33" t="s">
        <v>5337</v>
      </c>
      <c r="CD132" s="441">
        <f>IF(COUNTA(K132,T132,AC132,AL132,AU132)=SUM(CNGE_2026_M1_Secc1_Sub3!Y172),0,1)</f>
        <v>0</v>
      </c>
      <c r="CE132" s="282">
        <f t="shared" si="54"/>
        <v>0</v>
      </c>
      <c r="CF132" s="283" t="str">
        <f>IF(CE132=0,"",
IF(SUM($CE$24:CE132)=1,CG132,
IF($CE$144&gt;SUM($CE$24:CE132),_xlfn.CONCAT(", ",CG132),
IF($CE$144=SUM($CE$24:CE132),_xlfn.CONCAT(" y ",CG132)))))</f>
        <v/>
      </c>
      <c r="CG132" s="120" t="s">
        <v>5337</v>
      </c>
      <c r="CH132" s="370">
        <f>IF(OR(N132="NS",W132="NS",AF132="NS",AO132="NS",AX132="NS",CNGE_2026_M1_Secc1_Sub2!$M484="NS"),0,IF(AND(N132="NA",W132="NA",AF132="NA",AO132="NA",AX132="NA",CNGE_2026_M1_Secc1_Sub2!$M484="NA"),0,IF(SUM(N132,W132,AF132,AO132,AX132)&lt;=CNGE_2026_M1_Secc1_Sub2!$M484,0,1)))</f>
        <v>0</v>
      </c>
      <c r="CI132" s="371">
        <f>IF(OR(O132="NS",X132="NS",AG132="NS",AP132="NS",AY132="NS",CNGE_2026_M1_Secc1_Sub2!$S484="NS"),0,IF(AND(O132="NA",X132="NA",AG132="NA",AP132="NA",AY132="NA",CNGE_2026_M1_Secc1_Sub2!$S484="NA"),0,IF(SUM(O132,X132,AG132,AP132,AY132)&lt;=CNGE_2026_M1_Secc1_Sub2!$S484,0,1)))</f>
        <v>0</v>
      </c>
      <c r="CJ132" s="372">
        <f>IF(OR(P132="NS",Y132="NS",AH132="NS",AQ132="NS",AZ132="NS",CNGE_2026_M1_Secc1_Sub2!$Y484="NS"),0,IF(AND(P132="NA",Y132="NA",AH132="NA",AQ132="NA",AZ132="NA",CNGE_2026_M1_Secc1_Sub2!$Y484="NA"),0,IF(SUM(P132,Y132,AH132,AQ132,AZ132)&lt;=CNGE_2026_M1_Secc1_Sub2!$Y484,0,1)))</f>
        <v>0</v>
      </c>
      <c r="CK132" s="282">
        <f t="shared" si="55"/>
        <v>0</v>
      </c>
      <c r="CL132" s="283" t="str">
        <f>IF(CK132=0,"",
IF(SUM($CK$24:CK132)=1,CM132,
IF($CK$144&gt;SUM($CK$24:CK132),_xlfn.CONCAT(", ",CM132),
IF($CK$144=SUM($CK$24:CK132),_xlfn.CONCAT(" y ",CM132)))))</f>
        <v/>
      </c>
      <c r="CM132" s="33" t="s">
        <v>5337</v>
      </c>
      <c r="CN132" s="535">
        <f>SUM(CNGE_2026_M1_Secc1_Sub3!$Y172)</f>
        <v>0</v>
      </c>
      <c r="CO132" s="629" cm="1">
        <f t="array" aca="1" ref="CO132" ca="1">IF(OR(K132=" ",AND(EXACT(UPPER(TRIM(SUBSTITUTE(K132,CHAR(160)," "))),TRIM(SUBSTITUTE(K132,CHAR(160)," "))),SUMPRODUCT(--ISNUMBER(MATCH(MID(TRIM(SUBSTITUTE(K132,CHAR(160)," ")),ROW(INDIRECT("1:"&amp;LEN(TRIM(SUBSTITUTE(K132,CHAR(160)," "))))),1),{"A","B","C","D","E","F","G","H","I","J","K","L","M","N","O","P","Q","R","S","T","U","V","W","X","Y","Z","Ñ","0","1","2","3","4","5","6","7","8","9"," "},0)))=LEN(TRIM(SUBSTITUTE(K132,CHAR(160)," "))))),0,1)</f>
        <v>0</v>
      </c>
      <c r="CP132" s="629" cm="1">
        <f t="array" aca="1" ref="CP132" ca="1">IF(OR(T132=" ",AND(EXACT(UPPER(TRIM(SUBSTITUTE(T132,CHAR(160)," "))),TRIM(SUBSTITUTE(T132,CHAR(160)," "))),SUMPRODUCT(--ISNUMBER(MATCH(MID(TRIM(SUBSTITUTE(T132,CHAR(160)," ")),ROW(INDIRECT("1:"&amp;LEN(TRIM(SUBSTITUTE(T132,CHAR(160)," "))))),1),{"A","B","C","D","E","F","G","H","I","J","K","L","M","N","O","P","Q","R","S","T","U","V","W","X","Y","Z","Ñ","0","1","2","3","4","5","6","7","8","9"," "},0)))=LEN(TRIM(SUBSTITUTE(T132,CHAR(160)," "))))),0,1)</f>
        <v>0</v>
      </c>
      <c r="CQ132" s="629" cm="1">
        <f t="array" aca="1" ref="CQ132" ca="1">IF(OR(AC132=" ",AND(EXACT(UPPER(TRIM(SUBSTITUTE(AC132,CHAR(160)," "))),TRIM(SUBSTITUTE(AC132,CHAR(160)," "))),SUMPRODUCT(--ISNUMBER(MATCH(MID(TRIM(SUBSTITUTE(AC132,CHAR(160)," ")),ROW(INDIRECT("1:"&amp;LEN(TRIM(SUBSTITUTE(AC132,CHAR(160)," "))))),1),{"A","B","C","D","E","F","G","H","I","J","K","L","M","N","O","P","Q","R","S","T","U","V","W","X","Y","Z","Ñ","0","1","2","3","4","5","6","7","8","9"," "},0)))=LEN(TRIM(SUBSTITUTE(AC132,CHAR(160)," "))))),0,1)</f>
        <v>0</v>
      </c>
      <c r="CR132" s="629" cm="1">
        <f t="array" aca="1" ref="CR132" ca="1">IF(OR(AL132=" ",AND(EXACT(UPPER(TRIM(SUBSTITUTE(AL132,CHAR(160)," "))),TRIM(SUBSTITUTE(AL132,CHAR(160)," "))),SUMPRODUCT(--ISNUMBER(MATCH(MID(TRIM(SUBSTITUTE(AL132,CHAR(160)," ")),ROW(INDIRECT("1:"&amp;LEN(TRIM(SUBSTITUTE(AL132,CHAR(160)," "))))),1),{"A","B","C","D","E","F","G","H","I","J","K","L","M","N","O","P","Q","R","S","T","U","V","W","X","Y","Z","Ñ","0","1","2","3","4","5","6","7","8","9"," "},0)))=LEN(TRIM(SUBSTITUTE(AL132,CHAR(160)," "))))),0,1)</f>
        <v>0</v>
      </c>
      <c r="CS132" s="629" cm="1">
        <f t="array" aca="1" ref="CS132" ca="1">IF(OR(AU132=" ",AND(EXACT(UPPER(TRIM(SUBSTITUTE(AU132,CHAR(160)," "))),TRIM(SUBSTITUTE(AU132,CHAR(160)," "))),SUMPRODUCT(--ISNUMBER(MATCH(MID(TRIM(SUBSTITUTE(AU132,CHAR(160)," ")),ROW(INDIRECT("1:"&amp;LEN(TRIM(SUBSTITUTE(AU132,CHAR(160)," "))))),1),{"A","B","C","D","E","F","G","H","I","J","K","L","M","N","O","P","Q","R","S","T","U","V","W","X","Y","Z","Ñ","0","1","2","3","4","5","6","7","8","9"," "},0)))=LEN(TRIM(SUBSTITUTE(AU132,CHAR(160)," "))))),0,1)</f>
        <v>0</v>
      </c>
      <c r="CT132" s="634">
        <f t="shared" si="56"/>
        <v>0</v>
      </c>
      <c r="CU132" s="634">
        <f t="shared" si="57"/>
        <v>0</v>
      </c>
      <c r="CV132" s="634">
        <f t="shared" si="58"/>
        <v>0</v>
      </c>
      <c r="CW132" s="634">
        <f t="shared" si="59"/>
        <v>0</v>
      </c>
      <c r="CX132" s="634">
        <f t="shared" si="60"/>
        <v>0</v>
      </c>
      <c r="CY132" s="107"/>
      <c r="CZ132" s="107"/>
      <c r="DA132" s="107"/>
      <c r="DB132" s="107"/>
      <c r="DN132" s="107"/>
      <c r="DO132" s="107"/>
      <c r="DP132" s="107"/>
      <c r="DQ132" s="107"/>
      <c r="DR132" s="107"/>
      <c r="DS132" s="107"/>
      <c r="DT132" s="107"/>
      <c r="DU132" s="107"/>
      <c r="DV132" s="107"/>
      <c r="DY132"/>
    </row>
    <row r="133" spans="1:129" ht="15" customHeight="1">
      <c r="A133" s="128"/>
      <c r="C133" s="37" t="s">
        <v>5338</v>
      </c>
      <c r="D133" s="800" t="str">
        <f>IF(CNGE_2026_M1_Secc1_Sub1!$D150="","",CNGE_2026_M1_Secc1_Sub1!$D150)</f>
        <v/>
      </c>
      <c r="E133" s="723"/>
      <c r="F133" s="723"/>
      <c r="G133" s="724"/>
      <c r="H133" s="728"/>
      <c r="I133" s="714"/>
      <c r="J133" s="805"/>
      <c r="K133" s="847"/>
      <c r="L133" s="714"/>
      <c r="M133" s="805"/>
      <c r="N133" s="640"/>
      <c r="O133" s="638"/>
      <c r="P133" s="638"/>
      <c r="Q133" s="728"/>
      <c r="R133" s="714"/>
      <c r="S133" s="805"/>
      <c r="T133" s="847"/>
      <c r="U133" s="714"/>
      <c r="V133" s="805"/>
      <c r="W133" s="640"/>
      <c r="X133" s="638"/>
      <c r="Y133" s="638"/>
      <c r="Z133" s="728"/>
      <c r="AA133" s="714"/>
      <c r="AB133" s="805"/>
      <c r="AC133" s="847"/>
      <c r="AD133" s="714"/>
      <c r="AE133" s="805"/>
      <c r="AF133" s="640"/>
      <c r="AG133" s="638"/>
      <c r="AH133" s="638"/>
      <c r="AI133" s="728"/>
      <c r="AJ133" s="714"/>
      <c r="AK133" s="805"/>
      <c r="AL133" s="847"/>
      <c r="AM133" s="714"/>
      <c r="AN133" s="805"/>
      <c r="AO133" s="640"/>
      <c r="AP133" s="638"/>
      <c r="AQ133" s="638"/>
      <c r="AR133" s="728"/>
      <c r="AS133" s="714"/>
      <c r="AT133" s="805"/>
      <c r="AU133" s="847"/>
      <c r="AV133" s="714"/>
      <c r="AW133" s="805"/>
      <c r="AX133" s="640"/>
      <c r="AY133" s="638"/>
      <c r="AZ133" s="638"/>
      <c r="BB133">
        <f t="shared" si="32"/>
        <v>0</v>
      </c>
      <c r="BC133">
        <f t="shared" si="33"/>
        <v>0</v>
      </c>
      <c r="BD133">
        <f t="shared" si="34"/>
        <v>0</v>
      </c>
      <c r="BE133">
        <f t="shared" si="35"/>
        <v>0</v>
      </c>
      <c r="BF133">
        <f t="shared" si="36"/>
        <v>0</v>
      </c>
      <c r="BG133">
        <f t="shared" si="37"/>
        <v>0</v>
      </c>
      <c r="BH133">
        <f t="shared" si="38"/>
        <v>0</v>
      </c>
      <c r="BI133">
        <f t="shared" si="39"/>
        <v>0</v>
      </c>
      <c r="BJ133">
        <f t="shared" si="40"/>
        <v>0</v>
      </c>
      <c r="BK133">
        <f t="shared" si="41"/>
        <v>0</v>
      </c>
      <c r="BL133">
        <f t="shared" si="42"/>
        <v>0</v>
      </c>
      <c r="BM133">
        <f t="shared" si="43"/>
        <v>0</v>
      </c>
      <c r="BN133">
        <f t="shared" si="44"/>
        <v>0</v>
      </c>
      <c r="BO133">
        <f t="shared" si="45"/>
        <v>0</v>
      </c>
      <c r="BP133">
        <f t="shared" si="46"/>
        <v>0</v>
      </c>
      <c r="BQ133">
        <f t="shared" si="47"/>
        <v>0</v>
      </c>
      <c r="BR133">
        <f t="shared" si="48"/>
        <v>0</v>
      </c>
      <c r="BS133">
        <f t="shared" si="49"/>
        <v>0</v>
      </c>
      <c r="BT133">
        <f t="shared" si="50"/>
        <v>0</v>
      </c>
      <c r="BU133">
        <f t="shared" si="51"/>
        <v>0</v>
      </c>
      <c r="BV133" s="293">
        <f t="shared" si="52"/>
        <v>0</v>
      </c>
      <c r="BW133" s="352" t="str">
        <f>IF(BV133=0,"",
IF(SUM($BV$24:BV133)=1,BX133,
IF($BV$144&gt;SUM($BV$24:BV133),_xlfn.CONCAT(", ",BX133),
IF($BV$144=SUM($BV$24:BV133),_xlfn.CONCAT(" y ",BX133)))))</f>
        <v/>
      </c>
      <c r="BX133" s="120" t="s">
        <v>5339</v>
      </c>
      <c r="BY133" s="398">
        <f>IF(AND(CNGE_2026_M1_Secc1_Sub3!$S173&lt;&gt;"",CNGE_2026_M1_Secc1_Sub3!$S173&lt;&gt;1,COUNTA(H133:AZ133)&gt;0),1,0)</f>
        <v>0</v>
      </c>
      <c r="BZ133" s="290">
        <f t="shared" si="61"/>
        <v>0</v>
      </c>
      <c r="CA133" s="293">
        <f t="shared" si="53"/>
        <v>0</v>
      </c>
      <c r="CB133" s="283" t="str">
        <f>IF(CA133=0,"",
IF(SUM($CA$24:CA133)=1,CC133,
IF($CA$144&gt;SUM($CA$24:CA133),_xlfn.CONCAT(", ",CC133),
IF($CA$144=SUM($CA$24:CA133),_xlfn.CONCAT(" y ",CC133)))))</f>
        <v/>
      </c>
      <c r="CC133" s="33" t="s">
        <v>5339</v>
      </c>
      <c r="CD133" s="441">
        <f>IF(COUNTA(K133,T133,AC133,AL133,AU133)=SUM(CNGE_2026_M1_Secc1_Sub3!Y173),0,1)</f>
        <v>0</v>
      </c>
      <c r="CE133" s="282">
        <f t="shared" si="54"/>
        <v>0</v>
      </c>
      <c r="CF133" s="283" t="str">
        <f>IF(CE133=0,"",
IF(SUM($CE$24:CE133)=1,CG133,
IF($CE$144&gt;SUM($CE$24:CE133),_xlfn.CONCAT(", ",CG133),
IF($CE$144=SUM($CE$24:CE133),_xlfn.CONCAT(" y ",CG133)))))</f>
        <v/>
      </c>
      <c r="CG133" s="120" t="s">
        <v>5339</v>
      </c>
      <c r="CH133" s="370">
        <f>IF(OR(N133="NS",W133="NS",AF133="NS",AO133="NS",AX133="NS",CNGE_2026_M1_Secc1_Sub2!$M485="NS"),0,IF(AND(N133="NA",W133="NA",AF133="NA",AO133="NA",AX133="NA",CNGE_2026_M1_Secc1_Sub2!$M485="NA"),0,IF(SUM(N133,W133,AF133,AO133,AX133)&lt;=CNGE_2026_M1_Secc1_Sub2!$M485,0,1)))</f>
        <v>0</v>
      </c>
      <c r="CI133" s="371">
        <f>IF(OR(O133="NS",X133="NS",AG133="NS",AP133="NS",AY133="NS",CNGE_2026_M1_Secc1_Sub2!$S485="NS"),0,IF(AND(O133="NA",X133="NA",AG133="NA",AP133="NA",AY133="NA",CNGE_2026_M1_Secc1_Sub2!$S485="NA"),0,IF(SUM(O133,X133,AG133,AP133,AY133)&lt;=CNGE_2026_M1_Secc1_Sub2!$S485,0,1)))</f>
        <v>0</v>
      </c>
      <c r="CJ133" s="372">
        <f>IF(OR(P133="NS",Y133="NS",AH133="NS",AQ133="NS",AZ133="NS",CNGE_2026_M1_Secc1_Sub2!$Y485="NS"),0,IF(AND(P133="NA",Y133="NA",AH133="NA",AQ133="NA",AZ133="NA",CNGE_2026_M1_Secc1_Sub2!$Y485="NA"),0,IF(SUM(P133,Y133,AH133,AQ133,AZ133)&lt;=CNGE_2026_M1_Secc1_Sub2!$Y485,0,1)))</f>
        <v>0</v>
      </c>
      <c r="CK133" s="282">
        <f t="shared" si="55"/>
        <v>0</v>
      </c>
      <c r="CL133" s="283" t="str">
        <f>IF(CK133=0,"",
IF(SUM($CK$24:CK133)=1,CM133,
IF($CK$144&gt;SUM($CK$24:CK133),_xlfn.CONCAT(", ",CM133),
IF($CK$144=SUM($CK$24:CK133),_xlfn.CONCAT(" y ",CM133)))))</f>
        <v/>
      </c>
      <c r="CM133" s="33" t="s">
        <v>5339</v>
      </c>
      <c r="CN133" s="535">
        <f>SUM(CNGE_2026_M1_Secc1_Sub3!$Y173)</f>
        <v>0</v>
      </c>
      <c r="CO133" s="629" cm="1">
        <f t="array" aca="1" ref="CO133" ca="1">IF(OR(K133=" ",AND(EXACT(UPPER(TRIM(SUBSTITUTE(K133,CHAR(160)," "))),TRIM(SUBSTITUTE(K133,CHAR(160)," "))),SUMPRODUCT(--ISNUMBER(MATCH(MID(TRIM(SUBSTITUTE(K133,CHAR(160)," ")),ROW(INDIRECT("1:"&amp;LEN(TRIM(SUBSTITUTE(K133,CHAR(160)," "))))),1),{"A","B","C","D","E","F","G","H","I","J","K","L","M","N","O","P","Q","R","S","T","U","V","W","X","Y","Z","Ñ","0","1","2","3","4","5","6","7","8","9"," "},0)))=LEN(TRIM(SUBSTITUTE(K133,CHAR(160)," "))))),0,1)</f>
        <v>0</v>
      </c>
      <c r="CP133" s="629" cm="1">
        <f t="array" aca="1" ref="CP133" ca="1">IF(OR(T133=" ",AND(EXACT(UPPER(TRIM(SUBSTITUTE(T133,CHAR(160)," "))),TRIM(SUBSTITUTE(T133,CHAR(160)," "))),SUMPRODUCT(--ISNUMBER(MATCH(MID(TRIM(SUBSTITUTE(T133,CHAR(160)," ")),ROW(INDIRECT("1:"&amp;LEN(TRIM(SUBSTITUTE(T133,CHAR(160)," "))))),1),{"A","B","C","D","E","F","G","H","I","J","K","L","M","N","O","P","Q","R","S","T","U","V","W","X","Y","Z","Ñ","0","1","2","3","4","5","6","7","8","9"," "},0)))=LEN(TRIM(SUBSTITUTE(T133,CHAR(160)," "))))),0,1)</f>
        <v>0</v>
      </c>
      <c r="CQ133" s="629" cm="1">
        <f t="array" aca="1" ref="CQ133" ca="1">IF(OR(AC133=" ",AND(EXACT(UPPER(TRIM(SUBSTITUTE(AC133,CHAR(160)," "))),TRIM(SUBSTITUTE(AC133,CHAR(160)," "))),SUMPRODUCT(--ISNUMBER(MATCH(MID(TRIM(SUBSTITUTE(AC133,CHAR(160)," ")),ROW(INDIRECT("1:"&amp;LEN(TRIM(SUBSTITUTE(AC133,CHAR(160)," "))))),1),{"A","B","C","D","E","F","G","H","I","J","K","L","M","N","O","P","Q","R","S","T","U","V","W","X","Y","Z","Ñ","0","1","2","3","4","5","6","7","8","9"," "},0)))=LEN(TRIM(SUBSTITUTE(AC133,CHAR(160)," "))))),0,1)</f>
        <v>0</v>
      </c>
      <c r="CR133" s="629" cm="1">
        <f t="array" aca="1" ref="CR133" ca="1">IF(OR(AL133=" ",AND(EXACT(UPPER(TRIM(SUBSTITUTE(AL133,CHAR(160)," "))),TRIM(SUBSTITUTE(AL133,CHAR(160)," "))),SUMPRODUCT(--ISNUMBER(MATCH(MID(TRIM(SUBSTITUTE(AL133,CHAR(160)," ")),ROW(INDIRECT("1:"&amp;LEN(TRIM(SUBSTITUTE(AL133,CHAR(160)," "))))),1),{"A","B","C","D","E","F","G","H","I","J","K","L","M","N","O","P","Q","R","S","T","U","V","W","X","Y","Z","Ñ","0","1","2","3","4","5","6","7","8","9"," "},0)))=LEN(TRIM(SUBSTITUTE(AL133,CHAR(160)," "))))),0,1)</f>
        <v>0</v>
      </c>
      <c r="CS133" s="629" cm="1">
        <f t="array" aca="1" ref="CS133" ca="1">IF(OR(AU133=" ",AND(EXACT(UPPER(TRIM(SUBSTITUTE(AU133,CHAR(160)," "))),TRIM(SUBSTITUTE(AU133,CHAR(160)," "))),SUMPRODUCT(--ISNUMBER(MATCH(MID(TRIM(SUBSTITUTE(AU133,CHAR(160)," ")),ROW(INDIRECT("1:"&amp;LEN(TRIM(SUBSTITUTE(AU133,CHAR(160)," "))))),1),{"A","B","C","D","E","F","G","H","I","J","K","L","M","N","O","P","Q","R","S","T","U","V","W","X","Y","Z","Ñ","0","1","2","3","4","5","6","7","8","9"," "},0)))=LEN(TRIM(SUBSTITUTE(AU133,CHAR(160)," "))))),0,1)</f>
        <v>0</v>
      </c>
      <c r="CT133" s="634">
        <f t="shared" si="56"/>
        <v>0</v>
      </c>
      <c r="CU133" s="634">
        <f t="shared" si="57"/>
        <v>0</v>
      </c>
      <c r="CV133" s="634">
        <f t="shared" si="58"/>
        <v>0</v>
      </c>
      <c r="CW133" s="634">
        <f t="shared" si="59"/>
        <v>0</v>
      </c>
      <c r="CX133" s="634">
        <f t="shared" si="60"/>
        <v>0</v>
      </c>
      <c r="CY133" s="107"/>
      <c r="CZ133" s="107"/>
      <c r="DA133" s="107"/>
      <c r="DB133" s="107"/>
      <c r="DN133" s="107"/>
      <c r="DO133" s="107"/>
      <c r="DP133" s="107"/>
      <c r="DQ133" s="107"/>
      <c r="DR133" s="107"/>
      <c r="DS133" s="107"/>
      <c r="DT133" s="107"/>
      <c r="DU133" s="107"/>
      <c r="DV133" s="107"/>
      <c r="DY133"/>
    </row>
    <row r="134" spans="1:129" ht="15" customHeight="1">
      <c r="A134" s="128"/>
      <c r="C134" s="37" t="s">
        <v>5340</v>
      </c>
      <c r="D134" s="800" t="str">
        <f>IF(CNGE_2026_M1_Secc1_Sub1!$D151="","",CNGE_2026_M1_Secc1_Sub1!$D151)</f>
        <v/>
      </c>
      <c r="E134" s="723"/>
      <c r="F134" s="723"/>
      <c r="G134" s="724"/>
      <c r="H134" s="728"/>
      <c r="I134" s="714"/>
      <c r="J134" s="805"/>
      <c r="K134" s="847"/>
      <c r="L134" s="714"/>
      <c r="M134" s="805"/>
      <c r="N134" s="640"/>
      <c r="O134" s="638"/>
      <c r="P134" s="638"/>
      <c r="Q134" s="728"/>
      <c r="R134" s="714"/>
      <c r="S134" s="805"/>
      <c r="T134" s="847"/>
      <c r="U134" s="714"/>
      <c r="V134" s="805"/>
      <c r="W134" s="640"/>
      <c r="X134" s="638"/>
      <c r="Y134" s="638"/>
      <c r="Z134" s="728"/>
      <c r="AA134" s="714"/>
      <c r="AB134" s="805"/>
      <c r="AC134" s="847"/>
      <c r="AD134" s="714"/>
      <c r="AE134" s="805"/>
      <c r="AF134" s="640"/>
      <c r="AG134" s="638"/>
      <c r="AH134" s="638"/>
      <c r="AI134" s="728"/>
      <c r="AJ134" s="714"/>
      <c r="AK134" s="805"/>
      <c r="AL134" s="847"/>
      <c r="AM134" s="714"/>
      <c r="AN134" s="805"/>
      <c r="AO134" s="640"/>
      <c r="AP134" s="638"/>
      <c r="AQ134" s="638"/>
      <c r="AR134" s="728"/>
      <c r="AS134" s="714"/>
      <c r="AT134" s="805"/>
      <c r="AU134" s="847"/>
      <c r="AV134" s="714"/>
      <c r="AW134" s="805"/>
      <c r="AX134" s="640"/>
      <c r="AY134" s="638"/>
      <c r="AZ134" s="638"/>
      <c r="BB134">
        <f t="shared" si="32"/>
        <v>0</v>
      </c>
      <c r="BC134">
        <f t="shared" si="33"/>
        <v>0</v>
      </c>
      <c r="BD134">
        <f t="shared" si="34"/>
        <v>0</v>
      </c>
      <c r="BE134">
        <f t="shared" si="35"/>
        <v>0</v>
      </c>
      <c r="BF134">
        <f t="shared" si="36"/>
        <v>0</v>
      </c>
      <c r="BG134">
        <f t="shared" si="37"/>
        <v>0</v>
      </c>
      <c r="BH134">
        <f t="shared" si="38"/>
        <v>0</v>
      </c>
      <c r="BI134">
        <f t="shared" si="39"/>
        <v>0</v>
      </c>
      <c r="BJ134">
        <f t="shared" si="40"/>
        <v>0</v>
      </c>
      <c r="BK134">
        <f t="shared" si="41"/>
        <v>0</v>
      </c>
      <c r="BL134">
        <f t="shared" si="42"/>
        <v>0</v>
      </c>
      <c r="BM134">
        <f t="shared" si="43"/>
        <v>0</v>
      </c>
      <c r="BN134">
        <f t="shared" si="44"/>
        <v>0</v>
      </c>
      <c r="BO134">
        <f t="shared" si="45"/>
        <v>0</v>
      </c>
      <c r="BP134">
        <f t="shared" si="46"/>
        <v>0</v>
      </c>
      <c r="BQ134">
        <f t="shared" si="47"/>
        <v>0</v>
      </c>
      <c r="BR134">
        <f t="shared" si="48"/>
        <v>0</v>
      </c>
      <c r="BS134">
        <f t="shared" si="49"/>
        <v>0</v>
      </c>
      <c r="BT134">
        <f t="shared" si="50"/>
        <v>0</v>
      </c>
      <c r="BU134">
        <f t="shared" si="51"/>
        <v>0</v>
      </c>
      <c r="BV134" s="293">
        <f t="shared" si="52"/>
        <v>0</v>
      </c>
      <c r="BW134" s="352" t="str">
        <f>IF(BV134=0,"",
IF(SUM($BV$24:BV134)=1,BX134,
IF($BV$144&gt;SUM($BV$24:BV134),_xlfn.CONCAT(", ",BX134),
IF($BV$144=SUM($BV$24:BV134),_xlfn.CONCAT(" y ",BX134)))))</f>
        <v/>
      </c>
      <c r="BX134" s="120" t="s">
        <v>5341</v>
      </c>
      <c r="BY134" s="398">
        <f>IF(AND(CNGE_2026_M1_Secc1_Sub3!$S174&lt;&gt;"",CNGE_2026_M1_Secc1_Sub3!$S174&lt;&gt;1,COUNTA(H134:AZ134)&gt;0),1,0)</f>
        <v>0</v>
      </c>
      <c r="BZ134" s="290">
        <f t="shared" si="61"/>
        <v>0</v>
      </c>
      <c r="CA134" s="293">
        <f t="shared" si="53"/>
        <v>0</v>
      </c>
      <c r="CB134" s="283" t="str">
        <f>IF(CA134=0,"",
IF(SUM($CA$24:CA134)=1,CC134,
IF($CA$144&gt;SUM($CA$24:CA134),_xlfn.CONCAT(", ",CC134),
IF($CA$144=SUM($CA$24:CA134),_xlfn.CONCAT(" y ",CC134)))))</f>
        <v/>
      </c>
      <c r="CC134" s="33" t="s">
        <v>5341</v>
      </c>
      <c r="CD134" s="441">
        <f>IF(COUNTA(K134,T134,AC134,AL134,AU134)=SUM(CNGE_2026_M1_Secc1_Sub3!Y174),0,1)</f>
        <v>0</v>
      </c>
      <c r="CE134" s="282">
        <f t="shared" si="54"/>
        <v>0</v>
      </c>
      <c r="CF134" s="283" t="str">
        <f>IF(CE134=0,"",
IF(SUM($CE$24:CE134)=1,CG134,
IF($CE$144&gt;SUM($CE$24:CE134),_xlfn.CONCAT(", ",CG134),
IF($CE$144=SUM($CE$24:CE134),_xlfn.CONCAT(" y ",CG134)))))</f>
        <v/>
      </c>
      <c r="CG134" s="120" t="s">
        <v>5341</v>
      </c>
      <c r="CH134" s="370">
        <f>IF(OR(N134="NS",W134="NS",AF134="NS",AO134="NS",AX134="NS",CNGE_2026_M1_Secc1_Sub2!$M486="NS"),0,IF(AND(N134="NA",W134="NA",AF134="NA",AO134="NA",AX134="NA",CNGE_2026_M1_Secc1_Sub2!$M486="NA"),0,IF(SUM(N134,W134,AF134,AO134,AX134)&lt;=CNGE_2026_M1_Secc1_Sub2!$M486,0,1)))</f>
        <v>0</v>
      </c>
      <c r="CI134" s="371">
        <f>IF(OR(O134="NS",X134="NS",AG134="NS",AP134="NS",AY134="NS",CNGE_2026_M1_Secc1_Sub2!$S486="NS"),0,IF(AND(O134="NA",X134="NA",AG134="NA",AP134="NA",AY134="NA",CNGE_2026_M1_Secc1_Sub2!$S486="NA"),0,IF(SUM(O134,X134,AG134,AP134,AY134)&lt;=CNGE_2026_M1_Secc1_Sub2!$S486,0,1)))</f>
        <v>0</v>
      </c>
      <c r="CJ134" s="372">
        <f>IF(OR(P134="NS",Y134="NS",AH134="NS",AQ134="NS",AZ134="NS",CNGE_2026_M1_Secc1_Sub2!$Y486="NS"),0,IF(AND(P134="NA",Y134="NA",AH134="NA",AQ134="NA",AZ134="NA",CNGE_2026_M1_Secc1_Sub2!$Y486="NA"),0,IF(SUM(P134,Y134,AH134,AQ134,AZ134)&lt;=CNGE_2026_M1_Secc1_Sub2!$Y486,0,1)))</f>
        <v>0</v>
      </c>
      <c r="CK134" s="282">
        <f t="shared" si="55"/>
        <v>0</v>
      </c>
      <c r="CL134" s="283" t="str">
        <f>IF(CK134=0,"",
IF(SUM($CK$24:CK134)=1,CM134,
IF($CK$144&gt;SUM($CK$24:CK134),_xlfn.CONCAT(", ",CM134),
IF($CK$144=SUM($CK$24:CK134),_xlfn.CONCAT(" y ",CM134)))))</f>
        <v/>
      </c>
      <c r="CM134" s="33" t="s">
        <v>5341</v>
      </c>
      <c r="CN134" s="535">
        <f>SUM(CNGE_2026_M1_Secc1_Sub3!$Y174)</f>
        <v>0</v>
      </c>
      <c r="CO134" s="629" cm="1">
        <f t="array" aca="1" ref="CO134" ca="1">IF(OR(K134=" ",AND(EXACT(UPPER(TRIM(SUBSTITUTE(K134,CHAR(160)," "))),TRIM(SUBSTITUTE(K134,CHAR(160)," "))),SUMPRODUCT(--ISNUMBER(MATCH(MID(TRIM(SUBSTITUTE(K134,CHAR(160)," ")),ROW(INDIRECT("1:"&amp;LEN(TRIM(SUBSTITUTE(K134,CHAR(160)," "))))),1),{"A","B","C","D","E","F","G","H","I","J","K","L","M","N","O","P","Q","R","S","T","U","V","W","X","Y","Z","Ñ","0","1","2","3","4","5","6","7","8","9"," "},0)))=LEN(TRIM(SUBSTITUTE(K134,CHAR(160)," "))))),0,1)</f>
        <v>0</v>
      </c>
      <c r="CP134" s="629" cm="1">
        <f t="array" aca="1" ref="CP134" ca="1">IF(OR(T134=" ",AND(EXACT(UPPER(TRIM(SUBSTITUTE(T134,CHAR(160)," "))),TRIM(SUBSTITUTE(T134,CHAR(160)," "))),SUMPRODUCT(--ISNUMBER(MATCH(MID(TRIM(SUBSTITUTE(T134,CHAR(160)," ")),ROW(INDIRECT("1:"&amp;LEN(TRIM(SUBSTITUTE(T134,CHAR(160)," "))))),1),{"A","B","C","D","E","F","G","H","I","J","K","L","M","N","O","P","Q","R","S","T","U","V","W","X","Y","Z","Ñ","0","1","2","3","4","5","6","7","8","9"," "},0)))=LEN(TRIM(SUBSTITUTE(T134,CHAR(160)," "))))),0,1)</f>
        <v>0</v>
      </c>
      <c r="CQ134" s="629" cm="1">
        <f t="array" aca="1" ref="CQ134" ca="1">IF(OR(AC134=" ",AND(EXACT(UPPER(TRIM(SUBSTITUTE(AC134,CHAR(160)," "))),TRIM(SUBSTITUTE(AC134,CHAR(160)," "))),SUMPRODUCT(--ISNUMBER(MATCH(MID(TRIM(SUBSTITUTE(AC134,CHAR(160)," ")),ROW(INDIRECT("1:"&amp;LEN(TRIM(SUBSTITUTE(AC134,CHAR(160)," "))))),1),{"A","B","C","D","E","F","G","H","I","J","K","L","M","N","O","P","Q","R","S","T","U","V","W","X","Y","Z","Ñ","0","1","2","3","4","5","6","7","8","9"," "},0)))=LEN(TRIM(SUBSTITUTE(AC134,CHAR(160)," "))))),0,1)</f>
        <v>0</v>
      </c>
      <c r="CR134" s="629" cm="1">
        <f t="array" aca="1" ref="CR134" ca="1">IF(OR(AL134=" ",AND(EXACT(UPPER(TRIM(SUBSTITUTE(AL134,CHAR(160)," "))),TRIM(SUBSTITUTE(AL134,CHAR(160)," "))),SUMPRODUCT(--ISNUMBER(MATCH(MID(TRIM(SUBSTITUTE(AL134,CHAR(160)," ")),ROW(INDIRECT("1:"&amp;LEN(TRIM(SUBSTITUTE(AL134,CHAR(160)," "))))),1),{"A","B","C","D","E","F","G","H","I","J","K","L","M","N","O","P","Q","R","S","T","U","V","W","X","Y","Z","Ñ","0","1","2","3","4","5","6","7","8","9"," "},0)))=LEN(TRIM(SUBSTITUTE(AL134,CHAR(160)," "))))),0,1)</f>
        <v>0</v>
      </c>
      <c r="CS134" s="629" cm="1">
        <f t="array" aca="1" ref="CS134" ca="1">IF(OR(AU134=" ",AND(EXACT(UPPER(TRIM(SUBSTITUTE(AU134,CHAR(160)," "))),TRIM(SUBSTITUTE(AU134,CHAR(160)," "))),SUMPRODUCT(--ISNUMBER(MATCH(MID(TRIM(SUBSTITUTE(AU134,CHAR(160)," ")),ROW(INDIRECT("1:"&amp;LEN(TRIM(SUBSTITUTE(AU134,CHAR(160)," "))))),1),{"A","B","C","D","E","F","G","H","I","J","K","L","M","N","O","P","Q","R","S","T","U","V","W","X","Y","Z","Ñ","0","1","2","3","4","5","6","7","8","9"," "},0)))=LEN(TRIM(SUBSTITUTE(AU134,CHAR(160)," "))))),0,1)</f>
        <v>0</v>
      </c>
      <c r="CT134" s="634">
        <f t="shared" si="56"/>
        <v>0</v>
      </c>
      <c r="CU134" s="634">
        <f t="shared" si="57"/>
        <v>0</v>
      </c>
      <c r="CV134" s="634">
        <f t="shared" si="58"/>
        <v>0</v>
      </c>
      <c r="CW134" s="634">
        <f t="shared" si="59"/>
        <v>0</v>
      </c>
      <c r="CX134" s="634">
        <f t="shared" si="60"/>
        <v>0</v>
      </c>
      <c r="CY134" s="107"/>
      <c r="CZ134" s="107"/>
      <c r="DA134" s="107"/>
      <c r="DB134" s="107"/>
      <c r="DN134" s="107"/>
      <c r="DO134" s="107"/>
      <c r="DP134" s="107"/>
      <c r="DQ134" s="107"/>
      <c r="DR134" s="107"/>
      <c r="DS134" s="107"/>
      <c r="DT134" s="107"/>
      <c r="DU134" s="107"/>
      <c r="DV134" s="107"/>
      <c r="DY134"/>
    </row>
    <row r="135" spans="1:129" ht="15" customHeight="1">
      <c r="A135" s="128"/>
      <c r="C135" s="37" t="s">
        <v>5342</v>
      </c>
      <c r="D135" s="800" t="str">
        <f>IF(CNGE_2026_M1_Secc1_Sub1!$D152="","",CNGE_2026_M1_Secc1_Sub1!$D152)</f>
        <v/>
      </c>
      <c r="E135" s="723"/>
      <c r="F135" s="723"/>
      <c r="G135" s="724"/>
      <c r="H135" s="728"/>
      <c r="I135" s="714"/>
      <c r="J135" s="805"/>
      <c r="K135" s="847"/>
      <c r="L135" s="714"/>
      <c r="M135" s="805"/>
      <c r="N135" s="640"/>
      <c r="O135" s="638"/>
      <c r="P135" s="638"/>
      <c r="Q135" s="728"/>
      <c r="R135" s="714"/>
      <c r="S135" s="805"/>
      <c r="T135" s="847"/>
      <c r="U135" s="714"/>
      <c r="V135" s="805"/>
      <c r="W135" s="640"/>
      <c r="X135" s="638"/>
      <c r="Y135" s="638"/>
      <c r="Z135" s="728"/>
      <c r="AA135" s="714"/>
      <c r="AB135" s="805"/>
      <c r="AC135" s="847"/>
      <c r="AD135" s="714"/>
      <c r="AE135" s="805"/>
      <c r="AF135" s="640"/>
      <c r="AG135" s="638"/>
      <c r="AH135" s="638"/>
      <c r="AI135" s="728"/>
      <c r="AJ135" s="714"/>
      <c r="AK135" s="805"/>
      <c r="AL135" s="847"/>
      <c r="AM135" s="714"/>
      <c r="AN135" s="805"/>
      <c r="AO135" s="640"/>
      <c r="AP135" s="638"/>
      <c r="AQ135" s="638"/>
      <c r="AR135" s="728"/>
      <c r="AS135" s="714"/>
      <c r="AT135" s="805"/>
      <c r="AU135" s="847"/>
      <c r="AV135" s="714"/>
      <c r="AW135" s="805"/>
      <c r="AX135" s="640"/>
      <c r="AY135" s="638"/>
      <c r="AZ135" s="638"/>
      <c r="BB135">
        <f t="shared" si="32"/>
        <v>0</v>
      </c>
      <c r="BC135">
        <f t="shared" si="33"/>
        <v>0</v>
      </c>
      <c r="BD135">
        <f t="shared" si="34"/>
        <v>0</v>
      </c>
      <c r="BE135">
        <f t="shared" si="35"/>
        <v>0</v>
      </c>
      <c r="BF135">
        <f t="shared" si="36"/>
        <v>0</v>
      </c>
      <c r="BG135">
        <f t="shared" si="37"/>
        <v>0</v>
      </c>
      <c r="BH135">
        <f t="shared" si="38"/>
        <v>0</v>
      </c>
      <c r="BI135">
        <f t="shared" si="39"/>
        <v>0</v>
      </c>
      <c r="BJ135">
        <f t="shared" si="40"/>
        <v>0</v>
      </c>
      <c r="BK135">
        <f t="shared" si="41"/>
        <v>0</v>
      </c>
      <c r="BL135">
        <f t="shared" si="42"/>
        <v>0</v>
      </c>
      <c r="BM135">
        <f t="shared" si="43"/>
        <v>0</v>
      </c>
      <c r="BN135">
        <f t="shared" si="44"/>
        <v>0</v>
      </c>
      <c r="BO135">
        <f t="shared" si="45"/>
        <v>0</v>
      </c>
      <c r="BP135">
        <f t="shared" si="46"/>
        <v>0</v>
      </c>
      <c r="BQ135">
        <f t="shared" si="47"/>
        <v>0</v>
      </c>
      <c r="BR135">
        <f t="shared" si="48"/>
        <v>0</v>
      </c>
      <c r="BS135">
        <f t="shared" si="49"/>
        <v>0</v>
      </c>
      <c r="BT135">
        <f t="shared" si="50"/>
        <v>0</v>
      </c>
      <c r="BU135">
        <f t="shared" si="51"/>
        <v>0</v>
      </c>
      <c r="BV135" s="293">
        <f t="shared" si="52"/>
        <v>0</v>
      </c>
      <c r="BW135" s="352" t="str">
        <f>IF(BV135=0,"",
IF(SUM($BV$24:BV135)=1,BX135,
IF($BV$144&gt;SUM($BV$24:BV135),_xlfn.CONCAT(", ",BX135),
IF($BV$144=SUM($BV$24:BV135),_xlfn.CONCAT(" y ",BX135)))))</f>
        <v/>
      </c>
      <c r="BX135" s="120" t="s">
        <v>5343</v>
      </c>
      <c r="BY135" s="398">
        <f>IF(AND(CNGE_2026_M1_Secc1_Sub3!$S175&lt;&gt;"",CNGE_2026_M1_Secc1_Sub3!$S175&lt;&gt;1,COUNTA(H135:AZ135)&gt;0),1,0)</f>
        <v>0</v>
      </c>
      <c r="BZ135" s="290">
        <f t="shared" si="61"/>
        <v>0</v>
      </c>
      <c r="CA135" s="293">
        <f t="shared" si="53"/>
        <v>0</v>
      </c>
      <c r="CB135" s="283" t="str">
        <f>IF(CA135=0,"",
IF(SUM($CA$24:CA135)=1,CC135,
IF($CA$144&gt;SUM($CA$24:CA135),_xlfn.CONCAT(", ",CC135),
IF($CA$144=SUM($CA$24:CA135),_xlfn.CONCAT(" y ",CC135)))))</f>
        <v/>
      </c>
      <c r="CC135" s="33" t="s">
        <v>5343</v>
      </c>
      <c r="CD135" s="441">
        <f>IF(COUNTA(K135,T135,AC135,AL135,AU135)=SUM(CNGE_2026_M1_Secc1_Sub3!Y175),0,1)</f>
        <v>0</v>
      </c>
      <c r="CE135" s="282">
        <f t="shared" si="54"/>
        <v>0</v>
      </c>
      <c r="CF135" s="283" t="str">
        <f>IF(CE135=0,"",
IF(SUM($CE$24:CE135)=1,CG135,
IF($CE$144&gt;SUM($CE$24:CE135),_xlfn.CONCAT(", ",CG135),
IF($CE$144=SUM($CE$24:CE135),_xlfn.CONCAT(" y ",CG135)))))</f>
        <v/>
      </c>
      <c r="CG135" s="120" t="s">
        <v>5343</v>
      </c>
      <c r="CH135" s="370">
        <f>IF(OR(N135="NS",W135="NS",AF135="NS",AO135="NS",AX135="NS",CNGE_2026_M1_Secc1_Sub2!$M487="NS"),0,IF(AND(N135="NA",W135="NA",AF135="NA",AO135="NA",AX135="NA",CNGE_2026_M1_Secc1_Sub2!$M487="NA"),0,IF(SUM(N135,W135,AF135,AO135,AX135)&lt;=CNGE_2026_M1_Secc1_Sub2!$M487,0,1)))</f>
        <v>0</v>
      </c>
      <c r="CI135" s="371">
        <f>IF(OR(O135="NS",X135="NS",AG135="NS",AP135="NS",AY135="NS",CNGE_2026_M1_Secc1_Sub2!$S487="NS"),0,IF(AND(O135="NA",X135="NA",AG135="NA",AP135="NA",AY135="NA",CNGE_2026_M1_Secc1_Sub2!$S487="NA"),0,IF(SUM(O135,X135,AG135,AP135,AY135)&lt;=CNGE_2026_M1_Secc1_Sub2!$S487,0,1)))</f>
        <v>0</v>
      </c>
      <c r="CJ135" s="372">
        <f>IF(OR(P135="NS",Y135="NS",AH135="NS",AQ135="NS",AZ135="NS",CNGE_2026_M1_Secc1_Sub2!$Y487="NS"),0,IF(AND(P135="NA",Y135="NA",AH135="NA",AQ135="NA",AZ135="NA",CNGE_2026_M1_Secc1_Sub2!$Y487="NA"),0,IF(SUM(P135,Y135,AH135,AQ135,AZ135)&lt;=CNGE_2026_M1_Secc1_Sub2!$Y487,0,1)))</f>
        <v>0</v>
      </c>
      <c r="CK135" s="282">
        <f t="shared" si="55"/>
        <v>0</v>
      </c>
      <c r="CL135" s="283" t="str">
        <f>IF(CK135=0,"",
IF(SUM($CK$24:CK135)=1,CM135,
IF($CK$144&gt;SUM($CK$24:CK135),_xlfn.CONCAT(", ",CM135),
IF($CK$144=SUM($CK$24:CK135),_xlfn.CONCAT(" y ",CM135)))))</f>
        <v/>
      </c>
      <c r="CM135" s="33" t="s">
        <v>5343</v>
      </c>
      <c r="CN135" s="535">
        <f>SUM(CNGE_2026_M1_Secc1_Sub3!$Y175)</f>
        <v>0</v>
      </c>
      <c r="CO135" s="629" cm="1">
        <f t="array" aca="1" ref="CO135" ca="1">IF(OR(K135=" ",AND(EXACT(UPPER(TRIM(SUBSTITUTE(K135,CHAR(160)," "))),TRIM(SUBSTITUTE(K135,CHAR(160)," "))),SUMPRODUCT(--ISNUMBER(MATCH(MID(TRIM(SUBSTITUTE(K135,CHAR(160)," ")),ROW(INDIRECT("1:"&amp;LEN(TRIM(SUBSTITUTE(K135,CHAR(160)," "))))),1),{"A","B","C","D","E","F","G","H","I","J","K","L","M","N","O","P","Q","R","S","T","U","V","W","X","Y","Z","Ñ","0","1","2","3","4","5","6","7","8","9"," "},0)))=LEN(TRIM(SUBSTITUTE(K135,CHAR(160)," "))))),0,1)</f>
        <v>0</v>
      </c>
      <c r="CP135" s="629" cm="1">
        <f t="array" aca="1" ref="CP135" ca="1">IF(OR(T135=" ",AND(EXACT(UPPER(TRIM(SUBSTITUTE(T135,CHAR(160)," "))),TRIM(SUBSTITUTE(T135,CHAR(160)," "))),SUMPRODUCT(--ISNUMBER(MATCH(MID(TRIM(SUBSTITUTE(T135,CHAR(160)," ")),ROW(INDIRECT("1:"&amp;LEN(TRIM(SUBSTITUTE(T135,CHAR(160)," "))))),1),{"A","B","C","D","E","F","G","H","I","J","K","L","M","N","O","P","Q","R","S","T","U","V","W","X","Y","Z","Ñ","0","1","2","3","4","5","6","7","8","9"," "},0)))=LEN(TRIM(SUBSTITUTE(T135,CHAR(160)," "))))),0,1)</f>
        <v>0</v>
      </c>
      <c r="CQ135" s="629" cm="1">
        <f t="array" aca="1" ref="CQ135" ca="1">IF(OR(AC135=" ",AND(EXACT(UPPER(TRIM(SUBSTITUTE(AC135,CHAR(160)," "))),TRIM(SUBSTITUTE(AC135,CHAR(160)," "))),SUMPRODUCT(--ISNUMBER(MATCH(MID(TRIM(SUBSTITUTE(AC135,CHAR(160)," ")),ROW(INDIRECT("1:"&amp;LEN(TRIM(SUBSTITUTE(AC135,CHAR(160)," "))))),1),{"A","B","C","D","E","F","G","H","I","J","K","L","M","N","O","P","Q","R","S","T","U","V","W","X","Y","Z","Ñ","0","1","2","3","4","5","6","7","8","9"," "},0)))=LEN(TRIM(SUBSTITUTE(AC135,CHAR(160)," "))))),0,1)</f>
        <v>0</v>
      </c>
      <c r="CR135" s="629" cm="1">
        <f t="array" aca="1" ref="CR135" ca="1">IF(OR(AL135=" ",AND(EXACT(UPPER(TRIM(SUBSTITUTE(AL135,CHAR(160)," "))),TRIM(SUBSTITUTE(AL135,CHAR(160)," "))),SUMPRODUCT(--ISNUMBER(MATCH(MID(TRIM(SUBSTITUTE(AL135,CHAR(160)," ")),ROW(INDIRECT("1:"&amp;LEN(TRIM(SUBSTITUTE(AL135,CHAR(160)," "))))),1),{"A","B","C","D","E","F","G","H","I","J","K","L","M","N","O","P","Q","R","S","T","U","V","W","X","Y","Z","Ñ","0","1","2","3","4","5","6","7","8","9"," "},0)))=LEN(TRIM(SUBSTITUTE(AL135,CHAR(160)," "))))),0,1)</f>
        <v>0</v>
      </c>
      <c r="CS135" s="629" cm="1">
        <f t="array" aca="1" ref="CS135" ca="1">IF(OR(AU135=" ",AND(EXACT(UPPER(TRIM(SUBSTITUTE(AU135,CHAR(160)," "))),TRIM(SUBSTITUTE(AU135,CHAR(160)," "))),SUMPRODUCT(--ISNUMBER(MATCH(MID(TRIM(SUBSTITUTE(AU135,CHAR(160)," ")),ROW(INDIRECT("1:"&amp;LEN(TRIM(SUBSTITUTE(AU135,CHAR(160)," "))))),1),{"A","B","C","D","E","F","G","H","I","J","K","L","M","N","O","P","Q","R","S","T","U","V","W","X","Y","Z","Ñ","0","1","2","3","4","5","6","7","8","9"," "},0)))=LEN(TRIM(SUBSTITUTE(AU135,CHAR(160)," "))))),0,1)</f>
        <v>0</v>
      </c>
      <c r="CT135" s="634">
        <f t="shared" si="56"/>
        <v>0</v>
      </c>
      <c r="CU135" s="634">
        <f t="shared" si="57"/>
        <v>0</v>
      </c>
      <c r="CV135" s="634">
        <f t="shared" si="58"/>
        <v>0</v>
      </c>
      <c r="CW135" s="634">
        <f t="shared" si="59"/>
        <v>0</v>
      </c>
      <c r="CX135" s="634">
        <f t="shared" si="60"/>
        <v>0</v>
      </c>
      <c r="CY135" s="107"/>
      <c r="CZ135" s="107"/>
      <c r="DA135" s="107"/>
      <c r="DB135" s="107"/>
      <c r="DN135" s="107"/>
      <c r="DO135" s="107"/>
      <c r="DP135" s="107"/>
      <c r="DQ135" s="107"/>
      <c r="DR135" s="107"/>
      <c r="DS135" s="107"/>
      <c r="DT135" s="107"/>
      <c r="DU135" s="107"/>
      <c r="DV135" s="107"/>
      <c r="DY135"/>
    </row>
    <row r="136" spans="1:129" ht="15" customHeight="1">
      <c r="A136" s="128"/>
      <c r="C136" s="37" t="s">
        <v>5344</v>
      </c>
      <c r="D136" s="800" t="str">
        <f>IF(CNGE_2026_M1_Secc1_Sub1!$D153="","",CNGE_2026_M1_Secc1_Sub1!$D153)</f>
        <v/>
      </c>
      <c r="E136" s="723"/>
      <c r="F136" s="723"/>
      <c r="G136" s="724"/>
      <c r="H136" s="728"/>
      <c r="I136" s="714"/>
      <c r="J136" s="805"/>
      <c r="K136" s="847"/>
      <c r="L136" s="714"/>
      <c r="M136" s="805"/>
      <c r="N136" s="640"/>
      <c r="O136" s="638"/>
      <c r="P136" s="638"/>
      <c r="Q136" s="728"/>
      <c r="R136" s="714"/>
      <c r="S136" s="805"/>
      <c r="T136" s="847"/>
      <c r="U136" s="714"/>
      <c r="V136" s="805"/>
      <c r="W136" s="640"/>
      <c r="X136" s="638"/>
      <c r="Y136" s="638"/>
      <c r="Z136" s="728"/>
      <c r="AA136" s="714"/>
      <c r="AB136" s="805"/>
      <c r="AC136" s="847"/>
      <c r="AD136" s="714"/>
      <c r="AE136" s="805"/>
      <c r="AF136" s="640"/>
      <c r="AG136" s="638"/>
      <c r="AH136" s="638"/>
      <c r="AI136" s="728"/>
      <c r="AJ136" s="714"/>
      <c r="AK136" s="805"/>
      <c r="AL136" s="847"/>
      <c r="AM136" s="714"/>
      <c r="AN136" s="805"/>
      <c r="AO136" s="640"/>
      <c r="AP136" s="638"/>
      <c r="AQ136" s="638"/>
      <c r="AR136" s="728"/>
      <c r="AS136" s="714"/>
      <c r="AT136" s="805"/>
      <c r="AU136" s="847"/>
      <c r="AV136" s="714"/>
      <c r="AW136" s="805"/>
      <c r="AX136" s="640"/>
      <c r="AY136" s="638"/>
      <c r="AZ136" s="638"/>
      <c r="BB136">
        <f t="shared" si="32"/>
        <v>0</v>
      </c>
      <c r="BC136">
        <f t="shared" si="33"/>
        <v>0</v>
      </c>
      <c r="BD136">
        <f t="shared" si="34"/>
        <v>0</v>
      </c>
      <c r="BE136">
        <f t="shared" si="35"/>
        <v>0</v>
      </c>
      <c r="BF136">
        <f t="shared" si="36"/>
        <v>0</v>
      </c>
      <c r="BG136">
        <f t="shared" si="37"/>
        <v>0</v>
      </c>
      <c r="BH136">
        <f t="shared" si="38"/>
        <v>0</v>
      </c>
      <c r="BI136">
        <f t="shared" si="39"/>
        <v>0</v>
      </c>
      <c r="BJ136">
        <f t="shared" si="40"/>
        <v>0</v>
      </c>
      <c r="BK136">
        <f t="shared" si="41"/>
        <v>0</v>
      </c>
      <c r="BL136">
        <f t="shared" si="42"/>
        <v>0</v>
      </c>
      <c r="BM136">
        <f t="shared" si="43"/>
        <v>0</v>
      </c>
      <c r="BN136">
        <f t="shared" si="44"/>
        <v>0</v>
      </c>
      <c r="BO136">
        <f t="shared" si="45"/>
        <v>0</v>
      </c>
      <c r="BP136">
        <f t="shared" si="46"/>
        <v>0</v>
      </c>
      <c r="BQ136">
        <f t="shared" si="47"/>
        <v>0</v>
      </c>
      <c r="BR136">
        <f t="shared" si="48"/>
        <v>0</v>
      </c>
      <c r="BS136">
        <f t="shared" si="49"/>
        <v>0</v>
      </c>
      <c r="BT136">
        <f t="shared" si="50"/>
        <v>0</v>
      </c>
      <c r="BU136">
        <f t="shared" si="51"/>
        <v>0</v>
      </c>
      <c r="BV136" s="293">
        <f t="shared" si="52"/>
        <v>0</v>
      </c>
      <c r="BW136" s="352" t="str">
        <f>IF(BV136=0,"",
IF(SUM($BV$24:BV136)=1,BX136,
IF($BV$144&gt;SUM($BV$24:BV136),_xlfn.CONCAT(", ",BX136),
IF($BV$144=SUM($BV$24:BV136),_xlfn.CONCAT(" y ",BX136)))))</f>
        <v/>
      </c>
      <c r="BX136" s="120" t="s">
        <v>5345</v>
      </c>
      <c r="BY136" s="398">
        <f>IF(AND(CNGE_2026_M1_Secc1_Sub3!$S176&lt;&gt;"",CNGE_2026_M1_Secc1_Sub3!$S176&lt;&gt;1,COUNTA(H136:AZ136)&gt;0),1,0)</f>
        <v>0</v>
      </c>
      <c r="BZ136" s="290">
        <f t="shared" si="61"/>
        <v>0</v>
      </c>
      <c r="CA136" s="293">
        <f t="shared" si="53"/>
        <v>0</v>
      </c>
      <c r="CB136" s="283" t="str">
        <f>IF(CA136=0,"",
IF(SUM($CA$24:CA136)=1,CC136,
IF($CA$144&gt;SUM($CA$24:CA136),_xlfn.CONCAT(", ",CC136),
IF($CA$144=SUM($CA$24:CA136),_xlfn.CONCAT(" y ",CC136)))))</f>
        <v/>
      </c>
      <c r="CC136" s="33" t="s">
        <v>5345</v>
      </c>
      <c r="CD136" s="441">
        <f>IF(COUNTA(K136,T136,AC136,AL136,AU136)=SUM(CNGE_2026_M1_Secc1_Sub3!Y176),0,1)</f>
        <v>0</v>
      </c>
      <c r="CE136" s="282">
        <f t="shared" si="54"/>
        <v>0</v>
      </c>
      <c r="CF136" s="283" t="str">
        <f>IF(CE136=0,"",
IF(SUM($CE$24:CE136)=1,CG136,
IF($CE$144&gt;SUM($CE$24:CE136),_xlfn.CONCAT(", ",CG136),
IF($CE$144=SUM($CE$24:CE136),_xlfn.CONCAT(" y ",CG136)))))</f>
        <v/>
      </c>
      <c r="CG136" s="120" t="s">
        <v>5345</v>
      </c>
      <c r="CH136" s="370">
        <f>IF(OR(N136="NS",W136="NS",AF136="NS",AO136="NS",AX136="NS",CNGE_2026_M1_Secc1_Sub2!$M488="NS"),0,IF(AND(N136="NA",W136="NA",AF136="NA",AO136="NA",AX136="NA",CNGE_2026_M1_Secc1_Sub2!$M488="NA"),0,IF(SUM(N136,W136,AF136,AO136,AX136)&lt;=CNGE_2026_M1_Secc1_Sub2!$M488,0,1)))</f>
        <v>0</v>
      </c>
      <c r="CI136" s="371">
        <f>IF(OR(O136="NS",X136="NS",AG136="NS",AP136="NS",AY136="NS",CNGE_2026_M1_Secc1_Sub2!$S488="NS"),0,IF(AND(O136="NA",X136="NA",AG136="NA",AP136="NA",AY136="NA",CNGE_2026_M1_Secc1_Sub2!$S488="NA"),0,IF(SUM(O136,X136,AG136,AP136,AY136)&lt;=CNGE_2026_M1_Secc1_Sub2!$S488,0,1)))</f>
        <v>0</v>
      </c>
      <c r="CJ136" s="372">
        <f>IF(OR(P136="NS",Y136="NS",AH136="NS",AQ136="NS",AZ136="NS",CNGE_2026_M1_Secc1_Sub2!$Y488="NS"),0,IF(AND(P136="NA",Y136="NA",AH136="NA",AQ136="NA",AZ136="NA",CNGE_2026_M1_Secc1_Sub2!$Y488="NA"),0,IF(SUM(P136,Y136,AH136,AQ136,AZ136)&lt;=CNGE_2026_M1_Secc1_Sub2!$Y488,0,1)))</f>
        <v>0</v>
      </c>
      <c r="CK136" s="282">
        <f t="shared" si="55"/>
        <v>0</v>
      </c>
      <c r="CL136" s="283" t="str">
        <f>IF(CK136=0,"",
IF(SUM($CK$24:CK136)=1,CM136,
IF($CK$144&gt;SUM($CK$24:CK136),_xlfn.CONCAT(", ",CM136),
IF($CK$144=SUM($CK$24:CK136),_xlfn.CONCAT(" y ",CM136)))))</f>
        <v/>
      </c>
      <c r="CM136" s="33" t="s">
        <v>5345</v>
      </c>
      <c r="CN136" s="535">
        <f>SUM(CNGE_2026_M1_Secc1_Sub3!$Y176)</f>
        <v>0</v>
      </c>
      <c r="CO136" s="629" cm="1">
        <f t="array" aca="1" ref="CO136" ca="1">IF(OR(K136=" ",AND(EXACT(UPPER(TRIM(SUBSTITUTE(K136,CHAR(160)," "))),TRIM(SUBSTITUTE(K136,CHAR(160)," "))),SUMPRODUCT(--ISNUMBER(MATCH(MID(TRIM(SUBSTITUTE(K136,CHAR(160)," ")),ROW(INDIRECT("1:"&amp;LEN(TRIM(SUBSTITUTE(K136,CHAR(160)," "))))),1),{"A","B","C","D","E","F","G","H","I","J","K","L","M","N","O","P","Q","R","S","T","U","V","W","X","Y","Z","Ñ","0","1","2","3","4","5","6","7","8","9"," "},0)))=LEN(TRIM(SUBSTITUTE(K136,CHAR(160)," "))))),0,1)</f>
        <v>0</v>
      </c>
      <c r="CP136" s="629" cm="1">
        <f t="array" aca="1" ref="CP136" ca="1">IF(OR(T136=" ",AND(EXACT(UPPER(TRIM(SUBSTITUTE(T136,CHAR(160)," "))),TRIM(SUBSTITUTE(T136,CHAR(160)," "))),SUMPRODUCT(--ISNUMBER(MATCH(MID(TRIM(SUBSTITUTE(T136,CHAR(160)," ")),ROW(INDIRECT("1:"&amp;LEN(TRIM(SUBSTITUTE(T136,CHAR(160)," "))))),1),{"A","B","C","D","E","F","G","H","I","J","K","L","M","N","O","P","Q","R","S","T","U","V","W","X","Y","Z","Ñ","0","1","2","3","4","5","6","7","8","9"," "},0)))=LEN(TRIM(SUBSTITUTE(T136,CHAR(160)," "))))),0,1)</f>
        <v>0</v>
      </c>
      <c r="CQ136" s="629" cm="1">
        <f t="array" aca="1" ref="CQ136" ca="1">IF(OR(AC136=" ",AND(EXACT(UPPER(TRIM(SUBSTITUTE(AC136,CHAR(160)," "))),TRIM(SUBSTITUTE(AC136,CHAR(160)," "))),SUMPRODUCT(--ISNUMBER(MATCH(MID(TRIM(SUBSTITUTE(AC136,CHAR(160)," ")),ROW(INDIRECT("1:"&amp;LEN(TRIM(SUBSTITUTE(AC136,CHAR(160)," "))))),1),{"A","B","C","D","E","F","G","H","I","J","K","L","M","N","O","P","Q","R","S","T","U","V","W","X","Y","Z","Ñ","0","1","2","3","4","5","6","7","8","9"," "},0)))=LEN(TRIM(SUBSTITUTE(AC136,CHAR(160)," "))))),0,1)</f>
        <v>0</v>
      </c>
      <c r="CR136" s="629" cm="1">
        <f t="array" aca="1" ref="CR136" ca="1">IF(OR(AL136=" ",AND(EXACT(UPPER(TRIM(SUBSTITUTE(AL136,CHAR(160)," "))),TRIM(SUBSTITUTE(AL136,CHAR(160)," "))),SUMPRODUCT(--ISNUMBER(MATCH(MID(TRIM(SUBSTITUTE(AL136,CHAR(160)," ")),ROW(INDIRECT("1:"&amp;LEN(TRIM(SUBSTITUTE(AL136,CHAR(160)," "))))),1),{"A","B","C","D","E","F","G","H","I","J","K","L","M","N","O","P","Q","R","S","T","U","V","W","X","Y","Z","Ñ","0","1","2","3","4","5","6","7","8","9"," "},0)))=LEN(TRIM(SUBSTITUTE(AL136,CHAR(160)," "))))),0,1)</f>
        <v>0</v>
      </c>
      <c r="CS136" s="629" cm="1">
        <f t="array" aca="1" ref="CS136" ca="1">IF(OR(AU136=" ",AND(EXACT(UPPER(TRIM(SUBSTITUTE(AU136,CHAR(160)," "))),TRIM(SUBSTITUTE(AU136,CHAR(160)," "))),SUMPRODUCT(--ISNUMBER(MATCH(MID(TRIM(SUBSTITUTE(AU136,CHAR(160)," ")),ROW(INDIRECT("1:"&amp;LEN(TRIM(SUBSTITUTE(AU136,CHAR(160)," "))))),1),{"A","B","C","D","E","F","G","H","I","J","K","L","M","N","O","P","Q","R","S","T","U","V","W","X","Y","Z","Ñ","0","1","2","3","4","5","6","7","8","9"," "},0)))=LEN(TRIM(SUBSTITUTE(AU136,CHAR(160)," "))))),0,1)</f>
        <v>0</v>
      </c>
      <c r="CT136" s="634">
        <f t="shared" si="56"/>
        <v>0</v>
      </c>
      <c r="CU136" s="634">
        <f t="shared" si="57"/>
        <v>0</v>
      </c>
      <c r="CV136" s="634">
        <f t="shared" si="58"/>
        <v>0</v>
      </c>
      <c r="CW136" s="634">
        <f t="shared" si="59"/>
        <v>0</v>
      </c>
      <c r="CX136" s="634">
        <f t="shared" si="60"/>
        <v>0</v>
      </c>
      <c r="CY136" s="107"/>
      <c r="CZ136" s="107"/>
      <c r="DA136" s="107"/>
      <c r="DB136" s="107"/>
      <c r="DN136" s="107"/>
      <c r="DO136" s="107"/>
      <c r="DP136" s="107"/>
      <c r="DQ136" s="107"/>
      <c r="DR136" s="107"/>
      <c r="DS136" s="107"/>
      <c r="DT136" s="107"/>
      <c r="DU136" s="107"/>
      <c r="DV136" s="107"/>
      <c r="DY136"/>
    </row>
    <row r="137" spans="1:129" ht="15" customHeight="1">
      <c r="A137" s="128"/>
      <c r="C137" s="37" t="s">
        <v>5346</v>
      </c>
      <c r="D137" s="800" t="str">
        <f>IF(CNGE_2026_M1_Secc1_Sub1!$D154="","",CNGE_2026_M1_Secc1_Sub1!$D154)</f>
        <v/>
      </c>
      <c r="E137" s="723"/>
      <c r="F137" s="723"/>
      <c r="G137" s="724"/>
      <c r="H137" s="728"/>
      <c r="I137" s="714"/>
      <c r="J137" s="805"/>
      <c r="K137" s="847"/>
      <c r="L137" s="714"/>
      <c r="M137" s="805"/>
      <c r="N137" s="640"/>
      <c r="O137" s="638"/>
      <c r="P137" s="638"/>
      <c r="Q137" s="728"/>
      <c r="R137" s="714"/>
      <c r="S137" s="805"/>
      <c r="T137" s="847"/>
      <c r="U137" s="714"/>
      <c r="V137" s="805"/>
      <c r="W137" s="640"/>
      <c r="X137" s="638"/>
      <c r="Y137" s="638"/>
      <c r="Z137" s="728"/>
      <c r="AA137" s="714"/>
      <c r="AB137" s="805"/>
      <c r="AC137" s="847"/>
      <c r="AD137" s="714"/>
      <c r="AE137" s="805"/>
      <c r="AF137" s="640"/>
      <c r="AG137" s="638"/>
      <c r="AH137" s="638"/>
      <c r="AI137" s="728"/>
      <c r="AJ137" s="714"/>
      <c r="AK137" s="805"/>
      <c r="AL137" s="847"/>
      <c r="AM137" s="714"/>
      <c r="AN137" s="805"/>
      <c r="AO137" s="640"/>
      <c r="AP137" s="638"/>
      <c r="AQ137" s="638"/>
      <c r="AR137" s="728"/>
      <c r="AS137" s="714"/>
      <c r="AT137" s="805"/>
      <c r="AU137" s="847"/>
      <c r="AV137" s="714"/>
      <c r="AW137" s="805"/>
      <c r="AX137" s="640"/>
      <c r="AY137" s="638"/>
      <c r="AZ137" s="638"/>
      <c r="BB137">
        <f t="shared" si="32"/>
        <v>0</v>
      </c>
      <c r="BC137">
        <f t="shared" si="33"/>
        <v>0</v>
      </c>
      <c r="BD137">
        <f t="shared" si="34"/>
        <v>0</v>
      </c>
      <c r="BE137">
        <f t="shared" si="35"/>
        <v>0</v>
      </c>
      <c r="BF137">
        <f t="shared" si="36"/>
        <v>0</v>
      </c>
      <c r="BG137">
        <f t="shared" si="37"/>
        <v>0</v>
      </c>
      <c r="BH137">
        <f t="shared" si="38"/>
        <v>0</v>
      </c>
      <c r="BI137">
        <f t="shared" si="39"/>
        <v>0</v>
      </c>
      <c r="BJ137">
        <f t="shared" si="40"/>
        <v>0</v>
      </c>
      <c r="BK137">
        <f t="shared" si="41"/>
        <v>0</v>
      </c>
      <c r="BL137">
        <f t="shared" si="42"/>
        <v>0</v>
      </c>
      <c r="BM137">
        <f t="shared" si="43"/>
        <v>0</v>
      </c>
      <c r="BN137">
        <f t="shared" si="44"/>
        <v>0</v>
      </c>
      <c r="BO137">
        <f t="shared" si="45"/>
        <v>0</v>
      </c>
      <c r="BP137">
        <f t="shared" si="46"/>
        <v>0</v>
      </c>
      <c r="BQ137">
        <f t="shared" si="47"/>
        <v>0</v>
      </c>
      <c r="BR137">
        <f t="shared" si="48"/>
        <v>0</v>
      </c>
      <c r="BS137">
        <f t="shared" si="49"/>
        <v>0</v>
      </c>
      <c r="BT137">
        <f t="shared" si="50"/>
        <v>0</v>
      </c>
      <c r="BU137">
        <f t="shared" si="51"/>
        <v>0</v>
      </c>
      <c r="BV137" s="293">
        <f t="shared" si="52"/>
        <v>0</v>
      </c>
      <c r="BW137" s="352" t="str">
        <f>IF(BV137=0,"",
IF(SUM($BV$24:BV137)=1,BX137,
IF($BV$144&gt;SUM($BV$24:BV137),_xlfn.CONCAT(", ",BX137),
IF($BV$144=SUM($BV$24:BV137),_xlfn.CONCAT(" y ",BX137)))))</f>
        <v/>
      </c>
      <c r="BX137" s="120" t="s">
        <v>5347</v>
      </c>
      <c r="BY137" s="398">
        <f>IF(AND(CNGE_2026_M1_Secc1_Sub3!$S177&lt;&gt;"",CNGE_2026_M1_Secc1_Sub3!$S177&lt;&gt;1,COUNTA(H137:AZ137)&gt;0),1,0)</f>
        <v>0</v>
      </c>
      <c r="BZ137" s="290">
        <f t="shared" si="61"/>
        <v>0</v>
      </c>
      <c r="CA137" s="293">
        <f t="shared" si="53"/>
        <v>0</v>
      </c>
      <c r="CB137" s="283" t="str">
        <f>IF(CA137=0,"",
IF(SUM($CA$24:CA137)=1,CC137,
IF($CA$144&gt;SUM($CA$24:CA137),_xlfn.CONCAT(", ",CC137),
IF($CA$144=SUM($CA$24:CA137),_xlfn.CONCAT(" y ",CC137)))))</f>
        <v/>
      </c>
      <c r="CC137" s="33" t="s">
        <v>5347</v>
      </c>
      <c r="CD137" s="441">
        <f>IF(COUNTA(K137,T137,AC137,AL137,AU137)=SUM(CNGE_2026_M1_Secc1_Sub3!Y177),0,1)</f>
        <v>0</v>
      </c>
      <c r="CE137" s="282">
        <f t="shared" si="54"/>
        <v>0</v>
      </c>
      <c r="CF137" s="283" t="str">
        <f>IF(CE137=0,"",
IF(SUM($CE$24:CE137)=1,CG137,
IF($CE$144&gt;SUM($CE$24:CE137),_xlfn.CONCAT(", ",CG137),
IF($CE$144=SUM($CE$24:CE137),_xlfn.CONCAT(" y ",CG137)))))</f>
        <v/>
      </c>
      <c r="CG137" s="120" t="s">
        <v>5347</v>
      </c>
      <c r="CH137" s="370">
        <f>IF(OR(N137="NS",W137="NS",AF137="NS",AO137="NS",AX137="NS",CNGE_2026_M1_Secc1_Sub2!$M489="NS"),0,IF(AND(N137="NA",W137="NA",AF137="NA",AO137="NA",AX137="NA",CNGE_2026_M1_Secc1_Sub2!$M489="NA"),0,IF(SUM(N137,W137,AF137,AO137,AX137)&lt;=CNGE_2026_M1_Secc1_Sub2!$M489,0,1)))</f>
        <v>0</v>
      </c>
      <c r="CI137" s="371">
        <f>IF(OR(O137="NS",X137="NS",AG137="NS",AP137="NS",AY137="NS",CNGE_2026_M1_Secc1_Sub2!$S489="NS"),0,IF(AND(O137="NA",X137="NA",AG137="NA",AP137="NA",AY137="NA",CNGE_2026_M1_Secc1_Sub2!$S489="NA"),0,IF(SUM(O137,X137,AG137,AP137,AY137)&lt;=CNGE_2026_M1_Secc1_Sub2!$S489,0,1)))</f>
        <v>0</v>
      </c>
      <c r="CJ137" s="372">
        <f>IF(OR(P137="NS",Y137="NS",AH137="NS",AQ137="NS",AZ137="NS",CNGE_2026_M1_Secc1_Sub2!$Y489="NS"),0,IF(AND(P137="NA",Y137="NA",AH137="NA",AQ137="NA",AZ137="NA",CNGE_2026_M1_Secc1_Sub2!$Y489="NA"),0,IF(SUM(P137,Y137,AH137,AQ137,AZ137)&lt;=CNGE_2026_M1_Secc1_Sub2!$Y489,0,1)))</f>
        <v>0</v>
      </c>
      <c r="CK137" s="282">
        <f t="shared" si="55"/>
        <v>0</v>
      </c>
      <c r="CL137" s="283" t="str">
        <f>IF(CK137=0,"",
IF(SUM($CK$24:CK137)=1,CM137,
IF($CK$144&gt;SUM($CK$24:CK137),_xlfn.CONCAT(", ",CM137),
IF($CK$144=SUM($CK$24:CK137),_xlfn.CONCAT(" y ",CM137)))))</f>
        <v/>
      </c>
      <c r="CM137" s="33" t="s">
        <v>5347</v>
      </c>
      <c r="CN137" s="535">
        <f>SUM(CNGE_2026_M1_Secc1_Sub3!$Y177)</f>
        <v>0</v>
      </c>
      <c r="CO137" s="629" cm="1">
        <f t="array" aca="1" ref="CO137" ca="1">IF(OR(K137=" ",AND(EXACT(UPPER(TRIM(SUBSTITUTE(K137,CHAR(160)," "))),TRIM(SUBSTITUTE(K137,CHAR(160)," "))),SUMPRODUCT(--ISNUMBER(MATCH(MID(TRIM(SUBSTITUTE(K137,CHAR(160)," ")),ROW(INDIRECT("1:"&amp;LEN(TRIM(SUBSTITUTE(K137,CHAR(160)," "))))),1),{"A","B","C","D","E","F","G","H","I","J","K","L","M","N","O","P","Q","R","S","T","U","V","W","X","Y","Z","Ñ","0","1","2","3","4","5","6","7","8","9"," "},0)))=LEN(TRIM(SUBSTITUTE(K137,CHAR(160)," "))))),0,1)</f>
        <v>0</v>
      </c>
      <c r="CP137" s="629" cm="1">
        <f t="array" aca="1" ref="CP137" ca="1">IF(OR(T137=" ",AND(EXACT(UPPER(TRIM(SUBSTITUTE(T137,CHAR(160)," "))),TRIM(SUBSTITUTE(T137,CHAR(160)," "))),SUMPRODUCT(--ISNUMBER(MATCH(MID(TRIM(SUBSTITUTE(T137,CHAR(160)," ")),ROW(INDIRECT("1:"&amp;LEN(TRIM(SUBSTITUTE(T137,CHAR(160)," "))))),1),{"A","B","C","D","E","F","G","H","I","J","K","L","M","N","O","P","Q","R","S","T","U","V","W","X","Y","Z","Ñ","0","1","2","3","4","5","6","7","8","9"," "},0)))=LEN(TRIM(SUBSTITUTE(T137,CHAR(160)," "))))),0,1)</f>
        <v>0</v>
      </c>
      <c r="CQ137" s="629" cm="1">
        <f t="array" aca="1" ref="CQ137" ca="1">IF(OR(AC137=" ",AND(EXACT(UPPER(TRIM(SUBSTITUTE(AC137,CHAR(160)," "))),TRIM(SUBSTITUTE(AC137,CHAR(160)," "))),SUMPRODUCT(--ISNUMBER(MATCH(MID(TRIM(SUBSTITUTE(AC137,CHAR(160)," ")),ROW(INDIRECT("1:"&amp;LEN(TRIM(SUBSTITUTE(AC137,CHAR(160)," "))))),1),{"A","B","C","D","E","F","G","H","I","J","K","L","M","N","O","P","Q","R","S","T","U","V","W","X","Y","Z","Ñ","0","1","2","3","4","5","6","7","8","9"," "},0)))=LEN(TRIM(SUBSTITUTE(AC137,CHAR(160)," "))))),0,1)</f>
        <v>0</v>
      </c>
      <c r="CR137" s="629" cm="1">
        <f t="array" aca="1" ref="CR137" ca="1">IF(OR(AL137=" ",AND(EXACT(UPPER(TRIM(SUBSTITUTE(AL137,CHAR(160)," "))),TRIM(SUBSTITUTE(AL137,CHAR(160)," "))),SUMPRODUCT(--ISNUMBER(MATCH(MID(TRIM(SUBSTITUTE(AL137,CHAR(160)," ")),ROW(INDIRECT("1:"&amp;LEN(TRIM(SUBSTITUTE(AL137,CHAR(160)," "))))),1),{"A","B","C","D","E","F","G","H","I","J","K","L","M","N","O","P","Q","R","S","T","U","V","W","X","Y","Z","Ñ","0","1","2","3","4","5","6","7","8","9"," "},0)))=LEN(TRIM(SUBSTITUTE(AL137,CHAR(160)," "))))),0,1)</f>
        <v>0</v>
      </c>
      <c r="CS137" s="629" cm="1">
        <f t="array" aca="1" ref="CS137" ca="1">IF(OR(AU137=" ",AND(EXACT(UPPER(TRIM(SUBSTITUTE(AU137,CHAR(160)," "))),TRIM(SUBSTITUTE(AU137,CHAR(160)," "))),SUMPRODUCT(--ISNUMBER(MATCH(MID(TRIM(SUBSTITUTE(AU137,CHAR(160)," ")),ROW(INDIRECT("1:"&amp;LEN(TRIM(SUBSTITUTE(AU137,CHAR(160)," "))))),1),{"A","B","C","D","E","F","G","H","I","J","K","L","M","N","O","P","Q","R","S","T","U","V","W","X","Y","Z","Ñ","0","1","2","3","4","5","6","7","8","9"," "},0)))=LEN(TRIM(SUBSTITUTE(AU137,CHAR(160)," "))))),0,1)</f>
        <v>0</v>
      </c>
      <c r="CT137" s="634">
        <f t="shared" si="56"/>
        <v>0</v>
      </c>
      <c r="CU137" s="634">
        <f t="shared" si="57"/>
        <v>0</v>
      </c>
      <c r="CV137" s="634">
        <f t="shared" si="58"/>
        <v>0</v>
      </c>
      <c r="CW137" s="634">
        <f t="shared" si="59"/>
        <v>0</v>
      </c>
      <c r="CX137" s="634">
        <f t="shared" si="60"/>
        <v>0</v>
      </c>
      <c r="CY137" s="107"/>
      <c r="CZ137" s="107"/>
      <c r="DA137" s="107"/>
      <c r="DB137" s="107"/>
      <c r="DN137" s="107"/>
      <c r="DO137" s="107"/>
      <c r="DP137" s="107"/>
      <c r="DQ137" s="107"/>
      <c r="DR137" s="107"/>
      <c r="DS137" s="107"/>
      <c r="DT137" s="107"/>
      <c r="DU137" s="107"/>
      <c r="DV137" s="107"/>
      <c r="DY137"/>
    </row>
    <row r="138" spans="1:129" ht="15" customHeight="1">
      <c r="A138" s="128"/>
      <c r="C138" s="37" t="s">
        <v>5348</v>
      </c>
      <c r="D138" s="800" t="str">
        <f>IF(CNGE_2026_M1_Secc1_Sub1!$D155="","",CNGE_2026_M1_Secc1_Sub1!$D155)</f>
        <v/>
      </c>
      <c r="E138" s="723"/>
      <c r="F138" s="723"/>
      <c r="G138" s="724"/>
      <c r="H138" s="728"/>
      <c r="I138" s="714"/>
      <c r="J138" s="805"/>
      <c r="K138" s="847"/>
      <c r="L138" s="714"/>
      <c r="M138" s="805"/>
      <c r="N138" s="640"/>
      <c r="O138" s="638"/>
      <c r="P138" s="638"/>
      <c r="Q138" s="728"/>
      <c r="R138" s="714"/>
      <c r="S138" s="805"/>
      <c r="T138" s="847"/>
      <c r="U138" s="714"/>
      <c r="V138" s="805"/>
      <c r="W138" s="640"/>
      <c r="X138" s="638"/>
      <c r="Y138" s="638"/>
      <c r="Z138" s="728"/>
      <c r="AA138" s="714"/>
      <c r="AB138" s="805"/>
      <c r="AC138" s="847"/>
      <c r="AD138" s="714"/>
      <c r="AE138" s="805"/>
      <c r="AF138" s="640"/>
      <c r="AG138" s="638"/>
      <c r="AH138" s="638"/>
      <c r="AI138" s="728"/>
      <c r="AJ138" s="714"/>
      <c r="AK138" s="805"/>
      <c r="AL138" s="847"/>
      <c r="AM138" s="714"/>
      <c r="AN138" s="805"/>
      <c r="AO138" s="640"/>
      <c r="AP138" s="638"/>
      <c r="AQ138" s="638"/>
      <c r="AR138" s="728"/>
      <c r="AS138" s="714"/>
      <c r="AT138" s="805"/>
      <c r="AU138" s="847"/>
      <c r="AV138" s="714"/>
      <c r="AW138" s="805"/>
      <c r="AX138" s="640"/>
      <c r="AY138" s="638"/>
      <c r="AZ138" s="638"/>
      <c r="BB138">
        <f t="shared" si="32"/>
        <v>0</v>
      </c>
      <c r="BC138">
        <f t="shared" si="33"/>
        <v>0</v>
      </c>
      <c r="BD138">
        <f t="shared" si="34"/>
        <v>0</v>
      </c>
      <c r="BE138">
        <f t="shared" si="35"/>
        <v>0</v>
      </c>
      <c r="BF138">
        <f t="shared" si="36"/>
        <v>0</v>
      </c>
      <c r="BG138">
        <f t="shared" si="37"/>
        <v>0</v>
      </c>
      <c r="BH138">
        <f t="shared" si="38"/>
        <v>0</v>
      </c>
      <c r="BI138">
        <f t="shared" si="39"/>
        <v>0</v>
      </c>
      <c r="BJ138">
        <f t="shared" si="40"/>
        <v>0</v>
      </c>
      <c r="BK138">
        <f t="shared" si="41"/>
        <v>0</v>
      </c>
      <c r="BL138">
        <f t="shared" si="42"/>
        <v>0</v>
      </c>
      <c r="BM138">
        <f t="shared" si="43"/>
        <v>0</v>
      </c>
      <c r="BN138">
        <f t="shared" si="44"/>
        <v>0</v>
      </c>
      <c r="BO138">
        <f t="shared" si="45"/>
        <v>0</v>
      </c>
      <c r="BP138">
        <f t="shared" si="46"/>
        <v>0</v>
      </c>
      <c r="BQ138">
        <f t="shared" si="47"/>
        <v>0</v>
      </c>
      <c r="BR138">
        <f t="shared" si="48"/>
        <v>0</v>
      </c>
      <c r="BS138">
        <f t="shared" si="49"/>
        <v>0</v>
      </c>
      <c r="BT138">
        <f t="shared" si="50"/>
        <v>0</v>
      </c>
      <c r="BU138">
        <f t="shared" si="51"/>
        <v>0</v>
      </c>
      <c r="BV138" s="293">
        <f t="shared" si="52"/>
        <v>0</v>
      </c>
      <c r="BW138" s="352" t="str">
        <f>IF(BV138=0,"",
IF(SUM($BV$24:BV138)=1,BX138,
IF($BV$144&gt;SUM($BV$24:BV138),_xlfn.CONCAT(", ",BX138),
IF($BV$144=SUM($BV$24:BV138),_xlfn.CONCAT(" y ",BX138)))))</f>
        <v/>
      </c>
      <c r="BX138" s="120" t="s">
        <v>5349</v>
      </c>
      <c r="BY138" s="398">
        <f>IF(AND(CNGE_2026_M1_Secc1_Sub3!$S178&lt;&gt;"",CNGE_2026_M1_Secc1_Sub3!$S178&lt;&gt;1,COUNTA(H138:AZ138)&gt;0),1,0)</f>
        <v>0</v>
      </c>
      <c r="BZ138" s="290">
        <f t="shared" si="61"/>
        <v>0</v>
      </c>
      <c r="CA138" s="293">
        <f t="shared" si="53"/>
        <v>0</v>
      </c>
      <c r="CB138" s="283" t="str">
        <f>IF(CA138=0,"",
IF(SUM($CA$24:CA138)=1,CC138,
IF($CA$144&gt;SUM($CA$24:CA138),_xlfn.CONCAT(", ",CC138),
IF($CA$144=SUM($CA$24:CA138),_xlfn.CONCAT(" y ",CC138)))))</f>
        <v/>
      </c>
      <c r="CC138" s="33" t="s">
        <v>5349</v>
      </c>
      <c r="CD138" s="441">
        <f>IF(COUNTA(K138,T138,AC138,AL138,AU138)=SUM(CNGE_2026_M1_Secc1_Sub3!Y178),0,1)</f>
        <v>0</v>
      </c>
      <c r="CE138" s="282">
        <f t="shared" si="54"/>
        <v>0</v>
      </c>
      <c r="CF138" s="283" t="str">
        <f>IF(CE138=0,"",
IF(SUM($CE$24:CE138)=1,CG138,
IF($CE$144&gt;SUM($CE$24:CE138),_xlfn.CONCAT(", ",CG138),
IF($CE$144=SUM($CE$24:CE138),_xlfn.CONCAT(" y ",CG138)))))</f>
        <v/>
      </c>
      <c r="CG138" s="120" t="s">
        <v>5349</v>
      </c>
      <c r="CH138" s="370">
        <f>IF(OR(N138="NS",W138="NS",AF138="NS",AO138="NS",AX138="NS",CNGE_2026_M1_Secc1_Sub2!$M490="NS"),0,IF(AND(N138="NA",W138="NA",AF138="NA",AO138="NA",AX138="NA",CNGE_2026_M1_Secc1_Sub2!$M490="NA"),0,IF(SUM(N138,W138,AF138,AO138,AX138)&lt;=CNGE_2026_M1_Secc1_Sub2!$M490,0,1)))</f>
        <v>0</v>
      </c>
      <c r="CI138" s="371">
        <f>IF(OR(O138="NS",X138="NS",AG138="NS",AP138="NS",AY138="NS",CNGE_2026_M1_Secc1_Sub2!$S490="NS"),0,IF(AND(O138="NA",X138="NA",AG138="NA",AP138="NA",AY138="NA",CNGE_2026_M1_Secc1_Sub2!$S490="NA"),0,IF(SUM(O138,X138,AG138,AP138,AY138)&lt;=CNGE_2026_M1_Secc1_Sub2!$S490,0,1)))</f>
        <v>0</v>
      </c>
      <c r="CJ138" s="372">
        <f>IF(OR(P138="NS",Y138="NS",AH138="NS",AQ138="NS",AZ138="NS",CNGE_2026_M1_Secc1_Sub2!$Y490="NS"),0,IF(AND(P138="NA",Y138="NA",AH138="NA",AQ138="NA",AZ138="NA",CNGE_2026_M1_Secc1_Sub2!$Y490="NA"),0,IF(SUM(P138,Y138,AH138,AQ138,AZ138)&lt;=CNGE_2026_M1_Secc1_Sub2!$Y490,0,1)))</f>
        <v>0</v>
      </c>
      <c r="CK138" s="282">
        <f t="shared" si="55"/>
        <v>0</v>
      </c>
      <c r="CL138" s="283" t="str">
        <f>IF(CK138=0,"",
IF(SUM($CK$24:CK138)=1,CM138,
IF($CK$144&gt;SUM($CK$24:CK138),_xlfn.CONCAT(", ",CM138),
IF($CK$144=SUM($CK$24:CK138),_xlfn.CONCAT(" y ",CM138)))))</f>
        <v/>
      </c>
      <c r="CM138" s="33" t="s">
        <v>5349</v>
      </c>
      <c r="CN138" s="535">
        <f>SUM(CNGE_2026_M1_Secc1_Sub3!$Y178)</f>
        <v>0</v>
      </c>
      <c r="CO138" s="629" cm="1">
        <f t="array" aca="1" ref="CO138" ca="1">IF(OR(K138=" ",AND(EXACT(UPPER(TRIM(SUBSTITUTE(K138,CHAR(160)," "))),TRIM(SUBSTITUTE(K138,CHAR(160)," "))),SUMPRODUCT(--ISNUMBER(MATCH(MID(TRIM(SUBSTITUTE(K138,CHAR(160)," ")),ROW(INDIRECT("1:"&amp;LEN(TRIM(SUBSTITUTE(K138,CHAR(160)," "))))),1),{"A","B","C","D","E","F","G","H","I","J","K","L","M","N","O","P","Q","R","S","T","U","V","W","X","Y","Z","Ñ","0","1","2","3","4","5","6","7","8","9"," "},0)))=LEN(TRIM(SUBSTITUTE(K138,CHAR(160)," "))))),0,1)</f>
        <v>0</v>
      </c>
      <c r="CP138" s="629" cm="1">
        <f t="array" aca="1" ref="CP138" ca="1">IF(OR(T138=" ",AND(EXACT(UPPER(TRIM(SUBSTITUTE(T138,CHAR(160)," "))),TRIM(SUBSTITUTE(T138,CHAR(160)," "))),SUMPRODUCT(--ISNUMBER(MATCH(MID(TRIM(SUBSTITUTE(T138,CHAR(160)," ")),ROW(INDIRECT("1:"&amp;LEN(TRIM(SUBSTITUTE(T138,CHAR(160)," "))))),1),{"A","B","C","D","E","F","G","H","I","J","K","L","M","N","O","P","Q","R","S","T","U","V","W","X","Y","Z","Ñ","0","1","2","3","4","5","6","7","8","9"," "},0)))=LEN(TRIM(SUBSTITUTE(T138,CHAR(160)," "))))),0,1)</f>
        <v>0</v>
      </c>
      <c r="CQ138" s="629" cm="1">
        <f t="array" aca="1" ref="CQ138" ca="1">IF(OR(AC138=" ",AND(EXACT(UPPER(TRIM(SUBSTITUTE(AC138,CHAR(160)," "))),TRIM(SUBSTITUTE(AC138,CHAR(160)," "))),SUMPRODUCT(--ISNUMBER(MATCH(MID(TRIM(SUBSTITUTE(AC138,CHAR(160)," ")),ROW(INDIRECT("1:"&amp;LEN(TRIM(SUBSTITUTE(AC138,CHAR(160)," "))))),1),{"A","B","C","D","E","F","G","H","I","J","K","L","M","N","O","P","Q","R","S","T","U","V","W","X","Y","Z","Ñ","0","1","2","3","4","5","6","7","8","9"," "},0)))=LEN(TRIM(SUBSTITUTE(AC138,CHAR(160)," "))))),0,1)</f>
        <v>0</v>
      </c>
      <c r="CR138" s="629" cm="1">
        <f t="array" aca="1" ref="CR138" ca="1">IF(OR(AL138=" ",AND(EXACT(UPPER(TRIM(SUBSTITUTE(AL138,CHAR(160)," "))),TRIM(SUBSTITUTE(AL138,CHAR(160)," "))),SUMPRODUCT(--ISNUMBER(MATCH(MID(TRIM(SUBSTITUTE(AL138,CHAR(160)," ")),ROW(INDIRECT("1:"&amp;LEN(TRIM(SUBSTITUTE(AL138,CHAR(160)," "))))),1),{"A","B","C","D","E","F","G","H","I","J","K","L","M","N","O","P","Q","R","S","T","U","V","W","X","Y","Z","Ñ","0","1","2","3","4","5","6","7","8","9"," "},0)))=LEN(TRIM(SUBSTITUTE(AL138,CHAR(160)," "))))),0,1)</f>
        <v>0</v>
      </c>
      <c r="CS138" s="629" cm="1">
        <f t="array" aca="1" ref="CS138" ca="1">IF(OR(AU138=" ",AND(EXACT(UPPER(TRIM(SUBSTITUTE(AU138,CHAR(160)," "))),TRIM(SUBSTITUTE(AU138,CHAR(160)," "))),SUMPRODUCT(--ISNUMBER(MATCH(MID(TRIM(SUBSTITUTE(AU138,CHAR(160)," ")),ROW(INDIRECT("1:"&amp;LEN(TRIM(SUBSTITUTE(AU138,CHAR(160)," "))))),1),{"A","B","C","D","E","F","G","H","I","J","K","L","M","N","O","P","Q","R","S","T","U","V","W","X","Y","Z","Ñ","0","1","2","3","4","5","6","7","8","9"," "},0)))=LEN(TRIM(SUBSTITUTE(AU138,CHAR(160)," "))))),0,1)</f>
        <v>0</v>
      </c>
      <c r="CT138" s="634">
        <f t="shared" si="56"/>
        <v>0</v>
      </c>
      <c r="CU138" s="634">
        <f t="shared" si="57"/>
        <v>0</v>
      </c>
      <c r="CV138" s="634">
        <f t="shared" si="58"/>
        <v>0</v>
      </c>
      <c r="CW138" s="634">
        <f t="shared" si="59"/>
        <v>0</v>
      </c>
      <c r="CX138" s="634">
        <f t="shared" si="60"/>
        <v>0</v>
      </c>
      <c r="CY138" s="107"/>
      <c r="CZ138" s="107"/>
      <c r="DA138" s="107"/>
      <c r="DB138" s="107"/>
      <c r="DN138" s="107"/>
      <c r="DO138" s="107"/>
      <c r="DP138" s="107"/>
      <c r="DQ138" s="107"/>
      <c r="DR138" s="107"/>
      <c r="DS138" s="107"/>
      <c r="DT138" s="107"/>
      <c r="DU138" s="107"/>
      <c r="DV138" s="107"/>
      <c r="DY138"/>
    </row>
    <row r="139" spans="1:129" ht="15" customHeight="1">
      <c r="A139" s="128"/>
      <c r="C139" s="37" t="s">
        <v>5350</v>
      </c>
      <c r="D139" s="800" t="str">
        <f>IF(CNGE_2026_M1_Secc1_Sub1!$D156="","",CNGE_2026_M1_Secc1_Sub1!$D156)</f>
        <v/>
      </c>
      <c r="E139" s="723"/>
      <c r="F139" s="723"/>
      <c r="G139" s="724"/>
      <c r="H139" s="728"/>
      <c r="I139" s="714"/>
      <c r="J139" s="805"/>
      <c r="K139" s="847"/>
      <c r="L139" s="714"/>
      <c r="M139" s="805"/>
      <c r="N139" s="640"/>
      <c r="O139" s="638"/>
      <c r="P139" s="638"/>
      <c r="Q139" s="728"/>
      <c r="R139" s="714"/>
      <c r="S139" s="805"/>
      <c r="T139" s="847"/>
      <c r="U139" s="714"/>
      <c r="V139" s="805"/>
      <c r="W139" s="640"/>
      <c r="X139" s="638"/>
      <c r="Y139" s="638"/>
      <c r="Z139" s="728"/>
      <c r="AA139" s="714"/>
      <c r="AB139" s="805"/>
      <c r="AC139" s="847"/>
      <c r="AD139" s="714"/>
      <c r="AE139" s="805"/>
      <c r="AF139" s="640"/>
      <c r="AG139" s="638"/>
      <c r="AH139" s="638"/>
      <c r="AI139" s="728"/>
      <c r="AJ139" s="714"/>
      <c r="AK139" s="805"/>
      <c r="AL139" s="847"/>
      <c r="AM139" s="714"/>
      <c r="AN139" s="805"/>
      <c r="AO139" s="640"/>
      <c r="AP139" s="638"/>
      <c r="AQ139" s="638"/>
      <c r="AR139" s="728"/>
      <c r="AS139" s="714"/>
      <c r="AT139" s="805"/>
      <c r="AU139" s="847"/>
      <c r="AV139" s="714"/>
      <c r="AW139" s="805"/>
      <c r="AX139" s="640"/>
      <c r="AY139" s="638"/>
      <c r="AZ139" s="638"/>
      <c r="BB139">
        <f t="shared" si="32"/>
        <v>0</v>
      </c>
      <c r="BC139">
        <f t="shared" si="33"/>
        <v>0</v>
      </c>
      <c r="BD139">
        <f t="shared" si="34"/>
        <v>0</v>
      </c>
      <c r="BE139">
        <f t="shared" si="35"/>
        <v>0</v>
      </c>
      <c r="BF139">
        <f t="shared" si="36"/>
        <v>0</v>
      </c>
      <c r="BG139">
        <f t="shared" si="37"/>
        <v>0</v>
      </c>
      <c r="BH139">
        <f t="shared" si="38"/>
        <v>0</v>
      </c>
      <c r="BI139">
        <f t="shared" si="39"/>
        <v>0</v>
      </c>
      <c r="BJ139">
        <f t="shared" si="40"/>
        <v>0</v>
      </c>
      <c r="BK139">
        <f t="shared" si="41"/>
        <v>0</v>
      </c>
      <c r="BL139">
        <f t="shared" si="42"/>
        <v>0</v>
      </c>
      <c r="BM139">
        <f t="shared" si="43"/>
        <v>0</v>
      </c>
      <c r="BN139">
        <f t="shared" si="44"/>
        <v>0</v>
      </c>
      <c r="BO139">
        <f t="shared" si="45"/>
        <v>0</v>
      </c>
      <c r="BP139">
        <f t="shared" si="46"/>
        <v>0</v>
      </c>
      <c r="BQ139">
        <f t="shared" si="47"/>
        <v>0</v>
      </c>
      <c r="BR139">
        <f t="shared" si="48"/>
        <v>0</v>
      </c>
      <c r="BS139">
        <f t="shared" si="49"/>
        <v>0</v>
      </c>
      <c r="BT139">
        <f t="shared" si="50"/>
        <v>0</v>
      </c>
      <c r="BU139">
        <f t="shared" si="51"/>
        <v>0</v>
      </c>
      <c r="BV139" s="293">
        <f t="shared" si="52"/>
        <v>0</v>
      </c>
      <c r="BW139" s="352" t="str">
        <f>IF(BV139=0,"",
IF(SUM($BV$24:BV139)=1,BX139,
IF($BV$144&gt;SUM($BV$24:BV139),_xlfn.CONCAT(", ",BX139),
IF($BV$144=SUM($BV$24:BV139),_xlfn.CONCAT(" y ",BX139)))))</f>
        <v/>
      </c>
      <c r="BX139" s="120" t="s">
        <v>5351</v>
      </c>
      <c r="BY139" s="398">
        <f>IF(AND(CNGE_2026_M1_Secc1_Sub3!$S179&lt;&gt;"",CNGE_2026_M1_Secc1_Sub3!$S179&lt;&gt;1,COUNTA(H139:AZ139)&gt;0),1,0)</f>
        <v>0</v>
      </c>
      <c r="BZ139" s="290">
        <f t="shared" si="61"/>
        <v>0</v>
      </c>
      <c r="CA139" s="293">
        <f t="shared" si="53"/>
        <v>0</v>
      </c>
      <c r="CB139" s="283" t="str">
        <f>IF(CA139=0,"",
IF(SUM($CA$24:CA139)=1,CC139,
IF($CA$144&gt;SUM($CA$24:CA139),_xlfn.CONCAT(", ",CC139),
IF($CA$144=SUM($CA$24:CA139),_xlfn.CONCAT(" y ",CC139)))))</f>
        <v/>
      </c>
      <c r="CC139" s="33" t="s">
        <v>5351</v>
      </c>
      <c r="CD139" s="441">
        <f>IF(COUNTA(K139,T139,AC139,AL139,AU139)=SUM(CNGE_2026_M1_Secc1_Sub3!Y179),0,1)</f>
        <v>0</v>
      </c>
      <c r="CE139" s="282">
        <f t="shared" si="54"/>
        <v>0</v>
      </c>
      <c r="CF139" s="283" t="str">
        <f>IF(CE139=0,"",
IF(SUM($CE$24:CE139)=1,CG139,
IF($CE$144&gt;SUM($CE$24:CE139),_xlfn.CONCAT(", ",CG139),
IF($CE$144=SUM($CE$24:CE139),_xlfn.CONCAT(" y ",CG139)))))</f>
        <v/>
      </c>
      <c r="CG139" s="120" t="s">
        <v>5351</v>
      </c>
      <c r="CH139" s="370">
        <f>IF(OR(N139="NS",W139="NS",AF139="NS",AO139="NS",AX139="NS",CNGE_2026_M1_Secc1_Sub2!$M491="NS"),0,IF(AND(N139="NA",W139="NA",AF139="NA",AO139="NA",AX139="NA",CNGE_2026_M1_Secc1_Sub2!$M491="NA"),0,IF(SUM(N139,W139,AF139,AO139,AX139)&lt;=CNGE_2026_M1_Secc1_Sub2!$M491,0,1)))</f>
        <v>0</v>
      </c>
      <c r="CI139" s="371">
        <f>IF(OR(O139="NS",X139="NS",AG139="NS",AP139="NS",AY139="NS",CNGE_2026_M1_Secc1_Sub2!$S491="NS"),0,IF(AND(O139="NA",X139="NA",AG139="NA",AP139="NA",AY139="NA",CNGE_2026_M1_Secc1_Sub2!$S491="NA"),0,IF(SUM(O139,X139,AG139,AP139,AY139)&lt;=CNGE_2026_M1_Secc1_Sub2!$S491,0,1)))</f>
        <v>0</v>
      </c>
      <c r="CJ139" s="372">
        <f>IF(OR(P139="NS",Y139="NS",AH139="NS",AQ139="NS",AZ139="NS",CNGE_2026_M1_Secc1_Sub2!$Y491="NS"),0,IF(AND(P139="NA",Y139="NA",AH139="NA",AQ139="NA",AZ139="NA",CNGE_2026_M1_Secc1_Sub2!$Y491="NA"),0,IF(SUM(P139,Y139,AH139,AQ139,AZ139)&lt;=CNGE_2026_M1_Secc1_Sub2!$Y491,0,1)))</f>
        <v>0</v>
      </c>
      <c r="CK139" s="282">
        <f t="shared" si="55"/>
        <v>0</v>
      </c>
      <c r="CL139" s="283" t="str">
        <f>IF(CK139=0,"",
IF(SUM($CK$24:CK139)=1,CM139,
IF($CK$144&gt;SUM($CK$24:CK139),_xlfn.CONCAT(", ",CM139),
IF($CK$144=SUM($CK$24:CK139),_xlfn.CONCAT(" y ",CM139)))))</f>
        <v/>
      </c>
      <c r="CM139" s="33" t="s">
        <v>5351</v>
      </c>
      <c r="CN139" s="535">
        <f>SUM(CNGE_2026_M1_Secc1_Sub3!$Y179)</f>
        <v>0</v>
      </c>
      <c r="CO139" s="629" cm="1">
        <f t="array" aca="1" ref="CO139" ca="1">IF(OR(K139=" ",AND(EXACT(UPPER(TRIM(SUBSTITUTE(K139,CHAR(160)," "))),TRIM(SUBSTITUTE(K139,CHAR(160)," "))),SUMPRODUCT(--ISNUMBER(MATCH(MID(TRIM(SUBSTITUTE(K139,CHAR(160)," ")),ROW(INDIRECT("1:"&amp;LEN(TRIM(SUBSTITUTE(K139,CHAR(160)," "))))),1),{"A","B","C","D","E","F","G","H","I","J","K","L","M","N","O","P","Q","R","S","T","U","V","W","X","Y","Z","Ñ","0","1","2","3","4","5","6","7","8","9"," "},0)))=LEN(TRIM(SUBSTITUTE(K139,CHAR(160)," "))))),0,1)</f>
        <v>0</v>
      </c>
      <c r="CP139" s="629" cm="1">
        <f t="array" aca="1" ref="CP139" ca="1">IF(OR(T139=" ",AND(EXACT(UPPER(TRIM(SUBSTITUTE(T139,CHAR(160)," "))),TRIM(SUBSTITUTE(T139,CHAR(160)," "))),SUMPRODUCT(--ISNUMBER(MATCH(MID(TRIM(SUBSTITUTE(T139,CHAR(160)," ")),ROW(INDIRECT("1:"&amp;LEN(TRIM(SUBSTITUTE(T139,CHAR(160)," "))))),1),{"A","B","C","D","E","F","G","H","I","J","K","L","M","N","O","P","Q","R","S","T","U","V","W","X","Y","Z","Ñ","0","1","2","3","4","5","6","7","8","9"," "},0)))=LEN(TRIM(SUBSTITUTE(T139,CHAR(160)," "))))),0,1)</f>
        <v>0</v>
      </c>
      <c r="CQ139" s="629" cm="1">
        <f t="array" aca="1" ref="CQ139" ca="1">IF(OR(AC139=" ",AND(EXACT(UPPER(TRIM(SUBSTITUTE(AC139,CHAR(160)," "))),TRIM(SUBSTITUTE(AC139,CHAR(160)," "))),SUMPRODUCT(--ISNUMBER(MATCH(MID(TRIM(SUBSTITUTE(AC139,CHAR(160)," ")),ROW(INDIRECT("1:"&amp;LEN(TRIM(SUBSTITUTE(AC139,CHAR(160)," "))))),1),{"A","B","C","D","E","F","G","H","I","J","K","L","M","N","O","P","Q","R","S","T","U","V","W","X","Y","Z","Ñ","0","1","2","3","4","5","6","7","8","9"," "},0)))=LEN(TRIM(SUBSTITUTE(AC139,CHAR(160)," "))))),0,1)</f>
        <v>0</v>
      </c>
      <c r="CR139" s="629" cm="1">
        <f t="array" aca="1" ref="CR139" ca="1">IF(OR(AL139=" ",AND(EXACT(UPPER(TRIM(SUBSTITUTE(AL139,CHAR(160)," "))),TRIM(SUBSTITUTE(AL139,CHAR(160)," "))),SUMPRODUCT(--ISNUMBER(MATCH(MID(TRIM(SUBSTITUTE(AL139,CHAR(160)," ")),ROW(INDIRECT("1:"&amp;LEN(TRIM(SUBSTITUTE(AL139,CHAR(160)," "))))),1),{"A","B","C","D","E","F","G","H","I","J","K","L","M","N","O","P","Q","R","S","T","U","V","W","X","Y","Z","Ñ","0","1","2","3","4","5","6","7","8","9"," "},0)))=LEN(TRIM(SUBSTITUTE(AL139,CHAR(160)," "))))),0,1)</f>
        <v>0</v>
      </c>
      <c r="CS139" s="629" cm="1">
        <f t="array" aca="1" ref="CS139" ca="1">IF(OR(AU139=" ",AND(EXACT(UPPER(TRIM(SUBSTITUTE(AU139,CHAR(160)," "))),TRIM(SUBSTITUTE(AU139,CHAR(160)," "))),SUMPRODUCT(--ISNUMBER(MATCH(MID(TRIM(SUBSTITUTE(AU139,CHAR(160)," ")),ROW(INDIRECT("1:"&amp;LEN(TRIM(SUBSTITUTE(AU139,CHAR(160)," "))))),1),{"A","B","C","D","E","F","G","H","I","J","K","L","M","N","O","P","Q","R","S","T","U","V","W","X","Y","Z","Ñ","0","1","2","3","4","5","6","7","8","9"," "},0)))=LEN(TRIM(SUBSTITUTE(AU139,CHAR(160)," "))))),0,1)</f>
        <v>0</v>
      </c>
      <c r="CT139" s="634">
        <f t="shared" si="56"/>
        <v>0</v>
      </c>
      <c r="CU139" s="634">
        <f t="shared" si="57"/>
        <v>0</v>
      </c>
      <c r="CV139" s="634">
        <f t="shared" si="58"/>
        <v>0</v>
      </c>
      <c r="CW139" s="634">
        <f t="shared" si="59"/>
        <v>0</v>
      </c>
      <c r="CX139" s="634">
        <f t="shared" si="60"/>
        <v>0</v>
      </c>
      <c r="CY139" s="107"/>
      <c r="CZ139" s="107"/>
      <c r="DA139" s="107"/>
      <c r="DB139" s="107"/>
      <c r="DN139" s="107"/>
      <c r="DO139" s="107"/>
      <c r="DP139" s="107"/>
      <c r="DQ139" s="107"/>
      <c r="DR139" s="107"/>
      <c r="DS139" s="107"/>
      <c r="DT139" s="107"/>
      <c r="DU139" s="107"/>
      <c r="DV139" s="107"/>
      <c r="DY139"/>
    </row>
    <row r="140" spans="1:129" ht="15" customHeight="1">
      <c r="A140" s="128"/>
      <c r="C140" s="37" t="s">
        <v>5352</v>
      </c>
      <c r="D140" s="800" t="str">
        <f>IF(CNGE_2026_M1_Secc1_Sub1!$D157="","",CNGE_2026_M1_Secc1_Sub1!$D157)</f>
        <v/>
      </c>
      <c r="E140" s="723"/>
      <c r="F140" s="723"/>
      <c r="G140" s="724"/>
      <c r="H140" s="728"/>
      <c r="I140" s="714"/>
      <c r="J140" s="805"/>
      <c r="K140" s="847"/>
      <c r="L140" s="714"/>
      <c r="M140" s="805"/>
      <c r="N140" s="640"/>
      <c r="O140" s="638"/>
      <c r="P140" s="638"/>
      <c r="Q140" s="728"/>
      <c r="R140" s="714"/>
      <c r="S140" s="805"/>
      <c r="T140" s="847"/>
      <c r="U140" s="714"/>
      <c r="V140" s="805"/>
      <c r="W140" s="640"/>
      <c r="X140" s="638"/>
      <c r="Y140" s="638"/>
      <c r="Z140" s="728"/>
      <c r="AA140" s="714"/>
      <c r="AB140" s="805"/>
      <c r="AC140" s="847"/>
      <c r="AD140" s="714"/>
      <c r="AE140" s="805"/>
      <c r="AF140" s="640"/>
      <c r="AG140" s="638"/>
      <c r="AH140" s="638"/>
      <c r="AI140" s="728"/>
      <c r="AJ140" s="714"/>
      <c r="AK140" s="805"/>
      <c r="AL140" s="847"/>
      <c r="AM140" s="714"/>
      <c r="AN140" s="805"/>
      <c r="AO140" s="640"/>
      <c r="AP140" s="638"/>
      <c r="AQ140" s="638"/>
      <c r="AR140" s="728"/>
      <c r="AS140" s="714"/>
      <c r="AT140" s="805"/>
      <c r="AU140" s="847"/>
      <c r="AV140" s="714"/>
      <c r="AW140" s="805"/>
      <c r="AX140" s="640"/>
      <c r="AY140" s="638"/>
      <c r="AZ140" s="638"/>
      <c r="BB140">
        <f t="shared" si="32"/>
        <v>0</v>
      </c>
      <c r="BC140">
        <f t="shared" si="33"/>
        <v>0</v>
      </c>
      <c r="BD140">
        <f t="shared" si="34"/>
        <v>0</v>
      </c>
      <c r="BE140">
        <f t="shared" si="35"/>
        <v>0</v>
      </c>
      <c r="BF140">
        <f t="shared" si="36"/>
        <v>0</v>
      </c>
      <c r="BG140">
        <f t="shared" si="37"/>
        <v>0</v>
      </c>
      <c r="BH140">
        <f t="shared" si="38"/>
        <v>0</v>
      </c>
      <c r="BI140">
        <f t="shared" si="39"/>
        <v>0</v>
      </c>
      <c r="BJ140">
        <f t="shared" si="40"/>
        <v>0</v>
      </c>
      <c r="BK140">
        <f t="shared" si="41"/>
        <v>0</v>
      </c>
      <c r="BL140">
        <f t="shared" si="42"/>
        <v>0</v>
      </c>
      <c r="BM140">
        <f t="shared" si="43"/>
        <v>0</v>
      </c>
      <c r="BN140">
        <f t="shared" si="44"/>
        <v>0</v>
      </c>
      <c r="BO140">
        <f t="shared" si="45"/>
        <v>0</v>
      </c>
      <c r="BP140">
        <f t="shared" si="46"/>
        <v>0</v>
      </c>
      <c r="BQ140">
        <f t="shared" si="47"/>
        <v>0</v>
      </c>
      <c r="BR140">
        <f t="shared" si="48"/>
        <v>0</v>
      </c>
      <c r="BS140">
        <f t="shared" si="49"/>
        <v>0</v>
      </c>
      <c r="BT140">
        <f t="shared" si="50"/>
        <v>0</v>
      </c>
      <c r="BU140">
        <f t="shared" si="51"/>
        <v>0</v>
      </c>
      <c r="BV140" s="293">
        <f t="shared" si="52"/>
        <v>0</v>
      </c>
      <c r="BW140" s="352" t="str">
        <f>IF(BV140=0,"",
IF(SUM($BV$24:BV140)=1,BX140,
IF($BV$144&gt;SUM($BV$24:BV140),_xlfn.CONCAT(", ",BX140),
IF($BV$144=SUM($BV$24:BV140),_xlfn.CONCAT(" y ",BX140)))))</f>
        <v/>
      </c>
      <c r="BX140" s="120" t="s">
        <v>5353</v>
      </c>
      <c r="BY140" s="398">
        <f>IF(AND(CNGE_2026_M1_Secc1_Sub3!$S180&lt;&gt;"",CNGE_2026_M1_Secc1_Sub3!$S180&lt;&gt;1,COUNTA(H140:AZ140)&gt;0),1,0)</f>
        <v>0</v>
      </c>
      <c r="BZ140" s="290">
        <f t="shared" si="61"/>
        <v>0</v>
      </c>
      <c r="CA140" s="293">
        <f t="shared" si="53"/>
        <v>0</v>
      </c>
      <c r="CB140" s="283" t="str">
        <f>IF(CA140=0,"",
IF(SUM($CA$24:CA140)=1,CC140,
IF($CA$144&gt;SUM($CA$24:CA140),_xlfn.CONCAT(", ",CC140),
IF($CA$144=SUM($CA$24:CA140),_xlfn.CONCAT(" y ",CC140)))))</f>
        <v/>
      </c>
      <c r="CC140" s="33" t="s">
        <v>5353</v>
      </c>
      <c r="CD140" s="441">
        <f>IF(COUNTA(K140,T140,AC140,AL140,AU140)=SUM(CNGE_2026_M1_Secc1_Sub3!Y180),0,1)</f>
        <v>0</v>
      </c>
      <c r="CE140" s="282">
        <f t="shared" si="54"/>
        <v>0</v>
      </c>
      <c r="CF140" s="283" t="str">
        <f>IF(CE140=0,"",
IF(SUM($CE$24:CE140)=1,CG140,
IF($CE$144&gt;SUM($CE$24:CE140),_xlfn.CONCAT(", ",CG140),
IF($CE$144=SUM($CE$24:CE140),_xlfn.CONCAT(" y ",CG140)))))</f>
        <v/>
      </c>
      <c r="CG140" s="120" t="s">
        <v>5353</v>
      </c>
      <c r="CH140" s="370">
        <f>IF(OR(N140="NS",W140="NS",AF140="NS",AO140="NS",AX140="NS",CNGE_2026_M1_Secc1_Sub2!$M492="NS"),0,IF(AND(N140="NA",W140="NA",AF140="NA",AO140="NA",AX140="NA",CNGE_2026_M1_Secc1_Sub2!$M492="NA"),0,IF(SUM(N140,W140,AF140,AO140,AX140)&lt;=CNGE_2026_M1_Secc1_Sub2!$M492,0,1)))</f>
        <v>0</v>
      </c>
      <c r="CI140" s="371">
        <f>IF(OR(O140="NS",X140="NS",AG140="NS",AP140="NS",AY140="NS",CNGE_2026_M1_Secc1_Sub2!$S492="NS"),0,IF(AND(O140="NA",X140="NA",AG140="NA",AP140="NA",AY140="NA",CNGE_2026_M1_Secc1_Sub2!$S492="NA"),0,IF(SUM(O140,X140,AG140,AP140,AY140)&lt;=CNGE_2026_M1_Secc1_Sub2!$S492,0,1)))</f>
        <v>0</v>
      </c>
      <c r="CJ140" s="372">
        <f>IF(OR(P140="NS",Y140="NS",AH140="NS",AQ140="NS",AZ140="NS",CNGE_2026_M1_Secc1_Sub2!$Y492="NS"),0,IF(AND(P140="NA",Y140="NA",AH140="NA",AQ140="NA",AZ140="NA",CNGE_2026_M1_Secc1_Sub2!$Y492="NA"),0,IF(SUM(P140,Y140,AH140,AQ140,AZ140)&lt;=CNGE_2026_M1_Secc1_Sub2!$Y492,0,1)))</f>
        <v>0</v>
      </c>
      <c r="CK140" s="282">
        <f t="shared" si="55"/>
        <v>0</v>
      </c>
      <c r="CL140" s="283" t="str">
        <f>IF(CK140=0,"",
IF(SUM($CK$24:CK140)=1,CM140,
IF($CK$144&gt;SUM($CK$24:CK140),_xlfn.CONCAT(", ",CM140),
IF($CK$144=SUM($CK$24:CK140),_xlfn.CONCAT(" y ",CM140)))))</f>
        <v/>
      </c>
      <c r="CM140" s="33" t="s">
        <v>5353</v>
      </c>
      <c r="CN140" s="535">
        <f>SUM(CNGE_2026_M1_Secc1_Sub3!$Y180)</f>
        <v>0</v>
      </c>
      <c r="CO140" s="629" cm="1">
        <f t="array" aca="1" ref="CO140" ca="1">IF(OR(K140=" ",AND(EXACT(UPPER(TRIM(SUBSTITUTE(K140,CHAR(160)," "))),TRIM(SUBSTITUTE(K140,CHAR(160)," "))),SUMPRODUCT(--ISNUMBER(MATCH(MID(TRIM(SUBSTITUTE(K140,CHAR(160)," ")),ROW(INDIRECT("1:"&amp;LEN(TRIM(SUBSTITUTE(K140,CHAR(160)," "))))),1),{"A","B","C","D","E","F","G","H","I","J","K","L","M","N","O","P","Q","R","S","T","U","V","W","X","Y","Z","Ñ","0","1","2","3","4","5","6","7","8","9"," "},0)))=LEN(TRIM(SUBSTITUTE(K140,CHAR(160)," "))))),0,1)</f>
        <v>0</v>
      </c>
      <c r="CP140" s="629" cm="1">
        <f t="array" aca="1" ref="CP140" ca="1">IF(OR(T140=" ",AND(EXACT(UPPER(TRIM(SUBSTITUTE(T140,CHAR(160)," "))),TRIM(SUBSTITUTE(T140,CHAR(160)," "))),SUMPRODUCT(--ISNUMBER(MATCH(MID(TRIM(SUBSTITUTE(T140,CHAR(160)," ")),ROW(INDIRECT("1:"&amp;LEN(TRIM(SUBSTITUTE(T140,CHAR(160)," "))))),1),{"A","B","C","D","E","F","G","H","I","J","K","L","M","N","O","P","Q","R","S","T","U","V","W","X","Y","Z","Ñ","0","1","2","3","4","5","6","7","8","9"," "},0)))=LEN(TRIM(SUBSTITUTE(T140,CHAR(160)," "))))),0,1)</f>
        <v>0</v>
      </c>
      <c r="CQ140" s="629" cm="1">
        <f t="array" aca="1" ref="CQ140" ca="1">IF(OR(AC140=" ",AND(EXACT(UPPER(TRIM(SUBSTITUTE(AC140,CHAR(160)," "))),TRIM(SUBSTITUTE(AC140,CHAR(160)," "))),SUMPRODUCT(--ISNUMBER(MATCH(MID(TRIM(SUBSTITUTE(AC140,CHAR(160)," ")),ROW(INDIRECT("1:"&amp;LEN(TRIM(SUBSTITUTE(AC140,CHAR(160)," "))))),1),{"A","B","C","D","E","F","G","H","I","J","K","L","M","N","O","P","Q","R","S","T","U","V","W","X","Y","Z","Ñ","0","1","2","3","4","5","6","7","8","9"," "},0)))=LEN(TRIM(SUBSTITUTE(AC140,CHAR(160)," "))))),0,1)</f>
        <v>0</v>
      </c>
      <c r="CR140" s="629" cm="1">
        <f t="array" aca="1" ref="CR140" ca="1">IF(OR(AL140=" ",AND(EXACT(UPPER(TRIM(SUBSTITUTE(AL140,CHAR(160)," "))),TRIM(SUBSTITUTE(AL140,CHAR(160)," "))),SUMPRODUCT(--ISNUMBER(MATCH(MID(TRIM(SUBSTITUTE(AL140,CHAR(160)," ")),ROW(INDIRECT("1:"&amp;LEN(TRIM(SUBSTITUTE(AL140,CHAR(160)," "))))),1),{"A","B","C","D","E","F","G","H","I","J","K","L","M","N","O","P","Q","R","S","T","U","V","W","X","Y","Z","Ñ","0","1","2","3","4","5","6","7","8","9"," "},0)))=LEN(TRIM(SUBSTITUTE(AL140,CHAR(160)," "))))),0,1)</f>
        <v>0</v>
      </c>
      <c r="CS140" s="629" cm="1">
        <f t="array" aca="1" ref="CS140" ca="1">IF(OR(AU140=" ",AND(EXACT(UPPER(TRIM(SUBSTITUTE(AU140,CHAR(160)," "))),TRIM(SUBSTITUTE(AU140,CHAR(160)," "))),SUMPRODUCT(--ISNUMBER(MATCH(MID(TRIM(SUBSTITUTE(AU140,CHAR(160)," ")),ROW(INDIRECT("1:"&amp;LEN(TRIM(SUBSTITUTE(AU140,CHAR(160)," "))))),1),{"A","B","C","D","E","F","G","H","I","J","K","L","M","N","O","P","Q","R","S","T","U","V","W","X","Y","Z","Ñ","0","1","2","3","4","5","6","7","8","9"," "},0)))=LEN(TRIM(SUBSTITUTE(AU140,CHAR(160)," "))))),0,1)</f>
        <v>0</v>
      </c>
      <c r="CT140" s="634">
        <f t="shared" si="56"/>
        <v>0</v>
      </c>
      <c r="CU140" s="634">
        <f t="shared" si="57"/>
        <v>0</v>
      </c>
      <c r="CV140" s="634">
        <f t="shared" si="58"/>
        <v>0</v>
      </c>
      <c r="CW140" s="634">
        <f t="shared" si="59"/>
        <v>0</v>
      </c>
      <c r="CX140" s="634">
        <f t="shared" si="60"/>
        <v>0</v>
      </c>
      <c r="CY140" s="107"/>
      <c r="CZ140" s="107"/>
      <c r="DA140" s="107"/>
      <c r="DB140" s="107"/>
      <c r="DN140" s="107"/>
      <c r="DO140" s="107"/>
      <c r="DP140" s="107"/>
      <c r="DQ140" s="107"/>
      <c r="DR140" s="107"/>
      <c r="DS140" s="107"/>
      <c r="DT140" s="107"/>
      <c r="DU140" s="107"/>
      <c r="DV140" s="107"/>
      <c r="DY140"/>
    </row>
    <row r="141" spans="1:129" ht="15" customHeight="1">
      <c r="A141" s="128"/>
      <c r="C141" s="37" t="s">
        <v>5354</v>
      </c>
      <c r="D141" s="800" t="str">
        <f>IF(CNGE_2026_M1_Secc1_Sub1!$D158="","",CNGE_2026_M1_Secc1_Sub1!$D158)</f>
        <v/>
      </c>
      <c r="E141" s="723"/>
      <c r="F141" s="723"/>
      <c r="G141" s="724"/>
      <c r="H141" s="728"/>
      <c r="I141" s="714"/>
      <c r="J141" s="805"/>
      <c r="K141" s="847"/>
      <c r="L141" s="714"/>
      <c r="M141" s="805"/>
      <c r="N141" s="640"/>
      <c r="O141" s="638"/>
      <c r="P141" s="638"/>
      <c r="Q141" s="728"/>
      <c r="R141" s="714"/>
      <c r="S141" s="805"/>
      <c r="T141" s="847"/>
      <c r="U141" s="714"/>
      <c r="V141" s="805"/>
      <c r="W141" s="640"/>
      <c r="X141" s="638"/>
      <c r="Y141" s="638"/>
      <c r="Z141" s="728"/>
      <c r="AA141" s="714"/>
      <c r="AB141" s="805"/>
      <c r="AC141" s="847"/>
      <c r="AD141" s="714"/>
      <c r="AE141" s="805"/>
      <c r="AF141" s="640"/>
      <c r="AG141" s="638"/>
      <c r="AH141" s="638"/>
      <c r="AI141" s="728"/>
      <c r="AJ141" s="714"/>
      <c r="AK141" s="805"/>
      <c r="AL141" s="847"/>
      <c r="AM141" s="714"/>
      <c r="AN141" s="805"/>
      <c r="AO141" s="640"/>
      <c r="AP141" s="638"/>
      <c r="AQ141" s="638"/>
      <c r="AR141" s="728"/>
      <c r="AS141" s="714"/>
      <c r="AT141" s="805"/>
      <c r="AU141" s="847"/>
      <c r="AV141" s="714"/>
      <c r="AW141" s="805"/>
      <c r="AX141" s="640"/>
      <c r="AY141" s="638"/>
      <c r="AZ141" s="638"/>
      <c r="BB141">
        <f t="shared" si="32"/>
        <v>0</v>
      </c>
      <c r="BC141">
        <f t="shared" si="33"/>
        <v>0</v>
      </c>
      <c r="BD141">
        <f t="shared" si="34"/>
        <v>0</v>
      </c>
      <c r="BE141">
        <f t="shared" si="35"/>
        <v>0</v>
      </c>
      <c r="BF141">
        <f t="shared" si="36"/>
        <v>0</v>
      </c>
      <c r="BG141">
        <f t="shared" si="37"/>
        <v>0</v>
      </c>
      <c r="BH141">
        <f t="shared" si="38"/>
        <v>0</v>
      </c>
      <c r="BI141">
        <f t="shared" si="39"/>
        <v>0</v>
      </c>
      <c r="BJ141">
        <f t="shared" si="40"/>
        <v>0</v>
      </c>
      <c r="BK141">
        <f t="shared" si="41"/>
        <v>0</v>
      </c>
      <c r="BL141">
        <f t="shared" si="42"/>
        <v>0</v>
      </c>
      <c r="BM141">
        <f t="shared" si="43"/>
        <v>0</v>
      </c>
      <c r="BN141">
        <f t="shared" si="44"/>
        <v>0</v>
      </c>
      <c r="BO141">
        <f t="shared" si="45"/>
        <v>0</v>
      </c>
      <c r="BP141">
        <f t="shared" si="46"/>
        <v>0</v>
      </c>
      <c r="BQ141">
        <f t="shared" si="47"/>
        <v>0</v>
      </c>
      <c r="BR141">
        <f t="shared" si="48"/>
        <v>0</v>
      </c>
      <c r="BS141">
        <f t="shared" si="49"/>
        <v>0</v>
      </c>
      <c r="BT141">
        <f t="shared" si="50"/>
        <v>0</v>
      </c>
      <c r="BU141">
        <f t="shared" si="51"/>
        <v>0</v>
      </c>
      <c r="BV141" s="293">
        <f t="shared" si="52"/>
        <v>0</v>
      </c>
      <c r="BW141" s="352" t="str">
        <f>IF(BV141=0,"",
IF(SUM($BV$24:BV141)=1,BX141,
IF($BV$144&gt;SUM($BV$24:BV141),_xlfn.CONCAT(", ",BX141),
IF($BV$144=SUM($BV$24:BV141),_xlfn.CONCAT(" y ",BX141)))))</f>
        <v/>
      </c>
      <c r="BX141" s="120" t="s">
        <v>5355</v>
      </c>
      <c r="BY141" s="398">
        <f>IF(AND(CNGE_2026_M1_Secc1_Sub3!$S181&lt;&gt;"",CNGE_2026_M1_Secc1_Sub3!$S181&lt;&gt;1,COUNTA(H141:AZ141)&gt;0),1,0)</f>
        <v>0</v>
      </c>
      <c r="BZ141" s="290">
        <f t="shared" si="61"/>
        <v>0</v>
      </c>
      <c r="CA141" s="293">
        <f t="shared" si="53"/>
        <v>0</v>
      </c>
      <c r="CB141" s="283" t="str">
        <f>IF(CA141=0,"",
IF(SUM($CA$24:CA141)=1,CC141,
IF($CA$144&gt;SUM($CA$24:CA141),_xlfn.CONCAT(", ",CC141),
IF($CA$144=SUM($CA$24:CA141),_xlfn.CONCAT(" y ",CC141)))))</f>
        <v/>
      </c>
      <c r="CC141" s="33" t="s">
        <v>5355</v>
      </c>
      <c r="CD141" s="441">
        <f>IF(COUNTA(K141,T141,AC141,AL141,AU141)=SUM(CNGE_2026_M1_Secc1_Sub3!Y181),0,1)</f>
        <v>0</v>
      </c>
      <c r="CE141" s="282">
        <f t="shared" si="54"/>
        <v>0</v>
      </c>
      <c r="CF141" s="283" t="str">
        <f>IF(CE141=0,"",
IF(SUM($CE$24:CE141)=1,CG141,
IF($CE$144&gt;SUM($CE$24:CE141),_xlfn.CONCAT(", ",CG141),
IF($CE$144=SUM($CE$24:CE141),_xlfn.CONCAT(" y ",CG141)))))</f>
        <v/>
      </c>
      <c r="CG141" s="120" t="s">
        <v>5355</v>
      </c>
      <c r="CH141" s="370">
        <f>IF(OR(N141="NS",W141="NS",AF141="NS",AO141="NS",AX141="NS",CNGE_2026_M1_Secc1_Sub2!$M493="NS"),0,IF(AND(N141="NA",W141="NA",AF141="NA",AO141="NA",AX141="NA",CNGE_2026_M1_Secc1_Sub2!$M493="NA"),0,IF(SUM(N141,W141,AF141,AO141,AX141)&lt;=CNGE_2026_M1_Secc1_Sub2!$M493,0,1)))</f>
        <v>0</v>
      </c>
      <c r="CI141" s="371">
        <f>IF(OR(O141="NS",X141="NS",AG141="NS",AP141="NS",AY141="NS",CNGE_2026_M1_Secc1_Sub2!$S493="NS"),0,IF(AND(O141="NA",X141="NA",AG141="NA",AP141="NA",AY141="NA",CNGE_2026_M1_Secc1_Sub2!$S493="NA"),0,IF(SUM(O141,X141,AG141,AP141,AY141)&lt;=CNGE_2026_M1_Secc1_Sub2!$S493,0,1)))</f>
        <v>0</v>
      </c>
      <c r="CJ141" s="372">
        <f>IF(OR(P141="NS",Y141="NS",AH141="NS",AQ141="NS",AZ141="NS",CNGE_2026_M1_Secc1_Sub2!$Y493="NS"),0,IF(AND(P141="NA",Y141="NA",AH141="NA",AQ141="NA",AZ141="NA",CNGE_2026_M1_Secc1_Sub2!$Y493="NA"),0,IF(SUM(P141,Y141,AH141,AQ141,AZ141)&lt;=CNGE_2026_M1_Secc1_Sub2!$Y493,0,1)))</f>
        <v>0</v>
      </c>
      <c r="CK141" s="282">
        <f t="shared" si="55"/>
        <v>0</v>
      </c>
      <c r="CL141" s="283" t="str">
        <f>IF(CK141=0,"",
IF(SUM($CK$24:CK141)=1,CM141,
IF($CK$144&gt;SUM($CK$24:CK141),_xlfn.CONCAT(", ",CM141),
IF($CK$144=SUM($CK$24:CK141),_xlfn.CONCAT(" y ",CM141)))))</f>
        <v/>
      </c>
      <c r="CM141" s="33" t="s">
        <v>5355</v>
      </c>
      <c r="CN141" s="535">
        <f>SUM(CNGE_2026_M1_Secc1_Sub3!$Y181)</f>
        <v>0</v>
      </c>
      <c r="CO141" s="629" cm="1">
        <f t="array" aca="1" ref="CO141" ca="1">IF(OR(K141=" ",AND(EXACT(UPPER(TRIM(SUBSTITUTE(K141,CHAR(160)," "))),TRIM(SUBSTITUTE(K141,CHAR(160)," "))),SUMPRODUCT(--ISNUMBER(MATCH(MID(TRIM(SUBSTITUTE(K141,CHAR(160)," ")),ROW(INDIRECT("1:"&amp;LEN(TRIM(SUBSTITUTE(K141,CHAR(160)," "))))),1),{"A","B","C","D","E","F","G","H","I","J","K","L","M","N","O","P","Q","R","S","T","U","V","W","X","Y","Z","Ñ","0","1","2","3","4","5","6","7","8","9"," "},0)))=LEN(TRIM(SUBSTITUTE(K141,CHAR(160)," "))))),0,1)</f>
        <v>0</v>
      </c>
      <c r="CP141" s="629" cm="1">
        <f t="array" aca="1" ref="CP141" ca="1">IF(OR(T141=" ",AND(EXACT(UPPER(TRIM(SUBSTITUTE(T141,CHAR(160)," "))),TRIM(SUBSTITUTE(T141,CHAR(160)," "))),SUMPRODUCT(--ISNUMBER(MATCH(MID(TRIM(SUBSTITUTE(T141,CHAR(160)," ")),ROW(INDIRECT("1:"&amp;LEN(TRIM(SUBSTITUTE(T141,CHAR(160)," "))))),1),{"A","B","C","D","E","F","G","H","I","J","K","L","M","N","O","P","Q","R","S","T","U","V","W","X","Y","Z","Ñ","0","1","2","3","4","5","6","7","8","9"," "},0)))=LEN(TRIM(SUBSTITUTE(T141,CHAR(160)," "))))),0,1)</f>
        <v>0</v>
      </c>
      <c r="CQ141" s="629" cm="1">
        <f t="array" aca="1" ref="CQ141" ca="1">IF(OR(AC141=" ",AND(EXACT(UPPER(TRIM(SUBSTITUTE(AC141,CHAR(160)," "))),TRIM(SUBSTITUTE(AC141,CHAR(160)," "))),SUMPRODUCT(--ISNUMBER(MATCH(MID(TRIM(SUBSTITUTE(AC141,CHAR(160)," ")),ROW(INDIRECT("1:"&amp;LEN(TRIM(SUBSTITUTE(AC141,CHAR(160)," "))))),1),{"A","B","C","D","E","F","G","H","I","J","K","L","M","N","O","P","Q","R","S","T","U","V","W","X","Y","Z","Ñ","0","1","2","3","4","5","6","7","8","9"," "},0)))=LEN(TRIM(SUBSTITUTE(AC141,CHAR(160)," "))))),0,1)</f>
        <v>0</v>
      </c>
      <c r="CR141" s="629" cm="1">
        <f t="array" aca="1" ref="CR141" ca="1">IF(OR(AL141=" ",AND(EXACT(UPPER(TRIM(SUBSTITUTE(AL141,CHAR(160)," "))),TRIM(SUBSTITUTE(AL141,CHAR(160)," "))),SUMPRODUCT(--ISNUMBER(MATCH(MID(TRIM(SUBSTITUTE(AL141,CHAR(160)," ")),ROW(INDIRECT("1:"&amp;LEN(TRIM(SUBSTITUTE(AL141,CHAR(160)," "))))),1),{"A","B","C","D","E","F","G","H","I","J","K","L","M","N","O","P","Q","R","S","T","U","V","W","X","Y","Z","Ñ","0","1","2","3","4","5","6","7","8","9"," "},0)))=LEN(TRIM(SUBSTITUTE(AL141,CHAR(160)," "))))),0,1)</f>
        <v>0</v>
      </c>
      <c r="CS141" s="629" cm="1">
        <f t="array" aca="1" ref="CS141" ca="1">IF(OR(AU141=" ",AND(EXACT(UPPER(TRIM(SUBSTITUTE(AU141,CHAR(160)," "))),TRIM(SUBSTITUTE(AU141,CHAR(160)," "))),SUMPRODUCT(--ISNUMBER(MATCH(MID(TRIM(SUBSTITUTE(AU141,CHAR(160)," ")),ROW(INDIRECT("1:"&amp;LEN(TRIM(SUBSTITUTE(AU141,CHAR(160)," "))))),1),{"A","B","C","D","E","F","G","H","I","J","K","L","M","N","O","P","Q","R","S","T","U","V","W","X","Y","Z","Ñ","0","1","2","3","4","5","6","7","8","9"," "},0)))=LEN(TRIM(SUBSTITUTE(AU141,CHAR(160)," "))))),0,1)</f>
        <v>0</v>
      </c>
      <c r="CT141" s="634">
        <f t="shared" si="56"/>
        <v>0</v>
      </c>
      <c r="CU141" s="634">
        <f t="shared" si="57"/>
        <v>0</v>
      </c>
      <c r="CV141" s="634">
        <f t="shared" si="58"/>
        <v>0</v>
      </c>
      <c r="CW141" s="634">
        <f t="shared" si="59"/>
        <v>0</v>
      </c>
      <c r="CX141" s="634">
        <f t="shared" si="60"/>
        <v>0</v>
      </c>
      <c r="CY141" s="107"/>
      <c r="CZ141" s="107"/>
      <c r="DA141" s="107"/>
      <c r="DB141" s="107"/>
      <c r="DN141" s="107"/>
      <c r="DO141" s="107"/>
      <c r="DP141" s="107"/>
      <c r="DQ141" s="107"/>
      <c r="DR141" s="107"/>
      <c r="DS141" s="107"/>
      <c r="DT141" s="107"/>
      <c r="DU141" s="107"/>
      <c r="DV141" s="107"/>
      <c r="DY141"/>
    </row>
    <row r="142" spans="1:129" ht="15" customHeight="1">
      <c r="A142" s="128"/>
      <c r="C142" s="37" t="s">
        <v>5356</v>
      </c>
      <c r="D142" s="800" t="str">
        <f>IF(CNGE_2026_M1_Secc1_Sub1!$D159="","",CNGE_2026_M1_Secc1_Sub1!$D159)</f>
        <v/>
      </c>
      <c r="E142" s="723"/>
      <c r="F142" s="723"/>
      <c r="G142" s="724"/>
      <c r="H142" s="728"/>
      <c r="I142" s="714"/>
      <c r="J142" s="805"/>
      <c r="K142" s="847"/>
      <c r="L142" s="714"/>
      <c r="M142" s="805"/>
      <c r="N142" s="640"/>
      <c r="O142" s="638"/>
      <c r="P142" s="638"/>
      <c r="Q142" s="728"/>
      <c r="R142" s="714"/>
      <c r="S142" s="805"/>
      <c r="T142" s="847"/>
      <c r="U142" s="714"/>
      <c r="V142" s="805"/>
      <c r="W142" s="640"/>
      <c r="X142" s="638"/>
      <c r="Y142" s="638"/>
      <c r="Z142" s="728"/>
      <c r="AA142" s="714"/>
      <c r="AB142" s="805"/>
      <c r="AC142" s="847"/>
      <c r="AD142" s="714"/>
      <c r="AE142" s="805"/>
      <c r="AF142" s="640"/>
      <c r="AG142" s="638"/>
      <c r="AH142" s="638"/>
      <c r="AI142" s="728"/>
      <c r="AJ142" s="714"/>
      <c r="AK142" s="805"/>
      <c r="AL142" s="847"/>
      <c r="AM142" s="714"/>
      <c r="AN142" s="805"/>
      <c r="AO142" s="640"/>
      <c r="AP142" s="638"/>
      <c r="AQ142" s="638"/>
      <c r="AR142" s="728"/>
      <c r="AS142" s="714"/>
      <c r="AT142" s="805"/>
      <c r="AU142" s="847"/>
      <c r="AV142" s="714"/>
      <c r="AW142" s="805"/>
      <c r="AX142" s="640"/>
      <c r="AY142" s="638"/>
      <c r="AZ142" s="638"/>
      <c r="BB142">
        <f t="shared" si="32"/>
        <v>0</v>
      </c>
      <c r="BC142">
        <f t="shared" si="33"/>
        <v>0</v>
      </c>
      <c r="BD142">
        <f t="shared" si="34"/>
        <v>0</v>
      </c>
      <c r="BE142">
        <f t="shared" si="35"/>
        <v>0</v>
      </c>
      <c r="BF142">
        <f t="shared" si="36"/>
        <v>0</v>
      </c>
      <c r="BG142">
        <f t="shared" si="37"/>
        <v>0</v>
      </c>
      <c r="BH142">
        <f t="shared" si="38"/>
        <v>0</v>
      </c>
      <c r="BI142">
        <f t="shared" si="39"/>
        <v>0</v>
      </c>
      <c r="BJ142">
        <f t="shared" si="40"/>
        <v>0</v>
      </c>
      <c r="BK142">
        <f t="shared" si="41"/>
        <v>0</v>
      </c>
      <c r="BL142">
        <f t="shared" si="42"/>
        <v>0</v>
      </c>
      <c r="BM142">
        <f t="shared" si="43"/>
        <v>0</v>
      </c>
      <c r="BN142">
        <f t="shared" si="44"/>
        <v>0</v>
      </c>
      <c r="BO142">
        <f t="shared" si="45"/>
        <v>0</v>
      </c>
      <c r="BP142">
        <f t="shared" si="46"/>
        <v>0</v>
      </c>
      <c r="BQ142">
        <f t="shared" si="47"/>
        <v>0</v>
      </c>
      <c r="BR142">
        <f t="shared" si="48"/>
        <v>0</v>
      </c>
      <c r="BS142">
        <f t="shared" si="49"/>
        <v>0</v>
      </c>
      <c r="BT142">
        <f t="shared" si="50"/>
        <v>0</v>
      </c>
      <c r="BU142">
        <f t="shared" si="51"/>
        <v>0</v>
      </c>
      <c r="BV142" s="293">
        <f t="shared" si="52"/>
        <v>0</v>
      </c>
      <c r="BW142" s="352" t="str">
        <f>IF(BV142=0,"",
IF(SUM($BV$24:BV142)=1,BX142,
IF($BV$144&gt;SUM($BV$24:BV142),_xlfn.CONCAT(", ",BX142),
IF($BV$144=SUM($BV$24:BV142),_xlfn.CONCAT(" y ",BX142)))))</f>
        <v/>
      </c>
      <c r="BX142" s="120" t="s">
        <v>5357</v>
      </c>
      <c r="BY142" s="398">
        <f>IF(AND(CNGE_2026_M1_Secc1_Sub3!$S182&lt;&gt;"",CNGE_2026_M1_Secc1_Sub3!$S182&lt;&gt;1,COUNTA(H142:AZ142)&gt;0),1,0)</f>
        <v>0</v>
      </c>
      <c r="BZ142" s="290">
        <f t="shared" si="61"/>
        <v>0</v>
      </c>
      <c r="CA142" s="293">
        <f t="shared" si="53"/>
        <v>0</v>
      </c>
      <c r="CB142" s="283" t="str">
        <f>IF(CA142=0,"",
IF(SUM($CA$24:CA142)=1,CC142,
IF($CA$144&gt;SUM($CA$24:CA142),_xlfn.CONCAT(", ",CC142),
IF($CA$144=SUM($CA$24:CA142),_xlfn.CONCAT(" y ",CC142)))))</f>
        <v/>
      </c>
      <c r="CC142" s="33" t="s">
        <v>5357</v>
      </c>
      <c r="CD142" s="441">
        <f>IF(COUNTA(K142,T142,AC142,AL142,AU142)=SUM(CNGE_2026_M1_Secc1_Sub3!Y182),0,1)</f>
        <v>0</v>
      </c>
      <c r="CE142" s="282">
        <f t="shared" si="54"/>
        <v>0</v>
      </c>
      <c r="CF142" s="283" t="str">
        <f>IF(CE142=0,"",
IF(SUM($CE$24:CE142)=1,CG142,
IF($CE$144&gt;SUM($CE$24:CE142),_xlfn.CONCAT(", ",CG142),
IF($CE$144=SUM($CE$24:CE142),_xlfn.CONCAT(" y ",CG142)))))</f>
        <v/>
      </c>
      <c r="CG142" s="120" t="s">
        <v>5357</v>
      </c>
      <c r="CH142" s="370">
        <f>IF(OR(N142="NS",W142="NS",AF142="NS",AO142="NS",AX142="NS",CNGE_2026_M1_Secc1_Sub2!$M494="NS"),0,IF(AND(N142="NA",W142="NA",AF142="NA",AO142="NA",AX142="NA",CNGE_2026_M1_Secc1_Sub2!$M494="NA"),0,IF(SUM(N142,W142,AF142,AO142,AX142)&lt;=CNGE_2026_M1_Secc1_Sub2!$M494,0,1)))</f>
        <v>0</v>
      </c>
      <c r="CI142" s="371">
        <f>IF(OR(O142="NS",X142="NS",AG142="NS",AP142="NS",AY142="NS",CNGE_2026_M1_Secc1_Sub2!$S494="NS"),0,IF(AND(O142="NA",X142="NA",AG142="NA",AP142="NA",AY142="NA",CNGE_2026_M1_Secc1_Sub2!$S494="NA"),0,IF(SUM(O142,X142,AG142,AP142,AY142)&lt;=CNGE_2026_M1_Secc1_Sub2!$S494,0,1)))</f>
        <v>0</v>
      </c>
      <c r="CJ142" s="372">
        <f>IF(OR(P142="NS",Y142="NS",AH142="NS",AQ142="NS",AZ142="NS",CNGE_2026_M1_Secc1_Sub2!$Y494="NS"),0,IF(AND(P142="NA",Y142="NA",AH142="NA",AQ142="NA",AZ142="NA",CNGE_2026_M1_Secc1_Sub2!$Y494="NA"),0,IF(SUM(P142,Y142,AH142,AQ142,AZ142)&lt;=CNGE_2026_M1_Secc1_Sub2!$Y494,0,1)))</f>
        <v>0</v>
      </c>
      <c r="CK142" s="282">
        <f t="shared" si="55"/>
        <v>0</v>
      </c>
      <c r="CL142" s="283" t="str">
        <f>IF(CK142=0,"",
IF(SUM($CK$24:CK142)=1,CM142,
IF($CK$144&gt;SUM($CK$24:CK142),_xlfn.CONCAT(", ",CM142),
IF($CK$144=SUM($CK$24:CK142),_xlfn.CONCAT(" y ",CM142)))))</f>
        <v/>
      </c>
      <c r="CM142" s="33" t="s">
        <v>5357</v>
      </c>
      <c r="CN142" s="535">
        <f>SUM(CNGE_2026_M1_Secc1_Sub3!$Y182)</f>
        <v>0</v>
      </c>
      <c r="CO142" s="629" cm="1">
        <f t="array" aca="1" ref="CO142" ca="1">IF(OR(K142=" ",AND(EXACT(UPPER(TRIM(SUBSTITUTE(K142,CHAR(160)," "))),TRIM(SUBSTITUTE(K142,CHAR(160)," "))),SUMPRODUCT(--ISNUMBER(MATCH(MID(TRIM(SUBSTITUTE(K142,CHAR(160)," ")),ROW(INDIRECT("1:"&amp;LEN(TRIM(SUBSTITUTE(K142,CHAR(160)," "))))),1),{"A","B","C","D","E","F","G","H","I","J","K","L","M","N","O","P","Q","R","S","T","U","V","W","X","Y","Z","Ñ","0","1","2","3","4","5","6","7","8","9"," "},0)))=LEN(TRIM(SUBSTITUTE(K142,CHAR(160)," "))))),0,1)</f>
        <v>0</v>
      </c>
      <c r="CP142" s="629" cm="1">
        <f t="array" aca="1" ref="CP142" ca="1">IF(OR(T142=" ",AND(EXACT(UPPER(TRIM(SUBSTITUTE(T142,CHAR(160)," "))),TRIM(SUBSTITUTE(T142,CHAR(160)," "))),SUMPRODUCT(--ISNUMBER(MATCH(MID(TRIM(SUBSTITUTE(T142,CHAR(160)," ")),ROW(INDIRECT("1:"&amp;LEN(TRIM(SUBSTITUTE(T142,CHAR(160)," "))))),1),{"A","B","C","D","E","F","G","H","I","J","K","L","M","N","O","P","Q","R","S","T","U","V","W","X","Y","Z","Ñ","0","1","2","3","4","5","6","7","8","9"," "},0)))=LEN(TRIM(SUBSTITUTE(T142,CHAR(160)," "))))),0,1)</f>
        <v>0</v>
      </c>
      <c r="CQ142" s="629" cm="1">
        <f t="array" aca="1" ref="CQ142" ca="1">IF(OR(AC142=" ",AND(EXACT(UPPER(TRIM(SUBSTITUTE(AC142,CHAR(160)," "))),TRIM(SUBSTITUTE(AC142,CHAR(160)," "))),SUMPRODUCT(--ISNUMBER(MATCH(MID(TRIM(SUBSTITUTE(AC142,CHAR(160)," ")),ROW(INDIRECT("1:"&amp;LEN(TRIM(SUBSTITUTE(AC142,CHAR(160)," "))))),1),{"A","B","C","D","E","F","G","H","I","J","K","L","M","N","O","P","Q","R","S","T","U","V","W","X","Y","Z","Ñ","0","1","2","3","4","5","6","7","8","9"," "},0)))=LEN(TRIM(SUBSTITUTE(AC142,CHAR(160)," "))))),0,1)</f>
        <v>0</v>
      </c>
      <c r="CR142" s="629" cm="1">
        <f t="array" aca="1" ref="CR142" ca="1">IF(OR(AL142=" ",AND(EXACT(UPPER(TRIM(SUBSTITUTE(AL142,CHAR(160)," "))),TRIM(SUBSTITUTE(AL142,CHAR(160)," "))),SUMPRODUCT(--ISNUMBER(MATCH(MID(TRIM(SUBSTITUTE(AL142,CHAR(160)," ")),ROW(INDIRECT("1:"&amp;LEN(TRIM(SUBSTITUTE(AL142,CHAR(160)," "))))),1),{"A","B","C","D","E","F","G","H","I","J","K","L","M","N","O","P","Q","R","S","T","U","V","W","X","Y","Z","Ñ","0","1","2","3","4","5","6","7","8","9"," "},0)))=LEN(TRIM(SUBSTITUTE(AL142,CHAR(160)," "))))),0,1)</f>
        <v>0</v>
      </c>
      <c r="CS142" s="629" cm="1">
        <f t="array" aca="1" ref="CS142" ca="1">IF(OR(AU142=" ",AND(EXACT(UPPER(TRIM(SUBSTITUTE(AU142,CHAR(160)," "))),TRIM(SUBSTITUTE(AU142,CHAR(160)," "))),SUMPRODUCT(--ISNUMBER(MATCH(MID(TRIM(SUBSTITUTE(AU142,CHAR(160)," ")),ROW(INDIRECT("1:"&amp;LEN(TRIM(SUBSTITUTE(AU142,CHAR(160)," "))))),1),{"A","B","C","D","E","F","G","H","I","J","K","L","M","N","O","P","Q","R","S","T","U","V","W","X","Y","Z","Ñ","0","1","2","3","4","5","6","7","8","9"," "},0)))=LEN(TRIM(SUBSTITUTE(AU142,CHAR(160)," "))))),0,1)</f>
        <v>0</v>
      </c>
      <c r="CT142" s="634">
        <f t="shared" si="56"/>
        <v>0</v>
      </c>
      <c r="CU142" s="634">
        <f t="shared" si="57"/>
        <v>0</v>
      </c>
      <c r="CV142" s="634">
        <f t="shared" si="58"/>
        <v>0</v>
      </c>
      <c r="CW142" s="634">
        <f t="shared" si="59"/>
        <v>0</v>
      </c>
      <c r="CX142" s="634">
        <f t="shared" si="60"/>
        <v>0</v>
      </c>
      <c r="CY142" s="107"/>
      <c r="CZ142" s="107"/>
      <c r="DA142" s="107"/>
      <c r="DB142" s="107"/>
      <c r="DN142" s="107"/>
      <c r="DO142" s="107"/>
      <c r="DP142" s="107"/>
      <c r="DQ142" s="107"/>
      <c r="DR142" s="107"/>
      <c r="DS142" s="107"/>
      <c r="DT142" s="107"/>
      <c r="DU142" s="107"/>
      <c r="DV142" s="107"/>
      <c r="DY142"/>
    </row>
    <row r="143" spans="1:129" ht="15" customHeight="1">
      <c r="A143" s="128"/>
      <c r="C143" s="37" t="s">
        <v>5358</v>
      </c>
      <c r="D143" s="800" t="str">
        <f>IF(CNGE_2026_M1_Secc1_Sub1!$D160="","",CNGE_2026_M1_Secc1_Sub1!$D160)</f>
        <v/>
      </c>
      <c r="E143" s="723"/>
      <c r="F143" s="723"/>
      <c r="G143" s="724"/>
      <c r="H143" s="728"/>
      <c r="I143" s="714"/>
      <c r="J143" s="805"/>
      <c r="K143" s="847"/>
      <c r="L143" s="714"/>
      <c r="M143" s="805"/>
      <c r="N143" s="640"/>
      <c r="O143" s="638"/>
      <c r="P143" s="638"/>
      <c r="Q143" s="728"/>
      <c r="R143" s="714"/>
      <c r="S143" s="805"/>
      <c r="T143" s="847"/>
      <c r="U143" s="714"/>
      <c r="V143" s="805"/>
      <c r="W143" s="640"/>
      <c r="X143" s="638"/>
      <c r="Y143" s="638"/>
      <c r="Z143" s="728"/>
      <c r="AA143" s="714"/>
      <c r="AB143" s="805"/>
      <c r="AC143" s="847"/>
      <c r="AD143" s="714"/>
      <c r="AE143" s="805"/>
      <c r="AF143" s="640"/>
      <c r="AG143" s="638"/>
      <c r="AH143" s="638"/>
      <c r="AI143" s="728"/>
      <c r="AJ143" s="714"/>
      <c r="AK143" s="805"/>
      <c r="AL143" s="847"/>
      <c r="AM143" s="714"/>
      <c r="AN143" s="805"/>
      <c r="AO143" s="640"/>
      <c r="AP143" s="638"/>
      <c r="AQ143" s="638"/>
      <c r="AR143" s="728"/>
      <c r="AS143" s="714"/>
      <c r="AT143" s="805"/>
      <c r="AU143" s="847"/>
      <c r="AV143" s="714"/>
      <c r="AW143" s="805"/>
      <c r="AX143" s="640"/>
      <c r="AY143" s="638"/>
      <c r="AZ143" s="638"/>
      <c r="BB143">
        <f t="shared" si="32"/>
        <v>0</v>
      </c>
      <c r="BC143">
        <f t="shared" si="33"/>
        <v>0</v>
      </c>
      <c r="BD143">
        <f t="shared" si="34"/>
        <v>0</v>
      </c>
      <c r="BE143">
        <f t="shared" si="35"/>
        <v>0</v>
      </c>
      <c r="BF143">
        <f t="shared" si="36"/>
        <v>0</v>
      </c>
      <c r="BG143">
        <f t="shared" si="37"/>
        <v>0</v>
      </c>
      <c r="BH143">
        <f t="shared" si="38"/>
        <v>0</v>
      </c>
      <c r="BI143">
        <f t="shared" si="39"/>
        <v>0</v>
      </c>
      <c r="BJ143">
        <f t="shared" si="40"/>
        <v>0</v>
      </c>
      <c r="BK143">
        <f t="shared" si="41"/>
        <v>0</v>
      </c>
      <c r="BL143">
        <f t="shared" si="42"/>
        <v>0</v>
      </c>
      <c r="BM143">
        <f t="shared" si="43"/>
        <v>0</v>
      </c>
      <c r="BN143">
        <f t="shared" si="44"/>
        <v>0</v>
      </c>
      <c r="BO143">
        <f t="shared" si="45"/>
        <v>0</v>
      </c>
      <c r="BP143">
        <f t="shared" si="46"/>
        <v>0</v>
      </c>
      <c r="BQ143">
        <f t="shared" si="47"/>
        <v>0</v>
      </c>
      <c r="BR143">
        <f t="shared" si="48"/>
        <v>0</v>
      </c>
      <c r="BS143">
        <f t="shared" si="49"/>
        <v>0</v>
      </c>
      <c r="BT143">
        <f t="shared" si="50"/>
        <v>0</v>
      </c>
      <c r="BU143">
        <f t="shared" si="51"/>
        <v>0</v>
      </c>
      <c r="BV143" s="293">
        <f>IF(SUM(BE143,BI143,BM143,BQ143,BU143)=0,0,1)</f>
        <v>0</v>
      </c>
      <c r="BW143" s="352" t="str">
        <f>IF(BV143=0,"",
IF(SUM($BV$24:BV143)=1,BX143,
IF($BV$144&gt;SUM($BV$24:BV143),_xlfn.CONCAT(", ",BX143),
IF($BV$144=SUM($BV$24:BV143),_xlfn.CONCAT(" y ",BX143)))))</f>
        <v/>
      </c>
      <c r="BX143" s="120" t="s">
        <v>5359</v>
      </c>
      <c r="BY143" s="398">
        <f>IF(AND(CNGE_2026_M1_Secc1_Sub3!$S183&lt;&gt;"",CNGE_2026_M1_Secc1_Sub3!$S183&lt;&gt;1,COUNTA(H143:AZ143)&gt;0),1,0)</f>
        <v>0</v>
      </c>
      <c r="BZ143" s="290">
        <f t="shared" si="61"/>
        <v>0</v>
      </c>
      <c r="CA143" s="293">
        <f t="shared" si="53"/>
        <v>0</v>
      </c>
      <c r="CB143" s="283" t="str">
        <f>IF(CA143=0,"",
IF(SUM($CA$24:CA143)=1,CC143,
IF($CA$144&gt;SUM($CA$24:CA143),_xlfn.CONCAT(", ",CC143),
IF($CA$144=SUM($CA$24:CA143),_xlfn.CONCAT(" y ",CC143)))))</f>
        <v/>
      </c>
      <c r="CC143" s="33" t="s">
        <v>5359</v>
      </c>
      <c r="CD143" s="441">
        <f>IF(COUNTA(K143,T143,AC143,AL143,AU143)=SUM(CNGE_2026_M1_Secc1_Sub3!Y183),0,1)</f>
        <v>0</v>
      </c>
      <c r="CE143" s="282">
        <f t="shared" si="54"/>
        <v>0</v>
      </c>
      <c r="CF143" s="283" t="str">
        <f>IF(CE143=0,"",
IF(SUM($CE$24:CE143)=1,CG143,
IF($CE$144&gt;SUM($CE$24:CE143),_xlfn.CONCAT(", ",CG143),
IF($CE$144=SUM($CE$24:CE143),_xlfn.CONCAT(" y ",CG143)))))</f>
        <v/>
      </c>
      <c r="CG143" s="120" t="s">
        <v>5359</v>
      </c>
      <c r="CH143" s="370">
        <f>IF(OR(N143="NS",W143="NS",AF143="NS",AO143="NS",AX143="NS",CNGE_2026_M1_Secc1_Sub2!$M495="NS"),0,IF(AND(N143="NA",W143="NA",AF143="NA",AO143="NA",AX143="NA",CNGE_2026_M1_Secc1_Sub2!$M495="NA"),0,IF(SUM(N143,W143,AF143,AO143,AX143)&lt;=CNGE_2026_M1_Secc1_Sub2!$M495,0,1)))</f>
        <v>0</v>
      </c>
      <c r="CI143" s="371">
        <f>IF(OR(O143="NS",X143="NS",AG143="NS",AP143="NS",AY143="NS",CNGE_2026_M1_Secc1_Sub2!$S495="NS"),0,IF(AND(O143="NA",X143="NA",AG143="NA",AP143="NA",AY143="NA",CNGE_2026_M1_Secc1_Sub2!$S495="NA"),0,IF(SUM(O143,X143,AG143,AP143,AY143)&lt;=CNGE_2026_M1_Secc1_Sub2!$S495,0,1)))</f>
        <v>0</v>
      </c>
      <c r="CJ143" s="372">
        <f>IF(OR(P143="NS",Y143="NS",AH143="NS",AQ143="NS",AZ143="NS",CNGE_2026_M1_Secc1_Sub2!$Y495="NS"),0,IF(AND(P143="NA",Y143="NA",AH143="NA",AQ143="NA",AZ143="NA",CNGE_2026_M1_Secc1_Sub2!$Y495="NA"),0,IF(SUM(P143,Y143,AH143,AQ143,AZ143)&lt;=CNGE_2026_M1_Secc1_Sub2!$Y495,0,1)))</f>
        <v>0</v>
      </c>
      <c r="CK143" s="282">
        <f t="shared" si="55"/>
        <v>0</v>
      </c>
      <c r="CL143" s="283" t="str">
        <f>IF(CK143=0,"",
IF(SUM($CK$24:CK143)=1,CM143,
IF($CK$144&gt;SUM($CK$24:CK143),_xlfn.CONCAT(", ",CM143),
IF($CK$144=SUM($CK$24:CK143),_xlfn.CONCAT(" y ",CM143)))))</f>
        <v/>
      </c>
      <c r="CM143" s="33" t="s">
        <v>5359</v>
      </c>
      <c r="CN143" s="535">
        <f>SUM(CNGE_2026_M1_Secc1_Sub3!$Y183)</f>
        <v>0</v>
      </c>
      <c r="CO143" s="629" cm="1">
        <f t="array" aca="1" ref="CO143" ca="1">IF(OR(K143=" ",AND(EXACT(UPPER(TRIM(SUBSTITUTE(K143,CHAR(160)," "))),TRIM(SUBSTITUTE(K143,CHAR(160)," "))),SUMPRODUCT(--ISNUMBER(MATCH(MID(TRIM(SUBSTITUTE(K143,CHAR(160)," ")),ROW(INDIRECT("1:"&amp;LEN(TRIM(SUBSTITUTE(K143,CHAR(160)," "))))),1),{"A","B","C","D","E","F","G","H","I","J","K","L","M","N","O","P","Q","R","S","T","U","V","W","X","Y","Z","Ñ","0","1","2","3","4","5","6","7","8","9"," "},0)))=LEN(TRIM(SUBSTITUTE(K143,CHAR(160)," "))))),0,1)</f>
        <v>0</v>
      </c>
      <c r="CP143" s="629" cm="1">
        <f t="array" aca="1" ref="CP143" ca="1">IF(OR(T143=" ",AND(EXACT(UPPER(TRIM(SUBSTITUTE(T143,CHAR(160)," "))),TRIM(SUBSTITUTE(T143,CHAR(160)," "))),SUMPRODUCT(--ISNUMBER(MATCH(MID(TRIM(SUBSTITUTE(T143,CHAR(160)," ")),ROW(INDIRECT("1:"&amp;LEN(TRIM(SUBSTITUTE(T143,CHAR(160)," "))))),1),{"A","B","C","D","E","F","G","H","I","J","K","L","M","N","O","P","Q","R","S","T","U","V","W","X","Y","Z","Ñ","0","1","2","3","4","5","6","7","8","9"," "},0)))=LEN(TRIM(SUBSTITUTE(T143,CHAR(160)," "))))),0,1)</f>
        <v>0</v>
      </c>
      <c r="CQ143" s="629" cm="1">
        <f t="array" aca="1" ref="CQ143" ca="1">IF(OR(AC143=" ",AND(EXACT(UPPER(TRIM(SUBSTITUTE(AC143,CHAR(160)," "))),TRIM(SUBSTITUTE(AC143,CHAR(160)," "))),SUMPRODUCT(--ISNUMBER(MATCH(MID(TRIM(SUBSTITUTE(AC143,CHAR(160)," ")),ROW(INDIRECT("1:"&amp;LEN(TRIM(SUBSTITUTE(AC143,CHAR(160)," "))))),1),{"A","B","C","D","E","F","G","H","I","J","K","L","M","N","O","P","Q","R","S","T","U","V","W","X","Y","Z","Ñ","0","1","2","3","4","5","6","7","8","9"," "},0)))=LEN(TRIM(SUBSTITUTE(AC143,CHAR(160)," "))))),0,1)</f>
        <v>0</v>
      </c>
      <c r="CR143" s="629" cm="1">
        <f t="array" aca="1" ref="CR143" ca="1">IF(OR(AL143=" ",AND(EXACT(UPPER(TRIM(SUBSTITUTE(AL143,CHAR(160)," "))),TRIM(SUBSTITUTE(AL143,CHAR(160)," "))),SUMPRODUCT(--ISNUMBER(MATCH(MID(TRIM(SUBSTITUTE(AL143,CHAR(160)," ")),ROW(INDIRECT("1:"&amp;LEN(TRIM(SUBSTITUTE(AL143,CHAR(160)," "))))),1),{"A","B","C","D","E","F","G","H","I","J","K","L","M","N","O","P","Q","R","S","T","U","V","W","X","Y","Z","Ñ","0","1","2","3","4","5","6","7","8","9"," "},0)))=LEN(TRIM(SUBSTITUTE(AL143,CHAR(160)," "))))),0,1)</f>
        <v>0</v>
      </c>
      <c r="CS143" s="629" cm="1">
        <f t="array" aca="1" ref="CS143" ca="1">IF(OR(AU143=" ",AND(EXACT(UPPER(TRIM(SUBSTITUTE(AU143,CHAR(160)," "))),TRIM(SUBSTITUTE(AU143,CHAR(160)," "))),SUMPRODUCT(--ISNUMBER(MATCH(MID(TRIM(SUBSTITUTE(AU143,CHAR(160)," ")),ROW(INDIRECT("1:"&amp;LEN(TRIM(SUBSTITUTE(AU143,CHAR(160)," "))))),1),{"A","B","C","D","E","F","G","H","I","J","K","L","M","N","O","P","Q","R","S","T","U","V","W","X","Y","Z","Ñ","0","1","2","3","4","5","6","7","8","9"," "},0)))=LEN(TRIM(SUBSTITUTE(AU143,CHAR(160)," "))))),0,1)</f>
        <v>0</v>
      </c>
      <c r="CT143" s="634">
        <f t="shared" si="56"/>
        <v>0</v>
      </c>
      <c r="CU143" s="634">
        <f t="shared" si="57"/>
        <v>0</v>
      </c>
      <c r="CV143" s="634">
        <f t="shared" si="58"/>
        <v>0</v>
      </c>
      <c r="CW143" s="634">
        <f t="shared" si="59"/>
        <v>0</v>
      </c>
      <c r="CX143" s="634">
        <f t="shared" si="60"/>
        <v>0</v>
      </c>
      <c r="CY143" s="107"/>
      <c r="CZ143" s="107"/>
      <c r="DA143" s="107"/>
      <c r="DB143" s="107"/>
      <c r="DN143" s="107"/>
      <c r="DO143" s="107"/>
      <c r="DP143" s="107"/>
      <c r="DQ143" s="107"/>
      <c r="DR143" s="107"/>
      <c r="DS143" s="107"/>
      <c r="DT143" s="107"/>
      <c r="DU143" s="107"/>
      <c r="DV143" s="107"/>
      <c r="DY143"/>
    </row>
    <row r="144" spans="1:129" ht="15" customHeight="1">
      <c r="A144" s="128"/>
      <c r="B144" s="797" t="str">
        <f>IF(DV145&gt;0,"Favor de ingresar una fecha válida y/o verifique que el formato solicitado esté correcto",IF(BY144&gt;0,"Favor de verificar que no tenga información en celdas sombreadas",""))</f>
        <v/>
      </c>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c r="AA144" s="797"/>
      <c r="AB144" s="797"/>
      <c r="AC144" s="797"/>
      <c r="AD144" s="797"/>
      <c r="AE144" s="797"/>
      <c r="AF144" s="797"/>
      <c r="AG144" s="797"/>
      <c r="AH144" s="797"/>
      <c r="AI144" s="797"/>
      <c r="AJ144" s="797"/>
      <c r="AK144" s="797"/>
      <c r="AL144" s="797"/>
      <c r="AM144" s="797"/>
      <c r="AN144" s="797"/>
      <c r="AO144" s="797"/>
      <c r="AP144" s="797"/>
      <c r="AQ144" s="797"/>
      <c r="AR144" s="797"/>
      <c r="AS144" s="797"/>
      <c r="AT144" s="797"/>
      <c r="AU144" s="797"/>
      <c r="AV144" s="797"/>
      <c r="AW144" s="797"/>
      <c r="AX144" s="797"/>
      <c r="AY144" s="797"/>
      <c r="AZ144" s="797"/>
      <c r="BV144" s="285">
        <f>SUM(BV24:BV143)</f>
        <v>0</v>
      </c>
      <c r="BW144" s="285" t="str">
        <f>IF(BV144=0,"",_xlfn.CONCAT(BW24:BW143))</f>
        <v/>
      </c>
      <c r="BX144" s="286" t="str">
        <f>IF(BV144=0,"",
IF(BV144&gt;1,"Favor de revisar la suma y consistencia de totales por filas (numéricos y NS)",
IF(BV144=1,_xlfn.CONCAT("Favor de revisar la sumatoria del total en el numeral: ",BW144),_xlfn.CONCAT("Favor de revisar la sumatoria de los totales en los numerales: ",BW144))))</f>
        <v/>
      </c>
      <c r="BY144" s="396">
        <f>SUM(BY21,BY24:BY143)</f>
        <v>0</v>
      </c>
      <c r="CA144" s="285">
        <f>SUM(CA24:CA143)</f>
        <v>0</v>
      </c>
      <c r="CB144" s="285" t="str">
        <f>IF(CA144=0,"",_xlfn.CONCAT(CB24:CB143))</f>
        <v/>
      </c>
      <c r="CC144" s="314" t="str">
        <f>IF(CA144=0,"",
IF(CA144&gt;10,"Favor de ingresar toda la información requerida en la pregunta",
IF(CA144=1,_xlfn.CONCAT("Favor de revisar la información capturada en el numeral: ",CB144),_xlfn.CONCAT("Favor de revisar la información capturada en los numerales: ",CB144))))</f>
        <v/>
      </c>
      <c r="CD144" s="617">
        <f>SUM(CD24:CD143)</f>
        <v>0</v>
      </c>
      <c r="CE144" s="284">
        <f>SUM(CE24:CE143)</f>
        <v>0</v>
      </c>
      <c r="CF144" s="285" t="str">
        <f>IF(CE144=0,"",_xlfn.CONCAT(CF24:CF143))</f>
        <v/>
      </c>
      <c r="CG144" s="286" t="str">
        <f>IF(CE144=0,"",
IF(CE144=1,_xlfn.CONCAT("La cantidad de unidades administrativas o areás encargadas debe ser igual a lo reportado en la preg. 1.23, verifique lo reportado en el numeral: ",CF144),_xlfn.CONCAT("La cantidad de unidades administrativas o areás encargadas debe ser igual a lo reportado en la preg. 1.23, verifique lo reportado en los numerales: ",CF144)))</f>
        <v/>
      </c>
      <c r="CJ144" s="369">
        <f>SUM(CH24:CJ143)</f>
        <v>0</v>
      </c>
      <c r="CK144" s="284">
        <f>SUM(CK24:CK143)</f>
        <v>0</v>
      </c>
      <c r="CL144" s="285" t="str">
        <f>IF(CK144=0,"",_xlfn.CONCAT(CL24:CL143))</f>
        <v/>
      </c>
      <c r="CM144" s="314" t="str">
        <f>IF(CK144=0,"",
IF(CK144=1,_xlfn.CONCAT("La suma de las cantidades registradas en las cols. Total debe ser igual o menor a lo reportado en la preg. 1.8, así como su desagregación por sexo, verifique lo reportado en el numeral: ",CL144),_xlfn.CONCAT("La suma de las cantidades registradas en las cols. Total debe ser igual o menor a lo reportado en la preg. 1.8, así como su desagregación por sexo, verifique lo reportado en los numerales: ",CL144)))</f>
        <v/>
      </c>
      <c r="CO144" s="107"/>
      <c r="CP144" s="536"/>
      <c r="CQ144" s="107"/>
      <c r="CR144" s="536"/>
      <c r="CS144" s="536"/>
      <c r="CT144" s="107"/>
      <c r="CU144" s="536"/>
      <c r="CV144" s="107"/>
      <c r="CW144" s="536"/>
      <c r="CX144" s="636">
        <f>SUM(CT24:CX143)</f>
        <v>0</v>
      </c>
      <c r="CY144" s="107"/>
      <c r="CZ144" s="536"/>
      <c r="DA144" s="107"/>
      <c r="DB144" s="536"/>
      <c r="DN144" s="107"/>
      <c r="DP144" s="107"/>
      <c r="DR144" s="107"/>
      <c r="DT144" s="107"/>
      <c r="DV144" s="107"/>
      <c r="DY144"/>
    </row>
    <row r="145" spans="1:126" ht="15" customHeight="1">
      <c r="A145" s="22"/>
      <c r="B145" s="12"/>
      <c r="C145" s="819" t="s">
        <v>5408</v>
      </c>
      <c r="D145" s="781"/>
      <c r="E145" s="781"/>
      <c r="F145" s="781"/>
      <c r="G145" s="781"/>
      <c r="H145" s="781"/>
      <c r="I145" s="781"/>
      <c r="J145" s="781"/>
      <c r="K145" s="781"/>
      <c r="L145" s="781"/>
      <c r="M145" s="781"/>
      <c r="N145" s="781"/>
      <c r="O145" s="781"/>
      <c r="P145" s="781"/>
      <c r="Q145" s="781"/>
      <c r="R145" s="781"/>
      <c r="S145" s="781"/>
      <c r="T145" s="781"/>
      <c r="U145" s="781"/>
      <c r="V145" s="781"/>
      <c r="W145" s="781"/>
      <c r="X145" s="781"/>
      <c r="Y145" s="781"/>
      <c r="Z145" s="781"/>
      <c r="AA145" s="781"/>
      <c r="AB145" s="781"/>
      <c r="AC145" s="781"/>
      <c r="AD145" s="781"/>
      <c r="AE145" s="781"/>
      <c r="AF145" s="781"/>
      <c r="AG145" s="781"/>
      <c r="AH145" s="781"/>
      <c r="AI145" s="781"/>
      <c r="AJ145" s="781"/>
      <c r="AK145" s="781"/>
      <c r="AL145" s="781"/>
      <c r="AM145" s="781"/>
      <c r="AN145" s="781"/>
      <c r="AO145" s="781"/>
      <c r="AP145" s="781"/>
      <c r="AQ145" s="781"/>
      <c r="AR145" s="781"/>
      <c r="AS145" s="781"/>
      <c r="AT145" s="781"/>
      <c r="AU145" s="781"/>
      <c r="AV145" s="781"/>
      <c r="AW145" s="781"/>
      <c r="AX145" s="781"/>
      <c r="AY145" s="781"/>
      <c r="AZ145" s="781"/>
      <c r="DB145" s="536"/>
      <c r="DM145"/>
      <c r="DN145"/>
      <c r="DV145" s="107"/>
    </row>
    <row r="146" spans="1:126" ht="60" customHeight="1">
      <c r="C146" s="847"/>
      <c r="D146" s="714"/>
      <c r="E146" s="714"/>
      <c r="F146" s="714"/>
      <c r="G146" s="714"/>
      <c r="H146" s="714"/>
      <c r="I146" s="714"/>
      <c r="J146" s="714"/>
      <c r="K146" s="714"/>
      <c r="L146" s="714"/>
      <c r="M146" s="714"/>
      <c r="N146" s="714"/>
      <c r="O146" s="714"/>
      <c r="P146" s="714"/>
      <c r="Q146" s="714"/>
      <c r="R146" s="714"/>
      <c r="S146" s="714"/>
      <c r="T146" s="714"/>
      <c r="U146" s="714"/>
      <c r="V146" s="714"/>
      <c r="W146" s="714"/>
      <c r="X146" s="714"/>
      <c r="Y146" s="714"/>
      <c r="Z146" s="714"/>
      <c r="AA146" s="714"/>
      <c r="AB146" s="714"/>
      <c r="AC146" s="714"/>
      <c r="AD146" s="714"/>
      <c r="AE146" s="714"/>
      <c r="AF146" s="714"/>
      <c r="AG146" s="714"/>
      <c r="AH146" s="714"/>
      <c r="AI146" s="714"/>
      <c r="AJ146" s="714"/>
      <c r="AK146" s="714"/>
      <c r="AL146" s="714"/>
      <c r="AM146" s="714"/>
      <c r="AN146" s="714"/>
      <c r="AO146" s="714"/>
      <c r="AP146" s="714"/>
      <c r="AQ146" s="714"/>
      <c r="AR146" s="714"/>
      <c r="AS146" s="714"/>
      <c r="AT146" s="714"/>
      <c r="AU146" s="714"/>
      <c r="AV146" s="714"/>
      <c r="AW146" s="714"/>
      <c r="AX146" s="714"/>
      <c r="AY146" s="714"/>
      <c r="AZ146" s="805"/>
    </row>
    <row r="147" spans="1:126" ht="15" customHeight="1">
      <c r="B147" s="843" t="str">
        <f>CC144</f>
        <v/>
      </c>
      <c r="C147" s="843"/>
      <c r="D147" s="843"/>
      <c r="E147" s="843"/>
      <c r="F147" s="843"/>
      <c r="G147" s="843"/>
      <c r="H147" s="843"/>
      <c r="I147" s="843"/>
      <c r="J147" s="843"/>
      <c r="K147" s="843"/>
      <c r="L147" s="843"/>
      <c r="M147" s="843"/>
      <c r="N147" s="843"/>
      <c r="O147" s="843"/>
      <c r="P147" s="843"/>
      <c r="Q147" s="843"/>
      <c r="R147" s="843"/>
      <c r="S147" s="843"/>
      <c r="T147" s="843"/>
      <c r="U147" s="843"/>
      <c r="V147" s="843"/>
      <c r="W147" s="843"/>
      <c r="X147" s="843"/>
      <c r="Y147" s="843"/>
      <c r="Z147" s="843"/>
      <c r="AA147" s="843"/>
      <c r="AB147" s="843"/>
      <c r="AC147" s="843"/>
      <c r="AD147" s="843"/>
      <c r="AE147" s="843"/>
      <c r="AF147" s="843"/>
      <c r="AG147" s="843"/>
      <c r="AH147" s="843"/>
      <c r="AI147" s="843"/>
      <c r="AJ147" s="843"/>
      <c r="AK147" s="843"/>
      <c r="AL147" s="843"/>
      <c r="AM147" s="843"/>
      <c r="AN147" s="843"/>
      <c r="AO147" s="843"/>
      <c r="AP147" s="843"/>
      <c r="AQ147" s="843"/>
      <c r="AR147" s="843"/>
      <c r="AS147" s="843"/>
      <c r="AT147" s="843"/>
      <c r="AU147" s="843"/>
      <c r="AV147" s="843"/>
      <c r="AW147" s="843"/>
      <c r="AX147" s="843"/>
      <c r="AY147" s="843"/>
      <c r="AZ147" s="843"/>
    </row>
    <row r="148" spans="1:126" ht="15" customHeight="1">
      <c r="B148" s="853" t="str">
        <f>IF(SUM(COUNTIF(H24:AZ143,"NS"))&lt;&gt;0,"Alerta: debido a que cuenta con registros NS, debe proporcionar una justificación en el area de comentarios al final de la pregunta","")</f>
        <v/>
      </c>
      <c r="C148" s="853"/>
      <c r="D148" s="853"/>
      <c r="E148" s="853"/>
      <c r="F148" s="853"/>
      <c r="G148" s="853"/>
      <c r="H148" s="853"/>
      <c r="I148" s="853"/>
      <c r="J148" s="853"/>
      <c r="K148" s="853"/>
      <c r="L148" s="853"/>
      <c r="M148" s="853"/>
      <c r="N148" s="853"/>
      <c r="O148" s="853"/>
      <c r="P148" s="853"/>
      <c r="Q148" s="853"/>
      <c r="R148" s="853"/>
      <c r="S148" s="853"/>
      <c r="T148" s="853"/>
      <c r="U148" s="853"/>
      <c r="V148" s="853"/>
      <c r="W148" s="853"/>
      <c r="X148" s="853"/>
      <c r="Y148" s="853"/>
      <c r="Z148" s="853"/>
      <c r="AA148" s="853"/>
      <c r="AB148" s="853"/>
      <c r="AC148" s="853"/>
      <c r="AD148" s="853"/>
      <c r="AE148" s="853"/>
      <c r="AF148" s="853"/>
      <c r="AG148" s="853"/>
      <c r="AH148" s="853"/>
      <c r="AI148" s="853"/>
      <c r="AJ148" s="853"/>
      <c r="AK148" s="853"/>
      <c r="AL148" s="853"/>
      <c r="AM148" s="853"/>
      <c r="AN148" s="853"/>
      <c r="AO148" s="853"/>
      <c r="AP148" s="853"/>
      <c r="AQ148" s="853"/>
      <c r="AR148" s="853"/>
      <c r="AS148" s="853"/>
      <c r="AT148" s="853"/>
      <c r="AU148" s="853"/>
      <c r="AV148" s="853"/>
      <c r="AW148" s="853"/>
      <c r="AX148" s="853"/>
      <c r="AY148" s="853"/>
      <c r="AZ148" s="853"/>
    </row>
    <row r="149" spans="1:126" ht="15" customHeight="1">
      <c r="B149" s="852" t="str">
        <f>BX144</f>
        <v/>
      </c>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c r="AE149" s="852"/>
      <c r="AF149" s="852"/>
      <c r="AG149" s="852"/>
      <c r="AH149" s="852"/>
      <c r="AI149" s="852"/>
      <c r="AJ149" s="852"/>
      <c r="AK149" s="852"/>
      <c r="AL149" s="852"/>
      <c r="AM149" s="852"/>
      <c r="AN149" s="852"/>
      <c r="AO149" s="852"/>
      <c r="AP149" s="852"/>
      <c r="AQ149" s="852"/>
      <c r="AR149" s="852"/>
      <c r="AS149" s="852"/>
      <c r="AT149" s="852"/>
      <c r="AU149" s="852"/>
      <c r="AV149" s="852"/>
      <c r="AW149" s="852"/>
      <c r="AX149" s="852"/>
      <c r="AY149" s="852"/>
      <c r="AZ149" s="852"/>
    </row>
    <row r="150" spans="1:126" ht="15" customHeight="1">
      <c r="B150" s="913" t="str">
        <f>CG144</f>
        <v/>
      </c>
      <c r="C150" s="913"/>
      <c r="D150" s="913"/>
      <c r="E150" s="913"/>
      <c r="F150" s="913"/>
      <c r="G150" s="913"/>
      <c r="H150" s="913"/>
      <c r="I150" s="913"/>
      <c r="J150" s="913"/>
      <c r="K150" s="913"/>
      <c r="L150" s="913"/>
      <c r="M150" s="913"/>
      <c r="N150" s="913"/>
      <c r="O150" s="913"/>
      <c r="P150" s="913"/>
      <c r="Q150" s="913"/>
      <c r="R150" s="913"/>
      <c r="S150" s="913"/>
      <c r="T150" s="913"/>
      <c r="U150" s="913"/>
      <c r="V150" s="913"/>
      <c r="W150" s="913"/>
      <c r="X150" s="913"/>
      <c r="Y150" s="913"/>
      <c r="Z150" s="913"/>
      <c r="AA150" s="913"/>
      <c r="AB150" s="913"/>
      <c r="AC150" s="913"/>
      <c r="AD150" s="913"/>
      <c r="AE150" s="913"/>
      <c r="AF150" s="913"/>
      <c r="AG150" s="913"/>
      <c r="AH150" s="913"/>
      <c r="AI150" s="913"/>
      <c r="AJ150" s="913"/>
      <c r="AK150" s="913"/>
      <c r="AL150" s="913"/>
      <c r="AM150" s="913"/>
      <c r="AN150" s="913"/>
      <c r="AO150" s="913"/>
      <c r="AP150" s="913"/>
      <c r="AQ150" s="913"/>
      <c r="AR150" s="913"/>
      <c r="AS150" s="913"/>
      <c r="AT150" s="913"/>
      <c r="AU150" s="913"/>
      <c r="AV150" s="913"/>
      <c r="AW150" s="913"/>
      <c r="AX150" s="913"/>
      <c r="AY150" s="913"/>
      <c r="AZ150" s="913"/>
    </row>
    <row r="151" spans="1:126" ht="15" customHeight="1">
      <c r="B151" s="913" t="str">
        <f>CM144</f>
        <v/>
      </c>
      <c r="C151" s="913"/>
      <c r="D151" s="913"/>
      <c r="E151" s="913"/>
      <c r="F151" s="913"/>
      <c r="G151" s="913"/>
      <c r="H151" s="913"/>
      <c r="I151" s="913"/>
      <c r="J151" s="913"/>
      <c r="K151" s="913"/>
      <c r="L151" s="913"/>
      <c r="M151" s="913"/>
      <c r="N151" s="913"/>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c r="AM151" s="913"/>
      <c r="AN151" s="913"/>
      <c r="AO151" s="913"/>
      <c r="AP151" s="913"/>
      <c r="AQ151" s="913"/>
      <c r="AR151" s="913"/>
      <c r="AS151" s="913"/>
      <c r="AT151" s="913"/>
      <c r="AU151" s="913"/>
      <c r="AV151" s="913"/>
      <c r="AW151" s="913"/>
      <c r="AX151" s="913"/>
      <c r="AY151" s="913"/>
      <c r="AZ151" s="913"/>
    </row>
    <row r="152" spans="1:126" ht="15" customHeight="1">
      <c r="B152" s="797" t="str">
        <f>IF(CX144&gt;0,"Favor de ingresar una fecha válida y/o verifique que el formato solicitado esté correcto","")</f>
        <v/>
      </c>
      <c r="C152" s="797"/>
      <c r="D152" s="797"/>
      <c r="E152" s="797"/>
      <c r="F152" s="797"/>
      <c r="G152" s="797"/>
      <c r="H152" s="797"/>
      <c r="I152" s="797"/>
      <c r="J152" s="797"/>
      <c r="K152" s="797"/>
      <c r="L152" s="797"/>
      <c r="M152" s="797"/>
      <c r="N152" s="797"/>
      <c r="O152" s="797"/>
      <c r="P152" s="797"/>
      <c r="Q152" s="797"/>
      <c r="R152" s="797"/>
      <c r="S152" s="797"/>
      <c r="T152" s="797"/>
      <c r="U152" s="797"/>
      <c r="V152" s="797"/>
      <c r="W152" s="797"/>
      <c r="X152" s="797"/>
      <c r="Y152" s="797"/>
      <c r="Z152" s="797"/>
      <c r="AA152" s="797"/>
      <c r="AB152" s="797"/>
      <c r="AC152" s="797"/>
      <c r="AD152" s="797"/>
      <c r="AE152" s="797"/>
      <c r="AF152" s="797"/>
      <c r="AG152" s="797"/>
      <c r="AH152" s="797"/>
      <c r="AI152" s="797"/>
      <c r="AJ152" s="797"/>
      <c r="AK152" s="797"/>
      <c r="AL152" s="797"/>
      <c r="AM152" s="797"/>
      <c r="AN152" s="797"/>
      <c r="AO152" s="797"/>
      <c r="AP152" s="797"/>
      <c r="AQ152" s="797"/>
      <c r="AR152" s="797"/>
      <c r="AS152" s="797"/>
      <c r="AT152" s="797"/>
      <c r="AU152" s="797"/>
      <c r="AV152" s="797"/>
      <c r="AW152" s="797"/>
      <c r="AX152" s="797"/>
      <c r="AY152" s="797"/>
      <c r="AZ152" s="797"/>
    </row>
  </sheetData>
  <sheetProtection algorithmName="SHA-512" hashValue="iBGwk4XJk1w6q+ZZLlp4zKnw9+CMW63r/zXsYx/PLxYfks5Pmwf9VtFNuu4YwXAeumBcySaktLdzOOD278E6cg==" saltValue="oRmRovux0b5g9ZD93kUlQg==" spinCount="100000" sheet="1" objects="1" scenarios="1"/>
  <mergeCells count="1388">
    <mergeCell ref="K76:M76"/>
    <mergeCell ref="AU105:AW105"/>
    <mergeCell ref="H69:J69"/>
    <mergeCell ref="AU65:AW65"/>
    <mergeCell ref="AR69:AT69"/>
    <mergeCell ref="AR64:AT64"/>
    <mergeCell ref="AL105:AN105"/>
    <mergeCell ref="AL99:AN99"/>
    <mergeCell ref="AL100:AN100"/>
    <mergeCell ref="H115:J115"/>
    <mergeCell ref="AL102:AN102"/>
    <mergeCell ref="H74:J74"/>
    <mergeCell ref="AL96:AN96"/>
    <mergeCell ref="AR141:AT141"/>
    <mergeCell ref="AR136:AT136"/>
    <mergeCell ref="H139:J139"/>
    <mergeCell ref="AR122:AT122"/>
    <mergeCell ref="AC95:AE95"/>
    <mergeCell ref="AU125:AW125"/>
    <mergeCell ref="K135:M135"/>
    <mergeCell ref="Z135:AB135"/>
    <mergeCell ref="AU137:AW137"/>
    <mergeCell ref="AC134:AE134"/>
    <mergeCell ref="AU139:AW139"/>
    <mergeCell ref="H136:J136"/>
    <mergeCell ref="Z139:AB139"/>
    <mergeCell ref="AR131:AT131"/>
    <mergeCell ref="AL135:AN135"/>
    <mergeCell ref="AR135:AT135"/>
    <mergeCell ref="K133:M133"/>
    <mergeCell ref="Q119:S119"/>
    <mergeCell ref="Z137:AB137"/>
    <mergeCell ref="Q52:S52"/>
    <mergeCell ref="AR88:AT88"/>
    <mergeCell ref="AR82:AT82"/>
    <mergeCell ref="AI54:AK54"/>
    <mergeCell ref="AR83:AT83"/>
    <mergeCell ref="AI62:AK62"/>
    <mergeCell ref="AI56:AK56"/>
    <mergeCell ref="Q70:S70"/>
    <mergeCell ref="AI57:AK57"/>
    <mergeCell ref="AU54:AW54"/>
    <mergeCell ref="Z67:AB67"/>
    <mergeCell ref="K120:M120"/>
    <mergeCell ref="H75:J75"/>
    <mergeCell ref="AU108:AW108"/>
    <mergeCell ref="AR99:AT99"/>
    <mergeCell ref="H71:J71"/>
    <mergeCell ref="AU52:AW52"/>
    <mergeCell ref="Z65:AB65"/>
    <mergeCell ref="AU69:AW69"/>
    <mergeCell ref="AI91:AK91"/>
    <mergeCell ref="AR52:AT52"/>
    <mergeCell ref="Z62:AB62"/>
    <mergeCell ref="AR111:AT111"/>
    <mergeCell ref="AC109:AE109"/>
    <mergeCell ref="AR62:AT62"/>
    <mergeCell ref="Q53:S53"/>
    <mergeCell ref="K54:M54"/>
    <mergeCell ref="T57:V57"/>
    <mergeCell ref="AU81:AW81"/>
    <mergeCell ref="Q88:S88"/>
    <mergeCell ref="AI70:AK70"/>
    <mergeCell ref="AU119:AW119"/>
    <mergeCell ref="K143:M143"/>
    <mergeCell ref="T139:V139"/>
    <mergeCell ref="T138:V138"/>
    <mergeCell ref="T140:V140"/>
    <mergeCell ref="D142:G142"/>
    <mergeCell ref="AL141:AN141"/>
    <mergeCell ref="H140:J140"/>
    <mergeCell ref="H141:J141"/>
    <mergeCell ref="H135:J135"/>
    <mergeCell ref="H134:J134"/>
    <mergeCell ref="H127:J127"/>
    <mergeCell ref="D126:G126"/>
    <mergeCell ref="AC127:AE127"/>
    <mergeCell ref="AC99:AE99"/>
    <mergeCell ref="Q120:S120"/>
    <mergeCell ref="T105:V105"/>
    <mergeCell ref="AI117:AK117"/>
    <mergeCell ref="T120:V120"/>
    <mergeCell ref="T143:V143"/>
    <mergeCell ref="T142:V142"/>
    <mergeCell ref="Q143:S143"/>
    <mergeCell ref="H138:J138"/>
    <mergeCell ref="AI137:AK137"/>
    <mergeCell ref="AC121:AE121"/>
    <mergeCell ref="T129:V129"/>
    <mergeCell ref="T131:V131"/>
    <mergeCell ref="D130:G130"/>
    <mergeCell ref="AI130:AK130"/>
    <mergeCell ref="AI132:AK132"/>
    <mergeCell ref="Z131:AB131"/>
    <mergeCell ref="Z106:AB106"/>
    <mergeCell ref="AI104:AK104"/>
    <mergeCell ref="B1:AZ1"/>
    <mergeCell ref="AR79:AT79"/>
    <mergeCell ref="T52:V52"/>
    <mergeCell ref="Q22:S23"/>
    <mergeCell ref="K24:M24"/>
    <mergeCell ref="Z120:AB120"/>
    <mergeCell ref="AI53:AK53"/>
    <mergeCell ref="Z113:AB113"/>
    <mergeCell ref="K51:M51"/>
    <mergeCell ref="K26:M26"/>
    <mergeCell ref="H21:P21"/>
    <mergeCell ref="Z115:AB115"/>
    <mergeCell ref="AR101:AT101"/>
    <mergeCell ref="D25:G25"/>
    <mergeCell ref="AL53:AN53"/>
    <mergeCell ref="AL28:AN28"/>
    <mergeCell ref="T22:V23"/>
    <mergeCell ref="K37:M37"/>
    <mergeCell ref="AL79:AN79"/>
    <mergeCell ref="AU102:AW102"/>
    <mergeCell ref="D57:G57"/>
    <mergeCell ref="K61:M61"/>
    <mergeCell ref="D62:G62"/>
    <mergeCell ref="D56:G56"/>
    <mergeCell ref="D64:G64"/>
    <mergeCell ref="AU56:AW56"/>
    <mergeCell ref="H104:J104"/>
    <mergeCell ref="AR47:AT47"/>
    <mergeCell ref="K60:M60"/>
    <mergeCell ref="H51:J51"/>
    <mergeCell ref="Q67:S67"/>
    <mergeCell ref="T106:V106"/>
    <mergeCell ref="AR21:AZ21"/>
    <mergeCell ref="T46:V46"/>
    <mergeCell ref="AL94:AN94"/>
    <mergeCell ref="Q107:S107"/>
    <mergeCell ref="AR44:AT44"/>
    <mergeCell ref="AC41:AE41"/>
    <mergeCell ref="T48:V48"/>
    <mergeCell ref="AU31:AW31"/>
    <mergeCell ref="AU33:AW33"/>
    <mergeCell ref="C21:G23"/>
    <mergeCell ref="AU84:AW84"/>
    <mergeCell ref="AU86:AW86"/>
    <mergeCell ref="AU51:AW51"/>
    <mergeCell ref="N22:P22"/>
    <mergeCell ref="AR67:AT67"/>
    <mergeCell ref="AR61:AT61"/>
    <mergeCell ref="Z75:AB75"/>
    <mergeCell ref="AU60:AW60"/>
    <mergeCell ref="AC74:AE74"/>
    <mergeCell ref="AC68:AE68"/>
    <mergeCell ref="Q68:S68"/>
    <mergeCell ref="H44:J44"/>
    <mergeCell ref="AR92:AT92"/>
    <mergeCell ref="K42:M42"/>
    <mergeCell ref="AR45:AT45"/>
    <mergeCell ref="Z69:AB69"/>
    <mergeCell ref="AR26:AT26"/>
    <mergeCell ref="Z63:AB63"/>
    <mergeCell ref="AI92:AK92"/>
    <mergeCell ref="AU45:AW45"/>
    <mergeCell ref="AR42:AT42"/>
    <mergeCell ref="Q77:S77"/>
    <mergeCell ref="AX22:AZ22"/>
    <mergeCell ref="H59:J59"/>
    <mergeCell ref="Q82:S82"/>
    <mergeCell ref="D92:G92"/>
    <mergeCell ref="AC64:AE64"/>
    <mergeCell ref="K105:M105"/>
    <mergeCell ref="AR25:AT25"/>
    <mergeCell ref="H24:J24"/>
    <mergeCell ref="H26:J26"/>
    <mergeCell ref="H88:J88"/>
    <mergeCell ref="AU97:AW97"/>
    <mergeCell ref="AU96:AW96"/>
    <mergeCell ref="Z78:AB78"/>
    <mergeCell ref="AC27:AE27"/>
    <mergeCell ref="Q25:S25"/>
    <mergeCell ref="Q33:S33"/>
    <mergeCell ref="AR37:AT37"/>
    <mergeCell ref="AI37:AK37"/>
    <mergeCell ref="Q86:S86"/>
    <mergeCell ref="AR71:AT71"/>
    <mergeCell ref="AR73:AT73"/>
    <mergeCell ref="K44:M44"/>
    <mergeCell ref="Q59:S59"/>
    <mergeCell ref="Q103:S103"/>
    <mergeCell ref="AI45:AK45"/>
    <mergeCell ref="AI55:AK55"/>
    <mergeCell ref="AL56:AN56"/>
    <mergeCell ref="Q69:S69"/>
    <mergeCell ref="AI22:AK23"/>
    <mergeCell ref="AL81:AN81"/>
    <mergeCell ref="AL32:AN32"/>
    <mergeCell ref="D33:G33"/>
    <mergeCell ref="AW9:AZ9"/>
    <mergeCell ref="AR120:AT120"/>
    <mergeCell ref="T124:V124"/>
    <mergeCell ref="AL110:AN110"/>
    <mergeCell ref="H25:J25"/>
    <mergeCell ref="AC53:AE53"/>
    <mergeCell ref="AL76:AN76"/>
    <mergeCell ref="T117:V117"/>
    <mergeCell ref="AC55:AE55"/>
    <mergeCell ref="K96:M96"/>
    <mergeCell ref="AC38:AE38"/>
    <mergeCell ref="D110:G110"/>
    <mergeCell ref="AU32:AW32"/>
    <mergeCell ref="AC46:AE46"/>
    <mergeCell ref="K98:M98"/>
    <mergeCell ref="AC40:AE40"/>
    <mergeCell ref="AL92:AN92"/>
    <mergeCell ref="C17:AZ17"/>
    <mergeCell ref="H73:J73"/>
    <mergeCell ref="C19:AZ19"/>
    <mergeCell ref="W22:Y22"/>
    <mergeCell ref="AC29:AE29"/>
    <mergeCell ref="AC31:AE31"/>
    <mergeCell ref="T39:V39"/>
    <mergeCell ref="T32:V32"/>
    <mergeCell ref="AU35:AW35"/>
    <mergeCell ref="AU34:AW34"/>
    <mergeCell ref="H108:J108"/>
    <mergeCell ref="AI47:AK47"/>
    <mergeCell ref="Q61:S61"/>
    <mergeCell ref="AU67:AW67"/>
    <mergeCell ref="AI120:AK120"/>
    <mergeCell ref="D136:G136"/>
    <mergeCell ref="AU58:AW58"/>
    <mergeCell ref="AC66:AE66"/>
    <mergeCell ref="AL24:AN24"/>
    <mergeCell ref="T76:V76"/>
    <mergeCell ref="T69:V69"/>
    <mergeCell ref="Q32:S32"/>
    <mergeCell ref="AU71:AW71"/>
    <mergeCell ref="K33:M33"/>
    <mergeCell ref="AU98:AW98"/>
    <mergeCell ref="AU73:AW73"/>
    <mergeCell ref="D53:G53"/>
    <mergeCell ref="D47:G47"/>
    <mergeCell ref="K35:M35"/>
    <mergeCell ref="T87:V87"/>
    <mergeCell ref="AL45:AN45"/>
    <mergeCell ref="T59:V59"/>
    <mergeCell ref="AL37:AN37"/>
    <mergeCell ref="AI36:AK36"/>
    <mergeCell ref="Q50:S50"/>
    <mergeCell ref="T89:V89"/>
    <mergeCell ref="Q105:S105"/>
    <mergeCell ref="AL111:AN111"/>
    <mergeCell ref="AI110:AK110"/>
    <mergeCell ref="H124:J124"/>
    <mergeCell ref="H126:J126"/>
    <mergeCell ref="AI128:AK128"/>
    <mergeCell ref="H133:J133"/>
    <mergeCell ref="K134:M134"/>
    <mergeCell ref="H128:J128"/>
    <mergeCell ref="AU82:AW82"/>
    <mergeCell ref="K108:M108"/>
    <mergeCell ref="D75:G75"/>
    <mergeCell ref="AR117:AT117"/>
    <mergeCell ref="AU128:AW128"/>
    <mergeCell ref="AL101:AN101"/>
    <mergeCell ref="H107:J107"/>
    <mergeCell ref="Z95:AB95"/>
    <mergeCell ref="Q127:S127"/>
    <mergeCell ref="D109:G109"/>
    <mergeCell ref="AU126:AW126"/>
    <mergeCell ref="D81:G81"/>
    <mergeCell ref="D132:G132"/>
    <mergeCell ref="D88:G88"/>
    <mergeCell ref="AL119:AN119"/>
    <mergeCell ref="AL116:AN116"/>
    <mergeCell ref="AC131:AE131"/>
    <mergeCell ref="AI133:AK133"/>
    <mergeCell ref="AU100:AW100"/>
    <mergeCell ref="AC96:AE96"/>
    <mergeCell ref="H103:J103"/>
    <mergeCell ref="H97:J97"/>
    <mergeCell ref="K111:M111"/>
    <mergeCell ref="AC110:AE110"/>
    <mergeCell ref="K124:M124"/>
    <mergeCell ref="AC100:AE100"/>
    <mergeCell ref="AI111:AK111"/>
    <mergeCell ref="Z76:AB76"/>
    <mergeCell ref="D94:G94"/>
    <mergeCell ref="AC93:AE93"/>
    <mergeCell ref="AL131:AN131"/>
    <mergeCell ref="H132:J132"/>
    <mergeCell ref="Z132:AB132"/>
    <mergeCell ref="H105:J105"/>
    <mergeCell ref="D134:G134"/>
    <mergeCell ref="K118:M118"/>
    <mergeCell ref="AR124:AT124"/>
    <mergeCell ref="AU75:AW75"/>
    <mergeCell ref="AU94:AW94"/>
    <mergeCell ref="B7:AZ7"/>
    <mergeCell ref="H117:J117"/>
    <mergeCell ref="Q142:S142"/>
    <mergeCell ref="T83:V83"/>
    <mergeCell ref="AC112:AE112"/>
    <mergeCell ref="AC106:AE106"/>
    <mergeCell ref="H119:J119"/>
    <mergeCell ref="AW12:AZ12"/>
    <mergeCell ref="AI32:AK32"/>
    <mergeCell ref="T85:V85"/>
    <mergeCell ref="AL130:AN130"/>
    <mergeCell ref="AC137:AE137"/>
    <mergeCell ref="AL43:AN43"/>
    <mergeCell ref="T84:V84"/>
    <mergeCell ref="AL132:AN132"/>
    <mergeCell ref="K57:M57"/>
    <mergeCell ref="T86:V86"/>
    <mergeCell ref="Q41:S41"/>
    <mergeCell ref="AC138:AE138"/>
    <mergeCell ref="D77:G77"/>
    <mergeCell ref="AC132:AE132"/>
    <mergeCell ref="AC104:AE104"/>
    <mergeCell ref="Q43:S43"/>
    <mergeCell ref="AL59:AN59"/>
    <mergeCell ref="AC140:AE140"/>
    <mergeCell ref="AR81:AT81"/>
    <mergeCell ref="D127:G127"/>
    <mergeCell ref="Z29:AB29"/>
    <mergeCell ref="AU143:AW143"/>
    <mergeCell ref="T130:V130"/>
    <mergeCell ref="AR100:AT100"/>
    <mergeCell ref="AR94:AT94"/>
    <mergeCell ref="AU136:AW136"/>
    <mergeCell ref="H35:J35"/>
    <mergeCell ref="AL143:AN143"/>
    <mergeCell ref="AI73:AK73"/>
    <mergeCell ref="Q87:S87"/>
    <mergeCell ref="T125:V125"/>
    <mergeCell ref="Q138:S138"/>
    <mergeCell ref="Q140:S140"/>
    <mergeCell ref="Q133:S133"/>
    <mergeCell ref="T134:V134"/>
    <mergeCell ref="Q135:S135"/>
    <mergeCell ref="Z56:AB56"/>
    <mergeCell ref="AI85:AK85"/>
    <mergeCell ref="AC39:AE39"/>
    <mergeCell ref="AR137:AT137"/>
    <mergeCell ref="Z64:AB64"/>
    <mergeCell ref="H99:J99"/>
    <mergeCell ref="AR139:AT139"/>
    <mergeCell ref="AI109:AK109"/>
    <mergeCell ref="H101:J101"/>
    <mergeCell ref="AI136:AK136"/>
    <mergeCell ref="AL61:AN61"/>
    <mergeCell ref="AI60:AK60"/>
    <mergeCell ref="AI72:AK72"/>
    <mergeCell ref="H84:J84"/>
    <mergeCell ref="AU141:AW141"/>
    <mergeCell ref="K116:M116"/>
    <mergeCell ref="D67:G67"/>
    <mergeCell ref="Q49:S49"/>
    <mergeCell ref="K39:M39"/>
    <mergeCell ref="D68:G68"/>
    <mergeCell ref="H89:J89"/>
    <mergeCell ref="H102:J102"/>
    <mergeCell ref="H60:J60"/>
    <mergeCell ref="AC44:AE44"/>
    <mergeCell ref="T97:V97"/>
    <mergeCell ref="D90:G90"/>
    <mergeCell ref="T74:V74"/>
    <mergeCell ref="T56:V56"/>
    <mergeCell ref="Z43:AB43"/>
    <mergeCell ref="D106:G106"/>
    <mergeCell ref="H85:J85"/>
    <mergeCell ref="Z97:AB97"/>
    <mergeCell ref="H53:J53"/>
    <mergeCell ref="D60:G60"/>
    <mergeCell ref="H61:J61"/>
    <mergeCell ref="AC65:AE65"/>
    <mergeCell ref="K45:M45"/>
    <mergeCell ref="H57:J57"/>
    <mergeCell ref="AC102:AE102"/>
    <mergeCell ref="T98:V98"/>
    <mergeCell ref="Q99:S99"/>
    <mergeCell ref="Q100:S100"/>
    <mergeCell ref="T99:V99"/>
    <mergeCell ref="H66:J66"/>
    <mergeCell ref="T103:V103"/>
    <mergeCell ref="D105:G105"/>
    <mergeCell ref="AC79:AE79"/>
    <mergeCell ref="AC73:AE73"/>
    <mergeCell ref="K142:M142"/>
    <mergeCell ref="AC136:AE136"/>
    <mergeCell ref="Z91:AB91"/>
    <mergeCell ref="Z66:AB66"/>
    <mergeCell ref="D55:G55"/>
    <mergeCell ref="Q34:S34"/>
    <mergeCell ref="D45:G45"/>
    <mergeCell ref="D32:G32"/>
    <mergeCell ref="Q28:S28"/>
    <mergeCell ref="D36:G36"/>
    <mergeCell ref="Q121:S121"/>
    <mergeCell ref="AC91:AE91"/>
    <mergeCell ref="K99:M99"/>
    <mergeCell ref="H98:J98"/>
    <mergeCell ref="AI101:AK101"/>
    <mergeCell ref="AI96:AK96"/>
    <mergeCell ref="AI98:AK98"/>
    <mergeCell ref="D108:G108"/>
    <mergeCell ref="Z47:AB47"/>
    <mergeCell ref="H55:J55"/>
    <mergeCell ref="Q30:S30"/>
    <mergeCell ref="D91:G91"/>
    <mergeCell ref="H37:J37"/>
    <mergeCell ref="T71:V71"/>
    <mergeCell ref="AC51:AE51"/>
    <mergeCell ref="D103:G103"/>
    <mergeCell ref="D52:G52"/>
    <mergeCell ref="D87:G87"/>
    <mergeCell ref="AC37:AE37"/>
    <mergeCell ref="H50:J50"/>
    <mergeCell ref="T51:V51"/>
    <mergeCell ref="Z42:AB42"/>
    <mergeCell ref="N10:O10"/>
    <mergeCell ref="H143:J143"/>
    <mergeCell ref="Z93:AB93"/>
    <mergeCell ref="Z122:AB122"/>
    <mergeCell ref="AI138:AK138"/>
    <mergeCell ref="Q65:S65"/>
    <mergeCell ref="AU104:AW104"/>
    <mergeCell ref="AI140:AK140"/>
    <mergeCell ref="AC120:AE120"/>
    <mergeCell ref="AU106:AW106"/>
    <mergeCell ref="Z119:AB119"/>
    <mergeCell ref="K22:M23"/>
    <mergeCell ref="AR96:AT96"/>
    <mergeCell ref="Z104:AB104"/>
    <mergeCell ref="AU107:AW107"/>
    <mergeCell ref="AR98:AT98"/>
    <mergeCell ref="T121:V121"/>
    <mergeCell ref="T123:V123"/>
    <mergeCell ref="Q122:S122"/>
    <mergeCell ref="Q78:S78"/>
    <mergeCell ref="Q114:S114"/>
    <mergeCell ref="Z130:AB130"/>
    <mergeCell ref="H123:J123"/>
    <mergeCell ref="AU22:AW23"/>
    <mergeCell ref="AI125:AK125"/>
    <mergeCell ref="T31:V31"/>
    <mergeCell ref="AI127:AK127"/>
    <mergeCell ref="H67:J67"/>
    <mergeCell ref="H86:J86"/>
    <mergeCell ref="AI88:AK88"/>
    <mergeCell ref="AI82:AK82"/>
    <mergeCell ref="K25:M25"/>
    <mergeCell ref="B10:L10"/>
    <mergeCell ref="AU77:AW77"/>
    <mergeCell ref="T62:V62"/>
    <mergeCell ref="T64:V64"/>
    <mergeCell ref="C15:AZ15"/>
    <mergeCell ref="AI71:AK71"/>
    <mergeCell ref="AU29:AW29"/>
    <mergeCell ref="K58:M58"/>
    <mergeCell ref="K52:M52"/>
    <mergeCell ref="K53:M53"/>
    <mergeCell ref="T65:V65"/>
    <mergeCell ref="AU24:AW24"/>
    <mergeCell ref="AL34:AN34"/>
    <mergeCell ref="AL36:AN36"/>
    <mergeCell ref="C16:AZ16"/>
    <mergeCell ref="Q27:S27"/>
    <mergeCell ref="AI24:AK24"/>
    <mergeCell ref="AI48:AK48"/>
    <mergeCell ref="H30:J30"/>
    <mergeCell ref="H22:J23"/>
    <mergeCell ref="D61:G61"/>
    <mergeCell ref="AI46:AK46"/>
    <mergeCell ref="D66:G66"/>
    <mergeCell ref="T68:V68"/>
    <mergeCell ref="AU39:AW39"/>
    <mergeCell ref="Z21:AH21"/>
    <mergeCell ref="K71:M71"/>
    <mergeCell ref="AR22:AT23"/>
    <mergeCell ref="AC75:AE75"/>
    <mergeCell ref="D72:G72"/>
    <mergeCell ref="D76:G76"/>
    <mergeCell ref="H41:J41"/>
    <mergeCell ref="AC30:AE30"/>
    <mergeCell ref="AL107:AN107"/>
    <mergeCell ref="K141:M141"/>
    <mergeCell ref="AL128:AN128"/>
    <mergeCell ref="AR126:AT126"/>
    <mergeCell ref="AR109:AT109"/>
    <mergeCell ref="Q104:S104"/>
    <mergeCell ref="Q106:S106"/>
    <mergeCell ref="Z103:AB103"/>
    <mergeCell ref="T141:V141"/>
    <mergeCell ref="Z138:AB138"/>
    <mergeCell ref="Z141:AB141"/>
    <mergeCell ref="Q141:S141"/>
    <mergeCell ref="AI33:AK33"/>
    <mergeCell ref="AC47:AE47"/>
    <mergeCell ref="AI51:AK51"/>
    <mergeCell ref="K121:M121"/>
    <mergeCell ref="T102:V102"/>
    <mergeCell ref="AL60:AN60"/>
    <mergeCell ref="Q139:S139"/>
    <mergeCell ref="AL47:AN47"/>
    <mergeCell ref="K59:M59"/>
    <mergeCell ref="Z58:AB58"/>
    <mergeCell ref="AC97:AE97"/>
    <mergeCell ref="Q96:S96"/>
    <mergeCell ref="Q130:S130"/>
    <mergeCell ref="AI124:AK124"/>
    <mergeCell ref="Z89:AB89"/>
    <mergeCell ref="AL82:AN82"/>
    <mergeCell ref="AI93:AK93"/>
    <mergeCell ref="AI103:AK103"/>
    <mergeCell ref="Z37:AB37"/>
    <mergeCell ref="AC33:AE33"/>
    <mergeCell ref="D35:G35"/>
    <mergeCell ref="D34:G34"/>
    <mergeCell ref="AU26:AW26"/>
    <mergeCell ref="Z39:AB39"/>
    <mergeCell ref="AC63:AE63"/>
    <mergeCell ref="K115:M115"/>
    <mergeCell ref="AU57:AW57"/>
    <mergeCell ref="H121:J121"/>
    <mergeCell ref="D133:G133"/>
    <mergeCell ref="K132:M132"/>
    <mergeCell ref="K125:M125"/>
    <mergeCell ref="AC124:AE124"/>
    <mergeCell ref="AC126:AE126"/>
    <mergeCell ref="AR115:AT115"/>
    <mergeCell ref="AL104:AN104"/>
    <mergeCell ref="Q117:S117"/>
    <mergeCell ref="Q111:S111"/>
    <mergeCell ref="AR108:AT108"/>
    <mergeCell ref="Q129:S129"/>
    <mergeCell ref="AL88:AN88"/>
    <mergeCell ref="AL126:AN126"/>
    <mergeCell ref="AI31:AK31"/>
    <mergeCell ref="T33:V33"/>
    <mergeCell ref="H32:J32"/>
    <mergeCell ref="AL71:AN71"/>
    <mergeCell ref="Q84:S84"/>
    <mergeCell ref="AL73:AN73"/>
    <mergeCell ref="T27:V27"/>
    <mergeCell ref="H77:J77"/>
    <mergeCell ref="H96:J96"/>
    <mergeCell ref="K100:M100"/>
    <mergeCell ref="AR38:AT38"/>
    <mergeCell ref="Z90:AB90"/>
    <mergeCell ref="AI38:AK38"/>
    <mergeCell ref="H79:J79"/>
    <mergeCell ref="H81:J81"/>
    <mergeCell ref="H56:J56"/>
    <mergeCell ref="H34:J34"/>
    <mergeCell ref="AL39:AN39"/>
    <mergeCell ref="H78:J78"/>
    <mergeCell ref="Z83:AB83"/>
    <mergeCell ref="AI90:AK90"/>
    <mergeCell ref="K88:M88"/>
    <mergeCell ref="AI83:AK83"/>
    <mergeCell ref="AR59:AT59"/>
    <mergeCell ref="AR56:AT56"/>
    <mergeCell ref="AC52:AE52"/>
    <mergeCell ref="AC84:AE84"/>
    <mergeCell ref="AC62:AE62"/>
    <mergeCell ref="AR41:AT41"/>
    <mergeCell ref="AC78:AE78"/>
    <mergeCell ref="T36:V36"/>
    <mergeCell ref="AC61:AE61"/>
    <mergeCell ref="Q46:S46"/>
    <mergeCell ref="AL55:AN55"/>
    <mergeCell ref="AI44:AK44"/>
    <mergeCell ref="AL74:AN74"/>
    <mergeCell ref="AL72:AN72"/>
    <mergeCell ref="AR66:AT66"/>
    <mergeCell ref="AC83:AE83"/>
    <mergeCell ref="T72:V72"/>
    <mergeCell ref="AI89:AK89"/>
    <mergeCell ref="Z68:AB68"/>
    <mergeCell ref="C146:AZ146"/>
    <mergeCell ref="D70:G70"/>
    <mergeCell ref="T112:V112"/>
    <mergeCell ref="AI34:AK34"/>
    <mergeCell ref="AI28:AK28"/>
    <mergeCell ref="Q42:S42"/>
    <mergeCell ref="AU123:AW123"/>
    <mergeCell ref="Z136:AB136"/>
    <mergeCell ref="D78:G78"/>
    <mergeCell ref="T122:V122"/>
    <mergeCell ref="AC77:AE77"/>
    <mergeCell ref="T114:V114"/>
    <mergeCell ref="AC130:AE130"/>
    <mergeCell ref="AI30:AK30"/>
    <mergeCell ref="D71:G71"/>
    <mergeCell ref="AC43:AE43"/>
    <mergeCell ref="K84:M84"/>
    <mergeCell ref="AU124:AW124"/>
    <mergeCell ref="AU118:AW118"/>
    <mergeCell ref="D98:G98"/>
    <mergeCell ref="D73:G73"/>
    <mergeCell ref="AU142:AW142"/>
    <mergeCell ref="AC133:AE133"/>
    <mergeCell ref="AL51:AN51"/>
    <mergeCell ref="K38:M38"/>
    <mergeCell ref="AC94:AE94"/>
    <mergeCell ref="Z116:AB116"/>
    <mergeCell ref="T136:V136"/>
    <mergeCell ref="Z109:AB109"/>
    <mergeCell ref="K89:M89"/>
    <mergeCell ref="D124:G124"/>
    <mergeCell ref="K86:M86"/>
    <mergeCell ref="Q134:S134"/>
    <mergeCell ref="AC118:AE118"/>
    <mergeCell ref="H113:J113"/>
    <mergeCell ref="Q118:S118"/>
    <mergeCell ref="Q125:S125"/>
    <mergeCell ref="AL108:AN108"/>
    <mergeCell ref="K114:M114"/>
    <mergeCell ref="AL124:AN124"/>
    <mergeCell ref="H125:J125"/>
    <mergeCell ref="AL133:AN133"/>
    <mergeCell ref="Z133:AB133"/>
    <mergeCell ref="K126:M126"/>
    <mergeCell ref="Z129:AB129"/>
    <mergeCell ref="AI123:AK123"/>
    <mergeCell ref="AC117:AE117"/>
    <mergeCell ref="Z114:AB114"/>
    <mergeCell ref="Q112:S112"/>
    <mergeCell ref="AL122:AN122"/>
    <mergeCell ref="AL134:AN134"/>
    <mergeCell ref="D143:G143"/>
    <mergeCell ref="D141:G141"/>
    <mergeCell ref="K123:M123"/>
    <mergeCell ref="K140:M140"/>
    <mergeCell ref="AL69:AN69"/>
    <mergeCell ref="AU134:AW134"/>
    <mergeCell ref="AL113:AN113"/>
    <mergeCell ref="AC72:AE72"/>
    <mergeCell ref="Z140:AB140"/>
    <mergeCell ref="AR63:AT63"/>
    <mergeCell ref="D82:G82"/>
    <mergeCell ref="D139:G139"/>
    <mergeCell ref="AC119:AE119"/>
    <mergeCell ref="K127:M127"/>
    <mergeCell ref="H142:J142"/>
    <mergeCell ref="D86:G86"/>
    <mergeCell ref="D65:G65"/>
    <mergeCell ref="AI143:AK143"/>
    <mergeCell ref="AU120:AW120"/>
    <mergeCell ref="AL67:AN67"/>
    <mergeCell ref="T119:V119"/>
    <mergeCell ref="T75:V75"/>
    <mergeCell ref="Q74:S74"/>
    <mergeCell ref="Q110:S110"/>
    <mergeCell ref="D125:G125"/>
    <mergeCell ref="K138:M138"/>
    <mergeCell ref="H129:J129"/>
    <mergeCell ref="K129:M129"/>
    <mergeCell ref="AL127:AN127"/>
    <mergeCell ref="T100:V100"/>
    <mergeCell ref="H131:J131"/>
    <mergeCell ref="AL140:AN140"/>
    <mergeCell ref="AU135:AW135"/>
    <mergeCell ref="AI63:AK63"/>
    <mergeCell ref="Q132:S132"/>
    <mergeCell ref="AI126:AK126"/>
    <mergeCell ref="Q131:S131"/>
    <mergeCell ref="AR133:AT133"/>
    <mergeCell ref="AI139:AK139"/>
    <mergeCell ref="Q93:S93"/>
    <mergeCell ref="H87:J87"/>
    <mergeCell ref="T137:V137"/>
    <mergeCell ref="Q136:S136"/>
    <mergeCell ref="AC129:AE129"/>
    <mergeCell ref="T116:V116"/>
    <mergeCell ref="Q124:S124"/>
    <mergeCell ref="AU87:AW87"/>
    <mergeCell ref="Z100:AB100"/>
    <mergeCell ref="AC139:AE139"/>
    <mergeCell ref="K72:M72"/>
    <mergeCell ref="Q79:S79"/>
    <mergeCell ref="T118:V118"/>
    <mergeCell ref="AU89:AW89"/>
    <mergeCell ref="Z102:AB102"/>
    <mergeCell ref="Q81:S81"/>
    <mergeCell ref="AR127:AT127"/>
    <mergeCell ref="K117:M117"/>
    <mergeCell ref="K139:M139"/>
    <mergeCell ref="AR84:AT84"/>
    <mergeCell ref="AR78:AT78"/>
    <mergeCell ref="Z92:AB92"/>
    <mergeCell ref="T73:V73"/>
    <mergeCell ref="K137:M137"/>
    <mergeCell ref="AC125:AE125"/>
    <mergeCell ref="C145:AZ145"/>
    <mergeCell ref="AU114:AW114"/>
    <mergeCell ref="D69:G69"/>
    <mergeCell ref="AR80:AT80"/>
    <mergeCell ref="Z94:AB94"/>
    <mergeCell ref="AU122:AW122"/>
    <mergeCell ref="H48:J48"/>
    <mergeCell ref="AR116:AT116"/>
    <mergeCell ref="AR143:AT143"/>
    <mergeCell ref="AR118:AT118"/>
    <mergeCell ref="H80:J80"/>
    <mergeCell ref="AC36:AE36"/>
    <mergeCell ref="AR134:AT134"/>
    <mergeCell ref="AL90:AN90"/>
    <mergeCell ref="Z54:AB54"/>
    <mergeCell ref="AI108:AK108"/>
    <mergeCell ref="K106:M106"/>
    <mergeCell ref="D117:G117"/>
    <mergeCell ref="AI135:AK135"/>
    <mergeCell ref="D93:G93"/>
    <mergeCell ref="AU78:AW78"/>
    <mergeCell ref="AC92:AE92"/>
    <mergeCell ref="K46:M46"/>
    <mergeCell ref="K40:M40"/>
    <mergeCell ref="AL57:AN57"/>
    <mergeCell ref="AC141:AE141"/>
    <mergeCell ref="AU61:AW61"/>
    <mergeCell ref="AR60:AT60"/>
    <mergeCell ref="AC135:AE135"/>
    <mergeCell ref="Z121:AB121"/>
    <mergeCell ref="AL58:AN58"/>
    <mergeCell ref="AC85:AE85"/>
    <mergeCell ref="D140:G140"/>
    <mergeCell ref="AL136:AN136"/>
    <mergeCell ref="Z85:AB85"/>
    <mergeCell ref="Q128:S128"/>
    <mergeCell ref="K49:M49"/>
    <mergeCell ref="AR53:AT53"/>
    <mergeCell ref="AI42:AK42"/>
    <mergeCell ref="H42:J42"/>
    <mergeCell ref="AI116:AK116"/>
    <mergeCell ref="AL48:AN48"/>
    <mergeCell ref="AL137:AN137"/>
    <mergeCell ref="D49:G49"/>
    <mergeCell ref="Z105:AB105"/>
    <mergeCell ref="T91:V91"/>
    <mergeCell ref="AL139:AN139"/>
    <mergeCell ref="AR93:AT93"/>
    <mergeCell ref="T93:V93"/>
    <mergeCell ref="Z87:AB87"/>
    <mergeCell ref="AL98:AN98"/>
    <mergeCell ref="H100:J100"/>
    <mergeCell ref="K136:M136"/>
    <mergeCell ref="T66:V66"/>
    <mergeCell ref="AR55:AT55"/>
    <mergeCell ref="AI121:AK121"/>
    <mergeCell ref="H106:J106"/>
    <mergeCell ref="K103:M103"/>
    <mergeCell ref="AL114:AN114"/>
    <mergeCell ref="K67:M67"/>
    <mergeCell ref="K77:M77"/>
    <mergeCell ref="AL54:AN54"/>
    <mergeCell ref="K75:M75"/>
    <mergeCell ref="AI134:AK134"/>
    <mergeCell ref="AU25:AW25"/>
    <mergeCell ref="T81:V81"/>
    <mergeCell ref="AR51:AT51"/>
    <mergeCell ref="AU41:AW41"/>
    <mergeCell ref="Z107:AB107"/>
    <mergeCell ref="T34:V34"/>
    <mergeCell ref="T28:V28"/>
    <mergeCell ref="AU43:AW43"/>
    <mergeCell ref="AR65:AT65"/>
    <mergeCell ref="AI26:AK26"/>
    <mergeCell ref="Q40:S40"/>
    <mergeCell ref="Z74:AB74"/>
    <mergeCell ref="AU99:AW99"/>
    <mergeCell ref="AR31:AT31"/>
    <mergeCell ref="Z45:AB45"/>
    <mergeCell ref="AU30:AW30"/>
    <mergeCell ref="AU80:AW80"/>
    <mergeCell ref="T92:V92"/>
    <mergeCell ref="AI67:AK67"/>
    <mergeCell ref="AI61:AK61"/>
    <mergeCell ref="AL42:AN42"/>
    <mergeCell ref="AC45:AE45"/>
    <mergeCell ref="AC28:AE28"/>
    <mergeCell ref="Q29:S29"/>
    <mergeCell ref="Q38:S38"/>
    <mergeCell ref="Z72:AB72"/>
    <mergeCell ref="Q72:S72"/>
    <mergeCell ref="AU27:AW27"/>
    <mergeCell ref="AU92:AW92"/>
    <mergeCell ref="AL40:AN40"/>
    <mergeCell ref="AC56:AE56"/>
    <mergeCell ref="AI106:AK106"/>
    <mergeCell ref="Q21:Y21"/>
    <mergeCell ref="AR27:AT27"/>
    <mergeCell ref="AU28:AW28"/>
    <mergeCell ref="AR34:AT34"/>
    <mergeCell ref="AU66:AW66"/>
    <mergeCell ref="AC76:AE76"/>
    <mergeCell ref="K90:M90"/>
    <mergeCell ref="Q80:S80"/>
    <mergeCell ref="Q31:S31"/>
    <mergeCell ref="AU70:AW70"/>
    <mergeCell ref="AU68:AW68"/>
    <mergeCell ref="AR50:AT50"/>
    <mergeCell ref="K50:M50"/>
    <mergeCell ref="AR87:AT87"/>
    <mergeCell ref="T26:V26"/>
    <mergeCell ref="AC42:AE42"/>
    <mergeCell ref="Z33:AB33"/>
    <mergeCell ref="Z28:AB28"/>
    <mergeCell ref="Z35:AB35"/>
    <mergeCell ref="AC26:AE26"/>
    <mergeCell ref="AC25:AE25"/>
    <mergeCell ref="AC60:AE60"/>
    <mergeCell ref="AI21:AQ21"/>
    <mergeCell ref="AR24:AT24"/>
    <mergeCell ref="Z79:AB79"/>
    <mergeCell ref="AL77:AN77"/>
    <mergeCell ref="AL26:AN26"/>
    <mergeCell ref="Q39:S39"/>
    <mergeCell ref="T63:V63"/>
    <mergeCell ref="Z30:AB30"/>
    <mergeCell ref="AL38:AN38"/>
    <mergeCell ref="AI39:AK39"/>
    <mergeCell ref="D31:G31"/>
    <mergeCell ref="Q56:S56"/>
    <mergeCell ref="Z108:AB108"/>
    <mergeCell ref="AL46:AN46"/>
    <mergeCell ref="H64:J64"/>
    <mergeCell ref="AL41:AN41"/>
    <mergeCell ref="D42:G42"/>
    <mergeCell ref="Z70:AB70"/>
    <mergeCell ref="AI99:AK99"/>
    <mergeCell ref="T80:V80"/>
    <mergeCell ref="T79:V79"/>
    <mergeCell ref="Z82:AB82"/>
    <mergeCell ref="K65:M65"/>
    <mergeCell ref="AC57:AE57"/>
    <mergeCell ref="H70:J70"/>
    <mergeCell ref="H46:J46"/>
    <mergeCell ref="AC35:AE35"/>
    <mergeCell ref="D74:G74"/>
    <mergeCell ref="Q35:S35"/>
    <mergeCell ref="AI35:AK35"/>
    <mergeCell ref="AI50:AK50"/>
    <mergeCell ref="AL62:AN62"/>
    <mergeCell ref="Q90:S90"/>
    <mergeCell ref="AL91:AN91"/>
    <mergeCell ref="AL31:AN31"/>
    <mergeCell ref="Z55:AB55"/>
    <mergeCell ref="H33:J33"/>
    <mergeCell ref="H36:J36"/>
    <mergeCell ref="AI52:AK52"/>
    <mergeCell ref="Q66:S66"/>
    <mergeCell ref="H43:J43"/>
    <mergeCell ref="Z38:AB38"/>
    <mergeCell ref="AR29:AT29"/>
    <mergeCell ref="H95:J95"/>
    <mergeCell ref="AC24:AE24"/>
    <mergeCell ref="AR140:AT140"/>
    <mergeCell ref="Z34:AB34"/>
    <mergeCell ref="B14:AZ14"/>
    <mergeCell ref="AR33:AT33"/>
    <mergeCell ref="AI141:AK141"/>
    <mergeCell ref="AL142:AN142"/>
    <mergeCell ref="AR35:AT35"/>
    <mergeCell ref="AC115:AE115"/>
    <mergeCell ref="AL22:AN23"/>
    <mergeCell ref="AI25:AK25"/>
    <mergeCell ref="D29:G29"/>
    <mergeCell ref="AR40:AT40"/>
    <mergeCell ref="AU113:AW113"/>
    <mergeCell ref="Q76:S76"/>
    <mergeCell ref="AU121:AW121"/>
    <mergeCell ref="AU115:AW115"/>
    <mergeCell ref="Z128:AB128"/>
    <mergeCell ref="AR106:AT106"/>
    <mergeCell ref="K83:M83"/>
    <mergeCell ref="AR105:AT105"/>
    <mergeCell ref="Z32:AB32"/>
    <mergeCell ref="AU112:AW112"/>
    <mergeCell ref="AL30:AN30"/>
    <mergeCell ref="Z51:AB51"/>
    <mergeCell ref="T60:V60"/>
    <mergeCell ref="Q36:S36"/>
    <mergeCell ref="T40:V40"/>
    <mergeCell ref="AI66:AK66"/>
    <mergeCell ref="AR39:AT39"/>
    <mergeCell ref="AL29:AN29"/>
    <mergeCell ref="T94:V94"/>
    <mergeCell ref="AL52:AN52"/>
    <mergeCell ref="AR142:AT142"/>
    <mergeCell ref="Z117:AB117"/>
    <mergeCell ref="AL83:AN83"/>
    <mergeCell ref="AR75:AT75"/>
    <mergeCell ref="Q47:S47"/>
    <mergeCell ref="Z124:AB124"/>
    <mergeCell ref="T45:V45"/>
    <mergeCell ref="Z126:AB126"/>
    <mergeCell ref="AR70:AT70"/>
    <mergeCell ref="AR103:AT103"/>
    <mergeCell ref="AI49:AK49"/>
    <mergeCell ref="Q63:S63"/>
    <mergeCell ref="Z142:AB142"/>
    <mergeCell ref="T128:V128"/>
    <mergeCell ref="AR86:AT86"/>
    <mergeCell ref="AI65:AK65"/>
    <mergeCell ref="Q73:S73"/>
    <mergeCell ref="Z125:AB125"/>
    <mergeCell ref="Z127:AB127"/>
    <mergeCell ref="AI75:AK75"/>
    <mergeCell ref="AR104:AT104"/>
    <mergeCell ref="AI142:AK142"/>
    <mergeCell ref="AR110:AT110"/>
    <mergeCell ref="Z118:AB118"/>
    <mergeCell ref="T133:V133"/>
    <mergeCell ref="T135:V135"/>
    <mergeCell ref="AI119:AK119"/>
    <mergeCell ref="Z81:AB81"/>
    <mergeCell ref="T127:V127"/>
    <mergeCell ref="Q48:S48"/>
    <mergeCell ref="K55:M55"/>
    <mergeCell ref="AR68:AT68"/>
    <mergeCell ref="AR49:AT49"/>
    <mergeCell ref="T104:V104"/>
    <mergeCell ref="Q102:S102"/>
    <mergeCell ref="Z110:AB110"/>
    <mergeCell ref="K131:M131"/>
    <mergeCell ref="K81:M81"/>
    <mergeCell ref="T96:V96"/>
    <mergeCell ref="K79:M79"/>
    <mergeCell ref="AL112:AN112"/>
    <mergeCell ref="AL106:AN106"/>
    <mergeCell ref="AI100:AK100"/>
    <mergeCell ref="AR85:AT85"/>
    <mergeCell ref="T67:V67"/>
    <mergeCell ref="AI69:AK69"/>
    <mergeCell ref="AI76:AK76"/>
    <mergeCell ref="AI102:AK102"/>
    <mergeCell ref="K70:M70"/>
    <mergeCell ref="Q98:S98"/>
    <mergeCell ref="K94:M94"/>
    <mergeCell ref="T126:V126"/>
    <mergeCell ref="AL117:AN117"/>
    <mergeCell ref="AL109:AN109"/>
    <mergeCell ref="AI95:AK95"/>
    <mergeCell ref="K66:M66"/>
    <mergeCell ref="T95:V95"/>
    <mergeCell ref="K74:M74"/>
    <mergeCell ref="K68:M68"/>
    <mergeCell ref="AI59:AK59"/>
    <mergeCell ref="Z98:AB98"/>
    <mergeCell ref="AC143:AE143"/>
    <mergeCell ref="Q44:S44"/>
    <mergeCell ref="Z73:AB73"/>
    <mergeCell ref="H27:J27"/>
    <mergeCell ref="AO22:AQ22"/>
    <mergeCell ref="Q45:S45"/>
    <mergeCell ref="AF22:AH22"/>
    <mergeCell ref="K27:M27"/>
    <mergeCell ref="AL27:AN27"/>
    <mergeCell ref="T35:V35"/>
    <mergeCell ref="K34:M34"/>
    <mergeCell ref="T30:V30"/>
    <mergeCell ref="T29:V29"/>
    <mergeCell ref="K36:M36"/>
    <mergeCell ref="AL35:AN35"/>
    <mergeCell ref="T38:V38"/>
    <mergeCell ref="AI27:AK27"/>
    <mergeCell ref="Z26:AB26"/>
    <mergeCell ref="H137:J137"/>
    <mergeCell ref="AI118:AK118"/>
    <mergeCell ref="H130:J130"/>
    <mergeCell ref="K122:M122"/>
    <mergeCell ref="T25:V25"/>
    <mergeCell ref="AC142:AE142"/>
    <mergeCell ref="AC108:AE108"/>
    <mergeCell ref="T115:V115"/>
    <mergeCell ref="Z143:AB143"/>
    <mergeCell ref="Z99:AB99"/>
    <mergeCell ref="K62:M62"/>
    <mergeCell ref="AI64:AK64"/>
    <mergeCell ref="Z101:AB101"/>
    <mergeCell ref="Q71:S71"/>
    <mergeCell ref="D138:G138"/>
    <mergeCell ref="K97:M97"/>
    <mergeCell ref="D39:G39"/>
    <mergeCell ref="AC113:AE113"/>
    <mergeCell ref="AU101:AW101"/>
    <mergeCell ref="H45:J45"/>
    <mergeCell ref="H47:J47"/>
    <mergeCell ref="AU109:AW109"/>
    <mergeCell ref="T37:V37"/>
    <mergeCell ref="D100:G100"/>
    <mergeCell ref="AU37:AW37"/>
    <mergeCell ref="AU72:AW72"/>
    <mergeCell ref="D89:G89"/>
    <mergeCell ref="D48:G48"/>
    <mergeCell ref="AR58:AT58"/>
    <mergeCell ref="T58:V58"/>
    <mergeCell ref="D116:G116"/>
    <mergeCell ref="AU38:AW38"/>
    <mergeCell ref="K104:M104"/>
    <mergeCell ref="AU116:AW116"/>
    <mergeCell ref="AU117:AW117"/>
    <mergeCell ref="AU130:AW130"/>
    <mergeCell ref="Z60:AB60"/>
    <mergeCell ref="AU74:AW74"/>
    <mergeCell ref="AU111:AW111"/>
    <mergeCell ref="D59:G59"/>
    <mergeCell ref="Q91:S91"/>
    <mergeCell ref="H52:J52"/>
    <mergeCell ref="AR138:AT138"/>
    <mergeCell ref="AR113:AT113"/>
    <mergeCell ref="T111:V111"/>
    <mergeCell ref="K91:M91"/>
    <mergeCell ref="AU40:AW40"/>
    <mergeCell ref="Z53:AB53"/>
    <mergeCell ref="B3:AZ3"/>
    <mergeCell ref="Q26:S26"/>
    <mergeCell ref="AU91:AW91"/>
    <mergeCell ref="AC105:AE105"/>
    <mergeCell ref="D46:G46"/>
    <mergeCell ref="D40:G40"/>
    <mergeCell ref="K28:M28"/>
    <mergeCell ref="AU93:AW93"/>
    <mergeCell ref="K30:M30"/>
    <mergeCell ref="D41:G41"/>
    <mergeCell ref="AI29:AK29"/>
    <mergeCell ref="T82:V82"/>
    <mergeCell ref="Q37:S37"/>
    <mergeCell ref="AL65:AN65"/>
    <mergeCell ref="D43:G43"/>
    <mergeCell ref="AL25:AN25"/>
    <mergeCell ref="AU95:AW95"/>
    <mergeCell ref="D50:G50"/>
    <mergeCell ref="D44:G44"/>
    <mergeCell ref="K29:M29"/>
    <mergeCell ref="T54:V54"/>
    <mergeCell ref="K31:M31"/>
    <mergeCell ref="D51:G51"/>
    <mergeCell ref="AL33:AN33"/>
    <mergeCell ref="Q55:S55"/>
    <mergeCell ref="D79:G79"/>
    <mergeCell ref="Z25:AB25"/>
    <mergeCell ref="H92:J92"/>
    <mergeCell ref="T53:V53"/>
    <mergeCell ref="AR91:AT91"/>
    <mergeCell ref="AL85:AN85"/>
    <mergeCell ref="AL84:AN84"/>
    <mergeCell ref="AL78:AN78"/>
    <mergeCell ref="AU127:AW127"/>
    <mergeCell ref="AU59:AW59"/>
    <mergeCell ref="AU55:AW55"/>
    <mergeCell ref="AR72:AT72"/>
    <mergeCell ref="Z86:AB86"/>
    <mergeCell ref="Q58:S58"/>
    <mergeCell ref="AR57:AT57"/>
    <mergeCell ref="Z71:AB71"/>
    <mergeCell ref="AI94:AK94"/>
    <mergeCell ref="AL125:AN125"/>
    <mergeCell ref="AL120:AN120"/>
    <mergeCell ref="AL118:AN118"/>
    <mergeCell ref="Q57:S57"/>
    <mergeCell ref="Z80:AB80"/>
    <mergeCell ref="AL63:AN63"/>
    <mergeCell ref="AI84:AK84"/>
    <mergeCell ref="T77:V77"/>
    <mergeCell ref="AL97:AN97"/>
    <mergeCell ref="AR114:AT114"/>
    <mergeCell ref="Q116:S116"/>
    <mergeCell ref="Z112:AB112"/>
    <mergeCell ref="T113:V113"/>
    <mergeCell ref="AL138:AN138"/>
    <mergeCell ref="AI107:AK107"/>
    <mergeCell ref="D135:G135"/>
    <mergeCell ref="T42:V42"/>
    <mergeCell ref="AC71:AE71"/>
    <mergeCell ref="T78:V78"/>
    <mergeCell ref="AR48:AT48"/>
    <mergeCell ref="AC101:AE101"/>
    <mergeCell ref="H114:J114"/>
    <mergeCell ref="T50:V50"/>
    <mergeCell ref="T44:V44"/>
    <mergeCell ref="AU129:AW129"/>
    <mergeCell ref="AU131:AW131"/>
    <mergeCell ref="AI68:AK68"/>
    <mergeCell ref="K93:M93"/>
    <mergeCell ref="AU53:AW53"/>
    <mergeCell ref="H49:J49"/>
    <mergeCell ref="AL50:AN50"/>
    <mergeCell ref="AU46:AW46"/>
    <mergeCell ref="Z44:AB44"/>
    <mergeCell ref="H110:J110"/>
    <mergeCell ref="AC69:AE69"/>
    <mergeCell ref="AL121:AN121"/>
    <mergeCell ref="AL115:AN115"/>
    <mergeCell ref="AI112:AK112"/>
    <mergeCell ref="AC98:AE98"/>
    <mergeCell ref="AL123:AN123"/>
    <mergeCell ref="AI122:AK122"/>
    <mergeCell ref="AI105:AK105"/>
    <mergeCell ref="Z84:AB84"/>
    <mergeCell ref="Z59:AB59"/>
    <mergeCell ref="AC123:AE123"/>
    <mergeCell ref="AU133:AW133"/>
    <mergeCell ref="AL44:AN44"/>
    <mergeCell ref="Q95:S95"/>
    <mergeCell ref="D131:G131"/>
    <mergeCell ref="K130:M130"/>
    <mergeCell ref="K128:M128"/>
    <mergeCell ref="AC70:AE70"/>
    <mergeCell ref="T49:V49"/>
    <mergeCell ref="AU64:AW64"/>
    <mergeCell ref="Z77:AB77"/>
    <mergeCell ref="AR46:AT46"/>
    <mergeCell ref="K113:M113"/>
    <mergeCell ref="H112:J112"/>
    <mergeCell ref="Z134:AB134"/>
    <mergeCell ref="K47:M47"/>
    <mergeCell ref="D58:G58"/>
    <mergeCell ref="AR128:AT128"/>
    <mergeCell ref="Z48:AB48"/>
    <mergeCell ref="Q108:S108"/>
    <mergeCell ref="AR123:AT123"/>
    <mergeCell ref="AC54:AE54"/>
    <mergeCell ref="Q60:S60"/>
    <mergeCell ref="T88:V88"/>
    <mergeCell ref="H58:J58"/>
    <mergeCell ref="AL129:AN129"/>
    <mergeCell ref="AR130:AT130"/>
    <mergeCell ref="AC67:AE67"/>
    <mergeCell ref="AU50:AW50"/>
    <mergeCell ref="K78:M78"/>
    <mergeCell ref="AR89:AT89"/>
    <mergeCell ref="AI77:AK77"/>
    <mergeCell ref="AR129:AT129"/>
    <mergeCell ref="AU140:AW140"/>
    <mergeCell ref="Z24:AB24"/>
    <mergeCell ref="H76:J76"/>
    <mergeCell ref="Q101:S101"/>
    <mergeCell ref="D120:G120"/>
    <mergeCell ref="H63:J63"/>
    <mergeCell ref="AI78:AK78"/>
    <mergeCell ref="Z49:AB49"/>
    <mergeCell ref="AC32:AE32"/>
    <mergeCell ref="Z57:AB57"/>
    <mergeCell ref="AU44:AW44"/>
    <mergeCell ref="Z50:AB50"/>
    <mergeCell ref="AR28:AT28"/>
    <mergeCell ref="H94:J94"/>
    <mergeCell ref="AC122:AE122"/>
    <mergeCell ref="Z52:AB52"/>
    <mergeCell ref="AI129:AK129"/>
    <mergeCell ref="AR30:AT30"/>
    <mergeCell ref="Q137:S137"/>
    <mergeCell ref="AC50:AE50"/>
    <mergeCell ref="AI131:AK131"/>
    <mergeCell ref="AL95:AN95"/>
    <mergeCell ref="Z36:AB36"/>
    <mergeCell ref="AC48:AE48"/>
    <mergeCell ref="AI87:AK87"/>
    <mergeCell ref="H93:J93"/>
    <mergeCell ref="AU138:AW138"/>
    <mergeCell ref="AU132:AW132"/>
    <mergeCell ref="D112:G112"/>
    <mergeCell ref="AU103:AW103"/>
    <mergeCell ref="AL49:AN49"/>
    <mergeCell ref="Q62:S62"/>
    <mergeCell ref="K32:M32"/>
    <mergeCell ref="B5:AZ5"/>
    <mergeCell ref="Q24:S24"/>
    <mergeCell ref="AU88:AW88"/>
    <mergeCell ref="AU63:AW63"/>
    <mergeCell ref="D37:G37"/>
    <mergeCell ref="Q51:S51"/>
    <mergeCell ref="AU90:AW90"/>
    <mergeCell ref="AU83:AW83"/>
    <mergeCell ref="D26:G26"/>
    <mergeCell ref="AC58:AE58"/>
    <mergeCell ref="H28:J28"/>
    <mergeCell ref="D80:G80"/>
    <mergeCell ref="Z22:AB23"/>
    <mergeCell ref="H54:J54"/>
    <mergeCell ref="AC22:AE23"/>
    <mergeCell ref="T24:V24"/>
    <mergeCell ref="C18:AZ18"/>
    <mergeCell ref="Q64:S64"/>
    <mergeCell ref="K63:M63"/>
    <mergeCell ref="D83:G83"/>
    <mergeCell ref="AI41:AK41"/>
    <mergeCell ref="K48:M48"/>
    <mergeCell ref="AU47:AW47"/>
    <mergeCell ref="AR77:AT77"/>
    <mergeCell ref="AR43:AT43"/>
    <mergeCell ref="AC81:AE81"/>
    <mergeCell ref="D85:G85"/>
    <mergeCell ref="H72:J72"/>
    <mergeCell ref="AI58:AK58"/>
    <mergeCell ref="AL80:AN80"/>
    <mergeCell ref="Q75:S75"/>
    <mergeCell ref="D38:G38"/>
    <mergeCell ref="T55:V55"/>
    <mergeCell ref="AL87:AN87"/>
    <mergeCell ref="AC34:AE34"/>
    <mergeCell ref="T41:V41"/>
    <mergeCell ref="AL70:AN70"/>
    <mergeCell ref="Q83:S83"/>
    <mergeCell ref="Q85:S85"/>
    <mergeCell ref="H68:J68"/>
    <mergeCell ref="Z41:AB41"/>
    <mergeCell ref="AR36:AT36"/>
    <mergeCell ref="H40:J40"/>
    <mergeCell ref="D54:G54"/>
    <mergeCell ref="H90:J90"/>
    <mergeCell ref="AI81:AK81"/>
    <mergeCell ref="Q89:S89"/>
    <mergeCell ref="H82:J82"/>
    <mergeCell ref="AR54:AT54"/>
    <mergeCell ref="AL66:AN66"/>
    <mergeCell ref="AL68:AN68"/>
    <mergeCell ref="K64:M64"/>
    <mergeCell ref="H65:J65"/>
    <mergeCell ref="AC86:AE86"/>
    <mergeCell ref="K85:M85"/>
    <mergeCell ref="AI40:AK40"/>
    <mergeCell ref="Q54:S54"/>
    <mergeCell ref="H39:J39"/>
    <mergeCell ref="K73:M73"/>
    <mergeCell ref="AI43:AK43"/>
    <mergeCell ref="AL89:AN89"/>
    <mergeCell ref="AI86:AK86"/>
    <mergeCell ref="AI80:AK80"/>
    <mergeCell ref="D129:G129"/>
    <mergeCell ref="AC103:AE103"/>
    <mergeCell ref="Q123:S123"/>
    <mergeCell ref="H83:J83"/>
    <mergeCell ref="T90:V90"/>
    <mergeCell ref="K69:M69"/>
    <mergeCell ref="D122:G122"/>
    <mergeCell ref="D114:G114"/>
    <mergeCell ref="AU42:AW42"/>
    <mergeCell ref="AU49:AW49"/>
    <mergeCell ref="AU76:AW76"/>
    <mergeCell ref="K56:M56"/>
    <mergeCell ref="AL86:AN86"/>
    <mergeCell ref="T43:V43"/>
    <mergeCell ref="AC59:AE59"/>
    <mergeCell ref="T110:V110"/>
    <mergeCell ref="AU48:AW48"/>
    <mergeCell ref="AR76:AT76"/>
    <mergeCell ref="T61:V61"/>
    <mergeCell ref="AC90:AE90"/>
    <mergeCell ref="AU110:AW110"/>
    <mergeCell ref="D63:G63"/>
    <mergeCell ref="D123:G123"/>
    <mergeCell ref="T107:V107"/>
    <mergeCell ref="T101:V101"/>
    <mergeCell ref="AR102:AT102"/>
    <mergeCell ref="Q126:S126"/>
    <mergeCell ref="H118:J118"/>
    <mergeCell ref="AL103:AN103"/>
    <mergeCell ref="AI113:AK113"/>
    <mergeCell ref="AR112:AT112"/>
    <mergeCell ref="Q92:S92"/>
    <mergeCell ref="D113:G113"/>
    <mergeCell ref="D99:G99"/>
    <mergeCell ref="D101:G101"/>
    <mergeCell ref="H111:J111"/>
    <mergeCell ref="D102:G102"/>
    <mergeCell ref="D96:G96"/>
    <mergeCell ref="D128:G128"/>
    <mergeCell ref="H120:J120"/>
    <mergeCell ref="T108:V108"/>
    <mergeCell ref="AL93:AN93"/>
    <mergeCell ref="T109:V109"/>
    <mergeCell ref="AC114:AE114"/>
    <mergeCell ref="AI115:AK115"/>
    <mergeCell ref="AR125:AT125"/>
    <mergeCell ref="AR97:AT97"/>
    <mergeCell ref="Z96:AB96"/>
    <mergeCell ref="D107:G107"/>
    <mergeCell ref="AR119:AT119"/>
    <mergeCell ref="Q97:S97"/>
    <mergeCell ref="AI114:AK114"/>
    <mergeCell ref="AI97:AK97"/>
    <mergeCell ref="H109:J109"/>
    <mergeCell ref="AR95:AT95"/>
    <mergeCell ref="Z123:AB123"/>
    <mergeCell ref="K102:M102"/>
    <mergeCell ref="K119:M119"/>
    <mergeCell ref="K109:M109"/>
    <mergeCell ref="K107:M107"/>
    <mergeCell ref="K95:M95"/>
    <mergeCell ref="AR107:AT107"/>
    <mergeCell ref="Q94:S94"/>
    <mergeCell ref="H122:J122"/>
    <mergeCell ref="B151:AZ151"/>
    <mergeCell ref="B144:AZ144"/>
    <mergeCell ref="CD22:CD23"/>
    <mergeCell ref="CH22:CH23"/>
    <mergeCell ref="CI22:CI23"/>
    <mergeCell ref="CJ22:CJ23"/>
    <mergeCell ref="CH21:CJ21"/>
    <mergeCell ref="D137:G137"/>
    <mergeCell ref="Z31:AB31"/>
    <mergeCell ref="D95:G95"/>
    <mergeCell ref="H38:J38"/>
    <mergeCell ref="D97:G97"/>
    <mergeCell ref="K110:M110"/>
    <mergeCell ref="AU62:AW62"/>
    <mergeCell ref="AU36:AW36"/>
    <mergeCell ref="Q109:S109"/>
    <mergeCell ref="D121:G121"/>
    <mergeCell ref="AI79:AK79"/>
    <mergeCell ref="T132:V132"/>
    <mergeCell ref="B150:AZ150"/>
    <mergeCell ref="D118:G118"/>
    <mergeCell ref="AC128:AE128"/>
    <mergeCell ref="D111:G111"/>
    <mergeCell ref="AC49:AE49"/>
    <mergeCell ref="H62:J62"/>
    <mergeCell ref="K101:M101"/>
    <mergeCell ref="AR132:AT132"/>
    <mergeCell ref="AR90:AT90"/>
    <mergeCell ref="AR121:AT121"/>
    <mergeCell ref="Z111:AB111"/>
    <mergeCell ref="H116:J116"/>
    <mergeCell ref="K112:M112"/>
    <mergeCell ref="CK21:CM22"/>
    <mergeCell ref="BF22:BI22"/>
    <mergeCell ref="BJ22:BM22"/>
    <mergeCell ref="BN22:BQ22"/>
    <mergeCell ref="BR22:BU22"/>
    <mergeCell ref="BV22:BX22"/>
    <mergeCell ref="BY22:BY23"/>
    <mergeCell ref="BZ22:BZ23"/>
    <mergeCell ref="CA22:CC22"/>
    <mergeCell ref="D24:G24"/>
    <mergeCell ref="BY19:BY20"/>
    <mergeCell ref="Z27:AB27"/>
    <mergeCell ref="AC80:AE80"/>
    <mergeCell ref="K80:M80"/>
    <mergeCell ref="K87:M87"/>
    <mergeCell ref="AC107:AE107"/>
    <mergeCell ref="Q115:S115"/>
    <mergeCell ref="AC111:AE111"/>
    <mergeCell ref="T70:V70"/>
    <mergeCell ref="Z61:AB61"/>
    <mergeCell ref="T47:V47"/>
    <mergeCell ref="D27:G27"/>
    <mergeCell ref="AR74:AT74"/>
    <mergeCell ref="Z88:AB88"/>
    <mergeCell ref="D84:G84"/>
    <mergeCell ref="K82:M82"/>
    <mergeCell ref="H29:J29"/>
    <mergeCell ref="H31:J31"/>
    <mergeCell ref="AI74:AK74"/>
    <mergeCell ref="AU85:AW85"/>
    <mergeCell ref="AL64:AN64"/>
    <mergeCell ref="AL75:AN75"/>
    <mergeCell ref="CT22:CT23"/>
    <mergeCell ref="CU22:CU23"/>
    <mergeCell ref="CV22:CV23"/>
    <mergeCell ref="CW22:CW23"/>
    <mergeCell ref="CX22:CX23"/>
    <mergeCell ref="B152:AZ152"/>
    <mergeCell ref="D119:G119"/>
    <mergeCell ref="CN22:CN23"/>
    <mergeCell ref="B147:AZ147"/>
    <mergeCell ref="B148:AZ148"/>
    <mergeCell ref="B149:AZ149"/>
    <mergeCell ref="CE21:CG22"/>
    <mergeCell ref="CH20:CJ20"/>
    <mergeCell ref="D115:G115"/>
    <mergeCell ref="Q113:S113"/>
    <mergeCell ref="BB22:BE22"/>
    <mergeCell ref="AU79:AW79"/>
    <mergeCell ref="AC87:AE87"/>
    <mergeCell ref="D28:G28"/>
    <mergeCell ref="K41:M41"/>
    <mergeCell ref="AC89:AE89"/>
    <mergeCell ref="AC116:AE116"/>
    <mergeCell ref="D30:G30"/>
    <mergeCell ref="K43:M43"/>
    <mergeCell ref="AC88:AE88"/>
    <mergeCell ref="AC82:AE82"/>
    <mergeCell ref="AR32:AT32"/>
    <mergeCell ref="Z46:AB46"/>
    <mergeCell ref="Z40:AB40"/>
    <mergeCell ref="D104:G104"/>
    <mergeCell ref="H91:J91"/>
    <mergeCell ref="K92:M92"/>
  </mergeCells>
  <phoneticPr fontId="76" type="noConversion"/>
  <conditionalFormatting sqref="A1:XFD1048576">
    <cfRule type="expression" dxfId="191" priority="236" stopIfTrue="1">
      <formula>AND($A$1&lt;&gt;"",SEARCH("igual o mayor",A1)&gt;0)</formula>
    </cfRule>
    <cfRule type="expression" dxfId="190" priority="237" stopIfTrue="1">
      <formula>AND($A$1&lt;&gt;"",SEARCH("igual o menor",A1)&gt;0)</formula>
    </cfRule>
    <cfRule type="expression" dxfId="189" priority="238" stopIfTrue="1">
      <formula>AND($A$1&lt;&gt;"",SEARCH("pase a la pregunta",A1)&gt;0)</formula>
    </cfRule>
    <cfRule type="expression" dxfId="188" priority="239" stopIfTrue="1">
      <formula>AND($A$1&lt;&gt;"",SEARCH("en blanco",A1)&gt;0)</formula>
    </cfRule>
    <cfRule type="expression" dxfId="187" priority="240" stopIfTrue="1">
      <formula>AND($A$1&lt;&gt;"",SEARCH("no puede registrar",A1)&gt;0)</formula>
    </cfRule>
    <cfRule type="expression" dxfId="186" priority="241" stopIfTrue="1">
      <formula>AND($A$1&lt;&gt;"",SUM(A1)&gt;0)</formula>
    </cfRule>
    <cfRule type="expression" dxfId="185" priority="242" stopIfTrue="1">
      <formula>AND($A$1&lt;&gt;"",SEARCH("la pregunta",A1)&gt;0)</formula>
    </cfRule>
  </conditionalFormatting>
  <conditionalFormatting sqref="C17:AZ17">
    <cfRule type="expression" dxfId="184" priority="18">
      <formula>$DB$145&gt;0</formula>
    </cfRule>
  </conditionalFormatting>
  <conditionalFormatting sqref="C18:AZ18">
    <cfRule type="expression" dxfId="183" priority="227">
      <formula>$CD$144&gt;0</formula>
    </cfRule>
  </conditionalFormatting>
  <conditionalFormatting sqref="C19:AZ19">
    <cfRule type="expression" dxfId="182" priority="228">
      <formula>$CJ$144&gt;0</formula>
    </cfRule>
  </conditionalFormatting>
  <conditionalFormatting sqref="H24:AZ143">
    <cfRule type="expression" dxfId="181" priority="231">
      <formula>$CN24=0</formula>
    </cfRule>
  </conditionalFormatting>
  <conditionalFormatting sqref="Q24:AZ143">
    <cfRule type="expression" dxfId="180" priority="232">
      <formula>$CN24=1</formula>
    </cfRule>
  </conditionalFormatting>
  <conditionalFormatting sqref="Z24:AZ143">
    <cfRule type="expression" dxfId="179" priority="233">
      <formula>$CN24=2</formula>
    </cfRule>
  </conditionalFormatting>
  <conditionalFormatting sqref="AI24:AZ143">
    <cfRule type="expression" dxfId="178" priority="234">
      <formula>$CN24=3</formula>
    </cfRule>
  </conditionalFormatting>
  <conditionalFormatting sqref="AR24:AZ143">
    <cfRule type="expression" dxfId="177" priority="235">
      <formula>$CN24=4</formula>
    </cfRule>
  </conditionalFormatting>
  <conditionalFormatting sqref="CT22:CX143 CX144">
    <cfRule type="expression" dxfId="176" priority="2" stopIfTrue="1">
      <formula>AND($A$1&lt;&gt;"",SEARCH("igual o mayor",CT22)&gt;0)</formula>
    </cfRule>
    <cfRule type="expression" dxfId="175" priority="3" stopIfTrue="1">
      <formula>AND($A$1&lt;&gt;"",SEARCH("igual o menor",CT22)&gt;0)</formula>
    </cfRule>
    <cfRule type="expression" dxfId="174" priority="4" stopIfTrue="1">
      <formula>AND($A$1&lt;&gt;"",SEARCH("pase a la pregunta",CT22)&gt;0)</formula>
    </cfRule>
    <cfRule type="expression" dxfId="173" priority="5" stopIfTrue="1">
      <formula>AND($A$1&lt;&gt;"",SEARCH("en blanco",CT22)&gt;0)</formula>
    </cfRule>
    <cfRule type="expression" dxfId="172" priority="6" stopIfTrue="1">
      <formula>AND($A$1&lt;&gt;"",SEARCH("no puede registrar",CT22)&gt;0)</formula>
    </cfRule>
    <cfRule type="expression" dxfId="171" priority="7" stopIfTrue="1">
      <formula>AND($A$1&lt;&gt;"",SUM(CT22)&gt;0)</formula>
    </cfRule>
    <cfRule type="expression" dxfId="170" priority="8" stopIfTrue="1">
      <formula>AND($A$1&lt;&gt;"",SEARCH("la pregunta",CT22)&gt;0)</formula>
    </cfRule>
  </conditionalFormatting>
  <dataValidations count="5">
    <dataValidation type="custom" allowBlank="1" showInputMessage="1" showErrorMessage="1" errorTitle="Dato inválido" error="El nombre de la posición y/o designación debe registrarse en mayúsculas, sin comillas ni signos de acentuación, puntuación, paréntesis y abreviaturas." sqref="K24:M143">
      <formula1>$CO24=0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T24:V143">
      <formula1>$CP24=0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AC24:AE143">
      <formula1>$CQ24=0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AL24:AN143">
      <formula1>$CR24=0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AU24:AW143">
      <formula1>$CS24=0</formula1>
    </dataValidation>
  </dataValidations>
  <hyperlinks>
    <hyperlink ref="AW9" location="Índice!B35" display="Índice"/>
    <hyperlink ref="AW12" location="CNGE_2025_M1_Secc1_Sub3!A55" display="Pregunta 1.23"/>
    <hyperlink ref="AW9:AZ9" location="Índice!B33" display="Índice"/>
    <hyperlink ref="AW12:AZ12" location="CNGE_2026_M1_Secc1_Sub3!A55" display="Pregunta 1.2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Complemento 1</oddHeader>
    <oddFooter>&amp;LCenso Nacional de Gobiernos Estatales 2026&amp;R&amp;P de &amp;P</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4" id="{6AF8EDF5-B81E-4EA5-AAC5-9B82D29AA2B3}">
            <xm:f>OR(CNGE_2026_M1_Secc1_Sub3!$C$24="X",CNGE_2026_M1_Secc1_Sub3!$C$27="X",CNGE_2026_M1_Secc1_Sub3!$C$28="X",CNGE_2026_M1_Secc1_Sub3!$C$29="X")</xm:f>
            <x14:dxf>
              <fill>
                <patternFill patternType="mediumGray"/>
              </fill>
            </x14:dxf>
          </x14:cfRule>
          <x14:cfRule type="expression" priority="19" id="{05B922EC-AD0E-448C-AA90-6DFFD5C4F5FE}">
            <xm:f>AND(CNGE_2026_M1_Secc1_Sub3!$S64&lt;&gt;"",CNGE_2026_M1_Secc1_Sub3!$S64&lt;&gt;1)</xm:f>
            <x14:dxf>
              <fill>
                <patternFill patternType="mediumGray"/>
              </fill>
            </x14:dxf>
          </x14:cfRule>
          <xm:sqref>H24:AZ143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184"/>
  <sheetViews>
    <sheetView showGridLines="0" view="pageBreakPreview" zoomScale="120" zoomScaleNormal="100" zoomScaleSheetLayoutView="120" workbookViewId="0"/>
  </sheetViews>
  <sheetFormatPr baseColWidth="10" defaultColWidth="0" defaultRowHeight="15" customHeight="1" zeroHeight="1"/>
  <cols>
    <col min="1" max="1" width="5.625" style="76" customWidth="1"/>
    <col min="2" max="128" width="3.625" style="76" customWidth="1"/>
    <col min="129" max="129" width="5.625" style="76" customWidth="1"/>
    <col min="130" max="130" width="3.625" style="76" hidden="1" customWidth="1"/>
    <col min="131" max="206" width="13.625" style="76" hidden="1" customWidth="1"/>
    <col min="207" max="16384" width="3.625" style="76" hidden="1"/>
  </cols>
  <sheetData>
    <row r="1" spans="1:129" ht="173.25" customHeight="1">
      <c r="A1" s="641"/>
      <c r="B1" s="1026" t="s">
        <v>0</v>
      </c>
      <c r="C1" s="925"/>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5"/>
      <c r="AR1" s="925"/>
      <c r="AS1" s="925"/>
      <c r="AT1" s="925"/>
      <c r="AU1" s="925"/>
      <c r="AV1" s="925"/>
      <c r="AW1" s="925"/>
      <c r="AX1" s="925"/>
      <c r="AY1" s="925"/>
      <c r="AZ1" s="925"/>
      <c r="BA1" s="925"/>
      <c r="BB1" s="925"/>
      <c r="BC1" s="925"/>
      <c r="BD1" s="925"/>
      <c r="BE1" s="925"/>
      <c r="BF1" s="925"/>
      <c r="BG1" s="925"/>
      <c r="BH1" s="925"/>
      <c r="BI1" s="925"/>
      <c r="BJ1" s="925"/>
      <c r="BK1" s="925"/>
      <c r="BL1" s="925"/>
      <c r="BM1" s="925"/>
      <c r="BN1" s="925"/>
      <c r="BO1" s="925"/>
      <c r="BP1" s="925"/>
      <c r="BQ1" s="925"/>
      <c r="BR1" s="925"/>
      <c r="BS1" s="925"/>
      <c r="BT1" s="925"/>
      <c r="BU1" s="925"/>
      <c r="BV1" s="925"/>
      <c r="BW1" s="925"/>
      <c r="BX1" s="925"/>
      <c r="BY1" s="925"/>
      <c r="BZ1" s="925"/>
      <c r="CA1" s="925"/>
      <c r="CB1" s="925"/>
      <c r="CC1" s="925"/>
      <c r="CD1" s="925"/>
      <c r="CE1" s="925"/>
      <c r="CF1" s="925"/>
      <c r="CG1" s="925"/>
      <c r="CH1" s="925"/>
      <c r="CI1" s="925"/>
      <c r="CJ1" s="925"/>
      <c r="CK1" s="925"/>
      <c r="CL1" s="925"/>
      <c r="CM1" s="925"/>
      <c r="CN1" s="925"/>
      <c r="CO1" s="925"/>
      <c r="CP1" s="925"/>
      <c r="CQ1" s="925"/>
      <c r="CR1" s="925"/>
      <c r="CS1" s="925"/>
      <c r="CT1" s="925"/>
      <c r="CU1" s="925"/>
      <c r="CV1" s="925"/>
      <c r="CW1" s="925"/>
      <c r="CX1" s="925"/>
      <c r="CY1" s="925"/>
      <c r="CZ1" s="925"/>
      <c r="DA1" s="925"/>
      <c r="DB1" s="925"/>
      <c r="DC1" s="925"/>
      <c r="DD1" s="925"/>
      <c r="DE1" s="925"/>
      <c r="DF1" s="925"/>
      <c r="DG1" s="925"/>
      <c r="DH1" s="925"/>
      <c r="DI1" s="925"/>
      <c r="DJ1" s="925"/>
      <c r="DK1" s="925"/>
      <c r="DL1" s="925"/>
      <c r="DM1" s="925"/>
      <c r="DN1" s="925"/>
      <c r="DO1" s="925"/>
      <c r="DP1" s="925"/>
      <c r="DQ1" s="925"/>
      <c r="DR1" s="925"/>
      <c r="DS1" s="925"/>
      <c r="DT1" s="925"/>
      <c r="DU1" s="925"/>
      <c r="DV1" s="925"/>
      <c r="DW1" s="925"/>
      <c r="DX1" s="925"/>
      <c r="DY1" s="12"/>
    </row>
    <row r="2" spans="1:129" s="107" customFormat="1" ht="15" customHeight="1">
      <c r="A2" s="1"/>
    </row>
    <row r="3" spans="1:129" ht="45" customHeight="1">
      <c r="A3" s="26"/>
      <c r="B3" s="1024" t="s">
        <v>1</v>
      </c>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5"/>
      <c r="AO3" s="925"/>
      <c r="AP3" s="925"/>
      <c r="AQ3" s="925"/>
      <c r="AR3" s="925"/>
      <c r="AS3" s="925"/>
      <c r="AT3" s="925"/>
      <c r="AU3" s="925"/>
      <c r="AV3" s="925"/>
      <c r="AW3" s="925"/>
      <c r="AX3" s="925"/>
      <c r="AY3" s="925"/>
      <c r="AZ3" s="925"/>
      <c r="BA3" s="925"/>
      <c r="BB3" s="925"/>
      <c r="BC3" s="925"/>
      <c r="BD3" s="925"/>
      <c r="BE3" s="925"/>
      <c r="BF3" s="925"/>
      <c r="BG3" s="925"/>
      <c r="BH3" s="925"/>
      <c r="BI3" s="925"/>
      <c r="BJ3" s="925"/>
      <c r="BK3" s="925"/>
      <c r="BL3" s="925"/>
      <c r="BM3" s="925"/>
      <c r="BN3" s="925"/>
      <c r="BO3" s="925"/>
      <c r="BP3" s="925"/>
      <c r="BQ3" s="925"/>
      <c r="BR3" s="925"/>
      <c r="BS3" s="925"/>
      <c r="BT3" s="925"/>
      <c r="BU3" s="925"/>
      <c r="BV3" s="925"/>
      <c r="BW3" s="925"/>
      <c r="BX3" s="925"/>
      <c r="BY3" s="925"/>
      <c r="BZ3" s="925"/>
      <c r="CA3" s="925"/>
      <c r="CB3" s="925"/>
      <c r="CC3" s="925"/>
      <c r="CD3" s="925"/>
      <c r="CE3" s="925"/>
      <c r="CF3" s="925"/>
      <c r="CG3" s="925"/>
      <c r="CH3" s="925"/>
      <c r="CI3" s="925"/>
      <c r="CJ3" s="925"/>
      <c r="CK3" s="925"/>
      <c r="CL3" s="925"/>
      <c r="CM3" s="925"/>
      <c r="CN3" s="925"/>
      <c r="CO3" s="925"/>
      <c r="CP3" s="925"/>
      <c r="CQ3" s="925"/>
      <c r="CR3" s="925"/>
      <c r="CS3" s="925"/>
      <c r="CT3" s="925"/>
      <c r="CU3" s="925"/>
      <c r="CV3" s="925"/>
      <c r="CW3" s="925"/>
      <c r="CX3" s="925"/>
      <c r="CY3" s="925"/>
      <c r="CZ3" s="925"/>
      <c r="DA3" s="925"/>
      <c r="DB3" s="925"/>
      <c r="DC3" s="925"/>
      <c r="DD3" s="925"/>
      <c r="DE3" s="925"/>
      <c r="DF3" s="925"/>
      <c r="DG3" s="925"/>
      <c r="DH3" s="925"/>
      <c r="DI3" s="925"/>
      <c r="DJ3" s="925"/>
      <c r="DK3" s="925"/>
      <c r="DL3" s="925"/>
      <c r="DM3" s="925"/>
      <c r="DN3" s="925"/>
      <c r="DO3" s="925"/>
      <c r="DP3" s="925"/>
      <c r="DQ3" s="925"/>
      <c r="DR3" s="925"/>
      <c r="DS3" s="925"/>
      <c r="DT3" s="925"/>
      <c r="DU3" s="925"/>
      <c r="DV3" s="925"/>
      <c r="DW3" s="925"/>
      <c r="DX3" s="925"/>
      <c r="DY3" s="12"/>
    </row>
    <row r="4" spans="1:129" s="107" customFormat="1" ht="15" customHeight="1">
      <c r="A4" s="1"/>
      <c r="B4" s="94"/>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row>
    <row r="5" spans="1:129" ht="45" customHeight="1">
      <c r="A5" s="13"/>
      <c r="B5" s="683" t="s">
        <v>2</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c r="AL5" s="925"/>
      <c r="AM5" s="925"/>
      <c r="AN5" s="925"/>
      <c r="AO5" s="925"/>
      <c r="AP5" s="925"/>
      <c r="AQ5" s="925"/>
      <c r="AR5" s="925"/>
      <c r="AS5" s="925"/>
      <c r="AT5" s="925"/>
      <c r="AU5" s="925"/>
      <c r="AV5" s="925"/>
      <c r="AW5" s="925"/>
      <c r="AX5" s="925"/>
      <c r="AY5" s="925"/>
      <c r="AZ5" s="925"/>
      <c r="BA5" s="925"/>
      <c r="BB5" s="925"/>
      <c r="BC5" s="925"/>
      <c r="BD5" s="925"/>
      <c r="BE5" s="925"/>
      <c r="BF5" s="925"/>
      <c r="BG5" s="925"/>
      <c r="BH5" s="925"/>
      <c r="BI5" s="925"/>
      <c r="BJ5" s="925"/>
      <c r="BK5" s="925"/>
      <c r="BL5" s="925"/>
      <c r="BM5" s="925"/>
      <c r="BN5" s="925"/>
      <c r="BO5" s="925"/>
      <c r="BP5" s="925"/>
      <c r="BQ5" s="925"/>
      <c r="BR5" s="925"/>
      <c r="BS5" s="925"/>
      <c r="BT5" s="925"/>
      <c r="BU5" s="925"/>
      <c r="BV5" s="925"/>
      <c r="BW5" s="925"/>
      <c r="BX5" s="925"/>
      <c r="BY5" s="925"/>
      <c r="BZ5" s="925"/>
      <c r="CA5" s="925"/>
      <c r="CB5" s="925"/>
      <c r="CC5" s="925"/>
      <c r="CD5" s="925"/>
      <c r="CE5" s="925"/>
      <c r="CF5" s="925"/>
      <c r="CG5" s="925"/>
      <c r="CH5" s="925"/>
      <c r="CI5" s="925"/>
      <c r="CJ5" s="925"/>
      <c r="CK5" s="925"/>
      <c r="CL5" s="925"/>
      <c r="CM5" s="925"/>
      <c r="CN5" s="925"/>
      <c r="CO5" s="925"/>
      <c r="CP5" s="925"/>
      <c r="CQ5" s="925"/>
      <c r="CR5" s="925"/>
      <c r="CS5" s="925"/>
      <c r="CT5" s="925"/>
      <c r="CU5" s="925"/>
      <c r="CV5" s="925"/>
      <c r="CW5" s="925"/>
      <c r="CX5" s="925"/>
      <c r="CY5" s="925"/>
      <c r="CZ5" s="925"/>
      <c r="DA5" s="925"/>
      <c r="DB5" s="925"/>
      <c r="DC5" s="925"/>
      <c r="DD5" s="925"/>
      <c r="DE5" s="925"/>
      <c r="DF5" s="925"/>
      <c r="DG5" s="925"/>
      <c r="DH5" s="925"/>
      <c r="DI5" s="925"/>
      <c r="DJ5" s="925"/>
      <c r="DK5" s="925"/>
      <c r="DL5" s="925"/>
      <c r="DM5" s="925"/>
      <c r="DN5" s="925"/>
      <c r="DO5" s="925"/>
      <c r="DP5" s="925"/>
      <c r="DQ5" s="925"/>
      <c r="DR5" s="925"/>
      <c r="DS5" s="925"/>
      <c r="DT5" s="925"/>
      <c r="DU5" s="925"/>
      <c r="DV5" s="925"/>
      <c r="DW5" s="925"/>
      <c r="DX5" s="925"/>
      <c r="DY5" s="12"/>
    </row>
    <row r="6" spans="1:129" ht="15" customHeight="1">
      <c r="A6" s="13"/>
      <c r="B6" s="129"/>
      <c r="C6" s="11"/>
      <c r="D6" s="129"/>
      <c r="E6" s="129"/>
      <c r="F6" s="129"/>
      <c r="G6" s="129"/>
      <c r="H6" s="129"/>
      <c r="I6" s="129"/>
      <c r="J6" s="129"/>
      <c r="K6" s="129"/>
      <c r="L6" s="129"/>
      <c r="M6" s="129"/>
      <c r="N6" s="129"/>
      <c r="O6" s="129"/>
      <c r="P6" s="129"/>
      <c r="Q6" s="129"/>
      <c r="R6" s="129"/>
      <c r="S6" s="129"/>
      <c r="T6" s="129"/>
      <c r="U6" s="129"/>
      <c r="V6" s="129"/>
      <c r="W6" s="129"/>
      <c r="X6" s="129"/>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row>
    <row r="7" spans="1:129" ht="72" customHeight="1">
      <c r="B7" s="683" t="s">
        <v>29</v>
      </c>
      <c r="C7" s="925"/>
      <c r="D7" s="925"/>
      <c r="E7" s="925"/>
      <c r="F7" s="925"/>
      <c r="G7" s="925"/>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5"/>
      <c r="AY7" s="925"/>
      <c r="AZ7" s="925"/>
      <c r="BA7" s="925"/>
      <c r="BB7" s="925"/>
      <c r="BC7" s="925"/>
      <c r="BD7" s="925"/>
      <c r="BE7" s="925"/>
      <c r="BF7" s="925"/>
      <c r="BG7" s="925"/>
      <c r="BH7" s="925"/>
      <c r="BI7" s="925"/>
      <c r="BJ7" s="925"/>
      <c r="BK7" s="925"/>
      <c r="BL7" s="925"/>
      <c r="BM7" s="925"/>
      <c r="BN7" s="925"/>
      <c r="BO7" s="925"/>
      <c r="BP7" s="925"/>
      <c r="BQ7" s="925"/>
      <c r="BR7" s="925"/>
      <c r="BS7" s="925"/>
      <c r="BT7" s="925"/>
      <c r="BU7" s="925"/>
      <c r="BV7" s="925"/>
      <c r="BW7" s="925"/>
      <c r="BX7" s="925"/>
      <c r="BY7" s="925"/>
      <c r="BZ7" s="925"/>
      <c r="CA7" s="925"/>
      <c r="CB7" s="925"/>
      <c r="CC7" s="925"/>
      <c r="CD7" s="925"/>
      <c r="CE7" s="925"/>
      <c r="CF7" s="925"/>
      <c r="CG7" s="925"/>
      <c r="CH7" s="925"/>
      <c r="CI7" s="925"/>
      <c r="CJ7" s="925"/>
      <c r="CK7" s="925"/>
      <c r="CL7" s="925"/>
      <c r="CM7" s="925"/>
      <c r="CN7" s="925"/>
      <c r="CO7" s="925"/>
      <c r="CP7" s="925"/>
      <c r="CQ7" s="925"/>
      <c r="CR7" s="925"/>
      <c r="CS7" s="925"/>
      <c r="CT7" s="925"/>
      <c r="CU7" s="925"/>
      <c r="CV7" s="925"/>
      <c r="CW7" s="925"/>
      <c r="CX7" s="925"/>
      <c r="CY7" s="925"/>
      <c r="CZ7" s="925"/>
      <c r="DA7" s="925"/>
      <c r="DB7" s="925"/>
      <c r="DC7" s="925"/>
      <c r="DD7" s="925"/>
      <c r="DE7" s="925"/>
      <c r="DF7" s="925"/>
      <c r="DG7" s="925"/>
      <c r="DH7" s="925"/>
      <c r="DI7" s="925"/>
      <c r="DJ7" s="925"/>
      <c r="DK7" s="925"/>
      <c r="DL7" s="925"/>
      <c r="DM7" s="925"/>
      <c r="DN7" s="925"/>
      <c r="DO7" s="925"/>
      <c r="DP7" s="925"/>
      <c r="DQ7" s="925"/>
      <c r="DR7" s="925"/>
      <c r="DS7" s="925"/>
      <c r="DT7" s="925"/>
      <c r="DU7" s="925"/>
      <c r="DV7" s="925"/>
      <c r="DW7" s="925"/>
      <c r="DX7" s="925"/>
      <c r="DY7" s="12"/>
    </row>
    <row r="8" spans="1:129" s="107" customFormat="1" ht="15" customHeight="1">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row>
    <row r="9" spans="1:129" ht="15" customHeight="1" thickBot="1">
      <c r="A9" s="26"/>
      <c r="B9" s="3" t="s">
        <v>4</v>
      </c>
      <c r="C9" s="2"/>
      <c r="D9" s="2"/>
      <c r="E9" s="2"/>
      <c r="F9" s="2"/>
      <c r="G9" s="2"/>
      <c r="H9" s="2"/>
      <c r="I9" s="2"/>
      <c r="J9" s="2"/>
      <c r="K9" s="2"/>
      <c r="L9" s="2"/>
      <c r="M9" s="2"/>
      <c r="N9" s="3" t="s">
        <v>5</v>
      </c>
      <c r="O9" s="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20"/>
      <c r="DA9" s="20"/>
      <c r="DB9" s="20"/>
      <c r="DC9" s="20"/>
      <c r="DD9" s="20"/>
      <c r="DE9" s="20"/>
      <c r="DF9" s="20"/>
      <c r="DG9" s="20"/>
      <c r="DH9" s="20"/>
      <c r="DI9" s="20"/>
      <c r="DJ9" s="20"/>
      <c r="DK9" s="20"/>
      <c r="DL9" s="20"/>
      <c r="DM9" s="20"/>
      <c r="DN9" s="20"/>
      <c r="DO9" s="20"/>
      <c r="DP9" s="20"/>
      <c r="DQ9" s="20"/>
      <c r="DR9" s="20"/>
      <c r="DS9" s="20"/>
      <c r="DT9" s="20"/>
      <c r="DU9" s="821" t="s">
        <v>3</v>
      </c>
      <c r="DV9" s="799"/>
      <c r="DW9" s="799"/>
      <c r="DX9" s="799"/>
      <c r="DY9" s="12"/>
    </row>
    <row r="10" spans="1:129" ht="15" customHeight="1" thickBot="1">
      <c r="A10" s="26"/>
      <c r="B10" s="680" t="str">
        <f>IF(Presentación!B10="","",Presentación!B10)</f>
        <v>Veracruz de Ignacio de la Llave</v>
      </c>
      <c r="C10" s="681"/>
      <c r="D10" s="681"/>
      <c r="E10" s="681"/>
      <c r="F10" s="681"/>
      <c r="G10" s="681"/>
      <c r="H10" s="681"/>
      <c r="I10" s="681"/>
      <c r="J10" s="681"/>
      <c r="K10" s="681"/>
      <c r="L10" s="682"/>
      <c r="M10" s="2"/>
      <c r="N10" s="680" t="str">
        <f>IF(Presentación!N10="","",Presentación!N10)</f>
        <v>230</v>
      </c>
      <c r="O10" s="682"/>
      <c r="P10" s="3"/>
      <c r="Q10" s="3"/>
      <c r="R10" s="3"/>
      <c r="S10" s="3"/>
      <c r="T10" s="3"/>
      <c r="U10" s="3"/>
      <c r="V10" s="3"/>
      <c r="W10" s="3"/>
      <c r="X10" s="3"/>
      <c r="Y10" s="3"/>
      <c r="Z10" s="3"/>
      <c r="AA10" s="3"/>
      <c r="AB10" s="3"/>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30"/>
      <c r="DV10" s="130"/>
      <c r="DW10" s="130"/>
      <c r="DX10" s="130"/>
      <c r="DY10" s="12"/>
    </row>
    <row r="11" spans="1:129" ht="15" customHeight="1">
      <c r="A11" s="26"/>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30"/>
      <c r="DV11" s="130"/>
      <c r="DW11" s="130"/>
      <c r="DX11" s="130"/>
      <c r="DY11" s="12"/>
    </row>
    <row r="12" spans="1:129" ht="15" customHeight="1">
      <c r="A12" s="13"/>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4"/>
      <c r="DA12" s="147"/>
      <c r="DB12" s="147"/>
      <c r="DC12" s="147"/>
      <c r="DD12" s="147"/>
      <c r="DE12" s="147"/>
      <c r="DF12" s="147"/>
      <c r="DG12" s="147"/>
      <c r="DH12" s="147"/>
      <c r="DI12" s="147"/>
      <c r="DJ12" s="147"/>
      <c r="DK12" s="147"/>
      <c r="DL12" s="147"/>
      <c r="DM12" s="147"/>
      <c r="DN12" s="147"/>
      <c r="DO12" s="147"/>
      <c r="DP12" s="147"/>
      <c r="DQ12" s="147"/>
      <c r="DR12" s="12"/>
      <c r="DS12" s="12"/>
      <c r="DT12" s="12"/>
      <c r="DU12" s="1025" t="s">
        <v>6366</v>
      </c>
      <c r="DV12" s="925"/>
      <c r="DW12" s="925"/>
      <c r="DX12" s="925"/>
      <c r="DY12" s="12"/>
    </row>
    <row r="13" spans="1:129" ht="15" customHeight="1">
      <c r="A13" s="13"/>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row>
    <row r="14" spans="1:129" ht="15" customHeight="1">
      <c r="A14" s="26"/>
      <c r="B14" s="935" t="s">
        <v>6342</v>
      </c>
      <c r="C14" s="817"/>
      <c r="D14" s="817"/>
      <c r="E14" s="817"/>
      <c r="F14" s="817"/>
      <c r="G14" s="817"/>
      <c r="H14" s="817"/>
      <c r="I14" s="817"/>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7"/>
      <c r="BA14" s="817"/>
      <c r="BB14" s="817"/>
      <c r="BC14" s="817"/>
      <c r="BD14" s="817"/>
      <c r="BE14" s="817"/>
      <c r="BF14" s="817"/>
      <c r="BG14" s="817"/>
      <c r="BH14" s="817"/>
      <c r="BI14" s="817"/>
      <c r="BJ14" s="817"/>
      <c r="BK14" s="817"/>
      <c r="BL14" s="817"/>
      <c r="BM14" s="817"/>
      <c r="BN14" s="817"/>
      <c r="BO14" s="817"/>
      <c r="BP14" s="817"/>
      <c r="BQ14" s="817"/>
      <c r="BR14" s="817"/>
      <c r="BS14" s="817"/>
      <c r="BT14" s="817"/>
      <c r="BU14" s="817"/>
      <c r="BV14" s="817"/>
      <c r="BW14" s="817"/>
      <c r="BX14" s="817"/>
      <c r="BY14" s="817"/>
      <c r="BZ14" s="817"/>
      <c r="CA14" s="817"/>
      <c r="CB14" s="817"/>
      <c r="CC14" s="817"/>
      <c r="CD14" s="817"/>
      <c r="CE14" s="817"/>
      <c r="CF14" s="817"/>
      <c r="CG14" s="817"/>
      <c r="CH14" s="817"/>
      <c r="CI14" s="817"/>
      <c r="CJ14" s="817"/>
      <c r="CK14" s="817"/>
      <c r="CL14" s="817"/>
      <c r="CM14" s="817"/>
      <c r="CN14" s="817"/>
      <c r="CO14" s="817"/>
      <c r="CP14" s="817"/>
      <c r="CQ14" s="817"/>
      <c r="CR14" s="817"/>
      <c r="CS14" s="817"/>
      <c r="CT14" s="817"/>
      <c r="CU14" s="817"/>
      <c r="CV14" s="817"/>
      <c r="CW14" s="817"/>
      <c r="CX14" s="817"/>
      <c r="CY14" s="817"/>
      <c r="CZ14" s="817"/>
      <c r="DA14" s="817"/>
      <c r="DB14" s="817"/>
      <c r="DC14" s="817"/>
      <c r="DD14" s="817"/>
      <c r="DE14" s="817"/>
      <c r="DF14" s="817"/>
      <c r="DG14" s="817"/>
      <c r="DH14" s="817"/>
      <c r="DI14" s="817"/>
      <c r="DJ14" s="817"/>
      <c r="DK14" s="817"/>
      <c r="DL14" s="817"/>
      <c r="DM14" s="817"/>
      <c r="DN14" s="817"/>
      <c r="DO14" s="817"/>
      <c r="DP14" s="817"/>
      <c r="DQ14" s="817"/>
      <c r="DR14" s="817"/>
      <c r="DS14" s="817"/>
      <c r="DT14" s="817"/>
      <c r="DU14" s="817"/>
      <c r="DV14" s="817"/>
      <c r="DW14" s="817"/>
      <c r="DX14" s="813"/>
      <c r="DY14" s="12"/>
    </row>
    <row r="15" spans="1:129" ht="15" customHeight="1">
      <c r="A15" s="11"/>
      <c r="B15" s="131"/>
      <c r="C15" s="815" t="s">
        <v>6367</v>
      </c>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5"/>
      <c r="BN15" s="925"/>
      <c r="BO15" s="925"/>
      <c r="BP15" s="925"/>
      <c r="BQ15" s="925"/>
      <c r="BR15" s="925"/>
      <c r="BS15" s="925"/>
      <c r="BT15" s="925"/>
      <c r="BU15" s="925"/>
      <c r="BV15" s="925"/>
      <c r="BW15" s="925"/>
      <c r="BX15" s="925"/>
      <c r="BY15" s="925"/>
      <c r="BZ15" s="925"/>
      <c r="CA15" s="925"/>
      <c r="CB15" s="925"/>
      <c r="CC15" s="925"/>
      <c r="CD15" s="925"/>
      <c r="CE15" s="925"/>
      <c r="CF15" s="925"/>
      <c r="CG15" s="925"/>
      <c r="CH15" s="925"/>
      <c r="CI15" s="925"/>
      <c r="CJ15" s="925"/>
      <c r="CK15" s="925"/>
      <c r="CL15" s="925"/>
      <c r="CM15" s="925"/>
      <c r="CN15" s="925"/>
      <c r="CO15" s="925"/>
      <c r="CP15" s="925"/>
      <c r="CQ15" s="925"/>
      <c r="CR15" s="925"/>
      <c r="CS15" s="925"/>
      <c r="CT15" s="925"/>
      <c r="CU15" s="925"/>
      <c r="CV15" s="925"/>
      <c r="CW15" s="925"/>
      <c r="CX15" s="925"/>
      <c r="CY15" s="925"/>
      <c r="CZ15" s="925"/>
      <c r="DA15" s="925"/>
      <c r="DB15" s="925"/>
      <c r="DC15" s="925"/>
      <c r="DD15" s="925"/>
      <c r="DE15" s="925"/>
      <c r="DF15" s="925"/>
      <c r="DG15" s="925"/>
      <c r="DH15" s="925"/>
      <c r="DI15" s="925"/>
      <c r="DJ15" s="925"/>
      <c r="DK15" s="925"/>
      <c r="DL15" s="925"/>
      <c r="DM15" s="925"/>
      <c r="DN15" s="925"/>
      <c r="DO15" s="925"/>
      <c r="DP15" s="925"/>
      <c r="DQ15" s="925"/>
      <c r="DR15" s="925"/>
      <c r="DS15" s="925"/>
      <c r="DT15" s="925"/>
      <c r="DU15" s="925"/>
      <c r="DV15" s="925"/>
      <c r="DW15" s="925"/>
      <c r="DX15" s="769"/>
      <c r="DY15" s="12"/>
    </row>
    <row r="16" spans="1:129" ht="15" customHeight="1">
      <c r="A16" s="11"/>
      <c r="B16" s="131"/>
      <c r="C16" s="823" t="s">
        <v>6368</v>
      </c>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c r="AL16" s="925"/>
      <c r="AM16" s="925"/>
      <c r="AN16" s="925"/>
      <c r="AO16" s="925"/>
      <c r="AP16" s="925"/>
      <c r="AQ16" s="925"/>
      <c r="AR16" s="925"/>
      <c r="AS16" s="925"/>
      <c r="AT16" s="925"/>
      <c r="AU16" s="925"/>
      <c r="AV16" s="925"/>
      <c r="AW16" s="925"/>
      <c r="AX16" s="925"/>
      <c r="AY16" s="925"/>
      <c r="AZ16" s="925"/>
      <c r="BA16" s="925"/>
      <c r="BB16" s="925"/>
      <c r="BC16" s="925"/>
      <c r="BD16" s="925"/>
      <c r="BE16" s="925"/>
      <c r="BF16" s="925"/>
      <c r="BG16" s="925"/>
      <c r="BH16" s="925"/>
      <c r="BI16" s="925"/>
      <c r="BJ16" s="925"/>
      <c r="BK16" s="925"/>
      <c r="BL16" s="925"/>
      <c r="BM16" s="925"/>
      <c r="BN16" s="925"/>
      <c r="BO16" s="925"/>
      <c r="BP16" s="925"/>
      <c r="BQ16" s="925"/>
      <c r="BR16" s="925"/>
      <c r="BS16" s="925"/>
      <c r="BT16" s="925"/>
      <c r="BU16" s="925"/>
      <c r="BV16" s="925"/>
      <c r="BW16" s="925"/>
      <c r="BX16" s="925"/>
      <c r="BY16" s="925"/>
      <c r="BZ16" s="925"/>
      <c r="CA16" s="925"/>
      <c r="CB16" s="925"/>
      <c r="CC16" s="925"/>
      <c r="CD16" s="925"/>
      <c r="CE16" s="925"/>
      <c r="CF16" s="925"/>
      <c r="CG16" s="925"/>
      <c r="CH16" s="925"/>
      <c r="CI16" s="925"/>
      <c r="CJ16" s="925"/>
      <c r="CK16" s="925"/>
      <c r="CL16" s="925"/>
      <c r="CM16" s="925"/>
      <c r="CN16" s="925"/>
      <c r="CO16" s="925"/>
      <c r="CP16" s="925"/>
      <c r="CQ16" s="925"/>
      <c r="CR16" s="925"/>
      <c r="CS16" s="925"/>
      <c r="CT16" s="925"/>
      <c r="CU16" s="925"/>
      <c r="CV16" s="925"/>
      <c r="CW16" s="925"/>
      <c r="CX16" s="925"/>
      <c r="CY16" s="925"/>
      <c r="CZ16" s="925"/>
      <c r="DA16" s="925"/>
      <c r="DB16" s="925"/>
      <c r="DC16" s="925"/>
      <c r="DD16" s="925"/>
      <c r="DE16" s="925"/>
      <c r="DF16" s="925"/>
      <c r="DG16" s="925"/>
      <c r="DH16" s="925"/>
      <c r="DI16" s="925"/>
      <c r="DJ16" s="925"/>
      <c r="DK16" s="925"/>
      <c r="DL16" s="925"/>
      <c r="DM16" s="925"/>
      <c r="DN16" s="925"/>
      <c r="DO16" s="925"/>
      <c r="DP16" s="925"/>
      <c r="DQ16" s="925"/>
      <c r="DR16" s="925"/>
      <c r="DS16" s="925"/>
      <c r="DT16" s="925"/>
      <c r="DU16" s="925"/>
      <c r="DV16" s="925"/>
      <c r="DW16" s="925"/>
      <c r="DX16" s="769"/>
      <c r="DY16" s="12"/>
    </row>
    <row r="17" spans="1:145" ht="15" customHeight="1">
      <c r="A17" s="11"/>
      <c r="B17" s="131"/>
      <c r="C17" s="823" t="s">
        <v>6369</v>
      </c>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925"/>
      <c r="AT17" s="925"/>
      <c r="AU17" s="925"/>
      <c r="AV17" s="925"/>
      <c r="AW17" s="925"/>
      <c r="AX17" s="925"/>
      <c r="AY17" s="925"/>
      <c r="AZ17" s="925"/>
      <c r="BA17" s="925"/>
      <c r="BB17" s="925"/>
      <c r="BC17" s="925"/>
      <c r="BD17" s="925"/>
      <c r="BE17" s="925"/>
      <c r="BF17" s="925"/>
      <c r="BG17" s="925"/>
      <c r="BH17" s="925"/>
      <c r="BI17" s="925"/>
      <c r="BJ17" s="925"/>
      <c r="BK17" s="925"/>
      <c r="BL17" s="925"/>
      <c r="BM17" s="925"/>
      <c r="BN17" s="925"/>
      <c r="BO17" s="925"/>
      <c r="BP17" s="925"/>
      <c r="BQ17" s="925"/>
      <c r="BR17" s="925"/>
      <c r="BS17" s="925"/>
      <c r="BT17" s="925"/>
      <c r="BU17" s="925"/>
      <c r="BV17" s="925"/>
      <c r="BW17" s="925"/>
      <c r="BX17" s="925"/>
      <c r="BY17" s="925"/>
      <c r="BZ17" s="925"/>
      <c r="CA17" s="925"/>
      <c r="CB17" s="925"/>
      <c r="CC17" s="925"/>
      <c r="CD17" s="925"/>
      <c r="CE17" s="925"/>
      <c r="CF17" s="925"/>
      <c r="CG17" s="925"/>
      <c r="CH17" s="925"/>
      <c r="CI17" s="925"/>
      <c r="CJ17" s="925"/>
      <c r="CK17" s="925"/>
      <c r="CL17" s="925"/>
      <c r="CM17" s="925"/>
      <c r="CN17" s="925"/>
      <c r="CO17" s="925"/>
      <c r="CP17" s="925"/>
      <c r="CQ17" s="925"/>
      <c r="CR17" s="925"/>
      <c r="CS17" s="925"/>
      <c r="CT17" s="925"/>
      <c r="CU17" s="925"/>
      <c r="CV17" s="925"/>
      <c r="CW17" s="925"/>
      <c r="CX17" s="925"/>
      <c r="CY17" s="925"/>
      <c r="CZ17" s="925"/>
      <c r="DA17" s="925"/>
      <c r="DB17" s="925"/>
      <c r="DC17" s="925"/>
      <c r="DD17" s="925"/>
      <c r="DE17" s="925"/>
      <c r="DF17" s="925"/>
      <c r="DG17" s="925"/>
      <c r="DH17" s="925"/>
      <c r="DI17" s="925"/>
      <c r="DJ17" s="925"/>
      <c r="DK17" s="925"/>
      <c r="DL17" s="925"/>
      <c r="DM17" s="925"/>
      <c r="DN17" s="925"/>
      <c r="DO17" s="925"/>
      <c r="DP17" s="925"/>
      <c r="DQ17" s="925"/>
      <c r="DR17" s="925"/>
      <c r="DS17" s="925"/>
      <c r="DT17" s="925"/>
      <c r="DU17" s="925"/>
      <c r="DV17" s="925"/>
      <c r="DW17" s="925"/>
      <c r="DX17" s="769"/>
      <c r="DY17" s="12"/>
    </row>
    <row r="18" spans="1:145" ht="15" customHeight="1">
      <c r="A18" s="11"/>
      <c r="B18" s="131"/>
      <c r="C18" s="823" t="s">
        <v>6370</v>
      </c>
      <c r="D18" s="925"/>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c r="AN18" s="925"/>
      <c r="AO18" s="925"/>
      <c r="AP18" s="925"/>
      <c r="AQ18" s="925"/>
      <c r="AR18" s="925"/>
      <c r="AS18" s="925"/>
      <c r="AT18" s="925"/>
      <c r="AU18" s="925"/>
      <c r="AV18" s="925"/>
      <c r="AW18" s="925"/>
      <c r="AX18" s="925"/>
      <c r="AY18" s="925"/>
      <c r="AZ18" s="925"/>
      <c r="BA18" s="925"/>
      <c r="BB18" s="925"/>
      <c r="BC18" s="925"/>
      <c r="BD18" s="925"/>
      <c r="BE18" s="925"/>
      <c r="BF18" s="925"/>
      <c r="BG18" s="925"/>
      <c r="BH18" s="925"/>
      <c r="BI18" s="925"/>
      <c r="BJ18" s="925"/>
      <c r="BK18" s="925"/>
      <c r="BL18" s="925"/>
      <c r="BM18" s="925"/>
      <c r="BN18" s="925"/>
      <c r="BO18" s="925"/>
      <c r="BP18" s="925"/>
      <c r="BQ18" s="925"/>
      <c r="BR18" s="925"/>
      <c r="BS18" s="925"/>
      <c r="BT18" s="925"/>
      <c r="BU18" s="925"/>
      <c r="BV18" s="925"/>
      <c r="BW18" s="925"/>
      <c r="BX18" s="925"/>
      <c r="BY18" s="925"/>
      <c r="BZ18" s="925"/>
      <c r="CA18" s="925"/>
      <c r="CB18" s="925"/>
      <c r="CC18" s="925"/>
      <c r="CD18" s="925"/>
      <c r="CE18" s="925"/>
      <c r="CF18" s="925"/>
      <c r="CG18" s="925"/>
      <c r="CH18" s="925"/>
      <c r="CI18" s="925"/>
      <c r="CJ18" s="925"/>
      <c r="CK18" s="925"/>
      <c r="CL18" s="925"/>
      <c r="CM18" s="925"/>
      <c r="CN18" s="925"/>
      <c r="CO18" s="925"/>
      <c r="CP18" s="925"/>
      <c r="CQ18" s="925"/>
      <c r="CR18" s="925"/>
      <c r="CS18" s="925"/>
      <c r="CT18" s="925"/>
      <c r="CU18" s="925"/>
      <c r="CV18" s="925"/>
      <c r="CW18" s="925"/>
      <c r="CX18" s="925"/>
      <c r="CY18" s="925"/>
      <c r="CZ18" s="925"/>
      <c r="DA18" s="925"/>
      <c r="DB18" s="925"/>
      <c r="DC18" s="925"/>
      <c r="DD18" s="925"/>
      <c r="DE18" s="925"/>
      <c r="DF18" s="925"/>
      <c r="DG18" s="925"/>
      <c r="DH18" s="925"/>
      <c r="DI18" s="925"/>
      <c r="DJ18" s="925"/>
      <c r="DK18" s="925"/>
      <c r="DL18" s="925"/>
      <c r="DM18" s="925"/>
      <c r="DN18" s="925"/>
      <c r="DO18" s="925"/>
      <c r="DP18" s="925"/>
      <c r="DQ18" s="925"/>
      <c r="DR18" s="925"/>
      <c r="DS18" s="925"/>
      <c r="DT18" s="925"/>
      <c r="DU18" s="925"/>
      <c r="DV18" s="925"/>
      <c r="DW18" s="925"/>
      <c r="DX18" s="769"/>
      <c r="DY18" s="12"/>
    </row>
    <row r="19" spans="1:145" ht="15" customHeight="1">
      <c r="A19" s="11"/>
      <c r="B19" s="132"/>
      <c r="C19" s="939" t="s">
        <v>6371</v>
      </c>
      <c r="D19" s="781"/>
      <c r="E19" s="781"/>
      <c r="F19" s="781"/>
      <c r="G19" s="781"/>
      <c r="H19" s="781"/>
      <c r="I19" s="781"/>
      <c r="J19" s="781"/>
      <c r="K19" s="781"/>
      <c r="L19" s="781"/>
      <c r="M19" s="781"/>
      <c r="N19" s="781"/>
      <c r="O19" s="781"/>
      <c r="P19" s="781"/>
      <c r="Q19" s="781"/>
      <c r="R19" s="781"/>
      <c r="S19" s="781"/>
      <c r="T19" s="781"/>
      <c r="U19" s="781"/>
      <c r="V19" s="781"/>
      <c r="W19" s="781"/>
      <c r="X19" s="781"/>
      <c r="Y19" s="781"/>
      <c r="Z19" s="781"/>
      <c r="AA19" s="781"/>
      <c r="AB19" s="781"/>
      <c r="AC19" s="781"/>
      <c r="AD19" s="781"/>
      <c r="AE19" s="781"/>
      <c r="AF19" s="781"/>
      <c r="AG19" s="781"/>
      <c r="AH19" s="781"/>
      <c r="AI19" s="781"/>
      <c r="AJ19" s="781"/>
      <c r="AK19" s="781"/>
      <c r="AL19" s="781"/>
      <c r="AM19" s="781"/>
      <c r="AN19" s="781"/>
      <c r="AO19" s="781"/>
      <c r="AP19" s="781"/>
      <c r="AQ19" s="781"/>
      <c r="AR19" s="781"/>
      <c r="AS19" s="781"/>
      <c r="AT19" s="781"/>
      <c r="AU19" s="781"/>
      <c r="AV19" s="781"/>
      <c r="AW19" s="781"/>
      <c r="AX19" s="781"/>
      <c r="AY19" s="781"/>
      <c r="AZ19" s="781"/>
      <c r="BA19" s="781"/>
      <c r="BB19" s="781"/>
      <c r="BC19" s="781"/>
      <c r="BD19" s="781"/>
      <c r="BE19" s="781"/>
      <c r="BF19" s="781"/>
      <c r="BG19" s="781"/>
      <c r="BH19" s="781"/>
      <c r="BI19" s="781"/>
      <c r="BJ19" s="781"/>
      <c r="BK19" s="781"/>
      <c r="BL19" s="781"/>
      <c r="BM19" s="781"/>
      <c r="BN19" s="781"/>
      <c r="BO19" s="781"/>
      <c r="BP19" s="781"/>
      <c r="BQ19" s="781"/>
      <c r="BR19" s="781"/>
      <c r="BS19" s="781"/>
      <c r="BT19" s="781"/>
      <c r="BU19" s="781"/>
      <c r="BV19" s="781"/>
      <c r="BW19" s="781"/>
      <c r="BX19" s="781"/>
      <c r="BY19" s="781"/>
      <c r="BZ19" s="781"/>
      <c r="CA19" s="781"/>
      <c r="CB19" s="781"/>
      <c r="CC19" s="781"/>
      <c r="CD19" s="781"/>
      <c r="CE19" s="781"/>
      <c r="CF19" s="781"/>
      <c r="CG19" s="781"/>
      <c r="CH19" s="781"/>
      <c r="CI19" s="781"/>
      <c r="CJ19" s="781"/>
      <c r="CK19" s="781"/>
      <c r="CL19" s="781"/>
      <c r="CM19" s="781"/>
      <c r="CN19" s="781"/>
      <c r="CO19" s="781"/>
      <c r="CP19" s="781"/>
      <c r="CQ19" s="781"/>
      <c r="CR19" s="781"/>
      <c r="CS19" s="781"/>
      <c r="CT19" s="781"/>
      <c r="CU19" s="781"/>
      <c r="CV19" s="781"/>
      <c r="CW19" s="781"/>
      <c r="CX19" s="781"/>
      <c r="CY19" s="781"/>
      <c r="CZ19" s="781"/>
      <c r="DA19" s="781"/>
      <c r="DB19" s="781"/>
      <c r="DC19" s="781"/>
      <c r="DD19" s="781"/>
      <c r="DE19" s="781"/>
      <c r="DF19" s="781"/>
      <c r="DG19" s="781"/>
      <c r="DH19" s="781"/>
      <c r="DI19" s="781"/>
      <c r="DJ19" s="781"/>
      <c r="DK19" s="781"/>
      <c r="DL19" s="781"/>
      <c r="DM19" s="781"/>
      <c r="DN19" s="781"/>
      <c r="DO19" s="781"/>
      <c r="DP19" s="781"/>
      <c r="DQ19" s="781"/>
      <c r="DR19" s="781"/>
      <c r="DS19" s="781"/>
      <c r="DT19" s="781"/>
      <c r="DU19" s="781"/>
      <c r="DV19" s="781"/>
      <c r="DW19" s="781"/>
      <c r="DX19" s="782"/>
      <c r="DY19" s="12"/>
    </row>
    <row r="20" spans="1:145" ht="15" customHeight="1">
      <c r="A20" s="26"/>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row>
    <row r="21" spans="1:145" ht="15" customHeight="1">
      <c r="A21" s="12"/>
      <c r="B21" s="12"/>
      <c r="C21" s="820" t="s">
        <v>6051</v>
      </c>
      <c r="D21" s="817"/>
      <c r="E21" s="817"/>
      <c r="F21" s="817"/>
      <c r="G21" s="813"/>
      <c r="H21" s="820" t="s">
        <v>5094</v>
      </c>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c r="AP21" s="723"/>
      <c r="AQ21" s="723"/>
      <c r="AR21" s="723"/>
      <c r="AS21" s="723"/>
      <c r="AT21" s="723"/>
      <c r="AU21" s="723"/>
      <c r="AV21" s="723"/>
      <c r="AW21" s="723"/>
      <c r="AX21" s="723"/>
      <c r="AY21" s="723"/>
      <c r="AZ21" s="723"/>
      <c r="BA21" s="723"/>
      <c r="BB21" s="723"/>
      <c r="BC21" s="723"/>
      <c r="BD21" s="723"/>
      <c r="BE21" s="723"/>
      <c r="BF21" s="723"/>
      <c r="BG21" s="723"/>
      <c r="BH21" s="723"/>
      <c r="BI21" s="723"/>
      <c r="BJ21" s="723"/>
      <c r="BK21" s="723"/>
      <c r="BL21" s="723"/>
      <c r="BM21" s="723"/>
      <c r="BN21" s="723"/>
      <c r="BO21" s="723"/>
      <c r="BP21" s="723"/>
      <c r="BQ21" s="723"/>
      <c r="BR21" s="723"/>
      <c r="BS21" s="723"/>
      <c r="BT21" s="723"/>
      <c r="BU21" s="723"/>
      <c r="BV21" s="723"/>
      <c r="BW21" s="723"/>
      <c r="BX21" s="723"/>
      <c r="BY21" s="723"/>
      <c r="BZ21" s="723"/>
      <c r="CA21" s="723"/>
      <c r="CB21" s="723"/>
      <c r="CC21" s="723"/>
      <c r="CD21" s="723"/>
      <c r="CE21" s="723"/>
      <c r="CF21" s="723"/>
      <c r="CG21" s="723"/>
      <c r="CH21" s="723"/>
      <c r="CI21" s="723"/>
      <c r="CJ21" s="723"/>
      <c r="CK21" s="723"/>
      <c r="CL21" s="723"/>
      <c r="CM21" s="723"/>
      <c r="CN21" s="723"/>
      <c r="CO21" s="723"/>
      <c r="CP21" s="723"/>
      <c r="CQ21" s="723"/>
      <c r="CR21" s="723"/>
      <c r="CS21" s="723"/>
      <c r="CT21" s="723"/>
      <c r="CU21" s="723"/>
      <c r="CV21" s="723"/>
      <c r="CW21" s="723"/>
      <c r="CX21" s="723"/>
      <c r="CY21" s="723"/>
      <c r="CZ21" s="723"/>
      <c r="DA21" s="723"/>
      <c r="DB21" s="723"/>
      <c r="DC21" s="723"/>
      <c r="DD21" s="723"/>
      <c r="DE21" s="723"/>
      <c r="DF21" s="723"/>
      <c r="DG21" s="723"/>
      <c r="DH21" s="723"/>
      <c r="DI21" s="723"/>
      <c r="DJ21" s="723"/>
      <c r="DK21" s="723"/>
      <c r="DL21" s="723"/>
      <c r="DM21" s="723"/>
      <c r="DN21" s="723"/>
      <c r="DO21" s="723"/>
      <c r="DP21" s="723"/>
      <c r="DQ21" s="723"/>
      <c r="DR21" s="723"/>
      <c r="DS21" s="723"/>
      <c r="DT21" s="723"/>
      <c r="DU21" s="723"/>
      <c r="DV21" s="723"/>
      <c r="DW21" s="724"/>
      <c r="DX21" s="812" t="s">
        <v>6372</v>
      </c>
      <c r="DY21" s="12"/>
    </row>
    <row r="22" spans="1:145" ht="240" customHeight="1">
      <c r="A22" s="12"/>
      <c r="B22" s="12"/>
      <c r="C22" s="883"/>
      <c r="D22" s="678"/>
      <c r="E22" s="678"/>
      <c r="F22" s="678"/>
      <c r="G22" s="769"/>
      <c r="H22" s="467" t="str">
        <f>IF(CNGE_2026_M1_Secc1_Sub1!$D41="","",CNGE_2026_M1_Secc1_Sub1!$D41)</f>
        <v/>
      </c>
      <c r="I22" s="467" t="str">
        <f>IF(CNGE_2026_M1_Secc1_Sub1!$D42="","",CNGE_2026_M1_Secc1_Sub1!$D42)</f>
        <v/>
      </c>
      <c r="J22" s="467" t="str">
        <f>IF(CNGE_2026_M1_Secc1_Sub1!$D43="","",CNGE_2026_M1_Secc1_Sub1!$D43)</f>
        <v/>
      </c>
      <c r="K22" s="467" t="str">
        <f>IF(CNGE_2026_M1_Secc1_Sub1!$D44="","",CNGE_2026_M1_Secc1_Sub1!$D44)</f>
        <v/>
      </c>
      <c r="L22" s="467" t="str">
        <f>IF(CNGE_2026_M1_Secc1_Sub1!$D45="","",CNGE_2026_M1_Secc1_Sub1!$D45)</f>
        <v/>
      </c>
      <c r="M22" s="467" t="str">
        <f>IF(CNGE_2026_M1_Secc1_Sub1!$D46="","",CNGE_2026_M1_Secc1_Sub1!$D46)</f>
        <v/>
      </c>
      <c r="N22" s="467" t="str">
        <f>IF(CNGE_2026_M1_Secc1_Sub1!$D47="","",CNGE_2026_M1_Secc1_Sub1!$D47)</f>
        <v/>
      </c>
      <c r="O22" s="467" t="str">
        <f>IF(CNGE_2026_M1_Secc1_Sub1!$D48="","",CNGE_2026_M1_Secc1_Sub1!$D48)</f>
        <v/>
      </c>
      <c r="P22" s="467" t="str">
        <f>IF(CNGE_2026_M1_Secc1_Sub1!$D49="","",CNGE_2026_M1_Secc1_Sub1!$D49)</f>
        <v/>
      </c>
      <c r="Q22" s="467" t="str">
        <f>IF(CNGE_2026_M1_Secc1_Sub1!$D50="","",CNGE_2026_M1_Secc1_Sub1!$D50)</f>
        <v/>
      </c>
      <c r="R22" s="467" t="str">
        <f>IF(CNGE_2026_M1_Secc1_Sub1!$D51="","",CNGE_2026_M1_Secc1_Sub1!$D51)</f>
        <v/>
      </c>
      <c r="S22" s="467" t="str">
        <f>IF(CNGE_2026_M1_Secc1_Sub1!$D52="","",CNGE_2026_M1_Secc1_Sub1!$D52)</f>
        <v/>
      </c>
      <c r="T22" s="467" t="str">
        <f>IF(CNGE_2026_M1_Secc1_Sub1!$D53="","",CNGE_2026_M1_Secc1_Sub1!$D53)</f>
        <v/>
      </c>
      <c r="U22" s="467" t="str">
        <f>IF(CNGE_2026_M1_Secc1_Sub1!$D54="","",CNGE_2026_M1_Secc1_Sub1!$D54)</f>
        <v/>
      </c>
      <c r="V22" s="467" t="str">
        <f>IF(CNGE_2026_M1_Secc1_Sub1!$D55="","",CNGE_2026_M1_Secc1_Sub1!$D55)</f>
        <v/>
      </c>
      <c r="W22" s="467" t="str">
        <f>IF(CNGE_2026_M1_Secc1_Sub1!$D56="","",CNGE_2026_M1_Secc1_Sub1!$D56)</f>
        <v/>
      </c>
      <c r="X22" s="467" t="str">
        <f>IF(CNGE_2026_M1_Secc1_Sub1!$D57="","",CNGE_2026_M1_Secc1_Sub1!$D57)</f>
        <v/>
      </c>
      <c r="Y22" s="467" t="str">
        <f>IF(CNGE_2026_M1_Secc1_Sub1!$D58="","",CNGE_2026_M1_Secc1_Sub1!$D58)</f>
        <v/>
      </c>
      <c r="Z22" s="467" t="str">
        <f>IF(CNGE_2026_M1_Secc1_Sub1!$D59="","",CNGE_2026_M1_Secc1_Sub1!$D59)</f>
        <v/>
      </c>
      <c r="AA22" s="467" t="str">
        <f>IF(CNGE_2026_M1_Secc1_Sub1!$D60="","",CNGE_2026_M1_Secc1_Sub1!$D60)</f>
        <v/>
      </c>
      <c r="AB22" s="467" t="str">
        <f>IF(CNGE_2026_M1_Secc1_Sub1!$D61="","",CNGE_2026_M1_Secc1_Sub1!$D61)</f>
        <v/>
      </c>
      <c r="AC22" s="467" t="str">
        <f>IF(CNGE_2026_M1_Secc1_Sub1!$D62="","",CNGE_2026_M1_Secc1_Sub1!$D62)</f>
        <v/>
      </c>
      <c r="AD22" s="467" t="str">
        <f>IF(CNGE_2026_M1_Secc1_Sub1!$D63="","",CNGE_2026_M1_Secc1_Sub1!$D63)</f>
        <v/>
      </c>
      <c r="AE22" s="467" t="str">
        <f>IF(CNGE_2026_M1_Secc1_Sub1!$D64="","",CNGE_2026_M1_Secc1_Sub1!$D64)</f>
        <v/>
      </c>
      <c r="AF22" s="467" t="str">
        <f>IF(CNGE_2026_M1_Secc1_Sub1!$D65="","",CNGE_2026_M1_Secc1_Sub1!$D65)</f>
        <v/>
      </c>
      <c r="AG22" s="467" t="str">
        <f>IF(CNGE_2026_M1_Secc1_Sub1!$D66="","",CNGE_2026_M1_Secc1_Sub1!$D66)</f>
        <v/>
      </c>
      <c r="AH22" s="467" t="str">
        <f>IF(CNGE_2026_M1_Secc1_Sub1!$D67="","",CNGE_2026_M1_Secc1_Sub1!$D67)</f>
        <v/>
      </c>
      <c r="AI22" s="467" t="str">
        <f>IF(CNGE_2026_M1_Secc1_Sub1!$D68="","",CNGE_2026_M1_Secc1_Sub1!$D68)</f>
        <v/>
      </c>
      <c r="AJ22" s="467" t="str">
        <f>IF(CNGE_2026_M1_Secc1_Sub1!$D69="","",CNGE_2026_M1_Secc1_Sub1!$D69)</f>
        <v/>
      </c>
      <c r="AK22" s="467" t="str">
        <f>IF(CNGE_2026_M1_Secc1_Sub1!$D70="","",CNGE_2026_M1_Secc1_Sub1!$D70)</f>
        <v/>
      </c>
      <c r="AL22" s="467" t="str">
        <f>IF(CNGE_2026_M1_Secc1_Sub1!$D71="","",CNGE_2026_M1_Secc1_Sub1!$D71)</f>
        <v/>
      </c>
      <c r="AM22" s="467" t="str">
        <f>IF(CNGE_2026_M1_Secc1_Sub1!$D72="","",CNGE_2026_M1_Secc1_Sub1!$D72)</f>
        <v/>
      </c>
      <c r="AN22" s="467" t="str">
        <f>IF(CNGE_2026_M1_Secc1_Sub1!$D73="","",CNGE_2026_M1_Secc1_Sub1!$D73)</f>
        <v/>
      </c>
      <c r="AO22" s="467" t="str">
        <f>IF(CNGE_2026_M1_Secc1_Sub1!$D74="","",CNGE_2026_M1_Secc1_Sub1!$D74)</f>
        <v/>
      </c>
      <c r="AP22" s="467" t="str">
        <f>IF(CNGE_2026_M1_Secc1_Sub1!$D75="","",CNGE_2026_M1_Secc1_Sub1!$D75)</f>
        <v/>
      </c>
      <c r="AQ22" s="467" t="str">
        <f>IF(CNGE_2026_M1_Secc1_Sub1!$D76="","",CNGE_2026_M1_Secc1_Sub1!$D76)</f>
        <v/>
      </c>
      <c r="AR22" s="467" t="str">
        <f>IF(CNGE_2026_M1_Secc1_Sub1!$D77="","",CNGE_2026_M1_Secc1_Sub1!$D77)</f>
        <v/>
      </c>
      <c r="AS22" s="467" t="str">
        <f>IF(CNGE_2026_M1_Secc1_Sub1!$D78="","",CNGE_2026_M1_Secc1_Sub1!$D78)</f>
        <v/>
      </c>
      <c r="AT22" s="467" t="str">
        <f>IF(CNGE_2026_M1_Secc1_Sub1!$D79="","",CNGE_2026_M1_Secc1_Sub1!$D79)</f>
        <v/>
      </c>
      <c r="AU22" s="467" t="str">
        <f>IF(CNGE_2026_M1_Secc1_Sub1!$D80="","",CNGE_2026_M1_Secc1_Sub1!$D80)</f>
        <v/>
      </c>
      <c r="AV22" s="467" t="str">
        <f>IF(CNGE_2026_M1_Secc1_Sub1!$D81="","",CNGE_2026_M1_Secc1_Sub1!$D81)</f>
        <v/>
      </c>
      <c r="AW22" s="467" t="str">
        <f>IF(CNGE_2026_M1_Secc1_Sub1!$D82="","",CNGE_2026_M1_Secc1_Sub1!$D82)</f>
        <v/>
      </c>
      <c r="AX22" s="467" t="str">
        <f>IF(CNGE_2026_M1_Secc1_Sub1!$D83="","",CNGE_2026_M1_Secc1_Sub1!$D83)</f>
        <v/>
      </c>
      <c r="AY22" s="467" t="str">
        <f>IF(CNGE_2026_M1_Secc1_Sub1!$D84="","",CNGE_2026_M1_Secc1_Sub1!$D84)</f>
        <v/>
      </c>
      <c r="AZ22" s="467" t="str">
        <f>IF(CNGE_2026_M1_Secc1_Sub1!$D85="","",CNGE_2026_M1_Secc1_Sub1!$D85)</f>
        <v/>
      </c>
      <c r="BA22" s="467" t="str">
        <f>IF(CNGE_2026_M1_Secc1_Sub1!$D86="","",CNGE_2026_M1_Secc1_Sub1!$D86)</f>
        <v/>
      </c>
      <c r="BB22" s="467" t="str">
        <f>IF(CNGE_2026_M1_Secc1_Sub1!$D87="","",CNGE_2026_M1_Secc1_Sub1!$D87)</f>
        <v/>
      </c>
      <c r="BC22" s="467" t="str">
        <f>IF(CNGE_2026_M1_Secc1_Sub1!$D88="","",CNGE_2026_M1_Secc1_Sub1!$D88)</f>
        <v/>
      </c>
      <c r="BD22" s="467" t="str">
        <f>IF(CNGE_2026_M1_Secc1_Sub1!$D89="","",CNGE_2026_M1_Secc1_Sub1!$D89)</f>
        <v/>
      </c>
      <c r="BE22" s="467" t="str">
        <f>IF(CNGE_2026_M1_Secc1_Sub1!$D90="","",CNGE_2026_M1_Secc1_Sub1!$D90)</f>
        <v/>
      </c>
      <c r="BF22" s="467" t="str">
        <f>IF(CNGE_2026_M1_Secc1_Sub1!$D91="","",CNGE_2026_M1_Secc1_Sub1!$D91)</f>
        <v/>
      </c>
      <c r="BG22" s="467" t="str">
        <f>IF(CNGE_2026_M1_Secc1_Sub1!$D92="","",CNGE_2026_M1_Secc1_Sub1!$D92)</f>
        <v/>
      </c>
      <c r="BH22" s="467" t="str">
        <f>IF(CNGE_2026_M1_Secc1_Sub1!$D93="","",CNGE_2026_M1_Secc1_Sub1!$D93)</f>
        <v/>
      </c>
      <c r="BI22" s="467" t="str">
        <f>IF(CNGE_2026_M1_Secc1_Sub1!$D94="","",CNGE_2026_M1_Secc1_Sub1!$D94)</f>
        <v/>
      </c>
      <c r="BJ22" s="467" t="str">
        <f>IF(CNGE_2026_M1_Secc1_Sub1!$D95="","",CNGE_2026_M1_Secc1_Sub1!$D95)</f>
        <v/>
      </c>
      <c r="BK22" s="467" t="str">
        <f>IF(CNGE_2026_M1_Secc1_Sub1!$D96="","",CNGE_2026_M1_Secc1_Sub1!$D96)</f>
        <v/>
      </c>
      <c r="BL22" s="467" t="str">
        <f>IF(CNGE_2026_M1_Secc1_Sub1!$D97="","",CNGE_2026_M1_Secc1_Sub1!$D97)</f>
        <v/>
      </c>
      <c r="BM22" s="467" t="str">
        <f>IF(CNGE_2026_M1_Secc1_Sub1!$D98="","",CNGE_2026_M1_Secc1_Sub1!$D98)</f>
        <v/>
      </c>
      <c r="BN22" s="467" t="str">
        <f>IF(CNGE_2026_M1_Secc1_Sub1!$D99="","",CNGE_2026_M1_Secc1_Sub1!$D99)</f>
        <v/>
      </c>
      <c r="BO22" s="467" t="str">
        <f>IF(CNGE_2026_M1_Secc1_Sub1!$D100="","",CNGE_2026_M1_Secc1_Sub1!$D100)</f>
        <v/>
      </c>
      <c r="BP22" s="467" t="str">
        <f>IF(CNGE_2026_M1_Secc1_Sub1!$D101="","",CNGE_2026_M1_Secc1_Sub1!$D101)</f>
        <v/>
      </c>
      <c r="BQ22" s="467" t="str">
        <f>IF(CNGE_2026_M1_Secc1_Sub1!$D102="","",CNGE_2026_M1_Secc1_Sub1!$D102)</f>
        <v/>
      </c>
      <c r="BR22" s="467" t="str">
        <f>IF(CNGE_2026_M1_Secc1_Sub1!$D103="","",CNGE_2026_M1_Secc1_Sub1!$D103)</f>
        <v/>
      </c>
      <c r="BS22" s="467" t="str">
        <f>IF(CNGE_2026_M1_Secc1_Sub1!$D104="","",CNGE_2026_M1_Secc1_Sub1!$D104)</f>
        <v/>
      </c>
      <c r="BT22" s="467" t="str">
        <f>IF(CNGE_2026_M1_Secc1_Sub1!$D105="","",CNGE_2026_M1_Secc1_Sub1!$D105)</f>
        <v/>
      </c>
      <c r="BU22" s="467" t="str">
        <f>IF(CNGE_2026_M1_Secc1_Sub1!$D106="","",CNGE_2026_M1_Secc1_Sub1!$D106)</f>
        <v/>
      </c>
      <c r="BV22" s="467" t="str">
        <f>IF(CNGE_2026_M1_Secc1_Sub1!$D107="","",CNGE_2026_M1_Secc1_Sub1!$D107)</f>
        <v/>
      </c>
      <c r="BW22" s="467" t="str">
        <f>IF(CNGE_2026_M1_Secc1_Sub1!$D108="","",CNGE_2026_M1_Secc1_Sub1!$D108)</f>
        <v/>
      </c>
      <c r="BX22" s="467" t="str">
        <f>IF(CNGE_2026_M1_Secc1_Sub1!$D109="","",CNGE_2026_M1_Secc1_Sub1!$D109)</f>
        <v/>
      </c>
      <c r="BY22" s="467" t="str">
        <f>IF(CNGE_2026_M1_Secc1_Sub1!$D110="","",CNGE_2026_M1_Secc1_Sub1!$D110)</f>
        <v/>
      </c>
      <c r="BZ22" s="467" t="str">
        <f>IF(CNGE_2026_M1_Secc1_Sub1!$D111="","",CNGE_2026_M1_Secc1_Sub1!$D111)</f>
        <v/>
      </c>
      <c r="CA22" s="467" t="str">
        <f>IF(CNGE_2026_M1_Secc1_Sub1!$D112="","",CNGE_2026_M1_Secc1_Sub1!$D112)</f>
        <v/>
      </c>
      <c r="CB22" s="467" t="str">
        <f>IF(CNGE_2026_M1_Secc1_Sub1!$D113="","",CNGE_2026_M1_Secc1_Sub1!$D113)</f>
        <v/>
      </c>
      <c r="CC22" s="467" t="str">
        <f>IF(CNGE_2026_M1_Secc1_Sub1!$D114="","",CNGE_2026_M1_Secc1_Sub1!$D114)</f>
        <v/>
      </c>
      <c r="CD22" s="467" t="str">
        <f>IF(CNGE_2026_M1_Secc1_Sub1!$D115="","",CNGE_2026_M1_Secc1_Sub1!$D115)</f>
        <v/>
      </c>
      <c r="CE22" s="467" t="str">
        <f>IF(CNGE_2026_M1_Secc1_Sub1!$D116="","",CNGE_2026_M1_Secc1_Sub1!$D116)</f>
        <v/>
      </c>
      <c r="CF22" s="467" t="str">
        <f>IF(CNGE_2026_M1_Secc1_Sub1!$D117="","",CNGE_2026_M1_Secc1_Sub1!$D117)</f>
        <v/>
      </c>
      <c r="CG22" s="467" t="str">
        <f>IF(CNGE_2026_M1_Secc1_Sub1!$D118="","",CNGE_2026_M1_Secc1_Sub1!$D118)</f>
        <v/>
      </c>
      <c r="CH22" s="467" t="str">
        <f>IF(CNGE_2026_M1_Secc1_Sub1!$D119="","",CNGE_2026_M1_Secc1_Sub1!$D119)</f>
        <v/>
      </c>
      <c r="CI22" s="467" t="str">
        <f>IF(CNGE_2026_M1_Secc1_Sub1!$D120="","",CNGE_2026_M1_Secc1_Sub1!$D120)</f>
        <v/>
      </c>
      <c r="CJ22" s="467" t="str">
        <f>IF(CNGE_2026_M1_Secc1_Sub1!$D121="","",CNGE_2026_M1_Secc1_Sub1!$D121)</f>
        <v/>
      </c>
      <c r="CK22" s="467" t="str">
        <f>IF(CNGE_2026_M1_Secc1_Sub1!$D122="","",CNGE_2026_M1_Secc1_Sub1!$D122)</f>
        <v/>
      </c>
      <c r="CL22" s="467" t="str">
        <f>IF(CNGE_2026_M1_Secc1_Sub1!$D123="","",CNGE_2026_M1_Secc1_Sub1!$D123)</f>
        <v/>
      </c>
      <c r="CM22" s="467" t="str">
        <f>IF(CNGE_2026_M1_Secc1_Sub1!$D124="","",CNGE_2026_M1_Secc1_Sub1!$D124)</f>
        <v/>
      </c>
      <c r="CN22" s="467" t="str">
        <f>IF(CNGE_2026_M1_Secc1_Sub1!$D125="","",CNGE_2026_M1_Secc1_Sub1!$D125)</f>
        <v/>
      </c>
      <c r="CO22" s="467" t="str">
        <f>IF(CNGE_2026_M1_Secc1_Sub1!$D126="","",CNGE_2026_M1_Secc1_Sub1!$D126)</f>
        <v/>
      </c>
      <c r="CP22" s="467" t="str">
        <f>IF(CNGE_2026_M1_Secc1_Sub1!$D127="","",CNGE_2026_M1_Secc1_Sub1!$D127)</f>
        <v/>
      </c>
      <c r="CQ22" s="467" t="str">
        <f>IF(CNGE_2026_M1_Secc1_Sub1!$D128="","",CNGE_2026_M1_Secc1_Sub1!$D128)</f>
        <v/>
      </c>
      <c r="CR22" s="467" t="str">
        <f>IF(CNGE_2026_M1_Secc1_Sub1!$D129="","",CNGE_2026_M1_Secc1_Sub1!$D129)</f>
        <v/>
      </c>
      <c r="CS22" s="467" t="str">
        <f>IF(CNGE_2026_M1_Secc1_Sub1!$D130="","",CNGE_2026_M1_Secc1_Sub1!$D130)</f>
        <v/>
      </c>
      <c r="CT22" s="467" t="str">
        <f>IF(CNGE_2026_M1_Secc1_Sub1!$D131="","",CNGE_2026_M1_Secc1_Sub1!$D131)</f>
        <v/>
      </c>
      <c r="CU22" s="467" t="str">
        <f>IF(CNGE_2026_M1_Secc1_Sub1!$D132="","",CNGE_2026_M1_Secc1_Sub1!$D132)</f>
        <v/>
      </c>
      <c r="CV22" s="467" t="str">
        <f>IF(CNGE_2026_M1_Secc1_Sub1!$D133="","",CNGE_2026_M1_Secc1_Sub1!$D133)</f>
        <v/>
      </c>
      <c r="CW22" s="467" t="str">
        <f>IF(CNGE_2026_M1_Secc1_Sub1!$D134="","",CNGE_2026_M1_Secc1_Sub1!$D134)</f>
        <v/>
      </c>
      <c r="CX22" s="467" t="str">
        <f>IF(CNGE_2026_M1_Secc1_Sub1!$D135="","",CNGE_2026_M1_Secc1_Sub1!$D135)</f>
        <v/>
      </c>
      <c r="CY22" s="467" t="str">
        <f>IF(CNGE_2026_M1_Secc1_Sub1!$D136="","",CNGE_2026_M1_Secc1_Sub1!$D136)</f>
        <v/>
      </c>
      <c r="CZ22" s="467" t="str">
        <f>IF(CNGE_2026_M1_Secc1_Sub1!$D137="","",CNGE_2026_M1_Secc1_Sub1!$D137)</f>
        <v/>
      </c>
      <c r="DA22" s="467" t="str">
        <f>IF(CNGE_2026_M1_Secc1_Sub1!$D138="","",CNGE_2026_M1_Secc1_Sub1!$D138)</f>
        <v/>
      </c>
      <c r="DB22" s="467" t="str">
        <f>IF(CNGE_2026_M1_Secc1_Sub1!$D139="","",CNGE_2026_M1_Secc1_Sub1!$D139)</f>
        <v/>
      </c>
      <c r="DC22" s="467" t="str">
        <f>IF(CNGE_2026_M1_Secc1_Sub1!$D140="","",CNGE_2026_M1_Secc1_Sub1!$D140)</f>
        <v/>
      </c>
      <c r="DD22" s="467" t="str">
        <f>IF(CNGE_2026_M1_Secc1_Sub1!$D141="","",CNGE_2026_M1_Secc1_Sub1!$D141)</f>
        <v/>
      </c>
      <c r="DE22" s="467" t="str">
        <f>IF(CNGE_2026_M1_Secc1_Sub1!$D142="","",CNGE_2026_M1_Secc1_Sub1!$D142)</f>
        <v/>
      </c>
      <c r="DF22" s="467" t="str">
        <f>IF(CNGE_2026_M1_Secc1_Sub1!$D143="","",CNGE_2026_M1_Secc1_Sub1!$D143)</f>
        <v/>
      </c>
      <c r="DG22" s="467" t="str">
        <f>IF(CNGE_2026_M1_Secc1_Sub1!$D144="","",CNGE_2026_M1_Secc1_Sub1!$D144)</f>
        <v/>
      </c>
      <c r="DH22" s="467" t="str">
        <f>IF(CNGE_2026_M1_Secc1_Sub1!$D145="","",CNGE_2026_M1_Secc1_Sub1!$D145)</f>
        <v/>
      </c>
      <c r="DI22" s="467" t="str">
        <f>IF(CNGE_2026_M1_Secc1_Sub1!$D146="","",CNGE_2026_M1_Secc1_Sub1!$D146)</f>
        <v/>
      </c>
      <c r="DJ22" s="467" t="str">
        <f>IF(CNGE_2026_M1_Secc1_Sub1!$D147="","",CNGE_2026_M1_Secc1_Sub1!$D147)</f>
        <v/>
      </c>
      <c r="DK22" s="467" t="str">
        <f>IF(CNGE_2026_M1_Secc1_Sub1!$D148="","",CNGE_2026_M1_Secc1_Sub1!$D148)</f>
        <v/>
      </c>
      <c r="DL22" s="467" t="str">
        <f>IF(CNGE_2026_M1_Secc1_Sub1!$D149="","",CNGE_2026_M1_Secc1_Sub1!$D149)</f>
        <v/>
      </c>
      <c r="DM22" s="467" t="str">
        <f>IF(CNGE_2026_M1_Secc1_Sub1!$D150="","",CNGE_2026_M1_Secc1_Sub1!$D150)</f>
        <v/>
      </c>
      <c r="DN22" s="467" t="str">
        <f>IF(CNGE_2026_M1_Secc1_Sub1!$D151="","",CNGE_2026_M1_Secc1_Sub1!$D151)</f>
        <v/>
      </c>
      <c r="DO22" s="467" t="str">
        <f>IF(CNGE_2026_M1_Secc1_Sub1!$D152="","",CNGE_2026_M1_Secc1_Sub1!$D152)</f>
        <v/>
      </c>
      <c r="DP22" s="467" t="str">
        <f>IF(CNGE_2026_M1_Secc1_Sub1!$D153="","",CNGE_2026_M1_Secc1_Sub1!$D153)</f>
        <v/>
      </c>
      <c r="DQ22" s="467" t="str">
        <f>IF(CNGE_2026_M1_Secc1_Sub1!$D154="","",CNGE_2026_M1_Secc1_Sub1!$D154)</f>
        <v/>
      </c>
      <c r="DR22" s="467" t="str">
        <f>IF(CNGE_2026_M1_Secc1_Sub1!$D155="","",CNGE_2026_M1_Secc1_Sub1!$D155)</f>
        <v/>
      </c>
      <c r="DS22" s="467" t="str">
        <f>IF(CNGE_2026_M1_Secc1_Sub1!$D156="","",CNGE_2026_M1_Secc1_Sub1!$D156)</f>
        <v/>
      </c>
      <c r="DT22" s="467" t="str">
        <f>IF(CNGE_2026_M1_Secc1_Sub1!$D157="","",CNGE_2026_M1_Secc1_Sub1!$D157)</f>
        <v/>
      </c>
      <c r="DU22" s="467" t="str">
        <f>IF(CNGE_2026_M1_Secc1_Sub1!$D158="","",CNGE_2026_M1_Secc1_Sub1!$D158)</f>
        <v/>
      </c>
      <c r="DV22" s="467" t="str">
        <f>IF(CNGE_2026_M1_Secc1_Sub1!$D159="","",CNGE_2026_M1_Secc1_Sub1!$D159)</f>
        <v/>
      </c>
      <c r="DW22" s="467" t="str">
        <f>IF(CNGE_2026_M1_Secc1_Sub1!$D160="","",CNGE_2026_M1_Secc1_Sub1!$D160)</f>
        <v/>
      </c>
      <c r="DX22" s="898"/>
      <c r="DY22" s="12"/>
      <c r="EA22" s="316" t="s">
        <v>6373</v>
      </c>
      <c r="EB22" s="468" t="s">
        <v>5101</v>
      </c>
      <c r="EC22" s="907" t="s">
        <v>6374</v>
      </c>
      <c r="ED22" s="723"/>
      <c r="EE22" s="724"/>
      <c r="EG22" s="849" t="s">
        <v>5105</v>
      </c>
      <c r="EH22" s="845"/>
      <c r="EI22" s="845"/>
      <c r="EJ22" s="368" t="s">
        <v>5103</v>
      </c>
      <c r="EL22" s="586"/>
      <c r="EM22" s="586"/>
      <c r="EN22" s="586"/>
      <c r="EO22" s="586"/>
    </row>
    <row r="23" spans="1:145" ht="15" customHeight="1">
      <c r="A23" s="12"/>
      <c r="B23" s="12"/>
      <c r="C23" s="814"/>
      <c r="D23" s="781"/>
      <c r="E23" s="781"/>
      <c r="F23" s="781"/>
      <c r="G23" s="782"/>
      <c r="H23" s="318" t="s">
        <v>5023</v>
      </c>
      <c r="I23" s="318" t="s">
        <v>5025</v>
      </c>
      <c r="J23" s="318" t="s">
        <v>5027</v>
      </c>
      <c r="K23" s="318" t="s">
        <v>5029</v>
      </c>
      <c r="L23" s="318" t="s">
        <v>5031</v>
      </c>
      <c r="M23" s="318" t="s">
        <v>5033</v>
      </c>
      <c r="N23" s="318" t="s">
        <v>5035</v>
      </c>
      <c r="O23" s="318" t="s">
        <v>5037</v>
      </c>
      <c r="P23" s="318" t="s">
        <v>5039</v>
      </c>
      <c r="Q23" s="318" t="s">
        <v>5040</v>
      </c>
      <c r="R23" s="318" t="s">
        <v>5042</v>
      </c>
      <c r="S23" s="318" t="s">
        <v>5043</v>
      </c>
      <c r="T23" s="318" t="s">
        <v>5044</v>
      </c>
      <c r="U23" s="318" t="s">
        <v>5045</v>
      </c>
      <c r="V23" s="318" t="s">
        <v>5046</v>
      </c>
      <c r="W23" s="318" t="s">
        <v>5047</v>
      </c>
      <c r="X23" s="318" t="s">
        <v>5048</v>
      </c>
      <c r="Y23" s="318" t="s">
        <v>5049</v>
      </c>
      <c r="Z23" s="318" t="s">
        <v>5050</v>
      </c>
      <c r="AA23" s="318" t="s">
        <v>5051</v>
      </c>
      <c r="AB23" s="318" t="s">
        <v>5052</v>
      </c>
      <c r="AC23" s="318" t="s">
        <v>5053</v>
      </c>
      <c r="AD23" s="318" t="s">
        <v>5054</v>
      </c>
      <c r="AE23" s="318" t="s">
        <v>5055</v>
      </c>
      <c r="AF23" s="318" t="s">
        <v>5056</v>
      </c>
      <c r="AG23" s="318" t="s">
        <v>5057</v>
      </c>
      <c r="AH23" s="318" t="s">
        <v>5058</v>
      </c>
      <c r="AI23" s="318" t="s">
        <v>5059</v>
      </c>
      <c r="AJ23" s="318" t="s">
        <v>5060</v>
      </c>
      <c r="AK23" s="318" t="s">
        <v>5061</v>
      </c>
      <c r="AL23" s="318" t="s">
        <v>5062</v>
      </c>
      <c r="AM23" s="318" t="s">
        <v>5063</v>
      </c>
      <c r="AN23" s="318" t="s">
        <v>5064</v>
      </c>
      <c r="AO23" s="318" t="s">
        <v>5065</v>
      </c>
      <c r="AP23" s="318" t="s">
        <v>5066</v>
      </c>
      <c r="AQ23" s="318" t="s">
        <v>5190</v>
      </c>
      <c r="AR23" s="318" t="s">
        <v>5192</v>
      </c>
      <c r="AS23" s="318" t="s">
        <v>5194</v>
      </c>
      <c r="AT23" s="318" t="s">
        <v>5196</v>
      </c>
      <c r="AU23" s="318" t="s">
        <v>5198</v>
      </c>
      <c r="AV23" s="318" t="s">
        <v>5200</v>
      </c>
      <c r="AW23" s="318" t="s">
        <v>5202</v>
      </c>
      <c r="AX23" s="318" t="s">
        <v>5204</v>
      </c>
      <c r="AY23" s="318" t="s">
        <v>5206</v>
      </c>
      <c r="AZ23" s="318" t="s">
        <v>5208</v>
      </c>
      <c r="BA23" s="318" t="s">
        <v>5210</v>
      </c>
      <c r="BB23" s="318" t="s">
        <v>5212</v>
      </c>
      <c r="BC23" s="318" t="s">
        <v>5214</v>
      </c>
      <c r="BD23" s="318" t="s">
        <v>5216</v>
      </c>
      <c r="BE23" s="318" t="s">
        <v>5218</v>
      </c>
      <c r="BF23" s="318" t="s">
        <v>5220</v>
      </c>
      <c r="BG23" s="318" t="s">
        <v>5222</v>
      </c>
      <c r="BH23" s="318" t="s">
        <v>5224</v>
      </c>
      <c r="BI23" s="318" t="s">
        <v>5226</v>
      </c>
      <c r="BJ23" s="318" t="s">
        <v>5228</v>
      </c>
      <c r="BK23" s="318" t="s">
        <v>5230</v>
      </c>
      <c r="BL23" s="318" t="s">
        <v>5232</v>
      </c>
      <c r="BM23" s="318" t="s">
        <v>5234</v>
      </c>
      <c r="BN23" s="318" t="s">
        <v>5236</v>
      </c>
      <c r="BO23" s="318" t="s">
        <v>5238</v>
      </c>
      <c r="BP23" s="318" t="s">
        <v>5240</v>
      </c>
      <c r="BQ23" s="318" t="s">
        <v>5242</v>
      </c>
      <c r="BR23" s="318" t="s">
        <v>5244</v>
      </c>
      <c r="BS23" s="318" t="s">
        <v>5246</v>
      </c>
      <c r="BT23" s="318" t="s">
        <v>5248</v>
      </c>
      <c r="BU23" s="318" t="s">
        <v>5250</v>
      </c>
      <c r="BV23" s="318" t="s">
        <v>5252</v>
      </c>
      <c r="BW23" s="318" t="s">
        <v>5254</v>
      </c>
      <c r="BX23" s="318" t="s">
        <v>5256</v>
      </c>
      <c r="BY23" s="318" t="s">
        <v>5258</v>
      </c>
      <c r="BZ23" s="318" t="s">
        <v>5260</v>
      </c>
      <c r="CA23" s="318" t="s">
        <v>5262</v>
      </c>
      <c r="CB23" s="318" t="s">
        <v>5264</v>
      </c>
      <c r="CC23" s="318" t="s">
        <v>5266</v>
      </c>
      <c r="CD23" s="318" t="s">
        <v>5268</v>
      </c>
      <c r="CE23" s="318" t="s">
        <v>5270</v>
      </c>
      <c r="CF23" s="318" t="s">
        <v>5272</v>
      </c>
      <c r="CG23" s="318" t="s">
        <v>5274</v>
      </c>
      <c r="CH23" s="318" t="s">
        <v>5276</v>
      </c>
      <c r="CI23" s="318" t="s">
        <v>5278</v>
      </c>
      <c r="CJ23" s="318" t="s">
        <v>5280</v>
      </c>
      <c r="CK23" s="318" t="s">
        <v>5282</v>
      </c>
      <c r="CL23" s="318" t="s">
        <v>5284</v>
      </c>
      <c r="CM23" s="318" t="s">
        <v>5286</v>
      </c>
      <c r="CN23" s="318" t="s">
        <v>5288</v>
      </c>
      <c r="CO23" s="318" t="s">
        <v>5290</v>
      </c>
      <c r="CP23" s="318" t="s">
        <v>5292</v>
      </c>
      <c r="CQ23" s="318" t="s">
        <v>5294</v>
      </c>
      <c r="CR23" s="318" t="s">
        <v>5296</v>
      </c>
      <c r="CS23" s="318" t="s">
        <v>5298</v>
      </c>
      <c r="CT23" s="318" t="s">
        <v>5300</v>
      </c>
      <c r="CU23" s="318" t="s">
        <v>5302</v>
      </c>
      <c r="CV23" s="318" t="s">
        <v>5304</v>
      </c>
      <c r="CW23" s="318" t="s">
        <v>5306</v>
      </c>
      <c r="CX23" s="318" t="s">
        <v>5308</v>
      </c>
      <c r="CY23" s="318" t="s">
        <v>5310</v>
      </c>
      <c r="CZ23" s="318" t="s">
        <v>5312</v>
      </c>
      <c r="DA23" s="318" t="s">
        <v>5314</v>
      </c>
      <c r="DB23" s="318" t="s">
        <v>5316</v>
      </c>
      <c r="DC23" s="95" t="s">
        <v>5318</v>
      </c>
      <c r="DD23" s="466" t="s">
        <v>5320</v>
      </c>
      <c r="DE23" s="466" t="s">
        <v>5322</v>
      </c>
      <c r="DF23" s="53" t="s">
        <v>5324</v>
      </c>
      <c r="DG23" s="53" t="s">
        <v>5326</v>
      </c>
      <c r="DH23" s="53" t="s">
        <v>5328</v>
      </c>
      <c r="DI23" s="53" t="s">
        <v>5330</v>
      </c>
      <c r="DJ23" s="53" t="s">
        <v>5332</v>
      </c>
      <c r="DK23" s="53" t="s">
        <v>5334</v>
      </c>
      <c r="DL23" s="53" t="s">
        <v>5336</v>
      </c>
      <c r="DM23" s="53" t="s">
        <v>5338</v>
      </c>
      <c r="DN23" s="53" t="s">
        <v>5340</v>
      </c>
      <c r="DO23" s="53" t="s">
        <v>5342</v>
      </c>
      <c r="DP23" s="53" t="s">
        <v>5344</v>
      </c>
      <c r="DQ23" s="53" t="s">
        <v>5346</v>
      </c>
      <c r="DR23" s="53" t="s">
        <v>5348</v>
      </c>
      <c r="DS23" s="53" t="s">
        <v>5350</v>
      </c>
      <c r="DT23" s="53" t="s">
        <v>5352</v>
      </c>
      <c r="DU23" s="53" t="s">
        <v>5354</v>
      </c>
      <c r="DV23" s="53" t="s">
        <v>5356</v>
      </c>
      <c r="DW23" s="53" t="s">
        <v>5358</v>
      </c>
      <c r="DX23" s="863"/>
      <c r="DY23" s="12"/>
      <c r="EA23" s="317" t="s">
        <v>6375</v>
      </c>
      <c r="EB23" s="469" t="s">
        <v>6376</v>
      </c>
      <c r="EC23" s="291" t="s">
        <v>5114</v>
      </c>
      <c r="ED23" s="311" t="s">
        <v>5115</v>
      </c>
      <c r="EE23" s="292" t="s">
        <v>5116</v>
      </c>
      <c r="EF23" s="472" t="s">
        <v>5121</v>
      </c>
      <c r="EG23" s="474" t="s">
        <v>5122</v>
      </c>
      <c r="EH23" s="475" t="s">
        <v>5123</v>
      </c>
      <c r="EI23" s="476" t="s">
        <v>5116</v>
      </c>
      <c r="EJ23" s="478" t="s">
        <v>6377</v>
      </c>
      <c r="EL23" s="666"/>
      <c r="EM23" s="666"/>
      <c r="EN23" s="666"/>
      <c r="EO23" s="666"/>
    </row>
    <row r="24" spans="1:145" ht="15" customHeight="1">
      <c r="A24" s="12"/>
      <c r="B24" s="12"/>
      <c r="C24" s="241" t="s">
        <v>5023</v>
      </c>
      <c r="D24" s="873" t="str">
        <f>IF(CNGE_2026_M1_Secc1_Sub6!$D61="","",CNGE_2026_M1_Secc1_Sub6!$D61)</f>
        <v/>
      </c>
      <c r="E24" s="723"/>
      <c r="F24" s="723"/>
      <c r="G24" s="723"/>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0"/>
      <c r="CB24" s="310"/>
      <c r="CC24" s="310"/>
      <c r="CD24" s="310"/>
      <c r="CE24" s="310"/>
      <c r="CF24" s="310"/>
      <c r="CG24" s="310"/>
      <c r="CH24" s="310"/>
      <c r="CI24" s="310"/>
      <c r="CJ24" s="310"/>
      <c r="CK24" s="310"/>
      <c r="CL24" s="310"/>
      <c r="CM24" s="310"/>
      <c r="CN24" s="310"/>
      <c r="CO24" s="310"/>
      <c r="CP24" s="310"/>
      <c r="CQ24" s="310"/>
      <c r="CR24" s="310"/>
      <c r="CS24" s="310"/>
      <c r="CT24" s="310"/>
      <c r="CU24" s="310"/>
      <c r="CV24" s="310"/>
      <c r="CW24" s="310"/>
      <c r="CX24" s="310"/>
      <c r="CY24" s="310"/>
      <c r="CZ24" s="310"/>
      <c r="DA24" s="310"/>
      <c r="DB24" s="310"/>
      <c r="DC24" s="310"/>
      <c r="DD24" s="310"/>
      <c r="DE24" s="310"/>
      <c r="DF24" s="310"/>
      <c r="DG24" s="310"/>
      <c r="DH24" s="310"/>
      <c r="DI24" s="310"/>
      <c r="DJ24" s="310"/>
      <c r="DK24" s="310"/>
      <c r="DL24" s="310"/>
      <c r="DM24" s="310"/>
      <c r="DN24" s="310"/>
      <c r="DO24" s="310"/>
      <c r="DP24" s="310"/>
      <c r="DQ24" s="310"/>
      <c r="DR24" s="310"/>
      <c r="DS24" s="310"/>
      <c r="DT24" s="310"/>
      <c r="DU24" s="310"/>
      <c r="DV24" s="310"/>
      <c r="DW24" s="310"/>
      <c r="DX24" s="310"/>
      <c r="DY24" s="12"/>
      <c r="EA24" s="64" t="str">
        <f>IF(CNGE_2026_M1_Secc1_Sub1!$D41="","",CNGE_2026_M1_Secc1_Sub1!$D41)</f>
        <v/>
      </c>
      <c r="EB24" s="470">
        <f>IF(AND(COUNTBLANK(D24)=0,COUNTA($H$22:$DW$22)&gt;0,COUNTA(H24:DX24)=1),1,0)</f>
        <v>0</v>
      </c>
      <c r="EC24" s="282">
        <f>IF(SUM(EB24)=0,0,1)</f>
        <v>0</v>
      </c>
      <c r="ED24" s="283" t="str">
        <f>IF(EC24=0,"",
IF(SUM($EC$24:EC24)=1,EE24,
IF($EC$174&gt;SUM($EC$24:EC24),_xlfn.CONCAT(", ",EE24),
IF($EC$174=SUM($EC$24:EC24),_xlfn.CONCAT(" y ",EE24)))))</f>
        <v/>
      </c>
      <c r="EE24" s="471" t="s">
        <v>5125</v>
      </c>
      <c r="EF24" s="473">
        <f>IF(AND(COUNTBLANK(D24)=1,COUNTA(H24:DX24)=0),0,IF(AND(COUNTBLANK(D24)=0,COUNTA(H24:DX24)&gt;0),0,1))</f>
        <v>0</v>
      </c>
      <c r="EG24" s="293">
        <f>IF(EF24=0,0,1)</f>
        <v>0</v>
      </c>
      <c r="EH24" s="477" t="str">
        <f>IF(EG24=0,"",
IF(SUM($EG$24:EG24)=1,EI24,
IF($EG$174&gt;SUM($EG$24:EG24),_xlfn.CONCAT(", ",EI24),
IF($EG$174=SUM($EG$24:EG24),_xlfn.CONCAT(" y ",EI24)))))</f>
        <v/>
      </c>
      <c r="EI24" s="52" t="s">
        <v>5125</v>
      </c>
      <c r="EJ24" s="315">
        <f>IF(COUNTIF(DX24:DX173,"X")&gt;0,1,0)</f>
        <v>0</v>
      </c>
      <c r="EM24" s="77"/>
      <c r="EN24" s="7"/>
      <c r="EO24" s="7"/>
    </row>
    <row r="25" spans="1:145" ht="15" customHeight="1">
      <c r="A25" s="12"/>
      <c r="B25" s="12"/>
      <c r="C25" s="133" t="s">
        <v>5025</v>
      </c>
      <c r="D25" s="873" t="str">
        <f>IF(CNGE_2026_M1_Secc1_Sub6!$D62="","",CNGE_2026_M1_Secc1_Sub6!$D62)</f>
        <v/>
      </c>
      <c r="E25" s="723"/>
      <c r="F25" s="723"/>
      <c r="G25" s="723"/>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310"/>
      <c r="BX25" s="310"/>
      <c r="BY25" s="310"/>
      <c r="BZ25" s="310"/>
      <c r="CA25" s="310"/>
      <c r="CB25" s="310"/>
      <c r="CC25" s="310"/>
      <c r="CD25" s="310"/>
      <c r="CE25" s="310"/>
      <c r="CF25" s="310"/>
      <c r="CG25" s="310"/>
      <c r="CH25" s="310"/>
      <c r="CI25" s="310"/>
      <c r="CJ25" s="310"/>
      <c r="CK25" s="310"/>
      <c r="CL25" s="310"/>
      <c r="CM25" s="310"/>
      <c r="CN25" s="310"/>
      <c r="CO25" s="310"/>
      <c r="CP25" s="310"/>
      <c r="CQ25" s="310"/>
      <c r="CR25" s="310"/>
      <c r="CS25" s="310"/>
      <c r="CT25" s="310"/>
      <c r="CU25" s="310"/>
      <c r="CV25" s="310"/>
      <c r="CW25" s="310"/>
      <c r="CX25" s="310"/>
      <c r="CY25" s="310"/>
      <c r="CZ25" s="310"/>
      <c r="DA25" s="310"/>
      <c r="DB25" s="310"/>
      <c r="DC25" s="310"/>
      <c r="DD25" s="310"/>
      <c r="DE25" s="310"/>
      <c r="DF25" s="310"/>
      <c r="DG25" s="310"/>
      <c r="DH25" s="310"/>
      <c r="DI25" s="310"/>
      <c r="DJ25" s="310"/>
      <c r="DK25" s="310"/>
      <c r="DL25" s="310"/>
      <c r="DM25" s="310"/>
      <c r="DN25" s="310"/>
      <c r="DO25" s="310"/>
      <c r="DP25" s="310"/>
      <c r="DQ25" s="310"/>
      <c r="DR25" s="310"/>
      <c r="DS25" s="310"/>
      <c r="DT25" s="310"/>
      <c r="DU25" s="310"/>
      <c r="DV25" s="310"/>
      <c r="DW25" s="310"/>
      <c r="DX25" s="310"/>
      <c r="DY25" s="12"/>
      <c r="EA25" s="64" t="str">
        <f>IF(CNGE_2026_M1_Secc1_Sub1!$D42="","",CNGE_2026_M1_Secc1_Sub1!$D42)</f>
        <v/>
      </c>
      <c r="EB25" s="470">
        <f t="shared" ref="EB25:EB88" si="0">IF(AND(COUNTBLANK(D25)=0,COUNTA($H$22:$DW$22)&gt;0,COUNTA(H25:DX25)=1),1,0)</f>
        <v>0</v>
      </c>
      <c r="EC25" s="282">
        <f t="shared" ref="EC25:EC88" si="1">IF(SUM(EB25)=0,0,1)</f>
        <v>0</v>
      </c>
      <c r="ED25" s="283" t="str">
        <f>IF(EC25=0,"",
IF(SUM($EC$24:EC25)=1,EE25,
IF($EC$174&gt;SUM($EC$24:EC25),_xlfn.CONCAT(", ",EE25),
IF($EC$174=SUM($EC$24:EC25),_xlfn.CONCAT(" y ",EE25)))))</f>
        <v/>
      </c>
      <c r="EE25" s="471" t="s">
        <v>5127</v>
      </c>
      <c r="EF25" s="473">
        <f t="shared" ref="EF25:EF88" si="2">IF(AND(COUNTBLANK(D25)=1,COUNTA(H25:DX25)=0),0,IF(AND(COUNTBLANK(D25)=0,COUNTA(H25:DX25)&gt;0),0,1))</f>
        <v>0</v>
      </c>
      <c r="EG25" s="293">
        <f t="shared" ref="EG25:EG88" si="3">IF(EF25=0,0,1)</f>
        <v>0</v>
      </c>
      <c r="EH25" s="477" t="str">
        <f>IF(EG25=0,"",
IF(SUM($EG$24:EG25)=1,EI25,
IF($EG$174&gt;SUM($EG$24:EG25),_xlfn.CONCAT(", ",EI25),
IF($EG$174=SUM($EG$24:EG25),_xlfn.CONCAT(" y ",EI25)))))</f>
        <v/>
      </c>
      <c r="EI25" s="52" t="s">
        <v>5127</v>
      </c>
      <c r="EL25" s="13"/>
      <c r="EM25" s="514"/>
    </row>
    <row r="26" spans="1:145" ht="15" customHeight="1">
      <c r="A26" s="12"/>
      <c r="B26" s="12"/>
      <c r="C26" s="134" t="s">
        <v>5027</v>
      </c>
      <c r="D26" s="873" t="str">
        <f>IF(CNGE_2026_M1_Secc1_Sub6!$D63="","",CNGE_2026_M1_Secc1_Sub6!$D63)</f>
        <v/>
      </c>
      <c r="E26" s="723"/>
      <c r="F26" s="723"/>
      <c r="G26" s="723"/>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c r="CL26" s="310"/>
      <c r="CM26" s="310"/>
      <c r="CN26" s="310"/>
      <c r="CO26" s="310"/>
      <c r="CP26" s="310"/>
      <c r="CQ26" s="310"/>
      <c r="CR26" s="310"/>
      <c r="CS26" s="310"/>
      <c r="CT26" s="310"/>
      <c r="CU26" s="310"/>
      <c r="CV26" s="310"/>
      <c r="CW26" s="310"/>
      <c r="CX26" s="310"/>
      <c r="CY26" s="310"/>
      <c r="CZ26" s="310"/>
      <c r="DA26" s="310"/>
      <c r="DB26" s="310"/>
      <c r="DC26" s="310"/>
      <c r="DD26" s="310"/>
      <c r="DE26" s="310"/>
      <c r="DF26" s="310"/>
      <c r="DG26" s="310"/>
      <c r="DH26" s="310"/>
      <c r="DI26" s="310"/>
      <c r="DJ26" s="310"/>
      <c r="DK26" s="310"/>
      <c r="DL26" s="310"/>
      <c r="DM26" s="310"/>
      <c r="DN26" s="310"/>
      <c r="DO26" s="310"/>
      <c r="DP26" s="310"/>
      <c r="DQ26" s="310"/>
      <c r="DR26" s="310"/>
      <c r="DS26" s="310"/>
      <c r="DT26" s="310"/>
      <c r="DU26" s="310"/>
      <c r="DV26" s="310"/>
      <c r="DW26" s="310"/>
      <c r="DX26" s="310"/>
      <c r="DY26" s="12"/>
      <c r="EA26" s="64" t="str">
        <f>IF(CNGE_2026_M1_Secc1_Sub1!$D43="","",CNGE_2026_M1_Secc1_Sub1!$D43)</f>
        <v/>
      </c>
      <c r="EB26" s="470">
        <f t="shared" si="0"/>
        <v>0</v>
      </c>
      <c r="EC26" s="282">
        <f t="shared" si="1"/>
        <v>0</v>
      </c>
      <c r="ED26" s="283" t="str">
        <f>IF(EC26=0,"",
IF(SUM($EC$24:EC26)=1,EE26,
IF($EC$174&gt;SUM($EC$24:EC26),_xlfn.CONCAT(", ",EE26),
IF($EC$174=SUM($EC$24:EC26),_xlfn.CONCAT(" y ",EE26)))))</f>
        <v/>
      </c>
      <c r="EE26" s="471" t="s">
        <v>5129</v>
      </c>
      <c r="EF26" s="473">
        <f t="shared" si="2"/>
        <v>0</v>
      </c>
      <c r="EG26" s="293">
        <f t="shared" si="3"/>
        <v>0</v>
      </c>
      <c r="EH26" s="477" t="str">
        <f>IF(EG26=0,"",
IF(SUM($EG$24:EG26)=1,EI26,
IF($EG$174&gt;SUM($EG$24:EG26),_xlfn.CONCAT(", ",EI26),
IF($EG$174=SUM($EG$24:EG26),_xlfn.CONCAT(" y ",EI26)))))</f>
        <v/>
      </c>
      <c r="EI26" s="52" t="s">
        <v>5129</v>
      </c>
      <c r="EL26" s="13"/>
      <c r="EM26" s="514"/>
    </row>
    <row r="27" spans="1:145" ht="15" customHeight="1">
      <c r="A27" s="12"/>
      <c r="B27" s="12"/>
      <c r="C27" s="134" t="s">
        <v>5029</v>
      </c>
      <c r="D27" s="873" t="str">
        <f>IF(CNGE_2026_M1_Secc1_Sub6!$D64="","",CNGE_2026_M1_Secc1_Sub6!$D64)</f>
        <v/>
      </c>
      <c r="E27" s="723"/>
      <c r="F27" s="723"/>
      <c r="G27" s="723"/>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310"/>
      <c r="CH27" s="310"/>
      <c r="CI27" s="310"/>
      <c r="CJ27" s="310"/>
      <c r="CK27" s="310"/>
      <c r="CL27" s="310"/>
      <c r="CM27" s="310"/>
      <c r="CN27" s="310"/>
      <c r="CO27" s="310"/>
      <c r="CP27" s="310"/>
      <c r="CQ27" s="310"/>
      <c r="CR27" s="310"/>
      <c r="CS27" s="310"/>
      <c r="CT27" s="310"/>
      <c r="CU27" s="310"/>
      <c r="CV27" s="310"/>
      <c r="CW27" s="310"/>
      <c r="CX27" s="310"/>
      <c r="CY27" s="310"/>
      <c r="CZ27" s="310"/>
      <c r="DA27" s="310"/>
      <c r="DB27" s="310"/>
      <c r="DC27" s="310"/>
      <c r="DD27" s="310"/>
      <c r="DE27" s="310"/>
      <c r="DF27" s="310"/>
      <c r="DG27" s="310"/>
      <c r="DH27" s="310"/>
      <c r="DI27" s="310"/>
      <c r="DJ27" s="310"/>
      <c r="DK27" s="310"/>
      <c r="DL27" s="310"/>
      <c r="DM27" s="310"/>
      <c r="DN27" s="310"/>
      <c r="DO27" s="310"/>
      <c r="DP27" s="310"/>
      <c r="DQ27" s="310"/>
      <c r="DR27" s="310"/>
      <c r="DS27" s="310"/>
      <c r="DT27" s="310"/>
      <c r="DU27" s="310"/>
      <c r="DV27" s="310"/>
      <c r="DW27" s="310"/>
      <c r="DX27" s="310"/>
      <c r="DY27" s="12"/>
      <c r="EA27" s="64" t="str">
        <f>IF(CNGE_2026_M1_Secc1_Sub1!$D44="","",CNGE_2026_M1_Secc1_Sub1!$D44)</f>
        <v/>
      </c>
      <c r="EB27" s="470">
        <f t="shared" si="0"/>
        <v>0</v>
      </c>
      <c r="EC27" s="282">
        <f t="shared" si="1"/>
        <v>0</v>
      </c>
      <c r="ED27" s="283" t="str">
        <f>IF(EC27=0,"",
IF(SUM($EC$24:EC27)=1,EE27,
IF($EC$174&gt;SUM($EC$24:EC27),_xlfn.CONCAT(", ",EE27),
IF($EC$174=SUM($EC$24:EC27),_xlfn.CONCAT(" y ",EE27)))))</f>
        <v/>
      </c>
      <c r="EE27" s="471" t="s">
        <v>5131</v>
      </c>
      <c r="EF27" s="473">
        <f t="shared" si="2"/>
        <v>0</v>
      </c>
      <c r="EG27" s="293">
        <f t="shared" si="3"/>
        <v>0</v>
      </c>
      <c r="EH27" s="477" t="str">
        <f>IF(EG27=0,"",
IF(SUM($EG$24:EG27)=1,EI27,
IF($EG$174&gt;SUM($EG$24:EG27),_xlfn.CONCAT(", ",EI27),
IF($EG$174=SUM($EG$24:EG27),_xlfn.CONCAT(" y ",EI27)))))</f>
        <v/>
      </c>
      <c r="EI27" s="52" t="s">
        <v>5131</v>
      </c>
      <c r="EL27" s="13"/>
      <c r="EM27" s="514"/>
    </row>
    <row r="28" spans="1:145" ht="15" customHeight="1">
      <c r="A28" s="12"/>
      <c r="B28" s="12"/>
      <c r="C28" s="134" t="s">
        <v>5031</v>
      </c>
      <c r="D28" s="873" t="str">
        <f>IF(CNGE_2026_M1_Secc1_Sub6!$D65="","",CNGE_2026_M1_Secc1_Sub6!$D65)</f>
        <v/>
      </c>
      <c r="E28" s="723"/>
      <c r="F28" s="723"/>
      <c r="G28" s="723"/>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c r="CR28" s="310"/>
      <c r="CS28" s="310"/>
      <c r="CT28" s="310"/>
      <c r="CU28" s="310"/>
      <c r="CV28" s="310"/>
      <c r="CW28" s="310"/>
      <c r="CX28" s="310"/>
      <c r="CY28" s="310"/>
      <c r="CZ28" s="310"/>
      <c r="DA28" s="310"/>
      <c r="DB28" s="310"/>
      <c r="DC28" s="310"/>
      <c r="DD28" s="310"/>
      <c r="DE28" s="310"/>
      <c r="DF28" s="310"/>
      <c r="DG28" s="310"/>
      <c r="DH28" s="310"/>
      <c r="DI28" s="310"/>
      <c r="DJ28" s="310"/>
      <c r="DK28" s="310"/>
      <c r="DL28" s="310"/>
      <c r="DM28" s="310"/>
      <c r="DN28" s="310"/>
      <c r="DO28" s="310"/>
      <c r="DP28" s="310"/>
      <c r="DQ28" s="310"/>
      <c r="DR28" s="310"/>
      <c r="DS28" s="310"/>
      <c r="DT28" s="310"/>
      <c r="DU28" s="310"/>
      <c r="DV28" s="310"/>
      <c r="DW28" s="310"/>
      <c r="DX28" s="310"/>
      <c r="DY28" s="12"/>
      <c r="EA28" s="64" t="str">
        <f>IF(CNGE_2026_M1_Secc1_Sub1!$D45="","",CNGE_2026_M1_Secc1_Sub1!$D45)</f>
        <v/>
      </c>
      <c r="EB28" s="470">
        <f t="shared" si="0"/>
        <v>0</v>
      </c>
      <c r="EC28" s="282">
        <f t="shared" si="1"/>
        <v>0</v>
      </c>
      <c r="ED28" s="283" t="str">
        <f>IF(EC28=0,"",
IF(SUM($EC$24:EC28)=1,EE28,
IF($EC$174&gt;SUM($EC$24:EC28),_xlfn.CONCAT(", ",EE28),
IF($EC$174=SUM($EC$24:EC28),_xlfn.CONCAT(" y ",EE28)))))</f>
        <v/>
      </c>
      <c r="EE28" s="471" t="s">
        <v>5133</v>
      </c>
      <c r="EF28" s="473">
        <f t="shared" si="2"/>
        <v>0</v>
      </c>
      <c r="EG28" s="293">
        <f t="shared" si="3"/>
        <v>0</v>
      </c>
      <c r="EH28" s="477" t="str">
        <f>IF(EG28=0,"",
IF(SUM($EG$24:EG28)=1,EI28,
IF($EG$174&gt;SUM($EG$24:EG28),_xlfn.CONCAT(", ",EI28),
IF($EG$174=SUM($EG$24:EG28),_xlfn.CONCAT(" y ",EI28)))))</f>
        <v/>
      </c>
      <c r="EI28" s="52" t="s">
        <v>5133</v>
      </c>
      <c r="EL28" s="13"/>
      <c r="EM28" s="514"/>
    </row>
    <row r="29" spans="1:145" ht="15" customHeight="1">
      <c r="A29" s="12"/>
      <c r="B29" s="12"/>
      <c r="C29" s="134" t="s">
        <v>5033</v>
      </c>
      <c r="D29" s="873" t="str">
        <f>IF(CNGE_2026_M1_Secc1_Sub6!$D66="","",CNGE_2026_M1_Secc1_Sub6!$D66)</f>
        <v/>
      </c>
      <c r="E29" s="723"/>
      <c r="F29" s="723"/>
      <c r="G29" s="723"/>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c r="CL29" s="310"/>
      <c r="CM29" s="310"/>
      <c r="CN29" s="310"/>
      <c r="CO29" s="310"/>
      <c r="CP29" s="310"/>
      <c r="CQ29" s="310"/>
      <c r="CR29" s="310"/>
      <c r="CS29" s="310"/>
      <c r="CT29" s="310"/>
      <c r="CU29" s="310"/>
      <c r="CV29" s="310"/>
      <c r="CW29" s="310"/>
      <c r="CX29" s="310"/>
      <c r="CY29" s="310"/>
      <c r="CZ29" s="310"/>
      <c r="DA29" s="310"/>
      <c r="DB29" s="310"/>
      <c r="DC29" s="310"/>
      <c r="DD29" s="310"/>
      <c r="DE29" s="310"/>
      <c r="DF29" s="310"/>
      <c r="DG29" s="310"/>
      <c r="DH29" s="310"/>
      <c r="DI29" s="310"/>
      <c r="DJ29" s="310"/>
      <c r="DK29" s="310"/>
      <c r="DL29" s="310"/>
      <c r="DM29" s="310"/>
      <c r="DN29" s="310"/>
      <c r="DO29" s="310"/>
      <c r="DP29" s="310"/>
      <c r="DQ29" s="310"/>
      <c r="DR29" s="310"/>
      <c r="DS29" s="310"/>
      <c r="DT29" s="310"/>
      <c r="DU29" s="310"/>
      <c r="DV29" s="310"/>
      <c r="DW29" s="310"/>
      <c r="DX29" s="310"/>
      <c r="DY29" s="12"/>
      <c r="EA29" s="64" t="str">
        <f>IF(CNGE_2026_M1_Secc1_Sub1!$D46="","",CNGE_2026_M1_Secc1_Sub1!$D46)</f>
        <v/>
      </c>
      <c r="EB29" s="470">
        <f t="shared" si="0"/>
        <v>0</v>
      </c>
      <c r="EC29" s="282">
        <f t="shared" si="1"/>
        <v>0</v>
      </c>
      <c r="ED29" s="283" t="str">
        <f>IF(EC29=0,"",
IF(SUM($EC$24:EC29)=1,EE29,
IF($EC$174&gt;SUM($EC$24:EC29),_xlfn.CONCAT(", ",EE29),
IF($EC$174=SUM($EC$24:EC29),_xlfn.CONCAT(" y ",EE29)))))</f>
        <v/>
      </c>
      <c r="EE29" s="471" t="s">
        <v>5135</v>
      </c>
      <c r="EF29" s="473">
        <f t="shared" si="2"/>
        <v>0</v>
      </c>
      <c r="EG29" s="293">
        <f t="shared" si="3"/>
        <v>0</v>
      </c>
      <c r="EH29" s="477" t="str">
        <f>IF(EG29=0,"",
IF(SUM($EG$24:EG29)=1,EI29,
IF($EG$174&gt;SUM($EG$24:EG29),_xlfn.CONCAT(", ",EI29),
IF($EG$174=SUM($EG$24:EG29),_xlfn.CONCAT(" y ",EI29)))))</f>
        <v/>
      </c>
      <c r="EI29" s="52" t="s">
        <v>5135</v>
      </c>
      <c r="EL29" s="13"/>
      <c r="EM29" s="514"/>
    </row>
    <row r="30" spans="1:145" ht="15" customHeight="1">
      <c r="A30" s="12"/>
      <c r="B30" s="12"/>
      <c r="C30" s="134" t="s">
        <v>5035</v>
      </c>
      <c r="D30" s="873" t="str">
        <f>IF(CNGE_2026_M1_Secc1_Sub6!$D67="","",CNGE_2026_M1_Secc1_Sub6!$D67)</f>
        <v/>
      </c>
      <c r="E30" s="723"/>
      <c r="F30" s="723"/>
      <c r="G30" s="723"/>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c r="CR30" s="310"/>
      <c r="CS30" s="310"/>
      <c r="CT30" s="310"/>
      <c r="CU30" s="310"/>
      <c r="CV30" s="310"/>
      <c r="CW30" s="310"/>
      <c r="CX30" s="310"/>
      <c r="CY30" s="310"/>
      <c r="CZ30" s="310"/>
      <c r="DA30" s="310"/>
      <c r="DB30" s="310"/>
      <c r="DC30" s="310"/>
      <c r="DD30" s="310"/>
      <c r="DE30" s="310"/>
      <c r="DF30" s="310"/>
      <c r="DG30" s="310"/>
      <c r="DH30" s="310"/>
      <c r="DI30" s="310"/>
      <c r="DJ30" s="310"/>
      <c r="DK30" s="310"/>
      <c r="DL30" s="310"/>
      <c r="DM30" s="310"/>
      <c r="DN30" s="310"/>
      <c r="DO30" s="310"/>
      <c r="DP30" s="310"/>
      <c r="DQ30" s="310"/>
      <c r="DR30" s="310"/>
      <c r="DS30" s="310"/>
      <c r="DT30" s="310"/>
      <c r="DU30" s="310"/>
      <c r="DV30" s="310"/>
      <c r="DW30" s="310"/>
      <c r="DX30" s="310"/>
      <c r="DY30" s="12"/>
      <c r="EA30" s="64" t="str">
        <f>IF(CNGE_2026_M1_Secc1_Sub1!$D47="","",CNGE_2026_M1_Secc1_Sub1!$D47)</f>
        <v/>
      </c>
      <c r="EB30" s="470">
        <f t="shared" si="0"/>
        <v>0</v>
      </c>
      <c r="EC30" s="282">
        <f t="shared" si="1"/>
        <v>0</v>
      </c>
      <c r="ED30" s="283" t="str">
        <f>IF(EC30=0,"",
IF(SUM($EC$24:EC30)=1,EE30,
IF($EC$174&gt;SUM($EC$24:EC30),_xlfn.CONCAT(", ",EE30),
IF($EC$174=SUM($EC$24:EC30),_xlfn.CONCAT(" y ",EE30)))))</f>
        <v/>
      </c>
      <c r="EE30" s="471" t="s">
        <v>5137</v>
      </c>
      <c r="EF30" s="473">
        <f t="shared" si="2"/>
        <v>0</v>
      </c>
      <c r="EG30" s="293">
        <f t="shared" si="3"/>
        <v>0</v>
      </c>
      <c r="EH30" s="477" t="str">
        <f>IF(EG30=0,"",
IF(SUM($EG$24:EG30)=1,EI30,
IF($EG$174&gt;SUM($EG$24:EG30),_xlfn.CONCAT(", ",EI30),
IF($EG$174=SUM($EG$24:EG30),_xlfn.CONCAT(" y ",EI30)))))</f>
        <v/>
      </c>
      <c r="EI30" s="52" t="s">
        <v>5137</v>
      </c>
      <c r="EL30" s="13"/>
      <c r="EM30" s="514"/>
    </row>
    <row r="31" spans="1:145" ht="15" customHeight="1">
      <c r="A31" s="12"/>
      <c r="B31" s="12"/>
      <c r="C31" s="134" t="s">
        <v>5037</v>
      </c>
      <c r="D31" s="873" t="str">
        <f>IF(CNGE_2026_M1_Secc1_Sub6!$D68="","",CNGE_2026_M1_Secc1_Sub6!$D68)</f>
        <v/>
      </c>
      <c r="E31" s="723"/>
      <c r="F31" s="723"/>
      <c r="G31" s="723"/>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c r="CR31" s="310"/>
      <c r="CS31" s="310"/>
      <c r="CT31" s="310"/>
      <c r="CU31" s="310"/>
      <c r="CV31" s="310"/>
      <c r="CW31" s="310"/>
      <c r="CX31" s="310"/>
      <c r="CY31" s="310"/>
      <c r="CZ31" s="310"/>
      <c r="DA31" s="310"/>
      <c r="DB31" s="310"/>
      <c r="DC31" s="310"/>
      <c r="DD31" s="310"/>
      <c r="DE31" s="310"/>
      <c r="DF31" s="310"/>
      <c r="DG31" s="310"/>
      <c r="DH31" s="310"/>
      <c r="DI31" s="310"/>
      <c r="DJ31" s="310"/>
      <c r="DK31" s="310"/>
      <c r="DL31" s="310"/>
      <c r="DM31" s="310"/>
      <c r="DN31" s="310"/>
      <c r="DO31" s="310"/>
      <c r="DP31" s="310"/>
      <c r="DQ31" s="310"/>
      <c r="DR31" s="310"/>
      <c r="DS31" s="310"/>
      <c r="DT31" s="310"/>
      <c r="DU31" s="310"/>
      <c r="DV31" s="310"/>
      <c r="DW31" s="310"/>
      <c r="DX31" s="310"/>
      <c r="DY31" s="12"/>
      <c r="EA31" s="64" t="str">
        <f>IF(CNGE_2026_M1_Secc1_Sub1!$D48="","",CNGE_2026_M1_Secc1_Sub1!$D48)</f>
        <v/>
      </c>
      <c r="EB31" s="470">
        <f t="shared" si="0"/>
        <v>0</v>
      </c>
      <c r="EC31" s="282">
        <f t="shared" si="1"/>
        <v>0</v>
      </c>
      <c r="ED31" s="283" t="str">
        <f>IF(EC31=0,"",
IF(SUM($EC$24:EC31)=1,EE31,
IF($EC$174&gt;SUM($EC$24:EC31),_xlfn.CONCAT(", ",EE31),
IF($EC$174=SUM($EC$24:EC31),_xlfn.CONCAT(" y ",EE31)))))</f>
        <v/>
      </c>
      <c r="EE31" s="471" t="s">
        <v>5139</v>
      </c>
      <c r="EF31" s="473">
        <f t="shared" si="2"/>
        <v>0</v>
      </c>
      <c r="EG31" s="293">
        <f t="shared" si="3"/>
        <v>0</v>
      </c>
      <c r="EH31" s="477" t="str">
        <f>IF(EG31=0,"",
IF(SUM($EG$24:EG31)=1,EI31,
IF($EG$174&gt;SUM($EG$24:EG31),_xlfn.CONCAT(", ",EI31),
IF($EG$174=SUM($EG$24:EG31),_xlfn.CONCAT(" y ",EI31)))))</f>
        <v/>
      </c>
      <c r="EI31" s="52" t="s">
        <v>5139</v>
      </c>
      <c r="EL31" s="13"/>
      <c r="EM31" s="514"/>
    </row>
    <row r="32" spans="1:145" ht="15" customHeight="1">
      <c r="A32" s="12"/>
      <c r="B32" s="12"/>
      <c r="C32" s="134" t="s">
        <v>5039</v>
      </c>
      <c r="D32" s="873" t="str">
        <f>IF(CNGE_2026_M1_Secc1_Sub6!$D69="","",CNGE_2026_M1_Secc1_Sub6!$D69)</f>
        <v/>
      </c>
      <c r="E32" s="723"/>
      <c r="F32" s="723"/>
      <c r="G32" s="723"/>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c r="CR32" s="310"/>
      <c r="CS32" s="310"/>
      <c r="CT32" s="310"/>
      <c r="CU32" s="310"/>
      <c r="CV32" s="310"/>
      <c r="CW32" s="310"/>
      <c r="CX32" s="310"/>
      <c r="CY32" s="310"/>
      <c r="CZ32" s="310"/>
      <c r="DA32" s="310"/>
      <c r="DB32" s="310"/>
      <c r="DC32" s="310"/>
      <c r="DD32" s="310"/>
      <c r="DE32" s="310"/>
      <c r="DF32" s="310"/>
      <c r="DG32" s="310"/>
      <c r="DH32" s="310"/>
      <c r="DI32" s="310"/>
      <c r="DJ32" s="310"/>
      <c r="DK32" s="310"/>
      <c r="DL32" s="310"/>
      <c r="DM32" s="310"/>
      <c r="DN32" s="310"/>
      <c r="DO32" s="310"/>
      <c r="DP32" s="310"/>
      <c r="DQ32" s="310"/>
      <c r="DR32" s="310"/>
      <c r="DS32" s="310"/>
      <c r="DT32" s="310"/>
      <c r="DU32" s="310"/>
      <c r="DV32" s="310"/>
      <c r="DW32" s="310"/>
      <c r="DX32" s="310"/>
      <c r="DY32" s="12"/>
      <c r="EA32" s="64" t="str">
        <f>IF(CNGE_2026_M1_Secc1_Sub1!$D49="","",CNGE_2026_M1_Secc1_Sub1!$D49)</f>
        <v/>
      </c>
      <c r="EB32" s="470">
        <f t="shared" si="0"/>
        <v>0</v>
      </c>
      <c r="EC32" s="282">
        <f t="shared" si="1"/>
        <v>0</v>
      </c>
      <c r="ED32" s="283" t="str">
        <f>IF(EC32=0,"",
IF(SUM($EC$24:EC32)=1,EE32,
IF($EC$174&gt;SUM($EC$24:EC32),_xlfn.CONCAT(", ",EE32),
IF($EC$174=SUM($EC$24:EC32),_xlfn.CONCAT(" y ",EE32)))))</f>
        <v/>
      </c>
      <c r="EE32" s="471" t="s">
        <v>5141</v>
      </c>
      <c r="EF32" s="473">
        <f t="shared" si="2"/>
        <v>0</v>
      </c>
      <c r="EG32" s="293">
        <f t="shared" si="3"/>
        <v>0</v>
      </c>
      <c r="EH32" s="477" t="str">
        <f>IF(EG32=0,"",
IF(SUM($EG$24:EG32)=1,EI32,
IF($EG$174&gt;SUM($EG$24:EG32),_xlfn.CONCAT(", ",EI32),
IF($EG$174=SUM($EG$24:EG32),_xlfn.CONCAT(" y ",EI32)))))</f>
        <v/>
      </c>
      <c r="EI32" s="52" t="s">
        <v>5141</v>
      </c>
      <c r="EL32" s="13"/>
      <c r="EM32" s="514"/>
    </row>
    <row r="33" spans="1:143" ht="15" customHeight="1">
      <c r="A33" s="12"/>
      <c r="B33" s="12"/>
      <c r="C33" s="134" t="s">
        <v>5040</v>
      </c>
      <c r="D33" s="873" t="str">
        <f>IF(CNGE_2026_M1_Secc1_Sub6!$D70="","",CNGE_2026_M1_Secc1_Sub6!$D70)</f>
        <v/>
      </c>
      <c r="E33" s="723"/>
      <c r="F33" s="723"/>
      <c r="G33" s="723"/>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c r="CL33" s="310"/>
      <c r="CM33" s="310"/>
      <c r="CN33" s="310"/>
      <c r="CO33" s="310"/>
      <c r="CP33" s="310"/>
      <c r="CQ33" s="310"/>
      <c r="CR33" s="310"/>
      <c r="CS33" s="310"/>
      <c r="CT33" s="310"/>
      <c r="CU33" s="310"/>
      <c r="CV33" s="310"/>
      <c r="CW33" s="310"/>
      <c r="CX33" s="310"/>
      <c r="CY33" s="310"/>
      <c r="CZ33" s="310"/>
      <c r="DA33" s="310"/>
      <c r="DB33" s="310"/>
      <c r="DC33" s="310"/>
      <c r="DD33" s="310"/>
      <c r="DE33" s="310"/>
      <c r="DF33" s="310"/>
      <c r="DG33" s="310"/>
      <c r="DH33" s="310"/>
      <c r="DI33" s="310"/>
      <c r="DJ33" s="310"/>
      <c r="DK33" s="310"/>
      <c r="DL33" s="310"/>
      <c r="DM33" s="310"/>
      <c r="DN33" s="310"/>
      <c r="DO33" s="310"/>
      <c r="DP33" s="310"/>
      <c r="DQ33" s="310"/>
      <c r="DR33" s="310"/>
      <c r="DS33" s="310"/>
      <c r="DT33" s="310"/>
      <c r="DU33" s="310"/>
      <c r="DV33" s="310"/>
      <c r="DW33" s="310"/>
      <c r="DX33" s="310"/>
      <c r="DY33" s="12"/>
      <c r="EA33" s="64" t="str">
        <f>IF(CNGE_2026_M1_Secc1_Sub1!$D50="","",CNGE_2026_M1_Secc1_Sub1!$D50)</f>
        <v/>
      </c>
      <c r="EB33" s="470">
        <f t="shared" si="0"/>
        <v>0</v>
      </c>
      <c r="EC33" s="282">
        <f t="shared" si="1"/>
        <v>0</v>
      </c>
      <c r="ED33" s="283" t="str">
        <f>IF(EC33=0,"",
IF(SUM($EC$24:EC33)=1,EE33,
IF($EC$174&gt;SUM($EC$24:EC33),_xlfn.CONCAT(", ",EE33),
IF($EC$174=SUM($EC$24:EC33),_xlfn.CONCAT(" y ",EE33)))))</f>
        <v/>
      </c>
      <c r="EE33" s="471" t="s">
        <v>5143</v>
      </c>
      <c r="EF33" s="473">
        <f t="shared" si="2"/>
        <v>0</v>
      </c>
      <c r="EG33" s="293">
        <f t="shared" si="3"/>
        <v>0</v>
      </c>
      <c r="EH33" s="477" t="str">
        <f>IF(EG33=0,"",
IF(SUM($EG$24:EG33)=1,EI33,
IF($EG$174&gt;SUM($EG$24:EG33),_xlfn.CONCAT(", ",EI33),
IF($EG$174=SUM($EG$24:EG33),_xlfn.CONCAT(" y ",EI33)))))</f>
        <v/>
      </c>
      <c r="EI33" s="52" t="s">
        <v>5143</v>
      </c>
      <c r="EL33" s="13"/>
      <c r="EM33" s="514"/>
    </row>
    <row r="34" spans="1:143" ht="15" customHeight="1">
      <c r="A34" s="12"/>
      <c r="B34" s="12"/>
      <c r="C34" s="134" t="s">
        <v>5042</v>
      </c>
      <c r="D34" s="873" t="str">
        <f>IF(CNGE_2026_M1_Secc1_Sub6!$D71="","",CNGE_2026_M1_Secc1_Sub6!$D71)</f>
        <v/>
      </c>
      <c r="E34" s="723"/>
      <c r="F34" s="723"/>
      <c r="G34" s="723"/>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c r="CR34" s="310"/>
      <c r="CS34" s="310"/>
      <c r="CT34" s="310"/>
      <c r="CU34" s="310"/>
      <c r="CV34" s="310"/>
      <c r="CW34" s="310"/>
      <c r="CX34" s="310"/>
      <c r="CY34" s="310"/>
      <c r="CZ34" s="310"/>
      <c r="DA34" s="310"/>
      <c r="DB34" s="310"/>
      <c r="DC34" s="310"/>
      <c r="DD34" s="310"/>
      <c r="DE34" s="310"/>
      <c r="DF34" s="310"/>
      <c r="DG34" s="310"/>
      <c r="DH34" s="310"/>
      <c r="DI34" s="310"/>
      <c r="DJ34" s="310"/>
      <c r="DK34" s="310"/>
      <c r="DL34" s="310"/>
      <c r="DM34" s="310"/>
      <c r="DN34" s="310"/>
      <c r="DO34" s="310"/>
      <c r="DP34" s="310"/>
      <c r="DQ34" s="310"/>
      <c r="DR34" s="310"/>
      <c r="DS34" s="310"/>
      <c r="DT34" s="310"/>
      <c r="DU34" s="310"/>
      <c r="DV34" s="310"/>
      <c r="DW34" s="310"/>
      <c r="DX34" s="310"/>
      <c r="DY34" s="12"/>
      <c r="EA34" s="64" t="str">
        <f>IF(CNGE_2026_M1_Secc1_Sub1!$D51="","",CNGE_2026_M1_Secc1_Sub1!$D51)</f>
        <v/>
      </c>
      <c r="EB34" s="470">
        <f t="shared" si="0"/>
        <v>0</v>
      </c>
      <c r="EC34" s="282">
        <f t="shared" si="1"/>
        <v>0</v>
      </c>
      <c r="ED34" s="283" t="str">
        <f>IF(EC34=0,"",
IF(SUM($EC$24:EC34)=1,EE34,
IF($EC$174&gt;SUM($EC$24:EC34),_xlfn.CONCAT(", ",EE34),
IF($EC$174=SUM($EC$24:EC34),_xlfn.CONCAT(" y ",EE34)))))</f>
        <v/>
      </c>
      <c r="EE34" s="471" t="s">
        <v>5145</v>
      </c>
      <c r="EF34" s="473">
        <f t="shared" si="2"/>
        <v>0</v>
      </c>
      <c r="EG34" s="293">
        <f t="shared" si="3"/>
        <v>0</v>
      </c>
      <c r="EH34" s="477" t="str">
        <f>IF(EG34=0,"",
IF(SUM($EG$24:EG34)=1,EI34,
IF($EG$174&gt;SUM($EG$24:EG34),_xlfn.CONCAT(", ",EI34),
IF($EG$174=SUM($EG$24:EG34),_xlfn.CONCAT(" y ",EI34)))))</f>
        <v/>
      </c>
      <c r="EI34" s="52" t="s">
        <v>5145</v>
      </c>
      <c r="EL34" s="13"/>
      <c r="EM34" s="514"/>
    </row>
    <row r="35" spans="1:143" ht="15" customHeight="1">
      <c r="A35" s="12"/>
      <c r="B35" s="12"/>
      <c r="C35" s="134" t="s">
        <v>5043</v>
      </c>
      <c r="D35" s="873" t="str">
        <f>IF(CNGE_2026_M1_Secc1_Sub6!$D72="","",CNGE_2026_M1_Secc1_Sub6!$D72)</f>
        <v/>
      </c>
      <c r="E35" s="723"/>
      <c r="F35" s="723"/>
      <c r="G35" s="723"/>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c r="CR35" s="310"/>
      <c r="CS35" s="310"/>
      <c r="CT35" s="310"/>
      <c r="CU35" s="310"/>
      <c r="CV35" s="310"/>
      <c r="CW35" s="310"/>
      <c r="CX35" s="310"/>
      <c r="CY35" s="310"/>
      <c r="CZ35" s="310"/>
      <c r="DA35" s="310"/>
      <c r="DB35" s="310"/>
      <c r="DC35" s="310"/>
      <c r="DD35" s="310"/>
      <c r="DE35" s="310"/>
      <c r="DF35" s="310"/>
      <c r="DG35" s="310"/>
      <c r="DH35" s="310"/>
      <c r="DI35" s="310"/>
      <c r="DJ35" s="310"/>
      <c r="DK35" s="310"/>
      <c r="DL35" s="310"/>
      <c r="DM35" s="310"/>
      <c r="DN35" s="310"/>
      <c r="DO35" s="310"/>
      <c r="DP35" s="310"/>
      <c r="DQ35" s="310"/>
      <c r="DR35" s="310"/>
      <c r="DS35" s="310"/>
      <c r="DT35" s="310"/>
      <c r="DU35" s="310"/>
      <c r="DV35" s="310"/>
      <c r="DW35" s="310"/>
      <c r="DX35" s="310"/>
      <c r="DY35" s="12"/>
      <c r="EA35" s="64" t="str">
        <f>IF(CNGE_2026_M1_Secc1_Sub1!$D52="","",CNGE_2026_M1_Secc1_Sub1!$D52)</f>
        <v/>
      </c>
      <c r="EB35" s="470">
        <f t="shared" si="0"/>
        <v>0</v>
      </c>
      <c r="EC35" s="282">
        <f t="shared" si="1"/>
        <v>0</v>
      </c>
      <c r="ED35" s="283" t="str">
        <f>IF(EC35=0,"",
IF(SUM($EC$24:EC35)=1,EE35,
IF($EC$174&gt;SUM($EC$24:EC35),_xlfn.CONCAT(", ",EE35),
IF($EC$174=SUM($EC$24:EC35),_xlfn.CONCAT(" y ",EE35)))))</f>
        <v/>
      </c>
      <c r="EE35" s="471" t="s">
        <v>5147</v>
      </c>
      <c r="EF35" s="473">
        <f t="shared" si="2"/>
        <v>0</v>
      </c>
      <c r="EG35" s="293">
        <f t="shared" si="3"/>
        <v>0</v>
      </c>
      <c r="EH35" s="477" t="str">
        <f>IF(EG35=0,"",
IF(SUM($EG$24:EG35)=1,EI35,
IF($EG$174&gt;SUM($EG$24:EG35),_xlfn.CONCAT(", ",EI35),
IF($EG$174=SUM($EG$24:EG35),_xlfn.CONCAT(" y ",EI35)))))</f>
        <v/>
      </c>
      <c r="EI35" s="52" t="s">
        <v>5147</v>
      </c>
      <c r="EL35" s="13"/>
      <c r="EM35" s="514"/>
    </row>
    <row r="36" spans="1:143" ht="15" customHeight="1">
      <c r="A36" s="12"/>
      <c r="B36" s="12"/>
      <c r="C36" s="134" t="s">
        <v>5044</v>
      </c>
      <c r="D36" s="873" t="str">
        <f>IF(CNGE_2026_M1_Secc1_Sub6!$D73="","",CNGE_2026_M1_Secc1_Sub6!$D73)</f>
        <v/>
      </c>
      <c r="E36" s="723"/>
      <c r="F36" s="723"/>
      <c r="G36" s="723"/>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c r="CR36" s="310"/>
      <c r="CS36" s="310"/>
      <c r="CT36" s="310"/>
      <c r="CU36" s="310"/>
      <c r="CV36" s="310"/>
      <c r="CW36" s="310"/>
      <c r="CX36" s="310"/>
      <c r="CY36" s="310"/>
      <c r="CZ36" s="310"/>
      <c r="DA36" s="310"/>
      <c r="DB36" s="310"/>
      <c r="DC36" s="310"/>
      <c r="DD36" s="310"/>
      <c r="DE36" s="310"/>
      <c r="DF36" s="310"/>
      <c r="DG36" s="310"/>
      <c r="DH36" s="310"/>
      <c r="DI36" s="310"/>
      <c r="DJ36" s="310"/>
      <c r="DK36" s="310"/>
      <c r="DL36" s="310"/>
      <c r="DM36" s="310"/>
      <c r="DN36" s="310"/>
      <c r="DO36" s="310"/>
      <c r="DP36" s="310"/>
      <c r="DQ36" s="310"/>
      <c r="DR36" s="310"/>
      <c r="DS36" s="310"/>
      <c r="DT36" s="310"/>
      <c r="DU36" s="310"/>
      <c r="DV36" s="310"/>
      <c r="DW36" s="310"/>
      <c r="DX36" s="310"/>
      <c r="DY36" s="12"/>
      <c r="EA36" s="64" t="str">
        <f>IF(CNGE_2026_M1_Secc1_Sub1!$D53="","",CNGE_2026_M1_Secc1_Sub1!$D53)</f>
        <v/>
      </c>
      <c r="EB36" s="470">
        <f t="shared" si="0"/>
        <v>0</v>
      </c>
      <c r="EC36" s="282">
        <f t="shared" si="1"/>
        <v>0</v>
      </c>
      <c r="ED36" s="283" t="str">
        <f>IF(EC36=0,"",
IF(SUM($EC$24:EC36)=1,EE36,
IF($EC$174&gt;SUM($EC$24:EC36),_xlfn.CONCAT(", ",EE36),
IF($EC$174=SUM($EC$24:EC36),_xlfn.CONCAT(" y ",EE36)))))</f>
        <v/>
      </c>
      <c r="EE36" s="471" t="s">
        <v>5149</v>
      </c>
      <c r="EF36" s="473">
        <f t="shared" si="2"/>
        <v>0</v>
      </c>
      <c r="EG36" s="293">
        <f t="shared" si="3"/>
        <v>0</v>
      </c>
      <c r="EH36" s="477" t="str">
        <f>IF(EG36=0,"",
IF(SUM($EG$24:EG36)=1,EI36,
IF($EG$174&gt;SUM($EG$24:EG36),_xlfn.CONCAT(", ",EI36),
IF($EG$174=SUM($EG$24:EG36),_xlfn.CONCAT(" y ",EI36)))))</f>
        <v/>
      </c>
      <c r="EI36" s="52" t="s">
        <v>5149</v>
      </c>
      <c r="EL36" s="13"/>
      <c r="EM36" s="514"/>
    </row>
    <row r="37" spans="1:143" ht="15" customHeight="1">
      <c r="A37" s="12"/>
      <c r="B37" s="12"/>
      <c r="C37" s="134" t="s">
        <v>5045</v>
      </c>
      <c r="D37" s="873" t="str">
        <f>IF(CNGE_2026_M1_Secc1_Sub6!$D74="","",CNGE_2026_M1_Secc1_Sub6!$D74)</f>
        <v/>
      </c>
      <c r="E37" s="723"/>
      <c r="F37" s="723"/>
      <c r="G37" s="723"/>
      <c r="H37" s="310"/>
      <c r="I37" s="310"/>
      <c r="J37" s="310"/>
      <c r="K37" s="310"/>
      <c r="L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310"/>
      <c r="AU37" s="310"/>
      <c r="AV37" s="310"/>
      <c r="AW37" s="310"/>
      <c r="AX37" s="310"/>
      <c r="AY37" s="310"/>
      <c r="AZ37" s="310"/>
      <c r="BA37" s="310"/>
      <c r="BB37" s="310"/>
      <c r="BC37" s="310"/>
      <c r="BD37" s="310"/>
      <c r="BE37" s="310"/>
      <c r="BF37" s="310"/>
      <c r="BG37" s="310"/>
      <c r="BH37" s="310"/>
      <c r="BI37" s="310"/>
      <c r="BJ37" s="310"/>
      <c r="BK37" s="310"/>
      <c r="BL37" s="310"/>
      <c r="BM37" s="310"/>
      <c r="BN37" s="310"/>
      <c r="BO37" s="310"/>
      <c r="BP37" s="310"/>
      <c r="BQ37" s="310"/>
      <c r="BR37" s="310"/>
      <c r="BS37" s="310"/>
      <c r="BT37" s="310"/>
      <c r="BU37" s="310"/>
      <c r="BV37" s="310"/>
      <c r="BW37" s="310"/>
      <c r="BX37" s="310"/>
      <c r="BY37" s="310"/>
      <c r="BZ37" s="310"/>
      <c r="CA37" s="310"/>
      <c r="CB37" s="310"/>
      <c r="CC37" s="310"/>
      <c r="CD37" s="310"/>
      <c r="CE37" s="310"/>
      <c r="CF37" s="310"/>
      <c r="CG37" s="310"/>
      <c r="CH37" s="310"/>
      <c r="CI37" s="310"/>
      <c r="CJ37" s="310"/>
      <c r="CK37" s="310"/>
      <c r="CL37" s="310"/>
      <c r="CM37" s="310"/>
      <c r="CN37" s="310"/>
      <c r="CO37" s="310"/>
      <c r="CP37" s="310"/>
      <c r="CQ37" s="310"/>
      <c r="CR37" s="310"/>
      <c r="CS37" s="310"/>
      <c r="CT37" s="310"/>
      <c r="CU37" s="310"/>
      <c r="CV37" s="310"/>
      <c r="CW37" s="310"/>
      <c r="CX37" s="310"/>
      <c r="CY37" s="310"/>
      <c r="CZ37" s="310"/>
      <c r="DA37" s="310"/>
      <c r="DB37" s="310"/>
      <c r="DC37" s="310"/>
      <c r="DD37" s="310"/>
      <c r="DE37" s="310"/>
      <c r="DF37" s="310"/>
      <c r="DG37" s="310"/>
      <c r="DH37" s="310"/>
      <c r="DI37" s="310"/>
      <c r="DJ37" s="310"/>
      <c r="DK37" s="310"/>
      <c r="DL37" s="310"/>
      <c r="DM37" s="310"/>
      <c r="DN37" s="310"/>
      <c r="DO37" s="310"/>
      <c r="DP37" s="310"/>
      <c r="DQ37" s="310"/>
      <c r="DR37" s="310"/>
      <c r="DS37" s="310"/>
      <c r="DT37" s="310"/>
      <c r="DU37" s="310"/>
      <c r="DV37" s="310"/>
      <c r="DW37" s="310"/>
      <c r="DX37" s="310"/>
      <c r="DY37" s="12"/>
      <c r="EA37" s="64" t="str">
        <f>IF(CNGE_2026_M1_Secc1_Sub1!$D54="","",CNGE_2026_M1_Secc1_Sub1!$D54)</f>
        <v/>
      </c>
      <c r="EB37" s="470">
        <f t="shared" si="0"/>
        <v>0</v>
      </c>
      <c r="EC37" s="282">
        <f t="shared" si="1"/>
        <v>0</v>
      </c>
      <c r="ED37" s="283" t="str">
        <f>IF(EC37=0,"",
IF(SUM($EC$24:EC37)=1,EE37,
IF($EC$174&gt;SUM($EC$24:EC37),_xlfn.CONCAT(", ",EE37),
IF($EC$174=SUM($EC$24:EC37),_xlfn.CONCAT(" y ",EE37)))))</f>
        <v/>
      </c>
      <c r="EE37" s="471" t="s">
        <v>5151</v>
      </c>
      <c r="EF37" s="473">
        <f t="shared" si="2"/>
        <v>0</v>
      </c>
      <c r="EG37" s="293">
        <f t="shared" si="3"/>
        <v>0</v>
      </c>
      <c r="EH37" s="477" t="str">
        <f>IF(EG37=0,"",
IF(SUM($EG$24:EG37)=1,EI37,
IF($EG$174&gt;SUM($EG$24:EG37),_xlfn.CONCAT(", ",EI37),
IF($EG$174=SUM($EG$24:EG37),_xlfn.CONCAT(" y ",EI37)))))</f>
        <v/>
      </c>
      <c r="EI37" s="52" t="s">
        <v>5151</v>
      </c>
      <c r="EL37" s="13"/>
      <c r="EM37" s="514"/>
    </row>
    <row r="38" spans="1:143" ht="15" customHeight="1">
      <c r="A38" s="12"/>
      <c r="B38" s="12"/>
      <c r="C38" s="134" t="s">
        <v>5046</v>
      </c>
      <c r="D38" s="873" t="str">
        <f>IF(CNGE_2026_M1_Secc1_Sub6!$D75="","",CNGE_2026_M1_Secc1_Sub6!$D75)</f>
        <v/>
      </c>
      <c r="E38" s="723"/>
      <c r="F38" s="723"/>
      <c r="G38" s="723"/>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c r="BL38" s="310"/>
      <c r="BM38" s="310"/>
      <c r="BN38" s="310"/>
      <c r="BO38" s="310"/>
      <c r="BP38" s="310"/>
      <c r="BQ38" s="310"/>
      <c r="BR38" s="310"/>
      <c r="BS38" s="310"/>
      <c r="BT38" s="310"/>
      <c r="BU38" s="310"/>
      <c r="BV38" s="310"/>
      <c r="BW38" s="310"/>
      <c r="BX38" s="310"/>
      <c r="BY38" s="310"/>
      <c r="BZ38" s="310"/>
      <c r="CA38" s="310"/>
      <c r="CB38" s="310"/>
      <c r="CC38" s="310"/>
      <c r="CD38" s="310"/>
      <c r="CE38" s="310"/>
      <c r="CF38" s="310"/>
      <c r="CG38" s="310"/>
      <c r="CH38" s="310"/>
      <c r="CI38" s="310"/>
      <c r="CJ38" s="310"/>
      <c r="CK38" s="310"/>
      <c r="CL38" s="310"/>
      <c r="CM38" s="310"/>
      <c r="CN38" s="310"/>
      <c r="CO38" s="310"/>
      <c r="CP38" s="310"/>
      <c r="CQ38" s="310"/>
      <c r="CR38" s="310"/>
      <c r="CS38" s="310"/>
      <c r="CT38" s="310"/>
      <c r="CU38" s="310"/>
      <c r="CV38" s="310"/>
      <c r="CW38" s="310"/>
      <c r="CX38" s="310"/>
      <c r="CY38" s="310"/>
      <c r="CZ38" s="310"/>
      <c r="DA38" s="310"/>
      <c r="DB38" s="310"/>
      <c r="DC38" s="310"/>
      <c r="DD38" s="310"/>
      <c r="DE38" s="310"/>
      <c r="DF38" s="310"/>
      <c r="DG38" s="310"/>
      <c r="DH38" s="310"/>
      <c r="DI38" s="310"/>
      <c r="DJ38" s="310"/>
      <c r="DK38" s="310"/>
      <c r="DL38" s="310"/>
      <c r="DM38" s="310"/>
      <c r="DN38" s="310"/>
      <c r="DO38" s="310"/>
      <c r="DP38" s="310"/>
      <c r="DQ38" s="310"/>
      <c r="DR38" s="310"/>
      <c r="DS38" s="310"/>
      <c r="DT38" s="310"/>
      <c r="DU38" s="310"/>
      <c r="DV38" s="310"/>
      <c r="DW38" s="310"/>
      <c r="DX38" s="310"/>
      <c r="DY38" s="12"/>
      <c r="EA38" s="64" t="str">
        <f>IF(CNGE_2026_M1_Secc1_Sub1!$D55="","",CNGE_2026_M1_Secc1_Sub1!$D55)</f>
        <v/>
      </c>
      <c r="EB38" s="470">
        <f t="shared" si="0"/>
        <v>0</v>
      </c>
      <c r="EC38" s="282">
        <f t="shared" si="1"/>
        <v>0</v>
      </c>
      <c r="ED38" s="283" t="str">
        <f>IF(EC38=0,"",
IF(SUM($EC$24:EC38)=1,EE38,
IF($EC$174&gt;SUM($EC$24:EC38),_xlfn.CONCAT(", ",EE38),
IF($EC$174=SUM($EC$24:EC38),_xlfn.CONCAT(" y ",EE38)))))</f>
        <v/>
      </c>
      <c r="EE38" s="471" t="s">
        <v>5153</v>
      </c>
      <c r="EF38" s="473">
        <f t="shared" si="2"/>
        <v>0</v>
      </c>
      <c r="EG38" s="293">
        <f t="shared" si="3"/>
        <v>0</v>
      </c>
      <c r="EH38" s="477" t="str">
        <f>IF(EG38=0,"",
IF(SUM($EG$24:EG38)=1,EI38,
IF($EG$174&gt;SUM($EG$24:EG38),_xlfn.CONCAT(", ",EI38),
IF($EG$174=SUM($EG$24:EG38),_xlfn.CONCAT(" y ",EI38)))))</f>
        <v/>
      </c>
      <c r="EI38" s="52" t="s">
        <v>5153</v>
      </c>
      <c r="EL38" s="13"/>
      <c r="EM38" s="514"/>
    </row>
    <row r="39" spans="1:143" ht="15" customHeight="1">
      <c r="A39" s="12"/>
      <c r="B39" s="12"/>
      <c r="C39" s="134" t="s">
        <v>5047</v>
      </c>
      <c r="D39" s="873" t="str">
        <f>IF(CNGE_2026_M1_Secc1_Sub6!$D76="","",CNGE_2026_M1_Secc1_Sub6!$D76)</f>
        <v/>
      </c>
      <c r="E39" s="723"/>
      <c r="F39" s="723"/>
      <c r="G39" s="723"/>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c r="BL39" s="310"/>
      <c r="BM39" s="310"/>
      <c r="BN39" s="310"/>
      <c r="BO39" s="310"/>
      <c r="BP39" s="310"/>
      <c r="BQ39" s="310"/>
      <c r="BR39" s="310"/>
      <c r="BS39" s="310"/>
      <c r="BT39" s="310"/>
      <c r="BU39" s="310"/>
      <c r="BV39" s="310"/>
      <c r="BW39" s="310"/>
      <c r="BX39" s="310"/>
      <c r="BY39" s="310"/>
      <c r="BZ39" s="310"/>
      <c r="CA39" s="310"/>
      <c r="CB39" s="310"/>
      <c r="CC39" s="310"/>
      <c r="CD39" s="310"/>
      <c r="CE39" s="310"/>
      <c r="CF39" s="310"/>
      <c r="CG39" s="310"/>
      <c r="CH39" s="310"/>
      <c r="CI39" s="310"/>
      <c r="CJ39" s="310"/>
      <c r="CK39" s="310"/>
      <c r="CL39" s="310"/>
      <c r="CM39" s="310"/>
      <c r="CN39" s="310"/>
      <c r="CO39" s="310"/>
      <c r="CP39" s="310"/>
      <c r="CQ39" s="310"/>
      <c r="CR39" s="310"/>
      <c r="CS39" s="310"/>
      <c r="CT39" s="310"/>
      <c r="CU39" s="310"/>
      <c r="CV39" s="310"/>
      <c r="CW39" s="310"/>
      <c r="CX39" s="310"/>
      <c r="CY39" s="310"/>
      <c r="CZ39" s="310"/>
      <c r="DA39" s="310"/>
      <c r="DB39" s="310"/>
      <c r="DC39" s="310"/>
      <c r="DD39" s="310"/>
      <c r="DE39" s="310"/>
      <c r="DF39" s="310"/>
      <c r="DG39" s="310"/>
      <c r="DH39" s="310"/>
      <c r="DI39" s="310"/>
      <c r="DJ39" s="310"/>
      <c r="DK39" s="310"/>
      <c r="DL39" s="310"/>
      <c r="DM39" s="310"/>
      <c r="DN39" s="310"/>
      <c r="DO39" s="310"/>
      <c r="DP39" s="310"/>
      <c r="DQ39" s="310"/>
      <c r="DR39" s="310"/>
      <c r="DS39" s="310"/>
      <c r="DT39" s="310"/>
      <c r="DU39" s="310"/>
      <c r="DV39" s="310"/>
      <c r="DW39" s="310"/>
      <c r="DX39" s="310"/>
      <c r="DY39" s="12"/>
      <c r="EA39" s="64" t="str">
        <f>IF(CNGE_2026_M1_Secc1_Sub1!$D56="","",CNGE_2026_M1_Secc1_Sub1!$D56)</f>
        <v/>
      </c>
      <c r="EB39" s="470">
        <f t="shared" si="0"/>
        <v>0</v>
      </c>
      <c r="EC39" s="282">
        <f t="shared" si="1"/>
        <v>0</v>
      </c>
      <c r="ED39" s="283" t="str">
        <f>IF(EC39=0,"",
IF(SUM($EC$24:EC39)=1,EE39,
IF($EC$174&gt;SUM($EC$24:EC39),_xlfn.CONCAT(", ",EE39),
IF($EC$174=SUM($EC$24:EC39),_xlfn.CONCAT(" y ",EE39)))))</f>
        <v/>
      </c>
      <c r="EE39" s="471" t="s">
        <v>5155</v>
      </c>
      <c r="EF39" s="473">
        <f t="shared" si="2"/>
        <v>0</v>
      </c>
      <c r="EG39" s="293">
        <f t="shared" si="3"/>
        <v>0</v>
      </c>
      <c r="EH39" s="477" t="str">
        <f>IF(EG39=0,"",
IF(SUM($EG$24:EG39)=1,EI39,
IF($EG$174&gt;SUM($EG$24:EG39),_xlfn.CONCAT(", ",EI39),
IF($EG$174=SUM($EG$24:EG39),_xlfn.CONCAT(" y ",EI39)))))</f>
        <v/>
      </c>
      <c r="EI39" s="52" t="s">
        <v>5155</v>
      </c>
      <c r="EL39" s="13"/>
      <c r="EM39" s="514"/>
    </row>
    <row r="40" spans="1:143" ht="15" customHeight="1">
      <c r="A40" s="12"/>
      <c r="B40" s="12"/>
      <c r="C40" s="134" t="s">
        <v>5048</v>
      </c>
      <c r="D40" s="873" t="str">
        <f>IF(CNGE_2026_M1_Secc1_Sub6!$D77="","",CNGE_2026_M1_Secc1_Sub6!$D77)</f>
        <v/>
      </c>
      <c r="E40" s="723"/>
      <c r="F40" s="723"/>
      <c r="G40" s="723"/>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c r="BL40" s="310"/>
      <c r="BM40" s="310"/>
      <c r="BN40" s="310"/>
      <c r="BO40" s="310"/>
      <c r="BP40" s="310"/>
      <c r="BQ40" s="310"/>
      <c r="BR40" s="310"/>
      <c r="BS40" s="310"/>
      <c r="BT40" s="310"/>
      <c r="BU40" s="310"/>
      <c r="BV40" s="310"/>
      <c r="BW40" s="310"/>
      <c r="BX40" s="310"/>
      <c r="BY40" s="310"/>
      <c r="BZ40" s="310"/>
      <c r="CA40" s="310"/>
      <c r="CB40" s="310"/>
      <c r="CC40" s="310"/>
      <c r="CD40" s="310"/>
      <c r="CE40" s="310"/>
      <c r="CF40" s="310"/>
      <c r="CG40" s="310"/>
      <c r="CH40" s="310"/>
      <c r="CI40" s="310"/>
      <c r="CJ40" s="310"/>
      <c r="CK40" s="310"/>
      <c r="CL40" s="310"/>
      <c r="CM40" s="310"/>
      <c r="CN40" s="310"/>
      <c r="CO40" s="310"/>
      <c r="CP40" s="310"/>
      <c r="CQ40" s="310"/>
      <c r="CR40" s="310"/>
      <c r="CS40" s="310"/>
      <c r="CT40" s="310"/>
      <c r="CU40" s="310"/>
      <c r="CV40" s="310"/>
      <c r="CW40" s="310"/>
      <c r="CX40" s="310"/>
      <c r="CY40" s="310"/>
      <c r="CZ40" s="310"/>
      <c r="DA40" s="310"/>
      <c r="DB40" s="310"/>
      <c r="DC40" s="310"/>
      <c r="DD40" s="310"/>
      <c r="DE40" s="310"/>
      <c r="DF40" s="310"/>
      <c r="DG40" s="310"/>
      <c r="DH40" s="310"/>
      <c r="DI40" s="310"/>
      <c r="DJ40" s="310"/>
      <c r="DK40" s="310"/>
      <c r="DL40" s="310"/>
      <c r="DM40" s="310"/>
      <c r="DN40" s="310"/>
      <c r="DO40" s="310"/>
      <c r="DP40" s="310"/>
      <c r="DQ40" s="310"/>
      <c r="DR40" s="310"/>
      <c r="DS40" s="310"/>
      <c r="DT40" s="310"/>
      <c r="DU40" s="310"/>
      <c r="DV40" s="310"/>
      <c r="DW40" s="310"/>
      <c r="DX40" s="310"/>
      <c r="DY40" s="12"/>
      <c r="EA40" s="64" t="str">
        <f>IF(CNGE_2026_M1_Secc1_Sub1!$D57="","",CNGE_2026_M1_Secc1_Sub1!$D57)</f>
        <v/>
      </c>
      <c r="EB40" s="470">
        <f t="shared" si="0"/>
        <v>0</v>
      </c>
      <c r="EC40" s="282">
        <f t="shared" si="1"/>
        <v>0</v>
      </c>
      <c r="ED40" s="283" t="str">
        <f>IF(EC40=0,"",
IF(SUM($EC$24:EC40)=1,EE40,
IF($EC$174&gt;SUM($EC$24:EC40),_xlfn.CONCAT(", ",EE40),
IF($EC$174=SUM($EC$24:EC40),_xlfn.CONCAT(" y ",EE40)))))</f>
        <v/>
      </c>
      <c r="EE40" s="471" t="s">
        <v>5157</v>
      </c>
      <c r="EF40" s="473">
        <f t="shared" si="2"/>
        <v>0</v>
      </c>
      <c r="EG40" s="293">
        <f t="shared" si="3"/>
        <v>0</v>
      </c>
      <c r="EH40" s="477" t="str">
        <f>IF(EG40=0,"",
IF(SUM($EG$24:EG40)=1,EI40,
IF($EG$174&gt;SUM($EG$24:EG40),_xlfn.CONCAT(", ",EI40),
IF($EG$174=SUM($EG$24:EG40),_xlfn.CONCAT(" y ",EI40)))))</f>
        <v/>
      </c>
      <c r="EI40" s="52" t="s">
        <v>5157</v>
      </c>
      <c r="EL40" s="13"/>
      <c r="EM40" s="514"/>
    </row>
    <row r="41" spans="1:143" ht="15" customHeight="1">
      <c r="A41" s="12"/>
      <c r="B41" s="12"/>
      <c r="C41" s="134" t="s">
        <v>5049</v>
      </c>
      <c r="D41" s="873" t="str">
        <f>IF(CNGE_2026_M1_Secc1_Sub6!$D78="","",CNGE_2026_M1_Secc1_Sub6!$D78)</f>
        <v/>
      </c>
      <c r="E41" s="723"/>
      <c r="F41" s="723"/>
      <c r="G41" s="723"/>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0"/>
      <c r="BG41" s="310"/>
      <c r="BH41" s="310"/>
      <c r="BI41" s="310"/>
      <c r="BJ41" s="310"/>
      <c r="BK41" s="310"/>
      <c r="BL41" s="310"/>
      <c r="BM41" s="310"/>
      <c r="BN41" s="310"/>
      <c r="BO41" s="310"/>
      <c r="BP41" s="310"/>
      <c r="BQ41" s="310"/>
      <c r="BR41" s="310"/>
      <c r="BS41" s="310"/>
      <c r="BT41" s="310"/>
      <c r="BU41" s="310"/>
      <c r="BV41" s="310"/>
      <c r="BW41" s="310"/>
      <c r="BX41" s="310"/>
      <c r="BY41" s="310"/>
      <c r="BZ41" s="310"/>
      <c r="CA41" s="310"/>
      <c r="CB41" s="310"/>
      <c r="CC41" s="310"/>
      <c r="CD41" s="310"/>
      <c r="CE41" s="310"/>
      <c r="CF41" s="310"/>
      <c r="CG41" s="310"/>
      <c r="CH41" s="310"/>
      <c r="CI41" s="310"/>
      <c r="CJ41" s="310"/>
      <c r="CK41" s="310"/>
      <c r="CL41" s="310"/>
      <c r="CM41" s="310"/>
      <c r="CN41" s="310"/>
      <c r="CO41" s="310"/>
      <c r="CP41" s="310"/>
      <c r="CQ41" s="310"/>
      <c r="CR41" s="310"/>
      <c r="CS41" s="310"/>
      <c r="CT41" s="310"/>
      <c r="CU41" s="310"/>
      <c r="CV41" s="310"/>
      <c r="CW41" s="310"/>
      <c r="CX41" s="310"/>
      <c r="CY41" s="310"/>
      <c r="CZ41" s="310"/>
      <c r="DA41" s="310"/>
      <c r="DB41" s="310"/>
      <c r="DC41" s="310"/>
      <c r="DD41" s="310"/>
      <c r="DE41" s="310"/>
      <c r="DF41" s="310"/>
      <c r="DG41" s="310"/>
      <c r="DH41" s="310"/>
      <c r="DI41" s="310"/>
      <c r="DJ41" s="310"/>
      <c r="DK41" s="310"/>
      <c r="DL41" s="310"/>
      <c r="DM41" s="310"/>
      <c r="DN41" s="310"/>
      <c r="DO41" s="310"/>
      <c r="DP41" s="310"/>
      <c r="DQ41" s="310"/>
      <c r="DR41" s="310"/>
      <c r="DS41" s="310"/>
      <c r="DT41" s="310"/>
      <c r="DU41" s="310"/>
      <c r="DV41" s="310"/>
      <c r="DW41" s="310"/>
      <c r="DX41" s="310"/>
      <c r="DY41" s="12"/>
      <c r="EA41" s="64" t="str">
        <f>IF(CNGE_2026_M1_Secc1_Sub1!$D58="","",CNGE_2026_M1_Secc1_Sub1!$D58)</f>
        <v/>
      </c>
      <c r="EB41" s="470">
        <f t="shared" si="0"/>
        <v>0</v>
      </c>
      <c r="EC41" s="282">
        <f t="shared" si="1"/>
        <v>0</v>
      </c>
      <c r="ED41" s="283" t="str">
        <f>IF(EC41=0,"",
IF(SUM($EC$24:EC41)=1,EE41,
IF($EC$174&gt;SUM($EC$24:EC41),_xlfn.CONCAT(", ",EE41),
IF($EC$174=SUM($EC$24:EC41),_xlfn.CONCAT(" y ",EE41)))))</f>
        <v/>
      </c>
      <c r="EE41" s="471" t="s">
        <v>5159</v>
      </c>
      <c r="EF41" s="473">
        <f t="shared" si="2"/>
        <v>0</v>
      </c>
      <c r="EG41" s="293">
        <f t="shared" si="3"/>
        <v>0</v>
      </c>
      <c r="EH41" s="477" t="str">
        <f>IF(EG41=0,"",
IF(SUM($EG$24:EG41)=1,EI41,
IF($EG$174&gt;SUM($EG$24:EG41),_xlfn.CONCAT(", ",EI41),
IF($EG$174=SUM($EG$24:EG41),_xlfn.CONCAT(" y ",EI41)))))</f>
        <v/>
      </c>
      <c r="EI41" s="52" t="s">
        <v>5159</v>
      </c>
      <c r="EL41" s="13"/>
      <c r="EM41" s="514"/>
    </row>
    <row r="42" spans="1:143" ht="15" customHeight="1">
      <c r="A42" s="12"/>
      <c r="B42" s="12"/>
      <c r="C42" s="134" t="s">
        <v>5050</v>
      </c>
      <c r="D42" s="873" t="str">
        <f>IF(CNGE_2026_M1_Secc1_Sub6!$D79="","",CNGE_2026_M1_Secc1_Sub6!$D79)</f>
        <v/>
      </c>
      <c r="E42" s="723"/>
      <c r="F42" s="723"/>
      <c r="G42" s="723"/>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c r="BN42" s="310"/>
      <c r="BO42" s="310"/>
      <c r="BP42" s="310"/>
      <c r="BQ42" s="310"/>
      <c r="BR42" s="310"/>
      <c r="BS42" s="310"/>
      <c r="BT42" s="310"/>
      <c r="BU42" s="310"/>
      <c r="BV42" s="310"/>
      <c r="BW42" s="310"/>
      <c r="BX42" s="310"/>
      <c r="BY42" s="310"/>
      <c r="BZ42" s="310"/>
      <c r="CA42" s="310"/>
      <c r="CB42" s="310"/>
      <c r="CC42" s="310"/>
      <c r="CD42" s="310"/>
      <c r="CE42" s="310"/>
      <c r="CF42" s="310"/>
      <c r="CG42" s="310"/>
      <c r="CH42" s="310"/>
      <c r="CI42" s="310"/>
      <c r="CJ42" s="310"/>
      <c r="CK42" s="310"/>
      <c r="CL42" s="310"/>
      <c r="CM42" s="310"/>
      <c r="CN42" s="310"/>
      <c r="CO42" s="310"/>
      <c r="CP42" s="310"/>
      <c r="CQ42" s="310"/>
      <c r="CR42" s="310"/>
      <c r="CS42" s="310"/>
      <c r="CT42" s="310"/>
      <c r="CU42" s="310"/>
      <c r="CV42" s="310"/>
      <c r="CW42" s="310"/>
      <c r="CX42" s="310"/>
      <c r="CY42" s="310"/>
      <c r="CZ42" s="310"/>
      <c r="DA42" s="310"/>
      <c r="DB42" s="310"/>
      <c r="DC42" s="310"/>
      <c r="DD42" s="310"/>
      <c r="DE42" s="310"/>
      <c r="DF42" s="310"/>
      <c r="DG42" s="310"/>
      <c r="DH42" s="310"/>
      <c r="DI42" s="310"/>
      <c r="DJ42" s="310"/>
      <c r="DK42" s="310"/>
      <c r="DL42" s="310"/>
      <c r="DM42" s="310"/>
      <c r="DN42" s="310"/>
      <c r="DO42" s="310"/>
      <c r="DP42" s="310"/>
      <c r="DQ42" s="310"/>
      <c r="DR42" s="310"/>
      <c r="DS42" s="310"/>
      <c r="DT42" s="310"/>
      <c r="DU42" s="310"/>
      <c r="DV42" s="310"/>
      <c r="DW42" s="310"/>
      <c r="DX42" s="310"/>
      <c r="DY42" s="12"/>
      <c r="EA42" s="64" t="str">
        <f>IF(CNGE_2026_M1_Secc1_Sub1!$D59="","",CNGE_2026_M1_Secc1_Sub1!$D59)</f>
        <v/>
      </c>
      <c r="EB42" s="470">
        <f t="shared" si="0"/>
        <v>0</v>
      </c>
      <c r="EC42" s="282">
        <f t="shared" si="1"/>
        <v>0</v>
      </c>
      <c r="ED42" s="283" t="str">
        <f>IF(EC42=0,"",
IF(SUM($EC$24:EC42)=1,EE42,
IF($EC$174&gt;SUM($EC$24:EC42),_xlfn.CONCAT(", ",EE42),
IF($EC$174=SUM($EC$24:EC42),_xlfn.CONCAT(" y ",EE42)))))</f>
        <v/>
      </c>
      <c r="EE42" s="471" t="s">
        <v>5161</v>
      </c>
      <c r="EF42" s="473">
        <f t="shared" si="2"/>
        <v>0</v>
      </c>
      <c r="EG42" s="293">
        <f t="shared" si="3"/>
        <v>0</v>
      </c>
      <c r="EH42" s="477" t="str">
        <f>IF(EG42=0,"",
IF(SUM($EG$24:EG42)=1,EI42,
IF($EG$174&gt;SUM($EG$24:EG42),_xlfn.CONCAT(", ",EI42),
IF($EG$174=SUM($EG$24:EG42),_xlfn.CONCAT(" y ",EI42)))))</f>
        <v/>
      </c>
      <c r="EI42" s="52" t="s">
        <v>5161</v>
      </c>
      <c r="EL42" s="13"/>
      <c r="EM42" s="514"/>
    </row>
    <row r="43" spans="1:143" ht="15" customHeight="1">
      <c r="A43" s="12"/>
      <c r="B43" s="12"/>
      <c r="C43" s="134" t="s">
        <v>5051</v>
      </c>
      <c r="D43" s="873" t="str">
        <f>IF(CNGE_2026_M1_Secc1_Sub6!$D80="","",CNGE_2026_M1_Secc1_Sub6!$D80)</f>
        <v/>
      </c>
      <c r="E43" s="723"/>
      <c r="F43" s="723"/>
      <c r="G43" s="723"/>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c r="AW43" s="310"/>
      <c r="AX43" s="310"/>
      <c r="AY43" s="310"/>
      <c r="AZ43" s="310"/>
      <c r="BA43" s="310"/>
      <c r="BB43" s="310"/>
      <c r="BC43" s="310"/>
      <c r="BD43" s="310"/>
      <c r="BE43" s="310"/>
      <c r="BF43" s="310"/>
      <c r="BG43" s="310"/>
      <c r="BH43" s="310"/>
      <c r="BI43" s="310"/>
      <c r="BJ43" s="310"/>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310"/>
      <c r="CH43" s="310"/>
      <c r="CI43" s="310"/>
      <c r="CJ43" s="310"/>
      <c r="CK43" s="310"/>
      <c r="CL43" s="310"/>
      <c r="CM43" s="310"/>
      <c r="CN43" s="310"/>
      <c r="CO43" s="310"/>
      <c r="CP43" s="310"/>
      <c r="CQ43" s="310"/>
      <c r="CR43" s="310"/>
      <c r="CS43" s="310"/>
      <c r="CT43" s="310"/>
      <c r="CU43" s="310"/>
      <c r="CV43" s="310"/>
      <c r="CW43" s="310"/>
      <c r="CX43" s="310"/>
      <c r="CY43" s="310"/>
      <c r="CZ43" s="310"/>
      <c r="DA43" s="310"/>
      <c r="DB43" s="310"/>
      <c r="DC43" s="310"/>
      <c r="DD43" s="310"/>
      <c r="DE43" s="310"/>
      <c r="DF43" s="310"/>
      <c r="DG43" s="310"/>
      <c r="DH43" s="310"/>
      <c r="DI43" s="310"/>
      <c r="DJ43" s="310"/>
      <c r="DK43" s="310"/>
      <c r="DL43" s="310"/>
      <c r="DM43" s="310"/>
      <c r="DN43" s="310"/>
      <c r="DO43" s="310"/>
      <c r="DP43" s="310"/>
      <c r="DQ43" s="310"/>
      <c r="DR43" s="310"/>
      <c r="DS43" s="310"/>
      <c r="DT43" s="310"/>
      <c r="DU43" s="310"/>
      <c r="DV43" s="310"/>
      <c r="DW43" s="310"/>
      <c r="DX43" s="310"/>
      <c r="DY43" s="12"/>
      <c r="EA43" s="64" t="str">
        <f>IF(CNGE_2026_M1_Secc1_Sub1!$D60="","",CNGE_2026_M1_Secc1_Sub1!$D60)</f>
        <v/>
      </c>
      <c r="EB43" s="470">
        <f t="shared" si="0"/>
        <v>0</v>
      </c>
      <c r="EC43" s="282">
        <f t="shared" si="1"/>
        <v>0</v>
      </c>
      <c r="ED43" s="283" t="str">
        <f>IF(EC43=0,"",
IF(SUM($EC$24:EC43)=1,EE43,
IF($EC$174&gt;SUM($EC$24:EC43),_xlfn.CONCAT(", ",EE43),
IF($EC$174=SUM($EC$24:EC43),_xlfn.CONCAT(" y ",EE43)))))</f>
        <v/>
      </c>
      <c r="EE43" s="471" t="s">
        <v>5163</v>
      </c>
      <c r="EF43" s="473">
        <f t="shared" si="2"/>
        <v>0</v>
      </c>
      <c r="EG43" s="293">
        <f t="shared" si="3"/>
        <v>0</v>
      </c>
      <c r="EH43" s="477" t="str">
        <f>IF(EG43=0,"",
IF(SUM($EG$24:EG43)=1,EI43,
IF($EG$174&gt;SUM($EG$24:EG43),_xlfn.CONCAT(", ",EI43),
IF($EG$174=SUM($EG$24:EG43),_xlfn.CONCAT(" y ",EI43)))))</f>
        <v/>
      </c>
      <c r="EI43" s="52" t="s">
        <v>5163</v>
      </c>
      <c r="EL43" s="13"/>
      <c r="EM43" s="514"/>
    </row>
    <row r="44" spans="1:143" ht="14.25" customHeight="1">
      <c r="A44" s="22"/>
      <c r="B44" s="11"/>
      <c r="C44" s="37" t="s">
        <v>5052</v>
      </c>
      <c r="D44" s="873" t="str">
        <f>IF(CNGE_2026_M1_Secc1_Sub6!$D81="","",CNGE_2026_M1_Secc1_Sub6!$D81)</f>
        <v/>
      </c>
      <c r="E44" s="723"/>
      <c r="F44" s="723"/>
      <c r="G44" s="723"/>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c r="BL44" s="310"/>
      <c r="BM44" s="310"/>
      <c r="BN44" s="310"/>
      <c r="BO44" s="310"/>
      <c r="BP44" s="310"/>
      <c r="BQ44" s="310"/>
      <c r="BR44" s="310"/>
      <c r="BS44" s="310"/>
      <c r="BT44" s="310"/>
      <c r="BU44" s="310"/>
      <c r="BV44" s="310"/>
      <c r="BW44" s="310"/>
      <c r="BX44" s="310"/>
      <c r="BY44" s="310"/>
      <c r="BZ44" s="310"/>
      <c r="CA44" s="310"/>
      <c r="CB44" s="310"/>
      <c r="CC44" s="310"/>
      <c r="CD44" s="310"/>
      <c r="CE44" s="310"/>
      <c r="CF44" s="310"/>
      <c r="CG44" s="310"/>
      <c r="CH44" s="310"/>
      <c r="CI44" s="310"/>
      <c r="CJ44" s="310"/>
      <c r="CK44" s="310"/>
      <c r="CL44" s="310"/>
      <c r="CM44" s="310"/>
      <c r="CN44" s="310"/>
      <c r="CO44" s="310"/>
      <c r="CP44" s="310"/>
      <c r="CQ44" s="310"/>
      <c r="CR44" s="310"/>
      <c r="CS44" s="310"/>
      <c r="CT44" s="310"/>
      <c r="CU44" s="310"/>
      <c r="CV44" s="310"/>
      <c r="CW44" s="310"/>
      <c r="CX44" s="310"/>
      <c r="CY44" s="310"/>
      <c r="CZ44" s="310"/>
      <c r="DA44" s="310"/>
      <c r="DB44" s="310"/>
      <c r="DC44" s="310"/>
      <c r="DD44" s="310"/>
      <c r="DE44" s="310"/>
      <c r="DF44" s="310"/>
      <c r="DG44" s="310"/>
      <c r="DH44" s="310"/>
      <c r="DI44" s="310"/>
      <c r="DJ44" s="310"/>
      <c r="DK44" s="310"/>
      <c r="DL44" s="310"/>
      <c r="DM44" s="310"/>
      <c r="DN44" s="310"/>
      <c r="DO44" s="310"/>
      <c r="DP44" s="310"/>
      <c r="DQ44" s="310"/>
      <c r="DR44" s="310"/>
      <c r="DS44" s="310"/>
      <c r="DT44" s="310"/>
      <c r="DU44" s="310"/>
      <c r="DV44" s="310"/>
      <c r="DW44" s="310"/>
      <c r="DX44" s="310"/>
      <c r="DY44" s="12"/>
      <c r="EA44" s="64" t="str">
        <f>IF(CNGE_2026_M1_Secc1_Sub1!$D61="","",CNGE_2026_M1_Secc1_Sub1!$D61)</f>
        <v/>
      </c>
      <c r="EB44" s="470">
        <f t="shared" si="0"/>
        <v>0</v>
      </c>
      <c r="EC44" s="282">
        <f t="shared" si="1"/>
        <v>0</v>
      </c>
      <c r="ED44" s="283" t="str">
        <f>IF(EC44=0,"",
IF(SUM($EC$24:EC44)=1,EE44,
IF($EC$174&gt;SUM($EC$24:EC44),_xlfn.CONCAT(", ",EE44),
IF($EC$174=SUM($EC$24:EC44),_xlfn.CONCAT(" y ",EE44)))))</f>
        <v/>
      </c>
      <c r="EE44" s="471" t="s">
        <v>5165</v>
      </c>
      <c r="EF44" s="473">
        <f t="shared" si="2"/>
        <v>0</v>
      </c>
      <c r="EG44" s="293">
        <f t="shared" si="3"/>
        <v>0</v>
      </c>
      <c r="EH44" s="477" t="str">
        <f>IF(EG44=0,"",
IF(SUM($EG$24:EG44)=1,EI44,
IF($EG$174&gt;SUM($EG$24:EG44),_xlfn.CONCAT(", ",EI44),
IF($EG$174=SUM($EG$24:EG44),_xlfn.CONCAT(" y ",EI44)))))</f>
        <v/>
      </c>
      <c r="EI44" s="52" t="s">
        <v>5165</v>
      </c>
      <c r="EL44" s="13"/>
      <c r="EM44" s="514"/>
    </row>
    <row r="45" spans="1:143" ht="14.25" customHeight="1">
      <c r="A45" s="22"/>
      <c r="B45" s="11"/>
      <c r="C45" s="37" t="s">
        <v>5053</v>
      </c>
      <c r="D45" s="873" t="str">
        <f>IF(CNGE_2026_M1_Secc1_Sub6!$D82="","",CNGE_2026_M1_Secc1_Sub6!$D82)</f>
        <v/>
      </c>
      <c r="E45" s="723"/>
      <c r="F45" s="723"/>
      <c r="G45" s="723"/>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Q45" s="310"/>
      <c r="BR45" s="310"/>
      <c r="BS45" s="310"/>
      <c r="BT45" s="310"/>
      <c r="BU45" s="310"/>
      <c r="BV45" s="310"/>
      <c r="BW45" s="310"/>
      <c r="BX45" s="310"/>
      <c r="BY45" s="310"/>
      <c r="BZ45" s="310"/>
      <c r="CA45" s="310"/>
      <c r="CB45" s="310"/>
      <c r="CC45" s="310"/>
      <c r="CD45" s="310"/>
      <c r="CE45" s="310"/>
      <c r="CF45" s="310"/>
      <c r="CG45" s="310"/>
      <c r="CH45" s="310"/>
      <c r="CI45" s="310"/>
      <c r="CJ45" s="310"/>
      <c r="CK45" s="310"/>
      <c r="CL45" s="310"/>
      <c r="CM45" s="310"/>
      <c r="CN45" s="310"/>
      <c r="CO45" s="310"/>
      <c r="CP45" s="310"/>
      <c r="CQ45" s="310"/>
      <c r="CR45" s="310"/>
      <c r="CS45" s="310"/>
      <c r="CT45" s="310"/>
      <c r="CU45" s="310"/>
      <c r="CV45" s="310"/>
      <c r="CW45" s="310"/>
      <c r="CX45" s="310"/>
      <c r="CY45" s="310"/>
      <c r="CZ45" s="310"/>
      <c r="DA45" s="310"/>
      <c r="DB45" s="310"/>
      <c r="DC45" s="310"/>
      <c r="DD45" s="310"/>
      <c r="DE45" s="310"/>
      <c r="DF45" s="310"/>
      <c r="DG45" s="310"/>
      <c r="DH45" s="310"/>
      <c r="DI45" s="310"/>
      <c r="DJ45" s="310"/>
      <c r="DK45" s="310"/>
      <c r="DL45" s="310"/>
      <c r="DM45" s="310"/>
      <c r="DN45" s="310"/>
      <c r="DO45" s="310"/>
      <c r="DP45" s="310"/>
      <c r="DQ45" s="310"/>
      <c r="DR45" s="310"/>
      <c r="DS45" s="310"/>
      <c r="DT45" s="310"/>
      <c r="DU45" s="310"/>
      <c r="DV45" s="310"/>
      <c r="DW45" s="310"/>
      <c r="DX45" s="310"/>
      <c r="DY45" s="12"/>
      <c r="EA45" s="64" t="str">
        <f>IF(CNGE_2026_M1_Secc1_Sub1!$D62="","",CNGE_2026_M1_Secc1_Sub1!$D62)</f>
        <v/>
      </c>
      <c r="EB45" s="470">
        <f t="shared" si="0"/>
        <v>0</v>
      </c>
      <c r="EC45" s="282">
        <f t="shared" si="1"/>
        <v>0</v>
      </c>
      <c r="ED45" s="283" t="str">
        <f>IF(EC45=0,"",
IF(SUM($EC$24:EC45)=1,EE45,
IF($EC$174&gt;SUM($EC$24:EC45),_xlfn.CONCAT(", ",EE45),
IF($EC$174=SUM($EC$24:EC45),_xlfn.CONCAT(" y ",EE45)))))</f>
        <v/>
      </c>
      <c r="EE45" s="471" t="s">
        <v>5167</v>
      </c>
      <c r="EF45" s="473">
        <f t="shared" si="2"/>
        <v>0</v>
      </c>
      <c r="EG45" s="293">
        <f t="shared" si="3"/>
        <v>0</v>
      </c>
      <c r="EH45" s="477" t="str">
        <f>IF(EG45=0,"",
IF(SUM($EG$24:EG45)=1,EI45,
IF($EG$174&gt;SUM($EG$24:EG45),_xlfn.CONCAT(", ",EI45),
IF($EG$174=SUM($EG$24:EG45),_xlfn.CONCAT(" y ",EI45)))))</f>
        <v/>
      </c>
      <c r="EI45" s="52" t="s">
        <v>5167</v>
      </c>
      <c r="EL45" s="13"/>
      <c r="EM45" s="514"/>
    </row>
    <row r="46" spans="1:143" ht="14.25" customHeight="1">
      <c r="A46" s="22"/>
      <c r="B46" s="11"/>
      <c r="C46" s="37" t="s">
        <v>5054</v>
      </c>
      <c r="D46" s="873" t="str">
        <f>IF(CNGE_2026_M1_Secc1_Sub6!$D83="","",CNGE_2026_M1_Secc1_Sub6!$D83)</f>
        <v/>
      </c>
      <c r="E46" s="723"/>
      <c r="F46" s="723"/>
      <c r="G46" s="723"/>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Q46" s="310"/>
      <c r="BR46" s="310"/>
      <c r="BS46" s="310"/>
      <c r="BT46" s="310"/>
      <c r="BU46" s="310"/>
      <c r="BV46" s="310"/>
      <c r="BW46" s="310"/>
      <c r="BX46" s="310"/>
      <c r="BY46" s="310"/>
      <c r="BZ46" s="310"/>
      <c r="CA46" s="310"/>
      <c r="CB46" s="310"/>
      <c r="CC46" s="310"/>
      <c r="CD46" s="310"/>
      <c r="CE46" s="310"/>
      <c r="CF46" s="310"/>
      <c r="CG46" s="310"/>
      <c r="CH46" s="310"/>
      <c r="CI46" s="310"/>
      <c r="CJ46" s="310"/>
      <c r="CK46" s="310"/>
      <c r="CL46" s="310"/>
      <c r="CM46" s="310"/>
      <c r="CN46" s="310"/>
      <c r="CO46" s="310"/>
      <c r="CP46" s="310"/>
      <c r="CQ46" s="310"/>
      <c r="CR46" s="310"/>
      <c r="CS46" s="310"/>
      <c r="CT46" s="310"/>
      <c r="CU46" s="310"/>
      <c r="CV46" s="310"/>
      <c r="CW46" s="310"/>
      <c r="CX46" s="310"/>
      <c r="CY46" s="310"/>
      <c r="CZ46" s="310"/>
      <c r="DA46" s="310"/>
      <c r="DB46" s="310"/>
      <c r="DC46" s="310"/>
      <c r="DD46" s="310"/>
      <c r="DE46" s="310"/>
      <c r="DF46" s="310"/>
      <c r="DG46" s="310"/>
      <c r="DH46" s="310"/>
      <c r="DI46" s="310"/>
      <c r="DJ46" s="310"/>
      <c r="DK46" s="310"/>
      <c r="DL46" s="310"/>
      <c r="DM46" s="310"/>
      <c r="DN46" s="310"/>
      <c r="DO46" s="310"/>
      <c r="DP46" s="310"/>
      <c r="DQ46" s="310"/>
      <c r="DR46" s="310"/>
      <c r="DS46" s="310"/>
      <c r="DT46" s="310"/>
      <c r="DU46" s="310"/>
      <c r="DV46" s="310"/>
      <c r="DW46" s="310"/>
      <c r="DX46" s="310"/>
      <c r="DY46" s="12"/>
      <c r="EA46" s="64" t="str">
        <f>IF(CNGE_2026_M1_Secc1_Sub1!$D63="","",CNGE_2026_M1_Secc1_Sub1!$D63)</f>
        <v/>
      </c>
      <c r="EB46" s="470">
        <f t="shared" si="0"/>
        <v>0</v>
      </c>
      <c r="EC46" s="282">
        <f t="shared" si="1"/>
        <v>0</v>
      </c>
      <c r="ED46" s="283" t="str">
        <f>IF(EC46=0,"",
IF(SUM($EC$24:EC46)=1,EE46,
IF($EC$174&gt;SUM($EC$24:EC46),_xlfn.CONCAT(", ",EE46),
IF($EC$174=SUM($EC$24:EC46),_xlfn.CONCAT(" y ",EE46)))))</f>
        <v/>
      </c>
      <c r="EE46" s="471" t="s">
        <v>5169</v>
      </c>
      <c r="EF46" s="473">
        <f t="shared" si="2"/>
        <v>0</v>
      </c>
      <c r="EG46" s="293">
        <f t="shared" si="3"/>
        <v>0</v>
      </c>
      <c r="EH46" s="477" t="str">
        <f>IF(EG46=0,"",
IF(SUM($EG$24:EG46)=1,EI46,
IF($EG$174&gt;SUM($EG$24:EG46),_xlfn.CONCAT(", ",EI46),
IF($EG$174=SUM($EG$24:EG46),_xlfn.CONCAT(" y ",EI46)))))</f>
        <v/>
      </c>
      <c r="EI46" s="52" t="s">
        <v>5169</v>
      </c>
      <c r="EL46" s="13"/>
      <c r="EM46" s="514"/>
    </row>
    <row r="47" spans="1:143" ht="14.25" customHeight="1">
      <c r="A47" s="22"/>
      <c r="B47" s="11"/>
      <c r="C47" s="37" t="s">
        <v>5055</v>
      </c>
      <c r="D47" s="873" t="str">
        <f>IF(CNGE_2026_M1_Secc1_Sub6!$D84="","",CNGE_2026_M1_Secc1_Sub6!$D84)</f>
        <v/>
      </c>
      <c r="E47" s="723"/>
      <c r="F47" s="723"/>
      <c r="G47" s="723"/>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c r="BV47" s="310"/>
      <c r="BW47" s="310"/>
      <c r="BX47" s="310"/>
      <c r="BY47" s="310"/>
      <c r="BZ47" s="310"/>
      <c r="CA47" s="310"/>
      <c r="CB47" s="310"/>
      <c r="CC47" s="310"/>
      <c r="CD47" s="310"/>
      <c r="CE47" s="310"/>
      <c r="CF47" s="310"/>
      <c r="CG47" s="310"/>
      <c r="CH47" s="310"/>
      <c r="CI47" s="310"/>
      <c r="CJ47" s="310"/>
      <c r="CK47" s="310"/>
      <c r="CL47" s="310"/>
      <c r="CM47" s="310"/>
      <c r="CN47" s="310"/>
      <c r="CO47" s="310"/>
      <c r="CP47" s="310"/>
      <c r="CQ47" s="310"/>
      <c r="CR47" s="310"/>
      <c r="CS47" s="310"/>
      <c r="CT47" s="310"/>
      <c r="CU47" s="310"/>
      <c r="CV47" s="310"/>
      <c r="CW47" s="310"/>
      <c r="CX47" s="310"/>
      <c r="CY47" s="310"/>
      <c r="CZ47" s="310"/>
      <c r="DA47" s="310"/>
      <c r="DB47" s="310"/>
      <c r="DC47" s="310"/>
      <c r="DD47" s="310"/>
      <c r="DE47" s="310"/>
      <c r="DF47" s="310"/>
      <c r="DG47" s="310"/>
      <c r="DH47" s="310"/>
      <c r="DI47" s="310"/>
      <c r="DJ47" s="310"/>
      <c r="DK47" s="310"/>
      <c r="DL47" s="310"/>
      <c r="DM47" s="310"/>
      <c r="DN47" s="310"/>
      <c r="DO47" s="310"/>
      <c r="DP47" s="310"/>
      <c r="DQ47" s="310"/>
      <c r="DR47" s="310"/>
      <c r="DS47" s="310"/>
      <c r="DT47" s="310"/>
      <c r="DU47" s="310"/>
      <c r="DV47" s="310"/>
      <c r="DW47" s="310"/>
      <c r="DX47" s="310"/>
      <c r="DY47" s="12"/>
      <c r="EA47" s="64" t="str">
        <f>IF(CNGE_2026_M1_Secc1_Sub1!$D64="","",CNGE_2026_M1_Secc1_Sub1!$D64)</f>
        <v/>
      </c>
      <c r="EB47" s="470">
        <f t="shared" si="0"/>
        <v>0</v>
      </c>
      <c r="EC47" s="282">
        <f t="shared" si="1"/>
        <v>0</v>
      </c>
      <c r="ED47" s="283" t="str">
        <f>IF(EC47=0,"",
IF(SUM($EC$24:EC47)=1,EE47,
IF($EC$174&gt;SUM($EC$24:EC47),_xlfn.CONCAT(", ",EE47),
IF($EC$174=SUM($EC$24:EC47),_xlfn.CONCAT(" y ",EE47)))))</f>
        <v/>
      </c>
      <c r="EE47" s="471" t="s">
        <v>5171</v>
      </c>
      <c r="EF47" s="473">
        <f t="shared" si="2"/>
        <v>0</v>
      </c>
      <c r="EG47" s="293">
        <f t="shared" si="3"/>
        <v>0</v>
      </c>
      <c r="EH47" s="477" t="str">
        <f>IF(EG47=0,"",
IF(SUM($EG$24:EG47)=1,EI47,
IF($EG$174&gt;SUM($EG$24:EG47),_xlfn.CONCAT(", ",EI47),
IF($EG$174=SUM($EG$24:EG47),_xlfn.CONCAT(" y ",EI47)))))</f>
        <v/>
      </c>
      <c r="EI47" s="52" t="s">
        <v>5171</v>
      </c>
      <c r="EL47" s="13"/>
      <c r="EM47" s="514"/>
    </row>
    <row r="48" spans="1:143" ht="14.25" customHeight="1">
      <c r="A48" s="22"/>
      <c r="B48" s="11"/>
      <c r="C48" s="37" t="s">
        <v>5056</v>
      </c>
      <c r="D48" s="873" t="str">
        <f>IF(CNGE_2026_M1_Secc1_Sub6!$D85="","",CNGE_2026_M1_Secc1_Sub6!$D85)</f>
        <v/>
      </c>
      <c r="E48" s="723"/>
      <c r="F48" s="723"/>
      <c r="G48" s="723"/>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c r="BL48" s="310"/>
      <c r="BM48" s="310"/>
      <c r="BN48" s="310"/>
      <c r="BO48" s="310"/>
      <c r="BP48" s="310"/>
      <c r="BQ48" s="310"/>
      <c r="BR48" s="310"/>
      <c r="BS48" s="310"/>
      <c r="BT48" s="310"/>
      <c r="BU48" s="310"/>
      <c r="BV48" s="310"/>
      <c r="BW48" s="310"/>
      <c r="BX48" s="310"/>
      <c r="BY48" s="310"/>
      <c r="BZ48" s="310"/>
      <c r="CA48" s="310"/>
      <c r="CB48" s="310"/>
      <c r="CC48" s="310"/>
      <c r="CD48" s="310"/>
      <c r="CE48" s="310"/>
      <c r="CF48" s="310"/>
      <c r="CG48" s="310"/>
      <c r="CH48" s="310"/>
      <c r="CI48" s="310"/>
      <c r="CJ48" s="310"/>
      <c r="CK48" s="310"/>
      <c r="CL48" s="310"/>
      <c r="CM48" s="310"/>
      <c r="CN48" s="310"/>
      <c r="CO48" s="310"/>
      <c r="CP48" s="310"/>
      <c r="CQ48" s="310"/>
      <c r="CR48" s="310"/>
      <c r="CS48" s="310"/>
      <c r="CT48" s="310"/>
      <c r="CU48" s="310"/>
      <c r="CV48" s="310"/>
      <c r="CW48" s="310"/>
      <c r="CX48" s="310"/>
      <c r="CY48" s="310"/>
      <c r="CZ48" s="310"/>
      <c r="DA48" s="310"/>
      <c r="DB48" s="310"/>
      <c r="DC48" s="310"/>
      <c r="DD48" s="310"/>
      <c r="DE48" s="310"/>
      <c r="DF48" s="310"/>
      <c r="DG48" s="310"/>
      <c r="DH48" s="310"/>
      <c r="DI48" s="310"/>
      <c r="DJ48" s="310"/>
      <c r="DK48" s="310"/>
      <c r="DL48" s="310"/>
      <c r="DM48" s="310"/>
      <c r="DN48" s="310"/>
      <c r="DO48" s="310"/>
      <c r="DP48" s="310"/>
      <c r="DQ48" s="310"/>
      <c r="DR48" s="310"/>
      <c r="DS48" s="310"/>
      <c r="DT48" s="310"/>
      <c r="DU48" s="310"/>
      <c r="DV48" s="310"/>
      <c r="DW48" s="310"/>
      <c r="DX48" s="310"/>
      <c r="DY48" s="12"/>
      <c r="EA48" s="64" t="str">
        <f>IF(CNGE_2026_M1_Secc1_Sub1!$D65="","",CNGE_2026_M1_Secc1_Sub1!$D65)</f>
        <v/>
      </c>
      <c r="EB48" s="470">
        <f t="shared" si="0"/>
        <v>0</v>
      </c>
      <c r="EC48" s="282">
        <f t="shared" si="1"/>
        <v>0</v>
      </c>
      <c r="ED48" s="283" t="str">
        <f>IF(EC48=0,"",
IF(SUM($EC$24:EC48)=1,EE48,
IF($EC$174&gt;SUM($EC$24:EC48),_xlfn.CONCAT(", ",EE48),
IF($EC$174=SUM($EC$24:EC48),_xlfn.CONCAT(" y ",EE48)))))</f>
        <v/>
      </c>
      <c r="EE48" s="471" t="s">
        <v>5173</v>
      </c>
      <c r="EF48" s="473">
        <f t="shared" si="2"/>
        <v>0</v>
      </c>
      <c r="EG48" s="293">
        <f t="shared" si="3"/>
        <v>0</v>
      </c>
      <c r="EH48" s="477" t="str">
        <f>IF(EG48=0,"",
IF(SUM($EG$24:EG48)=1,EI48,
IF($EG$174&gt;SUM($EG$24:EG48),_xlfn.CONCAT(", ",EI48),
IF($EG$174=SUM($EG$24:EG48),_xlfn.CONCAT(" y ",EI48)))))</f>
        <v/>
      </c>
      <c r="EI48" s="52" t="s">
        <v>5173</v>
      </c>
      <c r="EL48" s="13"/>
      <c r="EM48" s="514"/>
    </row>
    <row r="49" spans="1:143" ht="14.25" customHeight="1">
      <c r="A49" s="22"/>
      <c r="B49" s="11"/>
      <c r="C49" s="37" t="s">
        <v>5057</v>
      </c>
      <c r="D49" s="873" t="str">
        <f>IF(CNGE_2026_M1_Secc1_Sub6!$D86="","",CNGE_2026_M1_Secc1_Sub6!$D86)</f>
        <v/>
      </c>
      <c r="E49" s="723"/>
      <c r="F49" s="723"/>
      <c r="G49" s="723"/>
      <c r="H49" s="310"/>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c r="BN49" s="310"/>
      <c r="BO49" s="310"/>
      <c r="BP49" s="310"/>
      <c r="BQ49" s="310"/>
      <c r="BR49" s="310"/>
      <c r="BS49" s="310"/>
      <c r="BT49" s="310"/>
      <c r="BU49" s="310"/>
      <c r="BV49" s="310"/>
      <c r="BW49" s="310"/>
      <c r="BX49" s="310"/>
      <c r="BY49" s="310"/>
      <c r="BZ49" s="310"/>
      <c r="CA49" s="310"/>
      <c r="CB49" s="310"/>
      <c r="CC49" s="310"/>
      <c r="CD49" s="310"/>
      <c r="CE49" s="310"/>
      <c r="CF49" s="310"/>
      <c r="CG49" s="310"/>
      <c r="CH49" s="310"/>
      <c r="CI49" s="310"/>
      <c r="CJ49" s="310"/>
      <c r="CK49" s="310"/>
      <c r="CL49" s="310"/>
      <c r="CM49" s="310"/>
      <c r="CN49" s="310"/>
      <c r="CO49" s="310"/>
      <c r="CP49" s="310"/>
      <c r="CQ49" s="310"/>
      <c r="CR49" s="310"/>
      <c r="CS49" s="310"/>
      <c r="CT49" s="310"/>
      <c r="CU49" s="310"/>
      <c r="CV49" s="310"/>
      <c r="CW49" s="310"/>
      <c r="CX49" s="310"/>
      <c r="CY49" s="310"/>
      <c r="CZ49" s="310"/>
      <c r="DA49" s="310"/>
      <c r="DB49" s="310"/>
      <c r="DC49" s="310"/>
      <c r="DD49" s="310"/>
      <c r="DE49" s="310"/>
      <c r="DF49" s="310"/>
      <c r="DG49" s="310"/>
      <c r="DH49" s="310"/>
      <c r="DI49" s="310"/>
      <c r="DJ49" s="310"/>
      <c r="DK49" s="310"/>
      <c r="DL49" s="310"/>
      <c r="DM49" s="310"/>
      <c r="DN49" s="310"/>
      <c r="DO49" s="310"/>
      <c r="DP49" s="310"/>
      <c r="DQ49" s="310"/>
      <c r="DR49" s="310"/>
      <c r="DS49" s="310"/>
      <c r="DT49" s="310"/>
      <c r="DU49" s="310"/>
      <c r="DV49" s="310"/>
      <c r="DW49" s="310"/>
      <c r="DX49" s="310"/>
      <c r="DY49" s="12"/>
      <c r="EA49" s="64" t="str">
        <f>IF(CNGE_2026_M1_Secc1_Sub1!$D66="","",CNGE_2026_M1_Secc1_Sub1!$D66)</f>
        <v/>
      </c>
      <c r="EB49" s="470">
        <f t="shared" si="0"/>
        <v>0</v>
      </c>
      <c r="EC49" s="282">
        <f t="shared" si="1"/>
        <v>0</v>
      </c>
      <c r="ED49" s="283" t="str">
        <f>IF(EC49=0,"",
IF(SUM($EC$24:EC49)=1,EE49,
IF($EC$174&gt;SUM($EC$24:EC49),_xlfn.CONCAT(", ",EE49),
IF($EC$174=SUM($EC$24:EC49),_xlfn.CONCAT(" y ",EE49)))))</f>
        <v/>
      </c>
      <c r="EE49" s="471" t="s">
        <v>5175</v>
      </c>
      <c r="EF49" s="473">
        <f t="shared" si="2"/>
        <v>0</v>
      </c>
      <c r="EG49" s="293">
        <f t="shared" si="3"/>
        <v>0</v>
      </c>
      <c r="EH49" s="477" t="str">
        <f>IF(EG49=0,"",
IF(SUM($EG$24:EG49)=1,EI49,
IF($EG$174&gt;SUM($EG$24:EG49),_xlfn.CONCAT(", ",EI49),
IF($EG$174=SUM($EG$24:EG49),_xlfn.CONCAT(" y ",EI49)))))</f>
        <v/>
      </c>
      <c r="EI49" s="52" t="s">
        <v>5175</v>
      </c>
      <c r="EL49" s="13"/>
      <c r="EM49" s="514"/>
    </row>
    <row r="50" spans="1:143" ht="14.25" customHeight="1">
      <c r="A50" s="22"/>
      <c r="B50" s="11"/>
      <c r="C50" s="37" t="s">
        <v>5058</v>
      </c>
      <c r="D50" s="873" t="str">
        <f>IF(CNGE_2026_M1_Secc1_Sub6!$D87="","",CNGE_2026_M1_Secc1_Sub6!$D87)</f>
        <v/>
      </c>
      <c r="E50" s="723"/>
      <c r="F50" s="723"/>
      <c r="G50" s="723"/>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c r="AP50" s="310"/>
      <c r="AQ50" s="310"/>
      <c r="AR50" s="310"/>
      <c r="AS50" s="310"/>
      <c r="AT50" s="310"/>
      <c r="AU50" s="310"/>
      <c r="AV50" s="310"/>
      <c r="AW50" s="310"/>
      <c r="AX50" s="310"/>
      <c r="AY50" s="310"/>
      <c r="AZ50" s="310"/>
      <c r="BA50" s="310"/>
      <c r="BB50" s="310"/>
      <c r="BC50" s="310"/>
      <c r="BD50" s="310"/>
      <c r="BE50" s="310"/>
      <c r="BF50" s="310"/>
      <c r="BG50" s="310"/>
      <c r="BH50" s="310"/>
      <c r="BI50" s="310"/>
      <c r="BJ50" s="310"/>
      <c r="BK50" s="310"/>
      <c r="BL50" s="310"/>
      <c r="BM50" s="310"/>
      <c r="BN50" s="310"/>
      <c r="BO50" s="310"/>
      <c r="BP50" s="310"/>
      <c r="BQ50" s="310"/>
      <c r="BR50" s="310"/>
      <c r="BS50" s="310"/>
      <c r="BT50" s="310"/>
      <c r="BU50" s="310"/>
      <c r="BV50" s="310"/>
      <c r="BW50" s="310"/>
      <c r="BX50" s="310"/>
      <c r="BY50" s="310"/>
      <c r="BZ50" s="310"/>
      <c r="CA50" s="310"/>
      <c r="CB50" s="310"/>
      <c r="CC50" s="310"/>
      <c r="CD50" s="310"/>
      <c r="CE50" s="310"/>
      <c r="CF50" s="310"/>
      <c r="CG50" s="310"/>
      <c r="CH50" s="310"/>
      <c r="CI50" s="310"/>
      <c r="CJ50" s="310"/>
      <c r="CK50" s="310"/>
      <c r="CL50" s="310"/>
      <c r="CM50" s="310"/>
      <c r="CN50" s="310"/>
      <c r="CO50" s="310"/>
      <c r="CP50" s="310"/>
      <c r="CQ50" s="310"/>
      <c r="CR50" s="310"/>
      <c r="CS50" s="310"/>
      <c r="CT50" s="310"/>
      <c r="CU50" s="310"/>
      <c r="CV50" s="310"/>
      <c r="CW50" s="310"/>
      <c r="CX50" s="310"/>
      <c r="CY50" s="310"/>
      <c r="CZ50" s="310"/>
      <c r="DA50" s="310"/>
      <c r="DB50" s="310"/>
      <c r="DC50" s="310"/>
      <c r="DD50" s="310"/>
      <c r="DE50" s="310"/>
      <c r="DF50" s="310"/>
      <c r="DG50" s="310"/>
      <c r="DH50" s="310"/>
      <c r="DI50" s="310"/>
      <c r="DJ50" s="310"/>
      <c r="DK50" s="310"/>
      <c r="DL50" s="310"/>
      <c r="DM50" s="310"/>
      <c r="DN50" s="310"/>
      <c r="DO50" s="310"/>
      <c r="DP50" s="310"/>
      <c r="DQ50" s="310"/>
      <c r="DR50" s="310"/>
      <c r="DS50" s="310"/>
      <c r="DT50" s="310"/>
      <c r="DU50" s="310"/>
      <c r="DV50" s="310"/>
      <c r="DW50" s="310"/>
      <c r="DX50" s="310"/>
      <c r="DY50" s="12"/>
      <c r="EA50" s="64" t="str">
        <f>IF(CNGE_2026_M1_Secc1_Sub1!$D67="","",CNGE_2026_M1_Secc1_Sub1!$D67)</f>
        <v/>
      </c>
      <c r="EB50" s="470">
        <f t="shared" si="0"/>
        <v>0</v>
      </c>
      <c r="EC50" s="282">
        <f t="shared" si="1"/>
        <v>0</v>
      </c>
      <c r="ED50" s="283" t="str">
        <f>IF(EC50=0,"",
IF(SUM($EC$24:EC50)=1,EE50,
IF($EC$174&gt;SUM($EC$24:EC50),_xlfn.CONCAT(", ",EE50),
IF($EC$174=SUM($EC$24:EC50),_xlfn.CONCAT(" y ",EE50)))))</f>
        <v/>
      </c>
      <c r="EE50" s="471" t="s">
        <v>5177</v>
      </c>
      <c r="EF50" s="473">
        <f t="shared" si="2"/>
        <v>0</v>
      </c>
      <c r="EG50" s="293">
        <f t="shared" si="3"/>
        <v>0</v>
      </c>
      <c r="EH50" s="477" t="str">
        <f>IF(EG50=0,"",
IF(SUM($EG$24:EG50)=1,EI50,
IF($EG$174&gt;SUM($EG$24:EG50),_xlfn.CONCAT(", ",EI50),
IF($EG$174=SUM($EG$24:EG50),_xlfn.CONCAT(" y ",EI50)))))</f>
        <v/>
      </c>
      <c r="EI50" s="52" t="s">
        <v>5177</v>
      </c>
      <c r="EL50" s="13"/>
      <c r="EM50" s="514"/>
    </row>
    <row r="51" spans="1:143" ht="14.25" customHeight="1">
      <c r="A51" s="22"/>
      <c r="B51" s="11"/>
      <c r="C51" s="37" t="s">
        <v>5059</v>
      </c>
      <c r="D51" s="873" t="str">
        <f>IF(CNGE_2026_M1_Secc1_Sub6!$D88="","",CNGE_2026_M1_Secc1_Sub6!$D88)</f>
        <v/>
      </c>
      <c r="E51" s="723"/>
      <c r="F51" s="723"/>
      <c r="G51" s="723"/>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c r="AL51" s="310"/>
      <c r="AM51" s="310"/>
      <c r="AN51" s="310"/>
      <c r="AO51" s="310"/>
      <c r="AP51" s="310"/>
      <c r="AQ51" s="310"/>
      <c r="AR51" s="310"/>
      <c r="AS51" s="310"/>
      <c r="AT51" s="310"/>
      <c r="AU51" s="310"/>
      <c r="AV51" s="310"/>
      <c r="AW51" s="310"/>
      <c r="AX51" s="310"/>
      <c r="AY51" s="310"/>
      <c r="AZ51" s="310"/>
      <c r="BA51" s="310"/>
      <c r="BB51" s="310"/>
      <c r="BC51" s="310"/>
      <c r="BD51" s="310"/>
      <c r="BE51" s="310"/>
      <c r="BF51" s="310"/>
      <c r="BG51" s="310"/>
      <c r="BH51" s="310"/>
      <c r="BI51" s="310"/>
      <c r="BJ51" s="310"/>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310"/>
      <c r="CH51" s="310"/>
      <c r="CI51" s="310"/>
      <c r="CJ51" s="310"/>
      <c r="CK51" s="310"/>
      <c r="CL51" s="310"/>
      <c r="CM51" s="310"/>
      <c r="CN51" s="310"/>
      <c r="CO51" s="310"/>
      <c r="CP51" s="310"/>
      <c r="CQ51" s="310"/>
      <c r="CR51" s="310"/>
      <c r="CS51" s="310"/>
      <c r="CT51" s="310"/>
      <c r="CU51" s="310"/>
      <c r="CV51" s="310"/>
      <c r="CW51" s="310"/>
      <c r="CX51" s="310"/>
      <c r="CY51" s="310"/>
      <c r="CZ51" s="310"/>
      <c r="DA51" s="310"/>
      <c r="DB51" s="310"/>
      <c r="DC51" s="310"/>
      <c r="DD51" s="310"/>
      <c r="DE51" s="310"/>
      <c r="DF51" s="310"/>
      <c r="DG51" s="310"/>
      <c r="DH51" s="310"/>
      <c r="DI51" s="310"/>
      <c r="DJ51" s="310"/>
      <c r="DK51" s="310"/>
      <c r="DL51" s="310"/>
      <c r="DM51" s="310"/>
      <c r="DN51" s="310"/>
      <c r="DO51" s="310"/>
      <c r="DP51" s="310"/>
      <c r="DQ51" s="310"/>
      <c r="DR51" s="310"/>
      <c r="DS51" s="310"/>
      <c r="DT51" s="310"/>
      <c r="DU51" s="310"/>
      <c r="DV51" s="310"/>
      <c r="DW51" s="310"/>
      <c r="DX51" s="310"/>
      <c r="DY51" s="12"/>
      <c r="EA51" s="64" t="str">
        <f>IF(CNGE_2026_M1_Secc1_Sub1!$D68="","",CNGE_2026_M1_Secc1_Sub1!$D68)</f>
        <v/>
      </c>
      <c r="EB51" s="470">
        <f t="shared" si="0"/>
        <v>0</v>
      </c>
      <c r="EC51" s="282">
        <f t="shared" si="1"/>
        <v>0</v>
      </c>
      <c r="ED51" s="283" t="str">
        <f>IF(EC51=0,"",
IF(SUM($EC$24:EC51)=1,EE51,
IF($EC$174&gt;SUM($EC$24:EC51),_xlfn.CONCAT(", ",EE51),
IF($EC$174=SUM($EC$24:EC51),_xlfn.CONCAT(" y ",EE51)))))</f>
        <v/>
      </c>
      <c r="EE51" s="471" t="s">
        <v>5179</v>
      </c>
      <c r="EF51" s="473">
        <f t="shared" si="2"/>
        <v>0</v>
      </c>
      <c r="EG51" s="293">
        <f t="shared" si="3"/>
        <v>0</v>
      </c>
      <c r="EH51" s="477" t="str">
        <f>IF(EG51=0,"",
IF(SUM($EG$24:EG51)=1,EI51,
IF($EG$174&gt;SUM($EG$24:EG51),_xlfn.CONCAT(", ",EI51),
IF($EG$174=SUM($EG$24:EG51),_xlfn.CONCAT(" y ",EI51)))))</f>
        <v/>
      </c>
      <c r="EI51" s="52" t="s">
        <v>5179</v>
      </c>
      <c r="EL51" s="13"/>
      <c r="EM51" s="514"/>
    </row>
    <row r="52" spans="1:143" ht="14.25" customHeight="1">
      <c r="A52" s="22"/>
      <c r="B52" s="11"/>
      <c r="C52" s="37" t="s">
        <v>5060</v>
      </c>
      <c r="D52" s="873" t="str">
        <f>IF(CNGE_2026_M1_Secc1_Sub6!$D89="","",CNGE_2026_M1_Secc1_Sub6!$D89)</f>
        <v/>
      </c>
      <c r="E52" s="723"/>
      <c r="F52" s="723"/>
      <c r="G52" s="723"/>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c r="CL52" s="310"/>
      <c r="CM52" s="310"/>
      <c r="CN52" s="310"/>
      <c r="CO52" s="310"/>
      <c r="CP52" s="310"/>
      <c r="CQ52" s="310"/>
      <c r="CR52" s="310"/>
      <c r="CS52" s="310"/>
      <c r="CT52" s="310"/>
      <c r="CU52" s="310"/>
      <c r="CV52" s="310"/>
      <c r="CW52" s="310"/>
      <c r="CX52" s="310"/>
      <c r="CY52" s="310"/>
      <c r="CZ52" s="310"/>
      <c r="DA52" s="310"/>
      <c r="DB52" s="310"/>
      <c r="DC52" s="310"/>
      <c r="DD52" s="310"/>
      <c r="DE52" s="310"/>
      <c r="DF52" s="310"/>
      <c r="DG52" s="310"/>
      <c r="DH52" s="310"/>
      <c r="DI52" s="310"/>
      <c r="DJ52" s="310"/>
      <c r="DK52" s="310"/>
      <c r="DL52" s="310"/>
      <c r="DM52" s="310"/>
      <c r="DN52" s="310"/>
      <c r="DO52" s="310"/>
      <c r="DP52" s="310"/>
      <c r="DQ52" s="310"/>
      <c r="DR52" s="310"/>
      <c r="DS52" s="310"/>
      <c r="DT52" s="310"/>
      <c r="DU52" s="310"/>
      <c r="DV52" s="310"/>
      <c r="DW52" s="310"/>
      <c r="DX52" s="310"/>
      <c r="DY52" s="12"/>
      <c r="EA52" s="64" t="str">
        <f>IF(CNGE_2026_M1_Secc1_Sub1!$D69="","",CNGE_2026_M1_Secc1_Sub1!$D69)</f>
        <v/>
      </c>
      <c r="EB52" s="470">
        <f t="shared" si="0"/>
        <v>0</v>
      </c>
      <c r="EC52" s="282">
        <f t="shared" si="1"/>
        <v>0</v>
      </c>
      <c r="ED52" s="283" t="str">
        <f>IF(EC52=0,"",
IF(SUM($EC$24:EC52)=1,EE52,
IF($EC$174&gt;SUM($EC$24:EC52),_xlfn.CONCAT(", ",EE52),
IF($EC$174=SUM($EC$24:EC52),_xlfn.CONCAT(" y ",EE52)))))</f>
        <v/>
      </c>
      <c r="EE52" s="471" t="s">
        <v>5181</v>
      </c>
      <c r="EF52" s="473">
        <f t="shared" si="2"/>
        <v>0</v>
      </c>
      <c r="EG52" s="293">
        <f t="shared" si="3"/>
        <v>0</v>
      </c>
      <c r="EH52" s="477" t="str">
        <f>IF(EG52=0,"",
IF(SUM($EG$24:EG52)=1,EI52,
IF($EG$174&gt;SUM($EG$24:EG52),_xlfn.CONCAT(", ",EI52),
IF($EG$174=SUM($EG$24:EG52),_xlfn.CONCAT(" y ",EI52)))))</f>
        <v/>
      </c>
      <c r="EI52" s="52" t="s">
        <v>5181</v>
      </c>
      <c r="EL52" s="13"/>
      <c r="EM52" s="514"/>
    </row>
    <row r="53" spans="1:143" ht="14.25" customHeight="1">
      <c r="A53" s="22"/>
      <c r="B53" s="11"/>
      <c r="C53" s="37" t="s">
        <v>5061</v>
      </c>
      <c r="D53" s="873" t="str">
        <f>IF(CNGE_2026_M1_Secc1_Sub6!$D90="","",CNGE_2026_M1_Secc1_Sub6!$D90)</f>
        <v/>
      </c>
      <c r="E53" s="723"/>
      <c r="F53" s="723"/>
      <c r="G53" s="723"/>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c r="BV53" s="310"/>
      <c r="BW53" s="310"/>
      <c r="BX53" s="310"/>
      <c r="BY53" s="310"/>
      <c r="BZ53" s="310"/>
      <c r="CA53" s="310"/>
      <c r="CB53" s="310"/>
      <c r="CC53" s="310"/>
      <c r="CD53" s="310"/>
      <c r="CE53" s="310"/>
      <c r="CF53" s="310"/>
      <c r="CG53" s="310"/>
      <c r="CH53" s="310"/>
      <c r="CI53" s="310"/>
      <c r="CJ53" s="310"/>
      <c r="CK53" s="310"/>
      <c r="CL53" s="310"/>
      <c r="CM53" s="310"/>
      <c r="CN53" s="310"/>
      <c r="CO53" s="310"/>
      <c r="CP53" s="310"/>
      <c r="CQ53" s="310"/>
      <c r="CR53" s="310"/>
      <c r="CS53" s="310"/>
      <c r="CT53" s="310"/>
      <c r="CU53" s="310"/>
      <c r="CV53" s="310"/>
      <c r="CW53" s="310"/>
      <c r="CX53" s="310"/>
      <c r="CY53" s="310"/>
      <c r="CZ53" s="310"/>
      <c r="DA53" s="310"/>
      <c r="DB53" s="310"/>
      <c r="DC53" s="310"/>
      <c r="DD53" s="310"/>
      <c r="DE53" s="310"/>
      <c r="DF53" s="310"/>
      <c r="DG53" s="310"/>
      <c r="DH53" s="310"/>
      <c r="DI53" s="310"/>
      <c r="DJ53" s="310"/>
      <c r="DK53" s="310"/>
      <c r="DL53" s="310"/>
      <c r="DM53" s="310"/>
      <c r="DN53" s="310"/>
      <c r="DO53" s="310"/>
      <c r="DP53" s="310"/>
      <c r="DQ53" s="310"/>
      <c r="DR53" s="310"/>
      <c r="DS53" s="310"/>
      <c r="DT53" s="310"/>
      <c r="DU53" s="310"/>
      <c r="DV53" s="310"/>
      <c r="DW53" s="310"/>
      <c r="DX53" s="310"/>
      <c r="DY53" s="12"/>
      <c r="EA53" s="64" t="str">
        <f>IF(CNGE_2026_M1_Secc1_Sub1!$D70="","",CNGE_2026_M1_Secc1_Sub1!$D70)</f>
        <v/>
      </c>
      <c r="EB53" s="470">
        <f t="shared" si="0"/>
        <v>0</v>
      </c>
      <c r="EC53" s="282">
        <f t="shared" si="1"/>
        <v>0</v>
      </c>
      <c r="ED53" s="283" t="str">
        <f>IF(EC53=0,"",
IF(SUM($EC$24:EC53)=1,EE53,
IF($EC$174&gt;SUM($EC$24:EC53),_xlfn.CONCAT(", ",EE53),
IF($EC$174=SUM($EC$24:EC53),_xlfn.CONCAT(" y ",EE53)))))</f>
        <v/>
      </c>
      <c r="EE53" s="471" t="s">
        <v>5183</v>
      </c>
      <c r="EF53" s="473">
        <f t="shared" si="2"/>
        <v>0</v>
      </c>
      <c r="EG53" s="293">
        <f t="shared" si="3"/>
        <v>0</v>
      </c>
      <c r="EH53" s="477" t="str">
        <f>IF(EG53=0,"",
IF(SUM($EG$24:EG53)=1,EI53,
IF($EG$174&gt;SUM($EG$24:EG53),_xlfn.CONCAT(", ",EI53),
IF($EG$174=SUM($EG$24:EG53),_xlfn.CONCAT(" y ",EI53)))))</f>
        <v/>
      </c>
      <c r="EI53" s="52" t="s">
        <v>5183</v>
      </c>
      <c r="EL53" s="13"/>
      <c r="EM53" s="514"/>
    </row>
    <row r="54" spans="1:143" ht="14.25" customHeight="1">
      <c r="A54" s="22"/>
      <c r="B54" s="11"/>
      <c r="C54" s="37" t="s">
        <v>5062</v>
      </c>
      <c r="D54" s="873" t="str">
        <f>IF(CNGE_2026_M1_Secc1_Sub6!$D91="","",CNGE_2026_M1_Secc1_Sub6!$D91)</f>
        <v/>
      </c>
      <c r="E54" s="723"/>
      <c r="F54" s="723"/>
      <c r="G54" s="723"/>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c r="BW54" s="310"/>
      <c r="BX54" s="310"/>
      <c r="BY54" s="310"/>
      <c r="BZ54" s="310"/>
      <c r="CA54" s="310"/>
      <c r="CB54" s="310"/>
      <c r="CC54" s="310"/>
      <c r="CD54" s="310"/>
      <c r="CE54" s="310"/>
      <c r="CF54" s="310"/>
      <c r="CG54" s="310"/>
      <c r="CH54" s="310"/>
      <c r="CI54" s="310"/>
      <c r="CJ54" s="310"/>
      <c r="CK54" s="310"/>
      <c r="CL54" s="310"/>
      <c r="CM54" s="310"/>
      <c r="CN54" s="310"/>
      <c r="CO54" s="310"/>
      <c r="CP54" s="310"/>
      <c r="CQ54" s="310"/>
      <c r="CR54" s="310"/>
      <c r="CS54" s="310"/>
      <c r="CT54" s="310"/>
      <c r="CU54" s="310"/>
      <c r="CV54" s="310"/>
      <c r="CW54" s="310"/>
      <c r="CX54" s="310"/>
      <c r="CY54" s="310"/>
      <c r="CZ54" s="310"/>
      <c r="DA54" s="310"/>
      <c r="DB54" s="310"/>
      <c r="DC54" s="310"/>
      <c r="DD54" s="310"/>
      <c r="DE54" s="310"/>
      <c r="DF54" s="310"/>
      <c r="DG54" s="310"/>
      <c r="DH54" s="310"/>
      <c r="DI54" s="310"/>
      <c r="DJ54" s="310"/>
      <c r="DK54" s="310"/>
      <c r="DL54" s="310"/>
      <c r="DM54" s="310"/>
      <c r="DN54" s="310"/>
      <c r="DO54" s="310"/>
      <c r="DP54" s="310"/>
      <c r="DQ54" s="310"/>
      <c r="DR54" s="310"/>
      <c r="DS54" s="310"/>
      <c r="DT54" s="310"/>
      <c r="DU54" s="310"/>
      <c r="DV54" s="310"/>
      <c r="DW54" s="310"/>
      <c r="DX54" s="310"/>
      <c r="DY54" s="12"/>
      <c r="EA54" s="64" t="str">
        <f>IF(CNGE_2026_M1_Secc1_Sub1!$D71="","",CNGE_2026_M1_Secc1_Sub1!$D71)</f>
        <v/>
      </c>
      <c r="EB54" s="470">
        <f t="shared" si="0"/>
        <v>0</v>
      </c>
      <c r="EC54" s="282">
        <f t="shared" si="1"/>
        <v>0</v>
      </c>
      <c r="ED54" s="283" t="str">
        <f>IF(EC54=0,"",
IF(SUM($EC$24:EC54)=1,EE54,
IF($EC$174&gt;SUM($EC$24:EC54),_xlfn.CONCAT(", ",EE54),
IF($EC$174=SUM($EC$24:EC54),_xlfn.CONCAT(" y ",EE54)))))</f>
        <v/>
      </c>
      <c r="EE54" s="471" t="s">
        <v>5185</v>
      </c>
      <c r="EF54" s="473">
        <f t="shared" si="2"/>
        <v>0</v>
      </c>
      <c r="EG54" s="293">
        <f t="shared" si="3"/>
        <v>0</v>
      </c>
      <c r="EH54" s="477" t="str">
        <f>IF(EG54=0,"",
IF(SUM($EG$24:EG54)=1,EI54,
IF($EG$174&gt;SUM($EG$24:EG54),_xlfn.CONCAT(", ",EI54),
IF($EG$174=SUM($EG$24:EG54),_xlfn.CONCAT(" y ",EI54)))))</f>
        <v/>
      </c>
      <c r="EI54" s="52" t="s">
        <v>5185</v>
      </c>
      <c r="EL54" s="13"/>
      <c r="EM54" s="514"/>
    </row>
    <row r="55" spans="1:143" ht="14.25" customHeight="1">
      <c r="A55" s="22"/>
      <c r="B55" s="11"/>
      <c r="C55" s="37" t="s">
        <v>5063</v>
      </c>
      <c r="D55" s="873" t="str">
        <f>IF(CNGE_2026_M1_Secc1_Sub6!$D92="","",CNGE_2026_M1_Secc1_Sub6!$D92)</f>
        <v/>
      </c>
      <c r="E55" s="723"/>
      <c r="F55" s="723"/>
      <c r="G55" s="723"/>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c r="CL55" s="310"/>
      <c r="CM55" s="310"/>
      <c r="CN55" s="310"/>
      <c r="CO55" s="310"/>
      <c r="CP55" s="310"/>
      <c r="CQ55" s="310"/>
      <c r="CR55" s="310"/>
      <c r="CS55" s="310"/>
      <c r="CT55" s="310"/>
      <c r="CU55" s="310"/>
      <c r="CV55" s="310"/>
      <c r="CW55" s="310"/>
      <c r="CX55" s="310"/>
      <c r="CY55" s="310"/>
      <c r="CZ55" s="310"/>
      <c r="DA55" s="310"/>
      <c r="DB55" s="310"/>
      <c r="DC55" s="310"/>
      <c r="DD55" s="310"/>
      <c r="DE55" s="310"/>
      <c r="DF55" s="310"/>
      <c r="DG55" s="310"/>
      <c r="DH55" s="310"/>
      <c r="DI55" s="310"/>
      <c r="DJ55" s="310"/>
      <c r="DK55" s="310"/>
      <c r="DL55" s="310"/>
      <c r="DM55" s="310"/>
      <c r="DN55" s="310"/>
      <c r="DO55" s="310"/>
      <c r="DP55" s="310"/>
      <c r="DQ55" s="310"/>
      <c r="DR55" s="310"/>
      <c r="DS55" s="310"/>
      <c r="DT55" s="310"/>
      <c r="DU55" s="310"/>
      <c r="DV55" s="310"/>
      <c r="DW55" s="310"/>
      <c r="DX55" s="310"/>
      <c r="DY55" s="12"/>
      <c r="EA55" s="64" t="str">
        <f>IF(CNGE_2026_M1_Secc1_Sub1!$D72="","",CNGE_2026_M1_Secc1_Sub1!$D72)</f>
        <v/>
      </c>
      <c r="EB55" s="470">
        <f t="shared" si="0"/>
        <v>0</v>
      </c>
      <c r="EC55" s="282">
        <f t="shared" si="1"/>
        <v>0</v>
      </c>
      <c r="ED55" s="283" t="str">
        <f>IF(EC55=0,"",
IF(SUM($EC$24:EC55)=1,EE55,
IF($EC$174&gt;SUM($EC$24:EC55),_xlfn.CONCAT(", ",EE55),
IF($EC$174=SUM($EC$24:EC55),_xlfn.CONCAT(" y ",EE55)))))</f>
        <v/>
      </c>
      <c r="EE55" s="471" t="s">
        <v>5186</v>
      </c>
      <c r="EF55" s="473">
        <f t="shared" si="2"/>
        <v>0</v>
      </c>
      <c r="EG55" s="293">
        <f t="shared" si="3"/>
        <v>0</v>
      </c>
      <c r="EH55" s="477" t="str">
        <f>IF(EG55=0,"",
IF(SUM($EG$24:EG55)=1,EI55,
IF($EG$174&gt;SUM($EG$24:EG55),_xlfn.CONCAT(", ",EI55),
IF($EG$174=SUM($EG$24:EG55),_xlfn.CONCAT(" y ",EI55)))))</f>
        <v/>
      </c>
      <c r="EI55" s="52" t="s">
        <v>5186</v>
      </c>
      <c r="EL55" s="13"/>
      <c r="EM55" s="514"/>
    </row>
    <row r="56" spans="1:143" ht="14.25" customHeight="1">
      <c r="A56" s="22"/>
      <c r="B56" s="11"/>
      <c r="C56" s="37" t="s">
        <v>5064</v>
      </c>
      <c r="D56" s="873" t="str">
        <f>IF(CNGE_2026_M1_Secc1_Sub6!$D93="","",CNGE_2026_M1_Secc1_Sub6!$D93)</f>
        <v/>
      </c>
      <c r="E56" s="723"/>
      <c r="F56" s="723"/>
      <c r="G56" s="723"/>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c r="BW56" s="310"/>
      <c r="BX56" s="310"/>
      <c r="BY56" s="310"/>
      <c r="BZ56" s="310"/>
      <c r="CA56" s="310"/>
      <c r="CB56" s="310"/>
      <c r="CC56" s="310"/>
      <c r="CD56" s="310"/>
      <c r="CE56" s="310"/>
      <c r="CF56" s="310"/>
      <c r="CG56" s="310"/>
      <c r="CH56" s="310"/>
      <c r="CI56" s="310"/>
      <c r="CJ56" s="310"/>
      <c r="CK56" s="310"/>
      <c r="CL56" s="310"/>
      <c r="CM56" s="310"/>
      <c r="CN56" s="310"/>
      <c r="CO56" s="310"/>
      <c r="CP56" s="310"/>
      <c r="CQ56" s="310"/>
      <c r="CR56" s="310"/>
      <c r="CS56" s="310"/>
      <c r="CT56" s="310"/>
      <c r="CU56" s="310"/>
      <c r="CV56" s="310"/>
      <c r="CW56" s="310"/>
      <c r="CX56" s="310"/>
      <c r="CY56" s="310"/>
      <c r="CZ56" s="310"/>
      <c r="DA56" s="310"/>
      <c r="DB56" s="310"/>
      <c r="DC56" s="310"/>
      <c r="DD56" s="310"/>
      <c r="DE56" s="310"/>
      <c r="DF56" s="310"/>
      <c r="DG56" s="310"/>
      <c r="DH56" s="310"/>
      <c r="DI56" s="310"/>
      <c r="DJ56" s="310"/>
      <c r="DK56" s="310"/>
      <c r="DL56" s="310"/>
      <c r="DM56" s="310"/>
      <c r="DN56" s="310"/>
      <c r="DO56" s="310"/>
      <c r="DP56" s="310"/>
      <c r="DQ56" s="310"/>
      <c r="DR56" s="310"/>
      <c r="DS56" s="310"/>
      <c r="DT56" s="310"/>
      <c r="DU56" s="310"/>
      <c r="DV56" s="310"/>
      <c r="DW56" s="310"/>
      <c r="DX56" s="310"/>
      <c r="DY56" s="12"/>
      <c r="EA56" s="64" t="str">
        <f>IF(CNGE_2026_M1_Secc1_Sub1!$D73="","",CNGE_2026_M1_Secc1_Sub1!$D73)</f>
        <v/>
      </c>
      <c r="EB56" s="470">
        <f t="shared" si="0"/>
        <v>0</v>
      </c>
      <c r="EC56" s="282">
        <f t="shared" si="1"/>
        <v>0</v>
      </c>
      <c r="ED56" s="283" t="str">
        <f>IF(EC56=0,"",
IF(SUM($EC$24:EC56)=1,EE56,
IF($EC$174&gt;SUM($EC$24:EC56),_xlfn.CONCAT(", ",EE56),
IF($EC$174=SUM($EC$24:EC56),_xlfn.CONCAT(" y ",EE56)))))</f>
        <v/>
      </c>
      <c r="EE56" s="471" t="s">
        <v>5187</v>
      </c>
      <c r="EF56" s="473">
        <f t="shared" si="2"/>
        <v>0</v>
      </c>
      <c r="EG56" s="293">
        <f t="shared" si="3"/>
        <v>0</v>
      </c>
      <c r="EH56" s="477" t="str">
        <f>IF(EG56=0,"",
IF(SUM($EG$24:EG56)=1,EI56,
IF($EG$174&gt;SUM($EG$24:EG56),_xlfn.CONCAT(", ",EI56),
IF($EG$174=SUM($EG$24:EG56),_xlfn.CONCAT(" y ",EI56)))))</f>
        <v/>
      </c>
      <c r="EI56" s="52" t="s">
        <v>5187</v>
      </c>
      <c r="EL56" s="13"/>
      <c r="EM56" s="514"/>
    </row>
    <row r="57" spans="1:143" ht="14.25" customHeight="1">
      <c r="A57" s="22"/>
      <c r="B57" s="11"/>
      <c r="C57" s="37" t="s">
        <v>5065</v>
      </c>
      <c r="D57" s="873" t="str">
        <f>IF(CNGE_2026_M1_Secc1_Sub6!$D94="","",CNGE_2026_M1_Secc1_Sub6!$D94)</f>
        <v/>
      </c>
      <c r="E57" s="723"/>
      <c r="F57" s="723"/>
      <c r="G57" s="723"/>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c r="BN57" s="310"/>
      <c r="BO57" s="310"/>
      <c r="BP57" s="310"/>
      <c r="BQ57" s="310"/>
      <c r="BR57" s="310"/>
      <c r="BS57" s="310"/>
      <c r="BT57" s="310"/>
      <c r="BU57" s="310"/>
      <c r="BV57" s="310"/>
      <c r="BW57" s="310"/>
      <c r="BX57" s="310"/>
      <c r="BY57" s="310"/>
      <c r="BZ57" s="310"/>
      <c r="CA57" s="310"/>
      <c r="CB57" s="310"/>
      <c r="CC57" s="310"/>
      <c r="CD57" s="310"/>
      <c r="CE57" s="310"/>
      <c r="CF57" s="310"/>
      <c r="CG57" s="310"/>
      <c r="CH57" s="310"/>
      <c r="CI57" s="310"/>
      <c r="CJ57" s="310"/>
      <c r="CK57" s="310"/>
      <c r="CL57" s="310"/>
      <c r="CM57" s="310"/>
      <c r="CN57" s="310"/>
      <c r="CO57" s="310"/>
      <c r="CP57" s="310"/>
      <c r="CQ57" s="310"/>
      <c r="CR57" s="310"/>
      <c r="CS57" s="310"/>
      <c r="CT57" s="310"/>
      <c r="CU57" s="310"/>
      <c r="CV57" s="310"/>
      <c r="CW57" s="310"/>
      <c r="CX57" s="310"/>
      <c r="CY57" s="310"/>
      <c r="CZ57" s="310"/>
      <c r="DA57" s="310"/>
      <c r="DB57" s="310"/>
      <c r="DC57" s="310"/>
      <c r="DD57" s="310"/>
      <c r="DE57" s="310"/>
      <c r="DF57" s="310"/>
      <c r="DG57" s="310"/>
      <c r="DH57" s="310"/>
      <c r="DI57" s="310"/>
      <c r="DJ57" s="310"/>
      <c r="DK57" s="310"/>
      <c r="DL57" s="310"/>
      <c r="DM57" s="310"/>
      <c r="DN57" s="310"/>
      <c r="DO57" s="310"/>
      <c r="DP57" s="310"/>
      <c r="DQ57" s="310"/>
      <c r="DR57" s="310"/>
      <c r="DS57" s="310"/>
      <c r="DT57" s="310"/>
      <c r="DU57" s="310"/>
      <c r="DV57" s="310"/>
      <c r="DW57" s="310"/>
      <c r="DX57" s="310"/>
      <c r="DY57" s="12"/>
      <c r="EA57" s="64" t="str">
        <f>IF(CNGE_2026_M1_Secc1_Sub1!$D74="","",CNGE_2026_M1_Secc1_Sub1!$D74)</f>
        <v/>
      </c>
      <c r="EB57" s="470">
        <f t="shared" si="0"/>
        <v>0</v>
      </c>
      <c r="EC57" s="282">
        <f t="shared" si="1"/>
        <v>0</v>
      </c>
      <c r="ED57" s="283" t="str">
        <f>IF(EC57=0,"",
IF(SUM($EC$24:EC57)=1,EE57,
IF($EC$174&gt;SUM($EC$24:EC57),_xlfn.CONCAT(", ",EE57),
IF($EC$174=SUM($EC$24:EC57),_xlfn.CONCAT(" y ",EE57)))))</f>
        <v/>
      </c>
      <c r="EE57" s="471" t="s">
        <v>5188</v>
      </c>
      <c r="EF57" s="473">
        <f t="shared" si="2"/>
        <v>0</v>
      </c>
      <c r="EG57" s="293">
        <f t="shared" si="3"/>
        <v>0</v>
      </c>
      <c r="EH57" s="477" t="str">
        <f>IF(EG57=0,"",
IF(SUM($EG$24:EG57)=1,EI57,
IF($EG$174&gt;SUM($EG$24:EG57),_xlfn.CONCAT(", ",EI57),
IF($EG$174=SUM($EG$24:EG57),_xlfn.CONCAT(" y ",EI57)))))</f>
        <v/>
      </c>
      <c r="EI57" s="52" t="s">
        <v>5188</v>
      </c>
      <c r="EL57" s="13"/>
      <c r="EM57" s="514"/>
    </row>
    <row r="58" spans="1:143" ht="14.25" customHeight="1">
      <c r="A58" s="22"/>
      <c r="B58" s="11"/>
      <c r="C58" s="37" t="s">
        <v>5066</v>
      </c>
      <c r="D58" s="873" t="str">
        <f>IF(CNGE_2026_M1_Secc1_Sub6!$D95="","",CNGE_2026_M1_Secc1_Sub6!$D95)</f>
        <v/>
      </c>
      <c r="E58" s="723"/>
      <c r="F58" s="723"/>
      <c r="G58" s="723"/>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c r="BN58" s="310"/>
      <c r="BO58" s="310"/>
      <c r="BP58" s="310"/>
      <c r="BQ58" s="310"/>
      <c r="BR58" s="310"/>
      <c r="BS58" s="310"/>
      <c r="BT58" s="310"/>
      <c r="BU58" s="310"/>
      <c r="BV58" s="310"/>
      <c r="BW58" s="310"/>
      <c r="BX58" s="310"/>
      <c r="BY58" s="310"/>
      <c r="BZ58" s="310"/>
      <c r="CA58" s="310"/>
      <c r="CB58" s="310"/>
      <c r="CC58" s="310"/>
      <c r="CD58" s="310"/>
      <c r="CE58" s="310"/>
      <c r="CF58" s="310"/>
      <c r="CG58" s="310"/>
      <c r="CH58" s="310"/>
      <c r="CI58" s="310"/>
      <c r="CJ58" s="310"/>
      <c r="CK58" s="310"/>
      <c r="CL58" s="310"/>
      <c r="CM58" s="310"/>
      <c r="CN58" s="310"/>
      <c r="CO58" s="310"/>
      <c r="CP58" s="310"/>
      <c r="CQ58" s="310"/>
      <c r="CR58" s="310"/>
      <c r="CS58" s="310"/>
      <c r="CT58" s="310"/>
      <c r="CU58" s="310"/>
      <c r="CV58" s="310"/>
      <c r="CW58" s="310"/>
      <c r="CX58" s="310"/>
      <c r="CY58" s="310"/>
      <c r="CZ58" s="310"/>
      <c r="DA58" s="310"/>
      <c r="DB58" s="310"/>
      <c r="DC58" s="310"/>
      <c r="DD58" s="310"/>
      <c r="DE58" s="310"/>
      <c r="DF58" s="310"/>
      <c r="DG58" s="310"/>
      <c r="DH58" s="310"/>
      <c r="DI58" s="310"/>
      <c r="DJ58" s="310"/>
      <c r="DK58" s="310"/>
      <c r="DL58" s="310"/>
      <c r="DM58" s="310"/>
      <c r="DN58" s="310"/>
      <c r="DO58" s="310"/>
      <c r="DP58" s="310"/>
      <c r="DQ58" s="310"/>
      <c r="DR58" s="310"/>
      <c r="DS58" s="310"/>
      <c r="DT58" s="310"/>
      <c r="DU58" s="310"/>
      <c r="DV58" s="310"/>
      <c r="DW58" s="310"/>
      <c r="DX58" s="310"/>
      <c r="DY58" s="12"/>
      <c r="EA58" s="64" t="str">
        <f>IF(CNGE_2026_M1_Secc1_Sub1!$D75="","",CNGE_2026_M1_Secc1_Sub1!$D75)</f>
        <v/>
      </c>
      <c r="EB58" s="470">
        <f t="shared" si="0"/>
        <v>0</v>
      </c>
      <c r="EC58" s="282">
        <f t="shared" si="1"/>
        <v>0</v>
      </c>
      <c r="ED58" s="283" t="str">
        <f>IF(EC58=0,"",
IF(SUM($EC$24:EC58)=1,EE58,
IF($EC$174&gt;SUM($EC$24:EC58),_xlfn.CONCAT(", ",EE58),
IF($EC$174=SUM($EC$24:EC58),_xlfn.CONCAT(" y ",EE58)))))</f>
        <v/>
      </c>
      <c r="EE58" s="471" t="s">
        <v>5189</v>
      </c>
      <c r="EF58" s="473">
        <f t="shared" si="2"/>
        <v>0</v>
      </c>
      <c r="EG58" s="293">
        <f t="shared" si="3"/>
        <v>0</v>
      </c>
      <c r="EH58" s="477" t="str">
        <f>IF(EG58=0,"",
IF(SUM($EG$24:EG58)=1,EI58,
IF($EG$174&gt;SUM($EG$24:EG58),_xlfn.CONCAT(", ",EI58),
IF($EG$174=SUM($EG$24:EG58),_xlfn.CONCAT(" y ",EI58)))))</f>
        <v/>
      </c>
      <c r="EI58" s="52" t="s">
        <v>5189</v>
      </c>
      <c r="EL58" s="13"/>
      <c r="EM58" s="514"/>
    </row>
    <row r="59" spans="1:143" ht="14.25" customHeight="1">
      <c r="A59" s="22"/>
      <c r="B59" s="11"/>
      <c r="C59" s="37" t="s">
        <v>5190</v>
      </c>
      <c r="D59" s="873" t="str">
        <f>IF(CNGE_2026_M1_Secc1_Sub6!$D96="","",CNGE_2026_M1_Secc1_Sub6!$D96)</f>
        <v/>
      </c>
      <c r="E59" s="723"/>
      <c r="F59" s="723"/>
      <c r="G59" s="723"/>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c r="BN59" s="310"/>
      <c r="BO59" s="310"/>
      <c r="BP59" s="310"/>
      <c r="BQ59" s="310"/>
      <c r="BR59" s="310"/>
      <c r="BS59" s="310"/>
      <c r="BT59" s="310"/>
      <c r="BU59" s="310"/>
      <c r="BV59" s="310"/>
      <c r="BW59" s="310"/>
      <c r="BX59" s="310"/>
      <c r="BY59" s="310"/>
      <c r="BZ59" s="310"/>
      <c r="CA59" s="310"/>
      <c r="CB59" s="310"/>
      <c r="CC59" s="310"/>
      <c r="CD59" s="310"/>
      <c r="CE59" s="310"/>
      <c r="CF59" s="310"/>
      <c r="CG59" s="310"/>
      <c r="CH59" s="310"/>
      <c r="CI59" s="310"/>
      <c r="CJ59" s="310"/>
      <c r="CK59" s="310"/>
      <c r="CL59" s="310"/>
      <c r="CM59" s="310"/>
      <c r="CN59" s="310"/>
      <c r="CO59" s="310"/>
      <c r="CP59" s="310"/>
      <c r="CQ59" s="310"/>
      <c r="CR59" s="310"/>
      <c r="CS59" s="310"/>
      <c r="CT59" s="310"/>
      <c r="CU59" s="310"/>
      <c r="CV59" s="310"/>
      <c r="CW59" s="310"/>
      <c r="CX59" s="310"/>
      <c r="CY59" s="310"/>
      <c r="CZ59" s="310"/>
      <c r="DA59" s="310"/>
      <c r="DB59" s="310"/>
      <c r="DC59" s="310"/>
      <c r="DD59" s="310"/>
      <c r="DE59" s="310"/>
      <c r="DF59" s="310"/>
      <c r="DG59" s="310"/>
      <c r="DH59" s="310"/>
      <c r="DI59" s="310"/>
      <c r="DJ59" s="310"/>
      <c r="DK59" s="310"/>
      <c r="DL59" s="310"/>
      <c r="DM59" s="310"/>
      <c r="DN59" s="310"/>
      <c r="DO59" s="310"/>
      <c r="DP59" s="310"/>
      <c r="DQ59" s="310"/>
      <c r="DR59" s="310"/>
      <c r="DS59" s="310"/>
      <c r="DT59" s="310"/>
      <c r="DU59" s="310"/>
      <c r="DV59" s="310"/>
      <c r="DW59" s="310"/>
      <c r="DX59" s="310"/>
      <c r="DY59" s="12"/>
      <c r="EA59" s="64" t="str">
        <f>IF(CNGE_2026_M1_Secc1_Sub1!$D76="","",CNGE_2026_M1_Secc1_Sub1!$D76)</f>
        <v/>
      </c>
      <c r="EB59" s="470">
        <f t="shared" si="0"/>
        <v>0</v>
      </c>
      <c r="EC59" s="282">
        <f t="shared" si="1"/>
        <v>0</v>
      </c>
      <c r="ED59" s="283" t="str">
        <f>IF(EC59=0,"",
IF(SUM($EC$24:EC59)=1,EE59,
IF($EC$174&gt;SUM($EC$24:EC59),_xlfn.CONCAT(", ",EE59),
IF($EC$174=SUM($EC$24:EC59),_xlfn.CONCAT(" y ",EE59)))))</f>
        <v/>
      </c>
      <c r="EE59" s="471" t="s">
        <v>5191</v>
      </c>
      <c r="EF59" s="473">
        <f t="shared" si="2"/>
        <v>0</v>
      </c>
      <c r="EG59" s="293">
        <f t="shared" si="3"/>
        <v>0</v>
      </c>
      <c r="EH59" s="477" t="str">
        <f>IF(EG59=0,"",
IF(SUM($EG$24:EG59)=1,EI59,
IF($EG$174&gt;SUM($EG$24:EG59),_xlfn.CONCAT(", ",EI59),
IF($EG$174=SUM($EG$24:EG59),_xlfn.CONCAT(" y ",EI59)))))</f>
        <v/>
      </c>
      <c r="EI59" s="52" t="s">
        <v>5191</v>
      </c>
      <c r="EL59" s="13"/>
      <c r="EM59" s="514"/>
    </row>
    <row r="60" spans="1:143" ht="14.25" customHeight="1">
      <c r="A60" s="22"/>
      <c r="B60" s="11"/>
      <c r="C60" s="37" t="s">
        <v>5192</v>
      </c>
      <c r="D60" s="873" t="str">
        <f>IF(CNGE_2026_M1_Secc1_Sub6!$D97="","",CNGE_2026_M1_Secc1_Sub6!$D97)</f>
        <v/>
      </c>
      <c r="E60" s="723"/>
      <c r="F60" s="723"/>
      <c r="G60" s="723"/>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c r="BN60" s="310"/>
      <c r="BO60" s="310"/>
      <c r="BP60" s="310"/>
      <c r="BQ60" s="310"/>
      <c r="BR60" s="310"/>
      <c r="BS60" s="310"/>
      <c r="BT60" s="310"/>
      <c r="BU60" s="310"/>
      <c r="BV60" s="310"/>
      <c r="BW60" s="310"/>
      <c r="BX60" s="310"/>
      <c r="BY60" s="310"/>
      <c r="BZ60" s="310"/>
      <c r="CA60" s="310"/>
      <c r="CB60" s="310"/>
      <c r="CC60" s="310"/>
      <c r="CD60" s="310"/>
      <c r="CE60" s="310"/>
      <c r="CF60" s="310"/>
      <c r="CG60" s="310"/>
      <c r="CH60" s="310"/>
      <c r="CI60" s="310"/>
      <c r="CJ60" s="310"/>
      <c r="CK60" s="310"/>
      <c r="CL60" s="310"/>
      <c r="CM60" s="310"/>
      <c r="CN60" s="310"/>
      <c r="CO60" s="310"/>
      <c r="CP60" s="310"/>
      <c r="CQ60" s="310"/>
      <c r="CR60" s="310"/>
      <c r="CS60" s="310"/>
      <c r="CT60" s="310"/>
      <c r="CU60" s="310"/>
      <c r="CV60" s="310"/>
      <c r="CW60" s="310"/>
      <c r="CX60" s="310"/>
      <c r="CY60" s="310"/>
      <c r="CZ60" s="310"/>
      <c r="DA60" s="310"/>
      <c r="DB60" s="310"/>
      <c r="DC60" s="310"/>
      <c r="DD60" s="310"/>
      <c r="DE60" s="310"/>
      <c r="DF60" s="310"/>
      <c r="DG60" s="310"/>
      <c r="DH60" s="310"/>
      <c r="DI60" s="310"/>
      <c r="DJ60" s="310"/>
      <c r="DK60" s="310"/>
      <c r="DL60" s="310"/>
      <c r="DM60" s="310"/>
      <c r="DN60" s="310"/>
      <c r="DO60" s="310"/>
      <c r="DP60" s="310"/>
      <c r="DQ60" s="310"/>
      <c r="DR60" s="310"/>
      <c r="DS60" s="310"/>
      <c r="DT60" s="310"/>
      <c r="DU60" s="310"/>
      <c r="DV60" s="310"/>
      <c r="DW60" s="310"/>
      <c r="DX60" s="310"/>
      <c r="DY60" s="12"/>
      <c r="EA60" s="64" t="str">
        <f>IF(CNGE_2026_M1_Secc1_Sub1!$D77="","",CNGE_2026_M1_Secc1_Sub1!$D77)</f>
        <v/>
      </c>
      <c r="EB60" s="470">
        <f t="shared" si="0"/>
        <v>0</v>
      </c>
      <c r="EC60" s="282">
        <f t="shared" si="1"/>
        <v>0</v>
      </c>
      <c r="ED60" s="283" t="str">
        <f>IF(EC60=0,"",
IF(SUM($EC$24:EC60)=1,EE60,
IF($EC$174&gt;SUM($EC$24:EC60),_xlfn.CONCAT(", ",EE60),
IF($EC$174=SUM($EC$24:EC60),_xlfn.CONCAT(" y ",EE60)))))</f>
        <v/>
      </c>
      <c r="EE60" s="471" t="s">
        <v>5193</v>
      </c>
      <c r="EF60" s="473">
        <f t="shared" si="2"/>
        <v>0</v>
      </c>
      <c r="EG60" s="293">
        <f t="shared" si="3"/>
        <v>0</v>
      </c>
      <c r="EH60" s="477" t="str">
        <f>IF(EG60=0,"",
IF(SUM($EG$24:EG60)=1,EI60,
IF($EG$174&gt;SUM($EG$24:EG60),_xlfn.CONCAT(", ",EI60),
IF($EG$174=SUM($EG$24:EG60),_xlfn.CONCAT(" y ",EI60)))))</f>
        <v/>
      </c>
      <c r="EI60" s="52" t="s">
        <v>5193</v>
      </c>
      <c r="EL60" s="13"/>
      <c r="EM60" s="514"/>
    </row>
    <row r="61" spans="1:143" ht="14.25" customHeight="1">
      <c r="A61" s="22"/>
      <c r="B61" s="11"/>
      <c r="C61" s="37" t="s">
        <v>5194</v>
      </c>
      <c r="D61" s="873" t="str">
        <f>IF(CNGE_2026_M1_Secc1_Sub6!$D98="","",CNGE_2026_M1_Secc1_Sub6!$D98)</f>
        <v/>
      </c>
      <c r="E61" s="723"/>
      <c r="F61" s="723"/>
      <c r="G61" s="723"/>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c r="BN61" s="310"/>
      <c r="BO61" s="310"/>
      <c r="BP61" s="310"/>
      <c r="BQ61" s="310"/>
      <c r="BR61" s="310"/>
      <c r="BS61" s="310"/>
      <c r="BT61" s="310"/>
      <c r="BU61" s="310"/>
      <c r="BV61" s="310"/>
      <c r="BW61" s="310"/>
      <c r="BX61" s="310"/>
      <c r="BY61" s="310"/>
      <c r="BZ61" s="310"/>
      <c r="CA61" s="310"/>
      <c r="CB61" s="310"/>
      <c r="CC61" s="310"/>
      <c r="CD61" s="310"/>
      <c r="CE61" s="310"/>
      <c r="CF61" s="310"/>
      <c r="CG61" s="310"/>
      <c r="CH61" s="310"/>
      <c r="CI61" s="310"/>
      <c r="CJ61" s="310"/>
      <c r="CK61" s="310"/>
      <c r="CL61" s="310"/>
      <c r="CM61" s="310"/>
      <c r="CN61" s="310"/>
      <c r="CO61" s="310"/>
      <c r="CP61" s="310"/>
      <c r="CQ61" s="310"/>
      <c r="CR61" s="310"/>
      <c r="CS61" s="310"/>
      <c r="CT61" s="310"/>
      <c r="CU61" s="310"/>
      <c r="CV61" s="310"/>
      <c r="CW61" s="310"/>
      <c r="CX61" s="310"/>
      <c r="CY61" s="310"/>
      <c r="CZ61" s="310"/>
      <c r="DA61" s="310"/>
      <c r="DB61" s="310"/>
      <c r="DC61" s="310"/>
      <c r="DD61" s="310"/>
      <c r="DE61" s="310"/>
      <c r="DF61" s="310"/>
      <c r="DG61" s="310"/>
      <c r="DH61" s="310"/>
      <c r="DI61" s="310"/>
      <c r="DJ61" s="310"/>
      <c r="DK61" s="310"/>
      <c r="DL61" s="310"/>
      <c r="DM61" s="310"/>
      <c r="DN61" s="310"/>
      <c r="DO61" s="310"/>
      <c r="DP61" s="310"/>
      <c r="DQ61" s="310"/>
      <c r="DR61" s="310"/>
      <c r="DS61" s="310"/>
      <c r="DT61" s="310"/>
      <c r="DU61" s="310"/>
      <c r="DV61" s="310"/>
      <c r="DW61" s="310"/>
      <c r="DX61" s="310"/>
      <c r="DY61" s="12"/>
      <c r="EA61" s="64" t="str">
        <f>IF(CNGE_2026_M1_Secc1_Sub1!$D78="","",CNGE_2026_M1_Secc1_Sub1!$D78)</f>
        <v/>
      </c>
      <c r="EB61" s="470">
        <f t="shared" si="0"/>
        <v>0</v>
      </c>
      <c r="EC61" s="282">
        <f t="shared" si="1"/>
        <v>0</v>
      </c>
      <c r="ED61" s="283" t="str">
        <f>IF(EC61=0,"",
IF(SUM($EC$24:EC61)=1,EE61,
IF($EC$174&gt;SUM($EC$24:EC61),_xlfn.CONCAT(", ",EE61),
IF($EC$174=SUM($EC$24:EC61),_xlfn.CONCAT(" y ",EE61)))))</f>
        <v/>
      </c>
      <c r="EE61" s="471" t="s">
        <v>5195</v>
      </c>
      <c r="EF61" s="473">
        <f t="shared" si="2"/>
        <v>0</v>
      </c>
      <c r="EG61" s="293">
        <f t="shared" si="3"/>
        <v>0</v>
      </c>
      <c r="EH61" s="477" t="str">
        <f>IF(EG61=0,"",
IF(SUM($EG$24:EG61)=1,EI61,
IF($EG$174&gt;SUM($EG$24:EG61),_xlfn.CONCAT(", ",EI61),
IF($EG$174=SUM($EG$24:EG61),_xlfn.CONCAT(" y ",EI61)))))</f>
        <v/>
      </c>
      <c r="EI61" s="52" t="s">
        <v>5195</v>
      </c>
      <c r="EL61" s="13"/>
      <c r="EM61" s="514"/>
    </row>
    <row r="62" spans="1:143" ht="14.25" customHeight="1">
      <c r="A62" s="22"/>
      <c r="B62" s="11"/>
      <c r="C62" s="37" t="s">
        <v>5196</v>
      </c>
      <c r="D62" s="873" t="str">
        <f>IF(CNGE_2026_M1_Secc1_Sub6!$D99="","",CNGE_2026_M1_Secc1_Sub6!$D99)</f>
        <v/>
      </c>
      <c r="E62" s="723"/>
      <c r="F62" s="723"/>
      <c r="G62" s="723"/>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c r="BL62" s="310"/>
      <c r="BM62" s="310"/>
      <c r="BN62" s="310"/>
      <c r="BO62" s="310"/>
      <c r="BP62" s="310"/>
      <c r="BQ62" s="310"/>
      <c r="BR62" s="310"/>
      <c r="BS62" s="310"/>
      <c r="BT62" s="310"/>
      <c r="BU62" s="310"/>
      <c r="BV62" s="310"/>
      <c r="BW62" s="310"/>
      <c r="BX62" s="310"/>
      <c r="BY62" s="310"/>
      <c r="BZ62" s="310"/>
      <c r="CA62" s="310"/>
      <c r="CB62" s="310"/>
      <c r="CC62" s="310"/>
      <c r="CD62" s="310"/>
      <c r="CE62" s="310"/>
      <c r="CF62" s="310"/>
      <c r="CG62" s="310"/>
      <c r="CH62" s="310"/>
      <c r="CI62" s="310"/>
      <c r="CJ62" s="310"/>
      <c r="CK62" s="310"/>
      <c r="CL62" s="310"/>
      <c r="CM62" s="310"/>
      <c r="CN62" s="310"/>
      <c r="CO62" s="310"/>
      <c r="CP62" s="310"/>
      <c r="CQ62" s="310"/>
      <c r="CR62" s="310"/>
      <c r="CS62" s="310"/>
      <c r="CT62" s="310"/>
      <c r="CU62" s="310"/>
      <c r="CV62" s="310"/>
      <c r="CW62" s="310"/>
      <c r="CX62" s="310"/>
      <c r="CY62" s="310"/>
      <c r="CZ62" s="310"/>
      <c r="DA62" s="310"/>
      <c r="DB62" s="310"/>
      <c r="DC62" s="310"/>
      <c r="DD62" s="310"/>
      <c r="DE62" s="310"/>
      <c r="DF62" s="310"/>
      <c r="DG62" s="310"/>
      <c r="DH62" s="310"/>
      <c r="DI62" s="310"/>
      <c r="DJ62" s="310"/>
      <c r="DK62" s="310"/>
      <c r="DL62" s="310"/>
      <c r="DM62" s="310"/>
      <c r="DN62" s="310"/>
      <c r="DO62" s="310"/>
      <c r="DP62" s="310"/>
      <c r="DQ62" s="310"/>
      <c r="DR62" s="310"/>
      <c r="DS62" s="310"/>
      <c r="DT62" s="310"/>
      <c r="DU62" s="310"/>
      <c r="DV62" s="310"/>
      <c r="DW62" s="310"/>
      <c r="DX62" s="310"/>
      <c r="DY62" s="12"/>
      <c r="EA62" s="64" t="str">
        <f>IF(CNGE_2026_M1_Secc1_Sub1!$D79="","",CNGE_2026_M1_Secc1_Sub1!$D79)</f>
        <v/>
      </c>
      <c r="EB62" s="470">
        <f t="shared" si="0"/>
        <v>0</v>
      </c>
      <c r="EC62" s="282">
        <f t="shared" si="1"/>
        <v>0</v>
      </c>
      <c r="ED62" s="283" t="str">
        <f>IF(EC62=0,"",
IF(SUM($EC$24:EC62)=1,EE62,
IF($EC$174&gt;SUM($EC$24:EC62),_xlfn.CONCAT(", ",EE62),
IF($EC$174=SUM($EC$24:EC62),_xlfn.CONCAT(" y ",EE62)))))</f>
        <v/>
      </c>
      <c r="EE62" s="471" t="s">
        <v>5197</v>
      </c>
      <c r="EF62" s="473">
        <f t="shared" si="2"/>
        <v>0</v>
      </c>
      <c r="EG62" s="293">
        <f t="shared" si="3"/>
        <v>0</v>
      </c>
      <c r="EH62" s="477" t="str">
        <f>IF(EG62=0,"",
IF(SUM($EG$24:EG62)=1,EI62,
IF($EG$174&gt;SUM($EG$24:EG62),_xlfn.CONCAT(", ",EI62),
IF($EG$174=SUM($EG$24:EG62),_xlfn.CONCAT(" y ",EI62)))))</f>
        <v/>
      </c>
      <c r="EI62" s="52" t="s">
        <v>5197</v>
      </c>
      <c r="EL62" s="13"/>
      <c r="EM62" s="514"/>
    </row>
    <row r="63" spans="1:143" ht="14.25" customHeight="1">
      <c r="A63" s="22"/>
      <c r="B63" s="11"/>
      <c r="C63" s="37" t="s">
        <v>5198</v>
      </c>
      <c r="D63" s="873" t="str">
        <f>IF(CNGE_2026_M1_Secc1_Sub6!$D100="","",CNGE_2026_M1_Secc1_Sub6!$D100)</f>
        <v/>
      </c>
      <c r="E63" s="723"/>
      <c r="F63" s="723"/>
      <c r="G63" s="723"/>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310"/>
      <c r="BH63" s="310"/>
      <c r="BI63" s="310"/>
      <c r="BJ63" s="310"/>
      <c r="BK63" s="310"/>
      <c r="BL63" s="310"/>
      <c r="BM63" s="310"/>
      <c r="BN63" s="310"/>
      <c r="BO63" s="310"/>
      <c r="BP63" s="310"/>
      <c r="BQ63" s="310"/>
      <c r="BR63" s="310"/>
      <c r="BS63" s="310"/>
      <c r="BT63" s="310"/>
      <c r="BU63" s="310"/>
      <c r="BV63" s="310"/>
      <c r="BW63" s="310"/>
      <c r="BX63" s="310"/>
      <c r="BY63" s="310"/>
      <c r="BZ63" s="310"/>
      <c r="CA63" s="310"/>
      <c r="CB63" s="310"/>
      <c r="CC63" s="310"/>
      <c r="CD63" s="310"/>
      <c r="CE63" s="310"/>
      <c r="CF63" s="310"/>
      <c r="CG63" s="310"/>
      <c r="CH63" s="310"/>
      <c r="CI63" s="310"/>
      <c r="CJ63" s="310"/>
      <c r="CK63" s="310"/>
      <c r="CL63" s="310"/>
      <c r="CM63" s="310"/>
      <c r="CN63" s="310"/>
      <c r="CO63" s="310"/>
      <c r="CP63" s="310"/>
      <c r="CQ63" s="310"/>
      <c r="CR63" s="310"/>
      <c r="CS63" s="310"/>
      <c r="CT63" s="310"/>
      <c r="CU63" s="310"/>
      <c r="CV63" s="310"/>
      <c r="CW63" s="310"/>
      <c r="CX63" s="310"/>
      <c r="CY63" s="310"/>
      <c r="CZ63" s="310"/>
      <c r="DA63" s="310"/>
      <c r="DB63" s="310"/>
      <c r="DC63" s="310"/>
      <c r="DD63" s="310"/>
      <c r="DE63" s="310"/>
      <c r="DF63" s="310"/>
      <c r="DG63" s="310"/>
      <c r="DH63" s="310"/>
      <c r="DI63" s="310"/>
      <c r="DJ63" s="310"/>
      <c r="DK63" s="310"/>
      <c r="DL63" s="310"/>
      <c r="DM63" s="310"/>
      <c r="DN63" s="310"/>
      <c r="DO63" s="310"/>
      <c r="DP63" s="310"/>
      <c r="DQ63" s="310"/>
      <c r="DR63" s="310"/>
      <c r="DS63" s="310"/>
      <c r="DT63" s="310"/>
      <c r="DU63" s="310"/>
      <c r="DV63" s="310"/>
      <c r="DW63" s="310"/>
      <c r="DX63" s="310"/>
      <c r="DY63" s="12"/>
      <c r="EA63" s="64" t="str">
        <f>IF(CNGE_2026_M1_Secc1_Sub1!$D80="","",CNGE_2026_M1_Secc1_Sub1!$D80)</f>
        <v/>
      </c>
      <c r="EB63" s="470">
        <f t="shared" si="0"/>
        <v>0</v>
      </c>
      <c r="EC63" s="282">
        <f t="shared" si="1"/>
        <v>0</v>
      </c>
      <c r="ED63" s="283" t="str">
        <f>IF(EC63=0,"",
IF(SUM($EC$24:EC63)=1,EE63,
IF($EC$174&gt;SUM($EC$24:EC63),_xlfn.CONCAT(", ",EE63),
IF($EC$174=SUM($EC$24:EC63),_xlfn.CONCAT(" y ",EE63)))))</f>
        <v/>
      </c>
      <c r="EE63" s="471" t="s">
        <v>5199</v>
      </c>
      <c r="EF63" s="473">
        <f t="shared" si="2"/>
        <v>0</v>
      </c>
      <c r="EG63" s="293">
        <f t="shared" si="3"/>
        <v>0</v>
      </c>
      <c r="EH63" s="477" t="str">
        <f>IF(EG63=0,"",
IF(SUM($EG$24:EG63)=1,EI63,
IF($EG$174&gt;SUM($EG$24:EG63),_xlfn.CONCAT(", ",EI63),
IF($EG$174=SUM($EG$24:EG63),_xlfn.CONCAT(" y ",EI63)))))</f>
        <v/>
      </c>
      <c r="EI63" s="52" t="s">
        <v>5199</v>
      </c>
      <c r="EL63" s="13"/>
      <c r="EM63" s="514"/>
    </row>
    <row r="64" spans="1:143" ht="14.25" customHeight="1">
      <c r="A64" s="22"/>
      <c r="B64" s="11"/>
      <c r="C64" s="37" t="s">
        <v>5200</v>
      </c>
      <c r="D64" s="873" t="str">
        <f>IF(CNGE_2026_M1_Secc1_Sub6!$D101="","",CNGE_2026_M1_Secc1_Sub6!$D101)</f>
        <v/>
      </c>
      <c r="E64" s="723"/>
      <c r="F64" s="723"/>
      <c r="G64" s="723"/>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310"/>
      <c r="BH64" s="310"/>
      <c r="BI64" s="310"/>
      <c r="BJ64" s="310"/>
      <c r="BK64" s="310"/>
      <c r="BL64" s="310"/>
      <c r="BM64" s="310"/>
      <c r="BN64" s="310"/>
      <c r="BO64" s="310"/>
      <c r="BP64" s="310"/>
      <c r="BQ64" s="310"/>
      <c r="BR64" s="310"/>
      <c r="BS64" s="310"/>
      <c r="BT64" s="310"/>
      <c r="BU64" s="310"/>
      <c r="BV64" s="310"/>
      <c r="BW64" s="310"/>
      <c r="BX64" s="310"/>
      <c r="BY64" s="310"/>
      <c r="BZ64" s="310"/>
      <c r="CA64" s="310"/>
      <c r="CB64" s="310"/>
      <c r="CC64" s="310"/>
      <c r="CD64" s="310"/>
      <c r="CE64" s="310"/>
      <c r="CF64" s="310"/>
      <c r="CG64" s="310"/>
      <c r="CH64" s="310"/>
      <c r="CI64" s="310"/>
      <c r="CJ64" s="310"/>
      <c r="CK64" s="310"/>
      <c r="CL64" s="310"/>
      <c r="CM64" s="310"/>
      <c r="CN64" s="310"/>
      <c r="CO64" s="310"/>
      <c r="CP64" s="310"/>
      <c r="CQ64" s="310"/>
      <c r="CR64" s="310"/>
      <c r="CS64" s="310"/>
      <c r="CT64" s="310"/>
      <c r="CU64" s="310"/>
      <c r="CV64" s="310"/>
      <c r="CW64" s="310"/>
      <c r="CX64" s="310"/>
      <c r="CY64" s="310"/>
      <c r="CZ64" s="310"/>
      <c r="DA64" s="310"/>
      <c r="DB64" s="310"/>
      <c r="DC64" s="310"/>
      <c r="DD64" s="310"/>
      <c r="DE64" s="310"/>
      <c r="DF64" s="310"/>
      <c r="DG64" s="310"/>
      <c r="DH64" s="310"/>
      <c r="DI64" s="310"/>
      <c r="DJ64" s="310"/>
      <c r="DK64" s="310"/>
      <c r="DL64" s="310"/>
      <c r="DM64" s="310"/>
      <c r="DN64" s="310"/>
      <c r="DO64" s="310"/>
      <c r="DP64" s="310"/>
      <c r="DQ64" s="310"/>
      <c r="DR64" s="310"/>
      <c r="DS64" s="310"/>
      <c r="DT64" s="310"/>
      <c r="DU64" s="310"/>
      <c r="DV64" s="310"/>
      <c r="DW64" s="310"/>
      <c r="DX64" s="310"/>
      <c r="DY64" s="12"/>
      <c r="EA64" s="64" t="str">
        <f>IF(CNGE_2026_M1_Secc1_Sub1!$D81="","",CNGE_2026_M1_Secc1_Sub1!$D81)</f>
        <v/>
      </c>
      <c r="EB64" s="470">
        <f t="shared" si="0"/>
        <v>0</v>
      </c>
      <c r="EC64" s="282">
        <f t="shared" si="1"/>
        <v>0</v>
      </c>
      <c r="ED64" s="283" t="str">
        <f>IF(EC64=0,"",
IF(SUM($EC$24:EC64)=1,EE64,
IF($EC$174&gt;SUM($EC$24:EC64),_xlfn.CONCAT(", ",EE64),
IF($EC$174=SUM($EC$24:EC64),_xlfn.CONCAT(" y ",EE64)))))</f>
        <v/>
      </c>
      <c r="EE64" s="471" t="s">
        <v>5201</v>
      </c>
      <c r="EF64" s="473">
        <f t="shared" si="2"/>
        <v>0</v>
      </c>
      <c r="EG64" s="293">
        <f t="shared" si="3"/>
        <v>0</v>
      </c>
      <c r="EH64" s="477" t="str">
        <f>IF(EG64=0,"",
IF(SUM($EG$24:EG64)=1,EI64,
IF($EG$174&gt;SUM($EG$24:EG64),_xlfn.CONCAT(", ",EI64),
IF($EG$174=SUM($EG$24:EG64),_xlfn.CONCAT(" y ",EI64)))))</f>
        <v/>
      </c>
      <c r="EI64" s="52" t="s">
        <v>5201</v>
      </c>
      <c r="EL64" s="13"/>
      <c r="EM64" s="514"/>
    </row>
    <row r="65" spans="1:143" ht="14.25" customHeight="1">
      <c r="A65" s="22"/>
      <c r="B65" s="11"/>
      <c r="C65" s="37" t="s">
        <v>5202</v>
      </c>
      <c r="D65" s="873" t="str">
        <f>IF(CNGE_2026_M1_Secc1_Sub6!$D102="","",CNGE_2026_M1_Secc1_Sub6!$D102)</f>
        <v/>
      </c>
      <c r="E65" s="723"/>
      <c r="F65" s="723"/>
      <c r="G65" s="723"/>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c r="AP65" s="310"/>
      <c r="AQ65" s="310"/>
      <c r="AR65" s="310"/>
      <c r="AS65" s="310"/>
      <c r="AT65" s="310"/>
      <c r="AU65" s="310"/>
      <c r="AV65" s="310"/>
      <c r="AW65" s="310"/>
      <c r="AX65" s="310"/>
      <c r="AY65" s="310"/>
      <c r="AZ65" s="310"/>
      <c r="BA65" s="310"/>
      <c r="BB65" s="310"/>
      <c r="BC65" s="310"/>
      <c r="BD65" s="310"/>
      <c r="BE65" s="310"/>
      <c r="BF65" s="310"/>
      <c r="BG65" s="310"/>
      <c r="BH65" s="310"/>
      <c r="BI65" s="310"/>
      <c r="BJ65" s="310"/>
      <c r="BK65" s="310"/>
      <c r="BL65" s="310"/>
      <c r="BM65" s="310"/>
      <c r="BN65" s="310"/>
      <c r="BO65" s="310"/>
      <c r="BP65" s="310"/>
      <c r="BQ65" s="310"/>
      <c r="BR65" s="310"/>
      <c r="BS65" s="310"/>
      <c r="BT65" s="310"/>
      <c r="BU65" s="310"/>
      <c r="BV65" s="310"/>
      <c r="BW65" s="310"/>
      <c r="BX65" s="310"/>
      <c r="BY65" s="310"/>
      <c r="BZ65" s="310"/>
      <c r="CA65" s="310"/>
      <c r="CB65" s="310"/>
      <c r="CC65" s="310"/>
      <c r="CD65" s="310"/>
      <c r="CE65" s="310"/>
      <c r="CF65" s="310"/>
      <c r="CG65" s="310"/>
      <c r="CH65" s="310"/>
      <c r="CI65" s="310"/>
      <c r="CJ65" s="310"/>
      <c r="CK65" s="310"/>
      <c r="CL65" s="310"/>
      <c r="CM65" s="310"/>
      <c r="CN65" s="310"/>
      <c r="CO65" s="310"/>
      <c r="CP65" s="310"/>
      <c r="CQ65" s="310"/>
      <c r="CR65" s="310"/>
      <c r="CS65" s="310"/>
      <c r="CT65" s="310"/>
      <c r="CU65" s="310"/>
      <c r="CV65" s="310"/>
      <c r="CW65" s="310"/>
      <c r="CX65" s="310"/>
      <c r="CY65" s="310"/>
      <c r="CZ65" s="310"/>
      <c r="DA65" s="310"/>
      <c r="DB65" s="310"/>
      <c r="DC65" s="310"/>
      <c r="DD65" s="310"/>
      <c r="DE65" s="310"/>
      <c r="DF65" s="310"/>
      <c r="DG65" s="310"/>
      <c r="DH65" s="310"/>
      <c r="DI65" s="310"/>
      <c r="DJ65" s="310"/>
      <c r="DK65" s="310"/>
      <c r="DL65" s="310"/>
      <c r="DM65" s="310"/>
      <c r="DN65" s="310"/>
      <c r="DO65" s="310"/>
      <c r="DP65" s="310"/>
      <c r="DQ65" s="310"/>
      <c r="DR65" s="310"/>
      <c r="DS65" s="310"/>
      <c r="DT65" s="310"/>
      <c r="DU65" s="310"/>
      <c r="DV65" s="310"/>
      <c r="DW65" s="310"/>
      <c r="DX65" s="310"/>
      <c r="DY65" s="12"/>
      <c r="EA65" s="64" t="str">
        <f>IF(CNGE_2026_M1_Secc1_Sub1!$D82="","",CNGE_2026_M1_Secc1_Sub1!$D82)</f>
        <v/>
      </c>
      <c r="EB65" s="470">
        <f t="shared" si="0"/>
        <v>0</v>
      </c>
      <c r="EC65" s="282">
        <f t="shared" si="1"/>
        <v>0</v>
      </c>
      <c r="ED65" s="283" t="str">
        <f>IF(EC65=0,"",
IF(SUM($EC$24:EC65)=1,EE65,
IF($EC$174&gt;SUM($EC$24:EC65),_xlfn.CONCAT(", ",EE65),
IF($EC$174=SUM($EC$24:EC65),_xlfn.CONCAT(" y ",EE65)))))</f>
        <v/>
      </c>
      <c r="EE65" s="471" t="s">
        <v>5203</v>
      </c>
      <c r="EF65" s="473">
        <f t="shared" si="2"/>
        <v>0</v>
      </c>
      <c r="EG65" s="293">
        <f t="shared" si="3"/>
        <v>0</v>
      </c>
      <c r="EH65" s="477" t="str">
        <f>IF(EG65=0,"",
IF(SUM($EG$24:EG65)=1,EI65,
IF($EG$174&gt;SUM($EG$24:EG65),_xlfn.CONCAT(", ",EI65),
IF($EG$174=SUM($EG$24:EG65),_xlfn.CONCAT(" y ",EI65)))))</f>
        <v/>
      </c>
      <c r="EI65" s="52" t="s">
        <v>5203</v>
      </c>
      <c r="EL65" s="13"/>
      <c r="EM65" s="514"/>
    </row>
    <row r="66" spans="1:143" ht="14.25" customHeight="1">
      <c r="A66" s="22"/>
      <c r="B66" s="11"/>
      <c r="C66" s="37" t="s">
        <v>5204</v>
      </c>
      <c r="D66" s="873" t="str">
        <f>IF(CNGE_2026_M1_Secc1_Sub6!$D103="","",CNGE_2026_M1_Secc1_Sub6!$D103)</f>
        <v/>
      </c>
      <c r="E66" s="723"/>
      <c r="F66" s="723"/>
      <c r="G66" s="723"/>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c r="BN66" s="310"/>
      <c r="BO66" s="310"/>
      <c r="BP66" s="310"/>
      <c r="BQ66" s="310"/>
      <c r="BR66" s="310"/>
      <c r="BS66" s="310"/>
      <c r="BT66" s="310"/>
      <c r="BU66" s="310"/>
      <c r="BV66" s="310"/>
      <c r="BW66" s="310"/>
      <c r="BX66" s="310"/>
      <c r="BY66" s="310"/>
      <c r="BZ66" s="310"/>
      <c r="CA66" s="310"/>
      <c r="CB66" s="310"/>
      <c r="CC66" s="310"/>
      <c r="CD66" s="310"/>
      <c r="CE66" s="310"/>
      <c r="CF66" s="310"/>
      <c r="CG66" s="310"/>
      <c r="CH66" s="310"/>
      <c r="CI66" s="310"/>
      <c r="CJ66" s="310"/>
      <c r="CK66" s="310"/>
      <c r="CL66" s="310"/>
      <c r="CM66" s="310"/>
      <c r="CN66" s="310"/>
      <c r="CO66" s="310"/>
      <c r="CP66" s="310"/>
      <c r="CQ66" s="310"/>
      <c r="CR66" s="310"/>
      <c r="CS66" s="310"/>
      <c r="CT66" s="310"/>
      <c r="CU66" s="310"/>
      <c r="CV66" s="310"/>
      <c r="CW66" s="310"/>
      <c r="CX66" s="310"/>
      <c r="CY66" s="310"/>
      <c r="CZ66" s="310"/>
      <c r="DA66" s="310"/>
      <c r="DB66" s="310"/>
      <c r="DC66" s="310"/>
      <c r="DD66" s="310"/>
      <c r="DE66" s="310"/>
      <c r="DF66" s="310"/>
      <c r="DG66" s="310"/>
      <c r="DH66" s="310"/>
      <c r="DI66" s="310"/>
      <c r="DJ66" s="310"/>
      <c r="DK66" s="310"/>
      <c r="DL66" s="310"/>
      <c r="DM66" s="310"/>
      <c r="DN66" s="310"/>
      <c r="DO66" s="310"/>
      <c r="DP66" s="310"/>
      <c r="DQ66" s="310"/>
      <c r="DR66" s="310"/>
      <c r="DS66" s="310"/>
      <c r="DT66" s="310"/>
      <c r="DU66" s="310"/>
      <c r="DV66" s="310"/>
      <c r="DW66" s="310"/>
      <c r="DX66" s="310"/>
      <c r="DY66" s="12"/>
      <c r="EA66" s="64" t="str">
        <f>IF(CNGE_2026_M1_Secc1_Sub1!$D83="","",CNGE_2026_M1_Secc1_Sub1!$D83)</f>
        <v/>
      </c>
      <c r="EB66" s="470">
        <f t="shared" si="0"/>
        <v>0</v>
      </c>
      <c r="EC66" s="282">
        <f t="shared" si="1"/>
        <v>0</v>
      </c>
      <c r="ED66" s="283" t="str">
        <f>IF(EC66=0,"",
IF(SUM($EC$24:EC66)=1,EE66,
IF($EC$174&gt;SUM($EC$24:EC66),_xlfn.CONCAT(", ",EE66),
IF($EC$174=SUM($EC$24:EC66),_xlfn.CONCAT(" y ",EE66)))))</f>
        <v/>
      </c>
      <c r="EE66" s="471" t="s">
        <v>5205</v>
      </c>
      <c r="EF66" s="473">
        <f t="shared" si="2"/>
        <v>0</v>
      </c>
      <c r="EG66" s="293">
        <f t="shared" si="3"/>
        <v>0</v>
      </c>
      <c r="EH66" s="477" t="str">
        <f>IF(EG66=0,"",
IF(SUM($EG$24:EG66)=1,EI66,
IF($EG$174&gt;SUM($EG$24:EG66),_xlfn.CONCAT(", ",EI66),
IF($EG$174=SUM($EG$24:EG66),_xlfn.CONCAT(" y ",EI66)))))</f>
        <v/>
      </c>
      <c r="EI66" s="52" t="s">
        <v>5205</v>
      </c>
      <c r="EL66" s="13"/>
      <c r="EM66" s="514"/>
    </row>
    <row r="67" spans="1:143" ht="14.25" customHeight="1">
      <c r="A67" s="22"/>
      <c r="B67" s="11"/>
      <c r="C67" s="37" t="s">
        <v>5206</v>
      </c>
      <c r="D67" s="873" t="str">
        <f>IF(CNGE_2026_M1_Secc1_Sub6!$D104="","",CNGE_2026_M1_Secc1_Sub6!$D104)</f>
        <v/>
      </c>
      <c r="E67" s="723"/>
      <c r="F67" s="723"/>
      <c r="G67" s="723"/>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310"/>
      <c r="CH67" s="310"/>
      <c r="CI67" s="310"/>
      <c r="CJ67" s="310"/>
      <c r="CK67" s="310"/>
      <c r="CL67" s="310"/>
      <c r="CM67" s="310"/>
      <c r="CN67" s="310"/>
      <c r="CO67" s="310"/>
      <c r="CP67" s="310"/>
      <c r="CQ67" s="310"/>
      <c r="CR67" s="310"/>
      <c r="CS67" s="310"/>
      <c r="CT67" s="310"/>
      <c r="CU67" s="310"/>
      <c r="CV67" s="310"/>
      <c r="CW67" s="310"/>
      <c r="CX67" s="310"/>
      <c r="CY67" s="310"/>
      <c r="CZ67" s="310"/>
      <c r="DA67" s="310"/>
      <c r="DB67" s="310"/>
      <c r="DC67" s="310"/>
      <c r="DD67" s="310"/>
      <c r="DE67" s="310"/>
      <c r="DF67" s="310"/>
      <c r="DG67" s="310"/>
      <c r="DH67" s="310"/>
      <c r="DI67" s="310"/>
      <c r="DJ67" s="310"/>
      <c r="DK67" s="310"/>
      <c r="DL67" s="310"/>
      <c r="DM67" s="310"/>
      <c r="DN67" s="310"/>
      <c r="DO67" s="310"/>
      <c r="DP67" s="310"/>
      <c r="DQ67" s="310"/>
      <c r="DR67" s="310"/>
      <c r="DS67" s="310"/>
      <c r="DT67" s="310"/>
      <c r="DU67" s="310"/>
      <c r="DV67" s="310"/>
      <c r="DW67" s="310"/>
      <c r="DX67" s="310"/>
      <c r="DY67" s="12"/>
      <c r="EA67" s="64" t="str">
        <f>IF(CNGE_2026_M1_Secc1_Sub1!$D84="","",CNGE_2026_M1_Secc1_Sub1!$D84)</f>
        <v/>
      </c>
      <c r="EB67" s="470">
        <f t="shared" si="0"/>
        <v>0</v>
      </c>
      <c r="EC67" s="282">
        <f t="shared" si="1"/>
        <v>0</v>
      </c>
      <c r="ED67" s="283" t="str">
        <f>IF(EC67=0,"",
IF(SUM($EC$24:EC67)=1,EE67,
IF($EC$174&gt;SUM($EC$24:EC67),_xlfn.CONCAT(", ",EE67),
IF($EC$174=SUM($EC$24:EC67),_xlfn.CONCAT(" y ",EE67)))))</f>
        <v/>
      </c>
      <c r="EE67" s="471" t="s">
        <v>5207</v>
      </c>
      <c r="EF67" s="473">
        <f t="shared" si="2"/>
        <v>0</v>
      </c>
      <c r="EG67" s="293">
        <f t="shared" si="3"/>
        <v>0</v>
      </c>
      <c r="EH67" s="477" t="str">
        <f>IF(EG67=0,"",
IF(SUM($EG$24:EG67)=1,EI67,
IF($EG$174&gt;SUM($EG$24:EG67),_xlfn.CONCAT(", ",EI67),
IF($EG$174=SUM($EG$24:EG67),_xlfn.CONCAT(" y ",EI67)))))</f>
        <v/>
      </c>
      <c r="EI67" s="52" t="s">
        <v>5207</v>
      </c>
      <c r="EL67" s="13"/>
      <c r="EM67" s="514"/>
    </row>
    <row r="68" spans="1:143" ht="14.25" customHeight="1">
      <c r="A68" s="22"/>
      <c r="B68" s="11"/>
      <c r="C68" s="37" t="s">
        <v>5208</v>
      </c>
      <c r="D68" s="873" t="str">
        <f>IF(CNGE_2026_M1_Secc1_Sub6!$D105="","",CNGE_2026_M1_Secc1_Sub6!$D105)</f>
        <v/>
      </c>
      <c r="E68" s="723"/>
      <c r="F68" s="723"/>
      <c r="G68" s="723"/>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12"/>
      <c r="EA68" s="64" t="str">
        <f>IF(CNGE_2026_M1_Secc1_Sub1!$D85="","",CNGE_2026_M1_Secc1_Sub1!$D85)</f>
        <v/>
      </c>
      <c r="EB68" s="470">
        <f t="shared" si="0"/>
        <v>0</v>
      </c>
      <c r="EC68" s="282">
        <f t="shared" si="1"/>
        <v>0</v>
      </c>
      <c r="ED68" s="283" t="str">
        <f>IF(EC68=0,"",
IF(SUM($EC$24:EC68)=1,EE68,
IF($EC$174&gt;SUM($EC$24:EC68),_xlfn.CONCAT(", ",EE68),
IF($EC$174=SUM($EC$24:EC68),_xlfn.CONCAT(" y ",EE68)))))</f>
        <v/>
      </c>
      <c r="EE68" s="471" t="s">
        <v>5209</v>
      </c>
      <c r="EF68" s="473">
        <f t="shared" si="2"/>
        <v>0</v>
      </c>
      <c r="EG68" s="293">
        <f t="shared" si="3"/>
        <v>0</v>
      </c>
      <c r="EH68" s="477" t="str">
        <f>IF(EG68=0,"",
IF(SUM($EG$24:EG68)=1,EI68,
IF($EG$174&gt;SUM($EG$24:EG68),_xlfn.CONCAT(", ",EI68),
IF($EG$174=SUM($EG$24:EG68),_xlfn.CONCAT(" y ",EI68)))))</f>
        <v/>
      </c>
      <c r="EI68" s="52" t="s">
        <v>5209</v>
      </c>
      <c r="EL68" s="13"/>
      <c r="EM68" s="514"/>
    </row>
    <row r="69" spans="1:143" ht="14.25" customHeight="1">
      <c r="A69" s="22"/>
      <c r="B69" s="11"/>
      <c r="C69" s="37" t="s">
        <v>5210</v>
      </c>
      <c r="D69" s="873" t="str">
        <f>IF(CNGE_2026_M1_Secc1_Sub6!$D106="","",CNGE_2026_M1_Secc1_Sub6!$D106)</f>
        <v/>
      </c>
      <c r="E69" s="723"/>
      <c r="F69" s="723"/>
      <c r="G69" s="723"/>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c r="BN69" s="310"/>
      <c r="BO69" s="310"/>
      <c r="BP69" s="310"/>
      <c r="BQ69" s="310"/>
      <c r="BR69" s="310"/>
      <c r="BS69" s="310"/>
      <c r="BT69" s="310"/>
      <c r="BU69" s="310"/>
      <c r="BV69" s="310"/>
      <c r="BW69" s="310"/>
      <c r="BX69" s="310"/>
      <c r="BY69" s="310"/>
      <c r="BZ69" s="310"/>
      <c r="CA69" s="310"/>
      <c r="CB69" s="310"/>
      <c r="CC69" s="310"/>
      <c r="CD69" s="310"/>
      <c r="CE69" s="310"/>
      <c r="CF69" s="310"/>
      <c r="CG69" s="310"/>
      <c r="CH69" s="310"/>
      <c r="CI69" s="310"/>
      <c r="CJ69" s="310"/>
      <c r="CK69" s="310"/>
      <c r="CL69" s="310"/>
      <c r="CM69" s="310"/>
      <c r="CN69" s="310"/>
      <c r="CO69" s="310"/>
      <c r="CP69" s="310"/>
      <c r="CQ69" s="310"/>
      <c r="CR69" s="310"/>
      <c r="CS69" s="310"/>
      <c r="CT69" s="310"/>
      <c r="CU69" s="310"/>
      <c r="CV69" s="310"/>
      <c r="CW69" s="310"/>
      <c r="CX69" s="310"/>
      <c r="CY69" s="310"/>
      <c r="CZ69" s="310"/>
      <c r="DA69" s="310"/>
      <c r="DB69" s="310"/>
      <c r="DC69" s="310"/>
      <c r="DD69" s="310"/>
      <c r="DE69" s="310"/>
      <c r="DF69" s="310"/>
      <c r="DG69" s="310"/>
      <c r="DH69" s="310"/>
      <c r="DI69" s="310"/>
      <c r="DJ69" s="310"/>
      <c r="DK69" s="310"/>
      <c r="DL69" s="310"/>
      <c r="DM69" s="310"/>
      <c r="DN69" s="310"/>
      <c r="DO69" s="310"/>
      <c r="DP69" s="310"/>
      <c r="DQ69" s="310"/>
      <c r="DR69" s="310"/>
      <c r="DS69" s="310"/>
      <c r="DT69" s="310"/>
      <c r="DU69" s="310"/>
      <c r="DV69" s="310"/>
      <c r="DW69" s="310"/>
      <c r="DX69" s="310"/>
      <c r="DY69" s="12"/>
      <c r="EA69" s="64" t="str">
        <f>IF(CNGE_2026_M1_Secc1_Sub1!$D86="","",CNGE_2026_M1_Secc1_Sub1!$D86)</f>
        <v/>
      </c>
      <c r="EB69" s="470">
        <f t="shared" si="0"/>
        <v>0</v>
      </c>
      <c r="EC69" s="282">
        <f t="shared" si="1"/>
        <v>0</v>
      </c>
      <c r="ED69" s="283" t="str">
        <f>IF(EC69=0,"",
IF(SUM($EC$24:EC69)=1,EE69,
IF($EC$174&gt;SUM($EC$24:EC69),_xlfn.CONCAT(", ",EE69),
IF($EC$174=SUM($EC$24:EC69),_xlfn.CONCAT(" y ",EE69)))))</f>
        <v/>
      </c>
      <c r="EE69" s="471" t="s">
        <v>5211</v>
      </c>
      <c r="EF69" s="473">
        <f t="shared" si="2"/>
        <v>0</v>
      </c>
      <c r="EG69" s="293">
        <f t="shared" si="3"/>
        <v>0</v>
      </c>
      <c r="EH69" s="477" t="str">
        <f>IF(EG69=0,"",
IF(SUM($EG$24:EG69)=1,EI69,
IF($EG$174&gt;SUM($EG$24:EG69),_xlfn.CONCAT(", ",EI69),
IF($EG$174=SUM($EG$24:EG69),_xlfn.CONCAT(" y ",EI69)))))</f>
        <v/>
      </c>
      <c r="EI69" s="52" t="s">
        <v>5211</v>
      </c>
      <c r="EL69" s="13"/>
      <c r="EM69" s="514"/>
    </row>
    <row r="70" spans="1:143" ht="14.25" customHeight="1">
      <c r="A70" s="22"/>
      <c r="B70" s="11"/>
      <c r="C70" s="37" t="s">
        <v>5212</v>
      </c>
      <c r="D70" s="873" t="str">
        <f>IF(CNGE_2026_M1_Secc1_Sub6!$D107="","",CNGE_2026_M1_Secc1_Sub6!$D107)</f>
        <v/>
      </c>
      <c r="E70" s="723"/>
      <c r="F70" s="723"/>
      <c r="G70" s="723"/>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c r="AK70" s="310"/>
      <c r="AL70" s="310"/>
      <c r="AM70" s="310"/>
      <c r="AN70" s="310"/>
      <c r="AO70" s="310"/>
      <c r="AP70" s="310"/>
      <c r="AQ70" s="310"/>
      <c r="AR70" s="310"/>
      <c r="AS70" s="310"/>
      <c r="AT70" s="310"/>
      <c r="AU70" s="310"/>
      <c r="AV70" s="310"/>
      <c r="AW70" s="310"/>
      <c r="AX70" s="310"/>
      <c r="AY70" s="310"/>
      <c r="AZ70" s="310"/>
      <c r="BA70" s="310"/>
      <c r="BB70" s="310"/>
      <c r="BC70" s="310"/>
      <c r="BD70" s="310"/>
      <c r="BE70" s="310"/>
      <c r="BF70" s="310"/>
      <c r="BG70" s="310"/>
      <c r="BH70" s="310"/>
      <c r="BI70" s="310"/>
      <c r="BJ70" s="310"/>
      <c r="BK70" s="310"/>
      <c r="BL70" s="310"/>
      <c r="BM70" s="310"/>
      <c r="BN70" s="310"/>
      <c r="BO70" s="310"/>
      <c r="BP70" s="310"/>
      <c r="BQ70" s="310"/>
      <c r="BR70" s="310"/>
      <c r="BS70" s="310"/>
      <c r="BT70" s="310"/>
      <c r="BU70" s="310"/>
      <c r="BV70" s="310"/>
      <c r="BW70" s="310"/>
      <c r="BX70" s="310"/>
      <c r="BY70" s="310"/>
      <c r="BZ70" s="310"/>
      <c r="CA70" s="310"/>
      <c r="CB70" s="310"/>
      <c r="CC70" s="310"/>
      <c r="CD70" s="310"/>
      <c r="CE70" s="310"/>
      <c r="CF70" s="310"/>
      <c r="CG70" s="310"/>
      <c r="CH70" s="310"/>
      <c r="CI70" s="310"/>
      <c r="CJ70" s="310"/>
      <c r="CK70" s="310"/>
      <c r="CL70" s="310"/>
      <c r="CM70" s="310"/>
      <c r="CN70" s="310"/>
      <c r="CO70" s="310"/>
      <c r="CP70" s="310"/>
      <c r="CQ70" s="310"/>
      <c r="CR70" s="310"/>
      <c r="CS70" s="310"/>
      <c r="CT70" s="310"/>
      <c r="CU70" s="310"/>
      <c r="CV70" s="310"/>
      <c r="CW70" s="310"/>
      <c r="CX70" s="310"/>
      <c r="CY70" s="310"/>
      <c r="CZ70" s="310"/>
      <c r="DA70" s="310"/>
      <c r="DB70" s="310"/>
      <c r="DC70" s="310"/>
      <c r="DD70" s="310"/>
      <c r="DE70" s="310"/>
      <c r="DF70" s="310"/>
      <c r="DG70" s="310"/>
      <c r="DH70" s="310"/>
      <c r="DI70" s="310"/>
      <c r="DJ70" s="310"/>
      <c r="DK70" s="310"/>
      <c r="DL70" s="310"/>
      <c r="DM70" s="310"/>
      <c r="DN70" s="310"/>
      <c r="DO70" s="310"/>
      <c r="DP70" s="310"/>
      <c r="DQ70" s="310"/>
      <c r="DR70" s="310"/>
      <c r="DS70" s="310"/>
      <c r="DT70" s="310"/>
      <c r="DU70" s="310"/>
      <c r="DV70" s="310"/>
      <c r="DW70" s="310"/>
      <c r="DX70" s="310"/>
      <c r="DY70" s="12"/>
      <c r="EA70" s="64" t="str">
        <f>IF(CNGE_2026_M1_Secc1_Sub1!$D87="","",CNGE_2026_M1_Secc1_Sub1!$D87)</f>
        <v/>
      </c>
      <c r="EB70" s="470">
        <f t="shared" si="0"/>
        <v>0</v>
      </c>
      <c r="EC70" s="282">
        <f t="shared" si="1"/>
        <v>0</v>
      </c>
      <c r="ED70" s="283" t="str">
        <f>IF(EC70=0,"",
IF(SUM($EC$24:EC70)=1,EE70,
IF($EC$174&gt;SUM($EC$24:EC70),_xlfn.CONCAT(", ",EE70),
IF($EC$174=SUM($EC$24:EC70),_xlfn.CONCAT(" y ",EE70)))))</f>
        <v/>
      </c>
      <c r="EE70" s="471" t="s">
        <v>5213</v>
      </c>
      <c r="EF70" s="473">
        <f t="shared" si="2"/>
        <v>0</v>
      </c>
      <c r="EG70" s="293">
        <f t="shared" si="3"/>
        <v>0</v>
      </c>
      <c r="EH70" s="477" t="str">
        <f>IF(EG70=0,"",
IF(SUM($EG$24:EG70)=1,EI70,
IF($EG$174&gt;SUM($EG$24:EG70),_xlfn.CONCAT(", ",EI70),
IF($EG$174=SUM($EG$24:EG70),_xlfn.CONCAT(" y ",EI70)))))</f>
        <v/>
      </c>
      <c r="EI70" s="52" t="s">
        <v>5213</v>
      </c>
      <c r="EL70" s="13"/>
      <c r="EM70" s="514"/>
    </row>
    <row r="71" spans="1:143" ht="14.25" customHeight="1">
      <c r="A71" s="22"/>
      <c r="B71" s="11"/>
      <c r="C71" s="37" t="s">
        <v>5214</v>
      </c>
      <c r="D71" s="873" t="str">
        <f>IF(CNGE_2026_M1_Secc1_Sub6!$D108="","",CNGE_2026_M1_Secc1_Sub6!$D108)</f>
        <v/>
      </c>
      <c r="E71" s="723"/>
      <c r="F71" s="723"/>
      <c r="G71" s="723"/>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c r="BL71" s="310"/>
      <c r="BM71" s="310"/>
      <c r="BN71" s="310"/>
      <c r="BO71" s="310"/>
      <c r="BP71" s="310"/>
      <c r="BQ71" s="310"/>
      <c r="BR71" s="310"/>
      <c r="BS71" s="310"/>
      <c r="BT71" s="310"/>
      <c r="BU71" s="310"/>
      <c r="BV71" s="310"/>
      <c r="BW71" s="310"/>
      <c r="BX71" s="310"/>
      <c r="BY71" s="310"/>
      <c r="BZ71" s="310"/>
      <c r="CA71" s="310"/>
      <c r="CB71" s="310"/>
      <c r="CC71" s="310"/>
      <c r="CD71" s="310"/>
      <c r="CE71" s="310"/>
      <c r="CF71" s="310"/>
      <c r="CG71" s="310"/>
      <c r="CH71" s="310"/>
      <c r="CI71" s="310"/>
      <c r="CJ71" s="310"/>
      <c r="CK71" s="310"/>
      <c r="CL71" s="310"/>
      <c r="CM71" s="310"/>
      <c r="CN71" s="310"/>
      <c r="CO71" s="310"/>
      <c r="CP71" s="310"/>
      <c r="CQ71" s="310"/>
      <c r="CR71" s="310"/>
      <c r="CS71" s="310"/>
      <c r="CT71" s="310"/>
      <c r="CU71" s="310"/>
      <c r="CV71" s="310"/>
      <c r="CW71" s="310"/>
      <c r="CX71" s="310"/>
      <c r="CY71" s="310"/>
      <c r="CZ71" s="310"/>
      <c r="DA71" s="310"/>
      <c r="DB71" s="310"/>
      <c r="DC71" s="310"/>
      <c r="DD71" s="310"/>
      <c r="DE71" s="310"/>
      <c r="DF71" s="310"/>
      <c r="DG71" s="310"/>
      <c r="DH71" s="310"/>
      <c r="DI71" s="310"/>
      <c r="DJ71" s="310"/>
      <c r="DK71" s="310"/>
      <c r="DL71" s="310"/>
      <c r="DM71" s="310"/>
      <c r="DN71" s="310"/>
      <c r="DO71" s="310"/>
      <c r="DP71" s="310"/>
      <c r="DQ71" s="310"/>
      <c r="DR71" s="310"/>
      <c r="DS71" s="310"/>
      <c r="DT71" s="310"/>
      <c r="DU71" s="310"/>
      <c r="DV71" s="310"/>
      <c r="DW71" s="310"/>
      <c r="DX71" s="310"/>
      <c r="DY71" s="12"/>
      <c r="EA71" s="64" t="str">
        <f>IF(CNGE_2026_M1_Secc1_Sub1!$D88="","",CNGE_2026_M1_Secc1_Sub1!$D88)</f>
        <v/>
      </c>
      <c r="EB71" s="470">
        <f t="shared" si="0"/>
        <v>0</v>
      </c>
      <c r="EC71" s="282">
        <f t="shared" si="1"/>
        <v>0</v>
      </c>
      <c r="ED71" s="283" t="str">
        <f>IF(EC71=0,"",
IF(SUM($EC$24:EC71)=1,EE71,
IF($EC$174&gt;SUM($EC$24:EC71),_xlfn.CONCAT(", ",EE71),
IF($EC$174=SUM($EC$24:EC71),_xlfn.CONCAT(" y ",EE71)))))</f>
        <v/>
      </c>
      <c r="EE71" s="471" t="s">
        <v>5215</v>
      </c>
      <c r="EF71" s="473">
        <f t="shared" si="2"/>
        <v>0</v>
      </c>
      <c r="EG71" s="293">
        <f t="shared" si="3"/>
        <v>0</v>
      </c>
      <c r="EH71" s="477" t="str">
        <f>IF(EG71=0,"",
IF(SUM($EG$24:EG71)=1,EI71,
IF($EG$174&gt;SUM($EG$24:EG71),_xlfn.CONCAT(", ",EI71),
IF($EG$174=SUM($EG$24:EG71),_xlfn.CONCAT(" y ",EI71)))))</f>
        <v/>
      </c>
      <c r="EI71" s="52" t="s">
        <v>5215</v>
      </c>
      <c r="EL71" s="13"/>
      <c r="EM71" s="514"/>
    </row>
    <row r="72" spans="1:143" ht="14.25" customHeight="1">
      <c r="A72" s="22"/>
      <c r="B72" s="11"/>
      <c r="C72" s="37" t="s">
        <v>5216</v>
      </c>
      <c r="D72" s="873" t="str">
        <f>IF(CNGE_2026_M1_Secc1_Sub6!$D109="","",CNGE_2026_M1_Secc1_Sub6!$D109)</f>
        <v/>
      </c>
      <c r="E72" s="723"/>
      <c r="F72" s="723"/>
      <c r="G72" s="723"/>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c r="BL72" s="310"/>
      <c r="BM72" s="310"/>
      <c r="BN72" s="310"/>
      <c r="BO72" s="310"/>
      <c r="BP72" s="310"/>
      <c r="BQ72" s="310"/>
      <c r="BR72" s="310"/>
      <c r="BS72" s="310"/>
      <c r="BT72" s="310"/>
      <c r="BU72" s="310"/>
      <c r="BV72" s="310"/>
      <c r="BW72" s="310"/>
      <c r="BX72" s="310"/>
      <c r="BY72" s="310"/>
      <c r="BZ72" s="310"/>
      <c r="CA72" s="310"/>
      <c r="CB72" s="310"/>
      <c r="CC72" s="310"/>
      <c r="CD72" s="310"/>
      <c r="CE72" s="310"/>
      <c r="CF72" s="310"/>
      <c r="CG72" s="310"/>
      <c r="CH72" s="310"/>
      <c r="CI72" s="310"/>
      <c r="CJ72" s="310"/>
      <c r="CK72" s="310"/>
      <c r="CL72" s="310"/>
      <c r="CM72" s="310"/>
      <c r="CN72" s="310"/>
      <c r="CO72" s="310"/>
      <c r="CP72" s="310"/>
      <c r="CQ72" s="310"/>
      <c r="CR72" s="310"/>
      <c r="CS72" s="310"/>
      <c r="CT72" s="310"/>
      <c r="CU72" s="310"/>
      <c r="CV72" s="310"/>
      <c r="CW72" s="310"/>
      <c r="CX72" s="310"/>
      <c r="CY72" s="310"/>
      <c r="CZ72" s="310"/>
      <c r="DA72" s="310"/>
      <c r="DB72" s="310"/>
      <c r="DC72" s="310"/>
      <c r="DD72" s="310"/>
      <c r="DE72" s="310"/>
      <c r="DF72" s="310"/>
      <c r="DG72" s="310"/>
      <c r="DH72" s="310"/>
      <c r="DI72" s="310"/>
      <c r="DJ72" s="310"/>
      <c r="DK72" s="310"/>
      <c r="DL72" s="310"/>
      <c r="DM72" s="310"/>
      <c r="DN72" s="310"/>
      <c r="DO72" s="310"/>
      <c r="DP72" s="310"/>
      <c r="DQ72" s="310"/>
      <c r="DR72" s="310"/>
      <c r="DS72" s="310"/>
      <c r="DT72" s="310"/>
      <c r="DU72" s="310"/>
      <c r="DV72" s="310"/>
      <c r="DW72" s="310"/>
      <c r="DX72" s="310"/>
      <c r="DY72" s="12"/>
      <c r="EA72" s="64" t="str">
        <f>IF(CNGE_2026_M1_Secc1_Sub1!$D89="","",CNGE_2026_M1_Secc1_Sub1!$D89)</f>
        <v/>
      </c>
      <c r="EB72" s="470">
        <f t="shared" si="0"/>
        <v>0</v>
      </c>
      <c r="EC72" s="282">
        <f t="shared" si="1"/>
        <v>0</v>
      </c>
      <c r="ED72" s="283" t="str">
        <f>IF(EC72=0,"",
IF(SUM($EC$24:EC72)=1,EE72,
IF($EC$174&gt;SUM($EC$24:EC72),_xlfn.CONCAT(", ",EE72),
IF($EC$174=SUM($EC$24:EC72),_xlfn.CONCAT(" y ",EE72)))))</f>
        <v/>
      </c>
      <c r="EE72" s="471" t="s">
        <v>5217</v>
      </c>
      <c r="EF72" s="473">
        <f t="shared" si="2"/>
        <v>0</v>
      </c>
      <c r="EG72" s="293">
        <f t="shared" si="3"/>
        <v>0</v>
      </c>
      <c r="EH72" s="477" t="str">
        <f>IF(EG72=0,"",
IF(SUM($EG$24:EG72)=1,EI72,
IF($EG$174&gt;SUM($EG$24:EG72),_xlfn.CONCAT(", ",EI72),
IF($EG$174=SUM($EG$24:EG72),_xlfn.CONCAT(" y ",EI72)))))</f>
        <v/>
      </c>
      <c r="EI72" s="52" t="s">
        <v>5217</v>
      </c>
      <c r="EL72" s="13"/>
      <c r="EM72" s="514"/>
    </row>
    <row r="73" spans="1:143" ht="14.25" customHeight="1">
      <c r="A73" s="22"/>
      <c r="B73" s="11"/>
      <c r="C73" s="37" t="s">
        <v>5218</v>
      </c>
      <c r="D73" s="873" t="str">
        <f>IF(CNGE_2026_M1_Secc1_Sub6!$D110="","",CNGE_2026_M1_Secc1_Sub6!$D110)</f>
        <v/>
      </c>
      <c r="E73" s="723"/>
      <c r="F73" s="723"/>
      <c r="G73" s="723"/>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c r="BN73" s="310"/>
      <c r="BO73" s="310"/>
      <c r="BP73" s="310"/>
      <c r="BQ73" s="310"/>
      <c r="BR73" s="310"/>
      <c r="BS73" s="310"/>
      <c r="BT73" s="310"/>
      <c r="BU73" s="310"/>
      <c r="BV73" s="310"/>
      <c r="BW73" s="310"/>
      <c r="BX73" s="310"/>
      <c r="BY73" s="310"/>
      <c r="BZ73" s="310"/>
      <c r="CA73" s="310"/>
      <c r="CB73" s="310"/>
      <c r="CC73" s="310"/>
      <c r="CD73" s="310"/>
      <c r="CE73" s="310"/>
      <c r="CF73" s="310"/>
      <c r="CG73" s="310"/>
      <c r="CH73" s="310"/>
      <c r="CI73" s="310"/>
      <c r="CJ73" s="310"/>
      <c r="CK73" s="310"/>
      <c r="CL73" s="310"/>
      <c r="CM73" s="310"/>
      <c r="CN73" s="310"/>
      <c r="CO73" s="310"/>
      <c r="CP73" s="310"/>
      <c r="CQ73" s="310"/>
      <c r="CR73" s="310"/>
      <c r="CS73" s="310"/>
      <c r="CT73" s="310"/>
      <c r="CU73" s="310"/>
      <c r="CV73" s="310"/>
      <c r="CW73" s="310"/>
      <c r="CX73" s="310"/>
      <c r="CY73" s="310"/>
      <c r="CZ73" s="310"/>
      <c r="DA73" s="310"/>
      <c r="DB73" s="310"/>
      <c r="DC73" s="310"/>
      <c r="DD73" s="310"/>
      <c r="DE73" s="310"/>
      <c r="DF73" s="310"/>
      <c r="DG73" s="310"/>
      <c r="DH73" s="310"/>
      <c r="DI73" s="310"/>
      <c r="DJ73" s="310"/>
      <c r="DK73" s="310"/>
      <c r="DL73" s="310"/>
      <c r="DM73" s="310"/>
      <c r="DN73" s="310"/>
      <c r="DO73" s="310"/>
      <c r="DP73" s="310"/>
      <c r="DQ73" s="310"/>
      <c r="DR73" s="310"/>
      <c r="DS73" s="310"/>
      <c r="DT73" s="310"/>
      <c r="DU73" s="310"/>
      <c r="DV73" s="310"/>
      <c r="DW73" s="310"/>
      <c r="DX73" s="310"/>
      <c r="DY73" s="12"/>
      <c r="EA73" s="64" t="str">
        <f>IF(CNGE_2026_M1_Secc1_Sub1!$D90="","",CNGE_2026_M1_Secc1_Sub1!$D90)</f>
        <v/>
      </c>
      <c r="EB73" s="470">
        <f t="shared" si="0"/>
        <v>0</v>
      </c>
      <c r="EC73" s="282">
        <f t="shared" si="1"/>
        <v>0</v>
      </c>
      <c r="ED73" s="283" t="str">
        <f>IF(EC73=0,"",
IF(SUM($EC$24:EC73)=1,EE73,
IF($EC$174&gt;SUM($EC$24:EC73),_xlfn.CONCAT(", ",EE73),
IF($EC$174=SUM($EC$24:EC73),_xlfn.CONCAT(" y ",EE73)))))</f>
        <v/>
      </c>
      <c r="EE73" s="471" t="s">
        <v>5219</v>
      </c>
      <c r="EF73" s="473">
        <f t="shared" si="2"/>
        <v>0</v>
      </c>
      <c r="EG73" s="293">
        <f t="shared" si="3"/>
        <v>0</v>
      </c>
      <c r="EH73" s="477" t="str">
        <f>IF(EG73=0,"",
IF(SUM($EG$24:EG73)=1,EI73,
IF($EG$174&gt;SUM($EG$24:EG73),_xlfn.CONCAT(", ",EI73),
IF($EG$174=SUM($EG$24:EG73),_xlfn.CONCAT(" y ",EI73)))))</f>
        <v/>
      </c>
      <c r="EI73" s="52" t="s">
        <v>5219</v>
      </c>
      <c r="EL73" s="13"/>
      <c r="EM73" s="514"/>
    </row>
    <row r="74" spans="1:143" ht="14.25" customHeight="1">
      <c r="A74" s="22"/>
      <c r="B74" s="11"/>
      <c r="C74" s="37" t="s">
        <v>5220</v>
      </c>
      <c r="D74" s="873" t="str">
        <f>IF(CNGE_2026_M1_Secc1_Sub6!$D111="","",CNGE_2026_M1_Secc1_Sub6!$D111)</f>
        <v/>
      </c>
      <c r="E74" s="723"/>
      <c r="F74" s="723"/>
      <c r="G74" s="723"/>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c r="BL74" s="310"/>
      <c r="BM74" s="310"/>
      <c r="BN74" s="310"/>
      <c r="BO74" s="310"/>
      <c r="BP74" s="310"/>
      <c r="BQ74" s="310"/>
      <c r="BR74" s="310"/>
      <c r="BS74" s="310"/>
      <c r="BT74" s="310"/>
      <c r="BU74" s="310"/>
      <c r="BV74" s="310"/>
      <c r="BW74" s="310"/>
      <c r="BX74" s="310"/>
      <c r="BY74" s="310"/>
      <c r="BZ74" s="310"/>
      <c r="CA74" s="310"/>
      <c r="CB74" s="310"/>
      <c r="CC74" s="310"/>
      <c r="CD74" s="310"/>
      <c r="CE74" s="310"/>
      <c r="CF74" s="310"/>
      <c r="CG74" s="310"/>
      <c r="CH74" s="310"/>
      <c r="CI74" s="310"/>
      <c r="CJ74" s="310"/>
      <c r="CK74" s="310"/>
      <c r="CL74" s="310"/>
      <c r="CM74" s="310"/>
      <c r="CN74" s="310"/>
      <c r="CO74" s="310"/>
      <c r="CP74" s="310"/>
      <c r="CQ74" s="310"/>
      <c r="CR74" s="310"/>
      <c r="CS74" s="310"/>
      <c r="CT74" s="310"/>
      <c r="CU74" s="310"/>
      <c r="CV74" s="310"/>
      <c r="CW74" s="310"/>
      <c r="CX74" s="310"/>
      <c r="CY74" s="310"/>
      <c r="CZ74" s="310"/>
      <c r="DA74" s="310"/>
      <c r="DB74" s="310"/>
      <c r="DC74" s="310"/>
      <c r="DD74" s="310"/>
      <c r="DE74" s="310"/>
      <c r="DF74" s="310"/>
      <c r="DG74" s="310"/>
      <c r="DH74" s="310"/>
      <c r="DI74" s="310"/>
      <c r="DJ74" s="310"/>
      <c r="DK74" s="310"/>
      <c r="DL74" s="310"/>
      <c r="DM74" s="310"/>
      <c r="DN74" s="310"/>
      <c r="DO74" s="310"/>
      <c r="DP74" s="310"/>
      <c r="DQ74" s="310"/>
      <c r="DR74" s="310"/>
      <c r="DS74" s="310"/>
      <c r="DT74" s="310"/>
      <c r="DU74" s="310"/>
      <c r="DV74" s="310"/>
      <c r="DW74" s="310"/>
      <c r="DX74" s="310"/>
      <c r="DY74" s="12"/>
      <c r="EA74" s="64" t="str">
        <f>IF(CNGE_2026_M1_Secc1_Sub1!$D91="","",CNGE_2026_M1_Secc1_Sub1!$D91)</f>
        <v/>
      </c>
      <c r="EB74" s="470">
        <f t="shared" si="0"/>
        <v>0</v>
      </c>
      <c r="EC74" s="282">
        <f t="shared" si="1"/>
        <v>0</v>
      </c>
      <c r="ED74" s="283" t="str">
        <f>IF(EC74=0,"",
IF(SUM($EC$24:EC74)=1,EE74,
IF($EC$174&gt;SUM($EC$24:EC74),_xlfn.CONCAT(", ",EE74),
IF($EC$174=SUM($EC$24:EC74),_xlfn.CONCAT(" y ",EE74)))))</f>
        <v/>
      </c>
      <c r="EE74" s="471" t="s">
        <v>5221</v>
      </c>
      <c r="EF74" s="473">
        <f t="shared" si="2"/>
        <v>0</v>
      </c>
      <c r="EG74" s="293">
        <f t="shared" si="3"/>
        <v>0</v>
      </c>
      <c r="EH74" s="477" t="str">
        <f>IF(EG74=0,"",
IF(SUM($EG$24:EG74)=1,EI74,
IF($EG$174&gt;SUM($EG$24:EG74),_xlfn.CONCAT(", ",EI74),
IF($EG$174=SUM($EG$24:EG74),_xlfn.CONCAT(" y ",EI74)))))</f>
        <v/>
      </c>
      <c r="EI74" s="52" t="s">
        <v>5221</v>
      </c>
      <c r="EL74" s="13"/>
      <c r="EM74" s="514"/>
    </row>
    <row r="75" spans="1:143" ht="14.25" customHeight="1">
      <c r="A75" s="22"/>
      <c r="B75" s="11"/>
      <c r="C75" s="37" t="s">
        <v>5222</v>
      </c>
      <c r="D75" s="873" t="str">
        <f>IF(CNGE_2026_M1_Secc1_Sub6!$D112="","",CNGE_2026_M1_Secc1_Sub6!$D112)</f>
        <v/>
      </c>
      <c r="E75" s="723"/>
      <c r="F75" s="723"/>
      <c r="G75" s="723"/>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c r="AJ75" s="310"/>
      <c r="AK75" s="310"/>
      <c r="AL75" s="310"/>
      <c r="AM75" s="310"/>
      <c r="AN75" s="310"/>
      <c r="AO75" s="310"/>
      <c r="AP75" s="310"/>
      <c r="AQ75" s="310"/>
      <c r="AR75" s="310"/>
      <c r="AS75" s="310"/>
      <c r="AT75" s="310"/>
      <c r="AU75" s="310"/>
      <c r="AV75" s="310"/>
      <c r="AW75" s="310"/>
      <c r="AX75" s="310"/>
      <c r="AY75" s="310"/>
      <c r="AZ75" s="310"/>
      <c r="BA75" s="310"/>
      <c r="BB75" s="310"/>
      <c r="BC75" s="310"/>
      <c r="BD75" s="310"/>
      <c r="BE75" s="310"/>
      <c r="BF75" s="310"/>
      <c r="BG75" s="310"/>
      <c r="BH75" s="310"/>
      <c r="BI75" s="310"/>
      <c r="BJ75" s="310"/>
      <c r="BK75" s="310"/>
      <c r="BL75" s="310"/>
      <c r="BM75" s="310"/>
      <c r="BN75" s="310"/>
      <c r="BO75" s="310"/>
      <c r="BP75" s="310"/>
      <c r="BQ75" s="310"/>
      <c r="BR75" s="310"/>
      <c r="BS75" s="310"/>
      <c r="BT75" s="310"/>
      <c r="BU75" s="310"/>
      <c r="BV75" s="310"/>
      <c r="BW75" s="310"/>
      <c r="BX75" s="310"/>
      <c r="BY75" s="310"/>
      <c r="BZ75" s="310"/>
      <c r="CA75" s="310"/>
      <c r="CB75" s="310"/>
      <c r="CC75" s="310"/>
      <c r="CD75" s="310"/>
      <c r="CE75" s="310"/>
      <c r="CF75" s="310"/>
      <c r="CG75" s="310"/>
      <c r="CH75" s="310"/>
      <c r="CI75" s="310"/>
      <c r="CJ75" s="310"/>
      <c r="CK75" s="310"/>
      <c r="CL75" s="310"/>
      <c r="CM75" s="310"/>
      <c r="CN75" s="310"/>
      <c r="CO75" s="310"/>
      <c r="CP75" s="310"/>
      <c r="CQ75" s="310"/>
      <c r="CR75" s="310"/>
      <c r="CS75" s="310"/>
      <c r="CT75" s="310"/>
      <c r="CU75" s="310"/>
      <c r="CV75" s="310"/>
      <c r="CW75" s="310"/>
      <c r="CX75" s="310"/>
      <c r="CY75" s="310"/>
      <c r="CZ75" s="310"/>
      <c r="DA75" s="310"/>
      <c r="DB75" s="310"/>
      <c r="DC75" s="310"/>
      <c r="DD75" s="310"/>
      <c r="DE75" s="310"/>
      <c r="DF75" s="310"/>
      <c r="DG75" s="310"/>
      <c r="DH75" s="310"/>
      <c r="DI75" s="310"/>
      <c r="DJ75" s="310"/>
      <c r="DK75" s="310"/>
      <c r="DL75" s="310"/>
      <c r="DM75" s="310"/>
      <c r="DN75" s="310"/>
      <c r="DO75" s="310"/>
      <c r="DP75" s="310"/>
      <c r="DQ75" s="310"/>
      <c r="DR75" s="310"/>
      <c r="DS75" s="310"/>
      <c r="DT75" s="310"/>
      <c r="DU75" s="310"/>
      <c r="DV75" s="310"/>
      <c r="DW75" s="310"/>
      <c r="DX75" s="310"/>
      <c r="DY75" s="12"/>
      <c r="EA75" s="64" t="str">
        <f>IF(CNGE_2026_M1_Secc1_Sub1!$D92="","",CNGE_2026_M1_Secc1_Sub1!$D92)</f>
        <v/>
      </c>
      <c r="EB75" s="470">
        <f t="shared" si="0"/>
        <v>0</v>
      </c>
      <c r="EC75" s="282">
        <f t="shared" si="1"/>
        <v>0</v>
      </c>
      <c r="ED75" s="283" t="str">
        <f>IF(EC75=0,"",
IF(SUM($EC$24:EC75)=1,EE75,
IF($EC$174&gt;SUM($EC$24:EC75),_xlfn.CONCAT(", ",EE75),
IF($EC$174=SUM($EC$24:EC75),_xlfn.CONCAT(" y ",EE75)))))</f>
        <v/>
      </c>
      <c r="EE75" s="471" t="s">
        <v>5223</v>
      </c>
      <c r="EF75" s="473">
        <f t="shared" si="2"/>
        <v>0</v>
      </c>
      <c r="EG75" s="293">
        <f t="shared" si="3"/>
        <v>0</v>
      </c>
      <c r="EH75" s="477" t="str">
        <f>IF(EG75=0,"",
IF(SUM($EG$24:EG75)=1,EI75,
IF($EG$174&gt;SUM($EG$24:EG75),_xlfn.CONCAT(", ",EI75),
IF($EG$174=SUM($EG$24:EG75),_xlfn.CONCAT(" y ",EI75)))))</f>
        <v/>
      </c>
      <c r="EI75" s="52" t="s">
        <v>5223</v>
      </c>
      <c r="EL75" s="13"/>
      <c r="EM75" s="514"/>
    </row>
    <row r="76" spans="1:143" ht="14.25" customHeight="1">
      <c r="A76" s="22"/>
      <c r="B76" s="11"/>
      <c r="C76" s="37" t="s">
        <v>5224</v>
      </c>
      <c r="D76" s="873" t="str">
        <f>IF(CNGE_2026_M1_Secc1_Sub6!$D113="","",CNGE_2026_M1_Secc1_Sub6!$D113)</f>
        <v/>
      </c>
      <c r="E76" s="723"/>
      <c r="F76" s="723"/>
      <c r="G76" s="723"/>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c r="BL76" s="310"/>
      <c r="BM76" s="310"/>
      <c r="BN76" s="310"/>
      <c r="BO76" s="310"/>
      <c r="BP76" s="310"/>
      <c r="BQ76" s="310"/>
      <c r="BR76" s="310"/>
      <c r="BS76" s="310"/>
      <c r="BT76" s="310"/>
      <c r="BU76" s="310"/>
      <c r="BV76" s="310"/>
      <c r="BW76" s="310"/>
      <c r="BX76" s="310"/>
      <c r="BY76" s="310"/>
      <c r="BZ76" s="310"/>
      <c r="CA76" s="310"/>
      <c r="CB76" s="310"/>
      <c r="CC76" s="310"/>
      <c r="CD76" s="310"/>
      <c r="CE76" s="310"/>
      <c r="CF76" s="310"/>
      <c r="CG76" s="310"/>
      <c r="CH76" s="310"/>
      <c r="CI76" s="310"/>
      <c r="CJ76" s="310"/>
      <c r="CK76" s="310"/>
      <c r="CL76" s="310"/>
      <c r="CM76" s="310"/>
      <c r="CN76" s="310"/>
      <c r="CO76" s="310"/>
      <c r="CP76" s="310"/>
      <c r="CQ76" s="310"/>
      <c r="CR76" s="310"/>
      <c r="CS76" s="310"/>
      <c r="CT76" s="310"/>
      <c r="CU76" s="310"/>
      <c r="CV76" s="310"/>
      <c r="CW76" s="310"/>
      <c r="CX76" s="310"/>
      <c r="CY76" s="310"/>
      <c r="CZ76" s="310"/>
      <c r="DA76" s="310"/>
      <c r="DB76" s="310"/>
      <c r="DC76" s="310"/>
      <c r="DD76" s="310"/>
      <c r="DE76" s="310"/>
      <c r="DF76" s="310"/>
      <c r="DG76" s="310"/>
      <c r="DH76" s="310"/>
      <c r="DI76" s="310"/>
      <c r="DJ76" s="310"/>
      <c r="DK76" s="310"/>
      <c r="DL76" s="310"/>
      <c r="DM76" s="310"/>
      <c r="DN76" s="310"/>
      <c r="DO76" s="310"/>
      <c r="DP76" s="310"/>
      <c r="DQ76" s="310"/>
      <c r="DR76" s="310"/>
      <c r="DS76" s="310"/>
      <c r="DT76" s="310"/>
      <c r="DU76" s="310"/>
      <c r="DV76" s="310"/>
      <c r="DW76" s="310"/>
      <c r="DX76" s="310"/>
      <c r="DY76" s="12"/>
      <c r="EA76" s="64" t="str">
        <f>IF(CNGE_2026_M1_Secc1_Sub1!$D93="","",CNGE_2026_M1_Secc1_Sub1!$D93)</f>
        <v/>
      </c>
      <c r="EB76" s="470">
        <f t="shared" si="0"/>
        <v>0</v>
      </c>
      <c r="EC76" s="282">
        <f t="shared" si="1"/>
        <v>0</v>
      </c>
      <c r="ED76" s="283" t="str">
        <f>IF(EC76=0,"",
IF(SUM($EC$24:EC76)=1,EE76,
IF($EC$174&gt;SUM($EC$24:EC76),_xlfn.CONCAT(", ",EE76),
IF($EC$174=SUM($EC$24:EC76),_xlfn.CONCAT(" y ",EE76)))))</f>
        <v/>
      </c>
      <c r="EE76" s="471" t="s">
        <v>5225</v>
      </c>
      <c r="EF76" s="473">
        <f t="shared" si="2"/>
        <v>0</v>
      </c>
      <c r="EG76" s="293">
        <f t="shared" si="3"/>
        <v>0</v>
      </c>
      <c r="EH76" s="477" t="str">
        <f>IF(EG76=0,"",
IF(SUM($EG$24:EG76)=1,EI76,
IF($EG$174&gt;SUM($EG$24:EG76),_xlfn.CONCAT(", ",EI76),
IF($EG$174=SUM($EG$24:EG76),_xlfn.CONCAT(" y ",EI76)))))</f>
        <v/>
      </c>
      <c r="EI76" s="52" t="s">
        <v>5225</v>
      </c>
      <c r="EL76" s="13"/>
      <c r="EM76" s="514"/>
    </row>
    <row r="77" spans="1:143" ht="14.25" customHeight="1">
      <c r="A77" s="22"/>
      <c r="B77" s="11"/>
      <c r="C77" s="37" t="s">
        <v>5226</v>
      </c>
      <c r="D77" s="873" t="str">
        <f>IF(CNGE_2026_M1_Secc1_Sub6!$D114="","",CNGE_2026_M1_Secc1_Sub6!$D114)</f>
        <v/>
      </c>
      <c r="E77" s="723"/>
      <c r="F77" s="723"/>
      <c r="G77" s="723"/>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c r="BL77" s="310"/>
      <c r="BM77" s="310"/>
      <c r="BN77" s="310"/>
      <c r="BO77" s="310"/>
      <c r="BP77" s="310"/>
      <c r="BQ77" s="310"/>
      <c r="BR77" s="310"/>
      <c r="BS77" s="310"/>
      <c r="BT77" s="310"/>
      <c r="BU77" s="310"/>
      <c r="BV77" s="310"/>
      <c r="BW77" s="310"/>
      <c r="BX77" s="310"/>
      <c r="BY77" s="310"/>
      <c r="BZ77" s="310"/>
      <c r="CA77" s="310"/>
      <c r="CB77" s="310"/>
      <c r="CC77" s="310"/>
      <c r="CD77" s="310"/>
      <c r="CE77" s="310"/>
      <c r="CF77" s="310"/>
      <c r="CG77" s="310"/>
      <c r="CH77" s="310"/>
      <c r="CI77" s="310"/>
      <c r="CJ77" s="310"/>
      <c r="CK77" s="310"/>
      <c r="CL77" s="310"/>
      <c r="CM77" s="310"/>
      <c r="CN77" s="310"/>
      <c r="CO77" s="310"/>
      <c r="CP77" s="310"/>
      <c r="CQ77" s="310"/>
      <c r="CR77" s="310"/>
      <c r="CS77" s="310"/>
      <c r="CT77" s="310"/>
      <c r="CU77" s="310"/>
      <c r="CV77" s="310"/>
      <c r="CW77" s="310"/>
      <c r="CX77" s="310"/>
      <c r="CY77" s="310"/>
      <c r="CZ77" s="310"/>
      <c r="DA77" s="310"/>
      <c r="DB77" s="310"/>
      <c r="DC77" s="310"/>
      <c r="DD77" s="310"/>
      <c r="DE77" s="310"/>
      <c r="DF77" s="310"/>
      <c r="DG77" s="310"/>
      <c r="DH77" s="310"/>
      <c r="DI77" s="310"/>
      <c r="DJ77" s="310"/>
      <c r="DK77" s="310"/>
      <c r="DL77" s="310"/>
      <c r="DM77" s="310"/>
      <c r="DN77" s="310"/>
      <c r="DO77" s="310"/>
      <c r="DP77" s="310"/>
      <c r="DQ77" s="310"/>
      <c r="DR77" s="310"/>
      <c r="DS77" s="310"/>
      <c r="DT77" s="310"/>
      <c r="DU77" s="310"/>
      <c r="DV77" s="310"/>
      <c r="DW77" s="310"/>
      <c r="DX77" s="310"/>
      <c r="DY77" s="12"/>
      <c r="EA77" s="64" t="str">
        <f>IF(CNGE_2026_M1_Secc1_Sub1!$D94="","",CNGE_2026_M1_Secc1_Sub1!$D94)</f>
        <v/>
      </c>
      <c r="EB77" s="470">
        <f t="shared" si="0"/>
        <v>0</v>
      </c>
      <c r="EC77" s="282">
        <f t="shared" si="1"/>
        <v>0</v>
      </c>
      <c r="ED77" s="283" t="str">
        <f>IF(EC77=0,"",
IF(SUM($EC$24:EC77)=1,EE77,
IF($EC$174&gt;SUM($EC$24:EC77),_xlfn.CONCAT(", ",EE77),
IF($EC$174=SUM($EC$24:EC77),_xlfn.CONCAT(" y ",EE77)))))</f>
        <v/>
      </c>
      <c r="EE77" s="471" t="s">
        <v>5227</v>
      </c>
      <c r="EF77" s="473">
        <f t="shared" si="2"/>
        <v>0</v>
      </c>
      <c r="EG77" s="293">
        <f t="shared" si="3"/>
        <v>0</v>
      </c>
      <c r="EH77" s="477" t="str">
        <f>IF(EG77=0,"",
IF(SUM($EG$24:EG77)=1,EI77,
IF($EG$174&gt;SUM($EG$24:EG77),_xlfn.CONCAT(", ",EI77),
IF($EG$174=SUM($EG$24:EG77),_xlfn.CONCAT(" y ",EI77)))))</f>
        <v/>
      </c>
      <c r="EI77" s="52" t="s">
        <v>5227</v>
      </c>
      <c r="EL77" s="13"/>
      <c r="EM77" s="514"/>
    </row>
    <row r="78" spans="1:143" ht="14.25" customHeight="1">
      <c r="A78" s="22"/>
      <c r="B78" s="11"/>
      <c r="C78" s="37" t="s">
        <v>5228</v>
      </c>
      <c r="D78" s="873" t="str">
        <f>IF(CNGE_2026_M1_Secc1_Sub6!$D115="","",CNGE_2026_M1_Secc1_Sub6!$D115)</f>
        <v/>
      </c>
      <c r="E78" s="723"/>
      <c r="F78" s="723"/>
      <c r="G78" s="723"/>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c r="BN78" s="310"/>
      <c r="BO78" s="310"/>
      <c r="BP78" s="310"/>
      <c r="BQ78" s="310"/>
      <c r="BR78" s="310"/>
      <c r="BS78" s="310"/>
      <c r="BT78" s="310"/>
      <c r="BU78" s="310"/>
      <c r="BV78" s="310"/>
      <c r="BW78" s="310"/>
      <c r="BX78" s="310"/>
      <c r="BY78" s="310"/>
      <c r="BZ78" s="310"/>
      <c r="CA78" s="310"/>
      <c r="CB78" s="310"/>
      <c r="CC78" s="310"/>
      <c r="CD78" s="310"/>
      <c r="CE78" s="310"/>
      <c r="CF78" s="310"/>
      <c r="CG78" s="310"/>
      <c r="CH78" s="310"/>
      <c r="CI78" s="310"/>
      <c r="CJ78" s="310"/>
      <c r="CK78" s="310"/>
      <c r="CL78" s="310"/>
      <c r="CM78" s="310"/>
      <c r="CN78" s="310"/>
      <c r="CO78" s="310"/>
      <c r="CP78" s="310"/>
      <c r="CQ78" s="310"/>
      <c r="CR78" s="310"/>
      <c r="CS78" s="310"/>
      <c r="CT78" s="310"/>
      <c r="CU78" s="310"/>
      <c r="CV78" s="310"/>
      <c r="CW78" s="310"/>
      <c r="CX78" s="310"/>
      <c r="CY78" s="310"/>
      <c r="CZ78" s="310"/>
      <c r="DA78" s="310"/>
      <c r="DB78" s="310"/>
      <c r="DC78" s="310"/>
      <c r="DD78" s="310"/>
      <c r="DE78" s="310"/>
      <c r="DF78" s="310"/>
      <c r="DG78" s="310"/>
      <c r="DH78" s="310"/>
      <c r="DI78" s="310"/>
      <c r="DJ78" s="310"/>
      <c r="DK78" s="310"/>
      <c r="DL78" s="310"/>
      <c r="DM78" s="310"/>
      <c r="DN78" s="310"/>
      <c r="DO78" s="310"/>
      <c r="DP78" s="310"/>
      <c r="DQ78" s="310"/>
      <c r="DR78" s="310"/>
      <c r="DS78" s="310"/>
      <c r="DT78" s="310"/>
      <c r="DU78" s="310"/>
      <c r="DV78" s="310"/>
      <c r="DW78" s="310"/>
      <c r="DX78" s="310"/>
      <c r="DY78" s="12"/>
      <c r="EA78" s="64" t="str">
        <f>IF(CNGE_2026_M1_Secc1_Sub1!$D95="","",CNGE_2026_M1_Secc1_Sub1!$D95)</f>
        <v/>
      </c>
      <c r="EB78" s="470">
        <f t="shared" si="0"/>
        <v>0</v>
      </c>
      <c r="EC78" s="282">
        <f t="shared" si="1"/>
        <v>0</v>
      </c>
      <c r="ED78" s="283" t="str">
        <f>IF(EC78=0,"",
IF(SUM($EC$24:EC78)=1,EE78,
IF($EC$174&gt;SUM($EC$24:EC78),_xlfn.CONCAT(", ",EE78),
IF($EC$174=SUM($EC$24:EC78),_xlfn.CONCAT(" y ",EE78)))))</f>
        <v/>
      </c>
      <c r="EE78" s="471" t="s">
        <v>5229</v>
      </c>
      <c r="EF78" s="473">
        <f t="shared" si="2"/>
        <v>0</v>
      </c>
      <c r="EG78" s="293">
        <f t="shared" si="3"/>
        <v>0</v>
      </c>
      <c r="EH78" s="477" t="str">
        <f>IF(EG78=0,"",
IF(SUM($EG$24:EG78)=1,EI78,
IF($EG$174&gt;SUM($EG$24:EG78),_xlfn.CONCAT(", ",EI78),
IF($EG$174=SUM($EG$24:EG78),_xlfn.CONCAT(" y ",EI78)))))</f>
        <v/>
      </c>
      <c r="EI78" s="52" t="s">
        <v>5229</v>
      </c>
      <c r="EL78" s="13"/>
      <c r="EM78" s="514"/>
    </row>
    <row r="79" spans="1:143" ht="14.25" customHeight="1">
      <c r="A79" s="22"/>
      <c r="B79" s="11"/>
      <c r="C79" s="37" t="s">
        <v>5230</v>
      </c>
      <c r="D79" s="873" t="str">
        <f>IF(CNGE_2026_M1_Secc1_Sub6!$D116="","",CNGE_2026_M1_Secc1_Sub6!$D116)</f>
        <v/>
      </c>
      <c r="E79" s="723"/>
      <c r="F79" s="723"/>
      <c r="G79" s="723"/>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c r="AF79" s="310"/>
      <c r="AG79" s="310"/>
      <c r="AH79" s="310"/>
      <c r="AI79" s="310"/>
      <c r="AJ79" s="310"/>
      <c r="AK79" s="310"/>
      <c r="AL79" s="310"/>
      <c r="AM79" s="310"/>
      <c r="AN79" s="310"/>
      <c r="AO79" s="310"/>
      <c r="AP79" s="310"/>
      <c r="AQ79" s="310"/>
      <c r="AR79" s="310"/>
      <c r="AS79" s="310"/>
      <c r="AT79" s="310"/>
      <c r="AU79" s="310"/>
      <c r="AV79" s="310"/>
      <c r="AW79" s="310"/>
      <c r="AX79" s="310"/>
      <c r="AY79" s="310"/>
      <c r="AZ79" s="310"/>
      <c r="BA79" s="310"/>
      <c r="BB79" s="310"/>
      <c r="BC79" s="310"/>
      <c r="BD79" s="310"/>
      <c r="BE79" s="310"/>
      <c r="BF79" s="310"/>
      <c r="BG79" s="310"/>
      <c r="BH79" s="310"/>
      <c r="BI79" s="310"/>
      <c r="BJ79" s="310"/>
      <c r="BK79" s="310"/>
      <c r="BL79" s="310"/>
      <c r="BM79" s="310"/>
      <c r="BN79" s="310"/>
      <c r="BO79" s="310"/>
      <c r="BP79" s="310"/>
      <c r="BQ79" s="310"/>
      <c r="BR79" s="310"/>
      <c r="BS79" s="310"/>
      <c r="BT79" s="310"/>
      <c r="BU79" s="310"/>
      <c r="BV79" s="310"/>
      <c r="BW79" s="310"/>
      <c r="BX79" s="310"/>
      <c r="BY79" s="310"/>
      <c r="BZ79" s="310"/>
      <c r="CA79" s="310"/>
      <c r="CB79" s="310"/>
      <c r="CC79" s="310"/>
      <c r="CD79" s="310"/>
      <c r="CE79" s="310"/>
      <c r="CF79" s="310"/>
      <c r="CG79" s="310"/>
      <c r="CH79" s="310"/>
      <c r="CI79" s="310"/>
      <c r="CJ79" s="310"/>
      <c r="CK79" s="310"/>
      <c r="CL79" s="310"/>
      <c r="CM79" s="310"/>
      <c r="CN79" s="310"/>
      <c r="CO79" s="310"/>
      <c r="CP79" s="310"/>
      <c r="CQ79" s="310"/>
      <c r="CR79" s="310"/>
      <c r="CS79" s="310"/>
      <c r="CT79" s="310"/>
      <c r="CU79" s="310"/>
      <c r="CV79" s="310"/>
      <c r="CW79" s="310"/>
      <c r="CX79" s="310"/>
      <c r="CY79" s="310"/>
      <c r="CZ79" s="310"/>
      <c r="DA79" s="310"/>
      <c r="DB79" s="310"/>
      <c r="DC79" s="310"/>
      <c r="DD79" s="310"/>
      <c r="DE79" s="310"/>
      <c r="DF79" s="310"/>
      <c r="DG79" s="310"/>
      <c r="DH79" s="310"/>
      <c r="DI79" s="310"/>
      <c r="DJ79" s="310"/>
      <c r="DK79" s="310"/>
      <c r="DL79" s="310"/>
      <c r="DM79" s="310"/>
      <c r="DN79" s="310"/>
      <c r="DO79" s="310"/>
      <c r="DP79" s="310"/>
      <c r="DQ79" s="310"/>
      <c r="DR79" s="310"/>
      <c r="DS79" s="310"/>
      <c r="DT79" s="310"/>
      <c r="DU79" s="310"/>
      <c r="DV79" s="310"/>
      <c r="DW79" s="310"/>
      <c r="DX79" s="310"/>
      <c r="DY79" s="12"/>
      <c r="EA79" s="64" t="str">
        <f>IF(CNGE_2026_M1_Secc1_Sub1!$D96="","",CNGE_2026_M1_Secc1_Sub1!$D96)</f>
        <v/>
      </c>
      <c r="EB79" s="470">
        <f t="shared" si="0"/>
        <v>0</v>
      </c>
      <c r="EC79" s="282">
        <f t="shared" si="1"/>
        <v>0</v>
      </c>
      <c r="ED79" s="283" t="str">
        <f>IF(EC79=0,"",
IF(SUM($EC$24:EC79)=1,EE79,
IF($EC$174&gt;SUM($EC$24:EC79),_xlfn.CONCAT(", ",EE79),
IF($EC$174=SUM($EC$24:EC79),_xlfn.CONCAT(" y ",EE79)))))</f>
        <v/>
      </c>
      <c r="EE79" s="471" t="s">
        <v>5231</v>
      </c>
      <c r="EF79" s="473">
        <f t="shared" si="2"/>
        <v>0</v>
      </c>
      <c r="EG79" s="293">
        <f t="shared" si="3"/>
        <v>0</v>
      </c>
      <c r="EH79" s="477" t="str">
        <f>IF(EG79=0,"",
IF(SUM($EG$24:EG79)=1,EI79,
IF($EG$174&gt;SUM($EG$24:EG79),_xlfn.CONCAT(", ",EI79),
IF($EG$174=SUM($EG$24:EG79),_xlfn.CONCAT(" y ",EI79)))))</f>
        <v/>
      </c>
      <c r="EI79" s="52" t="s">
        <v>5231</v>
      </c>
      <c r="EL79" s="13"/>
      <c r="EM79" s="514"/>
    </row>
    <row r="80" spans="1:143" ht="14.25" customHeight="1">
      <c r="A80" s="22"/>
      <c r="B80" s="11"/>
      <c r="C80" s="37" t="s">
        <v>5232</v>
      </c>
      <c r="D80" s="873" t="str">
        <f>IF(CNGE_2026_M1_Secc1_Sub6!$D117="","",CNGE_2026_M1_Secc1_Sub6!$D117)</f>
        <v/>
      </c>
      <c r="E80" s="723"/>
      <c r="F80" s="723"/>
      <c r="G80" s="723"/>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c r="BL80" s="310"/>
      <c r="BM80" s="310"/>
      <c r="BN80" s="310"/>
      <c r="BO80" s="310"/>
      <c r="BP80" s="310"/>
      <c r="BQ80" s="310"/>
      <c r="BR80" s="310"/>
      <c r="BS80" s="310"/>
      <c r="BT80" s="310"/>
      <c r="BU80" s="310"/>
      <c r="BV80" s="310"/>
      <c r="BW80" s="310"/>
      <c r="BX80" s="310"/>
      <c r="BY80" s="310"/>
      <c r="BZ80" s="310"/>
      <c r="CA80" s="310"/>
      <c r="CB80" s="310"/>
      <c r="CC80" s="310"/>
      <c r="CD80" s="310"/>
      <c r="CE80" s="310"/>
      <c r="CF80" s="310"/>
      <c r="CG80" s="310"/>
      <c r="CH80" s="310"/>
      <c r="CI80" s="310"/>
      <c r="CJ80" s="310"/>
      <c r="CK80" s="310"/>
      <c r="CL80" s="310"/>
      <c r="CM80" s="310"/>
      <c r="CN80" s="310"/>
      <c r="CO80" s="310"/>
      <c r="CP80" s="310"/>
      <c r="CQ80" s="310"/>
      <c r="CR80" s="310"/>
      <c r="CS80" s="310"/>
      <c r="CT80" s="310"/>
      <c r="CU80" s="310"/>
      <c r="CV80" s="310"/>
      <c r="CW80" s="310"/>
      <c r="CX80" s="310"/>
      <c r="CY80" s="310"/>
      <c r="CZ80" s="310"/>
      <c r="DA80" s="310"/>
      <c r="DB80" s="310"/>
      <c r="DC80" s="310"/>
      <c r="DD80" s="310"/>
      <c r="DE80" s="310"/>
      <c r="DF80" s="310"/>
      <c r="DG80" s="310"/>
      <c r="DH80" s="310"/>
      <c r="DI80" s="310"/>
      <c r="DJ80" s="310"/>
      <c r="DK80" s="310"/>
      <c r="DL80" s="310"/>
      <c r="DM80" s="310"/>
      <c r="DN80" s="310"/>
      <c r="DO80" s="310"/>
      <c r="DP80" s="310"/>
      <c r="DQ80" s="310"/>
      <c r="DR80" s="310"/>
      <c r="DS80" s="310"/>
      <c r="DT80" s="310"/>
      <c r="DU80" s="310"/>
      <c r="DV80" s="310"/>
      <c r="DW80" s="310"/>
      <c r="DX80" s="310"/>
      <c r="DY80" s="12"/>
      <c r="EA80" s="64" t="str">
        <f>IF(CNGE_2026_M1_Secc1_Sub1!$D97="","",CNGE_2026_M1_Secc1_Sub1!$D97)</f>
        <v/>
      </c>
      <c r="EB80" s="470">
        <f t="shared" si="0"/>
        <v>0</v>
      </c>
      <c r="EC80" s="282">
        <f t="shared" si="1"/>
        <v>0</v>
      </c>
      <c r="ED80" s="283" t="str">
        <f>IF(EC80=0,"",
IF(SUM($EC$24:EC80)=1,EE80,
IF($EC$174&gt;SUM($EC$24:EC80),_xlfn.CONCAT(", ",EE80),
IF($EC$174=SUM($EC$24:EC80),_xlfn.CONCAT(" y ",EE80)))))</f>
        <v/>
      </c>
      <c r="EE80" s="471" t="s">
        <v>5233</v>
      </c>
      <c r="EF80" s="473">
        <f t="shared" si="2"/>
        <v>0</v>
      </c>
      <c r="EG80" s="293">
        <f t="shared" si="3"/>
        <v>0</v>
      </c>
      <c r="EH80" s="477" t="str">
        <f>IF(EG80=0,"",
IF(SUM($EG$24:EG80)=1,EI80,
IF($EG$174&gt;SUM($EG$24:EG80),_xlfn.CONCAT(", ",EI80),
IF($EG$174=SUM($EG$24:EG80),_xlfn.CONCAT(" y ",EI80)))))</f>
        <v/>
      </c>
      <c r="EI80" s="52" t="s">
        <v>5233</v>
      </c>
      <c r="EL80" s="13"/>
      <c r="EM80" s="514"/>
    </row>
    <row r="81" spans="1:143" ht="14.25" customHeight="1">
      <c r="A81" s="22"/>
      <c r="B81" s="11"/>
      <c r="C81" s="37" t="s">
        <v>5234</v>
      </c>
      <c r="D81" s="873" t="str">
        <f>IF(CNGE_2026_M1_Secc1_Sub6!$D118="","",CNGE_2026_M1_Secc1_Sub6!$D118)</f>
        <v/>
      </c>
      <c r="E81" s="723"/>
      <c r="F81" s="723"/>
      <c r="G81" s="723"/>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310"/>
      <c r="AF81" s="310"/>
      <c r="AG81" s="310"/>
      <c r="AH81" s="310"/>
      <c r="AI81" s="310"/>
      <c r="AJ81" s="310"/>
      <c r="AK81" s="310"/>
      <c r="AL81" s="310"/>
      <c r="AM81" s="310"/>
      <c r="AN81" s="310"/>
      <c r="AO81" s="310"/>
      <c r="AP81" s="310"/>
      <c r="AQ81" s="310"/>
      <c r="AR81" s="310"/>
      <c r="AS81" s="310"/>
      <c r="AT81" s="310"/>
      <c r="AU81" s="310"/>
      <c r="AV81" s="310"/>
      <c r="AW81" s="310"/>
      <c r="AX81" s="310"/>
      <c r="AY81" s="310"/>
      <c r="AZ81" s="310"/>
      <c r="BA81" s="310"/>
      <c r="BB81" s="310"/>
      <c r="BC81" s="310"/>
      <c r="BD81" s="310"/>
      <c r="BE81" s="310"/>
      <c r="BF81" s="310"/>
      <c r="BG81" s="310"/>
      <c r="BH81" s="310"/>
      <c r="BI81" s="310"/>
      <c r="BJ81" s="310"/>
      <c r="BK81" s="310"/>
      <c r="BL81" s="310"/>
      <c r="BM81" s="310"/>
      <c r="BN81" s="310"/>
      <c r="BO81" s="310"/>
      <c r="BP81" s="310"/>
      <c r="BQ81" s="310"/>
      <c r="BR81" s="310"/>
      <c r="BS81" s="310"/>
      <c r="BT81" s="310"/>
      <c r="BU81" s="310"/>
      <c r="BV81" s="310"/>
      <c r="BW81" s="310"/>
      <c r="BX81" s="310"/>
      <c r="BY81" s="310"/>
      <c r="BZ81" s="310"/>
      <c r="CA81" s="310"/>
      <c r="CB81" s="310"/>
      <c r="CC81" s="310"/>
      <c r="CD81" s="310"/>
      <c r="CE81" s="310"/>
      <c r="CF81" s="310"/>
      <c r="CG81" s="310"/>
      <c r="CH81" s="310"/>
      <c r="CI81" s="310"/>
      <c r="CJ81" s="310"/>
      <c r="CK81" s="310"/>
      <c r="CL81" s="310"/>
      <c r="CM81" s="310"/>
      <c r="CN81" s="310"/>
      <c r="CO81" s="310"/>
      <c r="CP81" s="310"/>
      <c r="CQ81" s="310"/>
      <c r="CR81" s="310"/>
      <c r="CS81" s="310"/>
      <c r="CT81" s="310"/>
      <c r="CU81" s="310"/>
      <c r="CV81" s="310"/>
      <c r="CW81" s="310"/>
      <c r="CX81" s="310"/>
      <c r="CY81" s="310"/>
      <c r="CZ81" s="310"/>
      <c r="DA81" s="310"/>
      <c r="DB81" s="310"/>
      <c r="DC81" s="310"/>
      <c r="DD81" s="310"/>
      <c r="DE81" s="310"/>
      <c r="DF81" s="310"/>
      <c r="DG81" s="310"/>
      <c r="DH81" s="310"/>
      <c r="DI81" s="310"/>
      <c r="DJ81" s="310"/>
      <c r="DK81" s="310"/>
      <c r="DL81" s="310"/>
      <c r="DM81" s="310"/>
      <c r="DN81" s="310"/>
      <c r="DO81" s="310"/>
      <c r="DP81" s="310"/>
      <c r="DQ81" s="310"/>
      <c r="DR81" s="310"/>
      <c r="DS81" s="310"/>
      <c r="DT81" s="310"/>
      <c r="DU81" s="310"/>
      <c r="DV81" s="310"/>
      <c r="DW81" s="310"/>
      <c r="DX81" s="310"/>
      <c r="DY81" s="12"/>
      <c r="EA81" s="64" t="str">
        <f>IF(CNGE_2026_M1_Secc1_Sub1!$D98="","",CNGE_2026_M1_Secc1_Sub1!$D98)</f>
        <v/>
      </c>
      <c r="EB81" s="470">
        <f t="shared" si="0"/>
        <v>0</v>
      </c>
      <c r="EC81" s="282">
        <f t="shared" si="1"/>
        <v>0</v>
      </c>
      <c r="ED81" s="283" t="str">
        <f>IF(EC81=0,"",
IF(SUM($EC$24:EC81)=1,EE81,
IF($EC$174&gt;SUM($EC$24:EC81),_xlfn.CONCAT(", ",EE81),
IF($EC$174=SUM($EC$24:EC81),_xlfn.CONCAT(" y ",EE81)))))</f>
        <v/>
      </c>
      <c r="EE81" s="471" t="s">
        <v>5235</v>
      </c>
      <c r="EF81" s="473">
        <f t="shared" si="2"/>
        <v>0</v>
      </c>
      <c r="EG81" s="293">
        <f t="shared" si="3"/>
        <v>0</v>
      </c>
      <c r="EH81" s="477" t="str">
        <f>IF(EG81=0,"",
IF(SUM($EG$24:EG81)=1,EI81,
IF($EG$174&gt;SUM($EG$24:EG81),_xlfn.CONCAT(", ",EI81),
IF($EG$174=SUM($EG$24:EG81),_xlfn.CONCAT(" y ",EI81)))))</f>
        <v/>
      </c>
      <c r="EI81" s="52" t="s">
        <v>5235</v>
      </c>
      <c r="EL81" s="13"/>
      <c r="EM81" s="514"/>
    </row>
    <row r="82" spans="1:143" ht="14.25" customHeight="1">
      <c r="A82" s="22"/>
      <c r="B82" s="11"/>
      <c r="C82" s="37" t="s">
        <v>5236</v>
      </c>
      <c r="D82" s="873" t="str">
        <f>IF(CNGE_2026_M1_Secc1_Sub6!$D119="","",CNGE_2026_M1_Secc1_Sub6!$D119)</f>
        <v/>
      </c>
      <c r="E82" s="723"/>
      <c r="F82" s="723"/>
      <c r="G82" s="723"/>
      <c r="H82" s="310"/>
      <c r="I82" s="310"/>
      <c r="J82" s="310"/>
      <c r="K82" s="310"/>
      <c r="L82" s="310"/>
      <c r="M82" s="310"/>
      <c r="N82" s="310"/>
      <c r="O82" s="310"/>
      <c r="P82" s="310"/>
      <c r="Q82" s="310"/>
      <c r="R82" s="310"/>
      <c r="S82" s="310"/>
      <c r="T82" s="310"/>
      <c r="U82" s="310"/>
      <c r="V82" s="310"/>
      <c r="W82" s="310"/>
      <c r="X82" s="310"/>
      <c r="Y82" s="310"/>
      <c r="Z82" s="310"/>
      <c r="AA82" s="310"/>
      <c r="AB82" s="310"/>
      <c r="AC82" s="310"/>
      <c r="AD82" s="310"/>
      <c r="AE82" s="310"/>
      <c r="AF82" s="310"/>
      <c r="AG82" s="310"/>
      <c r="AH82" s="310"/>
      <c r="AI82" s="310"/>
      <c r="AJ82" s="310"/>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c r="BN82" s="310"/>
      <c r="BO82" s="310"/>
      <c r="BP82" s="310"/>
      <c r="BQ82" s="310"/>
      <c r="BR82" s="310"/>
      <c r="BS82" s="310"/>
      <c r="BT82" s="310"/>
      <c r="BU82" s="310"/>
      <c r="BV82" s="310"/>
      <c r="BW82" s="310"/>
      <c r="BX82" s="310"/>
      <c r="BY82" s="310"/>
      <c r="BZ82" s="310"/>
      <c r="CA82" s="310"/>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c r="DI82" s="310"/>
      <c r="DJ82" s="310"/>
      <c r="DK82" s="310"/>
      <c r="DL82" s="310"/>
      <c r="DM82" s="310"/>
      <c r="DN82" s="310"/>
      <c r="DO82" s="310"/>
      <c r="DP82" s="310"/>
      <c r="DQ82" s="310"/>
      <c r="DR82" s="310"/>
      <c r="DS82" s="310"/>
      <c r="DT82" s="310"/>
      <c r="DU82" s="310"/>
      <c r="DV82" s="310"/>
      <c r="DW82" s="310"/>
      <c r="DX82" s="310"/>
      <c r="DY82" s="12"/>
      <c r="EA82" s="64" t="str">
        <f>IF(CNGE_2026_M1_Secc1_Sub1!$D99="","",CNGE_2026_M1_Secc1_Sub1!$D99)</f>
        <v/>
      </c>
      <c r="EB82" s="470">
        <f t="shared" si="0"/>
        <v>0</v>
      </c>
      <c r="EC82" s="282">
        <f t="shared" si="1"/>
        <v>0</v>
      </c>
      <c r="ED82" s="283" t="str">
        <f>IF(EC82=0,"",
IF(SUM($EC$24:EC82)=1,EE82,
IF($EC$174&gt;SUM($EC$24:EC82),_xlfn.CONCAT(", ",EE82),
IF($EC$174=SUM($EC$24:EC82),_xlfn.CONCAT(" y ",EE82)))))</f>
        <v/>
      </c>
      <c r="EE82" s="471" t="s">
        <v>5237</v>
      </c>
      <c r="EF82" s="473">
        <f t="shared" si="2"/>
        <v>0</v>
      </c>
      <c r="EG82" s="293">
        <f t="shared" si="3"/>
        <v>0</v>
      </c>
      <c r="EH82" s="477" t="str">
        <f>IF(EG82=0,"",
IF(SUM($EG$24:EG82)=1,EI82,
IF($EG$174&gt;SUM($EG$24:EG82),_xlfn.CONCAT(", ",EI82),
IF($EG$174=SUM($EG$24:EG82),_xlfn.CONCAT(" y ",EI82)))))</f>
        <v/>
      </c>
      <c r="EI82" s="52" t="s">
        <v>5237</v>
      </c>
      <c r="EL82" s="13"/>
      <c r="EM82" s="514"/>
    </row>
    <row r="83" spans="1:143" ht="14.25" customHeight="1">
      <c r="A83" s="22"/>
      <c r="B83" s="11"/>
      <c r="C83" s="37" t="s">
        <v>5238</v>
      </c>
      <c r="D83" s="873" t="str">
        <f>IF(CNGE_2026_M1_Secc1_Sub6!$D120="","",CNGE_2026_M1_Secc1_Sub6!$D120)</f>
        <v/>
      </c>
      <c r="E83" s="723"/>
      <c r="F83" s="723"/>
      <c r="G83" s="723"/>
      <c r="H83" s="310"/>
      <c r="I83" s="310"/>
      <c r="J83" s="310"/>
      <c r="K83" s="310"/>
      <c r="L83" s="310"/>
      <c r="M83" s="310"/>
      <c r="N83" s="310"/>
      <c r="O83" s="310"/>
      <c r="P83" s="310"/>
      <c r="Q83" s="310"/>
      <c r="R83" s="310"/>
      <c r="S83" s="310"/>
      <c r="T83" s="310"/>
      <c r="U83" s="310"/>
      <c r="V83" s="310"/>
      <c r="W83" s="310"/>
      <c r="X83" s="310"/>
      <c r="Y83" s="310"/>
      <c r="Z83" s="310"/>
      <c r="AA83" s="310"/>
      <c r="AB83" s="310"/>
      <c r="AC83" s="310"/>
      <c r="AD83" s="310"/>
      <c r="AE83" s="310"/>
      <c r="AF83" s="310"/>
      <c r="AG83" s="310"/>
      <c r="AH83" s="310"/>
      <c r="AI83" s="310"/>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c r="BG83" s="310"/>
      <c r="BH83" s="310"/>
      <c r="BI83" s="310"/>
      <c r="BJ83" s="310"/>
      <c r="BK83" s="310"/>
      <c r="BL83" s="310"/>
      <c r="BM83" s="310"/>
      <c r="BN83" s="310"/>
      <c r="BO83" s="310"/>
      <c r="BP83" s="310"/>
      <c r="BQ83" s="310"/>
      <c r="BR83" s="310"/>
      <c r="BS83" s="310"/>
      <c r="BT83" s="310"/>
      <c r="BU83" s="310"/>
      <c r="BV83" s="310"/>
      <c r="BW83" s="310"/>
      <c r="BX83" s="310"/>
      <c r="BY83" s="310"/>
      <c r="BZ83" s="310"/>
      <c r="CA83" s="310"/>
      <c r="CB83" s="310"/>
      <c r="CC83" s="310"/>
      <c r="CD83" s="310"/>
      <c r="CE83" s="310"/>
      <c r="CF83" s="310"/>
      <c r="CG83" s="310"/>
      <c r="CH83" s="310"/>
      <c r="CI83" s="310"/>
      <c r="CJ83" s="310"/>
      <c r="CK83" s="310"/>
      <c r="CL83" s="310"/>
      <c r="CM83" s="310"/>
      <c r="CN83" s="310"/>
      <c r="CO83" s="310"/>
      <c r="CP83" s="310"/>
      <c r="CQ83" s="310"/>
      <c r="CR83" s="310"/>
      <c r="CS83" s="310"/>
      <c r="CT83" s="310"/>
      <c r="CU83" s="310"/>
      <c r="CV83" s="310"/>
      <c r="CW83" s="310"/>
      <c r="CX83" s="310"/>
      <c r="CY83" s="310"/>
      <c r="CZ83" s="310"/>
      <c r="DA83" s="310"/>
      <c r="DB83" s="310"/>
      <c r="DC83" s="310"/>
      <c r="DD83" s="310"/>
      <c r="DE83" s="310"/>
      <c r="DF83" s="310"/>
      <c r="DG83" s="310"/>
      <c r="DH83" s="310"/>
      <c r="DI83" s="310"/>
      <c r="DJ83" s="310"/>
      <c r="DK83" s="310"/>
      <c r="DL83" s="310"/>
      <c r="DM83" s="310"/>
      <c r="DN83" s="310"/>
      <c r="DO83" s="310"/>
      <c r="DP83" s="310"/>
      <c r="DQ83" s="310"/>
      <c r="DR83" s="310"/>
      <c r="DS83" s="310"/>
      <c r="DT83" s="310"/>
      <c r="DU83" s="310"/>
      <c r="DV83" s="310"/>
      <c r="DW83" s="310"/>
      <c r="DX83" s="310"/>
      <c r="DY83" s="12"/>
      <c r="EA83" s="64" t="str">
        <f>IF(CNGE_2026_M1_Secc1_Sub1!$D100="","",CNGE_2026_M1_Secc1_Sub1!$D100)</f>
        <v/>
      </c>
      <c r="EB83" s="470">
        <f t="shared" si="0"/>
        <v>0</v>
      </c>
      <c r="EC83" s="282">
        <f t="shared" si="1"/>
        <v>0</v>
      </c>
      <c r="ED83" s="283" t="str">
        <f>IF(EC83=0,"",
IF(SUM($EC$24:EC83)=1,EE83,
IF($EC$174&gt;SUM($EC$24:EC83),_xlfn.CONCAT(", ",EE83),
IF($EC$174=SUM($EC$24:EC83),_xlfn.CONCAT(" y ",EE83)))))</f>
        <v/>
      </c>
      <c r="EE83" s="471" t="s">
        <v>5239</v>
      </c>
      <c r="EF83" s="473">
        <f t="shared" si="2"/>
        <v>0</v>
      </c>
      <c r="EG83" s="293">
        <f t="shared" si="3"/>
        <v>0</v>
      </c>
      <c r="EH83" s="477" t="str">
        <f>IF(EG83=0,"",
IF(SUM($EG$24:EG83)=1,EI83,
IF($EG$174&gt;SUM($EG$24:EG83),_xlfn.CONCAT(", ",EI83),
IF($EG$174=SUM($EG$24:EG83),_xlfn.CONCAT(" y ",EI83)))))</f>
        <v/>
      </c>
      <c r="EI83" s="52" t="s">
        <v>5239</v>
      </c>
      <c r="EL83" s="13"/>
      <c r="EM83" s="514"/>
    </row>
    <row r="84" spans="1:143" ht="14.25" customHeight="1">
      <c r="A84" s="22"/>
      <c r="B84" s="11"/>
      <c r="C84" s="37" t="s">
        <v>5240</v>
      </c>
      <c r="D84" s="873" t="str">
        <f>IF(CNGE_2026_M1_Secc1_Sub6!$D121="","",CNGE_2026_M1_Secc1_Sub6!$D121)</f>
        <v/>
      </c>
      <c r="E84" s="723"/>
      <c r="F84" s="723"/>
      <c r="G84" s="723"/>
      <c r="H84" s="310"/>
      <c r="I84" s="310"/>
      <c r="J84" s="310"/>
      <c r="K84" s="310"/>
      <c r="L84" s="310"/>
      <c r="M84" s="310"/>
      <c r="N84" s="310"/>
      <c r="O84" s="310"/>
      <c r="P84" s="310"/>
      <c r="Q84" s="310"/>
      <c r="R84" s="310"/>
      <c r="S84" s="310"/>
      <c r="T84" s="310"/>
      <c r="U84" s="310"/>
      <c r="V84" s="310"/>
      <c r="W84" s="310"/>
      <c r="X84" s="310"/>
      <c r="Y84" s="310"/>
      <c r="Z84" s="310"/>
      <c r="AA84" s="310"/>
      <c r="AB84" s="310"/>
      <c r="AC84" s="310"/>
      <c r="AD84" s="310"/>
      <c r="AE84" s="310"/>
      <c r="AF84" s="310"/>
      <c r="AG84" s="310"/>
      <c r="AH84" s="310"/>
      <c r="AI84" s="310"/>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c r="BG84" s="310"/>
      <c r="BH84" s="310"/>
      <c r="BI84" s="310"/>
      <c r="BJ84" s="310"/>
      <c r="BK84" s="310"/>
      <c r="BL84" s="310"/>
      <c r="BM84" s="310"/>
      <c r="BN84" s="310"/>
      <c r="BO84" s="310"/>
      <c r="BP84" s="310"/>
      <c r="BQ84" s="310"/>
      <c r="BR84" s="310"/>
      <c r="BS84" s="310"/>
      <c r="BT84" s="310"/>
      <c r="BU84" s="310"/>
      <c r="BV84" s="310"/>
      <c r="BW84" s="310"/>
      <c r="BX84" s="310"/>
      <c r="BY84" s="310"/>
      <c r="BZ84" s="310"/>
      <c r="CA84" s="310"/>
      <c r="CB84" s="310"/>
      <c r="CC84" s="310"/>
      <c r="CD84" s="310"/>
      <c r="CE84" s="310"/>
      <c r="CF84" s="310"/>
      <c r="CG84" s="310"/>
      <c r="CH84" s="310"/>
      <c r="CI84" s="310"/>
      <c r="CJ84" s="310"/>
      <c r="CK84" s="310"/>
      <c r="CL84" s="310"/>
      <c r="CM84" s="310"/>
      <c r="CN84" s="310"/>
      <c r="CO84" s="310"/>
      <c r="CP84" s="310"/>
      <c r="CQ84" s="310"/>
      <c r="CR84" s="310"/>
      <c r="CS84" s="310"/>
      <c r="CT84" s="310"/>
      <c r="CU84" s="310"/>
      <c r="CV84" s="310"/>
      <c r="CW84" s="310"/>
      <c r="CX84" s="310"/>
      <c r="CY84" s="310"/>
      <c r="CZ84" s="310"/>
      <c r="DA84" s="310"/>
      <c r="DB84" s="310"/>
      <c r="DC84" s="310"/>
      <c r="DD84" s="310"/>
      <c r="DE84" s="310"/>
      <c r="DF84" s="310"/>
      <c r="DG84" s="310"/>
      <c r="DH84" s="310"/>
      <c r="DI84" s="310"/>
      <c r="DJ84" s="310"/>
      <c r="DK84" s="310"/>
      <c r="DL84" s="310"/>
      <c r="DM84" s="310"/>
      <c r="DN84" s="310"/>
      <c r="DO84" s="310"/>
      <c r="DP84" s="310"/>
      <c r="DQ84" s="310"/>
      <c r="DR84" s="310"/>
      <c r="DS84" s="310"/>
      <c r="DT84" s="310"/>
      <c r="DU84" s="310"/>
      <c r="DV84" s="310"/>
      <c r="DW84" s="310"/>
      <c r="DX84" s="310"/>
      <c r="DY84" s="12"/>
      <c r="EA84" s="64" t="str">
        <f>IF(CNGE_2026_M1_Secc1_Sub1!$D101="","",CNGE_2026_M1_Secc1_Sub1!$D101)</f>
        <v/>
      </c>
      <c r="EB84" s="470">
        <f t="shared" si="0"/>
        <v>0</v>
      </c>
      <c r="EC84" s="282">
        <f t="shared" si="1"/>
        <v>0</v>
      </c>
      <c r="ED84" s="283" t="str">
        <f>IF(EC84=0,"",
IF(SUM($EC$24:EC84)=1,EE84,
IF($EC$174&gt;SUM($EC$24:EC84),_xlfn.CONCAT(", ",EE84),
IF($EC$174=SUM($EC$24:EC84),_xlfn.CONCAT(" y ",EE84)))))</f>
        <v/>
      </c>
      <c r="EE84" s="471" t="s">
        <v>5241</v>
      </c>
      <c r="EF84" s="473">
        <f t="shared" si="2"/>
        <v>0</v>
      </c>
      <c r="EG84" s="293">
        <f t="shared" si="3"/>
        <v>0</v>
      </c>
      <c r="EH84" s="477" t="str">
        <f>IF(EG84=0,"",
IF(SUM($EG$24:EG84)=1,EI84,
IF($EG$174&gt;SUM($EG$24:EG84),_xlfn.CONCAT(", ",EI84),
IF($EG$174=SUM($EG$24:EG84),_xlfn.CONCAT(" y ",EI84)))))</f>
        <v/>
      </c>
      <c r="EI84" s="52" t="s">
        <v>5241</v>
      </c>
      <c r="EL84" s="13"/>
      <c r="EM84" s="514"/>
    </row>
    <row r="85" spans="1:143" ht="14.25" customHeight="1">
      <c r="A85" s="22"/>
      <c r="B85" s="11"/>
      <c r="C85" s="37" t="s">
        <v>5242</v>
      </c>
      <c r="D85" s="873" t="str">
        <f>IF(CNGE_2026_M1_Secc1_Sub6!$D122="","",CNGE_2026_M1_Secc1_Sub6!$D122)</f>
        <v/>
      </c>
      <c r="E85" s="723"/>
      <c r="F85" s="723"/>
      <c r="G85" s="723"/>
      <c r="H85" s="310"/>
      <c r="I85" s="310"/>
      <c r="J85" s="310"/>
      <c r="K85" s="310"/>
      <c r="L85" s="310"/>
      <c r="M85" s="310"/>
      <c r="N85" s="310"/>
      <c r="O85" s="310"/>
      <c r="P85" s="310"/>
      <c r="Q85" s="310"/>
      <c r="R85" s="310"/>
      <c r="S85" s="310"/>
      <c r="T85" s="310"/>
      <c r="U85" s="310"/>
      <c r="V85" s="310"/>
      <c r="W85" s="310"/>
      <c r="X85" s="310"/>
      <c r="Y85" s="310"/>
      <c r="Z85" s="310"/>
      <c r="AA85" s="310"/>
      <c r="AB85" s="310"/>
      <c r="AC85" s="310"/>
      <c r="AD85" s="310"/>
      <c r="AE85" s="310"/>
      <c r="AF85" s="310"/>
      <c r="AG85" s="310"/>
      <c r="AH85" s="310"/>
      <c r="AI85" s="310"/>
      <c r="AJ85" s="310"/>
      <c r="AK85" s="310"/>
      <c r="AL85" s="310"/>
      <c r="AM85" s="310"/>
      <c r="AN85" s="310"/>
      <c r="AO85" s="310"/>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c r="BL85" s="310"/>
      <c r="BM85" s="310"/>
      <c r="BN85" s="310"/>
      <c r="BO85" s="310"/>
      <c r="BP85" s="310"/>
      <c r="BQ85" s="310"/>
      <c r="BR85" s="310"/>
      <c r="BS85" s="310"/>
      <c r="BT85" s="310"/>
      <c r="BU85" s="310"/>
      <c r="BV85" s="310"/>
      <c r="BW85" s="310"/>
      <c r="BX85" s="310"/>
      <c r="BY85" s="310"/>
      <c r="BZ85" s="310"/>
      <c r="CA85" s="310"/>
      <c r="CB85" s="310"/>
      <c r="CC85" s="310"/>
      <c r="CD85" s="310"/>
      <c r="CE85" s="310"/>
      <c r="CF85" s="310"/>
      <c r="CG85" s="310"/>
      <c r="CH85" s="310"/>
      <c r="CI85" s="310"/>
      <c r="CJ85" s="310"/>
      <c r="CK85" s="310"/>
      <c r="CL85" s="310"/>
      <c r="CM85" s="310"/>
      <c r="CN85" s="310"/>
      <c r="CO85" s="310"/>
      <c r="CP85" s="310"/>
      <c r="CQ85" s="310"/>
      <c r="CR85" s="310"/>
      <c r="CS85" s="310"/>
      <c r="CT85" s="310"/>
      <c r="CU85" s="310"/>
      <c r="CV85" s="310"/>
      <c r="CW85" s="310"/>
      <c r="CX85" s="310"/>
      <c r="CY85" s="310"/>
      <c r="CZ85" s="310"/>
      <c r="DA85" s="310"/>
      <c r="DB85" s="310"/>
      <c r="DC85" s="310"/>
      <c r="DD85" s="310"/>
      <c r="DE85" s="310"/>
      <c r="DF85" s="310"/>
      <c r="DG85" s="310"/>
      <c r="DH85" s="310"/>
      <c r="DI85" s="310"/>
      <c r="DJ85" s="310"/>
      <c r="DK85" s="310"/>
      <c r="DL85" s="310"/>
      <c r="DM85" s="310"/>
      <c r="DN85" s="310"/>
      <c r="DO85" s="310"/>
      <c r="DP85" s="310"/>
      <c r="DQ85" s="310"/>
      <c r="DR85" s="310"/>
      <c r="DS85" s="310"/>
      <c r="DT85" s="310"/>
      <c r="DU85" s="310"/>
      <c r="DV85" s="310"/>
      <c r="DW85" s="310"/>
      <c r="DX85" s="310"/>
      <c r="DY85" s="12"/>
      <c r="EA85" s="64" t="str">
        <f>IF(CNGE_2026_M1_Secc1_Sub1!$D102="","",CNGE_2026_M1_Secc1_Sub1!$D102)</f>
        <v/>
      </c>
      <c r="EB85" s="470">
        <f t="shared" si="0"/>
        <v>0</v>
      </c>
      <c r="EC85" s="282">
        <f t="shared" si="1"/>
        <v>0</v>
      </c>
      <c r="ED85" s="283" t="str">
        <f>IF(EC85=0,"",
IF(SUM($EC$24:EC85)=1,EE85,
IF($EC$174&gt;SUM($EC$24:EC85),_xlfn.CONCAT(", ",EE85),
IF($EC$174=SUM($EC$24:EC85),_xlfn.CONCAT(" y ",EE85)))))</f>
        <v/>
      </c>
      <c r="EE85" s="471" t="s">
        <v>5243</v>
      </c>
      <c r="EF85" s="473">
        <f t="shared" si="2"/>
        <v>0</v>
      </c>
      <c r="EG85" s="293">
        <f t="shared" si="3"/>
        <v>0</v>
      </c>
      <c r="EH85" s="477" t="str">
        <f>IF(EG85=0,"",
IF(SUM($EG$24:EG85)=1,EI85,
IF($EG$174&gt;SUM($EG$24:EG85),_xlfn.CONCAT(", ",EI85),
IF($EG$174=SUM($EG$24:EG85),_xlfn.CONCAT(" y ",EI85)))))</f>
        <v/>
      </c>
      <c r="EI85" s="52" t="s">
        <v>5243</v>
      </c>
      <c r="EL85" s="13"/>
      <c r="EM85" s="514"/>
    </row>
    <row r="86" spans="1:143" ht="14.25" customHeight="1">
      <c r="A86" s="22"/>
      <c r="B86" s="11"/>
      <c r="C86" s="37" t="s">
        <v>5244</v>
      </c>
      <c r="D86" s="873" t="str">
        <f>IF(CNGE_2026_M1_Secc1_Sub6!$D123="","",CNGE_2026_M1_Secc1_Sub6!$D123)</f>
        <v/>
      </c>
      <c r="E86" s="723"/>
      <c r="F86" s="723"/>
      <c r="G86" s="723"/>
      <c r="H86" s="310"/>
      <c r="I86" s="310"/>
      <c r="J86" s="310"/>
      <c r="K86" s="310"/>
      <c r="L86" s="310"/>
      <c r="M86" s="310"/>
      <c r="N86" s="310"/>
      <c r="O86" s="310"/>
      <c r="P86" s="310"/>
      <c r="Q86" s="310"/>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0"/>
      <c r="BQ86" s="310"/>
      <c r="BR86" s="310"/>
      <c r="BS86" s="310"/>
      <c r="BT86" s="310"/>
      <c r="BU86" s="310"/>
      <c r="BV86" s="310"/>
      <c r="BW86" s="310"/>
      <c r="BX86" s="310"/>
      <c r="BY86" s="310"/>
      <c r="BZ86" s="310"/>
      <c r="CA86" s="310"/>
      <c r="CB86" s="310"/>
      <c r="CC86" s="310"/>
      <c r="CD86" s="310"/>
      <c r="CE86" s="310"/>
      <c r="CF86" s="310"/>
      <c r="CG86" s="310"/>
      <c r="CH86" s="310"/>
      <c r="CI86" s="310"/>
      <c r="CJ86" s="310"/>
      <c r="CK86" s="310"/>
      <c r="CL86" s="310"/>
      <c r="CM86" s="310"/>
      <c r="CN86" s="310"/>
      <c r="CO86" s="310"/>
      <c r="CP86" s="310"/>
      <c r="CQ86" s="310"/>
      <c r="CR86" s="310"/>
      <c r="CS86" s="310"/>
      <c r="CT86" s="310"/>
      <c r="CU86" s="310"/>
      <c r="CV86" s="310"/>
      <c r="CW86" s="310"/>
      <c r="CX86" s="310"/>
      <c r="CY86" s="310"/>
      <c r="CZ86" s="310"/>
      <c r="DA86" s="310"/>
      <c r="DB86" s="310"/>
      <c r="DC86" s="310"/>
      <c r="DD86" s="310"/>
      <c r="DE86" s="310"/>
      <c r="DF86" s="310"/>
      <c r="DG86" s="310"/>
      <c r="DH86" s="310"/>
      <c r="DI86" s="310"/>
      <c r="DJ86" s="310"/>
      <c r="DK86" s="310"/>
      <c r="DL86" s="310"/>
      <c r="DM86" s="310"/>
      <c r="DN86" s="310"/>
      <c r="DO86" s="310"/>
      <c r="DP86" s="310"/>
      <c r="DQ86" s="310"/>
      <c r="DR86" s="310"/>
      <c r="DS86" s="310"/>
      <c r="DT86" s="310"/>
      <c r="DU86" s="310"/>
      <c r="DV86" s="310"/>
      <c r="DW86" s="310"/>
      <c r="DX86" s="310"/>
      <c r="DY86" s="12"/>
      <c r="EA86" s="64" t="str">
        <f>IF(CNGE_2026_M1_Secc1_Sub1!$D103="","",CNGE_2026_M1_Secc1_Sub1!$D103)</f>
        <v/>
      </c>
      <c r="EB86" s="470">
        <f t="shared" si="0"/>
        <v>0</v>
      </c>
      <c r="EC86" s="282">
        <f t="shared" si="1"/>
        <v>0</v>
      </c>
      <c r="ED86" s="283" t="str">
        <f>IF(EC86=0,"",
IF(SUM($EC$24:EC86)=1,EE86,
IF($EC$174&gt;SUM($EC$24:EC86),_xlfn.CONCAT(", ",EE86),
IF($EC$174=SUM($EC$24:EC86),_xlfn.CONCAT(" y ",EE86)))))</f>
        <v/>
      </c>
      <c r="EE86" s="471" t="s">
        <v>5245</v>
      </c>
      <c r="EF86" s="473">
        <f t="shared" si="2"/>
        <v>0</v>
      </c>
      <c r="EG86" s="293">
        <f t="shared" si="3"/>
        <v>0</v>
      </c>
      <c r="EH86" s="477" t="str">
        <f>IF(EG86=0,"",
IF(SUM($EG$24:EG86)=1,EI86,
IF($EG$174&gt;SUM($EG$24:EG86),_xlfn.CONCAT(", ",EI86),
IF($EG$174=SUM($EG$24:EG86),_xlfn.CONCAT(" y ",EI86)))))</f>
        <v/>
      </c>
      <c r="EI86" s="52" t="s">
        <v>5245</v>
      </c>
      <c r="EL86" s="13"/>
      <c r="EM86" s="514"/>
    </row>
    <row r="87" spans="1:143" ht="14.25" customHeight="1">
      <c r="A87" s="22"/>
      <c r="B87" s="11"/>
      <c r="C87" s="37" t="s">
        <v>5246</v>
      </c>
      <c r="D87" s="873" t="str">
        <f>IF(CNGE_2026_M1_Secc1_Sub6!$D124="","",CNGE_2026_M1_Secc1_Sub6!$D124)</f>
        <v/>
      </c>
      <c r="E87" s="723"/>
      <c r="F87" s="723"/>
      <c r="G87" s="723"/>
      <c r="H87" s="310"/>
      <c r="I87" s="310"/>
      <c r="J87" s="310"/>
      <c r="K87" s="310"/>
      <c r="L87" s="310"/>
      <c r="M87" s="310"/>
      <c r="N87" s="310"/>
      <c r="O87" s="310"/>
      <c r="P87" s="310"/>
      <c r="Q87" s="310"/>
      <c r="R87" s="310"/>
      <c r="S87" s="310"/>
      <c r="T87" s="310"/>
      <c r="U87" s="310"/>
      <c r="V87" s="310"/>
      <c r="W87" s="310"/>
      <c r="X87" s="310"/>
      <c r="Y87" s="310"/>
      <c r="Z87" s="310"/>
      <c r="AA87" s="310"/>
      <c r="AB87" s="310"/>
      <c r="AC87" s="310"/>
      <c r="AD87" s="310"/>
      <c r="AE87" s="310"/>
      <c r="AF87" s="310"/>
      <c r="AG87" s="310"/>
      <c r="AH87" s="310"/>
      <c r="AI87" s="310"/>
      <c r="AJ87" s="310"/>
      <c r="AK87" s="310"/>
      <c r="AL87" s="310"/>
      <c r="AM87" s="310"/>
      <c r="AN87" s="310"/>
      <c r="AO87" s="310"/>
      <c r="AP87" s="310"/>
      <c r="AQ87" s="310"/>
      <c r="AR87" s="310"/>
      <c r="AS87" s="310"/>
      <c r="AT87" s="310"/>
      <c r="AU87" s="310"/>
      <c r="AV87" s="310"/>
      <c r="AW87" s="310"/>
      <c r="AX87" s="310"/>
      <c r="AY87" s="310"/>
      <c r="AZ87" s="310"/>
      <c r="BA87" s="310"/>
      <c r="BB87" s="310"/>
      <c r="BC87" s="310"/>
      <c r="BD87" s="310"/>
      <c r="BE87" s="310"/>
      <c r="BF87" s="310"/>
      <c r="BG87" s="310"/>
      <c r="BH87" s="310"/>
      <c r="BI87" s="310"/>
      <c r="BJ87" s="310"/>
      <c r="BK87" s="310"/>
      <c r="BL87" s="310"/>
      <c r="BM87" s="310"/>
      <c r="BN87" s="310"/>
      <c r="BO87" s="310"/>
      <c r="BP87" s="310"/>
      <c r="BQ87" s="310"/>
      <c r="BR87" s="310"/>
      <c r="BS87" s="310"/>
      <c r="BT87" s="310"/>
      <c r="BU87" s="310"/>
      <c r="BV87" s="310"/>
      <c r="BW87" s="310"/>
      <c r="BX87" s="310"/>
      <c r="BY87" s="310"/>
      <c r="BZ87" s="310"/>
      <c r="CA87" s="310"/>
      <c r="CB87" s="310"/>
      <c r="CC87" s="310"/>
      <c r="CD87" s="310"/>
      <c r="CE87" s="310"/>
      <c r="CF87" s="310"/>
      <c r="CG87" s="310"/>
      <c r="CH87" s="310"/>
      <c r="CI87" s="310"/>
      <c r="CJ87" s="310"/>
      <c r="CK87" s="310"/>
      <c r="CL87" s="310"/>
      <c r="CM87" s="310"/>
      <c r="CN87" s="310"/>
      <c r="CO87" s="310"/>
      <c r="CP87" s="310"/>
      <c r="CQ87" s="310"/>
      <c r="CR87" s="310"/>
      <c r="CS87" s="310"/>
      <c r="CT87" s="310"/>
      <c r="CU87" s="310"/>
      <c r="CV87" s="310"/>
      <c r="CW87" s="310"/>
      <c r="CX87" s="310"/>
      <c r="CY87" s="310"/>
      <c r="CZ87" s="310"/>
      <c r="DA87" s="310"/>
      <c r="DB87" s="310"/>
      <c r="DC87" s="310"/>
      <c r="DD87" s="310"/>
      <c r="DE87" s="310"/>
      <c r="DF87" s="310"/>
      <c r="DG87" s="310"/>
      <c r="DH87" s="310"/>
      <c r="DI87" s="310"/>
      <c r="DJ87" s="310"/>
      <c r="DK87" s="310"/>
      <c r="DL87" s="310"/>
      <c r="DM87" s="310"/>
      <c r="DN87" s="310"/>
      <c r="DO87" s="310"/>
      <c r="DP87" s="310"/>
      <c r="DQ87" s="310"/>
      <c r="DR87" s="310"/>
      <c r="DS87" s="310"/>
      <c r="DT87" s="310"/>
      <c r="DU87" s="310"/>
      <c r="DV87" s="310"/>
      <c r="DW87" s="310"/>
      <c r="DX87" s="310"/>
      <c r="DY87" s="12"/>
      <c r="EA87" s="64" t="str">
        <f>IF(CNGE_2026_M1_Secc1_Sub1!$D104="","",CNGE_2026_M1_Secc1_Sub1!$D104)</f>
        <v/>
      </c>
      <c r="EB87" s="470">
        <f t="shared" si="0"/>
        <v>0</v>
      </c>
      <c r="EC87" s="282">
        <f t="shared" si="1"/>
        <v>0</v>
      </c>
      <c r="ED87" s="283" t="str">
        <f>IF(EC87=0,"",
IF(SUM($EC$24:EC87)=1,EE87,
IF($EC$174&gt;SUM($EC$24:EC87),_xlfn.CONCAT(", ",EE87),
IF($EC$174=SUM($EC$24:EC87),_xlfn.CONCAT(" y ",EE87)))))</f>
        <v/>
      </c>
      <c r="EE87" s="471" t="s">
        <v>5247</v>
      </c>
      <c r="EF87" s="473">
        <f t="shared" si="2"/>
        <v>0</v>
      </c>
      <c r="EG87" s="293">
        <f t="shared" si="3"/>
        <v>0</v>
      </c>
      <c r="EH87" s="477" t="str">
        <f>IF(EG87=0,"",
IF(SUM($EG$24:EG87)=1,EI87,
IF($EG$174&gt;SUM($EG$24:EG87),_xlfn.CONCAT(", ",EI87),
IF($EG$174=SUM($EG$24:EG87),_xlfn.CONCAT(" y ",EI87)))))</f>
        <v/>
      </c>
      <c r="EI87" s="52" t="s">
        <v>5247</v>
      </c>
      <c r="EL87" s="13"/>
      <c r="EM87" s="514"/>
    </row>
    <row r="88" spans="1:143" ht="14.25" customHeight="1">
      <c r="A88" s="22"/>
      <c r="B88" s="11"/>
      <c r="C88" s="37" t="s">
        <v>5248</v>
      </c>
      <c r="D88" s="873" t="str">
        <f>IF(CNGE_2026_M1_Secc1_Sub6!$D125="","",CNGE_2026_M1_Secc1_Sub6!$D125)</f>
        <v/>
      </c>
      <c r="E88" s="723"/>
      <c r="F88" s="723"/>
      <c r="G88" s="723"/>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c r="BL88" s="310"/>
      <c r="BM88" s="310"/>
      <c r="BN88" s="310"/>
      <c r="BO88" s="310"/>
      <c r="BP88" s="310"/>
      <c r="BQ88" s="310"/>
      <c r="BR88" s="310"/>
      <c r="BS88" s="310"/>
      <c r="BT88" s="310"/>
      <c r="BU88" s="310"/>
      <c r="BV88" s="310"/>
      <c r="BW88" s="310"/>
      <c r="BX88" s="310"/>
      <c r="BY88" s="310"/>
      <c r="BZ88" s="310"/>
      <c r="CA88" s="310"/>
      <c r="CB88" s="310"/>
      <c r="CC88" s="310"/>
      <c r="CD88" s="310"/>
      <c r="CE88" s="310"/>
      <c r="CF88" s="310"/>
      <c r="CG88" s="310"/>
      <c r="CH88" s="310"/>
      <c r="CI88" s="310"/>
      <c r="CJ88" s="310"/>
      <c r="CK88" s="310"/>
      <c r="CL88" s="310"/>
      <c r="CM88" s="310"/>
      <c r="CN88" s="310"/>
      <c r="CO88" s="310"/>
      <c r="CP88" s="310"/>
      <c r="CQ88" s="310"/>
      <c r="CR88" s="310"/>
      <c r="CS88" s="310"/>
      <c r="CT88" s="310"/>
      <c r="CU88" s="310"/>
      <c r="CV88" s="310"/>
      <c r="CW88" s="310"/>
      <c r="CX88" s="310"/>
      <c r="CY88" s="310"/>
      <c r="CZ88" s="310"/>
      <c r="DA88" s="310"/>
      <c r="DB88" s="310"/>
      <c r="DC88" s="310"/>
      <c r="DD88" s="310"/>
      <c r="DE88" s="310"/>
      <c r="DF88" s="310"/>
      <c r="DG88" s="310"/>
      <c r="DH88" s="310"/>
      <c r="DI88" s="310"/>
      <c r="DJ88" s="310"/>
      <c r="DK88" s="310"/>
      <c r="DL88" s="310"/>
      <c r="DM88" s="310"/>
      <c r="DN88" s="310"/>
      <c r="DO88" s="310"/>
      <c r="DP88" s="310"/>
      <c r="DQ88" s="310"/>
      <c r="DR88" s="310"/>
      <c r="DS88" s="310"/>
      <c r="DT88" s="310"/>
      <c r="DU88" s="310"/>
      <c r="DV88" s="310"/>
      <c r="DW88" s="310"/>
      <c r="DX88" s="310"/>
      <c r="DY88" s="12"/>
      <c r="EA88" s="64" t="str">
        <f>IF(CNGE_2026_M1_Secc1_Sub1!$D105="","",CNGE_2026_M1_Secc1_Sub1!$D105)</f>
        <v/>
      </c>
      <c r="EB88" s="470">
        <f t="shared" si="0"/>
        <v>0</v>
      </c>
      <c r="EC88" s="282">
        <f t="shared" si="1"/>
        <v>0</v>
      </c>
      <c r="ED88" s="283" t="str">
        <f>IF(EC88=0,"",
IF(SUM($EC$24:EC88)=1,EE88,
IF($EC$174&gt;SUM($EC$24:EC88),_xlfn.CONCAT(", ",EE88),
IF($EC$174=SUM($EC$24:EC88),_xlfn.CONCAT(" y ",EE88)))))</f>
        <v/>
      </c>
      <c r="EE88" s="471" t="s">
        <v>5249</v>
      </c>
      <c r="EF88" s="473">
        <f t="shared" si="2"/>
        <v>0</v>
      </c>
      <c r="EG88" s="293">
        <f t="shared" si="3"/>
        <v>0</v>
      </c>
      <c r="EH88" s="477" t="str">
        <f>IF(EG88=0,"",
IF(SUM($EG$24:EG88)=1,EI88,
IF($EG$174&gt;SUM($EG$24:EG88),_xlfn.CONCAT(", ",EI88),
IF($EG$174=SUM($EG$24:EG88),_xlfn.CONCAT(" y ",EI88)))))</f>
        <v/>
      </c>
      <c r="EI88" s="52" t="s">
        <v>5249</v>
      </c>
      <c r="EL88" s="13"/>
      <c r="EM88" s="514"/>
    </row>
    <row r="89" spans="1:143" ht="14.25" customHeight="1">
      <c r="A89" s="22"/>
      <c r="B89" s="11"/>
      <c r="C89" s="37" t="s">
        <v>5250</v>
      </c>
      <c r="D89" s="873" t="str">
        <f>IF(CNGE_2026_M1_Secc1_Sub6!$D126="","",CNGE_2026_M1_Secc1_Sub6!$D126)</f>
        <v/>
      </c>
      <c r="E89" s="723"/>
      <c r="F89" s="723"/>
      <c r="G89" s="723"/>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c r="BG89" s="310"/>
      <c r="BH89" s="310"/>
      <c r="BI89" s="310"/>
      <c r="BJ89" s="310"/>
      <c r="BK89" s="310"/>
      <c r="BL89" s="310"/>
      <c r="BM89" s="310"/>
      <c r="BN89" s="310"/>
      <c r="BO89" s="310"/>
      <c r="BP89" s="310"/>
      <c r="BQ89" s="310"/>
      <c r="BR89" s="310"/>
      <c r="BS89" s="310"/>
      <c r="BT89" s="310"/>
      <c r="BU89" s="310"/>
      <c r="BV89" s="310"/>
      <c r="BW89" s="310"/>
      <c r="BX89" s="310"/>
      <c r="BY89" s="310"/>
      <c r="BZ89" s="310"/>
      <c r="CA89" s="310"/>
      <c r="CB89" s="310"/>
      <c r="CC89" s="310"/>
      <c r="CD89" s="310"/>
      <c r="CE89" s="310"/>
      <c r="CF89" s="310"/>
      <c r="CG89" s="310"/>
      <c r="CH89" s="310"/>
      <c r="CI89" s="310"/>
      <c r="CJ89" s="310"/>
      <c r="CK89" s="310"/>
      <c r="CL89" s="310"/>
      <c r="CM89" s="310"/>
      <c r="CN89" s="310"/>
      <c r="CO89" s="310"/>
      <c r="CP89" s="310"/>
      <c r="CQ89" s="310"/>
      <c r="CR89" s="310"/>
      <c r="CS89" s="310"/>
      <c r="CT89" s="310"/>
      <c r="CU89" s="310"/>
      <c r="CV89" s="310"/>
      <c r="CW89" s="310"/>
      <c r="CX89" s="310"/>
      <c r="CY89" s="310"/>
      <c r="CZ89" s="310"/>
      <c r="DA89" s="310"/>
      <c r="DB89" s="310"/>
      <c r="DC89" s="310"/>
      <c r="DD89" s="310"/>
      <c r="DE89" s="310"/>
      <c r="DF89" s="310"/>
      <c r="DG89" s="310"/>
      <c r="DH89" s="310"/>
      <c r="DI89" s="310"/>
      <c r="DJ89" s="310"/>
      <c r="DK89" s="310"/>
      <c r="DL89" s="310"/>
      <c r="DM89" s="310"/>
      <c r="DN89" s="310"/>
      <c r="DO89" s="310"/>
      <c r="DP89" s="310"/>
      <c r="DQ89" s="310"/>
      <c r="DR89" s="310"/>
      <c r="DS89" s="310"/>
      <c r="DT89" s="310"/>
      <c r="DU89" s="310"/>
      <c r="DV89" s="310"/>
      <c r="DW89" s="310"/>
      <c r="DX89" s="310"/>
      <c r="DY89" s="12"/>
      <c r="EA89" s="64" t="str">
        <f>IF(CNGE_2026_M1_Secc1_Sub1!$D106="","",CNGE_2026_M1_Secc1_Sub1!$D106)</f>
        <v/>
      </c>
      <c r="EB89" s="470">
        <f t="shared" ref="EB89:EB152" si="4">IF(AND(COUNTBLANK(D89)=0,COUNTA($H$22:$DW$22)&gt;0,COUNTA(H89:DX89)=1),1,0)</f>
        <v>0</v>
      </c>
      <c r="EC89" s="282">
        <f t="shared" ref="EC89:EC152" si="5">IF(SUM(EB89)=0,0,1)</f>
        <v>0</v>
      </c>
      <c r="ED89" s="283" t="str">
        <f>IF(EC89=0,"",
IF(SUM($EC$24:EC89)=1,EE89,
IF($EC$174&gt;SUM($EC$24:EC89),_xlfn.CONCAT(", ",EE89),
IF($EC$174=SUM($EC$24:EC89),_xlfn.CONCAT(" y ",EE89)))))</f>
        <v/>
      </c>
      <c r="EE89" s="471" t="s">
        <v>5251</v>
      </c>
      <c r="EF89" s="473">
        <f t="shared" ref="EF89:EF152" si="6">IF(AND(COUNTBLANK(D89)=1,COUNTA(H89:DX89)=0),0,IF(AND(COUNTBLANK(D89)=0,COUNTA(H89:DX89)&gt;0),0,1))</f>
        <v>0</v>
      </c>
      <c r="EG89" s="293">
        <f t="shared" ref="EG89:EG152" si="7">IF(EF89=0,0,1)</f>
        <v>0</v>
      </c>
      <c r="EH89" s="477" t="str">
        <f>IF(EG89=0,"",
IF(SUM($EG$24:EG89)=1,EI89,
IF($EG$174&gt;SUM($EG$24:EG89),_xlfn.CONCAT(", ",EI89),
IF($EG$174=SUM($EG$24:EG89),_xlfn.CONCAT(" y ",EI89)))))</f>
        <v/>
      </c>
      <c r="EI89" s="52" t="s">
        <v>5251</v>
      </c>
      <c r="EL89" s="13"/>
      <c r="EM89" s="514"/>
    </row>
    <row r="90" spans="1:143" ht="14.25" customHeight="1">
      <c r="A90" s="22"/>
      <c r="B90" s="11"/>
      <c r="C90" s="37" t="s">
        <v>5252</v>
      </c>
      <c r="D90" s="873" t="str">
        <f>IF(CNGE_2026_M1_Secc1_Sub6!$D127="","",CNGE_2026_M1_Secc1_Sub6!$D127)</f>
        <v/>
      </c>
      <c r="E90" s="723"/>
      <c r="F90" s="723"/>
      <c r="G90" s="723"/>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c r="AF90" s="310"/>
      <c r="AG90" s="310"/>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0"/>
      <c r="BD90" s="310"/>
      <c r="BE90" s="310"/>
      <c r="BF90" s="310"/>
      <c r="BG90" s="310"/>
      <c r="BH90" s="310"/>
      <c r="BI90" s="310"/>
      <c r="BJ90" s="310"/>
      <c r="BK90" s="310"/>
      <c r="BL90" s="310"/>
      <c r="BM90" s="310"/>
      <c r="BN90" s="310"/>
      <c r="BO90" s="310"/>
      <c r="BP90" s="310"/>
      <c r="BQ90" s="310"/>
      <c r="BR90" s="310"/>
      <c r="BS90" s="310"/>
      <c r="BT90" s="310"/>
      <c r="BU90" s="310"/>
      <c r="BV90" s="310"/>
      <c r="BW90" s="310"/>
      <c r="BX90" s="310"/>
      <c r="BY90" s="310"/>
      <c r="BZ90" s="310"/>
      <c r="CA90" s="310"/>
      <c r="CB90" s="310"/>
      <c r="CC90" s="310"/>
      <c r="CD90" s="310"/>
      <c r="CE90" s="310"/>
      <c r="CF90" s="310"/>
      <c r="CG90" s="310"/>
      <c r="CH90" s="310"/>
      <c r="CI90" s="310"/>
      <c r="CJ90" s="310"/>
      <c r="CK90" s="310"/>
      <c r="CL90" s="310"/>
      <c r="CM90" s="310"/>
      <c r="CN90" s="310"/>
      <c r="CO90" s="310"/>
      <c r="CP90" s="310"/>
      <c r="CQ90" s="310"/>
      <c r="CR90" s="310"/>
      <c r="CS90" s="310"/>
      <c r="CT90" s="310"/>
      <c r="CU90" s="310"/>
      <c r="CV90" s="310"/>
      <c r="CW90" s="310"/>
      <c r="CX90" s="310"/>
      <c r="CY90" s="310"/>
      <c r="CZ90" s="310"/>
      <c r="DA90" s="310"/>
      <c r="DB90" s="310"/>
      <c r="DC90" s="310"/>
      <c r="DD90" s="310"/>
      <c r="DE90" s="310"/>
      <c r="DF90" s="310"/>
      <c r="DG90" s="310"/>
      <c r="DH90" s="310"/>
      <c r="DI90" s="310"/>
      <c r="DJ90" s="310"/>
      <c r="DK90" s="310"/>
      <c r="DL90" s="310"/>
      <c r="DM90" s="310"/>
      <c r="DN90" s="310"/>
      <c r="DO90" s="310"/>
      <c r="DP90" s="310"/>
      <c r="DQ90" s="310"/>
      <c r="DR90" s="310"/>
      <c r="DS90" s="310"/>
      <c r="DT90" s="310"/>
      <c r="DU90" s="310"/>
      <c r="DV90" s="310"/>
      <c r="DW90" s="310"/>
      <c r="DX90" s="310"/>
      <c r="DY90" s="12"/>
      <c r="EA90" s="64" t="str">
        <f>IF(CNGE_2026_M1_Secc1_Sub1!$D107="","",CNGE_2026_M1_Secc1_Sub1!$D107)</f>
        <v/>
      </c>
      <c r="EB90" s="470">
        <f t="shared" si="4"/>
        <v>0</v>
      </c>
      <c r="EC90" s="282">
        <f t="shared" si="5"/>
        <v>0</v>
      </c>
      <c r="ED90" s="283" t="str">
        <f>IF(EC90=0,"",
IF(SUM($EC$24:EC90)=1,EE90,
IF($EC$174&gt;SUM($EC$24:EC90),_xlfn.CONCAT(", ",EE90),
IF($EC$174=SUM($EC$24:EC90),_xlfn.CONCAT(" y ",EE90)))))</f>
        <v/>
      </c>
      <c r="EE90" s="471" t="s">
        <v>5253</v>
      </c>
      <c r="EF90" s="473">
        <f t="shared" si="6"/>
        <v>0</v>
      </c>
      <c r="EG90" s="293">
        <f t="shared" si="7"/>
        <v>0</v>
      </c>
      <c r="EH90" s="477" t="str">
        <f>IF(EG90=0,"",
IF(SUM($EG$24:EG90)=1,EI90,
IF($EG$174&gt;SUM($EG$24:EG90),_xlfn.CONCAT(", ",EI90),
IF($EG$174=SUM($EG$24:EG90),_xlfn.CONCAT(" y ",EI90)))))</f>
        <v/>
      </c>
      <c r="EI90" s="52" t="s">
        <v>5253</v>
      </c>
      <c r="EL90" s="13"/>
      <c r="EM90" s="514"/>
    </row>
    <row r="91" spans="1:143" ht="14.25" customHeight="1">
      <c r="A91" s="22"/>
      <c r="B91" s="11"/>
      <c r="C91" s="37" t="s">
        <v>5254</v>
      </c>
      <c r="D91" s="873" t="str">
        <f>IF(CNGE_2026_M1_Secc1_Sub6!$D128="","",CNGE_2026_M1_Secc1_Sub6!$D128)</f>
        <v/>
      </c>
      <c r="E91" s="723"/>
      <c r="F91" s="723"/>
      <c r="G91" s="723"/>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c r="BG91" s="310"/>
      <c r="BH91" s="310"/>
      <c r="BI91" s="310"/>
      <c r="BJ91" s="310"/>
      <c r="BK91" s="310"/>
      <c r="BL91" s="310"/>
      <c r="BM91" s="310"/>
      <c r="BN91" s="310"/>
      <c r="BO91" s="310"/>
      <c r="BP91" s="310"/>
      <c r="BQ91" s="310"/>
      <c r="BR91" s="310"/>
      <c r="BS91" s="310"/>
      <c r="BT91" s="310"/>
      <c r="BU91" s="310"/>
      <c r="BV91" s="310"/>
      <c r="BW91" s="310"/>
      <c r="BX91" s="310"/>
      <c r="BY91" s="310"/>
      <c r="BZ91" s="310"/>
      <c r="CA91" s="310"/>
      <c r="CB91" s="310"/>
      <c r="CC91" s="310"/>
      <c r="CD91" s="310"/>
      <c r="CE91" s="310"/>
      <c r="CF91" s="310"/>
      <c r="CG91" s="310"/>
      <c r="CH91" s="310"/>
      <c r="CI91" s="310"/>
      <c r="CJ91" s="310"/>
      <c r="CK91" s="310"/>
      <c r="CL91" s="310"/>
      <c r="CM91" s="310"/>
      <c r="CN91" s="310"/>
      <c r="CO91" s="310"/>
      <c r="CP91" s="310"/>
      <c r="CQ91" s="310"/>
      <c r="CR91" s="310"/>
      <c r="CS91" s="310"/>
      <c r="CT91" s="310"/>
      <c r="CU91" s="310"/>
      <c r="CV91" s="310"/>
      <c r="CW91" s="310"/>
      <c r="CX91" s="310"/>
      <c r="CY91" s="310"/>
      <c r="CZ91" s="310"/>
      <c r="DA91" s="310"/>
      <c r="DB91" s="310"/>
      <c r="DC91" s="310"/>
      <c r="DD91" s="310"/>
      <c r="DE91" s="310"/>
      <c r="DF91" s="310"/>
      <c r="DG91" s="310"/>
      <c r="DH91" s="310"/>
      <c r="DI91" s="310"/>
      <c r="DJ91" s="310"/>
      <c r="DK91" s="310"/>
      <c r="DL91" s="310"/>
      <c r="DM91" s="310"/>
      <c r="DN91" s="310"/>
      <c r="DO91" s="310"/>
      <c r="DP91" s="310"/>
      <c r="DQ91" s="310"/>
      <c r="DR91" s="310"/>
      <c r="DS91" s="310"/>
      <c r="DT91" s="310"/>
      <c r="DU91" s="310"/>
      <c r="DV91" s="310"/>
      <c r="DW91" s="310"/>
      <c r="DX91" s="310"/>
      <c r="DY91" s="12"/>
      <c r="EA91" s="64" t="str">
        <f>IF(CNGE_2026_M1_Secc1_Sub1!$D108="","",CNGE_2026_M1_Secc1_Sub1!$D108)</f>
        <v/>
      </c>
      <c r="EB91" s="470">
        <f t="shared" si="4"/>
        <v>0</v>
      </c>
      <c r="EC91" s="282">
        <f t="shared" si="5"/>
        <v>0</v>
      </c>
      <c r="ED91" s="283" t="str">
        <f>IF(EC91=0,"",
IF(SUM($EC$24:EC91)=1,EE91,
IF($EC$174&gt;SUM($EC$24:EC91),_xlfn.CONCAT(", ",EE91),
IF($EC$174=SUM($EC$24:EC91),_xlfn.CONCAT(" y ",EE91)))))</f>
        <v/>
      </c>
      <c r="EE91" s="471" t="s">
        <v>5255</v>
      </c>
      <c r="EF91" s="473">
        <f t="shared" si="6"/>
        <v>0</v>
      </c>
      <c r="EG91" s="293">
        <f t="shared" si="7"/>
        <v>0</v>
      </c>
      <c r="EH91" s="477" t="str">
        <f>IF(EG91=0,"",
IF(SUM($EG$24:EG91)=1,EI91,
IF($EG$174&gt;SUM($EG$24:EG91),_xlfn.CONCAT(", ",EI91),
IF($EG$174=SUM($EG$24:EG91),_xlfn.CONCAT(" y ",EI91)))))</f>
        <v/>
      </c>
      <c r="EI91" s="52" t="s">
        <v>5255</v>
      </c>
      <c r="EL91" s="13"/>
      <c r="EM91" s="514"/>
    </row>
    <row r="92" spans="1:143" ht="14.25" customHeight="1">
      <c r="A92" s="22"/>
      <c r="B92" s="11"/>
      <c r="C92" s="37" t="s">
        <v>5256</v>
      </c>
      <c r="D92" s="873" t="str">
        <f>IF(CNGE_2026_M1_Secc1_Sub6!$D129="","",CNGE_2026_M1_Secc1_Sub6!$D129)</f>
        <v/>
      </c>
      <c r="E92" s="723"/>
      <c r="F92" s="723"/>
      <c r="G92" s="723"/>
      <c r="H92" s="310"/>
      <c r="I92" s="310"/>
      <c r="J92" s="310"/>
      <c r="K92" s="310"/>
      <c r="L92" s="310"/>
      <c r="M92" s="310"/>
      <c r="N92" s="310"/>
      <c r="O92" s="310"/>
      <c r="P92" s="310"/>
      <c r="Q92" s="310"/>
      <c r="R92" s="310"/>
      <c r="S92" s="310"/>
      <c r="T92" s="310"/>
      <c r="U92" s="310"/>
      <c r="V92" s="310"/>
      <c r="W92" s="310"/>
      <c r="X92" s="310"/>
      <c r="Y92" s="310"/>
      <c r="Z92" s="310"/>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c r="BG92" s="310"/>
      <c r="BH92" s="310"/>
      <c r="BI92" s="310"/>
      <c r="BJ92" s="310"/>
      <c r="BK92" s="310"/>
      <c r="BL92" s="310"/>
      <c r="BM92" s="310"/>
      <c r="BN92" s="310"/>
      <c r="BO92" s="310"/>
      <c r="BP92" s="310"/>
      <c r="BQ92" s="310"/>
      <c r="BR92" s="310"/>
      <c r="BS92" s="310"/>
      <c r="BT92" s="310"/>
      <c r="BU92" s="310"/>
      <c r="BV92" s="310"/>
      <c r="BW92" s="310"/>
      <c r="BX92" s="310"/>
      <c r="BY92" s="310"/>
      <c r="BZ92" s="310"/>
      <c r="CA92" s="310"/>
      <c r="CB92" s="310"/>
      <c r="CC92" s="310"/>
      <c r="CD92" s="310"/>
      <c r="CE92" s="310"/>
      <c r="CF92" s="310"/>
      <c r="CG92" s="310"/>
      <c r="CH92" s="310"/>
      <c r="CI92" s="310"/>
      <c r="CJ92" s="310"/>
      <c r="CK92" s="310"/>
      <c r="CL92" s="310"/>
      <c r="CM92" s="310"/>
      <c r="CN92" s="310"/>
      <c r="CO92" s="310"/>
      <c r="CP92" s="310"/>
      <c r="CQ92" s="310"/>
      <c r="CR92" s="310"/>
      <c r="CS92" s="310"/>
      <c r="CT92" s="310"/>
      <c r="CU92" s="310"/>
      <c r="CV92" s="310"/>
      <c r="CW92" s="310"/>
      <c r="CX92" s="310"/>
      <c r="CY92" s="310"/>
      <c r="CZ92" s="310"/>
      <c r="DA92" s="310"/>
      <c r="DB92" s="310"/>
      <c r="DC92" s="310"/>
      <c r="DD92" s="310"/>
      <c r="DE92" s="310"/>
      <c r="DF92" s="310"/>
      <c r="DG92" s="310"/>
      <c r="DH92" s="310"/>
      <c r="DI92" s="310"/>
      <c r="DJ92" s="310"/>
      <c r="DK92" s="310"/>
      <c r="DL92" s="310"/>
      <c r="DM92" s="310"/>
      <c r="DN92" s="310"/>
      <c r="DO92" s="310"/>
      <c r="DP92" s="310"/>
      <c r="DQ92" s="310"/>
      <c r="DR92" s="310"/>
      <c r="DS92" s="310"/>
      <c r="DT92" s="310"/>
      <c r="DU92" s="310"/>
      <c r="DV92" s="310"/>
      <c r="DW92" s="310"/>
      <c r="DX92" s="310"/>
      <c r="DY92" s="12"/>
      <c r="EA92" s="64" t="str">
        <f>IF(CNGE_2026_M1_Secc1_Sub1!$D109="","",CNGE_2026_M1_Secc1_Sub1!$D109)</f>
        <v/>
      </c>
      <c r="EB92" s="470">
        <f t="shared" si="4"/>
        <v>0</v>
      </c>
      <c r="EC92" s="282">
        <f t="shared" si="5"/>
        <v>0</v>
      </c>
      <c r="ED92" s="283" t="str">
        <f>IF(EC92=0,"",
IF(SUM($EC$24:EC92)=1,EE92,
IF($EC$174&gt;SUM($EC$24:EC92),_xlfn.CONCAT(", ",EE92),
IF($EC$174=SUM($EC$24:EC92),_xlfn.CONCAT(" y ",EE92)))))</f>
        <v/>
      </c>
      <c r="EE92" s="471" t="s">
        <v>5257</v>
      </c>
      <c r="EF92" s="473">
        <f t="shared" si="6"/>
        <v>0</v>
      </c>
      <c r="EG92" s="293">
        <f t="shared" si="7"/>
        <v>0</v>
      </c>
      <c r="EH92" s="477" t="str">
        <f>IF(EG92=0,"",
IF(SUM($EG$24:EG92)=1,EI92,
IF($EG$174&gt;SUM($EG$24:EG92),_xlfn.CONCAT(", ",EI92),
IF($EG$174=SUM($EG$24:EG92),_xlfn.CONCAT(" y ",EI92)))))</f>
        <v/>
      </c>
      <c r="EI92" s="52" t="s">
        <v>5257</v>
      </c>
      <c r="EL92" s="13"/>
      <c r="EM92" s="514"/>
    </row>
    <row r="93" spans="1:143" ht="14.25" customHeight="1">
      <c r="A93" s="22"/>
      <c r="B93" s="11"/>
      <c r="C93" s="37" t="s">
        <v>5258</v>
      </c>
      <c r="D93" s="873" t="str">
        <f>IF(CNGE_2026_M1_Secc1_Sub6!$D130="","",CNGE_2026_M1_Secc1_Sub6!$D130)</f>
        <v/>
      </c>
      <c r="E93" s="723"/>
      <c r="F93" s="723"/>
      <c r="G93" s="723"/>
      <c r="H93" s="310"/>
      <c r="I93" s="310"/>
      <c r="J93" s="310"/>
      <c r="K93" s="310"/>
      <c r="L93" s="310"/>
      <c r="M93" s="310"/>
      <c r="N93" s="310"/>
      <c r="O93" s="310"/>
      <c r="P93" s="310"/>
      <c r="Q93" s="310"/>
      <c r="R93" s="310"/>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c r="BL93" s="310"/>
      <c r="BM93" s="310"/>
      <c r="BN93" s="310"/>
      <c r="BO93" s="310"/>
      <c r="BP93" s="310"/>
      <c r="BQ93" s="310"/>
      <c r="BR93" s="310"/>
      <c r="BS93" s="310"/>
      <c r="BT93" s="310"/>
      <c r="BU93" s="310"/>
      <c r="BV93" s="310"/>
      <c r="BW93" s="310"/>
      <c r="BX93" s="310"/>
      <c r="BY93" s="310"/>
      <c r="BZ93" s="310"/>
      <c r="CA93" s="310"/>
      <c r="CB93" s="310"/>
      <c r="CC93" s="310"/>
      <c r="CD93" s="310"/>
      <c r="CE93" s="310"/>
      <c r="CF93" s="310"/>
      <c r="CG93" s="310"/>
      <c r="CH93" s="310"/>
      <c r="CI93" s="310"/>
      <c r="CJ93" s="310"/>
      <c r="CK93" s="310"/>
      <c r="CL93" s="310"/>
      <c r="CM93" s="310"/>
      <c r="CN93" s="310"/>
      <c r="CO93" s="310"/>
      <c r="CP93" s="310"/>
      <c r="CQ93" s="310"/>
      <c r="CR93" s="310"/>
      <c r="CS93" s="310"/>
      <c r="CT93" s="310"/>
      <c r="CU93" s="310"/>
      <c r="CV93" s="310"/>
      <c r="CW93" s="310"/>
      <c r="CX93" s="310"/>
      <c r="CY93" s="310"/>
      <c r="CZ93" s="310"/>
      <c r="DA93" s="310"/>
      <c r="DB93" s="310"/>
      <c r="DC93" s="310"/>
      <c r="DD93" s="310"/>
      <c r="DE93" s="310"/>
      <c r="DF93" s="310"/>
      <c r="DG93" s="310"/>
      <c r="DH93" s="310"/>
      <c r="DI93" s="310"/>
      <c r="DJ93" s="310"/>
      <c r="DK93" s="310"/>
      <c r="DL93" s="310"/>
      <c r="DM93" s="310"/>
      <c r="DN93" s="310"/>
      <c r="DO93" s="310"/>
      <c r="DP93" s="310"/>
      <c r="DQ93" s="310"/>
      <c r="DR93" s="310"/>
      <c r="DS93" s="310"/>
      <c r="DT93" s="310"/>
      <c r="DU93" s="310"/>
      <c r="DV93" s="310"/>
      <c r="DW93" s="310"/>
      <c r="DX93" s="310"/>
      <c r="DY93" s="12"/>
      <c r="EA93" s="64" t="str">
        <f>IF(CNGE_2026_M1_Secc1_Sub1!$D110="","",CNGE_2026_M1_Secc1_Sub1!$D110)</f>
        <v/>
      </c>
      <c r="EB93" s="470">
        <f t="shared" si="4"/>
        <v>0</v>
      </c>
      <c r="EC93" s="282">
        <f t="shared" si="5"/>
        <v>0</v>
      </c>
      <c r="ED93" s="283" t="str">
        <f>IF(EC93=0,"",
IF(SUM($EC$24:EC93)=1,EE93,
IF($EC$174&gt;SUM($EC$24:EC93),_xlfn.CONCAT(", ",EE93),
IF($EC$174=SUM($EC$24:EC93),_xlfn.CONCAT(" y ",EE93)))))</f>
        <v/>
      </c>
      <c r="EE93" s="471" t="s">
        <v>5259</v>
      </c>
      <c r="EF93" s="473">
        <f t="shared" si="6"/>
        <v>0</v>
      </c>
      <c r="EG93" s="293">
        <f t="shared" si="7"/>
        <v>0</v>
      </c>
      <c r="EH93" s="477" t="str">
        <f>IF(EG93=0,"",
IF(SUM($EG$24:EG93)=1,EI93,
IF($EG$174&gt;SUM($EG$24:EG93),_xlfn.CONCAT(", ",EI93),
IF($EG$174=SUM($EG$24:EG93),_xlfn.CONCAT(" y ",EI93)))))</f>
        <v/>
      </c>
      <c r="EI93" s="52" t="s">
        <v>5259</v>
      </c>
      <c r="EL93" s="13"/>
      <c r="EM93" s="514"/>
    </row>
    <row r="94" spans="1:143" ht="14.25" customHeight="1">
      <c r="A94" s="22"/>
      <c r="B94" s="11"/>
      <c r="C94" s="37" t="s">
        <v>5260</v>
      </c>
      <c r="D94" s="873" t="str">
        <f>IF(CNGE_2026_M1_Secc1_Sub6!$D131="","",CNGE_2026_M1_Secc1_Sub6!$D131)</f>
        <v/>
      </c>
      <c r="E94" s="723"/>
      <c r="F94" s="723"/>
      <c r="G94" s="723"/>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c r="BN94" s="310"/>
      <c r="BO94" s="310"/>
      <c r="BP94" s="310"/>
      <c r="BQ94" s="310"/>
      <c r="BR94" s="310"/>
      <c r="BS94" s="310"/>
      <c r="BT94" s="310"/>
      <c r="BU94" s="310"/>
      <c r="BV94" s="310"/>
      <c r="BW94" s="310"/>
      <c r="BX94" s="310"/>
      <c r="BY94" s="310"/>
      <c r="BZ94" s="310"/>
      <c r="CA94" s="310"/>
      <c r="CB94" s="310"/>
      <c r="CC94" s="310"/>
      <c r="CD94" s="310"/>
      <c r="CE94" s="310"/>
      <c r="CF94" s="310"/>
      <c r="CG94" s="310"/>
      <c r="CH94" s="310"/>
      <c r="CI94" s="310"/>
      <c r="CJ94" s="310"/>
      <c r="CK94" s="310"/>
      <c r="CL94" s="310"/>
      <c r="CM94" s="310"/>
      <c r="CN94" s="310"/>
      <c r="CO94" s="310"/>
      <c r="CP94" s="310"/>
      <c r="CQ94" s="310"/>
      <c r="CR94" s="310"/>
      <c r="CS94" s="310"/>
      <c r="CT94" s="310"/>
      <c r="CU94" s="310"/>
      <c r="CV94" s="310"/>
      <c r="CW94" s="310"/>
      <c r="CX94" s="310"/>
      <c r="CY94" s="310"/>
      <c r="CZ94" s="310"/>
      <c r="DA94" s="310"/>
      <c r="DB94" s="310"/>
      <c r="DC94" s="310"/>
      <c r="DD94" s="310"/>
      <c r="DE94" s="310"/>
      <c r="DF94" s="310"/>
      <c r="DG94" s="310"/>
      <c r="DH94" s="310"/>
      <c r="DI94" s="310"/>
      <c r="DJ94" s="310"/>
      <c r="DK94" s="310"/>
      <c r="DL94" s="310"/>
      <c r="DM94" s="310"/>
      <c r="DN94" s="310"/>
      <c r="DO94" s="310"/>
      <c r="DP94" s="310"/>
      <c r="DQ94" s="310"/>
      <c r="DR94" s="310"/>
      <c r="DS94" s="310"/>
      <c r="DT94" s="310"/>
      <c r="DU94" s="310"/>
      <c r="DV94" s="310"/>
      <c r="DW94" s="310"/>
      <c r="DX94" s="310"/>
      <c r="DY94" s="12"/>
      <c r="EA94" s="64" t="str">
        <f>IF(CNGE_2026_M1_Secc1_Sub1!$D111="","",CNGE_2026_M1_Secc1_Sub1!$D111)</f>
        <v/>
      </c>
      <c r="EB94" s="470">
        <f t="shared" si="4"/>
        <v>0</v>
      </c>
      <c r="EC94" s="282">
        <f t="shared" si="5"/>
        <v>0</v>
      </c>
      <c r="ED94" s="283" t="str">
        <f>IF(EC94=0,"",
IF(SUM($EC$24:EC94)=1,EE94,
IF($EC$174&gt;SUM($EC$24:EC94),_xlfn.CONCAT(", ",EE94),
IF($EC$174=SUM($EC$24:EC94),_xlfn.CONCAT(" y ",EE94)))))</f>
        <v/>
      </c>
      <c r="EE94" s="471" t="s">
        <v>5261</v>
      </c>
      <c r="EF94" s="473">
        <f t="shared" si="6"/>
        <v>0</v>
      </c>
      <c r="EG94" s="293">
        <f t="shared" si="7"/>
        <v>0</v>
      </c>
      <c r="EH94" s="477" t="str">
        <f>IF(EG94=0,"",
IF(SUM($EG$24:EG94)=1,EI94,
IF($EG$174&gt;SUM($EG$24:EG94),_xlfn.CONCAT(", ",EI94),
IF($EG$174=SUM($EG$24:EG94),_xlfn.CONCAT(" y ",EI94)))))</f>
        <v/>
      </c>
      <c r="EI94" s="52" t="s">
        <v>5261</v>
      </c>
      <c r="EL94" s="13"/>
      <c r="EM94" s="514"/>
    </row>
    <row r="95" spans="1:143" ht="14.25" customHeight="1">
      <c r="A95" s="22"/>
      <c r="B95" s="11"/>
      <c r="C95" s="37" t="s">
        <v>5262</v>
      </c>
      <c r="D95" s="873" t="str">
        <f>IF(CNGE_2026_M1_Secc1_Sub6!$D132="","",CNGE_2026_M1_Secc1_Sub6!$D132)</f>
        <v/>
      </c>
      <c r="E95" s="723"/>
      <c r="F95" s="723"/>
      <c r="G95" s="723"/>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0"/>
      <c r="CC95" s="310"/>
      <c r="CD95" s="310"/>
      <c r="CE95" s="310"/>
      <c r="CF95" s="310"/>
      <c r="CG95" s="310"/>
      <c r="CH95" s="310"/>
      <c r="CI95" s="310"/>
      <c r="CJ95" s="310"/>
      <c r="CK95" s="310"/>
      <c r="CL95" s="310"/>
      <c r="CM95" s="310"/>
      <c r="CN95" s="310"/>
      <c r="CO95" s="310"/>
      <c r="CP95" s="310"/>
      <c r="CQ95" s="310"/>
      <c r="CR95" s="310"/>
      <c r="CS95" s="310"/>
      <c r="CT95" s="310"/>
      <c r="CU95" s="310"/>
      <c r="CV95" s="310"/>
      <c r="CW95" s="310"/>
      <c r="CX95" s="310"/>
      <c r="CY95" s="310"/>
      <c r="CZ95" s="310"/>
      <c r="DA95" s="310"/>
      <c r="DB95" s="310"/>
      <c r="DC95" s="310"/>
      <c r="DD95" s="310"/>
      <c r="DE95" s="310"/>
      <c r="DF95" s="310"/>
      <c r="DG95" s="310"/>
      <c r="DH95" s="310"/>
      <c r="DI95" s="310"/>
      <c r="DJ95" s="310"/>
      <c r="DK95" s="310"/>
      <c r="DL95" s="310"/>
      <c r="DM95" s="310"/>
      <c r="DN95" s="310"/>
      <c r="DO95" s="310"/>
      <c r="DP95" s="310"/>
      <c r="DQ95" s="310"/>
      <c r="DR95" s="310"/>
      <c r="DS95" s="310"/>
      <c r="DT95" s="310"/>
      <c r="DU95" s="310"/>
      <c r="DV95" s="310"/>
      <c r="DW95" s="310"/>
      <c r="DX95" s="310"/>
      <c r="DY95" s="12"/>
      <c r="EA95" s="64" t="str">
        <f>IF(CNGE_2026_M1_Secc1_Sub1!$D112="","",CNGE_2026_M1_Secc1_Sub1!$D112)</f>
        <v/>
      </c>
      <c r="EB95" s="470">
        <f t="shared" si="4"/>
        <v>0</v>
      </c>
      <c r="EC95" s="282">
        <f t="shared" si="5"/>
        <v>0</v>
      </c>
      <c r="ED95" s="283" t="str">
        <f>IF(EC95=0,"",
IF(SUM($EC$24:EC95)=1,EE95,
IF($EC$174&gt;SUM($EC$24:EC95),_xlfn.CONCAT(", ",EE95),
IF($EC$174=SUM($EC$24:EC95),_xlfn.CONCAT(" y ",EE95)))))</f>
        <v/>
      </c>
      <c r="EE95" s="471" t="s">
        <v>5263</v>
      </c>
      <c r="EF95" s="473">
        <f t="shared" si="6"/>
        <v>0</v>
      </c>
      <c r="EG95" s="293">
        <f t="shared" si="7"/>
        <v>0</v>
      </c>
      <c r="EH95" s="477" t="str">
        <f>IF(EG95=0,"",
IF(SUM($EG$24:EG95)=1,EI95,
IF($EG$174&gt;SUM($EG$24:EG95),_xlfn.CONCAT(", ",EI95),
IF($EG$174=SUM($EG$24:EG95),_xlfn.CONCAT(" y ",EI95)))))</f>
        <v/>
      </c>
      <c r="EI95" s="52" t="s">
        <v>5263</v>
      </c>
      <c r="EL95" s="13"/>
      <c r="EM95" s="514"/>
    </row>
    <row r="96" spans="1:143" ht="14.25" customHeight="1">
      <c r="A96" s="22"/>
      <c r="B96" s="11"/>
      <c r="C96" s="37" t="s">
        <v>5264</v>
      </c>
      <c r="D96" s="873" t="str">
        <f>IF(CNGE_2026_M1_Secc1_Sub6!$D133="","",CNGE_2026_M1_Secc1_Sub6!$D133)</f>
        <v/>
      </c>
      <c r="E96" s="723"/>
      <c r="F96" s="723"/>
      <c r="G96" s="723"/>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c r="BN96" s="310"/>
      <c r="BO96" s="310"/>
      <c r="BP96" s="310"/>
      <c r="BQ96" s="310"/>
      <c r="BR96" s="310"/>
      <c r="BS96" s="310"/>
      <c r="BT96" s="310"/>
      <c r="BU96" s="310"/>
      <c r="BV96" s="310"/>
      <c r="BW96" s="310"/>
      <c r="BX96" s="310"/>
      <c r="BY96" s="310"/>
      <c r="BZ96" s="310"/>
      <c r="CA96" s="310"/>
      <c r="CB96" s="310"/>
      <c r="CC96" s="310"/>
      <c r="CD96" s="310"/>
      <c r="CE96" s="310"/>
      <c r="CF96" s="310"/>
      <c r="CG96" s="310"/>
      <c r="CH96" s="310"/>
      <c r="CI96" s="310"/>
      <c r="CJ96" s="310"/>
      <c r="CK96" s="310"/>
      <c r="CL96" s="310"/>
      <c r="CM96" s="310"/>
      <c r="CN96" s="310"/>
      <c r="CO96" s="310"/>
      <c r="CP96" s="310"/>
      <c r="CQ96" s="310"/>
      <c r="CR96" s="310"/>
      <c r="CS96" s="310"/>
      <c r="CT96" s="310"/>
      <c r="CU96" s="310"/>
      <c r="CV96" s="310"/>
      <c r="CW96" s="310"/>
      <c r="CX96" s="310"/>
      <c r="CY96" s="310"/>
      <c r="CZ96" s="310"/>
      <c r="DA96" s="310"/>
      <c r="DB96" s="310"/>
      <c r="DC96" s="310"/>
      <c r="DD96" s="310"/>
      <c r="DE96" s="310"/>
      <c r="DF96" s="310"/>
      <c r="DG96" s="310"/>
      <c r="DH96" s="310"/>
      <c r="DI96" s="310"/>
      <c r="DJ96" s="310"/>
      <c r="DK96" s="310"/>
      <c r="DL96" s="310"/>
      <c r="DM96" s="310"/>
      <c r="DN96" s="310"/>
      <c r="DO96" s="310"/>
      <c r="DP96" s="310"/>
      <c r="DQ96" s="310"/>
      <c r="DR96" s="310"/>
      <c r="DS96" s="310"/>
      <c r="DT96" s="310"/>
      <c r="DU96" s="310"/>
      <c r="DV96" s="310"/>
      <c r="DW96" s="310"/>
      <c r="DX96" s="310"/>
      <c r="DY96" s="12"/>
      <c r="EA96" s="64" t="str">
        <f>IF(CNGE_2026_M1_Secc1_Sub1!$D113="","",CNGE_2026_M1_Secc1_Sub1!$D113)</f>
        <v/>
      </c>
      <c r="EB96" s="470">
        <f t="shared" si="4"/>
        <v>0</v>
      </c>
      <c r="EC96" s="282">
        <f t="shared" si="5"/>
        <v>0</v>
      </c>
      <c r="ED96" s="283" t="str">
        <f>IF(EC96=0,"",
IF(SUM($EC$24:EC96)=1,EE96,
IF($EC$174&gt;SUM($EC$24:EC96),_xlfn.CONCAT(", ",EE96),
IF($EC$174=SUM($EC$24:EC96),_xlfn.CONCAT(" y ",EE96)))))</f>
        <v/>
      </c>
      <c r="EE96" s="471" t="s">
        <v>5265</v>
      </c>
      <c r="EF96" s="473">
        <f t="shared" si="6"/>
        <v>0</v>
      </c>
      <c r="EG96" s="293">
        <f t="shared" si="7"/>
        <v>0</v>
      </c>
      <c r="EH96" s="477" t="str">
        <f>IF(EG96=0,"",
IF(SUM($EG$24:EG96)=1,EI96,
IF($EG$174&gt;SUM($EG$24:EG96),_xlfn.CONCAT(", ",EI96),
IF($EG$174=SUM($EG$24:EG96),_xlfn.CONCAT(" y ",EI96)))))</f>
        <v/>
      </c>
      <c r="EI96" s="52" t="s">
        <v>5265</v>
      </c>
      <c r="EL96" s="13"/>
      <c r="EM96" s="514"/>
    </row>
    <row r="97" spans="1:143" ht="14.25" customHeight="1">
      <c r="A97" s="22"/>
      <c r="B97" s="11"/>
      <c r="C97" s="37" t="s">
        <v>5266</v>
      </c>
      <c r="D97" s="873" t="str">
        <f>IF(CNGE_2026_M1_Secc1_Sub6!$D134="","",CNGE_2026_M1_Secc1_Sub6!$D134)</f>
        <v/>
      </c>
      <c r="E97" s="723"/>
      <c r="F97" s="723"/>
      <c r="G97" s="723"/>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310"/>
      <c r="AF97" s="310"/>
      <c r="AG97" s="310"/>
      <c r="AH97" s="310"/>
      <c r="AI97" s="310"/>
      <c r="AJ97" s="310"/>
      <c r="AK97" s="310"/>
      <c r="AL97" s="310"/>
      <c r="AM97" s="310"/>
      <c r="AN97" s="310"/>
      <c r="AO97" s="310"/>
      <c r="AP97" s="310"/>
      <c r="AQ97" s="310"/>
      <c r="AR97" s="310"/>
      <c r="AS97" s="310"/>
      <c r="AT97" s="310"/>
      <c r="AU97" s="310"/>
      <c r="AV97" s="310"/>
      <c r="AW97" s="310"/>
      <c r="AX97" s="310"/>
      <c r="AY97" s="310"/>
      <c r="AZ97" s="310"/>
      <c r="BA97" s="310"/>
      <c r="BB97" s="310"/>
      <c r="BC97" s="310"/>
      <c r="BD97" s="310"/>
      <c r="BE97" s="310"/>
      <c r="BF97" s="310"/>
      <c r="BG97" s="310"/>
      <c r="BH97" s="310"/>
      <c r="BI97" s="310"/>
      <c r="BJ97" s="310"/>
      <c r="BK97" s="310"/>
      <c r="BL97" s="310"/>
      <c r="BM97" s="310"/>
      <c r="BN97" s="310"/>
      <c r="BO97" s="310"/>
      <c r="BP97" s="310"/>
      <c r="BQ97" s="310"/>
      <c r="BR97" s="310"/>
      <c r="BS97" s="310"/>
      <c r="BT97" s="310"/>
      <c r="BU97" s="310"/>
      <c r="BV97" s="310"/>
      <c r="BW97" s="310"/>
      <c r="BX97" s="310"/>
      <c r="BY97" s="310"/>
      <c r="BZ97" s="310"/>
      <c r="CA97" s="310"/>
      <c r="CB97" s="310"/>
      <c r="CC97" s="310"/>
      <c r="CD97" s="310"/>
      <c r="CE97" s="310"/>
      <c r="CF97" s="310"/>
      <c r="CG97" s="310"/>
      <c r="CH97" s="310"/>
      <c r="CI97" s="310"/>
      <c r="CJ97" s="310"/>
      <c r="CK97" s="310"/>
      <c r="CL97" s="310"/>
      <c r="CM97" s="310"/>
      <c r="CN97" s="310"/>
      <c r="CO97" s="310"/>
      <c r="CP97" s="310"/>
      <c r="CQ97" s="310"/>
      <c r="CR97" s="310"/>
      <c r="CS97" s="310"/>
      <c r="CT97" s="310"/>
      <c r="CU97" s="310"/>
      <c r="CV97" s="310"/>
      <c r="CW97" s="310"/>
      <c r="CX97" s="310"/>
      <c r="CY97" s="310"/>
      <c r="CZ97" s="310"/>
      <c r="DA97" s="310"/>
      <c r="DB97" s="310"/>
      <c r="DC97" s="310"/>
      <c r="DD97" s="310"/>
      <c r="DE97" s="310"/>
      <c r="DF97" s="310"/>
      <c r="DG97" s="310"/>
      <c r="DH97" s="310"/>
      <c r="DI97" s="310"/>
      <c r="DJ97" s="310"/>
      <c r="DK97" s="310"/>
      <c r="DL97" s="310"/>
      <c r="DM97" s="310"/>
      <c r="DN97" s="310"/>
      <c r="DO97" s="310"/>
      <c r="DP97" s="310"/>
      <c r="DQ97" s="310"/>
      <c r="DR97" s="310"/>
      <c r="DS97" s="310"/>
      <c r="DT97" s="310"/>
      <c r="DU97" s="310"/>
      <c r="DV97" s="310"/>
      <c r="DW97" s="310"/>
      <c r="DX97" s="310"/>
      <c r="DY97" s="12"/>
      <c r="EA97" s="64" t="str">
        <f>IF(CNGE_2026_M1_Secc1_Sub1!$D114="","",CNGE_2026_M1_Secc1_Sub1!$D114)</f>
        <v/>
      </c>
      <c r="EB97" s="470">
        <f t="shared" si="4"/>
        <v>0</v>
      </c>
      <c r="EC97" s="282">
        <f t="shared" si="5"/>
        <v>0</v>
      </c>
      <c r="ED97" s="283" t="str">
        <f>IF(EC97=0,"",
IF(SUM($EC$24:EC97)=1,EE97,
IF($EC$174&gt;SUM($EC$24:EC97),_xlfn.CONCAT(", ",EE97),
IF($EC$174=SUM($EC$24:EC97),_xlfn.CONCAT(" y ",EE97)))))</f>
        <v/>
      </c>
      <c r="EE97" s="471" t="s">
        <v>5267</v>
      </c>
      <c r="EF97" s="473">
        <f t="shared" si="6"/>
        <v>0</v>
      </c>
      <c r="EG97" s="293">
        <f t="shared" si="7"/>
        <v>0</v>
      </c>
      <c r="EH97" s="477" t="str">
        <f>IF(EG97=0,"",
IF(SUM($EG$24:EG97)=1,EI97,
IF($EG$174&gt;SUM($EG$24:EG97),_xlfn.CONCAT(", ",EI97),
IF($EG$174=SUM($EG$24:EG97),_xlfn.CONCAT(" y ",EI97)))))</f>
        <v/>
      </c>
      <c r="EI97" s="52" t="s">
        <v>5267</v>
      </c>
      <c r="EL97" s="13"/>
      <c r="EM97" s="514"/>
    </row>
    <row r="98" spans="1:143" ht="14.25" customHeight="1">
      <c r="A98" s="22"/>
      <c r="B98" s="11"/>
      <c r="C98" s="37" t="s">
        <v>5268</v>
      </c>
      <c r="D98" s="873" t="str">
        <f>IF(CNGE_2026_M1_Secc1_Sub6!$D135="","",CNGE_2026_M1_Secc1_Sub6!$D135)</f>
        <v/>
      </c>
      <c r="E98" s="723"/>
      <c r="F98" s="723"/>
      <c r="G98" s="723"/>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c r="BG98" s="310"/>
      <c r="BH98" s="310"/>
      <c r="BI98" s="310"/>
      <c r="BJ98" s="310"/>
      <c r="BK98" s="310"/>
      <c r="BL98" s="310"/>
      <c r="BM98" s="310"/>
      <c r="BN98" s="310"/>
      <c r="BO98" s="310"/>
      <c r="BP98" s="310"/>
      <c r="BQ98" s="310"/>
      <c r="BR98" s="310"/>
      <c r="BS98" s="310"/>
      <c r="BT98" s="310"/>
      <c r="BU98" s="310"/>
      <c r="BV98" s="310"/>
      <c r="BW98" s="310"/>
      <c r="BX98" s="310"/>
      <c r="BY98" s="310"/>
      <c r="BZ98" s="310"/>
      <c r="CA98" s="310"/>
      <c r="CB98" s="310"/>
      <c r="CC98" s="310"/>
      <c r="CD98" s="310"/>
      <c r="CE98" s="310"/>
      <c r="CF98" s="310"/>
      <c r="CG98" s="310"/>
      <c r="CH98" s="310"/>
      <c r="CI98" s="310"/>
      <c r="CJ98" s="310"/>
      <c r="CK98" s="310"/>
      <c r="CL98" s="310"/>
      <c r="CM98" s="310"/>
      <c r="CN98" s="310"/>
      <c r="CO98" s="310"/>
      <c r="CP98" s="310"/>
      <c r="CQ98" s="310"/>
      <c r="CR98" s="310"/>
      <c r="CS98" s="310"/>
      <c r="CT98" s="310"/>
      <c r="CU98" s="310"/>
      <c r="CV98" s="310"/>
      <c r="CW98" s="310"/>
      <c r="CX98" s="310"/>
      <c r="CY98" s="310"/>
      <c r="CZ98" s="310"/>
      <c r="DA98" s="310"/>
      <c r="DB98" s="310"/>
      <c r="DC98" s="310"/>
      <c r="DD98" s="310"/>
      <c r="DE98" s="310"/>
      <c r="DF98" s="310"/>
      <c r="DG98" s="310"/>
      <c r="DH98" s="310"/>
      <c r="DI98" s="310"/>
      <c r="DJ98" s="310"/>
      <c r="DK98" s="310"/>
      <c r="DL98" s="310"/>
      <c r="DM98" s="310"/>
      <c r="DN98" s="310"/>
      <c r="DO98" s="310"/>
      <c r="DP98" s="310"/>
      <c r="DQ98" s="310"/>
      <c r="DR98" s="310"/>
      <c r="DS98" s="310"/>
      <c r="DT98" s="310"/>
      <c r="DU98" s="310"/>
      <c r="DV98" s="310"/>
      <c r="DW98" s="310"/>
      <c r="DX98" s="310"/>
      <c r="DY98" s="12"/>
      <c r="EA98" s="64" t="str">
        <f>IF(CNGE_2026_M1_Secc1_Sub1!$D115="","",CNGE_2026_M1_Secc1_Sub1!$D115)</f>
        <v/>
      </c>
      <c r="EB98" s="470">
        <f t="shared" si="4"/>
        <v>0</v>
      </c>
      <c r="EC98" s="282">
        <f t="shared" si="5"/>
        <v>0</v>
      </c>
      <c r="ED98" s="283" t="str">
        <f>IF(EC98=0,"",
IF(SUM($EC$24:EC98)=1,EE98,
IF($EC$174&gt;SUM($EC$24:EC98),_xlfn.CONCAT(", ",EE98),
IF($EC$174=SUM($EC$24:EC98),_xlfn.CONCAT(" y ",EE98)))))</f>
        <v/>
      </c>
      <c r="EE98" s="471" t="s">
        <v>5269</v>
      </c>
      <c r="EF98" s="473">
        <f t="shared" si="6"/>
        <v>0</v>
      </c>
      <c r="EG98" s="293">
        <f t="shared" si="7"/>
        <v>0</v>
      </c>
      <c r="EH98" s="477" t="str">
        <f>IF(EG98=0,"",
IF(SUM($EG$24:EG98)=1,EI98,
IF($EG$174&gt;SUM($EG$24:EG98),_xlfn.CONCAT(", ",EI98),
IF($EG$174=SUM($EG$24:EG98),_xlfn.CONCAT(" y ",EI98)))))</f>
        <v/>
      </c>
      <c r="EI98" s="52" t="s">
        <v>5269</v>
      </c>
      <c r="EL98" s="13"/>
      <c r="EM98" s="514"/>
    </row>
    <row r="99" spans="1:143" ht="14.25" customHeight="1">
      <c r="A99" s="22"/>
      <c r="B99" s="11"/>
      <c r="C99" s="37" t="s">
        <v>5270</v>
      </c>
      <c r="D99" s="873" t="str">
        <f>IF(CNGE_2026_M1_Secc1_Sub6!$D136="","",CNGE_2026_M1_Secc1_Sub6!$D136)</f>
        <v/>
      </c>
      <c r="E99" s="723"/>
      <c r="F99" s="723"/>
      <c r="G99" s="723"/>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c r="AF99" s="310"/>
      <c r="AG99" s="310"/>
      <c r="AH99" s="310"/>
      <c r="AI99" s="310"/>
      <c r="AJ99" s="310"/>
      <c r="AK99" s="310"/>
      <c r="AL99" s="310"/>
      <c r="AM99" s="310"/>
      <c r="AN99" s="310"/>
      <c r="AO99" s="310"/>
      <c r="AP99" s="310"/>
      <c r="AQ99" s="310"/>
      <c r="AR99" s="310"/>
      <c r="AS99" s="310"/>
      <c r="AT99" s="310"/>
      <c r="AU99" s="310"/>
      <c r="AV99" s="310"/>
      <c r="AW99" s="310"/>
      <c r="AX99" s="310"/>
      <c r="AY99" s="310"/>
      <c r="AZ99" s="310"/>
      <c r="BA99" s="310"/>
      <c r="BB99" s="310"/>
      <c r="BC99" s="310"/>
      <c r="BD99" s="310"/>
      <c r="BE99" s="310"/>
      <c r="BF99" s="310"/>
      <c r="BG99" s="310"/>
      <c r="BH99" s="310"/>
      <c r="BI99" s="310"/>
      <c r="BJ99" s="310"/>
      <c r="BK99" s="310"/>
      <c r="BL99" s="310"/>
      <c r="BM99" s="310"/>
      <c r="BN99" s="310"/>
      <c r="BO99" s="310"/>
      <c r="BP99" s="310"/>
      <c r="BQ99" s="310"/>
      <c r="BR99" s="310"/>
      <c r="BS99" s="310"/>
      <c r="BT99" s="310"/>
      <c r="BU99" s="310"/>
      <c r="BV99" s="310"/>
      <c r="BW99" s="310"/>
      <c r="BX99" s="310"/>
      <c r="BY99" s="310"/>
      <c r="BZ99" s="310"/>
      <c r="CA99" s="310"/>
      <c r="CB99" s="310"/>
      <c r="CC99" s="310"/>
      <c r="CD99" s="310"/>
      <c r="CE99" s="310"/>
      <c r="CF99" s="310"/>
      <c r="CG99" s="310"/>
      <c r="CH99" s="310"/>
      <c r="CI99" s="310"/>
      <c r="CJ99" s="310"/>
      <c r="CK99" s="310"/>
      <c r="CL99" s="310"/>
      <c r="CM99" s="310"/>
      <c r="CN99" s="310"/>
      <c r="CO99" s="310"/>
      <c r="CP99" s="310"/>
      <c r="CQ99" s="310"/>
      <c r="CR99" s="310"/>
      <c r="CS99" s="310"/>
      <c r="CT99" s="310"/>
      <c r="CU99" s="310"/>
      <c r="CV99" s="310"/>
      <c r="CW99" s="310"/>
      <c r="CX99" s="310"/>
      <c r="CY99" s="310"/>
      <c r="CZ99" s="310"/>
      <c r="DA99" s="310"/>
      <c r="DB99" s="310"/>
      <c r="DC99" s="310"/>
      <c r="DD99" s="310"/>
      <c r="DE99" s="310"/>
      <c r="DF99" s="310"/>
      <c r="DG99" s="310"/>
      <c r="DH99" s="310"/>
      <c r="DI99" s="310"/>
      <c r="DJ99" s="310"/>
      <c r="DK99" s="310"/>
      <c r="DL99" s="310"/>
      <c r="DM99" s="310"/>
      <c r="DN99" s="310"/>
      <c r="DO99" s="310"/>
      <c r="DP99" s="310"/>
      <c r="DQ99" s="310"/>
      <c r="DR99" s="310"/>
      <c r="DS99" s="310"/>
      <c r="DT99" s="310"/>
      <c r="DU99" s="310"/>
      <c r="DV99" s="310"/>
      <c r="DW99" s="310"/>
      <c r="DX99" s="310"/>
      <c r="DY99" s="12"/>
      <c r="EA99" s="64" t="str">
        <f>IF(CNGE_2026_M1_Secc1_Sub1!$D116="","",CNGE_2026_M1_Secc1_Sub1!$D116)</f>
        <v/>
      </c>
      <c r="EB99" s="470">
        <f t="shared" si="4"/>
        <v>0</v>
      </c>
      <c r="EC99" s="282">
        <f t="shared" si="5"/>
        <v>0</v>
      </c>
      <c r="ED99" s="283" t="str">
        <f>IF(EC99=0,"",
IF(SUM($EC$24:EC99)=1,EE99,
IF($EC$174&gt;SUM($EC$24:EC99),_xlfn.CONCAT(", ",EE99),
IF($EC$174=SUM($EC$24:EC99),_xlfn.CONCAT(" y ",EE99)))))</f>
        <v/>
      </c>
      <c r="EE99" s="471" t="s">
        <v>5271</v>
      </c>
      <c r="EF99" s="473">
        <f t="shared" si="6"/>
        <v>0</v>
      </c>
      <c r="EG99" s="293">
        <f t="shared" si="7"/>
        <v>0</v>
      </c>
      <c r="EH99" s="477" t="str">
        <f>IF(EG99=0,"",
IF(SUM($EG$24:EG99)=1,EI99,
IF($EG$174&gt;SUM($EG$24:EG99),_xlfn.CONCAT(", ",EI99),
IF($EG$174=SUM($EG$24:EG99),_xlfn.CONCAT(" y ",EI99)))))</f>
        <v/>
      </c>
      <c r="EI99" s="52" t="s">
        <v>5271</v>
      </c>
      <c r="EL99" s="13"/>
      <c r="EM99" s="514"/>
    </row>
    <row r="100" spans="1:143" ht="14.25" customHeight="1">
      <c r="A100" s="22"/>
      <c r="B100" s="11"/>
      <c r="C100" s="37" t="s">
        <v>5272</v>
      </c>
      <c r="D100" s="873" t="str">
        <f>IF(CNGE_2026_M1_Secc1_Sub6!$D137="","",CNGE_2026_M1_Secc1_Sub6!$D137)</f>
        <v/>
      </c>
      <c r="E100" s="723"/>
      <c r="F100" s="723"/>
      <c r="G100" s="723"/>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310"/>
      <c r="AF100" s="310"/>
      <c r="AG100" s="310"/>
      <c r="AH100" s="310"/>
      <c r="AI100" s="310"/>
      <c r="AJ100" s="310"/>
      <c r="AK100" s="310"/>
      <c r="AL100" s="310"/>
      <c r="AM100" s="310"/>
      <c r="AN100" s="310"/>
      <c r="AO100" s="310"/>
      <c r="AP100" s="310"/>
      <c r="AQ100" s="310"/>
      <c r="AR100" s="310"/>
      <c r="AS100" s="310"/>
      <c r="AT100" s="310"/>
      <c r="AU100" s="310"/>
      <c r="AV100" s="310"/>
      <c r="AW100" s="310"/>
      <c r="AX100" s="310"/>
      <c r="AY100" s="310"/>
      <c r="AZ100" s="310"/>
      <c r="BA100" s="310"/>
      <c r="BB100" s="310"/>
      <c r="BC100" s="310"/>
      <c r="BD100" s="310"/>
      <c r="BE100" s="310"/>
      <c r="BF100" s="310"/>
      <c r="BG100" s="310"/>
      <c r="BH100" s="310"/>
      <c r="BI100" s="310"/>
      <c r="BJ100" s="310"/>
      <c r="BK100" s="310"/>
      <c r="BL100" s="310"/>
      <c r="BM100" s="310"/>
      <c r="BN100" s="310"/>
      <c r="BO100" s="310"/>
      <c r="BP100" s="310"/>
      <c r="BQ100" s="310"/>
      <c r="BR100" s="310"/>
      <c r="BS100" s="310"/>
      <c r="BT100" s="310"/>
      <c r="BU100" s="310"/>
      <c r="BV100" s="310"/>
      <c r="BW100" s="310"/>
      <c r="BX100" s="310"/>
      <c r="BY100" s="310"/>
      <c r="BZ100" s="310"/>
      <c r="CA100" s="310"/>
      <c r="CB100" s="310"/>
      <c r="CC100" s="310"/>
      <c r="CD100" s="310"/>
      <c r="CE100" s="310"/>
      <c r="CF100" s="310"/>
      <c r="CG100" s="310"/>
      <c r="CH100" s="310"/>
      <c r="CI100" s="310"/>
      <c r="CJ100" s="310"/>
      <c r="CK100" s="310"/>
      <c r="CL100" s="310"/>
      <c r="CM100" s="310"/>
      <c r="CN100" s="310"/>
      <c r="CO100" s="310"/>
      <c r="CP100" s="310"/>
      <c r="CQ100" s="310"/>
      <c r="CR100" s="310"/>
      <c r="CS100" s="310"/>
      <c r="CT100" s="310"/>
      <c r="CU100" s="310"/>
      <c r="CV100" s="310"/>
      <c r="CW100" s="310"/>
      <c r="CX100" s="310"/>
      <c r="CY100" s="310"/>
      <c r="CZ100" s="310"/>
      <c r="DA100" s="310"/>
      <c r="DB100" s="310"/>
      <c r="DC100" s="310"/>
      <c r="DD100" s="310"/>
      <c r="DE100" s="310"/>
      <c r="DF100" s="310"/>
      <c r="DG100" s="310"/>
      <c r="DH100" s="310"/>
      <c r="DI100" s="310"/>
      <c r="DJ100" s="310"/>
      <c r="DK100" s="310"/>
      <c r="DL100" s="310"/>
      <c r="DM100" s="310"/>
      <c r="DN100" s="310"/>
      <c r="DO100" s="310"/>
      <c r="DP100" s="310"/>
      <c r="DQ100" s="310"/>
      <c r="DR100" s="310"/>
      <c r="DS100" s="310"/>
      <c r="DT100" s="310"/>
      <c r="DU100" s="310"/>
      <c r="DV100" s="310"/>
      <c r="DW100" s="310"/>
      <c r="DX100" s="310"/>
      <c r="DY100" s="12"/>
      <c r="EA100" s="64" t="str">
        <f>IF(CNGE_2026_M1_Secc1_Sub1!$D117="","",CNGE_2026_M1_Secc1_Sub1!$D117)</f>
        <v/>
      </c>
      <c r="EB100" s="470">
        <f t="shared" si="4"/>
        <v>0</v>
      </c>
      <c r="EC100" s="282">
        <f t="shared" si="5"/>
        <v>0</v>
      </c>
      <c r="ED100" s="283" t="str">
        <f>IF(EC100=0,"",
IF(SUM($EC$24:EC100)=1,EE100,
IF($EC$174&gt;SUM($EC$24:EC100),_xlfn.CONCAT(", ",EE100),
IF($EC$174=SUM($EC$24:EC100),_xlfn.CONCAT(" y ",EE100)))))</f>
        <v/>
      </c>
      <c r="EE100" s="471" t="s">
        <v>5273</v>
      </c>
      <c r="EF100" s="473">
        <f t="shared" si="6"/>
        <v>0</v>
      </c>
      <c r="EG100" s="293">
        <f t="shared" si="7"/>
        <v>0</v>
      </c>
      <c r="EH100" s="477" t="str">
        <f>IF(EG100=0,"",
IF(SUM($EG$24:EG100)=1,EI100,
IF($EG$174&gt;SUM($EG$24:EG100),_xlfn.CONCAT(", ",EI100),
IF($EG$174=SUM($EG$24:EG100),_xlfn.CONCAT(" y ",EI100)))))</f>
        <v/>
      </c>
      <c r="EI100" s="52" t="s">
        <v>5273</v>
      </c>
      <c r="EL100" s="13"/>
      <c r="EM100" s="514"/>
    </row>
    <row r="101" spans="1:143" ht="14.25" customHeight="1">
      <c r="A101" s="22"/>
      <c r="B101" s="11"/>
      <c r="C101" s="37" t="s">
        <v>5274</v>
      </c>
      <c r="D101" s="873" t="str">
        <f>IF(CNGE_2026_M1_Secc1_Sub6!$D138="","",CNGE_2026_M1_Secc1_Sub6!$D138)</f>
        <v/>
      </c>
      <c r="E101" s="723"/>
      <c r="F101" s="723"/>
      <c r="G101" s="723"/>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c r="BN101" s="310"/>
      <c r="BO101" s="310"/>
      <c r="BP101" s="310"/>
      <c r="BQ101" s="310"/>
      <c r="BR101" s="310"/>
      <c r="BS101" s="310"/>
      <c r="BT101" s="310"/>
      <c r="BU101" s="310"/>
      <c r="BV101" s="310"/>
      <c r="BW101" s="310"/>
      <c r="BX101" s="310"/>
      <c r="BY101" s="310"/>
      <c r="BZ101" s="310"/>
      <c r="CA101" s="310"/>
      <c r="CB101" s="310"/>
      <c r="CC101" s="310"/>
      <c r="CD101" s="310"/>
      <c r="CE101" s="310"/>
      <c r="CF101" s="310"/>
      <c r="CG101" s="310"/>
      <c r="CH101" s="310"/>
      <c r="CI101" s="310"/>
      <c r="CJ101" s="310"/>
      <c r="CK101" s="310"/>
      <c r="CL101" s="310"/>
      <c r="CM101" s="310"/>
      <c r="CN101" s="310"/>
      <c r="CO101" s="310"/>
      <c r="CP101" s="310"/>
      <c r="CQ101" s="310"/>
      <c r="CR101" s="310"/>
      <c r="CS101" s="310"/>
      <c r="CT101" s="310"/>
      <c r="CU101" s="310"/>
      <c r="CV101" s="310"/>
      <c r="CW101" s="310"/>
      <c r="CX101" s="310"/>
      <c r="CY101" s="310"/>
      <c r="CZ101" s="310"/>
      <c r="DA101" s="310"/>
      <c r="DB101" s="310"/>
      <c r="DC101" s="310"/>
      <c r="DD101" s="310"/>
      <c r="DE101" s="310"/>
      <c r="DF101" s="310"/>
      <c r="DG101" s="310"/>
      <c r="DH101" s="310"/>
      <c r="DI101" s="310"/>
      <c r="DJ101" s="310"/>
      <c r="DK101" s="310"/>
      <c r="DL101" s="310"/>
      <c r="DM101" s="310"/>
      <c r="DN101" s="310"/>
      <c r="DO101" s="310"/>
      <c r="DP101" s="310"/>
      <c r="DQ101" s="310"/>
      <c r="DR101" s="310"/>
      <c r="DS101" s="310"/>
      <c r="DT101" s="310"/>
      <c r="DU101" s="310"/>
      <c r="DV101" s="310"/>
      <c r="DW101" s="310"/>
      <c r="DX101" s="310"/>
      <c r="DY101" s="12"/>
      <c r="EA101" s="64" t="str">
        <f>IF(CNGE_2026_M1_Secc1_Sub1!$D118="","",CNGE_2026_M1_Secc1_Sub1!$D118)</f>
        <v/>
      </c>
      <c r="EB101" s="470">
        <f t="shared" si="4"/>
        <v>0</v>
      </c>
      <c r="EC101" s="282">
        <f t="shared" si="5"/>
        <v>0</v>
      </c>
      <c r="ED101" s="283" t="str">
        <f>IF(EC101=0,"",
IF(SUM($EC$24:EC101)=1,EE101,
IF($EC$174&gt;SUM($EC$24:EC101),_xlfn.CONCAT(", ",EE101),
IF($EC$174=SUM($EC$24:EC101),_xlfn.CONCAT(" y ",EE101)))))</f>
        <v/>
      </c>
      <c r="EE101" s="471" t="s">
        <v>5275</v>
      </c>
      <c r="EF101" s="473">
        <f t="shared" si="6"/>
        <v>0</v>
      </c>
      <c r="EG101" s="293">
        <f t="shared" si="7"/>
        <v>0</v>
      </c>
      <c r="EH101" s="477" t="str">
        <f>IF(EG101=0,"",
IF(SUM($EG$24:EG101)=1,EI101,
IF($EG$174&gt;SUM($EG$24:EG101),_xlfn.CONCAT(", ",EI101),
IF($EG$174=SUM($EG$24:EG101),_xlfn.CONCAT(" y ",EI101)))))</f>
        <v/>
      </c>
      <c r="EI101" s="52" t="s">
        <v>5275</v>
      </c>
      <c r="EL101" s="13"/>
      <c r="EM101" s="514"/>
    </row>
    <row r="102" spans="1:143" ht="14.25" customHeight="1">
      <c r="A102" s="22"/>
      <c r="B102" s="11"/>
      <c r="C102" s="109" t="s">
        <v>5276</v>
      </c>
      <c r="D102" s="873" t="str">
        <f>IF(CNGE_2026_M1_Secc1_Sub6!$D139="","",CNGE_2026_M1_Secc1_Sub6!$D139)</f>
        <v/>
      </c>
      <c r="E102" s="723"/>
      <c r="F102" s="723"/>
      <c r="G102" s="723"/>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310"/>
      <c r="AE102" s="310"/>
      <c r="AF102" s="310"/>
      <c r="AG102" s="310"/>
      <c r="AH102" s="310"/>
      <c r="AI102" s="310"/>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c r="BG102" s="310"/>
      <c r="BH102" s="310"/>
      <c r="BI102" s="310"/>
      <c r="BJ102" s="310"/>
      <c r="BK102" s="310"/>
      <c r="BL102" s="310"/>
      <c r="BM102" s="310"/>
      <c r="BN102" s="310"/>
      <c r="BO102" s="310"/>
      <c r="BP102" s="310"/>
      <c r="BQ102" s="310"/>
      <c r="BR102" s="310"/>
      <c r="BS102" s="310"/>
      <c r="BT102" s="310"/>
      <c r="BU102" s="310"/>
      <c r="BV102" s="310"/>
      <c r="BW102" s="310"/>
      <c r="BX102" s="310"/>
      <c r="BY102" s="310"/>
      <c r="BZ102" s="310"/>
      <c r="CA102" s="310"/>
      <c r="CB102" s="310"/>
      <c r="CC102" s="310"/>
      <c r="CD102" s="310"/>
      <c r="CE102" s="310"/>
      <c r="CF102" s="310"/>
      <c r="CG102" s="310"/>
      <c r="CH102" s="310"/>
      <c r="CI102" s="310"/>
      <c r="CJ102" s="310"/>
      <c r="CK102" s="310"/>
      <c r="CL102" s="310"/>
      <c r="CM102" s="310"/>
      <c r="CN102" s="310"/>
      <c r="CO102" s="310"/>
      <c r="CP102" s="310"/>
      <c r="CQ102" s="310"/>
      <c r="CR102" s="310"/>
      <c r="CS102" s="310"/>
      <c r="CT102" s="310"/>
      <c r="CU102" s="310"/>
      <c r="CV102" s="310"/>
      <c r="CW102" s="310"/>
      <c r="CX102" s="310"/>
      <c r="CY102" s="310"/>
      <c r="CZ102" s="310"/>
      <c r="DA102" s="310"/>
      <c r="DB102" s="310"/>
      <c r="DC102" s="310"/>
      <c r="DD102" s="310"/>
      <c r="DE102" s="310"/>
      <c r="DF102" s="310"/>
      <c r="DG102" s="310"/>
      <c r="DH102" s="310"/>
      <c r="DI102" s="310"/>
      <c r="DJ102" s="310"/>
      <c r="DK102" s="310"/>
      <c r="DL102" s="310"/>
      <c r="DM102" s="310"/>
      <c r="DN102" s="310"/>
      <c r="DO102" s="310"/>
      <c r="DP102" s="310"/>
      <c r="DQ102" s="310"/>
      <c r="DR102" s="310"/>
      <c r="DS102" s="310"/>
      <c r="DT102" s="310"/>
      <c r="DU102" s="310"/>
      <c r="DV102" s="310"/>
      <c r="DW102" s="310"/>
      <c r="DX102" s="310"/>
      <c r="DY102" s="12"/>
      <c r="EA102" s="64" t="str">
        <f>IF(CNGE_2026_M1_Secc1_Sub1!$D119="","",CNGE_2026_M1_Secc1_Sub1!$D119)</f>
        <v/>
      </c>
      <c r="EB102" s="470">
        <f t="shared" si="4"/>
        <v>0</v>
      </c>
      <c r="EC102" s="282">
        <f t="shared" si="5"/>
        <v>0</v>
      </c>
      <c r="ED102" s="283" t="str">
        <f>IF(EC102=0,"",
IF(SUM($EC$24:EC102)=1,EE102,
IF($EC$174&gt;SUM($EC$24:EC102),_xlfn.CONCAT(", ",EE102),
IF($EC$174=SUM($EC$24:EC102),_xlfn.CONCAT(" y ",EE102)))))</f>
        <v/>
      </c>
      <c r="EE102" s="471" t="s">
        <v>5277</v>
      </c>
      <c r="EF102" s="473">
        <f t="shared" si="6"/>
        <v>0</v>
      </c>
      <c r="EG102" s="293">
        <f t="shared" si="7"/>
        <v>0</v>
      </c>
      <c r="EH102" s="477" t="str">
        <f>IF(EG102=0,"",
IF(SUM($EG$24:EG102)=1,EI102,
IF($EG$174&gt;SUM($EG$24:EG102),_xlfn.CONCAT(", ",EI102),
IF($EG$174=SUM($EG$24:EG102),_xlfn.CONCAT(" y ",EI102)))))</f>
        <v/>
      </c>
      <c r="EI102" s="52" t="s">
        <v>5277</v>
      </c>
      <c r="EL102" s="13"/>
      <c r="EM102" s="514"/>
    </row>
    <row r="103" spans="1:143" ht="14.25" customHeight="1">
      <c r="A103" s="22"/>
      <c r="B103" s="11"/>
      <c r="C103" s="37" t="s">
        <v>5278</v>
      </c>
      <c r="D103" s="873" t="str">
        <f>IF(CNGE_2026_M1_Secc1_Sub6!$D140="","",CNGE_2026_M1_Secc1_Sub6!$D140)</f>
        <v/>
      </c>
      <c r="E103" s="723"/>
      <c r="F103" s="723"/>
      <c r="G103" s="723"/>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310"/>
      <c r="AE103" s="310"/>
      <c r="AF103" s="310"/>
      <c r="AG103" s="310"/>
      <c r="AH103" s="310"/>
      <c r="AI103" s="310"/>
      <c r="AJ103" s="310"/>
      <c r="AK103" s="310"/>
      <c r="AL103" s="310"/>
      <c r="AM103" s="310"/>
      <c r="AN103" s="310"/>
      <c r="AO103" s="310"/>
      <c r="AP103" s="310"/>
      <c r="AQ103" s="310"/>
      <c r="AR103" s="310"/>
      <c r="AS103" s="310"/>
      <c r="AT103" s="310"/>
      <c r="AU103" s="310"/>
      <c r="AV103" s="310"/>
      <c r="AW103" s="310"/>
      <c r="AX103" s="310"/>
      <c r="AY103" s="310"/>
      <c r="AZ103" s="310"/>
      <c r="BA103" s="310"/>
      <c r="BB103" s="310"/>
      <c r="BC103" s="310"/>
      <c r="BD103" s="310"/>
      <c r="BE103" s="310"/>
      <c r="BF103" s="310"/>
      <c r="BG103" s="310"/>
      <c r="BH103" s="310"/>
      <c r="BI103" s="310"/>
      <c r="BJ103" s="310"/>
      <c r="BK103" s="310"/>
      <c r="BL103" s="310"/>
      <c r="BM103" s="310"/>
      <c r="BN103" s="310"/>
      <c r="BO103" s="310"/>
      <c r="BP103" s="310"/>
      <c r="BQ103" s="310"/>
      <c r="BR103" s="310"/>
      <c r="BS103" s="310"/>
      <c r="BT103" s="310"/>
      <c r="BU103" s="310"/>
      <c r="BV103" s="310"/>
      <c r="BW103" s="310"/>
      <c r="BX103" s="310"/>
      <c r="BY103" s="310"/>
      <c r="BZ103" s="310"/>
      <c r="CA103" s="310"/>
      <c r="CB103" s="310"/>
      <c r="CC103" s="310"/>
      <c r="CD103" s="310"/>
      <c r="CE103" s="310"/>
      <c r="CF103" s="310"/>
      <c r="CG103" s="310"/>
      <c r="CH103" s="310"/>
      <c r="CI103" s="310"/>
      <c r="CJ103" s="310"/>
      <c r="CK103" s="310"/>
      <c r="CL103" s="310"/>
      <c r="CM103" s="310"/>
      <c r="CN103" s="310"/>
      <c r="CO103" s="310"/>
      <c r="CP103" s="310"/>
      <c r="CQ103" s="310"/>
      <c r="CR103" s="310"/>
      <c r="CS103" s="310"/>
      <c r="CT103" s="310"/>
      <c r="CU103" s="310"/>
      <c r="CV103" s="310"/>
      <c r="CW103" s="310"/>
      <c r="CX103" s="310"/>
      <c r="CY103" s="310"/>
      <c r="CZ103" s="310"/>
      <c r="DA103" s="310"/>
      <c r="DB103" s="310"/>
      <c r="DC103" s="310"/>
      <c r="DD103" s="310"/>
      <c r="DE103" s="310"/>
      <c r="DF103" s="310"/>
      <c r="DG103" s="310"/>
      <c r="DH103" s="310"/>
      <c r="DI103" s="310"/>
      <c r="DJ103" s="310"/>
      <c r="DK103" s="310"/>
      <c r="DL103" s="310"/>
      <c r="DM103" s="310"/>
      <c r="DN103" s="310"/>
      <c r="DO103" s="310"/>
      <c r="DP103" s="310"/>
      <c r="DQ103" s="310"/>
      <c r="DR103" s="310"/>
      <c r="DS103" s="310"/>
      <c r="DT103" s="310"/>
      <c r="DU103" s="310"/>
      <c r="DV103" s="310"/>
      <c r="DW103" s="310"/>
      <c r="DX103" s="310"/>
      <c r="DY103" s="12"/>
      <c r="EA103" s="64" t="str">
        <f>IF(CNGE_2026_M1_Secc1_Sub1!$D120="","",CNGE_2026_M1_Secc1_Sub1!$D120)</f>
        <v/>
      </c>
      <c r="EB103" s="470">
        <f t="shared" si="4"/>
        <v>0</v>
      </c>
      <c r="EC103" s="282">
        <f t="shared" si="5"/>
        <v>0</v>
      </c>
      <c r="ED103" s="283" t="str">
        <f>IF(EC103=0,"",
IF(SUM($EC$24:EC103)=1,EE103,
IF($EC$174&gt;SUM($EC$24:EC103),_xlfn.CONCAT(", ",EE103),
IF($EC$174=SUM($EC$24:EC103),_xlfn.CONCAT(" y ",EE103)))))</f>
        <v/>
      </c>
      <c r="EE103" s="471" t="s">
        <v>5279</v>
      </c>
      <c r="EF103" s="473">
        <f t="shared" si="6"/>
        <v>0</v>
      </c>
      <c r="EG103" s="293">
        <f t="shared" si="7"/>
        <v>0</v>
      </c>
      <c r="EH103" s="477" t="str">
        <f>IF(EG103=0,"",
IF(SUM($EG$24:EG103)=1,EI103,
IF($EG$174&gt;SUM($EG$24:EG103),_xlfn.CONCAT(", ",EI103),
IF($EG$174=SUM($EG$24:EG103),_xlfn.CONCAT(" y ",EI103)))))</f>
        <v/>
      </c>
      <c r="EI103" s="52" t="s">
        <v>5279</v>
      </c>
      <c r="EL103" s="13"/>
      <c r="EM103" s="514"/>
    </row>
    <row r="104" spans="1:143" ht="14.25" customHeight="1">
      <c r="A104" s="22"/>
      <c r="B104" s="11"/>
      <c r="C104" s="37" t="s">
        <v>5280</v>
      </c>
      <c r="D104" s="873" t="str">
        <f>IF(CNGE_2026_M1_Secc1_Sub6!$D141="","",CNGE_2026_M1_Secc1_Sub6!$D141)</f>
        <v/>
      </c>
      <c r="E104" s="723"/>
      <c r="F104" s="723"/>
      <c r="G104" s="723"/>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310"/>
      <c r="AE104" s="310"/>
      <c r="AF104" s="310"/>
      <c r="AG104" s="310"/>
      <c r="AH104" s="310"/>
      <c r="AI104" s="310"/>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c r="BG104" s="310"/>
      <c r="BH104" s="310"/>
      <c r="BI104" s="310"/>
      <c r="BJ104" s="310"/>
      <c r="BK104" s="310"/>
      <c r="BL104" s="310"/>
      <c r="BM104" s="310"/>
      <c r="BN104" s="310"/>
      <c r="BO104" s="310"/>
      <c r="BP104" s="310"/>
      <c r="BQ104" s="310"/>
      <c r="BR104" s="310"/>
      <c r="BS104" s="310"/>
      <c r="BT104" s="310"/>
      <c r="BU104" s="310"/>
      <c r="BV104" s="310"/>
      <c r="BW104" s="310"/>
      <c r="BX104" s="310"/>
      <c r="BY104" s="310"/>
      <c r="BZ104" s="310"/>
      <c r="CA104" s="310"/>
      <c r="CB104" s="310"/>
      <c r="CC104" s="310"/>
      <c r="CD104" s="310"/>
      <c r="CE104" s="310"/>
      <c r="CF104" s="310"/>
      <c r="CG104" s="310"/>
      <c r="CH104" s="310"/>
      <c r="CI104" s="310"/>
      <c r="CJ104" s="310"/>
      <c r="CK104" s="310"/>
      <c r="CL104" s="310"/>
      <c r="CM104" s="310"/>
      <c r="CN104" s="310"/>
      <c r="CO104" s="310"/>
      <c r="CP104" s="310"/>
      <c r="CQ104" s="310"/>
      <c r="CR104" s="310"/>
      <c r="CS104" s="310"/>
      <c r="CT104" s="310"/>
      <c r="CU104" s="310"/>
      <c r="CV104" s="310"/>
      <c r="CW104" s="310"/>
      <c r="CX104" s="310"/>
      <c r="CY104" s="310"/>
      <c r="CZ104" s="310"/>
      <c r="DA104" s="310"/>
      <c r="DB104" s="310"/>
      <c r="DC104" s="310"/>
      <c r="DD104" s="310"/>
      <c r="DE104" s="310"/>
      <c r="DF104" s="310"/>
      <c r="DG104" s="310"/>
      <c r="DH104" s="310"/>
      <c r="DI104" s="310"/>
      <c r="DJ104" s="310"/>
      <c r="DK104" s="310"/>
      <c r="DL104" s="310"/>
      <c r="DM104" s="310"/>
      <c r="DN104" s="310"/>
      <c r="DO104" s="310"/>
      <c r="DP104" s="310"/>
      <c r="DQ104" s="310"/>
      <c r="DR104" s="310"/>
      <c r="DS104" s="310"/>
      <c r="DT104" s="310"/>
      <c r="DU104" s="310"/>
      <c r="DV104" s="310"/>
      <c r="DW104" s="310"/>
      <c r="DX104" s="310"/>
      <c r="DY104" s="12"/>
      <c r="EA104" s="64" t="str">
        <f>IF(CNGE_2026_M1_Secc1_Sub1!$D121="","",CNGE_2026_M1_Secc1_Sub1!$D121)</f>
        <v/>
      </c>
      <c r="EB104" s="470">
        <f t="shared" si="4"/>
        <v>0</v>
      </c>
      <c r="EC104" s="282">
        <f t="shared" si="5"/>
        <v>0</v>
      </c>
      <c r="ED104" s="283" t="str">
        <f>IF(EC104=0,"",
IF(SUM($EC$24:EC104)=1,EE104,
IF($EC$174&gt;SUM($EC$24:EC104),_xlfn.CONCAT(", ",EE104),
IF($EC$174=SUM($EC$24:EC104),_xlfn.CONCAT(" y ",EE104)))))</f>
        <v/>
      </c>
      <c r="EE104" s="471" t="s">
        <v>5281</v>
      </c>
      <c r="EF104" s="473">
        <f t="shared" si="6"/>
        <v>0</v>
      </c>
      <c r="EG104" s="293">
        <f t="shared" si="7"/>
        <v>0</v>
      </c>
      <c r="EH104" s="477" t="str">
        <f>IF(EG104=0,"",
IF(SUM($EG$24:EG104)=1,EI104,
IF($EG$174&gt;SUM($EG$24:EG104),_xlfn.CONCAT(", ",EI104),
IF($EG$174=SUM($EG$24:EG104),_xlfn.CONCAT(" y ",EI104)))))</f>
        <v/>
      </c>
      <c r="EI104" s="52" t="s">
        <v>5281</v>
      </c>
      <c r="EL104" s="13"/>
      <c r="EM104" s="514"/>
    </row>
    <row r="105" spans="1:143" ht="14.25" customHeight="1">
      <c r="A105" s="22"/>
      <c r="B105" s="11"/>
      <c r="C105" s="37" t="s">
        <v>5282</v>
      </c>
      <c r="D105" s="873" t="str">
        <f>IF(CNGE_2026_M1_Secc1_Sub6!$D142="","",CNGE_2026_M1_Secc1_Sub6!$D142)</f>
        <v/>
      </c>
      <c r="E105" s="723"/>
      <c r="F105" s="723"/>
      <c r="G105" s="723"/>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310"/>
      <c r="AE105" s="310"/>
      <c r="AF105" s="310"/>
      <c r="AG105" s="310"/>
      <c r="AH105" s="310"/>
      <c r="AI105" s="310"/>
      <c r="AJ105" s="310"/>
      <c r="AK105" s="310"/>
      <c r="AL105" s="310"/>
      <c r="AM105" s="310"/>
      <c r="AN105" s="310"/>
      <c r="AO105" s="310"/>
      <c r="AP105" s="310"/>
      <c r="AQ105" s="310"/>
      <c r="AR105" s="310"/>
      <c r="AS105" s="310"/>
      <c r="AT105" s="310"/>
      <c r="AU105" s="310"/>
      <c r="AV105" s="310"/>
      <c r="AW105" s="310"/>
      <c r="AX105" s="310"/>
      <c r="AY105" s="310"/>
      <c r="AZ105" s="310"/>
      <c r="BA105" s="310"/>
      <c r="BB105" s="310"/>
      <c r="BC105" s="310"/>
      <c r="BD105" s="310"/>
      <c r="BE105" s="310"/>
      <c r="BF105" s="310"/>
      <c r="BG105" s="310"/>
      <c r="BH105" s="310"/>
      <c r="BI105" s="310"/>
      <c r="BJ105" s="310"/>
      <c r="BK105" s="310"/>
      <c r="BL105" s="310"/>
      <c r="BM105" s="310"/>
      <c r="BN105" s="310"/>
      <c r="BO105" s="310"/>
      <c r="BP105" s="310"/>
      <c r="BQ105" s="310"/>
      <c r="BR105" s="310"/>
      <c r="BS105" s="310"/>
      <c r="BT105" s="310"/>
      <c r="BU105" s="310"/>
      <c r="BV105" s="310"/>
      <c r="BW105" s="310"/>
      <c r="BX105" s="310"/>
      <c r="BY105" s="310"/>
      <c r="BZ105" s="310"/>
      <c r="CA105" s="310"/>
      <c r="CB105" s="310"/>
      <c r="CC105" s="310"/>
      <c r="CD105" s="310"/>
      <c r="CE105" s="310"/>
      <c r="CF105" s="310"/>
      <c r="CG105" s="310"/>
      <c r="CH105" s="310"/>
      <c r="CI105" s="310"/>
      <c r="CJ105" s="310"/>
      <c r="CK105" s="310"/>
      <c r="CL105" s="310"/>
      <c r="CM105" s="310"/>
      <c r="CN105" s="310"/>
      <c r="CO105" s="310"/>
      <c r="CP105" s="310"/>
      <c r="CQ105" s="310"/>
      <c r="CR105" s="310"/>
      <c r="CS105" s="310"/>
      <c r="CT105" s="310"/>
      <c r="CU105" s="310"/>
      <c r="CV105" s="310"/>
      <c r="CW105" s="310"/>
      <c r="CX105" s="310"/>
      <c r="CY105" s="310"/>
      <c r="CZ105" s="310"/>
      <c r="DA105" s="310"/>
      <c r="DB105" s="310"/>
      <c r="DC105" s="310"/>
      <c r="DD105" s="310"/>
      <c r="DE105" s="310"/>
      <c r="DF105" s="310"/>
      <c r="DG105" s="310"/>
      <c r="DH105" s="310"/>
      <c r="DI105" s="310"/>
      <c r="DJ105" s="310"/>
      <c r="DK105" s="310"/>
      <c r="DL105" s="310"/>
      <c r="DM105" s="310"/>
      <c r="DN105" s="310"/>
      <c r="DO105" s="310"/>
      <c r="DP105" s="310"/>
      <c r="DQ105" s="310"/>
      <c r="DR105" s="310"/>
      <c r="DS105" s="310"/>
      <c r="DT105" s="310"/>
      <c r="DU105" s="310"/>
      <c r="DV105" s="310"/>
      <c r="DW105" s="310"/>
      <c r="DX105" s="310"/>
      <c r="DY105" s="12"/>
      <c r="EA105" s="64" t="str">
        <f>IF(CNGE_2026_M1_Secc1_Sub1!$D122="","",CNGE_2026_M1_Secc1_Sub1!$D122)</f>
        <v/>
      </c>
      <c r="EB105" s="470">
        <f t="shared" si="4"/>
        <v>0</v>
      </c>
      <c r="EC105" s="282">
        <f t="shared" si="5"/>
        <v>0</v>
      </c>
      <c r="ED105" s="283" t="str">
        <f>IF(EC105=0,"",
IF(SUM($EC$24:EC105)=1,EE105,
IF($EC$174&gt;SUM($EC$24:EC105),_xlfn.CONCAT(", ",EE105),
IF($EC$174=SUM($EC$24:EC105),_xlfn.CONCAT(" y ",EE105)))))</f>
        <v/>
      </c>
      <c r="EE105" s="471" t="s">
        <v>5283</v>
      </c>
      <c r="EF105" s="473">
        <f t="shared" si="6"/>
        <v>0</v>
      </c>
      <c r="EG105" s="293">
        <f t="shared" si="7"/>
        <v>0</v>
      </c>
      <c r="EH105" s="477" t="str">
        <f>IF(EG105=0,"",
IF(SUM($EG$24:EG105)=1,EI105,
IF($EG$174&gt;SUM($EG$24:EG105),_xlfn.CONCAT(", ",EI105),
IF($EG$174=SUM($EG$24:EG105),_xlfn.CONCAT(" y ",EI105)))))</f>
        <v/>
      </c>
      <c r="EI105" s="52" t="s">
        <v>5283</v>
      </c>
      <c r="EL105" s="13"/>
      <c r="EM105" s="514"/>
    </row>
    <row r="106" spans="1:143" ht="14.25" customHeight="1">
      <c r="A106" s="22"/>
      <c r="B106" s="11"/>
      <c r="C106" s="37" t="s">
        <v>5284</v>
      </c>
      <c r="D106" s="873" t="str">
        <f>IF(CNGE_2026_M1_Secc1_Sub6!$D143="","",CNGE_2026_M1_Secc1_Sub6!$D143)</f>
        <v/>
      </c>
      <c r="E106" s="723"/>
      <c r="F106" s="723"/>
      <c r="G106" s="723"/>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c r="BG106" s="310"/>
      <c r="BH106" s="310"/>
      <c r="BI106" s="310"/>
      <c r="BJ106" s="310"/>
      <c r="BK106" s="310"/>
      <c r="BL106" s="310"/>
      <c r="BM106" s="310"/>
      <c r="BN106" s="310"/>
      <c r="BO106" s="310"/>
      <c r="BP106" s="310"/>
      <c r="BQ106" s="310"/>
      <c r="BR106" s="310"/>
      <c r="BS106" s="310"/>
      <c r="BT106" s="310"/>
      <c r="BU106" s="310"/>
      <c r="BV106" s="310"/>
      <c r="BW106" s="310"/>
      <c r="BX106" s="310"/>
      <c r="BY106" s="310"/>
      <c r="BZ106" s="310"/>
      <c r="CA106" s="310"/>
      <c r="CB106" s="310"/>
      <c r="CC106" s="310"/>
      <c r="CD106" s="310"/>
      <c r="CE106" s="310"/>
      <c r="CF106" s="310"/>
      <c r="CG106" s="310"/>
      <c r="CH106" s="310"/>
      <c r="CI106" s="310"/>
      <c r="CJ106" s="310"/>
      <c r="CK106" s="310"/>
      <c r="CL106" s="310"/>
      <c r="CM106" s="310"/>
      <c r="CN106" s="310"/>
      <c r="CO106" s="310"/>
      <c r="CP106" s="310"/>
      <c r="CQ106" s="310"/>
      <c r="CR106" s="310"/>
      <c r="CS106" s="310"/>
      <c r="CT106" s="310"/>
      <c r="CU106" s="310"/>
      <c r="CV106" s="310"/>
      <c r="CW106" s="310"/>
      <c r="CX106" s="310"/>
      <c r="CY106" s="310"/>
      <c r="CZ106" s="310"/>
      <c r="DA106" s="310"/>
      <c r="DB106" s="310"/>
      <c r="DC106" s="310"/>
      <c r="DD106" s="310"/>
      <c r="DE106" s="310"/>
      <c r="DF106" s="310"/>
      <c r="DG106" s="310"/>
      <c r="DH106" s="310"/>
      <c r="DI106" s="310"/>
      <c r="DJ106" s="310"/>
      <c r="DK106" s="310"/>
      <c r="DL106" s="310"/>
      <c r="DM106" s="310"/>
      <c r="DN106" s="310"/>
      <c r="DO106" s="310"/>
      <c r="DP106" s="310"/>
      <c r="DQ106" s="310"/>
      <c r="DR106" s="310"/>
      <c r="DS106" s="310"/>
      <c r="DT106" s="310"/>
      <c r="DU106" s="310"/>
      <c r="DV106" s="310"/>
      <c r="DW106" s="310"/>
      <c r="DX106" s="310"/>
      <c r="DY106" s="12"/>
      <c r="EA106" s="64" t="str">
        <f>IF(CNGE_2026_M1_Secc1_Sub1!$D123="","",CNGE_2026_M1_Secc1_Sub1!$D123)</f>
        <v/>
      </c>
      <c r="EB106" s="470">
        <f t="shared" si="4"/>
        <v>0</v>
      </c>
      <c r="EC106" s="282">
        <f t="shared" si="5"/>
        <v>0</v>
      </c>
      <c r="ED106" s="283" t="str">
        <f>IF(EC106=0,"",
IF(SUM($EC$24:EC106)=1,EE106,
IF($EC$174&gt;SUM($EC$24:EC106),_xlfn.CONCAT(", ",EE106),
IF($EC$174=SUM($EC$24:EC106),_xlfn.CONCAT(" y ",EE106)))))</f>
        <v/>
      </c>
      <c r="EE106" s="471" t="s">
        <v>5285</v>
      </c>
      <c r="EF106" s="473">
        <f t="shared" si="6"/>
        <v>0</v>
      </c>
      <c r="EG106" s="293">
        <f t="shared" si="7"/>
        <v>0</v>
      </c>
      <c r="EH106" s="477" t="str">
        <f>IF(EG106=0,"",
IF(SUM($EG$24:EG106)=1,EI106,
IF($EG$174&gt;SUM($EG$24:EG106),_xlfn.CONCAT(", ",EI106),
IF($EG$174=SUM($EG$24:EG106),_xlfn.CONCAT(" y ",EI106)))))</f>
        <v/>
      </c>
      <c r="EI106" s="52" t="s">
        <v>5285</v>
      </c>
      <c r="EL106" s="13"/>
      <c r="EM106" s="514"/>
    </row>
    <row r="107" spans="1:143" ht="14.25" customHeight="1">
      <c r="A107" s="22"/>
      <c r="B107" s="11"/>
      <c r="C107" s="37" t="s">
        <v>5286</v>
      </c>
      <c r="D107" s="873" t="str">
        <f>IF(CNGE_2026_M1_Secc1_Sub6!$D144="","",CNGE_2026_M1_Secc1_Sub6!$D144)</f>
        <v/>
      </c>
      <c r="E107" s="723"/>
      <c r="F107" s="723"/>
      <c r="G107" s="723"/>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310"/>
      <c r="AF107" s="310"/>
      <c r="AG107" s="310"/>
      <c r="AH107" s="310"/>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310"/>
      <c r="CH107" s="310"/>
      <c r="CI107" s="310"/>
      <c r="CJ107" s="310"/>
      <c r="CK107" s="310"/>
      <c r="CL107" s="310"/>
      <c r="CM107" s="310"/>
      <c r="CN107" s="310"/>
      <c r="CO107" s="310"/>
      <c r="CP107" s="310"/>
      <c r="CQ107" s="310"/>
      <c r="CR107" s="310"/>
      <c r="CS107" s="310"/>
      <c r="CT107" s="310"/>
      <c r="CU107" s="310"/>
      <c r="CV107" s="310"/>
      <c r="CW107" s="310"/>
      <c r="CX107" s="310"/>
      <c r="CY107" s="310"/>
      <c r="CZ107" s="310"/>
      <c r="DA107" s="310"/>
      <c r="DB107" s="310"/>
      <c r="DC107" s="310"/>
      <c r="DD107" s="310"/>
      <c r="DE107" s="310"/>
      <c r="DF107" s="310"/>
      <c r="DG107" s="310"/>
      <c r="DH107" s="310"/>
      <c r="DI107" s="310"/>
      <c r="DJ107" s="310"/>
      <c r="DK107" s="310"/>
      <c r="DL107" s="310"/>
      <c r="DM107" s="310"/>
      <c r="DN107" s="310"/>
      <c r="DO107" s="310"/>
      <c r="DP107" s="310"/>
      <c r="DQ107" s="310"/>
      <c r="DR107" s="310"/>
      <c r="DS107" s="310"/>
      <c r="DT107" s="310"/>
      <c r="DU107" s="310"/>
      <c r="DV107" s="310"/>
      <c r="DW107" s="310"/>
      <c r="DX107" s="310"/>
      <c r="DY107" s="12"/>
      <c r="EA107" s="64" t="str">
        <f>IF(CNGE_2026_M1_Secc1_Sub1!$D124="","",CNGE_2026_M1_Secc1_Sub1!$D124)</f>
        <v/>
      </c>
      <c r="EB107" s="470">
        <f t="shared" si="4"/>
        <v>0</v>
      </c>
      <c r="EC107" s="282">
        <f t="shared" si="5"/>
        <v>0</v>
      </c>
      <c r="ED107" s="283" t="str">
        <f>IF(EC107=0,"",
IF(SUM($EC$24:EC107)=1,EE107,
IF($EC$174&gt;SUM($EC$24:EC107),_xlfn.CONCAT(", ",EE107),
IF($EC$174=SUM($EC$24:EC107),_xlfn.CONCAT(" y ",EE107)))))</f>
        <v/>
      </c>
      <c r="EE107" s="471" t="s">
        <v>5287</v>
      </c>
      <c r="EF107" s="473">
        <f t="shared" si="6"/>
        <v>0</v>
      </c>
      <c r="EG107" s="293">
        <f t="shared" si="7"/>
        <v>0</v>
      </c>
      <c r="EH107" s="477" t="str">
        <f>IF(EG107=0,"",
IF(SUM($EG$24:EG107)=1,EI107,
IF($EG$174&gt;SUM($EG$24:EG107),_xlfn.CONCAT(", ",EI107),
IF($EG$174=SUM($EG$24:EG107),_xlfn.CONCAT(" y ",EI107)))))</f>
        <v/>
      </c>
      <c r="EI107" s="52" t="s">
        <v>5287</v>
      </c>
      <c r="EL107" s="13"/>
      <c r="EM107" s="514"/>
    </row>
    <row r="108" spans="1:143" ht="14.25" customHeight="1">
      <c r="A108" s="22"/>
      <c r="B108" s="11"/>
      <c r="C108" s="37" t="s">
        <v>5288</v>
      </c>
      <c r="D108" s="873" t="str">
        <f>IF(CNGE_2026_M1_Secc1_Sub6!$D145="","",CNGE_2026_M1_Secc1_Sub6!$D145)</f>
        <v/>
      </c>
      <c r="E108" s="723"/>
      <c r="F108" s="723"/>
      <c r="G108" s="723"/>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310"/>
      <c r="AE108" s="310"/>
      <c r="AF108" s="310"/>
      <c r="AG108" s="310"/>
      <c r="AH108" s="310"/>
      <c r="AI108" s="310"/>
      <c r="AJ108" s="310"/>
      <c r="AK108" s="310"/>
      <c r="AL108" s="310"/>
      <c r="AM108" s="310"/>
      <c r="AN108" s="310"/>
      <c r="AO108" s="310"/>
      <c r="AP108" s="310"/>
      <c r="AQ108" s="310"/>
      <c r="AR108" s="310"/>
      <c r="AS108" s="310"/>
      <c r="AT108" s="310"/>
      <c r="AU108" s="310"/>
      <c r="AV108" s="310"/>
      <c r="AW108" s="310"/>
      <c r="AX108" s="310"/>
      <c r="AY108" s="310"/>
      <c r="AZ108" s="310"/>
      <c r="BA108" s="310"/>
      <c r="BB108" s="310"/>
      <c r="BC108" s="310"/>
      <c r="BD108" s="310"/>
      <c r="BE108" s="310"/>
      <c r="BF108" s="310"/>
      <c r="BG108" s="310"/>
      <c r="BH108" s="310"/>
      <c r="BI108" s="310"/>
      <c r="BJ108" s="310"/>
      <c r="BK108" s="310"/>
      <c r="BL108" s="310"/>
      <c r="BM108" s="310"/>
      <c r="BN108" s="310"/>
      <c r="BO108" s="310"/>
      <c r="BP108" s="310"/>
      <c r="BQ108" s="310"/>
      <c r="BR108" s="310"/>
      <c r="BS108" s="310"/>
      <c r="BT108" s="310"/>
      <c r="BU108" s="310"/>
      <c r="BV108" s="310"/>
      <c r="BW108" s="310"/>
      <c r="BX108" s="310"/>
      <c r="BY108" s="310"/>
      <c r="BZ108" s="310"/>
      <c r="CA108" s="310"/>
      <c r="CB108" s="310"/>
      <c r="CC108" s="310"/>
      <c r="CD108" s="310"/>
      <c r="CE108" s="310"/>
      <c r="CF108" s="310"/>
      <c r="CG108" s="310"/>
      <c r="CH108" s="310"/>
      <c r="CI108" s="310"/>
      <c r="CJ108" s="310"/>
      <c r="CK108" s="310"/>
      <c r="CL108" s="310"/>
      <c r="CM108" s="310"/>
      <c r="CN108" s="310"/>
      <c r="CO108" s="310"/>
      <c r="CP108" s="310"/>
      <c r="CQ108" s="310"/>
      <c r="CR108" s="310"/>
      <c r="CS108" s="310"/>
      <c r="CT108" s="310"/>
      <c r="CU108" s="310"/>
      <c r="CV108" s="310"/>
      <c r="CW108" s="310"/>
      <c r="CX108" s="310"/>
      <c r="CY108" s="310"/>
      <c r="CZ108" s="310"/>
      <c r="DA108" s="310"/>
      <c r="DB108" s="310"/>
      <c r="DC108" s="310"/>
      <c r="DD108" s="310"/>
      <c r="DE108" s="310"/>
      <c r="DF108" s="310"/>
      <c r="DG108" s="310"/>
      <c r="DH108" s="310"/>
      <c r="DI108" s="310"/>
      <c r="DJ108" s="310"/>
      <c r="DK108" s="310"/>
      <c r="DL108" s="310"/>
      <c r="DM108" s="310"/>
      <c r="DN108" s="310"/>
      <c r="DO108" s="310"/>
      <c r="DP108" s="310"/>
      <c r="DQ108" s="310"/>
      <c r="DR108" s="310"/>
      <c r="DS108" s="310"/>
      <c r="DT108" s="310"/>
      <c r="DU108" s="310"/>
      <c r="DV108" s="310"/>
      <c r="DW108" s="310"/>
      <c r="DX108" s="310"/>
      <c r="DY108" s="12"/>
      <c r="EA108" s="64" t="str">
        <f>IF(CNGE_2026_M1_Secc1_Sub1!$D125="","",CNGE_2026_M1_Secc1_Sub1!$D125)</f>
        <v/>
      </c>
      <c r="EB108" s="470">
        <f t="shared" si="4"/>
        <v>0</v>
      </c>
      <c r="EC108" s="282">
        <f t="shared" si="5"/>
        <v>0</v>
      </c>
      <c r="ED108" s="283" t="str">
        <f>IF(EC108=0,"",
IF(SUM($EC$24:EC108)=1,EE108,
IF($EC$174&gt;SUM($EC$24:EC108),_xlfn.CONCAT(", ",EE108),
IF($EC$174=SUM($EC$24:EC108),_xlfn.CONCAT(" y ",EE108)))))</f>
        <v/>
      </c>
      <c r="EE108" s="471" t="s">
        <v>5289</v>
      </c>
      <c r="EF108" s="473">
        <f t="shared" si="6"/>
        <v>0</v>
      </c>
      <c r="EG108" s="293">
        <f t="shared" si="7"/>
        <v>0</v>
      </c>
      <c r="EH108" s="477" t="str">
        <f>IF(EG108=0,"",
IF(SUM($EG$24:EG108)=1,EI108,
IF($EG$174&gt;SUM($EG$24:EG108),_xlfn.CONCAT(", ",EI108),
IF($EG$174=SUM($EG$24:EG108),_xlfn.CONCAT(" y ",EI108)))))</f>
        <v/>
      </c>
      <c r="EI108" s="52" t="s">
        <v>5289</v>
      </c>
      <c r="EL108" s="13"/>
      <c r="EM108" s="514"/>
    </row>
    <row r="109" spans="1:143" ht="14.25" customHeight="1">
      <c r="A109" s="22"/>
      <c r="B109" s="11"/>
      <c r="C109" s="37" t="s">
        <v>5290</v>
      </c>
      <c r="D109" s="873" t="str">
        <f>IF(CNGE_2026_M1_Secc1_Sub6!$D146="","",CNGE_2026_M1_Secc1_Sub6!$D146)</f>
        <v/>
      </c>
      <c r="E109" s="723"/>
      <c r="F109" s="723"/>
      <c r="G109" s="723"/>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c r="AH109" s="310"/>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c r="BL109" s="310"/>
      <c r="BM109" s="310"/>
      <c r="BN109" s="310"/>
      <c r="BO109" s="310"/>
      <c r="BP109" s="310"/>
      <c r="BQ109" s="310"/>
      <c r="BR109" s="310"/>
      <c r="BS109" s="310"/>
      <c r="BT109" s="310"/>
      <c r="BU109" s="310"/>
      <c r="BV109" s="310"/>
      <c r="BW109" s="310"/>
      <c r="BX109" s="310"/>
      <c r="BY109" s="310"/>
      <c r="BZ109" s="310"/>
      <c r="CA109" s="310"/>
      <c r="CB109" s="310"/>
      <c r="CC109" s="310"/>
      <c r="CD109" s="310"/>
      <c r="CE109" s="310"/>
      <c r="CF109" s="310"/>
      <c r="CG109" s="310"/>
      <c r="CH109" s="310"/>
      <c r="CI109" s="310"/>
      <c r="CJ109" s="310"/>
      <c r="CK109" s="310"/>
      <c r="CL109" s="310"/>
      <c r="CM109" s="310"/>
      <c r="CN109" s="310"/>
      <c r="CO109" s="310"/>
      <c r="CP109" s="310"/>
      <c r="CQ109" s="310"/>
      <c r="CR109" s="310"/>
      <c r="CS109" s="310"/>
      <c r="CT109" s="310"/>
      <c r="CU109" s="310"/>
      <c r="CV109" s="310"/>
      <c r="CW109" s="310"/>
      <c r="CX109" s="310"/>
      <c r="CY109" s="310"/>
      <c r="CZ109" s="310"/>
      <c r="DA109" s="310"/>
      <c r="DB109" s="310"/>
      <c r="DC109" s="310"/>
      <c r="DD109" s="310"/>
      <c r="DE109" s="310"/>
      <c r="DF109" s="310"/>
      <c r="DG109" s="310"/>
      <c r="DH109" s="310"/>
      <c r="DI109" s="310"/>
      <c r="DJ109" s="310"/>
      <c r="DK109" s="310"/>
      <c r="DL109" s="310"/>
      <c r="DM109" s="310"/>
      <c r="DN109" s="310"/>
      <c r="DO109" s="310"/>
      <c r="DP109" s="310"/>
      <c r="DQ109" s="310"/>
      <c r="DR109" s="310"/>
      <c r="DS109" s="310"/>
      <c r="DT109" s="310"/>
      <c r="DU109" s="310"/>
      <c r="DV109" s="310"/>
      <c r="DW109" s="310"/>
      <c r="DX109" s="310"/>
      <c r="DY109" s="12"/>
      <c r="EA109" s="64" t="str">
        <f>IF(CNGE_2026_M1_Secc1_Sub1!$D126="","",CNGE_2026_M1_Secc1_Sub1!$D126)</f>
        <v/>
      </c>
      <c r="EB109" s="470">
        <f t="shared" si="4"/>
        <v>0</v>
      </c>
      <c r="EC109" s="282">
        <f t="shared" si="5"/>
        <v>0</v>
      </c>
      <c r="ED109" s="283" t="str">
        <f>IF(EC109=0,"",
IF(SUM($EC$24:EC109)=1,EE109,
IF($EC$174&gt;SUM($EC$24:EC109),_xlfn.CONCAT(", ",EE109),
IF($EC$174=SUM($EC$24:EC109),_xlfn.CONCAT(" y ",EE109)))))</f>
        <v/>
      </c>
      <c r="EE109" s="471" t="s">
        <v>5291</v>
      </c>
      <c r="EF109" s="473">
        <f t="shared" si="6"/>
        <v>0</v>
      </c>
      <c r="EG109" s="293">
        <f t="shared" si="7"/>
        <v>0</v>
      </c>
      <c r="EH109" s="477" t="str">
        <f>IF(EG109=0,"",
IF(SUM($EG$24:EG109)=1,EI109,
IF($EG$174&gt;SUM($EG$24:EG109),_xlfn.CONCAT(", ",EI109),
IF($EG$174=SUM($EG$24:EG109),_xlfn.CONCAT(" y ",EI109)))))</f>
        <v/>
      </c>
      <c r="EI109" s="52" t="s">
        <v>5291</v>
      </c>
      <c r="EL109" s="13"/>
      <c r="EM109" s="514"/>
    </row>
    <row r="110" spans="1:143" ht="14.25" customHeight="1">
      <c r="A110" s="22"/>
      <c r="B110" s="11"/>
      <c r="C110" s="37" t="s">
        <v>5292</v>
      </c>
      <c r="D110" s="873" t="str">
        <f>IF(CNGE_2026_M1_Secc1_Sub6!$D147="","",CNGE_2026_M1_Secc1_Sub6!$D147)</f>
        <v/>
      </c>
      <c r="E110" s="723"/>
      <c r="F110" s="723"/>
      <c r="G110" s="723"/>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c r="BL110" s="310"/>
      <c r="BM110" s="310"/>
      <c r="BN110" s="310"/>
      <c r="BO110" s="310"/>
      <c r="BP110" s="310"/>
      <c r="BQ110" s="310"/>
      <c r="BR110" s="310"/>
      <c r="BS110" s="310"/>
      <c r="BT110" s="310"/>
      <c r="BU110" s="310"/>
      <c r="BV110" s="310"/>
      <c r="BW110" s="310"/>
      <c r="BX110" s="310"/>
      <c r="BY110" s="310"/>
      <c r="BZ110" s="310"/>
      <c r="CA110" s="310"/>
      <c r="CB110" s="310"/>
      <c r="CC110" s="310"/>
      <c r="CD110" s="310"/>
      <c r="CE110" s="310"/>
      <c r="CF110" s="310"/>
      <c r="CG110" s="310"/>
      <c r="CH110" s="310"/>
      <c r="CI110" s="310"/>
      <c r="CJ110" s="310"/>
      <c r="CK110" s="310"/>
      <c r="CL110" s="310"/>
      <c r="CM110" s="310"/>
      <c r="CN110" s="310"/>
      <c r="CO110" s="310"/>
      <c r="CP110" s="310"/>
      <c r="CQ110" s="310"/>
      <c r="CR110" s="310"/>
      <c r="CS110" s="310"/>
      <c r="CT110" s="310"/>
      <c r="CU110" s="310"/>
      <c r="CV110" s="310"/>
      <c r="CW110" s="310"/>
      <c r="CX110" s="310"/>
      <c r="CY110" s="310"/>
      <c r="CZ110" s="310"/>
      <c r="DA110" s="310"/>
      <c r="DB110" s="310"/>
      <c r="DC110" s="310"/>
      <c r="DD110" s="310"/>
      <c r="DE110" s="310"/>
      <c r="DF110" s="310"/>
      <c r="DG110" s="310"/>
      <c r="DH110" s="310"/>
      <c r="DI110" s="310"/>
      <c r="DJ110" s="310"/>
      <c r="DK110" s="310"/>
      <c r="DL110" s="310"/>
      <c r="DM110" s="310"/>
      <c r="DN110" s="310"/>
      <c r="DO110" s="310"/>
      <c r="DP110" s="310"/>
      <c r="DQ110" s="310"/>
      <c r="DR110" s="310"/>
      <c r="DS110" s="310"/>
      <c r="DT110" s="310"/>
      <c r="DU110" s="310"/>
      <c r="DV110" s="310"/>
      <c r="DW110" s="310"/>
      <c r="DX110" s="310"/>
      <c r="DY110" s="12"/>
      <c r="EA110" s="64" t="str">
        <f>IF(CNGE_2026_M1_Secc1_Sub1!$D127="","",CNGE_2026_M1_Secc1_Sub1!$D127)</f>
        <v/>
      </c>
      <c r="EB110" s="470">
        <f t="shared" si="4"/>
        <v>0</v>
      </c>
      <c r="EC110" s="282">
        <f t="shared" si="5"/>
        <v>0</v>
      </c>
      <c r="ED110" s="283" t="str">
        <f>IF(EC110=0,"",
IF(SUM($EC$24:EC110)=1,EE110,
IF($EC$174&gt;SUM($EC$24:EC110),_xlfn.CONCAT(", ",EE110),
IF($EC$174=SUM($EC$24:EC110),_xlfn.CONCAT(" y ",EE110)))))</f>
        <v/>
      </c>
      <c r="EE110" s="471" t="s">
        <v>5293</v>
      </c>
      <c r="EF110" s="473">
        <f t="shared" si="6"/>
        <v>0</v>
      </c>
      <c r="EG110" s="293">
        <f t="shared" si="7"/>
        <v>0</v>
      </c>
      <c r="EH110" s="477" t="str">
        <f>IF(EG110=0,"",
IF(SUM($EG$24:EG110)=1,EI110,
IF($EG$174&gt;SUM($EG$24:EG110),_xlfn.CONCAT(", ",EI110),
IF($EG$174=SUM($EG$24:EG110),_xlfn.CONCAT(" y ",EI110)))))</f>
        <v/>
      </c>
      <c r="EI110" s="52" t="s">
        <v>5293</v>
      </c>
      <c r="EL110" s="13"/>
      <c r="EM110" s="514"/>
    </row>
    <row r="111" spans="1:143" ht="14.25" customHeight="1">
      <c r="A111" s="22"/>
      <c r="B111" s="11"/>
      <c r="C111" s="37" t="s">
        <v>5294</v>
      </c>
      <c r="D111" s="873" t="str">
        <f>IF(CNGE_2026_M1_Secc1_Sub6!$D148="","",CNGE_2026_M1_Secc1_Sub6!$D148)</f>
        <v/>
      </c>
      <c r="E111" s="723"/>
      <c r="F111" s="723"/>
      <c r="G111" s="723"/>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310"/>
      <c r="AE111" s="310"/>
      <c r="AF111" s="310"/>
      <c r="AG111" s="310"/>
      <c r="AH111" s="310"/>
      <c r="AI111" s="310"/>
      <c r="AJ111" s="310"/>
      <c r="AK111" s="310"/>
      <c r="AL111" s="310"/>
      <c r="AM111" s="310"/>
      <c r="AN111" s="310"/>
      <c r="AO111" s="310"/>
      <c r="AP111" s="310"/>
      <c r="AQ111" s="310"/>
      <c r="AR111" s="310"/>
      <c r="AS111" s="310"/>
      <c r="AT111" s="310"/>
      <c r="AU111" s="310"/>
      <c r="AV111" s="310"/>
      <c r="AW111" s="310"/>
      <c r="AX111" s="310"/>
      <c r="AY111" s="310"/>
      <c r="AZ111" s="310"/>
      <c r="BA111" s="310"/>
      <c r="BB111" s="310"/>
      <c r="BC111" s="310"/>
      <c r="BD111" s="310"/>
      <c r="BE111" s="310"/>
      <c r="BF111" s="310"/>
      <c r="BG111" s="310"/>
      <c r="BH111" s="310"/>
      <c r="BI111" s="310"/>
      <c r="BJ111" s="310"/>
      <c r="BK111" s="310"/>
      <c r="BL111" s="310"/>
      <c r="BM111" s="310"/>
      <c r="BN111" s="310"/>
      <c r="BO111" s="310"/>
      <c r="BP111" s="310"/>
      <c r="BQ111" s="310"/>
      <c r="BR111" s="310"/>
      <c r="BS111" s="310"/>
      <c r="BT111" s="310"/>
      <c r="BU111" s="310"/>
      <c r="BV111" s="310"/>
      <c r="BW111" s="310"/>
      <c r="BX111" s="310"/>
      <c r="BY111" s="310"/>
      <c r="BZ111" s="310"/>
      <c r="CA111" s="310"/>
      <c r="CB111" s="310"/>
      <c r="CC111" s="310"/>
      <c r="CD111" s="310"/>
      <c r="CE111" s="310"/>
      <c r="CF111" s="310"/>
      <c r="CG111" s="310"/>
      <c r="CH111" s="310"/>
      <c r="CI111" s="310"/>
      <c r="CJ111" s="310"/>
      <c r="CK111" s="310"/>
      <c r="CL111" s="310"/>
      <c r="CM111" s="310"/>
      <c r="CN111" s="310"/>
      <c r="CO111" s="310"/>
      <c r="CP111" s="310"/>
      <c r="CQ111" s="310"/>
      <c r="CR111" s="310"/>
      <c r="CS111" s="310"/>
      <c r="CT111" s="310"/>
      <c r="CU111" s="310"/>
      <c r="CV111" s="310"/>
      <c r="CW111" s="310"/>
      <c r="CX111" s="310"/>
      <c r="CY111" s="310"/>
      <c r="CZ111" s="310"/>
      <c r="DA111" s="310"/>
      <c r="DB111" s="310"/>
      <c r="DC111" s="310"/>
      <c r="DD111" s="310"/>
      <c r="DE111" s="310"/>
      <c r="DF111" s="310"/>
      <c r="DG111" s="310"/>
      <c r="DH111" s="310"/>
      <c r="DI111" s="310"/>
      <c r="DJ111" s="310"/>
      <c r="DK111" s="310"/>
      <c r="DL111" s="310"/>
      <c r="DM111" s="310"/>
      <c r="DN111" s="310"/>
      <c r="DO111" s="310"/>
      <c r="DP111" s="310"/>
      <c r="DQ111" s="310"/>
      <c r="DR111" s="310"/>
      <c r="DS111" s="310"/>
      <c r="DT111" s="310"/>
      <c r="DU111" s="310"/>
      <c r="DV111" s="310"/>
      <c r="DW111" s="310"/>
      <c r="DX111" s="310"/>
      <c r="DY111" s="12"/>
      <c r="EA111" s="64" t="str">
        <f>IF(CNGE_2026_M1_Secc1_Sub1!$D128="","",CNGE_2026_M1_Secc1_Sub1!$D128)</f>
        <v/>
      </c>
      <c r="EB111" s="470">
        <f t="shared" si="4"/>
        <v>0</v>
      </c>
      <c r="EC111" s="282">
        <f t="shared" si="5"/>
        <v>0</v>
      </c>
      <c r="ED111" s="283" t="str">
        <f>IF(EC111=0,"",
IF(SUM($EC$24:EC111)=1,EE111,
IF($EC$174&gt;SUM($EC$24:EC111),_xlfn.CONCAT(", ",EE111),
IF($EC$174=SUM($EC$24:EC111),_xlfn.CONCAT(" y ",EE111)))))</f>
        <v/>
      </c>
      <c r="EE111" s="471" t="s">
        <v>5295</v>
      </c>
      <c r="EF111" s="473">
        <f t="shared" si="6"/>
        <v>0</v>
      </c>
      <c r="EG111" s="293">
        <f t="shared" si="7"/>
        <v>0</v>
      </c>
      <c r="EH111" s="477" t="str">
        <f>IF(EG111=0,"",
IF(SUM($EG$24:EG111)=1,EI111,
IF($EG$174&gt;SUM($EG$24:EG111),_xlfn.CONCAT(", ",EI111),
IF($EG$174=SUM($EG$24:EG111),_xlfn.CONCAT(" y ",EI111)))))</f>
        <v/>
      </c>
      <c r="EI111" s="52" t="s">
        <v>5295</v>
      </c>
      <c r="EL111" s="13"/>
      <c r="EM111" s="514"/>
    </row>
    <row r="112" spans="1:143" ht="14.25" customHeight="1">
      <c r="A112" s="22"/>
      <c r="B112" s="11"/>
      <c r="C112" s="37" t="s">
        <v>5296</v>
      </c>
      <c r="D112" s="873" t="str">
        <f>IF(CNGE_2026_M1_Secc1_Sub6!$D149="","",CNGE_2026_M1_Secc1_Sub6!$D149)</f>
        <v/>
      </c>
      <c r="E112" s="723"/>
      <c r="F112" s="723"/>
      <c r="G112" s="723"/>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310"/>
      <c r="AU112" s="310"/>
      <c r="AV112" s="310"/>
      <c r="AW112" s="310"/>
      <c r="AX112" s="310"/>
      <c r="AY112" s="310"/>
      <c r="AZ112" s="310"/>
      <c r="BA112" s="310"/>
      <c r="BB112" s="310"/>
      <c r="BC112" s="310"/>
      <c r="BD112" s="310"/>
      <c r="BE112" s="310"/>
      <c r="BF112" s="310"/>
      <c r="BG112" s="310"/>
      <c r="BH112" s="310"/>
      <c r="BI112" s="310"/>
      <c r="BJ112" s="310"/>
      <c r="BK112" s="310"/>
      <c r="BL112" s="310"/>
      <c r="BM112" s="310"/>
      <c r="BN112" s="310"/>
      <c r="BO112" s="310"/>
      <c r="BP112" s="310"/>
      <c r="BQ112" s="310"/>
      <c r="BR112" s="310"/>
      <c r="BS112" s="310"/>
      <c r="BT112" s="310"/>
      <c r="BU112" s="310"/>
      <c r="BV112" s="310"/>
      <c r="BW112" s="310"/>
      <c r="BX112" s="310"/>
      <c r="BY112" s="310"/>
      <c r="BZ112" s="310"/>
      <c r="CA112" s="310"/>
      <c r="CB112" s="310"/>
      <c r="CC112" s="310"/>
      <c r="CD112" s="310"/>
      <c r="CE112" s="310"/>
      <c r="CF112" s="310"/>
      <c r="CG112" s="310"/>
      <c r="CH112" s="310"/>
      <c r="CI112" s="310"/>
      <c r="CJ112" s="310"/>
      <c r="CK112" s="310"/>
      <c r="CL112" s="310"/>
      <c r="CM112" s="310"/>
      <c r="CN112" s="310"/>
      <c r="CO112" s="310"/>
      <c r="CP112" s="310"/>
      <c r="CQ112" s="310"/>
      <c r="CR112" s="310"/>
      <c r="CS112" s="310"/>
      <c r="CT112" s="310"/>
      <c r="CU112" s="310"/>
      <c r="CV112" s="310"/>
      <c r="CW112" s="310"/>
      <c r="CX112" s="310"/>
      <c r="CY112" s="310"/>
      <c r="CZ112" s="310"/>
      <c r="DA112" s="310"/>
      <c r="DB112" s="310"/>
      <c r="DC112" s="310"/>
      <c r="DD112" s="310"/>
      <c r="DE112" s="310"/>
      <c r="DF112" s="310"/>
      <c r="DG112" s="310"/>
      <c r="DH112" s="310"/>
      <c r="DI112" s="310"/>
      <c r="DJ112" s="310"/>
      <c r="DK112" s="310"/>
      <c r="DL112" s="310"/>
      <c r="DM112" s="310"/>
      <c r="DN112" s="310"/>
      <c r="DO112" s="310"/>
      <c r="DP112" s="310"/>
      <c r="DQ112" s="310"/>
      <c r="DR112" s="310"/>
      <c r="DS112" s="310"/>
      <c r="DT112" s="310"/>
      <c r="DU112" s="310"/>
      <c r="DV112" s="310"/>
      <c r="DW112" s="310"/>
      <c r="DX112" s="310"/>
      <c r="DY112" s="12"/>
      <c r="EA112" s="64" t="str">
        <f>IF(CNGE_2026_M1_Secc1_Sub1!$D129="","",CNGE_2026_M1_Secc1_Sub1!$D129)</f>
        <v/>
      </c>
      <c r="EB112" s="470">
        <f t="shared" si="4"/>
        <v>0</v>
      </c>
      <c r="EC112" s="282">
        <f t="shared" si="5"/>
        <v>0</v>
      </c>
      <c r="ED112" s="283" t="str">
        <f>IF(EC112=0,"",
IF(SUM($EC$24:EC112)=1,EE112,
IF($EC$174&gt;SUM($EC$24:EC112),_xlfn.CONCAT(", ",EE112),
IF($EC$174=SUM($EC$24:EC112),_xlfn.CONCAT(" y ",EE112)))))</f>
        <v/>
      </c>
      <c r="EE112" s="471" t="s">
        <v>5297</v>
      </c>
      <c r="EF112" s="473">
        <f t="shared" si="6"/>
        <v>0</v>
      </c>
      <c r="EG112" s="293">
        <f t="shared" si="7"/>
        <v>0</v>
      </c>
      <c r="EH112" s="477" t="str">
        <f>IF(EG112=0,"",
IF(SUM($EG$24:EG112)=1,EI112,
IF($EG$174&gt;SUM($EG$24:EG112),_xlfn.CONCAT(", ",EI112),
IF($EG$174=SUM($EG$24:EG112),_xlfn.CONCAT(" y ",EI112)))))</f>
        <v/>
      </c>
      <c r="EI112" s="52" t="s">
        <v>5297</v>
      </c>
      <c r="EL112" s="13"/>
      <c r="EM112" s="514"/>
    </row>
    <row r="113" spans="1:143" ht="14.25" customHeight="1">
      <c r="A113" s="22"/>
      <c r="B113" s="11"/>
      <c r="C113" s="37" t="s">
        <v>5298</v>
      </c>
      <c r="D113" s="873" t="str">
        <f>IF(CNGE_2026_M1_Secc1_Sub6!$D150="","",CNGE_2026_M1_Secc1_Sub6!$D150)</f>
        <v/>
      </c>
      <c r="E113" s="723"/>
      <c r="F113" s="723"/>
      <c r="G113" s="723"/>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c r="BL113" s="310"/>
      <c r="BM113" s="310"/>
      <c r="BN113" s="310"/>
      <c r="BO113" s="310"/>
      <c r="BP113" s="310"/>
      <c r="BQ113" s="310"/>
      <c r="BR113" s="310"/>
      <c r="BS113" s="310"/>
      <c r="BT113" s="310"/>
      <c r="BU113" s="310"/>
      <c r="BV113" s="310"/>
      <c r="BW113" s="310"/>
      <c r="BX113" s="310"/>
      <c r="BY113" s="310"/>
      <c r="BZ113" s="310"/>
      <c r="CA113" s="310"/>
      <c r="CB113" s="310"/>
      <c r="CC113" s="310"/>
      <c r="CD113" s="310"/>
      <c r="CE113" s="310"/>
      <c r="CF113" s="310"/>
      <c r="CG113" s="310"/>
      <c r="CH113" s="310"/>
      <c r="CI113" s="310"/>
      <c r="CJ113" s="310"/>
      <c r="CK113" s="310"/>
      <c r="CL113" s="310"/>
      <c r="CM113" s="310"/>
      <c r="CN113" s="310"/>
      <c r="CO113" s="310"/>
      <c r="CP113" s="310"/>
      <c r="CQ113" s="310"/>
      <c r="CR113" s="310"/>
      <c r="CS113" s="310"/>
      <c r="CT113" s="310"/>
      <c r="CU113" s="310"/>
      <c r="CV113" s="310"/>
      <c r="CW113" s="310"/>
      <c r="CX113" s="310"/>
      <c r="CY113" s="310"/>
      <c r="CZ113" s="310"/>
      <c r="DA113" s="310"/>
      <c r="DB113" s="310"/>
      <c r="DC113" s="310"/>
      <c r="DD113" s="310"/>
      <c r="DE113" s="310"/>
      <c r="DF113" s="310"/>
      <c r="DG113" s="310"/>
      <c r="DH113" s="310"/>
      <c r="DI113" s="310"/>
      <c r="DJ113" s="310"/>
      <c r="DK113" s="310"/>
      <c r="DL113" s="310"/>
      <c r="DM113" s="310"/>
      <c r="DN113" s="310"/>
      <c r="DO113" s="310"/>
      <c r="DP113" s="310"/>
      <c r="DQ113" s="310"/>
      <c r="DR113" s="310"/>
      <c r="DS113" s="310"/>
      <c r="DT113" s="310"/>
      <c r="DU113" s="310"/>
      <c r="DV113" s="310"/>
      <c r="DW113" s="310"/>
      <c r="DX113" s="310"/>
      <c r="DY113" s="12"/>
      <c r="EA113" s="64" t="str">
        <f>IF(CNGE_2026_M1_Secc1_Sub1!$D130="","",CNGE_2026_M1_Secc1_Sub1!$D130)</f>
        <v/>
      </c>
      <c r="EB113" s="470">
        <f t="shared" si="4"/>
        <v>0</v>
      </c>
      <c r="EC113" s="282">
        <f t="shared" si="5"/>
        <v>0</v>
      </c>
      <c r="ED113" s="283" t="str">
        <f>IF(EC113=0,"",
IF(SUM($EC$24:EC113)=1,EE113,
IF($EC$174&gt;SUM($EC$24:EC113),_xlfn.CONCAT(", ",EE113),
IF($EC$174=SUM($EC$24:EC113),_xlfn.CONCAT(" y ",EE113)))))</f>
        <v/>
      </c>
      <c r="EE113" s="471" t="s">
        <v>5299</v>
      </c>
      <c r="EF113" s="473">
        <f t="shared" si="6"/>
        <v>0</v>
      </c>
      <c r="EG113" s="293">
        <f t="shared" si="7"/>
        <v>0</v>
      </c>
      <c r="EH113" s="477" t="str">
        <f>IF(EG113=0,"",
IF(SUM($EG$24:EG113)=1,EI113,
IF($EG$174&gt;SUM($EG$24:EG113),_xlfn.CONCAT(", ",EI113),
IF($EG$174=SUM($EG$24:EG113),_xlfn.CONCAT(" y ",EI113)))))</f>
        <v/>
      </c>
      <c r="EI113" s="52" t="s">
        <v>5299</v>
      </c>
      <c r="EL113" s="13"/>
      <c r="EM113" s="514"/>
    </row>
    <row r="114" spans="1:143" ht="14.25" customHeight="1">
      <c r="A114" s="22"/>
      <c r="B114" s="11"/>
      <c r="C114" s="37" t="s">
        <v>5300</v>
      </c>
      <c r="D114" s="873" t="str">
        <f>IF(CNGE_2026_M1_Secc1_Sub6!$D151="","",CNGE_2026_M1_Secc1_Sub6!$D151)</f>
        <v/>
      </c>
      <c r="E114" s="723"/>
      <c r="F114" s="723"/>
      <c r="G114" s="723"/>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0"/>
      <c r="AS114" s="310"/>
      <c r="AT114" s="310"/>
      <c r="AU114" s="310"/>
      <c r="AV114" s="310"/>
      <c r="AW114" s="310"/>
      <c r="AX114" s="310"/>
      <c r="AY114" s="310"/>
      <c r="AZ114" s="310"/>
      <c r="BA114" s="310"/>
      <c r="BB114" s="310"/>
      <c r="BC114" s="310"/>
      <c r="BD114" s="310"/>
      <c r="BE114" s="310"/>
      <c r="BF114" s="310"/>
      <c r="BG114" s="310"/>
      <c r="BH114" s="310"/>
      <c r="BI114" s="310"/>
      <c r="BJ114" s="310"/>
      <c r="BK114" s="310"/>
      <c r="BL114" s="310"/>
      <c r="BM114" s="310"/>
      <c r="BN114" s="310"/>
      <c r="BO114" s="310"/>
      <c r="BP114" s="310"/>
      <c r="BQ114" s="310"/>
      <c r="BR114" s="310"/>
      <c r="BS114" s="310"/>
      <c r="BT114" s="310"/>
      <c r="BU114" s="310"/>
      <c r="BV114" s="310"/>
      <c r="BW114" s="310"/>
      <c r="BX114" s="310"/>
      <c r="BY114" s="310"/>
      <c r="BZ114" s="310"/>
      <c r="CA114" s="310"/>
      <c r="CB114" s="310"/>
      <c r="CC114" s="310"/>
      <c r="CD114" s="310"/>
      <c r="CE114" s="310"/>
      <c r="CF114" s="310"/>
      <c r="CG114" s="310"/>
      <c r="CH114" s="310"/>
      <c r="CI114" s="310"/>
      <c r="CJ114" s="310"/>
      <c r="CK114" s="310"/>
      <c r="CL114" s="310"/>
      <c r="CM114" s="310"/>
      <c r="CN114" s="310"/>
      <c r="CO114" s="310"/>
      <c r="CP114" s="310"/>
      <c r="CQ114" s="310"/>
      <c r="CR114" s="310"/>
      <c r="CS114" s="310"/>
      <c r="CT114" s="310"/>
      <c r="CU114" s="310"/>
      <c r="CV114" s="310"/>
      <c r="CW114" s="310"/>
      <c r="CX114" s="310"/>
      <c r="CY114" s="310"/>
      <c r="CZ114" s="310"/>
      <c r="DA114" s="310"/>
      <c r="DB114" s="310"/>
      <c r="DC114" s="310"/>
      <c r="DD114" s="310"/>
      <c r="DE114" s="310"/>
      <c r="DF114" s="310"/>
      <c r="DG114" s="310"/>
      <c r="DH114" s="310"/>
      <c r="DI114" s="310"/>
      <c r="DJ114" s="310"/>
      <c r="DK114" s="310"/>
      <c r="DL114" s="310"/>
      <c r="DM114" s="310"/>
      <c r="DN114" s="310"/>
      <c r="DO114" s="310"/>
      <c r="DP114" s="310"/>
      <c r="DQ114" s="310"/>
      <c r="DR114" s="310"/>
      <c r="DS114" s="310"/>
      <c r="DT114" s="310"/>
      <c r="DU114" s="310"/>
      <c r="DV114" s="310"/>
      <c r="DW114" s="310"/>
      <c r="DX114" s="310"/>
      <c r="DY114" s="12"/>
      <c r="EA114" s="64" t="str">
        <f>IF(CNGE_2026_M1_Secc1_Sub1!$D131="","",CNGE_2026_M1_Secc1_Sub1!$D131)</f>
        <v/>
      </c>
      <c r="EB114" s="470">
        <f t="shared" si="4"/>
        <v>0</v>
      </c>
      <c r="EC114" s="282">
        <f t="shared" si="5"/>
        <v>0</v>
      </c>
      <c r="ED114" s="283" t="str">
        <f>IF(EC114=0,"",
IF(SUM($EC$24:EC114)=1,EE114,
IF($EC$174&gt;SUM($EC$24:EC114),_xlfn.CONCAT(", ",EE114),
IF($EC$174=SUM($EC$24:EC114),_xlfn.CONCAT(" y ",EE114)))))</f>
        <v/>
      </c>
      <c r="EE114" s="471" t="s">
        <v>5301</v>
      </c>
      <c r="EF114" s="473">
        <f t="shared" si="6"/>
        <v>0</v>
      </c>
      <c r="EG114" s="293">
        <f t="shared" si="7"/>
        <v>0</v>
      </c>
      <c r="EH114" s="477" t="str">
        <f>IF(EG114=0,"",
IF(SUM($EG$24:EG114)=1,EI114,
IF($EG$174&gt;SUM($EG$24:EG114),_xlfn.CONCAT(", ",EI114),
IF($EG$174=SUM($EG$24:EG114),_xlfn.CONCAT(" y ",EI114)))))</f>
        <v/>
      </c>
      <c r="EI114" s="52" t="s">
        <v>5301</v>
      </c>
      <c r="EL114" s="13"/>
      <c r="EM114" s="514"/>
    </row>
    <row r="115" spans="1:143" ht="14.25" customHeight="1">
      <c r="A115" s="22"/>
      <c r="B115" s="11"/>
      <c r="C115" s="37" t="s">
        <v>5302</v>
      </c>
      <c r="D115" s="873" t="str">
        <f>IF(CNGE_2026_M1_Secc1_Sub6!$D152="","",CNGE_2026_M1_Secc1_Sub6!$D152)</f>
        <v/>
      </c>
      <c r="E115" s="723"/>
      <c r="F115" s="723"/>
      <c r="G115" s="723"/>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310"/>
      <c r="AO115" s="310"/>
      <c r="AP115" s="310"/>
      <c r="AQ115" s="310"/>
      <c r="AR115" s="310"/>
      <c r="AS115" s="310"/>
      <c r="AT115" s="310"/>
      <c r="AU115" s="310"/>
      <c r="AV115" s="310"/>
      <c r="AW115" s="310"/>
      <c r="AX115" s="310"/>
      <c r="AY115" s="310"/>
      <c r="AZ115" s="310"/>
      <c r="BA115" s="310"/>
      <c r="BB115" s="310"/>
      <c r="BC115" s="310"/>
      <c r="BD115" s="310"/>
      <c r="BE115" s="310"/>
      <c r="BF115" s="310"/>
      <c r="BG115" s="310"/>
      <c r="BH115" s="310"/>
      <c r="BI115" s="310"/>
      <c r="BJ115" s="310"/>
      <c r="BK115" s="310"/>
      <c r="BL115" s="310"/>
      <c r="BM115" s="310"/>
      <c r="BN115" s="310"/>
      <c r="BO115" s="310"/>
      <c r="BP115" s="310"/>
      <c r="BQ115" s="310"/>
      <c r="BR115" s="310"/>
      <c r="BS115" s="310"/>
      <c r="BT115" s="310"/>
      <c r="BU115" s="310"/>
      <c r="BV115" s="310"/>
      <c r="BW115" s="310"/>
      <c r="BX115" s="310"/>
      <c r="BY115" s="310"/>
      <c r="BZ115" s="310"/>
      <c r="CA115" s="310"/>
      <c r="CB115" s="310"/>
      <c r="CC115" s="310"/>
      <c r="CD115" s="310"/>
      <c r="CE115" s="310"/>
      <c r="CF115" s="310"/>
      <c r="CG115" s="310"/>
      <c r="CH115" s="310"/>
      <c r="CI115" s="310"/>
      <c r="CJ115" s="310"/>
      <c r="CK115" s="310"/>
      <c r="CL115" s="310"/>
      <c r="CM115" s="310"/>
      <c r="CN115" s="310"/>
      <c r="CO115" s="310"/>
      <c r="CP115" s="310"/>
      <c r="CQ115" s="310"/>
      <c r="CR115" s="310"/>
      <c r="CS115" s="310"/>
      <c r="CT115" s="310"/>
      <c r="CU115" s="310"/>
      <c r="CV115" s="310"/>
      <c r="CW115" s="310"/>
      <c r="CX115" s="310"/>
      <c r="CY115" s="310"/>
      <c r="CZ115" s="310"/>
      <c r="DA115" s="310"/>
      <c r="DB115" s="310"/>
      <c r="DC115" s="310"/>
      <c r="DD115" s="310"/>
      <c r="DE115" s="310"/>
      <c r="DF115" s="310"/>
      <c r="DG115" s="310"/>
      <c r="DH115" s="310"/>
      <c r="DI115" s="310"/>
      <c r="DJ115" s="310"/>
      <c r="DK115" s="310"/>
      <c r="DL115" s="310"/>
      <c r="DM115" s="310"/>
      <c r="DN115" s="310"/>
      <c r="DO115" s="310"/>
      <c r="DP115" s="310"/>
      <c r="DQ115" s="310"/>
      <c r="DR115" s="310"/>
      <c r="DS115" s="310"/>
      <c r="DT115" s="310"/>
      <c r="DU115" s="310"/>
      <c r="DV115" s="310"/>
      <c r="DW115" s="310"/>
      <c r="DX115" s="310"/>
      <c r="DY115" s="12"/>
      <c r="EA115" s="64" t="str">
        <f>IF(CNGE_2026_M1_Secc1_Sub1!$D132="","",CNGE_2026_M1_Secc1_Sub1!$D132)</f>
        <v/>
      </c>
      <c r="EB115" s="470">
        <f t="shared" si="4"/>
        <v>0</v>
      </c>
      <c r="EC115" s="282">
        <f t="shared" si="5"/>
        <v>0</v>
      </c>
      <c r="ED115" s="283" t="str">
        <f>IF(EC115=0,"",
IF(SUM($EC$24:EC115)=1,EE115,
IF($EC$174&gt;SUM($EC$24:EC115),_xlfn.CONCAT(", ",EE115),
IF($EC$174=SUM($EC$24:EC115),_xlfn.CONCAT(" y ",EE115)))))</f>
        <v/>
      </c>
      <c r="EE115" s="471" t="s">
        <v>5303</v>
      </c>
      <c r="EF115" s="473">
        <f t="shared" si="6"/>
        <v>0</v>
      </c>
      <c r="EG115" s="293">
        <f t="shared" si="7"/>
        <v>0</v>
      </c>
      <c r="EH115" s="477" t="str">
        <f>IF(EG115=0,"",
IF(SUM($EG$24:EG115)=1,EI115,
IF($EG$174&gt;SUM($EG$24:EG115),_xlfn.CONCAT(", ",EI115),
IF($EG$174=SUM($EG$24:EG115),_xlfn.CONCAT(" y ",EI115)))))</f>
        <v/>
      </c>
      <c r="EI115" s="52" t="s">
        <v>5303</v>
      </c>
      <c r="EL115" s="13"/>
      <c r="EM115" s="514"/>
    </row>
    <row r="116" spans="1:143" ht="14.25" customHeight="1">
      <c r="A116" s="22"/>
      <c r="B116" s="11"/>
      <c r="C116" s="37" t="s">
        <v>5304</v>
      </c>
      <c r="D116" s="873" t="str">
        <f>IF(CNGE_2026_M1_Secc1_Sub6!$D153="","",CNGE_2026_M1_Secc1_Sub6!$D153)</f>
        <v/>
      </c>
      <c r="E116" s="723"/>
      <c r="F116" s="723"/>
      <c r="G116" s="723"/>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c r="BL116" s="310"/>
      <c r="BM116" s="310"/>
      <c r="BN116" s="310"/>
      <c r="BO116" s="310"/>
      <c r="BP116" s="310"/>
      <c r="BQ116" s="310"/>
      <c r="BR116" s="310"/>
      <c r="BS116" s="310"/>
      <c r="BT116" s="310"/>
      <c r="BU116" s="310"/>
      <c r="BV116" s="310"/>
      <c r="BW116" s="310"/>
      <c r="BX116" s="310"/>
      <c r="BY116" s="310"/>
      <c r="BZ116" s="310"/>
      <c r="CA116" s="310"/>
      <c r="CB116" s="310"/>
      <c r="CC116" s="310"/>
      <c r="CD116" s="310"/>
      <c r="CE116" s="310"/>
      <c r="CF116" s="310"/>
      <c r="CG116" s="310"/>
      <c r="CH116" s="310"/>
      <c r="CI116" s="310"/>
      <c r="CJ116" s="310"/>
      <c r="CK116" s="310"/>
      <c r="CL116" s="310"/>
      <c r="CM116" s="310"/>
      <c r="CN116" s="310"/>
      <c r="CO116" s="310"/>
      <c r="CP116" s="310"/>
      <c r="CQ116" s="310"/>
      <c r="CR116" s="310"/>
      <c r="CS116" s="310"/>
      <c r="CT116" s="310"/>
      <c r="CU116" s="310"/>
      <c r="CV116" s="310"/>
      <c r="CW116" s="310"/>
      <c r="CX116" s="310"/>
      <c r="CY116" s="310"/>
      <c r="CZ116" s="310"/>
      <c r="DA116" s="310"/>
      <c r="DB116" s="310"/>
      <c r="DC116" s="310"/>
      <c r="DD116" s="310"/>
      <c r="DE116" s="310"/>
      <c r="DF116" s="310"/>
      <c r="DG116" s="310"/>
      <c r="DH116" s="310"/>
      <c r="DI116" s="310"/>
      <c r="DJ116" s="310"/>
      <c r="DK116" s="310"/>
      <c r="DL116" s="310"/>
      <c r="DM116" s="310"/>
      <c r="DN116" s="310"/>
      <c r="DO116" s="310"/>
      <c r="DP116" s="310"/>
      <c r="DQ116" s="310"/>
      <c r="DR116" s="310"/>
      <c r="DS116" s="310"/>
      <c r="DT116" s="310"/>
      <c r="DU116" s="310"/>
      <c r="DV116" s="310"/>
      <c r="DW116" s="310"/>
      <c r="DX116" s="310"/>
      <c r="DY116" s="12"/>
      <c r="EA116" s="64" t="str">
        <f>IF(CNGE_2026_M1_Secc1_Sub1!$D133="","",CNGE_2026_M1_Secc1_Sub1!$D133)</f>
        <v/>
      </c>
      <c r="EB116" s="470">
        <f t="shared" si="4"/>
        <v>0</v>
      </c>
      <c r="EC116" s="282">
        <f t="shared" si="5"/>
        <v>0</v>
      </c>
      <c r="ED116" s="283" t="str">
        <f>IF(EC116=0,"",
IF(SUM($EC$24:EC116)=1,EE116,
IF($EC$174&gt;SUM($EC$24:EC116),_xlfn.CONCAT(", ",EE116),
IF($EC$174=SUM($EC$24:EC116),_xlfn.CONCAT(" y ",EE116)))))</f>
        <v/>
      </c>
      <c r="EE116" s="471" t="s">
        <v>5305</v>
      </c>
      <c r="EF116" s="473">
        <f t="shared" si="6"/>
        <v>0</v>
      </c>
      <c r="EG116" s="293">
        <f t="shared" si="7"/>
        <v>0</v>
      </c>
      <c r="EH116" s="477" t="str">
        <f>IF(EG116=0,"",
IF(SUM($EG$24:EG116)=1,EI116,
IF($EG$174&gt;SUM($EG$24:EG116),_xlfn.CONCAT(", ",EI116),
IF($EG$174=SUM($EG$24:EG116),_xlfn.CONCAT(" y ",EI116)))))</f>
        <v/>
      </c>
      <c r="EI116" s="52" t="s">
        <v>5305</v>
      </c>
      <c r="EL116" s="13"/>
      <c r="EM116" s="514"/>
    </row>
    <row r="117" spans="1:143" ht="14.25" customHeight="1">
      <c r="A117" s="22"/>
      <c r="B117" s="11"/>
      <c r="C117" s="37" t="s">
        <v>5306</v>
      </c>
      <c r="D117" s="873" t="str">
        <f>IF(CNGE_2026_M1_Secc1_Sub6!$D154="","",CNGE_2026_M1_Secc1_Sub6!$D154)</f>
        <v/>
      </c>
      <c r="E117" s="723"/>
      <c r="F117" s="723"/>
      <c r="G117" s="723"/>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c r="BN117" s="310"/>
      <c r="BO117" s="310"/>
      <c r="BP117" s="310"/>
      <c r="BQ117" s="310"/>
      <c r="BR117" s="310"/>
      <c r="BS117" s="310"/>
      <c r="BT117" s="310"/>
      <c r="BU117" s="310"/>
      <c r="BV117" s="310"/>
      <c r="BW117" s="310"/>
      <c r="BX117" s="310"/>
      <c r="BY117" s="310"/>
      <c r="BZ117" s="310"/>
      <c r="CA117" s="310"/>
      <c r="CB117" s="310"/>
      <c r="CC117" s="310"/>
      <c r="CD117" s="310"/>
      <c r="CE117" s="310"/>
      <c r="CF117" s="310"/>
      <c r="CG117" s="310"/>
      <c r="CH117" s="310"/>
      <c r="CI117" s="310"/>
      <c r="CJ117" s="310"/>
      <c r="CK117" s="310"/>
      <c r="CL117" s="310"/>
      <c r="CM117" s="310"/>
      <c r="CN117" s="310"/>
      <c r="CO117" s="310"/>
      <c r="CP117" s="310"/>
      <c r="CQ117" s="310"/>
      <c r="CR117" s="310"/>
      <c r="CS117" s="310"/>
      <c r="CT117" s="310"/>
      <c r="CU117" s="310"/>
      <c r="CV117" s="310"/>
      <c r="CW117" s="310"/>
      <c r="CX117" s="310"/>
      <c r="CY117" s="310"/>
      <c r="CZ117" s="310"/>
      <c r="DA117" s="310"/>
      <c r="DB117" s="310"/>
      <c r="DC117" s="310"/>
      <c r="DD117" s="310"/>
      <c r="DE117" s="310"/>
      <c r="DF117" s="310"/>
      <c r="DG117" s="310"/>
      <c r="DH117" s="310"/>
      <c r="DI117" s="310"/>
      <c r="DJ117" s="310"/>
      <c r="DK117" s="310"/>
      <c r="DL117" s="310"/>
      <c r="DM117" s="310"/>
      <c r="DN117" s="310"/>
      <c r="DO117" s="310"/>
      <c r="DP117" s="310"/>
      <c r="DQ117" s="310"/>
      <c r="DR117" s="310"/>
      <c r="DS117" s="310"/>
      <c r="DT117" s="310"/>
      <c r="DU117" s="310"/>
      <c r="DV117" s="310"/>
      <c r="DW117" s="310"/>
      <c r="DX117" s="310"/>
      <c r="DY117" s="12"/>
      <c r="EA117" s="64" t="str">
        <f>IF(CNGE_2026_M1_Secc1_Sub1!$D134="","",CNGE_2026_M1_Secc1_Sub1!$D134)</f>
        <v/>
      </c>
      <c r="EB117" s="470">
        <f t="shared" si="4"/>
        <v>0</v>
      </c>
      <c r="EC117" s="282">
        <f t="shared" si="5"/>
        <v>0</v>
      </c>
      <c r="ED117" s="283" t="str">
        <f>IF(EC117=0,"",
IF(SUM($EC$24:EC117)=1,EE117,
IF($EC$174&gt;SUM($EC$24:EC117),_xlfn.CONCAT(", ",EE117),
IF($EC$174=SUM($EC$24:EC117),_xlfn.CONCAT(" y ",EE117)))))</f>
        <v/>
      </c>
      <c r="EE117" s="471" t="s">
        <v>5307</v>
      </c>
      <c r="EF117" s="473">
        <f t="shared" si="6"/>
        <v>0</v>
      </c>
      <c r="EG117" s="293">
        <f t="shared" si="7"/>
        <v>0</v>
      </c>
      <c r="EH117" s="477" t="str">
        <f>IF(EG117=0,"",
IF(SUM($EG$24:EG117)=1,EI117,
IF($EG$174&gt;SUM($EG$24:EG117),_xlfn.CONCAT(", ",EI117),
IF($EG$174=SUM($EG$24:EG117),_xlfn.CONCAT(" y ",EI117)))))</f>
        <v/>
      </c>
      <c r="EI117" s="52" t="s">
        <v>5307</v>
      </c>
      <c r="EL117" s="13"/>
      <c r="EM117" s="514"/>
    </row>
    <row r="118" spans="1:143" ht="14.25" customHeight="1">
      <c r="A118" s="22"/>
      <c r="B118" s="11"/>
      <c r="C118" s="37" t="s">
        <v>5308</v>
      </c>
      <c r="D118" s="873" t="str">
        <f>IF(CNGE_2026_M1_Secc1_Sub6!$D155="","",CNGE_2026_M1_Secc1_Sub6!$D155)</f>
        <v/>
      </c>
      <c r="E118" s="723"/>
      <c r="F118" s="723"/>
      <c r="G118" s="723"/>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10"/>
      <c r="AP118" s="310"/>
      <c r="AQ118" s="310"/>
      <c r="AR118" s="310"/>
      <c r="AS118" s="310"/>
      <c r="AT118" s="310"/>
      <c r="AU118" s="310"/>
      <c r="AV118" s="310"/>
      <c r="AW118" s="310"/>
      <c r="AX118" s="310"/>
      <c r="AY118" s="310"/>
      <c r="AZ118" s="310"/>
      <c r="BA118" s="310"/>
      <c r="BB118" s="310"/>
      <c r="BC118" s="310"/>
      <c r="BD118" s="310"/>
      <c r="BE118" s="310"/>
      <c r="BF118" s="310"/>
      <c r="BG118" s="310"/>
      <c r="BH118" s="310"/>
      <c r="BI118" s="310"/>
      <c r="BJ118" s="310"/>
      <c r="BK118" s="310"/>
      <c r="BL118" s="310"/>
      <c r="BM118" s="310"/>
      <c r="BN118" s="310"/>
      <c r="BO118" s="310"/>
      <c r="BP118" s="310"/>
      <c r="BQ118" s="310"/>
      <c r="BR118" s="310"/>
      <c r="BS118" s="310"/>
      <c r="BT118" s="310"/>
      <c r="BU118" s="310"/>
      <c r="BV118" s="310"/>
      <c r="BW118" s="310"/>
      <c r="BX118" s="310"/>
      <c r="BY118" s="310"/>
      <c r="BZ118" s="310"/>
      <c r="CA118" s="310"/>
      <c r="CB118" s="310"/>
      <c r="CC118" s="310"/>
      <c r="CD118" s="310"/>
      <c r="CE118" s="310"/>
      <c r="CF118" s="310"/>
      <c r="CG118" s="310"/>
      <c r="CH118" s="310"/>
      <c r="CI118" s="310"/>
      <c r="CJ118" s="310"/>
      <c r="CK118" s="310"/>
      <c r="CL118" s="310"/>
      <c r="CM118" s="310"/>
      <c r="CN118" s="310"/>
      <c r="CO118" s="310"/>
      <c r="CP118" s="310"/>
      <c r="CQ118" s="310"/>
      <c r="CR118" s="310"/>
      <c r="CS118" s="310"/>
      <c r="CT118" s="310"/>
      <c r="CU118" s="310"/>
      <c r="CV118" s="310"/>
      <c r="CW118" s="310"/>
      <c r="CX118" s="310"/>
      <c r="CY118" s="310"/>
      <c r="CZ118" s="310"/>
      <c r="DA118" s="310"/>
      <c r="DB118" s="310"/>
      <c r="DC118" s="310"/>
      <c r="DD118" s="310"/>
      <c r="DE118" s="310"/>
      <c r="DF118" s="310"/>
      <c r="DG118" s="310"/>
      <c r="DH118" s="310"/>
      <c r="DI118" s="310"/>
      <c r="DJ118" s="310"/>
      <c r="DK118" s="310"/>
      <c r="DL118" s="310"/>
      <c r="DM118" s="310"/>
      <c r="DN118" s="310"/>
      <c r="DO118" s="310"/>
      <c r="DP118" s="310"/>
      <c r="DQ118" s="310"/>
      <c r="DR118" s="310"/>
      <c r="DS118" s="310"/>
      <c r="DT118" s="310"/>
      <c r="DU118" s="310"/>
      <c r="DV118" s="310"/>
      <c r="DW118" s="310"/>
      <c r="DX118" s="310"/>
      <c r="DY118" s="12"/>
      <c r="EA118" s="64" t="str">
        <f>IF(CNGE_2026_M1_Secc1_Sub1!$D135="","",CNGE_2026_M1_Secc1_Sub1!$D135)</f>
        <v/>
      </c>
      <c r="EB118" s="470">
        <f t="shared" si="4"/>
        <v>0</v>
      </c>
      <c r="EC118" s="282">
        <f t="shared" si="5"/>
        <v>0</v>
      </c>
      <c r="ED118" s="283" t="str">
        <f>IF(EC118=0,"",
IF(SUM($EC$24:EC118)=1,EE118,
IF($EC$174&gt;SUM($EC$24:EC118),_xlfn.CONCAT(", ",EE118),
IF($EC$174=SUM($EC$24:EC118),_xlfn.CONCAT(" y ",EE118)))))</f>
        <v/>
      </c>
      <c r="EE118" s="471" t="s">
        <v>5309</v>
      </c>
      <c r="EF118" s="473">
        <f t="shared" si="6"/>
        <v>0</v>
      </c>
      <c r="EG118" s="293">
        <f t="shared" si="7"/>
        <v>0</v>
      </c>
      <c r="EH118" s="477" t="str">
        <f>IF(EG118=0,"",
IF(SUM($EG$24:EG118)=1,EI118,
IF($EG$174&gt;SUM($EG$24:EG118),_xlfn.CONCAT(", ",EI118),
IF($EG$174=SUM($EG$24:EG118),_xlfn.CONCAT(" y ",EI118)))))</f>
        <v/>
      </c>
      <c r="EI118" s="52" t="s">
        <v>5309</v>
      </c>
      <c r="EL118" s="13"/>
      <c r="EM118" s="514"/>
    </row>
    <row r="119" spans="1:143" ht="14.25" customHeight="1">
      <c r="A119" s="22"/>
      <c r="B119" s="11"/>
      <c r="C119" s="37" t="s">
        <v>5310</v>
      </c>
      <c r="D119" s="873" t="str">
        <f>IF(CNGE_2026_M1_Secc1_Sub6!$D156="","",CNGE_2026_M1_Secc1_Sub6!$D156)</f>
        <v/>
      </c>
      <c r="E119" s="723"/>
      <c r="F119" s="723"/>
      <c r="G119" s="723"/>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310"/>
      <c r="AR119" s="310"/>
      <c r="AS119" s="310"/>
      <c r="AT119" s="310"/>
      <c r="AU119" s="310"/>
      <c r="AV119" s="310"/>
      <c r="AW119" s="310"/>
      <c r="AX119" s="310"/>
      <c r="AY119" s="310"/>
      <c r="AZ119" s="310"/>
      <c r="BA119" s="310"/>
      <c r="BB119" s="310"/>
      <c r="BC119" s="310"/>
      <c r="BD119" s="310"/>
      <c r="BE119" s="310"/>
      <c r="BF119" s="310"/>
      <c r="BG119" s="310"/>
      <c r="BH119" s="310"/>
      <c r="BI119" s="310"/>
      <c r="BJ119" s="310"/>
      <c r="BK119" s="310"/>
      <c r="BL119" s="310"/>
      <c r="BM119" s="310"/>
      <c r="BN119" s="310"/>
      <c r="BO119" s="310"/>
      <c r="BP119" s="310"/>
      <c r="BQ119" s="310"/>
      <c r="BR119" s="310"/>
      <c r="BS119" s="310"/>
      <c r="BT119" s="310"/>
      <c r="BU119" s="310"/>
      <c r="BV119" s="310"/>
      <c r="BW119" s="310"/>
      <c r="BX119" s="310"/>
      <c r="BY119" s="310"/>
      <c r="BZ119" s="310"/>
      <c r="CA119" s="310"/>
      <c r="CB119" s="310"/>
      <c r="CC119" s="310"/>
      <c r="CD119" s="310"/>
      <c r="CE119" s="310"/>
      <c r="CF119" s="310"/>
      <c r="CG119" s="310"/>
      <c r="CH119" s="310"/>
      <c r="CI119" s="310"/>
      <c r="CJ119" s="310"/>
      <c r="CK119" s="310"/>
      <c r="CL119" s="310"/>
      <c r="CM119" s="310"/>
      <c r="CN119" s="310"/>
      <c r="CO119" s="310"/>
      <c r="CP119" s="310"/>
      <c r="CQ119" s="310"/>
      <c r="CR119" s="310"/>
      <c r="CS119" s="310"/>
      <c r="CT119" s="310"/>
      <c r="CU119" s="310"/>
      <c r="CV119" s="310"/>
      <c r="CW119" s="310"/>
      <c r="CX119" s="310"/>
      <c r="CY119" s="310"/>
      <c r="CZ119" s="310"/>
      <c r="DA119" s="310"/>
      <c r="DB119" s="310"/>
      <c r="DC119" s="310"/>
      <c r="DD119" s="310"/>
      <c r="DE119" s="310"/>
      <c r="DF119" s="310"/>
      <c r="DG119" s="310"/>
      <c r="DH119" s="310"/>
      <c r="DI119" s="310"/>
      <c r="DJ119" s="310"/>
      <c r="DK119" s="310"/>
      <c r="DL119" s="310"/>
      <c r="DM119" s="310"/>
      <c r="DN119" s="310"/>
      <c r="DO119" s="310"/>
      <c r="DP119" s="310"/>
      <c r="DQ119" s="310"/>
      <c r="DR119" s="310"/>
      <c r="DS119" s="310"/>
      <c r="DT119" s="310"/>
      <c r="DU119" s="310"/>
      <c r="DV119" s="310"/>
      <c r="DW119" s="310"/>
      <c r="DX119" s="310"/>
      <c r="DY119" s="12"/>
      <c r="EA119" s="64" t="str">
        <f>IF(CNGE_2026_M1_Secc1_Sub1!$D136="","",CNGE_2026_M1_Secc1_Sub1!$D136)</f>
        <v/>
      </c>
      <c r="EB119" s="470">
        <f t="shared" si="4"/>
        <v>0</v>
      </c>
      <c r="EC119" s="282">
        <f t="shared" si="5"/>
        <v>0</v>
      </c>
      <c r="ED119" s="283" t="str">
        <f>IF(EC119=0,"",
IF(SUM($EC$24:EC119)=1,EE119,
IF($EC$174&gt;SUM($EC$24:EC119),_xlfn.CONCAT(", ",EE119),
IF($EC$174=SUM($EC$24:EC119),_xlfn.CONCAT(" y ",EE119)))))</f>
        <v/>
      </c>
      <c r="EE119" s="471" t="s">
        <v>5311</v>
      </c>
      <c r="EF119" s="473">
        <f t="shared" si="6"/>
        <v>0</v>
      </c>
      <c r="EG119" s="293">
        <f t="shared" si="7"/>
        <v>0</v>
      </c>
      <c r="EH119" s="477" t="str">
        <f>IF(EG119=0,"",
IF(SUM($EG$24:EG119)=1,EI119,
IF($EG$174&gt;SUM($EG$24:EG119),_xlfn.CONCAT(", ",EI119),
IF($EG$174=SUM($EG$24:EG119),_xlfn.CONCAT(" y ",EI119)))))</f>
        <v/>
      </c>
      <c r="EI119" s="52" t="s">
        <v>5311</v>
      </c>
      <c r="EL119" s="13"/>
      <c r="EM119" s="514"/>
    </row>
    <row r="120" spans="1:143" ht="14.25" customHeight="1">
      <c r="A120" s="22"/>
      <c r="B120" s="11"/>
      <c r="C120" s="37" t="s">
        <v>5312</v>
      </c>
      <c r="D120" s="873" t="str">
        <f>IF(CNGE_2026_M1_Secc1_Sub6!$D157="","",CNGE_2026_M1_Secc1_Sub6!$D157)</f>
        <v/>
      </c>
      <c r="E120" s="723"/>
      <c r="F120" s="723"/>
      <c r="G120" s="723"/>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10"/>
      <c r="AP120" s="310"/>
      <c r="AQ120" s="310"/>
      <c r="AR120" s="310"/>
      <c r="AS120" s="310"/>
      <c r="AT120" s="310"/>
      <c r="AU120" s="310"/>
      <c r="AV120" s="310"/>
      <c r="AW120" s="310"/>
      <c r="AX120" s="310"/>
      <c r="AY120" s="310"/>
      <c r="AZ120" s="310"/>
      <c r="BA120" s="310"/>
      <c r="BB120" s="310"/>
      <c r="BC120" s="310"/>
      <c r="BD120" s="310"/>
      <c r="BE120" s="310"/>
      <c r="BF120" s="310"/>
      <c r="BG120" s="310"/>
      <c r="BH120" s="310"/>
      <c r="BI120" s="310"/>
      <c r="BJ120" s="310"/>
      <c r="BK120" s="310"/>
      <c r="BL120" s="310"/>
      <c r="BM120" s="310"/>
      <c r="BN120" s="310"/>
      <c r="BO120" s="310"/>
      <c r="BP120" s="310"/>
      <c r="BQ120" s="310"/>
      <c r="BR120" s="310"/>
      <c r="BS120" s="310"/>
      <c r="BT120" s="310"/>
      <c r="BU120" s="310"/>
      <c r="BV120" s="310"/>
      <c r="BW120" s="310"/>
      <c r="BX120" s="310"/>
      <c r="BY120" s="310"/>
      <c r="BZ120" s="310"/>
      <c r="CA120" s="310"/>
      <c r="CB120" s="310"/>
      <c r="CC120" s="310"/>
      <c r="CD120" s="310"/>
      <c r="CE120" s="310"/>
      <c r="CF120" s="310"/>
      <c r="CG120" s="310"/>
      <c r="CH120" s="310"/>
      <c r="CI120" s="310"/>
      <c r="CJ120" s="310"/>
      <c r="CK120" s="310"/>
      <c r="CL120" s="310"/>
      <c r="CM120" s="310"/>
      <c r="CN120" s="310"/>
      <c r="CO120" s="310"/>
      <c r="CP120" s="310"/>
      <c r="CQ120" s="310"/>
      <c r="CR120" s="310"/>
      <c r="CS120" s="310"/>
      <c r="CT120" s="310"/>
      <c r="CU120" s="310"/>
      <c r="CV120" s="310"/>
      <c r="CW120" s="310"/>
      <c r="CX120" s="310"/>
      <c r="CY120" s="310"/>
      <c r="CZ120" s="310"/>
      <c r="DA120" s="310"/>
      <c r="DB120" s="310"/>
      <c r="DC120" s="310"/>
      <c r="DD120" s="310"/>
      <c r="DE120" s="310"/>
      <c r="DF120" s="310"/>
      <c r="DG120" s="310"/>
      <c r="DH120" s="310"/>
      <c r="DI120" s="310"/>
      <c r="DJ120" s="310"/>
      <c r="DK120" s="310"/>
      <c r="DL120" s="310"/>
      <c r="DM120" s="310"/>
      <c r="DN120" s="310"/>
      <c r="DO120" s="310"/>
      <c r="DP120" s="310"/>
      <c r="DQ120" s="310"/>
      <c r="DR120" s="310"/>
      <c r="DS120" s="310"/>
      <c r="DT120" s="310"/>
      <c r="DU120" s="310"/>
      <c r="DV120" s="310"/>
      <c r="DW120" s="310"/>
      <c r="DX120" s="310"/>
      <c r="DY120" s="12"/>
      <c r="EA120" s="64" t="str">
        <f>IF(CNGE_2026_M1_Secc1_Sub1!$D137="","",CNGE_2026_M1_Secc1_Sub1!$D137)</f>
        <v/>
      </c>
      <c r="EB120" s="470">
        <f t="shared" si="4"/>
        <v>0</v>
      </c>
      <c r="EC120" s="282">
        <f t="shared" si="5"/>
        <v>0</v>
      </c>
      <c r="ED120" s="283" t="str">
        <f>IF(EC120=0,"",
IF(SUM($EC$24:EC120)=1,EE120,
IF($EC$174&gt;SUM($EC$24:EC120),_xlfn.CONCAT(", ",EE120),
IF($EC$174=SUM($EC$24:EC120),_xlfn.CONCAT(" y ",EE120)))))</f>
        <v/>
      </c>
      <c r="EE120" s="471" t="s">
        <v>5313</v>
      </c>
      <c r="EF120" s="473">
        <f t="shared" si="6"/>
        <v>0</v>
      </c>
      <c r="EG120" s="293">
        <f t="shared" si="7"/>
        <v>0</v>
      </c>
      <c r="EH120" s="477" t="str">
        <f>IF(EG120=0,"",
IF(SUM($EG$24:EG120)=1,EI120,
IF($EG$174&gt;SUM($EG$24:EG120),_xlfn.CONCAT(", ",EI120),
IF($EG$174=SUM($EG$24:EG120),_xlfn.CONCAT(" y ",EI120)))))</f>
        <v/>
      </c>
      <c r="EI120" s="52" t="s">
        <v>5313</v>
      </c>
      <c r="EL120" s="13"/>
      <c r="EM120" s="514"/>
    </row>
    <row r="121" spans="1:143" ht="14.25" customHeight="1">
      <c r="A121" s="22"/>
      <c r="B121" s="11"/>
      <c r="C121" s="37" t="s">
        <v>5314</v>
      </c>
      <c r="D121" s="873" t="str">
        <f>IF(CNGE_2026_M1_Secc1_Sub6!$D158="","",CNGE_2026_M1_Secc1_Sub6!$D158)</f>
        <v/>
      </c>
      <c r="E121" s="723"/>
      <c r="F121" s="723"/>
      <c r="G121" s="723"/>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310"/>
      <c r="AR121" s="310"/>
      <c r="AS121" s="310"/>
      <c r="AT121" s="310"/>
      <c r="AU121" s="310"/>
      <c r="AV121" s="310"/>
      <c r="AW121" s="310"/>
      <c r="AX121" s="310"/>
      <c r="AY121" s="310"/>
      <c r="AZ121" s="310"/>
      <c r="BA121" s="310"/>
      <c r="BB121" s="310"/>
      <c r="BC121" s="310"/>
      <c r="BD121" s="310"/>
      <c r="BE121" s="310"/>
      <c r="BF121" s="310"/>
      <c r="BG121" s="310"/>
      <c r="BH121" s="310"/>
      <c r="BI121" s="310"/>
      <c r="BJ121" s="310"/>
      <c r="BK121" s="310"/>
      <c r="BL121" s="310"/>
      <c r="BM121" s="310"/>
      <c r="BN121" s="310"/>
      <c r="BO121" s="310"/>
      <c r="BP121" s="310"/>
      <c r="BQ121" s="310"/>
      <c r="BR121" s="310"/>
      <c r="BS121" s="310"/>
      <c r="BT121" s="310"/>
      <c r="BU121" s="310"/>
      <c r="BV121" s="310"/>
      <c r="BW121" s="310"/>
      <c r="BX121" s="310"/>
      <c r="BY121" s="310"/>
      <c r="BZ121" s="310"/>
      <c r="CA121" s="310"/>
      <c r="CB121" s="310"/>
      <c r="CC121" s="310"/>
      <c r="CD121" s="310"/>
      <c r="CE121" s="310"/>
      <c r="CF121" s="310"/>
      <c r="CG121" s="310"/>
      <c r="CH121" s="310"/>
      <c r="CI121" s="310"/>
      <c r="CJ121" s="310"/>
      <c r="CK121" s="310"/>
      <c r="CL121" s="310"/>
      <c r="CM121" s="310"/>
      <c r="CN121" s="310"/>
      <c r="CO121" s="310"/>
      <c r="CP121" s="310"/>
      <c r="CQ121" s="310"/>
      <c r="CR121" s="310"/>
      <c r="CS121" s="310"/>
      <c r="CT121" s="310"/>
      <c r="CU121" s="310"/>
      <c r="CV121" s="310"/>
      <c r="CW121" s="310"/>
      <c r="CX121" s="310"/>
      <c r="CY121" s="310"/>
      <c r="CZ121" s="310"/>
      <c r="DA121" s="310"/>
      <c r="DB121" s="310"/>
      <c r="DC121" s="310"/>
      <c r="DD121" s="310"/>
      <c r="DE121" s="310"/>
      <c r="DF121" s="310"/>
      <c r="DG121" s="310"/>
      <c r="DH121" s="310"/>
      <c r="DI121" s="310"/>
      <c r="DJ121" s="310"/>
      <c r="DK121" s="310"/>
      <c r="DL121" s="310"/>
      <c r="DM121" s="310"/>
      <c r="DN121" s="310"/>
      <c r="DO121" s="310"/>
      <c r="DP121" s="310"/>
      <c r="DQ121" s="310"/>
      <c r="DR121" s="310"/>
      <c r="DS121" s="310"/>
      <c r="DT121" s="310"/>
      <c r="DU121" s="310"/>
      <c r="DV121" s="310"/>
      <c r="DW121" s="310"/>
      <c r="DX121" s="310"/>
      <c r="DY121" s="12"/>
      <c r="EA121" s="64" t="str">
        <f>IF(CNGE_2026_M1_Secc1_Sub1!$D138="","",CNGE_2026_M1_Secc1_Sub1!$D138)</f>
        <v/>
      </c>
      <c r="EB121" s="470">
        <f t="shared" si="4"/>
        <v>0</v>
      </c>
      <c r="EC121" s="282">
        <f t="shared" si="5"/>
        <v>0</v>
      </c>
      <c r="ED121" s="283" t="str">
        <f>IF(EC121=0,"",
IF(SUM($EC$24:EC121)=1,EE121,
IF($EC$174&gt;SUM($EC$24:EC121),_xlfn.CONCAT(", ",EE121),
IF($EC$174=SUM($EC$24:EC121),_xlfn.CONCAT(" y ",EE121)))))</f>
        <v/>
      </c>
      <c r="EE121" s="471" t="s">
        <v>5315</v>
      </c>
      <c r="EF121" s="473">
        <f t="shared" si="6"/>
        <v>0</v>
      </c>
      <c r="EG121" s="293">
        <f t="shared" si="7"/>
        <v>0</v>
      </c>
      <c r="EH121" s="477" t="str">
        <f>IF(EG121=0,"",
IF(SUM($EG$24:EG121)=1,EI121,
IF($EG$174&gt;SUM($EG$24:EG121),_xlfn.CONCAT(", ",EI121),
IF($EG$174=SUM($EG$24:EG121),_xlfn.CONCAT(" y ",EI121)))))</f>
        <v/>
      </c>
      <c r="EI121" s="52" t="s">
        <v>5315</v>
      </c>
      <c r="EL121" s="13"/>
      <c r="EM121" s="514"/>
    </row>
    <row r="122" spans="1:143" ht="14.25" customHeight="1">
      <c r="A122" s="22"/>
      <c r="B122" s="11"/>
      <c r="C122" s="37" t="s">
        <v>5316</v>
      </c>
      <c r="D122" s="873" t="str">
        <f>IF(CNGE_2026_M1_Secc1_Sub6!$D159="","",CNGE_2026_M1_Secc1_Sub6!$D159)</f>
        <v/>
      </c>
      <c r="E122" s="723"/>
      <c r="F122" s="723"/>
      <c r="G122" s="723"/>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c r="BL122" s="310"/>
      <c r="BM122" s="310"/>
      <c r="BN122" s="310"/>
      <c r="BO122" s="310"/>
      <c r="BP122" s="310"/>
      <c r="BQ122" s="310"/>
      <c r="BR122" s="310"/>
      <c r="BS122" s="310"/>
      <c r="BT122" s="310"/>
      <c r="BU122" s="310"/>
      <c r="BV122" s="310"/>
      <c r="BW122" s="310"/>
      <c r="BX122" s="310"/>
      <c r="BY122" s="310"/>
      <c r="BZ122" s="310"/>
      <c r="CA122" s="310"/>
      <c r="CB122" s="310"/>
      <c r="CC122" s="310"/>
      <c r="CD122" s="310"/>
      <c r="CE122" s="310"/>
      <c r="CF122" s="310"/>
      <c r="CG122" s="310"/>
      <c r="CH122" s="310"/>
      <c r="CI122" s="310"/>
      <c r="CJ122" s="310"/>
      <c r="CK122" s="310"/>
      <c r="CL122" s="310"/>
      <c r="CM122" s="310"/>
      <c r="CN122" s="310"/>
      <c r="CO122" s="310"/>
      <c r="CP122" s="310"/>
      <c r="CQ122" s="310"/>
      <c r="CR122" s="310"/>
      <c r="CS122" s="310"/>
      <c r="CT122" s="310"/>
      <c r="CU122" s="310"/>
      <c r="CV122" s="310"/>
      <c r="CW122" s="310"/>
      <c r="CX122" s="310"/>
      <c r="CY122" s="310"/>
      <c r="CZ122" s="310"/>
      <c r="DA122" s="310"/>
      <c r="DB122" s="310"/>
      <c r="DC122" s="310"/>
      <c r="DD122" s="310"/>
      <c r="DE122" s="310"/>
      <c r="DF122" s="310"/>
      <c r="DG122" s="310"/>
      <c r="DH122" s="310"/>
      <c r="DI122" s="310"/>
      <c r="DJ122" s="310"/>
      <c r="DK122" s="310"/>
      <c r="DL122" s="310"/>
      <c r="DM122" s="310"/>
      <c r="DN122" s="310"/>
      <c r="DO122" s="310"/>
      <c r="DP122" s="310"/>
      <c r="DQ122" s="310"/>
      <c r="DR122" s="310"/>
      <c r="DS122" s="310"/>
      <c r="DT122" s="310"/>
      <c r="DU122" s="310"/>
      <c r="DV122" s="310"/>
      <c r="DW122" s="310"/>
      <c r="DX122" s="310"/>
      <c r="DY122" s="12"/>
      <c r="EA122" s="64" t="str">
        <f>IF(CNGE_2026_M1_Secc1_Sub1!$D139="","",CNGE_2026_M1_Secc1_Sub1!$D139)</f>
        <v/>
      </c>
      <c r="EB122" s="470">
        <f t="shared" si="4"/>
        <v>0</v>
      </c>
      <c r="EC122" s="282">
        <f t="shared" si="5"/>
        <v>0</v>
      </c>
      <c r="ED122" s="283" t="str">
        <f>IF(EC122=0,"",
IF(SUM($EC$24:EC122)=1,EE122,
IF($EC$174&gt;SUM($EC$24:EC122),_xlfn.CONCAT(", ",EE122),
IF($EC$174=SUM($EC$24:EC122),_xlfn.CONCAT(" y ",EE122)))))</f>
        <v/>
      </c>
      <c r="EE122" s="471" t="s">
        <v>5317</v>
      </c>
      <c r="EF122" s="473">
        <f t="shared" si="6"/>
        <v>0</v>
      </c>
      <c r="EG122" s="293">
        <f t="shared" si="7"/>
        <v>0</v>
      </c>
      <c r="EH122" s="477" t="str">
        <f>IF(EG122=0,"",
IF(SUM($EG$24:EG122)=1,EI122,
IF($EG$174&gt;SUM($EG$24:EG122),_xlfn.CONCAT(", ",EI122),
IF($EG$174=SUM($EG$24:EG122),_xlfn.CONCAT(" y ",EI122)))))</f>
        <v/>
      </c>
      <c r="EI122" s="52" t="s">
        <v>5317</v>
      </c>
      <c r="EL122" s="13"/>
      <c r="EM122" s="514"/>
    </row>
    <row r="123" spans="1:143" ht="14.25" customHeight="1">
      <c r="A123" s="22"/>
      <c r="B123" s="11"/>
      <c r="C123" s="37" t="s">
        <v>5318</v>
      </c>
      <c r="D123" s="873" t="str">
        <f>IF(CNGE_2026_M1_Secc1_Sub6!$D160="","",CNGE_2026_M1_Secc1_Sub6!$D160)</f>
        <v/>
      </c>
      <c r="E123" s="723"/>
      <c r="F123" s="723"/>
      <c r="G123" s="723"/>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310"/>
      <c r="AR123" s="310"/>
      <c r="AS123" s="310"/>
      <c r="AT123" s="310"/>
      <c r="AU123" s="310"/>
      <c r="AV123" s="310"/>
      <c r="AW123" s="310"/>
      <c r="AX123" s="310"/>
      <c r="AY123" s="310"/>
      <c r="AZ123" s="310"/>
      <c r="BA123" s="310"/>
      <c r="BB123" s="310"/>
      <c r="BC123" s="310"/>
      <c r="BD123" s="310"/>
      <c r="BE123" s="310"/>
      <c r="BF123" s="310"/>
      <c r="BG123" s="310"/>
      <c r="BH123" s="310"/>
      <c r="BI123" s="310"/>
      <c r="BJ123" s="310"/>
      <c r="BK123" s="310"/>
      <c r="BL123" s="310"/>
      <c r="BM123" s="310"/>
      <c r="BN123" s="310"/>
      <c r="BO123" s="310"/>
      <c r="BP123" s="310"/>
      <c r="BQ123" s="310"/>
      <c r="BR123" s="310"/>
      <c r="BS123" s="310"/>
      <c r="BT123" s="310"/>
      <c r="BU123" s="310"/>
      <c r="BV123" s="310"/>
      <c r="BW123" s="310"/>
      <c r="BX123" s="310"/>
      <c r="BY123" s="310"/>
      <c r="BZ123" s="310"/>
      <c r="CA123" s="310"/>
      <c r="CB123" s="310"/>
      <c r="CC123" s="310"/>
      <c r="CD123" s="310"/>
      <c r="CE123" s="310"/>
      <c r="CF123" s="310"/>
      <c r="CG123" s="310"/>
      <c r="CH123" s="310"/>
      <c r="CI123" s="310"/>
      <c r="CJ123" s="310"/>
      <c r="CK123" s="310"/>
      <c r="CL123" s="310"/>
      <c r="CM123" s="310"/>
      <c r="CN123" s="310"/>
      <c r="CO123" s="310"/>
      <c r="CP123" s="310"/>
      <c r="CQ123" s="310"/>
      <c r="CR123" s="310"/>
      <c r="CS123" s="310"/>
      <c r="CT123" s="310"/>
      <c r="CU123" s="310"/>
      <c r="CV123" s="310"/>
      <c r="CW123" s="310"/>
      <c r="CX123" s="310"/>
      <c r="CY123" s="310"/>
      <c r="CZ123" s="310"/>
      <c r="DA123" s="310"/>
      <c r="DB123" s="310"/>
      <c r="DC123" s="310"/>
      <c r="DD123" s="310"/>
      <c r="DE123" s="310"/>
      <c r="DF123" s="310"/>
      <c r="DG123" s="310"/>
      <c r="DH123" s="310"/>
      <c r="DI123" s="310"/>
      <c r="DJ123" s="310"/>
      <c r="DK123" s="310"/>
      <c r="DL123" s="310"/>
      <c r="DM123" s="310"/>
      <c r="DN123" s="310"/>
      <c r="DO123" s="310"/>
      <c r="DP123" s="310"/>
      <c r="DQ123" s="310"/>
      <c r="DR123" s="310"/>
      <c r="DS123" s="310"/>
      <c r="DT123" s="310"/>
      <c r="DU123" s="310"/>
      <c r="DV123" s="310"/>
      <c r="DW123" s="310"/>
      <c r="DX123" s="310"/>
      <c r="DY123" s="12"/>
      <c r="EA123" s="64" t="str">
        <f>IF(CNGE_2026_M1_Secc1_Sub1!$D140="","",CNGE_2026_M1_Secc1_Sub1!$D140)</f>
        <v/>
      </c>
      <c r="EB123" s="470">
        <f t="shared" si="4"/>
        <v>0</v>
      </c>
      <c r="EC123" s="282">
        <f t="shared" si="5"/>
        <v>0</v>
      </c>
      <c r="ED123" s="283" t="str">
        <f>IF(EC123=0,"",
IF(SUM($EC$24:EC123)=1,EE123,
IF($EC$174&gt;SUM($EC$24:EC123),_xlfn.CONCAT(", ",EE123),
IF($EC$174=SUM($EC$24:EC123),_xlfn.CONCAT(" y ",EE123)))))</f>
        <v/>
      </c>
      <c r="EE123" s="471" t="s">
        <v>5319</v>
      </c>
      <c r="EF123" s="473">
        <f t="shared" si="6"/>
        <v>0</v>
      </c>
      <c r="EG123" s="293">
        <f t="shared" si="7"/>
        <v>0</v>
      </c>
      <c r="EH123" s="477" t="str">
        <f>IF(EG123=0,"",
IF(SUM($EG$24:EG123)=1,EI123,
IF($EG$174&gt;SUM($EG$24:EG123),_xlfn.CONCAT(", ",EI123),
IF($EG$174=SUM($EG$24:EG123),_xlfn.CONCAT(" y ",EI123)))))</f>
        <v/>
      </c>
      <c r="EI123" s="52" t="s">
        <v>5319</v>
      </c>
      <c r="EL123" s="13"/>
      <c r="EM123" s="514"/>
    </row>
    <row r="124" spans="1:143" ht="14.25" customHeight="1">
      <c r="A124" s="22"/>
      <c r="B124" s="11"/>
      <c r="C124" s="37" t="s">
        <v>5320</v>
      </c>
      <c r="D124" s="873" t="str">
        <f>IF(CNGE_2026_M1_Secc1_Sub6!$D161="","",CNGE_2026_M1_Secc1_Sub6!$D161)</f>
        <v/>
      </c>
      <c r="E124" s="723"/>
      <c r="F124" s="723"/>
      <c r="G124" s="723"/>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c r="BG124" s="310"/>
      <c r="BH124" s="310"/>
      <c r="BI124" s="310"/>
      <c r="BJ124" s="310"/>
      <c r="BK124" s="310"/>
      <c r="BL124" s="310"/>
      <c r="BM124" s="310"/>
      <c r="BN124" s="310"/>
      <c r="BO124" s="310"/>
      <c r="BP124" s="310"/>
      <c r="BQ124" s="310"/>
      <c r="BR124" s="310"/>
      <c r="BS124" s="310"/>
      <c r="BT124" s="310"/>
      <c r="BU124" s="310"/>
      <c r="BV124" s="310"/>
      <c r="BW124" s="310"/>
      <c r="BX124" s="310"/>
      <c r="BY124" s="310"/>
      <c r="BZ124" s="310"/>
      <c r="CA124" s="310"/>
      <c r="CB124" s="310"/>
      <c r="CC124" s="310"/>
      <c r="CD124" s="310"/>
      <c r="CE124" s="310"/>
      <c r="CF124" s="310"/>
      <c r="CG124" s="310"/>
      <c r="CH124" s="310"/>
      <c r="CI124" s="310"/>
      <c r="CJ124" s="310"/>
      <c r="CK124" s="310"/>
      <c r="CL124" s="310"/>
      <c r="CM124" s="310"/>
      <c r="CN124" s="310"/>
      <c r="CO124" s="310"/>
      <c r="CP124" s="310"/>
      <c r="CQ124" s="310"/>
      <c r="CR124" s="310"/>
      <c r="CS124" s="310"/>
      <c r="CT124" s="310"/>
      <c r="CU124" s="310"/>
      <c r="CV124" s="310"/>
      <c r="CW124" s="310"/>
      <c r="CX124" s="310"/>
      <c r="CY124" s="310"/>
      <c r="CZ124" s="310"/>
      <c r="DA124" s="310"/>
      <c r="DB124" s="310"/>
      <c r="DC124" s="310"/>
      <c r="DD124" s="310"/>
      <c r="DE124" s="310"/>
      <c r="DF124" s="310"/>
      <c r="DG124" s="310"/>
      <c r="DH124" s="310"/>
      <c r="DI124" s="310"/>
      <c r="DJ124" s="310"/>
      <c r="DK124" s="310"/>
      <c r="DL124" s="310"/>
      <c r="DM124" s="310"/>
      <c r="DN124" s="310"/>
      <c r="DO124" s="310"/>
      <c r="DP124" s="310"/>
      <c r="DQ124" s="310"/>
      <c r="DR124" s="310"/>
      <c r="DS124" s="310"/>
      <c r="DT124" s="310"/>
      <c r="DU124" s="310"/>
      <c r="DV124" s="310"/>
      <c r="DW124" s="310"/>
      <c r="DX124" s="310"/>
      <c r="DY124" s="12"/>
      <c r="EA124" s="64" t="str">
        <f>IF(CNGE_2026_M1_Secc1_Sub1!$D141="","",CNGE_2026_M1_Secc1_Sub1!$D141)</f>
        <v/>
      </c>
      <c r="EB124" s="470">
        <f t="shared" si="4"/>
        <v>0</v>
      </c>
      <c r="EC124" s="282">
        <f t="shared" si="5"/>
        <v>0</v>
      </c>
      <c r="ED124" s="283" t="str">
        <f>IF(EC124=0,"",
IF(SUM($EC$24:EC124)=1,EE124,
IF($EC$174&gt;SUM($EC$24:EC124),_xlfn.CONCAT(", ",EE124),
IF($EC$174=SUM($EC$24:EC124),_xlfn.CONCAT(" y ",EE124)))))</f>
        <v/>
      </c>
      <c r="EE124" s="471" t="s">
        <v>5321</v>
      </c>
      <c r="EF124" s="473">
        <f t="shared" si="6"/>
        <v>0</v>
      </c>
      <c r="EG124" s="293">
        <f t="shared" si="7"/>
        <v>0</v>
      </c>
      <c r="EH124" s="477" t="str">
        <f>IF(EG124=0,"",
IF(SUM($EG$24:EG124)=1,EI124,
IF($EG$174&gt;SUM($EG$24:EG124),_xlfn.CONCAT(", ",EI124),
IF($EG$174=SUM($EG$24:EG124),_xlfn.CONCAT(" y ",EI124)))))</f>
        <v/>
      </c>
      <c r="EI124" s="52" t="s">
        <v>5321</v>
      </c>
      <c r="EL124" s="13"/>
      <c r="EM124" s="514"/>
    </row>
    <row r="125" spans="1:143" ht="14.25" customHeight="1">
      <c r="A125" s="22"/>
      <c r="B125" s="11"/>
      <c r="C125" s="37" t="s">
        <v>5322</v>
      </c>
      <c r="D125" s="873" t="str">
        <f>IF(CNGE_2026_M1_Secc1_Sub6!$D162="","",CNGE_2026_M1_Secc1_Sub6!$D162)</f>
        <v/>
      </c>
      <c r="E125" s="723"/>
      <c r="F125" s="723"/>
      <c r="G125" s="723"/>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c r="AQ125" s="310"/>
      <c r="AR125" s="310"/>
      <c r="AS125" s="310"/>
      <c r="AT125" s="310"/>
      <c r="AU125" s="310"/>
      <c r="AV125" s="310"/>
      <c r="AW125" s="310"/>
      <c r="AX125" s="310"/>
      <c r="AY125" s="310"/>
      <c r="AZ125" s="310"/>
      <c r="BA125" s="310"/>
      <c r="BB125" s="310"/>
      <c r="BC125" s="310"/>
      <c r="BD125" s="310"/>
      <c r="BE125" s="310"/>
      <c r="BF125" s="310"/>
      <c r="BG125" s="310"/>
      <c r="BH125" s="310"/>
      <c r="BI125" s="310"/>
      <c r="BJ125" s="310"/>
      <c r="BK125" s="310"/>
      <c r="BL125" s="310"/>
      <c r="BM125" s="310"/>
      <c r="BN125" s="310"/>
      <c r="BO125" s="310"/>
      <c r="BP125" s="310"/>
      <c r="BQ125" s="310"/>
      <c r="BR125" s="310"/>
      <c r="BS125" s="310"/>
      <c r="BT125" s="310"/>
      <c r="BU125" s="310"/>
      <c r="BV125" s="310"/>
      <c r="BW125" s="310"/>
      <c r="BX125" s="310"/>
      <c r="BY125" s="310"/>
      <c r="BZ125" s="310"/>
      <c r="CA125" s="310"/>
      <c r="CB125" s="310"/>
      <c r="CC125" s="310"/>
      <c r="CD125" s="310"/>
      <c r="CE125" s="310"/>
      <c r="CF125" s="310"/>
      <c r="CG125" s="310"/>
      <c r="CH125" s="310"/>
      <c r="CI125" s="310"/>
      <c r="CJ125" s="310"/>
      <c r="CK125" s="310"/>
      <c r="CL125" s="310"/>
      <c r="CM125" s="310"/>
      <c r="CN125" s="310"/>
      <c r="CO125" s="310"/>
      <c r="CP125" s="310"/>
      <c r="CQ125" s="310"/>
      <c r="CR125" s="310"/>
      <c r="CS125" s="310"/>
      <c r="CT125" s="310"/>
      <c r="CU125" s="310"/>
      <c r="CV125" s="310"/>
      <c r="CW125" s="310"/>
      <c r="CX125" s="310"/>
      <c r="CY125" s="310"/>
      <c r="CZ125" s="310"/>
      <c r="DA125" s="310"/>
      <c r="DB125" s="310"/>
      <c r="DC125" s="310"/>
      <c r="DD125" s="310"/>
      <c r="DE125" s="310"/>
      <c r="DF125" s="310"/>
      <c r="DG125" s="310"/>
      <c r="DH125" s="310"/>
      <c r="DI125" s="310"/>
      <c r="DJ125" s="310"/>
      <c r="DK125" s="310"/>
      <c r="DL125" s="310"/>
      <c r="DM125" s="310"/>
      <c r="DN125" s="310"/>
      <c r="DO125" s="310"/>
      <c r="DP125" s="310"/>
      <c r="DQ125" s="310"/>
      <c r="DR125" s="310"/>
      <c r="DS125" s="310"/>
      <c r="DT125" s="310"/>
      <c r="DU125" s="310"/>
      <c r="DV125" s="310"/>
      <c r="DW125" s="310"/>
      <c r="DX125" s="310"/>
      <c r="DY125" s="12"/>
      <c r="EA125" s="64" t="str">
        <f>IF(CNGE_2026_M1_Secc1_Sub1!$D142="","",CNGE_2026_M1_Secc1_Sub1!$D142)</f>
        <v/>
      </c>
      <c r="EB125" s="470">
        <f t="shared" si="4"/>
        <v>0</v>
      </c>
      <c r="EC125" s="282">
        <f t="shared" si="5"/>
        <v>0</v>
      </c>
      <c r="ED125" s="283" t="str">
        <f>IF(EC125=0,"",
IF(SUM($EC$24:EC125)=1,EE125,
IF($EC$174&gt;SUM($EC$24:EC125),_xlfn.CONCAT(", ",EE125),
IF($EC$174=SUM($EC$24:EC125),_xlfn.CONCAT(" y ",EE125)))))</f>
        <v/>
      </c>
      <c r="EE125" s="471" t="s">
        <v>5323</v>
      </c>
      <c r="EF125" s="473">
        <f t="shared" si="6"/>
        <v>0</v>
      </c>
      <c r="EG125" s="293">
        <f t="shared" si="7"/>
        <v>0</v>
      </c>
      <c r="EH125" s="477" t="str">
        <f>IF(EG125=0,"",
IF(SUM($EG$24:EG125)=1,EI125,
IF($EG$174&gt;SUM($EG$24:EG125),_xlfn.CONCAT(", ",EI125),
IF($EG$174=SUM($EG$24:EG125),_xlfn.CONCAT(" y ",EI125)))))</f>
        <v/>
      </c>
      <c r="EI125" s="52" t="s">
        <v>5323</v>
      </c>
      <c r="EL125" s="13"/>
      <c r="EM125" s="514"/>
    </row>
    <row r="126" spans="1:143" ht="14.25" customHeight="1">
      <c r="A126" s="22"/>
      <c r="B126" s="11"/>
      <c r="C126" s="37" t="s">
        <v>5324</v>
      </c>
      <c r="D126" s="873" t="str">
        <f>IF(CNGE_2026_M1_Secc1_Sub6!$D163="","",CNGE_2026_M1_Secc1_Sub6!$D163)</f>
        <v/>
      </c>
      <c r="E126" s="723"/>
      <c r="F126" s="723"/>
      <c r="G126" s="723"/>
      <c r="H126" s="310"/>
      <c r="I126" s="310"/>
      <c r="J126" s="310"/>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c r="BG126" s="310"/>
      <c r="BH126" s="310"/>
      <c r="BI126" s="310"/>
      <c r="BJ126" s="310"/>
      <c r="BK126" s="310"/>
      <c r="BL126" s="310"/>
      <c r="BM126" s="310"/>
      <c r="BN126" s="310"/>
      <c r="BO126" s="310"/>
      <c r="BP126" s="310"/>
      <c r="BQ126" s="310"/>
      <c r="BR126" s="310"/>
      <c r="BS126" s="310"/>
      <c r="BT126" s="310"/>
      <c r="BU126" s="310"/>
      <c r="BV126" s="310"/>
      <c r="BW126" s="310"/>
      <c r="BX126" s="310"/>
      <c r="BY126" s="310"/>
      <c r="BZ126" s="310"/>
      <c r="CA126" s="310"/>
      <c r="CB126" s="310"/>
      <c r="CC126" s="310"/>
      <c r="CD126" s="310"/>
      <c r="CE126" s="310"/>
      <c r="CF126" s="310"/>
      <c r="CG126" s="310"/>
      <c r="CH126" s="310"/>
      <c r="CI126" s="310"/>
      <c r="CJ126" s="310"/>
      <c r="CK126" s="310"/>
      <c r="CL126" s="310"/>
      <c r="CM126" s="310"/>
      <c r="CN126" s="310"/>
      <c r="CO126" s="310"/>
      <c r="CP126" s="310"/>
      <c r="CQ126" s="310"/>
      <c r="CR126" s="310"/>
      <c r="CS126" s="310"/>
      <c r="CT126" s="310"/>
      <c r="CU126" s="310"/>
      <c r="CV126" s="310"/>
      <c r="CW126" s="310"/>
      <c r="CX126" s="310"/>
      <c r="CY126" s="310"/>
      <c r="CZ126" s="310"/>
      <c r="DA126" s="310"/>
      <c r="DB126" s="310"/>
      <c r="DC126" s="310"/>
      <c r="DD126" s="310"/>
      <c r="DE126" s="310"/>
      <c r="DF126" s="310"/>
      <c r="DG126" s="310"/>
      <c r="DH126" s="310"/>
      <c r="DI126" s="310"/>
      <c r="DJ126" s="310"/>
      <c r="DK126" s="310"/>
      <c r="DL126" s="310"/>
      <c r="DM126" s="310"/>
      <c r="DN126" s="310"/>
      <c r="DO126" s="310"/>
      <c r="DP126" s="310"/>
      <c r="DQ126" s="310"/>
      <c r="DR126" s="310"/>
      <c r="DS126" s="310"/>
      <c r="DT126" s="310"/>
      <c r="DU126" s="310"/>
      <c r="DV126" s="310"/>
      <c r="DW126" s="310"/>
      <c r="DX126" s="310"/>
      <c r="DY126" s="12"/>
      <c r="EA126" s="64" t="str">
        <f>IF(CNGE_2026_M1_Secc1_Sub1!$D143="","",CNGE_2026_M1_Secc1_Sub1!$D143)</f>
        <v/>
      </c>
      <c r="EB126" s="470">
        <f t="shared" si="4"/>
        <v>0</v>
      </c>
      <c r="EC126" s="282">
        <f t="shared" si="5"/>
        <v>0</v>
      </c>
      <c r="ED126" s="283" t="str">
        <f>IF(EC126=0,"",
IF(SUM($EC$24:EC126)=1,EE126,
IF($EC$174&gt;SUM($EC$24:EC126),_xlfn.CONCAT(", ",EE126),
IF($EC$174=SUM($EC$24:EC126),_xlfn.CONCAT(" y ",EE126)))))</f>
        <v/>
      </c>
      <c r="EE126" s="471" t="s">
        <v>5325</v>
      </c>
      <c r="EF126" s="473">
        <f t="shared" si="6"/>
        <v>0</v>
      </c>
      <c r="EG126" s="293">
        <f t="shared" si="7"/>
        <v>0</v>
      </c>
      <c r="EH126" s="477" t="str">
        <f>IF(EG126=0,"",
IF(SUM($EG$24:EG126)=1,EI126,
IF($EG$174&gt;SUM($EG$24:EG126),_xlfn.CONCAT(", ",EI126),
IF($EG$174=SUM($EG$24:EG126),_xlfn.CONCAT(" y ",EI126)))))</f>
        <v/>
      </c>
      <c r="EI126" s="52" t="s">
        <v>5325</v>
      </c>
      <c r="EL126" s="13"/>
      <c r="EM126" s="514"/>
    </row>
    <row r="127" spans="1:143" ht="14.25" customHeight="1">
      <c r="A127" s="22"/>
      <c r="B127" s="11"/>
      <c r="C127" s="37" t="s">
        <v>5326</v>
      </c>
      <c r="D127" s="873" t="str">
        <f>IF(CNGE_2026_M1_Secc1_Sub6!$D164="","",CNGE_2026_M1_Secc1_Sub6!$D164)</f>
        <v/>
      </c>
      <c r="E127" s="723"/>
      <c r="F127" s="723"/>
      <c r="G127" s="723"/>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0"/>
      <c r="AS127" s="310"/>
      <c r="AT127" s="310"/>
      <c r="AU127" s="310"/>
      <c r="AV127" s="310"/>
      <c r="AW127" s="310"/>
      <c r="AX127" s="310"/>
      <c r="AY127" s="310"/>
      <c r="AZ127" s="310"/>
      <c r="BA127" s="310"/>
      <c r="BB127" s="310"/>
      <c r="BC127" s="310"/>
      <c r="BD127" s="310"/>
      <c r="BE127" s="310"/>
      <c r="BF127" s="310"/>
      <c r="BG127" s="310"/>
      <c r="BH127" s="310"/>
      <c r="BI127" s="310"/>
      <c r="BJ127" s="310"/>
      <c r="BK127" s="310"/>
      <c r="BL127" s="310"/>
      <c r="BM127" s="310"/>
      <c r="BN127" s="310"/>
      <c r="BO127" s="310"/>
      <c r="BP127" s="310"/>
      <c r="BQ127" s="310"/>
      <c r="BR127" s="310"/>
      <c r="BS127" s="310"/>
      <c r="BT127" s="310"/>
      <c r="BU127" s="310"/>
      <c r="BV127" s="310"/>
      <c r="BW127" s="310"/>
      <c r="BX127" s="310"/>
      <c r="BY127" s="310"/>
      <c r="BZ127" s="310"/>
      <c r="CA127" s="310"/>
      <c r="CB127" s="310"/>
      <c r="CC127" s="310"/>
      <c r="CD127" s="310"/>
      <c r="CE127" s="310"/>
      <c r="CF127" s="310"/>
      <c r="CG127" s="310"/>
      <c r="CH127" s="310"/>
      <c r="CI127" s="310"/>
      <c r="CJ127" s="310"/>
      <c r="CK127" s="310"/>
      <c r="CL127" s="310"/>
      <c r="CM127" s="310"/>
      <c r="CN127" s="310"/>
      <c r="CO127" s="310"/>
      <c r="CP127" s="310"/>
      <c r="CQ127" s="310"/>
      <c r="CR127" s="310"/>
      <c r="CS127" s="310"/>
      <c r="CT127" s="310"/>
      <c r="CU127" s="310"/>
      <c r="CV127" s="310"/>
      <c r="CW127" s="310"/>
      <c r="CX127" s="310"/>
      <c r="CY127" s="310"/>
      <c r="CZ127" s="310"/>
      <c r="DA127" s="310"/>
      <c r="DB127" s="310"/>
      <c r="DC127" s="310"/>
      <c r="DD127" s="310"/>
      <c r="DE127" s="310"/>
      <c r="DF127" s="310"/>
      <c r="DG127" s="310"/>
      <c r="DH127" s="310"/>
      <c r="DI127" s="310"/>
      <c r="DJ127" s="310"/>
      <c r="DK127" s="310"/>
      <c r="DL127" s="310"/>
      <c r="DM127" s="310"/>
      <c r="DN127" s="310"/>
      <c r="DO127" s="310"/>
      <c r="DP127" s="310"/>
      <c r="DQ127" s="310"/>
      <c r="DR127" s="310"/>
      <c r="DS127" s="310"/>
      <c r="DT127" s="310"/>
      <c r="DU127" s="310"/>
      <c r="DV127" s="310"/>
      <c r="DW127" s="310"/>
      <c r="DX127" s="310"/>
      <c r="DY127" s="12"/>
      <c r="EA127" s="64" t="str">
        <f>IF(CNGE_2026_M1_Secc1_Sub1!$D144="","",CNGE_2026_M1_Secc1_Sub1!$D144)</f>
        <v/>
      </c>
      <c r="EB127" s="470">
        <f t="shared" si="4"/>
        <v>0</v>
      </c>
      <c r="EC127" s="282">
        <f t="shared" si="5"/>
        <v>0</v>
      </c>
      <c r="ED127" s="283" t="str">
        <f>IF(EC127=0,"",
IF(SUM($EC$24:EC127)=1,EE127,
IF($EC$174&gt;SUM($EC$24:EC127),_xlfn.CONCAT(", ",EE127),
IF($EC$174=SUM($EC$24:EC127),_xlfn.CONCAT(" y ",EE127)))))</f>
        <v/>
      </c>
      <c r="EE127" s="471" t="s">
        <v>5327</v>
      </c>
      <c r="EF127" s="473">
        <f t="shared" si="6"/>
        <v>0</v>
      </c>
      <c r="EG127" s="293">
        <f t="shared" si="7"/>
        <v>0</v>
      </c>
      <c r="EH127" s="477" t="str">
        <f>IF(EG127=0,"",
IF(SUM($EG$24:EG127)=1,EI127,
IF($EG$174&gt;SUM($EG$24:EG127),_xlfn.CONCAT(", ",EI127),
IF($EG$174=SUM($EG$24:EG127),_xlfn.CONCAT(" y ",EI127)))))</f>
        <v/>
      </c>
      <c r="EI127" s="52" t="s">
        <v>5327</v>
      </c>
      <c r="EL127" s="13"/>
      <c r="EM127" s="514"/>
    </row>
    <row r="128" spans="1:143" ht="14.25" customHeight="1">
      <c r="A128" s="22"/>
      <c r="B128" s="11"/>
      <c r="C128" s="37" t="s">
        <v>5328</v>
      </c>
      <c r="D128" s="873" t="str">
        <f>IF(CNGE_2026_M1_Secc1_Sub6!$D165="","",CNGE_2026_M1_Secc1_Sub6!$D165)</f>
        <v/>
      </c>
      <c r="E128" s="723"/>
      <c r="F128" s="723"/>
      <c r="G128" s="723"/>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10"/>
      <c r="AP128" s="310"/>
      <c r="AQ128" s="310"/>
      <c r="AR128" s="310"/>
      <c r="AS128" s="310"/>
      <c r="AT128" s="310"/>
      <c r="AU128" s="310"/>
      <c r="AV128" s="310"/>
      <c r="AW128" s="310"/>
      <c r="AX128" s="310"/>
      <c r="AY128" s="310"/>
      <c r="AZ128" s="310"/>
      <c r="BA128" s="310"/>
      <c r="BB128" s="310"/>
      <c r="BC128" s="310"/>
      <c r="BD128" s="310"/>
      <c r="BE128" s="310"/>
      <c r="BF128" s="310"/>
      <c r="BG128" s="310"/>
      <c r="BH128" s="310"/>
      <c r="BI128" s="310"/>
      <c r="BJ128" s="310"/>
      <c r="BK128" s="310"/>
      <c r="BL128" s="310"/>
      <c r="BM128" s="310"/>
      <c r="BN128" s="310"/>
      <c r="BO128" s="310"/>
      <c r="BP128" s="310"/>
      <c r="BQ128" s="310"/>
      <c r="BR128" s="310"/>
      <c r="BS128" s="310"/>
      <c r="BT128" s="310"/>
      <c r="BU128" s="310"/>
      <c r="BV128" s="310"/>
      <c r="BW128" s="310"/>
      <c r="BX128" s="310"/>
      <c r="BY128" s="310"/>
      <c r="BZ128" s="310"/>
      <c r="CA128" s="310"/>
      <c r="CB128" s="310"/>
      <c r="CC128" s="310"/>
      <c r="CD128" s="310"/>
      <c r="CE128" s="310"/>
      <c r="CF128" s="310"/>
      <c r="CG128" s="310"/>
      <c r="CH128" s="310"/>
      <c r="CI128" s="310"/>
      <c r="CJ128" s="310"/>
      <c r="CK128" s="310"/>
      <c r="CL128" s="310"/>
      <c r="CM128" s="310"/>
      <c r="CN128" s="310"/>
      <c r="CO128" s="310"/>
      <c r="CP128" s="310"/>
      <c r="CQ128" s="310"/>
      <c r="CR128" s="310"/>
      <c r="CS128" s="310"/>
      <c r="CT128" s="310"/>
      <c r="CU128" s="310"/>
      <c r="CV128" s="310"/>
      <c r="CW128" s="310"/>
      <c r="CX128" s="310"/>
      <c r="CY128" s="310"/>
      <c r="CZ128" s="310"/>
      <c r="DA128" s="310"/>
      <c r="DB128" s="310"/>
      <c r="DC128" s="310"/>
      <c r="DD128" s="310"/>
      <c r="DE128" s="310"/>
      <c r="DF128" s="310"/>
      <c r="DG128" s="310"/>
      <c r="DH128" s="310"/>
      <c r="DI128" s="310"/>
      <c r="DJ128" s="310"/>
      <c r="DK128" s="310"/>
      <c r="DL128" s="310"/>
      <c r="DM128" s="310"/>
      <c r="DN128" s="310"/>
      <c r="DO128" s="310"/>
      <c r="DP128" s="310"/>
      <c r="DQ128" s="310"/>
      <c r="DR128" s="310"/>
      <c r="DS128" s="310"/>
      <c r="DT128" s="310"/>
      <c r="DU128" s="310"/>
      <c r="DV128" s="310"/>
      <c r="DW128" s="310"/>
      <c r="DX128" s="310"/>
      <c r="DY128" s="12"/>
      <c r="EA128" s="64" t="str">
        <f>IF(CNGE_2026_M1_Secc1_Sub1!$D145="","",CNGE_2026_M1_Secc1_Sub1!$D145)</f>
        <v/>
      </c>
      <c r="EB128" s="470">
        <f t="shared" si="4"/>
        <v>0</v>
      </c>
      <c r="EC128" s="282">
        <f t="shared" si="5"/>
        <v>0</v>
      </c>
      <c r="ED128" s="283" t="str">
        <f>IF(EC128=0,"",
IF(SUM($EC$24:EC128)=1,EE128,
IF($EC$174&gt;SUM($EC$24:EC128),_xlfn.CONCAT(", ",EE128),
IF($EC$174=SUM($EC$24:EC128),_xlfn.CONCAT(" y ",EE128)))))</f>
        <v/>
      </c>
      <c r="EE128" s="471" t="s">
        <v>5329</v>
      </c>
      <c r="EF128" s="473">
        <f t="shared" si="6"/>
        <v>0</v>
      </c>
      <c r="EG128" s="293">
        <f t="shared" si="7"/>
        <v>0</v>
      </c>
      <c r="EH128" s="477" t="str">
        <f>IF(EG128=0,"",
IF(SUM($EG$24:EG128)=1,EI128,
IF($EG$174&gt;SUM($EG$24:EG128),_xlfn.CONCAT(", ",EI128),
IF($EG$174=SUM($EG$24:EG128),_xlfn.CONCAT(" y ",EI128)))))</f>
        <v/>
      </c>
      <c r="EI128" s="52" t="s">
        <v>5329</v>
      </c>
      <c r="EL128" s="13"/>
      <c r="EM128" s="514"/>
    </row>
    <row r="129" spans="1:143" ht="14.25" customHeight="1">
      <c r="A129" s="22"/>
      <c r="B129" s="11"/>
      <c r="C129" s="37" t="s">
        <v>5330</v>
      </c>
      <c r="D129" s="873" t="str">
        <f>IF(CNGE_2026_M1_Secc1_Sub6!$D166="","",CNGE_2026_M1_Secc1_Sub6!$D166)</f>
        <v/>
      </c>
      <c r="E129" s="723"/>
      <c r="F129" s="723"/>
      <c r="G129" s="723"/>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c r="BG129" s="310"/>
      <c r="BH129" s="310"/>
      <c r="BI129" s="310"/>
      <c r="BJ129" s="310"/>
      <c r="BK129" s="310"/>
      <c r="BL129" s="310"/>
      <c r="BM129" s="310"/>
      <c r="BN129" s="310"/>
      <c r="BO129" s="310"/>
      <c r="BP129" s="310"/>
      <c r="BQ129" s="310"/>
      <c r="BR129" s="310"/>
      <c r="BS129" s="310"/>
      <c r="BT129" s="310"/>
      <c r="BU129" s="310"/>
      <c r="BV129" s="310"/>
      <c r="BW129" s="310"/>
      <c r="BX129" s="310"/>
      <c r="BY129" s="310"/>
      <c r="BZ129" s="310"/>
      <c r="CA129" s="310"/>
      <c r="CB129" s="310"/>
      <c r="CC129" s="310"/>
      <c r="CD129" s="310"/>
      <c r="CE129" s="310"/>
      <c r="CF129" s="310"/>
      <c r="CG129" s="310"/>
      <c r="CH129" s="310"/>
      <c r="CI129" s="310"/>
      <c r="CJ129" s="310"/>
      <c r="CK129" s="310"/>
      <c r="CL129" s="310"/>
      <c r="CM129" s="310"/>
      <c r="CN129" s="310"/>
      <c r="CO129" s="310"/>
      <c r="CP129" s="310"/>
      <c r="CQ129" s="310"/>
      <c r="CR129" s="310"/>
      <c r="CS129" s="310"/>
      <c r="CT129" s="310"/>
      <c r="CU129" s="310"/>
      <c r="CV129" s="310"/>
      <c r="CW129" s="310"/>
      <c r="CX129" s="310"/>
      <c r="CY129" s="310"/>
      <c r="CZ129" s="310"/>
      <c r="DA129" s="310"/>
      <c r="DB129" s="310"/>
      <c r="DC129" s="310"/>
      <c r="DD129" s="310"/>
      <c r="DE129" s="310"/>
      <c r="DF129" s="310"/>
      <c r="DG129" s="310"/>
      <c r="DH129" s="310"/>
      <c r="DI129" s="310"/>
      <c r="DJ129" s="310"/>
      <c r="DK129" s="310"/>
      <c r="DL129" s="310"/>
      <c r="DM129" s="310"/>
      <c r="DN129" s="310"/>
      <c r="DO129" s="310"/>
      <c r="DP129" s="310"/>
      <c r="DQ129" s="310"/>
      <c r="DR129" s="310"/>
      <c r="DS129" s="310"/>
      <c r="DT129" s="310"/>
      <c r="DU129" s="310"/>
      <c r="DV129" s="310"/>
      <c r="DW129" s="310"/>
      <c r="DX129" s="310"/>
      <c r="DY129" s="12"/>
      <c r="EA129" s="64" t="str">
        <f>IF(CNGE_2026_M1_Secc1_Sub1!$D146="","",CNGE_2026_M1_Secc1_Sub1!$D146)</f>
        <v/>
      </c>
      <c r="EB129" s="470">
        <f t="shared" si="4"/>
        <v>0</v>
      </c>
      <c r="EC129" s="282">
        <f t="shared" si="5"/>
        <v>0</v>
      </c>
      <c r="ED129" s="283" t="str">
        <f>IF(EC129=0,"",
IF(SUM($EC$24:EC129)=1,EE129,
IF($EC$174&gt;SUM($EC$24:EC129),_xlfn.CONCAT(", ",EE129),
IF($EC$174=SUM($EC$24:EC129),_xlfn.CONCAT(" y ",EE129)))))</f>
        <v/>
      </c>
      <c r="EE129" s="471" t="s">
        <v>5331</v>
      </c>
      <c r="EF129" s="473">
        <f t="shared" si="6"/>
        <v>0</v>
      </c>
      <c r="EG129" s="293">
        <f t="shared" si="7"/>
        <v>0</v>
      </c>
      <c r="EH129" s="477" t="str">
        <f>IF(EG129=0,"",
IF(SUM($EG$24:EG129)=1,EI129,
IF($EG$174&gt;SUM($EG$24:EG129),_xlfn.CONCAT(", ",EI129),
IF($EG$174=SUM($EG$24:EG129),_xlfn.CONCAT(" y ",EI129)))))</f>
        <v/>
      </c>
      <c r="EI129" s="52" t="s">
        <v>5331</v>
      </c>
      <c r="EL129" s="13"/>
      <c r="EM129" s="514"/>
    </row>
    <row r="130" spans="1:143" ht="14.25" customHeight="1">
      <c r="A130" s="22"/>
      <c r="B130" s="11"/>
      <c r="C130" s="37" t="s">
        <v>5332</v>
      </c>
      <c r="D130" s="873" t="str">
        <f>IF(CNGE_2026_M1_Secc1_Sub6!$D167="","",CNGE_2026_M1_Secc1_Sub6!$D167)</f>
        <v/>
      </c>
      <c r="E130" s="723"/>
      <c r="F130" s="723"/>
      <c r="G130" s="723"/>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c r="BN130" s="310"/>
      <c r="BO130" s="310"/>
      <c r="BP130" s="310"/>
      <c r="BQ130" s="310"/>
      <c r="BR130" s="310"/>
      <c r="BS130" s="310"/>
      <c r="BT130" s="310"/>
      <c r="BU130" s="310"/>
      <c r="BV130" s="310"/>
      <c r="BW130" s="310"/>
      <c r="BX130" s="310"/>
      <c r="BY130" s="310"/>
      <c r="BZ130" s="310"/>
      <c r="CA130" s="310"/>
      <c r="CB130" s="310"/>
      <c r="CC130" s="310"/>
      <c r="CD130" s="310"/>
      <c r="CE130" s="310"/>
      <c r="CF130" s="310"/>
      <c r="CG130" s="310"/>
      <c r="CH130" s="310"/>
      <c r="CI130" s="310"/>
      <c r="CJ130" s="310"/>
      <c r="CK130" s="310"/>
      <c r="CL130" s="310"/>
      <c r="CM130" s="310"/>
      <c r="CN130" s="310"/>
      <c r="CO130" s="310"/>
      <c r="CP130" s="310"/>
      <c r="CQ130" s="310"/>
      <c r="CR130" s="310"/>
      <c r="CS130" s="310"/>
      <c r="CT130" s="310"/>
      <c r="CU130" s="310"/>
      <c r="CV130" s="310"/>
      <c r="CW130" s="310"/>
      <c r="CX130" s="310"/>
      <c r="CY130" s="310"/>
      <c r="CZ130" s="310"/>
      <c r="DA130" s="310"/>
      <c r="DB130" s="310"/>
      <c r="DC130" s="310"/>
      <c r="DD130" s="310"/>
      <c r="DE130" s="310"/>
      <c r="DF130" s="310"/>
      <c r="DG130" s="310"/>
      <c r="DH130" s="310"/>
      <c r="DI130" s="310"/>
      <c r="DJ130" s="310"/>
      <c r="DK130" s="310"/>
      <c r="DL130" s="310"/>
      <c r="DM130" s="310"/>
      <c r="DN130" s="310"/>
      <c r="DO130" s="310"/>
      <c r="DP130" s="310"/>
      <c r="DQ130" s="310"/>
      <c r="DR130" s="310"/>
      <c r="DS130" s="310"/>
      <c r="DT130" s="310"/>
      <c r="DU130" s="310"/>
      <c r="DV130" s="310"/>
      <c r="DW130" s="310"/>
      <c r="DX130" s="310"/>
      <c r="DY130" s="12"/>
      <c r="EA130" s="64" t="str">
        <f>IF(CNGE_2026_M1_Secc1_Sub1!$D147="","",CNGE_2026_M1_Secc1_Sub1!$D147)</f>
        <v/>
      </c>
      <c r="EB130" s="470">
        <f t="shared" si="4"/>
        <v>0</v>
      </c>
      <c r="EC130" s="282">
        <f t="shared" si="5"/>
        <v>0</v>
      </c>
      <c r="ED130" s="283" t="str">
        <f>IF(EC130=0,"",
IF(SUM($EC$24:EC130)=1,EE130,
IF($EC$174&gt;SUM($EC$24:EC130),_xlfn.CONCAT(", ",EE130),
IF($EC$174=SUM($EC$24:EC130),_xlfn.CONCAT(" y ",EE130)))))</f>
        <v/>
      </c>
      <c r="EE130" s="471" t="s">
        <v>5333</v>
      </c>
      <c r="EF130" s="473">
        <f t="shared" si="6"/>
        <v>0</v>
      </c>
      <c r="EG130" s="293">
        <f t="shared" si="7"/>
        <v>0</v>
      </c>
      <c r="EH130" s="477" t="str">
        <f>IF(EG130=0,"",
IF(SUM($EG$24:EG130)=1,EI130,
IF($EG$174&gt;SUM($EG$24:EG130),_xlfn.CONCAT(", ",EI130),
IF($EG$174=SUM($EG$24:EG130),_xlfn.CONCAT(" y ",EI130)))))</f>
        <v/>
      </c>
      <c r="EI130" s="52" t="s">
        <v>5333</v>
      </c>
      <c r="EL130" s="13"/>
      <c r="EM130" s="514"/>
    </row>
    <row r="131" spans="1:143" ht="14.25" customHeight="1">
      <c r="A131" s="22"/>
      <c r="B131" s="11"/>
      <c r="C131" s="37" t="s">
        <v>5334</v>
      </c>
      <c r="D131" s="873" t="str">
        <f>IF(CNGE_2026_M1_Secc1_Sub6!$D168="","",CNGE_2026_M1_Secc1_Sub6!$D168)</f>
        <v/>
      </c>
      <c r="E131" s="723"/>
      <c r="F131" s="723"/>
      <c r="G131" s="723"/>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W131" s="310"/>
      <c r="AX131" s="310"/>
      <c r="AY131" s="310"/>
      <c r="AZ131" s="310"/>
      <c r="BA131" s="310"/>
      <c r="BB131" s="310"/>
      <c r="BC131" s="310"/>
      <c r="BD131" s="310"/>
      <c r="BE131" s="310"/>
      <c r="BF131" s="310"/>
      <c r="BG131" s="310"/>
      <c r="BH131" s="310"/>
      <c r="BI131" s="310"/>
      <c r="BJ131" s="310"/>
      <c r="BK131" s="310"/>
      <c r="BL131" s="310"/>
      <c r="BM131" s="310"/>
      <c r="BN131" s="310"/>
      <c r="BO131" s="310"/>
      <c r="BP131" s="310"/>
      <c r="BQ131" s="310"/>
      <c r="BR131" s="310"/>
      <c r="BS131" s="310"/>
      <c r="BT131" s="310"/>
      <c r="BU131" s="310"/>
      <c r="BV131" s="310"/>
      <c r="BW131" s="310"/>
      <c r="BX131" s="310"/>
      <c r="BY131" s="310"/>
      <c r="BZ131" s="310"/>
      <c r="CA131" s="310"/>
      <c r="CB131" s="310"/>
      <c r="CC131" s="310"/>
      <c r="CD131" s="310"/>
      <c r="CE131" s="310"/>
      <c r="CF131" s="310"/>
      <c r="CG131" s="310"/>
      <c r="CH131" s="310"/>
      <c r="CI131" s="310"/>
      <c r="CJ131" s="310"/>
      <c r="CK131" s="310"/>
      <c r="CL131" s="310"/>
      <c r="CM131" s="310"/>
      <c r="CN131" s="310"/>
      <c r="CO131" s="310"/>
      <c r="CP131" s="310"/>
      <c r="CQ131" s="310"/>
      <c r="CR131" s="310"/>
      <c r="CS131" s="310"/>
      <c r="CT131" s="310"/>
      <c r="CU131" s="310"/>
      <c r="CV131" s="310"/>
      <c r="CW131" s="310"/>
      <c r="CX131" s="310"/>
      <c r="CY131" s="310"/>
      <c r="CZ131" s="310"/>
      <c r="DA131" s="310"/>
      <c r="DB131" s="310"/>
      <c r="DC131" s="310"/>
      <c r="DD131" s="310"/>
      <c r="DE131" s="310"/>
      <c r="DF131" s="310"/>
      <c r="DG131" s="310"/>
      <c r="DH131" s="310"/>
      <c r="DI131" s="310"/>
      <c r="DJ131" s="310"/>
      <c r="DK131" s="310"/>
      <c r="DL131" s="310"/>
      <c r="DM131" s="310"/>
      <c r="DN131" s="310"/>
      <c r="DO131" s="310"/>
      <c r="DP131" s="310"/>
      <c r="DQ131" s="310"/>
      <c r="DR131" s="310"/>
      <c r="DS131" s="310"/>
      <c r="DT131" s="310"/>
      <c r="DU131" s="310"/>
      <c r="DV131" s="310"/>
      <c r="DW131" s="310"/>
      <c r="DX131" s="310"/>
      <c r="DY131" s="12"/>
      <c r="EA131" s="64" t="str">
        <f>IF(CNGE_2026_M1_Secc1_Sub1!$D148="","",CNGE_2026_M1_Secc1_Sub1!$D148)</f>
        <v/>
      </c>
      <c r="EB131" s="470">
        <f t="shared" si="4"/>
        <v>0</v>
      </c>
      <c r="EC131" s="282">
        <f t="shared" si="5"/>
        <v>0</v>
      </c>
      <c r="ED131" s="283" t="str">
        <f>IF(EC131=0,"",
IF(SUM($EC$24:EC131)=1,EE131,
IF($EC$174&gt;SUM($EC$24:EC131),_xlfn.CONCAT(", ",EE131),
IF($EC$174=SUM($EC$24:EC131),_xlfn.CONCAT(" y ",EE131)))))</f>
        <v/>
      </c>
      <c r="EE131" s="471" t="s">
        <v>5335</v>
      </c>
      <c r="EF131" s="473">
        <f t="shared" si="6"/>
        <v>0</v>
      </c>
      <c r="EG131" s="293">
        <f t="shared" si="7"/>
        <v>0</v>
      </c>
      <c r="EH131" s="477" t="str">
        <f>IF(EG131=0,"",
IF(SUM($EG$24:EG131)=1,EI131,
IF($EG$174&gt;SUM($EG$24:EG131),_xlfn.CONCAT(", ",EI131),
IF($EG$174=SUM($EG$24:EG131),_xlfn.CONCAT(" y ",EI131)))))</f>
        <v/>
      </c>
      <c r="EI131" s="52" t="s">
        <v>5335</v>
      </c>
      <c r="EL131" s="13"/>
      <c r="EM131" s="514"/>
    </row>
    <row r="132" spans="1:143" ht="14.25" customHeight="1">
      <c r="A132" s="22"/>
      <c r="B132" s="11"/>
      <c r="C132" s="37" t="s">
        <v>5336</v>
      </c>
      <c r="D132" s="873" t="str">
        <f>IF(CNGE_2026_M1_Secc1_Sub6!$D169="","",CNGE_2026_M1_Secc1_Sub6!$D169)</f>
        <v/>
      </c>
      <c r="E132" s="723"/>
      <c r="F132" s="723"/>
      <c r="G132" s="723"/>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c r="BG132" s="310"/>
      <c r="BH132" s="310"/>
      <c r="BI132" s="310"/>
      <c r="BJ132" s="310"/>
      <c r="BK132" s="310"/>
      <c r="BL132" s="310"/>
      <c r="BM132" s="310"/>
      <c r="BN132" s="310"/>
      <c r="BO132" s="310"/>
      <c r="BP132" s="310"/>
      <c r="BQ132" s="310"/>
      <c r="BR132" s="310"/>
      <c r="BS132" s="310"/>
      <c r="BT132" s="310"/>
      <c r="BU132" s="310"/>
      <c r="BV132" s="310"/>
      <c r="BW132" s="310"/>
      <c r="BX132" s="310"/>
      <c r="BY132" s="310"/>
      <c r="BZ132" s="310"/>
      <c r="CA132" s="310"/>
      <c r="CB132" s="310"/>
      <c r="CC132" s="310"/>
      <c r="CD132" s="310"/>
      <c r="CE132" s="310"/>
      <c r="CF132" s="310"/>
      <c r="CG132" s="310"/>
      <c r="CH132" s="310"/>
      <c r="CI132" s="310"/>
      <c r="CJ132" s="310"/>
      <c r="CK132" s="310"/>
      <c r="CL132" s="310"/>
      <c r="CM132" s="310"/>
      <c r="CN132" s="310"/>
      <c r="CO132" s="310"/>
      <c r="CP132" s="310"/>
      <c r="CQ132" s="310"/>
      <c r="CR132" s="310"/>
      <c r="CS132" s="310"/>
      <c r="CT132" s="310"/>
      <c r="CU132" s="310"/>
      <c r="CV132" s="310"/>
      <c r="CW132" s="310"/>
      <c r="CX132" s="310"/>
      <c r="CY132" s="310"/>
      <c r="CZ132" s="310"/>
      <c r="DA132" s="310"/>
      <c r="DB132" s="310"/>
      <c r="DC132" s="310"/>
      <c r="DD132" s="310"/>
      <c r="DE132" s="310"/>
      <c r="DF132" s="310"/>
      <c r="DG132" s="310"/>
      <c r="DH132" s="310"/>
      <c r="DI132" s="310"/>
      <c r="DJ132" s="310"/>
      <c r="DK132" s="310"/>
      <c r="DL132" s="310"/>
      <c r="DM132" s="310"/>
      <c r="DN132" s="310"/>
      <c r="DO132" s="310"/>
      <c r="DP132" s="310"/>
      <c r="DQ132" s="310"/>
      <c r="DR132" s="310"/>
      <c r="DS132" s="310"/>
      <c r="DT132" s="310"/>
      <c r="DU132" s="310"/>
      <c r="DV132" s="310"/>
      <c r="DW132" s="310"/>
      <c r="DX132" s="310"/>
      <c r="DY132" s="12"/>
      <c r="EA132" s="64" t="str">
        <f>IF(CNGE_2026_M1_Secc1_Sub1!$D149="","",CNGE_2026_M1_Secc1_Sub1!$D149)</f>
        <v/>
      </c>
      <c r="EB132" s="470">
        <f t="shared" si="4"/>
        <v>0</v>
      </c>
      <c r="EC132" s="282">
        <f t="shared" si="5"/>
        <v>0</v>
      </c>
      <c r="ED132" s="283" t="str">
        <f>IF(EC132=0,"",
IF(SUM($EC$24:EC132)=1,EE132,
IF($EC$174&gt;SUM($EC$24:EC132),_xlfn.CONCAT(", ",EE132),
IF($EC$174=SUM($EC$24:EC132),_xlfn.CONCAT(" y ",EE132)))))</f>
        <v/>
      </c>
      <c r="EE132" s="471" t="s">
        <v>5337</v>
      </c>
      <c r="EF132" s="473">
        <f t="shared" si="6"/>
        <v>0</v>
      </c>
      <c r="EG132" s="293">
        <f t="shared" si="7"/>
        <v>0</v>
      </c>
      <c r="EH132" s="477" t="str">
        <f>IF(EG132=0,"",
IF(SUM($EG$24:EG132)=1,EI132,
IF($EG$174&gt;SUM($EG$24:EG132),_xlfn.CONCAT(", ",EI132),
IF($EG$174=SUM($EG$24:EG132),_xlfn.CONCAT(" y ",EI132)))))</f>
        <v/>
      </c>
      <c r="EI132" s="52" t="s">
        <v>5337</v>
      </c>
      <c r="EL132" s="13"/>
      <c r="EM132" s="514"/>
    </row>
    <row r="133" spans="1:143" ht="14.25" customHeight="1">
      <c r="A133" s="22"/>
      <c r="B133" s="11"/>
      <c r="C133" s="37" t="s">
        <v>5338</v>
      </c>
      <c r="D133" s="873" t="str">
        <f>IF(CNGE_2026_M1_Secc1_Sub6!$D170="","",CNGE_2026_M1_Secc1_Sub6!$D170)</f>
        <v/>
      </c>
      <c r="E133" s="723"/>
      <c r="F133" s="723"/>
      <c r="G133" s="723"/>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310"/>
      <c r="AE133" s="310"/>
      <c r="AF133" s="310"/>
      <c r="AG133" s="310"/>
      <c r="AH133" s="310"/>
      <c r="AI133" s="310"/>
      <c r="AJ133" s="310"/>
      <c r="AK133" s="310"/>
      <c r="AL133" s="310"/>
      <c r="AM133" s="310"/>
      <c r="AN133" s="310"/>
      <c r="AO133" s="310"/>
      <c r="AP133" s="310"/>
      <c r="AQ133" s="310"/>
      <c r="AR133" s="310"/>
      <c r="AS133" s="310"/>
      <c r="AT133" s="310"/>
      <c r="AU133" s="310"/>
      <c r="AV133" s="310"/>
      <c r="AW133" s="310"/>
      <c r="AX133" s="310"/>
      <c r="AY133" s="310"/>
      <c r="AZ133" s="310"/>
      <c r="BA133" s="310"/>
      <c r="BB133" s="310"/>
      <c r="BC133" s="310"/>
      <c r="BD133" s="310"/>
      <c r="BE133" s="310"/>
      <c r="BF133" s="310"/>
      <c r="BG133" s="310"/>
      <c r="BH133" s="310"/>
      <c r="BI133" s="310"/>
      <c r="BJ133" s="310"/>
      <c r="BK133" s="310"/>
      <c r="BL133" s="310"/>
      <c r="BM133" s="310"/>
      <c r="BN133" s="310"/>
      <c r="BO133" s="310"/>
      <c r="BP133" s="310"/>
      <c r="BQ133" s="310"/>
      <c r="BR133" s="310"/>
      <c r="BS133" s="310"/>
      <c r="BT133" s="310"/>
      <c r="BU133" s="310"/>
      <c r="BV133" s="310"/>
      <c r="BW133" s="310"/>
      <c r="BX133" s="310"/>
      <c r="BY133" s="310"/>
      <c r="BZ133" s="310"/>
      <c r="CA133" s="310"/>
      <c r="CB133" s="310"/>
      <c r="CC133" s="310"/>
      <c r="CD133" s="310"/>
      <c r="CE133" s="310"/>
      <c r="CF133" s="310"/>
      <c r="CG133" s="310"/>
      <c r="CH133" s="310"/>
      <c r="CI133" s="310"/>
      <c r="CJ133" s="310"/>
      <c r="CK133" s="310"/>
      <c r="CL133" s="310"/>
      <c r="CM133" s="310"/>
      <c r="CN133" s="310"/>
      <c r="CO133" s="310"/>
      <c r="CP133" s="310"/>
      <c r="CQ133" s="310"/>
      <c r="CR133" s="310"/>
      <c r="CS133" s="310"/>
      <c r="CT133" s="310"/>
      <c r="CU133" s="310"/>
      <c r="CV133" s="310"/>
      <c r="CW133" s="310"/>
      <c r="CX133" s="310"/>
      <c r="CY133" s="310"/>
      <c r="CZ133" s="310"/>
      <c r="DA133" s="310"/>
      <c r="DB133" s="310"/>
      <c r="DC133" s="310"/>
      <c r="DD133" s="310"/>
      <c r="DE133" s="310"/>
      <c r="DF133" s="310"/>
      <c r="DG133" s="310"/>
      <c r="DH133" s="310"/>
      <c r="DI133" s="310"/>
      <c r="DJ133" s="310"/>
      <c r="DK133" s="310"/>
      <c r="DL133" s="310"/>
      <c r="DM133" s="310"/>
      <c r="DN133" s="310"/>
      <c r="DO133" s="310"/>
      <c r="DP133" s="310"/>
      <c r="DQ133" s="310"/>
      <c r="DR133" s="310"/>
      <c r="DS133" s="310"/>
      <c r="DT133" s="310"/>
      <c r="DU133" s="310"/>
      <c r="DV133" s="310"/>
      <c r="DW133" s="310"/>
      <c r="DX133" s="310"/>
      <c r="DY133" s="12"/>
      <c r="EA133" s="64" t="str">
        <f>IF(CNGE_2026_M1_Secc1_Sub1!$D150="","",CNGE_2026_M1_Secc1_Sub1!$D150)</f>
        <v/>
      </c>
      <c r="EB133" s="470">
        <f t="shared" si="4"/>
        <v>0</v>
      </c>
      <c r="EC133" s="282">
        <f t="shared" si="5"/>
        <v>0</v>
      </c>
      <c r="ED133" s="283" t="str">
        <f>IF(EC133=0,"",
IF(SUM($EC$24:EC133)=1,EE133,
IF($EC$174&gt;SUM($EC$24:EC133),_xlfn.CONCAT(", ",EE133),
IF($EC$174=SUM($EC$24:EC133),_xlfn.CONCAT(" y ",EE133)))))</f>
        <v/>
      </c>
      <c r="EE133" s="471" t="s">
        <v>5339</v>
      </c>
      <c r="EF133" s="473">
        <f t="shared" si="6"/>
        <v>0</v>
      </c>
      <c r="EG133" s="293">
        <f t="shared" si="7"/>
        <v>0</v>
      </c>
      <c r="EH133" s="477" t="str">
        <f>IF(EG133=0,"",
IF(SUM($EG$24:EG133)=1,EI133,
IF($EG$174&gt;SUM($EG$24:EG133),_xlfn.CONCAT(", ",EI133),
IF($EG$174=SUM($EG$24:EG133),_xlfn.CONCAT(" y ",EI133)))))</f>
        <v/>
      </c>
      <c r="EI133" s="52" t="s">
        <v>5339</v>
      </c>
      <c r="EL133" s="13"/>
      <c r="EM133" s="514"/>
    </row>
    <row r="134" spans="1:143" ht="14.25" customHeight="1">
      <c r="A134" s="22"/>
      <c r="B134" s="11"/>
      <c r="C134" s="37" t="s">
        <v>5340</v>
      </c>
      <c r="D134" s="873" t="str">
        <f>IF(CNGE_2026_M1_Secc1_Sub6!$D171="","",CNGE_2026_M1_Secc1_Sub6!$D171)</f>
        <v/>
      </c>
      <c r="E134" s="723"/>
      <c r="F134" s="723"/>
      <c r="G134" s="723"/>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c r="BG134" s="310"/>
      <c r="BH134" s="310"/>
      <c r="BI134" s="310"/>
      <c r="BJ134" s="310"/>
      <c r="BK134" s="310"/>
      <c r="BL134" s="310"/>
      <c r="BM134" s="310"/>
      <c r="BN134" s="310"/>
      <c r="BO134" s="310"/>
      <c r="BP134" s="310"/>
      <c r="BQ134" s="310"/>
      <c r="BR134" s="310"/>
      <c r="BS134" s="310"/>
      <c r="BT134" s="310"/>
      <c r="BU134" s="310"/>
      <c r="BV134" s="310"/>
      <c r="BW134" s="310"/>
      <c r="BX134" s="310"/>
      <c r="BY134" s="310"/>
      <c r="BZ134" s="310"/>
      <c r="CA134" s="310"/>
      <c r="CB134" s="310"/>
      <c r="CC134" s="310"/>
      <c r="CD134" s="310"/>
      <c r="CE134" s="310"/>
      <c r="CF134" s="310"/>
      <c r="CG134" s="310"/>
      <c r="CH134" s="310"/>
      <c r="CI134" s="310"/>
      <c r="CJ134" s="310"/>
      <c r="CK134" s="310"/>
      <c r="CL134" s="310"/>
      <c r="CM134" s="310"/>
      <c r="CN134" s="310"/>
      <c r="CO134" s="310"/>
      <c r="CP134" s="310"/>
      <c r="CQ134" s="310"/>
      <c r="CR134" s="310"/>
      <c r="CS134" s="310"/>
      <c r="CT134" s="310"/>
      <c r="CU134" s="310"/>
      <c r="CV134" s="310"/>
      <c r="CW134" s="310"/>
      <c r="CX134" s="310"/>
      <c r="CY134" s="310"/>
      <c r="CZ134" s="310"/>
      <c r="DA134" s="310"/>
      <c r="DB134" s="310"/>
      <c r="DC134" s="310"/>
      <c r="DD134" s="310"/>
      <c r="DE134" s="310"/>
      <c r="DF134" s="310"/>
      <c r="DG134" s="310"/>
      <c r="DH134" s="310"/>
      <c r="DI134" s="310"/>
      <c r="DJ134" s="310"/>
      <c r="DK134" s="310"/>
      <c r="DL134" s="310"/>
      <c r="DM134" s="310"/>
      <c r="DN134" s="310"/>
      <c r="DO134" s="310"/>
      <c r="DP134" s="310"/>
      <c r="DQ134" s="310"/>
      <c r="DR134" s="310"/>
      <c r="DS134" s="310"/>
      <c r="DT134" s="310"/>
      <c r="DU134" s="310"/>
      <c r="DV134" s="310"/>
      <c r="DW134" s="310"/>
      <c r="DX134" s="310"/>
      <c r="DY134" s="12"/>
      <c r="EA134" s="64" t="str">
        <f>IF(CNGE_2026_M1_Secc1_Sub1!$D151="","",CNGE_2026_M1_Secc1_Sub1!$D151)</f>
        <v/>
      </c>
      <c r="EB134" s="470">
        <f t="shared" si="4"/>
        <v>0</v>
      </c>
      <c r="EC134" s="282">
        <f t="shared" si="5"/>
        <v>0</v>
      </c>
      <c r="ED134" s="283" t="str">
        <f>IF(EC134=0,"",
IF(SUM($EC$24:EC134)=1,EE134,
IF($EC$174&gt;SUM($EC$24:EC134),_xlfn.CONCAT(", ",EE134),
IF($EC$174=SUM($EC$24:EC134),_xlfn.CONCAT(" y ",EE134)))))</f>
        <v/>
      </c>
      <c r="EE134" s="471" t="s">
        <v>5341</v>
      </c>
      <c r="EF134" s="473">
        <f t="shared" si="6"/>
        <v>0</v>
      </c>
      <c r="EG134" s="293">
        <f t="shared" si="7"/>
        <v>0</v>
      </c>
      <c r="EH134" s="477" t="str">
        <f>IF(EG134=0,"",
IF(SUM($EG$24:EG134)=1,EI134,
IF($EG$174&gt;SUM($EG$24:EG134),_xlfn.CONCAT(", ",EI134),
IF($EG$174=SUM($EG$24:EG134),_xlfn.CONCAT(" y ",EI134)))))</f>
        <v/>
      </c>
      <c r="EI134" s="52" t="s">
        <v>5341</v>
      </c>
      <c r="EL134" s="13"/>
      <c r="EM134" s="514"/>
    </row>
    <row r="135" spans="1:143" ht="14.25" customHeight="1">
      <c r="A135" s="22"/>
      <c r="B135" s="11"/>
      <c r="C135" s="37" t="s">
        <v>5342</v>
      </c>
      <c r="D135" s="873" t="str">
        <f>IF(CNGE_2026_M1_Secc1_Sub6!$D172="","",CNGE_2026_M1_Secc1_Sub6!$D172)</f>
        <v/>
      </c>
      <c r="E135" s="723"/>
      <c r="F135" s="723"/>
      <c r="G135" s="723"/>
      <c r="H135" s="310"/>
      <c r="I135" s="310"/>
      <c r="J135" s="310"/>
      <c r="K135" s="310"/>
      <c r="L135" s="310"/>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c r="BN135" s="310"/>
      <c r="BO135" s="310"/>
      <c r="BP135" s="310"/>
      <c r="BQ135" s="310"/>
      <c r="BR135" s="310"/>
      <c r="BS135" s="310"/>
      <c r="BT135" s="310"/>
      <c r="BU135" s="310"/>
      <c r="BV135" s="310"/>
      <c r="BW135" s="310"/>
      <c r="BX135" s="310"/>
      <c r="BY135" s="310"/>
      <c r="BZ135" s="310"/>
      <c r="CA135" s="310"/>
      <c r="CB135" s="310"/>
      <c r="CC135" s="310"/>
      <c r="CD135" s="310"/>
      <c r="CE135" s="310"/>
      <c r="CF135" s="310"/>
      <c r="CG135" s="310"/>
      <c r="CH135" s="310"/>
      <c r="CI135" s="310"/>
      <c r="CJ135" s="310"/>
      <c r="CK135" s="310"/>
      <c r="CL135" s="310"/>
      <c r="CM135" s="310"/>
      <c r="CN135" s="310"/>
      <c r="CO135" s="310"/>
      <c r="CP135" s="310"/>
      <c r="CQ135" s="310"/>
      <c r="CR135" s="310"/>
      <c r="CS135" s="310"/>
      <c r="CT135" s="310"/>
      <c r="CU135" s="310"/>
      <c r="CV135" s="310"/>
      <c r="CW135" s="310"/>
      <c r="CX135" s="310"/>
      <c r="CY135" s="310"/>
      <c r="CZ135" s="310"/>
      <c r="DA135" s="310"/>
      <c r="DB135" s="310"/>
      <c r="DC135" s="310"/>
      <c r="DD135" s="310"/>
      <c r="DE135" s="310"/>
      <c r="DF135" s="310"/>
      <c r="DG135" s="310"/>
      <c r="DH135" s="310"/>
      <c r="DI135" s="310"/>
      <c r="DJ135" s="310"/>
      <c r="DK135" s="310"/>
      <c r="DL135" s="310"/>
      <c r="DM135" s="310"/>
      <c r="DN135" s="310"/>
      <c r="DO135" s="310"/>
      <c r="DP135" s="310"/>
      <c r="DQ135" s="310"/>
      <c r="DR135" s="310"/>
      <c r="DS135" s="310"/>
      <c r="DT135" s="310"/>
      <c r="DU135" s="310"/>
      <c r="DV135" s="310"/>
      <c r="DW135" s="310"/>
      <c r="DX135" s="310"/>
      <c r="DY135" s="12"/>
      <c r="EA135" s="64" t="str">
        <f>IF(CNGE_2026_M1_Secc1_Sub1!$D152="","",CNGE_2026_M1_Secc1_Sub1!$D152)</f>
        <v/>
      </c>
      <c r="EB135" s="470">
        <f t="shared" si="4"/>
        <v>0</v>
      </c>
      <c r="EC135" s="282">
        <f t="shared" si="5"/>
        <v>0</v>
      </c>
      <c r="ED135" s="283" t="str">
        <f>IF(EC135=0,"",
IF(SUM($EC$24:EC135)=1,EE135,
IF($EC$174&gt;SUM($EC$24:EC135),_xlfn.CONCAT(", ",EE135),
IF($EC$174=SUM($EC$24:EC135),_xlfn.CONCAT(" y ",EE135)))))</f>
        <v/>
      </c>
      <c r="EE135" s="471" t="s">
        <v>5343</v>
      </c>
      <c r="EF135" s="473">
        <f t="shared" si="6"/>
        <v>0</v>
      </c>
      <c r="EG135" s="293">
        <f t="shared" si="7"/>
        <v>0</v>
      </c>
      <c r="EH135" s="477" t="str">
        <f>IF(EG135=0,"",
IF(SUM($EG$24:EG135)=1,EI135,
IF($EG$174&gt;SUM($EG$24:EG135),_xlfn.CONCAT(", ",EI135),
IF($EG$174=SUM($EG$24:EG135),_xlfn.CONCAT(" y ",EI135)))))</f>
        <v/>
      </c>
      <c r="EI135" s="52" t="s">
        <v>5343</v>
      </c>
      <c r="EL135" s="13"/>
      <c r="EM135" s="514"/>
    </row>
    <row r="136" spans="1:143" ht="14.25" customHeight="1">
      <c r="A136" s="22"/>
      <c r="B136" s="11"/>
      <c r="C136" s="37" t="s">
        <v>5344</v>
      </c>
      <c r="D136" s="873" t="str">
        <f>IF(CNGE_2026_M1_Secc1_Sub6!$D173="","",CNGE_2026_M1_Secc1_Sub6!$D173)</f>
        <v/>
      </c>
      <c r="E136" s="723"/>
      <c r="F136" s="723"/>
      <c r="G136" s="723"/>
      <c r="H136" s="310"/>
      <c r="I136" s="310"/>
      <c r="J136" s="310"/>
      <c r="K136" s="310"/>
      <c r="L136" s="310"/>
      <c r="M136" s="310"/>
      <c r="N136" s="310"/>
      <c r="O136" s="310"/>
      <c r="P136" s="310"/>
      <c r="Q136" s="310"/>
      <c r="R136" s="310"/>
      <c r="S136" s="310"/>
      <c r="T136" s="310"/>
      <c r="U136" s="310"/>
      <c r="V136" s="310"/>
      <c r="W136" s="310"/>
      <c r="X136" s="310"/>
      <c r="Y136" s="310"/>
      <c r="Z136" s="310"/>
      <c r="AA136" s="310"/>
      <c r="AB136" s="310"/>
      <c r="AC136" s="310"/>
      <c r="AD136" s="310"/>
      <c r="AE136" s="310"/>
      <c r="AF136" s="310"/>
      <c r="AG136" s="310"/>
      <c r="AH136" s="310"/>
      <c r="AI136" s="310"/>
      <c r="AJ136" s="310"/>
      <c r="AK136" s="310"/>
      <c r="AL136" s="310"/>
      <c r="AM136" s="310"/>
      <c r="AN136" s="310"/>
      <c r="AO136" s="310"/>
      <c r="AP136" s="310"/>
      <c r="AQ136" s="310"/>
      <c r="AR136" s="310"/>
      <c r="AS136" s="310"/>
      <c r="AT136" s="310"/>
      <c r="AU136" s="310"/>
      <c r="AV136" s="310"/>
      <c r="AW136" s="310"/>
      <c r="AX136" s="310"/>
      <c r="AY136" s="310"/>
      <c r="AZ136" s="310"/>
      <c r="BA136" s="310"/>
      <c r="BB136" s="310"/>
      <c r="BC136" s="310"/>
      <c r="BD136" s="310"/>
      <c r="BE136" s="310"/>
      <c r="BF136" s="310"/>
      <c r="BG136" s="310"/>
      <c r="BH136" s="310"/>
      <c r="BI136" s="310"/>
      <c r="BJ136" s="310"/>
      <c r="BK136" s="310"/>
      <c r="BL136" s="310"/>
      <c r="BM136" s="310"/>
      <c r="BN136" s="310"/>
      <c r="BO136" s="310"/>
      <c r="BP136" s="310"/>
      <c r="BQ136" s="310"/>
      <c r="BR136" s="310"/>
      <c r="BS136" s="310"/>
      <c r="BT136" s="310"/>
      <c r="BU136" s="310"/>
      <c r="BV136" s="310"/>
      <c r="BW136" s="310"/>
      <c r="BX136" s="310"/>
      <c r="BY136" s="310"/>
      <c r="BZ136" s="310"/>
      <c r="CA136" s="310"/>
      <c r="CB136" s="310"/>
      <c r="CC136" s="310"/>
      <c r="CD136" s="310"/>
      <c r="CE136" s="310"/>
      <c r="CF136" s="310"/>
      <c r="CG136" s="310"/>
      <c r="CH136" s="310"/>
      <c r="CI136" s="310"/>
      <c r="CJ136" s="310"/>
      <c r="CK136" s="310"/>
      <c r="CL136" s="310"/>
      <c r="CM136" s="310"/>
      <c r="CN136" s="310"/>
      <c r="CO136" s="310"/>
      <c r="CP136" s="310"/>
      <c r="CQ136" s="310"/>
      <c r="CR136" s="310"/>
      <c r="CS136" s="310"/>
      <c r="CT136" s="310"/>
      <c r="CU136" s="310"/>
      <c r="CV136" s="310"/>
      <c r="CW136" s="310"/>
      <c r="CX136" s="310"/>
      <c r="CY136" s="310"/>
      <c r="CZ136" s="310"/>
      <c r="DA136" s="310"/>
      <c r="DB136" s="310"/>
      <c r="DC136" s="310"/>
      <c r="DD136" s="310"/>
      <c r="DE136" s="310"/>
      <c r="DF136" s="310"/>
      <c r="DG136" s="310"/>
      <c r="DH136" s="310"/>
      <c r="DI136" s="310"/>
      <c r="DJ136" s="310"/>
      <c r="DK136" s="310"/>
      <c r="DL136" s="310"/>
      <c r="DM136" s="310"/>
      <c r="DN136" s="310"/>
      <c r="DO136" s="310"/>
      <c r="DP136" s="310"/>
      <c r="DQ136" s="310"/>
      <c r="DR136" s="310"/>
      <c r="DS136" s="310"/>
      <c r="DT136" s="310"/>
      <c r="DU136" s="310"/>
      <c r="DV136" s="310"/>
      <c r="DW136" s="310"/>
      <c r="DX136" s="310"/>
      <c r="DY136" s="12"/>
      <c r="EA136" s="64" t="str">
        <f>IF(CNGE_2026_M1_Secc1_Sub1!$D153="","",CNGE_2026_M1_Secc1_Sub1!$D153)</f>
        <v/>
      </c>
      <c r="EB136" s="470">
        <f t="shared" si="4"/>
        <v>0</v>
      </c>
      <c r="EC136" s="282">
        <f t="shared" si="5"/>
        <v>0</v>
      </c>
      <c r="ED136" s="283" t="str">
        <f>IF(EC136=0,"",
IF(SUM($EC$24:EC136)=1,EE136,
IF($EC$174&gt;SUM($EC$24:EC136),_xlfn.CONCAT(", ",EE136),
IF($EC$174=SUM($EC$24:EC136),_xlfn.CONCAT(" y ",EE136)))))</f>
        <v/>
      </c>
      <c r="EE136" s="471" t="s">
        <v>5345</v>
      </c>
      <c r="EF136" s="473">
        <f t="shared" si="6"/>
        <v>0</v>
      </c>
      <c r="EG136" s="293">
        <f t="shared" si="7"/>
        <v>0</v>
      </c>
      <c r="EH136" s="477" t="str">
        <f>IF(EG136=0,"",
IF(SUM($EG$24:EG136)=1,EI136,
IF($EG$174&gt;SUM($EG$24:EG136),_xlfn.CONCAT(", ",EI136),
IF($EG$174=SUM($EG$24:EG136),_xlfn.CONCAT(" y ",EI136)))))</f>
        <v/>
      </c>
      <c r="EI136" s="52" t="s">
        <v>5345</v>
      </c>
      <c r="EL136" s="13"/>
      <c r="EM136" s="514"/>
    </row>
    <row r="137" spans="1:143" ht="14.25" customHeight="1">
      <c r="A137" s="22"/>
      <c r="B137" s="11"/>
      <c r="C137" s="37" t="s">
        <v>5346</v>
      </c>
      <c r="D137" s="873" t="str">
        <f>IF(CNGE_2026_M1_Secc1_Sub6!$D174="","",CNGE_2026_M1_Secc1_Sub6!$D174)</f>
        <v/>
      </c>
      <c r="E137" s="723"/>
      <c r="F137" s="723"/>
      <c r="G137" s="723"/>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10"/>
      <c r="AP137" s="310"/>
      <c r="AQ137" s="310"/>
      <c r="AR137" s="310"/>
      <c r="AS137" s="310"/>
      <c r="AT137" s="310"/>
      <c r="AU137" s="310"/>
      <c r="AV137" s="310"/>
      <c r="AW137" s="310"/>
      <c r="AX137" s="310"/>
      <c r="AY137" s="310"/>
      <c r="AZ137" s="310"/>
      <c r="BA137" s="310"/>
      <c r="BB137" s="310"/>
      <c r="BC137" s="310"/>
      <c r="BD137" s="310"/>
      <c r="BE137" s="310"/>
      <c r="BF137" s="310"/>
      <c r="BG137" s="310"/>
      <c r="BH137" s="310"/>
      <c r="BI137" s="310"/>
      <c r="BJ137" s="310"/>
      <c r="BK137" s="310"/>
      <c r="BL137" s="310"/>
      <c r="BM137" s="310"/>
      <c r="BN137" s="310"/>
      <c r="BO137" s="310"/>
      <c r="BP137" s="310"/>
      <c r="BQ137" s="310"/>
      <c r="BR137" s="310"/>
      <c r="BS137" s="310"/>
      <c r="BT137" s="310"/>
      <c r="BU137" s="310"/>
      <c r="BV137" s="310"/>
      <c r="BW137" s="310"/>
      <c r="BX137" s="310"/>
      <c r="BY137" s="310"/>
      <c r="BZ137" s="310"/>
      <c r="CA137" s="310"/>
      <c r="CB137" s="310"/>
      <c r="CC137" s="310"/>
      <c r="CD137" s="310"/>
      <c r="CE137" s="310"/>
      <c r="CF137" s="310"/>
      <c r="CG137" s="310"/>
      <c r="CH137" s="310"/>
      <c r="CI137" s="310"/>
      <c r="CJ137" s="310"/>
      <c r="CK137" s="310"/>
      <c r="CL137" s="310"/>
      <c r="CM137" s="310"/>
      <c r="CN137" s="310"/>
      <c r="CO137" s="310"/>
      <c r="CP137" s="310"/>
      <c r="CQ137" s="310"/>
      <c r="CR137" s="310"/>
      <c r="CS137" s="310"/>
      <c r="CT137" s="310"/>
      <c r="CU137" s="310"/>
      <c r="CV137" s="310"/>
      <c r="CW137" s="310"/>
      <c r="CX137" s="310"/>
      <c r="CY137" s="310"/>
      <c r="CZ137" s="310"/>
      <c r="DA137" s="310"/>
      <c r="DB137" s="310"/>
      <c r="DC137" s="310"/>
      <c r="DD137" s="310"/>
      <c r="DE137" s="310"/>
      <c r="DF137" s="310"/>
      <c r="DG137" s="310"/>
      <c r="DH137" s="310"/>
      <c r="DI137" s="310"/>
      <c r="DJ137" s="310"/>
      <c r="DK137" s="310"/>
      <c r="DL137" s="310"/>
      <c r="DM137" s="310"/>
      <c r="DN137" s="310"/>
      <c r="DO137" s="310"/>
      <c r="DP137" s="310"/>
      <c r="DQ137" s="310"/>
      <c r="DR137" s="310"/>
      <c r="DS137" s="310"/>
      <c r="DT137" s="310"/>
      <c r="DU137" s="310"/>
      <c r="DV137" s="310"/>
      <c r="DW137" s="310"/>
      <c r="DX137" s="310"/>
      <c r="DY137" s="12"/>
      <c r="EA137" s="64" t="str">
        <f>IF(CNGE_2026_M1_Secc1_Sub1!$D154="","",CNGE_2026_M1_Secc1_Sub1!$D154)</f>
        <v/>
      </c>
      <c r="EB137" s="470">
        <f t="shared" si="4"/>
        <v>0</v>
      </c>
      <c r="EC137" s="282">
        <f t="shared" si="5"/>
        <v>0</v>
      </c>
      <c r="ED137" s="283" t="str">
        <f>IF(EC137=0,"",
IF(SUM($EC$24:EC137)=1,EE137,
IF($EC$174&gt;SUM($EC$24:EC137),_xlfn.CONCAT(", ",EE137),
IF($EC$174=SUM($EC$24:EC137),_xlfn.CONCAT(" y ",EE137)))))</f>
        <v/>
      </c>
      <c r="EE137" s="471" t="s">
        <v>5347</v>
      </c>
      <c r="EF137" s="473">
        <f t="shared" si="6"/>
        <v>0</v>
      </c>
      <c r="EG137" s="293">
        <f t="shared" si="7"/>
        <v>0</v>
      </c>
      <c r="EH137" s="477" t="str">
        <f>IF(EG137=0,"",
IF(SUM($EG$24:EG137)=1,EI137,
IF($EG$174&gt;SUM($EG$24:EG137),_xlfn.CONCAT(", ",EI137),
IF($EG$174=SUM($EG$24:EG137),_xlfn.CONCAT(" y ",EI137)))))</f>
        <v/>
      </c>
      <c r="EI137" s="52" t="s">
        <v>5347</v>
      </c>
      <c r="EL137" s="13"/>
      <c r="EM137" s="514"/>
    </row>
    <row r="138" spans="1:143" ht="14.25" customHeight="1">
      <c r="A138" s="22"/>
      <c r="B138" s="11"/>
      <c r="C138" s="37" t="s">
        <v>5348</v>
      </c>
      <c r="D138" s="873" t="str">
        <f>IF(CNGE_2026_M1_Secc1_Sub6!$D175="","",CNGE_2026_M1_Secc1_Sub6!$D175)</f>
        <v/>
      </c>
      <c r="E138" s="723"/>
      <c r="F138" s="723"/>
      <c r="G138" s="723"/>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c r="BF138" s="310"/>
      <c r="BG138" s="310"/>
      <c r="BH138" s="310"/>
      <c r="BI138" s="310"/>
      <c r="BJ138" s="310"/>
      <c r="BK138" s="310"/>
      <c r="BL138" s="310"/>
      <c r="BM138" s="310"/>
      <c r="BN138" s="310"/>
      <c r="BO138" s="310"/>
      <c r="BP138" s="310"/>
      <c r="BQ138" s="310"/>
      <c r="BR138" s="310"/>
      <c r="BS138" s="310"/>
      <c r="BT138" s="310"/>
      <c r="BU138" s="310"/>
      <c r="BV138" s="310"/>
      <c r="BW138" s="310"/>
      <c r="BX138" s="310"/>
      <c r="BY138" s="310"/>
      <c r="BZ138" s="310"/>
      <c r="CA138" s="310"/>
      <c r="CB138" s="310"/>
      <c r="CC138" s="310"/>
      <c r="CD138" s="310"/>
      <c r="CE138" s="310"/>
      <c r="CF138" s="310"/>
      <c r="CG138" s="310"/>
      <c r="CH138" s="310"/>
      <c r="CI138" s="310"/>
      <c r="CJ138" s="310"/>
      <c r="CK138" s="310"/>
      <c r="CL138" s="310"/>
      <c r="CM138" s="310"/>
      <c r="CN138" s="310"/>
      <c r="CO138" s="310"/>
      <c r="CP138" s="310"/>
      <c r="CQ138" s="310"/>
      <c r="CR138" s="310"/>
      <c r="CS138" s="310"/>
      <c r="CT138" s="310"/>
      <c r="CU138" s="310"/>
      <c r="CV138" s="310"/>
      <c r="CW138" s="310"/>
      <c r="CX138" s="310"/>
      <c r="CY138" s="310"/>
      <c r="CZ138" s="310"/>
      <c r="DA138" s="310"/>
      <c r="DB138" s="310"/>
      <c r="DC138" s="310"/>
      <c r="DD138" s="310"/>
      <c r="DE138" s="310"/>
      <c r="DF138" s="310"/>
      <c r="DG138" s="310"/>
      <c r="DH138" s="310"/>
      <c r="DI138" s="310"/>
      <c r="DJ138" s="310"/>
      <c r="DK138" s="310"/>
      <c r="DL138" s="310"/>
      <c r="DM138" s="310"/>
      <c r="DN138" s="310"/>
      <c r="DO138" s="310"/>
      <c r="DP138" s="310"/>
      <c r="DQ138" s="310"/>
      <c r="DR138" s="310"/>
      <c r="DS138" s="310"/>
      <c r="DT138" s="310"/>
      <c r="DU138" s="310"/>
      <c r="DV138" s="310"/>
      <c r="DW138" s="310"/>
      <c r="DX138" s="310"/>
      <c r="DY138" s="12"/>
      <c r="EA138" s="64" t="str">
        <f>IF(CNGE_2026_M1_Secc1_Sub1!$D155="","",CNGE_2026_M1_Secc1_Sub1!$D155)</f>
        <v/>
      </c>
      <c r="EB138" s="470">
        <f t="shared" si="4"/>
        <v>0</v>
      </c>
      <c r="EC138" s="282">
        <f t="shared" si="5"/>
        <v>0</v>
      </c>
      <c r="ED138" s="283" t="str">
        <f>IF(EC138=0,"",
IF(SUM($EC$24:EC138)=1,EE138,
IF($EC$174&gt;SUM($EC$24:EC138),_xlfn.CONCAT(", ",EE138),
IF($EC$174=SUM($EC$24:EC138),_xlfn.CONCAT(" y ",EE138)))))</f>
        <v/>
      </c>
      <c r="EE138" s="471" t="s">
        <v>5349</v>
      </c>
      <c r="EF138" s="473">
        <f t="shared" si="6"/>
        <v>0</v>
      </c>
      <c r="EG138" s="293">
        <f t="shared" si="7"/>
        <v>0</v>
      </c>
      <c r="EH138" s="477" t="str">
        <f>IF(EG138=0,"",
IF(SUM($EG$24:EG138)=1,EI138,
IF($EG$174&gt;SUM($EG$24:EG138),_xlfn.CONCAT(", ",EI138),
IF($EG$174=SUM($EG$24:EG138),_xlfn.CONCAT(" y ",EI138)))))</f>
        <v/>
      </c>
      <c r="EI138" s="52" t="s">
        <v>5349</v>
      </c>
      <c r="EL138" s="13"/>
      <c r="EM138" s="514"/>
    </row>
    <row r="139" spans="1:143" ht="14.25" customHeight="1">
      <c r="A139" s="22"/>
      <c r="B139" s="11"/>
      <c r="C139" s="37" t="s">
        <v>5350</v>
      </c>
      <c r="D139" s="873" t="str">
        <f>IF(CNGE_2026_M1_Secc1_Sub6!$D176="","",CNGE_2026_M1_Secc1_Sub6!$D176)</f>
        <v/>
      </c>
      <c r="E139" s="723"/>
      <c r="F139" s="723"/>
      <c r="G139" s="723"/>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310"/>
      <c r="AP139" s="310"/>
      <c r="AQ139" s="310"/>
      <c r="AR139" s="310"/>
      <c r="AS139" s="310"/>
      <c r="AT139" s="310"/>
      <c r="AU139" s="310"/>
      <c r="AV139" s="310"/>
      <c r="AW139" s="310"/>
      <c r="AX139" s="310"/>
      <c r="AY139" s="310"/>
      <c r="AZ139" s="310"/>
      <c r="BA139" s="310"/>
      <c r="BB139" s="310"/>
      <c r="BC139" s="310"/>
      <c r="BD139" s="310"/>
      <c r="BE139" s="310"/>
      <c r="BF139" s="310"/>
      <c r="BG139" s="310"/>
      <c r="BH139" s="310"/>
      <c r="BI139" s="310"/>
      <c r="BJ139" s="310"/>
      <c r="BK139" s="310"/>
      <c r="BL139" s="310"/>
      <c r="BM139" s="310"/>
      <c r="BN139" s="310"/>
      <c r="BO139" s="310"/>
      <c r="BP139" s="310"/>
      <c r="BQ139" s="310"/>
      <c r="BR139" s="310"/>
      <c r="BS139" s="310"/>
      <c r="BT139" s="310"/>
      <c r="BU139" s="310"/>
      <c r="BV139" s="310"/>
      <c r="BW139" s="310"/>
      <c r="BX139" s="310"/>
      <c r="BY139" s="310"/>
      <c r="BZ139" s="310"/>
      <c r="CA139" s="310"/>
      <c r="CB139" s="310"/>
      <c r="CC139" s="310"/>
      <c r="CD139" s="310"/>
      <c r="CE139" s="310"/>
      <c r="CF139" s="310"/>
      <c r="CG139" s="310"/>
      <c r="CH139" s="310"/>
      <c r="CI139" s="310"/>
      <c r="CJ139" s="310"/>
      <c r="CK139" s="310"/>
      <c r="CL139" s="310"/>
      <c r="CM139" s="310"/>
      <c r="CN139" s="310"/>
      <c r="CO139" s="310"/>
      <c r="CP139" s="310"/>
      <c r="CQ139" s="310"/>
      <c r="CR139" s="310"/>
      <c r="CS139" s="310"/>
      <c r="CT139" s="310"/>
      <c r="CU139" s="310"/>
      <c r="CV139" s="310"/>
      <c r="CW139" s="310"/>
      <c r="CX139" s="310"/>
      <c r="CY139" s="310"/>
      <c r="CZ139" s="310"/>
      <c r="DA139" s="310"/>
      <c r="DB139" s="310"/>
      <c r="DC139" s="310"/>
      <c r="DD139" s="310"/>
      <c r="DE139" s="310"/>
      <c r="DF139" s="310"/>
      <c r="DG139" s="310"/>
      <c r="DH139" s="310"/>
      <c r="DI139" s="310"/>
      <c r="DJ139" s="310"/>
      <c r="DK139" s="310"/>
      <c r="DL139" s="310"/>
      <c r="DM139" s="310"/>
      <c r="DN139" s="310"/>
      <c r="DO139" s="310"/>
      <c r="DP139" s="310"/>
      <c r="DQ139" s="310"/>
      <c r="DR139" s="310"/>
      <c r="DS139" s="310"/>
      <c r="DT139" s="310"/>
      <c r="DU139" s="310"/>
      <c r="DV139" s="310"/>
      <c r="DW139" s="310"/>
      <c r="DX139" s="310"/>
      <c r="DY139" s="12"/>
      <c r="EA139" s="64" t="str">
        <f>IF(CNGE_2026_M1_Secc1_Sub1!$D156="","",CNGE_2026_M1_Secc1_Sub1!$D156)</f>
        <v/>
      </c>
      <c r="EB139" s="470">
        <f t="shared" si="4"/>
        <v>0</v>
      </c>
      <c r="EC139" s="282">
        <f t="shared" si="5"/>
        <v>0</v>
      </c>
      <c r="ED139" s="283" t="str">
        <f>IF(EC139=0,"",
IF(SUM($EC$24:EC139)=1,EE139,
IF($EC$174&gt;SUM($EC$24:EC139),_xlfn.CONCAT(", ",EE139),
IF($EC$174=SUM($EC$24:EC139),_xlfn.CONCAT(" y ",EE139)))))</f>
        <v/>
      </c>
      <c r="EE139" s="471" t="s">
        <v>5351</v>
      </c>
      <c r="EF139" s="473">
        <f t="shared" si="6"/>
        <v>0</v>
      </c>
      <c r="EG139" s="293">
        <f t="shared" si="7"/>
        <v>0</v>
      </c>
      <c r="EH139" s="477" t="str">
        <f>IF(EG139=0,"",
IF(SUM($EG$24:EG139)=1,EI139,
IF($EG$174&gt;SUM($EG$24:EG139),_xlfn.CONCAT(", ",EI139),
IF($EG$174=SUM($EG$24:EG139),_xlfn.CONCAT(" y ",EI139)))))</f>
        <v/>
      </c>
      <c r="EI139" s="52" t="s">
        <v>5351</v>
      </c>
      <c r="EL139" s="13"/>
      <c r="EM139" s="514"/>
    </row>
    <row r="140" spans="1:143" ht="14.25" customHeight="1">
      <c r="A140" s="22"/>
      <c r="B140" s="11"/>
      <c r="C140" s="37" t="s">
        <v>5352</v>
      </c>
      <c r="D140" s="873" t="str">
        <f>IF(CNGE_2026_M1_Secc1_Sub6!$D177="","",CNGE_2026_M1_Secc1_Sub6!$D177)</f>
        <v/>
      </c>
      <c r="E140" s="723"/>
      <c r="F140" s="723"/>
      <c r="G140" s="723"/>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310"/>
      <c r="AP140" s="310"/>
      <c r="AQ140" s="310"/>
      <c r="AR140" s="310"/>
      <c r="AS140" s="310"/>
      <c r="AT140" s="310"/>
      <c r="AU140" s="310"/>
      <c r="AV140" s="310"/>
      <c r="AW140" s="310"/>
      <c r="AX140" s="310"/>
      <c r="AY140" s="310"/>
      <c r="AZ140" s="310"/>
      <c r="BA140" s="310"/>
      <c r="BB140" s="310"/>
      <c r="BC140" s="310"/>
      <c r="BD140" s="310"/>
      <c r="BE140" s="310"/>
      <c r="BF140" s="310"/>
      <c r="BG140" s="310"/>
      <c r="BH140" s="310"/>
      <c r="BI140" s="310"/>
      <c r="BJ140" s="310"/>
      <c r="BK140" s="310"/>
      <c r="BL140" s="310"/>
      <c r="BM140" s="310"/>
      <c r="BN140" s="310"/>
      <c r="BO140" s="310"/>
      <c r="BP140" s="310"/>
      <c r="BQ140" s="310"/>
      <c r="BR140" s="310"/>
      <c r="BS140" s="310"/>
      <c r="BT140" s="310"/>
      <c r="BU140" s="310"/>
      <c r="BV140" s="310"/>
      <c r="BW140" s="310"/>
      <c r="BX140" s="310"/>
      <c r="BY140" s="310"/>
      <c r="BZ140" s="310"/>
      <c r="CA140" s="310"/>
      <c r="CB140" s="310"/>
      <c r="CC140" s="310"/>
      <c r="CD140" s="310"/>
      <c r="CE140" s="310"/>
      <c r="CF140" s="310"/>
      <c r="CG140" s="310"/>
      <c r="CH140" s="310"/>
      <c r="CI140" s="310"/>
      <c r="CJ140" s="310"/>
      <c r="CK140" s="310"/>
      <c r="CL140" s="310"/>
      <c r="CM140" s="310"/>
      <c r="CN140" s="310"/>
      <c r="CO140" s="310"/>
      <c r="CP140" s="310"/>
      <c r="CQ140" s="310"/>
      <c r="CR140" s="310"/>
      <c r="CS140" s="310"/>
      <c r="CT140" s="310"/>
      <c r="CU140" s="310"/>
      <c r="CV140" s="310"/>
      <c r="CW140" s="310"/>
      <c r="CX140" s="310"/>
      <c r="CY140" s="310"/>
      <c r="CZ140" s="310"/>
      <c r="DA140" s="310"/>
      <c r="DB140" s="310"/>
      <c r="DC140" s="310"/>
      <c r="DD140" s="310"/>
      <c r="DE140" s="310"/>
      <c r="DF140" s="310"/>
      <c r="DG140" s="310"/>
      <c r="DH140" s="310"/>
      <c r="DI140" s="310"/>
      <c r="DJ140" s="310"/>
      <c r="DK140" s="310"/>
      <c r="DL140" s="310"/>
      <c r="DM140" s="310"/>
      <c r="DN140" s="310"/>
      <c r="DO140" s="310"/>
      <c r="DP140" s="310"/>
      <c r="DQ140" s="310"/>
      <c r="DR140" s="310"/>
      <c r="DS140" s="310"/>
      <c r="DT140" s="310"/>
      <c r="DU140" s="310"/>
      <c r="DV140" s="310"/>
      <c r="DW140" s="310"/>
      <c r="DX140" s="310"/>
      <c r="DY140" s="12"/>
      <c r="EA140" s="64" t="str">
        <f>IF(CNGE_2026_M1_Secc1_Sub1!$D157="","",CNGE_2026_M1_Secc1_Sub1!$D157)</f>
        <v/>
      </c>
      <c r="EB140" s="470">
        <f t="shared" si="4"/>
        <v>0</v>
      </c>
      <c r="EC140" s="282">
        <f t="shared" si="5"/>
        <v>0</v>
      </c>
      <c r="ED140" s="283" t="str">
        <f>IF(EC140=0,"",
IF(SUM($EC$24:EC140)=1,EE140,
IF($EC$174&gt;SUM($EC$24:EC140),_xlfn.CONCAT(", ",EE140),
IF($EC$174=SUM($EC$24:EC140),_xlfn.CONCAT(" y ",EE140)))))</f>
        <v/>
      </c>
      <c r="EE140" s="471" t="s">
        <v>5353</v>
      </c>
      <c r="EF140" s="473">
        <f t="shared" si="6"/>
        <v>0</v>
      </c>
      <c r="EG140" s="293">
        <f t="shared" si="7"/>
        <v>0</v>
      </c>
      <c r="EH140" s="477" t="str">
        <f>IF(EG140=0,"",
IF(SUM($EG$24:EG140)=1,EI140,
IF($EG$174&gt;SUM($EG$24:EG140),_xlfn.CONCAT(", ",EI140),
IF($EG$174=SUM($EG$24:EG140),_xlfn.CONCAT(" y ",EI140)))))</f>
        <v/>
      </c>
      <c r="EI140" s="52" t="s">
        <v>5353</v>
      </c>
      <c r="EL140" s="13"/>
      <c r="EM140" s="514"/>
    </row>
    <row r="141" spans="1:143" ht="14.25" customHeight="1">
      <c r="A141" s="22"/>
      <c r="B141" s="11"/>
      <c r="C141" s="37" t="s">
        <v>5354</v>
      </c>
      <c r="D141" s="873" t="str">
        <f>IF(CNGE_2026_M1_Secc1_Sub6!$D178="","",CNGE_2026_M1_Secc1_Sub6!$D178)</f>
        <v/>
      </c>
      <c r="E141" s="723"/>
      <c r="F141" s="723"/>
      <c r="G141" s="723"/>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310"/>
      <c r="AE141" s="310"/>
      <c r="AF141" s="310"/>
      <c r="AG141" s="310"/>
      <c r="AH141" s="310"/>
      <c r="AI141" s="310"/>
      <c r="AJ141" s="310"/>
      <c r="AK141" s="310"/>
      <c r="AL141" s="310"/>
      <c r="AM141" s="310"/>
      <c r="AN141" s="310"/>
      <c r="AO141" s="310"/>
      <c r="AP141" s="310"/>
      <c r="AQ141" s="310"/>
      <c r="AR141" s="310"/>
      <c r="AS141" s="310"/>
      <c r="AT141" s="310"/>
      <c r="AU141" s="310"/>
      <c r="AV141" s="310"/>
      <c r="AW141" s="310"/>
      <c r="AX141" s="310"/>
      <c r="AY141" s="310"/>
      <c r="AZ141" s="310"/>
      <c r="BA141" s="310"/>
      <c r="BB141" s="310"/>
      <c r="BC141" s="310"/>
      <c r="BD141" s="310"/>
      <c r="BE141" s="310"/>
      <c r="BF141" s="310"/>
      <c r="BG141" s="310"/>
      <c r="BH141" s="310"/>
      <c r="BI141" s="310"/>
      <c r="BJ141" s="310"/>
      <c r="BK141" s="310"/>
      <c r="BL141" s="310"/>
      <c r="BM141" s="310"/>
      <c r="BN141" s="310"/>
      <c r="BO141" s="310"/>
      <c r="BP141" s="310"/>
      <c r="BQ141" s="310"/>
      <c r="BR141" s="310"/>
      <c r="BS141" s="310"/>
      <c r="BT141" s="310"/>
      <c r="BU141" s="310"/>
      <c r="BV141" s="310"/>
      <c r="BW141" s="310"/>
      <c r="BX141" s="310"/>
      <c r="BY141" s="310"/>
      <c r="BZ141" s="310"/>
      <c r="CA141" s="310"/>
      <c r="CB141" s="310"/>
      <c r="CC141" s="310"/>
      <c r="CD141" s="310"/>
      <c r="CE141" s="310"/>
      <c r="CF141" s="310"/>
      <c r="CG141" s="310"/>
      <c r="CH141" s="310"/>
      <c r="CI141" s="310"/>
      <c r="CJ141" s="310"/>
      <c r="CK141" s="310"/>
      <c r="CL141" s="310"/>
      <c r="CM141" s="310"/>
      <c r="CN141" s="310"/>
      <c r="CO141" s="310"/>
      <c r="CP141" s="310"/>
      <c r="CQ141" s="310"/>
      <c r="CR141" s="310"/>
      <c r="CS141" s="310"/>
      <c r="CT141" s="310"/>
      <c r="CU141" s="310"/>
      <c r="CV141" s="310"/>
      <c r="CW141" s="310"/>
      <c r="CX141" s="310"/>
      <c r="CY141" s="310"/>
      <c r="CZ141" s="310"/>
      <c r="DA141" s="310"/>
      <c r="DB141" s="310"/>
      <c r="DC141" s="310"/>
      <c r="DD141" s="310"/>
      <c r="DE141" s="310"/>
      <c r="DF141" s="310"/>
      <c r="DG141" s="310"/>
      <c r="DH141" s="310"/>
      <c r="DI141" s="310"/>
      <c r="DJ141" s="310"/>
      <c r="DK141" s="310"/>
      <c r="DL141" s="310"/>
      <c r="DM141" s="310"/>
      <c r="DN141" s="310"/>
      <c r="DO141" s="310"/>
      <c r="DP141" s="310"/>
      <c r="DQ141" s="310"/>
      <c r="DR141" s="310"/>
      <c r="DS141" s="310"/>
      <c r="DT141" s="310"/>
      <c r="DU141" s="310"/>
      <c r="DV141" s="310"/>
      <c r="DW141" s="310"/>
      <c r="DX141" s="310"/>
      <c r="DY141" s="12"/>
      <c r="EA141" s="64" t="str">
        <f>IF(CNGE_2026_M1_Secc1_Sub1!$D158="","",CNGE_2026_M1_Secc1_Sub1!$D158)</f>
        <v/>
      </c>
      <c r="EB141" s="470">
        <f t="shared" si="4"/>
        <v>0</v>
      </c>
      <c r="EC141" s="282">
        <f t="shared" si="5"/>
        <v>0</v>
      </c>
      <c r="ED141" s="283" t="str">
        <f>IF(EC141=0,"",
IF(SUM($EC$24:EC141)=1,EE141,
IF($EC$174&gt;SUM($EC$24:EC141),_xlfn.CONCAT(", ",EE141),
IF($EC$174=SUM($EC$24:EC141),_xlfn.CONCAT(" y ",EE141)))))</f>
        <v/>
      </c>
      <c r="EE141" s="471" t="s">
        <v>5355</v>
      </c>
      <c r="EF141" s="473">
        <f t="shared" si="6"/>
        <v>0</v>
      </c>
      <c r="EG141" s="293">
        <f t="shared" si="7"/>
        <v>0</v>
      </c>
      <c r="EH141" s="477" t="str">
        <f>IF(EG141=0,"",
IF(SUM($EG$24:EG141)=1,EI141,
IF($EG$174&gt;SUM($EG$24:EG141),_xlfn.CONCAT(", ",EI141),
IF($EG$174=SUM($EG$24:EG141),_xlfn.CONCAT(" y ",EI141)))))</f>
        <v/>
      </c>
      <c r="EI141" s="52" t="s">
        <v>5355</v>
      </c>
      <c r="EL141" s="13"/>
      <c r="EM141" s="514"/>
    </row>
    <row r="142" spans="1:143" ht="14.25" customHeight="1">
      <c r="A142" s="22"/>
      <c r="B142" s="11"/>
      <c r="C142" s="37" t="s">
        <v>5356</v>
      </c>
      <c r="D142" s="873" t="str">
        <f>IF(CNGE_2026_M1_Secc1_Sub6!$D179="","",CNGE_2026_M1_Secc1_Sub6!$D179)</f>
        <v/>
      </c>
      <c r="E142" s="723"/>
      <c r="F142" s="723"/>
      <c r="G142" s="723"/>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c r="BL142" s="310"/>
      <c r="BM142" s="310"/>
      <c r="BN142" s="310"/>
      <c r="BO142" s="310"/>
      <c r="BP142" s="310"/>
      <c r="BQ142" s="310"/>
      <c r="BR142" s="310"/>
      <c r="BS142" s="310"/>
      <c r="BT142" s="310"/>
      <c r="BU142" s="310"/>
      <c r="BV142" s="310"/>
      <c r="BW142" s="310"/>
      <c r="BX142" s="310"/>
      <c r="BY142" s="310"/>
      <c r="BZ142" s="310"/>
      <c r="CA142" s="310"/>
      <c r="CB142" s="310"/>
      <c r="CC142" s="310"/>
      <c r="CD142" s="310"/>
      <c r="CE142" s="310"/>
      <c r="CF142" s="310"/>
      <c r="CG142" s="310"/>
      <c r="CH142" s="310"/>
      <c r="CI142" s="310"/>
      <c r="CJ142" s="310"/>
      <c r="CK142" s="310"/>
      <c r="CL142" s="310"/>
      <c r="CM142" s="310"/>
      <c r="CN142" s="310"/>
      <c r="CO142" s="310"/>
      <c r="CP142" s="310"/>
      <c r="CQ142" s="310"/>
      <c r="CR142" s="310"/>
      <c r="CS142" s="310"/>
      <c r="CT142" s="310"/>
      <c r="CU142" s="310"/>
      <c r="CV142" s="310"/>
      <c r="CW142" s="310"/>
      <c r="CX142" s="310"/>
      <c r="CY142" s="310"/>
      <c r="CZ142" s="310"/>
      <c r="DA142" s="310"/>
      <c r="DB142" s="310"/>
      <c r="DC142" s="310"/>
      <c r="DD142" s="310"/>
      <c r="DE142" s="310"/>
      <c r="DF142" s="310"/>
      <c r="DG142" s="310"/>
      <c r="DH142" s="310"/>
      <c r="DI142" s="310"/>
      <c r="DJ142" s="310"/>
      <c r="DK142" s="310"/>
      <c r="DL142" s="310"/>
      <c r="DM142" s="310"/>
      <c r="DN142" s="310"/>
      <c r="DO142" s="310"/>
      <c r="DP142" s="310"/>
      <c r="DQ142" s="310"/>
      <c r="DR142" s="310"/>
      <c r="DS142" s="310"/>
      <c r="DT142" s="310"/>
      <c r="DU142" s="310"/>
      <c r="DV142" s="310"/>
      <c r="DW142" s="310"/>
      <c r="DX142" s="310"/>
      <c r="DY142" s="12"/>
      <c r="EA142" s="64" t="str">
        <f>IF(CNGE_2026_M1_Secc1_Sub1!$D159="","",CNGE_2026_M1_Secc1_Sub1!$D159)</f>
        <v/>
      </c>
      <c r="EB142" s="470">
        <f t="shared" si="4"/>
        <v>0</v>
      </c>
      <c r="EC142" s="282">
        <f t="shared" si="5"/>
        <v>0</v>
      </c>
      <c r="ED142" s="283" t="str">
        <f>IF(EC142=0,"",
IF(SUM($EC$24:EC142)=1,EE142,
IF($EC$174&gt;SUM($EC$24:EC142),_xlfn.CONCAT(", ",EE142),
IF($EC$174=SUM($EC$24:EC142),_xlfn.CONCAT(" y ",EE142)))))</f>
        <v/>
      </c>
      <c r="EE142" s="471" t="s">
        <v>5357</v>
      </c>
      <c r="EF142" s="473">
        <f t="shared" si="6"/>
        <v>0</v>
      </c>
      <c r="EG142" s="293">
        <f t="shared" si="7"/>
        <v>0</v>
      </c>
      <c r="EH142" s="477" t="str">
        <f>IF(EG142=0,"",
IF(SUM($EG$24:EG142)=1,EI142,
IF($EG$174&gt;SUM($EG$24:EG142),_xlfn.CONCAT(", ",EI142),
IF($EG$174=SUM($EG$24:EG142),_xlfn.CONCAT(" y ",EI142)))))</f>
        <v/>
      </c>
      <c r="EI142" s="52" t="s">
        <v>5357</v>
      </c>
      <c r="EL142" s="13"/>
      <c r="EM142" s="514"/>
    </row>
    <row r="143" spans="1:143" ht="14.25" customHeight="1">
      <c r="A143" s="22"/>
      <c r="B143" s="11"/>
      <c r="C143" s="37" t="s">
        <v>5358</v>
      </c>
      <c r="D143" s="873" t="str">
        <f>IF(CNGE_2026_M1_Secc1_Sub6!$D180="","",CNGE_2026_M1_Secc1_Sub6!$D180)</f>
        <v/>
      </c>
      <c r="E143" s="723"/>
      <c r="F143" s="723"/>
      <c r="G143" s="723"/>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c r="AJ143" s="310"/>
      <c r="AK143" s="310"/>
      <c r="AL143" s="310"/>
      <c r="AM143" s="310"/>
      <c r="AN143" s="310"/>
      <c r="AO143" s="310"/>
      <c r="AP143" s="310"/>
      <c r="AQ143" s="310"/>
      <c r="AR143" s="310"/>
      <c r="AS143" s="310"/>
      <c r="AT143" s="310"/>
      <c r="AU143" s="310"/>
      <c r="AV143" s="310"/>
      <c r="AW143" s="310"/>
      <c r="AX143" s="310"/>
      <c r="AY143" s="310"/>
      <c r="AZ143" s="310"/>
      <c r="BA143" s="310"/>
      <c r="BB143" s="310"/>
      <c r="BC143" s="310"/>
      <c r="BD143" s="310"/>
      <c r="BE143" s="310"/>
      <c r="BF143" s="310"/>
      <c r="BG143" s="310"/>
      <c r="BH143" s="310"/>
      <c r="BI143" s="310"/>
      <c r="BJ143" s="310"/>
      <c r="BK143" s="310"/>
      <c r="BL143" s="310"/>
      <c r="BM143" s="310"/>
      <c r="BN143" s="310"/>
      <c r="BO143" s="310"/>
      <c r="BP143" s="310"/>
      <c r="BQ143" s="310"/>
      <c r="BR143" s="310"/>
      <c r="BS143" s="310"/>
      <c r="BT143" s="310"/>
      <c r="BU143" s="310"/>
      <c r="BV143" s="310"/>
      <c r="BW143" s="310"/>
      <c r="BX143" s="310"/>
      <c r="BY143" s="310"/>
      <c r="BZ143" s="310"/>
      <c r="CA143" s="310"/>
      <c r="CB143" s="310"/>
      <c r="CC143" s="310"/>
      <c r="CD143" s="310"/>
      <c r="CE143" s="310"/>
      <c r="CF143" s="310"/>
      <c r="CG143" s="310"/>
      <c r="CH143" s="310"/>
      <c r="CI143" s="310"/>
      <c r="CJ143" s="310"/>
      <c r="CK143" s="310"/>
      <c r="CL143" s="310"/>
      <c r="CM143" s="310"/>
      <c r="CN143" s="310"/>
      <c r="CO143" s="310"/>
      <c r="CP143" s="310"/>
      <c r="CQ143" s="310"/>
      <c r="CR143" s="310"/>
      <c r="CS143" s="310"/>
      <c r="CT143" s="310"/>
      <c r="CU143" s="310"/>
      <c r="CV143" s="310"/>
      <c r="CW143" s="310"/>
      <c r="CX143" s="310"/>
      <c r="CY143" s="310"/>
      <c r="CZ143" s="310"/>
      <c r="DA143" s="310"/>
      <c r="DB143" s="310"/>
      <c r="DC143" s="310"/>
      <c r="DD143" s="310"/>
      <c r="DE143" s="310"/>
      <c r="DF143" s="310"/>
      <c r="DG143" s="310"/>
      <c r="DH143" s="310"/>
      <c r="DI143" s="310"/>
      <c r="DJ143" s="310"/>
      <c r="DK143" s="310"/>
      <c r="DL143" s="310"/>
      <c r="DM143" s="310"/>
      <c r="DN143" s="310"/>
      <c r="DO143" s="310"/>
      <c r="DP143" s="310"/>
      <c r="DQ143" s="310"/>
      <c r="DR143" s="310"/>
      <c r="DS143" s="310"/>
      <c r="DT143" s="310"/>
      <c r="DU143" s="310"/>
      <c r="DV143" s="310"/>
      <c r="DW143" s="310"/>
      <c r="DX143" s="310"/>
      <c r="DY143" s="12"/>
      <c r="EA143" s="64" t="str">
        <f>IF(CNGE_2026_M1_Secc1_Sub1!$D160="","",CNGE_2026_M1_Secc1_Sub1!$D160)</f>
        <v/>
      </c>
      <c r="EB143" s="470">
        <f t="shared" si="4"/>
        <v>0</v>
      </c>
      <c r="EC143" s="282">
        <f t="shared" si="5"/>
        <v>0</v>
      </c>
      <c r="ED143" s="283" t="str">
        <f>IF(EC143=0,"",
IF(SUM($EC$24:EC143)=1,EE143,
IF($EC$174&gt;SUM($EC$24:EC143),_xlfn.CONCAT(", ",EE143),
IF($EC$174=SUM($EC$24:EC143),_xlfn.CONCAT(" y ",EE143)))))</f>
        <v/>
      </c>
      <c r="EE143" s="471" t="s">
        <v>5359</v>
      </c>
      <c r="EF143" s="473">
        <f t="shared" si="6"/>
        <v>0</v>
      </c>
      <c r="EG143" s="293">
        <f t="shared" si="7"/>
        <v>0</v>
      </c>
      <c r="EH143" s="477" t="str">
        <f>IF(EG143=0,"",
IF(SUM($EG$24:EG143)=1,EI143,
IF($EG$174&gt;SUM($EG$24:EG143),_xlfn.CONCAT(", ",EI143),
IF($EG$174=SUM($EG$24:EG143),_xlfn.CONCAT(" y ",EI143)))))</f>
        <v/>
      </c>
      <c r="EI143" s="52" t="s">
        <v>5359</v>
      </c>
      <c r="EL143" s="13"/>
      <c r="EM143" s="514"/>
    </row>
    <row r="144" spans="1:143" ht="14.25" customHeight="1">
      <c r="A144" s="22"/>
      <c r="B144" s="11"/>
      <c r="C144" s="37" t="s">
        <v>6054</v>
      </c>
      <c r="D144" s="873" t="str">
        <f>IF(CNGE_2026_M1_Secc1_Sub6!$D181="","",CNGE_2026_M1_Secc1_Sub6!$D181)</f>
        <v/>
      </c>
      <c r="E144" s="723"/>
      <c r="F144" s="723"/>
      <c r="G144" s="723"/>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310"/>
      <c r="AP144" s="310"/>
      <c r="AQ144" s="310"/>
      <c r="AR144" s="310"/>
      <c r="AS144" s="310"/>
      <c r="AT144" s="310"/>
      <c r="AU144" s="310"/>
      <c r="AV144" s="310"/>
      <c r="AW144" s="310"/>
      <c r="AX144" s="310"/>
      <c r="AY144" s="310"/>
      <c r="AZ144" s="310"/>
      <c r="BA144" s="310"/>
      <c r="BB144" s="310"/>
      <c r="BC144" s="310"/>
      <c r="BD144" s="310"/>
      <c r="BE144" s="310"/>
      <c r="BF144" s="310"/>
      <c r="BG144" s="310"/>
      <c r="BH144" s="310"/>
      <c r="BI144" s="310"/>
      <c r="BJ144" s="310"/>
      <c r="BK144" s="310"/>
      <c r="BL144" s="310"/>
      <c r="BM144" s="310"/>
      <c r="BN144" s="310"/>
      <c r="BO144" s="310"/>
      <c r="BP144" s="310"/>
      <c r="BQ144" s="310"/>
      <c r="BR144" s="310"/>
      <c r="BS144" s="310"/>
      <c r="BT144" s="310"/>
      <c r="BU144" s="310"/>
      <c r="BV144" s="310"/>
      <c r="BW144" s="310"/>
      <c r="BX144" s="310"/>
      <c r="BY144" s="310"/>
      <c r="BZ144" s="310"/>
      <c r="CA144" s="310"/>
      <c r="CB144" s="310"/>
      <c r="CC144" s="310"/>
      <c r="CD144" s="310"/>
      <c r="CE144" s="310"/>
      <c r="CF144" s="310"/>
      <c r="CG144" s="310"/>
      <c r="CH144" s="310"/>
      <c r="CI144" s="310"/>
      <c r="CJ144" s="310"/>
      <c r="CK144" s="310"/>
      <c r="CL144" s="310"/>
      <c r="CM144" s="310"/>
      <c r="CN144" s="310"/>
      <c r="CO144" s="310"/>
      <c r="CP144" s="310"/>
      <c r="CQ144" s="310"/>
      <c r="CR144" s="310"/>
      <c r="CS144" s="310"/>
      <c r="CT144" s="310"/>
      <c r="CU144" s="310"/>
      <c r="CV144" s="310"/>
      <c r="CW144" s="310"/>
      <c r="CX144" s="310"/>
      <c r="CY144" s="310"/>
      <c r="CZ144" s="310"/>
      <c r="DA144" s="310"/>
      <c r="DB144" s="310"/>
      <c r="DC144" s="310"/>
      <c r="DD144" s="310"/>
      <c r="DE144" s="310"/>
      <c r="DF144" s="310"/>
      <c r="DG144" s="310"/>
      <c r="DH144" s="310"/>
      <c r="DI144" s="310"/>
      <c r="DJ144" s="310"/>
      <c r="DK144" s="310"/>
      <c r="DL144" s="310"/>
      <c r="DM144" s="310"/>
      <c r="DN144" s="310"/>
      <c r="DO144" s="310"/>
      <c r="DP144" s="310"/>
      <c r="DQ144" s="310"/>
      <c r="DR144" s="310"/>
      <c r="DS144" s="310"/>
      <c r="DT144" s="310"/>
      <c r="DU144" s="310"/>
      <c r="DV144" s="310"/>
      <c r="DW144" s="310"/>
      <c r="DX144" s="310"/>
      <c r="DY144" s="12"/>
      <c r="EA144" s="465" t="s">
        <v>6378</v>
      </c>
      <c r="EB144" s="470">
        <f t="shared" si="4"/>
        <v>0</v>
      </c>
      <c r="EC144" s="282">
        <f t="shared" si="5"/>
        <v>0</v>
      </c>
      <c r="ED144" s="283" t="str">
        <f>IF(EC144=0,"",
IF(SUM($EC$24:EC144)=1,EE144,
IF($EC$174&gt;SUM($EC$24:EC144),_xlfn.CONCAT(", ",EE144),
IF($EC$174=SUM($EC$24:EC144),_xlfn.CONCAT(" y ",EE144)))))</f>
        <v/>
      </c>
      <c r="EE144" s="471" t="s">
        <v>6055</v>
      </c>
      <c r="EF144" s="473">
        <f t="shared" si="6"/>
        <v>0</v>
      </c>
      <c r="EG144" s="293">
        <f t="shared" si="7"/>
        <v>0</v>
      </c>
      <c r="EH144" s="477" t="str">
        <f>IF(EG144=0,"",
IF(SUM($EG$24:EG144)=1,EI144,
IF($EG$174&gt;SUM($EG$24:EG144),_xlfn.CONCAT(", ",EI144),
IF($EG$174=SUM($EG$24:EG144),_xlfn.CONCAT(" y ",EI144)))))</f>
        <v/>
      </c>
      <c r="EI144" s="52" t="s">
        <v>6055</v>
      </c>
      <c r="EL144" s="13"/>
      <c r="EM144" s="514"/>
    </row>
    <row r="145" spans="1:143" ht="14.25" customHeight="1">
      <c r="A145" s="22"/>
      <c r="B145" s="11"/>
      <c r="C145" s="37" t="s">
        <v>6056</v>
      </c>
      <c r="D145" s="873" t="str">
        <f>IF(CNGE_2026_M1_Secc1_Sub6!$D182="","",CNGE_2026_M1_Secc1_Sub6!$D182)</f>
        <v/>
      </c>
      <c r="E145" s="723"/>
      <c r="F145" s="723"/>
      <c r="G145" s="723"/>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310"/>
      <c r="AP145" s="310"/>
      <c r="AQ145" s="310"/>
      <c r="AR145" s="310"/>
      <c r="AS145" s="310"/>
      <c r="AT145" s="310"/>
      <c r="AU145" s="310"/>
      <c r="AV145" s="310"/>
      <c r="AW145" s="310"/>
      <c r="AX145" s="310"/>
      <c r="AY145" s="310"/>
      <c r="AZ145" s="310"/>
      <c r="BA145" s="310"/>
      <c r="BB145" s="310"/>
      <c r="BC145" s="310"/>
      <c r="BD145" s="310"/>
      <c r="BE145" s="310"/>
      <c r="BF145" s="310"/>
      <c r="BG145" s="310"/>
      <c r="BH145" s="310"/>
      <c r="BI145" s="310"/>
      <c r="BJ145" s="310"/>
      <c r="BK145" s="310"/>
      <c r="BL145" s="310"/>
      <c r="BM145" s="310"/>
      <c r="BN145" s="310"/>
      <c r="BO145" s="310"/>
      <c r="BP145" s="310"/>
      <c r="BQ145" s="310"/>
      <c r="BR145" s="310"/>
      <c r="BS145" s="310"/>
      <c r="BT145" s="310"/>
      <c r="BU145" s="310"/>
      <c r="BV145" s="310"/>
      <c r="BW145" s="310"/>
      <c r="BX145" s="310"/>
      <c r="BY145" s="310"/>
      <c r="BZ145" s="310"/>
      <c r="CA145" s="310"/>
      <c r="CB145" s="310"/>
      <c r="CC145" s="310"/>
      <c r="CD145" s="310"/>
      <c r="CE145" s="310"/>
      <c r="CF145" s="310"/>
      <c r="CG145" s="310"/>
      <c r="CH145" s="310"/>
      <c r="CI145" s="310"/>
      <c r="CJ145" s="310"/>
      <c r="CK145" s="310"/>
      <c r="CL145" s="310"/>
      <c r="CM145" s="310"/>
      <c r="CN145" s="310"/>
      <c r="CO145" s="310"/>
      <c r="CP145" s="310"/>
      <c r="CQ145" s="310"/>
      <c r="CR145" s="310"/>
      <c r="CS145" s="310"/>
      <c r="CT145" s="310"/>
      <c r="CU145" s="310"/>
      <c r="CV145" s="310"/>
      <c r="CW145" s="310"/>
      <c r="CX145" s="310"/>
      <c r="CY145" s="310"/>
      <c r="CZ145" s="310"/>
      <c r="DA145" s="310"/>
      <c r="DB145" s="310"/>
      <c r="DC145" s="310"/>
      <c r="DD145" s="310"/>
      <c r="DE145" s="310"/>
      <c r="DF145" s="310"/>
      <c r="DG145" s="310"/>
      <c r="DH145" s="310"/>
      <c r="DI145" s="310"/>
      <c r="DJ145" s="310"/>
      <c r="DK145" s="310"/>
      <c r="DL145" s="310"/>
      <c r="DM145" s="310"/>
      <c r="DN145" s="310"/>
      <c r="DO145" s="310"/>
      <c r="DP145" s="310"/>
      <c r="DQ145" s="310"/>
      <c r="DR145" s="310"/>
      <c r="DS145" s="310"/>
      <c r="DT145" s="310"/>
      <c r="DU145" s="310"/>
      <c r="DV145" s="310"/>
      <c r="DW145" s="310"/>
      <c r="DX145" s="310"/>
      <c r="DY145" s="12"/>
      <c r="EB145" s="470">
        <f t="shared" si="4"/>
        <v>0</v>
      </c>
      <c r="EC145" s="282">
        <f t="shared" si="5"/>
        <v>0</v>
      </c>
      <c r="ED145" s="283" t="str">
        <f>IF(EC145=0,"",
IF(SUM($EC$24:EC145)=1,EE145,
IF($EC$174&gt;SUM($EC$24:EC145),_xlfn.CONCAT(", ",EE145),
IF($EC$174=SUM($EC$24:EC145),_xlfn.CONCAT(" y ",EE145)))))</f>
        <v/>
      </c>
      <c r="EE145" s="471" t="s">
        <v>6057</v>
      </c>
      <c r="EF145" s="473">
        <f t="shared" si="6"/>
        <v>0</v>
      </c>
      <c r="EG145" s="293">
        <f t="shared" si="7"/>
        <v>0</v>
      </c>
      <c r="EH145" s="477" t="str">
        <f>IF(EG145=0,"",
IF(SUM($EG$24:EG145)=1,EI145,
IF($EG$174&gt;SUM($EG$24:EG145),_xlfn.CONCAT(", ",EI145),
IF($EG$174=SUM($EG$24:EG145),_xlfn.CONCAT(" y ",EI145)))))</f>
        <v/>
      </c>
      <c r="EI145" s="52" t="s">
        <v>6057</v>
      </c>
      <c r="EL145" s="13"/>
      <c r="EM145" s="514"/>
    </row>
    <row r="146" spans="1:143" ht="14.25" customHeight="1">
      <c r="A146" s="22"/>
      <c r="B146" s="11"/>
      <c r="C146" s="37" t="s">
        <v>6058</v>
      </c>
      <c r="D146" s="873" t="str">
        <f>IF(CNGE_2026_M1_Secc1_Sub6!$D183="","",CNGE_2026_M1_Secc1_Sub6!$D183)</f>
        <v/>
      </c>
      <c r="E146" s="723"/>
      <c r="F146" s="723"/>
      <c r="G146" s="723"/>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c r="BJ146" s="310"/>
      <c r="BK146" s="310"/>
      <c r="BL146" s="310"/>
      <c r="BM146" s="310"/>
      <c r="BN146" s="310"/>
      <c r="BO146" s="310"/>
      <c r="BP146" s="310"/>
      <c r="BQ146" s="310"/>
      <c r="BR146" s="310"/>
      <c r="BS146" s="310"/>
      <c r="BT146" s="310"/>
      <c r="BU146" s="310"/>
      <c r="BV146" s="310"/>
      <c r="BW146" s="310"/>
      <c r="BX146" s="310"/>
      <c r="BY146" s="310"/>
      <c r="BZ146" s="310"/>
      <c r="CA146" s="310"/>
      <c r="CB146" s="310"/>
      <c r="CC146" s="310"/>
      <c r="CD146" s="310"/>
      <c r="CE146" s="310"/>
      <c r="CF146" s="310"/>
      <c r="CG146" s="310"/>
      <c r="CH146" s="310"/>
      <c r="CI146" s="310"/>
      <c r="CJ146" s="310"/>
      <c r="CK146" s="310"/>
      <c r="CL146" s="310"/>
      <c r="CM146" s="310"/>
      <c r="CN146" s="310"/>
      <c r="CO146" s="310"/>
      <c r="CP146" s="310"/>
      <c r="CQ146" s="310"/>
      <c r="CR146" s="310"/>
      <c r="CS146" s="310"/>
      <c r="CT146" s="310"/>
      <c r="CU146" s="310"/>
      <c r="CV146" s="310"/>
      <c r="CW146" s="310"/>
      <c r="CX146" s="310"/>
      <c r="CY146" s="310"/>
      <c r="CZ146" s="310"/>
      <c r="DA146" s="310"/>
      <c r="DB146" s="310"/>
      <c r="DC146" s="310"/>
      <c r="DD146" s="310"/>
      <c r="DE146" s="310"/>
      <c r="DF146" s="310"/>
      <c r="DG146" s="310"/>
      <c r="DH146" s="310"/>
      <c r="DI146" s="310"/>
      <c r="DJ146" s="310"/>
      <c r="DK146" s="310"/>
      <c r="DL146" s="310"/>
      <c r="DM146" s="310"/>
      <c r="DN146" s="310"/>
      <c r="DO146" s="310"/>
      <c r="DP146" s="310"/>
      <c r="DQ146" s="310"/>
      <c r="DR146" s="310"/>
      <c r="DS146" s="310"/>
      <c r="DT146" s="310"/>
      <c r="DU146" s="310"/>
      <c r="DV146" s="310"/>
      <c r="DW146" s="310"/>
      <c r="DX146" s="310"/>
      <c r="DY146" s="12"/>
      <c r="EB146" s="470">
        <f t="shared" si="4"/>
        <v>0</v>
      </c>
      <c r="EC146" s="282">
        <f t="shared" si="5"/>
        <v>0</v>
      </c>
      <c r="ED146" s="283" t="str">
        <f>IF(EC146=0,"",
IF(SUM($EC$24:EC146)=1,EE146,
IF($EC$174&gt;SUM($EC$24:EC146),_xlfn.CONCAT(", ",EE146),
IF($EC$174=SUM($EC$24:EC146),_xlfn.CONCAT(" y ",EE146)))))</f>
        <v/>
      </c>
      <c r="EE146" s="471" t="s">
        <v>6059</v>
      </c>
      <c r="EF146" s="473">
        <f t="shared" si="6"/>
        <v>0</v>
      </c>
      <c r="EG146" s="293">
        <f t="shared" si="7"/>
        <v>0</v>
      </c>
      <c r="EH146" s="477" t="str">
        <f>IF(EG146=0,"",
IF(SUM($EG$24:EG146)=1,EI146,
IF($EG$174&gt;SUM($EG$24:EG146),_xlfn.CONCAT(", ",EI146),
IF($EG$174=SUM($EG$24:EG146),_xlfn.CONCAT(" y ",EI146)))))</f>
        <v/>
      </c>
      <c r="EI146" s="52" t="s">
        <v>6059</v>
      </c>
      <c r="EL146" s="13"/>
      <c r="EM146" s="514"/>
    </row>
    <row r="147" spans="1:143" ht="14.25" customHeight="1">
      <c r="A147" s="22"/>
      <c r="B147" s="11"/>
      <c r="C147" s="37" t="s">
        <v>6060</v>
      </c>
      <c r="D147" s="873" t="str">
        <f>IF(CNGE_2026_M1_Secc1_Sub6!$D184="","",CNGE_2026_M1_Secc1_Sub6!$D184)</f>
        <v/>
      </c>
      <c r="E147" s="723"/>
      <c r="F147" s="723"/>
      <c r="G147" s="723"/>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10"/>
      <c r="AR147" s="310"/>
      <c r="AS147" s="310"/>
      <c r="AT147" s="310"/>
      <c r="AU147" s="310"/>
      <c r="AV147" s="310"/>
      <c r="AW147" s="310"/>
      <c r="AX147" s="310"/>
      <c r="AY147" s="310"/>
      <c r="AZ147" s="310"/>
      <c r="BA147" s="310"/>
      <c r="BB147" s="310"/>
      <c r="BC147" s="310"/>
      <c r="BD147" s="310"/>
      <c r="BE147" s="310"/>
      <c r="BF147" s="310"/>
      <c r="BG147" s="310"/>
      <c r="BH147" s="310"/>
      <c r="BI147" s="310"/>
      <c r="BJ147" s="310"/>
      <c r="BK147" s="310"/>
      <c r="BL147" s="310"/>
      <c r="BM147" s="310"/>
      <c r="BN147" s="310"/>
      <c r="BO147" s="310"/>
      <c r="BP147" s="310"/>
      <c r="BQ147" s="310"/>
      <c r="BR147" s="310"/>
      <c r="BS147" s="310"/>
      <c r="BT147" s="310"/>
      <c r="BU147" s="310"/>
      <c r="BV147" s="310"/>
      <c r="BW147" s="310"/>
      <c r="BX147" s="310"/>
      <c r="BY147" s="310"/>
      <c r="BZ147" s="310"/>
      <c r="CA147" s="310"/>
      <c r="CB147" s="310"/>
      <c r="CC147" s="310"/>
      <c r="CD147" s="310"/>
      <c r="CE147" s="310"/>
      <c r="CF147" s="310"/>
      <c r="CG147" s="310"/>
      <c r="CH147" s="310"/>
      <c r="CI147" s="310"/>
      <c r="CJ147" s="310"/>
      <c r="CK147" s="310"/>
      <c r="CL147" s="310"/>
      <c r="CM147" s="310"/>
      <c r="CN147" s="310"/>
      <c r="CO147" s="310"/>
      <c r="CP147" s="310"/>
      <c r="CQ147" s="310"/>
      <c r="CR147" s="310"/>
      <c r="CS147" s="310"/>
      <c r="CT147" s="310"/>
      <c r="CU147" s="310"/>
      <c r="CV147" s="310"/>
      <c r="CW147" s="310"/>
      <c r="CX147" s="310"/>
      <c r="CY147" s="310"/>
      <c r="CZ147" s="310"/>
      <c r="DA147" s="310"/>
      <c r="DB147" s="310"/>
      <c r="DC147" s="310"/>
      <c r="DD147" s="310"/>
      <c r="DE147" s="310"/>
      <c r="DF147" s="310"/>
      <c r="DG147" s="310"/>
      <c r="DH147" s="310"/>
      <c r="DI147" s="310"/>
      <c r="DJ147" s="310"/>
      <c r="DK147" s="310"/>
      <c r="DL147" s="310"/>
      <c r="DM147" s="310"/>
      <c r="DN147" s="310"/>
      <c r="DO147" s="310"/>
      <c r="DP147" s="310"/>
      <c r="DQ147" s="310"/>
      <c r="DR147" s="310"/>
      <c r="DS147" s="310"/>
      <c r="DT147" s="310"/>
      <c r="DU147" s="310"/>
      <c r="DV147" s="310"/>
      <c r="DW147" s="310"/>
      <c r="DX147" s="310"/>
      <c r="DY147" s="12"/>
      <c r="EB147" s="470">
        <f t="shared" si="4"/>
        <v>0</v>
      </c>
      <c r="EC147" s="282">
        <f t="shared" si="5"/>
        <v>0</v>
      </c>
      <c r="ED147" s="283" t="str">
        <f>IF(EC147=0,"",
IF(SUM($EC$24:EC147)=1,EE147,
IF($EC$174&gt;SUM($EC$24:EC147),_xlfn.CONCAT(", ",EE147),
IF($EC$174=SUM($EC$24:EC147),_xlfn.CONCAT(" y ",EE147)))))</f>
        <v/>
      </c>
      <c r="EE147" s="471" t="s">
        <v>6061</v>
      </c>
      <c r="EF147" s="473">
        <f t="shared" si="6"/>
        <v>0</v>
      </c>
      <c r="EG147" s="293">
        <f t="shared" si="7"/>
        <v>0</v>
      </c>
      <c r="EH147" s="477" t="str">
        <f>IF(EG147=0,"",
IF(SUM($EG$24:EG147)=1,EI147,
IF($EG$174&gt;SUM($EG$24:EG147),_xlfn.CONCAT(", ",EI147),
IF($EG$174=SUM($EG$24:EG147),_xlfn.CONCAT(" y ",EI147)))))</f>
        <v/>
      </c>
      <c r="EI147" s="52" t="s">
        <v>6061</v>
      </c>
      <c r="EL147" s="13"/>
      <c r="EM147" s="514"/>
    </row>
    <row r="148" spans="1:143" ht="14.25" customHeight="1">
      <c r="A148" s="22"/>
      <c r="B148" s="11"/>
      <c r="C148" s="37" t="s">
        <v>6062</v>
      </c>
      <c r="D148" s="873" t="str">
        <f>IF(CNGE_2026_M1_Secc1_Sub6!$D185="","",CNGE_2026_M1_Secc1_Sub6!$D185)</f>
        <v/>
      </c>
      <c r="E148" s="723"/>
      <c r="F148" s="723"/>
      <c r="G148" s="723"/>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c r="BJ148" s="310"/>
      <c r="BK148" s="310"/>
      <c r="BL148" s="310"/>
      <c r="BM148" s="310"/>
      <c r="BN148" s="310"/>
      <c r="BO148" s="310"/>
      <c r="BP148" s="310"/>
      <c r="BQ148" s="310"/>
      <c r="BR148" s="310"/>
      <c r="BS148" s="310"/>
      <c r="BT148" s="310"/>
      <c r="BU148" s="310"/>
      <c r="BV148" s="310"/>
      <c r="BW148" s="310"/>
      <c r="BX148" s="310"/>
      <c r="BY148" s="310"/>
      <c r="BZ148" s="310"/>
      <c r="CA148" s="310"/>
      <c r="CB148" s="310"/>
      <c r="CC148" s="310"/>
      <c r="CD148" s="310"/>
      <c r="CE148" s="310"/>
      <c r="CF148" s="310"/>
      <c r="CG148" s="310"/>
      <c r="CH148" s="310"/>
      <c r="CI148" s="310"/>
      <c r="CJ148" s="310"/>
      <c r="CK148" s="310"/>
      <c r="CL148" s="310"/>
      <c r="CM148" s="310"/>
      <c r="CN148" s="310"/>
      <c r="CO148" s="310"/>
      <c r="CP148" s="310"/>
      <c r="CQ148" s="310"/>
      <c r="CR148" s="310"/>
      <c r="CS148" s="310"/>
      <c r="CT148" s="310"/>
      <c r="CU148" s="310"/>
      <c r="CV148" s="310"/>
      <c r="CW148" s="310"/>
      <c r="CX148" s="310"/>
      <c r="CY148" s="310"/>
      <c r="CZ148" s="310"/>
      <c r="DA148" s="310"/>
      <c r="DB148" s="310"/>
      <c r="DC148" s="310"/>
      <c r="DD148" s="310"/>
      <c r="DE148" s="310"/>
      <c r="DF148" s="310"/>
      <c r="DG148" s="310"/>
      <c r="DH148" s="310"/>
      <c r="DI148" s="310"/>
      <c r="DJ148" s="310"/>
      <c r="DK148" s="310"/>
      <c r="DL148" s="310"/>
      <c r="DM148" s="310"/>
      <c r="DN148" s="310"/>
      <c r="DO148" s="310"/>
      <c r="DP148" s="310"/>
      <c r="DQ148" s="310"/>
      <c r="DR148" s="310"/>
      <c r="DS148" s="310"/>
      <c r="DT148" s="310"/>
      <c r="DU148" s="310"/>
      <c r="DV148" s="310"/>
      <c r="DW148" s="310"/>
      <c r="DX148" s="310"/>
      <c r="DY148" s="12"/>
      <c r="EB148" s="470">
        <f t="shared" si="4"/>
        <v>0</v>
      </c>
      <c r="EC148" s="282">
        <f t="shared" si="5"/>
        <v>0</v>
      </c>
      <c r="ED148" s="283" t="str">
        <f>IF(EC148=0,"",
IF(SUM($EC$24:EC148)=1,EE148,
IF($EC$174&gt;SUM($EC$24:EC148),_xlfn.CONCAT(", ",EE148),
IF($EC$174=SUM($EC$24:EC148),_xlfn.CONCAT(" y ",EE148)))))</f>
        <v/>
      </c>
      <c r="EE148" s="471" t="s">
        <v>6063</v>
      </c>
      <c r="EF148" s="473">
        <f t="shared" si="6"/>
        <v>0</v>
      </c>
      <c r="EG148" s="293">
        <f t="shared" si="7"/>
        <v>0</v>
      </c>
      <c r="EH148" s="477" t="str">
        <f>IF(EG148=0,"",
IF(SUM($EG$24:EG148)=1,EI148,
IF($EG$174&gt;SUM($EG$24:EG148),_xlfn.CONCAT(", ",EI148),
IF($EG$174=SUM($EG$24:EG148),_xlfn.CONCAT(" y ",EI148)))))</f>
        <v/>
      </c>
      <c r="EI148" s="52" t="s">
        <v>6063</v>
      </c>
      <c r="EL148" s="13"/>
      <c r="EM148" s="514"/>
    </row>
    <row r="149" spans="1:143" ht="14.25" customHeight="1">
      <c r="A149" s="22"/>
      <c r="B149" s="11"/>
      <c r="C149" s="37" t="s">
        <v>6064</v>
      </c>
      <c r="D149" s="873" t="str">
        <f>IF(CNGE_2026_M1_Secc1_Sub6!$D186="","",CNGE_2026_M1_Secc1_Sub6!$D186)</f>
        <v/>
      </c>
      <c r="E149" s="723"/>
      <c r="F149" s="723"/>
      <c r="G149" s="723"/>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10"/>
      <c r="AR149" s="310"/>
      <c r="AS149" s="310"/>
      <c r="AT149" s="310"/>
      <c r="AU149" s="310"/>
      <c r="AV149" s="310"/>
      <c r="AW149" s="310"/>
      <c r="AX149" s="310"/>
      <c r="AY149" s="310"/>
      <c r="AZ149" s="310"/>
      <c r="BA149" s="310"/>
      <c r="BB149" s="310"/>
      <c r="BC149" s="310"/>
      <c r="BD149" s="310"/>
      <c r="BE149" s="310"/>
      <c r="BF149" s="310"/>
      <c r="BG149" s="310"/>
      <c r="BH149" s="310"/>
      <c r="BI149" s="310"/>
      <c r="BJ149" s="310"/>
      <c r="BK149" s="310"/>
      <c r="BL149" s="310"/>
      <c r="BM149" s="310"/>
      <c r="BN149" s="310"/>
      <c r="BO149" s="310"/>
      <c r="BP149" s="310"/>
      <c r="BQ149" s="310"/>
      <c r="BR149" s="310"/>
      <c r="BS149" s="310"/>
      <c r="BT149" s="310"/>
      <c r="BU149" s="310"/>
      <c r="BV149" s="310"/>
      <c r="BW149" s="310"/>
      <c r="BX149" s="310"/>
      <c r="BY149" s="310"/>
      <c r="BZ149" s="310"/>
      <c r="CA149" s="310"/>
      <c r="CB149" s="310"/>
      <c r="CC149" s="310"/>
      <c r="CD149" s="310"/>
      <c r="CE149" s="310"/>
      <c r="CF149" s="310"/>
      <c r="CG149" s="310"/>
      <c r="CH149" s="310"/>
      <c r="CI149" s="310"/>
      <c r="CJ149" s="310"/>
      <c r="CK149" s="310"/>
      <c r="CL149" s="310"/>
      <c r="CM149" s="310"/>
      <c r="CN149" s="310"/>
      <c r="CO149" s="310"/>
      <c r="CP149" s="310"/>
      <c r="CQ149" s="310"/>
      <c r="CR149" s="310"/>
      <c r="CS149" s="310"/>
      <c r="CT149" s="310"/>
      <c r="CU149" s="310"/>
      <c r="CV149" s="310"/>
      <c r="CW149" s="310"/>
      <c r="CX149" s="310"/>
      <c r="CY149" s="310"/>
      <c r="CZ149" s="310"/>
      <c r="DA149" s="310"/>
      <c r="DB149" s="310"/>
      <c r="DC149" s="310"/>
      <c r="DD149" s="310"/>
      <c r="DE149" s="310"/>
      <c r="DF149" s="310"/>
      <c r="DG149" s="310"/>
      <c r="DH149" s="310"/>
      <c r="DI149" s="310"/>
      <c r="DJ149" s="310"/>
      <c r="DK149" s="310"/>
      <c r="DL149" s="310"/>
      <c r="DM149" s="310"/>
      <c r="DN149" s="310"/>
      <c r="DO149" s="310"/>
      <c r="DP149" s="310"/>
      <c r="DQ149" s="310"/>
      <c r="DR149" s="310"/>
      <c r="DS149" s="310"/>
      <c r="DT149" s="310"/>
      <c r="DU149" s="310"/>
      <c r="DV149" s="310"/>
      <c r="DW149" s="310"/>
      <c r="DX149" s="310"/>
      <c r="DY149" s="12"/>
      <c r="EB149" s="470">
        <f t="shared" si="4"/>
        <v>0</v>
      </c>
      <c r="EC149" s="282">
        <f t="shared" si="5"/>
        <v>0</v>
      </c>
      <c r="ED149" s="283" t="str">
        <f>IF(EC149=0,"",
IF(SUM($EC$24:EC149)=1,EE149,
IF($EC$174&gt;SUM($EC$24:EC149),_xlfn.CONCAT(", ",EE149),
IF($EC$174=SUM($EC$24:EC149),_xlfn.CONCAT(" y ",EE149)))))</f>
        <v/>
      </c>
      <c r="EE149" s="471" t="s">
        <v>6065</v>
      </c>
      <c r="EF149" s="473">
        <f t="shared" si="6"/>
        <v>0</v>
      </c>
      <c r="EG149" s="293">
        <f t="shared" si="7"/>
        <v>0</v>
      </c>
      <c r="EH149" s="477" t="str">
        <f>IF(EG149=0,"",
IF(SUM($EG$24:EG149)=1,EI149,
IF($EG$174&gt;SUM($EG$24:EG149),_xlfn.CONCAT(", ",EI149),
IF($EG$174=SUM($EG$24:EG149),_xlfn.CONCAT(" y ",EI149)))))</f>
        <v/>
      </c>
      <c r="EI149" s="52" t="s">
        <v>6065</v>
      </c>
      <c r="EL149" s="13"/>
      <c r="EM149" s="514"/>
    </row>
    <row r="150" spans="1:143" ht="14.25" customHeight="1">
      <c r="A150" s="22"/>
      <c r="B150" s="11"/>
      <c r="C150" s="37" t="s">
        <v>6066</v>
      </c>
      <c r="D150" s="873" t="str">
        <f>IF(CNGE_2026_M1_Secc1_Sub6!$D187="","",CNGE_2026_M1_Secc1_Sub6!$D187)</f>
        <v/>
      </c>
      <c r="E150" s="723"/>
      <c r="F150" s="723"/>
      <c r="G150" s="723"/>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c r="BJ150" s="310"/>
      <c r="BK150" s="310"/>
      <c r="BL150" s="310"/>
      <c r="BM150" s="310"/>
      <c r="BN150" s="310"/>
      <c r="BO150" s="310"/>
      <c r="BP150" s="310"/>
      <c r="BQ150" s="310"/>
      <c r="BR150" s="310"/>
      <c r="BS150" s="310"/>
      <c r="BT150" s="310"/>
      <c r="BU150" s="310"/>
      <c r="BV150" s="310"/>
      <c r="BW150" s="310"/>
      <c r="BX150" s="310"/>
      <c r="BY150" s="310"/>
      <c r="BZ150" s="310"/>
      <c r="CA150" s="310"/>
      <c r="CB150" s="310"/>
      <c r="CC150" s="310"/>
      <c r="CD150" s="310"/>
      <c r="CE150" s="310"/>
      <c r="CF150" s="310"/>
      <c r="CG150" s="310"/>
      <c r="CH150" s="310"/>
      <c r="CI150" s="310"/>
      <c r="CJ150" s="310"/>
      <c r="CK150" s="310"/>
      <c r="CL150" s="310"/>
      <c r="CM150" s="310"/>
      <c r="CN150" s="310"/>
      <c r="CO150" s="310"/>
      <c r="CP150" s="310"/>
      <c r="CQ150" s="310"/>
      <c r="CR150" s="310"/>
      <c r="CS150" s="310"/>
      <c r="CT150" s="310"/>
      <c r="CU150" s="310"/>
      <c r="CV150" s="310"/>
      <c r="CW150" s="310"/>
      <c r="CX150" s="310"/>
      <c r="CY150" s="310"/>
      <c r="CZ150" s="310"/>
      <c r="DA150" s="310"/>
      <c r="DB150" s="310"/>
      <c r="DC150" s="310"/>
      <c r="DD150" s="310"/>
      <c r="DE150" s="310"/>
      <c r="DF150" s="310"/>
      <c r="DG150" s="310"/>
      <c r="DH150" s="310"/>
      <c r="DI150" s="310"/>
      <c r="DJ150" s="310"/>
      <c r="DK150" s="310"/>
      <c r="DL150" s="310"/>
      <c r="DM150" s="310"/>
      <c r="DN150" s="310"/>
      <c r="DO150" s="310"/>
      <c r="DP150" s="310"/>
      <c r="DQ150" s="310"/>
      <c r="DR150" s="310"/>
      <c r="DS150" s="310"/>
      <c r="DT150" s="310"/>
      <c r="DU150" s="310"/>
      <c r="DV150" s="310"/>
      <c r="DW150" s="310"/>
      <c r="DX150" s="310"/>
      <c r="DY150" s="12"/>
      <c r="EB150" s="470">
        <f t="shared" si="4"/>
        <v>0</v>
      </c>
      <c r="EC150" s="282">
        <f t="shared" si="5"/>
        <v>0</v>
      </c>
      <c r="ED150" s="283" t="str">
        <f>IF(EC150=0,"",
IF(SUM($EC$24:EC150)=1,EE150,
IF($EC$174&gt;SUM($EC$24:EC150),_xlfn.CONCAT(", ",EE150),
IF($EC$174=SUM($EC$24:EC150),_xlfn.CONCAT(" y ",EE150)))))</f>
        <v/>
      </c>
      <c r="EE150" s="471" t="s">
        <v>6067</v>
      </c>
      <c r="EF150" s="473">
        <f t="shared" si="6"/>
        <v>0</v>
      </c>
      <c r="EG150" s="293">
        <f t="shared" si="7"/>
        <v>0</v>
      </c>
      <c r="EH150" s="477" t="str">
        <f>IF(EG150=0,"",
IF(SUM($EG$24:EG150)=1,EI150,
IF($EG$174&gt;SUM($EG$24:EG150),_xlfn.CONCAT(", ",EI150),
IF($EG$174=SUM($EG$24:EG150),_xlfn.CONCAT(" y ",EI150)))))</f>
        <v/>
      </c>
      <c r="EI150" s="52" t="s">
        <v>6067</v>
      </c>
      <c r="EL150" s="13"/>
      <c r="EM150" s="514"/>
    </row>
    <row r="151" spans="1:143" ht="14.25" customHeight="1">
      <c r="A151" s="22"/>
      <c r="B151" s="11"/>
      <c r="C151" s="37" t="s">
        <v>6068</v>
      </c>
      <c r="D151" s="873" t="str">
        <f>IF(CNGE_2026_M1_Secc1_Sub6!$D188="","",CNGE_2026_M1_Secc1_Sub6!$D188)</f>
        <v/>
      </c>
      <c r="E151" s="723"/>
      <c r="F151" s="723"/>
      <c r="G151" s="723"/>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c r="BW151" s="310"/>
      <c r="BX151" s="310"/>
      <c r="BY151" s="310"/>
      <c r="BZ151" s="310"/>
      <c r="CA151" s="310"/>
      <c r="CB151" s="310"/>
      <c r="CC151" s="310"/>
      <c r="CD151" s="310"/>
      <c r="CE151" s="310"/>
      <c r="CF151" s="310"/>
      <c r="CG151" s="310"/>
      <c r="CH151" s="310"/>
      <c r="CI151" s="310"/>
      <c r="CJ151" s="310"/>
      <c r="CK151" s="310"/>
      <c r="CL151" s="310"/>
      <c r="CM151" s="310"/>
      <c r="CN151" s="310"/>
      <c r="CO151" s="310"/>
      <c r="CP151" s="310"/>
      <c r="CQ151" s="310"/>
      <c r="CR151" s="310"/>
      <c r="CS151" s="310"/>
      <c r="CT151" s="310"/>
      <c r="CU151" s="310"/>
      <c r="CV151" s="310"/>
      <c r="CW151" s="310"/>
      <c r="CX151" s="310"/>
      <c r="CY151" s="310"/>
      <c r="CZ151" s="310"/>
      <c r="DA151" s="310"/>
      <c r="DB151" s="310"/>
      <c r="DC151" s="310"/>
      <c r="DD151" s="310"/>
      <c r="DE151" s="310"/>
      <c r="DF151" s="310"/>
      <c r="DG151" s="310"/>
      <c r="DH151" s="310"/>
      <c r="DI151" s="310"/>
      <c r="DJ151" s="310"/>
      <c r="DK151" s="310"/>
      <c r="DL151" s="310"/>
      <c r="DM151" s="310"/>
      <c r="DN151" s="310"/>
      <c r="DO151" s="310"/>
      <c r="DP151" s="310"/>
      <c r="DQ151" s="310"/>
      <c r="DR151" s="310"/>
      <c r="DS151" s="310"/>
      <c r="DT151" s="310"/>
      <c r="DU151" s="310"/>
      <c r="DV151" s="310"/>
      <c r="DW151" s="310"/>
      <c r="DX151" s="310"/>
      <c r="DY151" s="12"/>
      <c r="EB151" s="470">
        <f t="shared" si="4"/>
        <v>0</v>
      </c>
      <c r="EC151" s="282">
        <f t="shared" si="5"/>
        <v>0</v>
      </c>
      <c r="ED151" s="283" t="str">
        <f>IF(EC151=0,"",
IF(SUM($EC$24:EC151)=1,EE151,
IF($EC$174&gt;SUM($EC$24:EC151),_xlfn.CONCAT(", ",EE151),
IF($EC$174=SUM($EC$24:EC151),_xlfn.CONCAT(" y ",EE151)))))</f>
        <v/>
      </c>
      <c r="EE151" s="471" t="s">
        <v>6069</v>
      </c>
      <c r="EF151" s="473">
        <f t="shared" si="6"/>
        <v>0</v>
      </c>
      <c r="EG151" s="293">
        <f t="shared" si="7"/>
        <v>0</v>
      </c>
      <c r="EH151" s="477" t="str">
        <f>IF(EG151=0,"",
IF(SUM($EG$24:EG151)=1,EI151,
IF($EG$174&gt;SUM($EG$24:EG151),_xlfn.CONCAT(", ",EI151),
IF($EG$174=SUM($EG$24:EG151),_xlfn.CONCAT(" y ",EI151)))))</f>
        <v/>
      </c>
      <c r="EI151" s="52" t="s">
        <v>6069</v>
      </c>
      <c r="EL151" s="13"/>
      <c r="EM151" s="514"/>
    </row>
    <row r="152" spans="1:143" ht="14.25" customHeight="1">
      <c r="A152" s="22"/>
      <c r="B152" s="11"/>
      <c r="C152" s="37" t="s">
        <v>6070</v>
      </c>
      <c r="D152" s="873" t="str">
        <f>IF(CNGE_2026_M1_Secc1_Sub6!$D189="","",CNGE_2026_M1_Secc1_Sub6!$D189)</f>
        <v/>
      </c>
      <c r="E152" s="723"/>
      <c r="F152" s="723"/>
      <c r="G152" s="723"/>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c r="BJ152" s="310"/>
      <c r="BK152" s="310"/>
      <c r="BL152" s="310"/>
      <c r="BM152" s="310"/>
      <c r="BN152" s="310"/>
      <c r="BO152" s="310"/>
      <c r="BP152" s="310"/>
      <c r="BQ152" s="310"/>
      <c r="BR152" s="310"/>
      <c r="BS152" s="310"/>
      <c r="BT152" s="310"/>
      <c r="BU152" s="310"/>
      <c r="BV152" s="310"/>
      <c r="BW152" s="310"/>
      <c r="BX152" s="310"/>
      <c r="BY152" s="310"/>
      <c r="BZ152" s="310"/>
      <c r="CA152" s="310"/>
      <c r="CB152" s="310"/>
      <c r="CC152" s="310"/>
      <c r="CD152" s="310"/>
      <c r="CE152" s="310"/>
      <c r="CF152" s="310"/>
      <c r="CG152" s="310"/>
      <c r="CH152" s="310"/>
      <c r="CI152" s="310"/>
      <c r="CJ152" s="310"/>
      <c r="CK152" s="310"/>
      <c r="CL152" s="310"/>
      <c r="CM152" s="310"/>
      <c r="CN152" s="310"/>
      <c r="CO152" s="310"/>
      <c r="CP152" s="310"/>
      <c r="CQ152" s="310"/>
      <c r="CR152" s="310"/>
      <c r="CS152" s="310"/>
      <c r="CT152" s="310"/>
      <c r="CU152" s="310"/>
      <c r="CV152" s="310"/>
      <c r="CW152" s="310"/>
      <c r="CX152" s="310"/>
      <c r="CY152" s="310"/>
      <c r="CZ152" s="310"/>
      <c r="DA152" s="310"/>
      <c r="DB152" s="310"/>
      <c r="DC152" s="310"/>
      <c r="DD152" s="310"/>
      <c r="DE152" s="310"/>
      <c r="DF152" s="310"/>
      <c r="DG152" s="310"/>
      <c r="DH152" s="310"/>
      <c r="DI152" s="310"/>
      <c r="DJ152" s="310"/>
      <c r="DK152" s="310"/>
      <c r="DL152" s="310"/>
      <c r="DM152" s="310"/>
      <c r="DN152" s="310"/>
      <c r="DO152" s="310"/>
      <c r="DP152" s="310"/>
      <c r="DQ152" s="310"/>
      <c r="DR152" s="310"/>
      <c r="DS152" s="310"/>
      <c r="DT152" s="310"/>
      <c r="DU152" s="310"/>
      <c r="DV152" s="310"/>
      <c r="DW152" s="310"/>
      <c r="DX152" s="310"/>
      <c r="DY152" s="12"/>
      <c r="EB152" s="470">
        <f t="shared" si="4"/>
        <v>0</v>
      </c>
      <c r="EC152" s="282">
        <f t="shared" si="5"/>
        <v>0</v>
      </c>
      <c r="ED152" s="283" t="str">
        <f>IF(EC152=0,"",
IF(SUM($EC$24:EC152)=1,EE152,
IF($EC$174&gt;SUM($EC$24:EC152),_xlfn.CONCAT(", ",EE152),
IF($EC$174=SUM($EC$24:EC152),_xlfn.CONCAT(" y ",EE152)))))</f>
        <v/>
      </c>
      <c r="EE152" s="471" t="s">
        <v>6071</v>
      </c>
      <c r="EF152" s="473">
        <f t="shared" si="6"/>
        <v>0</v>
      </c>
      <c r="EG152" s="293">
        <f t="shared" si="7"/>
        <v>0</v>
      </c>
      <c r="EH152" s="477" t="str">
        <f>IF(EG152=0,"",
IF(SUM($EG$24:EG152)=1,EI152,
IF($EG$174&gt;SUM($EG$24:EG152),_xlfn.CONCAT(", ",EI152),
IF($EG$174=SUM($EG$24:EG152),_xlfn.CONCAT(" y ",EI152)))))</f>
        <v/>
      </c>
      <c r="EI152" s="52" t="s">
        <v>6071</v>
      </c>
      <c r="EL152" s="13"/>
      <c r="EM152" s="514"/>
    </row>
    <row r="153" spans="1:143" ht="14.25" customHeight="1">
      <c r="A153" s="22"/>
      <c r="B153" s="11"/>
      <c r="C153" s="37" t="s">
        <v>6072</v>
      </c>
      <c r="D153" s="873" t="str">
        <f>IF(CNGE_2026_M1_Secc1_Sub6!$D190="","",CNGE_2026_M1_Secc1_Sub6!$D190)</f>
        <v/>
      </c>
      <c r="E153" s="723"/>
      <c r="F153" s="723"/>
      <c r="G153" s="723"/>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c r="BJ153" s="310"/>
      <c r="BK153" s="310"/>
      <c r="BL153" s="310"/>
      <c r="BM153" s="310"/>
      <c r="BN153" s="310"/>
      <c r="BO153" s="310"/>
      <c r="BP153" s="310"/>
      <c r="BQ153" s="310"/>
      <c r="BR153" s="310"/>
      <c r="BS153" s="310"/>
      <c r="BT153" s="310"/>
      <c r="BU153" s="310"/>
      <c r="BV153" s="310"/>
      <c r="BW153" s="310"/>
      <c r="BX153" s="310"/>
      <c r="BY153" s="310"/>
      <c r="BZ153" s="310"/>
      <c r="CA153" s="310"/>
      <c r="CB153" s="310"/>
      <c r="CC153" s="310"/>
      <c r="CD153" s="310"/>
      <c r="CE153" s="310"/>
      <c r="CF153" s="310"/>
      <c r="CG153" s="310"/>
      <c r="CH153" s="310"/>
      <c r="CI153" s="310"/>
      <c r="CJ153" s="310"/>
      <c r="CK153" s="310"/>
      <c r="CL153" s="310"/>
      <c r="CM153" s="310"/>
      <c r="CN153" s="310"/>
      <c r="CO153" s="310"/>
      <c r="CP153" s="310"/>
      <c r="CQ153" s="310"/>
      <c r="CR153" s="310"/>
      <c r="CS153" s="310"/>
      <c r="CT153" s="310"/>
      <c r="CU153" s="310"/>
      <c r="CV153" s="310"/>
      <c r="CW153" s="310"/>
      <c r="CX153" s="310"/>
      <c r="CY153" s="310"/>
      <c r="CZ153" s="310"/>
      <c r="DA153" s="310"/>
      <c r="DB153" s="310"/>
      <c r="DC153" s="310"/>
      <c r="DD153" s="310"/>
      <c r="DE153" s="310"/>
      <c r="DF153" s="310"/>
      <c r="DG153" s="310"/>
      <c r="DH153" s="310"/>
      <c r="DI153" s="310"/>
      <c r="DJ153" s="310"/>
      <c r="DK153" s="310"/>
      <c r="DL153" s="310"/>
      <c r="DM153" s="310"/>
      <c r="DN153" s="310"/>
      <c r="DO153" s="310"/>
      <c r="DP153" s="310"/>
      <c r="DQ153" s="310"/>
      <c r="DR153" s="310"/>
      <c r="DS153" s="310"/>
      <c r="DT153" s="310"/>
      <c r="DU153" s="310"/>
      <c r="DV153" s="310"/>
      <c r="DW153" s="310"/>
      <c r="DX153" s="310"/>
      <c r="DY153" s="12"/>
      <c r="EB153" s="470">
        <f t="shared" ref="EB153:EB173" si="8">IF(AND(COUNTBLANK(D153)=0,COUNTA($H$22:$DW$22)&gt;0,COUNTA(H153:DX153)=1),1,0)</f>
        <v>0</v>
      </c>
      <c r="EC153" s="282">
        <f t="shared" ref="EC153:EC173" si="9">IF(SUM(EB153)=0,0,1)</f>
        <v>0</v>
      </c>
      <c r="ED153" s="283" t="str">
        <f>IF(EC153=0,"",
IF(SUM($EC$24:EC153)=1,EE153,
IF($EC$174&gt;SUM($EC$24:EC153),_xlfn.CONCAT(", ",EE153),
IF($EC$174=SUM($EC$24:EC153),_xlfn.CONCAT(" y ",EE153)))))</f>
        <v/>
      </c>
      <c r="EE153" s="471" t="s">
        <v>6073</v>
      </c>
      <c r="EF153" s="473">
        <f t="shared" ref="EF153:EF173" si="10">IF(AND(COUNTBLANK(D153)=1,COUNTA(H153:DX153)=0),0,IF(AND(COUNTBLANK(D153)=0,COUNTA(H153:DX153)&gt;0),0,1))</f>
        <v>0</v>
      </c>
      <c r="EG153" s="293">
        <f t="shared" ref="EG153:EG173" si="11">IF(EF153=0,0,1)</f>
        <v>0</v>
      </c>
      <c r="EH153" s="477" t="str">
        <f>IF(EG153=0,"",
IF(SUM($EG$24:EG153)=1,EI153,
IF($EG$174&gt;SUM($EG$24:EG153),_xlfn.CONCAT(", ",EI153),
IF($EG$174=SUM($EG$24:EG153),_xlfn.CONCAT(" y ",EI153)))))</f>
        <v/>
      </c>
      <c r="EI153" s="52" t="s">
        <v>6073</v>
      </c>
      <c r="EL153" s="13"/>
      <c r="EM153" s="514"/>
    </row>
    <row r="154" spans="1:143" ht="14.25" customHeight="1">
      <c r="A154" s="22"/>
      <c r="B154" s="11"/>
      <c r="C154" s="37" t="s">
        <v>6074</v>
      </c>
      <c r="D154" s="873" t="str">
        <f>IF(CNGE_2026_M1_Secc1_Sub6!$D191="","",CNGE_2026_M1_Secc1_Sub6!$D191)</f>
        <v/>
      </c>
      <c r="E154" s="723"/>
      <c r="F154" s="723"/>
      <c r="G154" s="723"/>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c r="BL154" s="310"/>
      <c r="BM154" s="310"/>
      <c r="BN154" s="310"/>
      <c r="BO154" s="310"/>
      <c r="BP154" s="310"/>
      <c r="BQ154" s="310"/>
      <c r="BR154" s="310"/>
      <c r="BS154" s="310"/>
      <c r="BT154" s="310"/>
      <c r="BU154" s="310"/>
      <c r="BV154" s="310"/>
      <c r="BW154" s="310"/>
      <c r="BX154" s="310"/>
      <c r="BY154" s="310"/>
      <c r="BZ154" s="310"/>
      <c r="CA154" s="310"/>
      <c r="CB154" s="310"/>
      <c r="CC154" s="310"/>
      <c r="CD154" s="310"/>
      <c r="CE154" s="310"/>
      <c r="CF154" s="310"/>
      <c r="CG154" s="310"/>
      <c r="CH154" s="310"/>
      <c r="CI154" s="310"/>
      <c r="CJ154" s="310"/>
      <c r="CK154" s="310"/>
      <c r="CL154" s="310"/>
      <c r="CM154" s="310"/>
      <c r="CN154" s="310"/>
      <c r="CO154" s="310"/>
      <c r="CP154" s="310"/>
      <c r="CQ154" s="310"/>
      <c r="CR154" s="310"/>
      <c r="CS154" s="310"/>
      <c r="CT154" s="310"/>
      <c r="CU154" s="310"/>
      <c r="CV154" s="310"/>
      <c r="CW154" s="310"/>
      <c r="CX154" s="310"/>
      <c r="CY154" s="310"/>
      <c r="CZ154" s="310"/>
      <c r="DA154" s="310"/>
      <c r="DB154" s="310"/>
      <c r="DC154" s="310"/>
      <c r="DD154" s="310"/>
      <c r="DE154" s="310"/>
      <c r="DF154" s="310"/>
      <c r="DG154" s="310"/>
      <c r="DH154" s="310"/>
      <c r="DI154" s="310"/>
      <c r="DJ154" s="310"/>
      <c r="DK154" s="310"/>
      <c r="DL154" s="310"/>
      <c r="DM154" s="310"/>
      <c r="DN154" s="310"/>
      <c r="DO154" s="310"/>
      <c r="DP154" s="310"/>
      <c r="DQ154" s="310"/>
      <c r="DR154" s="310"/>
      <c r="DS154" s="310"/>
      <c r="DT154" s="310"/>
      <c r="DU154" s="310"/>
      <c r="DV154" s="310"/>
      <c r="DW154" s="310"/>
      <c r="DX154" s="310"/>
      <c r="DY154" s="12"/>
      <c r="EB154" s="470">
        <f t="shared" si="8"/>
        <v>0</v>
      </c>
      <c r="EC154" s="282">
        <f t="shared" si="9"/>
        <v>0</v>
      </c>
      <c r="ED154" s="283" t="str">
        <f>IF(EC154=0,"",
IF(SUM($EC$24:EC154)=1,EE154,
IF($EC$174&gt;SUM($EC$24:EC154),_xlfn.CONCAT(", ",EE154),
IF($EC$174=SUM($EC$24:EC154),_xlfn.CONCAT(" y ",EE154)))))</f>
        <v/>
      </c>
      <c r="EE154" s="471" t="s">
        <v>6075</v>
      </c>
      <c r="EF154" s="473">
        <f t="shared" si="10"/>
        <v>0</v>
      </c>
      <c r="EG154" s="293">
        <f t="shared" si="11"/>
        <v>0</v>
      </c>
      <c r="EH154" s="477" t="str">
        <f>IF(EG154=0,"",
IF(SUM($EG$24:EG154)=1,EI154,
IF($EG$174&gt;SUM($EG$24:EG154),_xlfn.CONCAT(", ",EI154),
IF($EG$174=SUM($EG$24:EG154),_xlfn.CONCAT(" y ",EI154)))))</f>
        <v/>
      </c>
      <c r="EI154" s="52" t="s">
        <v>6075</v>
      </c>
      <c r="EL154" s="13"/>
      <c r="EM154" s="514"/>
    </row>
    <row r="155" spans="1:143" ht="14.25" customHeight="1">
      <c r="A155" s="22"/>
      <c r="B155" s="11"/>
      <c r="C155" s="37" t="s">
        <v>6076</v>
      </c>
      <c r="D155" s="873" t="str">
        <f>IF(CNGE_2026_M1_Secc1_Sub6!$D192="","",CNGE_2026_M1_Secc1_Sub6!$D192)</f>
        <v/>
      </c>
      <c r="E155" s="723"/>
      <c r="F155" s="723"/>
      <c r="G155" s="723"/>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c r="BW155" s="310"/>
      <c r="BX155" s="310"/>
      <c r="BY155" s="310"/>
      <c r="BZ155" s="310"/>
      <c r="CA155" s="310"/>
      <c r="CB155" s="310"/>
      <c r="CC155" s="310"/>
      <c r="CD155" s="310"/>
      <c r="CE155" s="310"/>
      <c r="CF155" s="310"/>
      <c r="CG155" s="310"/>
      <c r="CH155" s="310"/>
      <c r="CI155" s="310"/>
      <c r="CJ155" s="310"/>
      <c r="CK155" s="310"/>
      <c r="CL155" s="310"/>
      <c r="CM155" s="310"/>
      <c r="CN155" s="310"/>
      <c r="CO155" s="310"/>
      <c r="CP155" s="310"/>
      <c r="CQ155" s="310"/>
      <c r="CR155" s="310"/>
      <c r="CS155" s="310"/>
      <c r="CT155" s="310"/>
      <c r="CU155" s="310"/>
      <c r="CV155" s="310"/>
      <c r="CW155" s="310"/>
      <c r="CX155" s="310"/>
      <c r="CY155" s="310"/>
      <c r="CZ155" s="310"/>
      <c r="DA155" s="310"/>
      <c r="DB155" s="310"/>
      <c r="DC155" s="310"/>
      <c r="DD155" s="310"/>
      <c r="DE155" s="310"/>
      <c r="DF155" s="310"/>
      <c r="DG155" s="310"/>
      <c r="DH155" s="310"/>
      <c r="DI155" s="310"/>
      <c r="DJ155" s="310"/>
      <c r="DK155" s="310"/>
      <c r="DL155" s="310"/>
      <c r="DM155" s="310"/>
      <c r="DN155" s="310"/>
      <c r="DO155" s="310"/>
      <c r="DP155" s="310"/>
      <c r="DQ155" s="310"/>
      <c r="DR155" s="310"/>
      <c r="DS155" s="310"/>
      <c r="DT155" s="310"/>
      <c r="DU155" s="310"/>
      <c r="DV155" s="310"/>
      <c r="DW155" s="310"/>
      <c r="DX155" s="310"/>
      <c r="DY155" s="12"/>
      <c r="EB155" s="470">
        <f t="shared" si="8"/>
        <v>0</v>
      </c>
      <c r="EC155" s="282">
        <f t="shared" si="9"/>
        <v>0</v>
      </c>
      <c r="ED155" s="283" t="str">
        <f>IF(EC155=0,"",
IF(SUM($EC$24:EC155)=1,EE155,
IF($EC$174&gt;SUM($EC$24:EC155),_xlfn.CONCAT(", ",EE155),
IF($EC$174=SUM($EC$24:EC155),_xlfn.CONCAT(" y ",EE155)))))</f>
        <v/>
      </c>
      <c r="EE155" s="471" t="s">
        <v>6077</v>
      </c>
      <c r="EF155" s="473">
        <f t="shared" si="10"/>
        <v>0</v>
      </c>
      <c r="EG155" s="293">
        <f t="shared" si="11"/>
        <v>0</v>
      </c>
      <c r="EH155" s="477" t="str">
        <f>IF(EG155=0,"",
IF(SUM($EG$24:EG155)=1,EI155,
IF($EG$174&gt;SUM($EG$24:EG155),_xlfn.CONCAT(", ",EI155),
IF($EG$174=SUM($EG$24:EG155),_xlfn.CONCAT(" y ",EI155)))))</f>
        <v/>
      </c>
      <c r="EI155" s="52" t="s">
        <v>6077</v>
      </c>
      <c r="EL155" s="13"/>
      <c r="EM155" s="514"/>
    </row>
    <row r="156" spans="1:143" ht="14.25" customHeight="1">
      <c r="A156" s="22"/>
      <c r="B156" s="11"/>
      <c r="C156" s="37" t="s">
        <v>6078</v>
      </c>
      <c r="D156" s="873" t="str">
        <f>IF(CNGE_2026_M1_Secc1_Sub6!$D193="","",CNGE_2026_M1_Secc1_Sub6!$D193)</f>
        <v/>
      </c>
      <c r="E156" s="723"/>
      <c r="F156" s="723"/>
      <c r="G156" s="723"/>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310"/>
      <c r="AF156" s="310"/>
      <c r="AG156" s="310"/>
      <c r="AH156" s="310"/>
      <c r="AI156" s="310"/>
      <c r="AJ156" s="310"/>
      <c r="AK156" s="310"/>
      <c r="AL156" s="310"/>
      <c r="AM156" s="310"/>
      <c r="AN156" s="310"/>
      <c r="AO156" s="310"/>
      <c r="AP156" s="310"/>
      <c r="AQ156" s="310"/>
      <c r="AR156" s="310"/>
      <c r="AS156" s="310"/>
      <c r="AT156" s="310"/>
      <c r="AU156" s="310"/>
      <c r="AV156" s="310"/>
      <c r="AW156" s="310"/>
      <c r="AX156" s="310"/>
      <c r="AY156" s="310"/>
      <c r="AZ156" s="310"/>
      <c r="BA156" s="310"/>
      <c r="BB156" s="310"/>
      <c r="BC156" s="310"/>
      <c r="BD156" s="310"/>
      <c r="BE156" s="310"/>
      <c r="BF156" s="310"/>
      <c r="BG156" s="310"/>
      <c r="BH156" s="310"/>
      <c r="BI156" s="310"/>
      <c r="BJ156" s="310"/>
      <c r="BK156" s="310"/>
      <c r="BL156" s="310"/>
      <c r="BM156" s="310"/>
      <c r="BN156" s="310"/>
      <c r="BO156" s="310"/>
      <c r="BP156" s="310"/>
      <c r="BQ156" s="310"/>
      <c r="BR156" s="310"/>
      <c r="BS156" s="310"/>
      <c r="BT156" s="310"/>
      <c r="BU156" s="310"/>
      <c r="BV156" s="310"/>
      <c r="BW156" s="310"/>
      <c r="BX156" s="310"/>
      <c r="BY156" s="310"/>
      <c r="BZ156" s="310"/>
      <c r="CA156" s="310"/>
      <c r="CB156" s="310"/>
      <c r="CC156" s="310"/>
      <c r="CD156" s="310"/>
      <c r="CE156" s="310"/>
      <c r="CF156" s="310"/>
      <c r="CG156" s="310"/>
      <c r="CH156" s="310"/>
      <c r="CI156" s="310"/>
      <c r="CJ156" s="310"/>
      <c r="CK156" s="310"/>
      <c r="CL156" s="310"/>
      <c r="CM156" s="310"/>
      <c r="CN156" s="310"/>
      <c r="CO156" s="310"/>
      <c r="CP156" s="310"/>
      <c r="CQ156" s="310"/>
      <c r="CR156" s="310"/>
      <c r="CS156" s="310"/>
      <c r="CT156" s="310"/>
      <c r="CU156" s="310"/>
      <c r="CV156" s="310"/>
      <c r="CW156" s="310"/>
      <c r="CX156" s="310"/>
      <c r="CY156" s="310"/>
      <c r="CZ156" s="310"/>
      <c r="DA156" s="310"/>
      <c r="DB156" s="310"/>
      <c r="DC156" s="310"/>
      <c r="DD156" s="310"/>
      <c r="DE156" s="310"/>
      <c r="DF156" s="310"/>
      <c r="DG156" s="310"/>
      <c r="DH156" s="310"/>
      <c r="DI156" s="310"/>
      <c r="DJ156" s="310"/>
      <c r="DK156" s="310"/>
      <c r="DL156" s="310"/>
      <c r="DM156" s="310"/>
      <c r="DN156" s="310"/>
      <c r="DO156" s="310"/>
      <c r="DP156" s="310"/>
      <c r="DQ156" s="310"/>
      <c r="DR156" s="310"/>
      <c r="DS156" s="310"/>
      <c r="DT156" s="310"/>
      <c r="DU156" s="310"/>
      <c r="DV156" s="310"/>
      <c r="DW156" s="310"/>
      <c r="DX156" s="310"/>
      <c r="DY156" s="12"/>
      <c r="EB156" s="470">
        <f t="shared" si="8"/>
        <v>0</v>
      </c>
      <c r="EC156" s="282">
        <f t="shared" si="9"/>
        <v>0</v>
      </c>
      <c r="ED156" s="283" t="str">
        <f>IF(EC156=0,"",
IF(SUM($EC$24:EC156)=1,EE156,
IF($EC$174&gt;SUM($EC$24:EC156),_xlfn.CONCAT(", ",EE156),
IF($EC$174=SUM($EC$24:EC156),_xlfn.CONCAT(" y ",EE156)))))</f>
        <v/>
      </c>
      <c r="EE156" s="471" t="s">
        <v>6079</v>
      </c>
      <c r="EF156" s="473">
        <f t="shared" si="10"/>
        <v>0</v>
      </c>
      <c r="EG156" s="293">
        <f t="shared" si="11"/>
        <v>0</v>
      </c>
      <c r="EH156" s="477" t="str">
        <f>IF(EG156=0,"",
IF(SUM($EG$24:EG156)=1,EI156,
IF($EG$174&gt;SUM($EG$24:EG156),_xlfn.CONCAT(", ",EI156),
IF($EG$174=SUM($EG$24:EG156),_xlfn.CONCAT(" y ",EI156)))))</f>
        <v/>
      </c>
      <c r="EI156" s="52" t="s">
        <v>6079</v>
      </c>
      <c r="EL156" s="13"/>
      <c r="EM156" s="514"/>
    </row>
    <row r="157" spans="1:143" ht="14.25" customHeight="1">
      <c r="A157" s="22"/>
      <c r="B157" s="11"/>
      <c r="C157" s="37" t="s">
        <v>6080</v>
      </c>
      <c r="D157" s="873" t="str">
        <f>IF(CNGE_2026_M1_Secc1_Sub6!$D194="","",CNGE_2026_M1_Secc1_Sub6!$D194)</f>
        <v/>
      </c>
      <c r="E157" s="723"/>
      <c r="F157" s="723"/>
      <c r="G157" s="723"/>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10"/>
      <c r="AR157" s="310"/>
      <c r="AS157" s="310"/>
      <c r="AT157" s="310"/>
      <c r="AU157" s="310"/>
      <c r="AV157" s="310"/>
      <c r="AW157" s="310"/>
      <c r="AX157" s="310"/>
      <c r="AY157" s="310"/>
      <c r="AZ157" s="310"/>
      <c r="BA157" s="310"/>
      <c r="BB157" s="310"/>
      <c r="BC157" s="310"/>
      <c r="BD157" s="310"/>
      <c r="BE157" s="310"/>
      <c r="BF157" s="310"/>
      <c r="BG157" s="310"/>
      <c r="BH157" s="310"/>
      <c r="BI157" s="310"/>
      <c r="BJ157" s="310"/>
      <c r="BK157" s="310"/>
      <c r="BL157" s="310"/>
      <c r="BM157" s="310"/>
      <c r="BN157" s="310"/>
      <c r="BO157" s="310"/>
      <c r="BP157" s="310"/>
      <c r="BQ157" s="310"/>
      <c r="BR157" s="310"/>
      <c r="BS157" s="310"/>
      <c r="BT157" s="310"/>
      <c r="BU157" s="310"/>
      <c r="BV157" s="310"/>
      <c r="BW157" s="310"/>
      <c r="BX157" s="310"/>
      <c r="BY157" s="310"/>
      <c r="BZ157" s="310"/>
      <c r="CA157" s="310"/>
      <c r="CB157" s="310"/>
      <c r="CC157" s="310"/>
      <c r="CD157" s="310"/>
      <c r="CE157" s="310"/>
      <c r="CF157" s="310"/>
      <c r="CG157" s="310"/>
      <c r="CH157" s="310"/>
      <c r="CI157" s="310"/>
      <c r="CJ157" s="310"/>
      <c r="CK157" s="310"/>
      <c r="CL157" s="310"/>
      <c r="CM157" s="310"/>
      <c r="CN157" s="310"/>
      <c r="CO157" s="310"/>
      <c r="CP157" s="310"/>
      <c r="CQ157" s="310"/>
      <c r="CR157" s="310"/>
      <c r="CS157" s="310"/>
      <c r="CT157" s="310"/>
      <c r="CU157" s="310"/>
      <c r="CV157" s="310"/>
      <c r="CW157" s="310"/>
      <c r="CX157" s="310"/>
      <c r="CY157" s="310"/>
      <c r="CZ157" s="310"/>
      <c r="DA157" s="310"/>
      <c r="DB157" s="310"/>
      <c r="DC157" s="310"/>
      <c r="DD157" s="310"/>
      <c r="DE157" s="310"/>
      <c r="DF157" s="310"/>
      <c r="DG157" s="310"/>
      <c r="DH157" s="310"/>
      <c r="DI157" s="310"/>
      <c r="DJ157" s="310"/>
      <c r="DK157" s="310"/>
      <c r="DL157" s="310"/>
      <c r="DM157" s="310"/>
      <c r="DN157" s="310"/>
      <c r="DO157" s="310"/>
      <c r="DP157" s="310"/>
      <c r="DQ157" s="310"/>
      <c r="DR157" s="310"/>
      <c r="DS157" s="310"/>
      <c r="DT157" s="310"/>
      <c r="DU157" s="310"/>
      <c r="DV157" s="310"/>
      <c r="DW157" s="310"/>
      <c r="DX157" s="310"/>
      <c r="DY157" s="12"/>
      <c r="EB157" s="470">
        <f t="shared" si="8"/>
        <v>0</v>
      </c>
      <c r="EC157" s="282">
        <f t="shared" si="9"/>
        <v>0</v>
      </c>
      <c r="ED157" s="283" t="str">
        <f>IF(EC157=0,"",
IF(SUM($EC$24:EC157)=1,EE157,
IF($EC$174&gt;SUM($EC$24:EC157),_xlfn.CONCAT(", ",EE157),
IF($EC$174=SUM($EC$24:EC157),_xlfn.CONCAT(" y ",EE157)))))</f>
        <v/>
      </c>
      <c r="EE157" s="471" t="s">
        <v>6081</v>
      </c>
      <c r="EF157" s="473">
        <f t="shared" si="10"/>
        <v>0</v>
      </c>
      <c r="EG157" s="293">
        <f t="shared" si="11"/>
        <v>0</v>
      </c>
      <c r="EH157" s="477" t="str">
        <f>IF(EG157=0,"",
IF(SUM($EG$24:EG157)=1,EI157,
IF($EG$174&gt;SUM($EG$24:EG157),_xlfn.CONCAT(", ",EI157),
IF($EG$174=SUM($EG$24:EG157),_xlfn.CONCAT(" y ",EI157)))))</f>
        <v/>
      </c>
      <c r="EI157" s="52" t="s">
        <v>6081</v>
      </c>
      <c r="EL157" s="13"/>
      <c r="EM157" s="514"/>
    </row>
    <row r="158" spans="1:143" ht="14.25" customHeight="1">
      <c r="A158" s="22"/>
      <c r="B158" s="11"/>
      <c r="C158" s="37" t="s">
        <v>6082</v>
      </c>
      <c r="D158" s="873" t="str">
        <f>IF(CNGE_2026_M1_Secc1_Sub6!$D195="","",CNGE_2026_M1_Secc1_Sub6!$D195)</f>
        <v/>
      </c>
      <c r="E158" s="723"/>
      <c r="F158" s="723"/>
      <c r="G158" s="723"/>
      <c r="H158" s="310"/>
      <c r="I158" s="310"/>
      <c r="J158" s="310"/>
      <c r="K158" s="310"/>
      <c r="L158" s="310"/>
      <c r="M158" s="31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10"/>
      <c r="AP158" s="310"/>
      <c r="AQ158" s="310"/>
      <c r="AR158" s="310"/>
      <c r="AS158" s="310"/>
      <c r="AT158" s="310"/>
      <c r="AU158" s="310"/>
      <c r="AV158" s="310"/>
      <c r="AW158" s="310"/>
      <c r="AX158" s="310"/>
      <c r="AY158" s="310"/>
      <c r="AZ158" s="310"/>
      <c r="BA158" s="310"/>
      <c r="BB158" s="310"/>
      <c r="BC158" s="310"/>
      <c r="BD158" s="310"/>
      <c r="BE158" s="310"/>
      <c r="BF158" s="310"/>
      <c r="BG158" s="310"/>
      <c r="BH158" s="310"/>
      <c r="BI158" s="310"/>
      <c r="BJ158" s="310"/>
      <c r="BK158" s="310"/>
      <c r="BL158" s="310"/>
      <c r="BM158" s="310"/>
      <c r="BN158" s="310"/>
      <c r="BO158" s="310"/>
      <c r="BP158" s="310"/>
      <c r="BQ158" s="310"/>
      <c r="BR158" s="310"/>
      <c r="BS158" s="310"/>
      <c r="BT158" s="310"/>
      <c r="BU158" s="310"/>
      <c r="BV158" s="310"/>
      <c r="BW158" s="310"/>
      <c r="BX158" s="310"/>
      <c r="BY158" s="310"/>
      <c r="BZ158" s="310"/>
      <c r="CA158" s="310"/>
      <c r="CB158" s="310"/>
      <c r="CC158" s="310"/>
      <c r="CD158" s="310"/>
      <c r="CE158" s="310"/>
      <c r="CF158" s="310"/>
      <c r="CG158" s="310"/>
      <c r="CH158" s="310"/>
      <c r="CI158" s="310"/>
      <c r="CJ158" s="310"/>
      <c r="CK158" s="310"/>
      <c r="CL158" s="310"/>
      <c r="CM158" s="310"/>
      <c r="CN158" s="310"/>
      <c r="CO158" s="310"/>
      <c r="CP158" s="310"/>
      <c r="CQ158" s="310"/>
      <c r="CR158" s="310"/>
      <c r="CS158" s="310"/>
      <c r="CT158" s="310"/>
      <c r="CU158" s="310"/>
      <c r="CV158" s="310"/>
      <c r="CW158" s="310"/>
      <c r="CX158" s="310"/>
      <c r="CY158" s="310"/>
      <c r="CZ158" s="310"/>
      <c r="DA158" s="310"/>
      <c r="DB158" s="310"/>
      <c r="DC158" s="310"/>
      <c r="DD158" s="310"/>
      <c r="DE158" s="310"/>
      <c r="DF158" s="310"/>
      <c r="DG158" s="310"/>
      <c r="DH158" s="310"/>
      <c r="DI158" s="310"/>
      <c r="DJ158" s="310"/>
      <c r="DK158" s="310"/>
      <c r="DL158" s="310"/>
      <c r="DM158" s="310"/>
      <c r="DN158" s="310"/>
      <c r="DO158" s="310"/>
      <c r="DP158" s="310"/>
      <c r="DQ158" s="310"/>
      <c r="DR158" s="310"/>
      <c r="DS158" s="310"/>
      <c r="DT158" s="310"/>
      <c r="DU158" s="310"/>
      <c r="DV158" s="310"/>
      <c r="DW158" s="310"/>
      <c r="DX158" s="310"/>
      <c r="DY158" s="12"/>
      <c r="EB158" s="470">
        <f t="shared" si="8"/>
        <v>0</v>
      </c>
      <c r="EC158" s="282">
        <f t="shared" si="9"/>
        <v>0</v>
      </c>
      <c r="ED158" s="283" t="str">
        <f>IF(EC158=0,"",
IF(SUM($EC$24:EC158)=1,EE158,
IF($EC$174&gt;SUM($EC$24:EC158),_xlfn.CONCAT(", ",EE158),
IF($EC$174=SUM($EC$24:EC158),_xlfn.CONCAT(" y ",EE158)))))</f>
        <v/>
      </c>
      <c r="EE158" s="471" t="s">
        <v>6083</v>
      </c>
      <c r="EF158" s="473">
        <f t="shared" si="10"/>
        <v>0</v>
      </c>
      <c r="EG158" s="293">
        <f t="shared" si="11"/>
        <v>0</v>
      </c>
      <c r="EH158" s="477" t="str">
        <f>IF(EG158=0,"",
IF(SUM($EG$24:EG158)=1,EI158,
IF($EG$174&gt;SUM($EG$24:EG158),_xlfn.CONCAT(", ",EI158),
IF($EG$174=SUM($EG$24:EG158),_xlfn.CONCAT(" y ",EI158)))))</f>
        <v/>
      </c>
      <c r="EI158" s="52" t="s">
        <v>6083</v>
      </c>
      <c r="EL158" s="13"/>
      <c r="EM158" s="514"/>
    </row>
    <row r="159" spans="1:143" ht="14.25" customHeight="1">
      <c r="A159" s="22"/>
      <c r="B159" s="11"/>
      <c r="C159" s="37" t="s">
        <v>6084</v>
      </c>
      <c r="D159" s="873" t="str">
        <f>IF(CNGE_2026_M1_Secc1_Sub6!$D196="","",CNGE_2026_M1_Secc1_Sub6!$D196)</f>
        <v/>
      </c>
      <c r="E159" s="723"/>
      <c r="F159" s="723"/>
      <c r="G159" s="723"/>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10"/>
      <c r="AP159" s="310"/>
      <c r="AQ159" s="310"/>
      <c r="AR159" s="310"/>
      <c r="AS159" s="310"/>
      <c r="AT159" s="310"/>
      <c r="AU159" s="310"/>
      <c r="AV159" s="310"/>
      <c r="AW159" s="310"/>
      <c r="AX159" s="310"/>
      <c r="AY159" s="310"/>
      <c r="AZ159" s="310"/>
      <c r="BA159" s="310"/>
      <c r="BB159" s="310"/>
      <c r="BC159" s="310"/>
      <c r="BD159" s="310"/>
      <c r="BE159" s="310"/>
      <c r="BF159" s="310"/>
      <c r="BG159" s="310"/>
      <c r="BH159" s="310"/>
      <c r="BI159" s="310"/>
      <c r="BJ159" s="310"/>
      <c r="BK159" s="310"/>
      <c r="BL159" s="310"/>
      <c r="BM159" s="310"/>
      <c r="BN159" s="310"/>
      <c r="BO159" s="310"/>
      <c r="BP159" s="310"/>
      <c r="BQ159" s="310"/>
      <c r="BR159" s="310"/>
      <c r="BS159" s="310"/>
      <c r="BT159" s="310"/>
      <c r="BU159" s="310"/>
      <c r="BV159" s="310"/>
      <c r="BW159" s="310"/>
      <c r="BX159" s="310"/>
      <c r="BY159" s="310"/>
      <c r="BZ159" s="310"/>
      <c r="CA159" s="310"/>
      <c r="CB159" s="310"/>
      <c r="CC159" s="310"/>
      <c r="CD159" s="310"/>
      <c r="CE159" s="310"/>
      <c r="CF159" s="310"/>
      <c r="CG159" s="310"/>
      <c r="CH159" s="310"/>
      <c r="CI159" s="310"/>
      <c r="CJ159" s="310"/>
      <c r="CK159" s="310"/>
      <c r="CL159" s="310"/>
      <c r="CM159" s="310"/>
      <c r="CN159" s="310"/>
      <c r="CO159" s="310"/>
      <c r="CP159" s="310"/>
      <c r="CQ159" s="310"/>
      <c r="CR159" s="310"/>
      <c r="CS159" s="310"/>
      <c r="CT159" s="310"/>
      <c r="CU159" s="310"/>
      <c r="CV159" s="310"/>
      <c r="CW159" s="310"/>
      <c r="CX159" s="310"/>
      <c r="CY159" s="310"/>
      <c r="CZ159" s="310"/>
      <c r="DA159" s="310"/>
      <c r="DB159" s="310"/>
      <c r="DC159" s="310"/>
      <c r="DD159" s="310"/>
      <c r="DE159" s="310"/>
      <c r="DF159" s="310"/>
      <c r="DG159" s="310"/>
      <c r="DH159" s="310"/>
      <c r="DI159" s="310"/>
      <c r="DJ159" s="310"/>
      <c r="DK159" s="310"/>
      <c r="DL159" s="310"/>
      <c r="DM159" s="310"/>
      <c r="DN159" s="310"/>
      <c r="DO159" s="310"/>
      <c r="DP159" s="310"/>
      <c r="DQ159" s="310"/>
      <c r="DR159" s="310"/>
      <c r="DS159" s="310"/>
      <c r="DT159" s="310"/>
      <c r="DU159" s="310"/>
      <c r="DV159" s="310"/>
      <c r="DW159" s="310"/>
      <c r="DX159" s="310"/>
      <c r="DY159" s="12"/>
      <c r="EB159" s="470">
        <f t="shared" si="8"/>
        <v>0</v>
      </c>
      <c r="EC159" s="282">
        <f t="shared" si="9"/>
        <v>0</v>
      </c>
      <c r="ED159" s="283" t="str">
        <f>IF(EC159=0,"",
IF(SUM($EC$24:EC159)=1,EE159,
IF($EC$174&gt;SUM($EC$24:EC159),_xlfn.CONCAT(", ",EE159),
IF($EC$174=SUM($EC$24:EC159),_xlfn.CONCAT(" y ",EE159)))))</f>
        <v/>
      </c>
      <c r="EE159" s="471" t="s">
        <v>6085</v>
      </c>
      <c r="EF159" s="473">
        <f t="shared" si="10"/>
        <v>0</v>
      </c>
      <c r="EG159" s="293">
        <f t="shared" si="11"/>
        <v>0</v>
      </c>
      <c r="EH159" s="477" t="str">
        <f>IF(EG159=0,"",
IF(SUM($EG$24:EG159)=1,EI159,
IF($EG$174&gt;SUM($EG$24:EG159),_xlfn.CONCAT(", ",EI159),
IF($EG$174=SUM($EG$24:EG159),_xlfn.CONCAT(" y ",EI159)))))</f>
        <v/>
      </c>
      <c r="EI159" s="52" t="s">
        <v>6085</v>
      </c>
      <c r="EL159" s="13"/>
      <c r="EM159" s="514"/>
    </row>
    <row r="160" spans="1:143" ht="14.25" customHeight="1">
      <c r="A160" s="22"/>
      <c r="B160" s="11"/>
      <c r="C160" s="37" t="s">
        <v>6086</v>
      </c>
      <c r="D160" s="873" t="str">
        <f>IF(CNGE_2026_M1_Secc1_Sub6!$D197="","",CNGE_2026_M1_Secc1_Sub6!$D197)</f>
        <v/>
      </c>
      <c r="E160" s="723"/>
      <c r="F160" s="723"/>
      <c r="G160" s="723"/>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c r="BW160" s="310"/>
      <c r="BX160" s="310"/>
      <c r="BY160" s="310"/>
      <c r="BZ160" s="310"/>
      <c r="CA160" s="310"/>
      <c r="CB160" s="310"/>
      <c r="CC160" s="310"/>
      <c r="CD160" s="310"/>
      <c r="CE160" s="310"/>
      <c r="CF160" s="310"/>
      <c r="CG160" s="310"/>
      <c r="CH160" s="310"/>
      <c r="CI160" s="310"/>
      <c r="CJ160" s="310"/>
      <c r="CK160" s="310"/>
      <c r="CL160" s="310"/>
      <c r="CM160" s="310"/>
      <c r="CN160" s="310"/>
      <c r="CO160" s="310"/>
      <c r="CP160" s="310"/>
      <c r="CQ160" s="310"/>
      <c r="CR160" s="310"/>
      <c r="CS160" s="310"/>
      <c r="CT160" s="310"/>
      <c r="CU160" s="310"/>
      <c r="CV160" s="310"/>
      <c r="CW160" s="310"/>
      <c r="CX160" s="310"/>
      <c r="CY160" s="310"/>
      <c r="CZ160" s="310"/>
      <c r="DA160" s="310"/>
      <c r="DB160" s="310"/>
      <c r="DC160" s="310"/>
      <c r="DD160" s="310"/>
      <c r="DE160" s="310"/>
      <c r="DF160" s="310"/>
      <c r="DG160" s="310"/>
      <c r="DH160" s="310"/>
      <c r="DI160" s="310"/>
      <c r="DJ160" s="310"/>
      <c r="DK160" s="310"/>
      <c r="DL160" s="310"/>
      <c r="DM160" s="310"/>
      <c r="DN160" s="310"/>
      <c r="DO160" s="310"/>
      <c r="DP160" s="310"/>
      <c r="DQ160" s="310"/>
      <c r="DR160" s="310"/>
      <c r="DS160" s="310"/>
      <c r="DT160" s="310"/>
      <c r="DU160" s="310"/>
      <c r="DV160" s="310"/>
      <c r="DW160" s="310"/>
      <c r="DX160" s="310"/>
      <c r="DY160" s="12"/>
      <c r="EB160" s="470">
        <f t="shared" si="8"/>
        <v>0</v>
      </c>
      <c r="EC160" s="282">
        <f t="shared" si="9"/>
        <v>0</v>
      </c>
      <c r="ED160" s="283" t="str">
        <f>IF(EC160=0,"",
IF(SUM($EC$24:EC160)=1,EE160,
IF($EC$174&gt;SUM($EC$24:EC160),_xlfn.CONCAT(", ",EE160),
IF($EC$174=SUM($EC$24:EC160),_xlfn.CONCAT(" y ",EE160)))))</f>
        <v/>
      </c>
      <c r="EE160" s="471" t="s">
        <v>6087</v>
      </c>
      <c r="EF160" s="473">
        <f t="shared" si="10"/>
        <v>0</v>
      </c>
      <c r="EG160" s="293">
        <f t="shared" si="11"/>
        <v>0</v>
      </c>
      <c r="EH160" s="477" t="str">
        <f>IF(EG160=0,"",
IF(SUM($EG$24:EG160)=1,EI160,
IF($EG$174&gt;SUM($EG$24:EG160),_xlfn.CONCAT(", ",EI160),
IF($EG$174=SUM($EG$24:EG160),_xlfn.CONCAT(" y ",EI160)))))</f>
        <v/>
      </c>
      <c r="EI160" s="52" t="s">
        <v>6087</v>
      </c>
      <c r="EL160" s="13"/>
      <c r="EM160" s="514"/>
    </row>
    <row r="161" spans="1:143" ht="14.25" customHeight="1">
      <c r="A161" s="22"/>
      <c r="B161" s="11"/>
      <c r="C161" s="37" t="s">
        <v>6088</v>
      </c>
      <c r="D161" s="873" t="str">
        <f>IF(CNGE_2026_M1_Secc1_Sub6!$D198="","",CNGE_2026_M1_Secc1_Sub6!$D198)</f>
        <v/>
      </c>
      <c r="E161" s="723"/>
      <c r="F161" s="723"/>
      <c r="G161" s="723"/>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10"/>
      <c r="AR161" s="310"/>
      <c r="AS161" s="310"/>
      <c r="AT161" s="310"/>
      <c r="AU161" s="310"/>
      <c r="AV161" s="310"/>
      <c r="AW161" s="310"/>
      <c r="AX161" s="310"/>
      <c r="AY161" s="310"/>
      <c r="AZ161" s="310"/>
      <c r="BA161" s="310"/>
      <c r="BB161" s="310"/>
      <c r="BC161" s="310"/>
      <c r="BD161" s="310"/>
      <c r="BE161" s="310"/>
      <c r="BF161" s="310"/>
      <c r="BG161" s="310"/>
      <c r="BH161" s="310"/>
      <c r="BI161" s="310"/>
      <c r="BJ161" s="310"/>
      <c r="BK161" s="310"/>
      <c r="BL161" s="310"/>
      <c r="BM161" s="310"/>
      <c r="BN161" s="310"/>
      <c r="BO161" s="310"/>
      <c r="BP161" s="310"/>
      <c r="BQ161" s="310"/>
      <c r="BR161" s="310"/>
      <c r="BS161" s="310"/>
      <c r="BT161" s="310"/>
      <c r="BU161" s="310"/>
      <c r="BV161" s="310"/>
      <c r="BW161" s="310"/>
      <c r="BX161" s="310"/>
      <c r="BY161" s="310"/>
      <c r="BZ161" s="310"/>
      <c r="CA161" s="310"/>
      <c r="CB161" s="310"/>
      <c r="CC161" s="310"/>
      <c r="CD161" s="310"/>
      <c r="CE161" s="310"/>
      <c r="CF161" s="310"/>
      <c r="CG161" s="310"/>
      <c r="CH161" s="310"/>
      <c r="CI161" s="310"/>
      <c r="CJ161" s="310"/>
      <c r="CK161" s="310"/>
      <c r="CL161" s="310"/>
      <c r="CM161" s="310"/>
      <c r="CN161" s="310"/>
      <c r="CO161" s="310"/>
      <c r="CP161" s="310"/>
      <c r="CQ161" s="310"/>
      <c r="CR161" s="310"/>
      <c r="CS161" s="310"/>
      <c r="CT161" s="310"/>
      <c r="CU161" s="310"/>
      <c r="CV161" s="310"/>
      <c r="CW161" s="310"/>
      <c r="CX161" s="310"/>
      <c r="CY161" s="310"/>
      <c r="CZ161" s="310"/>
      <c r="DA161" s="310"/>
      <c r="DB161" s="310"/>
      <c r="DC161" s="310"/>
      <c r="DD161" s="310"/>
      <c r="DE161" s="310"/>
      <c r="DF161" s="310"/>
      <c r="DG161" s="310"/>
      <c r="DH161" s="310"/>
      <c r="DI161" s="310"/>
      <c r="DJ161" s="310"/>
      <c r="DK161" s="310"/>
      <c r="DL161" s="310"/>
      <c r="DM161" s="310"/>
      <c r="DN161" s="310"/>
      <c r="DO161" s="310"/>
      <c r="DP161" s="310"/>
      <c r="DQ161" s="310"/>
      <c r="DR161" s="310"/>
      <c r="DS161" s="310"/>
      <c r="DT161" s="310"/>
      <c r="DU161" s="310"/>
      <c r="DV161" s="310"/>
      <c r="DW161" s="310"/>
      <c r="DX161" s="310"/>
      <c r="DY161" s="12"/>
      <c r="EB161" s="470">
        <f t="shared" si="8"/>
        <v>0</v>
      </c>
      <c r="EC161" s="282">
        <f t="shared" si="9"/>
        <v>0</v>
      </c>
      <c r="ED161" s="283" t="str">
        <f>IF(EC161=0,"",
IF(SUM($EC$24:EC161)=1,EE161,
IF($EC$174&gt;SUM($EC$24:EC161),_xlfn.CONCAT(", ",EE161),
IF($EC$174=SUM($EC$24:EC161),_xlfn.CONCAT(" y ",EE161)))))</f>
        <v/>
      </c>
      <c r="EE161" s="471" t="s">
        <v>6089</v>
      </c>
      <c r="EF161" s="473">
        <f t="shared" si="10"/>
        <v>0</v>
      </c>
      <c r="EG161" s="293">
        <f t="shared" si="11"/>
        <v>0</v>
      </c>
      <c r="EH161" s="477" t="str">
        <f>IF(EG161=0,"",
IF(SUM($EG$24:EG161)=1,EI161,
IF($EG$174&gt;SUM($EG$24:EG161),_xlfn.CONCAT(", ",EI161),
IF($EG$174=SUM($EG$24:EG161),_xlfn.CONCAT(" y ",EI161)))))</f>
        <v/>
      </c>
      <c r="EI161" s="52" t="s">
        <v>6089</v>
      </c>
      <c r="EL161" s="13"/>
      <c r="EM161" s="514"/>
    </row>
    <row r="162" spans="1:143" ht="14.25" customHeight="1">
      <c r="A162" s="22"/>
      <c r="B162" s="11"/>
      <c r="C162" s="37" t="s">
        <v>6090</v>
      </c>
      <c r="D162" s="873" t="str">
        <f>IF(CNGE_2026_M1_Secc1_Sub6!$D199="","",CNGE_2026_M1_Secc1_Sub6!$D199)</f>
        <v/>
      </c>
      <c r="E162" s="723"/>
      <c r="F162" s="723"/>
      <c r="G162" s="723"/>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c r="AS162" s="310"/>
      <c r="AT162" s="310"/>
      <c r="AU162" s="310"/>
      <c r="AV162" s="310"/>
      <c r="AW162" s="310"/>
      <c r="AX162" s="310"/>
      <c r="AY162" s="310"/>
      <c r="AZ162" s="310"/>
      <c r="BA162" s="310"/>
      <c r="BB162" s="310"/>
      <c r="BC162" s="310"/>
      <c r="BD162" s="310"/>
      <c r="BE162" s="310"/>
      <c r="BF162" s="310"/>
      <c r="BG162" s="310"/>
      <c r="BH162" s="310"/>
      <c r="BI162" s="310"/>
      <c r="BJ162" s="310"/>
      <c r="BK162" s="310"/>
      <c r="BL162" s="310"/>
      <c r="BM162" s="310"/>
      <c r="BN162" s="310"/>
      <c r="BO162" s="310"/>
      <c r="BP162" s="310"/>
      <c r="BQ162" s="310"/>
      <c r="BR162" s="310"/>
      <c r="BS162" s="310"/>
      <c r="BT162" s="310"/>
      <c r="BU162" s="310"/>
      <c r="BV162" s="310"/>
      <c r="BW162" s="310"/>
      <c r="BX162" s="310"/>
      <c r="BY162" s="310"/>
      <c r="BZ162" s="310"/>
      <c r="CA162" s="310"/>
      <c r="CB162" s="310"/>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12"/>
      <c r="EB162" s="470">
        <f t="shared" si="8"/>
        <v>0</v>
      </c>
      <c r="EC162" s="282">
        <f t="shared" si="9"/>
        <v>0</v>
      </c>
      <c r="ED162" s="283" t="str">
        <f>IF(EC162=0,"",
IF(SUM($EC$24:EC162)=1,EE162,
IF($EC$174&gt;SUM($EC$24:EC162),_xlfn.CONCAT(", ",EE162),
IF($EC$174=SUM($EC$24:EC162),_xlfn.CONCAT(" y ",EE162)))))</f>
        <v/>
      </c>
      <c r="EE162" s="471" t="s">
        <v>6091</v>
      </c>
      <c r="EF162" s="473">
        <f t="shared" si="10"/>
        <v>0</v>
      </c>
      <c r="EG162" s="293">
        <f t="shared" si="11"/>
        <v>0</v>
      </c>
      <c r="EH162" s="477" t="str">
        <f>IF(EG162=0,"",
IF(SUM($EG$24:EG162)=1,EI162,
IF($EG$174&gt;SUM($EG$24:EG162),_xlfn.CONCAT(", ",EI162),
IF($EG$174=SUM($EG$24:EG162),_xlfn.CONCAT(" y ",EI162)))))</f>
        <v/>
      </c>
      <c r="EI162" s="52" t="s">
        <v>6091</v>
      </c>
      <c r="EL162" s="13"/>
      <c r="EM162" s="514"/>
    </row>
    <row r="163" spans="1:143" ht="14.25" customHeight="1">
      <c r="A163" s="22"/>
      <c r="B163" s="11"/>
      <c r="C163" s="37" t="s">
        <v>6092</v>
      </c>
      <c r="D163" s="873" t="str">
        <f>IF(CNGE_2026_M1_Secc1_Sub6!$D200="","",CNGE_2026_M1_Secc1_Sub6!$D200)</f>
        <v/>
      </c>
      <c r="E163" s="723"/>
      <c r="F163" s="723"/>
      <c r="G163" s="723"/>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c r="BN163" s="310"/>
      <c r="BO163" s="310"/>
      <c r="BP163" s="310"/>
      <c r="BQ163" s="310"/>
      <c r="BR163" s="310"/>
      <c r="BS163" s="310"/>
      <c r="BT163" s="310"/>
      <c r="BU163" s="310"/>
      <c r="BV163" s="310"/>
      <c r="BW163" s="310"/>
      <c r="BX163" s="310"/>
      <c r="BY163" s="310"/>
      <c r="BZ163" s="310"/>
      <c r="CA163" s="310"/>
      <c r="CB163" s="310"/>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0"/>
      <c r="CX163" s="310"/>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0"/>
      <c r="DT163" s="310"/>
      <c r="DU163" s="310"/>
      <c r="DV163" s="310"/>
      <c r="DW163" s="310"/>
      <c r="DX163" s="310"/>
      <c r="DY163" s="12"/>
      <c r="EB163" s="470">
        <f t="shared" si="8"/>
        <v>0</v>
      </c>
      <c r="EC163" s="282">
        <f t="shared" si="9"/>
        <v>0</v>
      </c>
      <c r="ED163" s="283" t="str">
        <f>IF(EC163=0,"",
IF(SUM($EC$24:EC163)=1,EE163,
IF($EC$174&gt;SUM($EC$24:EC163),_xlfn.CONCAT(", ",EE163),
IF($EC$174=SUM($EC$24:EC163),_xlfn.CONCAT(" y ",EE163)))))</f>
        <v/>
      </c>
      <c r="EE163" s="471" t="s">
        <v>6093</v>
      </c>
      <c r="EF163" s="473">
        <f t="shared" si="10"/>
        <v>0</v>
      </c>
      <c r="EG163" s="293">
        <f t="shared" si="11"/>
        <v>0</v>
      </c>
      <c r="EH163" s="477" t="str">
        <f>IF(EG163=0,"",
IF(SUM($EG$24:EG163)=1,EI163,
IF($EG$174&gt;SUM($EG$24:EG163),_xlfn.CONCAT(", ",EI163),
IF($EG$174=SUM($EG$24:EG163),_xlfn.CONCAT(" y ",EI163)))))</f>
        <v/>
      </c>
      <c r="EI163" s="52" t="s">
        <v>6093</v>
      </c>
      <c r="EL163" s="13"/>
      <c r="EM163" s="514"/>
    </row>
    <row r="164" spans="1:143" ht="14.25" customHeight="1">
      <c r="A164" s="22"/>
      <c r="B164" s="11"/>
      <c r="C164" s="37" t="s">
        <v>6094</v>
      </c>
      <c r="D164" s="873" t="str">
        <f>IF(CNGE_2026_M1_Secc1_Sub6!$D201="","",CNGE_2026_M1_Secc1_Sub6!$D201)</f>
        <v/>
      </c>
      <c r="E164" s="723"/>
      <c r="F164" s="723"/>
      <c r="G164" s="723"/>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c r="BN164" s="310"/>
      <c r="BO164" s="310"/>
      <c r="BP164" s="310"/>
      <c r="BQ164" s="310"/>
      <c r="BR164" s="310"/>
      <c r="BS164" s="310"/>
      <c r="BT164" s="310"/>
      <c r="BU164" s="310"/>
      <c r="BV164" s="310"/>
      <c r="BW164" s="310"/>
      <c r="BX164" s="310"/>
      <c r="BY164" s="310"/>
      <c r="BZ164" s="310"/>
      <c r="CA164" s="310"/>
      <c r="CB164" s="310"/>
      <c r="CC164" s="310"/>
      <c r="CD164" s="310"/>
      <c r="CE164" s="310"/>
      <c r="CF164" s="310"/>
      <c r="CG164" s="310"/>
      <c r="CH164" s="310"/>
      <c r="CI164" s="310"/>
      <c r="CJ164" s="310"/>
      <c r="CK164" s="310"/>
      <c r="CL164" s="310"/>
      <c r="CM164" s="310"/>
      <c r="CN164" s="310"/>
      <c r="CO164" s="310"/>
      <c r="CP164" s="310"/>
      <c r="CQ164" s="310"/>
      <c r="CR164" s="310"/>
      <c r="CS164" s="310"/>
      <c r="CT164" s="310"/>
      <c r="CU164" s="310"/>
      <c r="CV164" s="310"/>
      <c r="CW164" s="310"/>
      <c r="CX164" s="310"/>
      <c r="CY164" s="310"/>
      <c r="CZ164" s="310"/>
      <c r="DA164" s="310"/>
      <c r="DB164" s="310"/>
      <c r="DC164" s="310"/>
      <c r="DD164" s="310"/>
      <c r="DE164" s="310"/>
      <c r="DF164" s="310"/>
      <c r="DG164" s="310"/>
      <c r="DH164" s="310"/>
      <c r="DI164" s="310"/>
      <c r="DJ164" s="310"/>
      <c r="DK164" s="310"/>
      <c r="DL164" s="310"/>
      <c r="DM164" s="310"/>
      <c r="DN164" s="310"/>
      <c r="DO164" s="310"/>
      <c r="DP164" s="310"/>
      <c r="DQ164" s="310"/>
      <c r="DR164" s="310"/>
      <c r="DS164" s="310"/>
      <c r="DT164" s="310"/>
      <c r="DU164" s="310"/>
      <c r="DV164" s="310"/>
      <c r="DW164" s="310"/>
      <c r="DX164" s="310"/>
      <c r="DY164" s="12"/>
      <c r="EB164" s="470">
        <f t="shared" si="8"/>
        <v>0</v>
      </c>
      <c r="EC164" s="282">
        <f t="shared" si="9"/>
        <v>0</v>
      </c>
      <c r="ED164" s="283" t="str">
        <f>IF(EC164=0,"",
IF(SUM($EC$24:EC164)=1,EE164,
IF($EC$174&gt;SUM($EC$24:EC164),_xlfn.CONCAT(", ",EE164),
IF($EC$174=SUM($EC$24:EC164),_xlfn.CONCAT(" y ",EE164)))))</f>
        <v/>
      </c>
      <c r="EE164" s="471" t="s">
        <v>6095</v>
      </c>
      <c r="EF164" s="473">
        <f t="shared" si="10"/>
        <v>0</v>
      </c>
      <c r="EG164" s="293">
        <f t="shared" si="11"/>
        <v>0</v>
      </c>
      <c r="EH164" s="477" t="str">
        <f>IF(EG164=0,"",
IF(SUM($EG$24:EG164)=1,EI164,
IF($EG$174&gt;SUM($EG$24:EG164),_xlfn.CONCAT(", ",EI164),
IF($EG$174=SUM($EG$24:EG164),_xlfn.CONCAT(" y ",EI164)))))</f>
        <v/>
      </c>
      <c r="EI164" s="52" t="s">
        <v>6095</v>
      </c>
      <c r="EL164" s="13"/>
      <c r="EM164" s="514"/>
    </row>
    <row r="165" spans="1:143" ht="14.25" customHeight="1">
      <c r="A165" s="22"/>
      <c r="B165" s="11"/>
      <c r="C165" s="37" t="s">
        <v>6096</v>
      </c>
      <c r="D165" s="873" t="str">
        <f>IF(CNGE_2026_M1_Secc1_Sub6!$D202="","",CNGE_2026_M1_Secc1_Sub6!$D202)</f>
        <v/>
      </c>
      <c r="E165" s="723"/>
      <c r="F165" s="723"/>
      <c r="G165" s="723"/>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310"/>
      <c r="AE165" s="310"/>
      <c r="AF165" s="310"/>
      <c r="AG165" s="310"/>
      <c r="AH165" s="310"/>
      <c r="AI165" s="310"/>
      <c r="AJ165" s="310"/>
      <c r="AK165" s="310"/>
      <c r="AL165" s="310"/>
      <c r="AM165" s="310"/>
      <c r="AN165" s="310"/>
      <c r="AO165" s="310"/>
      <c r="AP165" s="310"/>
      <c r="AQ165" s="310"/>
      <c r="AR165" s="310"/>
      <c r="AS165" s="310"/>
      <c r="AT165" s="310"/>
      <c r="AU165" s="310"/>
      <c r="AV165" s="310"/>
      <c r="AW165" s="310"/>
      <c r="AX165" s="310"/>
      <c r="AY165" s="310"/>
      <c r="AZ165" s="310"/>
      <c r="BA165" s="310"/>
      <c r="BB165" s="310"/>
      <c r="BC165" s="310"/>
      <c r="BD165" s="310"/>
      <c r="BE165" s="310"/>
      <c r="BF165" s="310"/>
      <c r="BG165" s="310"/>
      <c r="BH165" s="310"/>
      <c r="BI165" s="310"/>
      <c r="BJ165" s="310"/>
      <c r="BK165" s="310"/>
      <c r="BL165" s="310"/>
      <c r="BM165" s="310"/>
      <c r="BN165" s="310"/>
      <c r="BO165" s="310"/>
      <c r="BP165" s="310"/>
      <c r="BQ165" s="310"/>
      <c r="BR165" s="310"/>
      <c r="BS165" s="310"/>
      <c r="BT165" s="310"/>
      <c r="BU165" s="310"/>
      <c r="BV165" s="310"/>
      <c r="BW165" s="310"/>
      <c r="BX165" s="310"/>
      <c r="BY165" s="310"/>
      <c r="BZ165" s="310"/>
      <c r="CA165" s="310"/>
      <c r="CB165" s="310"/>
      <c r="CC165" s="310"/>
      <c r="CD165" s="310"/>
      <c r="CE165" s="310"/>
      <c r="CF165" s="310"/>
      <c r="CG165" s="310"/>
      <c r="CH165" s="310"/>
      <c r="CI165" s="310"/>
      <c r="CJ165" s="310"/>
      <c r="CK165" s="310"/>
      <c r="CL165" s="310"/>
      <c r="CM165" s="310"/>
      <c r="CN165" s="310"/>
      <c r="CO165" s="310"/>
      <c r="CP165" s="310"/>
      <c r="CQ165" s="310"/>
      <c r="CR165" s="310"/>
      <c r="CS165" s="310"/>
      <c r="CT165" s="310"/>
      <c r="CU165" s="310"/>
      <c r="CV165" s="310"/>
      <c r="CW165" s="310"/>
      <c r="CX165" s="310"/>
      <c r="CY165" s="310"/>
      <c r="CZ165" s="310"/>
      <c r="DA165" s="310"/>
      <c r="DB165" s="310"/>
      <c r="DC165" s="310"/>
      <c r="DD165" s="310"/>
      <c r="DE165" s="310"/>
      <c r="DF165" s="310"/>
      <c r="DG165" s="310"/>
      <c r="DH165" s="310"/>
      <c r="DI165" s="310"/>
      <c r="DJ165" s="310"/>
      <c r="DK165" s="310"/>
      <c r="DL165" s="310"/>
      <c r="DM165" s="310"/>
      <c r="DN165" s="310"/>
      <c r="DO165" s="310"/>
      <c r="DP165" s="310"/>
      <c r="DQ165" s="310"/>
      <c r="DR165" s="310"/>
      <c r="DS165" s="310"/>
      <c r="DT165" s="310"/>
      <c r="DU165" s="310"/>
      <c r="DV165" s="310"/>
      <c r="DW165" s="310"/>
      <c r="DX165" s="310"/>
      <c r="DY165" s="12"/>
      <c r="EB165" s="470">
        <f t="shared" si="8"/>
        <v>0</v>
      </c>
      <c r="EC165" s="282">
        <f t="shared" si="9"/>
        <v>0</v>
      </c>
      <c r="ED165" s="283" t="str">
        <f>IF(EC165=0,"",
IF(SUM($EC$24:EC165)=1,EE165,
IF($EC$174&gt;SUM($EC$24:EC165),_xlfn.CONCAT(", ",EE165),
IF($EC$174=SUM($EC$24:EC165),_xlfn.CONCAT(" y ",EE165)))))</f>
        <v/>
      </c>
      <c r="EE165" s="471" t="s">
        <v>6097</v>
      </c>
      <c r="EF165" s="473">
        <f t="shared" si="10"/>
        <v>0</v>
      </c>
      <c r="EG165" s="293">
        <f t="shared" si="11"/>
        <v>0</v>
      </c>
      <c r="EH165" s="477" t="str">
        <f>IF(EG165=0,"",
IF(SUM($EG$24:EG165)=1,EI165,
IF($EG$174&gt;SUM($EG$24:EG165),_xlfn.CONCAT(", ",EI165),
IF($EG$174=SUM($EG$24:EG165),_xlfn.CONCAT(" y ",EI165)))))</f>
        <v/>
      </c>
      <c r="EI165" s="52" t="s">
        <v>6097</v>
      </c>
      <c r="EL165" s="13"/>
      <c r="EM165" s="514"/>
    </row>
    <row r="166" spans="1:143" ht="14.25" customHeight="1">
      <c r="A166" s="22"/>
      <c r="B166" s="11"/>
      <c r="C166" s="37" t="s">
        <v>6098</v>
      </c>
      <c r="D166" s="873" t="str">
        <f>IF(CNGE_2026_M1_Secc1_Sub6!$D203="","",CNGE_2026_M1_Secc1_Sub6!$D203)</f>
        <v/>
      </c>
      <c r="E166" s="723"/>
      <c r="F166" s="723"/>
      <c r="G166" s="723"/>
      <c r="H166" s="310"/>
      <c r="I166" s="310"/>
      <c r="J166" s="310"/>
      <c r="K166" s="310"/>
      <c r="L166" s="310"/>
      <c r="M166" s="310"/>
      <c r="N166" s="310"/>
      <c r="O166" s="310"/>
      <c r="P166" s="310"/>
      <c r="Q166" s="310"/>
      <c r="R166" s="310"/>
      <c r="S166" s="310"/>
      <c r="T166" s="310"/>
      <c r="U166" s="310"/>
      <c r="V166" s="310"/>
      <c r="W166" s="310"/>
      <c r="X166" s="310"/>
      <c r="Y166" s="310"/>
      <c r="Z166" s="310"/>
      <c r="AA166" s="310"/>
      <c r="AB166" s="310"/>
      <c r="AC166" s="310"/>
      <c r="AD166" s="310"/>
      <c r="AE166" s="310"/>
      <c r="AF166" s="310"/>
      <c r="AG166" s="310"/>
      <c r="AH166" s="310"/>
      <c r="AI166" s="310"/>
      <c r="AJ166" s="310"/>
      <c r="AK166" s="310"/>
      <c r="AL166" s="310"/>
      <c r="AM166" s="310"/>
      <c r="AN166" s="310"/>
      <c r="AO166" s="310"/>
      <c r="AP166" s="310"/>
      <c r="AQ166" s="310"/>
      <c r="AR166" s="310"/>
      <c r="AS166" s="310"/>
      <c r="AT166" s="310"/>
      <c r="AU166" s="310"/>
      <c r="AV166" s="310"/>
      <c r="AW166" s="310"/>
      <c r="AX166" s="310"/>
      <c r="AY166" s="310"/>
      <c r="AZ166" s="310"/>
      <c r="BA166" s="310"/>
      <c r="BB166" s="310"/>
      <c r="BC166" s="310"/>
      <c r="BD166" s="310"/>
      <c r="BE166" s="310"/>
      <c r="BF166" s="310"/>
      <c r="BG166" s="310"/>
      <c r="BH166" s="310"/>
      <c r="BI166" s="310"/>
      <c r="BJ166" s="310"/>
      <c r="BK166" s="310"/>
      <c r="BL166" s="310"/>
      <c r="BM166" s="310"/>
      <c r="BN166" s="310"/>
      <c r="BO166" s="310"/>
      <c r="BP166" s="310"/>
      <c r="BQ166" s="310"/>
      <c r="BR166" s="310"/>
      <c r="BS166" s="310"/>
      <c r="BT166" s="310"/>
      <c r="BU166" s="310"/>
      <c r="BV166" s="310"/>
      <c r="BW166" s="310"/>
      <c r="BX166" s="310"/>
      <c r="BY166" s="310"/>
      <c r="BZ166" s="310"/>
      <c r="CA166" s="310"/>
      <c r="CB166" s="310"/>
      <c r="CC166" s="310"/>
      <c r="CD166" s="310"/>
      <c r="CE166" s="310"/>
      <c r="CF166" s="310"/>
      <c r="CG166" s="310"/>
      <c r="CH166" s="310"/>
      <c r="CI166" s="310"/>
      <c r="CJ166" s="310"/>
      <c r="CK166" s="310"/>
      <c r="CL166" s="310"/>
      <c r="CM166" s="310"/>
      <c r="CN166" s="310"/>
      <c r="CO166" s="310"/>
      <c r="CP166" s="310"/>
      <c r="CQ166" s="310"/>
      <c r="CR166" s="310"/>
      <c r="CS166" s="310"/>
      <c r="CT166" s="310"/>
      <c r="CU166" s="310"/>
      <c r="CV166" s="310"/>
      <c r="CW166" s="310"/>
      <c r="CX166" s="310"/>
      <c r="CY166" s="310"/>
      <c r="CZ166" s="310"/>
      <c r="DA166" s="310"/>
      <c r="DB166" s="310"/>
      <c r="DC166" s="310"/>
      <c r="DD166" s="310"/>
      <c r="DE166" s="310"/>
      <c r="DF166" s="310"/>
      <c r="DG166" s="310"/>
      <c r="DH166" s="310"/>
      <c r="DI166" s="310"/>
      <c r="DJ166" s="310"/>
      <c r="DK166" s="310"/>
      <c r="DL166" s="310"/>
      <c r="DM166" s="310"/>
      <c r="DN166" s="310"/>
      <c r="DO166" s="310"/>
      <c r="DP166" s="310"/>
      <c r="DQ166" s="310"/>
      <c r="DR166" s="310"/>
      <c r="DS166" s="310"/>
      <c r="DT166" s="310"/>
      <c r="DU166" s="310"/>
      <c r="DV166" s="310"/>
      <c r="DW166" s="310"/>
      <c r="DX166" s="310"/>
      <c r="DY166" s="12"/>
      <c r="EB166" s="470">
        <f t="shared" si="8"/>
        <v>0</v>
      </c>
      <c r="EC166" s="282">
        <f t="shared" si="9"/>
        <v>0</v>
      </c>
      <c r="ED166" s="283" t="str">
        <f>IF(EC166=0,"",
IF(SUM($EC$24:EC166)=1,EE166,
IF($EC$174&gt;SUM($EC$24:EC166),_xlfn.CONCAT(", ",EE166),
IF($EC$174=SUM($EC$24:EC166),_xlfn.CONCAT(" y ",EE166)))))</f>
        <v/>
      </c>
      <c r="EE166" s="471" t="s">
        <v>6099</v>
      </c>
      <c r="EF166" s="473">
        <f t="shared" si="10"/>
        <v>0</v>
      </c>
      <c r="EG166" s="293">
        <f t="shared" si="11"/>
        <v>0</v>
      </c>
      <c r="EH166" s="477" t="str">
        <f>IF(EG166=0,"",
IF(SUM($EG$24:EG166)=1,EI166,
IF($EG$174&gt;SUM($EG$24:EG166),_xlfn.CONCAT(", ",EI166),
IF($EG$174=SUM($EG$24:EG166),_xlfn.CONCAT(" y ",EI166)))))</f>
        <v/>
      </c>
      <c r="EI166" s="52" t="s">
        <v>6099</v>
      </c>
      <c r="EL166" s="13"/>
      <c r="EM166" s="514"/>
    </row>
    <row r="167" spans="1:143" ht="14.25" customHeight="1">
      <c r="A167" s="22"/>
      <c r="B167" s="11"/>
      <c r="C167" s="37" t="s">
        <v>6100</v>
      </c>
      <c r="D167" s="873" t="str">
        <f>IF(CNGE_2026_M1_Secc1_Sub6!$D204="","",CNGE_2026_M1_Secc1_Sub6!$D204)</f>
        <v/>
      </c>
      <c r="E167" s="723"/>
      <c r="F167" s="723"/>
      <c r="G167" s="723"/>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c r="BN167" s="310"/>
      <c r="BO167" s="310"/>
      <c r="BP167" s="310"/>
      <c r="BQ167" s="310"/>
      <c r="BR167" s="310"/>
      <c r="BS167" s="310"/>
      <c r="BT167" s="310"/>
      <c r="BU167" s="310"/>
      <c r="BV167" s="310"/>
      <c r="BW167" s="310"/>
      <c r="BX167" s="310"/>
      <c r="BY167" s="310"/>
      <c r="BZ167" s="310"/>
      <c r="CA167" s="310"/>
      <c r="CB167" s="310"/>
      <c r="CC167" s="310"/>
      <c r="CD167" s="310"/>
      <c r="CE167" s="310"/>
      <c r="CF167" s="310"/>
      <c r="CG167" s="310"/>
      <c r="CH167" s="310"/>
      <c r="CI167" s="310"/>
      <c r="CJ167" s="310"/>
      <c r="CK167" s="310"/>
      <c r="CL167" s="310"/>
      <c r="CM167" s="310"/>
      <c r="CN167" s="310"/>
      <c r="CO167" s="310"/>
      <c r="CP167" s="310"/>
      <c r="CQ167" s="310"/>
      <c r="CR167" s="310"/>
      <c r="CS167" s="310"/>
      <c r="CT167" s="310"/>
      <c r="CU167" s="310"/>
      <c r="CV167" s="310"/>
      <c r="CW167" s="310"/>
      <c r="CX167" s="310"/>
      <c r="CY167" s="310"/>
      <c r="CZ167" s="310"/>
      <c r="DA167" s="310"/>
      <c r="DB167" s="310"/>
      <c r="DC167" s="310"/>
      <c r="DD167" s="310"/>
      <c r="DE167" s="310"/>
      <c r="DF167" s="310"/>
      <c r="DG167" s="310"/>
      <c r="DH167" s="310"/>
      <c r="DI167" s="310"/>
      <c r="DJ167" s="310"/>
      <c r="DK167" s="310"/>
      <c r="DL167" s="310"/>
      <c r="DM167" s="310"/>
      <c r="DN167" s="310"/>
      <c r="DO167" s="310"/>
      <c r="DP167" s="310"/>
      <c r="DQ167" s="310"/>
      <c r="DR167" s="310"/>
      <c r="DS167" s="310"/>
      <c r="DT167" s="310"/>
      <c r="DU167" s="310"/>
      <c r="DV167" s="310"/>
      <c r="DW167" s="310"/>
      <c r="DX167" s="310"/>
      <c r="DY167" s="12"/>
      <c r="EB167" s="470">
        <f t="shared" si="8"/>
        <v>0</v>
      </c>
      <c r="EC167" s="282">
        <f t="shared" si="9"/>
        <v>0</v>
      </c>
      <c r="ED167" s="283" t="str">
        <f>IF(EC167=0,"",
IF(SUM($EC$24:EC167)=1,EE167,
IF($EC$174&gt;SUM($EC$24:EC167),_xlfn.CONCAT(", ",EE167),
IF($EC$174=SUM($EC$24:EC167),_xlfn.CONCAT(" y ",EE167)))))</f>
        <v/>
      </c>
      <c r="EE167" s="471" t="s">
        <v>6101</v>
      </c>
      <c r="EF167" s="473">
        <f t="shared" si="10"/>
        <v>0</v>
      </c>
      <c r="EG167" s="293">
        <f t="shared" si="11"/>
        <v>0</v>
      </c>
      <c r="EH167" s="477" t="str">
        <f>IF(EG167=0,"",
IF(SUM($EG$24:EG167)=1,EI167,
IF($EG$174&gt;SUM($EG$24:EG167),_xlfn.CONCAT(", ",EI167),
IF($EG$174=SUM($EG$24:EG167),_xlfn.CONCAT(" y ",EI167)))))</f>
        <v/>
      </c>
      <c r="EI167" s="52" t="s">
        <v>6101</v>
      </c>
      <c r="EL167" s="13"/>
      <c r="EM167" s="514"/>
    </row>
    <row r="168" spans="1:143" ht="14.25" customHeight="1">
      <c r="A168" s="22"/>
      <c r="B168" s="11"/>
      <c r="C168" s="37" t="s">
        <v>6102</v>
      </c>
      <c r="D168" s="873" t="str">
        <f>IF(CNGE_2026_M1_Secc1_Sub6!$D205="","",CNGE_2026_M1_Secc1_Sub6!$D205)</f>
        <v/>
      </c>
      <c r="E168" s="723"/>
      <c r="F168" s="723"/>
      <c r="G168" s="723"/>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c r="BN168" s="310"/>
      <c r="BO168" s="310"/>
      <c r="BP168" s="310"/>
      <c r="BQ168" s="310"/>
      <c r="BR168" s="310"/>
      <c r="BS168" s="310"/>
      <c r="BT168" s="310"/>
      <c r="BU168" s="310"/>
      <c r="BV168" s="310"/>
      <c r="BW168" s="310"/>
      <c r="BX168" s="310"/>
      <c r="BY168" s="310"/>
      <c r="BZ168" s="310"/>
      <c r="CA168" s="310"/>
      <c r="CB168" s="310"/>
      <c r="CC168" s="310"/>
      <c r="CD168" s="310"/>
      <c r="CE168" s="310"/>
      <c r="CF168" s="310"/>
      <c r="CG168" s="310"/>
      <c r="CH168" s="310"/>
      <c r="CI168" s="310"/>
      <c r="CJ168" s="310"/>
      <c r="CK168" s="310"/>
      <c r="CL168" s="310"/>
      <c r="CM168" s="310"/>
      <c r="CN168" s="310"/>
      <c r="CO168" s="310"/>
      <c r="CP168" s="310"/>
      <c r="CQ168" s="310"/>
      <c r="CR168" s="310"/>
      <c r="CS168" s="310"/>
      <c r="CT168" s="310"/>
      <c r="CU168" s="310"/>
      <c r="CV168" s="310"/>
      <c r="CW168" s="310"/>
      <c r="CX168" s="310"/>
      <c r="CY168" s="310"/>
      <c r="CZ168" s="310"/>
      <c r="DA168" s="310"/>
      <c r="DB168" s="310"/>
      <c r="DC168" s="310"/>
      <c r="DD168" s="310"/>
      <c r="DE168" s="310"/>
      <c r="DF168" s="310"/>
      <c r="DG168" s="310"/>
      <c r="DH168" s="310"/>
      <c r="DI168" s="310"/>
      <c r="DJ168" s="310"/>
      <c r="DK168" s="310"/>
      <c r="DL168" s="310"/>
      <c r="DM168" s="310"/>
      <c r="DN168" s="310"/>
      <c r="DO168" s="310"/>
      <c r="DP168" s="310"/>
      <c r="DQ168" s="310"/>
      <c r="DR168" s="310"/>
      <c r="DS168" s="310"/>
      <c r="DT168" s="310"/>
      <c r="DU168" s="310"/>
      <c r="DV168" s="310"/>
      <c r="DW168" s="310"/>
      <c r="DX168" s="310"/>
      <c r="DY168" s="12"/>
      <c r="EB168" s="470">
        <f t="shared" si="8"/>
        <v>0</v>
      </c>
      <c r="EC168" s="282">
        <f t="shared" si="9"/>
        <v>0</v>
      </c>
      <c r="ED168" s="283" t="str">
        <f>IF(EC168=0,"",
IF(SUM($EC$24:EC168)=1,EE168,
IF($EC$174&gt;SUM($EC$24:EC168),_xlfn.CONCAT(", ",EE168),
IF($EC$174=SUM($EC$24:EC168),_xlfn.CONCAT(" y ",EE168)))))</f>
        <v/>
      </c>
      <c r="EE168" s="471" t="s">
        <v>6103</v>
      </c>
      <c r="EF168" s="473">
        <f t="shared" si="10"/>
        <v>0</v>
      </c>
      <c r="EG168" s="293">
        <f t="shared" si="11"/>
        <v>0</v>
      </c>
      <c r="EH168" s="477" t="str">
        <f>IF(EG168=0,"",
IF(SUM($EG$24:EG168)=1,EI168,
IF($EG$174&gt;SUM($EG$24:EG168),_xlfn.CONCAT(", ",EI168),
IF($EG$174=SUM($EG$24:EG168),_xlfn.CONCAT(" y ",EI168)))))</f>
        <v/>
      </c>
      <c r="EI168" s="52" t="s">
        <v>6103</v>
      </c>
      <c r="EL168" s="13"/>
      <c r="EM168" s="514"/>
    </row>
    <row r="169" spans="1:143" ht="14.25" customHeight="1">
      <c r="A169" s="22"/>
      <c r="B169" s="11"/>
      <c r="C169" s="37" t="s">
        <v>6104</v>
      </c>
      <c r="D169" s="873" t="str">
        <f>IF(CNGE_2026_M1_Secc1_Sub6!$D206="","",CNGE_2026_M1_Secc1_Sub6!$D206)</f>
        <v/>
      </c>
      <c r="E169" s="723"/>
      <c r="F169" s="723"/>
      <c r="G169" s="723"/>
      <c r="H169" s="310"/>
      <c r="I169" s="310"/>
      <c r="J169" s="310"/>
      <c r="K169" s="310"/>
      <c r="L169" s="310"/>
      <c r="M169" s="31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c r="AJ169" s="310"/>
      <c r="AK169" s="310"/>
      <c r="AL169" s="310"/>
      <c r="AM169" s="310"/>
      <c r="AN169" s="310"/>
      <c r="AO169" s="310"/>
      <c r="AP169" s="310"/>
      <c r="AQ169" s="310"/>
      <c r="AR169" s="310"/>
      <c r="AS169" s="310"/>
      <c r="AT169" s="310"/>
      <c r="AU169" s="310"/>
      <c r="AV169" s="310"/>
      <c r="AW169" s="310"/>
      <c r="AX169" s="310"/>
      <c r="AY169" s="310"/>
      <c r="AZ169" s="310"/>
      <c r="BA169" s="310"/>
      <c r="BB169" s="310"/>
      <c r="BC169" s="310"/>
      <c r="BD169" s="310"/>
      <c r="BE169" s="310"/>
      <c r="BF169" s="310"/>
      <c r="BG169" s="310"/>
      <c r="BH169" s="310"/>
      <c r="BI169" s="310"/>
      <c r="BJ169" s="310"/>
      <c r="BK169" s="310"/>
      <c r="BL169" s="310"/>
      <c r="BM169" s="310"/>
      <c r="BN169" s="310"/>
      <c r="BO169" s="310"/>
      <c r="BP169" s="310"/>
      <c r="BQ169" s="310"/>
      <c r="BR169" s="310"/>
      <c r="BS169" s="310"/>
      <c r="BT169" s="310"/>
      <c r="BU169" s="310"/>
      <c r="BV169" s="310"/>
      <c r="BW169" s="310"/>
      <c r="BX169" s="310"/>
      <c r="BY169" s="310"/>
      <c r="BZ169" s="310"/>
      <c r="CA169" s="310"/>
      <c r="CB169" s="310"/>
      <c r="CC169" s="310"/>
      <c r="CD169" s="310"/>
      <c r="CE169" s="310"/>
      <c r="CF169" s="310"/>
      <c r="CG169" s="310"/>
      <c r="CH169" s="310"/>
      <c r="CI169" s="310"/>
      <c r="CJ169" s="310"/>
      <c r="CK169" s="310"/>
      <c r="CL169" s="310"/>
      <c r="CM169" s="310"/>
      <c r="CN169" s="310"/>
      <c r="CO169" s="310"/>
      <c r="CP169" s="310"/>
      <c r="CQ169" s="310"/>
      <c r="CR169" s="310"/>
      <c r="CS169" s="310"/>
      <c r="CT169" s="310"/>
      <c r="CU169" s="310"/>
      <c r="CV169" s="310"/>
      <c r="CW169" s="310"/>
      <c r="CX169" s="310"/>
      <c r="CY169" s="310"/>
      <c r="CZ169" s="310"/>
      <c r="DA169" s="310"/>
      <c r="DB169" s="310"/>
      <c r="DC169" s="310"/>
      <c r="DD169" s="310"/>
      <c r="DE169" s="310"/>
      <c r="DF169" s="310"/>
      <c r="DG169" s="310"/>
      <c r="DH169" s="310"/>
      <c r="DI169" s="310"/>
      <c r="DJ169" s="310"/>
      <c r="DK169" s="310"/>
      <c r="DL169" s="310"/>
      <c r="DM169" s="310"/>
      <c r="DN169" s="310"/>
      <c r="DO169" s="310"/>
      <c r="DP169" s="310"/>
      <c r="DQ169" s="310"/>
      <c r="DR169" s="310"/>
      <c r="DS169" s="310"/>
      <c r="DT169" s="310"/>
      <c r="DU169" s="310"/>
      <c r="DV169" s="310"/>
      <c r="DW169" s="310"/>
      <c r="DX169" s="310"/>
      <c r="DY169" s="12"/>
      <c r="EB169" s="470">
        <f t="shared" si="8"/>
        <v>0</v>
      </c>
      <c r="EC169" s="282">
        <f t="shared" si="9"/>
        <v>0</v>
      </c>
      <c r="ED169" s="283" t="str">
        <f>IF(EC169=0,"",
IF(SUM($EC$24:EC169)=1,EE169,
IF($EC$174&gt;SUM($EC$24:EC169),_xlfn.CONCAT(", ",EE169),
IF($EC$174=SUM($EC$24:EC169),_xlfn.CONCAT(" y ",EE169)))))</f>
        <v/>
      </c>
      <c r="EE169" s="471" t="s">
        <v>6105</v>
      </c>
      <c r="EF169" s="473">
        <f t="shared" si="10"/>
        <v>0</v>
      </c>
      <c r="EG169" s="293">
        <f t="shared" si="11"/>
        <v>0</v>
      </c>
      <c r="EH169" s="477" t="str">
        <f>IF(EG169=0,"",
IF(SUM($EG$24:EG169)=1,EI169,
IF($EG$174&gt;SUM($EG$24:EG169),_xlfn.CONCAT(", ",EI169),
IF($EG$174=SUM($EG$24:EG169),_xlfn.CONCAT(" y ",EI169)))))</f>
        <v/>
      </c>
      <c r="EI169" s="52" t="s">
        <v>6105</v>
      </c>
      <c r="EL169" s="13"/>
      <c r="EM169" s="514"/>
    </row>
    <row r="170" spans="1:143" ht="14.25" customHeight="1">
      <c r="A170" s="22"/>
      <c r="B170" s="11"/>
      <c r="C170" s="37" t="s">
        <v>6106</v>
      </c>
      <c r="D170" s="873" t="str">
        <f>IF(CNGE_2026_M1_Secc1_Sub6!$D207="","",CNGE_2026_M1_Secc1_Sub6!$D207)</f>
        <v/>
      </c>
      <c r="E170" s="723"/>
      <c r="F170" s="723"/>
      <c r="G170" s="723"/>
      <c r="H170" s="310"/>
      <c r="I170" s="310"/>
      <c r="J170" s="310"/>
      <c r="K170" s="310"/>
      <c r="L170" s="310"/>
      <c r="M170" s="31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10"/>
      <c r="AP170" s="310"/>
      <c r="AQ170" s="310"/>
      <c r="AR170" s="310"/>
      <c r="AS170" s="310"/>
      <c r="AT170" s="310"/>
      <c r="AU170" s="310"/>
      <c r="AV170" s="310"/>
      <c r="AW170" s="310"/>
      <c r="AX170" s="310"/>
      <c r="AY170" s="310"/>
      <c r="AZ170" s="310"/>
      <c r="BA170" s="310"/>
      <c r="BB170" s="310"/>
      <c r="BC170" s="310"/>
      <c r="BD170" s="310"/>
      <c r="BE170" s="310"/>
      <c r="BF170" s="310"/>
      <c r="BG170" s="310"/>
      <c r="BH170" s="310"/>
      <c r="BI170" s="310"/>
      <c r="BJ170" s="310"/>
      <c r="BK170" s="310"/>
      <c r="BL170" s="310"/>
      <c r="BM170" s="310"/>
      <c r="BN170" s="310"/>
      <c r="BO170" s="310"/>
      <c r="BP170" s="310"/>
      <c r="BQ170" s="310"/>
      <c r="BR170" s="310"/>
      <c r="BS170" s="310"/>
      <c r="BT170" s="310"/>
      <c r="BU170" s="310"/>
      <c r="BV170" s="310"/>
      <c r="BW170" s="310"/>
      <c r="BX170" s="310"/>
      <c r="BY170" s="310"/>
      <c r="BZ170" s="310"/>
      <c r="CA170" s="310"/>
      <c r="CB170" s="310"/>
      <c r="CC170" s="310"/>
      <c r="CD170" s="310"/>
      <c r="CE170" s="310"/>
      <c r="CF170" s="310"/>
      <c r="CG170" s="310"/>
      <c r="CH170" s="310"/>
      <c r="CI170" s="310"/>
      <c r="CJ170" s="310"/>
      <c r="CK170" s="310"/>
      <c r="CL170" s="310"/>
      <c r="CM170" s="310"/>
      <c r="CN170" s="310"/>
      <c r="CO170" s="310"/>
      <c r="CP170" s="310"/>
      <c r="CQ170" s="310"/>
      <c r="CR170" s="310"/>
      <c r="CS170" s="310"/>
      <c r="CT170" s="310"/>
      <c r="CU170" s="310"/>
      <c r="CV170" s="310"/>
      <c r="CW170" s="310"/>
      <c r="CX170" s="310"/>
      <c r="CY170" s="310"/>
      <c r="CZ170" s="310"/>
      <c r="DA170" s="310"/>
      <c r="DB170" s="310"/>
      <c r="DC170" s="310"/>
      <c r="DD170" s="310"/>
      <c r="DE170" s="310"/>
      <c r="DF170" s="310"/>
      <c r="DG170" s="310"/>
      <c r="DH170" s="310"/>
      <c r="DI170" s="310"/>
      <c r="DJ170" s="310"/>
      <c r="DK170" s="310"/>
      <c r="DL170" s="310"/>
      <c r="DM170" s="310"/>
      <c r="DN170" s="310"/>
      <c r="DO170" s="310"/>
      <c r="DP170" s="310"/>
      <c r="DQ170" s="310"/>
      <c r="DR170" s="310"/>
      <c r="DS170" s="310"/>
      <c r="DT170" s="310"/>
      <c r="DU170" s="310"/>
      <c r="DV170" s="310"/>
      <c r="DW170" s="310"/>
      <c r="DX170" s="310"/>
      <c r="DY170" s="12"/>
      <c r="EB170" s="470">
        <f t="shared" si="8"/>
        <v>0</v>
      </c>
      <c r="EC170" s="282">
        <f t="shared" si="9"/>
        <v>0</v>
      </c>
      <c r="ED170" s="283" t="str">
        <f>IF(EC170=0,"",
IF(SUM($EC$24:EC170)=1,EE170,
IF($EC$174&gt;SUM($EC$24:EC170),_xlfn.CONCAT(", ",EE170),
IF($EC$174=SUM($EC$24:EC170),_xlfn.CONCAT(" y ",EE170)))))</f>
        <v/>
      </c>
      <c r="EE170" s="471" t="s">
        <v>6107</v>
      </c>
      <c r="EF170" s="473">
        <f t="shared" si="10"/>
        <v>0</v>
      </c>
      <c r="EG170" s="293">
        <f t="shared" si="11"/>
        <v>0</v>
      </c>
      <c r="EH170" s="477" t="str">
        <f>IF(EG170=0,"",
IF(SUM($EG$24:EG170)=1,EI170,
IF($EG$174&gt;SUM($EG$24:EG170),_xlfn.CONCAT(", ",EI170),
IF($EG$174=SUM($EG$24:EG170),_xlfn.CONCAT(" y ",EI170)))))</f>
        <v/>
      </c>
      <c r="EI170" s="52" t="s">
        <v>6107</v>
      </c>
      <c r="EL170" s="13"/>
      <c r="EM170" s="514"/>
    </row>
    <row r="171" spans="1:143" ht="14.25" customHeight="1">
      <c r="A171" s="22"/>
      <c r="B171" s="11"/>
      <c r="C171" s="37" t="s">
        <v>6108</v>
      </c>
      <c r="D171" s="873" t="str">
        <f>IF(CNGE_2026_M1_Secc1_Sub6!$D208="","",CNGE_2026_M1_Secc1_Sub6!$D208)</f>
        <v/>
      </c>
      <c r="E171" s="723"/>
      <c r="F171" s="723"/>
      <c r="G171" s="723"/>
      <c r="H171" s="310"/>
      <c r="I171" s="310"/>
      <c r="J171" s="310"/>
      <c r="K171" s="310"/>
      <c r="L171" s="310"/>
      <c r="M171" s="310"/>
      <c r="N171" s="310"/>
      <c r="O171" s="310"/>
      <c r="P171" s="310"/>
      <c r="Q171" s="310"/>
      <c r="R171" s="310"/>
      <c r="S171" s="310"/>
      <c r="T171" s="310"/>
      <c r="U171" s="310"/>
      <c r="V171" s="310"/>
      <c r="W171" s="310"/>
      <c r="X171" s="310"/>
      <c r="Y171" s="310"/>
      <c r="Z171" s="310"/>
      <c r="AA171" s="310"/>
      <c r="AB171" s="310"/>
      <c r="AC171" s="310"/>
      <c r="AD171" s="310"/>
      <c r="AE171" s="310"/>
      <c r="AF171" s="310"/>
      <c r="AG171" s="310"/>
      <c r="AH171" s="310"/>
      <c r="AI171" s="310"/>
      <c r="AJ171" s="310"/>
      <c r="AK171" s="310"/>
      <c r="AL171" s="310"/>
      <c r="AM171" s="310"/>
      <c r="AN171" s="310"/>
      <c r="AO171" s="310"/>
      <c r="AP171" s="310"/>
      <c r="AQ171" s="310"/>
      <c r="AR171" s="310"/>
      <c r="AS171" s="310"/>
      <c r="AT171" s="310"/>
      <c r="AU171" s="310"/>
      <c r="AV171" s="310"/>
      <c r="AW171" s="310"/>
      <c r="AX171" s="310"/>
      <c r="AY171" s="310"/>
      <c r="AZ171" s="310"/>
      <c r="BA171" s="310"/>
      <c r="BB171" s="310"/>
      <c r="BC171" s="310"/>
      <c r="BD171" s="310"/>
      <c r="BE171" s="310"/>
      <c r="BF171" s="310"/>
      <c r="BG171" s="310"/>
      <c r="BH171" s="310"/>
      <c r="BI171" s="310"/>
      <c r="BJ171" s="310"/>
      <c r="BK171" s="310"/>
      <c r="BL171" s="310"/>
      <c r="BM171" s="310"/>
      <c r="BN171" s="310"/>
      <c r="BO171" s="310"/>
      <c r="BP171" s="310"/>
      <c r="BQ171" s="310"/>
      <c r="BR171" s="310"/>
      <c r="BS171" s="310"/>
      <c r="BT171" s="310"/>
      <c r="BU171" s="310"/>
      <c r="BV171" s="310"/>
      <c r="BW171" s="310"/>
      <c r="BX171" s="310"/>
      <c r="BY171" s="310"/>
      <c r="BZ171" s="310"/>
      <c r="CA171" s="310"/>
      <c r="CB171" s="310"/>
      <c r="CC171" s="310"/>
      <c r="CD171" s="310"/>
      <c r="CE171" s="310"/>
      <c r="CF171" s="310"/>
      <c r="CG171" s="310"/>
      <c r="CH171" s="310"/>
      <c r="CI171" s="310"/>
      <c r="CJ171" s="310"/>
      <c r="CK171" s="310"/>
      <c r="CL171" s="310"/>
      <c r="CM171" s="310"/>
      <c r="CN171" s="310"/>
      <c r="CO171" s="310"/>
      <c r="CP171" s="310"/>
      <c r="CQ171" s="310"/>
      <c r="CR171" s="310"/>
      <c r="CS171" s="310"/>
      <c r="CT171" s="310"/>
      <c r="CU171" s="310"/>
      <c r="CV171" s="310"/>
      <c r="CW171" s="310"/>
      <c r="CX171" s="310"/>
      <c r="CY171" s="310"/>
      <c r="CZ171" s="310"/>
      <c r="DA171" s="310"/>
      <c r="DB171" s="310"/>
      <c r="DC171" s="310"/>
      <c r="DD171" s="310"/>
      <c r="DE171" s="310"/>
      <c r="DF171" s="310"/>
      <c r="DG171" s="310"/>
      <c r="DH171" s="310"/>
      <c r="DI171" s="310"/>
      <c r="DJ171" s="310"/>
      <c r="DK171" s="310"/>
      <c r="DL171" s="310"/>
      <c r="DM171" s="310"/>
      <c r="DN171" s="310"/>
      <c r="DO171" s="310"/>
      <c r="DP171" s="310"/>
      <c r="DQ171" s="310"/>
      <c r="DR171" s="310"/>
      <c r="DS171" s="310"/>
      <c r="DT171" s="310"/>
      <c r="DU171" s="310"/>
      <c r="DV171" s="310"/>
      <c r="DW171" s="310"/>
      <c r="DX171" s="310"/>
      <c r="DY171" s="12"/>
      <c r="EB171" s="470">
        <f t="shared" si="8"/>
        <v>0</v>
      </c>
      <c r="EC171" s="282">
        <f t="shared" si="9"/>
        <v>0</v>
      </c>
      <c r="ED171" s="283" t="str">
        <f>IF(EC171=0,"",
IF(SUM($EC$24:EC171)=1,EE171,
IF($EC$174&gt;SUM($EC$24:EC171),_xlfn.CONCAT(", ",EE171),
IF($EC$174=SUM($EC$24:EC171),_xlfn.CONCAT(" y ",EE171)))))</f>
        <v/>
      </c>
      <c r="EE171" s="471" t="s">
        <v>6109</v>
      </c>
      <c r="EF171" s="473">
        <f t="shared" si="10"/>
        <v>0</v>
      </c>
      <c r="EG171" s="293">
        <f t="shared" si="11"/>
        <v>0</v>
      </c>
      <c r="EH171" s="477" t="str">
        <f>IF(EG171=0,"",
IF(SUM($EG$24:EG171)=1,EI171,
IF($EG$174&gt;SUM($EG$24:EG171),_xlfn.CONCAT(", ",EI171),
IF($EG$174=SUM($EG$24:EG171),_xlfn.CONCAT(" y ",EI171)))))</f>
        <v/>
      </c>
      <c r="EI171" s="52" t="s">
        <v>6109</v>
      </c>
      <c r="EL171" s="13"/>
      <c r="EM171" s="514"/>
    </row>
    <row r="172" spans="1:143" ht="14.25" customHeight="1">
      <c r="A172" s="22"/>
      <c r="B172" s="11"/>
      <c r="C172" s="37" t="s">
        <v>6110</v>
      </c>
      <c r="D172" s="873" t="str">
        <f>IF(CNGE_2026_M1_Secc1_Sub6!$D209="","",CNGE_2026_M1_Secc1_Sub6!$D209)</f>
        <v/>
      </c>
      <c r="E172" s="723"/>
      <c r="F172" s="723"/>
      <c r="G172" s="723"/>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310"/>
      <c r="AR172" s="310"/>
      <c r="AS172" s="310"/>
      <c r="AT172" s="310"/>
      <c r="AU172" s="310"/>
      <c r="AV172" s="310"/>
      <c r="AW172" s="310"/>
      <c r="AX172" s="310"/>
      <c r="AY172" s="310"/>
      <c r="AZ172" s="310"/>
      <c r="BA172" s="310"/>
      <c r="BB172" s="310"/>
      <c r="BC172" s="310"/>
      <c r="BD172" s="310"/>
      <c r="BE172" s="310"/>
      <c r="BF172" s="310"/>
      <c r="BG172" s="310"/>
      <c r="BH172" s="310"/>
      <c r="BI172" s="310"/>
      <c r="BJ172" s="310"/>
      <c r="BK172" s="310"/>
      <c r="BL172" s="310"/>
      <c r="BM172" s="310"/>
      <c r="BN172" s="310"/>
      <c r="BO172" s="310"/>
      <c r="BP172" s="310"/>
      <c r="BQ172" s="310"/>
      <c r="BR172" s="310"/>
      <c r="BS172" s="310"/>
      <c r="BT172" s="310"/>
      <c r="BU172" s="310"/>
      <c r="BV172" s="310"/>
      <c r="BW172" s="310"/>
      <c r="BX172" s="310"/>
      <c r="BY172" s="310"/>
      <c r="BZ172" s="310"/>
      <c r="CA172" s="310"/>
      <c r="CB172" s="310"/>
      <c r="CC172" s="310"/>
      <c r="CD172" s="310"/>
      <c r="CE172" s="310"/>
      <c r="CF172" s="310"/>
      <c r="CG172" s="310"/>
      <c r="CH172" s="310"/>
      <c r="CI172" s="310"/>
      <c r="CJ172" s="310"/>
      <c r="CK172" s="310"/>
      <c r="CL172" s="310"/>
      <c r="CM172" s="310"/>
      <c r="CN172" s="310"/>
      <c r="CO172" s="310"/>
      <c r="CP172" s="310"/>
      <c r="CQ172" s="310"/>
      <c r="CR172" s="310"/>
      <c r="CS172" s="310"/>
      <c r="CT172" s="310"/>
      <c r="CU172" s="310"/>
      <c r="CV172" s="310"/>
      <c r="CW172" s="310"/>
      <c r="CX172" s="310"/>
      <c r="CY172" s="310"/>
      <c r="CZ172" s="310"/>
      <c r="DA172" s="310"/>
      <c r="DB172" s="310"/>
      <c r="DC172" s="310"/>
      <c r="DD172" s="310"/>
      <c r="DE172" s="310"/>
      <c r="DF172" s="310"/>
      <c r="DG172" s="310"/>
      <c r="DH172" s="310"/>
      <c r="DI172" s="310"/>
      <c r="DJ172" s="310"/>
      <c r="DK172" s="310"/>
      <c r="DL172" s="310"/>
      <c r="DM172" s="310"/>
      <c r="DN172" s="310"/>
      <c r="DO172" s="310"/>
      <c r="DP172" s="310"/>
      <c r="DQ172" s="310"/>
      <c r="DR172" s="310"/>
      <c r="DS172" s="310"/>
      <c r="DT172" s="310"/>
      <c r="DU172" s="310"/>
      <c r="DV172" s="310"/>
      <c r="DW172" s="310"/>
      <c r="DX172" s="310"/>
      <c r="DY172" s="12"/>
      <c r="EB172" s="470">
        <f t="shared" si="8"/>
        <v>0</v>
      </c>
      <c r="EC172" s="282">
        <f t="shared" si="9"/>
        <v>0</v>
      </c>
      <c r="ED172" s="283" t="str">
        <f>IF(EC172=0,"",
IF(SUM($EC$24:EC172)=1,EE172,
IF($EC$174&gt;SUM($EC$24:EC172),_xlfn.CONCAT(", ",EE172),
IF($EC$174=SUM($EC$24:EC172),_xlfn.CONCAT(" y ",EE172)))))</f>
        <v/>
      </c>
      <c r="EE172" s="471" t="s">
        <v>6111</v>
      </c>
      <c r="EF172" s="473">
        <f t="shared" si="10"/>
        <v>0</v>
      </c>
      <c r="EG172" s="293">
        <f t="shared" si="11"/>
        <v>0</v>
      </c>
      <c r="EH172" s="477" t="str">
        <f>IF(EG172=0,"",
IF(SUM($EG$24:EG172)=1,EI172,
IF($EG$174&gt;SUM($EG$24:EG172),_xlfn.CONCAT(", ",EI172),
IF($EG$174=SUM($EG$24:EG172),_xlfn.CONCAT(" y ",EI172)))))</f>
        <v/>
      </c>
      <c r="EI172" s="52" t="s">
        <v>6111</v>
      </c>
      <c r="EL172" s="13"/>
      <c r="EM172" s="514"/>
    </row>
    <row r="173" spans="1:143" ht="14.25" customHeight="1">
      <c r="A173" s="22"/>
      <c r="B173" s="11"/>
      <c r="C173" s="37" t="s">
        <v>6112</v>
      </c>
      <c r="D173" s="873" t="str">
        <f>IF(CNGE_2026_M1_Secc1_Sub6!$D210="","",CNGE_2026_M1_Secc1_Sub6!$D210)</f>
        <v/>
      </c>
      <c r="E173" s="723"/>
      <c r="F173" s="723"/>
      <c r="G173" s="723"/>
      <c r="H173" s="310"/>
      <c r="I173" s="310"/>
      <c r="J173" s="310"/>
      <c r="K173" s="310"/>
      <c r="L173" s="310"/>
      <c r="M173" s="31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0"/>
      <c r="AN173" s="310"/>
      <c r="AO173" s="310"/>
      <c r="AP173" s="310"/>
      <c r="AQ173" s="310"/>
      <c r="AR173" s="310"/>
      <c r="AS173" s="310"/>
      <c r="AT173" s="310"/>
      <c r="AU173" s="310"/>
      <c r="AV173" s="310"/>
      <c r="AW173" s="310"/>
      <c r="AX173" s="310"/>
      <c r="AY173" s="310"/>
      <c r="AZ173" s="310"/>
      <c r="BA173" s="310"/>
      <c r="BB173" s="310"/>
      <c r="BC173" s="310"/>
      <c r="BD173" s="310"/>
      <c r="BE173" s="310"/>
      <c r="BF173" s="310"/>
      <c r="BG173" s="310"/>
      <c r="BH173" s="310"/>
      <c r="BI173" s="310"/>
      <c r="BJ173" s="310"/>
      <c r="BK173" s="310"/>
      <c r="BL173" s="310"/>
      <c r="BM173" s="310"/>
      <c r="BN173" s="310"/>
      <c r="BO173" s="310"/>
      <c r="BP173" s="310"/>
      <c r="BQ173" s="310"/>
      <c r="BR173" s="310"/>
      <c r="BS173" s="310"/>
      <c r="BT173" s="310"/>
      <c r="BU173" s="310"/>
      <c r="BV173" s="310"/>
      <c r="BW173" s="310"/>
      <c r="BX173" s="310"/>
      <c r="BY173" s="310"/>
      <c r="BZ173" s="310"/>
      <c r="CA173" s="310"/>
      <c r="CB173" s="310"/>
      <c r="CC173" s="310"/>
      <c r="CD173" s="310"/>
      <c r="CE173" s="310"/>
      <c r="CF173" s="310"/>
      <c r="CG173" s="310"/>
      <c r="CH173" s="310"/>
      <c r="CI173" s="310"/>
      <c r="CJ173" s="310"/>
      <c r="CK173" s="310"/>
      <c r="CL173" s="310"/>
      <c r="CM173" s="310"/>
      <c r="CN173" s="310"/>
      <c r="CO173" s="310"/>
      <c r="CP173" s="310"/>
      <c r="CQ173" s="310"/>
      <c r="CR173" s="310"/>
      <c r="CS173" s="310"/>
      <c r="CT173" s="310"/>
      <c r="CU173" s="310"/>
      <c r="CV173" s="310"/>
      <c r="CW173" s="310"/>
      <c r="CX173" s="310"/>
      <c r="CY173" s="310"/>
      <c r="CZ173" s="310"/>
      <c r="DA173" s="310"/>
      <c r="DB173" s="310"/>
      <c r="DC173" s="310"/>
      <c r="DD173" s="310"/>
      <c r="DE173" s="310"/>
      <c r="DF173" s="310"/>
      <c r="DG173" s="310"/>
      <c r="DH173" s="310"/>
      <c r="DI173" s="310"/>
      <c r="DJ173" s="310"/>
      <c r="DK173" s="310"/>
      <c r="DL173" s="310"/>
      <c r="DM173" s="310"/>
      <c r="DN173" s="310"/>
      <c r="DO173" s="310"/>
      <c r="DP173" s="310"/>
      <c r="DQ173" s="310"/>
      <c r="DR173" s="310"/>
      <c r="DS173" s="310"/>
      <c r="DT173" s="310"/>
      <c r="DU173" s="310"/>
      <c r="DV173" s="310"/>
      <c r="DW173" s="310"/>
      <c r="DX173" s="310"/>
      <c r="DY173" s="12"/>
      <c r="EB173" s="470">
        <f t="shared" si="8"/>
        <v>0</v>
      </c>
      <c r="EC173" s="282">
        <f t="shared" si="9"/>
        <v>0</v>
      </c>
      <c r="ED173" s="283" t="str">
        <f>IF(EC173=0,"",
IF(SUM($EC$24:EC173)=1,EE173,
IF($EC$174&gt;SUM($EC$24:EC173),_xlfn.CONCAT(", ",EE173),
IF($EC$174=SUM($EC$24:EC173),_xlfn.CONCAT(" y ",EE173)))))</f>
        <v/>
      </c>
      <c r="EE173" s="471" t="s">
        <v>6113</v>
      </c>
      <c r="EF173" s="473">
        <f t="shared" si="10"/>
        <v>0</v>
      </c>
      <c r="EG173" s="293">
        <f t="shared" si="11"/>
        <v>0</v>
      </c>
      <c r="EH173" s="477" t="str">
        <f>IF(EG173=0,"",
IF(SUM($EG$24:EG173)=1,EI173,
IF($EG$174&gt;SUM($EG$24:EG173),_xlfn.CONCAT(", ",EI173),
IF($EG$174=SUM($EG$24:EG173),_xlfn.CONCAT(" y ",EI173)))))</f>
        <v/>
      </c>
      <c r="EI173" s="52" t="s">
        <v>6113</v>
      </c>
      <c r="EL173" s="13"/>
      <c r="EM173" s="514"/>
    </row>
    <row r="174" spans="1:143" ht="1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EB174" s="469">
        <f>SUM(EB24:EB173)</f>
        <v>0</v>
      </c>
      <c r="EC174" s="284">
        <f>SUM(EC24:EC173)</f>
        <v>0</v>
      </c>
      <c r="ED174" s="285" t="str">
        <f>IF(EC174=0,"",_xlfn.CONCAT(ED24:ED173))</f>
        <v/>
      </c>
      <c r="EE174" s="314" t="str">
        <f>IF(EC174=0,"",
IF(EC174=1,_xlfn.CONCAT("Alerta: debe de proporcionar una justificación de acuerdo a lo establecido en la instrucción 4 en el numeral: ",ED174),_xlfn.CONCAT("Alerta: debe de proporcionar una justificación de acuerdo a lo establecido en la instrucción 4 en los numerales: ",ED174)))</f>
        <v/>
      </c>
      <c r="EG174" s="285">
        <f>SUM(EG24:EG173)</f>
        <v>0</v>
      </c>
      <c r="EH174" s="285" t="str">
        <f>IF(EG174=0,"",_xlfn.CONCAT(EH24:EH173))</f>
        <v/>
      </c>
      <c r="EI174" s="286" t="str">
        <f>IF(EG174=0,"",
IF(EG174&gt;10,"Favor de ingresar toda la información requerida en la pregunta",
IF(EG174=1,_xlfn.CONCAT("Favor de revisar la información capturada en el numeral: ",EH174),_xlfn.CONCAT("Favor de revisar la información capturada en los numerales: ",EH174))))</f>
        <v/>
      </c>
      <c r="EL174" s="13"/>
      <c r="EM174" s="514"/>
    </row>
    <row r="175" spans="1:143" ht="45" customHeight="1">
      <c r="A175" s="12"/>
      <c r="B175" s="12"/>
      <c r="C175" s="1027" t="s">
        <v>6379</v>
      </c>
      <c r="D175" s="925"/>
      <c r="E175" s="769"/>
      <c r="F175" s="804"/>
      <c r="G175" s="714"/>
      <c r="H175" s="714"/>
      <c r="I175" s="714"/>
      <c r="J175" s="714"/>
      <c r="K175" s="714"/>
      <c r="L175" s="714"/>
      <c r="M175" s="714"/>
      <c r="N175" s="714"/>
      <c r="O175" s="714"/>
      <c r="P175" s="714"/>
      <c r="Q175" s="714"/>
      <c r="R175" s="714"/>
      <c r="S175" s="714"/>
      <c r="T175" s="714"/>
      <c r="U175" s="714"/>
      <c r="V175" s="714"/>
      <c r="W175" s="714"/>
      <c r="X175" s="714"/>
      <c r="Y175" s="714"/>
      <c r="Z175" s="714"/>
      <c r="AA175" s="714"/>
      <c r="AB175" s="714"/>
      <c r="AC175" s="714"/>
      <c r="AD175" s="714"/>
      <c r="AE175" s="714"/>
      <c r="AF175" s="714"/>
      <c r="AG175" s="714"/>
      <c r="AH175" s="714"/>
      <c r="AI175" s="714"/>
      <c r="AJ175" s="714"/>
      <c r="AK175" s="714"/>
      <c r="AL175" s="714"/>
      <c r="AM175" s="714"/>
      <c r="AN175" s="714"/>
      <c r="AO175" s="714"/>
      <c r="AP175" s="714"/>
      <c r="AQ175" s="714"/>
      <c r="AR175" s="714"/>
      <c r="AS175" s="714"/>
      <c r="AT175" s="714"/>
      <c r="AU175" s="714"/>
      <c r="AV175" s="714"/>
      <c r="AW175" s="714"/>
      <c r="AX175" s="714"/>
      <c r="AY175" s="714"/>
      <c r="AZ175" s="714"/>
      <c r="BA175" s="714"/>
      <c r="BB175" s="714"/>
      <c r="BC175" s="714"/>
      <c r="BD175" s="714"/>
      <c r="BE175" s="714"/>
      <c r="BF175" s="714"/>
      <c r="BG175" s="714"/>
      <c r="BH175" s="714"/>
      <c r="BI175" s="714"/>
      <c r="BJ175" s="714"/>
      <c r="BK175" s="714"/>
      <c r="BL175" s="714"/>
      <c r="BM175" s="714"/>
      <c r="BN175" s="714"/>
      <c r="BO175" s="714"/>
      <c r="BP175" s="714"/>
      <c r="BQ175" s="714"/>
      <c r="BR175" s="714"/>
      <c r="BS175" s="714"/>
      <c r="BT175" s="714"/>
      <c r="BU175" s="714"/>
      <c r="BV175" s="714"/>
      <c r="BW175" s="714"/>
      <c r="BX175" s="714"/>
      <c r="BY175" s="714"/>
      <c r="BZ175" s="714"/>
      <c r="CA175" s="714"/>
      <c r="CB175" s="714"/>
      <c r="CC175" s="714"/>
      <c r="CD175" s="714"/>
      <c r="CE175" s="714"/>
      <c r="CF175" s="714"/>
      <c r="CG175" s="714"/>
      <c r="CH175" s="714"/>
      <c r="CI175" s="714"/>
      <c r="CJ175" s="714"/>
      <c r="CK175" s="714"/>
      <c r="CL175" s="714"/>
      <c r="CM175" s="714"/>
      <c r="CN175" s="714"/>
      <c r="CO175" s="714"/>
      <c r="CP175" s="714"/>
      <c r="CQ175" s="714"/>
      <c r="CR175" s="714"/>
      <c r="CS175" s="714"/>
      <c r="CT175" s="714"/>
      <c r="CU175" s="714"/>
      <c r="CV175" s="714"/>
      <c r="CW175" s="714"/>
      <c r="CX175" s="714"/>
      <c r="CY175" s="714"/>
      <c r="CZ175" s="714"/>
      <c r="DA175" s="714"/>
      <c r="DB175" s="714"/>
      <c r="DC175" s="714"/>
      <c r="DD175" s="714"/>
      <c r="DE175" s="714"/>
      <c r="DF175" s="714"/>
      <c r="DG175" s="714"/>
      <c r="DH175" s="714"/>
      <c r="DI175" s="714"/>
      <c r="DJ175" s="714"/>
      <c r="DK175" s="714"/>
      <c r="DL175" s="714"/>
      <c r="DM175" s="714"/>
      <c r="DN175" s="714"/>
      <c r="DO175" s="714"/>
      <c r="DP175" s="714"/>
      <c r="DQ175" s="714"/>
      <c r="DR175" s="714"/>
      <c r="DS175" s="714"/>
      <c r="DT175" s="714"/>
      <c r="DU175" s="714"/>
      <c r="DV175" s="714"/>
      <c r="DW175" s="714"/>
      <c r="DX175" s="805"/>
      <c r="DY175" s="13"/>
      <c r="EA175" s="620"/>
      <c r="EL175" s="13"/>
      <c r="EM175" s="514"/>
    </row>
    <row r="176" spans="1:143" ht="15" customHeight="1">
      <c r="A176" s="12"/>
      <c r="B176" s="797" t="str">
        <f>IF(AND(EJ24&gt;0,F175=""),"Debido a seleccionó con una X la col. Otra institución anote el nombre de dicha(s) institución(es) ","")</f>
        <v/>
      </c>
      <c r="C176" s="797"/>
      <c r="D176" s="797"/>
      <c r="E176" s="797"/>
      <c r="F176" s="797"/>
      <c r="G176" s="797"/>
      <c r="H176" s="797"/>
      <c r="I176" s="797"/>
      <c r="J176" s="797"/>
      <c r="K176" s="797"/>
      <c r="L176" s="797"/>
      <c r="M176" s="797"/>
      <c r="N176" s="797"/>
      <c r="O176" s="797"/>
      <c r="P176" s="797"/>
      <c r="Q176" s="797"/>
      <c r="R176" s="797"/>
      <c r="S176" s="797"/>
      <c r="T176" s="797"/>
      <c r="U176" s="797"/>
      <c r="V176" s="797"/>
      <c r="W176" s="797"/>
      <c r="X176" s="797"/>
      <c r="Y176" s="797"/>
      <c r="Z176" s="797"/>
      <c r="AA176" s="797"/>
      <c r="AB176" s="797"/>
      <c r="AC176" s="797"/>
      <c r="AD176" s="797"/>
      <c r="AE176" s="797"/>
      <c r="AF176" s="797"/>
      <c r="AG176" s="797"/>
      <c r="AH176" s="797"/>
      <c r="AI176" s="797"/>
      <c r="AJ176" s="797"/>
      <c r="AK176" s="797"/>
      <c r="AL176" s="797"/>
      <c r="AM176" s="797"/>
      <c r="AN176" s="797"/>
      <c r="AO176" s="797"/>
      <c r="AP176" s="797"/>
      <c r="AQ176" s="797"/>
      <c r="AR176" s="797"/>
      <c r="AS176" s="797"/>
      <c r="AT176" s="797"/>
      <c r="AU176" s="797"/>
      <c r="AV176" s="797"/>
      <c r="AW176" s="797"/>
      <c r="AX176" s="797"/>
      <c r="AY176" s="797"/>
      <c r="AZ176" s="797"/>
      <c r="BA176" s="797"/>
      <c r="BB176" s="797"/>
      <c r="BC176" s="797"/>
      <c r="BD176" s="797"/>
      <c r="BE176" s="797"/>
      <c r="BF176" s="797"/>
      <c r="BG176" s="797"/>
      <c r="BH176" s="797"/>
      <c r="BI176" s="797"/>
      <c r="BJ176" s="797"/>
      <c r="BK176" s="797"/>
      <c r="BL176" s="797"/>
      <c r="BM176" s="797"/>
      <c r="BN176" s="797"/>
      <c r="BO176" s="797"/>
      <c r="BP176" s="797"/>
      <c r="BQ176" s="797"/>
      <c r="BR176" s="797"/>
      <c r="BS176" s="797"/>
      <c r="BT176" s="797"/>
      <c r="BU176" s="797"/>
      <c r="BV176" s="797"/>
      <c r="BW176" s="797"/>
      <c r="BX176" s="797"/>
      <c r="BY176" s="797"/>
      <c r="BZ176" s="797"/>
      <c r="CA176" s="797"/>
      <c r="CB176" s="797"/>
      <c r="CC176" s="797"/>
      <c r="CD176" s="797"/>
      <c r="CE176" s="797"/>
      <c r="CF176" s="797"/>
      <c r="CG176" s="797"/>
      <c r="CH176" s="797"/>
      <c r="CI176" s="797"/>
      <c r="CJ176" s="797"/>
      <c r="CK176" s="797"/>
      <c r="CL176" s="797"/>
      <c r="CM176" s="797"/>
      <c r="CN176" s="797"/>
      <c r="CO176" s="797"/>
      <c r="CP176" s="797"/>
      <c r="CQ176" s="797"/>
      <c r="CR176" s="797"/>
      <c r="CS176" s="797"/>
      <c r="CT176" s="797"/>
      <c r="CU176" s="797"/>
      <c r="CV176" s="797"/>
      <c r="CW176" s="797"/>
      <c r="CX176" s="797"/>
      <c r="CY176" s="797"/>
      <c r="CZ176" s="797"/>
      <c r="DA176" s="797"/>
      <c r="DB176" s="797"/>
      <c r="DC176" s="797"/>
      <c r="DD176" s="797"/>
      <c r="DE176" s="797"/>
      <c r="DF176" s="797"/>
      <c r="DG176" s="797"/>
      <c r="DH176" s="797"/>
      <c r="DI176" s="797"/>
      <c r="DJ176" s="797"/>
      <c r="DK176" s="797"/>
      <c r="DL176" s="797"/>
      <c r="DM176" s="797"/>
      <c r="DN176" s="797"/>
      <c r="DO176" s="797"/>
      <c r="DP176" s="797"/>
      <c r="DQ176" s="797"/>
      <c r="DR176" s="797"/>
      <c r="DS176" s="797"/>
      <c r="DT176" s="797"/>
      <c r="DU176" s="797"/>
      <c r="DV176" s="797"/>
      <c r="DW176" s="797"/>
      <c r="DX176" s="797"/>
      <c r="DY176" s="797"/>
      <c r="DZ176" s="797"/>
      <c r="EA176" s="797"/>
      <c r="EL176" s="13"/>
      <c r="EM176" s="514"/>
    </row>
    <row r="177" spans="1:143" ht="15" customHeight="1">
      <c r="A177" s="12"/>
      <c r="B177" s="12"/>
      <c r="C177" s="828" t="s">
        <v>5408</v>
      </c>
      <c r="D177" s="925"/>
      <c r="E177" s="925"/>
      <c r="F177" s="925"/>
      <c r="G177" s="925"/>
      <c r="H177" s="925"/>
      <c r="I177" s="925"/>
      <c r="J177" s="925"/>
      <c r="K177" s="925"/>
      <c r="L177" s="925"/>
      <c r="M177" s="925"/>
      <c r="N177" s="925"/>
      <c r="O177" s="925"/>
      <c r="P177" s="925"/>
      <c r="Q177" s="925"/>
      <c r="R177" s="925"/>
      <c r="S177" s="925"/>
      <c r="T177" s="925"/>
      <c r="U177" s="925"/>
      <c r="V177" s="925"/>
      <c r="W177" s="925"/>
      <c r="X177" s="925"/>
      <c r="Y177" s="925"/>
      <c r="Z177" s="925"/>
      <c r="AA177" s="925"/>
      <c r="AB177" s="925"/>
      <c r="AC177" s="925"/>
      <c r="AD177" s="925"/>
      <c r="AE177" s="925"/>
      <c r="AF177" s="925"/>
      <c r="AG177" s="925"/>
      <c r="AH177" s="925"/>
      <c r="AI177" s="925"/>
      <c r="AJ177" s="925"/>
      <c r="AK177" s="925"/>
      <c r="AL177" s="925"/>
      <c r="AM177" s="925"/>
      <c r="AN177" s="925"/>
      <c r="AO177" s="925"/>
      <c r="AP177" s="925"/>
      <c r="AQ177" s="925"/>
      <c r="AR177" s="925"/>
      <c r="AS177" s="925"/>
      <c r="AT177" s="925"/>
      <c r="AU177" s="925"/>
      <c r="AV177" s="925"/>
      <c r="AW177" s="925"/>
      <c r="AX177" s="925"/>
      <c r="AY177" s="925"/>
      <c r="AZ177" s="925"/>
      <c r="BA177" s="925"/>
      <c r="BB177" s="925"/>
      <c r="BC177" s="925"/>
      <c r="BD177" s="925"/>
      <c r="BE177" s="925"/>
      <c r="BF177" s="925"/>
      <c r="BG177" s="925"/>
      <c r="BH177" s="925"/>
      <c r="BI177" s="925"/>
      <c r="BJ177" s="925"/>
      <c r="BK177" s="925"/>
      <c r="BL177" s="925"/>
      <c r="BM177" s="925"/>
      <c r="BN177" s="925"/>
      <c r="BO177" s="925"/>
      <c r="BP177" s="925"/>
      <c r="BQ177" s="925"/>
      <c r="BR177" s="925"/>
      <c r="BS177" s="925"/>
      <c r="BT177" s="925"/>
      <c r="BU177" s="925"/>
      <c r="BV177" s="925"/>
      <c r="BW177" s="925"/>
      <c r="BX177" s="925"/>
      <c r="BY177" s="925"/>
      <c r="BZ177" s="925"/>
      <c r="CA177" s="925"/>
      <c r="CB177" s="925"/>
      <c r="CC177" s="925"/>
      <c r="CD177" s="925"/>
      <c r="CE177" s="925"/>
      <c r="CF177" s="925"/>
      <c r="CG177" s="925"/>
      <c r="CH177" s="925"/>
      <c r="CI177" s="925"/>
      <c r="CJ177" s="925"/>
      <c r="CK177" s="925"/>
      <c r="CL177" s="925"/>
      <c r="CM177" s="925"/>
      <c r="CN177" s="925"/>
      <c r="CO177" s="925"/>
      <c r="CP177" s="925"/>
      <c r="CQ177" s="925"/>
      <c r="CR177" s="925"/>
      <c r="CS177" s="925"/>
      <c r="CT177" s="925"/>
      <c r="CU177" s="925"/>
      <c r="CV177" s="925"/>
      <c r="CW177" s="925"/>
      <c r="CX177" s="925"/>
      <c r="CY177" s="925"/>
      <c r="CZ177" s="925"/>
      <c r="DA177" s="925"/>
      <c r="DB177" s="925"/>
      <c r="DC177" s="925"/>
      <c r="DD177" s="925"/>
      <c r="DE177" s="925"/>
      <c r="DF177" s="925"/>
      <c r="DG177" s="925"/>
      <c r="DH177" s="925"/>
      <c r="DI177" s="925"/>
      <c r="DJ177" s="925"/>
      <c r="DK177" s="925"/>
      <c r="DL177" s="925"/>
      <c r="DM177" s="925"/>
      <c r="DN177" s="925"/>
      <c r="DO177" s="925"/>
      <c r="DP177" s="925"/>
      <c r="DQ177" s="925"/>
      <c r="DR177" s="925"/>
      <c r="DS177" s="925"/>
      <c r="DT177" s="925"/>
      <c r="DU177" s="925"/>
      <c r="DV177" s="925"/>
      <c r="DW177" s="925"/>
      <c r="DX177" s="925"/>
      <c r="DY177" s="12"/>
      <c r="EL177" s="13"/>
      <c r="EM177" s="514"/>
    </row>
    <row r="178" spans="1:143" ht="60" customHeight="1">
      <c r="A178" s="12"/>
      <c r="B178" s="12"/>
      <c r="C178" s="884"/>
      <c r="D178" s="714"/>
      <c r="E178" s="714"/>
      <c r="F178" s="714"/>
      <c r="G178" s="714"/>
      <c r="H178" s="714"/>
      <c r="I178" s="714"/>
      <c r="J178" s="714"/>
      <c r="K178" s="714"/>
      <c r="L178" s="714"/>
      <c r="M178" s="714"/>
      <c r="N178" s="714"/>
      <c r="O178" s="714"/>
      <c r="P178" s="714"/>
      <c r="Q178" s="714"/>
      <c r="R178" s="714"/>
      <c r="S178" s="714"/>
      <c r="T178" s="714"/>
      <c r="U178" s="714"/>
      <c r="V178" s="714"/>
      <c r="W178" s="714"/>
      <c r="X178" s="714"/>
      <c r="Y178" s="714"/>
      <c r="Z178" s="714"/>
      <c r="AA178" s="714"/>
      <c r="AB178" s="714"/>
      <c r="AC178" s="714"/>
      <c r="AD178" s="714"/>
      <c r="AE178" s="714"/>
      <c r="AF178" s="714"/>
      <c r="AG178" s="714"/>
      <c r="AH178" s="714"/>
      <c r="AI178" s="714"/>
      <c r="AJ178" s="714"/>
      <c r="AK178" s="714"/>
      <c r="AL178" s="714"/>
      <c r="AM178" s="714"/>
      <c r="AN178" s="714"/>
      <c r="AO178" s="714"/>
      <c r="AP178" s="714"/>
      <c r="AQ178" s="714"/>
      <c r="AR178" s="714"/>
      <c r="AS178" s="714"/>
      <c r="AT178" s="714"/>
      <c r="AU178" s="714"/>
      <c r="AV178" s="714"/>
      <c r="AW178" s="714"/>
      <c r="AX178" s="714"/>
      <c r="AY178" s="714"/>
      <c r="AZ178" s="714"/>
      <c r="BA178" s="714"/>
      <c r="BB178" s="714"/>
      <c r="BC178" s="714"/>
      <c r="BD178" s="714"/>
      <c r="BE178" s="714"/>
      <c r="BF178" s="714"/>
      <c r="BG178" s="714"/>
      <c r="BH178" s="714"/>
      <c r="BI178" s="714"/>
      <c r="BJ178" s="714"/>
      <c r="BK178" s="714"/>
      <c r="BL178" s="714"/>
      <c r="BM178" s="714"/>
      <c r="BN178" s="714"/>
      <c r="BO178" s="714"/>
      <c r="BP178" s="714"/>
      <c r="BQ178" s="714"/>
      <c r="BR178" s="714"/>
      <c r="BS178" s="714"/>
      <c r="BT178" s="714"/>
      <c r="BU178" s="714"/>
      <c r="BV178" s="714"/>
      <c r="BW178" s="714"/>
      <c r="BX178" s="714"/>
      <c r="BY178" s="714"/>
      <c r="BZ178" s="714"/>
      <c r="CA178" s="714"/>
      <c r="CB178" s="714"/>
      <c r="CC178" s="714"/>
      <c r="CD178" s="714"/>
      <c r="CE178" s="714"/>
      <c r="CF178" s="714"/>
      <c r="CG178" s="714"/>
      <c r="CH178" s="714"/>
      <c r="CI178" s="714"/>
      <c r="CJ178" s="714"/>
      <c r="CK178" s="714"/>
      <c r="CL178" s="714"/>
      <c r="CM178" s="714"/>
      <c r="CN178" s="714"/>
      <c r="CO178" s="714"/>
      <c r="CP178" s="714"/>
      <c r="CQ178" s="714"/>
      <c r="CR178" s="714"/>
      <c r="CS178" s="714"/>
      <c r="CT178" s="714"/>
      <c r="CU178" s="714"/>
      <c r="CV178" s="714"/>
      <c r="CW178" s="714"/>
      <c r="CX178" s="714"/>
      <c r="CY178" s="714"/>
      <c r="CZ178" s="714"/>
      <c r="DA178" s="714"/>
      <c r="DB178" s="714"/>
      <c r="DC178" s="714"/>
      <c r="DD178" s="714"/>
      <c r="DE178" s="714"/>
      <c r="DF178" s="714"/>
      <c r="DG178" s="714"/>
      <c r="DH178" s="714"/>
      <c r="DI178" s="714"/>
      <c r="DJ178" s="714"/>
      <c r="DK178" s="714"/>
      <c r="DL178" s="714"/>
      <c r="DM178" s="714"/>
      <c r="DN178" s="714"/>
      <c r="DO178" s="714"/>
      <c r="DP178" s="714"/>
      <c r="DQ178" s="714"/>
      <c r="DR178" s="714"/>
      <c r="DS178" s="714"/>
      <c r="DT178" s="714"/>
      <c r="DU178" s="714"/>
      <c r="DV178" s="714"/>
      <c r="DW178" s="714"/>
      <c r="DX178" s="805"/>
      <c r="DY178" s="12"/>
      <c r="EL178" s="13"/>
      <c r="EM178" s="514"/>
    </row>
    <row r="179" spans="1:143" ht="15" customHeight="1">
      <c r="B179" s="843" t="str">
        <f>EI174</f>
        <v/>
      </c>
      <c r="C179" s="843"/>
      <c r="D179" s="843"/>
      <c r="E179" s="843"/>
      <c r="F179" s="843"/>
      <c r="G179" s="843"/>
      <c r="H179" s="843"/>
      <c r="I179" s="843"/>
      <c r="J179" s="843"/>
      <c r="K179" s="843"/>
      <c r="L179" s="843"/>
      <c r="M179" s="843"/>
      <c r="N179" s="843"/>
      <c r="O179" s="843"/>
      <c r="P179" s="843"/>
      <c r="Q179" s="843"/>
      <c r="R179" s="843"/>
      <c r="S179" s="843"/>
      <c r="T179" s="843"/>
      <c r="U179" s="843"/>
      <c r="V179" s="843"/>
      <c r="W179" s="843"/>
      <c r="X179" s="843"/>
      <c r="Y179" s="843"/>
      <c r="Z179" s="843"/>
      <c r="AA179" s="843"/>
      <c r="AB179" s="843"/>
      <c r="AC179" s="843"/>
      <c r="AD179" s="843"/>
      <c r="AE179" s="843"/>
      <c r="AF179" s="843"/>
      <c r="AG179" s="843"/>
      <c r="AH179" s="843"/>
      <c r="AI179" s="843"/>
      <c r="AJ179" s="843"/>
      <c r="AK179" s="843"/>
      <c r="AL179" s="843"/>
      <c r="AM179" s="843"/>
      <c r="AN179" s="843"/>
      <c r="AO179" s="843"/>
      <c r="AP179" s="843"/>
      <c r="AQ179" s="843"/>
      <c r="AR179" s="843"/>
      <c r="AS179" s="843"/>
      <c r="AT179" s="843"/>
      <c r="AU179" s="843"/>
      <c r="AV179" s="843"/>
      <c r="AW179" s="843"/>
      <c r="AX179" s="843"/>
      <c r="AY179" s="843"/>
      <c r="AZ179" s="843"/>
      <c r="BA179" s="843"/>
      <c r="BB179" s="843"/>
      <c r="BC179" s="843"/>
      <c r="BD179" s="843"/>
      <c r="BE179" s="843"/>
      <c r="BF179" s="843"/>
      <c r="BG179" s="843"/>
      <c r="BH179" s="843"/>
      <c r="BI179" s="843"/>
      <c r="BJ179" s="843"/>
      <c r="BK179" s="843"/>
      <c r="BL179" s="843"/>
      <c r="BM179" s="843"/>
      <c r="BN179" s="843"/>
      <c r="BO179" s="843"/>
      <c r="BP179" s="843"/>
      <c r="BQ179" s="843"/>
      <c r="BR179" s="843"/>
      <c r="BS179" s="843"/>
      <c r="BT179" s="843"/>
      <c r="BU179" s="843"/>
      <c r="BV179" s="843"/>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row>
    <row r="180" spans="1:143" ht="15" customHeight="1">
      <c r="B180" s="854" t="str">
        <f>EE174</f>
        <v/>
      </c>
      <c r="C180" s="854"/>
      <c r="D180" s="854"/>
      <c r="E180" s="854"/>
      <c r="F180" s="854"/>
      <c r="G180" s="854"/>
      <c r="H180" s="854"/>
      <c r="I180" s="854"/>
      <c r="J180" s="854"/>
      <c r="K180" s="854"/>
      <c r="L180" s="854"/>
      <c r="M180" s="854"/>
      <c r="N180" s="854"/>
      <c r="O180" s="854"/>
      <c r="P180" s="854"/>
      <c r="Q180" s="854"/>
      <c r="R180" s="854"/>
      <c r="S180" s="854"/>
      <c r="T180" s="854"/>
      <c r="U180" s="854"/>
      <c r="V180" s="854"/>
      <c r="W180" s="854"/>
      <c r="X180" s="854"/>
      <c r="Y180" s="854"/>
      <c r="Z180" s="854"/>
      <c r="AA180" s="854"/>
      <c r="AB180" s="854"/>
      <c r="AC180" s="854"/>
      <c r="AD180" s="854"/>
      <c r="AE180" s="854"/>
      <c r="AF180" s="854"/>
      <c r="AG180" s="854"/>
      <c r="AH180" s="854"/>
      <c r="AI180" s="854"/>
      <c r="AJ180" s="854"/>
      <c r="AK180" s="854"/>
      <c r="AL180" s="854"/>
      <c r="AM180" s="854"/>
      <c r="AN180" s="854"/>
      <c r="AO180" s="854"/>
      <c r="AP180" s="854"/>
      <c r="AQ180" s="854"/>
      <c r="AR180" s="854"/>
      <c r="AS180" s="854"/>
      <c r="AT180" s="854"/>
      <c r="AU180" s="854"/>
      <c r="AV180" s="854"/>
      <c r="AW180" s="854"/>
      <c r="AX180" s="854"/>
      <c r="AY180" s="854"/>
      <c r="AZ180" s="854"/>
      <c r="BA180" s="854"/>
      <c r="BB180" s="854"/>
      <c r="BC180" s="854"/>
      <c r="BD180" s="854"/>
      <c r="BE180" s="854"/>
      <c r="BF180" s="854"/>
      <c r="BG180" s="854"/>
      <c r="BH180" s="854"/>
      <c r="BI180" s="854"/>
      <c r="BJ180" s="854"/>
      <c r="BK180" s="854"/>
      <c r="BL180" s="854"/>
      <c r="BM180" s="854"/>
      <c r="BN180" s="854"/>
      <c r="BO180" s="854"/>
      <c r="BP180" s="854"/>
      <c r="BQ180" s="854"/>
      <c r="BR180" s="854"/>
      <c r="BS180" s="854"/>
      <c r="BT180" s="854"/>
      <c r="BU180" s="854"/>
      <c r="BV180" s="854"/>
      <c r="BW180" s="854"/>
      <c r="BX180" s="854"/>
      <c r="BY180" s="854"/>
      <c r="BZ180" s="854"/>
      <c r="CA180" s="854"/>
      <c r="CB180" s="854"/>
      <c r="CC180" s="854"/>
      <c r="CD180" s="854"/>
      <c r="CE180" s="854"/>
      <c r="CF180" s="854"/>
      <c r="CG180" s="854"/>
      <c r="CH180" s="854"/>
      <c r="CI180" s="854"/>
      <c r="CJ180" s="854"/>
      <c r="CK180" s="854"/>
      <c r="CL180" s="854"/>
      <c r="CM180" s="854"/>
      <c r="CN180" s="854"/>
      <c r="CO180" s="854"/>
      <c r="CP180" s="854"/>
      <c r="CQ180" s="854"/>
      <c r="CR180" s="854"/>
      <c r="CS180" s="854"/>
      <c r="CT180" s="854"/>
      <c r="CU180" s="854"/>
      <c r="CV180" s="854"/>
      <c r="CW180" s="854"/>
      <c r="CX180" s="854"/>
      <c r="CY180" s="854"/>
      <c r="CZ180" s="854"/>
      <c r="DA180" s="854"/>
      <c r="DB180" s="854"/>
      <c r="DC180" s="854"/>
      <c r="DD180" s="854"/>
      <c r="DE180" s="854"/>
      <c r="DF180" s="854"/>
      <c r="DG180" s="854"/>
      <c r="DH180" s="854"/>
      <c r="DI180" s="854"/>
      <c r="DJ180" s="854"/>
      <c r="DK180" s="854"/>
      <c r="DL180" s="854"/>
      <c r="DM180" s="854"/>
      <c r="DN180" s="854"/>
      <c r="DO180" s="854"/>
      <c r="DP180" s="854"/>
      <c r="DQ180" s="854"/>
      <c r="DR180" s="854"/>
      <c r="DS180" s="854"/>
      <c r="DT180" s="854"/>
      <c r="DU180" s="854"/>
      <c r="DV180" s="854"/>
      <c r="DW180" s="854"/>
      <c r="DX180" s="854"/>
      <c r="DY180" s="854"/>
    </row>
    <row r="181" spans="1:143" ht="15" customHeight="1"/>
    <row r="182" spans="1:143" ht="15" customHeight="1"/>
    <row r="183" spans="1:143" ht="15" customHeight="1"/>
    <row r="184" spans="1:143" ht="15" customHeight="1"/>
  </sheetData>
  <sheetProtection algorithmName="SHA-512" hashValue="PwFp194ii6c0adGKRrn2CZqZpN9mOtWqbaRVm/WQqmiii4DwIe+OfH31qNYzjukS7sWVVQjXqGff+S+k6QL4qQ==" saltValue="8vHLvS8KMQXmWKmrkXyshA==" spinCount="100000" sheet="1" objects="1" scenarios="1"/>
  <mergeCells count="176">
    <mergeCell ref="C17:DX17"/>
    <mergeCell ref="D121:G121"/>
    <mergeCell ref="D74:G74"/>
    <mergeCell ref="D130:G130"/>
    <mergeCell ref="D68:G68"/>
    <mergeCell ref="D82:G82"/>
    <mergeCell ref="D117:G117"/>
    <mergeCell ref="D173:G173"/>
    <mergeCell ref="D55:G55"/>
    <mergeCell ref="C19:DX19"/>
    <mergeCell ref="D123:G123"/>
    <mergeCell ref="D132:G132"/>
    <mergeCell ref="D110:G110"/>
    <mergeCell ref="D59:G59"/>
    <mergeCell ref="D60:G60"/>
    <mergeCell ref="D100:G100"/>
    <mergeCell ref="D109:G109"/>
    <mergeCell ref="D84:G84"/>
    <mergeCell ref="D155:G155"/>
    <mergeCell ref="D149:G149"/>
    <mergeCell ref="D31:G31"/>
    <mergeCell ref="D158:G158"/>
    <mergeCell ref="D141:G141"/>
    <mergeCell ref="D72:G72"/>
    <mergeCell ref="D146:G146"/>
    <mergeCell ref="D120:G120"/>
    <mergeCell ref="D76:G76"/>
    <mergeCell ref="D119:G119"/>
    <mergeCell ref="F175:DX175"/>
    <mergeCell ref="D171:G171"/>
    <mergeCell ref="D170:G170"/>
    <mergeCell ref="D172:G172"/>
    <mergeCell ref="D166:G166"/>
    <mergeCell ref="D168:G168"/>
    <mergeCell ref="D164:G164"/>
    <mergeCell ref="D152:G152"/>
    <mergeCell ref="D161:G161"/>
    <mergeCell ref="D169:G169"/>
    <mergeCell ref="D144:G144"/>
    <mergeCell ref="D153:G153"/>
    <mergeCell ref="D150:G150"/>
    <mergeCell ref="D128:G128"/>
    <mergeCell ref="D81:G81"/>
    <mergeCell ref="C18:DX18"/>
    <mergeCell ref="D148:G148"/>
    <mergeCell ref="D35:G35"/>
    <mergeCell ref="D50:G50"/>
    <mergeCell ref="D44:G44"/>
    <mergeCell ref="D115:G115"/>
    <mergeCell ref="D138:G138"/>
    <mergeCell ref="D52:G52"/>
    <mergeCell ref="D49:G49"/>
    <mergeCell ref="DX21:DX23"/>
    <mergeCell ref="D62:G62"/>
    <mergeCell ref="D122:G122"/>
    <mergeCell ref="D56:G56"/>
    <mergeCell ref="D71:G71"/>
    <mergeCell ref="D127:G127"/>
    <mergeCell ref="D58:G58"/>
    <mergeCell ref="D114:G114"/>
    <mergeCell ref="D24:G24"/>
    <mergeCell ref="D64:G64"/>
    <mergeCell ref="D33:G33"/>
    <mergeCell ref="D98:G98"/>
    <mergeCell ref="D90:G90"/>
    <mergeCell ref="D142:G142"/>
    <mergeCell ref="D79:G79"/>
    <mergeCell ref="C16:DX16"/>
    <mergeCell ref="D27:G27"/>
    <mergeCell ref="B1:DX1"/>
    <mergeCell ref="D99:G99"/>
    <mergeCell ref="DU12:DX12"/>
    <mergeCell ref="D131:G131"/>
    <mergeCell ref="D140:G140"/>
    <mergeCell ref="D36:G36"/>
    <mergeCell ref="D101:G101"/>
    <mergeCell ref="D124:G124"/>
    <mergeCell ref="D61:G61"/>
    <mergeCell ref="D126:G126"/>
    <mergeCell ref="D75:G75"/>
    <mergeCell ref="D53:G53"/>
    <mergeCell ref="D135:G135"/>
    <mergeCell ref="D47:G47"/>
    <mergeCell ref="D125:G125"/>
    <mergeCell ref="D103:G103"/>
    <mergeCell ref="D37:G37"/>
    <mergeCell ref="N10:O10"/>
    <mergeCell ref="D42:G42"/>
    <mergeCell ref="B3:DX3"/>
    <mergeCell ref="D29:G29"/>
    <mergeCell ref="D38:G38"/>
    <mergeCell ref="D65:G65"/>
    <mergeCell ref="D105:G105"/>
    <mergeCell ref="D139:G139"/>
    <mergeCell ref="D136:G136"/>
    <mergeCell ref="D70:G70"/>
    <mergeCell ref="D48:G48"/>
    <mergeCell ref="D97:G97"/>
    <mergeCell ref="D89:G89"/>
    <mergeCell ref="D129:G129"/>
    <mergeCell ref="D78:G78"/>
    <mergeCell ref="D134:G134"/>
    <mergeCell ref="D112:G112"/>
    <mergeCell ref="D87:G87"/>
    <mergeCell ref="B14:DX14"/>
    <mergeCell ref="D26:G26"/>
    <mergeCell ref="H21:DW21"/>
    <mergeCell ref="C21:G23"/>
    <mergeCell ref="D163:G163"/>
    <mergeCell ref="D107:G107"/>
    <mergeCell ref="D116:G116"/>
    <mergeCell ref="D91:G91"/>
    <mergeCell ref="D66:G66"/>
    <mergeCell ref="D106:G106"/>
    <mergeCell ref="D28:G28"/>
    <mergeCell ref="D93:G93"/>
    <mergeCell ref="D102:G102"/>
    <mergeCell ref="D159:G159"/>
    <mergeCell ref="D34:G34"/>
    <mergeCell ref="D51:G51"/>
    <mergeCell ref="D113:G113"/>
    <mergeCell ref="D88:G88"/>
    <mergeCell ref="D73:G73"/>
    <mergeCell ref="D45:G45"/>
    <mergeCell ref="D77:G77"/>
    <mergeCell ref="D108:G108"/>
    <mergeCell ref="C15:DX15"/>
    <mergeCell ref="D63:G63"/>
    <mergeCell ref="B5:DX5"/>
    <mergeCell ref="D147:G147"/>
    <mergeCell ref="D162:G162"/>
    <mergeCell ref="D156:G156"/>
    <mergeCell ref="D43:G43"/>
    <mergeCell ref="DU9:DX9"/>
    <mergeCell ref="D137:G137"/>
    <mergeCell ref="B7:DX7"/>
    <mergeCell ref="D25:G25"/>
    <mergeCell ref="D83:G83"/>
    <mergeCell ref="D143:G143"/>
    <mergeCell ref="D92:G92"/>
    <mergeCell ref="D157:G157"/>
    <mergeCell ref="D30:G30"/>
    <mergeCell ref="D67:G67"/>
    <mergeCell ref="D133:G133"/>
    <mergeCell ref="D85:G85"/>
    <mergeCell ref="D54:G54"/>
    <mergeCell ref="D46:G46"/>
    <mergeCell ref="D40:G40"/>
    <mergeCell ref="D80:G80"/>
    <mergeCell ref="D111:G111"/>
    <mergeCell ref="D96:G96"/>
    <mergeCell ref="B10:L10"/>
    <mergeCell ref="EC22:EE22"/>
    <mergeCell ref="EG22:EI22"/>
    <mergeCell ref="B176:EA176"/>
    <mergeCell ref="B179:DY179"/>
    <mergeCell ref="B180:DY180"/>
    <mergeCell ref="C177:DX177"/>
    <mergeCell ref="D32:G32"/>
    <mergeCell ref="D145:G145"/>
    <mergeCell ref="C175:E175"/>
    <mergeCell ref="D154:G154"/>
    <mergeCell ref="D41:G41"/>
    <mergeCell ref="D104:G104"/>
    <mergeCell ref="D57:G57"/>
    <mergeCell ref="D86:G86"/>
    <mergeCell ref="D95:G95"/>
    <mergeCell ref="D151:G151"/>
    <mergeCell ref="D160:G160"/>
    <mergeCell ref="D94:G94"/>
    <mergeCell ref="D69:G69"/>
    <mergeCell ref="C178:DX178"/>
    <mergeCell ref="D165:G165"/>
    <mergeCell ref="D118:G118"/>
    <mergeCell ref="D39:G39"/>
    <mergeCell ref="D167:G167"/>
  </mergeCells>
  <phoneticPr fontId="76" type="noConversion"/>
  <conditionalFormatting sqref="A1:XFD1048576">
    <cfRule type="expression" dxfId="167" priority="41" stopIfTrue="1">
      <formula>AND($A$1&lt;&gt;"",SEARCH("la pregunta",A1)&gt;0)</formula>
    </cfRule>
    <cfRule type="expression" dxfId="166" priority="36" stopIfTrue="1">
      <formula>AND($A$1&lt;&gt;"",SEARCH("igual o menor",A1)&gt;0)</formula>
    </cfRule>
    <cfRule type="expression" dxfId="165" priority="35" stopIfTrue="1">
      <formula>AND($A$1&lt;&gt;"",SEARCH("igual o mayor",A1)&gt;0)</formula>
    </cfRule>
    <cfRule type="expression" dxfId="164" priority="37" stopIfTrue="1">
      <formula>AND($A$1&lt;&gt;"",SEARCH("pase a la pregunta",A1)&gt;0)</formula>
    </cfRule>
    <cfRule type="expression" dxfId="163" priority="38" stopIfTrue="1">
      <formula>AND($A$1&lt;&gt;"",SEARCH("en blanco",A1)&gt;0)</formula>
    </cfRule>
    <cfRule type="expression" dxfId="162" priority="39" stopIfTrue="1">
      <formula>AND($A$1&lt;&gt;"",SEARCH("no puede registrar",A1)&gt;0)</formula>
    </cfRule>
    <cfRule type="expression" dxfId="161" priority="40" stopIfTrue="1">
      <formula>AND($A$1&lt;&gt;"",SUM(A1)&gt;0)</formula>
    </cfRule>
  </conditionalFormatting>
  <conditionalFormatting sqref="C18:DX18">
    <cfRule type="expression" dxfId="160" priority="31">
      <formula>AND($EB$174&gt;0,$C$178="")</formula>
    </cfRule>
  </conditionalFormatting>
  <conditionalFormatting sqref="C19:DX19">
    <cfRule type="expression" dxfId="159" priority="33">
      <formula>AND(EJ24&gt;0,F175="")</formula>
    </cfRule>
  </conditionalFormatting>
  <conditionalFormatting sqref="F175:DX175">
    <cfRule type="expression" dxfId="158" priority="34">
      <formula>AND(EJ24&gt;0,F175="")</formula>
    </cfRule>
    <cfRule type="expression" dxfId="157" priority="32">
      <formula>AND(EJ24=0,F175="")</formula>
    </cfRule>
  </conditionalFormatting>
  <conditionalFormatting sqref="EA175">
    <cfRule type="expression" dxfId="156" priority="13" stopIfTrue="1">
      <formula>AND($A$1&lt;&gt;"",SEARCH("no puede registrar",EA175)&gt;0)</formula>
    </cfRule>
    <cfRule type="expression" dxfId="155" priority="14" stopIfTrue="1">
      <formula>AND($A$1&lt;&gt;"",SUM(EA175)&gt;0)</formula>
    </cfRule>
    <cfRule type="expression" dxfId="154" priority="15" stopIfTrue="1">
      <formula>AND($A$1&lt;&gt;"",SEARCH("la pregunta",EA175)&gt;0)</formula>
    </cfRule>
    <cfRule type="expression" dxfId="153" priority="16" stopIfTrue="1">
      <formula>AND($A$1&lt;&gt;"",SEARCH("igual o mayor",EA175)&gt;0)</formula>
    </cfRule>
    <cfRule type="expression" dxfId="152" priority="17" stopIfTrue="1">
      <formula>AND($A$1&lt;&gt;"",SEARCH("igual o menor",EA175)&gt;0)</formula>
    </cfRule>
    <cfRule type="expression" dxfId="151" priority="18" stopIfTrue="1">
      <formula>AND($A$1&lt;&gt;"",SEARCH("pase a la pregunta",EA175)&gt;0)</formula>
    </cfRule>
    <cfRule type="expression" dxfId="150" priority="19" stopIfTrue="1">
      <formula>AND($A$1&lt;&gt;"",SEARCH("en blanco",EA175)&gt;0)</formula>
    </cfRule>
    <cfRule type="expression" dxfId="149" priority="20" stopIfTrue="1">
      <formula>AND($A$1&lt;&gt;"",SEARCH("no puede registrar",EA175)&gt;0)</formula>
    </cfRule>
    <cfRule type="expression" dxfId="148" priority="21" stopIfTrue="1">
      <formula>AND($A$1&lt;&gt;"",SUM(EA175)&gt;0)</formula>
    </cfRule>
    <cfRule type="expression" dxfId="147" priority="22" stopIfTrue="1">
      <formula>AND($A$1&lt;&gt;"",SEARCH("la pregunta",EA175)&gt;0)</formula>
    </cfRule>
    <cfRule type="expression" dxfId="146" priority="23" stopIfTrue="1">
      <formula>AND($A$1&lt;&gt;"",SEARCH("igual o mayor",EA175)&gt;0)</formula>
    </cfRule>
    <cfRule type="expression" dxfId="145" priority="24" stopIfTrue="1">
      <formula>AND($A$1&lt;&gt;"",SEARCH("igual o menor",EA175)&gt;0)</formula>
    </cfRule>
    <cfRule type="expression" dxfId="144" priority="25" stopIfTrue="1">
      <formula>AND($A$1&lt;&gt;"",SEARCH("pase a la pregunta",EA175)&gt;0)</formula>
    </cfRule>
    <cfRule type="expression" dxfId="143" priority="26" stopIfTrue="1">
      <formula>AND($A$1&lt;&gt;"",SEARCH("en blanco",EA175)&gt;0)</formula>
    </cfRule>
    <cfRule type="expression" dxfId="142" priority="27" stopIfTrue="1">
      <formula>AND($A$1&lt;&gt;"",SEARCH("no puede registrar",EA175)&gt;0)</formula>
    </cfRule>
    <cfRule type="expression" dxfId="141" priority="28" stopIfTrue="1">
      <formula>AND($A$1&lt;&gt;"",SUM(EA175)&gt;0)</formula>
    </cfRule>
    <cfRule type="expression" dxfId="140" priority="29" stopIfTrue="1">
      <formula>AND($A$1&lt;&gt;"",SEARCH("la pregunta",EA175)&gt;0)</formula>
    </cfRule>
    <cfRule type="expression" dxfId="139" priority="9" stopIfTrue="1">
      <formula>AND($A$1&lt;&gt;"",SEARCH("igual o mayor",EA175)&gt;0)</formula>
    </cfRule>
    <cfRule type="expression" dxfId="138" priority="10" stopIfTrue="1">
      <formula>AND($A$1&lt;&gt;"",SEARCH("igual o menor",EA175)&gt;0)</formula>
    </cfRule>
    <cfRule type="expression" dxfId="137" priority="11" stopIfTrue="1">
      <formula>AND($A$1&lt;&gt;"",SEARCH("pase a la pregunta",EA175)&gt;0)</formula>
    </cfRule>
    <cfRule type="expression" dxfId="136" priority="12" stopIfTrue="1">
      <formula>AND($A$1&lt;&gt;"",SEARCH("en blanco",EA175)&gt;0)</formula>
    </cfRule>
  </conditionalFormatting>
  <conditionalFormatting sqref="EL22:EO23">
    <cfRule type="expression" dxfId="135" priority="4" stopIfTrue="1">
      <formula>AND($A$1&lt;&gt;"",SEARCH("pase a la pregunta",EL22)&gt;0)</formula>
    </cfRule>
    <cfRule type="expression" dxfId="134" priority="3" stopIfTrue="1">
      <formula>AND($A$1&lt;&gt;"",SEARCH("igual o menor",EL22)&gt;0)</formula>
    </cfRule>
    <cfRule type="expression" dxfId="133" priority="8" stopIfTrue="1">
      <formula>AND($A$1&lt;&gt;"",SEARCH("la pregunta",EL22)&gt;0)</formula>
    </cfRule>
    <cfRule type="expression" dxfId="132" priority="7" stopIfTrue="1">
      <formula>AND($A$1&lt;&gt;"",SUM(EL22)&gt;0)</formula>
    </cfRule>
    <cfRule type="expression" dxfId="131" priority="6" stopIfTrue="1">
      <formula>AND($A$1&lt;&gt;"",SEARCH("no puede registrar",EL22)&gt;0)</formula>
    </cfRule>
    <cfRule type="expression" dxfId="130" priority="5" stopIfTrue="1">
      <formula>AND($A$1&lt;&gt;"",SEARCH("en blanco",EL22)&gt;0)</formula>
    </cfRule>
    <cfRule type="expression" dxfId="129" priority="2" stopIfTrue="1">
      <formula>AND($A$1&lt;&gt;"",SEARCH("igual o mayor",EL22)&gt;0)</formula>
    </cfRule>
  </conditionalFormatting>
  <dataValidations count="1">
    <dataValidation type="list" allowBlank="1" showInputMessage="1" showErrorMessage="1" sqref="H24:DX173">
      <formula1>"X"</formula1>
    </dataValidation>
  </dataValidations>
  <hyperlinks>
    <hyperlink ref="DU9" location="Índice!B37" display="Índice"/>
    <hyperlink ref="DU12" location="CNGE_2025_M1_Secc1_Sub6!A50" display="Pregunta 1.30"/>
    <hyperlink ref="DU9:DX9" location="Índice!B35" display="Índice"/>
    <hyperlink ref="DU12:DX12" location="CNGE_2026_M1_Secc1_Sub6!A50" display="Pregunta 1.2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&amp;CModulo 1 Sección I
Complemento 2</oddHeader>
    <oddFooter>&amp;LCenso Nacional de Gobiernos Estatales 2026&amp;R&amp;P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201"/>
  <sheetViews>
    <sheetView showGridLines="0" view="pageBreakPreview" zoomScale="120" zoomScaleNormal="100" zoomScaleSheetLayoutView="120" workbookViewId="0"/>
  </sheetViews>
  <sheetFormatPr baseColWidth="10" defaultColWidth="0" defaultRowHeight="15" customHeight="1" zeroHeight="1"/>
  <cols>
    <col min="1" max="1" width="5.625" style="76" customWidth="1"/>
    <col min="2" max="89" width="3.625" style="76" customWidth="1"/>
    <col min="90" max="90" width="5.625" style="76" customWidth="1"/>
    <col min="91" max="162" width="13.625" style="76" hidden="1" customWidth="1"/>
    <col min="163" max="16384" width="3.625" style="76" hidden="1"/>
  </cols>
  <sheetData>
    <row r="1" spans="1:89" ht="173.25" customHeight="1">
      <c r="A1" s="648"/>
      <c r="B1" s="1026" t="s">
        <v>0</v>
      </c>
      <c r="C1" s="1026"/>
      <c r="D1" s="1026"/>
      <c r="E1" s="1026"/>
      <c r="F1" s="1026"/>
      <c r="G1" s="1026"/>
      <c r="H1" s="1026"/>
      <c r="I1" s="1026"/>
      <c r="J1" s="1026"/>
      <c r="K1" s="1026"/>
      <c r="L1" s="1026"/>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1026"/>
      <c r="AO1" s="1026"/>
      <c r="AP1" s="1026"/>
      <c r="AQ1" s="1026"/>
      <c r="AR1" s="1026"/>
      <c r="AS1" s="1026"/>
      <c r="AT1" s="1026"/>
      <c r="AU1" s="1026"/>
      <c r="AV1" s="1026"/>
      <c r="AW1" s="1026"/>
      <c r="AX1" s="1026"/>
      <c r="AY1" s="1026"/>
      <c r="AZ1" s="1026"/>
      <c r="BA1" s="1026"/>
      <c r="BB1" s="1026"/>
      <c r="BC1" s="1026"/>
      <c r="BD1" s="1026"/>
      <c r="BE1" s="1026"/>
      <c r="BF1" s="1026"/>
      <c r="BG1" s="1026"/>
      <c r="BH1" s="1026"/>
      <c r="BI1" s="1026"/>
      <c r="BJ1" s="1026"/>
      <c r="BK1" s="1026"/>
      <c r="BL1" s="1026"/>
      <c r="BM1" s="1026"/>
      <c r="BN1" s="1026"/>
      <c r="BO1" s="1026"/>
      <c r="BP1" s="1026"/>
      <c r="BQ1" s="1026"/>
      <c r="BR1" s="1026"/>
      <c r="BS1" s="1026"/>
      <c r="BT1" s="1026"/>
      <c r="BU1" s="1026"/>
      <c r="BV1" s="1026"/>
      <c r="BW1" s="1026"/>
      <c r="BX1" s="1026"/>
      <c r="BY1" s="1026"/>
      <c r="BZ1" s="1026"/>
      <c r="CA1" s="1026"/>
      <c r="CB1" s="1026"/>
      <c r="CC1" s="1026"/>
      <c r="CD1" s="1026"/>
      <c r="CE1" s="1026"/>
      <c r="CF1" s="1026"/>
      <c r="CG1" s="1026"/>
      <c r="CH1" s="1026"/>
      <c r="CI1" s="1026"/>
      <c r="CJ1" s="1026"/>
      <c r="CK1" s="1026"/>
    </row>
    <row r="2" spans="1:89" ht="15" customHeight="1">
      <c r="A2" s="22"/>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c r="AE2"/>
      <c r="AF2"/>
      <c r="AG2"/>
      <c r="AH2"/>
      <c r="AI2"/>
      <c r="AJ2"/>
      <c r="AK2"/>
      <c r="AL2"/>
      <c r="AM2"/>
      <c r="AN2"/>
      <c r="AO2"/>
      <c r="AP2"/>
      <c r="AQ2"/>
      <c r="AR2"/>
      <c r="AS2"/>
      <c r="AT2"/>
      <c r="AU2"/>
      <c r="AV2"/>
      <c r="AW2"/>
      <c r="AX2"/>
      <c r="AY2"/>
      <c r="AZ2"/>
      <c r="BA2"/>
    </row>
    <row r="3" spans="1:89" ht="45" customHeight="1">
      <c r="A3" s="22"/>
      <c r="B3" s="1024" t="s">
        <v>1</v>
      </c>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1024"/>
      <c r="BC3" s="1024"/>
      <c r="BD3" s="1024"/>
      <c r="BE3" s="1024"/>
      <c r="BF3" s="1024"/>
      <c r="BG3" s="1024"/>
      <c r="BH3" s="1024"/>
      <c r="BI3" s="1024"/>
      <c r="BJ3" s="1024"/>
      <c r="BK3" s="1024"/>
      <c r="BL3" s="1024"/>
      <c r="BM3" s="1024"/>
      <c r="BN3" s="1024"/>
      <c r="BO3" s="1024"/>
      <c r="BP3" s="1024"/>
      <c r="BQ3" s="1024"/>
      <c r="BR3" s="1024"/>
      <c r="BS3" s="1024"/>
      <c r="BT3" s="1024"/>
      <c r="BU3" s="1024"/>
      <c r="BV3" s="1024"/>
      <c r="BW3" s="1024"/>
      <c r="BX3" s="1024"/>
      <c r="BY3" s="1024"/>
      <c r="BZ3" s="1024"/>
      <c r="CA3" s="1024"/>
      <c r="CB3" s="1024"/>
      <c r="CC3" s="1024"/>
      <c r="CD3" s="1024"/>
      <c r="CE3" s="1024"/>
      <c r="CF3" s="1024"/>
      <c r="CG3" s="1024"/>
      <c r="CH3" s="1024"/>
      <c r="CI3" s="1024"/>
      <c r="CJ3" s="1024"/>
      <c r="CK3" s="1024"/>
    </row>
    <row r="4" spans="1:89" ht="15" customHeight="1">
      <c r="A4" s="22"/>
      <c r="B4" s="65"/>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c r="AE4"/>
      <c r="AF4"/>
      <c r="AG4"/>
      <c r="AH4"/>
      <c r="AI4"/>
      <c r="AJ4"/>
      <c r="AK4"/>
      <c r="AL4"/>
      <c r="AM4"/>
      <c r="AN4"/>
      <c r="AO4"/>
      <c r="AP4"/>
      <c r="AQ4"/>
      <c r="AR4"/>
      <c r="AS4"/>
      <c r="AT4"/>
      <c r="AU4"/>
      <c r="AV4"/>
      <c r="AW4"/>
      <c r="AX4"/>
      <c r="AY4"/>
      <c r="AZ4"/>
      <c r="BA4"/>
    </row>
    <row r="5" spans="1:89" ht="45" customHeight="1">
      <c r="A5" s="22"/>
      <c r="B5" s="1024" t="s">
        <v>2</v>
      </c>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c r="BC5" s="1024"/>
      <c r="BD5" s="1024"/>
      <c r="BE5" s="1024"/>
      <c r="BF5" s="1024"/>
      <c r="BG5" s="1024"/>
      <c r="BH5" s="1024"/>
      <c r="BI5" s="1024"/>
      <c r="BJ5" s="1024"/>
      <c r="BK5" s="1024"/>
      <c r="BL5" s="1024"/>
      <c r="BM5" s="1024"/>
      <c r="BN5" s="1024"/>
      <c r="BO5" s="1024"/>
      <c r="BP5" s="1024"/>
      <c r="BQ5" s="1024"/>
      <c r="BR5" s="1024"/>
      <c r="BS5" s="1024"/>
      <c r="BT5" s="1024"/>
      <c r="BU5" s="1024"/>
      <c r="BV5" s="1024"/>
      <c r="BW5" s="1024"/>
      <c r="BX5" s="1024"/>
      <c r="BY5" s="1024"/>
      <c r="BZ5" s="1024"/>
      <c r="CA5" s="1024"/>
      <c r="CB5" s="1024"/>
      <c r="CC5" s="1024"/>
      <c r="CD5" s="1024"/>
      <c r="CE5" s="1024"/>
      <c r="CF5" s="1024"/>
      <c r="CG5" s="1024"/>
      <c r="CH5" s="1024"/>
      <c r="CI5" s="1024"/>
      <c r="CJ5" s="1024"/>
      <c r="CK5" s="1024"/>
    </row>
    <row r="6" spans="1:89" ht="15" customHeight="1">
      <c r="A6" s="2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c r="AE6"/>
      <c r="AF6"/>
      <c r="AG6"/>
      <c r="AH6"/>
      <c r="AI6"/>
      <c r="AJ6"/>
      <c r="AK6"/>
      <c r="AL6"/>
      <c r="AM6"/>
      <c r="AN6"/>
      <c r="AO6"/>
      <c r="AP6"/>
      <c r="AQ6"/>
      <c r="AR6"/>
      <c r="AS6"/>
      <c r="AT6"/>
      <c r="AU6"/>
      <c r="AV6"/>
      <c r="AW6"/>
      <c r="AX6"/>
      <c r="AY6"/>
      <c r="AZ6"/>
      <c r="BA6"/>
    </row>
    <row r="7" spans="1:89" ht="60" customHeight="1">
      <c r="A7"/>
      <c r="B7" s="683" t="s">
        <v>30</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3"/>
      <c r="BO7" s="683"/>
      <c r="BP7" s="683"/>
      <c r="BQ7" s="683"/>
      <c r="BR7" s="683"/>
      <c r="BS7" s="683"/>
      <c r="BT7" s="683"/>
      <c r="BU7" s="683"/>
      <c r="BV7" s="683"/>
      <c r="BW7" s="683"/>
      <c r="BX7" s="683"/>
      <c r="BY7" s="683"/>
      <c r="BZ7" s="683"/>
      <c r="CA7" s="683"/>
      <c r="CB7" s="683"/>
      <c r="CC7" s="683"/>
      <c r="CD7" s="683"/>
      <c r="CE7" s="683"/>
      <c r="CF7" s="683"/>
      <c r="CG7" s="683"/>
      <c r="CH7" s="683"/>
      <c r="CI7" s="683"/>
      <c r="CJ7" s="683"/>
      <c r="CK7" s="683"/>
    </row>
    <row r="8" spans="1:89" ht="15" customHeight="1">
      <c r="A8"/>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c r="AE8"/>
      <c r="AF8"/>
      <c r="AG8"/>
      <c r="AH8"/>
      <c r="AI8"/>
      <c r="AJ8"/>
      <c r="AK8"/>
      <c r="AL8"/>
      <c r="AM8"/>
      <c r="AN8"/>
      <c r="AO8"/>
      <c r="AP8"/>
      <c r="AQ8"/>
      <c r="AR8"/>
      <c r="AS8"/>
      <c r="AT8"/>
      <c r="AU8"/>
      <c r="AV8"/>
      <c r="AW8"/>
      <c r="AX8"/>
      <c r="AY8"/>
      <c r="AZ8"/>
      <c r="BA8"/>
    </row>
    <row r="9" spans="1:89" ht="15" customHeight="1" thickBot="1">
      <c r="A9" s="22"/>
      <c r="B9" s="3" t="s">
        <v>4</v>
      </c>
      <c r="C9" s="67"/>
      <c r="D9" s="67"/>
      <c r="E9" s="67"/>
      <c r="F9" s="67"/>
      <c r="G9" s="67"/>
      <c r="H9" s="67"/>
      <c r="I9" s="67"/>
      <c r="J9" s="67"/>
      <c r="K9" s="67"/>
      <c r="L9" s="67"/>
      <c r="M9" s="12"/>
      <c r="N9" s="3" t="s">
        <v>5</v>
      </c>
      <c r="O9" s="12"/>
      <c r="P9" s="12"/>
      <c r="Q9" s="12"/>
      <c r="R9" s="12"/>
      <c r="S9" s="12"/>
      <c r="T9" s="12"/>
      <c r="U9" s="12"/>
      <c r="V9" s="12"/>
      <c r="W9" s="12"/>
      <c r="X9" s="12"/>
      <c r="Y9" s="12"/>
      <c r="Z9"/>
      <c r="AA9"/>
      <c r="AB9"/>
      <c r="AC9"/>
      <c r="AD9"/>
      <c r="AE9"/>
      <c r="AF9" s="566"/>
      <c r="AG9" s="566"/>
      <c r="AH9" s="566"/>
      <c r="AI9" s="566"/>
      <c r="AJ9" s="566"/>
      <c r="AK9" s="566"/>
      <c r="AL9" s="566"/>
      <c r="AM9" s="566"/>
      <c r="AN9" s="566"/>
      <c r="AO9" s="566"/>
      <c r="AP9" s="566"/>
      <c r="AQ9" s="566"/>
      <c r="AR9" s="566"/>
      <c r="AS9" s="566"/>
      <c r="AT9" s="566"/>
      <c r="AU9" s="566"/>
      <c r="AV9" s="566"/>
      <c r="BA9"/>
      <c r="CH9" s="821" t="s">
        <v>3</v>
      </c>
      <c r="CI9" s="799"/>
      <c r="CJ9" s="799"/>
      <c r="CK9" s="799"/>
    </row>
    <row r="10" spans="1:89" ht="15" customHeight="1" thickBot="1">
      <c r="A10" s="22"/>
      <c r="B10" s="1040" t="str">
        <f>IF(Presentación!B10="","",Presentación!B10)</f>
        <v>Veracruz de Ignacio de la Llave</v>
      </c>
      <c r="C10" s="1041"/>
      <c r="D10" s="1041"/>
      <c r="E10" s="1041"/>
      <c r="F10" s="1041"/>
      <c r="G10" s="1041"/>
      <c r="H10" s="1041"/>
      <c r="I10" s="1041"/>
      <c r="J10" s="1041"/>
      <c r="K10" s="1041"/>
      <c r="L10" s="1042"/>
      <c r="M10" s="72"/>
      <c r="N10" s="1040" t="str">
        <f>IF(Presentación!N10="","",Presentación!N10)</f>
        <v>230</v>
      </c>
      <c r="O10" s="1042"/>
      <c r="P10" s="19"/>
      <c r="Q10" s="70"/>
      <c r="R10" s="70"/>
      <c r="S10" s="70"/>
      <c r="T10" s="70"/>
      <c r="U10" s="70"/>
      <c r="V10" s="70"/>
      <c r="W10" s="70"/>
      <c r="X10" s="70"/>
      <c r="Y10" s="70"/>
      <c r="Z10" s="70"/>
      <c r="AA10" s="70"/>
      <c r="AB10" s="19"/>
      <c r="AC10" s="70"/>
      <c r="AD10" s="567"/>
      <c r="AE10"/>
      <c r="AF10"/>
      <c r="AG10"/>
      <c r="AH10"/>
      <c r="AI10"/>
      <c r="AJ10"/>
      <c r="AK10"/>
      <c r="AL10"/>
      <c r="AM10"/>
      <c r="AN10"/>
      <c r="AO10"/>
      <c r="AP10"/>
      <c r="AQ10"/>
      <c r="AR10"/>
      <c r="AS10"/>
      <c r="AT10"/>
      <c r="AU10"/>
      <c r="AV10"/>
      <c r="BA10"/>
      <c r="CH10" s="125"/>
      <c r="CI10" s="125"/>
      <c r="CJ10" s="125"/>
      <c r="CK10" s="125"/>
    </row>
    <row r="11" spans="1:89" ht="15" customHeight="1">
      <c r="A11" s="22"/>
      <c r="B11" s="1"/>
      <c r="C11" s="1"/>
      <c r="D11" s="1"/>
      <c r="E11" s="1"/>
      <c r="F11" s="1"/>
      <c r="G11" s="1"/>
      <c r="H11" s="1"/>
      <c r="I11" s="1"/>
      <c r="J11" s="1"/>
      <c r="K11" s="1"/>
      <c r="L11" s="1"/>
      <c r="M11" s="1"/>
      <c r="N11" s="1"/>
      <c r="O11" s="18"/>
      <c r="P11" s="122"/>
      <c r="Q11" s="122"/>
      <c r="R11" s="122"/>
      <c r="S11" s="122"/>
      <c r="T11" s="122"/>
      <c r="U11" s="122"/>
      <c r="V11" s="122"/>
      <c r="W11" s="122"/>
      <c r="X11" s="122"/>
      <c r="Y11" s="122"/>
      <c r="Z11" s="122"/>
      <c r="AA11" s="73"/>
      <c r="AB11" s="122"/>
      <c r="AC11" s="122"/>
      <c r="AD11"/>
      <c r="AE11"/>
      <c r="AF11"/>
      <c r="AG11"/>
      <c r="AH11"/>
      <c r="AI11"/>
      <c r="AJ11"/>
      <c r="AK11"/>
      <c r="AL11"/>
      <c r="AM11"/>
      <c r="AN11"/>
      <c r="AO11"/>
      <c r="AP11"/>
      <c r="AQ11"/>
      <c r="AR11"/>
      <c r="AS11"/>
      <c r="AT11"/>
      <c r="AU11"/>
      <c r="AV11"/>
      <c r="BA11"/>
      <c r="CH11" s="125"/>
      <c r="CI11" s="125"/>
      <c r="CJ11" s="125"/>
      <c r="CK11" s="125"/>
    </row>
    <row r="12" spans="1:89" ht="15" customHeight="1">
      <c r="A12" s="22"/>
      <c r="B12" s="1"/>
      <c r="C12" s="1"/>
      <c r="D12" s="1"/>
      <c r="E12" s="1"/>
      <c r="F12" s="1"/>
      <c r="G12" s="1"/>
      <c r="H12" s="1"/>
      <c r="I12" s="1"/>
      <c r="J12" s="1"/>
      <c r="K12" s="1"/>
      <c r="L12" s="1"/>
      <c r="M12" s="1"/>
      <c r="N12" s="1"/>
      <c r="O12" s="18"/>
      <c r="P12" s="122"/>
      <c r="Q12" s="122"/>
      <c r="R12" s="122"/>
      <c r="S12" s="122"/>
      <c r="T12" s="122"/>
      <c r="U12" s="122"/>
      <c r="V12" s="122"/>
      <c r="W12" s="122"/>
      <c r="X12" s="122"/>
      <c r="Y12" s="122"/>
      <c r="Z12"/>
      <c r="AA12"/>
      <c r="AB12"/>
      <c r="AC12"/>
      <c r="AD12"/>
      <c r="AE12"/>
      <c r="AF12" s="568"/>
      <c r="AG12" s="568"/>
      <c r="AH12" s="568"/>
      <c r="AI12" s="568"/>
      <c r="AJ12" s="568"/>
      <c r="AK12" s="568"/>
      <c r="AL12" s="568"/>
      <c r="AM12" s="568"/>
      <c r="AN12" s="568"/>
      <c r="AO12" s="568"/>
      <c r="AP12" s="568"/>
      <c r="AQ12" s="568"/>
      <c r="AR12" s="568"/>
      <c r="AS12" s="568"/>
      <c r="AT12" s="568"/>
      <c r="AU12" s="568"/>
      <c r="AV12" s="568"/>
      <c r="BA12"/>
      <c r="CH12" s="1025" t="s">
        <v>6366</v>
      </c>
      <c r="CI12" s="925"/>
      <c r="CJ12" s="925"/>
      <c r="CK12" s="925"/>
    </row>
    <row r="13" spans="1:89" ht="15" customHeight="1">
      <c r="A13" s="2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c r="AE13"/>
      <c r="AF13"/>
      <c r="AG13"/>
      <c r="AH13"/>
      <c r="AI13"/>
      <c r="AJ13"/>
      <c r="AK13"/>
      <c r="AL13"/>
      <c r="AM13"/>
      <c r="AN13"/>
      <c r="AO13"/>
      <c r="AP13"/>
      <c r="AQ13"/>
      <c r="AR13"/>
      <c r="AS13"/>
      <c r="AT13"/>
      <c r="AU13"/>
      <c r="AV13"/>
      <c r="AW13"/>
      <c r="AX13"/>
      <c r="AY13"/>
      <c r="AZ13"/>
      <c r="BA13"/>
    </row>
    <row r="14" spans="1:89" ht="15" customHeight="1">
      <c r="A14" s="22"/>
      <c r="B14" s="1037" t="s">
        <v>6342</v>
      </c>
      <c r="C14" s="1038"/>
      <c r="D14" s="1038"/>
      <c r="E14" s="1038"/>
      <c r="F14" s="1038"/>
      <c r="G14" s="1038"/>
      <c r="H14" s="1038"/>
      <c r="I14" s="1038"/>
      <c r="J14" s="1038"/>
      <c r="K14" s="1038"/>
      <c r="L14" s="1038"/>
      <c r="M14" s="1038"/>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9"/>
    </row>
    <row r="15" spans="1:89" ht="15" customHeight="1">
      <c r="A15" s="22"/>
      <c r="B15" s="96"/>
      <c r="C15" s="798" t="s">
        <v>6367</v>
      </c>
      <c r="D15" s="798"/>
      <c r="E15" s="798"/>
      <c r="F15" s="798"/>
      <c r="G15" s="798"/>
      <c r="H15" s="798"/>
      <c r="I15" s="798"/>
      <c r="J15" s="798"/>
      <c r="K15" s="798"/>
      <c r="L15" s="798"/>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c r="AT15" s="798"/>
      <c r="AU15" s="798"/>
      <c r="AV15" s="798"/>
      <c r="AW15" s="798"/>
      <c r="AX15" s="798"/>
      <c r="AY15" s="798"/>
      <c r="AZ15" s="798"/>
      <c r="BA15" s="798"/>
      <c r="BB15" s="798"/>
      <c r="BC15" s="798"/>
      <c r="BD15" s="798"/>
      <c r="BE15" s="798"/>
      <c r="BF15" s="798"/>
      <c r="BG15" s="798"/>
      <c r="BH15" s="798"/>
      <c r="BI15" s="798"/>
      <c r="BJ15" s="798"/>
      <c r="BK15" s="798"/>
      <c r="BL15" s="798"/>
      <c r="BM15" s="798"/>
      <c r="BN15" s="798"/>
      <c r="BO15" s="798"/>
      <c r="BP15" s="798"/>
      <c r="BQ15" s="798"/>
      <c r="BR15" s="798"/>
      <c r="BS15" s="798"/>
      <c r="BT15" s="798"/>
      <c r="BU15" s="798"/>
      <c r="BV15" s="798"/>
      <c r="BW15" s="798"/>
      <c r="BX15" s="798"/>
      <c r="BY15" s="798"/>
      <c r="BZ15" s="798"/>
      <c r="CA15" s="798"/>
      <c r="CB15" s="798"/>
      <c r="CC15" s="798"/>
      <c r="CD15" s="798"/>
      <c r="CE15" s="798"/>
      <c r="CF15" s="798"/>
      <c r="CG15" s="798"/>
      <c r="CH15" s="798"/>
      <c r="CI15" s="798"/>
      <c r="CJ15" s="798"/>
      <c r="CK15" s="815"/>
    </row>
    <row r="16" spans="1:89" ht="15" customHeight="1">
      <c r="A16" s="22"/>
      <c r="B16" s="96"/>
      <c r="C16" s="828" t="s">
        <v>6380</v>
      </c>
      <c r="D16" s="828"/>
      <c r="E16" s="828"/>
      <c r="F16" s="828"/>
      <c r="G16" s="828"/>
      <c r="H16" s="828"/>
      <c r="I16" s="828"/>
      <c r="J16" s="828"/>
      <c r="K16" s="828"/>
      <c r="L16" s="828"/>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8"/>
      <c r="AK16" s="828"/>
      <c r="AL16" s="828"/>
      <c r="AM16" s="828"/>
      <c r="AN16" s="828"/>
      <c r="AO16" s="828"/>
      <c r="AP16" s="828"/>
      <c r="AQ16" s="828"/>
      <c r="AR16" s="828"/>
      <c r="AS16" s="828"/>
      <c r="AT16" s="828"/>
      <c r="AU16" s="828"/>
      <c r="AV16" s="828"/>
      <c r="AW16" s="828"/>
      <c r="AX16" s="828"/>
      <c r="AY16" s="828"/>
      <c r="AZ16" s="828"/>
      <c r="BA16" s="828"/>
      <c r="BB16" s="828"/>
      <c r="BC16" s="828"/>
      <c r="BD16" s="828"/>
      <c r="BE16" s="828"/>
      <c r="BF16" s="828"/>
      <c r="BG16" s="828"/>
      <c r="BH16" s="828"/>
      <c r="BI16" s="828"/>
      <c r="BJ16" s="828"/>
      <c r="BK16" s="828"/>
      <c r="BL16" s="828"/>
      <c r="BM16" s="828"/>
      <c r="BN16" s="828"/>
      <c r="BO16" s="828"/>
      <c r="BP16" s="828"/>
      <c r="BQ16" s="828"/>
      <c r="BR16" s="828"/>
      <c r="BS16" s="828"/>
      <c r="BT16" s="828"/>
      <c r="BU16" s="828"/>
      <c r="BV16" s="828"/>
      <c r="BW16" s="828"/>
      <c r="BX16" s="828"/>
      <c r="BY16" s="828"/>
      <c r="BZ16" s="828"/>
      <c r="CA16" s="828"/>
      <c r="CB16" s="828"/>
      <c r="CC16" s="828"/>
      <c r="CD16" s="828"/>
      <c r="CE16" s="828"/>
      <c r="CF16" s="828"/>
      <c r="CG16" s="828"/>
      <c r="CH16" s="828"/>
      <c r="CI16" s="828"/>
      <c r="CJ16" s="828"/>
      <c r="CK16" s="823"/>
    </row>
    <row r="17" spans="1:114" ht="15" customHeight="1">
      <c r="A17" s="22"/>
      <c r="B17" s="96"/>
      <c r="C17" s="828" t="s">
        <v>6381</v>
      </c>
      <c r="D17" s="828"/>
      <c r="E17" s="828"/>
      <c r="F17" s="828"/>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828"/>
      <c r="AL17" s="828"/>
      <c r="AM17" s="828"/>
      <c r="AN17" s="828"/>
      <c r="AO17" s="828"/>
      <c r="AP17" s="828"/>
      <c r="AQ17" s="828"/>
      <c r="AR17" s="828"/>
      <c r="AS17" s="828"/>
      <c r="AT17" s="828"/>
      <c r="AU17" s="828"/>
      <c r="AV17" s="828"/>
      <c r="AW17" s="828"/>
      <c r="AX17" s="828"/>
      <c r="AY17" s="828"/>
      <c r="AZ17" s="828"/>
      <c r="BA17" s="828"/>
      <c r="BB17" s="828"/>
      <c r="BC17" s="828"/>
      <c r="BD17" s="828"/>
      <c r="BE17" s="828"/>
      <c r="BF17" s="828"/>
      <c r="BG17" s="828"/>
      <c r="BH17" s="828"/>
      <c r="BI17" s="828"/>
      <c r="BJ17" s="828"/>
      <c r="BK17" s="828"/>
      <c r="BL17" s="828"/>
      <c r="BM17" s="828"/>
      <c r="BN17" s="828"/>
      <c r="BO17" s="828"/>
      <c r="BP17" s="828"/>
      <c r="BQ17" s="828"/>
      <c r="BR17" s="828"/>
      <c r="BS17" s="828"/>
      <c r="BT17" s="828"/>
      <c r="BU17" s="828"/>
      <c r="BV17" s="828"/>
      <c r="BW17" s="828"/>
      <c r="BX17" s="828"/>
      <c r="BY17" s="828"/>
      <c r="BZ17" s="828"/>
      <c r="CA17" s="828"/>
      <c r="CB17" s="828"/>
      <c r="CC17" s="828"/>
      <c r="CD17" s="828"/>
      <c r="CE17" s="828"/>
      <c r="CF17" s="828"/>
      <c r="CG17" s="828"/>
      <c r="CH17" s="828"/>
      <c r="CI17" s="828"/>
      <c r="CJ17" s="828"/>
      <c r="CK17" s="823"/>
    </row>
    <row r="18" spans="1:114" ht="15" customHeight="1">
      <c r="A18" s="22"/>
      <c r="B18" s="96"/>
      <c r="C18" s="798" t="s">
        <v>6382</v>
      </c>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c r="AH18" s="798"/>
      <c r="AI18" s="798"/>
      <c r="AJ18" s="798"/>
      <c r="AK18" s="798"/>
      <c r="AL18" s="798"/>
      <c r="AM18" s="798"/>
      <c r="AN18" s="798"/>
      <c r="AO18" s="798"/>
      <c r="AP18" s="798"/>
      <c r="AQ18" s="798"/>
      <c r="AR18" s="798"/>
      <c r="AS18" s="798"/>
      <c r="AT18" s="798"/>
      <c r="AU18" s="798"/>
      <c r="AV18" s="798"/>
      <c r="AW18" s="798"/>
      <c r="AX18" s="798"/>
      <c r="AY18" s="798"/>
      <c r="AZ18" s="798"/>
      <c r="BA18" s="798"/>
      <c r="BB18" s="798"/>
      <c r="BC18" s="798"/>
      <c r="BD18" s="798"/>
      <c r="BE18" s="798"/>
      <c r="BF18" s="798"/>
      <c r="BG18" s="798"/>
      <c r="BH18" s="798"/>
      <c r="BI18" s="798"/>
      <c r="BJ18" s="798"/>
      <c r="BK18" s="798"/>
      <c r="BL18" s="798"/>
      <c r="BM18" s="798"/>
      <c r="BN18" s="798"/>
      <c r="BO18" s="798"/>
      <c r="BP18" s="798"/>
      <c r="BQ18" s="798"/>
      <c r="BR18" s="798"/>
      <c r="BS18" s="798"/>
      <c r="BT18" s="798"/>
      <c r="BU18" s="798"/>
      <c r="BV18" s="798"/>
      <c r="BW18" s="798"/>
      <c r="BX18" s="798"/>
      <c r="BY18" s="798"/>
      <c r="BZ18" s="798"/>
      <c r="CA18" s="798"/>
      <c r="CB18" s="798"/>
      <c r="CC18" s="798"/>
      <c r="CD18" s="798"/>
      <c r="CE18" s="798"/>
      <c r="CF18" s="798"/>
      <c r="CG18" s="798"/>
      <c r="CH18" s="798"/>
      <c r="CI18" s="798"/>
      <c r="CJ18" s="798"/>
      <c r="CK18" s="815"/>
    </row>
    <row r="19" spans="1:114" ht="15" customHeight="1">
      <c r="A19" s="22"/>
      <c r="B19" s="27"/>
      <c r="C19" s="798" t="s">
        <v>6383</v>
      </c>
      <c r="D19" s="798"/>
      <c r="E19" s="798"/>
      <c r="F19" s="798"/>
      <c r="G19" s="798"/>
      <c r="H19" s="798"/>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c r="AH19" s="798"/>
      <c r="AI19" s="798"/>
      <c r="AJ19" s="798"/>
      <c r="AK19" s="798"/>
      <c r="AL19" s="798"/>
      <c r="AM19" s="798"/>
      <c r="AN19" s="798"/>
      <c r="AO19" s="798"/>
      <c r="AP19" s="798"/>
      <c r="AQ19" s="798"/>
      <c r="AR19" s="798"/>
      <c r="AS19" s="798"/>
      <c r="AT19" s="798"/>
      <c r="AU19" s="798"/>
      <c r="AV19" s="798"/>
      <c r="AW19" s="798"/>
      <c r="AX19" s="798"/>
      <c r="AY19" s="798"/>
      <c r="AZ19" s="798"/>
      <c r="BA19" s="798"/>
      <c r="BB19" s="798"/>
      <c r="BC19" s="798"/>
      <c r="BD19" s="798"/>
      <c r="BE19" s="798"/>
      <c r="BF19" s="798"/>
      <c r="BG19" s="798"/>
      <c r="BH19" s="798"/>
      <c r="BI19" s="798"/>
      <c r="BJ19" s="798"/>
      <c r="BK19" s="798"/>
      <c r="BL19" s="798"/>
      <c r="BM19" s="798"/>
      <c r="BN19" s="798"/>
      <c r="BO19" s="798"/>
      <c r="BP19" s="798"/>
      <c r="BQ19" s="798"/>
      <c r="BR19" s="798"/>
      <c r="BS19" s="798"/>
      <c r="BT19" s="798"/>
      <c r="BU19" s="798"/>
      <c r="BV19" s="798"/>
      <c r="BW19" s="798"/>
      <c r="BX19" s="798"/>
      <c r="BY19" s="798"/>
      <c r="BZ19" s="798"/>
      <c r="CA19" s="798"/>
      <c r="CB19" s="798"/>
      <c r="CC19" s="798"/>
      <c r="CD19" s="798"/>
      <c r="CE19" s="798"/>
      <c r="CF19" s="798"/>
      <c r="CG19" s="798"/>
      <c r="CH19" s="798"/>
      <c r="CI19" s="798"/>
      <c r="CJ19" s="798"/>
      <c r="CK19" s="815"/>
    </row>
    <row r="20" spans="1:114" ht="15" customHeight="1">
      <c r="A20" s="22"/>
      <c r="B20" s="27"/>
      <c r="C20" s="828" t="s">
        <v>6384</v>
      </c>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28"/>
      <c r="AP20" s="828"/>
      <c r="AQ20" s="828"/>
      <c r="AR20" s="828"/>
      <c r="AS20" s="828"/>
      <c r="AT20" s="828"/>
      <c r="AU20" s="828"/>
      <c r="AV20" s="828"/>
      <c r="AW20" s="828"/>
      <c r="AX20" s="828"/>
      <c r="AY20" s="828"/>
      <c r="AZ20" s="828"/>
      <c r="BA20" s="828"/>
      <c r="BB20" s="828"/>
      <c r="BC20" s="828"/>
      <c r="BD20" s="828"/>
      <c r="BE20" s="828"/>
      <c r="BF20" s="828"/>
      <c r="BG20" s="828"/>
      <c r="BH20" s="828"/>
      <c r="BI20" s="828"/>
      <c r="BJ20" s="828"/>
      <c r="BK20" s="828"/>
      <c r="BL20" s="828"/>
      <c r="BM20" s="828"/>
      <c r="BN20" s="828"/>
      <c r="BO20" s="828"/>
      <c r="BP20" s="828"/>
      <c r="BQ20" s="828"/>
      <c r="BR20" s="828"/>
      <c r="BS20" s="828"/>
      <c r="BT20" s="828"/>
      <c r="BU20" s="828"/>
      <c r="BV20" s="828"/>
      <c r="BW20" s="828"/>
      <c r="BX20" s="828"/>
      <c r="BY20" s="828"/>
      <c r="BZ20" s="828"/>
      <c r="CA20" s="828"/>
      <c r="CB20" s="828"/>
      <c r="CC20" s="828"/>
      <c r="CD20" s="828"/>
      <c r="CE20" s="828"/>
      <c r="CF20" s="828"/>
      <c r="CG20" s="828"/>
      <c r="CH20" s="828"/>
      <c r="CI20" s="828"/>
      <c r="CJ20" s="828"/>
      <c r="CK20" s="823"/>
    </row>
    <row r="21" spans="1:114" ht="15" customHeight="1">
      <c r="A21" s="22"/>
      <c r="B21" s="27"/>
      <c r="C21" s="828" t="s">
        <v>6385</v>
      </c>
      <c r="D21" s="828"/>
      <c r="E21" s="828"/>
      <c r="F21" s="828"/>
      <c r="G21" s="828"/>
      <c r="H21" s="828"/>
      <c r="I21" s="828"/>
      <c r="J21" s="828"/>
      <c r="K21" s="828"/>
      <c r="L21" s="828"/>
      <c r="M21" s="828"/>
      <c r="N21" s="828"/>
      <c r="O21" s="828"/>
      <c r="P21" s="828"/>
      <c r="Q21" s="828"/>
      <c r="R21" s="828"/>
      <c r="S21" s="828"/>
      <c r="T21" s="828"/>
      <c r="U21" s="828"/>
      <c r="V21" s="828"/>
      <c r="W21" s="828"/>
      <c r="X21" s="828"/>
      <c r="Y21" s="828"/>
      <c r="Z21" s="828"/>
      <c r="AA21" s="828"/>
      <c r="AB21" s="828"/>
      <c r="AC21" s="828"/>
      <c r="AD21" s="828"/>
      <c r="AE21" s="828"/>
      <c r="AF21" s="828"/>
      <c r="AG21" s="828"/>
      <c r="AH21" s="828"/>
      <c r="AI21" s="828"/>
      <c r="AJ21" s="828"/>
      <c r="AK21" s="828"/>
      <c r="AL21" s="828"/>
      <c r="AM21" s="828"/>
      <c r="AN21" s="828"/>
      <c r="AO21" s="828"/>
      <c r="AP21" s="828"/>
      <c r="AQ21" s="828"/>
      <c r="AR21" s="828"/>
      <c r="AS21" s="828"/>
      <c r="AT21" s="828"/>
      <c r="AU21" s="828"/>
      <c r="AV21" s="828"/>
      <c r="AW21" s="828"/>
      <c r="AX21" s="828"/>
      <c r="AY21" s="828"/>
      <c r="AZ21" s="828"/>
      <c r="BA21" s="828"/>
      <c r="BB21" s="828"/>
      <c r="BC21" s="828"/>
      <c r="BD21" s="828"/>
      <c r="BE21" s="828"/>
      <c r="BF21" s="828"/>
      <c r="BG21" s="828"/>
      <c r="BH21" s="828"/>
      <c r="BI21" s="828"/>
      <c r="BJ21" s="828"/>
      <c r="BK21" s="828"/>
      <c r="BL21" s="828"/>
      <c r="BM21" s="828"/>
      <c r="BN21" s="828"/>
      <c r="BO21" s="828"/>
      <c r="BP21" s="828"/>
      <c r="BQ21" s="828"/>
      <c r="BR21" s="828"/>
      <c r="BS21" s="828"/>
      <c r="BT21" s="828"/>
      <c r="BU21" s="828"/>
      <c r="BV21" s="828"/>
      <c r="BW21" s="828"/>
      <c r="BX21" s="828"/>
      <c r="BY21" s="828"/>
      <c r="BZ21" s="828"/>
      <c r="CA21" s="828"/>
      <c r="CB21" s="828"/>
      <c r="CC21" s="828"/>
      <c r="CD21" s="828"/>
      <c r="CE21" s="828"/>
      <c r="CF21" s="828"/>
      <c r="CG21" s="828"/>
      <c r="CH21" s="828"/>
      <c r="CI21" s="828"/>
      <c r="CJ21" s="828"/>
      <c r="CK21" s="823"/>
    </row>
    <row r="22" spans="1:114" ht="15" customHeight="1">
      <c r="A22" s="22"/>
      <c r="B22" s="127"/>
      <c r="C22" s="927" t="s">
        <v>6386</v>
      </c>
      <c r="D22" s="927"/>
      <c r="E22" s="927"/>
      <c r="F22" s="927"/>
      <c r="G22" s="927"/>
      <c r="H22" s="927"/>
      <c r="I22" s="927"/>
      <c r="J22" s="927"/>
      <c r="K22" s="927"/>
      <c r="L22" s="927"/>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c r="AN22" s="927"/>
      <c r="AO22" s="927"/>
      <c r="AP22" s="927"/>
      <c r="AQ22" s="927"/>
      <c r="AR22" s="927"/>
      <c r="AS22" s="927"/>
      <c r="AT22" s="927"/>
      <c r="AU22" s="927"/>
      <c r="AV22" s="927"/>
      <c r="AW22" s="927"/>
      <c r="AX22" s="927"/>
      <c r="AY22" s="927"/>
      <c r="AZ22" s="927"/>
      <c r="BA22" s="927"/>
      <c r="BB22" s="927"/>
      <c r="BC22" s="927"/>
      <c r="BD22" s="927"/>
      <c r="BE22" s="927"/>
      <c r="BF22" s="927"/>
      <c r="BG22" s="927"/>
      <c r="BH22" s="927"/>
      <c r="BI22" s="927"/>
      <c r="BJ22" s="927"/>
      <c r="BK22" s="927"/>
      <c r="BL22" s="927"/>
      <c r="BM22" s="927"/>
      <c r="BN22" s="927"/>
      <c r="BO22" s="927"/>
      <c r="BP22" s="927"/>
      <c r="BQ22" s="927"/>
      <c r="BR22" s="927"/>
      <c r="BS22" s="927"/>
      <c r="BT22" s="927"/>
      <c r="BU22" s="927"/>
      <c r="BV22" s="927"/>
      <c r="BW22" s="927"/>
      <c r="BX22" s="927"/>
      <c r="BY22" s="927"/>
      <c r="BZ22" s="927"/>
      <c r="CA22" s="927"/>
      <c r="CB22" s="927"/>
      <c r="CC22" s="927"/>
      <c r="CD22" s="927"/>
      <c r="CE22" s="927"/>
      <c r="CF22" s="927"/>
      <c r="CG22" s="927"/>
      <c r="CH22" s="927"/>
      <c r="CI22" s="927"/>
      <c r="CJ22" s="927"/>
      <c r="CK22" s="939"/>
    </row>
    <row r="23" spans="1:114" ht="15" customHeight="1">
      <c r="A23" s="2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c r="AE23"/>
      <c r="AF23"/>
      <c r="AG23"/>
      <c r="AH23"/>
      <c r="AI23"/>
      <c r="AJ23"/>
      <c r="AK23"/>
      <c r="AL23"/>
      <c r="AM23"/>
      <c r="AN23"/>
      <c r="AO23"/>
      <c r="AP23"/>
      <c r="AQ23"/>
      <c r="AR23"/>
      <c r="AS23"/>
      <c r="AT23"/>
      <c r="AU23"/>
      <c r="AV23"/>
      <c r="AW23"/>
      <c r="AX23"/>
      <c r="AY23"/>
      <c r="AZ23"/>
      <c r="BA23"/>
      <c r="CZ23" s="495" t="s">
        <v>5104</v>
      </c>
      <c r="DD23" s="490" t="s">
        <v>6387</v>
      </c>
      <c r="DE23" s="491" t="s">
        <v>6388</v>
      </c>
    </row>
    <row r="24" spans="1:114" ht="15" customHeight="1">
      <c r="A24" s="22"/>
      <c r="B24" s="12"/>
      <c r="C24" s="820" t="s">
        <v>6051</v>
      </c>
      <c r="D24" s="820"/>
      <c r="E24" s="820"/>
      <c r="F24" s="820"/>
      <c r="G24" s="820"/>
      <c r="H24" s="820"/>
      <c r="I24" s="820"/>
      <c r="J24" s="820" t="s">
        <v>6389</v>
      </c>
      <c r="K24" s="820"/>
      <c r="L24" s="820"/>
      <c r="M24" s="820"/>
      <c r="N24" s="820"/>
      <c r="O24" s="820"/>
      <c r="P24" s="820"/>
      <c r="Q24" s="820"/>
      <c r="R24" s="820"/>
      <c r="S24" s="820"/>
      <c r="T24" s="820"/>
      <c r="U24" s="820"/>
      <c r="V24" s="820"/>
      <c r="W24" s="820"/>
      <c r="X24" s="820"/>
      <c r="Y24" s="820"/>
      <c r="Z24" s="820"/>
      <c r="AA24" s="820"/>
      <c r="AB24" s="820"/>
      <c r="AC24" s="820"/>
      <c r="AD24" s="820" t="s">
        <v>6390</v>
      </c>
      <c r="AE24" s="820"/>
      <c r="AF24" s="820"/>
      <c r="AG24" s="820"/>
      <c r="AH24" s="820"/>
      <c r="AI24" s="820"/>
      <c r="AJ24" s="820"/>
      <c r="AK24" s="820"/>
      <c r="AL24" s="820"/>
      <c r="AM24" s="820"/>
      <c r="AN24" s="820"/>
      <c r="AO24" s="820"/>
      <c r="AP24" s="820"/>
      <c r="AQ24" s="820"/>
      <c r="AR24" s="820"/>
      <c r="AS24" s="820"/>
      <c r="AT24" s="820"/>
      <c r="AU24" s="820"/>
      <c r="AV24" s="820"/>
      <c r="AW24" s="820"/>
      <c r="AX24" s="820" t="s">
        <v>6391</v>
      </c>
      <c r="AY24" s="820"/>
      <c r="AZ24" s="820"/>
      <c r="BA24" s="820"/>
      <c r="BB24" s="820"/>
      <c r="BC24" s="820"/>
      <c r="BD24" s="820"/>
      <c r="BE24" s="820"/>
      <c r="BF24" s="820"/>
      <c r="BG24" s="820"/>
      <c r="BH24" s="820"/>
      <c r="BI24" s="820"/>
      <c r="BJ24" s="820"/>
      <c r="BK24" s="820"/>
      <c r="BL24" s="820"/>
      <c r="BM24" s="820"/>
      <c r="BN24" s="820"/>
      <c r="BO24" s="820"/>
      <c r="BP24" s="820"/>
      <c r="BQ24" s="820"/>
      <c r="BR24" s="820" t="s">
        <v>6392</v>
      </c>
      <c r="BS24" s="820"/>
      <c r="BT24" s="820"/>
      <c r="BU24" s="820"/>
      <c r="BV24" s="820"/>
      <c r="BW24" s="820"/>
      <c r="BX24" s="820"/>
      <c r="BY24" s="820"/>
      <c r="BZ24" s="820"/>
      <c r="CA24" s="820"/>
      <c r="CB24" s="820"/>
      <c r="CC24" s="820"/>
      <c r="CD24" s="820"/>
      <c r="CE24" s="820"/>
      <c r="CF24" s="820"/>
      <c r="CG24" s="820"/>
      <c r="CH24" s="820"/>
      <c r="CI24" s="820"/>
      <c r="CJ24" s="820"/>
      <c r="CK24" s="820"/>
      <c r="CN24" s="1043" t="s">
        <v>5099</v>
      </c>
      <c r="CO24" s="1043"/>
      <c r="CP24" s="1043"/>
      <c r="CQ24" s="1043"/>
      <c r="CW24" s="905" t="s">
        <v>5105</v>
      </c>
      <c r="CX24" s="905"/>
      <c r="CY24" s="905"/>
      <c r="CZ24" s="1044" t="s">
        <v>6393</v>
      </c>
      <c r="DA24" s="911" t="s">
        <v>6340</v>
      </c>
      <c r="DB24" s="911"/>
      <c r="DC24" s="844"/>
      <c r="DD24" s="971" t="s">
        <v>6394</v>
      </c>
      <c r="DE24" s="973" t="s">
        <v>6395</v>
      </c>
    </row>
    <row r="25" spans="1:114" ht="96" customHeight="1">
      <c r="A25" s="22"/>
      <c r="B25" s="12"/>
      <c r="C25" s="820"/>
      <c r="D25" s="820"/>
      <c r="E25" s="820"/>
      <c r="F25" s="820"/>
      <c r="G25" s="820"/>
      <c r="H25" s="820"/>
      <c r="I25" s="820"/>
      <c r="J25" s="980" t="s">
        <v>6396</v>
      </c>
      <c r="K25" s="981"/>
      <c r="L25" s="981"/>
      <c r="M25" s="982"/>
      <c r="N25" s="980" t="s">
        <v>6397</v>
      </c>
      <c r="O25" s="981"/>
      <c r="P25" s="981"/>
      <c r="Q25" s="982"/>
      <c r="R25" s="980" t="s">
        <v>6398</v>
      </c>
      <c r="S25" s="981"/>
      <c r="T25" s="981"/>
      <c r="U25" s="982"/>
      <c r="V25" s="980" t="s">
        <v>6399</v>
      </c>
      <c r="W25" s="981"/>
      <c r="X25" s="981"/>
      <c r="Y25" s="982"/>
      <c r="Z25" s="980" t="s">
        <v>6400</v>
      </c>
      <c r="AA25" s="981"/>
      <c r="AB25" s="981"/>
      <c r="AC25" s="982"/>
      <c r="AD25" s="980" t="s">
        <v>6396</v>
      </c>
      <c r="AE25" s="981"/>
      <c r="AF25" s="981"/>
      <c r="AG25" s="982"/>
      <c r="AH25" s="980" t="s">
        <v>6397</v>
      </c>
      <c r="AI25" s="981"/>
      <c r="AJ25" s="981"/>
      <c r="AK25" s="982"/>
      <c r="AL25" s="980" t="s">
        <v>6398</v>
      </c>
      <c r="AM25" s="981"/>
      <c r="AN25" s="981"/>
      <c r="AO25" s="982"/>
      <c r="AP25" s="980" t="s">
        <v>6399</v>
      </c>
      <c r="AQ25" s="981"/>
      <c r="AR25" s="981"/>
      <c r="AS25" s="982"/>
      <c r="AT25" s="980" t="s">
        <v>6400</v>
      </c>
      <c r="AU25" s="981"/>
      <c r="AV25" s="981"/>
      <c r="AW25" s="982"/>
      <c r="AX25" s="980" t="s">
        <v>6396</v>
      </c>
      <c r="AY25" s="981"/>
      <c r="AZ25" s="981"/>
      <c r="BA25" s="982"/>
      <c r="BB25" s="980" t="s">
        <v>6397</v>
      </c>
      <c r="BC25" s="981"/>
      <c r="BD25" s="981"/>
      <c r="BE25" s="982"/>
      <c r="BF25" s="980" t="s">
        <v>6398</v>
      </c>
      <c r="BG25" s="981"/>
      <c r="BH25" s="981"/>
      <c r="BI25" s="982"/>
      <c r="BJ25" s="980" t="s">
        <v>6399</v>
      </c>
      <c r="BK25" s="981"/>
      <c r="BL25" s="981"/>
      <c r="BM25" s="982"/>
      <c r="BN25" s="980" t="s">
        <v>6400</v>
      </c>
      <c r="BO25" s="981"/>
      <c r="BP25" s="981"/>
      <c r="BQ25" s="982"/>
      <c r="BR25" s="980" t="s">
        <v>6396</v>
      </c>
      <c r="BS25" s="981"/>
      <c r="BT25" s="981"/>
      <c r="BU25" s="982"/>
      <c r="BV25" s="980" t="s">
        <v>6397</v>
      </c>
      <c r="BW25" s="981"/>
      <c r="BX25" s="981"/>
      <c r="BY25" s="982"/>
      <c r="BZ25" s="980" t="s">
        <v>6398</v>
      </c>
      <c r="CA25" s="981"/>
      <c r="CB25" s="981"/>
      <c r="CC25" s="982"/>
      <c r="CD25" s="980" t="s">
        <v>6399</v>
      </c>
      <c r="CE25" s="981"/>
      <c r="CF25" s="981"/>
      <c r="CG25" s="982"/>
      <c r="CH25" s="980" t="s">
        <v>6400</v>
      </c>
      <c r="CI25" s="981"/>
      <c r="CJ25" s="981"/>
      <c r="CK25" s="982"/>
      <c r="CN25" s="612" t="s">
        <v>6401</v>
      </c>
      <c r="CO25" s="612" t="s">
        <v>6402</v>
      </c>
      <c r="CP25" s="612" t="s">
        <v>6403</v>
      </c>
      <c r="CQ25" s="612" t="s">
        <v>6404</v>
      </c>
      <c r="CR25" s="289" t="s">
        <v>6405</v>
      </c>
      <c r="CS25" s="667" t="s">
        <v>6406</v>
      </c>
      <c r="CT25" s="668" t="s">
        <v>6407</v>
      </c>
      <c r="CU25" s="669" t="s">
        <v>6408</v>
      </c>
      <c r="CV25" s="289" t="s">
        <v>6409</v>
      </c>
      <c r="CW25" s="279" t="s">
        <v>5122</v>
      </c>
      <c r="CX25" s="311" t="s">
        <v>5115</v>
      </c>
      <c r="CY25" s="281" t="s">
        <v>5116</v>
      </c>
      <c r="CZ25" s="1044"/>
      <c r="DA25" s="351" t="s">
        <v>5114</v>
      </c>
      <c r="DB25" s="280" t="s">
        <v>5115</v>
      </c>
      <c r="DC25" s="281" t="s">
        <v>5116</v>
      </c>
      <c r="DD25" s="972"/>
      <c r="DE25" s="974"/>
      <c r="DF25" s="628" t="s">
        <v>5108</v>
      </c>
      <c r="DG25" s="628" t="s">
        <v>5108</v>
      </c>
      <c r="DH25" s="628" t="s">
        <v>5108</v>
      </c>
      <c r="DI25" s="628" t="s">
        <v>5108</v>
      </c>
      <c r="DJ25" s="630"/>
    </row>
    <row r="26" spans="1:114" ht="14.25">
      <c r="A26" s="22"/>
      <c r="B26" s="12"/>
      <c r="C26" s="46" t="s">
        <v>5023</v>
      </c>
      <c r="D26" s="969" t="str">
        <f>IF(CNGE_2026_M1_Secc1_Sub6!$D61="","",CNGE_2026_M1_Secc1_Sub6!$D61)</f>
        <v/>
      </c>
      <c r="E26" s="970"/>
      <c r="F26" s="970"/>
      <c r="G26" s="970"/>
      <c r="H26" s="970"/>
      <c r="I26" s="1034"/>
      <c r="J26" s="1032"/>
      <c r="K26" s="704"/>
      <c r="L26" s="704"/>
      <c r="M26" s="1033"/>
      <c r="N26" s="1032"/>
      <c r="O26" s="704"/>
      <c r="P26" s="704"/>
      <c r="Q26" s="1033"/>
      <c r="R26" s="1032"/>
      <c r="S26" s="704"/>
      <c r="T26" s="704"/>
      <c r="U26" s="1033"/>
      <c r="V26" s="1032"/>
      <c r="W26" s="704"/>
      <c r="X26" s="704"/>
      <c r="Y26" s="1033"/>
      <c r="Z26" s="1029"/>
      <c r="AA26" s="1030"/>
      <c r="AB26" s="1030"/>
      <c r="AC26" s="1031"/>
      <c r="AD26" s="1032"/>
      <c r="AE26" s="704"/>
      <c r="AF26" s="704"/>
      <c r="AG26" s="1033"/>
      <c r="AH26" s="1032"/>
      <c r="AI26" s="704"/>
      <c r="AJ26" s="704"/>
      <c r="AK26" s="1033"/>
      <c r="AL26" s="1032"/>
      <c r="AM26" s="704"/>
      <c r="AN26" s="704"/>
      <c r="AO26" s="1033"/>
      <c r="AP26" s="1032"/>
      <c r="AQ26" s="704"/>
      <c r="AR26" s="704"/>
      <c r="AS26" s="1033"/>
      <c r="AT26" s="1029"/>
      <c r="AU26" s="1030"/>
      <c r="AV26" s="1030"/>
      <c r="AW26" s="1031"/>
      <c r="AX26" s="1032"/>
      <c r="AY26" s="704"/>
      <c r="AZ26" s="704"/>
      <c r="BA26" s="1033"/>
      <c r="BB26" s="1032"/>
      <c r="BC26" s="704"/>
      <c r="BD26" s="704"/>
      <c r="BE26" s="1033"/>
      <c r="BF26" s="1032"/>
      <c r="BG26" s="704"/>
      <c r="BH26" s="704"/>
      <c r="BI26" s="1033"/>
      <c r="BJ26" s="1032"/>
      <c r="BK26" s="704"/>
      <c r="BL26" s="704"/>
      <c r="BM26" s="1033"/>
      <c r="BN26" s="1029"/>
      <c r="BO26" s="1030"/>
      <c r="BP26" s="1030"/>
      <c r="BQ26" s="1031"/>
      <c r="BR26" s="1032"/>
      <c r="BS26" s="704"/>
      <c r="BT26" s="704"/>
      <c r="BU26" s="1033"/>
      <c r="BV26" s="1032"/>
      <c r="BW26" s="704"/>
      <c r="BX26" s="704"/>
      <c r="BY26" s="1033"/>
      <c r="BZ26" s="1032"/>
      <c r="CA26" s="704"/>
      <c r="CB26" s="704"/>
      <c r="CC26" s="1033"/>
      <c r="CD26" s="1032"/>
      <c r="CE26" s="704"/>
      <c r="CF26" s="704"/>
      <c r="CG26" s="1033"/>
      <c r="CH26" s="1029"/>
      <c r="CI26" s="1030"/>
      <c r="CJ26" s="1030"/>
      <c r="CK26" s="1031"/>
      <c r="CN26" s="435">
        <f t="shared" ref="CN26:CN57" si="0">IF(AND($R26&lt;&gt;"",$R26&lt;&gt;1,COUNTA(V26:AC26)&gt;0),1,0)</f>
        <v>0</v>
      </c>
      <c r="CO26" s="435">
        <f t="shared" ref="CO26:CO57" si="1">IF(AND($AL26&lt;&gt;"",$AL26&lt;&gt;1,COUNTA(AP26:AW26)&gt;0),1,0)</f>
        <v>0</v>
      </c>
      <c r="CP26" s="435">
        <f t="shared" ref="CP26:CP57" si="2">IF(AND($BF26&lt;&gt;"",$BF26&lt;&gt;1,COUNTA(BJ26:BQ26)&gt;0),1,0)</f>
        <v>0</v>
      </c>
      <c r="CQ26" s="435">
        <f t="shared" ref="CQ26:CQ57" si="3">IF(AND($BZ26&lt;&gt;"",$BZ26&lt;&gt;1,COUNTA(CD26:CK26)&gt;0),1,0)</f>
        <v>0</v>
      </c>
      <c r="CR26" s="290">
        <f>IF(AND(COUNTBLANK(D26)=0,COUNTA(J26)&gt;0,COUNTA(N26:U26)=2,$R26&lt;&gt;"",$R26&lt;&gt;1,COUNTA(V26:AC26)=0),0,IF(AND(COUNTBLANK(D26)=0,COUNTA(J26)&gt;0,COUNTA(N26:U26)=2,$R26&lt;&gt;"",$R26=1,COUNTA(V26:AC26)=2),0,IF(COUNTA(J26:AC26)=0,0,1)))</f>
        <v>0</v>
      </c>
      <c r="CS26" s="670">
        <f>IF(AND(COUNTBLANK(D26)=0,COUNTA(AD26)&gt;0,COUNTA(AH26:AO26)=2,$AL26&lt;&gt;"",$AL26&lt;&gt;1,COUNTA(AP26:AW26)=0),0,IF(AND(COUNTBLANK(D26)=0,COUNTA(AD26)&gt;0,COUNTA(AH26:AO26)=2,$AL26&lt;&gt;"",$AL26=1,COUNTA(AP26:AW26)=2),0,IF(COUNTA(AD26:AW26)=0,0,1)))</f>
        <v>0</v>
      </c>
      <c r="CT26" s="671">
        <f>IF(AND(COUNTBLANK(D26)=0,COUNTA(AX26)&gt;0,COUNTA(BB26:BI26)=2,$BF26&lt;&gt;"",$BF26&lt;&gt;1,COUNTA(BJ26:BQ26)=0),0,IF(AND(COUNTBLANK(D26)=0,COUNTA(AX26)&gt;0,COUNTA(BB26:BI26)=2,$BF26&lt;&gt;"",$BF26=1,COUNTA(BJ26:BQ26)=2),0,IF(COUNTA(AX26:BQ26)=0,0,1)))</f>
        <v>0</v>
      </c>
      <c r="CU26" s="672">
        <f>IF(AND(COUNTBLANK(D26)=0,COUNTA(BR26)&gt;0,COUNTA(BV26:CC26)=2,$BZ26&lt;&gt;"",$BZ26&lt;&gt;1,COUNTA(CD26:CK26)=0),0,IF(AND(COUNTBLANK(D26)=0,COUNTA(BR26)&gt;0,COUNTA(BV26:CC26)=2,$BZ26&lt;&gt;"",$BZ26=1,COUNTA(CD26:CK26)=2),0,IF(COUNTA(BR26:CK26)=0,0,1)))</f>
        <v>0</v>
      </c>
      <c r="CV26" s="290">
        <f>IF(AND(COUNTBLANK(D26)=0,SUM(CR26:CU26)=0),0,IF(AND(COUNTBLANK(D26)=1,COUNTA(J26:CK26)=0),0,1))</f>
        <v>0</v>
      </c>
      <c r="CW26" s="293">
        <f t="shared" ref="CW26:CW57" si="4">IF(CV26=0,0,1)</f>
        <v>0</v>
      </c>
      <c r="CX26" s="283" t="str">
        <f>IF(CW26=0,"",
IF(SUM($CW$26:CW26)=1,CY26,
IF($CW$176&gt;SUM($CW$26:CW26),_xlfn.CONCAT(", ",CY26),
IF($CW$176=SUM($CW$26:CW26),_xlfn.CONCAT(" y ",CY26)))))</f>
        <v/>
      </c>
      <c r="CY26" s="120" t="s">
        <v>5125</v>
      </c>
      <c r="CZ26" s="370">
        <f>IF(CNGE_2026_M1_Secc1_Sub6!Y61=COUNTA(J26:M26,AD26:AG26,AX26:BA26,BR26:BU26),0,1)</f>
        <v>0</v>
      </c>
      <c r="DA26" s="282">
        <f t="shared" ref="DA26:DA57" si="5">IF(SUM(CZ26)=0,0,1)</f>
        <v>0</v>
      </c>
      <c r="DB26" s="283" t="str">
        <f>IF(DA26=0,"",
IF(SUM($DA$26:DA26)=1,DC26,
IF($DA$176&gt;SUM($DA$26:DA26),_xlfn.CONCAT(", ",DC26),
IF($DA$176=SUM($DA$26:DA26),_xlfn.CONCAT(" y ",DC26)))))</f>
        <v/>
      </c>
      <c r="DC26" s="120" t="s">
        <v>5125</v>
      </c>
      <c r="DD26" s="493">
        <f>IF(OR(COUNTIF(J26:M175,11)&gt;0,COUNTIF(AD26:AG175,11)&gt;0,COUNTIF(AX26:BA175,11)&gt;0,COUNTIF(BR26:BU175,11)&gt;0),1,0)</f>
        <v>0</v>
      </c>
      <c r="DE26" s="494">
        <f>IF(OR(COUNTIF(V26:Y175,6)&gt;0,COUNTIF(AP26:AS175,6)&gt;0,COUNTIF(BJ26:BM175,6)&gt;0,COUNTIF(CD26:CG175,6)&gt;0),1,0)</f>
        <v>0</v>
      </c>
      <c r="DF26" s="629" cm="1">
        <f t="array" aca="1" ref="DF26" ca="1">IF(OR(N26=" ",AND(EXACT(UPPER(TRIM(SUBSTITUTE(N26,CHAR(160)," "))),TRIM(SUBSTITUTE(N26,CHAR(160)," "))),SUMPRODUCT(--ISNUMBER(MATCH(MID(TRIM(SUBSTITUTE(N26,CHAR(160)," ")),ROW(INDIRECT("1:"&amp;LEN(TRIM(SUBSTITUTE(N26,CHAR(160)," "))))),1),{"A","B","C","D","E","F","G","H","I","J","K","L","M","N","O","P","Q","R","S","T","U","V","W","X","Y","Z","Ñ","0","1","2","3","4","5","6","7","8","9"," "},0)))=LEN(TRIM(SUBSTITUTE(N26,CHAR(160)," "))))),0,1)</f>
        <v>0</v>
      </c>
      <c r="DG26" s="629" cm="1">
        <f t="array" aca="1" ref="DG26" ca="1">IF(OR(AH26=" ",AND(EXACT(UPPER(TRIM(SUBSTITUTE(AH26,CHAR(160)," "))),TRIM(SUBSTITUTE(AH26,CHAR(160)," "))),SUMPRODUCT(--ISNUMBER(MATCH(MID(TRIM(SUBSTITUTE(AH26,CHAR(160)," ")),ROW(INDIRECT("1:"&amp;LEN(TRIM(SUBSTITUTE(AH26,CHAR(160)," "))))),1),{"A","B","C","D","E","F","G","H","I","J","K","L","M","N","O","P","Q","R","S","T","U","V","W","X","Y","Z","Ñ","0","1","2","3","4","5","6","7","8","9"," "},0)))=LEN(TRIM(SUBSTITUTE(AH26,CHAR(160)," "))))),0,1)</f>
        <v>0</v>
      </c>
      <c r="DH26" s="629" cm="1">
        <f t="array" aca="1" ref="DH26" ca="1">IF(OR(BB26=" ",AND(EXACT(UPPER(TRIM(SUBSTITUTE(BB26,CHAR(160)," "))),TRIM(SUBSTITUTE(BB26,CHAR(160)," "))),SUMPRODUCT(--ISNUMBER(MATCH(MID(TRIM(SUBSTITUTE(BB26,CHAR(160)," ")),ROW(INDIRECT("1:"&amp;LEN(TRIM(SUBSTITUTE(BB26,CHAR(160)," "))))),1),{"A","B","C","D","E","F","G","H","I","J","K","L","M","N","O","P","Q","R","S","T","U","V","W","X","Y","Z","Ñ","0","1","2","3","4","5","6","7","8","9"," "},0)))=LEN(TRIM(SUBSTITUTE(BB26,CHAR(160)," "))))),0,1)</f>
        <v>0</v>
      </c>
      <c r="DI26" s="629" cm="1">
        <f t="array" aca="1" ref="DI26" ca="1">IF(OR(BV26=" ",AND(EXACT(UPPER(TRIM(SUBSTITUTE(BV26,CHAR(160)," "))),TRIM(SUBSTITUTE(BV26,CHAR(160)," "))),SUMPRODUCT(--ISNUMBER(MATCH(MID(TRIM(SUBSTITUTE(BV26,CHAR(160)," ")),ROW(INDIRECT("1:"&amp;LEN(TRIM(SUBSTITUTE(BV26,CHAR(160)," "))))),1),{"A","B","C","D","E","F","G","H","I","J","K","L","M","N","O","P","Q","R","S","T","U","V","W","X","Y","Z","Ñ","0","1","2","3","4","5","6","7","8","9"," "},0)))=LEN(TRIM(SUBSTITUTE(BV26,CHAR(160)," "))))),0,1)</f>
        <v>0</v>
      </c>
      <c r="DJ26" s="588"/>
    </row>
    <row r="27" spans="1:114" ht="14.25">
      <c r="A27" s="22"/>
      <c r="B27" s="12"/>
      <c r="C27" s="34" t="s">
        <v>5025</v>
      </c>
      <c r="D27" s="969" t="str">
        <f>IF(CNGE_2026_M1_Secc1_Sub6!$D62="","",CNGE_2026_M1_Secc1_Sub6!$D62)</f>
        <v/>
      </c>
      <c r="E27" s="970"/>
      <c r="F27" s="970"/>
      <c r="G27" s="970"/>
      <c r="H27" s="970"/>
      <c r="I27" s="1034"/>
      <c r="J27" s="1032"/>
      <c r="K27" s="704"/>
      <c r="L27" s="704"/>
      <c r="M27" s="1033"/>
      <c r="N27" s="1032"/>
      <c r="O27" s="704"/>
      <c r="P27" s="704"/>
      <c r="Q27" s="1033"/>
      <c r="R27" s="1032"/>
      <c r="S27" s="704"/>
      <c r="T27" s="704"/>
      <c r="U27" s="1033"/>
      <c r="V27" s="1032"/>
      <c r="W27" s="704"/>
      <c r="X27" s="704"/>
      <c r="Y27" s="1033"/>
      <c r="Z27" s="1029"/>
      <c r="AA27" s="1030"/>
      <c r="AB27" s="1030"/>
      <c r="AC27" s="1031"/>
      <c r="AD27" s="1032"/>
      <c r="AE27" s="704"/>
      <c r="AF27" s="704"/>
      <c r="AG27" s="1033"/>
      <c r="AH27" s="1032"/>
      <c r="AI27" s="704"/>
      <c r="AJ27" s="704"/>
      <c r="AK27" s="1033"/>
      <c r="AL27" s="1032"/>
      <c r="AM27" s="704"/>
      <c r="AN27" s="704"/>
      <c r="AO27" s="1033"/>
      <c r="AP27" s="1032"/>
      <c r="AQ27" s="704"/>
      <c r="AR27" s="704"/>
      <c r="AS27" s="1033"/>
      <c r="AT27" s="1029"/>
      <c r="AU27" s="1030"/>
      <c r="AV27" s="1030"/>
      <c r="AW27" s="1031"/>
      <c r="AX27" s="1032"/>
      <c r="AY27" s="704"/>
      <c r="AZ27" s="704"/>
      <c r="BA27" s="1033"/>
      <c r="BB27" s="1032"/>
      <c r="BC27" s="704"/>
      <c r="BD27" s="704"/>
      <c r="BE27" s="1033"/>
      <c r="BF27" s="1032"/>
      <c r="BG27" s="704"/>
      <c r="BH27" s="704"/>
      <c r="BI27" s="1033"/>
      <c r="BJ27" s="1032"/>
      <c r="BK27" s="704"/>
      <c r="BL27" s="704"/>
      <c r="BM27" s="1033"/>
      <c r="BN27" s="1029"/>
      <c r="BO27" s="1030"/>
      <c r="BP27" s="1030"/>
      <c r="BQ27" s="1031"/>
      <c r="BR27" s="1032"/>
      <c r="BS27" s="704"/>
      <c r="BT27" s="704"/>
      <c r="BU27" s="1033"/>
      <c r="BV27" s="1032"/>
      <c r="BW27" s="704"/>
      <c r="BX27" s="704"/>
      <c r="BY27" s="1033"/>
      <c r="BZ27" s="1032"/>
      <c r="CA27" s="704"/>
      <c r="CB27" s="704"/>
      <c r="CC27" s="1033"/>
      <c r="CD27" s="1032"/>
      <c r="CE27" s="704"/>
      <c r="CF27" s="704"/>
      <c r="CG27" s="1033"/>
      <c r="CH27" s="1029"/>
      <c r="CI27" s="1030"/>
      <c r="CJ27" s="1030"/>
      <c r="CK27" s="1031"/>
      <c r="CN27" s="435">
        <f t="shared" si="0"/>
        <v>0</v>
      </c>
      <c r="CO27" s="435">
        <f t="shared" si="1"/>
        <v>0</v>
      </c>
      <c r="CP27" s="435">
        <f t="shared" si="2"/>
        <v>0</v>
      </c>
      <c r="CQ27" s="435">
        <f t="shared" si="3"/>
        <v>0</v>
      </c>
      <c r="CR27" s="290">
        <f t="shared" ref="CR27:CR90" si="6">IF(AND(COUNTBLANK(D27)=0,COUNTA(J27)&gt;0,COUNTA(N27:U27)=2,$R27&lt;&gt;"",$R27&lt;&gt;1,COUNTA(V27:AC27)=0),0,IF(AND(COUNTBLANK(D27)=0,COUNTA(J27)&gt;0,COUNTA(N27:U27)=2,$R27&lt;&gt;"",$R27=1,COUNTA(V27:AC27)=2),0,IF(COUNTA(J27:AC27)=0,0,1)))</f>
        <v>0</v>
      </c>
      <c r="CS27" s="670">
        <f t="shared" ref="CS27:CS90" si="7">IF(AND(COUNTBLANK(D27)=0,COUNTA(AD27)&gt;0,COUNTA(AH27:AO27)=2,$AL27&lt;&gt;"",$AL27&lt;&gt;1,COUNTA(AP27:AW27)=0),0,IF(AND(COUNTBLANK(D27)=0,COUNTA(AD27)&gt;0,COUNTA(AH27:AO27)=2,$AL27&lt;&gt;"",$AL27=1,COUNTA(AP27:AW27)=2),0,IF(COUNTA(AD27:AW27)=0,0,1)))</f>
        <v>0</v>
      </c>
      <c r="CT27" s="671">
        <f t="shared" ref="CT27:CT90" si="8">IF(AND(COUNTBLANK(D27)=0,COUNTA(AX27)&gt;0,COUNTA(BB27:BI27)=2,$BF27&lt;&gt;"",$BF27&lt;&gt;1,COUNTA(BJ27:BQ27)=0),0,IF(AND(COUNTBLANK(D27)=0,COUNTA(AX27)&gt;0,COUNTA(BB27:BI27)=2,$BF27&lt;&gt;"",$BF27=1,COUNTA(BJ27:BQ27)=2),0,IF(COUNTA(AX27:BQ27)=0,0,1)))</f>
        <v>0</v>
      </c>
      <c r="CU27" s="672">
        <f t="shared" ref="CU27:CU90" si="9">IF(AND(COUNTBLANK(D27)=0,COUNTA(BR27)&gt;0,COUNTA(BV27:CC27)=2,$BZ27&lt;&gt;"",$BZ27&lt;&gt;1,COUNTA(CD27:CK27)=0),0,IF(AND(COUNTBLANK(D27)=0,COUNTA(BR27)&gt;0,COUNTA(BV27:CC27)=2,$BZ27&lt;&gt;"",$BZ27=1,COUNTA(CD27:CK27)=2),0,IF(COUNTA(BR27:CK27)=0,0,1)))</f>
        <v>0</v>
      </c>
      <c r="CV27" s="290">
        <f t="shared" ref="CV27:CV90" si="10">IF(AND(COUNTBLANK(D27)=0,SUM(CR27:CU27)=0),0,IF(AND(COUNTBLANK(D27)=1,COUNTA(J27:CK27)=0),0,1))</f>
        <v>0</v>
      </c>
      <c r="CW27" s="293">
        <f t="shared" si="4"/>
        <v>0</v>
      </c>
      <c r="CX27" s="283" t="str">
        <f>IF(CW27=0,"",
IF(SUM($CW$26:CW27)=1,CY27,
IF($CW$176&gt;SUM($CW$26:CW27),_xlfn.CONCAT(", ",CY27),
IF($CW$176=SUM($CW$26:CW27),_xlfn.CONCAT(" y ",CY27)))))</f>
        <v/>
      </c>
      <c r="CY27" s="120" t="s">
        <v>5127</v>
      </c>
      <c r="CZ27" s="370">
        <f>IF(CNGE_2026_M1_Secc1_Sub6!Y62=COUNTA(J27:M27,AD27:AG27,AX27:BA27,BR27:BU27),0,1)</f>
        <v>0</v>
      </c>
      <c r="DA27" s="282">
        <f t="shared" si="5"/>
        <v>0</v>
      </c>
      <c r="DB27" s="283" t="str">
        <f>IF(DA27=0,"",
IF(SUM($DA$26:DA27)=1,DC27,
IF($DA$176&gt;SUM($DA$26:DA27),_xlfn.CONCAT(", ",DC27),
IF($DA$176=SUM($DA$26:DA27),_xlfn.CONCAT(" y ",DC27)))))</f>
        <v/>
      </c>
      <c r="DC27" s="120" t="s">
        <v>5127</v>
      </c>
      <c r="DF27" s="629" cm="1">
        <f t="array" aca="1" ref="DF27" ca="1">IF(OR(N27=" ",AND(EXACT(UPPER(TRIM(SUBSTITUTE(N27,CHAR(160)," "))),TRIM(SUBSTITUTE(N27,CHAR(160)," "))),SUMPRODUCT(--ISNUMBER(MATCH(MID(TRIM(SUBSTITUTE(N27,CHAR(160)," ")),ROW(INDIRECT("1:"&amp;LEN(TRIM(SUBSTITUTE(N27,CHAR(160)," "))))),1),{"A","B","C","D","E","F","G","H","I","J","K","L","M","N","O","P","Q","R","S","T","U","V","W","X","Y","Z","Ñ","0","1","2","3","4","5","6","7","8","9"," "},0)))=LEN(TRIM(SUBSTITUTE(N27,CHAR(160)," "))))),0,1)</f>
        <v>0</v>
      </c>
      <c r="DG27" s="629" cm="1">
        <f t="array" aca="1" ref="DG27" ca="1">IF(OR(AH27=" ",AND(EXACT(UPPER(TRIM(SUBSTITUTE(AH27,CHAR(160)," "))),TRIM(SUBSTITUTE(AH27,CHAR(160)," "))),SUMPRODUCT(--ISNUMBER(MATCH(MID(TRIM(SUBSTITUTE(AH27,CHAR(160)," ")),ROW(INDIRECT("1:"&amp;LEN(TRIM(SUBSTITUTE(AH27,CHAR(160)," "))))),1),{"A","B","C","D","E","F","G","H","I","J","K","L","M","N","O","P","Q","R","S","T","U","V","W","X","Y","Z","Ñ","0","1","2","3","4","5","6","7","8","9"," "},0)))=LEN(TRIM(SUBSTITUTE(AH27,CHAR(160)," "))))),0,1)</f>
        <v>0</v>
      </c>
      <c r="DH27" s="629" cm="1">
        <f t="array" aca="1" ref="DH27" ca="1">IF(OR(BB27=" ",AND(EXACT(UPPER(TRIM(SUBSTITUTE(BB27,CHAR(160)," "))),TRIM(SUBSTITUTE(BB27,CHAR(160)," "))),SUMPRODUCT(--ISNUMBER(MATCH(MID(TRIM(SUBSTITUTE(BB27,CHAR(160)," ")),ROW(INDIRECT("1:"&amp;LEN(TRIM(SUBSTITUTE(BB27,CHAR(160)," "))))),1),{"A","B","C","D","E","F","G","H","I","J","K","L","M","N","O","P","Q","R","S","T","U","V","W","X","Y","Z","Ñ","0","1","2","3","4","5","6","7","8","9"," "},0)))=LEN(TRIM(SUBSTITUTE(BB27,CHAR(160)," "))))),0,1)</f>
        <v>0</v>
      </c>
      <c r="DI27" s="629" cm="1">
        <f t="array" aca="1" ref="DI27" ca="1">IF(OR(BV27=" ",AND(EXACT(UPPER(TRIM(SUBSTITUTE(BV27,CHAR(160)," "))),TRIM(SUBSTITUTE(BV27,CHAR(160)," "))),SUMPRODUCT(--ISNUMBER(MATCH(MID(TRIM(SUBSTITUTE(BV27,CHAR(160)," ")),ROW(INDIRECT("1:"&amp;LEN(TRIM(SUBSTITUTE(BV27,CHAR(160)," "))))),1),{"A","B","C","D","E","F","G","H","I","J","K","L","M","N","O","P","Q","R","S","T","U","V","W","X","Y","Z","Ñ","0","1","2","3","4","5","6","7","8","9"," "},0)))=LEN(TRIM(SUBSTITUTE(BV27,CHAR(160)," "))))),0,1)</f>
        <v>0</v>
      </c>
    </row>
    <row r="28" spans="1:114" ht="13.9" customHeight="1">
      <c r="A28" s="22"/>
      <c r="B28" s="12"/>
      <c r="C28" s="35" t="s">
        <v>5027</v>
      </c>
      <c r="D28" s="969" t="str">
        <f>IF(CNGE_2026_M1_Secc1_Sub6!$D63="","",CNGE_2026_M1_Secc1_Sub6!$D63)</f>
        <v/>
      </c>
      <c r="E28" s="970"/>
      <c r="F28" s="970"/>
      <c r="G28" s="970"/>
      <c r="H28" s="970"/>
      <c r="I28" s="1034"/>
      <c r="J28" s="1032"/>
      <c r="K28" s="704"/>
      <c r="L28" s="704"/>
      <c r="M28" s="1033"/>
      <c r="N28" s="1032"/>
      <c r="O28" s="704"/>
      <c r="P28" s="704"/>
      <c r="Q28" s="1033"/>
      <c r="R28" s="1032"/>
      <c r="S28" s="704"/>
      <c r="T28" s="704"/>
      <c r="U28" s="1033"/>
      <c r="V28" s="1032"/>
      <c r="W28" s="704"/>
      <c r="X28" s="704"/>
      <c r="Y28" s="1033"/>
      <c r="Z28" s="1029"/>
      <c r="AA28" s="1030"/>
      <c r="AB28" s="1030"/>
      <c r="AC28" s="1031"/>
      <c r="AD28" s="1032"/>
      <c r="AE28" s="704"/>
      <c r="AF28" s="704"/>
      <c r="AG28" s="1033"/>
      <c r="AH28" s="1032"/>
      <c r="AI28" s="704"/>
      <c r="AJ28" s="704"/>
      <c r="AK28" s="1033"/>
      <c r="AL28" s="1032"/>
      <c r="AM28" s="704"/>
      <c r="AN28" s="704"/>
      <c r="AO28" s="1033"/>
      <c r="AP28" s="1032"/>
      <c r="AQ28" s="704"/>
      <c r="AR28" s="704"/>
      <c r="AS28" s="1033"/>
      <c r="AT28" s="1029"/>
      <c r="AU28" s="1030"/>
      <c r="AV28" s="1030"/>
      <c r="AW28" s="1031"/>
      <c r="AX28" s="1032"/>
      <c r="AY28" s="704"/>
      <c r="AZ28" s="704"/>
      <c r="BA28" s="1033"/>
      <c r="BB28" s="1032"/>
      <c r="BC28" s="704"/>
      <c r="BD28" s="704"/>
      <c r="BE28" s="1033"/>
      <c r="BF28" s="1032"/>
      <c r="BG28" s="704"/>
      <c r="BH28" s="704"/>
      <c r="BI28" s="1033"/>
      <c r="BJ28" s="1032"/>
      <c r="BK28" s="704"/>
      <c r="BL28" s="704"/>
      <c r="BM28" s="1033"/>
      <c r="BN28" s="1029"/>
      <c r="BO28" s="1030"/>
      <c r="BP28" s="1030"/>
      <c r="BQ28" s="1031"/>
      <c r="BR28" s="1032"/>
      <c r="BS28" s="704"/>
      <c r="BT28" s="704"/>
      <c r="BU28" s="1033"/>
      <c r="BV28" s="1032"/>
      <c r="BW28" s="704"/>
      <c r="BX28" s="704"/>
      <c r="BY28" s="1033"/>
      <c r="BZ28" s="1032"/>
      <c r="CA28" s="704"/>
      <c r="CB28" s="704"/>
      <c r="CC28" s="1033"/>
      <c r="CD28" s="1032"/>
      <c r="CE28" s="704"/>
      <c r="CF28" s="704"/>
      <c r="CG28" s="1033"/>
      <c r="CH28" s="1029"/>
      <c r="CI28" s="1030"/>
      <c r="CJ28" s="1030"/>
      <c r="CK28" s="1031"/>
      <c r="CN28" s="435">
        <f t="shared" si="0"/>
        <v>0</v>
      </c>
      <c r="CO28" s="435">
        <f t="shared" si="1"/>
        <v>0</v>
      </c>
      <c r="CP28" s="435">
        <f t="shared" si="2"/>
        <v>0</v>
      </c>
      <c r="CQ28" s="435">
        <f t="shared" si="3"/>
        <v>0</v>
      </c>
      <c r="CR28" s="290">
        <f t="shared" si="6"/>
        <v>0</v>
      </c>
      <c r="CS28" s="670">
        <f t="shared" si="7"/>
        <v>0</v>
      </c>
      <c r="CT28" s="671">
        <f t="shared" si="8"/>
        <v>0</v>
      </c>
      <c r="CU28" s="672">
        <f t="shared" si="9"/>
        <v>0</v>
      </c>
      <c r="CV28" s="290">
        <f t="shared" si="10"/>
        <v>0</v>
      </c>
      <c r="CW28" s="293">
        <f t="shared" si="4"/>
        <v>0</v>
      </c>
      <c r="CX28" s="283" t="str">
        <f>IF(CW28=0,"",
IF(SUM($CW$26:CW28)=1,CY28,
IF($CW$176&gt;SUM($CW$26:CW28),_xlfn.CONCAT(", ",CY28),
IF($CW$176=SUM($CW$26:CW28),_xlfn.CONCAT(" y ",CY28)))))</f>
        <v/>
      </c>
      <c r="CY28" s="120" t="s">
        <v>5129</v>
      </c>
      <c r="CZ28" s="370">
        <f>IF(CNGE_2026_M1_Secc1_Sub6!Y63=COUNTA(J28:M28,AD28:AG28,AX28:BA28,BR28:BU28),0,1)</f>
        <v>0</v>
      </c>
      <c r="DA28" s="282">
        <f t="shared" si="5"/>
        <v>0</v>
      </c>
      <c r="DB28" s="283" t="str">
        <f>IF(DA28=0,"",
IF(SUM($DA$26:DA28)=1,DC28,
IF($DA$176&gt;SUM($DA$26:DA28),_xlfn.CONCAT(", ",DC28),
IF($DA$176=SUM($DA$26:DA28),_xlfn.CONCAT(" y ",DC28)))))</f>
        <v/>
      </c>
      <c r="DC28" s="120" t="s">
        <v>5129</v>
      </c>
      <c r="DF28" s="629" cm="1">
        <f t="array" aca="1" ref="DF28" ca="1">IF(OR(N28=" ",AND(EXACT(UPPER(TRIM(SUBSTITUTE(N28,CHAR(160)," "))),TRIM(SUBSTITUTE(N28,CHAR(160)," "))),SUMPRODUCT(--ISNUMBER(MATCH(MID(TRIM(SUBSTITUTE(N28,CHAR(160)," ")),ROW(INDIRECT("1:"&amp;LEN(TRIM(SUBSTITUTE(N28,CHAR(160)," "))))),1),{"A","B","C","D","E","F","G","H","I","J","K","L","M","N","O","P","Q","R","S","T","U","V","W","X","Y","Z","Ñ","0","1","2","3","4","5","6","7","8","9"," "},0)))=LEN(TRIM(SUBSTITUTE(N28,CHAR(160)," "))))),0,1)</f>
        <v>0</v>
      </c>
      <c r="DG28" s="629" cm="1">
        <f t="array" aca="1" ref="DG28" ca="1">IF(OR(AH28=" ",AND(EXACT(UPPER(TRIM(SUBSTITUTE(AH28,CHAR(160)," "))),TRIM(SUBSTITUTE(AH28,CHAR(160)," "))),SUMPRODUCT(--ISNUMBER(MATCH(MID(TRIM(SUBSTITUTE(AH28,CHAR(160)," ")),ROW(INDIRECT("1:"&amp;LEN(TRIM(SUBSTITUTE(AH28,CHAR(160)," "))))),1),{"A","B","C","D","E","F","G","H","I","J","K","L","M","N","O","P","Q","R","S","T","U","V","W","X","Y","Z","Ñ","0","1","2","3","4","5","6","7","8","9"," "},0)))=LEN(TRIM(SUBSTITUTE(AH28,CHAR(160)," "))))),0,1)</f>
        <v>0</v>
      </c>
      <c r="DH28" s="629" cm="1">
        <f t="array" aca="1" ref="DH28" ca="1">IF(OR(BB28=" ",AND(EXACT(UPPER(TRIM(SUBSTITUTE(BB28,CHAR(160)," "))),TRIM(SUBSTITUTE(BB28,CHAR(160)," "))),SUMPRODUCT(--ISNUMBER(MATCH(MID(TRIM(SUBSTITUTE(BB28,CHAR(160)," ")),ROW(INDIRECT("1:"&amp;LEN(TRIM(SUBSTITUTE(BB28,CHAR(160)," "))))),1),{"A","B","C","D","E","F","G","H","I","J","K","L","M","N","O","P","Q","R","S","T","U","V","W","X","Y","Z","Ñ","0","1","2","3","4","5","6","7","8","9"," "},0)))=LEN(TRIM(SUBSTITUTE(BB28,CHAR(160)," "))))),0,1)</f>
        <v>0</v>
      </c>
      <c r="DI28" s="629" cm="1">
        <f t="array" aca="1" ref="DI28" ca="1">IF(OR(BV28=" ",AND(EXACT(UPPER(TRIM(SUBSTITUTE(BV28,CHAR(160)," "))),TRIM(SUBSTITUTE(BV28,CHAR(160)," "))),SUMPRODUCT(--ISNUMBER(MATCH(MID(TRIM(SUBSTITUTE(BV28,CHAR(160)," ")),ROW(INDIRECT("1:"&amp;LEN(TRIM(SUBSTITUTE(BV28,CHAR(160)," "))))),1),{"A","B","C","D","E","F","G","H","I","J","K","L","M","N","O","P","Q","R","S","T","U","V","W","X","Y","Z","Ñ","0","1","2","3","4","5","6","7","8","9"," "},0)))=LEN(TRIM(SUBSTITUTE(BV28,CHAR(160)," "))))),0,1)</f>
        <v>0</v>
      </c>
    </row>
    <row r="29" spans="1:114" ht="15" customHeight="1">
      <c r="A29" s="22"/>
      <c r="B29" s="12"/>
      <c r="C29" s="35" t="s">
        <v>5029</v>
      </c>
      <c r="D29" s="969" t="str">
        <f>IF(CNGE_2026_M1_Secc1_Sub6!$D64="","",CNGE_2026_M1_Secc1_Sub6!$D64)</f>
        <v/>
      </c>
      <c r="E29" s="970"/>
      <c r="F29" s="970"/>
      <c r="G29" s="970"/>
      <c r="H29" s="970"/>
      <c r="I29" s="1034"/>
      <c r="J29" s="1032"/>
      <c r="K29" s="704"/>
      <c r="L29" s="704"/>
      <c r="M29" s="1033"/>
      <c r="N29" s="1032"/>
      <c r="O29" s="704"/>
      <c r="P29" s="704"/>
      <c r="Q29" s="1033"/>
      <c r="R29" s="1032"/>
      <c r="S29" s="704"/>
      <c r="T29" s="704"/>
      <c r="U29" s="1033"/>
      <c r="V29" s="1032"/>
      <c r="W29" s="704"/>
      <c r="X29" s="704"/>
      <c r="Y29" s="1033"/>
      <c r="Z29" s="1029"/>
      <c r="AA29" s="1030"/>
      <c r="AB29" s="1030"/>
      <c r="AC29" s="1031"/>
      <c r="AD29" s="1032"/>
      <c r="AE29" s="704"/>
      <c r="AF29" s="704"/>
      <c r="AG29" s="1033"/>
      <c r="AH29" s="1032"/>
      <c r="AI29" s="704"/>
      <c r="AJ29" s="704"/>
      <c r="AK29" s="1033"/>
      <c r="AL29" s="1032"/>
      <c r="AM29" s="704"/>
      <c r="AN29" s="704"/>
      <c r="AO29" s="1033"/>
      <c r="AP29" s="1032"/>
      <c r="AQ29" s="704"/>
      <c r="AR29" s="704"/>
      <c r="AS29" s="1033"/>
      <c r="AT29" s="1029"/>
      <c r="AU29" s="1030"/>
      <c r="AV29" s="1030"/>
      <c r="AW29" s="1031"/>
      <c r="AX29" s="1032"/>
      <c r="AY29" s="704"/>
      <c r="AZ29" s="704"/>
      <c r="BA29" s="1033"/>
      <c r="BB29" s="1032"/>
      <c r="BC29" s="704"/>
      <c r="BD29" s="704"/>
      <c r="BE29" s="1033"/>
      <c r="BF29" s="1032"/>
      <c r="BG29" s="704"/>
      <c r="BH29" s="704"/>
      <c r="BI29" s="1033"/>
      <c r="BJ29" s="1032"/>
      <c r="BK29" s="704"/>
      <c r="BL29" s="704"/>
      <c r="BM29" s="1033"/>
      <c r="BN29" s="1029"/>
      <c r="BO29" s="1030"/>
      <c r="BP29" s="1030"/>
      <c r="BQ29" s="1031"/>
      <c r="BR29" s="1032"/>
      <c r="BS29" s="704"/>
      <c r="BT29" s="704"/>
      <c r="BU29" s="1033"/>
      <c r="BV29" s="1032"/>
      <c r="BW29" s="704"/>
      <c r="BX29" s="704"/>
      <c r="BY29" s="1033"/>
      <c r="BZ29" s="1032"/>
      <c r="CA29" s="704"/>
      <c r="CB29" s="704"/>
      <c r="CC29" s="1033"/>
      <c r="CD29" s="1032"/>
      <c r="CE29" s="704"/>
      <c r="CF29" s="704"/>
      <c r="CG29" s="1033"/>
      <c r="CH29" s="1029"/>
      <c r="CI29" s="1030"/>
      <c r="CJ29" s="1030"/>
      <c r="CK29" s="1031"/>
      <c r="CN29" s="435">
        <f t="shared" si="0"/>
        <v>0</v>
      </c>
      <c r="CO29" s="435">
        <f t="shared" si="1"/>
        <v>0</v>
      </c>
      <c r="CP29" s="435">
        <f t="shared" si="2"/>
        <v>0</v>
      </c>
      <c r="CQ29" s="435">
        <f t="shared" si="3"/>
        <v>0</v>
      </c>
      <c r="CR29" s="290">
        <f t="shared" si="6"/>
        <v>0</v>
      </c>
      <c r="CS29" s="670">
        <f t="shared" si="7"/>
        <v>0</v>
      </c>
      <c r="CT29" s="671">
        <f t="shared" si="8"/>
        <v>0</v>
      </c>
      <c r="CU29" s="672">
        <f t="shared" si="9"/>
        <v>0</v>
      </c>
      <c r="CV29" s="290">
        <f t="shared" si="10"/>
        <v>0</v>
      </c>
      <c r="CW29" s="293">
        <f t="shared" si="4"/>
        <v>0</v>
      </c>
      <c r="CX29" s="283" t="str">
        <f>IF(CW29=0,"",
IF(SUM($CW$26:CW29)=1,CY29,
IF($CW$176&gt;SUM($CW$26:CW29),_xlfn.CONCAT(", ",CY29),
IF($CW$176=SUM($CW$26:CW29),_xlfn.CONCAT(" y ",CY29)))))</f>
        <v/>
      </c>
      <c r="CY29" s="120" t="s">
        <v>5131</v>
      </c>
      <c r="CZ29" s="370">
        <f>IF(CNGE_2026_M1_Secc1_Sub6!Y64=COUNTA(J29:M29,AD29:AG29,AX29:BA29,BR29:BU29),0,1)</f>
        <v>0</v>
      </c>
      <c r="DA29" s="282">
        <f t="shared" si="5"/>
        <v>0</v>
      </c>
      <c r="DB29" s="283" t="str">
        <f>IF(DA29=0,"",
IF(SUM($DA$26:DA29)=1,DC29,
IF($DA$176&gt;SUM($DA$26:DA29),_xlfn.CONCAT(", ",DC29),
IF($DA$176=SUM($DA$26:DA29),_xlfn.CONCAT(" y ",DC29)))))</f>
        <v/>
      </c>
      <c r="DC29" s="120" t="s">
        <v>5131</v>
      </c>
      <c r="DF29" s="629" cm="1">
        <f t="array" aca="1" ref="DF29" ca="1">IF(OR(N29=" ",AND(EXACT(UPPER(TRIM(SUBSTITUTE(N29,CHAR(160)," "))),TRIM(SUBSTITUTE(N29,CHAR(160)," "))),SUMPRODUCT(--ISNUMBER(MATCH(MID(TRIM(SUBSTITUTE(N29,CHAR(160)," ")),ROW(INDIRECT("1:"&amp;LEN(TRIM(SUBSTITUTE(N29,CHAR(160)," "))))),1),{"A","B","C","D","E","F","G","H","I","J","K","L","M","N","O","P","Q","R","S","T","U","V","W","X","Y","Z","Ñ","0","1","2","3","4","5","6","7","8","9"," "},0)))=LEN(TRIM(SUBSTITUTE(N29,CHAR(160)," "))))),0,1)</f>
        <v>0</v>
      </c>
      <c r="DG29" s="629" cm="1">
        <f t="array" aca="1" ref="DG29" ca="1">IF(OR(AH29=" ",AND(EXACT(UPPER(TRIM(SUBSTITUTE(AH29,CHAR(160)," "))),TRIM(SUBSTITUTE(AH29,CHAR(160)," "))),SUMPRODUCT(--ISNUMBER(MATCH(MID(TRIM(SUBSTITUTE(AH29,CHAR(160)," ")),ROW(INDIRECT("1:"&amp;LEN(TRIM(SUBSTITUTE(AH29,CHAR(160)," "))))),1),{"A","B","C","D","E","F","G","H","I","J","K","L","M","N","O","P","Q","R","S","T","U","V","W","X","Y","Z","Ñ","0","1","2","3","4","5","6","7","8","9"," "},0)))=LEN(TRIM(SUBSTITUTE(AH29,CHAR(160)," "))))),0,1)</f>
        <v>0</v>
      </c>
      <c r="DH29" s="629" cm="1">
        <f t="array" aca="1" ref="DH29" ca="1">IF(OR(BB29=" ",AND(EXACT(UPPER(TRIM(SUBSTITUTE(BB29,CHAR(160)," "))),TRIM(SUBSTITUTE(BB29,CHAR(160)," "))),SUMPRODUCT(--ISNUMBER(MATCH(MID(TRIM(SUBSTITUTE(BB29,CHAR(160)," ")),ROW(INDIRECT("1:"&amp;LEN(TRIM(SUBSTITUTE(BB29,CHAR(160)," "))))),1),{"A","B","C","D","E","F","G","H","I","J","K","L","M","N","O","P","Q","R","S","T","U","V","W","X","Y","Z","Ñ","0","1","2","3","4","5","6","7","8","9"," "},0)))=LEN(TRIM(SUBSTITUTE(BB29,CHAR(160)," "))))),0,1)</f>
        <v>0</v>
      </c>
      <c r="DI29" s="629" cm="1">
        <f t="array" aca="1" ref="DI29" ca="1">IF(OR(BV29=" ",AND(EXACT(UPPER(TRIM(SUBSTITUTE(BV29,CHAR(160)," "))),TRIM(SUBSTITUTE(BV29,CHAR(160)," "))),SUMPRODUCT(--ISNUMBER(MATCH(MID(TRIM(SUBSTITUTE(BV29,CHAR(160)," ")),ROW(INDIRECT("1:"&amp;LEN(TRIM(SUBSTITUTE(BV29,CHAR(160)," "))))),1),{"A","B","C","D","E","F","G","H","I","J","K","L","M","N","O","P","Q","R","S","T","U","V","W","X","Y","Z","Ñ","0","1","2","3","4","5","6","7","8","9"," "},0)))=LEN(TRIM(SUBSTITUTE(BV29,CHAR(160)," "))))),0,1)</f>
        <v>0</v>
      </c>
    </row>
    <row r="30" spans="1:114" ht="15" customHeight="1">
      <c r="A30" s="22"/>
      <c r="B30" s="12"/>
      <c r="C30" s="35" t="s">
        <v>5031</v>
      </c>
      <c r="D30" s="969" t="str">
        <f>IF(CNGE_2026_M1_Secc1_Sub6!$D65="","",CNGE_2026_M1_Secc1_Sub6!$D65)</f>
        <v/>
      </c>
      <c r="E30" s="970"/>
      <c r="F30" s="970"/>
      <c r="G30" s="970"/>
      <c r="H30" s="970"/>
      <c r="I30" s="1034"/>
      <c r="J30" s="1032"/>
      <c r="K30" s="704"/>
      <c r="L30" s="704"/>
      <c r="M30" s="1033"/>
      <c r="N30" s="1032"/>
      <c r="O30" s="704"/>
      <c r="P30" s="704"/>
      <c r="Q30" s="1033"/>
      <c r="R30" s="1032"/>
      <c r="S30" s="704"/>
      <c r="T30" s="704"/>
      <c r="U30" s="1033"/>
      <c r="V30" s="1032"/>
      <c r="W30" s="704"/>
      <c r="X30" s="704"/>
      <c r="Y30" s="1033"/>
      <c r="Z30" s="1029"/>
      <c r="AA30" s="1030"/>
      <c r="AB30" s="1030"/>
      <c r="AC30" s="1031"/>
      <c r="AD30" s="1032"/>
      <c r="AE30" s="704"/>
      <c r="AF30" s="704"/>
      <c r="AG30" s="1033"/>
      <c r="AH30" s="1032"/>
      <c r="AI30" s="704"/>
      <c r="AJ30" s="704"/>
      <c r="AK30" s="1033"/>
      <c r="AL30" s="1032"/>
      <c r="AM30" s="704"/>
      <c r="AN30" s="704"/>
      <c r="AO30" s="1033"/>
      <c r="AP30" s="1032"/>
      <c r="AQ30" s="704"/>
      <c r="AR30" s="704"/>
      <c r="AS30" s="1033"/>
      <c r="AT30" s="1029"/>
      <c r="AU30" s="1030"/>
      <c r="AV30" s="1030"/>
      <c r="AW30" s="1031"/>
      <c r="AX30" s="1032"/>
      <c r="AY30" s="704"/>
      <c r="AZ30" s="704"/>
      <c r="BA30" s="1033"/>
      <c r="BB30" s="1032"/>
      <c r="BC30" s="704"/>
      <c r="BD30" s="704"/>
      <c r="BE30" s="1033"/>
      <c r="BF30" s="1032"/>
      <c r="BG30" s="704"/>
      <c r="BH30" s="704"/>
      <c r="BI30" s="1033"/>
      <c r="BJ30" s="1032"/>
      <c r="BK30" s="704"/>
      <c r="BL30" s="704"/>
      <c r="BM30" s="1033"/>
      <c r="BN30" s="1029"/>
      <c r="BO30" s="1030"/>
      <c r="BP30" s="1030"/>
      <c r="BQ30" s="1031"/>
      <c r="BR30" s="1032"/>
      <c r="BS30" s="704"/>
      <c r="BT30" s="704"/>
      <c r="BU30" s="1033"/>
      <c r="BV30" s="1032"/>
      <c r="BW30" s="704"/>
      <c r="BX30" s="704"/>
      <c r="BY30" s="1033"/>
      <c r="BZ30" s="1032"/>
      <c r="CA30" s="704"/>
      <c r="CB30" s="704"/>
      <c r="CC30" s="1033"/>
      <c r="CD30" s="1032"/>
      <c r="CE30" s="704"/>
      <c r="CF30" s="704"/>
      <c r="CG30" s="1033"/>
      <c r="CH30" s="1029"/>
      <c r="CI30" s="1030"/>
      <c r="CJ30" s="1030"/>
      <c r="CK30" s="1031"/>
      <c r="CN30" s="435">
        <f t="shared" si="0"/>
        <v>0</v>
      </c>
      <c r="CO30" s="435">
        <f t="shared" si="1"/>
        <v>0</v>
      </c>
      <c r="CP30" s="435">
        <f t="shared" si="2"/>
        <v>0</v>
      </c>
      <c r="CQ30" s="435">
        <f t="shared" si="3"/>
        <v>0</v>
      </c>
      <c r="CR30" s="290">
        <f t="shared" si="6"/>
        <v>0</v>
      </c>
      <c r="CS30" s="670">
        <f t="shared" si="7"/>
        <v>0</v>
      </c>
      <c r="CT30" s="671">
        <f t="shared" si="8"/>
        <v>0</v>
      </c>
      <c r="CU30" s="672">
        <f t="shared" si="9"/>
        <v>0</v>
      </c>
      <c r="CV30" s="290">
        <f t="shared" si="10"/>
        <v>0</v>
      </c>
      <c r="CW30" s="293">
        <f t="shared" si="4"/>
        <v>0</v>
      </c>
      <c r="CX30" s="283" t="str">
        <f>IF(CW30=0,"",
IF(SUM($CW$26:CW30)=1,CY30,
IF($CW$176&gt;SUM($CW$26:CW30),_xlfn.CONCAT(", ",CY30),
IF($CW$176=SUM($CW$26:CW30),_xlfn.CONCAT(" y ",CY30)))))</f>
        <v/>
      </c>
      <c r="CY30" s="120" t="s">
        <v>5133</v>
      </c>
      <c r="CZ30" s="370">
        <f>IF(CNGE_2026_M1_Secc1_Sub6!Y65=COUNTA(J30:M30,AD30:AG30,AX30:BA30,BR30:BU30),0,1)</f>
        <v>0</v>
      </c>
      <c r="DA30" s="282">
        <f t="shared" si="5"/>
        <v>0</v>
      </c>
      <c r="DB30" s="283" t="str">
        <f>IF(DA30=0,"",
IF(SUM($DA$26:DA30)=1,DC30,
IF($DA$176&gt;SUM($DA$26:DA30),_xlfn.CONCAT(", ",DC30),
IF($DA$176=SUM($DA$26:DA30),_xlfn.CONCAT(" y ",DC30)))))</f>
        <v/>
      </c>
      <c r="DC30" s="120" t="s">
        <v>5133</v>
      </c>
      <c r="DF30" s="629" cm="1">
        <f t="array" aca="1" ref="DF30" ca="1">IF(OR(N30=" ",AND(EXACT(UPPER(TRIM(SUBSTITUTE(N30,CHAR(160)," "))),TRIM(SUBSTITUTE(N30,CHAR(160)," "))),SUMPRODUCT(--ISNUMBER(MATCH(MID(TRIM(SUBSTITUTE(N30,CHAR(160)," ")),ROW(INDIRECT("1:"&amp;LEN(TRIM(SUBSTITUTE(N30,CHAR(160)," "))))),1),{"A","B","C","D","E","F","G","H","I","J","K","L","M","N","O","P","Q","R","S","T","U","V","W","X","Y","Z","Ñ","0","1","2","3","4","5","6","7","8","9"," "},0)))=LEN(TRIM(SUBSTITUTE(N30,CHAR(160)," "))))),0,1)</f>
        <v>0</v>
      </c>
      <c r="DG30" s="629" cm="1">
        <f t="array" aca="1" ref="DG30" ca="1">IF(OR(AH30=" ",AND(EXACT(UPPER(TRIM(SUBSTITUTE(AH30,CHAR(160)," "))),TRIM(SUBSTITUTE(AH30,CHAR(160)," "))),SUMPRODUCT(--ISNUMBER(MATCH(MID(TRIM(SUBSTITUTE(AH30,CHAR(160)," ")),ROW(INDIRECT("1:"&amp;LEN(TRIM(SUBSTITUTE(AH30,CHAR(160)," "))))),1),{"A","B","C","D","E","F","G","H","I","J","K","L","M","N","O","P","Q","R","S","T","U","V","W","X","Y","Z","Ñ","0","1","2","3","4","5","6","7","8","9"," "},0)))=LEN(TRIM(SUBSTITUTE(AH30,CHAR(160)," "))))),0,1)</f>
        <v>0</v>
      </c>
      <c r="DH30" s="629" cm="1">
        <f t="array" aca="1" ref="DH30" ca="1">IF(OR(BB30=" ",AND(EXACT(UPPER(TRIM(SUBSTITUTE(BB30,CHAR(160)," "))),TRIM(SUBSTITUTE(BB30,CHAR(160)," "))),SUMPRODUCT(--ISNUMBER(MATCH(MID(TRIM(SUBSTITUTE(BB30,CHAR(160)," ")),ROW(INDIRECT("1:"&amp;LEN(TRIM(SUBSTITUTE(BB30,CHAR(160)," "))))),1),{"A","B","C","D","E","F","G","H","I","J","K","L","M","N","O","P","Q","R","S","T","U","V","W","X","Y","Z","Ñ","0","1","2","3","4","5","6","7","8","9"," "},0)))=LEN(TRIM(SUBSTITUTE(BB30,CHAR(160)," "))))),0,1)</f>
        <v>0</v>
      </c>
      <c r="DI30" s="629" cm="1">
        <f t="array" aca="1" ref="DI30" ca="1">IF(OR(BV30=" ",AND(EXACT(UPPER(TRIM(SUBSTITUTE(BV30,CHAR(160)," "))),TRIM(SUBSTITUTE(BV30,CHAR(160)," "))),SUMPRODUCT(--ISNUMBER(MATCH(MID(TRIM(SUBSTITUTE(BV30,CHAR(160)," ")),ROW(INDIRECT("1:"&amp;LEN(TRIM(SUBSTITUTE(BV30,CHAR(160)," "))))),1),{"A","B","C","D","E","F","G","H","I","J","K","L","M","N","O","P","Q","R","S","T","U","V","W","X","Y","Z","Ñ","0","1","2","3","4","5","6","7","8","9"," "},0)))=LEN(TRIM(SUBSTITUTE(BV30,CHAR(160)," "))))),0,1)</f>
        <v>0</v>
      </c>
    </row>
    <row r="31" spans="1:114" ht="15" customHeight="1">
      <c r="A31" s="22"/>
      <c r="B31" s="12"/>
      <c r="C31" s="35" t="s">
        <v>5033</v>
      </c>
      <c r="D31" s="969" t="str">
        <f>IF(CNGE_2026_M1_Secc1_Sub6!$D66="","",CNGE_2026_M1_Secc1_Sub6!$D66)</f>
        <v/>
      </c>
      <c r="E31" s="970"/>
      <c r="F31" s="970"/>
      <c r="G31" s="970"/>
      <c r="H31" s="970"/>
      <c r="I31" s="1034"/>
      <c r="J31" s="1032"/>
      <c r="K31" s="704"/>
      <c r="L31" s="704"/>
      <c r="M31" s="1033"/>
      <c r="N31" s="1032"/>
      <c r="O31" s="704"/>
      <c r="P31" s="704"/>
      <c r="Q31" s="1033"/>
      <c r="R31" s="1032"/>
      <c r="S31" s="704"/>
      <c r="T31" s="704"/>
      <c r="U31" s="1033"/>
      <c r="V31" s="1032"/>
      <c r="W31" s="704"/>
      <c r="X31" s="704"/>
      <c r="Y31" s="1033"/>
      <c r="Z31" s="1029"/>
      <c r="AA31" s="1030"/>
      <c r="AB31" s="1030"/>
      <c r="AC31" s="1031"/>
      <c r="AD31" s="1032"/>
      <c r="AE31" s="704"/>
      <c r="AF31" s="704"/>
      <c r="AG31" s="1033"/>
      <c r="AH31" s="1032"/>
      <c r="AI31" s="704"/>
      <c r="AJ31" s="704"/>
      <c r="AK31" s="1033"/>
      <c r="AL31" s="1032"/>
      <c r="AM31" s="704"/>
      <c r="AN31" s="704"/>
      <c r="AO31" s="1033"/>
      <c r="AP31" s="1032"/>
      <c r="AQ31" s="704"/>
      <c r="AR31" s="704"/>
      <c r="AS31" s="1033"/>
      <c r="AT31" s="1029"/>
      <c r="AU31" s="1030"/>
      <c r="AV31" s="1030"/>
      <c r="AW31" s="1031"/>
      <c r="AX31" s="1032"/>
      <c r="AY31" s="704"/>
      <c r="AZ31" s="704"/>
      <c r="BA31" s="1033"/>
      <c r="BB31" s="1032"/>
      <c r="BC31" s="704"/>
      <c r="BD31" s="704"/>
      <c r="BE31" s="1033"/>
      <c r="BF31" s="1032"/>
      <c r="BG31" s="704"/>
      <c r="BH31" s="704"/>
      <c r="BI31" s="1033"/>
      <c r="BJ31" s="1032"/>
      <c r="BK31" s="704"/>
      <c r="BL31" s="704"/>
      <c r="BM31" s="1033"/>
      <c r="BN31" s="1029"/>
      <c r="BO31" s="1030"/>
      <c r="BP31" s="1030"/>
      <c r="BQ31" s="1031"/>
      <c r="BR31" s="1032"/>
      <c r="BS31" s="704"/>
      <c r="BT31" s="704"/>
      <c r="BU31" s="1033"/>
      <c r="BV31" s="1032"/>
      <c r="BW31" s="704"/>
      <c r="BX31" s="704"/>
      <c r="BY31" s="1033"/>
      <c r="BZ31" s="1032"/>
      <c r="CA31" s="704"/>
      <c r="CB31" s="704"/>
      <c r="CC31" s="1033"/>
      <c r="CD31" s="1032"/>
      <c r="CE31" s="704"/>
      <c r="CF31" s="704"/>
      <c r="CG31" s="1033"/>
      <c r="CH31" s="1029"/>
      <c r="CI31" s="1030"/>
      <c r="CJ31" s="1030"/>
      <c r="CK31" s="1031"/>
      <c r="CN31" s="435">
        <f t="shared" si="0"/>
        <v>0</v>
      </c>
      <c r="CO31" s="435">
        <f t="shared" si="1"/>
        <v>0</v>
      </c>
      <c r="CP31" s="435">
        <f t="shared" si="2"/>
        <v>0</v>
      </c>
      <c r="CQ31" s="435">
        <f t="shared" si="3"/>
        <v>0</v>
      </c>
      <c r="CR31" s="290">
        <f t="shared" si="6"/>
        <v>0</v>
      </c>
      <c r="CS31" s="670">
        <f t="shared" si="7"/>
        <v>0</v>
      </c>
      <c r="CT31" s="671">
        <f t="shared" si="8"/>
        <v>0</v>
      </c>
      <c r="CU31" s="672">
        <f t="shared" si="9"/>
        <v>0</v>
      </c>
      <c r="CV31" s="290">
        <f t="shared" si="10"/>
        <v>0</v>
      </c>
      <c r="CW31" s="293">
        <f t="shared" si="4"/>
        <v>0</v>
      </c>
      <c r="CX31" s="283" t="str">
        <f>IF(CW31=0,"",
IF(SUM($CW$26:CW31)=1,CY31,
IF($CW$176&gt;SUM($CW$26:CW31),_xlfn.CONCAT(", ",CY31),
IF($CW$176=SUM($CW$26:CW31),_xlfn.CONCAT(" y ",CY31)))))</f>
        <v/>
      </c>
      <c r="CY31" s="120" t="s">
        <v>5135</v>
      </c>
      <c r="CZ31" s="370">
        <f>IF(CNGE_2026_M1_Secc1_Sub6!Y66=COUNTA(J31:M31,AD31:AG31,AX31:BA31,BR31:BU31),0,1)</f>
        <v>0</v>
      </c>
      <c r="DA31" s="282">
        <f t="shared" si="5"/>
        <v>0</v>
      </c>
      <c r="DB31" s="283" t="str">
        <f>IF(DA31=0,"",
IF(SUM($DA$26:DA31)=1,DC31,
IF($DA$176&gt;SUM($DA$26:DA31),_xlfn.CONCAT(", ",DC31),
IF($DA$176=SUM($DA$26:DA31),_xlfn.CONCAT(" y ",DC31)))))</f>
        <v/>
      </c>
      <c r="DC31" s="120" t="s">
        <v>5135</v>
      </c>
      <c r="DF31" s="629" cm="1">
        <f t="array" aca="1" ref="DF31" ca="1">IF(OR(N31=" ",AND(EXACT(UPPER(TRIM(SUBSTITUTE(N31,CHAR(160)," "))),TRIM(SUBSTITUTE(N31,CHAR(160)," "))),SUMPRODUCT(--ISNUMBER(MATCH(MID(TRIM(SUBSTITUTE(N31,CHAR(160)," ")),ROW(INDIRECT("1:"&amp;LEN(TRIM(SUBSTITUTE(N31,CHAR(160)," "))))),1),{"A","B","C","D","E","F","G","H","I","J","K","L","M","N","O","P","Q","R","S","T","U","V","W","X","Y","Z","Ñ","0","1","2","3","4","5","6","7","8","9"," "},0)))=LEN(TRIM(SUBSTITUTE(N31,CHAR(160)," "))))),0,1)</f>
        <v>0</v>
      </c>
      <c r="DG31" s="629" cm="1">
        <f t="array" aca="1" ref="DG31" ca="1">IF(OR(AH31=" ",AND(EXACT(UPPER(TRIM(SUBSTITUTE(AH31,CHAR(160)," "))),TRIM(SUBSTITUTE(AH31,CHAR(160)," "))),SUMPRODUCT(--ISNUMBER(MATCH(MID(TRIM(SUBSTITUTE(AH31,CHAR(160)," ")),ROW(INDIRECT("1:"&amp;LEN(TRIM(SUBSTITUTE(AH31,CHAR(160)," "))))),1),{"A","B","C","D","E","F","G","H","I","J","K","L","M","N","O","P","Q","R","S","T","U","V","W","X","Y","Z","Ñ","0","1","2","3","4","5","6","7","8","9"," "},0)))=LEN(TRIM(SUBSTITUTE(AH31,CHAR(160)," "))))),0,1)</f>
        <v>0</v>
      </c>
      <c r="DH31" s="629" cm="1">
        <f t="array" aca="1" ref="DH31" ca="1">IF(OR(BB31=" ",AND(EXACT(UPPER(TRIM(SUBSTITUTE(BB31,CHAR(160)," "))),TRIM(SUBSTITUTE(BB31,CHAR(160)," "))),SUMPRODUCT(--ISNUMBER(MATCH(MID(TRIM(SUBSTITUTE(BB31,CHAR(160)," ")),ROW(INDIRECT("1:"&amp;LEN(TRIM(SUBSTITUTE(BB31,CHAR(160)," "))))),1),{"A","B","C","D","E","F","G","H","I","J","K","L","M","N","O","P","Q","R","S","T","U","V","W","X","Y","Z","Ñ","0","1","2","3","4","5","6","7","8","9"," "},0)))=LEN(TRIM(SUBSTITUTE(BB31,CHAR(160)," "))))),0,1)</f>
        <v>0</v>
      </c>
      <c r="DI31" s="629" cm="1">
        <f t="array" aca="1" ref="DI31" ca="1">IF(OR(BV31=" ",AND(EXACT(UPPER(TRIM(SUBSTITUTE(BV31,CHAR(160)," "))),TRIM(SUBSTITUTE(BV31,CHAR(160)," "))),SUMPRODUCT(--ISNUMBER(MATCH(MID(TRIM(SUBSTITUTE(BV31,CHAR(160)," ")),ROW(INDIRECT("1:"&amp;LEN(TRIM(SUBSTITUTE(BV31,CHAR(160)," "))))),1),{"A","B","C","D","E","F","G","H","I","J","K","L","M","N","O","P","Q","R","S","T","U","V","W","X","Y","Z","Ñ","0","1","2","3","4","5","6","7","8","9"," "},0)))=LEN(TRIM(SUBSTITUTE(BV31,CHAR(160)," "))))),0,1)</f>
        <v>0</v>
      </c>
    </row>
    <row r="32" spans="1:114" ht="15" customHeight="1">
      <c r="A32" s="22"/>
      <c r="B32" s="12"/>
      <c r="C32" s="35" t="s">
        <v>5035</v>
      </c>
      <c r="D32" s="969" t="str">
        <f>IF(CNGE_2026_M1_Secc1_Sub6!$D67="","",CNGE_2026_M1_Secc1_Sub6!$D67)</f>
        <v/>
      </c>
      <c r="E32" s="970"/>
      <c r="F32" s="970"/>
      <c r="G32" s="970"/>
      <c r="H32" s="970"/>
      <c r="I32" s="1034"/>
      <c r="J32" s="1032"/>
      <c r="K32" s="704"/>
      <c r="L32" s="704"/>
      <c r="M32" s="1033"/>
      <c r="N32" s="1032"/>
      <c r="O32" s="704"/>
      <c r="P32" s="704"/>
      <c r="Q32" s="1033"/>
      <c r="R32" s="1032"/>
      <c r="S32" s="704"/>
      <c r="T32" s="704"/>
      <c r="U32" s="1033"/>
      <c r="V32" s="1032"/>
      <c r="W32" s="704"/>
      <c r="X32" s="704"/>
      <c r="Y32" s="1033"/>
      <c r="Z32" s="1029"/>
      <c r="AA32" s="1030"/>
      <c r="AB32" s="1030"/>
      <c r="AC32" s="1031"/>
      <c r="AD32" s="1032"/>
      <c r="AE32" s="704"/>
      <c r="AF32" s="704"/>
      <c r="AG32" s="1033"/>
      <c r="AH32" s="1032"/>
      <c r="AI32" s="704"/>
      <c r="AJ32" s="704"/>
      <c r="AK32" s="1033"/>
      <c r="AL32" s="1032"/>
      <c r="AM32" s="704"/>
      <c r="AN32" s="704"/>
      <c r="AO32" s="1033"/>
      <c r="AP32" s="1032"/>
      <c r="AQ32" s="704"/>
      <c r="AR32" s="704"/>
      <c r="AS32" s="1033"/>
      <c r="AT32" s="1029"/>
      <c r="AU32" s="1030"/>
      <c r="AV32" s="1030"/>
      <c r="AW32" s="1031"/>
      <c r="AX32" s="1032"/>
      <c r="AY32" s="704"/>
      <c r="AZ32" s="704"/>
      <c r="BA32" s="1033"/>
      <c r="BB32" s="1032"/>
      <c r="BC32" s="704"/>
      <c r="BD32" s="704"/>
      <c r="BE32" s="1033"/>
      <c r="BF32" s="1032"/>
      <c r="BG32" s="704"/>
      <c r="BH32" s="704"/>
      <c r="BI32" s="1033"/>
      <c r="BJ32" s="1032"/>
      <c r="BK32" s="704"/>
      <c r="BL32" s="704"/>
      <c r="BM32" s="1033"/>
      <c r="BN32" s="1029"/>
      <c r="BO32" s="1030"/>
      <c r="BP32" s="1030"/>
      <c r="BQ32" s="1031"/>
      <c r="BR32" s="1032"/>
      <c r="BS32" s="704"/>
      <c r="BT32" s="704"/>
      <c r="BU32" s="1033"/>
      <c r="BV32" s="1032"/>
      <c r="BW32" s="704"/>
      <c r="BX32" s="704"/>
      <c r="BY32" s="1033"/>
      <c r="BZ32" s="1032"/>
      <c r="CA32" s="704"/>
      <c r="CB32" s="704"/>
      <c r="CC32" s="1033"/>
      <c r="CD32" s="1032"/>
      <c r="CE32" s="704"/>
      <c r="CF32" s="704"/>
      <c r="CG32" s="1033"/>
      <c r="CH32" s="1029"/>
      <c r="CI32" s="1030"/>
      <c r="CJ32" s="1030"/>
      <c r="CK32" s="1031"/>
      <c r="CN32" s="435">
        <f t="shared" si="0"/>
        <v>0</v>
      </c>
      <c r="CO32" s="435">
        <f t="shared" si="1"/>
        <v>0</v>
      </c>
      <c r="CP32" s="435">
        <f t="shared" si="2"/>
        <v>0</v>
      </c>
      <c r="CQ32" s="435">
        <f t="shared" si="3"/>
        <v>0</v>
      </c>
      <c r="CR32" s="290">
        <f t="shared" si="6"/>
        <v>0</v>
      </c>
      <c r="CS32" s="670">
        <f t="shared" si="7"/>
        <v>0</v>
      </c>
      <c r="CT32" s="671">
        <f t="shared" si="8"/>
        <v>0</v>
      </c>
      <c r="CU32" s="672">
        <f t="shared" si="9"/>
        <v>0</v>
      </c>
      <c r="CV32" s="290">
        <f t="shared" si="10"/>
        <v>0</v>
      </c>
      <c r="CW32" s="293">
        <f t="shared" si="4"/>
        <v>0</v>
      </c>
      <c r="CX32" s="283" t="str">
        <f>IF(CW32=0,"",
IF(SUM($CW$26:CW32)=1,CY32,
IF($CW$176&gt;SUM($CW$26:CW32),_xlfn.CONCAT(", ",CY32),
IF($CW$176=SUM($CW$26:CW32),_xlfn.CONCAT(" y ",CY32)))))</f>
        <v/>
      </c>
      <c r="CY32" s="120" t="s">
        <v>5137</v>
      </c>
      <c r="CZ32" s="370">
        <f>IF(CNGE_2026_M1_Secc1_Sub6!Y67=COUNTA(J32:M32,AD32:AG32,AX32:BA32,BR32:BU32),0,1)</f>
        <v>0</v>
      </c>
      <c r="DA32" s="282">
        <f t="shared" si="5"/>
        <v>0</v>
      </c>
      <c r="DB32" s="283" t="str">
        <f>IF(DA32=0,"",
IF(SUM($DA$26:DA32)=1,DC32,
IF($DA$176&gt;SUM($DA$26:DA32),_xlfn.CONCAT(", ",DC32),
IF($DA$176=SUM($DA$26:DA32),_xlfn.CONCAT(" y ",DC32)))))</f>
        <v/>
      </c>
      <c r="DC32" s="120" t="s">
        <v>5137</v>
      </c>
      <c r="DF32" s="629" cm="1">
        <f t="array" aca="1" ref="DF32" ca="1">IF(OR(N32=" ",AND(EXACT(UPPER(TRIM(SUBSTITUTE(N32,CHAR(160)," "))),TRIM(SUBSTITUTE(N32,CHAR(160)," "))),SUMPRODUCT(--ISNUMBER(MATCH(MID(TRIM(SUBSTITUTE(N32,CHAR(160)," ")),ROW(INDIRECT("1:"&amp;LEN(TRIM(SUBSTITUTE(N32,CHAR(160)," "))))),1),{"A","B","C","D","E","F","G","H","I","J","K","L","M","N","O","P","Q","R","S","T","U","V","W","X","Y","Z","Ñ","0","1","2","3","4","5","6","7","8","9"," "},0)))=LEN(TRIM(SUBSTITUTE(N32,CHAR(160)," "))))),0,1)</f>
        <v>0</v>
      </c>
      <c r="DG32" s="629" cm="1">
        <f t="array" aca="1" ref="DG32" ca="1">IF(OR(AH32=" ",AND(EXACT(UPPER(TRIM(SUBSTITUTE(AH32,CHAR(160)," "))),TRIM(SUBSTITUTE(AH32,CHAR(160)," "))),SUMPRODUCT(--ISNUMBER(MATCH(MID(TRIM(SUBSTITUTE(AH32,CHAR(160)," ")),ROW(INDIRECT("1:"&amp;LEN(TRIM(SUBSTITUTE(AH32,CHAR(160)," "))))),1),{"A","B","C","D","E","F","G","H","I","J","K","L","M","N","O","P","Q","R","S","T","U","V","W","X","Y","Z","Ñ","0","1","2","3","4","5","6","7","8","9"," "},0)))=LEN(TRIM(SUBSTITUTE(AH32,CHAR(160)," "))))),0,1)</f>
        <v>0</v>
      </c>
      <c r="DH32" s="629" cm="1">
        <f t="array" aca="1" ref="DH32" ca="1">IF(OR(BB32=" ",AND(EXACT(UPPER(TRIM(SUBSTITUTE(BB32,CHAR(160)," "))),TRIM(SUBSTITUTE(BB32,CHAR(160)," "))),SUMPRODUCT(--ISNUMBER(MATCH(MID(TRIM(SUBSTITUTE(BB32,CHAR(160)," ")),ROW(INDIRECT("1:"&amp;LEN(TRIM(SUBSTITUTE(BB32,CHAR(160)," "))))),1),{"A","B","C","D","E","F","G","H","I","J","K","L","M","N","O","P","Q","R","S","T","U","V","W","X","Y","Z","Ñ","0","1","2","3","4","5","6","7","8","9"," "},0)))=LEN(TRIM(SUBSTITUTE(BB32,CHAR(160)," "))))),0,1)</f>
        <v>0</v>
      </c>
      <c r="DI32" s="629" cm="1">
        <f t="array" aca="1" ref="DI32" ca="1">IF(OR(BV32=" ",AND(EXACT(UPPER(TRIM(SUBSTITUTE(BV32,CHAR(160)," "))),TRIM(SUBSTITUTE(BV32,CHAR(160)," "))),SUMPRODUCT(--ISNUMBER(MATCH(MID(TRIM(SUBSTITUTE(BV32,CHAR(160)," ")),ROW(INDIRECT("1:"&amp;LEN(TRIM(SUBSTITUTE(BV32,CHAR(160)," "))))),1),{"A","B","C","D","E","F","G","H","I","J","K","L","M","N","O","P","Q","R","S","T","U","V","W","X","Y","Z","Ñ","0","1","2","3","4","5","6","7","8","9"," "},0)))=LEN(TRIM(SUBSTITUTE(BV32,CHAR(160)," "))))),0,1)</f>
        <v>0</v>
      </c>
    </row>
    <row r="33" spans="1:113" ht="15" customHeight="1">
      <c r="A33" s="22"/>
      <c r="B33" s="12"/>
      <c r="C33" s="35" t="s">
        <v>5037</v>
      </c>
      <c r="D33" s="969" t="str">
        <f>IF(CNGE_2026_M1_Secc1_Sub6!$D68="","",CNGE_2026_M1_Secc1_Sub6!$D68)</f>
        <v/>
      </c>
      <c r="E33" s="970"/>
      <c r="F33" s="970"/>
      <c r="G33" s="970"/>
      <c r="H33" s="970"/>
      <c r="I33" s="1034"/>
      <c r="J33" s="1032"/>
      <c r="K33" s="704"/>
      <c r="L33" s="704"/>
      <c r="M33" s="1033"/>
      <c r="N33" s="1032"/>
      <c r="O33" s="704"/>
      <c r="P33" s="704"/>
      <c r="Q33" s="1033"/>
      <c r="R33" s="1032"/>
      <c r="S33" s="704"/>
      <c r="T33" s="704"/>
      <c r="U33" s="1033"/>
      <c r="V33" s="1032"/>
      <c r="W33" s="704"/>
      <c r="X33" s="704"/>
      <c r="Y33" s="1033"/>
      <c r="Z33" s="1029"/>
      <c r="AA33" s="1030"/>
      <c r="AB33" s="1030"/>
      <c r="AC33" s="1031"/>
      <c r="AD33" s="1032"/>
      <c r="AE33" s="704"/>
      <c r="AF33" s="704"/>
      <c r="AG33" s="1033"/>
      <c r="AH33" s="1032"/>
      <c r="AI33" s="704"/>
      <c r="AJ33" s="704"/>
      <c r="AK33" s="1033"/>
      <c r="AL33" s="1032"/>
      <c r="AM33" s="704"/>
      <c r="AN33" s="704"/>
      <c r="AO33" s="1033"/>
      <c r="AP33" s="1032"/>
      <c r="AQ33" s="704"/>
      <c r="AR33" s="704"/>
      <c r="AS33" s="1033"/>
      <c r="AT33" s="1029"/>
      <c r="AU33" s="1030"/>
      <c r="AV33" s="1030"/>
      <c r="AW33" s="1031"/>
      <c r="AX33" s="1032"/>
      <c r="AY33" s="704"/>
      <c r="AZ33" s="704"/>
      <c r="BA33" s="1033"/>
      <c r="BB33" s="1032"/>
      <c r="BC33" s="704"/>
      <c r="BD33" s="704"/>
      <c r="BE33" s="1033"/>
      <c r="BF33" s="1032"/>
      <c r="BG33" s="704"/>
      <c r="BH33" s="704"/>
      <c r="BI33" s="1033"/>
      <c r="BJ33" s="1032"/>
      <c r="BK33" s="704"/>
      <c r="BL33" s="704"/>
      <c r="BM33" s="1033"/>
      <c r="BN33" s="1029"/>
      <c r="BO33" s="1030"/>
      <c r="BP33" s="1030"/>
      <c r="BQ33" s="1031"/>
      <c r="BR33" s="1032"/>
      <c r="BS33" s="704"/>
      <c r="BT33" s="704"/>
      <c r="BU33" s="1033"/>
      <c r="BV33" s="1032"/>
      <c r="BW33" s="704"/>
      <c r="BX33" s="704"/>
      <c r="BY33" s="1033"/>
      <c r="BZ33" s="1032"/>
      <c r="CA33" s="704"/>
      <c r="CB33" s="704"/>
      <c r="CC33" s="1033"/>
      <c r="CD33" s="1032"/>
      <c r="CE33" s="704"/>
      <c r="CF33" s="704"/>
      <c r="CG33" s="1033"/>
      <c r="CH33" s="1029"/>
      <c r="CI33" s="1030"/>
      <c r="CJ33" s="1030"/>
      <c r="CK33" s="1031"/>
      <c r="CN33" s="435">
        <f t="shared" si="0"/>
        <v>0</v>
      </c>
      <c r="CO33" s="435">
        <f t="shared" si="1"/>
        <v>0</v>
      </c>
      <c r="CP33" s="435">
        <f t="shared" si="2"/>
        <v>0</v>
      </c>
      <c r="CQ33" s="435">
        <f t="shared" si="3"/>
        <v>0</v>
      </c>
      <c r="CR33" s="290">
        <f t="shared" si="6"/>
        <v>0</v>
      </c>
      <c r="CS33" s="670">
        <f t="shared" si="7"/>
        <v>0</v>
      </c>
      <c r="CT33" s="671">
        <f t="shared" si="8"/>
        <v>0</v>
      </c>
      <c r="CU33" s="672">
        <f t="shared" si="9"/>
        <v>0</v>
      </c>
      <c r="CV33" s="290">
        <f t="shared" si="10"/>
        <v>0</v>
      </c>
      <c r="CW33" s="293">
        <f t="shared" si="4"/>
        <v>0</v>
      </c>
      <c r="CX33" s="283" t="str">
        <f>IF(CW33=0,"",
IF(SUM($CW$26:CW33)=1,CY33,
IF($CW$176&gt;SUM($CW$26:CW33),_xlfn.CONCAT(", ",CY33),
IF($CW$176=SUM($CW$26:CW33),_xlfn.CONCAT(" y ",CY33)))))</f>
        <v/>
      </c>
      <c r="CY33" s="120" t="s">
        <v>5139</v>
      </c>
      <c r="CZ33" s="370">
        <f>IF(CNGE_2026_M1_Secc1_Sub6!Y68=COUNTA(J33:M33,AD33:AG33,AX33:BA33,BR33:BU33),0,1)</f>
        <v>0</v>
      </c>
      <c r="DA33" s="282">
        <f t="shared" si="5"/>
        <v>0</v>
      </c>
      <c r="DB33" s="283" t="str">
        <f>IF(DA33=0,"",
IF(SUM($DA$26:DA33)=1,DC33,
IF($DA$176&gt;SUM($DA$26:DA33),_xlfn.CONCAT(", ",DC33),
IF($DA$176=SUM($DA$26:DA33),_xlfn.CONCAT(" y ",DC33)))))</f>
        <v/>
      </c>
      <c r="DC33" s="120" t="s">
        <v>5139</v>
      </c>
      <c r="DF33" s="629" cm="1">
        <f t="array" aca="1" ref="DF33" ca="1">IF(OR(N33=" ",AND(EXACT(UPPER(TRIM(SUBSTITUTE(N33,CHAR(160)," "))),TRIM(SUBSTITUTE(N33,CHAR(160)," "))),SUMPRODUCT(--ISNUMBER(MATCH(MID(TRIM(SUBSTITUTE(N33,CHAR(160)," ")),ROW(INDIRECT("1:"&amp;LEN(TRIM(SUBSTITUTE(N33,CHAR(160)," "))))),1),{"A","B","C","D","E","F","G","H","I","J","K","L","M","N","O","P","Q","R","S","T","U","V","W","X","Y","Z","Ñ","0","1","2","3","4","5","6","7","8","9"," "},0)))=LEN(TRIM(SUBSTITUTE(N33,CHAR(160)," "))))),0,1)</f>
        <v>0</v>
      </c>
      <c r="DG33" s="629" cm="1">
        <f t="array" aca="1" ref="DG33" ca="1">IF(OR(AH33=" ",AND(EXACT(UPPER(TRIM(SUBSTITUTE(AH33,CHAR(160)," "))),TRIM(SUBSTITUTE(AH33,CHAR(160)," "))),SUMPRODUCT(--ISNUMBER(MATCH(MID(TRIM(SUBSTITUTE(AH33,CHAR(160)," ")),ROW(INDIRECT("1:"&amp;LEN(TRIM(SUBSTITUTE(AH33,CHAR(160)," "))))),1),{"A","B","C","D","E","F","G","H","I","J","K","L","M","N","O","P","Q","R","S","T","U","V","W","X","Y","Z","Ñ","0","1","2","3","4","5","6","7","8","9"," "},0)))=LEN(TRIM(SUBSTITUTE(AH33,CHAR(160)," "))))),0,1)</f>
        <v>0</v>
      </c>
      <c r="DH33" s="629" cm="1">
        <f t="array" aca="1" ref="DH33" ca="1">IF(OR(BB33=" ",AND(EXACT(UPPER(TRIM(SUBSTITUTE(BB33,CHAR(160)," "))),TRIM(SUBSTITUTE(BB33,CHAR(160)," "))),SUMPRODUCT(--ISNUMBER(MATCH(MID(TRIM(SUBSTITUTE(BB33,CHAR(160)," ")),ROW(INDIRECT("1:"&amp;LEN(TRIM(SUBSTITUTE(BB33,CHAR(160)," "))))),1),{"A","B","C","D","E","F","G","H","I","J","K","L","M","N","O","P","Q","R","S","T","U","V","W","X","Y","Z","Ñ","0","1","2","3","4","5","6","7","8","9"," "},0)))=LEN(TRIM(SUBSTITUTE(BB33,CHAR(160)," "))))),0,1)</f>
        <v>0</v>
      </c>
      <c r="DI33" s="629" cm="1">
        <f t="array" aca="1" ref="DI33" ca="1">IF(OR(BV33=" ",AND(EXACT(UPPER(TRIM(SUBSTITUTE(BV33,CHAR(160)," "))),TRIM(SUBSTITUTE(BV33,CHAR(160)," "))),SUMPRODUCT(--ISNUMBER(MATCH(MID(TRIM(SUBSTITUTE(BV33,CHAR(160)," ")),ROW(INDIRECT("1:"&amp;LEN(TRIM(SUBSTITUTE(BV33,CHAR(160)," "))))),1),{"A","B","C","D","E","F","G","H","I","J","K","L","M","N","O","P","Q","R","S","T","U","V","W","X","Y","Z","Ñ","0","1","2","3","4","5","6","7","8","9"," "},0)))=LEN(TRIM(SUBSTITUTE(BV33,CHAR(160)," "))))),0,1)</f>
        <v>0</v>
      </c>
    </row>
    <row r="34" spans="1:113" ht="15" customHeight="1">
      <c r="A34" s="22"/>
      <c r="B34" s="12"/>
      <c r="C34" s="35" t="s">
        <v>5039</v>
      </c>
      <c r="D34" s="969" t="str">
        <f>IF(CNGE_2026_M1_Secc1_Sub6!$D69="","",CNGE_2026_M1_Secc1_Sub6!$D69)</f>
        <v/>
      </c>
      <c r="E34" s="970"/>
      <c r="F34" s="970"/>
      <c r="G34" s="970"/>
      <c r="H34" s="970"/>
      <c r="I34" s="1034"/>
      <c r="J34" s="1032"/>
      <c r="K34" s="704"/>
      <c r="L34" s="704"/>
      <c r="M34" s="1033"/>
      <c r="N34" s="1032"/>
      <c r="O34" s="704"/>
      <c r="P34" s="704"/>
      <c r="Q34" s="1033"/>
      <c r="R34" s="1032"/>
      <c r="S34" s="704"/>
      <c r="T34" s="704"/>
      <c r="U34" s="1033"/>
      <c r="V34" s="1032"/>
      <c r="W34" s="704"/>
      <c r="X34" s="704"/>
      <c r="Y34" s="1033"/>
      <c r="Z34" s="1029"/>
      <c r="AA34" s="1030"/>
      <c r="AB34" s="1030"/>
      <c r="AC34" s="1031"/>
      <c r="AD34" s="1032"/>
      <c r="AE34" s="704"/>
      <c r="AF34" s="704"/>
      <c r="AG34" s="1033"/>
      <c r="AH34" s="1032"/>
      <c r="AI34" s="704"/>
      <c r="AJ34" s="704"/>
      <c r="AK34" s="1033"/>
      <c r="AL34" s="1032"/>
      <c r="AM34" s="704"/>
      <c r="AN34" s="704"/>
      <c r="AO34" s="1033"/>
      <c r="AP34" s="1032"/>
      <c r="AQ34" s="704"/>
      <c r="AR34" s="704"/>
      <c r="AS34" s="1033"/>
      <c r="AT34" s="1029"/>
      <c r="AU34" s="1030"/>
      <c r="AV34" s="1030"/>
      <c r="AW34" s="1031"/>
      <c r="AX34" s="1032"/>
      <c r="AY34" s="704"/>
      <c r="AZ34" s="704"/>
      <c r="BA34" s="1033"/>
      <c r="BB34" s="1032"/>
      <c r="BC34" s="704"/>
      <c r="BD34" s="704"/>
      <c r="BE34" s="1033"/>
      <c r="BF34" s="1032"/>
      <c r="BG34" s="704"/>
      <c r="BH34" s="704"/>
      <c r="BI34" s="1033"/>
      <c r="BJ34" s="1032"/>
      <c r="BK34" s="704"/>
      <c r="BL34" s="704"/>
      <c r="BM34" s="1033"/>
      <c r="BN34" s="1029"/>
      <c r="BO34" s="1030"/>
      <c r="BP34" s="1030"/>
      <c r="BQ34" s="1031"/>
      <c r="BR34" s="1032"/>
      <c r="BS34" s="704"/>
      <c r="BT34" s="704"/>
      <c r="BU34" s="1033"/>
      <c r="BV34" s="1032"/>
      <c r="BW34" s="704"/>
      <c r="BX34" s="704"/>
      <c r="BY34" s="1033"/>
      <c r="BZ34" s="1032"/>
      <c r="CA34" s="704"/>
      <c r="CB34" s="704"/>
      <c r="CC34" s="1033"/>
      <c r="CD34" s="1032"/>
      <c r="CE34" s="704"/>
      <c r="CF34" s="704"/>
      <c r="CG34" s="1033"/>
      <c r="CH34" s="1029"/>
      <c r="CI34" s="1030"/>
      <c r="CJ34" s="1030"/>
      <c r="CK34" s="1031"/>
      <c r="CN34" s="435">
        <f t="shared" si="0"/>
        <v>0</v>
      </c>
      <c r="CO34" s="435">
        <f t="shared" si="1"/>
        <v>0</v>
      </c>
      <c r="CP34" s="435">
        <f t="shared" si="2"/>
        <v>0</v>
      </c>
      <c r="CQ34" s="435">
        <f t="shared" si="3"/>
        <v>0</v>
      </c>
      <c r="CR34" s="290">
        <f t="shared" si="6"/>
        <v>0</v>
      </c>
      <c r="CS34" s="670">
        <f t="shared" si="7"/>
        <v>0</v>
      </c>
      <c r="CT34" s="671">
        <f t="shared" si="8"/>
        <v>0</v>
      </c>
      <c r="CU34" s="672">
        <f t="shared" si="9"/>
        <v>0</v>
      </c>
      <c r="CV34" s="290">
        <f t="shared" si="10"/>
        <v>0</v>
      </c>
      <c r="CW34" s="293">
        <f t="shared" si="4"/>
        <v>0</v>
      </c>
      <c r="CX34" s="283" t="str">
        <f>IF(CW34=0,"",
IF(SUM($CW$26:CW34)=1,CY34,
IF($CW$176&gt;SUM($CW$26:CW34),_xlfn.CONCAT(", ",CY34),
IF($CW$176=SUM($CW$26:CW34),_xlfn.CONCAT(" y ",CY34)))))</f>
        <v/>
      </c>
      <c r="CY34" s="120" t="s">
        <v>5141</v>
      </c>
      <c r="CZ34" s="370">
        <f>IF(CNGE_2026_M1_Secc1_Sub6!Y69=COUNTA(J34:M34,AD34:AG34,AX34:BA34,BR34:BU34),0,1)</f>
        <v>0</v>
      </c>
      <c r="DA34" s="282">
        <f t="shared" si="5"/>
        <v>0</v>
      </c>
      <c r="DB34" s="283" t="str">
        <f>IF(DA34=0,"",
IF(SUM($DA$26:DA34)=1,DC34,
IF($DA$176&gt;SUM($DA$26:DA34),_xlfn.CONCAT(", ",DC34),
IF($DA$176=SUM($DA$26:DA34),_xlfn.CONCAT(" y ",DC34)))))</f>
        <v/>
      </c>
      <c r="DC34" s="120" t="s">
        <v>5141</v>
      </c>
      <c r="DF34" s="629" cm="1">
        <f t="array" aca="1" ref="DF34" ca="1">IF(OR(N34=" ",AND(EXACT(UPPER(TRIM(SUBSTITUTE(N34,CHAR(160)," "))),TRIM(SUBSTITUTE(N34,CHAR(160)," "))),SUMPRODUCT(--ISNUMBER(MATCH(MID(TRIM(SUBSTITUTE(N34,CHAR(160)," ")),ROW(INDIRECT("1:"&amp;LEN(TRIM(SUBSTITUTE(N34,CHAR(160)," "))))),1),{"A","B","C","D","E","F","G","H","I","J","K","L","M","N","O","P","Q","R","S","T","U","V","W","X","Y","Z","Ñ","0","1","2","3","4","5","6","7","8","9"," "},0)))=LEN(TRIM(SUBSTITUTE(N34,CHAR(160)," "))))),0,1)</f>
        <v>0</v>
      </c>
      <c r="DG34" s="629" cm="1">
        <f t="array" aca="1" ref="DG34" ca="1">IF(OR(AH34=" ",AND(EXACT(UPPER(TRIM(SUBSTITUTE(AH34,CHAR(160)," "))),TRIM(SUBSTITUTE(AH34,CHAR(160)," "))),SUMPRODUCT(--ISNUMBER(MATCH(MID(TRIM(SUBSTITUTE(AH34,CHAR(160)," ")),ROW(INDIRECT("1:"&amp;LEN(TRIM(SUBSTITUTE(AH34,CHAR(160)," "))))),1),{"A","B","C","D","E","F","G","H","I","J","K","L","M","N","O","P","Q","R","S","T","U","V","W","X","Y","Z","Ñ","0","1","2","3","4","5","6","7","8","9"," "},0)))=LEN(TRIM(SUBSTITUTE(AH34,CHAR(160)," "))))),0,1)</f>
        <v>0</v>
      </c>
      <c r="DH34" s="629" cm="1">
        <f t="array" aca="1" ref="DH34" ca="1">IF(OR(BB34=" ",AND(EXACT(UPPER(TRIM(SUBSTITUTE(BB34,CHAR(160)," "))),TRIM(SUBSTITUTE(BB34,CHAR(160)," "))),SUMPRODUCT(--ISNUMBER(MATCH(MID(TRIM(SUBSTITUTE(BB34,CHAR(160)," ")),ROW(INDIRECT("1:"&amp;LEN(TRIM(SUBSTITUTE(BB34,CHAR(160)," "))))),1),{"A","B","C","D","E","F","G","H","I","J","K","L","M","N","O","P","Q","R","S","T","U","V","W","X","Y","Z","Ñ","0","1","2","3","4","5","6","7","8","9"," "},0)))=LEN(TRIM(SUBSTITUTE(BB34,CHAR(160)," "))))),0,1)</f>
        <v>0</v>
      </c>
      <c r="DI34" s="629" cm="1">
        <f t="array" aca="1" ref="DI34" ca="1">IF(OR(BV34=" ",AND(EXACT(UPPER(TRIM(SUBSTITUTE(BV34,CHAR(160)," "))),TRIM(SUBSTITUTE(BV34,CHAR(160)," "))),SUMPRODUCT(--ISNUMBER(MATCH(MID(TRIM(SUBSTITUTE(BV34,CHAR(160)," ")),ROW(INDIRECT("1:"&amp;LEN(TRIM(SUBSTITUTE(BV34,CHAR(160)," "))))),1),{"A","B","C","D","E","F","G","H","I","J","K","L","M","N","O","P","Q","R","S","T","U","V","W","X","Y","Z","Ñ","0","1","2","3","4","5","6","7","8","9"," "},0)))=LEN(TRIM(SUBSTITUTE(BV34,CHAR(160)," "))))),0,1)</f>
        <v>0</v>
      </c>
    </row>
    <row r="35" spans="1:113" ht="15" customHeight="1">
      <c r="A35" s="22"/>
      <c r="B35" s="12"/>
      <c r="C35" s="35" t="s">
        <v>5040</v>
      </c>
      <c r="D35" s="969" t="str">
        <f>IF(CNGE_2026_M1_Secc1_Sub6!$D70="","",CNGE_2026_M1_Secc1_Sub6!$D70)</f>
        <v/>
      </c>
      <c r="E35" s="970"/>
      <c r="F35" s="970"/>
      <c r="G35" s="970"/>
      <c r="H35" s="970"/>
      <c r="I35" s="1034"/>
      <c r="J35" s="1032"/>
      <c r="K35" s="704"/>
      <c r="L35" s="704"/>
      <c r="M35" s="1033"/>
      <c r="N35" s="1032"/>
      <c r="O35" s="704"/>
      <c r="P35" s="704"/>
      <c r="Q35" s="1033"/>
      <c r="R35" s="1032"/>
      <c r="S35" s="704"/>
      <c r="T35" s="704"/>
      <c r="U35" s="1033"/>
      <c r="V35" s="1032"/>
      <c r="W35" s="704"/>
      <c r="X35" s="704"/>
      <c r="Y35" s="1033"/>
      <c r="Z35" s="1029"/>
      <c r="AA35" s="1030"/>
      <c r="AB35" s="1030"/>
      <c r="AC35" s="1031"/>
      <c r="AD35" s="1032"/>
      <c r="AE35" s="704"/>
      <c r="AF35" s="704"/>
      <c r="AG35" s="1033"/>
      <c r="AH35" s="1032"/>
      <c r="AI35" s="704"/>
      <c r="AJ35" s="704"/>
      <c r="AK35" s="1033"/>
      <c r="AL35" s="1032"/>
      <c r="AM35" s="704"/>
      <c r="AN35" s="704"/>
      <c r="AO35" s="1033"/>
      <c r="AP35" s="1032"/>
      <c r="AQ35" s="704"/>
      <c r="AR35" s="704"/>
      <c r="AS35" s="1033"/>
      <c r="AT35" s="1029"/>
      <c r="AU35" s="1030"/>
      <c r="AV35" s="1030"/>
      <c r="AW35" s="1031"/>
      <c r="AX35" s="1032"/>
      <c r="AY35" s="704"/>
      <c r="AZ35" s="704"/>
      <c r="BA35" s="1033"/>
      <c r="BB35" s="1032"/>
      <c r="BC35" s="704"/>
      <c r="BD35" s="704"/>
      <c r="BE35" s="1033"/>
      <c r="BF35" s="1032"/>
      <c r="BG35" s="704"/>
      <c r="BH35" s="704"/>
      <c r="BI35" s="1033"/>
      <c r="BJ35" s="1032"/>
      <c r="BK35" s="704"/>
      <c r="BL35" s="704"/>
      <c r="BM35" s="1033"/>
      <c r="BN35" s="1029"/>
      <c r="BO35" s="1030"/>
      <c r="BP35" s="1030"/>
      <c r="BQ35" s="1031"/>
      <c r="BR35" s="1032"/>
      <c r="BS35" s="704"/>
      <c r="BT35" s="704"/>
      <c r="BU35" s="1033"/>
      <c r="BV35" s="1032"/>
      <c r="BW35" s="704"/>
      <c r="BX35" s="704"/>
      <c r="BY35" s="1033"/>
      <c r="BZ35" s="1032"/>
      <c r="CA35" s="704"/>
      <c r="CB35" s="704"/>
      <c r="CC35" s="1033"/>
      <c r="CD35" s="1032"/>
      <c r="CE35" s="704"/>
      <c r="CF35" s="704"/>
      <c r="CG35" s="1033"/>
      <c r="CH35" s="1029"/>
      <c r="CI35" s="1030"/>
      <c r="CJ35" s="1030"/>
      <c r="CK35" s="1031"/>
      <c r="CN35" s="435">
        <f t="shared" si="0"/>
        <v>0</v>
      </c>
      <c r="CO35" s="435">
        <f t="shared" si="1"/>
        <v>0</v>
      </c>
      <c r="CP35" s="435">
        <f t="shared" si="2"/>
        <v>0</v>
      </c>
      <c r="CQ35" s="435">
        <f t="shared" si="3"/>
        <v>0</v>
      </c>
      <c r="CR35" s="290">
        <f t="shared" si="6"/>
        <v>0</v>
      </c>
      <c r="CS35" s="670">
        <f t="shared" si="7"/>
        <v>0</v>
      </c>
      <c r="CT35" s="671">
        <f t="shared" si="8"/>
        <v>0</v>
      </c>
      <c r="CU35" s="672">
        <f t="shared" si="9"/>
        <v>0</v>
      </c>
      <c r="CV35" s="290">
        <f t="shared" si="10"/>
        <v>0</v>
      </c>
      <c r="CW35" s="293">
        <f t="shared" si="4"/>
        <v>0</v>
      </c>
      <c r="CX35" s="283" t="str">
        <f>IF(CW35=0,"",
IF(SUM($CW$26:CW35)=1,CY35,
IF($CW$176&gt;SUM($CW$26:CW35),_xlfn.CONCAT(", ",CY35),
IF($CW$176=SUM($CW$26:CW35),_xlfn.CONCAT(" y ",CY35)))))</f>
        <v/>
      </c>
      <c r="CY35" s="120" t="s">
        <v>5143</v>
      </c>
      <c r="CZ35" s="370">
        <f>IF(CNGE_2026_M1_Secc1_Sub6!Y70=COUNTA(J35:M35,AD35:AG35,AX35:BA35,BR35:BU35),0,1)</f>
        <v>0</v>
      </c>
      <c r="DA35" s="282">
        <f t="shared" si="5"/>
        <v>0</v>
      </c>
      <c r="DB35" s="283" t="str">
        <f>IF(DA35=0,"",
IF(SUM($DA$26:DA35)=1,DC35,
IF($DA$176&gt;SUM($DA$26:DA35),_xlfn.CONCAT(", ",DC35),
IF($DA$176=SUM($DA$26:DA35),_xlfn.CONCAT(" y ",DC35)))))</f>
        <v/>
      </c>
      <c r="DC35" s="120" t="s">
        <v>5143</v>
      </c>
      <c r="DF35" s="629" cm="1">
        <f t="array" aca="1" ref="DF35" ca="1">IF(OR(N35=" ",AND(EXACT(UPPER(TRIM(SUBSTITUTE(N35,CHAR(160)," "))),TRIM(SUBSTITUTE(N35,CHAR(160)," "))),SUMPRODUCT(--ISNUMBER(MATCH(MID(TRIM(SUBSTITUTE(N35,CHAR(160)," ")),ROW(INDIRECT("1:"&amp;LEN(TRIM(SUBSTITUTE(N35,CHAR(160)," "))))),1),{"A","B","C","D","E","F","G","H","I","J","K","L","M","N","O","P","Q","R","S","T","U","V","W","X","Y","Z","Ñ","0","1","2","3","4","5","6","7","8","9"," "},0)))=LEN(TRIM(SUBSTITUTE(N35,CHAR(160)," "))))),0,1)</f>
        <v>0</v>
      </c>
      <c r="DG35" s="629" cm="1">
        <f t="array" aca="1" ref="DG35" ca="1">IF(OR(AH35=" ",AND(EXACT(UPPER(TRIM(SUBSTITUTE(AH35,CHAR(160)," "))),TRIM(SUBSTITUTE(AH35,CHAR(160)," "))),SUMPRODUCT(--ISNUMBER(MATCH(MID(TRIM(SUBSTITUTE(AH35,CHAR(160)," ")),ROW(INDIRECT("1:"&amp;LEN(TRIM(SUBSTITUTE(AH35,CHAR(160)," "))))),1),{"A","B","C","D","E","F","G","H","I","J","K","L","M","N","O","P","Q","R","S","T","U","V","W","X","Y","Z","Ñ","0","1","2","3","4","5","6","7","8","9"," "},0)))=LEN(TRIM(SUBSTITUTE(AH35,CHAR(160)," "))))),0,1)</f>
        <v>0</v>
      </c>
      <c r="DH35" s="629" cm="1">
        <f t="array" aca="1" ref="DH35" ca="1">IF(OR(BB35=" ",AND(EXACT(UPPER(TRIM(SUBSTITUTE(BB35,CHAR(160)," "))),TRIM(SUBSTITUTE(BB35,CHAR(160)," "))),SUMPRODUCT(--ISNUMBER(MATCH(MID(TRIM(SUBSTITUTE(BB35,CHAR(160)," ")),ROW(INDIRECT("1:"&amp;LEN(TRIM(SUBSTITUTE(BB35,CHAR(160)," "))))),1),{"A","B","C","D","E","F","G","H","I","J","K","L","M","N","O","P","Q","R","S","T","U","V","W","X","Y","Z","Ñ","0","1","2","3","4","5","6","7","8","9"," "},0)))=LEN(TRIM(SUBSTITUTE(BB35,CHAR(160)," "))))),0,1)</f>
        <v>0</v>
      </c>
      <c r="DI35" s="629" cm="1">
        <f t="array" aca="1" ref="DI35" ca="1">IF(OR(BV35=" ",AND(EXACT(UPPER(TRIM(SUBSTITUTE(BV35,CHAR(160)," "))),TRIM(SUBSTITUTE(BV35,CHAR(160)," "))),SUMPRODUCT(--ISNUMBER(MATCH(MID(TRIM(SUBSTITUTE(BV35,CHAR(160)," ")),ROW(INDIRECT("1:"&amp;LEN(TRIM(SUBSTITUTE(BV35,CHAR(160)," "))))),1),{"A","B","C","D","E","F","G","H","I","J","K","L","M","N","O","P","Q","R","S","T","U","V","W","X","Y","Z","Ñ","0","1","2","3","4","5","6","7","8","9"," "},0)))=LEN(TRIM(SUBSTITUTE(BV35,CHAR(160)," "))))),0,1)</f>
        <v>0</v>
      </c>
    </row>
    <row r="36" spans="1:113" ht="15" customHeight="1">
      <c r="A36" s="22"/>
      <c r="B36" s="12"/>
      <c r="C36" s="106" t="s">
        <v>5042</v>
      </c>
      <c r="D36" s="969" t="str">
        <f>IF(CNGE_2026_M1_Secc1_Sub6!$D71="","",CNGE_2026_M1_Secc1_Sub6!$D71)</f>
        <v/>
      </c>
      <c r="E36" s="970"/>
      <c r="F36" s="970"/>
      <c r="G36" s="970"/>
      <c r="H36" s="970"/>
      <c r="I36" s="1034"/>
      <c r="J36" s="1032"/>
      <c r="K36" s="704"/>
      <c r="L36" s="704"/>
      <c r="M36" s="1033"/>
      <c r="N36" s="1032"/>
      <c r="O36" s="704"/>
      <c r="P36" s="704"/>
      <c r="Q36" s="1033"/>
      <c r="R36" s="1032"/>
      <c r="S36" s="704"/>
      <c r="T36" s="704"/>
      <c r="U36" s="1033"/>
      <c r="V36" s="1032"/>
      <c r="W36" s="704"/>
      <c r="X36" s="704"/>
      <c r="Y36" s="1033"/>
      <c r="Z36" s="1029"/>
      <c r="AA36" s="1030"/>
      <c r="AB36" s="1030"/>
      <c r="AC36" s="1031"/>
      <c r="AD36" s="1032"/>
      <c r="AE36" s="704"/>
      <c r="AF36" s="704"/>
      <c r="AG36" s="1033"/>
      <c r="AH36" s="1032"/>
      <c r="AI36" s="704"/>
      <c r="AJ36" s="704"/>
      <c r="AK36" s="1033"/>
      <c r="AL36" s="1032"/>
      <c r="AM36" s="704"/>
      <c r="AN36" s="704"/>
      <c r="AO36" s="1033"/>
      <c r="AP36" s="1032"/>
      <c r="AQ36" s="704"/>
      <c r="AR36" s="704"/>
      <c r="AS36" s="1033"/>
      <c r="AT36" s="1029"/>
      <c r="AU36" s="1030"/>
      <c r="AV36" s="1030"/>
      <c r="AW36" s="1031"/>
      <c r="AX36" s="1032"/>
      <c r="AY36" s="704"/>
      <c r="AZ36" s="704"/>
      <c r="BA36" s="1033"/>
      <c r="BB36" s="1032"/>
      <c r="BC36" s="704"/>
      <c r="BD36" s="704"/>
      <c r="BE36" s="1033"/>
      <c r="BF36" s="1032"/>
      <c r="BG36" s="704"/>
      <c r="BH36" s="704"/>
      <c r="BI36" s="1033"/>
      <c r="BJ36" s="1032"/>
      <c r="BK36" s="704"/>
      <c r="BL36" s="704"/>
      <c r="BM36" s="1033"/>
      <c r="BN36" s="1029"/>
      <c r="BO36" s="1030"/>
      <c r="BP36" s="1030"/>
      <c r="BQ36" s="1031"/>
      <c r="BR36" s="1032"/>
      <c r="BS36" s="704"/>
      <c r="BT36" s="704"/>
      <c r="BU36" s="1033"/>
      <c r="BV36" s="1032"/>
      <c r="BW36" s="704"/>
      <c r="BX36" s="704"/>
      <c r="BY36" s="1033"/>
      <c r="BZ36" s="1032"/>
      <c r="CA36" s="704"/>
      <c r="CB36" s="704"/>
      <c r="CC36" s="1033"/>
      <c r="CD36" s="1032"/>
      <c r="CE36" s="704"/>
      <c r="CF36" s="704"/>
      <c r="CG36" s="1033"/>
      <c r="CH36" s="1029"/>
      <c r="CI36" s="1030"/>
      <c r="CJ36" s="1030"/>
      <c r="CK36" s="1031"/>
      <c r="CN36" s="435">
        <f t="shared" si="0"/>
        <v>0</v>
      </c>
      <c r="CO36" s="435">
        <f t="shared" si="1"/>
        <v>0</v>
      </c>
      <c r="CP36" s="435">
        <f t="shared" si="2"/>
        <v>0</v>
      </c>
      <c r="CQ36" s="435">
        <f t="shared" si="3"/>
        <v>0</v>
      </c>
      <c r="CR36" s="290">
        <f t="shared" si="6"/>
        <v>0</v>
      </c>
      <c r="CS36" s="670">
        <f t="shared" si="7"/>
        <v>0</v>
      </c>
      <c r="CT36" s="671">
        <f t="shared" si="8"/>
        <v>0</v>
      </c>
      <c r="CU36" s="672">
        <f t="shared" si="9"/>
        <v>0</v>
      </c>
      <c r="CV36" s="290">
        <f t="shared" si="10"/>
        <v>0</v>
      </c>
      <c r="CW36" s="293">
        <f t="shared" si="4"/>
        <v>0</v>
      </c>
      <c r="CX36" s="283" t="str">
        <f>IF(CW36=0,"",
IF(SUM($CW$26:CW36)=1,CY36,
IF($CW$176&gt;SUM($CW$26:CW36),_xlfn.CONCAT(", ",CY36),
IF($CW$176=SUM($CW$26:CW36),_xlfn.CONCAT(" y ",CY36)))))</f>
        <v/>
      </c>
      <c r="CY36" s="120" t="s">
        <v>5145</v>
      </c>
      <c r="CZ36" s="370">
        <f>IF(CNGE_2026_M1_Secc1_Sub6!Y71=COUNTA(J36:M36,AD36:AG36,AX36:BA36,BR36:BU36),0,1)</f>
        <v>0</v>
      </c>
      <c r="DA36" s="282">
        <f t="shared" si="5"/>
        <v>0</v>
      </c>
      <c r="DB36" s="283" t="str">
        <f>IF(DA36=0,"",
IF(SUM($DA$26:DA36)=1,DC36,
IF($DA$176&gt;SUM($DA$26:DA36),_xlfn.CONCAT(", ",DC36),
IF($DA$176=SUM($DA$26:DA36),_xlfn.CONCAT(" y ",DC36)))))</f>
        <v/>
      </c>
      <c r="DC36" s="120" t="s">
        <v>5145</v>
      </c>
      <c r="DF36" s="629" cm="1">
        <f t="array" aca="1" ref="DF36" ca="1">IF(OR(N36=" ",AND(EXACT(UPPER(TRIM(SUBSTITUTE(N36,CHAR(160)," "))),TRIM(SUBSTITUTE(N36,CHAR(160)," "))),SUMPRODUCT(--ISNUMBER(MATCH(MID(TRIM(SUBSTITUTE(N36,CHAR(160)," ")),ROW(INDIRECT("1:"&amp;LEN(TRIM(SUBSTITUTE(N36,CHAR(160)," "))))),1),{"A","B","C","D","E","F","G","H","I","J","K","L","M","N","O","P","Q","R","S","T","U","V","W","X","Y","Z","Ñ","0","1","2","3","4","5","6","7","8","9"," "},0)))=LEN(TRIM(SUBSTITUTE(N36,CHAR(160)," "))))),0,1)</f>
        <v>0</v>
      </c>
      <c r="DG36" s="629" cm="1">
        <f t="array" aca="1" ref="DG36" ca="1">IF(OR(AH36=" ",AND(EXACT(UPPER(TRIM(SUBSTITUTE(AH36,CHAR(160)," "))),TRIM(SUBSTITUTE(AH36,CHAR(160)," "))),SUMPRODUCT(--ISNUMBER(MATCH(MID(TRIM(SUBSTITUTE(AH36,CHAR(160)," ")),ROW(INDIRECT("1:"&amp;LEN(TRIM(SUBSTITUTE(AH36,CHAR(160)," "))))),1),{"A","B","C","D","E","F","G","H","I","J","K","L","M","N","O","P","Q","R","S","T","U","V","W","X","Y","Z","Ñ","0","1","2","3","4","5","6","7","8","9"," "},0)))=LEN(TRIM(SUBSTITUTE(AH36,CHAR(160)," "))))),0,1)</f>
        <v>0</v>
      </c>
      <c r="DH36" s="629" cm="1">
        <f t="array" aca="1" ref="DH36" ca="1">IF(OR(BB36=" ",AND(EXACT(UPPER(TRIM(SUBSTITUTE(BB36,CHAR(160)," "))),TRIM(SUBSTITUTE(BB36,CHAR(160)," "))),SUMPRODUCT(--ISNUMBER(MATCH(MID(TRIM(SUBSTITUTE(BB36,CHAR(160)," ")),ROW(INDIRECT("1:"&amp;LEN(TRIM(SUBSTITUTE(BB36,CHAR(160)," "))))),1),{"A","B","C","D","E","F","G","H","I","J","K","L","M","N","O","P","Q","R","S","T","U","V","W","X","Y","Z","Ñ","0","1","2","3","4","5","6","7","8","9"," "},0)))=LEN(TRIM(SUBSTITUTE(BB36,CHAR(160)," "))))),0,1)</f>
        <v>0</v>
      </c>
      <c r="DI36" s="629" cm="1">
        <f t="array" aca="1" ref="DI36" ca="1">IF(OR(BV36=" ",AND(EXACT(UPPER(TRIM(SUBSTITUTE(BV36,CHAR(160)," "))),TRIM(SUBSTITUTE(BV36,CHAR(160)," "))),SUMPRODUCT(--ISNUMBER(MATCH(MID(TRIM(SUBSTITUTE(BV36,CHAR(160)," ")),ROW(INDIRECT("1:"&amp;LEN(TRIM(SUBSTITUTE(BV36,CHAR(160)," "))))),1),{"A","B","C","D","E","F","G","H","I","J","K","L","M","N","O","P","Q","R","S","T","U","V","W","X","Y","Z","Ñ","0","1","2","3","4","5","6","7","8","9"," "},0)))=LEN(TRIM(SUBSTITUTE(BV36,CHAR(160)," "))))),0,1)</f>
        <v>0</v>
      </c>
    </row>
    <row r="37" spans="1:113" ht="15" customHeight="1">
      <c r="A37" s="22"/>
      <c r="B37" s="12"/>
      <c r="C37" s="106" t="s">
        <v>5043</v>
      </c>
      <c r="D37" s="969" t="str">
        <f>IF(CNGE_2026_M1_Secc1_Sub6!$D72="","",CNGE_2026_M1_Secc1_Sub6!$D72)</f>
        <v/>
      </c>
      <c r="E37" s="970"/>
      <c r="F37" s="970"/>
      <c r="G37" s="970"/>
      <c r="H37" s="970"/>
      <c r="I37" s="1034"/>
      <c r="J37" s="1032"/>
      <c r="K37" s="704"/>
      <c r="L37" s="704"/>
      <c r="M37" s="1033"/>
      <c r="N37" s="1032"/>
      <c r="O37" s="704"/>
      <c r="P37" s="704"/>
      <c r="Q37" s="1033"/>
      <c r="R37" s="1032"/>
      <c r="S37" s="704"/>
      <c r="T37" s="704"/>
      <c r="U37" s="1033"/>
      <c r="V37" s="1032"/>
      <c r="W37" s="704"/>
      <c r="X37" s="704"/>
      <c r="Y37" s="1033"/>
      <c r="Z37" s="1029"/>
      <c r="AA37" s="1030"/>
      <c r="AB37" s="1030"/>
      <c r="AC37" s="1031"/>
      <c r="AD37" s="1032"/>
      <c r="AE37" s="704"/>
      <c r="AF37" s="704"/>
      <c r="AG37" s="1033"/>
      <c r="AH37" s="1032"/>
      <c r="AI37" s="704"/>
      <c r="AJ37" s="704"/>
      <c r="AK37" s="1033"/>
      <c r="AL37" s="1032"/>
      <c r="AM37" s="704"/>
      <c r="AN37" s="704"/>
      <c r="AO37" s="1033"/>
      <c r="AP37" s="1032"/>
      <c r="AQ37" s="704"/>
      <c r="AR37" s="704"/>
      <c r="AS37" s="1033"/>
      <c r="AT37" s="1029"/>
      <c r="AU37" s="1030"/>
      <c r="AV37" s="1030"/>
      <c r="AW37" s="1031"/>
      <c r="AX37" s="1032"/>
      <c r="AY37" s="704"/>
      <c r="AZ37" s="704"/>
      <c r="BA37" s="1033"/>
      <c r="BB37" s="1032"/>
      <c r="BC37" s="704"/>
      <c r="BD37" s="704"/>
      <c r="BE37" s="1033"/>
      <c r="BF37" s="1032"/>
      <c r="BG37" s="704"/>
      <c r="BH37" s="704"/>
      <c r="BI37" s="1033"/>
      <c r="BJ37" s="1032"/>
      <c r="BK37" s="704"/>
      <c r="BL37" s="704"/>
      <c r="BM37" s="1033"/>
      <c r="BN37" s="1029"/>
      <c r="BO37" s="1030"/>
      <c r="BP37" s="1030"/>
      <c r="BQ37" s="1031"/>
      <c r="BR37" s="1032"/>
      <c r="BS37" s="704"/>
      <c r="BT37" s="704"/>
      <c r="BU37" s="1033"/>
      <c r="BV37" s="1032"/>
      <c r="BW37" s="704"/>
      <c r="BX37" s="704"/>
      <c r="BY37" s="1033"/>
      <c r="BZ37" s="1032"/>
      <c r="CA37" s="704"/>
      <c r="CB37" s="704"/>
      <c r="CC37" s="1033"/>
      <c r="CD37" s="1032"/>
      <c r="CE37" s="704"/>
      <c r="CF37" s="704"/>
      <c r="CG37" s="1033"/>
      <c r="CH37" s="1029"/>
      <c r="CI37" s="1030"/>
      <c r="CJ37" s="1030"/>
      <c r="CK37" s="1031"/>
      <c r="CN37" s="435">
        <f t="shared" si="0"/>
        <v>0</v>
      </c>
      <c r="CO37" s="435">
        <f t="shared" si="1"/>
        <v>0</v>
      </c>
      <c r="CP37" s="435">
        <f t="shared" si="2"/>
        <v>0</v>
      </c>
      <c r="CQ37" s="435">
        <f t="shared" si="3"/>
        <v>0</v>
      </c>
      <c r="CR37" s="290">
        <f t="shared" si="6"/>
        <v>0</v>
      </c>
      <c r="CS37" s="670">
        <f t="shared" si="7"/>
        <v>0</v>
      </c>
      <c r="CT37" s="671">
        <f t="shared" si="8"/>
        <v>0</v>
      </c>
      <c r="CU37" s="672">
        <f t="shared" si="9"/>
        <v>0</v>
      </c>
      <c r="CV37" s="290">
        <f t="shared" si="10"/>
        <v>0</v>
      </c>
      <c r="CW37" s="293">
        <f t="shared" si="4"/>
        <v>0</v>
      </c>
      <c r="CX37" s="283" t="str">
        <f>IF(CW37=0,"",
IF(SUM($CW$26:CW37)=1,CY37,
IF($CW$176&gt;SUM($CW$26:CW37),_xlfn.CONCAT(", ",CY37),
IF($CW$176=SUM($CW$26:CW37),_xlfn.CONCAT(" y ",CY37)))))</f>
        <v/>
      </c>
      <c r="CY37" s="120" t="s">
        <v>5147</v>
      </c>
      <c r="CZ37" s="370">
        <f>IF(CNGE_2026_M1_Secc1_Sub6!Y72=COUNTA(J37:M37,AD37:AG37,AX37:BA37,BR37:BU37),0,1)</f>
        <v>0</v>
      </c>
      <c r="DA37" s="282">
        <f t="shared" si="5"/>
        <v>0</v>
      </c>
      <c r="DB37" s="283" t="str">
        <f>IF(DA37=0,"",
IF(SUM($DA$26:DA37)=1,DC37,
IF($DA$176&gt;SUM($DA$26:DA37),_xlfn.CONCAT(", ",DC37),
IF($DA$176=SUM($DA$26:DA37),_xlfn.CONCAT(" y ",DC37)))))</f>
        <v/>
      </c>
      <c r="DC37" s="120" t="s">
        <v>5147</v>
      </c>
      <c r="DF37" s="629" cm="1">
        <f t="array" aca="1" ref="DF37" ca="1">IF(OR(N37=" ",AND(EXACT(UPPER(TRIM(SUBSTITUTE(N37,CHAR(160)," "))),TRIM(SUBSTITUTE(N37,CHAR(160)," "))),SUMPRODUCT(--ISNUMBER(MATCH(MID(TRIM(SUBSTITUTE(N37,CHAR(160)," ")),ROW(INDIRECT("1:"&amp;LEN(TRIM(SUBSTITUTE(N37,CHAR(160)," "))))),1),{"A","B","C","D","E","F","G","H","I","J","K","L","M","N","O","P","Q","R","S","T","U","V","W","X","Y","Z","Ñ","0","1","2","3","4","5","6","7","8","9"," "},0)))=LEN(TRIM(SUBSTITUTE(N37,CHAR(160)," "))))),0,1)</f>
        <v>0</v>
      </c>
      <c r="DG37" s="629" cm="1">
        <f t="array" aca="1" ref="DG37" ca="1">IF(OR(AH37=" ",AND(EXACT(UPPER(TRIM(SUBSTITUTE(AH37,CHAR(160)," "))),TRIM(SUBSTITUTE(AH37,CHAR(160)," "))),SUMPRODUCT(--ISNUMBER(MATCH(MID(TRIM(SUBSTITUTE(AH37,CHAR(160)," ")),ROW(INDIRECT("1:"&amp;LEN(TRIM(SUBSTITUTE(AH37,CHAR(160)," "))))),1),{"A","B","C","D","E","F","G","H","I","J","K","L","M","N","O","P","Q","R","S","T","U","V","W","X","Y","Z","Ñ","0","1","2","3","4","5","6","7","8","9"," "},0)))=LEN(TRIM(SUBSTITUTE(AH37,CHAR(160)," "))))),0,1)</f>
        <v>0</v>
      </c>
      <c r="DH37" s="629" cm="1">
        <f t="array" aca="1" ref="DH37" ca="1">IF(OR(BB37=" ",AND(EXACT(UPPER(TRIM(SUBSTITUTE(BB37,CHAR(160)," "))),TRIM(SUBSTITUTE(BB37,CHAR(160)," "))),SUMPRODUCT(--ISNUMBER(MATCH(MID(TRIM(SUBSTITUTE(BB37,CHAR(160)," ")),ROW(INDIRECT("1:"&amp;LEN(TRIM(SUBSTITUTE(BB37,CHAR(160)," "))))),1),{"A","B","C","D","E","F","G","H","I","J","K","L","M","N","O","P","Q","R","S","T","U","V","W","X","Y","Z","Ñ","0","1","2","3","4","5","6","7","8","9"," "},0)))=LEN(TRIM(SUBSTITUTE(BB37,CHAR(160)," "))))),0,1)</f>
        <v>0</v>
      </c>
      <c r="DI37" s="629" cm="1">
        <f t="array" aca="1" ref="DI37" ca="1">IF(OR(BV37=" ",AND(EXACT(UPPER(TRIM(SUBSTITUTE(BV37,CHAR(160)," "))),TRIM(SUBSTITUTE(BV37,CHAR(160)," "))),SUMPRODUCT(--ISNUMBER(MATCH(MID(TRIM(SUBSTITUTE(BV37,CHAR(160)," ")),ROW(INDIRECT("1:"&amp;LEN(TRIM(SUBSTITUTE(BV37,CHAR(160)," "))))),1),{"A","B","C","D","E","F","G","H","I","J","K","L","M","N","O","P","Q","R","S","T","U","V","W","X","Y","Z","Ñ","0","1","2","3","4","5","6","7","8","9"," "},0)))=LEN(TRIM(SUBSTITUTE(BV37,CHAR(160)," "))))),0,1)</f>
        <v>0</v>
      </c>
    </row>
    <row r="38" spans="1:113" ht="15" customHeight="1">
      <c r="A38" s="22"/>
      <c r="B38" s="12"/>
      <c r="C38" s="35" t="s">
        <v>5044</v>
      </c>
      <c r="D38" s="969" t="str">
        <f>IF(CNGE_2026_M1_Secc1_Sub6!$D73="","",CNGE_2026_M1_Secc1_Sub6!$D73)</f>
        <v/>
      </c>
      <c r="E38" s="970"/>
      <c r="F38" s="970"/>
      <c r="G38" s="970"/>
      <c r="H38" s="970"/>
      <c r="I38" s="1034"/>
      <c r="J38" s="1032"/>
      <c r="K38" s="704"/>
      <c r="L38" s="704"/>
      <c r="M38" s="1033"/>
      <c r="N38" s="1032"/>
      <c r="O38" s="704"/>
      <c r="P38" s="704"/>
      <c r="Q38" s="1033"/>
      <c r="R38" s="1032"/>
      <c r="S38" s="704"/>
      <c r="T38" s="704"/>
      <c r="U38" s="1033"/>
      <c r="V38" s="1032"/>
      <c r="W38" s="704"/>
      <c r="X38" s="704"/>
      <c r="Y38" s="1033"/>
      <c r="Z38" s="1029"/>
      <c r="AA38" s="1030"/>
      <c r="AB38" s="1030"/>
      <c r="AC38" s="1031"/>
      <c r="AD38" s="1032"/>
      <c r="AE38" s="704"/>
      <c r="AF38" s="704"/>
      <c r="AG38" s="1033"/>
      <c r="AH38" s="1032"/>
      <c r="AI38" s="704"/>
      <c r="AJ38" s="704"/>
      <c r="AK38" s="1033"/>
      <c r="AL38" s="1032"/>
      <c r="AM38" s="704"/>
      <c r="AN38" s="704"/>
      <c r="AO38" s="1033"/>
      <c r="AP38" s="1032"/>
      <c r="AQ38" s="704"/>
      <c r="AR38" s="704"/>
      <c r="AS38" s="1033"/>
      <c r="AT38" s="1029"/>
      <c r="AU38" s="1030"/>
      <c r="AV38" s="1030"/>
      <c r="AW38" s="1031"/>
      <c r="AX38" s="1032"/>
      <c r="AY38" s="704"/>
      <c r="AZ38" s="704"/>
      <c r="BA38" s="1033"/>
      <c r="BB38" s="1032"/>
      <c r="BC38" s="704"/>
      <c r="BD38" s="704"/>
      <c r="BE38" s="1033"/>
      <c r="BF38" s="1032"/>
      <c r="BG38" s="704"/>
      <c r="BH38" s="704"/>
      <c r="BI38" s="1033"/>
      <c r="BJ38" s="1032"/>
      <c r="BK38" s="704"/>
      <c r="BL38" s="704"/>
      <c r="BM38" s="1033"/>
      <c r="BN38" s="1029"/>
      <c r="BO38" s="1030"/>
      <c r="BP38" s="1030"/>
      <c r="BQ38" s="1031"/>
      <c r="BR38" s="1032"/>
      <c r="BS38" s="704"/>
      <c r="BT38" s="704"/>
      <c r="BU38" s="1033"/>
      <c r="BV38" s="1032"/>
      <c r="BW38" s="704"/>
      <c r="BX38" s="704"/>
      <c r="BY38" s="1033"/>
      <c r="BZ38" s="1032"/>
      <c r="CA38" s="704"/>
      <c r="CB38" s="704"/>
      <c r="CC38" s="1033"/>
      <c r="CD38" s="1032"/>
      <c r="CE38" s="704"/>
      <c r="CF38" s="704"/>
      <c r="CG38" s="1033"/>
      <c r="CH38" s="1029"/>
      <c r="CI38" s="1030"/>
      <c r="CJ38" s="1030"/>
      <c r="CK38" s="1031"/>
      <c r="CN38" s="435">
        <f t="shared" si="0"/>
        <v>0</v>
      </c>
      <c r="CO38" s="435">
        <f t="shared" si="1"/>
        <v>0</v>
      </c>
      <c r="CP38" s="435">
        <f t="shared" si="2"/>
        <v>0</v>
      </c>
      <c r="CQ38" s="435">
        <f t="shared" si="3"/>
        <v>0</v>
      </c>
      <c r="CR38" s="290">
        <f t="shared" si="6"/>
        <v>0</v>
      </c>
      <c r="CS38" s="670">
        <f t="shared" si="7"/>
        <v>0</v>
      </c>
      <c r="CT38" s="671">
        <f t="shared" si="8"/>
        <v>0</v>
      </c>
      <c r="CU38" s="672">
        <f t="shared" si="9"/>
        <v>0</v>
      </c>
      <c r="CV38" s="290">
        <f t="shared" si="10"/>
        <v>0</v>
      </c>
      <c r="CW38" s="293">
        <f t="shared" si="4"/>
        <v>0</v>
      </c>
      <c r="CX38" s="283" t="str">
        <f>IF(CW38=0,"",
IF(SUM($CW$26:CW38)=1,CY38,
IF($CW$176&gt;SUM($CW$26:CW38),_xlfn.CONCAT(", ",CY38),
IF($CW$176=SUM($CW$26:CW38),_xlfn.CONCAT(" y ",CY38)))))</f>
        <v/>
      </c>
      <c r="CY38" s="120" t="s">
        <v>5149</v>
      </c>
      <c r="CZ38" s="370">
        <f>IF(CNGE_2026_M1_Secc1_Sub6!Y73=COUNTA(J38:M38,AD38:AG38,AX38:BA38,BR38:BU38),0,1)</f>
        <v>0</v>
      </c>
      <c r="DA38" s="282">
        <f t="shared" si="5"/>
        <v>0</v>
      </c>
      <c r="DB38" s="283" t="str">
        <f>IF(DA38=0,"",
IF(SUM($DA$26:DA38)=1,DC38,
IF($DA$176&gt;SUM($DA$26:DA38),_xlfn.CONCAT(", ",DC38),
IF($DA$176=SUM($DA$26:DA38),_xlfn.CONCAT(" y ",DC38)))))</f>
        <v/>
      </c>
      <c r="DC38" s="120" t="s">
        <v>5149</v>
      </c>
      <c r="DF38" s="629" cm="1">
        <f t="array" aca="1" ref="DF38" ca="1">IF(OR(N38=" ",AND(EXACT(UPPER(TRIM(SUBSTITUTE(N38,CHAR(160)," "))),TRIM(SUBSTITUTE(N38,CHAR(160)," "))),SUMPRODUCT(--ISNUMBER(MATCH(MID(TRIM(SUBSTITUTE(N38,CHAR(160)," ")),ROW(INDIRECT("1:"&amp;LEN(TRIM(SUBSTITUTE(N38,CHAR(160)," "))))),1),{"A","B","C","D","E","F","G","H","I","J","K","L","M","N","O","P","Q","R","S","T","U","V","W","X","Y","Z","Ñ","0","1","2","3","4","5","6","7","8","9"," "},0)))=LEN(TRIM(SUBSTITUTE(N38,CHAR(160)," "))))),0,1)</f>
        <v>0</v>
      </c>
      <c r="DG38" s="629" cm="1">
        <f t="array" aca="1" ref="DG38" ca="1">IF(OR(AH38=" ",AND(EXACT(UPPER(TRIM(SUBSTITUTE(AH38,CHAR(160)," "))),TRIM(SUBSTITUTE(AH38,CHAR(160)," "))),SUMPRODUCT(--ISNUMBER(MATCH(MID(TRIM(SUBSTITUTE(AH38,CHAR(160)," ")),ROW(INDIRECT("1:"&amp;LEN(TRIM(SUBSTITUTE(AH38,CHAR(160)," "))))),1),{"A","B","C","D","E","F","G","H","I","J","K","L","M","N","O","P","Q","R","S","T","U","V","W","X","Y","Z","Ñ","0","1","2","3","4","5","6","7","8","9"," "},0)))=LEN(TRIM(SUBSTITUTE(AH38,CHAR(160)," "))))),0,1)</f>
        <v>0</v>
      </c>
      <c r="DH38" s="629" cm="1">
        <f t="array" aca="1" ref="DH38" ca="1">IF(OR(BB38=" ",AND(EXACT(UPPER(TRIM(SUBSTITUTE(BB38,CHAR(160)," "))),TRIM(SUBSTITUTE(BB38,CHAR(160)," "))),SUMPRODUCT(--ISNUMBER(MATCH(MID(TRIM(SUBSTITUTE(BB38,CHAR(160)," ")),ROW(INDIRECT("1:"&amp;LEN(TRIM(SUBSTITUTE(BB38,CHAR(160)," "))))),1),{"A","B","C","D","E","F","G","H","I","J","K","L","M","N","O","P","Q","R","S","T","U","V","W","X","Y","Z","Ñ","0","1","2","3","4","5","6","7","8","9"," "},0)))=LEN(TRIM(SUBSTITUTE(BB38,CHAR(160)," "))))),0,1)</f>
        <v>0</v>
      </c>
      <c r="DI38" s="629" cm="1">
        <f t="array" aca="1" ref="DI38" ca="1">IF(OR(BV38=" ",AND(EXACT(UPPER(TRIM(SUBSTITUTE(BV38,CHAR(160)," "))),TRIM(SUBSTITUTE(BV38,CHAR(160)," "))),SUMPRODUCT(--ISNUMBER(MATCH(MID(TRIM(SUBSTITUTE(BV38,CHAR(160)," ")),ROW(INDIRECT("1:"&amp;LEN(TRIM(SUBSTITUTE(BV38,CHAR(160)," "))))),1),{"A","B","C","D","E","F","G","H","I","J","K","L","M","N","O","P","Q","R","S","T","U","V","W","X","Y","Z","Ñ","0","1","2","3","4","5","6","7","8","9"," "},0)))=LEN(TRIM(SUBSTITUTE(BV38,CHAR(160)," "))))),0,1)</f>
        <v>0</v>
      </c>
    </row>
    <row r="39" spans="1:113" ht="15" customHeight="1">
      <c r="A39" s="22"/>
      <c r="B39" s="12"/>
      <c r="C39" s="35" t="s">
        <v>5045</v>
      </c>
      <c r="D39" s="969" t="str">
        <f>IF(CNGE_2026_M1_Secc1_Sub6!$D74="","",CNGE_2026_M1_Secc1_Sub6!$D74)</f>
        <v/>
      </c>
      <c r="E39" s="970"/>
      <c r="F39" s="970"/>
      <c r="G39" s="970"/>
      <c r="H39" s="970"/>
      <c r="I39" s="1034"/>
      <c r="J39" s="1032"/>
      <c r="K39" s="704"/>
      <c r="L39" s="704"/>
      <c r="M39" s="1033"/>
      <c r="N39" s="1032"/>
      <c r="O39" s="704"/>
      <c r="P39" s="704"/>
      <c r="Q39" s="1033"/>
      <c r="R39" s="1032"/>
      <c r="S39" s="704"/>
      <c r="T39" s="704"/>
      <c r="U39" s="1033"/>
      <c r="V39" s="1032"/>
      <c r="W39" s="704"/>
      <c r="X39" s="704"/>
      <c r="Y39" s="1033"/>
      <c r="Z39" s="1029"/>
      <c r="AA39" s="1030"/>
      <c r="AB39" s="1030"/>
      <c r="AC39" s="1031"/>
      <c r="AD39" s="1032"/>
      <c r="AE39" s="704"/>
      <c r="AF39" s="704"/>
      <c r="AG39" s="1033"/>
      <c r="AH39" s="1032"/>
      <c r="AI39" s="704"/>
      <c r="AJ39" s="704"/>
      <c r="AK39" s="1033"/>
      <c r="AL39" s="1032"/>
      <c r="AM39" s="704"/>
      <c r="AN39" s="704"/>
      <c r="AO39" s="1033"/>
      <c r="AP39" s="1032"/>
      <c r="AQ39" s="704"/>
      <c r="AR39" s="704"/>
      <c r="AS39" s="1033"/>
      <c r="AT39" s="1029"/>
      <c r="AU39" s="1030"/>
      <c r="AV39" s="1030"/>
      <c r="AW39" s="1031"/>
      <c r="AX39" s="1032"/>
      <c r="AY39" s="704"/>
      <c r="AZ39" s="704"/>
      <c r="BA39" s="1033"/>
      <c r="BB39" s="1032"/>
      <c r="BC39" s="704"/>
      <c r="BD39" s="704"/>
      <c r="BE39" s="1033"/>
      <c r="BF39" s="1032"/>
      <c r="BG39" s="704"/>
      <c r="BH39" s="704"/>
      <c r="BI39" s="1033"/>
      <c r="BJ39" s="1032"/>
      <c r="BK39" s="704"/>
      <c r="BL39" s="704"/>
      <c r="BM39" s="1033"/>
      <c r="BN39" s="1029"/>
      <c r="BO39" s="1030"/>
      <c r="BP39" s="1030"/>
      <c r="BQ39" s="1031"/>
      <c r="BR39" s="1032"/>
      <c r="BS39" s="704"/>
      <c r="BT39" s="704"/>
      <c r="BU39" s="1033"/>
      <c r="BV39" s="1032"/>
      <c r="BW39" s="704"/>
      <c r="BX39" s="704"/>
      <c r="BY39" s="1033"/>
      <c r="BZ39" s="1032"/>
      <c r="CA39" s="704"/>
      <c r="CB39" s="704"/>
      <c r="CC39" s="1033"/>
      <c r="CD39" s="1032"/>
      <c r="CE39" s="704"/>
      <c r="CF39" s="704"/>
      <c r="CG39" s="1033"/>
      <c r="CH39" s="1029"/>
      <c r="CI39" s="1030"/>
      <c r="CJ39" s="1030"/>
      <c r="CK39" s="1031"/>
      <c r="CN39" s="435">
        <f t="shared" si="0"/>
        <v>0</v>
      </c>
      <c r="CO39" s="435">
        <f t="shared" si="1"/>
        <v>0</v>
      </c>
      <c r="CP39" s="435">
        <f t="shared" si="2"/>
        <v>0</v>
      </c>
      <c r="CQ39" s="435">
        <f t="shared" si="3"/>
        <v>0</v>
      </c>
      <c r="CR39" s="290">
        <f t="shared" si="6"/>
        <v>0</v>
      </c>
      <c r="CS39" s="670">
        <f t="shared" si="7"/>
        <v>0</v>
      </c>
      <c r="CT39" s="671">
        <f t="shared" si="8"/>
        <v>0</v>
      </c>
      <c r="CU39" s="672">
        <f t="shared" si="9"/>
        <v>0</v>
      </c>
      <c r="CV39" s="290">
        <f t="shared" si="10"/>
        <v>0</v>
      </c>
      <c r="CW39" s="293">
        <f t="shared" si="4"/>
        <v>0</v>
      </c>
      <c r="CX39" s="283" t="str">
        <f>IF(CW39=0,"",
IF(SUM($CW$26:CW39)=1,CY39,
IF($CW$176&gt;SUM($CW$26:CW39),_xlfn.CONCAT(", ",CY39),
IF($CW$176=SUM($CW$26:CW39),_xlfn.CONCAT(" y ",CY39)))))</f>
        <v/>
      </c>
      <c r="CY39" s="120" t="s">
        <v>5151</v>
      </c>
      <c r="CZ39" s="370">
        <f>IF(CNGE_2026_M1_Secc1_Sub6!Y74=COUNTA(J39:M39,AD39:AG39,AX39:BA39,BR39:BU39),0,1)</f>
        <v>0</v>
      </c>
      <c r="DA39" s="282">
        <f t="shared" si="5"/>
        <v>0</v>
      </c>
      <c r="DB39" s="283" t="str">
        <f>IF(DA39=0,"",
IF(SUM($DA$26:DA39)=1,DC39,
IF($DA$176&gt;SUM($DA$26:DA39),_xlfn.CONCAT(", ",DC39),
IF($DA$176=SUM($DA$26:DA39),_xlfn.CONCAT(" y ",DC39)))))</f>
        <v/>
      </c>
      <c r="DC39" s="120" t="s">
        <v>5151</v>
      </c>
      <c r="DF39" s="629" cm="1">
        <f t="array" aca="1" ref="DF39" ca="1">IF(OR(N39=" ",AND(EXACT(UPPER(TRIM(SUBSTITUTE(N39,CHAR(160)," "))),TRIM(SUBSTITUTE(N39,CHAR(160)," "))),SUMPRODUCT(--ISNUMBER(MATCH(MID(TRIM(SUBSTITUTE(N39,CHAR(160)," ")),ROW(INDIRECT("1:"&amp;LEN(TRIM(SUBSTITUTE(N39,CHAR(160)," "))))),1),{"A","B","C","D","E","F","G","H","I","J","K","L","M","N","O","P","Q","R","S","T","U","V","W","X","Y","Z","Ñ","0","1","2","3","4","5","6","7","8","9"," "},0)))=LEN(TRIM(SUBSTITUTE(N39,CHAR(160)," "))))),0,1)</f>
        <v>0</v>
      </c>
      <c r="DG39" s="629" cm="1">
        <f t="array" aca="1" ref="DG39" ca="1">IF(OR(AH39=" ",AND(EXACT(UPPER(TRIM(SUBSTITUTE(AH39,CHAR(160)," "))),TRIM(SUBSTITUTE(AH39,CHAR(160)," "))),SUMPRODUCT(--ISNUMBER(MATCH(MID(TRIM(SUBSTITUTE(AH39,CHAR(160)," ")),ROW(INDIRECT("1:"&amp;LEN(TRIM(SUBSTITUTE(AH39,CHAR(160)," "))))),1),{"A","B","C","D","E","F","G","H","I","J","K","L","M","N","O","P","Q","R","S","T","U","V","W","X","Y","Z","Ñ","0","1","2","3","4","5","6","7","8","9"," "},0)))=LEN(TRIM(SUBSTITUTE(AH39,CHAR(160)," "))))),0,1)</f>
        <v>0</v>
      </c>
      <c r="DH39" s="629" cm="1">
        <f t="array" aca="1" ref="DH39" ca="1">IF(OR(BB39=" ",AND(EXACT(UPPER(TRIM(SUBSTITUTE(BB39,CHAR(160)," "))),TRIM(SUBSTITUTE(BB39,CHAR(160)," "))),SUMPRODUCT(--ISNUMBER(MATCH(MID(TRIM(SUBSTITUTE(BB39,CHAR(160)," ")),ROW(INDIRECT("1:"&amp;LEN(TRIM(SUBSTITUTE(BB39,CHAR(160)," "))))),1),{"A","B","C","D","E","F","G","H","I","J","K","L","M","N","O","P","Q","R","S","T","U","V","W","X","Y","Z","Ñ","0","1","2","3","4","5","6","7","8","9"," "},0)))=LEN(TRIM(SUBSTITUTE(BB39,CHAR(160)," "))))),0,1)</f>
        <v>0</v>
      </c>
      <c r="DI39" s="629" cm="1">
        <f t="array" aca="1" ref="DI39" ca="1">IF(OR(BV39=" ",AND(EXACT(UPPER(TRIM(SUBSTITUTE(BV39,CHAR(160)," "))),TRIM(SUBSTITUTE(BV39,CHAR(160)," "))),SUMPRODUCT(--ISNUMBER(MATCH(MID(TRIM(SUBSTITUTE(BV39,CHAR(160)," ")),ROW(INDIRECT("1:"&amp;LEN(TRIM(SUBSTITUTE(BV39,CHAR(160)," "))))),1),{"A","B","C","D","E","F","G","H","I","J","K","L","M","N","O","P","Q","R","S","T","U","V","W","X","Y","Z","Ñ","0","1","2","3","4","5","6","7","8","9"," "},0)))=LEN(TRIM(SUBSTITUTE(BV39,CHAR(160)," "))))),0,1)</f>
        <v>0</v>
      </c>
    </row>
    <row r="40" spans="1:113" ht="15" customHeight="1">
      <c r="A40" s="22"/>
      <c r="B40" s="12"/>
      <c r="C40" s="35" t="s">
        <v>5046</v>
      </c>
      <c r="D40" s="969" t="str">
        <f>IF(CNGE_2026_M1_Secc1_Sub6!$D75="","",CNGE_2026_M1_Secc1_Sub6!$D75)</f>
        <v/>
      </c>
      <c r="E40" s="970"/>
      <c r="F40" s="970"/>
      <c r="G40" s="970"/>
      <c r="H40" s="970"/>
      <c r="I40" s="1034"/>
      <c r="J40" s="1032"/>
      <c r="K40" s="704"/>
      <c r="L40" s="704"/>
      <c r="M40" s="1033"/>
      <c r="N40" s="1032"/>
      <c r="O40" s="704"/>
      <c r="P40" s="704"/>
      <c r="Q40" s="1033"/>
      <c r="R40" s="1032"/>
      <c r="S40" s="704"/>
      <c r="T40" s="704"/>
      <c r="U40" s="1033"/>
      <c r="V40" s="1032"/>
      <c r="W40" s="704"/>
      <c r="X40" s="704"/>
      <c r="Y40" s="1033"/>
      <c r="Z40" s="1029"/>
      <c r="AA40" s="1030"/>
      <c r="AB40" s="1030"/>
      <c r="AC40" s="1031"/>
      <c r="AD40" s="1032"/>
      <c r="AE40" s="704"/>
      <c r="AF40" s="704"/>
      <c r="AG40" s="1033"/>
      <c r="AH40" s="1032"/>
      <c r="AI40" s="704"/>
      <c r="AJ40" s="704"/>
      <c r="AK40" s="1033"/>
      <c r="AL40" s="1032"/>
      <c r="AM40" s="704"/>
      <c r="AN40" s="704"/>
      <c r="AO40" s="1033"/>
      <c r="AP40" s="1032"/>
      <c r="AQ40" s="704"/>
      <c r="AR40" s="704"/>
      <c r="AS40" s="1033"/>
      <c r="AT40" s="1029"/>
      <c r="AU40" s="1030"/>
      <c r="AV40" s="1030"/>
      <c r="AW40" s="1031"/>
      <c r="AX40" s="1032"/>
      <c r="AY40" s="704"/>
      <c r="AZ40" s="704"/>
      <c r="BA40" s="1033"/>
      <c r="BB40" s="1032"/>
      <c r="BC40" s="704"/>
      <c r="BD40" s="704"/>
      <c r="BE40" s="1033"/>
      <c r="BF40" s="1032"/>
      <c r="BG40" s="704"/>
      <c r="BH40" s="704"/>
      <c r="BI40" s="1033"/>
      <c r="BJ40" s="1032"/>
      <c r="BK40" s="704"/>
      <c r="BL40" s="704"/>
      <c r="BM40" s="1033"/>
      <c r="BN40" s="1029"/>
      <c r="BO40" s="1030"/>
      <c r="BP40" s="1030"/>
      <c r="BQ40" s="1031"/>
      <c r="BR40" s="1032"/>
      <c r="BS40" s="704"/>
      <c r="BT40" s="704"/>
      <c r="BU40" s="1033"/>
      <c r="BV40" s="1032"/>
      <c r="BW40" s="704"/>
      <c r="BX40" s="704"/>
      <c r="BY40" s="1033"/>
      <c r="BZ40" s="1032"/>
      <c r="CA40" s="704"/>
      <c r="CB40" s="704"/>
      <c r="CC40" s="1033"/>
      <c r="CD40" s="1032"/>
      <c r="CE40" s="704"/>
      <c r="CF40" s="704"/>
      <c r="CG40" s="1033"/>
      <c r="CH40" s="1029"/>
      <c r="CI40" s="1030"/>
      <c r="CJ40" s="1030"/>
      <c r="CK40" s="1031"/>
      <c r="CN40" s="435">
        <f t="shared" si="0"/>
        <v>0</v>
      </c>
      <c r="CO40" s="435">
        <f t="shared" si="1"/>
        <v>0</v>
      </c>
      <c r="CP40" s="435">
        <f t="shared" si="2"/>
        <v>0</v>
      </c>
      <c r="CQ40" s="435">
        <f t="shared" si="3"/>
        <v>0</v>
      </c>
      <c r="CR40" s="290">
        <f t="shared" si="6"/>
        <v>0</v>
      </c>
      <c r="CS40" s="670">
        <f t="shared" si="7"/>
        <v>0</v>
      </c>
      <c r="CT40" s="671">
        <f t="shared" si="8"/>
        <v>0</v>
      </c>
      <c r="CU40" s="672">
        <f t="shared" si="9"/>
        <v>0</v>
      </c>
      <c r="CV40" s="290">
        <f t="shared" si="10"/>
        <v>0</v>
      </c>
      <c r="CW40" s="293">
        <f t="shared" si="4"/>
        <v>0</v>
      </c>
      <c r="CX40" s="283" t="str">
        <f>IF(CW40=0,"",
IF(SUM($CW$26:CW40)=1,CY40,
IF($CW$176&gt;SUM($CW$26:CW40),_xlfn.CONCAT(", ",CY40),
IF($CW$176=SUM($CW$26:CW40),_xlfn.CONCAT(" y ",CY40)))))</f>
        <v/>
      </c>
      <c r="CY40" s="120" t="s">
        <v>5153</v>
      </c>
      <c r="CZ40" s="370">
        <f>IF(CNGE_2026_M1_Secc1_Sub6!Y75=COUNTA(J40:M40,AD40:AG40,AX40:BA40,BR40:BU40),0,1)</f>
        <v>0</v>
      </c>
      <c r="DA40" s="282">
        <f t="shared" si="5"/>
        <v>0</v>
      </c>
      <c r="DB40" s="283" t="str">
        <f>IF(DA40=0,"",
IF(SUM($DA$26:DA40)=1,DC40,
IF($DA$176&gt;SUM($DA$26:DA40),_xlfn.CONCAT(", ",DC40),
IF($DA$176=SUM($DA$26:DA40),_xlfn.CONCAT(" y ",DC40)))))</f>
        <v/>
      </c>
      <c r="DC40" s="120" t="s">
        <v>5153</v>
      </c>
      <c r="DF40" s="629" cm="1">
        <f t="array" aca="1" ref="DF40" ca="1">IF(OR(N40=" ",AND(EXACT(UPPER(TRIM(SUBSTITUTE(N40,CHAR(160)," "))),TRIM(SUBSTITUTE(N40,CHAR(160)," "))),SUMPRODUCT(--ISNUMBER(MATCH(MID(TRIM(SUBSTITUTE(N40,CHAR(160)," ")),ROW(INDIRECT("1:"&amp;LEN(TRIM(SUBSTITUTE(N40,CHAR(160)," "))))),1),{"A","B","C","D","E","F","G","H","I","J","K","L","M","N","O","P","Q","R","S","T","U","V","W","X","Y","Z","Ñ","0","1","2","3","4","5","6","7","8","9"," "},0)))=LEN(TRIM(SUBSTITUTE(N40,CHAR(160)," "))))),0,1)</f>
        <v>0</v>
      </c>
      <c r="DG40" s="629" cm="1">
        <f t="array" aca="1" ref="DG40" ca="1">IF(OR(AH40=" ",AND(EXACT(UPPER(TRIM(SUBSTITUTE(AH40,CHAR(160)," "))),TRIM(SUBSTITUTE(AH40,CHAR(160)," "))),SUMPRODUCT(--ISNUMBER(MATCH(MID(TRIM(SUBSTITUTE(AH40,CHAR(160)," ")),ROW(INDIRECT("1:"&amp;LEN(TRIM(SUBSTITUTE(AH40,CHAR(160)," "))))),1),{"A","B","C","D","E","F","G","H","I","J","K","L","M","N","O","P","Q","R","S","T","U","V","W","X","Y","Z","Ñ","0","1","2","3","4","5","6","7","8","9"," "},0)))=LEN(TRIM(SUBSTITUTE(AH40,CHAR(160)," "))))),0,1)</f>
        <v>0</v>
      </c>
      <c r="DH40" s="629" cm="1">
        <f t="array" aca="1" ref="DH40" ca="1">IF(OR(BB40=" ",AND(EXACT(UPPER(TRIM(SUBSTITUTE(BB40,CHAR(160)," "))),TRIM(SUBSTITUTE(BB40,CHAR(160)," "))),SUMPRODUCT(--ISNUMBER(MATCH(MID(TRIM(SUBSTITUTE(BB40,CHAR(160)," ")),ROW(INDIRECT("1:"&amp;LEN(TRIM(SUBSTITUTE(BB40,CHAR(160)," "))))),1),{"A","B","C","D","E","F","G","H","I","J","K","L","M","N","O","P","Q","R","S","T","U","V","W","X","Y","Z","Ñ","0","1","2","3","4","5","6","7","8","9"," "},0)))=LEN(TRIM(SUBSTITUTE(BB40,CHAR(160)," "))))),0,1)</f>
        <v>0</v>
      </c>
      <c r="DI40" s="629" cm="1">
        <f t="array" aca="1" ref="DI40" ca="1">IF(OR(BV40=" ",AND(EXACT(UPPER(TRIM(SUBSTITUTE(BV40,CHAR(160)," "))),TRIM(SUBSTITUTE(BV40,CHAR(160)," "))),SUMPRODUCT(--ISNUMBER(MATCH(MID(TRIM(SUBSTITUTE(BV40,CHAR(160)," ")),ROW(INDIRECT("1:"&amp;LEN(TRIM(SUBSTITUTE(BV40,CHAR(160)," "))))),1),{"A","B","C","D","E","F","G","H","I","J","K","L","M","N","O","P","Q","R","S","T","U","V","W","X","Y","Z","Ñ","0","1","2","3","4","5","6","7","8","9"," "},0)))=LEN(TRIM(SUBSTITUTE(BV40,CHAR(160)," "))))),0,1)</f>
        <v>0</v>
      </c>
    </row>
    <row r="41" spans="1:113" ht="15" customHeight="1">
      <c r="A41" s="128"/>
      <c r="B41"/>
      <c r="C41" s="35" t="s">
        <v>5047</v>
      </c>
      <c r="D41" s="969" t="str">
        <f>IF(CNGE_2026_M1_Secc1_Sub6!$D76="","",CNGE_2026_M1_Secc1_Sub6!$D76)</f>
        <v/>
      </c>
      <c r="E41" s="970"/>
      <c r="F41" s="970"/>
      <c r="G41" s="970"/>
      <c r="H41" s="970"/>
      <c r="I41" s="1034"/>
      <c r="J41" s="1032"/>
      <c r="K41" s="704"/>
      <c r="L41" s="704"/>
      <c r="M41" s="1033"/>
      <c r="N41" s="1032"/>
      <c r="O41" s="704"/>
      <c r="P41" s="704"/>
      <c r="Q41" s="1033"/>
      <c r="R41" s="1032"/>
      <c r="S41" s="704"/>
      <c r="T41" s="704"/>
      <c r="U41" s="1033"/>
      <c r="V41" s="1032"/>
      <c r="W41" s="704"/>
      <c r="X41" s="704"/>
      <c r="Y41" s="1033"/>
      <c r="Z41" s="1029"/>
      <c r="AA41" s="1030"/>
      <c r="AB41" s="1030"/>
      <c r="AC41" s="1031"/>
      <c r="AD41" s="1032"/>
      <c r="AE41" s="704"/>
      <c r="AF41" s="704"/>
      <c r="AG41" s="1033"/>
      <c r="AH41" s="1032"/>
      <c r="AI41" s="704"/>
      <c r="AJ41" s="704"/>
      <c r="AK41" s="1033"/>
      <c r="AL41" s="1032"/>
      <c r="AM41" s="704"/>
      <c r="AN41" s="704"/>
      <c r="AO41" s="1033"/>
      <c r="AP41" s="1032"/>
      <c r="AQ41" s="704"/>
      <c r="AR41" s="704"/>
      <c r="AS41" s="1033"/>
      <c r="AT41" s="1029"/>
      <c r="AU41" s="1030"/>
      <c r="AV41" s="1030"/>
      <c r="AW41" s="1031"/>
      <c r="AX41" s="1032"/>
      <c r="AY41" s="704"/>
      <c r="AZ41" s="704"/>
      <c r="BA41" s="1033"/>
      <c r="BB41" s="1032"/>
      <c r="BC41" s="704"/>
      <c r="BD41" s="704"/>
      <c r="BE41" s="1033"/>
      <c r="BF41" s="1032"/>
      <c r="BG41" s="704"/>
      <c r="BH41" s="704"/>
      <c r="BI41" s="1033"/>
      <c r="BJ41" s="1032"/>
      <c r="BK41" s="704"/>
      <c r="BL41" s="704"/>
      <c r="BM41" s="1033"/>
      <c r="BN41" s="1029"/>
      <c r="BO41" s="1030"/>
      <c r="BP41" s="1030"/>
      <c r="BQ41" s="1031"/>
      <c r="BR41" s="1032"/>
      <c r="BS41" s="704"/>
      <c r="BT41" s="704"/>
      <c r="BU41" s="1033"/>
      <c r="BV41" s="1032"/>
      <c r="BW41" s="704"/>
      <c r="BX41" s="704"/>
      <c r="BY41" s="1033"/>
      <c r="BZ41" s="1032"/>
      <c r="CA41" s="704"/>
      <c r="CB41" s="704"/>
      <c r="CC41" s="1033"/>
      <c r="CD41" s="1032"/>
      <c r="CE41" s="704"/>
      <c r="CF41" s="704"/>
      <c r="CG41" s="1033"/>
      <c r="CH41" s="1029"/>
      <c r="CI41" s="1030"/>
      <c r="CJ41" s="1030"/>
      <c r="CK41" s="1031"/>
      <c r="CN41" s="435">
        <f t="shared" si="0"/>
        <v>0</v>
      </c>
      <c r="CO41" s="435">
        <f t="shared" si="1"/>
        <v>0</v>
      </c>
      <c r="CP41" s="435">
        <f t="shared" si="2"/>
        <v>0</v>
      </c>
      <c r="CQ41" s="435">
        <f t="shared" si="3"/>
        <v>0</v>
      </c>
      <c r="CR41" s="290">
        <f t="shared" si="6"/>
        <v>0</v>
      </c>
      <c r="CS41" s="670">
        <f t="shared" si="7"/>
        <v>0</v>
      </c>
      <c r="CT41" s="671">
        <f t="shared" si="8"/>
        <v>0</v>
      </c>
      <c r="CU41" s="672">
        <f t="shared" si="9"/>
        <v>0</v>
      </c>
      <c r="CV41" s="290">
        <f t="shared" si="10"/>
        <v>0</v>
      </c>
      <c r="CW41" s="293">
        <f t="shared" si="4"/>
        <v>0</v>
      </c>
      <c r="CX41" s="283" t="str">
        <f>IF(CW41=0,"",
IF(SUM($CW$26:CW41)=1,CY41,
IF($CW$176&gt;SUM($CW$26:CW41),_xlfn.CONCAT(", ",CY41),
IF($CW$176=SUM($CW$26:CW41),_xlfn.CONCAT(" y ",CY41)))))</f>
        <v/>
      </c>
      <c r="CY41" s="120" t="s">
        <v>5155</v>
      </c>
      <c r="CZ41" s="370">
        <f>IF(CNGE_2026_M1_Secc1_Sub6!Y76=COUNTA(J41:M41,AD41:AG41,AX41:BA41,BR41:BU41),0,1)</f>
        <v>0</v>
      </c>
      <c r="DA41" s="282">
        <f t="shared" si="5"/>
        <v>0</v>
      </c>
      <c r="DB41" s="283" t="str">
        <f>IF(DA41=0,"",
IF(SUM($DA$26:DA41)=1,DC41,
IF($DA$176&gt;SUM($DA$26:DA41),_xlfn.CONCAT(", ",DC41),
IF($DA$176=SUM($DA$26:DA41),_xlfn.CONCAT(" y ",DC41)))))</f>
        <v/>
      </c>
      <c r="DC41" s="120" t="s">
        <v>5155</v>
      </c>
      <c r="DF41" s="629" cm="1">
        <f t="array" aca="1" ref="DF41" ca="1">IF(OR(N41=" ",AND(EXACT(UPPER(TRIM(SUBSTITUTE(N41,CHAR(160)," "))),TRIM(SUBSTITUTE(N41,CHAR(160)," "))),SUMPRODUCT(--ISNUMBER(MATCH(MID(TRIM(SUBSTITUTE(N41,CHAR(160)," ")),ROW(INDIRECT("1:"&amp;LEN(TRIM(SUBSTITUTE(N41,CHAR(160)," "))))),1),{"A","B","C","D","E","F","G","H","I","J","K","L","M","N","O","P","Q","R","S","T","U","V","W","X","Y","Z","Ñ","0","1","2","3","4","5","6","7","8","9"," "},0)))=LEN(TRIM(SUBSTITUTE(N41,CHAR(160)," "))))),0,1)</f>
        <v>0</v>
      </c>
      <c r="DG41" s="629" cm="1">
        <f t="array" aca="1" ref="DG41" ca="1">IF(OR(AH41=" ",AND(EXACT(UPPER(TRIM(SUBSTITUTE(AH41,CHAR(160)," "))),TRIM(SUBSTITUTE(AH41,CHAR(160)," "))),SUMPRODUCT(--ISNUMBER(MATCH(MID(TRIM(SUBSTITUTE(AH41,CHAR(160)," ")),ROW(INDIRECT("1:"&amp;LEN(TRIM(SUBSTITUTE(AH41,CHAR(160)," "))))),1),{"A","B","C","D","E","F","G","H","I","J","K","L","M","N","O","P","Q","R","S","T","U","V","W","X","Y","Z","Ñ","0","1","2","3","4","5","6","7","8","9"," "},0)))=LEN(TRIM(SUBSTITUTE(AH41,CHAR(160)," "))))),0,1)</f>
        <v>0</v>
      </c>
      <c r="DH41" s="629" cm="1">
        <f t="array" aca="1" ref="DH41" ca="1">IF(OR(BB41=" ",AND(EXACT(UPPER(TRIM(SUBSTITUTE(BB41,CHAR(160)," "))),TRIM(SUBSTITUTE(BB41,CHAR(160)," "))),SUMPRODUCT(--ISNUMBER(MATCH(MID(TRIM(SUBSTITUTE(BB41,CHAR(160)," ")),ROW(INDIRECT("1:"&amp;LEN(TRIM(SUBSTITUTE(BB41,CHAR(160)," "))))),1),{"A","B","C","D","E","F","G","H","I","J","K","L","M","N","O","P","Q","R","S","T","U","V","W","X","Y","Z","Ñ","0","1","2","3","4","5","6","7","8","9"," "},0)))=LEN(TRIM(SUBSTITUTE(BB41,CHAR(160)," "))))),0,1)</f>
        <v>0</v>
      </c>
      <c r="DI41" s="629" cm="1">
        <f t="array" aca="1" ref="DI41" ca="1">IF(OR(BV41=" ",AND(EXACT(UPPER(TRIM(SUBSTITUTE(BV41,CHAR(160)," "))),TRIM(SUBSTITUTE(BV41,CHAR(160)," "))),SUMPRODUCT(--ISNUMBER(MATCH(MID(TRIM(SUBSTITUTE(BV41,CHAR(160)," ")),ROW(INDIRECT("1:"&amp;LEN(TRIM(SUBSTITUTE(BV41,CHAR(160)," "))))),1),{"A","B","C","D","E","F","G","H","I","J","K","L","M","N","O","P","Q","R","S","T","U","V","W","X","Y","Z","Ñ","0","1","2","3","4","5","6","7","8","9"," "},0)))=LEN(TRIM(SUBSTITUTE(BV41,CHAR(160)," "))))),0,1)</f>
        <v>0</v>
      </c>
    </row>
    <row r="42" spans="1:113" ht="15" customHeight="1">
      <c r="A42" s="128"/>
      <c r="B42"/>
      <c r="C42" s="35" t="s">
        <v>5048</v>
      </c>
      <c r="D42" s="969" t="str">
        <f>IF(CNGE_2026_M1_Secc1_Sub6!$D77="","",CNGE_2026_M1_Secc1_Sub6!$D77)</f>
        <v/>
      </c>
      <c r="E42" s="970"/>
      <c r="F42" s="970"/>
      <c r="G42" s="970"/>
      <c r="H42" s="970"/>
      <c r="I42" s="1034"/>
      <c r="J42" s="1032"/>
      <c r="K42" s="704"/>
      <c r="L42" s="704"/>
      <c r="M42" s="1033"/>
      <c r="N42" s="1032"/>
      <c r="O42" s="704"/>
      <c r="P42" s="704"/>
      <c r="Q42" s="1033"/>
      <c r="R42" s="1032"/>
      <c r="S42" s="704"/>
      <c r="T42" s="704"/>
      <c r="U42" s="1033"/>
      <c r="V42" s="1032"/>
      <c r="W42" s="704"/>
      <c r="X42" s="704"/>
      <c r="Y42" s="1033"/>
      <c r="Z42" s="1029"/>
      <c r="AA42" s="1030"/>
      <c r="AB42" s="1030"/>
      <c r="AC42" s="1031"/>
      <c r="AD42" s="1032"/>
      <c r="AE42" s="704"/>
      <c r="AF42" s="704"/>
      <c r="AG42" s="1033"/>
      <c r="AH42" s="1032"/>
      <c r="AI42" s="704"/>
      <c r="AJ42" s="704"/>
      <c r="AK42" s="1033"/>
      <c r="AL42" s="1032"/>
      <c r="AM42" s="704"/>
      <c r="AN42" s="704"/>
      <c r="AO42" s="1033"/>
      <c r="AP42" s="1032"/>
      <c r="AQ42" s="704"/>
      <c r="AR42" s="704"/>
      <c r="AS42" s="1033"/>
      <c r="AT42" s="1029"/>
      <c r="AU42" s="1030"/>
      <c r="AV42" s="1030"/>
      <c r="AW42" s="1031"/>
      <c r="AX42" s="1032"/>
      <c r="AY42" s="704"/>
      <c r="AZ42" s="704"/>
      <c r="BA42" s="1033"/>
      <c r="BB42" s="1032"/>
      <c r="BC42" s="704"/>
      <c r="BD42" s="704"/>
      <c r="BE42" s="1033"/>
      <c r="BF42" s="1032"/>
      <c r="BG42" s="704"/>
      <c r="BH42" s="704"/>
      <c r="BI42" s="1033"/>
      <c r="BJ42" s="1032"/>
      <c r="BK42" s="704"/>
      <c r="BL42" s="704"/>
      <c r="BM42" s="1033"/>
      <c r="BN42" s="1029"/>
      <c r="BO42" s="1030"/>
      <c r="BP42" s="1030"/>
      <c r="BQ42" s="1031"/>
      <c r="BR42" s="1032"/>
      <c r="BS42" s="704"/>
      <c r="BT42" s="704"/>
      <c r="BU42" s="1033"/>
      <c r="BV42" s="1032"/>
      <c r="BW42" s="704"/>
      <c r="BX42" s="704"/>
      <c r="BY42" s="1033"/>
      <c r="BZ42" s="1032"/>
      <c r="CA42" s="704"/>
      <c r="CB42" s="704"/>
      <c r="CC42" s="1033"/>
      <c r="CD42" s="1032"/>
      <c r="CE42" s="704"/>
      <c r="CF42" s="704"/>
      <c r="CG42" s="1033"/>
      <c r="CH42" s="1029"/>
      <c r="CI42" s="1030"/>
      <c r="CJ42" s="1030"/>
      <c r="CK42" s="1031"/>
      <c r="CN42" s="435">
        <f t="shared" si="0"/>
        <v>0</v>
      </c>
      <c r="CO42" s="435">
        <f t="shared" si="1"/>
        <v>0</v>
      </c>
      <c r="CP42" s="435">
        <f t="shared" si="2"/>
        <v>0</v>
      </c>
      <c r="CQ42" s="435">
        <f t="shared" si="3"/>
        <v>0</v>
      </c>
      <c r="CR42" s="290">
        <f t="shared" si="6"/>
        <v>0</v>
      </c>
      <c r="CS42" s="670">
        <f t="shared" si="7"/>
        <v>0</v>
      </c>
      <c r="CT42" s="671">
        <f t="shared" si="8"/>
        <v>0</v>
      </c>
      <c r="CU42" s="672">
        <f t="shared" si="9"/>
        <v>0</v>
      </c>
      <c r="CV42" s="290">
        <f t="shared" si="10"/>
        <v>0</v>
      </c>
      <c r="CW42" s="293">
        <f t="shared" si="4"/>
        <v>0</v>
      </c>
      <c r="CX42" s="283" t="str">
        <f>IF(CW42=0,"",
IF(SUM($CW$26:CW42)=1,CY42,
IF($CW$176&gt;SUM($CW$26:CW42),_xlfn.CONCAT(", ",CY42),
IF($CW$176=SUM($CW$26:CW42),_xlfn.CONCAT(" y ",CY42)))))</f>
        <v/>
      </c>
      <c r="CY42" s="120" t="s">
        <v>5157</v>
      </c>
      <c r="CZ42" s="370">
        <f>IF(CNGE_2026_M1_Secc1_Sub6!Y77=COUNTA(J42:M42,AD42:AG42,AX42:BA42,BR42:BU42),0,1)</f>
        <v>0</v>
      </c>
      <c r="DA42" s="282">
        <f t="shared" si="5"/>
        <v>0</v>
      </c>
      <c r="DB42" s="283" t="str">
        <f>IF(DA42=0,"",
IF(SUM($DA$26:DA42)=1,DC42,
IF($DA$176&gt;SUM($DA$26:DA42),_xlfn.CONCAT(", ",DC42),
IF($DA$176=SUM($DA$26:DA42),_xlfn.CONCAT(" y ",DC42)))))</f>
        <v/>
      </c>
      <c r="DC42" s="120" t="s">
        <v>5157</v>
      </c>
      <c r="DF42" s="629" cm="1">
        <f t="array" aca="1" ref="DF42" ca="1">IF(OR(N42=" ",AND(EXACT(UPPER(TRIM(SUBSTITUTE(N42,CHAR(160)," "))),TRIM(SUBSTITUTE(N42,CHAR(160)," "))),SUMPRODUCT(--ISNUMBER(MATCH(MID(TRIM(SUBSTITUTE(N42,CHAR(160)," ")),ROW(INDIRECT("1:"&amp;LEN(TRIM(SUBSTITUTE(N42,CHAR(160)," "))))),1),{"A","B","C","D","E","F","G","H","I","J","K","L","M","N","O","P","Q","R","S","T","U","V","W","X","Y","Z","Ñ","0","1","2","3","4","5","6","7","8","9"," "},0)))=LEN(TRIM(SUBSTITUTE(N42,CHAR(160)," "))))),0,1)</f>
        <v>0</v>
      </c>
      <c r="DG42" s="629" cm="1">
        <f t="array" aca="1" ref="DG42" ca="1">IF(OR(AH42=" ",AND(EXACT(UPPER(TRIM(SUBSTITUTE(AH42,CHAR(160)," "))),TRIM(SUBSTITUTE(AH42,CHAR(160)," "))),SUMPRODUCT(--ISNUMBER(MATCH(MID(TRIM(SUBSTITUTE(AH42,CHAR(160)," ")),ROW(INDIRECT("1:"&amp;LEN(TRIM(SUBSTITUTE(AH42,CHAR(160)," "))))),1),{"A","B","C","D","E","F","G","H","I","J","K","L","M","N","O","P","Q","R","S","T","U","V","W","X","Y","Z","Ñ","0","1","2","3","4","5","6","7","8","9"," "},0)))=LEN(TRIM(SUBSTITUTE(AH42,CHAR(160)," "))))),0,1)</f>
        <v>0</v>
      </c>
      <c r="DH42" s="629" cm="1">
        <f t="array" aca="1" ref="DH42" ca="1">IF(OR(BB42=" ",AND(EXACT(UPPER(TRIM(SUBSTITUTE(BB42,CHAR(160)," "))),TRIM(SUBSTITUTE(BB42,CHAR(160)," "))),SUMPRODUCT(--ISNUMBER(MATCH(MID(TRIM(SUBSTITUTE(BB42,CHAR(160)," ")),ROW(INDIRECT("1:"&amp;LEN(TRIM(SUBSTITUTE(BB42,CHAR(160)," "))))),1),{"A","B","C","D","E","F","G","H","I","J","K","L","M","N","O","P","Q","R","S","T","U","V","W","X","Y","Z","Ñ","0","1","2","3","4","5","6","7","8","9"," "},0)))=LEN(TRIM(SUBSTITUTE(BB42,CHAR(160)," "))))),0,1)</f>
        <v>0</v>
      </c>
      <c r="DI42" s="629" cm="1">
        <f t="array" aca="1" ref="DI42" ca="1">IF(OR(BV42=" ",AND(EXACT(UPPER(TRIM(SUBSTITUTE(BV42,CHAR(160)," "))),TRIM(SUBSTITUTE(BV42,CHAR(160)," "))),SUMPRODUCT(--ISNUMBER(MATCH(MID(TRIM(SUBSTITUTE(BV42,CHAR(160)," ")),ROW(INDIRECT("1:"&amp;LEN(TRIM(SUBSTITUTE(BV42,CHAR(160)," "))))),1),{"A","B","C","D","E","F","G","H","I","J","K","L","M","N","O","P","Q","R","S","T","U","V","W","X","Y","Z","Ñ","0","1","2","3","4","5","6","7","8","9"," "},0)))=LEN(TRIM(SUBSTITUTE(BV42,CHAR(160)," "))))),0,1)</f>
        <v>0</v>
      </c>
    </row>
    <row r="43" spans="1:113" ht="15" customHeight="1">
      <c r="A43" s="128"/>
      <c r="B43"/>
      <c r="C43" s="35" t="s">
        <v>5049</v>
      </c>
      <c r="D43" s="969" t="str">
        <f>IF(CNGE_2026_M1_Secc1_Sub6!$D78="","",CNGE_2026_M1_Secc1_Sub6!$D78)</f>
        <v/>
      </c>
      <c r="E43" s="970"/>
      <c r="F43" s="970"/>
      <c r="G43" s="970"/>
      <c r="H43" s="970"/>
      <c r="I43" s="1034"/>
      <c r="J43" s="1032"/>
      <c r="K43" s="704"/>
      <c r="L43" s="704"/>
      <c r="M43" s="1033"/>
      <c r="N43" s="1032"/>
      <c r="O43" s="704"/>
      <c r="P43" s="704"/>
      <c r="Q43" s="1033"/>
      <c r="R43" s="1032"/>
      <c r="S43" s="704"/>
      <c r="T43" s="704"/>
      <c r="U43" s="1033"/>
      <c r="V43" s="1032"/>
      <c r="W43" s="704"/>
      <c r="X43" s="704"/>
      <c r="Y43" s="1033"/>
      <c r="Z43" s="1029"/>
      <c r="AA43" s="1030"/>
      <c r="AB43" s="1030"/>
      <c r="AC43" s="1031"/>
      <c r="AD43" s="1032"/>
      <c r="AE43" s="704"/>
      <c r="AF43" s="704"/>
      <c r="AG43" s="1033"/>
      <c r="AH43" s="1032"/>
      <c r="AI43" s="704"/>
      <c r="AJ43" s="704"/>
      <c r="AK43" s="1033"/>
      <c r="AL43" s="1032"/>
      <c r="AM43" s="704"/>
      <c r="AN43" s="704"/>
      <c r="AO43" s="1033"/>
      <c r="AP43" s="1032"/>
      <c r="AQ43" s="704"/>
      <c r="AR43" s="704"/>
      <c r="AS43" s="1033"/>
      <c r="AT43" s="1029"/>
      <c r="AU43" s="1030"/>
      <c r="AV43" s="1030"/>
      <c r="AW43" s="1031"/>
      <c r="AX43" s="1032"/>
      <c r="AY43" s="704"/>
      <c r="AZ43" s="704"/>
      <c r="BA43" s="1033"/>
      <c r="BB43" s="1032"/>
      <c r="BC43" s="704"/>
      <c r="BD43" s="704"/>
      <c r="BE43" s="1033"/>
      <c r="BF43" s="1032"/>
      <c r="BG43" s="704"/>
      <c r="BH43" s="704"/>
      <c r="BI43" s="1033"/>
      <c r="BJ43" s="1032"/>
      <c r="BK43" s="704"/>
      <c r="BL43" s="704"/>
      <c r="BM43" s="1033"/>
      <c r="BN43" s="1029"/>
      <c r="BO43" s="1030"/>
      <c r="BP43" s="1030"/>
      <c r="BQ43" s="1031"/>
      <c r="BR43" s="1032"/>
      <c r="BS43" s="704"/>
      <c r="BT43" s="704"/>
      <c r="BU43" s="1033"/>
      <c r="BV43" s="1032"/>
      <c r="BW43" s="704"/>
      <c r="BX43" s="704"/>
      <c r="BY43" s="1033"/>
      <c r="BZ43" s="1032"/>
      <c r="CA43" s="704"/>
      <c r="CB43" s="704"/>
      <c r="CC43" s="1033"/>
      <c r="CD43" s="1032"/>
      <c r="CE43" s="704"/>
      <c r="CF43" s="704"/>
      <c r="CG43" s="1033"/>
      <c r="CH43" s="1029"/>
      <c r="CI43" s="1030"/>
      <c r="CJ43" s="1030"/>
      <c r="CK43" s="1031"/>
      <c r="CN43" s="435">
        <f t="shared" si="0"/>
        <v>0</v>
      </c>
      <c r="CO43" s="435">
        <f t="shared" si="1"/>
        <v>0</v>
      </c>
      <c r="CP43" s="435">
        <f t="shared" si="2"/>
        <v>0</v>
      </c>
      <c r="CQ43" s="435">
        <f t="shared" si="3"/>
        <v>0</v>
      </c>
      <c r="CR43" s="290">
        <f t="shared" si="6"/>
        <v>0</v>
      </c>
      <c r="CS43" s="670">
        <f t="shared" si="7"/>
        <v>0</v>
      </c>
      <c r="CT43" s="671">
        <f t="shared" si="8"/>
        <v>0</v>
      </c>
      <c r="CU43" s="672">
        <f t="shared" si="9"/>
        <v>0</v>
      </c>
      <c r="CV43" s="290">
        <f t="shared" si="10"/>
        <v>0</v>
      </c>
      <c r="CW43" s="293">
        <f t="shared" si="4"/>
        <v>0</v>
      </c>
      <c r="CX43" s="283" t="str">
        <f>IF(CW43=0,"",
IF(SUM($CW$26:CW43)=1,CY43,
IF($CW$176&gt;SUM($CW$26:CW43),_xlfn.CONCAT(", ",CY43),
IF($CW$176=SUM($CW$26:CW43),_xlfn.CONCAT(" y ",CY43)))))</f>
        <v/>
      </c>
      <c r="CY43" s="120" t="s">
        <v>5159</v>
      </c>
      <c r="CZ43" s="370">
        <f>IF(CNGE_2026_M1_Secc1_Sub6!Y78=COUNTA(J43:M43,AD43:AG43,AX43:BA43,BR43:BU43),0,1)</f>
        <v>0</v>
      </c>
      <c r="DA43" s="282">
        <f t="shared" si="5"/>
        <v>0</v>
      </c>
      <c r="DB43" s="283" t="str">
        <f>IF(DA43=0,"",
IF(SUM($DA$26:DA43)=1,DC43,
IF($DA$176&gt;SUM($DA$26:DA43),_xlfn.CONCAT(", ",DC43),
IF($DA$176=SUM($DA$26:DA43),_xlfn.CONCAT(" y ",DC43)))))</f>
        <v/>
      </c>
      <c r="DC43" s="120" t="s">
        <v>5159</v>
      </c>
      <c r="DF43" s="629" cm="1">
        <f t="array" aca="1" ref="DF43" ca="1">IF(OR(N43=" ",AND(EXACT(UPPER(TRIM(SUBSTITUTE(N43,CHAR(160)," "))),TRIM(SUBSTITUTE(N43,CHAR(160)," "))),SUMPRODUCT(--ISNUMBER(MATCH(MID(TRIM(SUBSTITUTE(N43,CHAR(160)," ")),ROW(INDIRECT("1:"&amp;LEN(TRIM(SUBSTITUTE(N43,CHAR(160)," "))))),1),{"A","B","C","D","E","F","G","H","I","J","K","L","M","N","O","P","Q","R","S","T","U","V","W","X","Y","Z","Ñ","0","1","2","3","4","5","6","7","8","9"," "},0)))=LEN(TRIM(SUBSTITUTE(N43,CHAR(160)," "))))),0,1)</f>
        <v>0</v>
      </c>
      <c r="DG43" s="629" cm="1">
        <f t="array" aca="1" ref="DG43" ca="1">IF(OR(AH43=" ",AND(EXACT(UPPER(TRIM(SUBSTITUTE(AH43,CHAR(160)," "))),TRIM(SUBSTITUTE(AH43,CHAR(160)," "))),SUMPRODUCT(--ISNUMBER(MATCH(MID(TRIM(SUBSTITUTE(AH43,CHAR(160)," ")),ROW(INDIRECT("1:"&amp;LEN(TRIM(SUBSTITUTE(AH43,CHAR(160)," "))))),1),{"A","B","C","D","E","F","G","H","I","J","K","L","M","N","O","P","Q","R","S","T","U","V","W","X","Y","Z","Ñ","0","1","2","3","4","5","6","7","8","9"," "},0)))=LEN(TRIM(SUBSTITUTE(AH43,CHAR(160)," "))))),0,1)</f>
        <v>0</v>
      </c>
      <c r="DH43" s="629" cm="1">
        <f t="array" aca="1" ref="DH43" ca="1">IF(OR(BB43=" ",AND(EXACT(UPPER(TRIM(SUBSTITUTE(BB43,CHAR(160)," "))),TRIM(SUBSTITUTE(BB43,CHAR(160)," "))),SUMPRODUCT(--ISNUMBER(MATCH(MID(TRIM(SUBSTITUTE(BB43,CHAR(160)," ")),ROW(INDIRECT("1:"&amp;LEN(TRIM(SUBSTITUTE(BB43,CHAR(160)," "))))),1),{"A","B","C","D","E","F","G","H","I","J","K","L","M","N","O","P","Q","R","S","T","U","V","W","X","Y","Z","Ñ","0","1","2","3","4","5","6","7","8","9"," "},0)))=LEN(TRIM(SUBSTITUTE(BB43,CHAR(160)," "))))),0,1)</f>
        <v>0</v>
      </c>
      <c r="DI43" s="629" cm="1">
        <f t="array" aca="1" ref="DI43" ca="1">IF(OR(BV43=" ",AND(EXACT(UPPER(TRIM(SUBSTITUTE(BV43,CHAR(160)," "))),TRIM(SUBSTITUTE(BV43,CHAR(160)," "))),SUMPRODUCT(--ISNUMBER(MATCH(MID(TRIM(SUBSTITUTE(BV43,CHAR(160)," ")),ROW(INDIRECT("1:"&amp;LEN(TRIM(SUBSTITUTE(BV43,CHAR(160)," "))))),1),{"A","B","C","D","E","F","G","H","I","J","K","L","M","N","O","P","Q","R","S","T","U","V","W","X","Y","Z","Ñ","0","1","2","3","4","5","6","7","8","9"," "},0)))=LEN(TRIM(SUBSTITUTE(BV43,CHAR(160)," "))))),0,1)</f>
        <v>0</v>
      </c>
    </row>
    <row r="44" spans="1:113" ht="15" customHeight="1">
      <c r="A44" s="128"/>
      <c r="B44"/>
      <c r="C44" s="35" t="s">
        <v>5050</v>
      </c>
      <c r="D44" s="969" t="str">
        <f>IF(CNGE_2026_M1_Secc1_Sub6!$D79="","",CNGE_2026_M1_Secc1_Sub6!$D79)</f>
        <v/>
      </c>
      <c r="E44" s="970"/>
      <c r="F44" s="970"/>
      <c r="G44" s="970"/>
      <c r="H44" s="970"/>
      <c r="I44" s="1034"/>
      <c r="J44" s="1032"/>
      <c r="K44" s="704"/>
      <c r="L44" s="704"/>
      <c r="M44" s="1033"/>
      <c r="N44" s="1032"/>
      <c r="O44" s="704"/>
      <c r="P44" s="704"/>
      <c r="Q44" s="1033"/>
      <c r="R44" s="1032"/>
      <c r="S44" s="704"/>
      <c r="T44" s="704"/>
      <c r="U44" s="1033"/>
      <c r="V44" s="1032"/>
      <c r="W44" s="704"/>
      <c r="X44" s="704"/>
      <c r="Y44" s="1033"/>
      <c r="Z44" s="1029"/>
      <c r="AA44" s="1030"/>
      <c r="AB44" s="1030"/>
      <c r="AC44" s="1031"/>
      <c r="AD44" s="1032"/>
      <c r="AE44" s="704"/>
      <c r="AF44" s="704"/>
      <c r="AG44" s="1033"/>
      <c r="AH44" s="1032"/>
      <c r="AI44" s="704"/>
      <c r="AJ44" s="704"/>
      <c r="AK44" s="1033"/>
      <c r="AL44" s="1032"/>
      <c r="AM44" s="704"/>
      <c r="AN44" s="704"/>
      <c r="AO44" s="1033"/>
      <c r="AP44" s="1032"/>
      <c r="AQ44" s="704"/>
      <c r="AR44" s="704"/>
      <c r="AS44" s="1033"/>
      <c r="AT44" s="1029"/>
      <c r="AU44" s="1030"/>
      <c r="AV44" s="1030"/>
      <c r="AW44" s="1031"/>
      <c r="AX44" s="1032"/>
      <c r="AY44" s="704"/>
      <c r="AZ44" s="704"/>
      <c r="BA44" s="1033"/>
      <c r="BB44" s="1032"/>
      <c r="BC44" s="704"/>
      <c r="BD44" s="704"/>
      <c r="BE44" s="1033"/>
      <c r="BF44" s="1032"/>
      <c r="BG44" s="704"/>
      <c r="BH44" s="704"/>
      <c r="BI44" s="1033"/>
      <c r="BJ44" s="1032"/>
      <c r="BK44" s="704"/>
      <c r="BL44" s="704"/>
      <c r="BM44" s="1033"/>
      <c r="BN44" s="1029"/>
      <c r="BO44" s="1030"/>
      <c r="BP44" s="1030"/>
      <c r="BQ44" s="1031"/>
      <c r="BR44" s="1032"/>
      <c r="BS44" s="704"/>
      <c r="BT44" s="704"/>
      <c r="BU44" s="1033"/>
      <c r="BV44" s="1032"/>
      <c r="BW44" s="704"/>
      <c r="BX44" s="704"/>
      <c r="BY44" s="1033"/>
      <c r="BZ44" s="1032"/>
      <c r="CA44" s="704"/>
      <c r="CB44" s="704"/>
      <c r="CC44" s="1033"/>
      <c r="CD44" s="1032"/>
      <c r="CE44" s="704"/>
      <c r="CF44" s="704"/>
      <c r="CG44" s="1033"/>
      <c r="CH44" s="1029"/>
      <c r="CI44" s="1030"/>
      <c r="CJ44" s="1030"/>
      <c r="CK44" s="1031"/>
      <c r="CN44" s="435">
        <f t="shared" si="0"/>
        <v>0</v>
      </c>
      <c r="CO44" s="435">
        <f t="shared" si="1"/>
        <v>0</v>
      </c>
      <c r="CP44" s="435">
        <f t="shared" si="2"/>
        <v>0</v>
      </c>
      <c r="CQ44" s="435">
        <f t="shared" si="3"/>
        <v>0</v>
      </c>
      <c r="CR44" s="290">
        <f t="shared" si="6"/>
        <v>0</v>
      </c>
      <c r="CS44" s="670">
        <f t="shared" si="7"/>
        <v>0</v>
      </c>
      <c r="CT44" s="671">
        <f t="shared" si="8"/>
        <v>0</v>
      </c>
      <c r="CU44" s="672">
        <f t="shared" si="9"/>
        <v>0</v>
      </c>
      <c r="CV44" s="290">
        <f t="shared" si="10"/>
        <v>0</v>
      </c>
      <c r="CW44" s="293">
        <f t="shared" si="4"/>
        <v>0</v>
      </c>
      <c r="CX44" s="283" t="str">
        <f>IF(CW44=0,"",
IF(SUM($CW$26:CW44)=1,CY44,
IF($CW$176&gt;SUM($CW$26:CW44),_xlfn.CONCAT(", ",CY44),
IF($CW$176=SUM($CW$26:CW44),_xlfn.CONCAT(" y ",CY44)))))</f>
        <v/>
      </c>
      <c r="CY44" s="120" t="s">
        <v>5161</v>
      </c>
      <c r="CZ44" s="370">
        <f>IF(CNGE_2026_M1_Secc1_Sub6!Y79=COUNTA(J44:M44,AD44:AG44,AX44:BA44,BR44:BU44),0,1)</f>
        <v>0</v>
      </c>
      <c r="DA44" s="282">
        <f t="shared" si="5"/>
        <v>0</v>
      </c>
      <c r="DB44" s="283" t="str">
        <f>IF(DA44=0,"",
IF(SUM($DA$26:DA44)=1,DC44,
IF($DA$176&gt;SUM($DA$26:DA44),_xlfn.CONCAT(", ",DC44),
IF($DA$176=SUM($DA$26:DA44),_xlfn.CONCAT(" y ",DC44)))))</f>
        <v/>
      </c>
      <c r="DC44" s="120" t="s">
        <v>5161</v>
      </c>
      <c r="DF44" s="629" cm="1">
        <f t="array" aca="1" ref="DF44" ca="1">IF(OR(N44=" ",AND(EXACT(UPPER(TRIM(SUBSTITUTE(N44,CHAR(160)," "))),TRIM(SUBSTITUTE(N44,CHAR(160)," "))),SUMPRODUCT(--ISNUMBER(MATCH(MID(TRIM(SUBSTITUTE(N44,CHAR(160)," ")),ROW(INDIRECT("1:"&amp;LEN(TRIM(SUBSTITUTE(N44,CHAR(160)," "))))),1),{"A","B","C","D","E","F","G","H","I","J","K","L","M","N","O","P","Q","R","S","T","U","V","W","X","Y","Z","Ñ","0","1","2","3","4","5","6","7","8","9"," "},0)))=LEN(TRIM(SUBSTITUTE(N44,CHAR(160)," "))))),0,1)</f>
        <v>0</v>
      </c>
      <c r="DG44" s="629" cm="1">
        <f t="array" aca="1" ref="DG44" ca="1">IF(OR(AH44=" ",AND(EXACT(UPPER(TRIM(SUBSTITUTE(AH44,CHAR(160)," "))),TRIM(SUBSTITUTE(AH44,CHAR(160)," "))),SUMPRODUCT(--ISNUMBER(MATCH(MID(TRIM(SUBSTITUTE(AH44,CHAR(160)," ")),ROW(INDIRECT("1:"&amp;LEN(TRIM(SUBSTITUTE(AH44,CHAR(160)," "))))),1),{"A","B","C","D","E","F","G","H","I","J","K","L","M","N","O","P","Q","R","S","T","U","V","W","X","Y","Z","Ñ","0","1","2","3","4","5","6","7","8","9"," "},0)))=LEN(TRIM(SUBSTITUTE(AH44,CHAR(160)," "))))),0,1)</f>
        <v>0</v>
      </c>
      <c r="DH44" s="629" cm="1">
        <f t="array" aca="1" ref="DH44" ca="1">IF(OR(BB44=" ",AND(EXACT(UPPER(TRIM(SUBSTITUTE(BB44,CHAR(160)," "))),TRIM(SUBSTITUTE(BB44,CHAR(160)," "))),SUMPRODUCT(--ISNUMBER(MATCH(MID(TRIM(SUBSTITUTE(BB44,CHAR(160)," ")),ROW(INDIRECT("1:"&amp;LEN(TRIM(SUBSTITUTE(BB44,CHAR(160)," "))))),1),{"A","B","C","D","E","F","G","H","I","J","K","L","M","N","O","P","Q","R","S","T","U","V","W","X","Y","Z","Ñ","0","1","2","3","4","5","6","7","8","9"," "},0)))=LEN(TRIM(SUBSTITUTE(BB44,CHAR(160)," "))))),0,1)</f>
        <v>0</v>
      </c>
      <c r="DI44" s="629" cm="1">
        <f t="array" aca="1" ref="DI44" ca="1">IF(OR(BV44=" ",AND(EXACT(UPPER(TRIM(SUBSTITUTE(BV44,CHAR(160)," "))),TRIM(SUBSTITUTE(BV44,CHAR(160)," "))),SUMPRODUCT(--ISNUMBER(MATCH(MID(TRIM(SUBSTITUTE(BV44,CHAR(160)," ")),ROW(INDIRECT("1:"&amp;LEN(TRIM(SUBSTITUTE(BV44,CHAR(160)," "))))),1),{"A","B","C","D","E","F","G","H","I","J","K","L","M","N","O","P","Q","R","S","T","U","V","W","X","Y","Z","Ñ","0","1","2","3","4","5","6","7","8","9"," "},0)))=LEN(TRIM(SUBSTITUTE(BV44,CHAR(160)," "))))),0,1)</f>
        <v>0</v>
      </c>
    </row>
    <row r="45" spans="1:113" ht="15" customHeight="1">
      <c r="A45" s="128"/>
      <c r="B45"/>
      <c r="C45" s="35" t="s">
        <v>5051</v>
      </c>
      <c r="D45" s="969" t="str">
        <f>IF(CNGE_2026_M1_Secc1_Sub6!$D80="","",CNGE_2026_M1_Secc1_Sub6!$D80)</f>
        <v/>
      </c>
      <c r="E45" s="970"/>
      <c r="F45" s="970"/>
      <c r="G45" s="970"/>
      <c r="H45" s="970"/>
      <c r="I45" s="1034"/>
      <c r="J45" s="1032"/>
      <c r="K45" s="704"/>
      <c r="L45" s="704"/>
      <c r="M45" s="1033"/>
      <c r="N45" s="1032"/>
      <c r="O45" s="704"/>
      <c r="P45" s="704"/>
      <c r="Q45" s="1033"/>
      <c r="R45" s="1032"/>
      <c r="S45" s="704"/>
      <c r="T45" s="704"/>
      <c r="U45" s="1033"/>
      <c r="V45" s="1032"/>
      <c r="W45" s="704"/>
      <c r="X45" s="704"/>
      <c r="Y45" s="1033"/>
      <c r="Z45" s="1029"/>
      <c r="AA45" s="1030"/>
      <c r="AB45" s="1030"/>
      <c r="AC45" s="1031"/>
      <c r="AD45" s="1032"/>
      <c r="AE45" s="704"/>
      <c r="AF45" s="704"/>
      <c r="AG45" s="1033"/>
      <c r="AH45" s="1032"/>
      <c r="AI45" s="704"/>
      <c r="AJ45" s="704"/>
      <c r="AK45" s="1033"/>
      <c r="AL45" s="1032"/>
      <c r="AM45" s="704"/>
      <c r="AN45" s="704"/>
      <c r="AO45" s="1033"/>
      <c r="AP45" s="1032"/>
      <c r="AQ45" s="704"/>
      <c r="AR45" s="704"/>
      <c r="AS45" s="1033"/>
      <c r="AT45" s="1029"/>
      <c r="AU45" s="1030"/>
      <c r="AV45" s="1030"/>
      <c r="AW45" s="1031"/>
      <c r="AX45" s="1032"/>
      <c r="AY45" s="704"/>
      <c r="AZ45" s="704"/>
      <c r="BA45" s="1033"/>
      <c r="BB45" s="1032"/>
      <c r="BC45" s="704"/>
      <c r="BD45" s="704"/>
      <c r="BE45" s="1033"/>
      <c r="BF45" s="1032"/>
      <c r="BG45" s="704"/>
      <c r="BH45" s="704"/>
      <c r="BI45" s="1033"/>
      <c r="BJ45" s="1032"/>
      <c r="BK45" s="704"/>
      <c r="BL45" s="704"/>
      <c r="BM45" s="1033"/>
      <c r="BN45" s="1029"/>
      <c r="BO45" s="1030"/>
      <c r="BP45" s="1030"/>
      <c r="BQ45" s="1031"/>
      <c r="BR45" s="1032"/>
      <c r="BS45" s="704"/>
      <c r="BT45" s="704"/>
      <c r="BU45" s="1033"/>
      <c r="BV45" s="1032"/>
      <c r="BW45" s="704"/>
      <c r="BX45" s="704"/>
      <c r="BY45" s="1033"/>
      <c r="BZ45" s="1032"/>
      <c r="CA45" s="704"/>
      <c r="CB45" s="704"/>
      <c r="CC45" s="1033"/>
      <c r="CD45" s="1032"/>
      <c r="CE45" s="704"/>
      <c r="CF45" s="704"/>
      <c r="CG45" s="1033"/>
      <c r="CH45" s="1029"/>
      <c r="CI45" s="1030"/>
      <c r="CJ45" s="1030"/>
      <c r="CK45" s="1031"/>
      <c r="CN45" s="435">
        <f t="shared" si="0"/>
        <v>0</v>
      </c>
      <c r="CO45" s="435">
        <f t="shared" si="1"/>
        <v>0</v>
      </c>
      <c r="CP45" s="435">
        <f t="shared" si="2"/>
        <v>0</v>
      </c>
      <c r="CQ45" s="435">
        <f t="shared" si="3"/>
        <v>0</v>
      </c>
      <c r="CR45" s="290">
        <f t="shared" si="6"/>
        <v>0</v>
      </c>
      <c r="CS45" s="670">
        <f t="shared" si="7"/>
        <v>0</v>
      </c>
      <c r="CT45" s="671">
        <f t="shared" si="8"/>
        <v>0</v>
      </c>
      <c r="CU45" s="672">
        <f t="shared" si="9"/>
        <v>0</v>
      </c>
      <c r="CV45" s="290">
        <f t="shared" si="10"/>
        <v>0</v>
      </c>
      <c r="CW45" s="293">
        <f t="shared" si="4"/>
        <v>0</v>
      </c>
      <c r="CX45" s="283" t="str">
        <f>IF(CW45=0,"",
IF(SUM($CW$26:CW45)=1,CY45,
IF($CW$176&gt;SUM($CW$26:CW45),_xlfn.CONCAT(", ",CY45),
IF($CW$176=SUM($CW$26:CW45),_xlfn.CONCAT(" y ",CY45)))))</f>
        <v/>
      </c>
      <c r="CY45" s="120" t="s">
        <v>5163</v>
      </c>
      <c r="CZ45" s="370">
        <f>IF(CNGE_2026_M1_Secc1_Sub6!Y80=COUNTA(J45:M45,AD45:AG45,AX45:BA45,BR45:BU45),0,1)</f>
        <v>0</v>
      </c>
      <c r="DA45" s="282">
        <f t="shared" si="5"/>
        <v>0</v>
      </c>
      <c r="DB45" s="283" t="str">
        <f>IF(DA45=0,"",
IF(SUM($DA$26:DA45)=1,DC45,
IF($DA$176&gt;SUM($DA$26:DA45),_xlfn.CONCAT(", ",DC45),
IF($DA$176=SUM($DA$26:DA45),_xlfn.CONCAT(" y ",DC45)))))</f>
        <v/>
      </c>
      <c r="DC45" s="120" t="s">
        <v>5163</v>
      </c>
      <c r="DF45" s="629" cm="1">
        <f t="array" aca="1" ref="DF45" ca="1">IF(OR(N45=" ",AND(EXACT(UPPER(TRIM(SUBSTITUTE(N45,CHAR(160)," "))),TRIM(SUBSTITUTE(N45,CHAR(160)," "))),SUMPRODUCT(--ISNUMBER(MATCH(MID(TRIM(SUBSTITUTE(N45,CHAR(160)," ")),ROW(INDIRECT("1:"&amp;LEN(TRIM(SUBSTITUTE(N45,CHAR(160)," "))))),1),{"A","B","C","D","E","F","G","H","I","J","K","L","M","N","O","P","Q","R","S","T","U","V","W","X","Y","Z","Ñ","0","1","2","3","4","5","6","7","8","9"," "},0)))=LEN(TRIM(SUBSTITUTE(N45,CHAR(160)," "))))),0,1)</f>
        <v>0</v>
      </c>
      <c r="DG45" s="629" cm="1">
        <f t="array" aca="1" ref="DG45" ca="1">IF(OR(AH45=" ",AND(EXACT(UPPER(TRIM(SUBSTITUTE(AH45,CHAR(160)," "))),TRIM(SUBSTITUTE(AH45,CHAR(160)," "))),SUMPRODUCT(--ISNUMBER(MATCH(MID(TRIM(SUBSTITUTE(AH45,CHAR(160)," ")),ROW(INDIRECT("1:"&amp;LEN(TRIM(SUBSTITUTE(AH45,CHAR(160)," "))))),1),{"A","B","C","D","E","F","G","H","I","J","K","L","M","N","O","P","Q","R","S","T","U","V","W","X","Y","Z","Ñ","0","1","2","3","4","5","6","7","8","9"," "},0)))=LEN(TRIM(SUBSTITUTE(AH45,CHAR(160)," "))))),0,1)</f>
        <v>0</v>
      </c>
      <c r="DH45" s="629" cm="1">
        <f t="array" aca="1" ref="DH45" ca="1">IF(OR(BB45=" ",AND(EXACT(UPPER(TRIM(SUBSTITUTE(BB45,CHAR(160)," "))),TRIM(SUBSTITUTE(BB45,CHAR(160)," "))),SUMPRODUCT(--ISNUMBER(MATCH(MID(TRIM(SUBSTITUTE(BB45,CHAR(160)," ")),ROW(INDIRECT("1:"&amp;LEN(TRIM(SUBSTITUTE(BB45,CHAR(160)," "))))),1),{"A","B","C","D","E","F","G","H","I","J","K","L","M","N","O","P","Q","R","S","T","U","V","W","X","Y","Z","Ñ","0","1","2","3","4","5","6","7","8","9"," "},0)))=LEN(TRIM(SUBSTITUTE(BB45,CHAR(160)," "))))),0,1)</f>
        <v>0</v>
      </c>
      <c r="DI45" s="629" cm="1">
        <f t="array" aca="1" ref="DI45" ca="1">IF(OR(BV45=" ",AND(EXACT(UPPER(TRIM(SUBSTITUTE(BV45,CHAR(160)," "))),TRIM(SUBSTITUTE(BV45,CHAR(160)," "))),SUMPRODUCT(--ISNUMBER(MATCH(MID(TRIM(SUBSTITUTE(BV45,CHAR(160)," ")),ROW(INDIRECT("1:"&amp;LEN(TRIM(SUBSTITUTE(BV45,CHAR(160)," "))))),1),{"A","B","C","D","E","F","G","H","I","J","K","L","M","N","O","P","Q","R","S","T","U","V","W","X","Y","Z","Ñ","0","1","2","3","4","5","6","7","8","9"," "},0)))=LEN(TRIM(SUBSTITUTE(BV45,CHAR(160)," "))))),0,1)</f>
        <v>0</v>
      </c>
    </row>
    <row r="46" spans="1:113" ht="15" customHeight="1">
      <c r="A46" s="128"/>
      <c r="B46"/>
      <c r="C46" s="35" t="s">
        <v>5052</v>
      </c>
      <c r="D46" s="969" t="str">
        <f>IF(CNGE_2026_M1_Secc1_Sub6!$D81="","",CNGE_2026_M1_Secc1_Sub6!$D81)</f>
        <v/>
      </c>
      <c r="E46" s="970"/>
      <c r="F46" s="970"/>
      <c r="G46" s="970"/>
      <c r="H46" s="970"/>
      <c r="I46" s="1034"/>
      <c r="J46" s="1032"/>
      <c r="K46" s="704"/>
      <c r="L46" s="704"/>
      <c r="M46" s="1033"/>
      <c r="N46" s="1032"/>
      <c r="O46" s="704"/>
      <c r="P46" s="704"/>
      <c r="Q46" s="1033"/>
      <c r="R46" s="1032"/>
      <c r="S46" s="704"/>
      <c r="T46" s="704"/>
      <c r="U46" s="1033"/>
      <c r="V46" s="1032"/>
      <c r="W46" s="704"/>
      <c r="X46" s="704"/>
      <c r="Y46" s="1033"/>
      <c r="Z46" s="1029"/>
      <c r="AA46" s="1030"/>
      <c r="AB46" s="1030"/>
      <c r="AC46" s="1031"/>
      <c r="AD46" s="1032"/>
      <c r="AE46" s="704"/>
      <c r="AF46" s="704"/>
      <c r="AG46" s="1033"/>
      <c r="AH46" s="1032"/>
      <c r="AI46" s="704"/>
      <c r="AJ46" s="704"/>
      <c r="AK46" s="1033"/>
      <c r="AL46" s="1032"/>
      <c r="AM46" s="704"/>
      <c r="AN46" s="704"/>
      <c r="AO46" s="1033"/>
      <c r="AP46" s="1032"/>
      <c r="AQ46" s="704"/>
      <c r="AR46" s="704"/>
      <c r="AS46" s="1033"/>
      <c r="AT46" s="1029"/>
      <c r="AU46" s="1030"/>
      <c r="AV46" s="1030"/>
      <c r="AW46" s="1031"/>
      <c r="AX46" s="1032"/>
      <c r="AY46" s="704"/>
      <c r="AZ46" s="704"/>
      <c r="BA46" s="1033"/>
      <c r="BB46" s="1032"/>
      <c r="BC46" s="704"/>
      <c r="BD46" s="704"/>
      <c r="BE46" s="1033"/>
      <c r="BF46" s="1032"/>
      <c r="BG46" s="704"/>
      <c r="BH46" s="704"/>
      <c r="BI46" s="1033"/>
      <c r="BJ46" s="1032"/>
      <c r="BK46" s="704"/>
      <c r="BL46" s="704"/>
      <c r="BM46" s="1033"/>
      <c r="BN46" s="1029"/>
      <c r="BO46" s="1030"/>
      <c r="BP46" s="1030"/>
      <c r="BQ46" s="1031"/>
      <c r="BR46" s="1032"/>
      <c r="BS46" s="704"/>
      <c r="BT46" s="704"/>
      <c r="BU46" s="1033"/>
      <c r="BV46" s="1032"/>
      <c r="BW46" s="704"/>
      <c r="BX46" s="704"/>
      <c r="BY46" s="1033"/>
      <c r="BZ46" s="1032"/>
      <c r="CA46" s="704"/>
      <c r="CB46" s="704"/>
      <c r="CC46" s="1033"/>
      <c r="CD46" s="1032"/>
      <c r="CE46" s="704"/>
      <c r="CF46" s="704"/>
      <c r="CG46" s="1033"/>
      <c r="CH46" s="1029"/>
      <c r="CI46" s="1030"/>
      <c r="CJ46" s="1030"/>
      <c r="CK46" s="1031"/>
      <c r="CN46" s="435">
        <f t="shared" si="0"/>
        <v>0</v>
      </c>
      <c r="CO46" s="435">
        <f t="shared" si="1"/>
        <v>0</v>
      </c>
      <c r="CP46" s="435">
        <f t="shared" si="2"/>
        <v>0</v>
      </c>
      <c r="CQ46" s="435">
        <f t="shared" si="3"/>
        <v>0</v>
      </c>
      <c r="CR46" s="290">
        <f t="shared" si="6"/>
        <v>0</v>
      </c>
      <c r="CS46" s="670">
        <f t="shared" si="7"/>
        <v>0</v>
      </c>
      <c r="CT46" s="671">
        <f t="shared" si="8"/>
        <v>0</v>
      </c>
      <c r="CU46" s="672">
        <f t="shared" si="9"/>
        <v>0</v>
      </c>
      <c r="CV46" s="290">
        <f t="shared" si="10"/>
        <v>0</v>
      </c>
      <c r="CW46" s="293">
        <f t="shared" si="4"/>
        <v>0</v>
      </c>
      <c r="CX46" s="283" t="str">
        <f>IF(CW46=0,"",
IF(SUM($CW$26:CW46)=1,CY46,
IF($CW$176&gt;SUM($CW$26:CW46),_xlfn.CONCAT(", ",CY46),
IF($CW$176=SUM($CW$26:CW46),_xlfn.CONCAT(" y ",CY46)))))</f>
        <v/>
      </c>
      <c r="CY46" s="120" t="s">
        <v>5165</v>
      </c>
      <c r="CZ46" s="370">
        <f>IF(CNGE_2026_M1_Secc1_Sub6!Y81=COUNTA(J46:M46,AD46:AG46,AX46:BA46,BR46:BU46),0,1)</f>
        <v>0</v>
      </c>
      <c r="DA46" s="282">
        <f t="shared" si="5"/>
        <v>0</v>
      </c>
      <c r="DB46" s="283" t="str">
        <f>IF(DA46=0,"",
IF(SUM($DA$26:DA46)=1,DC46,
IF($DA$176&gt;SUM($DA$26:DA46),_xlfn.CONCAT(", ",DC46),
IF($DA$176=SUM($DA$26:DA46),_xlfn.CONCAT(" y ",DC46)))))</f>
        <v/>
      </c>
      <c r="DC46" s="120" t="s">
        <v>5165</v>
      </c>
      <c r="DF46" s="629" cm="1">
        <f t="array" aca="1" ref="DF46" ca="1">IF(OR(N46=" ",AND(EXACT(UPPER(TRIM(SUBSTITUTE(N46,CHAR(160)," "))),TRIM(SUBSTITUTE(N46,CHAR(160)," "))),SUMPRODUCT(--ISNUMBER(MATCH(MID(TRIM(SUBSTITUTE(N46,CHAR(160)," ")),ROW(INDIRECT("1:"&amp;LEN(TRIM(SUBSTITUTE(N46,CHAR(160)," "))))),1),{"A","B","C","D","E","F","G","H","I","J","K","L","M","N","O","P","Q","R","S","T","U","V","W","X","Y","Z","Ñ","0","1","2","3","4","5","6","7","8","9"," "},0)))=LEN(TRIM(SUBSTITUTE(N46,CHAR(160)," "))))),0,1)</f>
        <v>0</v>
      </c>
      <c r="DG46" s="629" cm="1">
        <f t="array" aca="1" ref="DG46" ca="1">IF(OR(AH46=" ",AND(EXACT(UPPER(TRIM(SUBSTITUTE(AH46,CHAR(160)," "))),TRIM(SUBSTITUTE(AH46,CHAR(160)," "))),SUMPRODUCT(--ISNUMBER(MATCH(MID(TRIM(SUBSTITUTE(AH46,CHAR(160)," ")),ROW(INDIRECT("1:"&amp;LEN(TRIM(SUBSTITUTE(AH46,CHAR(160)," "))))),1),{"A","B","C","D","E","F","G","H","I","J","K","L","M","N","O","P","Q","R","S","T","U","V","W","X","Y","Z","Ñ","0","1","2","3","4","5","6","7","8","9"," "},0)))=LEN(TRIM(SUBSTITUTE(AH46,CHAR(160)," "))))),0,1)</f>
        <v>0</v>
      </c>
      <c r="DH46" s="629" cm="1">
        <f t="array" aca="1" ref="DH46" ca="1">IF(OR(BB46=" ",AND(EXACT(UPPER(TRIM(SUBSTITUTE(BB46,CHAR(160)," "))),TRIM(SUBSTITUTE(BB46,CHAR(160)," "))),SUMPRODUCT(--ISNUMBER(MATCH(MID(TRIM(SUBSTITUTE(BB46,CHAR(160)," ")),ROW(INDIRECT("1:"&amp;LEN(TRIM(SUBSTITUTE(BB46,CHAR(160)," "))))),1),{"A","B","C","D","E","F","G","H","I","J","K","L","M","N","O","P","Q","R","S","T","U","V","W","X","Y","Z","Ñ","0","1","2","3","4","5","6","7","8","9"," "},0)))=LEN(TRIM(SUBSTITUTE(BB46,CHAR(160)," "))))),0,1)</f>
        <v>0</v>
      </c>
      <c r="DI46" s="629" cm="1">
        <f t="array" aca="1" ref="DI46" ca="1">IF(OR(BV46=" ",AND(EXACT(UPPER(TRIM(SUBSTITUTE(BV46,CHAR(160)," "))),TRIM(SUBSTITUTE(BV46,CHAR(160)," "))),SUMPRODUCT(--ISNUMBER(MATCH(MID(TRIM(SUBSTITUTE(BV46,CHAR(160)," ")),ROW(INDIRECT("1:"&amp;LEN(TRIM(SUBSTITUTE(BV46,CHAR(160)," "))))),1),{"A","B","C","D","E","F","G","H","I","J","K","L","M","N","O","P","Q","R","S","T","U","V","W","X","Y","Z","Ñ","0","1","2","3","4","5","6","7","8","9"," "},0)))=LEN(TRIM(SUBSTITUTE(BV46,CHAR(160)," "))))),0,1)</f>
        <v>0</v>
      </c>
    </row>
    <row r="47" spans="1:113" ht="15" customHeight="1">
      <c r="A47" s="128"/>
      <c r="B47"/>
      <c r="C47" s="35" t="s">
        <v>5053</v>
      </c>
      <c r="D47" s="969" t="str">
        <f>IF(CNGE_2026_M1_Secc1_Sub6!$D82="","",CNGE_2026_M1_Secc1_Sub6!$D82)</f>
        <v/>
      </c>
      <c r="E47" s="970"/>
      <c r="F47" s="970"/>
      <c r="G47" s="970"/>
      <c r="H47" s="970"/>
      <c r="I47" s="1034"/>
      <c r="J47" s="1032"/>
      <c r="K47" s="704"/>
      <c r="L47" s="704"/>
      <c r="M47" s="1033"/>
      <c r="N47" s="1032"/>
      <c r="O47" s="704"/>
      <c r="P47" s="704"/>
      <c r="Q47" s="1033"/>
      <c r="R47" s="1032"/>
      <c r="S47" s="704"/>
      <c r="T47" s="704"/>
      <c r="U47" s="1033"/>
      <c r="V47" s="1032"/>
      <c r="W47" s="704"/>
      <c r="X47" s="704"/>
      <c r="Y47" s="1033"/>
      <c r="Z47" s="1029"/>
      <c r="AA47" s="1030"/>
      <c r="AB47" s="1030"/>
      <c r="AC47" s="1031"/>
      <c r="AD47" s="1032"/>
      <c r="AE47" s="704"/>
      <c r="AF47" s="704"/>
      <c r="AG47" s="1033"/>
      <c r="AH47" s="1032"/>
      <c r="AI47" s="704"/>
      <c r="AJ47" s="704"/>
      <c r="AK47" s="1033"/>
      <c r="AL47" s="1032"/>
      <c r="AM47" s="704"/>
      <c r="AN47" s="704"/>
      <c r="AO47" s="1033"/>
      <c r="AP47" s="1032"/>
      <c r="AQ47" s="704"/>
      <c r="AR47" s="704"/>
      <c r="AS47" s="1033"/>
      <c r="AT47" s="1029"/>
      <c r="AU47" s="1030"/>
      <c r="AV47" s="1030"/>
      <c r="AW47" s="1031"/>
      <c r="AX47" s="1032"/>
      <c r="AY47" s="704"/>
      <c r="AZ47" s="704"/>
      <c r="BA47" s="1033"/>
      <c r="BB47" s="1032"/>
      <c r="BC47" s="704"/>
      <c r="BD47" s="704"/>
      <c r="BE47" s="1033"/>
      <c r="BF47" s="1032"/>
      <c r="BG47" s="704"/>
      <c r="BH47" s="704"/>
      <c r="BI47" s="1033"/>
      <c r="BJ47" s="1032"/>
      <c r="BK47" s="704"/>
      <c r="BL47" s="704"/>
      <c r="BM47" s="1033"/>
      <c r="BN47" s="1029"/>
      <c r="BO47" s="1030"/>
      <c r="BP47" s="1030"/>
      <c r="BQ47" s="1031"/>
      <c r="BR47" s="1032"/>
      <c r="BS47" s="704"/>
      <c r="BT47" s="704"/>
      <c r="BU47" s="1033"/>
      <c r="BV47" s="1032"/>
      <c r="BW47" s="704"/>
      <c r="BX47" s="704"/>
      <c r="BY47" s="1033"/>
      <c r="BZ47" s="1032"/>
      <c r="CA47" s="704"/>
      <c r="CB47" s="704"/>
      <c r="CC47" s="1033"/>
      <c r="CD47" s="1032"/>
      <c r="CE47" s="704"/>
      <c r="CF47" s="704"/>
      <c r="CG47" s="1033"/>
      <c r="CH47" s="1029"/>
      <c r="CI47" s="1030"/>
      <c r="CJ47" s="1030"/>
      <c r="CK47" s="1031"/>
      <c r="CN47" s="435">
        <f t="shared" si="0"/>
        <v>0</v>
      </c>
      <c r="CO47" s="435">
        <f t="shared" si="1"/>
        <v>0</v>
      </c>
      <c r="CP47" s="435">
        <f t="shared" si="2"/>
        <v>0</v>
      </c>
      <c r="CQ47" s="435">
        <f t="shared" si="3"/>
        <v>0</v>
      </c>
      <c r="CR47" s="290">
        <f t="shared" si="6"/>
        <v>0</v>
      </c>
      <c r="CS47" s="670">
        <f t="shared" si="7"/>
        <v>0</v>
      </c>
      <c r="CT47" s="671">
        <f t="shared" si="8"/>
        <v>0</v>
      </c>
      <c r="CU47" s="672">
        <f t="shared" si="9"/>
        <v>0</v>
      </c>
      <c r="CV47" s="290">
        <f t="shared" si="10"/>
        <v>0</v>
      </c>
      <c r="CW47" s="293">
        <f t="shared" si="4"/>
        <v>0</v>
      </c>
      <c r="CX47" s="283" t="str">
        <f>IF(CW47=0,"",
IF(SUM($CW$26:CW47)=1,CY47,
IF($CW$176&gt;SUM($CW$26:CW47),_xlfn.CONCAT(", ",CY47),
IF($CW$176=SUM($CW$26:CW47),_xlfn.CONCAT(" y ",CY47)))))</f>
        <v/>
      </c>
      <c r="CY47" s="120" t="s">
        <v>5167</v>
      </c>
      <c r="CZ47" s="370">
        <f>IF(CNGE_2026_M1_Secc1_Sub6!Y82=COUNTA(J47:M47,AD47:AG47,AX47:BA47,BR47:BU47),0,1)</f>
        <v>0</v>
      </c>
      <c r="DA47" s="282">
        <f t="shared" si="5"/>
        <v>0</v>
      </c>
      <c r="DB47" s="283" t="str">
        <f>IF(DA47=0,"",
IF(SUM($DA$26:DA47)=1,DC47,
IF($DA$176&gt;SUM($DA$26:DA47),_xlfn.CONCAT(", ",DC47),
IF($DA$176=SUM($DA$26:DA47),_xlfn.CONCAT(" y ",DC47)))))</f>
        <v/>
      </c>
      <c r="DC47" s="120" t="s">
        <v>5167</v>
      </c>
      <c r="DF47" s="629" cm="1">
        <f t="array" aca="1" ref="DF47" ca="1">IF(OR(N47=" ",AND(EXACT(UPPER(TRIM(SUBSTITUTE(N47,CHAR(160)," "))),TRIM(SUBSTITUTE(N47,CHAR(160)," "))),SUMPRODUCT(--ISNUMBER(MATCH(MID(TRIM(SUBSTITUTE(N47,CHAR(160)," ")),ROW(INDIRECT("1:"&amp;LEN(TRIM(SUBSTITUTE(N47,CHAR(160)," "))))),1),{"A","B","C","D","E","F","G","H","I","J","K","L","M","N","O","P","Q","R","S","T","U","V","W","X","Y","Z","Ñ","0","1","2","3","4","5","6","7","8","9"," "},0)))=LEN(TRIM(SUBSTITUTE(N47,CHAR(160)," "))))),0,1)</f>
        <v>0</v>
      </c>
      <c r="DG47" s="629" cm="1">
        <f t="array" aca="1" ref="DG47" ca="1">IF(OR(AH47=" ",AND(EXACT(UPPER(TRIM(SUBSTITUTE(AH47,CHAR(160)," "))),TRIM(SUBSTITUTE(AH47,CHAR(160)," "))),SUMPRODUCT(--ISNUMBER(MATCH(MID(TRIM(SUBSTITUTE(AH47,CHAR(160)," ")),ROW(INDIRECT("1:"&amp;LEN(TRIM(SUBSTITUTE(AH47,CHAR(160)," "))))),1),{"A","B","C","D","E","F","G","H","I","J","K","L","M","N","O","P","Q","R","S","T","U","V","W","X","Y","Z","Ñ","0","1","2","3","4","5","6","7","8","9"," "},0)))=LEN(TRIM(SUBSTITUTE(AH47,CHAR(160)," "))))),0,1)</f>
        <v>0</v>
      </c>
      <c r="DH47" s="629" cm="1">
        <f t="array" aca="1" ref="DH47" ca="1">IF(OR(BB47=" ",AND(EXACT(UPPER(TRIM(SUBSTITUTE(BB47,CHAR(160)," "))),TRIM(SUBSTITUTE(BB47,CHAR(160)," "))),SUMPRODUCT(--ISNUMBER(MATCH(MID(TRIM(SUBSTITUTE(BB47,CHAR(160)," ")),ROW(INDIRECT("1:"&amp;LEN(TRIM(SUBSTITUTE(BB47,CHAR(160)," "))))),1),{"A","B","C","D","E","F","G","H","I","J","K","L","M","N","O","P","Q","R","S","T","U","V","W","X","Y","Z","Ñ","0","1","2","3","4","5","6","7","8","9"," "},0)))=LEN(TRIM(SUBSTITUTE(BB47,CHAR(160)," "))))),0,1)</f>
        <v>0</v>
      </c>
      <c r="DI47" s="629" cm="1">
        <f t="array" aca="1" ref="DI47" ca="1">IF(OR(BV47=" ",AND(EXACT(UPPER(TRIM(SUBSTITUTE(BV47,CHAR(160)," "))),TRIM(SUBSTITUTE(BV47,CHAR(160)," "))),SUMPRODUCT(--ISNUMBER(MATCH(MID(TRIM(SUBSTITUTE(BV47,CHAR(160)," ")),ROW(INDIRECT("1:"&amp;LEN(TRIM(SUBSTITUTE(BV47,CHAR(160)," "))))),1),{"A","B","C","D","E","F","G","H","I","J","K","L","M","N","O","P","Q","R","S","T","U","V","W","X","Y","Z","Ñ","0","1","2","3","4","5","6","7","8","9"," "},0)))=LEN(TRIM(SUBSTITUTE(BV47,CHAR(160)," "))))),0,1)</f>
        <v>0</v>
      </c>
    </row>
    <row r="48" spans="1:113" ht="15" customHeight="1">
      <c r="A48" s="128"/>
      <c r="B48"/>
      <c r="C48" s="35" t="s">
        <v>5054</v>
      </c>
      <c r="D48" s="969" t="str">
        <f>IF(CNGE_2026_M1_Secc1_Sub6!$D83="","",CNGE_2026_M1_Secc1_Sub6!$D83)</f>
        <v/>
      </c>
      <c r="E48" s="970"/>
      <c r="F48" s="970"/>
      <c r="G48" s="970"/>
      <c r="H48" s="970"/>
      <c r="I48" s="1034"/>
      <c r="J48" s="1032"/>
      <c r="K48" s="704"/>
      <c r="L48" s="704"/>
      <c r="M48" s="1033"/>
      <c r="N48" s="1032"/>
      <c r="O48" s="704"/>
      <c r="P48" s="704"/>
      <c r="Q48" s="1033"/>
      <c r="R48" s="1032"/>
      <c r="S48" s="704"/>
      <c r="T48" s="704"/>
      <c r="U48" s="1033"/>
      <c r="V48" s="1032"/>
      <c r="W48" s="704"/>
      <c r="X48" s="704"/>
      <c r="Y48" s="1033"/>
      <c r="Z48" s="1029"/>
      <c r="AA48" s="1030"/>
      <c r="AB48" s="1030"/>
      <c r="AC48" s="1031"/>
      <c r="AD48" s="1032"/>
      <c r="AE48" s="704"/>
      <c r="AF48" s="704"/>
      <c r="AG48" s="1033"/>
      <c r="AH48" s="1032"/>
      <c r="AI48" s="704"/>
      <c r="AJ48" s="704"/>
      <c r="AK48" s="1033"/>
      <c r="AL48" s="1032"/>
      <c r="AM48" s="704"/>
      <c r="AN48" s="704"/>
      <c r="AO48" s="1033"/>
      <c r="AP48" s="1032"/>
      <c r="AQ48" s="704"/>
      <c r="AR48" s="704"/>
      <c r="AS48" s="1033"/>
      <c r="AT48" s="1029"/>
      <c r="AU48" s="1030"/>
      <c r="AV48" s="1030"/>
      <c r="AW48" s="1031"/>
      <c r="AX48" s="1032"/>
      <c r="AY48" s="704"/>
      <c r="AZ48" s="704"/>
      <c r="BA48" s="1033"/>
      <c r="BB48" s="1032"/>
      <c r="BC48" s="704"/>
      <c r="BD48" s="704"/>
      <c r="BE48" s="1033"/>
      <c r="BF48" s="1032"/>
      <c r="BG48" s="704"/>
      <c r="BH48" s="704"/>
      <c r="BI48" s="1033"/>
      <c r="BJ48" s="1032"/>
      <c r="BK48" s="704"/>
      <c r="BL48" s="704"/>
      <c r="BM48" s="1033"/>
      <c r="BN48" s="1029"/>
      <c r="BO48" s="1030"/>
      <c r="BP48" s="1030"/>
      <c r="BQ48" s="1031"/>
      <c r="BR48" s="1032"/>
      <c r="BS48" s="704"/>
      <c r="BT48" s="704"/>
      <c r="BU48" s="1033"/>
      <c r="BV48" s="1032"/>
      <c r="BW48" s="704"/>
      <c r="BX48" s="704"/>
      <c r="BY48" s="1033"/>
      <c r="BZ48" s="1032"/>
      <c r="CA48" s="704"/>
      <c r="CB48" s="704"/>
      <c r="CC48" s="1033"/>
      <c r="CD48" s="1032"/>
      <c r="CE48" s="704"/>
      <c r="CF48" s="704"/>
      <c r="CG48" s="1033"/>
      <c r="CH48" s="1029"/>
      <c r="CI48" s="1030"/>
      <c r="CJ48" s="1030"/>
      <c r="CK48" s="1031"/>
      <c r="CN48" s="435">
        <f t="shared" si="0"/>
        <v>0</v>
      </c>
      <c r="CO48" s="435">
        <f t="shared" si="1"/>
        <v>0</v>
      </c>
      <c r="CP48" s="435">
        <f t="shared" si="2"/>
        <v>0</v>
      </c>
      <c r="CQ48" s="435">
        <f t="shared" si="3"/>
        <v>0</v>
      </c>
      <c r="CR48" s="290">
        <f t="shared" si="6"/>
        <v>0</v>
      </c>
      <c r="CS48" s="670">
        <f t="shared" si="7"/>
        <v>0</v>
      </c>
      <c r="CT48" s="671">
        <f t="shared" si="8"/>
        <v>0</v>
      </c>
      <c r="CU48" s="672">
        <f t="shared" si="9"/>
        <v>0</v>
      </c>
      <c r="CV48" s="290">
        <f t="shared" si="10"/>
        <v>0</v>
      </c>
      <c r="CW48" s="293">
        <f t="shared" si="4"/>
        <v>0</v>
      </c>
      <c r="CX48" s="283" t="str">
        <f>IF(CW48=0,"",
IF(SUM($CW$26:CW48)=1,CY48,
IF($CW$176&gt;SUM($CW$26:CW48),_xlfn.CONCAT(", ",CY48),
IF($CW$176=SUM($CW$26:CW48),_xlfn.CONCAT(" y ",CY48)))))</f>
        <v/>
      </c>
      <c r="CY48" s="120" t="s">
        <v>5169</v>
      </c>
      <c r="CZ48" s="370">
        <f>IF(CNGE_2026_M1_Secc1_Sub6!Y83=COUNTA(J48:M48,AD48:AG48,AX48:BA48,BR48:BU48),0,1)</f>
        <v>0</v>
      </c>
      <c r="DA48" s="282">
        <f t="shared" si="5"/>
        <v>0</v>
      </c>
      <c r="DB48" s="283" t="str">
        <f>IF(DA48=0,"",
IF(SUM($DA$26:DA48)=1,DC48,
IF($DA$176&gt;SUM($DA$26:DA48),_xlfn.CONCAT(", ",DC48),
IF($DA$176=SUM($DA$26:DA48),_xlfn.CONCAT(" y ",DC48)))))</f>
        <v/>
      </c>
      <c r="DC48" s="120" t="s">
        <v>5169</v>
      </c>
      <c r="DF48" s="629" cm="1">
        <f t="array" aca="1" ref="DF48" ca="1">IF(OR(N48=" ",AND(EXACT(UPPER(TRIM(SUBSTITUTE(N48,CHAR(160)," "))),TRIM(SUBSTITUTE(N48,CHAR(160)," "))),SUMPRODUCT(--ISNUMBER(MATCH(MID(TRIM(SUBSTITUTE(N48,CHAR(160)," ")),ROW(INDIRECT("1:"&amp;LEN(TRIM(SUBSTITUTE(N48,CHAR(160)," "))))),1),{"A","B","C","D","E","F","G","H","I","J","K","L","M","N","O","P","Q","R","S","T","U","V","W","X","Y","Z","Ñ","0","1","2","3","4","5","6","7","8","9"," "},0)))=LEN(TRIM(SUBSTITUTE(N48,CHAR(160)," "))))),0,1)</f>
        <v>0</v>
      </c>
      <c r="DG48" s="629" cm="1">
        <f t="array" aca="1" ref="DG48" ca="1">IF(OR(AH48=" ",AND(EXACT(UPPER(TRIM(SUBSTITUTE(AH48,CHAR(160)," "))),TRIM(SUBSTITUTE(AH48,CHAR(160)," "))),SUMPRODUCT(--ISNUMBER(MATCH(MID(TRIM(SUBSTITUTE(AH48,CHAR(160)," ")),ROW(INDIRECT("1:"&amp;LEN(TRIM(SUBSTITUTE(AH48,CHAR(160)," "))))),1),{"A","B","C","D","E","F","G","H","I","J","K","L","M","N","O","P","Q","R","S","T","U","V","W","X","Y","Z","Ñ","0","1","2","3","4","5","6","7","8","9"," "},0)))=LEN(TRIM(SUBSTITUTE(AH48,CHAR(160)," "))))),0,1)</f>
        <v>0</v>
      </c>
      <c r="DH48" s="629" cm="1">
        <f t="array" aca="1" ref="DH48" ca="1">IF(OR(BB48=" ",AND(EXACT(UPPER(TRIM(SUBSTITUTE(BB48,CHAR(160)," "))),TRIM(SUBSTITUTE(BB48,CHAR(160)," "))),SUMPRODUCT(--ISNUMBER(MATCH(MID(TRIM(SUBSTITUTE(BB48,CHAR(160)," ")),ROW(INDIRECT("1:"&amp;LEN(TRIM(SUBSTITUTE(BB48,CHAR(160)," "))))),1),{"A","B","C","D","E","F","G","H","I","J","K","L","M","N","O","P","Q","R","S","T","U","V","W","X","Y","Z","Ñ","0","1","2","3","4","5","6","7","8","9"," "},0)))=LEN(TRIM(SUBSTITUTE(BB48,CHAR(160)," "))))),0,1)</f>
        <v>0</v>
      </c>
      <c r="DI48" s="629" cm="1">
        <f t="array" aca="1" ref="DI48" ca="1">IF(OR(BV48=" ",AND(EXACT(UPPER(TRIM(SUBSTITUTE(BV48,CHAR(160)," "))),TRIM(SUBSTITUTE(BV48,CHAR(160)," "))),SUMPRODUCT(--ISNUMBER(MATCH(MID(TRIM(SUBSTITUTE(BV48,CHAR(160)," ")),ROW(INDIRECT("1:"&amp;LEN(TRIM(SUBSTITUTE(BV48,CHAR(160)," "))))),1),{"A","B","C","D","E","F","G","H","I","J","K","L","M","N","O","P","Q","R","S","T","U","V","W","X","Y","Z","Ñ","0","1","2","3","4","5","6","7","8","9"," "},0)))=LEN(TRIM(SUBSTITUTE(BV48,CHAR(160)," "))))),0,1)</f>
        <v>0</v>
      </c>
    </row>
    <row r="49" spans="1:113" ht="15" customHeight="1">
      <c r="A49" s="128"/>
      <c r="B49"/>
      <c r="C49" s="35" t="s">
        <v>5055</v>
      </c>
      <c r="D49" s="969" t="str">
        <f>IF(CNGE_2026_M1_Secc1_Sub6!$D84="","",CNGE_2026_M1_Secc1_Sub6!$D84)</f>
        <v/>
      </c>
      <c r="E49" s="970"/>
      <c r="F49" s="970"/>
      <c r="G49" s="970"/>
      <c r="H49" s="970"/>
      <c r="I49" s="1034"/>
      <c r="J49" s="1032"/>
      <c r="K49" s="704"/>
      <c r="L49" s="704"/>
      <c r="M49" s="1033"/>
      <c r="N49" s="1032"/>
      <c r="O49" s="704"/>
      <c r="P49" s="704"/>
      <c r="Q49" s="1033"/>
      <c r="R49" s="1032"/>
      <c r="S49" s="704"/>
      <c r="T49" s="704"/>
      <c r="U49" s="1033"/>
      <c r="V49" s="1032"/>
      <c r="W49" s="704"/>
      <c r="X49" s="704"/>
      <c r="Y49" s="1033"/>
      <c r="Z49" s="1029"/>
      <c r="AA49" s="1030"/>
      <c r="AB49" s="1030"/>
      <c r="AC49" s="1031"/>
      <c r="AD49" s="1032"/>
      <c r="AE49" s="704"/>
      <c r="AF49" s="704"/>
      <c r="AG49" s="1033"/>
      <c r="AH49" s="1032"/>
      <c r="AI49" s="704"/>
      <c r="AJ49" s="704"/>
      <c r="AK49" s="1033"/>
      <c r="AL49" s="1032"/>
      <c r="AM49" s="704"/>
      <c r="AN49" s="704"/>
      <c r="AO49" s="1033"/>
      <c r="AP49" s="1032"/>
      <c r="AQ49" s="704"/>
      <c r="AR49" s="704"/>
      <c r="AS49" s="1033"/>
      <c r="AT49" s="1029"/>
      <c r="AU49" s="1030"/>
      <c r="AV49" s="1030"/>
      <c r="AW49" s="1031"/>
      <c r="AX49" s="1032"/>
      <c r="AY49" s="704"/>
      <c r="AZ49" s="704"/>
      <c r="BA49" s="1033"/>
      <c r="BB49" s="1032"/>
      <c r="BC49" s="704"/>
      <c r="BD49" s="704"/>
      <c r="BE49" s="1033"/>
      <c r="BF49" s="1032"/>
      <c r="BG49" s="704"/>
      <c r="BH49" s="704"/>
      <c r="BI49" s="1033"/>
      <c r="BJ49" s="1032"/>
      <c r="BK49" s="704"/>
      <c r="BL49" s="704"/>
      <c r="BM49" s="1033"/>
      <c r="BN49" s="1029"/>
      <c r="BO49" s="1030"/>
      <c r="BP49" s="1030"/>
      <c r="BQ49" s="1031"/>
      <c r="BR49" s="1032"/>
      <c r="BS49" s="704"/>
      <c r="BT49" s="704"/>
      <c r="BU49" s="1033"/>
      <c r="BV49" s="1032"/>
      <c r="BW49" s="704"/>
      <c r="BX49" s="704"/>
      <c r="BY49" s="1033"/>
      <c r="BZ49" s="1032"/>
      <c r="CA49" s="704"/>
      <c r="CB49" s="704"/>
      <c r="CC49" s="1033"/>
      <c r="CD49" s="1032"/>
      <c r="CE49" s="704"/>
      <c r="CF49" s="704"/>
      <c r="CG49" s="1033"/>
      <c r="CH49" s="1029"/>
      <c r="CI49" s="1030"/>
      <c r="CJ49" s="1030"/>
      <c r="CK49" s="1031"/>
      <c r="CN49" s="435">
        <f t="shared" si="0"/>
        <v>0</v>
      </c>
      <c r="CO49" s="435">
        <f t="shared" si="1"/>
        <v>0</v>
      </c>
      <c r="CP49" s="435">
        <f t="shared" si="2"/>
        <v>0</v>
      </c>
      <c r="CQ49" s="435">
        <f t="shared" si="3"/>
        <v>0</v>
      </c>
      <c r="CR49" s="290">
        <f t="shared" si="6"/>
        <v>0</v>
      </c>
      <c r="CS49" s="670">
        <f t="shared" si="7"/>
        <v>0</v>
      </c>
      <c r="CT49" s="671">
        <f t="shared" si="8"/>
        <v>0</v>
      </c>
      <c r="CU49" s="672">
        <f t="shared" si="9"/>
        <v>0</v>
      </c>
      <c r="CV49" s="290">
        <f t="shared" si="10"/>
        <v>0</v>
      </c>
      <c r="CW49" s="293">
        <f t="shared" si="4"/>
        <v>0</v>
      </c>
      <c r="CX49" s="283" t="str">
        <f>IF(CW49=0,"",
IF(SUM($CW$26:CW49)=1,CY49,
IF($CW$176&gt;SUM($CW$26:CW49),_xlfn.CONCAT(", ",CY49),
IF($CW$176=SUM($CW$26:CW49),_xlfn.CONCAT(" y ",CY49)))))</f>
        <v/>
      </c>
      <c r="CY49" s="120" t="s">
        <v>5171</v>
      </c>
      <c r="CZ49" s="370">
        <f>IF(CNGE_2026_M1_Secc1_Sub6!Y84=COUNTA(J49:M49,AD49:AG49,AX49:BA49,BR49:BU49),0,1)</f>
        <v>0</v>
      </c>
      <c r="DA49" s="282">
        <f t="shared" si="5"/>
        <v>0</v>
      </c>
      <c r="DB49" s="283" t="str">
        <f>IF(DA49=0,"",
IF(SUM($DA$26:DA49)=1,DC49,
IF($DA$176&gt;SUM($DA$26:DA49),_xlfn.CONCAT(", ",DC49),
IF($DA$176=SUM($DA$26:DA49),_xlfn.CONCAT(" y ",DC49)))))</f>
        <v/>
      </c>
      <c r="DC49" s="120" t="s">
        <v>5171</v>
      </c>
      <c r="DF49" s="629" cm="1">
        <f t="array" aca="1" ref="DF49" ca="1">IF(OR(N49=" ",AND(EXACT(UPPER(TRIM(SUBSTITUTE(N49,CHAR(160)," "))),TRIM(SUBSTITUTE(N49,CHAR(160)," "))),SUMPRODUCT(--ISNUMBER(MATCH(MID(TRIM(SUBSTITUTE(N49,CHAR(160)," ")),ROW(INDIRECT("1:"&amp;LEN(TRIM(SUBSTITUTE(N49,CHAR(160)," "))))),1),{"A","B","C","D","E","F","G","H","I","J","K","L","M","N","O","P","Q","R","S","T","U","V","W","X","Y","Z","Ñ","0","1","2","3","4","5","6","7","8","9"," "},0)))=LEN(TRIM(SUBSTITUTE(N49,CHAR(160)," "))))),0,1)</f>
        <v>0</v>
      </c>
      <c r="DG49" s="629" cm="1">
        <f t="array" aca="1" ref="DG49" ca="1">IF(OR(AH49=" ",AND(EXACT(UPPER(TRIM(SUBSTITUTE(AH49,CHAR(160)," "))),TRIM(SUBSTITUTE(AH49,CHAR(160)," "))),SUMPRODUCT(--ISNUMBER(MATCH(MID(TRIM(SUBSTITUTE(AH49,CHAR(160)," ")),ROW(INDIRECT("1:"&amp;LEN(TRIM(SUBSTITUTE(AH49,CHAR(160)," "))))),1),{"A","B","C","D","E","F","G","H","I","J","K","L","M","N","O","P","Q","R","S","T","U","V","W","X","Y","Z","Ñ","0","1","2","3","4","5","6","7","8","9"," "},0)))=LEN(TRIM(SUBSTITUTE(AH49,CHAR(160)," "))))),0,1)</f>
        <v>0</v>
      </c>
      <c r="DH49" s="629" cm="1">
        <f t="array" aca="1" ref="DH49" ca="1">IF(OR(BB49=" ",AND(EXACT(UPPER(TRIM(SUBSTITUTE(BB49,CHAR(160)," "))),TRIM(SUBSTITUTE(BB49,CHAR(160)," "))),SUMPRODUCT(--ISNUMBER(MATCH(MID(TRIM(SUBSTITUTE(BB49,CHAR(160)," ")),ROW(INDIRECT("1:"&amp;LEN(TRIM(SUBSTITUTE(BB49,CHAR(160)," "))))),1),{"A","B","C","D","E","F","G","H","I","J","K","L","M","N","O","P","Q","R","S","T","U","V","W","X","Y","Z","Ñ","0","1","2","3","4","5","6","7","8","9"," "},0)))=LEN(TRIM(SUBSTITUTE(BB49,CHAR(160)," "))))),0,1)</f>
        <v>0</v>
      </c>
      <c r="DI49" s="629" cm="1">
        <f t="array" aca="1" ref="DI49" ca="1">IF(OR(BV49=" ",AND(EXACT(UPPER(TRIM(SUBSTITUTE(BV49,CHAR(160)," "))),TRIM(SUBSTITUTE(BV49,CHAR(160)," "))),SUMPRODUCT(--ISNUMBER(MATCH(MID(TRIM(SUBSTITUTE(BV49,CHAR(160)," ")),ROW(INDIRECT("1:"&amp;LEN(TRIM(SUBSTITUTE(BV49,CHAR(160)," "))))),1),{"A","B","C","D","E","F","G","H","I","J","K","L","M","N","O","P","Q","R","S","T","U","V","W","X","Y","Z","Ñ","0","1","2","3","4","5","6","7","8","9"," "},0)))=LEN(TRIM(SUBSTITUTE(BV49,CHAR(160)," "))))),0,1)</f>
        <v>0</v>
      </c>
    </row>
    <row r="50" spans="1:113" ht="15" customHeight="1">
      <c r="A50" s="128"/>
      <c r="B50"/>
      <c r="C50" s="35" t="s">
        <v>5056</v>
      </c>
      <c r="D50" s="969" t="str">
        <f>IF(CNGE_2026_M1_Secc1_Sub6!$D85="","",CNGE_2026_M1_Secc1_Sub6!$D85)</f>
        <v/>
      </c>
      <c r="E50" s="970"/>
      <c r="F50" s="970"/>
      <c r="G50" s="970"/>
      <c r="H50" s="970"/>
      <c r="I50" s="1034"/>
      <c r="J50" s="1032"/>
      <c r="K50" s="704"/>
      <c r="L50" s="704"/>
      <c r="M50" s="1033"/>
      <c r="N50" s="1032"/>
      <c r="O50" s="704"/>
      <c r="P50" s="704"/>
      <c r="Q50" s="1033"/>
      <c r="R50" s="1032"/>
      <c r="S50" s="704"/>
      <c r="T50" s="704"/>
      <c r="U50" s="1033"/>
      <c r="V50" s="1032"/>
      <c r="W50" s="704"/>
      <c r="X50" s="704"/>
      <c r="Y50" s="1033"/>
      <c r="Z50" s="1029"/>
      <c r="AA50" s="1030"/>
      <c r="AB50" s="1030"/>
      <c r="AC50" s="1031"/>
      <c r="AD50" s="1032"/>
      <c r="AE50" s="704"/>
      <c r="AF50" s="704"/>
      <c r="AG50" s="1033"/>
      <c r="AH50" s="1032"/>
      <c r="AI50" s="704"/>
      <c r="AJ50" s="704"/>
      <c r="AK50" s="1033"/>
      <c r="AL50" s="1032"/>
      <c r="AM50" s="704"/>
      <c r="AN50" s="704"/>
      <c r="AO50" s="1033"/>
      <c r="AP50" s="1032"/>
      <c r="AQ50" s="704"/>
      <c r="AR50" s="704"/>
      <c r="AS50" s="1033"/>
      <c r="AT50" s="1029"/>
      <c r="AU50" s="1030"/>
      <c r="AV50" s="1030"/>
      <c r="AW50" s="1031"/>
      <c r="AX50" s="1032"/>
      <c r="AY50" s="704"/>
      <c r="AZ50" s="704"/>
      <c r="BA50" s="1033"/>
      <c r="BB50" s="1032"/>
      <c r="BC50" s="704"/>
      <c r="BD50" s="704"/>
      <c r="BE50" s="1033"/>
      <c r="BF50" s="1032"/>
      <c r="BG50" s="704"/>
      <c r="BH50" s="704"/>
      <c r="BI50" s="1033"/>
      <c r="BJ50" s="1032"/>
      <c r="BK50" s="704"/>
      <c r="BL50" s="704"/>
      <c r="BM50" s="1033"/>
      <c r="BN50" s="1029"/>
      <c r="BO50" s="1030"/>
      <c r="BP50" s="1030"/>
      <c r="BQ50" s="1031"/>
      <c r="BR50" s="1032"/>
      <c r="BS50" s="704"/>
      <c r="BT50" s="704"/>
      <c r="BU50" s="1033"/>
      <c r="BV50" s="1032"/>
      <c r="BW50" s="704"/>
      <c r="BX50" s="704"/>
      <c r="BY50" s="1033"/>
      <c r="BZ50" s="1032"/>
      <c r="CA50" s="704"/>
      <c r="CB50" s="704"/>
      <c r="CC50" s="1033"/>
      <c r="CD50" s="1032"/>
      <c r="CE50" s="704"/>
      <c r="CF50" s="704"/>
      <c r="CG50" s="1033"/>
      <c r="CH50" s="1029"/>
      <c r="CI50" s="1030"/>
      <c r="CJ50" s="1030"/>
      <c r="CK50" s="1031"/>
      <c r="CN50" s="435">
        <f t="shared" si="0"/>
        <v>0</v>
      </c>
      <c r="CO50" s="435">
        <f t="shared" si="1"/>
        <v>0</v>
      </c>
      <c r="CP50" s="435">
        <f t="shared" si="2"/>
        <v>0</v>
      </c>
      <c r="CQ50" s="435">
        <f t="shared" si="3"/>
        <v>0</v>
      </c>
      <c r="CR50" s="290">
        <f t="shared" si="6"/>
        <v>0</v>
      </c>
      <c r="CS50" s="670">
        <f t="shared" si="7"/>
        <v>0</v>
      </c>
      <c r="CT50" s="671">
        <f t="shared" si="8"/>
        <v>0</v>
      </c>
      <c r="CU50" s="672">
        <f t="shared" si="9"/>
        <v>0</v>
      </c>
      <c r="CV50" s="290">
        <f t="shared" si="10"/>
        <v>0</v>
      </c>
      <c r="CW50" s="293">
        <f t="shared" si="4"/>
        <v>0</v>
      </c>
      <c r="CX50" s="283" t="str">
        <f>IF(CW50=0,"",
IF(SUM($CW$26:CW50)=1,CY50,
IF($CW$176&gt;SUM($CW$26:CW50),_xlfn.CONCAT(", ",CY50),
IF($CW$176=SUM($CW$26:CW50),_xlfn.CONCAT(" y ",CY50)))))</f>
        <v/>
      </c>
      <c r="CY50" s="120" t="s">
        <v>5173</v>
      </c>
      <c r="CZ50" s="370">
        <f>IF(CNGE_2026_M1_Secc1_Sub6!Y85=COUNTA(J50:M50,AD50:AG50,AX50:BA50,BR50:BU50),0,1)</f>
        <v>0</v>
      </c>
      <c r="DA50" s="282">
        <f t="shared" si="5"/>
        <v>0</v>
      </c>
      <c r="DB50" s="283" t="str">
        <f>IF(DA50=0,"",
IF(SUM($DA$26:DA50)=1,DC50,
IF($DA$176&gt;SUM($DA$26:DA50),_xlfn.CONCAT(", ",DC50),
IF($DA$176=SUM($DA$26:DA50),_xlfn.CONCAT(" y ",DC50)))))</f>
        <v/>
      </c>
      <c r="DC50" s="120" t="s">
        <v>5173</v>
      </c>
      <c r="DF50" s="629" cm="1">
        <f t="array" aca="1" ref="DF50" ca="1">IF(OR(N50=" ",AND(EXACT(UPPER(TRIM(SUBSTITUTE(N50,CHAR(160)," "))),TRIM(SUBSTITUTE(N50,CHAR(160)," "))),SUMPRODUCT(--ISNUMBER(MATCH(MID(TRIM(SUBSTITUTE(N50,CHAR(160)," ")),ROW(INDIRECT("1:"&amp;LEN(TRIM(SUBSTITUTE(N50,CHAR(160)," "))))),1),{"A","B","C","D","E","F","G","H","I","J","K","L","M","N","O","P","Q","R","S","T","U","V","W","X","Y","Z","Ñ","0","1","2","3","4","5","6","7","8","9"," "},0)))=LEN(TRIM(SUBSTITUTE(N50,CHAR(160)," "))))),0,1)</f>
        <v>0</v>
      </c>
      <c r="DG50" s="629" cm="1">
        <f t="array" aca="1" ref="DG50" ca="1">IF(OR(AH50=" ",AND(EXACT(UPPER(TRIM(SUBSTITUTE(AH50,CHAR(160)," "))),TRIM(SUBSTITUTE(AH50,CHAR(160)," "))),SUMPRODUCT(--ISNUMBER(MATCH(MID(TRIM(SUBSTITUTE(AH50,CHAR(160)," ")),ROW(INDIRECT("1:"&amp;LEN(TRIM(SUBSTITUTE(AH50,CHAR(160)," "))))),1),{"A","B","C","D","E","F","G","H","I","J","K","L","M","N","O","P","Q","R","S","T","U","V","W","X","Y","Z","Ñ","0","1","2","3","4","5","6","7","8","9"," "},0)))=LEN(TRIM(SUBSTITUTE(AH50,CHAR(160)," "))))),0,1)</f>
        <v>0</v>
      </c>
      <c r="DH50" s="629" cm="1">
        <f t="array" aca="1" ref="DH50" ca="1">IF(OR(BB50=" ",AND(EXACT(UPPER(TRIM(SUBSTITUTE(BB50,CHAR(160)," "))),TRIM(SUBSTITUTE(BB50,CHAR(160)," "))),SUMPRODUCT(--ISNUMBER(MATCH(MID(TRIM(SUBSTITUTE(BB50,CHAR(160)," ")),ROW(INDIRECT("1:"&amp;LEN(TRIM(SUBSTITUTE(BB50,CHAR(160)," "))))),1),{"A","B","C","D","E","F","G","H","I","J","K","L","M","N","O","P","Q","R","S","T","U","V","W","X","Y","Z","Ñ","0","1","2","3","4","5","6","7","8","9"," "},0)))=LEN(TRIM(SUBSTITUTE(BB50,CHAR(160)," "))))),0,1)</f>
        <v>0</v>
      </c>
      <c r="DI50" s="629" cm="1">
        <f t="array" aca="1" ref="DI50" ca="1">IF(OR(BV50=" ",AND(EXACT(UPPER(TRIM(SUBSTITUTE(BV50,CHAR(160)," "))),TRIM(SUBSTITUTE(BV50,CHAR(160)," "))),SUMPRODUCT(--ISNUMBER(MATCH(MID(TRIM(SUBSTITUTE(BV50,CHAR(160)," ")),ROW(INDIRECT("1:"&amp;LEN(TRIM(SUBSTITUTE(BV50,CHAR(160)," "))))),1),{"A","B","C","D","E","F","G","H","I","J","K","L","M","N","O","P","Q","R","S","T","U","V","W","X","Y","Z","Ñ","0","1","2","3","4","5","6","7","8","9"," "},0)))=LEN(TRIM(SUBSTITUTE(BV50,CHAR(160)," "))))),0,1)</f>
        <v>0</v>
      </c>
    </row>
    <row r="51" spans="1:113" ht="15" customHeight="1">
      <c r="A51" s="128"/>
      <c r="B51"/>
      <c r="C51" s="35" t="s">
        <v>5057</v>
      </c>
      <c r="D51" s="969" t="str">
        <f>IF(CNGE_2026_M1_Secc1_Sub6!$D86="","",CNGE_2026_M1_Secc1_Sub6!$D86)</f>
        <v/>
      </c>
      <c r="E51" s="970"/>
      <c r="F51" s="970"/>
      <c r="G51" s="970"/>
      <c r="H51" s="970"/>
      <c r="I51" s="1034"/>
      <c r="J51" s="1032"/>
      <c r="K51" s="704"/>
      <c r="L51" s="704"/>
      <c r="M51" s="1033"/>
      <c r="N51" s="1032"/>
      <c r="O51" s="704"/>
      <c r="P51" s="704"/>
      <c r="Q51" s="1033"/>
      <c r="R51" s="1032"/>
      <c r="S51" s="704"/>
      <c r="T51" s="704"/>
      <c r="U51" s="1033"/>
      <c r="V51" s="1032"/>
      <c r="W51" s="704"/>
      <c r="X51" s="704"/>
      <c r="Y51" s="1033"/>
      <c r="Z51" s="1029"/>
      <c r="AA51" s="1030"/>
      <c r="AB51" s="1030"/>
      <c r="AC51" s="1031"/>
      <c r="AD51" s="1032"/>
      <c r="AE51" s="704"/>
      <c r="AF51" s="704"/>
      <c r="AG51" s="1033"/>
      <c r="AH51" s="1032"/>
      <c r="AI51" s="704"/>
      <c r="AJ51" s="704"/>
      <c r="AK51" s="1033"/>
      <c r="AL51" s="1032"/>
      <c r="AM51" s="704"/>
      <c r="AN51" s="704"/>
      <c r="AO51" s="1033"/>
      <c r="AP51" s="1032"/>
      <c r="AQ51" s="704"/>
      <c r="AR51" s="704"/>
      <c r="AS51" s="1033"/>
      <c r="AT51" s="1029"/>
      <c r="AU51" s="1030"/>
      <c r="AV51" s="1030"/>
      <c r="AW51" s="1031"/>
      <c r="AX51" s="1032"/>
      <c r="AY51" s="704"/>
      <c r="AZ51" s="704"/>
      <c r="BA51" s="1033"/>
      <c r="BB51" s="1032"/>
      <c r="BC51" s="704"/>
      <c r="BD51" s="704"/>
      <c r="BE51" s="1033"/>
      <c r="BF51" s="1032"/>
      <c r="BG51" s="704"/>
      <c r="BH51" s="704"/>
      <c r="BI51" s="1033"/>
      <c r="BJ51" s="1032"/>
      <c r="BK51" s="704"/>
      <c r="BL51" s="704"/>
      <c r="BM51" s="1033"/>
      <c r="BN51" s="1029"/>
      <c r="BO51" s="1030"/>
      <c r="BP51" s="1030"/>
      <c r="BQ51" s="1031"/>
      <c r="BR51" s="1032"/>
      <c r="BS51" s="704"/>
      <c r="BT51" s="704"/>
      <c r="BU51" s="1033"/>
      <c r="BV51" s="1032"/>
      <c r="BW51" s="704"/>
      <c r="BX51" s="704"/>
      <c r="BY51" s="1033"/>
      <c r="BZ51" s="1032"/>
      <c r="CA51" s="704"/>
      <c r="CB51" s="704"/>
      <c r="CC51" s="1033"/>
      <c r="CD51" s="1032"/>
      <c r="CE51" s="704"/>
      <c r="CF51" s="704"/>
      <c r="CG51" s="1033"/>
      <c r="CH51" s="1029"/>
      <c r="CI51" s="1030"/>
      <c r="CJ51" s="1030"/>
      <c r="CK51" s="1031"/>
      <c r="CN51" s="435">
        <f t="shared" si="0"/>
        <v>0</v>
      </c>
      <c r="CO51" s="435">
        <f t="shared" si="1"/>
        <v>0</v>
      </c>
      <c r="CP51" s="435">
        <f t="shared" si="2"/>
        <v>0</v>
      </c>
      <c r="CQ51" s="435">
        <f t="shared" si="3"/>
        <v>0</v>
      </c>
      <c r="CR51" s="290">
        <f t="shared" si="6"/>
        <v>0</v>
      </c>
      <c r="CS51" s="670">
        <f t="shared" si="7"/>
        <v>0</v>
      </c>
      <c r="CT51" s="671">
        <f t="shared" si="8"/>
        <v>0</v>
      </c>
      <c r="CU51" s="672">
        <f t="shared" si="9"/>
        <v>0</v>
      </c>
      <c r="CV51" s="290">
        <f t="shared" si="10"/>
        <v>0</v>
      </c>
      <c r="CW51" s="293">
        <f t="shared" si="4"/>
        <v>0</v>
      </c>
      <c r="CX51" s="283" t="str">
        <f>IF(CW51=0,"",
IF(SUM($CW$26:CW51)=1,CY51,
IF($CW$176&gt;SUM($CW$26:CW51),_xlfn.CONCAT(", ",CY51),
IF($CW$176=SUM($CW$26:CW51),_xlfn.CONCAT(" y ",CY51)))))</f>
        <v/>
      </c>
      <c r="CY51" s="120" t="s">
        <v>5175</v>
      </c>
      <c r="CZ51" s="370">
        <f>IF(CNGE_2026_M1_Secc1_Sub6!Y86=COUNTA(J51:M51,AD51:AG51,AX51:BA51,BR51:BU51),0,1)</f>
        <v>0</v>
      </c>
      <c r="DA51" s="282">
        <f t="shared" si="5"/>
        <v>0</v>
      </c>
      <c r="DB51" s="283" t="str">
        <f>IF(DA51=0,"",
IF(SUM($DA$26:DA51)=1,DC51,
IF($DA$176&gt;SUM($DA$26:DA51),_xlfn.CONCAT(", ",DC51),
IF($DA$176=SUM($DA$26:DA51),_xlfn.CONCAT(" y ",DC51)))))</f>
        <v/>
      </c>
      <c r="DC51" s="120" t="s">
        <v>5175</v>
      </c>
      <c r="DF51" s="629" cm="1">
        <f t="array" aca="1" ref="DF51" ca="1">IF(OR(N51=" ",AND(EXACT(UPPER(TRIM(SUBSTITUTE(N51,CHAR(160)," "))),TRIM(SUBSTITUTE(N51,CHAR(160)," "))),SUMPRODUCT(--ISNUMBER(MATCH(MID(TRIM(SUBSTITUTE(N51,CHAR(160)," ")),ROW(INDIRECT("1:"&amp;LEN(TRIM(SUBSTITUTE(N51,CHAR(160)," "))))),1),{"A","B","C","D","E","F","G","H","I","J","K","L","M","N","O","P","Q","R","S","T","U","V","W","X","Y","Z","Ñ","0","1","2","3","4","5","6","7","8","9"," "},0)))=LEN(TRIM(SUBSTITUTE(N51,CHAR(160)," "))))),0,1)</f>
        <v>0</v>
      </c>
      <c r="DG51" s="629" cm="1">
        <f t="array" aca="1" ref="DG51" ca="1">IF(OR(AH51=" ",AND(EXACT(UPPER(TRIM(SUBSTITUTE(AH51,CHAR(160)," "))),TRIM(SUBSTITUTE(AH51,CHAR(160)," "))),SUMPRODUCT(--ISNUMBER(MATCH(MID(TRIM(SUBSTITUTE(AH51,CHAR(160)," ")),ROW(INDIRECT("1:"&amp;LEN(TRIM(SUBSTITUTE(AH51,CHAR(160)," "))))),1),{"A","B","C","D","E","F","G","H","I","J","K","L","M","N","O","P","Q","R","S","T","U","V","W","X","Y","Z","Ñ","0","1","2","3","4","5","6","7","8","9"," "},0)))=LEN(TRIM(SUBSTITUTE(AH51,CHAR(160)," "))))),0,1)</f>
        <v>0</v>
      </c>
      <c r="DH51" s="629" cm="1">
        <f t="array" aca="1" ref="DH51" ca="1">IF(OR(BB51=" ",AND(EXACT(UPPER(TRIM(SUBSTITUTE(BB51,CHAR(160)," "))),TRIM(SUBSTITUTE(BB51,CHAR(160)," "))),SUMPRODUCT(--ISNUMBER(MATCH(MID(TRIM(SUBSTITUTE(BB51,CHAR(160)," ")),ROW(INDIRECT("1:"&amp;LEN(TRIM(SUBSTITUTE(BB51,CHAR(160)," "))))),1),{"A","B","C","D","E","F","G","H","I","J","K","L","M","N","O","P","Q","R","S","T","U","V","W","X","Y","Z","Ñ","0","1","2","3","4","5","6","7","8","9"," "},0)))=LEN(TRIM(SUBSTITUTE(BB51,CHAR(160)," "))))),0,1)</f>
        <v>0</v>
      </c>
      <c r="DI51" s="629" cm="1">
        <f t="array" aca="1" ref="DI51" ca="1">IF(OR(BV51=" ",AND(EXACT(UPPER(TRIM(SUBSTITUTE(BV51,CHAR(160)," "))),TRIM(SUBSTITUTE(BV51,CHAR(160)," "))),SUMPRODUCT(--ISNUMBER(MATCH(MID(TRIM(SUBSTITUTE(BV51,CHAR(160)," ")),ROW(INDIRECT("1:"&amp;LEN(TRIM(SUBSTITUTE(BV51,CHAR(160)," "))))),1),{"A","B","C","D","E","F","G","H","I","J","K","L","M","N","O","P","Q","R","S","T","U","V","W","X","Y","Z","Ñ","0","1","2","3","4","5","6","7","8","9"," "},0)))=LEN(TRIM(SUBSTITUTE(BV51,CHAR(160)," "))))),0,1)</f>
        <v>0</v>
      </c>
    </row>
    <row r="52" spans="1:113" ht="15" customHeight="1">
      <c r="A52" s="128"/>
      <c r="B52"/>
      <c r="C52" s="35" t="s">
        <v>5058</v>
      </c>
      <c r="D52" s="969" t="str">
        <f>IF(CNGE_2026_M1_Secc1_Sub6!$D87="","",CNGE_2026_M1_Secc1_Sub6!$D87)</f>
        <v/>
      </c>
      <c r="E52" s="970"/>
      <c r="F52" s="970"/>
      <c r="G52" s="970"/>
      <c r="H52" s="970"/>
      <c r="I52" s="1034"/>
      <c r="J52" s="1032"/>
      <c r="K52" s="704"/>
      <c r="L52" s="704"/>
      <c r="M52" s="1033"/>
      <c r="N52" s="1032"/>
      <c r="O52" s="704"/>
      <c r="P52" s="704"/>
      <c r="Q52" s="1033"/>
      <c r="R52" s="1032"/>
      <c r="S52" s="704"/>
      <c r="T52" s="704"/>
      <c r="U52" s="1033"/>
      <c r="V52" s="1032"/>
      <c r="W52" s="704"/>
      <c r="X52" s="704"/>
      <c r="Y52" s="1033"/>
      <c r="Z52" s="1029"/>
      <c r="AA52" s="1030"/>
      <c r="AB52" s="1030"/>
      <c r="AC52" s="1031"/>
      <c r="AD52" s="1032"/>
      <c r="AE52" s="704"/>
      <c r="AF52" s="704"/>
      <c r="AG52" s="1033"/>
      <c r="AH52" s="1032"/>
      <c r="AI52" s="704"/>
      <c r="AJ52" s="704"/>
      <c r="AK52" s="1033"/>
      <c r="AL52" s="1032"/>
      <c r="AM52" s="704"/>
      <c r="AN52" s="704"/>
      <c r="AO52" s="1033"/>
      <c r="AP52" s="1032"/>
      <c r="AQ52" s="704"/>
      <c r="AR52" s="704"/>
      <c r="AS52" s="1033"/>
      <c r="AT52" s="1029"/>
      <c r="AU52" s="1030"/>
      <c r="AV52" s="1030"/>
      <c r="AW52" s="1031"/>
      <c r="AX52" s="1032"/>
      <c r="AY52" s="704"/>
      <c r="AZ52" s="704"/>
      <c r="BA52" s="1033"/>
      <c r="BB52" s="1032"/>
      <c r="BC52" s="704"/>
      <c r="BD52" s="704"/>
      <c r="BE52" s="1033"/>
      <c r="BF52" s="1032"/>
      <c r="BG52" s="704"/>
      <c r="BH52" s="704"/>
      <c r="BI52" s="1033"/>
      <c r="BJ52" s="1032"/>
      <c r="BK52" s="704"/>
      <c r="BL52" s="704"/>
      <c r="BM52" s="1033"/>
      <c r="BN52" s="1029"/>
      <c r="BO52" s="1030"/>
      <c r="BP52" s="1030"/>
      <c r="BQ52" s="1031"/>
      <c r="BR52" s="1032"/>
      <c r="BS52" s="704"/>
      <c r="BT52" s="704"/>
      <c r="BU52" s="1033"/>
      <c r="BV52" s="1032"/>
      <c r="BW52" s="704"/>
      <c r="BX52" s="704"/>
      <c r="BY52" s="1033"/>
      <c r="BZ52" s="1032"/>
      <c r="CA52" s="704"/>
      <c r="CB52" s="704"/>
      <c r="CC52" s="1033"/>
      <c r="CD52" s="1032"/>
      <c r="CE52" s="704"/>
      <c r="CF52" s="704"/>
      <c r="CG52" s="1033"/>
      <c r="CH52" s="1029"/>
      <c r="CI52" s="1030"/>
      <c r="CJ52" s="1030"/>
      <c r="CK52" s="1031"/>
      <c r="CN52" s="435">
        <f t="shared" si="0"/>
        <v>0</v>
      </c>
      <c r="CO52" s="435">
        <f t="shared" si="1"/>
        <v>0</v>
      </c>
      <c r="CP52" s="435">
        <f t="shared" si="2"/>
        <v>0</v>
      </c>
      <c r="CQ52" s="435">
        <f t="shared" si="3"/>
        <v>0</v>
      </c>
      <c r="CR52" s="290">
        <f t="shared" si="6"/>
        <v>0</v>
      </c>
      <c r="CS52" s="670">
        <f t="shared" si="7"/>
        <v>0</v>
      </c>
      <c r="CT52" s="671">
        <f t="shared" si="8"/>
        <v>0</v>
      </c>
      <c r="CU52" s="672">
        <f t="shared" si="9"/>
        <v>0</v>
      </c>
      <c r="CV52" s="290">
        <f t="shared" si="10"/>
        <v>0</v>
      </c>
      <c r="CW52" s="293">
        <f t="shared" si="4"/>
        <v>0</v>
      </c>
      <c r="CX52" s="283" t="str">
        <f>IF(CW52=0,"",
IF(SUM($CW$26:CW52)=1,CY52,
IF($CW$176&gt;SUM($CW$26:CW52),_xlfn.CONCAT(", ",CY52),
IF($CW$176=SUM($CW$26:CW52),_xlfn.CONCAT(" y ",CY52)))))</f>
        <v/>
      </c>
      <c r="CY52" s="120" t="s">
        <v>5177</v>
      </c>
      <c r="CZ52" s="370">
        <f>IF(CNGE_2026_M1_Secc1_Sub6!Y87=COUNTA(J52:M52,AD52:AG52,AX52:BA52,BR52:BU52),0,1)</f>
        <v>0</v>
      </c>
      <c r="DA52" s="282">
        <f t="shared" si="5"/>
        <v>0</v>
      </c>
      <c r="DB52" s="283" t="str">
        <f>IF(DA52=0,"",
IF(SUM($DA$26:DA52)=1,DC52,
IF($DA$176&gt;SUM($DA$26:DA52),_xlfn.CONCAT(", ",DC52),
IF($DA$176=SUM($DA$26:DA52),_xlfn.CONCAT(" y ",DC52)))))</f>
        <v/>
      </c>
      <c r="DC52" s="120" t="s">
        <v>5177</v>
      </c>
      <c r="DF52" s="629" cm="1">
        <f t="array" aca="1" ref="DF52" ca="1">IF(OR(N52=" ",AND(EXACT(UPPER(TRIM(SUBSTITUTE(N52,CHAR(160)," "))),TRIM(SUBSTITUTE(N52,CHAR(160)," "))),SUMPRODUCT(--ISNUMBER(MATCH(MID(TRIM(SUBSTITUTE(N52,CHAR(160)," ")),ROW(INDIRECT("1:"&amp;LEN(TRIM(SUBSTITUTE(N52,CHAR(160)," "))))),1),{"A","B","C","D","E","F","G","H","I","J","K","L","M","N","O","P","Q","R","S","T","U","V","W","X","Y","Z","Ñ","0","1","2","3","4","5","6","7","8","9"," "},0)))=LEN(TRIM(SUBSTITUTE(N52,CHAR(160)," "))))),0,1)</f>
        <v>0</v>
      </c>
      <c r="DG52" s="629" cm="1">
        <f t="array" aca="1" ref="DG52" ca="1">IF(OR(AH52=" ",AND(EXACT(UPPER(TRIM(SUBSTITUTE(AH52,CHAR(160)," "))),TRIM(SUBSTITUTE(AH52,CHAR(160)," "))),SUMPRODUCT(--ISNUMBER(MATCH(MID(TRIM(SUBSTITUTE(AH52,CHAR(160)," ")),ROW(INDIRECT("1:"&amp;LEN(TRIM(SUBSTITUTE(AH52,CHAR(160)," "))))),1),{"A","B","C","D","E","F","G","H","I","J","K","L","M","N","O","P","Q","R","S","T","U","V","W","X","Y","Z","Ñ","0","1","2","3","4","5","6","7","8","9"," "},0)))=LEN(TRIM(SUBSTITUTE(AH52,CHAR(160)," "))))),0,1)</f>
        <v>0</v>
      </c>
      <c r="DH52" s="629" cm="1">
        <f t="array" aca="1" ref="DH52" ca="1">IF(OR(BB52=" ",AND(EXACT(UPPER(TRIM(SUBSTITUTE(BB52,CHAR(160)," "))),TRIM(SUBSTITUTE(BB52,CHAR(160)," "))),SUMPRODUCT(--ISNUMBER(MATCH(MID(TRIM(SUBSTITUTE(BB52,CHAR(160)," ")),ROW(INDIRECT("1:"&amp;LEN(TRIM(SUBSTITUTE(BB52,CHAR(160)," "))))),1),{"A","B","C","D","E","F","G","H","I","J","K","L","M","N","O","P","Q","R","S","T","U","V","W","X","Y","Z","Ñ","0","1","2","3","4","5","6","7","8","9"," "},0)))=LEN(TRIM(SUBSTITUTE(BB52,CHAR(160)," "))))),0,1)</f>
        <v>0</v>
      </c>
      <c r="DI52" s="629" cm="1">
        <f t="array" aca="1" ref="DI52" ca="1">IF(OR(BV52=" ",AND(EXACT(UPPER(TRIM(SUBSTITUTE(BV52,CHAR(160)," "))),TRIM(SUBSTITUTE(BV52,CHAR(160)," "))),SUMPRODUCT(--ISNUMBER(MATCH(MID(TRIM(SUBSTITUTE(BV52,CHAR(160)," ")),ROW(INDIRECT("1:"&amp;LEN(TRIM(SUBSTITUTE(BV52,CHAR(160)," "))))),1),{"A","B","C","D","E","F","G","H","I","J","K","L","M","N","O","P","Q","R","S","T","U","V","W","X","Y","Z","Ñ","0","1","2","3","4","5","6","7","8","9"," "},0)))=LEN(TRIM(SUBSTITUTE(BV52,CHAR(160)," "))))),0,1)</f>
        <v>0</v>
      </c>
    </row>
    <row r="53" spans="1:113" ht="15" customHeight="1">
      <c r="A53" s="128"/>
      <c r="B53"/>
      <c r="C53" s="35" t="s">
        <v>5059</v>
      </c>
      <c r="D53" s="969" t="str">
        <f>IF(CNGE_2026_M1_Secc1_Sub6!$D88="","",CNGE_2026_M1_Secc1_Sub6!$D88)</f>
        <v/>
      </c>
      <c r="E53" s="970"/>
      <c r="F53" s="970"/>
      <c r="G53" s="970"/>
      <c r="H53" s="970"/>
      <c r="I53" s="1034"/>
      <c r="J53" s="1032"/>
      <c r="K53" s="704"/>
      <c r="L53" s="704"/>
      <c r="M53" s="1033"/>
      <c r="N53" s="1032"/>
      <c r="O53" s="704"/>
      <c r="P53" s="704"/>
      <c r="Q53" s="1033"/>
      <c r="R53" s="1032"/>
      <c r="S53" s="704"/>
      <c r="T53" s="704"/>
      <c r="U53" s="1033"/>
      <c r="V53" s="1032"/>
      <c r="W53" s="704"/>
      <c r="X53" s="704"/>
      <c r="Y53" s="1033"/>
      <c r="Z53" s="1029"/>
      <c r="AA53" s="1030"/>
      <c r="AB53" s="1030"/>
      <c r="AC53" s="1031"/>
      <c r="AD53" s="1032"/>
      <c r="AE53" s="704"/>
      <c r="AF53" s="704"/>
      <c r="AG53" s="1033"/>
      <c r="AH53" s="1032"/>
      <c r="AI53" s="704"/>
      <c r="AJ53" s="704"/>
      <c r="AK53" s="1033"/>
      <c r="AL53" s="1032"/>
      <c r="AM53" s="704"/>
      <c r="AN53" s="704"/>
      <c r="AO53" s="1033"/>
      <c r="AP53" s="1032"/>
      <c r="AQ53" s="704"/>
      <c r="AR53" s="704"/>
      <c r="AS53" s="1033"/>
      <c r="AT53" s="1029"/>
      <c r="AU53" s="1030"/>
      <c r="AV53" s="1030"/>
      <c r="AW53" s="1031"/>
      <c r="AX53" s="1032"/>
      <c r="AY53" s="704"/>
      <c r="AZ53" s="704"/>
      <c r="BA53" s="1033"/>
      <c r="BB53" s="1032"/>
      <c r="BC53" s="704"/>
      <c r="BD53" s="704"/>
      <c r="BE53" s="1033"/>
      <c r="BF53" s="1032"/>
      <c r="BG53" s="704"/>
      <c r="BH53" s="704"/>
      <c r="BI53" s="1033"/>
      <c r="BJ53" s="1032"/>
      <c r="BK53" s="704"/>
      <c r="BL53" s="704"/>
      <c r="BM53" s="1033"/>
      <c r="BN53" s="1029"/>
      <c r="BO53" s="1030"/>
      <c r="BP53" s="1030"/>
      <c r="BQ53" s="1031"/>
      <c r="BR53" s="1032"/>
      <c r="BS53" s="704"/>
      <c r="BT53" s="704"/>
      <c r="BU53" s="1033"/>
      <c r="BV53" s="1032"/>
      <c r="BW53" s="704"/>
      <c r="BX53" s="704"/>
      <c r="BY53" s="1033"/>
      <c r="BZ53" s="1032"/>
      <c r="CA53" s="704"/>
      <c r="CB53" s="704"/>
      <c r="CC53" s="1033"/>
      <c r="CD53" s="1032"/>
      <c r="CE53" s="704"/>
      <c r="CF53" s="704"/>
      <c r="CG53" s="1033"/>
      <c r="CH53" s="1029"/>
      <c r="CI53" s="1030"/>
      <c r="CJ53" s="1030"/>
      <c r="CK53" s="1031"/>
      <c r="CN53" s="435">
        <f t="shared" si="0"/>
        <v>0</v>
      </c>
      <c r="CO53" s="435">
        <f t="shared" si="1"/>
        <v>0</v>
      </c>
      <c r="CP53" s="435">
        <f t="shared" si="2"/>
        <v>0</v>
      </c>
      <c r="CQ53" s="435">
        <f t="shared" si="3"/>
        <v>0</v>
      </c>
      <c r="CR53" s="290">
        <f t="shared" si="6"/>
        <v>0</v>
      </c>
      <c r="CS53" s="670">
        <f t="shared" si="7"/>
        <v>0</v>
      </c>
      <c r="CT53" s="671">
        <f t="shared" si="8"/>
        <v>0</v>
      </c>
      <c r="CU53" s="672">
        <f t="shared" si="9"/>
        <v>0</v>
      </c>
      <c r="CV53" s="290">
        <f t="shared" si="10"/>
        <v>0</v>
      </c>
      <c r="CW53" s="293">
        <f t="shared" si="4"/>
        <v>0</v>
      </c>
      <c r="CX53" s="283" t="str">
        <f>IF(CW53=0,"",
IF(SUM($CW$26:CW53)=1,CY53,
IF($CW$176&gt;SUM($CW$26:CW53),_xlfn.CONCAT(", ",CY53),
IF($CW$176=SUM($CW$26:CW53),_xlfn.CONCAT(" y ",CY53)))))</f>
        <v/>
      </c>
      <c r="CY53" s="120" t="s">
        <v>5179</v>
      </c>
      <c r="CZ53" s="370">
        <f>IF(CNGE_2026_M1_Secc1_Sub6!Y88=COUNTA(J53:M53,AD53:AG53,AX53:BA53,BR53:BU53),0,1)</f>
        <v>0</v>
      </c>
      <c r="DA53" s="282">
        <f t="shared" si="5"/>
        <v>0</v>
      </c>
      <c r="DB53" s="283" t="str">
        <f>IF(DA53=0,"",
IF(SUM($DA$26:DA53)=1,DC53,
IF($DA$176&gt;SUM($DA$26:DA53),_xlfn.CONCAT(", ",DC53),
IF($DA$176=SUM($DA$26:DA53),_xlfn.CONCAT(" y ",DC53)))))</f>
        <v/>
      </c>
      <c r="DC53" s="120" t="s">
        <v>5179</v>
      </c>
      <c r="DF53" s="629" cm="1">
        <f t="array" aca="1" ref="DF53" ca="1">IF(OR(N53=" ",AND(EXACT(UPPER(TRIM(SUBSTITUTE(N53,CHAR(160)," "))),TRIM(SUBSTITUTE(N53,CHAR(160)," "))),SUMPRODUCT(--ISNUMBER(MATCH(MID(TRIM(SUBSTITUTE(N53,CHAR(160)," ")),ROW(INDIRECT("1:"&amp;LEN(TRIM(SUBSTITUTE(N53,CHAR(160)," "))))),1),{"A","B","C","D","E","F","G","H","I","J","K","L","M","N","O","P","Q","R","S","T","U","V","W","X","Y","Z","Ñ","0","1","2","3","4","5","6","7","8","9"," "},0)))=LEN(TRIM(SUBSTITUTE(N53,CHAR(160)," "))))),0,1)</f>
        <v>0</v>
      </c>
      <c r="DG53" s="629" cm="1">
        <f t="array" aca="1" ref="DG53" ca="1">IF(OR(AH53=" ",AND(EXACT(UPPER(TRIM(SUBSTITUTE(AH53,CHAR(160)," "))),TRIM(SUBSTITUTE(AH53,CHAR(160)," "))),SUMPRODUCT(--ISNUMBER(MATCH(MID(TRIM(SUBSTITUTE(AH53,CHAR(160)," ")),ROW(INDIRECT("1:"&amp;LEN(TRIM(SUBSTITUTE(AH53,CHAR(160)," "))))),1),{"A","B","C","D","E","F","G","H","I","J","K","L","M","N","O","P","Q","R","S","T","U","V","W","X","Y","Z","Ñ","0","1","2","3","4","5","6","7","8","9"," "},0)))=LEN(TRIM(SUBSTITUTE(AH53,CHAR(160)," "))))),0,1)</f>
        <v>0</v>
      </c>
      <c r="DH53" s="629" cm="1">
        <f t="array" aca="1" ref="DH53" ca="1">IF(OR(BB53=" ",AND(EXACT(UPPER(TRIM(SUBSTITUTE(BB53,CHAR(160)," "))),TRIM(SUBSTITUTE(BB53,CHAR(160)," "))),SUMPRODUCT(--ISNUMBER(MATCH(MID(TRIM(SUBSTITUTE(BB53,CHAR(160)," ")),ROW(INDIRECT("1:"&amp;LEN(TRIM(SUBSTITUTE(BB53,CHAR(160)," "))))),1),{"A","B","C","D","E","F","G","H","I","J","K","L","M","N","O","P","Q","R","S","T","U","V","W","X","Y","Z","Ñ","0","1","2","3","4","5","6","7","8","9"," "},0)))=LEN(TRIM(SUBSTITUTE(BB53,CHAR(160)," "))))),0,1)</f>
        <v>0</v>
      </c>
      <c r="DI53" s="629" cm="1">
        <f t="array" aca="1" ref="DI53" ca="1">IF(OR(BV53=" ",AND(EXACT(UPPER(TRIM(SUBSTITUTE(BV53,CHAR(160)," "))),TRIM(SUBSTITUTE(BV53,CHAR(160)," "))),SUMPRODUCT(--ISNUMBER(MATCH(MID(TRIM(SUBSTITUTE(BV53,CHAR(160)," ")),ROW(INDIRECT("1:"&amp;LEN(TRIM(SUBSTITUTE(BV53,CHAR(160)," "))))),1),{"A","B","C","D","E","F","G","H","I","J","K","L","M","N","O","P","Q","R","S","T","U","V","W","X","Y","Z","Ñ","0","1","2","3","4","5","6","7","8","9"," "},0)))=LEN(TRIM(SUBSTITUTE(BV53,CHAR(160)," "))))),0,1)</f>
        <v>0</v>
      </c>
    </row>
    <row r="54" spans="1:113" ht="15" customHeight="1">
      <c r="A54" s="128"/>
      <c r="B54"/>
      <c r="C54" s="35" t="s">
        <v>5060</v>
      </c>
      <c r="D54" s="969" t="str">
        <f>IF(CNGE_2026_M1_Secc1_Sub6!$D89="","",CNGE_2026_M1_Secc1_Sub6!$D89)</f>
        <v/>
      </c>
      <c r="E54" s="970"/>
      <c r="F54" s="970"/>
      <c r="G54" s="970"/>
      <c r="H54" s="970"/>
      <c r="I54" s="1034"/>
      <c r="J54" s="1032"/>
      <c r="K54" s="704"/>
      <c r="L54" s="704"/>
      <c r="M54" s="1033"/>
      <c r="N54" s="1032"/>
      <c r="O54" s="704"/>
      <c r="P54" s="704"/>
      <c r="Q54" s="1033"/>
      <c r="R54" s="1032"/>
      <c r="S54" s="704"/>
      <c r="T54" s="704"/>
      <c r="U54" s="1033"/>
      <c r="V54" s="1032"/>
      <c r="W54" s="704"/>
      <c r="X54" s="704"/>
      <c r="Y54" s="1033"/>
      <c r="Z54" s="1029"/>
      <c r="AA54" s="1030"/>
      <c r="AB54" s="1030"/>
      <c r="AC54" s="1031"/>
      <c r="AD54" s="1032"/>
      <c r="AE54" s="704"/>
      <c r="AF54" s="704"/>
      <c r="AG54" s="1033"/>
      <c r="AH54" s="1032"/>
      <c r="AI54" s="704"/>
      <c r="AJ54" s="704"/>
      <c r="AK54" s="1033"/>
      <c r="AL54" s="1032"/>
      <c r="AM54" s="704"/>
      <c r="AN54" s="704"/>
      <c r="AO54" s="1033"/>
      <c r="AP54" s="1032"/>
      <c r="AQ54" s="704"/>
      <c r="AR54" s="704"/>
      <c r="AS54" s="1033"/>
      <c r="AT54" s="1029"/>
      <c r="AU54" s="1030"/>
      <c r="AV54" s="1030"/>
      <c r="AW54" s="1031"/>
      <c r="AX54" s="1032"/>
      <c r="AY54" s="704"/>
      <c r="AZ54" s="704"/>
      <c r="BA54" s="1033"/>
      <c r="BB54" s="1032"/>
      <c r="BC54" s="704"/>
      <c r="BD54" s="704"/>
      <c r="BE54" s="1033"/>
      <c r="BF54" s="1032"/>
      <c r="BG54" s="704"/>
      <c r="BH54" s="704"/>
      <c r="BI54" s="1033"/>
      <c r="BJ54" s="1032"/>
      <c r="BK54" s="704"/>
      <c r="BL54" s="704"/>
      <c r="BM54" s="1033"/>
      <c r="BN54" s="1029"/>
      <c r="BO54" s="1030"/>
      <c r="BP54" s="1030"/>
      <c r="BQ54" s="1031"/>
      <c r="BR54" s="1032"/>
      <c r="BS54" s="704"/>
      <c r="BT54" s="704"/>
      <c r="BU54" s="1033"/>
      <c r="BV54" s="1032"/>
      <c r="BW54" s="704"/>
      <c r="BX54" s="704"/>
      <c r="BY54" s="1033"/>
      <c r="BZ54" s="1032"/>
      <c r="CA54" s="704"/>
      <c r="CB54" s="704"/>
      <c r="CC54" s="1033"/>
      <c r="CD54" s="1032"/>
      <c r="CE54" s="704"/>
      <c r="CF54" s="704"/>
      <c r="CG54" s="1033"/>
      <c r="CH54" s="1029"/>
      <c r="CI54" s="1030"/>
      <c r="CJ54" s="1030"/>
      <c r="CK54" s="1031"/>
      <c r="CN54" s="435">
        <f t="shared" si="0"/>
        <v>0</v>
      </c>
      <c r="CO54" s="435">
        <f t="shared" si="1"/>
        <v>0</v>
      </c>
      <c r="CP54" s="435">
        <f t="shared" si="2"/>
        <v>0</v>
      </c>
      <c r="CQ54" s="435">
        <f t="shared" si="3"/>
        <v>0</v>
      </c>
      <c r="CR54" s="290">
        <f t="shared" si="6"/>
        <v>0</v>
      </c>
      <c r="CS54" s="670">
        <f t="shared" si="7"/>
        <v>0</v>
      </c>
      <c r="CT54" s="671">
        <f t="shared" si="8"/>
        <v>0</v>
      </c>
      <c r="CU54" s="672">
        <f t="shared" si="9"/>
        <v>0</v>
      </c>
      <c r="CV54" s="290">
        <f t="shared" si="10"/>
        <v>0</v>
      </c>
      <c r="CW54" s="293">
        <f t="shared" si="4"/>
        <v>0</v>
      </c>
      <c r="CX54" s="283" t="str">
        <f>IF(CW54=0,"",
IF(SUM($CW$26:CW54)=1,CY54,
IF($CW$176&gt;SUM($CW$26:CW54),_xlfn.CONCAT(", ",CY54),
IF($CW$176=SUM($CW$26:CW54),_xlfn.CONCAT(" y ",CY54)))))</f>
        <v/>
      </c>
      <c r="CY54" s="120" t="s">
        <v>5181</v>
      </c>
      <c r="CZ54" s="370">
        <f>IF(CNGE_2026_M1_Secc1_Sub6!Y89=COUNTA(J54:M54,AD54:AG54,AX54:BA54,BR54:BU54),0,1)</f>
        <v>0</v>
      </c>
      <c r="DA54" s="282">
        <f t="shared" si="5"/>
        <v>0</v>
      </c>
      <c r="DB54" s="283" t="str">
        <f>IF(DA54=0,"",
IF(SUM($DA$26:DA54)=1,DC54,
IF($DA$176&gt;SUM($DA$26:DA54),_xlfn.CONCAT(", ",DC54),
IF($DA$176=SUM($DA$26:DA54),_xlfn.CONCAT(" y ",DC54)))))</f>
        <v/>
      </c>
      <c r="DC54" s="120" t="s">
        <v>5181</v>
      </c>
      <c r="DF54" s="629" cm="1">
        <f t="array" aca="1" ref="DF54" ca="1">IF(OR(N54=" ",AND(EXACT(UPPER(TRIM(SUBSTITUTE(N54,CHAR(160)," "))),TRIM(SUBSTITUTE(N54,CHAR(160)," "))),SUMPRODUCT(--ISNUMBER(MATCH(MID(TRIM(SUBSTITUTE(N54,CHAR(160)," ")),ROW(INDIRECT("1:"&amp;LEN(TRIM(SUBSTITUTE(N54,CHAR(160)," "))))),1),{"A","B","C","D","E","F","G","H","I","J","K","L","M","N","O","P","Q","R","S","T","U","V","W","X","Y","Z","Ñ","0","1","2","3","4","5","6","7","8","9"," "},0)))=LEN(TRIM(SUBSTITUTE(N54,CHAR(160)," "))))),0,1)</f>
        <v>0</v>
      </c>
      <c r="DG54" s="629" cm="1">
        <f t="array" aca="1" ref="DG54" ca="1">IF(OR(AH54=" ",AND(EXACT(UPPER(TRIM(SUBSTITUTE(AH54,CHAR(160)," "))),TRIM(SUBSTITUTE(AH54,CHAR(160)," "))),SUMPRODUCT(--ISNUMBER(MATCH(MID(TRIM(SUBSTITUTE(AH54,CHAR(160)," ")),ROW(INDIRECT("1:"&amp;LEN(TRIM(SUBSTITUTE(AH54,CHAR(160)," "))))),1),{"A","B","C","D","E","F","G","H","I","J","K","L","M","N","O","P","Q","R","S","T","U","V","W","X","Y","Z","Ñ","0","1","2","3","4","5","6","7","8","9"," "},0)))=LEN(TRIM(SUBSTITUTE(AH54,CHAR(160)," "))))),0,1)</f>
        <v>0</v>
      </c>
      <c r="DH54" s="629" cm="1">
        <f t="array" aca="1" ref="DH54" ca="1">IF(OR(BB54=" ",AND(EXACT(UPPER(TRIM(SUBSTITUTE(BB54,CHAR(160)," "))),TRIM(SUBSTITUTE(BB54,CHAR(160)," "))),SUMPRODUCT(--ISNUMBER(MATCH(MID(TRIM(SUBSTITUTE(BB54,CHAR(160)," ")),ROW(INDIRECT("1:"&amp;LEN(TRIM(SUBSTITUTE(BB54,CHAR(160)," "))))),1),{"A","B","C","D","E","F","G","H","I","J","K","L","M","N","O","P","Q","R","S","T","U","V","W","X","Y","Z","Ñ","0","1","2","3","4","5","6","7","8","9"," "},0)))=LEN(TRIM(SUBSTITUTE(BB54,CHAR(160)," "))))),0,1)</f>
        <v>0</v>
      </c>
      <c r="DI54" s="629" cm="1">
        <f t="array" aca="1" ref="DI54" ca="1">IF(OR(BV54=" ",AND(EXACT(UPPER(TRIM(SUBSTITUTE(BV54,CHAR(160)," "))),TRIM(SUBSTITUTE(BV54,CHAR(160)," "))),SUMPRODUCT(--ISNUMBER(MATCH(MID(TRIM(SUBSTITUTE(BV54,CHAR(160)," ")),ROW(INDIRECT("1:"&amp;LEN(TRIM(SUBSTITUTE(BV54,CHAR(160)," "))))),1),{"A","B","C","D","E","F","G","H","I","J","K","L","M","N","O","P","Q","R","S","T","U","V","W","X","Y","Z","Ñ","0","1","2","3","4","5","6","7","8","9"," "},0)))=LEN(TRIM(SUBSTITUTE(BV54,CHAR(160)," "))))),0,1)</f>
        <v>0</v>
      </c>
    </row>
    <row r="55" spans="1:113" ht="15" customHeight="1">
      <c r="A55" s="128"/>
      <c r="B55"/>
      <c r="C55" s="35" t="s">
        <v>5061</v>
      </c>
      <c r="D55" s="969" t="str">
        <f>IF(CNGE_2026_M1_Secc1_Sub6!$D90="","",CNGE_2026_M1_Secc1_Sub6!$D90)</f>
        <v/>
      </c>
      <c r="E55" s="970"/>
      <c r="F55" s="970"/>
      <c r="G55" s="970"/>
      <c r="H55" s="970"/>
      <c r="I55" s="1034"/>
      <c r="J55" s="1032"/>
      <c r="K55" s="704"/>
      <c r="L55" s="704"/>
      <c r="M55" s="1033"/>
      <c r="N55" s="1032"/>
      <c r="O55" s="704"/>
      <c r="P55" s="704"/>
      <c r="Q55" s="1033"/>
      <c r="R55" s="1032"/>
      <c r="S55" s="704"/>
      <c r="T55" s="704"/>
      <c r="U55" s="1033"/>
      <c r="V55" s="1032"/>
      <c r="W55" s="704"/>
      <c r="X55" s="704"/>
      <c r="Y55" s="1033"/>
      <c r="Z55" s="1029"/>
      <c r="AA55" s="1030"/>
      <c r="AB55" s="1030"/>
      <c r="AC55" s="1031"/>
      <c r="AD55" s="1032"/>
      <c r="AE55" s="704"/>
      <c r="AF55" s="704"/>
      <c r="AG55" s="1033"/>
      <c r="AH55" s="1032"/>
      <c r="AI55" s="704"/>
      <c r="AJ55" s="704"/>
      <c r="AK55" s="1033"/>
      <c r="AL55" s="1032"/>
      <c r="AM55" s="704"/>
      <c r="AN55" s="704"/>
      <c r="AO55" s="1033"/>
      <c r="AP55" s="1032"/>
      <c r="AQ55" s="704"/>
      <c r="AR55" s="704"/>
      <c r="AS55" s="1033"/>
      <c r="AT55" s="1029"/>
      <c r="AU55" s="1030"/>
      <c r="AV55" s="1030"/>
      <c r="AW55" s="1031"/>
      <c r="AX55" s="1032"/>
      <c r="AY55" s="704"/>
      <c r="AZ55" s="704"/>
      <c r="BA55" s="1033"/>
      <c r="BB55" s="1032"/>
      <c r="BC55" s="704"/>
      <c r="BD55" s="704"/>
      <c r="BE55" s="1033"/>
      <c r="BF55" s="1032"/>
      <c r="BG55" s="704"/>
      <c r="BH55" s="704"/>
      <c r="BI55" s="1033"/>
      <c r="BJ55" s="1032"/>
      <c r="BK55" s="704"/>
      <c r="BL55" s="704"/>
      <c r="BM55" s="1033"/>
      <c r="BN55" s="1029"/>
      <c r="BO55" s="1030"/>
      <c r="BP55" s="1030"/>
      <c r="BQ55" s="1031"/>
      <c r="BR55" s="1032"/>
      <c r="BS55" s="704"/>
      <c r="BT55" s="704"/>
      <c r="BU55" s="1033"/>
      <c r="BV55" s="1032"/>
      <c r="BW55" s="704"/>
      <c r="BX55" s="704"/>
      <c r="BY55" s="1033"/>
      <c r="BZ55" s="1032"/>
      <c r="CA55" s="704"/>
      <c r="CB55" s="704"/>
      <c r="CC55" s="1033"/>
      <c r="CD55" s="1032"/>
      <c r="CE55" s="704"/>
      <c r="CF55" s="704"/>
      <c r="CG55" s="1033"/>
      <c r="CH55" s="1029"/>
      <c r="CI55" s="1030"/>
      <c r="CJ55" s="1030"/>
      <c r="CK55" s="1031"/>
      <c r="CN55" s="435">
        <f t="shared" si="0"/>
        <v>0</v>
      </c>
      <c r="CO55" s="435">
        <f t="shared" si="1"/>
        <v>0</v>
      </c>
      <c r="CP55" s="435">
        <f t="shared" si="2"/>
        <v>0</v>
      </c>
      <c r="CQ55" s="435">
        <f t="shared" si="3"/>
        <v>0</v>
      </c>
      <c r="CR55" s="290">
        <f t="shared" si="6"/>
        <v>0</v>
      </c>
      <c r="CS55" s="670">
        <f t="shared" si="7"/>
        <v>0</v>
      </c>
      <c r="CT55" s="671">
        <f t="shared" si="8"/>
        <v>0</v>
      </c>
      <c r="CU55" s="672">
        <f t="shared" si="9"/>
        <v>0</v>
      </c>
      <c r="CV55" s="290">
        <f t="shared" si="10"/>
        <v>0</v>
      </c>
      <c r="CW55" s="293">
        <f t="shared" si="4"/>
        <v>0</v>
      </c>
      <c r="CX55" s="283" t="str">
        <f>IF(CW55=0,"",
IF(SUM($CW$26:CW55)=1,CY55,
IF($CW$176&gt;SUM($CW$26:CW55),_xlfn.CONCAT(", ",CY55),
IF($CW$176=SUM($CW$26:CW55),_xlfn.CONCAT(" y ",CY55)))))</f>
        <v/>
      </c>
      <c r="CY55" s="120" t="s">
        <v>5183</v>
      </c>
      <c r="CZ55" s="370">
        <f>IF(CNGE_2026_M1_Secc1_Sub6!Y90=COUNTA(J55:M55,AD55:AG55,AX55:BA55,BR55:BU55),0,1)</f>
        <v>0</v>
      </c>
      <c r="DA55" s="282">
        <f t="shared" si="5"/>
        <v>0</v>
      </c>
      <c r="DB55" s="283" t="str">
        <f>IF(DA55=0,"",
IF(SUM($DA$26:DA55)=1,DC55,
IF($DA$176&gt;SUM($DA$26:DA55),_xlfn.CONCAT(", ",DC55),
IF($DA$176=SUM($DA$26:DA55),_xlfn.CONCAT(" y ",DC55)))))</f>
        <v/>
      </c>
      <c r="DC55" s="120" t="s">
        <v>5183</v>
      </c>
      <c r="DF55" s="629" cm="1">
        <f t="array" aca="1" ref="DF55" ca="1">IF(OR(N55=" ",AND(EXACT(UPPER(TRIM(SUBSTITUTE(N55,CHAR(160)," "))),TRIM(SUBSTITUTE(N55,CHAR(160)," "))),SUMPRODUCT(--ISNUMBER(MATCH(MID(TRIM(SUBSTITUTE(N55,CHAR(160)," ")),ROW(INDIRECT("1:"&amp;LEN(TRIM(SUBSTITUTE(N55,CHAR(160)," "))))),1),{"A","B","C","D","E","F","G","H","I","J","K","L","M","N","O","P","Q","R","S","T","U","V","W","X","Y","Z","Ñ","0","1","2","3","4","5","6","7","8","9"," "},0)))=LEN(TRIM(SUBSTITUTE(N55,CHAR(160)," "))))),0,1)</f>
        <v>0</v>
      </c>
      <c r="DG55" s="629" cm="1">
        <f t="array" aca="1" ref="DG55" ca="1">IF(OR(AH55=" ",AND(EXACT(UPPER(TRIM(SUBSTITUTE(AH55,CHAR(160)," "))),TRIM(SUBSTITUTE(AH55,CHAR(160)," "))),SUMPRODUCT(--ISNUMBER(MATCH(MID(TRIM(SUBSTITUTE(AH55,CHAR(160)," ")),ROW(INDIRECT("1:"&amp;LEN(TRIM(SUBSTITUTE(AH55,CHAR(160)," "))))),1),{"A","B","C","D","E","F","G","H","I","J","K","L","M","N","O","P","Q","R","S","T","U","V","W","X","Y","Z","Ñ","0","1","2","3","4","5","6","7","8","9"," "},0)))=LEN(TRIM(SUBSTITUTE(AH55,CHAR(160)," "))))),0,1)</f>
        <v>0</v>
      </c>
      <c r="DH55" s="629" cm="1">
        <f t="array" aca="1" ref="DH55" ca="1">IF(OR(BB55=" ",AND(EXACT(UPPER(TRIM(SUBSTITUTE(BB55,CHAR(160)," "))),TRIM(SUBSTITUTE(BB55,CHAR(160)," "))),SUMPRODUCT(--ISNUMBER(MATCH(MID(TRIM(SUBSTITUTE(BB55,CHAR(160)," ")),ROW(INDIRECT("1:"&amp;LEN(TRIM(SUBSTITUTE(BB55,CHAR(160)," "))))),1),{"A","B","C","D","E","F","G","H","I","J","K","L","M","N","O","P","Q","R","S","T","U","V","W","X","Y","Z","Ñ","0","1","2","3","4","5","6","7","8","9"," "},0)))=LEN(TRIM(SUBSTITUTE(BB55,CHAR(160)," "))))),0,1)</f>
        <v>0</v>
      </c>
      <c r="DI55" s="629" cm="1">
        <f t="array" aca="1" ref="DI55" ca="1">IF(OR(BV55=" ",AND(EXACT(UPPER(TRIM(SUBSTITUTE(BV55,CHAR(160)," "))),TRIM(SUBSTITUTE(BV55,CHAR(160)," "))),SUMPRODUCT(--ISNUMBER(MATCH(MID(TRIM(SUBSTITUTE(BV55,CHAR(160)," ")),ROW(INDIRECT("1:"&amp;LEN(TRIM(SUBSTITUTE(BV55,CHAR(160)," "))))),1),{"A","B","C","D","E","F","G","H","I","J","K","L","M","N","O","P","Q","R","S","T","U","V","W","X","Y","Z","Ñ","0","1","2","3","4","5","6","7","8","9"," "},0)))=LEN(TRIM(SUBSTITUTE(BV55,CHAR(160)," "))))),0,1)</f>
        <v>0</v>
      </c>
    </row>
    <row r="56" spans="1:113" ht="15" customHeight="1">
      <c r="A56" s="128"/>
      <c r="B56"/>
      <c r="C56" s="35" t="s">
        <v>5062</v>
      </c>
      <c r="D56" s="969" t="str">
        <f>IF(CNGE_2026_M1_Secc1_Sub6!$D91="","",CNGE_2026_M1_Secc1_Sub6!$D91)</f>
        <v/>
      </c>
      <c r="E56" s="970"/>
      <c r="F56" s="970"/>
      <c r="G56" s="970"/>
      <c r="H56" s="970"/>
      <c r="I56" s="1034"/>
      <c r="J56" s="1032"/>
      <c r="K56" s="704"/>
      <c r="L56" s="704"/>
      <c r="M56" s="1033"/>
      <c r="N56" s="1032"/>
      <c r="O56" s="704"/>
      <c r="P56" s="704"/>
      <c r="Q56" s="1033"/>
      <c r="R56" s="1032"/>
      <c r="S56" s="704"/>
      <c r="T56" s="704"/>
      <c r="U56" s="1033"/>
      <c r="V56" s="1032"/>
      <c r="W56" s="704"/>
      <c r="X56" s="704"/>
      <c r="Y56" s="1033"/>
      <c r="Z56" s="1029"/>
      <c r="AA56" s="1030"/>
      <c r="AB56" s="1030"/>
      <c r="AC56" s="1031"/>
      <c r="AD56" s="1032"/>
      <c r="AE56" s="704"/>
      <c r="AF56" s="704"/>
      <c r="AG56" s="1033"/>
      <c r="AH56" s="1032"/>
      <c r="AI56" s="704"/>
      <c r="AJ56" s="704"/>
      <c r="AK56" s="1033"/>
      <c r="AL56" s="1032"/>
      <c r="AM56" s="704"/>
      <c r="AN56" s="704"/>
      <c r="AO56" s="1033"/>
      <c r="AP56" s="1032"/>
      <c r="AQ56" s="704"/>
      <c r="AR56" s="704"/>
      <c r="AS56" s="1033"/>
      <c r="AT56" s="1029"/>
      <c r="AU56" s="1030"/>
      <c r="AV56" s="1030"/>
      <c r="AW56" s="1031"/>
      <c r="AX56" s="1032"/>
      <c r="AY56" s="704"/>
      <c r="AZ56" s="704"/>
      <c r="BA56" s="1033"/>
      <c r="BB56" s="1032"/>
      <c r="BC56" s="704"/>
      <c r="BD56" s="704"/>
      <c r="BE56" s="1033"/>
      <c r="BF56" s="1032"/>
      <c r="BG56" s="704"/>
      <c r="BH56" s="704"/>
      <c r="BI56" s="1033"/>
      <c r="BJ56" s="1032"/>
      <c r="BK56" s="704"/>
      <c r="BL56" s="704"/>
      <c r="BM56" s="1033"/>
      <c r="BN56" s="1029"/>
      <c r="BO56" s="1030"/>
      <c r="BP56" s="1030"/>
      <c r="BQ56" s="1031"/>
      <c r="BR56" s="1032"/>
      <c r="BS56" s="704"/>
      <c r="BT56" s="704"/>
      <c r="BU56" s="1033"/>
      <c r="BV56" s="1032"/>
      <c r="BW56" s="704"/>
      <c r="BX56" s="704"/>
      <c r="BY56" s="1033"/>
      <c r="BZ56" s="1032"/>
      <c r="CA56" s="704"/>
      <c r="CB56" s="704"/>
      <c r="CC56" s="1033"/>
      <c r="CD56" s="1032"/>
      <c r="CE56" s="704"/>
      <c r="CF56" s="704"/>
      <c r="CG56" s="1033"/>
      <c r="CH56" s="1029"/>
      <c r="CI56" s="1030"/>
      <c r="CJ56" s="1030"/>
      <c r="CK56" s="1031"/>
      <c r="CN56" s="435">
        <f t="shared" si="0"/>
        <v>0</v>
      </c>
      <c r="CO56" s="435">
        <f t="shared" si="1"/>
        <v>0</v>
      </c>
      <c r="CP56" s="435">
        <f t="shared" si="2"/>
        <v>0</v>
      </c>
      <c r="CQ56" s="435">
        <f t="shared" si="3"/>
        <v>0</v>
      </c>
      <c r="CR56" s="290">
        <f t="shared" si="6"/>
        <v>0</v>
      </c>
      <c r="CS56" s="670">
        <f t="shared" si="7"/>
        <v>0</v>
      </c>
      <c r="CT56" s="671">
        <f t="shared" si="8"/>
        <v>0</v>
      </c>
      <c r="CU56" s="672">
        <f t="shared" si="9"/>
        <v>0</v>
      </c>
      <c r="CV56" s="290">
        <f t="shared" si="10"/>
        <v>0</v>
      </c>
      <c r="CW56" s="293">
        <f t="shared" si="4"/>
        <v>0</v>
      </c>
      <c r="CX56" s="283" t="str">
        <f>IF(CW56=0,"",
IF(SUM($CW$26:CW56)=1,CY56,
IF($CW$176&gt;SUM($CW$26:CW56),_xlfn.CONCAT(", ",CY56),
IF($CW$176=SUM($CW$26:CW56),_xlfn.CONCAT(" y ",CY56)))))</f>
        <v/>
      </c>
      <c r="CY56" s="120" t="s">
        <v>5185</v>
      </c>
      <c r="CZ56" s="370">
        <f>IF(CNGE_2026_M1_Secc1_Sub6!Y91=COUNTA(J56:M56,AD56:AG56,AX56:BA56,BR56:BU56),0,1)</f>
        <v>0</v>
      </c>
      <c r="DA56" s="282">
        <f t="shared" si="5"/>
        <v>0</v>
      </c>
      <c r="DB56" s="283" t="str">
        <f>IF(DA56=0,"",
IF(SUM($DA$26:DA56)=1,DC56,
IF($DA$176&gt;SUM($DA$26:DA56),_xlfn.CONCAT(", ",DC56),
IF($DA$176=SUM($DA$26:DA56),_xlfn.CONCAT(" y ",DC56)))))</f>
        <v/>
      </c>
      <c r="DC56" s="120" t="s">
        <v>5185</v>
      </c>
      <c r="DF56" s="629" cm="1">
        <f t="array" aca="1" ref="DF56" ca="1">IF(OR(N56=" ",AND(EXACT(UPPER(TRIM(SUBSTITUTE(N56,CHAR(160)," "))),TRIM(SUBSTITUTE(N56,CHAR(160)," "))),SUMPRODUCT(--ISNUMBER(MATCH(MID(TRIM(SUBSTITUTE(N56,CHAR(160)," ")),ROW(INDIRECT("1:"&amp;LEN(TRIM(SUBSTITUTE(N56,CHAR(160)," "))))),1),{"A","B","C","D","E","F","G","H","I","J","K","L","M","N","O","P","Q","R","S","T","U","V","W","X","Y","Z","Ñ","0","1","2","3","4","5","6","7","8","9"," "},0)))=LEN(TRIM(SUBSTITUTE(N56,CHAR(160)," "))))),0,1)</f>
        <v>0</v>
      </c>
      <c r="DG56" s="629" cm="1">
        <f t="array" aca="1" ref="DG56" ca="1">IF(OR(AH56=" ",AND(EXACT(UPPER(TRIM(SUBSTITUTE(AH56,CHAR(160)," "))),TRIM(SUBSTITUTE(AH56,CHAR(160)," "))),SUMPRODUCT(--ISNUMBER(MATCH(MID(TRIM(SUBSTITUTE(AH56,CHAR(160)," ")),ROW(INDIRECT("1:"&amp;LEN(TRIM(SUBSTITUTE(AH56,CHAR(160)," "))))),1),{"A","B","C","D","E","F","G","H","I","J","K","L","M","N","O","P","Q","R","S","T","U","V","W","X","Y","Z","Ñ","0","1","2","3","4","5","6","7","8","9"," "},0)))=LEN(TRIM(SUBSTITUTE(AH56,CHAR(160)," "))))),0,1)</f>
        <v>0</v>
      </c>
      <c r="DH56" s="629" cm="1">
        <f t="array" aca="1" ref="DH56" ca="1">IF(OR(BB56=" ",AND(EXACT(UPPER(TRIM(SUBSTITUTE(BB56,CHAR(160)," "))),TRIM(SUBSTITUTE(BB56,CHAR(160)," "))),SUMPRODUCT(--ISNUMBER(MATCH(MID(TRIM(SUBSTITUTE(BB56,CHAR(160)," ")),ROW(INDIRECT("1:"&amp;LEN(TRIM(SUBSTITUTE(BB56,CHAR(160)," "))))),1),{"A","B","C","D","E","F","G","H","I","J","K","L","M","N","O","P","Q","R","S","T","U","V","W","X","Y","Z","Ñ","0","1","2","3","4","5","6","7","8","9"," "},0)))=LEN(TRIM(SUBSTITUTE(BB56,CHAR(160)," "))))),0,1)</f>
        <v>0</v>
      </c>
      <c r="DI56" s="629" cm="1">
        <f t="array" aca="1" ref="DI56" ca="1">IF(OR(BV56=" ",AND(EXACT(UPPER(TRIM(SUBSTITUTE(BV56,CHAR(160)," "))),TRIM(SUBSTITUTE(BV56,CHAR(160)," "))),SUMPRODUCT(--ISNUMBER(MATCH(MID(TRIM(SUBSTITUTE(BV56,CHAR(160)," ")),ROW(INDIRECT("1:"&amp;LEN(TRIM(SUBSTITUTE(BV56,CHAR(160)," "))))),1),{"A","B","C","D","E","F","G","H","I","J","K","L","M","N","O","P","Q","R","S","T","U","V","W","X","Y","Z","Ñ","0","1","2","3","4","5","6","7","8","9"," "},0)))=LEN(TRIM(SUBSTITUTE(BV56,CHAR(160)," "))))),0,1)</f>
        <v>0</v>
      </c>
    </row>
    <row r="57" spans="1:113" ht="15" customHeight="1">
      <c r="A57" s="128"/>
      <c r="B57"/>
      <c r="C57" s="35" t="s">
        <v>5063</v>
      </c>
      <c r="D57" s="969" t="str">
        <f>IF(CNGE_2026_M1_Secc1_Sub6!$D92="","",CNGE_2026_M1_Secc1_Sub6!$D92)</f>
        <v/>
      </c>
      <c r="E57" s="970"/>
      <c r="F57" s="970"/>
      <c r="G57" s="970"/>
      <c r="H57" s="970"/>
      <c r="I57" s="1034"/>
      <c r="J57" s="1032"/>
      <c r="K57" s="704"/>
      <c r="L57" s="704"/>
      <c r="M57" s="1033"/>
      <c r="N57" s="1032"/>
      <c r="O57" s="704"/>
      <c r="P57" s="704"/>
      <c r="Q57" s="1033"/>
      <c r="R57" s="1032"/>
      <c r="S57" s="704"/>
      <c r="T57" s="704"/>
      <c r="U57" s="1033"/>
      <c r="V57" s="1032"/>
      <c r="W57" s="704"/>
      <c r="X57" s="704"/>
      <c r="Y57" s="1033"/>
      <c r="Z57" s="1029"/>
      <c r="AA57" s="1030"/>
      <c r="AB57" s="1030"/>
      <c r="AC57" s="1031"/>
      <c r="AD57" s="1032"/>
      <c r="AE57" s="704"/>
      <c r="AF57" s="704"/>
      <c r="AG57" s="1033"/>
      <c r="AH57" s="1032"/>
      <c r="AI57" s="704"/>
      <c r="AJ57" s="704"/>
      <c r="AK57" s="1033"/>
      <c r="AL57" s="1032"/>
      <c r="AM57" s="704"/>
      <c r="AN57" s="704"/>
      <c r="AO57" s="1033"/>
      <c r="AP57" s="1032"/>
      <c r="AQ57" s="704"/>
      <c r="AR57" s="704"/>
      <c r="AS57" s="1033"/>
      <c r="AT57" s="1029"/>
      <c r="AU57" s="1030"/>
      <c r="AV57" s="1030"/>
      <c r="AW57" s="1031"/>
      <c r="AX57" s="1032"/>
      <c r="AY57" s="704"/>
      <c r="AZ57" s="704"/>
      <c r="BA57" s="1033"/>
      <c r="BB57" s="1032"/>
      <c r="BC57" s="704"/>
      <c r="BD57" s="704"/>
      <c r="BE57" s="1033"/>
      <c r="BF57" s="1032"/>
      <c r="BG57" s="704"/>
      <c r="BH57" s="704"/>
      <c r="BI57" s="1033"/>
      <c r="BJ57" s="1032"/>
      <c r="BK57" s="704"/>
      <c r="BL57" s="704"/>
      <c r="BM57" s="1033"/>
      <c r="BN57" s="1029"/>
      <c r="BO57" s="1030"/>
      <c r="BP57" s="1030"/>
      <c r="BQ57" s="1031"/>
      <c r="BR57" s="1032"/>
      <c r="BS57" s="704"/>
      <c r="BT57" s="704"/>
      <c r="BU57" s="1033"/>
      <c r="BV57" s="1032"/>
      <c r="BW57" s="704"/>
      <c r="BX57" s="704"/>
      <c r="BY57" s="1033"/>
      <c r="BZ57" s="1032"/>
      <c r="CA57" s="704"/>
      <c r="CB57" s="704"/>
      <c r="CC57" s="1033"/>
      <c r="CD57" s="1032"/>
      <c r="CE57" s="704"/>
      <c r="CF57" s="704"/>
      <c r="CG57" s="1033"/>
      <c r="CH57" s="1029"/>
      <c r="CI57" s="1030"/>
      <c r="CJ57" s="1030"/>
      <c r="CK57" s="1031"/>
      <c r="CN57" s="435">
        <f t="shared" si="0"/>
        <v>0</v>
      </c>
      <c r="CO57" s="435">
        <f t="shared" si="1"/>
        <v>0</v>
      </c>
      <c r="CP57" s="435">
        <f t="shared" si="2"/>
        <v>0</v>
      </c>
      <c r="CQ57" s="435">
        <f t="shared" si="3"/>
        <v>0</v>
      </c>
      <c r="CR57" s="290">
        <f t="shared" si="6"/>
        <v>0</v>
      </c>
      <c r="CS57" s="670">
        <f t="shared" si="7"/>
        <v>0</v>
      </c>
      <c r="CT57" s="671">
        <f t="shared" si="8"/>
        <v>0</v>
      </c>
      <c r="CU57" s="672">
        <f t="shared" si="9"/>
        <v>0</v>
      </c>
      <c r="CV57" s="290">
        <f t="shared" si="10"/>
        <v>0</v>
      </c>
      <c r="CW57" s="293">
        <f t="shared" si="4"/>
        <v>0</v>
      </c>
      <c r="CX57" s="283" t="str">
        <f>IF(CW57=0,"",
IF(SUM($CW$26:CW57)=1,CY57,
IF($CW$176&gt;SUM($CW$26:CW57),_xlfn.CONCAT(", ",CY57),
IF($CW$176=SUM($CW$26:CW57),_xlfn.CONCAT(" y ",CY57)))))</f>
        <v/>
      </c>
      <c r="CY57" s="120" t="s">
        <v>5186</v>
      </c>
      <c r="CZ57" s="370">
        <f>IF(CNGE_2026_M1_Secc1_Sub6!Y92=COUNTA(J57:M57,AD57:AG57,AX57:BA57,BR57:BU57),0,1)</f>
        <v>0</v>
      </c>
      <c r="DA57" s="282">
        <f t="shared" si="5"/>
        <v>0</v>
      </c>
      <c r="DB57" s="283" t="str">
        <f>IF(DA57=0,"",
IF(SUM($DA$26:DA57)=1,DC57,
IF($DA$176&gt;SUM($DA$26:DA57),_xlfn.CONCAT(", ",DC57),
IF($DA$176=SUM($DA$26:DA57),_xlfn.CONCAT(" y ",DC57)))))</f>
        <v/>
      </c>
      <c r="DC57" s="120" t="s">
        <v>5186</v>
      </c>
      <c r="DF57" s="629" cm="1">
        <f t="array" aca="1" ref="DF57" ca="1">IF(OR(N57=" ",AND(EXACT(UPPER(TRIM(SUBSTITUTE(N57,CHAR(160)," "))),TRIM(SUBSTITUTE(N57,CHAR(160)," "))),SUMPRODUCT(--ISNUMBER(MATCH(MID(TRIM(SUBSTITUTE(N57,CHAR(160)," ")),ROW(INDIRECT("1:"&amp;LEN(TRIM(SUBSTITUTE(N57,CHAR(160)," "))))),1),{"A","B","C","D","E","F","G","H","I","J","K","L","M","N","O","P","Q","R","S","T","U","V","W","X","Y","Z","Ñ","0","1","2","3","4","5","6","7","8","9"," "},0)))=LEN(TRIM(SUBSTITUTE(N57,CHAR(160)," "))))),0,1)</f>
        <v>0</v>
      </c>
      <c r="DG57" s="629" cm="1">
        <f t="array" aca="1" ref="DG57" ca="1">IF(OR(AH57=" ",AND(EXACT(UPPER(TRIM(SUBSTITUTE(AH57,CHAR(160)," "))),TRIM(SUBSTITUTE(AH57,CHAR(160)," "))),SUMPRODUCT(--ISNUMBER(MATCH(MID(TRIM(SUBSTITUTE(AH57,CHAR(160)," ")),ROW(INDIRECT("1:"&amp;LEN(TRIM(SUBSTITUTE(AH57,CHAR(160)," "))))),1),{"A","B","C","D","E","F","G","H","I","J","K","L","M","N","O","P","Q","R","S","T","U","V","W","X","Y","Z","Ñ","0","1","2","3","4","5","6","7","8","9"," "},0)))=LEN(TRIM(SUBSTITUTE(AH57,CHAR(160)," "))))),0,1)</f>
        <v>0</v>
      </c>
      <c r="DH57" s="629" cm="1">
        <f t="array" aca="1" ref="DH57" ca="1">IF(OR(BB57=" ",AND(EXACT(UPPER(TRIM(SUBSTITUTE(BB57,CHAR(160)," "))),TRIM(SUBSTITUTE(BB57,CHAR(160)," "))),SUMPRODUCT(--ISNUMBER(MATCH(MID(TRIM(SUBSTITUTE(BB57,CHAR(160)," ")),ROW(INDIRECT("1:"&amp;LEN(TRIM(SUBSTITUTE(BB57,CHAR(160)," "))))),1),{"A","B","C","D","E","F","G","H","I","J","K","L","M","N","O","P","Q","R","S","T","U","V","W","X","Y","Z","Ñ","0","1","2","3","4","5","6","7","8","9"," "},0)))=LEN(TRIM(SUBSTITUTE(BB57,CHAR(160)," "))))),0,1)</f>
        <v>0</v>
      </c>
      <c r="DI57" s="629" cm="1">
        <f t="array" aca="1" ref="DI57" ca="1">IF(OR(BV57=" ",AND(EXACT(UPPER(TRIM(SUBSTITUTE(BV57,CHAR(160)," "))),TRIM(SUBSTITUTE(BV57,CHAR(160)," "))),SUMPRODUCT(--ISNUMBER(MATCH(MID(TRIM(SUBSTITUTE(BV57,CHAR(160)," ")),ROW(INDIRECT("1:"&amp;LEN(TRIM(SUBSTITUTE(BV57,CHAR(160)," "))))),1),{"A","B","C","D","E","F","G","H","I","J","K","L","M","N","O","P","Q","R","S","T","U","V","W","X","Y","Z","Ñ","0","1","2","3","4","5","6","7","8","9"," "},0)))=LEN(TRIM(SUBSTITUTE(BV57,CHAR(160)," "))))),0,1)</f>
        <v>0</v>
      </c>
    </row>
    <row r="58" spans="1:113" ht="15" customHeight="1">
      <c r="A58" s="128"/>
      <c r="B58"/>
      <c r="C58" s="35" t="s">
        <v>5064</v>
      </c>
      <c r="D58" s="969" t="str">
        <f>IF(CNGE_2026_M1_Secc1_Sub6!$D93="","",CNGE_2026_M1_Secc1_Sub6!$D93)</f>
        <v/>
      </c>
      <c r="E58" s="970"/>
      <c r="F58" s="970"/>
      <c r="G58" s="970"/>
      <c r="H58" s="970"/>
      <c r="I58" s="1034"/>
      <c r="J58" s="1032"/>
      <c r="K58" s="704"/>
      <c r="L58" s="704"/>
      <c r="M58" s="1033"/>
      <c r="N58" s="1032"/>
      <c r="O58" s="704"/>
      <c r="P58" s="704"/>
      <c r="Q58" s="1033"/>
      <c r="R58" s="1032"/>
      <c r="S58" s="704"/>
      <c r="T58" s="704"/>
      <c r="U58" s="1033"/>
      <c r="V58" s="1032"/>
      <c r="W58" s="704"/>
      <c r="X58" s="704"/>
      <c r="Y58" s="1033"/>
      <c r="Z58" s="1029"/>
      <c r="AA58" s="1030"/>
      <c r="AB58" s="1030"/>
      <c r="AC58" s="1031"/>
      <c r="AD58" s="1032"/>
      <c r="AE58" s="704"/>
      <c r="AF58" s="704"/>
      <c r="AG58" s="1033"/>
      <c r="AH58" s="1032"/>
      <c r="AI58" s="704"/>
      <c r="AJ58" s="704"/>
      <c r="AK58" s="1033"/>
      <c r="AL58" s="1032"/>
      <c r="AM58" s="704"/>
      <c r="AN58" s="704"/>
      <c r="AO58" s="1033"/>
      <c r="AP58" s="1032"/>
      <c r="AQ58" s="704"/>
      <c r="AR58" s="704"/>
      <c r="AS58" s="1033"/>
      <c r="AT58" s="1029"/>
      <c r="AU58" s="1030"/>
      <c r="AV58" s="1030"/>
      <c r="AW58" s="1031"/>
      <c r="AX58" s="1032"/>
      <c r="AY58" s="704"/>
      <c r="AZ58" s="704"/>
      <c r="BA58" s="1033"/>
      <c r="BB58" s="1032"/>
      <c r="BC58" s="704"/>
      <c r="BD58" s="704"/>
      <c r="BE58" s="1033"/>
      <c r="BF58" s="1032"/>
      <c r="BG58" s="704"/>
      <c r="BH58" s="704"/>
      <c r="BI58" s="1033"/>
      <c r="BJ58" s="1032"/>
      <c r="BK58" s="704"/>
      <c r="BL58" s="704"/>
      <c r="BM58" s="1033"/>
      <c r="BN58" s="1029"/>
      <c r="BO58" s="1030"/>
      <c r="BP58" s="1030"/>
      <c r="BQ58" s="1031"/>
      <c r="BR58" s="1032"/>
      <c r="BS58" s="704"/>
      <c r="BT58" s="704"/>
      <c r="BU58" s="1033"/>
      <c r="BV58" s="1032"/>
      <c r="BW58" s="704"/>
      <c r="BX58" s="704"/>
      <c r="BY58" s="1033"/>
      <c r="BZ58" s="1032"/>
      <c r="CA58" s="704"/>
      <c r="CB58" s="704"/>
      <c r="CC58" s="1033"/>
      <c r="CD58" s="1032"/>
      <c r="CE58" s="704"/>
      <c r="CF58" s="704"/>
      <c r="CG58" s="1033"/>
      <c r="CH58" s="1029"/>
      <c r="CI58" s="1030"/>
      <c r="CJ58" s="1030"/>
      <c r="CK58" s="1031"/>
      <c r="CN58" s="435">
        <f t="shared" ref="CN58:CN89" si="11">IF(AND($R58&lt;&gt;"",$R58&lt;&gt;1,COUNTA(V58:AC58)&gt;0),1,0)</f>
        <v>0</v>
      </c>
      <c r="CO58" s="435">
        <f t="shared" ref="CO58:CO89" si="12">IF(AND($AL58&lt;&gt;"",$AL58&lt;&gt;1,COUNTA(AP58:AW58)&gt;0),1,0)</f>
        <v>0</v>
      </c>
      <c r="CP58" s="435">
        <f t="shared" ref="CP58:CP89" si="13">IF(AND($BF58&lt;&gt;"",$BF58&lt;&gt;1,COUNTA(BJ58:BQ58)&gt;0),1,0)</f>
        <v>0</v>
      </c>
      <c r="CQ58" s="435">
        <f t="shared" ref="CQ58:CQ89" si="14">IF(AND($BZ58&lt;&gt;"",$BZ58&lt;&gt;1,COUNTA(CD58:CK58)&gt;0),1,0)</f>
        <v>0</v>
      </c>
      <c r="CR58" s="290">
        <f t="shared" si="6"/>
        <v>0</v>
      </c>
      <c r="CS58" s="670">
        <f t="shared" si="7"/>
        <v>0</v>
      </c>
      <c r="CT58" s="671">
        <f t="shared" si="8"/>
        <v>0</v>
      </c>
      <c r="CU58" s="672">
        <f t="shared" si="9"/>
        <v>0</v>
      </c>
      <c r="CV58" s="290">
        <f t="shared" si="10"/>
        <v>0</v>
      </c>
      <c r="CW58" s="293">
        <f t="shared" ref="CW58:CW89" si="15">IF(CV58=0,0,1)</f>
        <v>0</v>
      </c>
      <c r="CX58" s="283" t="str">
        <f>IF(CW58=0,"",
IF(SUM($CW$26:CW58)=1,CY58,
IF($CW$176&gt;SUM($CW$26:CW58),_xlfn.CONCAT(", ",CY58),
IF($CW$176=SUM($CW$26:CW58),_xlfn.CONCAT(" y ",CY58)))))</f>
        <v/>
      </c>
      <c r="CY58" s="120" t="s">
        <v>5187</v>
      </c>
      <c r="CZ58" s="370">
        <f>IF(CNGE_2026_M1_Secc1_Sub6!Y93=COUNTA(J58:M58,AD58:AG58,AX58:BA58,BR58:BU58),0,1)</f>
        <v>0</v>
      </c>
      <c r="DA58" s="282">
        <f t="shared" ref="DA58:DA89" si="16">IF(SUM(CZ58)=0,0,1)</f>
        <v>0</v>
      </c>
      <c r="DB58" s="283" t="str">
        <f>IF(DA58=0,"",
IF(SUM($DA$26:DA58)=1,DC58,
IF($DA$176&gt;SUM($DA$26:DA58),_xlfn.CONCAT(", ",DC58),
IF($DA$176=SUM($DA$26:DA58),_xlfn.CONCAT(" y ",DC58)))))</f>
        <v/>
      </c>
      <c r="DC58" s="120" t="s">
        <v>5187</v>
      </c>
      <c r="DF58" s="629" cm="1">
        <f t="array" aca="1" ref="DF58" ca="1">IF(OR(N58=" ",AND(EXACT(UPPER(TRIM(SUBSTITUTE(N58,CHAR(160)," "))),TRIM(SUBSTITUTE(N58,CHAR(160)," "))),SUMPRODUCT(--ISNUMBER(MATCH(MID(TRIM(SUBSTITUTE(N58,CHAR(160)," ")),ROW(INDIRECT("1:"&amp;LEN(TRIM(SUBSTITUTE(N58,CHAR(160)," "))))),1),{"A","B","C","D","E","F","G","H","I","J","K","L","M","N","O","P","Q","R","S","T","U","V","W","X","Y","Z","Ñ","0","1","2","3","4","5","6","7","8","9"," "},0)))=LEN(TRIM(SUBSTITUTE(N58,CHAR(160)," "))))),0,1)</f>
        <v>0</v>
      </c>
      <c r="DG58" s="629" cm="1">
        <f t="array" aca="1" ref="DG58" ca="1">IF(OR(AH58=" ",AND(EXACT(UPPER(TRIM(SUBSTITUTE(AH58,CHAR(160)," "))),TRIM(SUBSTITUTE(AH58,CHAR(160)," "))),SUMPRODUCT(--ISNUMBER(MATCH(MID(TRIM(SUBSTITUTE(AH58,CHAR(160)," ")),ROW(INDIRECT("1:"&amp;LEN(TRIM(SUBSTITUTE(AH58,CHAR(160)," "))))),1),{"A","B","C","D","E","F","G","H","I","J","K","L","M","N","O","P","Q","R","S","T","U","V","W","X","Y","Z","Ñ","0","1","2","3","4","5","6","7","8","9"," "},0)))=LEN(TRIM(SUBSTITUTE(AH58,CHAR(160)," "))))),0,1)</f>
        <v>0</v>
      </c>
      <c r="DH58" s="629" cm="1">
        <f t="array" aca="1" ref="DH58" ca="1">IF(OR(BB58=" ",AND(EXACT(UPPER(TRIM(SUBSTITUTE(BB58,CHAR(160)," "))),TRIM(SUBSTITUTE(BB58,CHAR(160)," "))),SUMPRODUCT(--ISNUMBER(MATCH(MID(TRIM(SUBSTITUTE(BB58,CHAR(160)," ")),ROW(INDIRECT("1:"&amp;LEN(TRIM(SUBSTITUTE(BB58,CHAR(160)," "))))),1),{"A","B","C","D","E","F","G","H","I","J","K","L","M","N","O","P","Q","R","S","T","U","V","W","X","Y","Z","Ñ","0","1","2","3","4","5","6","7","8","9"," "},0)))=LEN(TRIM(SUBSTITUTE(BB58,CHAR(160)," "))))),0,1)</f>
        <v>0</v>
      </c>
      <c r="DI58" s="629" cm="1">
        <f t="array" aca="1" ref="DI58" ca="1">IF(OR(BV58=" ",AND(EXACT(UPPER(TRIM(SUBSTITUTE(BV58,CHAR(160)," "))),TRIM(SUBSTITUTE(BV58,CHAR(160)," "))),SUMPRODUCT(--ISNUMBER(MATCH(MID(TRIM(SUBSTITUTE(BV58,CHAR(160)," ")),ROW(INDIRECT("1:"&amp;LEN(TRIM(SUBSTITUTE(BV58,CHAR(160)," "))))),1),{"A","B","C","D","E","F","G","H","I","J","K","L","M","N","O","P","Q","R","S","T","U","V","W","X","Y","Z","Ñ","0","1","2","3","4","5","6","7","8","9"," "},0)))=LEN(TRIM(SUBSTITUTE(BV58,CHAR(160)," "))))),0,1)</f>
        <v>0</v>
      </c>
    </row>
    <row r="59" spans="1:113" ht="15" customHeight="1">
      <c r="A59" s="128"/>
      <c r="B59"/>
      <c r="C59" s="35" t="s">
        <v>5065</v>
      </c>
      <c r="D59" s="969" t="str">
        <f>IF(CNGE_2026_M1_Secc1_Sub6!$D94="","",CNGE_2026_M1_Secc1_Sub6!$D94)</f>
        <v/>
      </c>
      <c r="E59" s="970"/>
      <c r="F59" s="970"/>
      <c r="G59" s="970"/>
      <c r="H59" s="970"/>
      <c r="I59" s="1034"/>
      <c r="J59" s="1032"/>
      <c r="K59" s="704"/>
      <c r="L59" s="704"/>
      <c r="M59" s="1033"/>
      <c r="N59" s="1032"/>
      <c r="O59" s="704"/>
      <c r="P59" s="704"/>
      <c r="Q59" s="1033"/>
      <c r="R59" s="1032"/>
      <c r="S59" s="704"/>
      <c r="T59" s="704"/>
      <c r="U59" s="1033"/>
      <c r="V59" s="1032"/>
      <c r="W59" s="704"/>
      <c r="X59" s="704"/>
      <c r="Y59" s="1033"/>
      <c r="Z59" s="1029"/>
      <c r="AA59" s="1030"/>
      <c r="AB59" s="1030"/>
      <c r="AC59" s="1031"/>
      <c r="AD59" s="1032"/>
      <c r="AE59" s="704"/>
      <c r="AF59" s="704"/>
      <c r="AG59" s="1033"/>
      <c r="AH59" s="1032"/>
      <c r="AI59" s="704"/>
      <c r="AJ59" s="704"/>
      <c r="AK59" s="1033"/>
      <c r="AL59" s="1032"/>
      <c r="AM59" s="704"/>
      <c r="AN59" s="704"/>
      <c r="AO59" s="1033"/>
      <c r="AP59" s="1032"/>
      <c r="AQ59" s="704"/>
      <c r="AR59" s="704"/>
      <c r="AS59" s="1033"/>
      <c r="AT59" s="1029"/>
      <c r="AU59" s="1030"/>
      <c r="AV59" s="1030"/>
      <c r="AW59" s="1031"/>
      <c r="AX59" s="1032"/>
      <c r="AY59" s="704"/>
      <c r="AZ59" s="704"/>
      <c r="BA59" s="1033"/>
      <c r="BB59" s="1032"/>
      <c r="BC59" s="704"/>
      <c r="BD59" s="704"/>
      <c r="BE59" s="1033"/>
      <c r="BF59" s="1032"/>
      <c r="BG59" s="704"/>
      <c r="BH59" s="704"/>
      <c r="BI59" s="1033"/>
      <c r="BJ59" s="1032"/>
      <c r="BK59" s="704"/>
      <c r="BL59" s="704"/>
      <c r="BM59" s="1033"/>
      <c r="BN59" s="1029"/>
      <c r="BO59" s="1030"/>
      <c r="BP59" s="1030"/>
      <c r="BQ59" s="1031"/>
      <c r="BR59" s="1032"/>
      <c r="BS59" s="704"/>
      <c r="BT59" s="704"/>
      <c r="BU59" s="1033"/>
      <c r="BV59" s="1032"/>
      <c r="BW59" s="704"/>
      <c r="BX59" s="704"/>
      <c r="BY59" s="1033"/>
      <c r="BZ59" s="1032"/>
      <c r="CA59" s="704"/>
      <c r="CB59" s="704"/>
      <c r="CC59" s="1033"/>
      <c r="CD59" s="1032"/>
      <c r="CE59" s="704"/>
      <c r="CF59" s="704"/>
      <c r="CG59" s="1033"/>
      <c r="CH59" s="1029"/>
      <c r="CI59" s="1030"/>
      <c r="CJ59" s="1030"/>
      <c r="CK59" s="1031"/>
      <c r="CN59" s="435">
        <f t="shared" si="11"/>
        <v>0</v>
      </c>
      <c r="CO59" s="435">
        <f t="shared" si="12"/>
        <v>0</v>
      </c>
      <c r="CP59" s="435">
        <f t="shared" si="13"/>
        <v>0</v>
      </c>
      <c r="CQ59" s="435">
        <f t="shared" si="14"/>
        <v>0</v>
      </c>
      <c r="CR59" s="290">
        <f t="shared" si="6"/>
        <v>0</v>
      </c>
      <c r="CS59" s="670">
        <f t="shared" si="7"/>
        <v>0</v>
      </c>
      <c r="CT59" s="671">
        <f t="shared" si="8"/>
        <v>0</v>
      </c>
      <c r="CU59" s="672">
        <f t="shared" si="9"/>
        <v>0</v>
      </c>
      <c r="CV59" s="290">
        <f t="shared" si="10"/>
        <v>0</v>
      </c>
      <c r="CW59" s="293">
        <f t="shared" si="15"/>
        <v>0</v>
      </c>
      <c r="CX59" s="283" t="str">
        <f>IF(CW59=0,"",
IF(SUM($CW$26:CW59)=1,CY59,
IF($CW$176&gt;SUM($CW$26:CW59),_xlfn.CONCAT(", ",CY59),
IF($CW$176=SUM($CW$26:CW59),_xlfn.CONCAT(" y ",CY59)))))</f>
        <v/>
      </c>
      <c r="CY59" s="120" t="s">
        <v>5188</v>
      </c>
      <c r="CZ59" s="370">
        <f>IF(CNGE_2026_M1_Secc1_Sub6!Y94=COUNTA(J59:M59,AD59:AG59,AX59:BA59,BR59:BU59),0,1)</f>
        <v>0</v>
      </c>
      <c r="DA59" s="282">
        <f t="shared" si="16"/>
        <v>0</v>
      </c>
      <c r="DB59" s="283" t="str">
        <f>IF(DA59=0,"",
IF(SUM($DA$26:DA59)=1,DC59,
IF($DA$176&gt;SUM($DA$26:DA59),_xlfn.CONCAT(", ",DC59),
IF($DA$176=SUM($DA$26:DA59),_xlfn.CONCAT(" y ",DC59)))))</f>
        <v/>
      </c>
      <c r="DC59" s="120" t="s">
        <v>5188</v>
      </c>
      <c r="DF59" s="629" cm="1">
        <f t="array" aca="1" ref="DF59" ca="1">IF(OR(N59=" ",AND(EXACT(UPPER(TRIM(SUBSTITUTE(N59,CHAR(160)," "))),TRIM(SUBSTITUTE(N59,CHAR(160)," "))),SUMPRODUCT(--ISNUMBER(MATCH(MID(TRIM(SUBSTITUTE(N59,CHAR(160)," ")),ROW(INDIRECT("1:"&amp;LEN(TRIM(SUBSTITUTE(N59,CHAR(160)," "))))),1),{"A","B","C","D","E","F","G","H","I","J","K","L","M","N","O","P","Q","R","S","T","U","V","W","X","Y","Z","Ñ","0","1","2","3","4","5","6","7","8","9"," "},0)))=LEN(TRIM(SUBSTITUTE(N59,CHAR(160)," "))))),0,1)</f>
        <v>0</v>
      </c>
      <c r="DG59" s="629" cm="1">
        <f t="array" aca="1" ref="DG59" ca="1">IF(OR(AH59=" ",AND(EXACT(UPPER(TRIM(SUBSTITUTE(AH59,CHAR(160)," "))),TRIM(SUBSTITUTE(AH59,CHAR(160)," "))),SUMPRODUCT(--ISNUMBER(MATCH(MID(TRIM(SUBSTITUTE(AH59,CHAR(160)," ")),ROW(INDIRECT("1:"&amp;LEN(TRIM(SUBSTITUTE(AH59,CHAR(160)," "))))),1),{"A","B","C","D","E","F","G","H","I","J","K","L","M","N","O","P","Q","R","S","T","U","V","W","X","Y","Z","Ñ","0","1","2","3","4","5","6","7","8","9"," "},0)))=LEN(TRIM(SUBSTITUTE(AH59,CHAR(160)," "))))),0,1)</f>
        <v>0</v>
      </c>
      <c r="DH59" s="629" cm="1">
        <f t="array" aca="1" ref="DH59" ca="1">IF(OR(BB59=" ",AND(EXACT(UPPER(TRIM(SUBSTITUTE(BB59,CHAR(160)," "))),TRIM(SUBSTITUTE(BB59,CHAR(160)," "))),SUMPRODUCT(--ISNUMBER(MATCH(MID(TRIM(SUBSTITUTE(BB59,CHAR(160)," ")),ROW(INDIRECT("1:"&amp;LEN(TRIM(SUBSTITUTE(BB59,CHAR(160)," "))))),1),{"A","B","C","D","E","F","G","H","I","J","K","L","M","N","O","P","Q","R","S","T","U","V","W","X","Y","Z","Ñ","0","1","2","3","4","5","6","7","8","9"," "},0)))=LEN(TRIM(SUBSTITUTE(BB59,CHAR(160)," "))))),0,1)</f>
        <v>0</v>
      </c>
      <c r="DI59" s="629" cm="1">
        <f t="array" aca="1" ref="DI59" ca="1">IF(OR(BV59=" ",AND(EXACT(UPPER(TRIM(SUBSTITUTE(BV59,CHAR(160)," "))),TRIM(SUBSTITUTE(BV59,CHAR(160)," "))),SUMPRODUCT(--ISNUMBER(MATCH(MID(TRIM(SUBSTITUTE(BV59,CHAR(160)," ")),ROW(INDIRECT("1:"&amp;LEN(TRIM(SUBSTITUTE(BV59,CHAR(160)," "))))),1),{"A","B","C","D","E","F","G","H","I","J","K","L","M","N","O","P","Q","R","S","T","U","V","W","X","Y","Z","Ñ","0","1","2","3","4","5","6","7","8","9"," "},0)))=LEN(TRIM(SUBSTITUTE(BV59,CHAR(160)," "))))),0,1)</f>
        <v>0</v>
      </c>
    </row>
    <row r="60" spans="1:113" ht="15" customHeight="1">
      <c r="A60" s="128"/>
      <c r="B60"/>
      <c r="C60" s="35" t="s">
        <v>5066</v>
      </c>
      <c r="D60" s="969" t="str">
        <f>IF(CNGE_2026_M1_Secc1_Sub6!$D95="","",CNGE_2026_M1_Secc1_Sub6!$D95)</f>
        <v/>
      </c>
      <c r="E60" s="970"/>
      <c r="F60" s="970"/>
      <c r="G60" s="970"/>
      <c r="H60" s="970"/>
      <c r="I60" s="1034"/>
      <c r="J60" s="1032"/>
      <c r="K60" s="704"/>
      <c r="L60" s="704"/>
      <c r="M60" s="1033"/>
      <c r="N60" s="1032"/>
      <c r="O60" s="704"/>
      <c r="P60" s="704"/>
      <c r="Q60" s="1033"/>
      <c r="R60" s="1032"/>
      <c r="S60" s="704"/>
      <c r="T60" s="704"/>
      <c r="U60" s="1033"/>
      <c r="V60" s="1032"/>
      <c r="W60" s="704"/>
      <c r="X60" s="704"/>
      <c r="Y60" s="1033"/>
      <c r="Z60" s="1029"/>
      <c r="AA60" s="1030"/>
      <c r="AB60" s="1030"/>
      <c r="AC60" s="1031"/>
      <c r="AD60" s="1032"/>
      <c r="AE60" s="704"/>
      <c r="AF60" s="704"/>
      <c r="AG60" s="1033"/>
      <c r="AH60" s="1032"/>
      <c r="AI60" s="704"/>
      <c r="AJ60" s="704"/>
      <c r="AK60" s="1033"/>
      <c r="AL60" s="1032"/>
      <c r="AM60" s="704"/>
      <c r="AN60" s="704"/>
      <c r="AO60" s="1033"/>
      <c r="AP60" s="1032"/>
      <c r="AQ60" s="704"/>
      <c r="AR60" s="704"/>
      <c r="AS60" s="1033"/>
      <c r="AT60" s="1029"/>
      <c r="AU60" s="1030"/>
      <c r="AV60" s="1030"/>
      <c r="AW60" s="1031"/>
      <c r="AX60" s="1032"/>
      <c r="AY60" s="704"/>
      <c r="AZ60" s="704"/>
      <c r="BA60" s="1033"/>
      <c r="BB60" s="1032"/>
      <c r="BC60" s="704"/>
      <c r="BD60" s="704"/>
      <c r="BE60" s="1033"/>
      <c r="BF60" s="1032"/>
      <c r="BG60" s="704"/>
      <c r="BH60" s="704"/>
      <c r="BI60" s="1033"/>
      <c r="BJ60" s="1032"/>
      <c r="BK60" s="704"/>
      <c r="BL60" s="704"/>
      <c r="BM60" s="1033"/>
      <c r="BN60" s="1029"/>
      <c r="BO60" s="1030"/>
      <c r="BP60" s="1030"/>
      <c r="BQ60" s="1031"/>
      <c r="BR60" s="1032"/>
      <c r="BS60" s="704"/>
      <c r="BT60" s="704"/>
      <c r="BU60" s="1033"/>
      <c r="BV60" s="1032"/>
      <c r="BW60" s="704"/>
      <c r="BX60" s="704"/>
      <c r="BY60" s="1033"/>
      <c r="BZ60" s="1032"/>
      <c r="CA60" s="704"/>
      <c r="CB60" s="704"/>
      <c r="CC60" s="1033"/>
      <c r="CD60" s="1032"/>
      <c r="CE60" s="704"/>
      <c r="CF60" s="704"/>
      <c r="CG60" s="1033"/>
      <c r="CH60" s="1029"/>
      <c r="CI60" s="1030"/>
      <c r="CJ60" s="1030"/>
      <c r="CK60" s="1031"/>
      <c r="CN60" s="435">
        <f t="shared" si="11"/>
        <v>0</v>
      </c>
      <c r="CO60" s="435">
        <f t="shared" si="12"/>
        <v>0</v>
      </c>
      <c r="CP60" s="435">
        <f t="shared" si="13"/>
        <v>0</v>
      </c>
      <c r="CQ60" s="435">
        <f t="shared" si="14"/>
        <v>0</v>
      </c>
      <c r="CR60" s="290">
        <f t="shared" si="6"/>
        <v>0</v>
      </c>
      <c r="CS60" s="670">
        <f t="shared" si="7"/>
        <v>0</v>
      </c>
      <c r="CT60" s="671">
        <f t="shared" si="8"/>
        <v>0</v>
      </c>
      <c r="CU60" s="672">
        <f t="shared" si="9"/>
        <v>0</v>
      </c>
      <c r="CV60" s="290">
        <f t="shared" si="10"/>
        <v>0</v>
      </c>
      <c r="CW60" s="293">
        <f t="shared" si="15"/>
        <v>0</v>
      </c>
      <c r="CX60" s="283" t="str">
        <f>IF(CW60=0,"",
IF(SUM($CW$26:CW60)=1,CY60,
IF($CW$176&gt;SUM($CW$26:CW60),_xlfn.CONCAT(", ",CY60),
IF($CW$176=SUM($CW$26:CW60),_xlfn.CONCAT(" y ",CY60)))))</f>
        <v/>
      </c>
      <c r="CY60" s="120" t="s">
        <v>5189</v>
      </c>
      <c r="CZ60" s="370">
        <f>IF(CNGE_2026_M1_Secc1_Sub6!Y95=COUNTA(J60:M60,AD60:AG60,AX60:BA60,BR60:BU60),0,1)</f>
        <v>0</v>
      </c>
      <c r="DA60" s="282">
        <f t="shared" si="16"/>
        <v>0</v>
      </c>
      <c r="DB60" s="283" t="str">
        <f>IF(DA60=0,"",
IF(SUM($DA$26:DA60)=1,DC60,
IF($DA$176&gt;SUM($DA$26:DA60),_xlfn.CONCAT(", ",DC60),
IF($DA$176=SUM($DA$26:DA60),_xlfn.CONCAT(" y ",DC60)))))</f>
        <v/>
      </c>
      <c r="DC60" s="120" t="s">
        <v>5189</v>
      </c>
      <c r="DF60" s="629" cm="1">
        <f t="array" aca="1" ref="DF60" ca="1">IF(OR(N60=" ",AND(EXACT(UPPER(TRIM(SUBSTITUTE(N60,CHAR(160)," "))),TRIM(SUBSTITUTE(N60,CHAR(160)," "))),SUMPRODUCT(--ISNUMBER(MATCH(MID(TRIM(SUBSTITUTE(N60,CHAR(160)," ")),ROW(INDIRECT("1:"&amp;LEN(TRIM(SUBSTITUTE(N60,CHAR(160)," "))))),1),{"A","B","C","D","E","F","G","H","I","J","K","L","M","N","O","P","Q","R","S","T","U","V","W","X","Y","Z","Ñ","0","1","2","3","4","5","6","7","8","9"," "},0)))=LEN(TRIM(SUBSTITUTE(N60,CHAR(160)," "))))),0,1)</f>
        <v>0</v>
      </c>
      <c r="DG60" s="629" cm="1">
        <f t="array" aca="1" ref="DG60" ca="1">IF(OR(AH60=" ",AND(EXACT(UPPER(TRIM(SUBSTITUTE(AH60,CHAR(160)," "))),TRIM(SUBSTITUTE(AH60,CHAR(160)," "))),SUMPRODUCT(--ISNUMBER(MATCH(MID(TRIM(SUBSTITUTE(AH60,CHAR(160)," ")),ROW(INDIRECT("1:"&amp;LEN(TRIM(SUBSTITUTE(AH60,CHAR(160)," "))))),1),{"A","B","C","D","E","F","G","H","I","J","K","L","M","N","O","P","Q","R","S","T","U","V","W","X","Y","Z","Ñ","0","1","2","3","4","5","6","7","8","9"," "},0)))=LEN(TRIM(SUBSTITUTE(AH60,CHAR(160)," "))))),0,1)</f>
        <v>0</v>
      </c>
      <c r="DH60" s="629" cm="1">
        <f t="array" aca="1" ref="DH60" ca="1">IF(OR(BB60=" ",AND(EXACT(UPPER(TRIM(SUBSTITUTE(BB60,CHAR(160)," "))),TRIM(SUBSTITUTE(BB60,CHAR(160)," "))),SUMPRODUCT(--ISNUMBER(MATCH(MID(TRIM(SUBSTITUTE(BB60,CHAR(160)," ")),ROW(INDIRECT("1:"&amp;LEN(TRIM(SUBSTITUTE(BB60,CHAR(160)," "))))),1),{"A","B","C","D","E","F","G","H","I","J","K","L","M","N","O","P","Q","R","S","T","U","V","W","X","Y","Z","Ñ","0","1","2","3","4","5","6","7","8","9"," "},0)))=LEN(TRIM(SUBSTITUTE(BB60,CHAR(160)," "))))),0,1)</f>
        <v>0</v>
      </c>
      <c r="DI60" s="629" cm="1">
        <f t="array" aca="1" ref="DI60" ca="1">IF(OR(BV60=" ",AND(EXACT(UPPER(TRIM(SUBSTITUTE(BV60,CHAR(160)," "))),TRIM(SUBSTITUTE(BV60,CHAR(160)," "))),SUMPRODUCT(--ISNUMBER(MATCH(MID(TRIM(SUBSTITUTE(BV60,CHAR(160)," ")),ROW(INDIRECT("1:"&amp;LEN(TRIM(SUBSTITUTE(BV60,CHAR(160)," "))))),1),{"A","B","C","D","E","F","G","H","I","J","K","L","M","N","O","P","Q","R","S","T","U","V","W","X","Y","Z","Ñ","0","1","2","3","4","5","6","7","8","9"," "},0)))=LEN(TRIM(SUBSTITUTE(BV60,CHAR(160)," "))))),0,1)</f>
        <v>0</v>
      </c>
    </row>
    <row r="61" spans="1:113" ht="15" customHeight="1">
      <c r="A61" s="128"/>
      <c r="B61"/>
      <c r="C61" s="35" t="s">
        <v>5190</v>
      </c>
      <c r="D61" s="969" t="str">
        <f>IF(CNGE_2026_M1_Secc1_Sub6!$D96="","",CNGE_2026_M1_Secc1_Sub6!$D96)</f>
        <v/>
      </c>
      <c r="E61" s="970"/>
      <c r="F61" s="970"/>
      <c r="G61" s="970"/>
      <c r="H61" s="970"/>
      <c r="I61" s="1034"/>
      <c r="J61" s="1032"/>
      <c r="K61" s="704"/>
      <c r="L61" s="704"/>
      <c r="M61" s="1033"/>
      <c r="N61" s="1032"/>
      <c r="O61" s="704"/>
      <c r="P61" s="704"/>
      <c r="Q61" s="1033"/>
      <c r="R61" s="1032"/>
      <c r="S61" s="704"/>
      <c r="T61" s="704"/>
      <c r="U61" s="1033"/>
      <c r="V61" s="1032"/>
      <c r="W61" s="704"/>
      <c r="X61" s="704"/>
      <c r="Y61" s="1033"/>
      <c r="Z61" s="1029"/>
      <c r="AA61" s="1030"/>
      <c r="AB61" s="1030"/>
      <c r="AC61" s="1031"/>
      <c r="AD61" s="1032"/>
      <c r="AE61" s="704"/>
      <c r="AF61" s="704"/>
      <c r="AG61" s="1033"/>
      <c r="AH61" s="1032"/>
      <c r="AI61" s="704"/>
      <c r="AJ61" s="704"/>
      <c r="AK61" s="1033"/>
      <c r="AL61" s="1032"/>
      <c r="AM61" s="704"/>
      <c r="AN61" s="704"/>
      <c r="AO61" s="1033"/>
      <c r="AP61" s="1032"/>
      <c r="AQ61" s="704"/>
      <c r="AR61" s="704"/>
      <c r="AS61" s="1033"/>
      <c r="AT61" s="1029"/>
      <c r="AU61" s="1030"/>
      <c r="AV61" s="1030"/>
      <c r="AW61" s="1031"/>
      <c r="AX61" s="1032"/>
      <c r="AY61" s="704"/>
      <c r="AZ61" s="704"/>
      <c r="BA61" s="1033"/>
      <c r="BB61" s="1032"/>
      <c r="BC61" s="704"/>
      <c r="BD61" s="704"/>
      <c r="BE61" s="1033"/>
      <c r="BF61" s="1032"/>
      <c r="BG61" s="704"/>
      <c r="BH61" s="704"/>
      <c r="BI61" s="1033"/>
      <c r="BJ61" s="1032"/>
      <c r="BK61" s="704"/>
      <c r="BL61" s="704"/>
      <c r="BM61" s="1033"/>
      <c r="BN61" s="1029"/>
      <c r="BO61" s="1030"/>
      <c r="BP61" s="1030"/>
      <c r="BQ61" s="1031"/>
      <c r="BR61" s="1032"/>
      <c r="BS61" s="704"/>
      <c r="BT61" s="704"/>
      <c r="BU61" s="1033"/>
      <c r="BV61" s="1032"/>
      <c r="BW61" s="704"/>
      <c r="BX61" s="704"/>
      <c r="BY61" s="1033"/>
      <c r="BZ61" s="1032"/>
      <c r="CA61" s="704"/>
      <c r="CB61" s="704"/>
      <c r="CC61" s="1033"/>
      <c r="CD61" s="1032"/>
      <c r="CE61" s="704"/>
      <c r="CF61" s="704"/>
      <c r="CG61" s="1033"/>
      <c r="CH61" s="1029"/>
      <c r="CI61" s="1030"/>
      <c r="CJ61" s="1030"/>
      <c r="CK61" s="1031"/>
      <c r="CN61" s="435">
        <f t="shared" si="11"/>
        <v>0</v>
      </c>
      <c r="CO61" s="435">
        <f t="shared" si="12"/>
        <v>0</v>
      </c>
      <c r="CP61" s="435">
        <f t="shared" si="13"/>
        <v>0</v>
      </c>
      <c r="CQ61" s="435">
        <f t="shared" si="14"/>
        <v>0</v>
      </c>
      <c r="CR61" s="290">
        <f t="shared" si="6"/>
        <v>0</v>
      </c>
      <c r="CS61" s="670">
        <f t="shared" si="7"/>
        <v>0</v>
      </c>
      <c r="CT61" s="671">
        <f t="shared" si="8"/>
        <v>0</v>
      </c>
      <c r="CU61" s="672">
        <f t="shared" si="9"/>
        <v>0</v>
      </c>
      <c r="CV61" s="290">
        <f t="shared" si="10"/>
        <v>0</v>
      </c>
      <c r="CW61" s="293">
        <f t="shared" si="15"/>
        <v>0</v>
      </c>
      <c r="CX61" s="283" t="str">
        <f>IF(CW61=0,"",
IF(SUM($CW$26:CW61)=1,CY61,
IF($CW$176&gt;SUM($CW$26:CW61),_xlfn.CONCAT(", ",CY61),
IF($CW$176=SUM($CW$26:CW61),_xlfn.CONCAT(" y ",CY61)))))</f>
        <v/>
      </c>
      <c r="CY61" s="120" t="s">
        <v>5191</v>
      </c>
      <c r="CZ61" s="370">
        <f>IF(CNGE_2026_M1_Secc1_Sub6!Y96=COUNTA(J61:M61,AD61:AG61,AX61:BA61,BR61:BU61),0,1)</f>
        <v>0</v>
      </c>
      <c r="DA61" s="282">
        <f t="shared" si="16"/>
        <v>0</v>
      </c>
      <c r="DB61" s="283" t="str">
        <f>IF(DA61=0,"",
IF(SUM($DA$26:DA61)=1,DC61,
IF($DA$176&gt;SUM($DA$26:DA61),_xlfn.CONCAT(", ",DC61),
IF($DA$176=SUM($DA$26:DA61),_xlfn.CONCAT(" y ",DC61)))))</f>
        <v/>
      </c>
      <c r="DC61" s="120" t="s">
        <v>5191</v>
      </c>
      <c r="DF61" s="629" cm="1">
        <f t="array" aca="1" ref="DF61" ca="1">IF(OR(N61=" ",AND(EXACT(UPPER(TRIM(SUBSTITUTE(N61,CHAR(160)," "))),TRIM(SUBSTITUTE(N61,CHAR(160)," "))),SUMPRODUCT(--ISNUMBER(MATCH(MID(TRIM(SUBSTITUTE(N61,CHAR(160)," ")),ROW(INDIRECT("1:"&amp;LEN(TRIM(SUBSTITUTE(N61,CHAR(160)," "))))),1),{"A","B","C","D","E","F","G","H","I","J","K","L","M","N","O","P","Q","R","S","T","U","V","W","X","Y","Z","Ñ","0","1","2","3","4","5","6","7","8","9"," "},0)))=LEN(TRIM(SUBSTITUTE(N61,CHAR(160)," "))))),0,1)</f>
        <v>0</v>
      </c>
      <c r="DG61" s="629" cm="1">
        <f t="array" aca="1" ref="DG61" ca="1">IF(OR(AH61=" ",AND(EXACT(UPPER(TRIM(SUBSTITUTE(AH61,CHAR(160)," "))),TRIM(SUBSTITUTE(AH61,CHAR(160)," "))),SUMPRODUCT(--ISNUMBER(MATCH(MID(TRIM(SUBSTITUTE(AH61,CHAR(160)," ")),ROW(INDIRECT("1:"&amp;LEN(TRIM(SUBSTITUTE(AH61,CHAR(160)," "))))),1),{"A","B","C","D","E","F","G","H","I","J","K","L","M","N","O","P","Q","R","S","T","U","V","W","X","Y","Z","Ñ","0","1","2","3","4","5","6","7","8","9"," "},0)))=LEN(TRIM(SUBSTITUTE(AH61,CHAR(160)," "))))),0,1)</f>
        <v>0</v>
      </c>
      <c r="DH61" s="629" cm="1">
        <f t="array" aca="1" ref="DH61" ca="1">IF(OR(BB61=" ",AND(EXACT(UPPER(TRIM(SUBSTITUTE(BB61,CHAR(160)," "))),TRIM(SUBSTITUTE(BB61,CHAR(160)," "))),SUMPRODUCT(--ISNUMBER(MATCH(MID(TRIM(SUBSTITUTE(BB61,CHAR(160)," ")),ROW(INDIRECT("1:"&amp;LEN(TRIM(SUBSTITUTE(BB61,CHAR(160)," "))))),1),{"A","B","C","D","E","F","G","H","I","J","K","L","M","N","O","P","Q","R","S","T","U","V","W","X","Y","Z","Ñ","0","1","2","3","4","5","6","7","8","9"," "},0)))=LEN(TRIM(SUBSTITUTE(BB61,CHAR(160)," "))))),0,1)</f>
        <v>0</v>
      </c>
      <c r="DI61" s="629" cm="1">
        <f t="array" aca="1" ref="DI61" ca="1">IF(OR(BV61=" ",AND(EXACT(UPPER(TRIM(SUBSTITUTE(BV61,CHAR(160)," "))),TRIM(SUBSTITUTE(BV61,CHAR(160)," "))),SUMPRODUCT(--ISNUMBER(MATCH(MID(TRIM(SUBSTITUTE(BV61,CHAR(160)," ")),ROW(INDIRECT("1:"&amp;LEN(TRIM(SUBSTITUTE(BV61,CHAR(160)," "))))),1),{"A","B","C","D","E","F","G","H","I","J","K","L","M","N","O","P","Q","R","S","T","U","V","W","X","Y","Z","Ñ","0","1","2","3","4","5","6","7","8","9"," "},0)))=LEN(TRIM(SUBSTITUTE(BV61,CHAR(160)," "))))),0,1)</f>
        <v>0</v>
      </c>
    </row>
    <row r="62" spans="1:113" ht="15" customHeight="1">
      <c r="A62" s="128"/>
      <c r="B62"/>
      <c r="C62" s="35" t="s">
        <v>5192</v>
      </c>
      <c r="D62" s="969" t="str">
        <f>IF(CNGE_2026_M1_Secc1_Sub6!$D97="","",CNGE_2026_M1_Secc1_Sub6!$D97)</f>
        <v/>
      </c>
      <c r="E62" s="970"/>
      <c r="F62" s="970"/>
      <c r="G62" s="970"/>
      <c r="H62" s="970"/>
      <c r="I62" s="1034"/>
      <c r="J62" s="1032"/>
      <c r="K62" s="704"/>
      <c r="L62" s="704"/>
      <c r="M62" s="1033"/>
      <c r="N62" s="1032"/>
      <c r="O62" s="704"/>
      <c r="P62" s="704"/>
      <c r="Q62" s="1033"/>
      <c r="R62" s="1032"/>
      <c r="S62" s="704"/>
      <c r="T62" s="704"/>
      <c r="U62" s="1033"/>
      <c r="V62" s="1032"/>
      <c r="W62" s="704"/>
      <c r="X62" s="704"/>
      <c r="Y62" s="1033"/>
      <c r="Z62" s="1029"/>
      <c r="AA62" s="1030"/>
      <c r="AB62" s="1030"/>
      <c r="AC62" s="1031"/>
      <c r="AD62" s="1032"/>
      <c r="AE62" s="704"/>
      <c r="AF62" s="704"/>
      <c r="AG62" s="1033"/>
      <c r="AH62" s="1032"/>
      <c r="AI62" s="704"/>
      <c r="AJ62" s="704"/>
      <c r="AK62" s="1033"/>
      <c r="AL62" s="1032"/>
      <c r="AM62" s="704"/>
      <c r="AN62" s="704"/>
      <c r="AO62" s="1033"/>
      <c r="AP62" s="1032"/>
      <c r="AQ62" s="704"/>
      <c r="AR62" s="704"/>
      <c r="AS62" s="1033"/>
      <c r="AT62" s="1029"/>
      <c r="AU62" s="1030"/>
      <c r="AV62" s="1030"/>
      <c r="AW62" s="1031"/>
      <c r="AX62" s="1032"/>
      <c r="AY62" s="704"/>
      <c r="AZ62" s="704"/>
      <c r="BA62" s="1033"/>
      <c r="BB62" s="1032"/>
      <c r="BC62" s="704"/>
      <c r="BD62" s="704"/>
      <c r="BE62" s="1033"/>
      <c r="BF62" s="1032"/>
      <c r="BG62" s="704"/>
      <c r="BH62" s="704"/>
      <c r="BI62" s="1033"/>
      <c r="BJ62" s="1032"/>
      <c r="BK62" s="704"/>
      <c r="BL62" s="704"/>
      <c r="BM62" s="1033"/>
      <c r="BN62" s="1029"/>
      <c r="BO62" s="1030"/>
      <c r="BP62" s="1030"/>
      <c r="BQ62" s="1031"/>
      <c r="BR62" s="1032"/>
      <c r="BS62" s="704"/>
      <c r="BT62" s="704"/>
      <c r="BU62" s="1033"/>
      <c r="BV62" s="1032"/>
      <c r="BW62" s="704"/>
      <c r="BX62" s="704"/>
      <c r="BY62" s="1033"/>
      <c r="BZ62" s="1032"/>
      <c r="CA62" s="704"/>
      <c r="CB62" s="704"/>
      <c r="CC62" s="1033"/>
      <c r="CD62" s="1032"/>
      <c r="CE62" s="704"/>
      <c r="CF62" s="704"/>
      <c r="CG62" s="1033"/>
      <c r="CH62" s="1029"/>
      <c r="CI62" s="1030"/>
      <c r="CJ62" s="1030"/>
      <c r="CK62" s="1031"/>
      <c r="CN62" s="435">
        <f t="shared" si="11"/>
        <v>0</v>
      </c>
      <c r="CO62" s="435">
        <f t="shared" si="12"/>
        <v>0</v>
      </c>
      <c r="CP62" s="435">
        <f t="shared" si="13"/>
        <v>0</v>
      </c>
      <c r="CQ62" s="435">
        <f t="shared" si="14"/>
        <v>0</v>
      </c>
      <c r="CR62" s="290">
        <f t="shared" si="6"/>
        <v>0</v>
      </c>
      <c r="CS62" s="670">
        <f t="shared" si="7"/>
        <v>0</v>
      </c>
      <c r="CT62" s="671">
        <f t="shared" si="8"/>
        <v>0</v>
      </c>
      <c r="CU62" s="672">
        <f t="shared" si="9"/>
        <v>0</v>
      </c>
      <c r="CV62" s="290">
        <f t="shared" si="10"/>
        <v>0</v>
      </c>
      <c r="CW62" s="293">
        <f t="shared" si="15"/>
        <v>0</v>
      </c>
      <c r="CX62" s="283" t="str">
        <f>IF(CW62=0,"",
IF(SUM($CW$26:CW62)=1,CY62,
IF($CW$176&gt;SUM($CW$26:CW62),_xlfn.CONCAT(", ",CY62),
IF($CW$176=SUM($CW$26:CW62),_xlfn.CONCAT(" y ",CY62)))))</f>
        <v/>
      </c>
      <c r="CY62" s="120" t="s">
        <v>5193</v>
      </c>
      <c r="CZ62" s="370">
        <f>IF(CNGE_2026_M1_Secc1_Sub6!Y97=COUNTA(J62:M62,AD62:AG62,AX62:BA62,BR62:BU62),0,1)</f>
        <v>0</v>
      </c>
      <c r="DA62" s="282">
        <f t="shared" si="16"/>
        <v>0</v>
      </c>
      <c r="DB62" s="283" t="str">
        <f>IF(DA62=0,"",
IF(SUM($DA$26:DA62)=1,DC62,
IF($DA$176&gt;SUM($DA$26:DA62),_xlfn.CONCAT(", ",DC62),
IF($DA$176=SUM($DA$26:DA62),_xlfn.CONCAT(" y ",DC62)))))</f>
        <v/>
      </c>
      <c r="DC62" s="120" t="s">
        <v>5193</v>
      </c>
      <c r="DF62" s="629" cm="1">
        <f t="array" aca="1" ref="DF62" ca="1">IF(OR(N62=" ",AND(EXACT(UPPER(TRIM(SUBSTITUTE(N62,CHAR(160)," "))),TRIM(SUBSTITUTE(N62,CHAR(160)," "))),SUMPRODUCT(--ISNUMBER(MATCH(MID(TRIM(SUBSTITUTE(N62,CHAR(160)," ")),ROW(INDIRECT("1:"&amp;LEN(TRIM(SUBSTITUTE(N62,CHAR(160)," "))))),1),{"A","B","C","D","E","F","G","H","I","J","K","L","M","N","O","P","Q","R","S","T","U","V","W","X","Y","Z","Ñ","0","1","2","3","4","5","6","7","8","9"," "},0)))=LEN(TRIM(SUBSTITUTE(N62,CHAR(160)," "))))),0,1)</f>
        <v>0</v>
      </c>
      <c r="DG62" s="629" cm="1">
        <f t="array" aca="1" ref="DG62" ca="1">IF(OR(AH62=" ",AND(EXACT(UPPER(TRIM(SUBSTITUTE(AH62,CHAR(160)," "))),TRIM(SUBSTITUTE(AH62,CHAR(160)," "))),SUMPRODUCT(--ISNUMBER(MATCH(MID(TRIM(SUBSTITUTE(AH62,CHAR(160)," ")),ROW(INDIRECT("1:"&amp;LEN(TRIM(SUBSTITUTE(AH62,CHAR(160)," "))))),1),{"A","B","C","D","E","F","G","H","I","J","K","L","M","N","O","P","Q","R","S","T","U","V","W","X","Y","Z","Ñ","0","1","2","3","4","5","6","7","8","9"," "},0)))=LEN(TRIM(SUBSTITUTE(AH62,CHAR(160)," "))))),0,1)</f>
        <v>0</v>
      </c>
      <c r="DH62" s="629" cm="1">
        <f t="array" aca="1" ref="DH62" ca="1">IF(OR(BB62=" ",AND(EXACT(UPPER(TRIM(SUBSTITUTE(BB62,CHAR(160)," "))),TRIM(SUBSTITUTE(BB62,CHAR(160)," "))),SUMPRODUCT(--ISNUMBER(MATCH(MID(TRIM(SUBSTITUTE(BB62,CHAR(160)," ")),ROW(INDIRECT("1:"&amp;LEN(TRIM(SUBSTITUTE(BB62,CHAR(160)," "))))),1),{"A","B","C","D","E","F","G","H","I","J","K","L","M","N","O","P","Q","R","S","T","U","V","W","X","Y","Z","Ñ","0","1","2","3","4","5","6","7","8","9"," "},0)))=LEN(TRIM(SUBSTITUTE(BB62,CHAR(160)," "))))),0,1)</f>
        <v>0</v>
      </c>
      <c r="DI62" s="629" cm="1">
        <f t="array" aca="1" ref="DI62" ca="1">IF(OR(BV62=" ",AND(EXACT(UPPER(TRIM(SUBSTITUTE(BV62,CHAR(160)," "))),TRIM(SUBSTITUTE(BV62,CHAR(160)," "))),SUMPRODUCT(--ISNUMBER(MATCH(MID(TRIM(SUBSTITUTE(BV62,CHAR(160)," ")),ROW(INDIRECT("1:"&amp;LEN(TRIM(SUBSTITUTE(BV62,CHAR(160)," "))))),1),{"A","B","C","D","E","F","G","H","I","J","K","L","M","N","O","P","Q","R","S","T","U","V","W","X","Y","Z","Ñ","0","1","2","3","4","5","6","7","8","9"," "},0)))=LEN(TRIM(SUBSTITUTE(BV62,CHAR(160)," "))))),0,1)</f>
        <v>0</v>
      </c>
    </row>
    <row r="63" spans="1:113" ht="15" customHeight="1">
      <c r="A63" s="128"/>
      <c r="B63"/>
      <c r="C63" s="35" t="s">
        <v>5194</v>
      </c>
      <c r="D63" s="969" t="str">
        <f>IF(CNGE_2026_M1_Secc1_Sub6!$D98="","",CNGE_2026_M1_Secc1_Sub6!$D98)</f>
        <v/>
      </c>
      <c r="E63" s="970"/>
      <c r="F63" s="970"/>
      <c r="G63" s="970"/>
      <c r="H63" s="970"/>
      <c r="I63" s="1034"/>
      <c r="J63" s="1032"/>
      <c r="K63" s="704"/>
      <c r="L63" s="704"/>
      <c r="M63" s="1033"/>
      <c r="N63" s="1032"/>
      <c r="O63" s="704"/>
      <c r="P63" s="704"/>
      <c r="Q63" s="1033"/>
      <c r="R63" s="1032"/>
      <c r="S63" s="704"/>
      <c r="T63" s="704"/>
      <c r="U63" s="1033"/>
      <c r="V63" s="1032"/>
      <c r="W63" s="704"/>
      <c r="X63" s="704"/>
      <c r="Y63" s="1033"/>
      <c r="Z63" s="1029"/>
      <c r="AA63" s="1030"/>
      <c r="AB63" s="1030"/>
      <c r="AC63" s="1031"/>
      <c r="AD63" s="1032"/>
      <c r="AE63" s="704"/>
      <c r="AF63" s="704"/>
      <c r="AG63" s="1033"/>
      <c r="AH63" s="1032"/>
      <c r="AI63" s="704"/>
      <c r="AJ63" s="704"/>
      <c r="AK63" s="1033"/>
      <c r="AL63" s="1032"/>
      <c r="AM63" s="704"/>
      <c r="AN63" s="704"/>
      <c r="AO63" s="1033"/>
      <c r="AP63" s="1032"/>
      <c r="AQ63" s="704"/>
      <c r="AR63" s="704"/>
      <c r="AS63" s="1033"/>
      <c r="AT63" s="1029"/>
      <c r="AU63" s="1030"/>
      <c r="AV63" s="1030"/>
      <c r="AW63" s="1031"/>
      <c r="AX63" s="1032"/>
      <c r="AY63" s="704"/>
      <c r="AZ63" s="704"/>
      <c r="BA63" s="1033"/>
      <c r="BB63" s="1032"/>
      <c r="BC63" s="704"/>
      <c r="BD63" s="704"/>
      <c r="BE63" s="1033"/>
      <c r="BF63" s="1032"/>
      <c r="BG63" s="704"/>
      <c r="BH63" s="704"/>
      <c r="BI63" s="1033"/>
      <c r="BJ63" s="1032"/>
      <c r="BK63" s="704"/>
      <c r="BL63" s="704"/>
      <c r="BM63" s="1033"/>
      <c r="BN63" s="1029"/>
      <c r="BO63" s="1030"/>
      <c r="BP63" s="1030"/>
      <c r="BQ63" s="1031"/>
      <c r="BR63" s="1032"/>
      <c r="BS63" s="704"/>
      <c r="BT63" s="704"/>
      <c r="BU63" s="1033"/>
      <c r="BV63" s="1032"/>
      <c r="BW63" s="704"/>
      <c r="BX63" s="704"/>
      <c r="BY63" s="1033"/>
      <c r="BZ63" s="1032"/>
      <c r="CA63" s="704"/>
      <c r="CB63" s="704"/>
      <c r="CC63" s="1033"/>
      <c r="CD63" s="1032"/>
      <c r="CE63" s="704"/>
      <c r="CF63" s="704"/>
      <c r="CG63" s="1033"/>
      <c r="CH63" s="1029"/>
      <c r="CI63" s="1030"/>
      <c r="CJ63" s="1030"/>
      <c r="CK63" s="1031"/>
      <c r="CN63" s="435">
        <f t="shared" si="11"/>
        <v>0</v>
      </c>
      <c r="CO63" s="435">
        <f t="shared" si="12"/>
        <v>0</v>
      </c>
      <c r="CP63" s="435">
        <f t="shared" si="13"/>
        <v>0</v>
      </c>
      <c r="CQ63" s="435">
        <f t="shared" si="14"/>
        <v>0</v>
      </c>
      <c r="CR63" s="290">
        <f t="shared" si="6"/>
        <v>0</v>
      </c>
      <c r="CS63" s="670">
        <f t="shared" si="7"/>
        <v>0</v>
      </c>
      <c r="CT63" s="671">
        <f t="shared" si="8"/>
        <v>0</v>
      </c>
      <c r="CU63" s="672">
        <f t="shared" si="9"/>
        <v>0</v>
      </c>
      <c r="CV63" s="290">
        <f t="shared" si="10"/>
        <v>0</v>
      </c>
      <c r="CW63" s="293">
        <f t="shared" si="15"/>
        <v>0</v>
      </c>
      <c r="CX63" s="283" t="str">
        <f>IF(CW63=0,"",
IF(SUM($CW$26:CW63)=1,CY63,
IF($CW$176&gt;SUM($CW$26:CW63),_xlfn.CONCAT(", ",CY63),
IF($CW$176=SUM($CW$26:CW63),_xlfn.CONCAT(" y ",CY63)))))</f>
        <v/>
      </c>
      <c r="CY63" s="120" t="s">
        <v>5195</v>
      </c>
      <c r="CZ63" s="370">
        <f>IF(CNGE_2026_M1_Secc1_Sub6!Y98=COUNTA(J63:M63,AD63:AG63,AX63:BA63,BR63:BU63),0,1)</f>
        <v>0</v>
      </c>
      <c r="DA63" s="282">
        <f t="shared" si="16"/>
        <v>0</v>
      </c>
      <c r="DB63" s="283" t="str">
        <f>IF(DA63=0,"",
IF(SUM($DA$26:DA63)=1,DC63,
IF($DA$176&gt;SUM($DA$26:DA63),_xlfn.CONCAT(", ",DC63),
IF($DA$176=SUM($DA$26:DA63),_xlfn.CONCAT(" y ",DC63)))))</f>
        <v/>
      </c>
      <c r="DC63" s="120" t="s">
        <v>5195</v>
      </c>
      <c r="DF63" s="629" cm="1">
        <f t="array" aca="1" ref="DF63" ca="1">IF(OR(N63=" ",AND(EXACT(UPPER(TRIM(SUBSTITUTE(N63,CHAR(160)," "))),TRIM(SUBSTITUTE(N63,CHAR(160)," "))),SUMPRODUCT(--ISNUMBER(MATCH(MID(TRIM(SUBSTITUTE(N63,CHAR(160)," ")),ROW(INDIRECT("1:"&amp;LEN(TRIM(SUBSTITUTE(N63,CHAR(160)," "))))),1),{"A","B","C","D","E","F","G","H","I","J","K","L","M","N","O","P","Q","R","S","T","U","V","W","X","Y","Z","Ñ","0","1","2","3","4","5","6","7","8","9"," "},0)))=LEN(TRIM(SUBSTITUTE(N63,CHAR(160)," "))))),0,1)</f>
        <v>0</v>
      </c>
      <c r="DG63" s="629" cm="1">
        <f t="array" aca="1" ref="DG63" ca="1">IF(OR(AH63=" ",AND(EXACT(UPPER(TRIM(SUBSTITUTE(AH63,CHAR(160)," "))),TRIM(SUBSTITUTE(AH63,CHAR(160)," "))),SUMPRODUCT(--ISNUMBER(MATCH(MID(TRIM(SUBSTITUTE(AH63,CHAR(160)," ")),ROW(INDIRECT("1:"&amp;LEN(TRIM(SUBSTITUTE(AH63,CHAR(160)," "))))),1),{"A","B","C","D","E","F","G","H","I","J","K","L","M","N","O","P","Q","R","S","T","U","V","W","X","Y","Z","Ñ","0","1","2","3","4","5","6","7","8","9"," "},0)))=LEN(TRIM(SUBSTITUTE(AH63,CHAR(160)," "))))),0,1)</f>
        <v>0</v>
      </c>
      <c r="DH63" s="629" cm="1">
        <f t="array" aca="1" ref="DH63" ca="1">IF(OR(BB63=" ",AND(EXACT(UPPER(TRIM(SUBSTITUTE(BB63,CHAR(160)," "))),TRIM(SUBSTITUTE(BB63,CHAR(160)," "))),SUMPRODUCT(--ISNUMBER(MATCH(MID(TRIM(SUBSTITUTE(BB63,CHAR(160)," ")),ROW(INDIRECT("1:"&amp;LEN(TRIM(SUBSTITUTE(BB63,CHAR(160)," "))))),1),{"A","B","C","D","E","F","G","H","I","J","K","L","M","N","O","P","Q","R","S","T","U","V","W","X","Y","Z","Ñ","0","1","2","3","4","5","6","7","8","9"," "},0)))=LEN(TRIM(SUBSTITUTE(BB63,CHAR(160)," "))))),0,1)</f>
        <v>0</v>
      </c>
      <c r="DI63" s="629" cm="1">
        <f t="array" aca="1" ref="DI63" ca="1">IF(OR(BV63=" ",AND(EXACT(UPPER(TRIM(SUBSTITUTE(BV63,CHAR(160)," "))),TRIM(SUBSTITUTE(BV63,CHAR(160)," "))),SUMPRODUCT(--ISNUMBER(MATCH(MID(TRIM(SUBSTITUTE(BV63,CHAR(160)," ")),ROW(INDIRECT("1:"&amp;LEN(TRIM(SUBSTITUTE(BV63,CHAR(160)," "))))),1),{"A","B","C","D","E","F","G","H","I","J","K","L","M","N","O","P","Q","R","S","T","U","V","W","X","Y","Z","Ñ","0","1","2","3","4","5","6","7","8","9"," "},0)))=LEN(TRIM(SUBSTITUTE(BV63,CHAR(160)," "))))),0,1)</f>
        <v>0</v>
      </c>
    </row>
    <row r="64" spans="1:113" ht="15" customHeight="1">
      <c r="A64" s="128"/>
      <c r="B64"/>
      <c r="C64" s="35" t="s">
        <v>5196</v>
      </c>
      <c r="D64" s="969" t="str">
        <f>IF(CNGE_2026_M1_Secc1_Sub6!$D99="","",CNGE_2026_M1_Secc1_Sub6!$D99)</f>
        <v/>
      </c>
      <c r="E64" s="970"/>
      <c r="F64" s="970"/>
      <c r="G64" s="970"/>
      <c r="H64" s="970"/>
      <c r="I64" s="1034"/>
      <c r="J64" s="1032"/>
      <c r="K64" s="704"/>
      <c r="L64" s="704"/>
      <c r="M64" s="1033"/>
      <c r="N64" s="1032"/>
      <c r="O64" s="704"/>
      <c r="P64" s="704"/>
      <c r="Q64" s="1033"/>
      <c r="R64" s="1032"/>
      <c r="S64" s="704"/>
      <c r="T64" s="704"/>
      <c r="U64" s="1033"/>
      <c r="V64" s="1032"/>
      <c r="W64" s="704"/>
      <c r="X64" s="704"/>
      <c r="Y64" s="1033"/>
      <c r="Z64" s="1029"/>
      <c r="AA64" s="1030"/>
      <c r="AB64" s="1030"/>
      <c r="AC64" s="1031"/>
      <c r="AD64" s="1032"/>
      <c r="AE64" s="704"/>
      <c r="AF64" s="704"/>
      <c r="AG64" s="1033"/>
      <c r="AH64" s="1032"/>
      <c r="AI64" s="704"/>
      <c r="AJ64" s="704"/>
      <c r="AK64" s="1033"/>
      <c r="AL64" s="1032"/>
      <c r="AM64" s="704"/>
      <c r="AN64" s="704"/>
      <c r="AO64" s="1033"/>
      <c r="AP64" s="1032"/>
      <c r="AQ64" s="704"/>
      <c r="AR64" s="704"/>
      <c r="AS64" s="1033"/>
      <c r="AT64" s="1029"/>
      <c r="AU64" s="1030"/>
      <c r="AV64" s="1030"/>
      <c r="AW64" s="1031"/>
      <c r="AX64" s="1032"/>
      <c r="AY64" s="704"/>
      <c r="AZ64" s="704"/>
      <c r="BA64" s="1033"/>
      <c r="BB64" s="1032"/>
      <c r="BC64" s="704"/>
      <c r="BD64" s="704"/>
      <c r="BE64" s="1033"/>
      <c r="BF64" s="1032"/>
      <c r="BG64" s="704"/>
      <c r="BH64" s="704"/>
      <c r="BI64" s="1033"/>
      <c r="BJ64" s="1032"/>
      <c r="BK64" s="704"/>
      <c r="BL64" s="704"/>
      <c r="BM64" s="1033"/>
      <c r="BN64" s="1029"/>
      <c r="BO64" s="1030"/>
      <c r="BP64" s="1030"/>
      <c r="BQ64" s="1031"/>
      <c r="BR64" s="1032"/>
      <c r="BS64" s="704"/>
      <c r="BT64" s="704"/>
      <c r="BU64" s="1033"/>
      <c r="BV64" s="1032"/>
      <c r="BW64" s="704"/>
      <c r="BX64" s="704"/>
      <c r="BY64" s="1033"/>
      <c r="BZ64" s="1032"/>
      <c r="CA64" s="704"/>
      <c r="CB64" s="704"/>
      <c r="CC64" s="1033"/>
      <c r="CD64" s="1032"/>
      <c r="CE64" s="704"/>
      <c r="CF64" s="704"/>
      <c r="CG64" s="1033"/>
      <c r="CH64" s="1029"/>
      <c r="CI64" s="1030"/>
      <c r="CJ64" s="1030"/>
      <c r="CK64" s="1031"/>
      <c r="CN64" s="435">
        <f t="shared" si="11"/>
        <v>0</v>
      </c>
      <c r="CO64" s="435">
        <f t="shared" si="12"/>
        <v>0</v>
      </c>
      <c r="CP64" s="435">
        <f t="shared" si="13"/>
        <v>0</v>
      </c>
      <c r="CQ64" s="435">
        <f t="shared" si="14"/>
        <v>0</v>
      </c>
      <c r="CR64" s="290">
        <f t="shared" si="6"/>
        <v>0</v>
      </c>
      <c r="CS64" s="670">
        <f t="shared" si="7"/>
        <v>0</v>
      </c>
      <c r="CT64" s="671">
        <f t="shared" si="8"/>
        <v>0</v>
      </c>
      <c r="CU64" s="672">
        <f t="shared" si="9"/>
        <v>0</v>
      </c>
      <c r="CV64" s="290">
        <f t="shared" si="10"/>
        <v>0</v>
      </c>
      <c r="CW64" s="293">
        <f t="shared" si="15"/>
        <v>0</v>
      </c>
      <c r="CX64" s="283" t="str">
        <f>IF(CW64=0,"",
IF(SUM($CW$26:CW64)=1,CY64,
IF($CW$176&gt;SUM($CW$26:CW64),_xlfn.CONCAT(", ",CY64),
IF($CW$176=SUM($CW$26:CW64),_xlfn.CONCAT(" y ",CY64)))))</f>
        <v/>
      </c>
      <c r="CY64" s="120" t="s">
        <v>5197</v>
      </c>
      <c r="CZ64" s="370">
        <f>IF(CNGE_2026_M1_Secc1_Sub6!Y99=COUNTA(J64:M64,AD64:AG64,AX64:BA64,BR64:BU64),0,1)</f>
        <v>0</v>
      </c>
      <c r="DA64" s="282">
        <f t="shared" si="16"/>
        <v>0</v>
      </c>
      <c r="DB64" s="283" t="str">
        <f>IF(DA64=0,"",
IF(SUM($DA$26:DA64)=1,DC64,
IF($DA$176&gt;SUM($DA$26:DA64),_xlfn.CONCAT(", ",DC64),
IF($DA$176=SUM($DA$26:DA64),_xlfn.CONCAT(" y ",DC64)))))</f>
        <v/>
      </c>
      <c r="DC64" s="120" t="s">
        <v>5197</v>
      </c>
      <c r="DF64" s="629" cm="1">
        <f t="array" aca="1" ref="DF64" ca="1">IF(OR(N64=" ",AND(EXACT(UPPER(TRIM(SUBSTITUTE(N64,CHAR(160)," "))),TRIM(SUBSTITUTE(N64,CHAR(160)," "))),SUMPRODUCT(--ISNUMBER(MATCH(MID(TRIM(SUBSTITUTE(N64,CHAR(160)," ")),ROW(INDIRECT("1:"&amp;LEN(TRIM(SUBSTITUTE(N64,CHAR(160)," "))))),1),{"A","B","C","D","E","F","G","H","I","J","K","L","M","N","O","P","Q","R","S","T","U","V","W","X","Y","Z","Ñ","0","1","2","3","4","5","6","7","8","9"," "},0)))=LEN(TRIM(SUBSTITUTE(N64,CHAR(160)," "))))),0,1)</f>
        <v>0</v>
      </c>
      <c r="DG64" s="629" cm="1">
        <f t="array" aca="1" ref="DG64" ca="1">IF(OR(AH64=" ",AND(EXACT(UPPER(TRIM(SUBSTITUTE(AH64,CHAR(160)," "))),TRIM(SUBSTITUTE(AH64,CHAR(160)," "))),SUMPRODUCT(--ISNUMBER(MATCH(MID(TRIM(SUBSTITUTE(AH64,CHAR(160)," ")),ROW(INDIRECT("1:"&amp;LEN(TRIM(SUBSTITUTE(AH64,CHAR(160)," "))))),1),{"A","B","C","D","E","F","G","H","I","J","K","L","M","N","O","P","Q","R","S","T","U","V","W","X","Y","Z","Ñ","0","1","2","3","4","5","6","7","8","9"," "},0)))=LEN(TRIM(SUBSTITUTE(AH64,CHAR(160)," "))))),0,1)</f>
        <v>0</v>
      </c>
      <c r="DH64" s="629" cm="1">
        <f t="array" aca="1" ref="DH64" ca="1">IF(OR(BB64=" ",AND(EXACT(UPPER(TRIM(SUBSTITUTE(BB64,CHAR(160)," "))),TRIM(SUBSTITUTE(BB64,CHAR(160)," "))),SUMPRODUCT(--ISNUMBER(MATCH(MID(TRIM(SUBSTITUTE(BB64,CHAR(160)," ")),ROW(INDIRECT("1:"&amp;LEN(TRIM(SUBSTITUTE(BB64,CHAR(160)," "))))),1),{"A","B","C","D","E","F","G","H","I","J","K","L","M","N","O","P","Q","R","S","T","U","V","W","X","Y","Z","Ñ","0","1","2","3","4","5","6","7","8","9"," "},0)))=LEN(TRIM(SUBSTITUTE(BB64,CHAR(160)," "))))),0,1)</f>
        <v>0</v>
      </c>
      <c r="DI64" s="629" cm="1">
        <f t="array" aca="1" ref="DI64" ca="1">IF(OR(BV64=" ",AND(EXACT(UPPER(TRIM(SUBSTITUTE(BV64,CHAR(160)," "))),TRIM(SUBSTITUTE(BV64,CHAR(160)," "))),SUMPRODUCT(--ISNUMBER(MATCH(MID(TRIM(SUBSTITUTE(BV64,CHAR(160)," ")),ROW(INDIRECT("1:"&amp;LEN(TRIM(SUBSTITUTE(BV64,CHAR(160)," "))))),1),{"A","B","C","D","E","F","G","H","I","J","K","L","M","N","O","P","Q","R","S","T","U","V","W","X","Y","Z","Ñ","0","1","2","3","4","5","6","7","8","9"," "},0)))=LEN(TRIM(SUBSTITUTE(BV64,CHAR(160)," "))))),0,1)</f>
        <v>0</v>
      </c>
    </row>
    <row r="65" spans="1:113" ht="15" customHeight="1">
      <c r="A65" s="128"/>
      <c r="B65"/>
      <c r="C65" s="35" t="s">
        <v>5198</v>
      </c>
      <c r="D65" s="969" t="str">
        <f>IF(CNGE_2026_M1_Secc1_Sub6!$D100="","",CNGE_2026_M1_Secc1_Sub6!$D100)</f>
        <v/>
      </c>
      <c r="E65" s="970"/>
      <c r="F65" s="970"/>
      <c r="G65" s="970"/>
      <c r="H65" s="970"/>
      <c r="I65" s="1034"/>
      <c r="J65" s="1032"/>
      <c r="K65" s="704"/>
      <c r="L65" s="704"/>
      <c r="M65" s="1033"/>
      <c r="N65" s="1032"/>
      <c r="O65" s="704"/>
      <c r="P65" s="704"/>
      <c r="Q65" s="1033"/>
      <c r="R65" s="1032"/>
      <c r="S65" s="704"/>
      <c r="T65" s="704"/>
      <c r="U65" s="1033"/>
      <c r="V65" s="1032"/>
      <c r="W65" s="704"/>
      <c r="X65" s="704"/>
      <c r="Y65" s="1033"/>
      <c r="Z65" s="1029"/>
      <c r="AA65" s="1030"/>
      <c r="AB65" s="1030"/>
      <c r="AC65" s="1031"/>
      <c r="AD65" s="1032"/>
      <c r="AE65" s="704"/>
      <c r="AF65" s="704"/>
      <c r="AG65" s="1033"/>
      <c r="AH65" s="1032"/>
      <c r="AI65" s="704"/>
      <c r="AJ65" s="704"/>
      <c r="AK65" s="1033"/>
      <c r="AL65" s="1032"/>
      <c r="AM65" s="704"/>
      <c r="AN65" s="704"/>
      <c r="AO65" s="1033"/>
      <c r="AP65" s="1032"/>
      <c r="AQ65" s="704"/>
      <c r="AR65" s="704"/>
      <c r="AS65" s="1033"/>
      <c r="AT65" s="1029"/>
      <c r="AU65" s="1030"/>
      <c r="AV65" s="1030"/>
      <c r="AW65" s="1031"/>
      <c r="AX65" s="1032"/>
      <c r="AY65" s="704"/>
      <c r="AZ65" s="704"/>
      <c r="BA65" s="1033"/>
      <c r="BB65" s="1032"/>
      <c r="BC65" s="704"/>
      <c r="BD65" s="704"/>
      <c r="BE65" s="1033"/>
      <c r="BF65" s="1032"/>
      <c r="BG65" s="704"/>
      <c r="BH65" s="704"/>
      <c r="BI65" s="1033"/>
      <c r="BJ65" s="1032"/>
      <c r="BK65" s="704"/>
      <c r="BL65" s="704"/>
      <c r="BM65" s="1033"/>
      <c r="BN65" s="1029"/>
      <c r="BO65" s="1030"/>
      <c r="BP65" s="1030"/>
      <c r="BQ65" s="1031"/>
      <c r="BR65" s="1032"/>
      <c r="BS65" s="704"/>
      <c r="BT65" s="704"/>
      <c r="BU65" s="1033"/>
      <c r="BV65" s="1032"/>
      <c r="BW65" s="704"/>
      <c r="BX65" s="704"/>
      <c r="BY65" s="1033"/>
      <c r="BZ65" s="1032"/>
      <c r="CA65" s="704"/>
      <c r="CB65" s="704"/>
      <c r="CC65" s="1033"/>
      <c r="CD65" s="1032"/>
      <c r="CE65" s="704"/>
      <c r="CF65" s="704"/>
      <c r="CG65" s="1033"/>
      <c r="CH65" s="1029"/>
      <c r="CI65" s="1030"/>
      <c r="CJ65" s="1030"/>
      <c r="CK65" s="1031"/>
      <c r="CN65" s="435">
        <f t="shared" si="11"/>
        <v>0</v>
      </c>
      <c r="CO65" s="435">
        <f t="shared" si="12"/>
        <v>0</v>
      </c>
      <c r="CP65" s="435">
        <f t="shared" si="13"/>
        <v>0</v>
      </c>
      <c r="CQ65" s="435">
        <f t="shared" si="14"/>
        <v>0</v>
      </c>
      <c r="CR65" s="290">
        <f t="shared" si="6"/>
        <v>0</v>
      </c>
      <c r="CS65" s="670">
        <f t="shared" si="7"/>
        <v>0</v>
      </c>
      <c r="CT65" s="671">
        <f t="shared" si="8"/>
        <v>0</v>
      </c>
      <c r="CU65" s="672">
        <f t="shared" si="9"/>
        <v>0</v>
      </c>
      <c r="CV65" s="290">
        <f t="shared" si="10"/>
        <v>0</v>
      </c>
      <c r="CW65" s="293">
        <f t="shared" si="15"/>
        <v>0</v>
      </c>
      <c r="CX65" s="283" t="str">
        <f>IF(CW65=0,"",
IF(SUM($CW$26:CW65)=1,CY65,
IF($CW$176&gt;SUM($CW$26:CW65),_xlfn.CONCAT(", ",CY65),
IF($CW$176=SUM($CW$26:CW65),_xlfn.CONCAT(" y ",CY65)))))</f>
        <v/>
      </c>
      <c r="CY65" s="120" t="s">
        <v>5199</v>
      </c>
      <c r="CZ65" s="370">
        <f>IF(CNGE_2026_M1_Secc1_Sub6!Y100=COUNTA(J65:M65,AD65:AG65,AX65:BA65,BR65:BU65),0,1)</f>
        <v>0</v>
      </c>
      <c r="DA65" s="282">
        <f t="shared" si="16"/>
        <v>0</v>
      </c>
      <c r="DB65" s="283" t="str">
        <f>IF(DA65=0,"",
IF(SUM($DA$26:DA65)=1,DC65,
IF($DA$176&gt;SUM($DA$26:DA65),_xlfn.CONCAT(", ",DC65),
IF($DA$176=SUM($DA$26:DA65),_xlfn.CONCAT(" y ",DC65)))))</f>
        <v/>
      </c>
      <c r="DC65" s="120" t="s">
        <v>5199</v>
      </c>
      <c r="DF65" s="629" cm="1">
        <f t="array" aca="1" ref="DF65" ca="1">IF(OR(N65=" ",AND(EXACT(UPPER(TRIM(SUBSTITUTE(N65,CHAR(160)," "))),TRIM(SUBSTITUTE(N65,CHAR(160)," "))),SUMPRODUCT(--ISNUMBER(MATCH(MID(TRIM(SUBSTITUTE(N65,CHAR(160)," ")),ROW(INDIRECT("1:"&amp;LEN(TRIM(SUBSTITUTE(N65,CHAR(160)," "))))),1),{"A","B","C","D","E","F","G","H","I","J","K","L","M","N","O","P","Q","R","S","T","U","V","W","X","Y","Z","Ñ","0","1","2","3","4","5","6","7","8","9"," "},0)))=LEN(TRIM(SUBSTITUTE(N65,CHAR(160)," "))))),0,1)</f>
        <v>0</v>
      </c>
      <c r="DG65" s="629" cm="1">
        <f t="array" aca="1" ref="DG65" ca="1">IF(OR(AH65=" ",AND(EXACT(UPPER(TRIM(SUBSTITUTE(AH65,CHAR(160)," "))),TRIM(SUBSTITUTE(AH65,CHAR(160)," "))),SUMPRODUCT(--ISNUMBER(MATCH(MID(TRIM(SUBSTITUTE(AH65,CHAR(160)," ")),ROW(INDIRECT("1:"&amp;LEN(TRIM(SUBSTITUTE(AH65,CHAR(160)," "))))),1),{"A","B","C","D","E","F","G","H","I","J","K","L","M","N","O","P","Q","R","S","T","U","V","W","X","Y","Z","Ñ","0","1","2","3","4","5","6","7","8","9"," "},0)))=LEN(TRIM(SUBSTITUTE(AH65,CHAR(160)," "))))),0,1)</f>
        <v>0</v>
      </c>
      <c r="DH65" s="629" cm="1">
        <f t="array" aca="1" ref="DH65" ca="1">IF(OR(BB65=" ",AND(EXACT(UPPER(TRIM(SUBSTITUTE(BB65,CHAR(160)," "))),TRIM(SUBSTITUTE(BB65,CHAR(160)," "))),SUMPRODUCT(--ISNUMBER(MATCH(MID(TRIM(SUBSTITUTE(BB65,CHAR(160)," ")),ROW(INDIRECT("1:"&amp;LEN(TRIM(SUBSTITUTE(BB65,CHAR(160)," "))))),1),{"A","B","C","D","E","F","G","H","I","J","K","L","M","N","O","P","Q","R","S","T","U","V","W","X","Y","Z","Ñ","0","1","2","3","4","5","6","7","8","9"," "},0)))=LEN(TRIM(SUBSTITUTE(BB65,CHAR(160)," "))))),0,1)</f>
        <v>0</v>
      </c>
      <c r="DI65" s="629" cm="1">
        <f t="array" aca="1" ref="DI65" ca="1">IF(OR(BV65=" ",AND(EXACT(UPPER(TRIM(SUBSTITUTE(BV65,CHAR(160)," "))),TRIM(SUBSTITUTE(BV65,CHAR(160)," "))),SUMPRODUCT(--ISNUMBER(MATCH(MID(TRIM(SUBSTITUTE(BV65,CHAR(160)," ")),ROW(INDIRECT("1:"&amp;LEN(TRIM(SUBSTITUTE(BV65,CHAR(160)," "))))),1),{"A","B","C","D","E","F","G","H","I","J","K","L","M","N","O","P","Q","R","S","T","U","V","W","X","Y","Z","Ñ","0","1","2","3","4","5","6","7","8","9"," "},0)))=LEN(TRIM(SUBSTITUTE(BV65,CHAR(160)," "))))),0,1)</f>
        <v>0</v>
      </c>
    </row>
    <row r="66" spans="1:113" ht="15" customHeight="1">
      <c r="A66" s="128"/>
      <c r="B66"/>
      <c r="C66" s="35" t="s">
        <v>5200</v>
      </c>
      <c r="D66" s="969" t="str">
        <f>IF(CNGE_2026_M1_Secc1_Sub6!$D101="","",CNGE_2026_M1_Secc1_Sub6!$D101)</f>
        <v/>
      </c>
      <c r="E66" s="970"/>
      <c r="F66" s="970"/>
      <c r="G66" s="970"/>
      <c r="H66" s="970"/>
      <c r="I66" s="1034"/>
      <c r="J66" s="1032"/>
      <c r="K66" s="704"/>
      <c r="L66" s="704"/>
      <c r="M66" s="1033"/>
      <c r="N66" s="1032"/>
      <c r="O66" s="704"/>
      <c r="P66" s="704"/>
      <c r="Q66" s="1033"/>
      <c r="R66" s="1032"/>
      <c r="S66" s="704"/>
      <c r="T66" s="704"/>
      <c r="U66" s="1033"/>
      <c r="V66" s="1032"/>
      <c r="W66" s="704"/>
      <c r="X66" s="704"/>
      <c r="Y66" s="1033"/>
      <c r="Z66" s="1029"/>
      <c r="AA66" s="1030"/>
      <c r="AB66" s="1030"/>
      <c r="AC66" s="1031"/>
      <c r="AD66" s="1032"/>
      <c r="AE66" s="704"/>
      <c r="AF66" s="704"/>
      <c r="AG66" s="1033"/>
      <c r="AH66" s="1032"/>
      <c r="AI66" s="704"/>
      <c r="AJ66" s="704"/>
      <c r="AK66" s="1033"/>
      <c r="AL66" s="1032"/>
      <c r="AM66" s="704"/>
      <c r="AN66" s="704"/>
      <c r="AO66" s="1033"/>
      <c r="AP66" s="1032"/>
      <c r="AQ66" s="704"/>
      <c r="AR66" s="704"/>
      <c r="AS66" s="1033"/>
      <c r="AT66" s="1029"/>
      <c r="AU66" s="1030"/>
      <c r="AV66" s="1030"/>
      <c r="AW66" s="1031"/>
      <c r="AX66" s="1032"/>
      <c r="AY66" s="704"/>
      <c r="AZ66" s="704"/>
      <c r="BA66" s="1033"/>
      <c r="BB66" s="1032"/>
      <c r="BC66" s="704"/>
      <c r="BD66" s="704"/>
      <c r="BE66" s="1033"/>
      <c r="BF66" s="1032"/>
      <c r="BG66" s="704"/>
      <c r="BH66" s="704"/>
      <c r="BI66" s="1033"/>
      <c r="BJ66" s="1032"/>
      <c r="BK66" s="704"/>
      <c r="BL66" s="704"/>
      <c r="BM66" s="1033"/>
      <c r="BN66" s="1029"/>
      <c r="BO66" s="1030"/>
      <c r="BP66" s="1030"/>
      <c r="BQ66" s="1031"/>
      <c r="BR66" s="1032"/>
      <c r="BS66" s="704"/>
      <c r="BT66" s="704"/>
      <c r="BU66" s="1033"/>
      <c r="BV66" s="1032"/>
      <c r="BW66" s="704"/>
      <c r="BX66" s="704"/>
      <c r="BY66" s="1033"/>
      <c r="BZ66" s="1032"/>
      <c r="CA66" s="704"/>
      <c r="CB66" s="704"/>
      <c r="CC66" s="1033"/>
      <c r="CD66" s="1032"/>
      <c r="CE66" s="704"/>
      <c r="CF66" s="704"/>
      <c r="CG66" s="1033"/>
      <c r="CH66" s="1029"/>
      <c r="CI66" s="1030"/>
      <c r="CJ66" s="1030"/>
      <c r="CK66" s="1031"/>
      <c r="CN66" s="435">
        <f t="shared" si="11"/>
        <v>0</v>
      </c>
      <c r="CO66" s="435">
        <f t="shared" si="12"/>
        <v>0</v>
      </c>
      <c r="CP66" s="435">
        <f t="shared" si="13"/>
        <v>0</v>
      </c>
      <c r="CQ66" s="435">
        <f t="shared" si="14"/>
        <v>0</v>
      </c>
      <c r="CR66" s="290">
        <f t="shared" si="6"/>
        <v>0</v>
      </c>
      <c r="CS66" s="670">
        <f t="shared" si="7"/>
        <v>0</v>
      </c>
      <c r="CT66" s="671">
        <f t="shared" si="8"/>
        <v>0</v>
      </c>
      <c r="CU66" s="672">
        <f t="shared" si="9"/>
        <v>0</v>
      </c>
      <c r="CV66" s="290">
        <f t="shared" si="10"/>
        <v>0</v>
      </c>
      <c r="CW66" s="293">
        <f t="shared" si="15"/>
        <v>0</v>
      </c>
      <c r="CX66" s="283" t="str">
        <f>IF(CW66=0,"",
IF(SUM($CW$26:CW66)=1,CY66,
IF($CW$176&gt;SUM($CW$26:CW66),_xlfn.CONCAT(", ",CY66),
IF($CW$176=SUM($CW$26:CW66),_xlfn.CONCAT(" y ",CY66)))))</f>
        <v/>
      </c>
      <c r="CY66" s="120" t="s">
        <v>5201</v>
      </c>
      <c r="CZ66" s="370">
        <f>IF(CNGE_2026_M1_Secc1_Sub6!Y101=COUNTA(J66:M66,AD66:AG66,AX66:BA66,BR66:BU66),0,1)</f>
        <v>0</v>
      </c>
      <c r="DA66" s="282">
        <f t="shared" si="16"/>
        <v>0</v>
      </c>
      <c r="DB66" s="283" t="str">
        <f>IF(DA66=0,"",
IF(SUM($DA$26:DA66)=1,DC66,
IF($DA$176&gt;SUM($DA$26:DA66),_xlfn.CONCAT(", ",DC66),
IF($DA$176=SUM($DA$26:DA66),_xlfn.CONCAT(" y ",DC66)))))</f>
        <v/>
      </c>
      <c r="DC66" s="120" t="s">
        <v>5201</v>
      </c>
      <c r="DF66" s="629" cm="1">
        <f t="array" aca="1" ref="DF66" ca="1">IF(OR(N66=" ",AND(EXACT(UPPER(TRIM(SUBSTITUTE(N66,CHAR(160)," "))),TRIM(SUBSTITUTE(N66,CHAR(160)," "))),SUMPRODUCT(--ISNUMBER(MATCH(MID(TRIM(SUBSTITUTE(N66,CHAR(160)," ")),ROW(INDIRECT("1:"&amp;LEN(TRIM(SUBSTITUTE(N66,CHAR(160)," "))))),1),{"A","B","C","D","E","F","G","H","I","J","K","L","M","N","O","P","Q","R","S","T","U","V","W","X","Y","Z","Ñ","0","1","2","3","4","5","6","7","8","9"," "},0)))=LEN(TRIM(SUBSTITUTE(N66,CHAR(160)," "))))),0,1)</f>
        <v>0</v>
      </c>
      <c r="DG66" s="629" cm="1">
        <f t="array" aca="1" ref="DG66" ca="1">IF(OR(AH66=" ",AND(EXACT(UPPER(TRIM(SUBSTITUTE(AH66,CHAR(160)," "))),TRIM(SUBSTITUTE(AH66,CHAR(160)," "))),SUMPRODUCT(--ISNUMBER(MATCH(MID(TRIM(SUBSTITUTE(AH66,CHAR(160)," ")),ROW(INDIRECT("1:"&amp;LEN(TRIM(SUBSTITUTE(AH66,CHAR(160)," "))))),1),{"A","B","C","D","E","F","G","H","I","J","K","L","M","N","O","P","Q","R","S","T","U","V","W","X","Y","Z","Ñ","0","1","2","3","4","5","6","7","8","9"," "},0)))=LEN(TRIM(SUBSTITUTE(AH66,CHAR(160)," "))))),0,1)</f>
        <v>0</v>
      </c>
      <c r="DH66" s="629" cm="1">
        <f t="array" aca="1" ref="DH66" ca="1">IF(OR(BB66=" ",AND(EXACT(UPPER(TRIM(SUBSTITUTE(BB66,CHAR(160)," "))),TRIM(SUBSTITUTE(BB66,CHAR(160)," "))),SUMPRODUCT(--ISNUMBER(MATCH(MID(TRIM(SUBSTITUTE(BB66,CHAR(160)," ")),ROW(INDIRECT("1:"&amp;LEN(TRIM(SUBSTITUTE(BB66,CHAR(160)," "))))),1),{"A","B","C","D","E","F","G","H","I","J","K","L","M","N","O","P","Q","R","S","T","U","V","W","X","Y","Z","Ñ","0","1","2","3","4","5","6","7","8","9"," "},0)))=LEN(TRIM(SUBSTITUTE(BB66,CHAR(160)," "))))),0,1)</f>
        <v>0</v>
      </c>
      <c r="DI66" s="629" cm="1">
        <f t="array" aca="1" ref="DI66" ca="1">IF(OR(BV66=" ",AND(EXACT(UPPER(TRIM(SUBSTITUTE(BV66,CHAR(160)," "))),TRIM(SUBSTITUTE(BV66,CHAR(160)," "))),SUMPRODUCT(--ISNUMBER(MATCH(MID(TRIM(SUBSTITUTE(BV66,CHAR(160)," ")),ROW(INDIRECT("1:"&amp;LEN(TRIM(SUBSTITUTE(BV66,CHAR(160)," "))))),1),{"A","B","C","D","E","F","G","H","I","J","K","L","M","N","O","P","Q","R","S","T","U","V","W","X","Y","Z","Ñ","0","1","2","3","4","5","6","7","8","9"," "},0)))=LEN(TRIM(SUBSTITUTE(BV66,CHAR(160)," "))))),0,1)</f>
        <v>0</v>
      </c>
    </row>
    <row r="67" spans="1:113" ht="15" customHeight="1">
      <c r="A67" s="128"/>
      <c r="B67"/>
      <c r="C67" s="35" t="s">
        <v>5202</v>
      </c>
      <c r="D67" s="969" t="str">
        <f>IF(CNGE_2026_M1_Secc1_Sub6!$D102="","",CNGE_2026_M1_Secc1_Sub6!$D102)</f>
        <v/>
      </c>
      <c r="E67" s="970"/>
      <c r="F67" s="970"/>
      <c r="G67" s="970"/>
      <c r="H67" s="970"/>
      <c r="I67" s="1034"/>
      <c r="J67" s="1032"/>
      <c r="K67" s="704"/>
      <c r="L67" s="704"/>
      <c r="M67" s="1033"/>
      <c r="N67" s="1032"/>
      <c r="O67" s="704"/>
      <c r="P67" s="704"/>
      <c r="Q67" s="1033"/>
      <c r="R67" s="1032"/>
      <c r="S67" s="704"/>
      <c r="T67" s="704"/>
      <c r="U67" s="1033"/>
      <c r="V67" s="1032"/>
      <c r="W67" s="704"/>
      <c r="X67" s="704"/>
      <c r="Y67" s="1033"/>
      <c r="Z67" s="1029"/>
      <c r="AA67" s="1030"/>
      <c r="AB67" s="1030"/>
      <c r="AC67" s="1031"/>
      <c r="AD67" s="1032"/>
      <c r="AE67" s="704"/>
      <c r="AF67" s="704"/>
      <c r="AG67" s="1033"/>
      <c r="AH67" s="1032"/>
      <c r="AI67" s="704"/>
      <c r="AJ67" s="704"/>
      <c r="AK67" s="1033"/>
      <c r="AL67" s="1032"/>
      <c r="AM67" s="704"/>
      <c r="AN67" s="704"/>
      <c r="AO67" s="1033"/>
      <c r="AP67" s="1032"/>
      <c r="AQ67" s="704"/>
      <c r="AR67" s="704"/>
      <c r="AS67" s="1033"/>
      <c r="AT67" s="1029"/>
      <c r="AU67" s="1030"/>
      <c r="AV67" s="1030"/>
      <c r="AW67" s="1031"/>
      <c r="AX67" s="1032"/>
      <c r="AY67" s="704"/>
      <c r="AZ67" s="704"/>
      <c r="BA67" s="1033"/>
      <c r="BB67" s="1032"/>
      <c r="BC67" s="704"/>
      <c r="BD67" s="704"/>
      <c r="BE67" s="1033"/>
      <c r="BF67" s="1032"/>
      <c r="BG67" s="704"/>
      <c r="BH67" s="704"/>
      <c r="BI67" s="1033"/>
      <c r="BJ67" s="1032"/>
      <c r="BK67" s="704"/>
      <c r="BL67" s="704"/>
      <c r="BM67" s="1033"/>
      <c r="BN67" s="1029"/>
      <c r="BO67" s="1030"/>
      <c r="BP67" s="1030"/>
      <c r="BQ67" s="1031"/>
      <c r="BR67" s="1032"/>
      <c r="BS67" s="704"/>
      <c r="BT67" s="704"/>
      <c r="BU67" s="1033"/>
      <c r="BV67" s="1032"/>
      <c r="BW67" s="704"/>
      <c r="BX67" s="704"/>
      <c r="BY67" s="1033"/>
      <c r="BZ67" s="1032"/>
      <c r="CA67" s="704"/>
      <c r="CB67" s="704"/>
      <c r="CC67" s="1033"/>
      <c r="CD67" s="1032"/>
      <c r="CE67" s="704"/>
      <c r="CF67" s="704"/>
      <c r="CG67" s="1033"/>
      <c r="CH67" s="1029"/>
      <c r="CI67" s="1030"/>
      <c r="CJ67" s="1030"/>
      <c r="CK67" s="1031"/>
      <c r="CN67" s="435">
        <f t="shared" si="11"/>
        <v>0</v>
      </c>
      <c r="CO67" s="435">
        <f t="shared" si="12"/>
        <v>0</v>
      </c>
      <c r="CP67" s="435">
        <f t="shared" si="13"/>
        <v>0</v>
      </c>
      <c r="CQ67" s="435">
        <f t="shared" si="14"/>
        <v>0</v>
      </c>
      <c r="CR67" s="290">
        <f t="shared" si="6"/>
        <v>0</v>
      </c>
      <c r="CS67" s="670">
        <f t="shared" si="7"/>
        <v>0</v>
      </c>
      <c r="CT67" s="671">
        <f t="shared" si="8"/>
        <v>0</v>
      </c>
      <c r="CU67" s="672">
        <f t="shared" si="9"/>
        <v>0</v>
      </c>
      <c r="CV67" s="290">
        <f t="shared" si="10"/>
        <v>0</v>
      </c>
      <c r="CW67" s="293">
        <f t="shared" si="15"/>
        <v>0</v>
      </c>
      <c r="CX67" s="283" t="str">
        <f>IF(CW67=0,"",
IF(SUM($CW$26:CW67)=1,CY67,
IF($CW$176&gt;SUM($CW$26:CW67),_xlfn.CONCAT(", ",CY67),
IF($CW$176=SUM($CW$26:CW67),_xlfn.CONCAT(" y ",CY67)))))</f>
        <v/>
      </c>
      <c r="CY67" s="120" t="s">
        <v>5203</v>
      </c>
      <c r="CZ67" s="370">
        <f>IF(CNGE_2026_M1_Secc1_Sub6!Y102=COUNTA(J67:M67,AD67:AG67,AX67:BA67,BR67:BU67),0,1)</f>
        <v>0</v>
      </c>
      <c r="DA67" s="282">
        <f t="shared" si="16"/>
        <v>0</v>
      </c>
      <c r="DB67" s="283" t="str">
        <f>IF(DA67=0,"",
IF(SUM($DA$26:DA67)=1,DC67,
IF($DA$176&gt;SUM($DA$26:DA67),_xlfn.CONCAT(", ",DC67),
IF($DA$176=SUM($DA$26:DA67),_xlfn.CONCAT(" y ",DC67)))))</f>
        <v/>
      </c>
      <c r="DC67" s="120" t="s">
        <v>5203</v>
      </c>
      <c r="DF67" s="629" cm="1">
        <f t="array" aca="1" ref="DF67" ca="1">IF(OR(N67=" ",AND(EXACT(UPPER(TRIM(SUBSTITUTE(N67,CHAR(160)," "))),TRIM(SUBSTITUTE(N67,CHAR(160)," "))),SUMPRODUCT(--ISNUMBER(MATCH(MID(TRIM(SUBSTITUTE(N67,CHAR(160)," ")),ROW(INDIRECT("1:"&amp;LEN(TRIM(SUBSTITUTE(N67,CHAR(160)," "))))),1),{"A","B","C","D","E","F","G","H","I","J","K","L","M","N","O","P","Q","R","S","T","U","V","W","X","Y","Z","Ñ","0","1","2","3","4","5","6","7","8","9"," "},0)))=LEN(TRIM(SUBSTITUTE(N67,CHAR(160)," "))))),0,1)</f>
        <v>0</v>
      </c>
      <c r="DG67" s="629" cm="1">
        <f t="array" aca="1" ref="DG67" ca="1">IF(OR(AH67=" ",AND(EXACT(UPPER(TRIM(SUBSTITUTE(AH67,CHAR(160)," "))),TRIM(SUBSTITUTE(AH67,CHAR(160)," "))),SUMPRODUCT(--ISNUMBER(MATCH(MID(TRIM(SUBSTITUTE(AH67,CHAR(160)," ")),ROW(INDIRECT("1:"&amp;LEN(TRIM(SUBSTITUTE(AH67,CHAR(160)," "))))),1),{"A","B","C","D","E","F","G","H","I","J","K","L","M","N","O","P","Q","R","S","T","U","V","W","X","Y","Z","Ñ","0","1","2","3","4","5","6","7","8","9"," "},0)))=LEN(TRIM(SUBSTITUTE(AH67,CHAR(160)," "))))),0,1)</f>
        <v>0</v>
      </c>
      <c r="DH67" s="629" cm="1">
        <f t="array" aca="1" ref="DH67" ca="1">IF(OR(BB67=" ",AND(EXACT(UPPER(TRIM(SUBSTITUTE(BB67,CHAR(160)," "))),TRIM(SUBSTITUTE(BB67,CHAR(160)," "))),SUMPRODUCT(--ISNUMBER(MATCH(MID(TRIM(SUBSTITUTE(BB67,CHAR(160)," ")),ROW(INDIRECT("1:"&amp;LEN(TRIM(SUBSTITUTE(BB67,CHAR(160)," "))))),1),{"A","B","C","D","E","F","G","H","I","J","K","L","M","N","O","P","Q","R","S","T","U","V","W","X","Y","Z","Ñ","0","1","2","3","4","5","6","7","8","9"," "},0)))=LEN(TRIM(SUBSTITUTE(BB67,CHAR(160)," "))))),0,1)</f>
        <v>0</v>
      </c>
      <c r="DI67" s="629" cm="1">
        <f t="array" aca="1" ref="DI67" ca="1">IF(OR(BV67=" ",AND(EXACT(UPPER(TRIM(SUBSTITUTE(BV67,CHAR(160)," "))),TRIM(SUBSTITUTE(BV67,CHAR(160)," "))),SUMPRODUCT(--ISNUMBER(MATCH(MID(TRIM(SUBSTITUTE(BV67,CHAR(160)," ")),ROW(INDIRECT("1:"&amp;LEN(TRIM(SUBSTITUTE(BV67,CHAR(160)," "))))),1),{"A","B","C","D","E","F","G","H","I","J","K","L","M","N","O","P","Q","R","S","T","U","V","W","X","Y","Z","Ñ","0","1","2","3","4","5","6","7","8","9"," "},0)))=LEN(TRIM(SUBSTITUTE(BV67,CHAR(160)," "))))),0,1)</f>
        <v>0</v>
      </c>
    </row>
    <row r="68" spans="1:113" ht="15" customHeight="1">
      <c r="A68" s="128"/>
      <c r="B68"/>
      <c r="C68" s="35" t="s">
        <v>5204</v>
      </c>
      <c r="D68" s="969" t="str">
        <f>IF(CNGE_2026_M1_Secc1_Sub6!$D103="","",CNGE_2026_M1_Secc1_Sub6!$D103)</f>
        <v/>
      </c>
      <c r="E68" s="970"/>
      <c r="F68" s="970"/>
      <c r="G68" s="970"/>
      <c r="H68" s="970"/>
      <c r="I68" s="1034"/>
      <c r="J68" s="1032"/>
      <c r="K68" s="704"/>
      <c r="L68" s="704"/>
      <c r="M68" s="1033"/>
      <c r="N68" s="1032"/>
      <c r="O68" s="704"/>
      <c r="P68" s="704"/>
      <c r="Q68" s="1033"/>
      <c r="R68" s="1032"/>
      <c r="S68" s="704"/>
      <c r="T68" s="704"/>
      <c r="U68" s="1033"/>
      <c r="V68" s="1032"/>
      <c r="W68" s="704"/>
      <c r="X68" s="704"/>
      <c r="Y68" s="1033"/>
      <c r="Z68" s="1029"/>
      <c r="AA68" s="1030"/>
      <c r="AB68" s="1030"/>
      <c r="AC68" s="1031"/>
      <c r="AD68" s="1032"/>
      <c r="AE68" s="704"/>
      <c r="AF68" s="704"/>
      <c r="AG68" s="1033"/>
      <c r="AH68" s="1032"/>
      <c r="AI68" s="704"/>
      <c r="AJ68" s="704"/>
      <c r="AK68" s="1033"/>
      <c r="AL68" s="1032"/>
      <c r="AM68" s="704"/>
      <c r="AN68" s="704"/>
      <c r="AO68" s="1033"/>
      <c r="AP68" s="1032"/>
      <c r="AQ68" s="704"/>
      <c r="AR68" s="704"/>
      <c r="AS68" s="1033"/>
      <c r="AT68" s="1029"/>
      <c r="AU68" s="1030"/>
      <c r="AV68" s="1030"/>
      <c r="AW68" s="1031"/>
      <c r="AX68" s="1032"/>
      <c r="AY68" s="704"/>
      <c r="AZ68" s="704"/>
      <c r="BA68" s="1033"/>
      <c r="BB68" s="1032"/>
      <c r="BC68" s="704"/>
      <c r="BD68" s="704"/>
      <c r="BE68" s="1033"/>
      <c r="BF68" s="1032"/>
      <c r="BG68" s="704"/>
      <c r="BH68" s="704"/>
      <c r="BI68" s="1033"/>
      <c r="BJ68" s="1032"/>
      <c r="BK68" s="704"/>
      <c r="BL68" s="704"/>
      <c r="BM68" s="1033"/>
      <c r="BN68" s="1029"/>
      <c r="BO68" s="1030"/>
      <c r="BP68" s="1030"/>
      <c r="BQ68" s="1031"/>
      <c r="BR68" s="1032"/>
      <c r="BS68" s="704"/>
      <c r="BT68" s="704"/>
      <c r="BU68" s="1033"/>
      <c r="BV68" s="1032"/>
      <c r="BW68" s="704"/>
      <c r="BX68" s="704"/>
      <c r="BY68" s="1033"/>
      <c r="BZ68" s="1032"/>
      <c r="CA68" s="704"/>
      <c r="CB68" s="704"/>
      <c r="CC68" s="1033"/>
      <c r="CD68" s="1032"/>
      <c r="CE68" s="704"/>
      <c r="CF68" s="704"/>
      <c r="CG68" s="1033"/>
      <c r="CH68" s="1029"/>
      <c r="CI68" s="1030"/>
      <c r="CJ68" s="1030"/>
      <c r="CK68" s="1031"/>
      <c r="CN68" s="435">
        <f t="shared" si="11"/>
        <v>0</v>
      </c>
      <c r="CO68" s="435">
        <f t="shared" si="12"/>
        <v>0</v>
      </c>
      <c r="CP68" s="435">
        <f t="shared" si="13"/>
        <v>0</v>
      </c>
      <c r="CQ68" s="435">
        <f t="shared" si="14"/>
        <v>0</v>
      </c>
      <c r="CR68" s="290">
        <f t="shared" si="6"/>
        <v>0</v>
      </c>
      <c r="CS68" s="670">
        <f t="shared" si="7"/>
        <v>0</v>
      </c>
      <c r="CT68" s="671">
        <f t="shared" si="8"/>
        <v>0</v>
      </c>
      <c r="CU68" s="672">
        <f t="shared" si="9"/>
        <v>0</v>
      </c>
      <c r="CV68" s="290">
        <f t="shared" si="10"/>
        <v>0</v>
      </c>
      <c r="CW68" s="293">
        <f t="shared" si="15"/>
        <v>0</v>
      </c>
      <c r="CX68" s="283" t="str">
        <f>IF(CW68=0,"",
IF(SUM($CW$26:CW68)=1,CY68,
IF($CW$176&gt;SUM($CW$26:CW68),_xlfn.CONCAT(", ",CY68),
IF($CW$176=SUM($CW$26:CW68),_xlfn.CONCAT(" y ",CY68)))))</f>
        <v/>
      </c>
      <c r="CY68" s="120" t="s">
        <v>5205</v>
      </c>
      <c r="CZ68" s="370">
        <f>IF(CNGE_2026_M1_Secc1_Sub6!Y103=COUNTA(J68:M68,AD68:AG68,AX68:BA68,BR68:BU68),0,1)</f>
        <v>0</v>
      </c>
      <c r="DA68" s="282">
        <f t="shared" si="16"/>
        <v>0</v>
      </c>
      <c r="DB68" s="283" t="str">
        <f>IF(DA68=0,"",
IF(SUM($DA$26:DA68)=1,DC68,
IF($DA$176&gt;SUM($DA$26:DA68),_xlfn.CONCAT(", ",DC68),
IF($DA$176=SUM($DA$26:DA68),_xlfn.CONCAT(" y ",DC68)))))</f>
        <v/>
      </c>
      <c r="DC68" s="120" t="s">
        <v>5205</v>
      </c>
      <c r="DF68" s="629" cm="1">
        <f t="array" aca="1" ref="DF68" ca="1">IF(OR(N68=" ",AND(EXACT(UPPER(TRIM(SUBSTITUTE(N68,CHAR(160)," "))),TRIM(SUBSTITUTE(N68,CHAR(160)," "))),SUMPRODUCT(--ISNUMBER(MATCH(MID(TRIM(SUBSTITUTE(N68,CHAR(160)," ")),ROW(INDIRECT("1:"&amp;LEN(TRIM(SUBSTITUTE(N68,CHAR(160)," "))))),1),{"A","B","C","D","E","F","G","H","I","J","K","L","M","N","O","P","Q","R","S","T","U","V","W","X","Y","Z","Ñ","0","1","2","3","4","5","6","7","8","9"," "},0)))=LEN(TRIM(SUBSTITUTE(N68,CHAR(160)," "))))),0,1)</f>
        <v>0</v>
      </c>
      <c r="DG68" s="629" cm="1">
        <f t="array" aca="1" ref="DG68" ca="1">IF(OR(AH68=" ",AND(EXACT(UPPER(TRIM(SUBSTITUTE(AH68,CHAR(160)," "))),TRIM(SUBSTITUTE(AH68,CHAR(160)," "))),SUMPRODUCT(--ISNUMBER(MATCH(MID(TRIM(SUBSTITUTE(AH68,CHAR(160)," ")),ROW(INDIRECT("1:"&amp;LEN(TRIM(SUBSTITUTE(AH68,CHAR(160)," "))))),1),{"A","B","C","D","E","F","G","H","I","J","K","L","M","N","O","P","Q","R","S","T","U","V","W","X","Y","Z","Ñ","0","1","2","3","4","5","6","7","8","9"," "},0)))=LEN(TRIM(SUBSTITUTE(AH68,CHAR(160)," "))))),0,1)</f>
        <v>0</v>
      </c>
      <c r="DH68" s="629" cm="1">
        <f t="array" aca="1" ref="DH68" ca="1">IF(OR(BB68=" ",AND(EXACT(UPPER(TRIM(SUBSTITUTE(BB68,CHAR(160)," "))),TRIM(SUBSTITUTE(BB68,CHAR(160)," "))),SUMPRODUCT(--ISNUMBER(MATCH(MID(TRIM(SUBSTITUTE(BB68,CHAR(160)," ")),ROW(INDIRECT("1:"&amp;LEN(TRIM(SUBSTITUTE(BB68,CHAR(160)," "))))),1),{"A","B","C","D","E","F","G","H","I","J","K","L","M","N","O","P","Q","R","S","T","U","V","W","X","Y","Z","Ñ","0","1","2","3","4","5","6","7","8","9"," "},0)))=LEN(TRIM(SUBSTITUTE(BB68,CHAR(160)," "))))),0,1)</f>
        <v>0</v>
      </c>
      <c r="DI68" s="629" cm="1">
        <f t="array" aca="1" ref="DI68" ca="1">IF(OR(BV68=" ",AND(EXACT(UPPER(TRIM(SUBSTITUTE(BV68,CHAR(160)," "))),TRIM(SUBSTITUTE(BV68,CHAR(160)," "))),SUMPRODUCT(--ISNUMBER(MATCH(MID(TRIM(SUBSTITUTE(BV68,CHAR(160)," ")),ROW(INDIRECT("1:"&amp;LEN(TRIM(SUBSTITUTE(BV68,CHAR(160)," "))))),1),{"A","B","C","D","E","F","G","H","I","J","K","L","M","N","O","P","Q","R","S","T","U","V","W","X","Y","Z","Ñ","0","1","2","3","4","5","6","7","8","9"," "},0)))=LEN(TRIM(SUBSTITUTE(BV68,CHAR(160)," "))))),0,1)</f>
        <v>0</v>
      </c>
    </row>
    <row r="69" spans="1:113" ht="15" customHeight="1">
      <c r="A69" s="128"/>
      <c r="B69"/>
      <c r="C69" s="35" t="s">
        <v>5206</v>
      </c>
      <c r="D69" s="969" t="str">
        <f>IF(CNGE_2026_M1_Secc1_Sub6!$D104="","",CNGE_2026_M1_Secc1_Sub6!$D104)</f>
        <v/>
      </c>
      <c r="E69" s="970"/>
      <c r="F69" s="970"/>
      <c r="G69" s="970"/>
      <c r="H69" s="970"/>
      <c r="I69" s="1034"/>
      <c r="J69" s="1032"/>
      <c r="K69" s="704"/>
      <c r="L69" s="704"/>
      <c r="M69" s="1033"/>
      <c r="N69" s="1032"/>
      <c r="O69" s="704"/>
      <c r="P69" s="704"/>
      <c r="Q69" s="1033"/>
      <c r="R69" s="1032"/>
      <c r="S69" s="704"/>
      <c r="T69" s="704"/>
      <c r="U69" s="1033"/>
      <c r="V69" s="1032"/>
      <c r="W69" s="704"/>
      <c r="X69" s="704"/>
      <c r="Y69" s="1033"/>
      <c r="Z69" s="1029"/>
      <c r="AA69" s="1030"/>
      <c r="AB69" s="1030"/>
      <c r="AC69" s="1031"/>
      <c r="AD69" s="1032"/>
      <c r="AE69" s="704"/>
      <c r="AF69" s="704"/>
      <c r="AG69" s="1033"/>
      <c r="AH69" s="1032"/>
      <c r="AI69" s="704"/>
      <c r="AJ69" s="704"/>
      <c r="AK69" s="1033"/>
      <c r="AL69" s="1032"/>
      <c r="AM69" s="704"/>
      <c r="AN69" s="704"/>
      <c r="AO69" s="1033"/>
      <c r="AP69" s="1032"/>
      <c r="AQ69" s="704"/>
      <c r="AR69" s="704"/>
      <c r="AS69" s="1033"/>
      <c r="AT69" s="1029"/>
      <c r="AU69" s="1030"/>
      <c r="AV69" s="1030"/>
      <c r="AW69" s="1031"/>
      <c r="AX69" s="1032"/>
      <c r="AY69" s="704"/>
      <c r="AZ69" s="704"/>
      <c r="BA69" s="1033"/>
      <c r="BB69" s="1032"/>
      <c r="BC69" s="704"/>
      <c r="BD69" s="704"/>
      <c r="BE69" s="1033"/>
      <c r="BF69" s="1032"/>
      <c r="BG69" s="704"/>
      <c r="BH69" s="704"/>
      <c r="BI69" s="1033"/>
      <c r="BJ69" s="1032"/>
      <c r="BK69" s="704"/>
      <c r="BL69" s="704"/>
      <c r="BM69" s="1033"/>
      <c r="BN69" s="1029"/>
      <c r="BO69" s="1030"/>
      <c r="BP69" s="1030"/>
      <c r="BQ69" s="1031"/>
      <c r="BR69" s="1032"/>
      <c r="BS69" s="704"/>
      <c r="BT69" s="704"/>
      <c r="BU69" s="1033"/>
      <c r="BV69" s="1032"/>
      <c r="BW69" s="704"/>
      <c r="BX69" s="704"/>
      <c r="BY69" s="1033"/>
      <c r="BZ69" s="1032"/>
      <c r="CA69" s="704"/>
      <c r="CB69" s="704"/>
      <c r="CC69" s="1033"/>
      <c r="CD69" s="1032"/>
      <c r="CE69" s="704"/>
      <c r="CF69" s="704"/>
      <c r="CG69" s="1033"/>
      <c r="CH69" s="1029"/>
      <c r="CI69" s="1030"/>
      <c r="CJ69" s="1030"/>
      <c r="CK69" s="1031"/>
      <c r="CN69" s="435">
        <f t="shared" si="11"/>
        <v>0</v>
      </c>
      <c r="CO69" s="435">
        <f t="shared" si="12"/>
        <v>0</v>
      </c>
      <c r="CP69" s="435">
        <f t="shared" si="13"/>
        <v>0</v>
      </c>
      <c r="CQ69" s="435">
        <f t="shared" si="14"/>
        <v>0</v>
      </c>
      <c r="CR69" s="290">
        <f t="shared" si="6"/>
        <v>0</v>
      </c>
      <c r="CS69" s="670">
        <f t="shared" si="7"/>
        <v>0</v>
      </c>
      <c r="CT69" s="671">
        <f t="shared" si="8"/>
        <v>0</v>
      </c>
      <c r="CU69" s="672">
        <f t="shared" si="9"/>
        <v>0</v>
      </c>
      <c r="CV69" s="290">
        <f t="shared" si="10"/>
        <v>0</v>
      </c>
      <c r="CW69" s="293">
        <f t="shared" si="15"/>
        <v>0</v>
      </c>
      <c r="CX69" s="283" t="str">
        <f>IF(CW69=0,"",
IF(SUM($CW$26:CW69)=1,CY69,
IF($CW$176&gt;SUM($CW$26:CW69),_xlfn.CONCAT(", ",CY69),
IF($CW$176=SUM($CW$26:CW69),_xlfn.CONCAT(" y ",CY69)))))</f>
        <v/>
      </c>
      <c r="CY69" s="120" t="s">
        <v>5207</v>
      </c>
      <c r="CZ69" s="370">
        <f>IF(CNGE_2026_M1_Secc1_Sub6!Y104=COUNTA(J69:M69,AD69:AG69,AX69:BA69,BR69:BU69),0,1)</f>
        <v>0</v>
      </c>
      <c r="DA69" s="282">
        <f t="shared" si="16"/>
        <v>0</v>
      </c>
      <c r="DB69" s="283" t="str">
        <f>IF(DA69=0,"",
IF(SUM($DA$26:DA69)=1,DC69,
IF($DA$176&gt;SUM($DA$26:DA69),_xlfn.CONCAT(", ",DC69),
IF($DA$176=SUM($DA$26:DA69),_xlfn.CONCAT(" y ",DC69)))))</f>
        <v/>
      </c>
      <c r="DC69" s="120" t="s">
        <v>5207</v>
      </c>
      <c r="DF69" s="629" cm="1">
        <f t="array" aca="1" ref="DF69" ca="1">IF(OR(N69=" ",AND(EXACT(UPPER(TRIM(SUBSTITUTE(N69,CHAR(160)," "))),TRIM(SUBSTITUTE(N69,CHAR(160)," "))),SUMPRODUCT(--ISNUMBER(MATCH(MID(TRIM(SUBSTITUTE(N69,CHAR(160)," ")),ROW(INDIRECT("1:"&amp;LEN(TRIM(SUBSTITUTE(N69,CHAR(160)," "))))),1),{"A","B","C","D","E","F","G","H","I","J","K","L","M","N","O","P","Q","R","S","T","U","V","W","X","Y","Z","Ñ","0","1","2","3","4","5","6","7","8","9"," "},0)))=LEN(TRIM(SUBSTITUTE(N69,CHAR(160)," "))))),0,1)</f>
        <v>0</v>
      </c>
      <c r="DG69" s="629" cm="1">
        <f t="array" aca="1" ref="DG69" ca="1">IF(OR(AH69=" ",AND(EXACT(UPPER(TRIM(SUBSTITUTE(AH69,CHAR(160)," "))),TRIM(SUBSTITUTE(AH69,CHAR(160)," "))),SUMPRODUCT(--ISNUMBER(MATCH(MID(TRIM(SUBSTITUTE(AH69,CHAR(160)," ")),ROW(INDIRECT("1:"&amp;LEN(TRIM(SUBSTITUTE(AH69,CHAR(160)," "))))),1),{"A","B","C","D","E","F","G","H","I","J","K","L","M","N","O","P","Q","R","S","T","U","V","W","X","Y","Z","Ñ","0","1","2","3","4","5","6","7","8","9"," "},0)))=LEN(TRIM(SUBSTITUTE(AH69,CHAR(160)," "))))),0,1)</f>
        <v>0</v>
      </c>
      <c r="DH69" s="629" cm="1">
        <f t="array" aca="1" ref="DH69" ca="1">IF(OR(BB69=" ",AND(EXACT(UPPER(TRIM(SUBSTITUTE(BB69,CHAR(160)," "))),TRIM(SUBSTITUTE(BB69,CHAR(160)," "))),SUMPRODUCT(--ISNUMBER(MATCH(MID(TRIM(SUBSTITUTE(BB69,CHAR(160)," ")),ROW(INDIRECT("1:"&amp;LEN(TRIM(SUBSTITUTE(BB69,CHAR(160)," "))))),1),{"A","B","C","D","E","F","G","H","I","J","K","L","M","N","O","P","Q","R","S","T","U","V","W","X","Y","Z","Ñ","0","1","2","3","4","5","6","7","8","9"," "},0)))=LEN(TRIM(SUBSTITUTE(BB69,CHAR(160)," "))))),0,1)</f>
        <v>0</v>
      </c>
      <c r="DI69" s="629" cm="1">
        <f t="array" aca="1" ref="DI69" ca="1">IF(OR(BV69=" ",AND(EXACT(UPPER(TRIM(SUBSTITUTE(BV69,CHAR(160)," "))),TRIM(SUBSTITUTE(BV69,CHAR(160)," "))),SUMPRODUCT(--ISNUMBER(MATCH(MID(TRIM(SUBSTITUTE(BV69,CHAR(160)," ")),ROW(INDIRECT("1:"&amp;LEN(TRIM(SUBSTITUTE(BV69,CHAR(160)," "))))),1),{"A","B","C","D","E","F","G","H","I","J","K","L","M","N","O","P","Q","R","S","T","U","V","W","X","Y","Z","Ñ","0","1","2","3","4","5","6","7","8","9"," "},0)))=LEN(TRIM(SUBSTITUTE(BV69,CHAR(160)," "))))),0,1)</f>
        <v>0</v>
      </c>
    </row>
    <row r="70" spans="1:113" ht="15" customHeight="1">
      <c r="A70" s="128"/>
      <c r="B70"/>
      <c r="C70" s="35" t="s">
        <v>5208</v>
      </c>
      <c r="D70" s="969" t="str">
        <f>IF(CNGE_2026_M1_Secc1_Sub6!$D105="","",CNGE_2026_M1_Secc1_Sub6!$D105)</f>
        <v/>
      </c>
      <c r="E70" s="970"/>
      <c r="F70" s="970"/>
      <c r="G70" s="970"/>
      <c r="H70" s="970"/>
      <c r="I70" s="1034"/>
      <c r="J70" s="1032"/>
      <c r="K70" s="704"/>
      <c r="L70" s="704"/>
      <c r="M70" s="1033"/>
      <c r="N70" s="1032"/>
      <c r="O70" s="704"/>
      <c r="P70" s="704"/>
      <c r="Q70" s="1033"/>
      <c r="R70" s="1032"/>
      <c r="S70" s="704"/>
      <c r="T70" s="704"/>
      <c r="U70" s="1033"/>
      <c r="V70" s="1032"/>
      <c r="W70" s="704"/>
      <c r="X70" s="704"/>
      <c r="Y70" s="1033"/>
      <c r="Z70" s="1029"/>
      <c r="AA70" s="1030"/>
      <c r="AB70" s="1030"/>
      <c r="AC70" s="1031"/>
      <c r="AD70" s="1032"/>
      <c r="AE70" s="704"/>
      <c r="AF70" s="704"/>
      <c r="AG70" s="1033"/>
      <c r="AH70" s="1032"/>
      <c r="AI70" s="704"/>
      <c r="AJ70" s="704"/>
      <c r="AK70" s="1033"/>
      <c r="AL70" s="1032"/>
      <c r="AM70" s="704"/>
      <c r="AN70" s="704"/>
      <c r="AO70" s="1033"/>
      <c r="AP70" s="1032"/>
      <c r="AQ70" s="704"/>
      <c r="AR70" s="704"/>
      <c r="AS70" s="1033"/>
      <c r="AT70" s="1029"/>
      <c r="AU70" s="1030"/>
      <c r="AV70" s="1030"/>
      <c r="AW70" s="1031"/>
      <c r="AX70" s="1032"/>
      <c r="AY70" s="704"/>
      <c r="AZ70" s="704"/>
      <c r="BA70" s="1033"/>
      <c r="BB70" s="1032"/>
      <c r="BC70" s="704"/>
      <c r="BD70" s="704"/>
      <c r="BE70" s="1033"/>
      <c r="BF70" s="1032"/>
      <c r="BG70" s="704"/>
      <c r="BH70" s="704"/>
      <c r="BI70" s="1033"/>
      <c r="BJ70" s="1032"/>
      <c r="BK70" s="704"/>
      <c r="BL70" s="704"/>
      <c r="BM70" s="1033"/>
      <c r="BN70" s="1029"/>
      <c r="BO70" s="1030"/>
      <c r="BP70" s="1030"/>
      <c r="BQ70" s="1031"/>
      <c r="BR70" s="1032"/>
      <c r="BS70" s="704"/>
      <c r="BT70" s="704"/>
      <c r="BU70" s="1033"/>
      <c r="BV70" s="1032"/>
      <c r="BW70" s="704"/>
      <c r="BX70" s="704"/>
      <c r="BY70" s="1033"/>
      <c r="BZ70" s="1032"/>
      <c r="CA70" s="704"/>
      <c r="CB70" s="704"/>
      <c r="CC70" s="1033"/>
      <c r="CD70" s="1032"/>
      <c r="CE70" s="704"/>
      <c r="CF70" s="704"/>
      <c r="CG70" s="1033"/>
      <c r="CH70" s="1029"/>
      <c r="CI70" s="1030"/>
      <c r="CJ70" s="1030"/>
      <c r="CK70" s="1031"/>
      <c r="CN70" s="435">
        <f t="shared" si="11"/>
        <v>0</v>
      </c>
      <c r="CO70" s="435">
        <f t="shared" si="12"/>
        <v>0</v>
      </c>
      <c r="CP70" s="435">
        <f t="shared" si="13"/>
        <v>0</v>
      </c>
      <c r="CQ70" s="435">
        <f t="shared" si="14"/>
        <v>0</v>
      </c>
      <c r="CR70" s="290">
        <f t="shared" si="6"/>
        <v>0</v>
      </c>
      <c r="CS70" s="670">
        <f t="shared" si="7"/>
        <v>0</v>
      </c>
      <c r="CT70" s="671">
        <f t="shared" si="8"/>
        <v>0</v>
      </c>
      <c r="CU70" s="672">
        <f t="shared" si="9"/>
        <v>0</v>
      </c>
      <c r="CV70" s="290">
        <f t="shared" si="10"/>
        <v>0</v>
      </c>
      <c r="CW70" s="293">
        <f t="shared" si="15"/>
        <v>0</v>
      </c>
      <c r="CX70" s="283" t="str">
        <f>IF(CW70=0,"",
IF(SUM($CW$26:CW70)=1,CY70,
IF($CW$176&gt;SUM($CW$26:CW70),_xlfn.CONCAT(", ",CY70),
IF($CW$176=SUM($CW$26:CW70),_xlfn.CONCAT(" y ",CY70)))))</f>
        <v/>
      </c>
      <c r="CY70" s="120" t="s">
        <v>5209</v>
      </c>
      <c r="CZ70" s="370">
        <f>IF(CNGE_2026_M1_Secc1_Sub6!Y105=COUNTA(J70:M70,AD70:AG70,AX70:BA70,BR70:BU70),0,1)</f>
        <v>0</v>
      </c>
      <c r="DA70" s="282">
        <f t="shared" si="16"/>
        <v>0</v>
      </c>
      <c r="DB70" s="283" t="str">
        <f>IF(DA70=0,"",
IF(SUM($DA$26:DA70)=1,DC70,
IF($DA$176&gt;SUM($DA$26:DA70),_xlfn.CONCAT(", ",DC70),
IF($DA$176=SUM($DA$26:DA70),_xlfn.CONCAT(" y ",DC70)))))</f>
        <v/>
      </c>
      <c r="DC70" s="120" t="s">
        <v>5209</v>
      </c>
      <c r="DF70" s="629" cm="1">
        <f t="array" aca="1" ref="DF70" ca="1">IF(OR(N70=" ",AND(EXACT(UPPER(TRIM(SUBSTITUTE(N70,CHAR(160)," "))),TRIM(SUBSTITUTE(N70,CHAR(160)," "))),SUMPRODUCT(--ISNUMBER(MATCH(MID(TRIM(SUBSTITUTE(N70,CHAR(160)," ")),ROW(INDIRECT("1:"&amp;LEN(TRIM(SUBSTITUTE(N70,CHAR(160)," "))))),1),{"A","B","C","D","E","F","G","H","I","J","K","L","M","N","O","P","Q","R","S","T","U","V","W","X","Y","Z","Ñ","0","1","2","3","4","5","6","7","8","9"," "},0)))=LEN(TRIM(SUBSTITUTE(N70,CHAR(160)," "))))),0,1)</f>
        <v>0</v>
      </c>
      <c r="DG70" s="629" cm="1">
        <f t="array" aca="1" ref="DG70" ca="1">IF(OR(AH70=" ",AND(EXACT(UPPER(TRIM(SUBSTITUTE(AH70,CHAR(160)," "))),TRIM(SUBSTITUTE(AH70,CHAR(160)," "))),SUMPRODUCT(--ISNUMBER(MATCH(MID(TRIM(SUBSTITUTE(AH70,CHAR(160)," ")),ROW(INDIRECT("1:"&amp;LEN(TRIM(SUBSTITUTE(AH70,CHAR(160)," "))))),1),{"A","B","C","D","E","F","G","H","I","J","K","L","M","N","O","P","Q","R","S","T","U","V","W","X","Y","Z","Ñ","0","1","2","3","4","5","6","7","8","9"," "},0)))=LEN(TRIM(SUBSTITUTE(AH70,CHAR(160)," "))))),0,1)</f>
        <v>0</v>
      </c>
      <c r="DH70" s="629" cm="1">
        <f t="array" aca="1" ref="DH70" ca="1">IF(OR(BB70=" ",AND(EXACT(UPPER(TRIM(SUBSTITUTE(BB70,CHAR(160)," "))),TRIM(SUBSTITUTE(BB70,CHAR(160)," "))),SUMPRODUCT(--ISNUMBER(MATCH(MID(TRIM(SUBSTITUTE(BB70,CHAR(160)," ")),ROW(INDIRECT("1:"&amp;LEN(TRIM(SUBSTITUTE(BB70,CHAR(160)," "))))),1),{"A","B","C","D","E","F","G","H","I","J","K","L","M","N","O","P","Q","R","S","T","U","V","W","X","Y","Z","Ñ","0","1","2","3","4","5","6","7","8","9"," "},0)))=LEN(TRIM(SUBSTITUTE(BB70,CHAR(160)," "))))),0,1)</f>
        <v>0</v>
      </c>
      <c r="DI70" s="629" cm="1">
        <f t="array" aca="1" ref="DI70" ca="1">IF(OR(BV70=" ",AND(EXACT(UPPER(TRIM(SUBSTITUTE(BV70,CHAR(160)," "))),TRIM(SUBSTITUTE(BV70,CHAR(160)," "))),SUMPRODUCT(--ISNUMBER(MATCH(MID(TRIM(SUBSTITUTE(BV70,CHAR(160)," ")),ROW(INDIRECT("1:"&amp;LEN(TRIM(SUBSTITUTE(BV70,CHAR(160)," "))))),1),{"A","B","C","D","E","F","G","H","I","J","K","L","M","N","O","P","Q","R","S","T","U","V","W","X","Y","Z","Ñ","0","1","2","3","4","5","6","7","8","9"," "},0)))=LEN(TRIM(SUBSTITUTE(BV70,CHAR(160)," "))))),0,1)</f>
        <v>0</v>
      </c>
    </row>
    <row r="71" spans="1:113" ht="15" customHeight="1">
      <c r="A71" s="128"/>
      <c r="B71"/>
      <c r="C71" s="35" t="s">
        <v>5210</v>
      </c>
      <c r="D71" s="969" t="str">
        <f>IF(CNGE_2026_M1_Secc1_Sub6!$D106="","",CNGE_2026_M1_Secc1_Sub6!$D106)</f>
        <v/>
      </c>
      <c r="E71" s="970"/>
      <c r="F71" s="970"/>
      <c r="G71" s="970"/>
      <c r="H71" s="970"/>
      <c r="I71" s="1034"/>
      <c r="J71" s="1032"/>
      <c r="K71" s="704"/>
      <c r="L71" s="704"/>
      <c r="M71" s="1033"/>
      <c r="N71" s="1032"/>
      <c r="O71" s="704"/>
      <c r="P71" s="704"/>
      <c r="Q71" s="1033"/>
      <c r="R71" s="1032"/>
      <c r="S71" s="704"/>
      <c r="T71" s="704"/>
      <c r="U71" s="1033"/>
      <c r="V71" s="1032"/>
      <c r="W71" s="704"/>
      <c r="X71" s="704"/>
      <c r="Y71" s="1033"/>
      <c r="Z71" s="1029"/>
      <c r="AA71" s="1030"/>
      <c r="AB71" s="1030"/>
      <c r="AC71" s="1031"/>
      <c r="AD71" s="1032"/>
      <c r="AE71" s="704"/>
      <c r="AF71" s="704"/>
      <c r="AG71" s="1033"/>
      <c r="AH71" s="1032"/>
      <c r="AI71" s="704"/>
      <c r="AJ71" s="704"/>
      <c r="AK71" s="1033"/>
      <c r="AL71" s="1032"/>
      <c r="AM71" s="704"/>
      <c r="AN71" s="704"/>
      <c r="AO71" s="1033"/>
      <c r="AP71" s="1032"/>
      <c r="AQ71" s="704"/>
      <c r="AR71" s="704"/>
      <c r="AS71" s="1033"/>
      <c r="AT71" s="1029"/>
      <c r="AU71" s="1030"/>
      <c r="AV71" s="1030"/>
      <c r="AW71" s="1031"/>
      <c r="AX71" s="1032"/>
      <c r="AY71" s="704"/>
      <c r="AZ71" s="704"/>
      <c r="BA71" s="1033"/>
      <c r="BB71" s="1032"/>
      <c r="BC71" s="704"/>
      <c r="BD71" s="704"/>
      <c r="BE71" s="1033"/>
      <c r="BF71" s="1032"/>
      <c r="BG71" s="704"/>
      <c r="BH71" s="704"/>
      <c r="BI71" s="1033"/>
      <c r="BJ71" s="1032"/>
      <c r="BK71" s="704"/>
      <c r="BL71" s="704"/>
      <c r="BM71" s="1033"/>
      <c r="BN71" s="1029"/>
      <c r="BO71" s="1030"/>
      <c r="BP71" s="1030"/>
      <c r="BQ71" s="1031"/>
      <c r="BR71" s="1032"/>
      <c r="BS71" s="704"/>
      <c r="BT71" s="704"/>
      <c r="BU71" s="1033"/>
      <c r="BV71" s="1032"/>
      <c r="BW71" s="704"/>
      <c r="BX71" s="704"/>
      <c r="BY71" s="1033"/>
      <c r="BZ71" s="1032"/>
      <c r="CA71" s="704"/>
      <c r="CB71" s="704"/>
      <c r="CC71" s="1033"/>
      <c r="CD71" s="1032"/>
      <c r="CE71" s="704"/>
      <c r="CF71" s="704"/>
      <c r="CG71" s="1033"/>
      <c r="CH71" s="1029"/>
      <c r="CI71" s="1030"/>
      <c r="CJ71" s="1030"/>
      <c r="CK71" s="1031"/>
      <c r="CN71" s="435">
        <f t="shared" si="11"/>
        <v>0</v>
      </c>
      <c r="CO71" s="435">
        <f t="shared" si="12"/>
        <v>0</v>
      </c>
      <c r="CP71" s="435">
        <f t="shared" si="13"/>
        <v>0</v>
      </c>
      <c r="CQ71" s="435">
        <f t="shared" si="14"/>
        <v>0</v>
      </c>
      <c r="CR71" s="290">
        <f t="shared" si="6"/>
        <v>0</v>
      </c>
      <c r="CS71" s="670">
        <f t="shared" si="7"/>
        <v>0</v>
      </c>
      <c r="CT71" s="671">
        <f t="shared" si="8"/>
        <v>0</v>
      </c>
      <c r="CU71" s="672">
        <f t="shared" si="9"/>
        <v>0</v>
      </c>
      <c r="CV71" s="290">
        <f t="shared" si="10"/>
        <v>0</v>
      </c>
      <c r="CW71" s="293">
        <f t="shared" si="15"/>
        <v>0</v>
      </c>
      <c r="CX71" s="283" t="str">
        <f>IF(CW71=0,"",
IF(SUM($CW$26:CW71)=1,CY71,
IF($CW$176&gt;SUM($CW$26:CW71),_xlfn.CONCAT(", ",CY71),
IF($CW$176=SUM($CW$26:CW71),_xlfn.CONCAT(" y ",CY71)))))</f>
        <v/>
      </c>
      <c r="CY71" s="120" t="s">
        <v>5211</v>
      </c>
      <c r="CZ71" s="370">
        <f>IF(CNGE_2026_M1_Secc1_Sub6!Y106=COUNTA(J71:M71,AD71:AG71,AX71:BA71,BR71:BU71),0,1)</f>
        <v>0</v>
      </c>
      <c r="DA71" s="282">
        <f t="shared" si="16"/>
        <v>0</v>
      </c>
      <c r="DB71" s="283" t="str">
        <f>IF(DA71=0,"",
IF(SUM($DA$26:DA71)=1,DC71,
IF($DA$176&gt;SUM($DA$26:DA71),_xlfn.CONCAT(", ",DC71),
IF($DA$176=SUM($DA$26:DA71),_xlfn.CONCAT(" y ",DC71)))))</f>
        <v/>
      </c>
      <c r="DC71" s="120" t="s">
        <v>5211</v>
      </c>
      <c r="DF71" s="629" cm="1">
        <f t="array" aca="1" ref="DF71" ca="1">IF(OR(N71=" ",AND(EXACT(UPPER(TRIM(SUBSTITUTE(N71,CHAR(160)," "))),TRIM(SUBSTITUTE(N71,CHAR(160)," "))),SUMPRODUCT(--ISNUMBER(MATCH(MID(TRIM(SUBSTITUTE(N71,CHAR(160)," ")),ROW(INDIRECT("1:"&amp;LEN(TRIM(SUBSTITUTE(N71,CHAR(160)," "))))),1),{"A","B","C","D","E","F","G","H","I","J","K","L","M","N","O","P","Q","R","S","T","U","V","W","X","Y","Z","Ñ","0","1","2","3","4","5","6","7","8","9"," "},0)))=LEN(TRIM(SUBSTITUTE(N71,CHAR(160)," "))))),0,1)</f>
        <v>0</v>
      </c>
      <c r="DG71" s="629" cm="1">
        <f t="array" aca="1" ref="DG71" ca="1">IF(OR(AH71=" ",AND(EXACT(UPPER(TRIM(SUBSTITUTE(AH71,CHAR(160)," "))),TRIM(SUBSTITUTE(AH71,CHAR(160)," "))),SUMPRODUCT(--ISNUMBER(MATCH(MID(TRIM(SUBSTITUTE(AH71,CHAR(160)," ")),ROW(INDIRECT("1:"&amp;LEN(TRIM(SUBSTITUTE(AH71,CHAR(160)," "))))),1),{"A","B","C","D","E","F","G","H","I","J","K","L","M","N","O","P","Q","R","S","T","U","V","W","X","Y","Z","Ñ","0","1","2","3","4","5","6","7","8","9"," "},0)))=LEN(TRIM(SUBSTITUTE(AH71,CHAR(160)," "))))),0,1)</f>
        <v>0</v>
      </c>
      <c r="DH71" s="629" cm="1">
        <f t="array" aca="1" ref="DH71" ca="1">IF(OR(BB71=" ",AND(EXACT(UPPER(TRIM(SUBSTITUTE(BB71,CHAR(160)," "))),TRIM(SUBSTITUTE(BB71,CHAR(160)," "))),SUMPRODUCT(--ISNUMBER(MATCH(MID(TRIM(SUBSTITUTE(BB71,CHAR(160)," ")),ROW(INDIRECT("1:"&amp;LEN(TRIM(SUBSTITUTE(BB71,CHAR(160)," "))))),1),{"A","B","C","D","E","F","G","H","I","J","K","L","M","N","O","P","Q","R","S","T","U","V","W","X","Y","Z","Ñ","0","1","2","3","4","5","6","7","8","9"," "},0)))=LEN(TRIM(SUBSTITUTE(BB71,CHAR(160)," "))))),0,1)</f>
        <v>0</v>
      </c>
      <c r="DI71" s="629" cm="1">
        <f t="array" aca="1" ref="DI71" ca="1">IF(OR(BV71=" ",AND(EXACT(UPPER(TRIM(SUBSTITUTE(BV71,CHAR(160)," "))),TRIM(SUBSTITUTE(BV71,CHAR(160)," "))),SUMPRODUCT(--ISNUMBER(MATCH(MID(TRIM(SUBSTITUTE(BV71,CHAR(160)," ")),ROW(INDIRECT("1:"&amp;LEN(TRIM(SUBSTITUTE(BV71,CHAR(160)," "))))),1),{"A","B","C","D","E","F","G","H","I","J","K","L","M","N","O","P","Q","R","S","T","U","V","W","X","Y","Z","Ñ","0","1","2","3","4","5","6","7","8","9"," "},0)))=LEN(TRIM(SUBSTITUTE(BV71,CHAR(160)," "))))),0,1)</f>
        <v>0</v>
      </c>
    </row>
    <row r="72" spans="1:113" ht="15" customHeight="1">
      <c r="A72" s="128"/>
      <c r="B72"/>
      <c r="C72" s="35" t="s">
        <v>5212</v>
      </c>
      <c r="D72" s="969" t="str">
        <f>IF(CNGE_2026_M1_Secc1_Sub6!$D107="","",CNGE_2026_M1_Secc1_Sub6!$D107)</f>
        <v/>
      </c>
      <c r="E72" s="970"/>
      <c r="F72" s="970"/>
      <c r="G72" s="970"/>
      <c r="H72" s="970"/>
      <c r="I72" s="1034"/>
      <c r="J72" s="1032"/>
      <c r="K72" s="704"/>
      <c r="L72" s="704"/>
      <c r="M72" s="1033"/>
      <c r="N72" s="1032"/>
      <c r="O72" s="704"/>
      <c r="P72" s="704"/>
      <c r="Q72" s="1033"/>
      <c r="R72" s="1032"/>
      <c r="S72" s="704"/>
      <c r="T72" s="704"/>
      <c r="U72" s="1033"/>
      <c r="V72" s="1032"/>
      <c r="W72" s="704"/>
      <c r="X72" s="704"/>
      <c r="Y72" s="1033"/>
      <c r="Z72" s="1029"/>
      <c r="AA72" s="1030"/>
      <c r="AB72" s="1030"/>
      <c r="AC72" s="1031"/>
      <c r="AD72" s="1032"/>
      <c r="AE72" s="704"/>
      <c r="AF72" s="704"/>
      <c r="AG72" s="1033"/>
      <c r="AH72" s="1032"/>
      <c r="AI72" s="704"/>
      <c r="AJ72" s="704"/>
      <c r="AK72" s="1033"/>
      <c r="AL72" s="1032"/>
      <c r="AM72" s="704"/>
      <c r="AN72" s="704"/>
      <c r="AO72" s="1033"/>
      <c r="AP72" s="1032"/>
      <c r="AQ72" s="704"/>
      <c r="AR72" s="704"/>
      <c r="AS72" s="1033"/>
      <c r="AT72" s="1029"/>
      <c r="AU72" s="1030"/>
      <c r="AV72" s="1030"/>
      <c r="AW72" s="1031"/>
      <c r="AX72" s="1032"/>
      <c r="AY72" s="704"/>
      <c r="AZ72" s="704"/>
      <c r="BA72" s="1033"/>
      <c r="BB72" s="1032"/>
      <c r="BC72" s="704"/>
      <c r="BD72" s="704"/>
      <c r="BE72" s="1033"/>
      <c r="BF72" s="1032"/>
      <c r="BG72" s="704"/>
      <c r="BH72" s="704"/>
      <c r="BI72" s="1033"/>
      <c r="BJ72" s="1032"/>
      <c r="BK72" s="704"/>
      <c r="BL72" s="704"/>
      <c r="BM72" s="1033"/>
      <c r="BN72" s="1029"/>
      <c r="BO72" s="1030"/>
      <c r="BP72" s="1030"/>
      <c r="BQ72" s="1031"/>
      <c r="BR72" s="1032"/>
      <c r="BS72" s="704"/>
      <c r="BT72" s="704"/>
      <c r="BU72" s="1033"/>
      <c r="BV72" s="1032"/>
      <c r="BW72" s="704"/>
      <c r="BX72" s="704"/>
      <c r="BY72" s="1033"/>
      <c r="BZ72" s="1032"/>
      <c r="CA72" s="704"/>
      <c r="CB72" s="704"/>
      <c r="CC72" s="1033"/>
      <c r="CD72" s="1032"/>
      <c r="CE72" s="704"/>
      <c r="CF72" s="704"/>
      <c r="CG72" s="1033"/>
      <c r="CH72" s="1029"/>
      <c r="CI72" s="1030"/>
      <c r="CJ72" s="1030"/>
      <c r="CK72" s="1031"/>
      <c r="CN72" s="435">
        <f t="shared" si="11"/>
        <v>0</v>
      </c>
      <c r="CO72" s="435">
        <f t="shared" si="12"/>
        <v>0</v>
      </c>
      <c r="CP72" s="435">
        <f t="shared" si="13"/>
        <v>0</v>
      </c>
      <c r="CQ72" s="435">
        <f t="shared" si="14"/>
        <v>0</v>
      </c>
      <c r="CR72" s="290">
        <f t="shared" si="6"/>
        <v>0</v>
      </c>
      <c r="CS72" s="670">
        <f t="shared" si="7"/>
        <v>0</v>
      </c>
      <c r="CT72" s="671">
        <f t="shared" si="8"/>
        <v>0</v>
      </c>
      <c r="CU72" s="672">
        <f t="shared" si="9"/>
        <v>0</v>
      </c>
      <c r="CV72" s="290">
        <f t="shared" si="10"/>
        <v>0</v>
      </c>
      <c r="CW72" s="293">
        <f t="shared" si="15"/>
        <v>0</v>
      </c>
      <c r="CX72" s="283" t="str">
        <f>IF(CW72=0,"",
IF(SUM($CW$26:CW72)=1,CY72,
IF($CW$176&gt;SUM($CW$26:CW72),_xlfn.CONCAT(", ",CY72),
IF($CW$176=SUM($CW$26:CW72),_xlfn.CONCAT(" y ",CY72)))))</f>
        <v/>
      </c>
      <c r="CY72" s="120" t="s">
        <v>5213</v>
      </c>
      <c r="CZ72" s="370">
        <f>IF(CNGE_2026_M1_Secc1_Sub6!Y107=COUNTA(J72:M72,AD72:AG72,AX72:BA72,BR72:BU72),0,1)</f>
        <v>0</v>
      </c>
      <c r="DA72" s="282">
        <f t="shared" si="16"/>
        <v>0</v>
      </c>
      <c r="DB72" s="283" t="str">
        <f>IF(DA72=0,"",
IF(SUM($DA$26:DA72)=1,DC72,
IF($DA$176&gt;SUM($DA$26:DA72),_xlfn.CONCAT(", ",DC72),
IF($DA$176=SUM($DA$26:DA72),_xlfn.CONCAT(" y ",DC72)))))</f>
        <v/>
      </c>
      <c r="DC72" s="120" t="s">
        <v>5213</v>
      </c>
      <c r="DF72" s="629" cm="1">
        <f t="array" aca="1" ref="DF72" ca="1">IF(OR(N72=" ",AND(EXACT(UPPER(TRIM(SUBSTITUTE(N72,CHAR(160)," "))),TRIM(SUBSTITUTE(N72,CHAR(160)," "))),SUMPRODUCT(--ISNUMBER(MATCH(MID(TRIM(SUBSTITUTE(N72,CHAR(160)," ")),ROW(INDIRECT("1:"&amp;LEN(TRIM(SUBSTITUTE(N72,CHAR(160)," "))))),1),{"A","B","C","D","E","F","G","H","I","J","K","L","M","N","O","P","Q","R","S","T","U","V","W","X","Y","Z","Ñ","0","1","2","3","4","5","6","7","8","9"," "},0)))=LEN(TRIM(SUBSTITUTE(N72,CHAR(160)," "))))),0,1)</f>
        <v>0</v>
      </c>
      <c r="DG72" s="629" cm="1">
        <f t="array" aca="1" ref="DG72" ca="1">IF(OR(AH72=" ",AND(EXACT(UPPER(TRIM(SUBSTITUTE(AH72,CHAR(160)," "))),TRIM(SUBSTITUTE(AH72,CHAR(160)," "))),SUMPRODUCT(--ISNUMBER(MATCH(MID(TRIM(SUBSTITUTE(AH72,CHAR(160)," ")),ROW(INDIRECT("1:"&amp;LEN(TRIM(SUBSTITUTE(AH72,CHAR(160)," "))))),1),{"A","B","C","D","E","F","G","H","I","J","K","L","M","N","O","P","Q","R","S","T","U","V","W","X","Y","Z","Ñ","0","1","2","3","4","5","6","7","8","9"," "},0)))=LEN(TRIM(SUBSTITUTE(AH72,CHAR(160)," "))))),0,1)</f>
        <v>0</v>
      </c>
      <c r="DH72" s="629" cm="1">
        <f t="array" aca="1" ref="DH72" ca="1">IF(OR(BB72=" ",AND(EXACT(UPPER(TRIM(SUBSTITUTE(BB72,CHAR(160)," "))),TRIM(SUBSTITUTE(BB72,CHAR(160)," "))),SUMPRODUCT(--ISNUMBER(MATCH(MID(TRIM(SUBSTITUTE(BB72,CHAR(160)," ")),ROW(INDIRECT("1:"&amp;LEN(TRIM(SUBSTITUTE(BB72,CHAR(160)," "))))),1),{"A","B","C","D","E","F","G","H","I","J","K","L","M","N","O","P","Q","R","S","T","U","V","W","X","Y","Z","Ñ","0","1","2","3","4","5","6","7","8","9"," "},0)))=LEN(TRIM(SUBSTITUTE(BB72,CHAR(160)," "))))),0,1)</f>
        <v>0</v>
      </c>
      <c r="DI72" s="629" cm="1">
        <f t="array" aca="1" ref="DI72" ca="1">IF(OR(BV72=" ",AND(EXACT(UPPER(TRIM(SUBSTITUTE(BV72,CHAR(160)," "))),TRIM(SUBSTITUTE(BV72,CHAR(160)," "))),SUMPRODUCT(--ISNUMBER(MATCH(MID(TRIM(SUBSTITUTE(BV72,CHAR(160)," ")),ROW(INDIRECT("1:"&amp;LEN(TRIM(SUBSTITUTE(BV72,CHAR(160)," "))))),1),{"A","B","C","D","E","F","G","H","I","J","K","L","M","N","O","P","Q","R","S","T","U","V","W","X","Y","Z","Ñ","0","1","2","3","4","5","6","7","8","9"," "},0)))=LEN(TRIM(SUBSTITUTE(BV72,CHAR(160)," "))))),0,1)</f>
        <v>0</v>
      </c>
    </row>
    <row r="73" spans="1:113" ht="15" customHeight="1">
      <c r="A73" s="128"/>
      <c r="B73"/>
      <c r="C73" s="35" t="s">
        <v>5214</v>
      </c>
      <c r="D73" s="969" t="str">
        <f>IF(CNGE_2026_M1_Secc1_Sub6!$D108="","",CNGE_2026_M1_Secc1_Sub6!$D108)</f>
        <v/>
      </c>
      <c r="E73" s="970"/>
      <c r="F73" s="970"/>
      <c r="G73" s="970"/>
      <c r="H73" s="970"/>
      <c r="I73" s="1034"/>
      <c r="J73" s="1032"/>
      <c r="K73" s="704"/>
      <c r="L73" s="704"/>
      <c r="M73" s="1033"/>
      <c r="N73" s="1032"/>
      <c r="O73" s="704"/>
      <c r="P73" s="704"/>
      <c r="Q73" s="1033"/>
      <c r="R73" s="1032"/>
      <c r="S73" s="704"/>
      <c r="T73" s="704"/>
      <c r="U73" s="1033"/>
      <c r="V73" s="1032"/>
      <c r="W73" s="704"/>
      <c r="X73" s="704"/>
      <c r="Y73" s="1033"/>
      <c r="Z73" s="1029"/>
      <c r="AA73" s="1030"/>
      <c r="AB73" s="1030"/>
      <c r="AC73" s="1031"/>
      <c r="AD73" s="1032"/>
      <c r="AE73" s="704"/>
      <c r="AF73" s="704"/>
      <c r="AG73" s="1033"/>
      <c r="AH73" s="1032"/>
      <c r="AI73" s="704"/>
      <c r="AJ73" s="704"/>
      <c r="AK73" s="1033"/>
      <c r="AL73" s="1032"/>
      <c r="AM73" s="704"/>
      <c r="AN73" s="704"/>
      <c r="AO73" s="1033"/>
      <c r="AP73" s="1032"/>
      <c r="AQ73" s="704"/>
      <c r="AR73" s="704"/>
      <c r="AS73" s="1033"/>
      <c r="AT73" s="1029"/>
      <c r="AU73" s="1030"/>
      <c r="AV73" s="1030"/>
      <c r="AW73" s="1031"/>
      <c r="AX73" s="1032"/>
      <c r="AY73" s="704"/>
      <c r="AZ73" s="704"/>
      <c r="BA73" s="1033"/>
      <c r="BB73" s="1032"/>
      <c r="BC73" s="704"/>
      <c r="BD73" s="704"/>
      <c r="BE73" s="1033"/>
      <c r="BF73" s="1032"/>
      <c r="BG73" s="704"/>
      <c r="BH73" s="704"/>
      <c r="BI73" s="1033"/>
      <c r="BJ73" s="1032"/>
      <c r="BK73" s="704"/>
      <c r="BL73" s="704"/>
      <c r="BM73" s="1033"/>
      <c r="BN73" s="1029"/>
      <c r="BO73" s="1030"/>
      <c r="BP73" s="1030"/>
      <c r="BQ73" s="1031"/>
      <c r="BR73" s="1032"/>
      <c r="BS73" s="704"/>
      <c r="BT73" s="704"/>
      <c r="BU73" s="1033"/>
      <c r="BV73" s="1032"/>
      <c r="BW73" s="704"/>
      <c r="BX73" s="704"/>
      <c r="BY73" s="1033"/>
      <c r="BZ73" s="1032"/>
      <c r="CA73" s="704"/>
      <c r="CB73" s="704"/>
      <c r="CC73" s="1033"/>
      <c r="CD73" s="1032"/>
      <c r="CE73" s="704"/>
      <c r="CF73" s="704"/>
      <c r="CG73" s="1033"/>
      <c r="CH73" s="1029"/>
      <c r="CI73" s="1030"/>
      <c r="CJ73" s="1030"/>
      <c r="CK73" s="1031"/>
      <c r="CN73" s="435">
        <f t="shared" si="11"/>
        <v>0</v>
      </c>
      <c r="CO73" s="435">
        <f t="shared" si="12"/>
        <v>0</v>
      </c>
      <c r="CP73" s="435">
        <f t="shared" si="13"/>
        <v>0</v>
      </c>
      <c r="CQ73" s="435">
        <f t="shared" si="14"/>
        <v>0</v>
      </c>
      <c r="CR73" s="290">
        <f t="shared" si="6"/>
        <v>0</v>
      </c>
      <c r="CS73" s="670">
        <f t="shared" si="7"/>
        <v>0</v>
      </c>
      <c r="CT73" s="671">
        <f t="shared" si="8"/>
        <v>0</v>
      </c>
      <c r="CU73" s="672">
        <f t="shared" si="9"/>
        <v>0</v>
      </c>
      <c r="CV73" s="290">
        <f t="shared" si="10"/>
        <v>0</v>
      </c>
      <c r="CW73" s="293">
        <f t="shared" si="15"/>
        <v>0</v>
      </c>
      <c r="CX73" s="283" t="str">
        <f>IF(CW73=0,"",
IF(SUM($CW$26:CW73)=1,CY73,
IF($CW$176&gt;SUM($CW$26:CW73),_xlfn.CONCAT(", ",CY73),
IF($CW$176=SUM($CW$26:CW73),_xlfn.CONCAT(" y ",CY73)))))</f>
        <v/>
      </c>
      <c r="CY73" s="120" t="s">
        <v>5215</v>
      </c>
      <c r="CZ73" s="370">
        <f>IF(CNGE_2026_M1_Secc1_Sub6!Y108=COUNTA(J73:M73,AD73:AG73,AX73:BA73,BR73:BU73),0,1)</f>
        <v>0</v>
      </c>
      <c r="DA73" s="282">
        <f t="shared" si="16"/>
        <v>0</v>
      </c>
      <c r="DB73" s="283" t="str">
        <f>IF(DA73=0,"",
IF(SUM($DA$26:DA73)=1,DC73,
IF($DA$176&gt;SUM($DA$26:DA73),_xlfn.CONCAT(", ",DC73),
IF($DA$176=SUM($DA$26:DA73),_xlfn.CONCAT(" y ",DC73)))))</f>
        <v/>
      </c>
      <c r="DC73" s="120" t="s">
        <v>5215</v>
      </c>
      <c r="DF73" s="629" cm="1">
        <f t="array" aca="1" ref="DF73" ca="1">IF(OR(N73=" ",AND(EXACT(UPPER(TRIM(SUBSTITUTE(N73,CHAR(160)," "))),TRIM(SUBSTITUTE(N73,CHAR(160)," "))),SUMPRODUCT(--ISNUMBER(MATCH(MID(TRIM(SUBSTITUTE(N73,CHAR(160)," ")),ROW(INDIRECT("1:"&amp;LEN(TRIM(SUBSTITUTE(N73,CHAR(160)," "))))),1),{"A","B","C","D","E","F","G","H","I","J","K","L","M","N","O","P","Q","R","S","T","U","V","W","X","Y","Z","Ñ","0","1","2","3","4","5","6","7","8","9"," "},0)))=LEN(TRIM(SUBSTITUTE(N73,CHAR(160)," "))))),0,1)</f>
        <v>0</v>
      </c>
      <c r="DG73" s="629" cm="1">
        <f t="array" aca="1" ref="DG73" ca="1">IF(OR(AH73=" ",AND(EXACT(UPPER(TRIM(SUBSTITUTE(AH73,CHAR(160)," "))),TRIM(SUBSTITUTE(AH73,CHAR(160)," "))),SUMPRODUCT(--ISNUMBER(MATCH(MID(TRIM(SUBSTITUTE(AH73,CHAR(160)," ")),ROW(INDIRECT("1:"&amp;LEN(TRIM(SUBSTITUTE(AH73,CHAR(160)," "))))),1),{"A","B","C","D","E","F","G","H","I","J","K","L","M","N","O","P","Q","R","S","T","U","V","W","X","Y","Z","Ñ","0","1","2","3","4","5","6","7","8","9"," "},0)))=LEN(TRIM(SUBSTITUTE(AH73,CHAR(160)," "))))),0,1)</f>
        <v>0</v>
      </c>
      <c r="DH73" s="629" cm="1">
        <f t="array" aca="1" ref="DH73" ca="1">IF(OR(BB73=" ",AND(EXACT(UPPER(TRIM(SUBSTITUTE(BB73,CHAR(160)," "))),TRIM(SUBSTITUTE(BB73,CHAR(160)," "))),SUMPRODUCT(--ISNUMBER(MATCH(MID(TRIM(SUBSTITUTE(BB73,CHAR(160)," ")),ROW(INDIRECT("1:"&amp;LEN(TRIM(SUBSTITUTE(BB73,CHAR(160)," "))))),1),{"A","B","C","D","E","F","G","H","I","J","K","L","M","N","O","P","Q","R","S","T","U","V","W","X","Y","Z","Ñ","0","1","2","3","4","5","6","7","8","9"," "},0)))=LEN(TRIM(SUBSTITUTE(BB73,CHAR(160)," "))))),0,1)</f>
        <v>0</v>
      </c>
      <c r="DI73" s="629" cm="1">
        <f t="array" aca="1" ref="DI73" ca="1">IF(OR(BV73=" ",AND(EXACT(UPPER(TRIM(SUBSTITUTE(BV73,CHAR(160)," "))),TRIM(SUBSTITUTE(BV73,CHAR(160)," "))),SUMPRODUCT(--ISNUMBER(MATCH(MID(TRIM(SUBSTITUTE(BV73,CHAR(160)," ")),ROW(INDIRECT("1:"&amp;LEN(TRIM(SUBSTITUTE(BV73,CHAR(160)," "))))),1),{"A","B","C","D","E","F","G","H","I","J","K","L","M","N","O","P","Q","R","S","T","U","V","W","X","Y","Z","Ñ","0","1","2","3","4","5","6","7","8","9"," "},0)))=LEN(TRIM(SUBSTITUTE(BV73,CHAR(160)," "))))),0,1)</f>
        <v>0</v>
      </c>
    </row>
    <row r="74" spans="1:113" ht="15" customHeight="1">
      <c r="A74" s="128"/>
      <c r="B74"/>
      <c r="C74" s="35" t="s">
        <v>5216</v>
      </c>
      <c r="D74" s="969" t="str">
        <f>IF(CNGE_2026_M1_Secc1_Sub6!$D109="","",CNGE_2026_M1_Secc1_Sub6!$D109)</f>
        <v/>
      </c>
      <c r="E74" s="970"/>
      <c r="F74" s="970"/>
      <c r="G74" s="970"/>
      <c r="H74" s="970"/>
      <c r="I74" s="1034"/>
      <c r="J74" s="1032"/>
      <c r="K74" s="704"/>
      <c r="L74" s="704"/>
      <c r="M74" s="1033"/>
      <c r="N74" s="1032"/>
      <c r="O74" s="704"/>
      <c r="P74" s="704"/>
      <c r="Q74" s="1033"/>
      <c r="R74" s="1032"/>
      <c r="S74" s="704"/>
      <c r="T74" s="704"/>
      <c r="U74" s="1033"/>
      <c r="V74" s="1032"/>
      <c r="W74" s="704"/>
      <c r="X74" s="704"/>
      <c r="Y74" s="1033"/>
      <c r="Z74" s="1029"/>
      <c r="AA74" s="1030"/>
      <c r="AB74" s="1030"/>
      <c r="AC74" s="1031"/>
      <c r="AD74" s="1032"/>
      <c r="AE74" s="704"/>
      <c r="AF74" s="704"/>
      <c r="AG74" s="1033"/>
      <c r="AH74" s="1032"/>
      <c r="AI74" s="704"/>
      <c r="AJ74" s="704"/>
      <c r="AK74" s="1033"/>
      <c r="AL74" s="1032"/>
      <c r="AM74" s="704"/>
      <c r="AN74" s="704"/>
      <c r="AO74" s="1033"/>
      <c r="AP74" s="1032"/>
      <c r="AQ74" s="704"/>
      <c r="AR74" s="704"/>
      <c r="AS74" s="1033"/>
      <c r="AT74" s="1029"/>
      <c r="AU74" s="1030"/>
      <c r="AV74" s="1030"/>
      <c r="AW74" s="1031"/>
      <c r="AX74" s="1032"/>
      <c r="AY74" s="704"/>
      <c r="AZ74" s="704"/>
      <c r="BA74" s="1033"/>
      <c r="BB74" s="1032"/>
      <c r="BC74" s="704"/>
      <c r="BD74" s="704"/>
      <c r="BE74" s="1033"/>
      <c r="BF74" s="1032"/>
      <c r="BG74" s="704"/>
      <c r="BH74" s="704"/>
      <c r="BI74" s="1033"/>
      <c r="BJ74" s="1032"/>
      <c r="BK74" s="704"/>
      <c r="BL74" s="704"/>
      <c r="BM74" s="1033"/>
      <c r="BN74" s="1029"/>
      <c r="BO74" s="1030"/>
      <c r="BP74" s="1030"/>
      <c r="BQ74" s="1031"/>
      <c r="BR74" s="1032"/>
      <c r="BS74" s="704"/>
      <c r="BT74" s="704"/>
      <c r="BU74" s="1033"/>
      <c r="BV74" s="1032"/>
      <c r="BW74" s="704"/>
      <c r="BX74" s="704"/>
      <c r="BY74" s="1033"/>
      <c r="BZ74" s="1032"/>
      <c r="CA74" s="704"/>
      <c r="CB74" s="704"/>
      <c r="CC74" s="1033"/>
      <c r="CD74" s="1032"/>
      <c r="CE74" s="704"/>
      <c r="CF74" s="704"/>
      <c r="CG74" s="1033"/>
      <c r="CH74" s="1029"/>
      <c r="CI74" s="1030"/>
      <c r="CJ74" s="1030"/>
      <c r="CK74" s="1031"/>
      <c r="CN74" s="435">
        <f t="shared" si="11"/>
        <v>0</v>
      </c>
      <c r="CO74" s="435">
        <f t="shared" si="12"/>
        <v>0</v>
      </c>
      <c r="CP74" s="435">
        <f t="shared" si="13"/>
        <v>0</v>
      </c>
      <c r="CQ74" s="435">
        <f t="shared" si="14"/>
        <v>0</v>
      </c>
      <c r="CR74" s="290">
        <f t="shared" si="6"/>
        <v>0</v>
      </c>
      <c r="CS74" s="670">
        <f t="shared" si="7"/>
        <v>0</v>
      </c>
      <c r="CT74" s="671">
        <f t="shared" si="8"/>
        <v>0</v>
      </c>
      <c r="CU74" s="672">
        <f t="shared" si="9"/>
        <v>0</v>
      </c>
      <c r="CV74" s="290">
        <f t="shared" si="10"/>
        <v>0</v>
      </c>
      <c r="CW74" s="293">
        <f t="shared" si="15"/>
        <v>0</v>
      </c>
      <c r="CX74" s="283" t="str">
        <f>IF(CW74=0,"",
IF(SUM($CW$26:CW74)=1,CY74,
IF($CW$176&gt;SUM($CW$26:CW74),_xlfn.CONCAT(", ",CY74),
IF($CW$176=SUM($CW$26:CW74),_xlfn.CONCAT(" y ",CY74)))))</f>
        <v/>
      </c>
      <c r="CY74" s="120" t="s">
        <v>5217</v>
      </c>
      <c r="CZ74" s="370">
        <f>IF(CNGE_2026_M1_Secc1_Sub6!Y109=COUNTA(J74:M74,AD74:AG74,AX74:BA74,BR74:BU74),0,1)</f>
        <v>0</v>
      </c>
      <c r="DA74" s="282">
        <f t="shared" si="16"/>
        <v>0</v>
      </c>
      <c r="DB74" s="283" t="str">
        <f>IF(DA74=0,"",
IF(SUM($DA$26:DA74)=1,DC74,
IF($DA$176&gt;SUM($DA$26:DA74),_xlfn.CONCAT(", ",DC74),
IF($DA$176=SUM($DA$26:DA74),_xlfn.CONCAT(" y ",DC74)))))</f>
        <v/>
      </c>
      <c r="DC74" s="120" t="s">
        <v>5217</v>
      </c>
      <c r="DF74" s="629" cm="1">
        <f t="array" aca="1" ref="DF74" ca="1">IF(OR(N74=" ",AND(EXACT(UPPER(TRIM(SUBSTITUTE(N74,CHAR(160)," "))),TRIM(SUBSTITUTE(N74,CHAR(160)," "))),SUMPRODUCT(--ISNUMBER(MATCH(MID(TRIM(SUBSTITUTE(N74,CHAR(160)," ")),ROW(INDIRECT("1:"&amp;LEN(TRIM(SUBSTITUTE(N74,CHAR(160)," "))))),1),{"A","B","C","D","E","F","G","H","I","J","K","L","M","N","O","P","Q","R","S","T","U","V","W","X","Y","Z","Ñ","0","1","2","3","4","5","6","7","8","9"," "},0)))=LEN(TRIM(SUBSTITUTE(N74,CHAR(160)," "))))),0,1)</f>
        <v>0</v>
      </c>
      <c r="DG74" s="629" cm="1">
        <f t="array" aca="1" ref="DG74" ca="1">IF(OR(AH74=" ",AND(EXACT(UPPER(TRIM(SUBSTITUTE(AH74,CHAR(160)," "))),TRIM(SUBSTITUTE(AH74,CHAR(160)," "))),SUMPRODUCT(--ISNUMBER(MATCH(MID(TRIM(SUBSTITUTE(AH74,CHAR(160)," ")),ROW(INDIRECT("1:"&amp;LEN(TRIM(SUBSTITUTE(AH74,CHAR(160)," "))))),1),{"A","B","C","D","E","F","G","H","I","J","K","L","M","N","O","P","Q","R","S","T","U","V","W","X","Y","Z","Ñ","0","1","2","3","4","5","6","7","8","9"," "},0)))=LEN(TRIM(SUBSTITUTE(AH74,CHAR(160)," "))))),0,1)</f>
        <v>0</v>
      </c>
      <c r="DH74" s="629" cm="1">
        <f t="array" aca="1" ref="DH74" ca="1">IF(OR(BB74=" ",AND(EXACT(UPPER(TRIM(SUBSTITUTE(BB74,CHAR(160)," "))),TRIM(SUBSTITUTE(BB74,CHAR(160)," "))),SUMPRODUCT(--ISNUMBER(MATCH(MID(TRIM(SUBSTITUTE(BB74,CHAR(160)," ")),ROW(INDIRECT("1:"&amp;LEN(TRIM(SUBSTITUTE(BB74,CHAR(160)," "))))),1),{"A","B","C","D","E","F","G","H","I","J","K","L","M","N","O","P","Q","R","S","T","U","V","W","X","Y","Z","Ñ","0","1","2","3","4","5","6","7","8","9"," "},0)))=LEN(TRIM(SUBSTITUTE(BB74,CHAR(160)," "))))),0,1)</f>
        <v>0</v>
      </c>
      <c r="DI74" s="629" cm="1">
        <f t="array" aca="1" ref="DI74" ca="1">IF(OR(BV74=" ",AND(EXACT(UPPER(TRIM(SUBSTITUTE(BV74,CHAR(160)," "))),TRIM(SUBSTITUTE(BV74,CHAR(160)," "))),SUMPRODUCT(--ISNUMBER(MATCH(MID(TRIM(SUBSTITUTE(BV74,CHAR(160)," ")),ROW(INDIRECT("1:"&amp;LEN(TRIM(SUBSTITUTE(BV74,CHAR(160)," "))))),1),{"A","B","C","D","E","F","G","H","I","J","K","L","M","N","O","P","Q","R","S","T","U","V","W","X","Y","Z","Ñ","0","1","2","3","4","5","6","7","8","9"," "},0)))=LEN(TRIM(SUBSTITUTE(BV74,CHAR(160)," "))))),0,1)</f>
        <v>0</v>
      </c>
    </row>
    <row r="75" spans="1:113" ht="15" customHeight="1">
      <c r="A75" s="128"/>
      <c r="B75"/>
      <c r="C75" s="35" t="s">
        <v>5218</v>
      </c>
      <c r="D75" s="969" t="str">
        <f>IF(CNGE_2026_M1_Secc1_Sub6!$D110="","",CNGE_2026_M1_Secc1_Sub6!$D110)</f>
        <v/>
      </c>
      <c r="E75" s="970"/>
      <c r="F75" s="970"/>
      <c r="G75" s="970"/>
      <c r="H75" s="970"/>
      <c r="I75" s="1034"/>
      <c r="J75" s="1032"/>
      <c r="K75" s="704"/>
      <c r="L75" s="704"/>
      <c r="M75" s="1033"/>
      <c r="N75" s="1032"/>
      <c r="O75" s="704"/>
      <c r="P75" s="704"/>
      <c r="Q75" s="1033"/>
      <c r="R75" s="1032"/>
      <c r="S75" s="704"/>
      <c r="T75" s="704"/>
      <c r="U75" s="1033"/>
      <c r="V75" s="1032"/>
      <c r="W75" s="704"/>
      <c r="X75" s="704"/>
      <c r="Y75" s="1033"/>
      <c r="Z75" s="1029"/>
      <c r="AA75" s="1030"/>
      <c r="AB75" s="1030"/>
      <c r="AC75" s="1031"/>
      <c r="AD75" s="1032"/>
      <c r="AE75" s="704"/>
      <c r="AF75" s="704"/>
      <c r="AG75" s="1033"/>
      <c r="AH75" s="1032"/>
      <c r="AI75" s="704"/>
      <c r="AJ75" s="704"/>
      <c r="AK75" s="1033"/>
      <c r="AL75" s="1032"/>
      <c r="AM75" s="704"/>
      <c r="AN75" s="704"/>
      <c r="AO75" s="1033"/>
      <c r="AP75" s="1032"/>
      <c r="AQ75" s="704"/>
      <c r="AR75" s="704"/>
      <c r="AS75" s="1033"/>
      <c r="AT75" s="1029"/>
      <c r="AU75" s="1030"/>
      <c r="AV75" s="1030"/>
      <c r="AW75" s="1031"/>
      <c r="AX75" s="1032"/>
      <c r="AY75" s="704"/>
      <c r="AZ75" s="704"/>
      <c r="BA75" s="1033"/>
      <c r="BB75" s="1032"/>
      <c r="BC75" s="704"/>
      <c r="BD75" s="704"/>
      <c r="BE75" s="1033"/>
      <c r="BF75" s="1032"/>
      <c r="BG75" s="704"/>
      <c r="BH75" s="704"/>
      <c r="BI75" s="1033"/>
      <c r="BJ75" s="1032"/>
      <c r="BK75" s="704"/>
      <c r="BL75" s="704"/>
      <c r="BM75" s="1033"/>
      <c r="BN75" s="1029"/>
      <c r="BO75" s="1030"/>
      <c r="BP75" s="1030"/>
      <c r="BQ75" s="1031"/>
      <c r="BR75" s="1032"/>
      <c r="BS75" s="704"/>
      <c r="BT75" s="704"/>
      <c r="BU75" s="1033"/>
      <c r="BV75" s="1032"/>
      <c r="BW75" s="704"/>
      <c r="BX75" s="704"/>
      <c r="BY75" s="1033"/>
      <c r="BZ75" s="1032"/>
      <c r="CA75" s="704"/>
      <c r="CB75" s="704"/>
      <c r="CC75" s="1033"/>
      <c r="CD75" s="1032"/>
      <c r="CE75" s="704"/>
      <c r="CF75" s="704"/>
      <c r="CG75" s="1033"/>
      <c r="CH75" s="1029"/>
      <c r="CI75" s="1030"/>
      <c r="CJ75" s="1030"/>
      <c r="CK75" s="1031"/>
      <c r="CN75" s="435">
        <f t="shared" si="11"/>
        <v>0</v>
      </c>
      <c r="CO75" s="435">
        <f t="shared" si="12"/>
        <v>0</v>
      </c>
      <c r="CP75" s="435">
        <f t="shared" si="13"/>
        <v>0</v>
      </c>
      <c r="CQ75" s="435">
        <f t="shared" si="14"/>
        <v>0</v>
      </c>
      <c r="CR75" s="290">
        <f t="shared" si="6"/>
        <v>0</v>
      </c>
      <c r="CS75" s="670">
        <f t="shared" si="7"/>
        <v>0</v>
      </c>
      <c r="CT75" s="671">
        <f t="shared" si="8"/>
        <v>0</v>
      </c>
      <c r="CU75" s="672">
        <f t="shared" si="9"/>
        <v>0</v>
      </c>
      <c r="CV75" s="290">
        <f t="shared" si="10"/>
        <v>0</v>
      </c>
      <c r="CW75" s="293">
        <f t="shared" si="15"/>
        <v>0</v>
      </c>
      <c r="CX75" s="283" t="str">
        <f>IF(CW75=0,"",
IF(SUM($CW$26:CW75)=1,CY75,
IF($CW$176&gt;SUM($CW$26:CW75),_xlfn.CONCAT(", ",CY75),
IF($CW$176=SUM($CW$26:CW75),_xlfn.CONCAT(" y ",CY75)))))</f>
        <v/>
      </c>
      <c r="CY75" s="120" t="s">
        <v>5219</v>
      </c>
      <c r="CZ75" s="370">
        <f>IF(CNGE_2026_M1_Secc1_Sub6!Y110=COUNTA(J75:M75,AD75:AG75,AX75:BA75,BR75:BU75),0,1)</f>
        <v>0</v>
      </c>
      <c r="DA75" s="282">
        <f t="shared" si="16"/>
        <v>0</v>
      </c>
      <c r="DB75" s="283" t="str">
        <f>IF(DA75=0,"",
IF(SUM($DA$26:DA75)=1,DC75,
IF($DA$176&gt;SUM($DA$26:DA75),_xlfn.CONCAT(", ",DC75),
IF($DA$176=SUM($DA$26:DA75),_xlfn.CONCAT(" y ",DC75)))))</f>
        <v/>
      </c>
      <c r="DC75" s="120" t="s">
        <v>5219</v>
      </c>
      <c r="DF75" s="629" cm="1">
        <f t="array" aca="1" ref="DF75" ca="1">IF(OR(N75=" ",AND(EXACT(UPPER(TRIM(SUBSTITUTE(N75,CHAR(160)," "))),TRIM(SUBSTITUTE(N75,CHAR(160)," "))),SUMPRODUCT(--ISNUMBER(MATCH(MID(TRIM(SUBSTITUTE(N75,CHAR(160)," ")),ROW(INDIRECT("1:"&amp;LEN(TRIM(SUBSTITUTE(N75,CHAR(160)," "))))),1),{"A","B","C","D","E","F","G","H","I","J","K","L","M","N","O","P","Q","R","S","T","U","V","W","X","Y","Z","Ñ","0","1","2","3","4","5","6","7","8","9"," "},0)))=LEN(TRIM(SUBSTITUTE(N75,CHAR(160)," "))))),0,1)</f>
        <v>0</v>
      </c>
      <c r="DG75" s="629" cm="1">
        <f t="array" aca="1" ref="DG75" ca="1">IF(OR(AH75=" ",AND(EXACT(UPPER(TRIM(SUBSTITUTE(AH75,CHAR(160)," "))),TRIM(SUBSTITUTE(AH75,CHAR(160)," "))),SUMPRODUCT(--ISNUMBER(MATCH(MID(TRIM(SUBSTITUTE(AH75,CHAR(160)," ")),ROW(INDIRECT("1:"&amp;LEN(TRIM(SUBSTITUTE(AH75,CHAR(160)," "))))),1),{"A","B","C","D","E","F","G","H","I","J","K","L","M","N","O","P","Q","R","S","T","U","V","W","X","Y","Z","Ñ","0","1","2","3","4","5","6","7","8","9"," "},0)))=LEN(TRIM(SUBSTITUTE(AH75,CHAR(160)," "))))),0,1)</f>
        <v>0</v>
      </c>
      <c r="DH75" s="629" cm="1">
        <f t="array" aca="1" ref="DH75" ca="1">IF(OR(BB75=" ",AND(EXACT(UPPER(TRIM(SUBSTITUTE(BB75,CHAR(160)," "))),TRIM(SUBSTITUTE(BB75,CHAR(160)," "))),SUMPRODUCT(--ISNUMBER(MATCH(MID(TRIM(SUBSTITUTE(BB75,CHAR(160)," ")),ROW(INDIRECT("1:"&amp;LEN(TRIM(SUBSTITUTE(BB75,CHAR(160)," "))))),1),{"A","B","C","D","E","F","G","H","I","J","K","L","M","N","O","P","Q","R","S","T","U","V","W","X","Y","Z","Ñ","0","1","2","3","4","5","6","7","8","9"," "},0)))=LEN(TRIM(SUBSTITUTE(BB75,CHAR(160)," "))))),0,1)</f>
        <v>0</v>
      </c>
      <c r="DI75" s="629" cm="1">
        <f t="array" aca="1" ref="DI75" ca="1">IF(OR(BV75=" ",AND(EXACT(UPPER(TRIM(SUBSTITUTE(BV75,CHAR(160)," "))),TRIM(SUBSTITUTE(BV75,CHAR(160)," "))),SUMPRODUCT(--ISNUMBER(MATCH(MID(TRIM(SUBSTITUTE(BV75,CHAR(160)," ")),ROW(INDIRECT("1:"&amp;LEN(TRIM(SUBSTITUTE(BV75,CHAR(160)," "))))),1),{"A","B","C","D","E","F","G","H","I","J","K","L","M","N","O","P","Q","R","S","T","U","V","W","X","Y","Z","Ñ","0","1","2","3","4","5","6","7","8","9"," "},0)))=LEN(TRIM(SUBSTITUTE(BV75,CHAR(160)," "))))),0,1)</f>
        <v>0</v>
      </c>
    </row>
    <row r="76" spans="1:113" ht="15" customHeight="1">
      <c r="A76" s="128"/>
      <c r="B76"/>
      <c r="C76" s="35" t="s">
        <v>5220</v>
      </c>
      <c r="D76" s="969" t="str">
        <f>IF(CNGE_2026_M1_Secc1_Sub6!$D111="","",CNGE_2026_M1_Secc1_Sub6!$D111)</f>
        <v/>
      </c>
      <c r="E76" s="970"/>
      <c r="F76" s="970"/>
      <c r="G76" s="970"/>
      <c r="H76" s="970"/>
      <c r="I76" s="1034"/>
      <c r="J76" s="1032"/>
      <c r="K76" s="704"/>
      <c r="L76" s="704"/>
      <c r="M76" s="1033"/>
      <c r="N76" s="1032"/>
      <c r="O76" s="704"/>
      <c r="P76" s="704"/>
      <c r="Q76" s="1033"/>
      <c r="R76" s="1032"/>
      <c r="S76" s="704"/>
      <c r="T76" s="704"/>
      <c r="U76" s="1033"/>
      <c r="V76" s="1032"/>
      <c r="W76" s="704"/>
      <c r="X76" s="704"/>
      <c r="Y76" s="1033"/>
      <c r="Z76" s="1029"/>
      <c r="AA76" s="1030"/>
      <c r="AB76" s="1030"/>
      <c r="AC76" s="1031"/>
      <c r="AD76" s="1032"/>
      <c r="AE76" s="704"/>
      <c r="AF76" s="704"/>
      <c r="AG76" s="1033"/>
      <c r="AH76" s="1032"/>
      <c r="AI76" s="704"/>
      <c r="AJ76" s="704"/>
      <c r="AK76" s="1033"/>
      <c r="AL76" s="1032"/>
      <c r="AM76" s="704"/>
      <c r="AN76" s="704"/>
      <c r="AO76" s="1033"/>
      <c r="AP76" s="1032"/>
      <c r="AQ76" s="704"/>
      <c r="AR76" s="704"/>
      <c r="AS76" s="1033"/>
      <c r="AT76" s="1029"/>
      <c r="AU76" s="1030"/>
      <c r="AV76" s="1030"/>
      <c r="AW76" s="1031"/>
      <c r="AX76" s="1032"/>
      <c r="AY76" s="704"/>
      <c r="AZ76" s="704"/>
      <c r="BA76" s="1033"/>
      <c r="BB76" s="1032"/>
      <c r="BC76" s="704"/>
      <c r="BD76" s="704"/>
      <c r="BE76" s="1033"/>
      <c r="BF76" s="1032"/>
      <c r="BG76" s="704"/>
      <c r="BH76" s="704"/>
      <c r="BI76" s="1033"/>
      <c r="BJ76" s="1032"/>
      <c r="BK76" s="704"/>
      <c r="BL76" s="704"/>
      <c r="BM76" s="1033"/>
      <c r="BN76" s="1029"/>
      <c r="BO76" s="1030"/>
      <c r="BP76" s="1030"/>
      <c r="BQ76" s="1031"/>
      <c r="BR76" s="1032"/>
      <c r="BS76" s="704"/>
      <c r="BT76" s="704"/>
      <c r="BU76" s="1033"/>
      <c r="BV76" s="1032"/>
      <c r="BW76" s="704"/>
      <c r="BX76" s="704"/>
      <c r="BY76" s="1033"/>
      <c r="BZ76" s="1032"/>
      <c r="CA76" s="704"/>
      <c r="CB76" s="704"/>
      <c r="CC76" s="1033"/>
      <c r="CD76" s="1032"/>
      <c r="CE76" s="704"/>
      <c r="CF76" s="704"/>
      <c r="CG76" s="1033"/>
      <c r="CH76" s="1029"/>
      <c r="CI76" s="1030"/>
      <c r="CJ76" s="1030"/>
      <c r="CK76" s="1031"/>
      <c r="CN76" s="435">
        <f t="shared" si="11"/>
        <v>0</v>
      </c>
      <c r="CO76" s="435">
        <f t="shared" si="12"/>
        <v>0</v>
      </c>
      <c r="CP76" s="435">
        <f t="shared" si="13"/>
        <v>0</v>
      </c>
      <c r="CQ76" s="435">
        <f t="shared" si="14"/>
        <v>0</v>
      </c>
      <c r="CR76" s="290">
        <f t="shared" si="6"/>
        <v>0</v>
      </c>
      <c r="CS76" s="670">
        <f t="shared" si="7"/>
        <v>0</v>
      </c>
      <c r="CT76" s="671">
        <f t="shared" si="8"/>
        <v>0</v>
      </c>
      <c r="CU76" s="672">
        <f t="shared" si="9"/>
        <v>0</v>
      </c>
      <c r="CV76" s="290">
        <f t="shared" si="10"/>
        <v>0</v>
      </c>
      <c r="CW76" s="293">
        <f t="shared" si="15"/>
        <v>0</v>
      </c>
      <c r="CX76" s="283" t="str">
        <f>IF(CW76=0,"",
IF(SUM($CW$26:CW76)=1,CY76,
IF($CW$176&gt;SUM($CW$26:CW76),_xlfn.CONCAT(", ",CY76),
IF($CW$176=SUM($CW$26:CW76),_xlfn.CONCAT(" y ",CY76)))))</f>
        <v/>
      </c>
      <c r="CY76" s="120" t="s">
        <v>5221</v>
      </c>
      <c r="CZ76" s="370">
        <f>IF(CNGE_2026_M1_Secc1_Sub6!Y111=COUNTA(J76:M76,AD76:AG76,AX76:BA76,BR76:BU76),0,1)</f>
        <v>0</v>
      </c>
      <c r="DA76" s="282">
        <f t="shared" si="16"/>
        <v>0</v>
      </c>
      <c r="DB76" s="283" t="str">
        <f>IF(DA76=0,"",
IF(SUM($DA$26:DA76)=1,DC76,
IF($DA$176&gt;SUM($DA$26:DA76),_xlfn.CONCAT(", ",DC76),
IF($DA$176=SUM($DA$26:DA76),_xlfn.CONCAT(" y ",DC76)))))</f>
        <v/>
      </c>
      <c r="DC76" s="120" t="s">
        <v>5221</v>
      </c>
      <c r="DF76" s="629" cm="1">
        <f t="array" aca="1" ref="DF76" ca="1">IF(OR(N76=" ",AND(EXACT(UPPER(TRIM(SUBSTITUTE(N76,CHAR(160)," "))),TRIM(SUBSTITUTE(N76,CHAR(160)," "))),SUMPRODUCT(--ISNUMBER(MATCH(MID(TRIM(SUBSTITUTE(N76,CHAR(160)," ")),ROW(INDIRECT("1:"&amp;LEN(TRIM(SUBSTITUTE(N76,CHAR(160)," "))))),1),{"A","B","C","D","E","F","G","H","I","J","K","L","M","N","O","P","Q","R","S","T","U","V","W","X","Y","Z","Ñ","0","1","2","3","4","5","6","7","8","9"," "},0)))=LEN(TRIM(SUBSTITUTE(N76,CHAR(160)," "))))),0,1)</f>
        <v>0</v>
      </c>
      <c r="DG76" s="629" cm="1">
        <f t="array" aca="1" ref="DG76" ca="1">IF(OR(AH76=" ",AND(EXACT(UPPER(TRIM(SUBSTITUTE(AH76,CHAR(160)," "))),TRIM(SUBSTITUTE(AH76,CHAR(160)," "))),SUMPRODUCT(--ISNUMBER(MATCH(MID(TRIM(SUBSTITUTE(AH76,CHAR(160)," ")),ROW(INDIRECT("1:"&amp;LEN(TRIM(SUBSTITUTE(AH76,CHAR(160)," "))))),1),{"A","B","C","D","E","F","G","H","I","J","K","L","M","N","O","P","Q","R","S","T","U","V","W","X","Y","Z","Ñ","0","1","2","3","4","5","6","7","8","9"," "},0)))=LEN(TRIM(SUBSTITUTE(AH76,CHAR(160)," "))))),0,1)</f>
        <v>0</v>
      </c>
      <c r="DH76" s="629" cm="1">
        <f t="array" aca="1" ref="DH76" ca="1">IF(OR(BB76=" ",AND(EXACT(UPPER(TRIM(SUBSTITUTE(BB76,CHAR(160)," "))),TRIM(SUBSTITUTE(BB76,CHAR(160)," "))),SUMPRODUCT(--ISNUMBER(MATCH(MID(TRIM(SUBSTITUTE(BB76,CHAR(160)," ")),ROW(INDIRECT("1:"&amp;LEN(TRIM(SUBSTITUTE(BB76,CHAR(160)," "))))),1),{"A","B","C","D","E","F","G","H","I","J","K","L","M","N","O","P","Q","R","S","T","U","V","W","X","Y","Z","Ñ","0","1","2","3","4","5","6","7","8","9"," "},0)))=LEN(TRIM(SUBSTITUTE(BB76,CHAR(160)," "))))),0,1)</f>
        <v>0</v>
      </c>
      <c r="DI76" s="629" cm="1">
        <f t="array" aca="1" ref="DI76" ca="1">IF(OR(BV76=" ",AND(EXACT(UPPER(TRIM(SUBSTITUTE(BV76,CHAR(160)," "))),TRIM(SUBSTITUTE(BV76,CHAR(160)," "))),SUMPRODUCT(--ISNUMBER(MATCH(MID(TRIM(SUBSTITUTE(BV76,CHAR(160)," ")),ROW(INDIRECT("1:"&amp;LEN(TRIM(SUBSTITUTE(BV76,CHAR(160)," "))))),1),{"A","B","C","D","E","F","G","H","I","J","K","L","M","N","O","P","Q","R","S","T","U","V","W","X","Y","Z","Ñ","0","1","2","3","4","5","6","7","8","9"," "},0)))=LEN(TRIM(SUBSTITUTE(BV76,CHAR(160)," "))))),0,1)</f>
        <v>0</v>
      </c>
    </row>
    <row r="77" spans="1:113" ht="15" customHeight="1">
      <c r="A77" s="128"/>
      <c r="B77"/>
      <c r="C77" s="35" t="s">
        <v>5222</v>
      </c>
      <c r="D77" s="969" t="str">
        <f>IF(CNGE_2026_M1_Secc1_Sub6!$D112="","",CNGE_2026_M1_Secc1_Sub6!$D112)</f>
        <v/>
      </c>
      <c r="E77" s="970"/>
      <c r="F77" s="970"/>
      <c r="G77" s="970"/>
      <c r="H77" s="970"/>
      <c r="I77" s="1034"/>
      <c r="J77" s="1032"/>
      <c r="K77" s="704"/>
      <c r="L77" s="704"/>
      <c r="M77" s="1033"/>
      <c r="N77" s="1032"/>
      <c r="O77" s="704"/>
      <c r="P77" s="704"/>
      <c r="Q77" s="1033"/>
      <c r="R77" s="1032"/>
      <c r="S77" s="704"/>
      <c r="T77" s="704"/>
      <c r="U77" s="1033"/>
      <c r="V77" s="1032"/>
      <c r="W77" s="704"/>
      <c r="X77" s="704"/>
      <c r="Y77" s="1033"/>
      <c r="Z77" s="1029"/>
      <c r="AA77" s="1030"/>
      <c r="AB77" s="1030"/>
      <c r="AC77" s="1031"/>
      <c r="AD77" s="1032"/>
      <c r="AE77" s="704"/>
      <c r="AF77" s="704"/>
      <c r="AG77" s="1033"/>
      <c r="AH77" s="1032"/>
      <c r="AI77" s="704"/>
      <c r="AJ77" s="704"/>
      <c r="AK77" s="1033"/>
      <c r="AL77" s="1032"/>
      <c r="AM77" s="704"/>
      <c r="AN77" s="704"/>
      <c r="AO77" s="1033"/>
      <c r="AP77" s="1032"/>
      <c r="AQ77" s="704"/>
      <c r="AR77" s="704"/>
      <c r="AS77" s="1033"/>
      <c r="AT77" s="1029"/>
      <c r="AU77" s="1030"/>
      <c r="AV77" s="1030"/>
      <c r="AW77" s="1031"/>
      <c r="AX77" s="1032"/>
      <c r="AY77" s="704"/>
      <c r="AZ77" s="704"/>
      <c r="BA77" s="1033"/>
      <c r="BB77" s="1032"/>
      <c r="BC77" s="704"/>
      <c r="BD77" s="704"/>
      <c r="BE77" s="1033"/>
      <c r="BF77" s="1032"/>
      <c r="BG77" s="704"/>
      <c r="BH77" s="704"/>
      <c r="BI77" s="1033"/>
      <c r="BJ77" s="1032"/>
      <c r="BK77" s="704"/>
      <c r="BL77" s="704"/>
      <c r="BM77" s="1033"/>
      <c r="BN77" s="1029"/>
      <c r="BO77" s="1030"/>
      <c r="BP77" s="1030"/>
      <c r="BQ77" s="1031"/>
      <c r="BR77" s="1032"/>
      <c r="BS77" s="704"/>
      <c r="BT77" s="704"/>
      <c r="BU77" s="1033"/>
      <c r="BV77" s="1032"/>
      <c r="BW77" s="704"/>
      <c r="BX77" s="704"/>
      <c r="BY77" s="1033"/>
      <c r="BZ77" s="1032"/>
      <c r="CA77" s="704"/>
      <c r="CB77" s="704"/>
      <c r="CC77" s="1033"/>
      <c r="CD77" s="1032"/>
      <c r="CE77" s="704"/>
      <c r="CF77" s="704"/>
      <c r="CG77" s="1033"/>
      <c r="CH77" s="1029"/>
      <c r="CI77" s="1030"/>
      <c r="CJ77" s="1030"/>
      <c r="CK77" s="1031"/>
      <c r="CN77" s="435">
        <f t="shared" si="11"/>
        <v>0</v>
      </c>
      <c r="CO77" s="435">
        <f t="shared" si="12"/>
        <v>0</v>
      </c>
      <c r="CP77" s="435">
        <f t="shared" si="13"/>
        <v>0</v>
      </c>
      <c r="CQ77" s="435">
        <f t="shared" si="14"/>
        <v>0</v>
      </c>
      <c r="CR77" s="290">
        <f t="shared" si="6"/>
        <v>0</v>
      </c>
      <c r="CS77" s="670">
        <f t="shared" si="7"/>
        <v>0</v>
      </c>
      <c r="CT77" s="671">
        <f t="shared" si="8"/>
        <v>0</v>
      </c>
      <c r="CU77" s="672">
        <f t="shared" si="9"/>
        <v>0</v>
      </c>
      <c r="CV77" s="290">
        <f t="shared" si="10"/>
        <v>0</v>
      </c>
      <c r="CW77" s="293">
        <f t="shared" si="15"/>
        <v>0</v>
      </c>
      <c r="CX77" s="283" t="str">
        <f>IF(CW77=0,"",
IF(SUM($CW$26:CW77)=1,CY77,
IF($CW$176&gt;SUM($CW$26:CW77),_xlfn.CONCAT(", ",CY77),
IF($CW$176=SUM($CW$26:CW77),_xlfn.CONCAT(" y ",CY77)))))</f>
        <v/>
      </c>
      <c r="CY77" s="120" t="s">
        <v>5223</v>
      </c>
      <c r="CZ77" s="370">
        <f>IF(CNGE_2026_M1_Secc1_Sub6!Y112=COUNTA(J77:M77,AD77:AG77,AX77:BA77,BR77:BU77),0,1)</f>
        <v>0</v>
      </c>
      <c r="DA77" s="282">
        <f t="shared" si="16"/>
        <v>0</v>
      </c>
      <c r="DB77" s="283" t="str">
        <f>IF(DA77=0,"",
IF(SUM($DA$26:DA77)=1,DC77,
IF($DA$176&gt;SUM($DA$26:DA77),_xlfn.CONCAT(", ",DC77),
IF($DA$176=SUM($DA$26:DA77),_xlfn.CONCAT(" y ",DC77)))))</f>
        <v/>
      </c>
      <c r="DC77" s="120" t="s">
        <v>5223</v>
      </c>
      <c r="DF77" s="629" cm="1">
        <f t="array" aca="1" ref="DF77" ca="1">IF(OR(N77=" ",AND(EXACT(UPPER(TRIM(SUBSTITUTE(N77,CHAR(160)," "))),TRIM(SUBSTITUTE(N77,CHAR(160)," "))),SUMPRODUCT(--ISNUMBER(MATCH(MID(TRIM(SUBSTITUTE(N77,CHAR(160)," ")),ROW(INDIRECT("1:"&amp;LEN(TRIM(SUBSTITUTE(N77,CHAR(160)," "))))),1),{"A","B","C","D","E","F","G","H","I","J","K","L","M","N","O","P","Q","R","S","T","U","V","W","X","Y","Z","Ñ","0","1","2","3","4","5","6","7","8","9"," "},0)))=LEN(TRIM(SUBSTITUTE(N77,CHAR(160)," "))))),0,1)</f>
        <v>0</v>
      </c>
      <c r="DG77" s="629" cm="1">
        <f t="array" aca="1" ref="DG77" ca="1">IF(OR(AH77=" ",AND(EXACT(UPPER(TRIM(SUBSTITUTE(AH77,CHAR(160)," "))),TRIM(SUBSTITUTE(AH77,CHAR(160)," "))),SUMPRODUCT(--ISNUMBER(MATCH(MID(TRIM(SUBSTITUTE(AH77,CHAR(160)," ")),ROW(INDIRECT("1:"&amp;LEN(TRIM(SUBSTITUTE(AH77,CHAR(160)," "))))),1),{"A","B","C","D","E","F","G","H","I","J","K","L","M","N","O","P","Q","R","S","T","U","V","W","X","Y","Z","Ñ","0","1","2","3","4","5","6","7","8","9"," "},0)))=LEN(TRIM(SUBSTITUTE(AH77,CHAR(160)," "))))),0,1)</f>
        <v>0</v>
      </c>
      <c r="DH77" s="629" cm="1">
        <f t="array" aca="1" ref="DH77" ca="1">IF(OR(BB77=" ",AND(EXACT(UPPER(TRIM(SUBSTITUTE(BB77,CHAR(160)," "))),TRIM(SUBSTITUTE(BB77,CHAR(160)," "))),SUMPRODUCT(--ISNUMBER(MATCH(MID(TRIM(SUBSTITUTE(BB77,CHAR(160)," ")),ROW(INDIRECT("1:"&amp;LEN(TRIM(SUBSTITUTE(BB77,CHAR(160)," "))))),1),{"A","B","C","D","E","F","G","H","I","J","K","L","M","N","O","P","Q","R","S","T","U","V","W","X","Y","Z","Ñ","0","1","2","3","4","5","6","7","8","9"," "},0)))=LEN(TRIM(SUBSTITUTE(BB77,CHAR(160)," "))))),0,1)</f>
        <v>0</v>
      </c>
      <c r="DI77" s="629" cm="1">
        <f t="array" aca="1" ref="DI77" ca="1">IF(OR(BV77=" ",AND(EXACT(UPPER(TRIM(SUBSTITUTE(BV77,CHAR(160)," "))),TRIM(SUBSTITUTE(BV77,CHAR(160)," "))),SUMPRODUCT(--ISNUMBER(MATCH(MID(TRIM(SUBSTITUTE(BV77,CHAR(160)," ")),ROW(INDIRECT("1:"&amp;LEN(TRIM(SUBSTITUTE(BV77,CHAR(160)," "))))),1),{"A","B","C","D","E","F","G","H","I","J","K","L","M","N","O","P","Q","R","S","T","U","V","W","X","Y","Z","Ñ","0","1","2","3","4","5","6","7","8","9"," "},0)))=LEN(TRIM(SUBSTITUTE(BV77,CHAR(160)," "))))),0,1)</f>
        <v>0</v>
      </c>
    </row>
    <row r="78" spans="1:113" ht="15" customHeight="1">
      <c r="A78" s="128"/>
      <c r="B78"/>
      <c r="C78" s="35" t="s">
        <v>5224</v>
      </c>
      <c r="D78" s="969" t="str">
        <f>IF(CNGE_2026_M1_Secc1_Sub6!$D113="","",CNGE_2026_M1_Secc1_Sub6!$D113)</f>
        <v/>
      </c>
      <c r="E78" s="970"/>
      <c r="F78" s="970"/>
      <c r="G78" s="970"/>
      <c r="H78" s="970"/>
      <c r="I78" s="1034"/>
      <c r="J78" s="1032"/>
      <c r="K78" s="704"/>
      <c r="L78" s="704"/>
      <c r="M78" s="1033"/>
      <c r="N78" s="1032"/>
      <c r="O78" s="704"/>
      <c r="P78" s="704"/>
      <c r="Q78" s="1033"/>
      <c r="R78" s="1032"/>
      <c r="S78" s="704"/>
      <c r="T78" s="704"/>
      <c r="U78" s="1033"/>
      <c r="V78" s="1032"/>
      <c r="W78" s="704"/>
      <c r="X78" s="704"/>
      <c r="Y78" s="1033"/>
      <c r="Z78" s="1029"/>
      <c r="AA78" s="1030"/>
      <c r="AB78" s="1030"/>
      <c r="AC78" s="1031"/>
      <c r="AD78" s="1032"/>
      <c r="AE78" s="704"/>
      <c r="AF78" s="704"/>
      <c r="AG78" s="1033"/>
      <c r="AH78" s="1032"/>
      <c r="AI78" s="704"/>
      <c r="AJ78" s="704"/>
      <c r="AK78" s="1033"/>
      <c r="AL78" s="1032"/>
      <c r="AM78" s="704"/>
      <c r="AN78" s="704"/>
      <c r="AO78" s="1033"/>
      <c r="AP78" s="1032"/>
      <c r="AQ78" s="704"/>
      <c r="AR78" s="704"/>
      <c r="AS78" s="1033"/>
      <c r="AT78" s="1029"/>
      <c r="AU78" s="1030"/>
      <c r="AV78" s="1030"/>
      <c r="AW78" s="1031"/>
      <c r="AX78" s="1032"/>
      <c r="AY78" s="704"/>
      <c r="AZ78" s="704"/>
      <c r="BA78" s="1033"/>
      <c r="BB78" s="1032"/>
      <c r="BC78" s="704"/>
      <c r="BD78" s="704"/>
      <c r="BE78" s="1033"/>
      <c r="BF78" s="1032"/>
      <c r="BG78" s="704"/>
      <c r="BH78" s="704"/>
      <c r="BI78" s="1033"/>
      <c r="BJ78" s="1032"/>
      <c r="BK78" s="704"/>
      <c r="BL78" s="704"/>
      <c r="BM78" s="1033"/>
      <c r="BN78" s="1029"/>
      <c r="BO78" s="1030"/>
      <c r="BP78" s="1030"/>
      <c r="BQ78" s="1031"/>
      <c r="BR78" s="1032"/>
      <c r="BS78" s="704"/>
      <c r="BT78" s="704"/>
      <c r="BU78" s="1033"/>
      <c r="BV78" s="1032"/>
      <c r="BW78" s="704"/>
      <c r="BX78" s="704"/>
      <c r="BY78" s="1033"/>
      <c r="BZ78" s="1032"/>
      <c r="CA78" s="704"/>
      <c r="CB78" s="704"/>
      <c r="CC78" s="1033"/>
      <c r="CD78" s="1032"/>
      <c r="CE78" s="704"/>
      <c r="CF78" s="704"/>
      <c r="CG78" s="1033"/>
      <c r="CH78" s="1029"/>
      <c r="CI78" s="1030"/>
      <c r="CJ78" s="1030"/>
      <c r="CK78" s="1031"/>
      <c r="CN78" s="435">
        <f t="shared" si="11"/>
        <v>0</v>
      </c>
      <c r="CO78" s="435">
        <f t="shared" si="12"/>
        <v>0</v>
      </c>
      <c r="CP78" s="435">
        <f t="shared" si="13"/>
        <v>0</v>
      </c>
      <c r="CQ78" s="435">
        <f t="shared" si="14"/>
        <v>0</v>
      </c>
      <c r="CR78" s="290">
        <f t="shared" si="6"/>
        <v>0</v>
      </c>
      <c r="CS78" s="670">
        <f t="shared" si="7"/>
        <v>0</v>
      </c>
      <c r="CT78" s="671">
        <f t="shared" si="8"/>
        <v>0</v>
      </c>
      <c r="CU78" s="672">
        <f t="shared" si="9"/>
        <v>0</v>
      </c>
      <c r="CV78" s="290">
        <f t="shared" si="10"/>
        <v>0</v>
      </c>
      <c r="CW78" s="293">
        <f t="shared" si="15"/>
        <v>0</v>
      </c>
      <c r="CX78" s="283" t="str">
        <f>IF(CW78=0,"",
IF(SUM($CW$26:CW78)=1,CY78,
IF($CW$176&gt;SUM($CW$26:CW78),_xlfn.CONCAT(", ",CY78),
IF($CW$176=SUM($CW$26:CW78),_xlfn.CONCAT(" y ",CY78)))))</f>
        <v/>
      </c>
      <c r="CY78" s="120" t="s">
        <v>5225</v>
      </c>
      <c r="CZ78" s="370">
        <f>IF(CNGE_2026_M1_Secc1_Sub6!Y113=COUNTA(J78:M78,AD78:AG78,AX78:BA78,BR78:BU78),0,1)</f>
        <v>0</v>
      </c>
      <c r="DA78" s="282">
        <f t="shared" si="16"/>
        <v>0</v>
      </c>
      <c r="DB78" s="283" t="str">
        <f>IF(DA78=0,"",
IF(SUM($DA$26:DA78)=1,DC78,
IF($DA$176&gt;SUM($DA$26:DA78),_xlfn.CONCAT(", ",DC78),
IF($DA$176=SUM($DA$26:DA78),_xlfn.CONCAT(" y ",DC78)))))</f>
        <v/>
      </c>
      <c r="DC78" s="120" t="s">
        <v>5225</v>
      </c>
      <c r="DF78" s="629" cm="1">
        <f t="array" aca="1" ref="DF78" ca="1">IF(OR(N78=" ",AND(EXACT(UPPER(TRIM(SUBSTITUTE(N78,CHAR(160)," "))),TRIM(SUBSTITUTE(N78,CHAR(160)," "))),SUMPRODUCT(--ISNUMBER(MATCH(MID(TRIM(SUBSTITUTE(N78,CHAR(160)," ")),ROW(INDIRECT("1:"&amp;LEN(TRIM(SUBSTITUTE(N78,CHAR(160)," "))))),1),{"A","B","C","D","E","F","G","H","I","J","K","L","M","N","O","P","Q","R","S","T","U","V","W","X","Y","Z","Ñ","0","1","2","3","4","5","6","7","8","9"," "},0)))=LEN(TRIM(SUBSTITUTE(N78,CHAR(160)," "))))),0,1)</f>
        <v>0</v>
      </c>
      <c r="DG78" s="629" cm="1">
        <f t="array" aca="1" ref="DG78" ca="1">IF(OR(AH78=" ",AND(EXACT(UPPER(TRIM(SUBSTITUTE(AH78,CHAR(160)," "))),TRIM(SUBSTITUTE(AH78,CHAR(160)," "))),SUMPRODUCT(--ISNUMBER(MATCH(MID(TRIM(SUBSTITUTE(AH78,CHAR(160)," ")),ROW(INDIRECT("1:"&amp;LEN(TRIM(SUBSTITUTE(AH78,CHAR(160)," "))))),1),{"A","B","C","D","E","F","G","H","I","J","K","L","M","N","O","P","Q","R","S","T","U","V","W","X","Y","Z","Ñ","0","1","2","3","4","5","6","7","8","9"," "},0)))=LEN(TRIM(SUBSTITUTE(AH78,CHAR(160)," "))))),0,1)</f>
        <v>0</v>
      </c>
      <c r="DH78" s="629" cm="1">
        <f t="array" aca="1" ref="DH78" ca="1">IF(OR(BB78=" ",AND(EXACT(UPPER(TRIM(SUBSTITUTE(BB78,CHAR(160)," "))),TRIM(SUBSTITUTE(BB78,CHAR(160)," "))),SUMPRODUCT(--ISNUMBER(MATCH(MID(TRIM(SUBSTITUTE(BB78,CHAR(160)," ")),ROW(INDIRECT("1:"&amp;LEN(TRIM(SUBSTITUTE(BB78,CHAR(160)," "))))),1),{"A","B","C","D","E","F","G","H","I","J","K","L","M","N","O","P","Q","R","S","T","U","V","W","X","Y","Z","Ñ","0","1","2","3","4","5","6","7","8","9"," "},0)))=LEN(TRIM(SUBSTITUTE(BB78,CHAR(160)," "))))),0,1)</f>
        <v>0</v>
      </c>
      <c r="DI78" s="629" cm="1">
        <f t="array" aca="1" ref="DI78" ca="1">IF(OR(BV78=" ",AND(EXACT(UPPER(TRIM(SUBSTITUTE(BV78,CHAR(160)," "))),TRIM(SUBSTITUTE(BV78,CHAR(160)," "))),SUMPRODUCT(--ISNUMBER(MATCH(MID(TRIM(SUBSTITUTE(BV78,CHAR(160)," ")),ROW(INDIRECT("1:"&amp;LEN(TRIM(SUBSTITUTE(BV78,CHAR(160)," "))))),1),{"A","B","C","D","E","F","G","H","I","J","K","L","M","N","O","P","Q","R","S","T","U","V","W","X","Y","Z","Ñ","0","1","2","3","4","5","6","7","8","9"," "},0)))=LEN(TRIM(SUBSTITUTE(BV78,CHAR(160)," "))))),0,1)</f>
        <v>0</v>
      </c>
    </row>
    <row r="79" spans="1:113" ht="15" customHeight="1">
      <c r="A79" s="128"/>
      <c r="B79"/>
      <c r="C79" s="35" t="s">
        <v>5226</v>
      </c>
      <c r="D79" s="969" t="str">
        <f>IF(CNGE_2026_M1_Secc1_Sub6!$D114="","",CNGE_2026_M1_Secc1_Sub6!$D114)</f>
        <v/>
      </c>
      <c r="E79" s="970"/>
      <c r="F79" s="970"/>
      <c r="G79" s="970"/>
      <c r="H79" s="970"/>
      <c r="I79" s="1034"/>
      <c r="J79" s="1032"/>
      <c r="K79" s="704"/>
      <c r="L79" s="704"/>
      <c r="M79" s="1033"/>
      <c r="N79" s="1032"/>
      <c r="O79" s="704"/>
      <c r="P79" s="704"/>
      <c r="Q79" s="1033"/>
      <c r="R79" s="1032"/>
      <c r="S79" s="704"/>
      <c r="T79" s="704"/>
      <c r="U79" s="1033"/>
      <c r="V79" s="1032"/>
      <c r="W79" s="704"/>
      <c r="X79" s="704"/>
      <c r="Y79" s="1033"/>
      <c r="Z79" s="1029"/>
      <c r="AA79" s="1030"/>
      <c r="AB79" s="1030"/>
      <c r="AC79" s="1031"/>
      <c r="AD79" s="1032"/>
      <c r="AE79" s="704"/>
      <c r="AF79" s="704"/>
      <c r="AG79" s="1033"/>
      <c r="AH79" s="1032"/>
      <c r="AI79" s="704"/>
      <c r="AJ79" s="704"/>
      <c r="AK79" s="1033"/>
      <c r="AL79" s="1032"/>
      <c r="AM79" s="704"/>
      <c r="AN79" s="704"/>
      <c r="AO79" s="1033"/>
      <c r="AP79" s="1032"/>
      <c r="AQ79" s="704"/>
      <c r="AR79" s="704"/>
      <c r="AS79" s="1033"/>
      <c r="AT79" s="1029"/>
      <c r="AU79" s="1030"/>
      <c r="AV79" s="1030"/>
      <c r="AW79" s="1031"/>
      <c r="AX79" s="1032"/>
      <c r="AY79" s="704"/>
      <c r="AZ79" s="704"/>
      <c r="BA79" s="1033"/>
      <c r="BB79" s="1032"/>
      <c r="BC79" s="704"/>
      <c r="BD79" s="704"/>
      <c r="BE79" s="1033"/>
      <c r="BF79" s="1032"/>
      <c r="BG79" s="704"/>
      <c r="BH79" s="704"/>
      <c r="BI79" s="1033"/>
      <c r="BJ79" s="1032"/>
      <c r="BK79" s="704"/>
      <c r="BL79" s="704"/>
      <c r="BM79" s="1033"/>
      <c r="BN79" s="1029"/>
      <c r="BO79" s="1030"/>
      <c r="BP79" s="1030"/>
      <c r="BQ79" s="1031"/>
      <c r="BR79" s="1032"/>
      <c r="BS79" s="704"/>
      <c r="BT79" s="704"/>
      <c r="BU79" s="1033"/>
      <c r="BV79" s="1032"/>
      <c r="BW79" s="704"/>
      <c r="BX79" s="704"/>
      <c r="BY79" s="1033"/>
      <c r="BZ79" s="1032"/>
      <c r="CA79" s="704"/>
      <c r="CB79" s="704"/>
      <c r="CC79" s="1033"/>
      <c r="CD79" s="1032"/>
      <c r="CE79" s="704"/>
      <c r="CF79" s="704"/>
      <c r="CG79" s="1033"/>
      <c r="CH79" s="1029"/>
      <c r="CI79" s="1030"/>
      <c r="CJ79" s="1030"/>
      <c r="CK79" s="1031"/>
      <c r="CN79" s="435">
        <f t="shared" si="11"/>
        <v>0</v>
      </c>
      <c r="CO79" s="435">
        <f t="shared" si="12"/>
        <v>0</v>
      </c>
      <c r="CP79" s="435">
        <f t="shared" si="13"/>
        <v>0</v>
      </c>
      <c r="CQ79" s="435">
        <f t="shared" si="14"/>
        <v>0</v>
      </c>
      <c r="CR79" s="290">
        <f t="shared" si="6"/>
        <v>0</v>
      </c>
      <c r="CS79" s="670">
        <f t="shared" si="7"/>
        <v>0</v>
      </c>
      <c r="CT79" s="671">
        <f t="shared" si="8"/>
        <v>0</v>
      </c>
      <c r="CU79" s="672">
        <f t="shared" si="9"/>
        <v>0</v>
      </c>
      <c r="CV79" s="290">
        <f t="shared" si="10"/>
        <v>0</v>
      </c>
      <c r="CW79" s="293">
        <f t="shared" si="15"/>
        <v>0</v>
      </c>
      <c r="CX79" s="283" t="str">
        <f>IF(CW79=0,"",
IF(SUM($CW$26:CW79)=1,CY79,
IF($CW$176&gt;SUM($CW$26:CW79),_xlfn.CONCAT(", ",CY79),
IF($CW$176=SUM($CW$26:CW79),_xlfn.CONCAT(" y ",CY79)))))</f>
        <v/>
      </c>
      <c r="CY79" s="120" t="s">
        <v>5227</v>
      </c>
      <c r="CZ79" s="370">
        <f>IF(CNGE_2026_M1_Secc1_Sub6!Y114=COUNTA(J79:M79,AD79:AG79,AX79:BA79,BR79:BU79),0,1)</f>
        <v>0</v>
      </c>
      <c r="DA79" s="282">
        <f t="shared" si="16"/>
        <v>0</v>
      </c>
      <c r="DB79" s="283" t="str">
        <f>IF(DA79=0,"",
IF(SUM($DA$26:DA79)=1,DC79,
IF($DA$176&gt;SUM($DA$26:DA79),_xlfn.CONCAT(", ",DC79),
IF($DA$176=SUM($DA$26:DA79),_xlfn.CONCAT(" y ",DC79)))))</f>
        <v/>
      </c>
      <c r="DC79" s="120" t="s">
        <v>5227</v>
      </c>
      <c r="DF79" s="629" cm="1">
        <f t="array" aca="1" ref="DF79" ca="1">IF(OR(N79=" ",AND(EXACT(UPPER(TRIM(SUBSTITUTE(N79,CHAR(160)," "))),TRIM(SUBSTITUTE(N79,CHAR(160)," "))),SUMPRODUCT(--ISNUMBER(MATCH(MID(TRIM(SUBSTITUTE(N79,CHAR(160)," ")),ROW(INDIRECT("1:"&amp;LEN(TRIM(SUBSTITUTE(N79,CHAR(160)," "))))),1),{"A","B","C","D","E","F","G","H","I","J","K","L","M","N","O","P","Q","R","S","T","U","V","W","X","Y","Z","Ñ","0","1","2","3","4","5","6","7","8","9"," "},0)))=LEN(TRIM(SUBSTITUTE(N79,CHAR(160)," "))))),0,1)</f>
        <v>0</v>
      </c>
      <c r="DG79" s="629" cm="1">
        <f t="array" aca="1" ref="DG79" ca="1">IF(OR(AH79=" ",AND(EXACT(UPPER(TRIM(SUBSTITUTE(AH79,CHAR(160)," "))),TRIM(SUBSTITUTE(AH79,CHAR(160)," "))),SUMPRODUCT(--ISNUMBER(MATCH(MID(TRIM(SUBSTITUTE(AH79,CHAR(160)," ")),ROW(INDIRECT("1:"&amp;LEN(TRIM(SUBSTITUTE(AH79,CHAR(160)," "))))),1),{"A","B","C","D","E","F","G","H","I","J","K","L","M","N","O","P","Q","R","S","T","U","V","W","X","Y","Z","Ñ","0","1","2","3","4","5","6","7","8","9"," "},0)))=LEN(TRIM(SUBSTITUTE(AH79,CHAR(160)," "))))),0,1)</f>
        <v>0</v>
      </c>
      <c r="DH79" s="629" cm="1">
        <f t="array" aca="1" ref="DH79" ca="1">IF(OR(BB79=" ",AND(EXACT(UPPER(TRIM(SUBSTITUTE(BB79,CHAR(160)," "))),TRIM(SUBSTITUTE(BB79,CHAR(160)," "))),SUMPRODUCT(--ISNUMBER(MATCH(MID(TRIM(SUBSTITUTE(BB79,CHAR(160)," ")),ROW(INDIRECT("1:"&amp;LEN(TRIM(SUBSTITUTE(BB79,CHAR(160)," "))))),1),{"A","B","C","D","E","F","G","H","I","J","K","L","M","N","O","P","Q","R","S","T","U","V","W","X","Y","Z","Ñ","0","1","2","3","4","5","6","7","8","9"," "},0)))=LEN(TRIM(SUBSTITUTE(BB79,CHAR(160)," "))))),0,1)</f>
        <v>0</v>
      </c>
      <c r="DI79" s="629" cm="1">
        <f t="array" aca="1" ref="DI79" ca="1">IF(OR(BV79=" ",AND(EXACT(UPPER(TRIM(SUBSTITUTE(BV79,CHAR(160)," "))),TRIM(SUBSTITUTE(BV79,CHAR(160)," "))),SUMPRODUCT(--ISNUMBER(MATCH(MID(TRIM(SUBSTITUTE(BV79,CHAR(160)," ")),ROW(INDIRECT("1:"&amp;LEN(TRIM(SUBSTITUTE(BV79,CHAR(160)," "))))),1),{"A","B","C","D","E","F","G","H","I","J","K","L","M","N","O","P","Q","R","S","T","U","V","W","X","Y","Z","Ñ","0","1","2","3","4","5","6","7","8","9"," "},0)))=LEN(TRIM(SUBSTITUTE(BV79,CHAR(160)," "))))),0,1)</f>
        <v>0</v>
      </c>
    </row>
    <row r="80" spans="1:113" ht="15" customHeight="1">
      <c r="A80" s="128"/>
      <c r="B80"/>
      <c r="C80" s="35" t="s">
        <v>5228</v>
      </c>
      <c r="D80" s="969" t="str">
        <f>IF(CNGE_2026_M1_Secc1_Sub6!$D115="","",CNGE_2026_M1_Secc1_Sub6!$D115)</f>
        <v/>
      </c>
      <c r="E80" s="970"/>
      <c r="F80" s="970"/>
      <c r="G80" s="970"/>
      <c r="H80" s="970"/>
      <c r="I80" s="1034"/>
      <c r="J80" s="1032"/>
      <c r="K80" s="704"/>
      <c r="L80" s="704"/>
      <c r="M80" s="1033"/>
      <c r="N80" s="1032"/>
      <c r="O80" s="704"/>
      <c r="P80" s="704"/>
      <c r="Q80" s="1033"/>
      <c r="R80" s="1032"/>
      <c r="S80" s="704"/>
      <c r="T80" s="704"/>
      <c r="U80" s="1033"/>
      <c r="V80" s="1032"/>
      <c r="W80" s="704"/>
      <c r="X80" s="704"/>
      <c r="Y80" s="1033"/>
      <c r="Z80" s="1029"/>
      <c r="AA80" s="1030"/>
      <c r="AB80" s="1030"/>
      <c r="AC80" s="1031"/>
      <c r="AD80" s="1032"/>
      <c r="AE80" s="704"/>
      <c r="AF80" s="704"/>
      <c r="AG80" s="1033"/>
      <c r="AH80" s="1032"/>
      <c r="AI80" s="704"/>
      <c r="AJ80" s="704"/>
      <c r="AK80" s="1033"/>
      <c r="AL80" s="1032"/>
      <c r="AM80" s="704"/>
      <c r="AN80" s="704"/>
      <c r="AO80" s="1033"/>
      <c r="AP80" s="1032"/>
      <c r="AQ80" s="704"/>
      <c r="AR80" s="704"/>
      <c r="AS80" s="1033"/>
      <c r="AT80" s="1029"/>
      <c r="AU80" s="1030"/>
      <c r="AV80" s="1030"/>
      <c r="AW80" s="1031"/>
      <c r="AX80" s="1032"/>
      <c r="AY80" s="704"/>
      <c r="AZ80" s="704"/>
      <c r="BA80" s="1033"/>
      <c r="BB80" s="1032"/>
      <c r="BC80" s="704"/>
      <c r="BD80" s="704"/>
      <c r="BE80" s="1033"/>
      <c r="BF80" s="1032"/>
      <c r="BG80" s="704"/>
      <c r="BH80" s="704"/>
      <c r="BI80" s="1033"/>
      <c r="BJ80" s="1032"/>
      <c r="BK80" s="704"/>
      <c r="BL80" s="704"/>
      <c r="BM80" s="1033"/>
      <c r="BN80" s="1029"/>
      <c r="BO80" s="1030"/>
      <c r="BP80" s="1030"/>
      <c r="BQ80" s="1031"/>
      <c r="BR80" s="1032"/>
      <c r="BS80" s="704"/>
      <c r="BT80" s="704"/>
      <c r="BU80" s="1033"/>
      <c r="BV80" s="1032"/>
      <c r="BW80" s="704"/>
      <c r="BX80" s="704"/>
      <c r="BY80" s="1033"/>
      <c r="BZ80" s="1032"/>
      <c r="CA80" s="704"/>
      <c r="CB80" s="704"/>
      <c r="CC80" s="1033"/>
      <c r="CD80" s="1032"/>
      <c r="CE80" s="704"/>
      <c r="CF80" s="704"/>
      <c r="CG80" s="1033"/>
      <c r="CH80" s="1029"/>
      <c r="CI80" s="1030"/>
      <c r="CJ80" s="1030"/>
      <c r="CK80" s="1031"/>
      <c r="CN80" s="435">
        <f t="shared" si="11"/>
        <v>0</v>
      </c>
      <c r="CO80" s="435">
        <f t="shared" si="12"/>
        <v>0</v>
      </c>
      <c r="CP80" s="435">
        <f t="shared" si="13"/>
        <v>0</v>
      </c>
      <c r="CQ80" s="435">
        <f t="shared" si="14"/>
        <v>0</v>
      </c>
      <c r="CR80" s="290">
        <f t="shared" si="6"/>
        <v>0</v>
      </c>
      <c r="CS80" s="670">
        <f t="shared" si="7"/>
        <v>0</v>
      </c>
      <c r="CT80" s="671">
        <f t="shared" si="8"/>
        <v>0</v>
      </c>
      <c r="CU80" s="672">
        <f t="shared" si="9"/>
        <v>0</v>
      </c>
      <c r="CV80" s="290">
        <f t="shared" si="10"/>
        <v>0</v>
      </c>
      <c r="CW80" s="293">
        <f t="shared" si="15"/>
        <v>0</v>
      </c>
      <c r="CX80" s="283" t="str">
        <f>IF(CW80=0,"",
IF(SUM($CW$26:CW80)=1,CY80,
IF($CW$176&gt;SUM($CW$26:CW80),_xlfn.CONCAT(", ",CY80),
IF($CW$176=SUM($CW$26:CW80),_xlfn.CONCAT(" y ",CY80)))))</f>
        <v/>
      </c>
      <c r="CY80" s="120" t="s">
        <v>5229</v>
      </c>
      <c r="CZ80" s="370">
        <f>IF(CNGE_2026_M1_Secc1_Sub6!Y115=COUNTA(J80:M80,AD80:AG80,AX80:BA80,BR80:BU80),0,1)</f>
        <v>0</v>
      </c>
      <c r="DA80" s="282">
        <f t="shared" si="16"/>
        <v>0</v>
      </c>
      <c r="DB80" s="283" t="str">
        <f>IF(DA80=0,"",
IF(SUM($DA$26:DA80)=1,DC80,
IF($DA$176&gt;SUM($DA$26:DA80),_xlfn.CONCAT(", ",DC80),
IF($DA$176=SUM($DA$26:DA80),_xlfn.CONCAT(" y ",DC80)))))</f>
        <v/>
      </c>
      <c r="DC80" s="120" t="s">
        <v>5229</v>
      </c>
      <c r="DF80" s="629" cm="1">
        <f t="array" aca="1" ref="DF80" ca="1">IF(OR(N80=" ",AND(EXACT(UPPER(TRIM(SUBSTITUTE(N80,CHAR(160)," "))),TRIM(SUBSTITUTE(N80,CHAR(160)," "))),SUMPRODUCT(--ISNUMBER(MATCH(MID(TRIM(SUBSTITUTE(N80,CHAR(160)," ")),ROW(INDIRECT("1:"&amp;LEN(TRIM(SUBSTITUTE(N80,CHAR(160)," "))))),1),{"A","B","C","D","E","F","G","H","I","J","K","L","M","N","O","P","Q","R","S","T","U","V","W","X","Y","Z","Ñ","0","1","2","3","4","5","6","7","8","9"," "},0)))=LEN(TRIM(SUBSTITUTE(N80,CHAR(160)," "))))),0,1)</f>
        <v>0</v>
      </c>
      <c r="DG80" s="629" cm="1">
        <f t="array" aca="1" ref="DG80" ca="1">IF(OR(AH80=" ",AND(EXACT(UPPER(TRIM(SUBSTITUTE(AH80,CHAR(160)," "))),TRIM(SUBSTITUTE(AH80,CHAR(160)," "))),SUMPRODUCT(--ISNUMBER(MATCH(MID(TRIM(SUBSTITUTE(AH80,CHAR(160)," ")),ROW(INDIRECT("1:"&amp;LEN(TRIM(SUBSTITUTE(AH80,CHAR(160)," "))))),1),{"A","B","C","D","E","F","G","H","I","J","K","L","M","N","O","P","Q","R","S","T","U","V","W","X","Y","Z","Ñ","0","1","2","3","4","5","6","7","8","9"," "},0)))=LEN(TRIM(SUBSTITUTE(AH80,CHAR(160)," "))))),0,1)</f>
        <v>0</v>
      </c>
      <c r="DH80" s="629" cm="1">
        <f t="array" aca="1" ref="DH80" ca="1">IF(OR(BB80=" ",AND(EXACT(UPPER(TRIM(SUBSTITUTE(BB80,CHAR(160)," "))),TRIM(SUBSTITUTE(BB80,CHAR(160)," "))),SUMPRODUCT(--ISNUMBER(MATCH(MID(TRIM(SUBSTITUTE(BB80,CHAR(160)," ")),ROW(INDIRECT("1:"&amp;LEN(TRIM(SUBSTITUTE(BB80,CHAR(160)," "))))),1),{"A","B","C","D","E","F","G","H","I","J","K","L","M","N","O","P","Q","R","S","T","U","V","W","X","Y","Z","Ñ","0","1","2","3","4","5","6","7","8","9"," "},0)))=LEN(TRIM(SUBSTITUTE(BB80,CHAR(160)," "))))),0,1)</f>
        <v>0</v>
      </c>
      <c r="DI80" s="629" cm="1">
        <f t="array" aca="1" ref="DI80" ca="1">IF(OR(BV80=" ",AND(EXACT(UPPER(TRIM(SUBSTITUTE(BV80,CHAR(160)," "))),TRIM(SUBSTITUTE(BV80,CHAR(160)," "))),SUMPRODUCT(--ISNUMBER(MATCH(MID(TRIM(SUBSTITUTE(BV80,CHAR(160)," ")),ROW(INDIRECT("1:"&amp;LEN(TRIM(SUBSTITUTE(BV80,CHAR(160)," "))))),1),{"A","B","C","D","E","F","G","H","I","J","K","L","M","N","O","P","Q","R","S","T","U","V","W","X","Y","Z","Ñ","0","1","2","3","4","5","6","7","8","9"," "},0)))=LEN(TRIM(SUBSTITUTE(BV80,CHAR(160)," "))))),0,1)</f>
        <v>0</v>
      </c>
    </row>
    <row r="81" spans="1:113" ht="15" customHeight="1">
      <c r="A81" s="128"/>
      <c r="B81"/>
      <c r="C81" s="35" t="s">
        <v>5230</v>
      </c>
      <c r="D81" s="969" t="str">
        <f>IF(CNGE_2026_M1_Secc1_Sub6!$D116="","",CNGE_2026_M1_Secc1_Sub6!$D116)</f>
        <v/>
      </c>
      <c r="E81" s="970"/>
      <c r="F81" s="970"/>
      <c r="G81" s="970"/>
      <c r="H81" s="970"/>
      <c r="I81" s="1034"/>
      <c r="J81" s="1032"/>
      <c r="K81" s="704"/>
      <c r="L81" s="704"/>
      <c r="M81" s="1033"/>
      <c r="N81" s="1032"/>
      <c r="O81" s="704"/>
      <c r="P81" s="704"/>
      <c r="Q81" s="1033"/>
      <c r="R81" s="1032"/>
      <c r="S81" s="704"/>
      <c r="T81" s="704"/>
      <c r="U81" s="1033"/>
      <c r="V81" s="1032"/>
      <c r="W81" s="704"/>
      <c r="X81" s="704"/>
      <c r="Y81" s="1033"/>
      <c r="Z81" s="1029"/>
      <c r="AA81" s="1030"/>
      <c r="AB81" s="1030"/>
      <c r="AC81" s="1031"/>
      <c r="AD81" s="1032"/>
      <c r="AE81" s="704"/>
      <c r="AF81" s="704"/>
      <c r="AG81" s="1033"/>
      <c r="AH81" s="1032"/>
      <c r="AI81" s="704"/>
      <c r="AJ81" s="704"/>
      <c r="AK81" s="1033"/>
      <c r="AL81" s="1032"/>
      <c r="AM81" s="704"/>
      <c r="AN81" s="704"/>
      <c r="AO81" s="1033"/>
      <c r="AP81" s="1032"/>
      <c r="AQ81" s="704"/>
      <c r="AR81" s="704"/>
      <c r="AS81" s="1033"/>
      <c r="AT81" s="1029"/>
      <c r="AU81" s="1030"/>
      <c r="AV81" s="1030"/>
      <c r="AW81" s="1031"/>
      <c r="AX81" s="1032"/>
      <c r="AY81" s="704"/>
      <c r="AZ81" s="704"/>
      <c r="BA81" s="1033"/>
      <c r="BB81" s="1032"/>
      <c r="BC81" s="704"/>
      <c r="BD81" s="704"/>
      <c r="BE81" s="1033"/>
      <c r="BF81" s="1032"/>
      <c r="BG81" s="704"/>
      <c r="BH81" s="704"/>
      <c r="BI81" s="1033"/>
      <c r="BJ81" s="1032"/>
      <c r="BK81" s="704"/>
      <c r="BL81" s="704"/>
      <c r="BM81" s="1033"/>
      <c r="BN81" s="1029"/>
      <c r="BO81" s="1030"/>
      <c r="BP81" s="1030"/>
      <c r="BQ81" s="1031"/>
      <c r="BR81" s="1032"/>
      <c r="BS81" s="704"/>
      <c r="BT81" s="704"/>
      <c r="BU81" s="1033"/>
      <c r="BV81" s="1032"/>
      <c r="BW81" s="704"/>
      <c r="BX81" s="704"/>
      <c r="BY81" s="1033"/>
      <c r="BZ81" s="1032"/>
      <c r="CA81" s="704"/>
      <c r="CB81" s="704"/>
      <c r="CC81" s="1033"/>
      <c r="CD81" s="1032"/>
      <c r="CE81" s="704"/>
      <c r="CF81" s="704"/>
      <c r="CG81" s="1033"/>
      <c r="CH81" s="1029"/>
      <c r="CI81" s="1030"/>
      <c r="CJ81" s="1030"/>
      <c r="CK81" s="1031"/>
      <c r="CN81" s="435">
        <f t="shared" si="11"/>
        <v>0</v>
      </c>
      <c r="CO81" s="435">
        <f t="shared" si="12"/>
        <v>0</v>
      </c>
      <c r="CP81" s="435">
        <f t="shared" si="13"/>
        <v>0</v>
      </c>
      <c r="CQ81" s="435">
        <f t="shared" si="14"/>
        <v>0</v>
      </c>
      <c r="CR81" s="290">
        <f t="shared" si="6"/>
        <v>0</v>
      </c>
      <c r="CS81" s="670">
        <f t="shared" si="7"/>
        <v>0</v>
      </c>
      <c r="CT81" s="671">
        <f t="shared" si="8"/>
        <v>0</v>
      </c>
      <c r="CU81" s="672">
        <f t="shared" si="9"/>
        <v>0</v>
      </c>
      <c r="CV81" s="290">
        <f t="shared" si="10"/>
        <v>0</v>
      </c>
      <c r="CW81" s="293">
        <f t="shared" si="15"/>
        <v>0</v>
      </c>
      <c r="CX81" s="283" t="str">
        <f>IF(CW81=0,"",
IF(SUM($CW$26:CW81)=1,CY81,
IF($CW$176&gt;SUM($CW$26:CW81),_xlfn.CONCAT(", ",CY81),
IF($CW$176=SUM($CW$26:CW81),_xlfn.CONCAT(" y ",CY81)))))</f>
        <v/>
      </c>
      <c r="CY81" s="120" t="s">
        <v>5231</v>
      </c>
      <c r="CZ81" s="370">
        <f>IF(CNGE_2026_M1_Secc1_Sub6!Y116=COUNTA(J81:M81,AD81:AG81,AX81:BA81,BR81:BU81),0,1)</f>
        <v>0</v>
      </c>
      <c r="DA81" s="282">
        <f t="shared" si="16"/>
        <v>0</v>
      </c>
      <c r="DB81" s="283" t="str">
        <f>IF(DA81=0,"",
IF(SUM($DA$26:DA81)=1,DC81,
IF($DA$176&gt;SUM($DA$26:DA81),_xlfn.CONCAT(", ",DC81),
IF($DA$176=SUM($DA$26:DA81),_xlfn.CONCAT(" y ",DC81)))))</f>
        <v/>
      </c>
      <c r="DC81" s="120" t="s">
        <v>5231</v>
      </c>
      <c r="DF81" s="629" cm="1">
        <f t="array" aca="1" ref="DF81" ca="1">IF(OR(N81=" ",AND(EXACT(UPPER(TRIM(SUBSTITUTE(N81,CHAR(160)," "))),TRIM(SUBSTITUTE(N81,CHAR(160)," "))),SUMPRODUCT(--ISNUMBER(MATCH(MID(TRIM(SUBSTITUTE(N81,CHAR(160)," ")),ROW(INDIRECT("1:"&amp;LEN(TRIM(SUBSTITUTE(N81,CHAR(160)," "))))),1),{"A","B","C","D","E","F","G","H","I","J","K","L","M","N","O","P","Q","R","S","T","U","V","W","X","Y","Z","Ñ","0","1","2","3","4","5","6","7","8","9"," "},0)))=LEN(TRIM(SUBSTITUTE(N81,CHAR(160)," "))))),0,1)</f>
        <v>0</v>
      </c>
      <c r="DG81" s="629" cm="1">
        <f t="array" aca="1" ref="DG81" ca="1">IF(OR(AH81=" ",AND(EXACT(UPPER(TRIM(SUBSTITUTE(AH81,CHAR(160)," "))),TRIM(SUBSTITUTE(AH81,CHAR(160)," "))),SUMPRODUCT(--ISNUMBER(MATCH(MID(TRIM(SUBSTITUTE(AH81,CHAR(160)," ")),ROW(INDIRECT("1:"&amp;LEN(TRIM(SUBSTITUTE(AH81,CHAR(160)," "))))),1),{"A","B","C","D","E","F","G","H","I","J","K","L","M","N","O","P","Q","R","S","T","U","V","W","X","Y","Z","Ñ","0","1","2","3","4","5","6","7","8","9"," "},0)))=LEN(TRIM(SUBSTITUTE(AH81,CHAR(160)," "))))),0,1)</f>
        <v>0</v>
      </c>
      <c r="DH81" s="629" cm="1">
        <f t="array" aca="1" ref="DH81" ca="1">IF(OR(BB81=" ",AND(EXACT(UPPER(TRIM(SUBSTITUTE(BB81,CHAR(160)," "))),TRIM(SUBSTITUTE(BB81,CHAR(160)," "))),SUMPRODUCT(--ISNUMBER(MATCH(MID(TRIM(SUBSTITUTE(BB81,CHAR(160)," ")),ROW(INDIRECT("1:"&amp;LEN(TRIM(SUBSTITUTE(BB81,CHAR(160)," "))))),1),{"A","B","C","D","E","F","G","H","I","J","K","L","M","N","O","P","Q","R","S","T","U","V","W","X","Y","Z","Ñ","0","1","2","3","4","5","6","7","8","9"," "},0)))=LEN(TRIM(SUBSTITUTE(BB81,CHAR(160)," "))))),0,1)</f>
        <v>0</v>
      </c>
      <c r="DI81" s="629" cm="1">
        <f t="array" aca="1" ref="DI81" ca="1">IF(OR(BV81=" ",AND(EXACT(UPPER(TRIM(SUBSTITUTE(BV81,CHAR(160)," "))),TRIM(SUBSTITUTE(BV81,CHAR(160)," "))),SUMPRODUCT(--ISNUMBER(MATCH(MID(TRIM(SUBSTITUTE(BV81,CHAR(160)," ")),ROW(INDIRECT("1:"&amp;LEN(TRIM(SUBSTITUTE(BV81,CHAR(160)," "))))),1),{"A","B","C","D","E","F","G","H","I","J","K","L","M","N","O","P","Q","R","S","T","U","V","W","X","Y","Z","Ñ","0","1","2","3","4","5","6","7","8","9"," "},0)))=LEN(TRIM(SUBSTITUTE(BV81,CHAR(160)," "))))),0,1)</f>
        <v>0</v>
      </c>
    </row>
    <row r="82" spans="1:113" ht="15" customHeight="1">
      <c r="A82" s="128"/>
      <c r="B82"/>
      <c r="C82" s="35" t="s">
        <v>5232</v>
      </c>
      <c r="D82" s="969" t="str">
        <f>IF(CNGE_2026_M1_Secc1_Sub6!$D117="","",CNGE_2026_M1_Secc1_Sub6!$D117)</f>
        <v/>
      </c>
      <c r="E82" s="970"/>
      <c r="F82" s="970"/>
      <c r="G82" s="970"/>
      <c r="H82" s="970"/>
      <c r="I82" s="1034"/>
      <c r="J82" s="1032"/>
      <c r="K82" s="704"/>
      <c r="L82" s="704"/>
      <c r="M82" s="1033"/>
      <c r="N82" s="1032"/>
      <c r="O82" s="704"/>
      <c r="P82" s="704"/>
      <c r="Q82" s="1033"/>
      <c r="R82" s="1032"/>
      <c r="S82" s="704"/>
      <c r="T82" s="704"/>
      <c r="U82" s="1033"/>
      <c r="V82" s="1032"/>
      <c r="W82" s="704"/>
      <c r="X82" s="704"/>
      <c r="Y82" s="1033"/>
      <c r="Z82" s="1029"/>
      <c r="AA82" s="1030"/>
      <c r="AB82" s="1030"/>
      <c r="AC82" s="1031"/>
      <c r="AD82" s="1032"/>
      <c r="AE82" s="704"/>
      <c r="AF82" s="704"/>
      <c r="AG82" s="1033"/>
      <c r="AH82" s="1032"/>
      <c r="AI82" s="704"/>
      <c r="AJ82" s="704"/>
      <c r="AK82" s="1033"/>
      <c r="AL82" s="1032"/>
      <c r="AM82" s="704"/>
      <c r="AN82" s="704"/>
      <c r="AO82" s="1033"/>
      <c r="AP82" s="1032"/>
      <c r="AQ82" s="704"/>
      <c r="AR82" s="704"/>
      <c r="AS82" s="1033"/>
      <c r="AT82" s="1029"/>
      <c r="AU82" s="1030"/>
      <c r="AV82" s="1030"/>
      <c r="AW82" s="1031"/>
      <c r="AX82" s="1032"/>
      <c r="AY82" s="704"/>
      <c r="AZ82" s="704"/>
      <c r="BA82" s="1033"/>
      <c r="BB82" s="1032"/>
      <c r="BC82" s="704"/>
      <c r="BD82" s="704"/>
      <c r="BE82" s="1033"/>
      <c r="BF82" s="1032"/>
      <c r="BG82" s="704"/>
      <c r="BH82" s="704"/>
      <c r="BI82" s="1033"/>
      <c r="BJ82" s="1032"/>
      <c r="BK82" s="704"/>
      <c r="BL82" s="704"/>
      <c r="BM82" s="1033"/>
      <c r="BN82" s="1029"/>
      <c r="BO82" s="1030"/>
      <c r="BP82" s="1030"/>
      <c r="BQ82" s="1031"/>
      <c r="BR82" s="1032"/>
      <c r="BS82" s="704"/>
      <c r="BT82" s="704"/>
      <c r="BU82" s="1033"/>
      <c r="BV82" s="1032"/>
      <c r="BW82" s="704"/>
      <c r="BX82" s="704"/>
      <c r="BY82" s="1033"/>
      <c r="BZ82" s="1032"/>
      <c r="CA82" s="704"/>
      <c r="CB82" s="704"/>
      <c r="CC82" s="1033"/>
      <c r="CD82" s="1032"/>
      <c r="CE82" s="704"/>
      <c r="CF82" s="704"/>
      <c r="CG82" s="1033"/>
      <c r="CH82" s="1029"/>
      <c r="CI82" s="1030"/>
      <c r="CJ82" s="1030"/>
      <c r="CK82" s="1031"/>
      <c r="CN82" s="435">
        <f t="shared" si="11"/>
        <v>0</v>
      </c>
      <c r="CO82" s="435">
        <f t="shared" si="12"/>
        <v>0</v>
      </c>
      <c r="CP82" s="435">
        <f t="shared" si="13"/>
        <v>0</v>
      </c>
      <c r="CQ82" s="435">
        <f t="shared" si="14"/>
        <v>0</v>
      </c>
      <c r="CR82" s="290">
        <f t="shared" si="6"/>
        <v>0</v>
      </c>
      <c r="CS82" s="670">
        <f t="shared" si="7"/>
        <v>0</v>
      </c>
      <c r="CT82" s="671">
        <f t="shared" si="8"/>
        <v>0</v>
      </c>
      <c r="CU82" s="672">
        <f t="shared" si="9"/>
        <v>0</v>
      </c>
      <c r="CV82" s="290">
        <f t="shared" si="10"/>
        <v>0</v>
      </c>
      <c r="CW82" s="293">
        <f t="shared" si="15"/>
        <v>0</v>
      </c>
      <c r="CX82" s="283" t="str">
        <f>IF(CW82=0,"",
IF(SUM($CW$26:CW82)=1,CY82,
IF($CW$176&gt;SUM($CW$26:CW82),_xlfn.CONCAT(", ",CY82),
IF($CW$176=SUM($CW$26:CW82),_xlfn.CONCAT(" y ",CY82)))))</f>
        <v/>
      </c>
      <c r="CY82" s="120" t="s">
        <v>5233</v>
      </c>
      <c r="CZ82" s="370">
        <f>IF(CNGE_2026_M1_Secc1_Sub6!Y117=COUNTA(J82:M82,AD82:AG82,AX82:BA82,BR82:BU82),0,1)</f>
        <v>0</v>
      </c>
      <c r="DA82" s="282">
        <f t="shared" si="16"/>
        <v>0</v>
      </c>
      <c r="DB82" s="283" t="str">
        <f>IF(DA82=0,"",
IF(SUM($DA$26:DA82)=1,DC82,
IF($DA$176&gt;SUM($DA$26:DA82),_xlfn.CONCAT(", ",DC82),
IF($DA$176=SUM($DA$26:DA82),_xlfn.CONCAT(" y ",DC82)))))</f>
        <v/>
      </c>
      <c r="DC82" s="120" t="s">
        <v>5233</v>
      </c>
      <c r="DF82" s="629" cm="1">
        <f t="array" aca="1" ref="DF82" ca="1">IF(OR(N82=" ",AND(EXACT(UPPER(TRIM(SUBSTITUTE(N82,CHAR(160)," "))),TRIM(SUBSTITUTE(N82,CHAR(160)," "))),SUMPRODUCT(--ISNUMBER(MATCH(MID(TRIM(SUBSTITUTE(N82,CHAR(160)," ")),ROW(INDIRECT("1:"&amp;LEN(TRIM(SUBSTITUTE(N82,CHAR(160)," "))))),1),{"A","B","C","D","E","F","G","H","I","J","K","L","M","N","O","P","Q","R","S","T","U","V","W","X","Y","Z","Ñ","0","1","2","3","4","5","6","7","8","9"," "},0)))=LEN(TRIM(SUBSTITUTE(N82,CHAR(160)," "))))),0,1)</f>
        <v>0</v>
      </c>
      <c r="DG82" s="629" cm="1">
        <f t="array" aca="1" ref="DG82" ca="1">IF(OR(AH82=" ",AND(EXACT(UPPER(TRIM(SUBSTITUTE(AH82,CHAR(160)," "))),TRIM(SUBSTITUTE(AH82,CHAR(160)," "))),SUMPRODUCT(--ISNUMBER(MATCH(MID(TRIM(SUBSTITUTE(AH82,CHAR(160)," ")),ROW(INDIRECT("1:"&amp;LEN(TRIM(SUBSTITUTE(AH82,CHAR(160)," "))))),1),{"A","B","C","D","E","F","G","H","I","J","K","L","M","N","O","P","Q","R","S","T","U","V","W","X","Y","Z","Ñ","0","1","2","3","4","5","6","7","8","9"," "},0)))=LEN(TRIM(SUBSTITUTE(AH82,CHAR(160)," "))))),0,1)</f>
        <v>0</v>
      </c>
      <c r="DH82" s="629" cm="1">
        <f t="array" aca="1" ref="DH82" ca="1">IF(OR(BB82=" ",AND(EXACT(UPPER(TRIM(SUBSTITUTE(BB82,CHAR(160)," "))),TRIM(SUBSTITUTE(BB82,CHAR(160)," "))),SUMPRODUCT(--ISNUMBER(MATCH(MID(TRIM(SUBSTITUTE(BB82,CHAR(160)," ")),ROW(INDIRECT("1:"&amp;LEN(TRIM(SUBSTITUTE(BB82,CHAR(160)," "))))),1),{"A","B","C","D","E","F","G","H","I","J","K","L","M","N","O","P","Q","R","S","T","U","V","W","X","Y","Z","Ñ","0","1","2","3","4","5","6","7","8","9"," "},0)))=LEN(TRIM(SUBSTITUTE(BB82,CHAR(160)," "))))),0,1)</f>
        <v>0</v>
      </c>
      <c r="DI82" s="629" cm="1">
        <f t="array" aca="1" ref="DI82" ca="1">IF(OR(BV82=" ",AND(EXACT(UPPER(TRIM(SUBSTITUTE(BV82,CHAR(160)," "))),TRIM(SUBSTITUTE(BV82,CHAR(160)," "))),SUMPRODUCT(--ISNUMBER(MATCH(MID(TRIM(SUBSTITUTE(BV82,CHAR(160)," ")),ROW(INDIRECT("1:"&amp;LEN(TRIM(SUBSTITUTE(BV82,CHAR(160)," "))))),1),{"A","B","C","D","E","F","G","H","I","J","K","L","M","N","O","P","Q","R","S","T","U","V","W","X","Y","Z","Ñ","0","1","2","3","4","5","6","7","8","9"," "},0)))=LEN(TRIM(SUBSTITUTE(BV82,CHAR(160)," "))))),0,1)</f>
        <v>0</v>
      </c>
    </row>
    <row r="83" spans="1:113" ht="15" customHeight="1">
      <c r="A83" s="128"/>
      <c r="B83"/>
      <c r="C83" s="35" t="s">
        <v>5234</v>
      </c>
      <c r="D83" s="969" t="str">
        <f>IF(CNGE_2026_M1_Secc1_Sub6!$D118="","",CNGE_2026_M1_Secc1_Sub6!$D118)</f>
        <v/>
      </c>
      <c r="E83" s="970"/>
      <c r="F83" s="970"/>
      <c r="G83" s="970"/>
      <c r="H83" s="970"/>
      <c r="I83" s="1034"/>
      <c r="J83" s="1032"/>
      <c r="K83" s="704"/>
      <c r="L83" s="704"/>
      <c r="M83" s="1033"/>
      <c r="N83" s="1032"/>
      <c r="O83" s="704"/>
      <c r="P83" s="704"/>
      <c r="Q83" s="1033"/>
      <c r="R83" s="1032"/>
      <c r="S83" s="704"/>
      <c r="T83" s="704"/>
      <c r="U83" s="1033"/>
      <c r="V83" s="1032"/>
      <c r="W83" s="704"/>
      <c r="X83" s="704"/>
      <c r="Y83" s="1033"/>
      <c r="Z83" s="1029"/>
      <c r="AA83" s="1030"/>
      <c r="AB83" s="1030"/>
      <c r="AC83" s="1031"/>
      <c r="AD83" s="1032"/>
      <c r="AE83" s="704"/>
      <c r="AF83" s="704"/>
      <c r="AG83" s="1033"/>
      <c r="AH83" s="1032"/>
      <c r="AI83" s="704"/>
      <c r="AJ83" s="704"/>
      <c r="AK83" s="1033"/>
      <c r="AL83" s="1032"/>
      <c r="AM83" s="704"/>
      <c r="AN83" s="704"/>
      <c r="AO83" s="1033"/>
      <c r="AP83" s="1032"/>
      <c r="AQ83" s="704"/>
      <c r="AR83" s="704"/>
      <c r="AS83" s="1033"/>
      <c r="AT83" s="1029"/>
      <c r="AU83" s="1030"/>
      <c r="AV83" s="1030"/>
      <c r="AW83" s="1031"/>
      <c r="AX83" s="1032"/>
      <c r="AY83" s="704"/>
      <c r="AZ83" s="704"/>
      <c r="BA83" s="1033"/>
      <c r="BB83" s="1032"/>
      <c r="BC83" s="704"/>
      <c r="BD83" s="704"/>
      <c r="BE83" s="1033"/>
      <c r="BF83" s="1032"/>
      <c r="BG83" s="704"/>
      <c r="BH83" s="704"/>
      <c r="BI83" s="1033"/>
      <c r="BJ83" s="1032"/>
      <c r="BK83" s="704"/>
      <c r="BL83" s="704"/>
      <c r="BM83" s="1033"/>
      <c r="BN83" s="1029"/>
      <c r="BO83" s="1030"/>
      <c r="BP83" s="1030"/>
      <c r="BQ83" s="1031"/>
      <c r="BR83" s="1032"/>
      <c r="BS83" s="704"/>
      <c r="BT83" s="704"/>
      <c r="BU83" s="1033"/>
      <c r="BV83" s="1032"/>
      <c r="BW83" s="704"/>
      <c r="BX83" s="704"/>
      <c r="BY83" s="1033"/>
      <c r="BZ83" s="1032"/>
      <c r="CA83" s="704"/>
      <c r="CB83" s="704"/>
      <c r="CC83" s="1033"/>
      <c r="CD83" s="1032"/>
      <c r="CE83" s="704"/>
      <c r="CF83" s="704"/>
      <c r="CG83" s="1033"/>
      <c r="CH83" s="1029"/>
      <c r="CI83" s="1030"/>
      <c r="CJ83" s="1030"/>
      <c r="CK83" s="1031"/>
      <c r="CN83" s="435">
        <f t="shared" si="11"/>
        <v>0</v>
      </c>
      <c r="CO83" s="435">
        <f t="shared" si="12"/>
        <v>0</v>
      </c>
      <c r="CP83" s="435">
        <f t="shared" si="13"/>
        <v>0</v>
      </c>
      <c r="CQ83" s="435">
        <f t="shared" si="14"/>
        <v>0</v>
      </c>
      <c r="CR83" s="290">
        <f t="shared" si="6"/>
        <v>0</v>
      </c>
      <c r="CS83" s="670">
        <f t="shared" si="7"/>
        <v>0</v>
      </c>
      <c r="CT83" s="671">
        <f t="shared" si="8"/>
        <v>0</v>
      </c>
      <c r="CU83" s="672">
        <f t="shared" si="9"/>
        <v>0</v>
      </c>
      <c r="CV83" s="290">
        <f t="shared" si="10"/>
        <v>0</v>
      </c>
      <c r="CW83" s="293">
        <f t="shared" si="15"/>
        <v>0</v>
      </c>
      <c r="CX83" s="283" t="str">
        <f>IF(CW83=0,"",
IF(SUM($CW$26:CW83)=1,CY83,
IF($CW$176&gt;SUM($CW$26:CW83),_xlfn.CONCAT(", ",CY83),
IF($CW$176=SUM($CW$26:CW83),_xlfn.CONCAT(" y ",CY83)))))</f>
        <v/>
      </c>
      <c r="CY83" s="120" t="s">
        <v>5235</v>
      </c>
      <c r="CZ83" s="370">
        <f>IF(CNGE_2026_M1_Secc1_Sub6!Y118=COUNTA(J83:M83,AD83:AG83,AX83:BA83,BR83:BU83),0,1)</f>
        <v>0</v>
      </c>
      <c r="DA83" s="282">
        <f t="shared" si="16"/>
        <v>0</v>
      </c>
      <c r="DB83" s="283" t="str">
        <f>IF(DA83=0,"",
IF(SUM($DA$26:DA83)=1,DC83,
IF($DA$176&gt;SUM($DA$26:DA83),_xlfn.CONCAT(", ",DC83),
IF($DA$176=SUM($DA$26:DA83),_xlfn.CONCAT(" y ",DC83)))))</f>
        <v/>
      </c>
      <c r="DC83" s="120" t="s">
        <v>5235</v>
      </c>
      <c r="DF83" s="629" cm="1">
        <f t="array" aca="1" ref="DF83" ca="1">IF(OR(N83=" ",AND(EXACT(UPPER(TRIM(SUBSTITUTE(N83,CHAR(160)," "))),TRIM(SUBSTITUTE(N83,CHAR(160)," "))),SUMPRODUCT(--ISNUMBER(MATCH(MID(TRIM(SUBSTITUTE(N83,CHAR(160)," ")),ROW(INDIRECT("1:"&amp;LEN(TRIM(SUBSTITUTE(N83,CHAR(160)," "))))),1),{"A","B","C","D","E","F","G","H","I","J","K","L","M","N","O","P","Q","R","S","T","U","V","W","X","Y","Z","Ñ","0","1","2","3","4","5","6","7","8","9"," "},0)))=LEN(TRIM(SUBSTITUTE(N83,CHAR(160)," "))))),0,1)</f>
        <v>0</v>
      </c>
      <c r="DG83" s="629" cm="1">
        <f t="array" aca="1" ref="DG83" ca="1">IF(OR(AH83=" ",AND(EXACT(UPPER(TRIM(SUBSTITUTE(AH83,CHAR(160)," "))),TRIM(SUBSTITUTE(AH83,CHAR(160)," "))),SUMPRODUCT(--ISNUMBER(MATCH(MID(TRIM(SUBSTITUTE(AH83,CHAR(160)," ")),ROW(INDIRECT("1:"&amp;LEN(TRIM(SUBSTITUTE(AH83,CHAR(160)," "))))),1),{"A","B","C","D","E","F","G","H","I","J","K","L","M","N","O","P","Q","R","S","T","U","V","W","X","Y","Z","Ñ","0","1","2","3","4","5","6","7","8","9"," "},0)))=LEN(TRIM(SUBSTITUTE(AH83,CHAR(160)," "))))),0,1)</f>
        <v>0</v>
      </c>
      <c r="DH83" s="629" cm="1">
        <f t="array" aca="1" ref="DH83" ca="1">IF(OR(BB83=" ",AND(EXACT(UPPER(TRIM(SUBSTITUTE(BB83,CHAR(160)," "))),TRIM(SUBSTITUTE(BB83,CHAR(160)," "))),SUMPRODUCT(--ISNUMBER(MATCH(MID(TRIM(SUBSTITUTE(BB83,CHAR(160)," ")),ROW(INDIRECT("1:"&amp;LEN(TRIM(SUBSTITUTE(BB83,CHAR(160)," "))))),1),{"A","B","C","D","E","F","G","H","I","J","K","L","M","N","O","P","Q","R","S","T","U","V","W","X","Y","Z","Ñ","0","1","2","3","4","5","6","7","8","9"," "},0)))=LEN(TRIM(SUBSTITUTE(BB83,CHAR(160)," "))))),0,1)</f>
        <v>0</v>
      </c>
      <c r="DI83" s="629" cm="1">
        <f t="array" aca="1" ref="DI83" ca="1">IF(OR(BV83=" ",AND(EXACT(UPPER(TRIM(SUBSTITUTE(BV83,CHAR(160)," "))),TRIM(SUBSTITUTE(BV83,CHAR(160)," "))),SUMPRODUCT(--ISNUMBER(MATCH(MID(TRIM(SUBSTITUTE(BV83,CHAR(160)," ")),ROW(INDIRECT("1:"&amp;LEN(TRIM(SUBSTITUTE(BV83,CHAR(160)," "))))),1),{"A","B","C","D","E","F","G","H","I","J","K","L","M","N","O","P","Q","R","S","T","U","V","W","X","Y","Z","Ñ","0","1","2","3","4","5","6","7","8","9"," "},0)))=LEN(TRIM(SUBSTITUTE(BV83,CHAR(160)," "))))),0,1)</f>
        <v>0</v>
      </c>
    </row>
    <row r="84" spans="1:113" ht="15" customHeight="1">
      <c r="A84" s="128"/>
      <c r="B84"/>
      <c r="C84" s="35" t="s">
        <v>5236</v>
      </c>
      <c r="D84" s="969" t="str">
        <f>IF(CNGE_2026_M1_Secc1_Sub6!$D119="","",CNGE_2026_M1_Secc1_Sub6!$D119)</f>
        <v/>
      </c>
      <c r="E84" s="970"/>
      <c r="F84" s="970"/>
      <c r="G84" s="970"/>
      <c r="H84" s="970"/>
      <c r="I84" s="1034"/>
      <c r="J84" s="1032"/>
      <c r="K84" s="704"/>
      <c r="L84" s="704"/>
      <c r="M84" s="1033"/>
      <c r="N84" s="1032"/>
      <c r="O84" s="704"/>
      <c r="P84" s="704"/>
      <c r="Q84" s="1033"/>
      <c r="R84" s="1032"/>
      <c r="S84" s="704"/>
      <c r="T84" s="704"/>
      <c r="U84" s="1033"/>
      <c r="V84" s="1032"/>
      <c r="W84" s="704"/>
      <c r="X84" s="704"/>
      <c r="Y84" s="1033"/>
      <c r="Z84" s="1029"/>
      <c r="AA84" s="1030"/>
      <c r="AB84" s="1030"/>
      <c r="AC84" s="1031"/>
      <c r="AD84" s="1032"/>
      <c r="AE84" s="704"/>
      <c r="AF84" s="704"/>
      <c r="AG84" s="1033"/>
      <c r="AH84" s="1032"/>
      <c r="AI84" s="704"/>
      <c r="AJ84" s="704"/>
      <c r="AK84" s="1033"/>
      <c r="AL84" s="1032"/>
      <c r="AM84" s="704"/>
      <c r="AN84" s="704"/>
      <c r="AO84" s="1033"/>
      <c r="AP84" s="1032"/>
      <c r="AQ84" s="704"/>
      <c r="AR84" s="704"/>
      <c r="AS84" s="1033"/>
      <c r="AT84" s="1029"/>
      <c r="AU84" s="1030"/>
      <c r="AV84" s="1030"/>
      <c r="AW84" s="1031"/>
      <c r="AX84" s="1032"/>
      <c r="AY84" s="704"/>
      <c r="AZ84" s="704"/>
      <c r="BA84" s="1033"/>
      <c r="BB84" s="1032"/>
      <c r="BC84" s="704"/>
      <c r="BD84" s="704"/>
      <c r="BE84" s="1033"/>
      <c r="BF84" s="1032"/>
      <c r="BG84" s="704"/>
      <c r="BH84" s="704"/>
      <c r="BI84" s="1033"/>
      <c r="BJ84" s="1032"/>
      <c r="BK84" s="704"/>
      <c r="BL84" s="704"/>
      <c r="BM84" s="1033"/>
      <c r="BN84" s="1029"/>
      <c r="BO84" s="1030"/>
      <c r="BP84" s="1030"/>
      <c r="BQ84" s="1031"/>
      <c r="BR84" s="1032"/>
      <c r="BS84" s="704"/>
      <c r="BT84" s="704"/>
      <c r="BU84" s="1033"/>
      <c r="BV84" s="1032"/>
      <c r="BW84" s="704"/>
      <c r="BX84" s="704"/>
      <c r="BY84" s="1033"/>
      <c r="BZ84" s="1032"/>
      <c r="CA84" s="704"/>
      <c r="CB84" s="704"/>
      <c r="CC84" s="1033"/>
      <c r="CD84" s="1032"/>
      <c r="CE84" s="704"/>
      <c r="CF84" s="704"/>
      <c r="CG84" s="1033"/>
      <c r="CH84" s="1029"/>
      <c r="CI84" s="1030"/>
      <c r="CJ84" s="1030"/>
      <c r="CK84" s="1031"/>
      <c r="CN84" s="435">
        <f t="shared" si="11"/>
        <v>0</v>
      </c>
      <c r="CO84" s="435">
        <f t="shared" si="12"/>
        <v>0</v>
      </c>
      <c r="CP84" s="435">
        <f t="shared" si="13"/>
        <v>0</v>
      </c>
      <c r="CQ84" s="435">
        <f t="shared" si="14"/>
        <v>0</v>
      </c>
      <c r="CR84" s="290">
        <f t="shared" si="6"/>
        <v>0</v>
      </c>
      <c r="CS84" s="670">
        <f t="shared" si="7"/>
        <v>0</v>
      </c>
      <c r="CT84" s="671">
        <f t="shared" si="8"/>
        <v>0</v>
      </c>
      <c r="CU84" s="672">
        <f t="shared" si="9"/>
        <v>0</v>
      </c>
      <c r="CV84" s="290">
        <f t="shared" si="10"/>
        <v>0</v>
      </c>
      <c r="CW84" s="293">
        <f t="shared" si="15"/>
        <v>0</v>
      </c>
      <c r="CX84" s="283" t="str">
        <f>IF(CW84=0,"",
IF(SUM($CW$26:CW84)=1,CY84,
IF($CW$176&gt;SUM($CW$26:CW84),_xlfn.CONCAT(", ",CY84),
IF($CW$176=SUM($CW$26:CW84),_xlfn.CONCAT(" y ",CY84)))))</f>
        <v/>
      </c>
      <c r="CY84" s="120" t="s">
        <v>5237</v>
      </c>
      <c r="CZ84" s="370">
        <f>IF(CNGE_2026_M1_Secc1_Sub6!Y119=COUNTA(J84:M84,AD84:AG84,AX84:BA84,BR84:BU84),0,1)</f>
        <v>0</v>
      </c>
      <c r="DA84" s="282">
        <f t="shared" si="16"/>
        <v>0</v>
      </c>
      <c r="DB84" s="283" t="str">
        <f>IF(DA84=0,"",
IF(SUM($DA$26:DA84)=1,DC84,
IF($DA$176&gt;SUM($DA$26:DA84),_xlfn.CONCAT(", ",DC84),
IF($DA$176=SUM($DA$26:DA84),_xlfn.CONCAT(" y ",DC84)))))</f>
        <v/>
      </c>
      <c r="DC84" s="120" t="s">
        <v>5237</v>
      </c>
      <c r="DF84" s="629" cm="1">
        <f t="array" aca="1" ref="DF84" ca="1">IF(OR(N84=" ",AND(EXACT(UPPER(TRIM(SUBSTITUTE(N84,CHAR(160)," "))),TRIM(SUBSTITUTE(N84,CHAR(160)," "))),SUMPRODUCT(--ISNUMBER(MATCH(MID(TRIM(SUBSTITUTE(N84,CHAR(160)," ")),ROW(INDIRECT("1:"&amp;LEN(TRIM(SUBSTITUTE(N84,CHAR(160)," "))))),1),{"A","B","C","D","E","F","G","H","I","J","K","L","M","N","O","P","Q","R","S","T","U","V","W","X","Y","Z","Ñ","0","1","2","3","4","5","6","7","8","9"," "},0)))=LEN(TRIM(SUBSTITUTE(N84,CHAR(160)," "))))),0,1)</f>
        <v>0</v>
      </c>
      <c r="DG84" s="629" cm="1">
        <f t="array" aca="1" ref="DG84" ca="1">IF(OR(AH84=" ",AND(EXACT(UPPER(TRIM(SUBSTITUTE(AH84,CHAR(160)," "))),TRIM(SUBSTITUTE(AH84,CHAR(160)," "))),SUMPRODUCT(--ISNUMBER(MATCH(MID(TRIM(SUBSTITUTE(AH84,CHAR(160)," ")),ROW(INDIRECT("1:"&amp;LEN(TRIM(SUBSTITUTE(AH84,CHAR(160)," "))))),1),{"A","B","C","D","E","F","G","H","I","J","K","L","M","N","O","P","Q","R","S","T","U","V","W","X","Y","Z","Ñ","0","1","2","3","4","5","6","7","8","9"," "},0)))=LEN(TRIM(SUBSTITUTE(AH84,CHAR(160)," "))))),0,1)</f>
        <v>0</v>
      </c>
      <c r="DH84" s="629" cm="1">
        <f t="array" aca="1" ref="DH84" ca="1">IF(OR(BB84=" ",AND(EXACT(UPPER(TRIM(SUBSTITUTE(BB84,CHAR(160)," "))),TRIM(SUBSTITUTE(BB84,CHAR(160)," "))),SUMPRODUCT(--ISNUMBER(MATCH(MID(TRIM(SUBSTITUTE(BB84,CHAR(160)," ")),ROW(INDIRECT("1:"&amp;LEN(TRIM(SUBSTITUTE(BB84,CHAR(160)," "))))),1),{"A","B","C","D","E","F","G","H","I","J","K","L","M","N","O","P","Q","R","S","T","U","V","W","X","Y","Z","Ñ","0","1","2","3","4","5","6","7","8","9"," "},0)))=LEN(TRIM(SUBSTITUTE(BB84,CHAR(160)," "))))),0,1)</f>
        <v>0</v>
      </c>
      <c r="DI84" s="629" cm="1">
        <f t="array" aca="1" ref="DI84" ca="1">IF(OR(BV84=" ",AND(EXACT(UPPER(TRIM(SUBSTITUTE(BV84,CHAR(160)," "))),TRIM(SUBSTITUTE(BV84,CHAR(160)," "))),SUMPRODUCT(--ISNUMBER(MATCH(MID(TRIM(SUBSTITUTE(BV84,CHAR(160)," ")),ROW(INDIRECT("1:"&amp;LEN(TRIM(SUBSTITUTE(BV84,CHAR(160)," "))))),1),{"A","B","C","D","E","F","G","H","I","J","K","L","M","N","O","P","Q","R","S","T","U","V","W","X","Y","Z","Ñ","0","1","2","3","4","5","6","7","8","9"," "},0)))=LEN(TRIM(SUBSTITUTE(BV84,CHAR(160)," "))))),0,1)</f>
        <v>0</v>
      </c>
    </row>
    <row r="85" spans="1:113" ht="15" customHeight="1">
      <c r="A85" s="128"/>
      <c r="B85"/>
      <c r="C85" s="35" t="s">
        <v>5238</v>
      </c>
      <c r="D85" s="969" t="str">
        <f>IF(CNGE_2026_M1_Secc1_Sub6!$D120="","",CNGE_2026_M1_Secc1_Sub6!$D120)</f>
        <v/>
      </c>
      <c r="E85" s="970"/>
      <c r="F85" s="970"/>
      <c r="G85" s="970"/>
      <c r="H85" s="970"/>
      <c r="I85" s="1034"/>
      <c r="J85" s="1032"/>
      <c r="K85" s="704"/>
      <c r="L85" s="704"/>
      <c r="M85" s="1033"/>
      <c r="N85" s="1032"/>
      <c r="O85" s="704"/>
      <c r="P85" s="704"/>
      <c r="Q85" s="1033"/>
      <c r="R85" s="1032"/>
      <c r="S85" s="704"/>
      <c r="T85" s="704"/>
      <c r="U85" s="1033"/>
      <c r="V85" s="1032"/>
      <c r="W85" s="704"/>
      <c r="X85" s="704"/>
      <c r="Y85" s="1033"/>
      <c r="Z85" s="1029"/>
      <c r="AA85" s="1030"/>
      <c r="AB85" s="1030"/>
      <c r="AC85" s="1031"/>
      <c r="AD85" s="1032"/>
      <c r="AE85" s="704"/>
      <c r="AF85" s="704"/>
      <c r="AG85" s="1033"/>
      <c r="AH85" s="1032"/>
      <c r="AI85" s="704"/>
      <c r="AJ85" s="704"/>
      <c r="AK85" s="1033"/>
      <c r="AL85" s="1032"/>
      <c r="AM85" s="704"/>
      <c r="AN85" s="704"/>
      <c r="AO85" s="1033"/>
      <c r="AP85" s="1032"/>
      <c r="AQ85" s="704"/>
      <c r="AR85" s="704"/>
      <c r="AS85" s="1033"/>
      <c r="AT85" s="1029"/>
      <c r="AU85" s="1030"/>
      <c r="AV85" s="1030"/>
      <c r="AW85" s="1031"/>
      <c r="AX85" s="1032"/>
      <c r="AY85" s="704"/>
      <c r="AZ85" s="704"/>
      <c r="BA85" s="1033"/>
      <c r="BB85" s="1032"/>
      <c r="BC85" s="704"/>
      <c r="BD85" s="704"/>
      <c r="BE85" s="1033"/>
      <c r="BF85" s="1032"/>
      <c r="BG85" s="704"/>
      <c r="BH85" s="704"/>
      <c r="BI85" s="1033"/>
      <c r="BJ85" s="1032"/>
      <c r="BK85" s="704"/>
      <c r="BL85" s="704"/>
      <c r="BM85" s="1033"/>
      <c r="BN85" s="1029"/>
      <c r="BO85" s="1030"/>
      <c r="BP85" s="1030"/>
      <c r="BQ85" s="1031"/>
      <c r="BR85" s="1032"/>
      <c r="BS85" s="704"/>
      <c r="BT85" s="704"/>
      <c r="BU85" s="1033"/>
      <c r="BV85" s="1032"/>
      <c r="BW85" s="704"/>
      <c r="BX85" s="704"/>
      <c r="BY85" s="1033"/>
      <c r="BZ85" s="1032"/>
      <c r="CA85" s="704"/>
      <c r="CB85" s="704"/>
      <c r="CC85" s="1033"/>
      <c r="CD85" s="1032"/>
      <c r="CE85" s="704"/>
      <c r="CF85" s="704"/>
      <c r="CG85" s="1033"/>
      <c r="CH85" s="1029"/>
      <c r="CI85" s="1030"/>
      <c r="CJ85" s="1030"/>
      <c r="CK85" s="1031"/>
      <c r="CN85" s="435">
        <f t="shared" si="11"/>
        <v>0</v>
      </c>
      <c r="CO85" s="435">
        <f t="shared" si="12"/>
        <v>0</v>
      </c>
      <c r="CP85" s="435">
        <f t="shared" si="13"/>
        <v>0</v>
      </c>
      <c r="CQ85" s="435">
        <f t="shared" si="14"/>
        <v>0</v>
      </c>
      <c r="CR85" s="290">
        <f t="shared" si="6"/>
        <v>0</v>
      </c>
      <c r="CS85" s="670">
        <f t="shared" si="7"/>
        <v>0</v>
      </c>
      <c r="CT85" s="671">
        <f t="shared" si="8"/>
        <v>0</v>
      </c>
      <c r="CU85" s="672">
        <f t="shared" si="9"/>
        <v>0</v>
      </c>
      <c r="CV85" s="290">
        <f t="shared" si="10"/>
        <v>0</v>
      </c>
      <c r="CW85" s="293">
        <f t="shared" si="15"/>
        <v>0</v>
      </c>
      <c r="CX85" s="283" t="str">
        <f>IF(CW85=0,"",
IF(SUM($CW$26:CW85)=1,CY85,
IF($CW$176&gt;SUM($CW$26:CW85),_xlfn.CONCAT(", ",CY85),
IF($CW$176=SUM($CW$26:CW85),_xlfn.CONCAT(" y ",CY85)))))</f>
        <v/>
      </c>
      <c r="CY85" s="120" t="s">
        <v>5239</v>
      </c>
      <c r="CZ85" s="370">
        <f>IF(CNGE_2026_M1_Secc1_Sub6!Y120=COUNTA(J85:M85,AD85:AG85,AX85:BA85,BR85:BU85),0,1)</f>
        <v>0</v>
      </c>
      <c r="DA85" s="282">
        <f t="shared" si="16"/>
        <v>0</v>
      </c>
      <c r="DB85" s="283" t="str">
        <f>IF(DA85=0,"",
IF(SUM($DA$26:DA85)=1,DC85,
IF($DA$176&gt;SUM($DA$26:DA85),_xlfn.CONCAT(", ",DC85),
IF($DA$176=SUM($DA$26:DA85),_xlfn.CONCAT(" y ",DC85)))))</f>
        <v/>
      </c>
      <c r="DC85" s="120" t="s">
        <v>5239</v>
      </c>
      <c r="DF85" s="629" cm="1">
        <f t="array" aca="1" ref="DF85" ca="1">IF(OR(N85=" ",AND(EXACT(UPPER(TRIM(SUBSTITUTE(N85,CHAR(160)," "))),TRIM(SUBSTITUTE(N85,CHAR(160)," "))),SUMPRODUCT(--ISNUMBER(MATCH(MID(TRIM(SUBSTITUTE(N85,CHAR(160)," ")),ROW(INDIRECT("1:"&amp;LEN(TRIM(SUBSTITUTE(N85,CHAR(160)," "))))),1),{"A","B","C","D","E","F","G","H","I","J","K","L","M","N","O","P","Q","R","S","T","U","V","W","X","Y","Z","Ñ","0","1","2","3","4","5","6","7","8","9"," "},0)))=LEN(TRIM(SUBSTITUTE(N85,CHAR(160)," "))))),0,1)</f>
        <v>0</v>
      </c>
      <c r="DG85" s="629" cm="1">
        <f t="array" aca="1" ref="DG85" ca="1">IF(OR(AH85=" ",AND(EXACT(UPPER(TRIM(SUBSTITUTE(AH85,CHAR(160)," "))),TRIM(SUBSTITUTE(AH85,CHAR(160)," "))),SUMPRODUCT(--ISNUMBER(MATCH(MID(TRIM(SUBSTITUTE(AH85,CHAR(160)," ")),ROW(INDIRECT("1:"&amp;LEN(TRIM(SUBSTITUTE(AH85,CHAR(160)," "))))),1),{"A","B","C","D","E","F","G","H","I","J","K","L","M","N","O","P","Q","R","S","T","U","V","W","X","Y","Z","Ñ","0","1","2","3","4","5","6","7","8","9"," "},0)))=LEN(TRIM(SUBSTITUTE(AH85,CHAR(160)," "))))),0,1)</f>
        <v>0</v>
      </c>
      <c r="DH85" s="629" cm="1">
        <f t="array" aca="1" ref="DH85" ca="1">IF(OR(BB85=" ",AND(EXACT(UPPER(TRIM(SUBSTITUTE(BB85,CHAR(160)," "))),TRIM(SUBSTITUTE(BB85,CHAR(160)," "))),SUMPRODUCT(--ISNUMBER(MATCH(MID(TRIM(SUBSTITUTE(BB85,CHAR(160)," ")),ROW(INDIRECT("1:"&amp;LEN(TRIM(SUBSTITUTE(BB85,CHAR(160)," "))))),1),{"A","B","C","D","E","F","G","H","I","J","K","L","M","N","O","P","Q","R","S","T","U","V","W","X","Y","Z","Ñ","0","1","2","3","4","5","6","7","8","9"," "},0)))=LEN(TRIM(SUBSTITUTE(BB85,CHAR(160)," "))))),0,1)</f>
        <v>0</v>
      </c>
      <c r="DI85" s="629" cm="1">
        <f t="array" aca="1" ref="DI85" ca="1">IF(OR(BV85=" ",AND(EXACT(UPPER(TRIM(SUBSTITUTE(BV85,CHAR(160)," "))),TRIM(SUBSTITUTE(BV85,CHAR(160)," "))),SUMPRODUCT(--ISNUMBER(MATCH(MID(TRIM(SUBSTITUTE(BV85,CHAR(160)," ")),ROW(INDIRECT("1:"&amp;LEN(TRIM(SUBSTITUTE(BV85,CHAR(160)," "))))),1),{"A","B","C","D","E","F","G","H","I","J","K","L","M","N","O","P","Q","R","S","T","U","V","W","X","Y","Z","Ñ","0","1","2","3","4","5","6","7","8","9"," "},0)))=LEN(TRIM(SUBSTITUTE(BV85,CHAR(160)," "))))),0,1)</f>
        <v>0</v>
      </c>
    </row>
    <row r="86" spans="1:113" ht="15" customHeight="1">
      <c r="A86" s="128"/>
      <c r="B86"/>
      <c r="C86" s="35" t="s">
        <v>5240</v>
      </c>
      <c r="D86" s="969" t="str">
        <f>IF(CNGE_2026_M1_Secc1_Sub6!$D121="","",CNGE_2026_M1_Secc1_Sub6!$D121)</f>
        <v/>
      </c>
      <c r="E86" s="970"/>
      <c r="F86" s="970"/>
      <c r="G86" s="970"/>
      <c r="H86" s="970"/>
      <c r="I86" s="1034"/>
      <c r="J86" s="1032"/>
      <c r="K86" s="704"/>
      <c r="L86" s="704"/>
      <c r="M86" s="1033"/>
      <c r="N86" s="1032"/>
      <c r="O86" s="704"/>
      <c r="P86" s="704"/>
      <c r="Q86" s="1033"/>
      <c r="R86" s="1032"/>
      <c r="S86" s="704"/>
      <c r="T86" s="704"/>
      <c r="U86" s="1033"/>
      <c r="V86" s="1032"/>
      <c r="W86" s="704"/>
      <c r="X86" s="704"/>
      <c r="Y86" s="1033"/>
      <c r="Z86" s="1029"/>
      <c r="AA86" s="1030"/>
      <c r="AB86" s="1030"/>
      <c r="AC86" s="1031"/>
      <c r="AD86" s="1032"/>
      <c r="AE86" s="704"/>
      <c r="AF86" s="704"/>
      <c r="AG86" s="1033"/>
      <c r="AH86" s="1032"/>
      <c r="AI86" s="704"/>
      <c r="AJ86" s="704"/>
      <c r="AK86" s="1033"/>
      <c r="AL86" s="1032"/>
      <c r="AM86" s="704"/>
      <c r="AN86" s="704"/>
      <c r="AO86" s="1033"/>
      <c r="AP86" s="1032"/>
      <c r="AQ86" s="704"/>
      <c r="AR86" s="704"/>
      <c r="AS86" s="1033"/>
      <c r="AT86" s="1029"/>
      <c r="AU86" s="1030"/>
      <c r="AV86" s="1030"/>
      <c r="AW86" s="1031"/>
      <c r="AX86" s="1032"/>
      <c r="AY86" s="704"/>
      <c r="AZ86" s="704"/>
      <c r="BA86" s="1033"/>
      <c r="BB86" s="1032"/>
      <c r="BC86" s="704"/>
      <c r="BD86" s="704"/>
      <c r="BE86" s="1033"/>
      <c r="BF86" s="1032"/>
      <c r="BG86" s="704"/>
      <c r="BH86" s="704"/>
      <c r="BI86" s="1033"/>
      <c r="BJ86" s="1032"/>
      <c r="BK86" s="704"/>
      <c r="BL86" s="704"/>
      <c r="BM86" s="1033"/>
      <c r="BN86" s="1029"/>
      <c r="BO86" s="1030"/>
      <c r="BP86" s="1030"/>
      <c r="BQ86" s="1031"/>
      <c r="BR86" s="1032"/>
      <c r="BS86" s="704"/>
      <c r="BT86" s="704"/>
      <c r="BU86" s="1033"/>
      <c r="BV86" s="1032"/>
      <c r="BW86" s="704"/>
      <c r="BX86" s="704"/>
      <c r="BY86" s="1033"/>
      <c r="BZ86" s="1032"/>
      <c r="CA86" s="704"/>
      <c r="CB86" s="704"/>
      <c r="CC86" s="1033"/>
      <c r="CD86" s="1032"/>
      <c r="CE86" s="704"/>
      <c r="CF86" s="704"/>
      <c r="CG86" s="1033"/>
      <c r="CH86" s="1029"/>
      <c r="CI86" s="1030"/>
      <c r="CJ86" s="1030"/>
      <c r="CK86" s="1031"/>
      <c r="CN86" s="435">
        <f t="shared" si="11"/>
        <v>0</v>
      </c>
      <c r="CO86" s="435">
        <f t="shared" si="12"/>
        <v>0</v>
      </c>
      <c r="CP86" s="435">
        <f t="shared" si="13"/>
        <v>0</v>
      </c>
      <c r="CQ86" s="435">
        <f t="shared" si="14"/>
        <v>0</v>
      </c>
      <c r="CR86" s="290">
        <f t="shared" si="6"/>
        <v>0</v>
      </c>
      <c r="CS86" s="670">
        <f t="shared" si="7"/>
        <v>0</v>
      </c>
      <c r="CT86" s="671">
        <f t="shared" si="8"/>
        <v>0</v>
      </c>
      <c r="CU86" s="672">
        <f t="shared" si="9"/>
        <v>0</v>
      </c>
      <c r="CV86" s="290">
        <f t="shared" si="10"/>
        <v>0</v>
      </c>
      <c r="CW86" s="293">
        <f t="shared" si="15"/>
        <v>0</v>
      </c>
      <c r="CX86" s="283" t="str">
        <f>IF(CW86=0,"",
IF(SUM($CW$26:CW86)=1,CY86,
IF($CW$176&gt;SUM($CW$26:CW86),_xlfn.CONCAT(", ",CY86),
IF($CW$176=SUM($CW$26:CW86),_xlfn.CONCAT(" y ",CY86)))))</f>
        <v/>
      </c>
      <c r="CY86" s="120" t="s">
        <v>5241</v>
      </c>
      <c r="CZ86" s="370">
        <f>IF(CNGE_2026_M1_Secc1_Sub6!Y121=COUNTA(J86:M86,AD86:AG86,AX86:BA86,BR86:BU86),0,1)</f>
        <v>0</v>
      </c>
      <c r="DA86" s="282">
        <f t="shared" si="16"/>
        <v>0</v>
      </c>
      <c r="DB86" s="283" t="str">
        <f>IF(DA86=0,"",
IF(SUM($DA$26:DA86)=1,DC86,
IF($DA$176&gt;SUM($DA$26:DA86),_xlfn.CONCAT(", ",DC86),
IF($DA$176=SUM($DA$26:DA86),_xlfn.CONCAT(" y ",DC86)))))</f>
        <v/>
      </c>
      <c r="DC86" s="120" t="s">
        <v>5241</v>
      </c>
      <c r="DF86" s="629" cm="1">
        <f t="array" aca="1" ref="DF86" ca="1">IF(OR(N86=" ",AND(EXACT(UPPER(TRIM(SUBSTITUTE(N86,CHAR(160)," "))),TRIM(SUBSTITUTE(N86,CHAR(160)," "))),SUMPRODUCT(--ISNUMBER(MATCH(MID(TRIM(SUBSTITUTE(N86,CHAR(160)," ")),ROW(INDIRECT("1:"&amp;LEN(TRIM(SUBSTITUTE(N86,CHAR(160)," "))))),1),{"A","B","C","D","E","F","G","H","I","J","K","L","M","N","O","P","Q","R","S","T","U","V","W","X","Y","Z","Ñ","0","1","2","3","4","5","6","7","8","9"," "},0)))=LEN(TRIM(SUBSTITUTE(N86,CHAR(160)," "))))),0,1)</f>
        <v>0</v>
      </c>
      <c r="DG86" s="629" cm="1">
        <f t="array" aca="1" ref="DG86" ca="1">IF(OR(AH86=" ",AND(EXACT(UPPER(TRIM(SUBSTITUTE(AH86,CHAR(160)," "))),TRIM(SUBSTITUTE(AH86,CHAR(160)," "))),SUMPRODUCT(--ISNUMBER(MATCH(MID(TRIM(SUBSTITUTE(AH86,CHAR(160)," ")),ROW(INDIRECT("1:"&amp;LEN(TRIM(SUBSTITUTE(AH86,CHAR(160)," "))))),1),{"A","B","C","D","E","F","G","H","I","J","K","L","M","N","O","P","Q","R","S","T","U","V","W","X","Y","Z","Ñ","0","1","2","3","4","5","6","7","8","9"," "},0)))=LEN(TRIM(SUBSTITUTE(AH86,CHAR(160)," "))))),0,1)</f>
        <v>0</v>
      </c>
      <c r="DH86" s="629" cm="1">
        <f t="array" aca="1" ref="DH86" ca="1">IF(OR(BB86=" ",AND(EXACT(UPPER(TRIM(SUBSTITUTE(BB86,CHAR(160)," "))),TRIM(SUBSTITUTE(BB86,CHAR(160)," "))),SUMPRODUCT(--ISNUMBER(MATCH(MID(TRIM(SUBSTITUTE(BB86,CHAR(160)," ")),ROW(INDIRECT("1:"&amp;LEN(TRIM(SUBSTITUTE(BB86,CHAR(160)," "))))),1),{"A","B","C","D","E","F","G","H","I","J","K","L","M","N","O","P","Q","R","S","T","U","V","W","X","Y","Z","Ñ","0","1","2","3","4","5","6","7","8","9"," "},0)))=LEN(TRIM(SUBSTITUTE(BB86,CHAR(160)," "))))),0,1)</f>
        <v>0</v>
      </c>
      <c r="DI86" s="629" cm="1">
        <f t="array" aca="1" ref="DI86" ca="1">IF(OR(BV86=" ",AND(EXACT(UPPER(TRIM(SUBSTITUTE(BV86,CHAR(160)," "))),TRIM(SUBSTITUTE(BV86,CHAR(160)," "))),SUMPRODUCT(--ISNUMBER(MATCH(MID(TRIM(SUBSTITUTE(BV86,CHAR(160)," ")),ROW(INDIRECT("1:"&amp;LEN(TRIM(SUBSTITUTE(BV86,CHAR(160)," "))))),1),{"A","B","C","D","E","F","G","H","I","J","K","L","M","N","O","P","Q","R","S","T","U","V","W","X","Y","Z","Ñ","0","1","2","3","4","5","6","7","8","9"," "},0)))=LEN(TRIM(SUBSTITUTE(BV86,CHAR(160)," "))))),0,1)</f>
        <v>0</v>
      </c>
    </row>
    <row r="87" spans="1:113" ht="15" customHeight="1">
      <c r="A87" s="128"/>
      <c r="B87"/>
      <c r="C87" s="35" t="s">
        <v>5242</v>
      </c>
      <c r="D87" s="969" t="str">
        <f>IF(CNGE_2026_M1_Secc1_Sub6!$D122="","",CNGE_2026_M1_Secc1_Sub6!$D122)</f>
        <v/>
      </c>
      <c r="E87" s="970"/>
      <c r="F87" s="970"/>
      <c r="G87" s="970"/>
      <c r="H87" s="970"/>
      <c r="I87" s="1034"/>
      <c r="J87" s="1032"/>
      <c r="K87" s="704"/>
      <c r="L87" s="704"/>
      <c r="M87" s="1033"/>
      <c r="N87" s="1032"/>
      <c r="O87" s="704"/>
      <c r="P87" s="704"/>
      <c r="Q87" s="1033"/>
      <c r="R87" s="1032"/>
      <c r="S87" s="704"/>
      <c r="T87" s="704"/>
      <c r="U87" s="1033"/>
      <c r="V87" s="1032"/>
      <c r="W87" s="704"/>
      <c r="X87" s="704"/>
      <c r="Y87" s="1033"/>
      <c r="Z87" s="1029"/>
      <c r="AA87" s="1030"/>
      <c r="AB87" s="1030"/>
      <c r="AC87" s="1031"/>
      <c r="AD87" s="1032"/>
      <c r="AE87" s="704"/>
      <c r="AF87" s="704"/>
      <c r="AG87" s="1033"/>
      <c r="AH87" s="1032"/>
      <c r="AI87" s="704"/>
      <c r="AJ87" s="704"/>
      <c r="AK87" s="1033"/>
      <c r="AL87" s="1032"/>
      <c r="AM87" s="704"/>
      <c r="AN87" s="704"/>
      <c r="AO87" s="1033"/>
      <c r="AP87" s="1032"/>
      <c r="AQ87" s="704"/>
      <c r="AR87" s="704"/>
      <c r="AS87" s="1033"/>
      <c r="AT87" s="1029"/>
      <c r="AU87" s="1030"/>
      <c r="AV87" s="1030"/>
      <c r="AW87" s="1031"/>
      <c r="AX87" s="1032"/>
      <c r="AY87" s="704"/>
      <c r="AZ87" s="704"/>
      <c r="BA87" s="1033"/>
      <c r="BB87" s="1032"/>
      <c r="BC87" s="704"/>
      <c r="BD87" s="704"/>
      <c r="BE87" s="1033"/>
      <c r="BF87" s="1032"/>
      <c r="BG87" s="704"/>
      <c r="BH87" s="704"/>
      <c r="BI87" s="1033"/>
      <c r="BJ87" s="1032"/>
      <c r="BK87" s="704"/>
      <c r="BL87" s="704"/>
      <c r="BM87" s="1033"/>
      <c r="BN87" s="1029"/>
      <c r="BO87" s="1030"/>
      <c r="BP87" s="1030"/>
      <c r="BQ87" s="1031"/>
      <c r="BR87" s="1032"/>
      <c r="BS87" s="704"/>
      <c r="BT87" s="704"/>
      <c r="BU87" s="1033"/>
      <c r="BV87" s="1032"/>
      <c r="BW87" s="704"/>
      <c r="BX87" s="704"/>
      <c r="BY87" s="1033"/>
      <c r="BZ87" s="1032"/>
      <c r="CA87" s="704"/>
      <c r="CB87" s="704"/>
      <c r="CC87" s="1033"/>
      <c r="CD87" s="1032"/>
      <c r="CE87" s="704"/>
      <c r="CF87" s="704"/>
      <c r="CG87" s="1033"/>
      <c r="CH87" s="1029"/>
      <c r="CI87" s="1030"/>
      <c r="CJ87" s="1030"/>
      <c r="CK87" s="1031"/>
      <c r="CN87" s="435">
        <f t="shared" si="11"/>
        <v>0</v>
      </c>
      <c r="CO87" s="435">
        <f t="shared" si="12"/>
        <v>0</v>
      </c>
      <c r="CP87" s="435">
        <f t="shared" si="13"/>
        <v>0</v>
      </c>
      <c r="CQ87" s="435">
        <f t="shared" si="14"/>
        <v>0</v>
      </c>
      <c r="CR87" s="290">
        <f t="shared" si="6"/>
        <v>0</v>
      </c>
      <c r="CS87" s="670">
        <f t="shared" si="7"/>
        <v>0</v>
      </c>
      <c r="CT87" s="671">
        <f t="shared" si="8"/>
        <v>0</v>
      </c>
      <c r="CU87" s="672">
        <f t="shared" si="9"/>
        <v>0</v>
      </c>
      <c r="CV87" s="290">
        <f t="shared" si="10"/>
        <v>0</v>
      </c>
      <c r="CW87" s="293">
        <f t="shared" si="15"/>
        <v>0</v>
      </c>
      <c r="CX87" s="283" t="str">
        <f>IF(CW87=0,"",
IF(SUM($CW$26:CW87)=1,CY87,
IF($CW$176&gt;SUM($CW$26:CW87),_xlfn.CONCAT(", ",CY87),
IF($CW$176=SUM($CW$26:CW87),_xlfn.CONCAT(" y ",CY87)))))</f>
        <v/>
      </c>
      <c r="CY87" s="120" t="s">
        <v>5243</v>
      </c>
      <c r="CZ87" s="370">
        <f>IF(CNGE_2026_M1_Secc1_Sub6!Y122=COUNTA(J87:M87,AD87:AG87,AX87:BA87,BR87:BU87),0,1)</f>
        <v>0</v>
      </c>
      <c r="DA87" s="282">
        <f t="shared" si="16"/>
        <v>0</v>
      </c>
      <c r="DB87" s="283" t="str">
        <f>IF(DA87=0,"",
IF(SUM($DA$26:DA87)=1,DC87,
IF($DA$176&gt;SUM($DA$26:DA87),_xlfn.CONCAT(", ",DC87),
IF($DA$176=SUM($DA$26:DA87),_xlfn.CONCAT(" y ",DC87)))))</f>
        <v/>
      </c>
      <c r="DC87" s="120" t="s">
        <v>5243</v>
      </c>
      <c r="DF87" s="629" cm="1">
        <f t="array" aca="1" ref="DF87" ca="1">IF(OR(N87=" ",AND(EXACT(UPPER(TRIM(SUBSTITUTE(N87,CHAR(160)," "))),TRIM(SUBSTITUTE(N87,CHAR(160)," "))),SUMPRODUCT(--ISNUMBER(MATCH(MID(TRIM(SUBSTITUTE(N87,CHAR(160)," ")),ROW(INDIRECT("1:"&amp;LEN(TRIM(SUBSTITUTE(N87,CHAR(160)," "))))),1),{"A","B","C","D","E","F","G","H","I","J","K","L","M","N","O","P","Q","R","S","T","U","V","W","X","Y","Z","Ñ","0","1","2","3","4","5","6","7","8","9"," "},0)))=LEN(TRIM(SUBSTITUTE(N87,CHAR(160)," "))))),0,1)</f>
        <v>0</v>
      </c>
      <c r="DG87" s="629" cm="1">
        <f t="array" aca="1" ref="DG87" ca="1">IF(OR(AH87=" ",AND(EXACT(UPPER(TRIM(SUBSTITUTE(AH87,CHAR(160)," "))),TRIM(SUBSTITUTE(AH87,CHAR(160)," "))),SUMPRODUCT(--ISNUMBER(MATCH(MID(TRIM(SUBSTITUTE(AH87,CHAR(160)," ")),ROW(INDIRECT("1:"&amp;LEN(TRIM(SUBSTITUTE(AH87,CHAR(160)," "))))),1),{"A","B","C","D","E","F","G","H","I","J","K","L","M","N","O","P","Q","R","S","T","U","V","W","X","Y","Z","Ñ","0","1","2","3","4","5","6","7","8","9"," "},0)))=LEN(TRIM(SUBSTITUTE(AH87,CHAR(160)," "))))),0,1)</f>
        <v>0</v>
      </c>
      <c r="DH87" s="629" cm="1">
        <f t="array" aca="1" ref="DH87" ca="1">IF(OR(BB87=" ",AND(EXACT(UPPER(TRIM(SUBSTITUTE(BB87,CHAR(160)," "))),TRIM(SUBSTITUTE(BB87,CHAR(160)," "))),SUMPRODUCT(--ISNUMBER(MATCH(MID(TRIM(SUBSTITUTE(BB87,CHAR(160)," ")),ROW(INDIRECT("1:"&amp;LEN(TRIM(SUBSTITUTE(BB87,CHAR(160)," "))))),1),{"A","B","C","D","E","F","G","H","I","J","K","L","M","N","O","P","Q","R","S","T","U","V","W","X","Y","Z","Ñ","0","1","2","3","4","5","6","7","8","9"," "},0)))=LEN(TRIM(SUBSTITUTE(BB87,CHAR(160)," "))))),0,1)</f>
        <v>0</v>
      </c>
      <c r="DI87" s="629" cm="1">
        <f t="array" aca="1" ref="DI87" ca="1">IF(OR(BV87=" ",AND(EXACT(UPPER(TRIM(SUBSTITUTE(BV87,CHAR(160)," "))),TRIM(SUBSTITUTE(BV87,CHAR(160)," "))),SUMPRODUCT(--ISNUMBER(MATCH(MID(TRIM(SUBSTITUTE(BV87,CHAR(160)," ")),ROW(INDIRECT("1:"&amp;LEN(TRIM(SUBSTITUTE(BV87,CHAR(160)," "))))),1),{"A","B","C","D","E","F","G","H","I","J","K","L","M","N","O","P","Q","R","S","T","U","V","W","X","Y","Z","Ñ","0","1","2","3","4","5","6","7","8","9"," "},0)))=LEN(TRIM(SUBSTITUTE(BV87,CHAR(160)," "))))),0,1)</f>
        <v>0</v>
      </c>
    </row>
    <row r="88" spans="1:113" ht="15" customHeight="1">
      <c r="A88" s="128"/>
      <c r="B88"/>
      <c r="C88" s="35" t="s">
        <v>5244</v>
      </c>
      <c r="D88" s="969" t="str">
        <f>IF(CNGE_2026_M1_Secc1_Sub6!$D123="","",CNGE_2026_M1_Secc1_Sub6!$D123)</f>
        <v/>
      </c>
      <c r="E88" s="970"/>
      <c r="F88" s="970"/>
      <c r="G88" s="970"/>
      <c r="H88" s="970"/>
      <c r="I88" s="1034"/>
      <c r="J88" s="1032"/>
      <c r="K88" s="704"/>
      <c r="L88" s="704"/>
      <c r="M88" s="1033"/>
      <c r="N88" s="1032"/>
      <c r="O88" s="704"/>
      <c r="P88" s="704"/>
      <c r="Q88" s="1033"/>
      <c r="R88" s="1032"/>
      <c r="S88" s="704"/>
      <c r="T88" s="704"/>
      <c r="U88" s="1033"/>
      <c r="V88" s="1032"/>
      <c r="W88" s="704"/>
      <c r="X88" s="704"/>
      <c r="Y88" s="1033"/>
      <c r="Z88" s="1029"/>
      <c r="AA88" s="1030"/>
      <c r="AB88" s="1030"/>
      <c r="AC88" s="1031"/>
      <c r="AD88" s="1032"/>
      <c r="AE88" s="704"/>
      <c r="AF88" s="704"/>
      <c r="AG88" s="1033"/>
      <c r="AH88" s="1032"/>
      <c r="AI88" s="704"/>
      <c r="AJ88" s="704"/>
      <c r="AK88" s="1033"/>
      <c r="AL88" s="1032"/>
      <c r="AM88" s="704"/>
      <c r="AN88" s="704"/>
      <c r="AO88" s="1033"/>
      <c r="AP88" s="1032"/>
      <c r="AQ88" s="704"/>
      <c r="AR88" s="704"/>
      <c r="AS88" s="1033"/>
      <c r="AT88" s="1029"/>
      <c r="AU88" s="1030"/>
      <c r="AV88" s="1030"/>
      <c r="AW88" s="1031"/>
      <c r="AX88" s="1032"/>
      <c r="AY88" s="704"/>
      <c r="AZ88" s="704"/>
      <c r="BA88" s="1033"/>
      <c r="BB88" s="1032"/>
      <c r="BC88" s="704"/>
      <c r="BD88" s="704"/>
      <c r="BE88" s="1033"/>
      <c r="BF88" s="1032"/>
      <c r="BG88" s="704"/>
      <c r="BH88" s="704"/>
      <c r="BI88" s="1033"/>
      <c r="BJ88" s="1032"/>
      <c r="BK88" s="704"/>
      <c r="BL88" s="704"/>
      <c r="BM88" s="1033"/>
      <c r="BN88" s="1029"/>
      <c r="BO88" s="1030"/>
      <c r="BP88" s="1030"/>
      <c r="BQ88" s="1031"/>
      <c r="BR88" s="1032"/>
      <c r="BS88" s="704"/>
      <c r="BT88" s="704"/>
      <c r="BU88" s="1033"/>
      <c r="BV88" s="1032"/>
      <c r="BW88" s="704"/>
      <c r="BX88" s="704"/>
      <c r="BY88" s="1033"/>
      <c r="BZ88" s="1032"/>
      <c r="CA88" s="704"/>
      <c r="CB88" s="704"/>
      <c r="CC88" s="1033"/>
      <c r="CD88" s="1032"/>
      <c r="CE88" s="704"/>
      <c r="CF88" s="704"/>
      <c r="CG88" s="1033"/>
      <c r="CH88" s="1029"/>
      <c r="CI88" s="1030"/>
      <c r="CJ88" s="1030"/>
      <c r="CK88" s="1031"/>
      <c r="CN88" s="435">
        <f t="shared" si="11"/>
        <v>0</v>
      </c>
      <c r="CO88" s="435">
        <f t="shared" si="12"/>
        <v>0</v>
      </c>
      <c r="CP88" s="435">
        <f t="shared" si="13"/>
        <v>0</v>
      </c>
      <c r="CQ88" s="435">
        <f t="shared" si="14"/>
        <v>0</v>
      </c>
      <c r="CR88" s="290">
        <f t="shared" si="6"/>
        <v>0</v>
      </c>
      <c r="CS88" s="670">
        <f t="shared" si="7"/>
        <v>0</v>
      </c>
      <c r="CT88" s="671">
        <f t="shared" si="8"/>
        <v>0</v>
      </c>
      <c r="CU88" s="672">
        <f t="shared" si="9"/>
        <v>0</v>
      </c>
      <c r="CV88" s="290">
        <f t="shared" si="10"/>
        <v>0</v>
      </c>
      <c r="CW88" s="293">
        <f t="shared" si="15"/>
        <v>0</v>
      </c>
      <c r="CX88" s="283" t="str">
        <f>IF(CW88=0,"",
IF(SUM($CW$26:CW88)=1,CY88,
IF($CW$176&gt;SUM($CW$26:CW88),_xlfn.CONCAT(", ",CY88),
IF($CW$176=SUM($CW$26:CW88),_xlfn.CONCAT(" y ",CY88)))))</f>
        <v/>
      </c>
      <c r="CY88" s="120" t="s">
        <v>5245</v>
      </c>
      <c r="CZ88" s="370">
        <f>IF(CNGE_2026_M1_Secc1_Sub6!Y123=COUNTA(J88:M88,AD88:AG88,AX88:BA88,BR88:BU88),0,1)</f>
        <v>0</v>
      </c>
      <c r="DA88" s="282">
        <f t="shared" si="16"/>
        <v>0</v>
      </c>
      <c r="DB88" s="283" t="str">
        <f>IF(DA88=0,"",
IF(SUM($DA$26:DA88)=1,DC88,
IF($DA$176&gt;SUM($DA$26:DA88),_xlfn.CONCAT(", ",DC88),
IF($DA$176=SUM($DA$26:DA88),_xlfn.CONCAT(" y ",DC88)))))</f>
        <v/>
      </c>
      <c r="DC88" s="120" t="s">
        <v>5245</v>
      </c>
      <c r="DF88" s="629" cm="1">
        <f t="array" aca="1" ref="DF88" ca="1">IF(OR(N88=" ",AND(EXACT(UPPER(TRIM(SUBSTITUTE(N88,CHAR(160)," "))),TRIM(SUBSTITUTE(N88,CHAR(160)," "))),SUMPRODUCT(--ISNUMBER(MATCH(MID(TRIM(SUBSTITUTE(N88,CHAR(160)," ")),ROW(INDIRECT("1:"&amp;LEN(TRIM(SUBSTITUTE(N88,CHAR(160)," "))))),1),{"A","B","C","D","E","F","G","H","I","J","K","L","M","N","O","P","Q","R","S","T","U","V","W","X","Y","Z","Ñ","0","1","2","3","4","5","6","7","8","9"," "},0)))=LEN(TRIM(SUBSTITUTE(N88,CHAR(160)," "))))),0,1)</f>
        <v>0</v>
      </c>
      <c r="DG88" s="629" cm="1">
        <f t="array" aca="1" ref="DG88" ca="1">IF(OR(AH88=" ",AND(EXACT(UPPER(TRIM(SUBSTITUTE(AH88,CHAR(160)," "))),TRIM(SUBSTITUTE(AH88,CHAR(160)," "))),SUMPRODUCT(--ISNUMBER(MATCH(MID(TRIM(SUBSTITUTE(AH88,CHAR(160)," ")),ROW(INDIRECT("1:"&amp;LEN(TRIM(SUBSTITUTE(AH88,CHAR(160)," "))))),1),{"A","B","C","D","E","F","G","H","I","J","K","L","M","N","O","P","Q","R","S","T","U","V","W","X","Y","Z","Ñ","0","1","2","3","4","5","6","7","8","9"," "},0)))=LEN(TRIM(SUBSTITUTE(AH88,CHAR(160)," "))))),0,1)</f>
        <v>0</v>
      </c>
      <c r="DH88" s="629" cm="1">
        <f t="array" aca="1" ref="DH88" ca="1">IF(OR(BB88=" ",AND(EXACT(UPPER(TRIM(SUBSTITUTE(BB88,CHAR(160)," "))),TRIM(SUBSTITUTE(BB88,CHAR(160)," "))),SUMPRODUCT(--ISNUMBER(MATCH(MID(TRIM(SUBSTITUTE(BB88,CHAR(160)," ")),ROW(INDIRECT("1:"&amp;LEN(TRIM(SUBSTITUTE(BB88,CHAR(160)," "))))),1),{"A","B","C","D","E","F","G","H","I","J","K","L","M","N","O","P","Q","R","S","T","U","V","W","X","Y","Z","Ñ","0","1","2","3","4","5","6","7","8","9"," "},0)))=LEN(TRIM(SUBSTITUTE(BB88,CHAR(160)," "))))),0,1)</f>
        <v>0</v>
      </c>
      <c r="DI88" s="629" cm="1">
        <f t="array" aca="1" ref="DI88" ca="1">IF(OR(BV88=" ",AND(EXACT(UPPER(TRIM(SUBSTITUTE(BV88,CHAR(160)," "))),TRIM(SUBSTITUTE(BV88,CHAR(160)," "))),SUMPRODUCT(--ISNUMBER(MATCH(MID(TRIM(SUBSTITUTE(BV88,CHAR(160)," ")),ROW(INDIRECT("1:"&amp;LEN(TRIM(SUBSTITUTE(BV88,CHAR(160)," "))))),1),{"A","B","C","D","E","F","G","H","I","J","K","L","M","N","O","P","Q","R","S","T","U","V","W","X","Y","Z","Ñ","0","1","2","3","4","5","6","7","8","9"," "},0)))=LEN(TRIM(SUBSTITUTE(BV88,CHAR(160)," "))))),0,1)</f>
        <v>0</v>
      </c>
    </row>
    <row r="89" spans="1:113" ht="15" customHeight="1">
      <c r="A89" s="128"/>
      <c r="B89"/>
      <c r="C89" s="35" t="s">
        <v>5246</v>
      </c>
      <c r="D89" s="969" t="str">
        <f>IF(CNGE_2026_M1_Secc1_Sub6!$D124="","",CNGE_2026_M1_Secc1_Sub6!$D124)</f>
        <v/>
      </c>
      <c r="E89" s="970"/>
      <c r="F89" s="970"/>
      <c r="G89" s="970"/>
      <c r="H89" s="970"/>
      <c r="I89" s="1034"/>
      <c r="J89" s="1032"/>
      <c r="K89" s="704"/>
      <c r="L89" s="704"/>
      <c r="M89" s="1033"/>
      <c r="N89" s="1032"/>
      <c r="O89" s="704"/>
      <c r="P89" s="704"/>
      <c r="Q89" s="1033"/>
      <c r="R89" s="1032"/>
      <c r="S89" s="704"/>
      <c r="T89" s="704"/>
      <c r="U89" s="1033"/>
      <c r="V89" s="1032"/>
      <c r="W89" s="704"/>
      <c r="X89" s="704"/>
      <c r="Y89" s="1033"/>
      <c r="Z89" s="1029"/>
      <c r="AA89" s="1030"/>
      <c r="AB89" s="1030"/>
      <c r="AC89" s="1031"/>
      <c r="AD89" s="1032"/>
      <c r="AE89" s="704"/>
      <c r="AF89" s="704"/>
      <c r="AG89" s="1033"/>
      <c r="AH89" s="1032"/>
      <c r="AI89" s="704"/>
      <c r="AJ89" s="704"/>
      <c r="AK89" s="1033"/>
      <c r="AL89" s="1032"/>
      <c r="AM89" s="704"/>
      <c r="AN89" s="704"/>
      <c r="AO89" s="1033"/>
      <c r="AP89" s="1032"/>
      <c r="AQ89" s="704"/>
      <c r="AR89" s="704"/>
      <c r="AS89" s="1033"/>
      <c r="AT89" s="1029"/>
      <c r="AU89" s="1030"/>
      <c r="AV89" s="1030"/>
      <c r="AW89" s="1031"/>
      <c r="AX89" s="1032"/>
      <c r="AY89" s="704"/>
      <c r="AZ89" s="704"/>
      <c r="BA89" s="1033"/>
      <c r="BB89" s="1032"/>
      <c r="BC89" s="704"/>
      <c r="BD89" s="704"/>
      <c r="BE89" s="1033"/>
      <c r="BF89" s="1032"/>
      <c r="BG89" s="704"/>
      <c r="BH89" s="704"/>
      <c r="BI89" s="1033"/>
      <c r="BJ89" s="1032"/>
      <c r="BK89" s="704"/>
      <c r="BL89" s="704"/>
      <c r="BM89" s="1033"/>
      <c r="BN89" s="1029"/>
      <c r="BO89" s="1030"/>
      <c r="BP89" s="1030"/>
      <c r="BQ89" s="1031"/>
      <c r="BR89" s="1032"/>
      <c r="BS89" s="704"/>
      <c r="BT89" s="704"/>
      <c r="BU89" s="1033"/>
      <c r="BV89" s="1032"/>
      <c r="BW89" s="704"/>
      <c r="BX89" s="704"/>
      <c r="BY89" s="1033"/>
      <c r="BZ89" s="1032"/>
      <c r="CA89" s="704"/>
      <c r="CB89" s="704"/>
      <c r="CC89" s="1033"/>
      <c r="CD89" s="1032"/>
      <c r="CE89" s="704"/>
      <c r="CF89" s="704"/>
      <c r="CG89" s="1033"/>
      <c r="CH89" s="1029"/>
      <c r="CI89" s="1030"/>
      <c r="CJ89" s="1030"/>
      <c r="CK89" s="1031"/>
      <c r="CN89" s="435">
        <f t="shared" si="11"/>
        <v>0</v>
      </c>
      <c r="CO89" s="435">
        <f t="shared" si="12"/>
        <v>0</v>
      </c>
      <c r="CP89" s="435">
        <f t="shared" si="13"/>
        <v>0</v>
      </c>
      <c r="CQ89" s="435">
        <f t="shared" si="14"/>
        <v>0</v>
      </c>
      <c r="CR89" s="290">
        <f t="shared" si="6"/>
        <v>0</v>
      </c>
      <c r="CS89" s="670">
        <f t="shared" si="7"/>
        <v>0</v>
      </c>
      <c r="CT89" s="671">
        <f t="shared" si="8"/>
        <v>0</v>
      </c>
      <c r="CU89" s="672">
        <f t="shared" si="9"/>
        <v>0</v>
      </c>
      <c r="CV89" s="290">
        <f t="shared" si="10"/>
        <v>0</v>
      </c>
      <c r="CW89" s="293">
        <f t="shared" si="15"/>
        <v>0</v>
      </c>
      <c r="CX89" s="283" t="str">
        <f>IF(CW89=0,"",
IF(SUM($CW$26:CW89)=1,CY89,
IF($CW$176&gt;SUM($CW$26:CW89),_xlfn.CONCAT(", ",CY89),
IF($CW$176=SUM($CW$26:CW89),_xlfn.CONCAT(" y ",CY89)))))</f>
        <v/>
      </c>
      <c r="CY89" s="120" t="s">
        <v>5247</v>
      </c>
      <c r="CZ89" s="370">
        <f>IF(CNGE_2026_M1_Secc1_Sub6!Y124=COUNTA(J89:M89,AD89:AG89,AX89:BA89,BR89:BU89),0,1)</f>
        <v>0</v>
      </c>
      <c r="DA89" s="282">
        <f t="shared" si="16"/>
        <v>0</v>
      </c>
      <c r="DB89" s="283" t="str">
        <f>IF(DA89=0,"",
IF(SUM($DA$26:DA89)=1,DC89,
IF($DA$176&gt;SUM($DA$26:DA89),_xlfn.CONCAT(", ",DC89),
IF($DA$176=SUM($DA$26:DA89),_xlfn.CONCAT(" y ",DC89)))))</f>
        <v/>
      </c>
      <c r="DC89" s="120" t="s">
        <v>5247</v>
      </c>
      <c r="DF89" s="629" cm="1">
        <f t="array" aca="1" ref="DF89" ca="1">IF(OR(N89=" ",AND(EXACT(UPPER(TRIM(SUBSTITUTE(N89,CHAR(160)," "))),TRIM(SUBSTITUTE(N89,CHAR(160)," "))),SUMPRODUCT(--ISNUMBER(MATCH(MID(TRIM(SUBSTITUTE(N89,CHAR(160)," ")),ROW(INDIRECT("1:"&amp;LEN(TRIM(SUBSTITUTE(N89,CHAR(160)," "))))),1),{"A","B","C","D","E","F","G","H","I","J","K","L","M","N","O","P","Q","R","S","T","U","V","W","X","Y","Z","Ñ","0","1","2","3","4","5","6","7","8","9"," "},0)))=LEN(TRIM(SUBSTITUTE(N89,CHAR(160)," "))))),0,1)</f>
        <v>0</v>
      </c>
      <c r="DG89" s="629" cm="1">
        <f t="array" aca="1" ref="DG89" ca="1">IF(OR(AH89=" ",AND(EXACT(UPPER(TRIM(SUBSTITUTE(AH89,CHAR(160)," "))),TRIM(SUBSTITUTE(AH89,CHAR(160)," "))),SUMPRODUCT(--ISNUMBER(MATCH(MID(TRIM(SUBSTITUTE(AH89,CHAR(160)," ")),ROW(INDIRECT("1:"&amp;LEN(TRIM(SUBSTITUTE(AH89,CHAR(160)," "))))),1),{"A","B","C","D","E","F","G","H","I","J","K","L","M","N","O","P","Q","R","S","T","U","V","W","X","Y","Z","Ñ","0","1","2","3","4","5","6","7","8","9"," "},0)))=LEN(TRIM(SUBSTITUTE(AH89,CHAR(160)," "))))),0,1)</f>
        <v>0</v>
      </c>
      <c r="DH89" s="629" cm="1">
        <f t="array" aca="1" ref="DH89" ca="1">IF(OR(BB89=" ",AND(EXACT(UPPER(TRIM(SUBSTITUTE(BB89,CHAR(160)," "))),TRIM(SUBSTITUTE(BB89,CHAR(160)," "))),SUMPRODUCT(--ISNUMBER(MATCH(MID(TRIM(SUBSTITUTE(BB89,CHAR(160)," ")),ROW(INDIRECT("1:"&amp;LEN(TRIM(SUBSTITUTE(BB89,CHAR(160)," "))))),1),{"A","B","C","D","E","F","G","H","I","J","K","L","M","N","O","P","Q","R","S","T","U","V","W","X","Y","Z","Ñ","0","1","2","3","4","5","6","7","8","9"," "},0)))=LEN(TRIM(SUBSTITUTE(BB89,CHAR(160)," "))))),0,1)</f>
        <v>0</v>
      </c>
      <c r="DI89" s="629" cm="1">
        <f t="array" aca="1" ref="DI89" ca="1">IF(OR(BV89=" ",AND(EXACT(UPPER(TRIM(SUBSTITUTE(BV89,CHAR(160)," "))),TRIM(SUBSTITUTE(BV89,CHAR(160)," "))),SUMPRODUCT(--ISNUMBER(MATCH(MID(TRIM(SUBSTITUTE(BV89,CHAR(160)," ")),ROW(INDIRECT("1:"&amp;LEN(TRIM(SUBSTITUTE(BV89,CHAR(160)," "))))),1),{"A","B","C","D","E","F","G","H","I","J","K","L","M","N","O","P","Q","R","S","T","U","V","W","X","Y","Z","Ñ","0","1","2","3","4","5","6","7","8","9"," "},0)))=LEN(TRIM(SUBSTITUTE(BV89,CHAR(160)," "))))),0,1)</f>
        <v>0</v>
      </c>
    </row>
    <row r="90" spans="1:113" ht="15" customHeight="1">
      <c r="A90" s="128"/>
      <c r="B90"/>
      <c r="C90" s="35" t="s">
        <v>5248</v>
      </c>
      <c r="D90" s="969" t="str">
        <f>IF(CNGE_2026_M1_Secc1_Sub6!$D125="","",CNGE_2026_M1_Secc1_Sub6!$D125)</f>
        <v/>
      </c>
      <c r="E90" s="970"/>
      <c r="F90" s="970"/>
      <c r="G90" s="970"/>
      <c r="H90" s="970"/>
      <c r="I90" s="1034"/>
      <c r="J90" s="1032"/>
      <c r="K90" s="704"/>
      <c r="L90" s="704"/>
      <c r="M90" s="1033"/>
      <c r="N90" s="1032"/>
      <c r="O90" s="704"/>
      <c r="P90" s="704"/>
      <c r="Q90" s="1033"/>
      <c r="R90" s="1032"/>
      <c r="S90" s="704"/>
      <c r="T90" s="704"/>
      <c r="U90" s="1033"/>
      <c r="V90" s="1032"/>
      <c r="W90" s="704"/>
      <c r="X90" s="704"/>
      <c r="Y90" s="1033"/>
      <c r="Z90" s="1029"/>
      <c r="AA90" s="1030"/>
      <c r="AB90" s="1030"/>
      <c r="AC90" s="1031"/>
      <c r="AD90" s="1032"/>
      <c r="AE90" s="704"/>
      <c r="AF90" s="704"/>
      <c r="AG90" s="1033"/>
      <c r="AH90" s="1032"/>
      <c r="AI90" s="704"/>
      <c r="AJ90" s="704"/>
      <c r="AK90" s="1033"/>
      <c r="AL90" s="1032"/>
      <c r="AM90" s="704"/>
      <c r="AN90" s="704"/>
      <c r="AO90" s="1033"/>
      <c r="AP90" s="1032"/>
      <c r="AQ90" s="704"/>
      <c r="AR90" s="704"/>
      <c r="AS90" s="1033"/>
      <c r="AT90" s="1029"/>
      <c r="AU90" s="1030"/>
      <c r="AV90" s="1030"/>
      <c r="AW90" s="1031"/>
      <c r="AX90" s="1032"/>
      <c r="AY90" s="704"/>
      <c r="AZ90" s="704"/>
      <c r="BA90" s="1033"/>
      <c r="BB90" s="1032"/>
      <c r="BC90" s="704"/>
      <c r="BD90" s="704"/>
      <c r="BE90" s="1033"/>
      <c r="BF90" s="1032"/>
      <c r="BG90" s="704"/>
      <c r="BH90" s="704"/>
      <c r="BI90" s="1033"/>
      <c r="BJ90" s="1032"/>
      <c r="BK90" s="704"/>
      <c r="BL90" s="704"/>
      <c r="BM90" s="1033"/>
      <c r="BN90" s="1029"/>
      <c r="BO90" s="1030"/>
      <c r="BP90" s="1030"/>
      <c r="BQ90" s="1031"/>
      <c r="BR90" s="1032"/>
      <c r="BS90" s="704"/>
      <c r="BT90" s="704"/>
      <c r="BU90" s="1033"/>
      <c r="BV90" s="1032"/>
      <c r="BW90" s="704"/>
      <c r="BX90" s="704"/>
      <c r="BY90" s="1033"/>
      <c r="BZ90" s="1032"/>
      <c r="CA90" s="704"/>
      <c r="CB90" s="704"/>
      <c r="CC90" s="1033"/>
      <c r="CD90" s="1032"/>
      <c r="CE90" s="704"/>
      <c r="CF90" s="704"/>
      <c r="CG90" s="1033"/>
      <c r="CH90" s="1029"/>
      <c r="CI90" s="1030"/>
      <c r="CJ90" s="1030"/>
      <c r="CK90" s="1031"/>
      <c r="CN90" s="435">
        <f t="shared" ref="CN90:CN121" si="17">IF(AND($R90&lt;&gt;"",$R90&lt;&gt;1,COUNTA(V90:AC90)&gt;0),1,0)</f>
        <v>0</v>
      </c>
      <c r="CO90" s="435">
        <f t="shared" ref="CO90:CO121" si="18">IF(AND($AL90&lt;&gt;"",$AL90&lt;&gt;1,COUNTA(AP90:AW90)&gt;0),1,0)</f>
        <v>0</v>
      </c>
      <c r="CP90" s="435">
        <f t="shared" ref="CP90:CP121" si="19">IF(AND($BF90&lt;&gt;"",$BF90&lt;&gt;1,COUNTA(BJ90:BQ90)&gt;0),1,0)</f>
        <v>0</v>
      </c>
      <c r="CQ90" s="435">
        <f t="shared" ref="CQ90:CQ121" si="20">IF(AND($BZ90&lt;&gt;"",$BZ90&lt;&gt;1,COUNTA(CD90:CK90)&gt;0),1,0)</f>
        <v>0</v>
      </c>
      <c r="CR90" s="290">
        <f t="shared" si="6"/>
        <v>0</v>
      </c>
      <c r="CS90" s="670">
        <f t="shared" si="7"/>
        <v>0</v>
      </c>
      <c r="CT90" s="671">
        <f t="shared" si="8"/>
        <v>0</v>
      </c>
      <c r="CU90" s="672">
        <f t="shared" si="9"/>
        <v>0</v>
      </c>
      <c r="CV90" s="290">
        <f t="shared" si="10"/>
        <v>0</v>
      </c>
      <c r="CW90" s="293">
        <f t="shared" ref="CW90:CW121" si="21">IF(CV90=0,0,1)</f>
        <v>0</v>
      </c>
      <c r="CX90" s="283" t="str">
        <f>IF(CW90=0,"",
IF(SUM($CW$26:CW90)=1,CY90,
IF($CW$176&gt;SUM($CW$26:CW90),_xlfn.CONCAT(", ",CY90),
IF($CW$176=SUM($CW$26:CW90),_xlfn.CONCAT(" y ",CY90)))))</f>
        <v/>
      </c>
      <c r="CY90" s="120" t="s">
        <v>5249</v>
      </c>
      <c r="CZ90" s="370">
        <f>IF(CNGE_2026_M1_Secc1_Sub6!Y125=COUNTA(J90:M90,AD90:AG90,AX90:BA90,BR90:BU90),0,1)</f>
        <v>0</v>
      </c>
      <c r="DA90" s="282">
        <f t="shared" ref="DA90:DA121" si="22">IF(SUM(CZ90)=0,0,1)</f>
        <v>0</v>
      </c>
      <c r="DB90" s="283" t="str">
        <f>IF(DA90=0,"",
IF(SUM($DA$26:DA90)=1,DC90,
IF($DA$176&gt;SUM($DA$26:DA90),_xlfn.CONCAT(", ",DC90),
IF($DA$176=SUM($DA$26:DA90),_xlfn.CONCAT(" y ",DC90)))))</f>
        <v/>
      </c>
      <c r="DC90" s="120" t="s">
        <v>5249</v>
      </c>
      <c r="DF90" s="629" cm="1">
        <f t="array" aca="1" ref="DF90" ca="1">IF(OR(N90=" ",AND(EXACT(UPPER(TRIM(SUBSTITUTE(N90,CHAR(160)," "))),TRIM(SUBSTITUTE(N90,CHAR(160)," "))),SUMPRODUCT(--ISNUMBER(MATCH(MID(TRIM(SUBSTITUTE(N90,CHAR(160)," ")),ROW(INDIRECT("1:"&amp;LEN(TRIM(SUBSTITUTE(N90,CHAR(160)," "))))),1),{"A","B","C","D","E","F","G","H","I","J","K","L","M","N","O","P","Q","R","S","T","U","V","W","X","Y","Z","Ñ","0","1","2","3","4","5","6","7","8","9"," "},0)))=LEN(TRIM(SUBSTITUTE(N90,CHAR(160)," "))))),0,1)</f>
        <v>0</v>
      </c>
      <c r="DG90" s="629" cm="1">
        <f t="array" aca="1" ref="DG90" ca="1">IF(OR(AH90=" ",AND(EXACT(UPPER(TRIM(SUBSTITUTE(AH90,CHAR(160)," "))),TRIM(SUBSTITUTE(AH90,CHAR(160)," "))),SUMPRODUCT(--ISNUMBER(MATCH(MID(TRIM(SUBSTITUTE(AH90,CHAR(160)," ")),ROW(INDIRECT("1:"&amp;LEN(TRIM(SUBSTITUTE(AH90,CHAR(160)," "))))),1),{"A","B","C","D","E","F","G","H","I","J","K","L","M","N","O","P","Q","R","S","T","U","V","W","X","Y","Z","Ñ","0","1","2","3","4","5","6","7","8","9"," "},0)))=LEN(TRIM(SUBSTITUTE(AH90,CHAR(160)," "))))),0,1)</f>
        <v>0</v>
      </c>
      <c r="DH90" s="629" cm="1">
        <f t="array" aca="1" ref="DH90" ca="1">IF(OR(BB90=" ",AND(EXACT(UPPER(TRIM(SUBSTITUTE(BB90,CHAR(160)," "))),TRIM(SUBSTITUTE(BB90,CHAR(160)," "))),SUMPRODUCT(--ISNUMBER(MATCH(MID(TRIM(SUBSTITUTE(BB90,CHAR(160)," ")),ROW(INDIRECT("1:"&amp;LEN(TRIM(SUBSTITUTE(BB90,CHAR(160)," "))))),1),{"A","B","C","D","E","F","G","H","I","J","K","L","M","N","O","P","Q","R","S","T","U","V","W","X","Y","Z","Ñ","0","1","2","3","4","5","6","7","8","9"," "},0)))=LEN(TRIM(SUBSTITUTE(BB90,CHAR(160)," "))))),0,1)</f>
        <v>0</v>
      </c>
      <c r="DI90" s="629" cm="1">
        <f t="array" aca="1" ref="DI90" ca="1">IF(OR(BV90=" ",AND(EXACT(UPPER(TRIM(SUBSTITUTE(BV90,CHAR(160)," "))),TRIM(SUBSTITUTE(BV90,CHAR(160)," "))),SUMPRODUCT(--ISNUMBER(MATCH(MID(TRIM(SUBSTITUTE(BV90,CHAR(160)," ")),ROW(INDIRECT("1:"&amp;LEN(TRIM(SUBSTITUTE(BV90,CHAR(160)," "))))),1),{"A","B","C","D","E","F","G","H","I","J","K","L","M","N","O","P","Q","R","S","T","U","V","W","X","Y","Z","Ñ","0","1","2","3","4","5","6","7","8","9"," "},0)))=LEN(TRIM(SUBSTITUTE(BV90,CHAR(160)," "))))),0,1)</f>
        <v>0</v>
      </c>
    </row>
    <row r="91" spans="1:113" ht="15" customHeight="1">
      <c r="A91" s="128"/>
      <c r="B91"/>
      <c r="C91" s="35" t="s">
        <v>5250</v>
      </c>
      <c r="D91" s="969" t="str">
        <f>IF(CNGE_2026_M1_Secc1_Sub6!$D126="","",CNGE_2026_M1_Secc1_Sub6!$D126)</f>
        <v/>
      </c>
      <c r="E91" s="970"/>
      <c r="F91" s="970"/>
      <c r="G91" s="970"/>
      <c r="H91" s="970"/>
      <c r="I91" s="1034"/>
      <c r="J91" s="1032"/>
      <c r="K91" s="704"/>
      <c r="L91" s="704"/>
      <c r="M91" s="1033"/>
      <c r="N91" s="1032"/>
      <c r="O91" s="704"/>
      <c r="P91" s="704"/>
      <c r="Q91" s="1033"/>
      <c r="R91" s="1032"/>
      <c r="S91" s="704"/>
      <c r="T91" s="704"/>
      <c r="U91" s="1033"/>
      <c r="V91" s="1032"/>
      <c r="W91" s="704"/>
      <c r="X91" s="704"/>
      <c r="Y91" s="1033"/>
      <c r="Z91" s="1029"/>
      <c r="AA91" s="1030"/>
      <c r="AB91" s="1030"/>
      <c r="AC91" s="1031"/>
      <c r="AD91" s="1032"/>
      <c r="AE91" s="704"/>
      <c r="AF91" s="704"/>
      <c r="AG91" s="1033"/>
      <c r="AH91" s="1032"/>
      <c r="AI91" s="704"/>
      <c r="AJ91" s="704"/>
      <c r="AK91" s="1033"/>
      <c r="AL91" s="1032"/>
      <c r="AM91" s="704"/>
      <c r="AN91" s="704"/>
      <c r="AO91" s="1033"/>
      <c r="AP91" s="1032"/>
      <c r="AQ91" s="704"/>
      <c r="AR91" s="704"/>
      <c r="AS91" s="1033"/>
      <c r="AT91" s="1029"/>
      <c r="AU91" s="1030"/>
      <c r="AV91" s="1030"/>
      <c r="AW91" s="1031"/>
      <c r="AX91" s="1032"/>
      <c r="AY91" s="704"/>
      <c r="AZ91" s="704"/>
      <c r="BA91" s="1033"/>
      <c r="BB91" s="1032"/>
      <c r="BC91" s="704"/>
      <c r="BD91" s="704"/>
      <c r="BE91" s="1033"/>
      <c r="BF91" s="1032"/>
      <c r="BG91" s="704"/>
      <c r="BH91" s="704"/>
      <c r="BI91" s="1033"/>
      <c r="BJ91" s="1032"/>
      <c r="BK91" s="704"/>
      <c r="BL91" s="704"/>
      <c r="BM91" s="1033"/>
      <c r="BN91" s="1029"/>
      <c r="BO91" s="1030"/>
      <c r="BP91" s="1030"/>
      <c r="BQ91" s="1031"/>
      <c r="BR91" s="1032"/>
      <c r="BS91" s="704"/>
      <c r="BT91" s="704"/>
      <c r="BU91" s="1033"/>
      <c r="BV91" s="1032"/>
      <c r="BW91" s="704"/>
      <c r="BX91" s="704"/>
      <c r="BY91" s="1033"/>
      <c r="BZ91" s="1032"/>
      <c r="CA91" s="704"/>
      <c r="CB91" s="704"/>
      <c r="CC91" s="1033"/>
      <c r="CD91" s="1032"/>
      <c r="CE91" s="704"/>
      <c r="CF91" s="704"/>
      <c r="CG91" s="1033"/>
      <c r="CH91" s="1029"/>
      <c r="CI91" s="1030"/>
      <c r="CJ91" s="1030"/>
      <c r="CK91" s="1031"/>
      <c r="CN91" s="435">
        <f t="shared" si="17"/>
        <v>0</v>
      </c>
      <c r="CO91" s="435">
        <f t="shared" si="18"/>
        <v>0</v>
      </c>
      <c r="CP91" s="435">
        <f t="shared" si="19"/>
        <v>0</v>
      </c>
      <c r="CQ91" s="435">
        <f t="shared" si="20"/>
        <v>0</v>
      </c>
      <c r="CR91" s="290">
        <f t="shared" ref="CR91:CR154" si="23">IF(AND(COUNTBLANK(D91)=0,COUNTA(J91)&gt;0,COUNTA(N91:U91)=2,$R91&lt;&gt;"",$R91&lt;&gt;1,COUNTA(V91:AC91)=0),0,IF(AND(COUNTBLANK(D91)=0,COUNTA(J91)&gt;0,COUNTA(N91:U91)=2,$R91&lt;&gt;"",$R91=1,COUNTA(V91:AC91)=2),0,IF(COUNTA(J91:AC91)=0,0,1)))</f>
        <v>0</v>
      </c>
      <c r="CS91" s="670">
        <f t="shared" ref="CS91:CS154" si="24">IF(AND(COUNTBLANK(D91)=0,COUNTA(AD91)&gt;0,COUNTA(AH91:AO91)=2,$AL91&lt;&gt;"",$AL91&lt;&gt;1,COUNTA(AP91:AW91)=0),0,IF(AND(COUNTBLANK(D91)=0,COUNTA(AD91)&gt;0,COUNTA(AH91:AO91)=2,$AL91&lt;&gt;"",$AL91=1,COUNTA(AP91:AW91)=2),0,IF(COUNTA(AD91:AW91)=0,0,1)))</f>
        <v>0</v>
      </c>
      <c r="CT91" s="671">
        <f t="shared" ref="CT91:CT154" si="25">IF(AND(COUNTBLANK(D91)=0,COUNTA(AX91)&gt;0,COUNTA(BB91:BI91)=2,$BF91&lt;&gt;"",$BF91&lt;&gt;1,COUNTA(BJ91:BQ91)=0),0,IF(AND(COUNTBLANK(D91)=0,COUNTA(AX91)&gt;0,COUNTA(BB91:BI91)=2,$BF91&lt;&gt;"",$BF91=1,COUNTA(BJ91:BQ91)=2),0,IF(COUNTA(AX91:BQ91)=0,0,1)))</f>
        <v>0</v>
      </c>
      <c r="CU91" s="672">
        <f t="shared" ref="CU91:CU154" si="26">IF(AND(COUNTBLANK(D91)=0,COUNTA(BR91)&gt;0,COUNTA(BV91:CC91)=2,$BZ91&lt;&gt;"",$BZ91&lt;&gt;1,COUNTA(CD91:CK91)=0),0,IF(AND(COUNTBLANK(D91)=0,COUNTA(BR91)&gt;0,COUNTA(BV91:CC91)=2,$BZ91&lt;&gt;"",$BZ91=1,COUNTA(CD91:CK91)=2),0,IF(COUNTA(BR91:CK91)=0,0,1)))</f>
        <v>0</v>
      </c>
      <c r="CV91" s="290">
        <f t="shared" ref="CV91:CV154" si="27">IF(AND(COUNTBLANK(D91)=0,SUM(CR91:CU91)=0),0,IF(AND(COUNTBLANK(D91)=1,COUNTA(J91:CK91)=0),0,1))</f>
        <v>0</v>
      </c>
      <c r="CW91" s="293">
        <f t="shared" si="21"/>
        <v>0</v>
      </c>
      <c r="CX91" s="283" t="str">
        <f>IF(CW91=0,"",
IF(SUM($CW$26:CW91)=1,CY91,
IF($CW$176&gt;SUM($CW$26:CW91),_xlfn.CONCAT(", ",CY91),
IF($CW$176=SUM($CW$26:CW91),_xlfn.CONCAT(" y ",CY91)))))</f>
        <v/>
      </c>
      <c r="CY91" s="120" t="s">
        <v>5251</v>
      </c>
      <c r="CZ91" s="370">
        <f>IF(CNGE_2026_M1_Secc1_Sub6!Y126=COUNTA(J91:M91,AD91:AG91,AX91:BA91,BR91:BU91),0,1)</f>
        <v>0</v>
      </c>
      <c r="DA91" s="282">
        <f t="shared" si="22"/>
        <v>0</v>
      </c>
      <c r="DB91" s="283" t="str">
        <f>IF(DA91=0,"",
IF(SUM($DA$26:DA91)=1,DC91,
IF($DA$176&gt;SUM($DA$26:DA91),_xlfn.CONCAT(", ",DC91),
IF($DA$176=SUM($DA$26:DA91),_xlfn.CONCAT(" y ",DC91)))))</f>
        <v/>
      </c>
      <c r="DC91" s="120" t="s">
        <v>5251</v>
      </c>
      <c r="DF91" s="629" cm="1">
        <f t="array" aca="1" ref="DF91" ca="1">IF(OR(N91=" ",AND(EXACT(UPPER(TRIM(SUBSTITUTE(N91,CHAR(160)," "))),TRIM(SUBSTITUTE(N91,CHAR(160)," "))),SUMPRODUCT(--ISNUMBER(MATCH(MID(TRIM(SUBSTITUTE(N91,CHAR(160)," ")),ROW(INDIRECT("1:"&amp;LEN(TRIM(SUBSTITUTE(N91,CHAR(160)," "))))),1),{"A","B","C","D","E","F","G","H","I","J","K","L","M","N","O","P","Q","R","S","T","U","V","W","X","Y","Z","Ñ","0","1","2","3","4","5","6","7","8","9"," "},0)))=LEN(TRIM(SUBSTITUTE(N91,CHAR(160)," "))))),0,1)</f>
        <v>0</v>
      </c>
      <c r="DG91" s="629" cm="1">
        <f t="array" aca="1" ref="DG91" ca="1">IF(OR(AH91=" ",AND(EXACT(UPPER(TRIM(SUBSTITUTE(AH91,CHAR(160)," "))),TRIM(SUBSTITUTE(AH91,CHAR(160)," "))),SUMPRODUCT(--ISNUMBER(MATCH(MID(TRIM(SUBSTITUTE(AH91,CHAR(160)," ")),ROW(INDIRECT("1:"&amp;LEN(TRIM(SUBSTITUTE(AH91,CHAR(160)," "))))),1),{"A","B","C","D","E","F","G","H","I","J","K","L","M","N","O","P","Q","R","S","T","U","V","W","X","Y","Z","Ñ","0","1","2","3","4","5","6","7","8","9"," "},0)))=LEN(TRIM(SUBSTITUTE(AH91,CHAR(160)," "))))),0,1)</f>
        <v>0</v>
      </c>
      <c r="DH91" s="629" cm="1">
        <f t="array" aca="1" ref="DH91" ca="1">IF(OR(BB91=" ",AND(EXACT(UPPER(TRIM(SUBSTITUTE(BB91,CHAR(160)," "))),TRIM(SUBSTITUTE(BB91,CHAR(160)," "))),SUMPRODUCT(--ISNUMBER(MATCH(MID(TRIM(SUBSTITUTE(BB91,CHAR(160)," ")),ROW(INDIRECT("1:"&amp;LEN(TRIM(SUBSTITUTE(BB91,CHAR(160)," "))))),1),{"A","B","C","D","E","F","G","H","I","J","K","L","M","N","O","P","Q","R","S","T","U","V","W","X","Y","Z","Ñ","0","1","2","3","4","5","6","7","8","9"," "},0)))=LEN(TRIM(SUBSTITUTE(BB91,CHAR(160)," "))))),0,1)</f>
        <v>0</v>
      </c>
      <c r="DI91" s="629" cm="1">
        <f t="array" aca="1" ref="DI91" ca="1">IF(OR(BV91=" ",AND(EXACT(UPPER(TRIM(SUBSTITUTE(BV91,CHAR(160)," "))),TRIM(SUBSTITUTE(BV91,CHAR(160)," "))),SUMPRODUCT(--ISNUMBER(MATCH(MID(TRIM(SUBSTITUTE(BV91,CHAR(160)," ")),ROW(INDIRECT("1:"&amp;LEN(TRIM(SUBSTITUTE(BV91,CHAR(160)," "))))),1),{"A","B","C","D","E","F","G","H","I","J","K","L","M","N","O","P","Q","R","S","T","U","V","W","X","Y","Z","Ñ","0","1","2","3","4","5","6","7","8","9"," "},0)))=LEN(TRIM(SUBSTITUTE(BV91,CHAR(160)," "))))),0,1)</f>
        <v>0</v>
      </c>
    </row>
    <row r="92" spans="1:113" ht="15" customHeight="1">
      <c r="A92" s="128"/>
      <c r="B92"/>
      <c r="C92" s="35" t="s">
        <v>5252</v>
      </c>
      <c r="D92" s="969" t="str">
        <f>IF(CNGE_2026_M1_Secc1_Sub6!$D127="","",CNGE_2026_M1_Secc1_Sub6!$D127)</f>
        <v/>
      </c>
      <c r="E92" s="970"/>
      <c r="F92" s="970"/>
      <c r="G92" s="970"/>
      <c r="H92" s="970"/>
      <c r="I92" s="1034"/>
      <c r="J92" s="1032"/>
      <c r="K92" s="704"/>
      <c r="L92" s="704"/>
      <c r="M92" s="1033"/>
      <c r="N92" s="1032"/>
      <c r="O92" s="704"/>
      <c r="P92" s="704"/>
      <c r="Q92" s="1033"/>
      <c r="R92" s="1032"/>
      <c r="S92" s="704"/>
      <c r="T92" s="704"/>
      <c r="U92" s="1033"/>
      <c r="V92" s="1032"/>
      <c r="W92" s="704"/>
      <c r="X92" s="704"/>
      <c r="Y92" s="1033"/>
      <c r="Z92" s="1029"/>
      <c r="AA92" s="1030"/>
      <c r="AB92" s="1030"/>
      <c r="AC92" s="1031"/>
      <c r="AD92" s="1032"/>
      <c r="AE92" s="704"/>
      <c r="AF92" s="704"/>
      <c r="AG92" s="1033"/>
      <c r="AH92" s="1032"/>
      <c r="AI92" s="704"/>
      <c r="AJ92" s="704"/>
      <c r="AK92" s="1033"/>
      <c r="AL92" s="1032"/>
      <c r="AM92" s="704"/>
      <c r="AN92" s="704"/>
      <c r="AO92" s="1033"/>
      <c r="AP92" s="1032"/>
      <c r="AQ92" s="704"/>
      <c r="AR92" s="704"/>
      <c r="AS92" s="1033"/>
      <c r="AT92" s="1029"/>
      <c r="AU92" s="1030"/>
      <c r="AV92" s="1030"/>
      <c r="AW92" s="1031"/>
      <c r="AX92" s="1032"/>
      <c r="AY92" s="704"/>
      <c r="AZ92" s="704"/>
      <c r="BA92" s="1033"/>
      <c r="BB92" s="1032"/>
      <c r="BC92" s="704"/>
      <c r="BD92" s="704"/>
      <c r="BE92" s="1033"/>
      <c r="BF92" s="1032"/>
      <c r="BG92" s="704"/>
      <c r="BH92" s="704"/>
      <c r="BI92" s="1033"/>
      <c r="BJ92" s="1032"/>
      <c r="BK92" s="704"/>
      <c r="BL92" s="704"/>
      <c r="BM92" s="1033"/>
      <c r="BN92" s="1029"/>
      <c r="BO92" s="1030"/>
      <c r="BP92" s="1030"/>
      <c r="BQ92" s="1031"/>
      <c r="BR92" s="1032"/>
      <c r="BS92" s="704"/>
      <c r="BT92" s="704"/>
      <c r="BU92" s="1033"/>
      <c r="BV92" s="1032"/>
      <c r="BW92" s="704"/>
      <c r="BX92" s="704"/>
      <c r="BY92" s="1033"/>
      <c r="BZ92" s="1032"/>
      <c r="CA92" s="704"/>
      <c r="CB92" s="704"/>
      <c r="CC92" s="1033"/>
      <c r="CD92" s="1032"/>
      <c r="CE92" s="704"/>
      <c r="CF92" s="704"/>
      <c r="CG92" s="1033"/>
      <c r="CH92" s="1029"/>
      <c r="CI92" s="1030"/>
      <c r="CJ92" s="1030"/>
      <c r="CK92" s="1031"/>
      <c r="CN92" s="435">
        <f t="shared" si="17"/>
        <v>0</v>
      </c>
      <c r="CO92" s="435">
        <f t="shared" si="18"/>
        <v>0</v>
      </c>
      <c r="CP92" s="435">
        <f t="shared" si="19"/>
        <v>0</v>
      </c>
      <c r="CQ92" s="435">
        <f t="shared" si="20"/>
        <v>0</v>
      </c>
      <c r="CR92" s="290">
        <f t="shared" si="23"/>
        <v>0</v>
      </c>
      <c r="CS92" s="670">
        <f t="shared" si="24"/>
        <v>0</v>
      </c>
      <c r="CT92" s="671">
        <f t="shared" si="25"/>
        <v>0</v>
      </c>
      <c r="CU92" s="672">
        <f t="shared" si="26"/>
        <v>0</v>
      </c>
      <c r="CV92" s="290">
        <f t="shared" si="27"/>
        <v>0</v>
      </c>
      <c r="CW92" s="293">
        <f t="shared" si="21"/>
        <v>0</v>
      </c>
      <c r="CX92" s="283" t="str">
        <f>IF(CW92=0,"",
IF(SUM($CW$26:CW92)=1,CY92,
IF($CW$176&gt;SUM($CW$26:CW92),_xlfn.CONCAT(", ",CY92),
IF($CW$176=SUM($CW$26:CW92),_xlfn.CONCAT(" y ",CY92)))))</f>
        <v/>
      </c>
      <c r="CY92" s="120" t="s">
        <v>5253</v>
      </c>
      <c r="CZ92" s="370">
        <f>IF(CNGE_2026_M1_Secc1_Sub6!Y127=COUNTA(J92:M92,AD92:AG92,AX92:BA92,BR92:BU92),0,1)</f>
        <v>0</v>
      </c>
      <c r="DA92" s="282">
        <f t="shared" si="22"/>
        <v>0</v>
      </c>
      <c r="DB92" s="283" t="str">
        <f>IF(DA92=0,"",
IF(SUM($DA$26:DA92)=1,DC92,
IF($DA$176&gt;SUM($DA$26:DA92),_xlfn.CONCAT(", ",DC92),
IF($DA$176=SUM($DA$26:DA92),_xlfn.CONCAT(" y ",DC92)))))</f>
        <v/>
      </c>
      <c r="DC92" s="120" t="s">
        <v>5253</v>
      </c>
      <c r="DF92" s="629" cm="1">
        <f t="array" aca="1" ref="DF92" ca="1">IF(OR(N92=" ",AND(EXACT(UPPER(TRIM(SUBSTITUTE(N92,CHAR(160)," "))),TRIM(SUBSTITUTE(N92,CHAR(160)," "))),SUMPRODUCT(--ISNUMBER(MATCH(MID(TRIM(SUBSTITUTE(N92,CHAR(160)," ")),ROW(INDIRECT("1:"&amp;LEN(TRIM(SUBSTITUTE(N92,CHAR(160)," "))))),1),{"A","B","C","D","E","F","G","H","I","J","K","L","M","N","O","P","Q","R","S","T","U","V","W","X","Y","Z","Ñ","0","1","2","3","4","5","6","7","8","9"," "},0)))=LEN(TRIM(SUBSTITUTE(N92,CHAR(160)," "))))),0,1)</f>
        <v>0</v>
      </c>
      <c r="DG92" s="629" cm="1">
        <f t="array" aca="1" ref="DG92" ca="1">IF(OR(AH92=" ",AND(EXACT(UPPER(TRIM(SUBSTITUTE(AH92,CHAR(160)," "))),TRIM(SUBSTITUTE(AH92,CHAR(160)," "))),SUMPRODUCT(--ISNUMBER(MATCH(MID(TRIM(SUBSTITUTE(AH92,CHAR(160)," ")),ROW(INDIRECT("1:"&amp;LEN(TRIM(SUBSTITUTE(AH92,CHAR(160)," "))))),1),{"A","B","C","D","E","F","G","H","I","J","K","L","M","N","O","P","Q","R","S","T","U","V","W","X","Y","Z","Ñ","0","1","2","3","4","5","6","7","8","9"," "},0)))=LEN(TRIM(SUBSTITUTE(AH92,CHAR(160)," "))))),0,1)</f>
        <v>0</v>
      </c>
      <c r="DH92" s="629" cm="1">
        <f t="array" aca="1" ref="DH92" ca="1">IF(OR(BB92=" ",AND(EXACT(UPPER(TRIM(SUBSTITUTE(BB92,CHAR(160)," "))),TRIM(SUBSTITUTE(BB92,CHAR(160)," "))),SUMPRODUCT(--ISNUMBER(MATCH(MID(TRIM(SUBSTITUTE(BB92,CHAR(160)," ")),ROW(INDIRECT("1:"&amp;LEN(TRIM(SUBSTITUTE(BB92,CHAR(160)," "))))),1),{"A","B","C","D","E","F","G","H","I","J","K","L","M","N","O","P","Q","R","S","T","U","V","W","X","Y","Z","Ñ","0","1","2","3","4","5","6","7","8","9"," "},0)))=LEN(TRIM(SUBSTITUTE(BB92,CHAR(160)," "))))),0,1)</f>
        <v>0</v>
      </c>
      <c r="DI92" s="629" cm="1">
        <f t="array" aca="1" ref="DI92" ca="1">IF(OR(BV92=" ",AND(EXACT(UPPER(TRIM(SUBSTITUTE(BV92,CHAR(160)," "))),TRIM(SUBSTITUTE(BV92,CHAR(160)," "))),SUMPRODUCT(--ISNUMBER(MATCH(MID(TRIM(SUBSTITUTE(BV92,CHAR(160)," ")),ROW(INDIRECT("1:"&amp;LEN(TRIM(SUBSTITUTE(BV92,CHAR(160)," "))))),1),{"A","B","C","D","E","F","G","H","I","J","K","L","M","N","O","P","Q","R","S","T","U","V","W","X","Y","Z","Ñ","0","1","2","3","4","5","6","7","8","9"," "},0)))=LEN(TRIM(SUBSTITUTE(BV92,CHAR(160)," "))))),0,1)</f>
        <v>0</v>
      </c>
    </row>
    <row r="93" spans="1:113" ht="15" customHeight="1">
      <c r="A93" s="128"/>
      <c r="B93"/>
      <c r="C93" s="35" t="s">
        <v>5254</v>
      </c>
      <c r="D93" s="969" t="str">
        <f>IF(CNGE_2026_M1_Secc1_Sub6!$D128="","",CNGE_2026_M1_Secc1_Sub6!$D128)</f>
        <v/>
      </c>
      <c r="E93" s="970"/>
      <c r="F93" s="970"/>
      <c r="G93" s="970"/>
      <c r="H93" s="970"/>
      <c r="I93" s="1034"/>
      <c r="J93" s="1032"/>
      <c r="K93" s="704"/>
      <c r="L93" s="704"/>
      <c r="M93" s="1033"/>
      <c r="N93" s="1032"/>
      <c r="O93" s="704"/>
      <c r="P93" s="704"/>
      <c r="Q93" s="1033"/>
      <c r="R93" s="1032"/>
      <c r="S93" s="704"/>
      <c r="T93" s="704"/>
      <c r="U93" s="1033"/>
      <c r="V93" s="1032"/>
      <c r="W93" s="704"/>
      <c r="X93" s="704"/>
      <c r="Y93" s="1033"/>
      <c r="Z93" s="1029"/>
      <c r="AA93" s="1030"/>
      <c r="AB93" s="1030"/>
      <c r="AC93" s="1031"/>
      <c r="AD93" s="1032"/>
      <c r="AE93" s="704"/>
      <c r="AF93" s="704"/>
      <c r="AG93" s="1033"/>
      <c r="AH93" s="1032"/>
      <c r="AI93" s="704"/>
      <c r="AJ93" s="704"/>
      <c r="AK93" s="1033"/>
      <c r="AL93" s="1032"/>
      <c r="AM93" s="704"/>
      <c r="AN93" s="704"/>
      <c r="AO93" s="1033"/>
      <c r="AP93" s="1032"/>
      <c r="AQ93" s="704"/>
      <c r="AR93" s="704"/>
      <c r="AS93" s="1033"/>
      <c r="AT93" s="1029"/>
      <c r="AU93" s="1030"/>
      <c r="AV93" s="1030"/>
      <c r="AW93" s="1031"/>
      <c r="AX93" s="1032"/>
      <c r="AY93" s="704"/>
      <c r="AZ93" s="704"/>
      <c r="BA93" s="1033"/>
      <c r="BB93" s="1032"/>
      <c r="BC93" s="704"/>
      <c r="BD93" s="704"/>
      <c r="BE93" s="1033"/>
      <c r="BF93" s="1032"/>
      <c r="BG93" s="704"/>
      <c r="BH93" s="704"/>
      <c r="BI93" s="1033"/>
      <c r="BJ93" s="1032"/>
      <c r="BK93" s="704"/>
      <c r="BL93" s="704"/>
      <c r="BM93" s="1033"/>
      <c r="BN93" s="1029"/>
      <c r="BO93" s="1030"/>
      <c r="BP93" s="1030"/>
      <c r="BQ93" s="1031"/>
      <c r="BR93" s="1032"/>
      <c r="BS93" s="704"/>
      <c r="BT93" s="704"/>
      <c r="BU93" s="1033"/>
      <c r="BV93" s="1032"/>
      <c r="BW93" s="704"/>
      <c r="BX93" s="704"/>
      <c r="BY93" s="1033"/>
      <c r="BZ93" s="1032"/>
      <c r="CA93" s="704"/>
      <c r="CB93" s="704"/>
      <c r="CC93" s="1033"/>
      <c r="CD93" s="1032"/>
      <c r="CE93" s="704"/>
      <c r="CF93" s="704"/>
      <c r="CG93" s="1033"/>
      <c r="CH93" s="1029"/>
      <c r="CI93" s="1030"/>
      <c r="CJ93" s="1030"/>
      <c r="CK93" s="1031"/>
      <c r="CN93" s="435">
        <f t="shared" si="17"/>
        <v>0</v>
      </c>
      <c r="CO93" s="435">
        <f t="shared" si="18"/>
        <v>0</v>
      </c>
      <c r="CP93" s="435">
        <f t="shared" si="19"/>
        <v>0</v>
      </c>
      <c r="CQ93" s="435">
        <f t="shared" si="20"/>
        <v>0</v>
      </c>
      <c r="CR93" s="290">
        <f t="shared" si="23"/>
        <v>0</v>
      </c>
      <c r="CS93" s="670">
        <f t="shared" si="24"/>
        <v>0</v>
      </c>
      <c r="CT93" s="671">
        <f t="shared" si="25"/>
        <v>0</v>
      </c>
      <c r="CU93" s="672">
        <f t="shared" si="26"/>
        <v>0</v>
      </c>
      <c r="CV93" s="290">
        <f t="shared" si="27"/>
        <v>0</v>
      </c>
      <c r="CW93" s="293">
        <f t="shared" si="21"/>
        <v>0</v>
      </c>
      <c r="CX93" s="283" t="str">
        <f>IF(CW93=0,"",
IF(SUM($CW$26:CW93)=1,CY93,
IF($CW$176&gt;SUM($CW$26:CW93),_xlfn.CONCAT(", ",CY93),
IF($CW$176=SUM($CW$26:CW93),_xlfn.CONCAT(" y ",CY93)))))</f>
        <v/>
      </c>
      <c r="CY93" s="120" t="s">
        <v>5255</v>
      </c>
      <c r="CZ93" s="370">
        <f>IF(CNGE_2026_M1_Secc1_Sub6!Y128=COUNTA(J93:M93,AD93:AG93,AX93:BA93,BR93:BU93),0,1)</f>
        <v>0</v>
      </c>
      <c r="DA93" s="282">
        <f t="shared" si="22"/>
        <v>0</v>
      </c>
      <c r="DB93" s="283" t="str">
        <f>IF(DA93=0,"",
IF(SUM($DA$26:DA93)=1,DC93,
IF($DA$176&gt;SUM($DA$26:DA93),_xlfn.CONCAT(", ",DC93),
IF($DA$176=SUM($DA$26:DA93),_xlfn.CONCAT(" y ",DC93)))))</f>
        <v/>
      </c>
      <c r="DC93" s="120" t="s">
        <v>5255</v>
      </c>
      <c r="DF93" s="629" cm="1">
        <f t="array" aca="1" ref="DF93" ca="1">IF(OR(N93=" ",AND(EXACT(UPPER(TRIM(SUBSTITUTE(N93,CHAR(160)," "))),TRIM(SUBSTITUTE(N93,CHAR(160)," "))),SUMPRODUCT(--ISNUMBER(MATCH(MID(TRIM(SUBSTITUTE(N93,CHAR(160)," ")),ROW(INDIRECT("1:"&amp;LEN(TRIM(SUBSTITUTE(N93,CHAR(160)," "))))),1),{"A","B","C","D","E","F","G","H","I","J","K","L","M","N","O","P","Q","R","S","T","U","V","W","X","Y","Z","Ñ","0","1","2","3","4","5","6","7","8","9"," "},0)))=LEN(TRIM(SUBSTITUTE(N93,CHAR(160)," "))))),0,1)</f>
        <v>0</v>
      </c>
      <c r="DG93" s="629" cm="1">
        <f t="array" aca="1" ref="DG93" ca="1">IF(OR(AH93=" ",AND(EXACT(UPPER(TRIM(SUBSTITUTE(AH93,CHAR(160)," "))),TRIM(SUBSTITUTE(AH93,CHAR(160)," "))),SUMPRODUCT(--ISNUMBER(MATCH(MID(TRIM(SUBSTITUTE(AH93,CHAR(160)," ")),ROW(INDIRECT("1:"&amp;LEN(TRIM(SUBSTITUTE(AH93,CHAR(160)," "))))),1),{"A","B","C","D","E","F","G","H","I","J","K","L","M","N","O","P","Q","R","S","T","U","V","W","X","Y","Z","Ñ","0","1","2","3","4","5","6","7","8","9"," "},0)))=LEN(TRIM(SUBSTITUTE(AH93,CHAR(160)," "))))),0,1)</f>
        <v>0</v>
      </c>
      <c r="DH93" s="629" cm="1">
        <f t="array" aca="1" ref="DH93" ca="1">IF(OR(BB93=" ",AND(EXACT(UPPER(TRIM(SUBSTITUTE(BB93,CHAR(160)," "))),TRIM(SUBSTITUTE(BB93,CHAR(160)," "))),SUMPRODUCT(--ISNUMBER(MATCH(MID(TRIM(SUBSTITUTE(BB93,CHAR(160)," ")),ROW(INDIRECT("1:"&amp;LEN(TRIM(SUBSTITUTE(BB93,CHAR(160)," "))))),1),{"A","B","C","D","E","F","G","H","I","J","K","L","M","N","O","P","Q","R","S","T","U","V","W","X","Y","Z","Ñ","0","1","2","3","4","5","6","7","8","9"," "},0)))=LEN(TRIM(SUBSTITUTE(BB93,CHAR(160)," "))))),0,1)</f>
        <v>0</v>
      </c>
      <c r="DI93" s="629" cm="1">
        <f t="array" aca="1" ref="DI93" ca="1">IF(OR(BV93=" ",AND(EXACT(UPPER(TRIM(SUBSTITUTE(BV93,CHAR(160)," "))),TRIM(SUBSTITUTE(BV93,CHAR(160)," "))),SUMPRODUCT(--ISNUMBER(MATCH(MID(TRIM(SUBSTITUTE(BV93,CHAR(160)," ")),ROW(INDIRECT("1:"&amp;LEN(TRIM(SUBSTITUTE(BV93,CHAR(160)," "))))),1),{"A","B","C","D","E","F","G","H","I","J","K","L","M","N","O","P","Q","R","S","T","U","V","W","X","Y","Z","Ñ","0","1","2","3","4","5","6","7","8","9"," "},0)))=LEN(TRIM(SUBSTITUTE(BV93,CHAR(160)," "))))),0,1)</f>
        <v>0</v>
      </c>
    </row>
    <row r="94" spans="1:113" ht="15" customHeight="1">
      <c r="A94" s="128"/>
      <c r="B94"/>
      <c r="C94" s="35" t="s">
        <v>5256</v>
      </c>
      <c r="D94" s="969" t="str">
        <f>IF(CNGE_2026_M1_Secc1_Sub6!$D129="","",CNGE_2026_M1_Secc1_Sub6!$D129)</f>
        <v/>
      </c>
      <c r="E94" s="970"/>
      <c r="F94" s="970"/>
      <c r="G94" s="970"/>
      <c r="H94" s="970"/>
      <c r="I94" s="1034"/>
      <c r="J94" s="1032"/>
      <c r="K94" s="704"/>
      <c r="L94" s="704"/>
      <c r="M94" s="1033"/>
      <c r="N94" s="1032"/>
      <c r="O94" s="704"/>
      <c r="P94" s="704"/>
      <c r="Q94" s="1033"/>
      <c r="R94" s="1032"/>
      <c r="S94" s="704"/>
      <c r="T94" s="704"/>
      <c r="U94" s="1033"/>
      <c r="V94" s="1032"/>
      <c r="W94" s="704"/>
      <c r="X94" s="704"/>
      <c r="Y94" s="1033"/>
      <c r="Z94" s="1029"/>
      <c r="AA94" s="1030"/>
      <c r="AB94" s="1030"/>
      <c r="AC94" s="1031"/>
      <c r="AD94" s="1032"/>
      <c r="AE94" s="704"/>
      <c r="AF94" s="704"/>
      <c r="AG94" s="1033"/>
      <c r="AH94" s="1032"/>
      <c r="AI94" s="704"/>
      <c r="AJ94" s="704"/>
      <c r="AK94" s="1033"/>
      <c r="AL94" s="1032"/>
      <c r="AM94" s="704"/>
      <c r="AN94" s="704"/>
      <c r="AO94" s="1033"/>
      <c r="AP94" s="1032"/>
      <c r="AQ94" s="704"/>
      <c r="AR94" s="704"/>
      <c r="AS94" s="1033"/>
      <c r="AT94" s="1029"/>
      <c r="AU94" s="1030"/>
      <c r="AV94" s="1030"/>
      <c r="AW94" s="1031"/>
      <c r="AX94" s="1032"/>
      <c r="AY94" s="704"/>
      <c r="AZ94" s="704"/>
      <c r="BA94" s="1033"/>
      <c r="BB94" s="1032"/>
      <c r="BC94" s="704"/>
      <c r="BD94" s="704"/>
      <c r="BE94" s="1033"/>
      <c r="BF94" s="1032"/>
      <c r="BG94" s="704"/>
      <c r="BH94" s="704"/>
      <c r="BI94" s="1033"/>
      <c r="BJ94" s="1032"/>
      <c r="BK94" s="704"/>
      <c r="BL94" s="704"/>
      <c r="BM94" s="1033"/>
      <c r="BN94" s="1029"/>
      <c r="BO94" s="1030"/>
      <c r="BP94" s="1030"/>
      <c r="BQ94" s="1031"/>
      <c r="BR94" s="1032"/>
      <c r="BS94" s="704"/>
      <c r="BT94" s="704"/>
      <c r="BU94" s="1033"/>
      <c r="BV94" s="1032"/>
      <c r="BW94" s="704"/>
      <c r="BX94" s="704"/>
      <c r="BY94" s="1033"/>
      <c r="BZ94" s="1032"/>
      <c r="CA94" s="704"/>
      <c r="CB94" s="704"/>
      <c r="CC94" s="1033"/>
      <c r="CD94" s="1032"/>
      <c r="CE94" s="704"/>
      <c r="CF94" s="704"/>
      <c r="CG94" s="1033"/>
      <c r="CH94" s="1029"/>
      <c r="CI94" s="1030"/>
      <c r="CJ94" s="1030"/>
      <c r="CK94" s="1031"/>
      <c r="CN94" s="435">
        <f t="shared" si="17"/>
        <v>0</v>
      </c>
      <c r="CO94" s="435">
        <f t="shared" si="18"/>
        <v>0</v>
      </c>
      <c r="CP94" s="435">
        <f t="shared" si="19"/>
        <v>0</v>
      </c>
      <c r="CQ94" s="435">
        <f t="shared" si="20"/>
        <v>0</v>
      </c>
      <c r="CR94" s="290">
        <f t="shared" si="23"/>
        <v>0</v>
      </c>
      <c r="CS94" s="670">
        <f t="shared" si="24"/>
        <v>0</v>
      </c>
      <c r="CT94" s="671">
        <f t="shared" si="25"/>
        <v>0</v>
      </c>
      <c r="CU94" s="672">
        <f t="shared" si="26"/>
        <v>0</v>
      </c>
      <c r="CV94" s="290">
        <f t="shared" si="27"/>
        <v>0</v>
      </c>
      <c r="CW94" s="293">
        <f t="shared" si="21"/>
        <v>0</v>
      </c>
      <c r="CX94" s="283" t="str">
        <f>IF(CW94=0,"",
IF(SUM($CW$26:CW94)=1,CY94,
IF($CW$176&gt;SUM($CW$26:CW94),_xlfn.CONCAT(", ",CY94),
IF($CW$176=SUM($CW$26:CW94),_xlfn.CONCAT(" y ",CY94)))))</f>
        <v/>
      </c>
      <c r="CY94" s="120" t="s">
        <v>5257</v>
      </c>
      <c r="CZ94" s="370">
        <f>IF(CNGE_2026_M1_Secc1_Sub6!Y129=COUNTA(J94:M94,AD94:AG94,AX94:BA94,BR94:BU94),0,1)</f>
        <v>0</v>
      </c>
      <c r="DA94" s="282">
        <f t="shared" si="22"/>
        <v>0</v>
      </c>
      <c r="DB94" s="283" t="str">
        <f>IF(DA94=0,"",
IF(SUM($DA$26:DA94)=1,DC94,
IF($DA$176&gt;SUM($DA$26:DA94),_xlfn.CONCAT(", ",DC94),
IF($DA$176=SUM($DA$26:DA94),_xlfn.CONCAT(" y ",DC94)))))</f>
        <v/>
      </c>
      <c r="DC94" s="120" t="s">
        <v>5257</v>
      </c>
      <c r="DF94" s="629" cm="1">
        <f t="array" aca="1" ref="DF94" ca="1">IF(OR(N94=" ",AND(EXACT(UPPER(TRIM(SUBSTITUTE(N94,CHAR(160)," "))),TRIM(SUBSTITUTE(N94,CHAR(160)," "))),SUMPRODUCT(--ISNUMBER(MATCH(MID(TRIM(SUBSTITUTE(N94,CHAR(160)," ")),ROW(INDIRECT("1:"&amp;LEN(TRIM(SUBSTITUTE(N94,CHAR(160)," "))))),1),{"A","B","C","D","E","F","G","H","I","J","K","L","M","N","O","P","Q","R","S","T","U","V","W","X","Y","Z","Ñ","0","1","2","3","4","5","6","7","8","9"," "},0)))=LEN(TRIM(SUBSTITUTE(N94,CHAR(160)," "))))),0,1)</f>
        <v>0</v>
      </c>
      <c r="DG94" s="629" cm="1">
        <f t="array" aca="1" ref="DG94" ca="1">IF(OR(AH94=" ",AND(EXACT(UPPER(TRIM(SUBSTITUTE(AH94,CHAR(160)," "))),TRIM(SUBSTITUTE(AH94,CHAR(160)," "))),SUMPRODUCT(--ISNUMBER(MATCH(MID(TRIM(SUBSTITUTE(AH94,CHAR(160)," ")),ROW(INDIRECT("1:"&amp;LEN(TRIM(SUBSTITUTE(AH94,CHAR(160)," "))))),1),{"A","B","C","D","E","F","G","H","I","J","K","L","M","N","O","P","Q","R","S","T","U","V","W","X","Y","Z","Ñ","0","1","2","3","4","5","6","7","8","9"," "},0)))=LEN(TRIM(SUBSTITUTE(AH94,CHAR(160)," "))))),0,1)</f>
        <v>0</v>
      </c>
      <c r="DH94" s="629" cm="1">
        <f t="array" aca="1" ref="DH94" ca="1">IF(OR(BB94=" ",AND(EXACT(UPPER(TRIM(SUBSTITUTE(BB94,CHAR(160)," "))),TRIM(SUBSTITUTE(BB94,CHAR(160)," "))),SUMPRODUCT(--ISNUMBER(MATCH(MID(TRIM(SUBSTITUTE(BB94,CHAR(160)," ")),ROW(INDIRECT("1:"&amp;LEN(TRIM(SUBSTITUTE(BB94,CHAR(160)," "))))),1),{"A","B","C","D","E","F","G","H","I","J","K","L","M","N","O","P","Q","R","S","T","U","V","W","X","Y","Z","Ñ","0","1","2","3","4","5","6","7","8","9"," "},0)))=LEN(TRIM(SUBSTITUTE(BB94,CHAR(160)," "))))),0,1)</f>
        <v>0</v>
      </c>
      <c r="DI94" s="629" cm="1">
        <f t="array" aca="1" ref="DI94" ca="1">IF(OR(BV94=" ",AND(EXACT(UPPER(TRIM(SUBSTITUTE(BV94,CHAR(160)," "))),TRIM(SUBSTITUTE(BV94,CHAR(160)," "))),SUMPRODUCT(--ISNUMBER(MATCH(MID(TRIM(SUBSTITUTE(BV94,CHAR(160)," ")),ROW(INDIRECT("1:"&amp;LEN(TRIM(SUBSTITUTE(BV94,CHAR(160)," "))))),1),{"A","B","C","D","E","F","G","H","I","J","K","L","M","N","O","P","Q","R","S","T","U","V","W","X","Y","Z","Ñ","0","1","2","3","4","5","6","7","8","9"," "},0)))=LEN(TRIM(SUBSTITUTE(BV94,CHAR(160)," "))))),0,1)</f>
        <v>0</v>
      </c>
    </row>
    <row r="95" spans="1:113" ht="15" customHeight="1">
      <c r="A95" s="128"/>
      <c r="B95"/>
      <c r="C95" s="35" t="s">
        <v>5258</v>
      </c>
      <c r="D95" s="969" t="str">
        <f>IF(CNGE_2026_M1_Secc1_Sub6!$D130="","",CNGE_2026_M1_Secc1_Sub6!$D130)</f>
        <v/>
      </c>
      <c r="E95" s="970"/>
      <c r="F95" s="970"/>
      <c r="G95" s="970"/>
      <c r="H95" s="970"/>
      <c r="I95" s="1034"/>
      <c r="J95" s="1032"/>
      <c r="K95" s="704"/>
      <c r="L95" s="704"/>
      <c r="M95" s="1033"/>
      <c r="N95" s="1032"/>
      <c r="O95" s="704"/>
      <c r="P95" s="704"/>
      <c r="Q95" s="1033"/>
      <c r="R95" s="1032"/>
      <c r="S95" s="704"/>
      <c r="T95" s="704"/>
      <c r="U95" s="1033"/>
      <c r="V95" s="1032"/>
      <c r="W95" s="704"/>
      <c r="X95" s="704"/>
      <c r="Y95" s="1033"/>
      <c r="Z95" s="1029"/>
      <c r="AA95" s="1030"/>
      <c r="AB95" s="1030"/>
      <c r="AC95" s="1031"/>
      <c r="AD95" s="1032"/>
      <c r="AE95" s="704"/>
      <c r="AF95" s="704"/>
      <c r="AG95" s="1033"/>
      <c r="AH95" s="1032"/>
      <c r="AI95" s="704"/>
      <c r="AJ95" s="704"/>
      <c r="AK95" s="1033"/>
      <c r="AL95" s="1032"/>
      <c r="AM95" s="704"/>
      <c r="AN95" s="704"/>
      <c r="AO95" s="1033"/>
      <c r="AP95" s="1032"/>
      <c r="AQ95" s="704"/>
      <c r="AR95" s="704"/>
      <c r="AS95" s="1033"/>
      <c r="AT95" s="1029"/>
      <c r="AU95" s="1030"/>
      <c r="AV95" s="1030"/>
      <c r="AW95" s="1031"/>
      <c r="AX95" s="1032"/>
      <c r="AY95" s="704"/>
      <c r="AZ95" s="704"/>
      <c r="BA95" s="1033"/>
      <c r="BB95" s="1032"/>
      <c r="BC95" s="704"/>
      <c r="BD95" s="704"/>
      <c r="BE95" s="1033"/>
      <c r="BF95" s="1032"/>
      <c r="BG95" s="704"/>
      <c r="BH95" s="704"/>
      <c r="BI95" s="1033"/>
      <c r="BJ95" s="1032"/>
      <c r="BK95" s="704"/>
      <c r="BL95" s="704"/>
      <c r="BM95" s="1033"/>
      <c r="BN95" s="1029"/>
      <c r="BO95" s="1030"/>
      <c r="BP95" s="1030"/>
      <c r="BQ95" s="1031"/>
      <c r="BR95" s="1032"/>
      <c r="BS95" s="704"/>
      <c r="BT95" s="704"/>
      <c r="BU95" s="1033"/>
      <c r="BV95" s="1032"/>
      <c r="BW95" s="704"/>
      <c r="BX95" s="704"/>
      <c r="BY95" s="1033"/>
      <c r="BZ95" s="1032"/>
      <c r="CA95" s="704"/>
      <c r="CB95" s="704"/>
      <c r="CC95" s="1033"/>
      <c r="CD95" s="1032"/>
      <c r="CE95" s="704"/>
      <c r="CF95" s="704"/>
      <c r="CG95" s="1033"/>
      <c r="CH95" s="1029"/>
      <c r="CI95" s="1030"/>
      <c r="CJ95" s="1030"/>
      <c r="CK95" s="1031"/>
      <c r="CN95" s="435">
        <f t="shared" si="17"/>
        <v>0</v>
      </c>
      <c r="CO95" s="435">
        <f t="shared" si="18"/>
        <v>0</v>
      </c>
      <c r="CP95" s="435">
        <f t="shared" si="19"/>
        <v>0</v>
      </c>
      <c r="CQ95" s="435">
        <f t="shared" si="20"/>
        <v>0</v>
      </c>
      <c r="CR95" s="290">
        <f t="shared" si="23"/>
        <v>0</v>
      </c>
      <c r="CS95" s="670">
        <f t="shared" si="24"/>
        <v>0</v>
      </c>
      <c r="CT95" s="671">
        <f t="shared" si="25"/>
        <v>0</v>
      </c>
      <c r="CU95" s="672">
        <f t="shared" si="26"/>
        <v>0</v>
      </c>
      <c r="CV95" s="290">
        <f t="shared" si="27"/>
        <v>0</v>
      </c>
      <c r="CW95" s="293">
        <f t="shared" si="21"/>
        <v>0</v>
      </c>
      <c r="CX95" s="283" t="str">
        <f>IF(CW95=0,"",
IF(SUM($CW$26:CW95)=1,CY95,
IF($CW$176&gt;SUM($CW$26:CW95),_xlfn.CONCAT(", ",CY95),
IF($CW$176=SUM($CW$26:CW95),_xlfn.CONCAT(" y ",CY95)))))</f>
        <v/>
      </c>
      <c r="CY95" s="120" t="s">
        <v>5259</v>
      </c>
      <c r="CZ95" s="370">
        <f>IF(CNGE_2026_M1_Secc1_Sub6!Y130=COUNTA(J95:M95,AD95:AG95,AX95:BA95,BR95:BU95),0,1)</f>
        <v>0</v>
      </c>
      <c r="DA95" s="282">
        <f t="shared" si="22"/>
        <v>0</v>
      </c>
      <c r="DB95" s="283" t="str">
        <f>IF(DA95=0,"",
IF(SUM($DA$26:DA95)=1,DC95,
IF($DA$176&gt;SUM($DA$26:DA95),_xlfn.CONCAT(", ",DC95),
IF($DA$176=SUM($DA$26:DA95),_xlfn.CONCAT(" y ",DC95)))))</f>
        <v/>
      </c>
      <c r="DC95" s="120" t="s">
        <v>5259</v>
      </c>
      <c r="DF95" s="629" cm="1">
        <f t="array" aca="1" ref="DF95" ca="1">IF(OR(N95=" ",AND(EXACT(UPPER(TRIM(SUBSTITUTE(N95,CHAR(160)," "))),TRIM(SUBSTITUTE(N95,CHAR(160)," "))),SUMPRODUCT(--ISNUMBER(MATCH(MID(TRIM(SUBSTITUTE(N95,CHAR(160)," ")),ROW(INDIRECT("1:"&amp;LEN(TRIM(SUBSTITUTE(N95,CHAR(160)," "))))),1),{"A","B","C","D","E","F","G","H","I","J","K","L","M","N","O","P","Q","R","S","T","U","V","W","X","Y","Z","Ñ","0","1","2","3","4","5","6","7","8","9"," "},0)))=LEN(TRIM(SUBSTITUTE(N95,CHAR(160)," "))))),0,1)</f>
        <v>0</v>
      </c>
      <c r="DG95" s="629" cm="1">
        <f t="array" aca="1" ref="DG95" ca="1">IF(OR(AH95=" ",AND(EXACT(UPPER(TRIM(SUBSTITUTE(AH95,CHAR(160)," "))),TRIM(SUBSTITUTE(AH95,CHAR(160)," "))),SUMPRODUCT(--ISNUMBER(MATCH(MID(TRIM(SUBSTITUTE(AH95,CHAR(160)," ")),ROW(INDIRECT("1:"&amp;LEN(TRIM(SUBSTITUTE(AH95,CHAR(160)," "))))),1),{"A","B","C","D","E","F","G","H","I","J","K","L","M","N","O","P","Q","R","S","T","U","V","W","X","Y","Z","Ñ","0","1","2","3","4","5","6","7","8","9"," "},0)))=LEN(TRIM(SUBSTITUTE(AH95,CHAR(160)," "))))),0,1)</f>
        <v>0</v>
      </c>
      <c r="DH95" s="629" cm="1">
        <f t="array" aca="1" ref="DH95" ca="1">IF(OR(BB95=" ",AND(EXACT(UPPER(TRIM(SUBSTITUTE(BB95,CHAR(160)," "))),TRIM(SUBSTITUTE(BB95,CHAR(160)," "))),SUMPRODUCT(--ISNUMBER(MATCH(MID(TRIM(SUBSTITUTE(BB95,CHAR(160)," ")),ROW(INDIRECT("1:"&amp;LEN(TRIM(SUBSTITUTE(BB95,CHAR(160)," "))))),1),{"A","B","C","D","E","F","G","H","I","J","K","L","M","N","O","P","Q","R","S","T","U","V","W","X","Y","Z","Ñ","0","1","2","3","4","5","6","7","8","9"," "},0)))=LEN(TRIM(SUBSTITUTE(BB95,CHAR(160)," "))))),0,1)</f>
        <v>0</v>
      </c>
      <c r="DI95" s="629" cm="1">
        <f t="array" aca="1" ref="DI95" ca="1">IF(OR(BV95=" ",AND(EXACT(UPPER(TRIM(SUBSTITUTE(BV95,CHAR(160)," "))),TRIM(SUBSTITUTE(BV95,CHAR(160)," "))),SUMPRODUCT(--ISNUMBER(MATCH(MID(TRIM(SUBSTITUTE(BV95,CHAR(160)," ")),ROW(INDIRECT("1:"&amp;LEN(TRIM(SUBSTITUTE(BV95,CHAR(160)," "))))),1),{"A","B","C","D","E","F","G","H","I","J","K","L","M","N","O","P","Q","R","S","T","U","V","W","X","Y","Z","Ñ","0","1","2","3","4","5","6","7","8","9"," "},0)))=LEN(TRIM(SUBSTITUTE(BV95,CHAR(160)," "))))),0,1)</f>
        <v>0</v>
      </c>
    </row>
    <row r="96" spans="1:113" ht="15" customHeight="1">
      <c r="A96" s="128"/>
      <c r="B96"/>
      <c r="C96" s="35" t="s">
        <v>5260</v>
      </c>
      <c r="D96" s="969" t="str">
        <f>IF(CNGE_2026_M1_Secc1_Sub6!$D131="","",CNGE_2026_M1_Secc1_Sub6!$D131)</f>
        <v/>
      </c>
      <c r="E96" s="970"/>
      <c r="F96" s="970"/>
      <c r="G96" s="970"/>
      <c r="H96" s="970"/>
      <c r="I96" s="1034"/>
      <c r="J96" s="1032"/>
      <c r="K96" s="704"/>
      <c r="L96" s="704"/>
      <c r="M96" s="1033"/>
      <c r="N96" s="1032"/>
      <c r="O96" s="704"/>
      <c r="P96" s="704"/>
      <c r="Q96" s="1033"/>
      <c r="R96" s="1032"/>
      <c r="S96" s="704"/>
      <c r="T96" s="704"/>
      <c r="U96" s="1033"/>
      <c r="V96" s="1032"/>
      <c r="W96" s="704"/>
      <c r="X96" s="704"/>
      <c r="Y96" s="1033"/>
      <c r="Z96" s="1029"/>
      <c r="AA96" s="1030"/>
      <c r="AB96" s="1030"/>
      <c r="AC96" s="1031"/>
      <c r="AD96" s="1032"/>
      <c r="AE96" s="704"/>
      <c r="AF96" s="704"/>
      <c r="AG96" s="1033"/>
      <c r="AH96" s="1032"/>
      <c r="AI96" s="704"/>
      <c r="AJ96" s="704"/>
      <c r="AK96" s="1033"/>
      <c r="AL96" s="1032"/>
      <c r="AM96" s="704"/>
      <c r="AN96" s="704"/>
      <c r="AO96" s="1033"/>
      <c r="AP96" s="1032"/>
      <c r="AQ96" s="704"/>
      <c r="AR96" s="704"/>
      <c r="AS96" s="1033"/>
      <c r="AT96" s="1029"/>
      <c r="AU96" s="1030"/>
      <c r="AV96" s="1030"/>
      <c r="AW96" s="1031"/>
      <c r="AX96" s="1032"/>
      <c r="AY96" s="704"/>
      <c r="AZ96" s="704"/>
      <c r="BA96" s="1033"/>
      <c r="BB96" s="1032"/>
      <c r="BC96" s="704"/>
      <c r="BD96" s="704"/>
      <c r="BE96" s="1033"/>
      <c r="BF96" s="1032"/>
      <c r="BG96" s="704"/>
      <c r="BH96" s="704"/>
      <c r="BI96" s="1033"/>
      <c r="BJ96" s="1032"/>
      <c r="BK96" s="704"/>
      <c r="BL96" s="704"/>
      <c r="BM96" s="1033"/>
      <c r="BN96" s="1029"/>
      <c r="BO96" s="1030"/>
      <c r="BP96" s="1030"/>
      <c r="BQ96" s="1031"/>
      <c r="BR96" s="1032"/>
      <c r="BS96" s="704"/>
      <c r="BT96" s="704"/>
      <c r="BU96" s="1033"/>
      <c r="BV96" s="1032"/>
      <c r="BW96" s="704"/>
      <c r="BX96" s="704"/>
      <c r="BY96" s="1033"/>
      <c r="BZ96" s="1032"/>
      <c r="CA96" s="704"/>
      <c r="CB96" s="704"/>
      <c r="CC96" s="1033"/>
      <c r="CD96" s="1032"/>
      <c r="CE96" s="704"/>
      <c r="CF96" s="704"/>
      <c r="CG96" s="1033"/>
      <c r="CH96" s="1029"/>
      <c r="CI96" s="1030"/>
      <c r="CJ96" s="1030"/>
      <c r="CK96" s="1031"/>
      <c r="CN96" s="435">
        <f t="shared" si="17"/>
        <v>0</v>
      </c>
      <c r="CO96" s="435">
        <f t="shared" si="18"/>
        <v>0</v>
      </c>
      <c r="CP96" s="435">
        <f t="shared" si="19"/>
        <v>0</v>
      </c>
      <c r="CQ96" s="435">
        <f t="shared" si="20"/>
        <v>0</v>
      </c>
      <c r="CR96" s="290">
        <f t="shared" si="23"/>
        <v>0</v>
      </c>
      <c r="CS96" s="670">
        <f t="shared" si="24"/>
        <v>0</v>
      </c>
      <c r="CT96" s="671">
        <f t="shared" si="25"/>
        <v>0</v>
      </c>
      <c r="CU96" s="672">
        <f t="shared" si="26"/>
        <v>0</v>
      </c>
      <c r="CV96" s="290">
        <f t="shared" si="27"/>
        <v>0</v>
      </c>
      <c r="CW96" s="293">
        <f t="shared" si="21"/>
        <v>0</v>
      </c>
      <c r="CX96" s="283" t="str">
        <f>IF(CW96=0,"",
IF(SUM($CW$26:CW96)=1,CY96,
IF($CW$176&gt;SUM($CW$26:CW96),_xlfn.CONCAT(", ",CY96),
IF($CW$176=SUM($CW$26:CW96),_xlfn.CONCAT(" y ",CY96)))))</f>
        <v/>
      </c>
      <c r="CY96" s="120" t="s">
        <v>5261</v>
      </c>
      <c r="CZ96" s="370">
        <f>IF(CNGE_2026_M1_Secc1_Sub6!Y131=COUNTA(J96:M96,AD96:AG96,AX96:BA96,BR96:BU96),0,1)</f>
        <v>0</v>
      </c>
      <c r="DA96" s="282">
        <f t="shared" si="22"/>
        <v>0</v>
      </c>
      <c r="DB96" s="283" t="str">
        <f>IF(DA96=0,"",
IF(SUM($DA$26:DA96)=1,DC96,
IF($DA$176&gt;SUM($DA$26:DA96),_xlfn.CONCAT(", ",DC96),
IF($DA$176=SUM($DA$26:DA96),_xlfn.CONCAT(" y ",DC96)))))</f>
        <v/>
      </c>
      <c r="DC96" s="120" t="s">
        <v>5261</v>
      </c>
      <c r="DF96" s="629" cm="1">
        <f t="array" aca="1" ref="DF96" ca="1">IF(OR(N96=" ",AND(EXACT(UPPER(TRIM(SUBSTITUTE(N96,CHAR(160)," "))),TRIM(SUBSTITUTE(N96,CHAR(160)," "))),SUMPRODUCT(--ISNUMBER(MATCH(MID(TRIM(SUBSTITUTE(N96,CHAR(160)," ")),ROW(INDIRECT("1:"&amp;LEN(TRIM(SUBSTITUTE(N96,CHAR(160)," "))))),1),{"A","B","C","D","E","F","G","H","I","J","K","L","M","N","O","P","Q","R","S","T","U","V","W","X","Y","Z","Ñ","0","1","2","3","4","5","6","7","8","9"," "},0)))=LEN(TRIM(SUBSTITUTE(N96,CHAR(160)," "))))),0,1)</f>
        <v>0</v>
      </c>
      <c r="DG96" s="629" cm="1">
        <f t="array" aca="1" ref="DG96" ca="1">IF(OR(AH96=" ",AND(EXACT(UPPER(TRIM(SUBSTITUTE(AH96,CHAR(160)," "))),TRIM(SUBSTITUTE(AH96,CHAR(160)," "))),SUMPRODUCT(--ISNUMBER(MATCH(MID(TRIM(SUBSTITUTE(AH96,CHAR(160)," ")),ROW(INDIRECT("1:"&amp;LEN(TRIM(SUBSTITUTE(AH96,CHAR(160)," "))))),1),{"A","B","C","D","E","F","G","H","I","J","K","L","M","N","O","P","Q","R","S","T","U","V","W","X","Y","Z","Ñ","0","1","2","3","4","5","6","7","8","9"," "},0)))=LEN(TRIM(SUBSTITUTE(AH96,CHAR(160)," "))))),0,1)</f>
        <v>0</v>
      </c>
      <c r="DH96" s="629" cm="1">
        <f t="array" aca="1" ref="DH96" ca="1">IF(OR(BB96=" ",AND(EXACT(UPPER(TRIM(SUBSTITUTE(BB96,CHAR(160)," "))),TRIM(SUBSTITUTE(BB96,CHAR(160)," "))),SUMPRODUCT(--ISNUMBER(MATCH(MID(TRIM(SUBSTITUTE(BB96,CHAR(160)," ")),ROW(INDIRECT("1:"&amp;LEN(TRIM(SUBSTITUTE(BB96,CHAR(160)," "))))),1),{"A","B","C","D","E","F","G","H","I","J","K","L","M","N","O","P","Q","R","S","T","U","V","W","X","Y","Z","Ñ","0","1","2","3","4","5","6","7","8","9"," "},0)))=LEN(TRIM(SUBSTITUTE(BB96,CHAR(160)," "))))),0,1)</f>
        <v>0</v>
      </c>
      <c r="DI96" s="629" cm="1">
        <f t="array" aca="1" ref="DI96" ca="1">IF(OR(BV96=" ",AND(EXACT(UPPER(TRIM(SUBSTITUTE(BV96,CHAR(160)," "))),TRIM(SUBSTITUTE(BV96,CHAR(160)," "))),SUMPRODUCT(--ISNUMBER(MATCH(MID(TRIM(SUBSTITUTE(BV96,CHAR(160)," ")),ROW(INDIRECT("1:"&amp;LEN(TRIM(SUBSTITUTE(BV96,CHAR(160)," "))))),1),{"A","B","C","D","E","F","G","H","I","J","K","L","M","N","O","P","Q","R","S","T","U","V","W","X","Y","Z","Ñ","0","1","2","3","4","5","6","7","8","9"," "},0)))=LEN(TRIM(SUBSTITUTE(BV96,CHAR(160)," "))))),0,1)</f>
        <v>0</v>
      </c>
    </row>
    <row r="97" spans="1:113" ht="15" customHeight="1">
      <c r="A97" s="128"/>
      <c r="B97"/>
      <c r="C97" s="35" t="s">
        <v>5262</v>
      </c>
      <c r="D97" s="969" t="str">
        <f>IF(CNGE_2026_M1_Secc1_Sub6!$D132="","",CNGE_2026_M1_Secc1_Sub6!$D132)</f>
        <v/>
      </c>
      <c r="E97" s="970"/>
      <c r="F97" s="970"/>
      <c r="G97" s="970"/>
      <c r="H97" s="970"/>
      <c r="I97" s="1034"/>
      <c r="J97" s="1032"/>
      <c r="K97" s="704"/>
      <c r="L97" s="704"/>
      <c r="M97" s="1033"/>
      <c r="N97" s="1032"/>
      <c r="O97" s="704"/>
      <c r="P97" s="704"/>
      <c r="Q97" s="1033"/>
      <c r="R97" s="1032"/>
      <c r="S97" s="704"/>
      <c r="T97" s="704"/>
      <c r="U97" s="1033"/>
      <c r="V97" s="1032"/>
      <c r="W97" s="704"/>
      <c r="X97" s="704"/>
      <c r="Y97" s="1033"/>
      <c r="Z97" s="1029"/>
      <c r="AA97" s="1030"/>
      <c r="AB97" s="1030"/>
      <c r="AC97" s="1031"/>
      <c r="AD97" s="1032"/>
      <c r="AE97" s="704"/>
      <c r="AF97" s="704"/>
      <c r="AG97" s="1033"/>
      <c r="AH97" s="1032"/>
      <c r="AI97" s="704"/>
      <c r="AJ97" s="704"/>
      <c r="AK97" s="1033"/>
      <c r="AL97" s="1032"/>
      <c r="AM97" s="704"/>
      <c r="AN97" s="704"/>
      <c r="AO97" s="1033"/>
      <c r="AP97" s="1032"/>
      <c r="AQ97" s="704"/>
      <c r="AR97" s="704"/>
      <c r="AS97" s="1033"/>
      <c r="AT97" s="1029"/>
      <c r="AU97" s="1030"/>
      <c r="AV97" s="1030"/>
      <c r="AW97" s="1031"/>
      <c r="AX97" s="1032"/>
      <c r="AY97" s="704"/>
      <c r="AZ97" s="704"/>
      <c r="BA97" s="1033"/>
      <c r="BB97" s="1032"/>
      <c r="BC97" s="704"/>
      <c r="BD97" s="704"/>
      <c r="BE97" s="1033"/>
      <c r="BF97" s="1032"/>
      <c r="BG97" s="704"/>
      <c r="BH97" s="704"/>
      <c r="BI97" s="1033"/>
      <c r="BJ97" s="1032"/>
      <c r="BK97" s="704"/>
      <c r="BL97" s="704"/>
      <c r="BM97" s="1033"/>
      <c r="BN97" s="1029"/>
      <c r="BO97" s="1030"/>
      <c r="BP97" s="1030"/>
      <c r="BQ97" s="1031"/>
      <c r="BR97" s="1032"/>
      <c r="BS97" s="704"/>
      <c r="BT97" s="704"/>
      <c r="BU97" s="1033"/>
      <c r="BV97" s="1032"/>
      <c r="BW97" s="704"/>
      <c r="BX97" s="704"/>
      <c r="BY97" s="1033"/>
      <c r="BZ97" s="1032"/>
      <c r="CA97" s="704"/>
      <c r="CB97" s="704"/>
      <c r="CC97" s="1033"/>
      <c r="CD97" s="1032"/>
      <c r="CE97" s="704"/>
      <c r="CF97" s="704"/>
      <c r="CG97" s="1033"/>
      <c r="CH97" s="1029"/>
      <c r="CI97" s="1030"/>
      <c r="CJ97" s="1030"/>
      <c r="CK97" s="1031"/>
      <c r="CN97" s="435">
        <f t="shared" si="17"/>
        <v>0</v>
      </c>
      <c r="CO97" s="435">
        <f t="shared" si="18"/>
        <v>0</v>
      </c>
      <c r="CP97" s="435">
        <f t="shared" si="19"/>
        <v>0</v>
      </c>
      <c r="CQ97" s="435">
        <f t="shared" si="20"/>
        <v>0</v>
      </c>
      <c r="CR97" s="290">
        <f t="shared" si="23"/>
        <v>0</v>
      </c>
      <c r="CS97" s="670">
        <f t="shared" si="24"/>
        <v>0</v>
      </c>
      <c r="CT97" s="671">
        <f t="shared" si="25"/>
        <v>0</v>
      </c>
      <c r="CU97" s="672">
        <f t="shared" si="26"/>
        <v>0</v>
      </c>
      <c r="CV97" s="290">
        <f t="shared" si="27"/>
        <v>0</v>
      </c>
      <c r="CW97" s="293">
        <f t="shared" si="21"/>
        <v>0</v>
      </c>
      <c r="CX97" s="283" t="str">
        <f>IF(CW97=0,"",
IF(SUM($CW$26:CW97)=1,CY97,
IF($CW$176&gt;SUM($CW$26:CW97),_xlfn.CONCAT(", ",CY97),
IF($CW$176=SUM($CW$26:CW97),_xlfn.CONCAT(" y ",CY97)))))</f>
        <v/>
      </c>
      <c r="CY97" s="120" t="s">
        <v>5263</v>
      </c>
      <c r="CZ97" s="370">
        <f>IF(CNGE_2026_M1_Secc1_Sub6!Y132=COUNTA(J97:M97,AD97:AG97,AX97:BA97,BR97:BU97),0,1)</f>
        <v>0</v>
      </c>
      <c r="DA97" s="282">
        <f t="shared" si="22"/>
        <v>0</v>
      </c>
      <c r="DB97" s="283" t="str">
        <f>IF(DA97=0,"",
IF(SUM($DA$26:DA97)=1,DC97,
IF($DA$176&gt;SUM($DA$26:DA97),_xlfn.CONCAT(", ",DC97),
IF($DA$176=SUM($DA$26:DA97),_xlfn.CONCAT(" y ",DC97)))))</f>
        <v/>
      </c>
      <c r="DC97" s="120" t="s">
        <v>5263</v>
      </c>
      <c r="DF97" s="629" cm="1">
        <f t="array" aca="1" ref="DF97" ca="1">IF(OR(N97=" ",AND(EXACT(UPPER(TRIM(SUBSTITUTE(N97,CHAR(160)," "))),TRIM(SUBSTITUTE(N97,CHAR(160)," "))),SUMPRODUCT(--ISNUMBER(MATCH(MID(TRIM(SUBSTITUTE(N97,CHAR(160)," ")),ROW(INDIRECT("1:"&amp;LEN(TRIM(SUBSTITUTE(N97,CHAR(160)," "))))),1),{"A","B","C","D","E","F","G","H","I","J","K","L","M","N","O","P","Q","R","S","T","U","V","W","X","Y","Z","Ñ","0","1","2","3","4","5","6","7","8","9"," "},0)))=LEN(TRIM(SUBSTITUTE(N97,CHAR(160)," "))))),0,1)</f>
        <v>0</v>
      </c>
      <c r="DG97" s="629" cm="1">
        <f t="array" aca="1" ref="DG97" ca="1">IF(OR(AH97=" ",AND(EXACT(UPPER(TRIM(SUBSTITUTE(AH97,CHAR(160)," "))),TRIM(SUBSTITUTE(AH97,CHAR(160)," "))),SUMPRODUCT(--ISNUMBER(MATCH(MID(TRIM(SUBSTITUTE(AH97,CHAR(160)," ")),ROW(INDIRECT("1:"&amp;LEN(TRIM(SUBSTITUTE(AH97,CHAR(160)," "))))),1),{"A","B","C","D","E","F","G","H","I","J","K","L","M","N","O","P","Q","R","S","T","U","V","W","X","Y","Z","Ñ","0","1","2","3","4","5","6","7","8","9"," "},0)))=LEN(TRIM(SUBSTITUTE(AH97,CHAR(160)," "))))),0,1)</f>
        <v>0</v>
      </c>
      <c r="DH97" s="629" cm="1">
        <f t="array" aca="1" ref="DH97" ca="1">IF(OR(BB97=" ",AND(EXACT(UPPER(TRIM(SUBSTITUTE(BB97,CHAR(160)," "))),TRIM(SUBSTITUTE(BB97,CHAR(160)," "))),SUMPRODUCT(--ISNUMBER(MATCH(MID(TRIM(SUBSTITUTE(BB97,CHAR(160)," ")),ROW(INDIRECT("1:"&amp;LEN(TRIM(SUBSTITUTE(BB97,CHAR(160)," "))))),1),{"A","B","C","D","E","F","G","H","I","J","K","L","M","N","O","P","Q","R","S","T","U","V","W","X","Y","Z","Ñ","0","1","2","3","4","5","6","7","8","9"," "},0)))=LEN(TRIM(SUBSTITUTE(BB97,CHAR(160)," "))))),0,1)</f>
        <v>0</v>
      </c>
      <c r="DI97" s="629" cm="1">
        <f t="array" aca="1" ref="DI97" ca="1">IF(OR(BV97=" ",AND(EXACT(UPPER(TRIM(SUBSTITUTE(BV97,CHAR(160)," "))),TRIM(SUBSTITUTE(BV97,CHAR(160)," "))),SUMPRODUCT(--ISNUMBER(MATCH(MID(TRIM(SUBSTITUTE(BV97,CHAR(160)," ")),ROW(INDIRECT("1:"&amp;LEN(TRIM(SUBSTITUTE(BV97,CHAR(160)," "))))),1),{"A","B","C","D","E","F","G","H","I","J","K","L","M","N","O","P","Q","R","S","T","U","V","W","X","Y","Z","Ñ","0","1","2","3","4","5","6","7","8","9"," "},0)))=LEN(TRIM(SUBSTITUTE(BV97,CHAR(160)," "))))),0,1)</f>
        <v>0</v>
      </c>
    </row>
    <row r="98" spans="1:113" ht="15" customHeight="1">
      <c r="A98" s="128"/>
      <c r="B98"/>
      <c r="C98" s="35" t="s">
        <v>5264</v>
      </c>
      <c r="D98" s="969" t="str">
        <f>IF(CNGE_2026_M1_Secc1_Sub6!$D133="","",CNGE_2026_M1_Secc1_Sub6!$D133)</f>
        <v/>
      </c>
      <c r="E98" s="970"/>
      <c r="F98" s="970"/>
      <c r="G98" s="970"/>
      <c r="H98" s="970"/>
      <c r="I98" s="1034"/>
      <c r="J98" s="1032"/>
      <c r="K98" s="704"/>
      <c r="L98" s="704"/>
      <c r="M98" s="1033"/>
      <c r="N98" s="1032"/>
      <c r="O98" s="704"/>
      <c r="P98" s="704"/>
      <c r="Q98" s="1033"/>
      <c r="R98" s="1032"/>
      <c r="S98" s="704"/>
      <c r="T98" s="704"/>
      <c r="U98" s="1033"/>
      <c r="V98" s="1032"/>
      <c r="W98" s="704"/>
      <c r="X98" s="704"/>
      <c r="Y98" s="1033"/>
      <c r="Z98" s="1029"/>
      <c r="AA98" s="1030"/>
      <c r="AB98" s="1030"/>
      <c r="AC98" s="1031"/>
      <c r="AD98" s="1032"/>
      <c r="AE98" s="704"/>
      <c r="AF98" s="704"/>
      <c r="AG98" s="1033"/>
      <c r="AH98" s="1032"/>
      <c r="AI98" s="704"/>
      <c r="AJ98" s="704"/>
      <c r="AK98" s="1033"/>
      <c r="AL98" s="1032"/>
      <c r="AM98" s="704"/>
      <c r="AN98" s="704"/>
      <c r="AO98" s="1033"/>
      <c r="AP98" s="1032"/>
      <c r="AQ98" s="704"/>
      <c r="AR98" s="704"/>
      <c r="AS98" s="1033"/>
      <c r="AT98" s="1029"/>
      <c r="AU98" s="1030"/>
      <c r="AV98" s="1030"/>
      <c r="AW98" s="1031"/>
      <c r="AX98" s="1032"/>
      <c r="AY98" s="704"/>
      <c r="AZ98" s="704"/>
      <c r="BA98" s="1033"/>
      <c r="BB98" s="1032"/>
      <c r="BC98" s="704"/>
      <c r="BD98" s="704"/>
      <c r="BE98" s="1033"/>
      <c r="BF98" s="1032"/>
      <c r="BG98" s="704"/>
      <c r="BH98" s="704"/>
      <c r="BI98" s="1033"/>
      <c r="BJ98" s="1032"/>
      <c r="BK98" s="704"/>
      <c r="BL98" s="704"/>
      <c r="BM98" s="1033"/>
      <c r="BN98" s="1029"/>
      <c r="BO98" s="1030"/>
      <c r="BP98" s="1030"/>
      <c r="BQ98" s="1031"/>
      <c r="BR98" s="1032"/>
      <c r="BS98" s="704"/>
      <c r="BT98" s="704"/>
      <c r="BU98" s="1033"/>
      <c r="BV98" s="1032"/>
      <c r="BW98" s="704"/>
      <c r="BX98" s="704"/>
      <c r="BY98" s="1033"/>
      <c r="BZ98" s="1032"/>
      <c r="CA98" s="704"/>
      <c r="CB98" s="704"/>
      <c r="CC98" s="1033"/>
      <c r="CD98" s="1032"/>
      <c r="CE98" s="704"/>
      <c r="CF98" s="704"/>
      <c r="CG98" s="1033"/>
      <c r="CH98" s="1029"/>
      <c r="CI98" s="1030"/>
      <c r="CJ98" s="1030"/>
      <c r="CK98" s="1031"/>
      <c r="CN98" s="435">
        <f t="shared" si="17"/>
        <v>0</v>
      </c>
      <c r="CO98" s="435">
        <f t="shared" si="18"/>
        <v>0</v>
      </c>
      <c r="CP98" s="435">
        <f t="shared" si="19"/>
        <v>0</v>
      </c>
      <c r="CQ98" s="435">
        <f t="shared" si="20"/>
        <v>0</v>
      </c>
      <c r="CR98" s="290">
        <f t="shared" si="23"/>
        <v>0</v>
      </c>
      <c r="CS98" s="670">
        <f t="shared" si="24"/>
        <v>0</v>
      </c>
      <c r="CT98" s="671">
        <f t="shared" si="25"/>
        <v>0</v>
      </c>
      <c r="CU98" s="672">
        <f t="shared" si="26"/>
        <v>0</v>
      </c>
      <c r="CV98" s="290">
        <f t="shared" si="27"/>
        <v>0</v>
      </c>
      <c r="CW98" s="293">
        <f t="shared" si="21"/>
        <v>0</v>
      </c>
      <c r="CX98" s="283" t="str">
        <f>IF(CW98=0,"",
IF(SUM($CW$26:CW98)=1,CY98,
IF($CW$176&gt;SUM($CW$26:CW98),_xlfn.CONCAT(", ",CY98),
IF($CW$176=SUM($CW$26:CW98),_xlfn.CONCAT(" y ",CY98)))))</f>
        <v/>
      </c>
      <c r="CY98" s="120" t="s">
        <v>5265</v>
      </c>
      <c r="CZ98" s="370">
        <f>IF(CNGE_2026_M1_Secc1_Sub6!Y133=COUNTA(J98:M98,AD98:AG98,AX98:BA98,BR98:BU98),0,1)</f>
        <v>0</v>
      </c>
      <c r="DA98" s="282">
        <f t="shared" si="22"/>
        <v>0</v>
      </c>
      <c r="DB98" s="283" t="str">
        <f>IF(DA98=0,"",
IF(SUM($DA$26:DA98)=1,DC98,
IF($DA$176&gt;SUM($DA$26:DA98),_xlfn.CONCAT(", ",DC98),
IF($DA$176=SUM($DA$26:DA98),_xlfn.CONCAT(" y ",DC98)))))</f>
        <v/>
      </c>
      <c r="DC98" s="120" t="s">
        <v>5265</v>
      </c>
      <c r="DF98" s="629" cm="1">
        <f t="array" aca="1" ref="DF98" ca="1">IF(OR(N98=" ",AND(EXACT(UPPER(TRIM(SUBSTITUTE(N98,CHAR(160)," "))),TRIM(SUBSTITUTE(N98,CHAR(160)," "))),SUMPRODUCT(--ISNUMBER(MATCH(MID(TRIM(SUBSTITUTE(N98,CHAR(160)," ")),ROW(INDIRECT("1:"&amp;LEN(TRIM(SUBSTITUTE(N98,CHAR(160)," "))))),1),{"A","B","C","D","E","F","G","H","I","J","K","L","M","N","O","P","Q","R","S","T","U","V","W","X","Y","Z","Ñ","0","1","2","3","4","5","6","7","8","9"," "},0)))=LEN(TRIM(SUBSTITUTE(N98,CHAR(160)," "))))),0,1)</f>
        <v>0</v>
      </c>
      <c r="DG98" s="629" cm="1">
        <f t="array" aca="1" ref="DG98" ca="1">IF(OR(AH98=" ",AND(EXACT(UPPER(TRIM(SUBSTITUTE(AH98,CHAR(160)," "))),TRIM(SUBSTITUTE(AH98,CHAR(160)," "))),SUMPRODUCT(--ISNUMBER(MATCH(MID(TRIM(SUBSTITUTE(AH98,CHAR(160)," ")),ROW(INDIRECT("1:"&amp;LEN(TRIM(SUBSTITUTE(AH98,CHAR(160)," "))))),1),{"A","B","C","D","E","F","G","H","I","J","K","L","M","N","O","P","Q","R","S","T","U","V","W","X","Y","Z","Ñ","0","1","2","3","4","5","6","7","8","9"," "},0)))=LEN(TRIM(SUBSTITUTE(AH98,CHAR(160)," "))))),0,1)</f>
        <v>0</v>
      </c>
      <c r="DH98" s="629" cm="1">
        <f t="array" aca="1" ref="DH98" ca="1">IF(OR(BB98=" ",AND(EXACT(UPPER(TRIM(SUBSTITUTE(BB98,CHAR(160)," "))),TRIM(SUBSTITUTE(BB98,CHAR(160)," "))),SUMPRODUCT(--ISNUMBER(MATCH(MID(TRIM(SUBSTITUTE(BB98,CHAR(160)," ")),ROW(INDIRECT("1:"&amp;LEN(TRIM(SUBSTITUTE(BB98,CHAR(160)," "))))),1),{"A","B","C","D","E","F","G","H","I","J","K","L","M","N","O","P","Q","R","S","T","U","V","W","X","Y","Z","Ñ","0","1","2","3","4","5","6","7","8","9"," "},0)))=LEN(TRIM(SUBSTITUTE(BB98,CHAR(160)," "))))),0,1)</f>
        <v>0</v>
      </c>
      <c r="DI98" s="629" cm="1">
        <f t="array" aca="1" ref="DI98" ca="1">IF(OR(BV98=" ",AND(EXACT(UPPER(TRIM(SUBSTITUTE(BV98,CHAR(160)," "))),TRIM(SUBSTITUTE(BV98,CHAR(160)," "))),SUMPRODUCT(--ISNUMBER(MATCH(MID(TRIM(SUBSTITUTE(BV98,CHAR(160)," ")),ROW(INDIRECT("1:"&amp;LEN(TRIM(SUBSTITUTE(BV98,CHAR(160)," "))))),1),{"A","B","C","D","E","F","G","H","I","J","K","L","M","N","O","P","Q","R","S","T","U","V","W","X","Y","Z","Ñ","0","1","2","3","4","5","6","7","8","9"," "},0)))=LEN(TRIM(SUBSTITUTE(BV98,CHAR(160)," "))))),0,1)</f>
        <v>0</v>
      </c>
    </row>
    <row r="99" spans="1:113" ht="15" customHeight="1">
      <c r="A99" s="128"/>
      <c r="B99"/>
      <c r="C99" s="35" t="s">
        <v>5266</v>
      </c>
      <c r="D99" s="969" t="str">
        <f>IF(CNGE_2026_M1_Secc1_Sub6!$D134="","",CNGE_2026_M1_Secc1_Sub6!$D134)</f>
        <v/>
      </c>
      <c r="E99" s="970"/>
      <c r="F99" s="970"/>
      <c r="G99" s="970"/>
      <c r="H99" s="970"/>
      <c r="I99" s="1034"/>
      <c r="J99" s="1032"/>
      <c r="K99" s="704"/>
      <c r="L99" s="704"/>
      <c r="M99" s="1033"/>
      <c r="N99" s="1032"/>
      <c r="O99" s="704"/>
      <c r="P99" s="704"/>
      <c r="Q99" s="1033"/>
      <c r="R99" s="1032"/>
      <c r="S99" s="704"/>
      <c r="T99" s="704"/>
      <c r="U99" s="1033"/>
      <c r="V99" s="1032"/>
      <c r="W99" s="704"/>
      <c r="X99" s="704"/>
      <c r="Y99" s="1033"/>
      <c r="Z99" s="1029"/>
      <c r="AA99" s="1030"/>
      <c r="AB99" s="1030"/>
      <c r="AC99" s="1031"/>
      <c r="AD99" s="1032"/>
      <c r="AE99" s="704"/>
      <c r="AF99" s="704"/>
      <c r="AG99" s="1033"/>
      <c r="AH99" s="1032"/>
      <c r="AI99" s="704"/>
      <c r="AJ99" s="704"/>
      <c r="AK99" s="1033"/>
      <c r="AL99" s="1032"/>
      <c r="AM99" s="704"/>
      <c r="AN99" s="704"/>
      <c r="AO99" s="1033"/>
      <c r="AP99" s="1032"/>
      <c r="AQ99" s="704"/>
      <c r="AR99" s="704"/>
      <c r="AS99" s="1033"/>
      <c r="AT99" s="1029"/>
      <c r="AU99" s="1030"/>
      <c r="AV99" s="1030"/>
      <c r="AW99" s="1031"/>
      <c r="AX99" s="1032"/>
      <c r="AY99" s="704"/>
      <c r="AZ99" s="704"/>
      <c r="BA99" s="1033"/>
      <c r="BB99" s="1032"/>
      <c r="BC99" s="704"/>
      <c r="BD99" s="704"/>
      <c r="BE99" s="1033"/>
      <c r="BF99" s="1032"/>
      <c r="BG99" s="704"/>
      <c r="BH99" s="704"/>
      <c r="BI99" s="1033"/>
      <c r="BJ99" s="1032"/>
      <c r="BK99" s="704"/>
      <c r="BL99" s="704"/>
      <c r="BM99" s="1033"/>
      <c r="BN99" s="1029"/>
      <c r="BO99" s="1030"/>
      <c r="BP99" s="1030"/>
      <c r="BQ99" s="1031"/>
      <c r="BR99" s="1032"/>
      <c r="BS99" s="704"/>
      <c r="BT99" s="704"/>
      <c r="BU99" s="1033"/>
      <c r="BV99" s="1032"/>
      <c r="BW99" s="704"/>
      <c r="BX99" s="704"/>
      <c r="BY99" s="1033"/>
      <c r="BZ99" s="1032"/>
      <c r="CA99" s="704"/>
      <c r="CB99" s="704"/>
      <c r="CC99" s="1033"/>
      <c r="CD99" s="1032"/>
      <c r="CE99" s="704"/>
      <c r="CF99" s="704"/>
      <c r="CG99" s="1033"/>
      <c r="CH99" s="1029"/>
      <c r="CI99" s="1030"/>
      <c r="CJ99" s="1030"/>
      <c r="CK99" s="1031"/>
      <c r="CN99" s="435">
        <f t="shared" si="17"/>
        <v>0</v>
      </c>
      <c r="CO99" s="435">
        <f t="shared" si="18"/>
        <v>0</v>
      </c>
      <c r="CP99" s="435">
        <f t="shared" si="19"/>
        <v>0</v>
      </c>
      <c r="CQ99" s="435">
        <f t="shared" si="20"/>
        <v>0</v>
      </c>
      <c r="CR99" s="290">
        <f t="shared" si="23"/>
        <v>0</v>
      </c>
      <c r="CS99" s="670">
        <f t="shared" si="24"/>
        <v>0</v>
      </c>
      <c r="CT99" s="671">
        <f t="shared" si="25"/>
        <v>0</v>
      </c>
      <c r="CU99" s="672">
        <f t="shared" si="26"/>
        <v>0</v>
      </c>
      <c r="CV99" s="290">
        <f t="shared" si="27"/>
        <v>0</v>
      </c>
      <c r="CW99" s="293">
        <f t="shared" si="21"/>
        <v>0</v>
      </c>
      <c r="CX99" s="283" t="str">
        <f>IF(CW99=0,"",
IF(SUM($CW$26:CW99)=1,CY99,
IF($CW$176&gt;SUM($CW$26:CW99),_xlfn.CONCAT(", ",CY99),
IF($CW$176=SUM($CW$26:CW99),_xlfn.CONCAT(" y ",CY99)))))</f>
        <v/>
      </c>
      <c r="CY99" s="120" t="s">
        <v>5267</v>
      </c>
      <c r="CZ99" s="370">
        <f>IF(CNGE_2026_M1_Secc1_Sub6!Y134=COUNTA(J99:M99,AD99:AG99,AX99:BA99,BR99:BU99),0,1)</f>
        <v>0</v>
      </c>
      <c r="DA99" s="282">
        <f t="shared" si="22"/>
        <v>0</v>
      </c>
      <c r="DB99" s="283" t="str">
        <f>IF(DA99=0,"",
IF(SUM($DA$26:DA99)=1,DC99,
IF($DA$176&gt;SUM($DA$26:DA99),_xlfn.CONCAT(", ",DC99),
IF($DA$176=SUM($DA$26:DA99),_xlfn.CONCAT(" y ",DC99)))))</f>
        <v/>
      </c>
      <c r="DC99" s="120" t="s">
        <v>5267</v>
      </c>
      <c r="DF99" s="629" cm="1">
        <f t="array" aca="1" ref="DF99" ca="1">IF(OR(N99=" ",AND(EXACT(UPPER(TRIM(SUBSTITUTE(N99,CHAR(160)," "))),TRIM(SUBSTITUTE(N99,CHAR(160)," "))),SUMPRODUCT(--ISNUMBER(MATCH(MID(TRIM(SUBSTITUTE(N99,CHAR(160)," ")),ROW(INDIRECT("1:"&amp;LEN(TRIM(SUBSTITUTE(N99,CHAR(160)," "))))),1),{"A","B","C","D","E","F","G","H","I","J","K","L","M","N","O","P","Q","R","S","T","U","V","W","X","Y","Z","Ñ","0","1","2","3","4","5","6","7","8","9"," "},0)))=LEN(TRIM(SUBSTITUTE(N99,CHAR(160)," "))))),0,1)</f>
        <v>0</v>
      </c>
      <c r="DG99" s="629" cm="1">
        <f t="array" aca="1" ref="DG99" ca="1">IF(OR(AH99=" ",AND(EXACT(UPPER(TRIM(SUBSTITUTE(AH99,CHAR(160)," "))),TRIM(SUBSTITUTE(AH99,CHAR(160)," "))),SUMPRODUCT(--ISNUMBER(MATCH(MID(TRIM(SUBSTITUTE(AH99,CHAR(160)," ")),ROW(INDIRECT("1:"&amp;LEN(TRIM(SUBSTITUTE(AH99,CHAR(160)," "))))),1),{"A","B","C","D","E","F","G","H","I","J","K","L","M","N","O","P","Q","R","S","T","U","V","W","X","Y","Z","Ñ","0","1","2","3","4","5","6","7","8","9"," "},0)))=LEN(TRIM(SUBSTITUTE(AH99,CHAR(160)," "))))),0,1)</f>
        <v>0</v>
      </c>
      <c r="DH99" s="629" cm="1">
        <f t="array" aca="1" ref="DH99" ca="1">IF(OR(BB99=" ",AND(EXACT(UPPER(TRIM(SUBSTITUTE(BB99,CHAR(160)," "))),TRIM(SUBSTITUTE(BB99,CHAR(160)," "))),SUMPRODUCT(--ISNUMBER(MATCH(MID(TRIM(SUBSTITUTE(BB99,CHAR(160)," ")),ROW(INDIRECT("1:"&amp;LEN(TRIM(SUBSTITUTE(BB99,CHAR(160)," "))))),1),{"A","B","C","D","E","F","G","H","I","J","K","L","M","N","O","P","Q","R","S","T","U","V","W","X","Y","Z","Ñ","0","1","2","3","4","5","6","7","8","9"," "},0)))=LEN(TRIM(SUBSTITUTE(BB99,CHAR(160)," "))))),0,1)</f>
        <v>0</v>
      </c>
      <c r="DI99" s="629" cm="1">
        <f t="array" aca="1" ref="DI99" ca="1">IF(OR(BV99=" ",AND(EXACT(UPPER(TRIM(SUBSTITUTE(BV99,CHAR(160)," "))),TRIM(SUBSTITUTE(BV99,CHAR(160)," "))),SUMPRODUCT(--ISNUMBER(MATCH(MID(TRIM(SUBSTITUTE(BV99,CHAR(160)," ")),ROW(INDIRECT("1:"&amp;LEN(TRIM(SUBSTITUTE(BV99,CHAR(160)," "))))),1),{"A","B","C","D","E","F","G","H","I","J","K","L","M","N","O","P","Q","R","S","T","U","V","W","X","Y","Z","Ñ","0","1","2","3","4","5","6","7","8","9"," "},0)))=LEN(TRIM(SUBSTITUTE(BV99,CHAR(160)," "))))),0,1)</f>
        <v>0</v>
      </c>
    </row>
    <row r="100" spans="1:113" ht="15" customHeight="1">
      <c r="A100" s="128"/>
      <c r="B100"/>
      <c r="C100" s="35" t="s">
        <v>5268</v>
      </c>
      <c r="D100" s="969" t="str">
        <f>IF(CNGE_2026_M1_Secc1_Sub6!$D135="","",CNGE_2026_M1_Secc1_Sub6!$D135)</f>
        <v/>
      </c>
      <c r="E100" s="970"/>
      <c r="F100" s="970"/>
      <c r="G100" s="970"/>
      <c r="H100" s="970"/>
      <c r="I100" s="1034"/>
      <c r="J100" s="1032"/>
      <c r="K100" s="704"/>
      <c r="L100" s="704"/>
      <c r="M100" s="1033"/>
      <c r="N100" s="1032"/>
      <c r="O100" s="704"/>
      <c r="P100" s="704"/>
      <c r="Q100" s="1033"/>
      <c r="R100" s="1032"/>
      <c r="S100" s="704"/>
      <c r="T100" s="704"/>
      <c r="U100" s="1033"/>
      <c r="V100" s="1032"/>
      <c r="W100" s="704"/>
      <c r="X100" s="704"/>
      <c r="Y100" s="1033"/>
      <c r="Z100" s="1029"/>
      <c r="AA100" s="1030"/>
      <c r="AB100" s="1030"/>
      <c r="AC100" s="1031"/>
      <c r="AD100" s="1032"/>
      <c r="AE100" s="704"/>
      <c r="AF100" s="704"/>
      <c r="AG100" s="1033"/>
      <c r="AH100" s="1032"/>
      <c r="AI100" s="704"/>
      <c r="AJ100" s="704"/>
      <c r="AK100" s="1033"/>
      <c r="AL100" s="1032"/>
      <c r="AM100" s="704"/>
      <c r="AN100" s="704"/>
      <c r="AO100" s="1033"/>
      <c r="AP100" s="1032"/>
      <c r="AQ100" s="704"/>
      <c r="AR100" s="704"/>
      <c r="AS100" s="1033"/>
      <c r="AT100" s="1029"/>
      <c r="AU100" s="1030"/>
      <c r="AV100" s="1030"/>
      <c r="AW100" s="1031"/>
      <c r="AX100" s="1032"/>
      <c r="AY100" s="704"/>
      <c r="AZ100" s="704"/>
      <c r="BA100" s="1033"/>
      <c r="BB100" s="1032"/>
      <c r="BC100" s="704"/>
      <c r="BD100" s="704"/>
      <c r="BE100" s="1033"/>
      <c r="BF100" s="1032"/>
      <c r="BG100" s="704"/>
      <c r="BH100" s="704"/>
      <c r="BI100" s="1033"/>
      <c r="BJ100" s="1032"/>
      <c r="BK100" s="704"/>
      <c r="BL100" s="704"/>
      <c r="BM100" s="1033"/>
      <c r="BN100" s="1029"/>
      <c r="BO100" s="1030"/>
      <c r="BP100" s="1030"/>
      <c r="BQ100" s="1031"/>
      <c r="BR100" s="1032"/>
      <c r="BS100" s="704"/>
      <c r="BT100" s="704"/>
      <c r="BU100" s="1033"/>
      <c r="BV100" s="1032"/>
      <c r="BW100" s="704"/>
      <c r="BX100" s="704"/>
      <c r="BY100" s="1033"/>
      <c r="BZ100" s="1032"/>
      <c r="CA100" s="704"/>
      <c r="CB100" s="704"/>
      <c r="CC100" s="1033"/>
      <c r="CD100" s="1032"/>
      <c r="CE100" s="704"/>
      <c r="CF100" s="704"/>
      <c r="CG100" s="1033"/>
      <c r="CH100" s="1029"/>
      <c r="CI100" s="1030"/>
      <c r="CJ100" s="1030"/>
      <c r="CK100" s="1031"/>
      <c r="CN100" s="435">
        <f t="shared" si="17"/>
        <v>0</v>
      </c>
      <c r="CO100" s="435">
        <f t="shared" si="18"/>
        <v>0</v>
      </c>
      <c r="CP100" s="435">
        <f t="shared" si="19"/>
        <v>0</v>
      </c>
      <c r="CQ100" s="435">
        <f t="shared" si="20"/>
        <v>0</v>
      </c>
      <c r="CR100" s="290">
        <f t="shared" si="23"/>
        <v>0</v>
      </c>
      <c r="CS100" s="670">
        <f t="shared" si="24"/>
        <v>0</v>
      </c>
      <c r="CT100" s="671">
        <f t="shared" si="25"/>
        <v>0</v>
      </c>
      <c r="CU100" s="672">
        <f t="shared" si="26"/>
        <v>0</v>
      </c>
      <c r="CV100" s="290">
        <f t="shared" si="27"/>
        <v>0</v>
      </c>
      <c r="CW100" s="293">
        <f t="shared" si="21"/>
        <v>0</v>
      </c>
      <c r="CX100" s="283" t="str">
        <f>IF(CW100=0,"",
IF(SUM($CW$26:CW100)=1,CY100,
IF($CW$176&gt;SUM($CW$26:CW100),_xlfn.CONCAT(", ",CY100),
IF($CW$176=SUM($CW$26:CW100),_xlfn.CONCAT(" y ",CY100)))))</f>
        <v/>
      </c>
      <c r="CY100" s="120" t="s">
        <v>5269</v>
      </c>
      <c r="CZ100" s="370">
        <f>IF(CNGE_2026_M1_Secc1_Sub6!Y135=COUNTA(J100:M100,AD100:AG100,AX100:BA100,BR100:BU100),0,1)</f>
        <v>0</v>
      </c>
      <c r="DA100" s="282">
        <f t="shared" si="22"/>
        <v>0</v>
      </c>
      <c r="DB100" s="283" t="str">
        <f>IF(DA100=0,"",
IF(SUM($DA$26:DA100)=1,DC100,
IF($DA$176&gt;SUM($DA$26:DA100),_xlfn.CONCAT(", ",DC100),
IF($DA$176=SUM($DA$26:DA100),_xlfn.CONCAT(" y ",DC100)))))</f>
        <v/>
      </c>
      <c r="DC100" s="120" t="s">
        <v>5269</v>
      </c>
      <c r="DF100" s="629" cm="1">
        <f t="array" aca="1" ref="DF100" ca="1">IF(OR(N100=" ",AND(EXACT(UPPER(TRIM(SUBSTITUTE(N100,CHAR(160)," "))),TRIM(SUBSTITUTE(N100,CHAR(160)," "))),SUMPRODUCT(--ISNUMBER(MATCH(MID(TRIM(SUBSTITUTE(N100,CHAR(160)," ")),ROW(INDIRECT("1:"&amp;LEN(TRIM(SUBSTITUTE(N100,CHAR(160)," "))))),1),{"A","B","C","D","E","F","G","H","I","J","K","L","M","N","O","P","Q","R","S","T","U","V","W","X","Y","Z","Ñ","0","1","2","3","4","5","6","7","8","9"," "},0)))=LEN(TRIM(SUBSTITUTE(N100,CHAR(160)," "))))),0,1)</f>
        <v>0</v>
      </c>
      <c r="DG100" s="629" cm="1">
        <f t="array" aca="1" ref="DG100" ca="1">IF(OR(AH100=" ",AND(EXACT(UPPER(TRIM(SUBSTITUTE(AH100,CHAR(160)," "))),TRIM(SUBSTITUTE(AH100,CHAR(160)," "))),SUMPRODUCT(--ISNUMBER(MATCH(MID(TRIM(SUBSTITUTE(AH100,CHAR(160)," ")),ROW(INDIRECT("1:"&amp;LEN(TRIM(SUBSTITUTE(AH100,CHAR(160)," "))))),1),{"A","B","C","D","E","F","G","H","I","J","K","L","M","N","O","P","Q","R","S","T","U","V","W","X","Y","Z","Ñ","0","1","2","3","4","5","6","7","8","9"," "},0)))=LEN(TRIM(SUBSTITUTE(AH100,CHAR(160)," "))))),0,1)</f>
        <v>0</v>
      </c>
      <c r="DH100" s="629" cm="1">
        <f t="array" aca="1" ref="DH100" ca="1">IF(OR(BB100=" ",AND(EXACT(UPPER(TRIM(SUBSTITUTE(BB100,CHAR(160)," "))),TRIM(SUBSTITUTE(BB100,CHAR(160)," "))),SUMPRODUCT(--ISNUMBER(MATCH(MID(TRIM(SUBSTITUTE(BB100,CHAR(160)," ")),ROW(INDIRECT("1:"&amp;LEN(TRIM(SUBSTITUTE(BB100,CHAR(160)," "))))),1),{"A","B","C","D","E","F","G","H","I","J","K","L","M","N","O","P","Q","R","S","T","U","V","W","X","Y","Z","Ñ","0","1","2","3","4","5","6","7","8","9"," "},0)))=LEN(TRIM(SUBSTITUTE(BB100,CHAR(160)," "))))),0,1)</f>
        <v>0</v>
      </c>
      <c r="DI100" s="629" cm="1">
        <f t="array" aca="1" ref="DI100" ca="1">IF(OR(BV100=" ",AND(EXACT(UPPER(TRIM(SUBSTITUTE(BV100,CHAR(160)," "))),TRIM(SUBSTITUTE(BV100,CHAR(160)," "))),SUMPRODUCT(--ISNUMBER(MATCH(MID(TRIM(SUBSTITUTE(BV100,CHAR(160)," ")),ROW(INDIRECT("1:"&amp;LEN(TRIM(SUBSTITUTE(BV100,CHAR(160)," "))))),1),{"A","B","C","D","E","F","G","H","I","J","K","L","M","N","O","P","Q","R","S","T","U","V","W","X","Y","Z","Ñ","0","1","2","3","4","5","6","7","8","9"," "},0)))=LEN(TRIM(SUBSTITUTE(BV100,CHAR(160)," "))))),0,1)</f>
        <v>0</v>
      </c>
    </row>
    <row r="101" spans="1:113" ht="15" customHeight="1">
      <c r="A101" s="128"/>
      <c r="B101"/>
      <c r="C101" s="35" t="s">
        <v>5270</v>
      </c>
      <c r="D101" s="969" t="str">
        <f>IF(CNGE_2026_M1_Secc1_Sub6!$D136="","",CNGE_2026_M1_Secc1_Sub6!$D136)</f>
        <v/>
      </c>
      <c r="E101" s="970"/>
      <c r="F101" s="970"/>
      <c r="G101" s="970"/>
      <c r="H101" s="970"/>
      <c r="I101" s="1034"/>
      <c r="J101" s="1032"/>
      <c r="K101" s="704"/>
      <c r="L101" s="704"/>
      <c r="M101" s="1033"/>
      <c r="N101" s="1032"/>
      <c r="O101" s="704"/>
      <c r="P101" s="704"/>
      <c r="Q101" s="1033"/>
      <c r="R101" s="1032"/>
      <c r="S101" s="704"/>
      <c r="T101" s="704"/>
      <c r="U101" s="1033"/>
      <c r="V101" s="1032"/>
      <c r="W101" s="704"/>
      <c r="X101" s="704"/>
      <c r="Y101" s="1033"/>
      <c r="Z101" s="1029"/>
      <c r="AA101" s="1030"/>
      <c r="AB101" s="1030"/>
      <c r="AC101" s="1031"/>
      <c r="AD101" s="1032"/>
      <c r="AE101" s="704"/>
      <c r="AF101" s="704"/>
      <c r="AG101" s="1033"/>
      <c r="AH101" s="1032"/>
      <c r="AI101" s="704"/>
      <c r="AJ101" s="704"/>
      <c r="AK101" s="1033"/>
      <c r="AL101" s="1032"/>
      <c r="AM101" s="704"/>
      <c r="AN101" s="704"/>
      <c r="AO101" s="1033"/>
      <c r="AP101" s="1032"/>
      <c r="AQ101" s="704"/>
      <c r="AR101" s="704"/>
      <c r="AS101" s="1033"/>
      <c r="AT101" s="1029"/>
      <c r="AU101" s="1030"/>
      <c r="AV101" s="1030"/>
      <c r="AW101" s="1031"/>
      <c r="AX101" s="1032"/>
      <c r="AY101" s="704"/>
      <c r="AZ101" s="704"/>
      <c r="BA101" s="1033"/>
      <c r="BB101" s="1032"/>
      <c r="BC101" s="704"/>
      <c r="BD101" s="704"/>
      <c r="BE101" s="1033"/>
      <c r="BF101" s="1032"/>
      <c r="BG101" s="704"/>
      <c r="BH101" s="704"/>
      <c r="BI101" s="1033"/>
      <c r="BJ101" s="1032"/>
      <c r="BK101" s="704"/>
      <c r="BL101" s="704"/>
      <c r="BM101" s="1033"/>
      <c r="BN101" s="1029"/>
      <c r="BO101" s="1030"/>
      <c r="BP101" s="1030"/>
      <c r="BQ101" s="1031"/>
      <c r="BR101" s="1032"/>
      <c r="BS101" s="704"/>
      <c r="BT101" s="704"/>
      <c r="BU101" s="1033"/>
      <c r="BV101" s="1032"/>
      <c r="BW101" s="704"/>
      <c r="BX101" s="704"/>
      <c r="BY101" s="1033"/>
      <c r="BZ101" s="1032"/>
      <c r="CA101" s="704"/>
      <c r="CB101" s="704"/>
      <c r="CC101" s="1033"/>
      <c r="CD101" s="1032"/>
      <c r="CE101" s="704"/>
      <c r="CF101" s="704"/>
      <c r="CG101" s="1033"/>
      <c r="CH101" s="1029"/>
      <c r="CI101" s="1030"/>
      <c r="CJ101" s="1030"/>
      <c r="CK101" s="1031"/>
      <c r="CN101" s="435">
        <f t="shared" si="17"/>
        <v>0</v>
      </c>
      <c r="CO101" s="435">
        <f t="shared" si="18"/>
        <v>0</v>
      </c>
      <c r="CP101" s="435">
        <f t="shared" si="19"/>
        <v>0</v>
      </c>
      <c r="CQ101" s="435">
        <f t="shared" si="20"/>
        <v>0</v>
      </c>
      <c r="CR101" s="290">
        <f t="shared" si="23"/>
        <v>0</v>
      </c>
      <c r="CS101" s="670">
        <f t="shared" si="24"/>
        <v>0</v>
      </c>
      <c r="CT101" s="671">
        <f t="shared" si="25"/>
        <v>0</v>
      </c>
      <c r="CU101" s="672">
        <f t="shared" si="26"/>
        <v>0</v>
      </c>
      <c r="CV101" s="290">
        <f t="shared" si="27"/>
        <v>0</v>
      </c>
      <c r="CW101" s="293">
        <f t="shared" si="21"/>
        <v>0</v>
      </c>
      <c r="CX101" s="283" t="str">
        <f>IF(CW101=0,"",
IF(SUM($CW$26:CW101)=1,CY101,
IF($CW$176&gt;SUM($CW$26:CW101),_xlfn.CONCAT(", ",CY101),
IF($CW$176=SUM($CW$26:CW101),_xlfn.CONCAT(" y ",CY101)))))</f>
        <v/>
      </c>
      <c r="CY101" s="120" t="s">
        <v>5271</v>
      </c>
      <c r="CZ101" s="370">
        <f>IF(CNGE_2026_M1_Secc1_Sub6!Y136=COUNTA(J101:M101,AD101:AG101,AX101:BA101,BR101:BU101),0,1)</f>
        <v>0</v>
      </c>
      <c r="DA101" s="282">
        <f t="shared" si="22"/>
        <v>0</v>
      </c>
      <c r="DB101" s="283" t="str">
        <f>IF(DA101=0,"",
IF(SUM($DA$26:DA101)=1,DC101,
IF($DA$176&gt;SUM($DA$26:DA101),_xlfn.CONCAT(", ",DC101),
IF($DA$176=SUM($DA$26:DA101),_xlfn.CONCAT(" y ",DC101)))))</f>
        <v/>
      </c>
      <c r="DC101" s="120" t="s">
        <v>5271</v>
      </c>
      <c r="DF101" s="629" cm="1">
        <f t="array" aca="1" ref="DF101" ca="1">IF(OR(N101=" ",AND(EXACT(UPPER(TRIM(SUBSTITUTE(N101,CHAR(160)," "))),TRIM(SUBSTITUTE(N101,CHAR(160)," "))),SUMPRODUCT(--ISNUMBER(MATCH(MID(TRIM(SUBSTITUTE(N101,CHAR(160)," ")),ROW(INDIRECT("1:"&amp;LEN(TRIM(SUBSTITUTE(N101,CHAR(160)," "))))),1),{"A","B","C","D","E","F","G","H","I","J","K","L","M","N","O","P","Q","R","S","T","U","V","W","X","Y","Z","Ñ","0","1","2","3","4","5","6","7","8","9"," "},0)))=LEN(TRIM(SUBSTITUTE(N101,CHAR(160)," "))))),0,1)</f>
        <v>0</v>
      </c>
      <c r="DG101" s="629" cm="1">
        <f t="array" aca="1" ref="DG101" ca="1">IF(OR(AH101=" ",AND(EXACT(UPPER(TRIM(SUBSTITUTE(AH101,CHAR(160)," "))),TRIM(SUBSTITUTE(AH101,CHAR(160)," "))),SUMPRODUCT(--ISNUMBER(MATCH(MID(TRIM(SUBSTITUTE(AH101,CHAR(160)," ")),ROW(INDIRECT("1:"&amp;LEN(TRIM(SUBSTITUTE(AH101,CHAR(160)," "))))),1),{"A","B","C","D","E","F","G","H","I","J","K","L","M","N","O","P","Q","R","S","T","U","V","W","X","Y","Z","Ñ","0","1","2","3","4","5","6","7","8","9"," "},0)))=LEN(TRIM(SUBSTITUTE(AH101,CHAR(160)," "))))),0,1)</f>
        <v>0</v>
      </c>
      <c r="DH101" s="629" cm="1">
        <f t="array" aca="1" ref="DH101" ca="1">IF(OR(BB101=" ",AND(EXACT(UPPER(TRIM(SUBSTITUTE(BB101,CHAR(160)," "))),TRIM(SUBSTITUTE(BB101,CHAR(160)," "))),SUMPRODUCT(--ISNUMBER(MATCH(MID(TRIM(SUBSTITUTE(BB101,CHAR(160)," ")),ROW(INDIRECT("1:"&amp;LEN(TRIM(SUBSTITUTE(BB101,CHAR(160)," "))))),1),{"A","B","C","D","E","F","G","H","I","J","K","L","M","N","O","P","Q","R","S","T","U","V","W","X","Y","Z","Ñ","0","1","2","3","4","5","6","7","8","9"," "},0)))=LEN(TRIM(SUBSTITUTE(BB101,CHAR(160)," "))))),0,1)</f>
        <v>0</v>
      </c>
      <c r="DI101" s="629" cm="1">
        <f t="array" aca="1" ref="DI101" ca="1">IF(OR(BV101=" ",AND(EXACT(UPPER(TRIM(SUBSTITUTE(BV101,CHAR(160)," "))),TRIM(SUBSTITUTE(BV101,CHAR(160)," "))),SUMPRODUCT(--ISNUMBER(MATCH(MID(TRIM(SUBSTITUTE(BV101,CHAR(160)," ")),ROW(INDIRECT("1:"&amp;LEN(TRIM(SUBSTITUTE(BV101,CHAR(160)," "))))),1),{"A","B","C","D","E","F","G","H","I","J","K","L","M","N","O","P","Q","R","S","T","U","V","W","X","Y","Z","Ñ","0","1","2","3","4","5","6","7","8","9"," "},0)))=LEN(TRIM(SUBSTITUTE(BV101,CHAR(160)," "))))),0,1)</f>
        <v>0</v>
      </c>
    </row>
    <row r="102" spans="1:113" ht="15" customHeight="1">
      <c r="A102" s="128"/>
      <c r="B102"/>
      <c r="C102" s="35" t="s">
        <v>5272</v>
      </c>
      <c r="D102" s="969" t="str">
        <f>IF(CNGE_2026_M1_Secc1_Sub6!$D137="","",CNGE_2026_M1_Secc1_Sub6!$D137)</f>
        <v/>
      </c>
      <c r="E102" s="970"/>
      <c r="F102" s="970"/>
      <c r="G102" s="970"/>
      <c r="H102" s="970"/>
      <c r="I102" s="1034"/>
      <c r="J102" s="1032"/>
      <c r="K102" s="704"/>
      <c r="L102" s="704"/>
      <c r="M102" s="1033"/>
      <c r="N102" s="1032"/>
      <c r="O102" s="704"/>
      <c r="P102" s="704"/>
      <c r="Q102" s="1033"/>
      <c r="R102" s="1032"/>
      <c r="S102" s="704"/>
      <c r="T102" s="704"/>
      <c r="U102" s="1033"/>
      <c r="V102" s="1032"/>
      <c r="W102" s="704"/>
      <c r="X102" s="704"/>
      <c r="Y102" s="1033"/>
      <c r="Z102" s="1029"/>
      <c r="AA102" s="1030"/>
      <c r="AB102" s="1030"/>
      <c r="AC102" s="1031"/>
      <c r="AD102" s="1032"/>
      <c r="AE102" s="704"/>
      <c r="AF102" s="704"/>
      <c r="AG102" s="1033"/>
      <c r="AH102" s="1032"/>
      <c r="AI102" s="704"/>
      <c r="AJ102" s="704"/>
      <c r="AK102" s="1033"/>
      <c r="AL102" s="1032"/>
      <c r="AM102" s="704"/>
      <c r="AN102" s="704"/>
      <c r="AO102" s="1033"/>
      <c r="AP102" s="1032"/>
      <c r="AQ102" s="704"/>
      <c r="AR102" s="704"/>
      <c r="AS102" s="1033"/>
      <c r="AT102" s="1029"/>
      <c r="AU102" s="1030"/>
      <c r="AV102" s="1030"/>
      <c r="AW102" s="1031"/>
      <c r="AX102" s="1032"/>
      <c r="AY102" s="704"/>
      <c r="AZ102" s="704"/>
      <c r="BA102" s="1033"/>
      <c r="BB102" s="1032"/>
      <c r="BC102" s="704"/>
      <c r="BD102" s="704"/>
      <c r="BE102" s="1033"/>
      <c r="BF102" s="1032"/>
      <c r="BG102" s="704"/>
      <c r="BH102" s="704"/>
      <c r="BI102" s="1033"/>
      <c r="BJ102" s="1032"/>
      <c r="BK102" s="704"/>
      <c r="BL102" s="704"/>
      <c r="BM102" s="1033"/>
      <c r="BN102" s="1029"/>
      <c r="BO102" s="1030"/>
      <c r="BP102" s="1030"/>
      <c r="BQ102" s="1031"/>
      <c r="BR102" s="1032"/>
      <c r="BS102" s="704"/>
      <c r="BT102" s="704"/>
      <c r="BU102" s="1033"/>
      <c r="BV102" s="1032"/>
      <c r="BW102" s="704"/>
      <c r="BX102" s="704"/>
      <c r="BY102" s="1033"/>
      <c r="BZ102" s="1032"/>
      <c r="CA102" s="704"/>
      <c r="CB102" s="704"/>
      <c r="CC102" s="1033"/>
      <c r="CD102" s="1032"/>
      <c r="CE102" s="704"/>
      <c r="CF102" s="704"/>
      <c r="CG102" s="1033"/>
      <c r="CH102" s="1029"/>
      <c r="CI102" s="1030"/>
      <c r="CJ102" s="1030"/>
      <c r="CK102" s="1031"/>
      <c r="CN102" s="435">
        <f t="shared" si="17"/>
        <v>0</v>
      </c>
      <c r="CO102" s="435">
        <f t="shared" si="18"/>
        <v>0</v>
      </c>
      <c r="CP102" s="435">
        <f t="shared" si="19"/>
        <v>0</v>
      </c>
      <c r="CQ102" s="435">
        <f t="shared" si="20"/>
        <v>0</v>
      </c>
      <c r="CR102" s="290">
        <f t="shared" si="23"/>
        <v>0</v>
      </c>
      <c r="CS102" s="670">
        <f t="shared" si="24"/>
        <v>0</v>
      </c>
      <c r="CT102" s="671">
        <f t="shared" si="25"/>
        <v>0</v>
      </c>
      <c r="CU102" s="672">
        <f t="shared" si="26"/>
        <v>0</v>
      </c>
      <c r="CV102" s="290">
        <f t="shared" si="27"/>
        <v>0</v>
      </c>
      <c r="CW102" s="293">
        <f t="shared" si="21"/>
        <v>0</v>
      </c>
      <c r="CX102" s="283" t="str">
        <f>IF(CW102=0,"",
IF(SUM($CW$26:CW102)=1,CY102,
IF($CW$176&gt;SUM($CW$26:CW102),_xlfn.CONCAT(", ",CY102),
IF($CW$176=SUM($CW$26:CW102),_xlfn.CONCAT(" y ",CY102)))))</f>
        <v/>
      </c>
      <c r="CY102" s="120" t="s">
        <v>5273</v>
      </c>
      <c r="CZ102" s="370">
        <f>IF(CNGE_2026_M1_Secc1_Sub6!Y137=COUNTA(J102:M102,AD102:AG102,AX102:BA102,BR102:BU102),0,1)</f>
        <v>0</v>
      </c>
      <c r="DA102" s="282">
        <f t="shared" si="22"/>
        <v>0</v>
      </c>
      <c r="DB102" s="283" t="str">
        <f>IF(DA102=0,"",
IF(SUM($DA$26:DA102)=1,DC102,
IF($DA$176&gt;SUM($DA$26:DA102),_xlfn.CONCAT(", ",DC102),
IF($DA$176=SUM($DA$26:DA102),_xlfn.CONCAT(" y ",DC102)))))</f>
        <v/>
      </c>
      <c r="DC102" s="120" t="s">
        <v>5273</v>
      </c>
      <c r="DF102" s="629" cm="1">
        <f t="array" aca="1" ref="DF102" ca="1">IF(OR(N102=" ",AND(EXACT(UPPER(TRIM(SUBSTITUTE(N102,CHAR(160)," "))),TRIM(SUBSTITUTE(N102,CHAR(160)," "))),SUMPRODUCT(--ISNUMBER(MATCH(MID(TRIM(SUBSTITUTE(N102,CHAR(160)," ")),ROW(INDIRECT("1:"&amp;LEN(TRIM(SUBSTITUTE(N102,CHAR(160)," "))))),1),{"A","B","C","D","E","F","G","H","I","J","K","L","M","N","O","P","Q","R","S","T","U","V","W","X","Y","Z","Ñ","0","1","2","3","4","5","6","7","8","9"," "},0)))=LEN(TRIM(SUBSTITUTE(N102,CHAR(160)," "))))),0,1)</f>
        <v>0</v>
      </c>
      <c r="DG102" s="629" cm="1">
        <f t="array" aca="1" ref="DG102" ca="1">IF(OR(AH102=" ",AND(EXACT(UPPER(TRIM(SUBSTITUTE(AH102,CHAR(160)," "))),TRIM(SUBSTITUTE(AH102,CHAR(160)," "))),SUMPRODUCT(--ISNUMBER(MATCH(MID(TRIM(SUBSTITUTE(AH102,CHAR(160)," ")),ROW(INDIRECT("1:"&amp;LEN(TRIM(SUBSTITUTE(AH102,CHAR(160)," "))))),1),{"A","B","C","D","E","F","G","H","I","J","K","L","M","N","O","P","Q","R","S","T","U","V","W","X","Y","Z","Ñ","0","1","2","3","4","5","6","7","8","9"," "},0)))=LEN(TRIM(SUBSTITUTE(AH102,CHAR(160)," "))))),0,1)</f>
        <v>0</v>
      </c>
      <c r="DH102" s="629" cm="1">
        <f t="array" aca="1" ref="DH102" ca="1">IF(OR(BB102=" ",AND(EXACT(UPPER(TRIM(SUBSTITUTE(BB102,CHAR(160)," "))),TRIM(SUBSTITUTE(BB102,CHAR(160)," "))),SUMPRODUCT(--ISNUMBER(MATCH(MID(TRIM(SUBSTITUTE(BB102,CHAR(160)," ")),ROW(INDIRECT("1:"&amp;LEN(TRIM(SUBSTITUTE(BB102,CHAR(160)," "))))),1),{"A","B","C","D","E","F","G","H","I","J","K","L","M","N","O","P","Q","R","S","T","U","V","W","X","Y","Z","Ñ","0","1","2","3","4","5","6","7","8","9"," "},0)))=LEN(TRIM(SUBSTITUTE(BB102,CHAR(160)," "))))),0,1)</f>
        <v>0</v>
      </c>
      <c r="DI102" s="629" cm="1">
        <f t="array" aca="1" ref="DI102" ca="1">IF(OR(BV102=" ",AND(EXACT(UPPER(TRIM(SUBSTITUTE(BV102,CHAR(160)," "))),TRIM(SUBSTITUTE(BV102,CHAR(160)," "))),SUMPRODUCT(--ISNUMBER(MATCH(MID(TRIM(SUBSTITUTE(BV102,CHAR(160)," ")),ROW(INDIRECT("1:"&amp;LEN(TRIM(SUBSTITUTE(BV102,CHAR(160)," "))))),1),{"A","B","C","D","E","F","G","H","I","J","K","L","M","N","O","P","Q","R","S","T","U","V","W","X","Y","Z","Ñ","0","1","2","3","4","5","6","7","8","9"," "},0)))=LEN(TRIM(SUBSTITUTE(BV102,CHAR(160)," "))))),0,1)</f>
        <v>0</v>
      </c>
    </row>
    <row r="103" spans="1:113" ht="15" customHeight="1">
      <c r="A103" s="128"/>
      <c r="B103"/>
      <c r="C103" s="35" t="s">
        <v>5274</v>
      </c>
      <c r="D103" s="969" t="str">
        <f>IF(CNGE_2026_M1_Secc1_Sub6!$D138="","",CNGE_2026_M1_Secc1_Sub6!$D138)</f>
        <v/>
      </c>
      <c r="E103" s="970"/>
      <c r="F103" s="970"/>
      <c r="G103" s="970"/>
      <c r="H103" s="970"/>
      <c r="I103" s="1034"/>
      <c r="J103" s="1032"/>
      <c r="K103" s="704"/>
      <c r="L103" s="704"/>
      <c r="M103" s="1033"/>
      <c r="N103" s="1032"/>
      <c r="O103" s="704"/>
      <c r="P103" s="704"/>
      <c r="Q103" s="1033"/>
      <c r="R103" s="1032"/>
      <c r="S103" s="704"/>
      <c r="T103" s="704"/>
      <c r="U103" s="1033"/>
      <c r="V103" s="1032"/>
      <c r="W103" s="704"/>
      <c r="X103" s="704"/>
      <c r="Y103" s="1033"/>
      <c r="Z103" s="1029"/>
      <c r="AA103" s="1030"/>
      <c r="AB103" s="1030"/>
      <c r="AC103" s="1031"/>
      <c r="AD103" s="1032"/>
      <c r="AE103" s="704"/>
      <c r="AF103" s="704"/>
      <c r="AG103" s="1033"/>
      <c r="AH103" s="1032"/>
      <c r="AI103" s="704"/>
      <c r="AJ103" s="704"/>
      <c r="AK103" s="1033"/>
      <c r="AL103" s="1032"/>
      <c r="AM103" s="704"/>
      <c r="AN103" s="704"/>
      <c r="AO103" s="1033"/>
      <c r="AP103" s="1032"/>
      <c r="AQ103" s="704"/>
      <c r="AR103" s="704"/>
      <c r="AS103" s="1033"/>
      <c r="AT103" s="1029"/>
      <c r="AU103" s="1030"/>
      <c r="AV103" s="1030"/>
      <c r="AW103" s="1031"/>
      <c r="AX103" s="1032"/>
      <c r="AY103" s="704"/>
      <c r="AZ103" s="704"/>
      <c r="BA103" s="1033"/>
      <c r="BB103" s="1032"/>
      <c r="BC103" s="704"/>
      <c r="BD103" s="704"/>
      <c r="BE103" s="1033"/>
      <c r="BF103" s="1032"/>
      <c r="BG103" s="704"/>
      <c r="BH103" s="704"/>
      <c r="BI103" s="1033"/>
      <c r="BJ103" s="1032"/>
      <c r="BK103" s="704"/>
      <c r="BL103" s="704"/>
      <c r="BM103" s="1033"/>
      <c r="BN103" s="1029"/>
      <c r="BO103" s="1030"/>
      <c r="BP103" s="1030"/>
      <c r="BQ103" s="1031"/>
      <c r="BR103" s="1032"/>
      <c r="BS103" s="704"/>
      <c r="BT103" s="704"/>
      <c r="BU103" s="1033"/>
      <c r="BV103" s="1032"/>
      <c r="BW103" s="704"/>
      <c r="BX103" s="704"/>
      <c r="BY103" s="1033"/>
      <c r="BZ103" s="1032"/>
      <c r="CA103" s="704"/>
      <c r="CB103" s="704"/>
      <c r="CC103" s="1033"/>
      <c r="CD103" s="1032"/>
      <c r="CE103" s="704"/>
      <c r="CF103" s="704"/>
      <c r="CG103" s="1033"/>
      <c r="CH103" s="1029"/>
      <c r="CI103" s="1030"/>
      <c r="CJ103" s="1030"/>
      <c r="CK103" s="1031"/>
      <c r="CN103" s="435">
        <f t="shared" si="17"/>
        <v>0</v>
      </c>
      <c r="CO103" s="435">
        <f t="shared" si="18"/>
        <v>0</v>
      </c>
      <c r="CP103" s="435">
        <f t="shared" si="19"/>
        <v>0</v>
      </c>
      <c r="CQ103" s="435">
        <f t="shared" si="20"/>
        <v>0</v>
      </c>
      <c r="CR103" s="290">
        <f t="shared" si="23"/>
        <v>0</v>
      </c>
      <c r="CS103" s="670">
        <f t="shared" si="24"/>
        <v>0</v>
      </c>
      <c r="CT103" s="671">
        <f t="shared" si="25"/>
        <v>0</v>
      </c>
      <c r="CU103" s="672">
        <f t="shared" si="26"/>
        <v>0</v>
      </c>
      <c r="CV103" s="290">
        <f t="shared" si="27"/>
        <v>0</v>
      </c>
      <c r="CW103" s="293">
        <f t="shared" si="21"/>
        <v>0</v>
      </c>
      <c r="CX103" s="283" t="str">
        <f>IF(CW103=0,"",
IF(SUM($CW$26:CW103)=1,CY103,
IF($CW$176&gt;SUM($CW$26:CW103),_xlfn.CONCAT(", ",CY103),
IF($CW$176=SUM($CW$26:CW103),_xlfn.CONCAT(" y ",CY103)))))</f>
        <v/>
      </c>
      <c r="CY103" s="120" t="s">
        <v>5275</v>
      </c>
      <c r="CZ103" s="370">
        <f>IF(CNGE_2026_M1_Secc1_Sub6!Y138=COUNTA(J103:M103,AD103:AG103,AX103:BA103,BR103:BU103),0,1)</f>
        <v>0</v>
      </c>
      <c r="DA103" s="282">
        <f t="shared" si="22"/>
        <v>0</v>
      </c>
      <c r="DB103" s="283" t="str">
        <f>IF(DA103=0,"",
IF(SUM($DA$26:DA103)=1,DC103,
IF($DA$176&gt;SUM($DA$26:DA103),_xlfn.CONCAT(", ",DC103),
IF($DA$176=SUM($DA$26:DA103),_xlfn.CONCAT(" y ",DC103)))))</f>
        <v/>
      </c>
      <c r="DC103" s="120" t="s">
        <v>5275</v>
      </c>
      <c r="DF103" s="629" cm="1">
        <f t="array" aca="1" ref="DF103" ca="1">IF(OR(N103=" ",AND(EXACT(UPPER(TRIM(SUBSTITUTE(N103,CHAR(160)," "))),TRIM(SUBSTITUTE(N103,CHAR(160)," "))),SUMPRODUCT(--ISNUMBER(MATCH(MID(TRIM(SUBSTITUTE(N103,CHAR(160)," ")),ROW(INDIRECT("1:"&amp;LEN(TRIM(SUBSTITUTE(N103,CHAR(160)," "))))),1),{"A","B","C","D","E","F","G","H","I","J","K","L","M","N","O","P","Q","R","S","T","U","V","W","X","Y","Z","Ñ","0","1","2","3","4","5","6","7","8","9"," "},0)))=LEN(TRIM(SUBSTITUTE(N103,CHAR(160)," "))))),0,1)</f>
        <v>0</v>
      </c>
      <c r="DG103" s="629" cm="1">
        <f t="array" aca="1" ref="DG103" ca="1">IF(OR(AH103=" ",AND(EXACT(UPPER(TRIM(SUBSTITUTE(AH103,CHAR(160)," "))),TRIM(SUBSTITUTE(AH103,CHAR(160)," "))),SUMPRODUCT(--ISNUMBER(MATCH(MID(TRIM(SUBSTITUTE(AH103,CHAR(160)," ")),ROW(INDIRECT("1:"&amp;LEN(TRIM(SUBSTITUTE(AH103,CHAR(160)," "))))),1),{"A","B","C","D","E","F","G","H","I","J","K","L","M","N","O","P","Q","R","S","T","U","V","W","X","Y","Z","Ñ","0","1","2","3","4","5","6","7","8","9"," "},0)))=LEN(TRIM(SUBSTITUTE(AH103,CHAR(160)," "))))),0,1)</f>
        <v>0</v>
      </c>
      <c r="DH103" s="629" cm="1">
        <f t="array" aca="1" ref="DH103" ca="1">IF(OR(BB103=" ",AND(EXACT(UPPER(TRIM(SUBSTITUTE(BB103,CHAR(160)," "))),TRIM(SUBSTITUTE(BB103,CHAR(160)," "))),SUMPRODUCT(--ISNUMBER(MATCH(MID(TRIM(SUBSTITUTE(BB103,CHAR(160)," ")),ROW(INDIRECT("1:"&amp;LEN(TRIM(SUBSTITUTE(BB103,CHAR(160)," "))))),1),{"A","B","C","D","E","F","G","H","I","J","K","L","M","N","O","P","Q","R","S","T","U","V","W","X","Y","Z","Ñ","0","1","2","3","4","5","6","7","8","9"," "},0)))=LEN(TRIM(SUBSTITUTE(BB103,CHAR(160)," "))))),0,1)</f>
        <v>0</v>
      </c>
      <c r="DI103" s="629" cm="1">
        <f t="array" aca="1" ref="DI103" ca="1">IF(OR(BV103=" ",AND(EXACT(UPPER(TRIM(SUBSTITUTE(BV103,CHAR(160)," "))),TRIM(SUBSTITUTE(BV103,CHAR(160)," "))),SUMPRODUCT(--ISNUMBER(MATCH(MID(TRIM(SUBSTITUTE(BV103,CHAR(160)," ")),ROW(INDIRECT("1:"&amp;LEN(TRIM(SUBSTITUTE(BV103,CHAR(160)," "))))),1),{"A","B","C","D","E","F","G","H","I","J","K","L","M","N","O","P","Q","R","S","T","U","V","W","X","Y","Z","Ñ","0","1","2","3","4","5","6","7","8","9"," "},0)))=LEN(TRIM(SUBSTITUTE(BV103,CHAR(160)," "))))),0,1)</f>
        <v>0</v>
      </c>
    </row>
    <row r="104" spans="1:113" ht="15" customHeight="1">
      <c r="A104" s="128"/>
      <c r="B104"/>
      <c r="C104" s="36" t="s">
        <v>5276</v>
      </c>
      <c r="D104" s="969" t="str">
        <f>IF(CNGE_2026_M1_Secc1_Sub6!$D139="","",CNGE_2026_M1_Secc1_Sub6!$D139)</f>
        <v/>
      </c>
      <c r="E104" s="970"/>
      <c r="F104" s="970"/>
      <c r="G104" s="970"/>
      <c r="H104" s="970"/>
      <c r="I104" s="1034"/>
      <c r="J104" s="1032"/>
      <c r="K104" s="704"/>
      <c r="L104" s="704"/>
      <c r="M104" s="1033"/>
      <c r="N104" s="1032"/>
      <c r="O104" s="704"/>
      <c r="P104" s="704"/>
      <c r="Q104" s="1033"/>
      <c r="R104" s="1032"/>
      <c r="S104" s="704"/>
      <c r="T104" s="704"/>
      <c r="U104" s="1033"/>
      <c r="V104" s="1032"/>
      <c r="W104" s="704"/>
      <c r="X104" s="704"/>
      <c r="Y104" s="1033"/>
      <c r="Z104" s="1029"/>
      <c r="AA104" s="1030"/>
      <c r="AB104" s="1030"/>
      <c r="AC104" s="1031"/>
      <c r="AD104" s="1032"/>
      <c r="AE104" s="704"/>
      <c r="AF104" s="704"/>
      <c r="AG104" s="1033"/>
      <c r="AH104" s="1032"/>
      <c r="AI104" s="704"/>
      <c r="AJ104" s="704"/>
      <c r="AK104" s="1033"/>
      <c r="AL104" s="1032"/>
      <c r="AM104" s="704"/>
      <c r="AN104" s="704"/>
      <c r="AO104" s="1033"/>
      <c r="AP104" s="1032"/>
      <c r="AQ104" s="704"/>
      <c r="AR104" s="704"/>
      <c r="AS104" s="1033"/>
      <c r="AT104" s="1029"/>
      <c r="AU104" s="1030"/>
      <c r="AV104" s="1030"/>
      <c r="AW104" s="1031"/>
      <c r="AX104" s="1032"/>
      <c r="AY104" s="704"/>
      <c r="AZ104" s="704"/>
      <c r="BA104" s="1033"/>
      <c r="BB104" s="1032"/>
      <c r="BC104" s="704"/>
      <c r="BD104" s="704"/>
      <c r="BE104" s="1033"/>
      <c r="BF104" s="1032"/>
      <c r="BG104" s="704"/>
      <c r="BH104" s="704"/>
      <c r="BI104" s="1033"/>
      <c r="BJ104" s="1032"/>
      <c r="BK104" s="704"/>
      <c r="BL104" s="704"/>
      <c r="BM104" s="1033"/>
      <c r="BN104" s="1029"/>
      <c r="BO104" s="1030"/>
      <c r="BP104" s="1030"/>
      <c r="BQ104" s="1031"/>
      <c r="BR104" s="1032"/>
      <c r="BS104" s="704"/>
      <c r="BT104" s="704"/>
      <c r="BU104" s="1033"/>
      <c r="BV104" s="1032"/>
      <c r="BW104" s="704"/>
      <c r="BX104" s="704"/>
      <c r="BY104" s="1033"/>
      <c r="BZ104" s="1032"/>
      <c r="CA104" s="704"/>
      <c r="CB104" s="704"/>
      <c r="CC104" s="1033"/>
      <c r="CD104" s="1032"/>
      <c r="CE104" s="704"/>
      <c r="CF104" s="704"/>
      <c r="CG104" s="1033"/>
      <c r="CH104" s="1029"/>
      <c r="CI104" s="1030"/>
      <c r="CJ104" s="1030"/>
      <c r="CK104" s="1031"/>
      <c r="CN104" s="435">
        <f t="shared" si="17"/>
        <v>0</v>
      </c>
      <c r="CO104" s="435">
        <f t="shared" si="18"/>
        <v>0</v>
      </c>
      <c r="CP104" s="435">
        <f t="shared" si="19"/>
        <v>0</v>
      </c>
      <c r="CQ104" s="435">
        <f t="shared" si="20"/>
        <v>0</v>
      </c>
      <c r="CR104" s="290">
        <f t="shared" si="23"/>
        <v>0</v>
      </c>
      <c r="CS104" s="670">
        <f t="shared" si="24"/>
        <v>0</v>
      </c>
      <c r="CT104" s="671">
        <f t="shared" si="25"/>
        <v>0</v>
      </c>
      <c r="CU104" s="672">
        <f t="shared" si="26"/>
        <v>0</v>
      </c>
      <c r="CV104" s="290">
        <f t="shared" si="27"/>
        <v>0</v>
      </c>
      <c r="CW104" s="293">
        <f t="shared" si="21"/>
        <v>0</v>
      </c>
      <c r="CX104" s="283" t="str">
        <f>IF(CW104=0,"",
IF(SUM($CW$26:CW104)=1,CY104,
IF($CW$176&gt;SUM($CW$26:CW104),_xlfn.CONCAT(", ",CY104),
IF($CW$176=SUM($CW$26:CW104),_xlfn.CONCAT(" y ",CY104)))))</f>
        <v/>
      </c>
      <c r="CY104" s="120" t="s">
        <v>5277</v>
      </c>
      <c r="CZ104" s="370">
        <f>IF(CNGE_2026_M1_Secc1_Sub6!Y139=COUNTA(J104:M104,AD104:AG104,AX104:BA104,BR104:BU104),0,1)</f>
        <v>0</v>
      </c>
      <c r="DA104" s="282">
        <f t="shared" si="22"/>
        <v>0</v>
      </c>
      <c r="DB104" s="283" t="str">
        <f>IF(DA104=0,"",
IF(SUM($DA$26:DA104)=1,DC104,
IF($DA$176&gt;SUM($DA$26:DA104),_xlfn.CONCAT(", ",DC104),
IF($DA$176=SUM($DA$26:DA104),_xlfn.CONCAT(" y ",DC104)))))</f>
        <v/>
      </c>
      <c r="DC104" s="120" t="s">
        <v>5277</v>
      </c>
      <c r="DF104" s="629" cm="1">
        <f t="array" aca="1" ref="DF104" ca="1">IF(OR(N104=" ",AND(EXACT(UPPER(TRIM(SUBSTITUTE(N104,CHAR(160)," "))),TRIM(SUBSTITUTE(N104,CHAR(160)," "))),SUMPRODUCT(--ISNUMBER(MATCH(MID(TRIM(SUBSTITUTE(N104,CHAR(160)," ")),ROW(INDIRECT("1:"&amp;LEN(TRIM(SUBSTITUTE(N104,CHAR(160)," "))))),1),{"A","B","C","D","E","F","G","H","I","J","K","L","M","N","O","P","Q","R","S","T","U","V","W","X","Y","Z","Ñ","0","1","2","3","4","5","6","7","8","9"," "},0)))=LEN(TRIM(SUBSTITUTE(N104,CHAR(160)," "))))),0,1)</f>
        <v>0</v>
      </c>
      <c r="DG104" s="629" cm="1">
        <f t="array" aca="1" ref="DG104" ca="1">IF(OR(AH104=" ",AND(EXACT(UPPER(TRIM(SUBSTITUTE(AH104,CHAR(160)," "))),TRIM(SUBSTITUTE(AH104,CHAR(160)," "))),SUMPRODUCT(--ISNUMBER(MATCH(MID(TRIM(SUBSTITUTE(AH104,CHAR(160)," ")),ROW(INDIRECT("1:"&amp;LEN(TRIM(SUBSTITUTE(AH104,CHAR(160)," "))))),1),{"A","B","C","D","E","F","G","H","I","J","K","L","M","N","O","P","Q","R","S","T","U","V","W","X","Y","Z","Ñ","0","1","2","3","4","5","6","7","8","9"," "},0)))=LEN(TRIM(SUBSTITUTE(AH104,CHAR(160)," "))))),0,1)</f>
        <v>0</v>
      </c>
      <c r="DH104" s="629" cm="1">
        <f t="array" aca="1" ref="DH104" ca="1">IF(OR(BB104=" ",AND(EXACT(UPPER(TRIM(SUBSTITUTE(BB104,CHAR(160)," "))),TRIM(SUBSTITUTE(BB104,CHAR(160)," "))),SUMPRODUCT(--ISNUMBER(MATCH(MID(TRIM(SUBSTITUTE(BB104,CHAR(160)," ")),ROW(INDIRECT("1:"&amp;LEN(TRIM(SUBSTITUTE(BB104,CHAR(160)," "))))),1),{"A","B","C","D","E","F","G","H","I","J","K","L","M","N","O","P","Q","R","S","T","U","V","W","X","Y","Z","Ñ","0","1","2","3","4","5","6","7","8","9"," "},0)))=LEN(TRIM(SUBSTITUTE(BB104,CHAR(160)," "))))),0,1)</f>
        <v>0</v>
      </c>
      <c r="DI104" s="629" cm="1">
        <f t="array" aca="1" ref="DI104" ca="1">IF(OR(BV104=" ",AND(EXACT(UPPER(TRIM(SUBSTITUTE(BV104,CHAR(160)," "))),TRIM(SUBSTITUTE(BV104,CHAR(160)," "))),SUMPRODUCT(--ISNUMBER(MATCH(MID(TRIM(SUBSTITUTE(BV104,CHAR(160)," ")),ROW(INDIRECT("1:"&amp;LEN(TRIM(SUBSTITUTE(BV104,CHAR(160)," "))))),1),{"A","B","C","D","E","F","G","H","I","J","K","L","M","N","O","P","Q","R","S","T","U","V","W","X","Y","Z","Ñ","0","1","2","3","4","5","6","7","8","9"," "},0)))=LEN(TRIM(SUBSTITUTE(BV104,CHAR(160)," "))))),0,1)</f>
        <v>0</v>
      </c>
    </row>
    <row r="105" spans="1:113" ht="15" customHeight="1">
      <c r="A105" s="128"/>
      <c r="B105"/>
      <c r="C105" s="35" t="s">
        <v>5278</v>
      </c>
      <c r="D105" s="969" t="str">
        <f>IF(CNGE_2026_M1_Secc1_Sub6!$D140="","",CNGE_2026_M1_Secc1_Sub6!$D140)</f>
        <v/>
      </c>
      <c r="E105" s="970"/>
      <c r="F105" s="970"/>
      <c r="G105" s="970"/>
      <c r="H105" s="970"/>
      <c r="I105" s="1034"/>
      <c r="J105" s="1032"/>
      <c r="K105" s="704"/>
      <c r="L105" s="704"/>
      <c r="M105" s="1033"/>
      <c r="N105" s="1032"/>
      <c r="O105" s="704"/>
      <c r="P105" s="704"/>
      <c r="Q105" s="1033"/>
      <c r="R105" s="1032"/>
      <c r="S105" s="704"/>
      <c r="T105" s="704"/>
      <c r="U105" s="1033"/>
      <c r="V105" s="1032"/>
      <c r="W105" s="704"/>
      <c r="X105" s="704"/>
      <c r="Y105" s="1033"/>
      <c r="Z105" s="1029"/>
      <c r="AA105" s="1030"/>
      <c r="AB105" s="1030"/>
      <c r="AC105" s="1031"/>
      <c r="AD105" s="1032"/>
      <c r="AE105" s="704"/>
      <c r="AF105" s="704"/>
      <c r="AG105" s="1033"/>
      <c r="AH105" s="1032"/>
      <c r="AI105" s="704"/>
      <c r="AJ105" s="704"/>
      <c r="AK105" s="1033"/>
      <c r="AL105" s="1032"/>
      <c r="AM105" s="704"/>
      <c r="AN105" s="704"/>
      <c r="AO105" s="1033"/>
      <c r="AP105" s="1032"/>
      <c r="AQ105" s="704"/>
      <c r="AR105" s="704"/>
      <c r="AS105" s="1033"/>
      <c r="AT105" s="1029"/>
      <c r="AU105" s="1030"/>
      <c r="AV105" s="1030"/>
      <c r="AW105" s="1031"/>
      <c r="AX105" s="1032"/>
      <c r="AY105" s="704"/>
      <c r="AZ105" s="704"/>
      <c r="BA105" s="1033"/>
      <c r="BB105" s="1032"/>
      <c r="BC105" s="704"/>
      <c r="BD105" s="704"/>
      <c r="BE105" s="1033"/>
      <c r="BF105" s="1032"/>
      <c r="BG105" s="704"/>
      <c r="BH105" s="704"/>
      <c r="BI105" s="1033"/>
      <c r="BJ105" s="1032"/>
      <c r="BK105" s="704"/>
      <c r="BL105" s="704"/>
      <c r="BM105" s="1033"/>
      <c r="BN105" s="1029"/>
      <c r="BO105" s="1030"/>
      <c r="BP105" s="1030"/>
      <c r="BQ105" s="1031"/>
      <c r="BR105" s="1032"/>
      <c r="BS105" s="704"/>
      <c r="BT105" s="704"/>
      <c r="BU105" s="1033"/>
      <c r="BV105" s="1032"/>
      <c r="BW105" s="704"/>
      <c r="BX105" s="704"/>
      <c r="BY105" s="1033"/>
      <c r="BZ105" s="1032"/>
      <c r="CA105" s="704"/>
      <c r="CB105" s="704"/>
      <c r="CC105" s="1033"/>
      <c r="CD105" s="1032"/>
      <c r="CE105" s="704"/>
      <c r="CF105" s="704"/>
      <c r="CG105" s="1033"/>
      <c r="CH105" s="1029"/>
      <c r="CI105" s="1030"/>
      <c r="CJ105" s="1030"/>
      <c r="CK105" s="1031"/>
      <c r="CN105" s="435">
        <f t="shared" si="17"/>
        <v>0</v>
      </c>
      <c r="CO105" s="435">
        <f t="shared" si="18"/>
        <v>0</v>
      </c>
      <c r="CP105" s="435">
        <f t="shared" si="19"/>
        <v>0</v>
      </c>
      <c r="CQ105" s="435">
        <f t="shared" si="20"/>
        <v>0</v>
      </c>
      <c r="CR105" s="290">
        <f t="shared" si="23"/>
        <v>0</v>
      </c>
      <c r="CS105" s="670">
        <f t="shared" si="24"/>
        <v>0</v>
      </c>
      <c r="CT105" s="671">
        <f t="shared" si="25"/>
        <v>0</v>
      </c>
      <c r="CU105" s="672">
        <f t="shared" si="26"/>
        <v>0</v>
      </c>
      <c r="CV105" s="290">
        <f t="shared" si="27"/>
        <v>0</v>
      </c>
      <c r="CW105" s="293">
        <f t="shared" si="21"/>
        <v>0</v>
      </c>
      <c r="CX105" s="283" t="str">
        <f>IF(CW105=0,"",
IF(SUM($CW$26:CW105)=1,CY105,
IF($CW$176&gt;SUM($CW$26:CW105),_xlfn.CONCAT(", ",CY105),
IF($CW$176=SUM($CW$26:CW105),_xlfn.CONCAT(" y ",CY105)))))</f>
        <v/>
      </c>
      <c r="CY105" s="120" t="s">
        <v>5279</v>
      </c>
      <c r="CZ105" s="370">
        <f>IF(CNGE_2026_M1_Secc1_Sub6!Y140=COUNTA(J105:M105,AD105:AG105,AX105:BA105,BR105:BU105),0,1)</f>
        <v>0</v>
      </c>
      <c r="DA105" s="282">
        <f t="shared" si="22"/>
        <v>0</v>
      </c>
      <c r="DB105" s="283" t="str">
        <f>IF(DA105=0,"",
IF(SUM($DA$26:DA105)=1,DC105,
IF($DA$176&gt;SUM($DA$26:DA105),_xlfn.CONCAT(", ",DC105),
IF($DA$176=SUM($DA$26:DA105),_xlfn.CONCAT(" y ",DC105)))))</f>
        <v/>
      </c>
      <c r="DC105" s="120" t="s">
        <v>5279</v>
      </c>
      <c r="DF105" s="629" cm="1">
        <f t="array" aca="1" ref="DF105" ca="1">IF(OR(N105=" ",AND(EXACT(UPPER(TRIM(SUBSTITUTE(N105,CHAR(160)," "))),TRIM(SUBSTITUTE(N105,CHAR(160)," "))),SUMPRODUCT(--ISNUMBER(MATCH(MID(TRIM(SUBSTITUTE(N105,CHAR(160)," ")),ROW(INDIRECT("1:"&amp;LEN(TRIM(SUBSTITUTE(N105,CHAR(160)," "))))),1),{"A","B","C","D","E","F","G","H","I","J","K","L","M","N","O","P","Q","R","S","T","U","V","W","X","Y","Z","Ñ","0","1","2","3","4","5","6","7","8","9"," "},0)))=LEN(TRIM(SUBSTITUTE(N105,CHAR(160)," "))))),0,1)</f>
        <v>0</v>
      </c>
      <c r="DG105" s="629" cm="1">
        <f t="array" aca="1" ref="DG105" ca="1">IF(OR(AH105=" ",AND(EXACT(UPPER(TRIM(SUBSTITUTE(AH105,CHAR(160)," "))),TRIM(SUBSTITUTE(AH105,CHAR(160)," "))),SUMPRODUCT(--ISNUMBER(MATCH(MID(TRIM(SUBSTITUTE(AH105,CHAR(160)," ")),ROW(INDIRECT("1:"&amp;LEN(TRIM(SUBSTITUTE(AH105,CHAR(160)," "))))),1),{"A","B","C","D","E","F","G","H","I","J","K","L","M","N","O","P","Q","R","S","T","U","V","W","X","Y","Z","Ñ","0","1","2","3","4","5","6","7","8","9"," "},0)))=LEN(TRIM(SUBSTITUTE(AH105,CHAR(160)," "))))),0,1)</f>
        <v>0</v>
      </c>
      <c r="DH105" s="629" cm="1">
        <f t="array" aca="1" ref="DH105" ca="1">IF(OR(BB105=" ",AND(EXACT(UPPER(TRIM(SUBSTITUTE(BB105,CHAR(160)," "))),TRIM(SUBSTITUTE(BB105,CHAR(160)," "))),SUMPRODUCT(--ISNUMBER(MATCH(MID(TRIM(SUBSTITUTE(BB105,CHAR(160)," ")),ROW(INDIRECT("1:"&amp;LEN(TRIM(SUBSTITUTE(BB105,CHAR(160)," "))))),1),{"A","B","C","D","E","F","G","H","I","J","K","L","M","N","O","P","Q","R","S","T","U","V","W","X","Y","Z","Ñ","0","1","2","3","4","5","6","7","8","9"," "},0)))=LEN(TRIM(SUBSTITUTE(BB105,CHAR(160)," "))))),0,1)</f>
        <v>0</v>
      </c>
      <c r="DI105" s="629" cm="1">
        <f t="array" aca="1" ref="DI105" ca="1">IF(OR(BV105=" ",AND(EXACT(UPPER(TRIM(SUBSTITUTE(BV105,CHAR(160)," "))),TRIM(SUBSTITUTE(BV105,CHAR(160)," "))),SUMPRODUCT(--ISNUMBER(MATCH(MID(TRIM(SUBSTITUTE(BV105,CHAR(160)," ")),ROW(INDIRECT("1:"&amp;LEN(TRIM(SUBSTITUTE(BV105,CHAR(160)," "))))),1),{"A","B","C","D","E","F","G","H","I","J","K","L","M","N","O","P","Q","R","S","T","U","V","W","X","Y","Z","Ñ","0","1","2","3","4","5","6","7","8","9"," "},0)))=LEN(TRIM(SUBSTITUTE(BV105,CHAR(160)," "))))),0,1)</f>
        <v>0</v>
      </c>
    </row>
    <row r="106" spans="1:113" ht="15" customHeight="1">
      <c r="A106" s="128"/>
      <c r="B106"/>
      <c r="C106" s="35" t="s">
        <v>5280</v>
      </c>
      <c r="D106" s="969" t="str">
        <f>IF(CNGE_2026_M1_Secc1_Sub6!$D141="","",CNGE_2026_M1_Secc1_Sub6!$D141)</f>
        <v/>
      </c>
      <c r="E106" s="970"/>
      <c r="F106" s="970"/>
      <c r="G106" s="970"/>
      <c r="H106" s="970"/>
      <c r="I106" s="1034"/>
      <c r="J106" s="1032"/>
      <c r="K106" s="704"/>
      <c r="L106" s="704"/>
      <c r="M106" s="1033"/>
      <c r="N106" s="1032"/>
      <c r="O106" s="704"/>
      <c r="P106" s="704"/>
      <c r="Q106" s="1033"/>
      <c r="R106" s="1032"/>
      <c r="S106" s="704"/>
      <c r="T106" s="704"/>
      <c r="U106" s="1033"/>
      <c r="V106" s="1032"/>
      <c r="W106" s="704"/>
      <c r="X106" s="704"/>
      <c r="Y106" s="1033"/>
      <c r="Z106" s="1029"/>
      <c r="AA106" s="1030"/>
      <c r="AB106" s="1030"/>
      <c r="AC106" s="1031"/>
      <c r="AD106" s="1032"/>
      <c r="AE106" s="704"/>
      <c r="AF106" s="704"/>
      <c r="AG106" s="1033"/>
      <c r="AH106" s="1032"/>
      <c r="AI106" s="704"/>
      <c r="AJ106" s="704"/>
      <c r="AK106" s="1033"/>
      <c r="AL106" s="1032"/>
      <c r="AM106" s="704"/>
      <c r="AN106" s="704"/>
      <c r="AO106" s="1033"/>
      <c r="AP106" s="1032"/>
      <c r="AQ106" s="704"/>
      <c r="AR106" s="704"/>
      <c r="AS106" s="1033"/>
      <c r="AT106" s="1029"/>
      <c r="AU106" s="1030"/>
      <c r="AV106" s="1030"/>
      <c r="AW106" s="1031"/>
      <c r="AX106" s="1032"/>
      <c r="AY106" s="704"/>
      <c r="AZ106" s="704"/>
      <c r="BA106" s="1033"/>
      <c r="BB106" s="1032"/>
      <c r="BC106" s="704"/>
      <c r="BD106" s="704"/>
      <c r="BE106" s="1033"/>
      <c r="BF106" s="1032"/>
      <c r="BG106" s="704"/>
      <c r="BH106" s="704"/>
      <c r="BI106" s="1033"/>
      <c r="BJ106" s="1032"/>
      <c r="BK106" s="704"/>
      <c r="BL106" s="704"/>
      <c r="BM106" s="1033"/>
      <c r="BN106" s="1029"/>
      <c r="BO106" s="1030"/>
      <c r="BP106" s="1030"/>
      <c r="BQ106" s="1031"/>
      <c r="BR106" s="1032"/>
      <c r="BS106" s="704"/>
      <c r="BT106" s="704"/>
      <c r="BU106" s="1033"/>
      <c r="BV106" s="1032"/>
      <c r="BW106" s="704"/>
      <c r="BX106" s="704"/>
      <c r="BY106" s="1033"/>
      <c r="BZ106" s="1032"/>
      <c r="CA106" s="704"/>
      <c r="CB106" s="704"/>
      <c r="CC106" s="1033"/>
      <c r="CD106" s="1032"/>
      <c r="CE106" s="704"/>
      <c r="CF106" s="704"/>
      <c r="CG106" s="1033"/>
      <c r="CH106" s="1029"/>
      <c r="CI106" s="1030"/>
      <c r="CJ106" s="1030"/>
      <c r="CK106" s="1031"/>
      <c r="CN106" s="435">
        <f t="shared" si="17"/>
        <v>0</v>
      </c>
      <c r="CO106" s="435">
        <f t="shared" si="18"/>
        <v>0</v>
      </c>
      <c r="CP106" s="435">
        <f t="shared" si="19"/>
        <v>0</v>
      </c>
      <c r="CQ106" s="435">
        <f t="shared" si="20"/>
        <v>0</v>
      </c>
      <c r="CR106" s="290">
        <f t="shared" si="23"/>
        <v>0</v>
      </c>
      <c r="CS106" s="670">
        <f t="shared" si="24"/>
        <v>0</v>
      </c>
      <c r="CT106" s="671">
        <f t="shared" si="25"/>
        <v>0</v>
      </c>
      <c r="CU106" s="672">
        <f t="shared" si="26"/>
        <v>0</v>
      </c>
      <c r="CV106" s="290">
        <f t="shared" si="27"/>
        <v>0</v>
      </c>
      <c r="CW106" s="293">
        <f t="shared" si="21"/>
        <v>0</v>
      </c>
      <c r="CX106" s="283" t="str">
        <f>IF(CW106=0,"",
IF(SUM($CW$26:CW106)=1,CY106,
IF($CW$176&gt;SUM($CW$26:CW106),_xlfn.CONCAT(", ",CY106),
IF($CW$176=SUM($CW$26:CW106),_xlfn.CONCAT(" y ",CY106)))))</f>
        <v/>
      </c>
      <c r="CY106" s="120" t="s">
        <v>5281</v>
      </c>
      <c r="CZ106" s="370">
        <f>IF(CNGE_2026_M1_Secc1_Sub6!Y141=COUNTA(J106:M106,AD106:AG106,AX106:BA106,BR106:BU106),0,1)</f>
        <v>0</v>
      </c>
      <c r="DA106" s="282">
        <f t="shared" si="22"/>
        <v>0</v>
      </c>
      <c r="DB106" s="283" t="str">
        <f>IF(DA106=0,"",
IF(SUM($DA$26:DA106)=1,DC106,
IF($DA$176&gt;SUM($DA$26:DA106),_xlfn.CONCAT(", ",DC106),
IF($DA$176=SUM($DA$26:DA106),_xlfn.CONCAT(" y ",DC106)))))</f>
        <v/>
      </c>
      <c r="DC106" s="120" t="s">
        <v>5281</v>
      </c>
      <c r="DF106" s="629" cm="1">
        <f t="array" aca="1" ref="DF106" ca="1">IF(OR(N106=" ",AND(EXACT(UPPER(TRIM(SUBSTITUTE(N106,CHAR(160)," "))),TRIM(SUBSTITUTE(N106,CHAR(160)," "))),SUMPRODUCT(--ISNUMBER(MATCH(MID(TRIM(SUBSTITUTE(N106,CHAR(160)," ")),ROW(INDIRECT("1:"&amp;LEN(TRIM(SUBSTITUTE(N106,CHAR(160)," "))))),1),{"A","B","C","D","E","F","G","H","I","J","K","L","M","N","O","P","Q","R","S","T","U","V","W","X","Y","Z","Ñ","0","1","2","3","4","5","6","7","8","9"," "},0)))=LEN(TRIM(SUBSTITUTE(N106,CHAR(160)," "))))),0,1)</f>
        <v>0</v>
      </c>
      <c r="DG106" s="629" cm="1">
        <f t="array" aca="1" ref="DG106" ca="1">IF(OR(AH106=" ",AND(EXACT(UPPER(TRIM(SUBSTITUTE(AH106,CHAR(160)," "))),TRIM(SUBSTITUTE(AH106,CHAR(160)," "))),SUMPRODUCT(--ISNUMBER(MATCH(MID(TRIM(SUBSTITUTE(AH106,CHAR(160)," ")),ROW(INDIRECT("1:"&amp;LEN(TRIM(SUBSTITUTE(AH106,CHAR(160)," "))))),1),{"A","B","C","D","E","F","G","H","I","J","K","L","M","N","O","P","Q","R","S","T","U","V","W","X","Y","Z","Ñ","0","1","2","3","4","5","6","7","8","9"," "},0)))=LEN(TRIM(SUBSTITUTE(AH106,CHAR(160)," "))))),0,1)</f>
        <v>0</v>
      </c>
      <c r="DH106" s="629" cm="1">
        <f t="array" aca="1" ref="DH106" ca="1">IF(OR(BB106=" ",AND(EXACT(UPPER(TRIM(SUBSTITUTE(BB106,CHAR(160)," "))),TRIM(SUBSTITUTE(BB106,CHAR(160)," "))),SUMPRODUCT(--ISNUMBER(MATCH(MID(TRIM(SUBSTITUTE(BB106,CHAR(160)," ")),ROW(INDIRECT("1:"&amp;LEN(TRIM(SUBSTITUTE(BB106,CHAR(160)," "))))),1),{"A","B","C","D","E","F","G","H","I","J","K","L","M","N","O","P","Q","R","S","T","U","V","W","X","Y","Z","Ñ","0","1","2","3","4","5","6","7","8","9"," "},0)))=LEN(TRIM(SUBSTITUTE(BB106,CHAR(160)," "))))),0,1)</f>
        <v>0</v>
      </c>
      <c r="DI106" s="629" cm="1">
        <f t="array" aca="1" ref="DI106" ca="1">IF(OR(BV106=" ",AND(EXACT(UPPER(TRIM(SUBSTITUTE(BV106,CHAR(160)," "))),TRIM(SUBSTITUTE(BV106,CHAR(160)," "))),SUMPRODUCT(--ISNUMBER(MATCH(MID(TRIM(SUBSTITUTE(BV106,CHAR(160)," ")),ROW(INDIRECT("1:"&amp;LEN(TRIM(SUBSTITUTE(BV106,CHAR(160)," "))))),1),{"A","B","C","D","E","F","G","H","I","J","K","L","M","N","O","P","Q","R","S","T","U","V","W","X","Y","Z","Ñ","0","1","2","3","4","5","6","7","8","9"," "},0)))=LEN(TRIM(SUBSTITUTE(BV106,CHAR(160)," "))))),0,1)</f>
        <v>0</v>
      </c>
    </row>
    <row r="107" spans="1:113" ht="15" customHeight="1">
      <c r="A107" s="128"/>
      <c r="B107"/>
      <c r="C107" s="35" t="s">
        <v>5282</v>
      </c>
      <c r="D107" s="969" t="str">
        <f>IF(CNGE_2026_M1_Secc1_Sub6!$D142="","",CNGE_2026_M1_Secc1_Sub6!$D142)</f>
        <v/>
      </c>
      <c r="E107" s="970"/>
      <c r="F107" s="970"/>
      <c r="G107" s="970"/>
      <c r="H107" s="970"/>
      <c r="I107" s="1034"/>
      <c r="J107" s="1032"/>
      <c r="K107" s="704"/>
      <c r="L107" s="704"/>
      <c r="M107" s="1033"/>
      <c r="N107" s="1032"/>
      <c r="O107" s="704"/>
      <c r="P107" s="704"/>
      <c r="Q107" s="1033"/>
      <c r="R107" s="1032"/>
      <c r="S107" s="704"/>
      <c r="T107" s="704"/>
      <c r="U107" s="1033"/>
      <c r="V107" s="1032"/>
      <c r="W107" s="704"/>
      <c r="X107" s="704"/>
      <c r="Y107" s="1033"/>
      <c r="Z107" s="1029"/>
      <c r="AA107" s="1030"/>
      <c r="AB107" s="1030"/>
      <c r="AC107" s="1031"/>
      <c r="AD107" s="1032"/>
      <c r="AE107" s="704"/>
      <c r="AF107" s="704"/>
      <c r="AG107" s="1033"/>
      <c r="AH107" s="1032"/>
      <c r="AI107" s="704"/>
      <c r="AJ107" s="704"/>
      <c r="AK107" s="1033"/>
      <c r="AL107" s="1032"/>
      <c r="AM107" s="704"/>
      <c r="AN107" s="704"/>
      <c r="AO107" s="1033"/>
      <c r="AP107" s="1032"/>
      <c r="AQ107" s="704"/>
      <c r="AR107" s="704"/>
      <c r="AS107" s="1033"/>
      <c r="AT107" s="1029"/>
      <c r="AU107" s="1030"/>
      <c r="AV107" s="1030"/>
      <c r="AW107" s="1031"/>
      <c r="AX107" s="1032"/>
      <c r="AY107" s="704"/>
      <c r="AZ107" s="704"/>
      <c r="BA107" s="1033"/>
      <c r="BB107" s="1032"/>
      <c r="BC107" s="704"/>
      <c r="BD107" s="704"/>
      <c r="BE107" s="1033"/>
      <c r="BF107" s="1032"/>
      <c r="BG107" s="704"/>
      <c r="BH107" s="704"/>
      <c r="BI107" s="1033"/>
      <c r="BJ107" s="1032"/>
      <c r="BK107" s="704"/>
      <c r="BL107" s="704"/>
      <c r="BM107" s="1033"/>
      <c r="BN107" s="1029"/>
      <c r="BO107" s="1030"/>
      <c r="BP107" s="1030"/>
      <c r="BQ107" s="1031"/>
      <c r="BR107" s="1032"/>
      <c r="BS107" s="704"/>
      <c r="BT107" s="704"/>
      <c r="BU107" s="1033"/>
      <c r="BV107" s="1032"/>
      <c r="BW107" s="704"/>
      <c r="BX107" s="704"/>
      <c r="BY107" s="1033"/>
      <c r="BZ107" s="1032"/>
      <c r="CA107" s="704"/>
      <c r="CB107" s="704"/>
      <c r="CC107" s="1033"/>
      <c r="CD107" s="1032"/>
      <c r="CE107" s="704"/>
      <c r="CF107" s="704"/>
      <c r="CG107" s="1033"/>
      <c r="CH107" s="1029"/>
      <c r="CI107" s="1030"/>
      <c r="CJ107" s="1030"/>
      <c r="CK107" s="1031"/>
      <c r="CN107" s="435">
        <f t="shared" si="17"/>
        <v>0</v>
      </c>
      <c r="CO107" s="435">
        <f t="shared" si="18"/>
        <v>0</v>
      </c>
      <c r="CP107" s="435">
        <f t="shared" si="19"/>
        <v>0</v>
      </c>
      <c r="CQ107" s="435">
        <f t="shared" si="20"/>
        <v>0</v>
      </c>
      <c r="CR107" s="290">
        <f t="shared" si="23"/>
        <v>0</v>
      </c>
      <c r="CS107" s="670">
        <f t="shared" si="24"/>
        <v>0</v>
      </c>
      <c r="CT107" s="671">
        <f t="shared" si="25"/>
        <v>0</v>
      </c>
      <c r="CU107" s="672">
        <f t="shared" si="26"/>
        <v>0</v>
      </c>
      <c r="CV107" s="290">
        <f t="shared" si="27"/>
        <v>0</v>
      </c>
      <c r="CW107" s="293">
        <f t="shared" si="21"/>
        <v>0</v>
      </c>
      <c r="CX107" s="283" t="str">
        <f>IF(CW107=0,"",
IF(SUM($CW$26:CW107)=1,CY107,
IF($CW$176&gt;SUM($CW$26:CW107),_xlfn.CONCAT(", ",CY107),
IF($CW$176=SUM($CW$26:CW107),_xlfn.CONCAT(" y ",CY107)))))</f>
        <v/>
      </c>
      <c r="CY107" s="120" t="s">
        <v>5283</v>
      </c>
      <c r="CZ107" s="370">
        <f>IF(CNGE_2026_M1_Secc1_Sub6!Y142=COUNTA(J107:M107,AD107:AG107,AX107:BA107,BR107:BU107),0,1)</f>
        <v>0</v>
      </c>
      <c r="DA107" s="282">
        <f t="shared" si="22"/>
        <v>0</v>
      </c>
      <c r="DB107" s="283" t="str">
        <f>IF(DA107=0,"",
IF(SUM($DA$26:DA107)=1,DC107,
IF($DA$176&gt;SUM($DA$26:DA107),_xlfn.CONCAT(", ",DC107),
IF($DA$176=SUM($DA$26:DA107),_xlfn.CONCAT(" y ",DC107)))))</f>
        <v/>
      </c>
      <c r="DC107" s="120" t="s">
        <v>5283</v>
      </c>
      <c r="DF107" s="629" cm="1">
        <f t="array" aca="1" ref="DF107" ca="1">IF(OR(N107=" ",AND(EXACT(UPPER(TRIM(SUBSTITUTE(N107,CHAR(160)," "))),TRIM(SUBSTITUTE(N107,CHAR(160)," "))),SUMPRODUCT(--ISNUMBER(MATCH(MID(TRIM(SUBSTITUTE(N107,CHAR(160)," ")),ROW(INDIRECT("1:"&amp;LEN(TRIM(SUBSTITUTE(N107,CHAR(160)," "))))),1),{"A","B","C","D","E","F","G","H","I","J","K","L","M","N","O","P","Q","R","S","T","U","V","W","X","Y","Z","Ñ","0","1","2","3","4","5","6","7","8","9"," "},0)))=LEN(TRIM(SUBSTITUTE(N107,CHAR(160)," "))))),0,1)</f>
        <v>0</v>
      </c>
      <c r="DG107" s="629" cm="1">
        <f t="array" aca="1" ref="DG107" ca="1">IF(OR(AH107=" ",AND(EXACT(UPPER(TRIM(SUBSTITUTE(AH107,CHAR(160)," "))),TRIM(SUBSTITUTE(AH107,CHAR(160)," "))),SUMPRODUCT(--ISNUMBER(MATCH(MID(TRIM(SUBSTITUTE(AH107,CHAR(160)," ")),ROW(INDIRECT("1:"&amp;LEN(TRIM(SUBSTITUTE(AH107,CHAR(160)," "))))),1),{"A","B","C","D","E","F","G","H","I","J","K","L","M","N","O","P","Q","R","S","T","U","V","W","X","Y","Z","Ñ","0","1","2","3","4","5","6","7","8","9"," "},0)))=LEN(TRIM(SUBSTITUTE(AH107,CHAR(160)," "))))),0,1)</f>
        <v>0</v>
      </c>
      <c r="DH107" s="629" cm="1">
        <f t="array" aca="1" ref="DH107" ca="1">IF(OR(BB107=" ",AND(EXACT(UPPER(TRIM(SUBSTITUTE(BB107,CHAR(160)," "))),TRIM(SUBSTITUTE(BB107,CHAR(160)," "))),SUMPRODUCT(--ISNUMBER(MATCH(MID(TRIM(SUBSTITUTE(BB107,CHAR(160)," ")),ROW(INDIRECT("1:"&amp;LEN(TRIM(SUBSTITUTE(BB107,CHAR(160)," "))))),1),{"A","B","C","D","E","F","G","H","I","J","K","L","M","N","O","P","Q","R","S","T","U","V","W","X","Y","Z","Ñ","0","1","2","3","4","5","6","7","8","9"," "},0)))=LEN(TRIM(SUBSTITUTE(BB107,CHAR(160)," "))))),0,1)</f>
        <v>0</v>
      </c>
      <c r="DI107" s="629" cm="1">
        <f t="array" aca="1" ref="DI107" ca="1">IF(OR(BV107=" ",AND(EXACT(UPPER(TRIM(SUBSTITUTE(BV107,CHAR(160)," "))),TRIM(SUBSTITUTE(BV107,CHAR(160)," "))),SUMPRODUCT(--ISNUMBER(MATCH(MID(TRIM(SUBSTITUTE(BV107,CHAR(160)," ")),ROW(INDIRECT("1:"&amp;LEN(TRIM(SUBSTITUTE(BV107,CHAR(160)," "))))),1),{"A","B","C","D","E","F","G","H","I","J","K","L","M","N","O","P","Q","R","S","T","U","V","W","X","Y","Z","Ñ","0","1","2","3","4","5","6","7","8","9"," "},0)))=LEN(TRIM(SUBSTITUTE(BV107,CHAR(160)," "))))),0,1)</f>
        <v>0</v>
      </c>
    </row>
    <row r="108" spans="1:113" ht="15" customHeight="1">
      <c r="A108" s="128"/>
      <c r="B108"/>
      <c r="C108" s="35" t="s">
        <v>5284</v>
      </c>
      <c r="D108" s="969" t="str">
        <f>IF(CNGE_2026_M1_Secc1_Sub6!$D143="","",CNGE_2026_M1_Secc1_Sub6!$D143)</f>
        <v/>
      </c>
      <c r="E108" s="970"/>
      <c r="F108" s="970"/>
      <c r="G108" s="970"/>
      <c r="H108" s="970"/>
      <c r="I108" s="1034"/>
      <c r="J108" s="1032"/>
      <c r="K108" s="704"/>
      <c r="L108" s="704"/>
      <c r="M108" s="1033"/>
      <c r="N108" s="1032"/>
      <c r="O108" s="704"/>
      <c r="P108" s="704"/>
      <c r="Q108" s="1033"/>
      <c r="R108" s="1032"/>
      <c r="S108" s="704"/>
      <c r="T108" s="704"/>
      <c r="U108" s="1033"/>
      <c r="V108" s="1032"/>
      <c r="W108" s="704"/>
      <c r="X108" s="704"/>
      <c r="Y108" s="1033"/>
      <c r="Z108" s="1029"/>
      <c r="AA108" s="1030"/>
      <c r="AB108" s="1030"/>
      <c r="AC108" s="1031"/>
      <c r="AD108" s="1032"/>
      <c r="AE108" s="704"/>
      <c r="AF108" s="704"/>
      <c r="AG108" s="1033"/>
      <c r="AH108" s="1032"/>
      <c r="AI108" s="704"/>
      <c r="AJ108" s="704"/>
      <c r="AK108" s="1033"/>
      <c r="AL108" s="1032"/>
      <c r="AM108" s="704"/>
      <c r="AN108" s="704"/>
      <c r="AO108" s="1033"/>
      <c r="AP108" s="1032"/>
      <c r="AQ108" s="704"/>
      <c r="AR108" s="704"/>
      <c r="AS108" s="1033"/>
      <c r="AT108" s="1029"/>
      <c r="AU108" s="1030"/>
      <c r="AV108" s="1030"/>
      <c r="AW108" s="1031"/>
      <c r="AX108" s="1032"/>
      <c r="AY108" s="704"/>
      <c r="AZ108" s="704"/>
      <c r="BA108" s="1033"/>
      <c r="BB108" s="1032"/>
      <c r="BC108" s="704"/>
      <c r="BD108" s="704"/>
      <c r="BE108" s="1033"/>
      <c r="BF108" s="1032"/>
      <c r="BG108" s="704"/>
      <c r="BH108" s="704"/>
      <c r="BI108" s="1033"/>
      <c r="BJ108" s="1032"/>
      <c r="BK108" s="704"/>
      <c r="BL108" s="704"/>
      <c r="BM108" s="1033"/>
      <c r="BN108" s="1029"/>
      <c r="BO108" s="1030"/>
      <c r="BP108" s="1030"/>
      <c r="BQ108" s="1031"/>
      <c r="BR108" s="1032"/>
      <c r="BS108" s="704"/>
      <c r="BT108" s="704"/>
      <c r="BU108" s="1033"/>
      <c r="BV108" s="1032"/>
      <c r="BW108" s="704"/>
      <c r="BX108" s="704"/>
      <c r="BY108" s="1033"/>
      <c r="BZ108" s="1032"/>
      <c r="CA108" s="704"/>
      <c r="CB108" s="704"/>
      <c r="CC108" s="1033"/>
      <c r="CD108" s="1032"/>
      <c r="CE108" s="704"/>
      <c r="CF108" s="704"/>
      <c r="CG108" s="1033"/>
      <c r="CH108" s="1029"/>
      <c r="CI108" s="1030"/>
      <c r="CJ108" s="1030"/>
      <c r="CK108" s="1031"/>
      <c r="CN108" s="435">
        <f t="shared" si="17"/>
        <v>0</v>
      </c>
      <c r="CO108" s="435">
        <f t="shared" si="18"/>
        <v>0</v>
      </c>
      <c r="CP108" s="435">
        <f t="shared" si="19"/>
        <v>0</v>
      </c>
      <c r="CQ108" s="435">
        <f t="shared" si="20"/>
        <v>0</v>
      </c>
      <c r="CR108" s="290">
        <f t="shared" si="23"/>
        <v>0</v>
      </c>
      <c r="CS108" s="670">
        <f t="shared" si="24"/>
        <v>0</v>
      </c>
      <c r="CT108" s="671">
        <f t="shared" si="25"/>
        <v>0</v>
      </c>
      <c r="CU108" s="672">
        <f t="shared" si="26"/>
        <v>0</v>
      </c>
      <c r="CV108" s="290">
        <f t="shared" si="27"/>
        <v>0</v>
      </c>
      <c r="CW108" s="293">
        <f t="shared" si="21"/>
        <v>0</v>
      </c>
      <c r="CX108" s="283" t="str">
        <f>IF(CW108=0,"",
IF(SUM($CW$26:CW108)=1,CY108,
IF($CW$176&gt;SUM($CW$26:CW108),_xlfn.CONCAT(", ",CY108),
IF($CW$176=SUM($CW$26:CW108),_xlfn.CONCAT(" y ",CY108)))))</f>
        <v/>
      </c>
      <c r="CY108" s="120" t="s">
        <v>5285</v>
      </c>
      <c r="CZ108" s="370">
        <f>IF(CNGE_2026_M1_Secc1_Sub6!Y143=COUNTA(J108:M108,AD108:AG108,AX108:BA108,BR108:BU108),0,1)</f>
        <v>0</v>
      </c>
      <c r="DA108" s="282">
        <f t="shared" si="22"/>
        <v>0</v>
      </c>
      <c r="DB108" s="283" t="str">
        <f>IF(DA108=0,"",
IF(SUM($DA$26:DA108)=1,DC108,
IF($DA$176&gt;SUM($DA$26:DA108),_xlfn.CONCAT(", ",DC108),
IF($DA$176=SUM($DA$26:DA108),_xlfn.CONCAT(" y ",DC108)))))</f>
        <v/>
      </c>
      <c r="DC108" s="120" t="s">
        <v>5285</v>
      </c>
      <c r="DF108" s="629" cm="1">
        <f t="array" aca="1" ref="DF108" ca="1">IF(OR(N108=" ",AND(EXACT(UPPER(TRIM(SUBSTITUTE(N108,CHAR(160)," "))),TRIM(SUBSTITUTE(N108,CHAR(160)," "))),SUMPRODUCT(--ISNUMBER(MATCH(MID(TRIM(SUBSTITUTE(N108,CHAR(160)," ")),ROW(INDIRECT("1:"&amp;LEN(TRIM(SUBSTITUTE(N108,CHAR(160)," "))))),1),{"A","B","C","D","E","F","G","H","I","J","K","L","M","N","O","P","Q","R","S","T","U","V","W","X","Y","Z","Ñ","0","1","2","3","4","5","6","7","8","9"," "},0)))=LEN(TRIM(SUBSTITUTE(N108,CHAR(160)," "))))),0,1)</f>
        <v>0</v>
      </c>
      <c r="DG108" s="629" cm="1">
        <f t="array" aca="1" ref="DG108" ca="1">IF(OR(AH108=" ",AND(EXACT(UPPER(TRIM(SUBSTITUTE(AH108,CHAR(160)," "))),TRIM(SUBSTITUTE(AH108,CHAR(160)," "))),SUMPRODUCT(--ISNUMBER(MATCH(MID(TRIM(SUBSTITUTE(AH108,CHAR(160)," ")),ROW(INDIRECT("1:"&amp;LEN(TRIM(SUBSTITUTE(AH108,CHAR(160)," "))))),1),{"A","B","C","D","E","F","G","H","I","J","K","L","M","N","O","P","Q","R","S","T","U","V","W","X","Y","Z","Ñ","0","1","2","3","4","5","6","7","8","9"," "},0)))=LEN(TRIM(SUBSTITUTE(AH108,CHAR(160)," "))))),0,1)</f>
        <v>0</v>
      </c>
      <c r="DH108" s="629" cm="1">
        <f t="array" aca="1" ref="DH108" ca="1">IF(OR(BB108=" ",AND(EXACT(UPPER(TRIM(SUBSTITUTE(BB108,CHAR(160)," "))),TRIM(SUBSTITUTE(BB108,CHAR(160)," "))),SUMPRODUCT(--ISNUMBER(MATCH(MID(TRIM(SUBSTITUTE(BB108,CHAR(160)," ")),ROW(INDIRECT("1:"&amp;LEN(TRIM(SUBSTITUTE(BB108,CHAR(160)," "))))),1),{"A","B","C","D","E","F","G","H","I","J","K","L","M","N","O","P","Q","R","S","T","U","V","W","X","Y","Z","Ñ","0","1","2","3","4","5","6","7","8","9"," "},0)))=LEN(TRIM(SUBSTITUTE(BB108,CHAR(160)," "))))),0,1)</f>
        <v>0</v>
      </c>
      <c r="DI108" s="629" cm="1">
        <f t="array" aca="1" ref="DI108" ca="1">IF(OR(BV108=" ",AND(EXACT(UPPER(TRIM(SUBSTITUTE(BV108,CHAR(160)," "))),TRIM(SUBSTITUTE(BV108,CHAR(160)," "))),SUMPRODUCT(--ISNUMBER(MATCH(MID(TRIM(SUBSTITUTE(BV108,CHAR(160)," ")),ROW(INDIRECT("1:"&amp;LEN(TRIM(SUBSTITUTE(BV108,CHAR(160)," "))))),1),{"A","B","C","D","E","F","G","H","I","J","K","L","M","N","O","P","Q","R","S","T","U","V","W","X","Y","Z","Ñ","0","1","2","3","4","5","6","7","8","9"," "},0)))=LEN(TRIM(SUBSTITUTE(BV108,CHAR(160)," "))))),0,1)</f>
        <v>0</v>
      </c>
    </row>
    <row r="109" spans="1:113" ht="15" customHeight="1">
      <c r="A109" s="128"/>
      <c r="B109"/>
      <c r="C109" s="35" t="s">
        <v>5286</v>
      </c>
      <c r="D109" s="969" t="str">
        <f>IF(CNGE_2026_M1_Secc1_Sub6!$D144="","",CNGE_2026_M1_Secc1_Sub6!$D144)</f>
        <v/>
      </c>
      <c r="E109" s="970"/>
      <c r="F109" s="970"/>
      <c r="G109" s="970"/>
      <c r="H109" s="970"/>
      <c r="I109" s="1034"/>
      <c r="J109" s="1032"/>
      <c r="K109" s="704"/>
      <c r="L109" s="704"/>
      <c r="M109" s="1033"/>
      <c r="N109" s="1032"/>
      <c r="O109" s="704"/>
      <c r="P109" s="704"/>
      <c r="Q109" s="1033"/>
      <c r="R109" s="1032"/>
      <c r="S109" s="704"/>
      <c r="T109" s="704"/>
      <c r="U109" s="1033"/>
      <c r="V109" s="1032"/>
      <c r="W109" s="704"/>
      <c r="X109" s="704"/>
      <c r="Y109" s="1033"/>
      <c r="Z109" s="1029"/>
      <c r="AA109" s="1030"/>
      <c r="AB109" s="1030"/>
      <c r="AC109" s="1031"/>
      <c r="AD109" s="1032"/>
      <c r="AE109" s="704"/>
      <c r="AF109" s="704"/>
      <c r="AG109" s="1033"/>
      <c r="AH109" s="1032"/>
      <c r="AI109" s="704"/>
      <c r="AJ109" s="704"/>
      <c r="AK109" s="1033"/>
      <c r="AL109" s="1032"/>
      <c r="AM109" s="704"/>
      <c r="AN109" s="704"/>
      <c r="AO109" s="1033"/>
      <c r="AP109" s="1032"/>
      <c r="AQ109" s="704"/>
      <c r="AR109" s="704"/>
      <c r="AS109" s="1033"/>
      <c r="AT109" s="1029"/>
      <c r="AU109" s="1030"/>
      <c r="AV109" s="1030"/>
      <c r="AW109" s="1031"/>
      <c r="AX109" s="1032"/>
      <c r="AY109" s="704"/>
      <c r="AZ109" s="704"/>
      <c r="BA109" s="1033"/>
      <c r="BB109" s="1032"/>
      <c r="BC109" s="704"/>
      <c r="BD109" s="704"/>
      <c r="BE109" s="1033"/>
      <c r="BF109" s="1032"/>
      <c r="BG109" s="704"/>
      <c r="BH109" s="704"/>
      <c r="BI109" s="1033"/>
      <c r="BJ109" s="1032"/>
      <c r="BK109" s="704"/>
      <c r="BL109" s="704"/>
      <c r="BM109" s="1033"/>
      <c r="BN109" s="1029"/>
      <c r="BO109" s="1030"/>
      <c r="BP109" s="1030"/>
      <c r="BQ109" s="1031"/>
      <c r="BR109" s="1032"/>
      <c r="BS109" s="704"/>
      <c r="BT109" s="704"/>
      <c r="BU109" s="1033"/>
      <c r="BV109" s="1032"/>
      <c r="BW109" s="704"/>
      <c r="BX109" s="704"/>
      <c r="BY109" s="1033"/>
      <c r="BZ109" s="1032"/>
      <c r="CA109" s="704"/>
      <c r="CB109" s="704"/>
      <c r="CC109" s="1033"/>
      <c r="CD109" s="1032"/>
      <c r="CE109" s="704"/>
      <c r="CF109" s="704"/>
      <c r="CG109" s="1033"/>
      <c r="CH109" s="1029"/>
      <c r="CI109" s="1030"/>
      <c r="CJ109" s="1030"/>
      <c r="CK109" s="1031"/>
      <c r="CN109" s="435">
        <f t="shared" si="17"/>
        <v>0</v>
      </c>
      <c r="CO109" s="435">
        <f t="shared" si="18"/>
        <v>0</v>
      </c>
      <c r="CP109" s="435">
        <f t="shared" si="19"/>
        <v>0</v>
      </c>
      <c r="CQ109" s="435">
        <f t="shared" si="20"/>
        <v>0</v>
      </c>
      <c r="CR109" s="290">
        <f t="shared" si="23"/>
        <v>0</v>
      </c>
      <c r="CS109" s="670">
        <f t="shared" si="24"/>
        <v>0</v>
      </c>
      <c r="CT109" s="671">
        <f t="shared" si="25"/>
        <v>0</v>
      </c>
      <c r="CU109" s="672">
        <f t="shared" si="26"/>
        <v>0</v>
      </c>
      <c r="CV109" s="290">
        <f t="shared" si="27"/>
        <v>0</v>
      </c>
      <c r="CW109" s="293">
        <f t="shared" si="21"/>
        <v>0</v>
      </c>
      <c r="CX109" s="283" t="str">
        <f>IF(CW109=0,"",
IF(SUM($CW$26:CW109)=1,CY109,
IF($CW$176&gt;SUM($CW$26:CW109),_xlfn.CONCAT(", ",CY109),
IF($CW$176=SUM($CW$26:CW109),_xlfn.CONCAT(" y ",CY109)))))</f>
        <v/>
      </c>
      <c r="CY109" s="120" t="s">
        <v>5287</v>
      </c>
      <c r="CZ109" s="370">
        <f>IF(CNGE_2026_M1_Secc1_Sub6!Y144=COUNTA(J109:M109,AD109:AG109,AX109:BA109,BR109:BU109),0,1)</f>
        <v>0</v>
      </c>
      <c r="DA109" s="282">
        <f t="shared" si="22"/>
        <v>0</v>
      </c>
      <c r="DB109" s="283" t="str">
        <f>IF(DA109=0,"",
IF(SUM($DA$26:DA109)=1,DC109,
IF($DA$176&gt;SUM($DA$26:DA109),_xlfn.CONCAT(", ",DC109),
IF($DA$176=SUM($DA$26:DA109),_xlfn.CONCAT(" y ",DC109)))))</f>
        <v/>
      </c>
      <c r="DC109" s="120" t="s">
        <v>5287</v>
      </c>
      <c r="DF109" s="629" cm="1">
        <f t="array" aca="1" ref="DF109" ca="1">IF(OR(N109=" ",AND(EXACT(UPPER(TRIM(SUBSTITUTE(N109,CHAR(160)," "))),TRIM(SUBSTITUTE(N109,CHAR(160)," "))),SUMPRODUCT(--ISNUMBER(MATCH(MID(TRIM(SUBSTITUTE(N109,CHAR(160)," ")),ROW(INDIRECT("1:"&amp;LEN(TRIM(SUBSTITUTE(N109,CHAR(160)," "))))),1),{"A","B","C","D","E","F","G","H","I","J","K","L","M","N","O","P","Q","R","S","T","U","V","W","X","Y","Z","Ñ","0","1","2","3","4","5","6","7","8","9"," "},0)))=LEN(TRIM(SUBSTITUTE(N109,CHAR(160)," "))))),0,1)</f>
        <v>0</v>
      </c>
      <c r="DG109" s="629" cm="1">
        <f t="array" aca="1" ref="DG109" ca="1">IF(OR(AH109=" ",AND(EXACT(UPPER(TRIM(SUBSTITUTE(AH109,CHAR(160)," "))),TRIM(SUBSTITUTE(AH109,CHAR(160)," "))),SUMPRODUCT(--ISNUMBER(MATCH(MID(TRIM(SUBSTITUTE(AH109,CHAR(160)," ")),ROW(INDIRECT("1:"&amp;LEN(TRIM(SUBSTITUTE(AH109,CHAR(160)," "))))),1),{"A","B","C","D","E","F","G","H","I","J","K","L","M","N","O","P","Q","R","S","T","U","V","W","X","Y","Z","Ñ","0","1","2","3","4","5","6","7","8","9"," "},0)))=LEN(TRIM(SUBSTITUTE(AH109,CHAR(160)," "))))),0,1)</f>
        <v>0</v>
      </c>
      <c r="DH109" s="629" cm="1">
        <f t="array" aca="1" ref="DH109" ca="1">IF(OR(BB109=" ",AND(EXACT(UPPER(TRIM(SUBSTITUTE(BB109,CHAR(160)," "))),TRIM(SUBSTITUTE(BB109,CHAR(160)," "))),SUMPRODUCT(--ISNUMBER(MATCH(MID(TRIM(SUBSTITUTE(BB109,CHAR(160)," ")),ROW(INDIRECT("1:"&amp;LEN(TRIM(SUBSTITUTE(BB109,CHAR(160)," "))))),1),{"A","B","C","D","E","F","G","H","I","J","K","L","M","N","O","P","Q","R","S","T","U","V","W","X","Y","Z","Ñ","0","1","2","3","4","5","6","7","8","9"," "},0)))=LEN(TRIM(SUBSTITUTE(BB109,CHAR(160)," "))))),0,1)</f>
        <v>0</v>
      </c>
      <c r="DI109" s="629" cm="1">
        <f t="array" aca="1" ref="DI109" ca="1">IF(OR(BV109=" ",AND(EXACT(UPPER(TRIM(SUBSTITUTE(BV109,CHAR(160)," "))),TRIM(SUBSTITUTE(BV109,CHAR(160)," "))),SUMPRODUCT(--ISNUMBER(MATCH(MID(TRIM(SUBSTITUTE(BV109,CHAR(160)," ")),ROW(INDIRECT("1:"&amp;LEN(TRIM(SUBSTITUTE(BV109,CHAR(160)," "))))),1),{"A","B","C","D","E","F","G","H","I","J","K","L","M","N","O","P","Q","R","S","T","U","V","W","X","Y","Z","Ñ","0","1","2","3","4","5","6","7","8","9"," "},0)))=LEN(TRIM(SUBSTITUTE(BV109,CHAR(160)," "))))),0,1)</f>
        <v>0</v>
      </c>
    </row>
    <row r="110" spans="1:113" ht="15" customHeight="1">
      <c r="A110" s="128"/>
      <c r="B110"/>
      <c r="C110" s="35" t="s">
        <v>5288</v>
      </c>
      <c r="D110" s="969" t="str">
        <f>IF(CNGE_2026_M1_Secc1_Sub6!$D145="","",CNGE_2026_M1_Secc1_Sub6!$D145)</f>
        <v/>
      </c>
      <c r="E110" s="970"/>
      <c r="F110" s="970"/>
      <c r="G110" s="970"/>
      <c r="H110" s="970"/>
      <c r="I110" s="1034"/>
      <c r="J110" s="1032"/>
      <c r="K110" s="704"/>
      <c r="L110" s="704"/>
      <c r="M110" s="1033"/>
      <c r="N110" s="1032"/>
      <c r="O110" s="704"/>
      <c r="P110" s="704"/>
      <c r="Q110" s="1033"/>
      <c r="R110" s="1032"/>
      <c r="S110" s="704"/>
      <c r="T110" s="704"/>
      <c r="U110" s="1033"/>
      <c r="V110" s="1032"/>
      <c r="W110" s="704"/>
      <c r="X110" s="704"/>
      <c r="Y110" s="1033"/>
      <c r="Z110" s="1029"/>
      <c r="AA110" s="1030"/>
      <c r="AB110" s="1030"/>
      <c r="AC110" s="1031"/>
      <c r="AD110" s="1032"/>
      <c r="AE110" s="704"/>
      <c r="AF110" s="704"/>
      <c r="AG110" s="1033"/>
      <c r="AH110" s="1032"/>
      <c r="AI110" s="704"/>
      <c r="AJ110" s="704"/>
      <c r="AK110" s="1033"/>
      <c r="AL110" s="1032"/>
      <c r="AM110" s="704"/>
      <c r="AN110" s="704"/>
      <c r="AO110" s="1033"/>
      <c r="AP110" s="1032"/>
      <c r="AQ110" s="704"/>
      <c r="AR110" s="704"/>
      <c r="AS110" s="1033"/>
      <c r="AT110" s="1029"/>
      <c r="AU110" s="1030"/>
      <c r="AV110" s="1030"/>
      <c r="AW110" s="1031"/>
      <c r="AX110" s="1032"/>
      <c r="AY110" s="704"/>
      <c r="AZ110" s="704"/>
      <c r="BA110" s="1033"/>
      <c r="BB110" s="1032"/>
      <c r="BC110" s="704"/>
      <c r="BD110" s="704"/>
      <c r="BE110" s="1033"/>
      <c r="BF110" s="1032"/>
      <c r="BG110" s="704"/>
      <c r="BH110" s="704"/>
      <c r="BI110" s="1033"/>
      <c r="BJ110" s="1032"/>
      <c r="BK110" s="704"/>
      <c r="BL110" s="704"/>
      <c r="BM110" s="1033"/>
      <c r="BN110" s="1029"/>
      <c r="BO110" s="1030"/>
      <c r="BP110" s="1030"/>
      <c r="BQ110" s="1031"/>
      <c r="BR110" s="1032"/>
      <c r="BS110" s="704"/>
      <c r="BT110" s="704"/>
      <c r="BU110" s="1033"/>
      <c r="BV110" s="1032"/>
      <c r="BW110" s="704"/>
      <c r="BX110" s="704"/>
      <c r="BY110" s="1033"/>
      <c r="BZ110" s="1032"/>
      <c r="CA110" s="704"/>
      <c r="CB110" s="704"/>
      <c r="CC110" s="1033"/>
      <c r="CD110" s="1032"/>
      <c r="CE110" s="704"/>
      <c r="CF110" s="704"/>
      <c r="CG110" s="1033"/>
      <c r="CH110" s="1029"/>
      <c r="CI110" s="1030"/>
      <c r="CJ110" s="1030"/>
      <c r="CK110" s="1031"/>
      <c r="CN110" s="435">
        <f t="shared" si="17"/>
        <v>0</v>
      </c>
      <c r="CO110" s="435">
        <f t="shared" si="18"/>
        <v>0</v>
      </c>
      <c r="CP110" s="435">
        <f t="shared" si="19"/>
        <v>0</v>
      </c>
      <c r="CQ110" s="435">
        <f t="shared" si="20"/>
        <v>0</v>
      </c>
      <c r="CR110" s="290">
        <f t="shared" si="23"/>
        <v>0</v>
      </c>
      <c r="CS110" s="670">
        <f t="shared" si="24"/>
        <v>0</v>
      </c>
      <c r="CT110" s="671">
        <f t="shared" si="25"/>
        <v>0</v>
      </c>
      <c r="CU110" s="672">
        <f t="shared" si="26"/>
        <v>0</v>
      </c>
      <c r="CV110" s="290">
        <f t="shared" si="27"/>
        <v>0</v>
      </c>
      <c r="CW110" s="293">
        <f t="shared" si="21"/>
        <v>0</v>
      </c>
      <c r="CX110" s="283" t="str">
        <f>IF(CW110=0,"",
IF(SUM($CW$26:CW110)=1,CY110,
IF($CW$176&gt;SUM($CW$26:CW110),_xlfn.CONCAT(", ",CY110),
IF($CW$176=SUM($CW$26:CW110),_xlfn.CONCAT(" y ",CY110)))))</f>
        <v/>
      </c>
      <c r="CY110" s="120" t="s">
        <v>5289</v>
      </c>
      <c r="CZ110" s="370">
        <f>IF(CNGE_2026_M1_Secc1_Sub6!Y145=COUNTA(J110:M110,AD110:AG110,AX110:BA110,BR110:BU110),0,1)</f>
        <v>0</v>
      </c>
      <c r="DA110" s="282">
        <f t="shared" si="22"/>
        <v>0</v>
      </c>
      <c r="DB110" s="283" t="str">
        <f>IF(DA110=0,"",
IF(SUM($DA$26:DA110)=1,DC110,
IF($DA$176&gt;SUM($DA$26:DA110),_xlfn.CONCAT(", ",DC110),
IF($DA$176=SUM($DA$26:DA110),_xlfn.CONCAT(" y ",DC110)))))</f>
        <v/>
      </c>
      <c r="DC110" s="120" t="s">
        <v>5289</v>
      </c>
      <c r="DF110" s="629" cm="1">
        <f t="array" aca="1" ref="DF110" ca="1">IF(OR(N110=" ",AND(EXACT(UPPER(TRIM(SUBSTITUTE(N110,CHAR(160)," "))),TRIM(SUBSTITUTE(N110,CHAR(160)," "))),SUMPRODUCT(--ISNUMBER(MATCH(MID(TRIM(SUBSTITUTE(N110,CHAR(160)," ")),ROW(INDIRECT("1:"&amp;LEN(TRIM(SUBSTITUTE(N110,CHAR(160)," "))))),1),{"A","B","C","D","E","F","G","H","I","J","K","L","M","N","O","P","Q","R","S","T","U","V","W","X","Y","Z","Ñ","0","1","2","3","4","5","6","7","8","9"," "},0)))=LEN(TRIM(SUBSTITUTE(N110,CHAR(160)," "))))),0,1)</f>
        <v>0</v>
      </c>
      <c r="DG110" s="629" cm="1">
        <f t="array" aca="1" ref="DG110" ca="1">IF(OR(AH110=" ",AND(EXACT(UPPER(TRIM(SUBSTITUTE(AH110,CHAR(160)," "))),TRIM(SUBSTITUTE(AH110,CHAR(160)," "))),SUMPRODUCT(--ISNUMBER(MATCH(MID(TRIM(SUBSTITUTE(AH110,CHAR(160)," ")),ROW(INDIRECT("1:"&amp;LEN(TRIM(SUBSTITUTE(AH110,CHAR(160)," "))))),1),{"A","B","C","D","E","F","G","H","I","J","K","L","M","N","O","P","Q","R","S","T","U","V","W","X","Y","Z","Ñ","0","1","2","3","4","5","6","7","8","9"," "},0)))=LEN(TRIM(SUBSTITUTE(AH110,CHAR(160)," "))))),0,1)</f>
        <v>0</v>
      </c>
      <c r="DH110" s="629" cm="1">
        <f t="array" aca="1" ref="DH110" ca="1">IF(OR(BB110=" ",AND(EXACT(UPPER(TRIM(SUBSTITUTE(BB110,CHAR(160)," "))),TRIM(SUBSTITUTE(BB110,CHAR(160)," "))),SUMPRODUCT(--ISNUMBER(MATCH(MID(TRIM(SUBSTITUTE(BB110,CHAR(160)," ")),ROW(INDIRECT("1:"&amp;LEN(TRIM(SUBSTITUTE(BB110,CHAR(160)," "))))),1),{"A","B","C","D","E","F","G","H","I","J","K","L","M","N","O","P","Q","R","S","T","U","V","W","X","Y","Z","Ñ","0","1","2","3","4","5","6","7","8","9"," "},0)))=LEN(TRIM(SUBSTITUTE(BB110,CHAR(160)," "))))),0,1)</f>
        <v>0</v>
      </c>
      <c r="DI110" s="629" cm="1">
        <f t="array" aca="1" ref="DI110" ca="1">IF(OR(BV110=" ",AND(EXACT(UPPER(TRIM(SUBSTITUTE(BV110,CHAR(160)," "))),TRIM(SUBSTITUTE(BV110,CHAR(160)," "))),SUMPRODUCT(--ISNUMBER(MATCH(MID(TRIM(SUBSTITUTE(BV110,CHAR(160)," ")),ROW(INDIRECT("1:"&amp;LEN(TRIM(SUBSTITUTE(BV110,CHAR(160)," "))))),1),{"A","B","C","D","E","F","G","H","I","J","K","L","M","N","O","P","Q","R","S","T","U","V","W","X","Y","Z","Ñ","0","1","2","3","4","5","6","7","8","9"," "},0)))=LEN(TRIM(SUBSTITUTE(BV110,CHAR(160)," "))))),0,1)</f>
        <v>0</v>
      </c>
    </row>
    <row r="111" spans="1:113" ht="15" customHeight="1">
      <c r="A111" s="128"/>
      <c r="B111"/>
      <c r="C111" s="35" t="s">
        <v>5290</v>
      </c>
      <c r="D111" s="969" t="str">
        <f>IF(CNGE_2026_M1_Secc1_Sub6!$D146="","",CNGE_2026_M1_Secc1_Sub6!$D146)</f>
        <v/>
      </c>
      <c r="E111" s="970"/>
      <c r="F111" s="970"/>
      <c r="G111" s="970"/>
      <c r="H111" s="970"/>
      <c r="I111" s="1034"/>
      <c r="J111" s="1032"/>
      <c r="K111" s="704"/>
      <c r="L111" s="704"/>
      <c r="M111" s="1033"/>
      <c r="N111" s="1032"/>
      <c r="O111" s="704"/>
      <c r="P111" s="704"/>
      <c r="Q111" s="1033"/>
      <c r="R111" s="1032"/>
      <c r="S111" s="704"/>
      <c r="T111" s="704"/>
      <c r="U111" s="1033"/>
      <c r="V111" s="1032"/>
      <c r="W111" s="704"/>
      <c r="X111" s="704"/>
      <c r="Y111" s="1033"/>
      <c r="Z111" s="1029"/>
      <c r="AA111" s="1030"/>
      <c r="AB111" s="1030"/>
      <c r="AC111" s="1031"/>
      <c r="AD111" s="1032"/>
      <c r="AE111" s="704"/>
      <c r="AF111" s="704"/>
      <c r="AG111" s="1033"/>
      <c r="AH111" s="1032"/>
      <c r="AI111" s="704"/>
      <c r="AJ111" s="704"/>
      <c r="AK111" s="1033"/>
      <c r="AL111" s="1032"/>
      <c r="AM111" s="704"/>
      <c r="AN111" s="704"/>
      <c r="AO111" s="1033"/>
      <c r="AP111" s="1032"/>
      <c r="AQ111" s="704"/>
      <c r="AR111" s="704"/>
      <c r="AS111" s="1033"/>
      <c r="AT111" s="1029"/>
      <c r="AU111" s="1030"/>
      <c r="AV111" s="1030"/>
      <c r="AW111" s="1031"/>
      <c r="AX111" s="1032"/>
      <c r="AY111" s="704"/>
      <c r="AZ111" s="704"/>
      <c r="BA111" s="1033"/>
      <c r="BB111" s="1032"/>
      <c r="BC111" s="704"/>
      <c r="BD111" s="704"/>
      <c r="BE111" s="1033"/>
      <c r="BF111" s="1032"/>
      <c r="BG111" s="704"/>
      <c r="BH111" s="704"/>
      <c r="BI111" s="1033"/>
      <c r="BJ111" s="1032"/>
      <c r="BK111" s="704"/>
      <c r="BL111" s="704"/>
      <c r="BM111" s="1033"/>
      <c r="BN111" s="1029"/>
      <c r="BO111" s="1030"/>
      <c r="BP111" s="1030"/>
      <c r="BQ111" s="1031"/>
      <c r="BR111" s="1032"/>
      <c r="BS111" s="704"/>
      <c r="BT111" s="704"/>
      <c r="BU111" s="1033"/>
      <c r="BV111" s="1032"/>
      <c r="BW111" s="704"/>
      <c r="BX111" s="704"/>
      <c r="BY111" s="1033"/>
      <c r="BZ111" s="1032"/>
      <c r="CA111" s="704"/>
      <c r="CB111" s="704"/>
      <c r="CC111" s="1033"/>
      <c r="CD111" s="1032"/>
      <c r="CE111" s="704"/>
      <c r="CF111" s="704"/>
      <c r="CG111" s="1033"/>
      <c r="CH111" s="1029"/>
      <c r="CI111" s="1030"/>
      <c r="CJ111" s="1030"/>
      <c r="CK111" s="1031"/>
      <c r="CN111" s="435">
        <f t="shared" si="17"/>
        <v>0</v>
      </c>
      <c r="CO111" s="435">
        <f t="shared" si="18"/>
        <v>0</v>
      </c>
      <c r="CP111" s="435">
        <f t="shared" si="19"/>
        <v>0</v>
      </c>
      <c r="CQ111" s="435">
        <f t="shared" si="20"/>
        <v>0</v>
      </c>
      <c r="CR111" s="290">
        <f t="shared" si="23"/>
        <v>0</v>
      </c>
      <c r="CS111" s="670">
        <f t="shared" si="24"/>
        <v>0</v>
      </c>
      <c r="CT111" s="671">
        <f t="shared" si="25"/>
        <v>0</v>
      </c>
      <c r="CU111" s="672">
        <f t="shared" si="26"/>
        <v>0</v>
      </c>
      <c r="CV111" s="290">
        <f t="shared" si="27"/>
        <v>0</v>
      </c>
      <c r="CW111" s="293">
        <f t="shared" si="21"/>
        <v>0</v>
      </c>
      <c r="CX111" s="283" t="str">
        <f>IF(CW111=0,"",
IF(SUM($CW$26:CW111)=1,CY111,
IF($CW$176&gt;SUM($CW$26:CW111),_xlfn.CONCAT(", ",CY111),
IF($CW$176=SUM($CW$26:CW111),_xlfn.CONCAT(" y ",CY111)))))</f>
        <v/>
      </c>
      <c r="CY111" s="120" t="s">
        <v>5291</v>
      </c>
      <c r="CZ111" s="370">
        <f>IF(CNGE_2026_M1_Secc1_Sub6!Y146=COUNTA(J111:M111,AD111:AG111,AX111:BA111,BR111:BU111),0,1)</f>
        <v>0</v>
      </c>
      <c r="DA111" s="282">
        <f t="shared" si="22"/>
        <v>0</v>
      </c>
      <c r="DB111" s="283" t="str">
        <f>IF(DA111=0,"",
IF(SUM($DA$26:DA111)=1,DC111,
IF($DA$176&gt;SUM($DA$26:DA111),_xlfn.CONCAT(", ",DC111),
IF($DA$176=SUM($DA$26:DA111),_xlfn.CONCAT(" y ",DC111)))))</f>
        <v/>
      </c>
      <c r="DC111" s="120" t="s">
        <v>5291</v>
      </c>
      <c r="DF111" s="629" cm="1">
        <f t="array" aca="1" ref="DF111" ca="1">IF(OR(N111=" ",AND(EXACT(UPPER(TRIM(SUBSTITUTE(N111,CHAR(160)," "))),TRIM(SUBSTITUTE(N111,CHAR(160)," "))),SUMPRODUCT(--ISNUMBER(MATCH(MID(TRIM(SUBSTITUTE(N111,CHAR(160)," ")),ROW(INDIRECT("1:"&amp;LEN(TRIM(SUBSTITUTE(N111,CHAR(160)," "))))),1),{"A","B","C","D","E","F","G","H","I","J","K","L","M","N","O","P","Q","R","S","T","U","V","W","X","Y","Z","Ñ","0","1","2","3","4","5","6","7","8","9"," "},0)))=LEN(TRIM(SUBSTITUTE(N111,CHAR(160)," "))))),0,1)</f>
        <v>0</v>
      </c>
      <c r="DG111" s="629" cm="1">
        <f t="array" aca="1" ref="DG111" ca="1">IF(OR(AH111=" ",AND(EXACT(UPPER(TRIM(SUBSTITUTE(AH111,CHAR(160)," "))),TRIM(SUBSTITUTE(AH111,CHAR(160)," "))),SUMPRODUCT(--ISNUMBER(MATCH(MID(TRIM(SUBSTITUTE(AH111,CHAR(160)," ")),ROW(INDIRECT("1:"&amp;LEN(TRIM(SUBSTITUTE(AH111,CHAR(160)," "))))),1),{"A","B","C","D","E","F","G","H","I","J","K","L","M","N","O","P","Q","R","S","T","U","V","W","X","Y","Z","Ñ","0","1","2","3","4","5","6","7","8","9"," "},0)))=LEN(TRIM(SUBSTITUTE(AH111,CHAR(160)," "))))),0,1)</f>
        <v>0</v>
      </c>
      <c r="DH111" s="629" cm="1">
        <f t="array" aca="1" ref="DH111" ca="1">IF(OR(BB111=" ",AND(EXACT(UPPER(TRIM(SUBSTITUTE(BB111,CHAR(160)," "))),TRIM(SUBSTITUTE(BB111,CHAR(160)," "))),SUMPRODUCT(--ISNUMBER(MATCH(MID(TRIM(SUBSTITUTE(BB111,CHAR(160)," ")),ROW(INDIRECT("1:"&amp;LEN(TRIM(SUBSTITUTE(BB111,CHAR(160)," "))))),1),{"A","B","C","D","E","F","G","H","I","J","K","L","M","N","O","P","Q","R","S","T","U","V","W","X","Y","Z","Ñ","0","1","2","3","4","5","6","7","8","9"," "},0)))=LEN(TRIM(SUBSTITUTE(BB111,CHAR(160)," "))))),0,1)</f>
        <v>0</v>
      </c>
      <c r="DI111" s="629" cm="1">
        <f t="array" aca="1" ref="DI111" ca="1">IF(OR(BV111=" ",AND(EXACT(UPPER(TRIM(SUBSTITUTE(BV111,CHAR(160)," "))),TRIM(SUBSTITUTE(BV111,CHAR(160)," "))),SUMPRODUCT(--ISNUMBER(MATCH(MID(TRIM(SUBSTITUTE(BV111,CHAR(160)," ")),ROW(INDIRECT("1:"&amp;LEN(TRIM(SUBSTITUTE(BV111,CHAR(160)," "))))),1),{"A","B","C","D","E","F","G","H","I","J","K","L","M","N","O","P","Q","R","S","T","U","V","W","X","Y","Z","Ñ","0","1","2","3","4","5","6","7","8","9"," "},0)))=LEN(TRIM(SUBSTITUTE(BV111,CHAR(160)," "))))),0,1)</f>
        <v>0</v>
      </c>
    </row>
    <row r="112" spans="1:113" ht="15" customHeight="1">
      <c r="A112" s="128"/>
      <c r="B112"/>
      <c r="C112" s="35" t="s">
        <v>5292</v>
      </c>
      <c r="D112" s="969" t="str">
        <f>IF(CNGE_2026_M1_Secc1_Sub6!$D147="","",CNGE_2026_M1_Secc1_Sub6!$D147)</f>
        <v/>
      </c>
      <c r="E112" s="970"/>
      <c r="F112" s="970"/>
      <c r="G112" s="970"/>
      <c r="H112" s="970"/>
      <c r="I112" s="1034"/>
      <c r="J112" s="1032"/>
      <c r="K112" s="704"/>
      <c r="L112" s="704"/>
      <c r="M112" s="1033"/>
      <c r="N112" s="1032"/>
      <c r="O112" s="704"/>
      <c r="P112" s="704"/>
      <c r="Q112" s="1033"/>
      <c r="R112" s="1032"/>
      <c r="S112" s="704"/>
      <c r="T112" s="704"/>
      <c r="U112" s="1033"/>
      <c r="V112" s="1032"/>
      <c r="W112" s="704"/>
      <c r="X112" s="704"/>
      <c r="Y112" s="1033"/>
      <c r="Z112" s="1029"/>
      <c r="AA112" s="1030"/>
      <c r="AB112" s="1030"/>
      <c r="AC112" s="1031"/>
      <c r="AD112" s="1032"/>
      <c r="AE112" s="704"/>
      <c r="AF112" s="704"/>
      <c r="AG112" s="1033"/>
      <c r="AH112" s="1032"/>
      <c r="AI112" s="704"/>
      <c r="AJ112" s="704"/>
      <c r="AK112" s="1033"/>
      <c r="AL112" s="1032"/>
      <c r="AM112" s="704"/>
      <c r="AN112" s="704"/>
      <c r="AO112" s="1033"/>
      <c r="AP112" s="1032"/>
      <c r="AQ112" s="704"/>
      <c r="AR112" s="704"/>
      <c r="AS112" s="1033"/>
      <c r="AT112" s="1029"/>
      <c r="AU112" s="1030"/>
      <c r="AV112" s="1030"/>
      <c r="AW112" s="1031"/>
      <c r="AX112" s="1032"/>
      <c r="AY112" s="704"/>
      <c r="AZ112" s="704"/>
      <c r="BA112" s="1033"/>
      <c r="BB112" s="1032"/>
      <c r="BC112" s="704"/>
      <c r="BD112" s="704"/>
      <c r="BE112" s="1033"/>
      <c r="BF112" s="1032"/>
      <c r="BG112" s="704"/>
      <c r="BH112" s="704"/>
      <c r="BI112" s="1033"/>
      <c r="BJ112" s="1032"/>
      <c r="BK112" s="704"/>
      <c r="BL112" s="704"/>
      <c r="BM112" s="1033"/>
      <c r="BN112" s="1029"/>
      <c r="BO112" s="1030"/>
      <c r="BP112" s="1030"/>
      <c r="BQ112" s="1031"/>
      <c r="BR112" s="1032"/>
      <c r="BS112" s="704"/>
      <c r="BT112" s="704"/>
      <c r="BU112" s="1033"/>
      <c r="BV112" s="1032"/>
      <c r="BW112" s="704"/>
      <c r="BX112" s="704"/>
      <c r="BY112" s="1033"/>
      <c r="BZ112" s="1032"/>
      <c r="CA112" s="704"/>
      <c r="CB112" s="704"/>
      <c r="CC112" s="1033"/>
      <c r="CD112" s="1032"/>
      <c r="CE112" s="704"/>
      <c r="CF112" s="704"/>
      <c r="CG112" s="1033"/>
      <c r="CH112" s="1029"/>
      <c r="CI112" s="1030"/>
      <c r="CJ112" s="1030"/>
      <c r="CK112" s="1031"/>
      <c r="CN112" s="435">
        <f t="shared" si="17"/>
        <v>0</v>
      </c>
      <c r="CO112" s="435">
        <f t="shared" si="18"/>
        <v>0</v>
      </c>
      <c r="CP112" s="435">
        <f t="shared" si="19"/>
        <v>0</v>
      </c>
      <c r="CQ112" s="435">
        <f t="shared" si="20"/>
        <v>0</v>
      </c>
      <c r="CR112" s="290">
        <f t="shared" si="23"/>
        <v>0</v>
      </c>
      <c r="CS112" s="670">
        <f t="shared" si="24"/>
        <v>0</v>
      </c>
      <c r="CT112" s="671">
        <f t="shared" si="25"/>
        <v>0</v>
      </c>
      <c r="CU112" s="672">
        <f t="shared" si="26"/>
        <v>0</v>
      </c>
      <c r="CV112" s="290">
        <f t="shared" si="27"/>
        <v>0</v>
      </c>
      <c r="CW112" s="293">
        <f t="shared" si="21"/>
        <v>0</v>
      </c>
      <c r="CX112" s="283" t="str">
        <f>IF(CW112=0,"",
IF(SUM($CW$26:CW112)=1,CY112,
IF($CW$176&gt;SUM($CW$26:CW112),_xlfn.CONCAT(", ",CY112),
IF($CW$176=SUM($CW$26:CW112),_xlfn.CONCAT(" y ",CY112)))))</f>
        <v/>
      </c>
      <c r="CY112" s="120" t="s">
        <v>5293</v>
      </c>
      <c r="CZ112" s="370">
        <f>IF(CNGE_2026_M1_Secc1_Sub6!Y147=COUNTA(J112:M112,AD112:AG112,AX112:BA112,BR112:BU112),0,1)</f>
        <v>0</v>
      </c>
      <c r="DA112" s="282">
        <f t="shared" si="22"/>
        <v>0</v>
      </c>
      <c r="DB112" s="283" t="str">
        <f>IF(DA112=0,"",
IF(SUM($DA$26:DA112)=1,DC112,
IF($DA$176&gt;SUM($DA$26:DA112),_xlfn.CONCAT(", ",DC112),
IF($DA$176=SUM($DA$26:DA112),_xlfn.CONCAT(" y ",DC112)))))</f>
        <v/>
      </c>
      <c r="DC112" s="120" t="s">
        <v>5293</v>
      </c>
      <c r="DF112" s="629" cm="1">
        <f t="array" aca="1" ref="DF112" ca="1">IF(OR(N112=" ",AND(EXACT(UPPER(TRIM(SUBSTITUTE(N112,CHAR(160)," "))),TRIM(SUBSTITUTE(N112,CHAR(160)," "))),SUMPRODUCT(--ISNUMBER(MATCH(MID(TRIM(SUBSTITUTE(N112,CHAR(160)," ")),ROW(INDIRECT("1:"&amp;LEN(TRIM(SUBSTITUTE(N112,CHAR(160)," "))))),1),{"A","B","C","D","E","F","G","H","I","J","K","L","M","N","O","P","Q","R","S","T","U","V","W","X","Y","Z","Ñ","0","1","2","3","4","5","6","7","8","9"," "},0)))=LEN(TRIM(SUBSTITUTE(N112,CHAR(160)," "))))),0,1)</f>
        <v>0</v>
      </c>
      <c r="DG112" s="629" cm="1">
        <f t="array" aca="1" ref="DG112" ca="1">IF(OR(AH112=" ",AND(EXACT(UPPER(TRIM(SUBSTITUTE(AH112,CHAR(160)," "))),TRIM(SUBSTITUTE(AH112,CHAR(160)," "))),SUMPRODUCT(--ISNUMBER(MATCH(MID(TRIM(SUBSTITUTE(AH112,CHAR(160)," ")),ROW(INDIRECT("1:"&amp;LEN(TRIM(SUBSTITUTE(AH112,CHAR(160)," "))))),1),{"A","B","C","D","E","F","G","H","I","J","K","L","M","N","O","P","Q","R","S","T","U","V","W","X","Y","Z","Ñ","0","1","2","3","4","5","6","7","8","9"," "},0)))=LEN(TRIM(SUBSTITUTE(AH112,CHAR(160)," "))))),0,1)</f>
        <v>0</v>
      </c>
      <c r="DH112" s="629" cm="1">
        <f t="array" aca="1" ref="DH112" ca="1">IF(OR(BB112=" ",AND(EXACT(UPPER(TRIM(SUBSTITUTE(BB112,CHAR(160)," "))),TRIM(SUBSTITUTE(BB112,CHAR(160)," "))),SUMPRODUCT(--ISNUMBER(MATCH(MID(TRIM(SUBSTITUTE(BB112,CHAR(160)," ")),ROW(INDIRECT("1:"&amp;LEN(TRIM(SUBSTITUTE(BB112,CHAR(160)," "))))),1),{"A","B","C","D","E","F","G","H","I","J","K","L","M","N","O","P","Q","R","S","T","U","V","W","X","Y","Z","Ñ","0","1","2","3","4","5","6","7","8","9"," "},0)))=LEN(TRIM(SUBSTITUTE(BB112,CHAR(160)," "))))),0,1)</f>
        <v>0</v>
      </c>
      <c r="DI112" s="629" cm="1">
        <f t="array" aca="1" ref="DI112" ca="1">IF(OR(BV112=" ",AND(EXACT(UPPER(TRIM(SUBSTITUTE(BV112,CHAR(160)," "))),TRIM(SUBSTITUTE(BV112,CHAR(160)," "))),SUMPRODUCT(--ISNUMBER(MATCH(MID(TRIM(SUBSTITUTE(BV112,CHAR(160)," ")),ROW(INDIRECT("1:"&amp;LEN(TRIM(SUBSTITUTE(BV112,CHAR(160)," "))))),1),{"A","B","C","D","E","F","G","H","I","J","K","L","M","N","O","P","Q","R","S","T","U","V","W","X","Y","Z","Ñ","0","1","2","3","4","5","6","7","8","9"," "},0)))=LEN(TRIM(SUBSTITUTE(BV112,CHAR(160)," "))))),0,1)</f>
        <v>0</v>
      </c>
    </row>
    <row r="113" spans="1:113" ht="15" customHeight="1">
      <c r="A113" s="128"/>
      <c r="B113"/>
      <c r="C113" s="35" t="s">
        <v>5294</v>
      </c>
      <c r="D113" s="969" t="str">
        <f>IF(CNGE_2026_M1_Secc1_Sub6!$D148="","",CNGE_2026_M1_Secc1_Sub6!$D148)</f>
        <v/>
      </c>
      <c r="E113" s="970"/>
      <c r="F113" s="970"/>
      <c r="G113" s="970"/>
      <c r="H113" s="970"/>
      <c r="I113" s="1034"/>
      <c r="J113" s="1032"/>
      <c r="K113" s="704"/>
      <c r="L113" s="704"/>
      <c r="M113" s="1033"/>
      <c r="N113" s="1032"/>
      <c r="O113" s="704"/>
      <c r="P113" s="704"/>
      <c r="Q113" s="1033"/>
      <c r="R113" s="1032"/>
      <c r="S113" s="704"/>
      <c r="T113" s="704"/>
      <c r="U113" s="1033"/>
      <c r="V113" s="1032"/>
      <c r="W113" s="704"/>
      <c r="X113" s="704"/>
      <c r="Y113" s="1033"/>
      <c r="Z113" s="1029"/>
      <c r="AA113" s="1030"/>
      <c r="AB113" s="1030"/>
      <c r="AC113" s="1031"/>
      <c r="AD113" s="1032"/>
      <c r="AE113" s="704"/>
      <c r="AF113" s="704"/>
      <c r="AG113" s="1033"/>
      <c r="AH113" s="1032"/>
      <c r="AI113" s="704"/>
      <c r="AJ113" s="704"/>
      <c r="AK113" s="1033"/>
      <c r="AL113" s="1032"/>
      <c r="AM113" s="704"/>
      <c r="AN113" s="704"/>
      <c r="AO113" s="1033"/>
      <c r="AP113" s="1032"/>
      <c r="AQ113" s="704"/>
      <c r="AR113" s="704"/>
      <c r="AS113" s="1033"/>
      <c r="AT113" s="1029"/>
      <c r="AU113" s="1030"/>
      <c r="AV113" s="1030"/>
      <c r="AW113" s="1031"/>
      <c r="AX113" s="1032"/>
      <c r="AY113" s="704"/>
      <c r="AZ113" s="704"/>
      <c r="BA113" s="1033"/>
      <c r="BB113" s="1032"/>
      <c r="BC113" s="704"/>
      <c r="BD113" s="704"/>
      <c r="BE113" s="1033"/>
      <c r="BF113" s="1032"/>
      <c r="BG113" s="704"/>
      <c r="BH113" s="704"/>
      <c r="BI113" s="1033"/>
      <c r="BJ113" s="1032"/>
      <c r="BK113" s="704"/>
      <c r="BL113" s="704"/>
      <c r="BM113" s="1033"/>
      <c r="BN113" s="1029"/>
      <c r="BO113" s="1030"/>
      <c r="BP113" s="1030"/>
      <c r="BQ113" s="1031"/>
      <c r="BR113" s="1032"/>
      <c r="BS113" s="704"/>
      <c r="BT113" s="704"/>
      <c r="BU113" s="1033"/>
      <c r="BV113" s="1032"/>
      <c r="BW113" s="704"/>
      <c r="BX113" s="704"/>
      <c r="BY113" s="1033"/>
      <c r="BZ113" s="1032"/>
      <c r="CA113" s="704"/>
      <c r="CB113" s="704"/>
      <c r="CC113" s="1033"/>
      <c r="CD113" s="1032"/>
      <c r="CE113" s="704"/>
      <c r="CF113" s="704"/>
      <c r="CG113" s="1033"/>
      <c r="CH113" s="1029"/>
      <c r="CI113" s="1030"/>
      <c r="CJ113" s="1030"/>
      <c r="CK113" s="1031"/>
      <c r="CN113" s="435">
        <f t="shared" si="17"/>
        <v>0</v>
      </c>
      <c r="CO113" s="435">
        <f t="shared" si="18"/>
        <v>0</v>
      </c>
      <c r="CP113" s="435">
        <f t="shared" si="19"/>
        <v>0</v>
      </c>
      <c r="CQ113" s="435">
        <f t="shared" si="20"/>
        <v>0</v>
      </c>
      <c r="CR113" s="290">
        <f t="shared" si="23"/>
        <v>0</v>
      </c>
      <c r="CS113" s="670">
        <f t="shared" si="24"/>
        <v>0</v>
      </c>
      <c r="CT113" s="671">
        <f t="shared" si="25"/>
        <v>0</v>
      </c>
      <c r="CU113" s="672">
        <f t="shared" si="26"/>
        <v>0</v>
      </c>
      <c r="CV113" s="290">
        <f t="shared" si="27"/>
        <v>0</v>
      </c>
      <c r="CW113" s="293">
        <f t="shared" si="21"/>
        <v>0</v>
      </c>
      <c r="CX113" s="283" t="str">
        <f>IF(CW113=0,"",
IF(SUM($CW$26:CW113)=1,CY113,
IF($CW$176&gt;SUM($CW$26:CW113),_xlfn.CONCAT(", ",CY113),
IF($CW$176=SUM($CW$26:CW113),_xlfn.CONCAT(" y ",CY113)))))</f>
        <v/>
      </c>
      <c r="CY113" s="120" t="s">
        <v>5295</v>
      </c>
      <c r="CZ113" s="370">
        <f>IF(CNGE_2026_M1_Secc1_Sub6!Y148=COUNTA(J113:M113,AD113:AG113,AX113:BA113,BR113:BU113),0,1)</f>
        <v>0</v>
      </c>
      <c r="DA113" s="282">
        <f t="shared" si="22"/>
        <v>0</v>
      </c>
      <c r="DB113" s="283" t="str">
        <f>IF(DA113=0,"",
IF(SUM($DA$26:DA113)=1,DC113,
IF($DA$176&gt;SUM($DA$26:DA113),_xlfn.CONCAT(", ",DC113),
IF($DA$176=SUM($DA$26:DA113),_xlfn.CONCAT(" y ",DC113)))))</f>
        <v/>
      </c>
      <c r="DC113" s="120" t="s">
        <v>5295</v>
      </c>
      <c r="DF113" s="629" cm="1">
        <f t="array" aca="1" ref="DF113" ca="1">IF(OR(N113=" ",AND(EXACT(UPPER(TRIM(SUBSTITUTE(N113,CHAR(160)," "))),TRIM(SUBSTITUTE(N113,CHAR(160)," "))),SUMPRODUCT(--ISNUMBER(MATCH(MID(TRIM(SUBSTITUTE(N113,CHAR(160)," ")),ROW(INDIRECT("1:"&amp;LEN(TRIM(SUBSTITUTE(N113,CHAR(160)," "))))),1),{"A","B","C","D","E","F","G","H","I","J","K","L","M","N","O","P","Q","R","S","T","U","V","W","X","Y","Z","Ñ","0","1","2","3","4","5","6","7","8","9"," "},0)))=LEN(TRIM(SUBSTITUTE(N113,CHAR(160)," "))))),0,1)</f>
        <v>0</v>
      </c>
      <c r="DG113" s="629" cm="1">
        <f t="array" aca="1" ref="DG113" ca="1">IF(OR(AH113=" ",AND(EXACT(UPPER(TRIM(SUBSTITUTE(AH113,CHAR(160)," "))),TRIM(SUBSTITUTE(AH113,CHAR(160)," "))),SUMPRODUCT(--ISNUMBER(MATCH(MID(TRIM(SUBSTITUTE(AH113,CHAR(160)," ")),ROW(INDIRECT("1:"&amp;LEN(TRIM(SUBSTITUTE(AH113,CHAR(160)," "))))),1),{"A","B","C","D","E","F","G","H","I","J","K","L","M","N","O","P","Q","R","S","T","U","V","W","X","Y","Z","Ñ","0","1","2","3","4","5","6","7","8","9"," "},0)))=LEN(TRIM(SUBSTITUTE(AH113,CHAR(160)," "))))),0,1)</f>
        <v>0</v>
      </c>
      <c r="DH113" s="629" cm="1">
        <f t="array" aca="1" ref="DH113" ca="1">IF(OR(BB113=" ",AND(EXACT(UPPER(TRIM(SUBSTITUTE(BB113,CHAR(160)," "))),TRIM(SUBSTITUTE(BB113,CHAR(160)," "))),SUMPRODUCT(--ISNUMBER(MATCH(MID(TRIM(SUBSTITUTE(BB113,CHAR(160)," ")),ROW(INDIRECT("1:"&amp;LEN(TRIM(SUBSTITUTE(BB113,CHAR(160)," "))))),1),{"A","B","C","D","E","F","G","H","I","J","K","L","M","N","O","P","Q","R","S","T","U","V","W","X","Y","Z","Ñ","0","1","2","3","4","5","6","7","8","9"," "},0)))=LEN(TRIM(SUBSTITUTE(BB113,CHAR(160)," "))))),0,1)</f>
        <v>0</v>
      </c>
      <c r="DI113" s="629" cm="1">
        <f t="array" aca="1" ref="DI113" ca="1">IF(OR(BV113=" ",AND(EXACT(UPPER(TRIM(SUBSTITUTE(BV113,CHAR(160)," "))),TRIM(SUBSTITUTE(BV113,CHAR(160)," "))),SUMPRODUCT(--ISNUMBER(MATCH(MID(TRIM(SUBSTITUTE(BV113,CHAR(160)," ")),ROW(INDIRECT("1:"&amp;LEN(TRIM(SUBSTITUTE(BV113,CHAR(160)," "))))),1),{"A","B","C","D","E","F","G","H","I","J","K","L","M","N","O","P","Q","R","S","T","U","V","W","X","Y","Z","Ñ","0","1","2","3","4","5","6","7","8","9"," "},0)))=LEN(TRIM(SUBSTITUTE(BV113,CHAR(160)," "))))),0,1)</f>
        <v>0</v>
      </c>
    </row>
    <row r="114" spans="1:113" ht="15" customHeight="1">
      <c r="A114" s="128"/>
      <c r="B114"/>
      <c r="C114" s="35" t="s">
        <v>5296</v>
      </c>
      <c r="D114" s="969" t="str">
        <f>IF(CNGE_2026_M1_Secc1_Sub6!$D149="","",CNGE_2026_M1_Secc1_Sub6!$D149)</f>
        <v/>
      </c>
      <c r="E114" s="970"/>
      <c r="F114" s="970"/>
      <c r="G114" s="970"/>
      <c r="H114" s="970"/>
      <c r="I114" s="1034"/>
      <c r="J114" s="1032"/>
      <c r="K114" s="704"/>
      <c r="L114" s="704"/>
      <c r="M114" s="1033"/>
      <c r="N114" s="1032"/>
      <c r="O114" s="704"/>
      <c r="P114" s="704"/>
      <c r="Q114" s="1033"/>
      <c r="R114" s="1032"/>
      <c r="S114" s="704"/>
      <c r="T114" s="704"/>
      <c r="U114" s="1033"/>
      <c r="V114" s="1032"/>
      <c r="W114" s="704"/>
      <c r="X114" s="704"/>
      <c r="Y114" s="1033"/>
      <c r="Z114" s="1029"/>
      <c r="AA114" s="1030"/>
      <c r="AB114" s="1030"/>
      <c r="AC114" s="1031"/>
      <c r="AD114" s="1032"/>
      <c r="AE114" s="704"/>
      <c r="AF114" s="704"/>
      <c r="AG114" s="1033"/>
      <c r="AH114" s="1032"/>
      <c r="AI114" s="704"/>
      <c r="AJ114" s="704"/>
      <c r="AK114" s="1033"/>
      <c r="AL114" s="1032"/>
      <c r="AM114" s="704"/>
      <c r="AN114" s="704"/>
      <c r="AO114" s="1033"/>
      <c r="AP114" s="1032"/>
      <c r="AQ114" s="704"/>
      <c r="AR114" s="704"/>
      <c r="AS114" s="1033"/>
      <c r="AT114" s="1029"/>
      <c r="AU114" s="1030"/>
      <c r="AV114" s="1030"/>
      <c r="AW114" s="1031"/>
      <c r="AX114" s="1032"/>
      <c r="AY114" s="704"/>
      <c r="AZ114" s="704"/>
      <c r="BA114" s="1033"/>
      <c r="BB114" s="1032"/>
      <c r="BC114" s="704"/>
      <c r="BD114" s="704"/>
      <c r="BE114" s="1033"/>
      <c r="BF114" s="1032"/>
      <c r="BG114" s="704"/>
      <c r="BH114" s="704"/>
      <c r="BI114" s="1033"/>
      <c r="BJ114" s="1032"/>
      <c r="BK114" s="704"/>
      <c r="BL114" s="704"/>
      <c r="BM114" s="1033"/>
      <c r="BN114" s="1029"/>
      <c r="BO114" s="1030"/>
      <c r="BP114" s="1030"/>
      <c r="BQ114" s="1031"/>
      <c r="BR114" s="1032"/>
      <c r="BS114" s="704"/>
      <c r="BT114" s="704"/>
      <c r="BU114" s="1033"/>
      <c r="BV114" s="1032"/>
      <c r="BW114" s="704"/>
      <c r="BX114" s="704"/>
      <c r="BY114" s="1033"/>
      <c r="BZ114" s="1032"/>
      <c r="CA114" s="704"/>
      <c r="CB114" s="704"/>
      <c r="CC114" s="1033"/>
      <c r="CD114" s="1032"/>
      <c r="CE114" s="704"/>
      <c r="CF114" s="704"/>
      <c r="CG114" s="1033"/>
      <c r="CH114" s="1029"/>
      <c r="CI114" s="1030"/>
      <c r="CJ114" s="1030"/>
      <c r="CK114" s="1031"/>
      <c r="CN114" s="435">
        <f t="shared" si="17"/>
        <v>0</v>
      </c>
      <c r="CO114" s="435">
        <f t="shared" si="18"/>
        <v>0</v>
      </c>
      <c r="CP114" s="435">
        <f t="shared" si="19"/>
        <v>0</v>
      </c>
      <c r="CQ114" s="435">
        <f t="shared" si="20"/>
        <v>0</v>
      </c>
      <c r="CR114" s="290">
        <f t="shared" si="23"/>
        <v>0</v>
      </c>
      <c r="CS114" s="670">
        <f t="shared" si="24"/>
        <v>0</v>
      </c>
      <c r="CT114" s="671">
        <f t="shared" si="25"/>
        <v>0</v>
      </c>
      <c r="CU114" s="672">
        <f t="shared" si="26"/>
        <v>0</v>
      </c>
      <c r="CV114" s="290">
        <f t="shared" si="27"/>
        <v>0</v>
      </c>
      <c r="CW114" s="293">
        <f t="shared" si="21"/>
        <v>0</v>
      </c>
      <c r="CX114" s="283" t="str">
        <f>IF(CW114=0,"",
IF(SUM($CW$26:CW114)=1,CY114,
IF($CW$176&gt;SUM($CW$26:CW114),_xlfn.CONCAT(", ",CY114),
IF($CW$176=SUM($CW$26:CW114),_xlfn.CONCAT(" y ",CY114)))))</f>
        <v/>
      </c>
      <c r="CY114" s="120" t="s">
        <v>5297</v>
      </c>
      <c r="CZ114" s="370">
        <f>IF(CNGE_2026_M1_Secc1_Sub6!Y149=COUNTA(J114:M114,AD114:AG114,AX114:BA114,BR114:BU114),0,1)</f>
        <v>0</v>
      </c>
      <c r="DA114" s="282">
        <f t="shared" si="22"/>
        <v>0</v>
      </c>
      <c r="DB114" s="283" t="str">
        <f>IF(DA114=0,"",
IF(SUM($DA$26:DA114)=1,DC114,
IF($DA$176&gt;SUM($DA$26:DA114),_xlfn.CONCAT(", ",DC114),
IF($DA$176=SUM($DA$26:DA114),_xlfn.CONCAT(" y ",DC114)))))</f>
        <v/>
      </c>
      <c r="DC114" s="120" t="s">
        <v>5297</v>
      </c>
      <c r="DF114" s="629" cm="1">
        <f t="array" aca="1" ref="DF114" ca="1">IF(OR(N114=" ",AND(EXACT(UPPER(TRIM(SUBSTITUTE(N114,CHAR(160)," "))),TRIM(SUBSTITUTE(N114,CHAR(160)," "))),SUMPRODUCT(--ISNUMBER(MATCH(MID(TRIM(SUBSTITUTE(N114,CHAR(160)," ")),ROW(INDIRECT("1:"&amp;LEN(TRIM(SUBSTITUTE(N114,CHAR(160)," "))))),1),{"A","B","C","D","E","F","G","H","I","J","K","L","M","N","O","P","Q","R","S","T","U","V","W","X","Y","Z","Ñ","0","1","2","3","4","5","6","7","8","9"," "},0)))=LEN(TRIM(SUBSTITUTE(N114,CHAR(160)," "))))),0,1)</f>
        <v>0</v>
      </c>
      <c r="DG114" s="629" cm="1">
        <f t="array" aca="1" ref="DG114" ca="1">IF(OR(AH114=" ",AND(EXACT(UPPER(TRIM(SUBSTITUTE(AH114,CHAR(160)," "))),TRIM(SUBSTITUTE(AH114,CHAR(160)," "))),SUMPRODUCT(--ISNUMBER(MATCH(MID(TRIM(SUBSTITUTE(AH114,CHAR(160)," ")),ROW(INDIRECT("1:"&amp;LEN(TRIM(SUBSTITUTE(AH114,CHAR(160)," "))))),1),{"A","B","C","D","E","F","G","H","I","J","K","L","M","N","O","P","Q","R","S","T","U","V","W","X","Y","Z","Ñ","0","1","2","3","4","5","6","7","8","9"," "},0)))=LEN(TRIM(SUBSTITUTE(AH114,CHAR(160)," "))))),0,1)</f>
        <v>0</v>
      </c>
      <c r="DH114" s="629" cm="1">
        <f t="array" aca="1" ref="DH114" ca="1">IF(OR(BB114=" ",AND(EXACT(UPPER(TRIM(SUBSTITUTE(BB114,CHAR(160)," "))),TRIM(SUBSTITUTE(BB114,CHAR(160)," "))),SUMPRODUCT(--ISNUMBER(MATCH(MID(TRIM(SUBSTITUTE(BB114,CHAR(160)," ")),ROW(INDIRECT("1:"&amp;LEN(TRIM(SUBSTITUTE(BB114,CHAR(160)," "))))),1),{"A","B","C","D","E","F","G","H","I","J","K","L","M","N","O","P","Q","R","S","T","U","V","W","X","Y","Z","Ñ","0","1","2","3","4","5","6","7","8","9"," "},0)))=LEN(TRIM(SUBSTITUTE(BB114,CHAR(160)," "))))),0,1)</f>
        <v>0</v>
      </c>
      <c r="DI114" s="629" cm="1">
        <f t="array" aca="1" ref="DI114" ca="1">IF(OR(BV114=" ",AND(EXACT(UPPER(TRIM(SUBSTITUTE(BV114,CHAR(160)," "))),TRIM(SUBSTITUTE(BV114,CHAR(160)," "))),SUMPRODUCT(--ISNUMBER(MATCH(MID(TRIM(SUBSTITUTE(BV114,CHAR(160)," ")),ROW(INDIRECT("1:"&amp;LEN(TRIM(SUBSTITUTE(BV114,CHAR(160)," "))))),1),{"A","B","C","D","E","F","G","H","I","J","K","L","M","N","O","P","Q","R","S","T","U","V","W","X","Y","Z","Ñ","0","1","2","3","4","5","6","7","8","9"," "},0)))=LEN(TRIM(SUBSTITUTE(BV114,CHAR(160)," "))))),0,1)</f>
        <v>0</v>
      </c>
    </row>
    <row r="115" spans="1:113" ht="15" customHeight="1">
      <c r="A115" s="128"/>
      <c r="B115"/>
      <c r="C115" s="35" t="s">
        <v>5298</v>
      </c>
      <c r="D115" s="969" t="str">
        <f>IF(CNGE_2026_M1_Secc1_Sub6!$D150="","",CNGE_2026_M1_Secc1_Sub6!$D150)</f>
        <v/>
      </c>
      <c r="E115" s="970"/>
      <c r="F115" s="970"/>
      <c r="G115" s="970"/>
      <c r="H115" s="970"/>
      <c r="I115" s="1034"/>
      <c r="J115" s="1032"/>
      <c r="K115" s="704"/>
      <c r="L115" s="704"/>
      <c r="M115" s="1033"/>
      <c r="N115" s="1032"/>
      <c r="O115" s="704"/>
      <c r="P115" s="704"/>
      <c r="Q115" s="1033"/>
      <c r="R115" s="1032"/>
      <c r="S115" s="704"/>
      <c r="T115" s="704"/>
      <c r="U115" s="1033"/>
      <c r="V115" s="1032"/>
      <c r="W115" s="704"/>
      <c r="X115" s="704"/>
      <c r="Y115" s="1033"/>
      <c r="Z115" s="1029"/>
      <c r="AA115" s="1030"/>
      <c r="AB115" s="1030"/>
      <c r="AC115" s="1031"/>
      <c r="AD115" s="1032"/>
      <c r="AE115" s="704"/>
      <c r="AF115" s="704"/>
      <c r="AG115" s="1033"/>
      <c r="AH115" s="1032"/>
      <c r="AI115" s="704"/>
      <c r="AJ115" s="704"/>
      <c r="AK115" s="1033"/>
      <c r="AL115" s="1032"/>
      <c r="AM115" s="704"/>
      <c r="AN115" s="704"/>
      <c r="AO115" s="1033"/>
      <c r="AP115" s="1032"/>
      <c r="AQ115" s="704"/>
      <c r="AR115" s="704"/>
      <c r="AS115" s="1033"/>
      <c r="AT115" s="1029"/>
      <c r="AU115" s="1030"/>
      <c r="AV115" s="1030"/>
      <c r="AW115" s="1031"/>
      <c r="AX115" s="1032"/>
      <c r="AY115" s="704"/>
      <c r="AZ115" s="704"/>
      <c r="BA115" s="1033"/>
      <c r="BB115" s="1032"/>
      <c r="BC115" s="704"/>
      <c r="BD115" s="704"/>
      <c r="BE115" s="1033"/>
      <c r="BF115" s="1032"/>
      <c r="BG115" s="704"/>
      <c r="BH115" s="704"/>
      <c r="BI115" s="1033"/>
      <c r="BJ115" s="1032"/>
      <c r="BK115" s="704"/>
      <c r="BL115" s="704"/>
      <c r="BM115" s="1033"/>
      <c r="BN115" s="1029"/>
      <c r="BO115" s="1030"/>
      <c r="BP115" s="1030"/>
      <c r="BQ115" s="1031"/>
      <c r="BR115" s="1032"/>
      <c r="BS115" s="704"/>
      <c r="BT115" s="704"/>
      <c r="BU115" s="1033"/>
      <c r="BV115" s="1032"/>
      <c r="BW115" s="704"/>
      <c r="BX115" s="704"/>
      <c r="BY115" s="1033"/>
      <c r="BZ115" s="1032"/>
      <c r="CA115" s="704"/>
      <c r="CB115" s="704"/>
      <c r="CC115" s="1033"/>
      <c r="CD115" s="1032"/>
      <c r="CE115" s="704"/>
      <c r="CF115" s="704"/>
      <c r="CG115" s="1033"/>
      <c r="CH115" s="1029"/>
      <c r="CI115" s="1030"/>
      <c r="CJ115" s="1030"/>
      <c r="CK115" s="1031"/>
      <c r="CN115" s="435">
        <f t="shared" si="17"/>
        <v>0</v>
      </c>
      <c r="CO115" s="435">
        <f t="shared" si="18"/>
        <v>0</v>
      </c>
      <c r="CP115" s="435">
        <f t="shared" si="19"/>
        <v>0</v>
      </c>
      <c r="CQ115" s="435">
        <f t="shared" si="20"/>
        <v>0</v>
      </c>
      <c r="CR115" s="290">
        <f t="shared" si="23"/>
        <v>0</v>
      </c>
      <c r="CS115" s="670">
        <f t="shared" si="24"/>
        <v>0</v>
      </c>
      <c r="CT115" s="671">
        <f t="shared" si="25"/>
        <v>0</v>
      </c>
      <c r="CU115" s="672">
        <f t="shared" si="26"/>
        <v>0</v>
      </c>
      <c r="CV115" s="290">
        <f t="shared" si="27"/>
        <v>0</v>
      </c>
      <c r="CW115" s="293">
        <f t="shared" si="21"/>
        <v>0</v>
      </c>
      <c r="CX115" s="283" t="str">
        <f>IF(CW115=0,"",
IF(SUM($CW$26:CW115)=1,CY115,
IF($CW$176&gt;SUM($CW$26:CW115),_xlfn.CONCAT(", ",CY115),
IF($CW$176=SUM($CW$26:CW115),_xlfn.CONCAT(" y ",CY115)))))</f>
        <v/>
      </c>
      <c r="CY115" s="120" t="s">
        <v>5299</v>
      </c>
      <c r="CZ115" s="370">
        <f>IF(CNGE_2026_M1_Secc1_Sub6!Y150=COUNTA(J115:M115,AD115:AG115,AX115:BA115,BR115:BU115),0,1)</f>
        <v>0</v>
      </c>
      <c r="DA115" s="282">
        <f t="shared" si="22"/>
        <v>0</v>
      </c>
      <c r="DB115" s="283" t="str">
        <f>IF(DA115=0,"",
IF(SUM($DA$26:DA115)=1,DC115,
IF($DA$176&gt;SUM($DA$26:DA115),_xlfn.CONCAT(", ",DC115),
IF($DA$176=SUM($DA$26:DA115),_xlfn.CONCAT(" y ",DC115)))))</f>
        <v/>
      </c>
      <c r="DC115" s="120" t="s">
        <v>5299</v>
      </c>
      <c r="DF115" s="629" cm="1">
        <f t="array" aca="1" ref="DF115" ca="1">IF(OR(N115=" ",AND(EXACT(UPPER(TRIM(SUBSTITUTE(N115,CHAR(160)," "))),TRIM(SUBSTITUTE(N115,CHAR(160)," "))),SUMPRODUCT(--ISNUMBER(MATCH(MID(TRIM(SUBSTITUTE(N115,CHAR(160)," ")),ROW(INDIRECT("1:"&amp;LEN(TRIM(SUBSTITUTE(N115,CHAR(160)," "))))),1),{"A","B","C","D","E","F","G","H","I","J","K","L","M","N","O","P","Q","R","S","T","U","V","W","X","Y","Z","Ñ","0","1","2","3","4","5","6","7","8","9"," "},0)))=LEN(TRIM(SUBSTITUTE(N115,CHAR(160)," "))))),0,1)</f>
        <v>0</v>
      </c>
      <c r="DG115" s="629" cm="1">
        <f t="array" aca="1" ref="DG115" ca="1">IF(OR(AH115=" ",AND(EXACT(UPPER(TRIM(SUBSTITUTE(AH115,CHAR(160)," "))),TRIM(SUBSTITUTE(AH115,CHAR(160)," "))),SUMPRODUCT(--ISNUMBER(MATCH(MID(TRIM(SUBSTITUTE(AH115,CHAR(160)," ")),ROW(INDIRECT("1:"&amp;LEN(TRIM(SUBSTITUTE(AH115,CHAR(160)," "))))),1),{"A","B","C","D","E","F","G","H","I","J","K","L","M","N","O","P","Q","R","S","T","U","V","W","X","Y","Z","Ñ","0","1","2","3","4","5","6","7","8","9"," "},0)))=LEN(TRIM(SUBSTITUTE(AH115,CHAR(160)," "))))),0,1)</f>
        <v>0</v>
      </c>
      <c r="DH115" s="629" cm="1">
        <f t="array" aca="1" ref="DH115" ca="1">IF(OR(BB115=" ",AND(EXACT(UPPER(TRIM(SUBSTITUTE(BB115,CHAR(160)," "))),TRIM(SUBSTITUTE(BB115,CHAR(160)," "))),SUMPRODUCT(--ISNUMBER(MATCH(MID(TRIM(SUBSTITUTE(BB115,CHAR(160)," ")),ROW(INDIRECT("1:"&amp;LEN(TRIM(SUBSTITUTE(BB115,CHAR(160)," "))))),1),{"A","B","C","D","E","F","G","H","I","J","K","L","M","N","O","P","Q","R","S","T","U","V","W","X","Y","Z","Ñ","0","1","2","3","4","5","6","7","8","9"," "},0)))=LEN(TRIM(SUBSTITUTE(BB115,CHAR(160)," "))))),0,1)</f>
        <v>0</v>
      </c>
      <c r="DI115" s="629" cm="1">
        <f t="array" aca="1" ref="DI115" ca="1">IF(OR(BV115=" ",AND(EXACT(UPPER(TRIM(SUBSTITUTE(BV115,CHAR(160)," "))),TRIM(SUBSTITUTE(BV115,CHAR(160)," "))),SUMPRODUCT(--ISNUMBER(MATCH(MID(TRIM(SUBSTITUTE(BV115,CHAR(160)," ")),ROW(INDIRECT("1:"&amp;LEN(TRIM(SUBSTITUTE(BV115,CHAR(160)," "))))),1),{"A","B","C","D","E","F","G","H","I","J","K","L","M","N","O","P","Q","R","S","T","U","V","W","X","Y","Z","Ñ","0","1","2","3","4","5","6","7","8","9"," "},0)))=LEN(TRIM(SUBSTITUTE(BV115,CHAR(160)," "))))),0,1)</f>
        <v>0</v>
      </c>
    </row>
    <row r="116" spans="1:113" ht="15" customHeight="1">
      <c r="A116" s="128"/>
      <c r="B116"/>
      <c r="C116" s="35" t="s">
        <v>5300</v>
      </c>
      <c r="D116" s="969" t="str">
        <f>IF(CNGE_2026_M1_Secc1_Sub6!$D151="","",CNGE_2026_M1_Secc1_Sub6!$D151)</f>
        <v/>
      </c>
      <c r="E116" s="970"/>
      <c r="F116" s="970"/>
      <c r="G116" s="970"/>
      <c r="H116" s="970"/>
      <c r="I116" s="1034"/>
      <c r="J116" s="1032"/>
      <c r="K116" s="704"/>
      <c r="L116" s="704"/>
      <c r="M116" s="1033"/>
      <c r="N116" s="1032"/>
      <c r="O116" s="704"/>
      <c r="P116" s="704"/>
      <c r="Q116" s="1033"/>
      <c r="R116" s="1032"/>
      <c r="S116" s="704"/>
      <c r="T116" s="704"/>
      <c r="U116" s="1033"/>
      <c r="V116" s="1032"/>
      <c r="W116" s="704"/>
      <c r="X116" s="704"/>
      <c r="Y116" s="1033"/>
      <c r="Z116" s="1029"/>
      <c r="AA116" s="1030"/>
      <c r="AB116" s="1030"/>
      <c r="AC116" s="1031"/>
      <c r="AD116" s="1032"/>
      <c r="AE116" s="704"/>
      <c r="AF116" s="704"/>
      <c r="AG116" s="1033"/>
      <c r="AH116" s="1032"/>
      <c r="AI116" s="704"/>
      <c r="AJ116" s="704"/>
      <c r="AK116" s="1033"/>
      <c r="AL116" s="1032"/>
      <c r="AM116" s="704"/>
      <c r="AN116" s="704"/>
      <c r="AO116" s="1033"/>
      <c r="AP116" s="1032"/>
      <c r="AQ116" s="704"/>
      <c r="AR116" s="704"/>
      <c r="AS116" s="1033"/>
      <c r="AT116" s="1029"/>
      <c r="AU116" s="1030"/>
      <c r="AV116" s="1030"/>
      <c r="AW116" s="1031"/>
      <c r="AX116" s="1032"/>
      <c r="AY116" s="704"/>
      <c r="AZ116" s="704"/>
      <c r="BA116" s="1033"/>
      <c r="BB116" s="1032"/>
      <c r="BC116" s="704"/>
      <c r="BD116" s="704"/>
      <c r="BE116" s="1033"/>
      <c r="BF116" s="1032"/>
      <c r="BG116" s="704"/>
      <c r="BH116" s="704"/>
      <c r="BI116" s="1033"/>
      <c r="BJ116" s="1032"/>
      <c r="BK116" s="704"/>
      <c r="BL116" s="704"/>
      <c r="BM116" s="1033"/>
      <c r="BN116" s="1029"/>
      <c r="BO116" s="1030"/>
      <c r="BP116" s="1030"/>
      <c r="BQ116" s="1031"/>
      <c r="BR116" s="1032"/>
      <c r="BS116" s="704"/>
      <c r="BT116" s="704"/>
      <c r="BU116" s="1033"/>
      <c r="BV116" s="1032"/>
      <c r="BW116" s="704"/>
      <c r="BX116" s="704"/>
      <c r="BY116" s="1033"/>
      <c r="BZ116" s="1032"/>
      <c r="CA116" s="704"/>
      <c r="CB116" s="704"/>
      <c r="CC116" s="1033"/>
      <c r="CD116" s="1032"/>
      <c r="CE116" s="704"/>
      <c r="CF116" s="704"/>
      <c r="CG116" s="1033"/>
      <c r="CH116" s="1029"/>
      <c r="CI116" s="1030"/>
      <c r="CJ116" s="1030"/>
      <c r="CK116" s="1031"/>
      <c r="CN116" s="435">
        <f t="shared" si="17"/>
        <v>0</v>
      </c>
      <c r="CO116" s="435">
        <f t="shared" si="18"/>
        <v>0</v>
      </c>
      <c r="CP116" s="435">
        <f t="shared" si="19"/>
        <v>0</v>
      </c>
      <c r="CQ116" s="435">
        <f t="shared" si="20"/>
        <v>0</v>
      </c>
      <c r="CR116" s="290">
        <f t="shared" si="23"/>
        <v>0</v>
      </c>
      <c r="CS116" s="670">
        <f t="shared" si="24"/>
        <v>0</v>
      </c>
      <c r="CT116" s="671">
        <f t="shared" si="25"/>
        <v>0</v>
      </c>
      <c r="CU116" s="672">
        <f t="shared" si="26"/>
        <v>0</v>
      </c>
      <c r="CV116" s="290">
        <f t="shared" si="27"/>
        <v>0</v>
      </c>
      <c r="CW116" s="293">
        <f t="shared" si="21"/>
        <v>0</v>
      </c>
      <c r="CX116" s="283" t="str">
        <f>IF(CW116=0,"",
IF(SUM($CW$26:CW116)=1,CY116,
IF($CW$176&gt;SUM($CW$26:CW116),_xlfn.CONCAT(", ",CY116),
IF($CW$176=SUM($CW$26:CW116),_xlfn.CONCAT(" y ",CY116)))))</f>
        <v/>
      </c>
      <c r="CY116" s="120" t="s">
        <v>5301</v>
      </c>
      <c r="CZ116" s="370">
        <f>IF(CNGE_2026_M1_Secc1_Sub6!Y151=COUNTA(J116:M116,AD116:AG116,AX116:BA116,BR116:BU116),0,1)</f>
        <v>0</v>
      </c>
      <c r="DA116" s="282">
        <f t="shared" si="22"/>
        <v>0</v>
      </c>
      <c r="DB116" s="283" t="str">
        <f>IF(DA116=0,"",
IF(SUM($DA$26:DA116)=1,DC116,
IF($DA$176&gt;SUM($DA$26:DA116),_xlfn.CONCAT(", ",DC116),
IF($DA$176=SUM($DA$26:DA116),_xlfn.CONCAT(" y ",DC116)))))</f>
        <v/>
      </c>
      <c r="DC116" s="120" t="s">
        <v>5301</v>
      </c>
      <c r="DF116" s="629" cm="1">
        <f t="array" aca="1" ref="DF116" ca="1">IF(OR(N116=" ",AND(EXACT(UPPER(TRIM(SUBSTITUTE(N116,CHAR(160)," "))),TRIM(SUBSTITUTE(N116,CHAR(160)," "))),SUMPRODUCT(--ISNUMBER(MATCH(MID(TRIM(SUBSTITUTE(N116,CHAR(160)," ")),ROW(INDIRECT("1:"&amp;LEN(TRIM(SUBSTITUTE(N116,CHAR(160)," "))))),1),{"A","B","C","D","E","F","G","H","I","J","K","L","M","N","O","P","Q","R","S","T","U","V","W","X","Y","Z","Ñ","0","1","2","3","4","5","6","7","8","9"," "},0)))=LEN(TRIM(SUBSTITUTE(N116,CHAR(160)," "))))),0,1)</f>
        <v>0</v>
      </c>
      <c r="DG116" s="629" cm="1">
        <f t="array" aca="1" ref="DG116" ca="1">IF(OR(AH116=" ",AND(EXACT(UPPER(TRIM(SUBSTITUTE(AH116,CHAR(160)," "))),TRIM(SUBSTITUTE(AH116,CHAR(160)," "))),SUMPRODUCT(--ISNUMBER(MATCH(MID(TRIM(SUBSTITUTE(AH116,CHAR(160)," ")),ROW(INDIRECT("1:"&amp;LEN(TRIM(SUBSTITUTE(AH116,CHAR(160)," "))))),1),{"A","B","C","D","E","F","G","H","I","J","K","L","M","N","O","P","Q","R","S","T","U","V","W","X","Y","Z","Ñ","0","1","2","3","4","5","6","7","8","9"," "},0)))=LEN(TRIM(SUBSTITUTE(AH116,CHAR(160)," "))))),0,1)</f>
        <v>0</v>
      </c>
      <c r="DH116" s="629" cm="1">
        <f t="array" aca="1" ref="DH116" ca="1">IF(OR(BB116=" ",AND(EXACT(UPPER(TRIM(SUBSTITUTE(BB116,CHAR(160)," "))),TRIM(SUBSTITUTE(BB116,CHAR(160)," "))),SUMPRODUCT(--ISNUMBER(MATCH(MID(TRIM(SUBSTITUTE(BB116,CHAR(160)," ")),ROW(INDIRECT("1:"&amp;LEN(TRIM(SUBSTITUTE(BB116,CHAR(160)," "))))),1),{"A","B","C","D","E","F","G","H","I","J","K","L","M","N","O","P","Q","R","S","T","U","V","W","X","Y","Z","Ñ","0","1","2","3","4","5","6","7","8","9"," "},0)))=LEN(TRIM(SUBSTITUTE(BB116,CHAR(160)," "))))),0,1)</f>
        <v>0</v>
      </c>
      <c r="DI116" s="629" cm="1">
        <f t="array" aca="1" ref="DI116" ca="1">IF(OR(BV116=" ",AND(EXACT(UPPER(TRIM(SUBSTITUTE(BV116,CHAR(160)," "))),TRIM(SUBSTITUTE(BV116,CHAR(160)," "))),SUMPRODUCT(--ISNUMBER(MATCH(MID(TRIM(SUBSTITUTE(BV116,CHAR(160)," ")),ROW(INDIRECT("1:"&amp;LEN(TRIM(SUBSTITUTE(BV116,CHAR(160)," "))))),1),{"A","B","C","D","E","F","G","H","I","J","K","L","M","N","O","P","Q","R","S","T","U","V","W","X","Y","Z","Ñ","0","1","2","3","4","5","6","7","8","9"," "},0)))=LEN(TRIM(SUBSTITUTE(BV116,CHAR(160)," "))))),0,1)</f>
        <v>0</v>
      </c>
    </row>
    <row r="117" spans="1:113" ht="15" customHeight="1">
      <c r="A117" s="128"/>
      <c r="B117"/>
      <c r="C117" s="35" t="s">
        <v>5302</v>
      </c>
      <c r="D117" s="969" t="str">
        <f>IF(CNGE_2026_M1_Secc1_Sub6!$D152="","",CNGE_2026_M1_Secc1_Sub6!$D152)</f>
        <v/>
      </c>
      <c r="E117" s="970"/>
      <c r="F117" s="970"/>
      <c r="G117" s="970"/>
      <c r="H117" s="970"/>
      <c r="I117" s="1034"/>
      <c r="J117" s="1032"/>
      <c r="K117" s="704"/>
      <c r="L117" s="704"/>
      <c r="M117" s="1033"/>
      <c r="N117" s="1032"/>
      <c r="O117" s="704"/>
      <c r="P117" s="704"/>
      <c r="Q117" s="1033"/>
      <c r="R117" s="1032"/>
      <c r="S117" s="704"/>
      <c r="T117" s="704"/>
      <c r="U117" s="1033"/>
      <c r="V117" s="1032"/>
      <c r="W117" s="704"/>
      <c r="X117" s="704"/>
      <c r="Y117" s="1033"/>
      <c r="Z117" s="1029"/>
      <c r="AA117" s="1030"/>
      <c r="AB117" s="1030"/>
      <c r="AC117" s="1031"/>
      <c r="AD117" s="1032"/>
      <c r="AE117" s="704"/>
      <c r="AF117" s="704"/>
      <c r="AG117" s="1033"/>
      <c r="AH117" s="1032"/>
      <c r="AI117" s="704"/>
      <c r="AJ117" s="704"/>
      <c r="AK117" s="1033"/>
      <c r="AL117" s="1032"/>
      <c r="AM117" s="704"/>
      <c r="AN117" s="704"/>
      <c r="AO117" s="1033"/>
      <c r="AP117" s="1032"/>
      <c r="AQ117" s="704"/>
      <c r="AR117" s="704"/>
      <c r="AS117" s="1033"/>
      <c r="AT117" s="1029"/>
      <c r="AU117" s="1030"/>
      <c r="AV117" s="1030"/>
      <c r="AW117" s="1031"/>
      <c r="AX117" s="1032"/>
      <c r="AY117" s="704"/>
      <c r="AZ117" s="704"/>
      <c r="BA117" s="1033"/>
      <c r="BB117" s="1032"/>
      <c r="BC117" s="704"/>
      <c r="BD117" s="704"/>
      <c r="BE117" s="1033"/>
      <c r="BF117" s="1032"/>
      <c r="BG117" s="704"/>
      <c r="BH117" s="704"/>
      <c r="BI117" s="1033"/>
      <c r="BJ117" s="1032"/>
      <c r="BK117" s="704"/>
      <c r="BL117" s="704"/>
      <c r="BM117" s="1033"/>
      <c r="BN117" s="1029"/>
      <c r="BO117" s="1030"/>
      <c r="BP117" s="1030"/>
      <c r="BQ117" s="1031"/>
      <c r="BR117" s="1032"/>
      <c r="BS117" s="704"/>
      <c r="BT117" s="704"/>
      <c r="BU117" s="1033"/>
      <c r="BV117" s="1032"/>
      <c r="BW117" s="704"/>
      <c r="BX117" s="704"/>
      <c r="BY117" s="1033"/>
      <c r="BZ117" s="1032"/>
      <c r="CA117" s="704"/>
      <c r="CB117" s="704"/>
      <c r="CC117" s="1033"/>
      <c r="CD117" s="1032"/>
      <c r="CE117" s="704"/>
      <c r="CF117" s="704"/>
      <c r="CG117" s="1033"/>
      <c r="CH117" s="1029"/>
      <c r="CI117" s="1030"/>
      <c r="CJ117" s="1030"/>
      <c r="CK117" s="1031"/>
      <c r="CN117" s="435">
        <f t="shared" si="17"/>
        <v>0</v>
      </c>
      <c r="CO117" s="435">
        <f t="shared" si="18"/>
        <v>0</v>
      </c>
      <c r="CP117" s="435">
        <f t="shared" si="19"/>
        <v>0</v>
      </c>
      <c r="CQ117" s="435">
        <f t="shared" si="20"/>
        <v>0</v>
      </c>
      <c r="CR117" s="290">
        <f t="shared" si="23"/>
        <v>0</v>
      </c>
      <c r="CS117" s="670">
        <f t="shared" si="24"/>
        <v>0</v>
      </c>
      <c r="CT117" s="671">
        <f t="shared" si="25"/>
        <v>0</v>
      </c>
      <c r="CU117" s="672">
        <f t="shared" si="26"/>
        <v>0</v>
      </c>
      <c r="CV117" s="290">
        <f t="shared" si="27"/>
        <v>0</v>
      </c>
      <c r="CW117" s="293">
        <f t="shared" si="21"/>
        <v>0</v>
      </c>
      <c r="CX117" s="283" t="str">
        <f>IF(CW117=0,"",
IF(SUM($CW$26:CW117)=1,CY117,
IF($CW$176&gt;SUM($CW$26:CW117),_xlfn.CONCAT(", ",CY117),
IF($CW$176=SUM($CW$26:CW117),_xlfn.CONCAT(" y ",CY117)))))</f>
        <v/>
      </c>
      <c r="CY117" s="120" t="s">
        <v>5303</v>
      </c>
      <c r="CZ117" s="370">
        <f>IF(CNGE_2026_M1_Secc1_Sub6!Y152=COUNTA(J117:M117,AD117:AG117,AX117:BA117,BR117:BU117),0,1)</f>
        <v>0</v>
      </c>
      <c r="DA117" s="282">
        <f t="shared" si="22"/>
        <v>0</v>
      </c>
      <c r="DB117" s="283" t="str">
        <f>IF(DA117=0,"",
IF(SUM($DA$26:DA117)=1,DC117,
IF($DA$176&gt;SUM($DA$26:DA117),_xlfn.CONCAT(", ",DC117),
IF($DA$176=SUM($DA$26:DA117),_xlfn.CONCAT(" y ",DC117)))))</f>
        <v/>
      </c>
      <c r="DC117" s="120" t="s">
        <v>5303</v>
      </c>
      <c r="DF117" s="629" cm="1">
        <f t="array" aca="1" ref="DF117" ca="1">IF(OR(N117=" ",AND(EXACT(UPPER(TRIM(SUBSTITUTE(N117,CHAR(160)," "))),TRIM(SUBSTITUTE(N117,CHAR(160)," "))),SUMPRODUCT(--ISNUMBER(MATCH(MID(TRIM(SUBSTITUTE(N117,CHAR(160)," ")),ROW(INDIRECT("1:"&amp;LEN(TRIM(SUBSTITUTE(N117,CHAR(160)," "))))),1),{"A","B","C","D","E","F","G","H","I","J","K","L","M","N","O","P","Q","R","S","T","U","V","W","X","Y","Z","Ñ","0","1","2","3","4","5","6","7","8","9"," "},0)))=LEN(TRIM(SUBSTITUTE(N117,CHAR(160)," "))))),0,1)</f>
        <v>0</v>
      </c>
      <c r="DG117" s="629" cm="1">
        <f t="array" aca="1" ref="DG117" ca="1">IF(OR(AH117=" ",AND(EXACT(UPPER(TRIM(SUBSTITUTE(AH117,CHAR(160)," "))),TRIM(SUBSTITUTE(AH117,CHAR(160)," "))),SUMPRODUCT(--ISNUMBER(MATCH(MID(TRIM(SUBSTITUTE(AH117,CHAR(160)," ")),ROW(INDIRECT("1:"&amp;LEN(TRIM(SUBSTITUTE(AH117,CHAR(160)," "))))),1),{"A","B","C","D","E","F","G","H","I","J","K","L","M","N","O","P","Q","R","S","T","U","V","W","X","Y","Z","Ñ","0","1","2","3","4","5","6","7","8","9"," "},0)))=LEN(TRIM(SUBSTITUTE(AH117,CHAR(160)," "))))),0,1)</f>
        <v>0</v>
      </c>
      <c r="DH117" s="629" cm="1">
        <f t="array" aca="1" ref="DH117" ca="1">IF(OR(BB117=" ",AND(EXACT(UPPER(TRIM(SUBSTITUTE(BB117,CHAR(160)," "))),TRIM(SUBSTITUTE(BB117,CHAR(160)," "))),SUMPRODUCT(--ISNUMBER(MATCH(MID(TRIM(SUBSTITUTE(BB117,CHAR(160)," ")),ROW(INDIRECT("1:"&amp;LEN(TRIM(SUBSTITUTE(BB117,CHAR(160)," "))))),1),{"A","B","C","D","E","F","G","H","I","J","K","L","M","N","O","P","Q","R","S","T","U","V","W","X","Y","Z","Ñ","0","1","2","3","4","5","6","7","8","9"," "},0)))=LEN(TRIM(SUBSTITUTE(BB117,CHAR(160)," "))))),0,1)</f>
        <v>0</v>
      </c>
      <c r="DI117" s="629" cm="1">
        <f t="array" aca="1" ref="DI117" ca="1">IF(OR(BV117=" ",AND(EXACT(UPPER(TRIM(SUBSTITUTE(BV117,CHAR(160)," "))),TRIM(SUBSTITUTE(BV117,CHAR(160)," "))),SUMPRODUCT(--ISNUMBER(MATCH(MID(TRIM(SUBSTITUTE(BV117,CHAR(160)," ")),ROW(INDIRECT("1:"&amp;LEN(TRIM(SUBSTITUTE(BV117,CHAR(160)," "))))),1),{"A","B","C","D","E","F","G","H","I","J","K","L","M","N","O","P","Q","R","S","T","U","V","W","X","Y","Z","Ñ","0","1","2","3","4","5","6","7","8","9"," "},0)))=LEN(TRIM(SUBSTITUTE(BV117,CHAR(160)," "))))),0,1)</f>
        <v>0</v>
      </c>
    </row>
    <row r="118" spans="1:113" ht="15" customHeight="1">
      <c r="A118" s="128"/>
      <c r="B118"/>
      <c r="C118" s="35" t="s">
        <v>5304</v>
      </c>
      <c r="D118" s="969" t="str">
        <f>IF(CNGE_2026_M1_Secc1_Sub6!$D153="","",CNGE_2026_M1_Secc1_Sub6!$D153)</f>
        <v/>
      </c>
      <c r="E118" s="970"/>
      <c r="F118" s="970"/>
      <c r="G118" s="970"/>
      <c r="H118" s="970"/>
      <c r="I118" s="1034"/>
      <c r="J118" s="1032"/>
      <c r="K118" s="704"/>
      <c r="L118" s="704"/>
      <c r="M118" s="1033"/>
      <c r="N118" s="1032"/>
      <c r="O118" s="704"/>
      <c r="P118" s="704"/>
      <c r="Q118" s="1033"/>
      <c r="R118" s="1032"/>
      <c r="S118" s="704"/>
      <c r="T118" s="704"/>
      <c r="U118" s="1033"/>
      <c r="V118" s="1032"/>
      <c r="W118" s="704"/>
      <c r="X118" s="704"/>
      <c r="Y118" s="1033"/>
      <c r="Z118" s="1029"/>
      <c r="AA118" s="1030"/>
      <c r="AB118" s="1030"/>
      <c r="AC118" s="1031"/>
      <c r="AD118" s="1032"/>
      <c r="AE118" s="704"/>
      <c r="AF118" s="704"/>
      <c r="AG118" s="1033"/>
      <c r="AH118" s="1032"/>
      <c r="AI118" s="704"/>
      <c r="AJ118" s="704"/>
      <c r="AK118" s="1033"/>
      <c r="AL118" s="1032"/>
      <c r="AM118" s="704"/>
      <c r="AN118" s="704"/>
      <c r="AO118" s="1033"/>
      <c r="AP118" s="1032"/>
      <c r="AQ118" s="704"/>
      <c r="AR118" s="704"/>
      <c r="AS118" s="1033"/>
      <c r="AT118" s="1029"/>
      <c r="AU118" s="1030"/>
      <c r="AV118" s="1030"/>
      <c r="AW118" s="1031"/>
      <c r="AX118" s="1032"/>
      <c r="AY118" s="704"/>
      <c r="AZ118" s="704"/>
      <c r="BA118" s="1033"/>
      <c r="BB118" s="1032"/>
      <c r="BC118" s="704"/>
      <c r="BD118" s="704"/>
      <c r="BE118" s="1033"/>
      <c r="BF118" s="1032"/>
      <c r="BG118" s="704"/>
      <c r="BH118" s="704"/>
      <c r="BI118" s="1033"/>
      <c r="BJ118" s="1032"/>
      <c r="BK118" s="704"/>
      <c r="BL118" s="704"/>
      <c r="BM118" s="1033"/>
      <c r="BN118" s="1029"/>
      <c r="BO118" s="1030"/>
      <c r="BP118" s="1030"/>
      <c r="BQ118" s="1031"/>
      <c r="BR118" s="1032"/>
      <c r="BS118" s="704"/>
      <c r="BT118" s="704"/>
      <c r="BU118" s="1033"/>
      <c r="BV118" s="1032"/>
      <c r="BW118" s="704"/>
      <c r="BX118" s="704"/>
      <c r="BY118" s="1033"/>
      <c r="BZ118" s="1032"/>
      <c r="CA118" s="704"/>
      <c r="CB118" s="704"/>
      <c r="CC118" s="1033"/>
      <c r="CD118" s="1032"/>
      <c r="CE118" s="704"/>
      <c r="CF118" s="704"/>
      <c r="CG118" s="1033"/>
      <c r="CH118" s="1029"/>
      <c r="CI118" s="1030"/>
      <c r="CJ118" s="1030"/>
      <c r="CK118" s="1031"/>
      <c r="CN118" s="435">
        <f t="shared" si="17"/>
        <v>0</v>
      </c>
      <c r="CO118" s="435">
        <f t="shared" si="18"/>
        <v>0</v>
      </c>
      <c r="CP118" s="435">
        <f t="shared" si="19"/>
        <v>0</v>
      </c>
      <c r="CQ118" s="435">
        <f t="shared" si="20"/>
        <v>0</v>
      </c>
      <c r="CR118" s="290">
        <f t="shared" si="23"/>
        <v>0</v>
      </c>
      <c r="CS118" s="670">
        <f t="shared" si="24"/>
        <v>0</v>
      </c>
      <c r="CT118" s="671">
        <f t="shared" si="25"/>
        <v>0</v>
      </c>
      <c r="CU118" s="672">
        <f t="shared" si="26"/>
        <v>0</v>
      </c>
      <c r="CV118" s="290">
        <f t="shared" si="27"/>
        <v>0</v>
      </c>
      <c r="CW118" s="293">
        <f t="shared" si="21"/>
        <v>0</v>
      </c>
      <c r="CX118" s="283" t="str">
        <f>IF(CW118=0,"",
IF(SUM($CW$26:CW118)=1,CY118,
IF($CW$176&gt;SUM($CW$26:CW118),_xlfn.CONCAT(", ",CY118),
IF($CW$176=SUM($CW$26:CW118),_xlfn.CONCAT(" y ",CY118)))))</f>
        <v/>
      </c>
      <c r="CY118" s="120" t="s">
        <v>5305</v>
      </c>
      <c r="CZ118" s="370">
        <f>IF(CNGE_2026_M1_Secc1_Sub6!Y153=COUNTA(J118:M118,AD118:AG118,AX118:BA118,BR118:BU118),0,1)</f>
        <v>0</v>
      </c>
      <c r="DA118" s="282">
        <f t="shared" si="22"/>
        <v>0</v>
      </c>
      <c r="DB118" s="283" t="str">
        <f>IF(DA118=0,"",
IF(SUM($DA$26:DA118)=1,DC118,
IF($DA$176&gt;SUM($DA$26:DA118),_xlfn.CONCAT(", ",DC118),
IF($DA$176=SUM($DA$26:DA118),_xlfn.CONCAT(" y ",DC118)))))</f>
        <v/>
      </c>
      <c r="DC118" s="120" t="s">
        <v>5305</v>
      </c>
      <c r="DF118" s="629" cm="1">
        <f t="array" aca="1" ref="DF118" ca="1">IF(OR(N118=" ",AND(EXACT(UPPER(TRIM(SUBSTITUTE(N118,CHAR(160)," "))),TRIM(SUBSTITUTE(N118,CHAR(160)," "))),SUMPRODUCT(--ISNUMBER(MATCH(MID(TRIM(SUBSTITUTE(N118,CHAR(160)," ")),ROW(INDIRECT("1:"&amp;LEN(TRIM(SUBSTITUTE(N118,CHAR(160)," "))))),1),{"A","B","C","D","E","F","G","H","I","J","K","L","M","N","O","P","Q","R","S","T","U","V","W","X","Y","Z","Ñ","0","1","2","3","4","5","6","7","8","9"," "},0)))=LEN(TRIM(SUBSTITUTE(N118,CHAR(160)," "))))),0,1)</f>
        <v>0</v>
      </c>
      <c r="DG118" s="629" cm="1">
        <f t="array" aca="1" ref="DG118" ca="1">IF(OR(AH118=" ",AND(EXACT(UPPER(TRIM(SUBSTITUTE(AH118,CHAR(160)," "))),TRIM(SUBSTITUTE(AH118,CHAR(160)," "))),SUMPRODUCT(--ISNUMBER(MATCH(MID(TRIM(SUBSTITUTE(AH118,CHAR(160)," ")),ROW(INDIRECT("1:"&amp;LEN(TRIM(SUBSTITUTE(AH118,CHAR(160)," "))))),1),{"A","B","C","D","E","F","G","H","I","J","K","L","M","N","O","P","Q","R","S","T","U","V","W","X","Y","Z","Ñ","0","1","2","3","4","5","6","7","8","9"," "},0)))=LEN(TRIM(SUBSTITUTE(AH118,CHAR(160)," "))))),0,1)</f>
        <v>0</v>
      </c>
      <c r="DH118" s="629" cm="1">
        <f t="array" aca="1" ref="DH118" ca="1">IF(OR(BB118=" ",AND(EXACT(UPPER(TRIM(SUBSTITUTE(BB118,CHAR(160)," "))),TRIM(SUBSTITUTE(BB118,CHAR(160)," "))),SUMPRODUCT(--ISNUMBER(MATCH(MID(TRIM(SUBSTITUTE(BB118,CHAR(160)," ")),ROW(INDIRECT("1:"&amp;LEN(TRIM(SUBSTITUTE(BB118,CHAR(160)," "))))),1),{"A","B","C","D","E","F","G","H","I","J","K","L","M","N","O","P","Q","R","S","T","U","V","W","X","Y","Z","Ñ","0","1","2","3","4","5","6","7","8","9"," "},0)))=LEN(TRIM(SUBSTITUTE(BB118,CHAR(160)," "))))),0,1)</f>
        <v>0</v>
      </c>
      <c r="DI118" s="629" cm="1">
        <f t="array" aca="1" ref="DI118" ca="1">IF(OR(BV118=" ",AND(EXACT(UPPER(TRIM(SUBSTITUTE(BV118,CHAR(160)," "))),TRIM(SUBSTITUTE(BV118,CHAR(160)," "))),SUMPRODUCT(--ISNUMBER(MATCH(MID(TRIM(SUBSTITUTE(BV118,CHAR(160)," ")),ROW(INDIRECT("1:"&amp;LEN(TRIM(SUBSTITUTE(BV118,CHAR(160)," "))))),1),{"A","B","C","D","E","F","G","H","I","J","K","L","M","N","O","P","Q","R","S","T","U","V","W","X","Y","Z","Ñ","0","1","2","3","4","5","6","7","8","9"," "},0)))=LEN(TRIM(SUBSTITUTE(BV118,CHAR(160)," "))))),0,1)</f>
        <v>0</v>
      </c>
    </row>
    <row r="119" spans="1:113" ht="15" customHeight="1">
      <c r="A119" s="128"/>
      <c r="B119"/>
      <c r="C119" s="35" t="s">
        <v>5306</v>
      </c>
      <c r="D119" s="969" t="str">
        <f>IF(CNGE_2026_M1_Secc1_Sub6!$D154="","",CNGE_2026_M1_Secc1_Sub6!$D154)</f>
        <v/>
      </c>
      <c r="E119" s="970"/>
      <c r="F119" s="970"/>
      <c r="G119" s="970"/>
      <c r="H119" s="970"/>
      <c r="I119" s="1034"/>
      <c r="J119" s="1032"/>
      <c r="K119" s="704"/>
      <c r="L119" s="704"/>
      <c r="M119" s="1033"/>
      <c r="N119" s="1032"/>
      <c r="O119" s="704"/>
      <c r="P119" s="704"/>
      <c r="Q119" s="1033"/>
      <c r="R119" s="1032"/>
      <c r="S119" s="704"/>
      <c r="T119" s="704"/>
      <c r="U119" s="1033"/>
      <c r="V119" s="1032"/>
      <c r="W119" s="704"/>
      <c r="X119" s="704"/>
      <c r="Y119" s="1033"/>
      <c r="Z119" s="1029"/>
      <c r="AA119" s="1030"/>
      <c r="AB119" s="1030"/>
      <c r="AC119" s="1031"/>
      <c r="AD119" s="1032"/>
      <c r="AE119" s="704"/>
      <c r="AF119" s="704"/>
      <c r="AG119" s="1033"/>
      <c r="AH119" s="1032"/>
      <c r="AI119" s="704"/>
      <c r="AJ119" s="704"/>
      <c r="AK119" s="1033"/>
      <c r="AL119" s="1032"/>
      <c r="AM119" s="704"/>
      <c r="AN119" s="704"/>
      <c r="AO119" s="1033"/>
      <c r="AP119" s="1032"/>
      <c r="AQ119" s="704"/>
      <c r="AR119" s="704"/>
      <c r="AS119" s="1033"/>
      <c r="AT119" s="1029"/>
      <c r="AU119" s="1030"/>
      <c r="AV119" s="1030"/>
      <c r="AW119" s="1031"/>
      <c r="AX119" s="1032"/>
      <c r="AY119" s="704"/>
      <c r="AZ119" s="704"/>
      <c r="BA119" s="1033"/>
      <c r="BB119" s="1032"/>
      <c r="BC119" s="704"/>
      <c r="BD119" s="704"/>
      <c r="BE119" s="1033"/>
      <c r="BF119" s="1032"/>
      <c r="BG119" s="704"/>
      <c r="BH119" s="704"/>
      <c r="BI119" s="1033"/>
      <c r="BJ119" s="1032"/>
      <c r="BK119" s="704"/>
      <c r="BL119" s="704"/>
      <c r="BM119" s="1033"/>
      <c r="BN119" s="1029"/>
      <c r="BO119" s="1030"/>
      <c r="BP119" s="1030"/>
      <c r="BQ119" s="1031"/>
      <c r="BR119" s="1032"/>
      <c r="BS119" s="704"/>
      <c r="BT119" s="704"/>
      <c r="BU119" s="1033"/>
      <c r="BV119" s="1032"/>
      <c r="BW119" s="704"/>
      <c r="BX119" s="704"/>
      <c r="BY119" s="1033"/>
      <c r="BZ119" s="1032"/>
      <c r="CA119" s="704"/>
      <c r="CB119" s="704"/>
      <c r="CC119" s="1033"/>
      <c r="CD119" s="1032"/>
      <c r="CE119" s="704"/>
      <c r="CF119" s="704"/>
      <c r="CG119" s="1033"/>
      <c r="CH119" s="1029"/>
      <c r="CI119" s="1030"/>
      <c r="CJ119" s="1030"/>
      <c r="CK119" s="1031"/>
      <c r="CN119" s="435">
        <f t="shared" si="17"/>
        <v>0</v>
      </c>
      <c r="CO119" s="435">
        <f t="shared" si="18"/>
        <v>0</v>
      </c>
      <c r="CP119" s="435">
        <f t="shared" si="19"/>
        <v>0</v>
      </c>
      <c r="CQ119" s="435">
        <f t="shared" si="20"/>
        <v>0</v>
      </c>
      <c r="CR119" s="290">
        <f t="shared" si="23"/>
        <v>0</v>
      </c>
      <c r="CS119" s="670">
        <f t="shared" si="24"/>
        <v>0</v>
      </c>
      <c r="CT119" s="671">
        <f t="shared" si="25"/>
        <v>0</v>
      </c>
      <c r="CU119" s="672">
        <f t="shared" si="26"/>
        <v>0</v>
      </c>
      <c r="CV119" s="290">
        <f t="shared" si="27"/>
        <v>0</v>
      </c>
      <c r="CW119" s="293">
        <f t="shared" si="21"/>
        <v>0</v>
      </c>
      <c r="CX119" s="283" t="str">
        <f>IF(CW119=0,"",
IF(SUM($CW$26:CW119)=1,CY119,
IF($CW$176&gt;SUM($CW$26:CW119),_xlfn.CONCAT(", ",CY119),
IF($CW$176=SUM($CW$26:CW119),_xlfn.CONCAT(" y ",CY119)))))</f>
        <v/>
      </c>
      <c r="CY119" s="120" t="s">
        <v>5307</v>
      </c>
      <c r="CZ119" s="370">
        <f>IF(CNGE_2026_M1_Secc1_Sub6!Y154=COUNTA(J119:M119,AD119:AG119,AX119:BA119,BR119:BU119),0,1)</f>
        <v>0</v>
      </c>
      <c r="DA119" s="282">
        <f t="shared" si="22"/>
        <v>0</v>
      </c>
      <c r="DB119" s="283" t="str">
        <f>IF(DA119=0,"",
IF(SUM($DA$26:DA119)=1,DC119,
IF($DA$176&gt;SUM($DA$26:DA119),_xlfn.CONCAT(", ",DC119),
IF($DA$176=SUM($DA$26:DA119),_xlfn.CONCAT(" y ",DC119)))))</f>
        <v/>
      </c>
      <c r="DC119" s="120" t="s">
        <v>5307</v>
      </c>
      <c r="DF119" s="629" cm="1">
        <f t="array" aca="1" ref="DF119" ca="1">IF(OR(N119=" ",AND(EXACT(UPPER(TRIM(SUBSTITUTE(N119,CHAR(160)," "))),TRIM(SUBSTITUTE(N119,CHAR(160)," "))),SUMPRODUCT(--ISNUMBER(MATCH(MID(TRIM(SUBSTITUTE(N119,CHAR(160)," ")),ROW(INDIRECT("1:"&amp;LEN(TRIM(SUBSTITUTE(N119,CHAR(160)," "))))),1),{"A","B","C","D","E","F","G","H","I","J","K","L","M","N","O","P","Q","R","S","T","U","V","W","X","Y","Z","Ñ","0","1","2","3","4","5","6","7","8","9"," "},0)))=LEN(TRIM(SUBSTITUTE(N119,CHAR(160)," "))))),0,1)</f>
        <v>0</v>
      </c>
      <c r="DG119" s="629" cm="1">
        <f t="array" aca="1" ref="DG119" ca="1">IF(OR(AH119=" ",AND(EXACT(UPPER(TRIM(SUBSTITUTE(AH119,CHAR(160)," "))),TRIM(SUBSTITUTE(AH119,CHAR(160)," "))),SUMPRODUCT(--ISNUMBER(MATCH(MID(TRIM(SUBSTITUTE(AH119,CHAR(160)," ")),ROW(INDIRECT("1:"&amp;LEN(TRIM(SUBSTITUTE(AH119,CHAR(160)," "))))),1),{"A","B","C","D","E","F","G","H","I","J","K","L","M","N","O","P","Q","R","S","T","U","V","W","X","Y","Z","Ñ","0","1","2","3","4","5","6","7","8","9"," "},0)))=LEN(TRIM(SUBSTITUTE(AH119,CHAR(160)," "))))),0,1)</f>
        <v>0</v>
      </c>
      <c r="DH119" s="629" cm="1">
        <f t="array" aca="1" ref="DH119" ca="1">IF(OR(BB119=" ",AND(EXACT(UPPER(TRIM(SUBSTITUTE(BB119,CHAR(160)," "))),TRIM(SUBSTITUTE(BB119,CHAR(160)," "))),SUMPRODUCT(--ISNUMBER(MATCH(MID(TRIM(SUBSTITUTE(BB119,CHAR(160)," ")),ROW(INDIRECT("1:"&amp;LEN(TRIM(SUBSTITUTE(BB119,CHAR(160)," "))))),1),{"A","B","C","D","E","F","G","H","I","J","K","L","M","N","O","P","Q","R","S","T","U","V","W","X","Y","Z","Ñ","0","1","2","3","4","5","6","7","8","9"," "},0)))=LEN(TRIM(SUBSTITUTE(BB119,CHAR(160)," "))))),0,1)</f>
        <v>0</v>
      </c>
      <c r="DI119" s="629" cm="1">
        <f t="array" aca="1" ref="DI119" ca="1">IF(OR(BV119=" ",AND(EXACT(UPPER(TRIM(SUBSTITUTE(BV119,CHAR(160)," "))),TRIM(SUBSTITUTE(BV119,CHAR(160)," "))),SUMPRODUCT(--ISNUMBER(MATCH(MID(TRIM(SUBSTITUTE(BV119,CHAR(160)," ")),ROW(INDIRECT("1:"&amp;LEN(TRIM(SUBSTITUTE(BV119,CHAR(160)," "))))),1),{"A","B","C","D","E","F","G","H","I","J","K","L","M","N","O","P","Q","R","S","T","U","V","W","X","Y","Z","Ñ","0","1","2","3","4","5","6","7","8","9"," "},0)))=LEN(TRIM(SUBSTITUTE(BV119,CHAR(160)," "))))),0,1)</f>
        <v>0</v>
      </c>
    </row>
    <row r="120" spans="1:113" ht="15" customHeight="1">
      <c r="A120" s="128"/>
      <c r="B120"/>
      <c r="C120" s="35" t="s">
        <v>5308</v>
      </c>
      <c r="D120" s="969" t="str">
        <f>IF(CNGE_2026_M1_Secc1_Sub6!$D155="","",CNGE_2026_M1_Secc1_Sub6!$D155)</f>
        <v/>
      </c>
      <c r="E120" s="970"/>
      <c r="F120" s="970"/>
      <c r="G120" s="970"/>
      <c r="H120" s="970"/>
      <c r="I120" s="1034"/>
      <c r="J120" s="1032"/>
      <c r="K120" s="704"/>
      <c r="L120" s="704"/>
      <c r="M120" s="1033"/>
      <c r="N120" s="1032"/>
      <c r="O120" s="704"/>
      <c r="P120" s="704"/>
      <c r="Q120" s="1033"/>
      <c r="R120" s="1032"/>
      <c r="S120" s="704"/>
      <c r="T120" s="704"/>
      <c r="U120" s="1033"/>
      <c r="V120" s="1032"/>
      <c r="W120" s="704"/>
      <c r="X120" s="704"/>
      <c r="Y120" s="1033"/>
      <c r="Z120" s="1029"/>
      <c r="AA120" s="1030"/>
      <c r="AB120" s="1030"/>
      <c r="AC120" s="1031"/>
      <c r="AD120" s="1032"/>
      <c r="AE120" s="704"/>
      <c r="AF120" s="704"/>
      <c r="AG120" s="1033"/>
      <c r="AH120" s="1032"/>
      <c r="AI120" s="704"/>
      <c r="AJ120" s="704"/>
      <c r="AK120" s="1033"/>
      <c r="AL120" s="1032"/>
      <c r="AM120" s="704"/>
      <c r="AN120" s="704"/>
      <c r="AO120" s="1033"/>
      <c r="AP120" s="1032"/>
      <c r="AQ120" s="704"/>
      <c r="AR120" s="704"/>
      <c r="AS120" s="1033"/>
      <c r="AT120" s="1029"/>
      <c r="AU120" s="1030"/>
      <c r="AV120" s="1030"/>
      <c r="AW120" s="1031"/>
      <c r="AX120" s="1032"/>
      <c r="AY120" s="704"/>
      <c r="AZ120" s="704"/>
      <c r="BA120" s="1033"/>
      <c r="BB120" s="1032"/>
      <c r="BC120" s="704"/>
      <c r="BD120" s="704"/>
      <c r="BE120" s="1033"/>
      <c r="BF120" s="1032"/>
      <c r="BG120" s="704"/>
      <c r="BH120" s="704"/>
      <c r="BI120" s="1033"/>
      <c r="BJ120" s="1032"/>
      <c r="BK120" s="704"/>
      <c r="BL120" s="704"/>
      <c r="BM120" s="1033"/>
      <c r="BN120" s="1029"/>
      <c r="BO120" s="1030"/>
      <c r="BP120" s="1030"/>
      <c r="BQ120" s="1031"/>
      <c r="BR120" s="1032"/>
      <c r="BS120" s="704"/>
      <c r="BT120" s="704"/>
      <c r="BU120" s="1033"/>
      <c r="BV120" s="1032"/>
      <c r="BW120" s="704"/>
      <c r="BX120" s="704"/>
      <c r="BY120" s="1033"/>
      <c r="BZ120" s="1032"/>
      <c r="CA120" s="704"/>
      <c r="CB120" s="704"/>
      <c r="CC120" s="1033"/>
      <c r="CD120" s="1032"/>
      <c r="CE120" s="704"/>
      <c r="CF120" s="704"/>
      <c r="CG120" s="1033"/>
      <c r="CH120" s="1029"/>
      <c r="CI120" s="1030"/>
      <c r="CJ120" s="1030"/>
      <c r="CK120" s="1031"/>
      <c r="CN120" s="435">
        <f t="shared" si="17"/>
        <v>0</v>
      </c>
      <c r="CO120" s="435">
        <f t="shared" si="18"/>
        <v>0</v>
      </c>
      <c r="CP120" s="435">
        <f t="shared" si="19"/>
        <v>0</v>
      </c>
      <c r="CQ120" s="435">
        <f t="shared" si="20"/>
        <v>0</v>
      </c>
      <c r="CR120" s="290">
        <f t="shared" si="23"/>
        <v>0</v>
      </c>
      <c r="CS120" s="670">
        <f t="shared" si="24"/>
        <v>0</v>
      </c>
      <c r="CT120" s="671">
        <f t="shared" si="25"/>
        <v>0</v>
      </c>
      <c r="CU120" s="672">
        <f t="shared" si="26"/>
        <v>0</v>
      </c>
      <c r="CV120" s="290">
        <f t="shared" si="27"/>
        <v>0</v>
      </c>
      <c r="CW120" s="293">
        <f t="shared" si="21"/>
        <v>0</v>
      </c>
      <c r="CX120" s="283" t="str">
        <f>IF(CW120=0,"",
IF(SUM($CW$26:CW120)=1,CY120,
IF($CW$176&gt;SUM($CW$26:CW120),_xlfn.CONCAT(", ",CY120),
IF($CW$176=SUM($CW$26:CW120),_xlfn.CONCAT(" y ",CY120)))))</f>
        <v/>
      </c>
      <c r="CY120" s="120" t="s">
        <v>5309</v>
      </c>
      <c r="CZ120" s="370">
        <f>IF(CNGE_2026_M1_Secc1_Sub6!Y155=COUNTA(J120:M120,AD120:AG120,AX120:BA120,BR120:BU120),0,1)</f>
        <v>0</v>
      </c>
      <c r="DA120" s="282">
        <f t="shared" si="22"/>
        <v>0</v>
      </c>
      <c r="DB120" s="283" t="str">
        <f>IF(DA120=0,"",
IF(SUM($DA$26:DA120)=1,DC120,
IF($DA$176&gt;SUM($DA$26:DA120),_xlfn.CONCAT(", ",DC120),
IF($DA$176=SUM($DA$26:DA120),_xlfn.CONCAT(" y ",DC120)))))</f>
        <v/>
      </c>
      <c r="DC120" s="120" t="s">
        <v>5309</v>
      </c>
      <c r="DF120" s="629" cm="1">
        <f t="array" aca="1" ref="DF120" ca="1">IF(OR(N120=" ",AND(EXACT(UPPER(TRIM(SUBSTITUTE(N120,CHAR(160)," "))),TRIM(SUBSTITUTE(N120,CHAR(160)," "))),SUMPRODUCT(--ISNUMBER(MATCH(MID(TRIM(SUBSTITUTE(N120,CHAR(160)," ")),ROW(INDIRECT("1:"&amp;LEN(TRIM(SUBSTITUTE(N120,CHAR(160)," "))))),1),{"A","B","C","D","E","F","G","H","I","J","K","L","M","N","O","P","Q","R","S","T","U","V","W","X","Y","Z","Ñ","0","1","2","3","4","5","6","7","8","9"," "},0)))=LEN(TRIM(SUBSTITUTE(N120,CHAR(160)," "))))),0,1)</f>
        <v>0</v>
      </c>
      <c r="DG120" s="629" cm="1">
        <f t="array" aca="1" ref="DG120" ca="1">IF(OR(AH120=" ",AND(EXACT(UPPER(TRIM(SUBSTITUTE(AH120,CHAR(160)," "))),TRIM(SUBSTITUTE(AH120,CHAR(160)," "))),SUMPRODUCT(--ISNUMBER(MATCH(MID(TRIM(SUBSTITUTE(AH120,CHAR(160)," ")),ROW(INDIRECT("1:"&amp;LEN(TRIM(SUBSTITUTE(AH120,CHAR(160)," "))))),1),{"A","B","C","D","E","F","G","H","I","J","K","L","M","N","O","P","Q","R","S","T","U","V","W","X","Y","Z","Ñ","0","1","2","3","4","5","6","7","8","9"," "},0)))=LEN(TRIM(SUBSTITUTE(AH120,CHAR(160)," "))))),0,1)</f>
        <v>0</v>
      </c>
      <c r="DH120" s="629" cm="1">
        <f t="array" aca="1" ref="DH120" ca="1">IF(OR(BB120=" ",AND(EXACT(UPPER(TRIM(SUBSTITUTE(BB120,CHAR(160)," "))),TRIM(SUBSTITUTE(BB120,CHAR(160)," "))),SUMPRODUCT(--ISNUMBER(MATCH(MID(TRIM(SUBSTITUTE(BB120,CHAR(160)," ")),ROW(INDIRECT("1:"&amp;LEN(TRIM(SUBSTITUTE(BB120,CHAR(160)," "))))),1),{"A","B","C","D","E","F","G","H","I","J","K","L","M","N","O","P","Q","R","S","T","U","V","W","X","Y","Z","Ñ","0","1","2","3","4","5","6","7","8","9"," "},0)))=LEN(TRIM(SUBSTITUTE(BB120,CHAR(160)," "))))),0,1)</f>
        <v>0</v>
      </c>
      <c r="DI120" s="629" cm="1">
        <f t="array" aca="1" ref="DI120" ca="1">IF(OR(BV120=" ",AND(EXACT(UPPER(TRIM(SUBSTITUTE(BV120,CHAR(160)," "))),TRIM(SUBSTITUTE(BV120,CHAR(160)," "))),SUMPRODUCT(--ISNUMBER(MATCH(MID(TRIM(SUBSTITUTE(BV120,CHAR(160)," ")),ROW(INDIRECT("1:"&amp;LEN(TRIM(SUBSTITUTE(BV120,CHAR(160)," "))))),1),{"A","B","C","D","E","F","G","H","I","J","K","L","M","N","O","P","Q","R","S","T","U","V","W","X","Y","Z","Ñ","0","1","2","3","4","5","6","7","8","9"," "},0)))=LEN(TRIM(SUBSTITUTE(BV120,CHAR(160)," "))))),0,1)</f>
        <v>0</v>
      </c>
    </row>
    <row r="121" spans="1:113" ht="15" customHeight="1">
      <c r="A121" s="128"/>
      <c r="B121"/>
      <c r="C121" s="35" t="s">
        <v>5310</v>
      </c>
      <c r="D121" s="969" t="str">
        <f>IF(CNGE_2026_M1_Secc1_Sub6!$D156="","",CNGE_2026_M1_Secc1_Sub6!$D156)</f>
        <v/>
      </c>
      <c r="E121" s="970"/>
      <c r="F121" s="970"/>
      <c r="G121" s="970"/>
      <c r="H121" s="970"/>
      <c r="I121" s="1034"/>
      <c r="J121" s="1032"/>
      <c r="K121" s="704"/>
      <c r="L121" s="704"/>
      <c r="M121" s="1033"/>
      <c r="N121" s="1032"/>
      <c r="O121" s="704"/>
      <c r="P121" s="704"/>
      <c r="Q121" s="1033"/>
      <c r="R121" s="1032"/>
      <c r="S121" s="704"/>
      <c r="T121" s="704"/>
      <c r="U121" s="1033"/>
      <c r="V121" s="1032"/>
      <c r="W121" s="704"/>
      <c r="X121" s="704"/>
      <c r="Y121" s="1033"/>
      <c r="Z121" s="1029"/>
      <c r="AA121" s="1030"/>
      <c r="AB121" s="1030"/>
      <c r="AC121" s="1031"/>
      <c r="AD121" s="1032"/>
      <c r="AE121" s="704"/>
      <c r="AF121" s="704"/>
      <c r="AG121" s="1033"/>
      <c r="AH121" s="1032"/>
      <c r="AI121" s="704"/>
      <c r="AJ121" s="704"/>
      <c r="AK121" s="1033"/>
      <c r="AL121" s="1032"/>
      <c r="AM121" s="704"/>
      <c r="AN121" s="704"/>
      <c r="AO121" s="1033"/>
      <c r="AP121" s="1032"/>
      <c r="AQ121" s="704"/>
      <c r="AR121" s="704"/>
      <c r="AS121" s="1033"/>
      <c r="AT121" s="1029"/>
      <c r="AU121" s="1030"/>
      <c r="AV121" s="1030"/>
      <c r="AW121" s="1031"/>
      <c r="AX121" s="1032"/>
      <c r="AY121" s="704"/>
      <c r="AZ121" s="704"/>
      <c r="BA121" s="1033"/>
      <c r="BB121" s="1032"/>
      <c r="BC121" s="704"/>
      <c r="BD121" s="704"/>
      <c r="BE121" s="1033"/>
      <c r="BF121" s="1032"/>
      <c r="BG121" s="704"/>
      <c r="BH121" s="704"/>
      <c r="BI121" s="1033"/>
      <c r="BJ121" s="1032"/>
      <c r="BK121" s="704"/>
      <c r="BL121" s="704"/>
      <c r="BM121" s="1033"/>
      <c r="BN121" s="1029"/>
      <c r="BO121" s="1030"/>
      <c r="BP121" s="1030"/>
      <c r="BQ121" s="1031"/>
      <c r="BR121" s="1032"/>
      <c r="BS121" s="704"/>
      <c r="BT121" s="704"/>
      <c r="BU121" s="1033"/>
      <c r="BV121" s="1032"/>
      <c r="BW121" s="704"/>
      <c r="BX121" s="704"/>
      <c r="BY121" s="1033"/>
      <c r="BZ121" s="1032"/>
      <c r="CA121" s="704"/>
      <c r="CB121" s="704"/>
      <c r="CC121" s="1033"/>
      <c r="CD121" s="1032"/>
      <c r="CE121" s="704"/>
      <c r="CF121" s="704"/>
      <c r="CG121" s="1033"/>
      <c r="CH121" s="1029"/>
      <c r="CI121" s="1030"/>
      <c r="CJ121" s="1030"/>
      <c r="CK121" s="1031"/>
      <c r="CN121" s="435">
        <f t="shared" si="17"/>
        <v>0</v>
      </c>
      <c r="CO121" s="435">
        <f t="shared" si="18"/>
        <v>0</v>
      </c>
      <c r="CP121" s="435">
        <f t="shared" si="19"/>
        <v>0</v>
      </c>
      <c r="CQ121" s="435">
        <f t="shared" si="20"/>
        <v>0</v>
      </c>
      <c r="CR121" s="290">
        <f t="shared" si="23"/>
        <v>0</v>
      </c>
      <c r="CS121" s="670">
        <f t="shared" si="24"/>
        <v>0</v>
      </c>
      <c r="CT121" s="671">
        <f t="shared" si="25"/>
        <v>0</v>
      </c>
      <c r="CU121" s="672">
        <f t="shared" si="26"/>
        <v>0</v>
      </c>
      <c r="CV121" s="290">
        <f t="shared" si="27"/>
        <v>0</v>
      </c>
      <c r="CW121" s="293">
        <f t="shared" si="21"/>
        <v>0</v>
      </c>
      <c r="CX121" s="283" t="str">
        <f>IF(CW121=0,"",
IF(SUM($CW$26:CW121)=1,CY121,
IF($CW$176&gt;SUM($CW$26:CW121),_xlfn.CONCAT(", ",CY121),
IF($CW$176=SUM($CW$26:CW121),_xlfn.CONCAT(" y ",CY121)))))</f>
        <v/>
      </c>
      <c r="CY121" s="120" t="s">
        <v>5311</v>
      </c>
      <c r="CZ121" s="370">
        <f>IF(CNGE_2026_M1_Secc1_Sub6!Y156=COUNTA(J121:M121,AD121:AG121,AX121:BA121,BR121:BU121),0,1)</f>
        <v>0</v>
      </c>
      <c r="DA121" s="282">
        <f t="shared" si="22"/>
        <v>0</v>
      </c>
      <c r="DB121" s="283" t="str">
        <f>IF(DA121=0,"",
IF(SUM($DA$26:DA121)=1,DC121,
IF($DA$176&gt;SUM($DA$26:DA121),_xlfn.CONCAT(", ",DC121),
IF($DA$176=SUM($DA$26:DA121),_xlfn.CONCAT(" y ",DC121)))))</f>
        <v/>
      </c>
      <c r="DC121" s="120" t="s">
        <v>5311</v>
      </c>
      <c r="DF121" s="629" cm="1">
        <f t="array" aca="1" ref="DF121" ca="1">IF(OR(N121=" ",AND(EXACT(UPPER(TRIM(SUBSTITUTE(N121,CHAR(160)," "))),TRIM(SUBSTITUTE(N121,CHAR(160)," "))),SUMPRODUCT(--ISNUMBER(MATCH(MID(TRIM(SUBSTITUTE(N121,CHAR(160)," ")),ROW(INDIRECT("1:"&amp;LEN(TRIM(SUBSTITUTE(N121,CHAR(160)," "))))),1),{"A","B","C","D","E","F","G","H","I","J","K","L","M","N","O","P","Q","R","S","T","U","V","W","X","Y","Z","Ñ","0","1","2","3","4","5","6","7","8","9"," "},0)))=LEN(TRIM(SUBSTITUTE(N121,CHAR(160)," "))))),0,1)</f>
        <v>0</v>
      </c>
      <c r="DG121" s="629" cm="1">
        <f t="array" aca="1" ref="DG121" ca="1">IF(OR(AH121=" ",AND(EXACT(UPPER(TRIM(SUBSTITUTE(AH121,CHAR(160)," "))),TRIM(SUBSTITUTE(AH121,CHAR(160)," "))),SUMPRODUCT(--ISNUMBER(MATCH(MID(TRIM(SUBSTITUTE(AH121,CHAR(160)," ")),ROW(INDIRECT("1:"&amp;LEN(TRIM(SUBSTITUTE(AH121,CHAR(160)," "))))),1),{"A","B","C","D","E","F","G","H","I","J","K","L","M","N","O","P","Q","R","S","T","U","V","W","X","Y","Z","Ñ","0","1","2","3","4","5","6","7","8","9"," "},0)))=LEN(TRIM(SUBSTITUTE(AH121,CHAR(160)," "))))),0,1)</f>
        <v>0</v>
      </c>
      <c r="DH121" s="629" cm="1">
        <f t="array" aca="1" ref="DH121" ca="1">IF(OR(BB121=" ",AND(EXACT(UPPER(TRIM(SUBSTITUTE(BB121,CHAR(160)," "))),TRIM(SUBSTITUTE(BB121,CHAR(160)," "))),SUMPRODUCT(--ISNUMBER(MATCH(MID(TRIM(SUBSTITUTE(BB121,CHAR(160)," ")),ROW(INDIRECT("1:"&amp;LEN(TRIM(SUBSTITUTE(BB121,CHAR(160)," "))))),1),{"A","B","C","D","E","F","G","H","I","J","K","L","M","N","O","P","Q","R","S","T","U","V","W","X","Y","Z","Ñ","0","1","2","3","4","5","6","7","8","9"," "},0)))=LEN(TRIM(SUBSTITUTE(BB121,CHAR(160)," "))))),0,1)</f>
        <v>0</v>
      </c>
      <c r="DI121" s="629" cm="1">
        <f t="array" aca="1" ref="DI121" ca="1">IF(OR(BV121=" ",AND(EXACT(UPPER(TRIM(SUBSTITUTE(BV121,CHAR(160)," "))),TRIM(SUBSTITUTE(BV121,CHAR(160)," "))),SUMPRODUCT(--ISNUMBER(MATCH(MID(TRIM(SUBSTITUTE(BV121,CHAR(160)," ")),ROW(INDIRECT("1:"&amp;LEN(TRIM(SUBSTITUTE(BV121,CHAR(160)," "))))),1),{"A","B","C","D","E","F","G","H","I","J","K","L","M","N","O","P","Q","R","S","T","U","V","W","X","Y","Z","Ñ","0","1","2","3","4","5","6","7","8","9"," "},0)))=LEN(TRIM(SUBSTITUTE(BV121,CHAR(160)," "))))),0,1)</f>
        <v>0</v>
      </c>
    </row>
    <row r="122" spans="1:113" ht="15" customHeight="1">
      <c r="A122" s="128"/>
      <c r="B122"/>
      <c r="C122" s="35" t="s">
        <v>5312</v>
      </c>
      <c r="D122" s="969" t="str">
        <f>IF(CNGE_2026_M1_Secc1_Sub6!$D157="","",CNGE_2026_M1_Secc1_Sub6!$D157)</f>
        <v/>
      </c>
      <c r="E122" s="970"/>
      <c r="F122" s="970"/>
      <c r="G122" s="970"/>
      <c r="H122" s="970"/>
      <c r="I122" s="1034"/>
      <c r="J122" s="1032"/>
      <c r="K122" s="704"/>
      <c r="L122" s="704"/>
      <c r="M122" s="1033"/>
      <c r="N122" s="1032"/>
      <c r="O122" s="704"/>
      <c r="P122" s="704"/>
      <c r="Q122" s="1033"/>
      <c r="R122" s="1032"/>
      <c r="S122" s="704"/>
      <c r="T122" s="704"/>
      <c r="U122" s="1033"/>
      <c r="V122" s="1032"/>
      <c r="W122" s="704"/>
      <c r="X122" s="704"/>
      <c r="Y122" s="1033"/>
      <c r="Z122" s="1029"/>
      <c r="AA122" s="1030"/>
      <c r="AB122" s="1030"/>
      <c r="AC122" s="1031"/>
      <c r="AD122" s="1032"/>
      <c r="AE122" s="704"/>
      <c r="AF122" s="704"/>
      <c r="AG122" s="1033"/>
      <c r="AH122" s="1032"/>
      <c r="AI122" s="704"/>
      <c r="AJ122" s="704"/>
      <c r="AK122" s="1033"/>
      <c r="AL122" s="1032"/>
      <c r="AM122" s="704"/>
      <c r="AN122" s="704"/>
      <c r="AO122" s="1033"/>
      <c r="AP122" s="1032"/>
      <c r="AQ122" s="704"/>
      <c r="AR122" s="704"/>
      <c r="AS122" s="1033"/>
      <c r="AT122" s="1029"/>
      <c r="AU122" s="1030"/>
      <c r="AV122" s="1030"/>
      <c r="AW122" s="1031"/>
      <c r="AX122" s="1032"/>
      <c r="AY122" s="704"/>
      <c r="AZ122" s="704"/>
      <c r="BA122" s="1033"/>
      <c r="BB122" s="1032"/>
      <c r="BC122" s="704"/>
      <c r="BD122" s="704"/>
      <c r="BE122" s="1033"/>
      <c r="BF122" s="1032"/>
      <c r="BG122" s="704"/>
      <c r="BH122" s="704"/>
      <c r="BI122" s="1033"/>
      <c r="BJ122" s="1032"/>
      <c r="BK122" s="704"/>
      <c r="BL122" s="704"/>
      <c r="BM122" s="1033"/>
      <c r="BN122" s="1029"/>
      <c r="BO122" s="1030"/>
      <c r="BP122" s="1030"/>
      <c r="BQ122" s="1031"/>
      <c r="BR122" s="1032"/>
      <c r="BS122" s="704"/>
      <c r="BT122" s="704"/>
      <c r="BU122" s="1033"/>
      <c r="BV122" s="1032"/>
      <c r="BW122" s="704"/>
      <c r="BX122" s="704"/>
      <c r="BY122" s="1033"/>
      <c r="BZ122" s="1032"/>
      <c r="CA122" s="704"/>
      <c r="CB122" s="704"/>
      <c r="CC122" s="1033"/>
      <c r="CD122" s="1032"/>
      <c r="CE122" s="704"/>
      <c r="CF122" s="704"/>
      <c r="CG122" s="1033"/>
      <c r="CH122" s="1029"/>
      <c r="CI122" s="1030"/>
      <c r="CJ122" s="1030"/>
      <c r="CK122" s="1031"/>
      <c r="CN122" s="435">
        <f t="shared" ref="CN122:CN153" si="28">IF(AND($R122&lt;&gt;"",$R122&lt;&gt;1,COUNTA(V122:AC122)&gt;0),1,0)</f>
        <v>0</v>
      </c>
      <c r="CO122" s="435">
        <f t="shared" ref="CO122:CO153" si="29">IF(AND($AL122&lt;&gt;"",$AL122&lt;&gt;1,COUNTA(AP122:AW122)&gt;0),1,0)</f>
        <v>0</v>
      </c>
      <c r="CP122" s="435">
        <f t="shared" ref="CP122:CP153" si="30">IF(AND($BF122&lt;&gt;"",$BF122&lt;&gt;1,COUNTA(BJ122:BQ122)&gt;0),1,0)</f>
        <v>0</v>
      </c>
      <c r="CQ122" s="435">
        <f t="shared" ref="CQ122:CQ153" si="31">IF(AND($BZ122&lt;&gt;"",$BZ122&lt;&gt;1,COUNTA(CD122:CK122)&gt;0),1,0)</f>
        <v>0</v>
      </c>
      <c r="CR122" s="290">
        <f t="shared" si="23"/>
        <v>0</v>
      </c>
      <c r="CS122" s="670">
        <f t="shared" si="24"/>
        <v>0</v>
      </c>
      <c r="CT122" s="671">
        <f t="shared" si="25"/>
        <v>0</v>
      </c>
      <c r="CU122" s="672">
        <f t="shared" si="26"/>
        <v>0</v>
      </c>
      <c r="CV122" s="290">
        <f t="shared" si="27"/>
        <v>0</v>
      </c>
      <c r="CW122" s="293">
        <f t="shared" ref="CW122:CW153" si="32">IF(CV122=0,0,1)</f>
        <v>0</v>
      </c>
      <c r="CX122" s="283" t="str">
        <f>IF(CW122=0,"",
IF(SUM($CW$26:CW122)=1,CY122,
IF($CW$176&gt;SUM($CW$26:CW122),_xlfn.CONCAT(", ",CY122),
IF($CW$176=SUM($CW$26:CW122),_xlfn.CONCAT(" y ",CY122)))))</f>
        <v/>
      </c>
      <c r="CY122" s="120" t="s">
        <v>5313</v>
      </c>
      <c r="CZ122" s="370">
        <f>IF(CNGE_2026_M1_Secc1_Sub6!Y157=COUNTA(J122:M122,AD122:AG122,AX122:BA122,BR122:BU122),0,1)</f>
        <v>0</v>
      </c>
      <c r="DA122" s="282">
        <f t="shared" ref="DA122:DA153" si="33">IF(SUM(CZ122)=0,0,1)</f>
        <v>0</v>
      </c>
      <c r="DB122" s="283" t="str">
        <f>IF(DA122=0,"",
IF(SUM($DA$26:DA122)=1,DC122,
IF($DA$176&gt;SUM($DA$26:DA122),_xlfn.CONCAT(", ",DC122),
IF($DA$176=SUM($DA$26:DA122),_xlfn.CONCAT(" y ",DC122)))))</f>
        <v/>
      </c>
      <c r="DC122" s="120" t="s">
        <v>5313</v>
      </c>
      <c r="DF122" s="629" cm="1">
        <f t="array" aca="1" ref="DF122" ca="1">IF(OR(N122=" ",AND(EXACT(UPPER(TRIM(SUBSTITUTE(N122,CHAR(160)," "))),TRIM(SUBSTITUTE(N122,CHAR(160)," "))),SUMPRODUCT(--ISNUMBER(MATCH(MID(TRIM(SUBSTITUTE(N122,CHAR(160)," ")),ROW(INDIRECT("1:"&amp;LEN(TRIM(SUBSTITUTE(N122,CHAR(160)," "))))),1),{"A","B","C","D","E","F","G","H","I","J","K","L","M","N","O","P","Q","R","S","T","U","V","W","X","Y","Z","Ñ","0","1","2","3","4","5","6","7","8","9"," "},0)))=LEN(TRIM(SUBSTITUTE(N122,CHAR(160)," "))))),0,1)</f>
        <v>0</v>
      </c>
      <c r="DG122" s="629" cm="1">
        <f t="array" aca="1" ref="DG122" ca="1">IF(OR(AH122=" ",AND(EXACT(UPPER(TRIM(SUBSTITUTE(AH122,CHAR(160)," "))),TRIM(SUBSTITUTE(AH122,CHAR(160)," "))),SUMPRODUCT(--ISNUMBER(MATCH(MID(TRIM(SUBSTITUTE(AH122,CHAR(160)," ")),ROW(INDIRECT("1:"&amp;LEN(TRIM(SUBSTITUTE(AH122,CHAR(160)," "))))),1),{"A","B","C","D","E","F","G","H","I","J","K","L","M","N","O","P","Q","R","S","T","U","V","W","X","Y","Z","Ñ","0","1","2","3","4","5","6","7","8","9"," "},0)))=LEN(TRIM(SUBSTITUTE(AH122,CHAR(160)," "))))),0,1)</f>
        <v>0</v>
      </c>
      <c r="DH122" s="629" cm="1">
        <f t="array" aca="1" ref="DH122" ca="1">IF(OR(BB122=" ",AND(EXACT(UPPER(TRIM(SUBSTITUTE(BB122,CHAR(160)," "))),TRIM(SUBSTITUTE(BB122,CHAR(160)," "))),SUMPRODUCT(--ISNUMBER(MATCH(MID(TRIM(SUBSTITUTE(BB122,CHAR(160)," ")),ROW(INDIRECT("1:"&amp;LEN(TRIM(SUBSTITUTE(BB122,CHAR(160)," "))))),1),{"A","B","C","D","E","F","G","H","I","J","K","L","M","N","O","P","Q","R","S","T","U","V","W","X","Y","Z","Ñ","0","1","2","3","4","5","6","7","8","9"," "},0)))=LEN(TRIM(SUBSTITUTE(BB122,CHAR(160)," "))))),0,1)</f>
        <v>0</v>
      </c>
      <c r="DI122" s="629" cm="1">
        <f t="array" aca="1" ref="DI122" ca="1">IF(OR(BV122=" ",AND(EXACT(UPPER(TRIM(SUBSTITUTE(BV122,CHAR(160)," "))),TRIM(SUBSTITUTE(BV122,CHAR(160)," "))),SUMPRODUCT(--ISNUMBER(MATCH(MID(TRIM(SUBSTITUTE(BV122,CHAR(160)," ")),ROW(INDIRECT("1:"&amp;LEN(TRIM(SUBSTITUTE(BV122,CHAR(160)," "))))),1),{"A","B","C","D","E","F","G","H","I","J","K","L","M","N","O","P","Q","R","S","T","U","V","W","X","Y","Z","Ñ","0","1","2","3","4","5","6","7","8","9"," "},0)))=LEN(TRIM(SUBSTITUTE(BV122,CHAR(160)," "))))),0,1)</f>
        <v>0</v>
      </c>
    </row>
    <row r="123" spans="1:113" ht="15" customHeight="1">
      <c r="A123" s="128"/>
      <c r="B123"/>
      <c r="C123" s="35" t="s">
        <v>5314</v>
      </c>
      <c r="D123" s="969" t="str">
        <f>IF(CNGE_2026_M1_Secc1_Sub6!$D158="","",CNGE_2026_M1_Secc1_Sub6!$D158)</f>
        <v/>
      </c>
      <c r="E123" s="970"/>
      <c r="F123" s="970"/>
      <c r="G123" s="970"/>
      <c r="H123" s="970"/>
      <c r="I123" s="1034"/>
      <c r="J123" s="1032"/>
      <c r="K123" s="704"/>
      <c r="L123" s="704"/>
      <c r="M123" s="1033"/>
      <c r="N123" s="1032"/>
      <c r="O123" s="704"/>
      <c r="P123" s="704"/>
      <c r="Q123" s="1033"/>
      <c r="R123" s="1032"/>
      <c r="S123" s="704"/>
      <c r="T123" s="704"/>
      <c r="U123" s="1033"/>
      <c r="V123" s="1032"/>
      <c r="W123" s="704"/>
      <c r="X123" s="704"/>
      <c r="Y123" s="1033"/>
      <c r="Z123" s="1029"/>
      <c r="AA123" s="1030"/>
      <c r="AB123" s="1030"/>
      <c r="AC123" s="1031"/>
      <c r="AD123" s="1032"/>
      <c r="AE123" s="704"/>
      <c r="AF123" s="704"/>
      <c r="AG123" s="1033"/>
      <c r="AH123" s="1032"/>
      <c r="AI123" s="704"/>
      <c r="AJ123" s="704"/>
      <c r="AK123" s="1033"/>
      <c r="AL123" s="1032"/>
      <c r="AM123" s="704"/>
      <c r="AN123" s="704"/>
      <c r="AO123" s="1033"/>
      <c r="AP123" s="1032"/>
      <c r="AQ123" s="704"/>
      <c r="AR123" s="704"/>
      <c r="AS123" s="1033"/>
      <c r="AT123" s="1029"/>
      <c r="AU123" s="1030"/>
      <c r="AV123" s="1030"/>
      <c r="AW123" s="1031"/>
      <c r="AX123" s="1032"/>
      <c r="AY123" s="704"/>
      <c r="AZ123" s="704"/>
      <c r="BA123" s="1033"/>
      <c r="BB123" s="1032"/>
      <c r="BC123" s="704"/>
      <c r="BD123" s="704"/>
      <c r="BE123" s="1033"/>
      <c r="BF123" s="1032"/>
      <c r="BG123" s="704"/>
      <c r="BH123" s="704"/>
      <c r="BI123" s="1033"/>
      <c r="BJ123" s="1032"/>
      <c r="BK123" s="704"/>
      <c r="BL123" s="704"/>
      <c r="BM123" s="1033"/>
      <c r="BN123" s="1029"/>
      <c r="BO123" s="1030"/>
      <c r="BP123" s="1030"/>
      <c r="BQ123" s="1031"/>
      <c r="BR123" s="1032"/>
      <c r="BS123" s="704"/>
      <c r="BT123" s="704"/>
      <c r="BU123" s="1033"/>
      <c r="BV123" s="1032"/>
      <c r="BW123" s="704"/>
      <c r="BX123" s="704"/>
      <c r="BY123" s="1033"/>
      <c r="BZ123" s="1032"/>
      <c r="CA123" s="704"/>
      <c r="CB123" s="704"/>
      <c r="CC123" s="1033"/>
      <c r="CD123" s="1032"/>
      <c r="CE123" s="704"/>
      <c r="CF123" s="704"/>
      <c r="CG123" s="1033"/>
      <c r="CH123" s="1029"/>
      <c r="CI123" s="1030"/>
      <c r="CJ123" s="1030"/>
      <c r="CK123" s="1031"/>
      <c r="CN123" s="435">
        <f t="shared" si="28"/>
        <v>0</v>
      </c>
      <c r="CO123" s="435">
        <f t="shared" si="29"/>
        <v>0</v>
      </c>
      <c r="CP123" s="435">
        <f t="shared" si="30"/>
        <v>0</v>
      </c>
      <c r="CQ123" s="435">
        <f t="shared" si="31"/>
        <v>0</v>
      </c>
      <c r="CR123" s="290">
        <f t="shared" si="23"/>
        <v>0</v>
      </c>
      <c r="CS123" s="670">
        <f t="shared" si="24"/>
        <v>0</v>
      </c>
      <c r="CT123" s="671">
        <f t="shared" si="25"/>
        <v>0</v>
      </c>
      <c r="CU123" s="672">
        <f t="shared" si="26"/>
        <v>0</v>
      </c>
      <c r="CV123" s="290">
        <f t="shared" si="27"/>
        <v>0</v>
      </c>
      <c r="CW123" s="293">
        <f t="shared" si="32"/>
        <v>0</v>
      </c>
      <c r="CX123" s="283" t="str">
        <f>IF(CW123=0,"",
IF(SUM($CW$26:CW123)=1,CY123,
IF($CW$176&gt;SUM($CW$26:CW123),_xlfn.CONCAT(", ",CY123),
IF($CW$176=SUM($CW$26:CW123),_xlfn.CONCAT(" y ",CY123)))))</f>
        <v/>
      </c>
      <c r="CY123" s="120" t="s">
        <v>5315</v>
      </c>
      <c r="CZ123" s="370">
        <f>IF(CNGE_2026_M1_Secc1_Sub6!Y158=COUNTA(J123:M123,AD123:AG123,AX123:BA123,BR123:BU123),0,1)</f>
        <v>0</v>
      </c>
      <c r="DA123" s="282">
        <f t="shared" si="33"/>
        <v>0</v>
      </c>
      <c r="DB123" s="283" t="str">
        <f>IF(DA123=0,"",
IF(SUM($DA$26:DA123)=1,DC123,
IF($DA$176&gt;SUM($DA$26:DA123),_xlfn.CONCAT(", ",DC123),
IF($DA$176=SUM($DA$26:DA123),_xlfn.CONCAT(" y ",DC123)))))</f>
        <v/>
      </c>
      <c r="DC123" s="120" t="s">
        <v>5315</v>
      </c>
      <c r="DF123" s="629" cm="1">
        <f t="array" aca="1" ref="DF123" ca="1">IF(OR(N123=" ",AND(EXACT(UPPER(TRIM(SUBSTITUTE(N123,CHAR(160)," "))),TRIM(SUBSTITUTE(N123,CHAR(160)," "))),SUMPRODUCT(--ISNUMBER(MATCH(MID(TRIM(SUBSTITUTE(N123,CHAR(160)," ")),ROW(INDIRECT("1:"&amp;LEN(TRIM(SUBSTITUTE(N123,CHAR(160)," "))))),1),{"A","B","C","D","E","F","G","H","I","J","K","L","M","N","O","P","Q","R","S","T","U","V","W","X","Y","Z","Ñ","0","1","2","3","4","5","6","7","8","9"," "},0)))=LEN(TRIM(SUBSTITUTE(N123,CHAR(160)," "))))),0,1)</f>
        <v>0</v>
      </c>
      <c r="DG123" s="629" cm="1">
        <f t="array" aca="1" ref="DG123" ca="1">IF(OR(AH123=" ",AND(EXACT(UPPER(TRIM(SUBSTITUTE(AH123,CHAR(160)," "))),TRIM(SUBSTITUTE(AH123,CHAR(160)," "))),SUMPRODUCT(--ISNUMBER(MATCH(MID(TRIM(SUBSTITUTE(AH123,CHAR(160)," ")),ROW(INDIRECT("1:"&amp;LEN(TRIM(SUBSTITUTE(AH123,CHAR(160)," "))))),1),{"A","B","C","D","E","F","G","H","I","J","K","L","M","N","O","P","Q","R","S","T","U","V","W","X","Y","Z","Ñ","0","1","2","3","4","5","6","7","8","9"," "},0)))=LEN(TRIM(SUBSTITUTE(AH123,CHAR(160)," "))))),0,1)</f>
        <v>0</v>
      </c>
      <c r="DH123" s="629" cm="1">
        <f t="array" aca="1" ref="DH123" ca="1">IF(OR(BB123=" ",AND(EXACT(UPPER(TRIM(SUBSTITUTE(BB123,CHAR(160)," "))),TRIM(SUBSTITUTE(BB123,CHAR(160)," "))),SUMPRODUCT(--ISNUMBER(MATCH(MID(TRIM(SUBSTITUTE(BB123,CHAR(160)," ")),ROW(INDIRECT("1:"&amp;LEN(TRIM(SUBSTITUTE(BB123,CHAR(160)," "))))),1),{"A","B","C","D","E","F","G","H","I","J","K","L","M","N","O","P","Q","R","S","T","U","V","W","X","Y","Z","Ñ","0","1","2","3","4","5","6","7","8","9"," "},0)))=LEN(TRIM(SUBSTITUTE(BB123,CHAR(160)," "))))),0,1)</f>
        <v>0</v>
      </c>
      <c r="DI123" s="629" cm="1">
        <f t="array" aca="1" ref="DI123" ca="1">IF(OR(BV123=" ",AND(EXACT(UPPER(TRIM(SUBSTITUTE(BV123,CHAR(160)," "))),TRIM(SUBSTITUTE(BV123,CHAR(160)," "))),SUMPRODUCT(--ISNUMBER(MATCH(MID(TRIM(SUBSTITUTE(BV123,CHAR(160)," ")),ROW(INDIRECT("1:"&amp;LEN(TRIM(SUBSTITUTE(BV123,CHAR(160)," "))))),1),{"A","B","C","D","E","F","G","H","I","J","K","L","M","N","O","P","Q","R","S","T","U","V","W","X","Y","Z","Ñ","0","1","2","3","4","5","6","7","8","9"," "},0)))=LEN(TRIM(SUBSTITUTE(BV123,CHAR(160)," "))))),0,1)</f>
        <v>0</v>
      </c>
    </row>
    <row r="124" spans="1:113" ht="15" customHeight="1">
      <c r="A124" s="128"/>
      <c r="B124"/>
      <c r="C124" s="35" t="s">
        <v>5316</v>
      </c>
      <c r="D124" s="969" t="str">
        <f>IF(CNGE_2026_M1_Secc1_Sub6!$D159="","",CNGE_2026_M1_Secc1_Sub6!$D159)</f>
        <v/>
      </c>
      <c r="E124" s="970"/>
      <c r="F124" s="970"/>
      <c r="G124" s="970"/>
      <c r="H124" s="970"/>
      <c r="I124" s="1034"/>
      <c r="J124" s="1032"/>
      <c r="K124" s="704"/>
      <c r="L124" s="704"/>
      <c r="M124" s="1033"/>
      <c r="N124" s="1032"/>
      <c r="O124" s="704"/>
      <c r="P124" s="704"/>
      <c r="Q124" s="1033"/>
      <c r="R124" s="1032"/>
      <c r="S124" s="704"/>
      <c r="T124" s="704"/>
      <c r="U124" s="1033"/>
      <c r="V124" s="1032"/>
      <c r="W124" s="704"/>
      <c r="X124" s="704"/>
      <c r="Y124" s="1033"/>
      <c r="Z124" s="1029"/>
      <c r="AA124" s="1030"/>
      <c r="AB124" s="1030"/>
      <c r="AC124" s="1031"/>
      <c r="AD124" s="1032"/>
      <c r="AE124" s="704"/>
      <c r="AF124" s="704"/>
      <c r="AG124" s="1033"/>
      <c r="AH124" s="1032"/>
      <c r="AI124" s="704"/>
      <c r="AJ124" s="704"/>
      <c r="AK124" s="1033"/>
      <c r="AL124" s="1032"/>
      <c r="AM124" s="704"/>
      <c r="AN124" s="704"/>
      <c r="AO124" s="1033"/>
      <c r="AP124" s="1032"/>
      <c r="AQ124" s="704"/>
      <c r="AR124" s="704"/>
      <c r="AS124" s="1033"/>
      <c r="AT124" s="1029"/>
      <c r="AU124" s="1030"/>
      <c r="AV124" s="1030"/>
      <c r="AW124" s="1031"/>
      <c r="AX124" s="1032"/>
      <c r="AY124" s="704"/>
      <c r="AZ124" s="704"/>
      <c r="BA124" s="1033"/>
      <c r="BB124" s="1032"/>
      <c r="BC124" s="704"/>
      <c r="BD124" s="704"/>
      <c r="BE124" s="1033"/>
      <c r="BF124" s="1032"/>
      <c r="BG124" s="704"/>
      <c r="BH124" s="704"/>
      <c r="BI124" s="1033"/>
      <c r="BJ124" s="1032"/>
      <c r="BK124" s="704"/>
      <c r="BL124" s="704"/>
      <c r="BM124" s="1033"/>
      <c r="BN124" s="1029"/>
      <c r="BO124" s="1030"/>
      <c r="BP124" s="1030"/>
      <c r="BQ124" s="1031"/>
      <c r="BR124" s="1032"/>
      <c r="BS124" s="704"/>
      <c r="BT124" s="704"/>
      <c r="BU124" s="1033"/>
      <c r="BV124" s="1032"/>
      <c r="BW124" s="704"/>
      <c r="BX124" s="704"/>
      <c r="BY124" s="1033"/>
      <c r="BZ124" s="1032"/>
      <c r="CA124" s="704"/>
      <c r="CB124" s="704"/>
      <c r="CC124" s="1033"/>
      <c r="CD124" s="1032"/>
      <c r="CE124" s="704"/>
      <c r="CF124" s="704"/>
      <c r="CG124" s="1033"/>
      <c r="CH124" s="1029"/>
      <c r="CI124" s="1030"/>
      <c r="CJ124" s="1030"/>
      <c r="CK124" s="1031"/>
      <c r="CN124" s="435">
        <f t="shared" si="28"/>
        <v>0</v>
      </c>
      <c r="CO124" s="435">
        <f t="shared" si="29"/>
        <v>0</v>
      </c>
      <c r="CP124" s="435">
        <f t="shared" si="30"/>
        <v>0</v>
      </c>
      <c r="CQ124" s="435">
        <f t="shared" si="31"/>
        <v>0</v>
      </c>
      <c r="CR124" s="290">
        <f t="shared" si="23"/>
        <v>0</v>
      </c>
      <c r="CS124" s="670">
        <f t="shared" si="24"/>
        <v>0</v>
      </c>
      <c r="CT124" s="671">
        <f t="shared" si="25"/>
        <v>0</v>
      </c>
      <c r="CU124" s="672">
        <f t="shared" si="26"/>
        <v>0</v>
      </c>
      <c r="CV124" s="290">
        <f t="shared" si="27"/>
        <v>0</v>
      </c>
      <c r="CW124" s="293">
        <f t="shared" si="32"/>
        <v>0</v>
      </c>
      <c r="CX124" s="283" t="str">
        <f>IF(CW124=0,"",
IF(SUM($CW$26:CW124)=1,CY124,
IF($CW$176&gt;SUM($CW$26:CW124),_xlfn.CONCAT(", ",CY124),
IF($CW$176=SUM($CW$26:CW124),_xlfn.CONCAT(" y ",CY124)))))</f>
        <v/>
      </c>
      <c r="CY124" s="120" t="s">
        <v>5317</v>
      </c>
      <c r="CZ124" s="370">
        <f>IF(CNGE_2026_M1_Secc1_Sub6!Y159=COUNTA(J124:M124,AD124:AG124,AX124:BA124,BR124:BU124),0,1)</f>
        <v>0</v>
      </c>
      <c r="DA124" s="282">
        <f t="shared" si="33"/>
        <v>0</v>
      </c>
      <c r="DB124" s="283" t="str">
        <f>IF(DA124=0,"",
IF(SUM($DA$26:DA124)=1,DC124,
IF($DA$176&gt;SUM($DA$26:DA124),_xlfn.CONCAT(", ",DC124),
IF($DA$176=SUM($DA$26:DA124),_xlfn.CONCAT(" y ",DC124)))))</f>
        <v/>
      </c>
      <c r="DC124" s="120" t="s">
        <v>5317</v>
      </c>
      <c r="DF124" s="629" cm="1">
        <f t="array" aca="1" ref="DF124" ca="1">IF(OR(N124=" ",AND(EXACT(UPPER(TRIM(SUBSTITUTE(N124,CHAR(160)," "))),TRIM(SUBSTITUTE(N124,CHAR(160)," "))),SUMPRODUCT(--ISNUMBER(MATCH(MID(TRIM(SUBSTITUTE(N124,CHAR(160)," ")),ROW(INDIRECT("1:"&amp;LEN(TRIM(SUBSTITUTE(N124,CHAR(160)," "))))),1),{"A","B","C","D","E","F","G","H","I","J","K","L","M","N","O","P","Q","R","S","T","U","V","W","X","Y","Z","Ñ","0","1","2","3","4","5","6","7","8","9"," "},0)))=LEN(TRIM(SUBSTITUTE(N124,CHAR(160)," "))))),0,1)</f>
        <v>0</v>
      </c>
      <c r="DG124" s="629" cm="1">
        <f t="array" aca="1" ref="DG124" ca="1">IF(OR(AH124=" ",AND(EXACT(UPPER(TRIM(SUBSTITUTE(AH124,CHAR(160)," "))),TRIM(SUBSTITUTE(AH124,CHAR(160)," "))),SUMPRODUCT(--ISNUMBER(MATCH(MID(TRIM(SUBSTITUTE(AH124,CHAR(160)," ")),ROW(INDIRECT("1:"&amp;LEN(TRIM(SUBSTITUTE(AH124,CHAR(160)," "))))),1),{"A","B","C","D","E","F","G","H","I","J","K","L","M","N","O","P","Q","R","S","T","U","V","W","X","Y","Z","Ñ","0","1","2","3","4","5","6","7","8","9"," "},0)))=LEN(TRIM(SUBSTITUTE(AH124,CHAR(160)," "))))),0,1)</f>
        <v>0</v>
      </c>
      <c r="DH124" s="629" cm="1">
        <f t="array" aca="1" ref="DH124" ca="1">IF(OR(BB124=" ",AND(EXACT(UPPER(TRIM(SUBSTITUTE(BB124,CHAR(160)," "))),TRIM(SUBSTITUTE(BB124,CHAR(160)," "))),SUMPRODUCT(--ISNUMBER(MATCH(MID(TRIM(SUBSTITUTE(BB124,CHAR(160)," ")),ROW(INDIRECT("1:"&amp;LEN(TRIM(SUBSTITUTE(BB124,CHAR(160)," "))))),1),{"A","B","C","D","E","F","G","H","I","J","K","L","M","N","O","P","Q","R","S","T","U","V","W","X","Y","Z","Ñ","0","1","2","3","4","5","6","7","8","9"," "},0)))=LEN(TRIM(SUBSTITUTE(BB124,CHAR(160)," "))))),0,1)</f>
        <v>0</v>
      </c>
      <c r="DI124" s="629" cm="1">
        <f t="array" aca="1" ref="DI124" ca="1">IF(OR(BV124=" ",AND(EXACT(UPPER(TRIM(SUBSTITUTE(BV124,CHAR(160)," "))),TRIM(SUBSTITUTE(BV124,CHAR(160)," "))),SUMPRODUCT(--ISNUMBER(MATCH(MID(TRIM(SUBSTITUTE(BV124,CHAR(160)," ")),ROW(INDIRECT("1:"&amp;LEN(TRIM(SUBSTITUTE(BV124,CHAR(160)," "))))),1),{"A","B","C","D","E","F","G","H","I","J","K","L","M","N","O","P","Q","R","S","T","U","V","W","X","Y","Z","Ñ","0","1","2","3","4","5","6","7","8","9"," "},0)))=LEN(TRIM(SUBSTITUTE(BV124,CHAR(160)," "))))),0,1)</f>
        <v>0</v>
      </c>
    </row>
    <row r="125" spans="1:113" ht="15" customHeight="1">
      <c r="A125" s="128"/>
      <c r="B125"/>
      <c r="C125" s="37" t="s">
        <v>5318</v>
      </c>
      <c r="D125" s="969" t="str">
        <f>IF(CNGE_2026_M1_Secc1_Sub6!$D160="","",CNGE_2026_M1_Secc1_Sub6!$D160)</f>
        <v/>
      </c>
      <c r="E125" s="970"/>
      <c r="F125" s="970"/>
      <c r="G125" s="970"/>
      <c r="H125" s="970"/>
      <c r="I125" s="1034"/>
      <c r="J125" s="1032"/>
      <c r="K125" s="704"/>
      <c r="L125" s="704"/>
      <c r="M125" s="1033"/>
      <c r="N125" s="1032"/>
      <c r="O125" s="704"/>
      <c r="P125" s="704"/>
      <c r="Q125" s="1033"/>
      <c r="R125" s="1032"/>
      <c r="S125" s="704"/>
      <c r="T125" s="704"/>
      <c r="U125" s="1033"/>
      <c r="V125" s="1032"/>
      <c r="W125" s="704"/>
      <c r="X125" s="704"/>
      <c r="Y125" s="1033"/>
      <c r="Z125" s="1029"/>
      <c r="AA125" s="1030"/>
      <c r="AB125" s="1030"/>
      <c r="AC125" s="1031"/>
      <c r="AD125" s="1032"/>
      <c r="AE125" s="704"/>
      <c r="AF125" s="704"/>
      <c r="AG125" s="1033"/>
      <c r="AH125" s="1032"/>
      <c r="AI125" s="704"/>
      <c r="AJ125" s="704"/>
      <c r="AK125" s="1033"/>
      <c r="AL125" s="1032"/>
      <c r="AM125" s="704"/>
      <c r="AN125" s="704"/>
      <c r="AO125" s="1033"/>
      <c r="AP125" s="1032"/>
      <c r="AQ125" s="704"/>
      <c r="AR125" s="704"/>
      <c r="AS125" s="1033"/>
      <c r="AT125" s="1029"/>
      <c r="AU125" s="1030"/>
      <c r="AV125" s="1030"/>
      <c r="AW125" s="1031"/>
      <c r="AX125" s="1032"/>
      <c r="AY125" s="704"/>
      <c r="AZ125" s="704"/>
      <c r="BA125" s="1033"/>
      <c r="BB125" s="1032"/>
      <c r="BC125" s="704"/>
      <c r="BD125" s="704"/>
      <c r="BE125" s="1033"/>
      <c r="BF125" s="1032"/>
      <c r="BG125" s="704"/>
      <c r="BH125" s="704"/>
      <c r="BI125" s="1033"/>
      <c r="BJ125" s="1032"/>
      <c r="BK125" s="704"/>
      <c r="BL125" s="704"/>
      <c r="BM125" s="1033"/>
      <c r="BN125" s="1029"/>
      <c r="BO125" s="1030"/>
      <c r="BP125" s="1030"/>
      <c r="BQ125" s="1031"/>
      <c r="BR125" s="1032"/>
      <c r="BS125" s="704"/>
      <c r="BT125" s="704"/>
      <c r="BU125" s="1033"/>
      <c r="BV125" s="1032"/>
      <c r="BW125" s="704"/>
      <c r="BX125" s="704"/>
      <c r="BY125" s="1033"/>
      <c r="BZ125" s="1032"/>
      <c r="CA125" s="704"/>
      <c r="CB125" s="704"/>
      <c r="CC125" s="1033"/>
      <c r="CD125" s="1032"/>
      <c r="CE125" s="704"/>
      <c r="CF125" s="704"/>
      <c r="CG125" s="1033"/>
      <c r="CH125" s="1029"/>
      <c r="CI125" s="1030"/>
      <c r="CJ125" s="1030"/>
      <c r="CK125" s="1031"/>
      <c r="CN125" s="435">
        <f t="shared" si="28"/>
        <v>0</v>
      </c>
      <c r="CO125" s="435">
        <f t="shared" si="29"/>
        <v>0</v>
      </c>
      <c r="CP125" s="435">
        <f t="shared" si="30"/>
        <v>0</v>
      </c>
      <c r="CQ125" s="435">
        <f t="shared" si="31"/>
        <v>0</v>
      </c>
      <c r="CR125" s="290">
        <f t="shared" si="23"/>
        <v>0</v>
      </c>
      <c r="CS125" s="670">
        <f t="shared" si="24"/>
        <v>0</v>
      </c>
      <c r="CT125" s="671">
        <f t="shared" si="25"/>
        <v>0</v>
      </c>
      <c r="CU125" s="672">
        <f t="shared" si="26"/>
        <v>0</v>
      </c>
      <c r="CV125" s="290">
        <f t="shared" si="27"/>
        <v>0</v>
      </c>
      <c r="CW125" s="293">
        <f t="shared" si="32"/>
        <v>0</v>
      </c>
      <c r="CX125" s="283" t="str">
        <f>IF(CW125=0,"",
IF(SUM($CW$26:CW125)=1,CY125,
IF($CW$176&gt;SUM($CW$26:CW125),_xlfn.CONCAT(", ",CY125),
IF($CW$176=SUM($CW$26:CW125),_xlfn.CONCAT(" y ",CY125)))))</f>
        <v/>
      </c>
      <c r="CY125" s="120" t="s">
        <v>5319</v>
      </c>
      <c r="CZ125" s="370">
        <f>IF(CNGE_2026_M1_Secc1_Sub6!Y160=COUNTA(J125:M125,AD125:AG125,AX125:BA125,BR125:BU125),0,1)</f>
        <v>0</v>
      </c>
      <c r="DA125" s="282">
        <f t="shared" si="33"/>
        <v>0</v>
      </c>
      <c r="DB125" s="283" t="str">
        <f>IF(DA125=0,"",
IF(SUM($DA$26:DA125)=1,DC125,
IF($DA$176&gt;SUM($DA$26:DA125),_xlfn.CONCAT(", ",DC125),
IF($DA$176=SUM($DA$26:DA125),_xlfn.CONCAT(" y ",DC125)))))</f>
        <v/>
      </c>
      <c r="DC125" s="120" t="s">
        <v>5319</v>
      </c>
      <c r="DF125" s="629" cm="1">
        <f t="array" aca="1" ref="DF125" ca="1">IF(OR(N125=" ",AND(EXACT(UPPER(TRIM(SUBSTITUTE(N125,CHAR(160)," "))),TRIM(SUBSTITUTE(N125,CHAR(160)," "))),SUMPRODUCT(--ISNUMBER(MATCH(MID(TRIM(SUBSTITUTE(N125,CHAR(160)," ")),ROW(INDIRECT("1:"&amp;LEN(TRIM(SUBSTITUTE(N125,CHAR(160)," "))))),1),{"A","B","C","D","E","F","G","H","I","J","K","L","M","N","O","P","Q","R","S","T","U","V","W","X","Y","Z","Ñ","0","1","2","3","4","5","6","7","8","9"," "},0)))=LEN(TRIM(SUBSTITUTE(N125,CHAR(160)," "))))),0,1)</f>
        <v>0</v>
      </c>
      <c r="DG125" s="629" cm="1">
        <f t="array" aca="1" ref="DG125" ca="1">IF(OR(AH125=" ",AND(EXACT(UPPER(TRIM(SUBSTITUTE(AH125,CHAR(160)," "))),TRIM(SUBSTITUTE(AH125,CHAR(160)," "))),SUMPRODUCT(--ISNUMBER(MATCH(MID(TRIM(SUBSTITUTE(AH125,CHAR(160)," ")),ROW(INDIRECT("1:"&amp;LEN(TRIM(SUBSTITUTE(AH125,CHAR(160)," "))))),1),{"A","B","C","D","E","F","G","H","I","J","K","L","M","N","O","P","Q","R","S","T","U","V","W","X","Y","Z","Ñ","0","1","2","3","4","5","6","7","8","9"," "},0)))=LEN(TRIM(SUBSTITUTE(AH125,CHAR(160)," "))))),0,1)</f>
        <v>0</v>
      </c>
      <c r="DH125" s="629" cm="1">
        <f t="array" aca="1" ref="DH125" ca="1">IF(OR(BB125=" ",AND(EXACT(UPPER(TRIM(SUBSTITUTE(BB125,CHAR(160)," "))),TRIM(SUBSTITUTE(BB125,CHAR(160)," "))),SUMPRODUCT(--ISNUMBER(MATCH(MID(TRIM(SUBSTITUTE(BB125,CHAR(160)," ")),ROW(INDIRECT("1:"&amp;LEN(TRIM(SUBSTITUTE(BB125,CHAR(160)," "))))),1),{"A","B","C","D","E","F","G","H","I","J","K","L","M","N","O","P","Q","R","S","T","U","V","W","X","Y","Z","Ñ","0","1","2","3","4","5","6","7","8","9"," "},0)))=LEN(TRIM(SUBSTITUTE(BB125,CHAR(160)," "))))),0,1)</f>
        <v>0</v>
      </c>
      <c r="DI125" s="629" cm="1">
        <f t="array" aca="1" ref="DI125" ca="1">IF(OR(BV125=" ",AND(EXACT(UPPER(TRIM(SUBSTITUTE(BV125,CHAR(160)," "))),TRIM(SUBSTITUTE(BV125,CHAR(160)," "))),SUMPRODUCT(--ISNUMBER(MATCH(MID(TRIM(SUBSTITUTE(BV125,CHAR(160)," ")),ROW(INDIRECT("1:"&amp;LEN(TRIM(SUBSTITUTE(BV125,CHAR(160)," "))))),1),{"A","B","C","D","E","F","G","H","I","J","K","L","M","N","O","P","Q","R","S","T","U","V","W","X","Y","Z","Ñ","0","1","2","3","4","5","6","7","8","9"," "},0)))=LEN(TRIM(SUBSTITUTE(BV125,CHAR(160)," "))))),0,1)</f>
        <v>0</v>
      </c>
    </row>
    <row r="126" spans="1:113" ht="15" customHeight="1">
      <c r="A126" s="128"/>
      <c r="B126"/>
      <c r="C126" s="37" t="s">
        <v>5320</v>
      </c>
      <c r="D126" s="969" t="str">
        <f>IF(CNGE_2026_M1_Secc1_Sub6!$D161="","",CNGE_2026_M1_Secc1_Sub6!$D161)</f>
        <v/>
      </c>
      <c r="E126" s="970"/>
      <c r="F126" s="970"/>
      <c r="G126" s="970"/>
      <c r="H126" s="970"/>
      <c r="I126" s="1034"/>
      <c r="J126" s="1032"/>
      <c r="K126" s="704"/>
      <c r="L126" s="704"/>
      <c r="M126" s="1033"/>
      <c r="N126" s="1032"/>
      <c r="O126" s="704"/>
      <c r="P126" s="704"/>
      <c r="Q126" s="1033"/>
      <c r="R126" s="1032"/>
      <c r="S126" s="704"/>
      <c r="T126" s="704"/>
      <c r="U126" s="1033"/>
      <c r="V126" s="1032"/>
      <c r="W126" s="704"/>
      <c r="X126" s="704"/>
      <c r="Y126" s="1033"/>
      <c r="Z126" s="1029"/>
      <c r="AA126" s="1030"/>
      <c r="AB126" s="1030"/>
      <c r="AC126" s="1031"/>
      <c r="AD126" s="1032"/>
      <c r="AE126" s="704"/>
      <c r="AF126" s="704"/>
      <c r="AG126" s="1033"/>
      <c r="AH126" s="1032"/>
      <c r="AI126" s="704"/>
      <c r="AJ126" s="704"/>
      <c r="AK126" s="1033"/>
      <c r="AL126" s="1032"/>
      <c r="AM126" s="704"/>
      <c r="AN126" s="704"/>
      <c r="AO126" s="1033"/>
      <c r="AP126" s="1032"/>
      <c r="AQ126" s="704"/>
      <c r="AR126" s="704"/>
      <c r="AS126" s="1033"/>
      <c r="AT126" s="1029"/>
      <c r="AU126" s="1030"/>
      <c r="AV126" s="1030"/>
      <c r="AW126" s="1031"/>
      <c r="AX126" s="1032"/>
      <c r="AY126" s="704"/>
      <c r="AZ126" s="704"/>
      <c r="BA126" s="1033"/>
      <c r="BB126" s="1032"/>
      <c r="BC126" s="704"/>
      <c r="BD126" s="704"/>
      <c r="BE126" s="1033"/>
      <c r="BF126" s="1032"/>
      <c r="BG126" s="704"/>
      <c r="BH126" s="704"/>
      <c r="BI126" s="1033"/>
      <c r="BJ126" s="1032"/>
      <c r="BK126" s="704"/>
      <c r="BL126" s="704"/>
      <c r="BM126" s="1033"/>
      <c r="BN126" s="1029"/>
      <c r="BO126" s="1030"/>
      <c r="BP126" s="1030"/>
      <c r="BQ126" s="1031"/>
      <c r="BR126" s="1032"/>
      <c r="BS126" s="704"/>
      <c r="BT126" s="704"/>
      <c r="BU126" s="1033"/>
      <c r="BV126" s="1032"/>
      <c r="BW126" s="704"/>
      <c r="BX126" s="704"/>
      <c r="BY126" s="1033"/>
      <c r="BZ126" s="1032"/>
      <c r="CA126" s="704"/>
      <c r="CB126" s="704"/>
      <c r="CC126" s="1033"/>
      <c r="CD126" s="1032"/>
      <c r="CE126" s="704"/>
      <c r="CF126" s="704"/>
      <c r="CG126" s="1033"/>
      <c r="CH126" s="1029"/>
      <c r="CI126" s="1030"/>
      <c r="CJ126" s="1030"/>
      <c r="CK126" s="1031"/>
      <c r="CN126" s="435">
        <f t="shared" si="28"/>
        <v>0</v>
      </c>
      <c r="CO126" s="435">
        <f t="shared" si="29"/>
        <v>0</v>
      </c>
      <c r="CP126" s="435">
        <f t="shared" si="30"/>
        <v>0</v>
      </c>
      <c r="CQ126" s="435">
        <f t="shared" si="31"/>
        <v>0</v>
      </c>
      <c r="CR126" s="290">
        <f t="shared" si="23"/>
        <v>0</v>
      </c>
      <c r="CS126" s="670">
        <f t="shared" si="24"/>
        <v>0</v>
      </c>
      <c r="CT126" s="671">
        <f t="shared" si="25"/>
        <v>0</v>
      </c>
      <c r="CU126" s="672">
        <f t="shared" si="26"/>
        <v>0</v>
      </c>
      <c r="CV126" s="290">
        <f t="shared" si="27"/>
        <v>0</v>
      </c>
      <c r="CW126" s="293">
        <f t="shared" si="32"/>
        <v>0</v>
      </c>
      <c r="CX126" s="283" t="str">
        <f>IF(CW126=0,"",
IF(SUM($CW$26:CW126)=1,CY126,
IF($CW$176&gt;SUM($CW$26:CW126),_xlfn.CONCAT(", ",CY126),
IF($CW$176=SUM($CW$26:CW126),_xlfn.CONCAT(" y ",CY126)))))</f>
        <v/>
      </c>
      <c r="CY126" s="120" t="s">
        <v>5321</v>
      </c>
      <c r="CZ126" s="370">
        <f>IF(CNGE_2026_M1_Secc1_Sub6!Y161=COUNTA(J126:M126,AD126:AG126,AX126:BA126,BR126:BU126),0,1)</f>
        <v>0</v>
      </c>
      <c r="DA126" s="282">
        <f t="shared" si="33"/>
        <v>0</v>
      </c>
      <c r="DB126" s="283" t="str">
        <f>IF(DA126=0,"",
IF(SUM($DA$26:DA126)=1,DC126,
IF($DA$176&gt;SUM($DA$26:DA126),_xlfn.CONCAT(", ",DC126),
IF($DA$176=SUM($DA$26:DA126),_xlfn.CONCAT(" y ",DC126)))))</f>
        <v/>
      </c>
      <c r="DC126" s="120" t="s">
        <v>5321</v>
      </c>
      <c r="DF126" s="629" cm="1">
        <f t="array" aca="1" ref="DF126" ca="1">IF(OR(N126=" ",AND(EXACT(UPPER(TRIM(SUBSTITUTE(N126,CHAR(160)," "))),TRIM(SUBSTITUTE(N126,CHAR(160)," "))),SUMPRODUCT(--ISNUMBER(MATCH(MID(TRIM(SUBSTITUTE(N126,CHAR(160)," ")),ROW(INDIRECT("1:"&amp;LEN(TRIM(SUBSTITUTE(N126,CHAR(160)," "))))),1),{"A","B","C","D","E","F","G","H","I","J","K","L","M","N","O","P","Q","R","S","T","U","V","W","X","Y","Z","Ñ","0","1","2","3","4","5","6","7","8","9"," "},0)))=LEN(TRIM(SUBSTITUTE(N126,CHAR(160)," "))))),0,1)</f>
        <v>0</v>
      </c>
      <c r="DG126" s="629" cm="1">
        <f t="array" aca="1" ref="DG126" ca="1">IF(OR(AH126=" ",AND(EXACT(UPPER(TRIM(SUBSTITUTE(AH126,CHAR(160)," "))),TRIM(SUBSTITUTE(AH126,CHAR(160)," "))),SUMPRODUCT(--ISNUMBER(MATCH(MID(TRIM(SUBSTITUTE(AH126,CHAR(160)," ")),ROW(INDIRECT("1:"&amp;LEN(TRIM(SUBSTITUTE(AH126,CHAR(160)," "))))),1),{"A","B","C","D","E","F","G","H","I","J","K","L","M","N","O","P","Q","R","S","T","U","V","W","X","Y","Z","Ñ","0","1","2","3","4","5","6","7","8","9"," "},0)))=LEN(TRIM(SUBSTITUTE(AH126,CHAR(160)," "))))),0,1)</f>
        <v>0</v>
      </c>
      <c r="DH126" s="629" cm="1">
        <f t="array" aca="1" ref="DH126" ca="1">IF(OR(BB126=" ",AND(EXACT(UPPER(TRIM(SUBSTITUTE(BB126,CHAR(160)," "))),TRIM(SUBSTITUTE(BB126,CHAR(160)," "))),SUMPRODUCT(--ISNUMBER(MATCH(MID(TRIM(SUBSTITUTE(BB126,CHAR(160)," ")),ROW(INDIRECT("1:"&amp;LEN(TRIM(SUBSTITUTE(BB126,CHAR(160)," "))))),1),{"A","B","C","D","E","F","G","H","I","J","K","L","M","N","O","P","Q","R","S","T","U","V","W","X","Y","Z","Ñ","0","1","2","3","4","5","6","7","8","9"," "},0)))=LEN(TRIM(SUBSTITUTE(BB126,CHAR(160)," "))))),0,1)</f>
        <v>0</v>
      </c>
      <c r="DI126" s="629" cm="1">
        <f t="array" aca="1" ref="DI126" ca="1">IF(OR(BV126=" ",AND(EXACT(UPPER(TRIM(SUBSTITUTE(BV126,CHAR(160)," "))),TRIM(SUBSTITUTE(BV126,CHAR(160)," "))),SUMPRODUCT(--ISNUMBER(MATCH(MID(TRIM(SUBSTITUTE(BV126,CHAR(160)," ")),ROW(INDIRECT("1:"&amp;LEN(TRIM(SUBSTITUTE(BV126,CHAR(160)," "))))),1),{"A","B","C","D","E","F","G","H","I","J","K","L","M","N","O","P","Q","R","S","T","U","V","W","X","Y","Z","Ñ","0","1","2","3","4","5","6","7","8","9"," "},0)))=LEN(TRIM(SUBSTITUTE(BV126,CHAR(160)," "))))),0,1)</f>
        <v>0</v>
      </c>
    </row>
    <row r="127" spans="1:113" ht="15" customHeight="1">
      <c r="A127" s="128"/>
      <c r="B127"/>
      <c r="C127" s="37" t="s">
        <v>5322</v>
      </c>
      <c r="D127" s="969" t="str">
        <f>IF(CNGE_2026_M1_Secc1_Sub6!$D162="","",CNGE_2026_M1_Secc1_Sub6!$D162)</f>
        <v/>
      </c>
      <c r="E127" s="970"/>
      <c r="F127" s="970"/>
      <c r="G127" s="970"/>
      <c r="H127" s="970"/>
      <c r="I127" s="1034"/>
      <c r="J127" s="1032"/>
      <c r="K127" s="704"/>
      <c r="L127" s="704"/>
      <c r="M127" s="1033"/>
      <c r="N127" s="1032"/>
      <c r="O127" s="704"/>
      <c r="P127" s="704"/>
      <c r="Q127" s="1033"/>
      <c r="R127" s="1032"/>
      <c r="S127" s="704"/>
      <c r="T127" s="704"/>
      <c r="U127" s="1033"/>
      <c r="V127" s="1032"/>
      <c r="W127" s="704"/>
      <c r="X127" s="704"/>
      <c r="Y127" s="1033"/>
      <c r="Z127" s="1029"/>
      <c r="AA127" s="1030"/>
      <c r="AB127" s="1030"/>
      <c r="AC127" s="1031"/>
      <c r="AD127" s="1032"/>
      <c r="AE127" s="704"/>
      <c r="AF127" s="704"/>
      <c r="AG127" s="1033"/>
      <c r="AH127" s="1032"/>
      <c r="AI127" s="704"/>
      <c r="AJ127" s="704"/>
      <c r="AK127" s="1033"/>
      <c r="AL127" s="1032"/>
      <c r="AM127" s="704"/>
      <c r="AN127" s="704"/>
      <c r="AO127" s="1033"/>
      <c r="AP127" s="1032"/>
      <c r="AQ127" s="704"/>
      <c r="AR127" s="704"/>
      <c r="AS127" s="1033"/>
      <c r="AT127" s="1029"/>
      <c r="AU127" s="1030"/>
      <c r="AV127" s="1030"/>
      <c r="AW127" s="1031"/>
      <c r="AX127" s="1032"/>
      <c r="AY127" s="704"/>
      <c r="AZ127" s="704"/>
      <c r="BA127" s="1033"/>
      <c r="BB127" s="1032"/>
      <c r="BC127" s="704"/>
      <c r="BD127" s="704"/>
      <c r="BE127" s="1033"/>
      <c r="BF127" s="1032"/>
      <c r="BG127" s="704"/>
      <c r="BH127" s="704"/>
      <c r="BI127" s="1033"/>
      <c r="BJ127" s="1032"/>
      <c r="BK127" s="704"/>
      <c r="BL127" s="704"/>
      <c r="BM127" s="1033"/>
      <c r="BN127" s="1029"/>
      <c r="BO127" s="1030"/>
      <c r="BP127" s="1030"/>
      <c r="BQ127" s="1031"/>
      <c r="BR127" s="1032"/>
      <c r="BS127" s="704"/>
      <c r="BT127" s="704"/>
      <c r="BU127" s="1033"/>
      <c r="BV127" s="1032"/>
      <c r="BW127" s="704"/>
      <c r="BX127" s="704"/>
      <c r="BY127" s="1033"/>
      <c r="BZ127" s="1032"/>
      <c r="CA127" s="704"/>
      <c r="CB127" s="704"/>
      <c r="CC127" s="1033"/>
      <c r="CD127" s="1032"/>
      <c r="CE127" s="704"/>
      <c r="CF127" s="704"/>
      <c r="CG127" s="1033"/>
      <c r="CH127" s="1029"/>
      <c r="CI127" s="1030"/>
      <c r="CJ127" s="1030"/>
      <c r="CK127" s="1031"/>
      <c r="CN127" s="435">
        <f t="shared" si="28"/>
        <v>0</v>
      </c>
      <c r="CO127" s="435">
        <f t="shared" si="29"/>
        <v>0</v>
      </c>
      <c r="CP127" s="435">
        <f t="shared" si="30"/>
        <v>0</v>
      </c>
      <c r="CQ127" s="435">
        <f t="shared" si="31"/>
        <v>0</v>
      </c>
      <c r="CR127" s="290">
        <f t="shared" si="23"/>
        <v>0</v>
      </c>
      <c r="CS127" s="670">
        <f t="shared" si="24"/>
        <v>0</v>
      </c>
      <c r="CT127" s="671">
        <f t="shared" si="25"/>
        <v>0</v>
      </c>
      <c r="CU127" s="672">
        <f t="shared" si="26"/>
        <v>0</v>
      </c>
      <c r="CV127" s="290">
        <f t="shared" si="27"/>
        <v>0</v>
      </c>
      <c r="CW127" s="293">
        <f t="shared" si="32"/>
        <v>0</v>
      </c>
      <c r="CX127" s="283" t="str">
        <f>IF(CW127=0,"",
IF(SUM($CW$26:CW127)=1,CY127,
IF($CW$176&gt;SUM($CW$26:CW127),_xlfn.CONCAT(", ",CY127),
IF($CW$176=SUM($CW$26:CW127),_xlfn.CONCAT(" y ",CY127)))))</f>
        <v/>
      </c>
      <c r="CY127" s="120" t="s">
        <v>5323</v>
      </c>
      <c r="CZ127" s="370">
        <f>IF(CNGE_2026_M1_Secc1_Sub6!Y162=COUNTA(J127:M127,AD127:AG127,AX127:BA127,BR127:BU127),0,1)</f>
        <v>0</v>
      </c>
      <c r="DA127" s="282">
        <f t="shared" si="33"/>
        <v>0</v>
      </c>
      <c r="DB127" s="283" t="str">
        <f>IF(DA127=0,"",
IF(SUM($DA$26:DA127)=1,DC127,
IF($DA$176&gt;SUM($DA$26:DA127),_xlfn.CONCAT(", ",DC127),
IF($DA$176=SUM($DA$26:DA127),_xlfn.CONCAT(" y ",DC127)))))</f>
        <v/>
      </c>
      <c r="DC127" s="120" t="s">
        <v>5323</v>
      </c>
      <c r="DF127" s="629" cm="1">
        <f t="array" aca="1" ref="DF127" ca="1">IF(OR(N127=" ",AND(EXACT(UPPER(TRIM(SUBSTITUTE(N127,CHAR(160)," "))),TRIM(SUBSTITUTE(N127,CHAR(160)," "))),SUMPRODUCT(--ISNUMBER(MATCH(MID(TRIM(SUBSTITUTE(N127,CHAR(160)," ")),ROW(INDIRECT("1:"&amp;LEN(TRIM(SUBSTITUTE(N127,CHAR(160)," "))))),1),{"A","B","C","D","E","F","G","H","I","J","K","L","M","N","O","P","Q","R","S","T","U","V","W","X","Y","Z","Ñ","0","1","2","3","4","5","6","7","8","9"," "},0)))=LEN(TRIM(SUBSTITUTE(N127,CHAR(160)," "))))),0,1)</f>
        <v>0</v>
      </c>
      <c r="DG127" s="629" cm="1">
        <f t="array" aca="1" ref="DG127" ca="1">IF(OR(AH127=" ",AND(EXACT(UPPER(TRIM(SUBSTITUTE(AH127,CHAR(160)," "))),TRIM(SUBSTITUTE(AH127,CHAR(160)," "))),SUMPRODUCT(--ISNUMBER(MATCH(MID(TRIM(SUBSTITUTE(AH127,CHAR(160)," ")),ROW(INDIRECT("1:"&amp;LEN(TRIM(SUBSTITUTE(AH127,CHAR(160)," "))))),1),{"A","B","C","D","E","F","G","H","I","J","K","L","M","N","O","P","Q","R","S","T","U","V","W","X","Y","Z","Ñ","0","1","2","3","4","5","6","7","8","9"," "},0)))=LEN(TRIM(SUBSTITUTE(AH127,CHAR(160)," "))))),0,1)</f>
        <v>0</v>
      </c>
      <c r="DH127" s="629" cm="1">
        <f t="array" aca="1" ref="DH127" ca="1">IF(OR(BB127=" ",AND(EXACT(UPPER(TRIM(SUBSTITUTE(BB127,CHAR(160)," "))),TRIM(SUBSTITUTE(BB127,CHAR(160)," "))),SUMPRODUCT(--ISNUMBER(MATCH(MID(TRIM(SUBSTITUTE(BB127,CHAR(160)," ")),ROW(INDIRECT("1:"&amp;LEN(TRIM(SUBSTITUTE(BB127,CHAR(160)," "))))),1),{"A","B","C","D","E","F","G","H","I","J","K","L","M","N","O","P","Q","R","S","T","U","V","W","X","Y","Z","Ñ","0","1","2","3","4","5","6","7","8","9"," "},0)))=LEN(TRIM(SUBSTITUTE(BB127,CHAR(160)," "))))),0,1)</f>
        <v>0</v>
      </c>
      <c r="DI127" s="629" cm="1">
        <f t="array" aca="1" ref="DI127" ca="1">IF(OR(BV127=" ",AND(EXACT(UPPER(TRIM(SUBSTITUTE(BV127,CHAR(160)," "))),TRIM(SUBSTITUTE(BV127,CHAR(160)," "))),SUMPRODUCT(--ISNUMBER(MATCH(MID(TRIM(SUBSTITUTE(BV127,CHAR(160)," ")),ROW(INDIRECT("1:"&amp;LEN(TRIM(SUBSTITUTE(BV127,CHAR(160)," "))))),1),{"A","B","C","D","E","F","G","H","I","J","K","L","M","N","O","P","Q","R","S","T","U","V","W","X","Y","Z","Ñ","0","1","2","3","4","5","6","7","8","9"," "},0)))=LEN(TRIM(SUBSTITUTE(BV127,CHAR(160)," "))))),0,1)</f>
        <v>0</v>
      </c>
    </row>
    <row r="128" spans="1:113" ht="15" customHeight="1">
      <c r="A128" s="128"/>
      <c r="B128"/>
      <c r="C128" s="37" t="s">
        <v>5324</v>
      </c>
      <c r="D128" s="969" t="str">
        <f>IF(CNGE_2026_M1_Secc1_Sub6!$D163="","",CNGE_2026_M1_Secc1_Sub6!$D163)</f>
        <v/>
      </c>
      <c r="E128" s="970"/>
      <c r="F128" s="970"/>
      <c r="G128" s="970"/>
      <c r="H128" s="970"/>
      <c r="I128" s="1034"/>
      <c r="J128" s="1032"/>
      <c r="K128" s="704"/>
      <c r="L128" s="704"/>
      <c r="M128" s="1033"/>
      <c r="N128" s="1032"/>
      <c r="O128" s="704"/>
      <c r="P128" s="704"/>
      <c r="Q128" s="1033"/>
      <c r="R128" s="1032"/>
      <c r="S128" s="704"/>
      <c r="T128" s="704"/>
      <c r="U128" s="1033"/>
      <c r="V128" s="1032"/>
      <c r="W128" s="704"/>
      <c r="X128" s="704"/>
      <c r="Y128" s="1033"/>
      <c r="Z128" s="1029"/>
      <c r="AA128" s="1030"/>
      <c r="AB128" s="1030"/>
      <c r="AC128" s="1031"/>
      <c r="AD128" s="1032"/>
      <c r="AE128" s="704"/>
      <c r="AF128" s="704"/>
      <c r="AG128" s="1033"/>
      <c r="AH128" s="1032"/>
      <c r="AI128" s="704"/>
      <c r="AJ128" s="704"/>
      <c r="AK128" s="1033"/>
      <c r="AL128" s="1032"/>
      <c r="AM128" s="704"/>
      <c r="AN128" s="704"/>
      <c r="AO128" s="1033"/>
      <c r="AP128" s="1032"/>
      <c r="AQ128" s="704"/>
      <c r="AR128" s="704"/>
      <c r="AS128" s="1033"/>
      <c r="AT128" s="1029"/>
      <c r="AU128" s="1030"/>
      <c r="AV128" s="1030"/>
      <c r="AW128" s="1031"/>
      <c r="AX128" s="1032"/>
      <c r="AY128" s="704"/>
      <c r="AZ128" s="704"/>
      <c r="BA128" s="1033"/>
      <c r="BB128" s="1032"/>
      <c r="BC128" s="704"/>
      <c r="BD128" s="704"/>
      <c r="BE128" s="1033"/>
      <c r="BF128" s="1032"/>
      <c r="BG128" s="704"/>
      <c r="BH128" s="704"/>
      <c r="BI128" s="1033"/>
      <c r="BJ128" s="1032"/>
      <c r="BK128" s="704"/>
      <c r="BL128" s="704"/>
      <c r="BM128" s="1033"/>
      <c r="BN128" s="1029"/>
      <c r="BO128" s="1030"/>
      <c r="BP128" s="1030"/>
      <c r="BQ128" s="1031"/>
      <c r="BR128" s="1032"/>
      <c r="BS128" s="704"/>
      <c r="BT128" s="704"/>
      <c r="BU128" s="1033"/>
      <c r="BV128" s="1032"/>
      <c r="BW128" s="704"/>
      <c r="BX128" s="704"/>
      <c r="BY128" s="1033"/>
      <c r="BZ128" s="1032"/>
      <c r="CA128" s="704"/>
      <c r="CB128" s="704"/>
      <c r="CC128" s="1033"/>
      <c r="CD128" s="1032"/>
      <c r="CE128" s="704"/>
      <c r="CF128" s="704"/>
      <c r="CG128" s="1033"/>
      <c r="CH128" s="1029"/>
      <c r="CI128" s="1030"/>
      <c r="CJ128" s="1030"/>
      <c r="CK128" s="1031"/>
      <c r="CN128" s="435">
        <f t="shared" si="28"/>
        <v>0</v>
      </c>
      <c r="CO128" s="435">
        <f t="shared" si="29"/>
        <v>0</v>
      </c>
      <c r="CP128" s="435">
        <f t="shared" si="30"/>
        <v>0</v>
      </c>
      <c r="CQ128" s="435">
        <f t="shared" si="31"/>
        <v>0</v>
      </c>
      <c r="CR128" s="290">
        <f t="shared" si="23"/>
        <v>0</v>
      </c>
      <c r="CS128" s="670">
        <f t="shared" si="24"/>
        <v>0</v>
      </c>
      <c r="CT128" s="671">
        <f t="shared" si="25"/>
        <v>0</v>
      </c>
      <c r="CU128" s="672">
        <f t="shared" si="26"/>
        <v>0</v>
      </c>
      <c r="CV128" s="290">
        <f t="shared" si="27"/>
        <v>0</v>
      </c>
      <c r="CW128" s="293">
        <f t="shared" si="32"/>
        <v>0</v>
      </c>
      <c r="CX128" s="283" t="str">
        <f>IF(CW128=0,"",
IF(SUM($CW$26:CW128)=1,CY128,
IF($CW$176&gt;SUM($CW$26:CW128),_xlfn.CONCAT(", ",CY128),
IF($CW$176=SUM($CW$26:CW128),_xlfn.CONCAT(" y ",CY128)))))</f>
        <v/>
      </c>
      <c r="CY128" s="120" t="s">
        <v>5325</v>
      </c>
      <c r="CZ128" s="370">
        <f>IF(CNGE_2026_M1_Secc1_Sub6!Y163=COUNTA(J128:M128,AD128:AG128,AX128:BA128,BR128:BU128),0,1)</f>
        <v>0</v>
      </c>
      <c r="DA128" s="282">
        <f t="shared" si="33"/>
        <v>0</v>
      </c>
      <c r="DB128" s="283" t="str">
        <f>IF(DA128=0,"",
IF(SUM($DA$26:DA128)=1,DC128,
IF($DA$176&gt;SUM($DA$26:DA128),_xlfn.CONCAT(", ",DC128),
IF($DA$176=SUM($DA$26:DA128),_xlfn.CONCAT(" y ",DC128)))))</f>
        <v/>
      </c>
      <c r="DC128" s="120" t="s">
        <v>5325</v>
      </c>
      <c r="DF128" s="629" cm="1">
        <f t="array" aca="1" ref="DF128" ca="1">IF(OR(N128=" ",AND(EXACT(UPPER(TRIM(SUBSTITUTE(N128,CHAR(160)," "))),TRIM(SUBSTITUTE(N128,CHAR(160)," "))),SUMPRODUCT(--ISNUMBER(MATCH(MID(TRIM(SUBSTITUTE(N128,CHAR(160)," ")),ROW(INDIRECT("1:"&amp;LEN(TRIM(SUBSTITUTE(N128,CHAR(160)," "))))),1),{"A","B","C","D","E","F","G","H","I","J","K","L","M","N","O","P","Q","R","S","T","U","V","W","X","Y","Z","Ñ","0","1","2","3","4","5","6","7","8","9"," "},0)))=LEN(TRIM(SUBSTITUTE(N128,CHAR(160)," "))))),0,1)</f>
        <v>0</v>
      </c>
      <c r="DG128" s="629" cm="1">
        <f t="array" aca="1" ref="DG128" ca="1">IF(OR(AH128=" ",AND(EXACT(UPPER(TRIM(SUBSTITUTE(AH128,CHAR(160)," "))),TRIM(SUBSTITUTE(AH128,CHAR(160)," "))),SUMPRODUCT(--ISNUMBER(MATCH(MID(TRIM(SUBSTITUTE(AH128,CHAR(160)," ")),ROW(INDIRECT("1:"&amp;LEN(TRIM(SUBSTITUTE(AH128,CHAR(160)," "))))),1),{"A","B","C","D","E","F","G","H","I","J","K","L","M","N","O","P","Q","R","S","T","U","V","W","X","Y","Z","Ñ","0","1","2","3","4","5","6","7","8","9"," "},0)))=LEN(TRIM(SUBSTITUTE(AH128,CHAR(160)," "))))),0,1)</f>
        <v>0</v>
      </c>
      <c r="DH128" s="629" cm="1">
        <f t="array" aca="1" ref="DH128" ca="1">IF(OR(BB128=" ",AND(EXACT(UPPER(TRIM(SUBSTITUTE(BB128,CHAR(160)," "))),TRIM(SUBSTITUTE(BB128,CHAR(160)," "))),SUMPRODUCT(--ISNUMBER(MATCH(MID(TRIM(SUBSTITUTE(BB128,CHAR(160)," ")),ROW(INDIRECT("1:"&amp;LEN(TRIM(SUBSTITUTE(BB128,CHAR(160)," "))))),1),{"A","B","C","D","E","F","G","H","I","J","K","L","M","N","O","P","Q","R","S","T","U","V","W","X","Y","Z","Ñ","0","1","2","3","4","5","6","7","8","9"," "},0)))=LEN(TRIM(SUBSTITUTE(BB128,CHAR(160)," "))))),0,1)</f>
        <v>0</v>
      </c>
      <c r="DI128" s="629" cm="1">
        <f t="array" aca="1" ref="DI128" ca="1">IF(OR(BV128=" ",AND(EXACT(UPPER(TRIM(SUBSTITUTE(BV128,CHAR(160)," "))),TRIM(SUBSTITUTE(BV128,CHAR(160)," "))),SUMPRODUCT(--ISNUMBER(MATCH(MID(TRIM(SUBSTITUTE(BV128,CHAR(160)," ")),ROW(INDIRECT("1:"&amp;LEN(TRIM(SUBSTITUTE(BV128,CHAR(160)," "))))),1),{"A","B","C","D","E","F","G","H","I","J","K","L","M","N","O","P","Q","R","S","T","U","V","W","X","Y","Z","Ñ","0","1","2","3","4","5","6","7","8","9"," "},0)))=LEN(TRIM(SUBSTITUTE(BV128,CHAR(160)," "))))),0,1)</f>
        <v>0</v>
      </c>
    </row>
    <row r="129" spans="1:113" ht="15" customHeight="1">
      <c r="A129" s="128"/>
      <c r="B129"/>
      <c r="C129" s="37" t="s">
        <v>5326</v>
      </c>
      <c r="D129" s="969" t="str">
        <f>IF(CNGE_2026_M1_Secc1_Sub6!$D164="","",CNGE_2026_M1_Secc1_Sub6!$D164)</f>
        <v/>
      </c>
      <c r="E129" s="970"/>
      <c r="F129" s="970"/>
      <c r="G129" s="970"/>
      <c r="H129" s="970"/>
      <c r="I129" s="1034"/>
      <c r="J129" s="1032"/>
      <c r="K129" s="704"/>
      <c r="L129" s="704"/>
      <c r="M129" s="1033"/>
      <c r="N129" s="1032"/>
      <c r="O129" s="704"/>
      <c r="P129" s="704"/>
      <c r="Q129" s="1033"/>
      <c r="R129" s="1032"/>
      <c r="S129" s="704"/>
      <c r="T129" s="704"/>
      <c r="U129" s="1033"/>
      <c r="V129" s="1032"/>
      <c r="W129" s="704"/>
      <c r="X129" s="704"/>
      <c r="Y129" s="1033"/>
      <c r="Z129" s="1029"/>
      <c r="AA129" s="1030"/>
      <c r="AB129" s="1030"/>
      <c r="AC129" s="1031"/>
      <c r="AD129" s="1032"/>
      <c r="AE129" s="704"/>
      <c r="AF129" s="704"/>
      <c r="AG129" s="1033"/>
      <c r="AH129" s="1032"/>
      <c r="AI129" s="704"/>
      <c r="AJ129" s="704"/>
      <c r="AK129" s="1033"/>
      <c r="AL129" s="1032"/>
      <c r="AM129" s="704"/>
      <c r="AN129" s="704"/>
      <c r="AO129" s="1033"/>
      <c r="AP129" s="1032"/>
      <c r="AQ129" s="704"/>
      <c r="AR129" s="704"/>
      <c r="AS129" s="1033"/>
      <c r="AT129" s="1029"/>
      <c r="AU129" s="1030"/>
      <c r="AV129" s="1030"/>
      <c r="AW129" s="1031"/>
      <c r="AX129" s="1032"/>
      <c r="AY129" s="704"/>
      <c r="AZ129" s="704"/>
      <c r="BA129" s="1033"/>
      <c r="BB129" s="1032"/>
      <c r="BC129" s="704"/>
      <c r="BD129" s="704"/>
      <c r="BE129" s="1033"/>
      <c r="BF129" s="1032"/>
      <c r="BG129" s="704"/>
      <c r="BH129" s="704"/>
      <c r="BI129" s="1033"/>
      <c r="BJ129" s="1032"/>
      <c r="BK129" s="704"/>
      <c r="BL129" s="704"/>
      <c r="BM129" s="1033"/>
      <c r="BN129" s="1029"/>
      <c r="BO129" s="1030"/>
      <c r="BP129" s="1030"/>
      <c r="BQ129" s="1031"/>
      <c r="BR129" s="1032"/>
      <c r="BS129" s="704"/>
      <c r="BT129" s="704"/>
      <c r="BU129" s="1033"/>
      <c r="BV129" s="1032"/>
      <c r="BW129" s="704"/>
      <c r="BX129" s="704"/>
      <c r="BY129" s="1033"/>
      <c r="BZ129" s="1032"/>
      <c r="CA129" s="704"/>
      <c r="CB129" s="704"/>
      <c r="CC129" s="1033"/>
      <c r="CD129" s="1032"/>
      <c r="CE129" s="704"/>
      <c r="CF129" s="704"/>
      <c r="CG129" s="1033"/>
      <c r="CH129" s="1029"/>
      <c r="CI129" s="1030"/>
      <c r="CJ129" s="1030"/>
      <c r="CK129" s="1031"/>
      <c r="CN129" s="435">
        <f t="shared" si="28"/>
        <v>0</v>
      </c>
      <c r="CO129" s="435">
        <f t="shared" si="29"/>
        <v>0</v>
      </c>
      <c r="CP129" s="435">
        <f t="shared" si="30"/>
        <v>0</v>
      </c>
      <c r="CQ129" s="435">
        <f t="shared" si="31"/>
        <v>0</v>
      </c>
      <c r="CR129" s="290">
        <f t="shared" si="23"/>
        <v>0</v>
      </c>
      <c r="CS129" s="670">
        <f t="shared" si="24"/>
        <v>0</v>
      </c>
      <c r="CT129" s="671">
        <f t="shared" si="25"/>
        <v>0</v>
      </c>
      <c r="CU129" s="672">
        <f t="shared" si="26"/>
        <v>0</v>
      </c>
      <c r="CV129" s="290">
        <f t="shared" si="27"/>
        <v>0</v>
      </c>
      <c r="CW129" s="293">
        <f t="shared" si="32"/>
        <v>0</v>
      </c>
      <c r="CX129" s="283" t="str">
        <f>IF(CW129=0,"",
IF(SUM($CW$26:CW129)=1,CY129,
IF($CW$176&gt;SUM($CW$26:CW129),_xlfn.CONCAT(", ",CY129),
IF($CW$176=SUM($CW$26:CW129),_xlfn.CONCAT(" y ",CY129)))))</f>
        <v/>
      </c>
      <c r="CY129" s="120" t="s">
        <v>5327</v>
      </c>
      <c r="CZ129" s="370">
        <f>IF(CNGE_2026_M1_Secc1_Sub6!Y164=COUNTA(J129:M129,AD129:AG129,AX129:BA129,BR129:BU129),0,1)</f>
        <v>0</v>
      </c>
      <c r="DA129" s="282">
        <f t="shared" si="33"/>
        <v>0</v>
      </c>
      <c r="DB129" s="283" t="str">
        <f>IF(DA129=0,"",
IF(SUM($DA$26:DA129)=1,DC129,
IF($DA$176&gt;SUM($DA$26:DA129),_xlfn.CONCAT(", ",DC129),
IF($DA$176=SUM($DA$26:DA129),_xlfn.CONCAT(" y ",DC129)))))</f>
        <v/>
      </c>
      <c r="DC129" s="120" t="s">
        <v>5327</v>
      </c>
      <c r="DF129" s="629" cm="1">
        <f t="array" aca="1" ref="DF129" ca="1">IF(OR(N129=" ",AND(EXACT(UPPER(TRIM(SUBSTITUTE(N129,CHAR(160)," "))),TRIM(SUBSTITUTE(N129,CHAR(160)," "))),SUMPRODUCT(--ISNUMBER(MATCH(MID(TRIM(SUBSTITUTE(N129,CHAR(160)," ")),ROW(INDIRECT("1:"&amp;LEN(TRIM(SUBSTITUTE(N129,CHAR(160)," "))))),1),{"A","B","C","D","E","F","G","H","I","J","K","L","M","N","O","P","Q","R","S","T","U","V","W","X","Y","Z","Ñ","0","1","2","3","4","5","6","7","8","9"," "},0)))=LEN(TRIM(SUBSTITUTE(N129,CHAR(160)," "))))),0,1)</f>
        <v>0</v>
      </c>
      <c r="DG129" s="629" cm="1">
        <f t="array" aca="1" ref="DG129" ca="1">IF(OR(AH129=" ",AND(EXACT(UPPER(TRIM(SUBSTITUTE(AH129,CHAR(160)," "))),TRIM(SUBSTITUTE(AH129,CHAR(160)," "))),SUMPRODUCT(--ISNUMBER(MATCH(MID(TRIM(SUBSTITUTE(AH129,CHAR(160)," ")),ROW(INDIRECT("1:"&amp;LEN(TRIM(SUBSTITUTE(AH129,CHAR(160)," "))))),1),{"A","B","C","D","E","F","G","H","I","J","K","L","M","N","O","P","Q","R","S","T","U","V","W","X","Y","Z","Ñ","0","1","2","3","4","5","6","7","8","9"," "},0)))=LEN(TRIM(SUBSTITUTE(AH129,CHAR(160)," "))))),0,1)</f>
        <v>0</v>
      </c>
      <c r="DH129" s="629" cm="1">
        <f t="array" aca="1" ref="DH129" ca="1">IF(OR(BB129=" ",AND(EXACT(UPPER(TRIM(SUBSTITUTE(BB129,CHAR(160)," "))),TRIM(SUBSTITUTE(BB129,CHAR(160)," "))),SUMPRODUCT(--ISNUMBER(MATCH(MID(TRIM(SUBSTITUTE(BB129,CHAR(160)," ")),ROW(INDIRECT("1:"&amp;LEN(TRIM(SUBSTITUTE(BB129,CHAR(160)," "))))),1),{"A","B","C","D","E","F","G","H","I","J","K","L","M","N","O","P","Q","R","S","T","U","V","W","X","Y","Z","Ñ","0","1","2","3","4","5","6","7","8","9"," "},0)))=LEN(TRIM(SUBSTITUTE(BB129,CHAR(160)," "))))),0,1)</f>
        <v>0</v>
      </c>
      <c r="DI129" s="629" cm="1">
        <f t="array" aca="1" ref="DI129" ca="1">IF(OR(BV129=" ",AND(EXACT(UPPER(TRIM(SUBSTITUTE(BV129,CHAR(160)," "))),TRIM(SUBSTITUTE(BV129,CHAR(160)," "))),SUMPRODUCT(--ISNUMBER(MATCH(MID(TRIM(SUBSTITUTE(BV129,CHAR(160)," ")),ROW(INDIRECT("1:"&amp;LEN(TRIM(SUBSTITUTE(BV129,CHAR(160)," "))))),1),{"A","B","C","D","E","F","G","H","I","J","K","L","M","N","O","P","Q","R","S","T","U","V","W","X","Y","Z","Ñ","0","1","2","3","4","5","6","7","8","9"," "},0)))=LEN(TRIM(SUBSTITUTE(BV129,CHAR(160)," "))))),0,1)</f>
        <v>0</v>
      </c>
    </row>
    <row r="130" spans="1:113" ht="15" customHeight="1">
      <c r="A130" s="128"/>
      <c r="B130"/>
      <c r="C130" s="37" t="s">
        <v>5328</v>
      </c>
      <c r="D130" s="969" t="str">
        <f>IF(CNGE_2026_M1_Secc1_Sub6!$D165="","",CNGE_2026_M1_Secc1_Sub6!$D165)</f>
        <v/>
      </c>
      <c r="E130" s="970"/>
      <c r="F130" s="970"/>
      <c r="G130" s="970"/>
      <c r="H130" s="970"/>
      <c r="I130" s="1034"/>
      <c r="J130" s="1032"/>
      <c r="K130" s="704"/>
      <c r="L130" s="704"/>
      <c r="M130" s="1033"/>
      <c r="N130" s="1032"/>
      <c r="O130" s="704"/>
      <c r="P130" s="704"/>
      <c r="Q130" s="1033"/>
      <c r="R130" s="1032"/>
      <c r="S130" s="704"/>
      <c r="T130" s="704"/>
      <c r="U130" s="1033"/>
      <c r="V130" s="1032"/>
      <c r="W130" s="704"/>
      <c r="X130" s="704"/>
      <c r="Y130" s="1033"/>
      <c r="Z130" s="1029"/>
      <c r="AA130" s="1030"/>
      <c r="AB130" s="1030"/>
      <c r="AC130" s="1031"/>
      <c r="AD130" s="1032"/>
      <c r="AE130" s="704"/>
      <c r="AF130" s="704"/>
      <c r="AG130" s="1033"/>
      <c r="AH130" s="1032"/>
      <c r="AI130" s="704"/>
      <c r="AJ130" s="704"/>
      <c r="AK130" s="1033"/>
      <c r="AL130" s="1032"/>
      <c r="AM130" s="704"/>
      <c r="AN130" s="704"/>
      <c r="AO130" s="1033"/>
      <c r="AP130" s="1032"/>
      <c r="AQ130" s="704"/>
      <c r="AR130" s="704"/>
      <c r="AS130" s="1033"/>
      <c r="AT130" s="1029"/>
      <c r="AU130" s="1030"/>
      <c r="AV130" s="1030"/>
      <c r="AW130" s="1031"/>
      <c r="AX130" s="1032"/>
      <c r="AY130" s="704"/>
      <c r="AZ130" s="704"/>
      <c r="BA130" s="1033"/>
      <c r="BB130" s="1032"/>
      <c r="BC130" s="704"/>
      <c r="BD130" s="704"/>
      <c r="BE130" s="1033"/>
      <c r="BF130" s="1032"/>
      <c r="BG130" s="704"/>
      <c r="BH130" s="704"/>
      <c r="BI130" s="1033"/>
      <c r="BJ130" s="1032"/>
      <c r="BK130" s="704"/>
      <c r="BL130" s="704"/>
      <c r="BM130" s="1033"/>
      <c r="BN130" s="1029"/>
      <c r="BO130" s="1030"/>
      <c r="BP130" s="1030"/>
      <c r="BQ130" s="1031"/>
      <c r="BR130" s="1032"/>
      <c r="BS130" s="704"/>
      <c r="BT130" s="704"/>
      <c r="BU130" s="1033"/>
      <c r="BV130" s="1032"/>
      <c r="BW130" s="704"/>
      <c r="BX130" s="704"/>
      <c r="BY130" s="1033"/>
      <c r="BZ130" s="1032"/>
      <c r="CA130" s="704"/>
      <c r="CB130" s="704"/>
      <c r="CC130" s="1033"/>
      <c r="CD130" s="1032"/>
      <c r="CE130" s="704"/>
      <c r="CF130" s="704"/>
      <c r="CG130" s="1033"/>
      <c r="CH130" s="1029"/>
      <c r="CI130" s="1030"/>
      <c r="CJ130" s="1030"/>
      <c r="CK130" s="1031"/>
      <c r="CN130" s="435">
        <f t="shared" si="28"/>
        <v>0</v>
      </c>
      <c r="CO130" s="435">
        <f t="shared" si="29"/>
        <v>0</v>
      </c>
      <c r="CP130" s="435">
        <f t="shared" si="30"/>
        <v>0</v>
      </c>
      <c r="CQ130" s="435">
        <f t="shared" si="31"/>
        <v>0</v>
      </c>
      <c r="CR130" s="290">
        <f t="shared" si="23"/>
        <v>0</v>
      </c>
      <c r="CS130" s="670">
        <f t="shared" si="24"/>
        <v>0</v>
      </c>
      <c r="CT130" s="671">
        <f t="shared" si="25"/>
        <v>0</v>
      </c>
      <c r="CU130" s="672">
        <f t="shared" si="26"/>
        <v>0</v>
      </c>
      <c r="CV130" s="290">
        <f t="shared" si="27"/>
        <v>0</v>
      </c>
      <c r="CW130" s="293">
        <f t="shared" si="32"/>
        <v>0</v>
      </c>
      <c r="CX130" s="283" t="str">
        <f>IF(CW130=0,"",
IF(SUM($CW$26:CW130)=1,CY130,
IF($CW$176&gt;SUM($CW$26:CW130),_xlfn.CONCAT(", ",CY130),
IF($CW$176=SUM($CW$26:CW130),_xlfn.CONCAT(" y ",CY130)))))</f>
        <v/>
      </c>
      <c r="CY130" s="120" t="s">
        <v>5329</v>
      </c>
      <c r="CZ130" s="370">
        <f>IF(CNGE_2026_M1_Secc1_Sub6!Y165=COUNTA(J130:M130,AD130:AG130,AX130:BA130,BR130:BU130),0,1)</f>
        <v>0</v>
      </c>
      <c r="DA130" s="282">
        <f t="shared" si="33"/>
        <v>0</v>
      </c>
      <c r="DB130" s="283" t="str">
        <f>IF(DA130=0,"",
IF(SUM($DA$26:DA130)=1,DC130,
IF($DA$176&gt;SUM($DA$26:DA130),_xlfn.CONCAT(", ",DC130),
IF($DA$176=SUM($DA$26:DA130),_xlfn.CONCAT(" y ",DC130)))))</f>
        <v/>
      </c>
      <c r="DC130" s="120" t="s">
        <v>5329</v>
      </c>
      <c r="DF130" s="629" cm="1">
        <f t="array" aca="1" ref="DF130" ca="1">IF(OR(N130=" ",AND(EXACT(UPPER(TRIM(SUBSTITUTE(N130,CHAR(160)," "))),TRIM(SUBSTITUTE(N130,CHAR(160)," "))),SUMPRODUCT(--ISNUMBER(MATCH(MID(TRIM(SUBSTITUTE(N130,CHAR(160)," ")),ROW(INDIRECT("1:"&amp;LEN(TRIM(SUBSTITUTE(N130,CHAR(160)," "))))),1),{"A","B","C","D","E","F","G","H","I","J","K","L","M","N","O","P","Q","R","S","T","U","V","W","X","Y","Z","Ñ","0","1","2","3","4","5","6","7","8","9"," "},0)))=LEN(TRIM(SUBSTITUTE(N130,CHAR(160)," "))))),0,1)</f>
        <v>0</v>
      </c>
      <c r="DG130" s="629" cm="1">
        <f t="array" aca="1" ref="DG130" ca="1">IF(OR(AH130=" ",AND(EXACT(UPPER(TRIM(SUBSTITUTE(AH130,CHAR(160)," "))),TRIM(SUBSTITUTE(AH130,CHAR(160)," "))),SUMPRODUCT(--ISNUMBER(MATCH(MID(TRIM(SUBSTITUTE(AH130,CHAR(160)," ")),ROW(INDIRECT("1:"&amp;LEN(TRIM(SUBSTITUTE(AH130,CHAR(160)," "))))),1),{"A","B","C","D","E","F","G","H","I","J","K","L","M","N","O","P","Q","R","S","T","U","V","W","X","Y","Z","Ñ","0","1","2","3","4","5","6","7","8","9"," "},0)))=LEN(TRIM(SUBSTITUTE(AH130,CHAR(160)," "))))),0,1)</f>
        <v>0</v>
      </c>
      <c r="DH130" s="629" cm="1">
        <f t="array" aca="1" ref="DH130" ca="1">IF(OR(BB130=" ",AND(EXACT(UPPER(TRIM(SUBSTITUTE(BB130,CHAR(160)," "))),TRIM(SUBSTITUTE(BB130,CHAR(160)," "))),SUMPRODUCT(--ISNUMBER(MATCH(MID(TRIM(SUBSTITUTE(BB130,CHAR(160)," ")),ROW(INDIRECT("1:"&amp;LEN(TRIM(SUBSTITUTE(BB130,CHAR(160)," "))))),1),{"A","B","C","D","E","F","G","H","I","J","K","L","M","N","O","P","Q","R","S","T","U","V","W","X","Y","Z","Ñ","0","1","2","3","4","5","6","7","8","9"," "},0)))=LEN(TRIM(SUBSTITUTE(BB130,CHAR(160)," "))))),0,1)</f>
        <v>0</v>
      </c>
      <c r="DI130" s="629" cm="1">
        <f t="array" aca="1" ref="DI130" ca="1">IF(OR(BV130=" ",AND(EXACT(UPPER(TRIM(SUBSTITUTE(BV130,CHAR(160)," "))),TRIM(SUBSTITUTE(BV130,CHAR(160)," "))),SUMPRODUCT(--ISNUMBER(MATCH(MID(TRIM(SUBSTITUTE(BV130,CHAR(160)," ")),ROW(INDIRECT("1:"&amp;LEN(TRIM(SUBSTITUTE(BV130,CHAR(160)," "))))),1),{"A","B","C","D","E","F","G","H","I","J","K","L","M","N","O","P","Q","R","S","T","U","V","W","X","Y","Z","Ñ","0","1","2","3","4","5","6","7","8","9"," "},0)))=LEN(TRIM(SUBSTITUTE(BV130,CHAR(160)," "))))),0,1)</f>
        <v>0</v>
      </c>
    </row>
    <row r="131" spans="1:113" ht="15" customHeight="1">
      <c r="A131" s="128"/>
      <c r="B131"/>
      <c r="C131" s="37" t="s">
        <v>5330</v>
      </c>
      <c r="D131" s="969" t="str">
        <f>IF(CNGE_2026_M1_Secc1_Sub6!$D166="","",CNGE_2026_M1_Secc1_Sub6!$D166)</f>
        <v/>
      </c>
      <c r="E131" s="970"/>
      <c r="F131" s="970"/>
      <c r="G131" s="970"/>
      <c r="H131" s="970"/>
      <c r="I131" s="1034"/>
      <c r="J131" s="1032"/>
      <c r="K131" s="704"/>
      <c r="L131" s="704"/>
      <c r="M131" s="1033"/>
      <c r="N131" s="1032"/>
      <c r="O131" s="704"/>
      <c r="P131" s="704"/>
      <c r="Q131" s="1033"/>
      <c r="R131" s="1032"/>
      <c r="S131" s="704"/>
      <c r="T131" s="704"/>
      <c r="U131" s="1033"/>
      <c r="V131" s="1032"/>
      <c r="W131" s="704"/>
      <c r="X131" s="704"/>
      <c r="Y131" s="1033"/>
      <c r="Z131" s="1029"/>
      <c r="AA131" s="1030"/>
      <c r="AB131" s="1030"/>
      <c r="AC131" s="1031"/>
      <c r="AD131" s="1032"/>
      <c r="AE131" s="704"/>
      <c r="AF131" s="704"/>
      <c r="AG131" s="1033"/>
      <c r="AH131" s="1032"/>
      <c r="AI131" s="704"/>
      <c r="AJ131" s="704"/>
      <c r="AK131" s="1033"/>
      <c r="AL131" s="1032"/>
      <c r="AM131" s="704"/>
      <c r="AN131" s="704"/>
      <c r="AO131" s="1033"/>
      <c r="AP131" s="1032"/>
      <c r="AQ131" s="704"/>
      <c r="AR131" s="704"/>
      <c r="AS131" s="1033"/>
      <c r="AT131" s="1029"/>
      <c r="AU131" s="1030"/>
      <c r="AV131" s="1030"/>
      <c r="AW131" s="1031"/>
      <c r="AX131" s="1032"/>
      <c r="AY131" s="704"/>
      <c r="AZ131" s="704"/>
      <c r="BA131" s="1033"/>
      <c r="BB131" s="1032"/>
      <c r="BC131" s="704"/>
      <c r="BD131" s="704"/>
      <c r="BE131" s="1033"/>
      <c r="BF131" s="1032"/>
      <c r="BG131" s="704"/>
      <c r="BH131" s="704"/>
      <c r="BI131" s="1033"/>
      <c r="BJ131" s="1032"/>
      <c r="BK131" s="704"/>
      <c r="BL131" s="704"/>
      <c r="BM131" s="1033"/>
      <c r="BN131" s="1029"/>
      <c r="BO131" s="1030"/>
      <c r="BP131" s="1030"/>
      <c r="BQ131" s="1031"/>
      <c r="BR131" s="1032"/>
      <c r="BS131" s="704"/>
      <c r="BT131" s="704"/>
      <c r="BU131" s="1033"/>
      <c r="BV131" s="1032"/>
      <c r="BW131" s="704"/>
      <c r="BX131" s="704"/>
      <c r="BY131" s="1033"/>
      <c r="BZ131" s="1032"/>
      <c r="CA131" s="704"/>
      <c r="CB131" s="704"/>
      <c r="CC131" s="1033"/>
      <c r="CD131" s="1032"/>
      <c r="CE131" s="704"/>
      <c r="CF131" s="704"/>
      <c r="CG131" s="1033"/>
      <c r="CH131" s="1029"/>
      <c r="CI131" s="1030"/>
      <c r="CJ131" s="1030"/>
      <c r="CK131" s="1031"/>
      <c r="CN131" s="435">
        <f t="shared" si="28"/>
        <v>0</v>
      </c>
      <c r="CO131" s="435">
        <f t="shared" si="29"/>
        <v>0</v>
      </c>
      <c r="CP131" s="435">
        <f t="shared" si="30"/>
        <v>0</v>
      </c>
      <c r="CQ131" s="435">
        <f t="shared" si="31"/>
        <v>0</v>
      </c>
      <c r="CR131" s="290">
        <f t="shared" si="23"/>
        <v>0</v>
      </c>
      <c r="CS131" s="670">
        <f t="shared" si="24"/>
        <v>0</v>
      </c>
      <c r="CT131" s="671">
        <f t="shared" si="25"/>
        <v>0</v>
      </c>
      <c r="CU131" s="672">
        <f t="shared" si="26"/>
        <v>0</v>
      </c>
      <c r="CV131" s="290">
        <f t="shared" si="27"/>
        <v>0</v>
      </c>
      <c r="CW131" s="293">
        <f t="shared" si="32"/>
        <v>0</v>
      </c>
      <c r="CX131" s="283" t="str">
        <f>IF(CW131=0,"",
IF(SUM($CW$26:CW131)=1,CY131,
IF($CW$176&gt;SUM($CW$26:CW131),_xlfn.CONCAT(", ",CY131),
IF($CW$176=SUM($CW$26:CW131),_xlfn.CONCAT(" y ",CY131)))))</f>
        <v/>
      </c>
      <c r="CY131" s="120" t="s">
        <v>5331</v>
      </c>
      <c r="CZ131" s="370">
        <f>IF(CNGE_2026_M1_Secc1_Sub6!Y166=COUNTA(J131:M131,AD131:AG131,AX131:BA131,BR131:BU131),0,1)</f>
        <v>0</v>
      </c>
      <c r="DA131" s="282">
        <f t="shared" si="33"/>
        <v>0</v>
      </c>
      <c r="DB131" s="283" t="str">
        <f>IF(DA131=0,"",
IF(SUM($DA$26:DA131)=1,DC131,
IF($DA$176&gt;SUM($DA$26:DA131),_xlfn.CONCAT(", ",DC131),
IF($DA$176=SUM($DA$26:DA131),_xlfn.CONCAT(" y ",DC131)))))</f>
        <v/>
      </c>
      <c r="DC131" s="120" t="s">
        <v>5331</v>
      </c>
      <c r="DF131" s="629" cm="1">
        <f t="array" aca="1" ref="DF131" ca="1">IF(OR(N131=" ",AND(EXACT(UPPER(TRIM(SUBSTITUTE(N131,CHAR(160)," "))),TRIM(SUBSTITUTE(N131,CHAR(160)," "))),SUMPRODUCT(--ISNUMBER(MATCH(MID(TRIM(SUBSTITUTE(N131,CHAR(160)," ")),ROW(INDIRECT("1:"&amp;LEN(TRIM(SUBSTITUTE(N131,CHAR(160)," "))))),1),{"A","B","C","D","E","F","G","H","I","J","K","L","M","N","O","P","Q","R","S","T","U","V","W","X","Y","Z","Ñ","0","1","2","3","4","5","6","7","8","9"," "},0)))=LEN(TRIM(SUBSTITUTE(N131,CHAR(160)," "))))),0,1)</f>
        <v>0</v>
      </c>
      <c r="DG131" s="629" cm="1">
        <f t="array" aca="1" ref="DG131" ca="1">IF(OR(AH131=" ",AND(EXACT(UPPER(TRIM(SUBSTITUTE(AH131,CHAR(160)," "))),TRIM(SUBSTITUTE(AH131,CHAR(160)," "))),SUMPRODUCT(--ISNUMBER(MATCH(MID(TRIM(SUBSTITUTE(AH131,CHAR(160)," ")),ROW(INDIRECT("1:"&amp;LEN(TRIM(SUBSTITUTE(AH131,CHAR(160)," "))))),1),{"A","B","C","D","E","F","G","H","I","J","K","L","M","N","O","P","Q","R","S","T","U","V","W","X","Y","Z","Ñ","0","1","2","3","4","5","6","7","8","9"," "},0)))=LEN(TRIM(SUBSTITUTE(AH131,CHAR(160)," "))))),0,1)</f>
        <v>0</v>
      </c>
      <c r="DH131" s="629" cm="1">
        <f t="array" aca="1" ref="DH131" ca="1">IF(OR(BB131=" ",AND(EXACT(UPPER(TRIM(SUBSTITUTE(BB131,CHAR(160)," "))),TRIM(SUBSTITUTE(BB131,CHAR(160)," "))),SUMPRODUCT(--ISNUMBER(MATCH(MID(TRIM(SUBSTITUTE(BB131,CHAR(160)," ")),ROW(INDIRECT("1:"&amp;LEN(TRIM(SUBSTITUTE(BB131,CHAR(160)," "))))),1),{"A","B","C","D","E","F","G","H","I","J","K","L","M","N","O","P","Q","R","S","T","U","V","W","X","Y","Z","Ñ","0","1","2","3","4","5","6","7","8","9"," "},0)))=LEN(TRIM(SUBSTITUTE(BB131,CHAR(160)," "))))),0,1)</f>
        <v>0</v>
      </c>
      <c r="DI131" s="629" cm="1">
        <f t="array" aca="1" ref="DI131" ca="1">IF(OR(BV131=" ",AND(EXACT(UPPER(TRIM(SUBSTITUTE(BV131,CHAR(160)," "))),TRIM(SUBSTITUTE(BV131,CHAR(160)," "))),SUMPRODUCT(--ISNUMBER(MATCH(MID(TRIM(SUBSTITUTE(BV131,CHAR(160)," ")),ROW(INDIRECT("1:"&amp;LEN(TRIM(SUBSTITUTE(BV131,CHAR(160)," "))))),1),{"A","B","C","D","E","F","G","H","I","J","K","L","M","N","O","P","Q","R","S","T","U","V","W","X","Y","Z","Ñ","0","1","2","3","4","5","6","7","8","9"," "},0)))=LEN(TRIM(SUBSTITUTE(BV131,CHAR(160)," "))))),0,1)</f>
        <v>0</v>
      </c>
    </row>
    <row r="132" spans="1:113" ht="15" customHeight="1">
      <c r="A132" s="128"/>
      <c r="B132"/>
      <c r="C132" s="37" t="s">
        <v>5332</v>
      </c>
      <c r="D132" s="969" t="str">
        <f>IF(CNGE_2026_M1_Secc1_Sub6!$D167="","",CNGE_2026_M1_Secc1_Sub6!$D167)</f>
        <v/>
      </c>
      <c r="E132" s="970"/>
      <c r="F132" s="970"/>
      <c r="G132" s="970"/>
      <c r="H132" s="970"/>
      <c r="I132" s="1034"/>
      <c r="J132" s="1032"/>
      <c r="K132" s="704"/>
      <c r="L132" s="704"/>
      <c r="M132" s="1033"/>
      <c r="N132" s="1032"/>
      <c r="O132" s="704"/>
      <c r="P132" s="704"/>
      <c r="Q132" s="1033"/>
      <c r="R132" s="1032"/>
      <c r="S132" s="704"/>
      <c r="T132" s="704"/>
      <c r="U132" s="1033"/>
      <c r="V132" s="1032"/>
      <c r="W132" s="704"/>
      <c r="X132" s="704"/>
      <c r="Y132" s="1033"/>
      <c r="Z132" s="1029"/>
      <c r="AA132" s="1030"/>
      <c r="AB132" s="1030"/>
      <c r="AC132" s="1031"/>
      <c r="AD132" s="1032"/>
      <c r="AE132" s="704"/>
      <c r="AF132" s="704"/>
      <c r="AG132" s="1033"/>
      <c r="AH132" s="1032"/>
      <c r="AI132" s="704"/>
      <c r="AJ132" s="704"/>
      <c r="AK132" s="1033"/>
      <c r="AL132" s="1032"/>
      <c r="AM132" s="704"/>
      <c r="AN132" s="704"/>
      <c r="AO132" s="1033"/>
      <c r="AP132" s="1032"/>
      <c r="AQ132" s="704"/>
      <c r="AR132" s="704"/>
      <c r="AS132" s="1033"/>
      <c r="AT132" s="1029"/>
      <c r="AU132" s="1030"/>
      <c r="AV132" s="1030"/>
      <c r="AW132" s="1031"/>
      <c r="AX132" s="1032"/>
      <c r="AY132" s="704"/>
      <c r="AZ132" s="704"/>
      <c r="BA132" s="1033"/>
      <c r="BB132" s="1032"/>
      <c r="BC132" s="704"/>
      <c r="BD132" s="704"/>
      <c r="BE132" s="1033"/>
      <c r="BF132" s="1032"/>
      <c r="BG132" s="704"/>
      <c r="BH132" s="704"/>
      <c r="BI132" s="1033"/>
      <c r="BJ132" s="1032"/>
      <c r="BK132" s="704"/>
      <c r="BL132" s="704"/>
      <c r="BM132" s="1033"/>
      <c r="BN132" s="1029"/>
      <c r="BO132" s="1030"/>
      <c r="BP132" s="1030"/>
      <c r="BQ132" s="1031"/>
      <c r="BR132" s="1032"/>
      <c r="BS132" s="704"/>
      <c r="BT132" s="704"/>
      <c r="BU132" s="1033"/>
      <c r="BV132" s="1032"/>
      <c r="BW132" s="704"/>
      <c r="BX132" s="704"/>
      <c r="BY132" s="1033"/>
      <c r="BZ132" s="1032"/>
      <c r="CA132" s="704"/>
      <c r="CB132" s="704"/>
      <c r="CC132" s="1033"/>
      <c r="CD132" s="1032"/>
      <c r="CE132" s="704"/>
      <c r="CF132" s="704"/>
      <c r="CG132" s="1033"/>
      <c r="CH132" s="1029"/>
      <c r="CI132" s="1030"/>
      <c r="CJ132" s="1030"/>
      <c r="CK132" s="1031"/>
      <c r="CN132" s="435">
        <f t="shared" si="28"/>
        <v>0</v>
      </c>
      <c r="CO132" s="435">
        <f t="shared" si="29"/>
        <v>0</v>
      </c>
      <c r="CP132" s="435">
        <f t="shared" si="30"/>
        <v>0</v>
      </c>
      <c r="CQ132" s="435">
        <f t="shared" si="31"/>
        <v>0</v>
      </c>
      <c r="CR132" s="290">
        <f t="shared" si="23"/>
        <v>0</v>
      </c>
      <c r="CS132" s="670">
        <f t="shared" si="24"/>
        <v>0</v>
      </c>
      <c r="CT132" s="671">
        <f t="shared" si="25"/>
        <v>0</v>
      </c>
      <c r="CU132" s="672">
        <f t="shared" si="26"/>
        <v>0</v>
      </c>
      <c r="CV132" s="290">
        <f t="shared" si="27"/>
        <v>0</v>
      </c>
      <c r="CW132" s="293">
        <f t="shared" si="32"/>
        <v>0</v>
      </c>
      <c r="CX132" s="283" t="str">
        <f>IF(CW132=0,"",
IF(SUM($CW$26:CW132)=1,CY132,
IF($CW$176&gt;SUM($CW$26:CW132),_xlfn.CONCAT(", ",CY132),
IF($CW$176=SUM($CW$26:CW132),_xlfn.CONCAT(" y ",CY132)))))</f>
        <v/>
      </c>
      <c r="CY132" s="120" t="s">
        <v>5333</v>
      </c>
      <c r="CZ132" s="370">
        <f>IF(CNGE_2026_M1_Secc1_Sub6!Y167=COUNTA(J132:M132,AD132:AG132,AX132:BA132,BR132:BU132),0,1)</f>
        <v>0</v>
      </c>
      <c r="DA132" s="282">
        <f t="shared" si="33"/>
        <v>0</v>
      </c>
      <c r="DB132" s="283" t="str">
        <f>IF(DA132=0,"",
IF(SUM($DA$26:DA132)=1,DC132,
IF($DA$176&gt;SUM($DA$26:DA132),_xlfn.CONCAT(", ",DC132),
IF($DA$176=SUM($DA$26:DA132),_xlfn.CONCAT(" y ",DC132)))))</f>
        <v/>
      </c>
      <c r="DC132" s="120" t="s">
        <v>5333</v>
      </c>
      <c r="DF132" s="629" cm="1">
        <f t="array" aca="1" ref="DF132" ca="1">IF(OR(N132=" ",AND(EXACT(UPPER(TRIM(SUBSTITUTE(N132,CHAR(160)," "))),TRIM(SUBSTITUTE(N132,CHAR(160)," "))),SUMPRODUCT(--ISNUMBER(MATCH(MID(TRIM(SUBSTITUTE(N132,CHAR(160)," ")),ROW(INDIRECT("1:"&amp;LEN(TRIM(SUBSTITUTE(N132,CHAR(160)," "))))),1),{"A","B","C","D","E","F","G","H","I","J","K","L","M","N","O","P","Q","R","S","T","U","V","W","X","Y","Z","Ñ","0","1","2","3","4","5","6","7","8","9"," "},0)))=LEN(TRIM(SUBSTITUTE(N132,CHAR(160)," "))))),0,1)</f>
        <v>0</v>
      </c>
      <c r="DG132" s="629" cm="1">
        <f t="array" aca="1" ref="DG132" ca="1">IF(OR(AH132=" ",AND(EXACT(UPPER(TRIM(SUBSTITUTE(AH132,CHAR(160)," "))),TRIM(SUBSTITUTE(AH132,CHAR(160)," "))),SUMPRODUCT(--ISNUMBER(MATCH(MID(TRIM(SUBSTITUTE(AH132,CHAR(160)," ")),ROW(INDIRECT("1:"&amp;LEN(TRIM(SUBSTITUTE(AH132,CHAR(160)," "))))),1),{"A","B","C","D","E","F","G","H","I","J","K","L","M","N","O","P","Q","R","S","T","U","V","W","X","Y","Z","Ñ","0","1","2","3","4","5","6","7","8","9"," "},0)))=LEN(TRIM(SUBSTITUTE(AH132,CHAR(160)," "))))),0,1)</f>
        <v>0</v>
      </c>
      <c r="DH132" s="629" cm="1">
        <f t="array" aca="1" ref="DH132" ca="1">IF(OR(BB132=" ",AND(EXACT(UPPER(TRIM(SUBSTITUTE(BB132,CHAR(160)," "))),TRIM(SUBSTITUTE(BB132,CHAR(160)," "))),SUMPRODUCT(--ISNUMBER(MATCH(MID(TRIM(SUBSTITUTE(BB132,CHAR(160)," ")),ROW(INDIRECT("1:"&amp;LEN(TRIM(SUBSTITUTE(BB132,CHAR(160)," "))))),1),{"A","B","C","D","E","F","G","H","I","J","K","L","M","N","O","P","Q","R","S","T","U","V","W","X","Y","Z","Ñ","0","1","2","3","4","5","6","7","8","9"," "},0)))=LEN(TRIM(SUBSTITUTE(BB132,CHAR(160)," "))))),0,1)</f>
        <v>0</v>
      </c>
      <c r="DI132" s="629" cm="1">
        <f t="array" aca="1" ref="DI132" ca="1">IF(OR(BV132=" ",AND(EXACT(UPPER(TRIM(SUBSTITUTE(BV132,CHAR(160)," "))),TRIM(SUBSTITUTE(BV132,CHAR(160)," "))),SUMPRODUCT(--ISNUMBER(MATCH(MID(TRIM(SUBSTITUTE(BV132,CHAR(160)," ")),ROW(INDIRECT("1:"&amp;LEN(TRIM(SUBSTITUTE(BV132,CHAR(160)," "))))),1),{"A","B","C","D","E","F","G","H","I","J","K","L","M","N","O","P","Q","R","S","T","U","V","W","X","Y","Z","Ñ","0","1","2","3","4","5","6","7","8","9"," "},0)))=LEN(TRIM(SUBSTITUTE(BV132,CHAR(160)," "))))),0,1)</f>
        <v>0</v>
      </c>
    </row>
    <row r="133" spans="1:113" ht="15" customHeight="1">
      <c r="A133" s="128"/>
      <c r="B133"/>
      <c r="C133" s="37" t="s">
        <v>5334</v>
      </c>
      <c r="D133" s="969" t="str">
        <f>IF(CNGE_2026_M1_Secc1_Sub6!$D168="","",CNGE_2026_M1_Secc1_Sub6!$D168)</f>
        <v/>
      </c>
      <c r="E133" s="970"/>
      <c r="F133" s="970"/>
      <c r="G133" s="970"/>
      <c r="H133" s="970"/>
      <c r="I133" s="1034"/>
      <c r="J133" s="1032"/>
      <c r="K133" s="704"/>
      <c r="L133" s="704"/>
      <c r="M133" s="1033"/>
      <c r="N133" s="1032"/>
      <c r="O133" s="704"/>
      <c r="P133" s="704"/>
      <c r="Q133" s="1033"/>
      <c r="R133" s="1032"/>
      <c r="S133" s="704"/>
      <c r="T133" s="704"/>
      <c r="U133" s="1033"/>
      <c r="V133" s="1032"/>
      <c r="W133" s="704"/>
      <c r="X133" s="704"/>
      <c r="Y133" s="1033"/>
      <c r="Z133" s="1029"/>
      <c r="AA133" s="1030"/>
      <c r="AB133" s="1030"/>
      <c r="AC133" s="1031"/>
      <c r="AD133" s="1032"/>
      <c r="AE133" s="704"/>
      <c r="AF133" s="704"/>
      <c r="AG133" s="1033"/>
      <c r="AH133" s="1032"/>
      <c r="AI133" s="704"/>
      <c r="AJ133" s="704"/>
      <c r="AK133" s="1033"/>
      <c r="AL133" s="1032"/>
      <c r="AM133" s="704"/>
      <c r="AN133" s="704"/>
      <c r="AO133" s="1033"/>
      <c r="AP133" s="1032"/>
      <c r="AQ133" s="704"/>
      <c r="AR133" s="704"/>
      <c r="AS133" s="1033"/>
      <c r="AT133" s="1029"/>
      <c r="AU133" s="1030"/>
      <c r="AV133" s="1030"/>
      <c r="AW133" s="1031"/>
      <c r="AX133" s="1032"/>
      <c r="AY133" s="704"/>
      <c r="AZ133" s="704"/>
      <c r="BA133" s="1033"/>
      <c r="BB133" s="1032"/>
      <c r="BC133" s="704"/>
      <c r="BD133" s="704"/>
      <c r="BE133" s="1033"/>
      <c r="BF133" s="1032"/>
      <c r="BG133" s="704"/>
      <c r="BH133" s="704"/>
      <c r="BI133" s="1033"/>
      <c r="BJ133" s="1032"/>
      <c r="BK133" s="704"/>
      <c r="BL133" s="704"/>
      <c r="BM133" s="1033"/>
      <c r="BN133" s="1029"/>
      <c r="BO133" s="1030"/>
      <c r="BP133" s="1030"/>
      <c r="BQ133" s="1031"/>
      <c r="BR133" s="1032"/>
      <c r="BS133" s="704"/>
      <c r="BT133" s="704"/>
      <c r="BU133" s="1033"/>
      <c r="BV133" s="1032"/>
      <c r="BW133" s="704"/>
      <c r="BX133" s="704"/>
      <c r="BY133" s="1033"/>
      <c r="BZ133" s="1032"/>
      <c r="CA133" s="704"/>
      <c r="CB133" s="704"/>
      <c r="CC133" s="1033"/>
      <c r="CD133" s="1032"/>
      <c r="CE133" s="704"/>
      <c r="CF133" s="704"/>
      <c r="CG133" s="1033"/>
      <c r="CH133" s="1029"/>
      <c r="CI133" s="1030"/>
      <c r="CJ133" s="1030"/>
      <c r="CK133" s="1031"/>
      <c r="CN133" s="435">
        <f t="shared" si="28"/>
        <v>0</v>
      </c>
      <c r="CO133" s="435">
        <f t="shared" si="29"/>
        <v>0</v>
      </c>
      <c r="CP133" s="435">
        <f t="shared" si="30"/>
        <v>0</v>
      </c>
      <c r="CQ133" s="435">
        <f t="shared" si="31"/>
        <v>0</v>
      </c>
      <c r="CR133" s="290">
        <f t="shared" si="23"/>
        <v>0</v>
      </c>
      <c r="CS133" s="670">
        <f t="shared" si="24"/>
        <v>0</v>
      </c>
      <c r="CT133" s="671">
        <f t="shared" si="25"/>
        <v>0</v>
      </c>
      <c r="CU133" s="672">
        <f t="shared" si="26"/>
        <v>0</v>
      </c>
      <c r="CV133" s="290">
        <f t="shared" si="27"/>
        <v>0</v>
      </c>
      <c r="CW133" s="293">
        <f t="shared" si="32"/>
        <v>0</v>
      </c>
      <c r="CX133" s="283" t="str">
        <f>IF(CW133=0,"",
IF(SUM($CW$26:CW133)=1,CY133,
IF($CW$176&gt;SUM($CW$26:CW133),_xlfn.CONCAT(", ",CY133),
IF($CW$176=SUM($CW$26:CW133),_xlfn.CONCAT(" y ",CY133)))))</f>
        <v/>
      </c>
      <c r="CY133" s="120" t="s">
        <v>5335</v>
      </c>
      <c r="CZ133" s="370">
        <f>IF(CNGE_2026_M1_Secc1_Sub6!Y168=COUNTA(J133:M133,AD133:AG133,AX133:BA133,BR133:BU133),0,1)</f>
        <v>0</v>
      </c>
      <c r="DA133" s="282">
        <f t="shared" si="33"/>
        <v>0</v>
      </c>
      <c r="DB133" s="283" t="str">
        <f>IF(DA133=0,"",
IF(SUM($DA$26:DA133)=1,DC133,
IF($DA$176&gt;SUM($DA$26:DA133),_xlfn.CONCAT(", ",DC133),
IF($DA$176=SUM($DA$26:DA133),_xlfn.CONCAT(" y ",DC133)))))</f>
        <v/>
      </c>
      <c r="DC133" s="120" t="s">
        <v>5335</v>
      </c>
      <c r="DF133" s="629" cm="1">
        <f t="array" aca="1" ref="DF133" ca="1">IF(OR(N133=" ",AND(EXACT(UPPER(TRIM(SUBSTITUTE(N133,CHAR(160)," "))),TRIM(SUBSTITUTE(N133,CHAR(160)," "))),SUMPRODUCT(--ISNUMBER(MATCH(MID(TRIM(SUBSTITUTE(N133,CHAR(160)," ")),ROW(INDIRECT("1:"&amp;LEN(TRIM(SUBSTITUTE(N133,CHAR(160)," "))))),1),{"A","B","C","D","E","F","G","H","I","J","K","L","M","N","O","P","Q","R","S","T","U","V","W","X","Y","Z","Ñ","0","1","2","3","4","5","6","7","8","9"," "},0)))=LEN(TRIM(SUBSTITUTE(N133,CHAR(160)," "))))),0,1)</f>
        <v>0</v>
      </c>
      <c r="DG133" s="629" cm="1">
        <f t="array" aca="1" ref="DG133" ca="1">IF(OR(AH133=" ",AND(EXACT(UPPER(TRIM(SUBSTITUTE(AH133,CHAR(160)," "))),TRIM(SUBSTITUTE(AH133,CHAR(160)," "))),SUMPRODUCT(--ISNUMBER(MATCH(MID(TRIM(SUBSTITUTE(AH133,CHAR(160)," ")),ROW(INDIRECT("1:"&amp;LEN(TRIM(SUBSTITUTE(AH133,CHAR(160)," "))))),1),{"A","B","C","D","E","F","G","H","I","J","K","L","M","N","O","P","Q","R","S","T","U","V","W","X","Y","Z","Ñ","0","1","2","3","4","5","6","7","8","9"," "},0)))=LEN(TRIM(SUBSTITUTE(AH133,CHAR(160)," "))))),0,1)</f>
        <v>0</v>
      </c>
      <c r="DH133" s="629" cm="1">
        <f t="array" aca="1" ref="DH133" ca="1">IF(OR(BB133=" ",AND(EXACT(UPPER(TRIM(SUBSTITUTE(BB133,CHAR(160)," "))),TRIM(SUBSTITUTE(BB133,CHAR(160)," "))),SUMPRODUCT(--ISNUMBER(MATCH(MID(TRIM(SUBSTITUTE(BB133,CHAR(160)," ")),ROW(INDIRECT("1:"&amp;LEN(TRIM(SUBSTITUTE(BB133,CHAR(160)," "))))),1),{"A","B","C","D","E","F","G","H","I","J","K","L","M","N","O","P","Q","R","S","T","U","V","W","X","Y","Z","Ñ","0","1","2","3","4","5","6","7","8","9"," "},0)))=LEN(TRIM(SUBSTITUTE(BB133,CHAR(160)," "))))),0,1)</f>
        <v>0</v>
      </c>
      <c r="DI133" s="629" cm="1">
        <f t="array" aca="1" ref="DI133" ca="1">IF(OR(BV133=" ",AND(EXACT(UPPER(TRIM(SUBSTITUTE(BV133,CHAR(160)," "))),TRIM(SUBSTITUTE(BV133,CHAR(160)," "))),SUMPRODUCT(--ISNUMBER(MATCH(MID(TRIM(SUBSTITUTE(BV133,CHAR(160)," ")),ROW(INDIRECT("1:"&amp;LEN(TRIM(SUBSTITUTE(BV133,CHAR(160)," "))))),1),{"A","B","C","D","E","F","G","H","I","J","K","L","M","N","O","P","Q","R","S","T","U","V","W","X","Y","Z","Ñ","0","1","2","3","4","5","6","7","8","9"," "},0)))=LEN(TRIM(SUBSTITUTE(BV133,CHAR(160)," "))))),0,1)</f>
        <v>0</v>
      </c>
    </row>
    <row r="134" spans="1:113" ht="15" customHeight="1">
      <c r="A134" s="128"/>
      <c r="B134"/>
      <c r="C134" s="37" t="s">
        <v>5336</v>
      </c>
      <c r="D134" s="969" t="str">
        <f>IF(CNGE_2026_M1_Secc1_Sub6!$D169="","",CNGE_2026_M1_Secc1_Sub6!$D169)</f>
        <v/>
      </c>
      <c r="E134" s="970"/>
      <c r="F134" s="970"/>
      <c r="G134" s="970"/>
      <c r="H134" s="970"/>
      <c r="I134" s="1034"/>
      <c r="J134" s="1032"/>
      <c r="K134" s="704"/>
      <c r="L134" s="704"/>
      <c r="M134" s="1033"/>
      <c r="N134" s="1032"/>
      <c r="O134" s="704"/>
      <c r="P134" s="704"/>
      <c r="Q134" s="1033"/>
      <c r="R134" s="1032"/>
      <c r="S134" s="704"/>
      <c r="T134" s="704"/>
      <c r="U134" s="1033"/>
      <c r="V134" s="1032"/>
      <c r="W134" s="704"/>
      <c r="X134" s="704"/>
      <c r="Y134" s="1033"/>
      <c r="Z134" s="1029"/>
      <c r="AA134" s="1030"/>
      <c r="AB134" s="1030"/>
      <c r="AC134" s="1031"/>
      <c r="AD134" s="1032"/>
      <c r="AE134" s="704"/>
      <c r="AF134" s="704"/>
      <c r="AG134" s="1033"/>
      <c r="AH134" s="1032"/>
      <c r="AI134" s="704"/>
      <c r="AJ134" s="704"/>
      <c r="AK134" s="1033"/>
      <c r="AL134" s="1032"/>
      <c r="AM134" s="704"/>
      <c r="AN134" s="704"/>
      <c r="AO134" s="1033"/>
      <c r="AP134" s="1032"/>
      <c r="AQ134" s="704"/>
      <c r="AR134" s="704"/>
      <c r="AS134" s="1033"/>
      <c r="AT134" s="1029"/>
      <c r="AU134" s="1030"/>
      <c r="AV134" s="1030"/>
      <c r="AW134" s="1031"/>
      <c r="AX134" s="1032"/>
      <c r="AY134" s="704"/>
      <c r="AZ134" s="704"/>
      <c r="BA134" s="1033"/>
      <c r="BB134" s="1032"/>
      <c r="BC134" s="704"/>
      <c r="BD134" s="704"/>
      <c r="BE134" s="1033"/>
      <c r="BF134" s="1032"/>
      <c r="BG134" s="704"/>
      <c r="BH134" s="704"/>
      <c r="BI134" s="1033"/>
      <c r="BJ134" s="1032"/>
      <c r="BK134" s="704"/>
      <c r="BL134" s="704"/>
      <c r="BM134" s="1033"/>
      <c r="BN134" s="1029"/>
      <c r="BO134" s="1030"/>
      <c r="BP134" s="1030"/>
      <c r="BQ134" s="1031"/>
      <c r="BR134" s="1032"/>
      <c r="BS134" s="704"/>
      <c r="BT134" s="704"/>
      <c r="BU134" s="1033"/>
      <c r="BV134" s="1032"/>
      <c r="BW134" s="704"/>
      <c r="BX134" s="704"/>
      <c r="BY134" s="1033"/>
      <c r="BZ134" s="1032"/>
      <c r="CA134" s="704"/>
      <c r="CB134" s="704"/>
      <c r="CC134" s="1033"/>
      <c r="CD134" s="1032"/>
      <c r="CE134" s="704"/>
      <c r="CF134" s="704"/>
      <c r="CG134" s="1033"/>
      <c r="CH134" s="1029"/>
      <c r="CI134" s="1030"/>
      <c r="CJ134" s="1030"/>
      <c r="CK134" s="1031"/>
      <c r="CN134" s="435">
        <f t="shared" si="28"/>
        <v>0</v>
      </c>
      <c r="CO134" s="435">
        <f t="shared" si="29"/>
        <v>0</v>
      </c>
      <c r="CP134" s="435">
        <f t="shared" si="30"/>
        <v>0</v>
      </c>
      <c r="CQ134" s="435">
        <f t="shared" si="31"/>
        <v>0</v>
      </c>
      <c r="CR134" s="290">
        <f t="shared" si="23"/>
        <v>0</v>
      </c>
      <c r="CS134" s="670">
        <f t="shared" si="24"/>
        <v>0</v>
      </c>
      <c r="CT134" s="671">
        <f t="shared" si="25"/>
        <v>0</v>
      </c>
      <c r="CU134" s="672">
        <f t="shared" si="26"/>
        <v>0</v>
      </c>
      <c r="CV134" s="290">
        <f t="shared" si="27"/>
        <v>0</v>
      </c>
      <c r="CW134" s="293">
        <f t="shared" si="32"/>
        <v>0</v>
      </c>
      <c r="CX134" s="283" t="str">
        <f>IF(CW134=0,"",
IF(SUM($CW$26:CW134)=1,CY134,
IF($CW$176&gt;SUM($CW$26:CW134),_xlfn.CONCAT(", ",CY134),
IF($CW$176=SUM($CW$26:CW134),_xlfn.CONCAT(" y ",CY134)))))</f>
        <v/>
      </c>
      <c r="CY134" s="120" t="s">
        <v>5337</v>
      </c>
      <c r="CZ134" s="370">
        <f>IF(CNGE_2026_M1_Secc1_Sub6!Y169=COUNTA(J134:M134,AD134:AG134,AX134:BA134,BR134:BU134),0,1)</f>
        <v>0</v>
      </c>
      <c r="DA134" s="282">
        <f t="shared" si="33"/>
        <v>0</v>
      </c>
      <c r="DB134" s="283" t="str">
        <f>IF(DA134=0,"",
IF(SUM($DA$26:DA134)=1,DC134,
IF($DA$176&gt;SUM($DA$26:DA134),_xlfn.CONCAT(", ",DC134),
IF($DA$176=SUM($DA$26:DA134),_xlfn.CONCAT(" y ",DC134)))))</f>
        <v/>
      </c>
      <c r="DC134" s="120" t="s">
        <v>5337</v>
      </c>
      <c r="DF134" s="629" cm="1">
        <f t="array" aca="1" ref="DF134" ca="1">IF(OR(N134=" ",AND(EXACT(UPPER(TRIM(SUBSTITUTE(N134,CHAR(160)," "))),TRIM(SUBSTITUTE(N134,CHAR(160)," "))),SUMPRODUCT(--ISNUMBER(MATCH(MID(TRIM(SUBSTITUTE(N134,CHAR(160)," ")),ROW(INDIRECT("1:"&amp;LEN(TRIM(SUBSTITUTE(N134,CHAR(160)," "))))),1),{"A","B","C","D","E","F","G","H","I","J","K","L","M","N","O","P","Q","R","S","T","U","V","W","X","Y","Z","Ñ","0","1","2","3","4","5","6","7","8","9"," "},0)))=LEN(TRIM(SUBSTITUTE(N134,CHAR(160)," "))))),0,1)</f>
        <v>0</v>
      </c>
      <c r="DG134" s="629" cm="1">
        <f t="array" aca="1" ref="DG134" ca="1">IF(OR(AH134=" ",AND(EXACT(UPPER(TRIM(SUBSTITUTE(AH134,CHAR(160)," "))),TRIM(SUBSTITUTE(AH134,CHAR(160)," "))),SUMPRODUCT(--ISNUMBER(MATCH(MID(TRIM(SUBSTITUTE(AH134,CHAR(160)," ")),ROW(INDIRECT("1:"&amp;LEN(TRIM(SUBSTITUTE(AH134,CHAR(160)," "))))),1),{"A","B","C","D","E","F","G","H","I","J","K","L","M","N","O","P","Q","R","S","T","U","V","W","X","Y","Z","Ñ","0","1","2","3","4","5","6","7","8","9"," "},0)))=LEN(TRIM(SUBSTITUTE(AH134,CHAR(160)," "))))),0,1)</f>
        <v>0</v>
      </c>
      <c r="DH134" s="629" cm="1">
        <f t="array" aca="1" ref="DH134" ca="1">IF(OR(BB134=" ",AND(EXACT(UPPER(TRIM(SUBSTITUTE(BB134,CHAR(160)," "))),TRIM(SUBSTITUTE(BB134,CHAR(160)," "))),SUMPRODUCT(--ISNUMBER(MATCH(MID(TRIM(SUBSTITUTE(BB134,CHAR(160)," ")),ROW(INDIRECT("1:"&amp;LEN(TRIM(SUBSTITUTE(BB134,CHAR(160)," "))))),1),{"A","B","C","D","E","F","G","H","I","J","K","L","M","N","O","P","Q","R","S","T","U","V","W","X","Y","Z","Ñ","0","1","2","3","4","5","6","7","8","9"," "},0)))=LEN(TRIM(SUBSTITUTE(BB134,CHAR(160)," "))))),0,1)</f>
        <v>0</v>
      </c>
      <c r="DI134" s="629" cm="1">
        <f t="array" aca="1" ref="DI134" ca="1">IF(OR(BV134=" ",AND(EXACT(UPPER(TRIM(SUBSTITUTE(BV134,CHAR(160)," "))),TRIM(SUBSTITUTE(BV134,CHAR(160)," "))),SUMPRODUCT(--ISNUMBER(MATCH(MID(TRIM(SUBSTITUTE(BV134,CHAR(160)," ")),ROW(INDIRECT("1:"&amp;LEN(TRIM(SUBSTITUTE(BV134,CHAR(160)," "))))),1),{"A","B","C","D","E","F","G","H","I","J","K","L","M","N","O","P","Q","R","S","T","U","V","W","X","Y","Z","Ñ","0","1","2","3","4","5","6","7","8","9"," "},0)))=LEN(TRIM(SUBSTITUTE(BV134,CHAR(160)," "))))),0,1)</f>
        <v>0</v>
      </c>
    </row>
    <row r="135" spans="1:113" ht="15" customHeight="1">
      <c r="A135" s="128"/>
      <c r="B135"/>
      <c r="C135" s="37" t="s">
        <v>5338</v>
      </c>
      <c r="D135" s="969" t="str">
        <f>IF(CNGE_2026_M1_Secc1_Sub6!$D170="","",CNGE_2026_M1_Secc1_Sub6!$D170)</f>
        <v/>
      </c>
      <c r="E135" s="970"/>
      <c r="F135" s="970"/>
      <c r="G135" s="970"/>
      <c r="H135" s="970"/>
      <c r="I135" s="1034"/>
      <c r="J135" s="1032"/>
      <c r="K135" s="704"/>
      <c r="L135" s="704"/>
      <c r="M135" s="1033"/>
      <c r="N135" s="1032"/>
      <c r="O135" s="704"/>
      <c r="P135" s="704"/>
      <c r="Q135" s="1033"/>
      <c r="R135" s="1032"/>
      <c r="S135" s="704"/>
      <c r="T135" s="704"/>
      <c r="U135" s="1033"/>
      <c r="V135" s="1032"/>
      <c r="W135" s="704"/>
      <c r="X135" s="704"/>
      <c r="Y135" s="1033"/>
      <c r="Z135" s="1029"/>
      <c r="AA135" s="1030"/>
      <c r="AB135" s="1030"/>
      <c r="AC135" s="1031"/>
      <c r="AD135" s="1032"/>
      <c r="AE135" s="704"/>
      <c r="AF135" s="704"/>
      <c r="AG135" s="1033"/>
      <c r="AH135" s="1032"/>
      <c r="AI135" s="704"/>
      <c r="AJ135" s="704"/>
      <c r="AK135" s="1033"/>
      <c r="AL135" s="1032"/>
      <c r="AM135" s="704"/>
      <c r="AN135" s="704"/>
      <c r="AO135" s="1033"/>
      <c r="AP135" s="1032"/>
      <c r="AQ135" s="704"/>
      <c r="AR135" s="704"/>
      <c r="AS135" s="1033"/>
      <c r="AT135" s="1029"/>
      <c r="AU135" s="1030"/>
      <c r="AV135" s="1030"/>
      <c r="AW135" s="1031"/>
      <c r="AX135" s="1032"/>
      <c r="AY135" s="704"/>
      <c r="AZ135" s="704"/>
      <c r="BA135" s="1033"/>
      <c r="BB135" s="1032"/>
      <c r="BC135" s="704"/>
      <c r="BD135" s="704"/>
      <c r="BE135" s="1033"/>
      <c r="BF135" s="1032"/>
      <c r="BG135" s="704"/>
      <c r="BH135" s="704"/>
      <c r="BI135" s="1033"/>
      <c r="BJ135" s="1032"/>
      <c r="BK135" s="704"/>
      <c r="BL135" s="704"/>
      <c r="BM135" s="1033"/>
      <c r="BN135" s="1029"/>
      <c r="BO135" s="1030"/>
      <c r="BP135" s="1030"/>
      <c r="BQ135" s="1031"/>
      <c r="BR135" s="1032"/>
      <c r="BS135" s="704"/>
      <c r="BT135" s="704"/>
      <c r="BU135" s="1033"/>
      <c r="BV135" s="1032"/>
      <c r="BW135" s="704"/>
      <c r="BX135" s="704"/>
      <c r="BY135" s="1033"/>
      <c r="BZ135" s="1032"/>
      <c r="CA135" s="704"/>
      <c r="CB135" s="704"/>
      <c r="CC135" s="1033"/>
      <c r="CD135" s="1032"/>
      <c r="CE135" s="704"/>
      <c r="CF135" s="704"/>
      <c r="CG135" s="1033"/>
      <c r="CH135" s="1029"/>
      <c r="CI135" s="1030"/>
      <c r="CJ135" s="1030"/>
      <c r="CK135" s="1031"/>
      <c r="CN135" s="435">
        <f t="shared" si="28"/>
        <v>0</v>
      </c>
      <c r="CO135" s="435">
        <f t="shared" si="29"/>
        <v>0</v>
      </c>
      <c r="CP135" s="435">
        <f t="shared" si="30"/>
        <v>0</v>
      </c>
      <c r="CQ135" s="435">
        <f t="shared" si="31"/>
        <v>0</v>
      </c>
      <c r="CR135" s="290">
        <f t="shared" si="23"/>
        <v>0</v>
      </c>
      <c r="CS135" s="670">
        <f t="shared" si="24"/>
        <v>0</v>
      </c>
      <c r="CT135" s="671">
        <f t="shared" si="25"/>
        <v>0</v>
      </c>
      <c r="CU135" s="672">
        <f t="shared" si="26"/>
        <v>0</v>
      </c>
      <c r="CV135" s="290">
        <f t="shared" si="27"/>
        <v>0</v>
      </c>
      <c r="CW135" s="293">
        <f t="shared" si="32"/>
        <v>0</v>
      </c>
      <c r="CX135" s="283" t="str">
        <f>IF(CW135=0,"",
IF(SUM($CW$26:CW135)=1,CY135,
IF($CW$176&gt;SUM($CW$26:CW135),_xlfn.CONCAT(", ",CY135),
IF($CW$176=SUM($CW$26:CW135),_xlfn.CONCAT(" y ",CY135)))))</f>
        <v/>
      </c>
      <c r="CY135" s="120" t="s">
        <v>5339</v>
      </c>
      <c r="CZ135" s="370">
        <f>IF(CNGE_2026_M1_Secc1_Sub6!Y170=COUNTA(J135:M135,AD135:AG135,AX135:BA135,BR135:BU135),0,1)</f>
        <v>0</v>
      </c>
      <c r="DA135" s="282">
        <f t="shared" si="33"/>
        <v>0</v>
      </c>
      <c r="DB135" s="283" t="str">
        <f>IF(DA135=0,"",
IF(SUM($DA$26:DA135)=1,DC135,
IF($DA$176&gt;SUM($DA$26:DA135),_xlfn.CONCAT(", ",DC135),
IF($DA$176=SUM($DA$26:DA135),_xlfn.CONCAT(" y ",DC135)))))</f>
        <v/>
      </c>
      <c r="DC135" s="120" t="s">
        <v>5339</v>
      </c>
      <c r="DF135" s="629" cm="1">
        <f t="array" aca="1" ref="DF135" ca="1">IF(OR(N135=" ",AND(EXACT(UPPER(TRIM(SUBSTITUTE(N135,CHAR(160)," "))),TRIM(SUBSTITUTE(N135,CHAR(160)," "))),SUMPRODUCT(--ISNUMBER(MATCH(MID(TRIM(SUBSTITUTE(N135,CHAR(160)," ")),ROW(INDIRECT("1:"&amp;LEN(TRIM(SUBSTITUTE(N135,CHAR(160)," "))))),1),{"A","B","C","D","E","F","G","H","I","J","K","L","M","N","O","P","Q","R","S","T","U","V","W","X","Y","Z","Ñ","0","1","2","3","4","5","6","7","8","9"," "},0)))=LEN(TRIM(SUBSTITUTE(N135,CHAR(160)," "))))),0,1)</f>
        <v>0</v>
      </c>
      <c r="DG135" s="629" cm="1">
        <f t="array" aca="1" ref="DG135" ca="1">IF(OR(AH135=" ",AND(EXACT(UPPER(TRIM(SUBSTITUTE(AH135,CHAR(160)," "))),TRIM(SUBSTITUTE(AH135,CHAR(160)," "))),SUMPRODUCT(--ISNUMBER(MATCH(MID(TRIM(SUBSTITUTE(AH135,CHAR(160)," ")),ROW(INDIRECT("1:"&amp;LEN(TRIM(SUBSTITUTE(AH135,CHAR(160)," "))))),1),{"A","B","C","D","E","F","G","H","I","J","K","L","M","N","O","P","Q","R","S","T","U","V","W","X","Y","Z","Ñ","0","1","2","3","4","5","6","7","8","9"," "},0)))=LEN(TRIM(SUBSTITUTE(AH135,CHAR(160)," "))))),0,1)</f>
        <v>0</v>
      </c>
      <c r="DH135" s="629" cm="1">
        <f t="array" aca="1" ref="DH135" ca="1">IF(OR(BB135=" ",AND(EXACT(UPPER(TRIM(SUBSTITUTE(BB135,CHAR(160)," "))),TRIM(SUBSTITUTE(BB135,CHAR(160)," "))),SUMPRODUCT(--ISNUMBER(MATCH(MID(TRIM(SUBSTITUTE(BB135,CHAR(160)," ")),ROW(INDIRECT("1:"&amp;LEN(TRIM(SUBSTITUTE(BB135,CHAR(160)," "))))),1),{"A","B","C","D","E","F","G","H","I","J","K","L","M","N","O","P","Q","R","S","T","U","V","W","X","Y","Z","Ñ","0","1","2","3","4","5","6","7","8","9"," "},0)))=LEN(TRIM(SUBSTITUTE(BB135,CHAR(160)," "))))),0,1)</f>
        <v>0</v>
      </c>
      <c r="DI135" s="629" cm="1">
        <f t="array" aca="1" ref="DI135" ca="1">IF(OR(BV135=" ",AND(EXACT(UPPER(TRIM(SUBSTITUTE(BV135,CHAR(160)," "))),TRIM(SUBSTITUTE(BV135,CHAR(160)," "))),SUMPRODUCT(--ISNUMBER(MATCH(MID(TRIM(SUBSTITUTE(BV135,CHAR(160)," ")),ROW(INDIRECT("1:"&amp;LEN(TRIM(SUBSTITUTE(BV135,CHAR(160)," "))))),1),{"A","B","C","D","E","F","G","H","I","J","K","L","M","N","O","P","Q","R","S","T","U","V","W","X","Y","Z","Ñ","0","1","2","3","4","5","6","7","8","9"," "},0)))=LEN(TRIM(SUBSTITUTE(BV135,CHAR(160)," "))))),0,1)</f>
        <v>0</v>
      </c>
    </row>
    <row r="136" spans="1:113" ht="15" customHeight="1">
      <c r="A136" s="128"/>
      <c r="B136"/>
      <c r="C136" s="37" t="s">
        <v>5340</v>
      </c>
      <c r="D136" s="969" t="str">
        <f>IF(CNGE_2026_M1_Secc1_Sub6!$D171="","",CNGE_2026_M1_Secc1_Sub6!$D171)</f>
        <v/>
      </c>
      <c r="E136" s="970"/>
      <c r="F136" s="970"/>
      <c r="G136" s="970"/>
      <c r="H136" s="970"/>
      <c r="I136" s="1034"/>
      <c r="J136" s="1032"/>
      <c r="K136" s="704"/>
      <c r="L136" s="704"/>
      <c r="M136" s="1033"/>
      <c r="N136" s="1032"/>
      <c r="O136" s="704"/>
      <c r="P136" s="704"/>
      <c r="Q136" s="1033"/>
      <c r="R136" s="1032"/>
      <c r="S136" s="704"/>
      <c r="T136" s="704"/>
      <c r="U136" s="1033"/>
      <c r="V136" s="1032"/>
      <c r="W136" s="704"/>
      <c r="X136" s="704"/>
      <c r="Y136" s="1033"/>
      <c r="Z136" s="1029"/>
      <c r="AA136" s="1030"/>
      <c r="AB136" s="1030"/>
      <c r="AC136" s="1031"/>
      <c r="AD136" s="1032"/>
      <c r="AE136" s="704"/>
      <c r="AF136" s="704"/>
      <c r="AG136" s="1033"/>
      <c r="AH136" s="1032"/>
      <c r="AI136" s="704"/>
      <c r="AJ136" s="704"/>
      <c r="AK136" s="1033"/>
      <c r="AL136" s="1032"/>
      <c r="AM136" s="704"/>
      <c r="AN136" s="704"/>
      <c r="AO136" s="1033"/>
      <c r="AP136" s="1032"/>
      <c r="AQ136" s="704"/>
      <c r="AR136" s="704"/>
      <c r="AS136" s="1033"/>
      <c r="AT136" s="1029"/>
      <c r="AU136" s="1030"/>
      <c r="AV136" s="1030"/>
      <c r="AW136" s="1031"/>
      <c r="AX136" s="1032"/>
      <c r="AY136" s="704"/>
      <c r="AZ136" s="704"/>
      <c r="BA136" s="1033"/>
      <c r="BB136" s="1032"/>
      <c r="BC136" s="704"/>
      <c r="BD136" s="704"/>
      <c r="BE136" s="1033"/>
      <c r="BF136" s="1032"/>
      <c r="BG136" s="704"/>
      <c r="BH136" s="704"/>
      <c r="BI136" s="1033"/>
      <c r="BJ136" s="1032"/>
      <c r="BK136" s="704"/>
      <c r="BL136" s="704"/>
      <c r="BM136" s="1033"/>
      <c r="BN136" s="1029"/>
      <c r="BO136" s="1030"/>
      <c r="BP136" s="1030"/>
      <c r="BQ136" s="1031"/>
      <c r="BR136" s="1032"/>
      <c r="BS136" s="704"/>
      <c r="BT136" s="704"/>
      <c r="BU136" s="1033"/>
      <c r="BV136" s="1032"/>
      <c r="BW136" s="704"/>
      <c r="BX136" s="704"/>
      <c r="BY136" s="1033"/>
      <c r="BZ136" s="1032"/>
      <c r="CA136" s="704"/>
      <c r="CB136" s="704"/>
      <c r="CC136" s="1033"/>
      <c r="CD136" s="1032"/>
      <c r="CE136" s="704"/>
      <c r="CF136" s="704"/>
      <c r="CG136" s="1033"/>
      <c r="CH136" s="1029"/>
      <c r="CI136" s="1030"/>
      <c r="CJ136" s="1030"/>
      <c r="CK136" s="1031"/>
      <c r="CN136" s="435">
        <f t="shared" si="28"/>
        <v>0</v>
      </c>
      <c r="CO136" s="435">
        <f t="shared" si="29"/>
        <v>0</v>
      </c>
      <c r="CP136" s="435">
        <f t="shared" si="30"/>
        <v>0</v>
      </c>
      <c r="CQ136" s="435">
        <f t="shared" si="31"/>
        <v>0</v>
      </c>
      <c r="CR136" s="290">
        <f t="shared" si="23"/>
        <v>0</v>
      </c>
      <c r="CS136" s="670">
        <f t="shared" si="24"/>
        <v>0</v>
      </c>
      <c r="CT136" s="671">
        <f t="shared" si="25"/>
        <v>0</v>
      </c>
      <c r="CU136" s="672">
        <f t="shared" si="26"/>
        <v>0</v>
      </c>
      <c r="CV136" s="290">
        <f t="shared" si="27"/>
        <v>0</v>
      </c>
      <c r="CW136" s="293">
        <f t="shared" si="32"/>
        <v>0</v>
      </c>
      <c r="CX136" s="283" t="str">
        <f>IF(CW136=0,"",
IF(SUM($CW$26:CW136)=1,CY136,
IF($CW$176&gt;SUM($CW$26:CW136),_xlfn.CONCAT(", ",CY136),
IF($CW$176=SUM($CW$26:CW136),_xlfn.CONCAT(" y ",CY136)))))</f>
        <v/>
      </c>
      <c r="CY136" s="120" t="s">
        <v>5341</v>
      </c>
      <c r="CZ136" s="370">
        <f>IF(CNGE_2026_M1_Secc1_Sub6!Y171=COUNTA(J136:M136,AD136:AG136,AX136:BA136,BR136:BU136),0,1)</f>
        <v>0</v>
      </c>
      <c r="DA136" s="282">
        <f t="shared" si="33"/>
        <v>0</v>
      </c>
      <c r="DB136" s="283" t="str">
        <f>IF(DA136=0,"",
IF(SUM($DA$26:DA136)=1,DC136,
IF($DA$176&gt;SUM($DA$26:DA136),_xlfn.CONCAT(", ",DC136),
IF($DA$176=SUM($DA$26:DA136),_xlfn.CONCAT(" y ",DC136)))))</f>
        <v/>
      </c>
      <c r="DC136" s="120" t="s">
        <v>5341</v>
      </c>
      <c r="DF136" s="629" cm="1">
        <f t="array" aca="1" ref="DF136" ca="1">IF(OR(N136=" ",AND(EXACT(UPPER(TRIM(SUBSTITUTE(N136,CHAR(160)," "))),TRIM(SUBSTITUTE(N136,CHAR(160)," "))),SUMPRODUCT(--ISNUMBER(MATCH(MID(TRIM(SUBSTITUTE(N136,CHAR(160)," ")),ROW(INDIRECT("1:"&amp;LEN(TRIM(SUBSTITUTE(N136,CHAR(160)," "))))),1),{"A","B","C","D","E","F","G","H","I","J","K","L","M","N","O","P","Q","R","S","T","U","V","W","X","Y","Z","Ñ","0","1","2","3","4","5","6","7","8","9"," "},0)))=LEN(TRIM(SUBSTITUTE(N136,CHAR(160)," "))))),0,1)</f>
        <v>0</v>
      </c>
      <c r="DG136" s="629" cm="1">
        <f t="array" aca="1" ref="DG136" ca="1">IF(OR(AH136=" ",AND(EXACT(UPPER(TRIM(SUBSTITUTE(AH136,CHAR(160)," "))),TRIM(SUBSTITUTE(AH136,CHAR(160)," "))),SUMPRODUCT(--ISNUMBER(MATCH(MID(TRIM(SUBSTITUTE(AH136,CHAR(160)," ")),ROW(INDIRECT("1:"&amp;LEN(TRIM(SUBSTITUTE(AH136,CHAR(160)," "))))),1),{"A","B","C","D","E","F","G","H","I","J","K","L","M","N","O","P","Q","R","S","T","U","V","W","X","Y","Z","Ñ","0","1","2","3","4","5","6","7","8","9"," "},0)))=LEN(TRIM(SUBSTITUTE(AH136,CHAR(160)," "))))),0,1)</f>
        <v>0</v>
      </c>
      <c r="DH136" s="629" cm="1">
        <f t="array" aca="1" ref="DH136" ca="1">IF(OR(BB136=" ",AND(EXACT(UPPER(TRIM(SUBSTITUTE(BB136,CHAR(160)," "))),TRIM(SUBSTITUTE(BB136,CHAR(160)," "))),SUMPRODUCT(--ISNUMBER(MATCH(MID(TRIM(SUBSTITUTE(BB136,CHAR(160)," ")),ROW(INDIRECT("1:"&amp;LEN(TRIM(SUBSTITUTE(BB136,CHAR(160)," "))))),1),{"A","B","C","D","E","F","G","H","I","J","K","L","M","N","O","P","Q","R","S","T","U","V","W","X","Y","Z","Ñ","0","1","2","3","4","5","6","7","8","9"," "},0)))=LEN(TRIM(SUBSTITUTE(BB136,CHAR(160)," "))))),0,1)</f>
        <v>0</v>
      </c>
      <c r="DI136" s="629" cm="1">
        <f t="array" aca="1" ref="DI136" ca="1">IF(OR(BV136=" ",AND(EXACT(UPPER(TRIM(SUBSTITUTE(BV136,CHAR(160)," "))),TRIM(SUBSTITUTE(BV136,CHAR(160)," "))),SUMPRODUCT(--ISNUMBER(MATCH(MID(TRIM(SUBSTITUTE(BV136,CHAR(160)," ")),ROW(INDIRECT("1:"&amp;LEN(TRIM(SUBSTITUTE(BV136,CHAR(160)," "))))),1),{"A","B","C","D","E","F","G","H","I","J","K","L","M","N","O","P","Q","R","S","T","U","V","W","X","Y","Z","Ñ","0","1","2","3","4","5","6","7","8","9"," "},0)))=LEN(TRIM(SUBSTITUTE(BV136,CHAR(160)," "))))),0,1)</f>
        <v>0</v>
      </c>
    </row>
    <row r="137" spans="1:113" ht="15" customHeight="1">
      <c r="A137" s="128"/>
      <c r="B137"/>
      <c r="C137" s="37" t="s">
        <v>5342</v>
      </c>
      <c r="D137" s="969" t="str">
        <f>IF(CNGE_2026_M1_Secc1_Sub6!$D172="","",CNGE_2026_M1_Secc1_Sub6!$D172)</f>
        <v/>
      </c>
      <c r="E137" s="970"/>
      <c r="F137" s="970"/>
      <c r="G137" s="970"/>
      <c r="H137" s="970"/>
      <c r="I137" s="1034"/>
      <c r="J137" s="1032"/>
      <c r="K137" s="704"/>
      <c r="L137" s="704"/>
      <c r="M137" s="1033"/>
      <c r="N137" s="1032"/>
      <c r="O137" s="704"/>
      <c r="P137" s="704"/>
      <c r="Q137" s="1033"/>
      <c r="R137" s="1032"/>
      <c r="S137" s="704"/>
      <c r="T137" s="704"/>
      <c r="U137" s="1033"/>
      <c r="V137" s="1032"/>
      <c r="W137" s="704"/>
      <c r="X137" s="704"/>
      <c r="Y137" s="1033"/>
      <c r="Z137" s="1029"/>
      <c r="AA137" s="1030"/>
      <c r="AB137" s="1030"/>
      <c r="AC137" s="1031"/>
      <c r="AD137" s="1032"/>
      <c r="AE137" s="704"/>
      <c r="AF137" s="704"/>
      <c r="AG137" s="1033"/>
      <c r="AH137" s="1032"/>
      <c r="AI137" s="704"/>
      <c r="AJ137" s="704"/>
      <c r="AK137" s="1033"/>
      <c r="AL137" s="1032"/>
      <c r="AM137" s="704"/>
      <c r="AN137" s="704"/>
      <c r="AO137" s="1033"/>
      <c r="AP137" s="1032"/>
      <c r="AQ137" s="704"/>
      <c r="AR137" s="704"/>
      <c r="AS137" s="1033"/>
      <c r="AT137" s="1029"/>
      <c r="AU137" s="1030"/>
      <c r="AV137" s="1030"/>
      <c r="AW137" s="1031"/>
      <c r="AX137" s="1032"/>
      <c r="AY137" s="704"/>
      <c r="AZ137" s="704"/>
      <c r="BA137" s="1033"/>
      <c r="BB137" s="1032"/>
      <c r="BC137" s="704"/>
      <c r="BD137" s="704"/>
      <c r="BE137" s="1033"/>
      <c r="BF137" s="1032"/>
      <c r="BG137" s="704"/>
      <c r="BH137" s="704"/>
      <c r="BI137" s="1033"/>
      <c r="BJ137" s="1032"/>
      <c r="BK137" s="704"/>
      <c r="BL137" s="704"/>
      <c r="BM137" s="1033"/>
      <c r="BN137" s="1029"/>
      <c r="BO137" s="1030"/>
      <c r="BP137" s="1030"/>
      <c r="BQ137" s="1031"/>
      <c r="BR137" s="1032"/>
      <c r="BS137" s="704"/>
      <c r="BT137" s="704"/>
      <c r="BU137" s="1033"/>
      <c r="BV137" s="1032"/>
      <c r="BW137" s="704"/>
      <c r="BX137" s="704"/>
      <c r="BY137" s="1033"/>
      <c r="BZ137" s="1032"/>
      <c r="CA137" s="704"/>
      <c r="CB137" s="704"/>
      <c r="CC137" s="1033"/>
      <c r="CD137" s="1032"/>
      <c r="CE137" s="704"/>
      <c r="CF137" s="704"/>
      <c r="CG137" s="1033"/>
      <c r="CH137" s="1029"/>
      <c r="CI137" s="1030"/>
      <c r="CJ137" s="1030"/>
      <c r="CK137" s="1031"/>
      <c r="CN137" s="435">
        <f t="shared" si="28"/>
        <v>0</v>
      </c>
      <c r="CO137" s="435">
        <f t="shared" si="29"/>
        <v>0</v>
      </c>
      <c r="CP137" s="435">
        <f t="shared" si="30"/>
        <v>0</v>
      </c>
      <c r="CQ137" s="435">
        <f t="shared" si="31"/>
        <v>0</v>
      </c>
      <c r="CR137" s="290">
        <f t="shared" si="23"/>
        <v>0</v>
      </c>
      <c r="CS137" s="670">
        <f t="shared" si="24"/>
        <v>0</v>
      </c>
      <c r="CT137" s="671">
        <f t="shared" si="25"/>
        <v>0</v>
      </c>
      <c r="CU137" s="672">
        <f t="shared" si="26"/>
        <v>0</v>
      </c>
      <c r="CV137" s="290">
        <f t="shared" si="27"/>
        <v>0</v>
      </c>
      <c r="CW137" s="293">
        <f t="shared" si="32"/>
        <v>0</v>
      </c>
      <c r="CX137" s="283" t="str">
        <f>IF(CW137=0,"",
IF(SUM($CW$26:CW137)=1,CY137,
IF($CW$176&gt;SUM($CW$26:CW137),_xlfn.CONCAT(", ",CY137),
IF($CW$176=SUM($CW$26:CW137),_xlfn.CONCAT(" y ",CY137)))))</f>
        <v/>
      </c>
      <c r="CY137" s="120" t="s">
        <v>5343</v>
      </c>
      <c r="CZ137" s="370">
        <f>IF(CNGE_2026_M1_Secc1_Sub6!Y172=COUNTA(J137:M137,AD137:AG137,AX137:BA137,BR137:BU137),0,1)</f>
        <v>0</v>
      </c>
      <c r="DA137" s="282">
        <f t="shared" si="33"/>
        <v>0</v>
      </c>
      <c r="DB137" s="283" t="str">
        <f>IF(DA137=0,"",
IF(SUM($DA$26:DA137)=1,DC137,
IF($DA$176&gt;SUM($DA$26:DA137),_xlfn.CONCAT(", ",DC137),
IF($DA$176=SUM($DA$26:DA137),_xlfn.CONCAT(" y ",DC137)))))</f>
        <v/>
      </c>
      <c r="DC137" s="120" t="s">
        <v>5343</v>
      </c>
      <c r="DF137" s="629" cm="1">
        <f t="array" aca="1" ref="DF137" ca="1">IF(OR(N137=" ",AND(EXACT(UPPER(TRIM(SUBSTITUTE(N137,CHAR(160)," "))),TRIM(SUBSTITUTE(N137,CHAR(160)," "))),SUMPRODUCT(--ISNUMBER(MATCH(MID(TRIM(SUBSTITUTE(N137,CHAR(160)," ")),ROW(INDIRECT("1:"&amp;LEN(TRIM(SUBSTITUTE(N137,CHAR(160)," "))))),1),{"A","B","C","D","E","F","G","H","I","J","K","L","M","N","O","P","Q","R","S","T","U","V","W","X","Y","Z","Ñ","0","1","2","3","4","5","6","7","8","9"," "},0)))=LEN(TRIM(SUBSTITUTE(N137,CHAR(160)," "))))),0,1)</f>
        <v>0</v>
      </c>
      <c r="DG137" s="629" cm="1">
        <f t="array" aca="1" ref="DG137" ca="1">IF(OR(AH137=" ",AND(EXACT(UPPER(TRIM(SUBSTITUTE(AH137,CHAR(160)," "))),TRIM(SUBSTITUTE(AH137,CHAR(160)," "))),SUMPRODUCT(--ISNUMBER(MATCH(MID(TRIM(SUBSTITUTE(AH137,CHAR(160)," ")),ROW(INDIRECT("1:"&amp;LEN(TRIM(SUBSTITUTE(AH137,CHAR(160)," "))))),1),{"A","B","C","D","E","F","G","H","I","J","K","L","M","N","O","P","Q","R","S","T","U","V","W","X","Y","Z","Ñ","0","1","2","3","4","5","6","7","8","9"," "},0)))=LEN(TRIM(SUBSTITUTE(AH137,CHAR(160)," "))))),0,1)</f>
        <v>0</v>
      </c>
      <c r="DH137" s="629" cm="1">
        <f t="array" aca="1" ref="DH137" ca="1">IF(OR(BB137=" ",AND(EXACT(UPPER(TRIM(SUBSTITUTE(BB137,CHAR(160)," "))),TRIM(SUBSTITUTE(BB137,CHAR(160)," "))),SUMPRODUCT(--ISNUMBER(MATCH(MID(TRIM(SUBSTITUTE(BB137,CHAR(160)," ")),ROW(INDIRECT("1:"&amp;LEN(TRIM(SUBSTITUTE(BB137,CHAR(160)," "))))),1),{"A","B","C","D","E","F","G","H","I","J","K","L","M","N","O","P","Q","R","S","T","U","V","W","X","Y","Z","Ñ","0","1","2","3","4","5","6","7","8","9"," "},0)))=LEN(TRIM(SUBSTITUTE(BB137,CHAR(160)," "))))),0,1)</f>
        <v>0</v>
      </c>
      <c r="DI137" s="629" cm="1">
        <f t="array" aca="1" ref="DI137" ca="1">IF(OR(BV137=" ",AND(EXACT(UPPER(TRIM(SUBSTITUTE(BV137,CHAR(160)," "))),TRIM(SUBSTITUTE(BV137,CHAR(160)," "))),SUMPRODUCT(--ISNUMBER(MATCH(MID(TRIM(SUBSTITUTE(BV137,CHAR(160)," ")),ROW(INDIRECT("1:"&amp;LEN(TRIM(SUBSTITUTE(BV137,CHAR(160)," "))))),1),{"A","B","C","D","E","F","G","H","I","J","K","L","M","N","O","P","Q","R","S","T","U","V","W","X","Y","Z","Ñ","0","1","2","3","4","5","6","7","8","9"," "},0)))=LEN(TRIM(SUBSTITUTE(BV137,CHAR(160)," "))))),0,1)</f>
        <v>0</v>
      </c>
    </row>
    <row r="138" spans="1:113" ht="15" customHeight="1">
      <c r="A138" s="128"/>
      <c r="B138"/>
      <c r="C138" s="37" t="s">
        <v>5344</v>
      </c>
      <c r="D138" s="969" t="str">
        <f>IF(CNGE_2026_M1_Secc1_Sub6!$D173="","",CNGE_2026_M1_Secc1_Sub6!$D173)</f>
        <v/>
      </c>
      <c r="E138" s="970"/>
      <c r="F138" s="970"/>
      <c r="G138" s="970"/>
      <c r="H138" s="970"/>
      <c r="I138" s="1034"/>
      <c r="J138" s="1032"/>
      <c r="K138" s="704"/>
      <c r="L138" s="704"/>
      <c r="M138" s="1033"/>
      <c r="N138" s="1032"/>
      <c r="O138" s="704"/>
      <c r="P138" s="704"/>
      <c r="Q138" s="1033"/>
      <c r="R138" s="1032"/>
      <c r="S138" s="704"/>
      <c r="T138" s="704"/>
      <c r="U138" s="1033"/>
      <c r="V138" s="1032"/>
      <c r="W138" s="704"/>
      <c r="X138" s="704"/>
      <c r="Y138" s="1033"/>
      <c r="Z138" s="1029"/>
      <c r="AA138" s="1030"/>
      <c r="AB138" s="1030"/>
      <c r="AC138" s="1031"/>
      <c r="AD138" s="1032"/>
      <c r="AE138" s="704"/>
      <c r="AF138" s="704"/>
      <c r="AG138" s="1033"/>
      <c r="AH138" s="1032"/>
      <c r="AI138" s="704"/>
      <c r="AJ138" s="704"/>
      <c r="AK138" s="1033"/>
      <c r="AL138" s="1032"/>
      <c r="AM138" s="704"/>
      <c r="AN138" s="704"/>
      <c r="AO138" s="1033"/>
      <c r="AP138" s="1032"/>
      <c r="AQ138" s="704"/>
      <c r="AR138" s="704"/>
      <c r="AS138" s="1033"/>
      <c r="AT138" s="1029"/>
      <c r="AU138" s="1030"/>
      <c r="AV138" s="1030"/>
      <c r="AW138" s="1031"/>
      <c r="AX138" s="1032"/>
      <c r="AY138" s="704"/>
      <c r="AZ138" s="704"/>
      <c r="BA138" s="1033"/>
      <c r="BB138" s="1032"/>
      <c r="BC138" s="704"/>
      <c r="BD138" s="704"/>
      <c r="BE138" s="1033"/>
      <c r="BF138" s="1032"/>
      <c r="BG138" s="704"/>
      <c r="BH138" s="704"/>
      <c r="BI138" s="1033"/>
      <c r="BJ138" s="1032"/>
      <c r="BK138" s="704"/>
      <c r="BL138" s="704"/>
      <c r="BM138" s="1033"/>
      <c r="BN138" s="1029"/>
      <c r="BO138" s="1030"/>
      <c r="BP138" s="1030"/>
      <c r="BQ138" s="1031"/>
      <c r="BR138" s="1032"/>
      <c r="BS138" s="704"/>
      <c r="BT138" s="704"/>
      <c r="BU138" s="1033"/>
      <c r="BV138" s="1032"/>
      <c r="BW138" s="704"/>
      <c r="BX138" s="704"/>
      <c r="BY138" s="1033"/>
      <c r="BZ138" s="1032"/>
      <c r="CA138" s="704"/>
      <c r="CB138" s="704"/>
      <c r="CC138" s="1033"/>
      <c r="CD138" s="1032"/>
      <c r="CE138" s="704"/>
      <c r="CF138" s="704"/>
      <c r="CG138" s="1033"/>
      <c r="CH138" s="1029"/>
      <c r="CI138" s="1030"/>
      <c r="CJ138" s="1030"/>
      <c r="CK138" s="1031"/>
      <c r="CN138" s="435">
        <f t="shared" si="28"/>
        <v>0</v>
      </c>
      <c r="CO138" s="435">
        <f t="shared" si="29"/>
        <v>0</v>
      </c>
      <c r="CP138" s="435">
        <f t="shared" si="30"/>
        <v>0</v>
      </c>
      <c r="CQ138" s="435">
        <f t="shared" si="31"/>
        <v>0</v>
      </c>
      <c r="CR138" s="290">
        <f t="shared" si="23"/>
        <v>0</v>
      </c>
      <c r="CS138" s="670">
        <f t="shared" si="24"/>
        <v>0</v>
      </c>
      <c r="CT138" s="671">
        <f t="shared" si="25"/>
        <v>0</v>
      </c>
      <c r="CU138" s="672">
        <f t="shared" si="26"/>
        <v>0</v>
      </c>
      <c r="CV138" s="290">
        <f t="shared" si="27"/>
        <v>0</v>
      </c>
      <c r="CW138" s="293">
        <f t="shared" si="32"/>
        <v>0</v>
      </c>
      <c r="CX138" s="283" t="str">
        <f>IF(CW138=0,"",
IF(SUM($CW$26:CW138)=1,CY138,
IF($CW$176&gt;SUM($CW$26:CW138),_xlfn.CONCAT(", ",CY138),
IF($CW$176=SUM($CW$26:CW138),_xlfn.CONCAT(" y ",CY138)))))</f>
        <v/>
      </c>
      <c r="CY138" s="120" t="s">
        <v>5345</v>
      </c>
      <c r="CZ138" s="370">
        <f>IF(CNGE_2026_M1_Secc1_Sub6!Y173=COUNTA(J138:M138,AD138:AG138,AX138:BA138,BR138:BU138),0,1)</f>
        <v>0</v>
      </c>
      <c r="DA138" s="282">
        <f t="shared" si="33"/>
        <v>0</v>
      </c>
      <c r="DB138" s="283" t="str">
        <f>IF(DA138=0,"",
IF(SUM($DA$26:DA138)=1,DC138,
IF($DA$176&gt;SUM($DA$26:DA138),_xlfn.CONCAT(", ",DC138),
IF($DA$176=SUM($DA$26:DA138),_xlfn.CONCAT(" y ",DC138)))))</f>
        <v/>
      </c>
      <c r="DC138" s="120" t="s">
        <v>5345</v>
      </c>
      <c r="DF138" s="629" cm="1">
        <f t="array" aca="1" ref="DF138" ca="1">IF(OR(N138=" ",AND(EXACT(UPPER(TRIM(SUBSTITUTE(N138,CHAR(160)," "))),TRIM(SUBSTITUTE(N138,CHAR(160)," "))),SUMPRODUCT(--ISNUMBER(MATCH(MID(TRIM(SUBSTITUTE(N138,CHAR(160)," ")),ROW(INDIRECT("1:"&amp;LEN(TRIM(SUBSTITUTE(N138,CHAR(160)," "))))),1),{"A","B","C","D","E","F","G","H","I","J","K","L","M","N","O","P","Q","R","S","T","U","V","W","X","Y","Z","Ñ","0","1","2","3","4","5","6","7","8","9"," "},0)))=LEN(TRIM(SUBSTITUTE(N138,CHAR(160)," "))))),0,1)</f>
        <v>0</v>
      </c>
      <c r="DG138" s="629" cm="1">
        <f t="array" aca="1" ref="DG138" ca="1">IF(OR(AH138=" ",AND(EXACT(UPPER(TRIM(SUBSTITUTE(AH138,CHAR(160)," "))),TRIM(SUBSTITUTE(AH138,CHAR(160)," "))),SUMPRODUCT(--ISNUMBER(MATCH(MID(TRIM(SUBSTITUTE(AH138,CHAR(160)," ")),ROW(INDIRECT("1:"&amp;LEN(TRIM(SUBSTITUTE(AH138,CHAR(160)," "))))),1),{"A","B","C","D","E","F","G","H","I","J","K","L","M","N","O","P","Q","R","S","T","U","V","W","X","Y","Z","Ñ","0","1","2","3","4","5","6","7","8","9"," "},0)))=LEN(TRIM(SUBSTITUTE(AH138,CHAR(160)," "))))),0,1)</f>
        <v>0</v>
      </c>
      <c r="DH138" s="629" cm="1">
        <f t="array" aca="1" ref="DH138" ca="1">IF(OR(BB138=" ",AND(EXACT(UPPER(TRIM(SUBSTITUTE(BB138,CHAR(160)," "))),TRIM(SUBSTITUTE(BB138,CHAR(160)," "))),SUMPRODUCT(--ISNUMBER(MATCH(MID(TRIM(SUBSTITUTE(BB138,CHAR(160)," ")),ROW(INDIRECT("1:"&amp;LEN(TRIM(SUBSTITUTE(BB138,CHAR(160)," "))))),1),{"A","B","C","D","E","F","G","H","I","J","K","L","M","N","O","P","Q","R","S","T","U","V","W","X","Y","Z","Ñ","0","1","2","3","4","5","6","7","8","9"," "},0)))=LEN(TRIM(SUBSTITUTE(BB138,CHAR(160)," "))))),0,1)</f>
        <v>0</v>
      </c>
      <c r="DI138" s="629" cm="1">
        <f t="array" aca="1" ref="DI138" ca="1">IF(OR(BV138=" ",AND(EXACT(UPPER(TRIM(SUBSTITUTE(BV138,CHAR(160)," "))),TRIM(SUBSTITUTE(BV138,CHAR(160)," "))),SUMPRODUCT(--ISNUMBER(MATCH(MID(TRIM(SUBSTITUTE(BV138,CHAR(160)," ")),ROW(INDIRECT("1:"&amp;LEN(TRIM(SUBSTITUTE(BV138,CHAR(160)," "))))),1),{"A","B","C","D","E","F","G","H","I","J","K","L","M","N","O","P","Q","R","S","T","U","V","W","X","Y","Z","Ñ","0","1","2","3","4","5","6","7","8","9"," "},0)))=LEN(TRIM(SUBSTITUTE(BV138,CHAR(160)," "))))),0,1)</f>
        <v>0</v>
      </c>
    </row>
    <row r="139" spans="1:113" ht="15" customHeight="1">
      <c r="A139" s="128"/>
      <c r="B139"/>
      <c r="C139" s="37" t="s">
        <v>5346</v>
      </c>
      <c r="D139" s="969" t="str">
        <f>IF(CNGE_2026_M1_Secc1_Sub6!$D174="","",CNGE_2026_M1_Secc1_Sub6!$D174)</f>
        <v/>
      </c>
      <c r="E139" s="970"/>
      <c r="F139" s="970"/>
      <c r="G139" s="970"/>
      <c r="H139" s="970"/>
      <c r="I139" s="1034"/>
      <c r="J139" s="1032"/>
      <c r="K139" s="704"/>
      <c r="L139" s="704"/>
      <c r="M139" s="1033"/>
      <c r="N139" s="1032"/>
      <c r="O139" s="704"/>
      <c r="P139" s="704"/>
      <c r="Q139" s="1033"/>
      <c r="R139" s="1032"/>
      <c r="S139" s="704"/>
      <c r="T139" s="704"/>
      <c r="U139" s="1033"/>
      <c r="V139" s="1032"/>
      <c r="W139" s="704"/>
      <c r="X139" s="704"/>
      <c r="Y139" s="1033"/>
      <c r="Z139" s="1029"/>
      <c r="AA139" s="1030"/>
      <c r="AB139" s="1030"/>
      <c r="AC139" s="1031"/>
      <c r="AD139" s="1032"/>
      <c r="AE139" s="704"/>
      <c r="AF139" s="704"/>
      <c r="AG139" s="1033"/>
      <c r="AH139" s="1032"/>
      <c r="AI139" s="704"/>
      <c r="AJ139" s="704"/>
      <c r="AK139" s="1033"/>
      <c r="AL139" s="1032"/>
      <c r="AM139" s="704"/>
      <c r="AN139" s="704"/>
      <c r="AO139" s="1033"/>
      <c r="AP139" s="1032"/>
      <c r="AQ139" s="704"/>
      <c r="AR139" s="704"/>
      <c r="AS139" s="1033"/>
      <c r="AT139" s="1029"/>
      <c r="AU139" s="1030"/>
      <c r="AV139" s="1030"/>
      <c r="AW139" s="1031"/>
      <c r="AX139" s="1032"/>
      <c r="AY139" s="704"/>
      <c r="AZ139" s="704"/>
      <c r="BA139" s="1033"/>
      <c r="BB139" s="1032"/>
      <c r="BC139" s="704"/>
      <c r="BD139" s="704"/>
      <c r="BE139" s="1033"/>
      <c r="BF139" s="1032"/>
      <c r="BG139" s="704"/>
      <c r="BH139" s="704"/>
      <c r="BI139" s="1033"/>
      <c r="BJ139" s="1032"/>
      <c r="BK139" s="704"/>
      <c r="BL139" s="704"/>
      <c r="BM139" s="1033"/>
      <c r="BN139" s="1029"/>
      <c r="BO139" s="1030"/>
      <c r="BP139" s="1030"/>
      <c r="BQ139" s="1031"/>
      <c r="BR139" s="1032"/>
      <c r="BS139" s="704"/>
      <c r="BT139" s="704"/>
      <c r="BU139" s="1033"/>
      <c r="BV139" s="1032"/>
      <c r="BW139" s="704"/>
      <c r="BX139" s="704"/>
      <c r="BY139" s="1033"/>
      <c r="BZ139" s="1032"/>
      <c r="CA139" s="704"/>
      <c r="CB139" s="704"/>
      <c r="CC139" s="1033"/>
      <c r="CD139" s="1032"/>
      <c r="CE139" s="704"/>
      <c r="CF139" s="704"/>
      <c r="CG139" s="1033"/>
      <c r="CH139" s="1029"/>
      <c r="CI139" s="1030"/>
      <c r="CJ139" s="1030"/>
      <c r="CK139" s="1031"/>
      <c r="CN139" s="435">
        <f t="shared" si="28"/>
        <v>0</v>
      </c>
      <c r="CO139" s="435">
        <f t="shared" si="29"/>
        <v>0</v>
      </c>
      <c r="CP139" s="435">
        <f t="shared" si="30"/>
        <v>0</v>
      </c>
      <c r="CQ139" s="435">
        <f t="shared" si="31"/>
        <v>0</v>
      </c>
      <c r="CR139" s="290">
        <f t="shared" si="23"/>
        <v>0</v>
      </c>
      <c r="CS139" s="670">
        <f t="shared" si="24"/>
        <v>0</v>
      </c>
      <c r="CT139" s="671">
        <f t="shared" si="25"/>
        <v>0</v>
      </c>
      <c r="CU139" s="672">
        <f t="shared" si="26"/>
        <v>0</v>
      </c>
      <c r="CV139" s="290">
        <f t="shared" si="27"/>
        <v>0</v>
      </c>
      <c r="CW139" s="293">
        <f t="shared" si="32"/>
        <v>0</v>
      </c>
      <c r="CX139" s="283" t="str">
        <f>IF(CW139=0,"",
IF(SUM($CW$26:CW139)=1,CY139,
IF($CW$176&gt;SUM($CW$26:CW139),_xlfn.CONCAT(", ",CY139),
IF($CW$176=SUM($CW$26:CW139),_xlfn.CONCAT(" y ",CY139)))))</f>
        <v/>
      </c>
      <c r="CY139" s="120" t="s">
        <v>5347</v>
      </c>
      <c r="CZ139" s="370">
        <f>IF(CNGE_2026_M1_Secc1_Sub6!Y174=COUNTA(J139:M139,AD139:AG139,AX139:BA139,BR139:BU139),0,1)</f>
        <v>0</v>
      </c>
      <c r="DA139" s="282">
        <f t="shared" si="33"/>
        <v>0</v>
      </c>
      <c r="DB139" s="283" t="str">
        <f>IF(DA139=0,"",
IF(SUM($DA$26:DA139)=1,DC139,
IF($DA$176&gt;SUM($DA$26:DA139),_xlfn.CONCAT(", ",DC139),
IF($DA$176=SUM($DA$26:DA139),_xlfn.CONCAT(" y ",DC139)))))</f>
        <v/>
      </c>
      <c r="DC139" s="120" t="s">
        <v>5347</v>
      </c>
      <c r="DF139" s="629" cm="1">
        <f t="array" aca="1" ref="DF139" ca="1">IF(OR(N139=" ",AND(EXACT(UPPER(TRIM(SUBSTITUTE(N139,CHAR(160)," "))),TRIM(SUBSTITUTE(N139,CHAR(160)," "))),SUMPRODUCT(--ISNUMBER(MATCH(MID(TRIM(SUBSTITUTE(N139,CHAR(160)," ")),ROW(INDIRECT("1:"&amp;LEN(TRIM(SUBSTITUTE(N139,CHAR(160)," "))))),1),{"A","B","C","D","E","F","G","H","I","J","K","L","M","N","O","P","Q","R","S","T","U","V","W","X","Y","Z","Ñ","0","1","2","3","4","5","6","7","8","9"," "},0)))=LEN(TRIM(SUBSTITUTE(N139,CHAR(160)," "))))),0,1)</f>
        <v>0</v>
      </c>
      <c r="DG139" s="629" cm="1">
        <f t="array" aca="1" ref="DG139" ca="1">IF(OR(AH139=" ",AND(EXACT(UPPER(TRIM(SUBSTITUTE(AH139,CHAR(160)," "))),TRIM(SUBSTITUTE(AH139,CHAR(160)," "))),SUMPRODUCT(--ISNUMBER(MATCH(MID(TRIM(SUBSTITUTE(AH139,CHAR(160)," ")),ROW(INDIRECT("1:"&amp;LEN(TRIM(SUBSTITUTE(AH139,CHAR(160)," "))))),1),{"A","B","C","D","E","F","G","H","I","J","K","L","M","N","O","P","Q","R","S","T","U","V","W","X","Y","Z","Ñ","0","1","2","3","4","5","6","7","8","9"," "},0)))=LEN(TRIM(SUBSTITUTE(AH139,CHAR(160)," "))))),0,1)</f>
        <v>0</v>
      </c>
      <c r="DH139" s="629" cm="1">
        <f t="array" aca="1" ref="DH139" ca="1">IF(OR(BB139=" ",AND(EXACT(UPPER(TRIM(SUBSTITUTE(BB139,CHAR(160)," "))),TRIM(SUBSTITUTE(BB139,CHAR(160)," "))),SUMPRODUCT(--ISNUMBER(MATCH(MID(TRIM(SUBSTITUTE(BB139,CHAR(160)," ")),ROW(INDIRECT("1:"&amp;LEN(TRIM(SUBSTITUTE(BB139,CHAR(160)," "))))),1),{"A","B","C","D","E","F","G","H","I","J","K","L","M","N","O","P","Q","R","S","T","U","V","W","X","Y","Z","Ñ","0","1","2","3","4","5","6","7","8","9"," "},0)))=LEN(TRIM(SUBSTITUTE(BB139,CHAR(160)," "))))),0,1)</f>
        <v>0</v>
      </c>
      <c r="DI139" s="629" cm="1">
        <f t="array" aca="1" ref="DI139" ca="1">IF(OR(BV139=" ",AND(EXACT(UPPER(TRIM(SUBSTITUTE(BV139,CHAR(160)," "))),TRIM(SUBSTITUTE(BV139,CHAR(160)," "))),SUMPRODUCT(--ISNUMBER(MATCH(MID(TRIM(SUBSTITUTE(BV139,CHAR(160)," ")),ROW(INDIRECT("1:"&amp;LEN(TRIM(SUBSTITUTE(BV139,CHAR(160)," "))))),1),{"A","B","C","D","E","F","G","H","I","J","K","L","M","N","O","P","Q","R","S","T","U","V","W","X","Y","Z","Ñ","0","1","2","3","4","5","6","7","8","9"," "},0)))=LEN(TRIM(SUBSTITUTE(BV139,CHAR(160)," "))))),0,1)</f>
        <v>0</v>
      </c>
    </row>
    <row r="140" spans="1:113" ht="15" customHeight="1">
      <c r="A140" s="128"/>
      <c r="B140"/>
      <c r="C140" s="37" t="s">
        <v>5348</v>
      </c>
      <c r="D140" s="969" t="str">
        <f>IF(CNGE_2026_M1_Secc1_Sub6!$D175="","",CNGE_2026_M1_Secc1_Sub6!$D175)</f>
        <v/>
      </c>
      <c r="E140" s="970"/>
      <c r="F140" s="970"/>
      <c r="G140" s="970"/>
      <c r="H140" s="970"/>
      <c r="I140" s="1034"/>
      <c r="J140" s="1032"/>
      <c r="K140" s="704"/>
      <c r="L140" s="704"/>
      <c r="M140" s="1033"/>
      <c r="N140" s="1032"/>
      <c r="O140" s="704"/>
      <c r="P140" s="704"/>
      <c r="Q140" s="1033"/>
      <c r="R140" s="1032"/>
      <c r="S140" s="704"/>
      <c r="T140" s="704"/>
      <c r="U140" s="1033"/>
      <c r="V140" s="1032"/>
      <c r="W140" s="704"/>
      <c r="X140" s="704"/>
      <c r="Y140" s="1033"/>
      <c r="Z140" s="1029"/>
      <c r="AA140" s="1030"/>
      <c r="AB140" s="1030"/>
      <c r="AC140" s="1031"/>
      <c r="AD140" s="1032"/>
      <c r="AE140" s="704"/>
      <c r="AF140" s="704"/>
      <c r="AG140" s="1033"/>
      <c r="AH140" s="1032"/>
      <c r="AI140" s="704"/>
      <c r="AJ140" s="704"/>
      <c r="AK140" s="1033"/>
      <c r="AL140" s="1032"/>
      <c r="AM140" s="704"/>
      <c r="AN140" s="704"/>
      <c r="AO140" s="1033"/>
      <c r="AP140" s="1032"/>
      <c r="AQ140" s="704"/>
      <c r="AR140" s="704"/>
      <c r="AS140" s="1033"/>
      <c r="AT140" s="1029"/>
      <c r="AU140" s="1030"/>
      <c r="AV140" s="1030"/>
      <c r="AW140" s="1031"/>
      <c r="AX140" s="1032"/>
      <c r="AY140" s="704"/>
      <c r="AZ140" s="704"/>
      <c r="BA140" s="1033"/>
      <c r="BB140" s="1032"/>
      <c r="BC140" s="704"/>
      <c r="BD140" s="704"/>
      <c r="BE140" s="1033"/>
      <c r="BF140" s="1032"/>
      <c r="BG140" s="704"/>
      <c r="BH140" s="704"/>
      <c r="BI140" s="1033"/>
      <c r="BJ140" s="1032"/>
      <c r="BK140" s="704"/>
      <c r="BL140" s="704"/>
      <c r="BM140" s="1033"/>
      <c r="BN140" s="1029"/>
      <c r="BO140" s="1030"/>
      <c r="BP140" s="1030"/>
      <c r="BQ140" s="1031"/>
      <c r="BR140" s="1032"/>
      <c r="BS140" s="704"/>
      <c r="BT140" s="704"/>
      <c r="BU140" s="1033"/>
      <c r="BV140" s="1032"/>
      <c r="BW140" s="704"/>
      <c r="BX140" s="704"/>
      <c r="BY140" s="1033"/>
      <c r="BZ140" s="1032"/>
      <c r="CA140" s="704"/>
      <c r="CB140" s="704"/>
      <c r="CC140" s="1033"/>
      <c r="CD140" s="1032"/>
      <c r="CE140" s="704"/>
      <c r="CF140" s="704"/>
      <c r="CG140" s="1033"/>
      <c r="CH140" s="1029"/>
      <c r="CI140" s="1030"/>
      <c r="CJ140" s="1030"/>
      <c r="CK140" s="1031"/>
      <c r="CN140" s="435">
        <f t="shared" si="28"/>
        <v>0</v>
      </c>
      <c r="CO140" s="435">
        <f t="shared" si="29"/>
        <v>0</v>
      </c>
      <c r="CP140" s="435">
        <f t="shared" si="30"/>
        <v>0</v>
      </c>
      <c r="CQ140" s="435">
        <f t="shared" si="31"/>
        <v>0</v>
      </c>
      <c r="CR140" s="290">
        <f t="shared" si="23"/>
        <v>0</v>
      </c>
      <c r="CS140" s="670">
        <f t="shared" si="24"/>
        <v>0</v>
      </c>
      <c r="CT140" s="671">
        <f t="shared" si="25"/>
        <v>0</v>
      </c>
      <c r="CU140" s="672">
        <f t="shared" si="26"/>
        <v>0</v>
      </c>
      <c r="CV140" s="290">
        <f t="shared" si="27"/>
        <v>0</v>
      </c>
      <c r="CW140" s="293">
        <f t="shared" si="32"/>
        <v>0</v>
      </c>
      <c r="CX140" s="283" t="str">
        <f>IF(CW140=0,"",
IF(SUM($CW$26:CW140)=1,CY140,
IF($CW$176&gt;SUM($CW$26:CW140),_xlfn.CONCAT(", ",CY140),
IF($CW$176=SUM($CW$26:CW140),_xlfn.CONCAT(" y ",CY140)))))</f>
        <v/>
      </c>
      <c r="CY140" s="120" t="s">
        <v>5349</v>
      </c>
      <c r="CZ140" s="370">
        <f>IF(CNGE_2026_M1_Secc1_Sub6!Y175=COUNTA(J140:M140,AD140:AG140,AX140:BA140,BR140:BU140),0,1)</f>
        <v>0</v>
      </c>
      <c r="DA140" s="282">
        <f t="shared" si="33"/>
        <v>0</v>
      </c>
      <c r="DB140" s="283" t="str">
        <f>IF(DA140=0,"",
IF(SUM($DA$26:DA140)=1,DC140,
IF($DA$176&gt;SUM($DA$26:DA140),_xlfn.CONCAT(", ",DC140),
IF($DA$176=SUM($DA$26:DA140),_xlfn.CONCAT(" y ",DC140)))))</f>
        <v/>
      </c>
      <c r="DC140" s="120" t="s">
        <v>5349</v>
      </c>
      <c r="DF140" s="629" cm="1">
        <f t="array" aca="1" ref="DF140" ca="1">IF(OR(N140=" ",AND(EXACT(UPPER(TRIM(SUBSTITUTE(N140,CHAR(160)," "))),TRIM(SUBSTITUTE(N140,CHAR(160)," "))),SUMPRODUCT(--ISNUMBER(MATCH(MID(TRIM(SUBSTITUTE(N140,CHAR(160)," ")),ROW(INDIRECT("1:"&amp;LEN(TRIM(SUBSTITUTE(N140,CHAR(160)," "))))),1),{"A","B","C","D","E","F","G","H","I","J","K","L","M","N","O","P","Q","R","S","T","U","V","W","X","Y","Z","Ñ","0","1","2","3","4","5","6","7","8","9"," "},0)))=LEN(TRIM(SUBSTITUTE(N140,CHAR(160)," "))))),0,1)</f>
        <v>0</v>
      </c>
      <c r="DG140" s="629" cm="1">
        <f t="array" aca="1" ref="DG140" ca="1">IF(OR(AH140=" ",AND(EXACT(UPPER(TRIM(SUBSTITUTE(AH140,CHAR(160)," "))),TRIM(SUBSTITUTE(AH140,CHAR(160)," "))),SUMPRODUCT(--ISNUMBER(MATCH(MID(TRIM(SUBSTITUTE(AH140,CHAR(160)," ")),ROW(INDIRECT("1:"&amp;LEN(TRIM(SUBSTITUTE(AH140,CHAR(160)," "))))),1),{"A","B","C","D","E","F","G","H","I","J","K","L","M","N","O","P","Q","R","S","T","U","V","W","X","Y","Z","Ñ","0","1","2","3","4","5","6","7","8","9"," "},0)))=LEN(TRIM(SUBSTITUTE(AH140,CHAR(160)," "))))),0,1)</f>
        <v>0</v>
      </c>
      <c r="DH140" s="629" cm="1">
        <f t="array" aca="1" ref="DH140" ca="1">IF(OR(BB140=" ",AND(EXACT(UPPER(TRIM(SUBSTITUTE(BB140,CHAR(160)," "))),TRIM(SUBSTITUTE(BB140,CHAR(160)," "))),SUMPRODUCT(--ISNUMBER(MATCH(MID(TRIM(SUBSTITUTE(BB140,CHAR(160)," ")),ROW(INDIRECT("1:"&amp;LEN(TRIM(SUBSTITUTE(BB140,CHAR(160)," "))))),1),{"A","B","C","D","E","F","G","H","I","J","K","L","M","N","O","P","Q","R","S","T","U","V","W","X","Y","Z","Ñ","0","1","2","3","4","5","6","7","8","9"," "},0)))=LEN(TRIM(SUBSTITUTE(BB140,CHAR(160)," "))))),0,1)</f>
        <v>0</v>
      </c>
      <c r="DI140" s="629" cm="1">
        <f t="array" aca="1" ref="DI140" ca="1">IF(OR(BV140=" ",AND(EXACT(UPPER(TRIM(SUBSTITUTE(BV140,CHAR(160)," "))),TRIM(SUBSTITUTE(BV140,CHAR(160)," "))),SUMPRODUCT(--ISNUMBER(MATCH(MID(TRIM(SUBSTITUTE(BV140,CHAR(160)," ")),ROW(INDIRECT("1:"&amp;LEN(TRIM(SUBSTITUTE(BV140,CHAR(160)," "))))),1),{"A","B","C","D","E","F","G","H","I","J","K","L","M","N","O","P","Q","R","S","T","U","V","W","X","Y","Z","Ñ","0","1","2","3","4","5","6","7","8","9"," "},0)))=LEN(TRIM(SUBSTITUTE(BV140,CHAR(160)," "))))),0,1)</f>
        <v>0</v>
      </c>
    </row>
    <row r="141" spans="1:113" ht="15" customHeight="1">
      <c r="A141" s="128"/>
      <c r="B141"/>
      <c r="C141" s="37" t="s">
        <v>5350</v>
      </c>
      <c r="D141" s="969" t="str">
        <f>IF(CNGE_2026_M1_Secc1_Sub6!$D176="","",CNGE_2026_M1_Secc1_Sub6!$D176)</f>
        <v/>
      </c>
      <c r="E141" s="970"/>
      <c r="F141" s="970"/>
      <c r="G141" s="970"/>
      <c r="H141" s="970"/>
      <c r="I141" s="1034"/>
      <c r="J141" s="1032"/>
      <c r="K141" s="704"/>
      <c r="L141" s="704"/>
      <c r="M141" s="1033"/>
      <c r="N141" s="1032"/>
      <c r="O141" s="704"/>
      <c r="P141" s="704"/>
      <c r="Q141" s="1033"/>
      <c r="R141" s="1032"/>
      <c r="S141" s="704"/>
      <c r="T141" s="704"/>
      <c r="U141" s="1033"/>
      <c r="V141" s="1032"/>
      <c r="W141" s="704"/>
      <c r="X141" s="704"/>
      <c r="Y141" s="1033"/>
      <c r="Z141" s="1029"/>
      <c r="AA141" s="1030"/>
      <c r="AB141" s="1030"/>
      <c r="AC141" s="1031"/>
      <c r="AD141" s="1032"/>
      <c r="AE141" s="704"/>
      <c r="AF141" s="704"/>
      <c r="AG141" s="1033"/>
      <c r="AH141" s="1032"/>
      <c r="AI141" s="704"/>
      <c r="AJ141" s="704"/>
      <c r="AK141" s="1033"/>
      <c r="AL141" s="1032"/>
      <c r="AM141" s="704"/>
      <c r="AN141" s="704"/>
      <c r="AO141" s="1033"/>
      <c r="AP141" s="1032"/>
      <c r="AQ141" s="704"/>
      <c r="AR141" s="704"/>
      <c r="AS141" s="1033"/>
      <c r="AT141" s="1029"/>
      <c r="AU141" s="1030"/>
      <c r="AV141" s="1030"/>
      <c r="AW141" s="1031"/>
      <c r="AX141" s="1032"/>
      <c r="AY141" s="704"/>
      <c r="AZ141" s="704"/>
      <c r="BA141" s="1033"/>
      <c r="BB141" s="1032"/>
      <c r="BC141" s="704"/>
      <c r="BD141" s="704"/>
      <c r="BE141" s="1033"/>
      <c r="BF141" s="1032"/>
      <c r="BG141" s="704"/>
      <c r="BH141" s="704"/>
      <c r="BI141" s="1033"/>
      <c r="BJ141" s="1032"/>
      <c r="BK141" s="704"/>
      <c r="BL141" s="704"/>
      <c r="BM141" s="1033"/>
      <c r="BN141" s="1029"/>
      <c r="BO141" s="1030"/>
      <c r="BP141" s="1030"/>
      <c r="BQ141" s="1031"/>
      <c r="BR141" s="1032"/>
      <c r="BS141" s="704"/>
      <c r="BT141" s="704"/>
      <c r="BU141" s="1033"/>
      <c r="BV141" s="1032"/>
      <c r="BW141" s="704"/>
      <c r="BX141" s="704"/>
      <c r="BY141" s="1033"/>
      <c r="BZ141" s="1032"/>
      <c r="CA141" s="704"/>
      <c r="CB141" s="704"/>
      <c r="CC141" s="1033"/>
      <c r="CD141" s="1032"/>
      <c r="CE141" s="704"/>
      <c r="CF141" s="704"/>
      <c r="CG141" s="1033"/>
      <c r="CH141" s="1029"/>
      <c r="CI141" s="1030"/>
      <c r="CJ141" s="1030"/>
      <c r="CK141" s="1031"/>
      <c r="CN141" s="435">
        <f t="shared" si="28"/>
        <v>0</v>
      </c>
      <c r="CO141" s="435">
        <f t="shared" si="29"/>
        <v>0</v>
      </c>
      <c r="CP141" s="435">
        <f t="shared" si="30"/>
        <v>0</v>
      </c>
      <c r="CQ141" s="435">
        <f t="shared" si="31"/>
        <v>0</v>
      </c>
      <c r="CR141" s="290">
        <f t="shared" si="23"/>
        <v>0</v>
      </c>
      <c r="CS141" s="670">
        <f t="shared" si="24"/>
        <v>0</v>
      </c>
      <c r="CT141" s="671">
        <f t="shared" si="25"/>
        <v>0</v>
      </c>
      <c r="CU141" s="672">
        <f t="shared" si="26"/>
        <v>0</v>
      </c>
      <c r="CV141" s="290">
        <f t="shared" si="27"/>
        <v>0</v>
      </c>
      <c r="CW141" s="293">
        <f t="shared" si="32"/>
        <v>0</v>
      </c>
      <c r="CX141" s="283" t="str">
        <f>IF(CW141=0,"",
IF(SUM($CW$26:CW141)=1,CY141,
IF($CW$176&gt;SUM($CW$26:CW141),_xlfn.CONCAT(", ",CY141),
IF($CW$176=SUM($CW$26:CW141),_xlfn.CONCAT(" y ",CY141)))))</f>
        <v/>
      </c>
      <c r="CY141" s="120" t="s">
        <v>5351</v>
      </c>
      <c r="CZ141" s="370">
        <f>IF(CNGE_2026_M1_Secc1_Sub6!Y176=COUNTA(J141:M141,AD141:AG141,AX141:BA141,BR141:BU141),0,1)</f>
        <v>0</v>
      </c>
      <c r="DA141" s="282">
        <f t="shared" si="33"/>
        <v>0</v>
      </c>
      <c r="DB141" s="283" t="str">
        <f>IF(DA141=0,"",
IF(SUM($DA$26:DA141)=1,DC141,
IF($DA$176&gt;SUM($DA$26:DA141),_xlfn.CONCAT(", ",DC141),
IF($DA$176=SUM($DA$26:DA141),_xlfn.CONCAT(" y ",DC141)))))</f>
        <v/>
      </c>
      <c r="DC141" s="120" t="s">
        <v>5351</v>
      </c>
      <c r="DF141" s="629" cm="1">
        <f t="array" aca="1" ref="DF141" ca="1">IF(OR(N141=" ",AND(EXACT(UPPER(TRIM(SUBSTITUTE(N141,CHAR(160)," "))),TRIM(SUBSTITUTE(N141,CHAR(160)," "))),SUMPRODUCT(--ISNUMBER(MATCH(MID(TRIM(SUBSTITUTE(N141,CHAR(160)," ")),ROW(INDIRECT("1:"&amp;LEN(TRIM(SUBSTITUTE(N141,CHAR(160)," "))))),1),{"A","B","C","D","E","F","G","H","I","J","K","L","M","N","O","P","Q","R","S","T","U","V","W","X","Y","Z","Ñ","0","1","2","3","4","5","6","7","8","9"," "},0)))=LEN(TRIM(SUBSTITUTE(N141,CHAR(160)," "))))),0,1)</f>
        <v>0</v>
      </c>
      <c r="DG141" s="629" cm="1">
        <f t="array" aca="1" ref="DG141" ca="1">IF(OR(AH141=" ",AND(EXACT(UPPER(TRIM(SUBSTITUTE(AH141,CHAR(160)," "))),TRIM(SUBSTITUTE(AH141,CHAR(160)," "))),SUMPRODUCT(--ISNUMBER(MATCH(MID(TRIM(SUBSTITUTE(AH141,CHAR(160)," ")),ROW(INDIRECT("1:"&amp;LEN(TRIM(SUBSTITUTE(AH141,CHAR(160)," "))))),1),{"A","B","C","D","E","F","G","H","I","J","K","L","M","N","O","P","Q","R","S","T","U","V","W","X","Y","Z","Ñ","0","1","2","3","4","5","6","7","8","9"," "},0)))=LEN(TRIM(SUBSTITUTE(AH141,CHAR(160)," "))))),0,1)</f>
        <v>0</v>
      </c>
      <c r="DH141" s="629" cm="1">
        <f t="array" aca="1" ref="DH141" ca="1">IF(OR(BB141=" ",AND(EXACT(UPPER(TRIM(SUBSTITUTE(BB141,CHAR(160)," "))),TRIM(SUBSTITUTE(BB141,CHAR(160)," "))),SUMPRODUCT(--ISNUMBER(MATCH(MID(TRIM(SUBSTITUTE(BB141,CHAR(160)," ")),ROW(INDIRECT("1:"&amp;LEN(TRIM(SUBSTITUTE(BB141,CHAR(160)," "))))),1),{"A","B","C","D","E","F","G","H","I","J","K","L","M","N","O","P","Q","R","S","T","U","V","W","X","Y","Z","Ñ","0","1","2","3","4","5","6","7","8","9"," "},0)))=LEN(TRIM(SUBSTITUTE(BB141,CHAR(160)," "))))),0,1)</f>
        <v>0</v>
      </c>
      <c r="DI141" s="629" cm="1">
        <f t="array" aca="1" ref="DI141" ca="1">IF(OR(BV141=" ",AND(EXACT(UPPER(TRIM(SUBSTITUTE(BV141,CHAR(160)," "))),TRIM(SUBSTITUTE(BV141,CHAR(160)," "))),SUMPRODUCT(--ISNUMBER(MATCH(MID(TRIM(SUBSTITUTE(BV141,CHAR(160)," ")),ROW(INDIRECT("1:"&amp;LEN(TRIM(SUBSTITUTE(BV141,CHAR(160)," "))))),1),{"A","B","C","D","E","F","G","H","I","J","K","L","M","N","O","P","Q","R","S","T","U","V","W","X","Y","Z","Ñ","0","1","2","3","4","5","6","7","8","9"," "},0)))=LEN(TRIM(SUBSTITUTE(BV141,CHAR(160)," "))))),0,1)</f>
        <v>0</v>
      </c>
    </row>
    <row r="142" spans="1:113" ht="15" customHeight="1">
      <c r="A142" s="128"/>
      <c r="B142"/>
      <c r="C142" s="37" t="s">
        <v>5352</v>
      </c>
      <c r="D142" s="969" t="str">
        <f>IF(CNGE_2026_M1_Secc1_Sub6!$D177="","",CNGE_2026_M1_Secc1_Sub6!$D177)</f>
        <v/>
      </c>
      <c r="E142" s="970"/>
      <c r="F142" s="970"/>
      <c r="G142" s="970"/>
      <c r="H142" s="970"/>
      <c r="I142" s="1034"/>
      <c r="J142" s="1032"/>
      <c r="K142" s="704"/>
      <c r="L142" s="704"/>
      <c r="M142" s="1033"/>
      <c r="N142" s="1032"/>
      <c r="O142" s="704"/>
      <c r="P142" s="704"/>
      <c r="Q142" s="1033"/>
      <c r="R142" s="1032"/>
      <c r="S142" s="704"/>
      <c r="T142" s="704"/>
      <c r="U142" s="1033"/>
      <c r="V142" s="1032"/>
      <c r="W142" s="704"/>
      <c r="X142" s="704"/>
      <c r="Y142" s="1033"/>
      <c r="Z142" s="1029"/>
      <c r="AA142" s="1030"/>
      <c r="AB142" s="1030"/>
      <c r="AC142" s="1031"/>
      <c r="AD142" s="1032"/>
      <c r="AE142" s="704"/>
      <c r="AF142" s="704"/>
      <c r="AG142" s="1033"/>
      <c r="AH142" s="1032"/>
      <c r="AI142" s="704"/>
      <c r="AJ142" s="704"/>
      <c r="AK142" s="1033"/>
      <c r="AL142" s="1032"/>
      <c r="AM142" s="704"/>
      <c r="AN142" s="704"/>
      <c r="AO142" s="1033"/>
      <c r="AP142" s="1032"/>
      <c r="AQ142" s="704"/>
      <c r="AR142" s="704"/>
      <c r="AS142" s="1033"/>
      <c r="AT142" s="1029"/>
      <c r="AU142" s="1030"/>
      <c r="AV142" s="1030"/>
      <c r="AW142" s="1031"/>
      <c r="AX142" s="1032"/>
      <c r="AY142" s="704"/>
      <c r="AZ142" s="704"/>
      <c r="BA142" s="1033"/>
      <c r="BB142" s="1032"/>
      <c r="BC142" s="704"/>
      <c r="BD142" s="704"/>
      <c r="BE142" s="1033"/>
      <c r="BF142" s="1032"/>
      <c r="BG142" s="704"/>
      <c r="BH142" s="704"/>
      <c r="BI142" s="1033"/>
      <c r="BJ142" s="1032"/>
      <c r="BK142" s="704"/>
      <c r="BL142" s="704"/>
      <c r="BM142" s="1033"/>
      <c r="BN142" s="1029"/>
      <c r="BO142" s="1030"/>
      <c r="BP142" s="1030"/>
      <c r="BQ142" s="1031"/>
      <c r="BR142" s="1032"/>
      <c r="BS142" s="704"/>
      <c r="BT142" s="704"/>
      <c r="BU142" s="1033"/>
      <c r="BV142" s="1032"/>
      <c r="BW142" s="704"/>
      <c r="BX142" s="704"/>
      <c r="BY142" s="1033"/>
      <c r="BZ142" s="1032"/>
      <c r="CA142" s="704"/>
      <c r="CB142" s="704"/>
      <c r="CC142" s="1033"/>
      <c r="CD142" s="1032"/>
      <c r="CE142" s="704"/>
      <c r="CF142" s="704"/>
      <c r="CG142" s="1033"/>
      <c r="CH142" s="1029"/>
      <c r="CI142" s="1030"/>
      <c r="CJ142" s="1030"/>
      <c r="CK142" s="1031"/>
      <c r="CN142" s="435">
        <f t="shared" si="28"/>
        <v>0</v>
      </c>
      <c r="CO142" s="435">
        <f t="shared" si="29"/>
        <v>0</v>
      </c>
      <c r="CP142" s="435">
        <f t="shared" si="30"/>
        <v>0</v>
      </c>
      <c r="CQ142" s="435">
        <f t="shared" si="31"/>
        <v>0</v>
      </c>
      <c r="CR142" s="290">
        <f t="shared" si="23"/>
        <v>0</v>
      </c>
      <c r="CS142" s="670">
        <f t="shared" si="24"/>
        <v>0</v>
      </c>
      <c r="CT142" s="671">
        <f t="shared" si="25"/>
        <v>0</v>
      </c>
      <c r="CU142" s="672">
        <f t="shared" si="26"/>
        <v>0</v>
      </c>
      <c r="CV142" s="290">
        <f t="shared" si="27"/>
        <v>0</v>
      </c>
      <c r="CW142" s="293">
        <f t="shared" si="32"/>
        <v>0</v>
      </c>
      <c r="CX142" s="283" t="str">
        <f>IF(CW142=0,"",
IF(SUM($CW$26:CW142)=1,CY142,
IF($CW$176&gt;SUM($CW$26:CW142),_xlfn.CONCAT(", ",CY142),
IF($CW$176=SUM($CW$26:CW142),_xlfn.CONCAT(" y ",CY142)))))</f>
        <v/>
      </c>
      <c r="CY142" s="120" t="s">
        <v>5353</v>
      </c>
      <c r="CZ142" s="370">
        <f>IF(CNGE_2026_M1_Secc1_Sub6!Y177=COUNTA(J142:M142,AD142:AG142,AX142:BA142,BR142:BU142),0,1)</f>
        <v>0</v>
      </c>
      <c r="DA142" s="282">
        <f t="shared" si="33"/>
        <v>0</v>
      </c>
      <c r="DB142" s="283" t="str">
        <f>IF(DA142=0,"",
IF(SUM($DA$26:DA142)=1,DC142,
IF($DA$176&gt;SUM($DA$26:DA142),_xlfn.CONCAT(", ",DC142),
IF($DA$176=SUM($DA$26:DA142),_xlfn.CONCAT(" y ",DC142)))))</f>
        <v/>
      </c>
      <c r="DC142" s="120" t="s">
        <v>5353</v>
      </c>
      <c r="DF142" s="629" cm="1">
        <f t="array" aca="1" ref="DF142" ca="1">IF(OR(N142=" ",AND(EXACT(UPPER(TRIM(SUBSTITUTE(N142,CHAR(160)," "))),TRIM(SUBSTITUTE(N142,CHAR(160)," "))),SUMPRODUCT(--ISNUMBER(MATCH(MID(TRIM(SUBSTITUTE(N142,CHAR(160)," ")),ROW(INDIRECT("1:"&amp;LEN(TRIM(SUBSTITUTE(N142,CHAR(160)," "))))),1),{"A","B","C","D","E","F","G","H","I","J","K","L","M","N","O","P","Q","R","S","T","U","V","W","X","Y","Z","Ñ","0","1","2","3","4","5","6","7","8","9"," "},0)))=LEN(TRIM(SUBSTITUTE(N142,CHAR(160)," "))))),0,1)</f>
        <v>0</v>
      </c>
      <c r="DG142" s="629" cm="1">
        <f t="array" aca="1" ref="DG142" ca="1">IF(OR(AH142=" ",AND(EXACT(UPPER(TRIM(SUBSTITUTE(AH142,CHAR(160)," "))),TRIM(SUBSTITUTE(AH142,CHAR(160)," "))),SUMPRODUCT(--ISNUMBER(MATCH(MID(TRIM(SUBSTITUTE(AH142,CHAR(160)," ")),ROW(INDIRECT("1:"&amp;LEN(TRIM(SUBSTITUTE(AH142,CHAR(160)," "))))),1),{"A","B","C","D","E","F","G","H","I","J","K","L","M","N","O","P","Q","R","S","T","U","V","W","X","Y","Z","Ñ","0","1","2","3","4","5","6","7","8","9"," "},0)))=LEN(TRIM(SUBSTITUTE(AH142,CHAR(160)," "))))),0,1)</f>
        <v>0</v>
      </c>
      <c r="DH142" s="629" cm="1">
        <f t="array" aca="1" ref="DH142" ca="1">IF(OR(BB142=" ",AND(EXACT(UPPER(TRIM(SUBSTITUTE(BB142,CHAR(160)," "))),TRIM(SUBSTITUTE(BB142,CHAR(160)," "))),SUMPRODUCT(--ISNUMBER(MATCH(MID(TRIM(SUBSTITUTE(BB142,CHAR(160)," ")),ROW(INDIRECT("1:"&amp;LEN(TRIM(SUBSTITUTE(BB142,CHAR(160)," "))))),1),{"A","B","C","D","E","F","G","H","I","J","K","L","M","N","O","P","Q","R","S","T","U","V","W","X","Y","Z","Ñ","0","1","2","3","4","5","6","7","8","9"," "},0)))=LEN(TRIM(SUBSTITUTE(BB142,CHAR(160)," "))))),0,1)</f>
        <v>0</v>
      </c>
      <c r="DI142" s="629" cm="1">
        <f t="array" aca="1" ref="DI142" ca="1">IF(OR(BV142=" ",AND(EXACT(UPPER(TRIM(SUBSTITUTE(BV142,CHAR(160)," "))),TRIM(SUBSTITUTE(BV142,CHAR(160)," "))),SUMPRODUCT(--ISNUMBER(MATCH(MID(TRIM(SUBSTITUTE(BV142,CHAR(160)," ")),ROW(INDIRECT("1:"&amp;LEN(TRIM(SUBSTITUTE(BV142,CHAR(160)," "))))),1),{"A","B","C","D","E","F","G","H","I","J","K","L","M","N","O","P","Q","R","S","T","U","V","W","X","Y","Z","Ñ","0","1","2","3","4","5","6","7","8","9"," "},0)))=LEN(TRIM(SUBSTITUTE(BV142,CHAR(160)," "))))),0,1)</f>
        <v>0</v>
      </c>
    </row>
    <row r="143" spans="1:113" ht="15" customHeight="1">
      <c r="A143" s="128"/>
      <c r="B143"/>
      <c r="C143" s="37" t="s">
        <v>5354</v>
      </c>
      <c r="D143" s="969" t="str">
        <f>IF(CNGE_2026_M1_Secc1_Sub6!$D178="","",CNGE_2026_M1_Secc1_Sub6!$D178)</f>
        <v/>
      </c>
      <c r="E143" s="970"/>
      <c r="F143" s="970"/>
      <c r="G143" s="970"/>
      <c r="H143" s="970"/>
      <c r="I143" s="1034"/>
      <c r="J143" s="1032"/>
      <c r="K143" s="704"/>
      <c r="L143" s="704"/>
      <c r="M143" s="1033"/>
      <c r="N143" s="1032"/>
      <c r="O143" s="704"/>
      <c r="P143" s="704"/>
      <c r="Q143" s="1033"/>
      <c r="R143" s="1032"/>
      <c r="S143" s="704"/>
      <c r="T143" s="704"/>
      <c r="U143" s="1033"/>
      <c r="V143" s="1032"/>
      <c r="W143" s="704"/>
      <c r="X143" s="704"/>
      <c r="Y143" s="1033"/>
      <c r="Z143" s="1029"/>
      <c r="AA143" s="1030"/>
      <c r="AB143" s="1030"/>
      <c r="AC143" s="1031"/>
      <c r="AD143" s="1032"/>
      <c r="AE143" s="704"/>
      <c r="AF143" s="704"/>
      <c r="AG143" s="1033"/>
      <c r="AH143" s="1032"/>
      <c r="AI143" s="704"/>
      <c r="AJ143" s="704"/>
      <c r="AK143" s="1033"/>
      <c r="AL143" s="1032"/>
      <c r="AM143" s="704"/>
      <c r="AN143" s="704"/>
      <c r="AO143" s="1033"/>
      <c r="AP143" s="1032"/>
      <c r="AQ143" s="704"/>
      <c r="AR143" s="704"/>
      <c r="AS143" s="1033"/>
      <c r="AT143" s="1029"/>
      <c r="AU143" s="1030"/>
      <c r="AV143" s="1030"/>
      <c r="AW143" s="1031"/>
      <c r="AX143" s="1032"/>
      <c r="AY143" s="704"/>
      <c r="AZ143" s="704"/>
      <c r="BA143" s="1033"/>
      <c r="BB143" s="1032"/>
      <c r="BC143" s="704"/>
      <c r="BD143" s="704"/>
      <c r="BE143" s="1033"/>
      <c r="BF143" s="1032"/>
      <c r="BG143" s="704"/>
      <c r="BH143" s="704"/>
      <c r="BI143" s="1033"/>
      <c r="BJ143" s="1032"/>
      <c r="BK143" s="704"/>
      <c r="BL143" s="704"/>
      <c r="BM143" s="1033"/>
      <c r="BN143" s="1029"/>
      <c r="BO143" s="1030"/>
      <c r="BP143" s="1030"/>
      <c r="BQ143" s="1031"/>
      <c r="BR143" s="1032"/>
      <c r="BS143" s="704"/>
      <c r="BT143" s="704"/>
      <c r="BU143" s="1033"/>
      <c r="BV143" s="1032"/>
      <c r="BW143" s="704"/>
      <c r="BX143" s="704"/>
      <c r="BY143" s="1033"/>
      <c r="BZ143" s="1032"/>
      <c r="CA143" s="704"/>
      <c r="CB143" s="704"/>
      <c r="CC143" s="1033"/>
      <c r="CD143" s="1032"/>
      <c r="CE143" s="704"/>
      <c r="CF143" s="704"/>
      <c r="CG143" s="1033"/>
      <c r="CH143" s="1029"/>
      <c r="CI143" s="1030"/>
      <c r="CJ143" s="1030"/>
      <c r="CK143" s="1031"/>
      <c r="CN143" s="435">
        <f t="shared" si="28"/>
        <v>0</v>
      </c>
      <c r="CO143" s="435">
        <f t="shared" si="29"/>
        <v>0</v>
      </c>
      <c r="CP143" s="435">
        <f t="shared" si="30"/>
        <v>0</v>
      </c>
      <c r="CQ143" s="435">
        <f t="shared" si="31"/>
        <v>0</v>
      </c>
      <c r="CR143" s="290">
        <f t="shared" si="23"/>
        <v>0</v>
      </c>
      <c r="CS143" s="670">
        <f t="shared" si="24"/>
        <v>0</v>
      </c>
      <c r="CT143" s="671">
        <f t="shared" si="25"/>
        <v>0</v>
      </c>
      <c r="CU143" s="672">
        <f t="shared" si="26"/>
        <v>0</v>
      </c>
      <c r="CV143" s="290">
        <f t="shared" si="27"/>
        <v>0</v>
      </c>
      <c r="CW143" s="293">
        <f t="shared" si="32"/>
        <v>0</v>
      </c>
      <c r="CX143" s="283" t="str">
        <f>IF(CW143=0,"",
IF(SUM($CW$26:CW143)=1,CY143,
IF($CW$176&gt;SUM($CW$26:CW143),_xlfn.CONCAT(", ",CY143),
IF($CW$176=SUM($CW$26:CW143),_xlfn.CONCAT(" y ",CY143)))))</f>
        <v/>
      </c>
      <c r="CY143" s="120" t="s">
        <v>5355</v>
      </c>
      <c r="CZ143" s="370">
        <f>IF(CNGE_2026_M1_Secc1_Sub6!Y178=COUNTA(J143:M143,AD143:AG143,AX143:BA143,BR143:BU143),0,1)</f>
        <v>0</v>
      </c>
      <c r="DA143" s="282">
        <f t="shared" si="33"/>
        <v>0</v>
      </c>
      <c r="DB143" s="283" t="str">
        <f>IF(DA143=0,"",
IF(SUM($DA$26:DA143)=1,DC143,
IF($DA$176&gt;SUM($DA$26:DA143),_xlfn.CONCAT(", ",DC143),
IF($DA$176=SUM($DA$26:DA143),_xlfn.CONCAT(" y ",DC143)))))</f>
        <v/>
      </c>
      <c r="DC143" s="120" t="s">
        <v>5355</v>
      </c>
      <c r="DF143" s="629" cm="1">
        <f t="array" aca="1" ref="DF143" ca="1">IF(OR(N143=" ",AND(EXACT(UPPER(TRIM(SUBSTITUTE(N143,CHAR(160)," "))),TRIM(SUBSTITUTE(N143,CHAR(160)," "))),SUMPRODUCT(--ISNUMBER(MATCH(MID(TRIM(SUBSTITUTE(N143,CHAR(160)," ")),ROW(INDIRECT("1:"&amp;LEN(TRIM(SUBSTITUTE(N143,CHAR(160)," "))))),1),{"A","B","C","D","E","F","G","H","I","J","K","L","M","N","O","P","Q","R","S","T","U","V","W","X","Y","Z","Ñ","0","1","2","3","4","5","6","7","8","9"," "},0)))=LEN(TRIM(SUBSTITUTE(N143,CHAR(160)," "))))),0,1)</f>
        <v>0</v>
      </c>
      <c r="DG143" s="629" cm="1">
        <f t="array" aca="1" ref="DG143" ca="1">IF(OR(AH143=" ",AND(EXACT(UPPER(TRIM(SUBSTITUTE(AH143,CHAR(160)," "))),TRIM(SUBSTITUTE(AH143,CHAR(160)," "))),SUMPRODUCT(--ISNUMBER(MATCH(MID(TRIM(SUBSTITUTE(AH143,CHAR(160)," ")),ROW(INDIRECT("1:"&amp;LEN(TRIM(SUBSTITUTE(AH143,CHAR(160)," "))))),1),{"A","B","C","D","E","F","G","H","I","J","K","L","M","N","O","P","Q","R","S","T","U","V","W","X","Y","Z","Ñ","0","1","2","3","4","5","6","7","8","9"," "},0)))=LEN(TRIM(SUBSTITUTE(AH143,CHAR(160)," "))))),0,1)</f>
        <v>0</v>
      </c>
      <c r="DH143" s="629" cm="1">
        <f t="array" aca="1" ref="DH143" ca="1">IF(OR(BB143=" ",AND(EXACT(UPPER(TRIM(SUBSTITUTE(BB143,CHAR(160)," "))),TRIM(SUBSTITUTE(BB143,CHAR(160)," "))),SUMPRODUCT(--ISNUMBER(MATCH(MID(TRIM(SUBSTITUTE(BB143,CHAR(160)," ")),ROW(INDIRECT("1:"&amp;LEN(TRIM(SUBSTITUTE(BB143,CHAR(160)," "))))),1),{"A","B","C","D","E","F","G","H","I","J","K","L","M","N","O","P","Q","R","S","T","U","V","W","X","Y","Z","Ñ","0","1","2","3","4","5","6","7","8","9"," "},0)))=LEN(TRIM(SUBSTITUTE(BB143,CHAR(160)," "))))),0,1)</f>
        <v>0</v>
      </c>
      <c r="DI143" s="629" cm="1">
        <f t="array" aca="1" ref="DI143" ca="1">IF(OR(BV143=" ",AND(EXACT(UPPER(TRIM(SUBSTITUTE(BV143,CHAR(160)," "))),TRIM(SUBSTITUTE(BV143,CHAR(160)," "))),SUMPRODUCT(--ISNUMBER(MATCH(MID(TRIM(SUBSTITUTE(BV143,CHAR(160)," ")),ROW(INDIRECT("1:"&amp;LEN(TRIM(SUBSTITUTE(BV143,CHAR(160)," "))))),1),{"A","B","C","D","E","F","G","H","I","J","K","L","M","N","O","P","Q","R","S","T","U","V","W","X","Y","Z","Ñ","0","1","2","3","4","5","6","7","8","9"," "},0)))=LEN(TRIM(SUBSTITUTE(BV143,CHAR(160)," "))))),0,1)</f>
        <v>0</v>
      </c>
    </row>
    <row r="144" spans="1:113" ht="15" customHeight="1">
      <c r="A144" s="128"/>
      <c r="B144"/>
      <c r="C144" s="37" t="s">
        <v>5356</v>
      </c>
      <c r="D144" s="969" t="str">
        <f>IF(CNGE_2026_M1_Secc1_Sub6!$D179="","",CNGE_2026_M1_Secc1_Sub6!$D179)</f>
        <v/>
      </c>
      <c r="E144" s="970"/>
      <c r="F144" s="970"/>
      <c r="G144" s="970"/>
      <c r="H144" s="970"/>
      <c r="I144" s="1034"/>
      <c r="J144" s="1032"/>
      <c r="K144" s="704"/>
      <c r="L144" s="704"/>
      <c r="M144" s="1033"/>
      <c r="N144" s="1032"/>
      <c r="O144" s="704"/>
      <c r="P144" s="704"/>
      <c r="Q144" s="1033"/>
      <c r="R144" s="1032"/>
      <c r="S144" s="704"/>
      <c r="T144" s="704"/>
      <c r="U144" s="1033"/>
      <c r="V144" s="1032"/>
      <c r="W144" s="704"/>
      <c r="X144" s="704"/>
      <c r="Y144" s="1033"/>
      <c r="Z144" s="1029"/>
      <c r="AA144" s="1030"/>
      <c r="AB144" s="1030"/>
      <c r="AC144" s="1031"/>
      <c r="AD144" s="1032"/>
      <c r="AE144" s="704"/>
      <c r="AF144" s="704"/>
      <c r="AG144" s="1033"/>
      <c r="AH144" s="1032"/>
      <c r="AI144" s="704"/>
      <c r="AJ144" s="704"/>
      <c r="AK144" s="1033"/>
      <c r="AL144" s="1032"/>
      <c r="AM144" s="704"/>
      <c r="AN144" s="704"/>
      <c r="AO144" s="1033"/>
      <c r="AP144" s="1032"/>
      <c r="AQ144" s="704"/>
      <c r="AR144" s="704"/>
      <c r="AS144" s="1033"/>
      <c r="AT144" s="1029"/>
      <c r="AU144" s="1030"/>
      <c r="AV144" s="1030"/>
      <c r="AW144" s="1031"/>
      <c r="AX144" s="1032"/>
      <c r="AY144" s="704"/>
      <c r="AZ144" s="704"/>
      <c r="BA144" s="1033"/>
      <c r="BB144" s="1032"/>
      <c r="BC144" s="704"/>
      <c r="BD144" s="704"/>
      <c r="BE144" s="1033"/>
      <c r="BF144" s="1032"/>
      <c r="BG144" s="704"/>
      <c r="BH144" s="704"/>
      <c r="BI144" s="1033"/>
      <c r="BJ144" s="1032"/>
      <c r="BK144" s="704"/>
      <c r="BL144" s="704"/>
      <c r="BM144" s="1033"/>
      <c r="BN144" s="1029"/>
      <c r="BO144" s="1030"/>
      <c r="BP144" s="1030"/>
      <c r="BQ144" s="1031"/>
      <c r="BR144" s="1032"/>
      <c r="BS144" s="704"/>
      <c r="BT144" s="704"/>
      <c r="BU144" s="1033"/>
      <c r="BV144" s="1032"/>
      <c r="BW144" s="704"/>
      <c r="BX144" s="704"/>
      <c r="BY144" s="1033"/>
      <c r="BZ144" s="1032"/>
      <c r="CA144" s="704"/>
      <c r="CB144" s="704"/>
      <c r="CC144" s="1033"/>
      <c r="CD144" s="1032"/>
      <c r="CE144" s="704"/>
      <c r="CF144" s="704"/>
      <c r="CG144" s="1033"/>
      <c r="CH144" s="1029"/>
      <c r="CI144" s="1030"/>
      <c r="CJ144" s="1030"/>
      <c r="CK144" s="1031"/>
      <c r="CN144" s="435">
        <f t="shared" si="28"/>
        <v>0</v>
      </c>
      <c r="CO144" s="435">
        <f t="shared" si="29"/>
        <v>0</v>
      </c>
      <c r="CP144" s="435">
        <f t="shared" si="30"/>
        <v>0</v>
      </c>
      <c r="CQ144" s="435">
        <f t="shared" si="31"/>
        <v>0</v>
      </c>
      <c r="CR144" s="290">
        <f t="shared" si="23"/>
        <v>0</v>
      </c>
      <c r="CS144" s="670">
        <f t="shared" si="24"/>
        <v>0</v>
      </c>
      <c r="CT144" s="671">
        <f t="shared" si="25"/>
        <v>0</v>
      </c>
      <c r="CU144" s="672">
        <f t="shared" si="26"/>
        <v>0</v>
      </c>
      <c r="CV144" s="290">
        <f t="shared" si="27"/>
        <v>0</v>
      </c>
      <c r="CW144" s="293">
        <f t="shared" si="32"/>
        <v>0</v>
      </c>
      <c r="CX144" s="283" t="str">
        <f>IF(CW144=0,"",
IF(SUM($CW$26:CW144)=1,CY144,
IF($CW$176&gt;SUM($CW$26:CW144),_xlfn.CONCAT(", ",CY144),
IF($CW$176=SUM($CW$26:CW144),_xlfn.CONCAT(" y ",CY144)))))</f>
        <v/>
      </c>
      <c r="CY144" s="120" t="s">
        <v>5357</v>
      </c>
      <c r="CZ144" s="370">
        <f>IF(CNGE_2026_M1_Secc1_Sub6!Y179=COUNTA(J144:M144,AD144:AG144,AX144:BA144,BR144:BU144),0,1)</f>
        <v>0</v>
      </c>
      <c r="DA144" s="282">
        <f t="shared" si="33"/>
        <v>0</v>
      </c>
      <c r="DB144" s="283" t="str">
        <f>IF(DA144=0,"",
IF(SUM($DA$26:DA144)=1,DC144,
IF($DA$176&gt;SUM($DA$26:DA144),_xlfn.CONCAT(", ",DC144),
IF($DA$176=SUM($DA$26:DA144),_xlfn.CONCAT(" y ",DC144)))))</f>
        <v/>
      </c>
      <c r="DC144" s="120" t="s">
        <v>5357</v>
      </c>
      <c r="DF144" s="629" cm="1">
        <f t="array" aca="1" ref="DF144" ca="1">IF(OR(N144=" ",AND(EXACT(UPPER(TRIM(SUBSTITUTE(N144,CHAR(160)," "))),TRIM(SUBSTITUTE(N144,CHAR(160)," "))),SUMPRODUCT(--ISNUMBER(MATCH(MID(TRIM(SUBSTITUTE(N144,CHAR(160)," ")),ROW(INDIRECT("1:"&amp;LEN(TRIM(SUBSTITUTE(N144,CHAR(160)," "))))),1),{"A","B","C","D","E","F","G","H","I","J","K","L","M","N","O","P","Q","R","S","T","U","V","W","X","Y","Z","Ñ","0","1","2","3","4","5","6","7","8","9"," "},0)))=LEN(TRIM(SUBSTITUTE(N144,CHAR(160)," "))))),0,1)</f>
        <v>0</v>
      </c>
      <c r="DG144" s="629" cm="1">
        <f t="array" aca="1" ref="DG144" ca="1">IF(OR(AH144=" ",AND(EXACT(UPPER(TRIM(SUBSTITUTE(AH144,CHAR(160)," "))),TRIM(SUBSTITUTE(AH144,CHAR(160)," "))),SUMPRODUCT(--ISNUMBER(MATCH(MID(TRIM(SUBSTITUTE(AH144,CHAR(160)," ")),ROW(INDIRECT("1:"&amp;LEN(TRIM(SUBSTITUTE(AH144,CHAR(160)," "))))),1),{"A","B","C","D","E","F","G","H","I","J","K","L","M","N","O","P","Q","R","S","T","U","V","W","X","Y","Z","Ñ","0","1","2","3","4","5","6","7","8","9"," "},0)))=LEN(TRIM(SUBSTITUTE(AH144,CHAR(160)," "))))),0,1)</f>
        <v>0</v>
      </c>
      <c r="DH144" s="629" cm="1">
        <f t="array" aca="1" ref="DH144" ca="1">IF(OR(BB144=" ",AND(EXACT(UPPER(TRIM(SUBSTITUTE(BB144,CHAR(160)," "))),TRIM(SUBSTITUTE(BB144,CHAR(160)," "))),SUMPRODUCT(--ISNUMBER(MATCH(MID(TRIM(SUBSTITUTE(BB144,CHAR(160)," ")),ROW(INDIRECT("1:"&amp;LEN(TRIM(SUBSTITUTE(BB144,CHAR(160)," "))))),1),{"A","B","C","D","E","F","G","H","I","J","K","L","M","N","O","P","Q","R","S","T","U","V","W","X","Y","Z","Ñ","0","1","2","3","4","5","6","7","8","9"," "},0)))=LEN(TRIM(SUBSTITUTE(BB144,CHAR(160)," "))))),0,1)</f>
        <v>0</v>
      </c>
      <c r="DI144" s="629" cm="1">
        <f t="array" aca="1" ref="DI144" ca="1">IF(OR(BV144=" ",AND(EXACT(UPPER(TRIM(SUBSTITUTE(BV144,CHAR(160)," "))),TRIM(SUBSTITUTE(BV144,CHAR(160)," "))),SUMPRODUCT(--ISNUMBER(MATCH(MID(TRIM(SUBSTITUTE(BV144,CHAR(160)," ")),ROW(INDIRECT("1:"&amp;LEN(TRIM(SUBSTITUTE(BV144,CHAR(160)," "))))),1),{"A","B","C","D","E","F","G","H","I","J","K","L","M","N","O","P","Q","R","S","T","U","V","W","X","Y","Z","Ñ","0","1","2","3","4","5","6","7","8","9"," "},0)))=LEN(TRIM(SUBSTITUTE(BV144,CHAR(160)," "))))),0,1)</f>
        <v>0</v>
      </c>
    </row>
    <row r="145" spans="1:113" ht="15" customHeight="1">
      <c r="A145" s="128"/>
      <c r="B145"/>
      <c r="C145" s="37" t="s">
        <v>5358</v>
      </c>
      <c r="D145" s="969" t="str">
        <f>IF(CNGE_2026_M1_Secc1_Sub6!$D180="","",CNGE_2026_M1_Secc1_Sub6!$D180)</f>
        <v/>
      </c>
      <c r="E145" s="970"/>
      <c r="F145" s="970"/>
      <c r="G145" s="970"/>
      <c r="H145" s="970"/>
      <c r="I145" s="1034"/>
      <c r="J145" s="1032"/>
      <c r="K145" s="704"/>
      <c r="L145" s="704"/>
      <c r="M145" s="1033"/>
      <c r="N145" s="1032"/>
      <c r="O145" s="704"/>
      <c r="P145" s="704"/>
      <c r="Q145" s="1033"/>
      <c r="R145" s="1032"/>
      <c r="S145" s="704"/>
      <c r="T145" s="704"/>
      <c r="U145" s="1033"/>
      <c r="V145" s="1032"/>
      <c r="W145" s="704"/>
      <c r="X145" s="704"/>
      <c r="Y145" s="1033"/>
      <c r="Z145" s="1029"/>
      <c r="AA145" s="1030"/>
      <c r="AB145" s="1030"/>
      <c r="AC145" s="1031"/>
      <c r="AD145" s="1032"/>
      <c r="AE145" s="704"/>
      <c r="AF145" s="704"/>
      <c r="AG145" s="1033"/>
      <c r="AH145" s="1032"/>
      <c r="AI145" s="704"/>
      <c r="AJ145" s="704"/>
      <c r="AK145" s="1033"/>
      <c r="AL145" s="1032"/>
      <c r="AM145" s="704"/>
      <c r="AN145" s="704"/>
      <c r="AO145" s="1033"/>
      <c r="AP145" s="1032"/>
      <c r="AQ145" s="704"/>
      <c r="AR145" s="704"/>
      <c r="AS145" s="1033"/>
      <c r="AT145" s="1029"/>
      <c r="AU145" s="1030"/>
      <c r="AV145" s="1030"/>
      <c r="AW145" s="1031"/>
      <c r="AX145" s="1032"/>
      <c r="AY145" s="704"/>
      <c r="AZ145" s="704"/>
      <c r="BA145" s="1033"/>
      <c r="BB145" s="1032"/>
      <c r="BC145" s="704"/>
      <c r="BD145" s="704"/>
      <c r="BE145" s="1033"/>
      <c r="BF145" s="1032"/>
      <c r="BG145" s="704"/>
      <c r="BH145" s="704"/>
      <c r="BI145" s="1033"/>
      <c r="BJ145" s="1032"/>
      <c r="BK145" s="704"/>
      <c r="BL145" s="704"/>
      <c r="BM145" s="1033"/>
      <c r="BN145" s="1029"/>
      <c r="BO145" s="1030"/>
      <c r="BP145" s="1030"/>
      <c r="BQ145" s="1031"/>
      <c r="BR145" s="1032"/>
      <c r="BS145" s="704"/>
      <c r="BT145" s="704"/>
      <c r="BU145" s="1033"/>
      <c r="BV145" s="1032"/>
      <c r="BW145" s="704"/>
      <c r="BX145" s="704"/>
      <c r="BY145" s="1033"/>
      <c r="BZ145" s="1032"/>
      <c r="CA145" s="704"/>
      <c r="CB145" s="704"/>
      <c r="CC145" s="1033"/>
      <c r="CD145" s="1032"/>
      <c r="CE145" s="704"/>
      <c r="CF145" s="704"/>
      <c r="CG145" s="1033"/>
      <c r="CH145" s="1029"/>
      <c r="CI145" s="1030"/>
      <c r="CJ145" s="1030"/>
      <c r="CK145" s="1031"/>
      <c r="CN145" s="435">
        <f t="shared" si="28"/>
        <v>0</v>
      </c>
      <c r="CO145" s="435">
        <f t="shared" si="29"/>
        <v>0</v>
      </c>
      <c r="CP145" s="435">
        <f t="shared" si="30"/>
        <v>0</v>
      </c>
      <c r="CQ145" s="435">
        <f t="shared" si="31"/>
        <v>0</v>
      </c>
      <c r="CR145" s="290">
        <f t="shared" si="23"/>
        <v>0</v>
      </c>
      <c r="CS145" s="670">
        <f t="shared" si="24"/>
        <v>0</v>
      </c>
      <c r="CT145" s="671">
        <f t="shared" si="25"/>
        <v>0</v>
      </c>
      <c r="CU145" s="672">
        <f t="shared" si="26"/>
        <v>0</v>
      </c>
      <c r="CV145" s="290">
        <f t="shared" si="27"/>
        <v>0</v>
      </c>
      <c r="CW145" s="293">
        <f t="shared" si="32"/>
        <v>0</v>
      </c>
      <c r="CX145" s="283" t="str">
        <f>IF(CW145=0,"",
IF(SUM($CW$26:CW145)=1,CY145,
IF($CW$176&gt;SUM($CW$26:CW145),_xlfn.CONCAT(", ",CY145),
IF($CW$176=SUM($CW$26:CW145),_xlfn.CONCAT(" y ",CY145)))))</f>
        <v/>
      </c>
      <c r="CY145" s="120" t="s">
        <v>5359</v>
      </c>
      <c r="CZ145" s="370">
        <f>IF(CNGE_2026_M1_Secc1_Sub6!Y180=COUNTA(J145:M145,AD145:AG145,AX145:BA145,BR145:BU145),0,1)</f>
        <v>0</v>
      </c>
      <c r="DA145" s="282">
        <f t="shared" si="33"/>
        <v>0</v>
      </c>
      <c r="DB145" s="283" t="str">
        <f>IF(DA145=0,"",
IF(SUM($DA$26:DA145)=1,DC145,
IF($DA$176&gt;SUM($DA$26:DA145),_xlfn.CONCAT(", ",DC145),
IF($DA$176=SUM($DA$26:DA145),_xlfn.CONCAT(" y ",DC145)))))</f>
        <v/>
      </c>
      <c r="DC145" s="120" t="s">
        <v>5359</v>
      </c>
      <c r="DF145" s="629" cm="1">
        <f t="array" aca="1" ref="DF145" ca="1">IF(OR(N145=" ",AND(EXACT(UPPER(TRIM(SUBSTITUTE(N145,CHAR(160)," "))),TRIM(SUBSTITUTE(N145,CHAR(160)," "))),SUMPRODUCT(--ISNUMBER(MATCH(MID(TRIM(SUBSTITUTE(N145,CHAR(160)," ")),ROW(INDIRECT("1:"&amp;LEN(TRIM(SUBSTITUTE(N145,CHAR(160)," "))))),1),{"A","B","C","D","E","F","G","H","I","J","K","L","M","N","O","P","Q","R","S","T","U","V","W","X","Y","Z","Ñ","0","1","2","3","4","5","6","7","8","9"," "},0)))=LEN(TRIM(SUBSTITUTE(N145,CHAR(160)," "))))),0,1)</f>
        <v>0</v>
      </c>
      <c r="DG145" s="629" cm="1">
        <f t="array" aca="1" ref="DG145" ca="1">IF(OR(AH145=" ",AND(EXACT(UPPER(TRIM(SUBSTITUTE(AH145,CHAR(160)," "))),TRIM(SUBSTITUTE(AH145,CHAR(160)," "))),SUMPRODUCT(--ISNUMBER(MATCH(MID(TRIM(SUBSTITUTE(AH145,CHAR(160)," ")),ROW(INDIRECT("1:"&amp;LEN(TRIM(SUBSTITUTE(AH145,CHAR(160)," "))))),1),{"A","B","C","D","E","F","G","H","I","J","K","L","M","N","O","P","Q","R","S","T","U","V","W","X","Y","Z","Ñ","0","1","2","3","4","5","6","7","8","9"," "},0)))=LEN(TRIM(SUBSTITUTE(AH145,CHAR(160)," "))))),0,1)</f>
        <v>0</v>
      </c>
      <c r="DH145" s="629" cm="1">
        <f t="array" aca="1" ref="DH145" ca="1">IF(OR(BB145=" ",AND(EXACT(UPPER(TRIM(SUBSTITUTE(BB145,CHAR(160)," "))),TRIM(SUBSTITUTE(BB145,CHAR(160)," "))),SUMPRODUCT(--ISNUMBER(MATCH(MID(TRIM(SUBSTITUTE(BB145,CHAR(160)," ")),ROW(INDIRECT("1:"&amp;LEN(TRIM(SUBSTITUTE(BB145,CHAR(160)," "))))),1),{"A","B","C","D","E","F","G","H","I","J","K","L","M","N","O","P","Q","R","S","T","U","V","W","X","Y","Z","Ñ","0","1","2","3","4","5","6","7","8","9"," "},0)))=LEN(TRIM(SUBSTITUTE(BB145,CHAR(160)," "))))),0,1)</f>
        <v>0</v>
      </c>
      <c r="DI145" s="629" cm="1">
        <f t="array" aca="1" ref="DI145" ca="1">IF(OR(BV145=" ",AND(EXACT(UPPER(TRIM(SUBSTITUTE(BV145,CHAR(160)," "))),TRIM(SUBSTITUTE(BV145,CHAR(160)," "))),SUMPRODUCT(--ISNUMBER(MATCH(MID(TRIM(SUBSTITUTE(BV145,CHAR(160)," ")),ROW(INDIRECT("1:"&amp;LEN(TRIM(SUBSTITUTE(BV145,CHAR(160)," "))))),1),{"A","B","C","D","E","F","G","H","I","J","K","L","M","N","O","P","Q","R","S","T","U","V","W","X","Y","Z","Ñ","0","1","2","3","4","5","6","7","8","9"," "},0)))=LEN(TRIM(SUBSTITUTE(BV145,CHAR(160)," "))))),0,1)</f>
        <v>0</v>
      </c>
    </row>
    <row r="146" spans="1:113" customFormat="1" ht="14.45" customHeight="1">
      <c r="A146" s="76"/>
      <c r="C146" s="74" t="s">
        <v>6054</v>
      </c>
      <c r="D146" s="969" t="str">
        <f>IF(CNGE_2026_M1_Secc1_Sub6!$D181="","",CNGE_2026_M1_Secc1_Sub6!$D181)</f>
        <v/>
      </c>
      <c r="E146" s="970"/>
      <c r="F146" s="970"/>
      <c r="G146" s="970"/>
      <c r="H146" s="970"/>
      <c r="I146" s="1034"/>
      <c r="J146" s="1032"/>
      <c r="K146" s="704"/>
      <c r="L146" s="704"/>
      <c r="M146" s="1033"/>
      <c r="N146" s="1032"/>
      <c r="O146" s="704"/>
      <c r="P146" s="704"/>
      <c r="Q146" s="1033"/>
      <c r="R146" s="1032"/>
      <c r="S146" s="704"/>
      <c r="T146" s="704"/>
      <c r="U146" s="1033"/>
      <c r="V146" s="1032"/>
      <c r="W146" s="704"/>
      <c r="X146" s="704"/>
      <c r="Y146" s="1033"/>
      <c r="Z146" s="1029"/>
      <c r="AA146" s="1030"/>
      <c r="AB146" s="1030"/>
      <c r="AC146" s="1031"/>
      <c r="AD146" s="1032"/>
      <c r="AE146" s="704"/>
      <c r="AF146" s="704"/>
      <c r="AG146" s="1033"/>
      <c r="AH146" s="1032"/>
      <c r="AI146" s="704"/>
      <c r="AJ146" s="704"/>
      <c r="AK146" s="1033"/>
      <c r="AL146" s="1032"/>
      <c r="AM146" s="704"/>
      <c r="AN146" s="704"/>
      <c r="AO146" s="1033"/>
      <c r="AP146" s="1032"/>
      <c r="AQ146" s="704"/>
      <c r="AR146" s="704"/>
      <c r="AS146" s="1033"/>
      <c r="AT146" s="1029"/>
      <c r="AU146" s="1030"/>
      <c r="AV146" s="1030"/>
      <c r="AW146" s="1031"/>
      <c r="AX146" s="1032"/>
      <c r="AY146" s="704"/>
      <c r="AZ146" s="704"/>
      <c r="BA146" s="1033"/>
      <c r="BB146" s="1032"/>
      <c r="BC146" s="704"/>
      <c r="BD146" s="704"/>
      <c r="BE146" s="1033"/>
      <c r="BF146" s="1032"/>
      <c r="BG146" s="704"/>
      <c r="BH146" s="704"/>
      <c r="BI146" s="1033"/>
      <c r="BJ146" s="1032"/>
      <c r="BK146" s="704"/>
      <c r="BL146" s="704"/>
      <c r="BM146" s="1033"/>
      <c r="BN146" s="1029"/>
      <c r="BO146" s="1030"/>
      <c r="BP146" s="1030"/>
      <c r="BQ146" s="1031"/>
      <c r="BR146" s="1032"/>
      <c r="BS146" s="704"/>
      <c r="BT146" s="704"/>
      <c r="BU146" s="1033"/>
      <c r="BV146" s="1032"/>
      <c r="BW146" s="704"/>
      <c r="BX146" s="704"/>
      <c r="BY146" s="1033"/>
      <c r="BZ146" s="1032"/>
      <c r="CA146" s="704"/>
      <c r="CB146" s="704"/>
      <c r="CC146" s="1033"/>
      <c r="CD146" s="1032"/>
      <c r="CE146" s="704"/>
      <c r="CF146" s="704"/>
      <c r="CG146" s="1033"/>
      <c r="CH146" s="1029"/>
      <c r="CI146" s="1030"/>
      <c r="CJ146" s="1030"/>
      <c r="CK146" s="1031"/>
      <c r="CN146" s="435">
        <f t="shared" si="28"/>
        <v>0</v>
      </c>
      <c r="CO146" s="435">
        <f t="shared" si="29"/>
        <v>0</v>
      </c>
      <c r="CP146" s="435">
        <f t="shared" si="30"/>
        <v>0</v>
      </c>
      <c r="CQ146" s="435">
        <f t="shared" si="31"/>
        <v>0</v>
      </c>
      <c r="CR146" s="290">
        <f t="shared" si="23"/>
        <v>0</v>
      </c>
      <c r="CS146" s="670">
        <f t="shared" si="24"/>
        <v>0</v>
      </c>
      <c r="CT146" s="671">
        <f t="shared" si="25"/>
        <v>0</v>
      </c>
      <c r="CU146" s="672">
        <f t="shared" si="26"/>
        <v>0</v>
      </c>
      <c r="CV146" s="290">
        <f t="shared" si="27"/>
        <v>0</v>
      </c>
      <c r="CW146" s="293">
        <f t="shared" si="32"/>
        <v>0</v>
      </c>
      <c r="CX146" s="283" t="str">
        <f>IF(CW146=0,"",
IF(SUM($CW$26:CW146)=1,CY146,
IF($CW$176&gt;SUM($CW$26:CW146),_xlfn.CONCAT(", ",CY146),
IF($CW$176=SUM($CW$26:CW146),_xlfn.CONCAT(" y ",CY146)))))</f>
        <v/>
      </c>
      <c r="CY146" s="120" t="s">
        <v>6055</v>
      </c>
      <c r="CZ146" s="370">
        <f>IF(CNGE_2026_M1_Secc1_Sub6!Y181=COUNTA(J146:M146,AD146:AG146,AX146:BA146,BR146:BU146),0,1)</f>
        <v>0</v>
      </c>
      <c r="DA146" s="282">
        <f t="shared" si="33"/>
        <v>0</v>
      </c>
      <c r="DB146" s="283" t="str">
        <f>IF(DA146=0,"",
IF(SUM($DA$26:DA146)=1,DC146,
IF($DA$176&gt;SUM($DA$26:DA146),_xlfn.CONCAT(", ",DC146),
IF($DA$176=SUM($DA$26:DA146),_xlfn.CONCAT(" y ",DC146)))))</f>
        <v/>
      </c>
      <c r="DC146" s="120" t="s">
        <v>6055</v>
      </c>
      <c r="DF146" s="629" cm="1">
        <f t="array" aca="1" ref="DF146" ca="1">IF(OR(N146=" ",AND(EXACT(UPPER(TRIM(SUBSTITUTE(N146,CHAR(160)," "))),TRIM(SUBSTITUTE(N146,CHAR(160)," "))),SUMPRODUCT(--ISNUMBER(MATCH(MID(TRIM(SUBSTITUTE(N146,CHAR(160)," ")),ROW(INDIRECT("1:"&amp;LEN(TRIM(SUBSTITUTE(N146,CHAR(160)," "))))),1),{"A","B","C","D","E","F","G","H","I","J","K","L","M","N","O","P","Q","R","S","T","U","V","W","X","Y","Z","Ñ","0","1","2","3","4","5","6","7","8","9"," "},0)))=LEN(TRIM(SUBSTITUTE(N146,CHAR(160)," "))))),0,1)</f>
        <v>0</v>
      </c>
      <c r="DG146" s="629" cm="1">
        <f t="array" aca="1" ref="DG146" ca="1">IF(OR(AH146=" ",AND(EXACT(UPPER(TRIM(SUBSTITUTE(AH146,CHAR(160)," "))),TRIM(SUBSTITUTE(AH146,CHAR(160)," "))),SUMPRODUCT(--ISNUMBER(MATCH(MID(TRIM(SUBSTITUTE(AH146,CHAR(160)," ")),ROW(INDIRECT("1:"&amp;LEN(TRIM(SUBSTITUTE(AH146,CHAR(160)," "))))),1),{"A","B","C","D","E","F","G","H","I","J","K","L","M","N","O","P","Q","R","S","T","U","V","W","X","Y","Z","Ñ","0","1","2","3","4","5","6","7","8","9"," "},0)))=LEN(TRIM(SUBSTITUTE(AH146,CHAR(160)," "))))),0,1)</f>
        <v>0</v>
      </c>
      <c r="DH146" s="629" cm="1">
        <f t="array" aca="1" ref="DH146" ca="1">IF(OR(BB146=" ",AND(EXACT(UPPER(TRIM(SUBSTITUTE(BB146,CHAR(160)," "))),TRIM(SUBSTITUTE(BB146,CHAR(160)," "))),SUMPRODUCT(--ISNUMBER(MATCH(MID(TRIM(SUBSTITUTE(BB146,CHAR(160)," ")),ROW(INDIRECT("1:"&amp;LEN(TRIM(SUBSTITUTE(BB146,CHAR(160)," "))))),1),{"A","B","C","D","E","F","G","H","I","J","K","L","M","N","O","P","Q","R","S","T","U","V","W","X","Y","Z","Ñ","0","1","2","3","4","5","6","7","8","9"," "},0)))=LEN(TRIM(SUBSTITUTE(BB146,CHAR(160)," "))))),0,1)</f>
        <v>0</v>
      </c>
      <c r="DI146" s="629" cm="1">
        <f t="array" aca="1" ref="DI146" ca="1">IF(OR(BV146=" ",AND(EXACT(UPPER(TRIM(SUBSTITUTE(BV146,CHAR(160)," "))),TRIM(SUBSTITUTE(BV146,CHAR(160)," "))),SUMPRODUCT(--ISNUMBER(MATCH(MID(TRIM(SUBSTITUTE(BV146,CHAR(160)," ")),ROW(INDIRECT("1:"&amp;LEN(TRIM(SUBSTITUTE(BV146,CHAR(160)," "))))),1),{"A","B","C","D","E","F","G","H","I","J","K","L","M","N","O","P","Q","R","S","T","U","V","W","X","Y","Z","Ñ","0","1","2","3","4","5","6","7","8","9"," "},0)))=LEN(TRIM(SUBSTITUTE(BV146,CHAR(160)," "))))),0,1)</f>
        <v>0</v>
      </c>
    </row>
    <row r="147" spans="1:113" customFormat="1" ht="14.45" customHeight="1">
      <c r="A147" s="76"/>
      <c r="C147" s="74" t="s">
        <v>6056</v>
      </c>
      <c r="D147" s="969" t="str">
        <f>IF(CNGE_2026_M1_Secc1_Sub6!$D182="","",CNGE_2026_M1_Secc1_Sub6!$D182)</f>
        <v/>
      </c>
      <c r="E147" s="970"/>
      <c r="F147" s="970"/>
      <c r="G147" s="970"/>
      <c r="H147" s="970"/>
      <c r="I147" s="1034"/>
      <c r="J147" s="1032"/>
      <c r="K147" s="704"/>
      <c r="L147" s="704"/>
      <c r="M147" s="1033"/>
      <c r="N147" s="1032"/>
      <c r="O147" s="704"/>
      <c r="P147" s="704"/>
      <c r="Q147" s="1033"/>
      <c r="R147" s="1032"/>
      <c r="S147" s="704"/>
      <c r="T147" s="704"/>
      <c r="U147" s="1033"/>
      <c r="V147" s="1032"/>
      <c r="W147" s="704"/>
      <c r="X147" s="704"/>
      <c r="Y147" s="1033"/>
      <c r="Z147" s="1029"/>
      <c r="AA147" s="1030"/>
      <c r="AB147" s="1030"/>
      <c r="AC147" s="1031"/>
      <c r="AD147" s="1032"/>
      <c r="AE147" s="704"/>
      <c r="AF147" s="704"/>
      <c r="AG147" s="1033"/>
      <c r="AH147" s="1032"/>
      <c r="AI147" s="704"/>
      <c r="AJ147" s="704"/>
      <c r="AK147" s="1033"/>
      <c r="AL147" s="1032"/>
      <c r="AM147" s="704"/>
      <c r="AN147" s="704"/>
      <c r="AO147" s="1033"/>
      <c r="AP147" s="1032"/>
      <c r="AQ147" s="704"/>
      <c r="AR147" s="704"/>
      <c r="AS147" s="1033"/>
      <c r="AT147" s="1029"/>
      <c r="AU147" s="1030"/>
      <c r="AV147" s="1030"/>
      <c r="AW147" s="1031"/>
      <c r="AX147" s="1032"/>
      <c r="AY147" s="704"/>
      <c r="AZ147" s="704"/>
      <c r="BA147" s="1033"/>
      <c r="BB147" s="1032"/>
      <c r="BC147" s="704"/>
      <c r="BD147" s="704"/>
      <c r="BE147" s="1033"/>
      <c r="BF147" s="1032"/>
      <c r="BG147" s="704"/>
      <c r="BH147" s="704"/>
      <c r="BI147" s="1033"/>
      <c r="BJ147" s="1032"/>
      <c r="BK147" s="704"/>
      <c r="BL147" s="704"/>
      <c r="BM147" s="1033"/>
      <c r="BN147" s="1029"/>
      <c r="BO147" s="1030"/>
      <c r="BP147" s="1030"/>
      <c r="BQ147" s="1031"/>
      <c r="BR147" s="1032"/>
      <c r="BS147" s="704"/>
      <c r="BT147" s="704"/>
      <c r="BU147" s="1033"/>
      <c r="BV147" s="1032"/>
      <c r="BW147" s="704"/>
      <c r="BX147" s="704"/>
      <c r="BY147" s="1033"/>
      <c r="BZ147" s="1032"/>
      <c r="CA147" s="704"/>
      <c r="CB147" s="704"/>
      <c r="CC147" s="1033"/>
      <c r="CD147" s="1032"/>
      <c r="CE147" s="704"/>
      <c r="CF147" s="704"/>
      <c r="CG147" s="1033"/>
      <c r="CH147" s="1029"/>
      <c r="CI147" s="1030"/>
      <c r="CJ147" s="1030"/>
      <c r="CK147" s="1031"/>
      <c r="CN147" s="435">
        <f t="shared" si="28"/>
        <v>0</v>
      </c>
      <c r="CO147" s="435">
        <f t="shared" si="29"/>
        <v>0</v>
      </c>
      <c r="CP147" s="435">
        <f t="shared" si="30"/>
        <v>0</v>
      </c>
      <c r="CQ147" s="435">
        <f t="shared" si="31"/>
        <v>0</v>
      </c>
      <c r="CR147" s="290">
        <f t="shared" si="23"/>
        <v>0</v>
      </c>
      <c r="CS147" s="670">
        <f t="shared" si="24"/>
        <v>0</v>
      </c>
      <c r="CT147" s="671">
        <f t="shared" si="25"/>
        <v>0</v>
      </c>
      <c r="CU147" s="672">
        <f t="shared" si="26"/>
        <v>0</v>
      </c>
      <c r="CV147" s="290">
        <f t="shared" si="27"/>
        <v>0</v>
      </c>
      <c r="CW147" s="293">
        <f t="shared" si="32"/>
        <v>0</v>
      </c>
      <c r="CX147" s="283" t="str">
        <f>IF(CW147=0,"",
IF(SUM($CW$26:CW147)=1,CY147,
IF($CW$176&gt;SUM($CW$26:CW147),_xlfn.CONCAT(", ",CY147),
IF($CW$176=SUM($CW$26:CW147),_xlfn.CONCAT(" y ",CY147)))))</f>
        <v/>
      </c>
      <c r="CY147" s="120" t="s">
        <v>6057</v>
      </c>
      <c r="CZ147" s="370">
        <f>IF(CNGE_2026_M1_Secc1_Sub6!Y182=COUNTA(J147:M147,AD147:AG147,AX147:BA147,BR147:BU147),0,1)</f>
        <v>0</v>
      </c>
      <c r="DA147" s="282">
        <f t="shared" si="33"/>
        <v>0</v>
      </c>
      <c r="DB147" s="283" t="str">
        <f>IF(DA147=0,"",
IF(SUM($DA$26:DA147)=1,DC147,
IF($DA$176&gt;SUM($DA$26:DA147),_xlfn.CONCAT(", ",DC147),
IF($DA$176=SUM($DA$26:DA147),_xlfn.CONCAT(" y ",DC147)))))</f>
        <v/>
      </c>
      <c r="DC147" s="120" t="s">
        <v>6057</v>
      </c>
      <c r="DF147" s="629" cm="1">
        <f t="array" aca="1" ref="DF147" ca="1">IF(OR(N147=" ",AND(EXACT(UPPER(TRIM(SUBSTITUTE(N147,CHAR(160)," "))),TRIM(SUBSTITUTE(N147,CHAR(160)," "))),SUMPRODUCT(--ISNUMBER(MATCH(MID(TRIM(SUBSTITUTE(N147,CHAR(160)," ")),ROW(INDIRECT("1:"&amp;LEN(TRIM(SUBSTITUTE(N147,CHAR(160)," "))))),1),{"A","B","C","D","E","F","G","H","I","J","K","L","M","N","O","P","Q","R","S","T","U","V","W","X","Y","Z","Ñ","0","1","2","3","4","5","6","7","8","9"," "},0)))=LEN(TRIM(SUBSTITUTE(N147,CHAR(160)," "))))),0,1)</f>
        <v>0</v>
      </c>
      <c r="DG147" s="629" cm="1">
        <f t="array" aca="1" ref="DG147" ca="1">IF(OR(AH147=" ",AND(EXACT(UPPER(TRIM(SUBSTITUTE(AH147,CHAR(160)," "))),TRIM(SUBSTITUTE(AH147,CHAR(160)," "))),SUMPRODUCT(--ISNUMBER(MATCH(MID(TRIM(SUBSTITUTE(AH147,CHAR(160)," ")),ROW(INDIRECT("1:"&amp;LEN(TRIM(SUBSTITUTE(AH147,CHAR(160)," "))))),1),{"A","B","C","D","E","F","G","H","I","J","K","L","M","N","O","P","Q","R","S","T","U","V","W","X","Y","Z","Ñ","0","1","2","3","4","5","6","7","8","9"," "},0)))=LEN(TRIM(SUBSTITUTE(AH147,CHAR(160)," "))))),0,1)</f>
        <v>0</v>
      </c>
      <c r="DH147" s="629" cm="1">
        <f t="array" aca="1" ref="DH147" ca="1">IF(OR(BB147=" ",AND(EXACT(UPPER(TRIM(SUBSTITUTE(BB147,CHAR(160)," "))),TRIM(SUBSTITUTE(BB147,CHAR(160)," "))),SUMPRODUCT(--ISNUMBER(MATCH(MID(TRIM(SUBSTITUTE(BB147,CHAR(160)," ")),ROW(INDIRECT("1:"&amp;LEN(TRIM(SUBSTITUTE(BB147,CHAR(160)," "))))),1),{"A","B","C","D","E","F","G","H","I","J","K","L","M","N","O","P","Q","R","S","T","U","V","W","X","Y","Z","Ñ","0","1","2","3","4","5","6","7","8","9"," "},0)))=LEN(TRIM(SUBSTITUTE(BB147,CHAR(160)," "))))),0,1)</f>
        <v>0</v>
      </c>
      <c r="DI147" s="629" cm="1">
        <f t="array" aca="1" ref="DI147" ca="1">IF(OR(BV147=" ",AND(EXACT(UPPER(TRIM(SUBSTITUTE(BV147,CHAR(160)," "))),TRIM(SUBSTITUTE(BV147,CHAR(160)," "))),SUMPRODUCT(--ISNUMBER(MATCH(MID(TRIM(SUBSTITUTE(BV147,CHAR(160)," ")),ROW(INDIRECT("1:"&amp;LEN(TRIM(SUBSTITUTE(BV147,CHAR(160)," "))))),1),{"A","B","C","D","E","F","G","H","I","J","K","L","M","N","O","P","Q","R","S","T","U","V","W","X","Y","Z","Ñ","0","1","2","3","4","5","6","7","8","9"," "},0)))=LEN(TRIM(SUBSTITUTE(BV147,CHAR(160)," "))))),0,1)</f>
        <v>0</v>
      </c>
    </row>
    <row r="148" spans="1:113" customFormat="1" ht="14.45" customHeight="1">
      <c r="A148" s="76"/>
      <c r="C148" s="74" t="s">
        <v>6058</v>
      </c>
      <c r="D148" s="969" t="str">
        <f>IF(CNGE_2026_M1_Secc1_Sub6!$D183="","",CNGE_2026_M1_Secc1_Sub6!$D183)</f>
        <v/>
      </c>
      <c r="E148" s="970"/>
      <c r="F148" s="970"/>
      <c r="G148" s="970"/>
      <c r="H148" s="970"/>
      <c r="I148" s="1034"/>
      <c r="J148" s="1032"/>
      <c r="K148" s="704"/>
      <c r="L148" s="704"/>
      <c r="M148" s="1033"/>
      <c r="N148" s="1032"/>
      <c r="O148" s="704"/>
      <c r="P148" s="704"/>
      <c r="Q148" s="1033"/>
      <c r="R148" s="1032"/>
      <c r="S148" s="704"/>
      <c r="T148" s="704"/>
      <c r="U148" s="1033"/>
      <c r="V148" s="1032"/>
      <c r="W148" s="704"/>
      <c r="X148" s="704"/>
      <c r="Y148" s="1033"/>
      <c r="Z148" s="1029"/>
      <c r="AA148" s="1030"/>
      <c r="AB148" s="1030"/>
      <c r="AC148" s="1031"/>
      <c r="AD148" s="1032"/>
      <c r="AE148" s="704"/>
      <c r="AF148" s="704"/>
      <c r="AG148" s="1033"/>
      <c r="AH148" s="1032"/>
      <c r="AI148" s="704"/>
      <c r="AJ148" s="704"/>
      <c r="AK148" s="1033"/>
      <c r="AL148" s="1032"/>
      <c r="AM148" s="704"/>
      <c r="AN148" s="704"/>
      <c r="AO148" s="1033"/>
      <c r="AP148" s="1032"/>
      <c r="AQ148" s="704"/>
      <c r="AR148" s="704"/>
      <c r="AS148" s="1033"/>
      <c r="AT148" s="1029"/>
      <c r="AU148" s="1030"/>
      <c r="AV148" s="1030"/>
      <c r="AW148" s="1031"/>
      <c r="AX148" s="1032"/>
      <c r="AY148" s="704"/>
      <c r="AZ148" s="704"/>
      <c r="BA148" s="1033"/>
      <c r="BB148" s="1032"/>
      <c r="BC148" s="704"/>
      <c r="BD148" s="704"/>
      <c r="BE148" s="1033"/>
      <c r="BF148" s="1032"/>
      <c r="BG148" s="704"/>
      <c r="BH148" s="704"/>
      <c r="BI148" s="1033"/>
      <c r="BJ148" s="1032"/>
      <c r="BK148" s="704"/>
      <c r="BL148" s="704"/>
      <c r="BM148" s="1033"/>
      <c r="BN148" s="1029"/>
      <c r="BO148" s="1030"/>
      <c r="BP148" s="1030"/>
      <c r="BQ148" s="1031"/>
      <c r="BR148" s="1032"/>
      <c r="BS148" s="704"/>
      <c r="BT148" s="704"/>
      <c r="BU148" s="1033"/>
      <c r="BV148" s="1032"/>
      <c r="BW148" s="704"/>
      <c r="BX148" s="704"/>
      <c r="BY148" s="1033"/>
      <c r="BZ148" s="1032"/>
      <c r="CA148" s="704"/>
      <c r="CB148" s="704"/>
      <c r="CC148" s="1033"/>
      <c r="CD148" s="1032"/>
      <c r="CE148" s="704"/>
      <c r="CF148" s="704"/>
      <c r="CG148" s="1033"/>
      <c r="CH148" s="1029"/>
      <c r="CI148" s="1030"/>
      <c r="CJ148" s="1030"/>
      <c r="CK148" s="1031"/>
      <c r="CN148" s="435">
        <f t="shared" si="28"/>
        <v>0</v>
      </c>
      <c r="CO148" s="435">
        <f t="shared" si="29"/>
        <v>0</v>
      </c>
      <c r="CP148" s="435">
        <f t="shared" si="30"/>
        <v>0</v>
      </c>
      <c r="CQ148" s="435">
        <f t="shared" si="31"/>
        <v>0</v>
      </c>
      <c r="CR148" s="290">
        <f t="shared" si="23"/>
        <v>0</v>
      </c>
      <c r="CS148" s="670">
        <f t="shared" si="24"/>
        <v>0</v>
      </c>
      <c r="CT148" s="671">
        <f t="shared" si="25"/>
        <v>0</v>
      </c>
      <c r="CU148" s="672">
        <f t="shared" si="26"/>
        <v>0</v>
      </c>
      <c r="CV148" s="290">
        <f t="shared" si="27"/>
        <v>0</v>
      </c>
      <c r="CW148" s="293">
        <f t="shared" si="32"/>
        <v>0</v>
      </c>
      <c r="CX148" s="283" t="str">
        <f>IF(CW148=0,"",
IF(SUM($CW$26:CW148)=1,CY148,
IF($CW$176&gt;SUM($CW$26:CW148),_xlfn.CONCAT(", ",CY148),
IF($CW$176=SUM($CW$26:CW148),_xlfn.CONCAT(" y ",CY148)))))</f>
        <v/>
      </c>
      <c r="CY148" s="120" t="s">
        <v>6059</v>
      </c>
      <c r="CZ148" s="370">
        <f>IF(CNGE_2026_M1_Secc1_Sub6!Y183=COUNTA(J148:M148,AD148:AG148,AX148:BA148,BR148:BU148),0,1)</f>
        <v>0</v>
      </c>
      <c r="DA148" s="282">
        <f t="shared" si="33"/>
        <v>0</v>
      </c>
      <c r="DB148" s="283" t="str">
        <f>IF(DA148=0,"",
IF(SUM($DA$26:DA148)=1,DC148,
IF($DA$176&gt;SUM($DA$26:DA148),_xlfn.CONCAT(", ",DC148),
IF($DA$176=SUM($DA$26:DA148),_xlfn.CONCAT(" y ",DC148)))))</f>
        <v/>
      </c>
      <c r="DC148" s="120" t="s">
        <v>6059</v>
      </c>
      <c r="DF148" s="629" cm="1">
        <f t="array" aca="1" ref="DF148" ca="1">IF(OR(N148=" ",AND(EXACT(UPPER(TRIM(SUBSTITUTE(N148,CHAR(160)," "))),TRIM(SUBSTITUTE(N148,CHAR(160)," "))),SUMPRODUCT(--ISNUMBER(MATCH(MID(TRIM(SUBSTITUTE(N148,CHAR(160)," ")),ROW(INDIRECT("1:"&amp;LEN(TRIM(SUBSTITUTE(N148,CHAR(160)," "))))),1),{"A","B","C","D","E","F","G","H","I","J","K","L","M","N","O","P","Q","R","S","T","U","V","W","X","Y","Z","Ñ","0","1","2","3","4","5","6","7","8","9"," "},0)))=LEN(TRIM(SUBSTITUTE(N148,CHAR(160)," "))))),0,1)</f>
        <v>0</v>
      </c>
      <c r="DG148" s="629" cm="1">
        <f t="array" aca="1" ref="DG148" ca="1">IF(OR(AH148=" ",AND(EXACT(UPPER(TRIM(SUBSTITUTE(AH148,CHAR(160)," "))),TRIM(SUBSTITUTE(AH148,CHAR(160)," "))),SUMPRODUCT(--ISNUMBER(MATCH(MID(TRIM(SUBSTITUTE(AH148,CHAR(160)," ")),ROW(INDIRECT("1:"&amp;LEN(TRIM(SUBSTITUTE(AH148,CHAR(160)," "))))),1),{"A","B","C","D","E","F","G","H","I","J","K","L","M","N","O","P","Q","R","S","T","U","V","W","X","Y","Z","Ñ","0","1","2","3","4","5","6","7","8","9"," "},0)))=LEN(TRIM(SUBSTITUTE(AH148,CHAR(160)," "))))),0,1)</f>
        <v>0</v>
      </c>
      <c r="DH148" s="629" cm="1">
        <f t="array" aca="1" ref="DH148" ca="1">IF(OR(BB148=" ",AND(EXACT(UPPER(TRIM(SUBSTITUTE(BB148,CHAR(160)," "))),TRIM(SUBSTITUTE(BB148,CHAR(160)," "))),SUMPRODUCT(--ISNUMBER(MATCH(MID(TRIM(SUBSTITUTE(BB148,CHAR(160)," ")),ROW(INDIRECT("1:"&amp;LEN(TRIM(SUBSTITUTE(BB148,CHAR(160)," "))))),1),{"A","B","C","D","E","F","G","H","I","J","K","L","M","N","O","P","Q","R","S","T","U","V","W","X","Y","Z","Ñ","0","1","2","3","4","5","6","7","8","9"," "},0)))=LEN(TRIM(SUBSTITUTE(BB148,CHAR(160)," "))))),0,1)</f>
        <v>0</v>
      </c>
      <c r="DI148" s="629" cm="1">
        <f t="array" aca="1" ref="DI148" ca="1">IF(OR(BV148=" ",AND(EXACT(UPPER(TRIM(SUBSTITUTE(BV148,CHAR(160)," "))),TRIM(SUBSTITUTE(BV148,CHAR(160)," "))),SUMPRODUCT(--ISNUMBER(MATCH(MID(TRIM(SUBSTITUTE(BV148,CHAR(160)," ")),ROW(INDIRECT("1:"&amp;LEN(TRIM(SUBSTITUTE(BV148,CHAR(160)," "))))),1),{"A","B","C","D","E","F","G","H","I","J","K","L","M","N","O","P","Q","R","S","T","U","V","W","X","Y","Z","Ñ","0","1","2","3","4","5","6","7","8","9"," "},0)))=LEN(TRIM(SUBSTITUTE(BV148,CHAR(160)," "))))),0,1)</f>
        <v>0</v>
      </c>
    </row>
    <row r="149" spans="1:113" customFormat="1" ht="14.45" customHeight="1">
      <c r="A149" s="76"/>
      <c r="C149" s="74" t="s">
        <v>6060</v>
      </c>
      <c r="D149" s="969" t="str">
        <f>IF(CNGE_2026_M1_Secc1_Sub6!$D184="","",CNGE_2026_M1_Secc1_Sub6!$D184)</f>
        <v/>
      </c>
      <c r="E149" s="970"/>
      <c r="F149" s="970"/>
      <c r="G149" s="970"/>
      <c r="H149" s="970"/>
      <c r="I149" s="1034"/>
      <c r="J149" s="1032"/>
      <c r="K149" s="704"/>
      <c r="L149" s="704"/>
      <c r="M149" s="1033"/>
      <c r="N149" s="1032"/>
      <c r="O149" s="704"/>
      <c r="P149" s="704"/>
      <c r="Q149" s="1033"/>
      <c r="R149" s="1032"/>
      <c r="S149" s="704"/>
      <c r="T149" s="704"/>
      <c r="U149" s="1033"/>
      <c r="V149" s="1032"/>
      <c r="W149" s="704"/>
      <c r="X149" s="704"/>
      <c r="Y149" s="1033"/>
      <c r="Z149" s="1029"/>
      <c r="AA149" s="1030"/>
      <c r="AB149" s="1030"/>
      <c r="AC149" s="1031"/>
      <c r="AD149" s="1032"/>
      <c r="AE149" s="704"/>
      <c r="AF149" s="704"/>
      <c r="AG149" s="1033"/>
      <c r="AH149" s="1032"/>
      <c r="AI149" s="704"/>
      <c r="AJ149" s="704"/>
      <c r="AK149" s="1033"/>
      <c r="AL149" s="1032"/>
      <c r="AM149" s="704"/>
      <c r="AN149" s="704"/>
      <c r="AO149" s="1033"/>
      <c r="AP149" s="1032"/>
      <c r="AQ149" s="704"/>
      <c r="AR149" s="704"/>
      <c r="AS149" s="1033"/>
      <c r="AT149" s="1029"/>
      <c r="AU149" s="1030"/>
      <c r="AV149" s="1030"/>
      <c r="AW149" s="1031"/>
      <c r="AX149" s="1032"/>
      <c r="AY149" s="704"/>
      <c r="AZ149" s="704"/>
      <c r="BA149" s="1033"/>
      <c r="BB149" s="1032"/>
      <c r="BC149" s="704"/>
      <c r="BD149" s="704"/>
      <c r="BE149" s="1033"/>
      <c r="BF149" s="1032"/>
      <c r="BG149" s="704"/>
      <c r="BH149" s="704"/>
      <c r="BI149" s="1033"/>
      <c r="BJ149" s="1032"/>
      <c r="BK149" s="704"/>
      <c r="BL149" s="704"/>
      <c r="BM149" s="1033"/>
      <c r="BN149" s="1029"/>
      <c r="BO149" s="1030"/>
      <c r="BP149" s="1030"/>
      <c r="BQ149" s="1031"/>
      <c r="BR149" s="1032"/>
      <c r="BS149" s="704"/>
      <c r="BT149" s="704"/>
      <c r="BU149" s="1033"/>
      <c r="BV149" s="1032"/>
      <c r="BW149" s="704"/>
      <c r="BX149" s="704"/>
      <c r="BY149" s="1033"/>
      <c r="BZ149" s="1032"/>
      <c r="CA149" s="704"/>
      <c r="CB149" s="704"/>
      <c r="CC149" s="1033"/>
      <c r="CD149" s="1032"/>
      <c r="CE149" s="704"/>
      <c r="CF149" s="704"/>
      <c r="CG149" s="1033"/>
      <c r="CH149" s="1029"/>
      <c r="CI149" s="1030"/>
      <c r="CJ149" s="1030"/>
      <c r="CK149" s="1031"/>
      <c r="CN149" s="435">
        <f t="shared" si="28"/>
        <v>0</v>
      </c>
      <c r="CO149" s="435">
        <f t="shared" si="29"/>
        <v>0</v>
      </c>
      <c r="CP149" s="435">
        <f t="shared" si="30"/>
        <v>0</v>
      </c>
      <c r="CQ149" s="435">
        <f t="shared" si="31"/>
        <v>0</v>
      </c>
      <c r="CR149" s="290">
        <f t="shared" si="23"/>
        <v>0</v>
      </c>
      <c r="CS149" s="670">
        <f t="shared" si="24"/>
        <v>0</v>
      </c>
      <c r="CT149" s="671">
        <f t="shared" si="25"/>
        <v>0</v>
      </c>
      <c r="CU149" s="672">
        <f t="shared" si="26"/>
        <v>0</v>
      </c>
      <c r="CV149" s="290">
        <f t="shared" si="27"/>
        <v>0</v>
      </c>
      <c r="CW149" s="293">
        <f t="shared" si="32"/>
        <v>0</v>
      </c>
      <c r="CX149" s="283" t="str">
        <f>IF(CW149=0,"",
IF(SUM($CW$26:CW149)=1,CY149,
IF($CW$176&gt;SUM($CW$26:CW149),_xlfn.CONCAT(", ",CY149),
IF($CW$176=SUM($CW$26:CW149),_xlfn.CONCAT(" y ",CY149)))))</f>
        <v/>
      </c>
      <c r="CY149" s="120" t="s">
        <v>6061</v>
      </c>
      <c r="CZ149" s="370">
        <f>IF(CNGE_2026_M1_Secc1_Sub6!Y184=COUNTA(J149:M149,AD149:AG149,AX149:BA149,BR149:BU149),0,1)</f>
        <v>0</v>
      </c>
      <c r="DA149" s="282">
        <f t="shared" si="33"/>
        <v>0</v>
      </c>
      <c r="DB149" s="283" t="str">
        <f>IF(DA149=0,"",
IF(SUM($DA$26:DA149)=1,DC149,
IF($DA$176&gt;SUM($DA$26:DA149),_xlfn.CONCAT(", ",DC149),
IF($DA$176=SUM($DA$26:DA149),_xlfn.CONCAT(" y ",DC149)))))</f>
        <v/>
      </c>
      <c r="DC149" s="120" t="s">
        <v>6061</v>
      </c>
      <c r="DF149" s="629" cm="1">
        <f t="array" aca="1" ref="DF149" ca="1">IF(OR(N149=" ",AND(EXACT(UPPER(TRIM(SUBSTITUTE(N149,CHAR(160)," "))),TRIM(SUBSTITUTE(N149,CHAR(160)," "))),SUMPRODUCT(--ISNUMBER(MATCH(MID(TRIM(SUBSTITUTE(N149,CHAR(160)," ")),ROW(INDIRECT("1:"&amp;LEN(TRIM(SUBSTITUTE(N149,CHAR(160)," "))))),1),{"A","B","C","D","E","F","G","H","I","J","K","L","M","N","O","P","Q","R","S","T","U","V","W","X","Y","Z","Ñ","0","1","2","3","4","5","6","7","8","9"," "},0)))=LEN(TRIM(SUBSTITUTE(N149,CHAR(160)," "))))),0,1)</f>
        <v>0</v>
      </c>
      <c r="DG149" s="629" cm="1">
        <f t="array" aca="1" ref="DG149" ca="1">IF(OR(AH149=" ",AND(EXACT(UPPER(TRIM(SUBSTITUTE(AH149,CHAR(160)," "))),TRIM(SUBSTITUTE(AH149,CHAR(160)," "))),SUMPRODUCT(--ISNUMBER(MATCH(MID(TRIM(SUBSTITUTE(AH149,CHAR(160)," ")),ROW(INDIRECT("1:"&amp;LEN(TRIM(SUBSTITUTE(AH149,CHAR(160)," "))))),1),{"A","B","C","D","E","F","G","H","I","J","K","L","M","N","O","P","Q","R","S","T","U","V","W","X","Y","Z","Ñ","0","1","2","3","4","5","6","7","8","9"," "},0)))=LEN(TRIM(SUBSTITUTE(AH149,CHAR(160)," "))))),0,1)</f>
        <v>0</v>
      </c>
      <c r="DH149" s="629" cm="1">
        <f t="array" aca="1" ref="DH149" ca="1">IF(OR(BB149=" ",AND(EXACT(UPPER(TRIM(SUBSTITUTE(BB149,CHAR(160)," "))),TRIM(SUBSTITUTE(BB149,CHAR(160)," "))),SUMPRODUCT(--ISNUMBER(MATCH(MID(TRIM(SUBSTITUTE(BB149,CHAR(160)," ")),ROW(INDIRECT("1:"&amp;LEN(TRIM(SUBSTITUTE(BB149,CHAR(160)," "))))),1),{"A","B","C","D","E","F","G","H","I","J","K","L","M","N","O","P","Q","R","S","T","U","V","W","X","Y","Z","Ñ","0","1","2","3","4","5","6","7","8","9"," "},0)))=LEN(TRIM(SUBSTITUTE(BB149,CHAR(160)," "))))),0,1)</f>
        <v>0</v>
      </c>
      <c r="DI149" s="629" cm="1">
        <f t="array" aca="1" ref="DI149" ca="1">IF(OR(BV149=" ",AND(EXACT(UPPER(TRIM(SUBSTITUTE(BV149,CHAR(160)," "))),TRIM(SUBSTITUTE(BV149,CHAR(160)," "))),SUMPRODUCT(--ISNUMBER(MATCH(MID(TRIM(SUBSTITUTE(BV149,CHAR(160)," ")),ROW(INDIRECT("1:"&amp;LEN(TRIM(SUBSTITUTE(BV149,CHAR(160)," "))))),1),{"A","B","C","D","E","F","G","H","I","J","K","L","M","N","O","P","Q","R","S","T","U","V","W","X","Y","Z","Ñ","0","1","2","3","4","5","6","7","8","9"," "},0)))=LEN(TRIM(SUBSTITUTE(BV149,CHAR(160)," "))))),0,1)</f>
        <v>0</v>
      </c>
    </row>
    <row r="150" spans="1:113" customFormat="1" ht="14.45" customHeight="1">
      <c r="A150" s="76"/>
      <c r="C150" s="74" t="s">
        <v>6062</v>
      </c>
      <c r="D150" s="969" t="str">
        <f>IF(CNGE_2026_M1_Secc1_Sub6!$D185="","",CNGE_2026_M1_Secc1_Sub6!$D185)</f>
        <v/>
      </c>
      <c r="E150" s="970"/>
      <c r="F150" s="970"/>
      <c r="G150" s="970"/>
      <c r="H150" s="970"/>
      <c r="I150" s="1034"/>
      <c r="J150" s="1032"/>
      <c r="K150" s="704"/>
      <c r="L150" s="704"/>
      <c r="M150" s="1033"/>
      <c r="N150" s="1032"/>
      <c r="O150" s="704"/>
      <c r="P150" s="704"/>
      <c r="Q150" s="1033"/>
      <c r="R150" s="1032"/>
      <c r="S150" s="704"/>
      <c r="T150" s="704"/>
      <c r="U150" s="1033"/>
      <c r="V150" s="1032"/>
      <c r="W150" s="704"/>
      <c r="X150" s="704"/>
      <c r="Y150" s="1033"/>
      <c r="Z150" s="1029"/>
      <c r="AA150" s="1030"/>
      <c r="AB150" s="1030"/>
      <c r="AC150" s="1031"/>
      <c r="AD150" s="1032"/>
      <c r="AE150" s="704"/>
      <c r="AF150" s="704"/>
      <c r="AG150" s="1033"/>
      <c r="AH150" s="1032"/>
      <c r="AI150" s="704"/>
      <c r="AJ150" s="704"/>
      <c r="AK150" s="1033"/>
      <c r="AL150" s="1032"/>
      <c r="AM150" s="704"/>
      <c r="AN150" s="704"/>
      <c r="AO150" s="1033"/>
      <c r="AP150" s="1032"/>
      <c r="AQ150" s="704"/>
      <c r="AR150" s="704"/>
      <c r="AS150" s="1033"/>
      <c r="AT150" s="1029"/>
      <c r="AU150" s="1030"/>
      <c r="AV150" s="1030"/>
      <c r="AW150" s="1031"/>
      <c r="AX150" s="1032"/>
      <c r="AY150" s="704"/>
      <c r="AZ150" s="704"/>
      <c r="BA150" s="1033"/>
      <c r="BB150" s="1032"/>
      <c r="BC150" s="704"/>
      <c r="BD150" s="704"/>
      <c r="BE150" s="1033"/>
      <c r="BF150" s="1032"/>
      <c r="BG150" s="704"/>
      <c r="BH150" s="704"/>
      <c r="BI150" s="1033"/>
      <c r="BJ150" s="1032"/>
      <c r="BK150" s="704"/>
      <c r="BL150" s="704"/>
      <c r="BM150" s="1033"/>
      <c r="BN150" s="1029"/>
      <c r="BO150" s="1030"/>
      <c r="BP150" s="1030"/>
      <c r="BQ150" s="1031"/>
      <c r="BR150" s="1032"/>
      <c r="BS150" s="704"/>
      <c r="BT150" s="704"/>
      <c r="BU150" s="1033"/>
      <c r="BV150" s="1032"/>
      <c r="BW150" s="704"/>
      <c r="BX150" s="704"/>
      <c r="BY150" s="1033"/>
      <c r="BZ150" s="1032"/>
      <c r="CA150" s="704"/>
      <c r="CB150" s="704"/>
      <c r="CC150" s="1033"/>
      <c r="CD150" s="1032"/>
      <c r="CE150" s="704"/>
      <c r="CF150" s="704"/>
      <c r="CG150" s="1033"/>
      <c r="CH150" s="1029"/>
      <c r="CI150" s="1030"/>
      <c r="CJ150" s="1030"/>
      <c r="CK150" s="1031"/>
      <c r="CN150" s="435">
        <f t="shared" si="28"/>
        <v>0</v>
      </c>
      <c r="CO150" s="435">
        <f t="shared" si="29"/>
        <v>0</v>
      </c>
      <c r="CP150" s="435">
        <f t="shared" si="30"/>
        <v>0</v>
      </c>
      <c r="CQ150" s="435">
        <f t="shared" si="31"/>
        <v>0</v>
      </c>
      <c r="CR150" s="290">
        <f t="shared" si="23"/>
        <v>0</v>
      </c>
      <c r="CS150" s="670">
        <f t="shared" si="24"/>
        <v>0</v>
      </c>
      <c r="CT150" s="671">
        <f t="shared" si="25"/>
        <v>0</v>
      </c>
      <c r="CU150" s="672">
        <f t="shared" si="26"/>
        <v>0</v>
      </c>
      <c r="CV150" s="290">
        <f t="shared" si="27"/>
        <v>0</v>
      </c>
      <c r="CW150" s="293">
        <f t="shared" si="32"/>
        <v>0</v>
      </c>
      <c r="CX150" s="283" t="str">
        <f>IF(CW150=0,"",
IF(SUM($CW$26:CW150)=1,CY150,
IF($CW$176&gt;SUM($CW$26:CW150),_xlfn.CONCAT(", ",CY150),
IF($CW$176=SUM($CW$26:CW150),_xlfn.CONCAT(" y ",CY150)))))</f>
        <v/>
      </c>
      <c r="CY150" s="120" t="s">
        <v>6063</v>
      </c>
      <c r="CZ150" s="370">
        <f>IF(CNGE_2026_M1_Secc1_Sub6!Y185=COUNTA(J150:M150,AD150:AG150,AX150:BA150,BR150:BU150),0,1)</f>
        <v>0</v>
      </c>
      <c r="DA150" s="282">
        <f t="shared" si="33"/>
        <v>0</v>
      </c>
      <c r="DB150" s="283" t="str">
        <f>IF(DA150=0,"",
IF(SUM($DA$26:DA150)=1,DC150,
IF($DA$176&gt;SUM($DA$26:DA150),_xlfn.CONCAT(", ",DC150),
IF($DA$176=SUM($DA$26:DA150),_xlfn.CONCAT(" y ",DC150)))))</f>
        <v/>
      </c>
      <c r="DC150" s="120" t="s">
        <v>6063</v>
      </c>
      <c r="DF150" s="629" cm="1">
        <f t="array" aca="1" ref="DF150" ca="1">IF(OR(N150=" ",AND(EXACT(UPPER(TRIM(SUBSTITUTE(N150,CHAR(160)," "))),TRIM(SUBSTITUTE(N150,CHAR(160)," "))),SUMPRODUCT(--ISNUMBER(MATCH(MID(TRIM(SUBSTITUTE(N150,CHAR(160)," ")),ROW(INDIRECT("1:"&amp;LEN(TRIM(SUBSTITUTE(N150,CHAR(160)," "))))),1),{"A","B","C","D","E","F","G","H","I","J","K","L","M","N","O","P","Q","R","S","T","U","V","W","X","Y","Z","Ñ","0","1","2","3","4","5","6","7","8","9"," "},0)))=LEN(TRIM(SUBSTITUTE(N150,CHAR(160)," "))))),0,1)</f>
        <v>0</v>
      </c>
      <c r="DG150" s="629" cm="1">
        <f t="array" aca="1" ref="DG150" ca="1">IF(OR(AH150=" ",AND(EXACT(UPPER(TRIM(SUBSTITUTE(AH150,CHAR(160)," "))),TRIM(SUBSTITUTE(AH150,CHAR(160)," "))),SUMPRODUCT(--ISNUMBER(MATCH(MID(TRIM(SUBSTITUTE(AH150,CHAR(160)," ")),ROW(INDIRECT("1:"&amp;LEN(TRIM(SUBSTITUTE(AH150,CHAR(160)," "))))),1),{"A","B","C","D","E","F","G","H","I","J","K","L","M","N","O","P","Q","R","S","T","U","V","W","X","Y","Z","Ñ","0","1","2","3","4","5","6","7","8","9"," "},0)))=LEN(TRIM(SUBSTITUTE(AH150,CHAR(160)," "))))),0,1)</f>
        <v>0</v>
      </c>
      <c r="DH150" s="629" cm="1">
        <f t="array" aca="1" ref="DH150" ca="1">IF(OR(BB150=" ",AND(EXACT(UPPER(TRIM(SUBSTITUTE(BB150,CHAR(160)," "))),TRIM(SUBSTITUTE(BB150,CHAR(160)," "))),SUMPRODUCT(--ISNUMBER(MATCH(MID(TRIM(SUBSTITUTE(BB150,CHAR(160)," ")),ROW(INDIRECT("1:"&amp;LEN(TRIM(SUBSTITUTE(BB150,CHAR(160)," "))))),1),{"A","B","C","D","E","F","G","H","I","J","K","L","M","N","O","P","Q","R","S","T","U","V","W","X","Y","Z","Ñ","0","1","2","3","4","5","6","7","8","9"," "},0)))=LEN(TRIM(SUBSTITUTE(BB150,CHAR(160)," "))))),0,1)</f>
        <v>0</v>
      </c>
      <c r="DI150" s="629" cm="1">
        <f t="array" aca="1" ref="DI150" ca="1">IF(OR(BV150=" ",AND(EXACT(UPPER(TRIM(SUBSTITUTE(BV150,CHAR(160)," "))),TRIM(SUBSTITUTE(BV150,CHAR(160)," "))),SUMPRODUCT(--ISNUMBER(MATCH(MID(TRIM(SUBSTITUTE(BV150,CHAR(160)," ")),ROW(INDIRECT("1:"&amp;LEN(TRIM(SUBSTITUTE(BV150,CHAR(160)," "))))),1),{"A","B","C","D","E","F","G","H","I","J","K","L","M","N","O","P","Q","R","S","T","U","V","W","X","Y","Z","Ñ","0","1","2","3","4","5","6","7","8","9"," "},0)))=LEN(TRIM(SUBSTITUTE(BV150,CHAR(160)," "))))),0,1)</f>
        <v>0</v>
      </c>
    </row>
    <row r="151" spans="1:113" customFormat="1" ht="14.45" customHeight="1">
      <c r="A151" s="76"/>
      <c r="C151" s="74" t="s">
        <v>6064</v>
      </c>
      <c r="D151" s="969" t="str">
        <f>IF(CNGE_2026_M1_Secc1_Sub6!$D186="","",CNGE_2026_M1_Secc1_Sub6!$D186)</f>
        <v/>
      </c>
      <c r="E151" s="970"/>
      <c r="F151" s="970"/>
      <c r="G151" s="970"/>
      <c r="H151" s="970"/>
      <c r="I151" s="1034"/>
      <c r="J151" s="1032"/>
      <c r="K151" s="704"/>
      <c r="L151" s="704"/>
      <c r="M151" s="1033"/>
      <c r="N151" s="1032"/>
      <c r="O151" s="704"/>
      <c r="P151" s="704"/>
      <c r="Q151" s="1033"/>
      <c r="R151" s="1032"/>
      <c r="S151" s="704"/>
      <c r="T151" s="704"/>
      <c r="U151" s="1033"/>
      <c r="V151" s="1032"/>
      <c r="W151" s="704"/>
      <c r="X151" s="704"/>
      <c r="Y151" s="1033"/>
      <c r="Z151" s="1029"/>
      <c r="AA151" s="1030"/>
      <c r="AB151" s="1030"/>
      <c r="AC151" s="1031"/>
      <c r="AD151" s="1032"/>
      <c r="AE151" s="704"/>
      <c r="AF151" s="704"/>
      <c r="AG151" s="1033"/>
      <c r="AH151" s="1032"/>
      <c r="AI151" s="704"/>
      <c r="AJ151" s="704"/>
      <c r="AK151" s="1033"/>
      <c r="AL151" s="1032"/>
      <c r="AM151" s="704"/>
      <c r="AN151" s="704"/>
      <c r="AO151" s="1033"/>
      <c r="AP151" s="1032"/>
      <c r="AQ151" s="704"/>
      <c r="AR151" s="704"/>
      <c r="AS151" s="1033"/>
      <c r="AT151" s="1029"/>
      <c r="AU151" s="1030"/>
      <c r="AV151" s="1030"/>
      <c r="AW151" s="1031"/>
      <c r="AX151" s="1032"/>
      <c r="AY151" s="704"/>
      <c r="AZ151" s="704"/>
      <c r="BA151" s="1033"/>
      <c r="BB151" s="1032"/>
      <c r="BC151" s="704"/>
      <c r="BD151" s="704"/>
      <c r="BE151" s="1033"/>
      <c r="BF151" s="1032"/>
      <c r="BG151" s="704"/>
      <c r="BH151" s="704"/>
      <c r="BI151" s="1033"/>
      <c r="BJ151" s="1032"/>
      <c r="BK151" s="704"/>
      <c r="BL151" s="704"/>
      <c r="BM151" s="1033"/>
      <c r="BN151" s="1029"/>
      <c r="BO151" s="1030"/>
      <c r="BP151" s="1030"/>
      <c r="BQ151" s="1031"/>
      <c r="BR151" s="1032"/>
      <c r="BS151" s="704"/>
      <c r="BT151" s="704"/>
      <c r="BU151" s="1033"/>
      <c r="BV151" s="1032"/>
      <c r="BW151" s="704"/>
      <c r="BX151" s="704"/>
      <c r="BY151" s="1033"/>
      <c r="BZ151" s="1032"/>
      <c r="CA151" s="704"/>
      <c r="CB151" s="704"/>
      <c r="CC151" s="1033"/>
      <c r="CD151" s="1032"/>
      <c r="CE151" s="704"/>
      <c r="CF151" s="704"/>
      <c r="CG151" s="1033"/>
      <c r="CH151" s="1029"/>
      <c r="CI151" s="1030"/>
      <c r="CJ151" s="1030"/>
      <c r="CK151" s="1031"/>
      <c r="CN151" s="435">
        <f t="shared" si="28"/>
        <v>0</v>
      </c>
      <c r="CO151" s="435">
        <f t="shared" si="29"/>
        <v>0</v>
      </c>
      <c r="CP151" s="435">
        <f t="shared" si="30"/>
        <v>0</v>
      </c>
      <c r="CQ151" s="435">
        <f t="shared" si="31"/>
        <v>0</v>
      </c>
      <c r="CR151" s="290">
        <f t="shared" si="23"/>
        <v>0</v>
      </c>
      <c r="CS151" s="670">
        <f t="shared" si="24"/>
        <v>0</v>
      </c>
      <c r="CT151" s="671">
        <f t="shared" si="25"/>
        <v>0</v>
      </c>
      <c r="CU151" s="672">
        <f t="shared" si="26"/>
        <v>0</v>
      </c>
      <c r="CV151" s="290">
        <f t="shared" si="27"/>
        <v>0</v>
      </c>
      <c r="CW151" s="293">
        <f t="shared" si="32"/>
        <v>0</v>
      </c>
      <c r="CX151" s="283" t="str">
        <f>IF(CW151=0,"",
IF(SUM($CW$26:CW151)=1,CY151,
IF($CW$176&gt;SUM($CW$26:CW151),_xlfn.CONCAT(", ",CY151),
IF($CW$176=SUM($CW$26:CW151),_xlfn.CONCAT(" y ",CY151)))))</f>
        <v/>
      </c>
      <c r="CY151" s="120" t="s">
        <v>6065</v>
      </c>
      <c r="CZ151" s="370">
        <f>IF(CNGE_2026_M1_Secc1_Sub6!Y186=COUNTA(J151:M151,AD151:AG151,AX151:BA151,BR151:BU151),0,1)</f>
        <v>0</v>
      </c>
      <c r="DA151" s="282">
        <f t="shared" si="33"/>
        <v>0</v>
      </c>
      <c r="DB151" s="283" t="str">
        <f>IF(DA151=0,"",
IF(SUM($DA$26:DA151)=1,DC151,
IF($DA$176&gt;SUM($DA$26:DA151),_xlfn.CONCAT(", ",DC151),
IF($DA$176=SUM($DA$26:DA151),_xlfn.CONCAT(" y ",DC151)))))</f>
        <v/>
      </c>
      <c r="DC151" s="120" t="s">
        <v>6065</v>
      </c>
      <c r="DF151" s="629" cm="1">
        <f t="array" aca="1" ref="DF151" ca="1">IF(OR(N151=" ",AND(EXACT(UPPER(TRIM(SUBSTITUTE(N151,CHAR(160)," "))),TRIM(SUBSTITUTE(N151,CHAR(160)," "))),SUMPRODUCT(--ISNUMBER(MATCH(MID(TRIM(SUBSTITUTE(N151,CHAR(160)," ")),ROW(INDIRECT("1:"&amp;LEN(TRIM(SUBSTITUTE(N151,CHAR(160)," "))))),1),{"A","B","C","D","E","F","G","H","I","J","K","L","M","N","O","P","Q","R","S","T","U","V","W","X","Y","Z","Ñ","0","1","2","3","4","5","6","7","8","9"," "},0)))=LEN(TRIM(SUBSTITUTE(N151,CHAR(160)," "))))),0,1)</f>
        <v>0</v>
      </c>
      <c r="DG151" s="629" cm="1">
        <f t="array" aca="1" ref="DG151" ca="1">IF(OR(AH151=" ",AND(EXACT(UPPER(TRIM(SUBSTITUTE(AH151,CHAR(160)," "))),TRIM(SUBSTITUTE(AH151,CHAR(160)," "))),SUMPRODUCT(--ISNUMBER(MATCH(MID(TRIM(SUBSTITUTE(AH151,CHAR(160)," ")),ROW(INDIRECT("1:"&amp;LEN(TRIM(SUBSTITUTE(AH151,CHAR(160)," "))))),1),{"A","B","C","D","E","F","G","H","I","J","K","L","M","N","O","P","Q","R","S","T","U","V","W","X","Y","Z","Ñ","0","1","2","3","4","5","6","7","8","9"," "},0)))=LEN(TRIM(SUBSTITUTE(AH151,CHAR(160)," "))))),0,1)</f>
        <v>0</v>
      </c>
      <c r="DH151" s="629" cm="1">
        <f t="array" aca="1" ref="DH151" ca="1">IF(OR(BB151=" ",AND(EXACT(UPPER(TRIM(SUBSTITUTE(BB151,CHAR(160)," "))),TRIM(SUBSTITUTE(BB151,CHAR(160)," "))),SUMPRODUCT(--ISNUMBER(MATCH(MID(TRIM(SUBSTITUTE(BB151,CHAR(160)," ")),ROW(INDIRECT("1:"&amp;LEN(TRIM(SUBSTITUTE(BB151,CHAR(160)," "))))),1),{"A","B","C","D","E","F","G","H","I","J","K","L","M","N","O","P","Q","R","S","T","U","V","W","X","Y","Z","Ñ","0","1","2","3","4","5","6","7","8","9"," "},0)))=LEN(TRIM(SUBSTITUTE(BB151,CHAR(160)," "))))),0,1)</f>
        <v>0</v>
      </c>
      <c r="DI151" s="629" cm="1">
        <f t="array" aca="1" ref="DI151" ca="1">IF(OR(BV151=" ",AND(EXACT(UPPER(TRIM(SUBSTITUTE(BV151,CHAR(160)," "))),TRIM(SUBSTITUTE(BV151,CHAR(160)," "))),SUMPRODUCT(--ISNUMBER(MATCH(MID(TRIM(SUBSTITUTE(BV151,CHAR(160)," ")),ROW(INDIRECT("1:"&amp;LEN(TRIM(SUBSTITUTE(BV151,CHAR(160)," "))))),1),{"A","B","C","D","E","F","G","H","I","J","K","L","M","N","O","P","Q","R","S","T","U","V","W","X","Y","Z","Ñ","0","1","2","3","4","5","6","7","8","9"," "},0)))=LEN(TRIM(SUBSTITUTE(BV151,CHAR(160)," "))))),0,1)</f>
        <v>0</v>
      </c>
    </row>
    <row r="152" spans="1:113" customFormat="1" ht="14.45" customHeight="1">
      <c r="A152" s="76"/>
      <c r="C152" s="74" t="s">
        <v>6066</v>
      </c>
      <c r="D152" s="969" t="str">
        <f>IF(CNGE_2026_M1_Secc1_Sub6!$D187="","",CNGE_2026_M1_Secc1_Sub6!$D187)</f>
        <v/>
      </c>
      <c r="E152" s="970"/>
      <c r="F152" s="970"/>
      <c r="G152" s="970"/>
      <c r="H152" s="970"/>
      <c r="I152" s="1034"/>
      <c r="J152" s="1032"/>
      <c r="K152" s="704"/>
      <c r="L152" s="704"/>
      <c r="M152" s="1033"/>
      <c r="N152" s="1032"/>
      <c r="O152" s="704"/>
      <c r="P152" s="704"/>
      <c r="Q152" s="1033"/>
      <c r="R152" s="1032"/>
      <c r="S152" s="704"/>
      <c r="T152" s="704"/>
      <c r="U152" s="1033"/>
      <c r="V152" s="1032"/>
      <c r="W152" s="704"/>
      <c r="X152" s="704"/>
      <c r="Y152" s="1033"/>
      <c r="Z152" s="1029"/>
      <c r="AA152" s="1030"/>
      <c r="AB152" s="1030"/>
      <c r="AC152" s="1031"/>
      <c r="AD152" s="1032"/>
      <c r="AE152" s="704"/>
      <c r="AF152" s="704"/>
      <c r="AG152" s="1033"/>
      <c r="AH152" s="1032"/>
      <c r="AI152" s="704"/>
      <c r="AJ152" s="704"/>
      <c r="AK152" s="1033"/>
      <c r="AL152" s="1032"/>
      <c r="AM152" s="704"/>
      <c r="AN152" s="704"/>
      <c r="AO152" s="1033"/>
      <c r="AP152" s="1032"/>
      <c r="AQ152" s="704"/>
      <c r="AR152" s="704"/>
      <c r="AS152" s="1033"/>
      <c r="AT152" s="1029"/>
      <c r="AU152" s="1030"/>
      <c r="AV152" s="1030"/>
      <c r="AW152" s="1031"/>
      <c r="AX152" s="1032"/>
      <c r="AY152" s="704"/>
      <c r="AZ152" s="704"/>
      <c r="BA152" s="1033"/>
      <c r="BB152" s="1032"/>
      <c r="BC152" s="704"/>
      <c r="BD152" s="704"/>
      <c r="BE152" s="1033"/>
      <c r="BF152" s="1032"/>
      <c r="BG152" s="704"/>
      <c r="BH152" s="704"/>
      <c r="BI152" s="1033"/>
      <c r="BJ152" s="1032"/>
      <c r="BK152" s="704"/>
      <c r="BL152" s="704"/>
      <c r="BM152" s="1033"/>
      <c r="BN152" s="1029"/>
      <c r="BO152" s="1030"/>
      <c r="BP152" s="1030"/>
      <c r="BQ152" s="1031"/>
      <c r="BR152" s="1032"/>
      <c r="BS152" s="704"/>
      <c r="BT152" s="704"/>
      <c r="BU152" s="1033"/>
      <c r="BV152" s="1032"/>
      <c r="BW152" s="704"/>
      <c r="BX152" s="704"/>
      <c r="BY152" s="1033"/>
      <c r="BZ152" s="1032"/>
      <c r="CA152" s="704"/>
      <c r="CB152" s="704"/>
      <c r="CC152" s="1033"/>
      <c r="CD152" s="1032"/>
      <c r="CE152" s="704"/>
      <c r="CF152" s="704"/>
      <c r="CG152" s="1033"/>
      <c r="CH152" s="1029"/>
      <c r="CI152" s="1030"/>
      <c r="CJ152" s="1030"/>
      <c r="CK152" s="1031"/>
      <c r="CN152" s="435">
        <f t="shared" si="28"/>
        <v>0</v>
      </c>
      <c r="CO152" s="435">
        <f t="shared" si="29"/>
        <v>0</v>
      </c>
      <c r="CP152" s="435">
        <f t="shared" si="30"/>
        <v>0</v>
      </c>
      <c r="CQ152" s="435">
        <f t="shared" si="31"/>
        <v>0</v>
      </c>
      <c r="CR152" s="290">
        <f t="shared" si="23"/>
        <v>0</v>
      </c>
      <c r="CS152" s="670">
        <f t="shared" si="24"/>
        <v>0</v>
      </c>
      <c r="CT152" s="671">
        <f t="shared" si="25"/>
        <v>0</v>
      </c>
      <c r="CU152" s="672">
        <f t="shared" si="26"/>
        <v>0</v>
      </c>
      <c r="CV152" s="290">
        <f t="shared" si="27"/>
        <v>0</v>
      </c>
      <c r="CW152" s="293">
        <f t="shared" si="32"/>
        <v>0</v>
      </c>
      <c r="CX152" s="283" t="str">
        <f>IF(CW152=0,"",
IF(SUM($CW$26:CW152)=1,CY152,
IF($CW$176&gt;SUM($CW$26:CW152),_xlfn.CONCAT(", ",CY152),
IF($CW$176=SUM($CW$26:CW152),_xlfn.CONCAT(" y ",CY152)))))</f>
        <v/>
      </c>
      <c r="CY152" s="120" t="s">
        <v>6067</v>
      </c>
      <c r="CZ152" s="370">
        <f>IF(CNGE_2026_M1_Secc1_Sub6!Y187=COUNTA(J152:M152,AD152:AG152,AX152:BA152,BR152:BU152),0,1)</f>
        <v>0</v>
      </c>
      <c r="DA152" s="282">
        <f t="shared" si="33"/>
        <v>0</v>
      </c>
      <c r="DB152" s="283" t="str">
        <f>IF(DA152=0,"",
IF(SUM($DA$26:DA152)=1,DC152,
IF($DA$176&gt;SUM($DA$26:DA152),_xlfn.CONCAT(", ",DC152),
IF($DA$176=SUM($DA$26:DA152),_xlfn.CONCAT(" y ",DC152)))))</f>
        <v/>
      </c>
      <c r="DC152" s="120" t="s">
        <v>6067</v>
      </c>
      <c r="DF152" s="629" cm="1">
        <f t="array" aca="1" ref="DF152" ca="1">IF(OR(N152=" ",AND(EXACT(UPPER(TRIM(SUBSTITUTE(N152,CHAR(160)," "))),TRIM(SUBSTITUTE(N152,CHAR(160)," "))),SUMPRODUCT(--ISNUMBER(MATCH(MID(TRIM(SUBSTITUTE(N152,CHAR(160)," ")),ROW(INDIRECT("1:"&amp;LEN(TRIM(SUBSTITUTE(N152,CHAR(160)," "))))),1),{"A","B","C","D","E","F","G","H","I","J","K","L","M","N","O","P","Q","R","S","T","U","V","W","X","Y","Z","Ñ","0","1","2","3","4","5","6","7","8","9"," "},0)))=LEN(TRIM(SUBSTITUTE(N152,CHAR(160)," "))))),0,1)</f>
        <v>0</v>
      </c>
      <c r="DG152" s="629" cm="1">
        <f t="array" aca="1" ref="DG152" ca="1">IF(OR(AH152=" ",AND(EXACT(UPPER(TRIM(SUBSTITUTE(AH152,CHAR(160)," "))),TRIM(SUBSTITUTE(AH152,CHAR(160)," "))),SUMPRODUCT(--ISNUMBER(MATCH(MID(TRIM(SUBSTITUTE(AH152,CHAR(160)," ")),ROW(INDIRECT("1:"&amp;LEN(TRIM(SUBSTITUTE(AH152,CHAR(160)," "))))),1),{"A","B","C","D","E","F","G","H","I","J","K","L","M","N","O","P","Q","R","S","T","U","V","W","X","Y","Z","Ñ","0","1","2","3","4","5","6","7","8","9"," "},0)))=LEN(TRIM(SUBSTITUTE(AH152,CHAR(160)," "))))),0,1)</f>
        <v>0</v>
      </c>
      <c r="DH152" s="629" cm="1">
        <f t="array" aca="1" ref="DH152" ca="1">IF(OR(BB152=" ",AND(EXACT(UPPER(TRIM(SUBSTITUTE(BB152,CHAR(160)," "))),TRIM(SUBSTITUTE(BB152,CHAR(160)," "))),SUMPRODUCT(--ISNUMBER(MATCH(MID(TRIM(SUBSTITUTE(BB152,CHAR(160)," ")),ROW(INDIRECT("1:"&amp;LEN(TRIM(SUBSTITUTE(BB152,CHAR(160)," "))))),1),{"A","B","C","D","E","F","G","H","I","J","K","L","M","N","O","P","Q","R","S","T","U","V","W","X","Y","Z","Ñ","0","1","2","3","4","5","6","7","8","9"," "},0)))=LEN(TRIM(SUBSTITUTE(BB152,CHAR(160)," "))))),0,1)</f>
        <v>0</v>
      </c>
      <c r="DI152" s="629" cm="1">
        <f t="array" aca="1" ref="DI152" ca="1">IF(OR(BV152=" ",AND(EXACT(UPPER(TRIM(SUBSTITUTE(BV152,CHAR(160)," "))),TRIM(SUBSTITUTE(BV152,CHAR(160)," "))),SUMPRODUCT(--ISNUMBER(MATCH(MID(TRIM(SUBSTITUTE(BV152,CHAR(160)," ")),ROW(INDIRECT("1:"&amp;LEN(TRIM(SUBSTITUTE(BV152,CHAR(160)," "))))),1),{"A","B","C","D","E","F","G","H","I","J","K","L","M","N","O","P","Q","R","S","T","U","V","W","X","Y","Z","Ñ","0","1","2","3","4","5","6","7","8","9"," "},0)))=LEN(TRIM(SUBSTITUTE(BV152,CHAR(160)," "))))),0,1)</f>
        <v>0</v>
      </c>
    </row>
    <row r="153" spans="1:113" customFormat="1" ht="14.45" customHeight="1">
      <c r="A153" s="76"/>
      <c r="C153" s="74" t="s">
        <v>6068</v>
      </c>
      <c r="D153" s="969" t="str">
        <f>IF(CNGE_2026_M1_Secc1_Sub6!$D188="","",CNGE_2026_M1_Secc1_Sub6!$D188)</f>
        <v/>
      </c>
      <c r="E153" s="970"/>
      <c r="F153" s="970"/>
      <c r="G153" s="970"/>
      <c r="H153" s="970"/>
      <c r="I153" s="1034"/>
      <c r="J153" s="1032"/>
      <c r="K153" s="704"/>
      <c r="L153" s="704"/>
      <c r="M153" s="1033"/>
      <c r="N153" s="1032"/>
      <c r="O153" s="704"/>
      <c r="P153" s="704"/>
      <c r="Q153" s="1033"/>
      <c r="R153" s="1032"/>
      <c r="S153" s="704"/>
      <c r="T153" s="704"/>
      <c r="U153" s="1033"/>
      <c r="V153" s="1032"/>
      <c r="W153" s="704"/>
      <c r="X153" s="704"/>
      <c r="Y153" s="1033"/>
      <c r="Z153" s="1029"/>
      <c r="AA153" s="1030"/>
      <c r="AB153" s="1030"/>
      <c r="AC153" s="1031"/>
      <c r="AD153" s="1032"/>
      <c r="AE153" s="704"/>
      <c r="AF153" s="704"/>
      <c r="AG153" s="1033"/>
      <c r="AH153" s="1032"/>
      <c r="AI153" s="704"/>
      <c r="AJ153" s="704"/>
      <c r="AK153" s="1033"/>
      <c r="AL153" s="1032"/>
      <c r="AM153" s="704"/>
      <c r="AN153" s="704"/>
      <c r="AO153" s="1033"/>
      <c r="AP153" s="1032"/>
      <c r="AQ153" s="704"/>
      <c r="AR153" s="704"/>
      <c r="AS153" s="1033"/>
      <c r="AT153" s="1029"/>
      <c r="AU153" s="1030"/>
      <c r="AV153" s="1030"/>
      <c r="AW153" s="1031"/>
      <c r="AX153" s="1032"/>
      <c r="AY153" s="704"/>
      <c r="AZ153" s="704"/>
      <c r="BA153" s="1033"/>
      <c r="BB153" s="1032"/>
      <c r="BC153" s="704"/>
      <c r="BD153" s="704"/>
      <c r="BE153" s="1033"/>
      <c r="BF153" s="1032"/>
      <c r="BG153" s="704"/>
      <c r="BH153" s="704"/>
      <c r="BI153" s="1033"/>
      <c r="BJ153" s="1032"/>
      <c r="BK153" s="704"/>
      <c r="BL153" s="704"/>
      <c r="BM153" s="1033"/>
      <c r="BN153" s="1029"/>
      <c r="BO153" s="1030"/>
      <c r="BP153" s="1030"/>
      <c r="BQ153" s="1031"/>
      <c r="BR153" s="1032"/>
      <c r="BS153" s="704"/>
      <c r="BT153" s="704"/>
      <c r="BU153" s="1033"/>
      <c r="BV153" s="1032"/>
      <c r="BW153" s="704"/>
      <c r="BX153" s="704"/>
      <c r="BY153" s="1033"/>
      <c r="BZ153" s="1032"/>
      <c r="CA153" s="704"/>
      <c r="CB153" s="704"/>
      <c r="CC153" s="1033"/>
      <c r="CD153" s="1032"/>
      <c r="CE153" s="704"/>
      <c r="CF153" s="704"/>
      <c r="CG153" s="1033"/>
      <c r="CH153" s="1029"/>
      <c r="CI153" s="1030"/>
      <c r="CJ153" s="1030"/>
      <c r="CK153" s="1031"/>
      <c r="CN153" s="435">
        <f t="shared" si="28"/>
        <v>0</v>
      </c>
      <c r="CO153" s="435">
        <f t="shared" si="29"/>
        <v>0</v>
      </c>
      <c r="CP153" s="435">
        <f t="shared" si="30"/>
        <v>0</v>
      </c>
      <c r="CQ153" s="435">
        <f t="shared" si="31"/>
        <v>0</v>
      </c>
      <c r="CR153" s="290">
        <f t="shared" si="23"/>
        <v>0</v>
      </c>
      <c r="CS153" s="670">
        <f t="shared" si="24"/>
        <v>0</v>
      </c>
      <c r="CT153" s="671">
        <f t="shared" si="25"/>
        <v>0</v>
      </c>
      <c r="CU153" s="672">
        <f t="shared" si="26"/>
        <v>0</v>
      </c>
      <c r="CV153" s="290">
        <f t="shared" si="27"/>
        <v>0</v>
      </c>
      <c r="CW153" s="293">
        <f t="shared" si="32"/>
        <v>0</v>
      </c>
      <c r="CX153" s="283" t="str">
        <f>IF(CW153=0,"",
IF(SUM($CW$26:CW153)=1,CY153,
IF($CW$176&gt;SUM($CW$26:CW153),_xlfn.CONCAT(", ",CY153),
IF($CW$176=SUM($CW$26:CW153),_xlfn.CONCAT(" y ",CY153)))))</f>
        <v/>
      </c>
      <c r="CY153" s="120" t="s">
        <v>6069</v>
      </c>
      <c r="CZ153" s="370">
        <f>IF(CNGE_2026_M1_Secc1_Sub6!Y188=COUNTA(J153:M153,AD153:AG153,AX153:BA153,BR153:BU153),0,1)</f>
        <v>0</v>
      </c>
      <c r="DA153" s="282">
        <f t="shared" si="33"/>
        <v>0</v>
      </c>
      <c r="DB153" s="283" t="str">
        <f>IF(DA153=0,"",
IF(SUM($DA$26:DA153)=1,DC153,
IF($DA$176&gt;SUM($DA$26:DA153),_xlfn.CONCAT(", ",DC153),
IF($DA$176=SUM($DA$26:DA153),_xlfn.CONCAT(" y ",DC153)))))</f>
        <v/>
      </c>
      <c r="DC153" s="120" t="s">
        <v>6069</v>
      </c>
      <c r="DF153" s="629" cm="1">
        <f t="array" aca="1" ref="DF153" ca="1">IF(OR(N153=" ",AND(EXACT(UPPER(TRIM(SUBSTITUTE(N153,CHAR(160)," "))),TRIM(SUBSTITUTE(N153,CHAR(160)," "))),SUMPRODUCT(--ISNUMBER(MATCH(MID(TRIM(SUBSTITUTE(N153,CHAR(160)," ")),ROW(INDIRECT("1:"&amp;LEN(TRIM(SUBSTITUTE(N153,CHAR(160)," "))))),1),{"A","B","C","D","E","F","G","H","I","J","K","L","M","N","O","P","Q","R","S","T","U","V","W","X","Y","Z","Ñ","0","1","2","3","4","5","6","7","8","9"," "},0)))=LEN(TRIM(SUBSTITUTE(N153,CHAR(160)," "))))),0,1)</f>
        <v>0</v>
      </c>
      <c r="DG153" s="629" cm="1">
        <f t="array" aca="1" ref="DG153" ca="1">IF(OR(AH153=" ",AND(EXACT(UPPER(TRIM(SUBSTITUTE(AH153,CHAR(160)," "))),TRIM(SUBSTITUTE(AH153,CHAR(160)," "))),SUMPRODUCT(--ISNUMBER(MATCH(MID(TRIM(SUBSTITUTE(AH153,CHAR(160)," ")),ROW(INDIRECT("1:"&amp;LEN(TRIM(SUBSTITUTE(AH153,CHAR(160)," "))))),1),{"A","B","C","D","E","F","G","H","I","J","K","L","M","N","O","P","Q","R","S","T","U","V","W","X","Y","Z","Ñ","0","1","2","3","4","5","6","7","8","9"," "},0)))=LEN(TRIM(SUBSTITUTE(AH153,CHAR(160)," "))))),0,1)</f>
        <v>0</v>
      </c>
      <c r="DH153" s="629" cm="1">
        <f t="array" aca="1" ref="DH153" ca="1">IF(OR(BB153=" ",AND(EXACT(UPPER(TRIM(SUBSTITUTE(BB153,CHAR(160)," "))),TRIM(SUBSTITUTE(BB153,CHAR(160)," "))),SUMPRODUCT(--ISNUMBER(MATCH(MID(TRIM(SUBSTITUTE(BB153,CHAR(160)," ")),ROW(INDIRECT("1:"&amp;LEN(TRIM(SUBSTITUTE(BB153,CHAR(160)," "))))),1),{"A","B","C","D","E","F","G","H","I","J","K","L","M","N","O","P","Q","R","S","T","U","V","W","X","Y","Z","Ñ","0","1","2","3","4","5","6","7","8","9"," "},0)))=LEN(TRIM(SUBSTITUTE(BB153,CHAR(160)," "))))),0,1)</f>
        <v>0</v>
      </c>
      <c r="DI153" s="629" cm="1">
        <f t="array" aca="1" ref="DI153" ca="1">IF(OR(BV153=" ",AND(EXACT(UPPER(TRIM(SUBSTITUTE(BV153,CHAR(160)," "))),TRIM(SUBSTITUTE(BV153,CHAR(160)," "))),SUMPRODUCT(--ISNUMBER(MATCH(MID(TRIM(SUBSTITUTE(BV153,CHAR(160)," ")),ROW(INDIRECT("1:"&amp;LEN(TRIM(SUBSTITUTE(BV153,CHAR(160)," "))))),1),{"A","B","C","D","E","F","G","H","I","J","K","L","M","N","O","P","Q","R","S","T","U","V","W","X","Y","Z","Ñ","0","1","2","3","4","5","6","7","8","9"," "},0)))=LEN(TRIM(SUBSTITUTE(BV153,CHAR(160)," "))))),0,1)</f>
        <v>0</v>
      </c>
    </row>
    <row r="154" spans="1:113" customFormat="1" ht="14.45" customHeight="1">
      <c r="A154" s="76"/>
      <c r="C154" s="74" t="s">
        <v>6070</v>
      </c>
      <c r="D154" s="969" t="str">
        <f>IF(CNGE_2026_M1_Secc1_Sub6!$D189="","",CNGE_2026_M1_Secc1_Sub6!$D189)</f>
        <v/>
      </c>
      <c r="E154" s="970"/>
      <c r="F154" s="970"/>
      <c r="G154" s="970"/>
      <c r="H154" s="970"/>
      <c r="I154" s="1034"/>
      <c r="J154" s="1032"/>
      <c r="K154" s="704"/>
      <c r="L154" s="704"/>
      <c r="M154" s="1033"/>
      <c r="N154" s="1032"/>
      <c r="O154" s="704"/>
      <c r="P154" s="704"/>
      <c r="Q154" s="1033"/>
      <c r="R154" s="1032"/>
      <c r="S154" s="704"/>
      <c r="T154" s="704"/>
      <c r="U154" s="1033"/>
      <c r="V154" s="1032"/>
      <c r="W154" s="704"/>
      <c r="X154" s="704"/>
      <c r="Y154" s="1033"/>
      <c r="Z154" s="1029"/>
      <c r="AA154" s="1030"/>
      <c r="AB154" s="1030"/>
      <c r="AC154" s="1031"/>
      <c r="AD154" s="1032"/>
      <c r="AE154" s="704"/>
      <c r="AF154" s="704"/>
      <c r="AG154" s="1033"/>
      <c r="AH154" s="1032"/>
      <c r="AI154" s="704"/>
      <c r="AJ154" s="704"/>
      <c r="AK154" s="1033"/>
      <c r="AL154" s="1032"/>
      <c r="AM154" s="704"/>
      <c r="AN154" s="704"/>
      <c r="AO154" s="1033"/>
      <c r="AP154" s="1032"/>
      <c r="AQ154" s="704"/>
      <c r="AR154" s="704"/>
      <c r="AS154" s="1033"/>
      <c r="AT154" s="1029"/>
      <c r="AU154" s="1030"/>
      <c r="AV154" s="1030"/>
      <c r="AW154" s="1031"/>
      <c r="AX154" s="1032"/>
      <c r="AY154" s="704"/>
      <c r="AZ154" s="704"/>
      <c r="BA154" s="1033"/>
      <c r="BB154" s="1032"/>
      <c r="BC154" s="704"/>
      <c r="BD154" s="704"/>
      <c r="BE154" s="1033"/>
      <c r="BF154" s="1032"/>
      <c r="BG154" s="704"/>
      <c r="BH154" s="704"/>
      <c r="BI154" s="1033"/>
      <c r="BJ154" s="1032"/>
      <c r="BK154" s="704"/>
      <c r="BL154" s="704"/>
      <c r="BM154" s="1033"/>
      <c r="BN154" s="1029"/>
      <c r="BO154" s="1030"/>
      <c r="BP154" s="1030"/>
      <c r="BQ154" s="1031"/>
      <c r="BR154" s="1032"/>
      <c r="BS154" s="704"/>
      <c r="BT154" s="704"/>
      <c r="BU154" s="1033"/>
      <c r="BV154" s="1032"/>
      <c r="BW154" s="704"/>
      <c r="BX154" s="704"/>
      <c r="BY154" s="1033"/>
      <c r="BZ154" s="1032"/>
      <c r="CA154" s="704"/>
      <c r="CB154" s="704"/>
      <c r="CC154" s="1033"/>
      <c r="CD154" s="1032"/>
      <c r="CE154" s="704"/>
      <c r="CF154" s="704"/>
      <c r="CG154" s="1033"/>
      <c r="CH154" s="1029"/>
      <c r="CI154" s="1030"/>
      <c r="CJ154" s="1030"/>
      <c r="CK154" s="1031"/>
      <c r="CN154" s="435">
        <f t="shared" ref="CN154:CN175" si="34">IF(AND($R154&lt;&gt;"",$R154&lt;&gt;1,COUNTA(V154:AC154)&gt;0),1,0)</f>
        <v>0</v>
      </c>
      <c r="CO154" s="435">
        <f t="shared" ref="CO154:CO175" si="35">IF(AND($AL154&lt;&gt;"",$AL154&lt;&gt;1,COUNTA(AP154:AW154)&gt;0),1,0)</f>
        <v>0</v>
      </c>
      <c r="CP154" s="435">
        <f t="shared" ref="CP154:CP175" si="36">IF(AND($BF154&lt;&gt;"",$BF154&lt;&gt;1,COUNTA(BJ154:BQ154)&gt;0),1,0)</f>
        <v>0</v>
      </c>
      <c r="CQ154" s="435">
        <f t="shared" ref="CQ154:CQ175" si="37">IF(AND($BZ154&lt;&gt;"",$BZ154&lt;&gt;1,COUNTA(CD154:CK154)&gt;0),1,0)</f>
        <v>0</v>
      </c>
      <c r="CR154" s="290">
        <f t="shared" si="23"/>
        <v>0</v>
      </c>
      <c r="CS154" s="670">
        <f t="shared" si="24"/>
        <v>0</v>
      </c>
      <c r="CT154" s="671">
        <f t="shared" si="25"/>
        <v>0</v>
      </c>
      <c r="CU154" s="672">
        <f t="shared" si="26"/>
        <v>0</v>
      </c>
      <c r="CV154" s="290">
        <f t="shared" si="27"/>
        <v>0</v>
      </c>
      <c r="CW154" s="293">
        <f t="shared" ref="CW154:CW175" si="38">IF(CV154=0,0,1)</f>
        <v>0</v>
      </c>
      <c r="CX154" s="283" t="str">
        <f>IF(CW154=0,"",
IF(SUM($CW$26:CW154)=1,CY154,
IF($CW$176&gt;SUM($CW$26:CW154),_xlfn.CONCAT(", ",CY154),
IF($CW$176=SUM($CW$26:CW154),_xlfn.CONCAT(" y ",CY154)))))</f>
        <v/>
      </c>
      <c r="CY154" s="120" t="s">
        <v>6071</v>
      </c>
      <c r="CZ154" s="370">
        <f>IF(CNGE_2026_M1_Secc1_Sub6!Y189=COUNTA(J154:M154,AD154:AG154,AX154:BA154,BR154:BU154),0,1)</f>
        <v>0</v>
      </c>
      <c r="DA154" s="282">
        <f t="shared" ref="DA154:DA175" si="39">IF(SUM(CZ154)=0,0,1)</f>
        <v>0</v>
      </c>
      <c r="DB154" s="283" t="str">
        <f>IF(DA154=0,"",
IF(SUM($DA$26:DA154)=1,DC154,
IF($DA$176&gt;SUM($DA$26:DA154),_xlfn.CONCAT(", ",DC154),
IF($DA$176=SUM($DA$26:DA154),_xlfn.CONCAT(" y ",DC154)))))</f>
        <v/>
      </c>
      <c r="DC154" s="120" t="s">
        <v>6071</v>
      </c>
      <c r="DF154" s="629" cm="1">
        <f t="array" aca="1" ref="DF154" ca="1">IF(OR(N154=" ",AND(EXACT(UPPER(TRIM(SUBSTITUTE(N154,CHAR(160)," "))),TRIM(SUBSTITUTE(N154,CHAR(160)," "))),SUMPRODUCT(--ISNUMBER(MATCH(MID(TRIM(SUBSTITUTE(N154,CHAR(160)," ")),ROW(INDIRECT("1:"&amp;LEN(TRIM(SUBSTITUTE(N154,CHAR(160)," "))))),1),{"A","B","C","D","E","F","G","H","I","J","K","L","M","N","O","P","Q","R","S","T","U","V","W","X","Y","Z","Ñ","0","1","2","3","4","5","6","7","8","9"," "},0)))=LEN(TRIM(SUBSTITUTE(N154,CHAR(160)," "))))),0,1)</f>
        <v>0</v>
      </c>
      <c r="DG154" s="629" cm="1">
        <f t="array" aca="1" ref="DG154" ca="1">IF(OR(AH154=" ",AND(EXACT(UPPER(TRIM(SUBSTITUTE(AH154,CHAR(160)," "))),TRIM(SUBSTITUTE(AH154,CHAR(160)," "))),SUMPRODUCT(--ISNUMBER(MATCH(MID(TRIM(SUBSTITUTE(AH154,CHAR(160)," ")),ROW(INDIRECT("1:"&amp;LEN(TRIM(SUBSTITUTE(AH154,CHAR(160)," "))))),1),{"A","B","C","D","E","F","G","H","I","J","K","L","M","N","O","P","Q","R","S","T","U","V","W","X","Y","Z","Ñ","0","1","2","3","4","5","6","7","8","9"," "},0)))=LEN(TRIM(SUBSTITUTE(AH154,CHAR(160)," "))))),0,1)</f>
        <v>0</v>
      </c>
      <c r="DH154" s="629" cm="1">
        <f t="array" aca="1" ref="DH154" ca="1">IF(OR(BB154=" ",AND(EXACT(UPPER(TRIM(SUBSTITUTE(BB154,CHAR(160)," "))),TRIM(SUBSTITUTE(BB154,CHAR(160)," "))),SUMPRODUCT(--ISNUMBER(MATCH(MID(TRIM(SUBSTITUTE(BB154,CHAR(160)," ")),ROW(INDIRECT("1:"&amp;LEN(TRIM(SUBSTITUTE(BB154,CHAR(160)," "))))),1),{"A","B","C","D","E","F","G","H","I","J","K","L","M","N","O","P","Q","R","S","T","U","V","W","X","Y","Z","Ñ","0","1","2","3","4","5","6","7","8","9"," "},0)))=LEN(TRIM(SUBSTITUTE(BB154,CHAR(160)," "))))),0,1)</f>
        <v>0</v>
      </c>
      <c r="DI154" s="629" cm="1">
        <f t="array" aca="1" ref="DI154" ca="1">IF(OR(BV154=" ",AND(EXACT(UPPER(TRIM(SUBSTITUTE(BV154,CHAR(160)," "))),TRIM(SUBSTITUTE(BV154,CHAR(160)," "))),SUMPRODUCT(--ISNUMBER(MATCH(MID(TRIM(SUBSTITUTE(BV154,CHAR(160)," ")),ROW(INDIRECT("1:"&amp;LEN(TRIM(SUBSTITUTE(BV154,CHAR(160)," "))))),1),{"A","B","C","D","E","F","G","H","I","J","K","L","M","N","O","P","Q","R","S","T","U","V","W","X","Y","Z","Ñ","0","1","2","3","4","5","6","7","8","9"," "},0)))=LEN(TRIM(SUBSTITUTE(BV154,CHAR(160)," "))))),0,1)</f>
        <v>0</v>
      </c>
    </row>
    <row r="155" spans="1:113" customFormat="1" ht="14.45" customHeight="1">
      <c r="A155" s="76"/>
      <c r="C155" s="74" t="s">
        <v>6072</v>
      </c>
      <c r="D155" s="969" t="str">
        <f>IF(CNGE_2026_M1_Secc1_Sub6!$D190="","",CNGE_2026_M1_Secc1_Sub6!$D190)</f>
        <v/>
      </c>
      <c r="E155" s="970"/>
      <c r="F155" s="970"/>
      <c r="G155" s="970"/>
      <c r="H155" s="970"/>
      <c r="I155" s="1034"/>
      <c r="J155" s="1032"/>
      <c r="K155" s="704"/>
      <c r="L155" s="704"/>
      <c r="M155" s="1033"/>
      <c r="N155" s="1032"/>
      <c r="O155" s="704"/>
      <c r="P155" s="704"/>
      <c r="Q155" s="1033"/>
      <c r="R155" s="1032"/>
      <c r="S155" s="704"/>
      <c r="T155" s="704"/>
      <c r="U155" s="1033"/>
      <c r="V155" s="1032"/>
      <c r="W155" s="704"/>
      <c r="X155" s="704"/>
      <c r="Y155" s="1033"/>
      <c r="Z155" s="1029"/>
      <c r="AA155" s="1030"/>
      <c r="AB155" s="1030"/>
      <c r="AC155" s="1031"/>
      <c r="AD155" s="1032"/>
      <c r="AE155" s="704"/>
      <c r="AF155" s="704"/>
      <c r="AG155" s="1033"/>
      <c r="AH155" s="1032"/>
      <c r="AI155" s="704"/>
      <c r="AJ155" s="704"/>
      <c r="AK155" s="1033"/>
      <c r="AL155" s="1032"/>
      <c r="AM155" s="704"/>
      <c r="AN155" s="704"/>
      <c r="AO155" s="1033"/>
      <c r="AP155" s="1032"/>
      <c r="AQ155" s="704"/>
      <c r="AR155" s="704"/>
      <c r="AS155" s="1033"/>
      <c r="AT155" s="1029"/>
      <c r="AU155" s="1030"/>
      <c r="AV155" s="1030"/>
      <c r="AW155" s="1031"/>
      <c r="AX155" s="1032"/>
      <c r="AY155" s="704"/>
      <c r="AZ155" s="704"/>
      <c r="BA155" s="1033"/>
      <c r="BB155" s="1032"/>
      <c r="BC155" s="704"/>
      <c r="BD155" s="704"/>
      <c r="BE155" s="1033"/>
      <c r="BF155" s="1032"/>
      <c r="BG155" s="704"/>
      <c r="BH155" s="704"/>
      <c r="BI155" s="1033"/>
      <c r="BJ155" s="1032"/>
      <c r="BK155" s="704"/>
      <c r="BL155" s="704"/>
      <c r="BM155" s="1033"/>
      <c r="BN155" s="1029"/>
      <c r="BO155" s="1030"/>
      <c r="BP155" s="1030"/>
      <c r="BQ155" s="1031"/>
      <c r="BR155" s="1032"/>
      <c r="BS155" s="704"/>
      <c r="BT155" s="704"/>
      <c r="BU155" s="1033"/>
      <c r="BV155" s="1032"/>
      <c r="BW155" s="704"/>
      <c r="BX155" s="704"/>
      <c r="BY155" s="1033"/>
      <c r="BZ155" s="1032"/>
      <c r="CA155" s="704"/>
      <c r="CB155" s="704"/>
      <c r="CC155" s="1033"/>
      <c r="CD155" s="1032"/>
      <c r="CE155" s="704"/>
      <c r="CF155" s="704"/>
      <c r="CG155" s="1033"/>
      <c r="CH155" s="1029"/>
      <c r="CI155" s="1030"/>
      <c r="CJ155" s="1030"/>
      <c r="CK155" s="1031"/>
      <c r="CN155" s="435">
        <f t="shared" si="34"/>
        <v>0</v>
      </c>
      <c r="CO155" s="435">
        <f t="shared" si="35"/>
        <v>0</v>
      </c>
      <c r="CP155" s="435">
        <f t="shared" si="36"/>
        <v>0</v>
      </c>
      <c r="CQ155" s="435">
        <f t="shared" si="37"/>
        <v>0</v>
      </c>
      <c r="CR155" s="290">
        <f t="shared" ref="CR155:CR174" si="40">IF(AND(COUNTBLANK(D155)=0,COUNTA(J155)&gt;0,COUNTA(N155:U155)=2,$R155&lt;&gt;"",$R155&lt;&gt;1,COUNTA(V155:AC155)=0),0,IF(AND(COUNTBLANK(D155)=0,COUNTA(J155)&gt;0,COUNTA(N155:U155)=2,$R155&lt;&gt;"",$R155=1,COUNTA(V155:AC155)=2),0,IF(COUNTA(J155:AC155)=0,0,1)))</f>
        <v>0</v>
      </c>
      <c r="CS155" s="670">
        <f t="shared" ref="CS155:CS174" si="41">IF(AND(COUNTBLANK(D155)=0,COUNTA(AD155)&gt;0,COUNTA(AH155:AO155)=2,$AL155&lt;&gt;"",$AL155&lt;&gt;1,COUNTA(AP155:AW155)=0),0,IF(AND(COUNTBLANK(D155)=0,COUNTA(AD155)&gt;0,COUNTA(AH155:AO155)=2,$AL155&lt;&gt;"",$AL155=1,COUNTA(AP155:AW155)=2),0,IF(COUNTA(AD155:AW155)=0,0,1)))</f>
        <v>0</v>
      </c>
      <c r="CT155" s="671">
        <f t="shared" ref="CT155:CT174" si="42">IF(AND(COUNTBLANK(D155)=0,COUNTA(AX155)&gt;0,COUNTA(BB155:BI155)=2,$BF155&lt;&gt;"",$BF155&lt;&gt;1,COUNTA(BJ155:BQ155)=0),0,IF(AND(COUNTBLANK(D155)=0,COUNTA(AX155)&gt;0,COUNTA(BB155:BI155)=2,$BF155&lt;&gt;"",$BF155=1,COUNTA(BJ155:BQ155)=2),0,IF(COUNTA(AX155:BQ155)=0,0,1)))</f>
        <v>0</v>
      </c>
      <c r="CU155" s="672">
        <f t="shared" ref="CU155:CU174" si="43">IF(AND(COUNTBLANK(D155)=0,COUNTA(BR155)&gt;0,COUNTA(BV155:CC155)=2,$BZ155&lt;&gt;"",$BZ155&lt;&gt;1,COUNTA(CD155:CK155)=0),0,IF(AND(COUNTBLANK(D155)=0,COUNTA(BR155)&gt;0,COUNTA(BV155:CC155)=2,$BZ155&lt;&gt;"",$BZ155=1,COUNTA(CD155:CK155)=2),0,IF(COUNTA(BR155:CK155)=0,0,1)))</f>
        <v>0</v>
      </c>
      <c r="CV155" s="290">
        <f t="shared" ref="CV155:CV174" si="44">IF(AND(COUNTBLANK(D155)=0,SUM(CR155:CU155)=0),0,IF(AND(COUNTBLANK(D155)=1,COUNTA(J155:CK155)=0),0,1))</f>
        <v>0</v>
      </c>
      <c r="CW155" s="293">
        <f t="shared" si="38"/>
        <v>0</v>
      </c>
      <c r="CX155" s="283" t="str">
        <f>IF(CW155=0,"",
IF(SUM($CW$26:CW155)=1,CY155,
IF($CW$176&gt;SUM($CW$26:CW155),_xlfn.CONCAT(", ",CY155),
IF($CW$176=SUM($CW$26:CW155),_xlfn.CONCAT(" y ",CY155)))))</f>
        <v/>
      </c>
      <c r="CY155" s="120" t="s">
        <v>6073</v>
      </c>
      <c r="CZ155" s="370">
        <f>IF(CNGE_2026_M1_Secc1_Sub6!Y190=COUNTA(J155:M155,AD155:AG155,AX155:BA155,BR155:BU155),0,1)</f>
        <v>0</v>
      </c>
      <c r="DA155" s="282">
        <f t="shared" si="39"/>
        <v>0</v>
      </c>
      <c r="DB155" s="283" t="str">
        <f>IF(DA155=0,"",
IF(SUM($DA$26:DA155)=1,DC155,
IF($DA$176&gt;SUM($DA$26:DA155),_xlfn.CONCAT(", ",DC155),
IF($DA$176=SUM($DA$26:DA155),_xlfn.CONCAT(" y ",DC155)))))</f>
        <v/>
      </c>
      <c r="DC155" s="120" t="s">
        <v>6073</v>
      </c>
      <c r="DF155" s="629" cm="1">
        <f t="array" aca="1" ref="DF155" ca="1">IF(OR(N155=" ",AND(EXACT(UPPER(TRIM(SUBSTITUTE(N155,CHAR(160)," "))),TRIM(SUBSTITUTE(N155,CHAR(160)," "))),SUMPRODUCT(--ISNUMBER(MATCH(MID(TRIM(SUBSTITUTE(N155,CHAR(160)," ")),ROW(INDIRECT("1:"&amp;LEN(TRIM(SUBSTITUTE(N155,CHAR(160)," "))))),1),{"A","B","C","D","E","F","G","H","I","J","K","L","M","N","O","P","Q","R","S","T","U","V","W","X","Y","Z","Ñ","0","1","2","3","4","5","6","7","8","9"," "},0)))=LEN(TRIM(SUBSTITUTE(N155,CHAR(160)," "))))),0,1)</f>
        <v>0</v>
      </c>
      <c r="DG155" s="629" cm="1">
        <f t="array" aca="1" ref="DG155" ca="1">IF(OR(AH155=" ",AND(EXACT(UPPER(TRIM(SUBSTITUTE(AH155,CHAR(160)," "))),TRIM(SUBSTITUTE(AH155,CHAR(160)," "))),SUMPRODUCT(--ISNUMBER(MATCH(MID(TRIM(SUBSTITUTE(AH155,CHAR(160)," ")),ROW(INDIRECT("1:"&amp;LEN(TRIM(SUBSTITUTE(AH155,CHAR(160)," "))))),1),{"A","B","C","D","E","F","G","H","I","J","K","L","M","N","O","P","Q","R","S","T","U","V","W","X","Y","Z","Ñ","0","1","2","3","4","5","6","7","8","9"," "},0)))=LEN(TRIM(SUBSTITUTE(AH155,CHAR(160)," "))))),0,1)</f>
        <v>0</v>
      </c>
      <c r="DH155" s="629" cm="1">
        <f t="array" aca="1" ref="DH155" ca="1">IF(OR(BB155=" ",AND(EXACT(UPPER(TRIM(SUBSTITUTE(BB155,CHAR(160)," "))),TRIM(SUBSTITUTE(BB155,CHAR(160)," "))),SUMPRODUCT(--ISNUMBER(MATCH(MID(TRIM(SUBSTITUTE(BB155,CHAR(160)," ")),ROW(INDIRECT("1:"&amp;LEN(TRIM(SUBSTITUTE(BB155,CHAR(160)," "))))),1),{"A","B","C","D","E","F","G","H","I","J","K","L","M","N","O","P","Q","R","S","T","U","V","W","X","Y","Z","Ñ","0","1","2","3","4","5","6","7","8","9"," "},0)))=LEN(TRIM(SUBSTITUTE(BB155,CHAR(160)," "))))),0,1)</f>
        <v>0</v>
      </c>
      <c r="DI155" s="629" cm="1">
        <f t="array" aca="1" ref="DI155" ca="1">IF(OR(BV155=" ",AND(EXACT(UPPER(TRIM(SUBSTITUTE(BV155,CHAR(160)," "))),TRIM(SUBSTITUTE(BV155,CHAR(160)," "))),SUMPRODUCT(--ISNUMBER(MATCH(MID(TRIM(SUBSTITUTE(BV155,CHAR(160)," ")),ROW(INDIRECT("1:"&amp;LEN(TRIM(SUBSTITUTE(BV155,CHAR(160)," "))))),1),{"A","B","C","D","E","F","G","H","I","J","K","L","M","N","O","P","Q","R","S","T","U","V","W","X","Y","Z","Ñ","0","1","2","3","4","5","6","7","8","9"," "},0)))=LEN(TRIM(SUBSTITUTE(BV155,CHAR(160)," "))))),0,1)</f>
        <v>0</v>
      </c>
    </row>
    <row r="156" spans="1:113" customFormat="1" ht="14.45" customHeight="1">
      <c r="A156" s="76"/>
      <c r="C156" s="74" t="s">
        <v>6074</v>
      </c>
      <c r="D156" s="969" t="str">
        <f>IF(CNGE_2026_M1_Secc1_Sub6!$D191="","",CNGE_2026_M1_Secc1_Sub6!$D191)</f>
        <v/>
      </c>
      <c r="E156" s="970"/>
      <c r="F156" s="970"/>
      <c r="G156" s="970"/>
      <c r="H156" s="970"/>
      <c r="I156" s="1034"/>
      <c r="J156" s="1032"/>
      <c r="K156" s="704"/>
      <c r="L156" s="704"/>
      <c r="M156" s="1033"/>
      <c r="N156" s="1032"/>
      <c r="O156" s="704"/>
      <c r="P156" s="704"/>
      <c r="Q156" s="1033"/>
      <c r="R156" s="1032"/>
      <c r="S156" s="704"/>
      <c r="T156" s="704"/>
      <c r="U156" s="1033"/>
      <c r="V156" s="1032"/>
      <c r="W156" s="704"/>
      <c r="X156" s="704"/>
      <c r="Y156" s="1033"/>
      <c r="Z156" s="1029"/>
      <c r="AA156" s="1030"/>
      <c r="AB156" s="1030"/>
      <c r="AC156" s="1031"/>
      <c r="AD156" s="1032"/>
      <c r="AE156" s="704"/>
      <c r="AF156" s="704"/>
      <c r="AG156" s="1033"/>
      <c r="AH156" s="1032"/>
      <c r="AI156" s="704"/>
      <c r="AJ156" s="704"/>
      <c r="AK156" s="1033"/>
      <c r="AL156" s="1032"/>
      <c r="AM156" s="704"/>
      <c r="AN156" s="704"/>
      <c r="AO156" s="1033"/>
      <c r="AP156" s="1032"/>
      <c r="AQ156" s="704"/>
      <c r="AR156" s="704"/>
      <c r="AS156" s="1033"/>
      <c r="AT156" s="1029"/>
      <c r="AU156" s="1030"/>
      <c r="AV156" s="1030"/>
      <c r="AW156" s="1031"/>
      <c r="AX156" s="1032"/>
      <c r="AY156" s="704"/>
      <c r="AZ156" s="704"/>
      <c r="BA156" s="1033"/>
      <c r="BB156" s="1032"/>
      <c r="BC156" s="704"/>
      <c r="BD156" s="704"/>
      <c r="BE156" s="1033"/>
      <c r="BF156" s="1032"/>
      <c r="BG156" s="704"/>
      <c r="BH156" s="704"/>
      <c r="BI156" s="1033"/>
      <c r="BJ156" s="1032"/>
      <c r="BK156" s="704"/>
      <c r="BL156" s="704"/>
      <c r="BM156" s="1033"/>
      <c r="BN156" s="1029"/>
      <c r="BO156" s="1030"/>
      <c r="BP156" s="1030"/>
      <c r="BQ156" s="1031"/>
      <c r="BR156" s="1032"/>
      <c r="BS156" s="704"/>
      <c r="BT156" s="704"/>
      <c r="BU156" s="1033"/>
      <c r="BV156" s="1032"/>
      <c r="BW156" s="704"/>
      <c r="BX156" s="704"/>
      <c r="BY156" s="1033"/>
      <c r="BZ156" s="1032"/>
      <c r="CA156" s="704"/>
      <c r="CB156" s="704"/>
      <c r="CC156" s="1033"/>
      <c r="CD156" s="1032"/>
      <c r="CE156" s="704"/>
      <c r="CF156" s="704"/>
      <c r="CG156" s="1033"/>
      <c r="CH156" s="1029"/>
      <c r="CI156" s="1030"/>
      <c r="CJ156" s="1030"/>
      <c r="CK156" s="1031"/>
      <c r="CN156" s="435">
        <f t="shared" si="34"/>
        <v>0</v>
      </c>
      <c r="CO156" s="435">
        <f t="shared" si="35"/>
        <v>0</v>
      </c>
      <c r="CP156" s="435">
        <f t="shared" si="36"/>
        <v>0</v>
      </c>
      <c r="CQ156" s="435">
        <f t="shared" si="37"/>
        <v>0</v>
      </c>
      <c r="CR156" s="290">
        <f t="shared" si="40"/>
        <v>0</v>
      </c>
      <c r="CS156" s="670">
        <f t="shared" si="41"/>
        <v>0</v>
      </c>
      <c r="CT156" s="671">
        <f t="shared" si="42"/>
        <v>0</v>
      </c>
      <c r="CU156" s="672">
        <f t="shared" si="43"/>
        <v>0</v>
      </c>
      <c r="CV156" s="290">
        <f t="shared" si="44"/>
        <v>0</v>
      </c>
      <c r="CW156" s="293">
        <f t="shared" si="38"/>
        <v>0</v>
      </c>
      <c r="CX156" s="283" t="str">
        <f>IF(CW156=0,"",
IF(SUM($CW$26:CW156)=1,CY156,
IF($CW$176&gt;SUM($CW$26:CW156),_xlfn.CONCAT(", ",CY156),
IF($CW$176=SUM($CW$26:CW156),_xlfn.CONCAT(" y ",CY156)))))</f>
        <v/>
      </c>
      <c r="CY156" s="120" t="s">
        <v>6075</v>
      </c>
      <c r="CZ156" s="370">
        <f>IF(CNGE_2026_M1_Secc1_Sub6!Y191=COUNTA(J156:M156,AD156:AG156,AX156:BA156,BR156:BU156),0,1)</f>
        <v>0</v>
      </c>
      <c r="DA156" s="282">
        <f t="shared" si="39"/>
        <v>0</v>
      </c>
      <c r="DB156" s="283" t="str">
        <f>IF(DA156=0,"",
IF(SUM($DA$26:DA156)=1,DC156,
IF($DA$176&gt;SUM($DA$26:DA156),_xlfn.CONCAT(", ",DC156),
IF($DA$176=SUM($DA$26:DA156),_xlfn.CONCAT(" y ",DC156)))))</f>
        <v/>
      </c>
      <c r="DC156" s="120" t="s">
        <v>6075</v>
      </c>
      <c r="DF156" s="629" cm="1">
        <f t="array" aca="1" ref="DF156" ca="1">IF(OR(N156=" ",AND(EXACT(UPPER(TRIM(SUBSTITUTE(N156,CHAR(160)," "))),TRIM(SUBSTITUTE(N156,CHAR(160)," "))),SUMPRODUCT(--ISNUMBER(MATCH(MID(TRIM(SUBSTITUTE(N156,CHAR(160)," ")),ROW(INDIRECT("1:"&amp;LEN(TRIM(SUBSTITUTE(N156,CHAR(160)," "))))),1),{"A","B","C","D","E","F","G","H","I","J","K","L","M","N","O","P","Q","R","S","T","U","V","W","X","Y","Z","Ñ","0","1","2","3","4","5","6","7","8","9"," "},0)))=LEN(TRIM(SUBSTITUTE(N156,CHAR(160)," "))))),0,1)</f>
        <v>0</v>
      </c>
      <c r="DG156" s="629" cm="1">
        <f t="array" aca="1" ref="DG156" ca="1">IF(OR(AH156=" ",AND(EXACT(UPPER(TRIM(SUBSTITUTE(AH156,CHAR(160)," "))),TRIM(SUBSTITUTE(AH156,CHAR(160)," "))),SUMPRODUCT(--ISNUMBER(MATCH(MID(TRIM(SUBSTITUTE(AH156,CHAR(160)," ")),ROW(INDIRECT("1:"&amp;LEN(TRIM(SUBSTITUTE(AH156,CHAR(160)," "))))),1),{"A","B","C","D","E","F","G","H","I","J","K","L","M","N","O","P","Q","R","S","T","U","V","W","X","Y","Z","Ñ","0","1","2","3","4","5","6","7","8","9"," "},0)))=LEN(TRIM(SUBSTITUTE(AH156,CHAR(160)," "))))),0,1)</f>
        <v>0</v>
      </c>
      <c r="DH156" s="629" cm="1">
        <f t="array" aca="1" ref="DH156" ca="1">IF(OR(BB156=" ",AND(EXACT(UPPER(TRIM(SUBSTITUTE(BB156,CHAR(160)," "))),TRIM(SUBSTITUTE(BB156,CHAR(160)," "))),SUMPRODUCT(--ISNUMBER(MATCH(MID(TRIM(SUBSTITUTE(BB156,CHAR(160)," ")),ROW(INDIRECT("1:"&amp;LEN(TRIM(SUBSTITUTE(BB156,CHAR(160)," "))))),1),{"A","B","C","D","E","F","G","H","I","J","K","L","M","N","O","P","Q","R","S","T","U","V","W","X","Y","Z","Ñ","0","1","2","3","4","5","6","7","8","9"," "},0)))=LEN(TRIM(SUBSTITUTE(BB156,CHAR(160)," "))))),0,1)</f>
        <v>0</v>
      </c>
      <c r="DI156" s="629" cm="1">
        <f t="array" aca="1" ref="DI156" ca="1">IF(OR(BV156=" ",AND(EXACT(UPPER(TRIM(SUBSTITUTE(BV156,CHAR(160)," "))),TRIM(SUBSTITUTE(BV156,CHAR(160)," "))),SUMPRODUCT(--ISNUMBER(MATCH(MID(TRIM(SUBSTITUTE(BV156,CHAR(160)," ")),ROW(INDIRECT("1:"&amp;LEN(TRIM(SUBSTITUTE(BV156,CHAR(160)," "))))),1),{"A","B","C","D","E","F","G","H","I","J","K","L","M","N","O","P","Q","R","S","T","U","V","W","X","Y","Z","Ñ","0","1","2","3","4","5","6","7","8","9"," "},0)))=LEN(TRIM(SUBSTITUTE(BV156,CHAR(160)," "))))),0,1)</f>
        <v>0</v>
      </c>
    </row>
    <row r="157" spans="1:113" customFormat="1" ht="14.45" customHeight="1">
      <c r="A157" s="76"/>
      <c r="C157" s="74" t="s">
        <v>6076</v>
      </c>
      <c r="D157" s="969" t="str">
        <f>IF(CNGE_2026_M1_Secc1_Sub6!$D192="","",CNGE_2026_M1_Secc1_Sub6!$D192)</f>
        <v/>
      </c>
      <c r="E157" s="970"/>
      <c r="F157" s="970"/>
      <c r="G157" s="970"/>
      <c r="H157" s="970"/>
      <c r="I157" s="1034"/>
      <c r="J157" s="1032"/>
      <c r="K157" s="704"/>
      <c r="L157" s="704"/>
      <c r="M157" s="1033"/>
      <c r="N157" s="1032"/>
      <c r="O157" s="704"/>
      <c r="P157" s="704"/>
      <c r="Q157" s="1033"/>
      <c r="R157" s="1032"/>
      <c r="S157" s="704"/>
      <c r="T157" s="704"/>
      <c r="U157" s="1033"/>
      <c r="V157" s="1032"/>
      <c r="W157" s="704"/>
      <c r="X157" s="704"/>
      <c r="Y157" s="1033"/>
      <c r="Z157" s="1029"/>
      <c r="AA157" s="1030"/>
      <c r="AB157" s="1030"/>
      <c r="AC157" s="1031"/>
      <c r="AD157" s="1032"/>
      <c r="AE157" s="704"/>
      <c r="AF157" s="704"/>
      <c r="AG157" s="1033"/>
      <c r="AH157" s="1032"/>
      <c r="AI157" s="704"/>
      <c r="AJ157" s="704"/>
      <c r="AK157" s="1033"/>
      <c r="AL157" s="1032"/>
      <c r="AM157" s="704"/>
      <c r="AN157" s="704"/>
      <c r="AO157" s="1033"/>
      <c r="AP157" s="1032"/>
      <c r="AQ157" s="704"/>
      <c r="AR157" s="704"/>
      <c r="AS157" s="1033"/>
      <c r="AT157" s="1029"/>
      <c r="AU157" s="1030"/>
      <c r="AV157" s="1030"/>
      <c r="AW157" s="1031"/>
      <c r="AX157" s="1032"/>
      <c r="AY157" s="704"/>
      <c r="AZ157" s="704"/>
      <c r="BA157" s="1033"/>
      <c r="BB157" s="1032"/>
      <c r="BC157" s="704"/>
      <c r="BD157" s="704"/>
      <c r="BE157" s="1033"/>
      <c r="BF157" s="1032"/>
      <c r="BG157" s="704"/>
      <c r="BH157" s="704"/>
      <c r="BI157" s="1033"/>
      <c r="BJ157" s="1032"/>
      <c r="BK157" s="704"/>
      <c r="BL157" s="704"/>
      <c r="BM157" s="1033"/>
      <c r="BN157" s="1029"/>
      <c r="BO157" s="1030"/>
      <c r="BP157" s="1030"/>
      <c r="BQ157" s="1031"/>
      <c r="BR157" s="1032"/>
      <c r="BS157" s="704"/>
      <c r="BT157" s="704"/>
      <c r="BU157" s="1033"/>
      <c r="BV157" s="1032"/>
      <c r="BW157" s="704"/>
      <c r="BX157" s="704"/>
      <c r="BY157" s="1033"/>
      <c r="BZ157" s="1032"/>
      <c r="CA157" s="704"/>
      <c r="CB157" s="704"/>
      <c r="CC157" s="1033"/>
      <c r="CD157" s="1032"/>
      <c r="CE157" s="704"/>
      <c r="CF157" s="704"/>
      <c r="CG157" s="1033"/>
      <c r="CH157" s="1029"/>
      <c r="CI157" s="1030"/>
      <c r="CJ157" s="1030"/>
      <c r="CK157" s="1031"/>
      <c r="CN157" s="435">
        <f t="shared" si="34"/>
        <v>0</v>
      </c>
      <c r="CO157" s="435">
        <f t="shared" si="35"/>
        <v>0</v>
      </c>
      <c r="CP157" s="435">
        <f t="shared" si="36"/>
        <v>0</v>
      </c>
      <c r="CQ157" s="435">
        <f t="shared" si="37"/>
        <v>0</v>
      </c>
      <c r="CR157" s="290">
        <f t="shared" si="40"/>
        <v>0</v>
      </c>
      <c r="CS157" s="670">
        <f t="shared" si="41"/>
        <v>0</v>
      </c>
      <c r="CT157" s="671">
        <f t="shared" si="42"/>
        <v>0</v>
      </c>
      <c r="CU157" s="672">
        <f t="shared" si="43"/>
        <v>0</v>
      </c>
      <c r="CV157" s="290">
        <f t="shared" si="44"/>
        <v>0</v>
      </c>
      <c r="CW157" s="293">
        <f t="shared" si="38"/>
        <v>0</v>
      </c>
      <c r="CX157" s="283" t="str">
        <f>IF(CW157=0,"",
IF(SUM($CW$26:CW157)=1,CY157,
IF($CW$176&gt;SUM($CW$26:CW157),_xlfn.CONCAT(", ",CY157),
IF($CW$176=SUM($CW$26:CW157),_xlfn.CONCAT(" y ",CY157)))))</f>
        <v/>
      </c>
      <c r="CY157" s="120" t="s">
        <v>6077</v>
      </c>
      <c r="CZ157" s="370">
        <f>IF(CNGE_2026_M1_Secc1_Sub6!Y192=COUNTA(J157:M157,AD157:AG157,AX157:BA157,BR157:BU157),0,1)</f>
        <v>0</v>
      </c>
      <c r="DA157" s="282">
        <f t="shared" si="39"/>
        <v>0</v>
      </c>
      <c r="DB157" s="283" t="str">
        <f>IF(DA157=0,"",
IF(SUM($DA$26:DA157)=1,DC157,
IF($DA$176&gt;SUM($DA$26:DA157),_xlfn.CONCAT(", ",DC157),
IF($DA$176=SUM($DA$26:DA157),_xlfn.CONCAT(" y ",DC157)))))</f>
        <v/>
      </c>
      <c r="DC157" s="120" t="s">
        <v>6077</v>
      </c>
      <c r="DF157" s="629" cm="1">
        <f t="array" aca="1" ref="DF157" ca="1">IF(OR(N157=" ",AND(EXACT(UPPER(TRIM(SUBSTITUTE(N157,CHAR(160)," "))),TRIM(SUBSTITUTE(N157,CHAR(160)," "))),SUMPRODUCT(--ISNUMBER(MATCH(MID(TRIM(SUBSTITUTE(N157,CHAR(160)," ")),ROW(INDIRECT("1:"&amp;LEN(TRIM(SUBSTITUTE(N157,CHAR(160)," "))))),1),{"A","B","C","D","E","F","G","H","I","J","K","L","M","N","O","P","Q","R","S","T","U","V","W","X","Y","Z","Ñ","0","1","2","3","4","5","6","7","8","9"," "},0)))=LEN(TRIM(SUBSTITUTE(N157,CHAR(160)," "))))),0,1)</f>
        <v>0</v>
      </c>
      <c r="DG157" s="629" cm="1">
        <f t="array" aca="1" ref="DG157" ca="1">IF(OR(AH157=" ",AND(EXACT(UPPER(TRIM(SUBSTITUTE(AH157,CHAR(160)," "))),TRIM(SUBSTITUTE(AH157,CHAR(160)," "))),SUMPRODUCT(--ISNUMBER(MATCH(MID(TRIM(SUBSTITUTE(AH157,CHAR(160)," ")),ROW(INDIRECT("1:"&amp;LEN(TRIM(SUBSTITUTE(AH157,CHAR(160)," "))))),1),{"A","B","C","D","E","F","G","H","I","J","K","L","M","N","O","P","Q","R","S","T","U","V","W","X","Y","Z","Ñ","0","1","2","3","4","5","6","7","8","9"," "},0)))=LEN(TRIM(SUBSTITUTE(AH157,CHAR(160)," "))))),0,1)</f>
        <v>0</v>
      </c>
      <c r="DH157" s="629" cm="1">
        <f t="array" aca="1" ref="DH157" ca="1">IF(OR(BB157=" ",AND(EXACT(UPPER(TRIM(SUBSTITUTE(BB157,CHAR(160)," "))),TRIM(SUBSTITUTE(BB157,CHAR(160)," "))),SUMPRODUCT(--ISNUMBER(MATCH(MID(TRIM(SUBSTITUTE(BB157,CHAR(160)," ")),ROW(INDIRECT("1:"&amp;LEN(TRIM(SUBSTITUTE(BB157,CHAR(160)," "))))),1),{"A","B","C","D","E","F","G","H","I","J","K","L","M","N","O","P","Q","R","S","T","U","V","W","X","Y","Z","Ñ","0","1","2","3","4","5","6","7","8","9"," "},0)))=LEN(TRIM(SUBSTITUTE(BB157,CHAR(160)," "))))),0,1)</f>
        <v>0</v>
      </c>
      <c r="DI157" s="629" cm="1">
        <f t="array" aca="1" ref="DI157" ca="1">IF(OR(BV157=" ",AND(EXACT(UPPER(TRIM(SUBSTITUTE(BV157,CHAR(160)," "))),TRIM(SUBSTITUTE(BV157,CHAR(160)," "))),SUMPRODUCT(--ISNUMBER(MATCH(MID(TRIM(SUBSTITUTE(BV157,CHAR(160)," ")),ROW(INDIRECT("1:"&amp;LEN(TRIM(SUBSTITUTE(BV157,CHAR(160)," "))))),1),{"A","B","C","D","E","F","G","H","I","J","K","L","M","N","O","P","Q","R","S","T","U","V","W","X","Y","Z","Ñ","0","1","2","3","4","5","6","7","8","9"," "},0)))=LEN(TRIM(SUBSTITUTE(BV157,CHAR(160)," "))))),0,1)</f>
        <v>0</v>
      </c>
    </row>
    <row r="158" spans="1:113" customFormat="1" ht="14.45" customHeight="1">
      <c r="A158" s="76"/>
      <c r="C158" s="74" t="s">
        <v>6078</v>
      </c>
      <c r="D158" s="969" t="str">
        <f>IF(CNGE_2026_M1_Secc1_Sub6!$D193="","",CNGE_2026_M1_Secc1_Sub6!$D193)</f>
        <v/>
      </c>
      <c r="E158" s="970"/>
      <c r="F158" s="970"/>
      <c r="G158" s="970"/>
      <c r="H158" s="970"/>
      <c r="I158" s="1034"/>
      <c r="J158" s="1032"/>
      <c r="K158" s="704"/>
      <c r="L158" s="704"/>
      <c r="M158" s="1033"/>
      <c r="N158" s="1032"/>
      <c r="O158" s="704"/>
      <c r="P158" s="704"/>
      <c r="Q158" s="1033"/>
      <c r="R158" s="1032"/>
      <c r="S158" s="704"/>
      <c r="T158" s="704"/>
      <c r="U158" s="1033"/>
      <c r="V158" s="1032"/>
      <c r="W158" s="704"/>
      <c r="X158" s="704"/>
      <c r="Y158" s="1033"/>
      <c r="Z158" s="1029"/>
      <c r="AA158" s="1030"/>
      <c r="AB158" s="1030"/>
      <c r="AC158" s="1031"/>
      <c r="AD158" s="1032"/>
      <c r="AE158" s="704"/>
      <c r="AF158" s="704"/>
      <c r="AG158" s="1033"/>
      <c r="AH158" s="1032"/>
      <c r="AI158" s="704"/>
      <c r="AJ158" s="704"/>
      <c r="AK158" s="1033"/>
      <c r="AL158" s="1032"/>
      <c r="AM158" s="704"/>
      <c r="AN158" s="704"/>
      <c r="AO158" s="1033"/>
      <c r="AP158" s="1032"/>
      <c r="AQ158" s="704"/>
      <c r="AR158" s="704"/>
      <c r="AS158" s="1033"/>
      <c r="AT158" s="1029"/>
      <c r="AU158" s="1030"/>
      <c r="AV158" s="1030"/>
      <c r="AW158" s="1031"/>
      <c r="AX158" s="1032"/>
      <c r="AY158" s="704"/>
      <c r="AZ158" s="704"/>
      <c r="BA158" s="1033"/>
      <c r="BB158" s="1032"/>
      <c r="BC158" s="704"/>
      <c r="BD158" s="704"/>
      <c r="BE158" s="1033"/>
      <c r="BF158" s="1032"/>
      <c r="BG158" s="704"/>
      <c r="BH158" s="704"/>
      <c r="BI158" s="1033"/>
      <c r="BJ158" s="1032"/>
      <c r="BK158" s="704"/>
      <c r="BL158" s="704"/>
      <c r="BM158" s="1033"/>
      <c r="BN158" s="1029"/>
      <c r="BO158" s="1030"/>
      <c r="BP158" s="1030"/>
      <c r="BQ158" s="1031"/>
      <c r="BR158" s="1032"/>
      <c r="BS158" s="704"/>
      <c r="BT158" s="704"/>
      <c r="BU158" s="1033"/>
      <c r="BV158" s="1032"/>
      <c r="BW158" s="704"/>
      <c r="BX158" s="704"/>
      <c r="BY158" s="1033"/>
      <c r="BZ158" s="1032"/>
      <c r="CA158" s="704"/>
      <c r="CB158" s="704"/>
      <c r="CC158" s="1033"/>
      <c r="CD158" s="1032"/>
      <c r="CE158" s="704"/>
      <c r="CF158" s="704"/>
      <c r="CG158" s="1033"/>
      <c r="CH158" s="1029"/>
      <c r="CI158" s="1030"/>
      <c r="CJ158" s="1030"/>
      <c r="CK158" s="1031"/>
      <c r="CN158" s="435">
        <f t="shared" si="34"/>
        <v>0</v>
      </c>
      <c r="CO158" s="435">
        <f t="shared" si="35"/>
        <v>0</v>
      </c>
      <c r="CP158" s="435">
        <f t="shared" si="36"/>
        <v>0</v>
      </c>
      <c r="CQ158" s="435">
        <f t="shared" si="37"/>
        <v>0</v>
      </c>
      <c r="CR158" s="290">
        <f t="shared" si="40"/>
        <v>0</v>
      </c>
      <c r="CS158" s="670">
        <f t="shared" si="41"/>
        <v>0</v>
      </c>
      <c r="CT158" s="671">
        <f t="shared" si="42"/>
        <v>0</v>
      </c>
      <c r="CU158" s="672">
        <f t="shared" si="43"/>
        <v>0</v>
      </c>
      <c r="CV158" s="290">
        <f t="shared" si="44"/>
        <v>0</v>
      </c>
      <c r="CW158" s="293">
        <f t="shared" si="38"/>
        <v>0</v>
      </c>
      <c r="CX158" s="283" t="str">
        <f>IF(CW158=0,"",
IF(SUM($CW$26:CW158)=1,CY158,
IF($CW$176&gt;SUM($CW$26:CW158),_xlfn.CONCAT(", ",CY158),
IF($CW$176=SUM($CW$26:CW158),_xlfn.CONCAT(" y ",CY158)))))</f>
        <v/>
      </c>
      <c r="CY158" s="120" t="s">
        <v>6079</v>
      </c>
      <c r="CZ158" s="370">
        <f>IF(CNGE_2026_M1_Secc1_Sub6!Y193=COUNTA(J158:M158,AD158:AG158,AX158:BA158,BR158:BU158),0,1)</f>
        <v>0</v>
      </c>
      <c r="DA158" s="282">
        <f t="shared" si="39"/>
        <v>0</v>
      </c>
      <c r="DB158" s="283" t="str">
        <f>IF(DA158=0,"",
IF(SUM($DA$26:DA158)=1,DC158,
IF($DA$176&gt;SUM($DA$26:DA158),_xlfn.CONCAT(", ",DC158),
IF($DA$176=SUM($DA$26:DA158),_xlfn.CONCAT(" y ",DC158)))))</f>
        <v/>
      </c>
      <c r="DC158" s="120" t="s">
        <v>6079</v>
      </c>
      <c r="DF158" s="629" cm="1">
        <f t="array" aca="1" ref="DF158" ca="1">IF(OR(N158=" ",AND(EXACT(UPPER(TRIM(SUBSTITUTE(N158,CHAR(160)," "))),TRIM(SUBSTITUTE(N158,CHAR(160)," "))),SUMPRODUCT(--ISNUMBER(MATCH(MID(TRIM(SUBSTITUTE(N158,CHAR(160)," ")),ROW(INDIRECT("1:"&amp;LEN(TRIM(SUBSTITUTE(N158,CHAR(160)," "))))),1),{"A","B","C","D","E","F","G","H","I","J","K","L","M","N","O","P","Q","R","S","T","U","V","W","X","Y","Z","Ñ","0","1","2","3","4","5","6","7","8","9"," "},0)))=LEN(TRIM(SUBSTITUTE(N158,CHAR(160)," "))))),0,1)</f>
        <v>0</v>
      </c>
      <c r="DG158" s="629" cm="1">
        <f t="array" aca="1" ref="DG158" ca="1">IF(OR(AH158=" ",AND(EXACT(UPPER(TRIM(SUBSTITUTE(AH158,CHAR(160)," "))),TRIM(SUBSTITUTE(AH158,CHAR(160)," "))),SUMPRODUCT(--ISNUMBER(MATCH(MID(TRIM(SUBSTITUTE(AH158,CHAR(160)," ")),ROW(INDIRECT("1:"&amp;LEN(TRIM(SUBSTITUTE(AH158,CHAR(160)," "))))),1),{"A","B","C","D","E","F","G","H","I","J","K","L","M","N","O","P","Q","R","S","T","U","V","W","X","Y","Z","Ñ","0","1","2","3","4","5","6","7","8","9"," "},0)))=LEN(TRIM(SUBSTITUTE(AH158,CHAR(160)," "))))),0,1)</f>
        <v>0</v>
      </c>
      <c r="DH158" s="629" cm="1">
        <f t="array" aca="1" ref="DH158" ca="1">IF(OR(BB158=" ",AND(EXACT(UPPER(TRIM(SUBSTITUTE(BB158,CHAR(160)," "))),TRIM(SUBSTITUTE(BB158,CHAR(160)," "))),SUMPRODUCT(--ISNUMBER(MATCH(MID(TRIM(SUBSTITUTE(BB158,CHAR(160)," ")),ROW(INDIRECT("1:"&amp;LEN(TRIM(SUBSTITUTE(BB158,CHAR(160)," "))))),1),{"A","B","C","D","E","F","G","H","I","J","K","L","M","N","O","P","Q","R","S","T","U","V","W","X","Y","Z","Ñ","0","1","2","3","4","5","6","7","8","9"," "},0)))=LEN(TRIM(SUBSTITUTE(BB158,CHAR(160)," "))))),0,1)</f>
        <v>0</v>
      </c>
      <c r="DI158" s="629" cm="1">
        <f t="array" aca="1" ref="DI158" ca="1">IF(OR(BV158=" ",AND(EXACT(UPPER(TRIM(SUBSTITUTE(BV158,CHAR(160)," "))),TRIM(SUBSTITUTE(BV158,CHAR(160)," "))),SUMPRODUCT(--ISNUMBER(MATCH(MID(TRIM(SUBSTITUTE(BV158,CHAR(160)," ")),ROW(INDIRECT("1:"&amp;LEN(TRIM(SUBSTITUTE(BV158,CHAR(160)," "))))),1),{"A","B","C","D","E","F","G","H","I","J","K","L","M","N","O","P","Q","R","S","T","U","V","W","X","Y","Z","Ñ","0","1","2","3","4","5","6","7","8","9"," "},0)))=LEN(TRIM(SUBSTITUTE(BV158,CHAR(160)," "))))),0,1)</f>
        <v>0</v>
      </c>
    </row>
    <row r="159" spans="1:113" customFormat="1" ht="14.45" customHeight="1">
      <c r="A159" s="76"/>
      <c r="C159" s="74" t="s">
        <v>6080</v>
      </c>
      <c r="D159" s="969" t="str">
        <f>IF(CNGE_2026_M1_Secc1_Sub6!$D194="","",CNGE_2026_M1_Secc1_Sub6!$D194)</f>
        <v/>
      </c>
      <c r="E159" s="970"/>
      <c r="F159" s="970"/>
      <c r="G159" s="970"/>
      <c r="H159" s="970"/>
      <c r="I159" s="1034"/>
      <c r="J159" s="1032"/>
      <c r="K159" s="704"/>
      <c r="L159" s="704"/>
      <c r="M159" s="1033"/>
      <c r="N159" s="1032"/>
      <c r="O159" s="704"/>
      <c r="P159" s="704"/>
      <c r="Q159" s="1033"/>
      <c r="R159" s="1032"/>
      <c r="S159" s="704"/>
      <c r="T159" s="704"/>
      <c r="U159" s="1033"/>
      <c r="V159" s="1032"/>
      <c r="W159" s="704"/>
      <c r="X159" s="704"/>
      <c r="Y159" s="1033"/>
      <c r="Z159" s="1029"/>
      <c r="AA159" s="1030"/>
      <c r="AB159" s="1030"/>
      <c r="AC159" s="1031"/>
      <c r="AD159" s="1032"/>
      <c r="AE159" s="704"/>
      <c r="AF159" s="704"/>
      <c r="AG159" s="1033"/>
      <c r="AH159" s="1032"/>
      <c r="AI159" s="704"/>
      <c r="AJ159" s="704"/>
      <c r="AK159" s="1033"/>
      <c r="AL159" s="1032"/>
      <c r="AM159" s="704"/>
      <c r="AN159" s="704"/>
      <c r="AO159" s="1033"/>
      <c r="AP159" s="1032"/>
      <c r="AQ159" s="704"/>
      <c r="AR159" s="704"/>
      <c r="AS159" s="1033"/>
      <c r="AT159" s="1029"/>
      <c r="AU159" s="1030"/>
      <c r="AV159" s="1030"/>
      <c r="AW159" s="1031"/>
      <c r="AX159" s="1032"/>
      <c r="AY159" s="704"/>
      <c r="AZ159" s="704"/>
      <c r="BA159" s="1033"/>
      <c r="BB159" s="1032"/>
      <c r="BC159" s="704"/>
      <c r="BD159" s="704"/>
      <c r="BE159" s="1033"/>
      <c r="BF159" s="1032"/>
      <c r="BG159" s="704"/>
      <c r="BH159" s="704"/>
      <c r="BI159" s="1033"/>
      <c r="BJ159" s="1032"/>
      <c r="BK159" s="704"/>
      <c r="BL159" s="704"/>
      <c r="BM159" s="1033"/>
      <c r="BN159" s="1029"/>
      <c r="BO159" s="1030"/>
      <c r="BP159" s="1030"/>
      <c r="BQ159" s="1031"/>
      <c r="BR159" s="1032"/>
      <c r="BS159" s="704"/>
      <c r="BT159" s="704"/>
      <c r="BU159" s="1033"/>
      <c r="BV159" s="1032"/>
      <c r="BW159" s="704"/>
      <c r="BX159" s="704"/>
      <c r="BY159" s="1033"/>
      <c r="BZ159" s="1032"/>
      <c r="CA159" s="704"/>
      <c r="CB159" s="704"/>
      <c r="CC159" s="1033"/>
      <c r="CD159" s="1032"/>
      <c r="CE159" s="704"/>
      <c r="CF159" s="704"/>
      <c r="CG159" s="1033"/>
      <c r="CH159" s="1029"/>
      <c r="CI159" s="1030"/>
      <c r="CJ159" s="1030"/>
      <c r="CK159" s="1031"/>
      <c r="CN159" s="435">
        <f t="shared" si="34"/>
        <v>0</v>
      </c>
      <c r="CO159" s="435">
        <f t="shared" si="35"/>
        <v>0</v>
      </c>
      <c r="CP159" s="435">
        <f t="shared" si="36"/>
        <v>0</v>
      </c>
      <c r="CQ159" s="435">
        <f t="shared" si="37"/>
        <v>0</v>
      </c>
      <c r="CR159" s="290">
        <f t="shared" si="40"/>
        <v>0</v>
      </c>
      <c r="CS159" s="670">
        <f t="shared" si="41"/>
        <v>0</v>
      </c>
      <c r="CT159" s="671">
        <f t="shared" si="42"/>
        <v>0</v>
      </c>
      <c r="CU159" s="672">
        <f t="shared" si="43"/>
        <v>0</v>
      </c>
      <c r="CV159" s="290">
        <f t="shared" si="44"/>
        <v>0</v>
      </c>
      <c r="CW159" s="293">
        <f t="shared" si="38"/>
        <v>0</v>
      </c>
      <c r="CX159" s="283" t="str">
        <f>IF(CW159=0,"",
IF(SUM($CW$26:CW159)=1,CY159,
IF($CW$176&gt;SUM($CW$26:CW159),_xlfn.CONCAT(", ",CY159),
IF($CW$176=SUM($CW$26:CW159),_xlfn.CONCAT(" y ",CY159)))))</f>
        <v/>
      </c>
      <c r="CY159" s="120" t="s">
        <v>6081</v>
      </c>
      <c r="CZ159" s="370">
        <f>IF(CNGE_2026_M1_Secc1_Sub6!Y194=COUNTA(J159:M159,AD159:AG159,AX159:BA159,BR159:BU159),0,1)</f>
        <v>0</v>
      </c>
      <c r="DA159" s="282">
        <f t="shared" si="39"/>
        <v>0</v>
      </c>
      <c r="DB159" s="283" t="str">
        <f>IF(DA159=0,"",
IF(SUM($DA$26:DA159)=1,DC159,
IF($DA$176&gt;SUM($DA$26:DA159),_xlfn.CONCAT(", ",DC159),
IF($DA$176=SUM($DA$26:DA159),_xlfn.CONCAT(" y ",DC159)))))</f>
        <v/>
      </c>
      <c r="DC159" s="120" t="s">
        <v>6081</v>
      </c>
      <c r="DF159" s="629" cm="1">
        <f t="array" aca="1" ref="DF159" ca="1">IF(OR(N159=" ",AND(EXACT(UPPER(TRIM(SUBSTITUTE(N159,CHAR(160)," "))),TRIM(SUBSTITUTE(N159,CHAR(160)," "))),SUMPRODUCT(--ISNUMBER(MATCH(MID(TRIM(SUBSTITUTE(N159,CHAR(160)," ")),ROW(INDIRECT("1:"&amp;LEN(TRIM(SUBSTITUTE(N159,CHAR(160)," "))))),1),{"A","B","C","D","E","F","G","H","I","J","K","L","M","N","O","P","Q","R","S","T","U","V","W","X","Y","Z","Ñ","0","1","2","3","4","5","6","7","8","9"," "},0)))=LEN(TRIM(SUBSTITUTE(N159,CHAR(160)," "))))),0,1)</f>
        <v>0</v>
      </c>
      <c r="DG159" s="629" cm="1">
        <f t="array" aca="1" ref="DG159" ca="1">IF(OR(AH159=" ",AND(EXACT(UPPER(TRIM(SUBSTITUTE(AH159,CHAR(160)," "))),TRIM(SUBSTITUTE(AH159,CHAR(160)," "))),SUMPRODUCT(--ISNUMBER(MATCH(MID(TRIM(SUBSTITUTE(AH159,CHAR(160)," ")),ROW(INDIRECT("1:"&amp;LEN(TRIM(SUBSTITUTE(AH159,CHAR(160)," "))))),1),{"A","B","C","D","E","F","G","H","I","J","K","L","M","N","O","P","Q","R","S","T","U","V","W","X","Y","Z","Ñ","0","1","2","3","4","5","6","7","8","9"," "},0)))=LEN(TRIM(SUBSTITUTE(AH159,CHAR(160)," "))))),0,1)</f>
        <v>0</v>
      </c>
      <c r="DH159" s="629" cm="1">
        <f t="array" aca="1" ref="DH159" ca="1">IF(OR(BB159=" ",AND(EXACT(UPPER(TRIM(SUBSTITUTE(BB159,CHAR(160)," "))),TRIM(SUBSTITUTE(BB159,CHAR(160)," "))),SUMPRODUCT(--ISNUMBER(MATCH(MID(TRIM(SUBSTITUTE(BB159,CHAR(160)," ")),ROW(INDIRECT("1:"&amp;LEN(TRIM(SUBSTITUTE(BB159,CHAR(160)," "))))),1),{"A","B","C","D","E","F","G","H","I","J","K","L","M","N","O","P","Q","R","S","T","U","V","W","X","Y","Z","Ñ","0","1","2","3","4","5","6","7","8","9"," "},0)))=LEN(TRIM(SUBSTITUTE(BB159,CHAR(160)," "))))),0,1)</f>
        <v>0</v>
      </c>
      <c r="DI159" s="629" cm="1">
        <f t="array" aca="1" ref="DI159" ca="1">IF(OR(BV159=" ",AND(EXACT(UPPER(TRIM(SUBSTITUTE(BV159,CHAR(160)," "))),TRIM(SUBSTITUTE(BV159,CHAR(160)," "))),SUMPRODUCT(--ISNUMBER(MATCH(MID(TRIM(SUBSTITUTE(BV159,CHAR(160)," ")),ROW(INDIRECT("1:"&amp;LEN(TRIM(SUBSTITUTE(BV159,CHAR(160)," "))))),1),{"A","B","C","D","E","F","G","H","I","J","K","L","M","N","O","P","Q","R","S","T","U","V","W","X","Y","Z","Ñ","0","1","2","3","4","5","6","7","8","9"," "},0)))=LEN(TRIM(SUBSTITUTE(BV159,CHAR(160)," "))))),0,1)</f>
        <v>0</v>
      </c>
    </row>
    <row r="160" spans="1:113" customFormat="1" ht="14.45" customHeight="1">
      <c r="A160" s="76"/>
      <c r="C160" s="74" t="s">
        <v>6082</v>
      </c>
      <c r="D160" s="969" t="str">
        <f>IF(CNGE_2026_M1_Secc1_Sub6!$D195="","",CNGE_2026_M1_Secc1_Sub6!$D195)</f>
        <v/>
      </c>
      <c r="E160" s="970"/>
      <c r="F160" s="970"/>
      <c r="G160" s="970"/>
      <c r="H160" s="970"/>
      <c r="I160" s="1034"/>
      <c r="J160" s="1032"/>
      <c r="K160" s="704"/>
      <c r="L160" s="704"/>
      <c r="M160" s="1033"/>
      <c r="N160" s="1032"/>
      <c r="O160" s="704"/>
      <c r="P160" s="704"/>
      <c r="Q160" s="1033"/>
      <c r="R160" s="1032"/>
      <c r="S160" s="704"/>
      <c r="T160" s="704"/>
      <c r="U160" s="1033"/>
      <c r="V160" s="1032"/>
      <c r="W160" s="704"/>
      <c r="X160" s="704"/>
      <c r="Y160" s="1033"/>
      <c r="Z160" s="1029"/>
      <c r="AA160" s="1030"/>
      <c r="AB160" s="1030"/>
      <c r="AC160" s="1031"/>
      <c r="AD160" s="1032"/>
      <c r="AE160" s="704"/>
      <c r="AF160" s="704"/>
      <c r="AG160" s="1033"/>
      <c r="AH160" s="1032"/>
      <c r="AI160" s="704"/>
      <c r="AJ160" s="704"/>
      <c r="AK160" s="1033"/>
      <c r="AL160" s="1032"/>
      <c r="AM160" s="704"/>
      <c r="AN160" s="704"/>
      <c r="AO160" s="1033"/>
      <c r="AP160" s="1032"/>
      <c r="AQ160" s="704"/>
      <c r="AR160" s="704"/>
      <c r="AS160" s="1033"/>
      <c r="AT160" s="1029"/>
      <c r="AU160" s="1030"/>
      <c r="AV160" s="1030"/>
      <c r="AW160" s="1031"/>
      <c r="AX160" s="1032"/>
      <c r="AY160" s="704"/>
      <c r="AZ160" s="704"/>
      <c r="BA160" s="1033"/>
      <c r="BB160" s="1032"/>
      <c r="BC160" s="704"/>
      <c r="BD160" s="704"/>
      <c r="BE160" s="1033"/>
      <c r="BF160" s="1032"/>
      <c r="BG160" s="704"/>
      <c r="BH160" s="704"/>
      <c r="BI160" s="1033"/>
      <c r="BJ160" s="1032"/>
      <c r="BK160" s="704"/>
      <c r="BL160" s="704"/>
      <c r="BM160" s="1033"/>
      <c r="BN160" s="1029"/>
      <c r="BO160" s="1030"/>
      <c r="BP160" s="1030"/>
      <c r="BQ160" s="1031"/>
      <c r="BR160" s="1032"/>
      <c r="BS160" s="704"/>
      <c r="BT160" s="704"/>
      <c r="BU160" s="1033"/>
      <c r="BV160" s="1032"/>
      <c r="BW160" s="704"/>
      <c r="BX160" s="704"/>
      <c r="BY160" s="1033"/>
      <c r="BZ160" s="1032"/>
      <c r="CA160" s="704"/>
      <c r="CB160" s="704"/>
      <c r="CC160" s="1033"/>
      <c r="CD160" s="1032"/>
      <c r="CE160" s="704"/>
      <c r="CF160" s="704"/>
      <c r="CG160" s="1033"/>
      <c r="CH160" s="1029"/>
      <c r="CI160" s="1030"/>
      <c r="CJ160" s="1030"/>
      <c r="CK160" s="1031"/>
      <c r="CN160" s="435">
        <f t="shared" si="34"/>
        <v>0</v>
      </c>
      <c r="CO160" s="435">
        <f t="shared" si="35"/>
        <v>0</v>
      </c>
      <c r="CP160" s="435">
        <f t="shared" si="36"/>
        <v>0</v>
      </c>
      <c r="CQ160" s="435">
        <f t="shared" si="37"/>
        <v>0</v>
      </c>
      <c r="CR160" s="290">
        <f t="shared" si="40"/>
        <v>0</v>
      </c>
      <c r="CS160" s="670">
        <f t="shared" si="41"/>
        <v>0</v>
      </c>
      <c r="CT160" s="671">
        <f t="shared" si="42"/>
        <v>0</v>
      </c>
      <c r="CU160" s="672">
        <f t="shared" si="43"/>
        <v>0</v>
      </c>
      <c r="CV160" s="290">
        <f t="shared" si="44"/>
        <v>0</v>
      </c>
      <c r="CW160" s="293">
        <f t="shared" si="38"/>
        <v>0</v>
      </c>
      <c r="CX160" s="283" t="str">
        <f>IF(CW160=0,"",
IF(SUM($CW$26:CW160)=1,CY160,
IF($CW$176&gt;SUM($CW$26:CW160),_xlfn.CONCAT(", ",CY160),
IF($CW$176=SUM($CW$26:CW160),_xlfn.CONCAT(" y ",CY160)))))</f>
        <v/>
      </c>
      <c r="CY160" s="120" t="s">
        <v>6083</v>
      </c>
      <c r="CZ160" s="370">
        <f>IF(CNGE_2026_M1_Secc1_Sub6!Y195=COUNTA(J160:M160,AD160:AG160,AX160:BA160,BR160:BU160),0,1)</f>
        <v>0</v>
      </c>
      <c r="DA160" s="282">
        <f t="shared" si="39"/>
        <v>0</v>
      </c>
      <c r="DB160" s="283" t="str">
        <f>IF(DA160=0,"",
IF(SUM($DA$26:DA160)=1,DC160,
IF($DA$176&gt;SUM($DA$26:DA160),_xlfn.CONCAT(", ",DC160),
IF($DA$176=SUM($DA$26:DA160),_xlfn.CONCAT(" y ",DC160)))))</f>
        <v/>
      </c>
      <c r="DC160" s="120" t="s">
        <v>6083</v>
      </c>
      <c r="DF160" s="629" cm="1">
        <f t="array" aca="1" ref="DF160" ca="1">IF(OR(N160=" ",AND(EXACT(UPPER(TRIM(SUBSTITUTE(N160,CHAR(160)," "))),TRIM(SUBSTITUTE(N160,CHAR(160)," "))),SUMPRODUCT(--ISNUMBER(MATCH(MID(TRIM(SUBSTITUTE(N160,CHAR(160)," ")),ROW(INDIRECT("1:"&amp;LEN(TRIM(SUBSTITUTE(N160,CHAR(160)," "))))),1),{"A","B","C","D","E","F","G","H","I","J","K","L","M","N","O","P","Q","R","S","T","U","V","W","X","Y","Z","Ñ","0","1","2","3","4","5","6","7","8","9"," "},0)))=LEN(TRIM(SUBSTITUTE(N160,CHAR(160)," "))))),0,1)</f>
        <v>0</v>
      </c>
      <c r="DG160" s="629" cm="1">
        <f t="array" aca="1" ref="DG160" ca="1">IF(OR(AH160=" ",AND(EXACT(UPPER(TRIM(SUBSTITUTE(AH160,CHAR(160)," "))),TRIM(SUBSTITUTE(AH160,CHAR(160)," "))),SUMPRODUCT(--ISNUMBER(MATCH(MID(TRIM(SUBSTITUTE(AH160,CHAR(160)," ")),ROW(INDIRECT("1:"&amp;LEN(TRIM(SUBSTITUTE(AH160,CHAR(160)," "))))),1),{"A","B","C","D","E","F","G","H","I","J","K","L","M","N","O","P","Q","R","S","T","U","V","W","X","Y","Z","Ñ","0","1","2","3","4","5","6","7","8","9"," "},0)))=LEN(TRIM(SUBSTITUTE(AH160,CHAR(160)," "))))),0,1)</f>
        <v>0</v>
      </c>
      <c r="DH160" s="629" cm="1">
        <f t="array" aca="1" ref="DH160" ca="1">IF(OR(BB160=" ",AND(EXACT(UPPER(TRIM(SUBSTITUTE(BB160,CHAR(160)," "))),TRIM(SUBSTITUTE(BB160,CHAR(160)," "))),SUMPRODUCT(--ISNUMBER(MATCH(MID(TRIM(SUBSTITUTE(BB160,CHAR(160)," ")),ROW(INDIRECT("1:"&amp;LEN(TRIM(SUBSTITUTE(BB160,CHAR(160)," "))))),1),{"A","B","C","D","E","F","G","H","I","J","K","L","M","N","O","P","Q","R","S","T","U","V","W","X","Y","Z","Ñ","0","1","2","3","4","5","6","7","8","9"," "},0)))=LEN(TRIM(SUBSTITUTE(BB160,CHAR(160)," "))))),0,1)</f>
        <v>0</v>
      </c>
      <c r="DI160" s="629" cm="1">
        <f t="array" aca="1" ref="DI160" ca="1">IF(OR(BV160=" ",AND(EXACT(UPPER(TRIM(SUBSTITUTE(BV160,CHAR(160)," "))),TRIM(SUBSTITUTE(BV160,CHAR(160)," "))),SUMPRODUCT(--ISNUMBER(MATCH(MID(TRIM(SUBSTITUTE(BV160,CHAR(160)," ")),ROW(INDIRECT("1:"&amp;LEN(TRIM(SUBSTITUTE(BV160,CHAR(160)," "))))),1),{"A","B","C","D","E","F","G","H","I","J","K","L","M","N","O","P","Q","R","S","T","U","V","W","X","Y","Z","Ñ","0","1","2","3","4","5","6","7","8","9"," "},0)))=LEN(TRIM(SUBSTITUTE(BV160,CHAR(160)," "))))),0,1)</f>
        <v>0</v>
      </c>
    </row>
    <row r="161" spans="1:113" customFormat="1" ht="14.45" customHeight="1">
      <c r="A161" s="76"/>
      <c r="C161" s="74" t="s">
        <v>6084</v>
      </c>
      <c r="D161" s="969" t="str">
        <f>IF(CNGE_2026_M1_Secc1_Sub6!$D196="","",CNGE_2026_M1_Secc1_Sub6!$D196)</f>
        <v/>
      </c>
      <c r="E161" s="970"/>
      <c r="F161" s="970"/>
      <c r="G161" s="970"/>
      <c r="H161" s="970"/>
      <c r="I161" s="1034"/>
      <c r="J161" s="1032"/>
      <c r="K161" s="704"/>
      <c r="L161" s="704"/>
      <c r="M161" s="1033"/>
      <c r="N161" s="1032"/>
      <c r="O161" s="704"/>
      <c r="P161" s="704"/>
      <c r="Q161" s="1033"/>
      <c r="R161" s="1032"/>
      <c r="S161" s="704"/>
      <c r="T161" s="704"/>
      <c r="U161" s="1033"/>
      <c r="V161" s="1032"/>
      <c r="W161" s="704"/>
      <c r="X161" s="704"/>
      <c r="Y161" s="1033"/>
      <c r="Z161" s="1029"/>
      <c r="AA161" s="1030"/>
      <c r="AB161" s="1030"/>
      <c r="AC161" s="1031"/>
      <c r="AD161" s="1032"/>
      <c r="AE161" s="704"/>
      <c r="AF161" s="704"/>
      <c r="AG161" s="1033"/>
      <c r="AH161" s="1032"/>
      <c r="AI161" s="704"/>
      <c r="AJ161" s="704"/>
      <c r="AK161" s="1033"/>
      <c r="AL161" s="1032"/>
      <c r="AM161" s="704"/>
      <c r="AN161" s="704"/>
      <c r="AO161" s="1033"/>
      <c r="AP161" s="1032"/>
      <c r="AQ161" s="704"/>
      <c r="AR161" s="704"/>
      <c r="AS161" s="1033"/>
      <c r="AT161" s="1029"/>
      <c r="AU161" s="1030"/>
      <c r="AV161" s="1030"/>
      <c r="AW161" s="1031"/>
      <c r="AX161" s="1032"/>
      <c r="AY161" s="704"/>
      <c r="AZ161" s="704"/>
      <c r="BA161" s="1033"/>
      <c r="BB161" s="1032"/>
      <c r="BC161" s="704"/>
      <c r="BD161" s="704"/>
      <c r="BE161" s="1033"/>
      <c r="BF161" s="1032"/>
      <c r="BG161" s="704"/>
      <c r="BH161" s="704"/>
      <c r="BI161" s="1033"/>
      <c r="BJ161" s="1032"/>
      <c r="BK161" s="704"/>
      <c r="BL161" s="704"/>
      <c r="BM161" s="1033"/>
      <c r="BN161" s="1029"/>
      <c r="BO161" s="1030"/>
      <c r="BP161" s="1030"/>
      <c r="BQ161" s="1031"/>
      <c r="BR161" s="1032"/>
      <c r="BS161" s="704"/>
      <c r="BT161" s="704"/>
      <c r="BU161" s="1033"/>
      <c r="BV161" s="1032"/>
      <c r="BW161" s="704"/>
      <c r="BX161" s="704"/>
      <c r="BY161" s="1033"/>
      <c r="BZ161" s="1032"/>
      <c r="CA161" s="704"/>
      <c r="CB161" s="704"/>
      <c r="CC161" s="1033"/>
      <c r="CD161" s="1032"/>
      <c r="CE161" s="704"/>
      <c r="CF161" s="704"/>
      <c r="CG161" s="1033"/>
      <c r="CH161" s="1029"/>
      <c r="CI161" s="1030"/>
      <c r="CJ161" s="1030"/>
      <c r="CK161" s="1031"/>
      <c r="CN161" s="435">
        <f t="shared" si="34"/>
        <v>0</v>
      </c>
      <c r="CO161" s="435">
        <f t="shared" si="35"/>
        <v>0</v>
      </c>
      <c r="CP161" s="435">
        <f t="shared" si="36"/>
        <v>0</v>
      </c>
      <c r="CQ161" s="435">
        <f t="shared" si="37"/>
        <v>0</v>
      </c>
      <c r="CR161" s="290">
        <f t="shared" si="40"/>
        <v>0</v>
      </c>
      <c r="CS161" s="670">
        <f t="shared" si="41"/>
        <v>0</v>
      </c>
      <c r="CT161" s="671">
        <f t="shared" si="42"/>
        <v>0</v>
      </c>
      <c r="CU161" s="672">
        <f t="shared" si="43"/>
        <v>0</v>
      </c>
      <c r="CV161" s="290">
        <f t="shared" si="44"/>
        <v>0</v>
      </c>
      <c r="CW161" s="293">
        <f t="shared" si="38"/>
        <v>0</v>
      </c>
      <c r="CX161" s="283" t="str">
        <f>IF(CW161=0,"",
IF(SUM($CW$26:CW161)=1,CY161,
IF($CW$176&gt;SUM($CW$26:CW161),_xlfn.CONCAT(", ",CY161),
IF($CW$176=SUM($CW$26:CW161),_xlfn.CONCAT(" y ",CY161)))))</f>
        <v/>
      </c>
      <c r="CY161" s="120" t="s">
        <v>6085</v>
      </c>
      <c r="CZ161" s="370">
        <f>IF(CNGE_2026_M1_Secc1_Sub6!Y196=COUNTA(J161:M161,AD161:AG161,AX161:BA161,BR161:BU161),0,1)</f>
        <v>0</v>
      </c>
      <c r="DA161" s="282">
        <f t="shared" si="39"/>
        <v>0</v>
      </c>
      <c r="DB161" s="283" t="str">
        <f>IF(DA161=0,"",
IF(SUM($DA$26:DA161)=1,DC161,
IF($DA$176&gt;SUM($DA$26:DA161),_xlfn.CONCAT(", ",DC161),
IF($DA$176=SUM($DA$26:DA161),_xlfn.CONCAT(" y ",DC161)))))</f>
        <v/>
      </c>
      <c r="DC161" s="120" t="s">
        <v>6085</v>
      </c>
      <c r="DF161" s="629" cm="1">
        <f t="array" aca="1" ref="DF161" ca="1">IF(OR(N161=" ",AND(EXACT(UPPER(TRIM(SUBSTITUTE(N161,CHAR(160)," "))),TRIM(SUBSTITUTE(N161,CHAR(160)," "))),SUMPRODUCT(--ISNUMBER(MATCH(MID(TRIM(SUBSTITUTE(N161,CHAR(160)," ")),ROW(INDIRECT("1:"&amp;LEN(TRIM(SUBSTITUTE(N161,CHAR(160)," "))))),1),{"A","B","C","D","E","F","G","H","I","J","K","L","M","N","O","P","Q","R","S","T","U","V","W","X","Y","Z","Ñ","0","1","2","3","4","5","6","7","8","9"," "},0)))=LEN(TRIM(SUBSTITUTE(N161,CHAR(160)," "))))),0,1)</f>
        <v>0</v>
      </c>
      <c r="DG161" s="629" cm="1">
        <f t="array" aca="1" ref="DG161" ca="1">IF(OR(AH161=" ",AND(EXACT(UPPER(TRIM(SUBSTITUTE(AH161,CHAR(160)," "))),TRIM(SUBSTITUTE(AH161,CHAR(160)," "))),SUMPRODUCT(--ISNUMBER(MATCH(MID(TRIM(SUBSTITUTE(AH161,CHAR(160)," ")),ROW(INDIRECT("1:"&amp;LEN(TRIM(SUBSTITUTE(AH161,CHAR(160)," "))))),1),{"A","B","C","D","E","F","G","H","I","J","K","L","M","N","O","P","Q","R","S","T","U","V","W","X","Y","Z","Ñ","0","1","2","3","4","5","6","7","8","9"," "},0)))=LEN(TRIM(SUBSTITUTE(AH161,CHAR(160)," "))))),0,1)</f>
        <v>0</v>
      </c>
      <c r="DH161" s="629" cm="1">
        <f t="array" aca="1" ref="DH161" ca="1">IF(OR(BB161=" ",AND(EXACT(UPPER(TRIM(SUBSTITUTE(BB161,CHAR(160)," "))),TRIM(SUBSTITUTE(BB161,CHAR(160)," "))),SUMPRODUCT(--ISNUMBER(MATCH(MID(TRIM(SUBSTITUTE(BB161,CHAR(160)," ")),ROW(INDIRECT("1:"&amp;LEN(TRIM(SUBSTITUTE(BB161,CHAR(160)," "))))),1),{"A","B","C","D","E","F","G","H","I","J","K","L","M","N","O","P","Q","R","S","T","U","V","W","X","Y","Z","Ñ","0","1","2","3","4","5","6","7","8","9"," "},0)))=LEN(TRIM(SUBSTITUTE(BB161,CHAR(160)," "))))),0,1)</f>
        <v>0</v>
      </c>
      <c r="DI161" s="629" cm="1">
        <f t="array" aca="1" ref="DI161" ca="1">IF(OR(BV161=" ",AND(EXACT(UPPER(TRIM(SUBSTITUTE(BV161,CHAR(160)," "))),TRIM(SUBSTITUTE(BV161,CHAR(160)," "))),SUMPRODUCT(--ISNUMBER(MATCH(MID(TRIM(SUBSTITUTE(BV161,CHAR(160)," ")),ROW(INDIRECT("1:"&amp;LEN(TRIM(SUBSTITUTE(BV161,CHAR(160)," "))))),1),{"A","B","C","D","E","F","G","H","I","J","K","L","M","N","O","P","Q","R","S","T","U","V","W","X","Y","Z","Ñ","0","1","2","3","4","5","6","7","8","9"," "},0)))=LEN(TRIM(SUBSTITUTE(BV161,CHAR(160)," "))))),0,1)</f>
        <v>0</v>
      </c>
    </row>
    <row r="162" spans="1:113" customFormat="1" ht="14.45" customHeight="1">
      <c r="A162" s="76"/>
      <c r="C162" s="74" t="s">
        <v>6086</v>
      </c>
      <c r="D162" s="969" t="str">
        <f>IF(CNGE_2026_M1_Secc1_Sub6!$D197="","",CNGE_2026_M1_Secc1_Sub6!$D197)</f>
        <v/>
      </c>
      <c r="E162" s="970"/>
      <c r="F162" s="970"/>
      <c r="G162" s="970"/>
      <c r="H162" s="970"/>
      <c r="I162" s="1034"/>
      <c r="J162" s="1032"/>
      <c r="K162" s="704"/>
      <c r="L162" s="704"/>
      <c r="M162" s="1033"/>
      <c r="N162" s="1032"/>
      <c r="O162" s="704"/>
      <c r="P162" s="704"/>
      <c r="Q162" s="1033"/>
      <c r="R162" s="1032"/>
      <c r="S162" s="704"/>
      <c r="T162" s="704"/>
      <c r="U162" s="1033"/>
      <c r="V162" s="1032"/>
      <c r="W162" s="704"/>
      <c r="X162" s="704"/>
      <c r="Y162" s="1033"/>
      <c r="Z162" s="1029"/>
      <c r="AA162" s="1030"/>
      <c r="AB162" s="1030"/>
      <c r="AC162" s="1031"/>
      <c r="AD162" s="1032"/>
      <c r="AE162" s="704"/>
      <c r="AF162" s="704"/>
      <c r="AG162" s="1033"/>
      <c r="AH162" s="1032"/>
      <c r="AI162" s="704"/>
      <c r="AJ162" s="704"/>
      <c r="AK162" s="1033"/>
      <c r="AL162" s="1032"/>
      <c r="AM162" s="704"/>
      <c r="AN162" s="704"/>
      <c r="AO162" s="1033"/>
      <c r="AP162" s="1032"/>
      <c r="AQ162" s="704"/>
      <c r="AR162" s="704"/>
      <c r="AS162" s="1033"/>
      <c r="AT162" s="1029"/>
      <c r="AU162" s="1030"/>
      <c r="AV162" s="1030"/>
      <c r="AW162" s="1031"/>
      <c r="AX162" s="1032"/>
      <c r="AY162" s="704"/>
      <c r="AZ162" s="704"/>
      <c r="BA162" s="1033"/>
      <c r="BB162" s="1032"/>
      <c r="BC162" s="704"/>
      <c r="BD162" s="704"/>
      <c r="BE162" s="1033"/>
      <c r="BF162" s="1032"/>
      <c r="BG162" s="704"/>
      <c r="BH162" s="704"/>
      <c r="BI162" s="1033"/>
      <c r="BJ162" s="1032"/>
      <c r="BK162" s="704"/>
      <c r="BL162" s="704"/>
      <c r="BM162" s="1033"/>
      <c r="BN162" s="1029"/>
      <c r="BO162" s="1030"/>
      <c r="BP162" s="1030"/>
      <c r="BQ162" s="1031"/>
      <c r="BR162" s="1032"/>
      <c r="BS162" s="704"/>
      <c r="BT162" s="704"/>
      <c r="BU162" s="1033"/>
      <c r="BV162" s="1032"/>
      <c r="BW162" s="704"/>
      <c r="BX162" s="704"/>
      <c r="BY162" s="1033"/>
      <c r="BZ162" s="1032"/>
      <c r="CA162" s="704"/>
      <c r="CB162" s="704"/>
      <c r="CC162" s="1033"/>
      <c r="CD162" s="1032"/>
      <c r="CE162" s="704"/>
      <c r="CF162" s="704"/>
      <c r="CG162" s="1033"/>
      <c r="CH162" s="1029"/>
      <c r="CI162" s="1030"/>
      <c r="CJ162" s="1030"/>
      <c r="CK162" s="1031"/>
      <c r="CN162" s="435">
        <f t="shared" si="34"/>
        <v>0</v>
      </c>
      <c r="CO162" s="435">
        <f t="shared" si="35"/>
        <v>0</v>
      </c>
      <c r="CP162" s="435">
        <f t="shared" si="36"/>
        <v>0</v>
      </c>
      <c r="CQ162" s="435">
        <f t="shared" si="37"/>
        <v>0</v>
      </c>
      <c r="CR162" s="290">
        <f t="shared" si="40"/>
        <v>0</v>
      </c>
      <c r="CS162" s="670">
        <f t="shared" si="41"/>
        <v>0</v>
      </c>
      <c r="CT162" s="671">
        <f t="shared" si="42"/>
        <v>0</v>
      </c>
      <c r="CU162" s="672">
        <f t="shared" si="43"/>
        <v>0</v>
      </c>
      <c r="CV162" s="290">
        <f t="shared" si="44"/>
        <v>0</v>
      </c>
      <c r="CW162" s="293">
        <f t="shared" si="38"/>
        <v>0</v>
      </c>
      <c r="CX162" s="283" t="str">
        <f>IF(CW162=0,"",
IF(SUM($CW$26:CW162)=1,CY162,
IF($CW$176&gt;SUM($CW$26:CW162),_xlfn.CONCAT(", ",CY162),
IF($CW$176=SUM($CW$26:CW162),_xlfn.CONCAT(" y ",CY162)))))</f>
        <v/>
      </c>
      <c r="CY162" s="120" t="s">
        <v>6087</v>
      </c>
      <c r="CZ162" s="370">
        <f>IF(CNGE_2026_M1_Secc1_Sub6!Y197=COUNTA(J162:M162,AD162:AG162,AX162:BA162,BR162:BU162),0,1)</f>
        <v>0</v>
      </c>
      <c r="DA162" s="282">
        <f t="shared" si="39"/>
        <v>0</v>
      </c>
      <c r="DB162" s="283" t="str">
        <f>IF(DA162=0,"",
IF(SUM($DA$26:DA162)=1,DC162,
IF($DA$176&gt;SUM($DA$26:DA162),_xlfn.CONCAT(", ",DC162),
IF($DA$176=SUM($DA$26:DA162),_xlfn.CONCAT(" y ",DC162)))))</f>
        <v/>
      </c>
      <c r="DC162" s="120" t="s">
        <v>6087</v>
      </c>
      <c r="DF162" s="629" cm="1">
        <f t="array" aca="1" ref="DF162" ca="1">IF(OR(N162=" ",AND(EXACT(UPPER(TRIM(SUBSTITUTE(N162,CHAR(160)," "))),TRIM(SUBSTITUTE(N162,CHAR(160)," "))),SUMPRODUCT(--ISNUMBER(MATCH(MID(TRIM(SUBSTITUTE(N162,CHAR(160)," ")),ROW(INDIRECT("1:"&amp;LEN(TRIM(SUBSTITUTE(N162,CHAR(160)," "))))),1),{"A","B","C","D","E","F","G","H","I","J","K","L","M","N","O","P","Q","R","S","T","U","V","W","X","Y","Z","Ñ","0","1","2","3","4","5","6","7","8","9"," "},0)))=LEN(TRIM(SUBSTITUTE(N162,CHAR(160)," "))))),0,1)</f>
        <v>0</v>
      </c>
      <c r="DG162" s="629" cm="1">
        <f t="array" aca="1" ref="DG162" ca="1">IF(OR(AH162=" ",AND(EXACT(UPPER(TRIM(SUBSTITUTE(AH162,CHAR(160)," "))),TRIM(SUBSTITUTE(AH162,CHAR(160)," "))),SUMPRODUCT(--ISNUMBER(MATCH(MID(TRIM(SUBSTITUTE(AH162,CHAR(160)," ")),ROW(INDIRECT("1:"&amp;LEN(TRIM(SUBSTITUTE(AH162,CHAR(160)," "))))),1),{"A","B","C","D","E","F","G","H","I","J","K","L","M","N","O","P","Q","R","S","T","U","V","W","X","Y","Z","Ñ","0","1","2","3","4","5","6","7","8","9"," "},0)))=LEN(TRIM(SUBSTITUTE(AH162,CHAR(160)," "))))),0,1)</f>
        <v>0</v>
      </c>
      <c r="DH162" s="629" cm="1">
        <f t="array" aca="1" ref="DH162" ca="1">IF(OR(BB162=" ",AND(EXACT(UPPER(TRIM(SUBSTITUTE(BB162,CHAR(160)," "))),TRIM(SUBSTITUTE(BB162,CHAR(160)," "))),SUMPRODUCT(--ISNUMBER(MATCH(MID(TRIM(SUBSTITUTE(BB162,CHAR(160)," ")),ROW(INDIRECT("1:"&amp;LEN(TRIM(SUBSTITUTE(BB162,CHAR(160)," "))))),1),{"A","B","C","D","E","F","G","H","I","J","K","L","M","N","O","P","Q","R","S","T","U","V","W","X","Y","Z","Ñ","0","1","2","3","4","5","6","7","8","9"," "},0)))=LEN(TRIM(SUBSTITUTE(BB162,CHAR(160)," "))))),0,1)</f>
        <v>0</v>
      </c>
      <c r="DI162" s="629" cm="1">
        <f t="array" aca="1" ref="DI162" ca="1">IF(OR(BV162=" ",AND(EXACT(UPPER(TRIM(SUBSTITUTE(BV162,CHAR(160)," "))),TRIM(SUBSTITUTE(BV162,CHAR(160)," "))),SUMPRODUCT(--ISNUMBER(MATCH(MID(TRIM(SUBSTITUTE(BV162,CHAR(160)," ")),ROW(INDIRECT("1:"&amp;LEN(TRIM(SUBSTITUTE(BV162,CHAR(160)," "))))),1),{"A","B","C","D","E","F","G","H","I","J","K","L","M","N","O","P","Q","R","S","T","U","V","W","X","Y","Z","Ñ","0","1","2","3","4","5","6","7","8","9"," "},0)))=LEN(TRIM(SUBSTITUTE(BV162,CHAR(160)," "))))),0,1)</f>
        <v>0</v>
      </c>
    </row>
    <row r="163" spans="1:113" customFormat="1" ht="14.45" customHeight="1">
      <c r="A163" s="76"/>
      <c r="C163" s="74" t="s">
        <v>6088</v>
      </c>
      <c r="D163" s="969" t="str">
        <f>IF(CNGE_2026_M1_Secc1_Sub6!$D198="","",CNGE_2026_M1_Secc1_Sub6!$D198)</f>
        <v/>
      </c>
      <c r="E163" s="970"/>
      <c r="F163" s="970"/>
      <c r="G163" s="970"/>
      <c r="H163" s="970"/>
      <c r="I163" s="1034"/>
      <c r="J163" s="1032"/>
      <c r="K163" s="704"/>
      <c r="L163" s="704"/>
      <c r="M163" s="1033"/>
      <c r="N163" s="1032"/>
      <c r="O163" s="704"/>
      <c r="P163" s="704"/>
      <c r="Q163" s="1033"/>
      <c r="R163" s="1032"/>
      <c r="S163" s="704"/>
      <c r="T163" s="704"/>
      <c r="U163" s="1033"/>
      <c r="V163" s="1032"/>
      <c r="W163" s="704"/>
      <c r="X163" s="704"/>
      <c r="Y163" s="1033"/>
      <c r="Z163" s="1029"/>
      <c r="AA163" s="1030"/>
      <c r="AB163" s="1030"/>
      <c r="AC163" s="1031"/>
      <c r="AD163" s="1032"/>
      <c r="AE163" s="704"/>
      <c r="AF163" s="704"/>
      <c r="AG163" s="1033"/>
      <c r="AH163" s="1032"/>
      <c r="AI163" s="704"/>
      <c r="AJ163" s="704"/>
      <c r="AK163" s="1033"/>
      <c r="AL163" s="1032"/>
      <c r="AM163" s="704"/>
      <c r="AN163" s="704"/>
      <c r="AO163" s="1033"/>
      <c r="AP163" s="1032"/>
      <c r="AQ163" s="704"/>
      <c r="AR163" s="704"/>
      <c r="AS163" s="1033"/>
      <c r="AT163" s="1029"/>
      <c r="AU163" s="1030"/>
      <c r="AV163" s="1030"/>
      <c r="AW163" s="1031"/>
      <c r="AX163" s="1032"/>
      <c r="AY163" s="704"/>
      <c r="AZ163" s="704"/>
      <c r="BA163" s="1033"/>
      <c r="BB163" s="1032"/>
      <c r="BC163" s="704"/>
      <c r="BD163" s="704"/>
      <c r="BE163" s="1033"/>
      <c r="BF163" s="1032"/>
      <c r="BG163" s="704"/>
      <c r="BH163" s="704"/>
      <c r="BI163" s="1033"/>
      <c r="BJ163" s="1032"/>
      <c r="BK163" s="704"/>
      <c r="BL163" s="704"/>
      <c r="BM163" s="1033"/>
      <c r="BN163" s="1029"/>
      <c r="BO163" s="1030"/>
      <c r="BP163" s="1030"/>
      <c r="BQ163" s="1031"/>
      <c r="BR163" s="1032"/>
      <c r="BS163" s="704"/>
      <c r="BT163" s="704"/>
      <c r="BU163" s="1033"/>
      <c r="BV163" s="1032"/>
      <c r="BW163" s="704"/>
      <c r="BX163" s="704"/>
      <c r="BY163" s="1033"/>
      <c r="BZ163" s="1032"/>
      <c r="CA163" s="704"/>
      <c r="CB163" s="704"/>
      <c r="CC163" s="1033"/>
      <c r="CD163" s="1032"/>
      <c r="CE163" s="704"/>
      <c r="CF163" s="704"/>
      <c r="CG163" s="1033"/>
      <c r="CH163" s="1029"/>
      <c r="CI163" s="1030"/>
      <c r="CJ163" s="1030"/>
      <c r="CK163" s="1031"/>
      <c r="CN163" s="435">
        <f t="shared" si="34"/>
        <v>0</v>
      </c>
      <c r="CO163" s="435">
        <f t="shared" si="35"/>
        <v>0</v>
      </c>
      <c r="CP163" s="435">
        <f t="shared" si="36"/>
        <v>0</v>
      </c>
      <c r="CQ163" s="435">
        <f t="shared" si="37"/>
        <v>0</v>
      </c>
      <c r="CR163" s="290">
        <f t="shared" si="40"/>
        <v>0</v>
      </c>
      <c r="CS163" s="670">
        <f t="shared" si="41"/>
        <v>0</v>
      </c>
      <c r="CT163" s="671">
        <f t="shared" si="42"/>
        <v>0</v>
      </c>
      <c r="CU163" s="672">
        <f t="shared" si="43"/>
        <v>0</v>
      </c>
      <c r="CV163" s="290">
        <f t="shared" si="44"/>
        <v>0</v>
      </c>
      <c r="CW163" s="293">
        <f t="shared" si="38"/>
        <v>0</v>
      </c>
      <c r="CX163" s="283" t="str">
        <f>IF(CW163=0,"",
IF(SUM($CW$26:CW163)=1,CY163,
IF($CW$176&gt;SUM($CW$26:CW163),_xlfn.CONCAT(", ",CY163),
IF($CW$176=SUM($CW$26:CW163),_xlfn.CONCAT(" y ",CY163)))))</f>
        <v/>
      </c>
      <c r="CY163" s="120" t="s">
        <v>6089</v>
      </c>
      <c r="CZ163" s="370">
        <f>IF(CNGE_2026_M1_Secc1_Sub6!Y198=COUNTA(J163:M163,AD163:AG163,AX163:BA163,BR163:BU163),0,1)</f>
        <v>0</v>
      </c>
      <c r="DA163" s="282">
        <f t="shared" si="39"/>
        <v>0</v>
      </c>
      <c r="DB163" s="283" t="str">
        <f>IF(DA163=0,"",
IF(SUM($DA$26:DA163)=1,DC163,
IF($DA$176&gt;SUM($DA$26:DA163),_xlfn.CONCAT(", ",DC163),
IF($DA$176=SUM($DA$26:DA163),_xlfn.CONCAT(" y ",DC163)))))</f>
        <v/>
      </c>
      <c r="DC163" s="120" t="s">
        <v>6089</v>
      </c>
      <c r="DF163" s="629" cm="1">
        <f t="array" aca="1" ref="DF163" ca="1">IF(OR(N163=" ",AND(EXACT(UPPER(TRIM(SUBSTITUTE(N163,CHAR(160)," "))),TRIM(SUBSTITUTE(N163,CHAR(160)," "))),SUMPRODUCT(--ISNUMBER(MATCH(MID(TRIM(SUBSTITUTE(N163,CHAR(160)," ")),ROW(INDIRECT("1:"&amp;LEN(TRIM(SUBSTITUTE(N163,CHAR(160)," "))))),1),{"A","B","C","D","E","F","G","H","I","J","K","L","M","N","O","P","Q","R","S","T","U","V","W","X","Y","Z","Ñ","0","1","2","3","4","5","6","7","8","9"," "},0)))=LEN(TRIM(SUBSTITUTE(N163,CHAR(160)," "))))),0,1)</f>
        <v>0</v>
      </c>
      <c r="DG163" s="629" cm="1">
        <f t="array" aca="1" ref="DG163" ca="1">IF(OR(AH163=" ",AND(EXACT(UPPER(TRIM(SUBSTITUTE(AH163,CHAR(160)," "))),TRIM(SUBSTITUTE(AH163,CHAR(160)," "))),SUMPRODUCT(--ISNUMBER(MATCH(MID(TRIM(SUBSTITUTE(AH163,CHAR(160)," ")),ROW(INDIRECT("1:"&amp;LEN(TRIM(SUBSTITUTE(AH163,CHAR(160)," "))))),1),{"A","B","C","D","E","F","G","H","I","J","K","L","M","N","O","P","Q","R","S","T","U","V","W","X","Y","Z","Ñ","0","1","2","3","4","5","6","7","8","9"," "},0)))=LEN(TRIM(SUBSTITUTE(AH163,CHAR(160)," "))))),0,1)</f>
        <v>0</v>
      </c>
      <c r="DH163" s="629" cm="1">
        <f t="array" aca="1" ref="DH163" ca="1">IF(OR(BB163=" ",AND(EXACT(UPPER(TRIM(SUBSTITUTE(BB163,CHAR(160)," "))),TRIM(SUBSTITUTE(BB163,CHAR(160)," "))),SUMPRODUCT(--ISNUMBER(MATCH(MID(TRIM(SUBSTITUTE(BB163,CHAR(160)," ")),ROW(INDIRECT("1:"&amp;LEN(TRIM(SUBSTITUTE(BB163,CHAR(160)," "))))),1),{"A","B","C","D","E","F","G","H","I","J","K","L","M","N","O","P","Q","R","S","T","U","V","W","X","Y","Z","Ñ","0","1","2","3","4","5","6","7","8","9"," "},0)))=LEN(TRIM(SUBSTITUTE(BB163,CHAR(160)," "))))),0,1)</f>
        <v>0</v>
      </c>
      <c r="DI163" s="629" cm="1">
        <f t="array" aca="1" ref="DI163" ca="1">IF(OR(BV163=" ",AND(EXACT(UPPER(TRIM(SUBSTITUTE(BV163,CHAR(160)," "))),TRIM(SUBSTITUTE(BV163,CHAR(160)," "))),SUMPRODUCT(--ISNUMBER(MATCH(MID(TRIM(SUBSTITUTE(BV163,CHAR(160)," ")),ROW(INDIRECT("1:"&amp;LEN(TRIM(SUBSTITUTE(BV163,CHAR(160)," "))))),1),{"A","B","C","D","E","F","G","H","I","J","K","L","M","N","O","P","Q","R","S","T","U","V","W","X","Y","Z","Ñ","0","1","2","3","4","5","6","7","8","9"," "},0)))=LEN(TRIM(SUBSTITUTE(BV163,CHAR(160)," "))))),0,1)</f>
        <v>0</v>
      </c>
    </row>
    <row r="164" spans="1:113" customFormat="1" ht="14.45" customHeight="1">
      <c r="A164" s="76"/>
      <c r="C164" s="74" t="s">
        <v>6090</v>
      </c>
      <c r="D164" s="969" t="str">
        <f>IF(CNGE_2026_M1_Secc1_Sub6!$D199="","",CNGE_2026_M1_Secc1_Sub6!$D199)</f>
        <v/>
      </c>
      <c r="E164" s="970"/>
      <c r="F164" s="970"/>
      <c r="G164" s="970"/>
      <c r="H164" s="970"/>
      <c r="I164" s="1034"/>
      <c r="J164" s="1032"/>
      <c r="K164" s="704"/>
      <c r="L164" s="704"/>
      <c r="M164" s="1033"/>
      <c r="N164" s="1032"/>
      <c r="O164" s="704"/>
      <c r="P164" s="704"/>
      <c r="Q164" s="1033"/>
      <c r="R164" s="1032"/>
      <c r="S164" s="704"/>
      <c r="T164" s="704"/>
      <c r="U164" s="1033"/>
      <c r="V164" s="1032"/>
      <c r="W164" s="704"/>
      <c r="X164" s="704"/>
      <c r="Y164" s="1033"/>
      <c r="Z164" s="1029"/>
      <c r="AA164" s="1030"/>
      <c r="AB164" s="1030"/>
      <c r="AC164" s="1031"/>
      <c r="AD164" s="1032"/>
      <c r="AE164" s="704"/>
      <c r="AF164" s="704"/>
      <c r="AG164" s="1033"/>
      <c r="AH164" s="1032"/>
      <c r="AI164" s="704"/>
      <c r="AJ164" s="704"/>
      <c r="AK164" s="1033"/>
      <c r="AL164" s="1032"/>
      <c r="AM164" s="704"/>
      <c r="AN164" s="704"/>
      <c r="AO164" s="1033"/>
      <c r="AP164" s="1032"/>
      <c r="AQ164" s="704"/>
      <c r="AR164" s="704"/>
      <c r="AS164" s="1033"/>
      <c r="AT164" s="1029"/>
      <c r="AU164" s="1030"/>
      <c r="AV164" s="1030"/>
      <c r="AW164" s="1031"/>
      <c r="AX164" s="1032"/>
      <c r="AY164" s="704"/>
      <c r="AZ164" s="704"/>
      <c r="BA164" s="1033"/>
      <c r="BB164" s="1032"/>
      <c r="BC164" s="704"/>
      <c r="BD164" s="704"/>
      <c r="BE164" s="1033"/>
      <c r="BF164" s="1032"/>
      <c r="BG164" s="704"/>
      <c r="BH164" s="704"/>
      <c r="BI164" s="1033"/>
      <c r="BJ164" s="1032"/>
      <c r="BK164" s="704"/>
      <c r="BL164" s="704"/>
      <c r="BM164" s="1033"/>
      <c r="BN164" s="1029"/>
      <c r="BO164" s="1030"/>
      <c r="BP164" s="1030"/>
      <c r="BQ164" s="1031"/>
      <c r="BR164" s="1032"/>
      <c r="BS164" s="704"/>
      <c r="BT164" s="704"/>
      <c r="BU164" s="1033"/>
      <c r="BV164" s="1032"/>
      <c r="BW164" s="704"/>
      <c r="BX164" s="704"/>
      <c r="BY164" s="1033"/>
      <c r="BZ164" s="1032"/>
      <c r="CA164" s="704"/>
      <c r="CB164" s="704"/>
      <c r="CC164" s="1033"/>
      <c r="CD164" s="1032"/>
      <c r="CE164" s="704"/>
      <c r="CF164" s="704"/>
      <c r="CG164" s="1033"/>
      <c r="CH164" s="1029"/>
      <c r="CI164" s="1030"/>
      <c r="CJ164" s="1030"/>
      <c r="CK164" s="1031"/>
      <c r="CN164" s="435">
        <f t="shared" si="34"/>
        <v>0</v>
      </c>
      <c r="CO164" s="435">
        <f t="shared" si="35"/>
        <v>0</v>
      </c>
      <c r="CP164" s="435">
        <f t="shared" si="36"/>
        <v>0</v>
      </c>
      <c r="CQ164" s="435">
        <f t="shared" si="37"/>
        <v>0</v>
      </c>
      <c r="CR164" s="290">
        <f t="shared" si="40"/>
        <v>0</v>
      </c>
      <c r="CS164" s="670">
        <f t="shared" si="41"/>
        <v>0</v>
      </c>
      <c r="CT164" s="671">
        <f t="shared" si="42"/>
        <v>0</v>
      </c>
      <c r="CU164" s="672">
        <f t="shared" si="43"/>
        <v>0</v>
      </c>
      <c r="CV164" s="290">
        <f t="shared" si="44"/>
        <v>0</v>
      </c>
      <c r="CW164" s="293">
        <f t="shared" si="38"/>
        <v>0</v>
      </c>
      <c r="CX164" s="283" t="str">
        <f>IF(CW164=0,"",
IF(SUM($CW$26:CW164)=1,CY164,
IF($CW$176&gt;SUM($CW$26:CW164),_xlfn.CONCAT(", ",CY164),
IF($CW$176=SUM($CW$26:CW164),_xlfn.CONCAT(" y ",CY164)))))</f>
        <v/>
      </c>
      <c r="CY164" s="120" t="s">
        <v>6091</v>
      </c>
      <c r="CZ164" s="370">
        <f>IF(CNGE_2026_M1_Secc1_Sub6!Y199=COUNTA(J164:M164,AD164:AG164,AX164:BA164,BR164:BU164),0,1)</f>
        <v>0</v>
      </c>
      <c r="DA164" s="282">
        <f t="shared" si="39"/>
        <v>0</v>
      </c>
      <c r="DB164" s="283" t="str">
        <f>IF(DA164=0,"",
IF(SUM($DA$26:DA164)=1,DC164,
IF($DA$176&gt;SUM($DA$26:DA164),_xlfn.CONCAT(", ",DC164),
IF($DA$176=SUM($DA$26:DA164),_xlfn.CONCAT(" y ",DC164)))))</f>
        <v/>
      </c>
      <c r="DC164" s="120" t="s">
        <v>6091</v>
      </c>
      <c r="DF164" s="629" cm="1">
        <f t="array" aca="1" ref="DF164" ca="1">IF(OR(N164=" ",AND(EXACT(UPPER(TRIM(SUBSTITUTE(N164,CHAR(160)," "))),TRIM(SUBSTITUTE(N164,CHAR(160)," "))),SUMPRODUCT(--ISNUMBER(MATCH(MID(TRIM(SUBSTITUTE(N164,CHAR(160)," ")),ROW(INDIRECT("1:"&amp;LEN(TRIM(SUBSTITUTE(N164,CHAR(160)," "))))),1),{"A","B","C","D","E","F","G","H","I","J","K","L","M","N","O","P","Q","R","S","T","U","V","W","X","Y","Z","Ñ","0","1","2","3","4","5","6","7","8","9"," "},0)))=LEN(TRIM(SUBSTITUTE(N164,CHAR(160)," "))))),0,1)</f>
        <v>0</v>
      </c>
      <c r="DG164" s="629" cm="1">
        <f t="array" aca="1" ref="DG164" ca="1">IF(OR(AH164=" ",AND(EXACT(UPPER(TRIM(SUBSTITUTE(AH164,CHAR(160)," "))),TRIM(SUBSTITUTE(AH164,CHAR(160)," "))),SUMPRODUCT(--ISNUMBER(MATCH(MID(TRIM(SUBSTITUTE(AH164,CHAR(160)," ")),ROW(INDIRECT("1:"&amp;LEN(TRIM(SUBSTITUTE(AH164,CHAR(160)," "))))),1),{"A","B","C","D","E","F","G","H","I","J","K","L","M","N","O","P","Q","R","S","T","U","V","W","X","Y","Z","Ñ","0","1","2","3","4","5","6","7","8","9"," "},0)))=LEN(TRIM(SUBSTITUTE(AH164,CHAR(160)," "))))),0,1)</f>
        <v>0</v>
      </c>
      <c r="DH164" s="629" cm="1">
        <f t="array" aca="1" ref="DH164" ca="1">IF(OR(BB164=" ",AND(EXACT(UPPER(TRIM(SUBSTITUTE(BB164,CHAR(160)," "))),TRIM(SUBSTITUTE(BB164,CHAR(160)," "))),SUMPRODUCT(--ISNUMBER(MATCH(MID(TRIM(SUBSTITUTE(BB164,CHAR(160)," ")),ROW(INDIRECT("1:"&amp;LEN(TRIM(SUBSTITUTE(BB164,CHAR(160)," "))))),1),{"A","B","C","D","E","F","G","H","I","J","K","L","M","N","O","P","Q","R","S","T","U","V","W","X","Y","Z","Ñ","0","1","2","3","4","5","6","7","8","9"," "},0)))=LEN(TRIM(SUBSTITUTE(BB164,CHAR(160)," "))))),0,1)</f>
        <v>0</v>
      </c>
      <c r="DI164" s="629" cm="1">
        <f t="array" aca="1" ref="DI164" ca="1">IF(OR(BV164=" ",AND(EXACT(UPPER(TRIM(SUBSTITUTE(BV164,CHAR(160)," "))),TRIM(SUBSTITUTE(BV164,CHAR(160)," "))),SUMPRODUCT(--ISNUMBER(MATCH(MID(TRIM(SUBSTITUTE(BV164,CHAR(160)," ")),ROW(INDIRECT("1:"&amp;LEN(TRIM(SUBSTITUTE(BV164,CHAR(160)," "))))),1),{"A","B","C","D","E","F","G","H","I","J","K","L","M","N","O","P","Q","R","S","T","U","V","W","X","Y","Z","Ñ","0","1","2","3","4","5","6","7","8","9"," "},0)))=LEN(TRIM(SUBSTITUTE(BV164,CHAR(160)," "))))),0,1)</f>
        <v>0</v>
      </c>
    </row>
    <row r="165" spans="1:113" customFormat="1" ht="14.45" customHeight="1">
      <c r="A165" s="76"/>
      <c r="C165" s="74" t="s">
        <v>6092</v>
      </c>
      <c r="D165" s="969" t="str">
        <f>IF(CNGE_2026_M1_Secc1_Sub6!$D200="","",CNGE_2026_M1_Secc1_Sub6!$D200)</f>
        <v/>
      </c>
      <c r="E165" s="970"/>
      <c r="F165" s="970"/>
      <c r="G165" s="970"/>
      <c r="H165" s="970"/>
      <c r="I165" s="1034"/>
      <c r="J165" s="1032"/>
      <c r="K165" s="704"/>
      <c r="L165" s="704"/>
      <c r="M165" s="1033"/>
      <c r="N165" s="1032"/>
      <c r="O165" s="704"/>
      <c r="P165" s="704"/>
      <c r="Q165" s="1033"/>
      <c r="R165" s="1032"/>
      <c r="S165" s="704"/>
      <c r="T165" s="704"/>
      <c r="U165" s="1033"/>
      <c r="V165" s="1032"/>
      <c r="W165" s="704"/>
      <c r="X165" s="704"/>
      <c r="Y165" s="1033"/>
      <c r="Z165" s="1029"/>
      <c r="AA165" s="1030"/>
      <c r="AB165" s="1030"/>
      <c r="AC165" s="1031"/>
      <c r="AD165" s="1032"/>
      <c r="AE165" s="704"/>
      <c r="AF165" s="704"/>
      <c r="AG165" s="1033"/>
      <c r="AH165" s="1032"/>
      <c r="AI165" s="704"/>
      <c r="AJ165" s="704"/>
      <c r="AK165" s="1033"/>
      <c r="AL165" s="1032"/>
      <c r="AM165" s="704"/>
      <c r="AN165" s="704"/>
      <c r="AO165" s="1033"/>
      <c r="AP165" s="1032"/>
      <c r="AQ165" s="704"/>
      <c r="AR165" s="704"/>
      <c r="AS165" s="1033"/>
      <c r="AT165" s="1029"/>
      <c r="AU165" s="1030"/>
      <c r="AV165" s="1030"/>
      <c r="AW165" s="1031"/>
      <c r="AX165" s="1032"/>
      <c r="AY165" s="704"/>
      <c r="AZ165" s="704"/>
      <c r="BA165" s="1033"/>
      <c r="BB165" s="1032"/>
      <c r="BC165" s="704"/>
      <c r="BD165" s="704"/>
      <c r="BE165" s="1033"/>
      <c r="BF165" s="1032"/>
      <c r="BG165" s="704"/>
      <c r="BH165" s="704"/>
      <c r="BI165" s="1033"/>
      <c r="BJ165" s="1032"/>
      <c r="BK165" s="704"/>
      <c r="BL165" s="704"/>
      <c r="BM165" s="1033"/>
      <c r="BN165" s="1029"/>
      <c r="BO165" s="1030"/>
      <c r="BP165" s="1030"/>
      <c r="BQ165" s="1031"/>
      <c r="BR165" s="1032"/>
      <c r="BS165" s="704"/>
      <c r="BT165" s="704"/>
      <c r="BU165" s="1033"/>
      <c r="BV165" s="1032"/>
      <c r="BW165" s="704"/>
      <c r="BX165" s="704"/>
      <c r="BY165" s="1033"/>
      <c r="BZ165" s="1032"/>
      <c r="CA165" s="704"/>
      <c r="CB165" s="704"/>
      <c r="CC165" s="1033"/>
      <c r="CD165" s="1032"/>
      <c r="CE165" s="704"/>
      <c r="CF165" s="704"/>
      <c r="CG165" s="1033"/>
      <c r="CH165" s="1029"/>
      <c r="CI165" s="1030"/>
      <c r="CJ165" s="1030"/>
      <c r="CK165" s="1031"/>
      <c r="CN165" s="435">
        <f t="shared" si="34"/>
        <v>0</v>
      </c>
      <c r="CO165" s="435">
        <f t="shared" si="35"/>
        <v>0</v>
      </c>
      <c r="CP165" s="435">
        <f t="shared" si="36"/>
        <v>0</v>
      </c>
      <c r="CQ165" s="435">
        <f t="shared" si="37"/>
        <v>0</v>
      </c>
      <c r="CR165" s="290">
        <f t="shared" si="40"/>
        <v>0</v>
      </c>
      <c r="CS165" s="670">
        <f t="shared" si="41"/>
        <v>0</v>
      </c>
      <c r="CT165" s="671">
        <f t="shared" si="42"/>
        <v>0</v>
      </c>
      <c r="CU165" s="672">
        <f t="shared" si="43"/>
        <v>0</v>
      </c>
      <c r="CV165" s="290">
        <f t="shared" si="44"/>
        <v>0</v>
      </c>
      <c r="CW165" s="293">
        <f t="shared" si="38"/>
        <v>0</v>
      </c>
      <c r="CX165" s="283" t="str">
        <f>IF(CW165=0,"",
IF(SUM($CW$26:CW165)=1,CY165,
IF($CW$176&gt;SUM($CW$26:CW165),_xlfn.CONCAT(", ",CY165),
IF($CW$176=SUM($CW$26:CW165),_xlfn.CONCAT(" y ",CY165)))))</f>
        <v/>
      </c>
      <c r="CY165" s="120" t="s">
        <v>6093</v>
      </c>
      <c r="CZ165" s="370">
        <f>IF(CNGE_2026_M1_Secc1_Sub6!Y200=COUNTA(J165:M165,AD165:AG165,AX165:BA165,BR165:BU165),0,1)</f>
        <v>0</v>
      </c>
      <c r="DA165" s="282">
        <f t="shared" si="39"/>
        <v>0</v>
      </c>
      <c r="DB165" s="283" t="str">
        <f>IF(DA165=0,"",
IF(SUM($DA$26:DA165)=1,DC165,
IF($DA$176&gt;SUM($DA$26:DA165),_xlfn.CONCAT(", ",DC165),
IF($DA$176=SUM($DA$26:DA165),_xlfn.CONCAT(" y ",DC165)))))</f>
        <v/>
      </c>
      <c r="DC165" s="120" t="s">
        <v>6093</v>
      </c>
      <c r="DF165" s="629" cm="1">
        <f t="array" aca="1" ref="DF165" ca="1">IF(OR(N165=" ",AND(EXACT(UPPER(TRIM(SUBSTITUTE(N165,CHAR(160)," "))),TRIM(SUBSTITUTE(N165,CHAR(160)," "))),SUMPRODUCT(--ISNUMBER(MATCH(MID(TRIM(SUBSTITUTE(N165,CHAR(160)," ")),ROW(INDIRECT("1:"&amp;LEN(TRIM(SUBSTITUTE(N165,CHAR(160)," "))))),1),{"A","B","C","D","E","F","G","H","I","J","K","L","M","N","O","P","Q","R","S","T","U","V","W","X","Y","Z","Ñ","0","1","2","3","4","5","6","7","8","9"," "},0)))=LEN(TRIM(SUBSTITUTE(N165,CHAR(160)," "))))),0,1)</f>
        <v>0</v>
      </c>
      <c r="DG165" s="629" cm="1">
        <f t="array" aca="1" ref="DG165" ca="1">IF(OR(AH165=" ",AND(EXACT(UPPER(TRIM(SUBSTITUTE(AH165,CHAR(160)," "))),TRIM(SUBSTITUTE(AH165,CHAR(160)," "))),SUMPRODUCT(--ISNUMBER(MATCH(MID(TRIM(SUBSTITUTE(AH165,CHAR(160)," ")),ROW(INDIRECT("1:"&amp;LEN(TRIM(SUBSTITUTE(AH165,CHAR(160)," "))))),1),{"A","B","C","D","E","F","G","H","I","J","K","L","M","N","O","P","Q","R","S","T","U","V","W","X","Y","Z","Ñ","0","1","2","3","4","5","6","7","8","9"," "},0)))=LEN(TRIM(SUBSTITUTE(AH165,CHAR(160)," "))))),0,1)</f>
        <v>0</v>
      </c>
      <c r="DH165" s="629" cm="1">
        <f t="array" aca="1" ref="DH165" ca="1">IF(OR(BB165=" ",AND(EXACT(UPPER(TRIM(SUBSTITUTE(BB165,CHAR(160)," "))),TRIM(SUBSTITUTE(BB165,CHAR(160)," "))),SUMPRODUCT(--ISNUMBER(MATCH(MID(TRIM(SUBSTITUTE(BB165,CHAR(160)," ")),ROW(INDIRECT("1:"&amp;LEN(TRIM(SUBSTITUTE(BB165,CHAR(160)," "))))),1),{"A","B","C","D","E","F","G","H","I","J","K","L","M","N","O","P","Q","R","S","T","U","V","W","X","Y","Z","Ñ","0","1","2","3","4","5","6","7","8","9"," "},0)))=LEN(TRIM(SUBSTITUTE(BB165,CHAR(160)," "))))),0,1)</f>
        <v>0</v>
      </c>
      <c r="DI165" s="629" cm="1">
        <f t="array" aca="1" ref="DI165" ca="1">IF(OR(BV165=" ",AND(EXACT(UPPER(TRIM(SUBSTITUTE(BV165,CHAR(160)," "))),TRIM(SUBSTITUTE(BV165,CHAR(160)," "))),SUMPRODUCT(--ISNUMBER(MATCH(MID(TRIM(SUBSTITUTE(BV165,CHAR(160)," ")),ROW(INDIRECT("1:"&amp;LEN(TRIM(SUBSTITUTE(BV165,CHAR(160)," "))))),1),{"A","B","C","D","E","F","G","H","I","J","K","L","M","N","O","P","Q","R","S","T","U","V","W","X","Y","Z","Ñ","0","1","2","3","4","5","6","7","8","9"," "},0)))=LEN(TRIM(SUBSTITUTE(BV165,CHAR(160)," "))))),0,1)</f>
        <v>0</v>
      </c>
    </row>
    <row r="166" spans="1:113" customFormat="1" ht="14.45" customHeight="1">
      <c r="A166" s="76"/>
      <c r="C166" s="74" t="s">
        <v>6094</v>
      </c>
      <c r="D166" s="969" t="str">
        <f>IF(CNGE_2026_M1_Secc1_Sub6!$D201="","",CNGE_2026_M1_Secc1_Sub6!$D201)</f>
        <v/>
      </c>
      <c r="E166" s="970"/>
      <c r="F166" s="970"/>
      <c r="G166" s="970"/>
      <c r="H166" s="970"/>
      <c r="I166" s="1034"/>
      <c r="J166" s="1032"/>
      <c r="K166" s="704"/>
      <c r="L166" s="704"/>
      <c r="M166" s="1033"/>
      <c r="N166" s="1032"/>
      <c r="O166" s="704"/>
      <c r="P166" s="704"/>
      <c r="Q166" s="1033"/>
      <c r="R166" s="1032"/>
      <c r="S166" s="704"/>
      <c r="T166" s="704"/>
      <c r="U166" s="1033"/>
      <c r="V166" s="1032"/>
      <c r="W166" s="704"/>
      <c r="X166" s="704"/>
      <c r="Y166" s="1033"/>
      <c r="Z166" s="1029"/>
      <c r="AA166" s="1030"/>
      <c r="AB166" s="1030"/>
      <c r="AC166" s="1031"/>
      <c r="AD166" s="1032"/>
      <c r="AE166" s="704"/>
      <c r="AF166" s="704"/>
      <c r="AG166" s="1033"/>
      <c r="AH166" s="1032"/>
      <c r="AI166" s="704"/>
      <c r="AJ166" s="704"/>
      <c r="AK166" s="1033"/>
      <c r="AL166" s="1032"/>
      <c r="AM166" s="704"/>
      <c r="AN166" s="704"/>
      <c r="AO166" s="1033"/>
      <c r="AP166" s="1032"/>
      <c r="AQ166" s="704"/>
      <c r="AR166" s="704"/>
      <c r="AS166" s="1033"/>
      <c r="AT166" s="1029"/>
      <c r="AU166" s="1030"/>
      <c r="AV166" s="1030"/>
      <c r="AW166" s="1031"/>
      <c r="AX166" s="1032"/>
      <c r="AY166" s="704"/>
      <c r="AZ166" s="704"/>
      <c r="BA166" s="1033"/>
      <c r="BB166" s="1032"/>
      <c r="BC166" s="704"/>
      <c r="BD166" s="704"/>
      <c r="BE166" s="1033"/>
      <c r="BF166" s="1032"/>
      <c r="BG166" s="704"/>
      <c r="BH166" s="704"/>
      <c r="BI166" s="1033"/>
      <c r="BJ166" s="1032"/>
      <c r="BK166" s="704"/>
      <c r="BL166" s="704"/>
      <c r="BM166" s="1033"/>
      <c r="BN166" s="1029"/>
      <c r="BO166" s="1030"/>
      <c r="BP166" s="1030"/>
      <c r="BQ166" s="1031"/>
      <c r="BR166" s="1032"/>
      <c r="BS166" s="704"/>
      <c r="BT166" s="704"/>
      <c r="BU166" s="1033"/>
      <c r="BV166" s="1032"/>
      <c r="BW166" s="704"/>
      <c r="BX166" s="704"/>
      <c r="BY166" s="1033"/>
      <c r="BZ166" s="1032"/>
      <c r="CA166" s="704"/>
      <c r="CB166" s="704"/>
      <c r="CC166" s="1033"/>
      <c r="CD166" s="1032"/>
      <c r="CE166" s="704"/>
      <c r="CF166" s="704"/>
      <c r="CG166" s="1033"/>
      <c r="CH166" s="1029"/>
      <c r="CI166" s="1030"/>
      <c r="CJ166" s="1030"/>
      <c r="CK166" s="1031"/>
      <c r="CN166" s="435">
        <f t="shared" si="34"/>
        <v>0</v>
      </c>
      <c r="CO166" s="435">
        <f t="shared" si="35"/>
        <v>0</v>
      </c>
      <c r="CP166" s="435">
        <f t="shared" si="36"/>
        <v>0</v>
      </c>
      <c r="CQ166" s="435">
        <f t="shared" si="37"/>
        <v>0</v>
      </c>
      <c r="CR166" s="290">
        <f t="shared" si="40"/>
        <v>0</v>
      </c>
      <c r="CS166" s="670">
        <f t="shared" si="41"/>
        <v>0</v>
      </c>
      <c r="CT166" s="671">
        <f t="shared" si="42"/>
        <v>0</v>
      </c>
      <c r="CU166" s="672">
        <f t="shared" si="43"/>
        <v>0</v>
      </c>
      <c r="CV166" s="290">
        <f t="shared" si="44"/>
        <v>0</v>
      </c>
      <c r="CW166" s="293">
        <f t="shared" si="38"/>
        <v>0</v>
      </c>
      <c r="CX166" s="283" t="str">
        <f>IF(CW166=0,"",
IF(SUM($CW$26:CW166)=1,CY166,
IF($CW$176&gt;SUM($CW$26:CW166),_xlfn.CONCAT(", ",CY166),
IF($CW$176=SUM($CW$26:CW166),_xlfn.CONCAT(" y ",CY166)))))</f>
        <v/>
      </c>
      <c r="CY166" s="120" t="s">
        <v>6095</v>
      </c>
      <c r="CZ166" s="370">
        <f>IF(CNGE_2026_M1_Secc1_Sub6!Y201=COUNTA(J166:M166,AD166:AG166,AX166:BA166,BR166:BU166),0,1)</f>
        <v>0</v>
      </c>
      <c r="DA166" s="282">
        <f t="shared" si="39"/>
        <v>0</v>
      </c>
      <c r="DB166" s="283" t="str">
        <f>IF(DA166=0,"",
IF(SUM($DA$26:DA166)=1,DC166,
IF($DA$176&gt;SUM($DA$26:DA166),_xlfn.CONCAT(", ",DC166),
IF($DA$176=SUM($DA$26:DA166),_xlfn.CONCAT(" y ",DC166)))))</f>
        <v/>
      </c>
      <c r="DC166" s="120" t="s">
        <v>6095</v>
      </c>
      <c r="DF166" s="629" cm="1">
        <f t="array" aca="1" ref="DF166" ca="1">IF(OR(N166=" ",AND(EXACT(UPPER(TRIM(SUBSTITUTE(N166,CHAR(160)," "))),TRIM(SUBSTITUTE(N166,CHAR(160)," "))),SUMPRODUCT(--ISNUMBER(MATCH(MID(TRIM(SUBSTITUTE(N166,CHAR(160)," ")),ROW(INDIRECT("1:"&amp;LEN(TRIM(SUBSTITUTE(N166,CHAR(160)," "))))),1),{"A","B","C","D","E","F","G","H","I","J","K","L","M","N","O","P","Q","R","S","T","U","V","W","X","Y","Z","Ñ","0","1","2","3","4","5","6","7","8","9"," "},0)))=LEN(TRIM(SUBSTITUTE(N166,CHAR(160)," "))))),0,1)</f>
        <v>0</v>
      </c>
      <c r="DG166" s="629" cm="1">
        <f t="array" aca="1" ref="DG166" ca="1">IF(OR(AH166=" ",AND(EXACT(UPPER(TRIM(SUBSTITUTE(AH166,CHAR(160)," "))),TRIM(SUBSTITUTE(AH166,CHAR(160)," "))),SUMPRODUCT(--ISNUMBER(MATCH(MID(TRIM(SUBSTITUTE(AH166,CHAR(160)," ")),ROW(INDIRECT("1:"&amp;LEN(TRIM(SUBSTITUTE(AH166,CHAR(160)," "))))),1),{"A","B","C","D","E","F","G","H","I","J","K","L","M","N","O","P","Q","R","S","T","U","V","W","X","Y","Z","Ñ","0","1","2","3","4","5","6","7","8","9"," "},0)))=LEN(TRIM(SUBSTITUTE(AH166,CHAR(160)," "))))),0,1)</f>
        <v>0</v>
      </c>
      <c r="DH166" s="629" cm="1">
        <f t="array" aca="1" ref="DH166" ca="1">IF(OR(BB166=" ",AND(EXACT(UPPER(TRIM(SUBSTITUTE(BB166,CHAR(160)," "))),TRIM(SUBSTITUTE(BB166,CHAR(160)," "))),SUMPRODUCT(--ISNUMBER(MATCH(MID(TRIM(SUBSTITUTE(BB166,CHAR(160)," ")),ROW(INDIRECT("1:"&amp;LEN(TRIM(SUBSTITUTE(BB166,CHAR(160)," "))))),1),{"A","B","C","D","E","F","G","H","I","J","K","L","M","N","O","P","Q","R","S","T","U","V","W","X","Y","Z","Ñ","0","1","2","3","4","5","6","7","8","9"," "},0)))=LEN(TRIM(SUBSTITUTE(BB166,CHAR(160)," "))))),0,1)</f>
        <v>0</v>
      </c>
      <c r="DI166" s="629" cm="1">
        <f t="array" aca="1" ref="DI166" ca="1">IF(OR(BV166=" ",AND(EXACT(UPPER(TRIM(SUBSTITUTE(BV166,CHAR(160)," "))),TRIM(SUBSTITUTE(BV166,CHAR(160)," "))),SUMPRODUCT(--ISNUMBER(MATCH(MID(TRIM(SUBSTITUTE(BV166,CHAR(160)," ")),ROW(INDIRECT("1:"&amp;LEN(TRIM(SUBSTITUTE(BV166,CHAR(160)," "))))),1),{"A","B","C","D","E","F","G","H","I","J","K","L","M","N","O","P","Q","R","S","T","U","V","W","X","Y","Z","Ñ","0","1","2","3","4","5","6","7","8","9"," "},0)))=LEN(TRIM(SUBSTITUTE(BV166,CHAR(160)," "))))),0,1)</f>
        <v>0</v>
      </c>
    </row>
    <row r="167" spans="1:113" customFormat="1" ht="14.45" customHeight="1">
      <c r="A167" s="76"/>
      <c r="C167" s="74" t="s">
        <v>6096</v>
      </c>
      <c r="D167" s="969" t="str">
        <f>IF(CNGE_2026_M1_Secc1_Sub6!$D202="","",CNGE_2026_M1_Secc1_Sub6!$D202)</f>
        <v/>
      </c>
      <c r="E167" s="970"/>
      <c r="F167" s="970"/>
      <c r="G167" s="970"/>
      <c r="H167" s="970"/>
      <c r="I167" s="1034"/>
      <c r="J167" s="1032"/>
      <c r="K167" s="704"/>
      <c r="L167" s="704"/>
      <c r="M167" s="1033"/>
      <c r="N167" s="1032"/>
      <c r="O167" s="704"/>
      <c r="P167" s="704"/>
      <c r="Q167" s="1033"/>
      <c r="R167" s="1032"/>
      <c r="S167" s="704"/>
      <c r="T167" s="704"/>
      <c r="U167" s="1033"/>
      <c r="V167" s="1032"/>
      <c r="W167" s="704"/>
      <c r="X167" s="704"/>
      <c r="Y167" s="1033"/>
      <c r="Z167" s="1029"/>
      <c r="AA167" s="1030"/>
      <c r="AB167" s="1030"/>
      <c r="AC167" s="1031"/>
      <c r="AD167" s="1032"/>
      <c r="AE167" s="704"/>
      <c r="AF167" s="704"/>
      <c r="AG167" s="1033"/>
      <c r="AH167" s="1032"/>
      <c r="AI167" s="704"/>
      <c r="AJ167" s="704"/>
      <c r="AK167" s="1033"/>
      <c r="AL167" s="1032"/>
      <c r="AM167" s="704"/>
      <c r="AN167" s="704"/>
      <c r="AO167" s="1033"/>
      <c r="AP167" s="1032"/>
      <c r="AQ167" s="704"/>
      <c r="AR167" s="704"/>
      <c r="AS167" s="1033"/>
      <c r="AT167" s="1029"/>
      <c r="AU167" s="1030"/>
      <c r="AV167" s="1030"/>
      <c r="AW167" s="1031"/>
      <c r="AX167" s="1032"/>
      <c r="AY167" s="704"/>
      <c r="AZ167" s="704"/>
      <c r="BA167" s="1033"/>
      <c r="BB167" s="1032"/>
      <c r="BC167" s="704"/>
      <c r="BD167" s="704"/>
      <c r="BE167" s="1033"/>
      <c r="BF167" s="1032"/>
      <c r="BG167" s="704"/>
      <c r="BH167" s="704"/>
      <c r="BI167" s="1033"/>
      <c r="BJ167" s="1032"/>
      <c r="BK167" s="704"/>
      <c r="BL167" s="704"/>
      <c r="BM167" s="1033"/>
      <c r="BN167" s="1029"/>
      <c r="BO167" s="1030"/>
      <c r="BP167" s="1030"/>
      <c r="BQ167" s="1031"/>
      <c r="BR167" s="1032"/>
      <c r="BS167" s="704"/>
      <c r="BT167" s="704"/>
      <c r="BU167" s="1033"/>
      <c r="BV167" s="1032"/>
      <c r="BW167" s="704"/>
      <c r="BX167" s="704"/>
      <c r="BY167" s="1033"/>
      <c r="BZ167" s="1032"/>
      <c r="CA167" s="704"/>
      <c r="CB167" s="704"/>
      <c r="CC167" s="1033"/>
      <c r="CD167" s="1032"/>
      <c r="CE167" s="704"/>
      <c r="CF167" s="704"/>
      <c r="CG167" s="1033"/>
      <c r="CH167" s="1029"/>
      <c r="CI167" s="1030"/>
      <c r="CJ167" s="1030"/>
      <c r="CK167" s="1031"/>
      <c r="CN167" s="435">
        <f t="shared" si="34"/>
        <v>0</v>
      </c>
      <c r="CO167" s="435">
        <f t="shared" si="35"/>
        <v>0</v>
      </c>
      <c r="CP167" s="435">
        <f t="shared" si="36"/>
        <v>0</v>
      </c>
      <c r="CQ167" s="435">
        <f t="shared" si="37"/>
        <v>0</v>
      </c>
      <c r="CR167" s="290">
        <f t="shared" si="40"/>
        <v>0</v>
      </c>
      <c r="CS167" s="670">
        <f t="shared" si="41"/>
        <v>0</v>
      </c>
      <c r="CT167" s="671">
        <f t="shared" si="42"/>
        <v>0</v>
      </c>
      <c r="CU167" s="672">
        <f t="shared" si="43"/>
        <v>0</v>
      </c>
      <c r="CV167" s="290">
        <f t="shared" si="44"/>
        <v>0</v>
      </c>
      <c r="CW167" s="293">
        <f t="shared" si="38"/>
        <v>0</v>
      </c>
      <c r="CX167" s="283" t="str">
        <f>IF(CW167=0,"",
IF(SUM($CW$26:CW167)=1,CY167,
IF($CW$176&gt;SUM($CW$26:CW167),_xlfn.CONCAT(", ",CY167),
IF($CW$176=SUM($CW$26:CW167),_xlfn.CONCAT(" y ",CY167)))))</f>
        <v/>
      </c>
      <c r="CY167" s="120" t="s">
        <v>6097</v>
      </c>
      <c r="CZ167" s="370">
        <f>IF(CNGE_2026_M1_Secc1_Sub6!Y202=COUNTA(J167:M167,AD167:AG167,AX167:BA167,BR167:BU167),0,1)</f>
        <v>0</v>
      </c>
      <c r="DA167" s="282">
        <f t="shared" si="39"/>
        <v>0</v>
      </c>
      <c r="DB167" s="283" t="str">
        <f>IF(DA167=0,"",
IF(SUM($DA$26:DA167)=1,DC167,
IF($DA$176&gt;SUM($DA$26:DA167),_xlfn.CONCAT(", ",DC167),
IF($DA$176=SUM($DA$26:DA167),_xlfn.CONCAT(" y ",DC167)))))</f>
        <v/>
      </c>
      <c r="DC167" s="120" t="s">
        <v>6097</v>
      </c>
      <c r="DF167" s="629" cm="1">
        <f t="array" aca="1" ref="DF167" ca="1">IF(OR(N167=" ",AND(EXACT(UPPER(TRIM(SUBSTITUTE(N167,CHAR(160)," "))),TRIM(SUBSTITUTE(N167,CHAR(160)," "))),SUMPRODUCT(--ISNUMBER(MATCH(MID(TRIM(SUBSTITUTE(N167,CHAR(160)," ")),ROW(INDIRECT("1:"&amp;LEN(TRIM(SUBSTITUTE(N167,CHAR(160)," "))))),1),{"A","B","C","D","E","F","G","H","I","J","K","L","M","N","O","P","Q","R","S","T","U","V","W","X","Y","Z","Ñ","0","1","2","3","4","5","6","7","8","9"," "},0)))=LEN(TRIM(SUBSTITUTE(N167,CHAR(160)," "))))),0,1)</f>
        <v>0</v>
      </c>
      <c r="DG167" s="629" cm="1">
        <f t="array" aca="1" ref="DG167" ca="1">IF(OR(AH167=" ",AND(EXACT(UPPER(TRIM(SUBSTITUTE(AH167,CHAR(160)," "))),TRIM(SUBSTITUTE(AH167,CHAR(160)," "))),SUMPRODUCT(--ISNUMBER(MATCH(MID(TRIM(SUBSTITUTE(AH167,CHAR(160)," ")),ROW(INDIRECT("1:"&amp;LEN(TRIM(SUBSTITUTE(AH167,CHAR(160)," "))))),1),{"A","B","C","D","E","F","G","H","I","J","K","L","M","N","O","P","Q","R","S","T","U","V","W","X","Y","Z","Ñ","0","1","2","3","4","5","6","7","8","9"," "},0)))=LEN(TRIM(SUBSTITUTE(AH167,CHAR(160)," "))))),0,1)</f>
        <v>0</v>
      </c>
      <c r="DH167" s="629" cm="1">
        <f t="array" aca="1" ref="DH167" ca="1">IF(OR(BB167=" ",AND(EXACT(UPPER(TRIM(SUBSTITUTE(BB167,CHAR(160)," "))),TRIM(SUBSTITUTE(BB167,CHAR(160)," "))),SUMPRODUCT(--ISNUMBER(MATCH(MID(TRIM(SUBSTITUTE(BB167,CHAR(160)," ")),ROW(INDIRECT("1:"&amp;LEN(TRIM(SUBSTITUTE(BB167,CHAR(160)," "))))),1),{"A","B","C","D","E","F","G","H","I","J","K","L","M","N","O","P","Q","R","S","T","U","V","W","X","Y","Z","Ñ","0","1","2","3","4","5","6","7","8","9"," "},0)))=LEN(TRIM(SUBSTITUTE(BB167,CHAR(160)," "))))),0,1)</f>
        <v>0</v>
      </c>
      <c r="DI167" s="629" cm="1">
        <f t="array" aca="1" ref="DI167" ca="1">IF(OR(BV167=" ",AND(EXACT(UPPER(TRIM(SUBSTITUTE(BV167,CHAR(160)," "))),TRIM(SUBSTITUTE(BV167,CHAR(160)," "))),SUMPRODUCT(--ISNUMBER(MATCH(MID(TRIM(SUBSTITUTE(BV167,CHAR(160)," ")),ROW(INDIRECT("1:"&amp;LEN(TRIM(SUBSTITUTE(BV167,CHAR(160)," "))))),1),{"A","B","C","D","E","F","G","H","I","J","K","L","M","N","O","P","Q","R","S","T","U","V","W","X","Y","Z","Ñ","0","1","2","3","4","5","6","7","8","9"," "},0)))=LEN(TRIM(SUBSTITUTE(BV167,CHAR(160)," "))))),0,1)</f>
        <v>0</v>
      </c>
    </row>
    <row r="168" spans="1:113" customFormat="1" ht="14.45" customHeight="1">
      <c r="A168" s="76"/>
      <c r="C168" s="74" t="s">
        <v>6098</v>
      </c>
      <c r="D168" s="969" t="str">
        <f>IF(CNGE_2026_M1_Secc1_Sub6!$D203="","",CNGE_2026_M1_Secc1_Sub6!$D203)</f>
        <v/>
      </c>
      <c r="E168" s="970"/>
      <c r="F168" s="970"/>
      <c r="G168" s="970"/>
      <c r="H168" s="970"/>
      <c r="I168" s="1034"/>
      <c r="J168" s="1032"/>
      <c r="K168" s="704"/>
      <c r="L168" s="704"/>
      <c r="M168" s="1033"/>
      <c r="N168" s="1032"/>
      <c r="O168" s="704"/>
      <c r="P168" s="704"/>
      <c r="Q168" s="1033"/>
      <c r="R168" s="1032"/>
      <c r="S168" s="704"/>
      <c r="T168" s="704"/>
      <c r="U168" s="1033"/>
      <c r="V168" s="1032"/>
      <c r="W168" s="704"/>
      <c r="X168" s="704"/>
      <c r="Y168" s="1033"/>
      <c r="Z168" s="1029"/>
      <c r="AA168" s="1030"/>
      <c r="AB168" s="1030"/>
      <c r="AC168" s="1031"/>
      <c r="AD168" s="1032"/>
      <c r="AE168" s="704"/>
      <c r="AF168" s="704"/>
      <c r="AG168" s="1033"/>
      <c r="AH168" s="1032"/>
      <c r="AI168" s="704"/>
      <c r="AJ168" s="704"/>
      <c r="AK168" s="1033"/>
      <c r="AL168" s="1032"/>
      <c r="AM168" s="704"/>
      <c r="AN168" s="704"/>
      <c r="AO168" s="1033"/>
      <c r="AP168" s="1032"/>
      <c r="AQ168" s="704"/>
      <c r="AR168" s="704"/>
      <c r="AS168" s="1033"/>
      <c r="AT168" s="1029"/>
      <c r="AU168" s="1030"/>
      <c r="AV168" s="1030"/>
      <c r="AW168" s="1031"/>
      <c r="AX168" s="1032"/>
      <c r="AY168" s="704"/>
      <c r="AZ168" s="704"/>
      <c r="BA168" s="1033"/>
      <c r="BB168" s="1032"/>
      <c r="BC168" s="704"/>
      <c r="BD168" s="704"/>
      <c r="BE168" s="1033"/>
      <c r="BF168" s="1032"/>
      <c r="BG168" s="704"/>
      <c r="BH168" s="704"/>
      <c r="BI168" s="1033"/>
      <c r="BJ168" s="1032"/>
      <c r="BK168" s="704"/>
      <c r="BL168" s="704"/>
      <c r="BM168" s="1033"/>
      <c r="BN168" s="1029"/>
      <c r="BO168" s="1030"/>
      <c r="BP168" s="1030"/>
      <c r="BQ168" s="1031"/>
      <c r="BR168" s="1032"/>
      <c r="BS168" s="704"/>
      <c r="BT168" s="704"/>
      <c r="BU168" s="1033"/>
      <c r="BV168" s="1032"/>
      <c r="BW168" s="704"/>
      <c r="BX168" s="704"/>
      <c r="BY168" s="1033"/>
      <c r="BZ168" s="1032"/>
      <c r="CA168" s="704"/>
      <c r="CB168" s="704"/>
      <c r="CC168" s="1033"/>
      <c r="CD168" s="1032"/>
      <c r="CE168" s="704"/>
      <c r="CF168" s="704"/>
      <c r="CG168" s="1033"/>
      <c r="CH168" s="1029"/>
      <c r="CI168" s="1030"/>
      <c r="CJ168" s="1030"/>
      <c r="CK168" s="1031"/>
      <c r="CN168" s="435">
        <f t="shared" si="34"/>
        <v>0</v>
      </c>
      <c r="CO168" s="435">
        <f t="shared" si="35"/>
        <v>0</v>
      </c>
      <c r="CP168" s="435">
        <f t="shared" si="36"/>
        <v>0</v>
      </c>
      <c r="CQ168" s="435">
        <f t="shared" si="37"/>
        <v>0</v>
      </c>
      <c r="CR168" s="290">
        <f t="shared" si="40"/>
        <v>0</v>
      </c>
      <c r="CS168" s="670">
        <f t="shared" si="41"/>
        <v>0</v>
      </c>
      <c r="CT168" s="671">
        <f t="shared" si="42"/>
        <v>0</v>
      </c>
      <c r="CU168" s="672">
        <f t="shared" si="43"/>
        <v>0</v>
      </c>
      <c r="CV168" s="290">
        <f t="shared" si="44"/>
        <v>0</v>
      </c>
      <c r="CW168" s="293">
        <f t="shared" si="38"/>
        <v>0</v>
      </c>
      <c r="CX168" s="283" t="str">
        <f>IF(CW168=0,"",
IF(SUM($CW$26:CW168)=1,CY168,
IF($CW$176&gt;SUM($CW$26:CW168),_xlfn.CONCAT(", ",CY168),
IF($CW$176=SUM($CW$26:CW168),_xlfn.CONCAT(" y ",CY168)))))</f>
        <v/>
      </c>
      <c r="CY168" s="120" t="s">
        <v>6099</v>
      </c>
      <c r="CZ168" s="370">
        <f>IF(CNGE_2026_M1_Secc1_Sub6!Y203=COUNTA(J168:M168,AD168:AG168,AX168:BA168,BR168:BU168),0,1)</f>
        <v>0</v>
      </c>
      <c r="DA168" s="282">
        <f t="shared" si="39"/>
        <v>0</v>
      </c>
      <c r="DB168" s="283" t="str">
        <f>IF(DA168=0,"",
IF(SUM($DA$26:DA168)=1,DC168,
IF($DA$176&gt;SUM($DA$26:DA168),_xlfn.CONCAT(", ",DC168),
IF($DA$176=SUM($DA$26:DA168),_xlfn.CONCAT(" y ",DC168)))))</f>
        <v/>
      </c>
      <c r="DC168" s="120" t="s">
        <v>6099</v>
      </c>
      <c r="DF168" s="629" cm="1">
        <f t="array" aca="1" ref="DF168" ca="1">IF(OR(N168=" ",AND(EXACT(UPPER(TRIM(SUBSTITUTE(N168,CHAR(160)," "))),TRIM(SUBSTITUTE(N168,CHAR(160)," "))),SUMPRODUCT(--ISNUMBER(MATCH(MID(TRIM(SUBSTITUTE(N168,CHAR(160)," ")),ROW(INDIRECT("1:"&amp;LEN(TRIM(SUBSTITUTE(N168,CHAR(160)," "))))),1),{"A","B","C","D","E","F","G","H","I","J","K","L","M","N","O","P","Q","R","S","T","U","V","W","X","Y","Z","Ñ","0","1","2","3","4","5","6","7","8","9"," "},0)))=LEN(TRIM(SUBSTITUTE(N168,CHAR(160)," "))))),0,1)</f>
        <v>0</v>
      </c>
      <c r="DG168" s="629" cm="1">
        <f t="array" aca="1" ref="DG168" ca="1">IF(OR(AH168=" ",AND(EXACT(UPPER(TRIM(SUBSTITUTE(AH168,CHAR(160)," "))),TRIM(SUBSTITUTE(AH168,CHAR(160)," "))),SUMPRODUCT(--ISNUMBER(MATCH(MID(TRIM(SUBSTITUTE(AH168,CHAR(160)," ")),ROW(INDIRECT("1:"&amp;LEN(TRIM(SUBSTITUTE(AH168,CHAR(160)," "))))),1),{"A","B","C","D","E","F","G","H","I","J","K","L","M","N","O","P","Q","R","S","T","U","V","W","X","Y","Z","Ñ","0","1","2","3","4","5","6","7","8","9"," "},0)))=LEN(TRIM(SUBSTITUTE(AH168,CHAR(160)," "))))),0,1)</f>
        <v>0</v>
      </c>
      <c r="DH168" s="629" cm="1">
        <f t="array" aca="1" ref="DH168" ca="1">IF(OR(BB168=" ",AND(EXACT(UPPER(TRIM(SUBSTITUTE(BB168,CHAR(160)," "))),TRIM(SUBSTITUTE(BB168,CHAR(160)," "))),SUMPRODUCT(--ISNUMBER(MATCH(MID(TRIM(SUBSTITUTE(BB168,CHAR(160)," ")),ROW(INDIRECT("1:"&amp;LEN(TRIM(SUBSTITUTE(BB168,CHAR(160)," "))))),1),{"A","B","C","D","E","F","G","H","I","J","K","L","M","N","O","P","Q","R","S","T","U","V","W","X","Y","Z","Ñ","0","1","2","3","4","5","6","7","8","9"," "},0)))=LEN(TRIM(SUBSTITUTE(BB168,CHAR(160)," "))))),0,1)</f>
        <v>0</v>
      </c>
      <c r="DI168" s="629" cm="1">
        <f t="array" aca="1" ref="DI168" ca="1">IF(OR(BV168=" ",AND(EXACT(UPPER(TRIM(SUBSTITUTE(BV168,CHAR(160)," "))),TRIM(SUBSTITUTE(BV168,CHAR(160)," "))),SUMPRODUCT(--ISNUMBER(MATCH(MID(TRIM(SUBSTITUTE(BV168,CHAR(160)," ")),ROW(INDIRECT("1:"&amp;LEN(TRIM(SUBSTITUTE(BV168,CHAR(160)," "))))),1),{"A","B","C","D","E","F","G","H","I","J","K","L","M","N","O","P","Q","R","S","T","U","V","W","X","Y","Z","Ñ","0","1","2","3","4","5","6","7","8","9"," "},0)))=LEN(TRIM(SUBSTITUTE(BV168,CHAR(160)," "))))),0,1)</f>
        <v>0</v>
      </c>
    </row>
    <row r="169" spans="1:113" customFormat="1" ht="14.45" customHeight="1">
      <c r="A169" s="76"/>
      <c r="C169" s="74" t="s">
        <v>6100</v>
      </c>
      <c r="D169" s="969" t="str">
        <f>IF(CNGE_2026_M1_Secc1_Sub6!$D204="","",CNGE_2026_M1_Secc1_Sub6!$D204)</f>
        <v/>
      </c>
      <c r="E169" s="970"/>
      <c r="F169" s="970"/>
      <c r="G169" s="970"/>
      <c r="H169" s="970"/>
      <c r="I169" s="1034"/>
      <c r="J169" s="1032"/>
      <c r="K169" s="704"/>
      <c r="L169" s="704"/>
      <c r="M169" s="1033"/>
      <c r="N169" s="1032"/>
      <c r="O169" s="704"/>
      <c r="P169" s="704"/>
      <c r="Q169" s="1033"/>
      <c r="R169" s="1032"/>
      <c r="S169" s="704"/>
      <c r="T169" s="704"/>
      <c r="U169" s="1033"/>
      <c r="V169" s="1032"/>
      <c r="W169" s="704"/>
      <c r="X169" s="704"/>
      <c r="Y169" s="1033"/>
      <c r="Z169" s="1029"/>
      <c r="AA169" s="1030"/>
      <c r="AB169" s="1030"/>
      <c r="AC169" s="1031"/>
      <c r="AD169" s="1032"/>
      <c r="AE169" s="704"/>
      <c r="AF169" s="704"/>
      <c r="AG169" s="1033"/>
      <c r="AH169" s="1032"/>
      <c r="AI169" s="704"/>
      <c r="AJ169" s="704"/>
      <c r="AK169" s="1033"/>
      <c r="AL169" s="1032"/>
      <c r="AM169" s="704"/>
      <c r="AN169" s="704"/>
      <c r="AO169" s="1033"/>
      <c r="AP169" s="1032"/>
      <c r="AQ169" s="704"/>
      <c r="AR169" s="704"/>
      <c r="AS169" s="1033"/>
      <c r="AT169" s="1029"/>
      <c r="AU169" s="1030"/>
      <c r="AV169" s="1030"/>
      <c r="AW169" s="1031"/>
      <c r="AX169" s="1032"/>
      <c r="AY169" s="704"/>
      <c r="AZ169" s="704"/>
      <c r="BA169" s="1033"/>
      <c r="BB169" s="1032"/>
      <c r="BC169" s="704"/>
      <c r="BD169" s="704"/>
      <c r="BE169" s="1033"/>
      <c r="BF169" s="1032"/>
      <c r="BG169" s="704"/>
      <c r="BH169" s="704"/>
      <c r="BI169" s="1033"/>
      <c r="BJ169" s="1032"/>
      <c r="BK169" s="704"/>
      <c r="BL169" s="704"/>
      <c r="BM169" s="1033"/>
      <c r="BN169" s="1029"/>
      <c r="BO169" s="1030"/>
      <c r="BP169" s="1030"/>
      <c r="BQ169" s="1031"/>
      <c r="BR169" s="1032"/>
      <c r="BS169" s="704"/>
      <c r="BT169" s="704"/>
      <c r="BU169" s="1033"/>
      <c r="BV169" s="1032"/>
      <c r="BW169" s="704"/>
      <c r="BX169" s="704"/>
      <c r="BY169" s="1033"/>
      <c r="BZ169" s="1032"/>
      <c r="CA169" s="704"/>
      <c r="CB169" s="704"/>
      <c r="CC169" s="1033"/>
      <c r="CD169" s="1032"/>
      <c r="CE169" s="704"/>
      <c r="CF169" s="704"/>
      <c r="CG169" s="1033"/>
      <c r="CH169" s="1029"/>
      <c r="CI169" s="1030"/>
      <c r="CJ169" s="1030"/>
      <c r="CK169" s="1031"/>
      <c r="CN169" s="435">
        <f t="shared" si="34"/>
        <v>0</v>
      </c>
      <c r="CO169" s="435">
        <f t="shared" si="35"/>
        <v>0</v>
      </c>
      <c r="CP169" s="435">
        <f t="shared" si="36"/>
        <v>0</v>
      </c>
      <c r="CQ169" s="435">
        <f t="shared" si="37"/>
        <v>0</v>
      </c>
      <c r="CR169" s="290">
        <f t="shared" si="40"/>
        <v>0</v>
      </c>
      <c r="CS169" s="670">
        <f t="shared" si="41"/>
        <v>0</v>
      </c>
      <c r="CT169" s="671">
        <f t="shared" si="42"/>
        <v>0</v>
      </c>
      <c r="CU169" s="672">
        <f t="shared" si="43"/>
        <v>0</v>
      </c>
      <c r="CV169" s="290">
        <f t="shared" si="44"/>
        <v>0</v>
      </c>
      <c r="CW169" s="293">
        <f t="shared" si="38"/>
        <v>0</v>
      </c>
      <c r="CX169" s="283" t="str">
        <f>IF(CW169=0,"",
IF(SUM($CW$26:CW169)=1,CY169,
IF($CW$176&gt;SUM($CW$26:CW169),_xlfn.CONCAT(", ",CY169),
IF($CW$176=SUM($CW$26:CW169),_xlfn.CONCAT(" y ",CY169)))))</f>
        <v/>
      </c>
      <c r="CY169" s="120" t="s">
        <v>6101</v>
      </c>
      <c r="CZ169" s="370">
        <f>IF(CNGE_2026_M1_Secc1_Sub6!Y204=COUNTA(J169:M169,AD169:AG169,AX169:BA169,BR169:BU169),0,1)</f>
        <v>0</v>
      </c>
      <c r="DA169" s="282">
        <f t="shared" si="39"/>
        <v>0</v>
      </c>
      <c r="DB169" s="283" t="str">
        <f>IF(DA169=0,"",
IF(SUM($DA$26:DA169)=1,DC169,
IF($DA$176&gt;SUM($DA$26:DA169),_xlfn.CONCAT(", ",DC169),
IF($DA$176=SUM($DA$26:DA169),_xlfn.CONCAT(" y ",DC169)))))</f>
        <v/>
      </c>
      <c r="DC169" s="120" t="s">
        <v>6101</v>
      </c>
      <c r="DF169" s="629" cm="1">
        <f t="array" aca="1" ref="DF169" ca="1">IF(OR(N169=" ",AND(EXACT(UPPER(TRIM(SUBSTITUTE(N169,CHAR(160)," "))),TRIM(SUBSTITUTE(N169,CHAR(160)," "))),SUMPRODUCT(--ISNUMBER(MATCH(MID(TRIM(SUBSTITUTE(N169,CHAR(160)," ")),ROW(INDIRECT("1:"&amp;LEN(TRIM(SUBSTITUTE(N169,CHAR(160)," "))))),1),{"A","B","C","D","E","F","G","H","I","J","K","L","M","N","O","P","Q","R","S","T","U","V","W","X","Y","Z","Ñ","0","1","2","3","4","5","6","7","8","9"," "},0)))=LEN(TRIM(SUBSTITUTE(N169,CHAR(160)," "))))),0,1)</f>
        <v>0</v>
      </c>
      <c r="DG169" s="629" cm="1">
        <f t="array" aca="1" ref="DG169" ca="1">IF(OR(AH169=" ",AND(EXACT(UPPER(TRIM(SUBSTITUTE(AH169,CHAR(160)," "))),TRIM(SUBSTITUTE(AH169,CHAR(160)," "))),SUMPRODUCT(--ISNUMBER(MATCH(MID(TRIM(SUBSTITUTE(AH169,CHAR(160)," ")),ROW(INDIRECT("1:"&amp;LEN(TRIM(SUBSTITUTE(AH169,CHAR(160)," "))))),1),{"A","B","C","D","E","F","G","H","I","J","K","L","M","N","O","P","Q","R","S","T","U","V","W","X","Y","Z","Ñ","0","1","2","3","4","5","6","7","8","9"," "},0)))=LEN(TRIM(SUBSTITUTE(AH169,CHAR(160)," "))))),0,1)</f>
        <v>0</v>
      </c>
      <c r="DH169" s="629" cm="1">
        <f t="array" aca="1" ref="DH169" ca="1">IF(OR(BB169=" ",AND(EXACT(UPPER(TRIM(SUBSTITUTE(BB169,CHAR(160)," "))),TRIM(SUBSTITUTE(BB169,CHAR(160)," "))),SUMPRODUCT(--ISNUMBER(MATCH(MID(TRIM(SUBSTITUTE(BB169,CHAR(160)," ")),ROW(INDIRECT("1:"&amp;LEN(TRIM(SUBSTITUTE(BB169,CHAR(160)," "))))),1),{"A","B","C","D","E","F","G","H","I","J","K","L","M","N","O","P","Q","R","S","T","U","V","W","X","Y","Z","Ñ","0","1","2","3","4","5","6","7","8","9"," "},0)))=LEN(TRIM(SUBSTITUTE(BB169,CHAR(160)," "))))),0,1)</f>
        <v>0</v>
      </c>
      <c r="DI169" s="629" cm="1">
        <f t="array" aca="1" ref="DI169" ca="1">IF(OR(BV169=" ",AND(EXACT(UPPER(TRIM(SUBSTITUTE(BV169,CHAR(160)," "))),TRIM(SUBSTITUTE(BV169,CHAR(160)," "))),SUMPRODUCT(--ISNUMBER(MATCH(MID(TRIM(SUBSTITUTE(BV169,CHAR(160)," ")),ROW(INDIRECT("1:"&amp;LEN(TRIM(SUBSTITUTE(BV169,CHAR(160)," "))))),1),{"A","B","C","D","E","F","G","H","I","J","K","L","M","N","O","P","Q","R","S","T","U","V","W","X","Y","Z","Ñ","0","1","2","3","4","5","6","7","8","9"," "},0)))=LEN(TRIM(SUBSTITUTE(BV169,CHAR(160)," "))))),0,1)</f>
        <v>0</v>
      </c>
    </row>
    <row r="170" spans="1:113" customFormat="1" ht="14.45" customHeight="1">
      <c r="A170" s="76"/>
      <c r="C170" s="74" t="s">
        <v>6102</v>
      </c>
      <c r="D170" s="969" t="str">
        <f>IF(CNGE_2026_M1_Secc1_Sub6!$D205="","",CNGE_2026_M1_Secc1_Sub6!$D205)</f>
        <v/>
      </c>
      <c r="E170" s="970"/>
      <c r="F170" s="970"/>
      <c r="G170" s="970"/>
      <c r="H170" s="970"/>
      <c r="I170" s="1034"/>
      <c r="J170" s="1032"/>
      <c r="K170" s="704"/>
      <c r="L170" s="704"/>
      <c r="M170" s="1033"/>
      <c r="N170" s="1032"/>
      <c r="O170" s="704"/>
      <c r="P170" s="704"/>
      <c r="Q170" s="1033"/>
      <c r="R170" s="1032"/>
      <c r="S170" s="704"/>
      <c r="T170" s="704"/>
      <c r="U170" s="1033"/>
      <c r="V170" s="1032"/>
      <c r="W170" s="704"/>
      <c r="X170" s="704"/>
      <c r="Y170" s="1033"/>
      <c r="Z170" s="1029"/>
      <c r="AA170" s="1030"/>
      <c r="AB170" s="1030"/>
      <c r="AC170" s="1031"/>
      <c r="AD170" s="1032"/>
      <c r="AE170" s="704"/>
      <c r="AF170" s="704"/>
      <c r="AG170" s="1033"/>
      <c r="AH170" s="1032"/>
      <c r="AI170" s="704"/>
      <c r="AJ170" s="704"/>
      <c r="AK170" s="1033"/>
      <c r="AL170" s="1032"/>
      <c r="AM170" s="704"/>
      <c r="AN170" s="704"/>
      <c r="AO170" s="1033"/>
      <c r="AP170" s="1032"/>
      <c r="AQ170" s="704"/>
      <c r="AR170" s="704"/>
      <c r="AS170" s="1033"/>
      <c r="AT170" s="1029"/>
      <c r="AU170" s="1030"/>
      <c r="AV170" s="1030"/>
      <c r="AW170" s="1031"/>
      <c r="AX170" s="1032"/>
      <c r="AY170" s="704"/>
      <c r="AZ170" s="704"/>
      <c r="BA170" s="1033"/>
      <c r="BB170" s="1032"/>
      <c r="BC170" s="704"/>
      <c r="BD170" s="704"/>
      <c r="BE170" s="1033"/>
      <c r="BF170" s="1032"/>
      <c r="BG170" s="704"/>
      <c r="BH170" s="704"/>
      <c r="BI170" s="1033"/>
      <c r="BJ170" s="1032"/>
      <c r="BK170" s="704"/>
      <c r="BL170" s="704"/>
      <c r="BM170" s="1033"/>
      <c r="BN170" s="1029"/>
      <c r="BO170" s="1030"/>
      <c r="BP170" s="1030"/>
      <c r="BQ170" s="1031"/>
      <c r="BR170" s="1032"/>
      <c r="BS170" s="704"/>
      <c r="BT170" s="704"/>
      <c r="BU170" s="1033"/>
      <c r="BV170" s="1032"/>
      <c r="BW170" s="704"/>
      <c r="BX170" s="704"/>
      <c r="BY170" s="1033"/>
      <c r="BZ170" s="1032"/>
      <c r="CA170" s="704"/>
      <c r="CB170" s="704"/>
      <c r="CC170" s="1033"/>
      <c r="CD170" s="1032"/>
      <c r="CE170" s="704"/>
      <c r="CF170" s="704"/>
      <c r="CG170" s="1033"/>
      <c r="CH170" s="1029"/>
      <c r="CI170" s="1030"/>
      <c r="CJ170" s="1030"/>
      <c r="CK170" s="1031"/>
      <c r="CN170" s="435">
        <f t="shared" si="34"/>
        <v>0</v>
      </c>
      <c r="CO170" s="435">
        <f t="shared" si="35"/>
        <v>0</v>
      </c>
      <c r="CP170" s="435">
        <f t="shared" si="36"/>
        <v>0</v>
      </c>
      <c r="CQ170" s="435">
        <f t="shared" si="37"/>
        <v>0</v>
      </c>
      <c r="CR170" s="290">
        <f t="shared" si="40"/>
        <v>0</v>
      </c>
      <c r="CS170" s="670">
        <f t="shared" si="41"/>
        <v>0</v>
      </c>
      <c r="CT170" s="671">
        <f t="shared" si="42"/>
        <v>0</v>
      </c>
      <c r="CU170" s="672">
        <f t="shared" si="43"/>
        <v>0</v>
      </c>
      <c r="CV170" s="290">
        <f t="shared" si="44"/>
        <v>0</v>
      </c>
      <c r="CW170" s="293">
        <f t="shared" si="38"/>
        <v>0</v>
      </c>
      <c r="CX170" s="283" t="str">
        <f>IF(CW170=0,"",
IF(SUM($CW$26:CW170)=1,CY170,
IF($CW$176&gt;SUM($CW$26:CW170),_xlfn.CONCAT(", ",CY170),
IF($CW$176=SUM($CW$26:CW170),_xlfn.CONCAT(" y ",CY170)))))</f>
        <v/>
      </c>
      <c r="CY170" s="120" t="s">
        <v>6103</v>
      </c>
      <c r="CZ170" s="370">
        <f>IF(CNGE_2026_M1_Secc1_Sub6!Y205=COUNTA(J170:M170,AD170:AG170,AX170:BA170,BR170:BU170),0,1)</f>
        <v>0</v>
      </c>
      <c r="DA170" s="282">
        <f t="shared" si="39"/>
        <v>0</v>
      </c>
      <c r="DB170" s="283" t="str">
        <f>IF(DA170=0,"",
IF(SUM($DA$26:DA170)=1,DC170,
IF($DA$176&gt;SUM($DA$26:DA170),_xlfn.CONCAT(", ",DC170),
IF($DA$176=SUM($DA$26:DA170),_xlfn.CONCAT(" y ",DC170)))))</f>
        <v/>
      </c>
      <c r="DC170" s="120" t="s">
        <v>6103</v>
      </c>
      <c r="DF170" s="629" cm="1">
        <f t="array" aca="1" ref="DF170" ca="1">IF(OR(N170=" ",AND(EXACT(UPPER(TRIM(SUBSTITUTE(N170,CHAR(160)," "))),TRIM(SUBSTITUTE(N170,CHAR(160)," "))),SUMPRODUCT(--ISNUMBER(MATCH(MID(TRIM(SUBSTITUTE(N170,CHAR(160)," ")),ROW(INDIRECT("1:"&amp;LEN(TRIM(SUBSTITUTE(N170,CHAR(160)," "))))),1),{"A","B","C","D","E","F","G","H","I","J","K","L","M","N","O","P","Q","R","S","T","U","V","W","X","Y","Z","Ñ","0","1","2","3","4","5","6","7","8","9"," "},0)))=LEN(TRIM(SUBSTITUTE(N170,CHAR(160)," "))))),0,1)</f>
        <v>0</v>
      </c>
      <c r="DG170" s="629" cm="1">
        <f t="array" aca="1" ref="DG170" ca="1">IF(OR(AH170=" ",AND(EXACT(UPPER(TRIM(SUBSTITUTE(AH170,CHAR(160)," "))),TRIM(SUBSTITUTE(AH170,CHAR(160)," "))),SUMPRODUCT(--ISNUMBER(MATCH(MID(TRIM(SUBSTITUTE(AH170,CHAR(160)," ")),ROW(INDIRECT("1:"&amp;LEN(TRIM(SUBSTITUTE(AH170,CHAR(160)," "))))),1),{"A","B","C","D","E","F","G","H","I","J","K","L","M","N","O","P","Q","R","S","T","U","V","W","X","Y","Z","Ñ","0","1","2","3","4","5","6","7","8","9"," "},0)))=LEN(TRIM(SUBSTITUTE(AH170,CHAR(160)," "))))),0,1)</f>
        <v>0</v>
      </c>
      <c r="DH170" s="629" cm="1">
        <f t="array" aca="1" ref="DH170" ca="1">IF(OR(BB170=" ",AND(EXACT(UPPER(TRIM(SUBSTITUTE(BB170,CHAR(160)," "))),TRIM(SUBSTITUTE(BB170,CHAR(160)," "))),SUMPRODUCT(--ISNUMBER(MATCH(MID(TRIM(SUBSTITUTE(BB170,CHAR(160)," ")),ROW(INDIRECT("1:"&amp;LEN(TRIM(SUBSTITUTE(BB170,CHAR(160)," "))))),1),{"A","B","C","D","E","F","G","H","I","J","K","L","M","N","O","P","Q","R","S","T","U","V","W","X","Y","Z","Ñ","0","1","2","3","4","5","6","7","8","9"," "},0)))=LEN(TRIM(SUBSTITUTE(BB170,CHAR(160)," "))))),0,1)</f>
        <v>0</v>
      </c>
      <c r="DI170" s="629" cm="1">
        <f t="array" aca="1" ref="DI170" ca="1">IF(OR(BV170=" ",AND(EXACT(UPPER(TRIM(SUBSTITUTE(BV170,CHAR(160)," "))),TRIM(SUBSTITUTE(BV170,CHAR(160)," "))),SUMPRODUCT(--ISNUMBER(MATCH(MID(TRIM(SUBSTITUTE(BV170,CHAR(160)," ")),ROW(INDIRECT("1:"&amp;LEN(TRIM(SUBSTITUTE(BV170,CHAR(160)," "))))),1),{"A","B","C","D","E","F","G","H","I","J","K","L","M","N","O","P","Q","R","S","T","U","V","W","X","Y","Z","Ñ","0","1","2","3","4","5","6","7","8","9"," "},0)))=LEN(TRIM(SUBSTITUTE(BV170,CHAR(160)," "))))),0,1)</f>
        <v>0</v>
      </c>
    </row>
    <row r="171" spans="1:113" customFormat="1" ht="14.45" customHeight="1">
      <c r="A171" s="76"/>
      <c r="C171" s="74" t="s">
        <v>6104</v>
      </c>
      <c r="D171" s="969" t="str">
        <f>IF(CNGE_2026_M1_Secc1_Sub6!$D206="","",CNGE_2026_M1_Secc1_Sub6!$D206)</f>
        <v/>
      </c>
      <c r="E171" s="970"/>
      <c r="F171" s="970"/>
      <c r="G171" s="970"/>
      <c r="H171" s="970"/>
      <c r="I171" s="1034"/>
      <c r="J171" s="1032"/>
      <c r="K171" s="704"/>
      <c r="L171" s="704"/>
      <c r="M171" s="1033"/>
      <c r="N171" s="1032"/>
      <c r="O171" s="704"/>
      <c r="P171" s="704"/>
      <c r="Q171" s="1033"/>
      <c r="R171" s="1032"/>
      <c r="S171" s="704"/>
      <c r="T171" s="704"/>
      <c r="U171" s="1033"/>
      <c r="V171" s="1032"/>
      <c r="W171" s="704"/>
      <c r="X171" s="704"/>
      <c r="Y171" s="1033"/>
      <c r="Z171" s="1029"/>
      <c r="AA171" s="1030"/>
      <c r="AB171" s="1030"/>
      <c r="AC171" s="1031"/>
      <c r="AD171" s="1032"/>
      <c r="AE171" s="704"/>
      <c r="AF171" s="704"/>
      <c r="AG171" s="1033"/>
      <c r="AH171" s="1032"/>
      <c r="AI171" s="704"/>
      <c r="AJ171" s="704"/>
      <c r="AK171" s="1033"/>
      <c r="AL171" s="1032"/>
      <c r="AM171" s="704"/>
      <c r="AN171" s="704"/>
      <c r="AO171" s="1033"/>
      <c r="AP171" s="1032"/>
      <c r="AQ171" s="704"/>
      <c r="AR171" s="704"/>
      <c r="AS171" s="1033"/>
      <c r="AT171" s="1029"/>
      <c r="AU171" s="1030"/>
      <c r="AV171" s="1030"/>
      <c r="AW171" s="1031"/>
      <c r="AX171" s="1032"/>
      <c r="AY171" s="704"/>
      <c r="AZ171" s="704"/>
      <c r="BA171" s="1033"/>
      <c r="BB171" s="1032"/>
      <c r="BC171" s="704"/>
      <c r="BD171" s="704"/>
      <c r="BE171" s="1033"/>
      <c r="BF171" s="1032"/>
      <c r="BG171" s="704"/>
      <c r="BH171" s="704"/>
      <c r="BI171" s="1033"/>
      <c r="BJ171" s="1032"/>
      <c r="BK171" s="704"/>
      <c r="BL171" s="704"/>
      <c r="BM171" s="1033"/>
      <c r="BN171" s="1029"/>
      <c r="BO171" s="1030"/>
      <c r="BP171" s="1030"/>
      <c r="BQ171" s="1031"/>
      <c r="BR171" s="1032"/>
      <c r="BS171" s="704"/>
      <c r="BT171" s="704"/>
      <c r="BU171" s="1033"/>
      <c r="BV171" s="1032"/>
      <c r="BW171" s="704"/>
      <c r="BX171" s="704"/>
      <c r="BY171" s="1033"/>
      <c r="BZ171" s="1032"/>
      <c r="CA171" s="704"/>
      <c r="CB171" s="704"/>
      <c r="CC171" s="1033"/>
      <c r="CD171" s="1032"/>
      <c r="CE171" s="704"/>
      <c r="CF171" s="704"/>
      <c r="CG171" s="1033"/>
      <c r="CH171" s="1029"/>
      <c r="CI171" s="1030"/>
      <c r="CJ171" s="1030"/>
      <c r="CK171" s="1031"/>
      <c r="CN171" s="435">
        <f t="shared" si="34"/>
        <v>0</v>
      </c>
      <c r="CO171" s="435">
        <f t="shared" si="35"/>
        <v>0</v>
      </c>
      <c r="CP171" s="435">
        <f t="shared" si="36"/>
        <v>0</v>
      </c>
      <c r="CQ171" s="435">
        <f t="shared" si="37"/>
        <v>0</v>
      </c>
      <c r="CR171" s="290">
        <f t="shared" si="40"/>
        <v>0</v>
      </c>
      <c r="CS171" s="670">
        <f t="shared" si="41"/>
        <v>0</v>
      </c>
      <c r="CT171" s="671">
        <f t="shared" si="42"/>
        <v>0</v>
      </c>
      <c r="CU171" s="672">
        <f t="shared" si="43"/>
        <v>0</v>
      </c>
      <c r="CV171" s="290">
        <f t="shared" si="44"/>
        <v>0</v>
      </c>
      <c r="CW171" s="293">
        <f t="shared" si="38"/>
        <v>0</v>
      </c>
      <c r="CX171" s="283" t="str">
        <f>IF(CW171=0,"",
IF(SUM($CW$26:CW171)=1,CY171,
IF($CW$176&gt;SUM($CW$26:CW171),_xlfn.CONCAT(", ",CY171),
IF($CW$176=SUM($CW$26:CW171),_xlfn.CONCAT(" y ",CY171)))))</f>
        <v/>
      </c>
      <c r="CY171" s="120" t="s">
        <v>6105</v>
      </c>
      <c r="CZ171" s="370">
        <f>IF(CNGE_2026_M1_Secc1_Sub6!Y206=COUNTA(J171:M171,AD171:AG171,AX171:BA171,BR171:BU171),0,1)</f>
        <v>0</v>
      </c>
      <c r="DA171" s="282">
        <f t="shared" si="39"/>
        <v>0</v>
      </c>
      <c r="DB171" s="283" t="str">
        <f>IF(DA171=0,"",
IF(SUM($DA$26:DA171)=1,DC171,
IF($DA$176&gt;SUM($DA$26:DA171),_xlfn.CONCAT(", ",DC171),
IF($DA$176=SUM($DA$26:DA171),_xlfn.CONCAT(" y ",DC171)))))</f>
        <v/>
      </c>
      <c r="DC171" s="120" t="s">
        <v>6105</v>
      </c>
      <c r="DF171" s="629" cm="1">
        <f t="array" aca="1" ref="DF171" ca="1">IF(OR(N171=" ",AND(EXACT(UPPER(TRIM(SUBSTITUTE(N171,CHAR(160)," "))),TRIM(SUBSTITUTE(N171,CHAR(160)," "))),SUMPRODUCT(--ISNUMBER(MATCH(MID(TRIM(SUBSTITUTE(N171,CHAR(160)," ")),ROW(INDIRECT("1:"&amp;LEN(TRIM(SUBSTITUTE(N171,CHAR(160)," "))))),1),{"A","B","C","D","E","F","G","H","I","J","K","L","M","N","O","P","Q","R","S","T","U","V","W","X","Y","Z","Ñ","0","1","2","3","4","5","6","7","8","9"," "},0)))=LEN(TRIM(SUBSTITUTE(N171,CHAR(160)," "))))),0,1)</f>
        <v>0</v>
      </c>
      <c r="DG171" s="629" cm="1">
        <f t="array" aca="1" ref="DG171" ca="1">IF(OR(AH171=" ",AND(EXACT(UPPER(TRIM(SUBSTITUTE(AH171,CHAR(160)," "))),TRIM(SUBSTITUTE(AH171,CHAR(160)," "))),SUMPRODUCT(--ISNUMBER(MATCH(MID(TRIM(SUBSTITUTE(AH171,CHAR(160)," ")),ROW(INDIRECT("1:"&amp;LEN(TRIM(SUBSTITUTE(AH171,CHAR(160)," "))))),1),{"A","B","C","D","E","F","G","H","I","J","K","L","M","N","O","P","Q","R","S","T","U","V","W","X","Y","Z","Ñ","0","1","2","3","4","5","6","7","8","9"," "},0)))=LEN(TRIM(SUBSTITUTE(AH171,CHAR(160)," "))))),0,1)</f>
        <v>0</v>
      </c>
      <c r="DH171" s="629" cm="1">
        <f t="array" aca="1" ref="DH171" ca="1">IF(OR(BB171=" ",AND(EXACT(UPPER(TRIM(SUBSTITUTE(BB171,CHAR(160)," "))),TRIM(SUBSTITUTE(BB171,CHAR(160)," "))),SUMPRODUCT(--ISNUMBER(MATCH(MID(TRIM(SUBSTITUTE(BB171,CHAR(160)," ")),ROW(INDIRECT("1:"&amp;LEN(TRIM(SUBSTITUTE(BB171,CHAR(160)," "))))),1),{"A","B","C","D","E","F","G","H","I","J","K","L","M","N","O","P","Q","R","S","T","U","V","W","X","Y","Z","Ñ","0","1","2","3","4","5","6","7","8","9"," "},0)))=LEN(TRIM(SUBSTITUTE(BB171,CHAR(160)," "))))),0,1)</f>
        <v>0</v>
      </c>
      <c r="DI171" s="629" cm="1">
        <f t="array" aca="1" ref="DI171" ca="1">IF(OR(BV171=" ",AND(EXACT(UPPER(TRIM(SUBSTITUTE(BV171,CHAR(160)," "))),TRIM(SUBSTITUTE(BV171,CHAR(160)," "))),SUMPRODUCT(--ISNUMBER(MATCH(MID(TRIM(SUBSTITUTE(BV171,CHAR(160)," ")),ROW(INDIRECT("1:"&amp;LEN(TRIM(SUBSTITUTE(BV171,CHAR(160)," "))))),1),{"A","B","C","D","E","F","G","H","I","J","K","L","M","N","O","P","Q","R","S","T","U","V","W","X","Y","Z","Ñ","0","1","2","3","4","5","6","7","8","9"," "},0)))=LEN(TRIM(SUBSTITUTE(BV171,CHAR(160)," "))))),0,1)</f>
        <v>0</v>
      </c>
    </row>
    <row r="172" spans="1:113" customFormat="1" ht="14.45" customHeight="1">
      <c r="A172" s="76"/>
      <c r="C172" s="74" t="s">
        <v>6106</v>
      </c>
      <c r="D172" s="969" t="str">
        <f>IF(CNGE_2026_M1_Secc1_Sub6!$D207="","",CNGE_2026_M1_Secc1_Sub6!$D207)</f>
        <v/>
      </c>
      <c r="E172" s="970"/>
      <c r="F172" s="970"/>
      <c r="G172" s="970"/>
      <c r="H172" s="970"/>
      <c r="I172" s="1034"/>
      <c r="J172" s="1032"/>
      <c r="K172" s="704"/>
      <c r="L172" s="704"/>
      <c r="M172" s="1033"/>
      <c r="N172" s="1032"/>
      <c r="O172" s="704"/>
      <c r="P172" s="704"/>
      <c r="Q172" s="1033"/>
      <c r="R172" s="1032"/>
      <c r="S172" s="704"/>
      <c r="T172" s="704"/>
      <c r="U172" s="1033"/>
      <c r="V172" s="1032"/>
      <c r="W172" s="704"/>
      <c r="X172" s="704"/>
      <c r="Y172" s="1033"/>
      <c r="Z172" s="1029"/>
      <c r="AA172" s="1030"/>
      <c r="AB172" s="1030"/>
      <c r="AC172" s="1031"/>
      <c r="AD172" s="1032"/>
      <c r="AE172" s="704"/>
      <c r="AF172" s="704"/>
      <c r="AG172" s="1033"/>
      <c r="AH172" s="1032"/>
      <c r="AI172" s="704"/>
      <c r="AJ172" s="704"/>
      <c r="AK172" s="1033"/>
      <c r="AL172" s="1032"/>
      <c r="AM172" s="704"/>
      <c r="AN172" s="704"/>
      <c r="AO172" s="1033"/>
      <c r="AP172" s="1032"/>
      <c r="AQ172" s="704"/>
      <c r="AR172" s="704"/>
      <c r="AS172" s="1033"/>
      <c r="AT172" s="1029"/>
      <c r="AU172" s="1030"/>
      <c r="AV172" s="1030"/>
      <c r="AW172" s="1031"/>
      <c r="AX172" s="1032"/>
      <c r="AY172" s="704"/>
      <c r="AZ172" s="704"/>
      <c r="BA172" s="1033"/>
      <c r="BB172" s="1032"/>
      <c r="BC172" s="704"/>
      <c r="BD172" s="704"/>
      <c r="BE172" s="1033"/>
      <c r="BF172" s="1032"/>
      <c r="BG172" s="704"/>
      <c r="BH172" s="704"/>
      <c r="BI172" s="1033"/>
      <c r="BJ172" s="1032"/>
      <c r="BK172" s="704"/>
      <c r="BL172" s="704"/>
      <c r="BM172" s="1033"/>
      <c r="BN172" s="1029"/>
      <c r="BO172" s="1030"/>
      <c r="BP172" s="1030"/>
      <c r="BQ172" s="1031"/>
      <c r="BR172" s="1032"/>
      <c r="BS172" s="704"/>
      <c r="BT172" s="704"/>
      <c r="BU172" s="1033"/>
      <c r="BV172" s="1032"/>
      <c r="BW172" s="704"/>
      <c r="BX172" s="704"/>
      <c r="BY172" s="1033"/>
      <c r="BZ172" s="1032"/>
      <c r="CA172" s="704"/>
      <c r="CB172" s="704"/>
      <c r="CC172" s="1033"/>
      <c r="CD172" s="1032"/>
      <c r="CE172" s="704"/>
      <c r="CF172" s="704"/>
      <c r="CG172" s="1033"/>
      <c r="CH172" s="1029"/>
      <c r="CI172" s="1030"/>
      <c r="CJ172" s="1030"/>
      <c r="CK172" s="1031"/>
      <c r="CN172" s="435">
        <f t="shared" si="34"/>
        <v>0</v>
      </c>
      <c r="CO172" s="435">
        <f t="shared" si="35"/>
        <v>0</v>
      </c>
      <c r="CP172" s="435">
        <f t="shared" si="36"/>
        <v>0</v>
      </c>
      <c r="CQ172" s="435">
        <f t="shared" si="37"/>
        <v>0</v>
      </c>
      <c r="CR172" s="290">
        <f t="shared" si="40"/>
        <v>0</v>
      </c>
      <c r="CS172" s="670">
        <f t="shared" si="41"/>
        <v>0</v>
      </c>
      <c r="CT172" s="671">
        <f t="shared" si="42"/>
        <v>0</v>
      </c>
      <c r="CU172" s="672">
        <f t="shared" si="43"/>
        <v>0</v>
      </c>
      <c r="CV172" s="290">
        <f t="shared" si="44"/>
        <v>0</v>
      </c>
      <c r="CW172" s="293">
        <f t="shared" si="38"/>
        <v>0</v>
      </c>
      <c r="CX172" s="283" t="str">
        <f>IF(CW172=0,"",
IF(SUM($CW$26:CW172)=1,CY172,
IF($CW$176&gt;SUM($CW$26:CW172),_xlfn.CONCAT(", ",CY172),
IF($CW$176=SUM($CW$26:CW172),_xlfn.CONCAT(" y ",CY172)))))</f>
        <v/>
      </c>
      <c r="CY172" s="120" t="s">
        <v>6107</v>
      </c>
      <c r="CZ172" s="370">
        <f>IF(CNGE_2026_M1_Secc1_Sub6!Y207=COUNTA(J172:M172,AD172:AG172,AX172:BA172,BR172:BU172),0,1)</f>
        <v>0</v>
      </c>
      <c r="DA172" s="282">
        <f t="shared" si="39"/>
        <v>0</v>
      </c>
      <c r="DB172" s="283" t="str">
        <f>IF(DA172=0,"",
IF(SUM($DA$26:DA172)=1,DC172,
IF($DA$176&gt;SUM($DA$26:DA172),_xlfn.CONCAT(", ",DC172),
IF($DA$176=SUM($DA$26:DA172),_xlfn.CONCAT(" y ",DC172)))))</f>
        <v/>
      </c>
      <c r="DC172" s="120" t="s">
        <v>6107</v>
      </c>
      <c r="DF172" s="629" cm="1">
        <f t="array" aca="1" ref="DF172" ca="1">IF(OR(N172=" ",AND(EXACT(UPPER(TRIM(SUBSTITUTE(N172,CHAR(160)," "))),TRIM(SUBSTITUTE(N172,CHAR(160)," "))),SUMPRODUCT(--ISNUMBER(MATCH(MID(TRIM(SUBSTITUTE(N172,CHAR(160)," ")),ROW(INDIRECT("1:"&amp;LEN(TRIM(SUBSTITUTE(N172,CHAR(160)," "))))),1),{"A","B","C","D","E","F","G","H","I","J","K","L","M","N","O","P","Q","R","S","T","U","V","W","X","Y","Z","Ñ","0","1","2","3","4","5","6","7","8","9"," "},0)))=LEN(TRIM(SUBSTITUTE(N172,CHAR(160)," "))))),0,1)</f>
        <v>0</v>
      </c>
      <c r="DG172" s="629" cm="1">
        <f t="array" aca="1" ref="DG172" ca="1">IF(OR(AH172=" ",AND(EXACT(UPPER(TRIM(SUBSTITUTE(AH172,CHAR(160)," "))),TRIM(SUBSTITUTE(AH172,CHAR(160)," "))),SUMPRODUCT(--ISNUMBER(MATCH(MID(TRIM(SUBSTITUTE(AH172,CHAR(160)," ")),ROW(INDIRECT("1:"&amp;LEN(TRIM(SUBSTITUTE(AH172,CHAR(160)," "))))),1),{"A","B","C","D","E","F","G","H","I","J","K","L","M","N","O","P","Q","R","S","T","U","V","W","X","Y","Z","Ñ","0","1","2","3","4","5","6","7","8","9"," "},0)))=LEN(TRIM(SUBSTITUTE(AH172,CHAR(160)," "))))),0,1)</f>
        <v>0</v>
      </c>
      <c r="DH172" s="629" cm="1">
        <f t="array" aca="1" ref="DH172" ca="1">IF(OR(BB172=" ",AND(EXACT(UPPER(TRIM(SUBSTITUTE(BB172,CHAR(160)," "))),TRIM(SUBSTITUTE(BB172,CHAR(160)," "))),SUMPRODUCT(--ISNUMBER(MATCH(MID(TRIM(SUBSTITUTE(BB172,CHAR(160)," ")),ROW(INDIRECT("1:"&amp;LEN(TRIM(SUBSTITUTE(BB172,CHAR(160)," "))))),1),{"A","B","C","D","E","F","G","H","I","J","K","L","M","N","O","P","Q","R","S","T","U","V","W","X","Y","Z","Ñ","0","1","2","3","4","5","6","7","8","9"," "},0)))=LEN(TRIM(SUBSTITUTE(BB172,CHAR(160)," "))))),0,1)</f>
        <v>0</v>
      </c>
      <c r="DI172" s="629" cm="1">
        <f t="array" aca="1" ref="DI172" ca="1">IF(OR(BV172=" ",AND(EXACT(UPPER(TRIM(SUBSTITUTE(BV172,CHAR(160)," "))),TRIM(SUBSTITUTE(BV172,CHAR(160)," "))),SUMPRODUCT(--ISNUMBER(MATCH(MID(TRIM(SUBSTITUTE(BV172,CHAR(160)," ")),ROW(INDIRECT("1:"&amp;LEN(TRIM(SUBSTITUTE(BV172,CHAR(160)," "))))),1),{"A","B","C","D","E","F","G","H","I","J","K","L","M","N","O","P","Q","R","S","T","U","V","W","X","Y","Z","Ñ","0","1","2","3","4","5","6","7","8","9"," "},0)))=LEN(TRIM(SUBSTITUTE(BV172,CHAR(160)," "))))),0,1)</f>
        <v>0</v>
      </c>
    </row>
    <row r="173" spans="1:113" customFormat="1" ht="14.45" customHeight="1">
      <c r="A173" s="76"/>
      <c r="C173" s="74" t="s">
        <v>6108</v>
      </c>
      <c r="D173" s="969" t="str">
        <f>IF(CNGE_2026_M1_Secc1_Sub6!$D208="","",CNGE_2026_M1_Secc1_Sub6!$D208)</f>
        <v/>
      </c>
      <c r="E173" s="970"/>
      <c r="F173" s="970"/>
      <c r="G173" s="970"/>
      <c r="H173" s="970"/>
      <c r="I173" s="1034"/>
      <c r="J173" s="1032"/>
      <c r="K173" s="704"/>
      <c r="L173" s="704"/>
      <c r="M173" s="1033"/>
      <c r="N173" s="1032"/>
      <c r="O173" s="704"/>
      <c r="P173" s="704"/>
      <c r="Q173" s="1033"/>
      <c r="R173" s="1032"/>
      <c r="S173" s="704"/>
      <c r="T173" s="704"/>
      <c r="U173" s="1033"/>
      <c r="V173" s="1032"/>
      <c r="W173" s="704"/>
      <c r="X173" s="704"/>
      <c r="Y173" s="1033"/>
      <c r="Z173" s="1029"/>
      <c r="AA173" s="1030"/>
      <c r="AB173" s="1030"/>
      <c r="AC173" s="1031"/>
      <c r="AD173" s="1032"/>
      <c r="AE173" s="704"/>
      <c r="AF173" s="704"/>
      <c r="AG173" s="1033"/>
      <c r="AH173" s="1032"/>
      <c r="AI173" s="704"/>
      <c r="AJ173" s="704"/>
      <c r="AK173" s="1033"/>
      <c r="AL173" s="1032"/>
      <c r="AM173" s="704"/>
      <c r="AN173" s="704"/>
      <c r="AO173" s="1033"/>
      <c r="AP173" s="1032"/>
      <c r="AQ173" s="704"/>
      <c r="AR173" s="704"/>
      <c r="AS173" s="1033"/>
      <c r="AT173" s="1029"/>
      <c r="AU173" s="1030"/>
      <c r="AV173" s="1030"/>
      <c r="AW173" s="1031"/>
      <c r="AX173" s="1032"/>
      <c r="AY173" s="704"/>
      <c r="AZ173" s="704"/>
      <c r="BA173" s="1033"/>
      <c r="BB173" s="1032"/>
      <c r="BC173" s="704"/>
      <c r="BD173" s="704"/>
      <c r="BE173" s="1033"/>
      <c r="BF173" s="1032"/>
      <c r="BG173" s="704"/>
      <c r="BH173" s="704"/>
      <c r="BI173" s="1033"/>
      <c r="BJ173" s="1032"/>
      <c r="BK173" s="704"/>
      <c r="BL173" s="704"/>
      <c r="BM173" s="1033"/>
      <c r="BN173" s="1029"/>
      <c r="BO173" s="1030"/>
      <c r="BP173" s="1030"/>
      <c r="BQ173" s="1031"/>
      <c r="BR173" s="1032"/>
      <c r="BS173" s="704"/>
      <c r="BT173" s="704"/>
      <c r="BU173" s="1033"/>
      <c r="BV173" s="1032"/>
      <c r="BW173" s="704"/>
      <c r="BX173" s="704"/>
      <c r="BY173" s="1033"/>
      <c r="BZ173" s="1032"/>
      <c r="CA173" s="704"/>
      <c r="CB173" s="704"/>
      <c r="CC173" s="1033"/>
      <c r="CD173" s="1032"/>
      <c r="CE173" s="704"/>
      <c r="CF173" s="704"/>
      <c r="CG173" s="1033"/>
      <c r="CH173" s="1029"/>
      <c r="CI173" s="1030"/>
      <c r="CJ173" s="1030"/>
      <c r="CK173" s="1031"/>
      <c r="CN173" s="435">
        <f t="shared" si="34"/>
        <v>0</v>
      </c>
      <c r="CO173" s="435">
        <f t="shared" si="35"/>
        <v>0</v>
      </c>
      <c r="CP173" s="435">
        <f t="shared" si="36"/>
        <v>0</v>
      </c>
      <c r="CQ173" s="435">
        <f t="shared" si="37"/>
        <v>0</v>
      </c>
      <c r="CR173" s="290">
        <f t="shared" si="40"/>
        <v>0</v>
      </c>
      <c r="CS173" s="670">
        <f t="shared" si="41"/>
        <v>0</v>
      </c>
      <c r="CT173" s="671">
        <f t="shared" si="42"/>
        <v>0</v>
      </c>
      <c r="CU173" s="672">
        <f t="shared" si="43"/>
        <v>0</v>
      </c>
      <c r="CV173" s="290">
        <f t="shared" si="44"/>
        <v>0</v>
      </c>
      <c r="CW173" s="293">
        <f t="shared" si="38"/>
        <v>0</v>
      </c>
      <c r="CX173" s="283" t="str">
        <f>IF(CW173=0,"",
IF(SUM($CW$26:CW173)=1,CY173,
IF($CW$176&gt;SUM($CW$26:CW173),_xlfn.CONCAT(", ",CY173),
IF($CW$176=SUM($CW$26:CW173),_xlfn.CONCAT(" y ",CY173)))))</f>
        <v/>
      </c>
      <c r="CY173" s="120" t="s">
        <v>6109</v>
      </c>
      <c r="CZ173" s="370">
        <f>IF(CNGE_2026_M1_Secc1_Sub6!Y208=COUNTA(J173:M173,AD173:AG173,AX173:BA173,BR173:BU173),0,1)</f>
        <v>0</v>
      </c>
      <c r="DA173" s="282">
        <f t="shared" si="39"/>
        <v>0</v>
      </c>
      <c r="DB173" s="283" t="str">
        <f>IF(DA173=0,"",
IF(SUM($DA$26:DA173)=1,DC173,
IF($DA$176&gt;SUM($DA$26:DA173),_xlfn.CONCAT(", ",DC173),
IF($DA$176=SUM($DA$26:DA173),_xlfn.CONCAT(" y ",DC173)))))</f>
        <v/>
      </c>
      <c r="DC173" s="120" t="s">
        <v>6109</v>
      </c>
      <c r="DF173" s="629" cm="1">
        <f t="array" aca="1" ref="DF173" ca="1">IF(OR(N173=" ",AND(EXACT(UPPER(TRIM(SUBSTITUTE(N173,CHAR(160)," "))),TRIM(SUBSTITUTE(N173,CHAR(160)," "))),SUMPRODUCT(--ISNUMBER(MATCH(MID(TRIM(SUBSTITUTE(N173,CHAR(160)," ")),ROW(INDIRECT("1:"&amp;LEN(TRIM(SUBSTITUTE(N173,CHAR(160)," "))))),1),{"A","B","C","D","E","F","G","H","I","J","K","L","M","N","O","P","Q","R","S","T","U","V","W","X","Y","Z","Ñ","0","1","2","3","4","5","6","7","8","9"," "},0)))=LEN(TRIM(SUBSTITUTE(N173,CHAR(160)," "))))),0,1)</f>
        <v>0</v>
      </c>
      <c r="DG173" s="629" cm="1">
        <f t="array" aca="1" ref="DG173" ca="1">IF(OR(AH173=" ",AND(EXACT(UPPER(TRIM(SUBSTITUTE(AH173,CHAR(160)," "))),TRIM(SUBSTITUTE(AH173,CHAR(160)," "))),SUMPRODUCT(--ISNUMBER(MATCH(MID(TRIM(SUBSTITUTE(AH173,CHAR(160)," ")),ROW(INDIRECT("1:"&amp;LEN(TRIM(SUBSTITUTE(AH173,CHAR(160)," "))))),1),{"A","B","C","D","E","F","G","H","I","J","K","L","M","N","O","P","Q","R","S","T","U","V","W","X","Y","Z","Ñ","0","1","2","3","4","5","6","7","8","9"," "},0)))=LEN(TRIM(SUBSTITUTE(AH173,CHAR(160)," "))))),0,1)</f>
        <v>0</v>
      </c>
      <c r="DH173" s="629" cm="1">
        <f t="array" aca="1" ref="DH173" ca="1">IF(OR(BB173=" ",AND(EXACT(UPPER(TRIM(SUBSTITUTE(BB173,CHAR(160)," "))),TRIM(SUBSTITUTE(BB173,CHAR(160)," "))),SUMPRODUCT(--ISNUMBER(MATCH(MID(TRIM(SUBSTITUTE(BB173,CHAR(160)," ")),ROW(INDIRECT("1:"&amp;LEN(TRIM(SUBSTITUTE(BB173,CHAR(160)," "))))),1),{"A","B","C","D","E","F","G","H","I","J","K","L","M","N","O","P","Q","R","S","T","U","V","W","X","Y","Z","Ñ","0","1","2","3","4","5","6","7","8","9"," "},0)))=LEN(TRIM(SUBSTITUTE(BB173,CHAR(160)," "))))),0,1)</f>
        <v>0</v>
      </c>
      <c r="DI173" s="629" cm="1">
        <f t="array" aca="1" ref="DI173" ca="1">IF(OR(BV173=" ",AND(EXACT(UPPER(TRIM(SUBSTITUTE(BV173,CHAR(160)," "))),TRIM(SUBSTITUTE(BV173,CHAR(160)," "))),SUMPRODUCT(--ISNUMBER(MATCH(MID(TRIM(SUBSTITUTE(BV173,CHAR(160)," ")),ROW(INDIRECT("1:"&amp;LEN(TRIM(SUBSTITUTE(BV173,CHAR(160)," "))))),1),{"A","B","C","D","E","F","G","H","I","J","K","L","M","N","O","P","Q","R","S","T","U","V","W","X","Y","Z","Ñ","0","1","2","3","4","5","6","7","8","9"," "},0)))=LEN(TRIM(SUBSTITUTE(BV173,CHAR(160)," "))))),0,1)</f>
        <v>0</v>
      </c>
    </row>
    <row r="174" spans="1:113" customFormat="1" ht="14.45" customHeight="1">
      <c r="A174" s="76"/>
      <c r="C174" s="74" t="s">
        <v>6110</v>
      </c>
      <c r="D174" s="969" t="str">
        <f>IF(CNGE_2026_M1_Secc1_Sub6!$D209="","",CNGE_2026_M1_Secc1_Sub6!$D209)</f>
        <v/>
      </c>
      <c r="E174" s="970"/>
      <c r="F174" s="970"/>
      <c r="G174" s="970"/>
      <c r="H174" s="970"/>
      <c r="I174" s="1034"/>
      <c r="J174" s="1032"/>
      <c r="K174" s="704"/>
      <c r="L174" s="704"/>
      <c r="M174" s="1033"/>
      <c r="N174" s="1032"/>
      <c r="O174" s="704"/>
      <c r="P174" s="704"/>
      <c r="Q174" s="1033"/>
      <c r="R174" s="1032"/>
      <c r="S174" s="704"/>
      <c r="T174" s="704"/>
      <c r="U174" s="1033"/>
      <c r="V174" s="1032"/>
      <c r="W174" s="704"/>
      <c r="X174" s="704"/>
      <c r="Y174" s="1033"/>
      <c r="Z174" s="1029"/>
      <c r="AA174" s="1030"/>
      <c r="AB174" s="1030"/>
      <c r="AC174" s="1031"/>
      <c r="AD174" s="1032"/>
      <c r="AE174" s="704"/>
      <c r="AF174" s="704"/>
      <c r="AG174" s="1033"/>
      <c r="AH174" s="1032"/>
      <c r="AI174" s="704"/>
      <c r="AJ174" s="704"/>
      <c r="AK174" s="1033"/>
      <c r="AL174" s="1032"/>
      <c r="AM174" s="704"/>
      <c r="AN174" s="704"/>
      <c r="AO174" s="1033"/>
      <c r="AP174" s="1032"/>
      <c r="AQ174" s="704"/>
      <c r="AR174" s="704"/>
      <c r="AS174" s="1033"/>
      <c r="AT174" s="1029"/>
      <c r="AU174" s="1030"/>
      <c r="AV174" s="1030"/>
      <c r="AW174" s="1031"/>
      <c r="AX174" s="1032"/>
      <c r="AY174" s="704"/>
      <c r="AZ174" s="704"/>
      <c r="BA174" s="1033"/>
      <c r="BB174" s="1032"/>
      <c r="BC174" s="704"/>
      <c r="BD174" s="704"/>
      <c r="BE174" s="1033"/>
      <c r="BF174" s="1032"/>
      <c r="BG174" s="704"/>
      <c r="BH174" s="704"/>
      <c r="BI174" s="1033"/>
      <c r="BJ174" s="1032"/>
      <c r="BK174" s="704"/>
      <c r="BL174" s="704"/>
      <c r="BM174" s="1033"/>
      <c r="BN174" s="1029"/>
      <c r="BO174" s="1030"/>
      <c r="BP174" s="1030"/>
      <c r="BQ174" s="1031"/>
      <c r="BR174" s="1032"/>
      <c r="BS174" s="704"/>
      <c r="BT174" s="704"/>
      <c r="BU174" s="1033"/>
      <c r="BV174" s="1032"/>
      <c r="BW174" s="704"/>
      <c r="BX174" s="704"/>
      <c r="BY174" s="1033"/>
      <c r="BZ174" s="1032"/>
      <c r="CA174" s="704"/>
      <c r="CB174" s="704"/>
      <c r="CC174" s="1033"/>
      <c r="CD174" s="1032"/>
      <c r="CE174" s="704"/>
      <c r="CF174" s="704"/>
      <c r="CG174" s="1033"/>
      <c r="CH174" s="1029"/>
      <c r="CI174" s="1030"/>
      <c r="CJ174" s="1030"/>
      <c r="CK174" s="1031"/>
      <c r="CN174" s="435">
        <f t="shared" si="34"/>
        <v>0</v>
      </c>
      <c r="CO174" s="435">
        <f t="shared" si="35"/>
        <v>0</v>
      </c>
      <c r="CP174" s="435">
        <f t="shared" si="36"/>
        <v>0</v>
      </c>
      <c r="CQ174" s="435">
        <f t="shared" si="37"/>
        <v>0</v>
      </c>
      <c r="CR174" s="290">
        <f t="shared" si="40"/>
        <v>0</v>
      </c>
      <c r="CS174" s="670">
        <f t="shared" si="41"/>
        <v>0</v>
      </c>
      <c r="CT174" s="671">
        <f t="shared" si="42"/>
        <v>0</v>
      </c>
      <c r="CU174" s="672">
        <f t="shared" si="43"/>
        <v>0</v>
      </c>
      <c r="CV174" s="290">
        <f t="shared" si="44"/>
        <v>0</v>
      </c>
      <c r="CW174" s="293">
        <f t="shared" si="38"/>
        <v>0</v>
      </c>
      <c r="CX174" s="283" t="str">
        <f>IF(CW174=0,"",
IF(SUM($CW$26:CW174)=1,CY174,
IF($CW$176&gt;SUM($CW$26:CW174),_xlfn.CONCAT(", ",CY174),
IF($CW$176=SUM($CW$26:CW174),_xlfn.CONCAT(" y ",CY174)))))</f>
        <v/>
      </c>
      <c r="CY174" s="120" t="s">
        <v>6111</v>
      </c>
      <c r="CZ174" s="370">
        <f>IF(CNGE_2026_M1_Secc1_Sub6!Y209=COUNTA(J174:M174,AD174:AG174,AX174:BA174,BR174:BU174),0,1)</f>
        <v>0</v>
      </c>
      <c r="DA174" s="282">
        <f t="shared" si="39"/>
        <v>0</v>
      </c>
      <c r="DB174" s="283" t="str">
        <f>IF(DA174=0,"",
IF(SUM($DA$26:DA174)=1,DC174,
IF($DA$176&gt;SUM($DA$26:DA174),_xlfn.CONCAT(", ",DC174),
IF($DA$176=SUM($DA$26:DA174),_xlfn.CONCAT(" y ",DC174)))))</f>
        <v/>
      </c>
      <c r="DC174" s="120" t="s">
        <v>6111</v>
      </c>
      <c r="DF174" s="629" cm="1">
        <f t="array" aca="1" ref="DF174" ca="1">IF(OR(N174=" ",AND(EXACT(UPPER(TRIM(SUBSTITUTE(N174,CHAR(160)," "))),TRIM(SUBSTITUTE(N174,CHAR(160)," "))),SUMPRODUCT(--ISNUMBER(MATCH(MID(TRIM(SUBSTITUTE(N174,CHAR(160)," ")),ROW(INDIRECT("1:"&amp;LEN(TRIM(SUBSTITUTE(N174,CHAR(160)," "))))),1),{"A","B","C","D","E","F","G","H","I","J","K","L","M","N","O","P","Q","R","S","T","U","V","W","X","Y","Z","Ñ","0","1","2","3","4","5","6","7","8","9"," "},0)))=LEN(TRIM(SUBSTITUTE(N174,CHAR(160)," "))))),0,1)</f>
        <v>0</v>
      </c>
      <c r="DG174" s="629" cm="1">
        <f t="array" aca="1" ref="DG174" ca="1">IF(OR(AH174=" ",AND(EXACT(UPPER(TRIM(SUBSTITUTE(AH174,CHAR(160)," "))),TRIM(SUBSTITUTE(AH174,CHAR(160)," "))),SUMPRODUCT(--ISNUMBER(MATCH(MID(TRIM(SUBSTITUTE(AH174,CHAR(160)," ")),ROW(INDIRECT("1:"&amp;LEN(TRIM(SUBSTITUTE(AH174,CHAR(160)," "))))),1),{"A","B","C","D","E","F","G","H","I","J","K","L","M","N","O","P","Q","R","S","T","U","V","W","X","Y","Z","Ñ","0","1","2","3","4","5","6","7","8","9"," "},0)))=LEN(TRIM(SUBSTITUTE(AH174,CHAR(160)," "))))),0,1)</f>
        <v>0</v>
      </c>
      <c r="DH174" s="629" cm="1">
        <f t="array" aca="1" ref="DH174" ca="1">IF(OR(BB174=" ",AND(EXACT(UPPER(TRIM(SUBSTITUTE(BB174,CHAR(160)," "))),TRIM(SUBSTITUTE(BB174,CHAR(160)," "))),SUMPRODUCT(--ISNUMBER(MATCH(MID(TRIM(SUBSTITUTE(BB174,CHAR(160)," ")),ROW(INDIRECT("1:"&amp;LEN(TRIM(SUBSTITUTE(BB174,CHAR(160)," "))))),1),{"A","B","C","D","E","F","G","H","I","J","K","L","M","N","O","P","Q","R","S","T","U","V","W","X","Y","Z","Ñ","0","1","2","3","4","5","6","7","8","9"," "},0)))=LEN(TRIM(SUBSTITUTE(BB174,CHAR(160)," "))))),0,1)</f>
        <v>0</v>
      </c>
      <c r="DI174" s="629" cm="1">
        <f t="array" aca="1" ref="DI174" ca="1">IF(OR(BV174=" ",AND(EXACT(UPPER(TRIM(SUBSTITUTE(BV174,CHAR(160)," "))),TRIM(SUBSTITUTE(BV174,CHAR(160)," "))),SUMPRODUCT(--ISNUMBER(MATCH(MID(TRIM(SUBSTITUTE(BV174,CHAR(160)," ")),ROW(INDIRECT("1:"&amp;LEN(TRIM(SUBSTITUTE(BV174,CHAR(160)," "))))),1),{"A","B","C","D","E","F","G","H","I","J","K","L","M","N","O","P","Q","R","S","T","U","V","W","X","Y","Z","Ñ","0","1","2","3","4","5","6","7","8","9"," "},0)))=LEN(TRIM(SUBSTITUTE(BV174,CHAR(160)," "))))),0,1)</f>
        <v>0</v>
      </c>
    </row>
    <row r="175" spans="1:113" customFormat="1" ht="14.25">
      <c r="A175" s="76"/>
      <c r="C175" s="74" t="s">
        <v>6112</v>
      </c>
      <c r="D175" s="969" t="str">
        <f>IF(CNGE_2026_M1_Secc1_Sub6!$D210="","",CNGE_2026_M1_Secc1_Sub6!$D210)</f>
        <v/>
      </c>
      <c r="E175" s="970"/>
      <c r="F175" s="970"/>
      <c r="G175" s="970"/>
      <c r="H175" s="970"/>
      <c r="I175" s="1034"/>
      <c r="J175" s="1032"/>
      <c r="K175" s="704"/>
      <c r="L175" s="704"/>
      <c r="M175" s="1033"/>
      <c r="N175" s="1032"/>
      <c r="O175" s="704"/>
      <c r="P175" s="704"/>
      <c r="Q175" s="1033"/>
      <c r="R175" s="1032"/>
      <c r="S175" s="704"/>
      <c r="T175" s="704"/>
      <c r="U175" s="1033"/>
      <c r="V175" s="1032"/>
      <c r="W175" s="704"/>
      <c r="X175" s="704"/>
      <c r="Y175" s="1033"/>
      <c r="Z175" s="1029"/>
      <c r="AA175" s="1030"/>
      <c r="AB175" s="1030"/>
      <c r="AC175" s="1031"/>
      <c r="AD175" s="1032"/>
      <c r="AE175" s="704"/>
      <c r="AF175" s="704"/>
      <c r="AG175" s="1033"/>
      <c r="AH175" s="1032"/>
      <c r="AI175" s="704"/>
      <c r="AJ175" s="704"/>
      <c r="AK175" s="1033"/>
      <c r="AL175" s="1032"/>
      <c r="AM175" s="704"/>
      <c r="AN175" s="704"/>
      <c r="AO175" s="1033"/>
      <c r="AP175" s="1032"/>
      <c r="AQ175" s="704"/>
      <c r="AR175" s="704"/>
      <c r="AS175" s="1033"/>
      <c r="AT175" s="1029"/>
      <c r="AU175" s="1030"/>
      <c r="AV175" s="1030"/>
      <c r="AW175" s="1031"/>
      <c r="AX175" s="1032"/>
      <c r="AY175" s="704"/>
      <c r="AZ175" s="704"/>
      <c r="BA175" s="1033"/>
      <c r="BB175" s="1032"/>
      <c r="BC175" s="704"/>
      <c r="BD175" s="704"/>
      <c r="BE175" s="1033"/>
      <c r="BF175" s="1032"/>
      <c r="BG175" s="704"/>
      <c r="BH175" s="704"/>
      <c r="BI175" s="1033"/>
      <c r="BJ175" s="1032"/>
      <c r="BK175" s="704"/>
      <c r="BL175" s="704"/>
      <c r="BM175" s="1033"/>
      <c r="BN175" s="1029"/>
      <c r="BO175" s="1030"/>
      <c r="BP175" s="1030"/>
      <c r="BQ175" s="1031"/>
      <c r="BR175" s="1032"/>
      <c r="BS175" s="704"/>
      <c r="BT175" s="704"/>
      <c r="BU175" s="1033"/>
      <c r="BV175" s="1032"/>
      <c r="BW175" s="704"/>
      <c r="BX175" s="704"/>
      <c r="BY175" s="1033"/>
      <c r="BZ175" s="1032"/>
      <c r="CA175" s="704"/>
      <c r="CB175" s="704"/>
      <c r="CC175" s="1033"/>
      <c r="CD175" s="1032"/>
      <c r="CE175" s="704"/>
      <c r="CF175" s="704"/>
      <c r="CG175" s="1033"/>
      <c r="CH175" s="1029"/>
      <c r="CI175" s="1030"/>
      <c r="CJ175" s="1030"/>
      <c r="CK175" s="1031"/>
      <c r="CN175" s="435">
        <f t="shared" si="34"/>
        <v>0</v>
      </c>
      <c r="CO175" s="435">
        <f t="shared" si="35"/>
        <v>0</v>
      </c>
      <c r="CP175" s="435">
        <f t="shared" si="36"/>
        <v>0</v>
      </c>
      <c r="CQ175" s="435">
        <f t="shared" si="37"/>
        <v>0</v>
      </c>
      <c r="CR175" s="290">
        <f>IF(AND(COUNTBLANK(D175)=0,COUNTA(J175)&gt;0,COUNTA(N175:U175)=2,$R175&lt;&gt;"",$R175&lt;&gt;1,COUNTA(V175:AC175)=0),0,IF(AND(COUNTBLANK(D175)=0,COUNTA(J175)&gt;0,COUNTA(N175:U175)=2,$R175&lt;&gt;"",$R175=1,COUNTA(V175:AC175)=2),0,IF(COUNTA(J175:AC175)=0,0,1)))</f>
        <v>0</v>
      </c>
      <c r="CS175" s="670">
        <f>IF(AND(COUNTBLANK(D175)=0,COUNTA(AD175)&gt;0,COUNTA(AH175:AO175)=2,$AL175&lt;&gt;"",$AL175&lt;&gt;1,COUNTA(AP175:AW175)=0),0,IF(AND(COUNTBLANK(D175)=0,COUNTA(AD175)&gt;0,COUNTA(AH175:AO175)=2,$AL175&lt;&gt;"",$AL175=1,COUNTA(AP175:AW175)=2),0,IF(COUNTA(AD175:AW175)=0,0,1)))</f>
        <v>0</v>
      </c>
      <c r="CT175" s="671">
        <f>IF(AND(COUNTBLANK(D175)=0,COUNTA(AX175)&gt;0,COUNTA(BB175:BI175)=2,$BF175&lt;&gt;"",$BF175&lt;&gt;1,COUNTA(BJ175:BQ175)=0),0,IF(AND(COUNTBLANK(D175)=0,COUNTA(AX175)&gt;0,COUNTA(BB175:BI175)=2,$BF175&lt;&gt;"",$BF175=1,COUNTA(BJ175:BQ175)=2),0,IF(COUNTA(AX175:BQ175)=0,0,1)))</f>
        <v>0</v>
      </c>
      <c r="CU175" s="672">
        <f>IF(AND(COUNTBLANK(D175)=0,COUNTA(BR175)&gt;0,COUNTA(BV175:CC175)=2,$BZ175&lt;&gt;"",$BZ175&lt;&gt;1,COUNTA(CD175:CK175)=0),0,IF(AND(COUNTBLANK(D175)=0,COUNTA(BR175)&gt;0,COUNTA(BV175:CC175)=2,$BZ175&lt;&gt;"",$BZ175=1,COUNTA(CD175:CK175)=2),0,IF(COUNTA(BR175:CK175)=0,0,1)))</f>
        <v>0</v>
      </c>
      <c r="CV175" s="290">
        <f>IF(AND(COUNTBLANK(D175)=0,SUM(CR175:CU175)=0),0,IF(AND(COUNTBLANK(D175)=1,COUNTA(J175:CK175)=0),0,1))</f>
        <v>0</v>
      </c>
      <c r="CW175" s="293">
        <f t="shared" si="38"/>
        <v>0</v>
      </c>
      <c r="CX175" s="283" t="str">
        <f>IF(CW175=0,"",
IF(SUM($CW$26:CW175)=1,CY175,
IF($CW$176&gt;SUM($CW$26:CW175),_xlfn.CONCAT(", ",CY175),
IF($CW$176=SUM($CW$26:CW175),_xlfn.CONCAT(" y ",CY175)))))</f>
        <v/>
      </c>
      <c r="CY175" s="120" t="s">
        <v>6113</v>
      </c>
      <c r="CZ175" s="370">
        <f>IF(CNGE_2026_M1_Secc1_Sub6!Y210=COUNTA(J175:M175,AD175:AG175,AX175:BA175,BR175:BU175),0,1)</f>
        <v>0</v>
      </c>
      <c r="DA175" s="282">
        <f t="shared" si="39"/>
        <v>0</v>
      </c>
      <c r="DB175" s="283" t="str">
        <f>IF(DA175=0,"",
IF(SUM($DA$26:DA175)=1,DC175,
IF($DA$176&gt;SUM($DA$26:DA175),_xlfn.CONCAT(", ",DC175),
IF($DA$176=SUM($DA$26:DA175),_xlfn.CONCAT(" y ",DC175)))))</f>
        <v/>
      </c>
      <c r="DC175" s="120" t="s">
        <v>6113</v>
      </c>
      <c r="DF175" s="629" cm="1">
        <f t="array" aca="1" ref="DF175" ca="1">IF(OR(N175=" ",AND(EXACT(UPPER(TRIM(SUBSTITUTE(N175,CHAR(160)," "))),TRIM(SUBSTITUTE(N175,CHAR(160)," "))),SUMPRODUCT(--ISNUMBER(MATCH(MID(TRIM(SUBSTITUTE(N175,CHAR(160)," ")),ROW(INDIRECT("1:"&amp;LEN(TRIM(SUBSTITUTE(N175,CHAR(160)," "))))),1),{"A","B","C","D","E","F","G","H","I","J","K","L","M","N","O","P","Q","R","S","T","U","V","W","X","Y","Z","Ñ","0","1","2","3","4","5","6","7","8","9"," "},0)))=LEN(TRIM(SUBSTITUTE(N175,CHAR(160)," "))))),0,1)</f>
        <v>0</v>
      </c>
      <c r="DG175" s="629" cm="1">
        <f t="array" aca="1" ref="DG175" ca="1">IF(OR(AH175=" ",AND(EXACT(UPPER(TRIM(SUBSTITUTE(AH175,CHAR(160)," "))),TRIM(SUBSTITUTE(AH175,CHAR(160)," "))),SUMPRODUCT(--ISNUMBER(MATCH(MID(TRIM(SUBSTITUTE(AH175,CHAR(160)," ")),ROW(INDIRECT("1:"&amp;LEN(TRIM(SUBSTITUTE(AH175,CHAR(160)," "))))),1),{"A","B","C","D","E","F","G","H","I","J","K","L","M","N","O","P","Q","R","S","T","U","V","W","X","Y","Z","Ñ","0","1","2","3","4","5","6","7","8","9"," "},0)))=LEN(TRIM(SUBSTITUTE(AH175,CHAR(160)," "))))),0,1)</f>
        <v>0</v>
      </c>
      <c r="DH175" s="629" cm="1">
        <f t="array" aca="1" ref="DH175" ca="1">IF(OR(BB175=" ",AND(EXACT(UPPER(TRIM(SUBSTITUTE(BB175,CHAR(160)," "))),TRIM(SUBSTITUTE(BB175,CHAR(160)," "))),SUMPRODUCT(--ISNUMBER(MATCH(MID(TRIM(SUBSTITUTE(BB175,CHAR(160)," ")),ROW(INDIRECT("1:"&amp;LEN(TRIM(SUBSTITUTE(BB175,CHAR(160)," "))))),1),{"A","B","C","D","E","F","G","H","I","J","K","L","M","N","O","P","Q","R","S","T","U","V","W","X","Y","Z","Ñ","0","1","2","3","4","5","6","7","8","9"," "},0)))=LEN(TRIM(SUBSTITUTE(BB175,CHAR(160)," "))))),0,1)</f>
        <v>0</v>
      </c>
      <c r="DI175" s="629" cm="1">
        <f t="array" aca="1" ref="DI175" ca="1">IF(OR(BV175=" ",AND(EXACT(UPPER(TRIM(SUBSTITUTE(BV175,CHAR(160)," "))),TRIM(SUBSTITUTE(BV175,CHAR(160)," "))),SUMPRODUCT(--ISNUMBER(MATCH(MID(TRIM(SUBSTITUTE(BV175,CHAR(160)," ")),ROW(INDIRECT("1:"&amp;LEN(TRIM(SUBSTITUTE(BV175,CHAR(160)," "))))),1),{"A","B","C","D","E","F","G","H","I","J","K","L","M","N","O","P","Q","R","S","T","U","V","W","X","Y","Z","Ñ","0","1","2","3","4","5","6","7","8","9"," "},0)))=LEN(TRIM(SUBSTITUTE(BV175,CHAR(160)," "))))),0,1)</f>
        <v>0</v>
      </c>
    </row>
    <row r="176" spans="1:113" customFormat="1" ht="14.25">
      <c r="A176" s="76"/>
      <c r="B176" s="1036" t="str">
        <f>CR180</f>
        <v/>
      </c>
      <c r="C176" s="1036"/>
      <c r="D176" s="1036"/>
      <c r="E176" s="1036"/>
      <c r="F176" s="1036"/>
      <c r="G176" s="1036"/>
      <c r="H176" s="1036"/>
      <c r="I176" s="1036"/>
      <c r="J176" s="1036"/>
      <c r="K176" s="1036"/>
      <c r="L176" s="1036"/>
      <c r="M176" s="1036"/>
      <c r="N176" s="1036"/>
      <c r="O176" s="1036"/>
      <c r="P176" s="1036"/>
      <c r="Q176" s="1036"/>
      <c r="R176" s="1036"/>
      <c r="S176" s="1036"/>
      <c r="T176" s="1036"/>
      <c r="U176" s="1036"/>
      <c r="V176" s="1036"/>
      <c r="W176" s="1036"/>
      <c r="X176" s="1036"/>
      <c r="Y176" s="1036"/>
      <c r="Z176" s="1036"/>
      <c r="AA176" s="1036"/>
      <c r="AB176" s="1036"/>
      <c r="AC176" s="1036"/>
      <c r="AD176" s="1036"/>
      <c r="AE176" s="1036"/>
      <c r="AF176" s="1036"/>
      <c r="AG176" s="1036"/>
      <c r="AH176" s="1036"/>
      <c r="AI176" s="1036"/>
      <c r="AJ176" s="1036"/>
      <c r="AK176" s="1036"/>
      <c r="AL176" s="1036"/>
      <c r="AM176" s="1036"/>
      <c r="AN176" s="1036"/>
      <c r="AO176" s="1036"/>
      <c r="AP176" s="1036"/>
      <c r="AQ176" s="1036"/>
      <c r="AR176" s="1036"/>
      <c r="AS176" s="1036"/>
      <c r="AT176" s="1036"/>
      <c r="AU176" s="1036"/>
      <c r="AV176" s="1036"/>
      <c r="AW176" s="1036"/>
      <c r="AX176" s="1036"/>
      <c r="AY176" s="1036"/>
      <c r="AZ176" s="1036"/>
      <c r="BA176" s="1036"/>
      <c r="BB176" s="1036"/>
      <c r="BC176" s="1036"/>
      <c r="BD176" s="1036"/>
      <c r="BE176" s="1036"/>
      <c r="BF176" s="1036"/>
      <c r="BG176" s="1036"/>
      <c r="BH176" s="1036"/>
      <c r="BI176" s="1036"/>
      <c r="BJ176" s="1036"/>
      <c r="BK176" s="1036"/>
      <c r="BL176" s="1036"/>
      <c r="BM176" s="1036"/>
      <c r="BN176" s="1036"/>
      <c r="BO176" s="1036"/>
      <c r="BP176" s="1036"/>
      <c r="BQ176" s="1036"/>
      <c r="BR176" s="1036"/>
      <c r="BS176" s="1036"/>
      <c r="BT176" s="1036"/>
      <c r="BU176" s="1036"/>
      <c r="BV176" s="1036"/>
      <c r="BW176" s="1036"/>
      <c r="BX176" s="1036"/>
      <c r="BY176" s="1036"/>
      <c r="BZ176" s="1036"/>
      <c r="CA176" s="1036"/>
      <c r="CB176" s="1036"/>
      <c r="CC176" s="1036"/>
      <c r="CD176" s="1036"/>
      <c r="CE176" s="1036"/>
      <c r="CF176" s="1036"/>
      <c r="CG176" s="1036"/>
      <c r="CH176" s="1036"/>
      <c r="CI176" s="1036"/>
      <c r="CJ176" s="1036"/>
      <c r="CK176" s="1036"/>
      <c r="CQ176" s="613">
        <f>SUM(CN26:CQ175)</f>
        <v>0</v>
      </c>
      <c r="CV176" s="1"/>
      <c r="CW176" s="285">
        <f>SUM(CW26:CW175)</f>
        <v>0</v>
      </c>
      <c r="CX176" s="285" t="str">
        <f>IF(CW176=0,"",_xlfn.CONCAT(CX26:CX175))</f>
        <v/>
      </c>
      <c r="CY176" s="286" t="str">
        <f>IF(CW176=0,"",
IF(CW176&gt;10,"Favor de ingresar toda la información requerida en la pregunta",
IF(CW176=1,_xlfn.CONCAT("Favor de revisar la información capturada en el numeral: ",CX176),_xlfn.CONCAT("Favor de revisar la información capturada en los numerales: ",CX176))))</f>
        <v/>
      </c>
      <c r="CZ176" s="370">
        <f>SUM(CZ26:CZ175)</f>
        <v>0</v>
      </c>
      <c r="DA176" s="284">
        <f>SUM(DA26:DA175)</f>
        <v>0</v>
      </c>
      <c r="DB176" s="285" t="str">
        <f>IF(DA176=0,"",_xlfn.CONCAT(DB26:DB175))</f>
        <v/>
      </c>
      <c r="DC176" s="286" t="str">
        <f>IF(DA176=0,"",
IF(DA176=1,_xlfn.CONCAT("Favor de revisar la instrucción 6, debido a que no se cumplen con los criterios mencionados en el numeral: ",DB176),_xlfn.CONCAT("Favor de revisar la instrucción 6, debido a que no se cumplen con los criterios mencionados en los numerales: ",DB176)))</f>
        <v/>
      </c>
    </row>
    <row r="177" spans="1:101" ht="45" customHeight="1">
      <c r="A177" s="22"/>
      <c r="B177" s="11"/>
      <c r="C177" s="1028" t="s">
        <v>6410</v>
      </c>
      <c r="D177" s="1028"/>
      <c r="E177" s="1028"/>
      <c r="F177" s="901"/>
      <c r="G177" s="728"/>
      <c r="H177" s="728"/>
      <c r="I177" s="728"/>
      <c r="J177" s="728"/>
      <c r="K177" s="728"/>
      <c r="L177" s="728"/>
      <c r="M177" s="728"/>
      <c r="N177" s="728"/>
      <c r="O177" s="728"/>
      <c r="P177" s="728"/>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8"/>
      <c r="BO177" s="728"/>
      <c r="BP177" s="728"/>
      <c r="BQ177" s="728"/>
      <c r="BR177" s="728"/>
      <c r="BS177" s="728"/>
      <c r="BT177" s="728"/>
      <c r="BU177" s="728"/>
      <c r="BV177" s="728"/>
      <c r="BW177" s="728"/>
      <c r="BX177" s="728"/>
      <c r="BY177" s="728"/>
      <c r="BZ177" s="728"/>
      <c r="CA177" s="728"/>
      <c r="CB177" s="728"/>
      <c r="CC177" s="728"/>
      <c r="CD177" s="728"/>
      <c r="CE177" s="728"/>
      <c r="CF177" s="728"/>
      <c r="CG177" s="728"/>
      <c r="CH177" s="728"/>
      <c r="CI177" s="728"/>
      <c r="CJ177" s="728"/>
      <c r="CK177" s="728"/>
      <c r="CM177" s="618" t="str">
        <f>SUBSTITUTE( SUBSTITUTE( SUBSTITUTE( SUBSTITUTE( SUBSTITUTE( SUBSTITUTE( SUBSTITUTE( SUBSTITUTE( SUBSTITUTE( SUBSTITUTE(G177, "á", "a"), "é", "e"), "í", "i"), "ó", "o"), "ú", "u"), "Á", "A"), "É", "E"), "Í", "I"), "Ó", "O"), "Ú", "U")</f>
        <v/>
      </c>
    </row>
    <row r="178" spans="1:101" ht="15" customHeight="1">
      <c r="A178" s="22"/>
      <c r="B178" s="797" t="str">
        <f>IF(AND(DD26&gt;0,G177=""),"Ha seleccionado el código 11 en alguna de las columnas Tipo de evaluación, debe anotar el nombre de dicho(s) tipo(s) de evaluación ","")</f>
        <v/>
      </c>
      <c r="C178" s="797"/>
      <c r="D178" s="797"/>
      <c r="E178" s="797"/>
      <c r="F178" s="797"/>
      <c r="G178" s="797"/>
      <c r="H178" s="797"/>
      <c r="I178" s="797"/>
      <c r="J178" s="797"/>
      <c r="K178" s="797"/>
      <c r="L178" s="797"/>
      <c r="M178" s="797"/>
      <c r="N178" s="797"/>
      <c r="O178" s="797"/>
      <c r="P178" s="797"/>
      <c r="Q178" s="797"/>
      <c r="R178" s="797"/>
      <c r="S178" s="797"/>
      <c r="T178" s="797"/>
      <c r="U178" s="797"/>
      <c r="V178" s="797"/>
      <c r="W178" s="797"/>
      <c r="X178" s="797"/>
      <c r="Y178" s="797"/>
      <c r="Z178" s="797"/>
      <c r="AA178" s="797"/>
      <c r="AB178" s="797"/>
      <c r="AC178" s="797"/>
      <c r="AD178" s="797"/>
      <c r="AE178" s="797"/>
      <c r="AF178" s="797"/>
      <c r="AG178" s="797"/>
      <c r="AH178" s="797"/>
      <c r="AI178" s="797"/>
      <c r="AJ178" s="797"/>
      <c r="AK178" s="797"/>
      <c r="AL178" s="797"/>
      <c r="AM178" s="797"/>
      <c r="AN178" s="797"/>
      <c r="AO178" s="797"/>
      <c r="AP178" s="797"/>
      <c r="AQ178" s="797"/>
      <c r="AR178" s="797"/>
      <c r="AS178" s="797"/>
      <c r="AT178" s="797"/>
      <c r="AU178" s="797"/>
      <c r="AV178" s="797"/>
      <c r="AW178" s="797"/>
      <c r="AX178" s="797"/>
      <c r="AY178" s="797"/>
      <c r="AZ178" s="797"/>
      <c r="BA178" s="797"/>
      <c r="BB178" s="797"/>
      <c r="BC178" s="797"/>
      <c r="BD178" s="797"/>
      <c r="BE178" s="797"/>
      <c r="BF178" s="797"/>
      <c r="BG178" s="797"/>
      <c r="BH178" s="797"/>
      <c r="BI178" s="797"/>
      <c r="BJ178" s="797"/>
      <c r="BK178" s="797"/>
      <c r="BL178" s="797"/>
      <c r="BM178" s="797"/>
      <c r="BN178" s="797"/>
      <c r="BO178" s="797"/>
      <c r="BP178" s="797"/>
      <c r="BQ178" s="797"/>
      <c r="BR178" s="797"/>
      <c r="BS178" s="797"/>
      <c r="BT178" s="797"/>
      <c r="BU178" s="797"/>
      <c r="BV178" s="797"/>
      <c r="BW178" s="797"/>
      <c r="BX178" s="797"/>
      <c r="BY178" s="797"/>
      <c r="BZ178" s="797"/>
      <c r="CA178" s="797"/>
      <c r="CB178" s="797"/>
      <c r="CC178" s="797"/>
      <c r="CD178" s="797"/>
      <c r="CE178" s="797"/>
      <c r="CF178" s="797"/>
      <c r="CG178" s="797"/>
      <c r="CH178" s="797"/>
      <c r="CI178" s="797"/>
      <c r="CJ178" s="797"/>
      <c r="CK178" s="797"/>
      <c r="CO178" s="848" t="s">
        <v>6411</v>
      </c>
      <c r="CP178" s="848"/>
      <c r="CQ178" s="848"/>
      <c r="CR178" s="848"/>
      <c r="CT178" s="848" t="s">
        <v>6412</v>
      </c>
      <c r="CU178" s="848"/>
      <c r="CV178" s="848"/>
      <c r="CW178" s="848"/>
    </row>
    <row r="179" spans="1:101" ht="45" customHeight="1">
      <c r="A179" s="22"/>
      <c r="B179" s="11"/>
      <c r="C179" s="1028" t="s">
        <v>6413</v>
      </c>
      <c r="D179" s="1028"/>
      <c r="E179" s="1028"/>
      <c r="F179" s="901"/>
      <c r="G179" s="728"/>
      <c r="H179" s="728"/>
      <c r="I179" s="728"/>
      <c r="J179" s="728"/>
      <c r="K179" s="728"/>
      <c r="L179" s="728"/>
      <c r="M179" s="728"/>
      <c r="N179" s="728"/>
      <c r="O179" s="728"/>
      <c r="P179" s="728"/>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8"/>
      <c r="BO179" s="728"/>
      <c r="BP179" s="728"/>
      <c r="BQ179" s="728"/>
      <c r="BR179" s="728"/>
      <c r="BS179" s="728"/>
      <c r="BT179" s="728"/>
      <c r="BU179" s="728"/>
      <c r="BV179" s="728"/>
      <c r="BW179" s="728"/>
      <c r="BX179" s="728"/>
      <c r="BY179" s="728"/>
      <c r="BZ179" s="728"/>
      <c r="CA179" s="728"/>
      <c r="CB179" s="728"/>
      <c r="CC179" s="728"/>
      <c r="CD179" s="728"/>
      <c r="CE179" s="728"/>
      <c r="CF179" s="728"/>
      <c r="CG179" s="728"/>
      <c r="CH179" s="728"/>
      <c r="CI179" s="728"/>
      <c r="CJ179" s="728"/>
      <c r="CK179" s="728"/>
      <c r="CM179" s="618" t="str">
        <f>SUBSTITUTE( SUBSTITUTE( SUBSTITUTE( SUBSTITUTE( SUBSTITUTE( SUBSTITUTE( SUBSTITUTE( SUBSTITUTE( SUBSTITUTE( SUBSTITUTE(G179, "á", "a"), "é", "e"), "í", "i"), "ó", "o"), "ú", "u"), "Á", "A"), "É", "E"), "Í", "I"), "Ó", "O"), "Ú", "U")</f>
        <v/>
      </c>
      <c r="CO179" s="660" t="s">
        <v>5109</v>
      </c>
      <c r="CP179" s="660" t="s">
        <v>5110</v>
      </c>
      <c r="CQ179" s="660" t="s">
        <v>5111</v>
      </c>
      <c r="CR179" s="660" t="s">
        <v>5112</v>
      </c>
      <c r="CT179" s="660" t="s">
        <v>5109</v>
      </c>
      <c r="CU179" s="660" t="s">
        <v>5110</v>
      </c>
      <c r="CV179" s="660" t="s">
        <v>5111</v>
      </c>
      <c r="CW179" s="660" t="s">
        <v>5112</v>
      </c>
    </row>
    <row r="180" spans="1:101" customFormat="1" ht="15" customHeight="1">
      <c r="A180" s="76"/>
      <c r="B180" s="797" t="str">
        <f>IF(AND(DE26&gt;0,G179=""),"Ha seleccionado el código 6 en alguna de las columnas Procedimiento de contratación, debe anotar el nombre de dicho(s) procedimiento(s) de contratación ","")</f>
        <v/>
      </c>
      <c r="C180" s="797"/>
      <c r="D180" s="797"/>
      <c r="E180" s="797"/>
      <c r="F180" s="797"/>
      <c r="G180" s="797"/>
      <c r="H180" s="797"/>
      <c r="I180" s="797"/>
      <c r="J180" s="797"/>
      <c r="K180" s="797"/>
      <c r="L180" s="797"/>
      <c r="M180" s="797"/>
      <c r="N180" s="797"/>
      <c r="O180" s="797"/>
      <c r="P180" s="797"/>
      <c r="Q180" s="797"/>
      <c r="R180" s="797"/>
      <c r="S180" s="797"/>
      <c r="T180" s="797"/>
      <c r="U180" s="797"/>
      <c r="V180" s="797"/>
      <c r="W180" s="797"/>
      <c r="X180" s="797"/>
      <c r="Y180" s="797"/>
      <c r="Z180" s="797"/>
      <c r="AA180" s="797"/>
      <c r="AB180" s="797"/>
      <c r="AC180" s="797"/>
      <c r="AD180" s="797"/>
      <c r="AE180" s="797"/>
      <c r="AF180" s="797"/>
      <c r="AG180" s="797"/>
      <c r="AH180" s="797"/>
      <c r="AI180" s="797"/>
      <c r="AJ180" s="797"/>
      <c r="AK180" s="797"/>
      <c r="AL180" s="797"/>
      <c r="AM180" s="797"/>
      <c r="AN180" s="797"/>
      <c r="AO180" s="797"/>
      <c r="AP180" s="797"/>
      <c r="AQ180" s="797"/>
      <c r="AR180" s="797"/>
      <c r="AS180" s="797"/>
      <c r="AT180" s="797"/>
      <c r="AU180" s="797"/>
      <c r="AV180" s="797"/>
      <c r="AW180" s="797"/>
      <c r="AX180" s="797"/>
      <c r="AY180" s="797"/>
      <c r="AZ180" s="797"/>
      <c r="BA180" s="797"/>
      <c r="BB180" s="797"/>
      <c r="BC180" s="797"/>
      <c r="BD180" s="797"/>
      <c r="BE180" s="797"/>
      <c r="BF180" s="797"/>
      <c r="BG180" s="797"/>
      <c r="BH180" s="797"/>
      <c r="BI180" s="797"/>
      <c r="BJ180" s="797"/>
      <c r="BK180" s="797"/>
      <c r="BL180" s="797"/>
      <c r="BM180" s="797"/>
      <c r="BN180" s="797"/>
      <c r="BO180" s="797"/>
      <c r="BP180" s="797"/>
      <c r="BQ180" s="797"/>
      <c r="BR180" s="797"/>
      <c r="BS180" s="797"/>
      <c r="BT180" s="797"/>
      <c r="BU180" s="797"/>
      <c r="BV180" s="797"/>
      <c r="BW180" s="797"/>
      <c r="BX180" s="797"/>
      <c r="BY180" s="797"/>
      <c r="BZ180" s="797"/>
      <c r="CA180" s="797"/>
      <c r="CB180" s="797"/>
      <c r="CC180" s="797"/>
      <c r="CD180" s="797"/>
      <c r="CE180" s="797"/>
      <c r="CF180" s="797"/>
      <c r="CG180" s="797"/>
      <c r="CH180" s="797"/>
      <c r="CI180" s="797"/>
      <c r="CJ180" s="797"/>
      <c r="CK180" s="797"/>
      <c r="CO180" s="13" t="s">
        <v>6414</v>
      </c>
      <c r="CP180" s="466" t="s">
        <v>5023</v>
      </c>
      <c r="CQ180" s="624" t="str" cm="1">
        <f t="array" ref="CQ180">IF(CM177&lt;&gt;"",_xlfn.TEXTJOIN(" / ", TRUE, _xlfn.UNIQUE(IF($CO$180:$CO$189&lt;&gt;"",IF(ISNUMBER(SEARCH(CM177, $CO$180:$CO$189)) + (_xlfn.MAP($CO$180:$CO$189, _xlfn.LAMBDA(_xlpm.r, SUM(--ISNUMBER(SEARCH(_xlfn.TEXTSPLIT(_xlpm.r, ","), CM177))))))&gt;0,$CP$180:$CP$189, ""), ""))), "")</f>
        <v/>
      </c>
      <c r="CR180" s="582" t="str">
        <f>IF(AND(CQ180 = "",CV180 = ""), "", "Alerta: Revise el texto ingresado en el(los) Especifique(s) ya que podría existir en las opciones resaltadas en amarillo")</f>
        <v/>
      </c>
      <c r="CT180" s="13" t="s">
        <v>6415</v>
      </c>
      <c r="CU180" s="466" t="s">
        <v>5023</v>
      </c>
      <c r="CV180" s="624" t="str" cm="1">
        <f t="array" ref="CV180">IF(CM179&lt;&gt;"",_xlfn.TEXTJOIN(" / ", TRUE, _xlfn.UNIQUE(IF($CT$180:$CT$184&lt;&gt;"",IF(ISNUMBER(SEARCH(CM179, $CT$180:$CT$184)) + (_xlfn.MAP($CT$180:$CT$184, _xlfn.LAMBDA(_xlpm.r, SUM(--ISNUMBER(SEARCH(_xlfn.TEXTSPLIT(_xlpm.r, ","), CM179))))))&gt;0,$CU$180:$CU$184, ""), ""))), "")</f>
        <v/>
      </c>
      <c r="CW180" s="1" t="str">
        <f>IF(CV180 = "", "", "Alerta: Revise el texto ingresado en el Especifique ya que podria existir en las opciones resaltadas en amarillo")</f>
        <v/>
      </c>
    </row>
    <row r="181" spans="1:101" customFormat="1" ht="15" customHeight="1">
      <c r="A181" s="76"/>
      <c r="B181" s="76"/>
      <c r="C181" s="1035" t="s">
        <v>6416</v>
      </c>
      <c r="D181" s="1035"/>
      <c r="E181" s="1035"/>
      <c r="F181" s="1035"/>
      <c r="G181" s="1035"/>
      <c r="H181" s="1035"/>
      <c r="I181" s="1035"/>
      <c r="J181" s="1035"/>
      <c r="K181" s="1035"/>
      <c r="L181" s="1035"/>
      <c r="M181" s="1035"/>
      <c r="N181" s="1035"/>
      <c r="O181" s="1035"/>
      <c r="P181" s="1035"/>
      <c r="Q181" s="1035"/>
      <c r="R181" s="1035"/>
      <c r="S181" s="1035"/>
      <c r="T181" s="1035"/>
      <c r="U181" s="1035"/>
      <c r="V181" s="1035"/>
      <c r="W181" s="1035"/>
      <c r="X181" s="1035"/>
      <c r="Y181" s="1035"/>
      <c r="Z181" s="1035"/>
      <c r="AA181" s="1035"/>
      <c r="AB181" s="1035"/>
      <c r="AC181" s="1035"/>
      <c r="AD181" s="1035"/>
      <c r="AE181" s="1035"/>
      <c r="AF181" s="1035"/>
      <c r="AG181" s="1035"/>
      <c r="AH181" s="1035"/>
      <c r="AI181" s="1035"/>
      <c r="AJ181" s="1035"/>
      <c r="AK181" s="1035"/>
      <c r="AL181" s="1035"/>
      <c r="AM181" s="1035"/>
      <c r="AN181" s="1035"/>
      <c r="AO181" s="1035"/>
      <c r="AP181" s="1035"/>
      <c r="AQ181" s="1035"/>
      <c r="AR181" s="1035"/>
      <c r="AS181" s="1035"/>
      <c r="AT181" s="76"/>
      <c r="AU181" s="1035" t="s">
        <v>6417</v>
      </c>
      <c r="AV181" s="1035"/>
      <c r="AW181" s="1035"/>
      <c r="AX181" s="1035"/>
      <c r="AY181" s="1035"/>
      <c r="AZ181" s="1035"/>
      <c r="BA181" s="1035"/>
      <c r="BB181" s="1035"/>
      <c r="BC181" s="1035"/>
      <c r="BD181" s="1035"/>
      <c r="BE181" s="1035"/>
      <c r="BF181" s="1035"/>
      <c r="BG181" s="1035"/>
      <c r="BH181" s="1035"/>
      <c r="BI181" s="1035"/>
      <c r="BJ181" s="1035"/>
      <c r="BK181" s="1035"/>
      <c r="BL181" s="1035"/>
      <c r="BM181" s="1035"/>
      <c r="BN181" s="1035"/>
      <c r="BO181" s="1035"/>
      <c r="BP181" s="1035"/>
      <c r="BQ181" s="1035"/>
      <c r="BR181" s="1035"/>
      <c r="BS181" s="1035"/>
      <c r="BT181" s="1035"/>
      <c r="BU181" s="1035"/>
      <c r="BV181" s="1035"/>
      <c r="BW181" s="1035"/>
      <c r="BX181" s="1035"/>
      <c r="BY181" s="1035"/>
      <c r="BZ181" s="1035"/>
      <c r="CA181" s="1035"/>
      <c r="CB181" s="1035"/>
      <c r="CC181" s="1035"/>
      <c r="CD181" s="1035"/>
      <c r="CE181" s="1035"/>
      <c r="CF181" s="1035"/>
      <c r="CG181" s="1035"/>
      <c r="CH181" s="1035"/>
      <c r="CI181" s="1035"/>
      <c r="CJ181" s="1035"/>
      <c r="CK181" s="1035"/>
      <c r="CO181" s="13" t="s">
        <v>6418</v>
      </c>
      <c r="CP181" s="52" t="s">
        <v>5025</v>
      </c>
      <c r="CT181" s="13" t="s">
        <v>6419</v>
      </c>
      <c r="CU181" s="52" t="s">
        <v>5025</v>
      </c>
    </row>
    <row r="182" spans="1:101" customFormat="1" ht="15" customHeight="1">
      <c r="A182" s="76"/>
      <c r="B182" s="76"/>
      <c r="C182" s="466" t="s">
        <v>5023</v>
      </c>
      <c r="D182" s="800" t="s">
        <v>6420</v>
      </c>
      <c r="E182" s="800"/>
      <c r="F182" s="800"/>
      <c r="G182" s="800"/>
      <c r="H182" s="800"/>
      <c r="I182" s="800"/>
      <c r="J182" s="800"/>
      <c r="K182" s="800"/>
      <c r="L182" s="800"/>
      <c r="M182" s="800"/>
      <c r="N182" s="800"/>
      <c r="O182" s="800"/>
      <c r="P182" s="800"/>
      <c r="Q182" s="800"/>
      <c r="R182" s="800"/>
      <c r="S182" s="800"/>
      <c r="T182" s="800"/>
      <c r="U182" s="800"/>
      <c r="V182" s="800"/>
      <c r="W182" s="800"/>
      <c r="X182" s="800"/>
      <c r="Y182" s="800"/>
      <c r="Z182" s="800"/>
      <c r="AA182" s="800"/>
      <c r="AB182" s="800"/>
      <c r="AC182" s="800"/>
      <c r="AD182" s="800"/>
      <c r="AE182" s="800"/>
      <c r="AF182" s="800"/>
      <c r="AG182" s="800"/>
      <c r="AH182" s="800"/>
      <c r="AI182" s="800"/>
      <c r="AJ182" s="800"/>
      <c r="AK182" s="800"/>
      <c r="AL182" s="800"/>
      <c r="AM182" s="800"/>
      <c r="AN182" s="800"/>
      <c r="AO182" s="800"/>
      <c r="AP182" s="800"/>
      <c r="AQ182" s="800"/>
      <c r="AR182" s="800"/>
      <c r="AS182" s="800"/>
      <c r="AT182" s="76"/>
      <c r="AU182" s="466" t="s">
        <v>5023</v>
      </c>
      <c r="AV182" s="800" t="s">
        <v>6421</v>
      </c>
      <c r="AW182" s="800"/>
      <c r="AX182" s="800"/>
      <c r="AY182" s="800"/>
      <c r="AZ182" s="800"/>
      <c r="BA182" s="800"/>
      <c r="BB182" s="800"/>
      <c r="BC182" s="800"/>
      <c r="BD182" s="800"/>
      <c r="BE182" s="800"/>
      <c r="BF182" s="800"/>
      <c r="BG182" s="800"/>
      <c r="BH182" s="800"/>
      <c r="BI182" s="800"/>
      <c r="BJ182" s="800"/>
      <c r="BK182" s="800"/>
      <c r="BL182" s="800"/>
      <c r="BM182" s="800"/>
      <c r="BN182" s="800"/>
      <c r="BO182" s="800"/>
      <c r="BP182" s="800"/>
      <c r="BQ182" s="800"/>
      <c r="BR182" s="800"/>
      <c r="BS182" s="800"/>
      <c r="BT182" s="800"/>
      <c r="BU182" s="800"/>
      <c r="BV182" s="800"/>
      <c r="BW182" s="800"/>
      <c r="BX182" s="800"/>
      <c r="BY182" s="800"/>
      <c r="BZ182" s="800"/>
      <c r="CA182" s="800"/>
      <c r="CB182" s="800"/>
      <c r="CC182" s="800"/>
      <c r="CD182" s="800"/>
      <c r="CE182" s="800"/>
      <c r="CF182" s="800"/>
      <c r="CG182" s="800"/>
      <c r="CH182" s="800"/>
      <c r="CI182" s="800"/>
      <c r="CJ182" s="800"/>
      <c r="CK182" s="800"/>
      <c r="CO182" s="13" t="s">
        <v>6422</v>
      </c>
      <c r="CP182" s="52" t="s">
        <v>5027</v>
      </c>
      <c r="CT182" s="13" t="s">
        <v>6423</v>
      </c>
      <c r="CU182" s="52" t="s">
        <v>5027</v>
      </c>
    </row>
    <row r="183" spans="1:101" customFormat="1" ht="15" customHeight="1">
      <c r="A183" s="76"/>
      <c r="B183" s="76"/>
      <c r="C183" s="52" t="s">
        <v>5025</v>
      </c>
      <c r="D183" s="800" t="s">
        <v>6424</v>
      </c>
      <c r="E183" s="800"/>
      <c r="F183" s="800"/>
      <c r="G183" s="800"/>
      <c r="H183" s="800"/>
      <c r="I183" s="800"/>
      <c r="J183" s="800"/>
      <c r="K183" s="800"/>
      <c r="L183" s="800"/>
      <c r="M183" s="800"/>
      <c r="N183" s="800"/>
      <c r="O183" s="800"/>
      <c r="P183" s="800"/>
      <c r="Q183" s="800"/>
      <c r="R183" s="800"/>
      <c r="S183" s="800"/>
      <c r="T183" s="800"/>
      <c r="U183" s="800"/>
      <c r="V183" s="800"/>
      <c r="W183" s="800"/>
      <c r="X183" s="800"/>
      <c r="Y183" s="800"/>
      <c r="Z183" s="800"/>
      <c r="AA183" s="800"/>
      <c r="AB183" s="800"/>
      <c r="AC183" s="800"/>
      <c r="AD183" s="800"/>
      <c r="AE183" s="800"/>
      <c r="AF183" s="800"/>
      <c r="AG183" s="800"/>
      <c r="AH183" s="800"/>
      <c r="AI183" s="800"/>
      <c r="AJ183" s="800"/>
      <c r="AK183" s="800"/>
      <c r="AL183" s="800"/>
      <c r="AM183" s="800"/>
      <c r="AN183" s="800"/>
      <c r="AO183" s="800"/>
      <c r="AP183" s="800"/>
      <c r="AQ183" s="800"/>
      <c r="AR183" s="800"/>
      <c r="AS183" s="800"/>
      <c r="AT183" s="76"/>
      <c r="AU183" s="52" t="s">
        <v>5025</v>
      </c>
      <c r="AV183" s="800" t="s">
        <v>6425</v>
      </c>
      <c r="AW183" s="800"/>
      <c r="AX183" s="800"/>
      <c r="AY183" s="800"/>
      <c r="AZ183" s="800"/>
      <c r="BA183" s="800"/>
      <c r="BB183" s="800"/>
      <c r="BC183" s="800"/>
      <c r="BD183" s="800"/>
      <c r="BE183" s="800"/>
      <c r="BF183" s="800"/>
      <c r="BG183" s="800"/>
      <c r="BH183" s="800"/>
      <c r="BI183" s="800"/>
      <c r="BJ183" s="800"/>
      <c r="BK183" s="800"/>
      <c r="BL183" s="800"/>
      <c r="BM183" s="800"/>
      <c r="BN183" s="800"/>
      <c r="BO183" s="800"/>
      <c r="BP183" s="800"/>
      <c r="BQ183" s="800"/>
      <c r="BR183" s="800"/>
      <c r="BS183" s="800"/>
      <c r="BT183" s="800"/>
      <c r="BU183" s="800"/>
      <c r="BV183" s="800"/>
      <c r="BW183" s="800"/>
      <c r="BX183" s="800"/>
      <c r="BY183" s="800"/>
      <c r="BZ183" s="800"/>
      <c r="CA183" s="800"/>
      <c r="CB183" s="800"/>
      <c r="CC183" s="800"/>
      <c r="CD183" s="800"/>
      <c r="CE183" s="800"/>
      <c r="CF183" s="800"/>
      <c r="CG183" s="800"/>
      <c r="CH183" s="800"/>
      <c r="CI183" s="800"/>
      <c r="CJ183" s="800"/>
      <c r="CK183" s="800"/>
      <c r="CO183" s="13" t="s">
        <v>6426</v>
      </c>
      <c r="CP183" s="52" t="s">
        <v>5029</v>
      </c>
      <c r="CT183" s="13" t="s">
        <v>6427</v>
      </c>
      <c r="CU183" s="52" t="s">
        <v>5029</v>
      </c>
    </row>
    <row r="184" spans="1:101" customFormat="1" ht="15" customHeight="1">
      <c r="A184" s="76"/>
      <c r="B184" s="76"/>
      <c r="C184" s="52" t="s">
        <v>5027</v>
      </c>
      <c r="D184" s="800" t="s">
        <v>6428</v>
      </c>
      <c r="E184" s="800"/>
      <c r="F184" s="800"/>
      <c r="G184" s="800"/>
      <c r="H184" s="800"/>
      <c r="I184" s="800"/>
      <c r="J184" s="800"/>
      <c r="K184" s="800"/>
      <c r="L184" s="800"/>
      <c r="M184" s="800"/>
      <c r="N184" s="800"/>
      <c r="O184" s="800"/>
      <c r="P184" s="800"/>
      <c r="Q184" s="800"/>
      <c r="R184" s="800"/>
      <c r="S184" s="800"/>
      <c r="T184" s="800"/>
      <c r="U184" s="800"/>
      <c r="V184" s="800"/>
      <c r="W184" s="800"/>
      <c r="X184" s="800"/>
      <c r="Y184" s="800"/>
      <c r="Z184" s="800"/>
      <c r="AA184" s="800"/>
      <c r="AB184" s="800"/>
      <c r="AC184" s="800"/>
      <c r="AD184" s="800"/>
      <c r="AE184" s="800"/>
      <c r="AF184" s="800"/>
      <c r="AG184" s="800"/>
      <c r="AH184" s="800"/>
      <c r="AI184" s="800"/>
      <c r="AJ184" s="800"/>
      <c r="AK184" s="800"/>
      <c r="AL184" s="800"/>
      <c r="AM184" s="800"/>
      <c r="AN184" s="800"/>
      <c r="AO184" s="800"/>
      <c r="AP184" s="800"/>
      <c r="AQ184" s="800"/>
      <c r="AR184" s="800"/>
      <c r="AS184" s="800"/>
      <c r="AT184" s="76"/>
      <c r="AU184" s="52" t="s">
        <v>5027</v>
      </c>
      <c r="AV184" s="800" t="s">
        <v>6429</v>
      </c>
      <c r="AW184" s="800"/>
      <c r="AX184" s="800"/>
      <c r="AY184" s="800"/>
      <c r="AZ184" s="800"/>
      <c r="BA184" s="800"/>
      <c r="BB184" s="800"/>
      <c r="BC184" s="800"/>
      <c r="BD184" s="800"/>
      <c r="BE184" s="800"/>
      <c r="BF184" s="800"/>
      <c r="BG184" s="800"/>
      <c r="BH184" s="800"/>
      <c r="BI184" s="800"/>
      <c r="BJ184" s="800"/>
      <c r="BK184" s="800"/>
      <c r="BL184" s="800"/>
      <c r="BM184" s="800"/>
      <c r="BN184" s="800"/>
      <c r="BO184" s="800"/>
      <c r="BP184" s="800"/>
      <c r="BQ184" s="800"/>
      <c r="BR184" s="800"/>
      <c r="BS184" s="800"/>
      <c r="BT184" s="800"/>
      <c r="BU184" s="800"/>
      <c r="BV184" s="800"/>
      <c r="BW184" s="800"/>
      <c r="BX184" s="800"/>
      <c r="BY184" s="800"/>
      <c r="BZ184" s="800"/>
      <c r="CA184" s="800"/>
      <c r="CB184" s="800"/>
      <c r="CC184" s="800"/>
      <c r="CD184" s="800"/>
      <c r="CE184" s="800"/>
      <c r="CF184" s="800"/>
      <c r="CG184" s="800"/>
      <c r="CH184" s="800"/>
      <c r="CI184" s="800"/>
      <c r="CJ184" s="800"/>
      <c r="CK184" s="800"/>
      <c r="CO184" s="13" t="s">
        <v>6430</v>
      </c>
      <c r="CP184" s="52" t="s">
        <v>5031</v>
      </c>
      <c r="CT184" s="13" t="s">
        <v>6431</v>
      </c>
      <c r="CU184" s="52" t="s">
        <v>5031</v>
      </c>
    </row>
    <row r="185" spans="1:101" customFormat="1" ht="15" customHeight="1">
      <c r="A185" s="76"/>
      <c r="B185" s="76"/>
      <c r="C185" s="52" t="s">
        <v>5029</v>
      </c>
      <c r="D185" s="800" t="s">
        <v>6432</v>
      </c>
      <c r="E185" s="800"/>
      <c r="F185" s="800"/>
      <c r="G185" s="800"/>
      <c r="H185" s="800"/>
      <c r="I185" s="800"/>
      <c r="J185" s="800"/>
      <c r="K185" s="800"/>
      <c r="L185" s="800"/>
      <c r="M185" s="800"/>
      <c r="N185" s="800"/>
      <c r="O185" s="800"/>
      <c r="P185" s="800"/>
      <c r="Q185" s="800"/>
      <c r="R185" s="800"/>
      <c r="S185" s="800"/>
      <c r="T185" s="800"/>
      <c r="U185" s="800"/>
      <c r="V185" s="800"/>
      <c r="W185" s="800"/>
      <c r="X185" s="800"/>
      <c r="Y185" s="800"/>
      <c r="Z185" s="800"/>
      <c r="AA185" s="800"/>
      <c r="AB185" s="800"/>
      <c r="AC185" s="800"/>
      <c r="AD185" s="800"/>
      <c r="AE185" s="800"/>
      <c r="AF185" s="800"/>
      <c r="AG185" s="800"/>
      <c r="AH185" s="800"/>
      <c r="AI185" s="800"/>
      <c r="AJ185" s="800"/>
      <c r="AK185" s="800"/>
      <c r="AL185" s="800"/>
      <c r="AM185" s="800"/>
      <c r="AN185" s="800"/>
      <c r="AO185" s="800"/>
      <c r="AP185" s="800"/>
      <c r="AQ185" s="800"/>
      <c r="AR185" s="800"/>
      <c r="AS185" s="800"/>
      <c r="AT185" s="76"/>
      <c r="AU185" s="52" t="s">
        <v>5029</v>
      </c>
      <c r="AV185" s="800" t="s">
        <v>6433</v>
      </c>
      <c r="AW185" s="800"/>
      <c r="AX185" s="800"/>
      <c r="AY185" s="800"/>
      <c r="AZ185" s="800"/>
      <c r="BA185" s="800"/>
      <c r="BB185" s="800"/>
      <c r="BC185" s="800"/>
      <c r="BD185" s="800"/>
      <c r="BE185" s="800"/>
      <c r="BF185" s="800"/>
      <c r="BG185" s="800"/>
      <c r="BH185" s="800"/>
      <c r="BI185" s="800"/>
      <c r="BJ185" s="800"/>
      <c r="BK185" s="800"/>
      <c r="BL185" s="800"/>
      <c r="BM185" s="800"/>
      <c r="BN185" s="800"/>
      <c r="BO185" s="800"/>
      <c r="BP185" s="800"/>
      <c r="BQ185" s="800"/>
      <c r="BR185" s="800"/>
      <c r="BS185" s="800"/>
      <c r="BT185" s="800"/>
      <c r="BU185" s="800"/>
      <c r="BV185" s="800"/>
      <c r="BW185" s="800"/>
      <c r="BX185" s="800"/>
      <c r="BY185" s="800"/>
      <c r="BZ185" s="800"/>
      <c r="CA185" s="800"/>
      <c r="CB185" s="800"/>
      <c r="CC185" s="800"/>
      <c r="CD185" s="800"/>
      <c r="CE185" s="800"/>
      <c r="CF185" s="800"/>
      <c r="CG185" s="800"/>
      <c r="CH185" s="800"/>
      <c r="CI185" s="800"/>
      <c r="CJ185" s="800"/>
      <c r="CK185" s="800"/>
      <c r="CO185" s="13" t="s">
        <v>6434</v>
      </c>
      <c r="CP185" s="52" t="s">
        <v>5033</v>
      </c>
      <c r="CT185" s="13"/>
    </row>
    <row r="186" spans="1:101" customFormat="1" ht="15" customHeight="1">
      <c r="A186" s="76"/>
      <c r="B186" s="76"/>
      <c r="C186" s="52" t="s">
        <v>5031</v>
      </c>
      <c r="D186" s="800" t="s">
        <v>6435</v>
      </c>
      <c r="E186" s="800"/>
      <c r="F186" s="800"/>
      <c r="G186" s="800"/>
      <c r="H186" s="800"/>
      <c r="I186" s="800"/>
      <c r="J186" s="800"/>
      <c r="K186" s="800"/>
      <c r="L186" s="800"/>
      <c r="M186" s="800"/>
      <c r="N186" s="800"/>
      <c r="O186" s="800"/>
      <c r="P186" s="800"/>
      <c r="Q186" s="800"/>
      <c r="R186" s="800"/>
      <c r="S186" s="800"/>
      <c r="T186" s="800"/>
      <c r="U186" s="800"/>
      <c r="V186" s="800"/>
      <c r="W186" s="800"/>
      <c r="X186" s="800"/>
      <c r="Y186" s="800"/>
      <c r="Z186" s="800"/>
      <c r="AA186" s="800"/>
      <c r="AB186" s="800"/>
      <c r="AC186" s="800"/>
      <c r="AD186" s="800"/>
      <c r="AE186" s="800"/>
      <c r="AF186" s="800"/>
      <c r="AG186" s="800"/>
      <c r="AH186" s="800"/>
      <c r="AI186" s="800"/>
      <c r="AJ186" s="800"/>
      <c r="AK186" s="800"/>
      <c r="AL186" s="800"/>
      <c r="AM186" s="800"/>
      <c r="AN186" s="800"/>
      <c r="AO186" s="800"/>
      <c r="AP186" s="800"/>
      <c r="AQ186" s="800"/>
      <c r="AR186" s="800"/>
      <c r="AS186" s="800"/>
      <c r="AT186" s="76"/>
      <c r="AU186" s="52" t="s">
        <v>5031</v>
      </c>
      <c r="AV186" s="800" t="s">
        <v>6436</v>
      </c>
      <c r="AW186" s="800"/>
      <c r="AX186" s="800"/>
      <c r="AY186" s="800"/>
      <c r="AZ186" s="800"/>
      <c r="BA186" s="800"/>
      <c r="BB186" s="800"/>
      <c r="BC186" s="800"/>
      <c r="BD186" s="800"/>
      <c r="BE186" s="800"/>
      <c r="BF186" s="800"/>
      <c r="BG186" s="800"/>
      <c r="BH186" s="800"/>
      <c r="BI186" s="800"/>
      <c r="BJ186" s="800"/>
      <c r="BK186" s="800"/>
      <c r="BL186" s="800"/>
      <c r="BM186" s="800"/>
      <c r="BN186" s="800"/>
      <c r="BO186" s="800"/>
      <c r="BP186" s="800"/>
      <c r="BQ186" s="800"/>
      <c r="BR186" s="800"/>
      <c r="BS186" s="800"/>
      <c r="BT186" s="800"/>
      <c r="BU186" s="800"/>
      <c r="BV186" s="800"/>
      <c r="BW186" s="800"/>
      <c r="BX186" s="800"/>
      <c r="BY186" s="800"/>
      <c r="BZ186" s="800"/>
      <c r="CA186" s="800"/>
      <c r="CB186" s="800"/>
      <c r="CC186" s="800"/>
      <c r="CD186" s="800"/>
      <c r="CE186" s="800"/>
      <c r="CF186" s="800"/>
      <c r="CG186" s="800"/>
      <c r="CH186" s="800"/>
      <c r="CI186" s="800"/>
      <c r="CJ186" s="800"/>
      <c r="CK186" s="800"/>
      <c r="CO186" s="13" t="s">
        <v>6437</v>
      </c>
      <c r="CP186" s="52" t="s">
        <v>5035</v>
      </c>
      <c r="CT186" s="13"/>
      <c r="CU186" s="77"/>
    </row>
    <row r="187" spans="1:101" customFormat="1" ht="15" customHeight="1">
      <c r="A187" s="76"/>
      <c r="B187" s="76"/>
      <c r="C187" s="52" t="s">
        <v>5033</v>
      </c>
      <c r="D187" s="800" t="s">
        <v>6438</v>
      </c>
      <c r="E187" s="800"/>
      <c r="F187" s="800"/>
      <c r="G187" s="800"/>
      <c r="H187" s="800"/>
      <c r="I187" s="800"/>
      <c r="J187" s="800"/>
      <c r="K187" s="800"/>
      <c r="L187" s="800"/>
      <c r="M187" s="800"/>
      <c r="N187" s="800"/>
      <c r="O187" s="800"/>
      <c r="P187" s="800"/>
      <c r="Q187" s="800"/>
      <c r="R187" s="800"/>
      <c r="S187" s="800"/>
      <c r="T187" s="800"/>
      <c r="U187" s="800"/>
      <c r="V187" s="800"/>
      <c r="W187" s="800"/>
      <c r="X187" s="800"/>
      <c r="Y187" s="800"/>
      <c r="Z187" s="800"/>
      <c r="AA187" s="800"/>
      <c r="AB187" s="800"/>
      <c r="AC187" s="800"/>
      <c r="AD187" s="800"/>
      <c r="AE187" s="800"/>
      <c r="AF187" s="800"/>
      <c r="AG187" s="800"/>
      <c r="AH187" s="800"/>
      <c r="AI187" s="800"/>
      <c r="AJ187" s="800"/>
      <c r="AK187" s="800"/>
      <c r="AL187" s="800"/>
      <c r="AM187" s="800"/>
      <c r="AN187" s="800"/>
      <c r="AO187" s="800"/>
      <c r="AP187" s="800"/>
      <c r="AQ187" s="800"/>
      <c r="AR187" s="800"/>
      <c r="AS187" s="800"/>
      <c r="AT187" s="76"/>
      <c r="AU187" s="52" t="s">
        <v>5033</v>
      </c>
      <c r="AV187" s="800" t="s">
        <v>6439</v>
      </c>
      <c r="AW187" s="800"/>
      <c r="AX187" s="800"/>
      <c r="AY187" s="800"/>
      <c r="AZ187" s="800"/>
      <c r="BA187" s="800"/>
      <c r="BB187" s="800"/>
      <c r="BC187" s="800"/>
      <c r="BD187" s="800"/>
      <c r="BE187" s="800"/>
      <c r="BF187" s="800"/>
      <c r="BG187" s="800"/>
      <c r="BH187" s="800"/>
      <c r="BI187" s="800"/>
      <c r="BJ187" s="800"/>
      <c r="BK187" s="800"/>
      <c r="BL187" s="800"/>
      <c r="BM187" s="800"/>
      <c r="BN187" s="800"/>
      <c r="BO187" s="800"/>
      <c r="BP187" s="800"/>
      <c r="BQ187" s="800"/>
      <c r="BR187" s="800"/>
      <c r="BS187" s="800"/>
      <c r="BT187" s="800"/>
      <c r="BU187" s="800"/>
      <c r="BV187" s="800"/>
      <c r="BW187" s="800"/>
      <c r="BX187" s="800"/>
      <c r="BY187" s="800"/>
      <c r="BZ187" s="800"/>
      <c r="CA187" s="800"/>
      <c r="CB187" s="800"/>
      <c r="CC187" s="800"/>
      <c r="CD187" s="800"/>
      <c r="CE187" s="800"/>
      <c r="CF187" s="800"/>
      <c r="CG187" s="800"/>
      <c r="CH187" s="800"/>
      <c r="CI187" s="800"/>
      <c r="CJ187" s="800"/>
      <c r="CK187" s="800"/>
      <c r="CO187" s="13" t="s">
        <v>6440</v>
      </c>
      <c r="CP187" s="52" t="s">
        <v>5037</v>
      </c>
      <c r="CT187" s="13"/>
    </row>
    <row r="188" spans="1:101" customFormat="1" ht="15" customHeight="1">
      <c r="A188" s="76"/>
      <c r="B188" s="76"/>
      <c r="C188" s="52" t="s">
        <v>5035</v>
      </c>
      <c r="D188" s="800" t="s">
        <v>6441</v>
      </c>
      <c r="E188" s="800"/>
      <c r="F188" s="800"/>
      <c r="G188" s="800"/>
      <c r="H188" s="800"/>
      <c r="I188" s="800"/>
      <c r="J188" s="800"/>
      <c r="K188" s="800"/>
      <c r="L188" s="800"/>
      <c r="M188" s="800"/>
      <c r="N188" s="800"/>
      <c r="O188" s="800"/>
      <c r="P188" s="800"/>
      <c r="Q188" s="800"/>
      <c r="R188" s="800"/>
      <c r="S188" s="800"/>
      <c r="T188" s="800"/>
      <c r="U188" s="800"/>
      <c r="V188" s="800"/>
      <c r="W188" s="800"/>
      <c r="X188" s="800"/>
      <c r="Y188" s="800"/>
      <c r="Z188" s="800"/>
      <c r="AA188" s="800"/>
      <c r="AB188" s="800"/>
      <c r="AC188" s="800"/>
      <c r="AD188" s="800"/>
      <c r="AE188" s="800"/>
      <c r="AF188" s="800"/>
      <c r="AG188" s="800"/>
      <c r="AH188" s="800"/>
      <c r="AI188" s="800"/>
      <c r="AJ188" s="800"/>
      <c r="AK188" s="800"/>
      <c r="AL188" s="800"/>
      <c r="AM188" s="800"/>
      <c r="AN188" s="800"/>
      <c r="AO188" s="800"/>
      <c r="AP188" s="800"/>
      <c r="AQ188" s="800"/>
      <c r="AR188" s="800"/>
      <c r="AS188" s="800"/>
      <c r="AT188" s="76"/>
      <c r="AU188" s="52" t="s">
        <v>5039</v>
      </c>
      <c r="AV188" s="800" t="s">
        <v>5559</v>
      </c>
      <c r="AW188" s="800"/>
      <c r="AX188" s="800"/>
      <c r="AY188" s="800"/>
      <c r="AZ188" s="800"/>
      <c r="BA188" s="800"/>
      <c r="BB188" s="800"/>
      <c r="BC188" s="800"/>
      <c r="BD188" s="800"/>
      <c r="BE188" s="800"/>
      <c r="BF188" s="800"/>
      <c r="BG188" s="800"/>
      <c r="BH188" s="800"/>
      <c r="BI188" s="800"/>
      <c r="BJ188" s="800"/>
      <c r="BK188" s="800"/>
      <c r="BL188" s="800"/>
      <c r="BM188" s="800"/>
      <c r="BN188" s="800"/>
      <c r="BO188" s="800"/>
      <c r="BP188" s="800"/>
      <c r="BQ188" s="800"/>
      <c r="BR188" s="800"/>
      <c r="BS188" s="800"/>
      <c r="BT188" s="800"/>
      <c r="BU188" s="800"/>
      <c r="BV188" s="800"/>
      <c r="BW188" s="800"/>
      <c r="BX188" s="800"/>
      <c r="BY188" s="800"/>
      <c r="BZ188" s="800"/>
      <c r="CA188" s="800"/>
      <c r="CB188" s="800"/>
      <c r="CC188" s="800"/>
      <c r="CD188" s="800"/>
      <c r="CE188" s="800"/>
      <c r="CF188" s="800"/>
      <c r="CG188" s="800"/>
      <c r="CH188" s="800"/>
      <c r="CI188" s="800"/>
      <c r="CJ188" s="800"/>
      <c r="CK188" s="800"/>
      <c r="CO188" s="13" t="s">
        <v>6442</v>
      </c>
      <c r="CP188" s="52" t="s">
        <v>5039</v>
      </c>
      <c r="CT188" s="13"/>
      <c r="CU188" s="77"/>
    </row>
    <row r="189" spans="1:101" customFormat="1" ht="15" customHeight="1">
      <c r="A189" s="76"/>
      <c r="B189" s="76"/>
      <c r="C189" s="52" t="s">
        <v>5037</v>
      </c>
      <c r="D189" s="800" t="s">
        <v>6443</v>
      </c>
      <c r="E189" s="800"/>
      <c r="F189" s="800"/>
      <c r="G189" s="800"/>
      <c r="H189" s="800"/>
      <c r="I189" s="800"/>
      <c r="J189" s="800"/>
      <c r="K189" s="800"/>
      <c r="L189" s="800"/>
      <c r="M189" s="800"/>
      <c r="N189" s="800"/>
      <c r="O189" s="800"/>
      <c r="P189" s="800"/>
      <c r="Q189" s="800"/>
      <c r="R189" s="800"/>
      <c r="S189" s="800"/>
      <c r="T189" s="800"/>
      <c r="U189" s="800"/>
      <c r="V189" s="800"/>
      <c r="W189" s="800"/>
      <c r="X189" s="800"/>
      <c r="Y189" s="800"/>
      <c r="Z189" s="800"/>
      <c r="AA189" s="800"/>
      <c r="AB189" s="800"/>
      <c r="AC189" s="800"/>
      <c r="AD189" s="800"/>
      <c r="AE189" s="800"/>
      <c r="AF189" s="800"/>
      <c r="AG189" s="800"/>
      <c r="AH189" s="800"/>
      <c r="AI189" s="800"/>
      <c r="AJ189" s="800"/>
      <c r="AK189" s="800"/>
      <c r="AL189" s="800"/>
      <c r="AM189" s="800"/>
      <c r="AN189" s="800"/>
      <c r="AO189" s="800"/>
      <c r="AP189" s="800"/>
      <c r="AQ189" s="800"/>
      <c r="AR189" s="800"/>
      <c r="AS189" s="800"/>
      <c r="AT189" s="76"/>
      <c r="AU189" s="76"/>
      <c r="AV189" s="76"/>
      <c r="AW189" s="76"/>
      <c r="AX189" s="76"/>
      <c r="AY189" s="76"/>
      <c r="AZ189" s="76"/>
      <c r="BA189" s="76"/>
      <c r="BB189" s="76"/>
      <c r="BC189" s="76"/>
      <c r="BD189" s="76"/>
      <c r="BE189" s="76"/>
      <c r="BF189" s="76"/>
      <c r="BG189" s="76"/>
      <c r="BH189" s="76"/>
      <c r="BI189" s="76"/>
      <c r="BJ189" s="76"/>
      <c r="BK189" s="76"/>
      <c r="BL189" s="76"/>
      <c r="BM189" s="76"/>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O189" s="13" t="s">
        <v>6444</v>
      </c>
      <c r="CP189" s="52" t="s">
        <v>5040</v>
      </c>
      <c r="CT189" s="13"/>
    </row>
    <row r="190" spans="1:101" customFormat="1" ht="15" customHeight="1">
      <c r="A190" s="76"/>
      <c r="B190" s="76"/>
      <c r="C190" s="52" t="s">
        <v>5039</v>
      </c>
      <c r="D190" s="800" t="s">
        <v>6445</v>
      </c>
      <c r="E190" s="800"/>
      <c r="F190" s="800"/>
      <c r="G190" s="800"/>
      <c r="H190" s="800"/>
      <c r="I190" s="800"/>
      <c r="J190" s="800"/>
      <c r="K190" s="800"/>
      <c r="L190" s="800"/>
      <c r="M190" s="800"/>
      <c r="N190" s="800"/>
      <c r="O190" s="800"/>
      <c r="P190" s="800"/>
      <c r="Q190" s="800"/>
      <c r="R190" s="800"/>
      <c r="S190" s="800"/>
      <c r="T190" s="800"/>
      <c r="U190" s="800"/>
      <c r="V190" s="800"/>
      <c r="W190" s="800"/>
      <c r="X190" s="800"/>
      <c r="Y190" s="800"/>
      <c r="Z190" s="800"/>
      <c r="AA190" s="800"/>
      <c r="AB190" s="800"/>
      <c r="AC190" s="800"/>
      <c r="AD190" s="800"/>
      <c r="AE190" s="800"/>
      <c r="AF190" s="800"/>
      <c r="AG190" s="800"/>
      <c r="AH190" s="800"/>
      <c r="AI190" s="800"/>
      <c r="AJ190" s="800"/>
      <c r="AK190" s="800"/>
      <c r="AL190" s="800"/>
      <c r="AM190" s="800"/>
      <c r="AN190" s="800"/>
      <c r="AO190" s="800"/>
      <c r="AP190" s="800"/>
      <c r="AQ190" s="800"/>
      <c r="AR190" s="800"/>
      <c r="AS190" s="800"/>
      <c r="AT190" s="76"/>
      <c r="AU190" s="76"/>
      <c r="AV190" s="76"/>
      <c r="AW190" s="76"/>
      <c r="AX190" s="76"/>
      <c r="AY190" s="76"/>
      <c r="AZ190" s="76"/>
      <c r="BA190" s="76"/>
      <c r="BB190" s="76"/>
      <c r="BC190" s="76"/>
      <c r="BD190" s="76"/>
      <c r="BE190" s="76"/>
      <c r="BF190" s="76"/>
      <c r="BG190" s="76"/>
      <c r="BH190" s="76"/>
      <c r="BI190" s="76"/>
      <c r="BJ190" s="76"/>
      <c r="BK190" s="76"/>
      <c r="BL190" s="76"/>
      <c r="BM190" s="76"/>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O190" s="13"/>
      <c r="CP190" s="514"/>
      <c r="CT190" s="13"/>
      <c r="CU190" s="77"/>
    </row>
    <row r="191" spans="1:101" customFormat="1" ht="15" customHeight="1">
      <c r="A191" s="76"/>
      <c r="B191" s="76"/>
      <c r="C191" s="52" t="s">
        <v>5040</v>
      </c>
      <c r="D191" s="800" t="s">
        <v>6446</v>
      </c>
      <c r="E191" s="800"/>
      <c r="F191" s="800"/>
      <c r="G191" s="800"/>
      <c r="H191" s="800"/>
      <c r="I191" s="800"/>
      <c r="J191" s="800"/>
      <c r="K191" s="800"/>
      <c r="L191" s="800"/>
      <c r="M191" s="800"/>
      <c r="N191" s="800"/>
      <c r="O191" s="800"/>
      <c r="P191" s="800"/>
      <c r="Q191" s="800"/>
      <c r="R191" s="800"/>
      <c r="S191" s="800"/>
      <c r="T191" s="800"/>
      <c r="U191" s="800"/>
      <c r="V191" s="800"/>
      <c r="W191" s="800"/>
      <c r="X191" s="800"/>
      <c r="Y191" s="800"/>
      <c r="Z191" s="800"/>
      <c r="AA191" s="800"/>
      <c r="AB191" s="800"/>
      <c r="AC191" s="800"/>
      <c r="AD191" s="800"/>
      <c r="AE191" s="800"/>
      <c r="AF191" s="800"/>
      <c r="AG191" s="800"/>
      <c r="AH191" s="800"/>
      <c r="AI191" s="800"/>
      <c r="AJ191" s="800"/>
      <c r="AK191" s="800"/>
      <c r="AL191" s="800"/>
      <c r="AM191" s="800"/>
      <c r="AN191" s="800"/>
      <c r="AO191" s="800"/>
      <c r="AP191" s="800"/>
      <c r="AQ191" s="800"/>
      <c r="AR191" s="800"/>
      <c r="AS191" s="800"/>
      <c r="AT191" s="76"/>
      <c r="AU191" s="76"/>
      <c r="AV191" s="76"/>
      <c r="AW191" s="76"/>
      <c r="AX191" s="76"/>
      <c r="AY191" s="76"/>
      <c r="AZ191" s="76"/>
      <c r="BA191" s="76"/>
      <c r="BB191" s="76"/>
      <c r="BC191" s="76"/>
      <c r="BD191" s="76"/>
      <c r="BE191" s="76"/>
      <c r="BF191" s="76"/>
      <c r="BG191" s="76"/>
      <c r="BH191" s="76"/>
      <c r="BI191" s="76"/>
      <c r="BJ191" s="76"/>
      <c r="BK191" s="76"/>
      <c r="BL191" s="76"/>
      <c r="BM191" s="76"/>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O191" s="13"/>
      <c r="CP191" s="514"/>
      <c r="CT191" s="13"/>
    </row>
    <row r="192" spans="1:101" customFormat="1" ht="15" customHeight="1">
      <c r="A192" s="76"/>
      <c r="B192" s="76"/>
      <c r="C192" s="52" t="s">
        <v>5042</v>
      </c>
      <c r="D192" s="800" t="s">
        <v>6447</v>
      </c>
      <c r="E192" s="800"/>
      <c r="F192" s="800"/>
      <c r="G192" s="800"/>
      <c r="H192" s="800"/>
      <c r="I192" s="800"/>
      <c r="J192" s="800"/>
      <c r="K192" s="800"/>
      <c r="L192" s="800"/>
      <c r="M192" s="800"/>
      <c r="N192" s="800"/>
      <c r="O192" s="800"/>
      <c r="P192" s="800"/>
      <c r="Q192" s="800"/>
      <c r="R192" s="800"/>
      <c r="S192" s="800"/>
      <c r="T192" s="800"/>
      <c r="U192" s="800"/>
      <c r="V192" s="800"/>
      <c r="W192" s="800"/>
      <c r="X192" s="800"/>
      <c r="Y192" s="800"/>
      <c r="Z192" s="800"/>
      <c r="AA192" s="800"/>
      <c r="AB192" s="800"/>
      <c r="AC192" s="800"/>
      <c r="AD192" s="800"/>
      <c r="AE192" s="800"/>
      <c r="AF192" s="800"/>
      <c r="AG192" s="800"/>
      <c r="AH192" s="800"/>
      <c r="AI192" s="800"/>
      <c r="AJ192" s="800"/>
      <c r="AK192" s="800"/>
      <c r="AL192" s="800"/>
      <c r="AM192" s="800"/>
      <c r="AN192" s="800"/>
      <c r="AO192" s="800"/>
      <c r="AP192" s="800"/>
      <c r="AQ192" s="800"/>
      <c r="AR192" s="800"/>
      <c r="AS192" s="800"/>
      <c r="AT192" s="76"/>
      <c r="AU192" s="76"/>
      <c r="AV192" s="76"/>
      <c r="AW192" s="76"/>
      <c r="AX192" s="76"/>
      <c r="AY192" s="76"/>
      <c r="AZ192" s="76"/>
      <c r="BA192" s="76"/>
      <c r="BB192" s="76"/>
      <c r="BC192" s="76"/>
      <c r="BD192" s="76"/>
      <c r="BE192" s="76"/>
      <c r="BF192" s="76"/>
      <c r="BG192" s="76"/>
      <c r="BH192" s="76"/>
      <c r="BI192" s="76"/>
      <c r="BJ192" s="76"/>
      <c r="BK192" s="76"/>
      <c r="BL192" s="76"/>
      <c r="BM192" s="76"/>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O192" s="13"/>
      <c r="CP192" s="514"/>
    </row>
    <row r="193" spans="1:94" customFormat="1" ht="14.25">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O193" s="13"/>
      <c r="CP193" s="514"/>
    </row>
    <row r="194" spans="1:94" ht="15" customHeight="1">
      <c r="A194" s="22"/>
      <c r="B194" s="12"/>
      <c r="C194" s="819" t="s">
        <v>5408</v>
      </c>
      <c r="D194" s="819"/>
      <c r="E194" s="819"/>
      <c r="F194" s="819"/>
      <c r="G194" s="819"/>
      <c r="H194" s="819"/>
      <c r="I194" s="819"/>
      <c r="J194" s="819"/>
      <c r="K194" s="819"/>
      <c r="L194" s="819"/>
      <c r="M194" s="819"/>
      <c r="N194" s="819"/>
      <c r="O194" s="819"/>
      <c r="P194" s="819"/>
      <c r="Q194" s="819"/>
      <c r="R194" s="819"/>
      <c r="S194" s="819"/>
      <c r="T194" s="819"/>
      <c r="U194" s="819"/>
      <c r="V194" s="819"/>
      <c r="W194" s="819"/>
      <c r="X194" s="819"/>
      <c r="Y194" s="819"/>
      <c r="Z194" s="819"/>
      <c r="AA194" s="819"/>
      <c r="AB194" s="819"/>
      <c r="AC194" s="819"/>
      <c r="AD194" s="819"/>
      <c r="AE194" s="819"/>
      <c r="AF194" s="819"/>
      <c r="AG194" s="819"/>
      <c r="AH194" s="819"/>
      <c r="AI194" s="819"/>
      <c r="AJ194" s="819"/>
      <c r="AK194" s="819"/>
      <c r="AL194" s="819"/>
      <c r="AM194" s="819"/>
      <c r="AN194" s="819"/>
      <c r="AO194" s="819"/>
      <c r="AP194" s="819"/>
      <c r="AQ194" s="819"/>
      <c r="AR194" s="819"/>
      <c r="AS194" s="819"/>
      <c r="AT194" s="819"/>
      <c r="AU194" s="819"/>
      <c r="AV194" s="819"/>
      <c r="AW194" s="819"/>
      <c r="AX194" s="819"/>
      <c r="AY194" s="819"/>
      <c r="AZ194" s="819"/>
      <c r="BA194" s="819"/>
      <c r="BB194" s="819"/>
      <c r="BC194" s="819"/>
      <c r="BD194" s="819"/>
      <c r="BE194" s="819"/>
      <c r="BF194" s="819"/>
      <c r="BG194" s="819"/>
      <c r="BH194" s="819"/>
      <c r="BI194" s="819"/>
      <c r="BJ194" s="819"/>
      <c r="BK194" s="819"/>
      <c r="BL194" s="819"/>
      <c r="BM194" s="819"/>
      <c r="BN194" s="819"/>
      <c r="BO194" s="819"/>
      <c r="BP194" s="819"/>
      <c r="BQ194" s="819"/>
      <c r="BR194" s="819"/>
      <c r="BS194" s="819"/>
      <c r="BT194" s="819"/>
      <c r="BU194" s="819"/>
      <c r="BV194" s="819"/>
      <c r="BW194" s="819"/>
      <c r="BX194" s="819"/>
      <c r="BY194" s="819"/>
      <c r="BZ194" s="819"/>
      <c r="CA194" s="819"/>
      <c r="CB194" s="819"/>
      <c r="CC194" s="819"/>
      <c r="CD194" s="819"/>
      <c r="CE194" s="819"/>
      <c r="CF194" s="819"/>
      <c r="CG194" s="819"/>
      <c r="CH194" s="819"/>
      <c r="CI194" s="819"/>
      <c r="CJ194" s="819"/>
      <c r="CK194" s="819"/>
      <c r="CO194" s="13"/>
      <c r="CP194" s="514"/>
    </row>
    <row r="195" spans="1:94" ht="60" customHeight="1">
      <c r="A195"/>
      <c r="B195"/>
      <c r="C195" s="847"/>
      <c r="D195" s="847"/>
      <c r="E195" s="847"/>
      <c r="F195" s="847"/>
      <c r="G195" s="847"/>
      <c r="H195" s="847"/>
      <c r="I195" s="847"/>
      <c r="J195" s="847"/>
      <c r="K195" s="847"/>
      <c r="L195" s="847"/>
      <c r="M195" s="847"/>
      <c r="N195" s="847"/>
      <c r="O195" s="847"/>
      <c r="P195" s="847"/>
      <c r="Q195" s="847"/>
      <c r="R195" s="847"/>
      <c r="S195" s="847"/>
      <c r="T195" s="847"/>
      <c r="U195" s="847"/>
      <c r="V195" s="847"/>
      <c r="W195" s="847"/>
      <c r="X195" s="847"/>
      <c r="Y195" s="847"/>
      <c r="Z195" s="847"/>
      <c r="AA195" s="847"/>
      <c r="AB195" s="847"/>
      <c r="AC195" s="847"/>
      <c r="AD195" s="847"/>
      <c r="AE195" s="847"/>
      <c r="AF195" s="847"/>
      <c r="AG195" s="847"/>
      <c r="AH195" s="847"/>
      <c r="AI195" s="847"/>
      <c r="AJ195" s="847"/>
      <c r="AK195" s="847"/>
      <c r="AL195" s="847"/>
      <c r="AM195" s="847"/>
      <c r="AN195" s="847"/>
      <c r="AO195" s="847"/>
      <c r="AP195" s="847"/>
      <c r="AQ195" s="847"/>
      <c r="AR195" s="847"/>
      <c r="AS195" s="847"/>
      <c r="AT195" s="847"/>
      <c r="AU195" s="847"/>
      <c r="AV195" s="847"/>
      <c r="AW195" s="847"/>
      <c r="AX195" s="847"/>
      <c r="AY195" s="847"/>
      <c r="AZ195" s="847"/>
      <c r="BA195" s="847"/>
      <c r="BB195" s="847"/>
      <c r="BC195" s="847"/>
      <c r="BD195" s="847"/>
      <c r="BE195" s="847"/>
      <c r="BF195" s="847"/>
      <c r="BG195" s="847"/>
      <c r="BH195" s="847"/>
      <c r="BI195" s="847"/>
      <c r="BJ195" s="847"/>
      <c r="BK195" s="847"/>
      <c r="BL195" s="847"/>
      <c r="BM195" s="847"/>
      <c r="BN195" s="847"/>
      <c r="BO195" s="847"/>
      <c r="BP195" s="847"/>
      <c r="BQ195" s="847"/>
      <c r="BR195" s="847"/>
      <c r="BS195" s="847"/>
      <c r="BT195" s="847"/>
      <c r="BU195" s="847"/>
      <c r="BV195" s="847"/>
      <c r="BW195" s="847"/>
      <c r="BX195" s="847"/>
      <c r="BY195" s="847"/>
      <c r="BZ195" s="847"/>
      <c r="CA195" s="847"/>
      <c r="CB195" s="847"/>
      <c r="CC195" s="847"/>
      <c r="CD195" s="847"/>
      <c r="CE195" s="847"/>
      <c r="CF195" s="847"/>
      <c r="CG195" s="847"/>
      <c r="CH195" s="847"/>
      <c r="CI195" s="847"/>
      <c r="CJ195" s="847"/>
      <c r="CK195" s="847"/>
      <c r="CO195" s="13"/>
      <c r="CP195" s="514"/>
    </row>
    <row r="196" spans="1:94" ht="15" customHeight="1">
      <c r="B196" s="843" t="str">
        <f>CY176</f>
        <v/>
      </c>
      <c r="C196" s="843"/>
      <c r="D196" s="843"/>
      <c r="E196" s="843"/>
      <c r="F196" s="843"/>
      <c r="G196" s="843"/>
      <c r="H196" s="843"/>
      <c r="I196" s="843"/>
      <c r="J196" s="843"/>
      <c r="K196" s="843"/>
      <c r="L196" s="843"/>
      <c r="M196" s="843"/>
      <c r="N196" s="843"/>
      <c r="O196" s="843"/>
      <c r="P196" s="843"/>
      <c r="Q196" s="843"/>
      <c r="R196" s="843"/>
      <c r="S196" s="843"/>
      <c r="T196" s="843"/>
      <c r="U196" s="843"/>
      <c r="V196" s="843"/>
      <c r="W196" s="843"/>
      <c r="X196" s="843"/>
      <c r="Y196" s="843"/>
      <c r="Z196" s="843"/>
      <c r="AA196" s="843"/>
      <c r="AB196" s="843"/>
      <c r="AC196" s="843"/>
      <c r="AD196" s="843"/>
      <c r="AE196" s="843"/>
      <c r="AF196" s="843"/>
      <c r="AG196" s="843"/>
      <c r="AH196" s="843"/>
      <c r="AI196" s="843"/>
      <c r="AJ196" s="843"/>
      <c r="AK196" s="843"/>
      <c r="AL196" s="843"/>
      <c r="AM196" s="843"/>
      <c r="AN196" s="843"/>
      <c r="AO196" s="843"/>
      <c r="AP196" s="843"/>
      <c r="AQ196" s="843"/>
      <c r="AR196" s="843"/>
      <c r="AS196" s="843"/>
      <c r="AT196" s="843"/>
      <c r="AU196" s="843"/>
      <c r="AV196" s="843"/>
      <c r="AW196" s="843"/>
      <c r="AX196" s="843"/>
      <c r="AY196" s="843"/>
      <c r="AZ196" s="843"/>
      <c r="BA196" s="843"/>
      <c r="BB196" s="843"/>
      <c r="BC196" s="843"/>
      <c r="BD196" s="843"/>
      <c r="BE196" s="843"/>
      <c r="BF196" s="843"/>
      <c r="BG196" s="843"/>
      <c r="BH196" s="843"/>
      <c r="BI196" s="843"/>
      <c r="BJ196" s="843"/>
      <c r="BK196" s="843"/>
      <c r="BL196" s="843"/>
      <c r="BM196" s="843"/>
      <c r="BN196" s="843"/>
      <c r="BO196" s="843"/>
      <c r="BP196" s="843"/>
      <c r="BQ196" s="843"/>
      <c r="BR196" s="843"/>
      <c r="BS196" s="843"/>
      <c r="BT196" s="843"/>
      <c r="BU196" s="843"/>
      <c r="BV196" s="843"/>
      <c r="BW196" s="843"/>
      <c r="BX196" s="843"/>
      <c r="BY196" s="843"/>
      <c r="BZ196" s="843"/>
      <c r="CA196" s="843"/>
      <c r="CB196" s="843"/>
      <c r="CC196" s="843"/>
      <c r="CD196" s="843"/>
      <c r="CE196" s="843"/>
      <c r="CF196" s="843"/>
      <c r="CG196" s="843"/>
      <c r="CH196" s="843"/>
      <c r="CI196" s="843"/>
      <c r="CJ196" s="843"/>
      <c r="CK196" s="843"/>
    </row>
    <row r="197" spans="1:94" ht="15" customHeight="1">
      <c r="B197" s="796" t="str">
        <f>IF(SUM(COUNTIF(J26:CK175,"NS"))&lt;&gt;0,"Alerta: debido a que cuenta con registros NS, debe proporcionar una justificación en el area de comentarios al final de la pregunta","")</f>
        <v/>
      </c>
      <c r="C197" s="796"/>
      <c r="D197" s="796"/>
      <c r="E197" s="796"/>
      <c r="F197" s="796"/>
      <c r="G197" s="796"/>
      <c r="H197" s="796"/>
      <c r="I197" s="796"/>
      <c r="J197" s="796"/>
      <c r="K197" s="796"/>
      <c r="L197" s="796"/>
      <c r="M197" s="796"/>
      <c r="N197" s="796"/>
      <c r="O197" s="796"/>
      <c r="P197" s="796"/>
      <c r="Q197" s="796"/>
      <c r="R197" s="796"/>
      <c r="S197" s="796"/>
      <c r="T197" s="796"/>
      <c r="U197" s="796"/>
      <c r="V197" s="796"/>
      <c r="W197" s="796"/>
      <c r="X197" s="796"/>
      <c r="Y197" s="796"/>
      <c r="Z197" s="796"/>
      <c r="AA197" s="796"/>
      <c r="AB197" s="796"/>
      <c r="AC197" s="796"/>
      <c r="AD197" s="796"/>
      <c r="AE197" s="796"/>
      <c r="AF197" s="796"/>
      <c r="AG197" s="796"/>
      <c r="AH197" s="796"/>
      <c r="AI197" s="796"/>
      <c r="AJ197" s="796"/>
      <c r="AK197" s="796"/>
      <c r="AL197" s="796"/>
      <c r="AM197" s="796"/>
      <c r="AN197" s="796"/>
      <c r="AO197" s="796"/>
      <c r="AP197" s="796"/>
      <c r="AQ197" s="796"/>
      <c r="AR197" s="796"/>
      <c r="AS197" s="796"/>
      <c r="AT197" s="796"/>
      <c r="AU197" s="796"/>
      <c r="AV197" s="796"/>
      <c r="AW197" s="796"/>
      <c r="AX197" s="796"/>
      <c r="AY197" s="796"/>
      <c r="AZ197" s="796"/>
      <c r="BA197" s="796"/>
      <c r="BB197" s="796"/>
      <c r="BC197" s="796"/>
      <c r="BD197" s="796"/>
      <c r="BE197" s="796"/>
      <c r="BF197" s="796"/>
      <c r="BG197" s="796"/>
      <c r="BH197" s="796"/>
      <c r="BI197" s="796"/>
      <c r="BJ197" s="796"/>
      <c r="BK197" s="796"/>
      <c r="BL197" s="796"/>
      <c r="BM197" s="796"/>
      <c r="BN197" s="796"/>
      <c r="BO197" s="796"/>
      <c r="BP197" s="796"/>
      <c r="BQ197" s="796"/>
      <c r="BR197" s="796"/>
      <c r="BS197" s="796"/>
      <c r="BT197" s="796"/>
      <c r="BU197" s="796"/>
      <c r="BV197" s="796"/>
      <c r="BW197" s="796"/>
      <c r="BX197" s="796"/>
      <c r="BY197" s="796"/>
      <c r="BZ197" s="796"/>
      <c r="CA197" s="796"/>
      <c r="CB197" s="796"/>
      <c r="CC197" s="796"/>
      <c r="CD197" s="796"/>
      <c r="CE197" s="796"/>
      <c r="CF197" s="796"/>
      <c r="CG197" s="796"/>
      <c r="CH197" s="796"/>
      <c r="CI197" s="796"/>
      <c r="CJ197" s="796"/>
      <c r="CK197" s="796"/>
    </row>
    <row r="198" spans="1:94" ht="15" customHeight="1">
      <c r="B198" s="913" t="str">
        <f>DC176</f>
        <v/>
      </c>
      <c r="C198" s="913"/>
      <c r="D198" s="913"/>
      <c r="E198" s="913"/>
      <c r="F198" s="913"/>
      <c r="G198" s="913"/>
      <c r="H198" s="913"/>
      <c r="I198" s="913"/>
      <c r="J198" s="913"/>
      <c r="K198" s="913"/>
      <c r="L198" s="913"/>
      <c r="M198" s="913"/>
      <c r="N198" s="913"/>
      <c r="O198" s="913"/>
      <c r="P198" s="913"/>
      <c r="Q198" s="913"/>
      <c r="R198" s="913"/>
      <c r="S198" s="913"/>
      <c r="T198" s="913"/>
      <c r="U198" s="913"/>
      <c r="V198" s="913"/>
      <c r="W198" s="913"/>
      <c r="X198" s="913"/>
      <c r="Y198" s="913"/>
      <c r="Z198" s="913"/>
      <c r="AA198" s="913"/>
      <c r="AB198" s="913"/>
      <c r="AC198" s="913"/>
      <c r="AD198" s="913"/>
      <c r="AE198" s="913"/>
      <c r="AF198" s="913"/>
      <c r="AG198" s="913"/>
      <c r="AH198" s="913"/>
      <c r="AI198" s="913"/>
      <c r="AJ198" s="913"/>
      <c r="AK198" s="913"/>
      <c r="AL198" s="913"/>
      <c r="AM198" s="913"/>
      <c r="AN198" s="913"/>
      <c r="AO198" s="913"/>
      <c r="AP198" s="913"/>
      <c r="AQ198" s="913"/>
      <c r="AR198" s="913"/>
      <c r="AS198" s="913"/>
      <c r="AT198" s="913"/>
      <c r="AU198" s="913"/>
      <c r="AV198" s="913"/>
      <c r="AW198" s="913"/>
      <c r="AX198" s="913"/>
      <c r="AY198" s="913"/>
      <c r="AZ198" s="913"/>
      <c r="BA198" s="913"/>
      <c r="BB198" s="913"/>
      <c r="BC198" s="913"/>
      <c r="BD198" s="913"/>
      <c r="BE198" s="913"/>
      <c r="BF198" s="913"/>
      <c r="BG198" s="913"/>
      <c r="BH198" s="913"/>
      <c r="BI198" s="913"/>
      <c r="BJ198" s="913"/>
      <c r="BK198" s="913"/>
      <c r="BL198" s="913"/>
      <c r="BM198" s="913"/>
      <c r="BN198" s="913"/>
      <c r="BO198" s="913"/>
      <c r="BP198" s="913"/>
      <c r="BQ198" s="913"/>
      <c r="BR198" s="913"/>
      <c r="BS198" s="913"/>
      <c r="BT198" s="913"/>
      <c r="BU198" s="913"/>
      <c r="BV198" s="913"/>
      <c r="BW198" s="913"/>
      <c r="BX198" s="913"/>
      <c r="BY198" s="913"/>
      <c r="BZ198" s="913"/>
      <c r="CA198" s="913"/>
      <c r="CB198" s="913"/>
      <c r="CC198" s="913"/>
      <c r="CD198" s="913"/>
      <c r="CE198" s="913"/>
      <c r="CF198" s="913"/>
      <c r="CG198" s="913"/>
      <c r="CH198" s="913"/>
      <c r="CI198" s="913"/>
      <c r="CJ198" s="913"/>
      <c r="CK198" s="913"/>
    </row>
    <row r="199" spans="1:94" ht="15" customHeight="1">
      <c r="B199" s="913" t="str">
        <f>IF(CQ176&gt;0,"Favor de verificar que no tenga información en celdas sombreadas","")</f>
        <v/>
      </c>
      <c r="C199" s="913"/>
      <c r="D199" s="913"/>
      <c r="E199" s="913"/>
      <c r="F199" s="913"/>
      <c r="G199" s="913"/>
      <c r="H199" s="913"/>
      <c r="I199" s="913"/>
      <c r="J199" s="913"/>
      <c r="K199" s="913"/>
      <c r="L199" s="913"/>
      <c r="M199" s="913"/>
      <c r="N199" s="913"/>
      <c r="O199" s="913"/>
      <c r="P199" s="913"/>
      <c r="Q199" s="913"/>
      <c r="R199" s="913"/>
      <c r="S199" s="913"/>
      <c r="T199" s="913"/>
      <c r="U199" s="913"/>
      <c r="V199" s="913"/>
      <c r="W199" s="913"/>
      <c r="X199" s="913"/>
      <c r="Y199" s="913"/>
      <c r="Z199" s="913"/>
      <c r="AA199" s="913"/>
      <c r="AB199" s="913"/>
      <c r="AC199" s="913"/>
      <c r="AD199" s="913"/>
      <c r="AE199" s="913"/>
      <c r="AF199" s="913"/>
      <c r="AG199" s="913"/>
      <c r="AH199" s="913"/>
      <c r="AI199" s="913"/>
      <c r="AJ199" s="913"/>
      <c r="AK199" s="913"/>
      <c r="AL199" s="913"/>
      <c r="AM199" s="913"/>
      <c r="AN199" s="913"/>
      <c r="AO199" s="913"/>
      <c r="AP199" s="913"/>
      <c r="AQ199" s="913"/>
      <c r="AR199" s="913"/>
      <c r="AS199" s="913"/>
      <c r="AT199" s="913"/>
      <c r="AU199" s="913"/>
      <c r="AV199" s="913"/>
      <c r="AW199" s="913"/>
      <c r="AX199" s="913"/>
      <c r="AY199" s="913"/>
      <c r="AZ199" s="913"/>
      <c r="BA199" s="913"/>
      <c r="BB199" s="913"/>
      <c r="BC199" s="913"/>
      <c r="BD199" s="913"/>
      <c r="BE199" s="913"/>
      <c r="BF199" s="913"/>
      <c r="BG199" s="913"/>
      <c r="BH199" s="913"/>
      <c r="BI199" s="913"/>
      <c r="BJ199" s="913"/>
      <c r="BK199" s="913"/>
      <c r="BL199" s="913"/>
      <c r="BM199" s="913"/>
      <c r="BN199" s="913"/>
      <c r="BO199" s="913"/>
      <c r="BP199" s="913"/>
      <c r="BQ199" s="913"/>
      <c r="BR199" s="913"/>
      <c r="BS199" s="913"/>
      <c r="BT199" s="913"/>
      <c r="BU199" s="913"/>
      <c r="BV199" s="913"/>
      <c r="BW199" s="913"/>
      <c r="BX199" s="913"/>
      <c r="BY199" s="913"/>
      <c r="BZ199" s="913"/>
      <c r="CA199" s="913"/>
      <c r="CB199" s="913"/>
      <c r="CC199" s="913"/>
      <c r="CD199" s="913"/>
      <c r="CE199" s="913"/>
      <c r="CF199" s="913"/>
      <c r="CG199" s="913"/>
      <c r="CH199" s="913"/>
      <c r="CI199" s="913"/>
      <c r="CJ199" s="913"/>
      <c r="CK199" s="913"/>
    </row>
    <row r="200" spans="1:94" ht="15" customHeight="1"/>
    <row r="201" spans="1:94" ht="15" customHeight="1"/>
  </sheetData>
  <sheetProtection algorithmName="SHA-512" hashValue="AmRxIvmFKgqfRGOJDSXiXKwb9VDrVeGTrEPaPCGRtMxAwEv4Wx/YjsbHTOAyVvhFeiBMydVXX0klPNp+GJpxAA==" saltValue="GrEMTDWknvbtyNrTT8mqFg==" spinCount="100000" sheet="1" objects="1" scenarios="1"/>
  <mergeCells count="3233">
    <mergeCell ref="B199:CK199"/>
    <mergeCell ref="CO178:CR178"/>
    <mergeCell ref="CT178:CW178"/>
    <mergeCell ref="CN24:CQ24"/>
    <mergeCell ref="CW24:CY24"/>
    <mergeCell ref="CZ24:CZ25"/>
    <mergeCell ref="DA24:DC24"/>
    <mergeCell ref="DD24:DD25"/>
    <mergeCell ref="DE24:DE25"/>
    <mergeCell ref="B178:CK178"/>
    <mergeCell ref="B180:CK180"/>
    <mergeCell ref="B196:CK196"/>
    <mergeCell ref="B197:CK197"/>
    <mergeCell ref="B198:CK198"/>
    <mergeCell ref="C18:CK18"/>
    <mergeCell ref="AP31:AS31"/>
    <mergeCell ref="AT31:AW31"/>
    <mergeCell ref="AP29:AS29"/>
    <mergeCell ref="AT29:AW29"/>
    <mergeCell ref="AP27:AS27"/>
    <mergeCell ref="AT27:AW27"/>
    <mergeCell ref="R25:U25"/>
    <mergeCell ref="V25:Y25"/>
    <mergeCell ref="Z25:AC25"/>
    <mergeCell ref="AP43:AS43"/>
    <mergeCell ref="AT43:AW43"/>
    <mergeCell ref="AP41:AS41"/>
    <mergeCell ref="AT41:AW41"/>
    <mergeCell ref="AP39:AS39"/>
    <mergeCell ref="AT39:AW39"/>
    <mergeCell ref="AP37:AS37"/>
    <mergeCell ref="AT37:AW37"/>
    <mergeCell ref="CH12:CK12"/>
    <mergeCell ref="B14:CK14"/>
    <mergeCell ref="CH9:CK9"/>
    <mergeCell ref="B10:L10"/>
    <mergeCell ref="N10:O10"/>
    <mergeCell ref="B3:CK3"/>
    <mergeCell ref="B5:CK5"/>
    <mergeCell ref="B7:CK7"/>
    <mergeCell ref="C24:I25"/>
    <mergeCell ref="D26:I26"/>
    <mergeCell ref="D27:I27"/>
    <mergeCell ref="D28:I28"/>
    <mergeCell ref="D29:I29"/>
    <mergeCell ref="D30:I30"/>
    <mergeCell ref="D31:I31"/>
    <mergeCell ref="AT25:AW25"/>
    <mergeCell ref="AT26:AW26"/>
    <mergeCell ref="AX26:BA26"/>
    <mergeCell ref="BB26:BE26"/>
    <mergeCell ref="BR24:CK24"/>
    <mergeCell ref="BR25:BU25"/>
    <mergeCell ref="BV25:BY25"/>
    <mergeCell ref="BZ25:CC25"/>
    <mergeCell ref="CD25:CG25"/>
    <mergeCell ref="CH25:CK25"/>
    <mergeCell ref="AX24:BQ24"/>
    <mergeCell ref="AX25:BA25"/>
    <mergeCell ref="BB25:BE25"/>
    <mergeCell ref="BF25:BI25"/>
    <mergeCell ref="BJ25:BM25"/>
    <mergeCell ref="BN25:BQ25"/>
    <mergeCell ref="J24:AC24"/>
    <mergeCell ref="AP35:AS35"/>
    <mergeCell ref="AT35:AW35"/>
    <mergeCell ref="AP33:AS33"/>
    <mergeCell ref="AT33:AW33"/>
    <mergeCell ref="D32:I32"/>
    <mergeCell ref="D33:I33"/>
    <mergeCell ref="D34:I34"/>
    <mergeCell ref="D35:I35"/>
    <mergeCell ref="D36:I36"/>
    <mergeCell ref="D37:I37"/>
    <mergeCell ref="D38:I38"/>
    <mergeCell ref="AH34:AK34"/>
    <mergeCell ref="AL34:AO34"/>
    <mergeCell ref="AP34:AS34"/>
    <mergeCell ref="AT34:AW34"/>
    <mergeCell ref="AH38:AK38"/>
    <mergeCell ref="AL38:AO38"/>
    <mergeCell ref="AP38:AS38"/>
    <mergeCell ref="AT38:AW38"/>
    <mergeCell ref="AP63:AS63"/>
    <mergeCell ref="AT63:AW63"/>
    <mergeCell ref="AP61:AS61"/>
    <mergeCell ref="AT61:AW61"/>
    <mergeCell ref="AP59:AS59"/>
    <mergeCell ref="AT59:AW59"/>
    <mergeCell ref="AP57:AS57"/>
    <mergeCell ref="AT57:AW57"/>
    <mergeCell ref="AP55:AS55"/>
    <mergeCell ref="AT55:AW55"/>
    <mergeCell ref="AP53:AS53"/>
    <mergeCell ref="AT53:AW53"/>
    <mergeCell ref="AP51:AS51"/>
    <mergeCell ref="AT51:AW51"/>
    <mergeCell ref="AP47:AS47"/>
    <mergeCell ref="AT47:AW47"/>
    <mergeCell ref="AP45:AS45"/>
    <mergeCell ref="AT45:AW45"/>
    <mergeCell ref="AP46:AS46"/>
    <mergeCell ref="AT46:AW46"/>
    <mergeCell ref="AP50:AS50"/>
    <mergeCell ref="AT50:AW50"/>
    <mergeCell ref="AP54:AS54"/>
    <mergeCell ref="AT54:AW54"/>
    <mergeCell ref="AP83:AS83"/>
    <mergeCell ref="AT83:AW83"/>
    <mergeCell ref="AP81:AS81"/>
    <mergeCell ref="AT81:AW81"/>
    <mergeCell ref="AP79:AS79"/>
    <mergeCell ref="AT79:AW79"/>
    <mergeCell ref="AP77:AS77"/>
    <mergeCell ref="AT77:AW77"/>
    <mergeCell ref="AP75:AS75"/>
    <mergeCell ref="AT75:AW75"/>
    <mergeCell ref="AP73:AS73"/>
    <mergeCell ref="AT73:AW73"/>
    <mergeCell ref="AP71:AS71"/>
    <mergeCell ref="AT71:AW71"/>
    <mergeCell ref="AP67:AS67"/>
    <mergeCell ref="AT67:AW67"/>
    <mergeCell ref="AP65:AS65"/>
    <mergeCell ref="AT65:AW65"/>
    <mergeCell ref="AP103:AS103"/>
    <mergeCell ref="AT103:AW103"/>
    <mergeCell ref="AP101:AS101"/>
    <mergeCell ref="AT101:AW101"/>
    <mergeCell ref="AP99:AS99"/>
    <mergeCell ref="AT99:AW99"/>
    <mergeCell ref="AP97:AS97"/>
    <mergeCell ref="AT97:AW97"/>
    <mergeCell ref="AP95:AS95"/>
    <mergeCell ref="AT95:AW95"/>
    <mergeCell ref="AP93:AS93"/>
    <mergeCell ref="AT93:AW93"/>
    <mergeCell ref="AP91:AS91"/>
    <mergeCell ref="AT91:AW91"/>
    <mergeCell ref="AP87:AS87"/>
    <mergeCell ref="AT87:AW87"/>
    <mergeCell ref="AP85:AS85"/>
    <mergeCell ref="AT85:AW85"/>
    <mergeCell ref="AP123:AS123"/>
    <mergeCell ref="AT123:AW123"/>
    <mergeCell ref="AP121:AS121"/>
    <mergeCell ref="AT121:AW121"/>
    <mergeCell ref="AP119:AS119"/>
    <mergeCell ref="AT119:AW119"/>
    <mergeCell ref="AP117:AS117"/>
    <mergeCell ref="AT117:AW117"/>
    <mergeCell ref="AP115:AS115"/>
    <mergeCell ref="AT115:AW115"/>
    <mergeCell ref="AP113:AS113"/>
    <mergeCell ref="AT113:AW113"/>
    <mergeCell ref="AP111:AS111"/>
    <mergeCell ref="AT111:AW111"/>
    <mergeCell ref="AP127:AS127"/>
    <mergeCell ref="AP107:AS107"/>
    <mergeCell ref="AT107:AW107"/>
    <mergeCell ref="AP143:AS143"/>
    <mergeCell ref="AT143:AW143"/>
    <mergeCell ref="AP141:AS141"/>
    <mergeCell ref="AT141:AW141"/>
    <mergeCell ref="AP139:AS139"/>
    <mergeCell ref="AT139:AW139"/>
    <mergeCell ref="AP137:AS137"/>
    <mergeCell ref="AT137:AW137"/>
    <mergeCell ref="AP135:AS135"/>
    <mergeCell ref="AT135:AW135"/>
    <mergeCell ref="AP133:AS133"/>
    <mergeCell ref="AT133:AW133"/>
    <mergeCell ref="AP131:AS131"/>
    <mergeCell ref="AT131:AW131"/>
    <mergeCell ref="AP129:AS129"/>
    <mergeCell ref="AT129:AW129"/>
    <mergeCell ref="AT127:AW127"/>
    <mergeCell ref="D51:I51"/>
    <mergeCell ref="D52:I52"/>
    <mergeCell ref="D53:I53"/>
    <mergeCell ref="D54:I54"/>
    <mergeCell ref="D55:I55"/>
    <mergeCell ref="D56:I56"/>
    <mergeCell ref="D45:I45"/>
    <mergeCell ref="D46:I46"/>
    <mergeCell ref="D47:I47"/>
    <mergeCell ref="D48:I48"/>
    <mergeCell ref="D49:I49"/>
    <mergeCell ref="D50:I50"/>
    <mergeCell ref="D39:I39"/>
    <mergeCell ref="D40:I40"/>
    <mergeCell ref="D41:I41"/>
    <mergeCell ref="D42:I42"/>
    <mergeCell ref="D43:I43"/>
    <mergeCell ref="D44:I44"/>
    <mergeCell ref="D69:I69"/>
    <mergeCell ref="D70:I70"/>
    <mergeCell ref="D71:I71"/>
    <mergeCell ref="D72:I72"/>
    <mergeCell ref="D73:I73"/>
    <mergeCell ref="D74:I74"/>
    <mergeCell ref="D63:I63"/>
    <mergeCell ref="D64:I64"/>
    <mergeCell ref="D65:I65"/>
    <mergeCell ref="D66:I66"/>
    <mergeCell ref="D67:I67"/>
    <mergeCell ref="D68:I68"/>
    <mergeCell ref="D57:I57"/>
    <mergeCell ref="D58:I58"/>
    <mergeCell ref="D59:I59"/>
    <mergeCell ref="D60:I60"/>
    <mergeCell ref="D61:I61"/>
    <mergeCell ref="D62:I62"/>
    <mergeCell ref="D87:I87"/>
    <mergeCell ref="D88:I88"/>
    <mergeCell ref="D89:I89"/>
    <mergeCell ref="D90:I90"/>
    <mergeCell ref="D91:I91"/>
    <mergeCell ref="D92:I92"/>
    <mergeCell ref="D81:I81"/>
    <mergeCell ref="D82:I82"/>
    <mergeCell ref="D83:I83"/>
    <mergeCell ref="D84:I84"/>
    <mergeCell ref="D85:I85"/>
    <mergeCell ref="D86:I86"/>
    <mergeCell ref="D75:I75"/>
    <mergeCell ref="D76:I76"/>
    <mergeCell ref="D77:I77"/>
    <mergeCell ref="D78:I78"/>
    <mergeCell ref="D79:I79"/>
    <mergeCell ref="D80:I80"/>
    <mergeCell ref="D113:I113"/>
    <mergeCell ref="D114:I114"/>
    <mergeCell ref="D115:I115"/>
    <mergeCell ref="D116:I116"/>
    <mergeCell ref="D105:I105"/>
    <mergeCell ref="D106:I106"/>
    <mergeCell ref="D107:I107"/>
    <mergeCell ref="D108:I108"/>
    <mergeCell ref="D109:I109"/>
    <mergeCell ref="D110:I110"/>
    <mergeCell ref="D99:I99"/>
    <mergeCell ref="D100:I100"/>
    <mergeCell ref="D101:I101"/>
    <mergeCell ref="D102:I102"/>
    <mergeCell ref="D103:I103"/>
    <mergeCell ref="D104:I104"/>
    <mergeCell ref="D93:I93"/>
    <mergeCell ref="D94:I94"/>
    <mergeCell ref="D95:I95"/>
    <mergeCell ref="D96:I96"/>
    <mergeCell ref="D97:I97"/>
    <mergeCell ref="D98:I98"/>
    <mergeCell ref="D141:I141"/>
    <mergeCell ref="D142:I142"/>
    <mergeCell ref="D143:I143"/>
    <mergeCell ref="D144:I144"/>
    <mergeCell ref="D145:I145"/>
    <mergeCell ref="D135:I135"/>
    <mergeCell ref="D136:I136"/>
    <mergeCell ref="D137:I137"/>
    <mergeCell ref="D138:I138"/>
    <mergeCell ref="D139:I139"/>
    <mergeCell ref="D140:I140"/>
    <mergeCell ref="D129:I129"/>
    <mergeCell ref="D130:I130"/>
    <mergeCell ref="D131:I131"/>
    <mergeCell ref="D132:I132"/>
    <mergeCell ref="D133:I133"/>
    <mergeCell ref="D134:I134"/>
    <mergeCell ref="D123:I123"/>
    <mergeCell ref="D124:I124"/>
    <mergeCell ref="D125:I125"/>
    <mergeCell ref="D126:I126"/>
    <mergeCell ref="D127:I127"/>
    <mergeCell ref="D128:I128"/>
    <mergeCell ref="D117:I117"/>
    <mergeCell ref="D118:I118"/>
    <mergeCell ref="D119:I119"/>
    <mergeCell ref="D120:I120"/>
    <mergeCell ref="D121:I121"/>
    <mergeCell ref="D122:I122"/>
    <mergeCell ref="D111:I111"/>
    <mergeCell ref="D112:I112"/>
    <mergeCell ref="AH26:AK26"/>
    <mergeCell ref="AL26:AO26"/>
    <mergeCell ref="AP26:AS26"/>
    <mergeCell ref="J26:M26"/>
    <mergeCell ref="N26:Q26"/>
    <mergeCell ref="R26:U26"/>
    <mergeCell ref="V26:Y26"/>
    <mergeCell ref="Z26:AC26"/>
    <mergeCell ref="AD26:AG26"/>
    <mergeCell ref="J28:M28"/>
    <mergeCell ref="N28:Q28"/>
    <mergeCell ref="R28:U28"/>
    <mergeCell ref="V28:Y28"/>
    <mergeCell ref="Z28:AC28"/>
    <mergeCell ref="AD28:AG28"/>
    <mergeCell ref="Z27:AC27"/>
    <mergeCell ref="AD27:AG27"/>
    <mergeCell ref="AH27:AK27"/>
    <mergeCell ref="N25:Q25"/>
    <mergeCell ref="J25:M25"/>
    <mergeCell ref="AD24:AW24"/>
    <mergeCell ref="AD25:AG25"/>
    <mergeCell ref="AH25:AK25"/>
    <mergeCell ref="AL25:AO25"/>
    <mergeCell ref="AP25:AS25"/>
    <mergeCell ref="BV27:BY27"/>
    <mergeCell ref="BZ27:CC27"/>
    <mergeCell ref="CD27:CG27"/>
    <mergeCell ref="CH27:CK27"/>
    <mergeCell ref="AX27:BA27"/>
    <mergeCell ref="BB27:BE27"/>
    <mergeCell ref="BF27:BI27"/>
    <mergeCell ref="BJ27:BM27"/>
    <mergeCell ref="BN27:BQ27"/>
    <mergeCell ref="BR27:BU27"/>
    <mergeCell ref="CD26:CG26"/>
    <mergeCell ref="CH26:CK26"/>
    <mergeCell ref="J27:M27"/>
    <mergeCell ref="N27:Q27"/>
    <mergeCell ref="R27:U27"/>
    <mergeCell ref="V27:Y27"/>
    <mergeCell ref="AL27:AO27"/>
    <mergeCell ref="BF26:BI26"/>
    <mergeCell ref="BJ26:BM26"/>
    <mergeCell ref="BN26:BQ26"/>
    <mergeCell ref="BR26:BU26"/>
    <mergeCell ref="BV26:BY26"/>
    <mergeCell ref="BZ26:CC26"/>
    <mergeCell ref="CD28:CG28"/>
    <mergeCell ref="CH28:CK28"/>
    <mergeCell ref="J29:M29"/>
    <mergeCell ref="N29:Q29"/>
    <mergeCell ref="R29:U29"/>
    <mergeCell ref="V29:Y29"/>
    <mergeCell ref="Z29:AC29"/>
    <mergeCell ref="AD29:AG29"/>
    <mergeCell ref="AH29:AK29"/>
    <mergeCell ref="AL29:AO29"/>
    <mergeCell ref="BF28:BI28"/>
    <mergeCell ref="BJ28:BM28"/>
    <mergeCell ref="BN28:BQ28"/>
    <mergeCell ref="BR28:BU28"/>
    <mergeCell ref="BV28:BY28"/>
    <mergeCell ref="BZ28:CC28"/>
    <mergeCell ref="AH28:AK28"/>
    <mergeCell ref="AL28:AO28"/>
    <mergeCell ref="AP28:AS28"/>
    <mergeCell ref="AT28:AW28"/>
    <mergeCell ref="AX28:BA28"/>
    <mergeCell ref="BB28:BE28"/>
    <mergeCell ref="AH30:AK30"/>
    <mergeCell ref="AL30:AO30"/>
    <mergeCell ref="AP30:AS30"/>
    <mergeCell ref="AT30:AW30"/>
    <mergeCell ref="AX30:BA30"/>
    <mergeCell ref="BB30:BE30"/>
    <mergeCell ref="BV29:BY29"/>
    <mergeCell ref="BZ29:CC29"/>
    <mergeCell ref="CD29:CG29"/>
    <mergeCell ref="CH29:CK29"/>
    <mergeCell ref="J30:M30"/>
    <mergeCell ref="N30:Q30"/>
    <mergeCell ref="R30:U30"/>
    <mergeCell ref="V30:Y30"/>
    <mergeCell ref="Z30:AC30"/>
    <mergeCell ref="AD30:AG30"/>
    <mergeCell ref="AX29:BA29"/>
    <mergeCell ref="BB29:BE29"/>
    <mergeCell ref="BF29:BI29"/>
    <mergeCell ref="BJ29:BM29"/>
    <mergeCell ref="BN29:BQ29"/>
    <mergeCell ref="BR29:BU29"/>
    <mergeCell ref="BV31:BY31"/>
    <mergeCell ref="BZ31:CC31"/>
    <mergeCell ref="CD31:CG31"/>
    <mergeCell ref="CH31:CK31"/>
    <mergeCell ref="J32:M32"/>
    <mergeCell ref="N32:Q32"/>
    <mergeCell ref="R32:U32"/>
    <mergeCell ref="V32:Y32"/>
    <mergeCell ref="Z32:AC32"/>
    <mergeCell ref="AD32:AG32"/>
    <mergeCell ref="AX31:BA31"/>
    <mergeCell ref="BB31:BE31"/>
    <mergeCell ref="BF31:BI31"/>
    <mergeCell ref="BJ31:BM31"/>
    <mergeCell ref="BN31:BQ31"/>
    <mergeCell ref="BR31:BU31"/>
    <mergeCell ref="CD30:CG30"/>
    <mergeCell ref="CH30:CK30"/>
    <mergeCell ref="J31:M31"/>
    <mergeCell ref="N31:Q31"/>
    <mergeCell ref="R31:U31"/>
    <mergeCell ref="V31:Y31"/>
    <mergeCell ref="Z31:AC31"/>
    <mergeCell ref="AD31:AG31"/>
    <mergeCell ref="AH31:AK31"/>
    <mergeCell ref="AL31:AO31"/>
    <mergeCell ref="BF30:BI30"/>
    <mergeCell ref="BJ30:BM30"/>
    <mergeCell ref="BN30:BQ30"/>
    <mergeCell ref="BR30:BU30"/>
    <mergeCell ref="BV30:BY30"/>
    <mergeCell ref="BZ30:CC30"/>
    <mergeCell ref="CD32:CG32"/>
    <mergeCell ref="CH32:CK32"/>
    <mergeCell ref="J33:M33"/>
    <mergeCell ref="N33:Q33"/>
    <mergeCell ref="R33:U33"/>
    <mergeCell ref="V33:Y33"/>
    <mergeCell ref="Z33:AC33"/>
    <mergeCell ref="AD33:AG33"/>
    <mergeCell ref="AH33:AK33"/>
    <mergeCell ref="AL33:AO33"/>
    <mergeCell ref="BF32:BI32"/>
    <mergeCell ref="BJ32:BM32"/>
    <mergeCell ref="BN32:BQ32"/>
    <mergeCell ref="BR32:BU32"/>
    <mergeCell ref="BV32:BY32"/>
    <mergeCell ref="BZ32:CC32"/>
    <mergeCell ref="AH32:AK32"/>
    <mergeCell ref="AL32:AO32"/>
    <mergeCell ref="AP32:AS32"/>
    <mergeCell ref="AT32:AW32"/>
    <mergeCell ref="AX32:BA32"/>
    <mergeCell ref="BB32:BE32"/>
    <mergeCell ref="AX34:BA34"/>
    <mergeCell ref="BB34:BE34"/>
    <mergeCell ref="BV33:BY33"/>
    <mergeCell ref="BZ33:CC33"/>
    <mergeCell ref="CD33:CG33"/>
    <mergeCell ref="CH33:CK33"/>
    <mergeCell ref="J34:M34"/>
    <mergeCell ref="N34:Q34"/>
    <mergeCell ref="R34:U34"/>
    <mergeCell ref="V34:Y34"/>
    <mergeCell ref="Z34:AC34"/>
    <mergeCell ref="AD34:AG34"/>
    <mergeCell ref="AX33:BA33"/>
    <mergeCell ref="BB33:BE33"/>
    <mergeCell ref="BF33:BI33"/>
    <mergeCell ref="BJ33:BM33"/>
    <mergeCell ref="BN33:BQ33"/>
    <mergeCell ref="BR33:BU33"/>
    <mergeCell ref="BV35:BY35"/>
    <mergeCell ref="BZ35:CC35"/>
    <mergeCell ref="CD35:CG35"/>
    <mergeCell ref="CH35:CK35"/>
    <mergeCell ref="J36:M36"/>
    <mergeCell ref="N36:Q36"/>
    <mergeCell ref="R36:U36"/>
    <mergeCell ref="V36:Y36"/>
    <mergeCell ref="Z36:AC36"/>
    <mergeCell ref="AD36:AG36"/>
    <mergeCell ref="AX35:BA35"/>
    <mergeCell ref="BB35:BE35"/>
    <mergeCell ref="BF35:BI35"/>
    <mergeCell ref="BJ35:BM35"/>
    <mergeCell ref="BN35:BQ35"/>
    <mergeCell ref="BR35:BU35"/>
    <mergeCell ref="CD34:CG34"/>
    <mergeCell ref="CH34:CK34"/>
    <mergeCell ref="J35:M35"/>
    <mergeCell ref="N35:Q35"/>
    <mergeCell ref="R35:U35"/>
    <mergeCell ref="V35:Y35"/>
    <mergeCell ref="Z35:AC35"/>
    <mergeCell ref="AD35:AG35"/>
    <mergeCell ref="AH35:AK35"/>
    <mergeCell ref="AL35:AO35"/>
    <mergeCell ref="BF34:BI34"/>
    <mergeCell ref="BJ34:BM34"/>
    <mergeCell ref="BN34:BQ34"/>
    <mergeCell ref="BR34:BU34"/>
    <mergeCell ref="BV34:BY34"/>
    <mergeCell ref="BZ34:CC34"/>
    <mergeCell ref="CD36:CG36"/>
    <mergeCell ref="CH36:CK36"/>
    <mergeCell ref="J37:M37"/>
    <mergeCell ref="N37:Q37"/>
    <mergeCell ref="R37:U37"/>
    <mergeCell ref="V37:Y37"/>
    <mergeCell ref="Z37:AC37"/>
    <mergeCell ref="AD37:AG37"/>
    <mergeCell ref="AH37:AK37"/>
    <mergeCell ref="AL37:AO37"/>
    <mergeCell ref="BF36:BI36"/>
    <mergeCell ref="BJ36:BM36"/>
    <mergeCell ref="BN36:BQ36"/>
    <mergeCell ref="BR36:BU36"/>
    <mergeCell ref="BV36:BY36"/>
    <mergeCell ref="BZ36:CC36"/>
    <mergeCell ref="AH36:AK36"/>
    <mergeCell ref="AL36:AO36"/>
    <mergeCell ref="AP36:AS36"/>
    <mergeCell ref="AT36:AW36"/>
    <mergeCell ref="AX36:BA36"/>
    <mergeCell ref="BB36:BE36"/>
    <mergeCell ref="AX38:BA38"/>
    <mergeCell ref="BB38:BE38"/>
    <mergeCell ref="BV37:BY37"/>
    <mergeCell ref="BZ37:CC37"/>
    <mergeCell ref="CD37:CG37"/>
    <mergeCell ref="CH37:CK37"/>
    <mergeCell ref="J38:M38"/>
    <mergeCell ref="N38:Q38"/>
    <mergeCell ref="R38:U38"/>
    <mergeCell ref="V38:Y38"/>
    <mergeCell ref="Z38:AC38"/>
    <mergeCell ref="AD38:AG38"/>
    <mergeCell ref="AX37:BA37"/>
    <mergeCell ref="BB37:BE37"/>
    <mergeCell ref="BF37:BI37"/>
    <mergeCell ref="BJ37:BM37"/>
    <mergeCell ref="BN37:BQ37"/>
    <mergeCell ref="BR37:BU37"/>
    <mergeCell ref="BV39:BY39"/>
    <mergeCell ref="BZ39:CC39"/>
    <mergeCell ref="CD39:CG39"/>
    <mergeCell ref="CH39:CK39"/>
    <mergeCell ref="J40:M40"/>
    <mergeCell ref="N40:Q40"/>
    <mergeCell ref="R40:U40"/>
    <mergeCell ref="V40:Y40"/>
    <mergeCell ref="Z40:AC40"/>
    <mergeCell ref="AD40:AG40"/>
    <mergeCell ref="AX39:BA39"/>
    <mergeCell ref="BB39:BE39"/>
    <mergeCell ref="BF39:BI39"/>
    <mergeCell ref="BJ39:BM39"/>
    <mergeCell ref="BN39:BQ39"/>
    <mergeCell ref="BR39:BU39"/>
    <mergeCell ref="CD38:CG38"/>
    <mergeCell ref="CH38:CK38"/>
    <mergeCell ref="J39:M39"/>
    <mergeCell ref="N39:Q39"/>
    <mergeCell ref="R39:U39"/>
    <mergeCell ref="V39:Y39"/>
    <mergeCell ref="Z39:AC39"/>
    <mergeCell ref="AD39:AG39"/>
    <mergeCell ref="AH39:AK39"/>
    <mergeCell ref="AL39:AO39"/>
    <mergeCell ref="BF38:BI38"/>
    <mergeCell ref="BJ38:BM38"/>
    <mergeCell ref="BN38:BQ38"/>
    <mergeCell ref="BR38:BU38"/>
    <mergeCell ref="BV38:BY38"/>
    <mergeCell ref="BZ38:CC38"/>
    <mergeCell ref="CD40:CG40"/>
    <mergeCell ref="CH40:CK40"/>
    <mergeCell ref="J41:M41"/>
    <mergeCell ref="N41:Q41"/>
    <mergeCell ref="R41:U41"/>
    <mergeCell ref="V41:Y41"/>
    <mergeCell ref="Z41:AC41"/>
    <mergeCell ref="AD41:AG41"/>
    <mergeCell ref="AH41:AK41"/>
    <mergeCell ref="AL41:AO41"/>
    <mergeCell ref="BF40:BI40"/>
    <mergeCell ref="BJ40:BM40"/>
    <mergeCell ref="BN40:BQ40"/>
    <mergeCell ref="BR40:BU40"/>
    <mergeCell ref="BV40:BY40"/>
    <mergeCell ref="BZ40:CC40"/>
    <mergeCell ref="AH40:AK40"/>
    <mergeCell ref="AL40:AO40"/>
    <mergeCell ref="AP40:AS40"/>
    <mergeCell ref="AT40:AW40"/>
    <mergeCell ref="AX40:BA40"/>
    <mergeCell ref="BB40:BE40"/>
    <mergeCell ref="AX42:BA42"/>
    <mergeCell ref="BB42:BE42"/>
    <mergeCell ref="BV41:BY41"/>
    <mergeCell ref="BZ41:CC41"/>
    <mergeCell ref="CD41:CG41"/>
    <mergeCell ref="CH41:CK41"/>
    <mergeCell ref="J42:M42"/>
    <mergeCell ref="N42:Q42"/>
    <mergeCell ref="R42:U42"/>
    <mergeCell ref="V42:Y42"/>
    <mergeCell ref="Z42:AC42"/>
    <mergeCell ref="AD42:AG42"/>
    <mergeCell ref="AX41:BA41"/>
    <mergeCell ref="BB41:BE41"/>
    <mergeCell ref="BF41:BI41"/>
    <mergeCell ref="BJ41:BM41"/>
    <mergeCell ref="BN41:BQ41"/>
    <mergeCell ref="BR41:BU41"/>
    <mergeCell ref="AH42:AK42"/>
    <mergeCell ref="AL42:AO42"/>
    <mergeCell ref="AP42:AS42"/>
    <mergeCell ref="AT42:AW42"/>
    <mergeCell ref="BV43:BY43"/>
    <mergeCell ref="BZ43:CC43"/>
    <mergeCell ref="CD43:CG43"/>
    <mergeCell ref="CH43:CK43"/>
    <mergeCell ref="J44:M44"/>
    <mergeCell ref="N44:Q44"/>
    <mergeCell ref="R44:U44"/>
    <mergeCell ref="V44:Y44"/>
    <mergeCell ref="Z44:AC44"/>
    <mergeCell ref="AD44:AG44"/>
    <mergeCell ref="AX43:BA43"/>
    <mergeCell ref="BB43:BE43"/>
    <mergeCell ref="BF43:BI43"/>
    <mergeCell ref="BJ43:BM43"/>
    <mergeCell ref="BN43:BQ43"/>
    <mergeCell ref="BR43:BU43"/>
    <mergeCell ref="CD42:CG42"/>
    <mergeCell ref="CH42:CK42"/>
    <mergeCell ref="J43:M43"/>
    <mergeCell ref="N43:Q43"/>
    <mergeCell ref="R43:U43"/>
    <mergeCell ref="V43:Y43"/>
    <mergeCell ref="Z43:AC43"/>
    <mergeCell ref="AD43:AG43"/>
    <mergeCell ref="AH43:AK43"/>
    <mergeCell ref="AL43:AO43"/>
    <mergeCell ref="BF42:BI42"/>
    <mergeCell ref="BJ42:BM42"/>
    <mergeCell ref="BN42:BQ42"/>
    <mergeCell ref="BR42:BU42"/>
    <mergeCell ref="BV42:BY42"/>
    <mergeCell ref="BZ42:CC42"/>
    <mergeCell ref="CD44:CG44"/>
    <mergeCell ref="CH44:CK44"/>
    <mergeCell ref="J45:M45"/>
    <mergeCell ref="N45:Q45"/>
    <mergeCell ref="R45:U45"/>
    <mergeCell ref="V45:Y45"/>
    <mergeCell ref="Z45:AC45"/>
    <mergeCell ref="AD45:AG45"/>
    <mergeCell ref="AH45:AK45"/>
    <mergeCell ref="AL45:AO45"/>
    <mergeCell ref="BF44:BI44"/>
    <mergeCell ref="BJ44:BM44"/>
    <mergeCell ref="BN44:BQ44"/>
    <mergeCell ref="BR44:BU44"/>
    <mergeCell ref="BV44:BY44"/>
    <mergeCell ref="BZ44:CC44"/>
    <mergeCell ref="AH44:AK44"/>
    <mergeCell ref="AL44:AO44"/>
    <mergeCell ref="AP44:AS44"/>
    <mergeCell ref="AT44:AW44"/>
    <mergeCell ref="AX44:BA44"/>
    <mergeCell ref="BB44:BE44"/>
    <mergeCell ref="AX46:BA46"/>
    <mergeCell ref="BB46:BE46"/>
    <mergeCell ref="BV45:BY45"/>
    <mergeCell ref="BZ45:CC45"/>
    <mergeCell ref="CD45:CG45"/>
    <mergeCell ref="CH45:CK45"/>
    <mergeCell ref="J46:M46"/>
    <mergeCell ref="N46:Q46"/>
    <mergeCell ref="R46:U46"/>
    <mergeCell ref="V46:Y46"/>
    <mergeCell ref="Z46:AC46"/>
    <mergeCell ref="AD46:AG46"/>
    <mergeCell ref="AX45:BA45"/>
    <mergeCell ref="BB45:BE45"/>
    <mergeCell ref="BF45:BI45"/>
    <mergeCell ref="BJ45:BM45"/>
    <mergeCell ref="BN45:BQ45"/>
    <mergeCell ref="BR45:BU45"/>
    <mergeCell ref="AH46:AK46"/>
    <mergeCell ref="AL46:AO46"/>
    <mergeCell ref="BV47:BY47"/>
    <mergeCell ref="BZ47:CC47"/>
    <mergeCell ref="CD47:CG47"/>
    <mergeCell ref="CH47:CK47"/>
    <mergeCell ref="J48:M48"/>
    <mergeCell ref="N48:Q48"/>
    <mergeCell ref="R48:U48"/>
    <mergeCell ref="V48:Y48"/>
    <mergeCell ref="Z48:AC48"/>
    <mergeCell ref="AD48:AG48"/>
    <mergeCell ref="AX47:BA47"/>
    <mergeCell ref="BB47:BE47"/>
    <mergeCell ref="BF47:BI47"/>
    <mergeCell ref="BJ47:BM47"/>
    <mergeCell ref="BN47:BQ47"/>
    <mergeCell ref="BR47:BU47"/>
    <mergeCell ref="CD46:CG46"/>
    <mergeCell ref="CH46:CK46"/>
    <mergeCell ref="J47:M47"/>
    <mergeCell ref="N47:Q47"/>
    <mergeCell ref="R47:U47"/>
    <mergeCell ref="V47:Y47"/>
    <mergeCell ref="Z47:AC47"/>
    <mergeCell ref="AD47:AG47"/>
    <mergeCell ref="AH47:AK47"/>
    <mergeCell ref="AL47:AO47"/>
    <mergeCell ref="BF46:BI46"/>
    <mergeCell ref="BJ46:BM46"/>
    <mergeCell ref="BN46:BQ46"/>
    <mergeCell ref="BR46:BU46"/>
    <mergeCell ref="BV46:BY46"/>
    <mergeCell ref="BZ46:CC46"/>
    <mergeCell ref="CD48:CG48"/>
    <mergeCell ref="CH48:CK48"/>
    <mergeCell ref="J49:M49"/>
    <mergeCell ref="N49:Q49"/>
    <mergeCell ref="R49:U49"/>
    <mergeCell ref="V49:Y49"/>
    <mergeCell ref="Z49:AC49"/>
    <mergeCell ref="AD49:AG49"/>
    <mergeCell ref="AH49:AK49"/>
    <mergeCell ref="AL49:AO49"/>
    <mergeCell ref="BF48:BI48"/>
    <mergeCell ref="BJ48:BM48"/>
    <mergeCell ref="BN48:BQ48"/>
    <mergeCell ref="BR48:BU48"/>
    <mergeCell ref="BV48:BY48"/>
    <mergeCell ref="BZ48:CC48"/>
    <mergeCell ref="AH48:AK48"/>
    <mergeCell ref="AL48:AO48"/>
    <mergeCell ref="AP48:AS48"/>
    <mergeCell ref="AT48:AW48"/>
    <mergeCell ref="AX48:BA48"/>
    <mergeCell ref="BB48:BE48"/>
    <mergeCell ref="AP49:AS49"/>
    <mergeCell ref="AT49:AW49"/>
    <mergeCell ref="AX50:BA50"/>
    <mergeCell ref="BB50:BE50"/>
    <mergeCell ref="BV49:BY49"/>
    <mergeCell ref="BZ49:CC49"/>
    <mergeCell ref="CD49:CG49"/>
    <mergeCell ref="CH49:CK49"/>
    <mergeCell ref="J50:M50"/>
    <mergeCell ref="N50:Q50"/>
    <mergeCell ref="R50:U50"/>
    <mergeCell ref="V50:Y50"/>
    <mergeCell ref="Z50:AC50"/>
    <mergeCell ref="AD50:AG50"/>
    <mergeCell ref="AX49:BA49"/>
    <mergeCell ref="BB49:BE49"/>
    <mergeCell ref="BF49:BI49"/>
    <mergeCell ref="BJ49:BM49"/>
    <mergeCell ref="BN49:BQ49"/>
    <mergeCell ref="BR49:BU49"/>
    <mergeCell ref="AH50:AK50"/>
    <mergeCell ref="AL50:AO50"/>
    <mergeCell ref="BV51:BY51"/>
    <mergeCell ref="BZ51:CC51"/>
    <mergeCell ref="CD51:CG51"/>
    <mergeCell ref="CH51:CK51"/>
    <mergeCell ref="J52:M52"/>
    <mergeCell ref="N52:Q52"/>
    <mergeCell ref="R52:U52"/>
    <mergeCell ref="V52:Y52"/>
    <mergeCell ref="Z52:AC52"/>
    <mergeCell ref="AD52:AG52"/>
    <mergeCell ref="AX51:BA51"/>
    <mergeCell ref="BB51:BE51"/>
    <mergeCell ref="BF51:BI51"/>
    <mergeCell ref="BJ51:BM51"/>
    <mergeCell ref="BN51:BQ51"/>
    <mergeCell ref="BR51:BU51"/>
    <mergeCell ref="CD50:CG50"/>
    <mergeCell ref="CH50:CK50"/>
    <mergeCell ref="J51:M51"/>
    <mergeCell ref="N51:Q51"/>
    <mergeCell ref="R51:U51"/>
    <mergeCell ref="V51:Y51"/>
    <mergeCell ref="Z51:AC51"/>
    <mergeCell ref="AD51:AG51"/>
    <mergeCell ref="AH51:AK51"/>
    <mergeCell ref="AL51:AO51"/>
    <mergeCell ref="BF50:BI50"/>
    <mergeCell ref="BJ50:BM50"/>
    <mergeCell ref="BN50:BQ50"/>
    <mergeCell ref="BR50:BU50"/>
    <mergeCell ref="BV50:BY50"/>
    <mergeCell ref="BZ50:CC50"/>
    <mergeCell ref="CD52:CG52"/>
    <mergeCell ref="CH52:CK52"/>
    <mergeCell ref="J53:M53"/>
    <mergeCell ref="N53:Q53"/>
    <mergeCell ref="R53:U53"/>
    <mergeCell ref="V53:Y53"/>
    <mergeCell ref="Z53:AC53"/>
    <mergeCell ref="AD53:AG53"/>
    <mergeCell ref="AH53:AK53"/>
    <mergeCell ref="AL53:AO53"/>
    <mergeCell ref="BF52:BI52"/>
    <mergeCell ref="BJ52:BM52"/>
    <mergeCell ref="BN52:BQ52"/>
    <mergeCell ref="BR52:BU52"/>
    <mergeCell ref="BV52:BY52"/>
    <mergeCell ref="BZ52:CC52"/>
    <mergeCell ref="AH52:AK52"/>
    <mergeCell ref="AL52:AO52"/>
    <mergeCell ref="AP52:AS52"/>
    <mergeCell ref="AT52:AW52"/>
    <mergeCell ref="AX52:BA52"/>
    <mergeCell ref="BB52:BE52"/>
    <mergeCell ref="AX54:BA54"/>
    <mergeCell ref="BB54:BE54"/>
    <mergeCell ref="BV53:BY53"/>
    <mergeCell ref="BZ53:CC53"/>
    <mergeCell ref="CD53:CG53"/>
    <mergeCell ref="CH53:CK53"/>
    <mergeCell ref="J54:M54"/>
    <mergeCell ref="N54:Q54"/>
    <mergeCell ref="R54:U54"/>
    <mergeCell ref="V54:Y54"/>
    <mergeCell ref="Z54:AC54"/>
    <mergeCell ref="AD54:AG54"/>
    <mergeCell ref="AX53:BA53"/>
    <mergeCell ref="BB53:BE53"/>
    <mergeCell ref="BF53:BI53"/>
    <mergeCell ref="BJ53:BM53"/>
    <mergeCell ref="BN53:BQ53"/>
    <mergeCell ref="BR53:BU53"/>
    <mergeCell ref="AH54:AK54"/>
    <mergeCell ref="AL54:AO54"/>
    <mergeCell ref="BV55:BY55"/>
    <mergeCell ref="BZ55:CC55"/>
    <mergeCell ref="CD55:CG55"/>
    <mergeCell ref="CH55:CK55"/>
    <mergeCell ref="J56:M56"/>
    <mergeCell ref="N56:Q56"/>
    <mergeCell ref="R56:U56"/>
    <mergeCell ref="V56:Y56"/>
    <mergeCell ref="Z56:AC56"/>
    <mergeCell ref="AD56:AG56"/>
    <mergeCell ref="AX55:BA55"/>
    <mergeCell ref="BB55:BE55"/>
    <mergeCell ref="BF55:BI55"/>
    <mergeCell ref="BJ55:BM55"/>
    <mergeCell ref="BN55:BQ55"/>
    <mergeCell ref="BR55:BU55"/>
    <mergeCell ref="CD54:CG54"/>
    <mergeCell ref="CH54:CK54"/>
    <mergeCell ref="J55:M55"/>
    <mergeCell ref="N55:Q55"/>
    <mergeCell ref="R55:U55"/>
    <mergeCell ref="V55:Y55"/>
    <mergeCell ref="Z55:AC55"/>
    <mergeCell ref="AD55:AG55"/>
    <mergeCell ref="AH55:AK55"/>
    <mergeCell ref="AL55:AO55"/>
    <mergeCell ref="BF54:BI54"/>
    <mergeCell ref="BJ54:BM54"/>
    <mergeCell ref="BN54:BQ54"/>
    <mergeCell ref="BR54:BU54"/>
    <mergeCell ref="BV54:BY54"/>
    <mergeCell ref="BZ54:CC54"/>
    <mergeCell ref="CD56:CG56"/>
    <mergeCell ref="CH56:CK56"/>
    <mergeCell ref="J57:M57"/>
    <mergeCell ref="N57:Q57"/>
    <mergeCell ref="R57:U57"/>
    <mergeCell ref="V57:Y57"/>
    <mergeCell ref="Z57:AC57"/>
    <mergeCell ref="AD57:AG57"/>
    <mergeCell ref="AH57:AK57"/>
    <mergeCell ref="AL57:AO57"/>
    <mergeCell ref="BF56:BI56"/>
    <mergeCell ref="BJ56:BM56"/>
    <mergeCell ref="BN56:BQ56"/>
    <mergeCell ref="BR56:BU56"/>
    <mergeCell ref="BV56:BY56"/>
    <mergeCell ref="BZ56:CC56"/>
    <mergeCell ref="AH56:AK56"/>
    <mergeCell ref="AL56:AO56"/>
    <mergeCell ref="AP56:AS56"/>
    <mergeCell ref="AT56:AW56"/>
    <mergeCell ref="AX56:BA56"/>
    <mergeCell ref="BB56:BE56"/>
    <mergeCell ref="AH58:AK58"/>
    <mergeCell ref="AL58:AO58"/>
    <mergeCell ref="AP58:AS58"/>
    <mergeCell ref="AT58:AW58"/>
    <mergeCell ref="AX58:BA58"/>
    <mergeCell ref="BB58:BE58"/>
    <mergeCell ref="BV57:BY57"/>
    <mergeCell ref="BZ57:CC57"/>
    <mergeCell ref="CD57:CG57"/>
    <mergeCell ref="CH57:CK57"/>
    <mergeCell ref="J58:M58"/>
    <mergeCell ref="N58:Q58"/>
    <mergeCell ref="R58:U58"/>
    <mergeCell ref="V58:Y58"/>
    <mergeCell ref="Z58:AC58"/>
    <mergeCell ref="AD58:AG58"/>
    <mergeCell ref="AX57:BA57"/>
    <mergeCell ref="BB57:BE57"/>
    <mergeCell ref="BF57:BI57"/>
    <mergeCell ref="BJ57:BM57"/>
    <mergeCell ref="BN57:BQ57"/>
    <mergeCell ref="BR57:BU57"/>
    <mergeCell ref="BV59:BY59"/>
    <mergeCell ref="BZ59:CC59"/>
    <mergeCell ref="CD59:CG59"/>
    <mergeCell ref="CH59:CK59"/>
    <mergeCell ref="J60:M60"/>
    <mergeCell ref="N60:Q60"/>
    <mergeCell ref="R60:U60"/>
    <mergeCell ref="V60:Y60"/>
    <mergeCell ref="Z60:AC60"/>
    <mergeCell ref="AD60:AG60"/>
    <mergeCell ref="AX59:BA59"/>
    <mergeCell ref="BB59:BE59"/>
    <mergeCell ref="BF59:BI59"/>
    <mergeCell ref="BJ59:BM59"/>
    <mergeCell ref="BN59:BQ59"/>
    <mergeCell ref="BR59:BU59"/>
    <mergeCell ref="CD58:CG58"/>
    <mergeCell ref="CH58:CK58"/>
    <mergeCell ref="J59:M59"/>
    <mergeCell ref="N59:Q59"/>
    <mergeCell ref="R59:U59"/>
    <mergeCell ref="V59:Y59"/>
    <mergeCell ref="Z59:AC59"/>
    <mergeCell ref="AD59:AG59"/>
    <mergeCell ref="AH59:AK59"/>
    <mergeCell ref="AL59:AO59"/>
    <mergeCell ref="BF58:BI58"/>
    <mergeCell ref="BJ58:BM58"/>
    <mergeCell ref="BN58:BQ58"/>
    <mergeCell ref="BR58:BU58"/>
    <mergeCell ref="BV58:BY58"/>
    <mergeCell ref="BZ58:CC58"/>
    <mergeCell ref="CD60:CG60"/>
    <mergeCell ref="CH60:CK60"/>
    <mergeCell ref="J61:M61"/>
    <mergeCell ref="N61:Q61"/>
    <mergeCell ref="R61:U61"/>
    <mergeCell ref="V61:Y61"/>
    <mergeCell ref="Z61:AC61"/>
    <mergeCell ref="AD61:AG61"/>
    <mergeCell ref="AH61:AK61"/>
    <mergeCell ref="AL61:AO61"/>
    <mergeCell ref="BF60:BI60"/>
    <mergeCell ref="BJ60:BM60"/>
    <mergeCell ref="BN60:BQ60"/>
    <mergeCell ref="BR60:BU60"/>
    <mergeCell ref="BV60:BY60"/>
    <mergeCell ref="BZ60:CC60"/>
    <mergeCell ref="AH60:AK60"/>
    <mergeCell ref="AL60:AO60"/>
    <mergeCell ref="AP60:AS60"/>
    <mergeCell ref="AT60:AW60"/>
    <mergeCell ref="AX60:BA60"/>
    <mergeCell ref="BB60:BE60"/>
    <mergeCell ref="AH62:AK62"/>
    <mergeCell ref="AL62:AO62"/>
    <mergeCell ref="AP62:AS62"/>
    <mergeCell ref="AT62:AW62"/>
    <mergeCell ref="AX62:BA62"/>
    <mergeCell ref="BB62:BE62"/>
    <mergeCell ref="BV61:BY61"/>
    <mergeCell ref="BZ61:CC61"/>
    <mergeCell ref="CD61:CG61"/>
    <mergeCell ref="CH61:CK61"/>
    <mergeCell ref="J62:M62"/>
    <mergeCell ref="N62:Q62"/>
    <mergeCell ref="R62:U62"/>
    <mergeCell ref="V62:Y62"/>
    <mergeCell ref="Z62:AC62"/>
    <mergeCell ref="AD62:AG62"/>
    <mergeCell ref="AX61:BA61"/>
    <mergeCell ref="BB61:BE61"/>
    <mergeCell ref="BF61:BI61"/>
    <mergeCell ref="BJ61:BM61"/>
    <mergeCell ref="BN61:BQ61"/>
    <mergeCell ref="BR61:BU61"/>
    <mergeCell ref="BV63:BY63"/>
    <mergeCell ref="BZ63:CC63"/>
    <mergeCell ref="CD63:CG63"/>
    <mergeCell ref="CH63:CK63"/>
    <mergeCell ref="J64:M64"/>
    <mergeCell ref="N64:Q64"/>
    <mergeCell ref="R64:U64"/>
    <mergeCell ref="V64:Y64"/>
    <mergeCell ref="Z64:AC64"/>
    <mergeCell ref="AD64:AG64"/>
    <mergeCell ref="AX63:BA63"/>
    <mergeCell ref="BB63:BE63"/>
    <mergeCell ref="BF63:BI63"/>
    <mergeCell ref="BJ63:BM63"/>
    <mergeCell ref="BN63:BQ63"/>
    <mergeCell ref="BR63:BU63"/>
    <mergeCell ref="CD62:CG62"/>
    <mergeCell ref="CH62:CK62"/>
    <mergeCell ref="J63:M63"/>
    <mergeCell ref="N63:Q63"/>
    <mergeCell ref="R63:U63"/>
    <mergeCell ref="V63:Y63"/>
    <mergeCell ref="Z63:AC63"/>
    <mergeCell ref="AD63:AG63"/>
    <mergeCell ref="AH63:AK63"/>
    <mergeCell ref="AL63:AO63"/>
    <mergeCell ref="BF62:BI62"/>
    <mergeCell ref="BJ62:BM62"/>
    <mergeCell ref="BN62:BQ62"/>
    <mergeCell ref="BR62:BU62"/>
    <mergeCell ref="BV62:BY62"/>
    <mergeCell ref="BZ62:CC62"/>
    <mergeCell ref="CD64:CG64"/>
    <mergeCell ref="CH64:CK64"/>
    <mergeCell ref="J65:M65"/>
    <mergeCell ref="N65:Q65"/>
    <mergeCell ref="R65:U65"/>
    <mergeCell ref="V65:Y65"/>
    <mergeCell ref="Z65:AC65"/>
    <mergeCell ref="AD65:AG65"/>
    <mergeCell ref="AH65:AK65"/>
    <mergeCell ref="AL65:AO65"/>
    <mergeCell ref="BF64:BI64"/>
    <mergeCell ref="BJ64:BM64"/>
    <mergeCell ref="BN64:BQ64"/>
    <mergeCell ref="BR64:BU64"/>
    <mergeCell ref="BV64:BY64"/>
    <mergeCell ref="BZ64:CC64"/>
    <mergeCell ref="AH64:AK64"/>
    <mergeCell ref="AL64:AO64"/>
    <mergeCell ref="AP64:AS64"/>
    <mergeCell ref="AT64:AW64"/>
    <mergeCell ref="AX64:BA64"/>
    <mergeCell ref="BB64:BE64"/>
    <mergeCell ref="AH66:AK66"/>
    <mergeCell ref="AL66:AO66"/>
    <mergeCell ref="AP66:AS66"/>
    <mergeCell ref="AT66:AW66"/>
    <mergeCell ref="AX66:BA66"/>
    <mergeCell ref="BB66:BE66"/>
    <mergeCell ref="BV65:BY65"/>
    <mergeCell ref="BZ65:CC65"/>
    <mergeCell ref="CD65:CG65"/>
    <mergeCell ref="CH65:CK65"/>
    <mergeCell ref="J66:M66"/>
    <mergeCell ref="N66:Q66"/>
    <mergeCell ref="R66:U66"/>
    <mergeCell ref="V66:Y66"/>
    <mergeCell ref="Z66:AC66"/>
    <mergeCell ref="AD66:AG66"/>
    <mergeCell ref="AX65:BA65"/>
    <mergeCell ref="BB65:BE65"/>
    <mergeCell ref="BF65:BI65"/>
    <mergeCell ref="BJ65:BM65"/>
    <mergeCell ref="BN65:BQ65"/>
    <mergeCell ref="BR65:BU65"/>
    <mergeCell ref="BV67:BY67"/>
    <mergeCell ref="BZ67:CC67"/>
    <mergeCell ref="CD67:CG67"/>
    <mergeCell ref="CH67:CK67"/>
    <mergeCell ref="J68:M68"/>
    <mergeCell ref="N68:Q68"/>
    <mergeCell ref="R68:U68"/>
    <mergeCell ref="V68:Y68"/>
    <mergeCell ref="Z68:AC68"/>
    <mergeCell ref="AD68:AG68"/>
    <mergeCell ref="AX67:BA67"/>
    <mergeCell ref="BB67:BE67"/>
    <mergeCell ref="BF67:BI67"/>
    <mergeCell ref="BJ67:BM67"/>
    <mergeCell ref="BN67:BQ67"/>
    <mergeCell ref="BR67:BU67"/>
    <mergeCell ref="CD66:CG66"/>
    <mergeCell ref="CH66:CK66"/>
    <mergeCell ref="J67:M67"/>
    <mergeCell ref="N67:Q67"/>
    <mergeCell ref="R67:U67"/>
    <mergeCell ref="V67:Y67"/>
    <mergeCell ref="Z67:AC67"/>
    <mergeCell ref="AD67:AG67"/>
    <mergeCell ref="AH67:AK67"/>
    <mergeCell ref="AL67:AO67"/>
    <mergeCell ref="BF66:BI66"/>
    <mergeCell ref="BJ66:BM66"/>
    <mergeCell ref="BN66:BQ66"/>
    <mergeCell ref="BR66:BU66"/>
    <mergeCell ref="BV66:BY66"/>
    <mergeCell ref="BZ66:CC66"/>
    <mergeCell ref="CD68:CG68"/>
    <mergeCell ref="CH68:CK68"/>
    <mergeCell ref="J69:M69"/>
    <mergeCell ref="N69:Q69"/>
    <mergeCell ref="R69:U69"/>
    <mergeCell ref="V69:Y69"/>
    <mergeCell ref="Z69:AC69"/>
    <mergeCell ref="AD69:AG69"/>
    <mergeCell ref="AH69:AK69"/>
    <mergeCell ref="AL69:AO69"/>
    <mergeCell ref="BF68:BI68"/>
    <mergeCell ref="BJ68:BM68"/>
    <mergeCell ref="BN68:BQ68"/>
    <mergeCell ref="BR68:BU68"/>
    <mergeCell ref="BV68:BY68"/>
    <mergeCell ref="BZ68:CC68"/>
    <mergeCell ref="AH68:AK68"/>
    <mergeCell ref="AL68:AO68"/>
    <mergeCell ref="AP68:AS68"/>
    <mergeCell ref="AT68:AW68"/>
    <mergeCell ref="AX68:BA68"/>
    <mergeCell ref="BB68:BE68"/>
    <mergeCell ref="AP69:AS69"/>
    <mergeCell ref="AT69:AW69"/>
    <mergeCell ref="AH70:AK70"/>
    <mergeCell ref="AL70:AO70"/>
    <mergeCell ref="AP70:AS70"/>
    <mergeCell ref="AT70:AW70"/>
    <mergeCell ref="AX70:BA70"/>
    <mergeCell ref="BB70:BE70"/>
    <mergeCell ref="BV69:BY69"/>
    <mergeCell ref="BZ69:CC69"/>
    <mergeCell ref="CD69:CG69"/>
    <mergeCell ref="CH69:CK69"/>
    <mergeCell ref="J70:M70"/>
    <mergeCell ref="N70:Q70"/>
    <mergeCell ref="R70:U70"/>
    <mergeCell ref="V70:Y70"/>
    <mergeCell ref="Z70:AC70"/>
    <mergeCell ref="AD70:AG70"/>
    <mergeCell ref="AX69:BA69"/>
    <mergeCell ref="BB69:BE69"/>
    <mergeCell ref="BF69:BI69"/>
    <mergeCell ref="BJ69:BM69"/>
    <mergeCell ref="BN69:BQ69"/>
    <mergeCell ref="BR69:BU69"/>
    <mergeCell ref="BV71:BY71"/>
    <mergeCell ref="BZ71:CC71"/>
    <mergeCell ref="CD71:CG71"/>
    <mergeCell ref="CH71:CK71"/>
    <mergeCell ref="J72:M72"/>
    <mergeCell ref="N72:Q72"/>
    <mergeCell ref="R72:U72"/>
    <mergeCell ref="V72:Y72"/>
    <mergeCell ref="Z72:AC72"/>
    <mergeCell ref="AD72:AG72"/>
    <mergeCell ref="AX71:BA71"/>
    <mergeCell ref="BB71:BE71"/>
    <mergeCell ref="BF71:BI71"/>
    <mergeCell ref="BJ71:BM71"/>
    <mergeCell ref="BN71:BQ71"/>
    <mergeCell ref="BR71:BU71"/>
    <mergeCell ref="CD70:CG70"/>
    <mergeCell ref="CH70:CK70"/>
    <mergeCell ref="J71:M71"/>
    <mergeCell ref="N71:Q71"/>
    <mergeCell ref="R71:U71"/>
    <mergeCell ref="V71:Y71"/>
    <mergeCell ref="Z71:AC71"/>
    <mergeCell ref="AD71:AG71"/>
    <mergeCell ref="AH71:AK71"/>
    <mergeCell ref="AL71:AO71"/>
    <mergeCell ref="BF70:BI70"/>
    <mergeCell ref="BJ70:BM70"/>
    <mergeCell ref="BN70:BQ70"/>
    <mergeCell ref="BR70:BU70"/>
    <mergeCell ref="BV70:BY70"/>
    <mergeCell ref="BZ70:CC70"/>
    <mergeCell ref="CD72:CG72"/>
    <mergeCell ref="CH72:CK72"/>
    <mergeCell ref="J73:M73"/>
    <mergeCell ref="N73:Q73"/>
    <mergeCell ref="R73:U73"/>
    <mergeCell ref="V73:Y73"/>
    <mergeCell ref="Z73:AC73"/>
    <mergeCell ref="AD73:AG73"/>
    <mergeCell ref="AH73:AK73"/>
    <mergeCell ref="AL73:AO73"/>
    <mergeCell ref="BF72:BI72"/>
    <mergeCell ref="BJ72:BM72"/>
    <mergeCell ref="BN72:BQ72"/>
    <mergeCell ref="BR72:BU72"/>
    <mergeCell ref="BV72:BY72"/>
    <mergeCell ref="BZ72:CC72"/>
    <mergeCell ref="AH72:AK72"/>
    <mergeCell ref="AL72:AO72"/>
    <mergeCell ref="AP72:AS72"/>
    <mergeCell ref="AT72:AW72"/>
    <mergeCell ref="AX72:BA72"/>
    <mergeCell ref="BB72:BE72"/>
    <mergeCell ref="AH74:AK74"/>
    <mergeCell ref="AL74:AO74"/>
    <mergeCell ref="AP74:AS74"/>
    <mergeCell ref="AT74:AW74"/>
    <mergeCell ref="AX74:BA74"/>
    <mergeCell ref="BB74:BE74"/>
    <mergeCell ref="BV73:BY73"/>
    <mergeCell ref="BZ73:CC73"/>
    <mergeCell ref="CD73:CG73"/>
    <mergeCell ref="CH73:CK73"/>
    <mergeCell ref="J74:M74"/>
    <mergeCell ref="N74:Q74"/>
    <mergeCell ref="R74:U74"/>
    <mergeCell ref="V74:Y74"/>
    <mergeCell ref="Z74:AC74"/>
    <mergeCell ref="AD74:AG74"/>
    <mergeCell ref="AX73:BA73"/>
    <mergeCell ref="BB73:BE73"/>
    <mergeCell ref="BF73:BI73"/>
    <mergeCell ref="BJ73:BM73"/>
    <mergeCell ref="BN73:BQ73"/>
    <mergeCell ref="BR73:BU73"/>
    <mergeCell ref="BV75:BY75"/>
    <mergeCell ref="BZ75:CC75"/>
    <mergeCell ref="CD75:CG75"/>
    <mergeCell ref="CH75:CK75"/>
    <mergeCell ref="J76:M76"/>
    <mergeCell ref="N76:Q76"/>
    <mergeCell ref="R76:U76"/>
    <mergeCell ref="V76:Y76"/>
    <mergeCell ref="Z76:AC76"/>
    <mergeCell ref="AD76:AG76"/>
    <mergeCell ref="AX75:BA75"/>
    <mergeCell ref="BB75:BE75"/>
    <mergeCell ref="BF75:BI75"/>
    <mergeCell ref="BJ75:BM75"/>
    <mergeCell ref="BN75:BQ75"/>
    <mergeCell ref="BR75:BU75"/>
    <mergeCell ref="CD74:CG74"/>
    <mergeCell ref="CH74:CK74"/>
    <mergeCell ref="J75:M75"/>
    <mergeCell ref="N75:Q75"/>
    <mergeCell ref="R75:U75"/>
    <mergeCell ref="V75:Y75"/>
    <mergeCell ref="Z75:AC75"/>
    <mergeCell ref="AD75:AG75"/>
    <mergeCell ref="AH75:AK75"/>
    <mergeCell ref="AL75:AO75"/>
    <mergeCell ref="BF74:BI74"/>
    <mergeCell ref="BJ74:BM74"/>
    <mergeCell ref="BN74:BQ74"/>
    <mergeCell ref="BR74:BU74"/>
    <mergeCell ref="BV74:BY74"/>
    <mergeCell ref="BZ74:CC74"/>
    <mergeCell ref="CD76:CG76"/>
    <mergeCell ref="CH76:CK76"/>
    <mergeCell ref="J77:M77"/>
    <mergeCell ref="N77:Q77"/>
    <mergeCell ref="R77:U77"/>
    <mergeCell ref="V77:Y77"/>
    <mergeCell ref="Z77:AC77"/>
    <mergeCell ref="AD77:AG77"/>
    <mergeCell ref="AH77:AK77"/>
    <mergeCell ref="AL77:AO77"/>
    <mergeCell ref="BF76:BI76"/>
    <mergeCell ref="BJ76:BM76"/>
    <mergeCell ref="BN76:BQ76"/>
    <mergeCell ref="BR76:BU76"/>
    <mergeCell ref="BV76:BY76"/>
    <mergeCell ref="BZ76:CC76"/>
    <mergeCell ref="AH76:AK76"/>
    <mergeCell ref="AL76:AO76"/>
    <mergeCell ref="AP76:AS76"/>
    <mergeCell ref="AT76:AW76"/>
    <mergeCell ref="AX76:BA76"/>
    <mergeCell ref="BB76:BE76"/>
    <mergeCell ref="AH78:AK78"/>
    <mergeCell ref="AL78:AO78"/>
    <mergeCell ref="AP78:AS78"/>
    <mergeCell ref="AT78:AW78"/>
    <mergeCell ref="AX78:BA78"/>
    <mergeCell ref="BB78:BE78"/>
    <mergeCell ref="BV77:BY77"/>
    <mergeCell ref="BZ77:CC77"/>
    <mergeCell ref="CD77:CG77"/>
    <mergeCell ref="CH77:CK77"/>
    <mergeCell ref="J78:M78"/>
    <mergeCell ref="N78:Q78"/>
    <mergeCell ref="R78:U78"/>
    <mergeCell ref="V78:Y78"/>
    <mergeCell ref="Z78:AC78"/>
    <mergeCell ref="AD78:AG78"/>
    <mergeCell ref="AX77:BA77"/>
    <mergeCell ref="BB77:BE77"/>
    <mergeCell ref="BF77:BI77"/>
    <mergeCell ref="BJ77:BM77"/>
    <mergeCell ref="BN77:BQ77"/>
    <mergeCell ref="BR77:BU77"/>
    <mergeCell ref="BV79:BY79"/>
    <mergeCell ref="BZ79:CC79"/>
    <mergeCell ref="CD79:CG79"/>
    <mergeCell ref="CH79:CK79"/>
    <mergeCell ref="J80:M80"/>
    <mergeCell ref="N80:Q80"/>
    <mergeCell ref="R80:U80"/>
    <mergeCell ref="V80:Y80"/>
    <mergeCell ref="Z80:AC80"/>
    <mergeCell ref="AD80:AG80"/>
    <mergeCell ref="AX79:BA79"/>
    <mergeCell ref="BB79:BE79"/>
    <mergeCell ref="BF79:BI79"/>
    <mergeCell ref="BJ79:BM79"/>
    <mergeCell ref="BN79:BQ79"/>
    <mergeCell ref="BR79:BU79"/>
    <mergeCell ref="CD78:CG78"/>
    <mergeCell ref="CH78:CK78"/>
    <mergeCell ref="J79:M79"/>
    <mergeCell ref="N79:Q79"/>
    <mergeCell ref="R79:U79"/>
    <mergeCell ref="V79:Y79"/>
    <mergeCell ref="Z79:AC79"/>
    <mergeCell ref="AD79:AG79"/>
    <mergeCell ref="AH79:AK79"/>
    <mergeCell ref="AL79:AO79"/>
    <mergeCell ref="BF78:BI78"/>
    <mergeCell ref="BJ78:BM78"/>
    <mergeCell ref="BN78:BQ78"/>
    <mergeCell ref="BR78:BU78"/>
    <mergeCell ref="BV78:BY78"/>
    <mergeCell ref="BZ78:CC78"/>
    <mergeCell ref="CD80:CG80"/>
    <mergeCell ref="CH80:CK80"/>
    <mergeCell ref="J81:M81"/>
    <mergeCell ref="N81:Q81"/>
    <mergeCell ref="R81:U81"/>
    <mergeCell ref="V81:Y81"/>
    <mergeCell ref="Z81:AC81"/>
    <mergeCell ref="AD81:AG81"/>
    <mergeCell ref="AH81:AK81"/>
    <mergeCell ref="AL81:AO81"/>
    <mergeCell ref="BF80:BI80"/>
    <mergeCell ref="BJ80:BM80"/>
    <mergeCell ref="BN80:BQ80"/>
    <mergeCell ref="BR80:BU80"/>
    <mergeCell ref="BV80:BY80"/>
    <mergeCell ref="BZ80:CC80"/>
    <mergeCell ref="AH80:AK80"/>
    <mergeCell ref="AL80:AO80"/>
    <mergeCell ref="AP80:AS80"/>
    <mergeCell ref="AT80:AW80"/>
    <mergeCell ref="AX80:BA80"/>
    <mergeCell ref="BB80:BE80"/>
    <mergeCell ref="AH82:AK82"/>
    <mergeCell ref="AL82:AO82"/>
    <mergeCell ref="AP82:AS82"/>
    <mergeCell ref="AT82:AW82"/>
    <mergeCell ref="AX82:BA82"/>
    <mergeCell ref="BB82:BE82"/>
    <mergeCell ref="BV81:BY81"/>
    <mergeCell ref="BZ81:CC81"/>
    <mergeCell ref="CD81:CG81"/>
    <mergeCell ref="CH81:CK81"/>
    <mergeCell ref="J82:M82"/>
    <mergeCell ref="N82:Q82"/>
    <mergeCell ref="R82:U82"/>
    <mergeCell ref="V82:Y82"/>
    <mergeCell ref="Z82:AC82"/>
    <mergeCell ref="AD82:AG82"/>
    <mergeCell ref="AX81:BA81"/>
    <mergeCell ref="BB81:BE81"/>
    <mergeCell ref="BF81:BI81"/>
    <mergeCell ref="BJ81:BM81"/>
    <mergeCell ref="BN81:BQ81"/>
    <mergeCell ref="BR81:BU81"/>
    <mergeCell ref="BV83:BY83"/>
    <mergeCell ref="BZ83:CC83"/>
    <mergeCell ref="CD83:CG83"/>
    <mergeCell ref="CH83:CK83"/>
    <mergeCell ref="J84:M84"/>
    <mergeCell ref="N84:Q84"/>
    <mergeCell ref="R84:U84"/>
    <mergeCell ref="V84:Y84"/>
    <mergeCell ref="Z84:AC84"/>
    <mergeCell ref="AD84:AG84"/>
    <mergeCell ref="AX83:BA83"/>
    <mergeCell ref="BB83:BE83"/>
    <mergeCell ref="BF83:BI83"/>
    <mergeCell ref="BJ83:BM83"/>
    <mergeCell ref="BN83:BQ83"/>
    <mergeCell ref="BR83:BU83"/>
    <mergeCell ref="CD82:CG82"/>
    <mergeCell ref="CH82:CK82"/>
    <mergeCell ref="J83:M83"/>
    <mergeCell ref="N83:Q83"/>
    <mergeCell ref="R83:U83"/>
    <mergeCell ref="V83:Y83"/>
    <mergeCell ref="Z83:AC83"/>
    <mergeCell ref="AD83:AG83"/>
    <mergeCell ref="AH83:AK83"/>
    <mergeCell ref="AL83:AO83"/>
    <mergeCell ref="BF82:BI82"/>
    <mergeCell ref="BJ82:BM82"/>
    <mergeCell ref="BN82:BQ82"/>
    <mergeCell ref="BR82:BU82"/>
    <mergeCell ref="BV82:BY82"/>
    <mergeCell ref="BZ82:CC82"/>
    <mergeCell ref="CD84:CG84"/>
    <mergeCell ref="CH84:CK84"/>
    <mergeCell ref="J85:M85"/>
    <mergeCell ref="N85:Q85"/>
    <mergeCell ref="R85:U85"/>
    <mergeCell ref="V85:Y85"/>
    <mergeCell ref="Z85:AC85"/>
    <mergeCell ref="AD85:AG85"/>
    <mergeCell ref="AH85:AK85"/>
    <mergeCell ref="AL85:AO85"/>
    <mergeCell ref="BF84:BI84"/>
    <mergeCell ref="BJ84:BM84"/>
    <mergeCell ref="BN84:BQ84"/>
    <mergeCell ref="BR84:BU84"/>
    <mergeCell ref="BV84:BY84"/>
    <mergeCell ref="BZ84:CC84"/>
    <mergeCell ref="AH84:AK84"/>
    <mergeCell ref="AL84:AO84"/>
    <mergeCell ref="AP84:AS84"/>
    <mergeCell ref="AT84:AW84"/>
    <mergeCell ref="AX84:BA84"/>
    <mergeCell ref="BB84:BE84"/>
    <mergeCell ref="AH86:AK86"/>
    <mergeCell ref="AL86:AO86"/>
    <mergeCell ref="AP86:AS86"/>
    <mergeCell ref="AT86:AW86"/>
    <mergeCell ref="AX86:BA86"/>
    <mergeCell ref="BB86:BE86"/>
    <mergeCell ref="BV85:BY85"/>
    <mergeCell ref="BZ85:CC85"/>
    <mergeCell ref="CD85:CG85"/>
    <mergeCell ref="CH85:CK85"/>
    <mergeCell ref="J86:M86"/>
    <mergeCell ref="N86:Q86"/>
    <mergeCell ref="R86:U86"/>
    <mergeCell ref="V86:Y86"/>
    <mergeCell ref="Z86:AC86"/>
    <mergeCell ref="AD86:AG86"/>
    <mergeCell ref="AX85:BA85"/>
    <mergeCell ref="BB85:BE85"/>
    <mergeCell ref="BF85:BI85"/>
    <mergeCell ref="BJ85:BM85"/>
    <mergeCell ref="BN85:BQ85"/>
    <mergeCell ref="BR85:BU85"/>
    <mergeCell ref="BV87:BY87"/>
    <mergeCell ref="BZ87:CC87"/>
    <mergeCell ref="CD87:CG87"/>
    <mergeCell ref="CH87:CK87"/>
    <mergeCell ref="J88:M88"/>
    <mergeCell ref="N88:Q88"/>
    <mergeCell ref="R88:U88"/>
    <mergeCell ref="V88:Y88"/>
    <mergeCell ref="Z88:AC88"/>
    <mergeCell ref="AD88:AG88"/>
    <mergeCell ref="AX87:BA87"/>
    <mergeCell ref="BB87:BE87"/>
    <mergeCell ref="BF87:BI87"/>
    <mergeCell ref="BJ87:BM87"/>
    <mergeCell ref="BN87:BQ87"/>
    <mergeCell ref="BR87:BU87"/>
    <mergeCell ref="CD86:CG86"/>
    <mergeCell ref="CH86:CK86"/>
    <mergeCell ref="J87:M87"/>
    <mergeCell ref="N87:Q87"/>
    <mergeCell ref="R87:U87"/>
    <mergeCell ref="V87:Y87"/>
    <mergeCell ref="Z87:AC87"/>
    <mergeCell ref="AD87:AG87"/>
    <mergeCell ref="AH87:AK87"/>
    <mergeCell ref="AL87:AO87"/>
    <mergeCell ref="BF86:BI86"/>
    <mergeCell ref="BJ86:BM86"/>
    <mergeCell ref="BN86:BQ86"/>
    <mergeCell ref="BR86:BU86"/>
    <mergeCell ref="BV86:BY86"/>
    <mergeCell ref="BZ86:CC86"/>
    <mergeCell ref="CD88:CG88"/>
    <mergeCell ref="CH88:CK88"/>
    <mergeCell ref="J89:M89"/>
    <mergeCell ref="N89:Q89"/>
    <mergeCell ref="R89:U89"/>
    <mergeCell ref="V89:Y89"/>
    <mergeCell ref="Z89:AC89"/>
    <mergeCell ref="AD89:AG89"/>
    <mergeCell ref="AH89:AK89"/>
    <mergeCell ref="AL89:AO89"/>
    <mergeCell ref="BF88:BI88"/>
    <mergeCell ref="BJ88:BM88"/>
    <mergeCell ref="BN88:BQ88"/>
    <mergeCell ref="BR88:BU88"/>
    <mergeCell ref="BV88:BY88"/>
    <mergeCell ref="BZ88:CC88"/>
    <mergeCell ref="AH88:AK88"/>
    <mergeCell ref="AL88:AO88"/>
    <mergeCell ref="AP88:AS88"/>
    <mergeCell ref="AT88:AW88"/>
    <mergeCell ref="AX88:BA88"/>
    <mergeCell ref="BB88:BE88"/>
    <mergeCell ref="AP89:AS89"/>
    <mergeCell ref="AT89:AW89"/>
    <mergeCell ref="AH90:AK90"/>
    <mergeCell ref="AL90:AO90"/>
    <mergeCell ref="AP90:AS90"/>
    <mergeCell ref="AT90:AW90"/>
    <mergeCell ref="AX90:BA90"/>
    <mergeCell ref="BB90:BE90"/>
    <mergeCell ref="BV89:BY89"/>
    <mergeCell ref="BZ89:CC89"/>
    <mergeCell ref="CD89:CG89"/>
    <mergeCell ref="CH89:CK89"/>
    <mergeCell ref="J90:M90"/>
    <mergeCell ref="N90:Q90"/>
    <mergeCell ref="R90:U90"/>
    <mergeCell ref="V90:Y90"/>
    <mergeCell ref="Z90:AC90"/>
    <mergeCell ref="AD90:AG90"/>
    <mergeCell ref="AX89:BA89"/>
    <mergeCell ref="BB89:BE89"/>
    <mergeCell ref="BF89:BI89"/>
    <mergeCell ref="BJ89:BM89"/>
    <mergeCell ref="BN89:BQ89"/>
    <mergeCell ref="BR89:BU89"/>
    <mergeCell ref="BV91:BY91"/>
    <mergeCell ref="BZ91:CC91"/>
    <mergeCell ref="CD91:CG91"/>
    <mergeCell ref="CH91:CK91"/>
    <mergeCell ref="J92:M92"/>
    <mergeCell ref="N92:Q92"/>
    <mergeCell ref="R92:U92"/>
    <mergeCell ref="V92:Y92"/>
    <mergeCell ref="Z92:AC92"/>
    <mergeCell ref="AD92:AG92"/>
    <mergeCell ref="AX91:BA91"/>
    <mergeCell ref="BB91:BE91"/>
    <mergeCell ref="BF91:BI91"/>
    <mergeCell ref="BJ91:BM91"/>
    <mergeCell ref="BN91:BQ91"/>
    <mergeCell ref="BR91:BU91"/>
    <mergeCell ref="CD90:CG90"/>
    <mergeCell ref="CH90:CK90"/>
    <mergeCell ref="J91:M91"/>
    <mergeCell ref="N91:Q91"/>
    <mergeCell ref="R91:U91"/>
    <mergeCell ref="V91:Y91"/>
    <mergeCell ref="Z91:AC91"/>
    <mergeCell ref="AD91:AG91"/>
    <mergeCell ref="AH91:AK91"/>
    <mergeCell ref="AL91:AO91"/>
    <mergeCell ref="BF90:BI90"/>
    <mergeCell ref="BJ90:BM90"/>
    <mergeCell ref="BN90:BQ90"/>
    <mergeCell ref="BR90:BU90"/>
    <mergeCell ref="BV90:BY90"/>
    <mergeCell ref="BZ90:CC90"/>
    <mergeCell ref="CD92:CG92"/>
    <mergeCell ref="CH92:CK92"/>
    <mergeCell ref="J93:M93"/>
    <mergeCell ref="N93:Q93"/>
    <mergeCell ref="R93:U93"/>
    <mergeCell ref="V93:Y93"/>
    <mergeCell ref="Z93:AC93"/>
    <mergeCell ref="AD93:AG93"/>
    <mergeCell ref="AH93:AK93"/>
    <mergeCell ref="AL93:AO93"/>
    <mergeCell ref="BF92:BI92"/>
    <mergeCell ref="BJ92:BM92"/>
    <mergeCell ref="BN92:BQ92"/>
    <mergeCell ref="BR92:BU92"/>
    <mergeCell ref="BV92:BY92"/>
    <mergeCell ref="BZ92:CC92"/>
    <mergeCell ref="AH92:AK92"/>
    <mergeCell ref="AL92:AO92"/>
    <mergeCell ref="AP92:AS92"/>
    <mergeCell ref="AT92:AW92"/>
    <mergeCell ref="AX92:BA92"/>
    <mergeCell ref="BB92:BE92"/>
    <mergeCell ref="AH94:AK94"/>
    <mergeCell ref="AL94:AO94"/>
    <mergeCell ref="AP94:AS94"/>
    <mergeCell ref="AT94:AW94"/>
    <mergeCell ref="AX94:BA94"/>
    <mergeCell ref="BB94:BE94"/>
    <mergeCell ref="BV93:BY93"/>
    <mergeCell ref="BZ93:CC93"/>
    <mergeCell ref="CD93:CG93"/>
    <mergeCell ref="CH93:CK93"/>
    <mergeCell ref="J94:M94"/>
    <mergeCell ref="N94:Q94"/>
    <mergeCell ref="R94:U94"/>
    <mergeCell ref="V94:Y94"/>
    <mergeCell ref="Z94:AC94"/>
    <mergeCell ref="AD94:AG94"/>
    <mergeCell ref="AX93:BA93"/>
    <mergeCell ref="BB93:BE93"/>
    <mergeCell ref="BF93:BI93"/>
    <mergeCell ref="BJ93:BM93"/>
    <mergeCell ref="BN93:BQ93"/>
    <mergeCell ref="BR93:BU93"/>
    <mergeCell ref="BV95:BY95"/>
    <mergeCell ref="BZ95:CC95"/>
    <mergeCell ref="CD95:CG95"/>
    <mergeCell ref="CH95:CK95"/>
    <mergeCell ref="J96:M96"/>
    <mergeCell ref="N96:Q96"/>
    <mergeCell ref="R96:U96"/>
    <mergeCell ref="V96:Y96"/>
    <mergeCell ref="Z96:AC96"/>
    <mergeCell ref="AD96:AG96"/>
    <mergeCell ref="AX95:BA95"/>
    <mergeCell ref="BB95:BE95"/>
    <mergeCell ref="BF95:BI95"/>
    <mergeCell ref="BJ95:BM95"/>
    <mergeCell ref="BN95:BQ95"/>
    <mergeCell ref="BR95:BU95"/>
    <mergeCell ref="CD94:CG94"/>
    <mergeCell ref="CH94:CK94"/>
    <mergeCell ref="J95:M95"/>
    <mergeCell ref="N95:Q95"/>
    <mergeCell ref="R95:U95"/>
    <mergeCell ref="V95:Y95"/>
    <mergeCell ref="Z95:AC95"/>
    <mergeCell ref="AD95:AG95"/>
    <mergeCell ref="AH95:AK95"/>
    <mergeCell ref="AL95:AO95"/>
    <mergeCell ref="BF94:BI94"/>
    <mergeCell ref="BJ94:BM94"/>
    <mergeCell ref="BN94:BQ94"/>
    <mergeCell ref="BR94:BU94"/>
    <mergeCell ref="BV94:BY94"/>
    <mergeCell ref="BZ94:CC94"/>
    <mergeCell ref="CD96:CG96"/>
    <mergeCell ref="CH96:CK96"/>
    <mergeCell ref="J97:M97"/>
    <mergeCell ref="N97:Q97"/>
    <mergeCell ref="R97:U97"/>
    <mergeCell ref="V97:Y97"/>
    <mergeCell ref="Z97:AC97"/>
    <mergeCell ref="AD97:AG97"/>
    <mergeCell ref="AH97:AK97"/>
    <mergeCell ref="AL97:AO97"/>
    <mergeCell ref="BF96:BI96"/>
    <mergeCell ref="BJ96:BM96"/>
    <mergeCell ref="BN96:BQ96"/>
    <mergeCell ref="BR96:BU96"/>
    <mergeCell ref="BV96:BY96"/>
    <mergeCell ref="BZ96:CC96"/>
    <mergeCell ref="AH96:AK96"/>
    <mergeCell ref="AL96:AO96"/>
    <mergeCell ref="AP96:AS96"/>
    <mergeCell ref="AT96:AW96"/>
    <mergeCell ref="AX96:BA96"/>
    <mergeCell ref="BB96:BE96"/>
    <mergeCell ref="AH98:AK98"/>
    <mergeCell ref="AL98:AO98"/>
    <mergeCell ref="AP98:AS98"/>
    <mergeCell ref="AT98:AW98"/>
    <mergeCell ref="AX98:BA98"/>
    <mergeCell ref="BB98:BE98"/>
    <mergeCell ref="BV97:BY97"/>
    <mergeCell ref="BZ97:CC97"/>
    <mergeCell ref="CD97:CG97"/>
    <mergeCell ref="CH97:CK97"/>
    <mergeCell ref="J98:M98"/>
    <mergeCell ref="N98:Q98"/>
    <mergeCell ref="R98:U98"/>
    <mergeCell ref="V98:Y98"/>
    <mergeCell ref="Z98:AC98"/>
    <mergeCell ref="AD98:AG98"/>
    <mergeCell ref="AX97:BA97"/>
    <mergeCell ref="BB97:BE97"/>
    <mergeCell ref="BF97:BI97"/>
    <mergeCell ref="BJ97:BM97"/>
    <mergeCell ref="BN97:BQ97"/>
    <mergeCell ref="BR97:BU97"/>
    <mergeCell ref="BV99:BY99"/>
    <mergeCell ref="BZ99:CC99"/>
    <mergeCell ref="CD99:CG99"/>
    <mergeCell ref="CH99:CK99"/>
    <mergeCell ref="J100:M100"/>
    <mergeCell ref="N100:Q100"/>
    <mergeCell ref="R100:U100"/>
    <mergeCell ref="V100:Y100"/>
    <mergeCell ref="Z100:AC100"/>
    <mergeCell ref="AD100:AG100"/>
    <mergeCell ref="AX99:BA99"/>
    <mergeCell ref="BB99:BE99"/>
    <mergeCell ref="BF99:BI99"/>
    <mergeCell ref="BJ99:BM99"/>
    <mergeCell ref="BN99:BQ99"/>
    <mergeCell ref="BR99:BU99"/>
    <mergeCell ref="CD98:CG98"/>
    <mergeCell ref="CH98:CK98"/>
    <mergeCell ref="J99:M99"/>
    <mergeCell ref="N99:Q99"/>
    <mergeCell ref="R99:U99"/>
    <mergeCell ref="V99:Y99"/>
    <mergeCell ref="Z99:AC99"/>
    <mergeCell ref="AD99:AG99"/>
    <mergeCell ref="AH99:AK99"/>
    <mergeCell ref="AL99:AO99"/>
    <mergeCell ref="BF98:BI98"/>
    <mergeCell ref="BJ98:BM98"/>
    <mergeCell ref="BN98:BQ98"/>
    <mergeCell ref="BR98:BU98"/>
    <mergeCell ref="BV98:BY98"/>
    <mergeCell ref="BZ98:CC98"/>
    <mergeCell ref="CD100:CG100"/>
    <mergeCell ref="CH100:CK100"/>
    <mergeCell ref="J101:M101"/>
    <mergeCell ref="N101:Q101"/>
    <mergeCell ref="R101:U101"/>
    <mergeCell ref="V101:Y101"/>
    <mergeCell ref="Z101:AC101"/>
    <mergeCell ref="AD101:AG101"/>
    <mergeCell ref="AH101:AK101"/>
    <mergeCell ref="AL101:AO101"/>
    <mergeCell ref="BF100:BI100"/>
    <mergeCell ref="BJ100:BM100"/>
    <mergeCell ref="BN100:BQ100"/>
    <mergeCell ref="BR100:BU100"/>
    <mergeCell ref="BV100:BY100"/>
    <mergeCell ref="BZ100:CC100"/>
    <mergeCell ref="AH100:AK100"/>
    <mergeCell ref="AL100:AO100"/>
    <mergeCell ref="AP100:AS100"/>
    <mergeCell ref="AT100:AW100"/>
    <mergeCell ref="AX100:BA100"/>
    <mergeCell ref="BB100:BE100"/>
    <mergeCell ref="AH102:AK102"/>
    <mergeCell ref="AL102:AO102"/>
    <mergeCell ref="AP102:AS102"/>
    <mergeCell ref="AT102:AW102"/>
    <mergeCell ref="AX102:BA102"/>
    <mergeCell ref="BB102:BE102"/>
    <mergeCell ref="BV101:BY101"/>
    <mergeCell ref="BZ101:CC101"/>
    <mergeCell ref="CD101:CG101"/>
    <mergeCell ref="CH101:CK101"/>
    <mergeCell ref="J102:M102"/>
    <mergeCell ref="N102:Q102"/>
    <mergeCell ref="R102:U102"/>
    <mergeCell ref="V102:Y102"/>
    <mergeCell ref="Z102:AC102"/>
    <mergeCell ref="AD102:AG102"/>
    <mergeCell ref="AX101:BA101"/>
    <mergeCell ref="BB101:BE101"/>
    <mergeCell ref="BF101:BI101"/>
    <mergeCell ref="BJ101:BM101"/>
    <mergeCell ref="BN101:BQ101"/>
    <mergeCell ref="BR101:BU101"/>
    <mergeCell ref="BV103:BY103"/>
    <mergeCell ref="BZ103:CC103"/>
    <mergeCell ref="CD103:CG103"/>
    <mergeCell ref="CH103:CK103"/>
    <mergeCell ref="J104:M104"/>
    <mergeCell ref="N104:Q104"/>
    <mergeCell ref="R104:U104"/>
    <mergeCell ref="V104:Y104"/>
    <mergeCell ref="Z104:AC104"/>
    <mergeCell ref="AD104:AG104"/>
    <mergeCell ref="AX103:BA103"/>
    <mergeCell ref="BB103:BE103"/>
    <mergeCell ref="BF103:BI103"/>
    <mergeCell ref="BJ103:BM103"/>
    <mergeCell ref="BN103:BQ103"/>
    <mergeCell ref="BR103:BU103"/>
    <mergeCell ref="CD102:CG102"/>
    <mergeCell ref="CH102:CK102"/>
    <mergeCell ref="J103:M103"/>
    <mergeCell ref="N103:Q103"/>
    <mergeCell ref="R103:U103"/>
    <mergeCell ref="V103:Y103"/>
    <mergeCell ref="Z103:AC103"/>
    <mergeCell ref="AD103:AG103"/>
    <mergeCell ref="AH103:AK103"/>
    <mergeCell ref="AL103:AO103"/>
    <mergeCell ref="BF102:BI102"/>
    <mergeCell ref="BJ102:BM102"/>
    <mergeCell ref="BN102:BQ102"/>
    <mergeCell ref="BR102:BU102"/>
    <mergeCell ref="BV102:BY102"/>
    <mergeCell ref="BZ102:CC102"/>
    <mergeCell ref="CD104:CG104"/>
    <mergeCell ref="CH104:CK104"/>
    <mergeCell ref="J105:M105"/>
    <mergeCell ref="N105:Q105"/>
    <mergeCell ref="R105:U105"/>
    <mergeCell ref="V105:Y105"/>
    <mergeCell ref="Z105:AC105"/>
    <mergeCell ref="AD105:AG105"/>
    <mergeCell ref="AH105:AK105"/>
    <mergeCell ref="AL105:AO105"/>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AP105:AS105"/>
    <mergeCell ref="AT105:AW105"/>
    <mergeCell ref="AH106:AK106"/>
    <mergeCell ref="AL106:AO106"/>
    <mergeCell ref="AP106:AS106"/>
    <mergeCell ref="AT106:AW106"/>
    <mergeCell ref="AX106:BA106"/>
    <mergeCell ref="BB106:BE106"/>
    <mergeCell ref="BV105:BY105"/>
    <mergeCell ref="BZ105:CC105"/>
    <mergeCell ref="CD105:CG105"/>
    <mergeCell ref="CH105:CK105"/>
    <mergeCell ref="J106:M106"/>
    <mergeCell ref="N106:Q106"/>
    <mergeCell ref="R106:U106"/>
    <mergeCell ref="V106:Y106"/>
    <mergeCell ref="Z106:AC106"/>
    <mergeCell ref="AD106:AG106"/>
    <mergeCell ref="AX105:BA105"/>
    <mergeCell ref="BB105:BE105"/>
    <mergeCell ref="BF105:BI105"/>
    <mergeCell ref="BJ105:BM105"/>
    <mergeCell ref="BN105:BQ105"/>
    <mergeCell ref="BR105:BU105"/>
    <mergeCell ref="BV107:BY107"/>
    <mergeCell ref="BZ107:CC107"/>
    <mergeCell ref="CD107:CG107"/>
    <mergeCell ref="CH107:CK107"/>
    <mergeCell ref="J108:M108"/>
    <mergeCell ref="N108:Q108"/>
    <mergeCell ref="R108:U108"/>
    <mergeCell ref="V108:Y108"/>
    <mergeCell ref="Z108:AC108"/>
    <mergeCell ref="AD108:AG108"/>
    <mergeCell ref="AX107:BA107"/>
    <mergeCell ref="BB107:BE107"/>
    <mergeCell ref="BF107:BI107"/>
    <mergeCell ref="BJ107:BM107"/>
    <mergeCell ref="BN107:BQ107"/>
    <mergeCell ref="BR107:BU107"/>
    <mergeCell ref="CD106:CG106"/>
    <mergeCell ref="CH106:CK106"/>
    <mergeCell ref="J107:M107"/>
    <mergeCell ref="N107:Q107"/>
    <mergeCell ref="R107:U107"/>
    <mergeCell ref="V107:Y107"/>
    <mergeCell ref="Z107:AC107"/>
    <mergeCell ref="AD107:AG107"/>
    <mergeCell ref="AH107:AK107"/>
    <mergeCell ref="AL107:AO107"/>
    <mergeCell ref="BF106:BI106"/>
    <mergeCell ref="BJ106:BM106"/>
    <mergeCell ref="BN106:BQ106"/>
    <mergeCell ref="BR106:BU106"/>
    <mergeCell ref="BV106:BY106"/>
    <mergeCell ref="BZ106:CC106"/>
    <mergeCell ref="CD108:CG108"/>
    <mergeCell ref="CH108:CK108"/>
    <mergeCell ref="J109:M109"/>
    <mergeCell ref="N109:Q109"/>
    <mergeCell ref="R109:U109"/>
    <mergeCell ref="V109:Y109"/>
    <mergeCell ref="Z109:AC109"/>
    <mergeCell ref="AD109:AG109"/>
    <mergeCell ref="AH109:AK109"/>
    <mergeCell ref="AL109:AO109"/>
    <mergeCell ref="BF108:BI108"/>
    <mergeCell ref="BJ108:BM108"/>
    <mergeCell ref="BN108:BQ108"/>
    <mergeCell ref="BR108:BU108"/>
    <mergeCell ref="BV108:BY108"/>
    <mergeCell ref="BZ108:CC108"/>
    <mergeCell ref="AH108:AK108"/>
    <mergeCell ref="AL108:AO108"/>
    <mergeCell ref="AP108:AS108"/>
    <mergeCell ref="AT108:AW108"/>
    <mergeCell ref="AX108:BA108"/>
    <mergeCell ref="BB108:BE108"/>
    <mergeCell ref="AP109:AS109"/>
    <mergeCell ref="AT109:AW109"/>
    <mergeCell ref="AH110:AK110"/>
    <mergeCell ref="AL110:AO110"/>
    <mergeCell ref="AP110:AS110"/>
    <mergeCell ref="AT110:AW110"/>
    <mergeCell ref="AX110:BA110"/>
    <mergeCell ref="BB110:BE110"/>
    <mergeCell ref="BV109:BY109"/>
    <mergeCell ref="BZ109:CC109"/>
    <mergeCell ref="CD109:CG109"/>
    <mergeCell ref="CH109:CK109"/>
    <mergeCell ref="J110:M110"/>
    <mergeCell ref="N110:Q110"/>
    <mergeCell ref="R110:U110"/>
    <mergeCell ref="V110:Y110"/>
    <mergeCell ref="Z110:AC110"/>
    <mergeCell ref="AD110:AG110"/>
    <mergeCell ref="AX109:BA109"/>
    <mergeCell ref="BB109:BE109"/>
    <mergeCell ref="BF109:BI109"/>
    <mergeCell ref="BJ109:BM109"/>
    <mergeCell ref="BN109:BQ109"/>
    <mergeCell ref="BR109:BU109"/>
    <mergeCell ref="BV111:BY111"/>
    <mergeCell ref="BZ111:CC111"/>
    <mergeCell ref="CD111:CG111"/>
    <mergeCell ref="CH111:CK111"/>
    <mergeCell ref="J112:M112"/>
    <mergeCell ref="N112:Q112"/>
    <mergeCell ref="R112:U112"/>
    <mergeCell ref="V112:Y112"/>
    <mergeCell ref="Z112:AC112"/>
    <mergeCell ref="AD112:AG112"/>
    <mergeCell ref="AX111:BA111"/>
    <mergeCell ref="BB111:BE111"/>
    <mergeCell ref="BF111:BI111"/>
    <mergeCell ref="BJ111:BM111"/>
    <mergeCell ref="BN111:BQ111"/>
    <mergeCell ref="BR111:BU111"/>
    <mergeCell ref="CD110:CG110"/>
    <mergeCell ref="CH110:CK110"/>
    <mergeCell ref="J111:M111"/>
    <mergeCell ref="N111:Q111"/>
    <mergeCell ref="R111:U111"/>
    <mergeCell ref="V111:Y111"/>
    <mergeCell ref="Z111:AC111"/>
    <mergeCell ref="AD111:AG111"/>
    <mergeCell ref="AH111:AK111"/>
    <mergeCell ref="AL111:AO111"/>
    <mergeCell ref="BF110:BI110"/>
    <mergeCell ref="BJ110:BM110"/>
    <mergeCell ref="BN110:BQ110"/>
    <mergeCell ref="BR110:BU110"/>
    <mergeCell ref="BV110:BY110"/>
    <mergeCell ref="BZ110:CC110"/>
    <mergeCell ref="CD112:CG112"/>
    <mergeCell ref="CH112:CK112"/>
    <mergeCell ref="J113:M113"/>
    <mergeCell ref="N113:Q113"/>
    <mergeCell ref="R113:U113"/>
    <mergeCell ref="V113:Y113"/>
    <mergeCell ref="Z113:AC113"/>
    <mergeCell ref="AD113:AG113"/>
    <mergeCell ref="AH113:AK113"/>
    <mergeCell ref="AL113:AO113"/>
    <mergeCell ref="BF112:BI112"/>
    <mergeCell ref="BJ112:BM112"/>
    <mergeCell ref="BN112:BQ112"/>
    <mergeCell ref="BR112:BU112"/>
    <mergeCell ref="BV112:BY112"/>
    <mergeCell ref="BZ112:CC112"/>
    <mergeCell ref="AH112:AK112"/>
    <mergeCell ref="AL112:AO112"/>
    <mergeCell ref="AP112:AS112"/>
    <mergeCell ref="AT112:AW112"/>
    <mergeCell ref="AX112:BA112"/>
    <mergeCell ref="BB112:BE112"/>
    <mergeCell ref="AH114:AK114"/>
    <mergeCell ref="AL114:AO114"/>
    <mergeCell ref="AP114:AS114"/>
    <mergeCell ref="AT114:AW114"/>
    <mergeCell ref="AX114:BA114"/>
    <mergeCell ref="BB114:BE114"/>
    <mergeCell ref="BV113:BY113"/>
    <mergeCell ref="BZ113:CC113"/>
    <mergeCell ref="CD113:CG113"/>
    <mergeCell ref="CH113:CK113"/>
    <mergeCell ref="J114:M114"/>
    <mergeCell ref="N114:Q114"/>
    <mergeCell ref="R114:U114"/>
    <mergeCell ref="V114:Y114"/>
    <mergeCell ref="Z114:AC114"/>
    <mergeCell ref="AD114:AG114"/>
    <mergeCell ref="AX113:BA113"/>
    <mergeCell ref="BB113:BE113"/>
    <mergeCell ref="BF113:BI113"/>
    <mergeCell ref="BJ113:BM113"/>
    <mergeCell ref="BN113:BQ113"/>
    <mergeCell ref="BR113:BU113"/>
    <mergeCell ref="BV115:BY115"/>
    <mergeCell ref="BZ115:CC115"/>
    <mergeCell ref="CD115:CG115"/>
    <mergeCell ref="CH115:CK115"/>
    <mergeCell ref="J116:M116"/>
    <mergeCell ref="N116:Q116"/>
    <mergeCell ref="R116:U116"/>
    <mergeCell ref="V116:Y116"/>
    <mergeCell ref="Z116:AC116"/>
    <mergeCell ref="AD116:AG116"/>
    <mergeCell ref="AX115:BA115"/>
    <mergeCell ref="BB115:BE115"/>
    <mergeCell ref="BF115:BI115"/>
    <mergeCell ref="BJ115:BM115"/>
    <mergeCell ref="BN115:BQ115"/>
    <mergeCell ref="BR115:BU115"/>
    <mergeCell ref="CD114:CG114"/>
    <mergeCell ref="CH114:CK114"/>
    <mergeCell ref="J115:M115"/>
    <mergeCell ref="N115:Q115"/>
    <mergeCell ref="R115:U115"/>
    <mergeCell ref="V115:Y115"/>
    <mergeCell ref="Z115:AC115"/>
    <mergeCell ref="AD115:AG115"/>
    <mergeCell ref="AH115:AK115"/>
    <mergeCell ref="AL115:AO115"/>
    <mergeCell ref="BF114:BI114"/>
    <mergeCell ref="BJ114:BM114"/>
    <mergeCell ref="BN114:BQ114"/>
    <mergeCell ref="BR114:BU114"/>
    <mergeCell ref="BV114:BY114"/>
    <mergeCell ref="BZ114:CC114"/>
    <mergeCell ref="CD116:CG116"/>
    <mergeCell ref="CH116:CK116"/>
    <mergeCell ref="J117:M117"/>
    <mergeCell ref="N117:Q117"/>
    <mergeCell ref="R117:U117"/>
    <mergeCell ref="V117:Y117"/>
    <mergeCell ref="Z117:AC117"/>
    <mergeCell ref="AD117:AG117"/>
    <mergeCell ref="AH117:AK117"/>
    <mergeCell ref="AL117:AO117"/>
    <mergeCell ref="BF116:BI116"/>
    <mergeCell ref="BJ116:BM116"/>
    <mergeCell ref="BN116:BQ116"/>
    <mergeCell ref="BR116:BU116"/>
    <mergeCell ref="BV116:BY116"/>
    <mergeCell ref="BZ116:CC116"/>
    <mergeCell ref="AH116:AK116"/>
    <mergeCell ref="AL116:AO116"/>
    <mergeCell ref="AP116:AS116"/>
    <mergeCell ref="AT116:AW116"/>
    <mergeCell ref="AX116:BA116"/>
    <mergeCell ref="BB116:BE116"/>
    <mergeCell ref="AH118:AK118"/>
    <mergeCell ref="AL118:AO118"/>
    <mergeCell ref="AP118:AS118"/>
    <mergeCell ref="AT118:AW118"/>
    <mergeCell ref="AX118:BA118"/>
    <mergeCell ref="BB118:BE118"/>
    <mergeCell ref="BV117:BY117"/>
    <mergeCell ref="BZ117:CC117"/>
    <mergeCell ref="CD117:CG117"/>
    <mergeCell ref="CH117:CK117"/>
    <mergeCell ref="J118:M118"/>
    <mergeCell ref="N118:Q118"/>
    <mergeCell ref="R118:U118"/>
    <mergeCell ref="V118:Y118"/>
    <mergeCell ref="Z118:AC118"/>
    <mergeCell ref="AD118:AG118"/>
    <mergeCell ref="AX117:BA117"/>
    <mergeCell ref="BB117:BE117"/>
    <mergeCell ref="BF117:BI117"/>
    <mergeCell ref="BJ117:BM117"/>
    <mergeCell ref="BN117:BQ117"/>
    <mergeCell ref="BR117:BU117"/>
    <mergeCell ref="BV119:BY119"/>
    <mergeCell ref="BZ119:CC119"/>
    <mergeCell ref="CD119:CG119"/>
    <mergeCell ref="CH119:CK119"/>
    <mergeCell ref="J120:M120"/>
    <mergeCell ref="N120:Q120"/>
    <mergeCell ref="R120:U120"/>
    <mergeCell ref="V120:Y120"/>
    <mergeCell ref="Z120:AC120"/>
    <mergeCell ref="AD120:AG120"/>
    <mergeCell ref="AX119:BA119"/>
    <mergeCell ref="BB119:BE119"/>
    <mergeCell ref="BF119:BI119"/>
    <mergeCell ref="BJ119:BM119"/>
    <mergeCell ref="BN119:BQ119"/>
    <mergeCell ref="BR119:BU119"/>
    <mergeCell ref="CD118:CG118"/>
    <mergeCell ref="CH118:CK118"/>
    <mergeCell ref="J119:M119"/>
    <mergeCell ref="N119:Q119"/>
    <mergeCell ref="R119:U119"/>
    <mergeCell ref="V119:Y119"/>
    <mergeCell ref="Z119:AC119"/>
    <mergeCell ref="AD119:AG119"/>
    <mergeCell ref="AH119:AK119"/>
    <mergeCell ref="AL119:AO119"/>
    <mergeCell ref="BF118:BI118"/>
    <mergeCell ref="BJ118:BM118"/>
    <mergeCell ref="BN118:BQ118"/>
    <mergeCell ref="BR118:BU118"/>
    <mergeCell ref="BV118:BY118"/>
    <mergeCell ref="BZ118:CC118"/>
    <mergeCell ref="CD120:CG120"/>
    <mergeCell ref="CH120:CK120"/>
    <mergeCell ref="J121:M121"/>
    <mergeCell ref="N121:Q121"/>
    <mergeCell ref="R121:U121"/>
    <mergeCell ref="V121:Y121"/>
    <mergeCell ref="Z121:AC121"/>
    <mergeCell ref="AD121:AG121"/>
    <mergeCell ref="AH121:AK121"/>
    <mergeCell ref="AL121:AO121"/>
    <mergeCell ref="BF120:BI120"/>
    <mergeCell ref="BJ120:BM120"/>
    <mergeCell ref="BN120:BQ120"/>
    <mergeCell ref="BR120:BU120"/>
    <mergeCell ref="BV120:BY120"/>
    <mergeCell ref="BZ120:CC120"/>
    <mergeCell ref="AH120:AK120"/>
    <mergeCell ref="AL120:AO120"/>
    <mergeCell ref="AP120:AS120"/>
    <mergeCell ref="AT120:AW120"/>
    <mergeCell ref="AX120:BA120"/>
    <mergeCell ref="BB120:BE120"/>
    <mergeCell ref="AH122:AK122"/>
    <mergeCell ref="AL122:AO122"/>
    <mergeCell ref="AP122:AS122"/>
    <mergeCell ref="AT122:AW122"/>
    <mergeCell ref="AX122:BA122"/>
    <mergeCell ref="BB122:BE122"/>
    <mergeCell ref="BV121:BY121"/>
    <mergeCell ref="BZ121:CC121"/>
    <mergeCell ref="CD121:CG121"/>
    <mergeCell ref="CH121:CK121"/>
    <mergeCell ref="J122:M122"/>
    <mergeCell ref="N122:Q122"/>
    <mergeCell ref="R122:U122"/>
    <mergeCell ref="V122:Y122"/>
    <mergeCell ref="Z122:AC122"/>
    <mergeCell ref="AD122:AG122"/>
    <mergeCell ref="AX121:BA121"/>
    <mergeCell ref="BB121:BE121"/>
    <mergeCell ref="BF121:BI121"/>
    <mergeCell ref="BJ121:BM121"/>
    <mergeCell ref="BN121:BQ121"/>
    <mergeCell ref="BR121:BU121"/>
    <mergeCell ref="BV123:BY123"/>
    <mergeCell ref="BZ123:CC123"/>
    <mergeCell ref="CD123:CG123"/>
    <mergeCell ref="CH123:CK123"/>
    <mergeCell ref="J124:M124"/>
    <mergeCell ref="N124:Q124"/>
    <mergeCell ref="R124:U124"/>
    <mergeCell ref="V124:Y124"/>
    <mergeCell ref="Z124:AC124"/>
    <mergeCell ref="AD124:AG124"/>
    <mergeCell ref="AX123:BA123"/>
    <mergeCell ref="BB123:BE123"/>
    <mergeCell ref="BF123:BI123"/>
    <mergeCell ref="BJ123:BM123"/>
    <mergeCell ref="BN123:BQ123"/>
    <mergeCell ref="BR123:BU123"/>
    <mergeCell ref="CD122:CG122"/>
    <mergeCell ref="CH122:CK122"/>
    <mergeCell ref="J123:M123"/>
    <mergeCell ref="N123:Q123"/>
    <mergeCell ref="R123:U123"/>
    <mergeCell ref="V123:Y123"/>
    <mergeCell ref="Z123:AC123"/>
    <mergeCell ref="AD123:AG123"/>
    <mergeCell ref="AH123:AK123"/>
    <mergeCell ref="AL123:AO123"/>
    <mergeCell ref="BF122:BI122"/>
    <mergeCell ref="BJ122:BM122"/>
    <mergeCell ref="BN122:BQ122"/>
    <mergeCell ref="BR122:BU122"/>
    <mergeCell ref="BV122:BY122"/>
    <mergeCell ref="BZ122:CC122"/>
    <mergeCell ref="CD124:CG124"/>
    <mergeCell ref="CH124:CK124"/>
    <mergeCell ref="J125:M125"/>
    <mergeCell ref="N125:Q125"/>
    <mergeCell ref="R125:U125"/>
    <mergeCell ref="V125:Y125"/>
    <mergeCell ref="Z125:AC125"/>
    <mergeCell ref="AD125:AG125"/>
    <mergeCell ref="AH125:AK125"/>
    <mergeCell ref="AL125:AO125"/>
    <mergeCell ref="BF124:BI124"/>
    <mergeCell ref="BJ124:BM124"/>
    <mergeCell ref="BN124:BQ124"/>
    <mergeCell ref="BR124:BU124"/>
    <mergeCell ref="BV124:BY124"/>
    <mergeCell ref="BZ124:CC124"/>
    <mergeCell ref="AH124:AK124"/>
    <mergeCell ref="AL124:AO124"/>
    <mergeCell ref="AP124:AS124"/>
    <mergeCell ref="AT124:AW124"/>
    <mergeCell ref="AX124:BA124"/>
    <mergeCell ref="BB124:BE124"/>
    <mergeCell ref="AP125:AS125"/>
    <mergeCell ref="AT125:AW125"/>
    <mergeCell ref="AH126:AK126"/>
    <mergeCell ref="AL126:AO126"/>
    <mergeCell ref="AP126:AS126"/>
    <mergeCell ref="AT126:AW126"/>
    <mergeCell ref="AX126:BA126"/>
    <mergeCell ref="BB126:BE126"/>
    <mergeCell ref="BV125:BY125"/>
    <mergeCell ref="BZ125:CC125"/>
    <mergeCell ref="CD125:CG125"/>
    <mergeCell ref="CH125:CK125"/>
    <mergeCell ref="J126:M126"/>
    <mergeCell ref="N126:Q126"/>
    <mergeCell ref="R126:U126"/>
    <mergeCell ref="V126:Y126"/>
    <mergeCell ref="Z126:AC126"/>
    <mergeCell ref="AD126:AG126"/>
    <mergeCell ref="AX125:BA125"/>
    <mergeCell ref="BB125:BE125"/>
    <mergeCell ref="BF125:BI125"/>
    <mergeCell ref="BJ125:BM125"/>
    <mergeCell ref="BN125:BQ125"/>
    <mergeCell ref="BR125:BU125"/>
    <mergeCell ref="BV127:BY127"/>
    <mergeCell ref="BZ127:CC127"/>
    <mergeCell ref="CD127:CG127"/>
    <mergeCell ref="CH127:CK127"/>
    <mergeCell ref="J128:M128"/>
    <mergeCell ref="N128:Q128"/>
    <mergeCell ref="R128:U128"/>
    <mergeCell ref="V128:Y128"/>
    <mergeCell ref="Z128:AC128"/>
    <mergeCell ref="AD128:AG128"/>
    <mergeCell ref="AX127:BA127"/>
    <mergeCell ref="BB127:BE127"/>
    <mergeCell ref="BF127:BI127"/>
    <mergeCell ref="BJ127:BM127"/>
    <mergeCell ref="BN127:BQ127"/>
    <mergeCell ref="BR127:BU127"/>
    <mergeCell ref="CD126:CG126"/>
    <mergeCell ref="CH126:CK126"/>
    <mergeCell ref="J127:M127"/>
    <mergeCell ref="N127:Q127"/>
    <mergeCell ref="R127:U127"/>
    <mergeCell ref="V127:Y127"/>
    <mergeCell ref="Z127:AC127"/>
    <mergeCell ref="AD127:AG127"/>
    <mergeCell ref="AH127:AK127"/>
    <mergeCell ref="AL127:AO127"/>
    <mergeCell ref="BF126:BI126"/>
    <mergeCell ref="BJ126:BM126"/>
    <mergeCell ref="BN126:BQ126"/>
    <mergeCell ref="BR126:BU126"/>
    <mergeCell ref="BV126:BY126"/>
    <mergeCell ref="BZ126:CC126"/>
    <mergeCell ref="CD128:CG128"/>
    <mergeCell ref="CH128:CK128"/>
    <mergeCell ref="J129:M129"/>
    <mergeCell ref="N129:Q129"/>
    <mergeCell ref="R129:U129"/>
    <mergeCell ref="V129:Y129"/>
    <mergeCell ref="Z129:AC129"/>
    <mergeCell ref="AD129:AG129"/>
    <mergeCell ref="AH129:AK129"/>
    <mergeCell ref="AL129:AO129"/>
    <mergeCell ref="BF128:BI128"/>
    <mergeCell ref="BJ128:BM128"/>
    <mergeCell ref="BN128:BQ128"/>
    <mergeCell ref="BR128:BU128"/>
    <mergeCell ref="BV128:BY128"/>
    <mergeCell ref="BZ128:CC128"/>
    <mergeCell ref="AH128:AK128"/>
    <mergeCell ref="AL128:AO128"/>
    <mergeCell ref="AP128:AS128"/>
    <mergeCell ref="AT128:AW128"/>
    <mergeCell ref="AX128:BA128"/>
    <mergeCell ref="BB128:BE128"/>
    <mergeCell ref="AH130:AK130"/>
    <mergeCell ref="AL130:AO130"/>
    <mergeCell ref="AP130:AS130"/>
    <mergeCell ref="AT130:AW130"/>
    <mergeCell ref="AX130:BA130"/>
    <mergeCell ref="BB130:BE130"/>
    <mergeCell ref="BV129:BY129"/>
    <mergeCell ref="BZ129:CC129"/>
    <mergeCell ref="CD129:CG129"/>
    <mergeCell ref="CH129:CK129"/>
    <mergeCell ref="J130:M130"/>
    <mergeCell ref="N130:Q130"/>
    <mergeCell ref="R130:U130"/>
    <mergeCell ref="V130:Y130"/>
    <mergeCell ref="Z130:AC130"/>
    <mergeCell ref="AD130:AG130"/>
    <mergeCell ref="AX129:BA129"/>
    <mergeCell ref="BB129:BE129"/>
    <mergeCell ref="BF129:BI129"/>
    <mergeCell ref="BJ129:BM129"/>
    <mergeCell ref="BN129:BQ129"/>
    <mergeCell ref="BR129:BU129"/>
    <mergeCell ref="BV131:BY131"/>
    <mergeCell ref="BZ131:CC131"/>
    <mergeCell ref="CD131:CG131"/>
    <mergeCell ref="CH131:CK131"/>
    <mergeCell ref="J132:M132"/>
    <mergeCell ref="N132:Q132"/>
    <mergeCell ref="R132:U132"/>
    <mergeCell ref="V132:Y132"/>
    <mergeCell ref="Z132:AC132"/>
    <mergeCell ref="AD132:AG132"/>
    <mergeCell ref="AX131:BA131"/>
    <mergeCell ref="BB131:BE131"/>
    <mergeCell ref="BF131:BI131"/>
    <mergeCell ref="BJ131:BM131"/>
    <mergeCell ref="BN131:BQ131"/>
    <mergeCell ref="BR131:BU131"/>
    <mergeCell ref="CD130:CG130"/>
    <mergeCell ref="CH130:CK130"/>
    <mergeCell ref="J131:M131"/>
    <mergeCell ref="N131:Q131"/>
    <mergeCell ref="R131:U131"/>
    <mergeCell ref="V131:Y131"/>
    <mergeCell ref="Z131:AC131"/>
    <mergeCell ref="AD131:AG131"/>
    <mergeCell ref="AH131:AK131"/>
    <mergeCell ref="AL131:AO131"/>
    <mergeCell ref="BF130:BI130"/>
    <mergeCell ref="BJ130:BM130"/>
    <mergeCell ref="BN130:BQ130"/>
    <mergeCell ref="BR130:BU130"/>
    <mergeCell ref="BV130:BY130"/>
    <mergeCell ref="BZ130:CC130"/>
    <mergeCell ref="CD132:CG132"/>
    <mergeCell ref="CH132:CK132"/>
    <mergeCell ref="J133:M133"/>
    <mergeCell ref="N133:Q133"/>
    <mergeCell ref="R133:U133"/>
    <mergeCell ref="V133:Y133"/>
    <mergeCell ref="Z133:AC133"/>
    <mergeCell ref="AD133:AG133"/>
    <mergeCell ref="AH133:AK133"/>
    <mergeCell ref="AL133:AO133"/>
    <mergeCell ref="BF132:BI132"/>
    <mergeCell ref="BJ132:BM132"/>
    <mergeCell ref="BN132:BQ132"/>
    <mergeCell ref="BR132:BU132"/>
    <mergeCell ref="BV132:BY132"/>
    <mergeCell ref="BZ132:CC132"/>
    <mergeCell ref="AH132:AK132"/>
    <mergeCell ref="AL132:AO132"/>
    <mergeCell ref="AP132:AS132"/>
    <mergeCell ref="AT132:AW132"/>
    <mergeCell ref="AX132:BA132"/>
    <mergeCell ref="BB132:BE132"/>
    <mergeCell ref="AH134:AK134"/>
    <mergeCell ref="AL134:AO134"/>
    <mergeCell ref="AP134:AS134"/>
    <mergeCell ref="AT134:AW134"/>
    <mergeCell ref="AX134:BA134"/>
    <mergeCell ref="BB134:BE134"/>
    <mergeCell ref="BV133:BY133"/>
    <mergeCell ref="BZ133:CC133"/>
    <mergeCell ref="CD133:CG133"/>
    <mergeCell ref="CH133:CK133"/>
    <mergeCell ref="J134:M134"/>
    <mergeCell ref="N134:Q134"/>
    <mergeCell ref="R134:U134"/>
    <mergeCell ref="V134:Y134"/>
    <mergeCell ref="Z134:AC134"/>
    <mergeCell ref="AD134:AG134"/>
    <mergeCell ref="AX133:BA133"/>
    <mergeCell ref="BB133:BE133"/>
    <mergeCell ref="BF133:BI133"/>
    <mergeCell ref="BJ133:BM133"/>
    <mergeCell ref="BN133:BQ133"/>
    <mergeCell ref="BR133:BU133"/>
    <mergeCell ref="BV135:BY135"/>
    <mergeCell ref="BZ135:CC135"/>
    <mergeCell ref="CD135:CG135"/>
    <mergeCell ref="CH135:CK135"/>
    <mergeCell ref="J136:M136"/>
    <mergeCell ref="N136:Q136"/>
    <mergeCell ref="R136:U136"/>
    <mergeCell ref="V136:Y136"/>
    <mergeCell ref="Z136:AC136"/>
    <mergeCell ref="AD136:AG136"/>
    <mergeCell ref="AX135:BA135"/>
    <mergeCell ref="BB135:BE135"/>
    <mergeCell ref="BF135:BI135"/>
    <mergeCell ref="BJ135:BM135"/>
    <mergeCell ref="BN135:BQ135"/>
    <mergeCell ref="BR135:BU135"/>
    <mergeCell ref="CD134:CG134"/>
    <mergeCell ref="CH134:CK134"/>
    <mergeCell ref="J135:M135"/>
    <mergeCell ref="N135:Q135"/>
    <mergeCell ref="R135:U135"/>
    <mergeCell ref="V135:Y135"/>
    <mergeCell ref="Z135:AC135"/>
    <mergeCell ref="AD135:AG135"/>
    <mergeCell ref="AH135:AK135"/>
    <mergeCell ref="AL135:AO135"/>
    <mergeCell ref="BF134:BI134"/>
    <mergeCell ref="BJ134:BM134"/>
    <mergeCell ref="BN134:BQ134"/>
    <mergeCell ref="BR134:BU134"/>
    <mergeCell ref="BV134:BY134"/>
    <mergeCell ref="BZ134:CC134"/>
    <mergeCell ref="CD136:CG136"/>
    <mergeCell ref="CH136:CK136"/>
    <mergeCell ref="J137:M137"/>
    <mergeCell ref="N137:Q137"/>
    <mergeCell ref="R137:U137"/>
    <mergeCell ref="V137:Y137"/>
    <mergeCell ref="Z137:AC137"/>
    <mergeCell ref="AD137:AG137"/>
    <mergeCell ref="AH137:AK137"/>
    <mergeCell ref="AL137:AO137"/>
    <mergeCell ref="BF136:BI136"/>
    <mergeCell ref="BJ136:BM136"/>
    <mergeCell ref="BN136:BQ136"/>
    <mergeCell ref="BR136:BU136"/>
    <mergeCell ref="BV136:BY136"/>
    <mergeCell ref="BZ136:CC136"/>
    <mergeCell ref="AH136:AK136"/>
    <mergeCell ref="AL136:AO136"/>
    <mergeCell ref="AP136:AS136"/>
    <mergeCell ref="AT136:AW136"/>
    <mergeCell ref="AX136:BA136"/>
    <mergeCell ref="BB136:BE136"/>
    <mergeCell ref="AH138:AK138"/>
    <mergeCell ref="AL138:AO138"/>
    <mergeCell ref="AP138:AS138"/>
    <mergeCell ref="AT138:AW138"/>
    <mergeCell ref="AX138:BA138"/>
    <mergeCell ref="BB138:BE138"/>
    <mergeCell ref="BV137:BY137"/>
    <mergeCell ref="BZ137:CC137"/>
    <mergeCell ref="CD137:CG137"/>
    <mergeCell ref="CH137:CK137"/>
    <mergeCell ref="J138:M138"/>
    <mergeCell ref="N138:Q138"/>
    <mergeCell ref="R138:U138"/>
    <mergeCell ref="V138:Y138"/>
    <mergeCell ref="Z138:AC138"/>
    <mergeCell ref="AD138:AG138"/>
    <mergeCell ref="AX137:BA137"/>
    <mergeCell ref="BB137:BE137"/>
    <mergeCell ref="BF137:BI137"/>
    <mergeCell ref="BJ137:BM137"/>
    <mergeCell ref="BN137:BQ137"/>
    <mergeCell ref="BR137:BU137"/>
    <mergeCell ref="BV139:BY139"/>
    <mergeCell ref="BZ139:CC139"/>
    <mergeCell ref="CD139:CG139"/>
    <mergeCell ref="CH139:CK139"/>
    <mergeCell ref="J140:M140"/>
    <mergeCell ref="N140:Q140"/>
    <mergeCell ref="R140:U140"/>
    <mergeCell ref="V140:Y140"/>
    <mergeCell ref="Z140:AC140"/>
    <mergeCell ref="AD140:AG140"/>
    <mergeCell ref="AX139:BA139"/>
    <mergeCell ref="BB139:BE139"/>
    <mergeCell ref="BF139:BI139"/>
    <mergeCell ref="BJ139:BM139"/>
    <mergeCell ref="BN139:BQ139"/>
    <mergeCell ref="BR139:BU139"/>
    <mergeCell ref="CD138:CG138"/>
    <mergeCell ref="CH138:CK138"/>
    <mergeCell ref="J139:M139"/>
    <mergeCell ref="N139:Q139"/>
    <mergeCell ref="R139:U139"/>
    <mergeCell ref="V139:Y139"/>
    <mergeCell ref="Z139:AC139"/>
    <mergeCell ref="AD139:AG139"/>
    <mergeCell ref="AH139:AK139"/>
    <mergeCell ref="AL139:AO139"/>
    <mergeCell ref="BF138:BI138"/>
    <mergeCell ref="BJ138:BM138"/>
    <mergeCell ref="BN138:BQ138"/>
    <mergeCell ref="BR138:BU138"/>
    <mergeCell ref="BV138:BY138"/>
    <mergeCell ref="BZ138:CC138"/>
    <mergeCell ref="CD140:CG140"/>
    <mergeCell ref="CH140:CK140"/>
    <mergeCell ref="J141:M141"/>
    <mergeCell ref="N141:Q141"/>
    <mergeCell ref="R141:U141"/>
    <mergeCell ref="V141:Y141"/>
    <mergeCell ref="Z141:AC141"/>
    <mergeCell ref="AD141:AG141"/>
    <mergeCell ref="AH141:AK141"/>
    <mergeCell ref="AL141:AO141"/>
    <mergeCell ref="BF140:BI140"/>
    <mergeCell ref="BJ140:BM140"/>
    <mergeCell ref="BN140:BQ140"/>
    <mergeCell ref="BR140:BU140"/>
    <mergeCell ref="BV140:BY140"/>
    <mergeCell ref="BZ140:CC140"/>
    <mergeCell ref="AH140:AK140"/>
    <mergeCell ref="AL140:AO140"/>
    <mergeCell ref="AP140:AS140"/>
    <mergeCell ref="AT140:AW140"/>
    <mergeCell ref="AX140:BA140"/>
    <mergeCell ref="BB140:BE140"/>
    <mergeCell ref="AH142:AK142"/>
    <mergeCell ref="AL142:AO142"/>
    <mergeCell ref="AP142:AS142"/>
    <mergeCell ref="AT142:AW142"/>
    <mergeCell ref="AX142:BA142"/>
    <mergeCell ref="BB142:BE142"/>
    <mergeCell ref="BV141:BY141"/>
    <mergeCell ref="BZ141:CC141"/>
    <mergeCell ref="CD141:CG141"/>
    <mergeCell ref="CH141:CK141"/>
    <mergeCell ref="J142:M142"/>
    <mergeCell ref="N142:Q142"/>
    <mergeCell ref="R142:U142"/>
    <mergeCell ref="V142:Y142"/>
    <mergeCell ref="Z142:AC142"/>
    <mergeCell ref="AD142:AG142"/>
    <mergeCell ref="AX141:BA141"/>
    <mergeCell ref="BB141:BE141"/>
    <mergeCell ref="BF141:BI141"/>
    <mergeCell ref="BJ141:BM141"/>
    <mergeCell ref="BN141:BQ141"/>
    <mergeCell ref="BR141:BU141"/>
    <mergeCell ref="BV143:BY143"/>
    <mergeCell ref="BZ143:CC143"/>
    <mergeCell ref="CD143:CG143"/>
    <mergeCell ref="CH143:CK143"/>
    <mergeCell ref="J144:M144"/>
    <mergeCell ref="N144:Q144"/>
    <mergeCell ref="R144:U144"/>
    <mergeCell ref="V144:Y144"/>
    <mergeCell ref="Z144:AC144"/>
    <mergeCell ref="AD144:AG144"/>
    <mergeCell ref="AX143:BA143"/>
    <mergeCell ref="BB143:BE143"/>
    <mergeCell ref="BF143:BI143"/>
    <mergeCell ref="BJ143:BM143"/>
    <mergeCell ref="BN143:BQ143"/>
    <mergeCell ref="BR143:BU143"/>
    <mergeCell ref="CD142:CG142"/>
    <mergeCell ref="CH142:CK142"/>
    <mergeCell ref="J143:M143"/>
    <mergeCell ref="N143:Q143"/>
    <mergeCell ref="R143:U143"/>
    <mergeCell ref="V143:Y143"/>
    <mergeCell ref="Z143:AC143"/>
    <mergeCell ref="AD143:AG143"/>
    <mergeCell ref="AH143:AK143"/>
    <mergeCell ref="AL143:AO143"/>
    <mergeCell ref="BF142:BI142"/>
    <mergeCell ref="BJ142:BM142"/>
    <mergeCell ref="BN142:BQ142"/>
    <mergeCell ref="BR142:BU142"/>
    <mergeCell ref="BV142:BY142"/>
    <mergeCell ref="BZ142:CC142"/>
    <mergeCell ref="CD144:CG144"/>
    <mergeCell ref="CH144:CK144"/>
    <mergeCell ref="J145:M145"/>
    <mergeCell ref="N145:Q145"/>
    <mergeCell ref="R145:U145"/>
    <mergeCell ref="V145:Y145"/>
    <mergeCell ref="Z145:AC145"/>
    <mergeCell ref="AD145:AG145"/>
    <mergeCell ref="AH145:AK145"/>
    <mergeCell ref="AL145:AO145"/>
    <mergeCell ref="BF144:BI144"/>
    <mergeCell ref="BJ144:BM144"/>
    <mergeCell ref="BN144:BQ144"/>
    <mergeCell ref="BR144:BU144"/>
    <mergeCell ref="BV144:BY144"/>
    <mergeCell ref="BZ144:CC144"/>
    <mergeCell ref="AH144:AK144"/>
    <mergeCell ref="AL144:AO144"/>
    <mergeCell ref="AP144:AS144"/>
    <mergeCell ref="AT144:AW144"/>
    <mergeCell ref="AX144:BA144"/>
    <mergeCell ref="BB144:BE144"/>
    <mergeCell ref="AP145:AS145"/>
    <mergeCell ref="AT145:AW145"/>
    <mergeCell ref="BB146:BE146"/>
    <mergeCell ref="BF146:BI146"/>
    <mergeCell ref="D146:I146"/>
    <mergeCell ref="J146:M146"/>
    <mergeCell ref="N146:Q146"/>
    <mergeCell ref="R146:U146"/>
    <mergeCell ref="V146:Y146"/>
    <mergeCell ref="Z146:AC146"/>
    <mergeCell ref="AD146:AG146"/>
    <mergeCell ref="AH146:AK146"/>
    <mergeCell ref="BV145:BY145"/>
    <mergeCell ref="BZ145:CC145"/>
    <mergeCell ref="CD145:CG145"/>
    <mergeCell ref="CH145:CK145"/>
    <mergeCell ref="AX145:BA145"/>
    <mergeCell ref="BB145:BE145"/>
    <mergeCell ref="BF145:BI145"/>
    <mergeCell ref="BJ145:BM145"/>
    <mergeCell ref="BN145:BQ145"/>
    <mergeCell ref="BR145:BU145"/>
    <mergeCell ref="BN147:BQ147"/>
    <mergeCell ref="BR147:BU147"/>
    <mergeCell ref="BV147:BY147"/>
    <mergeCell ref="BZ147:CC147"/>
    <mergeCell ref="CD147:CG147"/>
    <mergeCell ref="CH147:CK147"/>
    <mergeCell ref="AP147:AS147"/>
    <mergeCell ref="AT147:AW147"/>
    <mergeCell ref="AX147:BA147"/>
    <mergeCell ref="BB147:BE147"/>
    <mergeCell ref="BF147:BI147"/>
    <mergeCell ref="BJ147:BM147"/>
    <mergeCell ref="CH146:CK146"/>
    <mergeCell ref="D147:I147"/>
    <mergeCell ref="J147:M147"/>
    <mergeCell ref="N147:Q147"/>
    <mergeCell ref="R147:U147"/>
    <mergeCell ref="V147:Y147"/>
    <mergeCell ref="Z147:AC147"/>
    <mergeCell ref="AD147:AG147"/>
    <mergeCell ref="AH147:AK147"/>
    <mergeCell ref="AL147:AO147"/>
    <mergeCell ref="BJ146:BM146"/>
    <mergeCell ref="BN146:BQ146"/>
    <mergeCell ref="BR146:BU146"/>
    <mergeCell ref="BV146:BY146"/>
    <mergeCell ref="BZ146:CC146"/>
    <mergeCell ref="CD146:CG146"/>
    <mergeCell ref="AL146:AO146"/>
    <mergeCell ref="AP146:AS146"/>
    <mergeCell ref="AT146:AW146"/>
    <mergeCell ref="AX146:BA146"/>
    <mergeCell ref="BZ148:CC148"/>
    <mergeCell ref="CD148:CG148"/>
    <mergeCell ref="CH148:CK148"/>
    <mergeCell ref="D149:I149"/>
    <mergeCell ref="J149:M149"/>
    <mergeCell ref="N149:Q149"/>
    <mergeCell ref="R149:U149"/>
    <mergeCell ref="V149:Y149"/>
    <mergeCell ref="Z149:AC149"/>
    <mergeCell ref="AD149:AG149"/>
    <mergeCell ref="BB148:BE148"/>
    <mergeCell ref="BF148:BI148"/>
    <mergeCell ref="BJ148:BM148"/>
    <mergeCell ref="BN148:BQ148"/>
    <mergeCell ref="BR148:BU148"/>
    <mergeCell ref="BV148:BY148"/>
    <mergeCell ref="AD148:AG148"/>
    <mergeCell ref="AH148:AK148"/>
    <mergeCell ref="AL148:AO148"/>
    <mergeCell ref="AP148:AS148"/>
    <mergeCell ref="AT148:AW148"/>
    <mergeCell ref="AX148:BA148"/>
    <mergeCell ref="D148:I148"/>
    <mergeCell ref="J148:M148"/>
    <mergeCell ref="N148:Q148"/>
    <mergeCell ref="R148:U148"/>
    <mergeCell ref="V148:Y148"/>
    <mergeCell ref="Z148:AC148"/>
    <mergeCell ref="BB150:BE150"/>
    <mergeCell ref="BF150:BI150"/>
    <mergeCell ref="CD149:CG149"/>
    <mergeCell ref="CH149:CK149"/>
    <mergeCell ref="D150:I150"/>
    <mergeCell ref="J150:M150"/>
    <mergeCell ref="N150:Q150"/>
    <mergeCell ref="R150:U150"/>
    <mergeCell ref="V150:Y150"/>
    <mergeCell ref="Z150:AC150"/>
    <mergeCell ref="AD150:AG150"/>
    <mergeCell ref="AH150:AK150"/>
    <mergeCell ref="BF149:BI149"/>
    <mergeCell ref="BJ149:BM149"/>
    <mergeCell ref="BN149:BQ149"/>
    <mergeCell ref="BR149:BU149"/>
    <mergeCell ref="BV149:BY149"/>
    <mergeCell ref="BZ149:CC149"/>
    <mergeCell ref="AH149:AK149"/>
    <mergeCell ref="AL149:AO149"/>
    <mergeCell ref="AP149:AS149"/>
    <mergeCell ref="AT149:AW149"/>
    <mergeCell ref="AX149:BA149"/>
    <mergeCell ref="BB149:BE149"/>
    <mergeCell ref="BN151:BQ151"/>
    <mergeCell ref="BR151:BU151"/>
    <mergeCell ref="BV151:BY151"/>
    <mergeCell ref="BZ151:CC151"/>
    <mergeCell ref="CD151:CG151"/>
    <mergeCell ref="CH151:CK151"/>
    <mergeCell ref="AP151:AS151"/>
    <mergeCell ref="AT151:AW151"/>
    <mergeCell ref="AX151:BA151"/>
    <mergeCell ref="BB151:BE151"/>
    <mergeCell ref="BF151:BI151"/>
    <mergeCell ref="BJ151:BM151"/>
    <mergeCell ref="CH150:CK150"/>
    <mergeCell ref="D151:I151"/>
    <mergeCell ref="J151:M151"/>
    <mergeCell ref="N151:Q151"/>
    <mergeCell ref="R151:U151"/>
    <mergeCell ref="V151:Y151"/>
    <mergeCell ref="Z151:AC151"/>
    <mergeCell ref="AD151:AG151"/>
    <mergeCell ref="AH151:AK151"/>
    <mergeCell ref="AL151:AO151"/>
    <mergeCell ref="BJ150:BM150"/>
    <mergeCell ref="BN150:BQ150"/>
    <mergeCell ref="BR150:BU150"/>
    <mergeCell ref="BV150:BY150"/>
    <mergeCell ref="BZ150:CC150"/>
    <mergeCell ref="CD150:CG150"/>
    <mergeCell ref="AL150:AO150"/>
    <mergeCell ref="AP150:AS150"/>
    <mergeCell ref="AT150:AW150"/>
    <mergeCell ref="AX150:BA150"/>
    <mergeCell ref="BZ152:CC152"/>
    <mergeCell ref="CD152:CG152"/>
    <mergeCell ref="CH152:CK152"/>
    <mergeCell ref="D153:I153"/>
    <mergeCell ref="J153:M153"/>
    <mergeCell ref="N153:Q153"/>
    <mergeCell ref="R153:U153"/>
    <mergeCell ref="V153:Y153"/>
    <mergeCell ref="Z153:AC153"/>
    <mergeCell ref="AD153:AG153"/>
    <mergeCell ref="BB152:BE152"/>
    <mergeCell ref="BF152:BI152"/>
    <mergeCell ref="BJ152:BM152"/>
    <mergeCell ref="BN152:BQ152"/>
    <mergeCell ref="BR152:BU152"/>
    <mergeCell ref="BV152:BY152"/>
    <mergeCell ref="AD152:AG152"/>
    <mergeCell ref="AH152:AK152"/>
    <mergeCell ref="AL152:AO152"/>
    <mergeCell ref="AP152:AS152"/>
    <mergeCell ref="AT152:AW152"/>
    <mergeCell ref="AX152:BA152"/>
    <mergeCell ref="D152:I152"/>
    <mergeCell ref="J152:M152"/>
    <mergeCell ref="N152:Q152"/>
    <mergeCell ref="R152:U152"/>
    <mergeCell ref="V152:Y152"/>
    <mergeCell ref="Z152:AC152"/>
    <mergeCell ref="BB154:BE154"/>
    <mergeCell ref="BF154:BI154"/>
    <mergeCell ref="CD153:CG153"/>
    <mergeCell ref="CH153:CK153"/>
    <mergeCell ref="D154:I154"/>
    <mergeCell ref="J154:M154"/>
    <mergeCell ref="N154:Q154"/>
    <mergeCell ref="R154:U154"/>
    <mergeCell ref="V154:Y154"/>
    <mergeCell ref="Z154:AC154"/>
    <mergeCell ref="AD154:AG154"/>
    <mergeCell ref="AH154:AK154"/>
    <mergeCell ref="BF153:BI153"/>
    <mergeCell ref="BJ153:BM153"/>
    <mergeCell ref="BN153:BQ153"/>
    <mergeCell ref="BR153:BU153"/>
    <mergeCell ref="BV153:BY153"/>
    <mergeCell ref="BZ153:CC153"/>
    <mergeCell ref="AH153:AK153"/>
    <mergeCell ref="AL153:AO153"/>
    <mergeCell ref="AP153:AS153"/>
    <mergeCell ref="AT153:AW153"/>
    <mergeCell ref="AX153:BA153"/>
    <mergeCell ref="BB153:BE153"/>
    <mergeCell ref="BN155:BQ155"/>
    <mergeCell ref="BR155:BU155"/>
    <mergeCell ref="BV155:BY155"/>
    <mergeCell ref="BZ155:CC155"/>
    <mergeCell ref="CD155:CG155"/>
    <mergeCell ref="CH155:CK155"/>
    <mergeCell ref="AP155:AS155"/>
    <mergeCell ref="AT155:AW155"/>
    <mergeCell ref="AX155:BA155"/>
    <mergeCell ref="BB155:BE155"/>
    <mergeCell ref="BF155:BI155"/>
    <mergeCell ref="BJ155:BM155"/>
    <mergeCell ref="CH154:CK154"/>
    <mergeCell ref="D155:I155"/>
    <mergeCell ref="J155:M155"/>
    <mergeCell ref="N155:Q155"/>
    <mergeCell ref="R155:U155"/>
    <mergeCell ref="V155:Y155"/>
    <mergeCell ref="Z155:AC155"/>
    <mergeCell ref="AD155:AG155"/>
    <mergeCell ref="AH155:AK155"/>
    <mergeCell ref="AL155:AO155"/>
    <mergeCell ref="BJ154:BM154"/>
    <mergeCell ref="BN154:BQ154"/>
    <mergeCell ref="BR154:BU154"/>
    <mergeCell ref="BV154:BY154"/>
    <mergeCell ref="BZ154:CC154"/>
    <mergeCell ref="CD154:CG154"/>
    <mergeCell ref="AL154:AO154"/>
    <mergeCell ref="AP154:AS154"/>
    <mergeCell ref="AT154:AW154"/>
    <mergeCell ref="AX154:BA154"/>
    <mergeCell ref="BZ156:CC156"/>
    <mergeCell ref="CD156:CG156"/>
    <mergeCell ref="CH156:CK156"/>
    <mergeCell ref="D157:I157"/>
    <mergeCell ref="J157:M157"/>
    <mergeCell ref="N157:Q157"/>
    <mergeCell ref="R157:U157"/>
    <mergeCell ref="V157:Y157"/>
    <mergeCell ref="Z157:AC157"/>
    <mergeCell ref="AD157:AG157"/>
    <mergeCell ref="BB156:BE156"/>
    <mergeCell ref="BF156:BI156"/>
    <mergeCell ref="BJ156:BM156"/>
    <mergeCell ref="BN156:BQ156"/>
    <mergeCell ref="BR156:BU156"/>
    <mergeCell ref="BV156:BY156"/>
    <mergeCell ref="AD156:AG156"/>
    <mergeCell ref="AH156:AK156"/>
    <mergeCell ref="AL156:AO156"/>
    <mergeCell ref="AP156:AS156"/>
    <mergeCell ref="AT156:AW156"/>
    <mergeCell ref="AX156:BA156"/>
    <mergeCell ref="D156:I156"/>
    <mergeCell ref="J156:M156"/>
    <mergeCell ref="N156:Q156"/>
    <mergeCell ref="R156:U156"/>
    <mergeCell ref="V156:Y156"/>
    <mergeCell ref="Z156:AC156"/>
    <mergeCell ref="BB158:BE158"/>
    <mergeCell ref="BF158:BI158"/>
    <mergeCell ref="CD157:CG157"/>
    <mergeCell ref="CH157:CK157"/>
    <mergeCell ref="D158:I158"/>
    <mergeCell ref="J158:M158"/>
    <mergeCell ref="N158:Q158"/>
    <mergeCell ref="R158:U158"/>
    <mergeCell ref="V158:Y158"/>
    <mergeCell ref="Z158:AC158"/>
    <mergeCell ref="AD158:AG158"/>
    <mergeCell ref="AH158:AK158"/>
    <mergeCell ref="BF157:BI157"/>
    <mergeCell ref="BJ157:BM157"/>
    <mergeCell ref="BN157:BQ157"/>
    <mergeCell ref="BR157:BU157"/>
    <mergeCell ref="BV157:BY157"/>
    <mergeCell ref="BZ157:CC157"/>
    <mergeCell ref="AH157:AK157"/>
    <mergeCell ref="AL157:AO157"/>
    <mergeCell ref="AP157:AS157"/>
    <mergeCell ref="AT157:AW157"/>
    <mergeCell ref="AX157:BA157"/>
    <mergeCell ref="BB157:BE157"/>
    <mergeCell ref="BN159:BQ159"/>
    <mergeCell ref="BR159:BU159"/>
    <mergeCell ref="BV159:BY159"/>
    <mergeCell ref="BZ159:CC159"/>
    <mergeCell ref="CD159:CG159"/>
    <mergeCell ref="CH159:CK159"/>
    <mergeCell ref="AP159:AS159"/>
    <mergeCell ref="AT159:AW159"/>
    <mergeCell ref="AX159:BA159"/>
    <mergeCell ref="BB159:BE159"/>
    <mergeCell ref="BF159:BI159"/>
    <mergeCell ref="BJ159:BM159"/>
    <mergeCell ref="CH158:CK158"/>
    <mergeCell ref="D159:I159"/>
    <mergeCell ref="J159:M159"/>
    <mergeCell ref="N159:Q159"/>
    <mergeCell ref="R159:U159"/>
    <mergeCell ref="V159:Y159"/>
    <mergeCell ref="Z159:AC159"/>
    <mergeCell ref="AD159:AG159"/>
    <mergeCell ref="AH159:AK159"/>
    <mergeCell ref="AL159:AO159"/>
    <mergeCell ref="BJ158:BM158"/>
    <mergeCell ref="BN158:BQ158"/>
    <mergeCell ref="BR158:BU158"/>
    <mergeCell ref="BV158:BY158"/>
    <mergeCell ref="BZ158:CC158"/>
    <mergeCell ref="CD158:CG158"/>
    <mergeCell ref="AL158:AO158"/>
    <mergeCell ref="AP158:AS158"/>
    <mergeCell ref="AT158:AW158"/>
    <mergeCell ref="AX158:BA158"/>
    <mergeCell ref="BZ160:CC160"/>
    <mergeCell ref="CD160:CG160"/>
    <mergeCell ref="CH160:CK160"/>
    <mergeCell ref="D161:I161"/>
    <mergeCell ref="J161:M161"/>
    <mergeCell ref="N161:Q161"/>
    <mergeCell ref="R161:U161"/>
    <mergeCell ref="V161:Y161"/>
    <mergeCell ref="Z161:AC161"/>
    <mergeCell ref="AD161:AG161"/>
    <mergeCell ref="BB160:BE160"/>
    <mergeCell ref="BF160:BI160"/>
    <mergeCell ref="BJ160:BM160"/>
    <mergeCell ref="BN160:BQ160"/>
    <mergeCell ref="BR160:BU160"/>
    <mergeCell ref="BV160:BY160"/>
    <mergeCell ref="AD160:AG160"/>
    <mergeCell ref="AH160:AK160"/>
    <mergeCell ref="AL160:AO160"/>
    <mergeCell ref="AP160:AS160"/>
    <mergeCell ref="AT160:AW160"/>
    <mergeCell ref="AX160:BA160"/>
    <mergeCell ref="D160:I160"/>
    <mergeCell ref="J160:M160"/>
    <mergeCell ref="N160:Q160"/>
    <mergeCell ref="R160:U160"/>
    <mergeCell ref="V160:Y160"/>
    <mergeCell ref="Z160:AC160"/>
    <mergeCell ref="BB162:BE162"/>
    <mergeCell ref="BF162:BI162"/>
    <mergeCell ref="CD161:CG161"/>
    <mergeCell ref="CH161:CK161"/>
    <mergeCell ref="D162:I162"/>
    <mergeCell ref="J162:M162"/>
    <mergeCell ref="N162:Q162"/>
    <mergeCell ref="R162:U162"/>
    <mergeCell ref="V162:Y162"/>
    <mergeCell ref="Z162:AC162"/>
    <mergeCell ref="AD162:AG162"/>
    <mergeCell ref="AH162:AK162"/>
    <mergeCell ref="BF161:BI161"/>
    <mergeCell ref="BJ161:BM161"/>
    <mergeCell ref="BN161:BQ161"/>
    <mergeCell ref="BR161:BU161"/>
    <mergeCell ref="BV161:BY161"/>
    <mergeCell ref="BZ161:CC161"/>
    <mergeCell ref="AH161:AK161"/>
    <mergeCell ref="AL161:AO161"/>
    <mergeCell ref="AP161:AS161"/>
    <mergeCell ref="AT161:AW161"/>
    <mergeCell ref="AX161:BA161"/>
    <mergeCell ref="BB161:BE161"/>
    <mergeCell ref="BN163:BQ163"/>
    <mergeCell ref="BR163:BU163"/>
    <mergeCell ref="BV163:BY163"/>
    <mergeCell ref="BZ163:CC163"/>
    <mergeCell ref="CD163:CG163"/>
    <mergeCell ref="CH163:CK163"/>
    <mergeCell ref="AP163:AS163"/>
    <mergeCell ref="AT163:AW163"/>
    <mergeCell ref="AX163:BA163"/>
    <mergeCell ref="BB163:BE163"/>
    <mergeCell ref="BF163:BI163"/>
    <mergeCell ref="BJ163:BM163"/>
    <mergeCell ref="CH162:CK162"/>
    <mergeCell ref="D163:I163"/>
    <mergeCell ref="J163:M163"/>
    <mergeCell ref="N163:Q163"/>
    <mergeCell ref="R163:U163"/>
    <mergeCell ref="V163:Y163"/>
    <mergeCell ref="Z163:AC163"/>
    <mergeCell ref="AD163:AG163"/>
    <mergeCell ref="AH163:AK163"/>
    <mergeCell ref="AL163:AO163"/>
    <mergeCell ref="BJ162:BM162"/>
    <mergeCell ref="BN162:BQ162"/>
    <mergeCell ref="BR162:BU162"/>
    <mergeCell ref="BV162:BY162"/>
    <mergeCell ref="BZ162:CC162"/>
    <mergeCell ref="CD162:CG162"/>
    <mergeCell ref="AL162:AO162"/>
    <mergeCell ref="AP162:AS162"/>
    <mergeCell ref="AT162:AW162"/>
    <mergeCell ref="AX162:BA162"/>
    <mergeCell ref="BZ164:CC164"/>
    <mergeCell ref="CD164:CG164"/>
    <mergeCell ref="CH164:CK164"/>
    <mergeCell ref="D165:I165"/>
    <mergeCell ref="J165:M165"/>
    <mergeCell ref="N165:Q165"/>
    <mergeCell ref="R165:U165"/>
    <mergeCell ref="V165:Y165"/>
    <mergeCell ref="Z165:AC165"/>
    <mergeCell ref="AD165:AG165"/>
    <mergeCell ref="BB164:BE164"/>
    <mergeCell ref="BF164:BI164"/>
    <mergeCell ref="BJ164:BM164"/>
    <mergeCell ref="BN164:BQ164"/>
    <mergeCell ref="BR164:BU164"/>
    <mergeCell ref="BV164:BY164"/>
    <mergeCell ref="AD164:AG164"/>
    <mergeCell ref="AH164:AK164"/>
    <mergeCell ref="AL164:AO164"/>
    <mergeCell ref="AP164:AS164"/>
    <mergeCell ref="AT164:AW164"/>
    <mergeCell ref="AX164:BA164"/>
    <mergeCell ref="D164:I164"/>
    <mergeCell ref="J164:M164"/>
    <mergeCell ref="N164:Q164"/>
    <mergeCell ref="R164:U164"/>
    <mergeCell ref="V164:Y164"/>
    <mergeCell ref="Z164:AC164"/>
    <mergeCell ref="BB166:BE166"/>
    <mergeCell ref="BF166:BI166"/>
    <mergeCell ref="CD165:CG165"/>
    <mergeCell ref="CH165:CK165"/>
    <mergeCell ref="D166:I166"/>
    <mergeCell ref="J166:M166"/>
    <mergeCell ref="N166:Q166"/>
    <mergeCell ref="R166:U166"/>
    <mergeCell ref="V166:Y166"/>
    <mergeCell ref="Z166:AC166"/>
    <mergeCell ref="AD166:AG166"/>
    <mergeCell ref="AH166:AK166"/>
    <mergeCell ref="BF165:BI165"/>
    <mergeCell ref="BJ165:BM165"/>
    <mergeCell ref="BN165:BQ165"/>
    <mergeCell ref="BR165:BU165"/>
    <mergeCell ref="BV165:BY165"/>
    <mergeCell ref="BZ165:CC165"/>
    <mergeCell ref="AH165:AK165"/>
    <mergeCell ref="AL165:AO165"/>
    <mergeCell ref="AP165:AS165"/>
    <mergeCell ref="AT165:AW165"/>
    <mergeCell ref="AX165:BA165"/>
    <mergeCell ref="BB165:BE165"/>
    <mergeCell ref="BN167:BQ167"/>
    <mergeCell ref="BR167:BU167"/>
    <mergeCell ref="BV167:BY167"/>
    <mergeCell ref="BZ167:CC167"/>
    <mergeCell ref="CD167:CG167"/>
    <mergeCell ref="CH167:CK167"/>
    <mergeCell ref="AP167:AS167"/>
    <mergeCell ref="AT167:AW167"/>
    <mergeCell ref="AX167:BA167"/>
    <mergeCell ref="BB167:BE167"/>
    <mergeCell ref="BF167:BI167"/>
    <mergeCell ref="BJ167:BM167"/>
    <mergeCell ref="CH166:CK166"/>
    <mergeCell ref="D167:I167"/>
    <mergeCell ref="J167:M167"/>
    <mergeCell ref="N167:Q167"/>
    <mergeCell ref="R167:U167"/>
    <mergeCell ref="V167:Y167"/>
    <mergeCell ref="Z167:AC167"/>
    <mergeCell ref="AD167:AG167"/>
    <mergeCell ref="AH167:AK167"/>
    <mergeCell ref="AL167:AO167"/>
    <mergeCell ref="BJ166:BM166"/>
    <mergeCell ref="BN166:BQ166"/>
    <mergeCell ref="BR166:BU166"/>
    <mergeCell ref="BV166:BY166"/>
    <mergeCell ref="BZ166:CC166"/>
    <mergeCell ref="CD166:CG166"/>
    <mergeCell ref="AL166:AO166"/>
    <mergeCell ref="AP166:AS166"/>
    <mergeCell ref="AT166:AW166"/>
    <mergeCell ref="AX166:BA166"/>
    <mergeCell ref="BZ168:CC168"/>
    <mergeCell ref="CD168:CG168"/>
    <mergeCell ref="CH168:CK168"/>
    <mergeCell ref="D169:I169"/>
    <mergeCell ref="J169:M169"/>
    <mergeCell ref="N169:Q169"/>
    <mergeCell ref="R169:U169"/>
    <mergeCell ref="V169:Y169"/>
    <mergeCell ref="Z169:AC169"/>
    <mergeCell ref="AD169:AG169"/>
    <mergeCell ref="BB168:BE168"/>
    <mergeCell ref="BF168:BI168"/>
    <mergeCell ref="BJ168:BM168"/>
    <mergeCell ref="BN168:BQ168"/>
    <mergeCell ref="BR168:BU168"/>
    <mergeCell ref="BV168:BY168"/>
    <mergeCell ref="AD168:AG168"/>
    <mergeCell ref="AH168:AK168"/>
    <mergeCell ref="AL168:AO168"/>
    <mergeCell ref="AP168:AS168"/>
    <mergeCell ref="AT168:AW168"/>
    <mergeCell ref="AX168:BA168"/>
    <mergeCell ref="D168:I168"/>
    <mergeCell ref="J168:M168"/>
    <mergeCell ref="N168:Q168"/>
    <mergeCell ref="R168:U168"/>
    <mergeCell ref="V168:Y168"/>
    <mergeCell ref="Z168:AC168"/>
    <mergeCell ref="AP170:AS170"/>
    <mergeCell ref="AT170:AW170"/>
    <mergeCell ref="AX170:BA170"/>
    <mergeCell ref="BB170:BE170"/>
    <mergeCell ref="BF170:BI170"/>
    <mergeCell ref="CD169:CG169"/>
    <mergeCell ref="CH169:CK169"/>
    <mergeCell ref="D170:I170"/>
    <mergeCell ref="J170:M170"/>
    <mergeCell ref="N170:Q170"/>
    <mergeCell ref="R170:U170"/>
    <mergeCell ref="V170:Y170"/>
    <mergeCell ref="Z170:AC170"/>
    <mergeCell ref="AD170:AG170"/>
    <mergeCell ref="AH170:AK170"/>
    <mergeCell ref="BF169:BI169"/>
    <mergeCell ref="BJ169:BM169"/>
    <mergeCell ref="BN169:BQ169"/>
    <mergeCell ref="BR169:BU169"/>
    <mergeCell ref="BV169:BY169"/>
    <mergeCell ref="BZ169:CC169"/>
    <mergeCell ref="AH169:AK169"/>
    <mergeCell ref="AL169:AO169"/>
    <mergeCell ref="AP169:AS169"/>
    <mergeCell ref="AT169:AW169"/>
    <mergeCell ref="AX169:BA169"/>
    <mergeCell ref="BB169:BE169"/>
    <mergeCell ref="AH173:AK173"/>
    <mergeCell ref="AL173:AO173"/>
    <mergeCell ref="AP173:AS173"/>
    <mergeCell ref="BN171:BQ171"/>
    <mergeCell ref="BR171:BU171"/>
    <mergeCell ref="BV171:BY171"/>
    <mergeCell ref="BZ171:CC171"/>
    <mergeCell ref="CD171:CG171"/>
    <mergeCell ref="CH171:CK171"/>
    <mergeCell ref="AP171:AS171"/>
    <mergeCell ref="AT171:AW171"/>
    <mergeCell ref="AX171:BA171"/>
    <mergeCell ref="BB171:BE171"/>
    <mergeCell ref="BF171:BI171"/>
    <mergeCell ref="BJ171:BM171"/>
    <mergeCell ref="CH170:CK170"/>
    <mergeCell ref="D171:I171"/>
    <mergeCell ref="J171:M171"/>
    <mergeCell ref="N171:Q171"/>
    <mergeCell ref="R171:U171"/>
    <mergeCell ref="V171:Y171"/>
    <mergeCell ref="Z171:AC171"/>
    <mergeCell ref="AD171:AG171"/>
    <mergeCell ref="AH171:AK171"/>
    <mergeCell ref="AL171:AO171"/>
    <mergeCell ref="BJ170:BM170"/>
    <mergeCell ref="BN170:BQ170"/>
    <mergeCell ref="BR170:BU170"/>
    <mergeCell ref="BV170:BY170"/>
    <mergeCell ref="BZ170:CC170"/>
    <mergeCell ref="CD170:CG170"/>
    <mergeCell ref="AL170:AO170"/>
    <mergeCell ref="CD174:CG174"/>
    <mergeCell ref="AL174:AO174"/>
    <mergeCell ref="AP174:AS174"/>
    <mergeCell ref="BZ172:CC172"/>
    <mergeCell ref="CD172:CG172"/>
    <mergeCell ref="CH172:CK172"/>
    <mergeCell ref="D173:I173"/>
    <mergeCell ref="J173:M173"/>
    <mergeCell ref="N173:Q173"/>
    <mergeCell ref="R173:U173"/>
    <mergeCell ref="V173:Y173"/>
    <mergeCell ref="Z173:AC173"/>
    <mergeCell ref="AD173:AG173"/>
    <mergeCell ref="BB172:BE172"/>
    <mergeCell ref="BF172:BI172"/>
    <mergeCell ref="BJ172:BM172"/>
    <mergeCell ref="BN172:BQ172"/>
    <mergeCell ref="BR172:BU172"/>
    <mergeCell ref="BV172:BY172"/>
    <mergeCell ref="AD172:AG172"/>
    <mergeCell ref="AH172:AK172"/>
    <mergeCell ref="AL172:AO172"/>
    <mergeCell ref="AP172:AS172"/>
    <mergeCell ref="AT172:AW172"/>
    <mergeCell ref="AX172:BA172"/>
    <mergeCell ref="D172:I172"/>
    <mergeCell ref="J172:M172"/>
    <mergeCell ref="N172:Q172"/>
    <mergeCell ref="R172:U172"/>
    <mergeCell ref="V172:Y172"/>
    <mergeCell ref="Z172:AC172"/>
    <mergeCell ref="BZ173:CC173"/>
    <mergeCell ref="AX173:BA173"/>
    <mergeCell ref="BB173:BE173"/>
    <mergeCell ref="B176:CK176"/>
    <mergeCell ref="C195:CK195"/>
    <mergeCell ref="C194:CK194"/>
    <mergeCell ref="BN175:BQ175"/>
    <mergeCell ref="BR175:BU175"/>
    <mergeCell ref="BV175:BY175"/>
    <mergeCell ref="BZ175:CC175"/>
    <mergeCell ref="CD175:CG175"/>
    <mergeCell ref="CH175:CK175"/>
    <mergeCell ref="AP175:AS175"/>
    <mergeCell ref="AT175:AW175"/>
    <mergeCell ref="AX175:BA175"/>
    <mergeCell ref="BB175:BE175"/>
    <mergeCell ref="BF175:BI175"/>
    <mergeCell ref="BJ175:BM175"/>
    <mergeCell ref="CH174:CK174"/>
    <mergeCell ref="D175:I175"/>
    <mergeCell ref="J175:M175"/>
    <mergeCell ref="N175:Q175"/>
    <mergeCell ref="R175:U175"/>
    <mergeCell ref="V175:Y175"/>
    <mergeCell ref="Z175:AC175"/>
    <mergeCell ref="AD175:AG175"/>
    <mergeCell ref="AH175:AK175"/>
    <mergeCell ref="AL175:AO175"/>
    <mergeCell ref="BJ174:BM174"/>
    <mergeCell ref="BN174:BQ174"/>
    <mergeCell ref="BR174:BU174"/>
    <mergeCell ref="BV174:BY174"/>
    <mergeCell ref="BZ174:CC174"/>
    <mergeCell ref="AV187:CK187"/>
    <mergeCell ref="AV188:CK188"/>
    <mergeCell ref="D189:AS189"/>
    <mergeCell ref="D190:AS190"/>
    <mergeCell ref="D191:AS191"/>
    <mergeCell ref="D192:AS192"/>
    <mergeCell ref="AU181:CK181"/>
    <mergeCell ref="AV182:CK182"/>
    <mergeCell ref="AV183:CK183"/>
    <mergeCell ref="AV184:CK184"/>
    <mergeCell ref="AV185:CK185"/>
    <mergeCell ref="AV186:CK186"/>
    <mergeCell ref="C181:AS181"/>
    <mergeCell ref="D182:AS182"/>
    <mergeCell ref="D183:AS183"/>
    <mergeCell ref="D184:AS184"/>
    <mergeCell ref="D185:AS185"/>
    <mergeCell ref="D186:AS186"/>
    <mergeCell ref="D187:AS187"/>
    <mergeCell ref="D188:AS188"/>
    <mergeCell ref="B1:CK1"/>
    <mergeCell ref="C17:CK17"/>
    <mergeCell ref="C21:CK21"/>
    <mergeCell ref="C22:CK22"/>
    <mergeCell ref="C20:CK20"/>
    <mergeCell ref="C19:CK19"/>
    <mergeCell ref="C16:CK16"/>
    <mergeCell ref="C15:CK15"/>
    <mergeCell ref="G179:CK179"/>
    <mergeCell ref="C177:F177"/>
    <mergeCell ref="C179:F179"/>
    <mergeCell ref="G177:CK177"/>
    <mergeCell ref="AT174:AW174"/>
    <mergeCell ref="AX174:BA174"/>
    <mergeCell ref="BB174:BE174"/>
    <mergeCell ref="BF174:BI174"/>
    <mergeCell ref="CD173:CG173"/>
    <mergeCell ref="CH173:CK173"/>
    <mergeCell ref="D174:I174"/>
    <mergeCell ref="J174:M174"/>
    <mergeCell ref="N174:Q174"/>
    <mergeCell ref="R174:U174"/>
    <mergeCell ref="V174:Y174"/>
    <mergeCell ref="Z174:AC174"/>
    <mergeCell ref="AD174:AG174"/>
    <mergeCell ref="AH174:AK174"/>
    <mergeCell ref="BF173:BI173"/>
    <mergeCell ref="BJ173:BM173"/>
    <mergeCell ref="BN173:BQ173"/>
    <mergeCell ref="BR173:BU173"/>
    <mergeCell ref="BV173:BY173"/>
    <mergeCell ref="AT173:AW173"/>
  </mergeCells>
  <conditionalFormatting sqref="A1:XFD1048576">
    <cfRule type="expression" dxfId="128" priority="98" stopIfTrue="1">
      <formula>AND($A$1&lt;&gt;"",SEARCH("igual o mayor",A1)&gt;0)</formula>
    </cfRule>
    <cfRule type="expression" dxfId="127" priority="104" stopIfTrue="1">
      <formula>AND($A$1&lt;&gt;"",SEARCH("la pregunta",A1)&gt;0)</formula>
    </cfRule>
    <cfRule type="expression" dxfId="126" priority="103" stopIfTrue="1">
      <formula>AND($A$1&lt;&gt;"",SUM(A1)&gt;0)</formula>
    </cfRule>
    <cfRule type="expression" dxfId="125" priority="102" stopIfTrue="1">
      <formula>AND($A$1&lt;&gt;"",SEARCH("no puede registrar",A1)&gt;0)</formula>
    </cfRule>
    <cfRule type="expression" dxfId="124" priority="101" stopIfTrue="1">
      <formula>AND($A$1&lt;&gt;"",SEARCH("en blanco",A1)&gt;0)</formula>
    </cfRule>
    <cfRule type="expression" dxfId="123" priority="100" stopIfTrue="1">
      <formula>AND($A$1&lt;&gt;"",SEARCH("pase a la pregunta",A1)&gt;0)</formula>
    </cfRule>
    <cfRule type="expression" dxfId="122" priority="99" stopIfTrue="1">
      <formula>AND($A$1&lt;&gt;"",SEARCH("igual o menor",A1)&gt;0)</formula>
    </cfRule>
  </conditionalFormatting>
  <conditionalFormatting sqref="B176">
    <cfRule type="expression" dxfId="121" priority="9" stopIfTrue="1">
      <formula>AND($A$1&lt;&gt;"",SEARCH("igual o mayor",B176)&gt;0)</formula>
    </cfRule>
    <cfRule type="expression" dxfId="120" priority="10" stopIfTrue="1">
      <formula>AND($A$1&lt;&gt;"",SEARCH("igual o menor",B176)&gt;0)</formula>
    </cfRule>
    <cfRule type="expression" dxfId="119" priority="11" stopIfTrue="1">
      <formula>AND($A$1&lt;&gt;"",SEARCH("pase a la pregunta",B176)&gt;0)</formula>
    </cfRule>
    <cfRule type="expression" dxfId="118" priority="12" stopIfTrue="1">
      <formula>AND($A$1&lt;&gt;"",SEARCH("en blanco",B176)&gt;0)</formula>
    </cfRule>
    <cfRule type="expression" dxfId="117" priority="13" stopIfTrue="1">
      <formula>AND($A$1&lt;&gt;"",SEARCH("no puede registrar",B176)&gt;0)</formula>
    </cfRule>
    <cfRule type="expression" dxfId="116" priority="14" stopIfTrue="1">
      <formula>AND($A$1&lt;&gt;"",SUM(B176)&gt;0)</formula>
    </cfRule>
    <cfRule type="expression" dxfId="115" priority="15" stopIfTrue="1">
      <formula>AND($A$1&lt;&gt;"",SEARCH("la pregunta",B176)&gt;0)</formula>
    </cfRule>
    <cfRule type="expression" dxfId="114" priority="16" stopIfTrue="1">
      <formula>AND($A$1&lt;&gt;"",SEARCH("igual o mayor",B176)&gt;0)</formula>
    </cfRule>
    <cfRule type="expression" dxfId="113" priority="17" stopIfTrue="1">
      <formula>AND($A$1&lt;&gt;"",SEARCH("igual o menor",B176)&gt;0)</formula>
    </cfRule>
    <cfRule type="expression" dxfId="112" priority="2" stopIfTrue="1">
      <formula>AND($A$1&lt;&gt;"",SEARCH("igual o mayor",B176)&gt;0)</formula>
    </cfRule>
    <cfRule type="expression" dxfId="111" priority="19" stopIfTrue="1">
      <formula>AND($A$1&lt;&gt;"",SEARCH("en blanco",B176)&gt;0)</formula>
    </cfRule>
    <cfRule type="expression" dxfId="110" priority="20" stopIfTrue="1">
      <formula>AND($A$1&lt;&gt;"",SEARCH("no puede registrar",B176)&gt;0)</formula>
    </cfRule>
    <cfRule type="expression" dxfId="109" priority="21" stopIfTrue="1">
      <formula>AND($A$1&lt;&gt;"",SUM(B176)&gt;0)</formula>
    </cfRule>
    <cfRule type="expression" dxfId="108" priority="22" stopIfTrue="1">
      <formula>AND($A$1&lt;&gt;"",SEARCH("la pregunta",B176)&gt;0)</formula>
    </cfRule>
    <cfRule type="expression" dxfId="107" priority="3" stopIfTrue="1">
      <formula>AND($A$1&lt;&gt;"",SEARCH("igual o menor",B176)&gt;0)</formula>
    </cfRule>
    <cfRule type="expression" dxfId="106" priority="4" stopIfTrue="1">
      <formula>AND($A$1&lt;&gt;"",SEARCH("pase a la pregunta",B176)&gt;0)</formula>
    </cfRule>
    <cfRule type="expression" dxfId="105" priority="5" stopIfTrue="1">
      <formula>AND($A$1&lt;&gt;"",SEARCH("en blanco",B176)&gt;0)</formula>
    </cfRule>
    <cfRule type="expression" dxfId="104" priority="6" stopIfTrue="1">
      <formula>AND($A$1&lt;&gt;"",SEARCH("no puede registrar",B176)&gt;0)</formula>
    </cfRule>
    <cfRule type="expression" dxfId="103" priority="7" stopIfTrue="1">
      <formula>AND($A$1&lt;&gt;"",SUM(B176)&gt;0)</formula>
    </cfRule>
    <cfRule type="expression" dxfId="102" priority="8" stopIfTrue="1">
      <formula>AND($A$1&lt;&gt;"",SEARCH("la pregunta",B176)&gt;0)</formula>
    </cfRule>
    <cfRule type="expression" dxfId="101" priority="18" stopIfTrue="1">
      <formula>AND($A$1&lt;&gt;"",SEARCH("pase a la pregunta",B176)&gt;0)</formula>
    </cfRule>
  </conditionalFormatting>
  <conditionalFormatting sqref="C182:C191">
    <cfRule type="expression" dxfId="100" priority="96" stopIfTrue="1">
      <formula>ISNUMBER(SEARCH(" " &amp; C182 &amp; " ", " " &amp; SUBSTITUTE($CQ$180, " / ", " ") &amp; " "))</formula>
    </cfRule>
  </conditionalFormatting>
  <conditionalFormatting sqref="C21:CK21">
    <cfRule type="expression" dxfId="99" priority="94">
      <formula>AND(DD26&gt;0,G177="")</formula>
    </cfRule>
  </conditionalFormatting>
  <conditionalFormatting sqref="C22:CK22">
    <cfRule type="expression" dxfId="98" priority="91">
      <formula>AND(DE26&gt;0,G179="")</formula>
    </cfRule>
  </conditionalFormatting>
  <conditionalFormatting sqref="G177:CK177">
    <cfRule type="expression" dxfId="97" priority="93">
      <formula>AND(DD26=0,G177="")</formula>
    </cfRule>
    <cfRule type="expression" dxfId="96" priority="95">
      <formula>AND(DD26&gt;0,G177="")</formula>
    </cfRule>
  </conditionalFormatting>
  <conditionalFormatting sqref="G179:CK179">
    <cfRule type="expression" dxfId="95" priority="92">
      <formula>AND(DE26&gt;0,G179="")</formula>
    </cfRule>
    <cfRule type="expression" dxfId="94" priority="90">
      <formula>AND(DE26=0,G179="")</formula>
    </cfRule>
  </conditionalFormatting>
  <conditionalFormatting sqref="V26:AC175">
    <cfRule type="expression" dxfId="93" priority="89">
      <formula>AND($R26&lt;&gt;"",$R26&lt;&gt;1)</formula>
    </cfRule>
  </conditionalFormatting>
  <conditionalFormatting sqref="AP26:AW175">
    <cfRule type="expression" dxfId="92" priority="88">
      <formula>AND($AL26&lt;&gt;"",$AL26&lt;&gt;1)</formula>
    </cfRule>
  </conditionalFormatting>
  <conditionalFormatting sqref="AU182:AU186">
    <cfRule type="expression" dxfId="91" priority="97" stopIfTrue="1">
      <formula>ISNUMBER(SEARCH(" " &amp; AU182 &amp; " ", " " &amp; SUBSTITUTE($CV$180, " / ", " ") &amp; " "))</formula>
    </cfRule>
  </conditionalFormatting>
  <conditionalFormatting sqref="BJ26:BQ175">
    <cfRule type="expression" dxfId="90" priority="87">
      <formula>AND($BF26&lt;&gt;"",$BF26&lt;&gt;1)</formula>
    </cfRule>
  </conditionalFormatting>
  <conditionalFormatting sqref="CD26:CK175">
    <cfRule type="expression" dxfId="89" priority="86">
      <formula>AND($BZ26&lt;&gt;"",$BZ26&lt;&gt;1)</formula>
    </cfRule>
  </conditionalFormatting>
  <conditionalFormatting sqref="CM177">
    <cfRule type="expression" dxfId="88" priority="85" stopIfTrue="1">
      <formula>AND($A$1&lt;&gt;"",SEARCH("la pregunta",CM177)&gt;0)</formula>
    </cfRule>
    <cfRule type="expression" dxfId="87" priority="65" stopIfTrue="1">
      <formula>AND($A$1&lt;&gt;"",SEARCH("igual o mayor",CM177)&gt;0)</formula>
    </cfRule>
    <cfRule type="expression" dxfId="86" priority="71" stopIfTrue="1">
      <formula>AND($A$1&lt;&gt;"",SEARCH("la pregunta",CM177)&gt;0)</formula>
    </cfRule>
    <cfRule type="expression" dxfId="85" priority="66" stopIfTrue="1">
      <formula>AND($A$1&lt;&gt;"",SEARCH("igual o menor",CM177)&gt;0)</formula>
    </cfRule>
    <cfRule type="expression" dxfId="84" priority="67" stopIfTrue="1">
      <formula>AND($A$1&lt;&gt;"",SEARCH("pase a la pregunta",CM177)&gt;0)</formula>
    </cfRule>
    <cfRule type="expression" dxfId="83" priority="68" stopIfTrue="1">
      <formula>AND($A$1&lt;&gt;"",SEARCH("en blanco",CM177)&gt;0)</formula>
    </cfRule>
    <cfRule type="expression" dxfId="82" priority="69" stopIfTrue="1">
      <formula>AND($A$1&lt;&gt;"",SEARCH("no puede registrar",CM177)&gt;0)</formula>
    </cfRule>
    <cfRule type="expression" dxfId="81" priority="70" stopIfTrue="1">
      <formula>AND($A$1&lt;&gt;"",SUM(CM177)&gt;0)</formula>
    </cfRule>
    <cfRule type="expression" dxfId="80" priority="79" stopIfTrue="1">
      <formula>AND($A$1&lt;&gt;"",SEARCH("igual o mayor",CM177)&gt;0)</formula>
    </cfRule>
    <cfRule type="expression" dxfId="79" priority="80" stopIfTrue="1">
      <formula>AND($A$1&lt;&gt;"",SEARCH("igual o menor",CM177)&gt;0)</formula>
    </cfRule>
    <cfRule type="expression" dxfId="78" priority="72" stopIfTrue="1">
      <formula>AND($A$1&lt;&gt;"",SEARCH("igual o mayor",CM177)&gt;0)</formula>
    </cfRule>
    <cfRule type="expression" dxfId="77" priority="73" stopIfTrue="1">
      <formula>AND($A$1&lt;&gt;"",SEARCH("igual o menor",CM177)&gt;0)</formula>
    </cfRule>
    <cfRule type="expression" dxfId="76" priority="74" stopIfTrue="1">
      <formula>AND($A$1&lt;&gt;"",SEARCH("pase a la pregunta",CM177)&gt;0)</formula>
    </cfRule>
    <cfRule type="expression" dxfId="75" priority="75" stopIfTrue="1">
      <formula>AND($A$1&lt;&gt;"",SEARCH("en blanco",CM177)&gt;0)</formula>
    </cfRule>
    <cfRule type="expression" dxfId="74" priority="76" stopIfTrue="1">
      <formula>AND($A$1&lt;&gt;"",SEARCH("no puede registrar",CM177)&gt;0)</formula>
    </cfRule>
    <cfRule type="expression" dxfId="73" priority="77" stopIfTrue="1">
      <formula>AND($A$1&lt;&gt;"",SUM(CM177)&gt;0)</formula>
    </cfRule>
    <cfRule type="expression" dxfId="72" priority="78" stopIfTrue="1">
      <formula>AND($A$1&lt;&gt;"",SEARCH("la pregunta",CM177)&gt;0)</formula>
    </cfRule>
    <cfRule type="expression" dxfId="71" priority="81" stopIfTrue="1">
      <formula>AND($A$1&lt;&gt;"",SEARCH("pase a la pregunta",CM177)&gt;0)</formula>
    </cfRule>
    <cfRule type="expression" dxfId="70" priority="82" stopIfTrue="1">
      <formula>AND($A$1&lt;&gt;"",SEARCH("en blanco",CM177)&gt;0)</formula>
    </cfRule>
    <cfRule type="expression" dxfId="69" priority="83" stopIfTrue="1">
      <formula>AND($A$1&lt;&gt;"",SEARCH("no puede registrar",CM177)&gt;0)</formula>
    </cfRule>
    <cfRule type="expression" dxfId="68" priority="84" stopIfTrue="1">
      <formula>AND($A$1&lt;&gt;"",SUM(CM177)&gt;0)</formula>
    </cfRule>
  </conditionalFormatting>
  <conditionalFormatting sqref="CM179">
    <cfRule type="expression" dxfId="67" priority="45" stopIfTrue="1">
      <formula>AND($A$1&lt;&gt;"",SEARCH("igual o menor",CM179)&gt;0)</formula>
    </cfRule>
    <cfRule type="expression" dxfId="66" priority="63" stopIfTrue="1">
      <formula>AND($A$1&lt;&gt;"",SUM(CM179)&gt;0)</formula>
    </cfRule>
    <cfRule type="expression" dxfId="65" priority="64" stopIfTrue="1">
      <formula>AND($A$1&lt;&gt;"",SEARCH("la pregunta",CM179)&gt;0)</formula>
    </cfRule>
    <cfRule type="expression" dxfId="64" priority="62" stopIfTrue="1">
      <formula>AND($A$1&lt;&gt;"",SEARCH("no puede registrar",CM179)&gt;0)</formula>
    </cfRule>
    <cfRule type="expression" dxfId="63" priority="54" stopIfTrue="1">
      <formula>AND($A$1&lt;&gt;"",SEARCH("en blanco",CM179)&gt;0)</formula>
    </cfRule>
    <cfRule type="expression" dxfId="62" priority="61" stopIfTrue="1">
      <formula>AND($A$1&lt;&gt;"",SEARCH("en blanco",CM179)&gt;0)</formula>
    </cfRule>
    <cfRule type="expression" dxfId="61" priority="51" stopIfTrue="1">
      <formula>AND($A$1&lt;&gt;"",SEARCH("igual o mayor",CM179)&gt;0)</formula>
    </cfRule>
    <cfRule type="expression" dxfId="60" priority="53" stopIfTrue="1">
      <formula>AND($A$1&lt;&gt;"",SEARCH("pase a la pregunta",CM179)&gt;0)</formula>
    </cfRule>
    <cfRule type="expression" dxfId="59" priority="50" stopIfTrue="1">
      <formula>AND($A$1&lt;&gt;"",SEARCH("la pregunta",CM179)&gt;0)</formula>
    </cfRule>
    <cfRule type="expression" dxfId="58" priority="49" stopIfTrue="1">
      <formula>AND($A$1&lt;&gt;"",SUM(CM179)&gt;0)</formula>
    </cfRule>
    <cfRule type="expression" dxfId="57" priority="48" stopIfTrue="1">
      <formula>AND($A$1&lt;&gt;"",SEARCH("no puede registrar",CM179)&gt;0)</formula>
    </cfRule>
    <cfRule type="expression" dxfId="56" priority="60" stopIfTrue="1">
      <formula>AND($A$1&lt;&gt;"",SEARCH("pase a la pregunta",CM179)&gt;0)</formula>
    </cfRule>
    <cfRule type="expression" dxfId="55" priority="46" stopIfTrue="1">
      <formula>AND($A$1&lt;&gt;"",SEARCH("pase a la pregunta",CM179)&gt;0)</formula>
    </cfRule>
    <cfRule type="expression" dxfId="54" priority="44" stopIfTrue="1">
      <formula>AND($A$1&lt;&gt;"",SEARCH("igual o mayor",CM179)&gt;0)</formula>
    </cfRule>
    <cfRule type="expression" dxfId="53" priority="52" stopIfTrue="1">
      <formula>AND($A$1&lt;&gt;"",SEARCH("igual o menor",CM179)&gt;0)</formula>
    </cfRule>
    <cfRule type="expression" dxfId="52" priority="47" stopIfTrue="1">
      <formula>AND($A$1&lt;&gt;"",SEARCH("en blanco",CM179)&gt;0)</formula>
    </cfRule>
    <cfRule type="expression" dxfId="51" priority="59" stopIfTrue="1">
      <formula>AND($A$1&lt;&gt;"",SEARCH("igual o menor",CM179)&gt;0)</formula>
    </cfRule>
    <cfRule type="expression" dxfId="50" priority="55" stopIfTrue="1">
      <formula>AND($A$1&lt;&gt;"",SEARCH("no puede registrar",CM179)&gt;0)</formula>
    </cfRule>
    <cfRule type="expression" dxfId="49" priority="56" stopIfTrue="1">
      <formula>AND($A$1&lt;&gt;"",SUM(CM179)&gt;0)</formula>
    </cfRule>
    <cfRule type="expression" dxfId="48" priority="57" stopIfTrue="1">
      <formula>AND($A$1&lt;&gt;"",SEARCH("la pregunta",CM179)&gt;0)</formula>
    </cfRule>
    <cfRule type="expression" dxfId="47" priority="58" stopIfTrue="1">
      <formula>AND($A$1&lt;&gt;"",SEARCH("igual o mayor",CM179)&gt;0)</formula>
    </cfRule>
  </conditionalFormatting>
  <conditionalFormatting sqref="CO178:CR179">
    <cfRule type="expression" dxfId="46" priority="39" stopIfTrue="1">
      <formula>AND($A$1&lt;&gt;"",SEARCH("pase a la pregunta",CO178)&gt;0)</formula>
    </cfRule>
    <cfRule type="expression" dxfId="45" priority="37" stopIfTrue="1">
      <formula>AND($A$1&lt;&gt;"",SEARCH("igual o mayor",CO178)&gt;0)</formula>
    </cfRule>
    <cfRule type="expression" dxfId="44" priority="38" stopIfTrue="1">
      <formula>AND($A$1&lt;&gt;"",SEARCH("igual o menor",CO178)&gt;0)</formula>
    </cfRule>
    <cfRule type="expression" dxfId="43" priority="43" stopIfTrue="1">
      <formula>AND($A$1&lt;&gt;"",SEARCH("la pregunta",CO178)&gt;0)</formula>
    </cfRule>
    <cfRule type="expression" dxfId="42" priority="42" stopIfTrue="1">
      <formula>AND($A$1&lt;&gt;"",SUM(CO178)&gt;0)</formula>
    </cfRule>
    <cfRule type="expression" dxfId="41" priority="41" stopIfTrue="1">
      <formula>AND($A$1&lt;&gt;"",SEARCH("no puede registrar",CO178)&gt;0)</formula>
    </cfRule>
    <cfRule type="expression" dxfId="40" priority="40" stopIfTrue="1">
      <formula>AND($A$1&lt;&gt;"",SEARCH("en blanco",CO178)&gt;0)</formula>
    </cfRule>
  </conditionalFormatting>
  <conditionalFormatting sqref="CR180">
    <cfRule type="expression" dxfId="39" priority="24" stopIfTrue="1">
      <formula>AND($A$1&lt;&gt;"",SEARCH("igual o menor",CR180)&gt;0)</formula>
    </cfRule>
    <cfRule type="expression" dxfId="38" priority="25" stopIfTrue="1">
      <formula>AND($A$1&lt;&gt;"",SEARCH("pase a la pregunta",CR180)&gt;0)</formula>
    </cfRule>
    <cfRule type="expression" dxfId="37" priority="26" stopIfTrue="1">
      <formula>AND($A$1&lt;&gt;"",SEARCH("en blanco",CR180)&gt;0)</formula>
    </cfRule>
    <cfRule type="expression" dxfId="36" priority="27" stopIfTrue="1">
      <formula>AND($A$1&lt;&gt;"",SEARCH("no puede registrar",CR180)&gt;0)</formula>
    </cfRule>
    <cfRule type="expression" dxfId="35" priority="29" stopIfTrue="1">
      <formula>AND($A$1&lt;&gt;"",SEARCH("la pregunta",CR180)&gt;0)</formula>
    </cfRule>
    <cfRule type="expression" dxfId="34" priority="28" stopIfTrue="1">
      <formula>AND($A$1&lt;&gt;"",SUM(CR180)&gt;0)</formula>
    </cfRule>
    <cfRule type="expression" dxfId="33" priority="23" stopIfTrue="1">
      <formula>AND($A$1&lt;&gt;"",SEARCH("igual o mayor",CR180)&gt;0)</formula>
    </cfRule>
  </conditionalFormatting>
  <conditionalFormatting sqref="CT178:CW179">
    <cfRule type="expression" dxfId="32" priority="30" stopIfTrue="1">
      <formula>AND($A$1&lt;&gt;"",SEARCH("igual o mayor",CT178)&gt;0)</formula>
    </cfRule>
    <cfRule type="expression" dxfId="31" priority="32" stopIfTrue="1">
      <formula>AND($A$1&lt;&gt;"",SEARCH("pase a la pregunta",CT178)&gt;0)</formula>
    </cfRule>
    <cfRule type="expression" dxfId="30" priority="33" stopIfTrue="1">
      <formula>AND($A$1&lt;&gt;"",SEARCH("en blanco",CT178)&gt;0)</formula>
    </cfRule>
    <cfRule type="expression" dxfId="29" priority="34" stopIfTrue="1">
      <formula>AND($A$1&lt;&gt;"",SEARCH("no puede registrar",CT178)&gt;0)</formula>
    </cfRule>
    <cfRule type="expression" dxfId="28" priority="35" stopIfTrue="1">
      <formula>AND($A$1&lt;&gt;"",SUM(CT178)&gt;0)</formula>
    </cfRule>
    <cfRule type="expression" dxfId="27" priority="36" stopIfTrue="1">
      <formula>AND($A$1&lt;&gt;"",SEARCH("la pregunta",CT178)&gt;0)</formula>
    </cfRule>
    <cfRule type="expression" dxfId="26" priority="31" stopIfTrue="1">
      <formula>AND($A$1&lt;&gt;"",SEARCH("igual o menor",CT178)&gt;0)</formula>
    </cfRule>
  </conditionalFormatting>
  <dataValidations count="8">
    <dataValidation type="list" allowBlank="1" showInputMessage="1" showErrorMessage="1" sqref="J26:M175 AD26:AG175 AX26:BA175 BR26:BU175">
      <formula1>"1,2,3,4,5,6,7,8,9,10,11"</formula1>
    </dataValidation>
    <dataValidation type="list" allowBlank="1" showInputMessage="1" showErrorMessage="1" sqref="R26:U175 AL26:AO175 BF26:BI175 BZ26:CC175">
      <formula1>"1,2,9"</formula1>
    </dataValidation>
    <dataValidation type="list" allowBlank="1" showInputMessage="1" showErrorMessage="1" sqref="V26:Y175 AP26:AS175 BJ26:BM175 CD26:CG175">
      <formula1>"1,2,3,4,5,6,9"</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CH26:CH175 BN26:BN175 AT26:AT175 Z26:Z175">
      <formula1>OR(ISBLANK(Z26),IF(ISNUMBER(Z26),MOD(Z26,1)=0,FALSE),OR(LOWER(TRIM(SUBSTITUTE(Z26,CHAR(160),"")))="ns",LOWER(TRIM(SUBSTITUTE(Z26,CHAR(160),"")))="na"))</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N26:Q175">
      <formula1>$DF26=0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AH26:AK175">
      <formula1>$DG26=0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BB26:BE175">
      <formula1>$DH26=0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BV26:BY175">
      <formula1>$DI26=0</formula1>
    </dataValidation>
  </dataValidations>
  <hyperlinks>
    <hyperlink ref="CH9:CK9" location="Índice!B37" display="Índice"/>
    <hyperlink ref="CH12:CK12" location="CNGE_2026_M1_Secc1_Sub6!A50" display="Pregunta 1.2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Complemento 3</oddHeader>
    <oddFooter>&amp;LCenso Nacional de Gobiernos Estatales 2026&amp;R&amp;P de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6"/>
  <sheetViews>
    <sheetView showGridLines="0" view="pageBreakPreview" zoomScale="120" zoomScaleNormal="100" zoomScaleSheetLayoutView="120" workbookViewId="0"/>
  </sheetViews>
  <sheetFormatPr baseColWidth="10" defaultColWidth="0" defaultRowHeight="14.25" customHeight="1" zeroHeight="1"/>
  <cols>
    <col min="1" max="1" width="5.625" style="76" customWidth="1"/>
    <col min="2" max="129" width="3.625" style="76" customWidth="1"/>
    <col min="130" max="130" width="5.625" style="76" customWidth="1"/>
    <col min="131" max="131" width="3.625" style="76" hidden="1" customWidth="1"/>
    <col min="132" max="247" width="13.625" style="76" hidden="1" customWidth="1"/>
    <col min="248" max="16384" width="3.625" style="76" hidden="1"/>
  </cols>
  <sheetData>
    <row r="1" spans="1:130" ht="173.25" customHeight="1">
      <c r="A1" s="641"/>
      <c r="B1" s="1026" t="s">
        <v>0</v>
      </c>
      <c r="C1" s="925"/>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5"/>
      <c r="AR1" s="925"/>
      <c r="AS1" s="925"/>
      <c r="AT1" s="925"/>
      <c r="AU1" s="925"/>
      <c r="AV1" s="925"/>
      <c r="AW1" s="925"/>
      <c r="AX1" s="925"/>
      <c r="AY1" s="925"/>
      <c r="AZ1" s="925"/>
      <c r="BA1" s="925"/>
      <c r="BB1" s="925"/>
      <c r="BC1" s="925"/>
      <c r="BD1" s="925"/>
      <c r="BE1" s="925"/>
      <c r="BF1" s="925"/>
      <c r="BG1" s="925"/>
      <c r="BH1" s="925"/>
      <c r="BI1" s="925"/>
      <c r="BJ1" s="925"/>
      <c r="BK1" s="925"/>
      <c r="BL1" s="925"/>
      <c r="BM1" s="925"/>
      <c r="BN1" s="925"/>
      <c r="BO1" s="925"/>
      <c r="BP1" s="925"/>
      <c r="BQ1" s="925"/>
      <c r="BR1" s="925"/>
      <c r="BS1" s="925"/>
      <c r="BT1" s="925"/>
      <c r="BU1" s="925"/>
      <c r="BV1" s="925"/>
      <c r="BW1" s="925"/>
      <c r="BX1" s="925"/>
      <c r="BY1" s="925"/>
      <c r="BZ1" s="925"/>
      <c r="CA1" s="925"/>
      <c r="CB1" s="925"/>
      <c r="CC1" s="925"/>
      <c r="CD1" s="925"/>
      <c r="CE1" s="925"/>
      <c r="CF1" s="925"/>
      <c r="CG1" s="925"/>
      <c r="CH1" s="925"/>
      <c r="CI1" s="925"/>
      <c r="CJ1" s="925"/>
      <c r="CK1" s="925"/>
      <c r="CL1" s="925"/>
      <c r="CM1" s="925"/>
      <c r="CN1" s="925"/>
      <c r="CO1" s="925"/>
      <c r="CP1" s="925"/>
      <c r="CQ1" s="925"/>
      <c r="CR1" s="925"/>
      <c r="CS1" s="925"/>
      <c r="CT1" s="925"/>
      <c r="CU1" s="925"/>
      <c r="CV1" s="925"/>
      <c r="CW1" s="925"/>
      <c r="CX1" s="925"/>
      <c r="CY1" s="925"/>
      <c r="CZ1" s="925"/>
      <c r="DA1" s="925"/>
      <c r="DB1" s="925"/>
      <c r="DC1" s="925"/>
      <c r="DD1" s="925"/>
      <c r="DE1" s="925"/>
      <c r="DF1" s="925"/>
      <c r="DG1" s="925"/>
      <c r="DH1" s="925"/>
      <c r="DI1" s="925"/>
      <c r="DJ1" s="925"/>
      <c r="DK1" s="925"/>
      <c r="DL1" s="925"/>
      <c r="DM1" s="925"/>
      <c r="DN1" s="925"/>
      <c r="DO1" s="925"/>
      <c r="DP1" s="925"/>
      <c r="DQ1" s="925"/>
      <c r="DR1" s="925"/>
      <c r="DS1" s="925"/>
      <c r="DT1" s="925"/>
      <c r="DU1" s="925"/>
      <c r="DV1" s="925"/>
      <c r="DW1" s="925"/>
      <c r="DX1" s="925"/>
      <c r="DY1" s="925"/>
    </row>
    <row r="2" spans="1:130" ht="15" customHeight="1">
      <c r="A2" s="1"/>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row>
    <row r="3" spans="1:130" ht="45" customHeight="1">
      <c r="A3" s="43"/>
      <c r="B3" s="1024" t="s">
        <v>1</v>
      </c>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5"/>
      <c r="AO3" s="925"/>
      <c r="AP3" s="925"/>
      <c r="AQ3" s="925"/>
      <c r="AR3" s="925"/>
      <c r="AS3" s="925"/>
      <c r="AT3" s="925"/>
      <c r="AU3" s="925"/>
      <c r="AV3" s="925"/>
      <c r="AW3" s="925"/>
      <c r="AX3" s="925"/>
      <c r="AY3" s="925"/>
      <c r="AZ3" s="925"/>
      <c r="BA3" s="925"/>
      <c r="BB3" s="925"/>
      <c r="BC3" s="925"/>
      <c r="BD3" s="925"/>
      <c r="BE3" s="925"/>
      <c r="BF3" s="925"/>
      <c r="BG3" s="925"/>
      <c r="BH3" s="925"/>
      <c r="BI3" s="925"/>
      <c r="BJ3" s="925"/>
      <c r="BK3" s="925"/>
      <c r="BL3" s="925"/>
      <c r="BM3" s="925"/>
      <c r="BN3" s="925"/>
      <c r="BO3" s="925"/>
      <c r="BP3" s="925"/>
      <c r="BQ3" s="925"/>
      <c r="BR3" s="925"/>
      <c r="BS3" s="925"/>
      <c r="BT3" s="925"/>
      <c r="BU3" s="925"/>
      <c r="BV3" s="925"/>
      <c r="BW3" s="925"/>
      <c r="BX3" s="925"/>
      <c r="BY3" s="925"/>
      <c r="BZ3" s="925"/>
      <c r="CA3" s="925"/>
      <c r="CB3" s="925"/>
      <c r="CC3" s="925"/>
      <c r="CD3" s="925"/>
      <c r="CE3" s="925"/>
      <c r="CF3" s="925"/>
      <c r="CG3" s="925"/>
      <c r="CH3" s="925"/>
      <c r="CI3" s="925"/>
      <c r="CJ3" s="925"/>
      <c r="CK3" s="925"/>
      <c r="CL3" s="925"/>
      <c r="CM3" s="925"/>
      <c r="CN3" s="925"/>
      <c r="CO3" s="925"/>
      <c r="CP3" s="925"/>
      <c r="CQ3" s="925"/>
      <c r="CR3" s="925"/>
      <c r="CS3" s="925"/>
      <c r="CT3" s="925"/>
      <c r="CU3" s="925"/>
      <c r="CV3" s="925"/>
      <c r="CW3" s="925"/>
      <c r="CX3" s="925"/>
      <c r="CY3" s="925"/>
      <c r="CZ3" s="925"/>
      <c r="DA3" s="925"/>
      <c r="DB3" s="925"/>
      <c r="DC3" s="925"/>
      <c r="DD3" s="925"/>
      <c r="DE3" s="925"/>
      <c r="DF3" s="925"/>
      <c r="DG3" s="925"/>
      <c r="DH3" s="925"/>
      <c r="DI3" s="925"/>
      <c r="DJ3" s="925"/>
      <c r="DK3" s="925"/>
      <c r="DL3" s="925"/>
      <c r="DM3" s="925"/>
      <c r="DN3" s="925"/>
      <c r="DO3" s="925"/>
      <c r="DP3" s="925"/>
      <c r="DQ3" s="925"/>
      <c r="DR3" s="925"/>
      <c r="DS3" s="925"/>
      <c r="DT3" s="925"/>
      <c r="DU3" s="925"/>
      <c r="DV3" s="925"/>
      <c r="DW3" s="925"/>
      <c r="DX3" s="925"/>
      <c r="DY3" s="925"/>
    </row>
    <row r="4" spans="1:130" ht="15" customHeight="1">
      <c r="A4" s="1"/>
      <c r="B4" s="94"/>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row>
    <row r="5" spans="1:130" ht="45" customHeight="1">
      <c r="A5" s="13"/>
      <c r="B5" s="683" t="s">
        <v>2</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c r="AL5" s="925"/>
      <c r="AM5" s="925"/>
      <c r="AN5" s="925"/>
      <c r="AO5" s="925"/>
      <c r="AP5" s="925"/>
      <c r="AQ5" s="925"/>
      <c r="AR5" s="925"/>
      <c r="AS5" s="925"/>
      <c r="AT5" s="925"/>
      <c r="AU5" s="925"/>
      <c r="AV5" s="925"/>
      <c r="AW5" s="925"/>
      <c r="AX5" s="925"/>
      <c r="AY5" s="925"/>
      <c r="AZ5" s="925"/>
      <c r="BA5" s="925"/>
      <c r="BB5" s="925"/>
      <c r="BC5" s="925"/>
      <c r="BD5" s="925"/>
      <c r="BE5" s="925"/>
      <c r="BF5" s="925"/>
      <c r="BG5" s="925"/>
      <c r="BH5" s="925"/>
      <c r="BI5" s="925"/>
      <c r="BJ5" s="925"/>
      <c r="BK5" s="925"/>
      <c r="BL5" s="925"/>
      <c r="BM5" s="925"/>
      <c r="BN5" s="925"/>
      <c r="BO5" s="925"/>
      <c r="BP5" s="925"/>
      <c r="BQ5" s="925"/>
      <c r="BR5" s="925"/>
      <c r="BS5" s="925"/>
      <c r="BT5" s="925"/>
      <c r="BU5" s="925"/>
      <c r="BV5" s="925"/>
      <c r="BW5" s="925"/>
      <c r="BX5" s="925"/>
      <c r="BY5" s="925"/>
      <c r="BZ5" s="925"/>
      <c r="CA5" s="925"/>
      <c r="CB5" s="925"/>
      <c r="CC5" s="925"/>
      <c r="CD5" s="925"/>
      <c r="CE5" s="925"/>
      <c r="CF5" s="925"/>
      <c r="CG5" s="925"/>
      <c r="CH5" s="925"/>
      <c r="CI5" s="925"/>
      <c r="CJ5" s="925"/>
      <c r="CK5" s="925"/>
      <c r="CL5" s="925"/>
      <c r="CM5" s="925"/>
      <c r="CN5" s="925"/>
      <c r="CO5" s="925"/>
      <c r="CP5" s="925"/>
      <c r="CQ5" s="925"/>
      <c r="CR5" s="925"/>
      <c r="CS5" s="925"/>
      <c r="CT5" s="925"/>
      <c r="CU5" s="925"/>
      <c r="CV5" s="925"/>
      <c r="CW5" s="925"/>
      <c r="CX5" s="925"/>
      <c r="CY5" s="925"/>
      <c r="CZ5" s="925"/>
      <c r="DA5" s="925"/>
      <c r="DB5" s="925"/>
      <c r="DC5" s="925"/>
      <c r="DD5" s="925"/>
      <c r="DE5" s="925"/>
      <c r="DF5" s="925"/>
      <c r="DG5" s="925"/>
      <c r="DH5" s="925"/>
      <c r="DI5" s="925"/>
      <c r="DJ5" s="925"/>
      <c r="DK5" s="925"/>
      <c r="DL5" s="925"/>
      <c r="DM5" s="925"/>
      <c r="DN5" s="925"/>
      <c r="DO5" s="925"/>
      <c r="DP5" s="925"/>
      <c r="DQ5" s="925"/>
      <c r="DR5" s="925"/>
      <c r="DS5" s="925"/>
      <c r="DT5" s="925"/>
      <c r="DU5" s="925"/>
      <c r="DV5" s="925"/>
      <c r="DW5" s="925"/>
      <c r="DX5" s="925"/>
      <c r="DY5" s="925"/>
    </row>
    <row r="6" spans="1:130" ht="15" customHeight="1">
      <c r="A6" s="13"/>
      <c r="B6" s="129"/>
      <c r="C6" s="137"/>
      <c r="D6" s="129"/>
      <c r="E6" s="129"/>
      <c r="F6" s="129"/>
      <c r="G6" s="129"/>
      <c r="H6" s="129"/>
      <c r="I6" s="129"/>
      <c r="J6" s="129"/>
      <c r="K6" s="129"/>
      <c r="L6" s="129"/>
      <c r="M6" s="129"/>
      <c r="N6" s="129"/>
      <c r="O6" s="129"/>
      <c r="P6" s="129"/>
      <c r="Q6" s="129"/>
      <c r="R6" s="129"/>
      <c r="S6" s="129"/>
      <c r="T6" s="129"/>
      <c r="U6" s="129"/>
      <c r="V6" s="129"/>
      <c r="W6" s="129"/>
      <c r="X6" s="129"/>
      <c r="Y6" s="129"/>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row>
    <row r="7" spans="1:130" ht="72" customHeight="1">
      <c r="B7" s="683" t="s">
        <v>31</v>
      </c>
      <c r="C7" s="925"/>
      <c r="D7" s="925"/>
      <c r="E7" s="925"/>
      <c r="F7" s="925"/>
      <c r="G7" s="925"/>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5"/>
      <c r="AY7" s="925"/>
      <c r="AZ7" s="925"/>
      <c r="BA7" s="925"/>
      <c r="BB7" s="925"/>
      <c r="BC7" s="925"/>
      <c r="BD7" s="925"/>
      <c r="BE7" s="925"/>
      <c r="BF7" s="925"/>
      <c r="BG7" s="925"/>
      <c r="BH7" s="925"/>
      <c r="BI7" s="925"/>
      <c r="BJ7" s="925"/>
      <c r="BK7" s="925"/>
      <c r="BL7" s="925"/>
      <c r="BM7" s="925"/>
      <c r="BN7" s="925"/>
      <c r="BO7" s="925"/>
      <c r="BP7" s="925"/>
      <c r="BQ7" s="925"/>
      <c r="BR7" s="925"/>
      <c r="BS7" s="925"/>
      <c r="BT7" s="925"/>
      <c r="BU7" s="925"/>
      <c r="BV7" s="925"/>
      <c r="BW7" s="925"/>
      <c r="BX7" s="925"/>
      <c r="BY7" s="925"/>
      <c r="BZ7" s="925"/>
      <c r="CA7" s="925"/>
      <c r="CB7" s="925"/>
      <c r="CC7" s="925"/>
      <c r="CD7" s="925"/>
      <c r="CE7" s="925"/>
      <c r="CF7" s="925"/>
      <c r="CG7" s="925"/>
      <c r="CH7" s="925"/>
      <c r="CI7" s="925"/>
      <c r="CJ7" s="925"/>
      <c r="CK7" s="925"/>
      <c r="CL7" s="925"/>
      <c r="CM7" s="925"/>
      <c r="CN7" s="925"/>
      <c r="CO7" s="925"/>
      <c r="CP7" s="925"/>
      <c r="CQ7" s="925"/>
      <c r="CR7" s="925"/>
      <c r="CS7" s="925"/>
      <c r="CT7" s="925"/>
      <c r="CU7" s="925"/>
      <c r="CV7" s="925"/>
      <c r="CW7" s="925"/>
      <c r="CX7" s="925"/>
      <c r="CY7" s="925"/>
      <c r="CZ7" s="925"/>
      <c r="DA7" s="925"/>
      <c r="DB7" s="925"/>
      <c r="DC7" s="925"/>
      <c r="DD7" s="925"/>
      <c r="DE7" s="925"/>
      <c r="DF7" s="925"/>
      <c r="DG7" s="925"/>
      <c r="DH7" s="925"/>
      <c r="DI7" s="925"/>
      <c r="DJ7" s="925"/>
      <c r="DK7" s="925"/>
      <c r="DL7" s="925"/>
      <c r="DM7" s="925"/>
      <c r="DN7" s="925"/>
      <c r="DO7" s="925"/>
      <c r="DP7" s="925"/>
      <c r="DQ7" s="925"/>
      <c r="DR7" s="925"/>
      <c r="DS7" s="925"/>
      <c r="DT7" s="925"/>
      <c r="DU7" s="925"/>
      <c r="DV7" s="925"/>
      <c r="DW7" s="925"/>
      <c r="DX7" s="925"/>
      <c r="DY7" s="925"/>
    </row>
    <row r="8" spans="1:130" ht="15" customHeight="1">
      <c r="A8" s="107"/>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row>
    <row r="9" spans="1:130" ht="15" customHeight="1" thickBot="1">
      <c r="A9" s="43"/>
      <c r="B9" s="3" t="s">
        <v>4</v>
      </c>
      <c r="C9" s="2"/>
      <c r="D9" s="2"/>
      <c r="E9" s="2"/>
      <c r="F9" s="2"/>
      <c r="G9" s="2"/>
      <c r="H9" s="2"/>
      <c r="I9" s="2"/>
      <c r="J9" s="2"/>
      <c r="K9" s="2"/>
      <c r="L9" s="2"/>
      <c r="M9" s="2"/>
      <c r="N9" s="3" t="s">
        <v>5</v>
      </c>
      <c r="O9" s="2"/>
      <c r="DA9" s="20"/>
      <c r="DB9" s="20"/>
      <c r="DC9" s="20"/>
      <c r="DD9" s="20"/>
      <c r="DE9" s="20"/>
      <c r="DF9" s="20"/>
      <c r="DG9" s="20"/>
      <c r="DH9" s="20"/>
      <c r="DI9" s="20"/>
      <c r="DJ9" s="20"/>
      <c r="DK9" s="20"/>
      <c r="DL9" s="20"/>
      <c r="DM9" s="20"/>
      <c r="DN9" s="20"/>
      <c r="DO9" s="20"/>
      <c r="DP9" s="20"/>
      <c r="DQ9" s="20"/>
      <c r="DR9" s="20"/>
      <c r="DS9" s="20"/>
      <c r="DT9" s="20"/>
      <c r="DU9" s="20"/>
      <c r="DV9" s="821" t="s">
        <v>3</v>
      </c>
      <c r="DW9" s="925"/>
      <c r="DX9" s="925"/>
      <c r="DY9" s="925"/>
    </row>
    <row r="10" spans="1:130" ht="15" customHeight="1" thickBot="1">
      <c r="A10" s="43"/>
      <c r="B10" s="680" t="str">
        <f>IF(Presentación!B10="","",Presentación!B10)</f>
        <v>Veracruz de Ignacio de la Llave</v>
      </c>
      <c r="C10" s="681"/>
      <c r="D10" s="681"/>
      <c r="E10" s="681"/>
      <c r="F10" s="681"/>
      <c r="G10" s="681"/>
      <c r="H10" s="681"/>
      <c r="I10" s="681"/>
      <c r="J10" s="681"/>
      <c r="K10" s="681"/>
      <c r="L10" s="682"/>
      <c r="M10" s="2"/>
      <c r="N10" s="680" t="str">
        <f>IF(Presentación!N10="","",Presentación!N10)</f>
        <v>230</v>
      </c>
      <c r="O10" s="682"/>
      <c r="P10" s="3"/>
      <c r="Q10" s="3"/>
      <c r="R10" s="3"/>
      <c r="S10" s="3"/>
      <c r="T10" s="3"/>
      <c r="U10" s="3"/>
      <c r="V10" s="3"/>
      <c r="W10" s="3"/>
      <c r="X10" s="3"/>
      <c r="Y10" s="3"/>
      <c r="Z10" s="3"/>
      <c r="AA10" s="3"/>
      <c r="AB10" s="3"/>
      <c r="AC10" s="3"/>
      <c r="DV10" s="146"/>
      <c r="DW10" s="146"/>
      <c r="DX10" s="146"/>
      <c r="DY10" s="146"/>
    </row>
    <row r="11" spans="1:130" ht="15" customHeight="1">
      <c r="A11" s="4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DV11" s="146"/>
      <c r="DW11" s="146"/>
      <c r="DX11" s="146"/>
      <c r="DY11" s="146"/>
    </row>
    <row r="12" spans="1:130" ht="15" customHeight="1">
      <c r="A12" s="13"/>
      <c r="DA12" s="124"/>
      <c r="DB12" s="123"/>
      <c r="DC12" s="123"/>
      <c r="DD12" s="123"/>
      <c r="DE12" s="123"/>
      <c r="DF12" s="123"/>
      <c r="DG12" s="123"/>
      <c r="DH12" s="123"/>
      <c r="DI12" s="123"/>
      <c r="DJ12" s="123"/>
      <c r="DK12" s="123"/>
      <c r="DL12" s="123"/>
      <c r="DM12" s="123"/>
      <c r="DN12" s="123"/>
      <c r="DO12" s="123"/>
      <c r="DP12" s="123"/>
      <c r="DQ12" s="123"/>
      <c r="DV12" s="1045" t="s">
        <v>6448</v>
      </c>
      <c r="DW12" s="1045"/>
      <c r="DX12" s="1045"/>
      <c r="DY12" s="1045"/>
    </row>
    <row r="13" spans="1:130" ht="15" customHeight="1">
      <c r="A13" s="13"/>
    </row>
    <row r="14" spans="1:130" ht="15" customHeight="1">
      <c r="A14" s="26"/>
      <c r="B14" s="935" t="s">
        <v>6342</v>
      </c>
      <c r="C14" s="817"/>
      <c r="D14" s="817"/>
      <c r="E14" s="817"/>
      <c r="F14" s="817"/>
      <c r="G14" s="817"/>
      <c r="H14" s="817"/>
      <c r="I14" s="817"/>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7"/>
      <c r="BA14" s="817"/>
      <c r="BB14" s="817"/>
      <c r="BC14" s="817"/>
      <c r="BD14" s="817"/>
      <c r="BE14" s="817"/>
      <c r="BF14" s="817"/>
      <c r="BG14" s="817"/>
      <c r="BH14" s="817"/>
      <c r="BI14" s="817"/>
      <c r="BJ14" s="817"/>
      <c r="BK14" s="817"/>
      <c r="BL14" s="817"/>
      <c r="BM14" s="817"/>
      <c r="BN14" s="817"/>
      <c r="BO14" s="817"/>
      <c r="BP14" s="817"/>
      <c r="BQ14" s="817"/>
      <c r="BR14" s="817"/>
      <c r="BS14" s="817"/>
      <c r="BT14" s="817"/>
      <c r="BU14" s="817"/>
      <c r="BV14" s="817"/>
      <c r="BW14" s="817"/>
      <c r="BX14" s="817"/>
      <c r="BY14" s="817"/>
      <c r="BZ14" s="817"/>
      <c r="CA14" s="817"/>
      <c r="CB14" s="817"/>
      <c r="CC14" s="817"/>
      <c r="CD14" s="817"/>
      <c r="CE14" s="817"/>
      <c r="CF14" s="817"/>
      <c r="CG14" s="817"/>
      <c r="CH14" s="817"/>
      <c r="CI14" s="817"/>
      <c r="CJ14" s="817"/>
      <c r="CK14" s="817"/>
      <c r="CL14" s="817"/>
      <c r="CM14" s="817"/>
      <c r="CN14" s="817"/>
      <c r="CO14" s="817"/>
      <c r="CP14" s="817"/>
      <c r="CQ14" s="817"/>
      <c r="CR14" s="817"/>
      <c r="CS14" s="817"/>
      <c r="CT14" s="817"/>
      <c r="CU14" s="817"/>
      <c r="CV14" s="817"/>
      <c r="CW14" s="817"/>
      <c r="CX14" s="817"/>
      <c r="CY14" s="817"/>
      <c r="CZ14" s="817"/>
      <c r="DA14" s="817"/>
      <c r="DB14" s="817"/>
      <c r="DC14" s="817"/>
      <c r="DD14" s="817"/>
      <c r="DE14" s="817"/>
      <c r="DF14" s="817"/>
      <c r="DG14" s="817"/>
      <c r="DH14" s="817"/>
      <c r="DI14" s="817"/>
      <c r="DJ14" s="817"/>
      <c r="DK14" s="817"/>
      <c r="DL14" s="817"/>
      <c r="DM14" s="817"/>
      <c r="DN14" s="817"/>
      <c r="DO14" s="817"/>
      <c r="DP14" s="817"/>
      <c r="DQ14" s="817"/>
      <c r="DR14" s="817"/>
      <c r="DS14" s="817"/>
      <c r="DT14" s="817"/>
      <c r="DU14" s="817"/>
      <c r="DV14" s="817"/>
      <c r="DW14" s="817"/>
      <c r="DX14" s="817"/>
      <c r="DY14" s="813"/>
    </row>
    <row r="15" spans="1:130" ht="15" customHeight="1">
      <c r="A15" s="11"/>
      <c r="B15" s="138"/>
      <c r="C15" s="815" t="s">
        <v>6449</v>
      </c>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5"/>
      <c r="BN15" s="925"/>
      <c r="BO15" s="925"/>
      <c r="BP15" s="925"/>
      <c r="BQ15" s="925"/>
      <c r="BR15" s="925"/>
      <c r="BS15" s="925"/>
      <c r="BT15" s="925"/>
      <c r="BU15" s="925"/>
      <c r="BV15" s="925"/>
      <c r="BW15" s="925"/>
      <c r="BX15" s="925"/>
      <c r="BY15" s="925"/>
      <c r="BZ15" s="925"/>
      <c r="CA15" s="925"/>
      <c r="CB15" s="925"/>
      <c r="CC15" s="925"/>
      <c r="CD15" s="925"/>
      <c r="CE15" s="925"/>
      <c r="CF15" s="925"/>
      <c r="CG15" s="925"/>
      <c r="CH15" s="925"/>
      <c r="CI15" s="925"/>
      <c r="CJ15" s="925"/>
      <c r="CK15" s="925"/>
      <c r="CL15" s="925"/>
      <c r="CM15" s="925"/>
      <c r="CN15" s="925"/>
      <c r="CO15" s="925"/>
      <c r="CP15" s="925"/>
      <c r="CQ15" s="925"/>
      <c r="CR15" s="925"/>
      <c r="CS15" s="925"/>
      <c r="CT15" s="925"/>
      <c r="CU15" s="925"/>
      <c r="CV15" s="925"/>
      <c r="CW15" s="925"/>
      <c r="CX15" s="925"/>
      <c r="CY15" s="925"/>
      <c r="CZ15" s="925"/>
      <c r="DA15" s="925"/>
      <c r="DB15" s="925"/>
      <c r="DC15" s="925"/>
      <c r="DD15" s="925"/>
      <c r="DE15" s="925"/>
      <c r="DF15" s="925"/>
      <c r="DG15" s="925"/>
      <c r="DH15" s="925"/>
      <c r="DI15" s="925"/>
      <c r="DJ15" s="925"/>
      <c r="DK15" s="925"/>
      <c r="DL15" s="925"/>
      <c r="DM15" s="925"/>
      <c r="DN15" s="925"/>
      <c r="DO15" s="925"/>
      <c r="DP15" s="925"/>
      <c r="DQ15" s="925"/>
      <c r="DR15" s="925"/>
      <c r="DS15" s="925"/>
      <c r="DT15" s="925"/>
      <c r="DU15" s="925"/>
      <c r="DV15" s="925"/>
      <c r="DW15" s="925"/>
      <c r="DX15" s="925"/>
      <c r="DY15" s="769"/>
    </row>
    <row r="16" spans="1:130" ht="15" customHeight="1">
      <c r="A16" s="11"/>
      <c r="B16" s="138"/>
      <c r="C16" s="823" t="s">
        <v>6368</v>
      </c>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c r="AL16" s="925"/>
      <c r="AM16" s="925"/>
      <c r="AN16" s="925"/>
      <c r="AO16" s="925"/>
      <c r="AP16" s="925"/>
      <c r="AQ16" s="925"/>
      <c r="AR16" s="925"/>
      <c r="AS16" s="925"/>
      <c r="AT16" s="925"/>
      <c r="AU16" s="925"/>
      <c r="AV16" s="925"/>
      <c r="AW16" s="925"/>
      <c r="AX16" s="925"/>
      <c r="AY16" s="925"/>
      <c r="AZ16" s="925"/>
      <c r="BA16" s="925"/>
      <c r="BB16" s="925"/>
      <c r="BC16" s="925"/>
      <c r="BD16" s="925"/>
      <c r="BE16" s="925"/>
      <c r="BF16" s="925"/>
      <c r="BG16" s="925"/>
      <c r="BH16" s="925"/>
      <c r="BI16" s="925"/>
      <c r="BJ16" s="925"/>
      <c r="BK16" s="925"/>
      <c r="BL16" s="925"/>
      <c r="BM16" s="925"/>
      <c r="BN16" s="925"/>
      <c r="BO16" s="925"/>
      <c r="BP16" s="925"/>
      <c r="BQ16" s="925"/>
      <c r="BR16" s="925"/>
      <c r="BS16" s="925"/>
      <c r="BT16" s="925"/>
      <c r="BU16" s="925"/>
      <c r="BV16" s="925"/>
      <c r="BW16" s="925"/>
      <c r="BX16" s="925"/>
      <c r="BY16" s="925"/>
      <c r="BZ16" s="925"/>
      <c r="CA16" s="925"/>
      <c r="CB16" s="925"/>
      <c r="CC16" s="925"/>
      <c r="CD16" s="925"/>
      <c r="CE16" s="925"/>
      <c r="CF16" s="925"/>
      <c r="CG16" s="925"/>
      <c r="CH16" s="925"/>
      <c r="CI16" s="925"/>
      <c r="CJ16" s="925"/>
      <c r="CK16" s="925"/>
      <c r="CL16" s="925"/>
      <c r="CM16" s="925"/>
      <c r="CN16" s="925"/>
      <c r="CO16" s="925"/>
      <c r="CP16" s="925"/>
      <c r="CQ16" s="925"/>
      <c r="CR16" s="925"/>
      <c r="CS16" s="925"/>
      <c r="CT16" s="925"/>
      <c r="CU16" s="925"/>
      <c r="CV16" s="925"/>
      <c r="CW16" s="925"/>
      <c r="CX16" s="925"/>
      <c r="CY16" s="925"/>
      <c r="CZ16" s="925"/>
      <c r="DA16" s="925"/>
      <c r="DB16" s="925"/>
      <c r="DC16" s="925"/>
      <c r="DD16" s="925"/>
      <c r="DE16" s="925"/>
      <c r="DF16" s="925"/>
      <c r="DG16" s="925"/>
      <c r="DH16" s="925"/>
      <c r="DI16" s="925"/>
      <c r="DJ16" s="925"/>
      <c r="DK16" s="925"/>
      <c r="DL16" s="925"/>
      <c r="DM16" s="925"/>
      <c r="DN16" s="925"/>
      <c r="DO16" s="925"/>
      <c r="DP16" s="925"/>
      <c r="DQ16" s="925"/>
      <c r="DR16" s="925"/>
      <c r="DS16" s="925"/>
      <c r="DT16" s="925"/>
      <c r="DU16" s="925"/>
      <c r="DV16" s="925"/>
      <c r="DW16" s="925"/>
      <c r="DX16" s="925"/>
      <c r="DY16" s="769"/>
    </row>
    <row r="17" spans="1:142" ht="15" customHeight="1">
      <c r="A17" s="11"/>
      <c r="B17" s="138"/>
      <c r="C17" s="823" t="s">
        <v>6450</v>
      </c>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925"/>
      <c r="AT17" s="925"/>
      <c r="AU17" s="925"/>
      <c r="AV17" s="925"/>
      <c r="AW17" s="925"/>
      <c r="AX17" s="925"/>
      <c r="AY17" s="925"/>
      <c r="AZ17" s="925"/>
      <c r="BA17" s="925"/>
      <c r="BB17" s="925"/>
      <c r="BC17" s="925"/>
      <c r="BD17" s="925"/>
      <c r="BE17" s="925"/>
      <c r="BF17" s="925"/>
      <c r="BG17" s="925"/>
      <c r="BH17" s="925"/>
      <c r="BI17" s="925"/>
      <c r="BJ17" s="925"/>
      <c r="BK17" s="925"/>
      <c r="BL17" s="925"/>
      <c r="BM17" s="925"/>
      <c r="BN17" s="925"/>
      <c r="BO17" s="925"/>
      <c r="BP17" s="925"/>
      <c r="BQ17" s="925"/>
      <c r="BR17" s="925"/>
      <c r="BS17" s="925"/>
      <c r="BT17" s="925"/>
      <c r="BU17" s="925"/>
      <c r="BV17" s="925"/>
      <c r="BW17" s="925"/>
      <c r="BX17" s="925"/>
      <c r="BY17" s="925"/>
      <c r="BZ17" s="925"/>
      <c r="CA17" s="925"/>
      <c r="CB17" s="925"/>
      <c r="CC17" s="925"/>
      <c r="CD17" s="925"/>
      <c r="CE17" s="925"/>
      <c r="CF17" s="925"/>
      <c r="CG17" s="925"/>
      <c r="CH17" s="925"/>
      <c r="CI17" s="925"/>
      <c r="CJ17" s="925"/>
      <c r="CK17" s="925"/>
      <c r="CL17" s="925"/>
      <c r="CM17" s="925"/>
      <c r="CN17" s="925"/>
      <c r="CO17" s="925"/>
      <c r="CP17" s="925"/>
      <c r="CQ17" s="925"/>
      <c r="CR17" s="925"/>
      <c r="CS17" s="925"/>
      <c r="CT17" s="925"/>
      <c r="CU17" s="925"/>
      <c r="CV17" s="925"/>
      <c r="CW17" s="925"/>
      <c r="CX17" s="925"/>
      <c r="CY17" s="925"/>
      <c r="CZ17" s="925"/>
      <c r="DA17" s="925"/>
      <c r="DB17" s="925"/>
      <c r="DC17" s="925"/>
      <c r="DD17" s="925"/>
      <c r="DE17" s="925"/>
      <c r="DF17" s="925"/>
      <c r="DG17" s="925"/>
      <c r="DH17" s="925"/>
      <c r="DI17" s="925"/>
      <c r="DJ17" s="925"/>
      <c r="DK17" s="925"/>
      <c r="DL17" s="925"/>
      <c r="DM17" s="925"/>
      <c r="DN17" s="925"/>
      <c r="DO17" s="925"/>
      <c r="DP17" s="925"/>
      <c r="DQ17" s="925"/>
      <c r="DR17" s="925"/>
      <c r="DS17" s="925"/>
      <c r="DT17" s="925"/>
      <c r="DU17" s="925"/>
      <c r="DV17" s="925"/>
      <c r="DW17" s="925"/>
      <c r="DX17" s="925"/>
      <c r="DY17" s="769"/>
    </row>
    <row r="18" spans="1:142" ht="15" customHeight="1">
      <c r="A18" s="11"/>
      <c r="B18" s="138"/>
      <c r="C18" s="823" t="s">
        <v>6451</v>
      </c>
      <c r="D18" s="925"/>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c r="AN18" s="925"/>
      <c r="AO18" s="925"/>
      <c r="AP18" s="925"/>
      <c r="AQ18" s="925"/>
      <c r="AR18" s="925"/>
      <c r="AS18" s="925"/>
      <c r="AT18" s="925"/>
      <c r="AU18" s="925"/>
      <c r="AV18" s="925"/>
      <c r="AW18" s="925"/>
      <c r="AX18" s="925"/>
      <c r="AY18" s="925"/>
      <c r="AZ18" s="925"/>
      <c r="BA18" s="925"/>
      <c r="BB18" s="925"/>
      <c r="BC18" s="925"/>
      <c r="BD18" s="925"/>
      <c r="BE18" s="925"/>
      <c r="BF18" s="925"/>
      <c r="BG18" s="925"/>
      <c r="BH18" s="925"/>
      <c r="BI18" s="925"/>
      <c r="BJ18" s="925"/>
      <c r="BK18" s="925"/>
      <c r="BL18" s="925"/>
      <c r="BM18" s="925"/>
      <c r="BN18" s="925"/>
      <c r="BO18" s="925"/>
      <c r="BP18" s="925"/>
      <c r="BQ18" s="925"/>
      <c r="BR18" s="925"/>
      <c r="BS18" s="925"/>
      <c r="BT18" s="925"/>
      <c r="BU18" s="925"/>
      <c r="BV18" s="925"/>
      <c r="BW18" s="925"/>
      <c r="BX18" s="925"/>
      <c r="BY18" s="925"/>
      <c r="BZ18" s="925"/>
      <c r="CA18" s="925"/>
      <c r="CB18" s="925"/>
      <c r="CC18" s="925"/>
      <c r="CD18" s="925"/>
      <c r="CE18" s="925"/>
      <c r="CF18" s="925"/>
      <c r="CG18" s="925"/>
      <c r="CH18" s="925"/>
      <c r="CI18" s="925"/>
      <c r="CJ18" s="925"/>
      <c r="CK18" s="925"/>
      <c r="CL18" s="925"/>
      <c r="CM18" s="925"/>
      <c r="CN18" s="925"/>
      <c r="CO18" s="925"/>
      <c r="CP18" s="925"/>
      <c r="CQ18" s="925"/>
      <c r="CR18" s="925"/>
      <c r="CS18" s="925"/>
      <c r="CT18" s="925"/>
      <c r="CU18" s="925"/>
      <c r="CV18" s="925"/>
      <c r="CW18" s="925"/>
      <c r="CX18" s="925"/>
      <c r="CY18" s="925"/>
      <c r="CZ18" s="925"/>
      <c r="DA18" s="925"/>
      <c r="DB18" s="925"/>
      <c r="DC18" s="925"/>
      <c r="DD18" s="925"/>
      <c r="DE18" s="925"/>
      <c r="DF18" s="925"/>
      <c r="DG18" s="925"/>
      <c r="DH18" s="925"/>
      <c r="DI18" s="925"/>
      <c r="DJ18" s="925"/>
      <c r="DK18" s="925"/>
      <c r="DL18" s="925"/>
      <c r="DM18" s="925"/>
      <c r="DN18" s="925"/>
      <c r="DO18" s="925"/>
      <c r="DP18" s="925"/>
      <c r="DQ18" s="925"/>
      <c r="DR18" s="925"/>
      <c r="DS18" s="925"/>
      <c r="DT18" s="925"/>
      <c r="DU18" s="925"/>
      <c r="DV18" s="925"/>
      <c r="DW18" s="925"/>
      <c r="DX18" s="925"/>
      <c r="DY18" s="769"/>
    </row>
    <row r="19" spans="1:142" ht="15" customHeight="1">
      <c r="A19" s="11"/>
      <c r="B19" s="138"/>
      <c r="C19" s="823" t="s">
        <v>6452</v>
      </c>
      <c r="D19" s="925"/>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925"/>
      <c r="AM19" s="925"/>
      <c r="AN19" s="925"/>
      <c r="AO19" s="925"/>
      <c r="AP19" s="925"/>
      <c r="AQ19" s="925"/>
      <c r="AR19" s="925"/>
      <c r="AS19" s="925"/>
      <c r="AT19" s="925"/>
      <c r="AU19" s="925"/>
      <c r="AV19" s="925"/>
      <c r="AW19" s="925"/>
      <c r="AX19" s="925"/>
      <c r="AY19" s="925"/>
      <c r="AZ19" s="925"/>
      <c r="BA19" s="925"/>
      <c r="BB19" s="925"/>
      <c r="BC19" s="925"/>
      <c r="BD19" s="925"/>
      <c r="BE19" s="925"/>
      <c r="BF19" s="925"/>
      <c r="BG19" s="925"/>
      <c r="BH19" s="925"/>
      <c r="BI19" s="925"/>
      <c r="BJ19" s="925"/>
      <c r="BK19" s="925"/>
      <c r="BL19" s="925"/>
      <c r="BM19" s="925"/>
      <c r="BN19" s="925"/>
      <c r="BO19" s="925"/>
      <c r="BP19" s="925"/>
      <c r="BQ19" s="925"/>
      <c r="BR19" s="925"/>
      <c r="BS19" s="925"/>
      <c r="BT19" s="925"/>
      <c r="BU19" s="925"/>
      <c r="BV19" s="925"/>
      <c r="BW19" s="925"/>
      <c r="BX19" s="925"/>
      <c r="BY19" s="925"/>
      <c r="BZ19" s="925"/>
      <c r="CA19" s="925"/>
      <c r="CB19" s="925"/>
      <c r="CC19" s="925"/>
      <c r="CD19" s="925"/>
      <c r="CE19" s="925"/>
      <c r="CF19" s="925"/>
      <c r="CG19" s="925"/>
      <c r="CH19" s="925"/>
      <c r="CI19" s="925"/>
      <c r="CJ19" s="925"/>
      <c r="CK19" s="925"/>
      <c r="CL19" s="925"/>
      <c r="CM19" s="925"/>
      <c r="CN19" s="925"/>
      <c r="CO19" s="925"/>
      <c r="CP19" s="925"/>
      <c r="CQ19" s="925"/>
      <c r="CR19" s="925"/>
      <c r="CS19" s="925"/>
      <c r="CT19" s="925"/>
      <c r="CU19" s="925"/>
      <c r="CV19" s="925"/>
      <c r="CW19" s="925"/>
      <c r="CX19" s="925"/>
      <c r="CY19" s="925"/>
      <c r="CZ19" s="925"/>
      <c r="DA19" s="925"/>
      <c r="DB19" s="925"/>
      <c r="DC19" s="925"/>
      <c r="DD19" s="925"/>
      <c r="DE19" s="925"/>
      <c r="DF19" s="925"/>
      <c r="DG19" s="925"/>
      <c r="DH19" s="925"/>
      <c r="DI19" s="925"/>
      <c r="DJ19" s="925"/>
      <c r="DK19" s="925"/>
      <c r="DL19" s="925"/>
      <c r="DM19" s="925"/>
      <c r="DN19" s="925"/>
      <c r="DO19" s="925"/>
      <c r="DP19" s="925"/>
      <c r="DQ19" s="925"/>
      <c r="DR19" s="925"/>
      <c r="DS19" s="925"/>
      <c r="DT19" s="925"/>
      <c r="DU19" s="925"/>
      <c r="DV19" s="925"/>
      <c r="DW19" s="925"/>
      <c r="DX19" s="925"/>
      <c r="DY19" s="769"/>
    </row>
    <row r="20" spans="1:142" ht="15" customHeight="1">
      <c r="A20" s="11"/>
      <c r="B20" s="139"/>
      <c r="C20" s="939" t="s">
        <v>6453</v>
      </c>
      <c r="D20" s="781"/>
      <c r="E20" s="781"/>
      <c r="F20" s="781"/>
      <c r="G20" s="781"/>
      <c r="H20" s="781"/>
      <c r="I20" s="781"/>
      <c r="J20" s="781"/>
      <c r="K20" s="781"/>
      <c r="L20" s="781"/>
      <c r="M20" s="781"/>
      <c r="N20" s="781"/>
      <c r="O20" s="781"/>
      <c r="P20" s="781"/>
      <c r="Q20" s="781"/>
      <c r="R20" s="781"/>
      <c r="S20" s="781"/>
      <c r="T20" s="781"/>
      <c r="U20" s="781"/>
      <c r="V20" s="781"/>
      <c r="W20" s="781"/>
      <c r="X20" s="781"/>
      <c r="Y20" s="781"/>
      <c r="Z20" s="781"/>
      <c r="AA20" s="781"/>
      <c r="AB20" s="781"/>
      <c r="AC20" s="781"/>
      <c r="AD20" s="781"/>
      <c r="AE20" s="781"/>
      <c r="AF20" s="781"/>
      <c r="AG20" s="781"/>
      <c r="AH20" s="781"/>
      <c r="AI20" s="781"/>
      <c r="AJ20" s="781"/>
      <c r="AK20" s="781"/>
      <c r="AL20" s="781"/>
      <c r="AM20" s="781"/>
      <c r="AN20" s="781"/>
      <c r="AO20" s="781"/>
      <c r="AP20" s="781"/>
      <c r="AQ20" s="781"/>
      <c r="AR20" s="781"/>
      <c r="AS20" s="781"/>
      <c r="AT20" s="781"/>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1"/>
      <c r="BX20" s="781"/>
      <c r="BY20" s="781"/>
      <c r="BZ20" s="781"/>
      <c r="CA20" s="781"/>
      <c r="CB20" s="781"/>
      <c r="CC20" s="781"/>
      <c r="CD20" s="781"/>
      <c r="CE20" s="781"/>
      <c r="CF20" s="781"/>
      <c r="CG20" s="781"/>
      <c r="CH20" s="781"/>
      <c r="CI20" s="781"/>
      <c r="CJ20" s="781"/>
      <c r="CK20" s="781"/>
      <c r="CL20" s="781"/>
      <c r="CM20" s="781"/>
      <c r="CN20" s="781"/>
      <c r="CO20" s="781"/>
      <c r="CP20" s="781"/>
      <c r="CQ20" s="781"/>
      <c r="CR20" s="781"/>
      <c r="CS20" s="781"/>
      <c r="CT20" s="781"/>
      <c r="CU20" s="781"/>
      <c r="CV20" s="781"/>
      <c r="CW20" s="781"/>
      <c r="CX20" s="781"/>
      <c r="CY20" s="781"/>
      <c r="CZ20" s="781"/>
      <c r="DA20" s="781"/>
      <c r="DB20" s="781"/>
      <c r="DC20" s="781"/>
      <c r="DD20" s="781"/>
      <c r="DE20" s="781"/>
      <c r="DF20" s="781"/>
      <c r="DG20" s="781"/>
      <c r="DH20" s="781"/>
      <c r="DI20" s="781"/>
      <c r="DJ20" s="781"/>
      <c r="DK20" s="781"/>
      <c r="DL20" s="781"/>
      <c r="DM20" s="781"/>
      <c r="DN20" s="781"/>
      <c r="DO20" s="781"/>
      <c r="DP20" s="781"/>
      <c r="DQ20" s="781"/>
      <c r="DR20" s="781"/>
      <c r="DS20" s="781"/>
      <c r="DT20" s="781"/>
      <c r="DU20" s="781"/>
      <c r="DV20" s="781"/>
      <c r="DW20" s="781"/>
      <c r="DX20" s="781"/>
      <c r="DY20" s="782"/>
    </row>
    <row r="21" spans="1:142" ht="15" customHeight="1">
      <c r="A21" s="26"/>
    </row>
    <row r="22" spans="1:142" ht="15" customHeight="1">
      <c r="C22" s="820" t="s">
        <v>6454</v>
      </c>
      <c r="D22" s="817"/>
      <c r="E22" s="817"/>
      <c r="F22" s="817"/>
      <c r="G22" s="813"/>
      <c r="H22" s="830" t="s">
        <v>6455</v>
      </c>
      <c r="I22" s="820" t="s">
        <v>5094</v>
      </c>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723"/>
      <c r="AW22" s="723"/>
      <c r="AX22" s="723"/>
      <c r="AY22" s="723"/>
      <c r="AZ22" s="723"/>
      <c r="BA22" s="723"/>
      <c r="BB22" s="723"/>
      <c r="BC22" s="723"/>
      <c r="BD22" s="723"/>
      <c r="BE22" s="723"/>
      <c r="BF22" s="723"/>
      <c r="BG22" s="723"/>
      <c r="BH22" s="723"/>
      <c r="BI22" s="723"/>
      <c r="BJ22" s="723"/>
      <c r="BK22" s="723"/>
      <c r="BL22" s="723"/>
      <c r="BM22" s="723"/>
      <c r="BN22" s="723"/>
      <c r="BO22" s="723"/>
      <c r="BP22" s="723"/>
      <c r="BQ22" s="723"/>
      <c r="BR22" s="723"/>
      <c r="BS22" s="723"/>
      <c r="BT22" s="723"/>
      <c r="BU22" s="723"/>
      <c r="BV22" s="723"/>
      <c r="BW22" s="723"/>
      <c r="BX22" s="723"/>
      <c r="BY22" s="723"/>
      <c r="BZ22" s="723"/>
      <c r="CA22" s="723"/>
      <c r="CB22" s="723"/>
      <c r="CC22" s="723"/>
      <c r="CD22" s="723"/>
      <c r="CE22" s="723"/>
      <c r="CF22" s="723"/>
      <c r="CG22" s="723"/>
      <c r="CH22" s="723"/>
      <c r="CI22" s="723"/>
      <c r="CJ22" s="723"/>
      <c r="CK22" s="723"/>
      <c r="CL22" s="723"/>
      <c r="CM22" s="723"/>
      <c r="CN22" s="723"/>
      <c r="CO22" s="723"/>
      <c r="CP22" s="723"/>
      <c r="CQ22" s="723"/>
      <c r="CR22" s="723"/>
      <c r="CS22" s="723"/>
      <c r="CT22" s="723"/>
      <c r="CU22" s="723"/>
      <c r="CV22" s="723"/>
      <c r="CW22" s="723"/>
      <c r="CX22" s="723"/>
      <c r="CY22" s="723"/>
      <c r="CZ22" s="723"/>
      <c r="DA22" s="723"/>
      <c r="DB22" s="723"/>
      <c r="DC22" s="723"/>
      <c r="DD22" s="723"/>
      <c r="DE22" s="723"/>
      <c r="DF22" s="723"/>
      <c r="DG22" s="723"/>
      <c r="DH22" s="723"/>
      <c r="DI22" s="723"/>
      <c r="DJ22" s="723"/>
      <c r="DK22" s="723"/>
      <c r="DL22" s="723"/>
      <c r="DM22" s="723"/>
      <c r="DN22" s="723"/>
      <c r="DO22" s="723"/>
      <c r="DP22" s="723"/>
      <c r="DQ22" s="723"/>
      <c r="DR22" s="723"/>
      <c r="DS22" s="723"/>
      <c r="DT22" s="723"/>
      <c r="DU22" s="723"/>
      <c r="DV22" s="723"/>
      <c r="DW22" s="723"/>
      <c r="DX22" s="724"/>
      <c r="DY22" s="812" t="s">
        <v>6372</v>
      </c>
    </row>
    <row r="23" spans="1:142" ht="360" customHeight="1">
      <c r="C23" s="883"/>
      <c r="D23" s="678"/>
      <c r="E23" s="678"/>
      <c r="F23" s="678"/>
      <c r="G23" s="769"/>
      <c r="H23" s="898"/>
      <c r="I23" s="480" t="str">
        <f>IF(CNGE_2026_M1_Secc1_Sub1!$D41="","",CNGE_2026_M1_Secc1_Sub1!$D41)</f>
        <v/>
      </c>
      <c r="J23" s="480" t="str">
        <f>IF(CNGE_2026_M1_Secc1_Sub1!$D42="","",CNGE_2026_M1_Secc1_Sub1!$D42)</f>
        <v/>
      </c>
      <c r="K23" s="480" t="str">
        <f>IF(CNGE_2026_M1_Secc1_Sub1!$D43="","",CNGE_2026_M1_Secc1_Sub1!$D43)</f>
        <v/>
      </c>
      <c r="L23" s="480" t="str">
        <f>IF(CNGE_2026_M1_Secc1_Sub1!$D44="","",CNGE_2026_M1_Secc1_Sub1!$D44)</f>
        <v/>
      </c>
      <c r="M23" s="480" t="str">
        <f>IF(CNGE_2026_M1_Secc1_Sub1!$D45="","",CNGE_2026_M1_Secc1_Sub1!$D45)</f>
        <v/>
      </c>
      <c r="N23" s="480" t="str">
        <f>IF(CNGE_2026_M1_Secc1_Sub1!$D46="","",CNGE_2026_M1_Secc1_Sub1!$D46)</f>
        <v/>
      </c>
      <c r="O23" s="480" t="str">
        <f>IF(CNGE_2026_M1_Secc1_Sub1!$D47="","",CNGE_2026_M1_Secc1_Sub1!$D47)</f>
        <v/>
      </c>
      <c r="P23" s="480" t="str">
        <f>IF(CNGE_2026_M1_Secc1_Sub1!$D48="","",CNGE_2026_M1_Secc1_Sub1!$D48)</f>
        <v/>
      </c>
      <c r="Q23" s="480" t="str">
        <f>IF(CNGE_2026_M1_Secc1_Sub1!$D49="","",CNGE_2026_M1_Secc1_Sub1!$D49)</f>
        <v/>
      </c>
      <c r="R23" s="480" t="str">
        <f>IF(CNGE_2026_M1_Secc1_Sub1!$D50="","",CNGE_2026_M1_Secc1_Sub1!$D50)</f>
        <v/>
      </c>
      <c r="S23" s="480" t="str">
        <f>IF(CNGE_2026_M1_Secc1_Sub1!$D51="","",CNGE_2026_M1_Secc1_Sub1!$D51)</f>
        <v/>
      </c>
      <c r="T23" s="480" t="str">
        <f>IF(CNGE_2026_M1_Secc1_Sub1!$D52="","",CNGE_2026_M1_Secc1_Sub1!$D52)</f>
        <v/>
      </c>
      <c r="U23" s="480" t="str">
        <f>IF(CNGE_2026_M1_Secc1_Sub1!$D53="","",CNGE_2026_M1_Secc1_Sub1!$D53)</f>
        <v/>
      </c>
      <c r="V23" s="480" t="str">
        <f>IF(CNGE_2026_M1_Secc1_Sub1!$D54="","",CNGE_2026_M1_Secc1_Sub1!$D54)</f>
        <v/>
      </c>
      <c r="W23" s="480" t="str">
        <f>IF(CNGE_2026_M1_Secc1_Sub1!$D55="","",CNGE_2026_M1_Secc1_Sub1!$D55)</f>
        <v/>
      </c>
      <c r="X23" s="480" t="str">
        <f>IF(CNGE_2026_M1_Secc1_Sub1!$D56="","",CNGE_2026_M1_Secc1_Sub1!$D56)</f>
        <v/>
      </c>
      <c r="Y23" s="480" t="str">
        <f>IF(CNGE_2026_M1_Secc1_Sub1!$D57="","",CNGE_2026_M1_Secc1_Sub1!$D57)</f>
        <v/>
      </c>
      <c r="Z23" s="480" t="str">
        <f>IF(CNGE_2026_M1_Secc1_Sub1!$D58="","",CNGE_2026_M1_Secc1_Sub1!$D58)</f>
        <v/>
      </c>
      <c r="AA23" s="480" t="str">
        <f>IF(CNGE_2026_M1_Secc1_Sub1!$D59="","",CNGE_2026_M1_Secc1_Sub1!$D59)</f>
        <v/>
      </c>
      <c r="AB23" s="480" t="str">
        <f>IF(CNGE_2026_M1_Secc1_Sub1!$D60="","",CNGE_2026_M1_Secc1_Sub1!$D60)</f>
        <v/>
      </c>
      <c r="AC23" s="480" t="str">
        <f>IF(CNGE_2026_M1_Secc1_Sub1!$D61="","",CNGE_2026_M1_Secc1_Sub1!$D61)</f>
        <v/>
      </c>
      <c r="AD23" s="480" t="str">
        <f>IF(CNGE_2026_M1_Secc1_Sub1!$D62="","",CNGE_2026_M1_Secc1_Sub1!$D62)</f>
        <v/>
      </c>
      <c r="AE23" s="480" t="str">
        <f>IF(CNGE_2026_M1_Secc1_Sub1!$D63="","",CNGE_2026_M1_Secc1_Sub1!$D63)</f>
        <v/>
      </c>
      <c r="AF23" s="480" t="str">
        <f>IF(CNGE_2026_M1_Secc1_Sub1!$D64="","",CNGE_2026_M1_Secc1_Sub1!$D64)</f>
        <v/>
      </c>
      <c r="AG23" s="480" t="str">
        <f>IF(CNGE_2026_M1_Secc1_Sub1!$D65="","",CNGE_2026_M1_Secc1_Sub1!$D65)</f>
        <v/>
      </c>
      <c r="AH23" s="480" t="str">
        <f>IF(CNGE_2026_M1_Secc1_Sub1!$D66="","",CNGE_2026_M1_Secc1_Sub1!$D66)</f>
        <v/>
      </c>
      <c r="AI23" s="480" t="str">
        <f>IF(CNGE_2026_M1_Secc1_Sub1!$D67="","",CNGE_2026_M1_Secc1_Sub1!$D67)</f>
        <v/>
      </c>
      <c r="AJ23" s="480" t="str">
        <f>IF(CNGE_2026_M1_Secc1_Sub1!$D68="","",CNGE_2026_M1_Secc1_Sub1!$D68)</f>
        <v/>
      </c>
      <c r="AK23" s="480" t="str">
        <f>IF(CNGE_2026_M1_Secc1_Sub1!$D69="","",CNGE_2026_M1_Secc1_Sub1!$D69)</f>
        <v/>
      </c>
      <c r="AL23" s="480" t="str">
        <f>IF(CNGE_2026_M1_Secc1_Sub1!$D70="","",CNGE_2026_M1_Secc1_Sub1!$D70)</f>
        <v/>
      </c>
      <c r="AM23" s="480" t="str">
        <f>IF(CNGE_2026_M1_Secc1_Sub1!$D71="","",CNGE_2026_M1_Secc1_Sub1!$D71)</f>
        <v/>
      </c>
      <c r="AN23" s="480" t="str">
        <f>IF(CNGE_2026_M1_Secc1_Sub1!$D72="","",CNGE_2026_M1_Secc1_Sub1!$D72)</f>
        <v/>
      </c>
      <c r="AO23" s="480" t="str">
        <f>IF(CNGE_2026_M1_Secc1_Sub1!$D73="","",CNGE_2026_M1_Secc1_Sub1!$D73)</f>
        <v/>
      </c>
      <c r="AP23" s="480" t="str">
        <f>IF(CNGE_2026_M1_Secc1_Sub1!$D74="","",CNGE_2026_M1_Secc1_Sub1!$D74)</f>
        <v/>
      </c>
      <c r="AQ23" s="480" t="str">
        <f>IF(CNGE_2026_M1_Secc1_Sub1!$D75="","",CNGE_2026_M1_Secc1_Sub1!$D75)</f>
        <v/>
      </c>
      <c r="AR23" s="480" t="str">
        <f>IF(CNGE_2026_M1_Secc1_Sub1!$D76="","",CNGE_2026_M1_Secc1_Sub1!$D76)</f>
        <v/>
      </c>
      <c r="AS23" s="480" t="str">
        <f>IF(CNGE_2026_M1_Secc1_Sub1!$D77="","",CNGE_2026_M1_Secc1_Sub1!$D77)</f>
        <v/>
      </c>
      <c r="AT23" s="480" t="str">
        <f>IF(CNGE_2026_M1_Secc1_Sub1!$D78="","",CNGE_2026_M1_Secc1_Sub1!$D78)</f>
        <v/>
      </c>
      <c r="AU23" s="480" t="str">
        <f>IF(CNGE_2026_M1_Secc1_Sub1!$D79="","",CNGE_2026_M1_Secc1_Sub1!$D79)</f>
        <v/>
      </c>
      <c r="AV23" s="480" t="str">
        <f>IF(CNGE_2026_M1_Secc1_Sub1!$D80="","",CNGE_2026_M1_Secc1_Sub1!$D80)</f>
        <v/>
      </c>
      <c r="AW23" s="480" t="str">
        <f>IF(CNGE_2026_M1_Secc1_Sub1!$D81="","",CNGE_2026_M1_Secc1_Sub1!$D81)</f>
        <v/>
      </c>
      <c r="AX23" s="480" t="str">
        <f>IF(CNGE_2026_M1_Secc1_Sub1!$D82="","",CNGE_2026_M1_Secc1_Sub1!$D82)</f>
        <v/>
      </c>
      <c r="AY23" s="480" t="str">
        <f>IF(CNGE_2026_M1_Secc1_Sub1!$D83="","",CNGE_2026_M1_Secc1_Sub1!$D83)</f>
        <v/>
      </c>
      <c r="AZ23" s="480" t="str">
        <f>IF(CNGE_2026_M1_Secc1_Sub1!$D84="","",CNGE_2026_M1_Secc1_Sub1!$D84)</f>
        <v/>
      </c>
      <c r="BA23" s="480" t="str">
        <f>IF(CNGE_2026_M1_Secc1_Sub1!$D85="","",CNGE_2026_M1_Secc1_Sub1!$D85)</f>
        <v/>
      </c>
      <c r="BB23" s="480" t="str">
        <f>IF(CNGE_2026_M1_Secc1_Sub1!$D86="","",CNGE_2026_M1_Secc1_Sub1!$D86)</f>
        <v/>
      </c>
      <c r="BC23" s="480" t="str">
        <f>IF(CNGE_2026_M1_Secc1_Sub1!$D87="","",CNGE_2026_M1_Secc1_Sub1!$D87)</f>
        <v/>
      </c>
      <c r="BD23" s="480" t="str">
        <f>IF(CNGE_2026_M1_Secc1_Sub1!$D88="","",CNGE_2026_M1_Secc1_Sub1!$D88)</f>
        <v/>
      </c>
      <c r="BE23" s="480" t="str">
        <f>IF(CNGE_2026_M1_Secc1_Sub1!$D89="","",CNGE_2026_M1_Secc1_Sub1!$D89)</f>
        <v/>
      </c>
      <c r="BF23" s="480" t="str">
        <f>IF(CNGE_2026_M1_Secc1_Sub1!$D90="","",CNGE_2026_M1_Secc1_Sub1!$D90)</f>
        <v/>
      </c>
      <c r="BG23" s="480" t="str">
        <f>IF(CNGE_2026_M1_Secc1_Sub1!$D91="","",CNGE_2026_M1_Secc1_Sub1!$D91)</f>
        <v/>
      </c>
      <c r="BH23" s="480" t="str">
        <f>IF(CNGE_2026_M1_Secc1_Sub1!$D92="","",CNGE_2026_M1_Secc1_Sub1!$D92)</f>
        <v/>
      </c>
      <c r="BI23" s="480" t="str">
        <f>IF(CNGE_2026_M1_Secc1_Sub1!$D93="","",CNGE_2026_M1_Secc1_Sub1!$D93)</f>
        <v/>
      </c>
      <c r="BJ23" s="480" t="str">
        <f>IF(CNGE_2026_M1_Secc1_Sub1!$D94="","",CNGE_2026_M1_Secc1_Sub1!$D94)</f>
        <v/>
      </c>
      <c r="BK23" s="480" t="str">
        <f>IF(CNGE_2026_M1_Secc1_Sub1!$D95="","",CNGE_2026_M1_Secc1_Sub1!$D95)</f>
        <v/>
      </c>
      <c r="BL23" s="480" t="str">
        <f>IF(CNGE_2026_M1_Secc1_Sub1!$D96="","",CNGE_2026_M1_Secc1_Sub1!$D96)</f>
        <v/>
      </c>
      <c r="BM23" s="480" t="str">
        <f>IF(CNGE_2026_M1_Secc1_Sub1!$D97="","",CNGE_2026_M1_Secc1_Sub1!$D97)</f>
        <v/>
      </c>
      <c r="BN23" s="480" t="str">
        <f>IF(CNGE_2026_M1_Secc1_Sub1!$D98="","",CNGE_2026_M1_Secc1_Sub1!$D98)</f>
        <v/>
      </c>
      <c r="BO23" s="480" t="str">
        <f>IF(CNGE_2026_M1_Secc1_Sub1!$D99="","",CNGE_2026_M1_Secc1_Sub1!$D99)</f>
        <v/>
      </c>
      <c r="BP23" s="480" t="str">
        <f>IF(CNGE_2026_M1_Secc1_Sub1!$D100="","",CNGE_2026_M1_Secc1_Sub1!$D100)</f>
        <v/>
      </c>
      <c r="BQ23" s="480" t="str">
        <f>IF(CNGE_2026_M1_Secc1_Sub1!$D101="","",CNGE_2026_M1_Secc1_Sub1!$D101)</f>
        <v/>
      </c>
      <c r="BR23" s="480" t="str">
        <f>IF(CNGE_2026_M1_Secc1_Sub1!$D102="","",CNGE_2026_M1_Secc1_Sub1!$D102)</f>
        <v/>
      </c>
      <c r="BS23" s="480" t="str">
        <f>IF(CNGE_2026_M1_Secc1_Sub1!$D103="","",CNGE_2026_M1_Secc1_Sub1!$D103)</f>
        <v/>
      </c>
      <c r="BT23" s="480" t="str">
        <f>IF(CNGE_2026_M1_Secc1_Sub1!$D104="","",CNGE_2026_M1_Secc1_Sub1!$D104)</f>
        <v/>
      </c>
      <c r="BU23" s="480" t="str">
        <f>IF(CNGE_2026_M1_Secc1_Sub1!$D105="","",CNGE_2026_M1_Secc1_Sub1!$D105)</f>
        <v/>
      </c>
      <c r="BV23" s="480" t="str">
        <f>IF(CNGE_2026_M1_Secc1_Sub1!$D106="","",CNGE_2026_M1_Secc1_Sub1!$D106)</f>
        <v/>
      </c>
      <c r="BW23" s="480" t="str">
        <f>IF(CNGE_2026_M1_Secc1_Sub1!$D107="","",CNGE_2026_M1_Secc1_Sub1!$D107)</f>
        <v/>
      </c>
      <c r="BX23" s="480" t="str">
        <f>IF(CNGE_2026_M1_Secc1_Sub1!$D108="","",CNGE_2026_M1_Secc1_Sub1!$D108)</f>
        <v/>
      </c>
      <c r="BY23" s="480" t="str">
        <f>IF(CNGE_2026_M1_Secc1_Sub1!$D109="","",CNGE_2026_M1_Secc1_Sub1!$D109)</f>
        <v/>
      </c>
      <c r="BZ23" s="480" t="str">
        <f>IF(CNGE_2026_M1_Secc1_Sub1!$D110="","",CNGE_2026_M1_Secc1_Sub1!$D110)</f>
        <v/>
      </c>
      <c r="CA23" s="480" t="str">
        <f>IF(CNGE_2026_M1_Secc1_Sub1!$D111="","",CNGE_2026_M1_Secc1_Sub1!$D111)</f>
        <v/>
      </c>
      <c r="CB23" s="480" t="str">
        <f>IF(CNGE_2026_M1_Secc1_Sub1!$D112="","",CNGE_2026_M1_Secc1_Sub1!$D112)</f>
        <v/>
      </c>
      <c r="CC23" s="480" t="str">
        <f>IF(CNGE_2026_M1_Secc1_Sub1!$D113="","",CNGE_2026_M1_Secc1_Sub1!$D113)</f>
        <v/>
      </c>
      <c r="CD23" s="480" t="str">
        <f>IF(CNGE_2026_M1_Secc1_Sub1!$D114="","",CNGE_2026_M1_Secc1_Sub1!$D114)</f>
        <v/>
      </c>
      <c r="CE23" s="480" t="str">
        <f>IF(CNGE_2026_M1_Secc1_Sub1!$D115="","",CNGE_2026_M1_Secc1_Sub1!$D115)</f>
        <v/>
      </c>
      <c r="CF23" s="480" t="str">
        <f>IF(CNGE_2026_M1_Secc1_Sub1!$D116="","",CNGE_2026_M1_Secc1_Sub1!$D116)</f>
        <v/>
      </c>
      <c r="CG23" s="480" t="str">
        <f>IF(CNGE_2026_M1_Secc1_Sub1!$D117="","",CNGE_2026_M1_Secc1_Sub1!$D117)</f>
        <v/>
      </c>
      <c r="CH23" s="480" t="str">
        <f>IF(CNGE_2026_M1_Secc1_Sub1!$D118="","",CNGE_2026_M1_Secc1_Sub1!$D118)</f>
        <v/>
      </c>
      <c r="CI23" s="480" t="str">
        <f>IF(CNGE_2026_M1_Secc1_Sub1!$D119="","",CNGE_2026_M1_Secc1_Sub1!$D119)</f>
        <v/>
      </c>
      <c r="CJ23" s="480" t="str">
        <f>IF(CNGE_2026_M1_Secc1_Sub1!$D120="","",CNGE_2026_M1_Secc1_Sub1!$D120)</f>
        <v/>
      </c>
      <c r="CK23" s="480" t="str">
        <f>IF(CNGE_2026_M1_Secc1_Sub1!$D121="","",CNGE_2026_M1_Secc1_Sub1!$D121)</f>
        <v/>
      </c>
      <c r="CL23" s="480" t="str">
        <f>IF(CNGE_2026_M1_Secc1_Sub1!$D122="","",CNGE_2026_M1_Secc1_Sub1!$D122)</f>
        <v/>
      </c>
      <c r="CM23" s="480" t="str">
        <f>IF(CNGE_2026_M1_Secc1_Sub1!$D123="","",CNGE_2026_M1_Secc1_Sub1!$D123)</f>
        <v/>
      </c>
      <c r="CN23" s="480" t="str">
        <f>IF(CNGE_2026_M1_Secc1_Sub1!$D124="","",CNGE_2026_M1_Secc1_Sub1!$D124)</f>
        <v/>
      </c>
      <c r="CO23" s="480" t="str">
        <f>IF(CNGE_2026_M1_Secc1_Sub1!$D125="","",CNGE_2026_M1_Secc1_Sub1!$D125)</f>
        <v/>
      </c>
      <c r="CP23" s="480" t="str">
        <f>IF(CNGE_2026_M1_Secc1_Sub1!$D126="","",CNGE_2026_M1_Secc1_Sub1!$D126)</f>
        <v/>
      </c>
      <c r="CQ23" s="480" t="str">
        <f>IF(CNGE_2026_M1_Secc1_Sub1!$D127="","",CNGE_2026_M1_Secc1_Sub1!$D127)</f>
        <v/>
      </c>
      <c r="CR23" s="480" t="str">
        <f>IF(CNGE_2026_M1_Secc1_Sub1!$D128="","",CNGE_2026_M1_Secc1_Sub1!$D128)</f>
        <v/>
      </c>
      <c r="CS23" s="480" t="str">
        <f>IF(CNGE_2026_M1_Secc1_Sub1!$D129="","",CNGE_2026_M1_Secc1_Sub1!$D129)</f>
        <v/>
      </c>
      <c r="CT23" s="480" t="str">
        <f>IF(CNGE_2026_M1_Secc1_Sub1!$D130="","",CNGE_2026_M1_Secc1_Sub1!$D130)</f>
        <v/>
      </c>
      <c r="CU23" s="480" t="str">
        <f>IF(CNGE_2026_M1_Secc1_Sub1!$D131="","",CNGE_2026_M1_Secc1_Sub1!$D131)</f>
        <v/>
      </c>
      <c r="CV23" s="480" t="str">
        <f>IF(CNGE_2026_M1_Secc1_Sub1!$D132="","",CNGE_2026_M1_Secc1_Sub1!$D132)</f>
        <v/>
      </c>
      <c r="CW23" s="480" t="str">
        <f>IF(CNGE_2026_M1_Secc1_Sub1!$D133="","",CNGE_2026_M1_Secc1_Sub1!$D133)</f>
        <v/>
      </c>
      <c r="CX23" s="480" t="str">
        <f>IF(CNGE_2026_M1_Secc1_Sub1!$D134="","",CNGE_2026_M1_Secc1_Sub1!$D134)</f>
        <v/>
      </c>
      <c r="CY23" s="480" t="str">
        <f>IF(CNGE_2026_M1_Secc1_Sub1!$D135="","",CNGE_2026_M1_Secc1_Sub1!$D135)</f>
        <v/>
      </c>
      <c r="CZ23" s="480" t="str">
        <f>IF(CNGE_2026_M1_Secc1_Sub1!$D136="","",CNGE_2026_M1_Secc1_Sub1!$D136)</f>
        <v/>
      </c>
      <c r="DA23" s="480" t="str">
        <f>IF(CNGE_2026_M1_Secc1_Sub1!$D137="","",CNGE_2026_M1_Secc1_Sub1!$D137)</f>
        <v/>
      </c>
      <c r="DB23" s="480" t="str">
        <f>IF(CNGE_2026_M1_Secc1_Sub1!$D138="","",CNGE_2026_M1_Secc1_Sub1!$D138)</f>
        <v/>
      </c>
      <c r="DC23" s="480" t="str">
        <f>IF(CNGE_2026_M1_Secc1_Sub1!$D139="","",CNGE_2026_M1_Secc1_Sub1!$D139)</f>
        <v/>
      </c>
      <c r="DD23" s="480" t="str">
        <f>IF(CNGE_2026_M1_Secc1_Sub1!$D140="","",CNGE_2026_M1_Secc1_Sub1!$D140)</f>
        <v/>
      </c>
      <c r="DE23" s="480" t="str">
        <f>IF(CNGE_2026_M1_Secc1_Sub1!$D141="","",CNGE_2026_M1_Secc1_Sub1!$D141)</f>
        <v/>
      </c>
      <c r="DF23" s="480" t="str">
        <f>IF(CNGE_2026_M1_Secc1_Sub1!$D142="","",CNGE_2026_M1_Secc1_Sub1!$D142)</f>
        <v/>
      </c>
      <c r="DG23" s="480" t="str">
        <f>IF(CNGE_2026_M1_Secc1_Sub1!$D143="","",CNGE_2026_M1_Secc1_Sub1!$D143)</f>
        <v/>
      </c>
      <c r="DH23" s="480" t="str">
        <f>IF(CNGE_2026_M1_Secc1_Sub1!$D144="","",CNGE_2026_M1_Secc1_Sub1!$D144)</f>
        <v/>
      </c>
      <c r="DI23" s="480" t="str">
        <f>IF(CNGE_2026_M1_Secc1_Sub1!$D145="","",CNGE_2026_M1_Secc1_Sub1!$D145)</f>
        <v/>
      </c>
      <c r="DJ23" s="480" t="str">
        <f>IF(CNGE_2026_M1_Secc1_Sub1!$D146="","",CNGE_2026_M1_Secc1_Sub1!$D146)</f>
        <v/>
      </c>
      <c r="DK23" s="480" t="str">
        <f>IF(CNGE_2026_M1_Secc1_Sub1!$D147="","",CNGE_2026_M1_Secc1_Sub1!$D147)</f>
        <v/>
      </c>
      <c r="DL23" s="480" t="str">
        <f>IF(CNGE_2026_M1_Secc1_Sub1!$D148="","",CNGE_2026_M1_Secc1_Sub1!$D148)</f>
        <v/>
      </c>
      <c r="DM23" s="480" t="str">
        <f>IF(CNGE_2026_M1_Secc1_Sub1!$D149="","",CNGE_2026_M1_Secc1_Sub1!$D149)</f>
        <v/>
      </c>
      <c r="DN23" s="480" t="str">
        <f>IF(CNGE_2026_M1_Secc1_Sub1!$D150="","",CNGE_2026_M1_Secc1_Sub1!$D150)</f>
        <v/>
      </c>
      <c r="DO23" s="480" t="str">
        <f>IF(CNGE_2026_M1_Secc1_Sub1!$D151="","",CNGE_2026_M1_Secc1_Sub1!$D151)</f>
        <v/>
      </c>
      <c r="DP23" s="480" t="str">
        <f>IF(CNGE_2026_M1_Secc1_Sub1!$D152="","",CNGE_2026_M1_Secc1_Sub1!$D152)</f>
        <v/>
      </c>
      <c r="DQ23" s="480" t="str">
        <f>IF(CNGE_2026_M1_Secc1_Sub1!$D153="","",CNGE_2026_M1_Secc1_Sub1!$D153)</f>
        <v/>
      </c>
      <c r="DR23" s="480" t="str">
        <f>IF(CNGE_2026_M1_Secc1_Sub1!$D154="","",CNGE_2026_M1_Secc1_Sub1!$D154)</f>
        <v/>
      </c>
      <c r="DS23" s="480" t="str">
        <f>IF(CNGE_2026_M1_Secc1_Sub1!$D155="","",CNGE_2026_M1_Secc1_Sub1!$D155)</f>
        <v/>
      </c>
      <c r="DT23" s="480" t="str">
        <f>IF(CNGE_2026_M1_Secc1_Sub1!$D156="","",CNGE_2026_M1_Secc1_Sub1!$D156)</f>
        <v/>
      </c>
      <c r="DU23" s="480" t="str">
        <f>IF(CNGE_2026_M1_Secc1_Sub1!$D157="","",CNGE_2026_M1_Secc1_Sub1!$D157)</f>
        <v/>
      </c>
      <c r="DV23" s="480" t="str">
        <f>IF(CNGE_2026_M1_Secc1_Sub1!$D158="","",CNGE_2026_M1_Secc1_Sub1!$D158)</f>
        <v/>
      </c>
      <c r="DW23" s="480" t="str">
        <f>IF(CNGE_2026_M1_Secc1_Sub1!$D159="","",CNGE_2026_M1_Secc1_Sub1!$D159)</f>
        <v/>
      </c>
      <c r="DX23" s="480" t="str">
        <f>IF(CNGE_2026_M1_Secc1_Sub1!$D160="","",CNGE_2026_M1_Secc1_Sub1!$D160)</f>
        <v/>
      </c>
      <c r="DY23" s="898"/>
      <c r="EB23" s="316" t="s">
        <v>6373</v>
      </c>
      <c r="EC23" s="312" t="s">
        <v>5099</v>
      </c>
      <c r="ED23"/>
      <c r="EE23" s="849" t="s">
        <v>5105</v>
      </c>
      <c r="EF23" s="845"/>
      <c r="EG23" s="845"/>
      <c r="EH23" s="468" t="s">
        <v>5103</v>
      </c>
      <c r="EI23" s="907" t="s">
        <v>6456</v>
      </c>
      <c r="EJ23" s="723"/>
      <c r="EK23" s="724"/>
      <c r="EL23" s="371" t="s">
        <v>5104</v>
      </c>
    </row>
    <row r="24" spans="1:142" ht="15" customHeight="1">
      <c r="C24" s="814"/>
      <c r="D24" s="781"/>
      <c r="E24" s="781"/>
      <c r="F24" s="781"/>
      <c r="G24" s="782"/>
      <c r="H24" s="863"/>
      <c r="I24" s="318" t="s">
        <v>5023</v>
      </c>
      <c r="J24" s="318" t="s">
        <v>5025</v>
      </c>
      <c r="K24" s="318" t="s">
        <v>5027</v>
      </c>
      <c r="L24" s="318" t="s">
        <v>5029</v>
      </c>
      <c r="M24" s="318" t="s">
        <v>5031</v>
      </c>
      <c r="N24" s="318" t="s">
        <v>5033</v>
      </c>
      <c r="O24" s="318" t="s">
        <v>5035</v>
      </c>
      <c r="P24" s="318" t="s">
        <v>5037</v>
      </c>
      <c r="Q24" s="318" t="s">
        <v>5039</v>
      </c>
      <c r="R24" s="318" t="s">
        <v>5040</v>
      </c>
      <c r="S24" s="318" t="s">
        <v>5042</v>
      </c>
      <c r="T24" s="318" t="s">
        <v>5043</v>
      </c>
      <c r="U24" s="318" t="s">
        <v>5044</v>
      </c>
      <c r="V24" s="318" t="s">
        <v>5045</v>
      </c>
      <c r="W24" s="318" t="s">
        <v>5046</v>
      </c>
      <c r="X24" s="318" t="s">
        <v>5047</v>
      </c>
      <c r="Y24" s="318" t="s">
        <v>5048</v>
      </c>
      <c r="Z24" s="318" t="s">
        <v>5049</v>
      </c>
      <c r="AA24" s="318" t="s">
        <v>5050</v>
      </c>
      <c r="AB24" s="318" t="s">
        <v>5051</v>
      </c>
      <c r="AC24" s="318" t="s">
        <v>5052</v>
      </c>
      <c r="AD24" s="318" t="s">
        <v>5053</v>
      </c>
      <c r="AE24" s="318" t="s">
        <v>5054</v>
      </c>
      <c r="AF24" s="318" t="s">
        <v>5055</v>
      </c>
      <c r="AG24" s="318" t="s">
        <v>5056</v>
      </c>
      <c r="AH24" s="318" t="s">
        <v>5057</v>
      </c>
      <c r="AI24" s="318" t="s">
        <v>5058</v>
      </c>
      <c r="AJ24" s="318" t="s">
        <v>5059</v>
      </c>
      <c r="AK24" s="318" t="s">
        <v>5060</v>
      </c>
      <c r="AL24" s="318" t="s">
        <v>5061</v>
      </c>
      <c r="AM24" s="318" t="s">
        <v>5062</v>
      </c>
      <c r="AN24" s="318" t="s">
        <v>5063</v>
      </c>
      <c r="AO24" s="318" t="s">
        <v>5064</v>
      </c>
      <c r="AP24" s="318" t="s">
        <v>5065</v>
      </c>
      <c r="AQ24" s="318" t="s">
        <v>5066</v>
      </c>
      <c r="AR24" s="318" t="s">
        <v>5190</v>
      </c>
      <c r="AS24" s="318" t="s">
        <v>5192</v>
      </c>
      <c r="AT24" s="318" t="s">
        <v>5194</v>
      </c>
      <c r="AU24" s="318" t="s">
        <v>5196</v>
      </c>
      <c r="AV24" s="318" t="s">
        <v>5198</v>
      </c>
      <c r="AW24" s="318" t="s">
        <v>5200</v>
      </c>
      <c r="AX24" s="318" t="s">
        <v>5202</v>
      </c>
      <c r="AY24" s="318" t="s">
        <v>5204</v>
      </c>
      <c r="AZ24" s="318" t="s">
        <v>5206</v>
      </c>
      <c r="BA24" s="318" t="s">
        <v>5208</v>
      </c>
      <c r="BB24" s="318" t="s">
        <v>5210</v>
      </c>
      <c r="BC24" s="318" t="s">
        <v>5212</v>
      </c>
      <c r="BD24" s="318" t="s">
        <v>5214</v>
      </c>
      <c r="BE24" s="318" t="s">
        <v>5216</v>
      </c>
      <c r="BF24" s="318" t="s">
        <v>5218</v>
      </c>
      <c r="BG24" s="318" t="s">
        <v>5220</v>
      </c>
      <c r="BH24" s="318" t="s">
        <v>5222</v>
      </c>
      <c r="BI24" s="318" t="s">
        <v>5224</v>
      </c>
      <c r="BJ24" s="318" t="s">
        <v>5226</v>
      </c>
      <c r="BK24" s="318" t="s">
        <v>5228</v>
      </c>
      <c r="BL24" s="318" t="s">
        <v>5230</v>
      </c>
      <c r="BM24" s="318" t="s">
        <v>5232</v>
      </c>
      <c r="BN24" s="318" t="s">
        <v>5234</v>
      </c>
      <c r="BO24" s="318" t="s">
        <v>5236</v>
      </c>
      <c r="BP24" s="318" t="s">
        <v>5238</v>
      </c>
      <c r="BQ24" s="318" t="s">
        <v>5240</v>
      </c>
      <c r="BR24" s="318" t="s">
        <v>5242</v>
      </c>
      <c r="BS24" s="318" t="s">
        <v>5244</v>
      </c>
      <c r="BT24" s="318" t="s">
        <v>5246</v>
      </c>
      <c r="BU24" s="318" t="s">
        <v>5248</v>
      </c>
      <c r="BV24" s="318" t="s">
        <v>5250</v>
      </c>
      <c r="BW24" s="318" t="s">
        <v>5252</v>
      </c>
      <c r="BX24" s="318" t="s">
        <v>5254</v>
      </c>
      <c r="BY24" s="318" t="s">
        <v>5256</v>
      </c>
      <c r="BZ24" s="318" t="s">
        <v>5258</v>
      </c>
      <c r="CA24" s="318" t="s">
        <v>5260</v>
      </c>
      <c r="CB24" s="318" t="s">
        <v>5262</v>
      </c>
      <c r="CC24" s="318" t="s">
        <v>5264</v>
      </c>
      <c r="CD24" s="318" t="s">
        <v>5266</v>
      </c>
      <c r="CE24" s="318" t="s">
        <v>5268</v>
      </c>
      <c r="CF24" s="318" t="s">
        <v>5270</v>
      </c>
      <c r="CG24" s="318" t="s">
        <v>5272</v>
      </c>
      <c r="CH24" s="318" t="s">
        <v>5274</v>
      </c>
      <c r="CI24" s="318" t="s">
        <v>5276</v>
      </c>
      <c r="CJ24" s="318" t="s">
        <v>5278</v>
      </c>
      <c r="CK24" s="318" t="s">
        <v>5280</v>
      </c>
      <c r="CL24" s="318" t="s">
        <v>5282</v>
      </c>
      <c r="CM24" s="318" t="s">
        <v>5284</v>
      </c>
      <c r="CN24" s="318" t="s">
        <v>5286</v>
      </c>
      <c r="CO24" s="318" t="s">
        <v>5288</v>
      </c>
      <c r="CP24" s="318" t="s">
        <v>5290</v>
      </c>
      <c r="CQ24" s="318" t="s">
        <v>5292</v>
      </c>
      <c r="CR24" s="318" t="s">
        <v>5294</v>
      </c>
      <c r="CS24" s="318" t="s">
        <v>5296</v>
      </c>
      <c r="CT24" s="318" t="s">
        <v>5298</v>
      </c>
      <c r="CU24" s="318" t="s">
        <v>5300</v>
      </c>
      <c r="CV24" s="318" t="s">
        <v>5302</v>
      </c>
      <c r="CW24" s="318" t="s">
        <v>5304</v>
      </c>
      <c r="CX24" s="318" t="s">
        <v>5306</v>
      </c>
      <c r="CY24" s="318" t="s">
        <v>5308</v>
      </c>
      <c r="CZ24" s="318" t="s">
        <v>5310</v>
      </c>
      <c r="DA24" s="318" t="s">
        <v>5312</v>
      </c>
      <c r="DB24" s="318" t="s">
        <v>5314</v>
      </c>
      <c r="DC24" s="318" t="s">
        <v>5316</v>
      </c>
      <c r="DD24" s="95" t="s">
        <v>5318</v>
      </c>
      <c r="DE24" s="466" t="s">
        <v>5320</v>
      </c>
      <c r="DF24" s="466" t="s">
        <v>5322</v>
      </c>
      <c r="DG24" s="53" t="s">
        <v>5324</v>
      </c>
      <c r="DH24" s="53" t="s">
        <v>5326</v>
      </c>
      <c r="DI24" s="53" t="s">
        <v>5328</v>
      </c>
      <c r="DJ24" s="53" t="s">
        <v>5330</v>
      </c>
      <c r="DK24" s="53" t="s">
        <v>5332</v>
      </c>
      <c r="DL24" s="53" t="s">
        <v>5334</v>
      </c>
      <c r="DM24" s="53" t="s">
        <v>5336</v>
      </c>
      <c r="DN24" s="53" t="s">
        <v>5338</v>
      </c>
      <c r="DO24" s="53" t="s">
        <v>5340</v>
      </c>
      <c r="DP24" s="53" t="s">
        <v>5342</v>
      </c>
      <c r="DQ24" s="53" t="s">
        <v>5344</v>
      </c>
      <c r="DR24" s="53" t="s">
        <v>5346</v>
      </c>
      <c r="DS24" s="53" t="s">
        <v>5348</v>
      </c>
      <c r="DT24" s="53" t="s">
        <v>5350</v>
      </c>
      <c r="DU24" s="53" t="s">
        <v>5352</v>
      </c>
      <c r="DV24" s="53" t="s">
        <v>5354</v>
      </c>
      <c r="DW24" s="53" t="s">
        <v>5356</v>
      </c>
      <c r="DX24" s="53" t="s">
        <v>5358</v>
      </c>
      <c r="DY24" s="863"/>
      <c r="EB24" s="317" t="s">
        <v>6375</v>
      </c>
      <c r="EC24" s="312" t="s">
        <v>6457</v>
      </c>
      <c r="ED24" s="472" t="s">
        <v>5121</v>
      </c>
      <c r="EE24" s="474" t="s">
        <v>5122</v>
      </c>
      <c r="EF24" s="475" t="s">
        <v>5123</v>
      </c>
      <c r="EG24" s="476" t="s">
        <v>5116</v>
      </c>
      <c r="EH24" s="469" t="s">
        <v>6376</v>
      </c>
      <c r="EI24" s="291" t="s">
        <v>5114</v>
      </c>
      <c r="EJ24" s="311" t="s">
        <v>5115</v>
      </c>
      <c r="EK24" s="292" t="s">
        <v>5116</v>
      </c>
      <c r="EL24" s="478" t="s">
        <v>6377</v>
      </c>
    </row>
    <row r="25" spans="1:142" ht="15" customHeight="1">
      <c r="C25" s="241" t="s">
        <v>5023</v>
      </c>
      <c r="D25" s="873" t="str">
        <f>IF(CNGE_2026_M1_Secc1_Sub7!$D67="","",CNGE_2026_M1_Secc1_Sub7!$D67)</f>
        <v/>
      </c>
      <c r="E25" s="723"/>
      <c r="F25" s="723"/>
      <c r="G25" s="723"/>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310"/>
      <c r="BX25" s="310"/>
      <c r="BY25" s="310"/>
      <c r="BZ25" s="310"/>
      <c r="CA25" s="310"/>
      <c r="CB25" s="310"/>
      <c r="CC25" s="310"/>
      <c r="CD25" s="310"/>
      <c r="CE25" s="310"/>
      <c r="CF25" s="310"/>
      <c r="CG25" s="310"/>
      <c r="CH25" s="310"/>
      <c r="CI25" s="310"/>
      <c r="CJ25" s="310"/>
      <c r="CK25" s="310"/>
      <c r="CL25" s="310"/>
      <c r="CM25" s="310"/>
      <c r="CN25" s="310"/>
      <c r="CO25" s="310"/>
      <c r="CP25" s="310"/>
      <c r="CQ25" s="310"/>
      <c r="CR25" s="310"/>
      <c r="CS25" s="310"/>
      <c r="CT25" s="310"/>
      <c r="CU25" s="310"/>
      <c r="CV25" s="310"/>
      <c r="CW25" s="310"/>
      <c r="CX25" s="310"/>
      <c r="CY25" s="310"/>
      <c r="CZ25" s="310"/>
      <c r="DA25" s="310"/>
      <c r="DB25" s="310"/>
      <c r="DC25" s="310"/>
      <c r="DD25" s="310"/>
      <c r="DE25" s="310"/>
      <c r="DF25" s="310"/>
      <c r="DG25" s="310"/>
      <c r="DH25" s="310"/>
      <c r="DI25" s="310"/>
      <c r="DJ25" s="310"/>
      <c r="DK25" s="310"/>
      <c r="DL25" s="310"/>
      <c r="DM25" s="310"/>
      <c r="DN25" s="310"/>
      <c r="DO25" s="310"/>
      <c r="DP25" s="310"/>
      <c r="DQ25" s="310"/>
      <c r="DR25" s="310"/>
      <c r="DS25" s="310"/>
      <c r="DT25" s="310"/>
      <c r="DU25" s="310"/>
      <c r="DV25" s="310"/>
      <c r="DW25" s="310"/>
      <c r="DX25" s="310"/>
      <c r="DY25" s="310"/>
      <c r="EB25" s="64" t="str">
        <f>IF(CNGE_2026_M1_Secc1_Sub1!$D41="","",CNGE_2026_M1_Secc1_Sub1!$D41)</f>
        <v/>
      </c>
      <c r="EC25" s="481">
        <f>IF(AND($H25="X",COUNTA(I25:DY25)&gt;0),1,0)</f>
        <v>0</v>
      </c>
      <c r="ED25" s="473">
        <f>IF(AND(COUNTBLANK(D25)=1,COUNTA(H25:DY25)=0),0,IF(AND(COUNTBLANK(D25)=0,H25="X",COUNTA(I25:DY25)=0),0,IF(AND(COUNTBLANK(D25)=0,H25="",COUNTA(I25:DY25)&gt;0),0,1)))</f>
        <v>0</v>
      </c>
      <c r="EE25" s="293">
        <f>IF(ED25=0,0,1)</f>
        <v>0</v>
      </c>
      <c r="EF25" s="477" t="str">
        <f>IF(EE25=0,"",
IF(SUM($EE$25:EE25)=1,EG25,
IF($EE$45&gt;SUM($EE$25:EE25),_xlfn.CONCAT(", ",EG25),
IF($EE$45=SUM($EE$25:EE25),_xlfn.CONCAT(" y ",EG25)))))</f>
        <v/>
      </c>
      <c r="EG25" s="52" t="s">
        <v>5125</v>
      </c>
      <c r="EH25" s="470">
        <f>IF(AND(COUNTBLANK(D25)=0,COUNTA($I$23:$DX$23)&gt;0,COUNTA($I25:$DY25)=1),1,0)</f>
        <v>0</v>
      </c>
      <c r="EI25" s="282">
        <f>IF(SUM(EH25)=0,0,1)</f>
        <v>0</v>
      </c>
      <c r="EJ25" s="283" t="str">
        <f>IF(EI25=0,"",
IF(SUM($EI$25:EI25)=1,EK25,
IF($EI$45&gt;SUM($EI$25:EI25),_xlfn.CONCAT(", ",EK25),
IF($EI$45=SUM($EI$25:EI25),_xlfn.CONCAT(" y ",EK25)))))</f>
        <v/>
      </c>
      <c r="EK25" s="52" t="s">
        <v>5125</v>
      </c>
      <c r="EL25" s="315">
        <f>IF(COUNTIF(DY25:DY44,"X")&gt;0,1,0)</f>
        <v>0</v>
      </c>
    </row>
    <row r="26" spans="1:142" ht="15" customHeight="1">
      <c r="C26" s="133" t="s">
        <v>5025</v>
      </c>
      <c r="D26" s="873" t="str">
        <f>IF(CNGE_2026_M1_Secc1_Sub7!$D68="","",CNGE_2026_M1_Secc1_Sub7!$D68)</f>
        <v/>
      </c>
      <c r="E26" s="723"/>
      <c r="F26" s="723"/>
      <c r="G26" s="723"/>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c r="CL26" s="310"/>
      <c r="CM26" s="310"/>
      <c r="CN26" s="310"/>
      <c r="CO26" s="310"/>
      <c r="CP26" s="310"/>
      <c r="CQ26" s="310"/>
      <c r="CR26" s="310"/>
      <c r="CS26" s="310"/>
      <c r="CT26" s="310"/>
      <c r="CU26" s="310"/>
      <c r="CV26" s="310"/>
      <c r="CW26" s="310"/>
      <c r="CX26" s="310"/>
      <c r="CY26" s="310"/>
      <c r="CZ26" s="310"/>
      <c r="DA26" s="310"/>
      <c r="DB26" s="310"/>
      <c r="DC26" s="310"/>
      <c r="DD26" s="310"/>
      <c r="DE26" s="310"/>
      <c r="DF26" s="310"/>
      <c r="DG26" s="310"/>
      <c r="DH26" s="310"/>
      <c r="DI26" s="310"/>
      <c r="DJ26" s="310"/>
      <c r="DK26" s="310"/>
      <c r="DL26" s="310"/>
      <c r="DM26" s="310"/>
      <c r="DN26" s="310"/>
      <c r="DO26" s="310"/>
      <c r="DP26" s="310"/>
      <c r="DQ26" s="310"/>
      <c r="DR26" s="310"/>
      <c r="DS26" s="310"/>
      <c r="DT26" s="310"/>
      <c r="DU26" s="310"/>
      <c r="DV26" s="310"/>
      <c r="DW26" s="310"/>
      <c r="DX26" s="310"/>
      <c r="DY26" s="310"/>
      <c r="EB26" s="64" t="str">
        <f>IF(CNGE_2026_M1_Secc1_Sub1!$D42="","",CNGE_2026_M1_Secc1_Sub1!$D42)</f>
        <v/>
      </c>
      <c r="EC26" s="481">
        <f t="shared" ref="EC26:EC44" si="0">IF(AND($H26="X",COUNTA(I26:DY26)&gt;0),1,0)</f>
        <v>0</v>
      </c>
      <c r="ED26" s="473">
        <f t="shared" ref="ED26:ED44" si="1">IF(AND(COUNTBLANK(D26)=1,COUNTA(H26:DY26)=0),0,IF(AND(COUNTBLANK(D26)=0,H26="X",COUNTA(I26:DY26)=0),0,IF(AND(COUNTBLANK(D26)=0,H26="",COUNTA(I26:DY26)&gt;0),0,1)))</f>
        <v>0</v>
      </c>
      <c r="EE26" s="293">
        <f t="shared" ref="EE26:EE44" si="2">IF(ED26=0,0,1)</f>
        <v>0</v>
      </c>
      <c r="EF26" s="477" t="str">
        <f>IF(EE26=0,"",
IF(SUM($EE$25:EE26)=1,EG26,
IF($EE$45&gt;SUM($EE$25:EE26),_xlfn.CONCAT(", ",EG26),
IF($EE$45=SUM($EE$25:EE26),_xlfn.CONCAT(" y ",EG26)))))</f>
        <v/>
      </c>
      <c r="EG26" s="52" t="s">
        <v>5127</v>
      </c>
      <c r="EH26" s="470">
        <f t="shared" ref="EH26:EH44" si="3">IF(AND(COUNTBLANK(D26)=0,COUNTA($I$23:$DX$23)&gt;0,COUNTA($I26:$DY26)=1),1,0)</f>
        <v>0</v>
      </c>
      <c r="EI26" s="282">
        <f t="shared" ref="EI26:EI44" si="4">IF(SUM(EH26)=0,0,1)</f>
        <v>0</v>
      </c>
      <c r="EJ26" s="283" t="str">
        <f>IF(EI26=0,"",
IF(SUM($EI$25:EI26)=1,EK26,
IF($EI$45&gt;SUM($EI$25:EI26),_xlfn.CONCAT(", ",EK26),
IF($EI$45=SUM($EI$25:EI26),_xlfn.CONCAT(" y ",EK26)))))</f>
        <v/>
      </c>
      <c r="EK26" s="52" t="s">
        <v>5127</v>
      </c>
    </row>
    <row r="27" spans="1:142" ht="15" customHeight="1">
      <c r="C27" s="134" t="s">
        <v>5027</v>
      </c>
      <c r="D27" s="873" t="str">
        <f>IF(CNGE_2026_M1_Secc1_Sub7!$D69="","",CNGE_2026_M1_Secc1_Sub7!$D69)</f>
        <v/>
      </c>
      <c r="E27" s="723"/>
      <c r="F27" s="723"/>
      <c r="G27" s="723"/>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310"/>
      <c r="CH27" s="310"/>
      <c r="CI27" s="310"/>
      <c r="CJ27" s="310"/>
      <c r="CK27" s="310"/>
      <c r="CL27" s="310"/>
      <c r="CM27" s="310"/>
      <c r="CN27" s="310"/>
      <c r="CO27" s="310"/>
      <c r="CP27" s="310"/>
      <c r="CQ27" s="310"/>
      <c r="CR27" s="310"/>
      <c r="CS27" s="310"/>
      <c r="CT27" s="310"/>
      <c r="CU27" s="310"/>
      <c r="CV27" s="310"/>
      <c r="CW27" s="310"/>
      <c r="CX27" s="310"/>
      <c r="CY27" s="310"/>
      <c r="CZ27" s="310"/>
      <c r="DA27" s="310"/>
      <c r="DB27" s="310"/>
      <c r="DC27" s="310"/>
      <c r="DD27" s="310"/>
      <c r="DE27" s="310"/>
      <c r="DF27" s="310"/>
      <c r="DG27" s="310"/>
      <c r="DH27" s="310"/>
      <c r="DI27" s="310"/>
      <c r="DJ27" s="310"/>
      <c r="DK27" s="310"/>
      <c r="DL27" s="310"/>
      <c r="DM27" s="310"/>
      <c r="DN27" s="310"/>
      <c r="DO27" s="310"/>
      <c r="DP27" s="310"/>
      <c r="DQ27" s="310"/>
      <c r="DR27" s="310"/>
      <c r="DS27" s="310"/>
      <c r="DT27" s="310"/>
      <c r="DU27" s="310"/>
      <c r="DV27" s="310"/>
      <c r="DW27" s="310"/>
      <c r="DX27" s="310"/>
      <c r="DY27" s="310"/>
      <c r="EB27" s="64" t="str">
        <f>IF(CNGE_2026_M1_Secc1_Sub1!$D43="","",CNGE_2026_M1_Secc1_Sub1!$D43)</f>
        <v/>
      </c>
      <c r="EC27" s="481">
        <f t="shared" si="0"/>
        <v>0</v>
      </c>
      <c r="ED27" s="473">
        <f t="shared" si="1"/>
        <v>0</v>
      </c>
      <c r="EE27" s="293">
        <f t="shared" si="2"/>
        <v>0</v>
      </c>
      <c r="EF27" s="477" t="str">
        <f>IF(EE27=0,"",
IF(SUM($EE$25:EE27)=1,EG27,
IF($EE$45&gt;SUM($EE$25:EE27),_xlfn.CONCAT(", ",EG27),
IF($EE$45=SUM($EE$25:EE27),_xlfn.CONCAT(" y ",EG27)))))</f>
        <v/>
      </c>
      <c r="EG27" s="52" t="s">
        <v>5129</v>
      </c>
      <c r="EH27" s="470">
        <f t="shared" si="3"/>
        <v>0</v>
      </c>
      <c r="EI27" s="282">
        <f t="shared" si="4"/>
        <v>0</v>
      </c>
      <c r="EJ27" s="283" t="str">
        <f>IF(EI27=0,"",
IF(SUM($EI$25:EI27)=1,EK27,
IF($EI$45&gt;SUM($EI$25:EI27),_xlfn.CONCAT(", ",EK27),
IF($EI$45=SUM($EI$25:EI27),_xlfn.CONCAT(" y ",EK27)))))</f>
        <v/>
      </c>
      <c r="EK27" s="52" t="s">
        <v>5129</v>
      </c>
    </row>
    <row r="28" spans="1:142" ht="15" customHeight="1">
      <c r="C28" s="134" t="s">
        <v>5029</v>
      </c>
      <c r="D28" s="873" t="str">
        <f>IF(CNGE_2026_M1_Secc1_Sub7!$D70="","",CNGE_2026_M1_Secc1_Sub7!$D70)</f>
        <v/>
      </c>
      <c r="E28" s="723"/>
      <c r="F28" s="723"/>
      <c r="G28" s="723"/>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c r="CR28" s="310"/>
      <c r="CS28" s="310"/>
      <c r="CT28" s="310"/>
      <c r="CU28" s="310"/>
      <c r="CV28" s="310"/>
      <c r="CW28" s="310"/>
      <c r="CX28" s="310"/>
      <c r="CY28" s="310"/>
      <c r="CZ28" s="310"/>
      <c r="DA28" s="310"/>
      <c r="DB28" s="310"/>
      <c r="DC28" s="310"/>
      <c r="DD28" s="310"/>
      <c r="DE28" s="310"/>
      <c r="DF28" s="310"/>
      <c r="DG28" s="310"/>
      <c r="DH28" s="310"/>
      <c r="DI28" s="310"/>
      <c r="DJ28" s="310"/>
      <c r="DK28" s="310"/>
      <c r="DL28" s="310"/>
      <c r="DM28" s="310"/>
      <c r="DN28" s="310"/>
      <c r="DO28" s="310"/>
      <c r="DP28" s="310"/>
      <c r="DQ28" s="310"/>
      <c r="DR28" s="310"/>
      <c r="DS28" s="310"/>
      <c r="DT28" s="310"/>
      <c r="DU28" s="310"/>
      <c r="DV28" s="310"/>
      <c r="DW28" s="310"/>
      <c r="DX28" s="310"/>
      <c r="DY28" s="310"/>
      <c r="EB28" s="64" t="str">
        <f>IF(CNGE_2026_M1_Secc1_Sub1!$D44="","",CNGE_2026_M1_Secc1_Sub1!$D44)</f>
        <v/>
      </c>
      <c r="EC28" s="481">
        <f t="shared" si="0"/>
        <v>0</v>
      </c>
      <c r="ED28" s="473">
        <f t="shared" si="1"/>
        <v>0</v>
      </c>
      <c r="EE28" s="293">
        <f t="shared" si="2"/>
        <v>0</v>
      </c>
      <c r="EF28" s="477" t="str">
        <f>IF(EE28=0,"",
IF(SUM($EE$25:EE28)=1,EG28,
IF($EE$45&gt;SUM($EE$25:EE28),_xlfn.CONCAT(", ",EG28),
IF($EE$45=SUM($EE$25:EE28),_xlfn.CONCAT(" y ",EG28)))))</f>
        <v/>
      </c>
      <c r="EG28" s="52" t="s">
        <v>5131</v>
      </c>
      <c r="EH28" s="470">
        <f t="shared" si="3"/>
        <v>0</v>
      </c>
      <c r="EI28" s="282">
        <f t="shared" si="4"/>
        <v>0</v>
      </c>
      <c r="EJ28" s="283" t="str">
        <f>IF(EI28=0,"",
IF(SUM($EI$25:EI28)=1,EK28,
IF($EI$45&gt;SUM($EI$25:EI28),_xlfn.CONCAT(", ",EK28),
IF($EI$45=SUM($EI$25:EI28),_xlfn.CONCAT(" y ",EK28)))))</f>
        <v/>
      </c>
      <c r="EK28" s="52" t="s">
        <v>5131</v>
      </c>
    </row>
    <row r="29" spans="1:142" ht="15" customHeight="1">
      <c r="C29" s="134" t="s">
        <v>5031</v>
      </c>
      <c r="D29" s="873" t="str">
        <f>IF(CNGE_2026_M1_Secc1_Sub7!$D71="","",CNGE_2026_M1_Secc1_Sub7!$D71)</f>
        <v/>
      </c>
      <c r="E29" s="723"/>
      <c r="F29" s="723"/>
      <c r="G29" s="723"/>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c r="CL29" s="310"/>
      <c r="CM29" s="310"/>
      <c r="CN29" s="310"/>
      <c r="CO29" s="310"/>
      <c r="CP29" s="310"/>
      <c r="CQ29" s="310"/>
      <c r="CR29" s="310"/>
      <c r="CS29" s="310"/>
      <c r="CT29" s="310"/>
      <c r="CU29" s="310"/>
      <c r="CV29" s="310"/>
      <c r="CW29" s="310"/>
      <c r="CX29" s="310"/>
      <c r="CY29" s="310"/>
      <c r="CZ29" s="310"/>
      <c r="DA29" s="310"/>
      <c r="DB29" s="310"/>
      <c r="DC29" s="310"/>
      <c r="DD29" s="310"/>
      <c r="DE29" s="310"/>
      <c r="DF29" s="310"/>
      <c r="DG29" s="310"/>
      <c r="DH29" s="310"/>
      <c r="DI29" s="310"/>
      <c r="DJ29" s="310"/>
      <c r="DK29" s="310"/>
      <c r="DL29" s="310"/>
      <c r="DM29" s="310"/>
      <c r="DN29" s="310"/>
      <c r="DO29" s="310"/>
      <c r="DP29" s="310"/>
      <c r="DQ29" s="310"/>
      <c r="DR29" s="310"/>
      <c r="DS29" s="310"/>
      <c r="DT29" s="310"/>
      <c r="DU29" s="310"/>
      <c r="DV29" s="310"/>
      <c r="DW29" s="310"/>
      <c r="DX29" s="310"/>
      <c r="DY29" s="310"/>
      <c r="EB29" s="64" t="str">
        <f>IF(CNGE_2026_M1_Secc1_Sub1!$D45="","",CNGE_2026_M1_Secc1_Sub1!$D45)</f>
        <v/>
      </c>
      <c r="EC29" s="481">
        <f t="shared" si="0"/>
        <v>0</v>
      </c>
      <c r="ED29" s="473">
        <f t="shared" si="1"/>
        <v>0</v>
      </c>
      <c r="EE29" s="293">
        <f t="shared" si="2"/>
        <v>0</v>
      </c>
      <c r="EF29" s="477" t="str">
        <f>IF(EE29=0,"",
IF(SUM($EE$25:EE29)=1,EG29,
IF($EE$45&gt;SUM($EE$25:EE29),_xlfn.CONCAT(", ",EG29),
IF($EE$45=SUM($EE$25:EE29),_xlfn.CONCAT(" y ",EG29)))))</f>
        <v/>
      </c>
      <c r="EG29" s="52" t="s">
        <v>5133</v>
      </c>
      <c r="EH29" s="470">
        <f t="shared" si="3"/>
        <v>0</v>
      </c>
      <c r="EI29" s="282">
        <f t="shared" si="4"/>
        <v>0</v>
      </c>
      <c r="EJ29" s="283" t="str">
        <f>IF(EI29=0,"",
IF(SUM($EI$25:EI29)=1,EK29,
IF($EI$45&gt;SUM($EI$25:EI29),_xlfn.CONCAT(", ",EK29),
IF($EI$45=SUM($EI$25:EI29),_xlfn.CONCAT(" y ",EK29)))))</f>
        <v/>
      </c>
      <c r="EK29" s="52" t="s">
        <v>5133</v>
      </c>
    </row>
    <row r="30" spans="1:142" ht="15" customHeight="1">
      <c r="C30" s="134" t="s">
        <v>5033</v>
      </c>
      <c r="D30" s="873" t="str">
        <f>IF(CNGE_2026_M1_Secc1_Sub7!$D72="","",CNGE_2026_M1_Secc1_Sub7!$D72)</f>
        <v/>
      </c>
      <c r="E30" s="723"/>
      <c r="F30" s="723"/>
      <c r="G30" s="723"/>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c r="CR30" s="310"/>
      <c r="CS30" s="310"/>
      <c r="CT30" s="310"/>
      <c r="CU30" s="310"/>
      <c r="CV30" s="310"/>
      <c r="CW30" s="310"/>
      <c r="CX30" s="310"/>
      <c r="CY30" s="310"/>
      <c r="CZ30" s="310"/>
      <c r="DA30" s="310"/>
      <c r="DB30" s="310"/>
      <c r="DC30" s="310"/>
      <c r="DD30" s="310"/>
      <c r="DE30" s="310"/>
      <c r="DF30" s="310"/>
      <c r="DG30" s="310"/>
      <c r="DH30" s="310"/>
      <c r="DI30" s="310"/>
      <c r="DJ30" s="310"/>
      <c r="DK30" s="310"/>
      <c r="DL30" s="310"/>
      <c r="DM30" s="310"/>
      <c r="DN30" s="310"/>
      <c r="DO30" s="310"/>
      <c r="DP30" s="310"/>
      <c r="DQ30" s="310"/>
      <c r="DR30" s="310"/>
      <c r="DS30" s="310"/>
      <c r="DT30" s="310"/>
      <c r="DU30" s="310"/>
      <c r="DV30" s="310"/>
      <c r="DW30" s="310"/>
      <c r="DX30" s="310"/>
      <c r="DY30" s="310"/>
      <c r="EB30" s="64" t="str">
        <f>IF(CNGE_2026_M1_Secc1_Sub1!$D46="","",CNGE_2026_M1_Secc1_Sub1!$D46)</f>
        <v/>
      </c>
      <c r="EC30" s="481">
        <f t="shared" si="0"/>
        <v>0</v>
      </c>
      <c r="ED30" s="473">
        <f t="shared" si="1"/>
        <v>0</v>
      </c>
      <c r="EE30" s="293">
        <f t="shared" si="2"/>
        <v>0</v>
      </c>
      <c r="EF30" s="477" t="str">
        <f>IF(EE30=0,"",
IF(SUM($EE$25:EE30)=1,EG30,
IF($EE$45&gt;SUM($EE$25:EE30),_xlfn.CONCAT(", ",EG30),
IF($EE$45=SUM($EE$25:EE30),_xlfn.CONCAT(" y ",EG30)))))</f>
        <v/>
      </c>
      <c r="EG30" s="52" t="s">
        <v>5135</v>
      </c>
      <c r="EH30" s="470">
        <f t="shared" si="3"/>
        <v>0</v>
      </c>
      <c r="EI30" s="282">
        <f t="shared" si="4"/>
        <v>0</v>
      </c>
      <c r="EJ30" s="283" t="str">
        <f>IF(EI30=0,"",
IF(SUM($EI$25:EI30)=1,EK30,
IF($EI$45&gt;SUM($EI$25:EI30),_xlfn.CONCAT(", ",EK30),
IF($EI$45=SUM($EI$25:EI30),_xlfn.CONCAT(" y ",EK30)))))</f>
        <v/>
      </c>
      <c r="EK30" s="52" t="s">
        <v>5135</v>
      </c>
    </row>
    <row r="31" spans="1:142" ht="15" customHeight="1">
      <c r="C31" s="134" t="s">
        <v>5035</v>
      </c>
      <c r="D31" s="873" t="str">
        <f>IF(CNGE_2026_M1_Secc1_Sub7!$D73="","",CNGE_2026_M1_Secc1_Sub7!$D73)</f>
        <v/>
      </c>
      <c r="E31" s="723"/>
      <c r="F31" s="723"/>
      <c r="G31" s="723"/>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c r="CR31" s="310"/>
      <c r="CS31" s="310"/>
      <c r="CT31" s="310"/>
      <c r="CU31" s="310"/>
      <c r="CV31" s="310"/>
      <c r="CW31" s="310"/>
      <c r="CX31" s="310"/>
      <c r="CY31" s="310"/>
      <c r="CZ31" s="310"/>
      <c r="DA31" s="310"/>
      <c r="DB31" s="310"/>
      <c r="DC31" s="310"/>
      <c r="DD31" s="310"/>
      <c r="DE31" s="310"/>
      <c r="DF31" s="310"/>
      <c r="DG31" s="310"/>
      <c r="DH31" s="310"/>
      <c r="DI31" s="310"/>
      <c r="DJ31" s="310"/>
      <c r="DK31" s="310"/>
      <c r="DL31" s="310"/>
      <c r="DM31" s="310"/>
      <c r="DN31" s="310"/>
      <c r="DO31" s="310"/>
      <c r="DP31" s="310"/>
      <c r="DQ31" s="310"/>
      <c r="DR31" s="310"/>
      <c r="DS31" s="310"/>
      <c r="DT31" s="310"/>
      <c r="DU31" s="310"/>
      <c r="DV31" s="310"/>
      <c r="DW31" s="310"/>
      <c r="DX31" s="310"/>
      <c r="DY31" s="310"/>
      <c r="EB31" s="64" t="str">
        <f>IF(CNGE_2026_M1_Secc1_Sub1!$D47="","",CNGE_2026_M1_Secc1_Sub1!$D47)</f>
        <v/>
      </c>
      <c r="EC31" s="481">
        <f t="shared" si="0"/>
        <v>0</v>
      </c>
      <c r="ED31" s="473">
        <f t="shared" si="1"/>
        <v>0</v>
      </c>
      <c r="EE31" s="293">
        <f t="shared" si="2"/>
        <v>0</v>
      </c>
      <c r="EF31" s="477" t="str">
        <f>IF(EE31=0,"",
IF(SUM($EE$25:EE31)=1,EG31,
IF($EE$45&gt;SUM($EE$25:EE31),_xlfn.CONCAT(", ",EG31),
IF($EE$45=SUM($EE$25:EE31),_xlfn.CONCAT(" y ",EG31)))))</f>
        <v/>
      </c>
      <c r="EG31" s="52" t="s">
        <v>5137</v>
      </c>
      <c r="EH31" s="470">
        <f t="shared" si="3"/>
        <v>0</v>
      </c>
      <c r="EI31" s="282">
        <f t="shared" si="4"/>
        <v>0</v>
      </c>
      <c r="EJ31" s="283" t="str">
        <f>IF(EI31=0,"",
IF(SUM($EI$25:EI31)=1,EK31,
IF($EI$45&gt;SUM($EI$25:EI31),_xlfn.CONCAT(", ",EK31),
IF($EI$45=SUM($EI$25:EI31),_xlfn.CONCAT(" y ",EK31)))))</f>
        <v/>
      </c>
      <c r="EK31" s="52" t="s">
        <v>5137</v>
      </c>
    </row>
    <row r="32" spans="1:142" ht="15" customHeight="1">
      <c r="C32" s="134" t="s">
        <v>5037</v>
      </c>
      <c r="D32" s="873" t="str">
        <f>IF(CNGE_2026_M1_Secc1_Sub7!$D74="","",CNGE_2026_M1_Secc1_Sub7!$D74)</f>
        <v/>
      </c>
      <c r="E32" s="723"/>
      <c r="F32" s="723"/>
      <c r="G32" s="723"/>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c r="CR32" s="310"/>
      <c r="CS32" s="310"/>
      <c r="CT32" s="310"/>
      <c r="CU32" s="310"/>
      <c r="CV32" s="310"/>
      <c r="CW32" s="310"/>
      <c r="CX32" s="310"/>
      <c r="CY32" s="310"/>
      <c r="CZ32" s="310"/>
      <c r="DA32" s="310"/>
      <c r="DB32" s="310"/>
      <c r="DC32" s="310"/>
      <c r="DD32" s="310"/>
      <c r="DE32" s="310"/>
      <c r="DF32" s="310"/>
      <c r="DG32" s="310"/>
      <c r="DH32" s="310"/>
      <c r="DI32" s="310"/>
      <c r="DJ32" s="310"/>
      <c r="DK32" s="310"/>
      <c r="DL32" s="310"/>
      <c r="DM32" s="310"/>
      <c r="DN32" s="310"/>
      <c r="DO32" s="310"/>
      <c r="DP32" s="310"/>
      <c r="DQ32" s="310"/>
      <c r="DR32" s="310"/>
      <c r="DS32" s="310"/>
      <c r="DT32" s="310"/>
      <c r="DU32" s="310"/>
      <c r="DV32" s="310"/>
      <c r="DW32" s="310"/>
      <c r="DX32" s="310"/>
      <c r="DY32" s="310"/>
      <c r="EB32" s="64" t="str">
        <f>IF(CNGE_2026_M1_Secc1_Sub1!$D48="","",CNGE_2026_M1_Secc1_Sub1!$D48)</f>
        <v/>
      </c>
      <c r="EC32" s="481">
        <f t="shared" si="0"/>
        <v>0</v>
      </c>
      <c r="ED32" s="473">
        <f t="shared" si="1"/>
        <v>0</v>
      </c>
      <c r="EE32" s="293">
        <f>IF(ED32=0,0,1)</f>
        <v>0</v>
      </c>
      <c r="EF32" s="477" t="str">
        <f>IF(EE32=0,"",
IF(SUM($EE$25:EE32)=1,EG32,
IF($EE$45&gt;SUM($EE$25:EE32),_xlfn.CONCAT(", ",EG32),
IF($EE$45=SUM($EE$25:EE32),_xlfn.CONCAT(" y ",EG32)))))</f>
        <v/>
      </c>
      <c r="EG32" s="52" t="s">
        <v>5139</v>
      </c>
      <c r="EH32" s="470">
        <f t="shared" si="3"/>
        <v>0</v>
      </c>
      <c r="EI32" s="282">
        <f t="shared" si="4"/>
        <v>0</v>
      </c>
      <c r="EJ32" s="283" t="str">
        <f>IF(EI32=0,"",
IF(SUM($EI$25:EI32)=1,EK32,
IF($EI$45&gt;SUM($EI$25:EI32),_xlfn.CONCAT(", ",EK32),
IF($EI$45=SUM($EI$25:EI32),_xlfn.CONCAT(" y ",EK32)))))</f>
        <v/>
      </c>
      <c r="EK32" s="52" t="s">
        <v>5139</v>
      </c>
    </row>
    <row r="33" spans="2:141" ht="15" customHeight="1">
      <c r="C33" s="134" t="s">
        <v>5039</v>
      </c>
      <c r="D33" s="873" t="str">
        <f>IF(CNGE_2026_M1_Secc1_Sub7!$D75="","",CNGE_2026_M1_Secc1_Sub7!$D75)</f>
        <v/>
      </c>
      <c r="E33" s="723"/>
      <c r="F33" s="723"/>
      <c r="G33" s="723"/>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c r="CL33" s="310"/>
      <c r="CM33" s="310"/>
      <c r="CN33" s="310"/>
      <c r="CO33" s="310"/>
      <c r="CP33" s="310"/>
      <c r="CQ33" s="310"/>
      <c r="CR33" s="310"/>
      <c r="CS33" s="310"/>
      <c r="CT33" s="310"/>
      <c r="CU33" s="310"/>
      <c r="CV33" s="310"/>
      <c r="CW33" s="310"/>
      <c r="CX33" s="310"/>
      <c r="CY33" s="310"/>
      <c r="CZ33" s="310"/>
      <c r="DA33" s="310"/>
      <c r="DB33" s="310"/>
      <c r="DC33" s="310"/>
      <c r="DD33" s="310"/>
      <c r="DE33" s="310"/>
      <c r="DF33" s="310"/>
      <c r="DG33" s="310"/>
      <c r="DH33" s="310"/>
      <c r="DI33" s="310"/>
      <c r="DJ33" s="310"/>
      <c r="DK33" s="310"/>
      <c r="DL33" s="310"/>
      <c r="DM33" s="310"/>
      <c r="DN33" s="310"/>
      <c r="DO33" s="310"/>
      <c r="DP33" s="310"/>
      <c r="DQ33" s="310"/>
      <c r="DR33" s="310"/>
      <c r="DS33" s="310"/>
      <c r="DT33" s="310"/>
      <c r="DU33" s="310"/>
      <c r="DV33" s="310"/>
      <c r="DW33" s="310"/>
      <c r="DX33" s="310"/>
      <c r="DY33" s="310"/>
      <c r="EB33" s="64" t="str">
        <f>IF(CNGE_2026_M1_Secc1_Sub1!$D49="","",CNGE_2026_M1_Secc1_Sub1!$D49)</f>
        <v/>
      </c>
      <c r="EC33" s="481">
        <f t="shared" si="0"/>
        <v>0</v>
      </c>
      <c r="ED33" s="473">
        <f t="shared" si="1"/>
        <v>0</v>
      </c>
      <c r="EE33" s="293">
        <f t="shared" si="2"/>
        <v>0</v>
      </c>
      <c r="EF33" s="477" t="str">
        <f>IF(EE33=0,"",
IF(SUM($EE$25:EE33)=1,EG33,
IF($EE$45&gt;SUM($EE$25:EE33),_xlfn.CONCAT(", ",EG33),
IF($EE$45=SUM($EE$25:EE33),_xlfn.CONCAT(" y ",EG33)))))</f>
        <v/>
      </c>
      <c r="EG33" s="52" t="s">
        <v>5141</v>
      </c>
      <c r="EH33" s="470">
        <f t="shared" si="3"/>
        <v>0</v>
      </c>
      <c r="EI33" s="282">
        <f t="shared" si="4"/>
        <v>0</v>
      </c>
      <c r="EJ33" s="283" t="str">
        <f>IF(EI33=0,"",
IF(SUM($EI$25:EI33)=1,EK33,
IF($EI$45&gt;SUM($EI$25:EI33),_xlfn.CONCAT(", ",EK33),
IF($EI$45=SUM($EI$25:EI33),_xlfn.CONCAT(" y ",EK33)))))</f>
        <v/>
      </c>
      <c r="EK33" s="52" t="s">
        <v>5141</v>
      </c>
    </row>
    <row r="34" spans="2:141" ht="15" customHeight="1">
      <c r="C34" s="134" t="s">
        <v>5040</v>
      </c>
      <c r="D34" s="873" t="str">
        <f>IF(CNGE_2026_M1_Secc1_Sub7!$D76="","",CNGE_2026_M1_Secc1_Sub7!$D76)</f>
        <v/>
      </c>
      <c r="E34" s="723"/>
      <c r="F34" s="723"/>
      <c r="G34" s="723"/>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c r="CR34" s="310"/>
      <c r="CS34" s="310"/>
      <c r="CT34" s="310"/>
      <c r="CU34" s="310"/>
      <c r="CV34" s="310"/>
      <c r="CW34" s="310"/>
      <c r="CX34" s="310"/>
      <c r="CY34" s="310"/>
      <c r="CZ34" s="310"/>
      <c r="DA34" s="310"/>
      <c r="DB34" s="310"/>
      <c r="DC34" s="310"/>
      <c r="DD34" s="310"/>
      <c r="DE34" s="310"/>
      <c r="DF34" s="310"/>
      <c r="DG34" s="310"/>
      <c r="DH34" s="310"/>
      <c r="DI34" s="310"/>
      <c r="DJ34" s="310"/>
      <c r="DK34" s="310"/>
      <c r="DL34" s="310"/>
      <c r="DM34" s="310"/>
      <c r="DN34" s="310"/>
      <c r="DO34" s="310"/>
      <c r="DP34" s="310"/>
      <c r="DQ34" s="310"/>
      <c r="DR34" s="310"/>
      <c r="DS34" s="310"/>
      <c r="DT34" s="310"/>
      <c r="DU34" s="310"/>
      <c r="DV34" s="310"/>
      <c r="DW34" s="310"/>
      <c r="DX34" s="310"/>
      <c r="DY34" s="310"/>
      <c r="EB34" s="64" t="str">
        <f>IF(CNGE_2026_M1_Secc1_Sub1!$D50="","",CNGE_2026_M1_Secc1_Sub1!$D50)</f>
        <v/>
      </c>
      <c r="EC34" s="481">
        <f t="shared" si="0"/>
        <v>0</v>
      </c>
      <c r="ED34" s="473">
        <f t="shared" si="1"/>
        <v>0</v>
      </c>
      <c r="EE34" s="293">
        <f t="shared" si="2"/>
        <v>0</v>
      </c>
      <c r="EF34" s="477" t="str">
        <f>IF(EE34=0,"",
IF(SUM($EE$25:EE34)=1,EG34,
IF($EE$45&gt;SUM($EE$25:EE34),_xlfn.CONCAT(", ",EG34),
IF($EE$45=SUM($EE$25:EE34),_xlfn.CONCAT(" y ",EG34)))))</f>
        <v/>
      </c>
      <c r="EG34" s="52" t="s">
        <v>5143</v>
      </c>
      <c r="EH34" s="470">
        <f t="shared" si="3"/>
        <v>0</v>
      </c>
      <c r="EI34" s="282">
        <f t="shared" si="4"/>
        <v>0</v>
      </c>
      <c r="EJ34" s="283" t="str">
        <f>IF(EI34=0,"",
IF(SUM($EI$25:EI34)=1,EK34,
IF($EI$45&gt;SUM($EI$25:EI34),_xlfn.CONCAT(", ",EK34),
IF($EI$45=SUM($EI$25:EI34),_xlfn.CONCAT(" y ",EK34)))))</f>
        <v/>
      </c>
      <c r="EK34" s="52" t="s">
        <v>5143</v>
      </c>
    </row>
    <row r="35" spans="2:141" ht="15" customHeight="1">
      <c r="C35" s="134" t="s">
        <v>5042</v>
      </c>
      <c r="D35" s="873" t="str">
        <f>IF(CNGE_2026_M1_Secc1_Sub7!$D77="","",CNGE_2026_M1_Secc1_Sub7!$D77)</f>
        <v/>
      </c>
      <c r="E35" s="723"/>
      <c r="F35" s="723"/>
      <c r="G35" s="723"/>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c r="CR35" s="310"/>
      <c r="CS35" s="310"/>
      <c r="CT35" s="310"/>
      <c r="CU35" s="310"/>
      <c r="CV35" s="310"/>
      <c r="CW35" s="310"/>
      <c r="CX35" s="310"/>
      <c r="CY35" s="310"/>
      <c r="CZ35" s="310"/>
      <c r="DA35" s="310"/>
      <c r="DB35" s="310"/>
      <c r="DC35" s="310"/>
      <c r="DD35" s="310"/>
      <c r="DE35" s="310"/>
      <c r="DF35" s="310"/>
      <c r="DG35" s="310"/>
      <c r="DH35" s="310"/>
      <c r="DI35" s="310"/>
      <c r="DJ35" s="310"/>
      <c r="DK35" s="310"/>
      <c r="DL35" s="310"/>
      <c r="DM35" s="310"/>
      <c r="DN35" s="310"/>
      <c r="DO35" s="310"/>
      <c r="DP35" s="310"/>
      <c r="DQ35" s="310"/>
      <c r="DR35" s="310"/>
      <c r="DS35" s="310"/>
      <c r="DT35" s="310"/>
      <c r="DU35" s="310"/>
      <c r="DV35" s="310"/>
      <c r="DW35" s="310"/>
      <c r="DX35" s="310"/>
      <c r="DY35" s="310"/>
      <c r="EB35" s="64" t="str">
        <f>IF(CNGE_2026_M1_Secc1_Sub1!$D51="","",CNGE_2026_M1_Secc1_Sub1!$D51)</f>
        <v/>
      </c>
      <c r="EC35" s="481">
        <f t="shared" si="0"/>
        <v>0</v>
      </c>
      <c r="ED35" s="473">
        <f t="shared" si="1"/>
        <v>0</v>
      </c>
      <c r="EE35" s="293">
        <f t="shared" si="2"/>
        <v>0</v>
      </c>
      <c r="EF35" s="477" t="str">
        <f>IF(EE35=0,"",
IF(SUM($EE$25:EE35)=1,EG35,
IF($EE$45&gt;SUM($EE$25:EE35),_xlfn.CONCAT(", ",EG35),
IF($EE$45=SUM($EE$25:EE35),_xlfn.CONCAT(" y ",EG35)))))</f>
        <v/>
      </c>
      <c r="EG35" s="52" t="s">
        <v>5145</v>
      </c>
      <c r="EH35" s="470">
        <f t="shared" si="3"/>
        <v>0</v>
      </c>
      <c r="EI35" s="282">
        <f t="shared" si="4"/>
        <v>0</v>
      </c>
      <c r="EJ35" s="283" t="str">
        <f>IF(EI35=0,"",
IF(SUM($EI$25:EI35)=1,EK35,
IF($EI$45&gt;SUM($EI$25:EI35),_xlfn.CONCAT(", ",EK35),
IF($EI$45=SUM($EI$25:EI35),_xlfn.CONCAT(" y ",EK35)))))</f>
        <v/>
      </c>
      <c r="EK35" s="52" t="s">
        <v>5145</v>
      </c>
    </row>
    <row r="36" spans="2:141" ht="15" customHeight="1">
      <c r="C36" s="134" t="s">
        <v>5043</v>
      </c>
      <c r="D36" s="873" t="str">
        <f>IF(CNGE_2026_M1_Secc1_Sub7!$D78="","",CNGE_2026_M1_Secc1_Sub7!$D78)</f>
        <v/>
      </c>
      <c r="E36" s="723"/>
      <c r="F36" s="723"/>
      <c r="G36" s="723"/>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c r="CR36" s="310"/>
      <c r="CS36" s="310"/>
      <c r="CT36" s="310"/>
      <c r="CU36" s="310"/>
      <c r="CV36" s="310"/>
      <c r="CW36" s="310"/>
      <c r="CX36" s="310"/>
      <c r="CY36" s="310"/>
      <c r="CZ36" s="310"/>
      <c r="DA36" s="310"/>
      <c r="DB36" s="310"/>
      <c r="DC36" s="310"/>
      <c r="DD36" s="310"/>
      <c r="DE36" s="310"/>
      <c r="DF36" s="310"/>
      <c r="DG36" s="310"/>
      <c r="DH36" s="310"/>
      <c r="DI36" s="310"/>
      <c r="DJ36" s="310"/>
      <c r="DK36" s="310"/>
      <c r="DL36" s="310"/>
      <c r="DM36" s="310"/>
      <c r="DN36" s="310"/>
      <c r="DO36" s="310"/>
      <c r="DP36" s="310"/>
      <c r="DQ36" s="310"/>
      <c r="DR36" s="310"/>
      <c r="DS36" s="310"/>
      <c r="DT36" s="310"/>
      <c r="DU36" s="310"/>
      <c r="DV36" s="310"/>
      <c r="DW36" s="310"/>
      <c r="DX36" s="310"/>
      <c r="DY36" s="310"/>
      <c r="EB36" s="64" t="str">
        <f>IF(CNGE_2026_M1_Secc1_Sub1!$D52="","",CNGE_2026_M1_Secc1_Sub1!$D52)</f>
        <v/>
      </c>
      <c r="EC36" s="481">
        <f t="shared" si="0"/>
        <v>0</v>
      </c>
      <c r="ED36" s="473">
        <f t="shared" si="1"/>
        <v>0</v>
      </c>
      <c r="EE36" s="293">
        <f t="shared" si="2"/>
        <v>0</v>
      </c>
      <c r="EF36" s="477" t="str">
        <f>IF(EE36=0,"",
IF(SUM($EE$25:EE36)=1,EG36,
IF($EE$45&gt;SUM($EE$25:EE36),_xlfn.CONCAT(", ",EG36),
IF($EE$45=SUM($EE$25:EE36),_xlfn.CONCAT(" y ",EG36)))))</f>
        <v/>
      </c>
      <c r="EG36" s="52" t="s">
        <v>5147</v>
      </c>
      <c r="EH36" s="470">
        <f t="shared" si="3"/>
        <v>0</v>
      </c>
      <c r="EI36" s="282">
        <f t="shared" si="4"/>
        <v>0</v>
      </c>
      <c r="EJ36" s="283" t="str">
        <f>IF(EI36=0,"",
IF(SUM($EI$25:EI36)=1,EK36,
IF($EI$45&gt;SUM($EI$25:EI36),_xlfn.CONCAT(", ",EK36),
IF($EI$45=SUM($EI$25:EI36),_xlfn.CONCAT(" y ",EK36)))))</f>
        <v/>
      </c>
      <c r="EK36" s="52" t="s">
        <v>5147</v>
      </c>
    </row>
    <row r="37" spans="2:141" ht="15" customHeight="1">
      <c r="C37" s="134" t="s">
        <v>5044</v>
      </c>
      <c r="D37" s="873" t="str">
        <f>IF(CNGE_2026_M1_Secc1_Sub7!$D79="","",CNGE_2026_M1_Secc1_Sub7!$D79)</f>
        <v/>
      </c>
      <c r="E37" s="723"/>
      <c r="F37" s="723"/>
      <c r="G37" s="723"/>
      <c r="H37" s="310"/>
      <c r="I37" s="310"/>
      <c r="J37" s="310"/>
      <c r="K37" s="310"/>
      <c r="L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310"/>
      <c r="AU37" s="310"/>
      <c r="AV37" s="310"/>
      <c r="AW37" s="310"/>
      <c r="AX37" s="310"/>
      <c r="AY37" s="310"/>
      <c r="AZ37" s="310"/>
      <c r="BA37" s="310"/>
      <c r="BB37" s="310"/>
      <c r="BC37" s="310"/>
      <c r="BD37" s="310"/>
      <c r="BE37" s="310"/>
      <c r="BF37" s="310"/>
      <c r="BG37" s="310"/>
      <c r="BH37" s="310"/>
      <c r="BI37" s="310"/>
      <c r="BJ37" s="310"/>
      <c r="BK37" s="310"/>
      <c r="BL37" s="310"/>
      <c r="BM37" s="310"/>
      <c r="BN37" s="310"/>
      <c r="BO37" s="310"/>
      <c r="BP37" s="310"/>
      <c r="BQ37" s="310"/>
      <c r="BR37" s="310"/>
      <c r="BS37" s="310"/>
      <c r="BT37" s="310"/>
      <c r="BU37" s="310"/>
      <c r="BV37" s="310"/>
      <c r="BW37" s="310"/>
      <c r="BX37" s="310"/>
      <c r="BY37" s="310"/>
      <c r="BZ37" s="310"/>
      <c r="CA37" s="310"/>
      <c r="CB37" s="310"/>
      <c r="CC37" s="310"/>
      <c r="CD37" s="310"/>
      <c r="CE37" s="310"/>
      <c r="CF37" s="310"/>
      <c r="CG37" s="310"/>
      <c r="CH37" s="310"/>
      <c r="CI37" s="310"/>
      <c r="CJ37" s="310"/>
      <c r="CK37" s="310"/>
      <c r="CL37" s="310"/>
      <c r="CM37" s="310"/>
      <c r="CN37" s="310"/>
      <c r="CO37" s="310"/>
      <c r="CP37" s="310"/>
      <c r="CQ37" s="310"/>
      <c r="CR37" s="310"/>
      <c r="CS37" s="310"/>
      <c r="CT37" s="310"/>
      <c r="CU37" s="310"/>
      <c r="CV37" s="310"/>
      <c r="CW37" s="310"/>
      <c r="CX37" s="310"/>
      <c r="CY37" s="310"/>
      <c r="CZ37" s="310"/>
      <c r="DA37" s="310"/>
      <c r="DB37" s="310"/>
      <c r="DC37" s="310"/>
      <c r="DD37" s="310"/>
      <c r="DE37" s="310"/>
      <c r="DF37" s="310"/>
      <c r="DG37" s="310"/>
      <c r="DH37" s="310"/>
      <c r="DI37" s="310"/>
      <c r="DJ37" s="310"/>
      <c r="DK37" s="310"/>
      <c r="DL37" s="310"/>
      <c r="DM37" s="310"/>
      <c r="DN37" s="310"/>
      <c r="DO37" s="310"/>
      <c r="DP37" s="310"/>
      <c r="DQ37" s="310"/>
      <c r="DR37" s="310"/>
      <c r="DS37" s="310"/>
      <c r="DT37" s="310"/>
      <c r="DU37" s="310"/>
      <c r="DV37" s="310"/>
      <c r="DW37" s="310"/>
      <c r="DX37" s="310"/>
      <c r="DY37" s="310"/>
      <c r="EB37" s="64" t="str">
        <f>IF(CNGE_2026_M1_Secc1_Sub1!$D53="","",CNGE_2026_M1_Secc1_Sub1!$D53)</f>
        <v/>
      </c>
      <c r="EC37" s="481">
        <f t="shared" si="0"/>
        <v>0</v>
      </c>
      <c r="ED37" s="473">
        <f t="shared" si="1"/>
        <v>0</v>
      </c>
      <c r="EE37" s="293">
        <f t="shared" si="2"/>
        <v>0</v>
      </c>
      <c r="EF37" s="477" t="str">
        <f>IF(EE37=0,"",
IF(SUM($EE$25:EE37)=1,EG37,
IF($EE$45&gt;SUM($EE$25:EE37),_xlfn.CONCAT(", ",EG37),
IF($EE$45=SUM($EE$25:EE37),_xlfn.CONCAT(" y ",EG37)))))</f>
        <v/>
      </c>
      <c r="EG37" s="52" t="s">
        <v>5149</v>
      </c>
      <c r="EH37" s="470">
        <f t="shared" si="3"/>
        <v>0</v>
      </c>
      <c r="EI37" s="282">
        <f t="shared" si="4"/>
        <v>0</v>
      </c>
      <c r="EJ37" s="283" t="str">
        <f>IF(EI37=0,"",
IF(SUM($EI$25:EI37)=1,EK37,
IF($EI$45&gt;SUM($EI$25:EI37),_xlfn.CONCAT(", ",EK37),
IF($EI$45=SUM($EI$25:EI37),_xlfn.CONCAT(" y ",EK37)))))</f>
        <v/>
      </c>
      <c r="EK37" s="52" t="s">
        <v>5149</v>
      </c>
    </row>
    <row r="38" spans="2:141" ht="15" customHeight="1">
      <c r="C38" s="134" t="s">
        <v>5045</v>
      </c>
      <c r="D38" s="873" t="str">
        <f>IF(CNGE_2026_M1_Secc1_Sub7!$D80="","",CNGE_2026_M1_Secc1_Sub7!$D80)</f>
        <v/>
      </c>
      <c r="E38" s="723"/>
      <c r="F38" s="723"/>
      <c r="G38" s="723"/>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c r="BL38" s="310"/>
      <c r="BM38" s="310"/>
      <c r="BN38" s="310"/>
      <c r="BO38" s="310"/>
      <c r="BP38" s="310"/>
      <c r="BQ38" s="310"/>
      <c r="BR38" s="310"/>
      <c r="BS38" s="310"/>
      <c r="BT38" s="310"/>
      <c r="BU38" s="310"/>
      <c r="BV38" s="310"/>
      <c r="BW38" s="310"/>
      <c r="BX38" s="310"/>
      <c r="BY38" s="310"/>
      <c r="BZ38" s="310"/>
      <c r="CA38" s="310"/>
      <c r="CB38" s="310"/>
      <c r="CC38" s="310"/>
      <c r="CD38" s="310"/>
      <c r="CE38" s="310"/>
      <c r="CF38" s="310"/>
      <c r="CG38" s="310"/>
      <c r="CH38" s="310"/>
      <c r="CI38" s="310"/>
      <c r="CJ38" s="310"/>
      <c r="CK38" s="310"/>
      <c r="CL38" s="310"/>
      <c r="CM38" s="310"/>
      <c r="CN38" s="310"/>
      <c r="CO38" s="310"/>
      <c r="CP38" s="310"/>
      <c r="CQ38" s="310"/>
      <c r="CR38" s="310"/>
      <c r="CS38" s="310"/>
      <c r="CT38" s="310"/>
      <c r="CU38" s="310"/>
      <c r="CV38" s="310"/>
      <c r="CW38" s="310"/>
      <c r="CX38" s="310"/>
      <c r="CY38" s="310"/>
      <c r="CZ38" s="310"/>
      <c r="DA38" s="310"/>
      <c r="DB38" s="310"/>
      <c r="DC38" s="310"/>
      <c r="DD38" s="310"/>
      <c r="DE38" s="310"/>
      <c r="DF38" s="310"/>
      <c r="DG38" s="310"/>
      <c r="DH38" s="310"/>
      <c r="DI38" s="310"/>
      <c r="DJ38" s="310"/>
      <c r="DK38" s="310"/>
      <c r="DL38" s="310"/>
      <c r="DM38" s="310"/>
      <c r="DN38" s="310"/>
      <c r="DO38" s="310"/>
      <c r="DP38" s="310"/>
      <c r="DQ38" s="310"/>
      <c r="DR38" s="310"/>
      <c r="DS38" s="310"/>
      <c r="DT38" s="310"/>
      <c r="DU38" s="310"/>
      <c r="DV38" s="310"/>
      <c r="DW38" s="310"/>
      <c r="DX38" s="310"/>
      <c r="DY38" s="310"/>
      <c r="EB38" s="64" t="str">
        <f>IF(CNGE_2026_M1_Secc1_Sub1!$D54="","",CNGE_2026_M1_Secc1_Sub1!$D54)</f>
        <v/>
      </c>
      <c r="EC38" s="481">
        <f t="shared" si="0"/>
        <v>0</v>
      </c>
      <c r="ED38" s="473">
        <f t="shared" si="1"/>
        <v>0</v>
      </c>
      <c r="EE38" s="293">
        <f t="shared" si="2"/>
        <v>0</v>
      </c>
      <c r="EF38" s="477" t="str">
        <f>IF(EE38=0,"",
IF(SUM($EE$25:EE38)=1,EG38,
IF($EE$45&gt;SUM($EE$25:EE38),_xlfn.CONCAT(", ",EG38),
IF($EE$45=SUM($EE$25:EE38),_xlfn.CONCAT(" y ",EG38)))))</f>
        <v/>
      </c>
      <c r="EG38" s="52" t="s">
        <v>5151</v>
      </c>
      <c r="EH38" s="470">
        <f t="shared" si="3"/>
        <v>0</v>
      </c>
      <c r="EI38" s="282">
        <f t="shared" si="4"/>
        <v>0</v>
      </c>
      <c r="EJ38" s="283" t="str">
        <f>IF(EI38=0,"",
IF(SUM($EI$25:EI38)=1,EK38,
IF($EI$45&gt;SUM($EI$25:EI38),_xlfn.CONCAT(", ",EK38),
IF($EI$45=SUM($EI$25:EI38),_xlfn.CONCAT(" y ",EK38)))))</f>
        <v/>
      </c>
      <c r="EK38" s="52" t="s">
        <v>5151</v>
      </c>
    </row>
    <row r="39" spans="2:141" ht="15" customHeight="1">
      <c r="C39" s="134" t="s">
        <v>5046</v>
      </c>
      <c r="D39" s="873" t="str">
        <f>IF(CNGE_2026_M1_Secc1_Sub7!$D81="","",CNGE_2026_M1_Secc1_Sub7!$D81)</f>
        <v/>
      </c>
      <c r="E39" s="723"/>
      <c r="F39" s="723"/>
      <c r="G39" s="723"/>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c r="BL39" s="310"/>
      <c r="BM39" s="310"/>
      <c r="BN39" s="310"/>
      <c r="BO39" s="310"/>
      <c r="BP39" s="310"/>
      <c r="BQ39" s="310"/>
      <c r="BR39" s="310"/>
      <c r="BS39" s="310"/>
      <c r="BT39" s="310"/>
      <c r="BU39" s="310"/>
      <c r="BV39" s="310"/>
      <c r="BW39" s="310"/>
      <c r="BX39" s="310"/>
      <c r="BY39" s="310"/>
      <c r="BZ39" s="310"/>
      <c r="CA39" s="310"/>
      <c r="CB39" s="310"/>
      <c r="CC39" s="310"/>
      <c r="CD39" s="310"/>
      <c r="CE39" s="310"/>
      <c r="CF39" s="310"/>
      <c r="CG39" s="310"/>
      <c r="CH39" s="310"/>
      <c r="CI39" s="310"/>
      <c r="CJ39" s="310"/>
      <c r="CK39" s="310"/>
      <c r="CL39" s="310"/>
      <c r="CM39" s="310"/>
      <c r="CN39" s="310"/>
      <c r="CO39" s="310"/>
      <c r="CP39" s="310"/>
      <c r="CQ39" s="310"/>
      <c r="CR39" s="310"/>
      <c r="CS39" s="310"/>
      <c r="CT39" s="310"/>
      <c r="CU39" s="310"/>
      <c r="CV39" s="310"/>
      <c r="CW39" s="310"/>
      <c r="CX39" s="310"/>
      <c r="CY39" s="310"/>
      <c r="CZ39" s="310"/>
      <c r="DA39" s="310"/>
      <c r="DB39" s="310"/>
      <c r="DC39" s="310"/>
      <c r="DD39" s="310"/>
      <c r="DE39" s="310"/>
      <c r="DF39" s="310"/>
      <c r="DG39" s="310"/>
      <c r="DH39" s="310"/>
      <c r="DI39" s="310"/>
      <c r="DJ39" s="310"/>
      <c r="DK39" s="310"/>
      <c r="DL39" s="310"/>
      <c r="DM39" s="310"/>
      <c r="DN39" s="310"/>
      <c r="DO39" s="310"/>
      <c r="DP39" s="310"/>
      <c r="DQ39" s="310"/>
      <c r="DR39" s="310"/>
      <c r="DS39" s="310"/>
      <c r="DT39" s="310"/>
      <c r="DU39" s="310"/>
      <c r="DV39" s="310"/>
      <c r="DW39" s="310"/>
      <c r="DX39" s="310"/>
      <c r="DY39" s="310"/>
      <c r="EB39" s="64" t="str">
        <f>IF(CNGE_2026_M1_Secc1_Sub1!$D55="","",CNGE_2026_M1_Secc1_Sub1!$D55)</f>
        <v/>
      </c>
      <c r="EC39" s="481">
        <f t="shared" si="0"/>
        <v>0</v>
      </c>
      <c r="ED39" s="473">
        <f t="shared" si="1"/>
        <v>0</v>
      </c>
      <c r="EE39" s="293">
        <f t="shared" si="2"/>
        <v>0</v>
      </c>
      <c r="EF39" s="477" t="str">
        <f>IF(EE39=0,"",
IF(SUM($EE$25:EE39)=1,EG39,
IF($EE$45&gt;SUM($EE$25:EE39),_xlfn.CONCAT(", ",EG39),
IF($EE$45=SUM($EE$25:EE39),_xlfn.CONCAT(" y ",EG39)))))</f>
        <v/>
      </c>
      <c r="EG39" s="52" t="s">
        <v>5153</v>
      </c>
      <c r="EH39" s="470">
        <f t="shared" si="3"/>
        <v>0</v>
      </c>
      <c r="EI39" s="282">
        <f t="shared" si="4"/>
        <v>0</v>
      </c>
      <c r="EJ39" s="283" t="str">
        <f>IF(EI39=0,"",
IF(SUM($EI$25:EI39)=1,EK39,
IF($EI$45&gt;SUM($EI$25:EI39),_xlfn.CONCAT(", ",EK39),
IF($EI$45=SUM($EI$25:EI39),_xlfn.CONCAT(" y ",EK39)))))</f>
        <v/>
      </c>
      <c r="EK39" s="52" t="s">
        <v>5153</v>
      </c>
    </row>
    <row r="40" spans="2:141" ht="15" customHeight="1">
      <c r="C40" s="134" t="s">
        <v>5047</v>
      </c>
      <c r="D40" s="873" t="str">
        <f>IF(CNGE_2026_M1_Secc1_Sub7!$D82="","",CNGE_2026_M1_Secc1_Sub7!$D82)</f>
        <v/>
      </c>
      <c r="E40" s="723"/>
      <c r="F40" s="723"/>
      <c r="G40" s="723"/>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c r="BL40" s="310"/>
      <c r="BM40" s="310"/>
      <c r="BN40" s="310"/>
      <c r="BO40" s="310"/>
      <c r="BP40" s="310"/>
      <c r="BQ40" s="310"/>
      <c r="BR40" s="310"/>
      <c r="BS40" s="310"/>
      <c r="BT40" s="310"/>
      <c r="BU40" s="310"/>
      <c r="BV40" s="310"/>
      <c r="BW40" s="310"/>
      <c r="BX40" s="310"/>
      <c r="BY40" s="310"/>
      <c r="BZ40" s="310"/>
      <c r="CA40" s="310"/>
      <c r="CB40" s="310"/>
      <c r="CC40" s="310"/>
      <c r="CD40" s="310"/>
      <c r="CE40" s="310"/>
      <c r="CF40" s="310"/>
      <c r="CG40" s="310"/>
      <c r="CH40" s="310"/>
      <c r="CI40" s="310"/>
      <c r="CJ40" s="310"/>
      <c r="CK40" s="310"/>
      <c r="CL40" s="310"/>
      <c r="CM40" s="310"/>
      <c r="CN40" s="310"/>
      <c r="CO40" s="310"/>
      <c r="CP40" s="310"/>
      <c r="CQ40" s="310"/>
      <c r="CR40" s="310"/>
      <c r="CS40" s="310"/>
      <c r="CT40" s="310"/>
      <c r="CU40" s="310"/>
      <c r="CV40" s="310"/>
      <c r="CW40" s="310"/>
      <c r="CX40" s="310"/>
      <c r="CY40" s="310"/>
      <c r="CZ40" s="310"/>
      <c r="DA40" s="310"/>
      <c r="DB40" s="310"/>
      <c r="DC40" s="310"/>
      <c r="DD40" s="310"/>
      <c r="DE40" s="310"/>
      <c r="DF40" s="310"/>
      <c r="DG40" s="310"/>
      <c r="DH40" s="310"/>
      <c r="DI40" s="310"/>
      <c r="DJ40" s="310"/>
      <c r="DK40" s="310"/>
      <c r="DL40" s="310"/>
      <c r="DM40" s="310"/>
      <c r="DN40" s="310"/>
      <c r="DO40" s="310"/>
      <c r="DP40" s="310"/>
      <c r="DQ40" s="310"/>
      <c r="DR40" s="310"/>
      <c r="DS40" s="310"/>
      <c r="DT40" s="310"/>
      <c r="DU40" s="310"/>
      <c r="DV40" s="310"/>
      <c r="DW40" s="310"/>
      <c r="DX40" s="310"/>
      <c r="DY40" s="310"/>
      <c r="EB40" s="64" t="str">
        <f>IF(CNGE_2026_M1_Secc1_Sub1!$D56="","",CNGE_2026_M1_Secc1_Sub1!$D56)</f>
        <v/>
      </c>
      <c r="EC40" s="481">
        <f t="shared" si="0"/>
        <v>0</v>
      </c>
      <c r="ED40" s="473">
        <f t="shared" si="1"/>
        <v>0</v>
      </c>
      <c r="EE40" s="293">
        <f t="shared" si="2"/>
        <v>0</v>
      </c>
      <c r="EF40" s="477" t="str">
        <f>IF(EE40=0,"",
IF(SUM($EE$25:EE40)=1,EG40,
IF($EE$45&gt;SUM($EE$25:EE40),_xlfn.CONCAT(", ",EG40),
IF($EE$45=SUM($EE$25:EE40),_xlfn.CONCAT(" y ",EG40)))))</f>
        <v/>
      </c>
      <c r="EG40" s="52" t="s">
        <v>5155</v>
      </c>
      <c r="EH40" s="470">
        <f t="shared" si="3"/>
        <v>0</v>
      </c>
      <c r="EI40" s="282">
        <f t="shared" si="4"/>
        <v>0</v>
      </c>
      <c r="EJ40" s="283" t="str">
        <f>IF(EI40=0,"",
IF(SUM($EI$25:EI40)=1,EK40,
IF($EI$45&gt;SUM($EI$25:EI40),_xlfn.CONCAT(", ",EK40),
IF($EI$45=SUM($EI$25:EI40),_xlfn.CONCAT(" y ",EK40)))))</f>
        <v/>
      </c>
      <c r="EK40" s="52" t="s">
        <v>5155</v>
      </c>
    </row>
    <row r="41" spans="2:141" ht="15" customHeight="1">
      <c r="C41" s="134" t="s">
        <v>5048</v>
      </c>
      <c r="D41" s="873" t="str">
        <f>IF(CNGE_2026_M1_Secc1_Sub7!$D83="","",CNGE_2026_M1_Secc1_Sub7!$D83)</f>
        <v/>
      </c>
      <c r="E41" s="723"/>
      <c r="F41" s="723"/>
      <c r="G41" s="723"/>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0"/>
      <c r="BG41" s="310"/>
      <c r="BH41" s="310"/>
      <c r="BI41" s="310"/>
      <c r="BJ41" s="310"/>
      <c r="BK41" s="310"/>
      <c r="BL41" s="310"/>
      <c r="BM41" s="310"/>
      <c r="BN41" s="310"/>
      <c r="BO41" s="310"/>
      <c r="BP41" s="310"/>
      <c r="BQ41" s="310"/>
      <c r="BR41" s="310"/>
      <c r="BS41" s="310"/>
      <c r="BT41" s="310"/>
      <c r="BU41" s="310"/>
      <c r="BV41" s="310"/>
      <c r="BW41" s="310"/>
      <c r="BX41" s="310"/>
      <c r="BY41" s="310"/>
      <c r="BZ41" s="310"/>
      <c r="CA41" s="310"/>
      <c r="CB41" s="310"/>
      <c r="CC41" s="310"/>
      <c r="CD41" s="310"/>
      <c r="CE41" s="310"/>
      <c r="CF41" s="310"/>
      <c r="CG41" s="310"/>
      <c r="CH41" s="310"/>
      <c r="CI41" s="310"/>
      <c r="CJ41" s="310"/>
      <c r="CK41" s="310"/>
      <c r="CL41" s="310"/>
      <c r="CM41" s="310"/>
      <c r="CN41" s="310"/>
      <c r="CO41" s="310"/>
      <c r="CP41" s="310"/>
      <c r="CQ41" s="310"/>
      <c r="CR41" s="310"/>
      <c r="CS41" s="310"/>
      <c r="CT41" s="310"/>
      <c r="CU41" s="310"/>
      <c r="CV41" s="310"/>
      <c r="CW41" s="310"/>
      <c r="CX41" s="310"/>
      <c r="CY41" s="310"/>
      <c r="CZ41" s="310"/>
      <c r="DA41" s="310"/>
      <c r="DB41" s="310"/>
      <c r="DC41" s="310"/>
      <c r="DD41" s="310"/>
      <c r="DE41" s="310"/>
      <c r="DF41" s="310"/>
      <c r="DG41" s="310"/>
      <c r="DH41" s="310"/>
      <c r="DI41" s="310"/>
      <c r="DJ41" s="310"/>
      <c r="DK41" s="310"/>
      <c r="DL41" s="310"/>
      <c r="DM41" s="310"/>
      <c r="DN41" s="310"/>
      <c r="DO41" s="310"/>
      <c r="DP41" s="310"/>
      <c r="DQ41" s="310"/>
      <c r="DR41" s="310"/>
      <c r="DS41" s="310"/>
      <c r="DT41" s="310"/>
      <c r="DU41" s="310"/>
      <c r="DV41" s="310"/>
      <c r="DW41" s="310"/>
      <c r="DX41" s="310"/>
      <c r="DY41" s="310"/>
      <c r="EB41" s="64" t="str">
        <f>IF(CNGE_2026_M1_Secc1_Sub1!$D57="","",CNGE_2026_M1_Secc1_Sub1!$D57)</f>
        <v/>
      </c>
      <c r="EC41" s="481">
        <f t="shared" si="0"/>
        <v>0</v>
      </c>
      <c r="ED41" s="473">
        <f t="shared" si="1"/>
        <v>0</v>
      </c>
      <c r="EE41" s="293">
        <f t="shared" si="2"/>
        <v>0</v>
      </c>
      <c r="EF41" s="477" t="str">
        <f>IF(EE41=0,"",
IF(SUM($EE$25:EE41)=1,EG41,
IF($EE$45&gt;SUM($EE$25:EE41),_xlfn.CONCAT(", ",EG41),
IF($EE$45=SUM($EE$25:EE41),_xlfn.CONCAT(" y ",EG41)))))</f>
        <v/>
      </c>
      <c r="EG41" s="52" t="s">
        <v>5157</v>
      </c>
      <c r="EH41" s="470">
        <f t="shared" si="3"/>
        <v>0</v>
      </c>
      <c r="EI41" s="282">
        <f t="shared" si="4"/>
        <v>0</v>
      </c>
      <c r="EJ41" s="283" t="str">
        <f>IF(EI41=0,"",
IF(SUM($EI$25:EI41)=1,EK41,
IF($EI$45&gt;SUM($EI$25:EI41),_xlfn.CONCAT(", ",EK41),
IF($EI$45=SUM($EI$25:EI41),_xlfn.CONCAT(" y ",EK41)))))</f>
        <v/>
      </c>
      <c r="EK41" s="52" t="s">
        <v>5157</v>
      </c>
    </row>
    <row r="42" spans="2:141" ht="15" customHeight="1">
      <c r="C42" s="134" t="s">
        <v>5049</v>
      </c>
      <c r="D42" s="873" t="str">
        <f>IF(CNGE_2026_M1_Secc1_Sub7!$D84="","",CNGE_2026_M1_Secc1_Sub7!$D84)</f>
        <v/>
      </c>
      <c r="E42" s="723"/>
      <c r="F42" s="723"/>
      <c r="G42" s="723"/>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c r="BN42" s="310"/>
      <c r="BO42" s="310"/>
      <c r="BP42" s="310"/>
      <c r="BQ42" s="310"/>
      <c r="BR42" s="310"/>
      <c r="BS42" s="310"/>
      <c r="BT42" s="310"/>
      <c r="BU42" s="310"/>
      <c r="BV42" s="310"/>
      <c r="BW42" s="310"/>
      <c r="BX42" s="310"/>
      <c r="BY42" s="310"/>
      <c r="BZ42" s="310"/>
      <c r="CA42" s="310"/>
      <c r="CB42" s="310"/>
      <c r="CC42" s="310"/>
      <c r="CD42" s="310"/>
      <c r="CE42" s="310"/>
      <c r="CF42" s="310"/>
      <c r="CG42" s="310"/>
      <c r="CH42" s="310"/>
      <c r="CI42" s="310"/>
      <c r="CJ42" s="310"/>
      <c r="CK42" s="310"/>
      <c r="CL42" s="310"/>
      <c r="CM42" s="310"/>
      <c r="CN42" s="310"/>
      <c r="CO42" s="310"/>
      <c r="CP42" s="310"/>
      <c r="CQ42" s="310"/>
      <c r="CR42" s="310"/>
      <c r="CS42" s="310"/>
      <c r="CT42" s="310"/>
      <c r="CU42" s="310"/>
      <c r="CV42" s="310"/>
      <c r="CW42" s="310"/>
      <c r="CX42" s="310"/>
      <c r="CY42" s="310"/>
      <c r="CZ42" s="310"/>
      <c r="DA42" s="310"/>
      <c r="DB42" s="310"/>
      <c r="DC42" s="310"/>
      <c r="DD42" s="310"/>
      <c r="DE42" s="310"/>
      <c r="DF42" s="310"/>
      <c r="DG42" s="310"/>
      <c r="DH42" s="310"/>
      <c r="DI42" s="310"/>
      <c r="DJ42" s="310"/>
      <c r="DK42" s="310"/>
      <c r="DL42" s="310"/>
      <c r="DM42" s="310"/>
      <c r="DN42" s="310"/>
      <c r="DO42" s="310"/>
      <c r="DP42" s="310"/>
      <c r="DQ42" s="310"/>
      <c r="DR42" s="310"/>
      <c r="DS42" s="310"/>
      <c r="DT42" s="310"/>
      <c r="DU42" s="310"/>
      <c r="DV42" s="310"/>
      <c r="DW42" s="310"/>
      <c r="DX42" s="310"/>
      <c r="DY42" s="310"/>
      <c r="EB42" s="64" t="str">
        <f>IF(CNGE_2026_M1_Secc1_Sub1!$D58="","",CNGE_2026_M1_Secc1_Sub1!$D58)</f>
        <v/>
      </c>
      <c r="EC42" s="481">
        <f t="shared" si="0"/>
        <v>0</v>
      </c>
      <c r="ED42" s="473">
        <f t="shared" si="1"/>
        <v>0</v>
      </c>
      <c r="EE42" s="293">
        <f t="shared" si="2"/>
        <v>0</v>
      </c>
      <c r="EF42" s="477" t="str">
        <f>IF(EE42=0,"",
IF(SUM($EE$25:EE42)=1,EG42,
IF($EE$45&gt;SUM($EE$25:EE42),_xlfn.CONCAT(", ",EG42),
IF($EE$45=SUM($EE$25:EE42),_xlfn.CONCAT(" y ",EG42)))))</f>
        <v/>
      </c>
      <c r="EG42" s="52" t="s">
        <v>5159</v>
      </c>
      <c r="EH42" s="470">
        <f t="shared" si="3"/>
        <v>0</v>
      </c>
      <c r="EI42" s="282">
        <f t="shared" si="4"/>
        <v>0</v>
      </c>
      <c r="EJ42" s="283" t="str">
        <f>IF(EI42=0,"",
IF(SUM($EI$25:EI42)=1,EK42,
IF($EI$45&gt;SUM($EI$25:EI42),_xlfn.CONCAT(", ",EK42),
IF($EI$45=SUM($EI$25:EI42),_xlfn.CONCAT(" y ",EK42)))))</f>
        <v/>
      </c>
      <c r="EK42" s="52" t="s">
        <v>5159</v>
      </c>
    </row>
    <row r="43" spans="2:141" ht="15" customHeight="1">
      <c r="C43" s="134" t="s">
        <v>5050</v>
      </c>
      <c r="D43" s="873" t="str">
        <f>IF(CNGE_2026_M1_Secc1_Sub7!$D85="","",CNGE_2026_M1_Secc1_Sub7!$D85)</f>
        <v/>
      </c>
      <c r="E43" s="723"/>
      <c r="F43" s="723"/>
      <c r="G43" s="723"/>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c r="AW43" s="310"/>
      <c r="AX43" s="310"/>
      <c r="AY43" s="310"/>
      <c r="AZ43" s="310"/>
      <c r="BA43" s="310"/>
      <c r="BB43" s="310"/>
      <c r="BC43" s="310"/>
      <c r="BD43" s="310"/>
      <c r="BE43" s="310"/>
      <c r="BF43" s="310"/>
      <c r="BG43" s="310"/>
      <c r="BH43" s="310"/>
      <c r="BI43" s="310"/>
      <c r="BJ43" s="310"/>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310"/>
      <c r="CH43" s="310"/>
      <c r="CI43" s="310"/>
      <c r="CJ43" s="310"/>
      <c r="CK43" s="310"/>
      <c r="CL43" s="310"/>
      <c r="CM43" s="310"/>
      <c r="CN43" s="310"/>
      <c r="CO43" s="310"/>
      <c r="CP43" s="310"/>
      <c r="CQ43" s="310"/>
      <c r="CR43" s="310"/>
      <c r="CS43" s="310"/>
      <c r="CT43" s="310"/>
      <c r="CU43" s="310"/>
      <c r="CV43" s="310"/>
      <c r="CW43" s="310"/>
      <c r="CX43" s="310"/>
      <c r="CY43" s="310"/>
      <c r="CZ43" s="310"/>
      <c r="DA43" s="310"/>
      <c r="DB43" s="310"/>
      <c r="DC43" s="310"/>
      <c r="DD43" s="310"/>
      <c r="DE43" s="310"/>
      <c r="DF43" s="310"/>
      <c r="DG43" s="310"/>
      <c r="DH43" s="310"/>
      <c r="DI43" s="310"/>
      <c r="DJ43" s="310"/>
      <c r="DK43" s="310"/>
      <c r="DL43" s="310"/>
      <c r="DM43" s="310"/>
      <c r="DN43" s="310"/>
      <c r="DO43" s="310"/>
      <c r="DP43" s="310"/>
      <c r="DQ43" s="310"/>
      <c r="DR43" s="310"/>
      <c r="DS43" s="310"/>
      <c r="DT43" s="310"/>
      <c r="DU43" s="310"/>
      <c r="DV43" s="310"/>
      <c r="DW43" s="310"/>
      <c r="DX43" s="310"/>
      <c r="DY43" s="310"/>
      <c r="EB43" s="64" t="str">
        <f>IF(CNGE_2026_M1_Secc1_Sub1!$D59="","",CNGE_2026_M1_Secc1_Sub1!$D59)</f>
        <v/>
      </c>
      <c r="EC43" s="481">
        <f t="shared" si="0"/>
        <v>0</v>
      </c>
      <c r="ED43" s="473">
        <f t="shared" si="1"/>
        <v>0</v>
      </c>
      <c r="EE43" s="293">
        <f t="shared" si="2"/>
        <v>0</v>
      </c>
      <c r="EF43" s="477" t="str">
        <f>IF(EE43=0,"",
IF(SUM($EE$25:EE43)=1,EG43,
IF($EE$45&gt;SUM($EE$25:EE43),_xlfn.CONCAT(", ",EG43),
IF($EE$45=SUM($EE$25:EE43),_xlfn.CONCAT(" y ",EG43)))))</f>
        <v/>
      </c>
      <c r="EG43" s="52" t="s">
        <v>5161</v>
      </c>
      <c r="EH43" s="470">
        <f t="shared" si="3"/>
        <v>0</v>
      </c>
      <c r="EI43" s="282">
        <f t="shared" si="4"/>
        <v>0</v>
      </c>
      <c r="EJ43" s="283" t="str">
        <f>IF(EI43=0,"",
IF(SUM($EI$25:EI43)=1,EK43,
IF($EI$45&gt;SUM($EI$25:EI43),_xlfn.CONCAT(", ",EK43),
IF($EI$45=SUM($EI$25:EI43),_xlfn.CONCAT(" y ",EK43)))))</f>
        <v/>
      </c>
      <c r="EK43" s="52" t="s">
        <v>5161</v>
      </c>
    </row>
    <row r="44" spans="2:141" ht="15" customHeight="1">
      <c r="C44" s="134" t="s">
        <v>5051</v>
      </c>
      <c r="D44" s="873" t="str">
        <f>IF(CNGE_2026_M1_Secc1_Sub7!$D86="","",CNGE_2026_M1_Secc1_Sub7!$D86)</f>
        <v/>
      </c>
      <c r="E44" s="723"/>
      <c r="F44" s="723"/>
      <c r="G44" s="723"/>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c r="BL44" s="310"/>
      <c r="BM44" s="310"/>
      <c r="BN44" s="310"/>
      <c r="BO44" s="310"/>
      <c r="BP44" s="310"/>
      <c r="BQ44" s="310"/>
      <c r="BR44" s="310"/>
      <c r="BS44" s="310"/>
      <c r="BT44" s="310"/>
      <c r="BU44" s="310"/>
      <c r="BV44" s="310"/>
      <c r="BW44" s="310"/>
      <c r="BX44" s="310"/>
      <c r="BY44" s="310"/>
      <c r="BZ44" s="310"/>
      <c r="CA44" s="310"/>
      <c r="CB44" s="310"/>
      <c r="CC44" s="310"/>
      <c r="CD44" s="310"/>
      <c r="CE44" s="310"/>
      <c r="CF44" s="310"/>
      <c r="CG44" s="310"/>
      <c r="CH44" s="310"/>
      <c r="CI44" s="310"/>
      <c r="CJ44" s="310"/>
      <c r="CK44" s="310"/>
      <c r="CL44" s="310"/>
      <c r="CM44" s="310"/>
      <c r="CN44" s="310"/>
      <c r="CO44" s="310"/>
      <c r="CP44" s="310"/>
      <c r="CQ44" s="310"/>
      <c r="CR44" s="310"/>
      <c r="CS44" s="310"/>
      <c r="CT44" s="310"/>
      <c r="CU44" s="310"/>
      <c r="CV44" s="310"/>
      <c r="CW44" s="310"/>
      <c r="CX44" s="310"/>
      <c r="CY44" s="310"/>
      <c r="CZ44" s="310"/>
      <c r="DA44" s="310"/>
      <c r="DB44" s="310"/>
      <c r="DC44" s="310"/>
      <c r="DD44" s="310"/>
      <c r="DE44" s="310"/>
      <c r="DF44" s="310"/>
      <c r="DG44" s="310"/>
      <c r="DH44" s="310"/>
      <c r="DI44" s="310"/>
      <c r="DJ44" s="310"/>
      <c r="DK44" s="310"/>
      <c r="DL44" s="310"/>
      <c r="DM44" s="310"/>
      <c r="DN44" s="310"/>
      <c r="DO44" s="310"/>
      <c r="DP44" s="310"/>
      <c r="DQ44" s="310"/>
      <c r="DR44" s="310"/>
      <c r="DS44" s="310"/>
      <c r="DT44" s="310"/>
      <c r="DU44" s="310"/>
      <c r="DV44" s="310"/>
      <c r="DW44" s="310"/>
      <c r="DX44" s="310"/>
      <c r="DY44" s="310"/>
      <c r="EB44" s="64" t="str">
        <f>IF(CNGE_2026_M1_Secc1_Sub1!$D60="","",CNGE_2026_M1_Secc1_Sub1!$D60)</f>
        <v/>
      </c>
      <c r="EC44" s="481">
        <f t="shared" si="0"/>
        <v>0</v>
      </c>
      <c r="ED44" s="473">
        <f t="shared" si="1"/>
        <v>0</v>
      </c>
      <c r="EE44" s="293">
        <f t="shared" si="2"/>
        <v>0</v>
      </c>
      <c r="EF44" s="477" t="str">
        <f>IF(EE44=0,"",
IF(SUM($EE$25:EE44)=1,EG44,
IF($EE$45&gt;SUM($EE$25:EE44),_xlfn.CONCAT(", ",EG44),
IF($EE$45=SUM($EE$25:EE44),_xlfn.CONCAT(" y ",EG44)))))</f>
        <v/>
      </c>
      <c r="EG44" s="52" t="s">
        <v>5163</v>
      </c>
      <c r="EH44" s="470">
        <f t="shared" si="3"/>
        <v>0</v>
      </c>
      <c r="EI44" s="282">
        <f t="shared" si="4"/>
        <v>0</v>
      </c>
      <c r="EJ44" s="283" t="str">
        <f>IF(EI44=0,"",
IF(SUM($EI$25:EI44)=1,EK44,
IF($EI$45&gt;SUM($EI$25:EI44),_xlfn.CONCAT(", ",EK44),
IF($EI$45=SUM($EI$25:EI44),_xlfn.CONCAT(" y ",EK44)))))</f>
        <v/>
      </c>
      <c r="EK44" s="52" t="s">
        <v>5163</v>
      </c>
    </row>
    <row r="45" spans="2:141" ht="15" customHeight="1">
      <c r="EB45" s="64" t="str">
        <f>IF(CNGE_2026_M1_Secc1_Sub1!$D61="","",CNGE_2026_M1_Secc1_Sub1!$D61)</f>
        <v/>
      </c>
      <c r="EC45" s="312">
        <f>SUM(EC25:EC44)</f>
        <v>0</v>
      </c>
      <c r="EE45" s="285">
        <f>SUM(EE25:EE44)</f>
        <v>0</v>
      </c>
      <c r="EF45" s="285" t="str">
        <f>IF(EE45=0,"",_xlfn.CONCAT(EF25:EF44))</f>
        <v/>
      </c>
      <c r="EG45" s="286" t="str">
        <f>IF(EE45=0,"",
IF(EE45&gt;10,"Favor de ingresar toda la información requerida en la pregunta",
IF(EE45=1,_xlfn.CONCAT("Favor de revisar la información capturada en el numeral: ",EF45),_xlfn.CONCAT("Favor de revisar la información capturada en los numerales: ",EF45))))</f>
        <v/>
      </c>
      <c r="EH45" s="469">
        <f>SUM(EH25:EH44)</f>
        <v>0</v>
      </c>
      <c r="EI45" s="284">
        <f>SUM(EI25:EI44)</f>
        <v>0</v>
      </c>
      <c r="EJ45" s="285" t="str">
        <f>IF(EI45=0,"",_xlfn.CONCAT(EJ25:EJ44))</f>
        <v/>
      </c>
      <c r="EK45" s="314" t="str">
        <f>IF(EI45=0,"",
IF(EI45=1,_xlfn.CONCAT("Alerta: debe de proporcionar una justificación de acuerdo a lo establecido en la instrucción 5 en el numeral: ",EJ45),_xlfn.CONCAT("Alerta: debe de proporcionar una justificación de acuerdo a lo establecido en la instrucción 5 en los numerales: ",EJ45)))</f>
        <v/>
      </c>
    </row>
    <row r="46" spans="2:141" ht="45" customHeight="1">
      <c r="C46" s="1027" t="s">
        <v>6379</v>
      </c>
      <c r="D46" s="925"/>
      <c r="E46" s="769"/>
      <c r="F46" s="804"/>
      <c r="G46" s="714"/>
      <c r="H46" s="714"/>
      <c r="I46" s="714"/>
      <c r="J46" s="714"/>
      <c r="K46" s="714"/>
      <c r="L46" s="714"/>
      <c r="M46" s="714"/>
      <c r="N46" s="714"/>
      <c r="O46" s="714"/>
      <c r="P46" s="714"/>
      <c r="Q46" s="714"/>
      <c r="R46" s="714"/>
      <c r="S46" s="714"/>
      <c r="T46" s="714"/>
      <c r="U46" s="714"/>
      <c r="V46" s="714"/>
      <c r="W46" s="714"/>
      <c r="X46" s="714"/>
      <c r="Y46" s="714"/>
      <c r="Z46" s="714"/>
      <c r="AA46" s="714"/>
      <c r="AB46" s="714"/>
      <c r="AC46" s="714"/>
      <c r="AD46" s="714"/>
      <c r="AE46" s="714"/>
      <c r="AF46" s="714"/>
      <c r="AG46" s="714"/>
      <c r="AH46" s="714"/>
      <c r="AI46" s="714"/>
      <c r="AJ46" s="714"/>
      <c r="AK46" s="714"/>
      <c r="AL46" s="714"/>
      <c r="AM46" s="714"/>
      <c r="AN46" s="714"/>
      <c r="AO46" s="714"/>
      <c r="AP46" s="714"/>
      <c r="AQ46" s="714"/>
      <c r="AR46" s="714"/>
      <c r="AS46" s="714"/>
      <c r="AT46" s="714"/>
      <c r="AU46" s="714"/>
      <c r="AV46" s="714"/>
      <c r="AW46" s="714"/>
      <c r="AX46" s="714"/>
      <c r="AY46" s="714"/>
      <c r="AZ46" s="714"/>
      <c r="BA46" s="714"/>
      <c r="BB46" s="714"/>
      <c r="BC46" s="714"/>
      <c r="BD46" s="714"/>
      <c r="BE46" s="714"/>
      <c r="BF46" s="714"/>
      <c r="BG46" s="714"/>
      <c r="BH46" s="714"/>
      <c r="BI46" s="714"/>
      <c r="BJ46" s="714"/>
      <c r="BK46" s="714"/>
      <c r="BL46" s="714"/>
      <c r="BM46" s="714"/>
      <c r="BN46" s="714"/>
      <c r="BO46" s="714"/>
      <c r="BP46" s="714"/>
      <c r="BQ46" s="714"/>
      <c r="BR46" s="714"/>
      <c r="BS46" s="714"/>
      <c r="BT46" s="714"/>
      <c r="BU46" s="714"/>
      <c r="BV46" s="714"/>
      <c r="BW46" s="714"/>
      <c r="BX46" s="714"/>
      <c r="BY46" s="714"/>
      <c r="BZ46" s="714"/>
      <c r="CA46" s="714"/>
      <c r="CB46" s="714"/>
      <c r="CC46" s="714"/>
      <c r="CD46" s="714"/>
      <c r="CE46" s="714"/>
      <c r="CF46" s="714"/>
      <c r="CG46" s="714"/>
      <c r="CH46" s="714"/>
      <c r="CI46" s="714"/>
      <c r="CJ46" s="714"/>
      <c r="CK46" s="714"/>
      <c r="CL46" s="714"/>
      <c r="CM46" s="714"/>
      <c r="CN46" s="714"/>
      <c r="CO46" s="714"/>
      <c r="CP46" s="714"/>
      <c r="CQ46" s="714"/>
      <c r="CR46" s="714"/>
      <c r="CS46" s="714"/>
      <c r="CT46" s="714"/>
      <c r="CU46" s="714"/>
      <c r="CV46" s="714"/>
      <c r="CW46" s="714"/>
      <c r="CX46" s="714"/>
      <c r="CY46" s="714"/>
      <c r="CZ46" s="714"/>
      <c r="DA46" s="714"/>
      <c r="DB46" s="714"/>
      <c r="DC46" s="714"/>
      <c r="DD46" s="714"/>
      <c r="DE46" s="714"/>
      <c r="DF46" s="714"/>
      <c r="DG46" s="714"/>
      <c r="DH46" s="714"/>
      <c r="DI46" s="714"/>
      <c r="DJ46" s="714"/>
      <c r="DK46" s="714"/>
      <c r="DL46" s="714"/>
      <c r="DM46" s="714"/>
      <c r="DN46" s="714"/>
      <c r="DO46" s="714"/>
      <c r="DP46" s="714"/>
      <c r="DQ46" s="714"/>
      <c r="DR46" s="714"/>
      <c r="DS46" s="714"/>
      <c r="DT46" s="714"/>
      <c r="DU46" s="714"/>
      <c r="DV46" s="714"/>
      <c r="DW46" s="714"/>
      <c r="DX46" s="714"/>
      <c r="DY46" s="805"/>
      <c r="EB46" s="64" t="str">
        <f>IF(CNGE_2026_M1_Secc1_Sub1!$D62="","",CNGE_2026_M1_Secc1_Sub1!$D62)</f>
        <v/>
      </c>
    </row>
    <row r="47" spans="2:141" ht="15" customHeight="1">
      <c r="B47" s="797" t="str">
        <f>IF(AND(EL25&gt;0,F46=""),"Debido a seleccionó con una X la col. Otra institución anote el nombre de dicha(s) institución(es) ","")</f>
        <v/>
      </c>
      <c r="C47" s="797"/>
      <c r="D47" s="797"/>
      <c r="E47" s="797"/>
      <c r="F47" s="797"/>
      <c r="G47" s="797"/>
      <c r="H47" s="797"/>
      <c r="I47" s="797"/>
      <c r="J47" s="797"/>
      <c r="K47" s="797"/>
      <c r="L47" s="797"/>
      <c r="M47" s="797"/>
      <c r="N47" s="797"/>
      <c r="O47" s="797"/>
      <c r="P47" s="797"/>
      <c r="Q47" s="797"/>
      <c r="R47" s="797"/>
      <c r="S47" s="797"/>
      <c r="T47" s="797"/>
      <c r="U47" s="797"/>
      <c r="V47" s="797"/>
      <c r="W47" s="797"/>
      <c r="X47" s="797"/>
      <c r="Y47" s="797"/>
      <c r="Z47" s="797"/>
      <c r="AA47" s="797"/>
      <c r="AB47" s="797"/>
      <c r="AC47" s="797"/>
      <c r="AD47" s="797"/>
      <c r="AE47" s="797"/>
      <c r="AF47" s="797"/>
      <c r="AG47" s="797"/>
      <c r="AH47" s="797"/>
      <c r="AI47" s="797"/>
      <c r="AJ47" s="797"/>
      <c r="AK47" s="797"/>
      <c r="AL47" s="797"/>
      <c r="AM47" s="797"/>
      <c r="AN47" s="797"/>
      <c r="AO47" s="797"/>
      <c r="AP47" s="797"/>
      <c r="AQ47" s="797"/>
      <c r="AR47" s="797"/>
      <c r="AS47" s="797"/>
      <c r="AT47" s="797"/>
      <c r="AU47" s="797"/>
      <c r="AV47" s="797"/>
      <c r="AW47" s="797"/>
      <c r="AX47" s="797"/>
      <c r="AY47" s="797"/>
      <c r="AZ47" s="797"/>
      <c r="BA47" s="797"/>
      <c r="BB47" s="797"/>
      <c r="BC47" s="797"/>
      <c r="BD47" s="797"/>
      <c r="BE47" s="797"/>
      <c r="BF47" s="797"/>
      <c r="BG47" s="797"/>
      <c r="BH47" s="797"/>
      <c r="BI47" s="797"/>
      <c r="BJ47" s="797"/>
      <c r="BK47" s="797"/>
      <c r="BL47" s="797"/>
      <c r="BM47" s="797"/>
      <c r="BN47" s="797"/>
      <c r="BO47" s="797"/>
      <c r="BP47" s="797"/>
      <c r="BQ47" s="797"/>
      <c r="BR47" s="797"/>
      <c r="BS47" s="797"/>
      <c r="BT47" s="797"/>
      <c r="BU47" s="797"/>
      <c r="BV47" s="797"/>
      <c r="BW47" s="797"/>
      <c r="BX47" s="797"/>
      <c r="BY47" s="797"/>
      <c r="BZ47" s="797"/>
      <c r="CA47" s="797"/>
      <c r="CB47" s="797"/>
      <c r="CC47" s="797"/>
      <c r="CD47" s="797"/>
      <c r="CE47" s="797"/>
      <c r="CF47" s="797"/>
      <c r="CG47" s="797"/>
      <c r="CH47" s="797"/>
      <c r="CI47" s="797"/>
      <c r="CJ47" s="797"/>
      <c r="CK47" s="797"/>
      <c r="CL47" s="797"/>
      <c r="CM47" s="797"/>
      <c r="CN47" s="797"/>
      <c r="CO47" s="797"/>
      <c r="CP47" s="797"/>
      <c r="CQ47" s="797"/>
      <c r="CR47" s="797"/>
      <c r="CS47" s="797"/>
      <c r="CT47" s="797"/>
      <c r="CU47" s="797"/>
      <c r="CV47" s="797"/>
      <c r="CW47" s="797"/>
      <c r="CX47" s="797"/>
      <c r="CY47" s="797"/>
      <c r="CZ47" s="797"/>
      <c r="DA47" s="797"/>
      <c r="DB47" s="797"/>
      <c r="DC47" s="797"/>
      <c r="DD47" s="797"/>
      <c r="DE47" s="797"/>
      <c r="DF47" s="797"/>
      <c r="DG47" s="797"/>
      <c r="DH47" s="797"/>
      <c r="DI47" s="797"/>
      <c r="DJ47" s="797"/>
      <c r="DK47" s="797"/>
      <c r="DL47" s="797"/>
      <c r="DM47" s="797"/>
      <c r="DN47" s="797"/>
      <c r="DO47" s="797"/>
      <c r="DP47" s="797"/>
      <c r="DQ47" s="797"/>
      <c r="DR47" s="797"/>
      <c r="DS47" s="797"/>
      <c r="DT47" s="797"/>
      <c r="DU47" s="797"/>
      <c r="DV47" s="797"/>
      <c r="DW47" s="797"/>
      <c r="DX47" s="797"/>
      <c r="DY47" s="797"/>
      <c r="DZ47" s="797"/>
      <c r="EA47" s="797"/>
      <c r="EB47" s="64" t="str">
        <f>IF(CNGE_2026_M1_Secc1_Sub1!$D63="","",CNGE_2026_M1_Secc1_Sub1!$D63)</f>
        <v/>
      </c>
    </row>
    <row r="48" spans="2:141" ht="15" customHeight="1">
      <c r="C48" s="828" t="s">
        <v>5408</v>
      </c>
      <c r="D48" s="925"/>
      <c r="E48" s="925"/>
      <c r="F48" s="925"/>
      <c r="G48" s="925"/>
      <c r="H48" s="925"/>
      <c r="I48" s="925"/>
      <c r="J48" s="925"/>
      <c r="K48" s="925"/>
      <c r="L48" s="925"/>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925"/>
      <c r="BO48" s="925"/>
      <c r="BP48" s="925"/>
      <c r="BQ48" s="925"/>
      <c r="BR48" s="925"/>
      <c r="BS48" s="925"/>
      <c r="BT48" s="925"/>
      <c r="BU48" s="925"/>
      <c r="BV48" s="925"/>
      <c r="BW48" s="925"/>
      <c r="BX48" s="925"/>
      <c r="BY48" s="925"/>
      <c r="BZ48" s="925"/>
      <c r="CA48" s="925"/>
      <c r="CB48" s="925"/>
      <c r="CC48" s="925"/>
      <c r="CD48" s="925"/>
      <c r="CE48" s="925"/>
      <c r="CF48" s="925"/>
      <c r="CG48" s="925"/>
      <c r="CH48" s="925"/>
      <c r="CI48" s="925"/>
      <c r="CJ48" s="925"/>
      <c r="CK48" s="925"/>
      <c r="CL48" s="925"/>
      <c r="CM48" s="925"/>
      <c r="CN48" s="925"/>
      <c r="CO48" s="925"/>
      <c r="CP48" s="925"/>
      <c r="CQ48" s="925"/>
      <c r="CR48" s="925"/>
      <c r="CS48" s="925"/>
      <c r="CT48" s="925"/>
      <c r="CU48" s="925"/>
      <c r="CV48" s="925"/>
      <c r="CW48" s="925"/>
      <c r="CX48" s="925"/>
      <c r="CY48" s="925"/>
      <c r="CZ48" s="925"/>
      <c r="DA48" s="925"/>
      <c r="DB48" s="925"/>
      <c r="DC48" s="925"/>
      <c r="DD48" s="925"/>
      <c r="DE48" s="925"/>
      <c r="DF48" s="925"/>
      <c r="DG48" s="925"/>
      <c r="DH48" s="925"/>
      <c r="DI48" s="925"/>
      <c r="DJ48" s="925"/>
      <c r="DK48" s="925"/>
      <c r="DL48" s="925"/>
      <c r="DM48" s="925"/>
      <c r="DN48" s="925"/>
      <c r="DO48" s="925"/>
      <c r="DP48" s="925"/>
      <c r="DQ48" s="925"/>
      <c r="DR48" s="925"/>
      <c r="DS48" s="925"/>
      <c r="DT48" s="925"/>
      <c r="DU48" s="925"/>
      <c r="DV48" s="925"/>
      <c r="DW48" s="925"/>
      <c r="DX48" s="925"/>
      <c r="DY48" s="925"/>
      <c r="EB48" s="64" t="str">
        <f>IF(CNGE_2026_M1_Secc1_Sub1!$D64="","",CNGE_2026_M1_Secc1_Sub1!$D64)</f>
        <v/>
      </c>
    </row>
    <row r="49" spans="2:132" ht="60" customHeight="1">
      <c r="C49" s="884"/>
      <c r="D49" s="714"/>
      <c r="E49" s="714"/>
      <c r="F49" s="714"/>
      <c r="G49" s="714"/>
      <c r="H49" s="714"/>
      <c r="I49" s="714"/>
      <c r="J49" s="714"/>
      <c r="K49" s="714"/>
      <c r="L49" s="714"/>
      <c r="M49" s="714"/>
      <c r="N49" s="714"/>
      <c r="O49" s="714"/>
      <c r="P49" s="714"/>
      <c r="Q49" s="714"/>
      <c r="R49" s="714"/>
      <c r="S49" s="714"/>
      <c r="T49" s="714"/>
      <c r="U49" s="714"/>
      <c r="V49" s="714"/>
      <c r="W49" s="714"/>
      <c r="X49" s="714"/>
      <c r="Y49" s="714"/>
      <c r="Z49" s="714"/>
      <c r="AA49" s="714"/>
      <c r="AB49" s="714"/>
      <c r="AC49" s="714"/>
      <c r="AD49" s="714"/>
      <c r="AE49" s="714"/>
      <c r="AF49" s="714"/>
      <c r="AG49" s="714"/>
      <c r="AH49" s="714"/>
      <c r="AI49" s="714"/>
      <c r="AJ49" s="714"/>
      <c r="AK49" s="714"/>
      <c r="AL49" s="714"/>
      <c r="AM49" s="714"/>
      <c r="AN49" s="714"/>
      <c r="AO49" s="714"/>
      <c r="AP49" s="714"/>
      <c r="AQ49" s="714"/>
      <c r="AR49" s="714"/>
      <c r="AS49" s="714"/>
      <c r="AT49" s="714"/>
      <c r="AU49" s="714"/>
      <c r="AV49" s="714"/>
      <c r="AW49" s="714"/>
      <c r="AX49" s="714"/>
      <c r="AY49" s="714"/>
      <c r="AZ49" s="714"/>
      <c r="BA49" s="714"/>
      <c r="BB49" s="714"/>
      <c r="BC49" s="714"/>
      <c r="BD49" s="714"/>
      <c r="BE49" s="714"/>
      <c r="BF49" s="714"/>
      <c r="BG49" s="714"/>
      <c r="BH49" s="714"/>
      <c r="BI49" s="714"/>
      <c r="BJ49" s="714"/>
      <c r="BK49" s="714"/>
      <c r="BL49" s="714"/>
      <c r="BM49" s="714"/>
      <c r="BN49" s="714"/>
      <c r="BO49" s="714"/>
      <c r="BP49" s="714"/>
      <c r="BQ49" s="714"/>
      <c r="BR49" s="714"/>
      <c r="BS49" s="714"/>
      <c r="BT49" s="714"/>
      <c r="BU49" s="714"/>
      <c r="BV49" s="714"/>
      <c r="BW49" s="714"/>
      <c r="BX49" s="714"/>
      <c r="BY49" s="714"/>
      <c r="BZ49" s="714"/>
      <c r="CA49" s="714"/>
      <c r="CB49" s="714"/>
      <c r="CC49" s="714"/>
      <c r="CD49" s="714"/>
      <c r="CE49" s="714"/>
      <c r="CF49" s="714"/>
      <c r="CG49" s="714"/>
      <c r="CH49" s="714"/>
      <c r="CI49" s="714"/>
      <c r="CJ49" s="714"/>
      <c r="CK49" s="714"/>
      <c r="CL49" s="714"/>
      <c r="CM49" s="714"/>
      <c r="CN49" s="714"/>
      <c r="CO49" s="714"/>
      <c r="CP49" s="714"/>
      <c r="CQ49" s="714"/>
      <c r="CR49" s="714"/>
      <c r="CS49" s="714"/>
      <c r="CT49" s="714"/>
      <c r="CU49" s="714"/>
      <c r="CV49" s="714"/>
      <c r="CW49" s="714"/>
      <c r="CX49" s="714"/>
      <c r="CY49" s="714"/>
      <c r="CZ49" s="714"/>
      <c r="DA49" s="714"/>
      <c r="DB49" s="714"/>
      <c r="DC49" s="714"/>
      <c r="DD49" s="714"/>
      <c r="DE49" s="714"/>
      <c r="DF49" s="714"/>
      <c r="DG49" s="714"/>
      <c r="DH49" s="714"/>
      <c r="DI49" s="714"/>
      <c r="DJ49" s="714"/>
      <c r="DK49" s="714"/>
      <c r="DL49" s="714"/>
      <c r="DM49" s="714"/>
      <c r="DN49" s="714"/>
      <c r="DO49" s="714"/>
      <c r="DP49" s="714"/>
      <c r="DQ49" s="714"/>
      <c r="DR49" s="714"/>
      <c r="DS49" s="714"/>
      <c r="DT49" s="714"/>
      <c r="DU49" s="714"/>
      <c r="DV49" s="714"/>
      <c r="DW49" s="714"/>
      <c r="DX49" s="714"/>
      <c r="DY49" s="805"/>
      <c r="EB49" s="64" t="str">
        <f>IF(CNGE_2026_M1_Secc1_Sub1!$D65="","",CNGE_2026_M1_Secc1_Sub1!$D65)</f>
        <v/>
      </c>
    </row>
    <row r="50" spans="2:132" ht="15" customHeight="1">
      <c r="B50" s="843" t="str">
        <f>EG45</f>
        <v/>
      </c>
      <c r="C50" s="843"/>
      <c r="D50" s="843"/>
      <c r="E50" s="843"/>
      <c r="F50" s="843"/>
      <c r="G50" s="843"/>
      <c r="H50" s="843"/>
      <c r="I50" s="843"/>
      <c r="J50" s="843"/>
      <c r="K50" s="843"/>
      <c r="L50" s="843"/>
      <c r="M50" s="843"/>
      <c r="N50" s="843"/>
      <c r="O50" s="843"/>
      <c r="P50" s="843"/>
      <c r="Q50" s="843"/>
      <c r="R50" s="843"/>
      <c r="S50" s="843"/>
      <c r="T50" s="843"/>
      <c r="U50" s="843"/>
      <c r="V50" s="843"/>
      <c r="W50" s="843"/>
      <c r="X50" s="843"/>
      <c r="Y50" s="843"/>
      <c r="Z50" s="843"/>
      <c r="AA50" s="843"/>
      <c r="AB50" s="843"/>
      <c r="AC50" s="843"/>
      <c r="AD50" s="843"/>
      <c r="AE50" s="843"/>
      <c r="AF50" s="843"/>
      <c r="AG50" s="843"/>
      <c r="AH50" s="843"/>
      <c r="AI50" s="843"/>
      <c r="AJ50" s="843"/>
      <c r="AK50" s="843"/>
      <c r="AL50" s="843"/>
      <c r="AM50" s="843"/>
      <c r="AN50" s="843"/>
      <c r="AO50" s="843"/>
      <c r="AP50" s="843"/>
      <c r="AQ50" s="843"/>
      <c r="AR50" s="843"/>
      <c r="AS50" s="843"/>
      <c r="AT50" s="843"/>
      <c r="AU50" s="843"/>
      <c r="AV50" s="843"/>
      <c r="AW50" s="843"/>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843"/>
      <c r="BX50" s="843"/>
      <c r="BY50" s="843"/>
      <c r="BZ50" s="843"/>
      <c r="CA50" s="843"/>
      <c r="CB50" s="843"/>
      <c r="CC50" s="843"/>
      <c r="CD50" s="843"/>
      <c r="CE50" s="843"/>
      <c r="CF50" s="843"/>
      <c r="CG50" s="843"/>
      <c r="CH50" s="843"/>
      <c r="CI50" s="843"/>
      <c r="CJ50" s="843"/>
      <c r="CK50" s="843"/>
      <c r="CL50" s="843"/>
      <c r="CM50" s="843"/>
      <c r="CN50" s="843"/>
      <c r="CO50" s="843"/>
      <c r="CP50" s="843"/>
      <c r="CQ50" s="843"/>
      <c r="CR50" s="843"/>
      <c r="CS50" s="843"/>
      <c r="CT50" s="843"/>
      <c r="CU50" s="843"/>
      <c r="CV50" s="843"/>
      <c r="CW50" s="843"/>
      <c r="CX50" s="843"/>
      <c r="CY50" s="843"/>
      <c r="CZ50" s="843"/>
      <c r="DA50" s="843"/>
      <c r="DB50" s="843"/>
      <c r="DC50" s="843"/>
      <c r="DD50" s="843"/>
      <c r="DE50" s="843"/>
      <c r="DF50" s="843"/>
      <c r="DG50" s="843"/>
      <c r="DH50" s="843"/>
      <c r="DI50" s="843"/>
      <c r="DJ50" s="843"/>
      <c r="DK50" s="843"/>
      <c r="DL50" s="843"/>
      <c r="DM50" s="843"/>
      <c r="DN50" s="843"/>
      <c r="DO50" s="843"/>
      <c r="DP50" s="843"/>
      <c r="DQ50" s="843"/>
      <c r="DR50" s="843"/>
      <c r="DS50" s="843"/>
      <c r="DT50" s="843"/>
      <c r="DU50" s="843"/>
      <c r="DV50" s="843"/>
      <c r="DW50" s="843"/>
      <c r="DX50" s="843"/>
      <c r="DY50" s="843"/>
      <c r="EB50" s="64" t="str">
        <f>IF(CNGE_2026_M1_Secc1_Sub1!$D66="","",CNGE_2026_M1_Secc1_Sub1!$D66)</f>
        <v/>
      </c>
    </row>
    <row r="51" spans="2:132" ht="15" customHeight="1">
      <c r="B51" s="853" t="str">
        <f>EK45</f>
        <v/>
      </c>
      <c r="C51" s="853"/>
      <c r="D51" s="853"/>
      <c r="E51" s="853"/>
      <c r="F51" s="853"/>
      <c r="G51" s="853"/>
      <c r="H51" s="853"/>
      <c r="I51" s="853"/>
      <c r="J51" s="853"/>
      <c r="K51" s="853"/>
      <c r="L51" s="853"/>
      <c r="M51" s="853"/>
      <c r="N51" s="853"/>
      <c r="O51" s="853"/>
      <c r="P51" s="853"/>
      <c r="Q51" s="853"/>
      <c r="R51" s="853"/>
      <c r="S51" s="853"/>
      <c r="T51" s="853"/>
      <c r="U51" s="853"/>
      <c r="V51" s="853"/>
      <c r="W51" s="853"/>
      <c r="X51" s="853"/>
      <c r="Y51" s="853"/>
      <c r="Z51" s="853"/>
      <c r="AA51" s="853"/>
      <c r="AB51" s="853"/>
      <c r="AC51" s="853"/>
      <c r="AD51" s="853"/>
      <c r="AE51" s="853"/>
      <c r="AF51" s="853"/>
      <c r="AG51" s="853"/>
      <c r="AH51" s="853"/>
      <c r="AI51" s="853"/>
      <c r="AJ51" s="853"/>
      <c r="AK51" s="853"/>
      <c r="AL51" s="853"/>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c r="BL51" s="853"/>
      <c r="BM51" s="853"/>
      <c r="BN51" s="853"/>
      <c r="BO51" s="853"/>
      <c r="BP51" s="853"/>
      <c r="BQ51" s="853"/>
      <c r="BR51" s="853"/>
      <c r="BS51" s="853"/>
      <c r="BT51" s="853"/>
      <c r="BU51" s="853"/>
      <c r="BV51" s="853"/>
      <c r="BW51" s="853"/>
      <c r="BX51" s="853"/>
      <c r="BY51" s="853"/>
      <c r="BZ51" s="853"/>
      <c r="CA51" s="853"/>
      <c r="CB51" s="853"/>
      <c r="CC51" s="853"/>
      <c r="CD51" s="853"/>
      <c r="CE51" s="853"/>
      <c r="CF51" s="853"/>
      <c r="CG51" s="853"/>
      <c r="CH51" s="853"/>
      <c r="CI51" s="853"/>
      <c r="CJ51" s="853"/>
      <c r="CK51" s="853"/>
      <c r="CL51" s="853"/>
      <c r="CM51" s="853"/>
      <c r="CN51" s="853"/>
      <c r="CO51" s="853"/>
      <c r="CP51" s="853"/>
      <c r="CQ51" s="853"/>
      <c r="CR51" s="853"/>
      <c r="CS51" s="853"/>
      <c r="CT51" s="853"/>
      <c r="CU51" s="853"/>
      <c r="CV51" s="853"/>
      <c r="CW51" s="853"/>
      <c r="CX51" s="853"/>
      <c r="CY51" s="853"/>
      <c r="CZ51" s="853"/>
      <c r="DA51" s="853"/>
      <c r="DB51" s="853"/>
      <c r="DC51" s="853"/>
      <c r="DD51" s="853"/>
      <c r="DE51" s="853"/>
      <c r="DF51" s="853"/>
      <c r="DG51" s="853"/>
      <c r="DH51" s="853"/>
      <c r="DI51" s="853"/>
      <c r="DJ51" s="853"/>
      <c r="DK51" s="853"/>
      <c r="DL51" s="853"/>
      <c r="DM51" s="853"/>
      <c r="DN51" s="853"/>
      <c r="DO51" s="853"/>
      <c r="DP51" s="853"/>
      <c r="DQ51" s="853"/>
      <c r="DR51" s="853"/>
      <c r="DS51" s="853"/>
      <c r="DT51" s="853"/>
      <c r="DU51" s="853"/>
      <c r="DV51" s="853"/>
      <c r="DW51" s="853"/>
      <c r="DX51" s="853"/>
      <c r="DY51" s="853"/>
      <c r="EB51" s="64" t="str">
        <f>IF(CNGE_2026_M1_Secc1_Sub1!$D67="","",CNGE_2026_M1_Secc1_Sub1!$D67)</f>
        <v/>
      </c>
    </row>
    <row r="52" spans="2:132" ht="15" customHeight="1">
      <c r="B52" s="913" t="str">
        <f>IF(EC45&gt;0,"Favor de verificar que no tenga información en celdas sombreadas","")</f>
        <v/>
      </c>
      <c r="C52" s="913"/>
      <c r="D52" s="913"/>
      <c r="E52" s="913"/>
      <c r="F52" s="913"/>
      <c r="G52" s="913"/>
      <c r="H52" s="913"/>
      <c r="I52" s="913"/>
      <c r="J52" s="913"/>
      <c r="K52" s="913"/>
      <c r="L52" s="913"/>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c r="AN52" s="913"/>
      <c r="AO52" s="913"/>
      <c r="AP52" s="913"/>
      <c r="AQ52" s="913"/>
      <c r="AR52" s="913"/>
      <c r="AS52" s="913"/>
      <c r="AT52" s="913"/>
      <c r="AU52" s="913"/>
      <c r="AV52" s="913"/>
      <c r="AW52" s="913"/>
      <c r="AX52" s="913"/>
      <c r="AY52" s="913"/>
      <c r="AZ52" s="913"/>
      <c r="BA52" s="913"/>
      <c r="BB52" s="913"/>
      <c r="BC52" s="913"/>
      <c r="BD52" s="913"/>
      <c r="BE52" s="913"/>
      <c r="BF52" s="913"/>
      <c r="BG52" s="913"/>
      <c r="BH52" s="913"/>
      <c r="BI52" s="913"/>
      <c r="BJ52" s="913"/>
      <c r="BK52" s="913"/>
      <c r="BL52" s="913"/>
      <c r="BM52" s="913"/>
      <c r="BN52" s="913"/>
      <c r="BO52" s="913"/>
      <c r="BP52" s="913"/>
      <c r="BQ52" s="913"/>
      <c r="BR52" s="913"/>
      <c r="BS52" s="913"/>
      <c r="BT52" s="913"/>
      <c r="BU52" s="913"/>
      <c r="BV52" s="913"/>
      <c r="BW52" s="913"/>
      <c r="BX52" s="913"/>
      <c r="BY52" s="913"/>
      <c r="BZ52" s="913"/>
      <c r="CA52" s="913"/>
      <c r="CB52" s="913"/>
      <c r="CC52" s="913"/>
      <c r="CD52" s="913"/>
      <c r="CE52" s="913"/>
      <c r="CF52" s="913"/>
      <c r="CG52" s="913"/>
      <c r="CH52" s="913"/>
      <c r="CI52" s="913"/>
      <c r="CJ52" s="913"/>
      <c r="CK52" s="913"/>
      <c r="CL52" s="913"/>
      <c r="CM52" s="913"/>
      <c r="CN52" s="913"/>
      <c r="CO52" s="913"/>
      <c r="CP52" s="913"/>
      <c r="CQ52" s="913"/>
      <c r="CR52" s="913"/>
      <c r="CS52" s="913"/>
      <c r="CT52" s="913"/>
      <c r="CU52" s="913"/>
      <c r="CV52" s="913"/>
      <c r="CW52" s="913"/>
      <c r="CX52" s="913"/>
      <c r="CY52" s="913"/>
      <c r="CZ52" s="913"/>
      <c r="DA52" s="913"/>
      <c r="DB52" s="913"/>
      <c r="DC52" s="913"/>
      <c r="DD52" s="913"/>
      <c r="DE52" s="913"/>
      <c r="DF52" s="913"/>
      <c r="DG52" s="913"/>
      <c r="DH52" s="913"/>
      <c r="DI52" s="913"/>
      <c r="DJ52" s="913"/>
      <c r="DK52" s="913"/>
      <c r="DL52" s="913"/>
      <c r="DM52" s="913"/>
      <c r="DN52" s="913"/>
      <c r="DO52" s="913"/>
      <c r="DP52" s="913"/>
      <c r="DQ52" s="913"/>
      <c r="DR52" s="913"/>
      <c r="DS52" s="913"/>
      <c r="DT52" s="913"/>
      <c r="DU52" s="913"/>
      <c r="DV52" s="913"/>
      <c r="DW52" s="913"/>
      <c r="DX52" s="913"/>
      <c r="DY52" s="913"/>
      <c r="EB52" s="64" t="str">
        <f>IF(CNGE_2026_M1_Secc1_Sub1!$D68="","",CNGE_2026_M1_Secc1_Sub1!$D68)</f>
        <v/>
      </c>
    </row>
    <row r="53" spans="2:132" ht="15" customHeight="1">
      <c r="EB53" s="64" t="str">
        <f>IF(CNGE_2026_M1_Secc1_Sub1!$D69="","",CNGE_2026_M1_Secc1_Sub1!$D69)</f>
        <v/>
      </c>
    </row>
    <row r="54" spans="2:132" ht="15" customHeight="1">
      <c r="EB54" s="64" t="str">
        <f>IF(CNGE_2026_M1_Secc1_Sub1!$D70="","",CNGE_2026_M1_Secc1_Sub1!$D70)</f>
        <v/>
      </c>
    </row>
    <row r="55" spans="2:132" ht="14.25" customHeight="1">
      <c r="EB55" s="64" t="str">
        <f>IF(CNGE_2026_M1_Secc1_Sub1!$D71="","",CNGE_2026_M1_Secc1_Sub1!$D71)</f>
        <v/>
      </c>
    </row>
    <row r="56" spans="2:132" ht="14.25" hidden="1" customHeight="1">
      <c r="EB56" s="64" t="str">
        <f>IF(CNGE_2026_M1_Secc1_Sub1!$D72="","",CNGE_2026_M1_Secc1_Sub1!$D72)</f>
        <v/>
      </c>
    </row>
    <row r="57" spans="2:132" ht="14.25" hidden="1" customHeight="1">
      <c r="EB57" s="64" t="str">
        <f>IF(CNGE_2026_M1_Secc1_Sub1!$D73="","",CNGE_2026_M1_Secc1_Sub1!$D73)</f>
        <v/>
      </c>
    </row>
    <row r="58" spans="2:132" ht="14.25" hidden="1" customHeight="1">
      <c r="EB58" s="64" t="str">
        <f>IF(CNGE_2026_M1_Secc1_Sub1!$D74="","",CNGE_2026_M1_Secc1_Sub1!$D74)</f>
        <v/>
      </c>
    </row>
    <row r="59" spans="2:132" ht="14.25" hidden="1" customHeight="1">
      <c r="EB59" s="64" t="str">
        <f>IF(CNGE_2026_M1_Secc1_Sub1!$D75="","",CNGE_2026_M1_Secc1_Sub1!$D75)</f>
        <v/>
      </c>
    </row>
    <row r="60" spans="2:132" ht="14.25" hidden="1" customHeight="1">
      <c r="EB60" s="64" t="str">
        <f>IF(CNGE_2026_M1_Secc1_Sub1!$D76="","",CNGE_2026_M1_Secc1_Sub1!$D76)</f>
        <v/>
      </c>
    </row>
    <row r="61" spans="2:132" ht="14.25" hidden="1" customHeight="1">
      <c r="EB61" s="64" t="str">
        <f>IF(CNGE_2026_M1_Secc1_Sub1!$D77="","",CNGE_2026_M1_Secc1_Sub1!$D77)</f>
        <v/>
      </c>
    </row>
    <row r="62" spans="2:132" ht="14.25" hidden="1" customHeight="1">
      <c r="EB62" s="64" t="str">
        <f>IF(CNGE_2026_M1_Secc1_Sub1!$D78="","",CNGE_2026_M1_Secc1_Sub1!$D78)</f>
        <v/>
      </c>
    </row>
    <row r="63" spans="2:132" ht="14.25" hidden="1" customHeight="1">
      <c r="EB63" s="64" t="str">
        <f>IF(CNGE_2026_M1_Secc1_Sub1!$D79="","",CNGE_2026_M1_Secc1_Sub1!$D79)</f>
        <v/>
      </c>
    </row>
    <row r="64" spans="2:132" ht="14.25" hidden="1" customHeight="1">
      <c r="EB64" s="64" t="str">
        <f>IF(CNGE_2026_M1_Secc1_Sub1!$D80="","",CNGE_2026_M1_Secc1_Sub1!$D80)</f>
        <v/>
      </c>
    </row>
    <row r="65" spans="132:132" ht="14.25" hidden="1" customHeight="1">
      <c r="EB65" s="64" t="str">
        <f>IF(CNGE_2026_M1_Secc1_Sub1!$D81="","",CNGE_2026_M1_Secc1_Sub1!$D81)</f>
        <v/>
      </c>
    </row>
    <row r="66" spans="132:132" ht="14.25" hidden="1" customHeight="1">
      <c r="EB66" s="64" t="str">
        <f>IF(CNGE_2026_M1_Secc1_Sub1!$D82="","",CNGE_2026_M1_Secc1_Sub1!$D82)</f>
        <v/>
      </c>
    </row>
    <row r="67" spans="132:132" ht="14.25" hidden="1" customHeight="1">
      <c r="EB67" s="64" t="str">
        <f>IF(CNGE_2026_M1_Secc1_Sub1!$D83="","",CNGE_2026_M1_Secc1_Sub1!$D83)</f>
        <v/>
      </c>
    </row>
    <row r="68" spans="132:132" ht="14.25" hidden="1" customHeight="1">
      <c r="EB68" s="64" t="str">
        <f>IF(CNGE_2026_M1_Secc1_Sub1!$D84="","",CNGE_2026_M1_Secc1_Sub1!$D84)</f>
        <v/>
      </c>
    </row>
    <row r="69" spans="132:132" ht="14.25" hidden="1" customHeight="1">
      <c r="EB69" s="64" t="str">
        <f>IF(CNGE_2026_M1_Secc1_Sub1!$D85="","",CNGE_2026_M1_Secc1_Sub1!$D85)</f>
        <v/>
      </c>
    </row>
    <row r="70" spans="132:132" ht="14.25" hidden="1" customHeight="1">
      <c r="EB70" s="64" t="str">
        <f>IF(CNGE_2026_M1_Secc1_Sub1!$D86="","",CNGE_2026_M1_Secc1_Sub1!$D86)</f>
        <v/>
      </c>
    </row>
    <row r="71" spans="132:132" ht="14.25" hidden="1" customHeight="1">
      <c r="EB71" s="64" t="str">
        <f>IF(CNGE_2026_M1_Secc1_Sub1!$D87="","",CNGE_2026_M1_Secc1_Sub1!$D87)</f>
        <v/>
      </c>
    </row>
    <row r="72" spans="132:132" ht="14.25" hidden="1" customHeight="1">
      <c r="EB72" s="64" t="str">
        <f>IF(CNGE_2026_M1_Secc1_Sub1!$D88="","",CNGE_2026_M1_Secc1_Sub1!$D88)</f>
        <v/>
      </c>
    </row>
    <row r="73" spans="132:132" ht="14.25" hidden="1" customHeight="1">
      <c r="EB73" s="64" t="str">
        <f>IF(CNGE_2026_M1_Secc1_Sub1!$D89="","",CNGE_2026_M1_Secc1_Sub1!$D89)</f>
        <v/>
      </c>
    </row>
    <row r="74" spans="132:132" ht="14.25" hidden="1" customHeight="1">
      <c r="EB74" s="64" t="str">
        <f>IF(CNGE_2026_M1_Secc1_Sub1!$D90="","",CNGE_2026_M1_Secc1_Sub1!$D90)</f>
        <v/>
      </c>
    </row>
    <row r="75" spans="132:132" ht="14.25" hidden="1" customHeight="1">
      <c r="EB75" s="64" t="str">
        <f>IF(CNGE_2026_M1_Secc1_Sub1!$D91="","",CNGE_2026_M1_Secc1_Sub1!$D91)</f>
        <v/>
      </c>
    </row>
    <row r="76" spans="132:132" ht="14.25" hidden="1" customHeight="1">
      <c r="EB76" s="64" t="str">
        <f>IF(CNGE_2026_M1_Secc1_Sub1!$D92="","",CNGE_2026_M1_Secc1_Sub1!$D92)</f>
        <v/>
      </c>
    </row>
    <row r="77" spans="132:132" ht="14.25" hidden="1" customHeight="1">
      <c r="EB77" s="64" t="str">
        <f>IF(CNGE_2026_M1_Secc1_Sub1!$D93="","",CNGE_2026_M1_Secc1_Sub1!$D93)</f>
        <v/>
      </c>
    </row>
    <row r="78" spans="132:132" ht="14.25" hidden="1" customHeight="1">
      <c r="EB78" s="64" t="str">
        <f>IF(CNGE_2026_M1_Secc1_Sub1!$D94="","",CNGE_2026_M1_Secc1_Sub1!$D94)</f>
        <v/>
      </c>
    </row>
    <row r="79" spans="132:132" ht="14.25" hidden="1" customHeight="1">
      <c r="EB79" s="64" t="str">
        <f>IF(CNGE_2026_M1_Secc1_Sub1!$D95="","",CNGE_2026_M1_Secc1_Sub1!$D95)</f>
        <v/>
      </c>
    </row>
    <row r="80" spans="132:132" ht="14.25" hidden="1" customHeight="1">
      <c r="EB80" s="64" t="str">
        <f>IF(CNGE_2026_M1_Secc1_Sub1!$D96="","",CNGE_2026_M1_Secc1_Sub1!$D96)</f>
        <v/>
      </c>
    </row>
    <row r="81" spans="132:132" ht="14.25" hidden="1" customHeight="1">
      <c r="EB81" s="64" t="str">
        <f>IF(CNGE_2026_M1_Secc1_Sub1!$D97="","",CNGE_2026_M1_Secc1_Sub1!$D97)</f>
        <v/>
      </c>
    </row>
    <row r="82" spans="132:132" ht="14.25" hidden="1" customHeight="1">
      <c r="EB82" s="64" t="str">
        <f>IF(CNGE_2026_M1_Secc1_Sub1!$D98="","",CNGE_2026_M1_Secc1_Sub1!$D98)</f>
        <v/>
      </c>
    </row>
    <row r="83" spans="132:132" ht="14.25" hidden="1" customHeight="1">
      <c r="EB83" s="64" t="str">
        <f>IF(CNGE_2026_M1_Secc1_Sub1!$D99="","",CNGE_2026_M1_Secc1_Sub1!$D99)</f>
        <v/>
      </c>
    </row>
    <row r="84" spans="132:132" ht="14.25" hidden="1" customHeight="1">
      <c r="EB84" s="64" t="str">
        <f>IF(CNGE_2026_M1_Secc1_Sub1!$D100="","",CNGE_2026_M1_Secc1_Sub1!$D100)</f>
        <v/>
      </c>
    </row>
    <row r="85" spans="132:132" ht="14.25" hidden="1" customHeight="1">
      <c r="EB85" s="64" t="str">
        <f>IF(CNGE_2026_M1_Secc1_Sub1!$D101="","",CNGE_2026_M1_Secc1_Sub1!$D101)</f>
        <v/>
      </c>
    </row>
    <row r="86" spans="132:132" ht="14.25" hidden="1" customHeight="1">
      <c r="EB86" s="64" t="str">
        <f>IF(CNGE_2026_M1_Secc1_Sub1!$D102="","",CNGE_2026_M1_Secc1_Sub1!$D102)</f>
        <v/>
      </c>
    </row>
    <row r="87" spans="132:132" ht="14.25" hidden="1" customHeight="1">
      <c r="EB87" s="64" t="str">
        <f>IF(CNGE_2026_M1_Secc1_Sub1!$D103="","",CNGE_2026_M1_Secc1_Sub1!$D103)</f>
        <v/>
      </c>
    </row>
    <row r="88" spans="132:132" ht="14.25" hidden="1" customHeight="1">
      <c r="EB88" s="64" t="str">
        <f>IF(CNGE_2026_M1_Secc1_Sub1!$D104="","",CNGE_2026_M1_Secc1_Sub1!$D104)</f>
        <v/>
      </c>
    </row>
    <row r="89" spans="132:132" ht="14.25" hidden="1" customHeight="1">
      <c r="EB89" s="64" t="str">
        <f>IF(CNGE_2026_M1_Secc1_Sub1!$D105="","",CNGE_2026_M1_Secc1_Sub1!$D105)</f>
        <v/>
      </c>
    </row>
    <row r="90" spans="132:132" ht="14.25" hidden="1" customHeight="1">
      <c r="EB90" s="64" t="str">
        <f>IF(CNGE_2026_M1_Secc1_Sub1!$D106="","",CNGE_2026_M1_Secc1_Sub1!$D106)</f>
        <v/>
      </c>
    </row>
    <row r="91" spans="132:132" ht="14.25" hidden="1" customHeight="1">
      <c r="EB91" s="64" t="str">
        <f>IF(CNGE_2026_M1_Secc1_Sub1!$D107="","",CNGE_2026_M1_Secc1_Sub1!$D107)</f>
        <v/>
      </c>
    </row>
    <row r="92" spans="132:132" ht="14.25" hidden="1" customHeight="1">
      <c r="EB92" s="64" t="str">
        <f>IF(CNGE_2026_M1_Secc1_Sub1!$D108="","",CNGE_2026_M1_Secc1_Sub1!$D108)</f>
        <v/>
      </c>
    </row>
    <row r="93" spans="132:132" ht="14.25" hidden="1" customHeight="1">
      <c r="EB93" s="64" t="str">
        <f>IF(CNGE_2026_M1_Secc1_Sub1!$D109="","",CNGE_2026_M1_Secc1_Sub1!$D109)</f>
        <v/>
      </c>
    </row>
    <row r="94" spans="132:132" ht="14.25" hidden="1" customHeight="1">
      <c r="EB94" s="64" t="str">
        <f>IF(CNGE_2026_M1_Secc1_Sub1!$D110="","",CNGE_2026_M1_Secc1_Sub1!$D110)</f>
        <v/>
      </c>
    </row>
    <row r="95" spans="132:132" ht="14.25" hidden="1" customHeight="1">
      <c r="EB95" s="64" t="str">
        <f>IF(CNGE_2026_M1_Secc1_Sub1!$D111="","",CNGE_2026_M1_Secc1_Sub1!$D111)</f>
        <v/>
      </c>
    </row>
    <row r="96" spans="132:132" ht="14.25" hidden="1" customHeight="1">
      <c r="EB96" s="64" t="str">
        <f>IF(CNGE_2026_M1_Secc1_Sub1!$D112="","",CNGE_2026_M1_Secc1_Sub1!$D112)</f>
        <v/>
      </c>
    </row>
    <row r="97" spans="132:132" ht="14.25" hidden="1" customHeight="1">
      <c r="EB97" s="64" t="str">
        <f>IF(CNGE_2026_M1_Secc1_Sub1!$D113="","",CNGE_2026_M1_Secc1_Sub1!$D113)</f>
        <v/>
      </c>
    </row>
    <row r="98" spans="132:132" ht="14.25" hidden="1" customHeight="1">
      <c r="EB98" s="64" t="str">
        <f>IF(CNGE_2026_M1_Secc1_Sub1!$D114="","",CNGE_2026_M1_Secc1_Sub1!$D114)</f>
        <v/>
      </c>
    </row>
    <row r="99" spans="132:132" ht="14.25" hidden="1" customHeight="1">
      <c r="EB99" s="64" t="str">
        <f>IF(CNGE_2026_M1_Secc1_Sub1!$D115="","",CNGE_2026_M1_Secc1_Sub1!$D115)</f>
        <v/>
      </c>
    </row>
    <row r="100" spans="132:132" ht="14.25" hidden="1" customHeight="1">
      <c r="EB100" s="64" t="str">
        <f>IF(CNGE_2026_M1_Secc1_Sub1!$D116="","",CNGE_2026_M1_Secc1_Sub1!$D116)</f>
        <v/>
      </c>
    </row>
    <row r="101" spans="132:132" ht="14.25" hidden="1" customHeight="1">
      <c r="EB101" s="64" t="str">
        <f>IF(CNGE_2026_M1_Secc1_Sub1!$D117="","",CNGE_2026_M1_Secc1_Sub1!$D117)</f>
        <v/>
      </c>
    </row>
    <row r="102" spans="132:132" ht="14.25" hidden="1" customHeight="1">
      <c r="EB102" s="64" t="str">
        <f>IF(CNGE_2026_M1_Secc1_Sub1!$D118="","",CNGE_2026_M1_Secc1_Sub1!$D118)</f>
        <v/>
      </c>
    </row>
    <row r="103" spans="132:132" ht="14.25" hidden="1" customHeight="1">
      <c r="EB103" s="64" t="str">
        <f>IF(CNGE_2026_M1_Secc1_Sub1!$D119="","",CNGE_2026_M1_Secc1_Sub1!$D119)</f>
        <v/>
      </c>
    </row>
    <row r="104" spans="132:132" ht="14.25" hidden="1" customHeight="1">
      <c r="EB104" s="64" t="str">
        <f>IF(CNGE_2026_M1_Secc1_Sub1!$D120="","",CNGE_2026_M1_Secc1_Sub1!$D120)</f>
        <v/>
      </c>
    </row>
    <row r="105" spans="132:132" ht="14.25" hidden="1" customHeight="1">
      <c r="EB105" s="64" t="str">
        <f>IF(CNGE_2026_M1_Secc1_Sub1!$D121="","",CNGE_2026_M1_Secc1_Sub1!$D121)</f>
        <v/>
      </c>
    </row>
    <row r="106" spans="132:132" ht="14.25" hidden="1" customHeight="1">
      <c r="EB106" s="64" t="str">
        <f>IF(CNGE_2026_M1_Secc1_Sub1!$D122="","",CNGE_2026_M1_Secc1_Sub1!$D122)</f>
        <v/>
      </c>
    </row>
    <row r="107" spans="132:132" ht="14.25" hidden="1" customHeight="1">
      <c r="EB107" s="64" t="str">
        <f>IF(CNGE_2026_M1_Secc1_Sub1!$D123="","",CNGE_2026_M1_Secc1_Sub1!$D123)</f>
        <v/>
      </c>
    </row>
    <row r="108" spans="132:132" ht="14.25" hidden="1" customHeight="1">
      <c r="EB108" s="64" t="str">
        <f>IF(CNGE_2026_M1_Secc1_Sub1!$D124="","",CNGE_2026_M1_Secc1_Sub1!$D124)</f>
        <v/>
      </c>
    </row>
    <row r="109" spans="132:132" ht="14.25" hidden="1" customHeight="1">
      <c r="EB109" s="64" t="str">
        <f>IF(CNGE_2026_M1_Secc1_Sub1!$D125="","",CNGE_2026_M1_Secc1_Sub1!$D125)</f>
        <v/>
      </c>
    </row>
    <row r="110" spans="132:132" ht="14.25" hidden="1" customHeight="1">
      <c r="EB110" s="64" t="str">
        <f>IF(CNGE_2026_M1_Secc1_Sub1!$D126="","",CNGE_2026_M1_Secc1_Sub1!$D126)</f>
        <v/>
      </c>
    </row>
    <row r="111" spans="132:132" ht="14.25" hidden="1" customHeight="1">
      <c r="EB111" s="64" t="str">
        <f>IF(CNGE_2026_M1_Secc1_Sub1!$D127="","",CNGE_2026_M1_Secc1_Sub1!$D127)</f>
        <v/>
      </c>
    </row>
    <row r="112" spans="132:132" ht="14.25" hidden="1" customHeight="1">
      <c r="EB112" s="64" t="str">
        <f>IF(CNGE_2026_M1_Secc1_Sub1!$D128="","",CNGE_2026_M1_Secc1_Sub1!$D128)</f>
        <v/>
      </c>
    </row>
    <row r="113" spans="132:132" ht="14.25" hidden="1" customHeight="1">
      <c r="EB113" s="64" t="str">
        <f>IF(CNGE_2026_M1_Secc1_Sub1!$D129="","",CNGE_2026_M1_Secc1_Sub1!$D129)</f>
        <v/>
      </c>
    </row>
    <row r="114" spans="132:132" ht="14.25" hidden="1" customHeight="1">
      <c r="EB114" s="64" t="str">
        <f>IF(CNGE_2026_M1_Secc1_Sub1!$D130="","",CNGE_2026_M1_Secc1_Sub1!$D130)</f>
        <v/>
      </c>
    </row>
    <row r="115" spans="132:132" ht="14.25" hidden="1" customHeight="1">
      <c r="EB115" s="64" t="str">
        <f>IF(CNGE_2026_M1_Secc1_Sub1!$D131="","",CNGE_2026_M1_Secc1_Sub1!$D131)</f>
        <v/>
      </c>
    </row>
    <row r="116" spans="132:132" ht="14.25" hidden="1" customHeight="1">
      <c r="EB116" s="64" t="str">
        <f>IF(CNGE_2026_M1_Secc1_Sub1!$D132="","",CNGE_2026_M1_Secc1_Sub1!$D132)</f>
        <v/>
      </c>
    </row>
    <row r="117" spans="132:132" ht="14.25" hidden="1" customHeight="1">
      <c r="EB117" s="64" t="str">
        <f>IF(CNGE_2026_M1_Secc1_Sub1!$D133="","",CNGE_2026_M1_Secc1_Sub1!$D133)</f>
        <v/>
      </c>
    </row>
    <row r="118" spans="132:132" ht="14.25" hidden="1" customHeight="1">
      <c r="EB118" s="64" t="str">
        <f>IF(CNGE_2026_M1_Secc1_Sub1!$D134="","",CNGE_2026_M1_Secc1_Sub1!$D134)</f>
        <v/>
      </c>
    </row>
    <row r="119" spans="132:132" ht="14.25" hidden="1" customHeight="1">
      <c r="EB119" s="64" t="str">
        <f>IF(CNGE_2026_M1_Secc1_Sub1!$D135="","",CNGE_2026_M1_Secc1_Sub1!$D135)</f>
        <v/>
      </c>
    </row>
    <row r="120" spans="132:132" ht="14.25" hidden="1" customHeight="1">
      <c r="EB120" s="64" t="str">
        <f>IF(CNGE_2026_M1_Secc1_Sub1!$D136="","",CNGE_2026_M1_Secc1_Sub1!$D136)</f>
        <v/>
      </c>
    </row>
    <row r="121" spans="132:132" ht="14.25" hidden="1" customHeight="1">
      <c r="EB121" s="64" t="str">
        <f>IF(CNGE_2026_M1_Secc1_Sub1!$D137="","",CNGE_2026_M1_Secc1_Sub1!$D137)</f>
        <v/>
      </c>
    </row>
    <row r="122" spans="132:132" ht="14.25" hidden="1" customHeight="1">
      <c r="EB122" s="64" t="str">
        <f>IF(CNGE_2026_M1_Secc1_Sub1!$D138="","",CNGE_2026_M1_Secc1_Sub1!$D138)</f>
        <v/>
      </c>
    </row>
    <row r="123" spans="132:132" ht="14.25" hidden="1" customHeight="1">
      <c r="EB123" s="64" t="str">
        <f>IF(CNGE_2026_M1_Secc1_Sub1!$D139="","",CNGE_2026_M1_Secc1_Sub1!$D139)</f>
        <v/>
      </c>
    </row>
    <row r="124" spans="132:132" ht="14.25" hidden="1" customHeight="1">
      <c r="EB124" s="64" t="str">
        <f>IF(CNGE_2026_M1_Secc1_Sub1!$D140="","",CNGE_2026_M1_Secc1_Sub1!$D140)</f>
        <v/>
      </c>
    </row>
    <row r="125" spans="132:132" ht="14.25" hidden="1" customHeight="1">
      <c r="EB125" s="64" t="str">
        <f>IF(CNGE_2026_M1_Secc1_Sub1!$D141="","",CNGE_2026_M1_Secc1_Sub1!$D141)</f>
        <v/>
      </c>
    </row>
    <row r="126" spans="132:132" ht="14.25" hidden="1" customHeight="1">
      <c r="EB126" s="64" t="str">
        <f>IF(CNGE_2026_M1_Secc1_Sub1!$D142="","",CNGE_2026_M1_Secc1_Sub1!$D142)</f>
        <v/>
      </c>
    </row>
    <row r="127" spans="132:132" ht="14.25" hidden="1" customHeight="1">
      <c r="EB127" s="64" t="str">
        <f>IF(CNGE_2026_M1_Secc1_Sub1!$D143="","",CNGE_2026_M1_Secc1_Sub1!$D143)</f>
        <v/>
      </c>
    </row>
    <row r="128" spans="132:132" ht="14.25" hidden="1" customHeight="1">
      <c r="EB128" s="64" t="str">
        <f>IF(CNGE_2026_M1_Secc1_Sub1!$D144="","",CNGE_2026_M1_Secc1_Sub1!$D144)</f>
        <v/>
      </c>
    </row>
    <row r="129" spans="132:132" ht="14.25" hidden="1" customHeight="1">
      <c r="EB129" s="64" t="str">
        <f>IF(CNGE_2026_M1_Secc1_Sub1!$D145="","",CNGE_2026_M1_Secc1_Sub1!$D145)</f>
        <v/>
      </c>
    </row>
    <row r="130" spans="132:132" ht="14.25" hidden="1" customHeight="1">
      <c r="EB130" s="64" t="str">
        <f>IF(CNGE_2026_M1_Secc1_Sub1!$D146="","",CNGE_2026_M1_Secc1_Sub1!$D146)</f>
        <v/>
      </c>
    </row>
    <row r="131" spans="132:132" ht="14.25" hidden="1" customHeight="1">
      <c r="EB131" s="64" t="str">
        <f>IF(CNGE_2026_M1_Secc1_Sub1!$D147="","",CNGE_2026_M1_Secc1_Sub1!$D147)</f>
        <v/>
      </c>
    </row>
    <row r="132" spans="132:132" ht="14.25" hidden="1" customHeight="1">
      <c r="EB132" s="64" t="str">
        <f>IF(CNGE_2026_M1_Secc1_Sub1!$D148="","",CNGE_2026_M1_Secc1_Sub1!$D148)</f>
        <v/>
      </c>
    </row>
    <row r="133" spans="132:132" ht="14.25" hidden="1" customHeight="1">
      <c r="EB133" s="64" t="str">
        <f>IF(CNGE_2026_M1_Secc1_Sub1!$D149="","",CNGE_2026_M1_Secc1_Sub1!$D149)</f>
        <v/>
      </c>
    </row>
    <row r="134" spans="132:132" ht="14.25" hidden="1" customHeight="1">
      <c r="EB134" s="64" t="str">
        <f>IF(CNGE_2026_M1_Secc1_Sub1!$D150="","",CNGE_2026_M1_Secc1_Sub1!$D150)</f>
        <v/>
      </c>
    </row>
    <row r="135" spans="132:132" ht="14.25" hidden="1" customHeight="1">
      <c r="EB135" s="64" t="str">
        <f>IF(CNGE_2026_M1_Secc1_Sub1!$D151="","",CNGE_2026_M1_Secc1_Sub1!$D151)</f>
        <v/>
      </c>
    </row>
    <row r="136" spans="132:132" ht="14.25" hidden="1" customHeight="1">
      <c r="EB136" s="64" t="str">
        <f>IF(CNGE_2026_M1_Secc1_Sub1!$D152="","",CNGE_2026_M1_Secc1_Sub1!$D152)</f>
        <v/>
      </c>
    </row>
    <row r="137" spans="132:132" ht="14.25" hidden="1" customHeight="1">
      <c r="EB137" s="64" t="str">
        <f>IF(CNGE_2026_M1_Secc1_Sub1!$D153="","",CNGE_2026_M1_Secc1_Sub1!$D153)</f>
        <v/>
      </c>
    </row>
    <row r="138" spans="132:132" ht="14.25" hidden="1" customHeight="1">
      <c r="EB138" s="64" t="str">
        <f>IF(CNGE_2026_M1_Secc1_Sub1!$D154="","",CNGE_2026_M1_Secc1_Sub1!$D154)</f>
        <v/>
      </c>
    </row>
    <row r="139" spans="132:132" ht="14.25" hidden="1" customHeight="1">
      <c r="EB139" s="64" t="str">
        <f>IF(CNGE_2026_M1_Secc1_Sub1!$D155="","",CNGE_2026_M1_Secc1_Sub1!$D155)</f>
        <v/>
      </c>
    </row>
    <row r="140" spans="132:132" ht="14.25" hidden="1" customHeight="1">
      <c r="EB140" s="64" t="str">
        <f>IF(CNGE_2026_M1_Secc1_Sub1!$D156="","",CNGE_2026_M1_Secc1_Sub1!$D156)</f>
        <v/>
      </c>
    </row>
    <row r="141" spans="132:132" ht="14.25" hidden="1" customHeight="1">
      <c r="EB141" s="64" t="str">
        <f>IF(CNGE_2026_M1_Secc1_Sub1!$D157="","",CNGE_2026_M1_Secc1_Sub1!$D157)</f>
        <v/>
      </c>
    </row>
    <row r="142" spans="132:132" ht="14.25" hidden="1" customHeight="1">
      <c r="EB142" s="64" t="str">
        <f>IF(CNGE_2026_M1_Secc1_Sub1!$D158="","",CNGE_2026_M1_Secc1_Sub1!$D158)</f>
        <v/>
      </c>
    </row>
    <row r="143" spans="132:132" ht="14.25" hidden="1" customHeight="1">
      <c r="EB143" s="64" t="str">
        <f>IF(CNGE_2026_M1_Secc1_Sub1!$D159="","",CNGE_2026_M1_Secc1_Sub1!$D159)</f>
        <v/>
      </c>
    </row>
    <row r="144" spans="132:132" ht="14.25" hidden="1" customHeight="1">
      <c r="EB144" s="64" t="str">
        <f>IF(CNGE_2026_M1_Secc1_Sub1!$D160="","",CNGE_2026_M1_Secc1_Sub1!$D160)</f>
        <v/>
      </c>
    </row>
    <row r="145" spans="132:132" ht="14.25" hidden="1" customHeight="1">
      <c r="EB145" s="479" t="s">
        <v>6378</v>
      </c>
    </row>
    <row r="146" spans="132:132" ht="14.25" hidden="1" customHeight="1">
      <c r="EB146" s="64"/>
    </row>
    <row r="147" spans="132:132" ht="14.25" hidden="1" customHeight="1">
      <c r="EB147" s="64"/>
    </row>
    <row r="148" spans="132:132" ht="14.25" hidden="1" customHeight="1">
      <c r="EB148" s="64"/>
    </row>
    <row r="149" spans="132:132" ht="14.25" hidden="1" customHeight="1">
      <c r="EB149" s="64"/>
    </row>
    <row r="150" spans="132:132" ht="14.25" hidden="1" customHeight="1">
      <c r="EB150" s="64"/>
    </row>
    <row r="151" spans="132:132" ht="14.25" hidden="1" customHeight="1">
      <c r="EB151" s="64"/>
    </row>
    <row r="152" spans="132:132" ht="14.25" hidden="1" customHeight="1">
      <c r="EB152" s="64"/>
    </row>
    <row r="153" spans="132:132" ht="14.25" hidden="1" customHeight="1">
      <c r="EB153" s="64"/>
    </row>
    <row r="154" spans="132:132" ht="14.25" hidden="1" customHeight="1">
      <c r="EB154" s="64"/>
    </row>
    <row r="155" spans="132:132" ht="14.25" hidden="1" customHeight="1">
      <c r="EB155" s="64"/>
    </row>
    <row r="156" spans="132:132" ht="14.25" hidden="1" customHeight="1">
      <c r="EB156" s="64"/>
    </row>
    <row r="157" spans="132:132" ht="14.25" hidden="1" customHeight="1">
      <c r="EB157" s="64"/>
    </row>
    <row r="158" spans="132:132" ht="14.25" hidden="1" customHeight="1">
      <c r="EB158" s="64"/>
    </row>
    <row r="159" spans="132:132" ht="14.25" hidden="1" customHeight="1">
      <c r="EB159" s="64"/>
    </row>
    <row r="160" spans="132:132" ht="14.25" hidden="1" customHeight="1">
      <c r="EB160" s="64"/>
    </row>
    <row r="161" spans="132:132" ht="14.25" hidden="1" customHeight="1">
      <c r="EB161" s="64"/>
    </row>
    <row r="162" spans="132:132" ht="14.25" hidden="1" customHeight="1">
      <c r="EB162" s="64"/>
    </row>
    <row r="163" spans="132:132" ht="14.25" hidden="1" customHeight="1">
      <c r="EB163" s="64"/>
    </row>
    <row r="164" spans="132:132" ht="14.25" hidden="1" customHeight="1">
      <c r="EB164" s="64"/>
    </row>
    <row r="165" spans="132:132" ht="14.25" hidden="1" customHeight="1">
      <c r="EB165" s="64"/>
    </row>
    <row r="166" spans="132:132" ht="14.25" hidden="1" customHeight="1">
      <c r="EB166" s="64"/>
    </row>
    <row r="167" spans="132:132" ht="14.25" hidden="1" customHeight="1">
      <c r="EB167" s="64"/>
    </row>
    <row r="168" spans="132:132" ht="14.25" hidden="1" customHeight="1">
      <c r="EB168" s="64"/>
    </row>
    <row r="169" spans="132:132" ht="14.25" hidden="1" customHeight="1">
      <c r="EB169" s="64"/>
    </row>
    <row r="170" spans="132:132" ht="14.25" hidden="1" customHeight="1">
      <c r="EB170" s="64"/>
    </row>
    <row r="171" spans="132:132" ht="14.25" hidden="1" customHeight="1">
      <c r="EB171" s="64"/>
    </row>
    <row r="172" spans="132:132" ht="14.25" hidden="1" customHeight="1">
      <c r="EB172" s="64"/>
    </row>
    <row r="173" spans="132:132" ht="14.25" hidden="1" customHeight="1">
      <c r="EB173" s="64"/>
    </row>
    <row r="174" spans="132:132" ht="14.25" hidden="1" customHeight="1">
      <c r="EB174" s="64"/>
    </row>
    <row r="175" spans="132:132" ht="14.25" hidden="1" customHeight="1">
      <c r="EB175" s="64"/>
    </row>
    <row r="176" spans="132:132" ht="14.25" hidden="1" customHeight="1">
      <c r="EB176" s="64"/>
    </row>
    <row r="177" spans="132:132" ht="14.25" hidden="1" customHeight="1">
      <c r="EB177" s="64"/>
    </row>
    <row r="178" spans="132:132" ht="14.25" hidden="1" customHeight="1">
      <c r="EB178" s="64"/>
    </row>
    <row r="179" spans="132:132" ht="14.25" hidden="1" customHeight="1">
      <c r="EB179" s="64"/>
    </row>
    <row r="180" spans="132:132" ht="14.25" hidden="1" customHeight="1">
      <c r="EB180" s="64"/>
    </row>
    <row r="181" spans="132:132" ht="14.25" hidden="1" customHeight="1">
      <c r="EB181" s="64"/>
    </row>
    <row r="182" spans="132:132" ht="14.25" hidden="1" customHeight="1">
      <c r="EB182" s="64"/>
    </row>
    <row r="183" spans="132:132" ht="14.25" hidden="1" customHeight="1">
      <c r="EB183" s="64"/>
    </row>
    <row r="184" spans="132:132" ht="14.25" hidden="1" customHeight="1">
      <c r="EB184" s="64"/>
    </row>
    <row r="185" spans="132:132" ht="14.25" hidden="1" customHeight="1">
      <c r="EB185" s="64"/>
    </row>
    <row r="186" spans="132:132" ht="14.25" hidden="1" customHeight="1">
      <c r="EB186" s="64"/>
    </row>
    <row r="187" spans="132:132" ht="14.25" hidden="1" customHeight="1">
      <c r="EB187" s="64"/>
    </row>
    <row r="188" spans="132:132" ht="14.25" hidden="1" customHeight="1">
      <c r="EB188" s="64"/>
    </row>
    <row r="189" spans="132:132" ht="14.25" hidden="1" customHeight="1">
      <c r="EB189" s="64"/>
    </row>
    <row r="190" spans="132:132" ht="14.25" hidden="1" customHeight="1">
      <c r="EB190" s="64"/>
    </row>
    <row r="191" spans="132:132" ht="14.25" hidden="1" customHeight="1">
      <c r="EB191" s="64"/>
    </row>
    <row r="192" spans="132:132" ht="14.25" hidden="1" customHeight="1">
      <c r="EB192" s="64"/>
    </row>
    <row r="193" spans="132:132" ht="14.25" hidden="1" customHeight="1">
      <c r="EB193" s="64"/>
    </row>
    <row r="194" spans="132:132" ht="14.25" hidden="1" customHeight="1">
      <c r="EB194" s="64"/>
    </row>
    <row r="195" spans="132:132" ht="14.25" hidden="1" customHeight="1">
      <c r="EB195" s="64"/>
    </row>
    <row r="196" spans="132:132" ht="14.25" hidden="1" customHeight="1">
      <c r="EB196" s="64"/>
    </row>
    <row r="197" spans="132:132" ht="14.25" hidden="1" customHeight="1">
      <c r="EB197" s="64"/>
    </row>
    <row r="198" spans="132:132" ht="14.25" hidden="1" customHeight="1">
      <c r="EB198" s="64"/>
    </row>
    <row r="199" spans="132:132" ht="14.25" hidden="1" customHeight="1">
      <c r="EB199" s="64"/>
    </row>
    <row r="200" spans="132:132" ht="14.25" hidden="1" customHeight="1">
      <c r="EB200" s="64"/>
    </row>
    <row r="201" spans="132:132" ht="14.25" hidden="1" customHeight="1">
      <c r="EB201" s="64"/>
    </row>
    <row r="202" spans="132:132" ht="14.25" hidden="1" customHeight="1">
      <c r="EB202" s="64"/>
    </row>
    <row r="203" spans="132:132" ht="14.25" hidden="1" customHeight="1">
      <c r="EB203" s="64"/>
    </row>
    <row r="204" spans="132:132" ht="14.25" hidden="1" customHeight="1">
      <c r="EB204" s="64"/>
    </row>
    <row r="205" spans="132:132" ht="14.25" hidden="1" customHeight="1">
      <c r="EB205" s="64"/>
    </row>
    <row r="206" spans="132:132" ht="14.25" hidden="1" customHeight="1">
      <c r="EB206" s="64"/>
    </row>
    <row r="207" spans="132:132" ht="14.25" hidden="1" customHeight="1">
      <c r="EB207" s="64"/>
    </row>
    <row r="208" spans="132:132" ht="14.25" hidden="1" customHeight="1">
      <c r="EB208" s="64"/>
    </row>
    <row r="209" spans="132:132" ht="14.25" hidden="1" customHeight="1">
      <c r="EB209" s="64"/>
    </row>
    <row r="210" spans="132:132" ht="14.25" hidden="1" customHeight="1">
      <c r="EB210" s="64"/>
    </row>
    <row r="211" spans="132:132" ht="14.25" hidden="1" customHeight="1">
      <c r="EB211" s="64"/>
    </row>
    <row r="212" spans="132:132" ht="14.25" hidden="1" customHeight="1">
      <c r="EB212" s="64"/>
    </row>
    <row r="213" spans="132:132" ht="14.25" hidden="1" customHeight="1">
      <c r="EB213" s="64"/>
    </row>
    <row r="214" spans="132:132" ht="14.25" hidden="1" customHeight="1">
      <c r="EB214" s="64"/>
    </row>
    <row r="215" spans="132:132" ht="14.25" hidden="1" customHeight="1">
      <c r="EB215" s="64"/>
    </row>
    <row r="216" spans="132:132" ht="14.25" hidden="1" customHeight="1">
      <c r="EB216" s="64"/>
    </row>
    <row r="217" spans="132:132" ht="14.25" hidden="1" customHeight="1">
      <c r="EB217" s="64"/>
    </row>
    <row r="218" spans="132:132" ht="14.25" hidden="1" customHeight="1">
      <c r="EB218" s="64"/>
    </row>
    <row r="219" spans="132:132" ht="14.25" hidden="1" customHeight="1">
      <c r="EB219" s="64"/>
    </row>
    <row r="220" spans="132:132" ht="14.25" hidden="1" customHeight="1">
      <c r="EB220" s="64"/>
    </row>
    <row r="221" spans="132:132" ht="14.25" hidden="1" customHeight="1">
      <c r="EB221" s="64"/>
    </row>
    <row r="222" spans="132:132" ht="14.25" hidden="1" customHeight="1">
      <c r="EB222" s="64"/>
    </row>
    <row r="223" spans="132:132" ht="14.25" hidden="1" customHeight="1">
      <c r="EB223" s="64"/>
    </row>
    <row r="224" spans="132:132" ht="14.25" hidden="1" customHeight="1">
      <c r="EB224" s="64"/>
    </row>
    <row r="225" spans="132:132" ht="14.25" hidden="1" customHeight="1">
      <c r="EB225" s="64"/>
    </row>
    <row r="226" spans="132:132" ht="14.25" hidden="1" customHeight="1">
      <c r="EB226" s="64"/>
    </row>
    <row r="227" spans="132:132" ht="14.25" hidden="1" customHeight="1">
      <c r="EB227" s="64"/>
    </row>
    <row r="228" spans="132:132" ht="14.25" hidden="1" customHeight="1">
      <c r="EB228" s="64"/>
    </row>
    <row r="229" spans="132:132" ht="14.25" hidden="1" customHeight="1">
      <c r="EB229" s="64"/>
    </row>
    <row r="230" spans="132:132" ht="14.25" hidden="1" customHeight="1">
      <c r="EB230" s="64"/>
    </row>
    <row r="231" spans="132:132" ht="14.25" hidden="1" customHeight="1">
      <c r="EB231" s="64"/>
    </row>
    <row r="232" spans="132:132" ht="14.25" hidden="1" customHeight="1">
      <c r="EB232" s="64"/>
    </row>
    <row r="233" spans="132:132" ht="14.25" hidden="1" customHeight="1">
      <c r="EB233" s="64"/>
    </row>
    <row r="234" spans="132:132" ht="14.25" hidden="1" customHeight="1">
      <c r="EB234" s="64"/>
    </row>
    <row r="235" spans="132:132" ht="14.25" hidden="1" customHeight="1">
      <c r="EB235" s="64"/>
    </row>
    <row r="236" spans="132:132" ht="14.25" hidden="1" customHeight="1">
      <c r="EB236" s="64"/>
    </row>
    <row r="237" spans="132:132" ht="14.25" hidden="1" customHeight="1">
      <c r="EB237" s="64"/>
    </row>
    <row r="238" spans="132:132" ht="14.25" hidden="1" customHeight="1">
      <c r="EB238" s="64"/>
    </row>
    <row r="239" spans="132:132" ht="14.25" hidden="1" customHeight="1">
      <c r="EB239" s="64"/>
    </row>
    <row r="240" spans="132:132" ht="14.25" hidden="1" customHeight="1">
      <c r="EB240" s="64"/>
    </row>
    <row r="241" spans="132:132" ht="14.25" hidden="1" customHeight="1">
      <c r="EB241" s="64"/>
    </row>
    <row r="242" spans="132:132" ht="14.25" hidden="1" customHeight="1">
      <c r="EB242" s="64"/>
    </row>
    <row r="243" spans="132:132" ht="14.25" hidden="1" customHeight="1">
      <c r="EB243" s="64"/>
    </row>
    <row r="244" spans="132:132" ht="14.25" hidden="1" customHeight="1">
      <c r="EB244" s="64"/>
    </row>
    <row r="245" spans="132:132" ht="14.25" hidden="1" customHeight="1">
      <c r="EB245" s="64"/>
    </row>
    <row r="246" spans="132:132" ht="14.25" hidden="1" customHeight="1">
      <c r="EB246" s="64"/>
    </row>
    <row r="247" spans="132:132" ht="14.25" hidden="1" customHeight="1">
      <c r="EB247" s="64"/>
    </row>
    <row r="248" spans="132:132" ht="14.25" hidden="1" customHeight="1">
      <c r="EB248" s="64"/>
    </row>
    <row r="249" spans="132:132" ht="14.25" hidden="1" customHeight="1">
      <c r="EB249" s="64"/>
    </row>
    <row r="250" spans="132:132" ht="14.25" hidden="1" customHeight="1">
      <c r="EB250" s="64"/>
    </row>
    <row r="251" spans="132:132" ht="14.25" hidden="1" customHeight="1">
      <c r="EB251" s="64"/>
    </row>
    <row r="252" spans="132:132" ht="14.25" hidden="1" customHeight="1">
      <c r="EB252" s="64"/>
    </row>
    <row r="253" spans="132:132" ht="14.25" hidden="1" customHeight="1">
      <c r="EB253" s="64"/>
    </row>
    <row r="254" spans="132:132" ht="14.25" hidden="1" customHeight="1">
      <c r="EB254" s="64"/>
    </row>
    <row r="255" spans="132:132" ht="14.25" hidden="1" customHeight="1">
      <c r="EB255" s="64"/>
    </row>
    <row r="256" spans="132:132" ht="14.25" hidden="1" customHeight="1">
      <c r="EB256" s="64"/>
    </row>
    <row r="257" spans="132:132" ht="14.25" hidden="1" customHeight="1">
      <c r="EB257" s="64"/>
    </row>
    <row r="258" spans="132:132" ht="14.25" hidden="1" customHeight="1">
      <c r="EB258" s="64"/>
    </row>
    <row r="259" spans="132:132" ht="14.25" hidden="1" customHeight="1">
      <c r="EB259" s="64"/>
    </row>
    <row r="260" spans="132:132" ht="14.25" hidden="1" customHeight="1">
      <c r="EB260" s="64"/>
    </row>
    <row r="261" spans="132:132" ht="14.25" hidden="1" customHeight="1">
      <c r="EB261" s="64"/>
    </row>
    <row r="262" spans="132:132" ht="14.25" hidden="1" customHeight="1">
      <c r="EB262" s="64"/>
    </row>
    <row r="263" spans="132:132" ht="14.25" hidden="1" customHeight="1">
      <c r="EB263" s="64"/>
    </row>
    <row r="264" spans="132:132" ht="14.25" hidden="1" customHeight="1">
      <c r="EB264" s="64"/>
    </row>
    <row r="265" spans="132:132" ht="14.25" hidden="1" customHeight="1">
      <c r="EB265" s="64"/>
    </row>
    <row r="266" spans="132:132" ht="14.25" hidden="1" customHeight="1">
      <c r="EB266" s="64" t="e">
        <f>IF(CNGE_2026_M1_Secc1_Sub1!#REF!="","",CNGE_2026_M1_Secc1_Sub1!#REF!)</f>
        <v>#REF!</v>
      </c>
    </row>
  </sheetData>
  <sheetProtection algorithmName="SHA-512" hashValue="78mbSbzpCijN94H1i4uiYJW5gpABMyQ3wrVC6FB0l94VCMwt+PC99QhdQy0n2zeGq4/X3MNx5QmIo3LJWsQV6g==" saltValue="xahjY6G5mZKiN6DND0SZ3Q==" spinCount="100000" sheet="1" objects="1" scenarios="1"/>
  <mergeCells count="49">
    <mergeCell ref="B1:DY1"/>
    <mergeCell ref="D33:G33"/>
    <mergeCell ref="D29:G29"/>
    <mergeCell ref="DV9:DY9"/>
    <mergeCell ref="C20:DY20"/>
    <mergeCell ref="D26:G26"/>
    <mergeCell ref="C16:DY16"/>
    <mergeCell ref="DY22:DY24"/>
    <mergeCell ref="D31:G31"/>
    <mergeCell ref="B5:DY5"/>
    <mergeCell ref="N10:O10"/>
    <mergeCell ref="C22:G24"/>
    <mergeCell ref="B52:DY52"/>
    <mergeCell ref="EE23:EG23"/>
    <mergeCell ref="B14:DY14"/>
    <mergeCell ref="C48:DY48"/>
    <mergeCell ref="B3:DY3"/>
    <mergeCell ref="D28:G28"/>
    <mergeCell ref="C17:DY17"/>
    <mergeCell ref="D36:G36"/>
    <mergeCell ref="B7:DY7"/>
    <mergeCell ref="C15:DY15"/>
    <mergeCell ref="D44:G44"/>
    <mergeCell ref="D32:G32"/>
    <mergeCell ref="B10:L10"/>
    <mergeCell ref="D35:G35"/>
    <mergeCell ref="H22:H24"/>
    <mergeCell ref="I22:DX22"/>
    <mergeCell ref="D34:G34"/>
    <mergeCell ref="C19:DY19"/>
    <mergeCell ref="D43:G43"/>
    <mergeCell ref="C18:DY18"/>
    <mergeCell ref="DV12:DY12"/>
    <mergeCell ref="EI23:EK23"/>
    <mergeCell ref="B47:EA47"/>
    <mergeCell ref="B50:DY50"/>
    <mergeCell ref="B51:DY51"/>
    <mergeCell ref="D41:G41"/>
    <mergeCell ref="D30:G30"/>
    <mergeCell ref="C49:DY49"/>
    <mergeCell ref="D39:G39"/>
    <mergeCell ref="D25:G25"/>
    <mergeCell ref="D42:G42"/>
    <mergeCell ref="D38:G38"/>
    <mergeCell ref="C46:E46"/>
    <mergeCell ref="D40:G40"/>
    <mergeCell ref="F46:DY46"/>
    <mergeCell ref="D27:G27"/>
    <mergeCell ref="D37:G37"/>
  </mergeCells>
  <phoneticPr fontId="76" type="noConversion"/>
  <conditionalFormatting sqref="A1:XFD1048576">
    <cfRule type="expression" dxfId="25" priority="8" stopIfTrue="1">
      <formula>AND($A$1&lt;&gt;"",SEARCH("igual o mayor",A1)&gt;0)</formula>
    </cfRule>
    <cfRule type="expression" dxfId="24" priority="9" stopIfTrue="1">
      <formula>AND($A$1&lt;&gt;"",SEARCH("igual o menor",A1)&gt;0)</formula>
    </cfRule>
    <cfRule type="expression" dxfId="23" priority="10" stopIfTrue="1">
      <formula>AND($A$1&lt;&gt;"",SEARCH("pase a la pregunta",A1)&gt;0)</formula>
    </cfRule>
    <cfRule type="expression" dxfId="22" priority="11" stopIfTrue="1">
      <formula>AND($A$1&lt;&gt;"",SEARCH("en blanco",A1)&gt;0)</formula>
    </cfRule>
    <cfRule type="expression" dxfId="21" priority="12" stopIfTrue="1">
      <formula>AND($A$1&lt;&gt;"",SEARCH("no puede registrar",A1)&gt;0)</formula>
    </cfRule>
    <cfRule type="expression" dxfId="20" priority="13" stopIfTrue="1">
      <formula>AND($A$1&lt;&gt;"",SUM(A1)&gt;0)</formula>
    </cfRule>
    <cfRule type="expression" dxfId="19" priority="14" stopIfTrue="1">
      <formula>AND($A$1&lt;&gt;"",SEARCH("la pregunta",A1)&gt;0)</formula>
    </cfRule>
  </conditionalFormatting>
  <conditionalFormatting sqref="C19:DY19">
    <cfRule type="expression" dxfId="18" priority="7">
      <formula>AND($EH$45&gt;0,$C$49="")</formula>
    </cfRule>
  </conditionalFormatting>
  <conditionalFormatting sqref="C20:DY20">
    <cfRule type="expression" dxfId="17" priority="4">
      <formula>AND(EL25&gt;0,F46="")</formula>
    </cfRule>
  </conditionalFormatting>
  <conditionalFormatting sqref="F46:DY46">
    <cfRule type="expression" dxfId="16" priority="3">
      <formula>AND(EL25=0,F46="")</formula>
    </cfRule>
    <cfRule type="expression" dxfId="15" priority="5">
      <formula>AND(EL25&gt;0,F46="")</formula>
    </cfRule>
  </conditionalFormatting>
  <conditionalFormatting sqref="I25:DY44">
    <cfRule type="expression" dxfId="14" priority="6">
      <formula>$H25="X"</formula>
    </cfRule>
  </conditionalFormatting>
  <dataValidations count="1">
    <dataValidation type="list" allowBlank="1" showInputMessage="1" showErrorMessage="1" sqref="H25:DY44">
      <formula1>"X"</formula1>
    </dataValidation>
  </dataValidations>
  <hyperlinks>
    <hyperlink ref="DV9" location="Índice!B39" display="Índice"/>
    <hyperlink ref="DV12" location="Adición!A55" display="Pregunta A.2"/>
    <hyperlink ref="DV12:DY12" location="CNGE_2026_M1_Secc1_Sub7!A54" display="Pregunta 1.3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Complemento 4</oddHeader>
    <oddFooter>&amp;LCenso Nacional de Gobiernos Estatales 2026&amp;R&amp;P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7"/>
  <sheetViews>
    <sheetView showGridLines="0" view="pageBreakPreview" zoomScale="120" zoomScaleNormal="100" zoomScaleSheetLayoutView="120" workbookViewId="0"/>
  </sheetViews>
  <sheetFormatPr baseColWidth="10" defaultColWidth="0" defaultRowHeight="15" customHeight="1" zeroHeight="1"/>
  <cols>
    <col min="1" max="1" width="5.625" style="76" customWidth="1"/>
    <col min="2" max="30" width="3.625" style="76" customWidth="1"/>
    <col min="31" max="31" width="5.625" style="76" customWidth="1"/>
    <col min="32" max="32" width="3.625" style="76" hidden="1" customWidth="1"/>
    <col min="33" max="16384" width="3.625" style="76" hidden="1"/>
  </cols>
  <sheetData>
    <row r="1" spans="1:30" ht="173.25" customHeight="1">
      <c r="A1" s="647"/>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0" ht="15" customHeight="1">
      <c r="A2" s="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45" customHeight="1">
      <c r="A3" s="6"/>
      <c r="B3" s="683" t="s">
        <v>1</v>
      </c>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row>
    <row r="4" spans="1:30" ht="15" customHeight="1">
      <c r="A4" s="6"/>
      <c r="B4" s="65"/>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row>
    <row r="5" spans="1:30" ht="45" customHeight="1">
      <c r="A5" s="6"/>
      <c r="B5" s="1024" t="s">
        <v>2</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row>
    <row r="6" spans="1:30" ht="15" customHeight="1">
      <c r="A6" s="6"/>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30" ht="72" customHeight="1">
      <c r="A7" s="6"/>
      <c r="B7" s="683" t="s">
        <v>32</v>
      </c>
      <c r="C7" s="925"/>
      <c r="D7" s="925"/>
      <c r="E7" s="925"/>
      <c r="F7" s="925"/>
      <c r="G7" s="925"/>
      <c r="H7" s="925"/>
      <c r="I7" s="925"/>
      <c r="J7" s="925"/>
      <c r="K7" s="925"/>
      <c r="L7" s="925"/>
      <c r="M7" s="925"/>
      <c r="N7" s="925"/>
      <c r="O7" s="925"/>
      <c r="P7" s="925"/>
      <c r="Q7" s="925"/>
      <c r="R7" s="925"/>
      <c r="S7" s="925"/>
      <c r="T7" s="925"/>
      <c r="U7" s="925"/>
      <c r="V7" s="925"/>
      <c r="W7" s="925"/>
      <c r="X7" s="925"/>
      <c r="Y7" s="925"/>
      <c r="Z7" s="925"/>
      <c r="AA7" s="925"/>
      <c r="AB7" s="925"/>
      <c r="AC7" s="925"/>
      <c r="AD7" s="925"/>
    </row>
    <row r="8" spans="1:30" ht="15" customHeight="1">
      <c r="A8" s="6"/>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row>
    <row r="9" spans="1:30" ht="15" customHeight="1" thickBot="1">
      <c r="A9" s="6"/>
      <c r="B9" s="3" t="s">
        <v>4</v>
      </c>
      <c r="C9" s="67"/>
      <c r="D9" s="67"/>
      <c r="E9" s="67"/>
      <c r="F9" s="67"/>
      <c r="G9" s="67"/>
      <c r="H9" s="67"/>
      <c r="I9" s="67"/>
      <c r="J9" s="67"/>
      <c r="K9" s="67"/>
      <c r="L9" s="67"/>
      <c r="M9" s="12"/>
      <c r="N9" s="3" t="s">
        <v>5</v>
      </c>
      <c r="O9" s="12"/>
      <c r="P9" s="12"/>
      <c r="Q9" s="12"/>
      <c r="R9" s="12"/>
      <c r="S9" s="12"/>
      <c r="T9" s="12"/>
      <c r="U9" s="12"/>
      <c r="V9" s="12"/>
      <c r="W9" s="12"/>
      <c r="X9" s="12"/>
      <c r="Y9" s="12"/>
      <c r="Z9" s="12"/>
      <c r="AA9" s="821" t="s">
        <v>3</v>
      </c>
      <c r="AB9" s="925"/>
      <c r="AC9" s="925"/>
      <c r="AD9" s="925"/>
    </row>
    <row r="10" spans="1:30" ht="15" customHeight="1" thickBot="1">
      <c r="A10" s="6"/>
      <c r="B10" s="680" t="str">
        <f>IF(Presentación!B10="","",Presentación!B10)</f>
        <v>Veracruz de Ignacio de la Llave</v>
      </c>
      <c r="C10" s="681"/>
      <c r="D10" s="681"/>
      <c r="E10" s="681"/>
      <c r="F10" s="681"/>
      <c r="G10" s="681"/>
      <c r="H10" s="681"/>
      <c r="I10" s="681"/>
      <c r="J10" s="681"/>
      <c r="K10" s="681"/>
      <c r="L10" s="682"/>
      <c r="M10" s="72"/>
      <c r="N10" s="680" t="str">
        <f>IF(Presentación!N10="","",Presentación!N10)</f>
        <v>230</v>
      </c>
      <c r="O10" s="682"/>
      <c r="P10" s="19"/>
      <c r="Q10" s="70"/>
      <c r="R10" s="70"/>
      <c r="S10" s="70"/>
      <c r="T10" s="70"/>
      <c r="U10" s="70"/>
      <c r="V10" s="70"/>
      <c r="W10" s="70"/>
      <c r="X10" s="70"/>
      <c r="Y10" s="70"/>
      <c r="Z10" s="70"/>
      <c r="AA10" s="70"/>
      <c r="AB10" s="19"/>
      <c r="AC10" s="70"/>
      <c r="AD10" s="101"/>
    </row>
    <row r="11" spans="1:30" ht="15" customHeight="1">
      <c r="A11" s="6"/>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row>
    <row r="12" spans="1:30" ht="15" customHeight="1">
      <c r="A12" s="6"/>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025" t="s">
        <v>6458</v>
      </c>
      <c r="AB12" s="925"/>
      <c r="AC12" s="925"/>
      <c r="AD12" s="925"/>
    </row>
    <row r="13" spans="1:30" ht="15" customHeight="1">
      <c r="A13" s="6"/>
      <c r="B13" s="6"/>
      <c r="C13" s="6"/>
      <c r="D13" s="6"/>
      <c r="E13" s="6"/>
      <c r="F13" s="6"/>
      <c r="G13" s="6"/>
      <c r="H13" s="6"/>
      <c r="I13" s="6"/>
      <c r="J13" s="6"/>
      <c r="K13" s="6"/>
      <c r="L13" s="6"/>
      <c r="M13" s="6"/>
      <c r="N13" s="6"/>
      <c r="O13" s="6"/>
      <c r="P13" s="6"/>
      <c r="Q13" s="6"/>
      <c r="R13" s="6"/>
      <c r="S13" s="6"/>
      <c r="T13" s="6"/>
      <c r="U13" s="6"/>
      <c r="V13" s="12"/>
      <c r="W13" s="12"/>
      <c r="X13" s="12"/>
      <c r="Y13" s="12"/>
      <c r="Z13" s="6"/>
      <c r="AA13" s="6"/>
      <c r="AB13" s="6"/>
      <c r="AC13" s="6"/>
      <c r="AD13" s="6"/>
    </row>
    <row r="14" spans="1:30" ht="24" customHeight="1">
      <c r="A14" s="6"/>
      <c r="B14" s="1047" t="s">
        <v>6459</v>
      </c>
      <c r="C14" s="925"/>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row>
    <row r="15" spans="1:30" ht="15" customHeight="1">
      <c r="A15" s="6"/>
    </row>
    <row r="16" spans="1:30" ht="15" customHeight="1">
      <c r="A16" s="6"/>
      <c r="C16" s="38" t="s">
        <v>6460</v>
      </c>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row>
    <row r="17" spans="1:30" ht="24" customHeight="1">
      <c r="A17" s="6"/>
      <c r="C17" s="685" t="s">
        <v>6461</v>
      </c>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row>
    <row r="18" spans="1:30" ht="15" customHeight="1">
      <c r="A18" s="6"/>
      <c r="C18" s="11"/>
      <c r="D18" s="76" t="s">
        <v>6462</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row>
    <row r="19" spans="1:30" ht="15" customHeight="1">
      <c r="A19" s="6"/>
      <c r="C19" s="11"/>
      <c r="D19" s="76" t="s">
        <v>6463</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row>
    <row r="20" spans="1:30" ht="15" customHeight="1">
      <c r="A20" s="6"/>
      <c r="C20" s="11"/>
      <c r="D20" s="76" t="s">
        <v>6464</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row>
    <row r="21" spans="1:30" ht="15" customHeight="1">
      <c r="A21" s="6"/>
      <c r="C21" s="11"/>
      <c r="D21" s="76" t="s">
        <v>6465</v>
      </c>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row>
    <row r="22" spans="1:30" ht="15" customHeight="1">
      <c r="A22" s="6"/>
      <c r="C22" s="11"/>
      <c r="D22" s="76" t="s">
        <v>6466</v>
      </c>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row>
    <row r="23" spans="1:30" ht="15" customHeight="1">
      <c r="A23" s="6"/>
      <c r="C23" s="11"/>
      <c r="D23" s="76" t="s">
        <v>6467</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row>
    <row r="24" spans="1:30" ht="15" customHeight="1">
      <c r="A24" s="6"/>
      <c r="C24" s="11"/>
      <c r="D24" s="76" t="s">
        <v>6468</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row>
    <row r="25" spans="1:30" ht="15" customHeight="1">
      <c r="A25" s="6"/>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row>
    <row r="26" spans="1:30" ht="15" customHeight="1">
      <c r="A26" s="6"/>
      <c r="C26" s="38" t="s">
        <v>6469</v>
      </c>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row>
    <row r="27" spans="1:30" ht="24" customHeight="1">
      <c r="A27" s="6"/>
      <c r="C27" s="685" t="s">
        <v>6470</v>
      </c>
      <c r="D27" s="925"/>
      <c r="E27" s="925"/>
      <c r="F27" s="925"/>
      <c r="G27" s="925"/>
      <c r="H27" s="925"/>
      <c r="I27" s="925"/>
      <c r="J27" s="925"/>
      <c r="K27" s="925"/>
      <c r="L27" s="925"/>
      <c r="M27" s="925"/>
      <c r="N27" s="925"/>
      <c r="O27" s="925"/>
      <c r="P27" s="925"/>
      <c r="Q27" s="925"/>
      <c r="R27" s="925"/>
      <c r="S27" s="925"/>
      <c r="T27" s="925"/>
      <c r="U27" s="925"/>
      <c r="V27" s="925"/>
      <c r="W27" s="925"/>
      <c r="X27" s="925"/>
      <c r="Y27" s="925"/>
      <c r="Z27" s="925"/>
      <c r="AA27" s="925"/>
      <c r="AB27" s="925"/>
      <c r="AC27" s="925"/>
      <c r="AD27" s="925"/>
    </row>
    <row r="28" spans="1:30" ht="15" customHeight="1">
      <c r="A28" s="6"/>
      <c r="C28" s="11"/>
      <c r="D28" s="76" t="s">
        <v>6471</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row>
    <row r="29" spans="1:30" ht="15" customHeight="1">
      <c r="A29" s="6"/>
      <c r="C29" s="11"/>
      <c r="D29" s="11" t="s">
        <v>6472</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1:30" ht="15" customHeight="1">
      <c r="A30" s="6"/>
      <c r="C30" s="11"/>
      <c r="D30" s="76" t="s">
        <v>6473</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row>
    <row r="31" spans="1:30" ht="15" customHeight="1">
      <c r="A31" s="6"/>
      <c r="C31" s="11"/>
      <c r="D31" s="76" t="s">
        <v>6474</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row>
    <row r="32" spans="1:30" ht="15" customHeight="1">
      <c r="A32" s="6"/>
      <c r="C32" s="11"/>
      <c r="D32" s="76" t="s">
        <v>6475</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row>
    <row r="33" spans="1:30" ht="15" customHeight="1">
      <c r="A33" s="6"/>
      <c r="C33" s="11"/>
      <c r="D33" s="76" t="s">
        <v>6476</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1:30" ht="15" customHeight="1">
      <c r="A34" s="6"/>
      <c r="C34" s="11"/>
      <c r="D34" s="76" t="s">
        <v>6477</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row>
    <row r="35" spans="1:30" ht="15" customHeight="1">
      <c r="A35" s="6"/>
      <c r="C35" s="11"/>
      <c r="D35" s="76" t="s">
        <v>6478</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row>
    <row r="36" spans="1:30" ht="15" customHeight="1">
      <c r="A36" s="6"/>
      <c r="C36" s="11"/>
      <c r="D36" s="76" t="s">
        <v>6479</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row>
    <row r="37" spans="1:30" ht="15" customHeight="1">
      <c r="A37" s="6"/>
      <c r="C37" s="11"/>
      <c r="D37" s="76" t="s">
        <v>6480</v>
      </c>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row>
    <row r="38" spans="1:30" ht="15" customHeight="1">
      <c r="A38" s="6"/>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row>
    <row r="39" spans="1:30" ht="15" customHeight="1">
      <c r="A39" s="6"/>
      <c r="C39" s="38" t="s">
        <v>6481</v>
      </c>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row>
    <row r="40" spans="1:30" ht="36" customHeight="1">
      <c r="A40" s="6"/>
      <c r="C40" s="685" t="s">
        <v>6482</v>
      </c>
      <c r="D40" s="925"/>
      <c r="E40" s="925"/>
      <c r="F40" s="925"/>
      <c r="G40" s="925"/>
      <c r="H40" s="925"/>
      <c r="I40" s="925"/>
      <c r="J40" s="925"/>
      <c r="K40" s="925"/>
      <c r="L40" s="925"/>
      <c r="M40" s="925"/>
      <c r="N40" s="925"/>
      <c r="O40" s="925"/>
      <c r="P40" s="925"/>
      <c r="Q40" s="925"/>
      <c r="R40" s="925"/>
      <c r="S40" s="925"/>
      <c r="T40" s="925"/>
      <c r="U40" s="925"/>
      <c r="V40" s="925"/>
      <c r="W40" s="925"/>
      <c r="X40" s="925"/>
      <c r="Y40" s="925"/>
      <c r="Z40" s="925"/>
      <c r="AA40" s="925"/>
      <c r="AB40" s="925"/>
      <c r="AC40" s="925"/>
      <c r="AD40" s="925"/>
    </row>
    <row r="41" spans="1:30" ht="15" customHeight="1">
      <c r="A41" s="6"/>
      <c r="C41" s="11"/>
      <c r="D41" s="76" t="s">
        <v>6483</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1:30" ht="15" customHeight="1">
      <c r="A42" s="6"/>
      <c r="C42" s="11"/>
      <c r="D42" s="76" t="s">
        <v>6484</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row>
    <row r="43" spans="1:30" ht="15" customHeight="1">
      <c r="A43" s="6"/>
      <c r="C43" s="11"/>
      <c r="D43" s="76" t="s">
        <v>6485</v>
      </c>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row>
    <row r="44" spans="1:30" ht="15" customHeight="1">
      <c r="A44" s="6"/>
      <c r="C44" s="11"/>
      <c r="D44" s="76" t="s">
        <v>6486</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30" ht="15" customHeight="1">
      <c r="A45" s="6"/>
      <c r="C45" s="11"/>
      <c r="D45" s="76" t="s">
        <v>6487</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row>
    <row r="46" spans="1:30" ht="15" customHeight="1">
      <c r="A46" s="6"/>
      <c r="C46" s="11"/>
      <c r="D46" s="7" t="s">
        <v>6488</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row>
    <row r="47" spans="1:30" ht="15" customHeight="1">
      <c r="A47" s="6"/>
      <c r="C47" s="11"/>
      <c r="D47" s="76" t="s">
        <v>6489</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row>
    <row r="48" spans="1:30" ht="15" customHeight="1">
      <c r="A48" s="6"/>
      <c r="C48" s="11"/>
      <c r="D48" s="76" t="s">
        <v>6490</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row>
    <row r="49" spans="1:30" ht="15" customHeight="1">
      <c r="A49" s="6"/>
      <c r="C49" s="11"/>
      <c r="D49" s="76" t="s">
        <v>6491</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30" ht="15" customHeight="1">
      <c r="A50" s="6"/>
      <c r="C50" s="11"/>
      <c r="D50" s="76" t="s">
        <v>6492</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row>
    <row r="51" spans="1:30" ht="15" customHeight="1">
      <c r="A51" s="6"/>
      <c r="C51" s="11"/>
      <c r="D51" s="76" t="s">
        <v>6493</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row>
    <row r="52" spans="1:30" ht="15" customHeight="1">
      <c r="A52" s="6"/>
      <c r="C52" s="11"/>
      <c r="D52" s="76" t="s">
        <v>6494</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row>
    <row r="53" spans="1:30" ht="15" customHeight="1">
      <c r="A53" s="6"/>
      <c r="C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row>
    <row r="54" spans="1:30" ht="15" customHeight="1">
      <c r="A54" s="6"/>
      <c r="C54" s="38" t="s">
        <v>6495</v>
      </c>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row>
    <row r="55" spans="1:30" ht="24" customHeight="1">
      <c r="A55" s="6"/>
      <c r="C55" s="685" t="s">
        <v>6496</v>
      </c>
      <c r="D55" s="925"/>
      <c r="E55" s="925"/>
      <c r="F55" s="925"/>
      <c r="G55" s="925"/>
      <c r="H55" s="925"/>
      <c r="I55" s="925"/>
      <c r="J55" s="925"/>
      <c r="K55" s="925"/>
      <c r="L55" s="925"/>
      <c r="M55" s="925"/>
      <c r="N55" s="925"/>
      <c r="O55" s="925"/>
      <c r="P55" s="925"/>
      <c r="Q55" s="925"/>
      <c r="R55" s="925"/>
      <c r="S55" s="925"/>
      <c r="T55" s="925"/>
      <c r="U55" s="925"/>
      <c r="V55" s="925"/>
      <c r="W55" s="925"/>
      <c r="X55" s="925"/>
      <c r="Y55" s="925"/>
      <c r="Z55" s="925"/>
      <c r="AA55" s="925"/>
      <c r="AB55" s="925"/>
      <c r="AC55" s="925"/>
      <c r="AD55" s="925"/>
    </row>
    <row r="56" spans="1:30" ht="24" customHeight="1">
      <c r="A56" s="6"/>
      <c r="C56" s="11"/>
      <c r="D56" s="685" t="s">
        <v>6497</v>
      </c>
      <c r="E56" s="925"/>
      <c r="F56" s="925"/>
      <c r="G56" s="925"/>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row>
    <row r="57" spans="1:30" ht="12">
      <c r="A57" s="6"/>
      <c r="C57" s="11"/>
      <c r="D57" s="76" t="s">
        <v>6498</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row>
    <row r="58" spans="1:30" ht="12">
      <c r="A58" s="6"/>
      <c r="C58" s="11"/>
      <c r="D58" s="76" t="s">
        <v>6499</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row>
    <row r="59" spans="1:30" ht="15" customHeight="1">
      <c r="A59" s="6"/>
      <c r="C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row>
    <row r="60" spans="1:30" ht="15" customHeight="1">
      <c r="A60" s="6"/>
      <c r="C60" s="38" t="s">
        <v>6500</v>
      </c>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row>
    <row r="61" spans="1:30" ht="36" customHeight="1">
      <c r="A61" s="6"/>
      <c r="C61" s="686" t="s">
        <v>6501</v>
      </c>
      <c r="D61" s="925"/>
      <c r="E61" s="925"/>
      <c r="F61" s="925"/>
      <c r="G61" s="925"/>
      <c r="H61" s="925"/>
      <c r="I61" s="925"/>
      <c r="J61" s="925"/>
      <c r="K61" s="925"/>
      <c r="L61" s="925"/>
      <c r="M61" s="925"/>
      <c r="N61" s="925"/>
      <c r="O61" s="925"/>
      <c r="P61" s="925"/>
      <c r="Q61" s="925"/>
      <c r="R61" s="925"/>
      <c r="S61" s="925"/>
      <c r="T61" s="925"/>
      <c r="U61" s="925"/>
      <c r="V61" s="925"/>
      <c r="W61" s="925"/>
      <c r="X61" s="925"/>
      <c r="Y61" s="925"/>
      <c r="Z61" s="925"/>
      <c r="AA61" s="925"/>
      <c r="AB61" s="925"/>
      <c r="AC61" s="925"/>
      <c r="AD61" s="925"/>
    </row>
    <row r="62" spans="1:30" ht="15" customHeight="1">
      <c r="A62" s="6"/>
      <c r="C62" s="11"/>
      <c r="D62" s="76" t="s">
        <v>6502</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row>
    <row r="63" spans="1:30" ht="15" customHeight="1">
      <c r="A63" s="6"/>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row>
    <row r="64" spans="1:30" ht="15" customHeight="1">
      <c r="A64" s="6"/>
      <c r="C64" s="38" t="s">
        <v>6503</v>
      </c>
      <c r="E64" s="11"/>
      <c r="F64" s="11"/>
      <c r="G64" s="11"/>
      <c r="I64" s="11"/>
      <c r="J64" s="11"/>
      <c r="K64" s="11"/>
      <c r="L64" s="11"/>
      <c r="M64" s="11"/>
      <c r="N64" s="11"/>
      <c r="O64" s="11"/>
      <c r="P64" s="11"/>
      <c r="Q64" s="11"/>
      <c r="R64" s="11"/>
      <c r="S64" s="11"/>
      <c r="T64" s="11"/>
      <c r="U64" s="11"/>
      <c r="V64" s="11"/>
      <c r="W64" s="11"/>
      <c r="X64" s="11"/>
      <c r="Y64" s="11"/>
      <c r="Z64" s="11"/>
      <c r="AA64" s="11"/>
      <c r="AB64" s="11"/>
      <c r="AC64" s="11"/>
      <c r="AD64" s="11"/>
    </row>
    <row r="65" spans="1:30" ht="24" customHeight="1">
      <c r="A65" s="6"/>
      <c r="C65" s="685" t="s">
        <v>6504</v>
      </c>
      <c r="D65" s="925"/>
      <c r="E65" s="925"/>
      <c r="F65" s="925"/>
      <c r="G65" s="925"/>
      <c r="H65" s="925"/>
      <c r="I65" s="925"/>
      <c r="J65" s="925"/>
      <c r="K65" s="925"/>
      <c r="L65" s="925"/>
      <c r="M65" s="925"/>
      <c r="N65" s="925"/>
      <c r="O65" s="925"/>
      <c r="P65" s="925"/>
      <c r="Q65" s="925"/>
      <c r="R65" s="925"/>
      <c r="S65" s="925"/>
      <c r="T65" s="925"/>
      <c r="U65" s="925"/>
      <c r="V65" s="925"/>
      <c r="W65" s="925"/>
      <c r="X65" s="925"/>
      <c r="Y65" s="925"/>
      <c r="Z65" s="925"/>
      <c r="AA65" s="925"/>
      <c r="AB65" s="925"/>
      <c r="AC65" s="925"/>
      <c r="AD65" s="925"/>
    </row>
    <row r="66" spans="1:30" ht="15" customHeight="1">
      <c r="A66" s="6"/>
      <c r="C66" s="140"/>
      <c r="D66" s="76" t="s">
        <v>6505</v>
      </c>
      <c r="E66" s="11"/>
      <c r="F66" s="11"/>
      <c r="G66" s="11"/>
      <c r="I66" s="11"/>
      <c r="J66" s="11"/>
      <c r="K66" s="11"/>
      <c r="L66" s="11"/>
      <c r="M66" s="11"/>
      <c r="N66" s="11"/>
      <c r="O66" s="11"/>
      <c r="P66" s="11"/>
      <c r="Q66" s="11"/>
      <c r="R66" s="11"/>
      <c r="S66" s="11"/>
      <c r="T66" s="11"/>
      <c r="U66" s="11"/>
      <c r="V66" s="11"/>
      <c r="W66" s="11"/>
      <c r="X66" s="11"/>
      <c r="Y66" s="11"/>
      <c r="Z66" s="11"/>
      <c r="AA66" s="11"/>
      <c r="AB66" s="11"/>
      <c r="AC66" s="11"/>
      <c r="AD66" s="11"/>
    </row>
    <row r="67" spans="1:30" ht="15" customHeight="1">
      <c r="A67" s="6"/>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row>
    <row r="68" spans="1:30" ht="15" customHeight="1">
      <c r="A68" s="6"/>
      <c r="C68" s="38" t="s">
        <v>6506</v>
      </c>
      <c r="E68" s="11"/>
      <c r="F68" s="11"/>
      <c r="G68" s="11"/>
      <c r="I68" s="11"/>
      <c r="J68" s="11"/>
      <c r="K68" s="11"/>
      <c r="L68" s="11"/>
      <c r="M68" s="11"/>
      <c r="N68" s="11"/>
      <c r="O68" s="11"/>
      <c r="P68" s="11"/>
      <c r="Q68" s="11"/>
      <c r="R68" s="11"/>
      <c r="S68" s="11"/>
      <c r="T68" s="11"/>
      <c r="U68" s="11"/>
      <c r="V68" s="11"/>
      <c r="W68" s="11"/>
      <c r="X68" s="11"/>
      <c r="Y68" s="11"/>
      <c r="Z68" s="11"/>
      <c r="AA68" s="11"/>
      <c r="AB68" s="11"/>
      <c r="AC68" s="11"/>
      <c r="AD68" s="11"/>
    </row>
    <row r="69" spans="1:30" ht="36" customHeight="1">
      <c r="A69" s="6"/>
      <c r="C69" s="685" t="s">
        <v>6507</v>
      </c>
      <c r="D69" s="925"/>
      <c r="E69" s="925"/>
      <c r="F69" s="925"/>
      <c r="G69" s="925"/>
      <c r="H69" s="925"/>
      <c r="I69" s="925"/>
      <c r="J69" s="925"/>
      <c r="K69" s="925"/>
      <c r="L69" s="925"/>
      <c r="M69" s="925"/>
      <c r="N69" s="925"/>
      <c r="O69" s="925"/>
      <c r="P69" s="925"/>
      <c r="Q69" s="925"/>
      <c r="R69" s="925"/>
      <c r="S69" s="925"/>
      <c r="T69" s="925"/>
      <c r="U69" s="925"/>
      <c r="V69" s="925"/>
      <c r="W69" s="925"/>
      <c r="X69" s="925"/>
      <c r="Y69" s="925"/>
      <c r="Z69" s="925"/>
      <c r="AA69" s="925"/>
      <c r="AB69" s="925"/>
      <c r="AC69" s="925"/>
      <c r="AD69" s="925"/>
    </row>
    <row r="70" spans="1:30" ht="15" customHeight="1">
      <c r="A70" s="6"/>
      <c r="C70" s="140"/>
      <c r="D70" s="76" t="s">
        <v>6508</v>
      </c>
      <c r="E70" s="11"/>
      <c r="F70" s="11"/>
      <c r="G70" s="11"/>
      <c r="I70" s="11"/>
      <c r="J70" s="11"/>
      <c r="K70" s="11"/>
      <c r="L70" s="11"/>
      <c r="M70" s="11"/>
      <c r="N70" s="11"/>
      <c r="O70" s="11"/>
      <c r="P70" s="11"/>
      <c r="Q70" s="11"/>
      <c r="R70" s="11"/>
      <c r="S70" s="11"/>
      <c r="T70" s="11"/>
      <c r="U70" s="11"/>
      <c r="V70" s="11"/>
      <c r="W70" s="11"/>
      <c r="X70" s="11"/>
      <c r="Y70" s="11"/>
      <c r="Z70" s="11"/>
      <c r="AA70" s="11"/>
      <c r="AB70" s="11"/>
      <c r="AC70" s="11"/>
      <c r="AD70" s="11"/>
    </row>
    <row r="71" spans="1:30" ht="15" customHeight="1">
      <c r="A71" s="6"/>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row>
    <row r="72" spans="1:30" ht="15" customHeight="1">
      <c r="A72" s="6"/>
      <c r="C72" s="38" t="s">
        <v>6509</v>
      </c>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row>
    <row r="73" spans="1:30" ht="24" customHeight="1">
      <c r="A73" s="6"/>
      <c r="C73" s="685" t="s">
        <v>6510</v>
      </c>
      <c r="D73" s="925"/>
      <c r="E73" s="925"/>
      <c r="F73" s="925"/>
      <c r="G73" s="925"/>
      <c r="H73" s="925"/>
      <c r="I73" s="925"/>
      <c r="J73" s="925"/>
      <c r="K73" s="925"/>
      <c r="L73" s="925"/>
      <c r="M73" s="925"/>
      <c r="N73" s="925"/>
      <c r="O73" s="925"/>
      <c r="P73" s="925"/>
      <c r="Q73" s="925"/>
      <c r="R73" s="925"/>
      <c r="S73" s="925"/>
      <c r="T73" s="925"/>
      <c r="U73" s="925"/>
      <c r="V73" s="925"/>
      <c r="W73" s="925"/>
      <c r="X73" s="925"/>
      <c r="Y73" s="925"/>
      <c r="Z73" s="925"/>
      <c r="AA73" s="925"/>
      <c r="AB73" s="925"/>
      <c r="AC73" s="925"/>
      <c r="AD73" s="925"/>
    </row>
    <row r="74" spans="1:30" ht="15" customHeight="1">
      <c r="A74" s="6"/>
      <c r="C74" s="11"/>
      <c r="D74" s="76" t="s">
        <v>6511</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row>
    <row r="75" spans="1:30" ht="15" customHeight="1">
      <c r="A75" s="6"/>
      <c r="C75" s="11"/>
      <c r="D75" s="76" t="s">
        <v>6512</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row>
    <row r="76" spans="1:30" ht="15" customHeight="1">
      <c r="A76" s="6"/>
      <c r="C76" s="11"/>
      <c r="D76" s="76" t="s">
        <v>6499</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row>
    <row r="77" spans="1:30" ht="15" customHeight="1">
      <c r="A77" s="6"/>
      <c r="C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row>
    <row r="78" spans="1:30" ht="15" customHeight="1">
      <c r="A78" s="6"/>
      <c r="C78" s="38" t="s">
        <v>6513</v>
      </c>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row>
    <row r="79" spans="1:30" ht="36" customHeight="1">
      <c r="A79" s="6"/>
      <c r="C79" s="685" t="s">
        <v>6514</v>
      </c>
      <c r="D79" s="925"/>
      <c r="E79" s="925"/>
      <c r="F79" s="925"/>
      <c r="G79" s="925"/>
      <c r="H79" s="925"/>
      <c r="I79" s="925"/>
      <c r="J79" s="925"/>
      <c r="K79" s="925"/>
      <c r="L79" s="925"/>
      <c r="M79" s="925"/>
      <c r="N79" s="925"/>
      <c r="O79" s="925"/>
      <c r="P79" s="925"/>
      <c r="Q79" s="925"/>
      <c r="R79" s="925"/>
      <c r="S79" s="925"/>
      <c r="T79" s="925"/>
      <c r="U79" s="925"/>
      <c r="V79" s="925"/>
      <c r="W79" s="925"/>
      <c r="X79" s="925"/>
      <c r="Y79" s="925"/>
      <c r="Z79" s="925"/>
      <c r="AA79" s="925"/>
      <c r="AB79" s="925"/>
      <c r="AC79" s="925"/>
      <c r="AD79" s="925"/>
    </row>
    <row r="80" spans="1:30" ht="15" customHeight="1">
      <c r="A80" s="6"/>
      <c r="C80" s="11"/>
      <c r="D80" s="76" t="s">
        <v>6515</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row>
    <row r="81" spans="1:30" ht="15" customHeight="1">
      <c r="A81" s="6"/>
      <c r="C81" s="11"/>
      <c r="D81" s="76" t="s">
        <v>6516</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row>
    <row r="82" spans="1:30" ht="15" customHeight="1">
      <c r="A82" s="6"/>
      <c r="C82" s="11"/>
      <c r="D82" s="76" t="s">
        <v>6499</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row>
    <row r="83" spans="1:30" ht="15" customHeight="1">
      <c r="A83" s="6"/>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row>
    <row r="84" spans="1:30" ht="15" customHeight="1">
      <c r="A84" s="6"/>
      <c r="C84" s="60" t="s">
        <v>6517</v>
      </c>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row>
    <row r="85" spans="1:30" ht="48" customHeight="1">
      <c r="A85" s="6"/>
      <c r="C85" s="685" t="s">
        <v>6518</v>
      </c>
      <c r="D85" s="925"/>
      <c r="E85" s="925"/>
      <c r="F85" s="925"/>
      <c r="G85" s="925"/>
      <c r="H85" s="925"/>
      <c r="I85" s="925"/>
      <c r="J85" s="925"/>
      <c r="K85" s="925"/>
      <c r="L85" s="925"/>
      <c r="M85" s="925"/>
      <c r="N85" s="925"/>
      <c r="O85" s="925"/>
      <c r="P85" s="925"/>
      <c r="Q85" s="925"/>
      <c r="R85" s="925"/>
      <c r="S85" s="925"/>
      <c r="T85" s="925"/>
      <c r="U85" s="925"/>
      <c r="V85" s="925"/>
      <c r="W85" s="925"/>
      <c r="X85" s="925"/>
      <c r="Y85" s="925"/>
      <c r="Z85" s="925"/>
      <c r="AA85" s="925"/>
      <c r="AB85" s="925"/>
      <c r="AC85" s="925"/>
      <c r="AD85" s="925"/>
    </row>
    <row r="86" spans="1:30" ht="12">
      <c r="A86" s="6"/>
      <c r="C86" s="11"/>
      <c r="D86" s="76" t="s">
        <v>6519</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row>
    <row r="87" spans="1:30" ht="12">
      <c r="A87" s="6"/>
      <c r="C87" s="11"/>
      <c r="D87" s="76" t="s">
        <v>6520</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row>
    <row r="88" spans="1:30" ht="12">
      <c r="A88" s="6"/>
      <c r="C88" s="11"/>
      <c r="D88" s="76" t="s">
        <v>6521</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row>
    <row r="89" spans="1:30" ht="12">
      <c r="A89" s="6"/>
      <c r="C89" s="11"/>
      <c r="D89" s="76" t="s">
        <v>6522</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row>
    <row r="90" spans="1:30" ht="12">
      <c r="A90" s="6"/>
      <c r="C90" s="11"/>
      <c r="D90" s="76" t="s">
        <v>6523</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row>
    <row r="91" spans="1:30" ht="12">
      <c r="A91" s="6"/>
      <c r="C91" s="11"/>
      <c r="D91" s="76" t="s">
        <v>6524</v>
      </c>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row>
    <row r="92" spans="1:30" ht="24" customHeight="1">
      <c r="A92" s="6"/>
      <c r="C92" s="11"/>
      <c r="D92" s="685" t="s">
        <v>6525</v>
      </c>
      <c r="E92" s="925"/>
      <c r="F92" s="925"/>
      <c r="G92" s="925"/>
      <c r="H92" s="925"/>
      <c r="I92" s="925"/>
      <c r="J92" s="925"/>
      <c r="K92" s="925"/>
      <c r="L92" s="925"/>
      <c r="M92" s="925"/>
      <c r="N92" s="925"/>
      <c r="O92" s="925"/>
      <c r="P92" s="925"/>
      <c r="Q92" s="925"/>
      <c r="R92" s="925"/>
      <c r="S92" s="925"/>
      <c r="T92" s="925"/>
      <c r="U92" s="925"/>
      <c r="V92" s="925"/>
      <c r="W92" s="925"/>
      <c r="X92" s="925"/>
      <c r="Y92" s="925"/>
      <c r="Z92" s="925"/>
      <c r="AA92" s="925"/>
      <c r="AB92" s="925"/>
      <c r="AC92" s="925"/>
      <c r="AD92" s="925"/>
    </row>
    <row r="93" spans="1:30" ht="12">
      <c r="A93" s="6"/>
      <c r="C93" s="11"/>
      <c r="D93" s="76" t="s">
        <v>6526</v>
      </c>
      <c r="E93" s="6"/>
      <c r="F93" s="6"/>
      <c r="G93" s="6"/>
      <c r="H93" s="6"/>
      <c r="I93" s="6"/>
      <c r="J93" s="6"/>
      <c r="K93" s="6"/>
      <c r="L93" s="6"/>
      <c r="M93" s="6"/>
      <c r="N93" s="6"/>
      <c r="O93" s="6"/>
      <c r="P93" s="6"/>
      <c r="Q93" s="6"/>
      <c r="R93" s="6"/>
      <c r="S93" s="6"/>
      <c r="T93" s="6"/>
      <c r="U93" s="6"/>
      <c r="V93" s="6"/>
      <c r="W93" s="6"/>
      <c r="X93" s="6"/>
      <c r="Y93" s="6"/>
      <c r="Z93" s="6"/>
      <c r="AA93" s="6"/>
      <c r="AB93" s="6"/>
      <c r="AC93" s="6"/>
      <c r="AD93" s="6"/>
    </row>
    <row r="94" spans="1:30" ht="12">
      <c r="A94" s="6"/>
      <c r="C94" s="11"/>
      <c r="D94" s="76" t="s">
        <v>6527</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row>
    <row r="95" spans="1:30" ht="12">
      <c r="A95" s="6"/>
      <c r="C95" s="11"/>
      <c r="D95" s="76" t="s">
        <v>6480</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row>
    <row r="96" spans="1:30" ht="15" customHeight="1">
      <c r="A96" s="6"/>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row>
    <row r="97" spans="1:30" ht="15" customHeight="1">
      <c r="A97" s="6"/>
      <c r="C97" s="38" t="s">
        <v>6528</v>
      </c>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row>
    <row r="98" spans="1:30" ht="24" customHeight="1">
      <c r="A98" s="6"/>
      <c r="C98" s="685" t="s">
        <v>6529</v>
      </c>
      <c r="D98" s="925"/>
      <c r="E98" s="925"/>
      <c r="F98" s="925"/>
      <c r="G98" s="925"/>
      <c r="H98" s="925"/>
      <c r="I98" s="925"/>
      <c r="J98" s="925"/>
      <c r="K98" s="925"/>
      <c r="L98" s="925"/>
      <c r="M98" s="925"/>
      <c r="N98" s="925"/>
      <c r="O98" s="925"/>
      <c r="P98" s="925"/>
      <c r="Q98" s="925"/>
      <c r="R98" s="925"/>
      <c r="S98" s="925"/>
      <c r="T98" s="925"/>
      <c r="U98" s="925"/>
      <c r="V98" s="925"/>
      <c r="W98" s="925"/>
      <c r="X98" s="925"/>
      <c r="Y98" s="925"/>
      <c r="Z98" s="925"/>
      <c r="AA98" s="925"/>
      <c r="AB98" s="925"/>
      <c r="AC98" s="925"/>
      <c r="AD98" s="925"/>
    </row>
    <row r="99" spans="1:30" ht="15" customHeight="1">
      <c r="A99" s="6"/>
      <c r="C99" s="11"/>
      <c r="D99" s="76" t="s">
        <v>6530</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row>
    <row r="100" spans="1:30" ht="15" customHeight="1">
      <c r="A100" s="6"/>
      <c r="C100" s="11"/>
      <c r="D100" s="76" t="s">
        <v>6531</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row>
    <row r="101" spans="1:30" ht="15" customHeight="1">
      <c r="A101" s="6"/>
      <c r="C101" s="11"/>
      <c r="D101" s="76" t="s">
        <v>6499</v>
      </c>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row>
    <row r="102" spans="1:30" ht="15" customHeight="1">
      <c r="A102" s="6"/>
      <c r="C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row>
    <row r="103" spans="1:30" ht="15" customHeight="1">
      <c r="A103" s="6"/>
      <c r="C103" s="38" t="s">
        <v>6532</v>
      </c>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row>
    <row r="104" spans="1:30" ht="24" customHeight="1">
      <c r="A104" s="6"/>
      <c r="C104" s="685" t="s">
        <v>6533</v>
      </c>
      <c r="D104" s="925"/>
      <c r="E104" s="925"/>
      <c r="F104" s="925"/>
      <c r="G104" s="925"/>
      <c r="H104" s="925"/>
      <c r="I104" s="925"/>
      <c r="J104" s="925"/>
      <c r="K104" s="925"/>
      <c r="L104" s="925"/>
      <c r="M104" s="925"/>
      <c r="N104" s="925"/>
      <c r="O104" s="925"/>
      <c r="P104" s="925"/>
      <c r="Q104" s="925"/>
      <c r="R104" s="925"/>
      <c r="S104" s="925"/>
      <c r="T104" s="925"/>
      <c r="U104" s="925"/>
      <c r="V104" s="925"/>
      <c r="W104" s="925"/>
      <c r="X104" s="925"/>
      <c r="Y104" s="925"/>
      <c r="Z104" s="925"/>
      <c r="AA104" s="925"/>
      <c r="AB104" s="925"/>
      <c r="AC104" s="925"/>
      <c r="AD104" s="925"/>
    </row>
    <row r="105" spans="1:30" ht="15" customHeight="1">
      <c r="A105" s="6"/>
      <c r="D105" s="76" t="s">
        <v>6534</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row>
    <row r="106" spans="1:30" ht="15" customHeight="1">
      <c r="A106" s="6"/>
      <c r="C106" s="11"/>
      <c r="D106" s="76" t="s">
        <v>6535</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row>
    <row r="107" spans="1:30" ht="15" customHeight="1">
      <c r="A107" s="6"/>
      <c r="C107" s="11"/>
      <c r="D107" s="76" t="s">
        <v>6536</v>
      </c>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row>
    <row r="108" spans="1:30" ht="15" customHeight="1">
      <c r="A108" s="6"/>
      <c r="C108" s="11"/>
      <c r="D108" s="76" t="s">
        <v>6537</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row>
    <row r="109" spans="1:30" ht="15" customHeight="1">
      <c r="A109" s="6"/>
      <c r="C109" s="11"/>
      <c r="D109" s="76" t="s">
        <v>6538</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row>
    <row r="110" spans="1:30" ht="15" customHeight="1">
      <c r="A110" s="6"/>
      <c r="C110" s="11"/>
      <c r="D110" s="76" t="s">
        <v>6539</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row>
    <row r="111" spans="1:30" ht="15" customHeight="1">
      <c r="A111" s="6"/>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row>
    <row r="112" spans="1:30" ht="15" customHeight="1">
      <c r="A112" s="6"/>
      <c r="C112" s="38" t="s">
        <v>6540</v>
      </c>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row>
    <row r="113" spans="1:30" ht="60" customHeight="1">
      <c r="A113" s="6"/>
      <c r="C113" s="685" t="s">
        <v>6541</v>
      </c>
      <c r="D113" s="925"/>
      <c r="E113" s="925"/>
      <c r="F113" s="925"/>
      <c r="G113" s="925"/>
      <c r="H113" s="925"/>
      <c r="I113" s="925"/>
      <c r="J113" s="925"/>
      <c r="K113" s="925"/>
      <c r="L113" s="925"/>
      <c r="M113" s="925"/>
      <c r="N113" s="925"/>
      <c r="O113" s="925"/>
      <c r="P113" s="925"/>
      <c r="Q113" s="925"/>
      <c r="R113" s="925"/>
      <c r="S113" s="925"/>
      <c r="T113" s="925"/>
      <c r="U113" s="925"/>
      <c r="V113" s="925"/>
      <c r="W113" s="925"/>
      <c r="X113" s="925"/>
      <c r="Y113" s="925"/>
      <c r="Z113" s="925"/>
      <c r="AA113" s="925"/>
      <c r="AB113" s="925"/>
      <c r="AC113" s="925"/>
      <c r="AD113" s="925"/>
    </row>
    <row r="114" spans="1:30" ht="15" customHeight="1">
      <c r="A114" s="6"/>
      <c r="C114" s="11"/>
      <c r="D114" s="76" t="s">
        <v>6542</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spans="1:30" ht="15" customHeight="1">
      <c r="A115" s="6"/>
      <c r="C115" s="11"/>
      <c r="D115" s="7" t="s">
        <v>6543</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30" ht="15" customHeight="1">
      <c r="A116" s="6"/>
      <c r="C116" s="11"/>
      <c r="D116" s="76" t="s">
        <v>6544</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spans="1:30" ht="15" customHeight="1">
      <c r="A117" s="6"/>
      <c r="C117" s="11"/>
      <c r="D117" s="76" t="s">
        <v>6545</v>
      </c>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row>
    <row r="118" spans="1:30" ht="15" customHeight="1">
      <c r="A118" s="6"/>
      <c r="C118" s="11"/>
      <c r="D118" s="76" t="s">
        <v>6546</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row>
    <row r="119" spans="1:30" ht="15" customHeight="1">
      <c r="A119" s="6"/>
      <c r="C119" s="11"/>
      <c r="D119" s="11" t="s">
        <v>6547</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row>
    <row r="120" spans="1:30" ht="15" customHeight="1">
      <c r="A120" s="6"/>
      <c r="C120" s="11"/>
      <c r="D120" s="76" t="s">
        <v>6468</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row>
    <row r="121" spans="1:30" ht="15" customHeight="1">
      <c r="A121" s="6"/>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row>
    <row r="122" spans="1:30" ht="24" customHeight="1">
      <c r="A122" s="6"/>
      <c r="C122" s="1046" t="s">
        <v>6548</v>
      </c>
      <c r="D122" s="925"/>
      <c r="E122" s="925"/>
      <c r="F122" s="925"/>
      <c r="G122" s="925"/>
      <c r="H122" s="925"/>
      <c r="I122" s="925"/>
      <c r="J122" s="925"/>
      <c r="K122" s="925"/>
      <c r="L122" s="925"/>
      <c r="M122" s="925"/>
      <c r="N122" s="925"/>
      <c r="O122" s="925"/>
      <c r="P122" s="925"/>
      <c r="Q122" s="925"/>
      <c r="R122" s="925"/>
      <c r="S122" s="925"/>
      <c r="T122" s="925"/>
      <c r="U122" s="925"/>
      <c r="V122" s="925"/>
      <c r="W122" s="925"/>
      <c r="X122" s="925"/>
      <c r="Y122" s="925"/>
      <c r="Z122" s="925"/>
      <c r="AA122" s="925"/>
      <c r="AB122" s="925"/>
      <c r="AC122" s="925"/>
      <c r="AD122" s="925"/>
    </row>
    <row r="123" spans="1:30" ht="15" customHeight="1">
      <c r="A123" s="6"/>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row>
    <row r="124" spans="1:30" ht="15" customHeight="1">
      <c r="A124" s="6"/>
      <c r="C124" s="38" t="s">
        <v>6549</v>
      </c>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row>
    <row r="125" spans="1:30" ht="24" customHeight="1">
      <c r="A125" s="6"/>
      <c r="C125" s="685" t="s">
        <v>6550</v>
      </c>
      <c r="D125" s="925"/>
      <c r="E125" s="925"/>
      <c r="F125" s="925"/>
      <c r="G125" s="925"/>
      <c r="H125" s="925"/>
      <c r="I125" s="925"/>
      <c r="J125" s="925"/>
      <c r="K125" s="925"/>
      <c r="L125" s="925"/>
      <c r="M125" s="925"/>
      <c r="N125" s="925"/>
      <c r="O125" s="925"/>
      <c r="P125" s="925"/>
      <c r="Q125" s="925"/>
      <c r="R125" s="925"/>
      <c r="S125" s="925"/>
      <c r="T125" s="925"/>
      <c r="U125" s="925"/>
      <c r="V125" s="925"/>
      <c r="W125" s="925"/>
      <c r="X125" s="925"/>
      <c r="Y125" s="925"/>
      <c r="Z125" s="925"/>
      <c r="AA125" s="925"/>
      <c r="AB125" s="925"/>
      <c r="AC125" s="925"/>
      <c r="AD125" s="925"/>
    </row>
    <row r="126" spans="1:30" ht="15" customHeight="1">
      <c r="A126" s="6"/>
      <c r="C126" s="11"/>
      <c r="D126" s="76" t="s">
        <v>6551</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row>
    <row r="127" spans="1:30" ht="15" customHeight="1">
      <c r="A127" s="6"/>
      <c r="C127" s="11"/>
      <c r="D127" s="7" t="s">
        <v>6552</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row>
    <row r="128" spans="1:30" ht="15" customHeight="1">
      <c r="A128" s="6"/>
      <c r="C128" s="11"/>
      <c r="D128" s="7" t="s">
        <v>6553</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row>
    <row r="129" spans="1:30" ht="15" customHeight="1">
      <c r="A129" s="6"/>
      <c r="C129" s="11"/>
      <c r="D129" s="76" t="s">
        <v>6554</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row>
    <row r="130" spans="1:30" ht="15" customHeight="1">
      <c r="A130" s="6"/>
      <c r="C130" s="11"/>
      <c r="D130" s="76" t="s">
        <v>6555</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row>
    <row r="131" spans="1:30" ht="15" customHeight="1">
      <c r="A131" s="6"/>
      <c r="C131" s="11"/>
      <c r="D131" s="76" t="s">
        <v>6556</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row>
    <row r="132" spans="1:30" ht="15" customHeight="1">
      <c r="A132" s="6"/>
      <c r="C132" s="11"/>
      <c r="D132" s="76" t="s">
        <v>6557</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row>
    <row r="133" spans="1:30" ht="15" customHeight="1">
      <c r="A133" s="6"/>
      <c r="C133" s="11"/>
      <c r="D133" s="7" t="s">
        <v>6558</v>
      </c>
      <c r="E133" s="140"/>
      <c r="F133" s="140"/>
      <c r="G133" s="140"/>
      <c r="H133" s="140"/>
      <c r="I133" s="140"/>
      <c r="J133" s="140"/>
      <c r="K133" s="140"/>
      <c r="L133" s="140"/>
      <c r="M133" s="140"/>
      <c r="N133" s="140"/>
      <c r="O133" s="140"/>
      <c r="P133" s="140"/>
      <c r="Q133" s="140"/>
      <c r="R133" s="140"/>
      <c r="S133" s="11"/>
      <c r="T133" s="11"/>
      <c r="U133" s="11"/>
      <c r="V133" s="11"/>
      <c r="W133" s="11"/>
      <c r="X133" s="11"/>
      <c r="Y133" s="11"/>
      <c r="Z133" s="11"/>
      <c r="AA133" s="11"/>
      <c r="AB133" s="11"/>
      <c r="AC133" s="11"/>
      <c r="AD133" s="11"/>
    </row>
    <row r="134" spans="1:30" ht="15" customHeight="1">
      <c r="A134" s="6"/>
      <c r="C134" s="11"/>
      <c r="D134" s="76" t="s">
        <v>6559</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row>
    <row r="135" spans="1:30" ht="15" customHeight="1">
      <c r="A135" s="6"/>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spans="1:30" ht="24" customHeight="1">
      <c r="A136" s="6"/>
      <c r="C136" s="1046" t="s">
        <v>6560</v>
      </c>
      <c r="D136" s="925"/>
      <c r="E136" s="925"/>
      <c r="F136" s="925"/>
      <c r="G136" s="925"/>
      <c r="H136" s="925"/>
      <c r="I136" s="925"/>
      <c r="J136" s="925"/>
      <c r="K136" s="925"/>
      <c r="L136" s="925"/>
      <c r="M136" s="925"/>
      <c r="N136" s="925"/>
      <c r="O136" s="925"/>
      <c r="P136" s="925"/>
      <c r="Q136" s="925"/>
      <c r="R136" s="925"/>
      <c r="S136" s="925"/>
      <c r="T136" s="925"/>
      <c r="U136" s="925"/>
      <c r="V136" s="925"/>
      <c r="W136" s="925"/>
      <c r="X136" s="925"/>
      <c r="Y136" s="925"/>
      <c r="Z136" s="925"/>
      <c r="AA136" s="925"/>
      <c r="AB136" s="925"/>
      <c r="AC136" s="925"/>
      <c r="AD136" s="925"/>
    </row>
    <row r="137" spans="1:30" ht="15" customHeight="1">
      <c r="A137" s="6"/>
      <c r="C137" s="14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row>
    <row r="138" spans="1:30" ht="15" customHeight="1">
      <c r="A138" s="6"/>
      <c r="C138" s="38" t="s">
        <v>6561</v>
      </c>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row>
    <row r="139" spans="1:30" ht="36" customHeight="1">
      <c r="A139" s="6"/>
      <c r="C139" s="685" t="s">
        <v>6562</v>
      </c>
      <c r="D139" s="925"/>
      <c r="E139" s="925"/>
      <c r="F139" s="925"/>
      <c r="G139" s="925"/>
      <c r="H139" s="925"/>
      <c r="I139" s="925"/>
      <c r="J139" s="925"/>
      <c r="K139" s="925"/>
      <c r="L139" s="925"/>
      <c r="M139" s="925"/>
      <c r="N139" s="925"/>
      <c r="O139" s="925"/>
      <c r="P139" s="925"/>
      <c r="Q139" s="925"/>
      <c r="R139" s="925"/>
      <c r="S139" s="925"/>
      <c r="T139" s="925"/>
      <c r="U139" s="925"/>
      <c r="V139" s="925"/>
      <c r="W139" s="925"/>
      <c r="X139" s="925"/>
      <c r="Y139" s="925"/>
      <c r="Z139" s="925"/>
      <c r="AA139" s="925"/>
      <c r="AB139" s="925"/>
      <c r="AC139" s="925"/>
      <c r="AD139" s="925"/>
    </row>
    <row r="140" spans="1:30" ht="15" customHeight="1">
      <c r="A140" s="6"/>
      <c r="C140" s="7"/>
      <c r="D140" s="7" t="s">
        <v>6563</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row>
    <row r="141" spans="1:30" ht="15" customHeight="1">
      <c r="A141" s="6"/>
      <c r="C141" s="11"/>
      <c r="D141" s="76" t="s">
        <v>6564</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row>
    <row r="142" spans="1:30" ht="15" customHeight="1">
      <c r="A142" s="6"/>
      <c r="C142" s="11"/>
      <c r="D142" s="76" t="s">
        <v>6565</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spans="1:30" ht="15" customHeight="1">
      <c r="A143" s="6"/>
      <c r="C143" s="11"/>
      <c r="D143" s="76" t="s">
        <v>6566</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row>
    <row r="144" spans="1:30" ht="15" customHeight="1">
      <c r="A144" s="6"/>
      <c r="C144" s="11"/>
      <c r="D144" s="76" t="s">
        <v>6567</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row>
    <row r="145" spans="1:30" ht="15" customHeight="1">
      <c r="A145" s="6"/>
      <c r="C145" s="11"/>
      <c r="D145" s="76" t="s">
        <v>6568</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spans="1:30" ht="15" customHeight="1">
      <c r="A146" s="6"/>
      <c r="C146" s="11"/>
      <c r="D146" s="76" t="s">
        <v>6468</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row>
    <row r="147" spans="1:30" ht="15" customHeight="1">
      <c r="A147" s="6"/>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spans="1:30" ht="15" customHeight="1">
      <c r="A148" s="6"/>
      <c r="C148" s="38" t="s">
        <v>6569</v>
      </c>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row>
    <row r="149" spans="1:30" ht="24" customHeight="1">
      <c r="A149" s="6"/>
      <c r="C149" s="685" t="s">
        <v>6570</v>
      </c>
      <c r="D149" s="925"/>
      <c r="E149" s="925"/>
      <c r="F149" s="925"/>
      <c r="G149" s="925"/>
      <c r="H149" s="925"/>
      <c r="I149" s="925"/>
      <c r="J149" s="925"/>
      <c r="K149" s="925"/>
      <c r="L149" s="925"/>
      <c r="M149" s="925"/>
      <c r="N149" s="925"/>
      <c r="O149" s="925"/>
      <c r="P149" s="925"/>
      <c r="Q149" s="925"/>
      <c r="R149" s="925"/>
      <c r="S149" s="925"/>
      <c r="T149" s="925"/>
      <c r="U149" s="925"/>
      <c r="V149" s="925"/>
      <c r="W149" s="925"/>
      <c r="X149" s="925"/>
      <c r="Y149" s="925"/>
      <c r="Z149" s="925"/>
      <c r="AA149" s="925"/>
      <c r="AB149" s="925"/>
      <c r="AC149" s="925"/>
      <c r="AD149" s="925"/>
    </row>
    <row r="150" spans="1:30" ht="15" customHeight="1">
      <c r="A150" s="6"/>
      <c r="C150" s="11"/>
      <c r="D150" s="76" t="s">
        <v>6571</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row>
    <row r="151" spans="1:30" ht="15" customHeight="1">
      <c r="A151" s="6"/>
      <c r="C151" s="11"/>
      <c r="D151" s="76" t="s">
        <v>6572</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spans="1:30" ht="15" customHeight="1">
      <c r="A152" s="6"/>
      <c r="C152" s="11"/>
      <c r="D152" s="76" t="s">
        <v>6573</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row>
    <row r="153" spans="1:30" ht="15" customHeight="1">
      <c r="A153" s="6"/>
      <c r="C153" s="11"/>
      <c r="D153" s="76" t="s">
        <v>6574</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row>
    <row r="154" spans="1:30" ht="15" customHeight="1">
      <c r="A154" s="6"/>
      <c r="C154" s="11"/>
      <c r="D154" s="76" t="s">
        <v>6575</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row>
    <row r="155" spans="1:30" ht="15" customHeight="1">
      <c r="A155" s="6"/>
      <c r="C155" s="11"/>
      <c r="D155" s="76" t="s">
        <v>6576</v>
      </c>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row>
    <row r="156" spans="1:30" ht="15" customHeight="1">
      <c r="A156" s="6"/>
      <c r="C156" s="11"/>
      <c r="D156" s="76" t="s">
        <v>6577</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row>
    <row r="157" spans="1:30" ht="15" customHeight="1">
      <c r="A157" s="6"/>
      <c r="C157" s="11"/>
      <c r="D157" s="76" t="s">
        <v>6578</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row>
    <row r="158" spans="1:30" ht="15" customHeight="1">
      <c r="A158" s="6"/>
      <c r="C158" s="11"/>
      <c r="D158" s="76" t="s">
        <v>6559</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row>
    <row r="159" spans="1:30" ht="15" customHeight="1">
      <c r="A159" s="6"/>
      <c r="C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spans="1:30" ht="15" customHeight="1">
      <c r="A160" s="6"/>
      <c r="C160" s="38" t="s">
        <v>6579</v>
      </c>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row>
    <row r="161" spans="1:30" ht="48" customHeight="1">
      <c r="A161" s="6"/>
      <c r="C161" s="685" t="s">
        <v>6580</v>
      </c>
      <c r="D161" s="925"/>
      <c r="E161" s="925"/>
      <c r="F161" s="925"/>
      <c r="G161" s="925"/>
      <c r="H161" s="925"/>
      <c r="I161" s="925"/>
      <c r="J161" s="925"/>
      <c r="K161" s="925"/>
      <c r="L161" s="925"/>
      <c r="M161" s="925"/>
      <c r="N161" s="925"/>
      <c r="O161" s="925"/>
      <c r="P161" s="925"/>
      <c r="Q161" s="925"/>
      <c r="R161" s="925"/>
      <c r="S161" s="925"/>
      <c r="T161" s="925"/>
      <c r="U161" s="925"/>
      <c r="V161" s="925"/>
      <c r="W161" s="925"/>
      <c r="X161" s="925"/>
      <c r="Y161" s="925"/>
      <c r="Z161" s="925"/>
      <c r="AA161" s="925"/>
      <c r="AB161" s="925"/>
      <c r="AC161" s="925"/>
      <c r="AD161" s="925"/>
    </row>
    <row r="162" spans="1:30" ht="15" customHeight="1">
      <c r="A162" s="6"/>
      <c r="C162" s="11"/>
      <c r="D162" s="76" t="s">
        <v>6581</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row>
    <row r="163" spans="1:30" ht="15" customHeight="1">
      <c r="A163" s="6"/>
      <c r="C163" s="11"/>
      <c r="D163" s="76" t="s">
        <v>6582</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row>
    <row r="164" spans="1:30" ht="15" customHeight="1">
      <c r="A164" s="6"/>
      <c r="C164" s="11"/>
      <c r="D164" s="76" t="s">
        <v>6583</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row>
    <row r="165" spans="1:30" ht="15" customHeight="1">
      <c r="A165" s="6"/>
      <c r="C165" s="11"/>
      <c r="D165" s="76" t="s">
        <v>6584</v>
      </c>
      <c r="E165" s="11"/>
      <c r="F165" s="11"/>
      <c r="G165" s="11"/>
      <c r="H165" s="11"/>
      <c r="J165" s="11"/>
      <c r="K165" s="11"/>
      <c r="L165" s="11"/>
      <c r="M165" s="11"/>
      <c r="N165" s="11"/>
      <c r="O165" s="11"/>
      <c r="P165" s="11"/>
      <c r="Q165" s="11"/>
      <c r="R165" s="11"/>
      <c r="S165" s="11"/>
      <c r="T165" s="11"/>
      <c r="U165" s="11"/>
      <c r="V165" s="11"/>
      <c r="W165" s="11"/>
      <c r="X165" s="11"/>
      <c r="Y165" s="11"/>
      <c r="Z165" s="11"/>
      <c r="AA165" s="11"/>
      <c r="AB165" s="11"/>
      <c r="AC165" s="11"/>
      <c r="AD165" s="11"/>
    </row>
    <row r="166" spans="1:30" ht="15" customHeight="1">
      <c r="A166" s="6"/>
      <c r="C166" s="11"/>
      <c r="D166" s="76" t="s">
        <v>6585</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row>
    <row r="167" spans="1:30" ht="15" customHeight="1">
      <c r="A167" s="6"/>
      <c r="C167" s="11"/>
      <c r="D167" s="76" t="s">
        <v>6586</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row>
    <row r="168" spans="1:30" ht="15" customHeight="1">
      <c r="A168" s="6"/>
      <c r="C168" s="11"/>
      <c r="D168" s="76" t="s">
        <v>6468</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row>
    <row r="169" spans="1:30" ht="15" customHeight="1">
      <c r="A169" s="6"/>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row>
    <row r="170" spans="1:30" ht="15" customHeight="1">
      <c r="A170" s="6"/>
      <c r="C170" s="38" t="s">
        <v>6587</v>
      </c>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spans="1:30" ht="60" customHeight="1">
      <c r="A171" s="6"/>
      <c r="C171" s="685" t="s">
        <v>6588</v>
      </c>
      <c r="D171" s="925"/>
      <c r="E171" s="925"/>
      <c r="F171" s="925"/>
      <c r="G171" s="925"/>
      <c r="H171" s="925"/>
      <c r="I171" s="925"/>
      <c r="J171" s="925"/>
      <c r="K171" s="925"/>
      <c r="L171" s="925"/>
      <c r="M171" s="925"/>
      <c r="N171" s="925"/>
      <c r="O171" s="925"/>
      <c r="P171" s="925"/>
      <c r="Q171" s="925"/>
      <c r="R171" s="925"/>
      <c r="S171" s="925"/>
      <c r="T171" s="925"/>
      <c r="U171" s="925"/>
      <c r="V171" s="925"/>
      <c r="W171" s="925"/>
      <c r="X171" s="925"/>
      <c r="Y171" s="925"/>
      <c r="Z171" s="925"/>
      <c r="AA171" s="925"/>
      <c r="AB171" s="925"/>
      <c r="AC171" s="925"/>
      <c r="AD171" s="925"/>
    </row>
    <row r="172" spans="1:30" ht="15" customHeight="1">
      <c r="A172" s="6"/>
      <c r="C172" s="11"/>
      <c r="D172" s="76" t="s">
        <v>6589</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spans="1:30" ht="15" customHeight="1">
      <c r="A173" s="6"/>
      <c r="C173" s="11"/>
      <c r="D173" s="76" t="s">
        <v>6590</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spans="1:30" ht="15" customHeight="1">
      <c r="A174" s="6"/>
      <c r="C174" s="11"/>
      <c r="D174" s="76" t="s">
        <v>6591</v>
      </c>
      <c r="E174" s="11"/>
      <c r="F174" s="11"/>
      <c r="G174" s="11"/>
      <c r="I174" s="11"/>
      <c r="J174" s="11"/>
      <c r="K174" s="11"/>
      <c r="L174" s="11"/>
      <c r="M174" s="11"/>
      <c r="N174" s="11"/>
      <c r="O174" s="11"/>
      <c r="P174" s="11"/>
      <c r="Q174" s="11"/>
      <c r="R174" s="11"/>
      <c r="S174" s="11"/>
      <c r="T174" s="11"/>
      <c r="U174" s="11"/>
      <c r="V174" s="11"/>
      <c r="W174" s="11"/>
      <c r="X174" s="11"/>
      <c r="Y174" s="11"/>
      <c r="Z174" s="11"/>
      <c r="AA174" s="11"/>
      <c r="AB174" s="11"/>
      <c r="AC174" s="11"/>
      <c r="AD174" s="11"/>
    </row>
    <row r="175" spans="1:30" ht="15" customHeight="1">
      <c r="A175" s="6"/>
      <c r="C175" s="11"/>
      <c r="D175" s="76" t="s">
        <v>6592</v>
      </c>
      <c r="E175" s="11"/>
      <c r="F175" s="11"/>
      <c r="G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spans="1:30" ht="15" customHeight="1">
      <c r="A176" s="6"/>
      <c r="C176" s="11"/>
      <c r="D176" s="7" t="s">
        <v>6593</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spans="1:30" ht="15" customHeight="1">
      <c r="A177" s="6"/>
      <c r="C177" s="11"/>
      <c r="D177" s="7" t="s">
        <v>6594</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spans="1:30" ht="15" customHeight="1">
      <c r="A178" s="6"/>
      <c r="C178" s="11"/>
      <c r="D178" s="76" t="s">
        <v>6468</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spans="1:30" ht="15" customHeight="1">
      <c r="A179" s="6"/>
      <c r="C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spans="1:30" ht="15" customHeight="1">
      <c r="A180" s="6"/>
      <c r="C180" s="38" t="s">
        <v>6595</v>
      </c>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spans="1:30" ht="36" customHeight="1">
      <c r="A181" s="6"/>
      <c r="C181" s="685" t="s">
        <v>6596</v>
      </c>
      <c r="D181" s="925"/>
      <c r="E181" s="925"/>
      <c r="F181" s="925"/>
      <c r="G181" s="925"/>
      <c r="H181" s="925"/>
      <c r="I181" s="925"/>
      <c r="J181" s="925"/>
      <c r="K181" s="925"/>
      <c r="L181" s="925"/>
      <c r="M181" s="925"/>
      <c r="N181" s="925"/>
      <c r="O181" s="925"/>
      <c r="P181" s="925"/>
      <c r="Q181" s="925"/>
      <c r="R181" s="925"/>
      <c r="S181" s="925"/>
      <c r="T181" s="925"/>
      <c r="U181" s="925"/>
      <c r="V181" s="925"/>
      <c r="W181" s="925"/>
      <c r="X181" s="925"/>
      <c r="Y181" s="925"/>
      <c r="Z181" s="925"/>
      <c r="AA181" s="925"/>
      <c r="AB181" s="925"/>
      <c r="AC181" s="925"/>
      <c r="AD181" s="925"/>
    </row>
    <row r="182" spans="1:30" ht="15" customHeight="1">
      <c r="A182" s="6"/>
      <c r="C182" s="11"/>
      <c r="D182" s="76" t="s">
        <v>6597</v>
      </c>
      <c r="E182" s="142"/>
      <c r="F182" s="142"/>
      <c r="G182" s="142"/>
      <c r="H182" s="142"/>
      <c r="I182" s="142"/>
      <c r="J182" s="142"/>
      <c r="K182" s="142"/>
      <c r="L182" s="142"/>
      <c r="M182" s="11"/>
      <c r="N182" s="140"/>
      <c r="O182" s="11"/>
      <c r="P182" s="11"/>
      <c r="Q182" s="11"/>
      <c r="R182" s="11"/>
      <c r="S182" s="11"/>
      <c r="T182" s="11"/>
      <c r="U182" s="11"/>
      <c r="V182" s="11"/>
      <c r="W182" s="11"/>
      <c r="X182" s="11"/>
      <c r="Y182" s="11"/>
      <c r="Z182" s="11"/>
      <c r="AA182" s="11"/>
      <c r="AB182" s="11"/>
      <c r="AC182" s="11"/>
      <c r="AD182" s="11"/>
    </row>
    <row r="183" spans="1:30" ht="15" customHeight="1">
      <c r="A183" s="6"/>
      <c r="C183" s="11"/>
      <c r="D183" s="76" t="s">
        <v>6598</v>
      </c>
      <c r="E183" s="142"/>
      <c r="F183" s="142"/>
      <c r="G183" s="142"/>
      <c r="H183" s="142"/>
      <c r="I183" s="142"/>
      <c r="J183" s="142"/>
      <c r="K183" s="142"/>
      <c r="L183" s="142"/>
      <c r="M183" s="11"/>
      <c r="N183" s="140"/>
      <c r="O183" s="11"/>
      <c r="P183" s="11"/>
      <c r="Q183" s="11"/>
      <c r="R183" s="11"/>
      <c r="S183" s="11"/>
      <c r="T183" s="11"/>
      <c r="U183" s="11"/>
      <c r="V183" s="11"/>
      <c r="W183" s="11"/>
      <c r="X183" s="11"/>
      <c r="Y183" s="11"/>
      <c r="Z183" s="11"/>
      <c r="AA183" s="11"/>
      <c r="AB183" s="11"/>
      <c r="AC183" s="11"/>
      <c r="AD183" s="11"/>
    </row>
    <row r="184" spans="1:30" ht="15" customHeight="1">
      <c r="A184" s="6"/>
      <c r="C184" s="11"/>
      <c r="D184" s="76" t="s">
        <v>6599</v>
      </c>
      <c r="E184" s="8"/>
      <c r="F184" s="8"/>
      <c r="G184" s="8"/>
      <c r="H184" s="8"/>
      <c r="I184" s="8"/>
      <c r="J184" s="8"/>
      <c r="K184" s="8"/>
      <c r="L184" s="8"/>
      <c r="M184" s="8"/>
      <c r="N184" s="8"/>
      <c r="O184" s="11"/>
      <c r="P184" s="11"/>
      <c r="Q184" s="11"/>
      <c r="R184" s="11"/>
      <c r="S184" s="11"/>
      <c r="T184" s="11"/>
      <c r="U184" s="11"/>
      <c r="V184" s="11"/>
      <c r="W184" s="11"/>
      <c r="X184" s="11"/>
      <c r="Y184" s="11"/>
      <c r="Z184" s="11"/>
      <c r="AA184" s="11"/>
      <c r="AB184" s="11"/>
      <c r="AC184" s="11"/>
      <c r="AD184" s="11"/>
    </row>
    <row r="185" spans="1:30" ht="15" customHeight="1">
      <c r="A185" s="6"/>
      <c r="C185" s="11"/>
      <c r="D185" s="76" t="s">
        <v>6600</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ht="15" customHeight="1">
      <c r="A186" s="6"/>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ht="15" customHeight="1">
      <c r="A187" s="6"/>
      <c r="C187" s="38" t="s">
        <v>6601</v>
      </c>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ht="36" customHeight="1">
      <c r="A188" s="6"/>
      <c r="C188" s="685" t="s">
        <v>6602</v>
      </c>
      <c r="D188" s="925"/>
      <c r="E188" s="925"/>
      <c r="F188" s="925"/>
      <c r="G188" s="925"/>
      <c r="H188" s="925"/>
      <c r="I188" s="925"/>
      <c r="J188" s="925"/>
      <c r="K188" s="925"/>
      <c r="L188" s="925"/>
      <c r="M188" s="925"/>
      <c r="N188" s="925"/>
      <c r="O188" s="925"/>
      <c r="P188" s="925"/>
      <c r="Q188" s="925"/>
      <c r="R188" s="925"/>
      <c r="S188" s="925"/>
      <c r="T188" s="925"/>
      <c r="U188" s="925"/>
      <c r="V188" s="925"/>
      <c r="W188" s="925"/>
      <c r="X188" s="925"/>
      <c r="Y188" s="925"/>
      <c r="Z188" s="925"/>
      <c r="AA188" s="925"/>
      <c r="AB188" s="925"/>
      <c r="AC188" s="925"/>
      <c r="AD188" s="925"/>
    </row>
    <row r="189" spans="1:30" ht="15" customHeight="1">
      <c r="A189" s="6"/>
      <c r="C189" s="11"/>
      <c r="D189" s="76" t="s">
        <v>6603</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ht="15" customHeight="1">
      <c r="A190" s="6"/>
      <c r="C190" s="11"/>
      <c r="D190" s="76" t="s">
        <v>6604</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ht="15" customHeight="1">
      <c r="A191" s="6"/>
      <c r="C191" s="11"/>
      <c r="D191" s="76" t="s">
        <v>6605</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ht="15" customHeight="1">
      <c r="A192" s="6"/>
      <c r="C192" s="11"/>
      <c r="D192" s="76" t="s">
        <v>6606</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ht="15" customHeight="1">
      <c r="A193" s="6"/>
      <c r="C193" s="11"/>
      <c r="D193" s="76" t="s">
        <v>6607</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ht="15" customHeight="1">
      <c r="A194" s="6"/>
      <c r="C194" s="11"/>
      <c r="D194" s="76" t="s">
        <v>6608</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ht="15" customHeight="1">
      <c r="A195" s="6"/>
      <c r="C195" s="11"/>
      <c r="D195" s="76" t="s">
        <v>6468</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ht="15" customHeight="1">
      <c r="A196" s="6"/>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ht="15" customHeight="1">
      <c r="A197" s="6"/>
      <c r="C197" s="38" t="s">
        <v>6609</v>
      </c>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ht="36" customHeight="1">
      <c r="A198" s="6"/>
      <c r="C198" s="685" t="s">
        <v>6610</v>
      </c>
      <c r="D198" s="925"/>
      <c r="E198" s="925"/>
      <c r="F198" s="925"/>
      <c r="G198" s="925"/>
      <c r="H198" s="925"/>
      <c r="I198" s="925"/>
      <c r="J198" s="925"/>
      <c r="K198" s="925"/>
      <c r="L198" s="925"/>
      <c r="M198" s="925"/>
      <c r="N198" s="925"/>
      <c r="O198" s="925"/>
      <c r="P198" s="925"/>
      <c r="Q198" s="925"/>
      <c r="R198" s="925"/>
      <c r="S198" s="925"/>
      <c r="T198" s="925"/>
      <c r="U198" s="925"/>
      <c r="V198" s="925"/>
      <c r="W198" s="925"/>
      <c r="X198" s="925"/>
      <c r="Y198" s="925"/>
      <c r="Z198" s="925"/>
      <c r="AA198" s="925"/>
      <c r="AB198" s="925"/>
      <c r="AC198" s="925"/>
      <c r="AD198" s="925"/>
    </row>
    <row r="199" spans="1:30" ht="15" customHeight="1">
      <c r="A199" s="6"/>
      <c r="C199" s="6"/>
      <c r="D199" s="76" t="s">
        <v>6611</v>
      </c>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row>
    <row r="200" spans="1:30" ht="15" customHeight="1">
      <c r="A200" s="6"/>
      <c r="C200" s="11"/>
      <c r="D200" s="76" t="s">
        <v>6612</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ht="15" customHeight="1">
      <c r="A201" s="6"/>
      <c r="C201" s="11"/>
      <c r="D201" s="76" t="s">
        <v>6613</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ht="15" customHeight="1">
      <c r="A202" s="6"/>
      <c r="C202" s="11"/>
      <c r="D202" s="76" t="s">
        <v>6614</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ht="15" customHeight="1">
      <c r="A203" s="6"/>
      <c r="C203" s="11"/>
      <c r="D203" s="76" t="s">
        <v>6615</v>
      </c>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ht="15" customHeight="1">
      <c r="A204" s="6"/>
      <c r="C204" s="11"/>
      <c r="D204" s="76" t="s">
        <v>6616</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ht="15" customHeight="1">
      <c r="A205" s="6"/>
      <c r="C205" s="11"/>
      <c r="D205" s="76" t="s">
        <v>6617</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ht="15" customHeight="1">
      <c r="A206" s="6"/>
      <c r="C206" s="11"/>
      <c r="D206" s="76" t="s">
        <v>6618</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ht="15" customHeight="1">
      <c r="A207" s="6"/>
      <c r="C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ht="15" customHeight="1">
      <c r="A208" s="6"/>
      <c r="C208" s="38" t="s">
        <v>6619</v>
      </c>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ht="36" customHeight="1">
      <c r="A209" s="6"/>
      <c r="C209" s="685" t="s">
        <v>6620</v>
      </c>
      <c r="D209" s="925"/>
      <c r="E209" s="925"/>
      <c r="F209" s="925"/>
      <c r="G209" s="925"/>
      <c r="H209" s="925"/>
      <c r="I209" s="925"/>
      <c r="J209" s="925"/>
      <c r="K209" s="925"/>
      <c r="L209" s="925"/>
      <c r="M209" s="925"/>
      <c r="N209" s="925"/>
      <c r="O209" s="925"/>
      <c r="P209" s="925"/>
      <c r="Q209" s="925"/>
      <c r="R209" s="925"/>
      <c r="S209" s="925"/>
      <c r="T209" s="925"/>
      <c r="U209" s="925"/>
      <c r="V209" s="925"/>
      <c r="W209" s="925"/>
      <c r="X209" s="925"/>
      <c r="Y209" s="925"/>
      <c r="Z209" s="925"/>
      <c r="AA209" s="925"/>
      <c r="AB209" s="925"/>
      <c r="AC209" s="925"/>
      <c r="AD209" s="925"/>
    </row>
    <row r="210" spans="1:30" ht="15" customHeight="1">
      <c r="A210" s="6"/>
      <c r="C210" s="11"/>
      <c r="D210" s="7" t="s">
        <v>6621</v>
      </c>
      <c r="E210" s="8"/>
      <c r="F210" s="8"/>
      <c r="G210" s="8"/>
      <c r="H210" s="8"/>
      <c r="I210" s="8"/>
      <c r="J210" s="8"/>
      <c r="K210" s="8"/>
      <c r="L210" s="11"/>
      <c r="M210" s="11"/>
      <c r="N210" s="11"/>
      <c r="O210" s="11"/>
      <c r="P210" s="11"/>
      <c r="Q210" s="11"/>
      <c r="R210" s="11"/>
      <c r="S210" s="11"/>
      <c r="T210" s="11"/>
      <c r="U210" s="11"/>
      <c r="V210" s="11"/>
      <c r="W210" s="11"/>
      <c r="X210" s="11"/>
      <c r="Y210" s="11"/>
      <c r="Z210" s="11"/>
      <c r="AA210" s="11"/>
      <c r="AB210" s="11"/>
      <c r="AC210" s="11"/>
      <c r="AD210" s="11"/>
    </row>
    <row r="211" spans="1:30" ht="15" customHeight="1">
      <c r="A211" s="6"/>
      <c r="C211" s="11"/>
      <c r="D211" s="76" t="s">
        <v>6622</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ht="15" customHeight="1">
      <c r="A212" s="6"/>
      <c r="C212" s="11"/>
      <c r="D212" s="76" t="s">
        <v>6623</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ht="15" customHeight="1">
      <c r="A213" s="6"/>
      <c r="C213" s="11"/>
      <c r="D213" s="76" t="s">
        <v>6600</v>
      </c>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ht="15" customHeight="1">
      <c r="A214" s="6"/>
      <c r="C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ht="15" customHeight="1">
      <c r="A215" s="6"/>
      <c r="C215" s="38" t="s">
        <v>6624</v>
      </c>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ht="48" customHeight="1">
      <c r="A216" s="6"/>
      <c r="C216" s="685" t="s">
        <v>6625</v>
      </c>
      <c r="D216" s="925"/>
      <c r="E216" s="925"/>
      <c r="F216" s="925"/>
      <c r="G216" s="925"/>
      <c r="H216" s="925"/>
      <c r="I216" s="925"/>
      <c r="J216" s="925"/>
      <c r="K216" s="925"/>
      <c r="L216" s="925"/>
      <c r="M216" s="925"/>
      <c r="N216" s="925"/>
      <c r="O216" s="925"/>
      <c r="P216" s="925"/>
      <c r="Q216" s="925"/>
      <c r="R216" s="925"/>
      <c r="S216" s="925"/>
      <c r="T216" s="925"/>
      <c r="U216" s="925"/>
      <c r="V216" s="925"/>
      <c r="W216" s="925"/>
      <c r="X216" s="925"/>
      <c r="Y216" s="925"/>
      <c r="Z216" s="925"/>
      <c r="AA216" s="925"/>
      <c r="AB216" s="925"/>
      <c r="AC216" s="925"/>
      <c r="AD216" s="925"/>
    </row>
    <row r="217" spans="1:30" ht="15" customHeight="1">
      <c r="A217" s="6"/>
      <c r="C217" s="11"/>
      <c r="D217" s="76" t="s">
        <v>6626</v>
      </c>
    </row>
    <row r="218" spans="1:30" ht="15" customHeight="1">
      <c r="A218" s="6"/>
      <c r="C218" s="11"/>
      <c r="D218" s="76" t="s">
        <v>6627</v>
      </c>
    </row>
    <row r="219" spans="1:30" ht="15" customHeight="1">
      <c r="A219" s="6"/>
      <c r="C219" s="11"/>
      <c r="D219" s="76" t="s">
        <v>6628</v>
      </c>
    </row>
    <row r="220" spans="1:30" ht="15" customHeight="1">
      <c r="A220" s="6"/>
      <c r="C220" s="11"/>
      <c r="D220" s="76" t="s">
        <v>6629</v>
      </c>
    </row>
    <row r="221" spans="1:30" ht="15" customHeight="1">
      <c r="A221" s="6"/>
      <c r="C221" s="11"/>
      <c r="D221" s="76" t="s">
        <v>6630</v>
      </c>
    </row>
    <row r="222" spans="1:30" ht="15" customHeight="1">
      <c r="A222" s="6"/>
      <c r="C222" s="11"/>
      <c r="D222" s="76" t="s">
        <v>6631</v>
      </c>
    </row>
    <row r="223" spans="1:30" ht="15" customHeight="1">
      <c r="A223" s="6"/>
      <c r="D223" s="76" t="s">
        <v>6468</v>
      </c>
      <c r="E223" s="11"/>
      <c r="F223" s="11"/>
      <c r="G223" s="11"/>
      <c r="H223" s="11"/>
      <c r="I223" s="11"/>
      <c r="J223" s="11"/>
      <c r="K223" s="11"/>
      <c r="L223" s="11"/>
      <c r="M223" s="11"/>
      <c r="N223" s="11"/>
      <c r="O223" s="11"/>
      <c r="P223" s="11"/>
    </row>
    <row r="224" spans="1:30" ht="15" customHeight="1">
      <c r="A224" s="6"/>
      <c r="D224" s="7"/>
      <c r="E224" s="11"/>
      <c r="F224" s="11"/>
      <c r="G224" s="11"/>
      <c r="H224" s="11"/>
      <c r="I224" s="11"/>
      <c r="J224" s="11"/>
      <c r="K224" s="11"/>
      <c r="L224" s="11"/>
      <c r="M224" s="11"/>
      <c r="N224" s="11"/>
      <c r="O224" s="11"/>
      <c r="P224" s="11"/>
    </row>
    <row r="225" spans="1:30" ht="15" customHeight="1">
      <c r="A225" s="6"/>
      <c r="C225" s="38" t="s">
        <v>6632</v>
      </c>
    </row>
    <row r="226" spans="1:30" ht="24" customHeight="1">
      <c r="A226" s="6"/>
      <c r="C226" s="685" t="s">
        <v>6633</v>
      </c>
      <c r="D226" s="925"/>
      <c r="E226" s="925"/>
      <c r="F226" s="925"/>
      <c r="G226" s="925"/>
      <c r="H226" s="925"/>
      <c r="I226" s="925"/>
      <c r="J226" s="925"/>
      <c r="K226" s="925"/>
      <c r="L226" s="925"/>
      <c r="M226" s="925"/>
      <c r="N226" s="925"/>
      <c r="O226" s="925"/>
      <c r="P226" s="925"/>
      <c r="Q226" s="925"/>
      <c r="R226" s="925"/>
      <c r="S226" s="925"/>
      <c r="T226" s="925"/>
      <c r="U226" s="925"/>
      <c r="V226" s="925"/>
      <c r="W226" s="925"/>
      <c r="X226" s="925"/>
      <c r="Y226" s="925"/>
      <c r="Z226" s="925"/>
      <c r="AA226" s="925"/>
      <c r="AB226" s="925"/>
      <c r="AC226" s="925"/>
      <c r="AD226" s="925"/>
    </row>
    <row r="227" spans="1:30" ht="24" customHeight="1">
      <c r="A227" s="6"/>
      <c r="D227" s="685" t="s">
        <v>6634</v>
      </c>
      <c r="E227" s="685"/>
      <c r="F227" s="685"/>
      <c r="G227" s="685"/>
      <c r="H227" s="685"/>
      <c r="I227" s="685"/>
      <c r="J227" s="685"/>
      <c r="K227" s="685"/>
      <c r="L227" s="685"/>
      <c r="M227" s="685"/>
      <c r="N227" s="685"/>
      <c r="O227" s="685"/>
      <c r="P227" s="685"/>
      <c r="Q227" s="685"/>
      <c r="R227" s="685"/>
      <c r="S227" s="685"/>
      <c r="T227" s="685"/>
      <c r="U227" s="685"/>
      <c r="V227" s="685"/>
      <c r="W227" s="685"/>
      <c r="X227" s="685"/>
      <c r="Y227" s="685"/>
      <c r="Z227" s="685"/>
      <c r="AA227" s="685"/>
      <c r="AB227" s="685"/>
      <c r="AC227" s="685"/>
      <c r="AD227" s="685"/>
    </row>
    <row r="228" spans="1:30" ht="15" customHeight="1">
      <c r="A228" s="6"/>
      <c r="D228" s="76" t="s">
        <v>6635</v>
      </c>
    </row>
    <row r="229" spans="1:30" ht="15" customHeight="1">
      <c r="A229" s="6"/>
      <c r="D229" s="76" t="s">
        <v>6636</v>
      </c>
    </row>
    <row r="230" spans="1:30" ht="15" customHeight="1">
      <c r="A230" s="6"/>
      <c r="D230" s="76" t="s">
        <v>6600</v>
      </c>
    </row>
    <row r="231" spans="1:30" ht="15" customHeight="1">
      <c r="A231" s="6"/>
    </row>
    <row r="232" spans="1:30" ht="15" customHeight="1">
      <c r="A232" s="6"/>
      <c r="C232" s="38" t="s">
        <v>6637</v>
      </c>
      <c r="D232" s="143"/>
      <c r="E232" s="143"/>
      <c r="F232" s="143"/>
      <c r="G232" s="143"/>
      <c r="H232" s="143"/>
      <c r="J232" s="144"/>
      <c r="K232" s="144"/>
      <c r="L232" s="144"/>
      <c r="M232" s="144"/>
      <c r="N232" s="144"/>
      <c r="O232" s="144"/>
      <c r="P232" s="144"/>
      <c r="Q232" s="144"/>
      <c r="R232" s="144"/>
      <c r="S232" s="144"/>
      <c r="U232" s="144"/>
      <c r="V232" s="144"/>
      <c r="W232" s="144"/>
      <c r="X232" s="144"/>
      <c r="Y232" s="144"/>
      <c r="Z232" s="144"/>
      <c r="AA232" s="144"/>
      <c r="AB232" s="144"/>
      <c r="AC232" s="144"/>
      <c r="AD232" s="144"/>
    </row>
    <row r="233" spans="1:30" ht="48" customHeight="1">
      <c r="A233" s="6"/>
      <c r="C233" s="685" t="s">
        <v>6638</v>
      </c>
      <c r="D233" s="925"/>
      <c r="E233" s="925"/>
      <c r="F233" s="925"/>
      <c r="G233" s="925"/>
      <c r="H233" s="925"/>
      <c r="I233" s="925"/>
      <c r="J233" s="925"/>
      <c r="K233" s="925"/>
      <c r="L233" s="925"/>
      <c r="M233" s="925"/>
      <c r="N233" s="925"/>
      <c r="O233" s="925"/>
      <c r="P233" s="925"/>
      <c r="Q233" s="925"/>
      <c r="R233" s="925"/>
      <c r="S233" s="925"/>
      <c r="T233" s="925"/>
      <c r="U233" s="925"/>
      <c r="V233" s="925"/>
      <c r="W233" s="925"/>
      <c r="X233" s="925"/>
      <c r="Y233" s="925"/>
      <c r="Z233" s="925"/>
      <c r="AA233" s="925"/>
      <c r="AB233" s="925"/>
      <c r="AC233" s="925"/>
      <c r="AD233" s="925"/>
    </row>
    <row r="234" spans="1:30" ht="15" customHeight="1">
      <c r="A234" s="6"/>
      <c r="C234" s="6"/>
      <c r="D234" s="76" t="s">
        <v>6639</v>
      </c>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row>
    <row r="235" spans="1:30" ht="15" customHeight="1">
      <c r="A235" s="6"/>
      <c r="C235" s="143"/>
      <c r="D235" s="76" t="s">
        <v>6640</v>
      </c>
      <c r="E235" s="143"/>
      <c r="F235" s="143"/>
      <c r="G235" s="143"/>
      <c r="H235" s="143"/>
      <c r="I235" s="144"/>
      <c r="J235" s="144"/>
      <c r="K235" s="144"/>
      <c r="L235" s="144"/>
      <c r="M235" s="144"/>
      <c r="N235" s="144"/>
      <c r="O235" s="144"/>
      <c r="P235" s="144"/>
      <c r="Q235" s="144"/>
      <c r="R235" s="144"/>
      <c r="S235" s="144"/>
      <c r="U235" s="144"/>
      <c r="V235" s="144"/>
      <c r="W235" s="144"/>
      <c r="X235" s="144"/>
      <c r="Y235" s="144"/>
      <c r="Z235" s="144"/>
      <c r="AA235" s="144"/>
      <c r="AB235" s="144"/>
      <c r="AC235" s="144"/>
      <c r="AD235" s="144"/>
    </row>
    <row r="236" spans="1:30" ht="15" customHeight="1">
      <c r="A236" s="6"/>
      <c r="C236" s="143"/>
      <c r="D236" s="76" t="s">
        <v>6641</v>
      </c>
      <c r="E236" s="143"/>
      <c r="F236" s="143"/>
      <c r="G236" s="143"/>
      <c r="H236" s="143"/>
      <c r="I236" s="144"/>
      <c r="J236" s="144"/>
      <c r="K236" s="144"/>
      <c r="L236" s="144"/>
      <c r="M236" s="144"/>
      <c r="N236" s="144"/>
      <c r="O236" s="144"/>
      <c r="P236" s="144"/>
      <c r="Q236" s="144"/>
      <c r="R236" s="144"/>
      <c r="S236" s="144"/>
      <c r="U236" s="144"/>
      <c r="V236" s="144"/>
      <c r="W236" s="144"/>
      <c r="X236" s="144"/>
      <c r="Y236" s="144"/>
      <c r="Z236" s="144"/>
      <c r="AA236" s="144"/>
      <c r="AB236" s="144"/>
      <c r="AC236" s="144"/>
      <c r="AD236" s="144"/>
    </row>
    <row r="237" spans="1:30" ht="15" customHeight="1">
      <c r="A237" s="6"/>
      <c r="D237" s="76" t="s">
        <v>6642</v>
      </c>
    </row>
    <row r="238" spans="1:30" ht="15" customHeight="1">
      <c r="A238" s="6"/>
      <c r="D238" s="76" t="s">
        <v>6643</v>
      </c>
    </row>
    <row r="239" spans="1:30" ht="15" customHeight="1">
      <c r="A239" s="6"/>
      <c r="D239" s="76" t="s">
        <v>6644</v>
      </c>
    </row>
    <row r="240" spans="1:30" ht="15" customHeight="1">
      <c r="A240" s="6"/>
      <c r="D240" s="76" t="s">
        <v>6645</v>
      </c>
    </row>
    <row r="241" spans="1:30" ht="15" customHeight="1">
      <c r="A241" s="6"/>
      <c r="D241" s="76" t="s">
        <v>6618</v>
      </c>
    </row>
    <row r="242" spans="1:30" ht="15" customHeight="1">
      <c r="A242" s="6"/>
    </row>
    <row r="243" spans="1:30" ht="15" customHeight="1">
      <c r="A243" s="6"/>
      <c r="C243" s="38" t="s">
        <v>6646</v>
      </c>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ht="36" customHeight="1">
      <c r="A244" s="6"/>
      <c r="C244" s="685" t="s">
        <v>6647</v>
      </c>
      <c r="D244" s="925"/>
      <c r="E244" s="925"/>
      <c r="F244" s="925"/>
      <c r="G244" s="925"/>
      <c r="H244" s="925"/>
      <c r="I244" s="925"/>
      <c r="J244" s="925"/>
      <c r="K244" s="925"/>
      <c r="L244" s="925"/>
      <c r="M244" s="925"/>
      <c r="N244" s="925"/>
      <c r="O244" s="925"/>
      <c r="P244" s="925"/>
      <c r="Q244" s="925"/>
      <c r="R244" s="925"/>
      <c r="S244" s="925"/>
      <c r="T244" s="925"/>
      <c r="U244" s="925"/>
      <c r="V244" s="925"/>
      <c r="W244" s="925"/>
      <c r="X244" s="925"/>
      <c r="Y244" s="925"/>
      <c r="Z244" s="925"/>
      <c r="AA244" s="925"/>
      <c r="AB244" s="925"/>
      <c r="AC244" s="925"/>
      <c r="AD244" s="925"/>
    </row>
    <row r="245" spans="1:30" ht="15" customHeight="1">
      <c r="A245" s="6"/>
      <c r="C245" s="145"/>
      <c r="D245" s="76" t="s">
        <v>6648</v>
      </c>
      <c r="E245" s="143"/>
      <c r="F245" s="143"/>
      <c r="G245" s="143"/>
      <c r="H245" s="143"/>
      <c r="I245" s="144"/>
      <c r="J245" s="144"/>
      <c r="K245" s="144"/>
      <c r="L245" s="144"/>
      <c r="M245" s="144"/>
      <c r="N245" s="144"/>
      <c r="O245" s="144"/>
      <c r="P245" s="144"/>
      <c r="Q245" s="144"/>
      <c r="R245" s="144"/>
      <c r="S245" s="144"/>
      <c r="U245" s="144"/>
      <c r="V245" s="144"/>
      <c r="W245" s="144"/>
      <c r="X245" s="144"/>
      <c r="Y245" s="144"/>
      <c r="Z245" s="144"/>
      <c r="AA245" s="144"/>
      <c r="AB245" s="144"/>
      <c r="AC245" s="144"/>
      <c r="AD245" s="144"/>
    </row>
    <row r="246" spans="1:30" ht="15" customHeight="1">
      <c r="A246" s="6"/>
      <c r="C246" s="145"/>
      <c r="D246" s="76" t="s">
        <v>6649</v>
      </c>
      <c r="E246" s="143"/>
      <c r="F246" s="143"/>
      <c r="G246" s="143"/>
      <c r="H246" s="143"/>
      <c r="I246" s="144"/>
      <c r="J246" s="144"/>
      <c r="K246" s="144"/>
      <c r="L246" s="144"/>
      <c r="M246" s="144"/>
      <c r="N246" s="144"/>
      <c r="O246" s="144"/>
      <c r="P246" s="144"/>
      <c r="Q246" s="144"/>
      <c r="R246" s="144"/>
      <c r="S246" s="144"/>
      <c r="U246" s="144"/>
      <c r="V246" s="144"/>
      <c r="W246" s="144"/>
      <c r="X246" s="144"/>
      <c r="Y246" s="144"/>
      <c r="Z246" s="144"/>
      <c r="AA246" s="144"/>
      <c r="AB246" s="144"/>
      <c r="AC246" s="144"/>
      <c r="AD246" s="144"/>
    </row>
    <row r="247" spans="1:30" ht="15" customHeight="1">
      <c r="A247" s="6"/>
      <c r="C247" s="145"/>
      <c r="D247" s="76" t="s">
        <v>6650</v>
      </c>
      <c r="E247" s="143"/>
      <c r="F247" s="143"/>
      <c r="G247" s="143"/>
      <c r="H247" s="143"/>
      <c r="I247" s="144"/>
      <c r="J247" s="144"/>
      <c r="K247" s="144"/>
      <c r="L247" s="144"/>
      <c r="M247" s="144"/>
      <c r="N247" s="144"/>
      <c r="O247" s="144"/>
      <c r="P247" s="144"/>
      <c r="Q247" s="144"/>
      <c r="R247" s="144"/>
      <c r="S247" s="144"/>
      <c r="U247" s="144"/>
      <c r="V247" s="144"/>
      <c r="W247" s="144"/>
      <c r="X247" s="144"/>
      <c r="Y247" s="144"/>
      <c r="Z247" s="144"/>
      <c r="AA247" s="144"/>
      <c r="AB247" s="144"/>
      <c r="AC247" s="144"/>
      <c r="AD247" s="144"/>
    </row>
    <row r="248" spans="1:30" ht="15" customHeight="1">
      <c r="A248" s="6"/>
      <c r="C248" s="145"/>
      <c r="D248" s="76" t="s">
        <v>6651</v>
      </c>
      <c r="E248" s="143"/>
      <c r="F248" s="143"/>
      <c r="G248" s="143"/>
      <c r="H248" s="143"/>
      <c r="I248" s="144"/>
      <c r="J248" s="144"/>
      <c r="K248" s="144"/>
      <c r="L248" s="144"/>
      <c r="M248" s="144"/>
      <c r="N248" s="144"/>
      <c r="O248" s="144"/>
      <c r="P248" s="144"/>
      <c r="Q248" s="144"/>
      <c r="R248" s="144"/>
      <c r="S248" s="144"/>
      <c r="U248" s="144"/>
      <c r="V248" s="144"/>
      <c r="W248" s="144"/>
      <c r="X248" s="144"/>
      <c r="Y248" s="144"/>
      <c r="Z248" s="144"/>
      <c r="AA248" s="144"/>
      <c r="AB248" s="144"/>
      <c r="AC248" s="144"/>
      <c r="AD248" s="144"/>
    </row>
    <row r="249" spans="1:30" ht="15" customHeight="1">
      <c r="A249" s="6"/>
      <c r="D249" s="76" t="s">
        <v>6652</v>
      </c>
    </row>
    <row r="250" spans="1:30" ht="15" customHeight="1">
      <c r="A250" s="6"/>
      <c r="D250" s="76" t="s">
        <v>6653</v>
      </c>
    </row>
    <row r="251" spans="1:30" ht="15" customHeight="1">
      <c r="A251" s="6"/>
      <c r="D251" s="76" t="s">
        <v>6468</v>
      </c>
    </row>
    <row r="252" spans="1:30" ht="15" customHeight="1">
      <c r="A252" s="6"/>
    </row>
    <row r="253" spans="1:30" ht="15" customHeight="1">
      <c r="A253" s="6"/>
      <c r="C253" s="38" t="s">
        <v>6654</v>
      </c>
      <c r="D253" s="143"/>
      <c r="E253" s="143"/>
      <c r="F253" s="143"/>
      <c r="G253" s="143"/>
      <c r="H253" s="143"/>
      <c r="J253" s="144"/>
      <c r="K253" s="144"/>
      <c r="L253" s="144"/>
      <c r="M253" s="144"/>
      <c r="N253" s="144"/>
      <c r="O253" s="144"/>
      <c r="P253" s="144"/>
      <c r="Q253" s="144"/>
      <c r="R253" s="144"/>
      <c r="S253" s="144"/>
      <c r="U253" s="144"/>
      <c r="V253" s="144"/>
      <c r="W253" s="144"/>
      <c r="X253" s="144"/>
      <c r="Y253" s="144"/>
      <c r="Z253" s="144"/>
      <c r="AA253" s="144"/>
      <c r="AB253" s="144"/>
      <c r="AC253" s="144"/>
      <c r="AD253" s="144"/>
    </row>
    <row r="254" spans="1:30" ht="48" customHeight="1">
      <c r="A254" s="6"/>
      <c r="C254" s="685" t="s">
        <v>6655</v>
      </c>
      <c r="D254" s="925"/>
      <c r="E254" s="925"/>
      <c r="F254" s="925"/>
      <c r="G254" s="925"/>
      <c r="H254" s="925"/>
      <c r="I254" s="925"/>
      <c r="J254" s="925"/>
      <c r="K254" s="925"/>
      <c r="L254" s="925"/>
      <c r="M254" s="925"/>
      <c r="N254" s="925"/>
      <c r="O254" s="925"/>
      <c r="P254" s="925"/>
      <c r="Q254" s="925"/>
      <c r="R254" s="925"/>
      <c r="S254" s="925"/>
      <c r="T254" s="925"/>
      <c r="U254" s="925"/>
      <c r="V254" s="925"/>
      <c r="W254" s="925"/>
      <c r="X254" s="925"/>
      <c r="Y254" s="925"/>
      <c r="Z254" s="925"/>
      <c r="AA254" s="925"/>
      <c r="AB254" s="925"/>
      <c r="AC254" s="925"/>
      <c r="AD254" s="925"/>
    </row>
    <row r="255" spans="1:30" ht="15" customHeight="1">
      <c r="A255" s="6"/>
      <c r="C255" s="143"/>
      <c r="D255" s="76" t="s">
        <v>6656</v>
      </c>
      <c r="E255" s="143"/>
      <c r="F255" s="143"/>
      <c r="G255" s="143"/>
      <c r="H255" s="143"/>
      <c r="I255" s="144"/>
      <c r="J255" s="144"/>
      <c r="K255" s="144"/>
      <c r="L255" s="144"/>
      <c r="M255" s="144"/>
      <c r="N255" s="144"/>
      <c r="O255" s="144"/>
      <c r="P255" s="144"/>
      <c r="Q255" s="144"/>
      <c r="R255" s="144"/>
      <c r="S255" s="144"/>
      <c r="U255" s="144"/>
      <c r="V255" s="144"/>
      <c r="W255" s="144"/>
      <c r="X255" s="144"/>
      <c r="Y255" s="144"/>
      <c r="Z255" s="144"/>
      <c r="AA255" s="144"/>
      <c r="AB255" s="144"/>
      <c r="AC255" s="144"/>
      <c r="AD255" s="144"/>
    </row>
    <row r="256" spans="1:30" ht="15" customHeight="1">
      <c r="A256" s="6"/>
      <c r="C256" s="143"/>
      <c r="D256" s="76" t="s">
        <v>6657</v>
      </c>
      <c r="E256" s="143"/>
      <c r="F256" s="143"/>
      <c r="G256" s="143"/>
      <c r="H256" s="143"/>
      <c r="I256" s="144"/>
      <c r="J256" s="144"/>
      <c r="K256" s="144"/>
      <c r="L256" s="144"/>
      <c r="M256" s="144"/>
      <c r="N256" s="144"/>
      <c r="O256" s="144"/>
      <c r="P256" s="144"/>
      <c r="Q256" s="144"/>
      <c r="R256" s="144"/>
      <c r="S256" s="144"/>
      <c r="U256" s="144"/>
      <c r="V256" s="144"/>
      <c r="W256" s="144"/>
      <c r="X256" s="144"/>
      <c r="Y256" s="144"/>
      <c r="Z256" s="144"/>
      <c r="AA256" s="144"/>
      <c r="AB256" s="144"/>
      <c r="AC256" s="144"/>
      <c r="AD256" s="144"/>
    </row>
    <row r="257" spans="1:30" ht="15" customHeight="1">
      <c r="A257" s="6"/>
      <c r="C257" s="143"/>
      <c r="D257" s="76" t="s">
        <v>6658</v>
      </c>
      <c r="E257" s="143"/>
      <c r="F257" s="143"/>
      <c r="G257" s="143"/>
      <c r="H257" s="143"/>
      <c r="I257" s="144"/>
      <c r="J257" s="144"/>
      <c r="K257" s="144"/>
      <c r="L257" s="144"/>
      <c r="M257" s="144"/>
      <c r="N257" s="144"/>
      <c r="O257" s="144"/>
      <c r="P257" s="144"/>
      <c r="Q257" s="144"/>
      <c r="R257" s="144"/>
      <c r="S257" s="144"/>
      <c r="U257" s="144"/>
      <c r="V257" s="144"/>
      <c r="W257" s="144"/>
      <c r="X257" s="144"/>
      <c r="Y257" s="144"/>
      <c r="Z257" s="144"/>
      <c r="AA257" s="144"/>
      <c r="AB257" s="144"/>
      <c r="AC257" s="144"/>
      <c r="AD257" s="144"/>
    </row>
    <row r="258" spans="1:30" ht="15" customHeight="1">
      <c r="A258" s="6"/>
      <c r="C258" s="143"/>
      <c r="D258" s="76" t="s">
        <v>6659</v>
      </c>
      <c r="E258" s="143"/>
      <c r="F258" s="143"/>
      <c r="G258" s="143"/>
      <c r="H258" s="143"/>
      <c r="I258" s="144"/>
      <c r="J258" s="144"/>
      <c r="K258" s="144"/>
      <c r="L258" s="144"/>
      <c r="M258" s="144"/>
      <c r="N258" s="144"/>
      <c r="O258" s="144"/>
      <c r="P258" s="144"/>
      <c r="Q258" s="144"/>
      <c r="R258" s="144"/>
      <c r="S258" s="144"/>
      <c r="U258" s="144"/>
      <c r="V258" s="144"/>
      <c r="W258" s="144"/>
      <c r="X258" s="144"/>
      <c r="Y258" s="144"/>
      <c r="Z258" s="144"/>
      <c r="AA258" s="144"/>
      <c r="AB258" s="144"/>
      <c r="AC258" s="144"/>
      <c r="AD258" s="144"/>
    </row>
    <row r="259" spans="1:30" ht="15" customHeight="1">
      <c r="A259" s="6"/>
      <c r="C259" s="143"/>
      <c r="D259" s="76" t="s">
        <v>6660</v>
      </c>
      <c r="E259" s="143"/>
      <c r="F259" s="143"/>
      <c r="G259" s="143"/>
      <c r="H259" s="143"/>
      <c r="I259" s="144"/>
      <c r="J259" s="144"/>
      <c r="K259" s="144"/>
      <c r="L259" s="144"/>
      <c r="M259" s="144"/>
      <c r="N259" s="144"/>
      <c r="O259" s="144"/>
      <c r="P259" s="144"/>
      <c r="Q259" s="144"/>
      <c r="R259" s="144"/>
      <c r="S259" s="144"/>
      <c r="U259" s="144"/>
      <c r="V259" s="144"/>
      <c r="W259" s="144"/>
      <c r="X259" s="144"/>
      <c r="Y259" s="144"/>
      <c r="Z259" s="144"/>
      <c r="AA259" s="144"/>
      <c r="AB259" s="144"/>
      <c r="AC259" s="144"/>
      <c r="AD259" s="144"/>
    </row>
    <row r="260" spans="1:30" ht="15" customHeight="1">
      <c r="A260" s="6"/>
    </row>
    <row r="261" spans="1:30" ht="15" customHeight="1">
      <c r="A261" s="6"/>
      <c r="C261" s="38" t="s">
        <v>6661</v>
      </c>
      <c r="D261" s="143"/>
      <c r="E261" s="143"/>
      <c r="F261" s="143"/>
      <c r="G261" s="143"/>
      <c r="H261" s="143"/>
      <c r="J261" s="144"/>
      <c r="K261" s="144"/>
      <c r="L261" s="144"/>
      <c r="M261" s="144"/>
      <c r="N261" s="144"/>
      <c r="O261" s="144"/>
      <c r="P261" s="144"/>
      <c r="Q261" s="144"/>
      <c r="R261" s="144"/>
      <c r="S261" s="144"/>
      <c r="U261" s="144"/>
      <c r="V261" s="144"/>
      <c r="W261" s="144"/>
      <c r="X261" s="144"/>
      <c r="Y261" s="144"/>
      <c r="Z261" s="144"/>
      <c r="AA261" s="144"/>
      <c r="AB261" s="144"/>
      <c r="AC261" s="144"/>
      <c r="AD261" s="144"/>
    </row>
    <row r="262" spans="1:30" ht="48" customHeight="1">
      <c r="A262" s="6"/>
      <c r="C262" s="685" t="s">
        <v>6662</v>
      </c>
      <c r="D262" s="925"/>
      <c r="E262" s="925"/>
      <c r="F262" s="925"/>
      <c r="G262" s="925"/>
      <c r="H262" s="925"/>
      <c r="I262" s="925"/>
      <c r="J262" s="925"/>
      <c r="K262" s="925"/>
      <c r="L262" s="925"/>
      <c r="M262" s="925"/>
      <c r="N262" s="925"/>
      <c r="O262" s="925"/>
      <c r="P262" s="925"/>
      <c r="Q262" s="925"/>
      <c r="R262" s="925"/>
      <c r="S262" s="925"/>
      <c r="T262" s="925"/>
      <c r="U262" s="925"/>
      <c r="V262" s="925"/>
      <c r="W262" s="925"/>
      <c r="X262" s="925"/>
      <c r="Y262" s="925"/>
      <c r="Z262" s="925"/>
      <c r="AA262" s="925"/>
      <c r="AB262" s="925"/>
      <c r="AC262" s="925"/>
      <c r="AD262" s="925"/>
    </row>
    <row r="263" spans="1:30" ht="15" customHeight="1">
      <c r="A263" s="6"/>
      <c r="C263" s="143"/>
      <c r="D263" s="76" t="s">
        <v>6663</v>
      </c>
      <c r="E263" s="143"/>
      <c r="F263" s="143"/>
      <c r="G263" s="143"/>
      <c r="H263" s="143"/>
      <c r="I263" s="144"/>
      <c r="J263" s="144"/>
      <c r="K263" s="144"/>
      <c r="L263" s="144"/>
      <c r="M263" s="144"/>
      <c r="N263" s="144"/>
      <c r="O263" s="144"/>
      <c r="P263" s="144"/>
      <c r="Q263" s="144"/>
      <c r="R263" s="144"/>
      <c r="S263" s="144"/>
      <c r="U263" s="144"/>
      <c r="V263" s="144"/>
      <c r="W263" s="144"/>
      <c r="X263" s="144"/>
      <c r="Y263" s="144"/>
      <c r="Z263" s="144"/>
      <c r="AA263" s="144"/>
      <c r="AB263" s="144"/>
      <c r="AC263" s="144"/>
      <c r="AD263" s="144"/>
    </row>
    <row r="264" spans="1:30" ht="15" customHeight="1">
      <c r="A264" s="6"/>
      <c r="C264" s="143"/>
      <c r="D264" s="76" t="s">
        <v>6664</v>
      </c>
      <c r="E264" s="143"/>
      <c r="F264" s="143"/>
      <c r="G264" s="143"/>
      <c r="H264" s="143"/>
      <c r="I264" s="144"/>
      <c r="J264" s="144"/>
      <c r="K264" s="144"/>
      <c r="L264" s="144"/>
      <c r="M264" s="144"/>
      <c r="N264" s="144"/>
      <c r="O264" s="144"/>
      <c r="P264" s="144"/>
      <c r="Q264" s="144"/>
      <c r="R264" s="144"/>
      <c r="S264" s="144"/>
      <c r="U264" s="144"/>
      <c r="V264" s="144"/>
      <c r="W264" s="144"/>
      <c r="X264" s="144"/>
      <c r="Y264" s="144"/>
      <c r="Z264" s="144"/>
      <c r="AA264" s="144"/>
      <c r="AB264" s="144"/>
      <c r="AC264" s="144"/>
      <c r="AD264" s="144"/>
    </row>
    <row r="265" spans="1:30" ht="15" customHeight="1">
      <c r="A265" s="6"/>
      <c r="C265" s="143"/>
      <c r="D265" s="76" t="s">
        <v>6665</v>
      </c>
      <c r="E265" s="143"/>
      <c r="F265" s="143"/>
      <c r="G265" s="143"/>
      <c r="H265" s="143"/>
      <c r="I265" s="144"/>
      <c r="J265" s="144"/>
      <c r="K265" s="144"/>
      <c r="L265" s="144"/>
      <c r="M265" s="144"/>
      <c r="N265" s="144"/>
      <c r="O265" s="144"/>
      <c r="P265" s="144"/>
      <c r="Q265" s="144"/>
      <c r="R265" s="144"/>
      <c r="S265" s="144"/>
      <c r="U265" s="144"/>
      <c r="V265" s="144"/>
      <c r="W265" s="144"/>
      <c r="X265" s="144"/>
      <c r="Y265" s="144"/>
      <c r="Z265" s="144"/>
      <c r="AA265" s="144"/>
      <c r="AB265" s="144"/>
      <c r="AC265" s="144"/>
      <c r="AD265" s="144"/>
    </row>
    <row r="266" spans="1:30" ht="15" customHeight="1">
      <c r="A266" s="6"/>
      <c r="C266" s="143"/>
      <c r="D266" s="76" t="s">
        <v>6666</v>
      </c>
      <c r="E266" s="143"/>
      <c r="F266" s="143"/>
      <c r="G266" s="143"/>
      <c r="H266" s="143"/>
      <c r="I266" s="144"/>
      <c r="J266" s="144"/>
      <c r="K266" s="144"/>
      <c r="L266" s="144"/>
      <c r="M266" s="144"/>
      <c r="N266" s="144"/>
      <c r="O266" s="144"/>
      <c r="P266" s="144"/>
      <c r="Q266" s="144"/>
      <c r="R266" s="144"/>
      <c r="S266" s="144"/>
      <c r="U266" s="144"/>
      <c r="V266" s="144"/>
      <c r="W266" s="144"/>
      <c r="X266" s="144"/>
      <c r="Y266" s="144"/>
      <c r="Z266" s="144"/>
      <c r="AA266" s="144"/>
      <c r="AB266" s="144"/>
      <c r="AC266" s="144"/>
      <c r="AD266" s="144"/>
    </row>
    <row r="267" spans="1:30" ht="15" customHeight="1">
      <c r="A267" s="6"/>
      <c r="C267" s="143"/>
      <c r="D267" s="76" t="s">
        <v>6667</v>
      </c>
      <c r="E267" s="143"/>
      <c r="F267" s="143"/>
      <c r="G267" s="143"/>
      <c r="H267" s="143"/>
      <c r="I267" s="144"/>
      <c r="J267" s="144"/>
      <c r="K267" s="144"/>
      <c r="L267" s="144"/>
      <c r="M267" s="144"/>
      <c r="N267" s="144"/>
      <c r="O267" s="144"/>
      <c r="P267" s="144"/>
      <c r="Q267" s="144"/>
      <c r="R267" s="144"/>
      <c r="S267" s="144"/>
      <c r="U267" s="144"/>
      <c r="V267" s="144"/>
      <c r="W267" s="144"/>
      <c r="X267" s="144"/>
      <c r="Y267" s="144"/>
      <c r="Z267" s="144"/>
      <c r="AA267" s="144"/>
      <c r="AB267" s="144"/>
      <c r="AC267" s="144"/>
      <c r="AD267" s="144"/>
    </row>
    <row r="268" spans="1:30" ht="15" customHeight="1">
      <c r="A268" s="6"/>
      <c r="C268" s="143"/>
      <c r="D268" s="76" t="s">
        <v>6668</v>
      </c>
      <c r="E268" s="143"/>
      <c r="F268" s="143"/>
      <c r="G268" s="143"/>
      <c r="H268" s="143"/>
      <c r="I268" s="144"/>
      <c r="J268" s="144"/>
      <c r="K268" s="144"/>
      <c r="L268" s="144"/>
      <c r="M268" s="144"/>
      <c r="N268" s="144"/>
      <c r="O268" s="144"/>
      <c r="P268" s="144"/>
      <c r="Q268" s="144"/>
      <c r="R268" s="144"/>
      <c r="S268" s="144"/>
      <c r="U268" s="144"/>
      <c r="V268" s="144"/>
      <c r="W268" s="144"/>
      <c r="X268" s="144"/>
      <c r="Y268" s="144"/>
      <c r="Z268" s="144"/>
      <c r="AA268" s="144"/>
      <c r="AB268" s="144"/>
      <c r="AC268" s="144"/>
      <c r="AD268" s="144"/>
    </row>
    <row r="269" spans="1:30" ht="15" customHeight="1">
      <c r="A269" s="6"/>
      <c r="C269" s="143"/>
      <c r="D269" s="76" t="s">
        <v>6468</v>
      </c>
      <c r="E269" s="143"/>
      <c r="F269" s="143"/>
      <c r="G269" s="143"/>
      <c r="H269" s="143"/>
      <c r="I269" s="144"/>
      <c r="J269" s="144"/>
      <c r="K269" s="144"/>
      <c r="L269" s="144"/>
      <c r="M269" s="144"/>
      <c r="N269" s="144"/>
      <c r="O269" s="144"/>
      <c r="P269" s="144"/>
      <c r="Q269" s="144"/>
      <c r="R269" s="144"/>
      <c r="S269" s="144"/>
      <c r="U269" s="144"/>
      <c r="V269" s="144"/>
      <c r="W269" s="144"/>
      <c r="X269" s="144"/>
      <c r="Y269" s="144"/>
      <c r="Z269" s="144"/>
      <c r="AA269" s="144"/>
      <c r="AB269" s="144"/>
      <c r="AC269" s="144"/>
      <c r="AD269" s="144"/>
    </row>
    <row r="270" spans="1:30" ht="15" customHeight="1">
      <c r="A270" s="6"/>
    </row>
    <row r="271" spans="1:30" ht="15" customHeight="1">
      <c r="A271" s="6"/>
      <c r="C271" s="38" t="s">
        <v>6669</v>
      </c>
      <c r="D271" s="143"/>
      <c r="E271" s="143"/>
      <c r="F271" s="143"/>
      <c r="G271" s="143"/>
      <c r="H271" s="143"/>
      <c r="J271" s="144"/>
      <c r="K271" s="144"/>
      <c r="L271" s="144"/>
      <c r="M271" s="144"/>
      <c r="N271" s="144"/>
      <c r="O271" s="144"/>
      <c r="P271" s="144"/>
      <c r="Q271" s="144"/>
      <c r="R271" s="144"/>
      <c r="S271" s="144"/>
      <c r="U271" s="144"/>
      <c r="V271" s="144"/>
      <c r="W271" s="144"/>
      <c r="X271" s="144"/>
      <c r="Y271" s="144"/>
      <c r="Z271" s="144"/>
      <c r="AA271" s="144"/>
      <c r="AB271" s="144"/>
      <c r="AC271" s="144"/>
      <c r="AD271" s="144"/>
    </row>
    <row r="272" spans="1:30" ht="36" customHeight="1">
      <c r="A272" s="6"/>
      <c r="C272" s="685" t="s">
        <v>6670</v>
      </c>
      <c r="D272" s="925"/>
      <c r="E272" s="925"/>
      <c r="F272" s="925"/>
      <c r="G272" s="925"/>
      <c r="H272" s="925"/>
      <c r="I272" s="925"/>
      <c r="J272" s="925"/>
      <c r="K272" s="925"/>
      <c r="L272" s="925"/>
      <c r="M272" s="925"/>
      <c r="N272" s="925"/>
      <c r="O272" s="925"/>
      <c r="P272" s="925"/>
      <c r="Q272" s="925"/>
      <c r="R272" s="925"/>
      <c r="S272" s="925"/>
      <c r="T272" s="925"/>
      <c r="U272" s="925"/>
      <c r="V272" s="925"/>
      <c r="W272" s="925"/>
      <c r="X272" s="925"/>
      <c r="Y272" s="925"/>
      <c r="Z272" s="925"/>
      <c r="AA272" s="925"/>
      <c r="AB272" s="925"/>
      <c r="AC272" s="925"/>
      <c r="AD272" s="925"/>
    </row>
    <row r="273" spans="1:30" ht="15" customHeight="1">
      <c r="A273" s="6"/>
      <c r="C273" s="143"/>
      <c r="D273" s="76" t="s">
        <v>6671</v>
      </c>
      <c r="E273" s="143"/>
      <c r="F273" s="143"/>
      <c r="G273" s="143"/>
      <c r="H273" s="143"/>
      <c r="I273" s="144"/>
      <c r="J273" s="144"/>
      <c r="K273" s="144"/>
      <c r="L273" s="144"/>
      <c r="M273" s="144"/>
      <c r="N273" s="144"/>
      <c r="O273" s="144"/>
      <c r="P273" s="144"/>
      <c r="Q273" s="144"/>
      <c r="R273" s="144"/>
      <c r="S273" s="144"/>
      <c r="U273" s="144"/>
      <c r="V273" s="144"/>
      <c r="W273" s="144"/>
      <c r="X273" s="144"/>
      <c r="Y273" s="144"/>
      <c r="Z273" s="144"/>
      <c r="AA273" s="144"/>
      <c r="AB273" s="144"/>
      <c r="AC273" s="144"/>
      <c r="AD273" s="144"/>
    </row>
    <row r="274" spans="1:30" ht="15" customHeight="1">
      <c r="A274" s="6"/>
      <c r="D274" s="76" t="s">
        <v>6672</v>
      </c>
    </row>
    <row r="275" spans="1:30" ht="15" customHeight="1">
      <c r="A275" s="6"/>
      <c r="D275" s="76" t="s">
        <v>6673</v>
      </c>
    </row>
    <row r="276" spans="1:30" ht="15" customHeight="1">
      <c r="A276" s="6"/>
      <c r="D276" s="76" t="s">
        <v>6600</v>
      </c>
    </row>
    <row r="277" spans="1:30" ht="1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row>
    <row r="278" spans="1:30" ht="15" customHeight="1">
      <c r="A278" s="6"/>
      <c r="C278" s="38" t="s">
        <v>6674</v>
      </c>
      <c r="D278" s="143"/>
      <c r="E278" s="143"/>
      <c r="F278" s="143"/>
      <c r="G278" s="143"/>
      <c r="H278" s="143"/>
      <c r="J278" s="144"/>
      <c r="K278" s="144"/>
      <c r="L278" s="144"/>
      <c r="M278" s="144"/>
      <c r="N278" s="144"/>
      <c r="O278" s="144"/>
      <c r="P278" s="144"/>
      <c r="Q278" s="144"/>
      <c r="R278" s="144"/>
      <c r="S278" s="144"/>
      <c r="U278" s="144"/>
      <c r="V278" s="144"/>
      <c r="W278" s="144"/>
      <c r="X278" s="144"/>
      <c r="Y278" s="144"/>
      <c r="Z278" s="144"/>
      <c r="AA278" s="144"/>
      <c r="AB278" s="144"/>
      <c r="AC278" s="144"/>
      <c r="AD278" s="144"/>
    </row>
    <row r="279" spans="1:30" ht="24" customHeight="1">
      <c r="A279" s="6"/>
      <c r="C279" s="685" t="s">
        <v>6675</v>
      </c>
      <c r="D279" s="925"/>
      <c r="E279" s="925"/>
      <c r="F279" s="925"/>
      <c r="G279" s="925"/>
      <c r="H279" s="925"/>
      <c r="I279" s="925"/>
      <c r="J279" s="925"/>
      <c r="K279" s="925"/>
      <c r="L279" s="925"/>
      <c r="M279" s="925"/>
      <c r="N279" s="925"/>
      <c r="O279" s="925"/>
      <c r="P279" s="925"/>
      <c r="Q279" s="925"/>
      <c r="R279" s="925"/>
      <c r="S279" s="925"/>
      <c r="T279" s="925"/>
      <c r="U279" s="925"/>
      <c r="V279" s="925"/>
      <c r="W279" s="925"/>
      <c r="X279" s="925"/>
      <c r="Y279" s="925"/>
      <c r="Z279" s="925"/>
      <c r="AA279" s="925"/>
      <c r="AB279" s="925"/>
      <c r="AC279" s="925"/>
      <c r="AD279" s="925"/>
    </row>
    <row r="280" spans="1:30" ht="15" customHeight="1">
      <c r="A280" s="6"/>
      <c r="D280" s="76" t="s">
        <v>6676</v>
      </c>
    </row>
    <row r="281" spans="1:30" ht="15" customHeight="1">
      <c r="A281" s="6"/>
      <c r="D281" s="76" t="s">
        <v>6677</v>
      </c>
    </row>
    <row r="282" spans="1:30" ht="15" customHeight="1">
      <c r="A282" s="6"/>
      <c r="D282" s="76" t="s">
        <v>6678</v>
      </c>
    </row>
    <row r="283" spans="1:30" ht="15" customHeight="1">
      <c r="A283" s="6"/>
      <c r="D283" s="76" t="s">
        <v>6600</v>
      </c>
    </row>
    <row r="284" spans="1:30" ht="15" customHeight="1">
      <c r="A284" s="6"/>
    </row>
    <row r="285" spans="1:30" ht="15" customHeight="1">
      <c r="A285" s="6"/>
      <c r="C285" s="38" t="s">
        <v>6679</v>
      </c>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row>
    <row r="286" spans="1:30" ht="36" customHeight="1">
      <c r="A286" s="6"/>
      <c r="C286" s="685" t="s">
        <v>6680</v>
      </c>
      <c r="D286" s="925"/>
      <c r="E286" s="925"/>
      <c r="F286" s="925"/>
      <c r="G286" s="925"/>
      <c r="H286" s="925"/>
      <c r="I286" s="925"/>
      <c r="J286" s="925"/>
      <c r="K286" s="925"/>
      <c r="L286" s="925"/>
      <c r="M286" s="925"/>
      <c r="N286" s="925"/>
      <c r="O286" s="925"/>
      <c r="P286" s="925"/>
      <c r="Q286" s="925"/>
      <c r="R286" s="925"/>
      <c r="S286" s="925"/>
      <c r="T286" s="925"/>
      <c r="U286" s="925"/>
      <c r="V286" s="925"/>
      <c r="W286" s="925"/>
      <c r="X286" s="925"/>
      <c r="Y286" s="925"/>
      <c r="Z286" s="925"/>
      <c r="AA286" s="925"/>
      <c r="AB286" s="925"/>
      <c r="AC286" s="925"/>
      <c r="AD286" s="925"/>
    </row>
    <row r="287" spans="1:30" ht="15" customHeight="1">
      <c r="A287" s="6"/>
      <c r="C287" s="6"/>
      <c r="D287" s="76" t="s">
        <v>6681</v>
      </c>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row>
    <row r="288" spans="1:30" ht="15" customHeight="1">
      <c r="A288" s="6"/>
      <c r="C288" s="6"/>
      <c r="D288" s="76" t="s">
        <v>6682</v>
      </c>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row>
    <row r="289" spans="1:30" ht="15" customHeight="1">
      <c r="A289" s="6"/>
      <c r="C289" s="6"/>
      <c r="D289" s="76" t="s">
        <v>6499</v>
      </c>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row>
    <row r="290" spans="1:30" ht="15" customHeight="1">
      <c r="A290" s="6"/>
      <c r="C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row>
    <row r="291" spans="1:30" ht="36" customHeight="1">
      <c r="A291" s="6"/>
      <c r="C291" s="1046" t="s">
        <v>6683</v>
      </c>
      <c r="D291" s="925"/>
      <c r="E291" s="925"/>
      <c r="F291" s="925"/>
      <c r="G291" s="925"/>
      <c r="H291" s="925"/>
      <c r="I291" s="925"/>
      <c r="J291" s="925"/>
      <c r="K291" s="925"/>
      <c r="L291" s="925"/>
      <c r="M291" s="925"/>
      <c r="N291" s="925"/>
      <c r="O291" s="925"/>
      <c r="P291" s="925"/>
      <c r="Q291" s="925"/>
      <c r="R291" s="925"/>
      <c r="S291" s="925"/>
      <c r="T291" s="925"/>
      <c r="U291" s="925"/>
      <c r="V291" s="925"/>
      <c r="W291" s="925"/>
      <c r="X291" s="925"/>
      <c r="Y291" s="925"/>
      <c r="Z291" s="925"/>
      <c r="AA291" s="925"/>
      <c r="AB291" s="925"/>
      <c r="AC291" s="925"/>
      <c r="AD291" s="925"/>
    </row>
    <row r="292" spans="1:30" ht="15" customHeight="1"/>
    <row r="293" spans="1:30" ht="15" customHeight="1"/>
    <row r="294" spans="1:30" ht="15" customHeight="1"/>
    <row r="295" spans="1:30" ht="15" customHeight="1"/>
    <row r="296" spans="1:30" ht="15" customHeight="1"/>
    <row r="297" spans="1:30" ht="15" customHeight="1"/>
  </sheetData>
  <sheetProtection algorithmName="SHA-512" hashValue="p2dibWwzDxiey7/eAoiEJRXiMq0rgIsh0bVlPBl4xNIlShUfnkKDf5/bdIjsbGQ1Bi1PsVbFKaNQcgWiD9RksQ==" saltValue="htKROEBnmgpQkEWdhIjRaQ==" spinCount="100000" sheet="1" objects="1" scenarios="1"/>
  <mergeCells count="46">
    <mergeCell ref="C272:AD272"/>
    <mergeCell ref="B7:AD7"/>
    <mergeCell ref="C17:AD17"/>
    <mergeCell ref="C181:AD181"/>
    <mergeCell ref="C122:AD122"/>
    <mergeCell ref="C139:AD139"/>
    <mergeCell ref="C188:AD188"/>
    <mergeCell ref="C244:AD244"/>
    <mergeCell ref="C27:AD27"/>
    <mergeCell ref="C61:AD61"/>
    <mergeCell ref="AA12:AD12"/>
    <mergeCell ref="C233:AD233"/>
    <mergeCell ref="C262:AD262"/>
    <mergeCell ref="C209:AD209"/>
    <mergeCell ref="C161:AD161"/>
    <mergeCell ref="C136:AD136"/>
    <mergeCell ref="C254:AD254"/>
    <mergeCell ref="C226:AD226"/>
    <mergeCell ref="C171:AD171"/>
    <mergeCell ref="C85:AD85"/>
    <mergeCell ref="C65:AD65"/>
    <mergeCell ref="D227:AD227"/>
    <mergeCell ref="B3:AD3"/>
    <mergeCell ref="C149:AD149"/>
    <mergeCell ref="C125:AD125"/>
    <mergeCell ref="C69:AD69"/>
    <mergeCell ref="D56:AD56"/>
    <mergeCell ref="C55:AD55"/>
    <mergeCell ref="C40:AD40"/>
    <mergeCell ref="B5:AD5"/>
    <mergeCell ref="C286:AD286"/>
    <mergeCell ref="C291:AD291"/>
    <mergeCell ref="C198:AD198"/>
    <mergeCell ref="C279:AD279"/>
    <mergeCell ref="B1:AD1"/>
    <mergeCell ref="B14:AD14"/>
    <mergeCell ref="AA9:AD9"/>
    <mergeCell ref="D92:AD92"/>
    <mergeCell ref="C98:AD98"/>
    <mergeCell ref="C104:AD104"/>
    <mergeCell ref="C216:AD216"/>
    <mergeCell ref="N10:O10"/>
    <mergeCell ref="B10:L10"/>
    <mergeCell ref="C79:AD79"/>
    <mergeCell ref="C73:AD73"/>
    <mergeCell ref="C113:AD113"/>
  </mergeCells>
  <conditionalFormatting sqref="A1:XFD1048576">
    <cfRule type="expression" dxfId="13" priority="1" stopIfTrue="1">
      <formula>AND($A$1&lt;&gt;"",SEARCH("igual o mayor",A1)&gt;0)</formula>
    </cfRule>
    <cfRule type="expression" dxfId="12" priority="2" stopIfTrue="1">
      <formula>AND($A$1&lt;&gt;"",SEARCH("igual o menor",A1)&gt;0)</formula>
    </cfRule>
    <cfRule type="expression" dxfId="11" priority="3" stopIfTrue="1">
      <formula>AND($A$1&lt;&gt;"",SEARCH("pase a la pregunta",A1)&gt;0)</formula>
    </cfRule>
    <cfRule type="expression" dxfId="10" priority="4" stopIfTrue="1">
      <formula>AND($A$1&lt;&gt;"",SEARCH("en blanco",A1)&gt;0)</formula>
    </cfRule>
    <cfRule type="expression" dxfId="9" priority="5" stopIfTrue="1">
      <formula>AND($A$1&lt;&gt;"",SEARCH("no puede registrar",A1)&gt;0)</formula>
    </cfRule>
    <cfRule type="expression" dxfId="8" priority="6" stopIfTrue="1">
      <formula>AND($A$1&lt;&gt;"",SUM(A1)&gt;0)</formula>
    </cfRule>
    <cfRule type="expression" dxfId="7" priority="7" stopIfTrue="1">
      <formula>AND($A$1&lt;&gt;"",SEARCH("la pregunta",A1)&gt;0)</formula>
    </cfRule>
  </conditionalFormatting>
  <hyperlinks>
    <hyperlink ref="AA9" location="Índice!B41" display="Índice"/>
    <hyperlink ref="AA12" location="CNGE_2025_M1_Secc1_Sub1!A33" display="Pregunta 1.1"/>
    <hyperlink ref="AA12:AD12" location="CNGE_2026_M1_Secc1_Sub1!A30" display="Pregunta 1.1"/>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Anexo</oddHeader>
    <oddFooter>&amp;LCenso Nacional de Gobiernos Estatales 2026&amp;R&amp;P de &amp;N</oddFooter>
  </headerFooter>
  <rowBreaks count="1" manualBreakCount="1">
    <brk id="244" max="3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0"/>
  <sheetViews>
    <sheetView showGridLines="0" view="pageBreakPreview" zoomScale="120" zoomScaleNormal="100" zoomScaleSheetLayoutView="120" workbookViewId="0"/>
  </sheetViews>
  <sheetFormatPr baseColWidth="10" defaultColWidth="0" defaultRowHeight="0" customHeight="1" zeroHeight="1"/>
  <cols>
    <col min="1" max="1" width="5.625" customWidth="1"/>
    <col min="2" max="30" width="3.625" customWidth="1"/>
    <col min="31" max="31" width="5.625" customWidth="1"/>
    <col min="32" max="32" width="3.625" style="76" hidden="1" customWidth="1"/>
    <col min="33" max="16384" width="3.625" style="76" hidden="1"/>
  </cols>
  <sheetData>
    <row r="1" spans="1:30" ht="173.25" customHeight="1">
      <c r="A1" s="646"/>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0" ht="15" customHeight="1">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45" customHeight="1">
      <c r="B3" s="683" t="s">
        <v>1</v>
      </c>
      <c r="C3" s="678"/>
      <c r="D3" s="678"/>
      <c r="E3" s="678"/>
      <c r="F3" s="678"/>
      <c r="G3" s="678"/>
      <c r="H3" s="678"/>
      <c r="I3" s="678"/>
      <c r="J3" s="678"/>
      <c r="K3" s="678"/>
      <c r="L3" s="678"/>
      <c r="M3" s="678"/>
      <c r="N3" s="678"/>
      <c r="O3" s="678"/>
      <c r="P3" s="678"/>
      <c r="Q3" s="678"/>
      <c r="R3" s="678"/>
      <c r="S3" s="678"/>
      <c r="T3" s="678"/>
      <c r="U3" s="678"/>
      <c r="V3" s="678"/>
      <c r="W3" s="678"/>
      <c r="X3" s="678"/>
      <c r="Y3" s="678"/>
      <c r="Z3" s="678"/>
      <c r="AA3" s="678"/>
      <c r="AB3" s="678"/>
      <c r="AC3" s="678"/>
      <c r="AD3" s="678"/>
    </row>
    <row r="4" spans="1:30" ht="15" customHeight="1">
      <c r="B4" s="65"/>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row>
    <row r="5" spans="1:30" ht="45" customHeight="1">
      <c r="B5" s="1024" t="s">
        <v>2</v>
      </c>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row>
    <row r="6" spans="1:30" ht="15" customHeight="1">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row>
    <row r="7" spans="1:30" ht="72" customHeight="1">
      <c r="B7" s="683" t="s">
        <v>33</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row>
    <row r="8" spans="1:30" ht="15" customHeight="1">
      <c r="B8" s="237"/>
      <c r="N8" s="238"/>
    </row>
    <row r="9" spans="1:30" ht="15" customHeight="1" thickBot="1">
      <c r="B9" s="3" t="s">
        <v>4</v>
      </c>
      <c r="C9" s="67"/>
      <c r="D9" s="67"/>
      <c r="E9" s="67"/>
      <c r="F9" s="67"/>
      <c r="G9" s="67"/>
      <c r="H9" s="67"/>
      <c r="I9" s="67"/>
      <c r="J9" s="67"/>
      <c r="K9" s="67"/>
      <c r="L9" s="67"/>
      <c r="M9" s="12"/>
      <c r="N9" s="3" t="s">
        <v>5</v>
      </c>
      <c r="O9" s="12"/>
      <c r="AA9" s="821" t="s">
        <v>3</v>
      </c>
      <c r="AB9" s="678"/>
      <c r="AC9" s="678"/>
      <c r="AD9" s="678"/>
    </row>
    <row r="10" spans="1:30" ht="15" customHeight="1" thickBot="1">
      <c r="B10" s="680" t="str">
        <f>IF(Presentación!B10="","",Presentación!B10)</f>
        <v>Veracruz de Ignacio de la Llave</v>
      </c>
      <c r="C10" s="681"/>
      <c r="D10" s="681"/>
      <c r="E10" s="681"/>
      <c r="F10" s="681"/>
      <c r="G10" s="681"/>
      <c r="H10" s="681"/>
      <c r="I10" s="681"/>
      <c r="J10" s="681"/>
      <c r="K10" s="681"/>
      <c r="L10" s="682"/>
      <c r="M10" s="72"/>
      <c r="N10" s="680" t="str">
        <f>IF(Presentación!N10="","",Presentación!N10)</f>
        <v>230</v>
      </c>
      <c r="O10" s="682"/>
      <c r="P10" s="19"/>
      <c r="Q10" s="70"/>
      <c r="R10" s="70"/>
      <c r="S10" s="70"/>
      <c r="T10" s="70"/>
      <c r="U10" s="70"/>
      <c r="V10" s="70"/>
      <c r="W10" s="70"/>
      <c r="X10" s="70"/>
      <c r="Y10" s="70"/>
      <c r="Z10" s="70"/>
      <c r="AA10" s="70"/>
      <c r="AB10" s="19"/>
      <c r="AC10" s="70"/>
      <c r="AD10" s="101"/>
    </row>
    <row r="11" spans="1:30" ht="15" customHeight="1"/>
    <row r="12" spans="1:30" ht="15" customHeight="1">
      <c r="A12" s="11"/>
      <c r="B12" s="38" t="s">
        <v>6684</v>
      </c>
    </row>
    <row r="13" spans="1:30" ht="48" customHeight="1">
      <c r="A13" s="11"/>
      <c r="C13" s="685" t="s">
        <v>6685</v>
      </c>
      <c r="D13" s="678"/>
      <c r="E13" s="678"/>
      <c r="F13" s="678"/>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row>
    <row r="14" spans="1:30" ht="15" customHeight="1">
      <c r="A14" s="11"/>
    </row>
    <row r="15" spans="1:30" ht="15" customHeight="1">
      <c r="A15" s="11"/>
      <c r="D15" s="685" t="s">
        <v>6686</v>
      </c>
      <c r="E15" s="678"/>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row>
    <row r="16" spans="1:30" ht="15" customHeight="1">
      <c r="A16" s="11"/>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30" ht="36" customHeight="1">
      <c r="A17" s="11"/>
      <c r="D17" s="686" t="s">
        <v>6687</v>
      </c>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row>
    <row r="18" spans="1:30" ht="15" customHeight="1">
      <c r="A18" s="11"/>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24" customHeight="1">
      <c r="A19" s="11"/>
      <c r="D19" s="686" t="s">
        <v>6688</v>
      </c>
      <c r="E19" s="678"/>
      <c r="F19" s="678"/>
      <c r="G19" s="678"/>
      <c r="H19" s="678"/>
      <c r="I19" s="678"/>
      <c r="J19" s="678"/>
      <c r="K19" s="678"/>
      <c r="L19" s="678"/>
      <c r="M19" s="678"/>
      <c r="N19" s="678"/>
      <c r="O19" s="678"/>
      <c r="P19" s="678"/>
      <c r="Q19" s="678"/>
      <c r="R19" s="678"/>
      <c r="S19" s="678"/>
      <c r="T19" s="678"/>
      <c r="U19" s="678"/>
      <c r="V19" s="678"/>
      <c r="W19" s="678"/>
      <c r="X19" s="678"/>
      <c r="Y19" s="678"/>
      <c r="Z19" s="678"/>
      <c r="AA19" s="678"/>
      <c r="AB19" s="678"/>
      <c r="AC19" s="678"/>
      <c r="AD19" s="678"/>
    </row>
    <row r="20" spans="1:30" ht="15" customHeight="1">
      <c r="A20" s="11"/>
    </row>
    <row r="21" spans="1:30" ht="15" customHeight="1">
      <c r="A21" s="11"/>
      <c r="B21" s="38" t="s">
        <v>6322</v>
      </c>
    </row>
    <row r="22" spans="1:30" ht="24" customHeight="1">
      <c r="A22" s="11"/>
      <c r="C22" s="685" t="s">
        <v>6689</v>
      </c>
      <c r="D22" s="678"/>
      <c r="E22" s="678"/>
      <c r="F22" s="678"/>
      <c r="G22" s="678"/>
      <c r="H22" s="678"/>
      <c r="I22" s="678"/>
      <c r="J22" s="678"/>
      <c r="K22" s="678"/>
      <c r="L22" s="678"/>
      <c r="M22" s="678"/>
      <c r="N22" s="678"/>
      <c r="O22" s="678"/>
      <c r="P22" s="678"/>
      <c r="Q22" s="678"/>
      <c r="R22" s="678"/>
      <c r="S22" s="678"/>
      <c r="T22" s="678"/>
      <c r="U22" s="678"/>
      <c r="V22" s="678"/>
      <c r="W22" s="678"/>
      <c r="X22" s="678"/>
      <c r="Y22" s="678"/>
      <c r="Z22" s="678"/>
      <c r="AA22" s="678"/>
      <c r="AB22" s="678"/>
      <c r="AC22" s="678"/>
      <c r="AD22" s="678"/>
    </row>
    <row r="23" spans="1:30" ht="15" customHeight="1">
      <c r="A23" s="11"/>
    </row>
    <row r="24" spans="1:30" ht="15" customHeight="1">
      <c r="A24" s="11"/>
      <c r="B24" s="38" t="s">
        <v>5364</v>
      </c>
    </row>
    <row r="25" spans="1:30" ht="60" customHeight="1">
      <c r="A25" s="11"/>
      <c r="C25" s="685" t="s">
        <v>6690</v>
      </c>
      <c r="D25" s="678"/>
      <c r="E25" s="678"/>
      <c r="F25" s="678"/>
      <c r="G25" s="678"/>
      <c r="H25" s="678"/>
      <c r="I25" s="678"/>
      <c r="J25" s="678"/>
      <c r="K25" s="678"/>
      <c r="L25" s="678"/>
      <c r="M25" s="678"/>
      <c r="N25" s="678"/>
      <c r="O25" s="678"/>
      <c r="P25" s="678"/>
      <c r="Q25" s="678"/>
      <c r="R25" s="678"/>
      <c r="S25" s="678"/>
      <c r="T25" s="678"/>
      <c r="U25" s="678"/>
      <c r="V25" s="678"/>
      <c r="W25" s="678"/>
      <c r="X25" s="678"/>
      <c r="Y25" s="678"/>
      <c r="Z25" s="678"/>
      <c r="AA25" s="678"/>
      <c r="AB25" s="678"/>
      <c r="AC25" s="678"/>
      <c r="AD25" s="678"/>
    </row>
    <row r="26" spans="1:30" ht="15" customHeight="1">
      <c r="A26" s="11"/>
    </row>
    <row r="27" spans="1:30" ht="15" customHeight="1">
      <c r="A27" s="11"/>
      <c r="B27" s="38" t="s">
        <v>5367</v>
      </c>
    </row>
    <row r="28" spans="1:30" ht="48" customHeight="1">
      <c r="A28" s="11"/>
      <c r="C28" s="685" t="s">
        <v>6691</v>
      </c>
      <c r="D28" s="678"/>
      <c r="E28" s="678"/>
      <c r="F28" s="678"/>
      <c r="G28" s="678"/>
      <c r="H28" s="678"/>
      <c r="I28" s="678"/>
      <c r="J28" s="678"/>
      <c r="K28" s="678"/>
      <c r="L28" s="678"/>
      <c r="M28" s="678"/>
      <c r="N28" s="678"/>
      <c r="O28" s="678"/>
      <c r="P28" s="678"/>
      <c r="Q28" s="678"/>
      <c r="R28" s="678"/>
      <c r="S28" s="678"/>
      <c r="T28" s="678"/>
      <c r="U28" s="678"/>
      <c r="V28" s="678"/>
      <c r="W28" s="678"/>
      <c r="X28" s="678"/>
      <c r="Y28" s="678"/>
      <c r="Z28" s="678"/>
      <c r="AA28" s="678"/>
      <c r="AB28" s="678"/>
      <c r="AC28" s="678"/>
      <c r="AD28" s="678"/>
    </row>
    <row r="29" spans="1:30" ht="15" customHeight="1">
      <c r="A29" s="11"/>
      <c r="B29" s="38"/>
    </row>
    <row r="30" spans="1:30" ht="15" customHeight="1">
      <c r="A30" s="11"/>
      <c r="B30" s="38" t="s">
        <v>6692</v>
      </c>
    </row>
    <row r="31" spans="1:30" ht="24" customHeight="1">
      <c r="A31" s="11"/>
      <c r="C31" s="685" t="s">
        <v>6693</v>
      </c>
      <c r="D31" s="678"/>
      <c r="E31" s="678"/>
      <c r="F31" s="678"/>
      <c r="G31" s="678"/>
      <c r="H31" s="678"/>
      <c r="I31" s="678"/>
      <c r="J31" s="678"/>
      <c r="K31" s="678"/>
      <c r="L31" s="678"/>
      <c r="M31" s="678"/>
      <c r="N31" s="678"/>
      <c r="O31" s="678"/>
      <c r="P31" s="678"/>
      <c r="Q31" s="678"/>
      <c r="R31" s="678"/>
      <c r="S31" s="678"/>
      <c r="T31" s="678"/>
      <c r="U31" s="678"/>
      <c r="V31" s="678"/>
      <c r="W31" s="678"/>
      <c r="X31" s="678"/>
      <c r="Y31" s="678"/>
      <c r="Z31" s="678"/>
      <c r="AA31" s="678"/>
      <c r="AB31" s="678"/>
      <c r="AC31" s="678"/>
      <c r="AD31" s="678"/>
    </row>
    <row r="32" spans="1:30" ht="15" customHeight="1">
      <c r="A32" s="11"/>
      <c r="B32" s="38"/>
    </row>
    <row r="33" spans="1:30" ht="15" customHeight="1">
      <c r="A33" s="11"/>
      <c r="B33" s="38" t="s">
        <v>6180</v>
      </c>
    </row>
    <row r="34" spans="1:30" ht="36" customHeight="1">
      <c r="A34" s="11"/>
      <c r="C34" s="685" t="s">
        <v>6694</v>
      </c>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678"/>
      <c r="AB34" s="678"/>
      <c r="AC34" s="678"/>
      <c r="AD34" s="678"/>
    </row>
    <row r="35" spans="1:30" ht="15" customHeight="1">
      <c r="A35" s="11"/>
    </row>
    <row r="36" spans="1:30" ht="15" customHeight="1">
      <c r="A36" s="11"/>
      <c r="B36" s="38" t="s">
        <v>6171</v>
      </c>
    </row>
    <row r="37" spans="1:30" ht="36" customHeight="1">
      <c r="A37" s="11"/>
      <c r="C37" s="685" t="s">
        <v>6695</v>
      </c>
      <c r="D37" s="678"/>
      <c r="E37" s="678"/>
      <c r="F37" s="678"/>
      <c r="G37" s="678"/>
      <c r="H37" s="678"/>
      <c r="I37" s="678"/>
      <c r="J37" s="678"/>
      <c r="K37" s="678"/>
      <c r="L37" s="678"/>
      <c r="M37" s="678"/>
      <c r="N37" s="678"/>
      <c r="O37" s="678"/>
      <c r="P37" s="678"/>
      <c r="Q37" s="678"/>
      <c r="R37" s="678"/>
      <c r="S37" s="678"/>
      <c r="T37" s="678"/>
      <c r="U37" s="678"/>
      <c r="V37" s="678"/>
      <c r="W37" s="678"/>
      <c r="X37" s="678"/>
      <c r="Y37" s="678"/>
      <c r="Z37" s="678"/>
      <c r="AA37" s="678"/>
      <c r="AB37" s="678"/>
      <c r="AC37" s="678"/>
      <c r="AD37" s="678"/>
    </row>
    <row r="38" spans="1:30" ht="15" customHeight="1">
      <c r="A38" s="11"/>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row>
    <row r="39" spans="1:30" ht="15" customHeight="1">
      <c r="A39" s="11"/>
      <c r="B39" s="38" t="s">
        <v>6696</v>
      </c>
    </row>
    <row r="40" spans="1:30" ht="24" customHeight="1">
      <c r="A40" s="11"/>
      <c r="C40" s="685" t="s">
        <v>6697</v>
      </c>
      <c r="D40" s="678"/>
      <c r="E40" s="678"/>
      <c r="F40" s="678"/>
      <c r="G40" s="678"/>
      <c r="H40" s="678"/>
      <c r="I40" s="678"/>
      <c r="J40" s="678"/>
      <c r="K40" s="678"/>
      <c r="L40" s="678"/>
      <c r="M40" s="678"/>
      <c r="N40" s="678"/>
      <c r="O40" s="678"/>
      <c r="P40" s="678"/>
      <c r="Q40" s="678"/>
      <c r="R40" s="678"/>
      <c r="S40" s="678"/>
      <c r="T40" s="678"/>
      <c r="U40" s="678"/>
      <c r="V40" s="678"/>
      <c r="W40" s="678"/>
      <c r="X40" s="678"/>
      <c r="Y40" s="678"/>
      <c r="Z40" s="678"/>
      <c r="AA40" s="678"/>
      <c r="AB40" s="678"/>
      <c r="AC40" s="678"/>
      <c r="AD40" s="678"/>
    </row>
    <row r="41" spans="1:30" ht="15" customHeight="1">
      <c r="A41" s="11"/>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row>
    <row r="42" spans="1:30" ht="15" customHeight="1">
      <c r="A42" s="11"/>
      <c r="B42" s="38" t="s">
        <v>6698</v>
      </c>
    </row>
    <row r="43" spans="1:30" ht="36" customHeight="1">
      <c r="A43" s="11"/>
      <c r="C43" s="685" t="s">
        <v>6699</v>
      </c>
      <c r="D43" s="678"/>
      <c r="E43" s="678"/>
      <c r="F43" s="678"/>
      <c r="G43" s="678"/>
      <c r="H43" s="678"/>
      <c r="I43" s="678"/>
      <c r="J43" s="678"/>
      <c r="K43" s="678"/>
      <c r="L43" s="678"/>
      <c r="M43" s="678"/>
      <c r="N43" s="678"/>
      <c r="O43" s="678"/>
      <c r="P43" s="678"/>
      <c r="Q43" s="678"/>
      <c r="R43" s="678"/>
      <c r="S43" s="678"/>
      <c r="T43" s="678"/>
      <c r="U43" s="678"/>
      <c r="V43" s="678"/>
      <c r="W43" s="678"/>
      <c r="X43" s="678"/>
      <c r="Y43" s="678"/>
      <c r="Z43" s="678"/>
      <c r="AA43" s="678"/>
      <c r="AB43" s="678"/>
      <c r="AC43" s="678"/>
      <c r="AD43" s="678"/>
    </row>
    <row r="44" spans="1:30" ht="15" customHeight="1">
      <c r="A44" s="11"/>
    </row>
    <row r="45" spans="1:30" ht="15" customHeight="1">
      <c r="A45" s="11"/>
      <c r="B45" s="60" t="s">
        <v>6700</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row>
    <row r="46" spans="1:30" ht="36" customHeight="1">
      <c r="A46" s="11"/>
      <c r="B46" s="15"/>
      <c r="C46" s="686" t="s">
        <v>6701</v>
      </c>
      <c r="D46" s="678"/>
      <c r="E46" s="678"/>
      <c r="F46" s="678"/>
      <c r="G46" s="678"/>
      <c r="H46" s="678"/>
      <c r="I46" s="678"/>
      <c r="J46" s="678"/>
      <c r="K46" s="678"/>
      <c r="L46" s="678"/>
      <c r="M46" s="678"/>
      <c r="N46" s="678"/>
      <c r="O46" s="678"/>
      <c r="P46" s="678"/>
      <c r="Q46" s="678"/>
      <c r="R46" s="678"/>
      <c r="S46" s="678"/>
      <c r="T46" s="678"/>
      <c r="U46" s="678"/>
      <c r="V46" s="678"/>
      <c r="W46" s="678"/>
      <c r="X46" s="678"/>
      <c r="Y46" s="678"/>
      <c r="Z46" s="678"/>
      <c r="AA46" s="678"/>
      <c r="AB46" s="678"/>
      <c r="AC46" s="678"/>
      <c r="AD46" s="678"/>
    </row>
    <row r="47" spans="1:30" ht="15" customHeight="1">
      <c r="A47" s="11"/>
    </row>
    <row r="48" spans="1:30" ht="36" customHeight="1">
      <c r="A48" s="11"/>
      <c r="D48" s="686" t="s">
        <v>6702</v>
      </c>
      <c r="E48" s="678"/>
      <c r="F48" s="678"/>
      <c r="G48" s="678"/>
      <c r="H48" s="678"/>
      <c r="I48" s="678"/>
      <c r="J48" s="678"/>
      <c r="K48" s="678"/>
      <c r="L48" s="678"/>
      <c r="M48" s="678"/>
      <c r="N48" s="678"/>
      <c r="O48" s="678"/>
      <c r="P48" s="678"/>
      <c r="Q48" s="678"/>
      <c r="R48" s="678"/>
      <c r="S48" s="678"/>
      <c r="T48" s="678"/>
      <c r="U48" s="678"/>
      <c r="V48" s="678"/>
      <c r="W48" s="678"/>
      <c r="X48" s="678"/>
      <c r="Y48" s="678"/>
      <c r="Z48" s="678"/>
      <c r="AA48" s="678"/>
      <c r="AB48" s="678"/>
      <c r="AC48" s="678"/>
      <c r="AD48" s="678"/>
    </row>
    <row r="49" spans="1:30" ht="15" customHeight="1">
      <c r="A49" s="11"/>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24" customHeight="1">
      <c r="A50" s="11"/>
      <c r="D50" s="686" t="s">
        <v>6703</v>
      </c>
      <c r="E50" s="678"/>
      <c r="F50" s="678"/>
      <c r="G50" s="678"/>
      <c r="H50" s="678"/>
      <c r="I50" s="678"/>
      <c r="J50" s="678"/>
      <c r="K50" s="678"/>
      <c r="L50" s="678"/>
      <c r="M50" s="678"/>
      <c r="N50" s="678"/>
      <c r="O50" s="678"/>
      <c r="P50" s="678"/>
      <c r="Q50" s="678"/>
      <c r="R50" s="678"/>
      <c r="S50" s="678"/>
      <c r="T50" s="678"/>
      <c r="U50" s="678"/>
      <c r="V50" s="678"/>
      <c r="W50" s="678"/>
      <c r="X50" s="678"/>
      <c r="Y50" s="678"/>
      <c r="Z50" s="678"/>
      <c r="AA50" s="678"/>
      <c r="AB50" s="678"/>
      <c r="AC50" s="678"/>
      <c r="AD50" s="678"/>
    </row>
    <row r="51" spans="1:30" ht="15" customHeight="1">
      <c r="A51" s="11"/>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36" customHeight="1">
      <c r="A52" s="11"/>
      <c r="D52" s="686" t="s">
        <v>6704</v>
      </c>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row>
    <row r="53" spans="1:30" ht="15" customHeight="1">
      <c r="A53" s="11"/>
      <c r="D53" s="6"/>
      <c r="E53" s="6"/>
      <c r="F53" s="6"/>
      <c r="G53" s="6"/>
      <c r="H53" s="6"/>
      <c r="I53" s="6"/>
      <c r="J53" s="6"/>
      <c r="K53" s="6"/>
      <c r="L53" s="6"/>
      <c r="M53" s="6"/>
      <c r="N53" s="6"/>
      <c r="O53" s="6"/>
      <c r="P53" s="6"/>
      <c r="Q53" s="6"/>
      <c r="R53" s="6"/>
      <c r="S53" s="6"/>
      <c r="T53" s="6"/>
      <c r="U53" s="6"/>
      <c r="V53" s="6"/>
      <c r="W53" s="6"/>
      <c r="X53" s="6"/>
      <c r="Y53" s="6"/>
      <c r="Z53" s="6"/>
      <c r="AA53" s="6"/>
      <c r="AB53" s="6"/>
      <c r="AC53" s="6"/>
      <c r="AD53" s="6"/>
    </row>
    <row r="54" spans="1:30" ht="48" customHeight="1">
      <c r="A54" s="11"/>
      <c r="D54" s="686" t="s">
        <v>6705</v>
      </c>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row>
    <row r="55" spans="1:30" ht="15" customHeight="1">
      <c r="A55" s="11"/>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row>
    <row r="56" spans="1:30" ht="36" customHeight="1">
      <c r="A56" s="11"/>
      <c r="D56" s="686" t="s">
        <v>6706</v>
      </c>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row>
    <row r="57" spans="1:30" ht="15" customHeight="1">
      <c r="A57" s="11"/>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24" customHeight="1">
      <c r="A58" s="11"/>
      <c r="D58" s="686" t="s">
        <v>6707</v>
      </c>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row>
    <row r="59" spans="1:30" ht="15" customHeight="1">
      <c r="A59" s="11"/>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48" customHeight="1">
      <c r="A60" s="11"/>
      <c r="D60" s="686" t="s">
        <v>6708</v>
      </c>
      <c r="E60" s="678"/>
      <c r="F60" s="678"/>
      <c r="G60" s="678"/>
      <c r="H60" s="678"/>
      <c r="I60" s="678"/>
      <c r="J60" s="678"/>
      <c r="K60" s="678"/>
      <c r="L60" s="678"/>
      <c r="M60" s="678"/>
      <c r="N60" s="678"/>
      <c r="O60" s="678"/>
      <c r="P60" s="678"/>
      <c r="Q60" s="678"/>
      <c r="R60" s="678"/>
      <c r="S60" s="678"/>
      <c r="T60" s="678"/>
      <c r="U60" s="678"/>
      <c r="V60" s="678"/>
      <c r="W60" s="678"/>
      <c r="X60" s="678"/>
      <c r="Y60" s="678"/>
      <c r="Z60" s="678"/>
      <c r="AA60" s="678"/>
      <c r="AB60" s="678"/>
      <c r="AC60" s="678"/>
      <c r="AD60" s="678"/>
    </row>
    <row r="61" spans="1:30" ht="15" customHeight="1">
      <c r="A61" s="11"/>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48" customHeight="1">
      <c r="A62" s="11"/>
      <c r="D62" s="686" t="s">
        <v>6709</v>
      </c>
      <c r="E62" s="678"/>
      <c r="F62" s="678"/>
      <c r="G62" s="678"/>
      <c r="H62" s="678"/>
      <c r="I62" s="678"/>
      <c r="J62" s="678"/>
      <c r="K62" s="678"/>
      <c r="L62" s="678"/>
      <c r="M62" s="678"/>
      <c r="N62" s="678"/>
      <c r="O62" s="678"/>
      <c r="P62" s="678"/>
      <c r="Q62" s="678"/>
      <c r="R62" s="678"/>
      <c r="S62" s="678"/>
      <c r="T62" s="678"/>
      <c r="U62" s="678"/>
      <c r="V62" s="678"/>
      <c r="W62" s="678"/>
      <c r="X62" s="678"/>
      <c r="Y62" s="678"/>
      <c r="Z62" s="678"/>
      <c r="AA62" s="678"/>
      <c r="AB62" s="678"/>
      <c r="AC62" s="678"/>
      <c r="AD62" s="678"/>
    </row>
    <row r="63" spans="1:30" ht="15" customHeight="1">
      <c r="A63" s="11"/>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48" customHeight="1">
      <c r="A64" s="11"/>
      <c r="D64" s="686" t="s">
        <v>6710</v>
      </c>
      <c r="E64" s="678"/>
      <c r="F64" s="678"/>
      <c r="G64" s="678"/>
      <c r="H64" s="678"/>
      <c r="I64" s="678"/>
      <c r="J64" s="678"/>
      <c r="K64" s="678"/>
      <c r="L64" s="678"/>
      <c r="M64" s="678"/>
      <c r="N64" s="678"/>
      <c r="O64" s="678"/>
      <c r="P64" s="678"/>
      <c r="Q64" s="678"/>
      <c r="R64" s="678"/>
      <c r="S64" s="678"/>
      <c r="T64" s="678"/>
      <c r="U64" s="678"/>
      <c r="V64" s="678"/>
      <c r="W64" s="678"/>
      <c r="X64" s="678"/>
      <c r="Y64" s="678"/>
      <c r="Z64" s="678"/>
      <c r="AA64" s="678"/>
      <c r="AB64" s="678"/>
      <c r="AC64" s="678"/>
      <c r="AD64" s="678"/>
    </row>
    <row r="65" spans="1:30" ht="15" customHeight="1">
      <c r="A65" s="11"/>
    </row>
    <row r="66" spans="1:30" ht="15" customHeight="1">
      <c r="A66" s="11"/>
      <c r="B66" s="38" t="s">
        <v>5616</v>
      </c>
    </row>
    <row r="67" spans="1:30" ht="24" customHeight="1">
      <c r="A67" s="11"/>
      <c r="C67" s="685" t="s">
        <v>6711</v>
      </c>
      <c r="D67" s="678"/>
      <c r="E67" s="678"/>
      <c r="F67" s="678"/>
      <c r="G67" s="678"/>
      <c r="H67" s="678"/>
      <c r="I67" s="678"/>
      <c r="J67" s="678"/>
      <c r="K67" s="678"/>
      <c r="L67" s="678"/>
      <c r="M67" s="678"/>
      <c r="N67" s="678"/>
      <c r="O67" s="678"/>
      <c r="P67" s="678"/>
      <c r="Q67" s="678"/>
      <c r="R67" s="678"/>
      <c r="S67" s="678"/>
      <c r="T67" s="678"/>
      <c r="U67" s="678"/>
      <c r="V67" s="678"/>
      <c r="W67" s="678"/>
      <c r="X67" s="678"/>
      <c r="Y67" s="678"/>
      <c r="Z67" s="678"/>
      <c r="AA67" s="678"/>
      <c r="AB67" s="678"/>
      <c r="AC67" s="678"/>
      <c r="AD67" s="678"/>
    </row>
    <row r="68" spans="1:30" ht="15" customHeight="1">
      <c r="A68" s="11"/>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row>
    <row r="69" spans="1:30" ht="15" customHeight="1">
      <c r="A69" s="11"/>
      <c r="B69" s="38" t="s">
        <v>5618</v>
      </c>
    </row>
    <row r="70" spans="1:30" ht="24" customHeight="1">
      <c r="A70" s="11"/>
      <c r="C70" s="685" t="s">
        <v>6712</v>
      </c>
      <c r="D70" s="678"/>
      <c r="E70" s="678"/>
      <c r="F70" s="678"/>
      <c r="G70" s="678"/>
      <c r="H70" s="678"/>
      <c r="I70" s="678"/>
      <c r="J70" s="678"/>
      <c r="K70" s="678"/>
      <c r="L70" s="678"/>
      <c r="M70" s="678"/>
      <c r="N70" s="678"/>
      <c r="O70" s="678"/>
      <c r="P70" s="678"/>
      <c r="Q70" s="678"/>
      <c r="R70" s="678"/>
      <c r="S70" s="678"/>
      <c r="T70" s="678"/>
      <c r="U70" s="678"/>
      <c r="V70" s="678"/>
      <c r="W70" s="678"/>
      <c r="X70" s="678"/>
      <c r="Y70" s="678"/>
      <c r="Z70" s="678"/>
      <c r="AA70" s="678"/>
      <c r="AB70" s="678"/>
      <c r="AC70" s="678"/>
      <c r="AD70" s="678"/>
    </row>
    <row r="71" spans="1:30" ht="15" customHeight="1">
      <c r="A71" s="11"/>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row>
    <row r="72" spans="1:30" ht="15" customHeight="1">
      <c r="A72" s="11"/>
      <c r="B72" s="38" t="s">
        <v>6713</v>
      </c>
    </row>
    <row r="73" spans="1:30" ht="36" customHeight="1">
      <c r="A73" s="11"/>
      <c r="C73" s="685" t="s">
        <v>6714</v>
      </c>
      <c r="D73" s="678"/>
      <c r="E73" s="678"/>
      <c r="F73" s="678"/>
      <c r="G73" s="678"/>
      <c r="H73" s="678"/>
      <c r="I73" s="678"/>
      <c r="J73" s="678"/>
      <c r="K73" s="678"/>
      <c r="L73" s="678"/>
      <c r="M73" s="678"/>
      <c r="N73" s="678"/>
      <c r="O73" s="678"/>
      <c r="P73" s="678"/>
      <c r="Q73" s="678"/>
      <c r="R73" s="678"/>
      <c r="S73" s="678"/>
      <c r="T73" s="678"/>
      <c r="U73" s="678"/>
      <c r="V73" s="678"/>
      <c r="W73" s="678"/>
      <c r="X73" s="678"/>
      <c r="Y73" s="678"/>
      <c r="Z73" s="678"/>
      <c r="AA73" s="678"/>
      <c r="AB73" s="678"/>
      <c r="AC73" s="678"/>
      <c r="AD73" s="678"/>
    </row>
    <row r="74" spans="1:30" ht="15" customHeight="1">
      <c r="A74" s="11"/>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row>
    <row r="75" spans="1:30" ht="15" customHeight="1">
      <c r="A75" s="11"/>
      <c r="B75" s="38" t="s">
        <v>6178</v>
      </c>
    </row>
    <row r="76" spans="1:30" ht="36" customHeight="1">
      <c r="A76" s="11"/>
      <c r="C76" s="685" t="s">
        <v>6715</v>
      </c>
      <c r="D76" s="678"/>
      <c r="E76" s="678"/>
      <c r="F76" s="678"/>
      <c r="G76" s="678"/>
      <c r="H76" s="678"/>
      <c r="I76" s="678"/>
      <c r="J76" s="678"/>
      <c r="K76" s="678"/>
      <c r="L76" s="678"/>
      <c r="M76" s="678"/>
      <c r="N76" s="678"/>
      <c r="O76" s="678"/>
      <c r="P76" s="678"/>
      <c r="Q76" s="678"/>
      <c r="R76" s="678"/>
      <c r="S76" s="678"/>
      <c r="T76" s="678"/>
      <c r="U76" s="678"/>
      <c r="V76" s="678"/>
      <c r="W76" s="678"/>
      <c r="X76" s="678"/>
      <c r="Y76" s="678"/>
      <c r="Z76" s="678"/>
      <c r="AA76" s="678"/>
      <c r="AB76" s="678"/>
      <c r="AC76" s="678"/>
      <c r="AD76" s="678"/>
    </row>
    <row r="77" spans="1:30" ht="15" customHeight="1">
      <c r="A77" s="11"/>
    </row>
    <row r="78" spans="1:30" ht="15" customHeight="1">
      <c r="A78" s="11"/>
      <c r="B78" s="38" t="s">
        <v>6325</v>
      </c>
    </row>
    <row r="79" spans="1:30" ht="24" customHeight="1">
      <c r="A79" s="11"/>
      <c r="C79" s="685" t="s">
        <v>6716</v>
      </c>
      <c r="D79" s="678"/>
      <c r="E79" s="678"/>
      <c r="F79" s="678"/>
      <c r="G79" s="678"/>
      <c r="H79" s="678"/>
      <c r="I79" s="678"/>
      <c r="J79" s="678"/>
      <c r="K79" s="678"/>
      <c r="L79" s="678"/>
      <c r="M79" s="678"/>
      <c r="N79" s="678"/>
      <c r="O79" s="678"/>
      <c r="P79" s="678"/>
      <c r="Q79" s="678"/>
      <c r="R79" s="678"/>
      <c r="S79" s="678"/>
      <c r="T79" s="678"/>
      <c r="U79" s="678"/>
      <c r="V79" s="678"/>
      <c r="W79" s="678"/>
      <c r="X79" s="678"/>
      <c r="Y79" s="678"/>
      <c r="Z79" s="678"/>
      <c r="AA79" s="678"/>
      <c r="AB79" s="678"/>
      <c r="AC79" s="678"/>
      <c r="AD79" s="678"/>
    </row>
    <row r="80" spans="1:30" ht="15" customHeight="1">
      <c r="A80" s="11"/>
    </row>
    <row r="81" spans="1:30" ht="15" customHeight="1">
      <c r="A81" s="11"/>
      <c r="B81" s="38" t="s">
        <v>6176</v>
      </c>
    </row>
    <row r="82" spans="1:30" ht="60" customHeight="1">
      <c r="A82" s="11"/>
      <c r="C82" s="685" t="s">
        <v>6717</v>
      </c>
      <c r="D82" s="678"/>
      <c r="E82" s="678"/>
      <c r="F82" s="678"/>
      <c r="G82" s="678"/>
      <c r="H82" s="678"/>
      <c r="I82" s="678"/>
      <c r="J82" s="678"/>
      <c r="K82" s="678"/>
      <c r="L82" s="678"/>
      <c r="M82" s="678"/>
      <c r="N82" s="678"/>
      <c r="O82" s="678"/>
      <c r="P82" s="678"/>
      <c r="Q82" s="678"/>
      <c r="R82" s="678"/>
      <c r="S82" s="678"/>
      <c r="T82" s="678"/>
      <c r="U82" s="678"/>
      <c r="V82" s="678"/>
      <c r="W82" s="678"/>
      <c r="X82" s="678"/>
      <c r="Y82" s="678"/>
      <c r="Z82" s="678"/>
      <c r="AA82" s="678"/>
      <c r="AB82" s="678"/>
      <c r="AC82" s="678"/>
      <c r="AD82" s="678"/>
    </row>
    <row r="83" spans="1:30" ht="15" customHeight="1">
      <c r="A83" s="11"/>
    </row>
    <row r="84" spans="1:30" ht="15" customHeight="1">
      <c r="A84" s="11"/>
      <c r="B84" s="38" t="s">
        <v>6718</v>
      </c>
    </row>
    <row r="85" spans="1:30" ht="36" customHeight="1">
      <c r="A85" s="11"/>
      <c r="C85" s="685" t="s">
        <v>6719</v>
      </c>
      <c r="D85" s="678"/>
      <c r="E85" s="678"/>
      <c r="F85" s="678"/>
      <c r="G85" s="678"/>
      <c r="H85" s="678"/>
      <c r="I85" s="678"/>
      <c r="J85" s="678"/>
      <c r="K85" s="678"/>
      <c r="L85" s="678"/>
      <c r="M85" s="678"/>
      <c r="N85" s="678"/>
      <c r="O85" s="678"/>
      <c r="P85" s="678"/>
      <c r="Q85" s="678"/>
      <c r="R85" s="678"/>
      <c r="S85" s="678"/>
      <c r="T85" s="678"/>
      <c r="U85" s="678"/>
      <c r="V85" s="678"/>
      <c r="W85" s="678"/>
      <c r="X85" s="678"/>
      <c r="Y85" s="678"/>
      <c r="Z85" s="678"/>
      <c r="AA85" s="678"/>
      <c r="AB85" s="678"/>
      <c r="AC85" s="678"/>
      <c r="AD85" s="678"/>
    </row>
    <row r="86" spans="1:30" ht="15" customHeight="1">
      <c r="A86" s="11"/>
    </row>
    <row r="87" spans="1:30" ht="36" customHeight="1">
      <c r="A87" s="11"/>
      <c r="D87" s="685" t="s">
        <v>6720</v>
      </c>
      <c r="E87" s="678"/>
      <c r="F87" s="678"/>
      <c r="G87" s="678"/>
      <c r="H87" s="678"/>
      <c r="I87" s="678"/>
      <c r="J87" s="678"/>
      <c r="K87" s="678"/>
      <c r="L87" s="678"/>
      <c r="M87" s="678"/>
      <c r="N87" s="678"/>
      <c r="O87" s="678"/>
      <c r="P87" s="678"/>
      <c r="Q87" s="678"/>
      <c r="R87" s="678"/>
      <c r="S87" s="678"/>
      <c r="T87" s="678"/>
      <c r="U87" s="678"/>
      <c r="V87" s="678"/>
      <c r="W87" s="678"/>
      <c r="X87" s="678"/>
      <c r="Y87" s="678"/>
      <c r="Z87" s="678"/>
      <c r="AA87" s="678"/>
      <c r="AB87" s="678"/>
      <c r="AC87" s="678"/>
      <c r="AD87" s="678"/>
    </row>
    <row r="88" spans="1:30" ht="15" customHeight="1">
      <c r="A88" s="11"/>
    </row>
    <row r="89" spans="1:30" ht="36" customHeight="1">
      <c r="A89" s="11"/>
      <c r="D89" s="685" t="s">
        <v>6721</v>
      </c>
      <c r="E89" s="678"/>
      <c r="F89" s="678"/>
      <c r="G89" s="678"/>
      <c r="H89" s="678"/>
      <c r="I89" s="678"/>
      <c r="J89" s="678"/>
      <c r="K89" s="678"/>
      <c r="L89" s="678"/>
      <c r="M89" s="678"/>
      <c r="N89" s="678"/>
      <c r="O89" s="678"/>
      <c r="P89" s="678"/>
      <c r="Q89" s="678"/>
      <c r="R89" s="678"/>
      <c r="S89" s="678"/>
      <c r="T89" s="678"/>
      <c r="U89" s="678"/>
      <c r="V89" s="678"/>
      <c r="W89" s="678"/>
      <c r="X89" s="678"/>
      <c r="Y89" s="678"/>
      <c r="Z89" s="678"/>
      <c r="AA89" s="678"/>
      <c r="AB89" s="678"/>
      <c r="AC89" s="678"/>
      <c r="AD89" s="678"/>
    </row>
    <row r="90" spans="1:30" ht="15" customHeight="1">
      <c r="A90" s="11"/>
    </row>
    <row r="91" spans="1:30" ht="36" customHeight="1">
      <c r="A91" s="11"/>
      <c r="D91" s="685" t="s">
        <v>6722</v>
      </c>
      <c r="E91" s="678"/>
      <c r="F91" s="678"/>
      <c r="G91" s="678"/>
      <c r="H91" s="678"/>
      <c r="I91" s="678"/>
      <c r="J91" s="678"/>
      <c r="K91" s="678"/>
      <c r="L91" s="678"/>
      <c r="M91" s="678"/>
      <c r="N91" s="678"/>
      <c r="O91" s="678"/>
      <c r="P91" s="678"/>
      <c r="Q91" s="678"/>
      <c r="R91" s="678"/>
      <c r="S91" s="678"/>
      <c r="T91" s="678"/>
      <c r="U91" s="678"/>
      <c r="V91" s="678"/>
      <c r="W91" s="678"/>
      <c r="X91" s="678"/>
      <c r="Y91" s="678"/>
      <c r="Z91" s="678"/>
      <c r="AA91" s="678"/>
      <c r="AB91" s="678"/>
      <c r="AC91" s="678"/>
      <c r="AD91" s="678"/>
    </row>
    <row r="92" spans="1:30" ht="15" customHeight="1">
      <c r="A92" s="11"/>
    </row>
    <row r="93" spans="1:30" ht="24" customHeight="1">
      <c r="A93" s="11"/>
      <c r="D93" s="685" t="s">
        <v>6723</v>
      </c>
      <c r="E93" s="678"/>
      <c r="F93" s="678"/>
      <c r="G93" s="678"/>
      <c r="H93" s="678"/>
      <c r="I93" s="678"/>
      <c r="J93" s="678"/>
      <c r="K93" s="678"/>
      <c r="L93" s="678"/>
      <c r="M93" s="678"/>
      <c r="N93" s="678"/>
      <c r="O93" s="678"/>
      <c r="P93" s="678"/>
      <c r="Q93" s="678"/>
      <c r="R93" s="678"/>
      <c r="S93" s="678"/>
      <c r="T93" s="678"/>
      <c r="U93" s="678"/>
      <c r="V93" s="678"/>
      <c r="W93" s="678"/>
      <c r="X93" s="678"/>
      <c r="Y93" s="678"/>
      <c r="Z93" s="678"/>
      <c r="AA93" s="678"/>
      <c r="AB93" s="678"/>
      <c r="AC93" s="678"/>
      <c r="AD93" s="678"/>
    </row>
    <row r="94" spans="1:30" ht="15" customHeight="1">
      <c r="A94" s="11"/>
    </row>
    <row r="95" spans="1:30" ht="24" customHeight="1">
      <c r="A95" s="11"/>
      <c r="D95" s="685" t="s">
        <v>6724</v>
      </c>
      <c r="E95" s="678"/>
      <c r="F95" s="678"/>
      <c r="G95" s="678"/>
      <c r="H95" s="678"/>
      <c r="I95" s="678"/>
      <c r="J95" s="678"/>
      <c r="K95" s="678"/>
      <c r="L95" s="678"/>
      <c r="M95" s="678"/>
      <c r="N95" s="678"/>
      <c r="O95" s="678"/>
      <c r="P95" s="678"/>
      <c r="Q95" s="678"/>
      <c r="R95" s="678"/>
      <c r="S95" s="678"/>
      <c r="T95" s="678"/>
      <c r="U95" s="678"/>
      <c r="V95" s="678"/>
      <c r="W95" s="678"/>
      <c r="X95" s="678"/>
      <c r="Y95" s="678"/>
      <c r="Z95" s="678"/>
      <c r="AA95" s="678"/>
      <c r="AB95" s="678"/>
      <c r="AC95" s="678"/>
      <c r="AD95" s="678"/>
    </row>
    <row r="96" spans="1:30" ht="15" customHeight="1">
      <c r="A96" s="11"/>
    </row>
    <row r="97" spans="1:30" ht="24" customHeight="1">
      <c r="A97" s="11"/>
      <c r="D97" s="685" t="s">
        <v>6725</v>
      </c>
      <c r="E97" s="678"/>
      <c r="F97" s="678"/>
      <c r="G97" s="678"/>
      <c r="H97" s="678"/>
      <c r="I97" s="678"/>
      <c r="J97" s="678"/>
      <c r="K97" s="678"/>
      <c r="L97" s="678"/>
      <c r="M97" s="678"/>
      <c r="N97" s="678"/>
      <c r="O97" s="678"/>
      <c r="P97" s="678"/>
      <c r="Q97" s="678"/>
      <c r="R97" s="678"/>
      <c r="S97" s="678"/>
      <c r="T97" s="678"/>
      <c r="U97" s="678"/>
      <c r="V97" s="678"/>
      <c r="W97" s="678"/>
      <c r="X97" s="678"/>
      <c r="Y97" s="678"/>
      <c r="Z97" s="678"/>
      <c r="AA97" s="678"/>
      <c r="AB97" s="678"/>
      <c r="AC97" s="678"/>
      <c r="AD97" s="678"/>
    </row>
    <row r="98" spans="1:30" ht="15" customHeight="1">
      <c r="A98" s="11"/>
    </row>
    <row r="99" spans="1:30" ht="36" customHeight="1">
      <c r="A99" s="11"/>
      <c r="D99" s="685" t="s">
        <v>6726</v>
      </c>
      <c r="E99" s="678"/>
      <c r="F99" s="678"/>
      <c r="G99" s="678"/>
      <c r="H99" s="678"/>
      <c r="I99" s="678"/>
      <c r="J99" s="678"/>
      <c r="K99" s="678"/>
      <c r="L99" s="678"/>
      <c r="M99" s="678"/>
      <c r="N99" s="678"/>
      <c r="O99" s="678"/>
      <c r="P99" s="678"/>
      <c r="Q99" s="678"/>
      <c r="R99" s="678"/>
      <c r="S99" s="678"/>
      <c r="T99" s="678"/>
      <c r="U99" s="678"/>
      <c r="V99" s="678"/>
      <c r="W99" s="678"/>
      <c r="X99" s="678"/>
      <c r="Y99" s="678"/>
      <c r="Z99" s="678"/>
      <c r="AA99" s="678"/>
      <c r="AB99" s="678"/>
      <c r="AC99" s="678"/>
      <c r="AD99" s="678"/>
    </row>
    <row r="100" spans="1:30" ht="15" customHeight="1">
      <c r="A100" s="11"/>
    </row>
    <row r="101" spans="1:30" ht="24" customHeight="1">
      <c r="A101" s="11"/>
      <c r="D101" s="685" t="s">
        <v>6727</v>
      </c>
      <c r="E101" s="678"/>
      <c r="F101" s="678"/>
      <c r="G101" s="678"/>
      <c r="H101" s="678"/>
      <c r="I101" s="678"/>
      <c r="J101" s="678"/>
      <c r="K101" s="678"/>
      <c r="L101" s="678"/>
      <c r="M101" s="678"/>
      <c r="N101" s="678"/>
      <c r="O101" s="678"/>
      <c r="P101" s="678"/>
      <c r="Q101" s="678"/>
      <c r="R101" s="678"/>
      <c r="S101" s="678"/>
      <c r="T101" s="678"/>
      <c r="U101" s="678"/>
      <c r="V101" s="678"/>
      <c r="W101" s="678"/>
      <c r="X101" s="678"/>
      <c r="Y101" s="678"/>
      <c r="Z101" s="678"/>
      <c r="AA101" s="678"/>
      <c r="AB101" s="678"/>
      <c r="AC101" s="678"/>
      <c r="AD101" s="678"/>
    </row>
    <row r="102" spans="1:30" ht="15" customHeight="1">
      <c r="A102" s="11"/>
    </row>
    <row r="103" spans="1:30" ht="24" customHeight="1">
      <c r="A103" s="11"/>
      <c r="D103" s="685" t="s">
        <v>6728</v>
      </c>
      <c r="E103" s="678"/>
      <c r="F103" s="678"/>
      <c r="G103" s="678"/>
      <c r="H103" s="678"/>
      <c r="I103" s="678"/>
      <c r="J103" s="678"/>
      <c r="K103" s="678"/>
      <c r="L103" s="678"/>
      <c r="M103" s="678"/>
      <c r="N103" s="678"/>
      <c r="O103" s="678"/>
      <c r="P103" s="678"/>
      <c r="Q103" s="678"/>
      <c r="R103" s="678"/>
      <c r="S103" s="678"/>
      <c r="T103" s="678"/>
      <c r="U103" s="678"/>
      <c r="V103" s="678"/>
      <c r="W103" s="678"/>
      <c r="X103" s="678"/>
      <c r="Y103" s="678"/>
      <c r="Z103" s="678"/>
      <c r="AA103" s="678"/>
      <c r="AB103" s="678"/>
      <c r="AC103" s="678"/>
      <c r="AD103" s="678"/>
    </row>
    <row r="104" spans="1:30" ht="15" customHeight="1">
      <c r="A104" s="11"/>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row>
    <row r="105" spans="1:30" ht="36" customHeight="1">
      <c r="A105" s="11"/>
      <c r="D105" s="685" t="s">
        <v>6729</v>
      </c>
      <c r="E105" s="678"/>
      <c r="F105" s="678"/>
      <c r="G105" s="678"/>
      <c r="H105" s="678"/>
      <c r="I105" s="678"/>
      <c r="J105" s="678"/>
      <c r="K105" s="678"/>
      <c r="L105" s="678"/>
      <c r="M105" s="678"/>
      <c r="N105" s="678"/>
      <c r="O105" s="678"/>
      <c r="P105" s="678"/>
      <c r="Q105" s="678"/>
      <c r="R105" s="678"/>
      <c r="S105" s="678"/>
      <c r="T105" s="678"/>
      <c r="U105" s="678"/>
      <c r="V105" s="678"/>
      <c r="W105" s="678"/>
      <c r="X105" s="678"/>
      <c r="Y105" s="678"/>
      <c r="Z105" s="678"/>
      <c r="AA105" s="678"/>
      <c r="AB105" s="678"/>
      <c r="AC105" s="678"/>
      <c r="AD105" s="678"/>
    </row>
    <row r="106" spans="1:30" ht="15" customHeight="1">
      <c r="A106" s="11"/>
    </row>
    <row r="107" spans="1:30" ht="15" customHeight="1">
      <c r="A107" s="11"/>
      <c r="B107" s="38" t="s">
        <v>6184</v>
      </c>
    </row>
    <row r="108" spans="1:30" ht="36" customHeight="1">
      <c r="A108" s="11"/>
      <c r="C108" s="685" t="s">
        <v>6730</v>
      </c>
      <c r="D108" s="678"/>
      <c r="E108" s="678"/>
      <c r="F108" s="678"/>
      <c r="G108" s="678"/>
      <c r="H108" s="678"/>
      <c r="I108" s="678"/>
      <c r="J108" s="678"/>
      <c r="K108" s="678"/>
      <c r="L108" s="678"/>
      <c r="M108" s="678"/>
      <c r="N108" s="678"/>
      <c r="O108" s="678"/>
      <c r="P108" s="678"/>
      <c r="Q108" s="678"/>
      <c r="R108" s="678"/>
      <c r="S108" s="678"/>
      <c r="T108" s="678"/>
      <c r="U108" s="678"/>
      <c r="V108" s="678"/>
      <c r="W108" s="678"/>
      <c r="X108" s="678"/>
      <c r="Y108" s="678"/>
      <c r="Z108" s="678"/>
      <c r="AA108" s="678"/>
      <c r="AB108" s="678"/>
      <c r="AC108" s="678"/>
      <c r="AD108" s="678"/>
    </row>
    <row r="109" spans="1:30" ht="15" customHeight="1">
      <c r="A109" s="11"/>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row>
    <row r="110" spans="1:30" ht="15" customHeight="1">
      <c r="A110" s="11"/>
      <c r="B110" s="38" t="s">
        <v>6174</v>
      </c>
    </row>
    <row r="111" spans="1:30" ht="36" customHeight="1">
      <c r="A111" s="11"/>
      <c r="C111" s="685" t="s">
        <v>6731</v>
      </c>
      <c r="D111" s="678"/>
      <c r="E111" s="678"/>
      <c r="F111" s="678"/>
      <c r="G111" s="678"/>
      <c r="H111" s="678"/>
      <c r="I111" s="678"/>
      <c r="J111" s="678"/>
      <c r="K111" s="678"/>
      <c r="L111" s="678"/>
      <c r="M111" s="678"/>
      <c r="N111" s="678"/>
      <c r="O111" s="678"/>
      <c r="P111" s="678"/>
      <c r="Q111" s="678"/>
      <c r="R111" s="678"/>
      <c r="S111" s="678"/>
      <c r="T111" s="678"/>
      <c r="U111" s="678"/>
      <c r="V111" s="678"/>
      <c r="W111" s="678"/>
      <c r="X111" s="678"/>
      <c r="Y111" s="678"/>
      <c r="Z111" s="678"/>
      <c r="AA111" s="678"/>
      <c r="AB111" s="678"/>
      <c r="AC111" s="678"/>
      <c r="AD111" s="678"/>
    </row>
    <row r="112" spans="1:30" ht="15" customHeight="1">
      <c r="A112" s="11"/>
    </row>
    <row r="113" spans="1:30" ht="15" customHeight="1">
      <c r="A113" s="11"/>
      <c r="B113" s="38" t="s">
        <v>6732</v>
      </c>
    </row>
    <row r="114" spans="1:30" ht="36" customHeight="1">
      <c r="A114" s="11"/>
      <c r="C114" s="685" t="s">
        <v>6733</v>
      </c>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row>
    <row r="115" spans="1:30" ht="15" customHeight="1">
      <c r="A115" s="11"/>
    </row>
    <row r="116" spans="1:30" ht="15" customHeight="1">
      <c r="A116" s="11"/>
      <c r="B116" s="38" t="s">
        <v>6734</v>
      </c>
    </row>
    <row r="117" spans="1:30" ht="96" customHeight="1">
      <c r="A117" s="11"/>
      <c r="C117" s="685" t="s">
        <v>6735</v>
      </c>
      <c r="D117" s="678"/>
      <c r="E117" s="678"/>
      <c r="F117" s="678"/>
      <c r="G117" s="678"/>
      <c r="H117" s="678"/>
      <c r="I117" s="678"/>
      <c r="J117" s="678"/>
      <c r="K117" s="678"/>
      <c r="L117" s="678"/>
      <c r="M117" s="678"/>
      <c r="N117" s="678"/>
      <c r="O117" s="678"/>
      <c r="P117" s="678"/>
      <c r="Q117" s="678"/>
      <c r="R117" s="678"/>
      <c r="S117" s="678"/>
      <c r="T117" s="678"/>
      <c r="U117" s="678"/>
      <c r="V117" s="678"/>
      <c r="W117" s="678"/>
      <c r="X117" s="678"/>
      <c r="Y117" s="678"/>
      <c r="Z117" s="678"/>
      <c r="AA117" s="678"/>
      <c r="AB117" s="678"/>
      <c r="AC117" s="678"/>
      <c r="AD117" s="678"/>
    </row>
    <row r="118" spans="1:30" ht="15" customHeight="1">
      <c r="A118" s="11"/>
    </row>
    <row r="119" spans="1:30" ht="15" customHeight="1">
      <c r="A119" s="11"/>
      <c r="B119" s="38" t="s">
        <v>6736</v>
      </c>
    </row>
    <row r="120" spans="1:30" ht="48" customHeight="1">
      <c r="A120" s="11"/>
      <c r="C120" s="685" t="s">
        <v>6737</v>
      </c>
      <c r="D120" s="678"/>
      <c r="E120" s="678"/>
      <c r="F120" s="678"/>
      <c r="G120" s="678"/>
      <c r="H120" s="678"/>
      <c r="I120" s="678"/>
      <c r="J120" s="678"/>
      <c r="K120" s="678"/>
      <c r="L120" s="678"/>
      <c r="M120" s="678"/>
      <c r="N120" s="678"/>
      <c r="O120" s="678"/>
      <c r="P120" s="678"/>
      <c r="Q120" s="678"/>
      <c r="R120" s="678"/>
      <c r="S120" s="678"/>
      <c r="T120" s="678"/>
      <c r="U120" s="678"/>
      <c r="V120" s="678"/>
      <c r="W120" s="678"/>
      <c r="X120" s="678"/>
      <c r="Y120" s="678"/>
      <c r="Z120" s="678"/>
      <c r="AA120" s="678"/>
      <c r="AB120" s="678"/>
      <c r="AC120" s="678"/>
      <c r="AD120" s="678"/>
    </row>
    <row r="121" spans="1:30" ht="15" customHeight="1">
      <c r="A121" s="11"/>
    </row>
    <row r="122" spans="1:30" ht="15" customHeight="1">
      <c r="A122" s="11"/>
      <c r="B122" s="38" t="s">
        <v>6327</v>
      </c>
    </row>
    <row r="123" spans="1:30" ht="36" customHeight="1">
      <c r="A123" s="11"/>
      <c r="C123" s="685" t="s">
        <v>6738</v>
      </c>
      <c r="D123" s="678"/>
      <c r="E123" s="678"/>
      <c r="F123" s="678"/>
      <c r="G123" s="678"/>
      <c r="H123" s="678"/>
      <c r="I123" s="678"/>
      <c r="J123" s="678"/>
      <c r="K123" s="678"/>
      <c r="L123" s="678"/>
      <c r="M123" s="678"/>
      <c r="N123" s="678"/>
      <c r="O123" s="678"/>
      <c r="P123" s="678"/>
      <c r="Q123" s="678"/>
      <c r="R123" s="678"/>
      <c r="S123" s="678"/>
      <c r="T123" s="678"/>
      <c r="U123" s="678"/>
      <c r="V123" s="678"/>
      <c r="W123" s="678"/>
      <c r="X123" s="678"/>
      <c r="Y123" s="678"/>
      <c r="Z123" s="678"/>
      <c r="AA123" s="678"/>
      <c r="AB123" s="678"/>
      <c r="AC123" s="678"/>
      <c r="AD123" s="678"/>
    </row>
    <row r="124" spans="1:30" ht="15" customHeight="1">
      <c r="A124" s="11"/>
    </row>
    <row r="125" spans="1:30" ht="24" customHeight="1">
      <c r="A125" s="11"/>
      <c r="B125" s="1048" t="s">
        <v>6739</v>
      </c>
      <c r="C125" s="678"/>
      <c r="D125" s="678"/>
      <c r="E125" s="678"/>
      <c r="F125" s="678"/>
      <c r="G125" s="678"/>
      <c r="H125" s="678"/>
      <c r="I125" s="678"/>
      <c r="J125" s="678"/>
      <c r="K125" s="678"/>
      <c r="L125" s="678"/>
      <c r="M125" s="678"/>
      <c r="N125" s="678"/>
      <c r="O125" s="678"/>
      <c r="P125" s="678"/>
      <c r="Q125" s="678"/>
      <c r="R125" s="678"/>
      <c r="S125" s="678"/>
      <c r="T125" s="678"/>
      <c r="U125" s="678"/>
      <c r="V125" s="678"/>
      <c r="W125" s="678"/>
      <c r="X125" s="678"/>
      <c r="Y125" s="678"/>
      <c r="Z125" s="678"/>
      <c r="AA125" s="678"/>
      <c r="AB125" s="678"/>
      <c r="AC125" s="678"/>
      <c r="AD125" s="678"/>
    </row>
    <row r="126" spans="1:30" ht="48" customHeight="1">
      <c r="A126" s="11"/>
      <c r="C126" s="685" t="s">
        <v>6740</v>
      </c>
      <c r="D126" s="678"/>
      <c r="E126" s="678"/>
      <c r="F126" s="678"/>
      <c r="G126" s="678"/>
      <c r="H126" s="678"/>
      <c r="I126" s="678"/>
      <c r="J126" s="678"/>
      <c r="K126" s="678"/>
      <c r="L126" s="678"/>
      <c r="M126" s="678"/>
      <c r="N126" s="678"/>
      <c r="O126" s="678"/>
      <c r="P126" s="678"/>
      <c r="Q126" s="678"/>
      <c r="R126" s="678"/>
      <c r="S126" s="678"/>
      <c r="T126" s="678"/>
      <c r="U126" s="678"/>
      <c r="V126" s="678"/>
      <c r="W126" s="678"/>
      <c r="X126" s="678"/>
      <c r="Y126" s="678"/>
      <c r="Z126" s="678"/>
      <c r="AA126" s="678"/>
      <c r="AB126" s="678"/>
      <c r="AC126" s="678"/>
      <c r="AD126" s="678"/>
    </row>
    <row r="127" spans="1:30" ht="15" customHeight="1">
      <c r="A127" s="11"/>
    </row>
    <row r="128" spans="1:30" ht="15" customHeight="1">
      <c r="A128" s="11"/>
      <c r="B128" s="38" t="s">
        <v>6741</v>
      </c>
    </row>
    <row r="129" spans="1:30" ht="36" customHeight="1">
      <c r="A129" s="11"/>
      <c r="C129" s="685" t="s">
        <v>6742</v>
      </c>
      <c r="D129" s="678"/>
      <c r="E129" s="678"/>
      <c r="F129" s="678"/>
      <c r="G129" s="678"/>
      <c r="H129" s="678"/>
      <c r="I129" s="678"/>
      <c r="J129" s="678"/>
      <c r="K129" s="678"/>
      <c r="L129" s="678"/>
      <c r="M129" s="678"/>
      <c r="N129" s="678"/>
      <c r="O129" s="678"/>
      <c r="P129" s="678"/>
      <c r="Q129" s="678"/>
      <c r="R129" s="678"/>
      <c r="S129" s="678"/>
      <c r="T129" s="678"/>
      <c r="U129" s="678"/>
      <c r="V129" s="678"/>
      <c r="W129" s="678"/>
      <c r="X129" s="678"/>
      <c r="Y129" s="678"/>
      <c r="Z129" s="678"/>
      <c r="AA129" s="678"/>
      <c r="AB129" s="678"/>
      <c r="AC129" s="678"/>
      <c r="AD129" s="678"/>
    </row>
    <row r="130" spans="1:30" ht="15" customHeight="1">
      <c r="A130" s="11"/>
    </row>
    <row r="131" spans="1:30" ht="15" customHeight="1">
      <c r="A131" s="11"/>
      <c r="B131" s="38" t="s">
        <v>5620</v>
      </c>
    </row>
    <row r="132" spans="1:30" ht="48" customHeight="1">
      <c r="A132" s="11"/>
      <c r="C132" s="685" t="s">
        <v>6743</v>
      </c>
      <c r="D132" s="678"/>
      <c r="E132" s="678"/>
      <c r="F132" s="678"/>
      <c r="G132" s="678"/>
      <c r="H132" s="678"/>
      <c r="I132" s="678"/>
      <c r="J132" s="678"/>
      <c r="K132" s="678"/>
      <c r="L132" s="678"/>
      <c r="M132" s="678"/>
      <c r="N132" s="678"/>
      <c r="O132" s="678"/>
      <c r="P132" s="678"/>
      <c r="Q132" s="678"/>
      <c r="R132" s="678"/>
      <c r="S132" s="678"/>
      <c r="T132" s="678"/>
      <c r="U132" s="678"/>
      <c r="V132" s="678"/>
      <c r="W132" s="678"/>
      <c r="X132" s="678"/>
      <c r="Y132" s="678"/>
      <c r="Z132" s="678"/>
      <c r="AA132" s="678"/>
      <c r="AB132" s="678"/>
      <c r="AC132" s="678"/>
      <c r="AD132" s="678"/>
    </row>
    <row r="133" spans="1:30" ht="15" customHeight="1">
      <c r="A133" s="11"/>
    </row>
    <row r="134" spans="1:30" ht="15" customHeight="1">
      <c r="A134" s="11"/>
      <c r="B134" s="38" t="s">
        <v>6744</v>
      </c>
    </row>
    <row r="135" spans="1:30" ht="36" customHeight="1">
      <c r="A135" s="11"/>
      <c r="C135" s="685" t="s">
        <v>6745</v>
      </c>
      <c r="D135" s="678"/>
      <c r="E135" s="678"/>
      <c r="F135" s="678"/>
      <c r="G135" s="678"/>
      <c r="H135" s="678"/>
      <c r="I135" s="678"/>
      <c r="J135" s="678"/>
      <c r="K135" s="678"/>
      <c r="L135" s="678"/>
      <c r="M135" s="678"/>
      <c r="N135" s="678"/>
      <c r="O135" s="678"/>
      <c r="P135" s="678"/>
      <c r="Q135" s="678"/>
      <c r="R135" s="678"/>
      <c r="S135" s="678"/>
      <c r="T135" s="678"/>
      <c r="U135" s="678"/>
      <c r="V135" s="678"/>
      <c r="W135" s="678"/>
      <c r="X135" s="678"/>
      <c r="Y135" s="678"/>
      <c r="Z135" s="678"/>
      <c r="AA135" s="678"/>
      <c r="AB135" s="678"/>
      <c r="AC135" s="678"/>
      <c r="AD135" s="678"/>
    </row>
    <row r="136" spans="1:30" ht="15" customHeight="1">
      <c r="A136" s="11"/>
    </row>
    <row r="137" spans="1:30" ht="15" customHeight="1">
      <c r="A137" s="11"/>
      <c r="B137" s="38" t="s">
        <v>6746</v>
      </c>
    </row>
    <row r="138" spans="1:30" ht="36" customHeight="1">
      <c r="A138" s="11"/>
      <c r="C138" s="685" t="s">
        <v>6747</v>
      </c>
      <c r="D138" s="678"/>
      <c r="E138" s="678"/>
      <c r="F138" s="678"/>
      <c r="G138" s="678"/>
      <c r="H138" s="678"/>
      <c r="I138" s="678"/>
      <c r="J138" s="678"/>
      <c r="K138" s="678"/>
      <c r="L138" s="678"/>
      <c r="M138" s="678"/>
      <c r="N138" s="678"/>
      <c r="O138" s="678"/>
      <c r="P138" s="678"/>
      <c r="Q138" s="678"/>
      <c r="R138" s="678"/>
      <c r="S138" s="678"/>
      <c r="T138" s="678"/>
      <c r="U138" s="678"/>
      <c r="V138" s="678"/>
      <c r="W138" s="678"/>
      <c r="X138" s="678"/>
      <c r="Y138" s="678"/>
      <c r="Z138" s="678"/>
      <c r="AA138" s="678"/>
      <c r="AB138" s="678"/>
      <c r="AC138" s="678"/>
      <c r="AD138" s="678"/>
    </row>
    <row r="139" spans="1:30" ht="15" customHeight="1">
      <c r="A139" s="11"/>
    </row>
    <row r="140" spans="1:30" ht="15" customHeight="1">
      <c r="A140" s="11"/>
      <c r="B140" s="38" t="s">
        <v>5967</v>
      </c>
    </row>
    <row r="141" spans="1:30" ht="15" customHeight="1">
      <c r="A141" s="11"/>
      <c r="C141" s="686" t="s">
        <v>6748</v>
      </c>
      <c r="D141" s="678"/>
      <c r="E141" s="678"/>
      <c r="F141" s="678"/>
      <c r="G141" s="678"/>
      <c r="H141" s="678"/>
      <c r="I141" s="678"/>
      <c r="J141" s="678"/>
      <c r="K141" s="678"/>
      <c r="L141" s="678"/>
      <c r="M141" s="678"/>
      <c r="N141" s="678"/>
      <c r="O141" s="678"/>
      <c r="P141" s="678"/>
      <c r="Q141" s="678"/>
      <c r="R141" s="678"/>
      <c r="S141" s="678"/>
      <c r="T141" s="678"/>
      <c r="U141" s="678"/>
      <c r="V141" s="678"/>
      <c r="W141" s="678"/>
      <c r="X141" s="678"/>
      <c r="Y141" s="678"/>
      <c r="Z141" s="678"/>
      <c r="AA141" s="678"/>
      <c r="AB141" s="678"/>
      <c r="AC141" s="678"/>
      <c r="AD141" s="678"/>
    </row>
    <row r="142" spans="1:30" ht="15" customHeight="1">
      <c r="A142" s="11"/>
    </row>
    <row r="143" spans="1:30" ht="15" customHeight="1">
      <c r="A143" s="11"/>
      <c r="B143" s="38" t="s">
        <v>5968</v>
      </c>
    </row>
    <row r="144" spans="1:30" ht="24" customHeight="1">
      <c r="A144" s="11"/>
      <c r="C144" s="686" t="s">
        <v>6749</v>
      </c>
      <c r="D144" s="678"/>
      <c r="E144" s="678"/>
      <c r="F144" s="678"/>
      <c r="G144" s="678"/>
      <c r="H144" s="678"/>
      <c r="I144" s="678"/>
      <c r="J144" s="678"/>
      <c r="K144" s="678"/>
      <c r="L144" s="678"/>
      <c r="M144" s="678"/>
      <c r="N144" s="678"/>
      <c r="O144" s="678"/>
      <c r="P144" s="678"/>
      <c r="Q144" s="678"/>
      <c r="R144" s="678"/>
      <c r="S144" s="678"/>
      <c r="T144" s="678"/>
      <c r="U144" s="678"/>
      <c r="V144" s="678"/>
      <c r="W144" s="678"/>
      <c r="X144" s="678"/>
      <c r="Y144" s="678"/>
      <c r="Z144" s="678"/>
      <c r="AA144" s="678"/>
      <c r="AB144" s="678"/>
      <c r="AC144" s="678"/>
      <c r="AD144" s="678"/>
    </row>
    <row r="145" spans="1:30" ht="15" customHeight="1">
      <c r="A145" s="11"/>
    </row>
    <row r="146" spans="1:30" ht="15" customHeight="1">
      <c r="A146" s="11"/>
      <c r="B146" s="38" t="s">
        <v>6750</v>
      </c>
    </row>
    <row r="147" spans="1:30" ht="24" customHeight="1">
      <c r="A147" s="11"/>
      <c r="C147" s="685" t="s">
        <v>6751</v>
      </c>
      <c r="D147" s="678"/>
      <c r="E147" s="678"/>
      <c r="F147" s="678"/>
      <c r="G147" s="678"/>
      <c r="H147" s="678"/>
      <c r="I147" s="678"/>
      <c r="J147" s="678"/>
      <c r="K147" s="678"/>
      <c r="L147" s="678"/>
      <c r="M147" s="678"/>
      <c r="N147" s="678"/>
      <c r="O147" s="678"/>
      <c r="P147" s="678"/>
      <c r="Q147" s="678"/>
      <c r="R147" s="678"/>
      <c r="S147" s="678"/>
      <c r="T147" s="678"/>
      <c r="U147" s="678"/>
      <c r="V147" s="678"/>
      <c r="W147" s="678"/>
      <c r="X147" s="678"/>
      <c r="Y147" s="678"/>
      <c r="Z147" s="678"/>
      <c r="AA147" s="678"/>
      <c r="AB147" s="678"/>
      <c r="AC147" s="678"/>
      <c r="AD147" s="678"/>
    </row>
    <row r="148" spans="1:30" ht="15" customHeight="1">
      <c r="A148" s="11"/>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row>
    <row r="149" spans="1:30" ht="15" customHeight="1">
      <c r="A149" s="11"/>
      <c r="B149" s="38" t="s">
        <v>6324</v>
      </c>
    </row>
    <row r="150" spans="1:30" ht="24" customHeight="1">
      <c r="A150" s="11"/>
      <c r="C150" s="685" t="s">
        <v>6752</v>
      </c>
      <c r="D150" s="678"/>
      <c r="E150" s="678"/>
      <c r="F150" s="678"/>
      <c r="G150" s="678"/>
      <c r="H150" s="678"/>
      <c r="I150" s="678"/>
      <c r="J150" s="678"/>
      <c r="K150" s="678"/>
      <c r="L150" s="678"/>
      <c r="M150" s="678"/>
      <c r="N150" s="678"/>
      <c r="O150" s="678"/>
      <c r="P150" s="678"/>
      <c r="Q150" s="678"/>
      <c r="R150" s="678"/>
      <c r="S150" s="678"/>
      <c r="T150" s="678"/>
      <c r="U150" s="678"/>
      <c r="V150" s="678"/>
      <c r="W150" s="678"/>
      <c r="X150" s="678"/>
      <c r="Y150" s="678"/>
      <c r="Z150" s="678"/>
      <c r="AA150" s="678"/>
      <c r="AB150" s="678"/>
      <c r="AC150" s="678"/>
      <c r="AD150" s="678"/>
    </row>
    <row r="151" spans="1:30" ht="15" customHeight="1">
      <c r="A151" s="11"/>
    </row>
    <row r="152" spans="1:30" ht="15" customHeight="1">
      <c r="A152" s="11"/>
      <c r="B152" s="38" t="s">
        <v>5966</v>
      </c>
    </row>
    <row r="153" spans="1:30" ht="36" customHeight="1">
      <c r="A153" s="11"/>
      <c r="C153" s="685" t="s">
        <v>6753</v>
      </c>
      <c r="D153" s="678"/>
      <c r="E153" s="678"/>
      <c r="F153" s="678"/>
      <c r="G153" s="678"/>
      <c r="H153" s="678"/>
      <c r="I153" s="678"/>
      <c r="J153" s="678"/>
      <c r="K153" s="678"/>
      <c r="L153" s="678"/>
      <c r="M153" s="678"/>
      <c r="N153" s="678"/>
      <c r="O153" s="678"/>
      <c r="P153" s="678"/>
      <c r="Q153" s="678"/>
      <c r="R153" s="678"/>
      <c r="S153" s="678"/>
      <c r="T153" s="678"/>
      <c r="U153" s="678"/>
      <c r="V153" s="678"/>
      <c r="W153" s="678"/>
      <c r="X153" s="678"/>
      <c r="Y153" s="678"/>
      <c r="Z153" s="678"/>
      <c r="AA153" s="678"/>
      <c r="AB153" s="678"/>
      <c r="AC153" s="678"/>
      <c r="AD153" s="678"/>
    </row>
    <row r="154" spans="1:30" ht="15" customHeight="1">
      <c r="A154" s="11"/>
    </row>
    <row r="155" spans="1:30" ht="15" customHeight="1">
      <c r="A155" s="11"/>
      <c r="B155" s="38" t="s">
        <v>6323</v>
      </c>
    </row>
    <row r="156" spans="1:30" ht="60" customHeight="1">
      <c r="A156" s="11"/>
      <c r="C156" s="685" t="s">
        <v>6754</v>
      </c>
      <c r="D156" s="678"/>
      <c r="E156" s="678"/>
      <c r="F156" s="678"/>
      <c r="G156" s="678"/>
      <c r="H156" s="678"/>
      <c r="I156" s="678"/>
      <c r="J156" s="678"/>
      <c r="K156" s="678"/>
      <c r="L156" s="678"/>
      <c r="M156" s="678"/>
      <c r="N156" s="678"/>
      <c r="O156" s="678"/>
      <c r="P156" s="678"/>
      <c r="Q156" s="678"/>
      <c r="R156" s="678"/>
      <c r="S156" s="678"/>
      <c r="T156" s="678"/>
      <c r="U156" s="678"/>
      <c r="V156" s="678"/>
      <c r="W156" s="678"/>
      <c r="X156" s="678"/>
      <c r="Y156" s="678"/>
      <c r="Z156" s="678"/>
      <c r="AA156" s="678"/>
      <c r="AB156" s="678"/>
      <c r="AC156" s="678"/>
      <c r="AD156" s="678"/>
    </row>
    <row r="157" spans="1:30" ht="15" customHeight="1">
      <c r="A157" s="11"/>
    </row>
    <row r="158" spans="1:30" ht="15" customHeight="1">
      <c r="A158" s="11"/>
      <c r="B158" s="38" t="s">
        <v>6172</v>
      </c>
    </row>
    <row r="159" spans="1:30" ht="36" customHeight="1">
      <c r="A159" s="11"/>
      <c r="C159" s="685" t="s">
        <v>6755</v>
      </c>
      <c r="D159" s="678"/>
      <c r="E159" s="678"/>
      <c r="F159" s="678"/>
      <c r="G159" s="678"/>
      <c r="H159" s="678"/>
      <c r="I159" s="678"/>
      <c r="J159" s="678"/>
      <c r="K159" s="678"/>
      <c r="L159" s="678"/>
      <c r="M159" s="678"/>
      <c r="N159" s="678"/>
      <c r="O159" s="678"/>
      <c r="P159" s="678"/>
      <c r="Q159" s="678"/>
      <c r="R159" s="678"/>
      <c r="S159" s="678"/>
      <c r="T159" s="678"/>
      <c r="U159" s="678"/>
      <c r="V159" s="678"/>
      <c r="W159" s="678"/>
      <c r="X159" s="678"/>
      <c r="Y159" s="678"/>
      <c r="Z159" s="678"/>
      <c r="AA159" s="678"/>
      <c r="AB159" s="678"/>
      <c r="AC159" s="678"/>
      <c r="AD159" s="678"/>
    </row>
    <row r="160" spans="1:30" ht="15" customHeight="1">
      <c r="A160" s="11"/>
    </row>
    <row r="161" spans="1:30" ht="15" customHeight="1">
      <c r="A161" s="11"/>
      <c r="B161" s="38" t="s">
        <v>6756</v>
      </c>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c r="AA161" s="240"/>
      <c r="AB161" s="240"/>
      <c r="AC161" s="240"/>
      <c r="AD161" s="240"/>
    </row>
    <row r="162" spans="1:30" ht="48" customHeight="1">
      <c r="A162" s="11"/>
      <c r="C162" s="685" t="s">
        <v>6757</v>
      </c>
      <c r="D162" s="678"/>
      <c r="E162" s="678"/>
      <c r="F162" s="678"/>
      <c r="G162" s="678"/>
      <c r="H162" s="678"/>
      <c r="I162" s="678"/>
      <c r="J162" s="678"/>
      <c r="K162" s="678"/>
      <c r="L162" s="678"/>
      <c r="M162" s="678"/>
      <c r="N162" s="678"/>
      <c r="O162" s="678"/>
      <c r="P162" s="678"/>
      <c r="Q162" s="678"/>
      <c r="R162" s="678"/>
      <c r="S162" s="678"/>
      <c r="T162" s="678"/>
      <c r="U162" s="678"/>
      <c r="V162" s="678"/>
      <c r="W162" s="678"/>
      <c r="X162" s="678"/>
      <c r="Y162" s="678"/>
      <c r="Z162" s="678"/>
      <c r="AA162" s="678"/>
      <c r="AB162" s="678"/>
      <c r="AC162" s="678"/>
      <c r="AD162" s="678"/>
    </row>
    <row r="163" spans="1:30" ht="15" customHeight="1">
      <c r="A163" s="11"/>
    </row>
    <row r="164" spans="1:30" ht="15" customHeight="1">
      <c r="A164" s="11"/>
      <c r="B164" s="38" t="s">
        <v>6758</v>
      </c>
    </row>
    <row r="165" spans="1:30" ht="36" customHeight="1">
      <c r="A165" s="11"/>
      <c r="C165" s="685" t="s">
        <v>6759</v>
      </c>
      <c r="D165" s="678"/>
      <c r="E165" s="678"/>
      <c r="F165" s="678"/>
      <c r="G165" s="678"/>
      <c r="H165" s="678"/>
      <c r="I165" s="678"/>
      <c r="J165" s="678"/>
      <c r="K165" s="678"/>
      <c r="L165" s="678"/>
      <c r="M165" s="678"/>
      <c r="N165" s="678"/>
      <c r="O165" s="678"/>
      <c r="P165" s="678"/>
      <c r="Q165" s="678"/>
      <c r="R165" s="678"/>
      <c r="S165" s="678"/>
      <c r="T165" s="678"/>
      <c r="U165" s="678"/>
      <c r="V165" s="678"/>
      <c r="W165" s="678"/>
      <c r="X165" s="678"/>
      <c r="Y165" s="678"/>
      <c r="Z165" s="678"/>
      <c r="AA165" s="678"/>
      <c r="AB165" s="678"/>
      <c r="AC165" s="678"/>
      <c r="AD165" s="678"/>
    </row>
    <row r="166" spans="1:30" ht="15" customHeight="1">
      <c r="A166" s="11"/>
    </row>
    <row r="167" spans="1:30" ht="15" customHeight="1">
      <c r="A167" s="11"/>
      <c r="B167" s="38" t="s">
        <v>5606</v>
      </c>
    </row>
    <row r="168" spans="1:30" ht="36" customHeight="1">
      <c r="A168" s="11"/>
      <c r="C168" s="685" t="s">
        <v>6760</v>
      </c>
      <c r="D168" s="678"/>
      <c r="E168" s="678"/>
      <c r="F168" s="678"/>
      <c r="G168" s="678"/>
      <c r="H168" s="678"/>
      <c r="I168" s="678"/>
      <c r="J168" s="678"/>
      <c r="K168" s="678"/>
      <c r="L168" s="678"/>
      <c r="M168" s="678"/>
      <c r="N168" s="678"/>
      <c r="O168" s="678"/>
      <c r="P168" s="678"/>
      <c r="Q168" s="678"/>
      <c r="R168" s="678"/>
      <c r="S168" s="678"/>
      <c r="T168" s="678"/>
      <c r="U168" s="678"/>
      <c r="V168" s="678"/>
      <c r="W168" s="678"/>
      <c r="X168" s="678"/>
      <c r="Y168" s="678"/>
      <c r="Z168" s="678"/>
      <c r="AA168" s="678"/>
      <c r="AB168" s="678"/>
      <c r="AC168" s="678"/>
      <c r="AD168" s="678"/>
    </row>
    <row r="169" spans="1:30" ht="15" customHeight="1">
      <c r="A169" s="11"/>
    </row>
    <row r="170" spans="1:30" ht="15" customHeight="1">
      <c r="A170" s="11"/>
      <c r="B170" s="38" t="s">
        <v>6761</v>
      </c>
    </row>
    <row r="171" spans="1:30" ht="36" customHeight="1">
      <c r="A171" s="11"/>
      <c r="C171" s="685" t="s">
        <v>6762</v>
      </c>
      <c r="D171" s="678"/>
      <c r="E171" s="678"/>
      <c r="F171" s="678"/>
      <c r="G171" s="678"/>
      <c r="H171" s="678"/>
      <c r="I171" s="678"/>
      <c r="J171" s="678"/>
      <c r="K171" s="678"/>
      <c r="L171" s="678"/>
      <c r="M171" s="678"/>
      <c r="N171" s="678"/>
      <c r="O171" s="678"/>
      <c r="P171" s="678"/>
      <c r="Q171" s="678"/>
      <c r="R171" s="678"/>
      <c r="S171" s="678"/>
      <c r="T171" s="678"/>
      <c r="U171" s="678"/>
      <c r="V171" s="678"/>
      <c r="W171" s="678"/>
      <c r="X171" s="678"/>
      <c r="Y171" s="678"/>
      <c r="Z171" s="678"/>
      <c r="AA171" s="678"/>
      <c r="AB171" s="678"/>
      <c r="AC171" s="678"/>
      <c r="AD171" s="678"/>
    </row>
    <row r="172" spans="1:30" ht="15" customHeight="1"/>
    <row r="173" spans="1:30" ht="15" customHeight="1">
      <c r="B173" s="38"/>
    </row>
    <row r="174" spans="1:30" ht="15" customHeight="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row>
    <row r="175" spans="1:30" ht="15" customHeight="1"/>
    <row r="176" spans="1:30" ht="15" customHeight="1"/>
    <row r="177" ht="15" customHeight="1"/>
    <row r="178" ht="15" hidden="1" customHeight="1"/>
    <row r="179" ht="15" hidden="1" customHeight="1"/>
    <row r="180" ht="15" hidden="1" customHeight="1"/>
  </sheetData>
  <sheetProtection algorithmName="SHA-512" hashValue="Jdmrjw3RiyNOC7OuNPdtA1woIwfaAGnDY+yU4KsnRm29U0dC07y2O/t6E5bc23aeFoCYkKSxv8YdgdTBgnRG0Q==" saltValue="KdgOmijl711Eu5+Lls41+A==" spinCount="100000" sheet="1" objects="1" scenarios="1"/>
  <mergeCells count="69">
    <mergeCell ref="C150:AD150"/>
    <mergeCell ref="B5:AD5"/>
    <mergeCell ref="C37:AD37"/>
    <mergeCell ref="D87:AD87"/>
    <mergeCell ref="D48:AD48"/>
    <mergeCell ref="C43:AD43"/>
    <mergeCell ref="B7:AD7"/>
    <mergeCell ref="C28:AD28"/>
    <mergeCell ref="C13:AD13"/>
    <mergeCell ref="C40:AD40"/>
    <mergeCell ref="C25:AD25"/>
    <mergeCell ref="D17:AD17"/>
    <mergeCell ref="C147:AD147"/>
    <mergeCell ref="C82:AD82"/>
    <mergeCell ref="D52:AD52"/>
    <mergeCell ref="C141:AD141"/>
    <mergeCell ref="C129:AD129"/>
    <mergeCell ref="D99:AD99"/>
    <mergeCell ref="C67:AD67"/>
    <mergeCell ref="C111:AD111"/>
    <mergeCell ref="C114:AD114"/>
    <mergeCell ref="C159:AD159"/>
    <mergeCell ref="D50:AD50"/>
    <mergeCell ref="C135:AD135"/>
    <mergeCell ref="C76:AD76"/>
    <mergeCell ref="C85:AD85"/>
    <mergeCell ref="C123:AD123"/>
    <mergeCell ref="D95:AD95"/>
    <mergeCell ref="C126:AD126"/>
    <mergeCell ref="D103:AD103"/>
    <mergeCell ref="D97:AD97"/>
    <mergeCell ref="D62:AD62"/>
    <mergeCell ref="D93:AD93"/>
    <mergeCell ref="B125:AD125"/>
    <mergeCell ref="C73:AD73"/>
    <mergeCell ref="C153:AD153"/>
    <mergeCell ref="C138:AD138"/>
    <mergeCell ref="B1:AD1"/>
    <mergeCell ref="AA9:AD9"/>
    <mergeCell ref="D105:AD105"/>
    <mergeCell ref="C144:AD144"/>
    <mergeCell ref="D15:AD15"/>
    <mergeCell ref="C132:AD132"/>
    <mergeCell ref="D64:AD64"/>
    <mergeCell ref="N10:O10"/>
    <mergeCell ref="B10:L10"/>
    <mergeCell ref="C79:AD79"/>
    <mergeCell ref="D89:AD89"/>
    <mergeCell ref="D58:AD58"/>
    <mergeCell ref="C70:AD70"/>
    <mergeCell ref="C117:AD117"/>
    <mergeCell ref="D101:AD101"/>
    <mergeCell ref="B3:AD3"/>
    <mergeCell ref="C171:AD171"/>
    <mergeCell ref="D60:AD60"/>
    <mergeCell ref="D91:AD91"/>
    <mergeCell ref="C46:AD46"/>
    <mergeCell ref="D19:AD19"/>
    <mergeCell ref="D54:AD54"/>
    <mergeCell ref="C108:AD108"/>
    <mergeCell ref="C156:AD156"/>
    <mergeCell ref="C22:AD22"/>
    <mergeCell ref="C165:AD165"/>
    <mergeCell ref="C168:AD168"/>
    <mergeCell ref="C31:AD31"/>
    <mergeCell ref="C120:AD120"/>
    <mergeCell ref="C34:AD34"/>
    <mergeCell ref="D56:AD56"/>
    <mergeCell ref="C162:AD162"/>
  </mergeCells>
  <conditionalFormatting sqref="A1:XFD1048576">
    <cfRule type="expression" dxfId="6" priority="1" stopIfTrue="1">
      <formula>AND($A$1&lt;&gt;"",SEARCH("igual o mayor",A1)&gt;0)</formula>
    </cfRule>
    <cfRule type="expression" dxfId="5" priority="2" stopIfTrue="1">
      <formula>AND($A$1&lt;&gt;"",SEARCH("igual o menor",A1)&gt;0)</formula>
    </cfRule>
    <cfRule type="expression" dxfId="4" priority="3" stopIfTrue="1">
      <formula>AND($A$1&lt;&gt;"",SEARCH("pase a la pregunta",A1)&gt;0)</formula>
    </cfRule>
    <cfRule type="expression" dxfId="3" priority="4" stopIfTrue="1">
      <formula>AND($A$1&lt;&gt;"",SEARCH("en blanco",A1)&gt;0)</formula>
    </cfRule>
    <cfRule type="expression" dxfId="2" priority="5" stopIfTrue="1">
      <formula>AND($A$1&lt;&gt;"",SEARCH("no puede registrar",A1)&gt;0)</formula>
    </cfRule>
    <cfRule type="expression" dxfId="1" priority="6" stopIfTrue="1">
      <formula>AND($A$1&lt;&gt;"",SUM(A1)&gt;0)</formula>
    </cfRule>
    <cfRule type="expression" dxfId="0" priority="7" stopIfTrue="1">
      <formula>AND($A$1&lt;&gt;"",SEARCH("la pregunta",A1)&gt;0)</formula>
    </cfRule>
  </conditionalFormatting>
  <hyperlinks>
    <hyperlink ref="AA9" location="Índice!B4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Glosario</oddHeader>
    <oddFooter>&amp;LCenso Nacional de Gobiernos Estatales 2026&amp;R&amp;P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579"/>
  <sheetViews>
    <sheetView showGridLines="0" view="pageBreakPreview" zoomScale="120" zoomScaleNormal="100" zoomScaleSheetLayoutView="120" workbookViewId="0"/>
  </sheetViews>
  <sheetFormatPr baseColWidth="10" defaultColWidth="0" defaultRowHeight="0" customHeight="1" zeroHeight="1"/>
  <cols>
    <col min="1" max="1" width="5.625" style="155" customWidth="1"/>
    <col min="2" max="30" width="3.625" style="155" customWidth="1"/>
    <col min="31" max="31" width="5.625" style="155" customWidth="1"/>
    <col min="32" max="32" width="11.375" style="155" hidden="1" customWidth="1"/>
    <col min="33" max="109" width="5.625" hidden="1" customWidth="1"/>
    <col min="110" max="147" width="0" hidden="1" customWidth="1"/>
    <col min="148" max="16384" width="11.5" hidden="1"/>
  </cols>
  <sheetData>
    <row r="1" spans="1:109" ht="173.25" customHeight="1">
      <c r="A1" s="652"/>
      <c r="B1" s="676" t="s">
        <v>0</v>
      </c>
      <c r="C1" s="676"/>
      <c r="D1" s="676"/>
      <c r="E1" s="676"/>
      <c r="F1" s="676"/>
      <c r="G1" s="676"/>
      <c r="H1" s="676"/>
      <c r="I1" s="676"/>
      <c r="J1" s="676"/>
      <c r="K1" s="676"/>
      <c r="L1" s="676"/>
      <c r="M1" s="676"/>
      <c r="N1" s="676"/>
      <c r="O1" s="676"/>
      <c r="P1" s="676"/>
      <c r="Q1" s="676"/>
      <c r="R1" s="676"/>
      <c r="S1" s="676"/>
      <c r="T1" s="676"/>
      <c r="U1" s="676"/>
      <c r="V1" s="676"/>
      <c r="W1" s="676"/>
      <c r="X1" s="676"/>
      <c r="Y1" s="676"/>
      <c r="Z1" s="676"/>
      <c r="AA1" s="676"/>
      <c r="AB1" s="676"/>
      <c r="AC1" s="676"/>
      <c r="AD1" s="676"/>
      <c r="AE1" s="148"/>
      <c r="AF1" s="148"/>
    </row>
    <row r="2" spans="1:109" ht="15" customHeight="1">
      <c r="A2" s="149"/>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H2" s="245" t="s">
        <v>34</v>
      </c>
      <c r="AI2" s="246" t="s">
        <v>35</v>
      </c>
      <c r="AK2" s="247"/>
      <c r="AL2" s="245" t="s">
        <v>36</v>
      </c>
      <c r="AM2" s="246" t="s">
        <v>37</v>
      </c>
      <c r="AO2" s="247"/>
      <c r="AP2" s="247"/>
      <c r="BW2" s="248"/>
      <c r="BX2" s="247"/>
      <c r="BY2" s="247"/>
    </row>
    <row r="3" spans="1:109" ht="45" customHeight="1">
      <c r="A3" s="150"/>
      <c r="B3" s="683" t="s">
        <v>1</v>
      </c>
      <c r="C3" s="688"/>
      <c r="D3" s="688"/>
      <c r="E3" s="688"/>
      <c r="F3" s="688"/>
      <c r="G3" s="688"/>
      <c r="H3" s="688"/>
      <c r="I3" s="688"/>
      <c r="J3" s="688"/>
      <c r="K3" s="688"/>
      <c r="L3" s="688"/>
      <c r="M3" s="688"/>
      <c r="N3" s="688"/>
      <c r="O3" s="688"/>
      <c r="P3" s="688"/>
      <c r="Q3" s="688"/>
      <c r="R3" s="688"/>
      <c r="S3" s="688"/>
      <c r="T3" s="688"/>
      <c r="U3" s="688"/>
      <c r="V3" s="688"/>
      <c r="W3" s="688"/>
      <c r="X3" s="688"/>
      <c r="Y3" s="688"/>
      <c r="Z3" s="688"/>
      <c r="AA3" s="688"/>
      <c r="AB3" s="688"/>
      <c r="AC3" s="688"/>
      <c r="AD3" s="688"/>
      <c r="AE3" s="151"/>
      <c r="AF3" s="151"/>
      <c r="AH3" s="244"/>
      <c r="AI3" s="244"/>
      <c r="AK3" s="247"/>
      <c r="AL3" s="249"/>
      <c r="AM3" s="249"/>
      <c r="AO3" s="247"/>
      <c r="AP3" s="247">
        <v>1</v>
      </c>
      <c r="AQ3" s="250" t="s">
        <v>38</v>
      </c>
      <c r="AR3" s="250" t="s">
        <v>39</v>
      </c>
      <c r="AS3" s="250" t="s">
        <v>40</v>
      </c>
      <c r="AT3" s="250" t="s">
        <v>41</v>
      </c>
      <c r="AU3" s="250" t="s">
        <v>42</v>
      </c>
      <c r="AV3" s="250" t="s">
        <v>43</v>
      </c>
      <c r="AW3" s="250" t="s">
        <v>44</v>
      </c>
      <c r="AX3" s="250" t="s">
        <v>45</v>
      </c>
      <c r="AY3" s="250" t="s">
        <v>46</v>
      </c>
      <c r="AZ3" s="250" t="s">
        <v>47</v>
      </c>
      <c r="BA3" s="250" t="s">
        <v>48</v>
      </c>
      <c r="BB3" s="250" t="s">
        <v>49</v>
      </c>
      <c r="BC3" s="250" t="s">
        <v>50</v>
      </c>
      <c r="BD3" s="250" t="s">
        <v>51</v>
      </c>
      <c r="BE3" s="250" t="s">
        <v>52</v>
      </c>
      <c r="BF3" s="250" t="s">
        <v>53</v>
      </c>
      <c r="BG3" s="250" t="s">
        <v>54</v>
      </c>
      <c r="BH3" s="250" t="s">
        <v>55</v>
      </c>
      <c r="BI3" s="250" t="s">
        <v>56</v>
      </c>
      <c r="BJ3" s="250" t="s">
        <v>57</v>
      </c>
      <c r="BK3" s="250" t="s">
        <v>58</v>
      </c>
      <c r="BL3" s="250" t="s">
        <v>59</v>
      </c>
      <c r="BM3" s="250" t="s">
        <v>60</v>
      </c>
      <c r="BN3" s="250" t="s">
        <v>61</v>
      </c>
      <c r="BO3" s="250" t="s">
        <v>62</v>
      </c>
      <c r="BP3" s="250" t="s">
        <v>63</v>
      </c>
      <c r="BQ3" s="250" t="s">
        <v>64</v>
      </c>
      <c r="BR3" s="250" t="s">
        <v>65</v>
      </c>
      <c r="BS3" s="250" t="s">
        <v>66</v>
      </c>
      <c r="BT3" s="250" t="s">
        <v>67</v>
      </c>
      <c r="BU3" s="250" t="s">
        <v>68</v>
      </c>
      <c r="BV3" s="250" t="s">
        <v>69</v>
      </c>
      <c r="BW3" s="248"/>
      <c r="BX3" s="247"/>
      <c r="BY3" s="247"/>
      <c r="BZ3" s="250" t="s">
        <v>38</v>
      </c>
      <c r="CA3" s="250" t="s">
        <v>39</v>
      </c>
      <c r="CB3" s="250" t="s">
        <v>40</v>
      </c>
      <c r="CC3" s="250" t="s">
        <v>41</v>
      </c>
      <c r="CD3" s="250" t="s">
        <v>42</v>
      </c>
      <c r="CE3" s="250" t="s">
        <v>43</v>
      </c>
      <c r="CF3" s="250" t="s">
        <v>44</v>
      </c>
      <c r="CG3" s="250" t="s">
        <v>45</v>
      </c>
      <c r="CH3" s="250" t="s">
        <v>46</v>
      </c>
      <c r="CI3" s="250" t="s">
        <v>47</v>
      </c>
      <c r="CJ3" s="250" t="s">
        <v>48</v>
      </c>
      <c r="CK3" s="250" t="s">
        <v>49</v>
      </c>
      <c r="CL3" s="250" t="s">
        <v>50</v>
      </c>
      <c r="CM3" s="250" t="s">
        <v>51</v>
      </c>
      <c r="CN3" s="250" t="s">
        <v>52</v>
      </c>
      <c r="CO3" s="250" t="s">
        <v>53</v>
      </c>
      <c r="CP3" s="250" t="s">
        <v>54</v>
      </c>
      <c r="CQ3" s="250" t="s">
        <v>55</v>
      </c>
      <c r="CR3" s="250" t="s">
        <v>56</v>
      </c>
      <c r="CS3" s="250" t="s">
        <v>57</v>
      </c>
      <c r="CT3" s="250" t="s">
        <v>58</v>
      </c>
      <c r="CU3" s="250" t="s">
        <v>59</v>
      </c>
      <c r="CV3" s="250" t="s">
        <v>60</v>
      </c>
      <c r="CW3" s="250" t="s">
        <v>61</v>
      </c>
      <c r="CX3" s="250" t="s">
        <v>62</v>
      </c>
      <c r="CY3" s="250" t="s">
        <v>63</v>
      </c>
      <c r="CZ3" s="250" t="s">
        <v>64</v>
      </c>
      <c r="DA3" s="250" t="s">
        <v>65</v>
      </c>
      <c r="DB3" s="250" t="s">
        <v>66</v>
      </c>
      <c r="DC3" s="250" t="s">
        <v>67</v>
      </c>
      <c r="DD3" s="250" t="s">
        <v>68</v>
      </c>
      <c r="DE3" s="250" t="s">
        <v>69</v>
      </c>
    </row>
    <row r="4" spans="1:109" ht="15" customHeigh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H4" s="251" t="s">
        <v>70</v>
      </c>
      <c r="AI4" s="249" t="s">
        <v>38</v>
      </c>
      <c r="AK4" s="247"/>
      <c r="AL4" s="244" t="str">
        <f>IFERROR(IF(HLOOKUP($N$10, $BZ$3:$DE$573, $AP4, FALSE )="", "", HLOOKUP($N$10, $BZ$3:$DE$573, $AP4, FALSE)), "")</f>
        <v>Acajete</v>
      </c>
      <c r="AM4" s="244" t="str">
        <f>IFERROR(IF(AL4="", "", HLOOKUP($N$10, $AQ$3:$BV$573, AP4, FALSE)), "")</f>
        <v>30001</v>
      </c>
      <c r="AO4" s="247"/>
      <c r="AP4" s="247">
        <v>2</v>
      </c>
      <c r="AQ4" s="252" t="s">
        <v>71</v>
      </c>
      <c r="AR4" s="252" t="s">
        <v>72</v>
      </c>
      <c r="AS4" s="252" t="s">
        <v>73</v>
      </c>
      <c r="AT4" s="252" t="s">
        <v>74</v>
      </c>
      <c r="AU4" s="252" t="s">
        <v>75</v>
      </c>
      <c r="AV4" s="252" t="s">
        <v>76</v>
      </c>
      <c r="AW4" s="252" t="s">
        <v>77</v>
      </c>
      <c r="AX4" s="252" t="s">
        <v>78</v>
      </c>
      <c r="AY4" s="252" t="s">
        <v>79</v>
      </c>
      <c r="AZ4" s="252" t="s">
        <v>80</v>
      </c>
      <c r="BA4" s="252" t="s">
        <v>81</v>
      </c>
      <c r="BB4" s="252" t="s">
        <v>82</v>
      </c>
      <c r="BC4" s="252" t="s">
        <v>83</v>
      </c>
      <c r="BD4" s="252" t="s">
        <v>84</v>
      </c>
      <c r="BE4" s="299" t="s">
        <v>85</v>
      </c>
      <c r="BF4" s="252" t="s">
        <v>86</v>
      </c>
      <c r="BG4" s="252" t="s">
        <v>87</v>
      </c>
      <c r="BH4" s="252" t="s">
        <v>88</v>
      </c>
      <c r="BI4" s="252" t="s">
        <v>89</v>
      </c>
      <c r="BJ4" s="252" t="s">
        <v>90</v>
      </c>
      <c r="BK4" s="252" t="s">
        <v>91</v>
      </c>
      <c r="BL4" s="252" t="s">
        <v>92</v>
      </c>
      <c r="BM4" s="252" t="s">
        <v>93</v>
      </c>
      <c r="BN4" s="252" t="s">
        <v>94</v>
      </c>
      <c r="BO4" s="252" t="s">
        <v>95</v>
      </c>
      <c r="BP4" s="252" t="s">
        <v>96</v>
      </c>
      <c r="BQ4" s="252" t="s">
        <v>97</v>
      </c>
      <c r="BR4" s="252" t="s">
        <v>98</v>
      </c>
      <c r="BS4" s="252" t="s">
        <v>99</v>
      </c>
      <c r="BT4" s="252" t="s">
        <v>100</v>
      </c>
      <c r="BU4" s="252" t="s">
        <v>101</v>
      </c>
      <c r="BV4" s="252" t="s">
        <v>102</v>
      </c>
      <c r="BW4" s="247"/>
      <c r="BX4" s="247"/>
      <c r="BY4" s="247"/>
      <c r="BZ4" s="253" t="s">
        <v>70</v>
      </c>
      <c r="CA4" s="253" t="s">
        <v>103</v>
      </c>
      <c r="CB4" s="253" t="s">
        <v>104</v>
      </c>
      <c r="CC4" s="253" t="s">
        <v>105</v>
      </c>
      <c r="CD4" s="253" t="s">
        <v>106</v>
      </c>
      <c r="CE4" s="253" t="s">
        <v>107</v>
      </c>
      <c r="CF4" s="253" t="s">
        <v>108</v>
      </c>
      <c r="CG4" s="253" t="s">
        <v>109</v>
      </c>
      <c r="CH4" s="253" t="s">
        <v>110</v>
      </c>
      <c r="CI4" s="253" t="s">
        <v>111</v>
      </c>
      <c r="CJ4" s="253" t="s">
        <v>106</v>
      </c>
      <c r="CK4" s="253" t="s">
        <v>112</v>
      </c>
      <c r="CL4" s="253" t="s">
        <v>113</v>
      </c>
      <c r="CM4" s="253" t="s">
        <v>114</v>
      </c>
      <c r="CN4" s="278" t="s">
        <v>115</v>
      </c>
      <c r="CO4" s="253" t="s">
        <v>116</v>
      </c>
      <c r="CP4" s="253" t="s">
        <v>117</v>
      </c>
      <c r="CQ4" s="253" t="s">
        <v>118</v>
      </c>
      <c r="CR4" s="253" t="s">
        <v>106</v>
      </c>
      <c r="CS4" s="253" t="s">
        <v>119</v>
      </c>
      <c r="CT4" s="253" t="s">
        <v>120</v>
      </c>
      <c r="CU4" s="253" t="s">
        <v>121</v>
      </c>
      <c r="CV4" s="253" t="s">
        <v>122</v>
      </c>
      <c r="CW4" s="253" t="s">
        <v>123</v>
      </c>
      <c r="CX4" s="253" t="s">
        <v>124</v>
      </c>
      <c r="CY4" s="253" t="s">
        <v>125</v>
      </c>
      <c r="CZ4" s="253" t="s">
        <v>126</v>
      </c>
      <c r="DA4" s="253" t="s">
        <v>106</v>
      </c>
      <c r="DB4" s="253" t="s">
        <v>127</v>
      </c>
      <c r="DC4" s="253" t="s">
        <v>120</v>
      </c>
      <c r="DD4" s="253" t="s">
        <v>128</v>
      </c>
      <c r="DE4" s="253" t="s">
        <v>129</v>
      </c>
    </row>
    <row r="5" spans="1:109" ht="45" customHeight="1">
      <c r="A5" s="152"/>
      <c r="B5" s="683" t="s">
        <v>2</v>
      </c>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152"/>
      <c r="AF5" s="152"/>
      <c r="AH5" s="251" t="s">
        <v>130</v>
      </c>
      <c r="AI5" s="249" t="s">
        <v>39</v>
      </c>
      <c r="AK5" s="247"/>
      <c r="AL5" s="244" t="str">
        <f t="shared" ref="AL5:AL68" si="0">IFERROR(IF(HLOOKUP($N$10, $BZ$3:$DE$573, $AP5, FALSE )="", "", HLOOKUP($N$10, $BZ$3:$DE$573, $AP5, FALSE)), "")</f>
        <v>Acatlán</v>
      </c>
      <c r="AM5" s="244" t="str">
        <f t="shared" ref="AM5:AM68" si="1">IFERROR(IF(AL5="", "", HLOOKUP($N$10, $AQ$3:$BV$573, AP5, FALSE)), "")</f>
        <v>30002</v>
      </c>
      <c r="AO5" s="247"/>
      <c r="AP5" s="247">
        <v>3</v>
      </c>
      <c r="AQ5" s="252" t="s">
        <v>131</v>
      </c>
      <c r="AR5" s="252" t="s">
        <v>132</v>
      </c>
      <c r="AS5" s="252" t="s">
        <v>133</v>
      </c>
      <c r="AT5" s="252" t="s">
        <v>134</v>
      </c>
      <c r="AU5" s="252" t="s">
        <v>135</v>
      </c>
      <c r="AV5" s="252" t="s">
        <v>136</v>
      </c>
      <c r="AW5" s="252" t="s">
        <v>137</v>
      </c>
      <c r="AX5" s="252" t="s">
        <v>138</v>
      </c>
      <c r="AY5" s="252" t="s">
        <v>139</v>
      </c>
      <c r="AZ5" s="252" t="s">
        <v>140</v>
      </c>
      <c r="BA5" s="252" t="s">
        <v>141</v>
      </c>
      <c r="BB5" s="252" t="s">
        <v>142</v>
      </c>
      <c r="BC5" s="252" t="s">
        <v>143</v>
      </c>
      <c r="BD5" s="252" t="s">
        <v>144</v>
      </c>
      <c r="BE5" s="299" t="s">
        <v>145</v>
      </c>
      <c r="BF5" s="252" t="s">
        <v>146</v>
      </c>
      <c r="BG5" s="252" t="s">
        <v>147</v>
      </c>
      <c r="BH5" s="252" t="s">
        <v>148</v>
      </c>
      <c r="BI5" s="252" t="s">
        <v>149</v>
      </c>
      <c r="BJ5" s="252" t="s">
        <v>150</v>
      </c>
      <c r="BK5" s="252" t="s">
        <v>151</v>
      </c>
      <c r="BL5" s="252" t="s">
        <v>152</v>
      </c>
      <c r="BM5" s="252" t="s">
        <v>153</v>
      </c>
      <c r="BN5" s="252" t="s">
        <v>154</v>
      </c>
      <c r="BO5" s="252" t="s">
        <v>155</v>
      </c>
      <c r="BP5" s="252" t="s">
        <v>156</v>
      </c>
      <c r="BQ5" s="252" t="s">
        <v>157</v>
      </c>
      <c r="BR5" s="252" t="s">
        <v>158</v>
      </c>
      <c r="BS5" s="252" t="s">
        <v>159</v>
      </c>
      <c r="BT5" s="252" t="s">
        <v>160</v>
      </c>
      <c r="BU5" s="252" t="s">
        <v>161</v>
      </c>
      <c r="BV5" s="252" t="s">
        <v>162</v>
      </c>
      <c r="BW5" s="247"/>
      <c r="BX5" s="247"/>
      <c r="BY5" s="247"/>
      <c r="BZ5" s="253" t="s">
        <v>163</v>
      </c>
      <c r="CA5" s="253" t="s">
        <v>164</v>
      </c>
      <c r="CB5" s="253" t="s">
        <v>165</v>
      </c>
      <c r="CC5" s="253" t="s">
        <v>166</v>
      </c>
      <c r="CD5" s="253" t="s">
        <v>167</v>
      </c>
      <c r="CE5" s="253" t="s">
        <v>168</v>
      </c>
      <c r="CF5" s="253" t="s">
        <v>169</v>
      </c>
      <c r="CG5" s="253" t="s">
        <v>170</v>
      </c>
      <c r="CH5" s="253" t="s">
        <v>171</v>
      </c>
      <c r="CI5" s="253" t="s">
        <v>172</v>
      </c>
      <c r="CJ5" s="253" t="s">
        <v>173</v>
      </c>
      <c r="CK5" s="253" t="s">
        <v>174</v>
      </c>
      <c r="CL5" s="253" t="s">
        <v>175</v>
      </c>
      <c r="CM5" s="253" t="s">
        <v>176</v>
      </c>
      <c r="CN5" s="278" t="s">
        <v>177</v>
      </c>
      <c r="CO5" s="253" t="s">
        <v>178</v>
      </c>
      <c r="CP5" s="253" t="s">
        <v>179</v>
      </c>
      <c r="CQ5" s="253" t="s">
        <v>180</v>
      </c>
      <c r="CR5" s="253" t="s">
        <v>181</v>
      </c>
      <c r="CS5" s="253" t="s">
        <v>182</v>
      </c>
      <c r="CT5" s="253" t="s">
        <v>183</v>
      </c>
      <c r="CU5" s="253" t="s">
        <v>184</v>
      </c>
      <c r="CV5" s="253" t="s">
        <v>185</v>
      </c>
      <c r="CW5" s="253" t="s">
        <v>186</v>
      </c>
      <c r="CX5" s="253" t="s">
        <v>187</v>
      </c>
      <c r="CY5" s="253" t="s">
        <v>188</v>
      </c>
      <c r="CZ5" s="253" t="s">
        <v>189</v>
      </c>
      <c r="DA5" s="253" t="s">
        <v>170</v>
      </c>
      <c r="DB5" s="253" t="s">
        <v>190</v>
      </c>
      <c r="DC5" s="253" t="s">
        <v>113</v>
      </c>
      <c r="DD5" s="253" t="s">
        <v>191</v>
      </c>
      <c r="DE5" s="253" t="s">
        <v>192</v>
      </c>
    </row>
    <row r="6" spans="1:109" ht="1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H6" s="251" t="s">
        <v>193</v>
      </c>
      <c r="AI6" s="249" t="s">
        <v>40</v>
      </c>
      <c r="AK6" s="247"/>
      <c r="AL6" s="244" t="str">
        <f t="shared" si="0"/>
        <v>Acayucan</v>
      </c>
      <c r="AM6" s="244" t="str">
        <f t="shared" si="1"/>
        <v>30003</v>
      </c>
      <c r="AO6" s="247"/>
      <c r="AP6" s="247">
        <v>4</v>
      </c>
      <c r="AQ6" s="252" t="s">
        <v>194</v>
      </c>
      <c r="AR6" s="252" t="s">
        <v>195</v>
      </c>
      <c r="AS6" s="252" t="s">
        <v>196</v>
      </c>
      <c r="AT6" s="252" t="s">
        <v>197</v>
      </c>
      <c r="AU6" s="252" t="s">
        <v>198</v>
      </c>
      <c r="AV6" s="252" t="s">
        <v>199</v>
      </c>
      <c r="AW6" s="252" t="s">
        <v>200</v>
      </c>
      <c r="AX6" s="252" t="s">
        <v>201</v>
      </c>
      <c r="AY6" s="252" t="s">
        <v>202</v>
      </c>
      <c r="AZ6" s="252" t="s">
        <v>203</v>
      </c>
      <c r="BA6" s="252" t="s">
        <v>204</v>
      </c>
      <c r="BB6" s="252" t="s">
        <v>205</v>
      </c>
      <c r="BC6" s="252" t="s">
        <v>206</v>
      </c>
      <c r="BD6" s="252" t="s">
        <v>207</v>
      </c>
      <c r="BE6" s="299" t="s">
        <v>208</v>
      </c>
      <c r="BF6" s="252" t="s">
        <v>209</v>
      </c>
      <c r="BG6" s="252" t="s">
        <v>210</v>
      </c>
      <c r="BH6" s="252" t="s">
        <v>211</v>
      </c>
      <c r="BI6" s="252" t="s">
        <v>212</v>
      </c>
      <c r="BJ6" s="252" t="s">
        <v>213</v>
      </c>
      <c r="BK6" s="252" t="s">
        <v>214</v>
      </c>
      <c r="BL6" s="252" t="s">
        <v>215</v>
      </c>
      <c r="BM6" s="252" t="s">
        <v>216</v>
      </c>
      <c r="BN6" s="252" t="s">
        <v>217</v>
      </c>
      <c r="BO6" s="252" t="s">
        <v>218</v>
      </c>
      <c r="BP6" s="252" t="s">
        <v>219</v>
      </c>
      <c r="BQ6" s="252" t="s">
        <v>220</v>
      </c>
      <c r="BR6" s="252" t="s">
        <v>221</v>
      </c>
      <c r="BS6" s="252" t="s">
        <v>222</v>
      </c>
      <c r="BT6" s="252" t="s">
        <v>223</v>
      </c>
      <c r="BU6" s="252" t="s">
        <v>224</v>
      </c>
      <c r="BV6" s="252" t="s">
        <v>225</v>
      </c>
      <c r="BW6" s="247"/>
      <c r="BX6" s="247"/>
      <c r="BY6" s="247"/>
      <c r="BZ6" s="253" t="s">
        <v>226</v>
      </c>
      <c r="CA6" s="253" t="s">
        <v>227</v>
      </c>
      <c r="CB6" s="253" t="s">
        <v>228</v>
      </c>
      <c r="CC6" s="253" t="s">
        <v>229</v>
      </c>
      <c r="CD6" s="253" t="s">
        <v>230</v>
      </c>
      <c r="CE6" s="253" t="s">
        <v>231</v>
      </c>
      <c r="CF6" s="253" t="s">
        <v>232</v>
      </c>
      <c r="CG6" s="253" t="s">
        <v>230</v>
      </c>
      <c r="CH6" s="253" t="s">
        <v>233</v>
      </c>
      <c r="CI6" s="253" t="s">
        <v>234</v>
      </c>
      <c r="CJ6" s="253" t="s">
        <v>235</v>
      </c>
      <c r="CK6" s="253" t="s">
        <v>236</v>
      </c>
      <c r="CL6" s="253" t="s">
        <v>237</v>
      </c>
      <c r="CM6" s="253" t="s">
        <v>238</v>
      </c>
      <c r="CN6" s="278" t="s">
        <v>239</v>
      </c>
      <c r="CO6" s="253" t="s">
        <v>240</v>
      </c>
      <c r="CP6" s="253" t="s">
        <v>241</v>
      </c>
      <c r="CQ6" s="253" t="s">
        <v>242</v>
      </c>
      <c r="CR6" s="253" t="s">
        <v>243</v>
      </c>
      <c r="CS6" s="253" t="s">
        <v>244</v>
      </c>
      <c r="CT6" s="253" t="s">
        <v>113</v>
      </c>
      <c r="CU6" s="253" t="s">
        <v>245</v>
      </c>
      <c r="CV6" s="253" t="s">
        <v>246</v>
      </c>
      <c r="CW6" s="253" t="s">
        <v>247</v>
      </c>
      <c r="CX6" s="253" t="s">
        <v>248</v>
      </c>
      <c r="CY6" s="253" t="s">
        <v>249</v>
      </c>
      <c r="CZ6" s="253" t="s">
        <v>250</v>
      </c>
      <c r="DA6" s="253" t="s">
        <v>251</v>
      </c>
      <c r="DB6" s="253" t="s">
        <v>252</v>
      </c>
      <c r="DC6" s="253" t="s">
        <v>253</v>
      </c>
      <c r="DD6" s="253" t="s">
        <v>254</v>
      </c>
      <c r="DE6" s="253" t="s">
        <v>255</v>
      </c>
    </row>
    <row r="7" spans="1:109" ht="72" customHeight="1">
      <c r="A7" s="151"/>
      <c r="B7" s="708" t="s">
        <v>11</v>
      </c>
      <c r="C7" s="688"/>
      <c r="D7" s="688"/>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151"/>
      <c r="AF7" s="151"/>
      <c r="AH7" s="251" t="s">
        <v>166</v>
      </c>
      <c r="AI7" s="249" t="s">
        <v>41</v>
      </c>
      <c r="AK7" s="247"/>
      <c r="AL7" s="244" t="str">
        <f t="shared" si="0"/>
        <v>Actopan</v>
      </c>
      <c r="AM7" s="244" t="str">
        <f t="shared" si="1"/>
        <v>30004</v>
      </c>
      <c r="AO7" s="247"/>
      <c r="AP7" s="247">
        <v>5</v>
      </c>
      <c r="AQ7" s="252" t="s">
        <v>256</v>
      </c>
      <c r="AR7" s="252" t="s">
        <v>257</v>
      </c>
      <c r="AS7" s="252" t="s">
        <v>258</v>
      </c>
      <c r="AT7" s="252" t="s">
        <v>259</v>
      </c>
      <c r="AU7" s="252" t="s">
        <v>260</v>
      </c>
      <c r="AV7" s="252" t="s">
        <v>261</v>
      </c>
      <c r="AW7" s="252" t="s">
        <v>262</v>
      </c>
      <c r="AX7" s="252" t="s">
        <v>263</v>
      </c>
      <c r="AY7" s="252" t="s">
        <v>264</v>
      </c>
      <c r="AZ7" s="252" t="s">
        <v>265</v>
      </c>
      <c r="BA7" s="252" t="s">
        <v>266</v>
      </c>
      <c r="BB7" s="252" t="s">
        <v>267</v>
      </c>
      <c r="BC7" s="252" t="s">
        <v>268</v>
      </c>
      <c r="BD7" s="252" t="s">
        <v>269</v>
      </c>
      <c r="BE7" s="299" t="s">
        <v>270</v>
      </c>
      <c r="BF7" s="252" t="s">
        <v>271</v>
      </c>
      <c r="BG7" s="252" t="s">
        <v>272</v>
      </c>
      <c r="BH7" s="252" t="s">
        <v>273</v>
      </c>
      <c r="BI7" s="252" t="s">
        <v>274</v>
      </c>
      <c r="BJ7" s="252" t="s">
        <v>275</v>
      </c>
      <c r="BK7" s="252" t="s">
        <v>276</v>
      </c>
      <c r="BL7" s="252" t="s">
        <v>277</v>
      </c>
      <c r="BM7" s="252" t="s">
        <v>278</v>
      </c>
      <c r="BN7" s="252" t="s">
        <v>279</v>
      </c>
      <c r="BO7" s="252" t="s">
        <v>280</v>
      </c>
      <c r="BP7" s="252" t="s">
        <v>281</v>
      </c>
      <c r="BQ7" s="252" t="s">
        <v>282</v>
      </c>
      <c r="BR7" s="252" t="s">
        <v>283</v>
      </c>
      <c r="BS7" s="252" t="s">
        <v>284</v>
      </c>
      <c r="BT7" s="252" t="s">
        <v>285</v>
      </c>
      <c r="BU7" s="252" t="s">
        <v>286</v>
      </c>
      <c r="BV7" s="252" t="s">
        <v>287</v>
      </c>
      <c r="BW7" s="247"/>
      <c r="BX7" s="247"/>
      <c r="BY7" s="247"/>
      <c r="BZ7" s="253" t="s">
        <v>288</v>
      </c>
      <c r="CA7" s="253" t="s">
        <v>289</v>
      </c>
      <c r="CB7" s="253" t="s">
        <v>290</v>
      </c>
      <c r="CC7" s="253" t="s">
        <v>291</v>
      </c>
      <c r="CD7" s="253" t="s">
        <v>292</v>
      </c>
      <c r="CE7" s="253" t="s">
        <v>293</v>
      </c>
      <c r="CF7" s="253" t="s">
        <v>294</v>
      </c>
      <c r="CG7" s="253" t="s">
        <v>295</v>
      </c>
      <c r="CH7" s="253" t="s">
        <v>296</v>
      </c>
      <c r="CI7" s="253" t="s">
        <v>297</v>
      </c>
      <c r="CJ7" s="253" t="s">
        <v>298</v>
      </c>
      <c r="CK7" s="253" t="s">
        <v>299</v>
      </c>
      <c r="CL7" s="253" t="s">
        <v>300</v>
      </c>
      <c r="CM7" s="253" t="s">
        <v>301</v>
      </c>
      <c r="CN7" s="278" t="s">
        <v>302</v>
      </c>
      <c r="CO7" s="253" t="s">
        <v>303</v>
      </c>
      <c r="CP7" s="253" t="s">
        <v>304</v>
      </c>
      <c r="CQ7" s="253" t="s">
        <v>305</v>
      </c>
      <c r="CR7" s="253" t="s">
        <v>230</v>
      </c>
      <c r="CS7" s="253" t="s">
        <v>306</v>
      </c>
      <c r="CT7" s="253" t="s">
        <v>307</v>
      </c>
      <c r="CU7" s="253" t="s">
        <v>308</v>
      </c>
      <c r="CV7" s="253" t="s">
        <v>309</v>
      </c>
      <c r="CW7" s="253" t="s">
        <v>310</v>
      </c>
      <c r="CX7" s="253" t="s">
        <v>311</v>
      </c>
      <c r="CY7" s="253" t="s">
        <v>312</v>
      </c>
      <c r="CZ7" s="253" t="s">
        <v>313</v>
      </c>
      <c r="DA7" s="253" t="s">
        <v>314</v>
      </c>
      <c r="DB7" s="253" t="s">
        <v>315</v>
      </c>
      <c r="DC7" s="253" t="s">
        <v>237</v>
      </c>
      <c r="DD7" s="253" t="s">
        <v>316</v>
      </c>
      <c r="DE7" s="253" t="s">
        <v>317</v>
      </c>
    </row>
    <row r="8" spans="1:109" ht="15" customHeight="1">
      <c r="A8" s="149"/>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H8" s="251" t="s">
        <v>318</v>
      </c>
      <c r="AI8" s="249" t="s">
        <v>42</v>
      </c>
      <c r="AK8" s="247"/>
      <c r="AL8" s="244" t="str">
        <f t="shared" si="0"/>
        <v>Acula</v>
      </c>
      <c r="AM8" s="244" t="str">
        <f t="shared" si="1"/>
        <v>30005</v>
      </c>
      <c r="AO8" s="247"/>
      <c r="AP8" s="247">
        <v>6</v>
      </c>
      <c r="AQ8" s="252" t="s">
        <v>319</v>
      </c>
      <c r="AR8" s="252" t="s">
        <v>320</v>
      </c>
      <c r="AS8" s="252" t="s">
        <v>321</v>
      </c>
      <c r="AT8" s="252" t="s">
        <v>322</v>
      </c>
      <c r="AU8" s="252" t="s">
        <v>323</v>
      </c>
      <c r="AV8" s="252" t="s">
        <v>324</v>
      </c>
      <c r="AW8" s="252" t="s">
        <v>325</v>
      </c>
      <c r="AX8" s="252" t="s">
        <v>326</v>
      </c>
      <c r="AY8" s="252" t="s">
        <v>327</v>
      </c>
      <c r="AZ8" s="252" t="s">
        <v>328</v>
      </c>
      <c r="BA8" s="252" t="s">
        <v>329</v>
      </c>
      <c r="BB8" s="252" t="s">
        <v>330</v>
      </c>
      <c r="BC8" s="252" t="s">
        <v>331</v>
      </c>
      <c r="BD8" s="252" t="s">
        <v>332</v>
      </c>
      <c r="BE8" s="299" t="s">
        <v>333</v>
      </c>
      <c r="BF8" s="252" t="s">
        <v>334</v>
      </c>
      <c r="BG8" s="252" t="s">
        <v>335</v>
      </c>
      <c r="BH8" s="252" t="s">
        <v>336</v>
      </c>
      <c r="BI8" s="252" t="s">
        <v>337</v>
      </c>
      <c r="BJ8" s="252" t="s">
        <v>338</v>
      </c>
      <c r="BK8" s="252" t="s">
        <v>339</v>
      </c>
      <c r="BL8" s="252" t="s">
        <v>340</v>
      </c>
      <c r="BM8" s="252" t="s">
        <v>341</v>
      </c>
      <c r="BN8" s="252" t="s">
        <v>342</v>
      </c>
      <c r="BO8" s="252" t="s">
        <v>343</v>
      </c>
      <c r="BP8" s="252" t="s">
        <v>344</v>
      </c>
      <c r="BQ8" s="252" t="s">
        <v>345</v>
      </c>
      <c r="BR8" s="252" t="s">
        <v>346</v>
      </c>
      <c r="BS8" s="252" t="s">
        <v>347</v>
      </c>
      <c r="BT8" s="252" t="s">
        <v>348</v>
      </c>
      <c r="BU8" s="252" t="s">
        <v>349</v>
      </c>
      <c r="BV8" s="252" t="s">
        <v>350</v>
      </c>
      <c r="BW8" s="247"/>
      <c r="BX8" s="247"/>
      <c r="BY8" s="247"/>
      <c r="BZ8" s="253" t="s">
        <v>351</v>
      </c>
      <c r="CA8" s="253" t="s">
        <v>352</v>
      </c>
      <c r="CB8" s="253" t="s">
        <v>353</v>
      </c>
      <c r="CC8" s="253" t="s">
        <v>354</v>
      </c>
      <c r="CD8" s="253" t="s">
        <v>355</v>
      </c>
      <c r="CE8" s="253" t="s">
        <v>356</v>
      </c>
      <c r="CF8" s="253" t="s">
        <v>357</v>
      </c>
      <c r="CG8" s="253" t="s">
        <v>358</v>
      </c>
      <c r="CH8" s="253" t="s">
        <v>359</v>
      </c>
      <c r="CI8" s="253" t="s">
        <v>360</v>
      </c>
      <c r="CJ8" s="253" t="s">
        <v>361</v>
      </c>
      <c r="CK8" s="253" t="s">
        <v>362</v>
      </c>
      <c r="CL8" s="253" t="s">
        <v>363</v>
      </c>
      <c r="CM8" s="253" t="s">
        <v>364</v>
      </c>
      <c r="CN8" s="278" t="s">
        <v>365</v>
      </c>
      <c r="CO8" s="253" t="s">
        <v>366</v>
      </c>
      <c r="CP8" s="253" t="s">
        <v>367</v>
      </c>
      <c r="CQ8" s="253" t="s">
        <v>368</v>
      </c>
      <c r="CR8" s="253" t="s">
        <v>369</v>
      </c>
      <c r="CS8" s="253" t="s">
        <v>370</v>
      </c>
      <c r="CT8" s="253" t="s">
        <v>371</v>
      </c>
      <c r="CU8" s="253" t="s">
        <v>372</v>
      </c>
      <c r="CV8" s="253" t="s">
        <v>317</v>
      </c>
      <c r="CW8" s="253" t="s">
        <v>189</v>
      </c>
      <c r="CX8" s="253" t="s">
        <v>373</v>
      </c>
      <c r="CY8" s="253" t="s">
        <v>374</v>
      </c>
      <c r="CZ8" s="253" t="s">
        <v>375</v>
      </c>
      <c r="DA8" s="253" t="s">
        <v>376</v>
      </c>
      <c r="DB8" s="253" t="s">
        <v>377</v>
      </c>
      <c r="DC8" s="253" t="s">
        <v>378</v>
      </c>
      <c r="DD8" s="253" t="s">
        <v>379</v>
      </c>
      <c r="DE8" s="253" t="s">
        <v>380</v>
      </c>
    </row>
    <row r="9" spans="1:109" ht="15" customHeight="1" thickBot="1">
      <c r="A9" s="153"/>
      <c r="B9" s="154" t="s">
        <v>4</v>
      </c>
      <c r="N9" s="154" t="s">
        <v>5</v>
      </c>
      <c r="P9" s="151"/>
      <c r="Q9" s="151"/>
      <c r="R9" s="151"/>
      <c r="S9" s="151"/>
      <c r="T9" s="151"/>
      <c r="U9" s="151"/>
      <c r="V9" s="151"/>
      <c r="W9" s="151"/>
      <c r="X9" s="151"/>
      <c r="Y9" s="151"/>
      <c r="Z9" s="151"/>
      <c r="AA9" s="690" t="s">
        <v>3</v>
      </c>
      <c r="AB9" s="688"/>
      <c r="AC9" s="688"/>
      <c r="AD9" s="688"/>
      <c r="AE9" s="151"/>
      <c r="AF9" s="151"/>
      <c r="AH9" s="251" t="s">
        <v>168</v>
      </c>
      <c r="AI9" s="249" t="s">
        <v>43</v>
      </c>
      <c r="AK9" s="247"/>
      <c r="AL9" s="244" t="str">
        <f t="shared" si="0"/>
        <v>Acultzingo</v>
      </c>
      <c r="AM9" s="244" t="str">
        <f t="shared" si="1"/>
        <v>30006</v>
      </c>
      <c r="AO9" s="247"/>
      <c r="AP9" s="247">
        <v>7</v>
      </c>
      <c r="AQ9" s="252" t="s">
        <v>381</v>
      </c>
      <c r="AR9" s="252" t="s">
        <v>382</v>
      </c>
      <c r="AS9" s="254"/>
      <c r="AT9" s="252" t="s">
        <v>383</v>
      </c>
      <c r="AU9" s="252" t="s">
        <v>384</v>
      </c>
      <c r="AV9" s="252" t="s">
        <v>385</v>
      </c>
      <c r="AW9" s="252" t="s">
        <v>386</v>
      </c>
      <c r="AX9" s="252" t="s">
        <v>387</v>
      </c>
      <c r="AY9" s="252" t="s">
        <v>388</v>
      </c>
      <c r="AZ9" s="252" t="s">
        <v>389</v>
      </c>
      <c r="BA9" s="252" t="s">
        <v>390</v>
      </c>
      <c r="BB9" s="252" t="s">
        <v>391</v>
      </c>
      <c r="BC9" s="252" t="s">
        <v>392</v>
      </c>
      <c r="BD9" s="252" t="s">
        <v>393</v>
      </c>
      <c r="BE9" s="299" t="s">
        <v>394</v>
      </c>
      <c r="BF9" s="252" t="s">
        <v>395</v>
      </c>
      <c r="BG9" s="252" t="s">
        <v>396</v>
      </c>
      <c r="BH9" s="252" t="s">
        <v>397</v>
      </c>
      <c r="BI9" s="252" t="s">
        <v>398</v>
      </c>
      <c r="BJ9" s="252" t="s">
        <v>399</v>
      </c>
      <c r="BK9" s="252" t="s">
        <v>400</v>
      </c>
      <c r="BL9" s="252" t="s">
        <v>401</v>
      </c>
      <c r="BM9" s="252" t="s">
        <v>402</v>
      </c>
      <c r="BN9" s="252" t="s">
        <v>403</v>
      </c>
      <c r="BO9" s="252" t="s">
        <v>404</v>
      </c>
      <c r="BP9" s="252" t="s">
        <v>405</v>
      </c>
      <c r="BQ9" s="252" t="s">
        <v>406</v>
      </c>
      <c r="BR9" s="252" t="s">
        <v>407</v>
      </c>
      <c r="BS9" s="252" t="s">
        <v>408</v>
      </c>
      <c r="BT9" s="252" t="s">
        <v>409</v>
      </c>
      <c r="BU9" s="252" t="s">
        <v>410</v>
      </c>
      <c r="BV9" s="252" t="s">
        <v>411</v>
      </c>
      <c r="BW9" s="247"/>
      <c r="BX9" s="247"/>
      <c r="BY9" s="247"/>
      <c r="BZ9" s="253" t="s">
        <v>412</v>
      </c>
      <c r="CA9" s="253" t="s">
        <v>413</v>
      </c>
      <c r="CB9" s="253"/>
      <c r="CC9" s="253" t="s">
        <v>414</v>
      </c>
      <c r="CD9" s="253" t="s">
        <v>415</v>
      </c>
      <c r="CE9" s="253" t="s">
        <v>416</v>
      </c>
      <c r="CF9" s="253" t="s">
        <v>417</v>
      </c>
      <c r="CG9" s="253" t="s">
        <v>418</v>
      </c>
      <c r="CH9" s="253" t="s">
        <v>419</v>
      </c>
      <c r="CI9" s="253" t="s">
        <v>420</v>
      </c>
      <c r="CJ9" s="253" t="s">
        <v>421</v>
      </c>
      <c r="CK9" s="300" t="s">
        <v>422</v>
      </c>
      <c r="CL9" s="253" t="s">
        <v>423</v>
      </c>
      <c r="CM9" s="253" t="s">
        <v>424</v>
      </c>
      <c r="CN9" s="278" t="s">
        <v>425</v>
      </c>
      <c r="CO9" s="253" t="s">
        <v>426</v>
      </c>
      <c r="CP9" s="253" t="s">
        <v>427</v>
      </c>
      <c r="CQ9" s="253" t="s">
        <v>428</v>
      </c>
      <c r="CR9" s="253" t="s">
        <v>429</v>
      </c>
      <c r="CS9" s="253" t="s">
        <v>430</v>
      </c>
      <c r="CT9" s="253" t="s">
        <v>180</v>
      </c>
      <c r="CU9" s="253" t="s">
        <v>431</v>
      </c>
      <c r="CV9" s="253" t="s">
        <v>432</v>
      </c>
      <c r="CW9" s="253" t="s">
        <v>433</v>
      </c>
      <c r="CX9" s="253" t="s">
        <v>434</v>
      </c>
      <c r="CY9" s="253" t="s">
        <v>435</v>
      </c>
      <c r="CZ9" s="253" t="s">
        <v>436</v>
      </c>
      <c r="DA9" s="253" t="s">
        <v>437</v>
      </c>
      <c r="DB9" s="253" t="s">
        <v>438</v>
      </c>
      <c r="DC9" s="253" t="s">
        <v>439</v>
      </c>
      <c r="DD9" s="253" t="s">
        <v>440</v>
      </c>
      <c r="DE9" s="253" t="s">
        <v>441</v>
      </c>
    </row>
    <row r="10" spans="1:109" ht="15" customHeight="1" thickBot="1">
      <c r="A10" s="153"/>
      <c r="B10" s="691" t="s">
        <v>1567</v>
      </c>
      <c r="C10" s="692"/>
      <c r="D10" s="692"/>
      <c r="E10" s="692"/>
      <c r="F10" s="692"/>
      <c r="G10" s="692"/>
      <c r="H10" s="692"/>
      <c r="I10" s="692"/>
      <c r="J10" s="692"/>
      <c r="K10" s="692"/>
      <c r="L10" s="693"/>
      <c r="M10" s="156"/>
      <c r="N10" s="694" t="str">
        <f>IFERROR(VLOOKUP(B10, AH4:AI35, 2, FALSE), "")</f>
        <v>230</v>
      </c>
      <c r="O10" s="682"/>
      <c r="P10" s="151"/>
      <c r="Q10" s="151"/>
      <c r="R10" s="151"/>
      <c r="S10" s="151"/>
      <c r="T10" s="151"/>
      <c r="U10" s="151"/>
      <c r="V10" s="151"/>
      <c r="W10" s="151"/>
      <c r="X10" s="151"/>
      <c r="Y10" s="151"/>
      <c r="Z10" s="151"/>
      <c r="AA10" s="151"/>
      <c r="AB10" s="151"/>
      <c r="AC10" s="151"/>
      <c r="AD10" s="151"/>
      <c r="AE10" s="151"/>
      <c r="AF10" s="151"/>
      <c r="AH10" s="251" t="s">
        <v>442</v>
      </c>
      <c r="AI10" s="249" t="s">
        <v>44</v>
      </c>
      <c r="AK10" s="247"/>
      <c r="AL10" s="244" t="str">
        <f t="shared" si="0"/>
        <v>Camarón de Tejeda</v>
      </c>
      <c r="AM10" s="244" t="str">
        <f t="shared" si="1"/>
        <v>30007</v>
      </c>
      <c r="AO10" s="247"/>
      <c r="AP10" s="247">
        <v>8</v>
      </c>
      <c r="AQ10" s="252" t="s">
        <v>443</v>
      </c>
      <c r="AR10" s="252" t="s">
        <v>444</v>
      </c>
      <c r="AS10" s="252"/>
      <c r="AT10" s="252" t="s">
        <v>445</v>
      </c>
      <c r="AU10" s="252" t="s">
        <v>446</v>
      </c>
      <c r="AV10" s="252" t="s">
        <v>447</v>
      </c>
      <c r="AW10" s="252" t="s">
        <v>448</v>
      </c>
      <c r="AX10" s="252" t="s">
        <v>449</v>
      </c>
      <c r="AY10" s="252" t="s">
        <v>450</v>
      </c>
      <c r="AZ10" s="252" t="s">
        <v>451</v>
      </c>
      <c r="BA10" s="252" t="s">
        <v>452</v>
      </c>
      <c r="BB10" s="252" t="s">
        <v>453</v>
      </c>
      <c r="BC10" s="252" t="s">
        <v>454</v>
      </c>
      <c r="BD10" s="252" t="s">
        <v>455</v>
      </c>
      <c r="BE10" s="299" t="s">
        <v>456</v>
      </c>
      <c r="BF10" s="252" t="s">
        <v>457</v>
      </c>
      <c r="BG10" s="252" t="s">
        <v>458</v>
      </c>
      <c r="BH10" s="252" t="s">
        <v>459</v>
      </c>
      <c r="BI10" s="252" t="s">
        <v>460</v>
      </c>
      <c r="BJ10" s="252" t="s">
        <v>461</v>
      </c>
      <c r="BK10" s="252" t="s">
        <v>462</v>
      </c>
      <c r="BL10" s="252" t="s">
        <v>463</v>
      </c>
      <c r="BM10" s="252" t="s">
        <v>464</v>
      </c>
      <c r="BN10" s="252" t="s">
        <v>465</v>
      </c>
      <c r="BO10" s="252" t="s">
        <v>466</v>
      </c>
      <c r="BP10" s="252" t="s">
        <v>467</v>
      </c>
      <c r="BQ10" s="252" t="s">
        <v>468</v>
      </c>
      <c r="BR10" s="252" t="s">
        <v>469</v>
      </c>
      <c r="BS10" s="252" t="s">
        <v>470</v>
      </c>
      <c r="BT10" s="252" t="s">
        <v>471</v>
      </c>
      <c r="BU10" s="252" t="s">
        <v>472</v>
      </c>
      <c r="BV10" s="252" t="s">
        <v>473</v>
      </c>
      <c r="BW10" s="247"/>
      <c r="BX10" s="247"/>
      <c r="BY10" s="247"/>
      <c r="BZ10" s="253" t="s">
        <v>474</v>
      </c>
      <c r="CA10" s="253" t="s">
        <v>475</v>
      </c>
      <c r="CB10" s="253"/>
      <c r="CC10" s="253" t="s">
        <v>476</v>
      </c>
      <c r="CD10" s="253" t="s">
        <v>477</v>
      </c>
      <c r="CE10" s="253" t="s">
        <v>478</v>
      </c>
      <c r="CF10" s="253" t="s">
        <v>479</v>
      </c>
      <c r="CG10" s="253" t="s">
        <v>480</v>
      </c>
      <c r="CH10" s="253" t="s">
        <v>481</v>
      </c>
      <c r="CI10" s="253" t="s">
        <v>482</v>
      </c>
      <c r="CJ10" s="253" t="s">
        <v>483</v>
      </c>
      <c r="CK10" s="253" t="s">
        <v>484</v>
      </c>
      <c r="CL10" s="253" t="s">
        <v>485</v>
      </c>
      <c r="CM10" s="253" t="s">
        <v>486</v>
      </c>
      <c r="CN10" s="278" t="s">
        <v>487</v>
      </c>
      <c r="CO10" s="253" t="s">
        <v>488</v>
      </c>
      <c r="CP10" s="253" t="s">
        <v>489</v>
      </c>
      <c r="CQ10" s="253" t="s">
        <v>490</v>
      </c>
      <c r="CR10" s="253" t="s">
        <v>491</v>
      </c>
      <c r="CS10" s="253" t="s">
        <v>492</v>
      </c>
      <c r="CT10" s="253" t="s">
        <v>493</v>
      </c>
      <c r="CU10" s="253" t="s">
        <v>494</v>
      </c>
      <c r="CV10" s="253" t="s">
        <v>495</v>
      </c>
      <c r="CW10" s="253" t="s">
        <v>496</v>
      </c>
      <c r="CX10" s="253" t="s">
        <v>497</v>
      </c>
      <c r="CY10" s="253" t="s">
        <v>498</v>
      </c>
      <c r="CZ10" s="253" t="s">
        <v>499</v>
      </c>
      <c r="DA10" s="253" t="s">
        <v>500</v>
      </c>
      <c r="DB10" s="253" t="s">
        <v>501</v>
      </c>
      <c r="DC10" s="253" t="s">
        <v>502</v>
      </c>
      <c r="DD10" s="253" t="s">
        <v>503</v>
      </c>
      <c r="DE10" s="253" t="s">
        <v>504</v>
      </c>
    </row>
    <row r="11" spans="1:109" ht="15" customHeight="1" thickBot="1">
      <c r="A11" s="153"/>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H11" s="251" t="s">
        <v>505</v>
      </c>
      <c r="AI11" s="249" t="s">
        <v>45</v>
      </c>
      <c r="AK11" s="247"/>
      <c r="AL11" s="244" t="str">
        <f t="shared" si="0"/>
        <v>Alpatláhuac</v>
      </c>
      <c r="AM11" s="244" t="str">
        <f t="shared" si="1"/>
        <v>30008</v>
      </c>
      <c r="AO11" s="247"/>
      <c r="AP11" s="247">
        <v>9</v>
      </c>
      <c r="AQ11" s="252" t="s">
        <v>506</v>
      </c>
      <c r="AR11" s="254"/>
      <c r="AS11" s="252"/>
      <c r="AT11" s="252" t="s">
        <v>507</v>
      </c>
      <c r="AU11" s="252" t="s">
        <v>508</v>
      </c>
      <c r="AV11" s="252" t="s">
        <v>509</v>
      </c>
      <c r="AW11" s="252" t="s">
        <v>510</v>
      </c>
      <c r="AX11" s="252" t="s">
        <v>511</v>
      </c>
      <c r="AY11" s="252" t="s">
        <v>512</v>
      </c>
      <c r="AZ11" s="252" t="s">
        <v>513</v>
      </c>
      <c r="BA11" s="252" t="s">
        <v>514</v>
      </c>
      <c r="BB11" s="252" t="s">
        <v>515</v>
      </c>
      <c r="BC11" s="252" t="s">
        <v>516</v>
      </c>
      <c r="BD11" s="252" t="s">
        <v>517</v>
      </c>
      <c r="BE11" s="299" t="s">
        <v>518</v>
      </c>
      <c r="BF11" s="252" t="s">
        <v>519</v>
      </c>
      <c r="BG11" s="252" t="s">
        <v>520</v>
      </c>
      <c r="BH11" s="252" t="s">
        <v>521</v>
      </c>
      <c r="BI11" s="252" t="s">
        <v>522</v>
      </c>
      <c r="BJ11" s="252" t="s">
        <v>523</v>
      </c>
      <c r="BK11" s="252" t="s">
        <v>524</v>
      </c>
      <c r="BL11" s="252" t="s">
        <v>525</v>
      </c>
      <c r="BM11" s="252" t="s">
        <v>526</v>
      </c>
      <c r="BN11" s="252" t="s">
        <v>527</v>
      </c>
      <c r="BO11" s="252" t="s">
        <v>528</v>
      </c>
      <c r="BP11" s="252" t="s">
        <v>529</v>
      </c>
      <c r="BQ11" s="252" t="s">
        <v>530</v>
      </c>
      <c r="BR11" s="252" t="s">
        <v>531</v>
      </c>
      <c r="BS11" s="252" t="s">
        <v>532</v>
      </c>
      <c r="BT11" s="252" t="s">
        <v>533</v>
      </c>
      <c r="BU11" s="252" t="s">
        <v>534</v>
      </c>
      <c r="BV11" s="252" t="s">
        <v>535</v>
      </c>
      <c r="BW11" s="247"/>
      <c r="BX11" s="247"/>
      <c r="BY11" s="247"/>
      <c r="BZ11" s="253" t="s">
        <v>536</v>
      </c>
      <c r="CA11" s="253"/>
      <c r="CB11" s="253"/>
      <c r="CC11" s="253" t="s">
        <v>537</v>
      </c>
      <c r="CD11" s="253" t="s">
        <v>538</v>
      </c>
      <c r="CE11" s="253" t="s">
        <v>539</v>
      </c>
      <c r="CF11" t="s">
        <v>540</v>
      </c>
      <c r="CG11" s="253" t="s">
        <v>541</v>
      </c>
      <c r="CH11" s="253" t="s">
        <v>542</v>
      </c>
      <c r="CI11" s="253" t="s">
        <v>543</v>
      </c>
      <c r="CJ11" s="253" t="s">
        <v>544</v>
      </c>
      <c r="CK11" s="253" t="s">
        <v>545</v>
      </c>
      <c r="CL11" s="253" t="s">
        <v>546</v>
      </c>
      <c r="CM11" s="253" t="s">
        <v>547</v>
      </c>
      <c r="CN11" s="278" t="s">
        <v>548</v>
      </c>
      <c r="CO11" s="253" t="s">
        <v>549</v>
      </c>
      <c r="CP11" s="253" t="s">
        <v>499</v>
      </c>
      <c r="CQ11" s="253" t="s">
        <v>550</v>
      </c>
      <c r="CR11" s="253" t="s">
        <v>437</v>
      </c>
      <c r="CS11" s="253" t="s">
        <v>551</v>
      </c>
      <c r="CT11" s="253" t="s">
        <v>552</v>
      </c>
      <c r="CU11" s="253" t="s">
        <v>553</v>
      </c>
      <c r="CV11" s="300" t="s">
        <v>554</v>
      </c>
      <c r="CW11" s="253" t="s">
        <v>555</v>
      </c>
      <c r="CX11" s="253" t="s">
        <v>556</v>
      </c>
      <c r="CY11" s="253" t="s">
        <v>557</v>
      </c>
      <c r="CZ11" s="253" t="s">
        <v>558</v>
      </c>
      <c r="DA11" s="253" t="s">
        <v>559</v>
      </c>
      <c r="DB11" s="253" t="s">
        <v>560</v>
      </c>
      <c r="DC11" s="253" t="s">
        <v>561</v>
      </c>
      <c r="DD11" s="253" t="s">
        <v>562</v>
      </c>
      <c r="DE11" s="253" t="s">
        <v>356</v>
      </c>
    </row>
    <row r="12" spans="1:109" ht="15" customHeight="1">
      <c r="A12" s="151"/>
      <c r="B12" s="157"/>
      <c r="C12" s="158" t="s">
        <v>563</v>
      </c>
      <c r="D12" s="159"/>
      <c r="E12" s="159"/>
      <c r="F12" s="159"/>
      <c r="G12" s="159"/>
      <c r="H12" s="159"/>
      <c r="I12" s="159"/>
      <c r="J12" s="159"/>
      <c r="K12" s="159"/>
      <c r="L12" s="159"/>
      <c r="M12" s="160"/>
      <c r="N12" s="161"/>
      <c r="O12" s="162"/>
      <c r="P12" s="161"/>
      <c r="Q12" s="161"/>
      <c r="R12" s="161"/>
      <c r="S12" s="161"/>
      <c r="T12" s="161"/>
      <c r="U12" s="161"/>
      <c r="V12" s="161"/>
      <c r="W12" s="161"/>
      <c r="X12" s="161"/>
      <c r="Y12" s="161"/>
      <c r="Z12" s="161"/>
      <c r="AA12" s="161"/>
      <c r="AB12" s="161"/>
      <c r="AC12" s="161"/>
      <c r="AD12" s="163"/>
      <c r="AF12" s="164"/>
      <c r="AH12" s="251" t="s">
        <v>564</v>
      </c>
      <c r="AI12" s="249" t="s">
        <v>46</v>
      </c>
      <c r="AK12" s="247"/>
      <c r="AL12" s="244" t="str">
        <f t="shared" si="0"/>
        <v>Alto Lucero de Gutiérrez Barrios</v>
      </c>
      <c r="AM12" s="244" t="str">
        <f t="shared" si="1"/>
        <v>30009</v>
      </c>
      <c r="AO12" s="247"/>
      <c r="AP12" s="247">
        <v>10</v>
      </c>
      <c r="AQ12" s="252" t="s">
        <v>565</v>
      </c>
      <c r="AR12" s="252"/>
      <c r="AS12" s="252"/>
      <c r="AT12" s="252" t="s">
        <v>566</v>
      </c>
      <c r="AU12" s="252" t="s">
        <v>567</v>
      </c>
      <c r="AV12" s="252" t="s">
        <v>568</v>
      </c>
      <c r="AW12" s="252" t="s">
        <v>569</v>
      </c>
      <c r="AX12" s="252" t="s">
        <v>570</v>
      </c>
      <c r="AY12" s="252" t="s">
        <v>571</v>
      </c>
      <c r="AZ12" s="252" t="s">
        <v>572</v>
      </c>
      <c r="BA12" s="252" t="s">
        <v>573</v>
      </c>
      <c r="BB12" s="252" t="s">
        <v>574</v>
      </c>
      <c r="BC12" s="252" t="s">
        <v>575</v>
      </c>
      <c r="BD12" s="252" t="s">
        <v>576</v>
      </c>
      <c r="BE12" s="299" t="s">
        <v>577</v>
      </c>
      <c r="BF12" s="252" t="s">
        <v>578</v>
      </c>
      <c r="BG12" s="252" t="s">
        <v>579</v>
      </c>
      <c r="BH12" s="252" t="s">
        <v>580</v>
      </c>
      <c r="BI12" s="252" t="s">
        <v>581</v>
      </c>
      <c r="BJ12" s="252" t="s">
        <v>582</v>
      </c>
      <c r="BK12" s="252" t="s">
        <v>583</v>
      </c>
      <c r="BL12" s="252" t="s">
        <v>584</v>
      </c>
      <c r="BM12" s="252" t="s">
        <v>585</v>
      </c>
      <c r="BN12" s="252" t="s">
        <v>586</v>
      </c>
      <c r="BO12" s="252" t="s">
        <v>587</v>
      </c>
      <c r="BP12" s="252" t="s">
        <v>588</v>
      </c>
      <c r="BQ12" s="252" t="s">
        <v>589</v>
      </c>
      <c r="BR12" s="252" t="s">
        <v>590</v>
      </c>
      <c r="BS12" s="252" t="s">
        <v>591</v>
      </c>
      <c r="BT12" s="252" t="s">
        <v>592</v>
      </c>
      <c r="BU12" s="252" t="s">
        <v>593</v>
      </c>
      <c r="BV12" s="252" t="s">
        <v>594</v>
      </c>
      <c r="BW12" s="247"/>
      <c r="BX12" s="247"/>
      <c r="BY12" s="247"/>
      <c r="BZ12" s="253" t="s">
        <v>595</v>
      </c>
      <c r="CA12" s="253"/>
      <c r="CB12" s="253"/>
      <c r="CC12" s="253" t="s">
        <v>596</v>
      </c>
      <c r="CD12" s="253" t="s">
        <v>597</v>
      </c>
      <c r="CE12" s="253" t="s">
        <v>598</v>
      </c>
      <c r="CF12" s="253" t="s">
        <v>599</v>
      </c>
      <c r="CG12" s="253" t="s">
        <v>600</v>
      </c>
      <c r="CH12" s="253" t="s">
        <v>240</v>
      </c>
      <c r="CI12" s="253" t="s">
        <v>601</v>
      </c>
      <c r="CJ12" s="253" t="s">
        <v>602</v>
      </c>
      <c r="CK12" s="253" t="s">
        <v>603</v>
      </c>
      <c r="CL12" s="253" t="s">
        <v>604</v>
      </c>
      <c r="CM12" s="253" t="s">
        <v>604</v>
      </c>
      <c r="CN12" s="278" t="s">
        <v>605</v>
      </c>
      <c r="CO12" s="253" t="s">
        <v>606</v>
      </c>
      <c r="CP12" s="253" t="s">
        <v>607</v>
      </c>
      <c r="CQ12" s="253" t="s">
        <v>608</v>
      </c>
      <c r="CR12" s="253" t="s">
        <v>609</v>
      </c>
      <c r="CS12" s="253" t="s">
        <v>610</v>
      </c>
      <c r="CT12" s="253" t="s">
        <v>611</v>
      </c>
      <c r="CU12" s="253" t="s">
        <v>612</v>
      </c>
      <c r="CV12" s="253" t="s">
        <v>613</v>
      </c>
      <c r="CW12" s="253" t="s">
        <v>614</v>
      </c>
      <c r="CX12" s="253" t="s">
        <v>615</v>
      </c>
      <c r="CY12" s="253" t="s">
        <v>616</v>
      </c>
      <c r="CZ12" s="253" t="s">
        <v>617</v>
      </c>
      <c r="DA12" s="253" t="s">
        <v>618</v>
      </c>
      <c r="DB12" s="253" t="s">
        <v>619</v>
      </c>
      <c r="DC12" s="253" t="s">
        <v>620</v>
      </c>
      <c r="DD12" s="253" t="s">
        <v>621</v>
      </c>
      <c r="DE12" s="253" t="s">
        <v>622</v>
      </c>
    </row>
    <row r="13" spans="1:109" ht="84" customHeight="1" thickBot="1">
      <c r="A13" s="165"/>
      <c r="B13" s="166"/>
      <c r="C13" s="695" t="s">
        <v>623</v>
      </c>
      <c r="D13" s="695"/>
      <c r="E13" s="695"/>
      <c r="F13" s="695"/>
      <c r="G13" s="695"/>
      <c r="H13" s="695"/>
      <c r="I13" s="695"/>
      <c r="J13" s="695"/>
      <c r="K13" s="695"/>
      <c r="L13" s="695"/>
      <c r="M13" s="695"/>
      <c r="N13" s="695"/>
      <c r="O13" s="695"/>
      <c r="P13" s="695"/>
      <c r="Q13" s="695"/>
      <c r="R13" s="695"/>
      <c r="S13" s="695"/>
      <c r="T13" s="695"/>
      <c r="U13" s="695"/>
      <c r="V13" s="695"/>
      <c r="W13" s="695"/>
      <c r="X13" s="695"/>
      <c r="Y13" s="695"/>
      <c r="Z13" s="695"/>
      <c r="AA13" s="695"/>
      <c r="AB13" s="695"/>
      <c r="AC13" s="695"/>
      <c r="AD13" s="167"/>
      <c r="AF13" s="165"/>
      <c r="AH13" s="251" t="s">
        <v>360</v>
      </c>
      <c r="AI13" s="249" t="s">
        <v>47</v>
      </c>
      <c r="AK13" s="247"/>
      <c r="AL13" s="244" t="str">
        <f t="shared" si="0"/>
        <v>Altotonga</v>
      </c>
      <c r="AM13" s="244" t="str">
        <f t="shared" si="1"/>
        <v>30010</v>
      </c>
      <c r="AO13" s="247"/>
      <c r="AP13" s="247">
        <v>11</v>
      </c>
      <c r="AQ13" s="252" t="s">
        <v>624</v>
      </c>
      <c r="AR13" s="252"/>
      <c r="AS13" s="252"/>
      <c r="AT13" s="252" t="s">
        <v>625</v>
      </c>
      <c r="AU13" s="252" t="s">
        <v>626</v>
      </c>
      <c r="AV13" s="252" t="s">
        <v>627</v>
      </c>
      <c r="AW13" s="252" t="s">
        <v>628</v>
      </c>
      <c r="AX13" s="252" t="s">
        <v>629</v>
      </c>
      <c r="AY13" s="252" t="s">
        <v>630</v>
      </c>
      <c r="AZ13" s="252" t="s">
        <v>631</v>
      </c>
      <c r="BA13" s="252" t="s">
        <v>632</v>
      </c>
      <c r="BB13" s="252" t="s">
        <v>633</v>
      </c>
      <c r="BC13" s="252" t="s">
        <v>634</v>
      </c>
      <c r="BD13" s="252" t="s">
        <v>635</v>
      </c>
      <c r="BE13" s="299" t="s">
        <v>636</v>
      </c>
      <c r="BF13" s="252" t="s">
        <v>637</v>
      </c>
      <c r="BG13" s="252" t="s">
        <v>638</v>
      </c>
      <c r="BH13" s="252" t="s">
        <v>639</v>
      </c>
      <c r="BI13" s="252" t="s">
        <v>640</v>
      </c>
      <c r="BJ13" s="252" t="s">
        <v>641</v>
      </c>
      <c r="BK13" s="252" t="s">
        <v>642</v>
      </c>
      <c r="BL13" s="252" t="s">
        <v>643</v>
      </c>
      <c r="BM13" s="252" t="s">
        <v>644</v>
      </c>
      <c r="BN13" s="252" t="s">
        <v>645</v>
      </c>
      <c r="BO13" s="252" t="s">
        <v>646</v>
      </c>
      <c r="BP13" s="252" t="s">
        <v>647</v>
      </c>
      <c r="BQ13" s="252" t="s">
        <v>648</v>
      </c>
      <c r="BR13" s="252" t="s">
        <v>649</v>
      </c>
      <c r="BS13" s="252" t="s">
        <v>650</v>
      </c>
      <c r="BT13" s="252" t="s">
        <v>651</v>
      </c>
      <c r="BU13" s="252" t="s">
        <v>652</v>
      </c>
      <c r="BV13" s="252" t="s">
        <v>653</v>
      </c>
      <c r="BW13" s="247"/>
      <c r="BX13" s="247"/>
      <c r="BY13" s="247"/>
      <c r="BZ13" s="253" t="s">
        <v>654</v>
      </c>
      <c r="CA13" s="253"/>
      <c r="CB13" s="253"/>
      <c r="CC13" s="253" t="s">
        <v>655</v>
      </c>
      <c r="CD13" s="253" t="s">
        <v>656</v>
      </c>
      <c r="CE13" s="253" t="s">
        <v>657</v>
      </c>
      <c r="CF13" s="253" t="s">
        <v>658</v>
      </c>
      <c r="CG13" s="253" t="s">
        <v>659</v>
      </c>
      <c r="CH13" s="253" t="s">
        <v>660</v>
      </c>
      <c r="CI13" s="253" t="s">
        <v>661</v>
      </c>
      <c r="CJ13" s="253" t="s">
        <v>662</v>
      </c>
      <c r="CK13" s="253" t="s">
        <v>663</v>
      </c>
      <c r="CL13" s="253" t="s">
        <v>664</v>
      </c>
      <c r="CM13" s="253" t="s">
        <v>665</v>
      </c>
      <c r="CN13" s="278" t="s">
        <v>666</v>
      </c>
      <c r="CO13" s="253" t="s">
        <v>292</v>
      </c>
      <c r="CP13" s="253" t="s">
        <v>667</v>
      </c>
      <c r="CQ13" s="253" t="s">
        <v>668</v>
      </c>
      <c r="CR13" s="253" t="s">
        <v>669</v>
      </c>
      <c r="CS13" s="253" t="s">
        <v>670</v>
      </c>
      <c r="CT13" s="253" t="s">
        <v>671</v>
      </c>
      <c r="CU13" s="253" t="s">
        <v>672</v>
      </c>
      <c r="CV13" s="253" t="s">
        <v>673</v>
      </c>
      <c r="CW13" s="253" t="s">
        <v>674</v>
      </c>
      <c r="CX13" s="253" t="s">
        <v>675</v>
      </c>
      <c r="CY13" s="253" t="s">
        <v>676</v>
      </c>
      <c r="CZ13" s="253" t="s">
        <v>677</v>
      </c>
      <c r="DA13" s="253" t="s">
        <v>678</v>
      </c>
      <c r="DB13" s="253" t="s">
        <v>679</v>
      </c>
      <c r="DC13" s="253" t="s">
        <v>680</v>
      </c>
      <c r="DD13" s="253" t="s">
        <v>681</v>
      </c>
      <c r="DE13" s="253" t="s">
        <v>682</v>
      </c>
    </row>
    <row r="14" spans="1:109" ht="15" customHeight="1" thickBot="1">
      <c r="A14" s="164"/>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F14" s="164"/>
      <c r="AH14" s="251" t="s">
        <v>683</v>
      </c>
      <c r="AI14" s="249" t="s">
        <v>48</v>
      </c>
      <c r="AK14" s="247"/>
      <c r="AL14" s="244" t="str">
        <f t="shared" si="0"/>
        <v>Alvarado</v>
      </c>
      <c r="AM14" s="244" t="str">
        <f t="shared" si="1"/>
        <v>30011</v>
      </c>
      <c r="AO14" s="247"/>
      <c r="AP14" s="247">
        <v>12</v>
      </c>
      <c r="AQ14" s="252" t="s">
        <v>684</v>
      </c>
      <c r="AR14" s="252"/>
      <c r="AS14" s="252"/>
      <c r="AT14" s="252" t="s">
        <v>685</v>
      </c>
      <c r="AU14" s="252" t="s">
        <v>686</v>
      </c>
      <c r="AV14" s="254"/>
      <c r="AW14" s="252" t="s">
        <v>687</v>
      </c>
      <c r="AX14" s="252" t="s">
        <v>688</v>
      </c>
      <c r="AY14" s="252" t="s">
        <v>689</v>
      </c>
      <c r="AZ14" s="252" t="s">
        <v>690</v>
      </c>
      <c r="BA14" s="252" t="s">
        <v>691</v>
      </c>
      <c r="BB14" s="252" t="s">
        <v>692</v>
      </c>
      <c r="BC14" s="252" t="s">
        <v>693</v>
      </c>
      <c r="BD14" s="252" t="s">
        <v>694</v>
      </c>
      <c r="BE14" s="299" t="s">
        <v>695</v>
      </c>
      <c r="BF14" s="252" t="s">
        <v>696</v>
      </c>
      <c r="BG14" s="252" t="s">
        <v>697</v>
      </c>
      <c r="BH14" s="252" t="s">
        <v>698</v>
      </c>
      <c r="BI14" s="252" t="s">
        <v>699</v>
      </c>
      <c r="BJ14" s="252" t="s">
        <v>700</v>
      </c>
      <c r="BK14" s="252" t="s">
        <v>701</v>
      </c>
      <c r="BL14" s="252" t="s">
        <v>702</v>
      </c>
      <c r="BM14" s="252" t="s">
        <v>703</v>
      </c>
      <c r="BN14" s="252" t="s">
        <v>704</v>
      </c>
      <c r="BO14" s="252" t="s">
        <v>705</v>
      </c>
      <c r="BP14" s="252" t="s">
        <v>706</v>
      </c>
      <c r="BQ14" s="252" t="s">
        <v>707</v>
      </c>
      <c r="BR14" s="252" t="s">
        <v>708</v>
      </c>
      <c r="BS14" s="252" t="s">
        <v>709</v>
      </c>
      <c r="BT14" s="252" t="s">
        <v>710</v>
      </c>
      <c r="BU14" s="252" t="s">
        <v>711</v>
      </c>
      <c r="BV14" s="252" t="s">
        <v>712</v>
      </c>
      <c r="BW14" s="247"/>
      <c r="BX14" s="247"/>
      <c r="BY14" s="247"/>
      <c r="BZ14" s="253" t="s">
        <v>713</v>
      </c>
      <c r="CA14" s="253"/>
      <c r="CB14" s="253"/>
      <c r="CC14" s="253" t="s">
        <v>714</v>
      </c>
      <c r="CD14" s="253" t="s">
        <v>715</v>
      </c>
      <c r="CE14" s="253"/>
      <c r="CF14" s="253" t="s">
        <v>716</v>
      </c>
      <c r="CG14" s="253" t="s">
        <v>500</v>
      </c>
      <c r="CH14" s="253" t="s">
        <v>717</v>
      </c>
      <c r="CI14" s="253" t="s">
        <v>718</v>
      </c>
      <c r="CJ14" s="253" t="s">
        <v>719</v>
      </c>
      <c r="CK14" s="253" t="s">
        <v>720</v>
      </c>
      <c r="CL14" s="253" t="s">
        <v>721</v>
      </c>
      <c r="CM14" s="253" t="s">
        <v>722</v>
      </c>
      <c r="CN14" s="278" t="s">
        <v>723</v>
      </c>
      <c r="CO14" s="253" t="s">
        <v>724</v>
      </c>
      <c r="CP14" s="253" t="s">
        <v>725</v>
      </c>
      <c r="CQ14" s="253" t="s">
        <v>726</v>
      </c>
      <c r="CR14" s="253" t="s">
        <v>727</v>
      </c>
      <c r="CS14" s="253" t="s">
        <v>728</v>
      </c>
      <c r="CT14" s="253" t="s">
        <v>729</v>
      </c>
      <c r="CU14" s="253" t="s">
        <v>730</v>
      </c>
      <c r="CV14" s="253" t="s">
        <v>731</v>
      </c>
      <c r="CW14" s="253" t="s">
        <v>732</v>
      </c>
      <c r="CX14" s="253" t="s">
        <v>733</v>
      </c>
      <c r="CY14" s="253" t="s">
        <v>734</v>
      </c>
      <c r="CZ14" s="253" t="s">
        <v>735</v>
      </c>
      <c r="DA14" s="253" t="s">
        <v>736</v>
      </c>
      <c r="DB14" s="253" t="s">
        <v>737</v>
      </c>
      <c r="DC14" s="253" t="s">
        <v>738</v>
      </c>
      <c r="DD14" s="253" t="s">
        <v>739</v>
      </c>
      <c r="DE14" s="253" t="s">
        <v>740</v>
      </c>
    </row>
    <row r="15" spans="1:109" ht="15" customHeight="1">
      <c r="A15" s="151"/>
      <c r="B15" s="168"/>
      <c r="C15" s="158" t="s">
        <v>741</v>
      </c>
      <c r="D15" s="159"/>
      <c r="E15" s="159"/>
      <c r="F15" s="159"/>
      <c r="G15" s="159"/>
      <c r="H15" s="159"/>
      <c r="I15" s="159"/>
      <c r="J15" s="159"/>
      <c r="K15" s="159"/>
      <c r="L15" s="159"/>
      <c r="M15" s="160"/>
      <c r="N15" s="161"/>
      <c r="O15" s="162"/>
      <c r="P15" s="161"/>
      <c r="Q15" s="161"/>
      <c r="R15" s="161"/>
      <c r="S15" s="161"/>
      <c r="T15" s="161"/>
      <c r="U15" s="161"/>
      <c r="V15" s="161"/>
      <c r="W15" s="161"/>
      <c r="X15" s="161"/>
      <c r="Y15" s="161"/>
      <c r="Z15" s="161"/>
      <c r="AA15" s="161"/>
      <c r="AB15" s="161"/>
      <c r="AC15" s="161"/>
      <c r="AD15" s="163"/>
      <c r="AF15" s="164"/>
      <c r="AH15" s="251" t="s">
        <v>742</v>
      </c>
      <c r="AI15" s="249" t="s">
        <v>49</v>
      </c>
      <c r="AK15" s="247"/>
      <c r="AL15" s="244" t="str">
        <f t="shared" si="0"/>
        <v>Amatitlán</v>
      </c>
      <c r="AM15" s="244" t="str">
        <f t="shared" si="1"/>
        <v>30012</v>
      </c>
      <c r="AO15" s="247"/>
      <c r="AP15" s="247">
        <v>13</v>
      </c>
      <c r="AQ15" s="254"/>
      <c r="AR15" s="252"/>
      <c r="AS15" s="252"/>
      <c r="AT15" s="252" t="s">
        <v>743</v>
      </c>
      <c r="AU15" s="252" t="s">
        <v>744</v>
      </c>
      <c r="AV15" s="252"/>
      <c r="AW15" s="252" t="s">
        <v>745</v>
      </c>
      <c r="AX15" s="252" t="s">
        <v>746</v>
      </c>
      <c r="AY15" s="252" t="s">
        <v>747</v>
      </c>
      <c r="AZ15" s="252" t="s">
        <v>748</v>
      </c>
      <c r="BA15" s="252" t="s">
        <v>749</v>
      </c>
      <c r="BB15" s="252" t="s">
        <v>750</v>
      </c>
      <c r="BC15" s="252" t="s">
        <v>751</v>
      </c>
      <c r="BD15" s="252" t="s">
        <v>752</v>
      </c>
      <c r="BE15" s="299" t="s">
        <v>753</v>
      </c>
      <c r="BF15" s="252" t="s">
        <v>754</v>
      </c>
      <c r="BG15" s="252" t="s">
        <v>755</v>
      </c>
      <c r="BH15" s="252" t="s">
        <v>756</v>
      </c>
      <c r="BI15" s="252" t="s">
        <v>757</v>
      </c>
      <c r="BJ15" s="252" t="s">
        <v>758</v>
      </c>
      <c r="BK15" s="252" t="s">
        <v>759</v>
      </c>
      <c r="BL15" s="252" t="s">
        <v>760</v>
      </c>
      <c r="BM15" s="252"/>
      <c r="BN15" s="252" t="s">
        <v>761</v>
      </c>
      <c r="BO15" s="252" t="s">
        <v>762</v>
      </c>
      <c r="BP15" s="252" t="s">
        <v>763</v>
      </c>
      <c r="BQ15" s="252" t="s">
        <v>764</v>
      </c>
      <c r="BR15" s="252" t="s">
        <v>765</v>
      </c>
      <c r="BS15" s="252" t="s">
        <v>766</v>
      </c>
      <c r="BT15" s="252" t="s">
        <v>767</v>
      </c>
      <c r="BU15" s="252" t="s">
        <v>768</v>
      </c>
      <c r="BV15" s="252" t="s">
        <v>769</v>
      </c>
      <c r="BW15" s="247"/>
      <c r="BX15" s="247"/>
      <c r="BY15" s="247"/>
      <c r="BZ15" s="253"/>
      <c r="CA15" s="253"/>
      <c r="CB15" s="253"/>
      <c r="CC15" s="253" t="s">
        <v>770</v>
      </c>
      <c r="CD15" s="253" t="s">
        <v>742</v>
      </c>
      <c r="CE15" s="253"/>
      <c r="CF15" s="253" t="s">
        <v>771</v>
      </c>
      <c r="CG15" s="253" t="s">
        <v>772</v>
      </c>
      <c r="CH15" s="253" t="s">
        <v>773</v>
      </c>
      <c r="CI15" s="253" t="s">
        <v>774</v>
      </c>
      <c r="CJ15" s="253" t="s">
        <v>775</v>
      </c>
      <c r="CK15" s="253" t="s">
        <v>776</v>
      </c>
      <c r="CL15" s="253" t="s">
        <v>777</v>
      </c>
      <c r="CM15" s="253" t="s">
        <v>778</v>
      </c>
      <c r="CN15" s="278" t="s">
        <v>779</v>
      </c>
      <c r="CO15" s="253" t="s">
        <v>780</v>
      </c>
      <c r="CP15" s="253" t="s">
        <v>781</v>
      </c>
      <c r="CQ15" s="253" t="s">
        <v>782</v>
      </c>
      <c r="CR15" s="253" t="s">
        <v>783</v>
      </c>
      <c r="CS15" s="253" t="s">
        <v>784</v>
      </c>
      <c r="CT15" s="253" t="s">
        <v>785</v>
      </c>
      <c r="CU15" s="253" t="s">
        <v>786</v>
      </c>
      <c r="CV15" s="253"/>
      <c r="CW15" s="253" t="s">
        <v>787</v>
      </c>
      <c r="CX15" s="253" t="s">
        <v>788</v>
      </c>
      <c r="CY15" s="253" t="s">
        <v>789</v>
      </c>
      <c r="CZ15" s="253" t="s">
        <v>790</v>
      </c>
      <c r="DA15" s="253" t="s">
        <v>791</v>
      </c>
      <c r="DB15" s="253" t="s">
        <v>792</v>
      </c>
      <c r="DC15" s="253" t="s">
        <v>793</v>
      </c>
      <c r="DD15" s="253" t="s">
        <v>794</v>
      </c>
      <c r="DE15" s="253" t="s">
        <v>795</v>
      </c>
    </row>
    <row r="16" spans="1:109" ht="72" customHeight="1">
      <c r="A16" s="164"/>
      <c r="B16" s="169"/>
      <c r="C16" s="696" t="s">
        <v>796</v>
      </c>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170"/>
      <c r="AF16" s="164"/>
      <c r="AH16" s="251" t="s">
        <v>661</v>
      </c>
      <c r="AI16" s="249" t="s">
        <v>50</v>
      </c>
      <c r="AK16" s="247"/>
      <c r="AL16" s="244" t="str">
        <f t="shared" si="0"/>
        <v>Naranjos Amatlán</v>
      </c>
      <c r="AM16" s="244" t="str">
        <f t="shared" si="1"/>
        <v>30013</v>
      </c>
      <c r="AO16" s="247"/>
      <c r="AP16" s="247">
        <v>14</v>
      </c>
      <c r="AQ16" s="252"/>
      <c r="AR16" s="252"/>
      <c r="AS16" s="252"/>
      <c r="AT16" s="252" t="s">
        <v>797</v>
      </c>
      <c r="AU16" s="252" t="s">
        <v>798</v>
      </c>
      <c r="AV16" s="252"/>
      <c r="AW16" s="252" t="s">
        <v>799</v>
      </c>
      <c r="AX16" s="252" t="s">
        <v>800</v>
      </c>
      <c r="AY16" s="252" t="s">
        <v>801</v>
      </c>
      <c r="AZ16" s="252" t="s">
        <v>802</v>
      </c>
      <c r="BA16" s="252" t="s">
        <v>803</v>
      </c>
      <c r="BB16" s="252" t="s">
        <v>804</v>
      </c>
      <c r="BC16" s="252" t="s">
        <v>805</v>
      </c>
      <c r="BD16" s="252" t="s">
        <v>806</v>
      </c>
      <c r="BE16" s="299" t="s">
        <v>807</v>
      </c>
      <c r="BF16" s="252" t="s">
        <v>808</v>
      </c>
      <c r="BG16" s="252" t="s">
        <v>809</v>
      </c>
      <c r="BH16" s="252" t="s">
        <v>810</v>
      </c>
      <c r="BI16" s="252" t="s">
        <v>811</v>
      </c>
      <c r="BJ16" s="252" t="s">
        <v>812</v>
      </c>
      <c r="BK16" s="252" t="s">
        <v>813</v>
      </c>
      <c r="BL16" s="252" t="s">
        <v>814</v>
      </c>
      <c r="BM16" s="252"/>
      <c r="BN16" s="252" t="s">
        <v>815</v>
      </c>
      <c r="BO16" s="252" t="s">
        <v>816</v>
      </c>
      <c r="BP16" s="252" t="s">
        <v>817</v>
      </c>
      <c r="BQ16" s="252" t="s">
        <v>818</v>
      </c>
      <c r="BR16" s="252" t="s">
        <v>819</v>
      </c>
      <c r="BS16" s="252" t="s">
        <v>820</v>
      </c>
      <c r="BT16" s="252" t="s">
        <v>821</v>
      </c>
      <c r="BU16" s="252" t="s">
        <v>822</v>
      </c>
      <c r="BV16" s="252" t="s">
        <v>823</v>
      </c>
      <c r="BW16" s="247"/>
      <c r="BX16" s="247"/>
      <c r="BY16" s="247"/>
      <c r="BZ16" s="253"/>
      <c r="CA16" s="253"/>
      <c r="CB16" s="253"/>
      <c r="CC16" s="253" t="s">
        <v>824</v>
      </c>
      <c r="CD16" s="253" t="s">
        <v>661</v>
      </c>
      <c r="CE16" s="253"/>
      <c r="CF16" s="253" t="s">
        <v>825</v>
      </c>
      <c r="CG16" s="253" t="s">
        <v>826</v>
      </c>
      <c r="CH16" s="253" t="s">
        <v>317</v>
      </c>
      <c r="CI16" s="253" t="s">
        <v>827</v>
      </c>
      <c r="CJ16" s="253" t="s">
        <v>828</v>
      </c>
      <c r="CK16" s="253" t="s">
        <v>829</v>
      </c>
      <c r="CL16" s="253" t="s">
        <v>830</v>
      </c>
      <c r="CM16" s="253" t="s">
        <v>831</v>
      </c>
      <c r="CN16" s="278" t="s">
        <v>832</v>
      </c>
      <c r="CO16" s="253" t="s">
        <v>833</v>
      </c>
      <c r="CP16" s="253" t="s">
        <v>834</v>
      </c>
      <c r="CQ16" s="253" t="s">
        <v>835</v>
      </c>
      <c r="CR16" s="253" t="s">
        <v>836</v>
      </c>
      <c r="CS16" s="253" t="s">
        <v>837</v>
      </c>
      <c r="CT16" s="253" t="s">
        <v>838</v>
      </c>
      <c r="CU16" s="253" t="s">
        <v>839</v>
      </c>
      <c r="CV16" s="253"/>
      <c r="CW16" s="253" t="s">
        <v>840</v>
      </c>
      <c r="CX16" s="253" t="s">
        <v>841</v>
      </c>
      <c r="CY16" s="253" t="s">
        <v>842</v>
      </c>
      <c r="CZ16" s="253" t="s">
        <v>843</v>
      </c>
      <c r="DA16" s="253" t="s">
        <v>844</v>
      </c>
      <c r="DB16" s="253" t="s">
        <v>845</v>
      </c>
      <c r="DC16" s="253" t="s">
        <v>846</v>
      </c>
      <c r="DD16" s="253" t="s">
        <v>847</v>
      </c>
      <c r="DE16" s="253" t="s">
        <v>848</v>
      </c>
    </row>
    <row r="17" spans="1:109" ht="6.75" customHeight="1">
      <c r="A17" s="164"/>
      <c r="B17" s="169"/>
      <c r="C17" s="171"/>
      <c r="D17" s="172"/>
      <c r="E17" s="172"/>
      <c r="F17" s="172"/>
      <c r="G17" s="172"/>
      <c r="H17" s="172"/>
      <c r="I17" s="172"/>
      <c r="J17" s="172"/>
      <c r="K17" s="172"/>
      <c r="L17" s="172"/>
      <c r="M17" s="173"/>
      <c r="N17" s="174"/>
      <c r="O17" s="171"/>
      <c r="P17" s="174"/>
      <c r="Q17" s="174"/>
      <c r="R17" s="174"/>
      <c r="S17" s="174"/>
      <c r="T17" s="174"/>
      <c r="U17" s="174"/>
      <c r="V17" s="174"/>
      <c r="W17" s="174"/>
      <c r="X17" s="174"/>
      <c r="Y17" s="174"/>
      <c r="Z17" s="174"/>
      <c r="AA17" s="174"/>
      <c r="AB17" s="174"/>
      <c r="AC17" s="174"/>
      <c r="AD17" s="170"/>
      <c r="AF17" s="164"/>
      <c r="AH17" s="251" t="s">
        <v>849</v>
      </c>
      <c r="AI17" s="249" t="s">
        <v>51</v>
      </c>
      <c r="AK17" s="247"/>
      <c r="AL17" s="244" t="str">
        <f t="shared" si="0"/>
        <v>Amatlán de los Reyes</v>
      </c>
      <c r="AM17" s="244" t="str">
        <f t="shared" si="1"/>
        <v>30014</v>
      </c>
      <c r="AO17" s="247"/>
      <c r="AP17" s="247">
        <v>15</v>
      </c>
      <c r="AQ17" s="252"/>
      <c r="AR17" s="252"/>
      <c r="AS17" s="252"/>
      <c r="AT17" s="254"/>
      <c r="AU17" s="252" t="s">
        <v>850</v>
      </c>
      <c r="AV17" s="252"/>
      <c r="AW17" s="252" t="s">
        <v>851</v>
      </c>
      <c r="AX17" s="252" t="s">
        <v>852</v>
      </c>
      <c r="AY17" s="252" t="s">
        <v>853</v>
      </c>
      <c r="AZ17" s="252" t="s">
        <v>854</v>
      </c>
      <c r="BA17" s="252" t="s">
        <v>855</v>
      </c>
      <c r="BB17" s="252" t="s">
        <v>856</v>
      </c>
      <c r="BC17" s="252" t="s">
        <v>857</v>
      </c>
      <c r="BD17" s="252" t="s">
        <v>858</v>
      </c>
      <c r="BE17" s="299" t="s">
        <v>859</v>
      </c>
      <c r="BF17" s="252" t="s">
        <v>860</v>
      </c>
      <c r="BG17" s="252" t="s">
        <v>861</v>
      </c>
      <c r="BH17" s="252" t="s">
        <v>862</v>
      </c>
      <c r="BI17" s="252" t="s">
        <v>863</v>
      </c>
      <c r="BJ17" s="252" t="s">
        <v>864</v>
      </c>
      <c r="BK17" s="252" t="s">
        <v>865</v>
      </c>
      <c r="BL17" s="252" t="s">
        <v>866</v>
      </c>
      <c r="BM17" s="252"/>
      <c r="BN17" s="252" t="s">
        <v>867</v>
      </c>
      <c r="BO17" s="252" t="s">
        <v>868</v>
      </c>
      <c r="BP17" s="252" t="s">
        <v>869</v>
      </c>
      <c r="BQ17" s="252" t="s">
        <v>870</v>
      </c>
      <c r="BR17" s="252" t="s">
        <v>871</v>
      </c>
      <c r="BS17" s="252" t="s">
        <v>872</v>
      </c>
      <c r="BT17" s="252" t="s">
        <v>873</v>
      </c>
      <c r="BU17" s="252" t="s">
        <v>874</v>
      </c>
      <c r="BV17" s="252" t="s">
        <v>875</v>
      </c>
      <c r="BW17" s="247"/>
      <c r="BX17" s="247"/>
      <c r="BY17" s="247"/>
      <c r="BZ17" s="253"/>
      <c r="CA17" s="253"/>
      <c r="CB17" s="253"/>
      <c r="CC17" s="253"/>
      <c r="CD17" s="253" t="s">
        <v>876</v>
      </c>
      <c r="CE17" s="253"/>
      <c r="CF17" s="253" t="s">
        <v>877</v>
      </c>
      <c r="CG17" s="253" t="s">
        <v>878</v>
      </c>
      <c r="CH17" s="253" t="s">
        <v>356</v>
      </c>
      <c r="CI17" s="253" t="s">
        <v>879</v>
      </c>
      <c r="CJ17" s="253" t="s">
        <v>880</v>
      </c>
      <c r="CK17" s="253" t="s">
        <v>317</v>
      </c>
      <c r="CL17" s="253" t="s">
        <v>881</v>
      </c>
      <c r="CM17" s="253" t="s">
        <v>882</v>
      </c>
      <c r="CN17" s="278" t="s">
        <v>883</v>
      </c>
      <c r="CO17" s="253" t="s">
        <v>884</v>
      </c>
      <c r="CP17" s="253" t="s">
        <v>885</v>
      </c>
      <c r="CQ17" s="253" t="s">
        <v>886</v>
      </c>
      <c r="CR17" s="253" t="s">
        <v>887</v>
      </c>
      <c r="CS17" s="253" t="s">
        <v>888</v>
      </c>
      <c r="CT17" s="253" t="s">
        <v>889</v>
      </c>
      <c r="CU17" s="253" t="s">
        <v>890</v>
      </c>
      <c r="CV17" s="253"/>
      <c r="CW17" s="253" t="s">
        <v>891</v>
      </c>
      <c r="CX17" s="253" t="s">
        <v>892</v>
      </c>
      <c r="CY17" s="253" t="s">
        <v>893</v>
      </c>
      <c r="CZ17" s="253" t="s">
        <v>894</v>
      </c>
      <c r="DA17" s="253" t="s">
        <v>742</v>
      </c>
      <c r="DB17" s="253" t="s">
        <v>895</v>
      </c>
      <c r="DC17" s="253" t="s">
        <v>896</v>
      </c>
      <c r="DD17" s="253" t="s">
        <v>897</v>
      </c>
      <c r="DE17" s="253" t="s">
        <v>898</v>
      </c>
    </row>
    <row r="18" spans="1:109" ht="120" customHeight="1">
      <c r="A18" s="164"/>
      <c r="B18" s="169"/>
      <c r="C18" s="696" t="s">
        <v>899</v>
      </c>
      <c r="D18" s="697"/>
      <c r="E18" s="697"/>
      <c r="F18" s="697"/>
      <c r="G18" s="697"/>
      <c r="H18" s="697"/>
      <c r="I18" s="697"/>
      <c r="J18" s="697"/>
      <c r="K18" s="697"/>
      <c r="L18" s="697"/>
      <c r="M18" s="697"/>
      <c r="N18" s="697"/>
      <c r="O18" s="697"/>
      <c r="P18" s="697"/>
      <c r="Q18" s="697"/>
      <c r="R18" s="697"/>
      <c r="S18" s="697"/>
      <c r="T18" s="697"/>
      <c r="U18" s="697"/>
      <c r="V18" s="697"/>
      <c r="W18" s="697"/>
      <c r="X18" s="697"/>
      <c r="Y18" s="697"/>
      <c r="Z18" s="697"/>
      <c r="AA18" s="697"/>
      <c r="AB18" s="697"/>
      <c r="AC18" s="697"/>
      <c r="AD18" s="170"/>
      <c r="AF18" s="164"/>
      <c r="AH18" s="251" t="s">
        <v>900</v>
      </c>
      <c r="AI18" s="249" t="s">
        <v>52</v>
      </c>
      <c r="AK18" s="247"/>
      <c r="AL18" s="244" t="str">
        <f t="shared" si="0"/>
        <v>Angel R. Cabada</v>
      </c>
      <c r="AM18" s="244" t="str">
        <f t="shared" si="1"/>
        <v>30015</v>
      </c>
      <c r="AO18" s="247"/>
      <c r="AP18" s="247">
        <v>16</v>
      </c>
      <c r="AQ18" s="252"/>
      <c r="AR18" s="252"/>
      <c r="AS18" s="252"/>
      <c r="AT18" s="252"/>
      <c r="AU18" s="252" t="s">
        <v>901</v>
      </c>
      <c r="AV18" s="252"/>
      <c r="AW18" s="252" t="s">
        <v>902</v>
      </c>
      <c r="AX18" s="252" t="s">
        <v>903</v>
      </c>
      <c r="AY18" s="252" t="s">
        <v>904</v>
      </c>
      <c r="AZ18" s="252" t="s">
        <v>905</v>
      </c>
      <c r="BA18" s="252" t="s">
        <v>906</v>
      </c>
      <c r="BB18" s="252" t="s">
        <v>907</v>
      </c>
      <c r="BC18" s="252" t="s">
        <v>908</v>
      </c>
      <c r="BD18" s="252" t="s">
        <v>909</v>
      </c>
      <c r="BE18" s="299" t="s">
        <v>910</v>
      </c>
      <c r="BF18" s="252" t="s">
        <v>911</v>
      </c>
      <c r="BG18" s="252" t="s">
        <v>912</v>
      </c>
      <c r="BH18" s="252" t="s">
        <v>913</v>
      </c>
      <c r="BI18" s="252" t="s">
        <v>914</v>
      </c>
      <c r="BJ18" s="252" t="s">
        <v>915</v>
      </c>
      <c r="BK18" s="252" t="s">
        <v>916</v>
      </c>
      <c r="BL18" s="252" t="s">
        <v>917</v>
      </c>
      <c r="BM18" s="252"/>
      <c r="BN18" s="252" t="s">
        <v>918</v>
      </c>
      <c r="BO18" s="252" t="s">
        <v>919</v>
      </c>
      <c r="BP18" s="252" t="s">
        <v>920</v>
      </c>
      <c r="BQ18" s="252" t="s">
        <v>921</v>
      </c>
      <c r="BR18" s="252" t="s">
        <v>922</v>
      </c>
      <c r="BS18" s="252" t="s">
        <v>923</v>
      </c>
      <c r="BT18" s="252" t="s">
        <v>924</v>
      </c>
      <c r="BU18" s="252" t="s">
        <v>925</v>
      </c>
      <c r="BV18" s="252" t="s">
        <v>926</v>
      </c>
      <c r="BW18" s="247"/>
      <c r="BX18" s="247"/>
      <c r="BY18" s="247"/>
      <c r="BZ18" s="253"/>
      <c r="CA18" s="253"/>
      <c r="CB18" s="253"/>
      <c r="CC18" s="253"/>
      <c r="CD18" s="253" t="s">
        <v>927</v>
      </c>
      <c r="CE18" s="253"/>
      <c r="CF18" s="253" t="s">
        <v>928</v>
      </c>
      <c r="CG18" s="253" t="s">
        <v>929</v>
      </c>
      <c r="CH18" s="253" t="s">
        <v>930</v>
      </c>
      <c r="CI18" s="253" t="s">
        <v>931</v>
      </c>
      <c r="CJ18" s="253" t="s">
        <v>683</v>
      </c>
      <c r="CK18" s="253" t="s">
        <v>932</v>
      </c>
      <c r="CL18" s="253" t="s">
        <v>933</v>
      </c>
      <c r="CM18" s="253" t="s">
        <v>934</v>
      </c>
      <c r="CN18" s="278" t="s">
        <v>935</v>
      </c>
      <c r="CO18" s="253" t="s">
        <v>936</v>
      </c>
      <c r="CP18" s="253" t="s">
        <v>937</v>
      </c>
      <c r="CQ18" s="253" t="s">
        <v>938</v>
      </c>
      <c r="CR18" s="253" t="s">
        <v>939</v>
      </c>
      <c r="CS18" s="253" t="s">
        <v>940</v>
      </c>
      <c r="CT18" s="253" t="s">
        <v>941</v>
      </c>
      <c r="CU18" s="253" t="s">
        <v>942</v>
      </c>
      <c r="CV18" s="253"/>
      <c r="CW18" s="253" t="s">
        <v>943</v>
      </c>
      <c r="CX18" s="253" t="s">
        <v>944</v>
      </c>
      <c r="CY18" s="253" t="s">
        <v>945</v>
      </c>
      <c r="CZ18" s="253" t="s">
        <v>946</v>
      </c>
      <c r="DA18" s="253" t="s">
        <v>947</v>
      </c>
      <c r="DB18" s="253" t="s">
        <v>948</v>
      </c>
      <c r="DC18" s="253" t="s">
        <v>949</v>
      </c>
      <c r="DD18" s="253" t="s">
        <v>950</v>
      </c>
      <c r="DE18" s="253" t="s">
        <v>951</v>
      </c>
    </row>
    <row r="19" spans="1:109" ht="6.75" customHeight="1">
      <c r="A19" s="164"/>
      <c r="B19" s="169"/>
      <c r="C19" s="171"/>
      <c r="D19" s="172"/>
      <c r="E19" s="172"/>
      <c r="F19" s="172"/>
      <c r="G19" s="172"/>
      <c r="H19" s="172"/>
      <c r="I19" s="172"/>
      <c r="J19" s="172"/>
      <c r="K19" s="172"/>
      <c r="L19" s="172"/>
      <c r="M19" s="173"/>
      <c r="N19" s="174"/>
      <c r="O19" s="171"/>
      <c r="P19" s="174"/>
      <c r="Q19" s="174"/>
      <c r="R19" s="174"/>
      <c r="S19" s="174"/>
      <c r="T19" s="174"/>
      <c r="U19" s="174"/>
      <c r="V19" s="174"/>
      <c r="W19" s="174"/>
      <c r="X19" s="174"/>
      <c r="Y19" s="174"/>
      <c r="Z19" s="174"/>
      <c r="AA19" s="174"/>
      <c r="AB19" s="174"/>
      <c r="AC19" s="174"/>
      <c r="AD19" s="170"/>
      <c r="AF19" s="164"/>
      <c r="AH19" s="251" t="s">
        <v>952</v>
      </c>
      <c r="AI19" s="249" t="s">
        <v>53</v>
      </c>
      <c r="AK19" s="247"/>
      <c r="AL19" s="244" t="str">
        <f t="shared" si="0"/>
        <v>La Antigua</v>
      </c>
      <c r="AM19" s="244" t="str">
        <f t="shared" si="1"/>
        <v>30016</v>
      </c>
      <c r="AO19" s="247"/>
      <c r="AP19" s="247">
        <v>17</v>
      </c>
      <c r="AQ19" s="252"/>
      <c r="AR19" s="252"/>
      <c r="AS19" s="252"/>
      <c r="AT19" s="252"/>
      <c r="AU19" s="252" t="s">
        <v>953</v>
      </c>
      <c r="AV19" s="252"/>
      <c r="AW19" s="252" t="s">
        <v>954</v>
      </c>
      <c r="AX19" s="252" t="s">
        <v>955</v>
      </c>
      <c r="AY19" s="252" t="s">
        <v>956</v>
      </c>
      <c r="AZ19" s="252" t="s">
        <v>957</v>
      </c>
      <c r="BA19" s="252" t="s">
        <v>958</v>
      </c>
      <c r="BB19" s="252" t="s">
        <v>959</v>
      </c>
      <c r="BC19" s="252" t="s">
        <v>960</v>
      </c>
      <c r="BD19" s="252" t="s">
        <v>961</v>
      </c>
      <c r="BE19" s="299" t="s">
        <v>962</v>
      </c>
      <c r="BF19" s="252" t="s">
        <v>963</v>
      </c>
      <c r="BG19" s="252" t="s">
        <v>964</v>
      </c>
      <c r="BH19" s="252" t="s">
        <v>965</v>
      </c>
      <c r="BI19" s="252" t="s">
        <v>966</v>
      </c>
      <c r="BJ19" s="252" t="s">
        <v>967</v>
      </c>
      <c r="BK19" s="252" t="s">
        <v>968</v>
      </c>
      <c r="BL19" s="252" t="s">
        <v>969</v>
      </c>
      <c r="BM19" s="252"/>
      <c r="BN19" s="252" t="s">
        <v>970</v>
      </c>
      <c r="BO19" s="252" t="s">
        <v>971</v>
      </c>
      <c r="BP19" s="252" t="s">
        <v>972</v>
      </c>
      <c r="BQ19" s="252" t="s">
        <v>973</v>
      </c>
      <c r="BR19" s="252" t="s">
        <v>974</v>
      </c>
      <c r="BS19" s="252" t="s">
        <v>975</v>
      </c>
      <c r="BT19" s="252" t="s">
        <v>976</v>
      </c>
      <c r="BU19" s="252" t="s">
        <v>977</v>
      </c>
      <c r="BV19" s="252" t="s">
        <v>978</v>
      </c>
      <c r="BW19" s="247"/>
      <c r="BX19" s="247"/>
      <c r="BY19" s="247"/>
      <c r="BZ19" s="253"/>
      <c r="CA19" s="253"/>
      <c r="CB19" s="253"/>
      <c r="CC19" s="253"/>
      <c r="CD19" s="253" t="s">
        <v>979</v>
      </c>
      <c r="CE19" s="253"/>
      <c r="CF19" s="253" t="s">
        <v>980</v>
      </c>
      <c r="CG19" s="253" t="s">
        <v>981</v>
      </c>
      <c r="CH19" s="253" t="s">
        <v>982</v>
      </c>
      <c r="CI19" s="253" t="s">
        <v>983</v>
      </c>
      <c r="CJ19" s="253" t="s">
        <v>984</v>
      </c>
      <c r="CK19" s="253" t="s">
        <v>985</v>
      </c>
      <c r="CL19" s="253" t="s">
        <v>986</v>
      </c>
      <c r="CM19" s="253" t="s">
        <v>987</v>
      </c>
      <c r="CN19" s="278" t="s">
        <v>988</v>
      </c>
      <c r="CO19" s="253" t="s">
        <v>989</v>
      </c>
      <c r="CP19" s="253" t="s">
        <v>990</v>
      </c>
      <c r="CQ19" s="253" t="s">
        <v>991</v>
      </c>
      <c r="CR19" s="253" t="s">
        <v>992</v>
      </c>
      <c r="CS19" s="253" t="s">
        <v>993</v>
      </c>
      <c r="CT19" s="253" t="s">
        <v>994</v>
      </c>
      <c r="CU19" s="253" t="s">
        <v>995</v>
      </c>
      <c r="CV19" s="253"/>
      <c r="CW19" s="253" t="s">
        <v>996</v>
      </c>
      <c r="CX19" s="253" t="s">
        <v>997</v>
      </c>
      <c r="CY19" s="253" t="s">
        <v>998</v>
      </c>
      <c r="CZ19" s="253" t="s">
        <v>999</v>
      </c>
      <c r="DA19" s="253" t="s">
        <v>661</v>
      </c>
      <c r="DB19" s="253" t="s">
        <v>1000</v>
      </c>
      <c r="DC19" s="253" t="s">
        <v>1001</v>
      </c>
      <c r="DD19" s="253" t="s">
        <v>1002</v>
      </c>
      <c r="DE19" s="253" t="s">
        <v>1003</v>
      </c>
    </row>
    <row r="20" spans="1:109" ht="84" customHeight="1">
      <c r="A20" s="164"/>
      <c r="B20" s="169"/>
      <c r="C20" s="696" t="s">
        <v>1004</v>
      </c>
      <c r="D20" s="697"/>
      <c r="E20" s="697"/>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170"/>
      <c r="AF20" s="164"/>
      <c r="AH20" s="251" t="s">
        <v>1005</v>
      </c>
      <c r="AI20" s="249" t="s">
        <v>54</v>
      </c>
      <c r="AK20" s="247"/>
      <c r="AL20" s="244" t="str">
        <f t="shared" si="0"/>
        <v>Apazapan</v>
      </c>
      <c r="AM20" s="244" t="str">
        <f t="shared" si="1"/>
        <v>30017</v>
      </c>
      <c r="AO20" s="247"/>
      <c r="AP20" s="247">
        <v>18</v>
      </c>
      <c r="AQ20" s="252"/>
      <c r="AR20" s="252"/>
      <c r="AS20" s="252"/>
      <c r="AT20" s="252"/>
      <c r="AU20" s="252" t="s">
        <v>1006</v>
      </c>
      <c r="AV20" s="252"/>
      <c r="AW20" s="252" t="s">
        <v>1007</v>
      </c>
      <c r="AX20" s="252" t="s">
        <v>1008</v>
      </c>
      <c r="AY20" s="254"/>
      <c r="AZ20" s="252" t="s">
        <v>1009</v>
      </c>
      <c r="BA20" s="252" t="s">
        <v>1010</v>
      </c>
      <c r="BB20" s="252" t="s">
        <v>1011</v>
      </c>
      <c r="BC20" s="252" t="s">
        <v>1012</v>
      </c>
      <c r="BD20" s="252" t="s">
        <v>1013</v>
      </c>
      <c r="BE20" s="299" t="s">
        <v>1014</v>
      </c>
      <c r="BF20" s="252" t="s">
        <v>1015</v>
      </c>
      <c r="BG20" s="252" t="s">
        <v>1016</v>
      </c>
      <c r="BH20" s="252" t="s">
        <v>1017</v>
      </c>
      <c r="BI20" s="252" t="s">
        <v>1018</v>
      </c>
      <c r="BJ20" s="252" t="s">
        <v>1019</v>
      </c>
      <c r="BK20" s="252" t="s">
        <v>1020</v>
      </c>
      <c r="BL20" s="252" t="s">
        <v>1021</v>
      </c>
      <c r="BM20" s="252"/>
      <c r="BN20" s="252" t="s">
        <v>1022</v>
      </c>
      <c r="BO20" s="252" t="s">
        <v>1023</v>
      </c>
      <c r="BP20" s="252" t="s">
        <v>1024</v>
      </c>
      <c r="BQ20" s="252" t="s">
        <v>1025</v>
      </c>
      <c r="BR20" s="252" t="s">
        <v>1026</v>
      </c>
      <c r="BS20" s="252" t="s">
        <v>1027</v>
      </c>
      <c r="BT20" s="252" t="s">
        <v>1028</v>
      </c>
      <c r="BU20" s="252" t="s">
        <v>1029</v>
      </c>
      <c r="BV20" s="252" t="s">
        <v>1030</v>
      </c>
      <c r="BW20" s="247"/>
      <c r="BX20" s="247"/>
      <c r="BY20" s="247"/>
      <c r="BZ20" s="253"/>
      <c r="CA20" s="253"/>
      <c r="CB20" s="253"/>
      <c r="CC20" s="253"/>
      <c r="CD20" s="253" t="s">
        <v>1031</v>
      </c>
      <c r="CE20" s="253"/>
      <c r="CF20" s="253" t="s">
        <v>1032</v>
      </c>
      <c r="CG20" s="253" t="s">
        <v>356</v>
      </c>
      <c r="CH20" s="253"/>
      <c r="CI20" s="253" t="s">
        <v>1033</v>
      </c>
      <c r="CJ20" s="253" t="s">
        <v>1034</v>
      </c>
      <c r="CK20" s="253" t="s">
        <v>1035</v>
      </c>
      <c r="CL20" s="253" t="s">
        <v>1036</v>
      </c>
      <c r="CM20" s="253" t="s">
        <v>1037</v>
      </c>
      <c r="CN20" s="278" t="s">
        <v>1038</v>
      </c>
      <c r="CO20" s="253" t="s">
        <v>1039</v>
      </c>
      <c r="CP20" s="253" t="s">
        <v>1040</v>
      </c>
      <c r="CQ20" s="253" t="s">
        <v>1041</v>
      </c>
      <c r="CR20" s="253" t="s">
        <v>1042</v>
      </c>
      <c r="CS20" s="253" t="s">
        <v>1043</v>
      </c>
      <c r="CT20" s="253" t="s">
        <v>1044</v>
      </c>
      <c r="CU20" s="253" t="s">
        <v>1045</v>
      </c>
      <c r="CV20" s="253"/>
      <c r="CW20" s="253" t="s">
        <v>1046</v>
      </c>
      <c r="CX20" s="253" t="s">
        <v>1047</v>
      </c>
      <c r="CY20" s="253" t="s">
        <v>1048</v>
      </c>
      <c r="CZ20" s="253" t="s">
        <v>1049</v>
      </c>
      <c r="DA20" s="253" t="s">
        <v>1050</v>
      </c>
      <c r="DB20" s="253" t="s">
        <v>1051</v>
      </c>
      <c r="DC20" s="253" t="s">
        <v>1052</v>
      </c>
      <c r="DD20" s="253" t="s">
        <v>1053</v>
      </c>
      <c r="DE20" s="253" t="s">
        <v>1054</v>
      </c>
    </row>
    <row r="21" spans="1:109" ht="6.75" customHeight="1">
      <c r="A21" s="164"/>
      <c r="B21" s="169"/>
      <c r="C21" s="229"/>
      <c r="D21" s="230"/>
      <c r="E21" s="230"/>
      <c r="F21" s="230"/>
      <c r="G21" s="230"/>
      <c r="H21" s="230"/>
      <c r="I21" s="230"/>
      <c r="J21" s="230"/>
      <c r="K21" s="230"/>
      <c r="L21" s="230"/>
      <c r="M21" s="231"/>
      <c r="N21" s="232"/>
      <c r="O21" s="229"/>
      <c r="P21" s="232"/>
      <c r="Q21" s="232"/>
      <c r="R21" s="232"/>
      <c r="S21" s="232"/>
      <c r="T21" s="232"/>
      <c r="U21" s="232"/>
      <c r="V21" s="232"/>
      <c r="W21" s="232"/>
      <c r="X21" s="232"/>
      <c r="Y21" s="232"/>
      <c r="Z21" s="232"/>
      <c r="AA21" s="232"/>
      <c r="AB21" s="232"/>
      <c r="AC21" s="232"/>
      <c r="AD21" s="170"/>
      <c r="AF21" s="164"/>
      <c r="AH21" s="251" t="s">
        <v>1055</v>
      </c>
      <c r="AI21" s="249" t="s">
        <v>55</v>
      </c>
      <c r="AK21" s="247"/>
      <c r="AL21" s="244" t="str">
        <f t="shared" si="0"/>
        <v>Aquila</v>
      </c>
      <c r="AM21" s="244" t="str">
        <f t="shared" si="1"/>
        <v>30018</v>
      </c>
      <c r="AO21" s="247"/>
      <c r="AP21" s="247">
        <v>19</v>
      </c>
      <c r="AQ21" s="252"/>
      <c r="AR21" s="252"/>
      <c r="AS21" s="252"/>
      <c r="AT21" s="252"/>
      <c r="AU21" s="252" t="s">
        <v>1056</v>
      </c>
      <c r="AV21" s="252"/>
      <c r="AW21" s="252" t="s">
        <v>1057</v>
      </c>
      <c r="AX21" s="252" t="s">
        <v>1058</v>
      </c>
      <c r="AY21" s="252"/>
      <c r="AZ21" s="252" t="s">
        <v>1059</v>
      </c>
      <c r="BA21" s="252" t="s">
        <v>1060</v>
      </c>
      <c r="BB21" s="252" t="s">
        <v>1061</v>
      </c>
      <c r="BC21" s="252" t="s">
        <v>1062</v>
      </c>
      <c r="BD21" s="252" t="s">
        <v>1063</v>
      </c>
      <c r="BE21" s="299" t="s">
        <v>1064</v>
      </c>
      <c r="BF21" s="252" t="s">
        <v>1065</v>
      </c>
      <c r="BG21" s="252" t="s">
        <v>1066</v>
      </c>
      <c r="BH21" s="252" t="s">
        <v>1067</v>
      </c>
      <c r="BI21" s="252" t="s">
        <v>1068</v>
      </c>
      <c r="BJ21" s="252" t="s">
        <v>1069</v>
      </c>
      <c r="BK21" s="252" t="s">
        <v>1070</v>
      </c>
      <c r="BL21" s="252" t="s">
        <v>1071</v>
      </c>
      <c r="BM21" s="252"/>
      <c r="BN21" s="252" t="s">
        <v>1072</v>
      </c>
      <c r="BO21" s="252" t="s">
        <v>1073</v>
      </c>
      <c r="BP21" s="252" t="s">
        <v>1074</v>
      </c>
      <c r="BQ21" s="252"/>
      <c r="BR21" s="252" t="s">
        <v>1075</v>
      </c>
      <c r="BS21" s="252" t="s">
        <v>1076</v>
      </c>
      <c r="BT21" s="252" t="s">
        <v>1077</v>
      </c>
      <c r="BU21" s="252" t="s">
        <v>1078</v>
      </c>
      <c r="BV21" s="252" t="s">
        <v>1079</v>
      </c>
      <c r="BW21" s="247"/>
      <c r="BX21" s="247"/>
      <c r="BY21" s="247"/>
      <c r="BZ21" s="253"/>
      <c r="CA21" s="253"/>
      <c r="CB21" s="253"/>
      <c r="CC21" s="253"/>
      <c r="CD21" s="253" t="s">
        <v>1080</v>
      </c>
      <c r="CE21" s="253"/>
      <c r="CF21" s="253" t="s">
        <v>1081</v>
      </c>
      <c r="CG21" s="253" t="s">
        <v>1082</v>
      </c>
      <c r="CH21" s="253"/>
      <c r="CI21" s="253" t="s">
        <v>1083</v>
      </c>
      <c r="CJ21" s="253" t="s">
        <v>1084</v>
      </c>
      <c r="CK21" s="253" t="s">
        <v>1085</v>
      </c>
      <c r="CL21" s="253" t="s">
        <v>1086</v>
      </c>
      <c r="CM21" s="253" t="s">
        <v>1087</v>
      </c>
      <c r="CN21" s="278" t="s">
        <v>1088</v>
      </c>
      <c r="CO21" s="253" t="s">
        <v>1089</v>
      </c>
      <c r="CP21" s="253" t="s">
        <v>1090</v>
      </c>
      <c r="CQ21" s="253" t="s">
        <v>1091</v>
      </c>
      <c r="CR21" s="253" t="s">
        <v>1092</v>
      </c>
      <c r="CS21" s="253" t="s">
        <v>1093</v>
      </c>
      <c r="CT21" s="253" t="s">
        <v>1094</v>
      </c>
      <c r="CU21" s="253" t="s">
        <v>1095</v>
      </c>
      <c r="CV21" s="253"/>
      <c r="CW21" s="253" t="s">
        <v>1096</v>
      </c>
      <c r="CX21" s="253" t="s">
        <v>1097</v>
      </c>
      <c r="CY21" s="253" t="s">
        <v>1098</v>
      </c>
      <c r="CZ21" s="253"/>
      <c r="DA21" s="253" t="s">
        <v>876</v>
      </c>
      <c r="DB21" s="253" t="s">
        <v>1099</v>
      </c>
      <c r="DC21" s="253" t="s">
        <v>549</v>
      </c>
      <c r="DD21" s="253" t="s">
        <v>1100</v>
      </c>
      <c r="DE21" s="253" t="s">
        <v>1101</v>
      </c>
    </row>
    <row r="22" spans="1:109" ht="120" customHeight="1" thickBot="1">
      <c r="A22" s="164"/>
      <c r="B22" s="175"/>
      <c r="C22" s="695" t="s">
        <v>1102</v>
      </c>
      <c r="D22" s="707"/>
      <c r="E22" s="707"/>
      <c r="F22" s="707"/>
      <c r="G22" s="707"/>
      <c r="H22" s="707"/>
      <c r="I22" s="707"/>
      <c r="J22" s="707"/>
      <c r="K22" s="707"/>
      <c r="L22" s="707"/>
      <c r="M22" s="707"/>
      <c r="N22" s="707"/>
      <c r="O22" s="707"/>
      <c r="P22" s="707"/>
      <c r="Q22" s="707"/>
      <c r="R22" s="707"/>
      <c r="S22" s="707"/>
      <c r="T22" s="707"/>
      <c r="U22" s="707"/>
      <c r="V22" s="707"/>
      <c r="W22" s="707"/>
      <c r="X22" s="707"/>
      <c r="Y22" s="707"/>
      <c r="Z22" s="707"/>
      <c r="AA22" s="707"/>
      <c r="AB22" s="707"/>
      <c r="AC22" s="707"/>
      <c r="AD22" s="176"/>
      <c r="AF22" s="164"/>
      <c r="AH22" s="251" t="s">
        <v>1103</v>
      </c>
      <c r="AI22" s="249" t="s">
        <v>56</v>
      </c>
      <c r="AK22" s="247"/>
      <c r="AL22" s="244" t="str">
        <f t="shared" si="0"/>
        <v>Astacinga</v>
      </c>
      <c r="AM22" s="244" t="str">
        <f t="shared" si="1"/>
        <v>30019</v>
      </c>
      <c r="AO22" s="247"/>
      <c r="AP22" s="247">
        <v>20</v>
      </c>
      <c r="AQ22" s="252"/>
      <c r="AR22" s="252"/>
      <c r="AS22" s="252"/>
      <c r="AT22" s="252"/>
      <c r="AU22" s="252" t="s">
        <v>1104</v>
      </c>
      <c r="AV22" s="252"/>
      <c r="AW22" s="252" t="s">
        <v>1105</v>
      </c>
      <c r="AX22" s="252" t="s">
        <v>1106</v>
      </c>
      <c r="AY22" s="252"/>
      <c r="AZ22" s="252" t="s">
        <v>1107</v>
      </c>
      <c r="BA22" s="252" t="s">
        <v>1108</v>
      </c>
      <c r="BB22" s="252" t="s">
        <v>1109</v>
      </c>
      <c r="BC22" s="252" t="s">
        <v>1110</v>
      </c>
      <c r="BD22" s="252" t="s">
        <v>1111</v>
      </c>
      <c r="BE22" s="299" t="s">
        <v>1112</v>
      </c>
      <c r="BF22" s="252" t="s">
        <v>1113</v>
      </c>
      <c r="BG22" s="252" t="s">
        <v>1114</v>
      </c>
      <c r="BH22" s="252" t="s">
        <v>1115</v>
      </c>
      <c r="BI22" s="252" t="s">
        <v>1116</v>
      </c>
      <c r="BJ22" s="252" t="s">
        <v>1117</v>
      </c>
      <c r="BK22" s="252" t="s">
        <v>1118</v>
      </c>
      <c r="BL22" s="252"/>
      <c r="BM22" s="252"/>
      <c r="BN22" s="252" t="s">
        <v>1119</v>
      </c>
      <c r="BO22" s="252" t="s">
        <v>1120</v>
      </c>
      <c r="BP22" s="252" t="s">
        <v>1121</v>
      </c>
      <c r="BQ22" s="252"/>
      <c r="BR22" s="252" t="s">
        <v>1122</v>
      </c>
      <c r="BS22" s="252" t="s">
        <v>1123</v>
      </c>
      <c r="BT22" s="252" t="s">
        <v>1124</v>
      </c>
      <c r="BU22" s="252" t="s">
        <v>1125</v>
      </c>
      <c r="BV22" s="252" t="s">
        <v>1126</v>
      </c>
      <c r="BW22" s="247"/>
      <c r="BX22" s="247"/>
      <c r="BY22" s="247"/>
      <c r="BZ22" s="253"/>
      <c r="CA22" s="253"/>
      <c r="CB22" s="253"/>
      <c r="CC22" s="253"/>
      <c r="CD22" s="253" t="s">
        <v>1005</v>
      </c>
      <c r="CE22" s="253"/>
      <c r="CF22" s="253" t="s">
        <v>1127</v>
      </c>
      <c r="CG22" s="253" t="s">
        <v>505</v>
      </c>
      <c r="CH22" s="253"/>
      <c r="CI22" s="253" t="s">
        <v>1128</v>
      </c>
      <c r="CJ22" s="253" t="s">
        <v>1129</v>
      </c>
      <c r="CK22" s="253" t="s">
        <v>1130</v>
      </c>
      <c r="CL22" s="253" t="s">
        <v>1131</v>
      </c>
      <c r="CM22" s="253" t="s">
        <v>1132</v>
      </c>
      <c r="CN22" s="278" t="s">
        <v>1133</v>
      </c>
      <c r="CO22" s="253" t="s">
        <v>1134</v>
      </c>
      <c r="CP22" s="253" t="s">
        <v>1135</v>
      </c>
      <c r="CQ22" s="253" t="s">
        <v>1136</v>
      </c>
      <c r="CR22" s="253" t="s">
        <v>1137</v>
      </c>
      <c r="CS22" s="253" t="s">
        <v>1138</v>
      </c>
      <c r="CT22" s="253" t="s">
        <v>1139</v>
      </c>
      <c r="CU22" s="253"/>
      <c r="CV22" s="253"/>
      <c r="CW22" s="253" t="s">
        <v>1140</v>
      </c>
      <c r="CX22" s="253" t="s">
        <v>1141</v>
      </c>
      <c r="CY22" s="253" t="s">
        <v>1142</v>
      </c>
      <c r="CZ22" s="253"/>
      <c r="DA22" s="253" t="s">
        <v>1143</v>
      </c>
      <c r="DB22" s="253" t="s">
        <v>1144</v>
      </c>
      <c r="DC22" s="253" t="s">
        <v>1145</v>
      </c>
      <c r="DD22" s="253" t="s">
        <v>1146</v>
      </c>
      <c r="DE22" s="253" t="s">
        <v>1147</v>
      </c>
    </row>
    <row r="23" spans="1:109" ht="15" customHeight="1" thickBot="1">
      <c r="A23" s="164"/>
      <c r="B23" s="164"/>
      <c r="C23" s="177"/>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F23" s="164"/>
      <c r="AH23" s="251" t="s">
        <v>1148</v>
      </c>
      <c r="AI23" s="249" t="s">
        <v>57</v>
      </c>
      <c r="AK23" s="247"/>
      <c r="AL23" s="244" t="str">
        <f t="shared" si="0"/>
        <v>Atlahuilco</v>
      </c>
      <c r="AM23" s="244" t="str">
        <f t="shared" si="1"/>
        <v>30020</v>
      </c>
      <c r="AO23" s="247"/>
      <c r="AP23" s="247">
        <v>21</v>
      </c>
      <c r="AQ23" s="252"/>
      <c r="AR23" s="252"/>
      <c r="AS23" s="252"/>
      <c r="AT23" s="252"/>
      <c r="AU23" s="252" t="s">
        <v>1149</v>
      </c>
      <c r="AV23" s="252"/>
      <c r="AW23" s="252" t="s">
        <v>1150</v>
      </c>
      <c r="AX23" s="252" t="s">
        <v>1151</v>
      </c>
      <c r="AY23" s="252"/>
      <c r="AZ23" s="252" t="s">
        <v>1152</v>
      </c>
      <c r="BA23" s="252" t="s">
        <v>1153</v>
      </c>
      <c r="BB23" s="252" t="s">
        <v>1154</v>
      </c>
      <c r="BC23" s="252" t="s">
        <v>1155</v>
      </c>
      <c r="BD23" s="252" t="s">
        <v>1156</v>
      </c>
      <c r="BE23" s="299" t="s">
        <v>1157</v>
      </c>
      <c r="BF23" s="252" t="s">
        <v>1158</v>
      </c>
      <c r="BG23" s="252" t="s">
        <v>1159</v>
      </c>
      <c r="BH23" s="252" t="s">
        <v>1160</v>
      </c>
      <c r="BI23" s="252" t="s">
        <v>1161</v>
      </c>
      <c r="BJ23" s="252" t="s">
        <v>1162</v>
      </c>
      <c r="BK23" s="252" t="s">
        <v>1163</v>
      </c>
      <c r="BL23" s="252"/>
      <c r="BM23" s="252"/>
      <c r="BN23" s="252" t="s">
        <v>1164</v>
      </c>
      <c r="BO23" s="252" t="s">
        <v>1165</v>
      </c>
      <c r="BP23" s="252" t="s">
        <v>1166</v>
      </c>
      <c r="BQ23" s="252"/>
      <c r="BR23" s="252" t="s">
        <v>1167</v>
      </c>
      <c r="BS23" s="252" t="s">
        <v>1168</v>
      </c>
      <c r="BT23" s="252" t="s">
        <v>1169</v>
      </c>
      <c r="BU23" s="252" t="s">
        <v>1170</v>
      </c>
      <c r="BV23" s="252" t="s">
        <v>1171</v>
      </c>
      <c r="BW23" s="247"/>
      <c r="BX23" s="247"/>
      <c r="BY23" s="247"/>
      <c r="BZ23" s="253"/>
      <c r="CA23" s="253"/>
      <c r="CB23" s="253"/>
      <c r="CC23" s="253"/>
      <c r="CD23" s="253" t="s">
        <v>1172</v>
      </c>
      <c r="CE23" s="253"/>
      <c r="CF23" s="253" t="s">
        <v>1173</v>
      </c>
      <c r="CG23" s="253" t="s">
        <v>1174</v>
      </c>
      <c r="CH23" s="253"/>
      <c r="CI23" s="253" t="s">
        <v>1175</v>
      </c>
      <c r="CJ23" s="253" t="s">
        <v>1176</v>
      </c>
      <c r="CK23" s="253" t="s">
        <v>1177</v>
      </c>
      <c r="CL23" s="253" t="s">
        <v>1178</v>
      </c>
      <c r="CM23" s="253" t="s">
        <v>1179</v>
      </c>
      <c r="CN23" s="278" t="s">
        <v>1180</v>
      </c>
      <c r="CO23" s="253" t="s">
        <v>1181</v>
      </c>
      <c r="CP23" s="253" t="s">
        <v>1182</v>
      </c>
      <c r="CQ23" s="253" t="s">
        <v>1183</v>
      </c>
      <c r="CR23" s="253" t="s">
        <v>1184</v>
      </c>
      <c r="CS23" s="253" t="s">
        <v>1185</v>
      </c>
      <c r="CT23" s="253" t="s">
        <v>1186</v>
      </c>
      <c r="CU23" s="253"/>
      <c r="CV23" s="253"/>
      <c r="CW23" s="253" t="s">
        <v>1187</v>
      </c>
      <c r="CX23" s="253" t="s">
        <v>1188</v>
      </c>
      <c r="CY23" s="253" t="s">
        <v>1189</v>
      </c>
      <c r="CZ23" s="253"/>
      <c r="DA23" s="253" t="s">
        <v>1190</v>
      </c>
      <c r="DB23" s="253" t="s">
        <v>1191</v>
      </c>
      <c r="DC23" s="253" t="s">
        <v>1192</v>
      </c>
      <c r="DD23" s="253" t="s">
        <v>1193</v>
      </c>
      <c r="DE23" s="253" t="s">
        <v>1194</v>
      </c>
    </row>
    <row r="24" spans="1:109" ht="15" customHeight="1">
      <c r="A24" s="151"/>
      <c r="B24" s="157"/>
      <c r="C24" s="158" t="s">
        <v>1195</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63"/>
      <c r="AF24" s="164"/>
      <c r="AH24" s="251" t="s">
        <v>1196</v>
      </c>
      <c r="AI24" s="249" t="s">
        <v>58</v>
      </c>
      <c r="AK24" s="247"/>
      <c r="AL24" s="244" t="str">
        <f t="shared" si="0"/>
        <v>Atoyac</v>
      </c>
      <c r="AM24" s="244" t="str">
        <f t="shared" si="1"/>
        <v>30021</v>
      </c>
      <c r="AO24" s="247"/>
      <c r="AP24" s="247">
        <v>22</v>
      </c>
      <c r="AQ24" s="252"/>
      <c r="AR24" s="252"/>
      <c r="AS24" s="252"/>
      <c r="AT24" s="252"/>
      <c r="AU24" s="252" t="s">
        <v>1197</v>
      </c>
      <c r="AV24" s="252"/>
      <c r="AW24" s="252" t="s">
        <v>1198</v>
      </c>
      <c r="AX24" s="252" t="s">
        <v>1199</v>
      </c>
      <c r="AY24" s="252"/>
      <c r="AZ24" s="252" t="s">
        <v>1200</v>
      </c>
      <c r="BA24" s="252" t="s">
        <v>1201</v>
      </c>
      <c r="BB24" s="252" t="s">
        <v>1202</v>
      </c>
      <c r="BC24" s="252" t="s">
        <v>1203</v>
      </c>
      <c r="BD24" s="252" t="s">
        <v>1204</v>
      </c>
      <c r="BE24" s="299" t="s">
        <v>1205</v>
      </c>
      <c r="BF24" s="252" t="s">
        <v>1206</v>
      </c>
      <c r="BG24" s="252" t="s">
        <v>1207</v>
      </c>
      <c r="BH24" s="252"/>
      <c r="BI24" s="252" t="s">
        <v>1208</v>
      </c>
      <c r="BJ24" s="252" t="s">
        <v>1209</v>
      </c>
      <c r="BK24" s="252" t="s">
        <v>1210</v>
      </c>
      <c r="BL24" s="252"/>
      <c r="BM24" s="252"/>
      <c r="BN24" s="252" t="s">
        <v>1211</v>
      </c>
      <c r="BO24" s="252"/>
      <c r="BP24" s="252" t="s">
        <v>1212</v>
      </c>
      <c r="BQ24" s="252"/>
      <c r="BR24" s="252" t="s">
        <v>1213</v>
      </c>
      <c r="BS24" s="252" t="s">
        <v>1214</v>
      </c>
      <c r="BT24" s="252" t="s">
        <v>1215</v>
      </c>
      <c r="BU24" s="252" t="s">
        <v>1216</v>
      </c>
      <c r="BV24" s="252" t="s">
        <v>1217</v>
      </c>
      <c r="BW24" s="247"/>
      <c r="BX24" s="247"/>
      <c r="BY24" s="247"/>
      <c r="BZ24" s="253"/>
      <c r="CA24" s="253"/>
      <c r="CB24" s="253"/>
      <c r="CC24" s="253"/>
      <c r="CD24" s="253" t="s">
        <v>1218</v>
      </c>
      <c r="CE24" s="253"/>
      <c r="CF24" s="253" t="s">
        <v>1219</v>
      </c>
      <c r="CG24" s="253" t="s">
        <v>1220</v>
      </c>
      <c r="CH24" s="253"/>
      <c r="CI24" s="253" t="s">
        <v>1221</v>
      </c>
      <c r="CJ24" s="253" t="s">
        <v>1222</v>
      </c>
      <c r="CK24" s="253" t="s">
        <v>1223</v>
      </c>
      <c r="CL24" s="253" t="s">
        <v>499</v>
      </c>
      <c r="CM24" s="253" t="s">
        <v>1224</v>
      </c>
      <c r="CN24" s="278" t="s">
        <v>1225</v>
      </c>
      <c r="CO24" s="253" t="s">
        <v>1226</v>
      </c>
      <c r="CP24" s="253" t="s">
        <v>1227</v>
      </c>
      <c r="CQ24" s="253"/>
      <c r="CR24" s="253" t="s">
        <v>1228</v>
      </c>
      <c r="CS24" s="253" t="s">
        <v>1229</v>
      </c>
      <c r="CT24" s="253" t="s">
        <v>1230</v>
      </c>
      <c r="CU24" s="253"/>
      <c r="CV24" s="253"/>
      <c r="CW24" s="253" t="s">
        <v>1231</v>
      </c>
      <c r="CX24" s="253"/>
      <c r="CY24" s="253" t="s">
        <v>1232</v>
      </c>
      <c r="CZ24" s="253"/>
      <c r="DA24" s="253" t="s">
        <v>1233</v>
      </c>
      <c r="DB24" s="253" t="s">
        <v>1234</v>
      </c>
      <c r="DC24" s="253" t="s">
        <v>882</v>
      </c>
      <c r="DD24" s="253" t="s">
        <v>1235</v>
      </c>
      <c r="DE24" s="253" t="s">
        <v>1236</v>
      </c>
    </row>
    <row r="25" spans="1:109" ht="36" customHeight="1" thickBot="1">
      <c r="A25" s="164"/>
      <c r="B25" s="175"/>
      <c r="C25" s="695" t="s">
        <v>1237</v>
      </c>
      <c r="D25" s="707"/>
      <c r="E25" s="707"/>
      <c r="F25" s="707"/>
      <c r="G25" s="707"/>
      <c r="H25" s="707"/>
      <c r="I25" s="707"/>
      <c r="J25" s="707"/>
      <c r="K25" s="707"/>
      <c r="L25" s="707"/>
      <c r="M25" s="707"/>
      <c r="N25" s="707"/>
      <c r="O25" s="707"/>
      <c r="P25" s="707"/>
      <c r="Q25" s="707"/>
      <c r="R25" s="707"/>
      <c r="S25" s="707"/>
      <c r="T25" s="707"/>
      <c r="U25" s="707"/>
      <c r="V25" s="707"/>
      <c r="W25" s="707"/>
      <c r="X25" s="707"/>
      <c r="Y25" s="707"/>
      <c r="Z25" s="707"/>
      <c r="AA25" s="707"/>
      <c r="AB25" s="707"/>
      <c r="AC25" s="707"/>
      <c r="AD25" s="176"/>
      <c r="AF25" s="164"/>
      <c r="AH25" s="251" t="s">
        <v>890</v>
      </c>
      <c r="AI25" s="249" t="s">
        <v>59</v>
      </c>
      <c r="AK25" s="247"/>
      <c r="AL25" s="244" t="str">
        <f t="shared" si="0"/>
        <v>Atzacan</v>
      </c>
      <c r="AM25" s="244" t="str">
        <f t="shared" si="1"/>
        <v>30022</v>
      </c>
      <c r="AO25" s="247"/>
      <c r="AP25" s="247">
        <v>23</v>
      </c>
      <c r="AQ25" s="252"/>
      <c r="AR25" s="252"/>
      <c r="AS25" s="252"/>
      <c r="AT25" s="252"/>
      <c r="AU25" s="252" t="s">
        <v>1238</v>
      </c>
      <c r="AV25" s="252"/>
      <c r="AW25" s="252" t="s">
        <v>1239</v>
      </c>
      <c r="AX25" s="252" t="s">
        <v>1240</v>
      </c>
      <c r="AY25" s="252"/>
      <c r="AZ25" s="252" t="s">
        <v>1241</v>
      </c>
      <c r="BA25" s="252" t="s">
        <v>1242</v>
      </c>
      <c r="BB25" s="252" t="s">
        <v>1243</v>
      </c>
      <c r="BC25" s="252" t="s">
        <v>1244</v>
      </c>
      <c r="BD25" s="252" t="s">
        <v>1245</v>
      </c>
      <c r="BE25" s="299" t="s">
        <v>1246</v>
      </c>
      <c r="BF25" s="252" t="s">
        <v>1247</v>
      </c>
      <c r="BG25" s="252" t="s">
        <v>1248</v>
      </c>
      <c r="BH25" s="252"/>
      <c r="BI25" s="252" t="s">
        <v>1249</v>
      </c>
      <c r="BJ25" s="252" t="s">
        <v>1250</v>
      </c>
      <c r="BK25" s="252" t="s">
        <v>1251</v>
      </c>
      <c r="BL25" s="252"/>
      <c r="BM25" s="252"/>
      <c r="BN25" s="252" t="s">
        <v>1252</v>
      </c>
      <c r="BO25" s="252"/>
      <c r="BP25" s="252" t="s">
        <v>1253</v>
      </c>
      <c r="BQ25" s="252"/>
      <c r="BR25" s="252" t="s">
        <v>1254</v>
      </c>
      <c r="BS25" s="252" t="s">
        <v>1255</v>
      </c>
      <c r="BT25" s="252" t="s">
        <v>1256</v>
      </c>
      <c r="BU25" s="252" t="s">
        <v>1257</v>
      </c>
      <c r="BV25" s="252" t="s">
        <v>1258</v>
      </c>
      <c r="BW25" s="247"/>
      <c r="BX25" s="247"/>
      <c r="BY25" s="247"/>
      <c r="BZ25" s="253"/>
      <c r="CA25" s="253"/>
      <c r="CB25" s="253"/>
      <c r="CC25" s="253"/>
      <c r="CD25" s="253" t="s">
        <v>1259</v>
      </c>
      <c r="CE25" s="253"/>
      <c r="CF25" s="253" t="s">
        <v>1260</v>
      </c>
      <c r="CG25" s="253" t="s">
        <v>1261</v>
      </c>
      <c r="CH25" s="253"/>
      <c r="CI25" s="253" t="s">
        <v>1262</v>
      </c>
      <c r="CJ25" s="253" t="s">
        <v>1033</v>
      </c>
      <c r="CK25" s="253" t="s">
        <v>1263</v>
      </c>
      <c r="CL25" s="253" t="s">
        <v>1264</v>
      </c>
      <c r="CM25" s="253" t="s">
        <v>1265</v>
      </c>
      <c r="CN25" s="278" t="s">
        <v>1266</v>
      </c>
      <c r="CO25" s="253" t="s">
        <v>1267</v>
      </c>
      <c r="CP25" s="253" t="s">
        <v>1268</v>
      </c>
      <c r="CQ25" s="253"/>
      <c r="CR25" s="253" t="s">
        <v>1269</v>
      </c>
      <c r="CS25" s="253" t="s">
        <v>1270</v>
      </c>
      <c r="CT25" s="253" t="s">
        <v>1271</v>
      </c>
      <c r="CU25" s="253"/>
      <c r="CV25" s="253"/>
      <c r="CW25" s="253" t="s">
        <v>1272</v>
      </c>
      <c r="CX25" s="253"/>
      <c r="CY25" s="253" t="s">
        <v>1273</v>
      </c>
      <c r="CZ25" s="253"/>
      <c r="DA25" s="253" t="s">
        <v>1031</v>
      </c>
      <c r="DB25" s="253" t="s">
        <v>1274</v>
      </c>
      <c r="DC25" s="253" t="s">
        <v>1275</v>
      </c>
      <c r="DD25" s="253" t="s">
        <v>1276</v>
      </c>
      <c r="DE25" s="253" t="s">
        <v>1277</v>
      </c>
    </row>
    <row r="26" spans="1:109" ht="15" customHeight="1" thickBot="1">
      <c r="A26" s="153"/>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H26" s="251" t="s">
        <v>1278</v>
      </c>
      <c r="AI26" s="249" t="s">
        <v>60</v>
      </c>
      <c r="AK26" s="247"/>
      <c r="AL26" s="244" t="str">
        <f t="shared" si="0"/>
        <v>Atzalan</v>
      </c>
      <c r="AM26" s="244" t="str">
        <f t="shared" si="1"/>
        <v>30023</v>
      </c>
      <c r="AO26" s="247"/>
      <c r="AP26" s="247">
        <v>24</v>
      </c>
      <c r="AQ26" s="252"/>
      <c r="AR26" s="252"/>
      <c r="AS26" s="252"/>
      <c r="AT26" s="252"/>
      <c r="AU26" s="252" t="s">
        <v>1279</v>
      </c>
      <c r="AV26" s="252"/>
      <c r="AW26" s="252" t="s">
        <v>1280</v>
      </c>
      <c r="AX26" s="252" t="s">
        <v>1281</v>
      </c>
      <c r="AY26" s="252"/>
      <c r="AZ26" s="252" t="s">
        <v>1282</v>
      </c>
      <c r="BA26" s="252" t="s">
        <v>1283</v>
      </c>
      <c r="BB26" s="252" t="s">
        <v>1284</v>
      </c>
      <c r="BC26" s="252" t="s">
        <v>1285</v>
      </c>
      <c r="BD26" s="252" t="s">
        <v>1286</v>
      </c>
      <c r="BE26" s="299" t="s">
        <v>1287</v>
      </c>
      <c r="BF26" s="252" t="s">
        <v>1288</v>
      </c>
      <c r="BG26" s="252" t="s">
        <v>1289</v>
      </c>
      <c r="BH26" s="252"/>
      <c r="BI26" s="252" t="s">
        <v>1290</v>
      </c>
      <c r="BJ26" s="252" t="s">
        <v>1291</v>
      </c>
      <c r="BK26" s="252" t="s">
        <v>1292</v>
      </c>
      <c r="BL26" s="252"/>
      <c r="BM26" s="252"/>
      <c r="BN26" s="252" t="s">
        <v>1293</v>
      </c>
      <c r="BO26" s="252"/>
      <c r="BP26" s="252" t="s">
        <v>1294</v>
      </c>
      <c r="BQ26" s="252"/>
      <c r="BR26" s="252" t="s">
        <v>1295</v>
      </c>
      <c r="BS26" s="252" t="s">
        <v>1296</v>
      </c>
      <c r="BT26" s="252" t="s">
        <v>1297</v>
      </c>
      <c r="BU26" s="252" t="s">
        <v>1298</v>
      </c>
      <c r="BV26" s="252" t="s">
        <v>1299</v>
      </c>
      <c r="BW26" s="247"/>
      <c r="BX26" s="247"/>
      <c r="BY26" s="247"/>
      <c r="BZ26" s="253"/>
      <c r="CA26" s="253"/>
      <c r="CB26" s="253"/>
      <c r="CC26" s="253"/>
      <c r="CD26" s="253" t="s">
        <v>1033</v>
      </c>
      <c r="CE26" s="253"/>
      <c r="CF26" s="253" t="s">
        <v>1300</v>
      </c>
      <c r="CG26" s="253" t="s">
        <v>1042</v>
      </c>
      <c r="CH26" s="253"/>
      <c r="CI26" s="253" t="s">
        <v>1301</v>
      </c>
      <c r="CJ26" s="253" t="s">
        <v>1302</v>
      </c>
      <c r="CK26" s="253" t="s">
        <v>1303</v>
      </c>
      <c r="CL26" s="253" t="s">
        <v>597</v>
      </c>
      <c r="CM26" s="253" t="s">
        <v>1304</v>
      </c>
      <c r="CN26" s="278" t="s">
        <v>1305</v>
      </c>
      <c r="CO26" s="253" t="s">
        <v>1306</v>
      </c>
      <c r="CP26" s="253" t="s">
        <v>1307</v>
      </c>
      <c r="CQ26" s="253"/>
      <c r="CR26" s="253" t="s">
        <v>1308</v>
      </c>
      <c r="CS26" s="253" t="s">
        <v>1309</v>
      </c>
      <c r="CT26" s="253" t="s">
        <v>1310</v>
      </c>
      <c r="CU26" s="253"/>
      <c r="CV26" s="253"/>
      <c r="CW26" s="253" t="s">
        <v>1311</v>
      </c>
      <c r="CX26" s="253"/>
      <c r="CY26" s="253" t="s">
        <v>1312</v>
      </c>
      <c r="CZ26" s="253"/>
      <c r="DA26" s="253" t="s">
        <v>1313</v>
      </c>
      <c r="DB26" s="253" t="s">
        <v>1314</v>
      </c>
      <c r="DC26" s="253" t="s">
        <v>1315</v>
      </c>
      <c r="DD26" s="253" t="s">
        <v>1316</v>
      </c>
      <c r="DE26" s="253" t="s">
        <v>1317</v>
      </c>
    </row>
    <row r="27" spans="1:109" ht="15" customHeight="1">
      <c r="A27" s="153"/>
      <c r="B27" s="178"/>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80"/>
      <c r="AE27" s="151"/>
      <c r="AF27" s="151"/>
      <c r="AH27" s="251" t="s">
        <v>1318</v>
      </c>
      <c r="AI27" s="249" t="s">
        <v>61</v>
      </c>
      <c r="AK27" s="255"/>
      <c r="AL27" s="244" t="str">
        <f t="shared" si="0"/>
        <v>Tlaltetela</v>
      </c>
      <c r="AM27" s="244" t="str">
        <f t="shared" si="1"/>
        <v>30024</v>
      </c>
      <c r="AO27" s="255"/>
      <c r="AP27" s="247">
        <v>25</v>
      </c>
      <c r="AQ27" s="256"/>
      <c r="AR27" s="256"/>
      <c r="AS27" s="256"/>
      <c r="AT27" s="256"/>
      <c r="AU27" s="252" t="s">
        <v>1319</v>
      </c>
      <c r="AV27" s="256"/>
      <c r="AW27" s="252" t="s">
        <v>1320</v>
      </c>
      <c r="AX27" s="252" t="s">
        <v>1321</v>
      </c>
      <c r="AY27" s="256"/>
      <c r="AZ27" s="252" t="s">
        <v>1322</v>
      </c>
      <c r="BA27" s="252" t="s">
        <v>1323</v>
      </c>
      <c r="BB27" s="252" t="s">
        <v>1324</v>
      </c>
      <c r="BC27" s="252" t="s">
        <v>1325</v>
      </c>
      <c r="BD27" s="252" t="s">
        <v>1326</v>
      </c>
      <c r="BE27" s="299" t="s">
        <v>1327</v>
      </c>
      <c r="BF27" s="252" t="s">
        <v>1328</v>
      </c>
      <c r="BG27" s="252" t="s">
        <v>1329</v>
      </c>
      <c r="BH27" s="256"/>
      <c r="BI27" s="252" t="s">
        <v>1330</v>
      </c>
      <c r="BJ27" s="252" t="s">
        <v>1331</v>
      </c>
      <c r="BK27" s="252" t="s">
        <v>1332</v>
      </c>
      <c r="BL27" s="256"/>
      <c r="BM27" s="256"/>
      <c r="BN27" s="252" t="s">
        <v>1333</v>
      </c>
      <c r="BO27" s="256"/>
      <c r="BP27" s="252" t="s">
        <v>1334</v>
      </c>
      <c r="BQ27" s="256"/>
      <c r="BR27" s="252" t="s">
        <v>1335</v>
      </c>
      <c r="BS27" s="252" t="s">
        <v>1336</v>
      </c>
      <c r="BT27" s="252" t="s">
        <v>1337</v>
      </c>
      <c r="BU27" s="252" t="s">
        <v>1338</v>
      </c>
      <c r="BV27" s="252" t="s">
        <v>1339</v>
      </c>
      <c r="BW27" s="255"/>
      <c r="BX27" s="255"/>
      <c r="BY27" s="255"/>
      <c r="BZ27" s="257"/>
      <c r="CA27" s="257"/>
      <c r="CB27" s="257"/>
      <c r="CC27" s="257"/>
      <c r="CD27" s="253" t="s">
        <v>1340</v>
      </c>
      <c r="CE27" s="257"/>
      <c r="CF27" s="253" t="s">
        <v>1341</v>
      </c>
      <c r="CG27" s="253" t="s">
        <v>1342</v>
      </c>
      <c r="CH27" s="257"/>
      <c r="CI27" s="253" t="s">
        <v>1343</v>
      </c>
      <c r="CJ27" s="253" t="s">
        <v>1301</v>
      </c>
      <c r="CK27" s="253" t="s">
        <v>1344</v>
      </c>
      <c r="CL27" s="253" t="s">
        <v>1345</v>
      </c>
      <c r="CM27" s="253" t="s">
        <v>1035</v>
      </c>
      <c r="CN27" s="278" t="s">
        <v>1346</v>
      </c>
      <c r="CO27" s="253" t="s">
        <v>1347</v>
      </c>
      <c r="CP27" s="253" t="s">
        <v>1348</v>
      </c>
      <c r="CQ27" s="257"/>
      <c r="CR27" s="253" t="s">
        <v>1349</v>
      </c>
      <c r="CS27" s="253" t="s">
        <v>1350</v>
      </c>
      <c r="CT27" s="253" t="s">
        <v>1351</v>
      </c>
      <c r="CU27" s="257"/>
      <c r="CV27" s="257"/>
      <c r="CW27" s="253" t="s">
        <v>1352</v>
      </c>
      <c r="CX27" s="257"/>
      <c r="CY27" s="253" t="s">
        <v>1353</v>
      </c>
      <c r="CZ27" s="257"/>
      <c r="DA27" s="253" t="s">
        <v>1354</v>
      </c>
      <c r="DB27" s="253" t="s">
        <v>1355</v>
      </c>
      <c r="DC27" s="253" t="s">
        <v>1356</v>
      </c>
      <c r="DD27" s="253" t="s">
        <v>1357</v>
      </c>
      <c r="DE27" s="253" t="s">
        <v>353</v>
      </c>
    </row>
    <row r="28" spans="1:109" ht="48" customHeight="1">
      <c r="A28" s="153"/>
      <c r="B28" s="181"/>
      <c r="C28" s="686" t="s">
        <v>1358</v>
      </c>
      <c r="D28" s="686"/>
      <c r="E28" s="686"/>
      <c r="F28" s="686"/>
      <c r="G28" s="686"/>
      <c r="H28" s="686"/>
      <c r="I28" s="686"/>
      <c r="J28" s="686"/>
      <c r="K28" s="686"/>
      <c r="L28" s="686"/>
      <c r="M28" s="686"/>
      <c r="N28" s="686"/>
      <c r="O28" s="686"/>
      <c r="P28" s="686"/>
      <c r="Q28" s="686"/>
      <c r="R28" s="686"/>
      <c r="S28" s="686"/>
      <c r="T28" s="686"/>
      <c r="U28" s="686"/>
      <c r="V28" s="686"/>
      <c r="W28" s="686"/>
      <c r="X28" s="686"/>
      <c r="Y28" s="686"/>
      <c r="Z28" s="686"/>
      <c r="AA28" s="686"/>
      <c r="AB28" s="686"/>
      <c r="AC28" s="686"/>
      <c r="AD28" s="183"/>
      <c r="AE28" s="151"/>
      <c r="AF28" s="151"/>
      <c r="AH28" s="251" t="s">
        <v>1047</v>
      </c>
      <c r="AI28" s="249" t="s">
        <v>62</v>
      </c>
      <c r="AK28" s="255"/>
      <c r="AL28" s="244" t="str">
        <f t="shared" si="0"/>
        <v>Ayahualulco</v>
      </c>
      <c r="AM28" s="244" t="str">
        <f t="shared" si="1"/>
        <v>30025</v>
      </c>
      <c r="AO28" s="255"/>
      <c r="AP28" s="247">
        <v>26</v>
      </c>
      <c r="AQ28" s="256"/>
      <c r="AR28" s="256"/>
      <c r="AS28" s="256"/>
      <c r="AT28" s="256"/>
      <c r="AU28" s="252" t="s">
        <v>1359</v>
      </c>
      <c r="AV28" s="256"/>
      <c r="AW28" s="252" t="s">
        <v>1360</v>
      </c>
      <c r="AX28" s="252" t="s">
        <v>1361</v>
      </c>
      <c r="AY28" s="256"/>
      <c r="AZ28" s="252" t="s">
        <v>1362</v>
      </c>
      <c r="BA28" s="252" t="s">
        <v>1363</v>
      </c>
      <c r="BB28" s="252" t="s">
        <v>1364</v>
      </c>
      <c r="BC28" s="252" t="s">
        <v>1365</v>
      </c>
      <c r="BD28" s="252" t="s">
        <v>1366</v>
      </c>
      <c r="BE28" s="299" t="s">
        <v>1367</v>
      </c>
      <c r="BF28" s="252" t="s">
        <v>1368</v>
      </c>
      <c r="BG28" s="252" t="s">
        <v>1369</v>
      </c>
      <c r="BH28" s="256"/>
      <c r="BI28" s="252" t="s">
        <v>1370</v>
      </c>
      <c r="BJ28" s="252" t="s">
        <v>1371</v>
      </c>
      <c r="BK28" s="252" t="s">
        <v>1372</v>
      </c>
      <c r="BL28" s="256"/>
      <c r="BM28" s="256"/>
      <c r="BN28" s="252" t="s">
        <v>1373</v>
      </c>
      <c r="BO28" s="256"/>
      <c r="BP28" s="252" t="s">
        <v>1374</v>
      </c>
      <c r="BQ28" s="256"/>
      <c r="BR28" s="252" t="s">
        <v>1375</v>
      </c>
      <c r="BS28" s="252" t="s">
        <v>1376</v>
      </c>
      <c r="BT28" s="252" t="s">
        <v>1377</v>
      </c>
      <c r="BU28" s="252" t="s">
        <v>1378</v>
      </c>
      <c r="BV28" s="252" t="s">
        <v>1379</v>
      </c>
      <c r="BW28" s="255"/>
      <c r="BX28" s="255"/>
      <c r="BY28" s="255"/>
      <c r="BZ28" s="257"/>
      <c r="CA28" s="257"/>
      <c r="CB28" s="257"/>
      <c r="CC28" s="257"/>
      <c r="CD28" s="253" t="s">
        <v>1380</v>
      </c>
      <c r="CE28" s="257"/>
      <c r="CF28" s="253" t="s">
        <v>1381</v>
      </c>
      <c r="CG28" s="253" t="s">
        <v>736</v>
      </c>
      <c r="CH28" s="257"/>
      <c r="CI28" s="253" t="s">
        <v>1382</v>
      </c>
      <c r="CJ28" s="253" t="s">
        <v>1383</v>
      </c>
      <c r="CK28" s="253" t="s">
        <v>1384</v>
      </c>
      <c r="CL28" s="253" t="s">
        <v>1385</v>
      </c>
      <c r="CM28" s="253" t="s">
        <v>1386</v>
      </c>
      <c r="CN28" s="278" t="s">
        <v>1387</v>
      </c>
      <c r="CO28" s="253" t="s">
        <v>1388</v>
      </c>
      <c r="CP28" s="253" t="s">
        <v>1389</v>
      </c>
      <c r="CQ28" s="257"/>
      <c r="CR28" s="253" t="s">
        <v>1390</v>
      </c>
      <c r="CS28" s="253" t="s">
        <v>1391</v>
      </c>
      <c r="CT28" s="253" t="s">
        <v>1392</v>
      </c>
      <c r="CU28" s="257"/>
      <c r="CV28" s="257"/>
      <c r="CW28" s="253" t="s">
        <v>1393</v>
      </c>
      <c r="CX28" s="257"/>
      <c r="CY28" s="253" t="s">
        <v>1394</v>
      </c>
      <c r="CZ28" s="257"/>
      <c r="DA28" s="253" t="s">
        <v>1395</v>
      </c>
      <c r="DB28" s="253" t="s">
        <v>1396</v>
      </c>
      <c r="DC28" s="253" t="s">
        <v>1397</v>
      </c>
      <c r="DD28" s="253" t="s">
        <v>1398</v>
      </c>
      <c r="DE28" s="253" t="s">
        <v>1399</v>
      </c>
    </row>
    <row r="29" spans="1:109" ht="6.75" customHeight="1">
      <c r="A29" s="153"/>
      <c r="B29" s="181"/>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183"/>
      <c r="AE29" s="151"/>
      <c r="AF29" s="151"/>
      <c r="AH29" s="251" t="s">
        <v>1400</v>
      </c>
      <c r="AI29" s="249" t="s">
        <v>63</v>
      </c>
      <c r="AK29" s="255"/>
      <c r="AL29" s="244" t="str">
        <f t="shared" si="0"/>
        <v>Banderilla</v>
      </c>
      <c r="AM29" s="244" t="str">
        <f t="shared" si="1"/>
        <v>30026</v>
      </c>
      <c r="AO29" s="255"/>
      <c r="AP29" s="247">
        <v>27</v>
      </c>
      <c r="AQ29" s="256"/>
      <c r="AR29" s="256"/>
      <c r="AS29" s="256"/>
      <c r="AT29" s="256"/>
      <c r="AU29" s="252" t="s">
        <v>1401</v>
      </c>
      <c r="AV29" s="256"/>
      <c r="AW29" s="252" t="s">
        <v>1402</v>
      </c>
      <c r="AX29" s="252" t="s">
        <v>1403</v>
      </c>
      <c r="AY29" s="256"/>
      <c r="AZ29" s="252" t="s">
        <v>1404</v>
      </c>
      <c r="BA29" s="252" t="s">
        <v>1405</v>
      </c>
      <c r="BB29" s="252" t="s">
        <v>1406</v>
      </c>
      <c r="BC29" s="252" t="s">
        <v>1407</v>
      </c>
      <c r="BD29" s="252" t="s">
        <v>1408</v>
      </c>
      <c r="BE29" s="299" t="s">
        <v>1409</v>
      </c>
      <c r="BF29" s="252" t="s">
        <v>1410</v>
      </c>
      <c r="BG29" s="252" t="s">
        <v>1411</v>
      </c>
      <c r="BH29" s="256"/>
      <c r="BI29" s="252" t="s">
        <v>1412</v>
      </c>
      <c r="BJ29" s="252" t="s">
        <v>1413</v>
      </c>
      <c r="BK29" s="252" t="s">
        <v>1414</v>
      </c>
      <c r="BL29" s="256"/>
      <c r="BM29" s="256"/>
      <c r="BN29" s="252" t="s">
        <v>1415</v>
      </c>
      <c r="BO29" s="256"/>
      <c r="BP29" s="252" t="s">
        <v>1416</v>
      </c>
      <c r="BQ29" s="256"/>
      <c r="BR29" s="252" t="s">
        <v>1417</v>
      </c>
      <c r="BS29" s="252" t="s">
        <v>1418</v>
      </c>
      <c r="BT29" s="252" t="s">
        <v>1419</v>
      </c>
      <c r="BU29" s="252" t="s">
        <v>1420</v>
      </c>
      <c r="BV29" s="252" t="s">
        <v>1421</v>
      </c>
      <c r="BW29" s="255"/>
      <c r="BX29" s="255"/>
      <c r="BY29" s="255"/>
      <c r="BZ29" s="257"/>
      <c r="CA29" s="257"/>
      <c r="CB29" s="257"/>
      <c r="CC29" s="257"/>
      <c r="CD29" s="253" t="s">
        <v>1422</v>
      </c>
      <c r="CE29" s="257"/>
      <c r="CF29" s="253" t="s">
        <v>1423</v>
      </c>
      <c r="CG29" s="253" t="s">
        <v>1424</v>
      </c>
      <c r="CH29" s="257"/>
      <c r="CI29" s="253" t="s">
        <v>1425</v>
      </c>
      <c r="CJ29" s="253" t="s">
        <v>1426</v>
      </c>
      <c r="CK29" s="253" t="s">
        <v>1427</v>
      </c>
      <c r="CL29" s="253" t="s">
        <v>1428</v>
      </c>
      <c r="CM29" s="253" t="s">
        <v>1429</v>
      </c>
      <c r="CN29" s="278" t="s">
        <v>1430</v>
      </c>
      <c r="CO29" s="253" t="s">
        <v>1431</v>
      </c>
      <c r="CP29" s="253" t="s">
        <v>1432</v>
      </c>
      <c r="CQ29" s="257"/>
      <c r="CR29" s="253" t="s">
        <v>1054</v>
      </c>
      <c r="CS29" s="253" t="s">
        <v>1433</v>
      </c>
      <c r="CT29" s="253" t="s">
        <v>1434</v>
      </c>
      <c r="CU29" s="257"/>
      <c r="CV29" s="257"/>
      <c r="CW29" s="253" t="s">
        <v>1435</v>
      </c>
      <c r="CX29" s="257"/>
      <c r="CY29" s="253" t="s">
        <v>1436</v>
      </c>
      <c r="CZ29" s="257"/>
      <c r="DA29" s="253" t="s">
        <v>1437</v>
      </c>
      <c r="DB29" s="253" t="s">
        <v>1438</v>
      </c>
      <c r="DC29" s="253" t="s">
        <v>1439</v>
      </c>
      <c r="DD29" s="253" t="s">
        <v>1440</v>
      </c>
      <c r="DE29" s="253" t="s">
        <v>1441</v>
      </c>
    </row>
    <row r="30" spans="1:109" ht="36" customHeight="1">
      <c r="A30" s="164"/>
      <c r="B30" s="181"/>
      <c r="C30" s="685" t="s">
        <v>1442</v>
      </c>
      <c r="D30" s="685"/>
      <c r="E30" s="685"/>
      <c r="F30" s="685"/>
      <c r="G30" s="685"/>
      <c r="H30" s="685"/>
      <c r="I30" s="685"/>
      <c r="J30" s="685"/>
      <c r="K30" s="685"/>
      <c r="L30" s="685"/>
      <c r="M30" s="685"/>
      <c r="N30" s="685"/>
      <c r="O30" s="685"/>
      <c r="P30" s="685"/>
      <c r="Q30" s="685"/>
      <c r="R30" s="685"/>
      <c r="S30" s="685"/>
      <c r="T30" s="685"/>
      <c r="U30" s="685"/>
      <c r="V30" s="685"/>
      <c r="W30" s="685"/>
      <c r="X30" s="685"/>
      <c r="Y30" s="685"/>
      <c r="Z30" s="685"/>
      <c r="AA30" s="685"/>
      <c r="AB30" s="685"/>
      <c r="AC30" s="685"/>
      <c r="AD30" s="183"/>
      <c r="AE30" s="164"/>
      <c r="AF30" s="164"/>
      <c r="AH30" s="251" t="s">
        <v>1443</v>
      </c>
      <c r="AI30" s="249" t="s">
        <v>64</v>
      </c>
      <c r="AK30" s="255"/>
      <c r="AL30" s="244" t="str">
        <f t="shared" si="0"/>
        <v>Benito Juárez</v>
      </c>
      <c r="AM30" s="244" t="str">
        <f t="shared" si="1"/>
        <v>30027</v>
      </c>
      <c r="AO30" s="255"/>
      <c r="AP30" s="247">
        <v>28</v>
      </c>
      <c r="AQ30" s="256"/>
      <c r="AR30" s="256"/>
      <c r="AS30" s="256"/>
      <c r="AT30" s="256"/>
      <c r="AU30" s="252" t="s">
        <v>1444</v>
      </c>
      <c r="AV30" s="256"/>
      <c r="AW30" s="252" t="s">
        <v>1445</v>
      </c>
      <c r="AX30" s="252" t="s">
        <v>1446</v>
      </c>
      <c r="AY30" s="256"/>
      <c r="AZ30" s="252" t="s">
        <v>1447</v>
      </c>
      <c r="BA30" s="252" t="s">
        <v>1448</v>
      </c>
      <c r="BB30" s="252" t="s">
        <v>1449</v>
      </c>
      <c r="BC30" s="252" t="s">
        <v>1450</v>
      </c>
      <c r="BD30" s="252" t="s">
        <v>1451</v>
      </c>
      <c r="BE30" s="299" t="s">
        <v>1452</v>
      </c>
      <c r="BF30" s="252" t="s">
        <v>1453</v>
      </c>
      <c r="BG30" s="252" t="s">
        <v>1454</v>
      </c>
      <c r="BH30" s="256"/>
      <c r="BI30" s="252" t="s">
        <v>1455</v>
      </c>
      <c r="BJ30" s="252" t="s">
        <v>1456</v>
      </c>
      <c r="BK30" s="252" t="s">
        <v>1457</v>
      </c>
      <c r="BL30" s="256"/>
      <c r="BM30" s="256"/>
      <c r="BN30" s="252" t="s">
        <v>1458</v>
      </c>
      <c r="BO30" s="256"/>
      <c r="BP30" s="252" t="s">
        <v>1459</v>
      </c>
      <c r="BQ30" s="256"/>
      <c r="BR30" s="252" t="s">
        <v>1460</v>
      </c>
      <c r="BS30" s="252" t="s">
        <v>1461</v>
      </c>
      <c r="BT30" s="252" t="s">
        <v>1462</v>
      </c>
      <c r="BU30" s="252" t="s">
        <v>1463</v>
      </c>
      <c r="BV30" s="252" t="s">
        <v>1464</v>
      </c>
      <c r="BW30" s="255"/>
      <c r="BX30" s="255"/>
      <c r="BY30" s="255"/>
      <c r="BZ30" s="257"/>
      <c r="CA30" s="257"/>
      <c r="CB30" s="257"/>
      <c r="CC30" s="257"/>
      <c r="CD30" s="253" t="s">
        <v>1465</v>
      </c>
      <c r="CE30" s="257"/>
      <c r="CF30" s="253" t="s">
        <v>1466</v>
      </c>
      <c r="CG30" s="253" t="s">
        <v>1467</v>
      </c>
      <c r="CH30" s="257"/>
      <c r="CI30" s="253" t="s">
        <v>1468</v>
      </c>
      <c r="CJ30" s="253" t="s">
        <v>1469</v>
      </c>
      <c r="CK30" s="253" t="s">
        <v>1470</v>
      </c>
      <c r="CL30" s="253" t="s">
        <v>1471</v>
      </c>
      <c r="CM30" s="253" t="s">
        <v>1472</v>
      </c>
      <c r="CN30" s="278" t="s">
        <v>1473</v>
      </c>
      <c r="CO30" s="253" t="s">
        <v>1474</v>
      </c>
      <c r="CP30" s="253" t="s">
        <v>1475</v>
      </c>
      <c r="CQ30" s="257"/>
      <c r="CR30" s="253" t="s">
        <v>1476</v>
      </c>
      <c r="CS30" s="253" t="s">
        <v>1477</v>
      </c>
      <c r="CT30" s="253" t="s">
        <v>1478</v>
      </c>
      <c r="CU30" s="257"/>
      <c r="CV30" s="257"/>
      <c r="CW30" s="253" t="s">
        <v>1479</v>
      </c>
      <c r="CX30" s="257"/>
      <c r="CY30" s="253" t="s">
        <v>1480</v>
      </c>
      <c r="CZ30" s="257"/>
      <c r="DA30" s="253" t="s">
        <v>1481</v>
      </c>
      <c r="DB30" s="253" t="s">
        <v>1482</v>
      </c>
      <c r="DC30" s="253" t="s">
        <v>317</v>
      </c>
      <c r="DD30" s="253" t="s">
        <v>1483</v>
      </c>
      <c r="DE30" s="253" t="s">
        <v>1484</v>
      </c>
    </row>
    <row r="31" spans="1:109" ht="6.75" customHeight="1">
      <c r="A31" s="164"/>
      <c r="B31" s="181"/>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183"/>
      <c r="AE31" s="164"/>
      <c r="AF31" s="164"/>
      <c r="AH31" s="251" t="s">
        <v>1485</v>
      </c>
      <c r="AI31" s="249" t="s">
        <v>65</v>
      </c>
      <c r="AK31" s="255"/>
      <c r="AL31" s="244" t="str">
        <f t="shared" si="0"/>
        <v>Boca del Río</v>
      </c>
      <c r="AM31" s="244" t="str">
        <f t="shared" si="1"/>
        <v>30028</v>
      </c>
      <c r="AO31" s="255"/>
      <c r="AP31" s="247">
        <v>29</v>
      </c>
      <c r="AQ31" s="256"/>
      <c r="AR31" s="256"/>
      <c r="AS31" s="256"/>
      <c r="AT31" s="256"/>
      <c r="AU31" s="252" t="s">
        <v>1486</v>
      </c>
      <c r="AV31" s="256"/>
      <c r="AW31" s="252" t="s">
        <v>1487</v>
      </c>
      <c r="AX31" s="252" t="s">
        <v>1488</v>
      </c>
      <c r="AY31" s="256"/>
      <c r="AZ31" s="252" t="s">
        <v>1489</v>
      </c>
      <c r="BA31" s="252" t="s">
        <v>1490</v>
      </c>
      <c r="BB31" s="252" t="s">
        <v>1491</v>
      </c>
      <c r="BC31" s="252" t="s">
        <v>1492</v>
      </c>
      <c r="BD31" s="252" t="s">
        <v>1493</v>
      </c>
      <c r="BE31" s="299" t="s">
        <v>1494</v>
      </c>
      <c r="BF31" s="252" t="s">
        <v>1495</v>
      </c>
      <c r="BG31" s="252" t="s">
        <v>1496</v>
      </c>
      <c r="BH31" s="256"/>
      <c r="BI31" s="252" t="s">
        <v>1497</v>
      </c>
      <c r="BJ31" s="252" t="s">
        <v>1498</v>
      </c>
      <c r="BK31" s="252" t="s">
        <v>1499</v>
      </c>
      <c r="BL31" s="256"/>
      <c r="BM31" s="256"/>
      <c r="BN31" s="252" t="s">
        <v>1500</v>
      </c>
      <c r="BO31" s="256"/>
      <c r="BP31" s="252" t="s">
        <v>1501</v>
      </c>
      <c r="BQ31" s="256"/>
      <c r="BR31" s="252" t="s">
        <v>1502</v>
      </c>
      <c r="BS31" s="252" t="s">
        <v>1503</v>
      </c>
      <c r="BT31" s="252" t="s">
        <v>1504</v>
      </c>
      <c r="BU31" s="252" t="s">
        <v>1505</v>
      </c>
      <c r="BV31" s="252" t="s">
        <v>1506</v>
      </c>
      <c r="BW31" s="255"/>
      <c r="BX31" s="255"/>
      <c r="BY31" s="255"/>
      <c r="BZ31" s="257"/>
      <c r="CA31" s="257"/>
      <c r="CB31" s="257"/>
      <c r="CC31" s="257"/>
      <c r="CD31" s="253" t="s">
        <v>1507</v>
      </c>
      <c r="CE31" s="257"/>
      <c r="CF31" s="253" t="s">
        <v>1508</v>
      </c>
      <c r="CG31" s="253" t="s">
        <v>1054</v>
      </c>
      <c r="CH31" s="257"/>
      <c r="CI31" s="253" t="s">
        <v>995</v>
      </c>
      <c r="CJ31" s="253" t="s">
        <v>1509</v>
      </c>
      <c r="CK31" s="253" t="s">
        <v>1510</v>
      </c>
      <c r="CL31" s="253" t="s">
        <v>1511</v>
      </c>
      <c r="CM31" s="253" t="s">
        <v>427</v>
      </c>
      <c r="CN31" s="278" t="s">
        <v>1512</v>
      </c>
      <c r="CO31" s="253" t="s">
        <v>1513</v>
      </c>
      <c r="CP31" s="253" t="s">
        <v>1514</v>
      </c>
      <c r="CQ31" s="257"/>
      <c r="CR31" s="253" t="s">
        <v>1515</v>
      </c>
      <c r="CS31" s="253" t="s">
        <v>1516</v>
      </c>
      <c r="CT31" s="253" t="s">
        <v>1517</v>
      </c>
      <c r="CU31" s="257"/>
      <c r="CV31" s="257"/>
      <c r="CW31" s="253" t="s">
        <v>1318</v>
      </c>
      <c r="CX31" s="257"/>
      <c r="CY31" s="253" t="s">
        <v>1518</v>
      </c>
      <c r="CZ31" s="257"/>
      <c r="DA31" s="253" t="s">
        <v>1519</v>
      </c>
      <c r="DB31" s="253" t="s">
        <v>1520</v>
      </c>
      <c r="DC31" s="253" t="s">
        <v>1521</v>
      </c>
      <c r="DD31" s="253" t="s">
        <v>1522</v>
      </c>
      <c r="DE31" s="253" t="s">
        <v>1523</v>
      </c>
    </row>
    <row r="32" spans="1:109" ht="15" customHeight="1">
      <c r="A32" s="164"/>
      <c r="B32" s="181"/>
      <c r="C32" s="685" t="s">
        <v>1524</v>
      </c>
      <c r="D32" s="685"/>
      <c r="E32" s="685"/>
      <c r="F32" s="685"/>
      <c r="G32" s="685"/>
      <c r="H32" s="685"/>
      <c r="I32" s="685"/>
      <c r="J32" s="685"/>
      <c r="K32" s="685"/>
      <c r="L32" s="685"/>
      <c r="M32" s="685"/>
      <c r="N32" s="685"/>
      <c r="O32" s="685"/>
      <c r="P32" s="685"/>
      <c r="Q32" s="685"/>
      <c r="R32" s="685"/>
      <c r="S32" s="685"/>
      <c r="T32" s="685"/>
      <c r="U32" s="685"/>
      <c r="V32" s="685"/>
      <c r="W32" s="685"/>
      <c r="X32" s="685"/>
      <c r="Y32" s="685"/>
      <c r="Z32" s="685"/>
      <c r="AA32" s="685"/>
      <c r="AB32" s="685"/>
      <c r="AC32" s="685"/>
      <c r="AD32" s="183"/>
      <c r="AE32" s="164"/>
      <c r="AF32" s="164"/>
      <c r="AH32" s="251" t="s">
        <v>1525</v>
      </c>
      <c r="AI32" s="249" t="s">
        <v>66</v>
      </c>
      <c r="AK32" s="255"/>
      <c r="AL32" s="244" t="str">
        <f t="shared" si="0"/>
        <v>Calcahualco</v>
      </c>
      <c r="AM32" s="244" t="str">
        <f t="shared" si="1"/>
        <v>30029</v>
      </c>
      <c r="AO32" s="255"/>
      <c r="AP32" s="247">
        <v>30</v>
      </c>
      <c r="AQ32" s="256"/>
      <c r="AR32" s="256"/>
      <c r="AS32" s="256"/>
      <c r="AT32" s="256"/>
      <c r="AU32" s="252" t="s">
        <v>1526</v>
      </c>
      <c r="AV32" s="256"/>
      <c r="AW32" s="252" t="s">
        <v>1527</v>
      </c>
      <c r="AX32" s="252" t="s">
        <v>1528</v>
      </c>
      <c r="AY32" s="256"/>
      <c r="AZ32" s="252" t="s">
        <v>1529</v>
      </c>
      <c r="BA32" s="252" t="s">
        <v>1530</v>
      </c>
      <c r="BB32" s="252" t="s">
        <v>1531</v>
      </c>
      <c r="BC32" s="252" t="s">
        <v>1532</v>
      </c>
      <c r="BD32" s="252" t="s">
        <v>1533</v>
      </c>
      <c r="BE32" s="299" t="s">
        <v>1534</v>
      </c>
      <c r="BF32" s="252" t="s">
        <v>1535</v>
      </c>
      <c r="BG32" s="252" t="s">
        <v>1536</v>
      </c>
      <c r="BH32" s="256"/>
      <c r="BI32" s="252" t="s">
        <v>1537</v>
      </c>
      <c r="BJ32" s="252" t="s">
        <v>1538</v>
      </c>
      <c r="BK32" s="252" t="s">
        <v>1539</v>
      </c>
      <c r="BL32" s="256"/>
      <c r="BM32" s="256"/>
      <c r="BN32" s="252" t="s">
        <v>1540</v>
      </c>
      <c r="BO32" s="256"/>
      <c r="BP32" s="252" t="s">
        <v>1541</v>
      </c>
      <c r="BQ32" s="256"/>
      <c r="BR32" s="252" t="s">
        <v>1542</v>
      </c>
      <c r="BS32" s="252" t="s">
        <v>1543</v>
      </c>
      <c r="BT32" s="252" t="s">
        <v>1544</v>
      </c>
      <c r="BU32" s="252" t="s">
        <v>1545</v>
      </c>
      <c r="BV32" s="252" t="s">
        <v>1546</v>
      </c>
      <c r="BW32" s="255"/>
      <c r="BX32" s="255"/>
      <c r="BY32" s="255"/>
      <c r="BZ32" s="257"/>
      <c r="CA32" s="257"/>
      <c r="CB32" s="257"/>
      <c r="CC32" s="257"/>
      <c r="CD32" s="253" t="s">
        <v>1547</v>
      </c>
      <c r="CE32" s="257"/>
      <c r="CF32" s="253" t="s">
        <v>1548</v>
      </c>
      <c r="CG32" s="253" t="s">
        <v>1549</v>
      </c>
      <c r="CH32" s="257"/>
      <c r="CI32" s="253" t="s">
        <v>1550</v>
      </c>
      <c r="CJ32" s="253" t="s">
        <v>1551</v>
      </c>
      <c r="CK32" s="253" t="s">
        <v>1552</v>
      </c>
      <c r="CL32" s="253" t="s">
        <v>1553</v>
      </c>
      <c r="CM32" s="253" t="s">
        <v>1554</v>
      </c>
      <c r="CN32" s="278" t="s">
        <v>1555</v>
      </c>
      <c r="CO32" s="253" t="s">
        <v>1556</v>
      </c>
      <c r="CP32" s="253" t="s">
        <v>1557</v>
      </c>
      <c r="CQ32" s="257"/>
      <c r="CR32" s="253" t="s">
        <v>1558</v>
      </c>
      <c r="CS32" s="253" t="s">
        <v>1559</v>
      </c>
      <c r="CT32" s="253" t="s">
        <v>1560</v>
      </c>
      <c r="CU32" s="257"/>
      <c r="CV32" s="257"/>
      <c r="CW32" s="253" t="s">
        <v>1561</v>
      </c>
      <c r="CX32" s="257"/>
      <c r="CY32" s="253" t="s">
        <v>1562</v>
      </c>
      <c r="CZ32" s="257"/>
      <c r="DA32" s="253" t="s">
        <v>1033</v>
      </c>
      <c r="DB32" s="253" t="s">
        <v>1563</v>
      </c>
      <c r="DC32" s="253" t="s">
        <v>1564</v>
      </c>
      <c r="DD32" s="253" t="s">
        <v>1565</v>
      </c>
      <c r="DE32" s="253" t="s">
        <v>1566</v>
      </c>
    </row>
    <row r="33" spans="1:109" ht="6.75" customHeight="1">
      <c r="A33" s="164"/>
      <c r="B33" s="18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83"/>
      <c r="AE33" s="164"/>
      <c r="AF33" s="164"/>
      <c r="AH33" s="251" t="s">
        <v>1567</v>
      </c>
      <c r="AI33" s="249" t="s">
        <v>67</v>
      </c>
      <c r="AK33" s="255"/>
      <c r="AL33" s="244" t="str">
        <f t="shared" si="0"/>
        <v>Camerino Z. Mendoza</v>
      </c>
      <c r="AM33" s="244" t="str">
        <f t="shared" si="1"/>
        <v>30030</v>
      </c>
      <c r="AO33" s="255"/>
      <c r="AP33" s="247">
        <v>31</v>
      </c>
      <c r="AQ33" s="256"/>
      <c r="AR33" s="256"/>
      <c r="AS33" s="256"/>
      <c r="AT33" s="256"/>
      <c r="AU33" s="252" t="s">
        <v>1568</v>
      </c>
      <c r="AV33" s="256"/>
      <c r="AW33" s="252" t="s">
        <v>1569</v>
      </c>
      <c r="AX33" s="252" t="s">
        <v>1570</v>
      </c>
      <c r="AY33" s="256"/>
      <c r="AZ33" s="252" t="s">
        <v>1571</v>
      </c>
      <c r="BA33" s="252" t="s">
        <v>1572</v>
      </c>
      <c r="BB33" s="252" t="s">
        <v>1573</v>
      </c>
      <c r="BC33" s="252" t="s">
        <v>1574</v>
      </c>
      <c r="BD33" s="252" t="s">
        <v>1575</v>
      </c>
      <c r="BE33" s="299" t="s">
        <v>1576</v>
      </c>
      <c r="BF33" s="252" t="s">
        <v>1577</v>
      </c>
      <c r="BG33" s="252" t="s">
        <v>1578</v>
      </c>
      <c r="BH33" s="256"/>
      <c r="BI33" s="252" t="s">
        <v>1579</v>
      </c>
      <c r="BJ33" s="252" t="s">
        <v>1580</v>
      </c>
      <c r="BK33" s="252" t="s">
        <v>1581</v>
      </c>
      <c r="BL33" s="256"/>
      <c r="BM33" s="256"/>
      <c r="BN33" s="252" t="s">
        <v>1582</v>
      </c>
      <c r="BO33" s="256"/>
      <c r="BP33" s="252" t="s">
        <v>1583</v>
      </c>
      <c r="BQ33" s="256"/>
      <c r="BR33" s="252" t="s">
        <v>1584</v>
      </c>
      <c r="BS33" s="252" t="s">
        <v>1585</v>
      </c>
      <c r="BT33" s="252" t="s">
        <v>1586</v>
      </c>
      <c r="BU33" s="252" t="s">
        <v>1587</v>
      </c>
      <c r="BV33" s="252" t="s">
        <v>1588</v>
      </c>
      <c r="BW33" s="255"/>
      <c r="BX33" s="255"/>
      <c r="BY33" s="255"/>
      <c r="BZ33" s="257"/>
      <c r="CA33" s="257"/>
      <c r="CB33" s="257"/>
      <c r="CC33" s="257"/>
      <c r="CD33" s="253" t="s">
        <v>1589</v>
      </c>
      <c r="CE33" s="257"/>
      <c r="CF33" s="253" t="s">
        <v>1590</v>
      </c>
      <c r="CG33" s="253" t="s">
        <v>1591</v>
      </c>
      <c r="CH33" s="257"/>
      <c r="CI33" s="253" t="s">
        <v>1592</v>
      </c>
      <c r="CJ33" s="253" t="s">
        <v>475</v>
      </c>
      <c r="CK33" s="253" t="s">
        <v>1593</v>
      </c>
      <c r="CL33" s="253" t="s">
        <v>1594</v>
      </c>
      <c r="CM33" s="253" t="s">
        <v>1595</v>
      </c>
      <c r="CN33" s="278" t="s">
        <v>1596</v>
      </c>
      <c r="CO33" s="253" t="s">
        <v>1597</v>
      </c>
      <c r="CP33" s="253" t="s">
        <v>1598</v>
      </c>
      <c r="CQ33" s="257"/>
      <c r="CR33" s="253" t="s">
        <v>1599</v>
      </c>
      <c r="CS33" s="253" t="s">
        <v>1600</v>
      </c>
      <c r="CT33" s="253" t="s">
        <v>1601</v>
      </c>
      <c r="CU33" s="257"/>
      <c r="CV33" s="257"/>
      <c r="CW33" s="253" t="s">
        <v>1602</v>
      </c>
      <c r="CX33" s="257"/>
      <c r="CY33" s="253" t="s">
        <v>1603</v>
      </c>
      <c r="CZ33" s="257"/>
      <c r="DA33" s="253" t="s">
        <v>1604</v>
      </c>
      <c r="DB33" s="253" t="s">
        <v>1605</v>
      </c>
      <c r="DC33" s="253" t="s">
        <v>1606</v>
      </c>
      <c r="DD33" s="253" t="s">
        <v>1607</v>
      </c>
      <c r="DE33" s="253" t="s">
        <v>1608</v>
      </c>
    </row>
    <row r="34" spans="1:109" ht="48" customHeight="1">
      <c r="A34" s="164"/>
      <c r="B34" s="181"/>
      <c r="C34" s="11"/>
      <c r="D34" s="685" t="s">
        <v>1609</v>
      </c>
      <c r="E34" s="685"/>
      <c r="F34" s="685"/>
      <c r="G34" s="685"/>
      <c r="H34" s="685"/>
      <c r="I34" s="685"/>
      <c r="J34" s="685"/>
      <c r="K34" s="685"/>
      <c r="L34" s="685"/>
      <c r="M34" s="685"/>
      <c r="N34" s="685"/>
      <c r="O34" s="685"/>
      <c r="P34" s="685"/>
      <c r="Q34" s="685"/>
      <c r="R34" s="685"/>
      <c r="S34" s="685"/>
      <c r="T34" s="685"/>
      <c r="U34" s="685"/>
      <c r="V34" s="685"/>
      <c r="W34" s="685"/>
      <c r="X34" s="685"/>
      <c r="Y34" s="685"/>
      <c r="Z34" s="685"/>
      <c r="AA34" s="685"/>
      <c r="AB34" s="685"/>
      <c r="AC34" s="685"/>
      <c r="AD34" s="183"/>
      <c r="AE34" s="164"/>
      <c r="AF34" s="164"/>
      <c r="AH34" s="251" t="s">
        <v>1610</v>
      </c>
      <c r="AI34" s="249" t="s">
        <v>68</v>
      </c>
      <c r="AK34" s="255"/>
      <c r="AL34" s="244" t="str">
        <f t="shared" si="0"/>
        <v>Carrillo Puerto</v>
      </c>
      <c r="AM34" s="244" t="str">
        <f t="shared" si="1"/>
        <v>30031</v>
      </c>
      <c r="AO34" s="255"/>
      <c r="AP34" s="247">
        <v>32</v>
      </c>
      <c r="AQ34" s="256"/>
      <c r="AR34" s="256"/>
      <c r="AS34" s="256"/>
      <c r="AT34" s="256"/>
      <c r="AU34" s="252" t="s">
        <v>1611</v>
      </c>
      <c r="AV34" s="256"/>
      <c r="AW34" s="252" t="s">
        <v>1612</v>
      </c>
      <c r="AX34" s="252" t="s">
        <v>1613</v>
      </c>
      <c r="AY34" s="256"/>
      <c r="AZ34" s="252" t="s">
        <v>1614</v>
      </c>
      <c r="BA34" s="252" t="s">
        <v>1615</v>
      </c>
      <c r="BB34" s="252" t="s">
        <v>1616</v>
      </c>
      <c r="BC34" s="252" t="s">
        <v>1617</v>
      </c>
      <c r="BD34" s="252" t="s">
        <v>1618</v>
      </c>
      <c r="BE34" s="299" t="s">
        <v>1619</v>
      </c>
      <c r="BF34" s="252" t="s">
        <v>1620</v>
      </c>
      <c r="BG34" s="252" t="s">
        <v>1621</v>
      </c>
      <c r="BH34" s="256"/>
      <c r="BI34" s="252" t="s">
        <v>1622</v>
      </c>
      <c r="BJ34" s="252" t="s">
        <v>1623</v>
      </c>
      <c r="BK34" s="252" t="s">
        <v>1624</v>
      </c>
      <c r="BL34" s="256"/>
      <c r="BM34" s="256"/>
      <c r="BN34" s="252" t="s">
        <v>1625</v>
      </c>
      <c r="BO34" s="256"/>
      <c r="BP34" s="252" t="s">
        <v>1626</v>
      </c>
      <c r="BQ34" s="256"/>
      <c r="BR34" s="252" t="s">
        <v>1627</v>
      </c>
      <c r="BS34" s="252" t="s">
        <v>1628</v>
      </c>
      <c r="BT34" s="252" t="s">
        <v>1629</v>
      </c>
      <c r="BU34" s="252" t="s">
        <v>1630</v>
      </c>
      <c r="BV34" s="252" t="s">
        <v>1631</v>
      </c>
      <c r="BW34" s="255"/>
      <c r="BX34" s="255"/>
      <c r="BY34" s="255"/>
      <c r="BZ34" s="257"/>
      <c r="CA34" s="257"/>
      <c r="CB34" s="257"/>
      <c r="CC34" s="257"/>
      <c r="CD34" s="253" t="s">
        <v>1632</v>
      </c>
      <c r="CE34" s="257"/>
      <c r="CF34" s="253" t="s">
        <v>1633</v>
      </c>
      <c r="CG34" s="253" t="s">
        <v>742</v>
      </c>
      <c r="CH34" s="257"/>
      <c r="CI34" s="253" t="s">
        <v>1634</v>
      </c>
      <c r="CJ34" s="253" t="s">
        <v>1635</v>
      </c>
      <c r="CK34" s="253" t="s">
        <v>1636</v>
      </c>
      <c r="CL34" s="253" t="s">
        <v>1637</v>
      </c>
      <c r="CM34" s="253" t="s">
        <v>1638</v>
      </c>
      <c r="CN34" s="278" t="s">
        <v>1639</v>
      </c>
      <c r="CO34" s="253" t="s">
        <v>1640</v>
      </c>
      <c r="CP34" s="253" t="s">
        <v>1641</v>
      </c>
      <c r="CQ34" s="257"/>
      <c r="CR34" s="253" t="s">
        <v>927</v>
      </c>
      <c r="CS34" s="253" t="s">
        <v>1642</v>
      </c>
      <c r="CT34" s="253" t="s">
        <v>1643</v>
      </c>
      <c r="CU34" s="257"/>
      <c r="CV34" s="257"/>
      <c r="CW34" s="253" t="s">
        <v>1644</v>
      </c>
      <c r="CX34" s="257"/>
      <c r="CY34" s="253" t="s">
        <v>1645</v>
      </c>
      <c r="CZ34" s="257"/>
      <c r="DA34" s="253" t="s">
        <v>1646</v>
      </c>
      <c r="DB34" s="253" t="s">
        <v>1647</v>
      </c>
      <c r="DC34" s="253" t="s">
        <v>1648</v>
      </c>
      <c r="DD34" s="253" t="s">
        <v>1649</v>
      </c>
      <c r="DE34" s="253" t="s">
        <v>1650</v>
      </c>
    </row>
    <row r="35" spans="1:109" ht="6.75" customHeight="1">
      <c r="A35" s="164"/>
      <c r="B35" s="181"/>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3"/>
      <c r="AE35" s="164"/>
      <c r="AF35" s="164"/>
      <c r="AH35" s="258" t="s">
        <v>1651</v>
      </c>
      <c r="AI35" s="259" t="s">
        <v>69</v>
      </c>
      <c r="AK35" s="255"/>
      <c r="AL35" s="244" t="str">
        <f t="shared" si="0"/>
        <v>Catemaco</v>
      </c>
      <c r="AM35" s="244" t="str">
        <f t="shared" si="1"/>
        <v>30032</v>
      </c>
      <c r="AO35" s="255"/>
      <c r="AP35" s="247">
        <v>33</v>
      </c>
      <c r="AQ35" s="256"/>
      <c r="AR35" s="256"/>
      <c r="AS35" s="256"/>
      <c r="AT35" s="256"/>
      <c r="AU35" s="252" t="s">
        <v>1652</v>
      </c>
      <c r="AV35" s="256"/>
      <c r="AW35" s="252" t="s">
        <v>1653</v>
      </c>
      <c r="AX35" s="252" t="s">
        <v>1654</v>
      </c>
      <c r="AY35" s="256"/>
      <c r="AZ35" s="252" t="s">
        <v>1655</v>
      </c>
      <c r="BA35" s="252" t="s">
        <v>1656</v>
      </c>
      <c r="BB35" s="252" t="s">
        <v>1657</v>
      </c>
      <c r="BC35" s="252" t="s">
        <v>1658</v>
      </c>
      <c r="BD35" s="252" t="s">
        <v>1659</v>
      </c>
      <c r="BE35" s="299" t="s">
        <v>1660</v>
      </c>
      <c r="BF35" s="252" t="s">
        <v>1661</v>
      </c>
      <c r="BG35" s="252" t="s">
        <v>1662</v>
      </c>
      <c r="BH35" s="256"/>
      <c r="BI35" s="252" t="s">
        <v>1663</v>
      </c>
      <c r="BJ35" s="252" t="s">
        <v>1664</v>
      </c>
      <c r="BK35" s="252" t="s">
        <v>1665</v>
      </c>
      <c r="BL35" s="256"/>
      <c r="BM35" s="256"/>
      <c r="BN35" s="252" t="s">
        <v>1666</v>
      </c>
      <c r="BO35" s="256"/>
      <c r="BP35" s="252" t="s">
        <v>1667</v>
      </c>
      <c r="BQ35" s="256"/>
      <c r="BR35" s="252" t="s">
        <v>1668</v>
      </c>
      <c r="BS35" s="252" t="s">
        <v>1669</v>
      </c>
      <c r="BT35" s="252" t="s">
        <v>1670</v>
      </c>
      <c r="BU35" s="252" t="s">
        <v>1671</v>
      </c>
      <c r="BV35" s="252" t="s">
        <v>1672</v>
      </c>
      <c r="BW35" s="255"/>
      <c r="BX35" s="255"/>
      <c r="BY35" s="255"/>
      <c r="BZ35" s="257"/>
      <c r="CA35" s="257"/>
      <c r="CB35" s="257"/>
      <c r="CC35" s="257"/>
      <c r="CD35" s="253" t="s">
        <v>1673</v>
      </c>
      <c r="CE35" s="257"/>
      <c r="CF35" s="253" t="s">
        <v>1674</v>
      </c>
      <c r="CG35" s="253" t="s">
        <v>1675</v>
      </c>
      <c r="CH35" s="257"/>
      <c r="CI35" s="253" t="s">
        <v>1676</v>
      </c>
      <c r="CJ35" s="300" t="s">
        <v>1677</v>
      </c>
      <c r="CK35" s="253" t="s">
        <v>1678</v>
      </c>
      <c r="CL35" s="253" t="s">
        <v>1679</v>
      </c>
      <c r="CM35" s="253" t="s">
        <v>1680</v>
      </c>
      <c r="CN35" s="278" t="s">
        <v>1681</v>
      </c>
      <c r="CO35" s="253" t="s">
        <v>1682</v>
      </c>
      <c r="CP35" s="253" t="s">
        <v>1683</v>
      </c>
      <c r="CQ35" s="257"/>
      <c r="CR35" s="253" t="s">
        <v>1684</v>
      </c>
      <c r="CS35" s="253" t="s">
        <v>1685</v>
      </c>
      <c r="CT35" s="253" t="s">
        <v>1686</v>
      </c>
      <c r="CU35" s="257"/>
      <c r="CV35" s="257"/>
      <c r="CW35" s="253" t="s">
        <v>1687</v>
      </c>
      <c r="CX35" s="257"/>
      <c r="CY35" s="253" t="s">
        <v>1688</v>
      </c>
      <c r="CZ35" s="257"/>
      <c r="DA35" s="253" t="s">
        <v>1689</v>
      </c>
      <c r="DB35" s="253" t="s">
        <v>1690</v>
      </c>
      <c r="DC35" s="253" t="s">
        <v>1691</v>
      </c>
      <c r="DD35" s="253" t="s">
        <v>1692</v>
      </c>
      <c r="DE35" s="253" t="s">
        <v>1005</v>
      </c>
    </row>
    <row r="36" spans="1:109" ht="36" customHeight="1">
      <c r="A36" s="164"/>
      <c r="B36" s="181"/>
      <c r="C36" s="685" t="s">
        <v>1693</v>
      </c>
      <c r="D36" s="678"/>
      <c r="E36" s="678"/>
      <c r="F36" s="678"/>
      <c r="G36" s="678"/>
      <c r="H36" s="678"/>
      <c r="I36" s="678"/>
      <c r="J36" s="678"/>
      <c r="K36" s="678"/>
      <c r="L36" s="678"/>
      <c r="M36" s="678"/>
      <c r="N36" s="678"/>
      <c r="O36" s="678"/>
      <c r="P36" s="678"/>
      <c r="Q36" s="678"/>
      <c r="R36" s="678"/>
      <c r="S36" s="678"/>
      <c r="T36" s="678"/>
      <c r="U36" s="678"/>
      <c r="V36" s="678"/>
      <c r="W36" s="678"/>
      <c r="X36" s="678"/>
      <c r="Y36" s="678"/>
      <c r="Z36" s="678"/>
      <c r="AA36" s="678"/>
      <c r="AB36" s="678"/>
      <c r="AC36" s="678"/>
      <c r="AD36" s="183"/>
      <c r="AE36" s="164"/>
      <c r="AF36" s="164"/>
      <c r="AH36" s="255"/>
      <c r="AI36" s="255"/>
      <c r="AJ36" s="255"/>
      <c r="AK36" s="255"/>
      <c r="AL36" s="244" t="str">
        <f t="shared" si="0"/>
        <v>Cazones de Herrera</v>
      </c>
      <c r="AM36" s="244" t="str">
        <f t="shared" si="1"/>
        <v>30033</v>
      </c>
      <c r="AO36" s="255"/>
      <c r="AP36" s="247">
        <v>34</v>
      </c>
      <c r="AQ36" s="256"/>
      <c r="AR36" s="256"/>
      <c r="AS36" s="256"/>
      <c r="AT36" s="256"/>
      <c r="AU36" s="252" t="s">
        <v>1694</v>
      </c>
      <c r="AV36" s="256"/>
      <c r="AW36" s="252" t="s">
        <v>1695</v>
      </c>
      <c r="AX36" s="252" t="s">
        <v>1696</v>
      </c>
      <c r="AY36" s="256"/>
      <c r="AZ36" s="252" t="s">
        <v>1697</v>
      </c>
      <c r="BA36" s="252" t="s">
        <v>1698</v>
      </c>
      <c r="BB36" s="252" t="s">
        <v>1699</v>
      </c>
      <c r="BC36" s="252" t="s">
        <v>1700</v>
      </c>
      <c r="BD36" s="252" t="s">
        <v>1701</v>
      </c>
      <c r="BE36" s="299" t="s">
        <v>1702</v>
      </c>
      <c r="BF36" s="252" t="s">
        <v>1703</v>
      </c>
      <c r="BG36" s="252" t="s">
        <v>1704</v>
      </c>
      <c r="BH36" s="256"/>
      <c r="BI36" s="252" t="s">
        <v>1705</v>
      </c>
      <c r="BJ36" s="252" t="s">
        <v>1706</v>
      </c>
      <c r="BK36" s="252" t="s">
        <v>1707</v>
      </c>
      <c r="BL36" s="256"/>
      <c r="BM36" s="256"/>
      <c r="BN36" s="252" t="s">
        <v>1708</v>
      </c>
      <c r="BO36" s="256"/>
      <c r="BP36" s="252" t="s">
        <v>1709</v>
      </c>
      <c r="BQ36" s="256"/>
      <c r="BR36" s="252" t="s">
        <v>1710</v>
      </c>
      <c r="BS36" s="252" t="s">
        <v>1711</v>
      </c>
      <c r="BT36" s="252" t="s">
        <v>1712</v>
      </c>
      <c r="BU36" s="252" t="s">
        <v>1713</v>
      </c>
      <c r="BV36" s="252" t="s">
        <v>1714</v>
      </c>
      <c r="BW36" s="255"/>
      <c r="BX36" s="255"/>
      <c r="BY36" s="255"/>
      <c r="BZ36" s="257"/>
      <c r="CA36" s="257"/>
      <c r="CB36" s="257"/>
      <c r="CC36" s="257"/>
      <c r="CD36" s="253" t="s">
        <v>1715</v>
      </c>
      <c r="CE36" s="257"/>
      <c r="CF36" s="253" t="s">
        <v>1716</v>
      </c>
      <c r="CG36" s="253" t="s">
        <v>1717</v>
      </c>
      <c r="CH36" s="257"/>
      <c r="CI36" s="253" t="s">
        <v>1718</v>
      </c>
      <c r="CJ36" s="253" t="s">
        <v>1719</v>
      </c>
      <c r="CK36" s="253" t="s">
        <v>1720</v>
      </c>
      <c r="CL36" s="253" t="s">
        <v>1721</v>
      </c>
      <c r="CM36" s="253" t="s">
        <v>1722</v>
      </c>
      <c r="CN36" s="278" t="s">
        <v>1723</v>
      </c>
      <c r="CO36" s="253" t="s">
        <v>1724</v>
      </c>
      <c r="CP36" s="253" t="s">
        <v>1725</v>
      </c>
      <c r="CQ36" s="257"/>
      <c r="CR36" s="253" t="s">
        <v>1726</v>
      </c>
      <c r="CS36" s="253" t="s">
        <v>1727</v>
      </c>
      <c r="CT36" s="253" t="s">
        <v>1728</v>
      </c>
      <c r="CU36" s="257"/>
      <c r="CV36" s="257"/>
      <c r="CW36" s="253" t="s">
        <v>1729</v>
      </c>
      <c r="CX36" s="257"/>
      <c r="CY36" s="253" t="s">
        <v>1730</v>
      </c>
      <c r="CZ36" s="257"/>
      <c r="DA36" s="253" t="s">
        <v>1731</v>
      </c>
      <c r="DB36" s="253" t="s">
        <v>1525</v>
      </c>
      <c r="DC36" s="253" t="s">
        <v>1732</v>
      </c>
      <c r="DD36" s="253" t="s">
        <v>1733</v>
      </c>
      <c r="DE36" s="253" t="s">
        <v>1734</v>
      </c>
    </row>
    <row r="37" spans="1:109" ht="6.75" customHeight="1">
      <c r="A37" s="164"/>
      <c r="B37" s="18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83"/>
      <c r="AE37" s="164"/>
      <c r="AF37" s="164"/>
      <c r="AH37" s="247"/>
      <c r="AI37" s="247"/>
      <c r="AJ37" s="247"/>
      <c r="AK37" s="247"/>
      <c r="AL37" s="244" t="str">
        <f t="shared" si="0"/>
        <v>Cerro Azul</v>
      </c>
      <c r="AM37" s="244" t="str">
        <f t="shared" si="1"/>
        <v>30034</v>
      </c>
      <c r="AO37" s="247"/>
      <c r="AP37" s="247">
        <v>35</v>
      </c>
      <c r="AQ37" s="252"/>
      <c r="AR37" s="252"/>
      <c r="AS37" s="252"/>
      <c r="AT37" s="252"/>
      <c r="AU37" s="252" t="s">
        <v>1735</v>
      </c>
      <c r="AV37" s="252"/>
      <c r="AW37" s="252" t="s">
        <v>1736</v>
      </c>
      <c r="AX37" s="252" t="s">
        <v>1737</v>
      </c>
      <c r="AY37" s="252"/>
      <c r="AZ37" s="252" t="s">
        <v>1738</v>
      </c>
      <c r="BA37" s="252" t="s">
        <v>1739</v>
      </c>
      <c r="BB37" s="252" t="s">
        <v>1740</v>
      </c>
      <c r="BC37" s="252" t="s">
        <v>1741</v>
      </c>
      <c r="BD37" s="252" t="s">
        <v>1742</v>
      </c>
      <c r="BE37" s="299" t="s">
        <v>1743</v>
      </c>
      <c r="BF37" s="252" t="s">
        <v>1744</v>
      </c>
      <c r="BG37" s="252" t="s">
        <v>1745</v>
      </c>
      <c r="BH37" s="252"/>
      <c r="BI37" s="252" t="s">
        <v>1746</v>
      </c>
      <c r="BJ37" s="252" t="s">
        <v>1747</v>
      </c>
      <c r="BK37" s="252" t="s">
        <v>1748</v>
      </c>
      <c r="BL37" s="252"/>
      <c r="BM37" s="252"/>
      <c r="BN37" s="252" t="s">
        <v>1749</v>
      </c>
      <c r="BO37" s="252"/>
      <c r="BP37" s="252" t="s">
        <v>1750</v>
      </c>
      <c r="BQ37" s="252"/>
      <c r="BR37" s="252" t="s">
        <v>1751</v>
      </c>
      <c r="BS37" s="252" t="s">
        <v>1752</v>
      </c>
      <c r="BT37" s="252" t="s">
        <v>1753</v>
      </c>
      <c r="BU37" s="252" t="s">
        <v>1754</v>
      </c>
      <c r="BV37" s="252" t="s">
        <v>1755</v>
      </c>
      <c r="BW37" s="247"/>
      <c r="BX37" s="247"/>
      <c r="BY37" s="247"/>
      <c r="BZ37" s="253"/>
      <c r="CA37" s="253"/>
      <c r="CB37" s="253"/>
      <c r="CC37" s="253"/>
      <c r="CD37" s="253" t="s">
        <v>1756</v>
      </c>
      <c r="CE37" s="253"/>
      <c r="CF37" s="253" t="s">
        <v>1757</v>
      </c>
      <c r="CG37" s="253" t="s">
        <v>1758</v>
      </c>
      <c r="CH37" s="253"/>
      <c r="CI37" s="253" t="s">
        <v>1759</v>
      </c>
      <c r="CJ37" s="253" t="s">
        <v>1644</v>
      </c>
      <c r="CK37" s="253" t="s">
        <v>1760</v>
      </c>
      <c r="CL37" s="253" t="s">
        <v>1761</v>
      </c>
      <c r="CM37" s="253" t="s">
        <v>1762</v>
      </c>
      <c r="CN37" s="278" t="s">
        <v>1763</v>
      </c>
      <c r="CO37" s="253" t="s">
        <v>661</v>
      </c>
      <c r="CP37" s="253" t="s">
        <v>1764</v>
      </c>
      <c r="CQ37" s="253"/>
      <c r="CR37" s="253" t="s">
        <v>1765</v>
      </c>
      <c r="CS37" s="253" t="s">
        <v>1766</v>
      </c>
      <c r="CT37" s="253" t="s">
        <v>1767</v>
      </c>
      <c r="CU37" s="253"/>
      <c r="CV37" s="253"/>
      <c r="CW37" s="253" t="s">
        <v>1768</v>
      </c>
      <c r="CX37" s="253"/>
      <c r="CY37" s="253" t="s">
        <v>1769</v>
      </c>
      <c r="CZ37" s="253"/>
      <c r="DA37" s="253" t="s">
        <v>1770</v>
      </c>
      <c r="DB37" s="253" t="s">
        <v>1771</v>
      </c>
      <c r="DC37" s="253" t="s">
        <v>1772</v>
      </c>
      <c r="DD37" s="253" t="s">
        <v>1773</v>
      </c>
      <c r="DE37" s="253" t="s">
        <v>1774</v>
      </c>
    </row>
    <row r="38" spans="1:109" ht="60" customHeight="1">
      <c r="A38" s="164"/>
      <c r="B38" s="181"/>
      <c r="C38" s="685" t="s">
        <v>1775</v>
      </c>
      <c r="D38" s="678"/>
      <c r="E38" s="678"/>
      <c r="F38" s="678"/>
      <c r="G38" s="678"/>
      <c r="H38" s="678"/>
      <c r="I38" s="678"/>
      <c r="J38" s="678"/>
      <c r="K38" s="678"/>
      <c r="L38" s="678"/>
      <c r="M38" s="678"/>
      <c r="N38" s="678"/>
      <c r="O38" s="678"/>
      <c r="P38" s="678"/>
      <c r="Q38" s="678"/>
      <c r="R38" s="678"/>
      <c r="S38" s="678"/>
      <c r="T38" s="678"/>
      <c r="U38" s="678"/>
      <c r="V38" s="678"/>
      <c r="W38" s="678"/>
      <c r="X38" s="678"/>
      <c r="Y38" s="678"/>
      <c r="Z38" s="678"/>
      <c r="AA38" s="678"/>
      <c r="AB38" s="678"/>
      <c r="AC38" s="678"/>
      <c r="AD38" s="183"/>
      <c r="AE38" s="164"/>
      <c r="AF38" s="164"/>
      <c r="AH38" s="255"/>
      <c r="AI38" s="255"/>
      <c r="AJ38" s="255"/>
      <c r="AK38" s="255"/>
      <c r="AL38" s="244" t="str">
        <f t="shared" si="0"/>
        <v>Citlaltépetl</v>
      </c>
      <c r="AM38" s="244" t="str">
        <f t="shared" si="1"/>
        <v>30035</v>
      </c>
      <c r="AO38" s="255"/>
      <c r="AP38" s="247">
        <v>36</v>
      </c>
      <c r="AQ38" s="256"/>
      <c r="AR38" s="256"/>
      <c r="AS38" s="256"/>
      <c r="AT38" s="256"/>
      <c r="AU38" s="252" t="s">
        <v>1776</v>
      </c>
      <c r="AV38" s="256"/>
      <c r="AW38" s="252" t="s">
        <v>1777</v>
      </c>
      <c r="AX38" s="252" t="s">
        <v>1778</v>
      </c>
      <c r="AY38" s="256"/>
      <c r="AZ38" s="252" t="s">
        <v>1779</v>
      </c>
      <c r="BA38" s="252" t="s">
        <v>1780</v>
      </c>
      <c r="BB38" s="252" t="s">
        <v>1781</v>
      </c>
      <c r="BC38" s="252" t="s">
        <v>1782</v>
      </c>
      <c r="BD38" s="252" t="s">
        <v>1783</v>
      </c>
      <c r="BE38" s="299" t="s">
        <v>1784</v>
      </c>
      <c r="BF38" s="252" t="s">
        <v>1785</v>
      </c>
      <c r="BG38" s="252" t="s">
        <v>1786</v>
      </c>
      <c r="BH38" s="256"/>
      <c r="BI38" s="252" t="s">
        <v>1787</v>
      </c>
      <c r="BJ38" s="252" t="s">
        <v>1788</v>
      </c>
      <c r="BK38" s="252" t="s">
        <v>1789</v>
      </c>
      <c r="BL38" s="256"/>
      <c r="BM38" s="256"/>
      <c r="BN38" s="252" t="s">
        <v>1790</v>
      </c>
      <c r="BO38" s="256"/>
      <c r="BP38" s="252" t="s">
        <v>1791</v>
      </c>
      <c r="BQ38" s="256"/>
      <c r="BR38" s="252" t="s">
        <v>1792</v>
      </c>
      <c r="BS38" s="252" t="s">
        <v>1793</v>
      </c>
      <c r="BT38" s="252" t="s">
        <v>1794</v>
      </c>
      <c r="BU38" s="252" t="s">
        <v>1795</v>
      </c>
      <c r="BV38" s="252" t="s">
        <v>1796</v>
      </c>
      <c r="BW38" s="255"/>
      <c r="BX38" s="255"/>
      <c r="BY38" s="255"/>
      <c r="BZ38" s="257"/>
      <c r="CA38" s="257"/>
      <c r="CB38" s="257"/>
      <c r="CC38" s="257"/>
      <c r="CD38" s="253" t="s">
        <v>1797</v>
      </c>
      <c r="CE38" s="257"/>
      <c r="CF38" s="253" t="s">
        <v>1798</v>
      </c>
      <c r="CG38" s="253" t="s">
        <v>1799</v>
      </c>
      <c r="CH38" s="257"/>
      <c r="CI38" s="253" t="s">
        <v>1800</v>
      </c>
      <c r="CJ38" s="253" t="s">
        <v>1801</v>
      </c>
      <c r="CK38" s="253" t="s">
        <v>1802</v>
      </c>
      <c r="CL38" s="253" t="s">
        <v>1803</v>
      </c>
      <c r="CM38" s="253" t="s">
        <v>1804</v>
      </c>
      <c r="CN38" s="278" t="s">
        <v>1805</v>
      </c>
      <c r="CO38" s="253" t="s">
        <v>1806</v>
      </c>
      <c r="CP38" s="253" t="s">
        <v>1807</v>
      </c>
      <c r="CQ38" s="257"/>
      <c r="CR38" s="253" t="s">
        <v>1484</v>
      </c>
      <c r="CS38" s="253" t="s">
        <v>1808</v>
      </c>
      <c r="CT38" s="253" t="s">
        <v>891</v>
      </c>
      <c r="CU38" s="257"/>
      <c r="CV38" s="257"/>
      <c r="CW38" s="253" t="s">
        <v>1809</v>
      </c>
      <c r="CX38" s="257"/>
      <c r="CY38" s="253" t="s">
        <v>1810</v>
      </c>
      <c r="CZ38" s="257"/>
      <c r="DA38" s="253" t="s">
        <v>1811</v>
      </c>
      <c r="DB38" s="253" t="s">
        <v>1812</v>
      </c>
      <c r="DC38" s="253" t="s">
        <v>1813</v>
      </c>
      <c r="DD38" s="253" t="s">
        <v>1814</v>
      </c>
      <c r="DE38" s="253" t="s">
        <v>1815</v>
      </c>
    </row>
    <row r="39" spans="1:109" ht="6.75" customHeight="1">
      <c r="A39" s="164"/>
      <c r="B39" s="181"/>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183"/>
      <c r="AE39" s="164"/>
      <c r="AF39" s="164"/>
      <c r="AH39" s="255"/>
      <c r="AI39" s="255"/>
      <c r="AJ39" s="255"/>
      <c r="AK39" s="255"/>
      <c r="AL39" s="244" t="str">
        <f t="shared" si="0"/>
        <v>Coacoatzintla</v>
      </c>
      <c r="AM39" s="244" t="str">
        <f t="shared" si="1"/>
        <v>30036</v>
      </c>
      <c r="AO39" s="255"/>
      <c r="AP39" s="247">
        <v>37</v>
      </c>
      <c r="AQ39" s="256"/>
      <c r="AR39" s="256"/>
      <c r="AS39" s="256"/>
      <c r="AT39" s="256"/>
      <c r="AU39" s="252" t="s">
        <v>1816</v>
      </c>
      <c r="AV39" s="256"/>
      <c r="AW39" s="252" t="s">
        <v>1817</v>
      </c>
      <c r="AX39" s="252" t="s">
        <v>1818</v>
      </c>
      <c r="AY39" s="256"/>
      <c r="AZ39" s="252" t="s">
        <v>1819</v>
      </c>
      <c r="BA39" s="252" t="s">
        <v>1820</v>
      </c>
      <c r="BB39" s="252" t="s">
        <v>1821</v>
      </c>
      <c r="BC39" s="252" t="s">
        <v>1822</v>
      </c>
      <c r="BD39" s="252" t="s">
        <v>1823</v>
      </c>
      <c r="BE39" s="299" t="s">
        <v>1824</v>
      </c>
      <c r="BF39" s="252" t="s">
        <v>1825</v>
      </c>
      <c r="BG39" s="252" t="s">
        <v>1826</v>
      </c>
      <c r="BH39" s="256"/>
      <c r="BI39" s="252" t="s">
        <v>1827</v>
      </c>
      <c r="BJ39" s="252" t="s">
        <v>1828</v>
      </c>
      <c r="BK39" s="252" t="s">
        <v>1829</v>
      </c>
      <c r="BL39" s="256"/>
      <c r="BM39" s="256"/>
      <c r="BN39" s="252" t="s">
        <v>1830</v>
      </c>
      <c r="BO39" s="256"/>
      <c r="BP39" s="252" t="s">
        <v>1831</v>
      </c>
      <c r="BQ39" s="256"/>
      <c r="BR39" s="252" t="s">
        <v>1832</v>
      </c>
      <c r="BS39" s="252" t="s">
        <v>1833</v>
      </c>
      <c r="BT39" s="252" t="s">
        <v>1834</v>
      </c>
      <c r="BU39" s="252" t="s">
        <v>1835</v>
      </c>
      <c r="BV39" s="252" t="s">
        <v>1836</v>
      </c>
      <c r="BW39" s="255"/>
      <c r="BX39" s="255"/>
      <c r="BY39" s="255"/>
      <c r="BZ39" s="257"/>
      <c r="CA39" s="257"/>
      <c r="CB39" s="257"/>
      <c r="CC39" s="257"/>
      <c r="CD39" s="253" t="s">
        <v>1837</v>
      </c>
      <c r="CE39" s="257"/>
      <c r="CF39" s="253" t="s">
        <v>1838</v>
      </c>
      <c r="CG39" s="253" t="s">
        <v>876</v>
      </c>
      <c r="CH39" s="257"/>
      <c r="CI39" s="253" t="s">
        <v>1839</v>
      </c>
      <c r="CJ39" s="253" t="s">
        <v>1840</v>
      </c>
      <c r="CK39" s="253" t="s">
        <v>1841</v>
      </c>
      <c r="CL39" s="253" t="s">
        <v>1842</v>
      </c>
      <c r="CM39" s="253" t="s">
        <v>1843</v>
      </c>
      <c r="CN39" s="278" t="s">
        <v>1844</v>
      </c>
      <c r="CO39" s="253" t="s">
        <v>1845</v>
      </c>
      <c r="CP39" s="253" t="s">
        <v>1846</v>
      </c>
      <c r="CQ39" s="257"/>
      <c r="CR39" s="253" t="s">
        <v>1847</v>
      </c>
      <c r="CS39" s="253" t="s">
        <v>1848</v>
      </c>
      <c r="CT39" s="253" t="s">
        <v>1849</v>
      </c>
      <c r="CU39" s="257"/>
      <c r="CV39" s="257"/>
      <c r="CW39" s="253" t="s">
        <v>1850</v>
      </c>
      <c r="CX39" s="257"/>
      <c r="CY39" s="253" t="s">
        <v>1851</v>
      </c>
      <c r="CZ39" s="257"/>
      <c r="DA39" s="253" t="s">
        <v>1852</v>
      </c>
      <c r="DB39" s="253" t="s">
        <v>1853</v>
      </c>
      <c r="DC39" s="253" t="s">
        <v>1854</v>
      </c>
      <c r="DD39" s="253" t="s">
        <v>1855</v>
      </c>
      <c r="DE39" s="253" t="s">
        <v>1856</v>
      </c>
    </row>
    <row r="40" spans="1:109" ht="48" customHeight="1">
      <c r="A40" s="153"/>
      <c r="B40" s="181"/>
      <c r="C40" s="686" t="s">
        <v>1857</v>
      </c>
      <c r="D40" s="686"/>
      <c r="E40" s="686"/>
      <c r="F40" s="686"/>
      <c r="G40" s="686"/>
      <c r="H40" s="686"/>
      <c r="I40" s="686"/>
      <c r="J40" s="686"/>
      <c r="K40" s="686"/>
      <c r="L40" s="686"/>
      <c r="M40" s="686"/>
      <c r="N40" s="686"/>
      <c r="O40" s="686"/>
      <c r="P40" s="686"/>
      <c r="Q40" s="686"/>
      <c r="R40" s="686"/>
      <c r="S40" s="686"/>
      <c r="T40" s="686"/>
      <c r="U40" s="686"/>
      <c r="V40" s="686"/>
      <c r="W40" s="686"/>
      <c r="X40" s="686"/>
      <c r="Y40" s="686"/>
      <c r="Z40" s="686"/>
      <c r="AA40" s="686"/>
      <c r="AB40" s="686"/>
      <c r="AC40" s="686"/>
      <c r="AD40" s="183"/>
      <c r="AE40" s="151"/>
      <c r="AF40" s="151"/>
      <c r="AH40" s="255"/>
      <c r="AI40" s="255"/>
      <c r="AJ40" s="255"/>
      <c r="AK40" s="255"/>
      <c r="AL40" s="244" t="str">
        <f t="shared" si="0"/>
        <v>Coahuitlán</v>
      </c>
      <c r="AM40" s="244" t="str">
        <f t="shared" si="1"/>
        <v>30037</v>
      </c>
      <c r="AO40" s="255"/>
      <c r="AP40" s="247">
        <v>38</v>
      </c>
      <c r="AQ40" s="256"/>
      <c r="AR40" s="256"/>
      <c r="AS40" s="256"/>
      <c r="AT40" s="256"/>
      <c r="AU40" s="252" t="s">
        <v>1858</v>
      </c>
      <c r="AV40" s="256"/>
      <c r="AW40" s="252" t="s">
        <v>1859</v>
      </c>
      <c r="AX40" s="252" t="s">
        <v>1860</v>
      </c>
      <c r="AY40" s="256"/>
      <c r="AZ40" s="252" t="s">
        <v>1861</v>
      </c>
      <c r="BA40" s="252" t="s">
        <v>1862</v>
      </c>
      <c r="BB40" s="252" t="s">
        <v>1863</v>
      </c>
      <c r="BC40" s="252" t="s">
        <v>1864</v>
      </c>
      <c r="BD40" s="252" t="s">
        <v>1865</v>
      </c>
      <c r="BE40" s="299" t="s">
        <v>1866</v>
      </c>
      <c r="BF40" s="252" t="s">
        <v>1867</v>
      </c>
      <c r="BG40" s="252"/>
      <c r="BH40" s="256"/>
      <c r="BI40" s="252" t="s">
        <v>1868</v>
      </c>
      <c r="BJ40" s="252" t="s">
        <v>1869</v>
      </c>
      <c r="BK40" s="252" t="s">
        <v>1870</v>
      </c>
      <c r="BL40" s="256"/>
      <c r="BM40" s="256"/>
      <c r="BN40" s="252" t="s">
        <v>1871</v>
      </c>
      <c r="BO40" s="256"/>
      <c r="BP40" s="252" t="s">
        <v>1872</v>
      </c>
      <c r="BQ40" s="256"/>
      <c r="BR40" s="252" t="s">
        <v>1873</v>
      </c>
      <c r="BS40" s="252" t="s">
        <v>1874</v>
      </c>
      <c r="BT40" s="252" t="s">
        <v>1875</v>
      </c>
      <c r="BU40" s="252" t="s">
        <v>1876</v>
      </c>
      <c r="BV40" s="252" t="s">
        <v>1877</v>
      </c>
      <c r="BW40" s="255"/>
      <c r="BX40" s="255"/>
      <c r="BY40" s="255"/>
      <c r="BZ40" s="257"/>
      <c r="CA40" s="257"/>
      <c r="CB40" s="257"/>
      <c r="CC40" s="257"/>
      <c r="CD40" s="253" t="s">
        <v>1878</v>
      </c>
      <c r="CE40" s="257"/>
      <c r="CF40" s="253" t="s">
        <v>1879</v>
      </c>
      <c r="CG40" s="253" t="s">
        <v>927</v>
      </c>
      <c r="CH40" s="257"/>
      <c r="CI40" s="253" t="s">
        <v>1880</v>
      </c>
      <c r="CJ40" s="253" t="s">
        <v>1881</v>
      </c>
      <c r="CK40" s="253" t="s">
        <v>1882</v>
      </c>
      <c r="CL40" s="253" t="s">
        <v>1883</v>
      </c>
      <c r="CM40" s="253" t="s">
        <v>1884</v>
      </c>
      <c r="CN40" s="278" t="s">
        <v>1885</v>
      </c>
      <c r="CO40" s="253" t="s">
        <v>1886</v>
      </c>
      <c r="CP40" s="253"/>
      <c r="CQ40" s="257"/>
      <c r="CR40" s="253" t="s">
        <v>1887</v>
      </c>
      <c r="CS40" s="253" t="s">
        <v>1888</v>
      </c>
      <c r="CT40" s="253" t="s">
        <v>1305</v>
      </c>
      <c r="CU40" s="257"/>
      <c r="CV40" s="257"/>
      <c r="CW40" s="253" t="s">
        <v>1889</v>
      </c>
      <c r="CX40" s="257"/>
      <c r="CY40" s="253" t="s">
        <v>1890</v>
      </c>
      <c r="CZ40" s="257"/>
      <c r="DA40" s="253" t="s">
        <v>1891</v>
      </c>
      <c r="DB40" s="253" t="s">
        <v>1892</v>
      </c>
      <c r="DC40" s="253" t="s">
        <v>1893</v>
      </c>
      <c r="DD40" s="253" t="s">
        <v>1894</v>
      </c>
      <c r="DE40" s="253" t="s">
        <v>1895</v>
      </c>
    </row>
    <row r="41" spans="1:109" ht="6.75" customHeight="1">
      <c r="A41" s="153"/>
      <c r="B41" s="181"/>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183"/>
      <c r="AE41" s="151"/>
      <c r="AF41" s="151"/>
      <c r="AH41" s="255"/>
      <c r="AI41" s="255"/>
      <c r="AJ41" s="255"/>
      <c r="AK41" s="255"/>
      <c r="AL41" s="244" t="str">
        <f t="shared" si="0"/>
        <v>Coatepec</v>
      </c>
      <c r="AM41" s="244" t="str">
        <f t="shared" si="1"/>
        <v>30038</v>
      </c>
      <c r="AO41" s="255"/>
      <c r="AP41" s="247">
        <v>39</v>
      </c>
      <c r="AQ41" s="256"/>
      <c r="AR41" s="256"/>
      <c r="AS41" s="256"/>
      <c r="AT41" s="256"/>
      <c r="AU41" s="252" t="s">
        <v>1896</v>
      </c>
      <c r="AV41" s="256"/>
      <c r="AW41" s="252" t="s">
        <v>1897</v>
      </c>
      <c r="AX41" s="252" t="s">
        <v>1898</v>
      </c>
      <c r="AY41" s="256"/>
      <c r="AZ41" s="252" t="s">
        <v>1899</v>
      </c>
      <c r="BA41" s="252" t="s">
        <v>1900</v>
      </c>
      <c r="BB41" s="252" t="s">
        <v>1901</v>
      </c>
      <c r="BC41" s="252" t="s">
        <v>1902</v>
      </c>
      <c r="BD41" s="252" t="s">
        <v>1903</v>
      </c>
      <c r="BE41" s="299" t="s">
        <v>1904</v>
      </c>
      <c r="BF41" s="252" t="s">
        <v>1905</v>
      </c>
      <c r="BG41" s="256"/>
      <c r="BH41" s="256"/>
      <c r="BI41" s="252" t="s">
        <v>1906</v>
      </c>
      <c r="BJ41" s="252" t="s">
        <v>1907</v>
      </c>
      <c r="BK41" s="252" t="s">
        <v>1908</v>
      </c>
      <c r="BL41" s="256"/>
      <c r="BM41" s="256"/>
      <c r="BN41" s="252" t="s">
        <v>1909</v>
      </c>
      <c r="BO41" s="256"/>
      <c r="BP41" s="252" t="s">
        <v>1910</v>
      </c>
      <c r="BQ41" s="256"/>
      <c r="BR41" s="252" t="s">
        <v>1911</v>
      </c>
      <c r="BS41" s="252" t="s">
        <v>1912</v>
      </c>
      <c r="BT41" s="252" t="s">
        <v>1913</v>
      </c>
      <c r="BU41" s="252" t="s">
        <v>1914</v>
      </c>
      <c r="BV41" s="252" t="s">
        <v>1915</v>
      </c>
      <c r="BW41" s="255"/>
      <c r="BX41" s="255"/>
      <c r="BY41" s="255"/>
      <c r="BZ41" s="257"/>
      <c r="CA41" s="257"/>
      <c r="CB41" s="257"/>
      <c r="CC41" s="257"/>
      <c r="CD41" s="253" t="s">
        <v>1916</v>
      </c>
      <c r="CE41" s="257"/>
      <c r="CF41" s="253" t="s">
        <v>1917</v>
      </c>
      <c r="CG41" s="253" t="s">
        <v>1918</v>
      </c>
      <c r="CH41" s="257"/>
      <c r="CI41" s="253" t="s">
        <v>1919</v>
      </c>
      <c r="CJ41" s="253" t="s">
        <v>1920</v>
      </c>
      <c r="CK41" s="253" t="s">
        <v>1921</v>
      </c>
      <c r="CL41" s="253" t="s">
        <v>1922</v>
      </c>
      <c r="CM41" s="253" t="s">
        <v>1923</v>
      </c>
      <c r="CN41" s="278" t="s">
        <v>1924</v>
      </c>
      <c r="CO41" s="253" t="s">
        <v>1925</v>
      </c>
      <c r="CP41" s="257"/>
      <c r="CQ41" s="257"/>
      <c r="CR41" s="253" t="s">
        <v>1926</v>
      </c>
      <c r="CS41" s="253" t="s">
        <v>1927</v>
      </c>
      <c r="CT41" s="253" t="s">
        <v>1928</v>
      </c>
      <c r="CU41" s="257"/>
      <c r="CV41" s="257"/>
      <c r="CW41" s="253" t="s">
        <v>1929</v>
      </c>
      <c r="CX41" s="257"/>
      <c r="CY41" s="253" t="s">
        <v>1272</v>
      </c>
      <c r="CZ41" s="257"/>
      <c r="DA41" s="253" t="s">
        <v>1930</v>
      </c>
      <c r="DB41" s="253" t="s">
        <v>1931</v>
      </c>
      <c r="DC41" s="253" t="s">
        <v>1601</v>
      </c>
      <c r="DD41" s="253" t="s">
        <v>1932</v>
      </c>
      <c r="DE41" s="253" t="s">
        <v>1933</v>
      </c>
    </row>
    <row r="42" spans="1:109" ht="48" customHeight="1">
      <c r="A42" s="153"/>
      <c r="B42" s="181"/>
      <c r="C42" s="685" t="s">
        <v>1934</v>
      </c>
      <c r="D42" s="685"/>
      <c r="E42" s="685"/>
      <c r="F42" s="685"/>
      <c r="G42" s="685"/>
      <c r="H42" s="685"/>
      <c r="I42" s="685"/>
      <c r="J42" s="685"/>
      <c r="K42" s="685"/>
      <c r="L42" s="685"/>
      <c r="M42" s="685"/>
      <c r="N42" s="685"/>
      <c r="O42" s="685"/>
      <c r="P42" s="685"/>
      <c r="Q42" s="685"/>
      <c r="R42" s="685"/>
      <c r="S42" s="685"/>
      <c r="T42" s="685"/>
      <c r="U42" s="685"/>
      <c r="V42" s="685"/>
      <c r="W42" s="685"/>
      <c r="X42" s="685"/>
      <c r="Y42" s="685"/>
      <c r="Z42" s="685"/>
      <c r="AA42" s="685"/>
      <c r="AB42" s="685"/>
      <c r="AC42" s="685"/>
      <c r="AD42" s="183"/>
      <c r="AE42" s="151"/>
      <c r="AF42" s="151"/>
      <c r="AH42" s="255"/>
      <c r="AI42" s="255"/>
      <c r="AJ42" s="255"/>
      <c r="AK42" s="255"/>
      <c r="AL42" s="244" t="str">
        <f t="shared" si="0"/>
        <v>Coatzacoalcos</v>
      </c>
      <c r="AM42" s="244" t="str">
        <f t="shared" si="1"/>
        <v>30039</v>
      </c>
      <c r="AO42" s="255"/>
      <c r="AP42" s="247">
        <v>40</v>
      </c>
      <c r="AQ42" s="256"/>
      <c r="AR42" s="256"/>
      <c r="AS42" s="256"/>
      <c r="AT42" s="256"/>
      <c r="AU42" s="260"/>
      <c r="AV42" s="256"/>
      <c r="AW42" s="252" t="s">
        <v>1935</v>
      </c>
      <c r="AX42" s="252" t="s">
        <v>1936</v>
      </c>
      <c r="AY42" s="256"/>
      <c r="AZ42" s="252" t="s">
        <v>1937</v>
      </c>
      <c r="BA42" s="252" t="s">
        <v>1938</v>
      </c>
      <c r="BB42" s="252" t="s">
        <v>1939</v>
      </c>
      <c r="BC42" s="252" t="s">
        <v>1940</v>
      </c>
      <c r="BD42" s="252" t="s">
        <v>1941</v>
      </c>
      <c r="BE42" s="299" t="s">
        <v>1942</v>
      </c>
      <c r="BF42" s="252" t="s">
        <v>1943</v>
      </c>
      <c r="BG42" s="256"/>
      <c r="BH42" s="256"/>
      <c r="BI42" s="252" t="s">
        <v>1944</v>
      </c>
      <c r="BJ42" s="252" t="s">
        <v>1945</v>
      </c>
      <c r="BK42" s="252" t="s">
        <v>1946</v>
      </c>
      <c r="BL42" s="256"/>
      <c r="BM42" s="256"/>
      <c r="BN42" s="252" t="s">
        <v>1947</v>
      </c>
      <c r="BO42" s="256"/>
      <c r="BP42" s="252" t="s">
        <v>1948</v>
      </c>
      <c r="BQ42" s="256"/>
      <c r="BR42" s="252" t="s">
        <v>1949</v>
      </c>
      <c r="BS42" s="252" t="s">
        <v>1950</v>
      </c>
      <c r="BT42" s="252" t="s">
        <v>1951</v>
      </c>
      <c r="BU42" s="252" t="s">
        <v>1952</v>
      </c>
      <c r="BV42" s="252" t="s">
        <v>1953</v>
      </c>
      <c r="BW42" s="255"/>
      <c r="BX42" s="255"/>
      <c r="BY42" s="255"/>
      <c r="BZ42" s="257"/>
      <c r="CA42" s="257"/>
      <c r="CB42" s="257"/>
      <c r="CC42" s="257"/>
      <c r="CD42" s="253"/>
      <c r="CE42" s="257"/>
      <c r="CF42" s="253" t="s">
        <v>1954</v>
      </c>
      <c r="CG42" s="253" t="s">
        <v>1955</v>
      </c>
      <c r="CH42" s="257"/>
      <c r="CI42" s="253" t="s">
        <v>1956</v>
      </c>
      <c r="CJ42" s="253" t="s">
        <v>1957</v>
      </c>
      <c r="CK42" s="253" t="s">
        <v>1958</v>
      </c>
      <c r="CL42" s="253" t="s">
        <v>1959</v>
      </c>
      <c r="CM42" s="253" t="s">
        <v>1960</v>
      </c>
      <c r="CN42" s="278" t="s">
        <v>1961</v>
      </c>
      <c r="CO42" s="253" t="s">
        <v>1962</v>
      </c>
      <c r="CP42" s="257"/>
      <c r="CQ42" s="257"/>
      <c r="CR42" s="253" t="s">
        <v>1963</v>
      </c>
      <c r="CS42" s="253" t="s">
        <v>1964</v>
      </c>
      <c r="CT42" s="253" t="s">
        <v>1965</v>
      </c>
      <c r="CU42" s="257"/>
      <c r="CV42" s="257"/>
      <c r="CW42" s="253" t="s">
        <v>1966</v>
      </c>
      <c r="CX42" s="257"/>
      <c r="CY42" s="253" t="s">
        <v>1967</v>
      </c>
      <c r="CZ42" s="257"/>
      <c r="DA42" s="253" t="s">
        <v>1968</v>
      </c>
      <c r="DB42" s="253" t="s">
        <v>1969</v>
      </c>
      <c r="DC42" s="253" t="s">
        <v>1970</v>
      </c>
      <c r="DD42" s="253" t="s">
        <v>1971</v>
      </c>
      <c r="DE42" s="253" t="s">
        <v>1972</v>
      </c>
    </row>
    <row r="43" spans="1:109" ht="6.75" customHeight="1">
      <c r="A43" s="153"/>
      <c r="B43" s="181"/>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3"/>
      <c r="AE43" s="151"/>
      <c r="AF43" s="151"/>
      <c r="AH43" s="255"/>
      <c r="AI43" s="255"/>
      <c r="AJ43" s="255"/>
      <c r="AK43" s="255"/>
      <c r="AL43" s="244" t="str">
        <f t="shared" si="0"/>
        <v>Coatzintla</v>
      </c>
      <c r="AM43" s="244" t="str">
        <f t="shared" si="1"/>
        <v>30040</v>
      </c>
      <c r="AO43" s="255"/>
      <c r="AP43" s="247">
        <v>41</v>
      </c>
      <c r="AQ43" s="256"/>
      <c r="AR43" s="256"/>
      <c r="AS43" s="256"/>
      <c r="AT43" s="256"/>
      <c r="AU43" s="256"/>
      <c r="AV43" s="256"/>
      <c r="AW43" s="252" t="s">
        <v>1973</v>
      </c>
      <c r="AX43" s="252" t="s">
        <v>1974</v>
      </c>
      <c r="AY43" s="256"/>
      <c r="AZ43" s="256"/>
      <c r="BA43" s="252" t="s">
        <v>1975</v>
      </c>
      <c r="BB43" s="252" t="s">
        <v>1976</v>
      </c>
      <c r="BC43" s="252" t="s">
        <v>1977</v>
      </c>
      <c r="BD43" s="252" t="s">
        <v>1978</v>
      </c>
      <c r="BE43" s="299" t="s">
        <v>1979</v>
      </c>
      <c r="BF43" s="252" t="s">
        <v>1980</v>
      </c>
      <c r="BG43" s="256"/>
      <c r="BH43" s="256"/>
      <c r="BI43" s="252" t="s">
        <v>1981</v>
      </c>
      <c r="BJ43" s="252" t="s">
        <v>1982</v>
      </c>
      <c r="BK43" s="252" t="s">
        <v>1983</v>
      </c>
      <c r="BL43" s="256"/>
      <c r="BM43" s="256"/>
      <c r="BN43" s="252" t="s">
        <v>1984</v>
      </c>
      <c r="BO43" s="256"/>
      <c r="BP43" s="252" t="s">
        <v>1985</v>
      </c>
      <c r="BQ43" s="256"/>
      <c r="BR43" s="252" t="s">
        <v>1986</v>
      </c>
      <c r="BS43" s="252" t="s">
        <v>1987</v>
      </c>
      <c r="BT43" s="252" t="s">
        <v>1988</v>
      </c>
      <c r="BU43" s="252" t="s">
        <v>1989</v>
      </c>
      <c r="BV43" s="252" t="s">
        <v>1990</v>
      </c>
      <c r="BW43" s="255"/>
      <c r="BX43" s="255"/>
      <c r="BY43" s="255"/>
      <c r="BZ43" s="257"/>
      <c r="CA43" s="257"/>
      <c r="CB43" s="257"/>
      <c r="CC43" s="257"/>
      <c r="CD43" s="257"/>
      <c r="CE43" s="257"/>
      <c r="CF43" s="253" t="s">
        <v>1991</v>
      </c>
      <c r="CG43" s="253" t="s">
        <v>1992</v>
      </c>
      <c r="CH43" s="257"/>
      <c r="CI43" s="253"/>
      <c r="CJ43" s="253" t="s">
        <v>1993</v>
      </c>
      <c r="CK43" s="253" t="s">
        <v>1994</v>
      </c>
      <c r="CL43" s="253" t="s">
        <v>1995</v>
      </c>
      <c r="CM43" s="253" t="s">
        <v>1996</v>
      </c>
      <c r="CN43" s="278" t="s">
        <v>1997</v>
      </c>
      <c r="CO43" s="253" t="s">
        <v>1998</v>
      </c>
      <c r="CP43" s="257"/>
      <c r="CQ43" s="257"/>
      <c r="CR43" s="253" t="s">
        <v>1999</v>
      </c>
      <c r="CS43" s="253" t="s">
        <v>2000</v>
      </c>
      <c r="CT43" s="253" t="s">
        <v>2001</v>
      </c>
      <c r="CU43" s="257"/>
      <c r="CV43" s="257"/>
      <c r="CW43" s="253" t="s">
        <v>2002</v>
      </c>
      <c r="CX43" s="257"/>
      <c r="CY43" s="253" t="s">
        <v>2003</v>
      </c>
      <c r="CZ43" s="257"/>
      <c r="DA43" s="253" t="s">
        <v>2004</v>
      </c>
      <c r="DB43" s="253" t="s">
        <v>2005</v>
      </c>
      <c r="DC43" s="253" t="s">
        <v>2006</v>
      </c>
      <c r="DD43" s="253" t="s">
        <v>2007</v>
      </c>
      <c r="DE43" s="253" t="s">
        <v>2008</v>
      </c>
    </row>
    <row r="44" spans="1:109" ht="84" customHeight="1">
      <c r="B44" s="181"/>
      <c r="C44" s="689" t="s">
        <v>2009</v>
      </c>
      <c r="D44" s="689"/>
      <c r="E44" s="689"/>
      <c r="F44" s="689"/>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c r="AD44" s="183"/>
      <c r="AH44" s="255"/>
      <c r="AI44" s="255"/>
      <c r="AJ44" s="255"/>
      <c r="AK44" s="255"/>
      <c r="AL44" s="244" t="str">
        <f t="shared" si="0"/>
        <v>Coetzala</v>
      </c>
      <c r="AM44" s="244" t="str">
        <f t="shared" si="1"/>
        <v>30041</v>
      </c>
      <c r="AO44" s="255"/>
      <c r="AP44" s="247">
        <v>42</v>
      </c>
      <c r="AQ44" s="256"/>
      <c r="AR44" s="256"/>
      <c r="AS44" s="256"/>
      <c r="AT44" s="256"/>
      <c r="AU44" s="256"/>
      <c r="AV44" s="256"/>
      <c r="AW44" s="252" t="s">
        <v>2010</v>
      </c>
      <c r="AX44" s="252" t="s">
        <v>2011</v>
      </c>
      <c r="AY44" s="256"/>
      <c r="AZ44" s="256"/>
      <c r="BA44" s="252" t="s">
        <v>2012</v>
      </c>
      <c r="BB44" s="252" t="s">
        <v>2013</v>
      </c>
      <c r="BC44" s="252" t="s">
        <v>2014</v>
      </c>
      <c r="BD44" s="252" t="s">
        <v>2015</v>
      </c>
      <c r="BE44" s="299" t="s">
        <v>2016</v>
      </c>
      <c r="BF44" s="252" t="s">
        <v>2017</v>
      </c>
      <c r="BG44" s="256"/>
      <c r="BH44" s="256"/>
      <c r="BI44" s="252" t="s">
        <v>2018</v>
      </c>
      <c r="BJ44" s="252" t="s">
        <v>2019</v>
      </c>
      <c r="BK44" s="252" t="s">
        <v>2020</v>
      </c>
      <c r="BL44" s="256"/>
      <c r="BM44" s="256"/>
      <c r="BN44" s="252" t="s">
        <v>2021</v>
      </c>
      <c r="BO44" s="256"/>
      <c r="BP44" s="252" t="s">
        <v>2022</v>
      </c>
      <c r="BQ44" s="256"/>
      <c r="BR44" s="252" t="s">
        <v>2023</v>
      </c>
      <c r="BS44" s="252" t="s">
        <v>2024</v>
      </c>
      <c r="BT44" s="252" t="s">
        <v>2025</v>
      </c>
      <c r="BU44" s="252" t="s">
        <v>2026</v>
      </c>
      <c r="BV44" s="252" t="s">
        <v>2027</v>
      </c>
      <c r="BW44" s="255"/>
      <c r="BX44" s="255"/>
      <c r="BY44" s="255"/>
      <c r="BZ44" s="257"/>
      <c r="CA44" s="257"/>
      <c r="CB44" s="257"/>
      <c r="CC44" s="257"/>
      <c r="CD44" s="257"/>
      <c r="CE44" s="257"/>
      <c r="CF44" s="253" t="s">
        <v>2028</v>
      </c>
      <c r="CG44" s="253" t="s">
        <v>2029</v>
      </c>
      <c r="CH44" s="257"/>
      <c r="CI44" s="257"/>
      <c r="CJ44" s="253" t="s">
        <v>2030</v>
      </c>
      <c r="CK44" s="253" t="s">
        <v>2031</v>
      </c>
      <c r="CL44" s="253" t="s">
        <v>2032</v>
      </c>
      <c r="CM44" s="253" t="s">
        <v>2033</v>
      </c>
      <c r="CN44" s="278" t="s">
        <v>2034</v>
      </c>
      <c r="CO44" s="253" t="s">
        <v>2035</v>
      </c>
      <c r="CP44" s="257"/>
      <c r="CQ44" s="257"/>
      <c r="CR44" s="253" t="s">
        <v>2036</v>
      </c>
      <c r="CS44" s="253" t="s">
        <v>2037</v>
      </c>
      <c r="CT44" s="253" t="s">
        <v>2038</v>
      </c>
      <c r="CU44" s="257"/>
      <c r="CV44" s="257"/>
      <c r="CW44" s="253" t="s">
        <v>2039</v>
      </c>
      <c r="CX44" s="257"/>
      <c r="CY44" s="253" t="s">
        <v>2040</v>
      </c>
      <c r="CZ44" s="257"/>
      <c r="DA44" s="253" t="s">
        <v>2041</v>
      </c>
      <c r="DB44" s="253" t="s">
        <v>2042</v>
      </c>
      <c r="DC44" s="253" t="s">
        <v>2043</v>
      </c>
      <c r="DD44" s="253" t="s">
        <v>2044</v>
      </c>
      <c r="DE44" s="253" t="s">
        <v>2045</v>
      </c>
    </row>
    <row r="45" spans="1:109" ht="6.75" customHeight="1">
      <c r="B45" s="187"/>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88"/>
      <c r="AH45" s="255"/>
      <c r="AI45" s="255"/>
      <c r="AJ45" s="255"/>
      <c r="AK45" s="255"/>
      <c r="AL45" s="244" t="str">
        <f t="shared" si="0"/>
        <v>Colipa</v>
      </c>
      <c r="AM45" s="244" t="str">
        <f t="shared" si="1"/>
        <v>30042</v>
      </c>
      <c r="AO45" s="255"/>
      <c r="AP45" s="247">
        <v>43</v>
      </c>
      <c r="AQ45" s="256"/>
      <c r="AR45" s="256"/>
      <c r="AS45" s="256"/>
      <c r="AT45" s="256"/>
      <c r="AU45" s="256"/>
      <c r="AV45" s="256"/>
      <c r="AW45" s="252" t="s">
        <v>2046</v>
      </c>
      <c r="AX45" s="252" t="s">
        <v>2047</v>
      </c>
      <c r="AY45" s="256"/>
      <c r="AZ45" s="256"/>
      <c r="BA45" s="252" t="s">
        <v>2048</v>
      </c>
      <c r="BB45" s="252" t="s">
        <v>2049</v>
      </c>
      <c r="BC45" s="252" t="s">
        <v>2050</v>
      </c>
      <c r="BD45" s="252" t="s">
        <v>2051</v>
      </c>
      <c r="BE45" s="299" t="s">
        <v>2052</v>
      </c>
      <c r="BF45" s="252" t="s">
        <v>2053</v>
      </c>
      <c r="BG45" s="256"/>
      <c r="BH45" s="256"/>
      <c r="BI45" s="252" t="s">
        <v>2054</v>
      </c>
      <c r="BJ45" s="252" t="s">
        <v>2055</v>
      </c>
      <c r="BK45" s="252" t="s">
        <v>2056</v>
      </c>
      <c r="BL45" s="256"/>
      <c r="BM45" s="256"/>
      <c r="BN45" s="252" t="s">
        <v>2057</v>
      </c>
      <c r="BO45" s="256"/>
      <c r="BP45" s="252" t="s">
        <v>2058</v>
      </c>
      <c r="BQ45" s="256"/>
      <c r="BR45" s="252" t="s">
        <v>2059</v>
      </c>
      <c r="BS45" s="252" t="s">
        <v>2060</v>
      </c>
      <c r="BT45" s="252" t="s">
        <v>2061</v>
      </c>
      <c r="BU45" s="252" t="s">
        <v>2062</v>
      </c>
      <c r="BV45" s="252" t="s">
        <v>2063</v>
      </c>
      <c r="BW45" s="255"/>
      <c r="BX45" s="255"/>
      <c r="BY45" s="255"/>
      <c r="BZ45" s="257"/>
      <c r="CA45" s="257"/>
      <c r="CB45" s="257"/>
      <c r="CC45" s="257"/>
      <c r="CD45" s="257"/>
      <c r="CE45" s="257"/>
      <c r="CF45" s="253" t="s">
        <v>2064</v>
      </c>
      <c r="CG45" s="253" t="s">
        <v>2065</v>
      </c>
      <c r="CH45" s="257"/>
      <c r="CI45" s="257"/>
      <c r="CJ45" s="253" t="s">
        <v>2066</v>
      </c>
      <c r="CK45" s="253" t="s">
        <v>2067</v>
      </c>
      <c r="CL45" s="253" t="s">
        <v>2068</v>
      </c>
      <c r="CM45" s="253" t="s">
        <v>2069</v>
      </c>
      <c r="CN45" s="278" t="s">
        <v>2070</v>
      </c>
      <c r="CO45" s="253" t="s">
        <v>2071</v>
      </c>
      <c r="CP45" s="257"/>
      <c r="CQ45" s="257"/>
      <c r="CR45" s="253" t="s">
        <v>2072</v>
      </c>
      <c r="CS45" s="253" t="s">
        <v>2073</v>
      </c>
      <c r="CT45" s="253" t="s">
        <v>2074</v>
      </c>
      <c r="CU45" s="257"/>
      <c r="CV45" s="257"/>
      <c r="CW45" s="253" t="s">
        <v>2075</v>
      </c>
      <c r="CX45" s="257"/>
      <c r="CY45" s="253" t="s">
        <v>2076</v>
      </c>
      <c r="CZ45" s="257"/>
      <c r="DA45" s="253" t="s">
        <v>2077</v>
      </c>
      <c r="DB45" s="253" t="s">
        <v>2078</v>
      </c>
      <c r="DC45" s="253" t="s">
        <v>2079</v>
      </c>
      <c r="DD45" s="253" t="s">
        <v>2080</v>
      </c>
      <c r="DE45" s="253" t="s">
        <v>2081</v>
      </c>
    </row>
    <row r="46" spans="1:109" ht="36" customHeight="1">
      <c r="B46" s="181"/>
      <c r="C46" s="685" t="s">
        <v>2082</v>
      </c>
      <c r="D46" s="685"/>
      <c r="E46" s="685"/>
      <c r="F46" s="685"/>
      <c r="G46" s="685"/>
      <c r="H46" s="685"/>
      <c r="I46" s="685"/>
      <c r="J46" s="685"/>
      <c r="K46" s="685"/>
      <c r="L46" s="685"/>
      <c r="M46" s="685"/>
      <c r="N46" s="685"/>
      <c r="O46" s="685"/>
      <c r="P46" s="685"/>
      <c r="Q46" s="685"/>
      <c r="R46" s="685"/>
      <c r="S46" s="685"/>
      <c r="T46" s="685"/>
      <c r="U46" s="685"/>
      <c r="V46" s="685"/>
      <c r="W46" s="685"/>
      <c r="X46" s="685"/>
      <c r="Y46" s="685"/>
      <c r="Z46" s="685"/>
      <c r="AA46" s="685"/>
      <c r="AB46" s="685"/>
      <c r="AC46" s="685"/>
      <c r="AD46" s="183"/>
      <c r="AH46" s="255"/>
      <c r="AI46" s="255"/>
      <c r="AJ46" s="255"/>
      <c r="AK46" s="255"/>
      <c r="AL46" s="244" t="str">
        <f t="shared" si="0"/>
        <v>Comapa</v>
      </c>
      <c r="AM46" s="244" t="str">
        <f t="shared" si="1"/>
        <v>30043</v>
      </c>
      <c r="AO46" s="255"/>
      <c r="AP46" s="247">
        <v>44</v>
      </c>
      <c r="AQ46" s="256"/>
      <c r="AR46" s="256"/>
      <c r="AS46" s="256"/>
      <c r="AT46" s="256"/>
      <c r="AU46" s="256"/>
      <c r="AV46" s="256"/>
      <c r="AW46" s="252" t="s">
        <v>2083</v>
      </c>
      <c r="AX46" s="252" t="s">
        <v>2084</v>
      </c>
      <c r="AY46" s="256"/>
      <c r="AZ46" s="256"/>
      <c r="BA46" s="252" t="s">
        <v>2085</v>
      </c>
      <c r="BB46" s="252" t="s">
        <v>2086</v>
      </c>
      <c r="BC46" s="252" t="s">
        <v>2087</v>
      </c>
      <c r="BD46" s="252" t="s">
        <v>2088</v>
      </c>
      <c r="BE46" s="299" t="s">
        <v>2089</v>
      </c>
      <c r="BF46" s="252" t="s">
        <v>2090</v>
      </c>
      <c r="BG46" s="256"/>
      <c r="BH46" s="256"/>
      <c r="BI46" s="252" t="s">
        <v>2091</v>
      </c>
      <c r="BJ46" s="252" t="s">
        <v>2092</v>
      </c>
      <c r="BK46" s="252" t="s">
        <v>2093</v>
      </c>
      <c r="BL46" s="256"/>
      <c r="BM46" s="256"/>
      <c r="BN46" s="252" t="s">
        <v>2094</v>
      </c>
      <c r="BO46" s="256"/>
      <c r="BP46" s="252" t="s">
        <v>2095</v>
      </c>
      <c r="BQ46" s="256"/>
      <c r="BR46" s="252" t="s">
        <v>2096</v>
      </c>
      <c r="BS46" s="252" t="s">
        <v>2097</v>
      </c>
      <c r="BT46" s="252" t="s">
        <v>2098</v>
      </c>
      <c r="BU46" s="252" t="s">
        <v>2099</v>
      </c>
      <c r="BV46" s="252" t="s">
        <v>2100</v>
      </c>
      <c r="BW46" s="255"/>
      <c r="BX46" s="255"/>
      <c r="BY46" s="255"/>
      <c r="BZ46" s="257"/>
      <c r="CA46" s="257"/>
      <c r="CB46" s="257"/>
      <c r="CC46" s="257"/>
      <c r="CD46" s="257"/>
      <c r="CE46" s="257"/>
      <c r="CF46" s="253" t="s">
        <v>2101</v>
      </c>
      <c r="CG46" s="253" t="s">
        <v>2102</v>
      </c>
      <c r="CH46" s="257"/>
      <c r="CI46" s="257"/>
      <c r="CJ46" s="253" t="s">
        <v>2041</v>
      </c>
      <c r="CK46" s="253" t="s">
        <v>2103</v>
      </c>
      <c r="CL46" s="253" t="s">
        <v>2104</v>
      </c>
      <c r="CM46" s="253" t="s">
        <v>2105</v>
      </c>
      <c r="CN46" s="278" t="s">
        <v>2106</v>
      </c>
      <c r="CO46" s="253" t="s">
        <v>2107</v>
      </c>
      <c r="CP46" s="257"/>
      <c r="CQ46" s="257"/>
      <c r="CR46" s="253" t="s">
        <v>2108</v>
      </c>
      <c r="CS46" s="253" t="s">
        <v>2109</v>
      </c>
      <c r="CT46" s="253" t="s">
        <v>2110</v>
      </c>
      <c r="CU46" s="257"/>
      <c r="CV46" s="257"/>
      <c r="CW46" s="253" t="s">
        <v>2111</v>
      </c>
      <c r="CX46" s="257"/>
      <c r="CY46" s="253" t="s">
        <v>2112</v>
      </c>
      <c r="CZ46" s="257"/>
      <c r="DA46" s="253" t="s">
        <v>2113</v>
      </c>
      <c r="DB46" s="253" t="s">
        <v>2114</v>
      </c>
      <c r="DC46" s="253" t="s">
        <v>2115</v>
      </c>
      <c r="DD46" s="253" t="s">
        <v>2116</v>
      </c>
      <c r="DE46" s="253" t="s">
        <v>2117</v>
      </c>
    </row>
    <row r="47" spans="1:109" ht="6.75" customHeight="1">
      <c r="A47" s="189"/>
      <c r="B47" s="190"/>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191"/>
      <c r="AE47" s="152"/>
      <c r="AF47" s="152"/>
      <c r="AH47" s="255"/>
      <c r="AI47" s="255"/>
      <c r="AJ47" s="255"/>
      <c r="AK47" s="255"/>
      <c r="AL47" s="244" t="str">
        <f t="shared" si="0"/>
        <v>Córdoba</v>
      </c>
      <c r="AM47" s="244" t="str">
        <f t="shared" si="1"/>
        <v>30044</v>
      </c>
      <c r="AO47" s="255"/>
      <c r="AP47" s="247">
        <v>45</v>
      </c>
      <c r="AQ47" s="256"/>
      <c r="AR47" s="256"/>
      <c r="AS47" s="256"/>
      <c r="AT47" s="256"/>
      <c r="AU47" s="256"/>
      <c r="AV47" s="256"/>
      <c r="AW47" s="252" t="s">
        <v>2118</v>
      </c>
      <c r="AX47" s="252" t="s">
        <v>2119</v>
      </c>
      <c r="AY47" s="256"/>
      <c r="AZ47" s="256"/>
      <c r="BA47" s="252" t="s">
        <v>2120</v>
      </c>
      <c r="BB47" s="252" t="s">
        <v>2121</v>
      </c>
      <c r="BC47" s="252" t="s">
        <v>2122</v>
      </c>
      <c r="BD47" s="252" t="s">
        <v>2123</v>
      </c>
      <c r="BE47" s="299" t="s">
        <v>2124</v>
      </c>
      <c r="BF47" s="252" t="s">
        <v>2125</v>
      </c>
      <c r="BG47" s="256"/>
      <c r="BH47" s="256"/>
      <c r="BI47" s="252" t="s">
        <v>2126</v>
      </c>
      <c r="BJ47" s="252" t="s">
        <v>2127</v>
      </c>
      <c r="BK47" s="252" t="s">
        <v>2128</v>
      </c>
      <c r="BL47" s="256"/>
      <c r="BM47" s="256"/>
      <c r="BN47" s="252" t="s">
        <v>2129</v>
      </c>
      <c r="BO47" s="256"/>
      <c r="BP47" s="252" t="s">
        <v>2130</v>
      </c>
      <c r="BQ47" s="256"/>
      <c r="BR47" s="256"/>
      <c r="BS47" s="252" t="s">
        <v>2131</v>
      </c>
      <c r="BT47" s="252" t="s">
        <v>2132</v>
      </c>
      <c r="BU47" s="252" t="s">
        <v>2133</v>
      </c>
      <c r="BV47" s="252" t="s">
        <v>2134</v>
      </c>
      <c r="BW47" s="255"/>
      <c r="BX47" s="255"/>
      <c r="BY47" s="255"/>
      <c r="BZ47" s="257"/>
      <c r="CA47" s="257"/>
      <c r="CB47" s="257"/>
      <c r="CC47" s="257"/>
      <c r="CD47" s="257"/>
      <c r="CE47" s="257"/>
      <c r="CF47" s="253" t="s">
        <v>2135</v>
      </c>
      <c r="CG47" s="253" t="s">
        <v>1031</v>
      </c>
      <c r="CH47" s="257"/>
      <c r="CI47" s="257"/>
      <c r="CJ47" s="253" t="s">
        <v>2077</v>
      </c>
      <c r="CK47" s="253" t="s">
        <v>2136</v>
      </c>
      <c r="CL47" s="253" t="s">
        <v>2137</v>
      </c>
      <c r="CM47" s="253" t="s">
        <v>2138</v>
      </c>
      <c r="CN47" s="278" t="s">
        <v>2139</v>
      </c>
      <c r="CO47" s="253" t="s">
        <v>876</v>
      </c>
      <c r="CP47" s="257"/>
      <c r="CQ47" s="257"/>
      <c r="CR47" s="253" t="s">
        <v>2140</v>
      </c>
      <c r="CS47" s="253" t="s">
        <v>2141</v>
      </c>
      <c r="CT47" s="253" t="s">
        <v>2142</v>
      </c>
      <c r="CU47" s="257"/>
      <c r="CV47" s="257"/>
      <c r="CW47" s="253" t="s">
        <v>2143</v>
      </c>
      <c r="CX47" s="257"/>
      <c r="CY47" s="253" t="s">
        <v>2144</v>
      </c>
      <c r="CZ47" s="257"/>
      <c r="DA47" s="253"/>
      <c r="DB47" s="253" t="s">
        <v>2145</v>
      </c>
      <c r="DC47" s="253" t="s">
        <v>2146</v>
      </c>
      <c r="DD47" s="253" t="s">
        <v>2147</v>
      </c>
      <c r="DE47" s="253" t="s">
        <v>1443</v>
      </c>
    </row>
    <row r="48" spans="1:109" ht="36" customHeight="1">
      <c r="A48" s="189"/>
      <c r="B48" s="190"/>
      <c r="C48" s="8"/>
      <c r="D48" s="689" t="s">
        <v>2148</v>
      </c>
      <c r="E48" s="689"/>
      <c r="F48" s="689"/>
      <c r="G48" s="689"/>
      <c r="H48" s="689"/>
      <c r="I48" s="689"/>
      <c r="J48" s="689"/>
      <c r="K48" s="689"/>
      <c r="L48" s="689"/>
      <c r="M48" s="689"/>
      <c r="N48" s="689"/>
      <c r="O48" s="689"/>
      <c r="P48" s="689"/>
      <c r="Q48" s="689"/>
      <c r="R48" s="689"/>
      <c r="S48" s="689"/>
      <c r="T48" s="689"/>
      <c r="U48" s="689"/>
      <c r="V48" s="689"/>
      <c r="W48" s="689"/>
      <c r="X48" s="689"/>
      <c r="Y48" s="689"/>
      <c r="Z48" s="689"/>
      <c r="AA48" s="689"/>
      <c r="AB48" s="689"/>
      <c r="AC48" s="689"/>
      <c r="AD48" s="191"/>
      <c r="AE48" s="152"/>
      <c r="AF48" s="152"/>
      <c r="AH48" s="255"/>
      <c r="AI48" s="255"/>
      <c r="AJ48" s="255"/>
      <c r="AK48" s="255"/>
      <c r="AL48" s="244" t="str">
        <f t="shared" si="0"/>
        <v>Cosamaloapan de Carpio</v>
      </c>
      <c r="AM48" s="244" t="str">
        <f t="shared" si="1"/>
        <v>30045</v>
      </c>
      <c r="AO48" s="255"/>
      <c r="AP48" s="247">
        <v>46</v>
      </c>
      <c r="AQ48" s="256"/>
      <c r="AR48" s="256"/>
      <c r="AS48" s="256"/>
      <c r="AT48" s="256"/>
      <c r="AU48" s="256"/>
      <c r="AV48" s="256"/>
      <c r="AW48" s="252" t="s">
        <v>2149</v>
      </c>
      <c r="AX48" s="252" t="s">
        <v>2150</v>
      </c>
      <c r="AY48" s="256"/>
      <c r="AZ48" s="256"/>
      <c r="BA48" s="252" t="s">
        <v>2151</v>
      </c>
      <c r="BB48" s="252" t="s">
        <v>2152</v>
      </c>
      <c r="BC48" s="252" t="s">
        <v>2153</v>
      </c>
      <c r="BD48" s="252" t="s">
        <v>2154</v>
      </c>
      <c r="BE48" s="299" t="s">
        <v>2155</v>
      </c>
      <c r="BF48" s="252" t="s">
        <v>2156</v>
      </c>
      <c r="BG48" s="256"/>
      <c r="BH48" s="256"/>
      <c r="BI48" s="252" t="s">
        <v>2157</v>
      </c>
      <c r="BJ48" s="252" t="s">
        <v>2158</v>
      </c>
      <c r="BK48" s="252" t="s">
        <v>2159</v>
      </c>
      <c r="BL48" s="256"/>
      <c r="BM48" s="256"/>
      <c r="BN48" s="252" t="s">
        <v>2160</v>
      </c>
      <c r="BO48" s="256"/>
      <c r="BP48" s="252" t="s">
        <v>2161</v>
      </c>
      <c r="BQ48" s="256"/>
      <c r="BR48" s="256"/>
      <c r="BS48" s="252" t="s">
        <v>2162</v>
      </c>
      <c r="BT48" s="252" t="s">
        <v>2163</v>
      </c>
      <c r="BU48" s="252" t="s">
        <v>2164</v>
      </c>
      <c r="BV48" s="252" t="s">
        <v>2165</v>
      </c>
      <c r="BW48" s="255"/>
      <c r="BX48" s="255"/>
      <c r="BY48" s="255"/>
      <c r="BZ48" s="257"/>
      <c r="CA48" s="257"/>
      <c r="CB48" s="257"/>
      <c r="CC48" s="257"/>
      <c r="CD48" s="257"/>
      <c r="CE48" s="257"/>
      <c r="CF48" s="253" t="s">
        <v>2166</v>
      </c>
      <c r="CG48" s="253" t="s">
        <v>2167</v>
      </c>
      <c r="CH48" s="257"/>
      <c r="CI48" s="257"/>
      <c r="CJ48" s="253" t="s">
        <v>2168</v>
      </c>
      <c r="CK48" s="253" t="s">
        <v>2169</v>
      </c>
      <c r="CL48" s="253" t="s">
        <v>2170</v>
      </c>
      <c r="CM48" s="253" t="s">
        <v>2171</v>
      </c>
      <c r="CN48" s="278" t="s">
        <v>2172</v>
      </c>
      <c r="CO48" s="253" t="s">
        <v>2173</v>
      </c>
      <c r="CP48" s="257"/>
      <c r="CQ48" s="257"/>
      <c r="CR48" s="253" t="s">
        <v>2174</v>
      </c>
      <c r="CS48" s="253" t="s">
        <v>2175</v>
      </c>
      <c r="CT48" s="253" t="s">
        <v>2176</v>
      </c>
      <c r="CU48" s="257"/>
      <c r="CV48" s="257"/>
      <c r="CW48" s="253" t="s">
        <v>2177</v>
      </c>
      <c r="CX48" s="257"/>
      <c r="CY48" s="253" t="s">
        <v>2178</v>
      </c>
      <c r="CZ48" s="257"/>
      <c r="DA48" s="257"/>
      <c r="DB48" s="253" t="s">
        <v>317</v>
      </c>
      <c r="DC48" s="253" t="s">
        <v>2179</v>
      </c>
      <c r="DD48" s="253" t="s">
        <v>2180</v>
      </c>
      <c r="DE48" s="253" t="s">
        <v>2181</v>
      </c>
    </row>
    <row r="49" spans="1:109" ht="6.75" customHeight="1">
      <c r="A49" s="15"/>
      <c r="B49" s="56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191"/>
      <c r="AE49" s="152"/>
      <c r="AF49" s="152"/>
      <c r="AH49" s="255"/>
      <c r="AI49" s="255"/>
      <c r="AJ49" s="255"/>
      <c r="AK49" s="255"/>
      <c r="AL49" s="244" t="str">
        <f t="shared" si="0"/>
        <v>Cosautlán de Carvajal</v>
      </c>
      <c r="AM49" s="244" t="str">
        <f t="shared" si="1"/>
        <v>30046</v>
      </c>
      <c r="AO49" s="255"/>
      <c r="AP49" s="247">
        <v>47</v>
      </c>
      <c r="AQ49" s="256"/>
      <c r="AR49" s="256"/>
      <c r="AS49" s="256"/>
      <c r="AT49" s="256"/>
      <c r="AU49" s="256"/>
      <c r="AV49" s="256"/>
      <c r="AW49" s="252" t="s">
        <v>2182</v>
      </c>
      <c r="AX49" s="252" t="s">
        <v>2183</v>
      </c>
      <c r="AY49" s="256"/>
      <c r="AZ49" s="256"/>
      <c r="BA49" s="252" t="s">
        <v>2184</v>
      </c>
      <c r="BB49" s="252" t="s">
        <v>2185</v>
      </c>
      <c r="BC49" s="252" t="s">
        <v>2186</v>
      </c>
      <c r="BD49" s="252" t="s">
        <v>2187</v>
      </c>
      <c r="BE49" s="299" t="s">
        <v>2188</v>
      </c>
      <c r="BF49" s="252" t="s">
        <v>2189</v>
      </c>
      <c r="BG49" s="256"/>
      <c r="BH49" s="256"/>
      <c r="BI49" s="252" t="s">
        <v>2190</v>
      </c>
      <c r="BJ49" s="252" t="s">
        <v>2191</v>
      </c>
      <c r="BK49" s="252" t="s">
        <v>2192</v>
      </c>
      <c r="BL49" s="256"/>
      <c r="BM49" s="256"/>
      <c r="BN49" s="252" t="s">
        <v>2193</v>
      </c>
      <c r="BO49" s="256"/>
      <c r="BP49" s="252" t="s">
        <v>2194</v>
      </c>
      <c r="BQ49" s="256"/>
      <c r="BR49" s="256"/>
      <c r="BS49" s="252" t="s">
        <v>2195</v>
      </c>
      <c r="BT49" s="252" t="s">
        <v>2196</v>
      </c>
      <c r="BU49" s="252" t="s">
        <v>2197</v>
      </c>
      <c r="BV49" s="252" t="s">
        <v>2198</v>
      </c>
      <c r="BW49" s="255"/>
      <c r="BX49" s="255"/>
      <c r="BY49" s="255"/>
      <c r="BZ49" s="257"/>
      <c r="CA49" s="257"/>
      <c r="CB49" s="257"/>
      <c r="CC49" s="257"/>
      <c r="CD49" s="257"/>
      <c r="CE49" s="257"/>
      <c r="CF49" s="253" t="s">
        <v>2199</v>
      </c>
      <c r="CG49" s="253" t="s">
        <v>1005</v>
      </c>
      <c r="CH49" s="257"/>
      <c r="CI49" s="257"/>
      <c r="CJ49" s="253" t="s">
        <v>2200</v>
      </c>
      <c r="CK49" s="253" t="s">
        <v>2201</v>
      </c>
      <c r="CL49" s="253" t="s">
        <v>2202</v>
      </c>
      <c r="CM49" s="253" t="s">
        <v>2203</v>
      </c>
      <c r="CN49" s="278" t="s">
        <v>2204</v>
      </c>
      <c r="CO49" s="253" t="s">
        <v>927</v>
      </c>
      <c r="CP49" s="257"/>
      <c r="CQ49" s="257"/>
      <c r="CR49" s="253" t="s">
        <v>2205</v>
      </c>
      <c r="CS49" s="253" t="s">
        <v>2206</v>
      </c>
      <c r="CT49" s="253" t="s">
        <v>2207</v>
      </c>
      <c r="CU49" s="257"/>
      <c r="CV49" s="257"/>
      <c r="CW49" s="253" t="s">
        <v>2208</v>
      </c>
      <c r="CX49" s="257"/>
      <c r="CY49" s="253" t="s">
        <v>2209</v>
      </c>
      <c r="CZ49" s="257"/>
      <c r="DA49" s="257"/>
      <c r="DB49" s="253" t="s">
        <v>499</v>
      </c>
      <c r="DC49" s="253" t="s">
        <v>2210</v>
      </c>
      <c r="DD49" s="253" t="s">
        <v>2211</v>
      </c>
      <c r="DE49" s="253" t="s">
        <v>2212</v>
      </c>
    </row>
    <row r="50" spans="1:109" ht="72" customHeight="1">
      <c r="A50" s="536"/>
      <c r="B50" s="569"/>
      <c r="C50" s="689" t="s">
        <v>2213</v>
      </c>
      <c r="D50" s="689"/>
      <c r="E50" s="689"/>
      <c r="F50" s="689"/>
      <c r="G50" s="689"/>
      <c r="H50" s="689"/>
      <c r="I50" s="689"/>
      <c r="J50" s="689"/>
      <c r="K50" s="689"/>
      <c r="L50" s="689"/>
      <c r="M50" s="689"/>
      <c r="N50" s="689"/>
      <c r="O50" s="689"/>
      <c r="P50" s="689"/>
      <c r="Q50" s="689"/>
      <c r="R50" s="689"/>
      <c r="S50" s="689"/>
      <c r="T50" s="689"/>
      <c r="U50" s="689"/>
      <c r="V50" s="689"/>
      <c r="W50" s="689"/>
      <c r="X50" s="689"/>
      <c r="Y50" s="689"/>
      <c r="Z50" s="689"/>
      <c r="AA50" s="689"/>
      <c r="AB50" s="689"/>
      <c r="AC50" s="689"/>
      <c r="AD50" s="537"/>
      <c r="AE50" s="12"/>
      <c r="AF50" s="538"/>
      <c r="AG50" s="12"/>
      <c r="AH50" s="255"/>
      <c r="AI50" s="255"/>
      <c r="AJ50" s="255"/>
      <c r="AK50" s="255"/>
      <c r="AL50" s="244" t="str">
        <f t="shared" si="0"/>
        <v>Coscomatepec</v>
      </c>
      <c r="AM50" s="244" t="str">
        <f t="shared" si="1"/>
        <v>30047</v>
      </c>
      <c r="AO50" s="255"/>
      <c r="AP50" s="247">
        <v>48</v>
      </c>
      <c r="AQ50" s="256"/>
      <c r="AR50" s="256"/>
      <c r="AS50" s="256"/>
      <c r="AT50" s="256"/>
      <c r="AU50" s="256"/>
      <c r="AV50" s="256"/>
      <c r="AW50" s="252" t="s">
        <v>2214</v>
      </c>
      <c r="AX50" s="252" t="s">
        <v>2215</v>
      </c>
      <c r="AY50" s="256"/>
      <c r="AZ50" s="256"/>
      <c r="BA50" s="256"/>
      <c r="BB50" s="252" t="s">
        <v>2216</v>
      </c>
      <c r="BC50" s="252" t="s">
        <v>2217</v>
      </c>
      <c r="BD50" s="252" t="s">
        <v>2218</v>
      </c>
      <c r="BE50" s="299" t="s">
        <v>2219</v>
      </c>
      <c r="BF50" s="252" t="s">
        <v>2220</v>
      </c>
      <c r="BG50" s="256"/>
      <c r="BH50" s="256"/>
      <c r="BI50" s="252" t="s">
        <v>2221</v>
      </c>
      <c r="BJ50" s="252" t="s">
        <v>2222</v>
      </c>
      <c r="BK50" s="252" t="s">
        <v>2223</v>
      </c>
      <c r="BL50" s="256"/>
      <c r="BM50" s="256"/>
      <c r="BN50" s="252" t="s">
        <v>2224</v>
      </c>
      <c r="BO50" s="256"/>
      <c r="BP50" s="252" t="s">
        <v>2225</v>
      </c>
      <c r="BQ50" s="256"/>
      <c r="BR50" s="256"/>
      <c r="BS50" s="252" t="s">
        <v>2226</v>
      </c>
      <c r="BT50" s="252" t="s">
        <v>2227</v>
      </c>
      <c r="BU50" s="252" t="s">
        <v>2228</v>
      </c>
      <c r="BV50" s="252" t="s">
        <v>2229</v>
      </c>
      <c r="BW50" s="255"/>
      <c r="BX50" s="255"/>
      <c r="BY50" s="255"/>
      <c r="BZ50" s="257"/>
      <c r="CA50" s="257"/>
      <c r="CB50" s="257"/>
      <c r="CC50" s="257"/>
      <c r="CD50" s="257"/>
      <c r="CE50" s="257"/>
      <c r="CF50" s="253" t="s">
        <v>2230</v>
      </c>
      <c r="CG50" s="253" t="s">
        <v>2231</v>
      </c>
      <c r="CH50" s="257"/>
      <c r="CI50" s="257"/>
      <c r="CJ50" s="253"/>
      <c r="CK50" s="253" t="s">
        <v>2232</v>
      </c>
      <c r="CL50" s="253" t="s">
        <v>2233</v>
      </c>
      <c r="CM50" s="253" t="s">
        <v>2234</v>
      </c>
      <c r="CN50" s="278" t="s">
        <v>2235</v>
      </c>
      <c r="CO50" s="253" t="s">
        <v>2236</v>
      </c>
      <c r="CP50" s="257"/>
      <c r="CQ50" s="257"/>
      <c r="CR50" s="253" t="s">
        <v>661</v>
      </c>
      <c r="CS50" s="253" t="s">
        <v>2237</v>
      </c>
      <c r="CT50" s="253" t="s">
        <v>1512</v>
      </c>
      <c r="CU50" s="257"/>
      <c r="CV50" s="257"/>
      <c r="CW50" s="253" t="s">
        <v>2238</v>
      </c>
      <c r="CX50" s="257"/>
      <c r="CY50" s="253" t="s">
        <v>2239</v>
      </c>
      <c r="CZ50" s="257"/>
      <c r="DA50" s="257"/>
      <c r="DB50" s="253" t="s">
        <v>495</v>
      </c>
      <c r="DC50" s="253" t="s">
        <v>2240</v>
      </c>
      <c r="DD50" s="253" t="s">
        <v>2241</v>
      </c>
      <c r="DE50" s="253" t="s">
        <v>2242</v>
      </c>
    </row>
    <row r="51" spans="1:109" ht="6.75" customHeight="1">
      <c r="A51" s="15"/>
      <c r="B51" s="53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540"/>
      <c r="AE51" s="12"/>
      <c r="AF51" s="538"/>
      <c r="AG51" s="12"/>
      <c r="AH51" s="255"/>
      <c r="AI51" s="255"/>
      <c r="AJ51" s="255"/>
      <c r="AK51" s="255"/>
      <c r="AL51" s="244" t="str">
        <f t="shared" si="0"/>
        <v>Cosoleacaque</v>
      </c>
      <c r="AM51" s="244" t="str">
        <f t="shared" si="1"/>
        <v>30048</v>
      </c>
      <c r="AO51" s="255"/>
      <c r="AP51" s="247">
        <v>49</v>
      </c>
      <c r="AQ51" s="256"/>
      <c r="AR51" s="256"/>
      <c r="AS51" s="256"/>
      <c r="AT51" s="256"/>
      <c r="AU51" s="256"/>
      <c r="AV51" s="256"/>
      <c r="AW51" s="252" t="s">
        <v>2243</v>
      </c>
      <c r="AX51" s="252" t="s">
        <v>2244</v>
      </c>
      <c r="AY51" s="256"/>
      <c r="AZ51" s="256"/>
      <c r="BA51" s="256"/>
      <c r="BB51" s="252" t="s">
        <v>2245</v>
      </c>
      <c r="BC51" s="252" t="s">
        <v>2246</v>
      </c>
      <c r="BD51" s="252" t="s">
        <v>2247</v>
      </c>
      <c r="BE51" s="299" t="s">
        <v>2248</v>
      </c>
      <c r="BF51" s="252" t="s">
        <v>2249</v>
      </c>
      <c r="BG51" s="256"/>
      <c r="BH51" s="256"/>
      <c r="BI51" s="252" t="s">
        <v>2250</v>
      </c>
      <c r="BJ51" s="252" t="s">
        <v>2251</v>
      </c>
      <c r="BK51" s="252" t="s">
        <v>2252</v>
      </c>
      <c r="BL51" s="256"/>
      <c r="BM51" s="256"/>
      <c r="BN51" s="252" t="s">
        <v>2253</v>
      </c>
      <c r="BO51" s="256"/>
      <c r="BP51" s="252" t="s">
        <v>2254</v>
      </c>
      <c r="BQ51" s="256"/>
      <c r="BR51" s="256"/>
      <c r="BS51" s="252" t="s">
        <v>2255</v>
      </c>
      <c r="BT51" s="252" t="s">
        <v>2256</v>
      </c>
      <c r="BU51" s="252" t="s">
        <v>2257</v>
      </c>
      <c r="BV51" s="252" t="s">
        <v>2258</v>
      </c>
      <c r="BW51" s="255"/>
      <c r="BX51" s="255"/>
      <c r="BY51" s="255"/>
      <c r="BZ51" s="257"/>
      <c r="CA51" s="257"/>
      <c r="CB51" s="257"/>
      <c r="CC51" s="257"/>
      <c r="CD51" s="257"/>
      <c r="CE51" s="257"/>
      <c r="CF51" s="253" t="s">
        <v>927</v>
      </c>
      <c r="CG51" s="253" t="s">
        <v>2259</v>
      </c>
      <c r="CH51" s="257"/>
      <c r="CI51" s="257"/>
      <c r="CJ51" s="257"/>
      <c r="CK51" s="253" t="s">
        <v>2260</v>
      </c>
      <c r="CL51" s="253" t="s">
        <v>2261</v>
      </c>
      <c r="CM51" s="253" t="s">
        <v>351</v>
      </c>
      <c r="CN51" s="278" t="s">
        <v>2262</v>
      </c>
      <c r="CO51" s="253" t="s">
        <v>1140</v>
      </c>
      <c r="CP51" s="257"/>
      <c r="CQ51" s="257"/>
      <c r="CR51" s="253" t="s">
        <v>1644</v>
      </c>
      <c r="CS51" s="253" t="s">
        <v>2263</v>
      </c>
      <c r="CT51" s="253" t="s">
        <v>2264</v>
      </c>
      <c r="CU51" s="257"/>
      <c r="CV51" s="257"/>
      <c r="CW51" s="253" t="s">
        <v>2265</v>
      </c>
      <c r="CX51" s="257"/>
      <c r="CY51" s="253" t="s">
        <v>2266</v>
      </c>
      <c r="CZ51" s="257"/>
      <c r="DA51" s="257"/>
      <c r="DB51" s="253" t="s">
        <v>2267</v>
      </c>
      <c r="DC51" s="253" t="s">
        <v>2268</v>
      </c>
      <c r="DD51" s="253" t="s">
        <v>2269</v>
      </c>
      <c r="DE51" s="253" t="s">
        <v>2270</v>
      </c>
    </row>
    <row r="52" spans="1:109" ht="48" customHeight="1">
      <c r="A52" s="536"/>
      <c r="B52" s="539"/>
      <c r="C52" s="686" t="s">
        <v>2271</v>
      </c>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540"/>
      <c r="AE52" s="12"/>
      <c r="AF52" s="538"/>
      <c r="AG52" s="12"/>
      <c r="AH52" s="255"/>
      <c r="AI52" s="255"/>
      <c r="AJ52" s="255"/>
      <c r="AK52" s="255"/>
      <c r="AL52" s="244" t="str">
        <f t="shared" si="0"/>
        <v>Cotaxtla</v>
      </c>
      <c r="AM52" s="244" t="str">
        <f t="shared" si="1"/>
        <v>30049</v>
      </c>
      <c r="AO52" s="255"/>
      <c r="AP52" s="247">
        <v>50</v>
      </c>
      <c r="AQ52" s="256"/>
      <c r="AR52" s="256"/>
      <c r="AS52" s="256"/>
      <c r="AT52" s="256"/>
      <c r="AU52" s="256"/>
      <c r="AV52" s="256"/>
      <c r="AW52" s="252" t="s">
        <v>2272</v>
      </c>
      <c r="AX52" s="252" t="s">
        <v>2273</v>
      </c>
      <c r="AY52" s="256"/>
      <c r="AZ52" s="256"/>
      <c r="BA52" s="256"/>
      <c r="BB52" s="252" t="s">
        <v>2274</v>
      </c>
      <c r="BC52" s="252" t="s">
        <v>2275</v>
      </c>
      <c r="BD52" s="252" t="s">
        <v>2276</v>
      </c>
      <c r="BE52" s="299" t="s">
        <v>2277</v>
      </c>
      <c r="BF52" s="252" t="s">
        <v>2278</v>
      </c>
      <c r="BG52" s="256"/>
      <c r="BH52" s="256"/>
      <c r="BI52" s="252" t="s">
        <v>2279</v>
      </c>
      <c r="BJ52" s="252" t="s">
        <v>2280</v>
      </c>
      <c r="BK52" s="252" t="s">
        <v>2281</v>
      </c>
      <c r="BL52" s="256"/>
      <c r="BM52" s="256"/>
      <c r="BN52" s="252" t="s">
        <v>2282</v>
      </c>
      <c r="BO52" s="256"/>
      <c r="BP52" s="252" t="s">
        <v>2283</v>
      </c>
      <c r="BQ52" s="256"/>
      <c r="BR52" s="256"/>
      <c r="BS52" s="252" t="s">
        <v>2284</v>
      </c>
      <c r="BT52" s="252" t="s">
        <v>2285</v>
      </c>
      <c r="BU52" s="252" t="s">
        <v>2286</v>
      </c>
      <c r="BV52" s="252" t="s">
        <v>2287</v>
      </c>
      <c r="BW52" s="255"/>
      <c r="BX52" s="255"/>
      <c r="BY52" s="255"/>
      <c r="BZ52" s="257"/>
      <c r="CA52" s="257"/>
      <c r="CB52" s="257"/>
      <c r="CC52" s="257"/>
      <c r="CD52" s="257"/>
      <c r="CE52" s="257"/>
      <c r="CF52" s="253" t="s">
        <v>2288</v>
      </c>
      <c r="CG52" s="253" t="s">
        <v>2289</v>
      </c>
      <c r="CH52" s="257"/>
      <c r="CI52" s="257"/>
      <c r="CJ52" s="257"/>
      <c r="CK52" s="253" t="s">
        <v>2290</v>
      </c>
      <c r="CL52" s="253" t="s">
        <v>2291</v>
      </c>
      <c r="CM52" s="253" t="s">
        <v>2292</v>
      </c>
      <c r="CN52" s="278" t="s">
        <v>2293</v>
      </c>
      <c r="CO52" s="253" t="s">
        <v>2294</v>
      </c>
      <c r="CP52" s="257"/>
      <c r="CQ52" s="257"/>
      <c r="CR52" s="253" t="s">
        <v>2295</v>
      </c>
      <c r="CS52" s="253" t="s">
        <v>2296</v>
      </c>
      <c r="CT52" s="253" t="s">
        <v>2297</v>
      </c>
      <c r="CU52" s="257"/>
      <c r="CV52" s="257"/>
      <c r="CW52" s="253" t="s">
        <v>2298</v>
      </c>
      <c r="CX52" s="257"/>
      <c r="CY52" s="253" t="s">
        <v>2299</v>
      </c>
      <c r="CZ52" s="257"/>
      <c r="DA52" s="257"/>
      <c r="DB52" s="253" t="s">
        <v>2300</v>
      </c>
      <c r="DC52" s="253" t="s">
        <v>2301</v>
      </c>
      <c r="DD52" s="253" t="s">
        <v>2302</v>
      </c>
      <c r="DE52" s="253" t="s">
        <v>2303</v>
      </c>
    </row>
    <row r="53" spans="1:109" ht="6.75" customHeight="1">
      <c r="A53" s="536"/>
      <c r="B53" s="53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540"/>
      <c r="AE53" s="12"/>
      <c r="AF53" s="538"/>
      <c r="AG53" s="12"/>
      <c r="AH53" s="255"/>
      <c r="AI53" s="255"/>
      <c r="AJ53" s="255"/>
      <c r="AK53" s="255"/>
      <c r="AL53" s="244" t="str">
        <f t="shared" si="0"/>
        <v>Coxquihui</v>
      </c>
      <c r="AM53" s="244" t="str">
        <f t="shared" si="1"/>
        <v>30050</v>
      </c>
      <c r="AO53" s="255"/>
      <c r="AP53" s="247">
        <v>51</v>
      </c>
      <c r="AQ53" s="256"/>
      <c r="AR53" s="256"/>
      <c r="AS53" s="256"/>
      <c r="AT53" s="256"/>
      <c r="AU53" s="256"/>
      <c r="AV53" s="256"/>
      <c r="AW53" s="252" t="s">
        <v>2304</v>
      </c>
      <c r="AX53" s="252" t="s">
        <v>2305</v>
      </c>
      <c r="AY53" s="256"/>
      <c r="AZ53" s="256"/>
      <c r="BA53" s="256"/>
      <c r="BB53" s="252" t="s">
        <v>2306</v>
      </c>
      <c r="BC53" s="252" t="s">
        <v>2307</v>
      </c>
      <c r="BD53" s="252" t="s">
        <v>2308</v>
      </c>
      <c r="BE53" s="299" t="s">
        <v>2309</v>
      </c>
      <c r="BF53" s="252" t="s">
        <v>2310</v>
      </c>
      <c r="BG53" s="256"/>
      <c r="BH53" s="256"/>
      <c r="BI53" s="252" t="s">
        <v>2311</v>
      </c>
      <c r="BJ53" s="252" t="s">
        <v>2312</v>
      </c>
      <c r="BK53" s="252" t="s">
        <v>2313</v>
      </c>
      <c r="BL53" s="256"/>
      <c r="BM53" s="256"/>
      <c r="BN53" s="252" t="s">
        <v>2314</v>
      </c>
      <c r="BO53" s="256"/>
      <c r="BP53" s="252" t="s">
        <v>2315</v>
      </c>
      <c r="BQ53" s="256"/>
      <c r="BR53" s="256"/>
      <c r="BS53" s="252" t="s">
        <v>2316</v>
      </c>
      <c r="BT53" s="252" t="s">
        <v>2317</v>
      </c>
      <c r="BU53" s="252" t="s">
        <v>2318</v>
      </c>
      <c r="BV53" s="252" t="s">
        <v>2319</v>
      </c>
      <c r="BW53" s="255"/>
      <c r="BX53" s="255"/>
      <c r="BY53" s="255"/>
      <c r="BZ53" s="257"/>
      <c r="CA53" s="257"/>
      <c r="CB53" s="257"/>
      <c r="CC53" s="257"/>
      <c r="CD53" s="257"/>
      <c r="CE53" s="257"/>
      <c r="CF53" s="253" t="s">
        <v>2320</v>
      </c>
      <c r="CG53" s="253" t="s">
        <v>2321</v>
      </c>
      <c r="CH53" s="257"/>
      <c r="CI53" s="257"/>
      <c r="CJ53" s="257"/>
      <c r="CK53" s="253" t="s">
        <v>2322</v>
      </c>
      <c r="CL53" s="253" t="s">
        <v>2323</v>
      </c>
      <c r="CM53" s="253" t="s">
        <v>2324</v>
      </c>
      <c r="CN53" s="278" t="s">
        <v>2325</v>
      </c>
      <c r="CO53" s="253" t="s">
        <v>2326</v>
      </c>
      <c r="CP53" s="257"/>
      <c r="CQ53" s="257"/>
      <c r="CR53" s="253" t="s">
        <v>2327</v>
      </c>
      <c r="CS53" s="253" t="s">
        <v>2328</v>
      </c>
      <c r="CT53" s="253" t="s">
        <v>2329</v>
      </c>
      <c r="CU53" s="257"/>
      <c r="CV53" s="257"/>
      <c r="CW53" s="253" t="s">
        <v>2330</v>
      </c>
      <c r="CX53" s="257"/>
      <c r="CY53" s="253" t="s">
        <v>1311</v>
      </c>
      <c r="CZ53" s="257"/>
      <c r="DA53" s="257"/>
      <c r="DB53" s="253" t="s">
        <v>2331</v>
      </c>
      <c r="DC53" s="253" t="s">
        <v>2332</v>
      </c>
      <c r="DD53" s="253" t="s">
        <v>2333</v>
      </c>
      <c r="DE53" s="253" t="s">
        <v>2334</v>
      </c>
    </row>
    <row r="54" spans="1:109" ht="60" customHeight="1">
      <c r="A54"/>
      <c r="B54" s="569"/>
      <c r="C54" s="689" t="s">
        <v>2335</v>
      </c>
      <c r="D54" s="689"/>
      <c r="E54" s="689"/>
      <c r="F54" s="689"/>
      <c r="G54" s="689"/>
      <c r="H54" s="689"/>
      <c r="I54" s="689"/>
      <c r="J54" s="689"/>
      <c r="K54" s="689"/>
      <c r="L54" s="689"/>
      <c r="M54" s="689"/>
      <c r="N54" s="689"/>
      <c r="O54" s="689"/>
      <c r="P54" s="689"/>
      <c r="Q54" s="689"/>
      <c r="R54" s="689"/>
      <c r="S54" s="689"/>
      <c r="T54" s="689"/>
      <c r="U54" s="689"/>
      <c r="V54" s="689"/>
      <c r="W54" s="689"/>
      <c r="X54" s="689"/>
      <c r="Y54" s="689"/>
      <c r="Z54" s="689"/>
      <c r="AA54" s="689"/>
      <c r="AB54" s="689"/>
      <c r="AC54" s="689"/>
      <c r="AD54" s="191"/>
      <c r="AE54" s="152"/>
      <c r="AF54" s="152"/>
      <c r="AH54" s="255"/>
      <c r="AI54" s="255"/>
      <c r="AJ54" s="255"/>
      <c r="AK54" s="255"/>
      <c r="AL54" s="244" t="str">
        <f t="shared" si="0"/>
        <v>Coyutla</v>
      </c>
      <c r="AM54" s="244" t="str">
        <f t="shared" si="1"/>
        <v>30051</v>
      </c>
      <c r="AO54" s="255"/>
      <c r="AP54" s="247">
        <v>52</v>
      </c>
      <c r="AQ54" s="256"/>
      <c r="AR54" s="256"/>
      <c r="AS54" s="256"/>
      <c r="AT54" s="256"/>
      <c r="AU54" s="256"/>
      <c r="AV54" s="256"/>
      <c r="AW54" s="252" t="s">
        <v>2336</v>
      </c>
      <c r="AX54" s="252" t="s">
        <v>2337</v>
      </c>
      <c r="AY54" s="256"/>
      <c r="AZ54" s="256"/>
      <c r="BA54" s="256"/>
      <c r="BB54" s="252" t="s">
        <v>2338</v>
      </c>
      <c r="BC54" s="252" t="s">
        <v>2339</v>
      </c>
      <c r="BD54" s="252" t="s">
        <v>2340</v>
      </c>
      <c r="BE54" s="299" t="s">
        <v>2341</v>
      </c>
      <c r="BF54" s="252" t="s">
        <v>2342</v>
      </c>
      <c r="BG54" s="256"/>
      <c r="BH54" s="256"/>
      <c r="BI54" s="252" t="s">
        <v>2343</v>
      </c>
      <c r="BJ54" s="252" t="s">
        <v>2344</v>
      </c>
      <c r="BK54" s="252" t="s">
        <v>2345</v>
      </c>
      <c r="BL54" s="256"/>
      <c r="BM54" s="256"/>
      <c r="BN54" s="252" t="s">
        <v>2346</v>
      </c>
      <c r="BO54" s="256"/>
      <c r="BP54" s="252" t="s">
        <v>2347</v>
      </c>
      <c r="BQ54" s="256"/>
      <c r="BR54" s="256"/>
      <c r="BS54" s="252" t="s">
        <v>2348</v>
      </c>
      <c r="BT54" s="252" t="s">
        <v>2349</v>
      </c>
      <c r="BU54" s="252" t="s">
        <v>2350</v>
      </c>
      <c r="BV54" s="252" t="s">
        <v>2351</v>
      </c>
      <c r="BW54" s="255"/>
      <c r="BX54" s="255"/>
      <c r="BY54" s="255"/>
      <c r="BZ54" s="257"/>
      <c r="CA54" s="257"/>
      <c r="CB54" s="257"/>
      <c r="CC54" s="257"/>
      <c r="CD54" s="257"/>
      <c r="CE54" s="257"/>
      <c r="CF54" s="253" t="s">
        <v>2352</v>
      </c>
      <c r="CG54" s="253" t="s">
        <v>1033</v>
      </c>
      <c r="CH54" s="257"/>
      <c r="CI54" s="257"/>
      <c r="CJ54" s="257"/>
      <c r="CK54" s="253" t="s">
        <v>2353</v>
      </c>
      <c r="CL54" s="253" t="s">
        <v>2354</v>
      </c>
      <c r="CM54" s="253" t="s">
        <v>2355</v>
      </c>
      <c r="CN54" s="278" t="s">
        <v>2356</v>
      </c>
      <c r="CO54" s="253" t="s">
        <v>2357</v>
      </c>
      <c r="CP54" s="257"/>
      <c r="CQ54" s="257"/>
      <c r="CR54" s="253" t="s">
        <v>2358</v>
      </c>
      <c r="CS54" s="253" t="s">
        <v>2359</v>
      </c>
      <c r="CT54" s="253" t="s">
        <v>2360</v>
      </c>
      <c r="CU54" s="257"/>
      <c r="CV54" s="257"/>
      <c r="CW54" s="253" t="s">
        <v>2361</v>
      </c>
      <c r="CX54" s="257"/>
      <c r="CY54" s="253" t="s">
        <v>892</v>
      </c>
      <c r="CZ54" s="257"/>
      <c r="DA54" s="257"/>
      <c r="DB54" s="253" t="s">
        <v>2362</v>
      </c>
      <c r="DC54" s="253" t="s">
        <v>2363</v>
      </c>
      <c r="DD54" s="253" t="s">
        <v>2364</v>
      </c>
      <c r="DE54" s="253" t="s">
        <v>2365</v>
      </c>
    </row>
    <row r="55" spans="1:109" ht="6.75" customHeight="1">
      <c r="A55" s="189"/>
      <c r="B55" s="190"/>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191"/>
      <c r="AE55" s="152"/>
      <c r="AF55" s="152"/>
      <c r="AH55" s="255"/>
      <c r="AI55" s="255"/>
      <c r="AJ55" s="255"/>
      <c r="AK55" s="255"/>
      <c r="AL55" s="244" t="str">
        <f t="shared" si="0"/>
        <v>Cuichapa</v>
      </c>
      <c r="AM55" s="244" t="str">
        <f t="shared" si="1"/>
        <v>30052</v>
      </c>
      <c r="AO55" s="255"/>
      <c r="AP55" s="247">
        <v>53</v>
      </c>
      <c r="AQ55" s="256"/>
      <c r="AR55" s="256"/>
      <c r="AS55" s="256"/>
      <c r="AT55" s="256"/>
      <c r="AU55" s="256"/>
      <c r="AV55" s="256"/>
      <c r="AW55" s="252" t="s">
        <v>2366</v>
      </c>
      <c r="AX55" s="252" t="s">
        <v>2367</v>
      </c>
      <c r="AY55" s="256"/>
      <c r="AZ55" s="256"/>
      <c r="BA55" s="256"/>
      <c r="BB55" s="252" t="s">
        <v>2368</v>
      </c>
      <c r="BC55" s="252" t="s">
        <v>2369</v>
      </c>
      <c r="BD55" s="252" t="s">
        <v>2370</v>
      </c>
      <c r="BE55" s="299" t="s">
        <v>2371</v>
      </c>
      <c r="BF55" s="252" t="s">
        <v>2372</v>
      </c>
      <c r="BG55" s="256"/>
      <c r="BH55" s="256"/>
      <c r="BI55" s="256"/>
      <c r="BJ55" s="252" t="s">
        <v>2373</v>
      </c>
      <c r="BK55" s="252" t="s">
        <v>2374</v>
      </c>
      <c r="BL55" s="256"/>
      <c r="BM55" s="256"/>
      <c r="BN55" s="252" t="s">
        <v>2375</v>
      </c>
      <c r="BO55" s="256"/>
      <c r="BP55" s="252" t="s">
        <v>2376</v>
      </c>
      <c r="BQ55" s="256"/>
      <c r="BR55" s="256"/>
      <c r="BS55" s="252" t="s">
        <v>2377</v>
      </c>
      <c r="BT55" s="252" t="s">
        <v>2378</v>
      </c>
      <c r="BU55" s="252" t="s">
        <v>2379</v>
      </c>
      <c r="BV55" s="252" t="s">
        <v>2380</v>
      </c>
      <c r="BW55" s="255"/>
      <c r="BX55" s="255"/>
      <c r="BY55" s="255"/>
      <c r="BZ55" s="257"/>
      <c r="CA55" s="257"/>
      <c r="CB55" s="257"/>
      <c r="CC55" s="257"/>
      <c r="CD55" s="257"/>
      <c r="CE55" s="257"/>
      <c r="CF55" s="253" t="s">
        <v>2381</v>
      </c>
      <c r="CG55" s="253" t="s">
        <v>2382</v>
      </c>
      <c r="CH55" s="257"/>
      <c r="CI55" s="257"/>
      <c r="CJ55" s="257"/>
      <c r="CK55" s="253" t="s">
        <v>2383</v>
      </c>
      <c r="CL55" s="253" t="s">
        <v>2384</v>
      </c>
      <c r="CM55" s="253" t="s">
        <v>2385</v>
      </c>
      <c r="CN55" s="278" t="s">
        <v>2386</v>
      </c>
      <c r="CO55" s="253" t="s">
        <v>495</v>
      </c>
      <c r="CP55" s="257"/>
      <c r="CQ55" s="257"/>
      <c r="CR55" s="253"/>
      <c r="CS55" s="253" t="s">
        <v>2387</v>
      </c>
      <c r="CT55" s="253" t="s">
        <v>2388</v>
      </c>
      <c r="CU55" s="257"/>
      <c r="CV55" s="257"/>
      <c r="CW55" s="253" t="s">
        <v>2389</v>
      </c>
      <c r="CX55" s="257"/>
      <c r="CY55" s="253" t="s">
        <v>2390</v>
      </c>
      <c r="CZ55" s="257"/>
      <c r="DA55" s="257"/>
      <c r="DB55" s="253" t="s">
        <v>2391</v>
      </c>
      <c r="DC55" s="253" t="s">
        <v>2392</v>
      </c>
      <c r="DD55" s="253" t="s">
        <v>2393</v>
      </c>
      <c r="DE55" s="253" t="s">
        <v>2394</v>
      </c>
    </row>
    <row r="56" spans="1:109" ht="24" customHeight="1">
      <c r="A56" s="189"/>
      <c r="B56" s="190"/>
      <c r="C56" s="689" t="s">
        <v>2395</v>
      </c>
      <c r="D56" s="689"/>
      <c r="E56" s="689"/>
      <c r="F56" s="689"/>
      <c r="G56" s="689"/>
      <c r="H56" s="689"/>
      <c r="I56" s="689"/>
      <c r="J56" s="689"/>
      <c r="K56" s="689"/>
      <c r="L56" s="689"/>
      <c r="M56" s="689"/>
      <c r="N56" s="689"/>
      <c r="O56" s="689"/>
      <c r="P56" s="689"/>
      <c r="Q56" s="689"/>
      <c r="R56" s="689"/>
      <c r="S56" s="689"/>
      <c r="T56" s="689"/>
      <c r="U56" s="689"/>
      <c r="V56" s="689"/>
      <c r="W56" s="689"/>
      <c r="X56" s="689"/>
      <c r="Y56" s="689"/>
      <c r="Z56" s="689"/>
      <c r="AA56" s="689"/>
      <c r="AB56" s="689"/>
      <c r="AC56" s="689"/>
      <c r="AD56" s="191"/>
      <c r="AE56" s="152"/>
      <c r="AF56" s="152"/>
      <c r="AH56" s="255"/>
      <c r="AI56" s="255"/>
      <c r="AJ56" s="255"/>
      <c r="AK56" s="255"/>
      <c r="AL56" s="244" t="str">
        <f t="shared" si="0"/>
        <v>Cuitláhuac</v>
      </c>
      <c r="AM56" s="244" t="str">
        <f t="shared" si="1"/>
        <v>30053</v>
      </c>
      <c r="AO56" s="255"/>
      <c r="AP56" s="247">
        <v>54</v>
      </c>
      <c r="AQ56" s="256"/>
      <c r="AR56" s="256"/>
      <c r="AS56" s="256"/>
      <c r="AT56" s="256"/>
      <c r="AU56" s="256"/>
      <c r="AV56" s="256"/>
      <c r="AW56" s="252" t="s">
        <v>2396</v>
      </c>
      <c r="AX56" s="252" t="s">
        <v>2397</v>
      </c>
      <c r="AY56" s="256"/>
      <c r="AZ56" s="256"/>
      <c r="BA56" s="256"/>
      <c r="BB56" s="252" t="s">
        <v>2398</v>
      </c>
      <c r="BC56" s="252" t="s">
        <v>2399</v>
      </c>
      <c r="BD56" s="252" t="s">
        <v>2400</v>
      </c>
      <c r="BE56" s="299" t="s">
        <v>2401</v>
      </c>
      <c r="BF56" s="252" t="s">
        <v>2402</v>
      </c>
      <c r="BG56" s="256"/>
      <c r="BH56" s="256"/>
      <c r="BI56" s="256"/>
      <c r="BJ56" s="252" t="s">
        <v>2403</v>
      </c>
      <c r="BK56" s="252" t="s">
        <v>2404</v>
      </c>
      <c r="BL56" s="256"/>
      <c r="BM56" s="256"/>
      <c r="BN56" s="252" t="s">
        <v>2405</v>
      </c>
      <c r="BO56" s="256"/>
      <c r="BP56" s="252" t="s">
        <v>2406</v>
      </c>
      <c r="BQ56" s="256"/>
      <c r="BR56" s="256"/>
      <c r="BS56" s="252" t="s">
        <v>2407</v>
      </c>
      <c r="BT56" s="252" t="s">
        <v>2408</v>
      </c>
      <c r="BU56" s="252" t="s">
        <v>2409</v>
      </c>
      <c r="BV56" s="252" t="s">
        <v>2410</v>
      </c>
      <c r="BW56" s="255"/>
      <c r="BX56" s="255"/>
      <c r="BY56" s="255"/>
      <c r="BZ56" s="257"/>
      <c r="CA56" s="257"/>
      <c r="CB56" s="257"/>
      <c r="CC56" s="257"/>
      <c r="CD56" s="257"/>
      <c r="CE56" s="257"/>
      <c r="CF56" s="253" t="s">
        <v>2411</v>
      </c>
      <c r="CG56" s="253" t="s">
        <v>2412</v>
      </c>
      <c r="CH56" s="257"/>
      <c r="CI56" s="257"/>
      <c r="CJ56" s="257"/>
      <c r="CK56" s="253" t="s">
        <v>2413</v>
      </c>
      <c r="CL56" s="253" t="s">
        <v>2414</v>
      </c>
      <c r="CM56" s="253" t="s">
        <v>2415</v>
      </c>
      <c r="CN56" s="278" t="s">
        <v>1484</v>
      </c>
      <c r="CO56" s="253" t="s">
        <v>2416</v>
      </c>
      <c r="CP56" s="257"/>
      <c r="CQ56" s="257"/>
      <c r="CR56" s="257"/>
      <c r="CS56" s="253" t="s">
        <v>2417</v>
      </c>
      <c r="CT56" s="253" t="s">
        <v>2418</v>
      </c>
      <c r="CU56" s="257"/>
      <c r="CV56" s="257"/>
      <c r="CW56" s="253" t="s">
        <v>2419</v>
      </c>
      <c r="CX56" s="257"/>
      <c r="CY56" s="253" t="s">
        <v>2420</v>
      </c>
      <c r="CZ56" s="257"/>
      <c r="DA56" s="257"/>
      <c r="DB56" s="253" t="s">
        <v>2421</v>
      </c>
      <c r="DC56" s="253" t="s">
        <v>2422</v>
      </c>
      <c r="DD56" s="253" t="s">
        <v>2423</v>
      </c>
      <c r="DE56" s="253" t="s">
        <v>2424</v>
      </c>
    </row>
    <row r="57" spans="1:109" ht="6.75" customHeight="1">
      <c r="B57" s="181"/>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183"/>
      <c r="AH57" s="255"/>
      <c r="AI57" s="255"/>
      <c r="AJ57" s="255"/>
      <c r="AK57" s="255"/>
      <c r="AL57" s="244" t="str">
        <f t="shared" si="0"/>
        <v>Chacaltianguis</v>
      </c>
      <c r="AM57" s="244" t="str">
        <f t="shared" si="1"/>
        <v>30054</v>
      </c>
      <c r="AO57" s="255"/>
      <c r="AP57" s="247">
        <v>55</v>
      </c>
      <c r="AQ57" s="256"/>
      <c r="AR57" s="256"/>
      <c r="AS57" s="256"/>
      <c r="AT57" s="256"/>
      <c r="AU57" s="256"/>
      <c r="AV57" s="256"/>
      <c r="AW57" s="252" t="s">
        <v>2425</v>
      </c>
      <c r="AX57" s="252" t="s">
        <v>2426</v>
      </c>
      <c r="AY57" s="256"/>
      <c r="AZ57" s="256"/>
      <c r="BA57" s="256"/>
      <c r="BB57" s="252" t="s">
        <v>2427</v>
      </c>
      <c r="BC57" s="252" t="s">
        <v>2428</v>
      </c>
      <c r="BD57" s="252" t="s">
        <v>2429</v>
      </c>
      <c r="BE57" s="299" t="s">
        <v>2430</v>
      </c>
      <c r="BF57" s="252" t="s">
        <v>2431</v>
      </c>
      <c r="BG57" s="256"/>
      <c r="BH57" s="256"/>
      <c r="BI57" s="256"/>
      <c r="BJ57" s="252" t="s">
        <v>2432</v>
      </c>
      <c r="BK57" s="252" t="s">
        <v>2433</v>
      </c>
      <c r="BL57" s="256"/>
      <c r="BM57" s="256"/>
      <c r="BN57" s="252" t="s">
        <v>2434</v>
      </c>
      <c r="BO57" s="256"/>
      <c r="BP57" s="252" t="s">
        <v>2435</v>
      </c>
      <c r="BQ57" s="256"/>
      <c r="BR57" s="256"/>
      <c r="BS57" s="252" t="s">
        <v>2436</v>
      </c>
      <c r="BT57" s="252" t="s">
        <v>2437</v>
      </c>
      <c r="BU57" s="252" t="s">
        <v>2438</v>
      </c>
      <c r="BV57" s="252" t="s">
        <v>2439</v>
      </c>
      <c r="BW57" s="255"/>
      <c r="BX57" s="255"/>
      <c r="BY57" s="255"/>
      <c r="BZ57" s="257"/>
      <c r="CA57" s="257"/>
      <c r="CB57" s="257"/>
      <c r="CC57" s="257"/>
      <c r="CD57" s="257"/>
      <c r="CE57" s="257"/>
      <c r="CF57" s="253" t="s">
        <v>1890</v>
      </c>
      <c r="CG57" s="253" t="s">
        <v>2440</v>
      </c>
      <c r="CH57" s="257"/>
      <c r="CI57" s="257"/>
      <c r="CJ57" s="257"/>
      <c r="CK57" s="253" t="s">
        <v>2441</v>
      </c>
      <c r="CL57" s="253" t="s">
        <v>2442</v>
      </c>
      <c r="CM57" s="253" t="s">
        <v>2443</v>
      </c>
      <c r="CN57" s="278" t="s">
        <v>1803</v>
      </c>
      <c r="CO57" s="253" t="s">
        <v>1005</v>
      </c>
      <c r="CP57" s="257"/>
      <c r="CQ57" s="257"/>
      <c r="CR57" s="257"/>
      <c r="CS57" s="253" t="s">
        <v>2444</v>
      </c>
      <c r="CT57" s="253" t="s">
        <v>2445</v>
      </c>
      <c r="CU57" s="257"/>
      <c r="CV57" s="257"/>
      <c r="CW57" s="253" t="s">
        <v>2446</v>
      </c>
      <c r="CX57" s="257"/>
      <c r="CY57" s="253" t="s">
        <v>2447</v>
      </c>
      <c r="CZ57" s="257"/>
      <c r="DA57" s="257"/>
      <c r="DB57" s="253" t="s">
        <v>2448</v>
      </c>
      <c r="DC57" s="253" t="s">
        <v>2449</v>
      </c>
      <c r="DD57" s="253" t="s">
        <v>2450</v>
      </c>
      <c r="DE57" s="253" t="s">
        <v>2361</v>
      </c>
    </row>
    <row r="58" spans="1:109" ht="60" customHeight="1">
      <c r="A58" s="153"/>
      <c r="B58" s="181"/>
      <c r="C58" s="686" t="s">
        <v>2451</v>
      </c>
      <c r="D58" s="686"/>
      <c r="E58" s="686"/>
      <c r="F58" s="686"/>
      <c r="G58" s="686"/>
      <c r="H58" s="686"/>
      <c r="I58" s="686"/>
      <c r="J58" s="686"/>
      <c r="K58" s="686"/>
      <c r="L58" s="686"/>
      <c r="M58" s="686"/>
      <c r="N58" s="686"/>
      <c r="O58" s="686"/>
      <c r="P58" s="686"/>
      <c r="Q58" s="686"/>
      <c r="R58" s="686"/>
      <c r="S58" s="686"/>
      <c r="T58" s="686"/>
      <c r="U58" s="686"/>
      <c r="V58" s="686"/>
      <c r="W58" s="686"/>
      <c r="X58" s="686"/>
      <c r="Y58" s="686"/>
      <c r="Z58" s="686"/>
      <c r="AA58" s="686"/>
      <c r="AB58" s="686"/>
      <c r="AC58" s="686"/>
      <c r="AD58" s="183"/>
      <c r="AE58" s="151"/>
      <c r="AF58" s="151"/>
      <c r="AH58" s="255"/>
      <c r="AI58" s="255"/>
      <c r="AJ58" s="255"/>
      <c r="AK58" s="255"/>
      <c r="AL58" s="244" t="str">
        <f t="shared" si="0"/>
        <v>Chalma</v>
      </c>
      <c r="AM58" s="244" t="str">
        <f t="shared" si="1"/>
        <v>30055</v>
      </c>
      <c r="AO58" s="255"/>
      <c r="AP58" s="247">
        <v>56</v>
      </c>
      <c r="AQ58" s="256"/>
      <c r="AR58" s="256"/>
      <c r="AS58" s="256"/>
      <c r="AT58" s="256"/>
      <c r="AU58" s="256"/>
      <c r="AV58" s="256"/>
      <c r="AW58" s="252" t="s">
        <v>2452</v>
      </c>
      <c r="AX58" s="252" t="s">
        <v>2453</v>
      </c>
      <c r="AY58" s="256"/>
      <c r="AZ58" s="256"/>
      <c r="BA58" s="256"/>
      <c r="BB58" s="252" t="s">
        <v>2454</v>
      </c>
      <c r="BC58" s="252" t="s">
        <v>2455</v>
      </c>
      <c r="BD58" s="252" t="s">
        <v>2456</v>
      </c>
      <c r="BE58" s="299" t="s">
        <v>2457</v>
      </c>
      <c r="BF58" s="252" t="s">
        <v>2458</v>
      </c>
      <c r="BG58" s="256"/>
      <c r="BH58" s="256"/>
      <c r="BI58" s="256"/>
      <c r="BJ58" s="252" t="s">
        <v>2459</v>
      </c>
      <c r="BK58" s="252" t="s">
        <v>2460</v>
      </c>
      <c r="BL58" s="256"/>
      <c r="BM58" s="256"/>
      <c r="BN58" s="252" t="s">
        <v>2461</v>
      </c>
      <c r="BO58" s="256"/>
      <c r="BP58" s="252" t="s">
        <v>2462</v>
      </c>
      <c r="BQ58" s="256"/>
      <c r="BR58" s="256"/>
      <c r="BS58" s="252" t="s">
        <v>2463</v>
      </c>
      <c r="BT58" s="252" t="s">
        <v>2464</v>
      </c>
      <c r="BU58" s="252" t="s">
        <v>2465</v>
      </c>
      <c r="BV58" s="252" t="s">
        <v>2466</v>
      </c>
      <c r="BW58" s="255"/>
      <c r="BX58" s="255"/>
      <c r="BY58" s="255"/>
      <c r="BZ58" s="257"/>
      <c r="CA58" s="257"/>
      <c r="CB58" s="257"/>
      <c r="CC58" s="257"/>
      <c r="CD58" s="257"/>
      <c r="CE58" s="257"/>
      <c r="CF58" s="253" t="s">
        <v>2467</v>
      </c>
      <c r="CG58" s="253" t="s">
        <v>2468</v>
      </c>
      <c r="CH58" s="257"/>
      <c r="CI58" s="257"/>
      <c r="CJ58" s="257"/>
      <c r="CK58" s="253" t="s">
        <v>2469</v>
      </c>
      <c r="CL58" s="253" t="s">
        <v>2470</v>
      </c>
      <c r="CM58" s="253" t="s">
        <v>1851</v>
      </c>
      <c r="CN58" s="278" t="s">
        <v>2471</v>
      </c>
      <c r="CO58" s="253" t="s">
        <v>2472</v>
      </c>
      <c r="CP58" s="257"/>
      <c r="CQ58" s="257"/>
      <c r="CR58" s="257"/>
      <c r="CS58" s="253" t="s">
        <v>2473</v>
      </c>
      <c r="CT58" s="253" t="s">
        <v>2474</v>
      </c>
      <c r="CU58" s="257"/>
      <c r="CV58" s="257"/>
      <c r="CW58" s="253" t="s">
        <v>1916</v>
      </c>
      <c r="CX58" s="257"/>
      <c r="CY58" s="253" t="s">
        <v>2475</v>
      </c>
      <c r="CZ58" s="257"/>
      <c r="DA58" s="257"/>
      <c r="DB58" s="253" t="s">
        <v>2476</v>
      </c>
      <c r="DC58" s="253" t="s">
        <v>2477</v>
      </c>
      <c r="DD58" s="253" t="s">
        <v>2478</v>
      </c>
      <c r="DE58" s="253" t="s">
        <v>2479</v>
      </c>
    </row>
    <row r="59" spans="1:109" ht="6.75" customHeight="1">
      <c r="A59" s="153"/>
      <c r="B59" s="181"/>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3"/>
      <c r="AE59" s="151"/>
      <c r="AF59" s="151"/>
      <c r="AH59" s="255"/>
      <c r="AI59" s="255"/>
      <c r="AJ59" s="255"/>
      <c r="AK59" s="255"/>
      <c r="AL59" s="244" t="str">
        <f t="shared" si="0"/>
        <v>Chiconamel</v>
      </c>
      <c r="AM59" s="244" t="str">
        <f t="shared" si="1"/>
        <v>30056</v>
      </c>
      <c r="AO59" s="255"/>
      <c r="AP59" s="247">
        <v>57</v>
      </c>
      <c r="AQ59" s="256"/>
      <c r="AR59" s="256"/>
      <c r="AS59" s="256"/>
      <c r="AT59" s="256"/>
      <c r="AU59" s="256"/>
      <c r="AV59" s="256"/>
      <c r="AW59" s="252" t="s">
        <v>2480</v>
      </c>
      <c r="AX59" s="252" t="s">
        <v>2481</v>
      </c>
      <c r="AY59" s="256"/>
      <c r="AZ59" s="256"/>
      <c r="BA59" s="256"/>
      <c r="BB59" s="252" t="s">
        <v>2482</v>
      </c>
      <c r="BC59" s="252" t="s">
        <v>2483</v>
      </c>
      <c r="BD59" s="252" t="s">
        <v>2484</v>
      </c>
      <c r="BE59" s="299" t="s">
        <v>2485</v>
      </c>
      <c r="BF59" s="252" t="s">
        <v>2486</v>
      </c>
      <c r="BG59" s="256"/>
      <c r="BH59" s="256"/>
      <c r="BI59" s="256"/>
      <c r="BJ59" s="252" t="s">
        <v>2487</v>
      </c>
      <c r="BK59" s="252" t="s">
        <v>2488</v>
      </c>
      <c r="BL59" s="256"/>
      <c r="BM59" s="256"/>
      <c r="BN59" s="252" t="s">
        <v>2489</v>
      </c>
      <c r="BO59" s="256"/>
      <c r="BP59" s="252" t="s">
        <v>2490</v>
      </c>
      <c r="BQ59" s="256"/>
      <c r="BR59" s="256"/>
      <c r="BS59" s="252" t="s">
        <v>2491</v>
      </c>
      <c r="BT59" s="252" t="s">
        <v>2492</v>
      </c>
      <c r="BU59" s="252" t="s">
        <v>2493</v>
      </c>
      <c r="BV59" s="252" t="s">
        <v>2494</v>
      </c>
      <c r="BW59" s="255"/>
      <c r="BX59" s="255"/>
      <c r="BY59" s="255"/>
      <c r="BZ59" s="257"/>
      <c r="CA59" s="257"/>
      <c r="CB59" s="257"/>
      <c r="CC59" s="257"/>
      <c r="CD59" s="257"/>
      <c r="CE59" s="257"/>
      <c r="CF59" s="253" t="s">
        <v>2495</v>
      </c>
      <c r="CG59" s="300" t="s">
        <v>2496</v>
      </c>
      <c r="CH59" s="257"/>
      <c r="CI59" s="257"/>
      <c r="CJ59" s="257"/>
      <c r="CK59" s="253" t="s">
        <v>2497</v>
      </c>
      <c r="CL59" s="253" t="s">
        <v>2498</v>
      </c>
      <c r="CM59" s="253" t="s">
        <v>886</v>
      </c>
      <c r="CN59" s="278" t="s">
        <v>1005</v>
      </c>
      <c r="CO59" s="253" t="s">
        <v>2499</v>
      </c>
      <c r="CP59" s="257"/>
      <c r="CQ59" s="257"/>
      <c r="CR59" s="257"/>
      <c r="CS59" s="253" t="s">
        <v>2500</v>
      </c>
      <c r="CT59" s="253" t="s">
        <v>2501</v>
      </c>
      <c r="CU59" s="257"/>
      <c r="CV59" s="257"/>
      <c r="CW59" s="253" t="s">
        <v>2502</v>
      </c>
      <c r="CX59" s="257"/>
      <c r="CY59" s="253" t="s">
        <v>2503</v>
      </c>
      <c r="CZ59" s="257"/>
      <c r="DA59" s="257"/>
      <c r="DB59" s="253" t="s">
        <v>2504</v>
      </c>
      <c r="DC59" s="253" t="s">
        <v>2505</v>
      </c>
      <c r="DD59" s="253" t="s">
        <v>2506</v>
      </c>
      <c r="DE59" s="253" t="s">
        <v>1651</v>
      </c>
    </row>
    <row r="60" spans="1:109" ht="15" customHeight="1">
      <c r="A60" s="153"/>
      <c r="B60" s="181"/>
      <c r="C60" s="686" t="s">
        <v>2507</v>
      </c>
      <c r="D60" s="686"/>
      <c r="E60" s="686"/>
      <c r="F60" s="686"/>
      <c r="G60" s="686"/>
      <c r="H60" s="686"/>
      <c r="I60" s="686"/>
      <c r="J60" s="686"/>
      <c r="K60" s="686"/>
      <c r="L60" s="686"/>
      <c r="M60" s="686"/>
      <c r="N60" s="686"/>
      <c r="O60" s="686"/>
      <c r="P60" s="686"/>
      <c r="Q60" s="686"/>
      <c r="R60" s="686"/>
      <c r="S60" s="686"/>
      <c r="T60" s="686"/>
      <c r="U60" s="686"/>
      <c r="V60" s="686"/>
      <c r="W60" s="686"/>
      <c r="X60" s="686"/>
      <c r="Y60" s="686"/>
      <c r="Z60" s="686"/>
      <c r="AA60" s="686"/>
      <c r="AB60" s="686"/>
      <c r="AC60" s="686"/>
      <c r="AD60" s="183"/>
      <c r="AE60" s="151"/>
      <c r="AF60" s="151"/>
      <c r="AH60" s="255"/>
      <c r="AI60" s="255"/>
      <c r="AJ60" s="255"/>
      <c r="AK60" s="255"/>
      <c r="AL60" s="244" t="str">
        <f t="shared" si="0"/>
        <v>Chiconquiaco</v>
      </c>
      <c r="AM60" s="244" t="str">
        <f t="shared" si="1"/>
        <v>30057</v>
      </c>
      <c r="AO60" s="255"/>
      <c r="AP60" s="247">
        <v>58</v>
      </c>
      <c r="AQ60" s="256"/>
      <c r="AR60" s="256"/>
      <c r="AS60" s="256"/>
      <c r="AT60" s="256"/>
      <c r="AU60" s="256"/>
      <c r="AV60" s="256"/>
      <c r="AW60" s="252" t="s">
        <v>2508</v>
      </c>
      <c r="AX60" s="252" t="s">
        <v>2509</v>
      </c>
      <c r="AY60" s="256"/>
      <c r="AZ60" s="256"/>
      <c r="BA60" s="256"/>
      <c r="BB60" s="252" t="s">
        <v>2510</v>
      </c>
      <c r="BC60" s="252" t="s">
        <v>2511</v>
      </c>
      <c r="BD60" s="252" t="s">
        <v>2512</v>
      </c>
      <c r="BE60" s="299" t="s">
        <v>2513</v>
      </c>
      <c r="BF60" s="252" t="s">
        <v>2514</v>
      </c>
      <c r="BG60" s="256"/>
      <c r="BH60" s="256"/>
      <c r="BI60" s="256"/>
      <c r="BJ60" s="252" t="s">
        <v>2515</v>
      </c>
      <c r="BK60" s="252" t="s">
        <v>2516</v>
      </c>
      <c r="BL60" s="256"/>
      <c r="BM60" s="256"/>
      <c r="BN60" s="252" t="s">
        <v>2517</v>
      </c>
      <c r="BO60" s="256"/>
      <c r="BP60" s="252" t="s">
        <v>2518</v>
      </c>
      <c r="BQ60" s="256"/>
      <c r="BR60" s="256"/>
      <c r="BS60" s="252" t="s">
        <v>2519</v>
      </c>
      <c r="BT60" s="252" t="s">
        <v>2520</v>
      </c>
      <c r="BU60" s="252" t="s">
        <v>2521</v>
      </c>
      <c r="BV60" s="252" t="s">
        <v>2522</v>
      </c>
      <c r="BW60" s="255"/>
      <c r="BX60" s="255"/>
      <c r="BY60" s="255"/>
      <c r="BZ60" s="257"/>
      <c r="CA60" s="257"/>
      <c r="CB60" s="257"/>
      <c r="CC60" s="257"/>
      <c r="CD60" s="257"/>
      <c r="CE60" s="257"/>
      <c r="CF60" s="253" t="s">
        <v>2523</v>
      </c>
      <c r="CG60" s="253" t="s">
        <v>2524</v>
      </c>
      <c r="CH60" s="257"/>
      <c r="CI60" s="257"/>
      <c r="CJ60" s="257"/>
      <c r="CK60" s="253" t="s">
        <v>2525</v>
      </c>
      <c r="CL60" s="253" t="s">
        <v>2526</v>
      </c>
      <c r="CM60" s="253" t="s">
        <v>2527</v>
      </c>
      <c r="CN60" s="278" t="s">
        <v>2528</v>
      </c>
      <c r="CO60" s="253" t="s">
        <v>2529</v>
      </c>
      <c r="CP60" s="257"/>
      <c r="CQ60" s="257"/>
      <c r="CR60" s="257"/>
      <c r="CS60" s="253" t="s">
        <v>2530</v>
      </c>
      <c r="CT60" s="253" t="s">
        <v>2531</v>
      </c>
      <c r="CU60" s="257"/>
      <c r="CV60" s="257"/>
      <c r="CW60" s="253" t="s">
        <v>2532</v>
      </c>
      <c r="CX60" s="257"/>
      <c r="CY60" s="253" t="s">
        <v>2533</v>
      </c>
      <c r="CZ60" s="257"/>
      <c r="DA60" s="257"/>
      <c r="DB60" s="253" t="s">
        <v>2534</v>
      </c>
      <c r="DC60" s="253" t="s">
        <v>2535</v>
      </c>
      <c r="DD60" s="253" t="s">
        <v>2536</v>
      </c>
      <c r="DE60" s="253" t="s">
        <v>2537</v>
      </c>
    </row>
    <row r="61" spans="1:109" ht="6.75" customHeight="1">
      <c r="A61" s="153"/>
      <c r="B61" s="192"/>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4"/>
      <c r="AE61" s="151"/>
      <c r="AF61" s="151"/>
      <c r="AH61" s="255"/>
      <c r="AI61" s="255"/>
      <c r="AJ61" s="255"/>
      <c r="AK61" s="255"/>
      <c r="AL61" s="244" t="str">
        <f t="shared" si="0"/>
        <v>Chicontepec</v>
      </c>
      <c r="AM61" s="244" t="str">
        <f t="shared" si="1"/>
        <v>30058</v>
      </c>
      <c r="AO61" s="255"/>
      <c r="AP61" s="247">
        <v>59</v>
      </c>
      <c r="AQ61" s="256"/>
      <c r="AR61" s="256"/>
      <c r="AS61" s="256"/>
      <c r="AT61" s="256"/>
      <c r="AU61" s="256"/>
      <c r="AV61" s="256"/>
      <c r="AW61" s="252" t="s">
        <v>2538</v>
      </c>
      <c r="AX61" s="252" t="s">
        <v>2539</v>
      </c>
      <c r="AY61" s="256"/>
      <c r="AZ61" s="256"/>
      <c r="BA61" s="256"/>
      <c r="BB61" s="252" t="s">
        <v>2540</v>
      </c>
      <c r="BC61" s="252" t="s">
        <v>2541</v>
      </c>
      <c r="BD61" s="252" t="s">
        <v>2542</v>
      </c>
      <c r="BE61" s="299" t="s">
        <v>2543</v>
      </c>
      <c r="BF61" s="252" t="s">
        <v>2544</v>
      </c>
      <c r="BG61" s="256"/>
      <c r="BH61" s="256"/>
      <c r="BI61" s="256"/>
      <c r="BJ61" s="252" t="s">
        <v>2545</v>
      </c>
      <c r="BK61" s="252" t="s">
        <v>2546</v>
      </c>
      <c r="BL61" s="256"/>
      <c r="BM61" s="256"/>
      <c r="BN61" s="252" t="s">
        <v>2547</v>
      </c>
      <c r="BO61" s="256"/>
      <c r="BP61" s="252" t="s">
        <v>2548</v>
      </c>
      <c r="BQ61" s="256"/>
      <c r="BR61" s="256"/>
      <c r="BS61" s="252" t="s">
        <v>2549</v>
      </c>
      <c r="BT61" s="252" t="s">
        <v>2550</v>
      </c>
      <c r="BU61" s="252" t="s">
        <v>2551</v>
      </c>
      <c r="BV61" s="252" t="s">
        <v>2552</v>
      </c>
      <c r="BW61" s="255"/>
      <c r="BX61" s="255"/>
      <c r="BY61" s="255"/>
      <c r="BZ61" s="257"/>
      <c r="CA61" s="257"/>
      <c r="CB61" s="257"/>
      <c r="CC61" s="257"/>
      <c r="CD61" s="257"/>
      <c r="CE61" s="257"/>
      <c r="CF61" s="253" t="s">
        <v>2553</v>
      </c>
      <c r="CG61" s="253" t="s">
        <v>2554</v>
      </c>
      <c r="CH61" s="257"/>
      <c r="CI61" s="257"/>
      <c r="CJ61" s="257"/>
      <c r="CK61" s="253" t="s">
        <v>2555</v>
      </c>
      <c r="CL61" s="253" t="s">
        <v>2556</v>
      </c>
      <c r="CM61" s="253" t="s">
        <v>2557</v>
      </c>
      <c r="CN61" s="278" t="s">
        <v>2558</v>
      </c>
      <c r="CO61" s="253" t="s">
        <v>2559</v>
      </c>
      <c r="CP61" s="257"/>
      <c r="CQ61" s="257"/>
      <c r="CR61" s="257"/>
      <c r="CS61" s="253" t="s">
        <v>2560</v>
      </c>
      <c r="CT61" s="253" t="s">
        <v>2561</v>
      </c>
      <c r="CU61" s="257"/>
      <c r="CV61" s="257"/>
      <c r="CW61" s="253" t="s">
        <v>2562</v>
      </c>
      <c r="CX61" s="257"/>
      <c r="CY61" s="253" t="s">
        <v>2563</v>
      </c>
      <c r="CZ61" s="257"/>
      <c r="DA61" s="257"/>
      <c r="DB61" s="253" t="s">
        <v>2564</v>
      </c>
      <c r="DC61" s="253" t="s">
        <v>2565</v>
      </c>
      <c r="DD61" s="253" t="s">
        <v>2566</v>
      </c>
      <c r="DE61" s="253" t="s">
        <v>2567</v>
      </c>
    </row>
    <row r="62" spans="1:109" ht="72" customHeight="1">
      <c r="A62" s="153"/>
      <c r="B62" s="181"/>
      <c r="C62" s="193"/>
      <c r="D62" s="709" t="s">
        <v>2568</v>
      </c>
      <c r="E62" s="709"/>
      <c r="F62" s="709"/>
      <c r="G62" s="709"/>
      <c r="H62" s="709"/>
      <c r="I62" s="709"/>
      <c r="J62" s="709"/>
      <c r="K62" s="709"/>
      <c r="L62" s="709"/>
      <c r="M62" s="709"/>
      <c r="N62" s="709"/>
      <c r="O62" s="709"/>
      <c r="P62" s="709"/>
      <c r="Q62" s="709"/>
      <c r="R62" s="709"/>
      <c r="S62" s="709"/>
      <c r="T62" s="709"/>
      <c r="U62" s="709"/>
      <c r="V62" s="709"/>
      <c r="W62" s="709"/>
      <c r="X62" s="709"/>
      <c r="Y62" s="709"/>
      <c r="Z62" s="709"/>
      <c r="AA62" s="709"/>
      <c r="AB62" s="709"/>
      <c r="AC62" s="709"/>
      <c r="AD62" s="183"/>
      <c r="AE62" s="151"/>
      <c r="AF62" s="151"/>
      <c r="AH62" s="255"/>
      <c r="AI62" s="255"/>
      <c r="AJ62" s="255"/>
      <c r="AK62" s="255"/>
      <c r="AL62" s="244" t="str">
        <f t="shared" si="0"/>
        <v>Chinameca</v>
      </c>
      <c r="AM62" s="244" t="str">
        <f t="shared" si="1"/>
        <v>30059</v>
      </c>
      <c r="AO62" s="255"/>
      <c r="AP62" s="247">
        <v>60</v>
      </c>
      <c r="AQ62" s="256"/>
      <c r="AR62" s="256"/>
      <c r="AS62" s="256"/>
      <c r="AT62" s="256"/>
      <c r="AU62" s="256"/>
      <c r="AV62" s="256"/>
      <c r="AW62" s="252" t="s">
        <v>2569</v>
      </c>
      <c r="AX62" s="252" t="s">
        <v>2570</v>
      </c>
      <c r="AY62" s="256"/>
      <c r="AZ62" s="256"/>
      <c r="BA62" s="256"/>
      <c r="BB62" s="252" t="s">
        <v>2571</v>
      </c>
      <c r="BC62" s="252" t="s">
        <v>2572</v>
      </c>
      <c r="BD62" s="252" t="s">
        <v>2573</v>
      </c>
      <c r="BE62" s="299" t="s">
        <v>2574</v>
      </c>
      <c r="BF62" s="252" t="s">
        <v>2575</v>
      </c>
      <c r="BG62" s="256"/>
      <c r="BH62" s="256"/>
      <c r="BI62" s="256"/>
      <c r="BJ62" s="252" t="s">
        <v>2576</v>
      </c>
      <c r="BK62" s="252" t="s">
        <v>2577</v>
      </c>
      <c r="BL62" s="256"/>
      <c r="BM62" s="256"/>
      <c r="BN62" s="256">
        <v>24059</v>
      </c>
      <c r="BO62" s="256"/>
      <c r="BP62" s="252" t="s">
        <v>2578</v>
      </c>
      <c r="BQ62" s="256"/>
      <c r="BR62" s="256"/>
      <c r="BS62" s="252" t="s">
        <v>2579</v>
      </c>
      <c r="BT62" s="252" t="s">
        <v>2580</v>
      </c>
      <c r="BU62" s="252" t="s">
        <v>2581</v>
      </c>
      <c r="BV62" s="256"/>
      <c r="BW62" s="255"/>
      <c r="BX62" s="255"/>
      <c r="BY62" s="255"/>
      <c r="BZ62" s="257"/>
      <c r="CA62" s="257"/>
      <c r="CB62" s="257"/>
      <c r="CC62" s="257"/>
      <c r="CD62" s="257"/>
      <c r="CE62" s="257"/>
      <c r="CF62" s="253" t="s">
        <v>2582</v>
      </c>
      <c r="CG62" s="253" t="s">
        <v>2583</v>
      </c>
      <c r="CH62" s="257"/>
      <c r="CI62" s="257"/>
      <c r="CJ62" s="257"/>
      <c r="CK62" s="253" t="s">
        <v>2584</v>
      </c>
      <c r="CL62" s="253" t="s">
        <v>2585</v>
      </c>
      <c r="CM62" s="253" t="s">
        <v>2586</v>
      </c>
      <c r="CN62" s="278" t="s">
        <v>2587</v>
      </c>
      <c r="CO62" s="253" t="s">
        <v>2588</v>
      </c>
      <c r="CP62" s="257"/>
      <c r="CQ62" s="257"/>
      <c r="CR62" s="257"/>
      <c r="CS62" s="300" t="s">
        <v>2589</v>
      </c>
      <c r="CT62" s="253" t="s">
        <v>2590</v>
      </c>
      <c r="CU62" s="257"/>
      <c r="CV62" s="257"/>
      <c r="CW62" s="253" t="s">
        <v>2591</v>
      </c>
      <c r="CX62" s="257"/>
      <c r="CY62" s="253" t="s">
        <v>2592</v>
      </c>
      <c r="CZ62" s="257"/>
      <c r="DA62" s="257"/>
      <c r="DB62" s="253" t="s">
        <v>2593</v>
      </c>
      <c r="DC62" s="253" t="s">
        <v>2594</v>
      </c>
      <c r="DD62" s="253" t="s">
        <v>1422</v>
      </c>
      <c r="DE62" s="253"/>
    </row>
    <row r="63" spans="1:109" ht="6.75" customHeight="1">
      <c r="A63" s="153"/>
      <c r="B63" s="181"/>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3"/>
      <c r="AE63" s="151"/>
      <c r="AF63" s="151"/>
      <c r="AH63" s="255"/>
      <c r="AI63" s="255"/>
      <c r="AJ63" s="255"/>
      <c r="AK63" s="255"/>
      <c r="AL63" s="244" t="str">
        <f t="shared" si="0"/>
        <v>Chinampa de Gorostiza</v>
      </c>
      <c r="AM63" s="244" t="str">
        <f t="shared" si="1"/>
        <v>30060</v>
      </c>
      <c r="AO63" s="255"/>
      <c r="AP63" s="247">
        <v>61</v>
      </c>
      <c r="AQ63" s="256"/>
      <c r="AR63" s="256"/>
      <c r="AS63" s="256"/>
      <c r="AT63" s="256"/>
      <c r="AU63" s="256"/>
      <c r="AV63" s="256"/>
      <c r="AW63" s="252" t="s">
        <v>2595</v>
      </c>
      <c r="AX63" s="252" t="s">
        <v>2596</v>
      </c>
      <c r="AY63" s="256"/>
      <c r="AZ63" s="256"/>
      <c r="BA63" s="256"/>
      <c r="BB63" s="252" t="s">
        <v>2597</v>
      </c>
      <c r="BC63" s="252" t="s">
        <v>2598</v>
      </c>
      <c r="BD63" s="252" t="s">
        <v>2599</v>
      </c>
      <c r="BE63" s="299" t="s">
        <v>2600</v>
      </c>
      <c r="BF63" s="252" t="s">
        <v>2601</v>
      </c>
      <c r="BG63" s="256"/>
      <c r="BH63" s="256"/>
      <c r="BI63" s="256"/>
      <c r="BJ63" s="252" t="s">
        <v>2602</v>
      </c>
      <c r="BK63" s="252" t="s">
        <v>2603</v>
      </c>
      <c r="BL63" s="256"/>
      <c r="BM63" s="256"/>
      <c r="BN63" s="256"/>
      <c r="BO63" s="256"/>
      <c r="BP63" s="252" t="s">
        <v>2604</v>
      </c>
      <c r="BQ63" s="256"/>
      <c r="BR63" s="256"/>
      <c r="BS63" s="252" t="s">
        <v>2605</v>
      </c>
      <c r="BT63" s="252" t="s">
        <v>2606</v>
      </c>
      <c r="BU63" s="252" t="s">
        <v>2607</v>
      </c>
      <c r="BV63" s="256"/>
      <c r="BW63" s="255"/>
      <c r="BX63" s="255"/>
      <c r="BY63" s="255"/>
      <c r="BZ63" s="257"/>
      <c r="CA63" s="257"/>
      <c r="CB63" s="257"/>
      <c r="CC63" s="257"/>
      <c r="CD63" s="257"/>
      <c r="CE63" s="257"/>
      <c r="CF63" s="253" t="s">
        <v>2608</v>
      </c>
      <c r="CG63" s="253" t="s">
        <v>2609</v>
      </c>
      <c r="CH63" s="257"/>
      <c r="CI63" s="257"/>
      <c r="CJ63" s="257"/>
      <c r="CK63" s="253" t="s">
        <v>2610</v>
      </c>
      <c r="CL63" s="253" t="s">
        <v>2611</v>
      </c>
      <c r="CM63" s="253" t="s">
        <v>2612</v>
      </c>
      <c r="CN63" s="278" t="s">
        <v>2613</v>
      </c>
      <c r="CO63" s="253" t="s">
        <v>2614</v>
      </c>
      <c r="CP63" s="257"/>
      <c r="CQ63" s="257"/>
      <c r="CR63" s="257"/>
      <c r="CS63" s="253" t="s">
        <v>2615</v>
      </c>
      <c r="CT63" s="253" t="s">
        <v>2616</v>
      </c>
      <c r="CU63" s="257"/>
      <c r="CV63" s="257"/>
      <c r="CW63" s="257"/>
      <c r="CX63" s="257"/>
      <c r="CY63" s="253" t="s">
        <v>2617</v>
      </c>
      <c r="CZ63" s="257"/>
      <c r="DA63" s="257"/>
      <c r="DB63" s="253" t="s">
        <v>2618</v>
      </c>
      <c r="DC63" s="253" t="s">
        <v>2619</v>
      </c>
      <c r="DD63" s="253" t="s">
        <v>1278</v>
      </c>
      <c r="DE63" s="257"/>
    </row>
    <row r="64" spans="1:109" ht="15" customHeight="1">
      <c r="A64" s="164"/>
      <c r="B64" s="181"/>
      <c r="C64" s="686" t="s">
        <v>2620</v>
      </c>
      <c r="D64" s="686"/>
      <c r="E64" s="686"/>
      <c r="F64" s="686"/>
      <c r="G64" s="686"/>
      <c r="H64" s="686"/>
      <c r="I64" s="686"/>
      <c r="J64" s="686"/>
      <c r="K64" s="686"/>
      <c r="L64" s="686"/>
      <c r="M64" s="686"/>
      <c r="N64" s="686"/>
      <c r="O64" s="686"/>
      <c r="P64" s="686"/>
      <c r="Q64" s="686"/>
      <c r="R64" s="686"/>
      <c r="S64" s="686"/>
      <c r="T64" s="686"/>
      <c r="U64" s="686"/>
      <c r="V64" s="686"/>
      <c r="W64" s="686"/>
      <c r="X64" s="686"/>
      <c r="Y64" s="686"/>
      <c r="Z64" s="686"/>
      <c r="AA64" s="686"/>
      <c r="AB64" s="686"/>
      <c r="AC64" s="686"/>
      <c r="AD64" s="183"/>
      <c r="AE64" s="164"/>
      <c r="AF64" s="164"/>
      <c r="AH64" s="255"/>
      <c r="AI64" s="255"/>
      <c r="AJ64" s="255"/>
      <c r="AK64" s="255"/>
      <c r="AL64" s="244" t="str">
        <f t="shared" si="0"/>
        <v>Las Choapas</v>
      </c>
      <c r="AM64" s="244" t="str">
        <f t="shared" si="1"/>
        <v>30061</v>
      </c>
      <c r="AO64" s="255"/>
      <c r="AP64" s="247">
        <v>62</v>
      </c>
      <c r="AQ64" s="256"/>
      <c r="AR64" s="256"/>
      <c r="AS64" s="256"/>
      <c r="AT64" s="256"/>
      <c r="AU64" s="256"/>
      <c r="AV64" s="256"/>
      <c r="AW64" s="252" t="s">
        <v>2621</v>
      </c>
      <c r="AX64" s="252" t="s">
        <v>2622</v>
      </c>
      <c r="AY64" s="256"/>
      <c r="AZ64" s="256"/>
      <c r="BA64" s="256"/>
      <c r="BB64" s="252" t="s">
        <v>2623</v>
      </c>
      <c r="BC64" s="252" t="s">
        <v>2624</v>
      </c>
      <c r="BD64" s="252" t="s">
        <v>2625</v>
      </c>
      <c r="BE64" s="299" t="s">
        <v>2626</v>
      </c>
      <c r="BF64" s="252" t="s">
        <v>2627</v>
      </c>
      <c r="BG64" s="256"/>
      <c r="BH64" s="256"/>
      <c r="BI64" s="256"/>
      <c r="BJ64" s="252" t="s">
        <v>2628</v>
      </c>
      <c r="BK64" s="252" t="s">
        <v>2629</v>
      </c>
      <c r="BL64" s="256"/>
      <c r="BM64" s="256"/>
      <c r="BN64" s="256"/>
      <c r="BO64" s="256"/>
      <c r="BP64" s="252" t="s">
        <v>2630</v>
      </c>
      <c r="BQ64" s="256"/>
      <c r="BR64" s="256"/>
      <c r="BS64" s="256"/>
      <c r="BT64" s="252" t="s">
        <v>2631</v>
      </c>
      <c r="BU64" s="252" t="s">
        <v>2632</v>
      </c>
      <c r="BV64" s="256"/>
      <c r="BW64" s="255"/>
      <c r="BX64" s="255"/>
      <c r="BY64" s="255"/>
      <c r="BZ64" s="257"/>
      <c r="CA64" s="257"/>
      <c r="CB64" s="257"/>
      <c r="CC64" s="257"/>
      <c r="CD64" s="257"/>
      <c r="CE64" s="257"/>
      <c r="CF64" s="253" t="s">
        <v>2633</v>
      </c>
      <c r="CG64" s="253" t="s">
        <v>2634</v>
      </c>
      <c r="CH64" s="257"/>
      <c r="CI64" s="257"/>
      <c r="CJ64" s="257"/>
      <c r="CK64" s="253" t="s">
        <v>2635</v>
      </c>
      <c r="CL64" s="253" t="s">
        <v>2636</v>
      </c>
      <c r="CM64" s="253" t="s">
        <v>2637</v>
      </c>
      <c r="CN64" s="278" t="s">
        <v>2638</v>
      </c>
      <c r="CO64" s="253" t="s">
        <v>1033</v>
      </c>
      <c r="CP64" s="257"/>
      <c r="CQ64" s="257"/>
      <c r="CR64" s="257"/>
      <c r="CS64" s="253" t="s">
        <v>2639</v>
      </c>
      <c r="CT64" s="253" t="s">
        <v>1178</v>
      </c>
      <c r="CU64" s="257"/>
      <c r="CV64" s="257"/>
      <c r="CW64" s="257"/>
      <c r="CX64" s="257"/>
      <c r="CY64" s="253" t="s">
        <v>2640</v>
      </c>
      <c r="CZ64" s="257"/>
      <c r="DA64" s="257"/>
      <c r="DB64" s="253"/>
      <c r="DC64" s="253" t="s">
        <v>2641</v>
      </c>
      <c r="DD64" s="253" t="s">
        <v>2642</v>
      </c>
      <c r="DE64" s="257"/>
    </row>
    <row r="65" spans="1:109" ht="6.75" customHeight="1">
      <c r="A65" s="164"/>
      <c r="B65" s="18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83"/>
      <c r="AE65" s="164"/>
      <c r="AF65" s="164"/>
      <c r="AH65" s="255"/>
      <c r="AI65" s="255"/>
      <c r="AJ65" s="255"/>
      <c r="AK65" s="255"/>
      <c r="AL65" s="244" t="str">
        <f t="shared" si="0"/>
        <v>Chocamán</v>
      </c>
      <c r="AM65" s="244" t="str">
        <f t="shared" si="1"/>
        <v>30062</v>
      </c>
      <c r="AO65" s="255"/>
      <c r="AP65" s="247">
        <v>63</v>
      </c>
      <c r="AQ65" s="256"/>
      <c r="AR65" s="256"/>
      <c r="AS65" s="256"/>
      <c r="AT65" s="256"/>
      <c r="AU65" s="256"/>
      <c r="AV65" s="256"/>
      <c r="AW65" s="252" t="s">
        <v>2643</v>
      </c>
      <c r="AX65" s="252" t="s">
        <v>2644</v>
      </c>
      <c r="AY65" s="256"/>
      <c r="AZ65" s="256"/>
      <c r="BA65" s="256"/>
      <c r="BB65" s="252" t="s">
        <v>2645</v>
      </c>
      <c r="BC65" s="252" t="s">
        <v>2646</v>
      </c>
      <c r="BD65" s="252" t="s">
        <v>2647</v>
      </c>
      <c r="BE65" s="299" t="s">
        <v>2648</v>
      </c>
      <c r="BF65" s="252" t="s">
        <v>2649</v>
      </c>
      <c r="BG65" s="256"/>
      <c r="BH65" s="256"/>
      <c r="BI65" s="256"/>
      <c r="BJ65" s="252" t="s">
        <v>2650</v>
      </c>
      <c r="BK65" s="252" t="s">
        <v>2651</v>
      </c>
      <c r="BL65" s="256"/>
      <c r="BM65" s="256"/>
      <c r="BN65" s="256"/>
      <c r="BO65" s="256"/>
      <c r="BP65" s="252" t="s">
        <v>2652</v>
      </c>
      <c r="BQ65" s="256"/>
      <c r="BR65" s="256"/>
      <c r="BS65" s="256"/>
      <c r="BT65" s="252" t="s">
        <v>2653</v>
      </c>
      <c r="BU65" s="252" t="s">
        <v>2654</v>
      </c>
      <c r="BV65" s="256"/>
      <c r="BW65" s="255"/>
      <c r="BX65" s="255"/>
      <c r="BY65" s="255"/>
      <c r="BZ65" s="257"/>
      <c r="CA65" s="257"/>
      <c r="CB65" s="257"/>
      <c r="CC65" s="257"/>
      <c r="CD65" s="257"/>
      <c r="CE65" s="257"/>
      <c r="CF65" s="253" t="s">
        <v>2655</v>
      </c>
      <c r="CG65" s="253" t="s">
        <v>2656</v>
      </c>
      <c r="CH65" s="257"/>
      <c r="CI65" s="257"/>
      <c r="CJ65" s="257"/>
      <c r="CK65" s="253" t="s">
        <v>2657</v>
      </c>
      <c r="CL65" s="253" t="s">
        <v>2658</v>
      </c>
      <c r="CM65" s="253" t="s">
        <v>2659</v>
      </c>
      <c r="CN65" s="278" t="s">
        <v>2660</v>
      </c>
      <c r="CO65" s="253" t="s">
        <v>2661</v>
      </c>
      <c r="CP65" s="257"/>
      <c r="CQ65" s="257"/>
      <c r="CR65" s="257"/>
      <c r="CS65" s="253" t="s">
        <v>2662</v>
      </c>
      <c r="CT65" s="253" t="s">
        <v>2663</v>
      </c>
      <c r="CU65" s="257"/>
      <c r="CV65" s="257"/>
      <c r="CW65" s="257"/>
      <c r="CX65" s="257"/>
      <c r="CY65" s="253" t="s">
        <v>2664</v>
      </c>
      <c r="CZ65" s="257"/>
      <c r="DA65" s="257"/>
      <c r="DB65" s="257"/>
      <c r="DC65" s="253" t="s">
        <v>2665</v>
      </c>
      <c r="DD65" s="253" t="s">
        <v>2666</v>
      </c>
      <c r="DE65" s="257"/>
    </row>
    <row r="66" spans="1:109" ht="24" customHeight="1">
      <c r="A66" s="164"/>
      <c r="B66" s="181"/>
      <c r="C66" s="11"/>
      <c r="D66" s="686" t="s">
        <v>2667</v>
      </c>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8"/>
      <c r="AC66" s="678"/>
      <c r="AD66" s="183"/>
      <c r="AE66" s="164"/>
      <c r="AF66" s="164"/>
      <c r="AH66" s="255"/>
      <c r="AI66" s="255"/>
      <c r="AJ66" s="255"/>
      <c r="AK66" s="255"/>
      <c r="AL66" s="244" t="str">
        <f t="shared" si="0"/>
        <v>Chontla</v>
      </c>
      <c r="AM66" s="244" t="str">
        <f t="shared" si="1"/>
        <v>30063</v>
      </c>
      <c r="AO66" s="255"/>
      <c r="AP66" s="247">
        <v>64</v>
      </c>
      <c r="AQ66" s="256"/>
      <c r="AR66" s="256"/>
      <c r="AS66" s="256"/>
      <c r="AT66" s="256"/>
      <c r="AU66" s="256"/>
      <c r="AV66" s="256"/>
      <c r="AW66" s="252" t="s">
        <v>2668</v>
      </c>
      <c r="AX66" s="252" t="s">
        <v>2669</v>
      </c>
      <c r="AY66" s="256"/>
      <c r="AZ66" s="256"/>
      <c r="BA66" s="256"/>
      <c r="BB66" s="252" t="s">
        <v>2670</v>
      </c>
      <c r="BC66" s="252" t="s">
        <v>2671</v>
      </c>
      <c r="BD66" s="252" t="s">
        <v>2672</v>
      </c>
      <c r="BE66" s="299" t="s">
        <v>2673</v>
      </c>
      <c r="BF66" s="252" t="s">
        <v>2674</v>
      </c>
      <c r="BG66" s="256"/>
      <c r="BH66" s="256"/>
      <c r="BI66" s="256"/>
      <c r="BJ66" s="252" t="s">
        <v>2675</v>
      </c>
      <c r="BK66" s="252" t="s">
        <v>2676</v>
      </c>
      <c r="BL66" s="256"/>
      <c r="BM66" s="256"/>
      <c r="BN66" s="256"/>
      <c r="BO66" s="256"/>
      <c r="BP66" s="252" t="s">
        <v>2677</v>
      </c>
      <c r="BQ66" s="256"/>
      <c r="BR66" s="256"/>
      <c r="BS66" s="256"/>
      <c r="BT66" s="252" t="s">
        <v>2678</v>
      </c>
      <c r="BU66" s="252" t="s">
        <v>2679</v>
      </c>
      <c r="BV66" s="256"/>
      <c r="BW66" s="255"/>
      <c r="BX66" s="255"/>
      <c r="BY66" s="255"/>
      <c r="BZ66" s="257"/>
      <c r="CA66" s="257"/>
      <c r="CB66" s="257"/>
      <c r="CC66" s="257"/>
      <c r="CD66" s="257"/>
      <c r="CE66" s="257"/>
      <c r="CF66" s="253" t="s">
        <v>2680</v>
      </c>
      <c r="CG66" s="253" t="s">
        <v>2681</v>
      </c>
      <c r="CH66" s="257"/>
      <c r="CI66" s="257"/>
      <c r="CJ66" s="257"/>
      <c r="CK66" s="253" t="s">
        <v>2682</v>
      </c>
      <c r="CL66" s="253" t="s">
        <v>2683</v>
      </c>
      <c r="CM66" s="253" t="s">
        <v>2684</v>
      </c>
      <c r="CN66" s="278" t="s">
        <v>2685</v>
      </c>
      <c r="CO66" s="253" t="s">
        <v>2686</v>
      </c>
      <c r="CP66" s="257"/>
      <c r="CQ66" s="257"/>
      <c r="CR66" s="257"/>
      <c r="CS66" s="253" t="s">
        <v>2687</v>
      </c>
      <c r="CT66" s="253" t="s">
        <v>2688</v>
      </c>
      <c r="CU66" s="257"/>
      <c r="CV66" s="257"/>
      <c r="CW66" s="257"/>
      <c r="CX66" s="257"/>
      <c r="CY66" s="253" t="s">
        <v>2689</v>
      </c>
      <c r="CZ66" s="257"/>
      <c r="DA66" s="257"/>
      <c r="DB66" s="257"/>
      <c r="DC66" s="253" t="s">
        <v>2690</v>
      </c>
      <c r="DD66" s="253" t="s">
        <v>2691</v>
      </c>
      <c r="DE66" s="257"/>
    </row>
    <row r="67" spans="1:109" ht="6.75" customHeight="1">
      <c r="A67" s="164"/>
      <c r="B67" s="181"/>
      <c r="C67" s="11"/>
      <c r="D67" s="8"/>
      <c r="E67" s="8"/>
      <c r="F67" s="8"/>
      <c r="G67" s="8"/>
      <c r="H67" s="8"/>
      <c r="I67" s="8"/>
      <c r="J67" s="8"/>
      <c r="K67" s="8"/>
      <c r="L67" s="8"/>
      <c r="M67" s="8"/>
      <c r="N67" s="8"/>
      <c r="O67" s="8"/>
      <c r="P67" s="8"/>
      <c r="Q67" s="8"/>
      <c r="R67" s="8"/>
      <c r="S67" s="8"/>
      <c r="T67" s="8"/>
      <c r="U67" s="8"/>
      <c r="V67" s="8"/>
      <c r="W67" s="8"/>
      <c r="X67" s="8"/>
      <c r="Y67" s="8"/>
      <c r="Z67" s="8"/>
      <c r="AA67" s="8"/>
      <c r="AB67" s="8"/>
      <c r="AC67" s="8"/>
      <c r="AD67" s="183"/>
      <c r="AE67" s="164"/>
      <c r="AF67" s="164"/>
      <c r="AH67" s="255"/>
      <c r="AI67" s="255"/>
      <c r="AJ67" s="255"/>
      <c r="AK67" s="255"/>
      <c r="AL67" s="244" t="str">
        <f t="shared" si="0"/>
        <v>Chumatlán</v>
      </c>
      <c r="AM67" s="244" t="str">
        <f t="shared" si="1"/>
        <v>30064</v>
      </c>
      <c r="AO67" s="255"/>
      <c r="AP67" s="247">
        <v>65</v>
      </c>
      <c r="AQ67" s="256"/>
      <c r="AR67" s="256"/>
      <c r="AS67" s="256"/>
      <c r="AT67" s="256"/>
      <c r="AU67" s="256"/>
      <c r="AV67" s="256"/>
      <c r="AW67" s="252" t="s">
        <v>2692</v>
      </c>
      <c r="AX67" s="252" t="s">
        <v>2693</v>
      </c>
      <c r="AY67" s="256"/>
      <c r="AZ67" s="256"/>
      <c r="BA67" s="256"/>
      <c r="BB67" s="252" t="s">
        <v>2694</v>
      </c>
      <c r="BC67" s="252" t="s">
        <v>2695</v>
      </c>
      <c r="BD67" s="252" t="s">
        <v>2696</v>
      </c>
      <c r="BE67" s="299" t="s">
        <v>2697</v>
      </c>
      <c r="BF67" s="252" t="s">
        <v>2698</v>
      </c>
      <c r="BG67" s="256"/>
      <c r="BH67" s="256"/>
      <c r="BI67" s="256"/>
      <c r="BJ67" s="252" t="s">
        <v>2699</v>
      </c>
      <c r="BK67" s="252" t="s">
        <v>2700</v>
      </c>
      <c r="BL67" s="256"/>
      <c r="BM67" s="256"/>
      <c r="BN67" s="256"/>
      <c r="BO67" s="256"/>
      <c r="BP67" s="252" t="s">
        <v>2701</v>
      </c>
      <c r="BQ67" s="256"/>
      <c r="BR67" s="256"/>
      <c r="BS67" s="256"/>
      <c r="BT67" s="252" t="s">
        <v>2702</v>
      </c>
      <c r="BU67" s="252" t="s">
        <v>2703</v>
      </c>
      <c r="BV67" s="256"/>
      <c r="BW67" s="255"/>
      <c r="BX67" s="255"/>
      <c r="BY67" s="255"/>
      <c r="BZ67" s="257"/>
      <c r="CA67" s="257"/>
      <c r="CB67" s="257"/>
      <c r="CC67" s="257"/>
      <c r="CD67" s="257"/>
      <c r="CE67" s="257"/>
      <c r="CF67" s="253" t="s">
        <v>2704</v>
      </c>
      <c r="CG67" s="253" t="s">
        <v>2705</v>
      </c>
      <c r="CH67" s="257"/>
      <c r="CI67" s="257"/>
      <c r="CJ67" s="257"/>
      <c r="CK67" s="253" t="s">
        <v>2706</v>
      </c>
      <c r="CL67" s="253" t="s">
        <v>2707</v>
      </c>
      <c r="CM67" s="253" t="s">
        <v>2708</v>
      </c>
      <c r="CN67" s="278" t="s">
        <v>1083</v>
      </c>
      <c r="CO67" s="253" t="s">
        <v>2709</v>
      </c>
      <c r="CP67" s="257"/>
      <c r="CQ67" s="257"/>
      <c r="CR67" s="257"/>
      <c r="CS67" s="253" t="s">
        <v>2710</v>
      </c>
      <c r="CT67" s="253" t="s">
        <v>2711</v>
      </c>
      <c r="CU67" s="257"/>
      <c r="CV67" s="257"/>
      <c r="CW67" s="257"/>
      <c r="CX67" s="257"/>
      <c r="CY67" s="253" t="s">
        <v>2712</v>
      </c>
      <c r="CZ67" s="257"/>
      <c r="DA67" s="257"/>
      <c r="DB67" s="257"/>
      <c r="DC67" s="253" t="s">
        <v>2713</v>
      </c>
      <c r="DD67" s="253" t="s">
        <v>2714</v>
      </c>
      <c r="DE67" s="257"/>
    </row>
    <row r="68" spans="1:109" ht="24" customHeight="1">
      <c r="A68" s="164"/>
      <c r="B68" s="181"/>
      <c r="C68" s="11"/>
      <c r="D68" s="686" t="s">
        <v>2715</v>
      </c>
      <c r="E68" s="678"/>
      <c r="F68" s="678"/>
      <c r="G68" s="678"/>
      <c r="H68" s="678"/>
      <c r="I68" s="678"/>
      <c r="J68" s="678"/>
      <c r="K68" s="678"/>
      <c r="L68" s="678"/>
      <c r="M68" s="678"/>
      <c r="N68" s="678"/>
      <c r="O68" s="678"/>
      <c r="P68" s="678"/>
      <c r="Q68" s="678"/>
      <c r="R68" s="678"/>
      <c r="S68" s="678"/>
      <c r="T68" s="678"/>
      <c r="U68" s="678"/>
      <c r="V68" s="678"/>
      <c r="W68" s="678"/>
      <c r="X68" s="678"/>
      <c r="Y68" s="678"/>
      <c r="Z68" s="678"/>
      <c r="AA68" s="678"/>
      <c r="AB68" s="678"/>
      <c r="AC68" s="678"/>
      <c r="AD68" s="183"/>
      <c r="AE68" s="164"/>
      <c r="AF68" s="164"/>
      <c r="AH68" s="255"/>
      <c r="AI68" s="255"/>
      <c r="AJ68" s="255"/>
      <c r="AK68" s="255"/>
      <c r="AL68" s="244" t="str">
        <f t="shared" si="0"/>
        <v>Emiliano Zapata</v>
      </c>
      <c r="AM68" s="244" t="str">
        <f t="shared" si="1"/>
        <v>30065</v>
      </c>
      <c r="AO68" s="255"/>
      <c r="AP68" s="247">
        <v>66</v>
      </c>
      <c r="AQ68" s="256"/>
      <c r="AR68" s="256"/>
      <c r="AS68" s="256"/>
      <c r="AT68" s="256"/>
      <c r="AU68" s="256"/>
      <c r="AV68" s="256"/>
      <c r="AW68" s="252" t="s">
        <v>2716</v>
      </c>
      <c r="AX68" s="252" t="s">
        <v>2717</v>
      </c>
      <c r="AY68" s="256"/>
      <c r="AZ68" s="256"/>
      <c r="BA68" s="256"/>
      <c r="BB68" s="252" t="s">
        <v>2718</v>
      </c>
      <c r="BC68" s="252" t="s">
        <v>2719</v>
      </c>
      <c r="BD68" s="252" t="s">
        <v>2720</v>
      </c>
      <c r="BE68" s="299" t="s">
        <v>2721</v>
      </c>
      <c r="BF68" s="252" t="s">
        <v>2722</v>
      </c>
      <c r="BG68" s="256"/>
      <c r="BH68" s="256"/>
      <c r="BI68" s="256"/>
      <c r="BJ68" s="252" t="s">
        <v>2723</v>
      </c>
      <c r="BK68" s="252" t="s">
        <v>2724</v>
      </c>
      <c r="BL68" s="256"/>
      <c r="BM68" s="256"/>
      <c r="BN68" s="256"/>
      <c r="BO68" s="256"/>
      <c r="BP68" s="252" t="s">
        <v>2725</v>
      </c>
      <c r="BQ68" s="256"/>
      <c r="BR68" s="256"/>
      <c r="BS68" s="256"/>
      <c r="BT68" s="252" t="s">
        <v>2726</v>
      </c>
      <c r="BU68" s="252" t="s">
        <v>2727</v>
      </c>
      <c r="BV68" s="256"/>
      <c r="BW68" s="255"/>
      <c r="BX68" s="255"/>
      <c r="BY68" s="255"/>
      <c r="BZ68" s="257"/>
      <c r="CA68" s="257"/>
      <c r="CB68" s="257"/>
      <c r="CC68" s="257"/>
      <c r="CD68" s="257"/>
      <c r="CE68" s="257"/>
      <c r="CF68" s="253" t="s">
        <v>2728</v>
      </c>
      <c r="CG68" s="253" t="s">
        <v>2729</v>
      </c>
      <c r="CH68" s="257"/>
      <c r="CI68" s="257"/>
      <c r="CJ68" s="257"/>
      <c r="CK68" s="253" t="s">
        <v>2730</v>
      </c>
      <c r="CL68" s="253" t="s">
        <v>2731</v>
      </c>
      <c r="CM68" s="253" t="s">
        <v>2732</v>
      </c>
      <c r="CN68" s="278" t="s">
        <v>2733</v>
      </c>
      <c r="CO68" s="253" t="s">
        <v>2734</v>
      </c>
      <c r="CP68" s="257"/>
      <c r="CQ68" s="257"/>
      <c r="CR68" s="257"/>
      <c r="CS68" s="253" t="s">
        <v>2735</v>
      </c>
      <c r="CT68" s="253" t="s">
        <v>2736</v>
      </c>
      <c r="CU68" s="257"/>
      <c r="CV68" s="257"/>
      <c r="CW68" s="257"/>
      <c r="CX68" s="257"/>
      <c r="CY68" s="253" t="s">
        <v>2737</v>
      </c>
      <c r="CZ68" s="257"/>
      <c r="DA68" s="257"/>
      <c r="DB68" s="257"/>
      <c r="DC68" s="253" t="s">
        <v>499</v>
      </c>
      <c r="DD68" s="253" t="s">
        <v>475</v>
      </c>
      <c r="DE68" s="257"/>
    </row>
    <row r="69" spans="1:109" ht="6.75" customHeight="1">
      <c r="A69" s="164"/>
      <c r="B69" s="181"/>
      <c r="C69" s="11"/>
      <c r="D69" s="8"/>
      <c r="E69" s="8"/>
      <c r="F69" s="8"/>
      <c r="G69" s="8"/>
      <c r="H69" s="8"/>
      <c r="I69" s="8"/>
      <c r="J69" s="8"/>
      <c r="K69" s="8"/>
      <c r="L69" s="8"/>
      <c r="M69" s="8"/>
      <c r="N69" s="8"/>
      <c r="O69" s="8"/>
      <c r="P69" s="8"/>
      <c r="Q69" s="8"/>
      <c r="R69" s="8"/>
      <c r="S69" s="8"/>
      <c r="T69" s="8"/>
      <c r="U69" s="8"/>
      <c r="V69" s="8"/>
      <c r="W69" s="8"/>
      <c r="X69" s="8"/>
      <c r="Y69" s="8"/>
      <c r="Z69" s="8"/>
      <c r="AA69" s="8"/>
      <c r="AB69" s="8"/>
      <c r="AC69" s="8"/>
      <c r="AD69" s="183"/>
      <c r="AE69" s="164"/>
      <c r="AF69" s="164"/>
      <c r="AH69" s="255"/>
      <c r="AI69" s="255"/>
      <c r="AJ69" s="255"/>
      <c r="AK69" s="255"/>
      <c r="AL69" s="244" t="str">
        <f t="shared" ref="AL69:AL132" si="2">IFERROR(IF(HLOOKUP($N$10, $BZ$3:$DE$573, $AP69, FALSE )="", "", HLOOKUP($N$10, $BZ$3:$DE$573, $AP69, FALSE)), "")</f>
        <v>Espinal</v>
      </c>
      <c r="AM69" s="244" t="str">
        <f t="shared" ref="AM69:AM132" si="3">IFERROR(IF(AL69="", "", HLOOKUP($N$10, $AQ$3:$BV$573, AP69, FALSE)), "")</f>
        <v>30066</v>
      </c>
      <c r="AO69" s="255"/>
      <c r="AP69" s="247">
        <v>67</v>
      </c>
      <c r="AQ69" s="256"/>
      <c r="AR69" s="256"/>
      <c r="AS69" s="256"/>
      <c r="AT69" s="256"/>
      <c r="AU69" s="256"/>
      <c r="AV69" s="256"/>
      <c r="AW69" s="252" t="s">
        <v>2738</v>
      </c>
      <c r="AX69" s="252" t="s">
        <v>2739</v>
      </c>
      <c r="AY69" s="256"/>
      <c r="AZ69" s="256"/>
      <c r="BA69" s="256"/>
      <c r="BB69" s="252" t="s">
        <v>2740</v>
      </c>
      <c r="BC69" s="252" t="s">
        <v>2741</v>
      </c>
      <c r="BD69" s="252" t="s">
        <v>2742</v>
      </c>
      <c r="BE69" s="299" t="s">
        <v>2743</v>
      </c>
      <c r="BF69" s="252" t="s">
        <v>2744</v>
      </c>
      <c r="BG69" s="256"/>
      <c r="BH69" s="256"/>
      <c r="BI69" s="256"/>
      <c r="BJ69" s="252" t="s">
        <v>2745</v>
      </c>
      <c r="BK69" s="252" t="s">
        <v>2746</v>
      </c>
      <c r="BL69" s="256"/>
      <c r="BM69" s="256"/>
      <c r="BN69" s="256"/>
      <c r="BO69" s="256"/>
      <c r="BP69" s="252" t="s">
        <v>2747</v>
      </c>
      <c r="BQ69" s="256"/>
      <c r="BR69" s="256"/>
      <c r="BS69" s="256"/>
      <c r="BT69" s="252" t="s">
        <v>2748</v>
      </c>
      <c r="BU69" s="252" t="s">
        <v>2749</v>
      </c>
      <c r="BV69" s="256"/>
      <c r="BW69" s="255"/>
      <c r="BX69" s="255"/>
      <c r="BY69" s="255"/>
      <c r="BZ69" s="257"/>
      <c r="CA69" s="257"/>
      <c r="CB69" s="257"/>
      <c r="CC69" s="257"/>
      <c r="CD69" s="257"/>
      <c r="CE69" s="257"/>
      <c r="CF69" s="253" t="s">
        <v>2750</v>
      </c>
      <c r="CG69" s="253" t="s">
        <v>2751</v>
      </c>
      <c r="CH69" s="257"/>
      <c r="CI69" s="257"/>
      <c r="CJ69" s="257"/>
      <c r="CK69" s="253" t="s">
        <v>2752</v>
      </c>
      <c r="CL69" s="253" t="s">
        <v>2753</v>
      </c>
      <c r="CM69" s="253" t="s">
        <v>2754</v>
      </c>
      <c r="CN69" s="278" t="s">
        <v>2755</v>
      </c>
      <c r="CO69" s="253" t="s">
        <v>2756</v>
      </c>
      <c r="CP69" s="257"/>
      <c r="CQ69" s="257"/>
      <c r="CR69" s="257"/>
      <c r="CS69" s="253" t="s">
        <v>2757</v>
      </c>
      <c r="CT69" s="253" t="s">
        <v>1054</v>
      </c>
      <c r="CU69" s="257"/>
      <c r="CV69" s="257"/>
      <c r="CW69" s="257"/>
      <c r="CX69" s="257"/>
      <c r="CY69" s="253" t="s">
        <v>2758</v>
      </c>
      <c r="CZ69" s="257"/>
      <c r="DA69" s="257"/>
      <c r="DB69" s="257"/>
      <c r="DC69" s="253" t="s">
        <v>2759</v>
      </c>
      <c r="DD69" s="253" t="s">
        <v>2760</v>
      </c>
      <c r="DE69" s="257"/>
    </row>
    <row r="70" spans="1:109" ht="24" customHeight="1">
      <c r="A70" s="164"/>
      <c r="B70" s="181"/>
      <c r="C70" s="11"/>
      <c r="D70" s="686" t="s">
        <v>2761</v>
      </c>
      <c r="E70" s="678"/>
      <c r="F70" s="678"/>
      <c r="G70" s="678"/>
      <c r="H70" s="678"/>
      <c r="I70" s="678"/>
      <c r="J70" s="678"/>
      <c r="K70" s="678"/>
      <c r="L70" s="678"/>
      <c r="M70" s="678"/>
      <c r="N70" s="678"/>
      <c r="O70" s="678"/>
      <c r="P70" s="678"/>
      <c r="Q70" s="678"/>
      <c r="R70" s="678"/>
      <c r="S70" s="678"/>
      <c r="T70" s="678"/>
      <c r="U70" s="678"/>
      <c r="V70" s="678"/>
      <c r="W70" s="678"/>
      <c r="X70" s="678"/>
      <c r="Y70" s="678"/>
      <c r="Z70" s="678"/>
      <c r="AA70" s="678"/>
      <c r="AB70" s="678"/>
      <c r="AC70" s="678"/>
      <c r="AD70" s="183"/>
      <c r="AE70" s="164"/>
      <c r="AF70" s="164"/>
      <c r="AH70" s="255"/>
      <c r="AI70" s="255"/>
      <c r="AJ70" s="255"/>
      <c r="AK70" s="255"/>
      <c r="AL70" s="244" t="str">
        <f t="shared" si="2"/>
        <v>Filomeno Mata</v>
      </c>
      <c r="AM70" s="244" t="str">
        <f t="shared" si="3"/>
        <v>30067</v>
      </c>
      <c r="AO70" s="255"/>
      <c r="AP70" s="247">
        <v>68</v>
      </c>
      <c r="AQ70" s="256"/>
      <c r="AR70" s="256"/>
      <c r="AS70" s="256"/>
      <c r="AT70" s="256"/>
      <c r="AU70" s="256"/>
      <c r="AV70" s="256"/>
      <c r="AW70" s="252" t="s">
        <v>2762</v>
      </c>
      <c r="AX70" s="252" t="s">
        <v>2763</v>
      </c>
      <c r="AY70" s="256"/>
      <c r="AZ70" s="256"/>
      <c r="BA70" s="256"/>
      <c r="BB70" s="252" t="s">
        <v>2764</v>
      </c>
      <c r="BC70" s="252" t="s">
        <v>2765</v>
      </c>
      <c r="BD70" s="252" t="s">
        <v>2766</v>
      </c>
      <c r="BE70" s="299" t="s">
        <v>2767</v>
      </c>
      <c r="BF70" s="252" t="s">
        <v>2768</v>
      </c>
      <c r="BG70" s="256"/>
      <c r="BH70" s="256"/>
      <c r="BI70" s="256"/>
      <c r="BJ70" s="252" t="s">
        <v>2769</v>
      </c>
      <c r="BK70" s="252" t="s">
        <v>2770</v>
      </c>
      <c r="BL70" s="256"/>
      <c r="BM70" s="256"/>
      <c r="BN70" s="256"/>
      <c r="BO70" s="256"/>
      <c r="BP70" s="252" t="s">
        <v>2771</v>
      </c>
      <c r="BQ70" s="256"/>
      <c r="BR70" s="256"/>
      <c r="BS70" s="256"/>
      <c r="BT70" s="252" t="s">
        <v>2772</v>
      </c>
      <c r="BU70" s="252" t="s">
        <v>2773</v>
      </c>
      <c r="BV70" s="256"/>
      <c r="BW70" s="255"/>
      <c r="BX70" s="255"/>
      <c r="BY70" s="255"/>
      <c r="BZ70" s="257"/>
      <c r="CA70" s="257"/>
      <c r="CB70" s="257"/>
      <c r="CC70" s="257"/>
      <c r="CD70" s="257"/>
      <c r="CE70" s="257"/>
      <c r="CF70" s="253" t="s">
        <v>2774</v>
      </c>
      <c r="CG70" s="253" t="s">
        <v>2775</v>
      </c>
      <c r="CH70" s="257"/>
      <c r="CI70" s="257"/>
      <c r="CJ70" s="257"/>
      <c r="CK70" s="253" t="s">
        <v>2776</v>
      </c>
      <c r="CL70" s="253" t="s">
        <v>2777</v>
      </c>
      <c r="CM70" s="253" t="s">
        <v>2778</v>
      </c>
      <c r="CN70" s="278" t="s">
        <v>2779</v>
      </c>
      <c r="CO70" s="253" t="s">
        <v>2780</v>
      </c>
      <c r="CP70" s="257"/>
      <c r="CQ70" s="257"/>
      <c r="CR70" s="257"/>
      <c r="CS70" s="253" t="s">
        <v>2781</v>
      </c>
      <c r="CT70" s="253" t="s">
        <v>543</v>
      </c>
      <c r="CU70" s="257"/>
      <c r="CV70" s="257"/>
      <c r="CW70" s="257"/>
      <c r="CX70" s="257"/>
      <c r="CY70" s="253" t="s">
        <v>2361</v>
      </c>
      <c r="CZ70" s="257"/>
      <c r="DA70" s="257"/>
      <c r="DB70" s="257"/>
      <c r="DC70" s="253" t="s">
        <v>2782</v>
      </c>
      <c r="DD70" s="253" t="s">
        <v>2783</v>
      </c>
      <c r="DE70" s="257"/>
    </row>
    <row r="71" spans="1:109" ht="6.75" customHeight="1">
      <c r="A71" s="164"/>
      <c r="B71" s="181"/>
      <c r="C71" s="11"/>
      <c r="D71" s="8"/>
      <c r="E71" s="8"/>
      <c r="F71" s="8"/>
      <c r="G71" s="8"/>
      <c r="H71" s="8"/>
      <c r="I71" s="8"/>
      <c r="J71" s="8"/>
      <c r="K71" s="8"/>
      <c r="L71" s="8"/>
      <c r="M71" s="8"/>
      <c r="N71" s="8"/>
      <c r="O71" s="8"/>
      <c r="P71" s="8"/>
      <c r="Q71" s="8"/>
      <c r="R71" s="8"/>
      <c r="S71" s="8"/>
      <c r="T71" s="8"/>
      <c r="U71" s="8"/>
      <c r="V71" s="8"/>
      <c r="W71" s="8"/>
      <c r="X71" s="8"/>
      <c r="Y71" s="8"/>
      <c r="Z71" s="8"/>
      <c r="AA71" s="8"/>
      <c r="AB71" s="8"/>
      <c r="AC71" s="8"/>
      <c r="AD71" s="183"/>
      <c r="AE71" s="164"/>
      <c r="AF71" s="164"/>
      <c r="AH71" s="255"/>
      <c r="AI71" s="255"/>
      <c r="AJ71" s="255"/>
      <c r="AK71" s="255"/>
      <c r="AL71" s="244" t="str">
        <f t="shared" si="2"/>
        <v>Fortín</v>
      </c>
      <c r="AM71" s="244" t="str">
        <f t="shared" si="3"/>
        <v>30068</v>
      </c>
      <c r="AO71" s="255"/>
      <c r="AP71" s="247">
        <v>69</v>
      </c>
      <c r="AQ71" s="256"/>
      <c r="AR71" s="256"/>
      <c r="AS71" s="256"/>
      <c r="AT71" s="256"/>
      <c r="AU71" s="256"/>
      <c r="AV71" s="256"/>
      <c r="AW71" s="252" t="s">
        <v>2784</v>
      </c>
      <c r="AX71" s="260"/>
      <c r="AY71" s="256"/>
      <c r="AZ71" s="256"/>
      <c r="BA71" s="256"/>
      <c r="BB71" s="252" t="s">
        <v>2785</v>
      </c>
      <c r="BC71" s="252" t="s">
        <v>2786</v>
      </c>
      <c r="BD71" s="252" t="s">
        <v>2787</v>
      </c>
      <c r="BE71" s="299" t="s">
        <v>2788</v>
      </c>
      <c r="BF71" s="252" t="s">
        <v>2789</v>
      </c>
      <c r="BG71" s="256"/>
      <c r="BH71" s="256"/>
      <c r="BI71" s="256"/>
      <c r="BJ71" s="252" t="s">
        <v>2790</v>
      </c>
      <c r="BK71" s="252" t="s">
        <v>2791</v>
      </c>
      <c r="BL71" s="256"/>
      <c r="BM71" s="256"/>
      <c r="BN71" s="256"/>
      <c r="BO71" s="256"/>
      <c r="BP71" s="252" t="s">
        <v>2792</v>
      </c>
      <c r="BQ71" s="256"/>
      <c r="BR71" s="256"/>
      <c r="BS71" s="256"/>
      <c r="BT71" s="252" t="s">
        <v>2793</v>
      </c>
      <c r="BU71" s="252" t="s">
        <v>2794</v>
      </c>
      <c r="BV71" s="256"/>
      <c r="BW71" s="255"/>
      <c r="BX71" s="255"/>
      <c r="BY71" s="255"/>
      <c r="BZ71" s="257"/>
      <c r="CA71" s="257"/>
      <c r="CB71" s="257"/>
      <c r="CC71" s="257"/>
      <c r="CD71" s="257"/>
      <c r="CE71" s="257"/>
      <c r="CF71" s="253" t="s">
        <v>2795</v>
      </c>
      <c r="CG71" s="253"/>
      <c r="CH71" s="257"/>
      <c r="CI71" s="257"/>
      <c r="CJ71" s="257"/>
      <c r="CK71" s="253" t="s">
        <v>2796</v>
      </c>
      <c r="CL71" s="253" t="s">
        <v>2797</v>
      </c>
      <c r="CM71" s="253" t="s">
        <v>2798</v>
      </c>
      <c r="CN71" s="278" t="s">
        <v>2799</v>
      </c>
      <c r="CO71" s="253" t="s">
        <v>2800</v>
      </c>
      <c r="CP71" s="257"/>
      <c r="CQ71" s="257"/>
      <c r="CR71" s="257"/>
      <c r="CS71" s="253" t="s">
        <v>2801</v>
      </c>
      <c r="CT71" s="253" t="s">
        <v>2802</v>
      </c>
      <c r="CU71" s="257"/>
      <c r="CV71" s="257"/>
      <c r="CW71" s="257"/>
      <c r="CX71" s="257"/>
      <c r="CY71" s="253" t="s">
        <v>2803</v>
      </c>
      <c r="CZ71" s="257"/>
      <c r="DA71" s="257"/>
      <c r="DB71" s="257"/>
      <c r="DC71" s="253" t="s">
        <v>2804</v>
      </c>
      <c r="DD71" s="253" t="s">
        <v>2805</v>
      </c>
      <c r="DE71" s="257"/>
    </row>
    <row r="72" spans="1:109" ht="36" customHeight="1">
      <c r="A72" s="164"/>
      <c r="B72" s="181"/>
      <c r="C72" s="11"/>
      <c r="D72" s="686" t="s">
        <v>2806</v>
      </c>
      <c r="E72" s="686"/>
      <c r="F72" s="686"/>
      <c r="G72" s="686"/>
      <c r="H72" s="686"/>
      <c r="I72" s="686"/>
      <c r="J72" s="686"/>
      <c r="K72" s="686"/>
      <c r="L72" s="686"/>
      <c r="M72" s="686"/>
      <c r="N72" s="686"/>
      <c r="O72" s="686"/>
      <c r="P72" s="686"/>
      <c r="Q72" s="686"/>
      <c r="R72" s="686"/>
      <c r="S72" s="686"/>
      <c r="T72" s="686"/>
      <c r="U72" s="686"/>
      <c r="V72" s="686"/>
      <c r="W72" s="686"/>
      <c r="X72" s="686"/>
      <c r="Y72" s="686"/>
      <c r="Z72" s="686"/>
      <c r="AA72" s="686"/>
      <c r="AB72" s="686"/>
      <c r="AC72" s="686"/>
      <c r="AD72" s="183"/>
      <c r="AE72" s="164"/>
      <c r="AF72" s="164"/>
      <c r="AH72" s="255"/>
      <c r="AI72" s="255"/>
      <c r="AJ72" s="255"/>
      <c r="AK72" s="255"/>
      <c r="AL72" s="244" t="str">
        <f t="shared" si="2"/>
        <v>Gutiérrez Zamora</v>
      </c>
      <c r="AM72" s="244" t="str">
        <f t="shared" si="3"/>
        <v>30069</v>
      </c>
      <c r="AO72" s="255"/>
      <c r="AP72" s="247">
        <v>70</v>
      </c>
      <c r="AQ72" s="256"/>
      <c r="AR72" s="256"/>
      <c r="AS72" s="256"/>
      <c r="AT72" s="256"/>
      <c r="AU72" s="256"/>
      <c r="AV72" s="256"/>
      <c r="AW72" s="252" t="s">
        <v>2807</v>
      </c>
      <c r="AX72" s="256"/>
      <c r="AY72" s="256"/>
      <c r="AZ72" s="256"/>
      <c r="BA72" s="256"/>
      <c r="BB72" s="252" t="s">
        <v>2808</v>
      </c>
      <c r="BC72" s="252" t="s">
        <v>2809</v>
      </c>
      <c r="BD72" s="252" t="s">
        <v>2810</v>
      </c>
      <c r="BE72" s="299" t="s">
        <v>2811</v>
      </c>
      <c r="BF72" s="252" t="s">
        <v>2812</v>
      </c>
      <c r="BG72" s="256"/>
      <c r="BH72" s="256"/>
      <c r="BI72" s="256"/>
      <c r="BJ72" s="252" t="s">
        <v>2813</v>
      </c>
      <c r="BK72" s="252" t="s">
        <v>2814</v>
      </c>
      <c r="BL72" s="256"/>
      <c r="BM72" s="256"/>
      <c r="BN72" s="256"/>
      <c r="BO72" s="256"/>
      <c r="BP72" s="252" t="s">
        <v>2815</v>
      </c>
      <c r="BQ72" s="256"/>
      <c r="BR72" s="256"/>
      <c r="BS72" s="256"/>
      <c r="BT72" s="252" t="s">
        <v>2816</v>
      </c>
      <c r="BU72" s="252" t="s">
        <v>2817</v>
      </c>
      <c r="BV72" s="256"/>
      <c r="BW72" s="255"/>
      <c r="BX72" s="255"/>
      <c r="BY72" s="255"/>
      <c r="BZ72" s="257"/>
      <c r="CA72" s="257"/>
      <c r="CB72" s="257"/>
      <c r="CC72" s="257"/>
      <c r="CD72" s="257"/>
      <c r="CE72" s="257"/>
      <c r="CF72" s="253" t="s">
        <v>2818</v>
      </c>
      <c r="CG72" s="257"/>
      <c r="CH72" s="257"/>
      <c r="CI72" s="257"/>
      <c r="CJ72" s="257"/>
      <c r="CK72" s="253" t="s">
        <v>2819</v>
      </c>
      <c r="CL72" s="253" t="s">
        <v>2820</v>
      </c>
      <c r="CM72" s="253" t="s">
        <v>2821</v>
      </c>
      <c r="CN72" s="278" t="s">
        <v>2822</v>
      </c>
      <c r="CO72" s="253" t="s">
        <v>2823</v>
      </c>
      <c r="CP72" s="257"/>
      <c r="CQ72" s="257"/>
      <c r="CR72" s="257"/>
      <c r="CS72" s="253" t="s">
        <v>2824</v>
      </c>
      <c r="CT72" s="253" t="s">
        <v>2825</v>
      </c>
      <c r="CU72" s="257"/>
      <c r="CV72" s="257"/>
      <c r="CW72" s="257"/>
      <c r="CX72" s="257"/>
      <c r="CY72" s="253" t="s">
        <v>2826</v>
      </c>
      <c r="CZ72" s="257"/>
      <c r="DA72" s="257"/>
      <c r="DB72" s="257"/>
      <c r="DC72" s="253" t="s">
        <v>2827</v>
      </c>
      <c r="DD72" s="253" t="s">
        <v>2828</v>
      </c>
      <c r="DE72" s="257"/>
    </row>
    <row r="73" spans="1:109" ht="6.75" customHeight="1">
      <c r="A73" s="164"/>
      <c r="B73" s="181"/>
      <c r="C73" s="11"/>
      <c r="D73" s="8"/>
      <c r="E73" s="8"/>
      <c r="F73" s="8"/>
      <c r="G73" s="8"/>
      <c r="H73" s="8"/>
      <c r="I73" s="8"/>
      <c r="J73" s="8"/>
      <c r="K73" s="8"/>
      <c r="L73" s="8"/>
      <c r="M73" s="8"/>
      <c r="N73" s="8"/>
      <c r="O73" s="8"/>
      <c r="P73" s="8"/>
      <c r="Q73" s="8"/>
      <c r="R73" s="8"/>
      <c r="S73" s="8"/>
      <c r="T73" s="8"/>
      <c r="U73" s="8"/>
      <c r="V73" s="8"/>
      <c r="W73" s="8"/>
      <c r="X73" s="8"/>
      <c r="Y73" s="8"/>
      <c r="Z73" s="8"/>
      <c r="AA73" s="8"/>
      <c r="AB73" s="8"/>
      <c r="AC73" s="8"/>
      <c r="AD73" s="183"/>
      <c r="AE73" s="164"/>
      <c r="AF73" s="164"/>
      <c r="AH73" s="255"/>
      <c r="AI73" s="255"/>
      <c r="AJ73" s="255"/>
      <c r="AK73" s="255"/>
      <c r="AL73" s="244" t="str">
        <f t="shared" si="2"/>
        <v>Hidalgotitlán</v>
      </c>
      <c r="AM73" s="244" t="str">
        <f t="shared" si="3"/>
        <v>30070</v>
      </c>
      <c r="AO73" s="255"/>
      <c r="AP73" s="247">
        <v>71</v>
      </c>
      <c r="AQ73" s="256"/>
      <c r="AR73" s="256"/>
      <c r="AS73" s="256"/>
      <c r="AT73" s="256"/>
      <c r="AU73" s="256"/>
      <c r="AV73" s="256"/>
      <c r="AW73" s="252" t="s">
        <v>2829</v>
      </c>
      <c r="AX73" s="256"/>
      <c r="AY73" s="256"/>
      <c r="AZ73" s="256"/>
      <c r="BA73" s="256"/>
      <c r="BB73" s="252" t="s">
        <v>2830</v>
      </c>
      <c r="BC73" s="252" t="s">
        <v>2831</v>
      </c>
      <c r="BD73" s="252" t="s">
        <v>2832</v>
      </c>
      <c r="BE73" s="299" t="s">
        <v>2833</v>
      </c>
      <c r="BF73" s="252" t="s">
        <v>2834</v>
      </c>
      <c r="BG73" s="256"/>
      <c r="BH73" s="256"/>
      <c r="BI73" s="256"/>
      <c r="BJ73" s="252" t="s">
        <v>2835</v>
      </c>
      <c r="BK73" s="252" t="s">
        <v>2836</v>
      </c>
      <c r="BL73" s="256"/>
      <c r="BM73" s="256"/>
      <c r="BN73" s="256"/>
      <c r="BO73" s="256"/>
      <c r="BP73" s="252" t="s">
        <v>2837</v>
      </c>
      <c r="BQ73" s="256"/>
      <c r="BR73" s="256"/>
      <c r="BS73" s="256"/>
      <c r="BT73" s="252" t="s">
        <v>2838</v>
      </c>
      <c r="BU73" s="252" t="s">
        <v>2839</v>
      </c>
      <c r="BV73" s="256"/>
      <c r="BW73" s="255"/>
      <c r="BX73" s="255"/>
      <c r="BY73" s="255"/>
      <c r="BZ73" s="257"/>
      <c r="CA73" s="257"/>
      <c r="CB73" s="257"/>
      <c r="CC73" s="257"/>
      <c r="CD73" s="257"/>
      <c r="CE73" s="257"/>
      <c r="CF73" s="253" t="s">
        <v>2840</v>
      </c>
      <c r="CG73" s="257"/>
      <c r="CH73" s="257"/>
      <c r="CI73" s="257"/>
      <c r="CJ73" s="257"/>
      <c r="CK73" s="253" t="s">
        <v>2841</v>
      </c>
      <c r="CL73" s="253" t="s">
        <v>2842</v>
      </c>
      <c r="CM73" s="253" t="s">
        <v>2843</v>
      </c>
      <c r="CN73" s="278" t="s">
        <v>228</v>
      </c>
      <c r="CO73" s="253" t="s">
        <v>2844</v>
      </c>
      <c r="CP73" s="257"/>
      <c r="CQ73" s="257"/>
      <c r="CR73" s="257"/>
      <c r="CS73" s="253" t="s">
        <v>2845</v>
      </c>
      <c r="CT73" s="253" t="s">
        <v>2846</v>
      </c>
      <c r="CU73" s="257"/>
      <c r="CV73" s="257"/>
      <c r="CW73" s="257"/>
      <c r="CX73" s="257"/>
      <c r="CY73" s="253" t="s">
        <v>2847</v>
      </c>
      <c r="CZ73" s="257"/>
      <c r="DA73" s="257"/>
      <c r="DB73" s="257"/>
      <c r="DC73" s="253" t="s">
        <v>2848</v>
      </c>
      <c r="DD73" s="253" t="s">
        <v>2849</v>
      </c>
      <c r="DE73" s="257"/>
    </row>
    <row r="74" spans="1:109" ht="15" customHeight="1">
      <c r="A74" s="164"/>
      <c r="B74" s="181"/>
      <c r="C74" s="11"/>
      <c r="D74" s="686" t="s">
        <v>2850</v>
      </c>
      <c r="E74" s="686"/>
      <c r="F74" s="686"/>
      <c r="G74" s="686"/>
      <c r="H74" s="686"/>
      <c r="I74" s="686"/>
      <c r="J74" s="686"/>
      <c r="K74" s="686"/>
      <c r="L74" s="686"/>
      <c r="M74" s="686"/>
      <c r="N74" s="686"/>
      <c r="O74" s="686"/>
      <c r="P74" s="686"/>
      <c r="Q74" s="686"/>
      <c r="R74" s="686"/>
      <c r="S74" s="686"/>
      <c r="T74" s="686"/>
      <c r="U74" s="686"/>
      <c r="V74" s="686"/>
      <c r="W74" s="686"/>
      <c r="X74" s="686"/>
      <c r="Y74" s="686"/>
      <c r="Z74" s="686"/>
      <c r="AA74" s="686"/>
      <c r="AB74" s="686"/>
      <c r="AC74" s="686"/>
      <c r="AD74" s="183"/>
      <c r="AE74" s="164"/>
      <c r="AF74" s="164"/>
      <c r="AH74" s="255"/>
      <c r="AI74" s="255"/>
      <c r="AJ74" s="255"/>
      <c r="AK74" s="255"/>
      <c r="AL74" s="244" t="str">
        <f t="shared" si="2"/>
        <v>Huatusco</v>
      </c>
      <c r="AM74" s="244" t="str">
        <f t="shared" si="3"/>
        <v>30071</v>
      </c>
      <c r="AO74" s="255"/>
      <c r="AP74" s="247">
        <v>72</v>
      </c>
      <c r="AQ74" s="256"/>
      <c r="AR74" s="256"/>
      <c r="AS74" s="256"/>
      <c r="AT74" s="256"/>
      <c r="AU74" s="256"/>
      <c r="AV74" s="256"/>
      <c r="AW74" s="252" t="s">
        <v>2851</v>
      </c>
      <c r="AX74" s="256"/>
      <c r="AY74" s="256"/>
      <c r="AZ74" s="256"/>
      <c r="BA74" s="256"/>
      <c r="BB74" s="252" t="s">
        <v>2852</v>
      </c>
      <c r="BC74" s="252" t="s">
        <v>2853</v>
      </c>
      <c r="BD74" s="252" t="s">
        <v>2854</v>
      </c>
      <c r="BE74" s="299" t="s">
        <v>2855</v>
      </c>
      <c r="BF74" s="252" t="s">
        <v>2856</v>
      </c>
      <c r="BG74" s="256"/>
      <c r="BH74" s="256"/>
      <c r="BI74" s="256"/>
      <c r="BJ74" s="252" t="s">
        <v>2857</v>
      </c>
      <c r="BK74" s="252" t="s">
        <v>2858</v>
      </c>
      <c r="BL74" s="256"/>
      <c r="BM74" s="256"/>
      <c r="BN74" s="256"/>
      <c r="BO74" s="256"/>
      <c r="BP74" s="252" t="s">
        <v>2859</v>
      </c>
      <c r="BQ74" s="256"/>
      <c r="BR74" s="256"/>
      <c r="BS74" s="256"/>
      <c r="BT74" s="252" t="s">
        <v>2860</v>
      </c>
      <c r="BU74" s="252" t="s">
        <v>2861</v>
      </c>
      <c r="BV74" s="256"/>
      <c r="BW74" s="255"/>
      <c r="BX74" s="255"/>
      <c r="BY74" s="255"/>
      <c r="BZ74" s="257"/>
      <c r="CA74" s="257"/>
      <c r="CB74" s="257"/>
      <c r="CC74" s="257"/>
      <c r="CD74" s="257"/>
      <c r="CE74" s="257"/>
      <c r="CF74" s="253" t="s">
        <v>2862</v>
      </c>
      <c r="CG74" s="257"/>
      <c r="CH74" s="257"/>
      <c r="CI74" s="257"/>
      <c r="CJ74" s="257"/>
      <c r="CK74" s="253" t="s">
        <v>2863</v>
      </c>
      <c r="CL74" s="253" t="s">
        <v>2864</v>
      </c>
      <c r="CM74" s="253" t="s">
        <v>2865</v>
      </c>
      <c r="CN74" s="278" t="s">
        <v>2866</v>
      </c>
      <c r="CO74" s="253" t="s">
        <v>2867</v>
      </c>
      <c r="CP74" s="257"/>
      <c r="CQ74" s="257"/>
      <c r="CR74" s="257"/>
      <c r="CS74" s="253" t="s">
        <v>2868</v>
      </c>
      <c r="CT74" s="253" t="s">
        <v>2869</v>
      </c>
      <c r="CU74" s="257"/>
      <c r="CV74" s="257"/>
      <c r="CW74" s="257"/>
      <c r="CX74" s="257"/>
      <c r="CY74" s="253" t="s">
        <v>317</v>
      </c>
      <c r="CZ74" s="257"/>
      <c r="DA74" s="257"/>
      <c r="DB74" s="257"/>
      <c r="DC74" s="253" t="s">
        <v>2870</v>
      </c>
      <c r="DD74" s="253" t="s">
        <v>2871</v>
      </c>
      <c r="DE74" s="257"/>
    </row>
    <row r="75" spans="1:109" ht="6.75" customHeight="1">
      <c r="A75" s="164"/>
      <c r="B75" s="181"/>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183"/>
      <c r="AE75" s="164"/>
      <c r="AF75" s="164"/>
      <c r="AH75" s="255"/>
      <c r="AI75" s="255"/>
      <c r="AJ75" s="255"/>
      <c r="AK75" s="255"/>
      <c r="AL75" s="244" t="str">
        <f t="shared" si="2"/>
        <v>Huayacocotla</v>
      </c>
      <c r="AM75" s="244" t="str">
        <f t="shared" si="3"/>
        <v>30072</v>
      </c>
      <c r="AO75" s="255"/>
      <c r="AP75" s="247">
        <v>73</v>
      </c>
      <c r="AQ75" s="256"/>
      <c r="AR75" s="256"/>
      <c r="AS75" s="256"/>
      <c r="AT75" s="256"/>
      <c r="AU75" s="256"/>
      <c r="AV75" s="256"/>
      <c r="AW75" s="252" t="s">
        <v>2872</v>
      </c>
      <c r="AX75" s="256"/>
      <c r="AY75" s="256"/>
      <c r="AZ75" s="256"/>
      <c r="BA75" s="256"/>
      <c r="BB75" s="252" t="s">
        <v>2873</v>
      </c>
      <c r="BC75" s="252" t="s">
        <v>2874</v>
      </c>
      <c r="BD75" s="252" t="s">
        <v>2875</v>
      </c>
      <c r="BE75" s="299" t="s">
        <v>2876</v>
      </c>
      <c r="BF75" s="252" t="s">
        <v>2877</v>
      </c>
      <c r="BG75" s="256"/>
      <c r="BH75" s="256"/>
      <c r="BI75" s="256"/>
      <c r="BJ75" s="252" t="s">
        <v>2878</v>
      </c>
      <c r="BK75" s="252" t="s">
        <v>2879</v>
      </c>
      <c r="BL75" s="256"/>
      <c r="BM75" s="256"/>
      <c r="BN75" s="256"/>
      <c r="BO75" s="256"/>
      <c r="BP75" s="252" t="s">
        <v>2880</v>
      </c>
      <c r="BQ75" s="256"/>
      <c r="BR75" s="256"/>
      <c r="BS75" s="256"/>
      <c r="BT75" s="252" t="s">
        <v>2881</v>
      </c>
      <c r="BU75" s="252" t="s">
        <v>2882</v>
      </c>
      <c r="BV75" s="256"/>
      <c r="BW75" s="255"/>
      <c r="BX75" s="255"/>
      <c r="BY75" s="255"/>
      <c r="BZ75" s="257"/>
      <c r="CA75" s="257"/>
      <c r="CB75" s="257"/>
      <c r="CC75" s="257"/>
      <c r="CD75" s="257"/>
      <c r="CE75" s="257"/>
      <c r="CF75" s="253" t="s">
        <v>2883</v>
      </c>
      <c r="CG75" s="257"/>
      <c r="CH75" s="257"/>
      <c r="CI75" s="257"/>
      <c r="CJ75" s="257"/>
      <c r="CK75" s="253" t="s">
        <v>2884</v>
      </c>
      <c r="CL75" s="253" t="s">
        <v>2885</v>
      </c>
      <c r="CM75" s="253" t="s">
        <v>2886</v>
      </c>
      <c r="CN75" s="278" t="s">
        <v>1311</v>
      </c>
      <c r="CO75" s="253" t="s">
        <v>2887</v>
      </c>
      <c r="CP75" s="257"/>
      <c r="CQ75" s="257"/>
      <c r="CR75" s="257"/>
      <c r="CS75" s="253" t="s">
        <v>2888</v>
      </c>
      <c r="CT75" s="253" t="s">
        <v>1471</v>
      </c>
      <c r="CU75" s="257"/>
      <c r="CV75" s="257"/>
      <c r="CW75" s="257"/>
      <c r="CX75" s="257"/>
      <c r="CY75" s="253" t="s">
        <v>2889</v>
      </c>
      <c r="CZ75" s="257"/>
      <c r="DA75" s="257"/>
      <c r="DB75" s="257"/>
      <c r="DC75" s="253" t="s">
        <v>2890</v>
      </c>
      <c r="DD75" s="253" t="s">
        <v>2891</v>
      </c>
      <c r="DE75" s="257"/>
    </row>
    <row r="76" spans="1:109" ht="36" customHeight="1">
      <c r="A76" s="164"/>
      <c r="B76" s="181"/>
      <c r="C76" s="685" t="s">
        <v>2892</v>
      </c>
      <c r="D76" s="685"/>
      <c r="E76" s="685"/>
      <c r="F76" s="685"/>
      <c r="G76" s="685"/>
      <c r="H76" s="685"/>
      <c r="I76" s="685"/>
      <c r="J76" s="685"/>
      <c r="K76" s="685"/>
      <c r="L76" s="685"/>
      <c r="M76" s="685"/>
      <c r="N76" s="685"/>
      <c r="O76" s="685"/>
      <c r="P76" s="685"/>
      <c r="Q76" s="685"/>
      <c r="R76" s="685"/>
      <c r="S76" s="685"/>
      <c r="T76" s="685"/>
      <c r="U76" s="685"/>
      <c r="V76" s="685"/>
      <c r="W76" s="685"/>
      <c r="X76" s="685"/>
      <c r="Y76" s="685"/>
      <c r="Z76" s="685"/>
      <c r="AA76" s="685"/>
      <c r="AB76" s="685"/>
      <c r="AC76" s="685"/>
      <c r="AD76" s="183"/>
      <c r="AE76" s="164"/>
      <c r="AF76" s="164"/>
      <c r="AH76" s="255"/>
      <c r="AI76" s="255"/>
      <c r="AJ76" s="255"/>
      <c r="AK76" s="255"/>
      <c r="AL76" s="244" t="str">
        <f t="shared" si="2"/>
        <v>Hueyapan de Ocampo</v>
      </c>
      <c r="AM76" s="244" t="str">
        <f t="shared" si="3"/>
        <v>30073</v>
      </c>
      <c r="AO76" s="255"/>
      <c r="AP76" s="247">
        <v>74</v>
      </c>
      <c r="AQ76" s="256"/>
      <c r="AR76" s="256"/>
      <c r="AS76" s="256"/>
      <c r="AT76" s="256"/>
      <c r="AU76" s="256"/>
      <c r="AV76" s="256"/>
      <c r="AW76" s="252" t="s">
        <v>2893</v>
      </c>
      <c r="AX76" s="256"/>
      <c r="AY76" s="256"/>
      <c r="AZ76" s="256"/>
      <c r="BA76" s="256"/>
      <c r="BB76" s="252" t="s">
        <v>2894</v>
      </c>
      <c r="BC76" s="252" t="s">
        <v>2895</v>
      </c>
      <c r="BD76" s="252" t="s">
        <v>2896</v>
      </c>
      <c r="BE76" s="299" t="s">
        <v>2897</v>
      </c>
      <c r="BF76" s="252" t="s">
        <v>2898</v>
      </c>
      <c r="BG76" s="256"/>
      <c r="BH76" s="256"/>
      <c r="BI76" s="256"/>
      <c r="BJ76" s="252" t="s">
        <v>2899</v>
      </c>
      <c r="BK76" s="252" t="s">
        <v>2900</v>
      </c>
      <c r="BL76" s="256"/>
      <c r="BM76" s="256"/>
      <c r="BN76" s="256"/>
      <c r="BO76" s="256"/>
      <c r="BP76" s="256"/>
      <c r="BQ76" s="256"/>
      <c r="BR76" s="256"/>
      <c r="BS76" s="256"/>
      <c r="BT76" s="252" t="s">
        <v>2901</v>
      </c>
      <c r="BU76" s="252" t="s">
        <v>2902</v>
      </c>
      <c r="BV76" s="256"/>
      <c r="BW76" s="255"/>
      <c r="BX76" s="255"/>
      <c r="BY76" s="255"/>
      <c r="BZ76" s="257"/>
      <c r="CA76" s="257"/>
      <c r="CB76" s="257"/>
      <c r="CC76" s="257"/>
      <c r="CD76" s="257"/>
      <c r="CE76" s="257"/>
      <c r="CF76" s="253" t="s">
        <v>1311</v>
      </c>
      <c r="CG76" s="257"/>
      <c r="CH76" s="257"/>
      <c r="CI76" s="257"/>
      <c r="CJ76" s="257"/>
      <c r="CK76" s="253" t="s">
        <v>2903</v>
      </c>
      <c r="CL76" s="253" t="s">
        <v>2904</v>
      </c>
      <c r="CM76" s="253" t="s">
        <v>2905</v>
      </c>
      <c r="CN76" s="278" t="s">
        <v>2906</v>
      </c>
      <c r="CO76" s="253" t="s">
        <v>2907</v>
      </c>
      <c r="CP76" s="257"/>
      <c r="CQ76" s="257"/>
      <c r="CR76" s="257"/>
      <c r="CS76" s="253" t="s">
        <v>2908</v>
      </c>
      <c r="CT76" s="253" t="s">
        <v>2909</v>
      </c>
      <c r="CU76" s="257"/>
      <c r="CV76" s="257"/>
      <c r="CW76" s="257"/>
      <c r="CX76" s="257"/>
      <c r="CY76" s="253"/>
      <c r="CZ76" s="257"/>
      <c r="DA76" s="257"/>
      <c r="DB76" s="257"/>
      <c r="DC76" s="253" t="s">
        <v>2910</v>
      </c>
      <c r="DD76" s="253" t="s">
        <v>2911</v>
      </c>
      <c r="DE76" s="257"/>
    </row>
    <row r="77" spans="1:109" ht="6.75" customHeight="1">
      <c r="A77" s="153"/>
      <c r="B77" s="192"/>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4"/>
      <c r="AE77" s="151"/>
      <c r="AF77" s="151"/>
      <c r="AH77" s="255"/>
      <c r="AI77" s="255"/>
      <c r="AJ77" s="255"/>
      <c r="AK77" s="255"/>
      <c r="AL77" s="244" t="str">
        <f t="shared" si="2"/>
        <v>Huiloapan de Cuauhtémoc</v>
      </c>
      <c r="AM77" s="244" t="str">
        <f t="shared" si="3"/>
        <v>30074</v>
      </c>
      <c r="AO77" s="255"/>
      <c r="AP77" s="247">
        <v>75</v>
      </c>
      <c r="AQ77" s="256"/>
      <c r="AR77" s="256"/>
      <c r="AS77" s="256"/>
      <c r="AT77" s="256"/>
      <c r="AU77" s="256"/>
      <c r="AV77" s="256"/>
      <c r="AW77" s="252" t="s">
        <v>2912</v>
      </c>
      <c r="AX77" s="256"/>
      <c r="AY77" s="256"/>
      <c r="AZ77" s="256"/>
      <c r="BA77" s="256"/>
      <c r="BB77" s="252" t="s">
        <v>2913</v>
      </c>
      <c r="BC77" s="252" t="s">
        <v>2914</v>
      </c>
      <c r="BD77" s="252" t="s">
        <v>2915</v>
      </c>
      <c r="BE77" s="299" t="s">
        <v>2916</v>
      </c>
      <c r="BF77" s="252" t="s">
        <v>2917</v>
      </c>
      <c r="BG77" s="256"/>
      <c r="BH77" s="256"/>
      <c r="BI77" s="256"/>
      <c r="BJ77" s="252" t="s">
        <v>2918</v>
      </c>
      <c r="BK77" s="252" t="s">
        <v>2919</v>
      </c>
      <c r="BL77" s="256"/>
      <c r="BM77" s="256"/>
      <c r="BN77" s="256"/>
      <c r="BO77" s="256"/>
      <c r="BP77" s="256"/>
      <c r="BQ77" s="256"/>
      <c r="BR77" s="256"/>
      <c r="BS77" s="256"/>
      <c r="BT77" s="252" t="s">
        <v>2920</v>
      </c>
      <c r="BU77" s="252" t="s">
        <v>2921</v>
      </c>
      <c r="BV77" s="256"/>
      <c r="BW77" s="255"/>
      <c r="BX77" s="255"/>
      <c r="BY77" s="255"/>
      <c r="BZ77" s="257"/>
      <c r="CA77" s="257"/>
      <c r="CB77" s="257"/>
      <c r="CC77" s="257"/>
      <c r="CD77" s="257"/>
      <c r="CE77" s="257"/>
      <c r="CF77" s="253" t="s">
        <v>2922</v>
      </c>
      <c r="CG77" s="257"/>
      <c r="CH77" s="257"/>
      <c r="CI77" s="257"/>
      <c r="CJ77" s="257"/>
      <c r="CK77" s="253" t="s">
        <v>2923</v>
      </c>
      <c r="CL77" s="253" t="s">
        <v>2924</v>
      </c>
      <c r="CM77" s="253" t="s">
        <v>2925</v>
      </c>
      <c r="CN77" s="278" t="s">
        <v>2926</v>
      </c>
      <c r="CO77" s="253" t="s">
        <v>2927</v>
      </c>
      <c r="CP77" s="257"/>
      <c r="CQ77" s="257"/>
      <c r="CR77" s="257"/>
      <c r="CS77" s="253" t="s">
        <v>2928</v>
      </c>
      <c r="CT77" s="253" t="s">
        <v>2929</v>
      </c>
      <c r="CU77" s="257"/>
      <c r="CV77" s="257"/>
      <c r="CW77" s="257"/>
      <c r="CX77" s="257"/>
      <c r="CY77" s="257"/>
      <c r="CZ77" s="257"/>
      <c r="DA77" s="257"/>
      <c r="DB77" s="257"/>
      <c r="DC77" s="253" t="s">
        <v>2930</v>
      </c>
      <c r="DD77" s="253" t="s">
        <v>2931</v>
      </c>
      <c r="DE77" s="257"/>
    </row>
    <row r="78" spans="1:109" ht="72" customHeight="1">
      <c r="A78" s="153"/>
      <c r="B78" s="192"/>
      <c r="C78" s="687" t="s">
        <v>2932</v>
      </c>
      <c r="D78" s="688"/>
      <c r="E78" s="688"/>
      <c r="F78" s="688"/>
      <c r="G78" s="688"/>
      <c r="H78" s="688"/>
      <c r="I78" s="688"/>
      <c r="J78" s="688"/>
      <c r="K78" s="688"/>
      <c r="L78" s="688"/>
      <c r="M78" s="688"/>
      <c r="N78" s="688"/>
      <c r="O78" s="688"/>
      <c r="P78" s="688"/>
      <c r="Q78" s="688"/>
      <c r="R78" s="688"/>
      <c r="S78" s="688"/>
      <c r="T78" s="688"/>
      <c r="U78" s="688"/>
      <c r="V78" s="688"/>
      <c r="W78" s="688"/>
      <c r="X78" s="688"/>
      <c r="Y78" s="688"/>
      <c r="Z78" s="688"/>
      <c r="AA78" s="688"/>
      <c r="AB78" s="688"/>
      <c r="AC78" s="688"/>
      <c r="AD78" s="196"/>
      <c r="AE78" s="151"/>
      <c r="AF78" s="151"/>
      <c r="AH78" s="255"/>
      <c r="AI78" s="255"/>
      <c r="AJ78" s="255"/>
      <c r="AK78" s="255"/>
      <c r="AL78" s="244" t="str">
        <f t="shared" si="2"/>
        <v>Ignacio de la Llave</v>
      </c>
      <c r="AM78" s="244" t="str">
        <f t="shared" si="3"/>
        <v>30075</v>
      </c>
      <c r="AO78" s="255"/>
      <c r="AP78" s="247">
        <v>76</v>
      </c>
      <c r="AQ78" s="256"/>
      <c r="AR78" s="256"/>
      <c r="AS78" s="256"/>
      <c r="AT78" s="256"/>
      <c r="AU78" s="256"/>
      <c r="AV78" s="256"/>
      <c r="AW78" s="252" t="s">
        <v>2933</v>
      </c>
      <c r="AX78" s="256"/>
      <c r="AY78" s="256"/>
      <c r="AZ78" s="256"/>
      <c r="BA78" s="256"/>
      <c r="BB78" s="252" t="s">
        <v>2934</v>
      </c>
      <c r="BC78" s="252" t="s">
        <v>2935</v>
      </c>
      <c r="BD78" s="252" t="s">
        <v>2936</v>
      </c>
      <c r="BE78" s="299" t="s">
        <v>2937</v>
      </c>
      <c r="BF78" s="252" t="s">
        <v>2938</v>
      </c>
      <c r="BG78" s="256"/>
      <c r="BH78" s="256"/>
      <c r="BI78" s="256"/>
      <c r="BJ78" s="252" t="s">
        <v>2939</v>
      </c>
      <c r="BK78" s="252" t="s">
        <v>2940</v>
      </c>
      <c r="BL78" s="256"/>
      <c r="BM78" s="256"/>
      <c r="BN78" s="256"/>
      <c r="BO78" s="256"/>
      <c r="BP78" s="256"/>
      <c r="BQ78" s="256"/>
      <c r="BR78" s="256"/>
      <c r="BS78" s="256"/>
      <c r="BT78" s="252" t="s">
        <v>2941</v>
      </c>
      <c r="BU78" s="252" t="s">
        <v>2942</v>
      </c>
      <c r="BV78" s="256"/>
      <c r="BW78" s="255"/>
      <c r="BX78" s="255"/>
      <c r="BY78" s="255"/>
      <c r="BZ78" s="257"/>
      <c r="CA78" s="257"/>
      <c r="CB78" s="257"/>
      <c r="CC78" s="257"/>
      <c r="CD78" s="257"/>
      <c r="CE78" s="257"/>
      <c r="CF78" s="253" t="s">
        <v>2943</v>
      </c>
      <c r="CG78" s="257"/>
      <c r="CH78" s="257"/>
      <c r="CI78" s="257"/>
      <c r="CJ78" s="257"/>
      <c r="CK78" s="253" t="s">
        <v>2944</v>
      </c>
      <c r="CL78" s="253" t="s">
        <v>2945</v>
      </c>
      <c r="CM78" s="253" t="s">
        <v>2413</v>
      </c>
      <c r="CN78" s="278" t="s">
        <v>2946</v>
      </c>
      <c r="CO78" s="253" t="s">
        <v>2947</v>
      </c>
      <c r="CP78" s="257"/>
      <c r="CQ78" s="257"/>
      <c r="CR78" s="257"/>
      <c r="CS78" s="253" t="s">
        <v>2948</v>
      </c>
      <c r="CT78" s="253" t="s">
        <v>1846</v>
      </c>
      <c r="CU78" s="257"/>
      <c r="CV78" s="257"/>
      <c r="CW78" s="257"/>
      <c r="CX78" s="257"/>
      <c r="CY78" s="257"/>
      <c r="CZ78" s="257"/>
      <c r="DA78" s="257"/>
      <c r="DB78" s="257"/>
      <c r="DC78" s="253" t="s">
        <v>2949</v>
      </c>
      <c r="DD78" s="253" t="s">
        <v>2950</v>
      </c>
      <c r="DE78" s="257"/>
    </row>
    <row r="79" spans="1:109" ht="6.75" customHeight="1">
      <c r="A79" s="153"/>
      <c r="B79" s="192"/>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4"/>
      <c r="AE79" s="151"/>
      <c r="AF79" s="151"/>
      <c r="AH79" s="255"/>
      <c r="AI79" s="255"/>
      <c r="AJ79" s="255"/>
      <c r="AK79" s="255"/>
      <c r="AL79" s="244" t="str">
        <f t="shared" si="2"/>
        <v>Ilamatlán</v>
      </c>
      <c r="AM79" s="244" t="str">
        <f t="shared" si="3"/>
        <v>30076</v>
      </c>
      <c r="AO79" s="255"/>
      <c r="AP79" s="247">
        <v>77</v>
      </c>
      <c r="AQ79" s="256"/>
      <c r="AR79" s="256"/>
      <c r="AS79" s="256"/>
      <c r="AT79" s="256"/>
      <c r="AU79" s="256"/>
      <c r="AV79" s="256"/>
      <c r="AW79" s="252" t="s">
        <v>2951</v>
      </c>
      <c r="AX79" s="256"/>
      <c r="AY79" s="256"/>
      <c r="AZ79" s="256"/>
      <c r="BA79" s="256"/>
      <c r="BB79" s="252" t="s">
        <v>2952</v>
      </c>
      <c r="BC79" s="252" t="s">
        <v>2953</v>
      </c>
      <c r="BD79" s="252" t="s">
        <v>2954</v>
      </c>
      <c r="BE79" s="299" t="s">
        <v>2955</v>
      </c>
      <c r="BF79" s="252" t="s">
        <v>2956</v>
      </c>
      <c r="BG79" s="256"/>
      <c r="BH79" s="256"/>
      <c r="BI79" s="256"/>
      <c r="BJ79" s="252" t="s">
        <v>2957</v>
      </c>
      <c r="BK79" s="252" t="s">
        <v>2958</v>
      </c>
      <c r="BL79" s="256"/>
      <c r="BM79" s="256"/>
      <c r="BN79" s="256"/>
      <c r="BO79" s="256"/>
      <c r="BP79" s="256"/>
      <c r="BQ79" s="256"/>
      <c r="BR79" s="256"/>
      <c r="BS79" s="256"/>
      <c r="BT79" s="252" t="s">
        <v>2959</v>
      </c>
      <c r="BU79" s="252" t="s">
        <v>2960</v>
      </c>
      <c r="BV79" s="256"/>
      <c r="BW79" s="255"/>
      <c r="BX79" s="255"/>
      <c r="BY79" s="255"/>
      <c r="BZ79" s="257"/>
      <c r="CA79" s="257"/>
      <c r="CB79" s="257"/>
      <c r="CC79" s="257"/>
      <c r="CD79" s="257"/>
      <c r="CE79" s="257"/>
      <c r="CF79" s="253" t="s">
        <v>2961</v>
      </c>
      <c r="CG79" s="257"/>
      <c r="CH79" s="257"/>
      <c r="CI79" s="257"/>
      <c r="CJ79" s="257"/>
      <c r="CK79" s="253" t="s">
        <v>2962</v>
      </c>
      <c r="CL79" s="253" t="s">
        <v>2963</v>
      </c>
      <c r="CM79" s="253" t="s">
        <v>2964</v>
      </c>
      <c r="CN79" s="278" t="s">
        <v>2965</v>
      </c>
      <c r="CO79" s="253" t="s">
        <v>2966</v>
      </c>
      <c r="CP79" s="257"/>
      <c r="CQ79" s="257"/>
      <c r="CR79" s="257"/>
      <c r="CS79" s="253" t="s">
        <v>2967</v>
      </c>
      <c r="CT79" s="253" t="s">
        <v>2968</v>
      </c>
      <c r="CU79" s="257"/>
      <c r="CV79" s="257"/>
      <c r="CW79" s="257"/>
      <c r="CX79" s="257"/>
      <c r="CY79" s="257"/>
      <c r="CZ79" s="257"/>
      <c r="DA79" s="257"/>
      <c r="DB79" s="257"/>
      <c r="DC79" s="253" t="s">
        <v>2969</v>
      </c>
      <c r="DD79" s="253" t="s">
        <v>2970</v>
      </c>
      <c r="DE79" s="257"/>
    </row>
    <row r="80" spans="1:109" ht="15" customHeight="1">
      <c r="A80" s="153"/>
      <c r="B80" s="192"/>
      <c r="C80" s="700" t="s">
        <v>2971</v>
      </c>
      <c r="D80" s="688"/>
      <c r="E80" s="68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197"/>
      <c r="AE80" s="151"/>
      <c r="AF80" s="151"/>
      <c r="AH80" s="255"/>
      <c r="AI80" s="255"/>
      <c r="AJ80" s="255"/>
      <c r="AK80" s="255"/>
      <c r="AL80" s="244" t="str">
        <f t="shared" si="2"/>
        <v>Isla</v>
      </c>
      <c r="AM80" s="244" t="str">
        <f t="shared" si="3"/>
        <v>30077</v>
      </c>
      <c r="AO80" s="255"/>
      <c r="AP80" s="247">
        <v>78</v>
      </c>
      <c r="AQ80" s="256"/>
      <c r="AR80" s="256"/>
      <c r="AS80" s="256"/>
      <c r="AT80" s="256"/>
      <c r="AU80" s="256"/>
      <c r="AV80" s="256"/>
      <c r="AW80" s="252" t="s">
        <v>2972</v>
      </c>
      <c r="AX80" s="256"/>
      <c r="AY80" s="256"/>
      <c r="AZ80" s="256"/>
      <c r="BA80" s="256"/>
      <c r="BB80" s="252" t="s">
        <v>2973</v>
      </c>
      <c r="BC80" s="252" t="s">
        <v>2974</v>
      </c>
      <c r="BD80" s="252" t="s">
        <v>2975</v>
      </c>
      <c r="BE80" s="299" t="s">
        <v>2976</v>
      </c>
      <c r="BF80" s="252" t="s">
        <v>2977</v>
      </c>
      <c r="BG80" s="256"/>
      <c r="BH80" s="256"/>
      <c r="BI80" s="256"/>
      <c r="BJ80" s="252" t="s">
        <v>2978</v>
      </c>
      <c r="BK80" s="252" t="s">
        <v>2979</v>
      </c>
      <c r="BL80" s="256"/>
      <c r="BM80" s="256"/>
      <c r="BN80" s="256"/>
      <c r="BO80" s="256"/>
      <c r="BP80" s="256"/>
      <c r="BQ80" s="256"/>
      <c r="BR80" s="256"/>
      <c r="BS80" s="256"/>
      <c r="BT80" s="252" t="s">
        <v>2980</v>
      </c>
      <c r="BU80" s="252" t="s">
        <v>2981</v>
      </c>
      <c r="BV80" s="256"/>
      <c r="BW80" s="255"/>
      <c r="BX80" s="255"/>
      <c r="BY80" s="255"/>
      <c r="BZ80" s="257"/>
      <c r="CA80" s="257"/>
      <c r="CB80" s="257"/>
      <c r="CC80" s="257"/>
      <c r="CD80" s="257"/>
      <c r="CE80" s="257"/>
      <c r="CF80" s="253" t="s">
        <v>2982</v>
      </c>
      <c r="CG80" s="257"/>
      <c r="CH80" s="257"/>
      <c r="CI80" s="257"/>
      <c r="CJ80" s="257"/>
      <c r="CK80" s="253" t="s">
        <v>2983</v>
      </c>
      <c r="CL80" s="253" t="s">
        <v>2984</v>
      </c>
      <c r="CM80" s="253" t="s">
        <v>2985</v>
      </c>
      <c r="CN80" s="278" t="s">
        <v>2986</v>
      </c>
      <c r="CO80" s="253" t="s">
        <v>2987</v>
      </c>
      <c r="CP80" s="257"/>
      <c r="CQ80" s="257"/>
      <c r="CR80" s="257"/>
      <c r="CS80" s="253" t="s">
        <v>2988</v>
      </c>
      <c r="CT80" s="253" t="s">
        <v>2989</v>
      </c>
      <c r="CU80" s="257"/>
      <c r="CV80" s="257"/>
      <c r="CW80" s="257"/>
      <c r="CX80" s="257"/>
      <c r="CY80" s="257"/>
      <c r="CZ80" s="257"/>
      <c r="DA80" s="257"/>
      <c r="DB80" s="257"/>
      <c r="DC80" s="253" t="s">
        <v>2990</v>
      </c>
      <c r="DD80" s="253" t="s">
        <v>2991</v>
      </c>
      <c r="DE80" s="257"/>
    </row>
    <row r="81" spans="1:109" ht="6.75" customHeight="1">
      <c r="A81" s="153"/>
      <c r="B81" s="192"/>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4"/>
      <c r="AE81" s="151"/>
      <c r="AF81" s="151"/>
      <c r="AH81" s="255"/>
      <c r="AI81" s="255"/>
      <c r="AJ81" s="255"/>
      <c r="AK81" s="255"/>
      <c r="AL81" s="244" t="str">
        <f t="shared" si="2"/>
        <v>Ixcatepec</v>
      </c>
      <c r="AM81" s="244" t="str">
        <f t="shared" si="3"/>
        <v>30078</v>
      </c>
      <c r="AO81" s="255"/>
      <c r="AP81" s="247">
        <v>79</v>
      </c>
      <c r="AQ81" s="256"/>
      <c r="AR81" s="256"/>
      <c r="AS81" s="256"/>
      <c r="AT81" s="256"/>
      <c r="AU81" s="256"/>
      <c r="AV81" s="256"/>
      <c r="AW81" s="252" t="s">
        <v>2992</v>
      </c>
      <c r="AX81" s="256"/>
      <c r="AY81" s="256"/>
      <c r="AZ81" s="256"/>
      <c r="BA81" s="256"/>
      <c r="BB81" s="252" t="s">
        <v>2993</v>
      </c>
      <c r="BC81" s="252" t="s">
        <v>2994</v>
      </c>
      <c r="BD81" s="252" t="s">
        <v>2995</v>
      </c>
      <c r="BE81" s="299" t="s">
        <v>2996</v>
      </c>
      <c r="BF81" s="252" t="s">
        <v>2997</v>
      </c>
      <c r="BG81" s="256"/>
      <c r="BH81" s="256"/>
      <c r="BI81" s="256"/>
      <c r="BJ81" s="252" t="s">
        <v>2998</v>
      </c>
      <c r="BK81" s="252" t="s">
        <v>2999</v>
      </c>
      <c r="BL81" s="256"/>
      <c r="BM81" s="256"/>
      <c r="BN81" s="256"/>
      <c r="BO81" s="256"/>
      <c r="BP81" s="256"/>
      <c r="BQ81" s="256"/>
      <c r="BR81" s="256"/>
      <c r="BS81" s="256"/>
      <c r="BT81" s="252" t="s">
        <v>3000</v>
      </c>
      <c r="BU81" s="252" t="s">
        <v>3001</v>
      </c>
      <c r="BV81" s="256"/>
      <c r="BW81" s="255"/>
      <c r="BX81" s="255"/>
      <c r="BY81" s="255"/>
      <c r="BZ81" s="257"/>
      <c r="CA81" s="257"/>
      <c r="CB81" s="257"/>
      <c r="CC81" s="257"/>
      <c r="CD81" s="257"/>
      <c r="CE81" s="257"/>
      <c r="CF81" s="253" t="s">
        <v>3002</v>
      </c>
      <c r="CG81" s="257"/>
      <c r="CH81" s="257"/>
      <c r="CI81" s="257"/>
      <c r="CJ81" s="257"/>
      <c r="CK81" s="253" t="s">
        <v>3003</v>
      </c>
      <c r="CL81" s="253" t="s">
        <v>3004</v>
      </c>
      <c r="CM81" s="253" t="s">
        <v>3005</v>
      </c>
      <c r="CN81" s="278" t="s">
        <v>3006</v>
      </c>
      <c r="CO81" s="253" t="s">
        <v>3007</v>
      </c>
      <c r="CP81" s="257"/>
      <c r="CQ81" s="257"/>
      <c r="CR81" s="257"/>
      <c r="CS81" s="253" t="s">
        <v>3008</v>
      </c>
      <c r="CT81" s="253" t="s">
        <v>3009</v>
      </c>
      <c r="CU81" s="257"/>
      <c r="CV81" s="257"/>
      <c r="CW81" s="257"/>
      <c r="CX81" s="257"/>
      <c r="CY81" s="257"/>
      <c r="CZ81" s="257"/>
      <c r="DA81" s="257"/>
      <c r="DB81" s="257"/>
      <c r="DC81" s="253" t="s">
        <v>3010</v>
      </c>
      <c r="DD81" s="253" t="s">
        <v>3011</v>
      </c>
      <c r="DE81" s="257"/>
    </row>
    <row r="82" spans="1:109" ht="132" customHeight="1">
      <c r="A82" s="153"/>
      <c r="B82" s="192"/>
      <c r="C82" s="185"/>
      <c r="D82" s="685" t="s">
        <v>3012</v>
      </c>
      <c r="E82" s="688"/>
      <c r="F82" s="688"/>
      <c r="G82" s="688"/>
      <c r="H82" s="688"/>
      <c r="I82" s="688"/>
      <c r="J82" s="688"/>
      <c r="K82" s="688"/>
      <c r="L82" s="688"/>
      <c r="M82" s="688"/>
      <c r="N82" s="688"/>
      <c r="O82" s="688"/>
      <c r="P82" s="688"/>
      <c r="Q82" s="688"/>
      <c r="R82" s="688"/>
      <c r="S82" s="688"/>
      <c r="T82" s="688"/>
      <c r="U82" s="688"/>
      <c r="V82" s="688"/>
      <c r="W82" s="688"/>
      <c r="X82" s="688"/>
      <c r="Y82" s="688"/>
      <c r="Z82" s="688"/>
      <c r="AA82" s="688"/>
      <c r="AB82" s="688"/>
      <c r="AC82" s="688"/>
      <c r="AD82" s="196"/>
      <c r="AE82" s="151"/>
      <c r="AF82" s="151"/>
      <c r="AH82" s="255"/>
      <c r="AI82" s="255"/>
      <c r="AJ82" s="255"/>
      <c r="AK82" s="255"/>
      <c r="AL82" s="244" t="str">
        <f t="shared" si="2"/>
        <v>Ixhuacán de los Reyes</v>
      </c>
      <c r="AM82" s="244" t="str">
        <f t="shared" si="3"/>
        <v>30079</v>
      </c>
      <c r="AO82" s="255"/>
      <c r="AP82" s="247">
        <v>80</v>
      </c>
      <c r="AQ82" s="256"/>
      <c r="AR82" s="256"/>
      <c r="AS82" s="256"/>
      <c r="AT82" s="256"/>
      <c r="AU82" s="256"/>
      <c r="AV82" s="256"/>
      <c r="AW82" s="252" t="s">
        <v>3013</v>
      </c>
      <c r="AX82" s="256"/>
      <c r="AY82" s="256"/>
      <c r="AZ82" s="256"/>
      <c r="BA82" s="256"/>
      <c r="BB82" s="252" t="s">
        <v>3014</v>
      </c>
      <c r="BC82" s="252" t="s">
        <v>3015</v>
      </c>
      <c r="BD82" s="252" t="s">
        <v>3016</v>
      </c>
      <c r="BE82" s="299" t="s">
        <v>3017</v>
      </c>
      <c r="BF82" s="252" t="s">
        <v>3018</v>
      </c>
      <c r="BG82" s="256"/>
      <c r="BH82" s="256"/>
      <c r="BI82" s="256"/>
      <c r="BJ82" s="252" t="s">
        <v>3019</v>
      </c>
      <c r="BK82" s="252" t="s">
        <v>3020</v>
      </c>
      <c r="BL82" s="256"/>
      <c r="BM82" s="256"/>
      <c r="BN82" s="256"/>
      <c r="BO82" s="256"/>
      <c r="BP82" s="256"/>
      <c r="BQ82" s="256"/>
      <c r="BR82" s="256"/>
      <c r="BS82" s="256"/>
      <c r="BT82" s="252" t="s">
        <v>3021</v>
      </c>
      <c r="BU82" s="252" t="s">
        <v>3022</v>
      </c>
      <c r="BV82" s="256"/>
      <c r="BW82" s="255"/>
      <c r="BX82" s="255"/>
      <c r="BY82" s="255"/>
      <c r="BZ82" s="257"/>
      <c r="CA82" s="257"/>
      <c r="CB82" s="257"/>
      <c r="CC82" s="257"/>
      <c r="CD82" s="257"/>
      <c r="CE82" s="257"/>
      <c r="CF82" s="253" t="s">
        <v>1811</v>
      </c>
      <c r="CG82" s="257"/>
      <c r="CH82" s="257"/>
      <c r="CI82" s="257"/>
      <c r="CJ82" s="257"/>
      <c r="CK82" s="253" t="s">
        <v>3023</v>
      </c>
      <c r="CL82" s="253" t="s">
        <v>3024</v>
      </c>
      <c r="CM82" s="253" t="s">
        <v>736</v>
      </c>
      <c r="CN82" s="278" t="s">
        <v>3025</v>
      </c>
      <c r="CO82" s="253" t="s">
        <v>3026</v>
      </c>
      <c r="CP82" s="257"/>
      <c r="CQ82" s="257"/>
      <c r="CR82" s="257"/>
      <c r="CS82" s="253" t="s">
        <v>3027</v>
      </c>
      <c r="CT82" s="253" t="s">
        <v>3028</v>
      </c>
      <c r="CU82" s="257"/>
      <c r="CV82" s="257"/>
      <c r="CW82" s="257"/>
      <c r="CX82" s="257"/>
      <c r="CY82" s="257"/>
      <c r="CZ82" s="257"/>
      <c r="DA82" s="257"/>
      <c r="DB82" s="257"/>
      <c r="DC82" s="253" t="s">
        <v>3029</v>
      </c>
      <c r="DD82" s="253" t="s">
        <v>3030</v>
      </c>
      <c r="DE82" s="257"/>
    </row>
    <row r="83" spans="1:109" ht="6.75" customHeight="1">
      <c r="A83" s="153"/>
      <c r="B83" s="192"/>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4"/>
      <c r="AE83" s="151"/>
      <c r="AF83" s="151"/>
      <c r="AH83" s="255"/>
      <c r="AI83" s="255"/>
      <c r="AJ83" s="255"/>
      <c r="AK83" s="255"/>
      <c r="AL83" s="244" t="str">
        <f t="shared" si="2"/>
        <v>Ixhuatlán del Café</v>
      </c>
      <c r="AM83" s="244" t="str">
        <f t="shared" si="3"/>
        <v>30080</v>
      </c>
      <c r="AO83" s="255"/>
      <c r="AP83" s="247">
        <v>81</v>
      </c>
      <c r="AQ83" s="256"/>
      <c r="AR83" s="256"/>
      <c r="AS83" s="256"/>
      <c r="AT83" s="256"/>
      <c r="AU83" s="256"/>
      <c r="AV83" s="256"/>
      <c r="AW83" s="252" t="s">
        <v>3031</v>
      </c>
      <c r="AX83" s="256"/>
      <c r="AY83" s="256"/>
      <c r="AZ83" s="256"/>
      <c r="BA83" s="256"/>
      <c r="BB83" s="252" t="s">
        <v>3032</v>
      </c>
      <c r="BC83" s="252" t="s">
        <v>3033</v>
      </c>
      <c r="BD83" s="252" t="s">
        <v>3034</v>
      </c>
      <c r="BE83" s="299" t="s">
        <v>3035</v>
      </c>
      <c r="BF83" s="252" t="s">
        <v>3036</v>
      </c>
      <c r="BG83" s="256"/>
      <c r="BH83" s="256"/>
      <c r="BI83" s="256"/>
      <c r="BJ83" s="252" t="s">
        <v>3037</v>
      </c>
      <c r="BK83" s="252" t="s">
        <v>3038</v>
      </c>
      <c r="BL83" s="256"/>
      <c r="BM83" s="256"/>
      <c r="BN83" s="256"/>
      <c r="BO83" s="256"/>
      <c r="BP83" s="256"/>
      <c r="BQ83" s="256"/>
      <c r="BR83" s="256"/>
      <c r="BS83" s="256"/>
      <c r="BT83" s="252" t="s">
        <v>3039</v>
      </c>
      <c r="BU83" s="252" t="s">
        <v>3040</v>
      </c>
      <c r="BV83" s="256"/>
      <c r="BW83" s="255"/>
      <c r="BX83" s="255"/>
      <c r="BY83" s="255"/>
      <c r="BZ83" s="257"/>
      <c r="CA83" s="257"/>
      <c r="CB83" s="257"/>
      <c r="CC83" s="257"/>
      <c r="CD83" s="257"/>
      <c r="CE83" s="257"/>
      <c r="CF83" s="253" t="s">
        <v>3041</v>
      </c>
      <c r="CG83" s="257"/>
      <c r="CH83" s="257"/>
      <c r="CI83" s="257"/>
      <c r="CJ83" s="257"/>
      <c r="CK83" s="253" t="s">
        <v>3042</v>
      </c>
      <c r="CL83" s="253" t="s">
        <v>3043</v>
      </c>
      <c r="CM83" s="253" t="s">
        <v>3044</v>
      </c>
      <c r="CN83" s="278" t="s">
        <v>3045</v>
      </c>
      <c r="CO83" s="253" t="s">
        <v>3046</v>
      </c>
      <c r="CP83" s="257"/>
      <c r="CQ83" s="257"/>
      <c r="CR83" s="257"/>
      <c r="CS83" s="253" t="s">
        <v>3047</v>
      </c>
      <c r="CT83" s="253" t="s">
        <v>3048</v>
      </c>
      <c r="CU83" s="257"/>
      <c r="CV83" s="257"/>
      <c r="CW83" s="257"/>
      <c r="CX83" s="257"/>
      <c r="CY83" s="257"/>
      <c r="CZ83" s="257"/>
      <c r="DA83" s="257"/>
      <c r="DB83" s="257"/>
      <c r="DC83" s="253" t="s">
        <v>3049</v>
      </c>
      <c r="DD83" s="253" t="s">
        <v>3050</v>
      </c>
      <c r="DE83" s="257"/>
    </row>
    <row r="84" spans="1:109" ht="60" customHeight="1">
      <c r="A84" s="153"/>
      <c r="B84" s="181"/>
      <c r="C84" s="686" t="s">
        <v>3051</v>
      </c>
      <c r="D84" s="686"/>
      <c r="E84" s="686"/>
      <c r="F84" s="686"/>
      <c r="G84" s="686"/>
      <c r="H84" s="686"/>
      <c r="I84" s="686"/>
      <c r="J84" s="686"/>
      <c r="K84" s="686"/>
      <c r="L84" s="686"/>
      <c r="M84" s="686"/>
      <c r="N84" s="686"/>
      <c r="O84" s="686"/>
      <c r="P84" s="686"/>
      <c r="Q84" s="686"/>
      <c r="R84" s="686"/>
      <c r="S84" s="686"/>
      <c r="T84" s="686"/>
      <c r="U84" s="686"/>
      <c r="V84" s="686"/>
      <c r="W84" s="686"/>
      <c r="X84" s="686"/>
      <c r="Y84" s="686"/>
      <c r="Z84" s="686"/>
      <c r="AA84" s="686"/>
      <c r="AB84" s="686"/>
      <c r="AC84" s="686"/>
      <c r="AD84" s="183"/>
      <c r="AE84" s="151"/>
      <c r="AF84" s="151"/>
      <c r="AH84" s="255"/>
      <c r="AI84" s="255"/>
      <c r="AJ84" s="255"/>
      <c r="AK84" s="255"/>
      <c r="AL84" s="244" t="str">
        <f t="shared" si="2"/>
        <v>Ixhuatlancillo</v>
      </c>
      <c r="AM84" s="244" t="str">
        <f t="shared" si="3"/>
        <v>30081</v>
      </c>
      <c r="AO84" s="255"/>
      <c r="AP84" s="247">
        <v>82</v>
      </c>
      <c r="AQ84" s="256"/>
      <c r="AR84" s="256"/>
      <c r="AS84" s="256"/>
      <c r="AT84" s="256"/>
      <c r="AU84" s="256"/>
      <c r="AV84" s="256"/>
      <c r="AW84" s="252" t="s">
        <v>3052</v>
      </c>
      <c r="AX84" s="256"/>
      <c r="AY84" s="256"/>
      <c r="AZ84" s="256"/>
      <c r="BA84" s="256"/>
      <c r="BB84" s="252" t="s">
        <v>3053</v>
      </c>
      <c r="BC84" s="252" t="s">
        <v>3054</v>
      </c>
      <c r="BD84" s="252" t="s">
        <v>3055</v>
      </c>
      <c r="BE84" s="299" t="s">
        <v>3056</v>
      </c>
      <c r="BF84" s="252" t="s">
        <v>3057</v>
      </c>
      <c r="BG84" s="256"/>
      <c r="BH84" s="256"/>
      <c r="BI84" s="256"/>
      <c r="BJ84" s="252" t="s">
        <v>3058</v>
      </c>
      <c r="BK84" s="252" t="s">
        <v>3059</v>
      </c>
      <c r="BL84" s="256"/>
      <c r="BM84" s="256"/>
      <c r="BN84" s="256"/>
      <c r="BO84" s="256"/>
      <c r="BP84" s="256"/>
      <c r="BQ84" s="256"/>
      <c r="BR84" s="256"/>
      <c r="BS84" s="256"/>
      <c r="BT84" s="252" t="s">
        <v>3060</v>
      </c>
      <c r="BU84" s="252" t="s">
        <v>3061</v>
      </c>
      <c r="BV84" s="256"/>
      <c r="BW84" s="255"/>
      <c r="BX84" s="255"/>
      <c r="BY84" s="255"/>
      <c r="BZ84" s="257"/>
      <c r="CA84" s="257"/>
      <c r="CB84" s="257"/>
      <c r="CC84" s="257"/>
      <c r="CD84" s="257"/>
      <c r="CE84" s="257"/>
      <c r="CF84" s="253" t="s">
        <v>3062</v>
      </c>
      <c r="CG84" s="257"/>
      <c r="CH84" s="257"/>
      <c r="CI84" s="257"/>
      <c r="CJ84" s="257"/>
      <c r="CK84" s="253" t="s">
        <v>3063</v>
      </c>
      <c r="CL84" s="253" t="s">
        <v>3064</v>
      </c>
      <c r="CM84" s="253" t="s">
        <v>3065</v>
      </c>
      <c r="CN84" s="278" t="s">
        <v>3066</v>
      </c>
      <c r="CO84" s="253" t="s">
        <v>3067</v>
      </c>
      <c r="CP84" s="257"/>
      <c r="CQ84" s="257"/>
      <c r="CR84" s="257"/>
      <c r="CS84" s="253" t="s">
        <v>3068</v>
      </c>
      <c r="CT84" s="253" t="s">
        <v>3069</v>
      </c>
      <c r="CU84" s="257"/>
      <c r="CV84" s="257"/>
      <c r="CW84" s="257"/>
      <c r="CX84" s="257"/>
      <c r="CY84" s="257"/>
      <c r="CZ84" s="257"/>
      <c r="DA84" s="257"/>
      <c r="DB84" s="257"/>
      <c r="DC84" s="253" t="s">
        <v>3070</v>
      </c>
      <c r="DD84" s="253" t="s">
        <v>3071</v>
      </c>
      <c r="DE84" s="257"/>
    </row>
    <row r="85" spans="1:109" ht="6.75" customHeight="1">
      <c r="A85" s="153"/>
      <c r="B85" s="181"/>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183"/>
      <c r="AE85" s="151"/>
      <c r="AF85" s="151"/>
      <c r="AH85" s="247"/>
      <c r="AI85" s="247"/>
      <c r="AJ85" s="247"/>
      <c r="AK85" s="247"/>
      <c r="AL85" s="244" t="str">
        <f t="shared" si="2"/>
        <v>Ixhuatlán del Sureste</v>
      </c>
      <c r="AM85" s="244" t="str">
        <f t="shared" si="3"/>
        <v>30082</v>
      </c>
      <c r="AO85" s="247"/>
      <c r="AP85" s="247">
        <v>83</v>
      </c>
      <c r="AQ85" s="252"/>
      <c r="AR85" s="252"/>
      <c r="AS85" s="252"/>
      <c r="AT85" s="252"/>
      <c r="AU85" s="252"/>
      <c r="AV85" s="252"/>
      <c r="AW85" s="252" t="s">
        <v>3072</v>
      </c>
      <c r="AX85" s="252"/>
      <c r="AY85" s="252"/>
      <c r="AZ85" s="252"/>
      <c r="BA85" s="252"/>
      <c r="BB85" s="252" t="s">
        <v>3073</v>
      </c>
      <c r="BC85" s="252" t="s">
        <v>3074</v>
      </c>
      <c r="BD85" s="252" t="s">
        <v>3075</v>
      </c>
      <c r="BE85" s="299" t="s">
        <v>3076</v>
      </c>
      <c r="BF85" s="252" t="s">
        <v>3077</v>
      </c>
      <c r="BG85" s="252"/>
      <c r="BH85" s="252"/>
      <c r="BI85" s="252"/>
      <c r="BJ85" s="252" t="s">
        <v>3078</v>
      </c>
      <c r="BK85" s="252" t="s">
        <v>3079</v>
      </c>
      <c r="BL85" s="252"/>
      <c r="BM85" s="252"/>
      <c r="BN85" s="252"/>
      <c r="BO85" s="252"/>
      <c r="BP85" s="252"/>
      <c r="BQ85" s="252"/>
      <c r="BR85" s="252"/>
      <c r="BS85" s="252"/>
      <c r="BT85" s="252" t="s">
        <v>3080</v>
      </c>
      <c r="BU85" s="252" t="s">
        <v>3081</v>
      </c>
      <c r="BV85" s="252"/>
      <c r="BW85" s="247"/>
      <c r="BX85" s="247"/>
      <c r="BY85" s="247"/>
      <c r="BZ85" s="253"/>
      <c r="CA85" s="253"/>
      <c r="CB85" s="253"/>
      <c r="CC85" s="253"/>
      <c r="CD85" s="253"/>
      <c r="CE85" s="253"/>
      <c r="CF85" s="253" t="s">
        <v>3082</v>
      </c>
      <c r="CG85" s="253"/>
      <c r="CH85" s="253"/>
      <c r="CI85" s="253"/>
      <c r="CJ85" s="253"/>
      <c r="CK85" s="253" t="s">
        <v>3083</v>
      </c>
      <c r="CL85" s="253" t="s">
        <v>3084</v>
      </c>
      <c r="CM85" s="253" t="s">
        <v>3085</v>
      </c>
      <c r="CN85" s="278" t="s">
        <v>3086</v>
      </c>
      <c r="CO85" s="253" t="s">
        <v>3087</v>
      </c>
      <c r="CP85" s="253"/>
      <c r="CQ85" s="253"/>
      <c r="CR85" s="253"/>
      <c r="CS85" s="253" t="s">
        <v>3088</v>
      </c>
      <c r="CT85" s="253" t="s">
        <v>3089</v>
      </c>
      <c r="CU85" s="253"/>
      <c r="CV85" s="253"/>
      <c r="CW85" s="253"/>
      <c r="CX85" s="253"/>
      <c r="CY85" s="253"/>
      <c r="CZ85" s="253"/>
      <c r="DA85" s="253"/>
      <c r="DB85" s="253"/>
      <c r="DC85" s="253" t="s">
        <v>3090</v>
      </c>
      <c r="DD85" s="253" t="s">
        <v>3091</v>
      </c>
      <c r="DE85" s="253"/>
    </row>
    <row r="86" spans="1:109" ht="60" customHeight="1">
      <c r="A86" s="153"/>
      <c r="B86" s="181"/>
      <c r="C86" s="686" t="s">
        <v>3092</v>
      </c>
      <c r="D86" s="686"/>
      <c r="E86" s="686"/>
      <c r="F86" s="686"/>
      <c r="G86" s="686"/>
      <c r="H86" s="686"/>
      <c r="I86" s="686"/>
      <c r="J86" s="686"/>
      <c r="K86" s="686"/>
      <c r="L86" s="686"/>
      <c r="M86" s="686"/>
      <c r="N86" s="686"/>
      <c r="O86" s="686"/>
      <c r="P86" s="686"/>
      <c r="Q86" s="686"/>
      <c r="R86" s="686"/>
      <c r="S86" s="686"/>
      <c r="T86" s="686"/>
      <c r="U86" s="686"/>
      <c r="V86" s="686"/>
      <c r="W86" s="686"/>
      <c r="X86" s="686"/>
      <c r="Y86" s="686"/>
      <c r="Z86" s="686"/>
      <c r="AA86" s="686"/>
      <c r="AB86" s="686"/>
      <c r="AC86" s="686"/>
      <c r="AD86" s="183"/>
      <c r="AE86" s="151"/>
      <c r="AF86" s="151"/>
      <c r="AH86" s="255"/>
      <c r="AI86" s="255"/>
      <c r="AJ86" s="255"/>
      <c r="AK86" s="255"/>
      <c r="AL86" s="244" t="str">
        <f t="shared" si="2"/>
        <v>Ixhuatlán de Madero</v>
      </c>
      <c r="AM86" s="244" t="str">
        <f t="shared" si="3"/>
        <v>30083</v>
      </c>
      <c r="AO86" s="255"/>
      <c r="AP86" s="247">
        <v>84</v>
      </c>
      <c r="AQ86" s="256"/>
      <c r="AR86" s="256"/>
      <c r="AS86" s="256"/>
      <c r="AT86" s="256"/>
      <c r="AU86" s="256"/>
      <c r="AV86" s="256"/>
      <c r="AW86" s="252" t="s">
        <v>3093</v>
      </c>
      <c r="AX86" s="256"/>
      <c r="AY86" s="256"/>
      <c r="AZ86" s="256"/>
      <c r="BA86" s="256"/>
      <c r="BB86" s="252" t="s">
        <v>3094</v>
      </c>
      <c r="BC86" s="252" t="s">
        <v>3095</v>
      </c>
      <c r="BD86" s="252" t="s">
        <v>3096</v>
      </c>
      <c r="BE86" s="299" t="s">
        <v>3097</v>
      </c>
      <c r="BF86" s="252" t="s">
        <v>3098</v>
      </c>
      <c r="BG86" s="256"/>
      <c r="BH86" s="256"/>
      <c r="BI86" s="256"/>
      <c r="BJ86" s="252" t="s">
        <v>3099</v>
      </c>
      <c r="BK86" s="252" t="s">
        <v>3100</v>
      </c>
      <c r="BL86" s="256"/>
      <c r="BM86" s="256"/>
      <c r="BN86" s="256"/>
      <c r="BO86" s="256"/>
      <c r="BP86" s="256"/>
      <c r="BQ86" s="256"/>
      <c r="BR86" s="256"/>
      <c r="BS86" s="256"/>
      <c r="BT86" s="252" t="s">
        <v>3101</v>
      </c>
      <c r="BU86" s="252" t="s">
        <v>3102</v>
      </c>
      <c r="BV86" s="256"/>
      <c r="BW86" s="255"/>
      <c r="BX86" s="255"/>
      <c r="BY86" s="255"/>
      <c r="BZ86" s="257"/>
      <c r="CA86" s="257"/>
      <c r="CB86" s="257"/>
      <c r="CC86" s="257"/>
      <c r="CD86" s="257"/>
      <c r="CE86" s="257"/>
      <c r="CF86" s="253" t="s">
        <v>3103</v>
      </c>
      <c r="CG86" s="257"/>
      <c r="CH86" s="257"/>
      <c r="CI86" s="257"/>
      <c r="CJ86" s="257"/>
      <c r="CK86" s="257" t="s">
        <v>3104</v>
      </c>
      <c r="CL86" s="253" t="s">
        <v>3105</v>
      </c>
      <c r="CM86" s="253" t="s">
        <v>3106</v>
      </c>
      <c r="CN86" s="278" t="s">
        <v>3107</v>
      </c>
      <c r="CO86" s="253" t="s">
        <v>3108</v>
      </c>
      <c r="CP86" s="257"/>
      <c r="CQ86" s="257"/>
      <c r="CR86" s="257"/>
      <c r="CS86" s="253" t="s">
        <v>3109</v>
      </c>
      <c r="CT86" s="253" t="s">
        <v>3110</v>
      </c>
      <c r="CU86" s="257"/>
      <c r="CV86" s="257"/>
      <c r="CW86" s="257"/>
      <c r="CX86" s="257"/>
      <c r="CY86" s="257"/>
      <c r="CZ86" s="257"/>
      <c r="DA86" s="257"/>
      <c r="DB86" s="257"/>
      <c r="DC86" s="253" t="s">
        <v>3111</v>
      </c>
      <c r="DD86" s="253" t="s">
        <v>3112</v>
      </c>
      <c r="DE86" s="257"/>
    </row>
    <row r="87" spans="1:109" ht="6.75" customHeight="1">
      <c r="A87" s="153"/>
      <c r="B87" s="181"/>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183"/>
      <c r="AE87" s="151"/>
      <c r="AF87" s="151"/>
      <c r="AH87" s="255"/>
      <c r="AI87" s="255"/>
      <c r="AJ87" s="255"/>
      <c r="AK87" s="255"/>
      <c r="AL87" s="244" t="str">
        <f t="shared" si="2"/>
        <v>Ixmatlahuacan</v>
      </c>
      <c r="AM87" s="244" t="str">
        <f t="shared" si="3"/>
        <v>30084</v>
      </c>
      <c r="AO87" s="255"/>
      <c r="AP87" s="247">
        <v>85</v>
      </c>
      <c r="AQ87" s="256"/>
      <c r="AR87" s="256"/>
      <c r="AS87" s="256"/>
      <c r="AT87" s="256"/>
      <c r="AU87" s="256"/>
      <c r="AV87" s="256"/>
      <c r="AW87" s="252" t="s">
        <v>3113</v>
      </c>
      <c r="AX87" s="256"/>
      <c r="AY87" s="256"/>
      <c r="AZ87" s="256"/>
      <c r="BA87" s="256"/>
      <c r="BB87" s="252" t="s">
        <v>3114</v>
      </c>
      <c r="BC87" s="252" t="s">
        <v>3115</v>
      </c>
      <c r="BD87" s="252" t="s">
        <v>3116</v>
      </c>
      <c r="BE87" s="299" t="s">
        <v>3117</v>
      </c>
      <c r="BF87" s="252" t="s">
        <v>3118</v>
      </c>
      <c r="BG87" s="256"/>
      <c r="BH87" s="256"/>
      <c r="BI87" s="256"/>
      <c r="BJ87" s="252" t="s">
        <v>3119</v>
      </c>
      <c r="BK87" s="252" t="s">
        <v>3120</v>
      </c>
      <c r="BL87" s="256"/>
      <c r="BM87" s="256"/>
      <c r="BN87" s="256"/>
      <c r="BO87" s="256"/>
      <c r="BP87" s="256"/>
      <c r="BQ87" s="256"/>
      <c r="BR87" s="256"/>
      <c r="BS87" s="256"/>
      <c r="BT87" s="252" t="s">
        <v>3121</v>
      </c>
      <c r="BU87" s="252" t="s">
        <v>3122</v>
      </c>
      <c r="BV87" s="256"/>
      <c r="BW87" s="255"/>
      <c r="BX87" s="255"/>
      <c r="BY87" s="255"/>
      <c r="BZ87" s="257"/>
      <c r="CA87" s="257"/>
      <c r="CB87" s="257"/>
      <c r="CC87" s="257"/>
      <c r="CD87" s="257"/>
      <c r="CE87" s="257"/>
      <c r="CF87" s="253" t="s">
        <v>3123</v>
      </c>
      <c r="CG87" s="257"/>
      <c r="CH87" s="257"/>
      <c r="CI87" s="257"/>
      <c r="CJ87" s="257"/>
      <c r="CK87" s="257" t="s">
        <v>3124</v>
      </c>
      <c r="CL87" s="253" t="s">
        <v>3125</v>
      </c>
      <c r="CM87" s="253" t="s">
        <v>3126</v>
      </c>
      <c r="CN87" s="278" t="s">
        <v>3127</v>
      </c>
      <c r="CO87" s="253" t="s">
        <v>3128</v>
      </c>
      <c r="CP87" s="257"/>
      <c r="CQ87" s="257"/>
      <c r="CR87" s="257"/>
      <c r="CS87" s="253" t="s">
        <v>3129</v>
      </c>
      <c r="CT87" s="253" t="s">
        <v>3130</v>
      </c>
      <c r="CU87" s="257"/>
      <c r="CV87" s="257"/>
      <c r="CW87" s="257"/>
      <c r="CX87" s="257"/>
      <c r="CY87" s="257"/>
      <c r="CZ87" s="257"/>
      <c r="DA87" s="257"/>
      <c r="DB87" s="257"/>
      <c r="DC87" s="253" t="s">
        <v>3131</v>
      </c>
      <c r="DD87" s="253" t="s">
        <v>3132</v>
      </c>
      <c r="DE87" s="257"/>
    </row>
    <row r="88" spans="1:109" ht="36" customHeight="1">
      <c r="A88" s="153"/>
      <c r="B88" s="181"/>
      <c r="C88" s="685" t="s">
        <v>3133</v>
      </c>
      <c r="D88" s="685"/>
      <c r="E88" s="685"/>
      <c r="F88" s="685"/>
      <c r="G88" s="685"/>
      <c r="H88" s="685"/>
      <c r="I88" s="685"/>
      <c r="J88" s="685"/>
      <c r="K88" s="685"/>
      <c r="L88" s="685"/>
      <c r="M88" s="685"/>
      <c r="N88" s="685"/>
      <c r="O88" s="685"/>
      <c r="P88" s="685"/>
      <c r="Q88" s="685"/>
      <c r="R88" s="685"/>
      <c r="S88" s="685"/>
      <c r="T88" s="685"/>
      <c r="U88" s="685"/>
      <c r="V88" s="685"/>
      <c r="W88" s="685"/>
      <c r="X88" s="685"/>
      <c r="Y88" s="685"/>
      <c r="Z88" s="685"/>
      <c r="AA88" s="685"/>
      <c r="AB88" s="685"/>
      <c r="AC88" s="685"/>
      <c r="AD88" s="183"/>
      <c r="AE88" s="151"/>
      <c r="AF88" s="151"/>
      <c r="AH88" s="255"/>
      <c r="AI88" s="255"/>
      <c r="AJ88" s="255"/>
      <c r="AK88" s="255"/>
      <c r="AL88" s="244" t="str">
        <f t="shared" si="2"/>
        <v>Ixtaczoquitlán</v>
      </c>
      <c r="AM88" s="244" t="str">
        <f t="shared" si="3"/>
        <v>30085</v>
      </c>
      <c r="AO88" s="255"/>
      <c r="AP88" s="247">
        <v>86</v>
      </c>
      <c r="AQ88" s="256"/>
      <c r="AR88" s="256"/>
      <c r="AS88" s="256"/>
      <c r="AT88" s="256"/>
      <c r="AU88" s="256"/>
      <c r="AV88" s="256"/>
      <c r="AW88" s="252" t="s">
        <v>3134</v>
      </c>
      <c r="AX88" s="256"/>
      <c r="AY88" s="256"/>
      <c r="AZ88" s="256"/>
      <c r="BA88" s="256"/>
      <c r="BB88" s="252" t="s">
        <v>3135</v>
      </c>
      <c r="BC88" s="256"/>
      <c r="BD88" s="252" t="s">
        <v>3136</v>
      </c>
      <c r="BE88" s="299" t="s">
        <v>3137</v>
      </c>
      <c r="BF88" s="252" t="s">
        <v>3138</v>
      </c>
      <c r="BG88" s="256"/>
      <c r="BH88" s="256"/>
      <c r="BI88" s="256"/>
      <c r="BJ88" s="252" t="s">
        <v>3139</v>
      </c>
      <c r="BK88" s="252" t="s">
        <v>3140</v>
      </c>
      <c r="BL88" s="256"/>
      <c r="BM88" s="256"/>
      <c r="BN88" s="256"/>
      <c r="BO88" s="256"/>
      <c r="BP88" s="256"/>
      <c r="BQ88" s="256"/>
      <c r="BR88" s="256"/>
      <c r="BS88" s="256"/>
      <c r="BT88" s="252" t="s">
        <v>3141</v>
      </c>
      <c r="BU88" s="252" t="s">
        <v>3142</v>
      </c>
      <c r="BV88" s="256"/>
      <c r="BW88" s="255"/>
      <c r="BX88" s="255"/>
      <c r="BY88" s="255"/>
      <c r="BZ88" s="257"/>
      <c r="CA88" s="257"/>
      <c r="CB88" s="257"/>
      <c r="CC88" s="257"/>
      <c r="CD88" s="257"/>
      <c r="CE88" s="257"/>
      <c r="CF88" s="253" t="s">
        <v>3143</v>
      </c>
      <c r="CG88" s="257"/>
      <c r="CH88" s="257"/>
      <c r="CI88" s="257"/>
      <c r="CJ88" s="257"/>
      <c r="CK88" s="257" t="s">
        <v>1852</v>
      </c>
      <c r="CL88" s="253"/>
      <c r="CM88" s="253" t="s">
        <v>3144</v>
      </c>
      <c r="CN88" s="278" t="s">
        <v>3145</v>
      </c>
      <c r="CO88" s="253" t="s">
        <v>3146</v>
      </c>
      <c r="CP88" s="257"/>
      <c r="CQ88" s="257"/>
      <c r="CR88" s="257"/>
      <c r="CS88" s="253" t="s">
        <v>3147</v>
      </c>
      <c r="CT88" s="253" t="s">
        <v>3148</v>
      </c>
      <c r="CU88" s="257"/>
      <c r="CV88" s="257"/>
      <c r="CW88" s="257"/>
      <c r="CX88" s="257"/>
      <c r="CY88" s="257"/>
      <c r="CZ88" s="257"/>
      <c r="DA88" s="257"/>
      <c r="DB88" s="257"/>
      <c r="DC88" s="253" t="s">
        <v>3149</v>
      </c>
      <c r="DD88" s="253" t="s">
        <v>3150</v>
      </c>
      <c r="DE88" s="257"/>
    </row>
    <row r="89" spans="1:109" ht="15" customHeight="1" thickBot="1">
      <c r="A89" s="153"/>
      <c r="B89" s="198"/>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200"/>
      <c r="AE89" s="151"/>
      <c r="AF89" s="151"/>
      <c r="AH89" s="255"/>
      <c r="AI89" s="255"/>
      <c r="AJ89" s="255"/>
      <c r="AK89" s="255"/>
      <c r="AL89" s="244" t="str">
        <f t="shared" si="2"/>
        <v>Jalacingo</v>
      </c>
      <c r="AM89" s="244" t="str">
        <f t="shared" si="3"/>
        <v>30086</v>
      </c>
      <c r="AO89" s="255"/>
      <c r="AP89" s="247">
        <v>87</v>
      </c>
      <c r="AQ89" s="256"/>
      <c r="AR89" s="256"/>
      <c r="AS89" s="256"/>
      <c r="AT89" s="256"/>
      <c r="AU89" s="256"/>
      <c r="AV89" s="256"/>
      <c r="AW89" s="252" t="s">
        <v>3151</v>
      </c>
      <c r="AX89" s="256"/>
      <c r="AY89" s="256"/>
      <c r="AZ89" s="256"/>
      <c r="BA89" s="256"/>
      <c r="BB89" s="256"/>
      <c r="BC89" s="256"/>
      <c r="BD89" s="252" t="s">
        <v>3152</v>
      </c>
      <c r="BE89" s="299" t="s">
        <v>3153</v>
      </c>
      <c r="BF89" s="252" t="s">
        <v>3154</v>
      </c>
      <c r="BG89" s="256"/>
      <c r="BH89" s="256"/>
      <c r="BI89" s="256"/>
      <c r="BJ89" s="252" t="s">
        <v>3155</v>
      </c>
      <c r="BK89" s="252" t="s">
        <v>3156</v>
      </c>
      <c r="BL89" s="256"/>
      <c r="BM89" s="256"/>
      <c r="BN89" s="256"/>
      <c r="BO89" s="256"/>
      <c r="BP89" s="256"/>
      <c r="BQ89" s="256"/>
      <c r="BR89" s="256"/>
      <c r="BS89" s="256"/>
      <c r="BT89" s="252" t="s">
        <v>3157</v>
      </c>
      <c r="BU89" s="252" t="s">
        <v>3158</v>
      </c>
      <c r="BV89" s="256"/>
      <c r="BW89" s="255"/>
      <c r="BX89" s="255"/>
      <c r="BY89" s="255"/>
      <c r="BZ89" s="257"/>
      <c r="CA89" s="257"/>
      <c r="CB89" s="257"/>
      <c r="CC89" s="257"/>
      <c r="CD89" s="257"/>
      <c r="CE89" s="257"/>
      <c r="CF89" s="253" t="s">
        <v>3159</v>
      </c>
      <c r="CG89" s="257"/>
      <c r="CH89" s="257"/>
      <c r="CI89" s="257"/>
      <c r="CJ89" s="257"/>
      <c r="CK89" s="257"/>
      <c r="CL89" s="257"/>
      <c r="CM89" s="253" t="s">
        <v>3160</v>
      </c>
      <c r="CN89" s="278" t="s">
        <v>3161</v>
      </c>
      <c r="CO89" s="253" t="s">
        <v>3162</v>
      </c>
      <c r="CP89" s="257"/>
      <c r="CQ89" s="257"/>
      <c r="CR89" s="257"/>
      <c r="CS89" s="253" t="s">
        <v>3163</v>
      </c>
      <c r="CT89" s="253" t="s">
        <v>3164</v>
      </c>
      <c r="CU89" s="257"/>
      <c r="CV89" s="257"/>
      <c r="CW89" s="257"/>
      <c r="CX89" s="257"/>
      <c r="CY89" s="257"/>
      <c r="CZ89" s="257"/>
      <c r="DA89" s="257"/>
      <c r="DB89" s="257"/>
      <c r="DC89" s="253" t="s">
        <v>3165</v>
      </c>
      <c r="DD89" s="253" t="s">
        <v>3166</v>
      </c>
      <c r="DE89" s="257"/>
    </row>
    <row r="90" spans="1:109" ht="15" customHeight="1" thickBot="1">
      <c r="A90" s="153"/>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H90" s="255"/>
      <c r="AI90" s="255"/>
      <c r="AJ90" s="255"/>
      <c r="AK90" s="255"/>
      <c r="AL90" s="244" t="str">
        <f t="shared" si="2"/>
        <v>Xalapa</v>
      </c>
      <c r="AM90" s="244" t="str">
        <f t="shared" si="3"/>
        <v>30087</v>
      </c>
      <c r="AO90" s="255"/>
      <c r="AP90" s="247">
        <v>88</v>
      </c>
      <c r="AQ90" s="256"/>
      <c r="AR90" s="256"/>
      <c r="AS90" s="256"/>
      <c r="AT90" s="256"/>
      <c r="AU90" s="256"/>
      <c r="AV90" s="256"/>
      <c r="AW90" s="252" t="s">
        <v>3167</v>
      </c>
      <c r="AX90" s="256"/>
      <c r="AY90" s="256"/>
      <c r="AZ90" s="256"/>
      <c r="BA90" s="256"/>
      <c r="BB90" s="256"/>
      <c r="BC90" s="256"/>
      <c r="BD90" s="252" t="s">
        <v>3168</v>
      </c>
      <c r="BE90" s="299" t="s">
        <v>3169</v>
      </c>
      <c r="BF90" s="252" t="s">
        <v>3170</v>
      </c>
      <c r="BG90" s="256"/>
      <c r="BH90" s="256"/>
      <c r="BI90" s="256"/>
      <c r="BJ90" s="252" t="s">
        <v>3171</v>
      </c>
      <c r="BK90" s="252" t="s">
        <v>3172</v>
      </c>
      <c r="BL90" s="256"/>
      <c r="BM90" s="256"/>
      <c r="BN90" s="256"/>
      <c r="BO90" s="256"/>
      <c r="BP90" s="256"/>
      <c r="BQ90" s="256"/>
      <c r="BR90" s="256"/>
      <c r="BS90" s="256"/>
      <c r="BT90" s="252" t="s">
        <v>3173</v>
      </c>
      <c r="BU90" s="252" t="s">
        <v>3174</v>
      </c>
      <c r="BV90" s="256"/>
      <c r="BW90" s="255"/>
      <c r="BX90" s="255"/>
      <c r="BY90" s="255"/>
      <c r="BZ90" s="257"/>
      <c r="CA90" s="257"/>
      <c r="CB90" s="257"/>
      <c r="CC90" s="257"/>
      <c r="CD90" s="257"/>
      <c r="CE90" s="257"/>
      <c r="CF90" s="253" t="s">
        <v>3175</v>
      </c>
      <c r="CG90" s="257"/>
      <c r="CH90" s="257"/>
      <c r="CI90" s="257"/>
      <c r="CJ90" s="257"/>
      <c r="CK90" s="257"/>
      <c r="CL90" s="257"/>
      <c r="CM90" s="253" t="s">
        <v>3176</v>
      </c>
      <c r="CN90" s="278" t="s">
        <v>3177</v>
      </c>
      <c r="CO90" s="253" t="s">
        <v>3178</v>
      </c>
      <c r="CP90" s="257"/>
      <c r="CQ90" s="257"/>
      <c r="CR90" s="257"/>
      <c r="CS90" s="253" t="s">
        <v>3179</v>
      </c>
      <c r="CT90" s="253" t="s">
        <v>3180</v>
      </c>
      <c r="CU90" s="257"/>
      <c r="CV90" s="257"/>
      <c r="CW90" s="257"/>
      <c r="CX90" s="257"/>
      <c r="CY90" s="257"/>
      <c r="CZ90" s="257"/>
      <c r="DA90" s="257"/>
      <c r="DB90" s="257"/>
      <c r="DC90" s="253" t="s">
        <v>3181</v>
      </c>
      <c r="DD90" s="253" t="s">
        <v>3182</v>
      </c>
      <c r="DE90" s="257"/>
    </row>
    <row r="91" spans="1:109" ht="15" customHeight="1">
      <c r="A91" s="164"/>
      <c r="B91" s="178"/>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80"/>
      <c r="AH91" s="255"/>
      <c r="AI91" s="255"/>
      <c r="AJ91" s="255"/>
      <c r="AK91" s="255"/>
      <c r="AL91" s="244" t="str">
        <f t="shared" si="2"/>
        <v>Jalcomulco</v>
      </c>
      <c r="AM91" s="244" t="str">
        <f t="shared" si="3"/>
        <v>30088</v>
      </c>
      <c r="AO91" s="255"/>
      <c r="AP91" s="247">
        <v>89</v>
      </c>
      <c r="AQ91" s="256"/>
      <c r="AR91" s="256"/>
      <c r="AS91" s="256"/>
      <c r="AT91" s="256"/>
      <c r="AU91" s="256"/>
      <c r="AV91" s="256"/>
      <c r="AW91" s="252" t="s">
        <v>3183</v>
      </c>
      <c r="AX91" s="256"/>
      <c r="AY91" s="256"/>
      <c r="AZ91" s="256"/>
      <c r="BA91" s="256"/>
      <c r="BB91" s="256"/>
      <c r="BC91" s="256"/>
      <c r="BD91" s="252" t="s">
        <v>3184</v>
      </c>
      <c r="BE91" s="299" t="s">
        <v>3185</v>
      </c>
      <c r="BF91" s="252" t="s">
        <v>3186</v>
      </c>
      <c r="BG91" s="256"/>
      <c r="BH91" s="256"/>
      <c r="BI91" s="256"/>
      <c r="BJ91" s="252" t="s">
        <v>3187</v>
      </c>
      <c r="BK91" s="252" t="s">
        <v>3188</v>
      </c>
      <c r="BL91" s="256"/>
      <c r="BM91" s="256"/>
      <c r="BN91" s="256"/>
      <c r="BO91" s="256"/>
      <c r="BP91" s="256"/>
      <c r="BQ91" s="256"/>
      <c r="BR91" s="256"/>
      <c r="BS91" s="256"/>
      <c r="BT91" s="252" t="s">
        <v>3189</v>
      </c>
      <c r="BU91" s="252" t="s">
        <v>3190</v>
      </c>
      <c r="BV91" s="256"/>
      <c r="BW91" s="255"/>
      <c r="BX91" s="255"/>
      <c r="BY91" s="255"/>
      <c r="BZ91" s="257"/>
      <c r="CA91" s="257"/>
      <c r="CB91" s="257"/>
      <c r="CC91" s="257"/>
      <c r="CD91" s="257"/>
      <c r="CE91" s="257"/>
      <c r="CF91" s="253" t="s">
        <v>3191</v>
      </c>
      <c r="CG91" s="257"/>
      <c r="CH91" s="257"/>
      <c r="CI91" s="257"/>
      <c r="CJ91" s="257"/>
      <c r="CK91" s="257"/>
      <c r="CL91" s="257"/>
      <c r="CM91" s="253" t="s">
        <v>3192</v>
      </c>
      <c r="CN91" s="278" t="s">
        <v>1482</v>
      </c>
      <c r="CO91" s="253" t="s">
        <v>3193</v>
      </c>
      <c r="CP91" s="257"/>
      <c r="CQ91" s="257"/>
      <c r="CR91" s="257"/>
      <c r="CS91" s="253" t="s">
        <v>3194</v>
      </c>
      <c r="CT91" s="253" t="s">
        <v>3195</v>
      </c>
      <c r="CU91" s="257"/>
      <c r="CV91" s="257"/>
      <c r="CW91" s="257"/>
      <c r="CX91" s="257"/>
      <c r="CY91" s="257"/>
      <c r="CZ91" s="257"/>
      <c r="DA91" s="257"/>
      <c r="DB91" s="257"/>
      <c r="DC91" s="253" t="s">
        <v>3196</v>
      </c>
      <c r="DD91" s="253" t="s">
        <v>3197</v>
      </c>
      <c r="DE91" s="257"/>
    </row>
    <row r="92" spans="1:109" ht="36" customHeight="1">
      <c r="A92" s="164"/>
      <c r="B92" s="181"/>
      <c r="C92" s="686" t="s">
        <v>3198</v>
      </c>
      <c r="D92" s="686"/>
      <c r="E92" s="686"/>
      <c r="F92" s="686"/>
      <c r="G92" s="686"/>
      <c r="H92" s="686"/>
      <c r="I92" s="686"/>
      <c r="J92" s="686"/>
      <c r="K92" s="686"/>
      <c r="L92" s="686"/>
      <c r="M92" s="686"/>
      <c r="N92" s="686"/>
      <c r="O92" s="686"/>
      <c r="P92" s="686"/>
      <c r="Q92" s="686"/>
      <c r="R92" s="686"/>
      <c r="S92" s="686"/>
      <c r="T92" s="686"/>
      <c r="U92" s="686"/>
      <c r="V92" s="686"/>
      <c r="W92" s="686"/>
      <c r="X92" s="686"/>
      <c r="Y92" s="686"/>
      <c r="Z92" s="686"/>
      <c r="AA92" s="686"/>
      <c r="AB92" s="686"/>
      <c r="AC92" s="686"/>
      <c r="AD92" s="183"/>
      <c r="AH92" s="255"/>
      <c r="AI92" s="255"/>
      <c r="AJ92" s="255"/>
      <c r="AK92" s="255"/>
      <c r="AL92" s="244" t="str">
        <f t="shared" si="2"/>
        <v>Jáltipan</v>
      </c>
      <c r="AM92" s="244" t="str">
        <f t="shared" si="3"/>
        <v>30089</v>
      </c>
      <c r="AO92" s="255"/>
      <c r="AP92" s="247">
        <v>90</v>
      </c>
      <c r="AQ92" s="256"/>
      <c r="AR92" s="256"/>
      <c r="AS92" s="256"/>
      <c r="AT92" s="256"/>
      <c r="AU92" s="256"/>
      <c r="AV92" s="256"/>
      <c r="AW92" s="252" t="s">
        <v>3199</v>
      </c>
      <c r="AX92" s="256"/>
      <c r="AY92" s="256"/>
      <c r="AZ92" s="256"/>
      <c r="BA92" s="256"/>
      <c r="BB92" s="256"/>
      <c r="BC92" s="256"/>
      <c r="BD92" s="252" t="s">
        <v>3200</v>
      </c>
      <c r="BE92" s="299" t="s">
        <v>3201</v>
      </c>
      <c r="BF92" s="252" t="s">
        <v>3202</v>
      </c>
      <c r="BG92" s="256"/>
      <c r="BH92" s="256"/>
      <c r="BI92" s="256"/>
      <c r="BJ92" s="252" t="s">
        <v>3203</v>
      </c>
      <c r="BK92" s="252" t="s">
        <v>3204</v>
      </c>
      <c r="BL92" s="256"/>
      <c r="BM92" s="256"/>
      <c r="BN92" s="256"/>
      <c r="BO92" s="256"/>
      <c r="BP92" s="256"/>
      <c r="BQ92" s="256"/>
      <c r="BR92" s="256"/>
      <c r="BS92" s="256"/>
      <c r="BT92" s="252" t="s">
        <v>3205</v>
      </c>
      <c r="BU92" s="252" t="s">
        <v>3206</v>
      </c>
      <c r="BV92" s="256"/>
      <c r="BW92" s="255"/>
      <c r="BX92" s="255"/>
      <c r="BY92" s="255"/>
      <c r="BZ92" s="257"/>
      <c r="CA92" s="257"/>
      <c r="CB92" s="257"/>
      <c r="CC92" s="257"/>
      <c r="CD92" s="257"/>
      <c r="CE92" s="257"/>
      <c r="CF92" s="253" t="s">
        <v>3207</v>
      </c>
      <c r="CG92" s="257"/>
      <c r="CH92" s="257"/>
      <c r="CI92" s="257"/>
      <c r="CJ92" s="257"/>
      <c r="CK92" s="257"/>
      <c r="CL92" s="257"/>
      <c r="CM92" s="253" t="s">
        <v>3208</v>
      </c>
      <c r="CN92" s="278" t="s">
        <v>3209</v>
      </c>
      <c r="CO92" s="253" t="s">
        <v>3210</v>
      </c>
      <c r="CP92" s="257"/>
      <c r="CQ92" s="257"/>
      <c r="CR92" s="257"/>
      <c r="CS92" s="253" t="s">
        <v>3211</v>
      </c>
      <c r="CT92" s="253" t="s">
        <v>3212</v>
      </c>
      <c r="CU92" s="257"/>
      <c r="CV92" s="257"/>
      <c r="CW92" s="257"/>
      <c r="CX92" s="257"/>
      <c r="CY92" s="257"/>
      <c r="CZ92" s="257"/>
      <c r="DA92" s="257"/>
      <c r="DB92" s="257"/>
      <c r="DC92" s="253" t="s">
        <v>3213</v>
      </c>
      <c r="DD92" s="253" t="s">
        <v>3214</v>
      </c>
      <c r="DE92" s="257"/>
    </row>
    <row r="93" spans="1:109" ht="6.75" customHeight="1">
      <c r="A93" s="164"/>
      <c r="B93" s="181"/>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183"/>
      <c r="AH93" s="255"/>
      <c r="AI93" s="255"/>
      <c r="AJ93" s="255"/>
      <c r="AK93" s="255"/>
      <c r="AL93" s="244" t="str">
        <f t="shared" si="2"/>
        <v>Jamapa</v>
      </c>
      <c r="AM93" s="244" t="str">
        <f t="shared" si="3"/>
        <v>30090</v>
      </c>
      <c r="AO93" s="255"/>
      <c r="AP93" s="247">
        <v>91</v>
      </c>
      <c r="AQ93" s="256"/>
      <c r="AR93" s="256"/>
      <c r="AS93" s="256"/>
      <c r="AT93" s="256"/>
      <c r="AU93" s="256"/>
      <c r="AV93" s="256"/>
      <c r="AW93" s="252" t="s">
        <v>3215</v>
      </c>
      <c r="AX93" s="256"/>
      <c r="AY93" s="256"/>
      <c r="AZ93" s="256"/>
      <c r="BA93" s="256"/>
      <c r="BB93" s="256"/>
      <c r="BC93" s="256"/>
      <c r="BD93" s="252" t="s">
        <v>3216</v>
      </c>
      <c r="BE93" s="299" t="s">
        <v>3217</v>
      </c>
      <c r="BF93" s="252" t="s">
        <v>3218</v>
      </c>
      <c r="BG93" s="256"/>
      <c r="BH93" s="256"/>
      <c r="BI93" s="256"/>
      <c r="BJ93" s="252" t="s">
        <v>3219</v>
      </c>
      <c r="BK93" s="252" t="s">
        <v>3220</v>
      </c>
      <c r="BL93" s="256"/>
      <c r="BM93" s="256"/>
      <c r="BN93" s="256"/>
      <c r="BO93" s="256"/>
      <c r="BP93" s="256"/>
      <c r="BQ93" s="256"/>
      <c r="BR93" s="256"/>
      <c r="BS93" s="256"/>
      <c r="BT93" s="252" t="s">
        <v>3221</v>
      </c>
      <c r="BU93" s="252" t="s">
        <v>3222</v>
      </c>
      <c r="BV93" s="256"/>
      <c r="BW93" s="255"/>
      <c r="BX93" s="255"/>
      <c r="BY93" s="255"/>
      <c r="BZ93" s="257"/>
      <c r="CA93" s="257"/>
      <c r="CB93" s="257"/>
      <c r="CC93" s="257"/>
      <c r="CD93" s="257"/>
      <c r="CE93" s="257"/>
      <c r="CF93" s="253" t="s">
        <v>3223</v>
      </c>
      <c r="CG93" s="257"/>
      <c r="CH93" s="257"/>
      <c r="CI93" s="257"/>
      <c r="CJ93" s="257"/>
      <c r="CK93" s="257"/>
      <c r="CL93" s="257"/>
      <c r="CM93" s="253" t="s">
        <v>3224</v>
      </c>
      <c r="CN93" s="278" t="s">
        <v>3225</v>
      </c>
      <c r="CO93" s="253" t="s">
        <v>3226</v>
      </c>
      <c r="CP93" s="257"/>
      <c r="CQ93" s="257"/>
      <c r="CR93" s="257"/>
      <c r="CS93" s="253" t="s">
        <v>3227</v>
      </c>
      <c r="CT93" s="253" t="s">
        <v>3228</v>
      </c>
      <c r="CU93" s="257"/>
      <c r="CV93" s="257"/>
      <c r="CW93" s="257"/>
      <c r="CX93" s="257"/>
      <c r="CY93" s="257"/>
      <c r="CZ93" s="257"/>
      <c r="DA93" s="257"/>
      <c r="DB93" s="257"/>
      <c r="DC93" s="253" t="s">
        <v>3229</v>
      </c>
      <c r="DD93" s="253" t="s">
        <v>3230</v>
      </c>
      <c r="DE93" s="257"/>
    </row>
    <row r="94" spans="1:109" ht="84" customHeight="1">
      <c r="A94" s="164"/>
      <c r="B94" s="181"/>
      <c r="C94" s="686" t="s">
        <v>3231</v>
      </c>
      <c r="D94" s="686"/>
      <c r="E94" s="686"/>
      <c r="F94" s="686"/>
      <c r="G94" s="686"/>
      <c r="H94" s="686"/>
      <c r="I94" s="686"/>
      <c r="J94" s="686"/>
      <c r="K94" s="686"/>
      <c r="L94" s="686"/>
      <c r="M94" s="686"/>
      <c r="N94" s="686"/>
      <c r="O94" s="686"/>
      <c r="P94" s="686"/>
      <c r="Q94" s="686"/>
      <c r="R94" s="686"/>
      <c r="S94" s="686"/>
      <c r="T94" s="686"/>
      <c r="U94" s="686"/>
      <c r="V94" s="686"/>
      <c r="W94" s="686"/>
      <c r="X94" s="686"/>
      <c r="Y94" s="686"/>
      <c r="Z94" s="686"/>
      <c r="AA94" s="686"/>
      <c r="AB94" s="686"/>
      <c r="AC94" s="686"/>
      <c r="AD94" s="183"/>
      <c r="AH94" s="255"/>
      <c r="AI94" s="255"/>
      <c r="AJ94" s="255"/>
      <c r="AK94" s="255"/>
      <c r="AL94" s="244" t="str">
        <f t="shared" si="2"/>
        <v>Jesús Carranza</v>
      </c>
      <c r="AM94" s="244" t="str">
        <f t="shared" si="3"/>
        <v>30091</v>
      </c>
      <c r="AO94" s="255"/>
      <c r="AP94" s="247">
        <v>92</v>
      </c>
      <c r="AQ94" s="256"/>
      <c r="AR94" s="256"/>
      <c r="AS94" s="256"/>
      <c r="AT94" s="256"/>
      <c r="AU94" s="256"/>
      <c r="AV94" s="256"/>
      <c r="AW94" s="252" t="s">
        <v>3232</v>
      </c>
      <c r="AX94" s="256"/>
      <c r="AY94" s="256"/>
      <c r="AZ94" s="256"/>
      <c r="BA94" s="256"/>
      <c r="BB94" s="256"/>
      <c r="BC94" s="256"/>
      <c r="BD94" s="252" t="s">
        <v>3233</v>
      </c>
      <c r="BE94" s="299" t="s">
        <v>3234</v>
      </c>
      <c r="BF94" s="252" t="s">
        <v>3235</v>
      </c>
      <c r="BG94" s="256"/>
      <c r="BH94" s="256"/>
      <c r="BI94" s="256"/>
      <c r="BJ94" s="252" t="s">
        <v>3236</v>
      </c>
      <c r="BK94" s="252" t="s">
        <v>3237</v>
      </c>
      <c r="BL94" s="256"/>
      <c r="BM94" s="256"/>
      <c r="BN94" s="256"/>
      <c r="BO94" s="256"/>
      <c r="BP94" s="256"/>
      <c r="BQ94" s="256"/>
      <c r="BR94" s="256"/>
      <c r="BS94" s="256"/>
      <c r="BT94" s="252" t="s">
        <v>3238</v>
      </c>
      <c r="BU94" s="252" t="s">
        <v>3239</v>
      </c>
      <c r="BV94" s="256"/>
      <c r="BW94" s="255"/>
      <c r="BX94" s="255"/>
      <c r="BY94" s="255"/>
      <c r="BZ94" s="257"/>
      <c r="CA94" s="257"/>
      <c r="CB94" s="257"/>
      <c r="CC94" s="257"/>
      <c r="CD94" s="257"/>
      <c r="CE94" s="257"/>
      <c r="CF94" s="253" t="s">
        <v>3240</v>
      </c>
      <c r="CG94" s="257"/>
      <c r="CH94" s="257"/>
      <c r="CI94" s="257"/>
      <c r="CJ94" s="257"/>
      <c r="CK94" s="257"/>
      <c r="CL94" s="257"/>
      <c r="CM94" s="253" t="s">
        <v>3241</v>
      </c>
      <c r="CN94" s="278" t="s">
        <v>3242</v>
      </c>
      <c r="CO94" s="253" t="s">
        <v>3243</v>
      </c>
      <c r="CP94" s="257"/>
      <c r="CQ94" s="257"/>
      <c r="CR94" s="257"/>
      <c r="CS94" s="253" t="s">
        <v>3244</v>
      </c>
      <c r="CT94" s="253" t="s">
        <v>3245</v>
      </c>
      <c r="CU94" s="257"/>
      <c r="CV94" s="257"/>
      <c r="CW94" s="257"/>
      <c r="CX94" s="257"/>
      <c r="CY94" s="257"/>
      <c r="CZ94" s="257"/>
      <c r="DA94" s="257"/>
      <c r="DB94" s="257"/>
      <c r="DC94" s="253" t="s">
        <v>3246</v>
      </c>
      <c r="DD94" s="253" t="s">
        <v>3247</v>
      </c>
      <c r="DE94" s="257"/>
    </row>
    <row r="95" spans="1:109" ht="6.75" customHeight="1">
      <c r="A95" s="164"/>
      <c r="B95" s="181"/>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183"/>
      <c r="AH95" s="255"/>
      <c r="AI95" s="255"/>
      <c r="AJ95" s="255"/>
      <c r="AK95" s="255"/>
      <c r="AL95" s="244" t="str">
        <f t="shared" si="2"/>
        <v>Xico</v>
      </c>
      <c r="AM95" s="244" t="str">
        <f t="shared" si="3"/>
        <v>30092</v>
      </c>
      <c r="AO95" s="255"/>
      <c r="AP95" s="247">
        <v>93</v>
      </c>
      <c r="AQ95" s="256"/>
      <c r="AR95" s="256"/>
      <c r="AS95" s="256"/>
      <c r="AT95" s="256"/>
      <c r="AU95" s="256"/>
      <c r="AV95" s="256"/>
      <c r="AW95" s="252" t="s">
        <v>3248</v>
      </c>
      <c r="AX95" s="256"/>
      <c r="AY95" s="256"/>
      <c r="AZ95" s="256"/>
      <c r="BA95" s="256"/>
      <c r="BB95" s="256"/>
      <c r="BC95" s="256"/>
      <c r="BD95" s="252" t="s">
        <v>3249</v>
      </c>
      <c r="BE95" s="299" t="s">
        <v>3250</v>
      </c>
      <c r="BF95" s="252" t="s">
        <v>3251</v>
      </c>
      <c r="BG95" s="256"/>
      <c r="BH95" s="256"/>
      <c r="BI95" s="256"/>
      <c r="BJ95" s="252" t="s">
        <v>3252</v>
      </c>
      <c r="BK95" s="252" t="s">
        <v>3253</v>
      </c>
      <c r="BL95" s="256"/>
      <c r="BM95" s="256"/>
      <c r="BN95" s="256"/>
      <c r="BO95" s="256"/>
      <c r="BP95" s="256"/>
      <c r="BQ95" s="256"/>
      <c r="BR95" s="256"/>
      <c r="BS95" s="256"/>
      <c r="BT95" s="252" t="s">
        <v>3254</v>
      </c>
      <c r="BU95" s="252" t="s">
        <v>3255</v>
      </c>
      <c r="BV95" s="256"/>
      <c r="BW95" s="255"/>
      <c r="BX95" s="255"/>
      <c r="BY95" s="255"/>
      <c r="BZ95" s="257"/>
      <c r="CA95" s="257"/>
      <c r="CB95" s="257"/>
      <c r="CC95" s="257"/>
      <c r="CD95" s="257"/>
      <c r="CE95" s="257"/>
      <c r="CF95" s="253" t="s">
        <v>3256</v>
      </c>
      <c r="CG95" s="257"/>
      <c r="CH95" s="257"/>
      <c r="CI95" s="257"/>
      <c r="CJ95" s="257"/>
      <c r="CK95" s="257"/>
      <c r="CL95" s="257"/>
      <c r="CM95" s="253" t="s">
        <v>3257</v>
      </c>
      <c r="CN95" s="278" t="s">
        <v>3258</v>
      </c>
      <c r="CO95" s="253" t="s">
        <v>3259</v>
      </c>
      <c r="CP95" s="257"/>
      <c r="CQ95" s="257"/>
      <c r="CR95" s="257"/>
      <c r="CS95" s="253" t="s">
        <v>3260</v>
      </c>
      <c r="CT95" s="253" t="s">
        <v>3261</v>
      </c>
      <c r="CU95" s="257"/>
      <c r="CV95" s="257"/>
      <c r="CW95" s="257"/>
      <c r="CX95" s="257"/>
      <c r="CY95" s="257"/>
      <c r="CZ95" s="257"/>
      <c r="DA95" s="257"/>
      <c r="DB95" s="257"/>
      <c r="DC95" s="253" t="s">
        <v>3262</v>
      </c>
      <c r="DD95" s="253" t="s">
        <v>3263</v>
      </c>
      <c r="DE95" s="257"/>
    </row>
    <row r="96" spans="1:109" ht="96" customHeight="1">
      <c r="A96" s="164"/>
      <c r="B96" s="181"/>
      <c r="C96" s="685" t="s">
        <v>3264</v>
      </c>
      <c r="D96" s="685"/>
      <c r="E96" s="685"/>
      <c r="F96" s="685"/>
      <c r="G96" s="685"/>
      <c r="H96" s="685"/>
      <c r="I96" s="685"/>
      <c r="J96" s="685"/>
      <c r="K96" s="685"/>
      <c r="L96" s="685"/>
      <c r="M96" s="685"/>
      <c r="N96" s="685"/>
      <c r="O96" s="685"/>
      <c r="P96" s="685"/>
      <c r="Q96" s="685"/>
      <c r="R96" s="685"/>
      <c r="S96" s="685"/>
      <c r="T96" s="685"/>
      <c r="U96" s="685"/>
      <c r="V96" s="685"/>
      <c r="W96" s="685"/>
      <c r="X96" s="685"/>
      <c r="Y96" s="685"/>
      <c r="Z96" s="685"/>
      <c r="AA96" s="685"/>
      <c r="AB96" s="685"/>
      <c r="AC96" s="685"/>
      <c r="AD96" s="183"/>
      <c r="AH96" s="255"/>
      <c r="AI96" s="255"/>
      <c r="AJ96" s="255"/>
      <c r="AK96" s="255"/>
      <c r="AL96" s="244" t="str">
        <f t="shared" si="2"/>
        <v>Jilotepec</v>
      </c>
      <c r="AM96" s="244" t="str">
        <f t="shared" si="3"/>
        <v>30093</v>
      </c>
      <c r="AO96" s="255"/>
      <c r="AP96" s="247">
        <v>94</v>
      </c>
      <c r="AQ96" s="256"/>
      <c r="AR96" s="256"/>
      <c r="AS96" s="256"/>
      <c r="AT96" s="256"/>
      <c r="AU96" s="256"/>
      <c r="AV96" s="256"/>
      <c r="AW96" s="252" t="s">
        <v>3265</v>
      </c>
      <c r="AX96" s="256"/>
      <c r="AY96" s="256"/>
      <c r="AZ96" s="256"/>
      <c r="BA96" s="256"/>
      <c r="BB96" s="256"/>
      <c r="BC96" s="256"/>
      <c r="BD96" s="252" t="s">
        <v>3266</v>
      </c>
      <c r="BE96" s="299" t="s">
        <v>3267</v>
      </c>
      <c r="BF96" s="252" t="s">
        <v>3268</v>
      </c>
      <c r="BG96" s="256"/>
      <c r="BH96" s="256"/>
      <c r="BI96" s="256"/>
      <c r="BJ96" s="252" t="s">
        <v>3269</v>
      </c>
      <c r="BK96" s="252" t="s">
        <v>3270</v>
      </c>
      <c r="BL96" s="256"/>
      <c r="BM96" s="256"/>
      <c r="BN96" s="256"/>
      <c r="BO96" s="256"/>
      <c r="BP96" s="256"/>
      <c r="BQ96" s="256"/>
      <c r="BR96" s="256"/>
      <c r="BS96" s="256"/>
      <c r="BT96" s="252" t="s">
        <v>3271</v>
      </c>
      <c r="BU96" s="252" t="s">
        <v>3272</v>
      </c>
      <c r="BV96" s="256"/>
      <c r="BW96" s="255"/>
      <c r="BX96" s="255"/>
      <c r="BY96" s="255"/>
      <c r="BZ96" s="257"/>
      <c r="CA96" s="257"/>
      <c r="CB96" s="257"/>
      <c r="CC96" s="257"/>
      <c r="CD96" s="257"/>
      <c r="CE96" s="257"/>
      <c r="CF96" s="253" t="s">
        <v>3273</v>
      </c>
      <c r="CG96" s="257"/>
      <c r="CH96" s="257"/>
      <c r="CI96" s="257"/>
      <c r="CJ96" s="257"/>
      <c r="CK96" s="257"/>
      <c r="CL96" s="257"/>
      <c r="CM96" s="253" t="s">
        <v>3274</v>
      </c>
      <c r="CN96" s="278" t="s">
        <v>3275</v>
      </c>
      <c r="CO96" s="253" t="s">
        <v>3276</v>
      </c>
      <c r="CP96" s="257"/>
      <c r="CQ96" s="257"/>
      <c r="CR96" s="257"/>
      <c r="CS96" s="253" t="s">
        <v>3277</v>
      </c>
      <c r="CT96" s="253" t="s">
        <v>3278</v>
      </c>
      <c r="CU96" s="257"/>
      <c r="CV96" s="257"/>
      <c r="CW96" s="257"/>
      <c r="CX96" s="257"/>
      <c r="CY96" s="257"/>
      <c r="CZ96" s="257"/>
      <c r="DA96" s="257"/>
      <c r="DB96" s="257"/>
      <c r="DC96" s="253" t="s">
        <v>2172</v>
      </c>
      <c r="DD96" s="253" t="s">
        <v>3279</v>
      </c>
      <c r="DE96" s="257"/>
    </row>
    <row r="97" spans="1:109" ht="6.75" customHeight="1">
      <c r="A97" s="164"/>
      <c r="B97" s="181"/>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183"/>
      <c r="AH97" s="255"/>
      <c r="AI97" s="255"/>
      <c r="AJ97" s="255"/>
      <c r="AK97" s="255"/>
      <c r="AL97" s="244" t="str">
        <f t="shared" si="2"/>
        <v>Juan Rodríguez Clara</v>
      </c>
      <c r="AM97" s="244" t="str">
        <f t="shared" si="3"/>
        <v>30094</v>
      </c>
      <c r="AO97" s="255"/>
      <c r="AP97" s="247">
        <v>95</v>
      </c>
      <c r="AQ97" s="256"/>
      <c r="AR97" s="256"/>
      <c r="AS97" s="256"/>
      <c r="AT97" s="256"/>
      <c r="AU97" s="256"/>
      <c r="AV97" s="256"/>
      <c r="AW97" s="252" t="s">
        <v>3280</v>
      </c>
      <c r="AX97" s="256"/>
      <c r="AY97" s="256"/>
      <c r="AZ97" s="256"/>
      <c r="BA97" s="256"/>
      <c r="BB97" s="256"/>
      <c r="BC97" s="256"/>
      <c r="BD97" s="252" t="s">
        <v>3281</v>
      </c>
      <c r="BE97" s="299" t="s">
        <v>3282</v>
      </c>
      <c r="BF97" s="252" t="s">
        <v>3283</v>
      </c>
      <c r="BG97" s="256"/>
      <c r="BH97" s="256"/>
      <c r="BI97" s="256"/>
      <c r="BJ97" s="252" t="s">
        <v>3284</v>
      </c>
      <c r="BK97" s="252" t="s">
        <v>3285</v>
      </c>
      <c r="BL97" s="256"/>
      <c r="BM97" s="256"/>
      <c r="BN97" s="256"/>
      <c r="BO97" s="256"/>
      <c r="BP97" s="256"/>
      <c r="BQ97" s="256"/>
      <c r="BR97" s="256"/>
      <c r="BS97" s="256"/>
      <c r="BT97" s="252" t="s">
        <v>3286</v>
      </c>
      <c r="BU97" s="252" t="s">
        <v>3287</v>
      </c>
      <c r="BV97" s="256"/>
      <c r="BW97" s="255"/>
      <c r="BX97" s="255"/>
      <c r="BY97" s="255"/>
      <c r="BZ97" s="257"/>
      <c r="CA97" s="257"/>
      <c r="CB97" s="257"/>
      <c r="CC97" s="257"/>
      <c r="CD97" s="257"/>
      <c r="CE97" s="257"/>
      <c r="CF97" s="253" t="s">
        <v>3288</v>
      </c>
      <c r="CG97" s="257"/>
      <c r="CH97" s="257"/>
      <c r="CI97" s="257"/>
      <c r="CJ97" s="257"/>
      <c r="CK97" s="257"/>
      <c r="CL97" s="257"/>
      <c r="CM97" s="253" t="s">
        <v>3289</v>
      </c>
      <c r="CN97" s="278" t="s">
        <v>3290</v>
      </c>
      <c r="CO97" s="253" t="s">
        <v>3291</v>
      </c>
      <c r="CP97" s="257"/>
      <c r="CQ97" s="257"/>
      <c r="CR97" s="257"/>
      <c r="CS97" s="253" t="s">
        <v>3292</v>
      </c>
      <c r="CT97" s="253" t="s">
        <v>3293</v>
      </c>
      <c r="CU97" s="257"/>
      <c r="CV97" s="257"/>
      <c r="CW97" s="257"/>
      <c r="CX97" s="257"/>
      <c r="CY97" s="257"/>
      <c r="CZ97" s="257"/>
      <c r="DA97" s="257"/>
      <c r="DB97" s="257"/>
      <c r="DC97" s="253" t="s">
        <v>3294</v>
      </c>
      <c r="DD97" s="253" t="s">
        <v>3295</v>
      </c>
      <c r="DE97" s="257"/>
    </row>
    <row r="98" spans="1:109" ht="36" customHeight="1">
      <c r="A98" s="164"/>
      <c r="B98" s="181"/>
      <c r="C98" s="699" t="s">
        <v>6771</v>
      </c>
      <c r="D98" s="699"/>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183"/>
      <c r="AH98" s="255"/>
      <c r="AI98" s="255"/>
      <c r="AJ98" s="255"/>
      <c r="AK98" s="255"/>
      <c r="AL98" s="244" t="str">
        <f t="shared" si="2"/>
        <v>Juchique de Ferrer</v>
      </c>
      <c r="AM98" s="244" t="str">
        <f t="shared" si="3"/>
        <v>30095</v>
      </c>
      <c r="AO98" s="255"/>
      <c r="AP98" s="247">
        <v>96</v>
      </c>
      <c r="AQ98" s="256"/>
      <c r="AR98" s="256"/>
      <c r="AS98" s="256"/>
      <c r="AT98" s="256"/>
      <c r="AU98" s="256"/>
      <c r="AV98" s="256"/>
      <c r="AW98" s="252" t="s">
        <v>3296</v>
      </c>
      <c r="AX98" s="256"/>
      <c r="AY98" s="256"/>
      <c r="AZ98" s="256"/>
      <c r="BA98" s="256"/>
      <c r="BB98" s="256"/>
      <c r="BC98" s="256"/>
      <c r="BD98" s="252" t="s">
        <v>3297</v>
      </c>
      <c r="BE98" s="299" t="s">
        <v>3298</v>
      </c>
      <c r="BF98" s="252" t="s">
        <v>3299</v>
      </c>
      <c r="BG98" s="256"/>
      <c r="BH98" s="256"/>
      <c r="BI98" s="256"/>
      <c r="BJ98" s="252" t="s">
        <v>3300</v>
      </c>
      <c r="BK98" s="252" t="s">
        <v>3301</v>
      </c>
      <c r="BL98" s="256"/>
      <c r="BM98" s="256"/>
      <c r="BN98" s="256"/>
      <c r="BO98" s="256"/>
      <c r="BP98" s="256"/>
      <c r="BQ98" s="256"/>
      <c r="BR98" s="256"/>
      <c r="BS98" s="256"/>
      <c r="BT98" s="252" t="s">
        <v>3302</v>
      </c>
      <c r="BU98" s="252" t="s">
        <v>3303</v>
      </c>
      <c r="BV98" s="256"/>
      <c r="BW98" s="255"/>
      <c r="BX98" s="255"/>
      <c r="BY98" s="255"/>
      <c r="BZ98" s="257"/>
      <c r="CA98" s="257"/>
      <c r="CB98" s="257"/>
      <c r="CC98" s="257"/>
      <c r="CD98" s="257"/>
      <c r="CE98" s="257"/>
      <c r="CF98" s="253" t="s">
        <v>3304</v>
      </c>
      <c r="CG98" s="257"/>
      <c r="CH98" s="257"/>
      <c r="CI98" s="257"/>
      <c r="CJ98" s="257"/>
      <c r="CK98" s="257"/>
      <c r="CL98" s="257"/>
      <c r="CM98" s="253" t="s">
        <v>3305</v>
      </c>
      <c r="CN98" s="278" t="s">
        <v>3306</v>
      </c>
      <c r="CO98" s="253" t="s">
        <v>3307</v>
      </c>
      <c r="CP98" s="257"/>
      <c r="CQ98" s="257"/>
      <c r="CR98" s="257"/>
      <c r="CS98" s="253" t="s">
        <v>3308</v>
      </c>
      <c r="CT98" s="253" t="s">
        <v>3309</v>
      </c>
      <c r="CU98" s="257"/>
      <c r="CV98" s="257"/>
      <c r="CW98" s="257"/>
      <c r="CX98" s="257"/>
      <c r="CY98" s="257"/>
      <c r="CZ98" s="257"/>
      <c r="DA98" s="257"/>
      <c r="DB98" s="257"/>
      <c r="DC98" s="253" t="s">
        <v>3310</v>
      </c>
      <c r="DD98" s="253" t="s">
        <v>3311</v>
      </c>
      <c r="DE98" s="257"/>
    </row>
    <row r="99" spans="1:109" ht="6.75" customHeight="1">
      <c r="A99" s="164"/>
      <c r="B99" s="181"/>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c r="AD99" s="183"/>
      <c r="AH99" s="255"/>
      <c r="AI99" s="255"/>
      <c r="AJ99" s="255"/>
      <c r="AK99" s="255"/>
      <c r="AL99" s="244" t="str">
        <f t="shared" si="2"/>
        <v>Landero y Coss</v>
      </c>
      <c r="AM99" s="244" t="str">
        <f t="shared" si="3"/>
        <v>30096</v>
      </c>
      <c r="AO99" s="255"/>
      <c r="AP99" s="247">
        <v>97</v>
      </c>
      <c r="AQ99" s="256"/>
      <c r="AR99" s="256"/>
      <c r="AS99" s="256"/>
      <c r="AT99" s="256"/>
      <c r="AU99" s="256"/>
      <c r="AV99" s="256"/>
      <c r="AW99" s="252" t="s">
        <v>3312</v>
      </c>
      <c r="AX99" s="256"/>
      <c r="AY99" s="256"/>
      <c r="AZ99" s="256"/>
      <c r="BA99" s="256"/>
      <c r="BB99" s="256"/>
      <c r="BC99" s="256"/>
      <c r="BD99" s="252" t="s">
        <v>3313</v>
      </c>
      <c r="BE99" s="299" t="s">
        <v>3314</v>
      </c>
      <c r="BF99" s="252" t="s">
        <v>3315</v>
      </c>
      <c r="BG99" s="256"/>
      <c r="BH99" s="256"/>
      <c r="BI99" s="256"/>
      <c r="BJ99" s="252" t="s">
        <v>3316</v>
      </c>
      <c r="BK99" s="252" t="s">
        <v>3317</v>
      </c>
      <c r="BL99" s="256"/>
      <c r="BM99" s="256"/>
      <c r="BN99" s="256"/>
      <c r="BO99" s="256"/>
      <c r="BP99" s="256"/>
      <c r="BQ99" s="256"/>
      <c r="BR99" s="256"/>
      <c r="BS99" s="256"/>
      <c r="BT99" s="252" t="s">
        <v>3318</v>
      </c>
      <c r="BU99" s="252" t="s">
        <v>3319</v>
      </c>
      <c r="BV99" s="256"/>
      <c r="BW99" s="255"/>
      <c r="BX99" s="255"/>
      <c r="BY99" s="255"/>
      <c r="BZ99" s="257"/>
      <c r="CA99" s="257"/>
      <c r="CB99" s="257"/>
      <c r="CC99" s="257"/>
      <c r="CD99" s="257"/>
      <c r="CE99" s="257"/>
      <c r="CF99" s="253" t="s">
        <v>3320</v>
      </c>
      <c r="CG99" s="257"/>
      <c r="CH99" s="257"/>
      <c r="CI99" s="257"/>
      <c r="CJ99" s="257"/>
      <c r="CK99" s="257"/>
      <c r="CL99" s="257"/>
      <c r="CM99" s="253" t="s">
        <v>3321</v>
      </c>
      <c r="CN99" s="278" t="s">
        <v>3322</v>
      </c>
      <c r="CO99" s="253" t="s">
        <v>3323</v>
      </c>
      <c r="CP99" s="257"/>
      <c r="CQ99" s="257"/>
      <c r="CR99" s="257"/>
      <c r="CS99" s="253" t="s">
        <v>3324</v>
      </c>
      <c r="CT99" s="253" t="s">
        <v>3325</v>
      </c>
      <c r="CU99" s="257"/>
      <c r="CV99" s="257"/>
      <c r="CW99" s="257"/>
      <c r="CX99" s="257"/>
      <c r="CY99" s="257"/>
      <c r="CZ99" s="257"/>
      <c r="DA99" s="257"/>
      <c r="DB99" s="257"/>
      <c r="DC99" s="253" t="s">
        <v>3326</v>
      </c>
      <c r="DD99" s="253" t="s">
        <v>3327</v>
      </c>
      <c r="DE99" s="257"/>
    </row>
    <row r="100" spans="1:109" ht="15" customHeight="1">
      <c r="A100" s="164"/>
      <c r="B100" s="181"/>
      <c r="C100" s="686" t="s">
        <v>3328</v>
      </c>
      <c r="D100" s="686"/>
      <c r="E100" s="686"/>
      <c r="F100" s="686"/>
      <c r="G100" s="686"/>
      <c r="H100" s="686"/>
      <c r="I100" s="686"/>
      <c r="J100" s="686"/>
      <c r="K100" s="686"/>
      <c r="L100" s="686"/>
      <c r="M100" s="686"/>
      <c r="N100" s="686"/>
      <c r="O100" s="686"/>
      <c r="P100" s="686"/>
      <c r="Q100" s="686"/>
      <c r="R100" s="686"/>
      <c r="S100" s="686"/>
      <c r="T100" s="686"/>
      <c r="U100" s="686"/>
      <c r="V100" s="686"/>
      <c r="W100" s="686"/>
      <c r="X100" s="686"/>
      <c r="Y100" s="686"/>
      <c r="Z100" s="686"/>
      <c r="AA100" s="686"/>
      <c r="AB100" s="686"/>
      <c r="AC100" s="686"/>
      <c r="AD100" s="183"/>
      <c r="AH100" s="255"/>
      <c r="AI100" s="255"/>
      <c r="AJ100" s="255"/>
      <c r="AK100" s="255"/>
      <c r="AL100" s="244" t="str">
        <f t="shared" si="2"/>
        <v>Lerdo de Tejada</v>
      </c>
      <c r="AM100" s="244" t="str">
        <f t="shared" si="3"/>
        <v>30097</v>
      </c>
      <c r="AO100" s="255"/>
      <c r="AP100" s="247">
        <v>98</v>
      </c>
      <c r="AQ100" s="256"/>
      <c r="AR100" s="256"/>
      <c r="AS100" s="256"/>
      <c r="AT100" s="256"/>
      <c r="AU100" s="256"/>
      <c r="AV100" s="256"/>
      <c r="AW100" s="252" t="s">
        <v>3329</v>
      </c>
      <c r="AX100" s="256"/>
      <c r="AY100" s="256"/>
      <c r="AZ100" s="256"/>
      <c r="BA100" s="256"/>
      <c r="BB100" s="256"/>
      <c r="BC100" s="256"/>
      <c r="BD100" s="252" t="s">
        <v>3330</v>
      </c>
      <c r="BE100" s="299" t="s">
        <v>3331</v>
      </c>
      <c r="BF100" s="252" t="s">
        <v>3332</v>
      </c>
      <c r="BG100" s="256"/>
      <c r="BH100" s="256"/>
      <c r="BI100" s="256"/>
      <c r="BJ100" s="252" t="s">
        <v>3333</v>
      </c>
      <c r="BK100" s="252" t="s">
        <v>3334</v>
      </c>
      <c r="BL100" s="256"/>
      <c r="BM100" s="256"/>
      <c r="BN100" s="256"/>
      <c r="BO100" s="256"/>
      <c r="BP100" s="256"/>
      <c r="BQ100" s="256"/>
      <c r="BR100" s="256"/>
      <c r="BS100" s="256"/>
      <c r="BT100" s="252" t="s">
        <v>3335</v>
      </c>
      <c r="BU100" s="252" t="s">
        <v>3336</v>
      </c>
      <c r="BV100" s="256"/>
      <c r="BW100" s="255"/>
      <c r="BX100" s="255"/>
      <c r="BY100" s="255"/>
      <c r="BZ100" s="257"/>
      <c r="CA100" s="257"/>
      <c r="CB100" s="257"/>
      <c r="CC100" s="257"/>
      <c r="CD100" s="257"/>
      <c r="CE100" s="257"/>
      <c r="CF100" s="253" t="s">
        <v>3337</v>
      </c>
      <c r="CG100" s="257"/>
      <c r="CH100" s="257"/>
      <c r="CI100" s="257"/>
      <c r="CJ100" s="257"/>
      <c r="CK100" s="257"/>
      <c r="CL100" s="257"/>
      <c r="CM100" s="253" t="s">
        <v>3338</v>
      </c>
      <c r="CN100" s="278" t="s">
        <v>3339</v>
      </c>
      <c r="CO100" s="253" t="s">
        <v>3340</v>
      </c>
      <c r="CP100" s="257"/>
      <c r="CQ100" s="257"/>
      <c r="CR100" s="257"/>
      <c r="CS100" s="253" t="s">
        <v>3341</v>
      </c>
      <c r="CT100" s="253" t="s">
        <v>3342</v>
      </c>
      <c r="CU100" s="257"/>
      <c r="CV100" s="257"/>
      <c r="CW100" s="257"/>
      <c r="CX100" s="257"/>
      <c r="CY100" s="257"/>
      <c r="CZ100" s="257"/>
      <c r="DA100" s="257"/>
      <c r="DB100" s="257"/>
      <c r="DC100" s="253" t="s">
        <v>3343</v>
      </c>
      <c r="DD100" s="253" t="s">
        <v>3344</v>
      </c>
      <c r="DE100" s="257"/>
    </row>
    <row r="101" spans="1:109" ht="6.75" customHeight="1">
      <c r="A101" s="164"/>
      <c r="B101" s="181"/>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183"/>
      <c r="AH101" s="255"/>
      <c r="AI101" s="255"/>
      <c r="AJ101" s="255"/>
      <c r="AK101" s="255"/>
      <c r="AL101" s="244" t="str">
        <f t="shared" si="2"/>
        <v>Magdalena</v>
      </c>
      <c r="AM101" s="244" t="str">
        <f t="shared" si="3"/>
        <v>30098</v>
      </c>
      <c r="AO101" s="255"/>
      <c r="AP101" s="247">
        <v>99</v>
      </c>
      <c r="AQ101" s="256"/>
      <c r="AR101" s="256"/>
      <c r="AS101" s="256"/>
      <c r="AT101" s="256"/>
      <c r="AU101" s="256"/>
      <c r="AV101" s="256"/>
      <c r="AW101" s="252" t="s">
        <v>3345</v>
      </c>
      <c r="AX101" s="256"/>
      <c r="AY101" s="256"/>
      <c r="AZ101" s="256"/>
      <c r="BA101" s="256"/>
      <c r="BB101" s="256"/>
      <c r="BC101" s="256"/>
      <c r="BD101" s="252" t="s">
        <v>3346</v>
      </c>
      <c r="BE101" s="299" t="s">
        <v>3347</v>
      </c>
      <c r="BF101" s="252" t="s">
        <v>3348</v>
      </c>
      <c r="BG101" s="256"/>
      <c r="BH101" s="256"/>
      <c r="BI101" s="256"/>
      <c r="BJ101" s="252" t="s">
        <v>3349</v>
      </c>
      <c r="BK101" s="252" t="s">
        <v>3350</v>
      </c>
      <c r="BL101" s="256"/>
      <c r="BM101" s="256"/>
      <c r="BN101" s="256"/>
      <c r="BO101" s="256"/>
      <c r="BP101" s="256"/>
      <c r="BQ101" s="256"/>
      <c r="BR101" s="256"/>
      <c r="BS101" s="256"/>
      <c r="BT101" s="252" t="s">
        <v>3351</v>
      </c>
      <c r="BU101" s="252" t="s">
        <v>3352</v>
      </c>
      <c r="BV101" s="256"/>
      <c r="BW101" s="255"/>
      <c r="BX101" s="255"/>
      <c r="BY101" s="255"/>
      <c r="BZ101" s="257"/>
      <c r="CA101" s="257"/>
      <c r="CB101" s="257"/>
      <c r="CC101" s="257"/>
      <c r="CD101" s="257"/>
      <c r="CE101" s="257"/>
      <c r="CF101" s="253" t="s">
        <v>3353</v>
      </c>
      <c r="CG101" s="257"/>
      <c r="CH101" s="257"/>
      <c r="CI101" s="257"/>
      <c r="CJ101" s="257"/>
      <c r="CK101" s="257"/>
      <c r="CL101" s="257"/>
      <c r="CM101" s="253" t="s">
        <v>3354</v>
      </c>
      <c r="CN101" s="278" t="s">
        <v>3355</v>
      </c>
      <c r="CO101" s="253" t="s">
        <v>1091</v>
      </c>
      <c r="CP101" s="257"/>
      <c r="CQ101" s="257"/>
      <c r="CR101" s="257"/>
      <c r="CS101" s="253" t="s">
        <v>3356</v>
      </c>
      <c r="CT101" s="253" t="s">
        <v>3357</v>
      </c>
      <c r="CU101" s="257"/>
      <c r="CV101" s="257"/>
      <c r="CW101" s="257"/>
      <c r="CX101" s="257"/>
      <c r="CY101" s="257"/>
      <c r="CZ101" s="257"/>
      <c r="DA101" s="257"/>
      <c r="DB101" s="257"/>
      <c r="DC101" s="253" t="s">
        <v>1851</v>
      </c>
      <c r="DD101" s="253" t="s">
        <v>3358</v>
      </c>
      <c r="DE101" s="257"/>
    </row>
    <row r="102" spans="1:109" ht="15" customHeight="1">
      <c r="A102" s="164"/>
      <c r="B102" s="181"/>
      <c r="C102" s="9"/>
      <c r="D102" s="9"/>
      <c r="E102" s="9"/>
      <c r="F102" s="710" t="s">
        <v>7</v>
      </c>
      <c r="G102" s="711"/>
      <c r="H102" s="711"/>
      <c r="I102" s="711"/>
      <c r="J102" s="712"/>
      <c r="K102" s="706" t="s">
        <v>3359</v>
      </c>
      <c r="L102" s="706"/>
      <c r="M102" s="706"/>
      <c r="N102" s="706"/>
      <c r="O102" s="706"/>
      <c r="P102" s="706"/>
      <c r="Q102" s="706"/>
      <c r="R102" s="706"/>
      <c r="S102" s="706"/>
      <c r="T102" s="706"/>
      <c r="U102" s="706"/>
      <c r="V102" s="706"/>
      <c r="W102" s="706"/>
      <c r="X102" s="706"/>
      <c r="Y102" s="706"/>
      <c r="Z102" s="706"/>
      <c r="AA102" s="9"/>
      <c r="AB102" s="9"/>
      <c r="AC102" s="9"/>
      <c r="AD102" s="183"/>
      <c r="AH102" s="255"/>
      <c r="AI102" s="255"/>
      <c r="AJ102" s="255"/>
      <c r="AK102" s="255"/>
      <c r="AL102" s="244" t="str">
        <f t="shared" si="2"/>
        <v>Maltrata</v>
      </c>
      <c r="AM102" s="244" t="str">
        <f t="shared" si="3"/>
        <v>30099</v>
      </c>
      <c r="AO102" s="255"/>
      <c r="AP102" s="247">
        <v>100</v>
      </c>
      <c r="AQ102" s="256"/>
      <c r="AR102" s="256"/>
      <c r="AS102" s="256"/>
      <c r="AT102" s="256"/>
      <c r="AU102" s="256"/>
      <c r="AV102" s="256"/>
      <c r="AW102" s="252" t="s">
        <v>3360</v>
      </c>
      <c r="AX102" s="256"/>
      <c r="AY102" s="256"/>
      <c r="AZ102" s="256"/>
      <c r="BA102" s="256"/>
      <c r="BB102" s="256"/>
      <c r="BC102" s="256"/>
      <c r="BD102" s="252" t="s">
        <v>3361</v>
      </c>
      <c r="BE102" s="299" t="s">
        <v>3362</v>
      </c>
      <c r="BF102" s="252" t="s">
        <v>3363</v>
      </c>
      <c r="BG102" s="256"/>
      <c r="BH102" s="256"/>
      <c r="BI102" s="256"/>
      <c r="BJ102" s="252" t="s">
        <v>3364</v>
      </c>
      <c r="BK102" s="252" t="s">
        <v>3365</v>
      </c>
      <c r="BL102" s="256"/>
      <c r="BM102" s="256"/>
      <c r="BN102" s="256"/>
      <c r="BO102" s="256"/>
      <c r="BP102" s="256"/>
      <c r="BQ102" s="256"/>
      <c r="BR102" s="256"/>
      <c r="BS102" s="256"/>
      <c r="BT102" s="252" t="s">
        <v>3366</v>
      </c>
      <c r="BU102" s="252" t="s">
        <v>3367</v>
      </c>
      <c r="BV102" s="256"/>
      <c r="BW102" s="255"/>
      <c r="BX102" s="255"/>
      <c r="BY102" s="255"/>
      <c r="BZ102" s="257"/>
      <c r="CA102" s="257"/>
      <c r="CB102" s="257"/>
      <c r="CC102" s="257"/>
      <c r="CD102" s="257"/>
      <c r="CE102" s="257"/>
      <c r="CF102" s="253" t="s">
        <v>3368</v>
      </c>
      <c r="CG102" s="257"/>
      <c r="CH102" s="257"/>
      <c r="CI102" s="257"/>
      <c r="CJ102" s="257"/>
      <c r="CK102" s="257"/>
      <c r="CL102" s="257"/>
      <c r="CM102" s="253" t="s">
        <v>1095</v>
      </c>
      <c r="CN102" s="278" t="s">
        <v>3369</v>
      </c>
      <c r="CO102" s="253" t="s">
        <v>3370</v>
      </c>
      <c r="CP102" s="257"/>
      <c r="CQ102" s="257"/>
      <c r="CR102" s="257"/>
      <c r="CS102" s="253" t="s">
        <v>3371</v>
      </c>
      <c r="CT102" s="253" t="s">
        <v>3372</v>
      </c>
      <c r="CU102" s="257"/>
      <c r="CV102" s="257"/>
      <c r="CW102" s="257"/>
      <c r="CX102" s="257"/>
      <c r="CY102" s="257"/>
      <c r="CZ102" s="257"/>
      <c r="DA102" s="257"/>
      <c r="DB102" s="257"/>
      <c r="DC102" s="253" t="s">
        <v>3373</v>
      </c>
      <c r="DD102" s="253" t="s">
        <v>3374</v>
      </c>
      <c r="DE102" s="257"/>
    </row>
    <row r="103" spans="1:109" ht="24" customHeight="1">
      <c r="A103" s="164"/>
      <c r="B103" s="181"/>
      <c r="C103" s="9"/>
      <c r="D103" s="9"/>
      <c r="E103" s="9"/>
      <c r="F103" s="701" t="s">
        <v>6767</v>
      </c>
      <c r="G103" s="702"/>
      <c r="H103" s="702"/>
      <c r="I103" s="702"/>
      <c r="J103" s="703"/>
      <c r="K103" s="684" t="s">
        <v>3375</v>
      </c>
      <c r="L103" s="684"/>
      <c r="M103" s="684"/>
      <c r="N103" s="684"/>
      <c r="O103" s="684"/>
      <c r="P103" s="684"/>
      <c r="Q103" s="684"/>
      <c r="R103" s="684"/>
      <c r="S103" s="684"/>
      <c r="T103" s="684"/>
      <c r="U103" s="684"/>
      <c r="V103" s="684"/>
      <c r="W103" s="684"/>
      <c r="X103" s="684"/>
      <c r="Y103" s="684"/>
      <c r="Z103" s="684"/>
      <c r="AA103" s="9"/>
      <c r="AB103" s="9"/>
      <c r="AC103" s="9"/>
      <c r="AD103" s="183"/>
      <c r="AH103" s="255"/>
      <c r="AI103" s="255"/>
      <c r="AJ103" s="255"/>
      <c r="AK103" s="255"/>
      <c r="AL103" s="244" t="str">
        <f t="shared" si="2"/>
        <v>Manlio Fabio Altamirano</v>
      </c>
      <c r="AM103" s="244" t="str">
        <f t="shared" si="3"/>
        <v>30100</v>
      </c>
      <c r="AO103" s="255"/>
      <c r="AP103" s="247">
        <v>101</v>
      </c>
      <c r="AQ103" s="256"/>
      <c r="AR103" s="256"/>
      <c r="AS103" s="256"/>
      <c r="AT103" s="256"/>
      <c r="AU103" s="256"/>
      <c r="AV103" s="256"/>
      <c r="AW103" s="252" t="s">
        <v>3376</v>
      </c>
      <c r="AX103" s="256"/>
      <c r="AY103" s="256"/>
      <c r="AZ103" s="256"/>
      <c r="BA103" s="256"/>
      <c r="BB103" s="256"/>
      <c r="BC103" s="256"/>
      <c r="BD103" s="252" t="s">
        <v>3377</v>
      </c>
      <c r="BE103" s="299" t="s">
        <v>3378</v>
      </c>
      <c r="BF103" s="252" t="s">
        <v>3379</v>
      </c>
      <c r="BG103" s="256"/>
      <c r="BH103" s="256"/>
      <c r="BI103" s="256"/>
      <c r="BJ103" s="252" t="s">
        <v>3380</v>
      </c>
      <c r="BK103" s="252" t="s">
        <v>3381</v>
      </c>
      <c r="BL103" s="256"/>
      <c r="BM103" s="256"/>
      <c r="BN103" s="256"/>
      <c r="BO103" s="256"/>
      <c r="BP103" s="256"/>
      <c r="BQ103" s="256"/>
      <c r="BR103" s="256"/>
      <c r="BS103" s="256"/>
      <c r="BT103" s="252" t="s">
        <v>3382</v>
      </c>
      <c r="BU103" s="252" t="s">
        <v>3383</v>
      </c>
      <c r="BV103" s="256"/>
      <c r="BW103" s="255"/>
      <c r="BX103" s="255"/>
      <c r="BY103" s="255"/>
      <c r="BZ103" s="257"/>
      <c r="CA103" s="257"/>
      <c r="CB103" s="257"/>
      <c r="CC103" s="257"/>
      <c r="CD103" s="257"/>
      <c r="CE103" s="257"/>
      <c r="CF103" s="253" t="s">
        <v>3384</v>
      </c>
      <c r="CG103" s="257"/>
      <c r="CH103" s="257"/>
      <c r="CI103" s="257"/>
      <c r="CJ103" s="257"/>
      <c r="CK103" s="257"/>
      <c r="CL103" s="257"/>
      <c r="CM103" s="253" t="s">
        <v>3385</v>
      </c>
      <c r="CN103" s="278" t="s">
        <v>3386</v>
      </c>
      <c r="CO103" s="253" t="s">
        <v>3387</v>
      </c>
      <c r="CP103" s="257"/>
      <c r="CQ103" s="257"/>
      <c r="CR103" s="257"/>
      <c r="CS103" s="253" t="s">
        <v>3388</v>
      </c>
      <c r="CT103" s="253" t="s">
        <v>3389</v>
      </c>
      <c r="CU103" s="257"/>
      <c r="CV103" s="257"/>
      <c r="CW103" s="257"/>
      <c r="CX103" s="257"/>
      <c r="CY103" s="257"/>
      <c r="CZ103" s="257"/>
      <c r="DA103" s="257"/>
      <c r="DB103" s="257"/>
      <c r="DC103" s="253" t="s">
        <v>3390</v>
      </c>
      <c r="DD103" s="253" t="s">
        <v>3391</v>
      </c>
      <c r="DE103" s="257"/>
    </row>
    <row r="104" spans="1:109" ht="36" customHeight="1">
      <c r="A104" s="164"/>
      <c r="B104" s="181"/>
      <c r="C104" s="9"/>
      <c r="D104" s="9"/>
      <c r="E104" s="9"/>
      <c r="F104" s="701" t="s">
        <v>6768</v>
      </c>
      <c r="G104" s="702"/>
      <c r="H104" s="702"/>
      <c r="I104" s="702"/>
      <c r="J104" s="703"/>
      <c r="K104" s="684" t="s">
        <v>3392</v>
      </c>
      <c r="L104" s="684"/>
      <c r="M104" s="684"/>
      <c r="N104" s="684"/>
      <c r="O104" s="684"/>
      <c r="P104" s="684"/>
      <c r="Q104" s="684"/>
      <c r="R104" s="684"/>
      <c r="S104" s="684"/>
      <c r="T104" s="684"/>
      <c r="U104" s="684"/>
      <c r="V104" s="684"/>
      <c r="W104" s="684"/>
      <c r="X104" s="684"/>
      <c r="Y104" s="684"/>
      <c r="Z104" s="684"/>
      <c r="AA104" s="9"/>
      <c r="AB104" s="9"/>
      <c r="AC104" s="9"/>
      <c r="AD104" s="183"/>
      <c r="AH104" s="255"/>
      <c r="AI104" s="255"/>
      <c r="AJ104" s="255"/>
      <c r="AK104" s="255"/>
      <c r="AL104" s="244" t="str">
        <f t="shared" si="2"/>
        <v>Mariano Escobedo</v>
      </c>
      <c r="AM104" s="244" t="str">
        <f t="shared" si="3"/>
        <v>30101</v>
      </c>
      <c r="AO104" s="255"/>
      <c r="AP104" s="247">
        <v>102</v>
      </c>
      <c r="AQ104" s="256"/>
      <c r="AR104" s="256"/>
      <c r="AS104" s="256"/>
      <c r="AT104" s="256"/>
      <c r="AU104" s="256"/>
      <c r="AV104" s="256"/>
      <c r="AW104" s="252" t="s">
        <v>3393</v>
      </c>
      <c r="AX104" s="256"/>
      <c r="AY104" s="256"/>
      <c r="AZ104" s="256"/>
      <c r="BA104" s="256"/>
      <c r="BB104" s="256"/>
      <c r="BC104" s="256"/>
      <c r="BD104" s="252" t="s">
        <v>3394</v>
      </c>
      <c r="BE104" s="299" t="s">
        <v>3395</v>
      </c>
      <c r="BF104" s="252" t="s">
        <v>3396</v>
      </c>
      <c r="BG104" s="256"/>
      <c r="BH104" s="256"/>
      <c r="BI104" s="256"/>
      <c r="BJ104" s="252" t="s">
        <v>3397</v>
      </c>
      <c r="BK104" s="252" t="s">
        <v>3398</v>
      </c>
      <c r="BL104" s="256"/>
      <c r="BM104" s="256"/>
      <c r="BN104" s="256"/>
      <c r="BO104" s="256"/>
      <c r="BP104" s="256"/>
      <c r="BQ104" s="256"/>
      <c r="BR104" s="256"/>
      <c r="BS104" s="256"/>
      <c r="BT104" s="252" t="s">
        <v>3399</v>
      </c>
      <c r="BU104" s="252" t="s">
        <v>3400</v>
      </c>
      <c r="BV104" s="256"/>
      <c r="BW104" s="255"/>
      <c r="BX104" s="255"/>
      <c r="BY104" s="255"/>
      <c r="BZ104" s="257"/>
      <c r="CA104" s="257"/>
      <c r="CB104" s="257"/>
      <c r="CC104" s="257"/>
      <c r="CD104" s="257"/>
      <c r="CE104" s="257"/>
      <c r="CF104" s="253" t="s">
        <v>3401</v>
      </c>
      <c r="CG104" s="257"/>
      <c r="CH104" s="257"/>
      <c r="CI104" s="257"/>
      <c r="CJ104" s="257"/>
      <c r="CK104" s="257"/>
      <c r="CL104" s="257"/>
      <c r="CM104" s="253" t="s">
        <v>3320</v>
      </c>
      <c r="CN104" s="278" t="s">
        <v>3402</v>
      </c>
      <c r="CO104" s="253" t="s">
        <v>3403</v>
      </c>
      <c r="CP104" s="257"/>
      <c r="CQ104" s="257"/>
      <c r="CR104" s="257"/>
      <c r="CS104" s="253" t="s">
        <v>3404</v>
      </c>
      <c r="CT104" s="253" t="s">
        <v>3405</v>
      </c>
      <c r="CU104" s="257"/>
      <c r="CV104" s="257"/>
      <c r="CW104" s="257"/>
      <c r="CX104" s="257"/>
      <c r="CY104" s="257"/>
      <c r="CZ104" s="257"/>
      <c r="DA104" s="257"/>
      <c r="DB104" s="257"/>
      <c r="DC104" s="253" t="s">
        <v>3406</v>
      </c>
      <c r="DD104" s="253" t="s">
        <v>3407</v>
      </c>
      <c r="DE104" s="257"/>
    </row>
    <row r="105" spans="1:109" ht="36" customHeight="1">
      <c r="A105" s="164"/>
      <c r="B105" s="181"/>
      <c r="C105" s="9"/>
      <c r="D105" s="9"/>
      <c r="E105" s="9"/>
      <c r="F105" s="701" t="s">
        <v>6769</v>
      </c>
      <c r="G105" s="702"/>
      <c r="H105" s="702"/>
      <c r="I105" s="702"/>
      <c r="J105" s="703"/>
      <c r="K105" s="684" t="s">
        <v>3408</v>
      </c>
      <c r="L105" s="684"/>
      <c r="M105" s="684"/>
      <c r="N105" s="684"/>
      <c r="O105" s="684"/>
      <c r="P105" s="684"/>
      <c r="Q105" s="684"/>
      <c r="R105" s="684"/>
      <c r="S105" s="684"/>
      <c r="T105" s="684"/>
      <c r="U105" s="684"/>
      <c r="V105" s="684"/>
      <c r="W105" s="684"/>
      <c r="X105" s="684"/>
      <c r="Y105" s="684"/>
      <c r="Z105" s="684"/>
      <c r="AA105" s="9"/>
      <c r="AB105" s="9"/>
      <c r="AC105" s="9"/>
      <c r="AD105" s="183"/>
      <c r="AH105" s="255"/>
      <c r="AI105" s="255"/>
      <c r="AJ105" s="255"/>
      <c r="AK105" s="255"/>
      <c r="AL105" s="244" t="str">
        <f t="shared" si="2"/>
        <v>Martínez de la Torre</v>
      </c>
      <c r="AM105" s="244" t="str">
        <f t="shared" si="3"/>
        <v>30102</v>
      </c>
      <c r="AO105" s="255"/>
      <c r="AP105" s="247">
        <v>103</v>
      </c>
      <c r="AQ105" s="256"/>
      <c r="AR105" s="256"/>
      <c r="AS105" s="256"/>
      <c r="AT105" s="256"/>
      <c r="AU105" s="256"/>
      <c r="AV105" s="256"/>
      <c r="AW105" s="252" t="s">
        <v>3409</v>
      </c>
      <c r="AX105" s="256"/>
      <c r="AY105" s="256"/>
      <c r="AZ105" s="256"/>
      <c r="BA105" s="256"/>
      <c r="BB105" s="256"/>
      <c r="BC105" s="256"/>
      <c r="BD105" s="252" t="s">
        <v>3410</v>
      </c>
      <c r="BE105" s="299" t="s">
        <v>3411</v>
      </c>
      <c r="BF105" s="252" t="s">
        <v>3412</v>
      </c>
      <c r="BG105" s="256"/>
      <c r="BH105" s="256"/>
      <c r="BI105" s="256"/>
      <c r="BJ105" s="252" t="s">
        <v>3413</v>
      </c>
      <c r="BK105" s="252" t="s">
        <v>3414</v>
      </c>
      <c r="BL105" s="256"/>
      <c r="BM105" s="256"/>
      <c r="BN105" s="256"/>
      <c r="BO105" s="256"/>
      <c r="BP105" s="256"/>
      <c r="BQ105" s="256"/>
      <c r="BR105" s="256"/>
      <c r="BS105" s="256"/>
      <c r="BT105" s="252" t="s">
        <v>3415</v>
      </c>
      <c r="BU105" s="252" t="s">
        <v>3416</v>
      </c>
      <c r="BV105" s="256"/>
      <c r="BW105" s="255"/>
      <c r="BX105" s="255"/>
      <c r="BY105" s="255"/>
      <c r="BZ105" s="257"/>
      <c r="CA105" s="257"/>
      <c r="CB105" s="257"/>
      <c r="CC105" s="257"/>
      <c r="CD105" s="257"/>
      <c r="CE105" s="257"/>
      <c r="CF105" s="253" t="s">
        <v>3417</v>
      </c>
      <c r="CG105" s="257"/>
      <c r="CH105" s="257"/>
      <c r="CI105" s="257"/>
      <c r="CJ105" s="257"/>
      <c r="CK105" s="257"/>
      <c r="CL105" s="257"/>
      <c r="CM105" s="253" t="s">
        <v>3418</v>
      </c>
      <c r="CN105" s="278" t="s">
        <v>3419</v>
      </c>
      <c r="CO105" s="253" t="s">
        <v>3420</v>
      </c>
      <c r="CP105" s="257"/>
      <c r="CQ105" s="257"/>
      <c r="CR105" s="257"/>
      <c r="CS105" s="253" t="s">
        <v>3421</v>
      </c>
      <c r="CT105" s="253" t="s">
        <v>3422</v>
      </c>
      <c r="CU105" s="257"/>
      <c r="CV105" s="257"/>
      <c r="CW105" s="257"/>
      <c r="CX105" s="257"/>
      <c r="CY105" s="257"/>
      <c r="CZ105" s="257"/>
      <c r="DA105" s="257"/>
      <c r="DB105" s="257"/>
      <c r="DC105" s="253" t="s">
        <v>3423</v>
      </c>
      <c r="DD105" s="253" t="s">
        <v>3424</v>
      </c>
      <c r="DE105" s="257"/>
    </row>
    <row r="106" spans="1:109" ht="24" customHeight="1">
      <c r="A106" s="164"/>
      <c r="B106" s="181"/>
      <c r="C106" s="9"/>
      <c r="D106" s="9"/>
      <c r="E106" s="9"/>
      <c r="F106" s="701" t="s">
        <v>6770</v>
      </c>
      <c r="G106" s="702"/>
      <c r="H106" s="702"/>
      <c r="I106" s="702"/>
      <c r="J106" s="703"/>
      <c r="K106" s="684" t="s">
        <v>3425</v>
      </c>
      <c r="L106" s="684"/>
      <c r="M106" s="684"/>
      <c r="N106" s="684"/>
      <c r="O106" s="684"/>
      <c r="P106" s="684"/>
      <c r="Q106" s="684"/>
      <c r="R106" s="684"/>
      <c r="S106" s="684"/>
      <c r="T106" s="684"/>
      <c r="U106" s="684"/>
      <c r="V106" s="684"/>
      <c r="W106" s="684"/>
      <c r="X106" s="684"/>
      <c r="Y106" s="684"/>
      <c r="Z106" s="684"/>
      <c r="AA106" s="9"/>
      <c r="AB106" s="9"/>
      <c r="AC106" s="9"/>
      <c r="AD106" s="183"/>
      <c r="AH106" s="255"/>
      <c r="AI106" s="255"/>
      <c r="AJ106" s="255"/>
      <c r="AK106" s="255"/>
      <c r="AL106" s="244" t="str">
        <f t="shared" si="2"/>
        <v>Mecatlán</v>
      </c>
      <c r="AM106" s="244" t="str">
        <f t="shared" si="3"/>
        <v>30103</v>
      </c>
      <c r="AO106" s="255"/>
      <c r="AP106" s="247">
        <v>104</v>
      </c>
      <c r="AQ106" s="256"/>
      <c r="AR106" s="256"/>
      <c r="AS106" s="256"/>
      <c r="AT106" s="256"/>
      <c r="AU106" s="256"/>
      <c r="AV106" s="256"/>
      <c r="AW106" s="252" t="s">
        <v>3426</v>
      </c>
      <c r="AX106" s="256"/>
      <c r="AY106" s="256"/>
      <c r="AZ106" s="256"/>
      <c r="BA106" s="256"/>
      <c r="BB106" s="256"/>
      <c r="BC106" s="256"/>
      <c r="BD106" s="252" t="s">
        <v>3427</v>
      </c>
      <c r="BE106" s="299" t="s">
        <v>3428</v>
      </c>
      <c r="BF106" s="252" t="s">
        <v>3429</v>
      </c>
      <c r="BG106" s="256"/>
      <c r="BH106" s="256"/>
      <c r="BI106" s="256"/>
      <c r="BJ106" s="252" t="s">
        <v>3430</v>
      </c>
      <c r="BK106" s="252" t="s">
        <v>3431</v>
      </c>
      <c r="BL106" s="256"/>
      <c r="BM106" s="256"/>
      <c r="BN106" s="256"/>
      <c r="BO106" s="256"/>
      <c r="BP106" s="256"/>
      <c r="BQ106" s="256"/>
      <c r="BR106" s="256"/>
      <c r="BS106" s="256"/>
      <c r="BT106" s="252" t="s">
        <v>3432</v>
      </c>
      <c r="BU106" s="252" t="s">
        <v>3433</v>
      </c>
      <c r="BV106" s="256"/>
      <c r="BW106" s="255"/>
      <c r="BX106" s="255"/>
      <c r="BY106" s="255"/>
      <c r="BZ106" s="257"/>
      <c r="CA106" s="257"/>
      <c r="CB106" s="257"/>
      <c r="CC106" s="257"/>
      <c r="CD106" s="257"/>
      <c r="CE106" s="257"/>
      <c r="CF106" s="253" t="s">
        <v>3434</v>
      </c>
      <c r="CG106" s="257"/>
      <c r="CH106" s="257"/>
      <c r="CI106" s="257"/>
      <c r="CJ106" s="257"/>
      <c r="CK106" s="257"/>
      <c r="CL106" s="257"/>
      <c r="CM106" s="253" t="s">
        <v>3435</v>
      </c>
      <c r="CN106" s="278" t="s">
        <v>3436</v>
      </c>
      <c r="CO106" s="253" t="s">
        <v>982</v>
      </c>
      <c r="CP106" s="257"/>
      <c r="CQ106" s="257"/>
      <c r="CR106" s="257"/>
      <c r="CS106" s="253" t="s">
        <v>3437</v>
      </c>
      <c r="CT106" s="253" t="s">
        <v>3438</v>
      </c>
      <c r="CU106" s="257"/>
      <c r="CV106" s="257"/>
      <c r="CW106" s="257"/>
      <c r="CX106" s="257"/>
      <c r="CY106" s="257"/>
      <c r="CZ106" s="257"/>
      <c r="DA106" s="257"/>
      <c r="DB106" s="257"/>
      <c r="DC106" s="253" t="s">
        <v>3439</v>
      </c>
      <c r="DD106" s="253" t="s">
        <v>3440</v>
      </c>
      <c r="DE106" s="257"/>
    </row>
    <row r="107" spans="1:109" ht="6.75" customHeight="1">
      <c r="A107" s="164"/>
      <c r="B107" s="181"/>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183"/>
      <c r="AH107" s="255"/>
      <c r="AI107" s="255"/>
      <c r="AJ107" s="255"/>
      <c r="AK107" s="255"/>
      <c r="AL107" s="244" t="str">
        <f t="shared" si="2"/>
        <v>Mecayapan</v>
      </c>
      <c r="AM107" s="244" t="str">
        <f t="shared" si="3"/>
        <v>30104</v>
      </c>
      <c r="AO107" s="255"/>
      <c r="AP107" s="247">
        <v>105</v>
      </c>
      <c r="AQ107" s="256"/>
      <c r="AR107" s="256"/>
      <c r="AS107" s="256"/>
      <c r="AT107" s="256"/>
      <c r="AU107" s="256"/>
      <c r="AV107" s="256"/>
      <c r="AW107" s="252" t="s">
        <v>3441</v>
      </c>
      <c r="AX107" s="256"/>
      <c r="AY107" s="256"/>
      <c r="AZ107" s="256"/>
      <c r="BA107" s="256"/>
      <c r="BB107" s="256"/>
      <c r="BC107" s="256"/>
      <c r="BD107" s="252" t="s">
        <v>3442</v>
      </c>
      <c r="BE107" s="299" t="s">
        <v>3443</v>
      </c>
      <c r="BF107" s="252" t="s">
        <v>3444</v>
      </c>
      <c r="BG107" s="256"/>
      <c r="BH107" s="256"/>
      <c r="BI107" s="256"/>
      <c r="BJ107" s="252" t="s">
        <v>3445</v>
      </c>
      <c r="BK107" s="252" t="s">
        <v>3446</v>
      </c>
      <c r="BL107" s="256"/>
      <c r="BM107" s="256"/>
      <c r="BN107" s="256"/>
      <c r="BO107" s="256"/>
      <c r="BP107" s="256"/>
      <c r="BQ107" s="256"/>
      <c r="BR107" s="256"/>
      <c r="BS107" s="256"/>
      <c r="BT107" s="252" t="s">
        <v>3447</v>
      </c>
      <c r="BU107" s="252" t="s">
        <v>3448</v>
      </c>
      <c r="BV107" s="256"/>
      <c r="BW107" s="255"/>
      <c r="BX107" s="255"/>
      <c r="BY107" s="255"/>
      <c r="BZ107" s="257"/>
      <c r="CA107" s="257"/>
      <c r="CB107" s="257"/>
      <c r="CC107" s="257"/>
      <c r="CD107" s="257"/>
      <c r="CE107" s="257"/>
      <c r="CF107" s="253" t="s">
        <v>3449</v>
      </c>
      <c r="CG107" s="257"/>
      <c r="CH107" s="257"/>
      <c r="CI107" s="257"/>
      <c r="CJ107" s="257"/>
      <c r="CK107" s="257"/>
      <c r="CL107" s="257"/>
      <c r="CM107" s="253" t="s">
        <v>3450</v>
      </c>
      <c r="CN107" s="278" t="s">
        <v>3451</v>
      </c>
      <c r="CO107" s="253" t="s">
        <v>3452</v>
      </c>
      <c r="CP107" s="257"/>
      <c r="CQ107" s="257"/>
      <c r="CR107" s="257"/>
      <c r="CS107" s="253" t="s">
        <v>3453</v>
      </c>
      <c r="CT107" s="253" t="s">
        <v>3454</v>
      </c>
      <c r="CU107" s="257"/>
      <c r="CV107" s="257"/>
      <c r="CW107" s="257"/>
      <c r="CX107" s="257"/>
      <c r="CY107" s="257"/>
      <c r="CZ107" s="257"/>
      <c r="DA107" s="257"/>
      <c r="DB107" s="257"/>
      <c r="DC107" s="253" t="s">
        <v>3455</v>
      </c>
      <c r="DD107" s="253" t="s">
        <v>3456</v>
      </c>
      <c r="DE107" s="257"/>
    </row>
    <row r="108" spans="1:109" ht="36" customHeight="1">
      <c r="A108" s="164"/>
      <c r="B108" s="181"/>
      <c r="C108" s="686" t="s">
        <v>3457</v>
      </c>
      <c r="D108" s="686"/>
      <c r="E108" s="686"/>
      <c r="F108" s="686"/>
      <c r="G108" s="686"/>
      <c r="H108" s="686"/>
      <c r="I108" s="686"/>
      <c r="J108" s="686"/>
      <c r="K108" s="686"/>
      <c r="L108" s="686"/>
      <c r="M108" s="686"/>
      <c r="N108" s="686"/>
      <c r="O108" s="686"/>
      <c r="P108" s="686"/>
      <c r="Q108" s="686"/>
      <c r="R108" s="686"/>
      <c r="S108" s="686"/>
      <c r="T108" s="686"/>
      <c r="U108" s="686"/>
      <c r="V108" s="686"/>
      <c r="W108" s="686"/>
      <c r="X108" s="686"/>
      <c r="Y108" s="686"/>
      <c r="Z108" s="686"/>
      <c r="AA108" s="686"/>
      <c r="AB108" s="686"/>
      <c r="AC108" s="686"/>
      <c r="AD108" s="183"/>
      <c r="AH108" s="255"/>
      <c r="AI108" s="255"/>
      <c r="AJ108" s="255"/>
      <c r="AK108" s="255"/>
      <c r="AL108" s="244" t="str">
        <f t="shared" si="2"/>
        <v>Medellín de Bravo</v>
      </c>
      <c r="AM108" s="244" t="str">
        <f t="shared" si="3"/>
        <v>30105</v>
      </c>
      <c r="AO108" s="255"/>
      <c r="AP108" s="247">
        <v>106</v>
      </c>
      <c r="AQ108" s="256"/>
      <c r="AR108" s="256"/>
      <c r="AS108" s="256"/>
      <c r="AT108" s="256"/>
      <c r="AU108" s="256"/>
      <c r="AV108" s="256"/>
      <c r="AW108" s="252" t="s">
        <v>3458</v>
      </c>
      <c r="AX108" s="256"/>
      <c r="AY108" s="256"/>
      <c r="AZ108" s="256"/>
      <c r="BA108" s="256"/>
      <c r="BB108" s="256"/>
      <c r="BC108" s="256"/>
      <c r="BD108" s="252" t="s">
        <v>3459</v>
      </c>
      <c r="BE108" s="299" t="s">
        <v>3460</v>
      </c>
      <c r="BF108" s="252" t="s">
        <v>3461</v>
      </c>
      <c r="BG108" s="256"/>
      <c r="BH108" s="256"/>
      <c r="BI108" s="256"/>
      <c r="BJ108" s="252" t="s">
        <v>3462</v>
      </c>
      <c r="BK108" s="252" t="s">
        <v>3463</v>
      </c>
      <c r="BL108" s="256"/>
      <c r="BM108" s="256"/>
      <c r="BN108" s="256"/>
      <c r="BO108" s="256"/>
      <c r="BP108" s="256"/>
      <c r="BQ108" s="256"/>
      <c r="BR108" s="256"/>
      <c r="BS108" s="256"/>
      <c r="BT108" s="252" t="s">
        <v>3464</v>
      </c>
      <c r="BU108" s="252" t="s">
        <v>3465</v>
      </c>
      <c r="BV108" s="256"/>
      <c r="BW108" s="255"/>
      <c r="BX108" s="255"/>
      <c r="BY108" s="255"/>
      <c r="BZ108" s="257"/>
      <c r="CA108" s="257"/>
      <c r="CB108" s="257"/>
      <c r="CC108" s="257"/>
      <c r="CD108" s="257"/>
      <c r="CE108" s="257"/>
      <c r="CF108" s="253" t="s">
        <v>982</v>
      </c>
      <c r="CG108" s="257"/>
      <c r="CH108" s="257"/>
      <c r="CI108" s="257"/>
      <c r="CJ108" s="257"/>
      <c r="CK108" s="257"/>
      <c r="CL108" s="257"/>
      <c r="CM108" s="253" t="s">
        <v>3466</v>
      </c>
      <c r="CN108" s="278" t="s">
        <v>3467</v>
      </c>
      <c r="CO108" s="253" t="s">
        <v>3468</v>
      </c>
      <c r="CP108" s="257"/>
      <c r="CQ108" s="257"/>
      <c r="CR108" s="257"/>
      <c r="CS108" s="253" t="s">
        <v>3469</v>
      </c>
      <c r="CT108" s="253" t="s">
        <v>2608</v>
      </c>
      <c r="CU108" s="257"/>
      <c r="CV108" s="257"/>
      <c r="CW108" s="257"/>
      <c r="CX108" s="257"/>
      <c r="CY108" s="257"/>
      <c r="CZ108" s="257"/>
      <c r="DA108" s="257"/>
      <c r="DB108" s="257"/>
      <c r="DC108" s="253" t="s">
        <v>3470</v>
      </c>
      <c r="DD108" s="253" t="s">
        <v>3471</v>
      </c>
      <c r="DE108" s="257"/>
    </row>
    <row r="109" spans="1:109" ht="6.75" customHeight="1">
      <c r="A109" s="164"/>
      <c r="B109" s="181"/>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183"/>
      <c r="AH109" s="255"/>
      <c r="AI109" s="255"/>
      <c r="AJ109" s="255"/>
      <c r="AK109" s="255"/>
      <c r="AL109" s="244" t="str">
        <f t="shared" si="2"/>
        <v>Miahuatlán</v>
      </c>
      <c r="AM109" s="244" t="str">
        <f t="shared" si="3"/>
        <v>30106</v>
      </c>
      <c r="AO109" s="255"/>
      <c r="AP109" s="247">
        <v>107</v>
      </c>
      <c r="AQ109" s="256"/>
      <c r="AR109" s="256"/>
      <c r="AS109" s="256"/>
      <c r="AT109" s="256"/>
      <c r="AU109" s="256"/>
      <c r="AV109" s="256"/>
      <c r="AW109" s="252" t="s">
        <v>3472</v>
      </c>
      <c r="AX109" s="256"/>
      <c r="AY109" s="256"/>
      <c r="AZ109" s="256"/>
      <c r="BA109" s="256"/>
      <c r="BB109" s="256"/>
      <c r="BC109" s="256"/>
      <c r="BD109" s="252" t="s">
        <v>3473</v>
      </c>
      <c r="BE109" s="299" t="s">
        <v>3474</v>
      </c>
      <c r="BF109" s="252" t="s">
        <v>3475</v>
      </c>
      <c r="BG109" s="256"/>
      <c r="BH109" s="256"/>
      <c r="BI109" s="256"/>
      <c r="BJ109" s="252" t="s">
        <v>3476</v>
      </c>
      <c r="BK109" s="252" t="s">
        <v>3477</v>
      </c>
      <c r="BL109" s="256"/>
      <c r="BM109" s="256"/>
      <c r="BN109" s="256"/>
      <c r="BO109" s="256"/>
      <c r="BP109" s="256"/>
      <c r="BQ109" s="256"/>
      <c r="BR109" s="256"/>
      <c r="BS109" s="256"/>
      <c r="BT109" s="252" t="s">
        <v>3478</v>
      </c>
      <c r="BU109" s="252" t="s">
        <v>3479</v>
      </c>
      <c r="BV109" s="256"/>
      <c r="BW109" s="255"/>
      <c r="BX109" s="255"/>
      <c r="BY109" s="255"/>
      <c r="BZ109" s="257"/>
      <c r="CA109" s="257"/>
      <c r="CB109" s="257"/>
      <c r="CC109" s="257"/>
      <c r="CD109" s="257"/>
      <c r="CE109" s="257"/>
      <c r="CF109" s="253" t="s">
        <v>3480</v>
      </c>
      <c r="CG109" s="257"/>
      <c r="CH109" s="257"/>
      <c r="CI109" s="257"/>
      <c r="CJ109" s="257"/>
      <c r="CK109" s="257"/>
      <c r="CL109" s="257"/>
      <c r="CM109" s="253" t="s">
        <v>3481</v>
      </c>
      <c r="CN109" s="278" t="s">
        <v>3482</v>
      </c>
      <c r="CO109" s="253" t="s">
        <v>3483</v>
      </c>
      <c r="CP109" s="257"/>
      <c r="CQ109" s="257"/>
      <c r="CR109" s="257"/>
      <c r="CS109" s="253" t="s">
        <v>3484</v>
      </c>
      <c r="CT109" s="253" t="s">
        <v>3485</v>
      </c>
      <c r="CU109" s="257"/>
      <c r="CV109" s="257"/>
      <c r="CW109" s="257"/>
      <c r="CX109" s="257"/>
      <c r="CY109" s="257"/>
      <c r="CZ109" s="257"/>
      <c r="DA109" s="257"/>
      <c r="DB109" s="257"/>
      <c r="DC109" s="253" t="s">
        <v>3486</v>
      </c>
      <c r="DD109" s="253" t="s">
        <v>3487</v>
      </c>
      <c r="DE109" s="257"/>
    </row>
    <row r="110" spans="1:109" ht="15" customHeight="1">
      <c r="A110" s="164"/>
      <c r="B110" s="181"/>
      <c r="C110" s="8"/>
      <c r="D110" s="60" t="s">
        <v>3488</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183"/>
      <c r="AH110" s="255"/>
      <c r="AI110" s="255"/>
      <c r="AJ110" s="255"/>
      <c r="AK110" s="255"/>
      <c r="AL110" s="244" t="str">
        <f t="shared" si="2"/>
        <v>Las Minas</v>
      </c>
      <c r="AM110" s="244" t="str">
        <f t="shared" si="3"/>
        <v>30107</v>
      </c>
      <c r="AO110" s="255"/>
      <c r="AP110" s="247">
        <v>108</v>
      </c>
      <c r="AQ110" s="256"/>
      <c r="AR110" s="256"/>
      <c r="AS110" s="256"/>
      <c r="AT110" s="256"/>
      <c r="AU110" s="256"/>
      <c r="AV110" s="256"/>
      <c r="AW110" s="252" t="s">
        <v>3489</v>
      </c>
      <c r="AX110" s="256"/>
      <c r="AY110" s="256"/>
      <c r="AZ110" s="256"/>
      <c r="BA110" s="256"/>
      <c r="BB110" s="256"/>
      <c r="BC110" s="256"/>
      <c r="BD110" s="252" t="s">
        <v>3490</v>
      </c>
      <c r="BE110" s="299" t="s">
        <v>3491</v>
      </c>
      <c r="BF110" s="252" t="s">
        <v>3492</v>
      </c>
      <c r="BG110" s="256"/>
      <c r="BH110" s="256"/>
      <c r="BI110" s="256"/>
      <c r="BJ110" s="252" t="s">
        <v>3493</v>
      </c>
      <c r="BK110" s="252" t="s">
        <v>3494</v>
      </c>
      <c r="BL110" s="256"/>
      <c r="BM110" s="256"/>
      <c r="BN110" s="256"/>
      <c r="BO110" s="256"/>
      <c r="BP110" s="256"/>
      <c r="BQ110" s="256"/>
      <c r="BR110" s="256"/>
      <c r="BS110" s="256"/>
      <c r="BT110" s="252" t="s">
        <v>3495</v>
      </c>
      <c r="BU110" s="256"/>
      <c r="BV110" s="256"/>
      <c r="BW110" s="255"/>
      <c r="BX110" s="255"/>
      <c r="BY110" s="255"/>
      <c r="BZ110" s="257"/>
      <c r="CA110" s="257"/>
      <c r="CB110" s="257"/>
      <c r="CC110" s="257"/>
      <c r="CD110" s="257"/>
      <c r="CE110" s="257"/>
      <c r="CF110" s="253" t="s">
        <v>3496</v>
      </c>
      <c r="CG110" s="257"/>
      <c r="CH110" s="257"/>
      <c r="CI110" s="257"/>
      <c r="CJ110" s="257"/>
      <c r="CK110" s="257"/>
      <c r="CL110" s="257"/>
      <c r="CM110" s="253" t="s">
        <v>3497</v>
      </c>
      <c r="CN110" s="278" t="s">
        <v>3498</v>
      </c>
      <c r="CO110" s="253" t="s">
        <v>3499</v>
      </c>
      <c r="CP110" s="257"/>
      <c r="CQ110" s="257"/>
      <c r="CR110" s="257"/>
      <c r="CS110" s="253" t="s">
        <v>3500</v>
      </c>
      <c r="CT110" s="253" t="s">
        <v>3501</v>
      </c>
      <c r="CU110" s="257"/>
      <c r="CV110" s="257"/>
      <c r="CW110" s="257"/>
      <c r="CX110" s="257"/>
      <c r="CY110" s="257"/>
      <c r="CZ110" s="257"/>
      <c r="DA110" s="257"/>
      <c r="DB110" s="257"/>
      <c r="DC110" s="253" t="s">
        <v>3502</v>
      </c>
      <c r="DD110" s="253"/>
      <c r="DE110" s="257"/>
    </row>
    <row r="111" spans="1:109" ht="6.75" customHeight="1">
      <c r="A111" s="164"/>
      <c r="B111" s="181"/>
      <c r="C111" s="8"/>
      <c r="D111" s="60"/>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183"/>
      <c r="AH111" s="255"/>
      <c r="AI111" s="255"/>
      <c r="AJ111" s="255"/>
      <c r="AK111" s="255"/>
      <c r="AL111" s="244" t="str">
        <f t="shared" si="2"/>
        <v>Minatitlán</v>
      </c>
      <c r="AM111" s="244" t="str">
        <f t="shared" si="3"/>
        <v>30108</v>
      </c>
      <c r="AO111" s="255"/>
      <c r="AP111" s="247">
        <v>109</v>
      </c>
      <c r="AQ111" s="256"/>
      <c r="AR111" s="256"/>
      <c r="AS111" s="256"/>
      <c r="AT111" s="256"/>
      <c r="AU111" s="256"/>
      <c r="AV111" s="256"/>
      <c r="AW111" s="252" t="s">
        <v>3503</v>
      </c>
      <c r="AX111" s="256"/>
      <c r="AY111" s="256"/>
      <c r="AZ111" s="256"/>
      <c r="BA111" s="256"/>
      <c r="BB111" s="256"/>
      <c r="BC111" s="256"/>
      <c r="BD111" s="252" t="s">
        <v>3504</v>
      </c>
      <c r="BE111" s="299" t="s">
        <v>3505</v>
      </c>
      <c r="BF111" s="252" t="s">
        <v>3506</v>
      </c>
      <c r="BG111" s="256"/>
      <c r="BH111" s="256"/>
      <c r="BI111" s="256"/>
      <c r="BJ111" s="252" t="s">
        <v>3507</v>
      </c>
      <c r="BK111" s="252" t="s">
        <v>3508</v>
      </c>
      <c r="BL111" s="256"/>
      <c r="BM111" s="256"/>
      <c r="BN111" s="256"/>
      <c r="BO111" s="256"/>
      <c r="BP111" s="256"/>
      <c r="BQ111" s="256"/>
      <c r="BR111" s="256"/>
      <c r="BS111" s="256"/>
      <c r="BT111" s="252" t="s">
        <v>3509</v>
      </c>
      <c r="BU111" s="256"/>
      <c r="BV111" s="256"/>
      <c r="BW111" s="255"/>
      <c r="BX111" s="255"/>
      <c r="BY111" s="255"/>
      <c r="BZ111" s="257"/>
      <c r="CA111" s="257"/>
      <c r="CB111" s="257"/>
      <c r="CC111" s="257"/>
      <c r="CD111" s="257"/>
      <c r="CE111" s="257"/>
      <c r="CF111" s="253" t="s">
        <v>3510</v>
      </c>
      <c r="CG111" s="257"/>
      <c r="CH111" s="257"/>
      <c r="CI111" s="257"/>
      <c r="CJ111" s="257"/>
      <c r="CK111" s="257"/>
      <c r="CL111" s="257"/>
      <c r="CM111" s="253" t="s">
        <v>1091</v>
      </c>
      <c r="CN111" s="278" t="s">
        <v>3511</v>
      </c>
      <c r="CO111" s="253" t="s">
        <v>3512</v>
      </c>
      <c r="CP111" s="257"/>
      <c r="CQ111" s="257"/>
      <c r="CR111" s="257"/>
      <c r="CS111" s="253" t="s">
        <v>3513</v>
      </c>
      <c r="CT111" s="253" t="s">
        <v>3514</v>
      </c>
      <c r="CU111" s="257"/>
      <c r="CV111" s="257"/>
      <c r="CW111" s="257"/>
      <c r="CX111" s="257"/>
      <c r="CY111" s="257"/>
      <c r="CZ111" s="257"/>
      <c r="DA111" s="257"/>
      <c r="DB111" s="257"/>
      <c r="DC111" s="253" t="s">
        <v>539</v>
      </c>
      <c r="DD111" s="257"/>
      <c r="DE111" s="257"/>
    </row>
    <row r="112" spans="1:109" ht="24" customHeight="1">
      <c r="A112" s="164"/>
      <c r="B112" s="181"/>
      <c r="C112" s="8"/>
      <c r="D112" s="699" t="s">
        <v>6772</v>
      </c>
      <c r="E112" s="699"/>
      <c r="F112" s="699"/>
      <c r="G112" s="699"/>
      <c r="H112" s="699"/>
      <c r="I112" s="699"/>
      <c r="J112" s="699"/>
      <c r="K112" s="699"/>
      <c r="L112" s="699"/>
      <c r="M112" s="699"/>
      <c r="N112" s="699"/>
      <c r="O112" s="699"/>
      <c r="P112" s="699"/>
      <c r="Q112" s="699"/>
      <c r="R112" s="699"/>
      <c r="S112" s="699"/>
      <c r="T112" s="699"/>
      <c r="U112" s="699"/>
      <c r="V112" s="699"/>
      <c r="W112" s="699"/>
      <c r="X112" s="699"/>
      <c r="Y112" s="699"/>
      <c r="Z112" s="699"/>
      <c r="AA112" s="699"/>
      <c r="AB112" s="699"/>
      <c r="AC112" s="699"/>
      <c r="AD112" s="183"/>
      <c r="AH112" s="255"/>
      <c r="AI112" s="255"/>
      <c r="AJ112" s="255"/>
      <c r="AK112" s="255"/>
      <c r="AL112" s="244" t="str">
        <f t="shared" si="2"/>
        <v>Misantla</v>
      </c>
      <c r="AM112" s="244" t="str">
        <f t="shared" si="3"/>
        <v>30109</v>
      </c>
      <c r="AO112" s="255"/>
      <c r="AP112" s="247">
        <v>110</v>
      </c>
      <c r="AQ112" s="256"/>
      <c r="AR112" s="256"/>
      <c r="AS112" s="256"/>
      <c r="AT112" s="256"/>
      <c r="AU112" s="256"/>
      <c r="AV112" s="256"/>
      <c r="AW112" s="252" t="s">
        <v>3515</v>
      </c>
      <c r="AX112" s="256"/>
      <c r="AY112" s="256"/>
      <c r="AZ112" s="256"/>
      <c r="BA112" s="256"/>
      <c r="BB112" s="256"/>
      <c r="BC112" s="256"/>
      <c r="BD112" s="252" t="s">
        <v>3516</v>
      </c>
      <c r="BE112" s="299" t="s">
        <v>3517</v>
      </c>
      <c r="BF112" s="252" t="s">
        <v>3518</v>
      </c>
      <c r="BG112" s="256"/>
      <c r="BH112" s="256"/>
      <c r="BI112" s="256"/>
      <c r="BJ112" s="252" t="s">
        <v>3519</v>
      </c>
      <c r="BK112" s="252" t="s">
        <v>3520</v>
      </c>
      <c r="BL112" s="256"/>
      <c r="BM112" s="256"/>
      <c r="BN112" s="256"/>
      <c r="BO112" s="256"/>
      <c r="BP112" s="256"/>
      <c r="BQ112" s="256"/>
      <c r="BR112" s="256"/>
      <c r="BS112" s="256"/>
      <c r="BT112" s="252" t="s">
        <v>3521</v>
      </c>
      <c r="BU112" s="256"/>
      <c r="BV112" s="256"/>
      <c r="BW112" s="255"/>
      <c r="BX112" s="255"/>
      <c r="BY112" s="255"/>
      <c r="BZ112" s="257"/>
      <c r="CA112" s="257"/>
      <c r="CB112" s="257"/>
      <c r="CC112" s="257"/>
      <c r="CD112" s="257"/>
      <c r="CE112" s="257"/>
      <c r="CF112" s="253" t="s">
        <v>2987</v>
      </c>
      <c r="CG112" s="257"/>
      <c r="CH112" s="257"/>
      <c r="CI112" s="257"/>
      <c r="CJ112" s="257"/>
      <c r="CK112" s="257"/>
      <c r="CL112" s="257"/>
      <c r="CM112" s="253" t="s">
        <v>3522</v>
      </c>
      <c r="CN112" s="278" t="s">
        <v>3523</v>
      </c>
      <c r="CO112" s="253" t="s">
        <v>3524</v>
      </c>
      <c r="CP112" s="257"/>
      <c r="CQ112" s="257"/>
      <c r="CR112" s="257"/>
      <c r="CS112" s="253" t="s">
        <v>3525</v>
      </c>
      <c r="CT112" s="253" t="s">
        <v>3526</v>
      </c>
      <c r="CU112" s="257"/>
      <c r="CV112" s="257"/>
      <c r="CW112" s="257"/>
      <c r="CX112" s="257"/>
      <c r="CY112" s="257"/>
      <c r="CZ112" s="257"/>
      <c r="DA112" s="257"/>
      <c r="DB112" s="257"/>
      <c r="DC112" s="253" t="s">
        <v>3527</v>
      </c>
      <c r="DD112" s="257"/>
      <c r="DE112" s="257"/>
    </row>
    <row r="113" spans="1:109" ht="6.75" customHeight="1">
      <c r="A113" s="164"/>
      <c r="B113" s="181"/>
      <c r="C113" s="8"/>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183"/>
      <c r="AH113" s="255"/>
      <c r="AI113" s="255"/>
      <c r="AJ113" s="255"/>
      <c r="AK113" s="255"/>
      <c r="AL113" s="244" t="str">
        <f t="shared" si="2"/>
        <v>Mixtla de Altamirano</v>
      </c>
      <c r="AM113" s="244" t="str">
        <f t="shared" si="3"/>
        <v>30110</v>
      </c>
      <c r="AO113" s="255"/>
      <c r="AP113" s="247">
        <v>111</v>
      </c>
      <c r="AQ113" s="256"/>
      <c r="AR113" s="256"/>
      <c r="AS113" s="256"/>
      <c r="AT113" s="256"/>
      <c r="AU113" s="256"/>
      <c r="AV113" s="256"/>
      <c r="AW113" s="252" t="s">
        <v>3528</v>
      </c>
      <c r="AX113" s="256"/>
      <c r="AY113" s="256"/>
      <c r="AZ113" s="256"/>
      <c r="BA113" s="256"/>
      <c r="BB113" s="256"/>
      <c r="BC113" s="256"/>
      <c r="BD113" s="252" t="s">
        <v>3529</v>
      </c>
      <c r="BE113" s="299" t="s">
        <v>3530</v>
      </c>
      <c r="BF113" s="252" t="s">
        <v>3531</v>
      </c>
      <c r="BG113" s="256"/>
      <c r="BH113" s="256"/>
      <c r="BI113" s="256"/>
      <c r="BJ113" s="252" t="s">
        <v>3532</v>
      </c>
      <c r="BK113" s="252" t="s">
        <v>3533</v>
      </c>
      <c r="BL113" s="256"/>
      <c r="BM113" s="256"/>
      <c r="BN113" s="256"/>
      <c r="BO113" s="256"/>
      <c r="BP113" s="256"/>
      <c r="BQ113" s="256"/>
      <c r="BR113" s="256"/>
      <c r="BS113" s="256"/>
      <c r="BT113" s="252" t="s">
        <v>3534</v>
      </c>
      <c r="BU113" s="256"/>
      <c r="BV113" s="256"/>
      <c r="BW113" s="255"/>
      <c r="BX113" s="255"/>
      <c r="BY113" s="255"/>
      <c r="BZ113" s="257"/>
      <c r="CA113" s="257"/>
      <c r="CB113" s="257"/>
      <c r="CC113" s="257"/>
      <c r="CD113" s="257"/>
      <c r="CE113" s="257"/>
      <c r="CF113" s="253" t="s">
        <v>3535</v>
      </c>
      <c r="CG113" s="257"/>
      <c r="CH113" s="257"/>
      <c r="CI113" s="257"/>
      <c r="CJ113" s="257"/>
      <c r="CK113" s="257"/>
      <c r="CL113" s="257"/>
      <c r="CM113" s="253" t="s">
        <v>3536</v>
      </c>
      <c r="CN113" s="278" t="s">
        <v>3537</v>
      </c>
      <c r="CO113" s="253" t="s">
        <v>3538</v>
      </c>
      <c r="CP113" s="257"/>
      <c r="CQ113" s="257"/>
      <c r="CR113" s="257"/>
      <c r="CS113" s="253" t="s">
        <v>3539</v>
      </c>
      <c r="CT113" s="253" t="s">
        <v>3540</v>
      </c>
      <c r="CU113" s="257"/>
      <c r="CV113" s="257"/>
      <c r="CW113" s="257"/>
      <c r="CX113" s="257"/>
      <c r="CY113" s="257"/>
      <c r="CZ113" s="257"/>
      <c r="DA113" s="257"/>
      <c r="DB113" s="257"/>
      <c r="DC113" s="253" t="s">
        <v>3541</v>
      </c>
      <c r="DD113" s="257"/>
      <c r="DE113" s="257"/>
    </row>
    <row r="114" spans="1:109" ht="15" customHeight="1">
      <c r="A114" s="164"/>
      <c r="B114" s="181"/>
      <c r="C114" s="8"/>
      <c r="D114" s="60" t="s">
        <v>3542</v>
      </c>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183"/>
      <c r="AH114" s="255"/>
      <c r="AI114" s="255"/>
      <c r="AJ114" s="255"/>
      <c r="AK114" s="255"/>
      <c r="AL114" s="244" t="str">
        <f t="shared" si="2"/>
        <v>Moloacán</v>
      </c>
      <c r="AM114" s="244" t="str">
        <f t="shared" si="3"/>
        <v>30111</v>
      </c>
      <c r="AO114" s="255"/>
      <c r="AP114" s="247">
        <v>112</v>
      </c>
      <c r="AQ114" s="256"/>
      <c r="AR114" s="256"/>
      <c r="AS114" s="256"/>
      <c r="AT114" s="256"/>
      <c r="AU114" s="256"/>
      <c r="AV114" s="256"/>
      <c r="AW114" s="252" t="s">
        <v>3543</v>
      </c>
      <c r="AX114" s="256"/>
      <c r="AY114" s="256"/>
      <c r="AZ114" s="256"/>
      <c r="BA114" s="256"/>
      <c r="BB114" s="256"/>
      <c r="BC114" s="256"/>
      <c r="BD114" s="252" t="s">
        <v>3544</v>
      </c>
      <c r="BE114" s="299" t="s">
        <v>3545</v>
      </c>
      <c r="BF114" s="252" t="s">
        <v>3546</v>
      </c>
      <c r="BG114" s="256"/>
      <c r="BH114" s="256"/>
      <c r="BI114" s="256"/>
      <c r="BJ114" s="252" t="s">
        <v>3547</v>
      </c>
      <c r="BK114" s="252" t="s">
        <v>3548</v>
      </c>
      <c r="BL114" s="256"/>
      <c r="BM114" s="256"/>
      <c r="BN114" s="256"/>
      <c r="BO114" s="256"/>
      <c r="BP114" s="256"/>
      <c r="BQ114" s="256"/>
      <c r="BR114" s="256"/>
      <c r="BS114" s="256"/>
      <c r="BT114" s="252" t="s">
        <v>3549</v>
      </c>
      <c r="BU114" s="256"/>
      <c r="BV114" s="256"/>
      <c r="BW114" s="255"/>
      <c r="BX114" s="255"/>
      <c r="BY114" s="255"/>
      <c r="BZ114" s="257"/>
      <c r="CA114" s="257"/>
      <c r="CB114" s="257"/>
      <c r="CC114" s="257"/>
      <c r="CD114" s="257"/>
      <c r="CE114" s="257"/>
      <c r="CF114" s="253" t="s">
        <v>3550</v>
      </c>
      <c r="CG114" s="257"/>
      <c r="CH114" s="257"/>
      <c r="CI114" s="257"/>
      <c r="CJ114" s="257"/>
      <c r="CK114" s="257"/>
      <c r="CL114" s="257"/>
      <c r="CM114" s="253" t="s">
        <v>3551</v>
      </c>
      <c r="CN114" s="278" t="s">
        <v>3552</v>
      </c>
      <c r="CO114" s="253" t="s">
        <v>3553</v>
      </c>
      <c r="CP114" s="257"/>
      <c r="CQ114" s="257"/>
      <c r="CR114" s="257"/>
      <c r="CS114" s="253" t="s">
        <v>3554</v>
      </c>
      <c r="CT114" s="253" t="s">
        <v>2774</v>
      </c>
      <c r="CU114" s="257"/>
      <c r="CV114" s="257"/>
      <c r="CW114" s="257"/>
      <c r="CX114" s="257"/>
      <c r="CY114" s="257"/>
      <c r="CZ114" s="257"/>
      <c r="DA114" s="257"/>
      <c r="DB114" s="257"/>
      <c r="DC114" s="253" t="s">
        <v>3555</v>
      </c>
      <c r="DD114" s="257"/>
      <c r="DE114" s="257"/>
    </row>
    <row r="115" spans="1:109" ht="6.75" customHeight="1">
      <c r="A115" s="164"/>
      <c r="B115" s="181"/>
      <c r="C115" s="8"/>
      <c r="D115" s="60"/>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183"/>
      <c r="AH115" s="255"/>
      <c r="AI115" s="255"/>
      <c r="AJ115" s="255"/>
      <c r="AK115" s="255"/>
      <c r="AL115" s="244" t="str">
        <f t="shared" si="2"/>
        <v>Naolinco</v>
      </c>
      <c r="AM115" s="244" t="str">
        <f t="shared" si="3"/>
        <v>30112</v>
      </c>
      <c r="AO115" s="255"/>
      <c r="AP115" s="247">
        <v>113</v>
      </c>
      <c r="AQ115" s="256"/>
      <c r="AR115" s="256"/>
      <c r="AS115" s="256"/>
      <c r="AT115" s="256"/>
      <c r="AU115" s="256"/>
      <c r="AV115" s="256"/>
      <c r="AW115" s="252" t="s">
        <v>3556</v>
      </c>
      <c r="AX115" s="256"/>
      <c r="AY115" s="256"/>
      <c r="AZ115" s="256"/>
      <c r="BA115" s="256"/>
      <c r="BB115" s="256"/>
      <c r="BC115" s="256"/>
      <c r="BD115" s="252" t="s">
        <v>3557</v>
      </c>
      <c r="BE115" s="299" t="s">
        <v>3558</v>
      </c>
      <c r="BF115" s="252" t="s">
        <v>3559</v>
      </c>
      <c r="BG115" s="256"/>
      <c r="BH115" s="256"/>
      <c r="BI115" s="256"/>
      <c r="BJ115" s="252" t="s">
        <v>3560</v>
      </c>
      <c r="BK115" s="252" t="s">
        <v>3561</v>
      </c>
      <c r="BL115" s="256"/>
      <c r="BM115" s="256"/>
      <c r="BN115" s="256"/>
      <c r="BO115" s="256"/>
      <c r="BP115" s="256"/>
      <c r="BQ115" s="256"/>
      <c r="BR115" s="256"/>
      <c r="BS115" s="256"/>
      <c r="BT115" s="252" t="s">
        <v>3562</v>
      </c>
      <c r="BU115" s="256"/>
      <c r="BV115" s="256"/>
      <c r="BW115" s="255"/>
      <c r="BX115" s="255"/>
      <c r="BY115" s="255"/>
      <c r="BZ115" s="257"/>
      <c r="CA115" s="257"/>
      <c r="CB115" s="257"/>
      <c r="CC115" s="257"/>
      <c r="CD115" s="257"/>
      <c r="CE115" s="257"/>
      <c r="CF115" s="253" t="s">
        <v>170</v>
      </c>
      <c r="CG115" s="257"/>
      <c r="CH115" s="257"/>
      <c r="CI115" s="257"/>
      <c r="CJ115" s="257"/>
      <c r="CK115" s="257"/>
      <c r="CL115" s="257"/>
      <c r="CM115" s="253" t="s">
        <v>3563</v>
      </c>
      <c r="CN115" s="278" t="s">
        <v>3564</v>
      </c>
      <c r="CO115" s="253" t="s">
        <v>3565</v>
      </c>
      <c r="CP115" s="257"/>
      <c r="CQ115" s="257"/>
      <c r="CR115" s="257"/>
      <c r="CS115" s="253" t="s">
        <v>3566</v>
      </c>
      <c r="CT115" s="253" t="s">
        <v>3567</v>
      </c>
      <c r="CU115" s="257"/>
      <c r="CV115" s="257"/>
      <c r="CW115" s="257"/>
      <c r="CX115" s="257"/>
      <c r="CY115" s="257"/>
      <c r="CZ115" s="257"/>
      <c r="DA115" s="257"/>
      <c r="DB115" s="257"/>
      <c r="DC115" s="253" t="s">
        <v>3568</v>
      </c>
      <c r="DD115" s="257"/>
      <c r="DE115" s="257"/>
    </row>
    <row r="116" spans="1:109" ht="24" customHeight="1">
      <c r="A116" s="164"/>
      <c r="B116" s="181"/>
      <c r="C116" s="8"/>
      <c r="D116" s="686" t="s">
        <v>3569</v>
      </c>
      <c r="E116" s="686"/>
      <c r="F116" s="686"/>
      <c r="G116" s="686"/>
      <c r="H116" s="686"/>
      <c r="I116" s="686"/>
      <c r="J116" s="686"/>
      <c r="K116" s="686"/>
      <c r="L116" s="686"/>
      <c r="M116" s="686"/>
      <c r="N116" s="686"/>
      <c r="O116" s="686"/>
      <c r="P116" s="686"/>
      <c r="Q116" s="686"/>
      <c r="R116" s="686"/>
      <c r="S116" s="686"/>
      <c r="T116" s="686"/>
      <c r="U116" s="686"/>
      <c r="V116" s="686"/>
      <c r="W116" s="686"/>
      <c r="X116" s="686"/>
      <c r="Y116" s="686"/>
      <c r="Z116" s="686"/>
      <c r="AA116" s="686"/>
      <c r="AB116" s="686"/>
      <c r="AC116" s="686"/>
      <c r="AD116" s="183"/>
      <c r="AH116" s="255"/>
      <c r="AI116" s="255"/>
      <c r="AJ116" s="255"/>
      <c r="AK116" s="255"/>
      <c r="AL116" s="244" t="str">
        <f t="shared" si="2"/>
        <v>Naranjal</v>
      </c>
      <c r="AM116" s="244" t="str">
        <f t="shared" si="3"/>
        <v>30113</v>
      </c>
      <c r="AO116" s="255"/>
      <c r="AP116" s="247">
        <v>114</v>
      </c>
      <c r="AQ116" s="256"/>
      <c r="AR116" s="256"/>
      <c r="AS116" s="256"/>
      <c r="AT116" s="256"/>
      <c r="AU116" s="256"/>
      <c r="AV116" s="256"/>
      <c r="AW116" s="252" t="s">
        <v>3570</v>
      </c>
      <c r="AX116" s="256"/>
      <c r="AY116" s="256"/>
      <c r="AZ116" s="256"/>
      <c r="BA116" s="256"/>
      <c r="BB116" s="256"/>
      <c r="BC116" s="256"/>
      <c r="BD116" s="252" t="s">
        <v>3571</v>
      </c>
      <c r="BE116" s="299" t="s">
        <v>3572</v>
      </c>
      <c r="BF116" s="252" t="s">
        <v>3573</v>
      </c>
      <c r="BG116" s="256"/>
      <c r="BH116" s="256"/>
      <c r="BI116" s="256"/>
      <c r="BJ116" s="252" t="s">
        <v>3574</v>
      </c>
      <c r="BK116" s="252" t="s">
        <v>3575</v>
      </c>
      <c r="BL116" s="256"/>
      <c r="BM116" s="256"/>
      <c r="BN116" s="256"/>
      <c r="BO116" s="256"/>
      <c r="BP116" s="256"/>
      <c r="BQ116" s="256"/>
      <c r="BR116" s="256"/>
      <c r="BS116" s="256"/>
      <c r="BT116" s="252" t="s">
        <v>3576</v>
      </c>
      <c r="BU116" s="256"/>
      <c r="BV116" s="256"/>
      <c r="BW116" s="255"/>
      <c r="BX116" s="255"/>
      <c r="BY116" s="255"/>
      <c r="BZ116" s="257"/>
      <c r="CA116" s="257"/>
      <c r="CB116" s="257"/>
      <c r="CC116" s="257"/>
      <c r="CD116" s="257"/>
      <c r="CE116" s="257"/>
      <c r="CF116" s="253" t="s">
        <v>3577</v>
      </c>
      <c r="CG116" s="257"/>
      <c r="CH116" s="257"/>
      <c r="CI116" s="257"/>
      <c r="CJ116" s="257"/>
      <c r="CK116" s="257"/>
      <c r="CL116" s="257"/>
      <c r="CM116" s="253" t="s">
        <v>3578</v>
      </c>
      <c r="CN116" s="278" t="s">
        <v>3579</v>
      </c>
      <c r="CO116" s="253" t="s">
        <v>3580</v>
      </c>
      <c r="CP116" s="257"/>
      <c r="CQ116" s="257"/>
      <c r="CR116" s="257"/>
      <c r="CS116" s="253" t="s">
        <v>3581</v>
      </c>
      <c r="CT116" s="253" t="s">
        <v>3582</v>
      </c>
      <c r="CU116" s="257"/>
      <c r="CV116" s="257"/>
      <c r="CW116" s="257"/>
      <c r="CX116" s="257"/>
      <c r="CY116" s="257"/>
      <c r="CZ116" s="257"/>
      <c r="DA116" s="257"/>
      <c r="DB116" s="257"/>
      <c r="DC116" s="253" t="s">
        <v>3583</v>
      </c>
      <c r="DD116" s="257"/>
      <c r="DE116" s="257"/>
    </row>
    <row r="117" spans="1:109" ht="6.75" customHeight="1">
      <c r="A117" s="164"/>
      <c r="B117" s="181"/>
      <c r="C117" s="8"/>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183"/>
      <c r="AH117" s="255"/>
      <c r="AI117" s="255"/>
      <c r="AJ117" s="255"/>
      <c r="AK117" s="255"/>
      <c r="AL117" s="244" t="str">
        <f t="shared" si="2"/>
        <v>Nautla</v>
      </c>
      <c r="AM117" s="244" t="str">
        <f t="shared" si="3"/>
        <v>30114</v>
      </c>
      <c r="AO117" s="255"/>
      <c r="AP117" s="247">
        <v>115</v>
      </c>
      <c r="AQ117" s="256"/>
      <c r="AR117" s="256"/>
      <c r="AS117" s="256"/>
      <c r="AT117" s="256"/>
      <c r="AU117" s="256"/>
      <c r="AV117" s="256"/>
      <c r="AW117" s="252" t="s">
        <v>3584</v>
      </c>
      <c r="AX117" s="256"/>
      <c r="AY117" s="256"/>
      <c r="AZ117" s="256"/>
      <c r="BA117" s="256"/>
      <c r="BB117" s="256"/>
      <c r="BC117" s="256"/>
      <c r="BD117" s="252" t="s">
        <v>3585</v>
      </c>
      <c r="BE117" s="299" t="s">
        <v>3586</v>
      </c>
      <c r="BF117" s="256"/>
      <c r="BG117" s="256"/>
      <c r="BH117" s="256"/>
      <c r="BI117" s="256"/>
      <c r="BJ117" s="252" t="s">
        <v>3587</v>
      </c>
      <c r="BK117" s="252" t="s">
        <v>3588</v>
      </c>
      <c r="BL117" s="256"/>
      <c r="BM117" s="256"/>
      <c r="BN117" s="256"/>
      <c r="BO117" s="256"/>
      <c r="BP117" s="256"/>
      <c r="BQ117" s="256"/>
      <c r="BR117" s="256"/>
      <c r="BS117" s="256"/>
      <c r="BT117" s="252" t="s">
        <v>3589</v>
      </c>
      <c r="BU117" s="256"/>
      <c r="BV117" s="256"/>
      <c r="BW117" s="255"/>
      <c r="BX117" s="255"/>
      <c r="BY117" s="255"/>
      <c r="BZ117" s="257"/>
      <c r="CA117" s="257"/>
      <c r="CB117" s="257"/>
      <c r="CC117" s="257"/>
      <c r="CD117" s="257"/>
      <c r="CE117" s="257"/>
      <c r="CF117" s="253" t="s">
        <v>3590</v>
      </c>
      <c r="CG117" s="257"/>
      <c r="CH117" s="257"/>
      <c r="CI117" s="257"/>
      <c r="CJ117" s="257"/>
      <c r="CK117" s="257"/>
      <c r="CL117" s="257"/>
      <c r="CM117" s="253" t="s">
        <v>3591</v>
      </c>
      <c r="CN117" s="278" t="s">
        <v>3592</v>
      </c>
      <c r="CO117" s="253"/>
      <c r="CP117" s="257"/>
      <c r="CQ117" s="257"/>
      <c r="CR117" s="257"/>
      <c r="CS117" s="253" t="s">
        <v>3593</v>
      </c>
      <c r="CT117" s="253" t="s">
        <v>1196</v>
      </c>
      <c r="CU117" s="257"/>
      <c r="CV117" s="257"/>
      <c r="CW117" s="257"/>
      <c r="CX117" s="257"/>
      <c r="CY117" s="257"/>
      <c r="CZ117" s="257"/>
      <c r="DA117" s="257"/>
      <c r="DB117" s="257"/>
      <c r="DC117" s="253" t="s">
        <v>3594</v>
      </c>
      <c r="DD117" s="257"/>
      <c r="DE117" s="257"/>
    </row>
    <row r="118" spans="1:109" ht="15" customHeight="1">
      <c r="A118" s="164"/>
      <c r="B118" s="181"/>
      <c r="C118" s="8"/>
      <c r="D118" s="60" t="s">
        <v>3595</v>
      </c>
      <c r="E118" s="541"/>
      <c r="F118" s="541"/>
      <c r="G118" s="542"/>
      <c r="H118" s="698" t="s">
        <v>6773</v>
      </c>
      <c r="I118" s="698"/>
      <c r="J118" s="698"/>
      <c r="K118" s="698"/>
      <c r="L118" s="698"/>
      <c r="M118" s="698"/>
      <c r="N118" s="698"/>
      <c r="O118" s="698"/>
      <c r="P118" s="698"/>
      <c r="Q118" s="698"/>
      <c r="R118" s="698"/>
      <c r="S118" s="698"/>
      <c r="T118" s="698"/>
      <c r="U118" s="698"/>
      <c r="V118" s="698"/>
      <c r="W118" s="698"/>
      <c r="X118" s="698"/>
      <c r="Y118" s="698"/>
      <c r="Z118" s="698"/>
      <c r="AA118" s="698"/>
      <c r="AB118" s="698"/>
      <c r="AC118" s="698"/>
      <c r="AD118" s="183"/>
      <c r="AH118" s="255"/>
      <c r="AI118" s="255"/>
      <c r="AJ118" s="255"/>
      <c r="AK118" s="255"/>
      <c r="AL118" s="244" t="str">
        <f t="shared" si="2"/>
        <v>Nogales</v>
      </c>
      <c r="AM118" s="244" t="str">
        <f t="shared" si="3"/>
        <v>30115</v>
      </c>
      <c r="AO118" s="255"/>
      <c r="AP118" s="247">
        <v>116</v>
      </c>
      <c r="AQ118" s="256"/>
      <c r="AR118" s="256"/>
      <c r="AS118" s="256"/>
      <c r="AT118" s="256"/>
      <c r="AU118" s="256"/>
      <c r="AV118" s="256"/>
      <c r="AW118" s="252" t="s">
        <v>3596</v>
      </c>
      <c r="AX118" s="256"/>
      <c r="AY118" s="256"/>
      <c r="AZ118" s="256"/>
      <c r="BA118" s="256"/>
      <c r="BB118" s="256"/>
      <c r="BC118" s="256"/>
      <c r="BD118" s="252" t="s">
        <v>3597</v>
      </c>
      <c r="BE118" s="299" t="s">
        <v>3598</v>
      </c>
      <c r="BF118" s="256"/>
      <c r="BG118" s="256"/>
      <c r="BH118" s="256"/>
      <c r="BI118" s="256"/>
      <c r="BJ118" s="252" t="s">
        <v>3599</v>
      </c>
      <c r="BK118" s="252" t="s">
        <v>3600</v>
      </c>
      <c r="BL118" s="256"/>
      <c r="BM118" s="256"/>
      <c r="BN118" s="256"/>
      <c r="BO118" s="256"/>
      <c r="BP118" s="256"/>
      <c r="BQ118" s="256"/>
      <c r="BR118" s="256"/>
      <c r="BS118" s="256"/>
      <c r="BT118" s="252" t="s">
        <v>3601</v>
      </c>
      <c r="BU118" s="256"/>
      <c r="BV118" s="256"/>
      <c r="BW118" s="255"/>
      <c r="BX118" s="255"/>
      <c r="BY118" s="255"/>
      <c r="BZ118" s="257"/>
      <c r="CA118" s="257"/>
      <c r="CB118" s="257"/>
      <c r="CC118" s="257"/>
      <c r="CD118" s="257"/>
      <c r="CE118" s="257"/>
      <c r="CF118" s="253" t="s">
        <v>3602</v>
      </c>
      <c r="CG118" s="257"/>
      <c r="CH118" s="257"/>
      <c r="CI118" s="257"/>
      <c r="CJ118" s="257"/>
      <c r="CK118" s="257"/>
      <c r="CL118" s="257"/>
      <c r="CM118" s="253" t="s">
        <v>3579</v>
      </c>
      <c r="CN118" s="278" t="s">
        <v>3603</v>
      </c>
      <c r="CO118" s="257"/>
      <c r="CP118" s="257"/>
      <c r="CQ118" s="257"/>
      <c r="CR118" s="257"/>
      <c r="CS118" s="253" t="s">
        <v>3604</v>
      </c>
      <c r="CT118" s="253" t="s">
        <v>3605</v>
      </c>
      <c r="CU118" s="257"/>
      <c r="CV118" s="257"/>
      <c r="CW118" s="257"/>
      <c r="CX118" s="257"/>
      <c r="CY118" s="257"/>
      <c r="CZ118" s="257"/>
      <c r="DA118" s="257"/>
      <c r="DB118" s="257"/>
      <c r="DC118" s="253" t="s">
        <v>2112</v>
      </c>
      <c r="DD118" s="257"/>
      <c r="DE118" s="257"/>
    </row>
    <row r="119" spans="1:109" ht="6.75" customHeight="1">
      <c r="A119" s="164"/>
      <c r="B119" s="181"/>
      <c r="C119" s="8"/>
      <c r="D119" s="61"/>
      <c r="E119" s="61"/>
      <c r="F119" s="61"/>
      <c r="G119" s="62"/>
      <c r="H119" s="63"/>
      <c r="I119" s="62"/>
      <c r="J119" s="62"/>
      <c r="K119" s="62"/>
      <c r="L119" s="62"/>
      <c r="M119" s="62"/>
      <c r="N119" s="62"/>
      <c r="O119" s="62"/>
      <c r="P119" s="62"/>
      <c r="Q119" s="62"/>
      <c r="R119" s="62"/>
      <c r="S119" s="62"/>
      <c r="T119" s="62"/>
      <c r="U119" s="62"/>
      <c r="V119" s="62"/>
      <c r="W119" s="62"/>
      <c r="X119" s="62"/>
      <c r="Y119" s="62"/>
      <c r="Z119" s="62"/>
      <c r="AA119" s="62"/>
      <c r="AB119" s="62"/>
      <c r="AC119" s="62"/>
      <c r="AD119" s="183"/>
      <c r="AH119" s="255"/>
      <c r="AI119" s="255"/>
      <c r="AJ119" s="255"/>
      <c r="AK119" s="255"/>
      <c r="AL119" s="244" t="str">
        <f t="shared" si="2"/>
        <v>Oluta</v>
      </c>
      <c r="AM119" s="244" t="str">
        <f t="shared" si="3"/>
        <v>30116</v>
      </c>
      <c r="AO119" s="255"/>
      <c r="AP119" s="247">
        <v>117</v>
      </c>
      <c r="AQ119" s="256"/>
      <c r="AR119" s="256"/>
      <c r="AS119" s="256"/>
      <c r="AT119" s="256"/>
      <c r="AU119" s="256"/>
      <c r="AV119" s="256"/>
      <c r="AW119" s="252" t="s">
        <v>3606</v>
      </c>
      <c r="AX119" s="256"/>
      <c r="AY119" s="256"/>
      <c r="AZ119" s="256"/>
      <c r="BA119" s="256"/>
      <c r="BB119" s="256"/>
      <c r="BC119" s="256"/>
      <c r="BD119" s="252" t="s">
        <v>3607</v>
      </c>
      <c r="BE119" s="299" t="s">
        <v>3608</v>
      </c>
      <c r="BF119" s="256"/>
      <c r="BG119" s="256"/>
      <c r="BH119" s="256"/>
      <c r="BI119" s="256"/>
      <c r="BJ119" s="252" t="s">
        <v>3609</v>
      </c>
      <c r="BK119" s="252" t="s">
        <v>3610</v>
      </c>
      <c r="BL119" s="256"/>
      <c r="BM119" s="256"/>
      <c r="BN119" s="256"/>
      <c r="BO119" s="256"/>
      <c r="BP119" s="256"/>
      <c r="BQ119" s="256"/>
      <c r="BR119" s="256"/>
      <c r="BS119" s="256"/>
      <c r="BT119" s="252" t="s">
        <v>3611</v>
      </c>
      <c r="BU119" s="256"/>
      <c r="BV119" s="256"/>
      <c r="BW119" s="255"/>
      <c r="BX119" s="255"/>
      <c r="BY119" s="255"/>
      <c r="BZ119" s="257"/>
      <c r="CA119" s="257"/>
      <c r="CB119" s="257"/>
      <c r="CC119" s="257"/>
      <c r="CD119" s="257"/>
      <c r="CE119" s="257"/>
      <c r="CF119" s="253" t="s">
        <v>3612</v>
      </c>
      <c r="CG119" s="257"/>
      <c r="CH119" s="257"/>
      <c r="CI119" s="257"/>
      <c r="CJ119" s="257"/>
      <c r="CK119" s="257"/>
      <c r="CL119" s="257"/>
      <c r="CM119" s="253" t="s">
        <v>2361</v>
      </c>
      <c r="CN119" s="278" t="s">
        <v>3613</v>
      </c>
      <c r="CO119" s="257"/>
      <c r="CP119" s="257"/>
      <c r="CQ119" s="257"/>
      <c r="CR119" s="257"/>
      <c r="CS119" s="253" t="s">
        <v>3614</v>
      </c>
      <c r="CT119" s="253" t="s">
        <v>3615</v>
      </c>
      <c r="CU119" s="257"/>
      <c r="CV119" s="257"/>
      <c r="CW119" s="257"/>
      <c r="CX119" s="257"/>
      <c r="CY119" s="257"/>
      <c r="CZ119" s="257"/>
      <c r="DA119" s="257"/>
      <c r="DB119" s="257"/>
      <c r="DC119" s="253" t="s">
        <v>3616</v>
      </c>
      <c r="DD119" s="257"/>
      <c r="DE119" s="257"/>
    </row>
    <row r="120" spans="1:109" ht="15" customHeight="1">
      <c r="A120" s="164"/>
      <c r="B120" s="181"/>
      <c r="C120" s="8"/>
      <c r="D120" s="60" t="s">
        <v>3617</v>
      </c>
      <c r="E120" s="60"/>
      <c r="F120" s="60"/>
      <c r="G120" s="64"/>
      <c r="H120" s="698" t="s">
        <v>6774</v>
      </c>
      <c r="I120" s="698"/>
      <c r="J120" s="698"/>
      <c r="K120" s="698"/>
      <c r="L120" s="698"/>
      <c r="M120" s="698"/>
      <c r="N120" s="698"/>
      <c r="O120" s="698"/>
      <c r="P120" s="698"/>
      <c r="Q120" s="698"/>
      <c r="R120" s="698"/>
      <c r="S120" s="698"/>
      <c r="T120" s="698"/>
      <c r="U120" s="698"/>
      <c r="V120" s="698"/>
      <c r="W120" s="698"/>
      <c r="X120" s="698"/>
      <c r="Y120" s="698"/>
      <c r="Z120" s="698"/>
      <c r="AA120" s="698"/>
      <c r="AB120" s="698"/>
      <c r="AC120" s="698"/>
      <c r="AD120" s="183"/>
      <c r="AH120" s="255"/>
      <c r="AI120" s="255"/>
      <c r="AJ120" s="255"/>
      <c r="AK120" s="255"/>
      <c r="AL120" s="244" t="str">
        <f t="shared" si="2"/>
        <v>Omealca</v>
      </c>
      <c r="AM120" s="244" t="str">
        <f t="shared" si="3"/>
        <v>30117</v>
      </c>
      <c r="AO120" s="255"/>
      <c r="AP120" s="247">
        <v>118</v>
      </c>
      <c r="AQ120" s="256"/>
      <c r="AR120" s="256"/>
      <c r="AS120" s="256"/>
      <c r="AT120" s="256"/>
      <c r="AU120" s="256"/>
      <c r="AV120" s="256"/>
      <c r="AW120" s="252" t="s">
        <v>3618</v>
      </c>
      <c r="AX120" s="256"/>
      <c r="AY120" s="256"/>
      <c r="AZ120" s="256"/>
      <c r="BA120" s="256"/>
      <c r="BB120" s="256"/>
      <c r="BC120" s="256"/>
      <c r="BD120" s="252" t="s">
        <v>3619</v>
      </c>
      <c r="BE120" s="299" t="s">
        <v>3620</v>
      </c>
      <c r="BF120" s="256"/>
      <c r="BG120" s="256"/>
      <c r="BH120" s="256"/>
      <c r="BI120" s="256"/>
      <c r="BJ120" s="252" t="s">
        <v>3621</v>
      </c>
      <c r="BK120" s="252" t="s">
        <v>3622</v>
      </c>
      <c r="BL120" s="256"/>
      <c r="BM120" s="256"/>
      <c r="BN120" s="256"/>
      <c r="BO120" s="256"/>
      <c r="BP120" s="256"/>
      <c r="BQ120" s="256"/>
      <c r="BR120" s="256"/>
      <c r="BS120" s="256"/>
      <c r="BT120" s="252" t="s">
        <v>3623</v>
      </c>
      <c r="BU120" s="256"/>
      <c r="BV120" s="256"/>
      <c r="BW120" s="255"/>
      <c r="BX120" s="255"/>
      <c r="BY120" s="255"/>
      <c r="BZ120" s="257"/>
      <c r="CA120" s="257"/>
      <c r="CB120" s="257"/>
      <c r="CC120" s="257"/>
      <c r="CD120" s="257"/>
      <c r="CE120" s="257"/>
      <c r="CF120" s="253" t="s">
        <v>3624</v>
      </c>
      <c r="CG120" s="257"/>
      <c r="CH120" s="257"/>
      <c r="CI120" s="257"/>
      <c r="CJ120" s="257"/>
      <c r="CK120" s="257"/>
      <c r="CL120" s="257"/>
      <c r="CM120" s="253" t="s">
        <v>3625</v>
      </c>
      <c r="CN120" s="278" t="s">
        <v>3626</v>
      </c>
      <c r="CO120" s="257"/>
      <c r="CP120" s="257"/>
      <c r="CQ120" s="257"/>
      <c r="CR120" s="257"/>
      <c r="CS120" s="253" t="s">
        <v>3627</v>
      </c>
      <c r="CT120" s="253" t="s">
        <v>3628</v>
      </c>
      <c r="CU120" s="257"/>
      <c r="CV120" s="257"/>
      <c r="CW120" s="257"/>
      <c r="CX120" s="257"/>
      <c r="CY120" s="257"/>
      <c r="CZ120" s="257"/>
      <c r="DA120" s="257"/>
      <c r="DB120" s="257"/>
      <c r="DC120" s="253" t="s">
        <v>3629</v>
      </c>
      <c r="DD120" s="257"/>
      <c r="DE120" s="257"/>
    </row>
    <row r="121" spans="1:109" ht="15" customHeight="1" thickBot="1">
      <c r="A121" s="164"/>
      <c r="B121" s="198"/>
      <c r="C121" s="199"/>
      <c r="D121" s="201"/>
      <c r="E121" s="201"/>
      <c r="F121" s="201"/>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c r="AC121" s="202"/>
      <c r="AD121" s="200"/>
      <c r="AH121" s="255"/>
      <c r="AI121" s="255"/>
      <c r="AJ121" s="255"/>
      <c r="AK121" s="255"/>
      <c r="AL121" s="244" t="str">
        <f t="shared" si="2"/>
        <v>Orizaba</v>
      </c>
      <c r="AM121" s="244" t="str">
        <f t="shared" si="3"/>
        <v>30118</v>
      </c>
      <c r="AO121" s="255"/>
      <c r="AP121" s="247">
        <v>119</v>
      </c>
      <c r="AQ121" s="256"/>
      <c r="AR121" s="256"/>
      <c r="AS121" s="256"/>
      <c r="AT121" s="256"/>
      <c r="AU121" s="256"/>
      <c r="AV121" s="256"/>
      <c r="AW121" s="252" t="s">
        <v>3630</v>
      </c>
      <c r="AX121" s="256"/>
      <c r="AY121" s="256"/>
      <c r="AZ121" s="256"/>
      <c r="BA121" s="256"/>
      <c r="BB121" s="256"/>
      <c r="BC121" s="256"/>
      <c r="BD121" s="252" t="s">
        <v>3631</v>
      </c>
      <c r="BE121" s="299" t="s">
        <v>3632</v>
      </c>
      <c r="BF121" s="256"/>
      <c r="BG121" s="256"/>
      <c r="BH121" s="256"/>
      <c r="BI121" s="256"/>
      <c r="BJ121" s="252" t="s">
        <v>3633</v>
      </c>
      <c r="BK121" s="252" t="s">
        <v>3634</v>
      </c>
      <c r="BL121" s="256"/>
      <c r="BM121" s="256"/>
      <c r="BN121" s="256"/>
      <c r="BO121" s="256"/>
      <c r="BP121" s="256"/>
      <c r="BQ121" s="256"/>
      <c r="BR121" s="256"/>
      <c r="BS121" s="256"/>
      <c r="BT121" s="252" t="s">
        <v>3635</v>
      </c>
      <c r="BU121" s="256"/>
      <c r="BV121" s="256"/>
      <c r="BW121" s="255"/>
      <c r="BX121" s="255"/>
      <c r="BY121" s="255"/>
      <c r="BZ121" s="257"/>
      <c r="CA121" s="257"/>
      <c r="CB121" s="257"/>
      <c r="CC121" s="257"/>
      <c r="CD121" s="257"/>
      <c r="CE121" s="257"/>
      <c r="CF121" s="253" t="s">
        <v>3636</v>
      </c>
      <c r="CG121" s="257"/>
      <c r="CH121" s="257"/>
      <c r="CI121" s="257"/>
      <c r="CJ121" s="257"/>
      <c r="CK121" s="257"/>
      <c r="CL121" s="257"/>
      <c r="CM121" s="253" t="s">
        <v>3637</v>
      </c>
      <c r="CN121" s="278" t="s">
        <v>3638</v>
      </c>
      <c r="CO121" s="257"/>
      <c r="CP121" s="257"/>
      <c r="CQ121" s="257"/>
      <c r="CR121" s="257"/>
      <c r="CS121" s="253" t="s">
        <v>3639</v>
      </c>
      <c r="CT121" s="253" t="s">
        <v>3640</v>
      </c>
      <c r="CU121" s="257"/>
      <c r="CV121" s="257"/>
      <c r="CW121" s="257"/>
      <c r="CX121" s="257"/>
      <c r="CY121" s="257"/>
      <c r="CZ121" s="257"/>
      <c r="DA121" s="257"/>
      <c r="DB121" s="257"/>
      <c r="DC121" s="253" t="s">
        <v>3641</v>
      </c>
      <c r="DD121" s="257"/>
      <c r="DE121" s="257"/>
    </row>
    <row r="122" spans="1:109" ht="15" customHeight="1" thickBot="1">
      <c r="A122" s="164"/>
      <c r="B122" s="164"/>
      <c r="C122" s="164"/>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H122" s="255"/>
      <c r="AI122" s="255"/>
      <c r="AJ122" s="255"/>
      <c r="AK122" s="255"/>
      <c r="AL122" s="244" t="str">
        <f t="shared" si="2"/>
        <v>Otatitlán</v>
      </c>
      <c r="AM122" s="244" t="str">
        <f t="shared" si="3"/>
        <v>30119</v>
      </c>
      <c r="AO122" s="255"/>
      <c r="AP122" s="247">
        <v>120</v>
      </c>
      <c r="AQ122" s="256"/>
      <c r="AR122" s="256"/>
      <c r="AS122" s="256"/>
      <c r="AT122" s="256"/>
      <c r="AU122" s="256"/>
      <c r="AV122" s="256"/>
      <c r="AW122" s="252" t="s">
        <v>3642</v>
      </c>
      <c r="AX122" s="256"/>
      <c r="AY122" s="256"/>
      <c r="AZ122" s="256"/>
      <c r="BA122" s="256"/>
      <c r="BB122" s="256"/>
      <c r="BC122" s="256"/>
      <c r="BD122" s="252" t="s">
        <v>3643</v>
      </c>
      <c r="BE122" s="299" t="s">
        <v>3644</v>
      </c>
      <c r="BF122" s="256"/>
      <c r="BG122" s="256"/>
      <c r="BH122" s="256"/>
      <c r="BI122" s="256"/>
      <c r="BJ122" s="252" t="s">
        <v>3645</v>
      </c>
      <c r="BK122" s="252" t="s">
        <v>3646</v>
      </c>
      <c r="BL122" s="256"/>
      <c r="BM122" s="256"/>
      <c r="BN122" s="256"/>
      <c r="BO122" s="256"/>
      <c r="BP122" s="256"/>
      <c r="BQ122" s="256"/>
      <c r="BR122" s="256"/>
      <c r="BS122" s="256"/>
      <c r="BT122" s="252" t="s">
        <v>3647</v>
      </c>
      <c r="BU122" s="256"/>
      <c r="BV122" s="256"/>
      <c r="BW122" s="255"/>
      <c r="BX122" s="255"/>
      <c r="BY122" s="255"/>
      <c r="BZ122" s="257"/>
      <c r="CA122" s="257"/>
      <c r="CB122" s="257"/>
      <c r="CC122" s="257"/>
      <c r="CD122" s="257"/>
      <c r="CE122" s="257"/>
      <c r="CF122" s="301" t="s">
        <v>3648</v>
      </c>
      <c r="CG122" s="257"/>
      <c r="CH122" s="257"/>
      <c r="CI122" s="257"/>
      <c r="CJ122" s="257"/>
      <c r="CK122" s="257"/>
      <c r="CL122" s="257"/>
      <c r="CM122" s="253" t="s">
        <v>3649</v>
      </c>
      <c r="CN122" s="278" t="s">
        <v>3650</v>
      </c>
      <c r="CO122" s="257"/>
      <c r="CP122" s="257"/>
      <c r="CQ122" s="257"/>
      <c r="CR122" s="257"/>
      <c r="CS122" s="253" t="s">
        <v>3651</v>
      </c>
      <c r="CT122" s="253" t="s">
        <v>3652</v>
      </c>
      <c r="CU122" s="257"/>
      <c r="CV122" s="257"/>
      <c r="CW122" s="257"/>
      <c r="CX122" s="257"/>
      <c r="CY122" s="257"/>
      <c r="CZ122" s="257"/>
      <c r="DA122" s="257"/>
      <c r="DB122" s="257"/>
      <c r="DC122" s="253" t="s">
        <v>3653</v>
      </c>
      <c r="DD122" s="257"/>
      <c r="DE122" s="257"/>
    </row>
    <row r="123" spans="1:109" ht="15" customHeight="1">
      <c r="A123" s="164"/>
      <c r="B123" s="178"/>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80"/>
      <c r="AH123" s="255"/>
      <c r="AI123" s="255"/>
      <c r="AJ123" s="255"/>
      <c r="AK123" s="255"/>
      <c r="AL123" s="244" t="str">
        <f t="shared" si="2"/>
        <v>Oteapan</v>
      </c>
      <c r="AM123" s="244" t="str">
        <f t="shared" si="3"/>
        <v>30120</v>
      </c>
      <c r="AO123" s="255"/>
      <c r="AP123" s="247">
        <v>121</v>
      </c>
      <c r="AQ123" s="256"/>
      <c r="AR123" s="256"/>
      <c r="AS123" s="256"/>
      <c r="AT123" s="256"/>
      <c r="AU123" s="256"/>
      <c r="AV123" s="256"/>
      <c r="AW123" s="252" t="s">
        <v>3654</v>
      </c>
      <c r="AX123" s="256"/>
      <c r="AY123" s="256"/>
      <c r="AZ123" s="256"/>
      <c r="BA123" s="256"/>
      <c r="BB123" s="256"/>
      <c r="BC123" s="256"/>
      <c r="BD123" s="252" t="s">
        <v>3655</v>
      </c>
      <c r="BE123" s="299" t="s">
        <v>3656</v>
      </c>
      <c r="BF123" s="256"/>
      <c r="BG123" s="256"/>
      <c r="BH123" s="256"/>
      <c r="BI123" s="256"/>
      <c r="BJ123" s="252" t="s">
        <v>3657</v>
      </c>
      <c r="BK123" s="252" t="s">
        <v>3658</v>
      </c>
      <c r="BL123" s="256"/>
      <c r="BM123" s="256"/>
      <c r="BN123" s="256"/>
      <c r="BO123" s="256"/>
      <c r="BP123" s="256"/>
      <c r="BQ123" s="256"/>
      <c r="BR123" s="256"/>
      <c r="BS123" s="256"/>
      <c r="BT123" s="252" t="s">
        <v>3659</v>
      </c>
      <c r="BU123" s="256"/>
      <c r="BV123" s="256"/>
      <c r="BW123" s="255"/>
      <c r="BX123" s="255"/>
      <c r="BY123" s="255"/>
      <c r="BZ123" s="257"/>
      <c r="CA123" s="257"/>
      <c r="CB123" s="257"/>
      <c r="CC123" s="257"/>
      <c r="CD123" s="257"/>
      <c r="CE123" s="257"/>
      <c r="CF123" s="301" t="s">
        <v>3660</v>
      </c>
      <c r="CG123" s="257"/>
      <c r="CH123" s="257"/>
      <c r="CI123" s="257"/>
      <c r="CJ123" s="257"/>
      <c r="CK123" s="257"/>
      <c r="CL123" s="257"/>
      <c r="CM123" s="253" t="s">
        <v>3661</v>
      </c>
      <c r="CN123" s="278" t="s">
        <v>3662</v>
      </c>
      <c r="CO123" s="257"/>
      <c r="CP123" s="257"/>
      <c r="CQ123" s="257"/>
      <c r="CR123" s="257"/>
      <c r="CS123" s="253" t="s">
        <v>3663</v>
      </c>
      <c r="CT123" s="253" t="s">
        <v>3664</v>
      </c>
      <c r="CU123" s="257"/>
      <c r="CV123" s="257"/>
      <c r="CW123" s="257"/>
      <c r="CX123" s="257"/>
      <c r="CY123" s="257"/>
      <c r="CZ123" s="257"/>
      <c r="DA123" s="257"/>
      <c r="DB123" s="257"/>
      <c r="DC123" s="253" t="s">
        <v>3665</v>
      </c>
      <c r="DD123" s="257"/>
      <c r="DE123" s="257"/>
    </row>
    <row r="124" spans="1:109" ht="24" customHeight="1">
      <c r="A124" s="164"/>
      <c r="B124" s="181"/>
      <c r="C124" s="686" t="s">
        <v>3666</v>
      </c>
      <c r="D124" s="686"/>
      <c r="E124" s="686"/>
      <c r="F124" s="686"/>
      <c r="G124" s="686"/>
      <c r="H124" s="686"/>
      <c r="I124" s="686"/>
      <c r="J124" s="686"/>
      <c r="K124" s="686"/>
      <c r="L124" s="686"/>
      <c r="M124" s="686"/>
      <c r="N124" s="686"/>
      <c r="O124" s="686"/>
      <c r="P124" s="686"/>
      <c r="Q124" s="686"/>
      <c r="R124" s="686"/>
      <c r="S124" s="686"/>
      <c r="T124" s="686"/>
      <c r="U124" s="686"/>
      <c r="V124" s="686"/>
      <c r="W124" s="686"/>
      <c r="X124" s="686"/>
      <c r="Y124" s="686"/>
      <c r="Z124" s="686"/>
      <c r="AA124" s="686"/>
      <c r="AB124" s="686"/>
      <c r="AC124" s="686"/>
      <c r="AD124" s="183"/>
      <c r="AH124" s="255"/>
      <c r="AI124" s="255"/>
      <c r="AJ124" s="255"/>
      <c r="AK124" s="255"/>
      <c r="AL124" s="244" t="str">
        <f t="shared" si="2"/>
        <v>Ozuluama de Mascareñas</v>
      </c>
      <c r="AM124" s="244" t="str">
        <f t="shared" si="3"/>
        <v>30121</v>
      </c>
      <c r="AO124" s="255"/>
      <c r="AP124" s="247">
        <v>122</v>
      </c>
      <c r="AQ124" s="256"/>
      <c r="AR124" s="256"/>
      <c r="AS124" s="256"/>
      <c r="AT124" s="256"/>
      <c r="AU124" s="256"/>
      <c r="AV124" s="256"/>
      <c r="AW124" s="252" t="s">
        <v>3667</v>
      </c>
      <c r="AX124" s="256"/>
      <c r="AY124" s="256"/>
      <c r="AZ124" s="256"/>
      <c r="BA124" s="256"/>
      <c r="BB124" s="256"/>
      <c r="BC124" s="256"/>
      <c r="BD124" s="252" t="s">
        <v>3668</v>
      </c>
      <c r="BE124" s="299" t="s">
        <v>3669</v>
      </c>
      <c r="BF124" s="256"/>
      <c r="BG124" s="256"/>
      <c r="BH124" s="256"/>
      <c r="BI124" s="256"/>
      <c r="BJ124" s="252" t="s">
        <v>3670</v>
      </c>
      <c r="BK124" s="252" t="s">
        <v>3671</v>
      </c>
      <c r="BL124" s="256"/>
      <c r="BM124" s="256"/>
      <c r="BN124" s="256"/>
      <c r="BO124" s="256"/>
      <c r="BP124" s="256"/>
      <c r="BQ124" s="256"/>
      <c r="BR124" s="256"/>
      <c r="BS124" s="256"/>
      <c r="BT124" s="252" t="s">
        <v>3672</v>
      </c>
      <c r="BU124" s="256"/>
      <c r="BV124" s="256"/>
      <c r="BW124" s="255"/>
      <c r="BX124" s="255"/>
      <c r="BY124" s="255"/>
      <c r="BZ124" s="257"/>
      <c r="CA124" s="257"/>
      <c r="CB124" s="257"/>
      <c r="CC124" s="257"/>
      <c r="CD124" s="257"/>
      <c r="CE124" s="257"/>
      <c r="CF124" s="301" t="s">
        <v>3673</v>
      </c>
      <c r="CG124" s="257"/>
      <c r="CH124" s="257"/>
      <c r="CI124" s="257"/>
      <c r="CJ124" s="257"/>
      <c r="CK124" s="257"/>
      <c r="CL124" s="257"/>
      <c r="CM124" s="253" t="s">
        <v>3674</v>
      </c>
      <c r="CN124" s="278" t="s">
        <v>3675</v>
      </c>
      <c r="CO124" s="257"/>
      <c r="CP124" s="257"/>
      <c r="CQ124" s="257"/>
      <c r="CR124" s="257"/>
      <c r="CS124" s="253" t="s">
        <v>3676</v>
      </c>
      <c r="CT124" s="253" t="s">
        <v>3677</v>
      </c>
      <c r="CU124" s="257"/>
      <c r="CV124" s="257"/>
      <c r="CW124" s="257"/>
      <c r="CX124" s="257"/>
      <c r="CY124" s="257"/>
      <c r="CZ124" s="257"/>
      <c r="DA124" s="257"/>
      <c r="DB124" s="257"/>
      <c r="DC124" s="253" t="s">
        <v>3678</v>
      </c>
      <c r="DD124" s="257"/>
      <c r="DE124" s="257"/>
    </row>
    <row r="125" spans="1:109" ht="6.75" customHeight="1">
      <c r="A125" s="164"/>
      <c r="B125" s="181"/>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183"/>
      <c r="AH125" s="255"/>
      <c r="AI125" s="255"/>
      <c r="AJ125" s="255"/>
      <c r="AK125" s="255"/>
      <c r="AL125" s="244" t="str">
        <f t="shared" si="2"/>
        <v>Pajapan</v>
      </c>
      <c r="AM125" s="244" t="str">
        <f t="shared" si="3"/>
        <v>30122</v>
      </c>
      <c r="AO125" s="255"/>
      <c r="AP125" s="247">
        <v>123</v>
      </c>
      <c r="AQ125" s="256"/>
      <c r="AR125" s="256"/>
      <c r="AS125" s="256"/>
      <c r="AT125" s="256"/>
      <c r="AU125" s="256"/>
      <c r="AV125" s="256"/>
      <c r="AW125" s="252" t="s">
        <v>3679</v>
      </c>
      <c r="AX125" s="256"/>
      <c r="AY125" s="256"/>
      <c r="AZ125" s="256"/>
      <c r="BA125" s="256"/>
      <c r="BB125" s="256"/>
      <c r="BC125" s="256"/>
      <c r="BD125" s="252" t="s">
        <v>3680</v>
      </c>
      <c r="BE125" s="299" t="s">
        <v>3681</v>
      </c>
      <c r="BF125" s="256"/>
      <c r="BG125" s="256"/>
      <c r="BH125" s="256"/>
      <c r="BI125" s="256"/>
      <c r="BJ125" s="252" t="s">
        <v>3682</v>
      </c>
      <c r="BK125" s="252" t="s">
        <v>3683</v>
      </c>
      <c r="BL125" s="256"/>
      <c r="BM125" s="256"/>
      <c r="BN125" s="256"/>
      <c r="BO125" s="256"/>
      <c r="BP125" s="256"/>
      <c r="BQ125" s="256"/>
      <c r="BR125" s="256"/>
      <c r="BS125" s="256"/>
      <c r="BT125" s="252" t="s">
        <v>3684</v>
      </c>
      <c r="BU125" s="256"/>
      <c r="BV125" s="256"/>
      <c r="BW125" s="255"/>
      <c r="BX125" s="255"/>
      <c r="BY125" s="255"/>
      <c r="BZ125" s="257"/>
      <c r="CA125" s="257"/>
      <c r="CB125" s="257"/>
      <c r="CC125" s="257"/>
      <c r="CD125" s="257"/>
      <c r="CE125" s="257"/>
      <c r="CF125" s="301" t="s">
        <v>499</v>
      </c>
      <c r="CG125" s="257"/>
      <c r="CH125" s="257"/>
      <c r="CI125" s="257"/>
      <c r="CJ125" s="257"/>
      <c r="CK125" s="257"/>
      <c r="CL125" s="257"/>
      <c r="CM125" s="253" t="s">
        <v>3685</v>
      </c>
      <c r="CN125" s="278" t="s">
        <v>3686</v>
      </c>
      <c r="CO125" s="257"/>
      <c r="CP125" s="257"/>
      <c r="CQ125" s="257"/>
      <c r="CR125" s="257"/>
      <c r="CS125" s="253" t="s">
        <v>3687</v>
      </c>
      <c r="CT125" s="253" t="s">
        <v>3688</v>
      </c>
      <c r="CU125" s="257"/>
      <c r="CV125" s="257"/>
      <c r="CW125" s="257"/>
      <c r="CX125" s="257"/>
      <c r="CY125" s="257"/>
      <c r="CZ125" s="257"/>
      <c r="DA125" s="257"/>
      <c r="DB125" s="257"/>
      <c r="DC125" s="253" t="s">
        <v>3689</v>
      </c>
      <c r="DD125" s="257"/>
      <c r="DE125" s="257"/>
    </row>
    <row r="126" spans="1:109" ht="15" customHeight="1">
      <c r="A126" s="164"/>
      <c r="B126" s="181"/>
      <c r="C126" s="8"/>
      <c r="D126" s="7" t="s">
        <v>3690</v>
      </c>
      <c r="E126" s="8"/>
      <c r="F126" s="8"/>
      <c r="G126" s="698" t="s">
        <v>6775</v>
      </c>
      <c r="H126" s="698"/>
      <c r="I126" s="698"/>
      <c r="J126" s="698"/>
      <c r="K126" s="698"/>
      <c r="L126" s="698"/>
      <c r="M126" s="698"/>
      <c r="N126" s="698"/>
      <c r="O126" s="698"/>
      <c r="P126" s="698"/>
      <c r="Q126" s="698"/>
      <c r="R126" s="698"/>
      <c r="S126" s="698"/>
      <c r="T126" s="698"/>
      <c r="U126" s="698"/>
      <c r="V126" s="698"/>
      <c r="W126" s="698"/>
      <c r="X126" s="698"/>
      <c r="Y126" s="698"/>
      <c r="Z126" s="698"/>
      <c r="AA126" s="698"/>
      <c r="AB126" s="698"/>
      <c r="AC126" s="698"/>
      <c r="AD126" s="183"/>
      <c r="AH126" s="255"/>
      <c r="AI126" s="255"/>
      <c r="AJ126" s="255"/>
      <c r="AK126" s="255"/>
      <c r="AL126" s="244" t="str">
        <f t="shared" si="2"/>
        <v>Pánuco</v>
      </c>
      <c r="AM126" s="244" t="str">
        <f t="shared" si="3"/>
        <v>30123</v>
      </c>
      <c r="AO126" s="255"/>
      <c r="AP126" s="247">
        <v>124</v>
      </c>
      <c r="AQ126" s="256"/>
      <c r="AR126" s="256"/>
      <c r="AS126" s="256"/>
      <c r="AT126" s="256"/>
      <c r="AU126" s="256"/>
      <c r="AV126" s="256"/>
      <c r="AW126" s="252" t="s">
        <v>3691</v>
      </c>
      <c r="AX126" s="256"/>
      <c r="AY126" s="256"/>
      <c r="AZ126" s="256"/>
      <c r="BA126" s="256"/>
      <c r="BB126" s="256"/>
      <c r="BC126" s="256"/>
      <c r="BD126" s="252" t="s">
        <v>3692</v>
      </c>
      <c r="BE126" s="299" t="s">
        <v>3693</v>
      </c>
      <c r="BF126" s="256"/>
      <c r="BG126" s="256"/>
      <c r="BH126" s="256"/>
      <c r="BI126" s="256"/>
      <c r="BJ126" s="252" t="s">
        <v>3694</v>
      </c>
      <c r="BK126" s="252" t="s">
        <v>3695</v>
      </c>
      <c r="BL126" s="256"/>
      <c r="BM126" s="256"/>
      <c r="BN126" s="256"/>
      <c r="BO126" s="256"/>
      <c r="BP126" s="256"/>
      <c r="BQ126" s="256"/>
      <c r="BR126" s="256"/>
      <c r="BS126" s="256"/>
      <c r="BT126" s="252" t="s">
        <v>3696</v>
      </c>
      <c r="BU126" s="256"/>
      <c r="BV126" s="256"/>
      <c r="BW126" s="255"/>
      <c r="BX126" s="255"/>
      <c r="BY126" s="255"/>
      <c r="BZ126" s="257"/>
      <c r="CA126" s="257"/>
      <c r="CB126" s="257"/>
      <c r="CC126" s="257"/>
      <c r="CD126" s="257"/>
      <c r="CE126" s="257"/>
      <c r="CF126" s="301" t="s">
        <v>3697</v>
      </c>
      <c r="CG126" s="257"/>
      <c r="CH126" s="257"/>
      <c r="CI126" s="257"/>
      <c r="CJ126" s="257"/>
      <c r="CK126" s="257"/>
      <c r="CL126" s="257"/>
      <c r="CM126" s="253" t="s">
        <v>3698</v>
      </c>
      <c r="CN126" s="278" t="s">
        <v>3699</v>
      </c>
      <c r="CO126" s="257"/>
      <c r="CP126" s="257"/>
      <c r="CQ126" s="257"/>
      <c r="CR126" s="257"/>
      <c r="CS126" s="253" t="s">
        <v>3700</v>
      </c>
      <c r="CT126" s="253" t="s">
        <v>3701</v>
      </c>
      <c r="CU126" s="257"/>
      <c r="CV126" s="257"/>
      <c r="CW126" s="257"/>
      <c r="CX126" s="257"/>
      <c r="CY126" s="257"/>
      <c r="CZ126" s="257"/>
      <c r="DA126" s="257"/>
      <c r="DB126" s="257"/>
      <c r="DC126" s="253" t="s">
        <v>1895</v>
      </c>
      <c r="DD126" s="257"/>
      <c r="DE126" s="257"/>
    </row>
    <row r="127" spans="1:109" ht="15" customHeight="1">
      <c r="A127" s="164"/>
      <c r="B127" s="181"/>
      <c r="C127" s="8"/>
      <c r="D127" s="7" t="s">
        <v>3702</v>
      </c>
      <c r="E127" s="8"/>
      <c r="F127" s="8"/>
      <c r="G127" s="8"/>
      <c r="H127" s="8"/>
      <c r="I127" s="8"/>
      <c r="J127" s="8"/>
      <c r="K127" s="704" t="s">
        <v>6776</v>
      </c>
      <c r="L127" s="704"/>
      <c r="M127" s="704"/>
      <c r="N127" s="704"/>
      <c r="O127" s="704"/>
      <c r="P127" s="704"/>
      <c r="Q127" s="704"/>
      <c r="R127" s="704"/>
      <c r="S127" s="704"/>
      <c r="T127" s="704"/>
      <c r="U127" s="704"/>
      <c r="V127" s="704"/>
      <c r="W127" s="704"/>
      <c r="X127" s="704"/>
      <c r="Y127" s="704"/>
      <c r="Z127" s="704"/>
      <c r="AA127" s="704"/>
      <c r="AB127" s="704"/>
      <c r="AC127" s="704"/>
      <c r="AD127" s="183"/>
      <c r="AH127" s="255"/>
      <c r="AI127" s="255"/>
      <c r="AJ127" s="255"/>
      <c r="AK127" s="255"/>
      <c r="AL127" s="244" t="str">
        <f t="shared" si="2"/>
        <v>Papantla</v>
      </c>
      <c r="AM127" s="244" t="str">
        <f t="shared" si="3"/>
        <v>30124</v>
      </c>
      <c r="AO127" s="255"/>
      <c r="AP127" s="247">
        <v>125</v>
      </c>
      <c r="AQ127" s="256"/>
      <c r="AR127" s="256"/>
      <c r="AS127" s="256"/>
      <c r="AT127" s="256"/>
      <c r="AU127" s="256"/>
      <c r="AV127" s="256"/>
      <c r="AW127" s="252" t="s">
        <v>3703</v>
      </c>
      <c r="AX127" s="256"/>
      <c r="AY127" s="256"/>
      <c r="AZ127" s="256"/>
      <c r="BA127" s="256"/>
      <c r="BB127" s="256"/>
      <c r="BC127" s="256"/>
      <c r="BD127" s="252" t="s">
        <v>3704</v>
      </c>
      <c r="BE127" s="299" t="s">
        <v>3705</v>
      </c>
      <c r="BF127" s="256"/>
      <c r="BG127" s="256"/>
      <c r="BH127" s="256"/>
      <c r="BI127" s="256"/>
      <c r="BJ127" s="252" t="s">
        <v>3706</v>
      </c>
      <c r="BK127" s="252" t="s">
        <v>3707</v>
      </c>
      <c r="BL127" s="256"/>
      <c r="BM127" s="256"/>
      <c r="BN127" s="256"/>
      <c r="BO127" s="256"/>
      <c r="BP127" s="256"/>
      <c r="BQ127" s="256"/>
      <c r="BR127" s="256"/>
      <c r="BS127" s="256"/>
      <c r="BT127" s="252" t="s">
        <v>3708</v>
      </c>
      <c r="BU127" s="256"/>
      <c r="BV127" s="256"/>
      <c r="BW127" s="255"/>
      <c r="BX127" s="255"/>
      <c r="BY127" s="255"/>
      <c r="BZ127" s="257"/>
      <c r="CA127" s="257"/>
      <c r="CB127" s="257"/>
      <c r="CC127" s="257"/>
      <c r="CD127" s="257"/>
      <c r="CE127" s="257"/>
      <c r="CF127" s="301" t="s">
        <v>3709</v>
      </c>
      <c r="CG127" s="257"/>
      <c r="CH127" s="257"/>
      <c r="CI127" s="257"/>
      <c r="CJ127" s="257"/>
      <c r="CK127" s="257"/>
      <c r="CL127" s="257"/>
      <c r="CM127" s="253" t="s">
        <v>3710</v>
      </c>
      <c r="CN127" s="278" t="s">
        <v>3711</v>
      </c>
      <c r="CO127" s="257"/>
      <c r="CP127" s="257"/>
      <c r="CQ127" s="257"/>
      <c r="CR127" s="257"/>
      <c r="CS127" s="253" t="s">
        <v>3712</v>
      </c>
      <c r="CT127" s="253" t="s">
        <v>3713</v>
      </c>
      <c r="CU127" s="257"/>
      <c r="CV127" s="257"/>
      <c r="CW127" s="257"/>
      <c r="CX127" s="257"/>
      <c r="CY127" s="257"/>
      <c r="CZ127" s="257"/>
      <c r="DA127" s="257"/>
      <c r="DB127" s="257"/>
      <c r="DC127" s="253" t="s">
        <v>3714</v>
      </c>
      <c r="DD127" s="257"/>
      <c r="DE127" s="257"/>
    </row>
    <row r="128" spans="1:109" ht="15" customHeight="1">
      <c r="A128" s="164"/>
      <c r="B128" s="181"/>
      <c r="C128" s="8"/>
      <c r="D128" s="7" t="s">
        <v>3715</v>
      </c>
      <c r="E128" s="8"/>
      <c r="F128" s="8"/>
      <c r="G128" s="698" t="s">
        <v>6777</v>
      </c>
      <c r="H128" s="698"/>
      <c r="I128" s="698"/>
      <c r="J128" s="698"/>
      <c r="K128" s="698"/>
      <c r="L128" s="698"/>
      <c r="M128" s="698"/>
      <c r="N128" s="698"/>
      <c r="O128" s="698"/>
      <c r="P128" s="698"/>
      <c r="Q128" s="698"/>
      <c r="R128" s="698"/>
      <c r="S128" s="698"/>
      <c r="T128" s="698"/>
      <c r="U128" s="698"/>
      <c r="V128" s="698"/>
      <c r="W128" s="698"/>
      <c r="X128" s="698"/>
      <c r="Y128" s="698"/>
      <c r="Z128" s="698"/>
      <c r="AA128" s="698"/>
      <c r="AB128" s="698"/>
      <c r="AC128" s="698"/>
      <c r="AD128" s="183"/>
      <c r="AH128" s="255"/>
      <c r="AI128" s="255"/>
      <c r="AJ128" s="255"/>
      <c r="AK128" s="255"/>
      <c r="AL128" s="244" t="str">
        <f t="shared" si="2"/>
        <v>Paso del Macho</v>
      </c>
      <c r="AM128" s="244" t="str">
        <f t="shared" si="3"/>
        <v>30125</v>
      </c>
      <c r="AO128" s="255"/>
      <c r="AP128" s="247">
        <v>126</v>
      </c>
      <c r="AQ128" s="256"/>
      <c r="AR128" s="256"/>
      <c r="AS128" s="256"/>
      <c r="AT128" s="256"/>
      <c r="AU128" s="256"/>
      <c r="AV128" s="256"/>
      <c r="AW128" s="260"/>
      <c r="AX128" s="256"/>
      <c r="AY128" s="256"/>
      <c r="AZ128" s="256"/>
      <c r="BA128" s="256"/>
      <c r="BB128" s="256"/>
      <c r="BC128" s="256"/>
      <c r="BD128" s="252" t="s">
        <v>3716</v>
      </c>
      <c r="BE128" s="299" t="s">
        <v>3717</v>
      </c>
      <c r="BF128" s="256"/>
      <c r="BG128" s="256"/>
      <c r="BH128" s="256"/>
      <c r="BI128" s="256"/>
      <c r="BJ128" s="252" t="s">
        <v>3718</v>
      </c>
      <c r="BK128" s="252" t="s">
        <v>3719</v>
      </c>
      <c r="BL128" s="256"/>
      <c r="BM128" s="256"/>
      <c r="BN128" s="256"/>
      <c r="BO128" s="256"/>
      <c r="BP128" s="256"/>
      <c r="BQ128" s="256"/>
      <c r="BR128" s="256"/>
      <c r="BS128" s="256"/>
      <c r="BT128" s="252" t="s">
        <v>3720</v>
      </c>
      <c r="BU128" s="256"/>
      <c r="BV128" s="256"/>
      <c r="BW128" s="255"/>
      <c r="BX128" s="255"/>
      <c r="BY128" s="255"/>
      <c r="BZ128" s="257"/>
      <c r="CA128" s="257"/>
      <c r="CB128" s="257"/>
      <c r="CC128" s="257"/>
      <c r="CD128" s="257"/>
      <c r="CE128" s="257"/>
      <c r="CF128" s="253"/>
      <c r="CG128" s="257"/>
      <c r="CH128" s="257"/>
      <c r="CI128" s="257"/>
      <c r="CJ128" s="257"/>
      <c r="CK128" s="257"/>
      <c r="CL128" s="257"/>
      <c r="CM128" s="253" t="s">
        <v>3721</v>
      </c>
      <c r="CN128" s="278" t="s">
        <v>3722</v>
      </c>
      <c r="CO128" s="257"/>
      <c r="CP128" s="257"/>
      <c r="CQ128" s="257"/>
      <c r="CR128" s="257"/>
      <c r="CS128" s="253" t="s">
        <v>3723</v>
      </c>
      <c r="CT128" s="253" t="s">
        <v>3724</v>
      </c>
      <c r="CU128" s="257"/>
      <c r="CV128" s="257"/>
      <c r="CW128" s="257"/>
      <c r="CX128" s="257"/>
      <c r="CY128" s="257"/>
      <c r="CZ128" s="257"/>
      <c r="DA128" s="257"/>
      <c r="DB128" s="257"/>
      <c r="DC128" s="253" t="s">
        <v>3725</v>
      </c>
      <c r="DD128" s="257"/>
      <c r="DE128" s="257"/>
    </row>
    <row r="129" spans="1:109" ht="15" customHeight="1">
      <c r="A129" s="164"/>
      <c r="B129" s="181"/>
      <c r="C129" s="8"/>
      <c r="D129" s="7" t="s">
        <v>3726</v>
      </c>
      <c r="E129" s="8"/>
      <c r="F129" s="8"/>
      <c r="G129" s="8"/>
      <c r="H129" s="8"/>
      <c r="I129" s="704" t="s">
        <v>6778</v>
      </c>
      <c r="J129" s="704"/>
      <c r="K129" s="704"/>
      <c r="L129" s="704"/>
      <c r="M129" s="704"/>
      <c r="N129" s="704"/>
      <c r="O129" s="704"/>
      <c r="P129" s="704"/>
      <c r="Q129" s="704"/>
      <c r="R129" s="704"/>
      <c r="S129" s="704"/>
      <c r="T129" s="704"/>
      <c r="U129" s="704"/>
      <c r="V129" s="704"/>
      <c r="W129" s="704"/>
      <c r="X129" s="704"/>
      <c r="Y129" s="704"/>
      <c r="Z129" s="704"/>
      <c r="AA129" s="704"/>
      <c r="AB129" s="704"/>
      <c r="AC129" s="704"/>
      <c r="AD129" s="183"/>
      <c r="AH129" s="255"/>
      <c r="AI129" s="255"/>
      <c r="AJ129" s="255"/>
      <c r="AK129" s="255"/>
      <c r="AL129" s="244" t="str">
        <f t="shared" si="2"/>
        <v>Paso de Ovejas</v>
      </c>
      <c r="AM129" s="244" t="str">
        <f t="shared" si="3"/>
        <v>30126</v>
      </c>
      <c r="AO129" s="255"/>
      <c r="AP129" s="247">
        <v>127</v>
      </c>
      <c r="AQ129" s="256"/>
      <c r="AR129" s="256"/>
      <c r="AS129" s="256"/>
      <c r="AT129" s="256"/>
      <c r="AU129" s="256"/>
      <c r="AV129" s="256"/>
      <c r="AW129" s="256"/>
      <c r="AX129" s="256"/>
      <c r="AY129" s="256"/>
      <c r="AZ129" s="256"/>
      <c r="BA129" s="256"/>
      <c r="BB129" s="256"/>
      <c r="BC129" s="256"/>
      <c r="BD129" s="256"/>
      <c r="BE129" s="256"/>
      <c r="BF129" s="256"/>
      <c r="BG129" s="256"/>
      <c r="BH129" s="256"/>
      <c r="BI129" s="256"/>
      <c r="BJ129" s="252" t="s">
        <v>3727</v>
      </c>
      <c r="BK129" s="252" t="s">
        <v>3728</v>
      </c>
      <c r="BL129" s="256"/>
      <c r="BM129" s="256"/>
      <c r="BN129" s="256"/>
      <c r="BO129" s="256"/>
      <c r="BP129" s="256"/>
      <c r="BQ129" s="256"/>
      <c r="BR129" s="256"/>
      <c r="BS129" s="256"/>
      <c r="BT129" s="252" t="s">
        <v>3729</v>
      </c>
      <c r="BU129" s="256"/>
      <c r="BV129" s="256"/>
      <c r="BW129" s="255"/>
      <c r="BX129" s="255"/>
      <c r="BY129" s="255"/>
      <c r="BZ129" s="257"/>
      <c r="CA129" s="257"/>
      <c r="CB129" s="257"/>
      <c r="CC129" s="257"/>
      <c r="CD129" s="257"/>
      <c r="CE129" s="257"/>
      <c r="CF129" s="257"/>
      <c r="CG129" s="257"/>
      <c r="CH129" s="257"/>
      <c r="CI129" s="257"/>
      <c r="CJ129" s="257"/>
      <c r="CK129" s="257"/>
      <c r="CL129" s="257"/>
      <c r="CM129" s="253"/>
      <c r="CN129" s="253"/>
      <c r="CO129" s="257"/>
      <c r="CP129" s="257"/>
      <c r="CQ129" s="257"/>
      <c r="CR129" s="257"/>
      <c r="CS129" s="253" t="s">
        <v>3730</v>
      </c>
      <c r="CT129" s="253" t="s">
        <v>3731</v>
      </c>
      <c r="CU129" s="257"/>
      <c r="CV129" s="257"/>
      <c r="CW129" s="257"/>
      <c r="CX129" s="257"/>
      <c r="CY129" s="257"/>
      <c r="CZ129" s="257"/>
      <c r="DA129" s="257"/>
      <c r="DB129" s="257"/>
      <c r="DC129" s="253" t="s">
        <v>3732</v>
      </c>
      <c r="DD129" s="257"/>
      <c r="DE129" s="257"/>
    </row>
    <row r="130" spans="1:109" ht="15" customHeight="1">
      <c r="A130" s="164"/>
      <c r="B130" s="181"/>
      <c r="C130" s="8"/>
      <c r="D130" s="7" t="s">
        <v>3733</v>
      </c>
      <c r="E130" s="8"/>
      <c r="F130" s="8"/>
      <c r="G130" s="698" t="s">
        <v>6779</v>
      </c>
      <c r="H130" s="698"/>
      <c r="I130" s="698"/>
      <c r="J130" s="698"/>
      <c r="K130" s="698"/>
      <c r="L130" s="698"/>
      <c r="M130" s="698"/>
      <c r="N130" s="698"/>
      <c r="O130" s="698"/>
      <c r="P130" s="698"/>
      <c r="Q130" s="698"/>
      <c r="R130" s="7" t="s">
        <v>3734</v>
      </c>
      <c r="S130" s="7"/>
      <c r="T130" s="7"/>
      <c r="U130" s="704">
        <v>8496</v>
      </c>
      <c r="V130" s="704"/>
      <c r="W130" s="704"/>
      <c r="X130" s="704"/>
      <c r="Y130" s="704"/>
      <c r="Z130" s="704"/>
      <c r="AA130" s="704"/>
      <c r="AB130" s="704"/>
      <c r="AC130" s="704"/>
      <c r="AD130" s="183"/>
      <c r="AH130" s="255"/>
      <c r="AI130" s="255"/>
      <c r="AJ130" s="255"/>
      <c r="AK130" s="255"/>
      <c r="AL130" s="244" t="str">
        <f t="shared" si="2"/>
        <v>La Perla</v>
      </c>
      <c r="AM130" s="244" t="str">
        <f t="shared" si="3"/>
        <v>30127</v>
      </c>
      <c r="AO130" s="255"/>
      <c r="AP130" s="247">
        <v>128</v>
      </c>
      <c r="AQ130" s="256"/>
      <c r="AR130" s="256"/>
      <c r="AS130" s="256"/>
      <c r="AT130" s="256"/>
      <c r="AU130" s="256"/>
      <c r="AV130" s="256"/>
      <c r="AW130" s="256"/>
      <c r="AX130" s="256"/>
      <c r="AY130" s="256"/>
      <c r="AZ130" s="256"/>
      <c r="BA130" s="256"/>
      <c r="BB130" s="256"/>
      <c r="BC130" s="256"/>
      <c r="BD130" s="256"/>
      <c r="BE130" s="256"/>
      <c r="BF130" s="256"/>
      <c r="BG130" s="256"/>
      <c r="BH130" s="256"/>
      <c r="BI130" s="256"/>
      <c r="BJ130" s="252" t="s">
        <v>3735</v>
      </c>
      <c r="BK130" s="252" t="s">
        <v>3736</v>
      </c>
      <c r="BL130" s="256"/>
      <c r="BM130" s="256"/>
      <c r="BN130" s="256"/>
      <c r="BO130" s="256"/>
      <c r="BP130" s="256"/>
      <c r="BQ130" s="256"/>
      <c r="BR130" s="256"/>
      <c r="BS130" s="256"/>
      <c r="BT130" s="252" t="s">
        <v>3737</v>
      </c>
      <c r="BU130" s="256"/>
      <c r="BV130" s="256"/>
      <c r="BW130" s="255"/>
      <c r="BX130" s="255"/>
      <c r="BY130" s="255"/>
      <c r="BZ130" s="257"/>
      <c r="CA130" s="257"/>
      <c r="CB130" s="257"/>
      <c r="CC130" s="257"/>
      <c r="CD130" s="257"/>
      <c r="CE130" s="257"/>
      <c r="CF130" s="257"/>
      <c r="CG130" s="257"/>
      <c r="CH130" s="257"/>
      <c r="CI130" s="257"/>
      <c r="CJ130" s="257"/>
      <c r="CK130" s="257"/>
      <c r="CL130" s="257"/>
      <c r="CM130" s="257"/>
      <c r="CN130" s="257"/>
      <c r="CO130" s="257"/>
      <c r="CP130" s="257"/>
      <c r="CQ130" s="257"/>
      <c r="CR130" s="257"/>
      <c r="CS130" s="253" t="s">
        <v>3738</v>
      </c>
      <c r="CT130" s="253" t="s">
        <v>3739</v>
      </c>
      <c r="CU130" s="257"/>
      <c r="CV130" s="257"/>
      <c r="CW130" s="257"/>
      <c r="CX130" s="257"/>
      <c r="CY130" s="257"/>
      <c r="CZ130" s="257"/>
      <c r="DA130" s="257"/>
      <c r="DB130" s="257"/>
      <c r="DC130" s="253" t="s">
        <v>3740</v>
      </c>
      <c r="DD130" s="257"/>
      <c r="DE130" s="257"/>
    </row>
    <row r="131" spans="1:109" ht="15" customHeight="1" thickBot="1">
      <c r="A131" s="164"/>
      <c r="B131" s="198"/>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c r="AA131" s="199"/>
      <c r="AB131" s="199"/>
      <c r="AC131" s="199"/>
      <c r="AD131" s="200"/>
      <c r="AH131" s="255"/>
      <c r="AI131" s="255"/>
      <c r="AJ131" s="255"/>
      <c r="AK131" s="255"/>
      <c r="AL131" s="244" t="str">
        <f t="shared" si="2"/>
        <v>Perote</v>
      </c>
      <c r="AM131" s="244" t="str">
        <f t="shared" si="3"/>
        <v>30128</v>
      </c>
      <c r="AO131" s="255"/>
      <c r="AP131" s="247">
        <v>129</v>
      </c>
      <c r="AQ131" s="256"/>
      <c r="AR131" s="256"/>
      <c r="AS131" s="256"/>
      <c r="AT131" s="256"/>
      <c r="AU131" s="256"/>
      <c r="AV131" s="256"/>
      <c r="AW131" s="256"/>
      <c r="AX131" s="256"/>
      <c r="AY131" s="256"/>
      <c r="AZ131" s="256"/>
      <c r="BA131" s="256"/>
      <c r="BB131" s="256"/>
      <c r="BC131" s="256"/>
      <c r="BD131" s="256"/>
      <c r="BE131" s="256"/>
      <c r="BF131" s="256"/>
      <c r="BG131" s="256"/>
      <c r="BH131" s="256"/>
      <c r="BI131" s="256"/>
      <c r="BJ131" s="252" t="s">
        <v>3741</v>
      </c>
      <c r="BK131" s="252" t="s">
        <v>3742</v>
      </c>
      <c r="BL131" s="256"/>
      <c r="BM131" s="256"/>
      <c r="BN131" s="256"/>
      <c r="BO131" s="256"/>
      <c r="BP131" s="256"/>
      <c r="BQ131" s="256"/>
      <c r="BR131" s="256"/>
      <c r="BS131" s="256"/>
      <c r="BT131" s="252" t="s">
        <v>3743</v>
      </c>
      <c r="BU131" s="256"/>
      <c r="BV131" s="256"/>
      <c r="BW131" s="255"/>
      <c r="BX131" s="255"/>
      <c r="BY131" s="255"/>
      <c r="BZ131" s="257"/>
      <c r="CA131" s="257"/>
      <c r="CB131" s="257"/>
      <c r="CC131" s="257"/>
      <c r="CD131" s="257"/>
      <c r="CE131" s="257"/>
      <c r="CF131" s="257"/>
      <c r="CG131" s="257"/>
      <c r="CH131" s="257"/>
      <c r="CI131" s="257"/>
      <c r="CJ131" s="257"/>
      <c r="CK131" s="257"/>
      <c r="CL131" s="257"/>
      <c r="CM131" s="257"/>
      <c r="CN131" s="257"/>
      <c r="CO131" s="257"/>
      <c r="CP131" s="257"/>
      <c r="CQ131" s="257"/>
      <c r="CR131" s="257"/>
      <c r="CS131" s="253" t="s">
        <v>3744</v>
      </c>
      <c r="CT131" s="253" t="s">
        <v>3745</v>
      </c>
      <c r="CU131" s="257"/>
      <c r="CV131" s="257"/>
      <c r="CW131" s="257"/>
      <c r="CX131" s="257"/>
      <c r="CY131" s="257"/>
      <c r="CZ131" s="257"/>
      <c r="DA131" s="257"/>
      <c r="DB131" s="257"/>
      <c r="DC131" s="253" t="s">
        <v>3746</v>
      </c>
      <c r="DD131" s="257"/>
      <c r="DE131" s="257"/>
    </row>
    <row r="132" spans="1:109" ht="15" customHeight="1">
      <c r="AH132" s="255"/>
      <c r="AI132" s="255"/>
      <c r="AJ132" s="255"/>
      <c r="AK132" s="255"/>
      <c r="AL132" s="244" t="str">
        <f t="shared" si="2"/>
        <v>Platón Sánchez</v>
      </c>
      <c r="AM132" s="244" t="str">
        <f t="shared" si="3"/>
        <v>30129</v>
      </c>
      <c r="AO132" s="255"/>
      <c r="AP132" s="247">
        <v>130</v>
      </c>
      <c r="AQ132" s="256"/>
      <c r="AR132" s="256"/>
      <c r="AS132" s="256"/>
      <c r="AT132" s="256"/>
      <c r="AU132" s="256"/>
      <c r="AV132" s="256"/>
      <c r="AW132" s="256"/>
      <c r="AX132" s="256"/>
      <c r="AY132" s="256"/>
      <c r="AZ132" s="256"/>
      <c r="BA132" s="256"/>
      <c r="BB132" s="256"/>
      <c r="BC132" s="256"/>
      <c r="BD132" s="256"/>
      <c r="BE132" s="256"/>
      <c r="BF132" s="256"/>
      <c r="BG132" s="256"/>
      <c r="BH132" s="256"/>
      <c r="BI132" s="256"/>
      <c r="BJ132" s="252" t="s">
        <v>3747</v>
      </c>
      <c r="BK132" s="252" t="s">
        <v>3748</v>
      </c>
      <c r="BL132" s="256"/>
      <c r="BM132" s="256"/>
      <c r="BN132" s="256"/>
      <c r="BO132" s="256"/>
      <c r="BP132" s="256"/>
      <c r="BQ132" s="256"/>
      <c r="BR132" s="256"/>
      <c r="BS132" s="256"/>
      <c r="BT132" s="252" t="s">
        <v>3749</v>
      </c>
      <c r="BU132" s="256"/>
      <c r="BV132" s="256"/>
      <c r="BW132" s="255"/>
      <c r="BX132" s="255"/>
      <c r="BY132" s="255"/>
      <c r="BZ132" s="257"/>
      <c r="CA132" s="257"/>
      <c r="CB132" s="257"/>
      <c r="CC132" s="257"/>
      <c r="CD132" s="257"/>
      <c r="CE132" s="257"/>
      <c r="CF132" s="257"/>
      <c r="CG132" s="257"/>
      <c r="CH132" s="257"/>
      <c r="CI132" s="257"/>
      <c r="CJ132" s="257"/>
      <c r="CK132" s="257"/>
      <c r="CL132" s="257"/>
      <c r="CM132" s="257"/>
      <c r="CN132" s="257"/>
      <c r="CO132" s="257"/>
      <c r="CP132" s="257"/>
      <c r="CQ132" s="257"/>
      <c r="CR132" s="257"/>
      <c r="CS132" s="253" t="s">
        <v>3750</v>
      </c>
      <c r="CT132" s="253" t="s">
        <v>3751</v>
      </c>
      <c r="CU132" s="257"/>
      <c r="CV132" s="257"/>
      <c r="CW132" s="257"/>
      <c r="CX132" s="257"/>
      <c r="CY132" s="257"/>
      <c r="CZ132" s="257"/>
      <c r="DA132" s="257"/>
      <c r="DB132" s="257"/>
      <c r="DC132" s="253" t="s">
        <v>3752</v>
      </c>
      <c r="DD132" s="257"/>
      <c r="DE132" s="257"/>
    </row>
    <row r="133" spans="1:109" ht="15" customHeight="1">
      <c r="AH133" s="255"/>
      <c r="AI133" s="255"/>
      <c r="AJ133" s="255"/>
      <c r="AK133" s="255"/>
      <c r="AL133" s="244" t="str">
        <f t="shared" ref="AL133:AL196" si="4">IFERROR(IF(HLOOKUP($N$10, $BZ$3:$DE$573, $AP133, FALSE )="", "", HLOOKUP($N$10, $BZ$3:$DE$573, $AP133, FALSE)), "")</f>
        <v>Playa Vicente</v>
      </c>
      <c r="AM133" s="244" t="str">
        <f t="shared" ref="AM133:AM196" si="5">IFERROR(IF(AL133="", "", HLOOKUP($N$10, $AQ$3:$BV$573, AP133, FALSE)), "")</f>
        <v>30130</v>
      </c>
      <c r="AO133" s="255"/>
      <c r="AP133" s="247">
        <v>131</v>
      </c>
      <c r="AQ133" s="256"/>
      <c r="AR133" s="256"/>
      <c r="AS133" s="256"/>
      <c r="AT133" s="256"/>
      <c r="AU133" s="256"/>
      <c r="AV133" s="256"/>
      <c r="AW133" s="256"/>
      <c r="AX133" s="256"/>
      <c r="AY133" s="256"/>
      <c r="AZ133" s="256"/>
      <c r="BA133" s="256"/>
      <c r="BB133" s="256"/>
      <c r="BC133" s="256"/>
      <c r="BD133" s="256"/>
      <c r="BE133" s="256"/>
      <c r="BF133" s="256"/>
      <c r="BG133" s="256"/>
      <c r="BH133" s="256"/>
      <c r="BI133" s="256"/>
      <c r="BJ133" s="252" t="s">
        <v>3753</v>
      </c>
      <c r="BK133" s="252" t="s">
        <v>3754</v>
      </c>
      <c r="BL133" s="256"/>
      <c r="BM133" s="256"/>
      <c r="BN133" s="256"/>
      <c r="BO133" s="256"/>
      <c r="BP133" s="256"/>
      <c r="BQ133" s="256"/>
      <c r="BR133" s="256"/>
      <c r="BS133" s="256"/>
      <c r="BT133" s="252" t="s">
        <v>3755</v>
      </c>
      <c r="BU133" s="256"/>
      <c r="BV133" s="256"/>
      <c r="BW133" s="255"/>
      <c r="BX133" s="255"/>
      <c r="BY133" s="255"/>
      <c r="BZ133" s="257"/>
      <c r="CA133" s="257"/>
      <c r="CB133" s="257"/>
      <c r="CC133" s="257"/>
      <c r="CD133" s="257"/>
      <c r="CE133" s="257"/>
      <c r="CF133" s="257"/>
      <c r="CG133" s="257"/>
      <c r="CH133" s="257"/>
      <c r="CI133" s="257"/>
      <c r="CJ133" s="257"/>
      <c r="CK133" s="257"/>
      <c r="CL133" s="257"/>
      <c r="CM133" s="257"/>
      <c r="CN133" s="257"/>
      <c r="CO133" s="257"/>
      <c r="CP133" s="257"/>
      <c r="CQ133" s="257"/>
      <c r="CR133" s="257"/>
      <c r="CS133" s="253" t="s">
        <v>3756</v>
      </c>
      <c r="CT133" s="253" t="s">
        <v>3757</v>
      </c>
      <c r="CU133" s="257"/>
      <c r="CV133" s="257"/>
      <c r="CW133" s="257"/>
      <c r="CX133" s="257"/>
      <c r="CY133" s="257"/>
      <c r="CZ133" s="257"/>
      <c r="DA133" s="257"/>
      <c r="DB133" s="257"/>
      <c r="DC133" s="253" t="s">
        <v>3758</v>
      </c>
      <c r="DD133" s="257"/>
      <c r="DE133" s="257"/>
    </row>
    <row r="134" spans="1:109" ht="15" customHeight="1">
      <c r="AH134" s="255"/>
      <c r="AI134" s="255"/>
      <c r="AJ134" s="255"/>
      <c r="AK134" s="255"/>
      <c r="AL134" s="244" t="str">
        <f t="shared" si="4"/>
        <v>Poza Rica de Hidalgo</v>
      </c>
      <c r="AM134" s="244" t="str">
        <f t="shared" si="5"/>
        <v>30131</v>
      </c>
      <c r="AO134" s="255"/>
      <c r="AP134" s="247">
        <v>132</v>
      </c>
      <c r="AQ134" s="256"/>
      <c r="AR134" s="256"/>
      <c r="AS134" s="256"/>
      <c r="AT134" s="256"/>
      <c r="AU134" s="256"/>
      <c r="AV134" s="256"/>
      <c r="AW134" s="256"/>
      <c r="AX134" s="256"/>
      <c r="AY134" s="256"/>
      <c r="AZ134" s="256"/>
      <c r="BA134" s="256"/>
      <c r="BB134" s="256"/>
      <c r="BC134" s="256"/>
      <c r="BD134" s="256"/>
      <c r="BE134" s="256"/>
      <c r="BF134" s="256"/>
      <c r="BG134" s="256"/>
      <c r="BH134" s="256"/>
      <c r="BI134" s="256"/>
      <c r="BJ134" s="252" t="s">
        <v>3759</v>
      </c>
      <c r="BK134" s="252" t="s">
        <v>3760</v>
      </c>
      <c r="BL134" s="256"/>
      <c r="BM134" s="256"/>
      <c r="BN134" s="256"/>
      <c r="BO134" s="256"/>
      <c r="BP134" s="256"/>
      <c r="BQ134" s="256"/>
      <c r="BR134" s="256"/>
      <c r="BS134" s="256"/>
      <c r="BT134" s="252" t="s">
        <v>3761</v>
      </c>
      <c r="BU134" s="256"/>
      <c r="BV134" s="256"/>
      <c r="BW134" s="255"/>
      <c r="BX134" s="255"/>
      <c r="BY134" s="255"/>
      <c r="BZ134" s="257"/>
      <c r="CA134" s="257"/>
      <c r="CB134" s="257"/>
      <c r="CC134" s="257"/>
      <c r="CD134" s="257"/>
      <c r="CE134" s="257"/>
      <c r="CF134" s="257"/>
      <c r="CG134" s="257"/>
      <c r="CH134" s="257"/>
      <c r="CI134" s="257"/>
      <c r="CJ134" s="257"/>
      <c r="CK134" s="257"/>
      <c r="CL134" s="257"/>
      <c r="CM134" s="257"/>
      <c r="CN134" s="257"/>
      <c r="CO134" s="257"/>
      <c r="CP134" s="257"/>
      <c r="CQ134" s="257"/>
      <c r="CR134" s="257"/>
      <c r="CS134" s="253" t="s">
        <v>3762</v>
      </c>
      <c r="CT134" s="253" t="s">
        <v>3763</v>
      </c>
      <c r="CU134" s="257"/>
      <c r="CV134" s="257"/>
      <c r="CW134" s="257"/>
      <c r="CX134" s="257"/>
      <c r="CY134" s="257"/>
      <c r="CZ134" s="257"/>
      <c r="DA134" s="257"/>
      <c r="DB134" s="257"/>
      <c r="DC134" s="253" t="s">
        <v>3764</v>
      </c>
      <c r="DD134" s="257"/>
      <c r="DE134" s="257"/>
    </row>
    <row r="135" spans="1:109" ht="15" customHeight="1">
      <c r="AH135" s="255"/>
      <c r="AI135" s="255"/>
      <c r="AJ135" s="255"/>
      <c r="AK135" s="255"/>
      <c r="AL135" s="244" t="str">
        <f t="shared" si="4"/>
        <v>Las Vigas de Ramírez</v>
      </c>
      <c r="AM135" s="244" t="str">
        <f t="shared" si="5"/>
        <v>30132</v>
      </c>
      <c r="AO135" s="255"/>
      <c r="AP135" s="247">
        <v>133</v>
      </c>
      <c r="AQ135" s="256"/>
      <c r="AR135" s="256"/>
      <c r="AS135" s="256"/>
      <c r="AT135" s="256"/>
      <c r="AU135" s="256"/>
      <c r="AV135" s="256"/>
      <c r="AW135" s="256"/>
      <c r="AX135" s="256"/>
      <c r="AY135" s="256"/>
      <c r="AZ135" s="256"/>
      <c r="BA135" s="256"/>
      <c r="BB135" s="256"/>
      <c r="BC135" s="256"/>
      <c r="BD135" s="256"/>
      <c r="BE135" s="256"/>
      <c r="BF135" s="256"/>
      <c r="BG135" s="256"/>
      <c r="BH135" s="256"/>
      <c r="BI135" s="256"/>
      <c r="BJ135" s="252" t="s">
        <v>3765</v>
      </c>
      <c r="BK135" s="252" t="s">
        <v>3766</v>
      </c>
      <c r="BL135" s="256"/>
      <c r="BM135" s="256"/>
      <c r="BN135" s="256"/>
      <c r="BO135" s="256"/>
      <c r="BP135" s="256"/>
      <c r="BQ135" s="256"/>
      <c r="BR135" s="256"/>
      <c r="BS135" s="256"/>
      <c r="BT135" s="252" t="s">
        <v>3767</v>
      </c>
      <c r="BU135" s="256"/>
      <c r="BV135" s="256"/>
      <c r="BW135" s="255"/>
      <c r="BX135" s="255"/>
      <c r="BY135" s="255"/>
      <c r="BZ135" s="257"/>
      <c r="CA135" s="257"/>
      <c r="CB135" s="257"/>
      <c r="CC135" s="257"/>
      <c r="CD135" s="257"/>
      <c r="CE135" s="257"/>
      <c r="CF135" s="257"/>
      <c r="CG135" s="257"/>
      <c r="CH135" s="257"/>
      <c r="CI135" s="257"/>
      <c r="CJ135" s="257"/>
      <c r="CK135" s="257"/>
      <c r="CL135" s="257"/>
      <c r="CM135" s="257"/>
      <c r="CN135" s="257"/>
      <c r="CO135" s="257"/>
      <c r="CP135" s="257"/>
      <c r="CQ135" s="257"/>
      <c r="CR135" s="257"/>
      <c r="CS135" s="253" t="s">
        <v>3768</v>
      </c>
      <c r="CT135" s="253" t="s">
        <v>3769</v>
      </c>
      <c r="CU135" s="257"/>
      <c r="CV135" s="257"/>
      <c r="CW135" s="257"/>
      <c r="CX135" s="257"/>
      <c r="CY135" s="257"/>
      <c r="CZ135" s="257"/>
      <c r="DA135" s="257"/>
      <c r="DB135" s="257"/>
      <c r="DC135" s="253" t="s">
        <v>3770</v>
      </c>
      <c r="DD135" s="257"/>
      <c r="DE135" s="257"/>
    </row>
    <row r="136" spans="1:109" ht="15" customHeight="1">
      <c r="AH136" s="255"/>
      <c r="AI136" s="255"/>
      <c r="AJ136" s="255"/>
      <c r="AK136" s="255"/>
      <c r="AL136" s="244" t="str">
        <f t="shared" si="4"/>
        <v>Pueblo Viejo</v>
      </c>
      <c r="AM136" s="244" t="str">
        <f t="shared" si="5"/>
        <v>30133</v>
      </c>
      <c r="AO136" s="255"/>
      <c r="AP136" s="247">
        <v>134</v>
      </c>
      <c r="AQ136" s="256"/>
      <c r="AR136" s="256"/>
      <c r="AS136" s="256"/>
      <c r="AT136" s="256"/>
      <c r="AU136" s="256"/>
      <c r="AV136" s="256"/>
      <c r="AW136" s="256"/>
      <c r="AX136" s="256"/>
      <c r="AY136" s="256"/>
      <c r="AZ136" s="256"/>
      <c r="BA136" s="256"/>
      <c r="BB136" s="256"/>
      <c r="BC136" s="256"/>
      <c r="BD136" s="256"/>
      <c r="BE136" s="256"/>
      <c r="BF136" s="256"/>
      <c r="BG136" s="256"/>
      <c r="BH136" s="256"/>
      <c r="BI136" s="256"/>
      <c r="BJ136" s="252" t="s">
        <v>3771</v>
      </c>
      <c r="BK136" s="252" t="s">
        <v>3772</v>
      </c>
      <c r="BL136" s="256"/>
      <c r="BM136" s="256"/>
      <c r="BN136" s="256"/>
      <c r="BO136" s="256"/>
      <c r="BP136" s="256"/>
      <c r="BQ136" s="256"/>
      <c r="BR136" s="256"/>
      <c r="BS136" s="256"/>
      <c r="BT136" s="252" t="s">
        <v>3773</v>
      </c>
      <c r="BU136" s="256"/>
      <c r="BV136" s="256"/>
      <c r="BW136" s="255"/>
      <c r="BX136" s="255"/>
      <c r="BY136" s="255"/>
      <c r="BZ136" s="257"/>
      <c r="CA136" s="257"/>
      <c r="CB136" s="257"/>
      <c r="CC136" s="257"/>
      <c r="CD136" s="257"/>
      <c r="CE136" s="257"/>
      <c r="CF136" s="257"/>
      <c r="CG136" s="257"/>
      <c r="CH136" s="257"/>
      <c r="CI136" s="257"/>
      <c r="CJ136" s="257"/>
      <c r="CK136" s="257"/>
      <c r="CL136" s="257"/>
      <c r="CM136" s="257"/>
      <c r="CN136" s="257"/>
      <c r="CO136" s="257"/>
      <c r="CP136" s="257"/>
      <c r="CQ136" s="257"/>
      <c r="CR136" s="257"/>
      <c r="CS136" s="253" t="s">
        <v>3774</v>
      </c>
      <c r="CT136" s="253" t="s">
        <v>3775</v>
      </c>
      <c r="CU136" s="257"/>
      <c r="CV136" s="257"/>
      <c r="CW136" s="257"/>
      <c r="CX136" s="257"/>
      <c r="CY136" s="257"/>
      <c r="CZ136" s="257"/>
      <c r="DA136" s="257"/>
      <c r="DB136" s="257"/>
      <c r="DC136" s="253" t="s">
        <v>3776</v>
      </c>
      <c r="DD136" s="257"/>
      <c r="DE136" s="257"/>
    </row>
    <row r="137" spans="1:109" ht="15" customHeight="1">
      <c r="AH137" s="255"/>
      <c r="AI137" s="255"/>
      <c r="AJ137" s="255"/>
      <c r="AK137" s="255"/>
      <c r="AL137" s="244" t="str">
        <f t="shared" si="4"/>
        <v>Puente Nacional</v>
      </c>
      <c r="AM137" s="244" t="str">
        <f t="shared" si="5"/>
        <v>30134</v>
      </c>
      <c r="AO137" s="255"/>
      <c r="AP137" s="247">
        <v>135</v>
      </c>
      <c r="AQ137" s="256"/>
      <c r="AR137" s="256"/>
      <c r="AS137" s="256"/>
      <c r="AT137" s="256"/>
      <c r="AU137" s="256"/>
      <c r="AV137" s="256"/>
      <c r="AW137" s="256"/>
      <c r="AX137" s="256"/>
      <c r="AY137" s="256"/>
      <c r="AZ137" s="256"/>
      <c r="BA137" s="256"/>
      <c r="BB137" s="256"/>
      <c r="BC137" s="256"/>
      <c r="BD137" s="256"/>
      <c r="BE137" s="256"/>
      <c r="BF137" s="256"/>
      <c r="BG137" s="256"/>
      <c r="BH137" s="256"/>
      <c r="BI137" s="256"/>
      <c r="BJ137" s="252" t="s">
        <v>3777</v>
      </c>
      <c r="BK137" s="252" t="s">
        <v>3778</v>
      </c>
      <c r="BL137" s="256"/>
      <c r="BM137" s="256"/>
      <c r="BN137" s="256"/>
      <c r="BO137" s="256"/>
      <c r="BP137" s="256"/>
      <c r="BQ137" s="256"/>
      <c r="BR137" s="256"/>
      <c r="BS137" s="256"/>
      <c r="BT137" s="252" t="s">
        <v>3779</v>
      </c>
      <c r="BU137" s="256"/>
      <c r="BV137" s="256"/>
      <c r="BW137" s="255"/>
      <c r="BX137" s="255"/>
      <c r="BY137" s="255"/>
      <c r="BZ137" s="257"/>
      <c r="CA137" s="257"/>
      <c r="CB137" s="257"/>
      <c r="CC137" s="257"/>
      <c r="CD137" s="257"/>
      <c r="CE137" s="257"/>
      <c r="CF137" s="257"/>
      <c r="CG137" s="257"/>
      <c r="CH137" s="257"/>
      <c r="CI137" s="257"/>
      <c r="CJ137" s="257"/>
      <c r="CK137" s="257"/>
      <c r="CL137" s="257"/>
      <c r="CM137" s="257"/>
      <c r="CN137" s="257"/>
      <c r="CO137" s="257"/>
      <c r="CP137" s="257"/>
      <c r="CQ137" s="257"/>
      <c r="CR137" s="257"/>
      <c r="CS137" s="253" t="s">
        <v>3780</v>
      </c>
      <c r="CT137" s="253" t="s">
        <v>3781</v>
      </c>
      <c r="CU137" s="257"/>
      <c r="CV137" s="257"/>
      <c r="CW137" s="257"/>
      <c r="CX137" s="257"/>
      <c r="CY137" s="257"/>
      <c r="CZ137" s="257"/>
      <c r="DA137" s="257"/>
      <c r="DB137" s="257"/>
      <c r="DC137" s="253" t="s">
        <v>3782</v>
      </c>
      <c r="DD137" s="257"/>
      <c r="DE137" s="257"/>
    </row>
    <row r="138" spans="1:109" ht="75" hidden="1" customHeight="1">
      <c r="AH138" s="255"/>
      <c r="AI138" s="255"/>
      <c r="AJ138" s="255"/>
      <c r="AK138" s="255"/>
      <c r="AL138" s="244" t="str">
        <f t="shared" si="4"/>
        <v>Rafael Delgado</v>
      </c>
      <c r="AM138" s="244" t="str">
        <f t="shared" si="5"/>
        <v>30135</v>
      </c>
      <c r="AO138" s="255"/>
      <c r="AP138" s="247">
        <v>136</v>
      </c>
      <c r="AQ138" s="256"/>
      <c r="AR138" s="256"/>
      <c r="AS138" s="256"/>
      <c r="AT138" s="256"/>
      <c r="AU138" s="256"/>
      <c r="AV138" s="256"/>
      <c r="AW138" s="256"/>
      <c r="AX138" s="256"/>
      <c r="AY138" s="256"/>
      <c r="AZ138" s="256"/>
      <c r="BA138" s="256"/>
      <c r="BB138" s="256"/>
      <c r="BC138" s="256"/>
      <c r="BD138" s="256"/>
      <c r="BE138" s="256"/>
      <c r="BF138" s="256"/>
      <c r="BG138" s="256"/>
      <c r="BH138" s="256"/>
      <c r="BI138" s="256"/>
      <c r="BJ138" s="252" t="s">
        <v>3783</v>
      </c>
      <c r="BK138" s="252" t="s">
        <v>3784</v>
      </c>
      <c r="BL138" s="256"/>
      <c r="BM138" s="256"/>
      <c r="BN138" s="256"/>
      <c r="BO138" s="256"/>
      <c r="BP138" s="256"/>
      <c r="BQ138" s="256"/>
      <c r="BR138" s="256"/>
      <c r="BS138" s="256"/>
      <c r="BT138" s="252" t="s">
        <v>3785</v>
      </c>
      <c r="BU138" s="256"/>
      <c r="BV138" s="256"/>
      <c r="BW138" s="255"/>
      <c r="BX138" s="255"/>
      <c r="BY138" s="255"/>
      <c r="BZ138" s="257"/>
      <c r="CA138" s="257"/>
      <c r="CB138" s="257"/>
      <c r="CC138" s="257"/>
      <c r="CD138" s="257"/>
      <c r="CE138" s="257"/>
      <c r="CF138" s="257"/>
      <c r="CG138" s="257"/>
      <c r="CH138" s="257"/>
      <c r="CI138" s="257"/>
      <c r="CJ138" s="257"/>
      <c r="CK138" s="257"/>
      <c r="CL138" s="257"/>
      <c r="CM138" s="257"/>
      <c r="CN138" s="257"/>
      <c r="CO138" s="257"/>
      <c r="CP138" s="257"/>
      <c r="CQ138" s="257"/>
      <c r="CR138" s="257"/>
      <c r="CS138" s="253" t="s">
        <v>3786</v>
      </c>
      <c r="CT138" s="253" t="s">
        <v>3787</v>
      </c>
      <c r="CU138" s="257"/>
      <c r="CV138" s="257"/>
      <c r="CW138" s="257"/>
      <c r="CX138" s="257"/>
      <c r="CY138" s="257"/>
      <c r="CZ138" s="257"/>
      <c r="DA138" s="257"/>
      <c r="DB138" s="257"/>
      <c r="DC138" s="253" t="s">
        <v>3788</v>
      </c>
      <c r="DD138" s="257"/>
      <c r="DE138" s="257"/>
    </row>
    <row r="139" spans="1:109" ht="90" hidden="1" customHeight="1">
      <c r="AH139" s="255"/>
      <c r="AI139" s="255"/>
      <c r="AJ139" s="255"/>
      <c r="AK139" s="255"/>
      <c r="AL139" s="244" t="str">
        <f t="shared" si="4"/>
        <v>Rafael Lucio</v>
      </c>
      <c r="AM139" s="244" t="str">
        <f t="shared" si="5"/>
        <v>30136</v>
      </c>
      <c r="AO139" s="255"/>
      <c r="AP139" s="247">
        <v>137</v>
      </c>
      <c r="AQ139" s="256"/>
      <c r="AR139" s="256"/>
      <c r="AS139" s="256"/>
      <c r="AT139" s="256"/>
      <c r="AU139" s="256"/>
      <c r="AV139" s="256"/>
      <c r="AW139" s="256"/>
      <c r="AX139" s="256"/>
      <c r="AY139" s="256"/>
      <c r="AZ139" s="256"/>
      <c r="BA139" s="256"/>
      <c r="BB139" s="256"/>
      <c r="BC139" s="256"/>
      <c r="BD139" s="256"/>
      <c r="BE139" s="256"/>
      <c r="BF139" s="256"/>
      <c r="BG139" s="256"/>
      <c r="BH139" s="256"/>
      <c r="BI139" s="256"/>
      <c r="BJ139" s="252" t="s">
        <v>3789</v>
      </c>
      <c r="BK139" s="252" t="s">
        <v>3790</v>
      </c>
      <c r="BL139" s="256"/>
      <c r="BM139" s="256"/>
      <c r="BN139" s="256"/>
      <c r="BO139" s="256"/>
      <c r="BP139" s="256"/>
      <c r="BQ139" s="256"/>
      <c r="BR139" s="256"/>
      <c r="BS139" s="256"/>
      <c r="BT139" s="252" t="s">
        <v>3791</v>
      </c>
      <c r="BU139" s="256"/>
      <c r="BV139" s="256"/>
      <c r="BW139" s="255"/>
      <c r="BX139" s="255"/>
      <c r="BY139" s="255"/>
      <c r="BZ139" s="257"/>
      <c r="CA139" s="257"/>
      <c r="CB139" s="257"/>
      <c r="CC139" s="257"/>
      <c r="CD139" s="257"/>
      <c r="CE139" s="257"/>
      <c r="CF139" s="257"/>
      <c r="CG139" s="257"/>
      <c r="CH139" s="257"/>
      <c r="CI139" s="257"/>
      <c r="CJ139" s="257"/>
      <c r="CK139" s="257"/>
      <c r="CL139" s="257"/>
      <c r="CM139" s="257"/>
      <c r="CN139" s="257"/>
      <c r="CO139" s="257"/>
      <c r="CP139" s="257"/>
      <c r="CQ139" s="257"/>
      <c r="CR139" s="257"/>
      <c r="CS139" s="253" t="s">
        <v>3792</v>
      </c>
      <c r="CT139" s="253" t="s">
        <v>3793</v>
      </c>
      <c r="CU139" s="257"/>
      <c r="CV139" s="257"/>
      <c r="CW139" s="257"/>
      <c r="CX139" s="257"/>
      <c r="CY139" s="257"/>
      <c r="CZ139" s="257"/>
      <c r="DA139" s="257"/>
      <c r="DB139" s="257"/>
      <c r="DC139" s="253" t="s">
        <v>3794</v>
      </c>
      <c r="DD139" s="257"/>
      <c r="DE139" s="257"/>
    </row>
    <row r="140" spans="1:109" ht="90" hidden="1" customHeight="1">
      <c r="AH140" s="255"/>
      <c r="AI140" s="255"/>
      <c r="AJ140" s="255"/>
      <c r="AK140" s="255"/>
      <c r="AL140" s="244" t="str">
        <f t="shared" si="4"/>
        <v>Los Reyes</v>
      </c>
      <c r="AM140" s="244" t="str">
        <f t="shared" si="5"/>
        <v>30137</v>
      </c>
      <c r="AO140" s="255"/>
      <c r="AP140" s="247">
        <v>138</v>
      </c>
      <c r="AQ140" s="256"/>
      <c r="AR140" s="256"/>
      <c r="AS140" s="256"/>
      <c r="AT140" s="256"/>
      <c r="AU140" s="256"/>
      <c r="AV140" s="256"/>
      <c r="AW140" s="256"/>
      <c r="AX140" s="256"/>
      <c r="AY140" s="256"/>
      <c r="AZ140" s="256"/>
      <c r="BA140" s="256"/>
      <c r="BB140" s="256"/>
      <c r="BC140" s="256"/>
      <c r="BD140" s="256"/>
      <c r="BE140" s="256"/>
      <c r="BF140" s="256"/>
      <c r="BG140" s="256"/>
      <c r="BH140" s="256"/>
      <c r="BI140" s="256"/>
      <c r="BJ140" s="252" t="s">
        <v>3795</v>
      </c>
      <c r="BK140" s="252" t="s">
        <v>3796</v>
      </c>
      <c r="BL140" s="256"/>
      <c r="BM140" s="256"/>
      <c r="BN140" s="256"/>
      <c r="BO140" s="256"/>
      <c r="BP140" s="256"/>
      <c r="BQ140" s="256"/>
      <c r="BR140" s="256"/>
      <c r="BS140" s="256"/>
      <c r="BT140" s="252" t="s">
        <v>3797</v>
      </c>
      <c r="BU140" s="256"/>
      <c r="BV140" s="256"/>
      <c r="BW140" s="255"/>
      <c r="BX140" s="255"/>
      <c r="BY140" s="255"/>
      <c r="BZ140" s="257"/>
      <c r="CA140" s="257"/>
      <c r="CB140" s="257"/>
      <c r="CC140" s="257"/>
      <c r="CD140" s="257"/>
      <c r="CE140" s="257"/>
      <c r="CF140" s="257"/>
      <c r="CG140" s="257"/>
      <c r="CH140" s="257"/>
      <c r="CI140" s="257"/>
      <c r="CJ140" s="257"/>
      <c r="CK140" s="257"/>
      <c r="CL140" s="257"/>
      <c r="CM140" s="257"/>
      <c r="CN140" s="257"/>
      <c r="CO140" s="257"/>
      <c r="CP140" s="257"/>
      <c r="CQ140" s="257"/>
      <c r="CR140" s="257"/>
      <c r="CS140" s="253" t="s">
        <v>3798</v>
      </c>
      <c r="CT140" s="253" t="s">
        <v>3799</v>
      </c>
      <c r="CU140" s="257"/>
      <c r="CV140" s="257"/>
      <c r="CW140" s="257"/>
      <c r="CX140" s="257"/>
      <c r="CY140" s="257"/>
      <c r="CZ140" s="257"/>
      <c r="DA140" s="257"/>
      <c r="DB140" s="257"/>
      <c r="DC140" s="253" t="s">
        <v>2947</v>
      </c>
      <c r="DD140" s="257"/>
      <c r="DE140" s="257"/>
    </row>
    <row r="141" spans="1:109" ht="90" hidden="1" customHeight="1">
      <c r="AH141" s="255"/>
      <c r="AI141" s="255"/>
      <c r="AJ141" s="255"/>
      <c r="AK141" s="255"/>
      <c r="AL141" s="244" t="str">
        <f t="shared" si="4"/>
        <v>Río Blanco</v>
      </c>
      <c r="AM141" s="244" t="str">
        <f t="shared" si="5"/>
        <v>30138</v>
      </c>
      <c r="AO141" s="255"/>
      <c r="AP141" s="247">
        <v>139</v>
      </c>
      <c r="AQ141" s="256"/>
      <c r="AR141" s="256"/>
      <c r="AS141" s="256"/>
      <c r="AT141" s="256"/>
      <c r="AU141" s="256"/>
      <c r="AV141" s="256"/>
      <c r="AW141" s="256"/>
      <c r="AX141" s="256"/>
      <c r="AY141" s="256"/>
      <c r="AZ141" s="256"/>
      <c r="BA141" s="256"/>
      <c r="BB141" s="256"/>
      <c r="BC141" s="256"/>
      <c r="BD141" s="256"/>
      <c r="BE141" s="256"/>
      <c r="BF141" s="256"/>
      <c r="BG141" s="256"/>
      <c r="BH141" s="256"/>
      <c r="BI141" s="256"/>
      <c r="BJ141" s="252" t="s">
        <v>3800</v>
      </c>
      <c r="BK141" s="252" t="s">
        <v>3801</v>
      </c>
      <c r="BL141" s="256"/>
      <c r="BM141" s="256"/>
      <c r="BN141" s="256"/>
      <c r="BO141" s="256"/>
      <c r="BP141" s="256"/>
      <c r="BQ141" s="256"/>
      <c r="BR141" s="256"/>
      <c r="BS141" s="256"/>
      <c r="BT141" s="252" t="s">
        <v>3802</v>
      </c>
      <c r="BU141" s="256"/>
      <c r="BV141" s="256"/>
      <c r="BW141" s="255"/>
      <c r="BX141" s="255"/>
      <c r="BY141" s="255"/>
      <c r="BZ141" s="257"/>
      <c r="CA141" s="257"/>
      <c r="CB141" s="257"/>
      <c r="CC141" s="257"/>
      <c r="CD141" s="257"/>
      <c r="CE141" s="257"/>
      <c r="CF141" s="257"/>
      <c r="CG141" s="257"/>
      <c r="CH141" s="257"/>
      <c r="CI141" s="257"/>
      <c r="CJ141" s="257"/>
      <c r="CK141" s="257"/>
      <c r="CL141" s="257"/>
      <c r="CM141" s="257"/>
      <c r="CN141" s="257"/>
      <c r="CO141" s="257"/>
      <c r="CP141" s="257"/>
      <c r="CQ141" s="257"/>
      <c r="CR141" s="257"/>
      <c r="CS141" s="253" t="s">
        <v>3803</v>
      </c>
      <c r="CT141" s="253" t="s">
        <v>3804</v>
      </c>
      <c r="CU141" s="257"/>
      <c r="CV141" s="257"/>
      <c r="CW141" s="257"/>
      <c r="CX141" s="257"/>
      <c r="CY141" s="257"/>
      <c r="CZ141" s="257"/>
      <c r="DA141" s="257"/>
      <c r="DB141" s="257"/>
      <c r="DC141" s="253" t="s">
        <v>3805</v>
      </c>
      <c r="DD141" s="257"/>
      <c r="DE141" s="257"/>
    </row>
    <row r="142" spans="1:109" ht="90" hidden="1" customHeight="1">
      <c r="AH142" s="255"/>
      <c r="AI142" s="255"/>
      <c r="AJ142" s="255"/>
      <c r="AK142" s="255"/>
      <c r="AL142" s="244" t="str">
        <f t="shared" si="4"/>
        <v>Saltabarranca</v>
      </c>
      <c r="AM142" s="244" t="str">
        <f t="shared" si="5"/>
        <v>30139</v>
      </c>
      <c r="AO142" s="255"/>
      <c r="AP142" s="247">
        <v>140</v>
      </c>
      <c r="AQ142" s="256"/>
      <c r="AR142" s="256"/>
      <c r="AS142" s="256"/>
      <c r="AT142" s="256"/>
      <c r="AU142" s="256"/>
      <c r="AV142" s="256"/>
      <c r="AW142" s="256"/>
      <c r="AX142" s="256"/>
      <c r="AY142" s="256"/>
      <c r="AZ142" s="256"/>
      <c r="BA142" s="256"/>
      <c r="BB142" s="256"/>
      <c r="BC142" s="256"/>
      <c r="BD142" s="256"/>
      <c r="BE142" s="256"/>
      <c r="BF142" s="256"/>
      <c r="BG142" s="256"/>
      <c r="BH142" s="256"/>
      <c r="BI142" s="256"/>
      <c r="BJ142" s="252" t="s">
        <v>3806</v>
      </c>
      <c r="BK142" s="252" t="s">
        <v>3807</v>
      </c>
      <c r="BL142" s="256"/>
      <c r="BM142" s="256"/>
      <c r="BN142" s="256"/>
      <c r="BO142" s="256"/>
      <c r="BP142" s="256"/>
      <c r="BQ142" s="256"/>
      <c r="BR142" s="256"/>
      <c r="BS142" s="256"/>
      <c r="BT142" s="252" t="s">
        <v>3808</v>
      </c>
      <c r="BU142" s="256"/>
      <c r="BV142" s="256"/>
      <c r="BW142" s="255"/>
      <c r="BX142" s="255"/>
      <c r="BY142" s="255"/>
      <c r="BZ142" s="257"/>
      <c r="CA142" s="257"/>
      <c r="CB142" s="257"/>
      <c r="CC142" s="257"/>
      <c r="CD142" s="257"/>
      <c r="CE142" s="257"/>
      <c r="CF142" s="257"/>
      <c r="CG142" s="257"/>
      <c r="CH142" s="257"/>
      <c r="CI142" s="257"/>
      <c r="CJ142" s="257"/>
      <c r="CK142" s="257"/>
      <c r="CL142" s="257"/>
      <c r="CM142" s="257"/>
      <c r="CN142" s="257"/>
      <c r="CO142" s="257"/>
      <c r="CP142" s="257"/>
      <c r="CQ142" s="257"/>
      <c r="CR142" s="257"/>
      <c r="CS142" s="253" t="s">
        <v>3809</v>
      </c>
      <c r="CT142" s="253" t="s">
        <v>3810</v>
      </c>
      <c r="CU142" s="257"/>
      <c r="CV142" s="257"/>
      <c r="CW142" s="257"/>
      <c r="CX142" s="257"/>
      <c r="CY142" s="257"/>
      <c r="CZ142" s="257"/>
      <c r="DA142" s="257"/>
      <c r="DB142" s="257"/>
      <c r="DC142" s="253" t="s">
        <v>3811</v>
      </c>
      <c r="DD142" s="257"/>
      <c r="DE142" s="257"/>
    </row>
    <row r="143" spans="1:109" ht="75" hidden="1" customHeight="1">
      <c r="AH143" s="255"/>
      <c r="AI143" s="255"/>
      <c r="AJ143" s="255"/>
      <c r="AK143" s="255"/>
      <c r="AL143" s="244" t="str">
        <f t="shared" si="4"/>
        <v>San Andrés Tenejapan</v>
      </c>
      <c r="AM143" s="244" t="str">
        <f t="shared" si="5"/>
        <v>30140</v>
      </c>
      <c r="AO143" s="255"/>
      <c r="AP143" s="247">
        <v>141</v>
      </c>
      <c r="AQ143" s="256"/>
      <c r="AR143" s="256"/>
      <c r="AS143" s="256"/>
      <c r="AT143" s="256"/>
      <c r="AU143" s="256"/>
      <c r="AV143" s="256"/>
      <c r="AW143" s="256"/>
      <c r="AX143" s="256"/>
      <c r="AY143" s="256"/>
      <c r="AZ143" s="256"/>
      <c r="BA143" s="256"/>
      <c r="BB143" s="256"/>
      <c r="BC143" s="256"/>
      <c r="BD143" s="256"/>
      <c r="BE143" s="256"/>
      <c r="BF143" s="256"/>
      <c r="BG143" s="256"/>
      <c r="BH143" s="256"/>
      <c r="BI143" s="256"/>
      <c r="BJ143" s="252" t="s">
        <v>3812</v>
      </c>
      <c r="BK143" s="252" t="s">
        <v>3813</v>
      </c>
      <c r="BL143" s="256"/>
      <c r="BM143" s="256"/>
      <c r="BN143" s="256"/>
      <c r="BO143" s="256"/>
      <c r="BP143" s="256"/>
      <c r="BQ143" s="256"/>
      <c r="BR143" s="256"/>
      <c r="BS143" s="256"/>
      <c r="BT143" s="252" t="s">
        <v>3814</v>
      </c>
      <c r="BU143" s="256"/>
      <c r="BV143" s="256"/>
      <c r="BW143" s="255"/>
      <c r="BX143" s="255"/>
      <c r="BY143" s="255"/>
      <c r="BZ143" s="257"/>
      <c r="CA143" s="257"/>
      <c r="CB143" s="257"/>
      <c r="CC143" s="257"/>
      <c r="CD143" s="257"/>
      <c r="CE143" s="257"/>
      <c r="CF143" s="257"/>
      <c r="CG143" s="257"/>
      <c r="CH143" s="257"/>
      <c r="CI143" s="257"/>
      <c r="CJ143" s="257"/>
      <c r="CK143" s="257"/>
      <c r="CL143" s="257"/>
      <c r="CM143" s="257"/>
      <c r="CN143" s="257"/>
      <c r="CO143" s="257"/>
      <c r="CP143" s="257"/>
      <c r="CQ143" s="257"/>
      <c r="CR143" s="257"/>
      <c r="CS143" s="253" t="s">
        <v>3815</v>
      </c>
      <c r="CT143" s="253" t="s">
        <v>3816</v>
      </c>
      <c r="CU143" s="257"/>
      <c r="CV143" s="257"/>
      <c r="CW143" s="257"/>
      <c r="CX143" s="257"/>
      <c r="CY143" s="257"/>
      <c r="CZ143" s="257"/>
      <c r="DA143" s="257"/>
      <c r="DB143" s="257"/>
      <c r="DC143" s="253" t="s">
        <v>3817</v>
      </c>
      <c r="DD143" s="257"/>
      <c r="DE143" s="257"/>
    </row>
    <row r="144" spans="1:109" ht="90" hidden="1" customHeight="1">
      <c r="AH144" s="255"/>
      <c r="AI144" s="255"/>
      <c r="AJ144" s="255"/>
      <c r="AK144" s="255"/>
      <c r="AL144" s="244" t="str">
        <f t="shared" si="4"/>
        <v>San Andrés Tuxtla</v>
      </c>
      <c r="AM144" s="244" t="str">
        <f t="shared" si="5"/>
        <v>30141</v>
      </c>
      <c r="AO144" s="255"/>
      <c r="AP144" s="247">
        <v>142</v>
      </c>
      <c r="AQ144" s="256"/>
      <c r="AR144" s="256"/>
      <c r="AS144" s="256"/>
      <c r="AT144" s="256"/>
      <c r="AU144" s="256"/>
      <c r="AV144" s="256"/>
      <c r="AW144" s="256"/>
      <c r="AX144" s="256"/>
      <c r="AY144" s="256"/>
      <c r="AZ144" s="256"/>
      <c r="BA144" s="256"/>
      <c r="BB144" s="256"/>
      <c r="BC144" s="256"/>
      <c r="BD144" s="256"/>
      <c r="BE144" s="256"/>
      <c r="BF144" s="256"/>
      <c r="BG144" s="256"/>
      <c r="BH144" s="256"/>
      <c r="BI144" s="256"/>
      <c r="BJ144" s="252" t="s">
        <v>3818</v>
      </c>
      <c r="BK144" s="252" t="s">
        <v>3819</v>
      </c>
      <c r="BL144" s="256"/>
      <c r="BM144" s="256"/>
      <c r="BN144" s="256"/>
      <c r="BO144" s="256"/>
      <c r="BP144" s="256"/>
      <c r="BQ144" s="256"/>
      <c r="BR144" s="256"/>
      <c r="BS144" s="256"/>
      <c r="BT144" s="252" t="s">
        <v>3820</v>
      </c>
      <c r="BU144" s="256"/>
      <c r="BV144" s="256"/>
      <c r="BW144" s="255"/>
      <c r="BX144" s="255"/>
      <c r="BY144" s="255"/>
      <c r="BZ144" s="257"/>
      <c r="CA144" s="257"/>
      <c r="CB144" s="257"/>
      <c r="CC144" s="257"/>
      <c r="CD144" s="257"/>
      <c r="CE144" s="257"/>
      <c r="CF144" s="257"/>
      <c r="CG144" s="257"/>
      <c r="CH144" s="257"/>
      <c r="CI144" s="257"/>
      <c r="CJ144" s="257"/>
      <c r="CK144" s="257"/>
      <c r="CL144" s="257"/>
      <c r="CM144" s="257"/>
      <c r="CN144" s="257"/>
      <c r="CO144" s="257"/>
      <c r="CP144" s="257"/>
      <c r="CQ144" s="257"/>
      <c r="CR144" s="257"/>
      <c r="CS144" s="253" t="s">
        <v>3821</v>
      </c>
      <c r="CT144" s="253" t="s">
        <v>3822</v>
      </c>
      <c r="CU144" s="257"/>
      <c r="CV144" s="257"/>
      <c r="CW144" s="257"/>
      <c r="CX144" s="257"/>
      <c r="CY144" s="257"/>
      <c r="CZ144" s="257"/>
      <c r="DA144" s="257"/>
      <c r="DB144" s="257"/>
      <c r="DC144" s="253" t="s">
        <v>3823</v>
      </c>
      <c r="DD144" s="257"/>
      <c r="DE144" s="257"/>
    </row>
    <row r="145" spans="34:109" ht="90" hidden="1" customHeight="1">
      <c r="AH145" s="255"/>
      <c r="AI145" s="255"/>
      <c r="AJ145" s="255"/>
      <c r="AK145" s="255"/>
      <c r="AL145" s="244" t="str">
        <f t="shared" si="4"/>
        <v>San Juan Evangelista</v>
      </c>
      <c r="AM145" s="244" t="str">
        <f t="shared" si="5"/>
        <v>30142</v>
      </c>
      <c r="AO145" s="255"/>
      <c r="AP145" s="247">
        <v>143</v>
      </c>
      <c r="AQ145" s="256"/>
      <c r="AR145" s="256"/>
      <c r="AS145" s="256"/>
      <c r="AT145" s="256"/>
      <c r="AU145" s="256"/>
      <c r="AV145" s="256"/>
      <c r="AW145" s="256"/>
      <c r="AX145" s="256"/>
      <c r="AY145" s="256"/>
      <c r="AZ145" s="256"/>
      <c r="BA145" s="256"/>
      <c r="BB145" s="256"/>
      <c r="BC145" s="256"/>
      <c r="BD145" s="256"/>
      <c r="BE145" s="256"/>
      <c r="BF145" s="256"/>
      <c r="BG145" s="256"/>
      <c r="BH145" s="256"/>
      <c r="BI145" s="256"/>
      <c r="BJ145" s="252" t="s">
        <v>3824</v>
      </c>
      <c r="BK145" s="252" t="s">
        <v>3825</v>
      </c>
      <c r="BL145" s="256"/>
      <c r="BM145" s="256"/>
      <c r="BN145" s="256"/>
      <c r="BO145" s="256"/>
      <c r="BP145" s="256"/>
      <c r="BQ145" s="256"/>
      <c r="BR145" s="256"/>
      <c r="BS145" s="256"/>
      <c r="BT145" s="252" t="s">
        <v>3826</v>
      </c>
      <c r="BU145" s="256"/>
      <c r="BV145" s="256"/>
      <c r="BW145" s="255"/>
      <c r="BX145" s="255"/>
      <c r="BY145" s="255"/>
      <c r="BZ145" s="257"/>
      <c r="CA145" s="257"/>
      <c r="CB145" s="257"/>
      <c r="CC145" s="257"/>
      <c r="CD145" s="257"/>
      <c r="CE145" s="257"/>
      <c r="CF145" s="257"/>
      <c r="CG145" s="257"/>
      <c r="CH145" s="257"/>
      <c r="CI145" s="257"/>
      <c r="CJ145" s="257"/>
      <c r="CK145" s="257"/>
      <c r="CL145" s="257"/>
      <c r="CM145" s="257"/>
      <c r="CN145" s="257"/>
      <c r="CO145" s="257"/>
      <c r="CP145" s="257"/>
      <c r="CQ145" s="257"/>
      <c r="CR145" s="257"/>
      <c r="CS145" s="253" t="s">
        <v>3827</v>
      </c>
      <c r="CT145" s="253" t="s">
        <v>3828</v>
      </c>
      <c r="CU145" s="257"/>
      <c r="CV145" s="257"/>
      <c r="CW145" s="257"/>
      <c r="CX145" s="257"/>
      <c r="CY145" s="257"/>
      <c r="CZ145" s="257"/>
      <c r="DA145" s="257"/>
      <c r="DB145" s="257"/>
      <c r="DC145" s="253" t="s">
        <v>3829</v>
      </c>
      <c r="DD145" s="257"/>
      <c r="DE145" s="257"/>
    </row>
    <row r="146" spans="34:109" ht="90" hidden="1" customHeight="1">
      <c r="AH146" s="255"/>
      <c r="AI146" s="255"/>
      <c r="AJ146" s="255"/>
      <c r="AK146" s="255"/>
      <c r="AL146" s="244" t="str">
        <f t="shared" si="4"/>
        <v>Santiago Tuxtla</v>
      </c>
      <c r="AM146" s="244" t="str">
        <f t="shared" si="5"/>
        <v>30143</v>
      </c>
      <c r="AO146" s="255"/>
      <c r="AP146" s="247">
        <v>144</v>
      </c>
      <c r="AQ146" s="256"/>
      <c r="AR146" s="256"/>
      <c r="AS146" s="256"/>
      <c r="AT146" s="256"/>
      <c r="AU146" s="256"/>
      <c r="AV146" s="256"/>
      <c r="AW146" s="256"/>
      <c r="AX146" s="256"/>
      <c r="AY146" s="256"/>
      <c r="AZ146" s="256"/>
      <c r="BA146" s="256"/>
      <c r="BB146" s="256"/>
      <c r="BC146" s="256"/>
      <c r="BD146" s="256"/>
      <c r="BE146" s="256"/>
      <c r="BF146" s="256"/>
      <c r="BG146" s="256"/>
      <c r="BH146" s="256"/>
      <c r="BI146" s="256"/>
      <c r="BJ146" s="252" t="s">
        <v>3830</v>
      </c>
      <c r="BK146" s="252" t="s">
        <v>3831</v>
      </c>
      <c r="BL146" s="256"/>
      <c r="BM146" s="256"/>
      <c r="BN146" s="256"/>
      <c r="BO146" s="256"/>
      <c r="BP146" s="256"/>
      <c r="BQ146" s="256"/>
      <c r="BR146" s="256"/>
      <c r="BS146" s="256"/>
      <c r="BT146" s="252" t="s">
        <v>3832</v>
      </c>
      <c r="BU146" s="256"/>
      <c r="BV146" s="256"/>
      <c r="BW146" s="255"/>
      <c r="BX146" s="255"/>
      <c r="BY146" s="255"/>
      <c r="BZ146" s="257"/>
      <c r="CA146" s="257"/>
      <c r="CB146" s="257"/>
      <c r="CC146" s="257"/>
      <c r="CD146" s="257"/>
      <c r="CE146" s="257"/>
      <c r="CF146" s="257"/>
      <c r="CG146" s="257"/>
      <c r="CH146" s="257"/>
      <c r="CI146" s="257"/>
      <c r="CJ146" s="257"/>
      <c r="CK146" s="257"/>
      <c r="CL146" s="257"/>
      <c r="CM146" s="257"/>
      <c r="CN146" s="257"/>
      <c r="CO146" s="257"/>
      <c r="CP146" s="257"/>
      <c r="CQ146" s="257"/>
      <c r="CR146" s="257"/>
      <c r="CS146" s="253" t="s">
        <v>3833</v>
      </c>
      <c r="CT146" s="253" t="s">
        <v>3834</v>
      </c>
      <c r="CU146" s="257"/>
      <c r="CV146" s="257"/>
      <c r="CW146" s="257"/>
      <c r="CX146" s="257"/>
      <c r="CY146" s="257"/>
      <c r="CZ146" s="257"/>
      <c r="DA146" s="257"/>
      <c r="DB146" s="257"/>
      <c r="DC146" s="253" t="s">
        <v>3835</v>
      </c>
      <c r="DD146" s="257"/>
      <c r="DE146" s="257"/>
    </row>
    <row r="147" spans="34:109" ht="75" hidden="1" customHeight="1">
      <c r="AH147" s="255"/>
      <c r="AI147" s="255"/>
      <c r="AJ147" s="255"/>
      <c r="AK147" s="255"/>
      <c r="AL147" s="244" t="str">
        <f t="shared" si="4"/>
        <v>Sayula de Alemán</v>
      </c>
      <c r="AM147" s="244" t="str">
        <f t="shared" si="5"/>
        <v>30144</v>
      </c>
      <c r="AO147" s="255"/>
      <c r="AP147" s="247">
        <v>145</v>
      </c>
      <c r="AQ147" s="256"/>
      <c r="AR147" s="256"/>
      <c r="AS147" s="256"/>
      <c r="AT147" s="256"/>
      <c r="AU147" s="256"/>
      <c r="AV147" s="256"/>
      <c r="AW147" s="256"/>
      <c r="AX147" s="256"/>
      <c r="AY147" s="256"/>
      <c r="AZ147" s="256"/>
      <c r="BA147" s="256"/>
      <c r="BB147" s="256"/>
      <c r="BC147" s="256"/>
      <c r="BD147" s="256"/>
      <c r="BE147" s="256"/>
      <c r="BF147" s="256"/>
      <c r="BG147" s="256"/>
      <c r="BH147" s="256"/>
      <c r="BI147" s="256"/>
      <c r="BJ147" s="252" t="s">
        <v>3836</v>
      </c>
      <c r="BK147" s="252" t="s">
        <v>3837</v>
      </c>
      <c r="BL147" s="256"/>
      <c r="BM147" s="256"/>
      <c r="BN147" s="256"/>
      <c r="BO147" s="256"/>
      <c r="BP147" s="256"/>
      <c r="BQ147" s="256"/>
      <c r="BR147" s="256"/>
      <c r="BS147" s="256"/>
      <c r="BT147" s="252" t="s">
        <v>3838</v>
      </c>
      <c r="BU147" s="256"/>
      <c r="BV147" s="256"/>
      <c r="BW147" s="255"/>
      <c r="BX147" s="255"/>
      <c r="BY147" s="255"/>
      <c r="BZ147" s="257"/>
      <c r="CA147" s="257"/>
      <c r="CB147" s="257"/>
      <c r="CC147" s="257"/>
      <c r="CD147" s="257"/>
      <c r="CE147" s="257"/>
      <c r="CF147" s="257"/>
      <c r="CG147" s="257"/>
      <c r="CH147" s="257"/>
      <c r="CI147" s="257"/>
      <c r="CJ147" s="257"/>
      <c r="CK147" s="257"/>
      <c r="CL147" s="257"/>
      <c r="CM147" s="257"/>
      <c r="CN147" s="257"/>
      <c r="CO147" s="257"/>
      <c r="CP147" s="257"/>
      <c r="CQ147" s="257"/>
      <c r="CR147" s="257"/>
      <c r="CS147" s="253" t="s">
        <v>3839</v>
      </c>
      <c r="CT147" s="253" t="s">
        <v>3840</v>
      </c>
      <c r="CU147" s="257"/>
      <c r="CV147" s="257"/>
      <c r="CW147" s="257"/>
      <c r="CX147" s="257"/>
      <c r="CY147" s="257"/>
      <c r="CZ147" s="257"/>
      <c r="DA147" s="257"/>
      <c r="DB147" s="257"/>
      <c r="DC147" s="253" t="s">
        <v>3841</v>
      </c>
      <c r="DD147" s="257"/>
      <c r="DE147" s="257"/>
    </row>
    <row r="148" spans="34:109" ht="90" hidden="1" customHeight="1">
      <c r="AH148" s="255"/>
      <c r="AI148" s="255"/>
      <c r="AJ148" s="255"/>
      <c r="AK148" s="255"/>
      <c r="AL148" s="244" t="str">
        <f t="shared" si="4"/>
        <v>Soconusco</v>
      </c>
      <c r="AM148" s="244" t="str">
        <f t="shared" si="5"/>
        <v>30145</v>
      </c>
      <c r="AO148" s="255"/>
      <c r="AP148" s="247">
        <v>146</v>
      </c>
      <c r="AQ148" s="256"/>
      <c r="AR148" s="256"/>
      <c r="AS148" s="256"/>
      <c r="AT148" s="256"/>
      <c r="AU148" s="256"/>
      <c r="AV148" s="256"/>
      <c r="AW148" s="256"/>
      <c r="AX148" s="256"/>
      <c r="AY148" s="256"/>
      <c r="AZ148" s="256"/>
      <c r="BA148" s="256"/>
      <c r="BB148" s="256"/>
      <c r="BC148" s="256"/>
      <c r="BD148" s="256"/>
      <c r="BE148" s="256"/>
      <c r="BF148" s="256"/>
      <c r="BG148" s="256"/>
      <c r="BH148" s="256"/>
      <c r="BI148" s="256"/>
      <c r="BJ148" s="252" t="s">
        <v>3842</v>
      </c>
      <c r="BK148" s="252" t="s">
        <v>3843</v>
      </c>
      <c r="BL148" s="256"/>
      <c r="BM148" s="256"/>
      <c r="BN148" s="256"/>
      <c r="BO148" s="256"/>
      <c r="BP148" s="256"/>
      <c r="BQ148" s="256"/>
      <c r="BR148" s="256"/>
      <c r="BS148" s="256"/>
      <c r="BT148" s="252" t="s">
        <v>3844</v>
      </c>
      <c r="BU148" s="256"/>
      <c r="BV148" s="256"/>
      <c r="BW148" s="255"/>
      <c r="BX148" s="255"/>
      <c r="BY148" s="255"/>
      <c r="BZ148" s="257"/>
      <c r="CA148" s="257"/>
      <c r="CB148" s="257"/>
      <c r="CC148" s="257"/>
      <c r="CD148" s="257"/>
      <c r="CE148" s="257"/>
      <c r="CF148" s="257"/>
      <c r="CG148" s="257"/>
      <c r="CH148" s="257"/>
      <c r="CI148" s="257"/>
      <c r="CJ148" s="257"/>
      <c r="CK148" s="257"/>
      <c r="CL148" s="257"/>
      <c r="CM148" s="257"/>
      <c r="CN148" s="257"/>
      <c r="CO148" s="257"/>
      <c r="CP148" s="257"/>
      <c r="CQ148" s="257"/>
      <c r="CR148" s="257"/>
      <c r="CS148" s="253" t="s">
        <v>3845</v>
      </c>
      <c r="CT148" s="253" t="s">
        <v>3846</v>
      </c>
      <c r="CU148" s="257"/>
      <c r="CV148" s="257"/>
      <c r="CW148" s="257"/>
      <c r="CX148" s="257"/>
      <c r="CY148" s="257"/>
      <c r="CZ148" s="257"/>
      <c r="DA148" s="257"/>
      <c r="DB148" s="257"/>
      <c r="DC148" s="253" t="s">
        <v>3847</v>
      </c>
      <c r="DD148" s="257"/>
      <c r="DE148" s="257"/>
    </row>
    <row r="149" spans="34:109" ht="90" hidden="1" customHeight="1">
      <c r="AH149" s="255"/>
      <c r="AI149" s="255"/>
      <c r="AJ149" s="255"/>
      <c r="AK149" s="255"/>
      <c r="AL149" s="244" t="str">
        <f t="shared" si="4"/>
        <v>Sochiapa</v>
      </c>
      <c r="AM149" s="244" t="str">
        <f t="shared" si="5"/>
        <v>30146</v>
      </c>
      <c r="AO149" s="255"/>
      <c r="AP149" s="247">
        <v>147</v>
      </c>
      <c r="AQ149" s="256"/>
      <c r="AR149" s="256"/>
      <c r="AS149" s="256"/>
      <c r="AT149" s="256"/>
      <c r="AU149" s="256"/>
      <c r="AV149" s="256"/>
      <c r="AW149" s="256"/>
      <c r="AX149" s="256"/>
      <c r="AY149" s="256"/>
      <c r="AZ149" s="256"/>
      <c r="BA149" s="256"/>
      <c r="BB149" s="256"/>
      <c r="BC149" s="256"/>
      <c r="BD149" s="256"/>
      <c r="BE149" s="256"/>
      <c r="BF149" s="256"/>
      <c r="BG149" s="256"/>
      <c r="BH149" s="256"/>
      <c r="BI149" s="256"/>
      <c r="BJ149" s="252" t="s">
        <v>3848</v>
      </c>
      <c r="BK149" s="252" t="s">
        <v>3849</v>
      </c>
      <c r="BL149" s="256"/>
      <c r="BM149" s="256"/>
      <c r="BN149" s="256"/>
      <c r="BO149" s="256"/>
      <c r="BP149" s="256"/>
      <c r="BQ149" s="256"/>
      <c r="BR149" s="256"/>
      <c r="BS149" s="256"/>
      <c r="BT149" s="252" t="s">
        <v>3850</v>
      </c>
      <c r="BU149" s="256"/>
      <c r="BV149" s="256"/>
      <c r="BW149" s="255"/>
      <c r="BX149" s="255"/>
      <c r="BY149" s="255"/>
      <c r="BZ149" s="257"/>
      <c r="CA149" s="257"/>
      <c r="CB149" s="257"/>
      <c r="CC149" s="257"/>
      <c r="CD149" s="257"/>
      <c r="CE149" s="257"/>
      <c r="CF149" s="257"/>
      <c r="CG149" s="257"/>
      <c r="CH149" s="257"/>
      <c r="CI149" s="257"/>
      <c r="CJ149" s="257"/>
      <c r="CK149" s="257"/>
      <c r="CL149" s="257"/>
      <c r="CM149" s="257"/>
      <c r="CN149" s="257"/>
      <c r="CO149" s="257"/>
      <c r="CP149" s="257"/>
      <c r="CQ149" s="257"/>
      <c r="CR149" s="257"/>
      <c r="CS149" s="253" t="s">
        <v>3851</v>
      </c>
      <c r="CT149" s="253" t="s">
        <v>3852</v>
      </c>
      <c r="CU149" s="257"/>
      <c r="CV149" s="257"/>
      <c r="CW149" s="257"/>
      <c r="CX149" s="257"/>
      <c r="CY149" s="257"/>
      <c r="CZ149" s="257"/>
      <c r="DA149" s="257"/>
      <c r="DB149" s="257"/>
      <c r="DC149" s="253" t="s">
        <v>3853</v>
      </c>
      <c r="DD149" s="257"/>
      <c r="DE149" s="257"/>
    </row>
    <row r="150" spans="34:109" ht="90" hidden="1" customHeight="1">
      <c r="AH150" s="255"/>
      <c r="AI150" s="255"/>
      <c r="AJ150" s="255"/>
      <c r="AK150" s="255"/>
      <c r="AL150" s="244" t="str">
        <f t="shared" si="4"/>
        <v>Soledad Atzompa</v>
      </c>
      <c r="AM150" s="244" t="str">
        <f t="shared" si="5"/>
        <v>30147</v>
      </c>
      <c r="AO150" s="255"/>
      <c r="AP150" s="247">
        <v>148</v>
      </c>
      <c r="AQ150" s="256"/>
      <c r="AR150" s="256"/>
      <c r="AS150" s="256"/>
      <c r="AT150" s="256"/>
      <c r="AU150" s="256"/>
      <c r="AV150" s="256"/>
      <c r="AW150" s="256"/>
      <c r="AX150" s="256"/>
      <c r="AY150" s="256"/>
      <c r="AZ150" s="256"/>
      <c r="BA150" s="256"/>
      <c r="BB150" s="256"/>
      <c r="BC150" s="256"/>
      <c r="BD150" s="256"/>
      <c r="BE150" s="256"/>
      <c r="BF150" s="256"/>
      <c r="BG150" s="256"/>
      <c r="BH150" s="256"/>
      <c r="BI150" s="256"/>
      <c r="BJ150" s="252" t="s">
        <v>3854</v>
      </c>
      <c r="BK150" s="252" t="s">
        <v>3855</v>
      </c>
      <c r="BL150" s="256"/>
      <c r="BM150" s="256"/>
      <c r="BN150" s="256"/>
      <c r="BO150" s="256"/>
      <c r="BP150" s="256"/>
      <c r="BQ150" s="256"/>
      <c r="BR150" s="256"/>
      <c r="BS150" s="256"/>
      <c r="BT150" s="252" t="s">
        <v>3856</v>
      </c>
      <c r="BU150" s="256"/>
      <c r="BV150" s="256"/>
      <c r="BW150" s="255"/>
      <c r="BX150" s="255"/>
      <c r="BY150" s="255"/>
      <c r="BZ150" s="257"/>
      <c r="CA150" s="257"/>
      <c r="CB150" s="257"/>
      <c r="CC150" s="257"/>
      <c r="CD150" s="257"/>
      <c r="CE150" s="257"/>
      <c r="CF150" s="257"/>
      <c r="CG150" s="257"/>
      <c r="CH150" s="257"/>
      <c r="CI150" s="257"/>
      <c r="CJ150" s="257"/>
      <c r="CK150" s="257"/>
      <c r="CL150" s="257"/>
      <c r="CM150" s="257"/>
      <c r="CN150" s="257"/>
      <c r="CO150" s="257"/>
      <c r="CP150" s="257"/>
      <c r="CQ150" s="257"/>
      <c r="CR150" s="257"/>
      <c r="CS150" s="253" t="s">
        <v>3857</v>
      </c>
      <c r="CT150" s="253" t="s">
        <v>3858</v>
      </c>
      <c r="CU150" s="257"/>
      <c r="CV150" s="257"/>
      <c r="CW150" s="257"/>
      <c r="CX150" s="257"/>
      <c r="CY150" s="257"/>
      <c r="CZ150" s="257"/>
      <c r="DA150" s="257"/>
      <c r="DB150" s="257"/>
      <c r="DC150" s="253" t="s">
        <v>3859</v>
      </c>
      <c r="DD150" s="257"/>
      <c r="DE150" s="257"/>
    </row>
    <row r="151" spans="34:109" ht="90" hidden="1" customHeight="1">
      <c r="AH151" s="255"/>
      <c r="AI151" s="255"/>
      <c r="AJ151" s="255"/>
      <c r="AK151" s="255"/>
      <c r="AL151" s="244" t="str">
        <f t="shared" si="4"/>
        <v>Soledad de Doblado</v>
      </c>
      <c r="AM151" s="244" t="str">
        <f t="shared" si="5"/>
        <v>30148</v>
      </c>
      <c r="AO151" s="255"/>
      <c r="AP151" s="247">
        <v>149</v>
      </c>
      <c r="AQ151" s="256"/>
      <c r="AR151" s="256"/>
      <c r="AS151" s="256"/>
      <c r="AT151" s="256"/>
      <c r="AU151" s="256"/>
      <c r="AV151" s="256"/>
      <c r="AW151" s="256"/>
      <c r="AX151" s="256"/>
      <c r="AY151" s="256"/>
      <c r="AZ151" s="256"/>
      <c r="BA151" s="256"/>
      <c r="BB151" s="256"/>
      <c r="BC151" s="256"/>
      <c r="BD151" s="256"/>
      <c r="BE151" s="256"/>
      <c r="BF151" s="256"/>
      <c r="BG151" s="256"/>
      <c r="BH151" s="256"/>
      <c r="BI151" s="256"/>
      <c r="BJ151" s="252" t="s">
        <v>3860</v>
      </c>
      <c r="BK151" s="252" t="s">
        <v>3861</v>
      </c>
      <c r="BL151" s="256"/>
      <c r="BM151" s="256"/>
      <c r="BN151" s="256"/>
      <c r="BO151" s="256"/>
      <c r="BP151" s="256"/>
      <c r="BQ151" s="256"/>
      <c r="BR151" s="256"/>
      <c r="BS151" s="256"/>
      <c r="BT151" s="252" t="s">
        <v>3862</v>
      </c>
      <c r="BU151" s="256"/>
      <c r="BV151" s="256"/>
      <c r="BW151" s="255"/>
      <c r="BX151" s="255"/>
      <c r="BY151" s="255"/>
      <c r="BZ151" s="257"/>
      <c r="CA151" s="257"/>
      <c r="CB151" s="257"/>
      <c r="CC151" s="257"/>
      <c r="CD151" s="257"/>
      <c r="CE151" s="257"/>
      <c r="CF151" s="257"/>
      <c r="CG151" s="257"/>
      <c r="CH151" s="257"/>
      <c r="CI151" s="257"/>
      <c r="CJ151" s="257"/>
      <c r="CK151" s="257"/>
      <c r="CL151" s="257"/>
      <c r="CM151" s="257"/>
      <c r="CN151" s="257"/>
      <c r="CO151" s="257"/>
      <c r="CP151" s="257"/>
      <c r="CQ151" s="257"/>
      <c r="CR151" s="257"/>
      <c r="CS151" s="253" t="s">
        <v>3863</v>
      </c>
      <c r="CT151" s="253" t="s">
        <v>3864</v>
      </c>
      <c r="CU151" s="257"/>
      <c r="CV151" s="257"/>
      <c r="CW151" s="257"/>
      <c r="CX151" s="257"/>
      <c r="CY151" s="257"/>
      <c r="CZ151" s="257"/>
      <c r="DA151" s="257"/>
      <c r="DB151" s="257"/>
      <c r="DC151" s="253" t="s">
        <v>3865</v>
      </c>
      <c r="DD151" s="257"/>
      <c r="DE151" s="257"/>
    </row>
    <row r="152" spans="34:109" ht="90" hidden="1" customHeight="1">
      <c r="AH152" s="255"/>
      <c r="AI152" s="255"/>
      <c r="AJ152" s="255"/>
      <c r="AK152" s="255"/>
      <c r="AL152" s="244" t="str">
        <f t="shared" si="4"/>
        <v>Soteapan</v>
      </c>
      <c r="AM152" s="244" t="str">
        <f t="shared" si="5"/>
        <v>30149</v>
      </c>
      <c r="AO152" s="255"/>
      <c r="AP152" s="247">
        <v>150</v>
      </c>
      <c r="AQ152" s="256"/>
      <c r="AR152" s="256"/>
      <c r="AS152" s="256"/>
      <c r="AT152" s="256"/>
      <c r="AU152" s="256"/>
      <c r="AV152" s="256"/>
      <c r="AW152" s="256"/>
      <c r="AX152" s="256"/>
      <c r="AY152" s="256"/>
      <c r="AZ152" s="256"/>
      <c r="BA152" s="256"/>
      <c r="BB152" s="256"/>
      <c r="BC152" s="256"/>
      <c r="BD152" s="256"/>
      <c r="BE152" s="256"/>
      <c r="BF152" s="256"/>
      <c r="BG152" s="256"/>
      <c r="BH152" s="256"/>
      <c r="BI152" s="256"/>
      <c r="BJ152" s="252" t="s">
        <v>3866</v>
      </c>
      <c r="BK152" s="252" t="s">
        <v>3867</v>
      </c>
      <c r="BL152" s="256"/>
      <c r="BM152" s="256"/>
      <c r="BN152" s="256"/>
      <c r="BO152" s="256"/>
      <c r="BP152" s="256"/>
      <c r="BQ152" s="256"/>
      <c r="BR152" s="256"/>
      <c r="BS152" s="256"/>
      <c r="BT152" s="252" t="s">
        <v>3868</v>
      </c>
      <c r="BU152" s="256"/>
      <c r="BV152" s="256"/>
      <c r="BW152" s="255"/>
      <c r="BX152" s="255"/>
      <c r="BY152" s="255"/>
      <c r="BZ152" s="257"/>
      <c r="CA152" s="257"/>
      <c r="CB152" s="257"/>
      <c r="CC152" s="257"/>
      <c r="CD152" s="257"/>
      <c r="CE152" s="257"/>
      <c r="CF152" s="257"/>
      <c r="CG152" s="257"/>
      <c r="CH152" s="257"/>
      <c r="CI152" s="257"/>
      <c r="CJ152" s="257"/>
      <c r="CK152" s="257"/>
      <c r="CL152" s="257"/>
      <c r="CM152" s="257"/>
      <c r="CN152" s="257"/>
      <c r="CO152" s="257"/>
      <c r="CP152" s="257"/>
      <c r="CQ152" s="257"/>
      <c r="CR152" s="257"/>
      <c r="CS152" s="253" t="s">
        <v>3869</v>
      </c>
      <c r="CT152" s="253" t="s">
        <v>3870</v>
      </c>
      <c r="CU152" s="257"/>
      <c r="CV152" s="257"/>
      <c r="CW152" s="257"/>
      <c r="CX152" s="257"/>
      <c r="CY152" s="257"/>
      <c r="CZ152" s="257"/>
      <c r="DA152" s="257"/>
      <c r="DB152" s="257"/>
      <c r="DC152" s="253" t="s">
        <v>3871</v>
      </c>
      <c r="DD152" s="257"/>
      <c r="DE152" s="257"/>
    </row>
    <row r="153" spans="34:109" ht="105" hidden="1" customHeight="1">
      <c r="AH153" s="255"/>
      <c r="AI153" s="255"/>
      <c r="AJ153" s="255"/>
      <c r="AK153" s="255"/>
      <c r="AL153" s="244" t="str">
        <f t="shared" si="4"/>
        <v>Tamalín</v>
      </c>
      <c r="AM153" s="244" t="str">
        <f t="shared" si="5"/>
        <v>30150</v>
      </c>
      <c r="AO153" s="255"/>
      <c r="AP153" s="247">
        <v>151</v>
      </c>
      <c r="AQ153" s="256"/>
      <c r="AR153" s="256"/>
      <c r="AS153" s="256"/>
      <c r="AT153" s="256"/>
      <c r="AU153" s="256"/>
      <c r="AV153" s="256"/>
      <c r="AW153" s="256"/>
      <c r="AX153" s="256"/>
      <c r="AY153" s="256"/>
      <c r="AZ153" s="256"/>
      <c r="BA153" s="256"/>
      <c r="BB153" s="256"/>
      <c r="BC153" s="256"/>
      <c r="BD153" s="256"/>
      <c r="BE153" s="256"/>
      <c r="BF153" s="256"/>
      <c r="BG153" s="256"/>
      <c r="BH153" s="256"/>
      <c r="BI153" s="256"/>
      <c r="BJ153" s="252" t="s">
        <v>3872</v>
      </c>
      <c r="BK153" s="252" t="s">
        <v>3873</v>
      </c>
      <c r="BL153" s="256"/>
      <c r="BM153" s="256"/>
      <c r="BN153" s="256"/>
      <c r="BO153" s="256"/>
      <c r="BP153" s="256"/>
      <c r="BQ153" s="256"/>
      <c r="BR153" s="256"/>
      <c r="BS153" s="256"/>
      <c r="BT153" s="252" t="s">
        <v>3874</v>
      </c>
      <c r="BU153" s="256"/>
      <c r="BV153" s="256"/>
      <c r="BW153" s="255"/>
      <c r="BX153" s="255"/>
      <c r="BY153" s="255"/>
      <c r="BZ153" s="257"/>
      <c r="CA153" s="257"/>
      <c r="CB153" s="257"/>
      <c r="CC153" s="257"/>
      <c r="CD153" s="257"/>
      <c r="CE153" s="257"/>
      <c r="CF153" s="257"/>
      <c r="CG153" s="257"/>
      <c r="CH153" s="257"/>
      <c r="CI153" s="257"/>
      <c r="CJ153" s="257"/>
      <c r="CK153" s="257"/>
      <c r="CL153" s="257"/>
      <c r="CM153" s="257"/>
      <c r="CN153" s="257"/>
      <c r="CO153" s="257"/>
      <c r="CP153" s="257"/>
      <c r="CQ153" s="257"/>
      <c r="CR153" s="257"/>
      <c r="CS153" s="253" t="s">
        <v>3875</v>
      </c>
      <c r="CT153" s="253" t="s">
        <v>3876</v>
      </c>
      <c r="CU153" s="257"/>
      <c r="CV153" s="257"/>
      <c r="CW153" s="257"/>
      <c r="CX153" s="257"/>
      <c r="CY153" s="257"/>
      <c r="CZ153" s="257"/>
      <c r="DA153" s="257"/>
      <c r="DB153" s="257"/>
      <c r="DC153" s="253" t="s">
        <v>3877</v>
      </c>
      <c r="DD153" s="257"/>
      <c r="DE153" s="257"/>
    </row>
    <row r="154" spans="34:109" ht="90" hidden="1" customHeight="1">
      <c r="AH154" s="255"/>
      <c r="AI154" s="255"/>
      <c r="AJ154" s="255"/>
      <c r="AK154" s="255"/>
      <c r="AL154" s="244" t="str">
        <f t="shared" si="4"/>
        <v>Tamiahua</v>
      </c>
      <c r="AM154" s="244" t="str">
        <f t="shared" si="5"/>
        <v>30151</v>
      </c>
      <c r="AO154" s="255"/>
      <c r="AP154" s="247">
        <v>152</v>
      </c>
      <c r="AQ154" s="256"/>
      <c r="AR154" s="256"/>
      <c r="AS154" s="256"/>
      <c r="AT154" s="256"/>
      <c r="AU154" s="256"/>
      <c r="AV154" s="256"/>
      <c r="AW154" s="256"/>
      <c r="AX154" s="256"/>
      <c r="AY154" s="256"/>
      <c r="AZ154" s="256"/>
      <c r="BA154" s="256"/>
      <c r="BB154" s="256"/>
      <c r="BC154" s="256"/>
      <c r="BD154" s="256"/>
      <c r="BE154" s="256"/>
      <c r="BF154" s="256"/>
      <c r="BG154" s="256"/>
      <c r="BH154" s="256"/>
      <c r="BI154" s="256"/>
      <c r="BJ154" s="252" t="s">
        <v>3878</v>
      </c>
      <c r="BK154" s="252" t="s">
        <v>3879</v>
      </c>
      <c r="BL154" s="256"/>
      <c r="BM154" s="256"/>
      <c r="BN154" s="256"/>
      <c r="BO154" s="256"/>
      <c r="BP154" s="256"/>
      <c r="BQ154" s="256"/>
      <c r="BR154" s="256"/>
      <c r="BS154" s="256"/>
      <c r="BT154" s="252" t="s">
        <v>3880</v>
      </c>
      <c r="BU154" s="256"/>
      <c r="BV154" s="256"/>
      <c r="BW154" s="255"/>
      <c r="BX154" s="255"/>
      <c r="BY154" s="255"/>
      <c r="BZ154" s="257"/>
      <c r="CA154" s="257"/>
      <c r="CB154" s="257"/>
      <c r="CC154" s="257"/>
      <c r="CD154" s="257"/>
      <c r="CE154" s="257"/>
      <c r="CF154" s="257"/>
      <c r="CG154" s="257"/>
      <c r="CH154" s="257"/>
      <c r="CI154" s="257"/>
      <c r="CJ154" s="257"/>
      <c r="CK154" s="257"/>
      <c r="CL154" s="257"/>
      <c r="CM154" s="257"/>
      <c r="CN154" s="257"/>
      <c r="CO154" s="257"/>
      <c r="CP154" s="257"/>
      <c r="CQ154" s="257"/>
      <c r="CR154" s="257"/>
      <c r="CS154" s="253" t="s">
        <v>3881</v>
      </c>
      <c r="CT154" s="253" t="s">
        <v>3882</v>
      </c>
      <c r="CU154" s="257"/>
      <c r="CV154" s="257"/>
      <c r="CW154" s="257"/>
      <c r="CX154" s="257"/>
      <c r="CY154" s="257"/>
      <c r="CZ154" s="257"/>
      <c r="DA154" s="257"/>
      <c r="DB154" s="257"/>
      <c r="DC154" s="253" t="s">
        <v>3883</v>
      </c>
      <c r="DD154" s="257"/>
      <c r="DE154" s="257"/>
    </row>
    <row r="155" spans="34:109" ht="90" hidden="1" customHeight="1">
      <c r="AH155" s="255"/>
      <c r="AI155" s="255"/>
      <c r="AJ155" s="255"/>
      <c r="AK155" s="255"/>
      <c r="AL155" s="244" t="str">
        <f t="shared" si="4"/>
        <v>Tampico Alto</v>
      </c>
      <c r="AM155" s="244" t="str">
        <f t="shared" si="5"/>
        <v>30152</v>
      </c>
      <c r="AO155" s="255"/>
      <c r="AP155" s="247">
        <v>153</v>
      </c>
      <c r="AQ155" s="256"/>
      <c r="AR155" s="256"/>
      <c r="AS155" s="256"/>
      <c r="AT155" s="256"/>
      <c r="AU155" s="256"/>
      <c r="AV155" s="256"/>
      <c r="AW155" s="256"/>
      <c r="AX155" s="256"/>
      <c r="AY155" s="256"/>
      <c r="AZ155" s="256"/>
      <c r="BA155" s="256"/>
      <c r="BB155" s="256"/>
      <c r="BC155" s="256"/>
      <c r="BD155" s="256"/>
      <c r="BE155" s="256"/>
      <c r="BF155" s="256"/>
      <c r="BG155" s="256"/>
      <c r="BH155" s="256"/>
      <c r="BI155" s="256"/>
      <c r="BJ155" s="252" t="s">
        <v>3884</v>
      </c>
      <c r="BK155" s="252" t="s">
        <v>3885</v>
      </c>
      <c r="BL155" s="256"/>
      <c r="BM155" s="256"/>
      <c r="BN155" s="256"/>
      <c r="BO155" s="256"/>
      <c r="BP155" s="256"/>
      <c r="BQ155" s="256"/>
      <c r="BR155" s="256"/>
      <c r="BS155" s="256"/>
      <c r="BT155" s="252" t="s">
        <v>3886</v>
      </c>
      <c r="BU155" s="256"/>
      <c r="BV155" s="256"/>
      <c r="BW155" s="255"/>
      <c r="BX155" s="255"/>
      <c r="BY155" s="255"/>
      <c r="BZ155" s="257"/>
      <c r="CA155" s="257"/>
      <c r="CB155" s="257"/>
      <c r="CC155" s="257"/>
      <c r="CD155" s="257"/>
      <c r="CE155" s="257"/>
      <c r="CF155" s="257"/>
      <c r="CG155" s="257"/>
      <c r="CH155" s="257"/>
      <c r="CI155" s="257"/>
      <c r="CJ155" s="257"/>
      <c r="CK155" s="257"/>
      <c r="CL155" s="257"/>
      <c r="CM155" s="257"/>
      <c r="CN155" s="257"/>
      <c r="CO155" s="257"/>
      <c r="CP155" s="257"/>
      <c r="CQ155" s="257"/>
      <c r="CR155" s="257"/>
      <c r="CS155" s="253" t="s">
        <v>3887</v>
      </c>
      <c r="CT155" s="253" t="s">
        <v>3888</v>
      </c>
      <c r="CU155" s="257"/>
      <c r="CV155" s="257"/>
      <c r="CW155" s="257"/>
      <c r="CX155" s="257"/>
      <c r="CY155" s="257"/>
      <c r="CZ155" s="257"/>
      <c r="DA155" s="257"/>
      <c r="DB155" s="257"/>
      <c r="DC155" s="253" t="s">
        <v>3889</v>
      </c>
      <c r="DD155" s="257"/>
      <c r="DE155" s="257"/>
    </row>
    <row r="156" spans="34:109" ht="75" hidden="1" customHeight="1">
      <c r="AH156" s="255"/>
      <c r="AI156" s="255"/>
      <c r="AJ156" s="255"/>
      <c r="AK156" s="255"/>
      <c r="AL156" s="244" t="str">
        <f t="shared" si="4"/>
        <v>Tancoco</v>
      </c>
      <c r="AM156" s="244" t="str">
        <f t="shared" si="5"/>
        <v>30153</v>
      </c>
      <c r="AO156" s="255"/>
      <c r="AP156" s="247">
        <v>154</v>
      </c>
      <c r="AQ156" s="256"/>
      <c r="AR156" s="256"/>
      <c r="AS156" s="256"/>
      <c r="AT156" s="256"/>
      <c r="AU156" s="256"/>
      <c r="AV156" s="256"/>
      <c r="AW156" s="256"/>
      <c r="AX156" s="256"/>
      <c r="AY156" s="256"/>
      <c r="AZ156" s="256"/>
      <c r="BA156" s="256"/>
      <c r="BB156" s="256"/>
      <c r="BC156" s="256"/>
      <c r="BD156" s="256"/>
      <c r="BE156" s="256"/>
      <c r="BF156" s="256"/>
      <c r="BG156" s="256"/>
      <c r="BH156" s="256"/>
      <c r="BI156" s="256"/>
      <c r="BJ156" s="252" t="s">
        <v>3890</v>
      </c>
      <c r="BK156" s="252" t="s">
        <v>3891</v>
      </c>
      <c r="BL156" s="256"/>
      <c r="BM156" s="256"/>
      <c r="BN156" s="256"/>
      <c r="BO156" s="256"/>
      <c r="BP156" s="256"/>
      <c r="BQ156" s="256"/>
      <c r="BR156" s="256"/>
      <c r="BS156" s="256"/>
      <c r="BT156" s="252" t="s">
        <v>3892</v>
      </c>
      <c r="BU156" s="256"/>
      <c r="BV156" s="256"/>
      <c r="BW156" s="255"/>
      <c r="BX156" s="255"/>
      <c r="BY156" s="255"/>
      <c r="BZ156" s="257"/>
      <c r="CA156" s="257"/>
      <c r="CB156" s="257"/>
      <c r="CC156" s="257"/>
      <c r="CD156" s="257"/>
      <c r="CE156" s="257"/>
      <c r="CF156" s="257"/>
      <c r="CG156" s="257"/>
      <c r="CH156" s="257"/>
      <c r="CI156" s="257"/>
      <c r="CJ156" s="257"/>
      <c r="CK156" s="257"/>
      <c r="CL156" s="257"/>
      <c r="CM156" s="257"/>
      <c r="CN156" s="257"/>
      <c r="CO156" s="257"/>
      <c r="CP156" s="257"/>
      <c r="CQ156" s="257"/>
      <c r="CR156" s="257"/>
      <c r="CS156" s="253" t="s">
        <v>3893</v>
      </c>
      <c r="CT156" s="253" t="s">
        <v>3894</v>
      </c>
      <c r="CU156" s="257"/>
      <c r="CV156" s="257"/>
      <c r="CW156" s="257"/>
      <c r="CX156" s="257"/>
      <c r="CY156" s="257"/>
      <c r="CZ156" s="257"/>
      <c r="DA156" s="257"/>
      <c r="DB156" s="257"/>
      <c r="DC156" s="253" t="s">
        <v>3895</v>
      </c>
      <c r="DD156" s="257"/>
      <c r="DE156" s="257"/>
    </row>
    <row r="157" spans="34:109" ht="90" hidden="1" customHeight="1">
      <c r="AH157" s="255"/>
      <c r="AI157" s="255"/>
      <c r="AJ157" s="255"/>
      <c r="AK157" s="255"/>
      <c r="AL157" s="244" t="str">
        <f t="shared" si="4"/>
        <v>Tantima</v>
      </c>
      <c r="AM157" s="244" t="str">
        <f t="shared" si="5"/>
        <v>30154</v>
      </c>
      <c r="AO157" s="255"/>
      <c r="AP157" s="247">
        <v>155</v>
      </c>
      <c r="AQ157" s="256"/>
      <c r="AR157" s="256"/>
      <c r="AS157" s="256"/>
      <c r="AT157" s="256"/>
      <c r="AU157" s="256"/>
      <c r="AV157" s="256"/>
      <c r="AW157" s="256"/>
      <c r="AX157" s="256"/>
      <c r="AY157" s="256"/>
      <c r="AZ157" s="256"/>
      <c r="BA157" s="256"/>
      <c r="BB157" s="256"/>
      <c r="BC157" s="256"/>
      <c r="BD157" s="256"/>
      <c r="BE157" s="256"/>
      <c r="BF157" s="256"/>
      <c r="BG157" s="256"/>
      <c r="BH157" s="256"/>
      <c r="BI157" s="256"/>
      <c r="BJ157" s="252" t="s">
        <v>3896</v>
      </c>
      <c r="BK157" s="252" t="s">
        <v>3897</v>
      </c>
      <c r="BL157" s="256"/>
      <c r="BM157" s="256"/>
      <c r="BN157" s="256"/>
      <c r="BO157" s="256"/>
      <c r="BP157" s="256"/>
      <c r="BQ157" s="256"/>
      <c r="BR157" s="256"/>
      <c r="BS157" s="256"/>
      <c r="BT157" s="252" t="s">
        <v>3898</v>
      </c>
      <c r="BU157" s="256"/>
      <c r="BV157" s="256"/>
      <c r="BW157" s="255"/>
      <c r="BX157" s="255"/>
      <c r="BY157" s="255"/>
      <c r="BZ157" s="257"/>
      <c r="CA157" s="257"/>
      <c r="CB157" s="257"/>
      <c r="CC157" s="257"/>
      <c r="CD157" s="257"/>
      <c r="CE157" s="257"/>
      <c r="CF157" s="257"/>
      <c r="CG157" s="257"/>
      <c r="CH157" s="257"/>
      <c r="CI157" s="257"/>
      <c r="CJ157" s="257"/>
      <c r="CK157" s="257"/>
      <c r="CL157" s="257"/>
      <c r="CM157" s="257"/>
      <c r="CN157" s="257"/>
      <c r="CO157" s="257"/>
      <c r="CP157" s="257"/>
      <c r="CQ157" s="257"/>
      <c r="CR157" s="257"/>
      <c r="CS157" s="253" t="s">
        <v>3899</v>
      </c>
      <c r="CT157" s="253" t="s">
        <v>3900</v>
      </c>
      <c r="CU157" s="257"/>
      <c r="CV157" s="257"/>
      <c r="CW157" s="257"/>
      <c r="CX157" s="257"/>
      <c r="CY157" s="257"/>
      <c r="CZ157" s="257"/>
      <c r="DA157" s="257"/>
      <c r="DB157" s="257"/>
      <c r="DC157" s="253" t="s">
        <v>3901</v>
      </c>
      <c r="DD157" s="257"/>
      <c r="DE157" s="257"/>
    </row>
    <row r="158" spans="34:109" ht="105" hidden="1" customHeight="1">
      <c r="AH158" s="255"/>
      <c r="AI158" s="255"/>
      <c r="AJ158" s="255"/>
      <c r="AK158" s="255"/>
      <c r="AL158" s="244" t="str">
        <f t="shared" si="4"/>
        <v>Tantoyuca</v>
      </c>
      <c r="AM158" s="244" t="str">
        <f t="shared" si="5"/>
        <v>30155</v>
      </c>
      <c r="AO158" s="255"/>
      <c r="AP158" s="247">
        <v>156</v>
      </c>
      <c r="AQ158" s="256"/>
      <c r="AR158" s="256"/>
      <c r="AS158" s="256"/>
      <c r="AT158" s="256"/>
      <c r="AU158" s="256"/>
      <c r="AV158" s="256"/>
      <c r="AW158" s="256"/>
      <c r="AX158" s="256"/>
      <c r="AY158" s="256"/>
      <c r="AZ158" s="256"/>
      <c r="BA158" s="256"/>
      <c r="BB158" s="256"/>
      <c r="BC158" s="256"/>
      <c r="BD158" s="256"/>
      <c r="BE158" s="256"/>
      <c r="BF158" s="256"/>
      <c r="BG158" s="256"/>
      <c r="BH158" s="256"/>
      <c r="BI158" s="256"/>
      <c r="BJ158" s="252" t="s">
        <v>3902</v>
      </c>
      <c r="BK158" s="252" t="s">
        <v>3903</v>
      </c>
      <c r="BL158" s="256"/>
      <c r="BM158" s="256"/>
      <c r="BN158" s="256"/>
      <c r="BO158" s="256"/>
      <c r="BP158" s="256"/>
      <c r="BQ158" s="256"/>
      <c r="BR158" s="256"/>
      <c r="BS158" s="256"/>
      <c r="BT158" s="252" t="s">
        <v>3904</v>
      </c>
      <c r="BU158" s="256"/>
      <c r="BV158" s="256"/>
      <c r="BW158" s="255"/>
      <c r="BX158" s="255"/>
      <c r="BY158" s="255"/>
      <c r="BZ158" s="257"/>
      <c r="CA158" s="257"/>
      <c r="CB158" s="257"/>
      <c r="CC158" s="257"/>
      <c r="CD158" s="257"/>
      <c r="CE158" s="257"/>
      <c r="CF158" s="257"/>
      <c r="CG158" s="257"/>
      <c r="CH158" s="257"/>
      <c r="CI158" s="257"/>
      <c r="CJ158" s="257"/>
      <c r="CK158" s="257"/>
      <c r="CL158" s="257"/>
      <c r="CM158" s="257"/>
      <c r="CN158" s="257"/>
      <c r="CO158" s="257"/>
      <c r="CP158" s="257"/>
      <c r="CQ158" s="257"/>
      <c r="CR158" s="257"/>
      <c r="CS158" s="253" t="s">
        <v>3905</v>
      </c>
      <c r="CT158" s="253" t="s">
        <v>3906</v>
      </c>
      <c r="CU158" s="257"/>
      <c r="CV158" s="257"/>
      <c r="CW158" s="257"/>
      <c r="CX158" s="257"/>
      <c r="CY158" s="257"/>
      <c r="CZ158" s="257"/>
      <c r="DA158" s="257"/>
      <c r="DB158" s="257"/>
      <c r="DC158" s="253" t="s">
        <v>3907</v>
      </c>
      <c r="DD158" s="257"/>
      <c r="DE158" s="257"/>
    </row>
    <row r="159" spans="34:109" ht="90" hidden="1" customHeight="1">
      <c r="AH159" s="255"/>
      <c r="AI159" s="255"/>
      <c r="AJ159" s="255"/>
      <c r="AK159" s="255"/>
      <c r="AL159" s="244" t="str">
        <f t="shared" si="4"/>
        <v>Tatatila</v>
      </c>
      <c r="AM159" s="244" t="str">
        <f t="shared" si="5"/>
        <v>30156</v>
      </c>
      <c r="AO159" s="255"/>
      <c r="AP159" s="247">
        <v>157</v>
      </c>
      <c r="AQ159" s="256"/>
      <c r="AR159" s="256"/>
      <c r="AS159" s="256"/>
      <c r="AT159" s="256"/>
      <c r="AU159" s="256"/>
      <c r="AV159" s="256"/>
      <c r="AW159" s="256"/>
      <c r="AX159" s="256"/>
      <c r="AY159" s="256"/>
      <c r="AZ159" s="256"/>
      <c r="BA159" s="256"/>
      <c r="BB159" s="256"/>
      <c r="BC159" s="256"/>
      <c r="BD159" s="256"/>
      <c r="BE159" s="256"/>
      <c r="BF159" s="256"/>
      <c r="BG159" s="256"/>
      <c r="BH159" s="256"/>
      <c r="BI159" s="256"/>
      <c r="BJ159" s="252" t="s">
        <v>3908</v>
      </c>
      <c r="BK159" s="252" t="s">
        <v>3909</v>
      </c>
      <c r="BL159" s="256"/>
      <c r="BM159" s="256"/>
      <c r="BN159" s="256"/>
      <c r="BO159" s="256"/>
      <c r="BP159" s="256"/>
      <c r="BQ159" s="256"/>
      <c r="BR159" s="256"/>
      <c r="BS159" s="256"/>
      <c r="BT159" s="252" t="s">
        <v>3910</v>
      </c>
      <c r="BU159" s="256"/>
      <c r="BV159" s="256"/>
      <c r="BW159" s="255"/>
      <c r="BX159" s="255"/>
      <c r="BY159" s="255"/>
      <c r="BZ159" s="257"/>
      <c r="CA159" s="257"/>
      <c r="CB159" s="257"/>
      <c r="CC159" s="257"/>
      <c r="CD159" s="257"/>
      <c r="CE159" s="257"/>
      <c r="CF159" s="257"/>
      <c r="CG159" s="257"/>
      <c r="CH159" s="257"/>
      <c r="CI159" s="257"/>
      <c r="CJ159" s="257"/>
      <c r="CK159" s="257"/>
      <c r="CL159" s="257"/>
      <c r="CM159" s="257"/>
      <c r="CN159" s="257"/>
      <c r="CO159" s="257"/>
      <c r="CP159" s="257"/>
      <c r="CQ159" s="257"/>
      <c r="CR159" s="257"/>
      <c r="CS159" s="253" t="s">
        <v>3911</v>
      </c>
      <c r="CT159" s="253" t="s">
        <v>3912</v>
      </c>
      <c r="CU159" s="257"/>
      <c r="CV159" s="257"/>
      <c r="CW159" s="257"/>
      <c r="CX159" s="257"/>
      <c r="CY159" s="257"/>
      <c r="CZ159" s="257"/>
      <c r="DA159" s="257"/>
      <c r="DB159" s="257"/>
      <c r="DC159" s="253" t="s">
        <v>3913</v>
      </c>
      <c r="DD159" s="257"/>
      <c r="DE159" s="257"/>
    </row>
    <row r="160" spans="34:109" ht="75" hidden="1" customHeight="1">
      <c r="AH160" s="255"/>
      <c r="AI160" s="255"/>
      <c r="AJ160" s="255"/>
      <c r="AK160" s="255"/>
      <c r="AL160" s="244" t="str">
        <f t="shared" si="4"/>
        <v>Castillo de Teayo</v>
      </c>
      <c r="AM160" s="244" t="str">
        <f t="shared" si="5"/>
        <v>30157</v>
      </c>
      <c r="AO160" s="255"/>
      <c r="AP160" s="247">
        <v>158</v>
      </c>
      <c r="AQ160" s="256"/>
      <c r="AR160" s="256"/>
      <c r="AS160" s="256"/>
      <c r="AT160" s="256"/>
      <c r="AU160" s="256"/>
      <c r="AV160" s="256"/>
      <c r="AW160" s="256"/>
      <c r="AX160" s="256"/>
      <c r="AY160" s="256"/>
      <c r="AZ160" s="256"/>
      <c r="BA160" s="256"/>
      <c r="BB160" s="256"/>
      <c r="BC160" s="256"/>
      <c r="BD160" s="256"/>
      <c r="BE160" s="256"/>
      <c r="BF160" s="256"/>
      <c r="BG160" s="256"/>
      <c r="BH160" s="256"/>
      <c r="BI160" s="256"/>
      <c r="BJ160" s="252" t="s">
        <v>3914</v>
      </c>
      <c r="BK160" s="252" t="s">
        <v>3915</v>
      </c>
      <c r="BL160" s="256"/>
      <c r="BM160" s="256"/>
      <c r="BN160" s="256"/>
      <c r="BO160" s="256"/>
      <c r="BP160" s="256"/>
      <c r="BQ160" s="256"/>
      <c r="BR160" s="256"/>
      <c r="BS160" s="256"/>
      <c r="BT160" s="252" t="s">
        <v>3916</v>
      </c>
      <c r="BU160" s="256"/>
      <c r="BV160" s="256"/>
      <c r="BW160" s="255"/>
      <c r="BX160" s="255"/>
      <c r="BY160" s="255"/>
      <c r="BZ160" s="257"/>
      <c r="CA160" s="257"/>
      <c r="CB160" s="257"/>
      <c r="CC160" s="257"/>
      <c r="CD160" s="257"/>
      <c r="CE160" s="257"/>
      <c r="CF160" s="257"/>
      <c r="CG160" s="257"/>
      <c r="CH160" s="257"/>
      <c r="CI160" s="257"/>
      <c r="CJ160" s="257"/>
      <c r="CK160" s="257"/>
      <c r="CL160" s="257"/>
      <c r="CM160" s="257"/>
      <c r="CN160" s="257"/>
      <c r="CO160" s="257"/>
      <c r="CP160" s="257"/>
      <c r="CQ160" s="257"/>
      <c r="CR160" s="257"/>
      <c r="CS160" s="253" t="s">
        <v>3917</v>
      </c>
      <c r="CT160" s="253" t="s">
        <v>3918</v>
      </c>
      <c r="CU160" s="257"/>
      <c r="CV160" s="257"/>
      <c r="CW160" s="257"/>
      <c r="CX160" s="257"/>
      <c r="CY160" s="257"/>
      <c r="CZ160" s="257"/>
      <c r="DA160" s="257"/>
      <c r="DB160" s="257"/>
      <c r="DC160" s="253" t="s">
        <v>3919</v>
      </c>
      <c r="DD160" s="257"/>
      <c r="DE160" s="257"/>
    </row>
    <row r="161" spans="34:109" ht="75" hidden="1" customHeight="1">
      <c r="AH161" s="255"/>
      <c r="AI161" s="255"/>
      <c r="AJ161" s="255"/>
      <c r="AK161" s="255"/>
      <c r="AL161" s="244" t="str">
        <f t="shared" si="4"/>
        <v>Tecolutla</v>
      </c>
      <c r="AM161" s="244" t="str">
        <f t="shared" si="5"/>
        <v>30158</v>
      </c>
      <c r="AO161" s="255"/>
      <c r="AP161" s="247">
        <v>159</v>
      </c>
      <c r="AQ161" s="256"/>
      <c r="AR161" s="256"/>
      <c r="AS161" s="256"/>
      <c r="AT161" s="256"/>
      <c r="AU161" s="256"/>
      <c r="AV161" s="256"/>
      <c r="AW161" s="256"/>
      <c r="AX161" s="256"/>
      <c r="AY161" s="256"/>
      <c r="AZ161" s="256"/>
      <c r="BA161" s="256"/>
      <c r="BB161" s="256"/>
      <c r="BC161" s="256"/>
      <c r="BD161" s="256"/>
      <c r="BE161" s="256"/>
      <c r="BF161" s="256"/>
      <c r="BG161" s="256"/>
      <c r="BH161" s="256"/>
      <c r="BI161" s="256"/>
      <c r="BJ161" s="252" t="s">
        <v>3920</v>
      </c>
      <c r="BK161" s="252" t="s">
        <v>3921</v>
      </c>
      <c r="BL161" s="256"/>
      <c r="BM161" s="256"/>
      <c r="BN161" s="256"/>
      <c r="BO161" s="256"/>
      <c r="BP161" s="256"/>
      <c r="BQ161" s="256"/>
      <c r="BR161" s="256"/>
      <c r="BS161" s="256"/>
      <c r="BT161" s="252" t="s">
        <v>3922</v>
      </c>
      <c r="BU161" s="256"/>
      <c r="BV161" s="256"/>
      <c r="BW161" s="255"/>
      <c r="BX161" s="255"/>
      <c r="BY161" s="255"/>
      <c r="BZ161" s="257"/>
      <c r="CA161" s="257"/>
      <c r="CB161" s="257"/>
      <c r="CC161" s="257"/>
      <c r="CD161" s="257"/>
      <c r="CE161" s="257"/>
      <c r="CF161" s="257"/>
      <c r="CG161" s="257"/>
      <c r="CH161" s="257"/>
      <c r="CI161" s="257"/>
      <c r="CJ161" s="257"/>
      <c r="CK161" s="257"/>
      <c r="CL161" s="257"/>
      <c r="CM161" s="257"/>
      <c r="CN161" s="257"/>
      <c r="CO161" s="257"/>
      <c r="CP161" s="257"/>
      <c r="CQ161" s="257"/>
      <c r="CR161" s="257"/>
      <c r="CS161" s="253" t="s">
        <v>3923</v>
      </c>
      <c r="CT161" s="253" t="s">
        <v>3924</v>
      </c>
      <c r="CU161" s="257"/>
      <c r="CV161" s="257"/>
      <c r="CW161" s="257"/>
      <c r="CX161" s="257"/>
      <c r="CY161" s="257"/>
      <c r="CZ161" s="257"/>
      <c r="DA161" s="257"/>
      <c r="DB161" s="257"/>
      <c r="DC161" s="253" t="s">
        <v>3925</v>
      </c>
      <c r="DD161" s="257"/>
      <c r="DE161" s="257"/>
    </row>
    <row r="162" spans="34:109" ht="60" hidden="1" customHeight="1">
      <c r="AH162" s="255"/>
      <c r="AI162" s="255"/>
      <c r="AJ162" s="255"/>
      <c r="AK162" s="255"/>
      <c r="AL162" s="244" t="str">
        <f t="shared" si="4"/>
        <v>Tehuipango</v>
      </c>
      <c r="AM162" s="244" t="str">
        <f t="shared" si="5"/>
        <v>30159</v>
      </c>
      <c r="AO162" s="255"/>
      <c r="AP162" s="247">
        <v>160</v>
      </c>
      <c r="AQ162" s="256"/>
      <c r="AR162" s="256"/>
      <c r="AS162" s="256"/>
      <c r="AT162" s="256"/>
      <c r="AU162" s="256"/>
      <c r="AV162" s="256"/>
      <c r="AW162" s="256"/>
      <c r="AX162" s="256"/>
      <c r="AY162" s="256"/>
      <c r="AZ162" s="256"/>
      <c r="BA162" s="256"/>
      <c r="BB162" s="256"/>
      <c r="BC162" s="256"/>
      <c r="BD162" s="256"/>
      <c r="BE162" s="256"/>
      <c r="BF162" s="256"/>
      <c r="BG162" s="256"/>
      <c r="BH162" s="256"/>
      <c r="BI162" s="256"/>
      <c r="BJ162" s="252" t="s">
        <v>3926</v>
      </c>
      <c r="BK162" s="252" t="s">
        <v>3927</v>
      </c>
      <c r="BL162" s="256"/>
      <c r="BM162" s="256"/>
      <c r="BN162" s="256"/>
      <c r="BO162" s="256"/>
      <c r="BP162" s="256"/>
      <c r="BQ162" s="256"/>
      <c r="BR162" s="256"/>
      <c r="BS162" s="256"/>
      <c r="BT162" s="252" t="s">
        <v>3928</v>
      </c>
      <c r="BU162" s="256"/>
      <c r="BV162" s="256"/>
      <c r="BW162" s="255"/>
      <c r="BX162" s="255"/>
      <c r="BY162" s="255"/>
      <c r="BZ162" s="257"/>
      <c r="CA162" s="257"/>
      <c r="CB162" s="257"/>
      <c r="CC162" s="257"/>
      <c r="CD162" s="257"/>
      <c r="CE162" s="257"/>
      <c r="CF162" s="257"/>
      <c r="CG162" s="257"/>
      <c r="CH162" s="257"/>
      <c r="CI162" s="257"/>
      <c r="CJ162" s="257"/>
      <c r="CK162" s="257"/>
      <c r="CL162" s="257"/>
      <c r="CM162" s="257"/>
      <c r="CN162" s="257"/>
      <c r="CO162" s="257"/>
      <c r="CP162" s="257"/>
      <c r="CQ162" s="257"/>
      <c r="CR162" s="257"/>
      <c r="CS162" s="253" t="s">
        <v>3929</v>
      </c>
      <c r="CT162" s="253" t="s">
        <v>3930</v>
      </c>
      <c r="CU162" s="257"/>
      <c r="CV162" s="257"/>
      <c r="CW162" s="257"/>
      <c r="CX162" s="257"/>
      <c r="CY162" s="257"/>
      <c r="CZ162" s="257"/>
      <c r="DA162" s="257"/>
      <c r="DB162" s="257"/>
      <c r="DC162" s="253" t="s">
        <v>3931</v>
      </c>
      <c r="DD162" s="257"/>
      <c r="DE162" s="257"/>
    </row>
    <row r="163" spans="34:109" ht="75" hidden="1" customHeight="1">
      <c r="AH163" s="255"/>
      <c r="AI163" s="255"/>
      <c r="AJ163" s="255"/>
      <c r="AK163" s="255"/>
      <c r="AL163" s="244" t="str">
        <f t="shared" si="4"/>
        <v>Álamo Temapache</v>
      </c>
      <c r="AM163" s="244" t="str">
        <f t="shared" si="5"/>
        <v>30160</v>
      </c>
      <c r="AO163" s="255"/>
      <c r="AP163" s="247">
        <v>161</v>
      </c>
      <c r="AQ163" s="256"/>
      <c r="AR163" s="256"/>
      <c r="AS163" s="256"/>
      <c r="AT163" s="256"/>
      <c r="AU163" s="256"/>
      <c r="AV163" s="256"/>
      <c r="AW163" s="256"/>
      <c r="AX163" s="256"/>
      <c r="AY163" s="256"/>
      <c r="AZ163" s="256"/>
      <c r="BA163" s="256"/>
      <c r="BB163" s="256"/>
      <c r="BC163" s="256"/>
      <c r="BD163" s="256"/>
      <c r="BE163" s="256"/>
      <c r="BF163" s="256"/>
      <c r="BG163" s="256"/>
      <c r="BH163" s="256"/>
      <c r="BI163" s="256"/>
      <c r="BJ163" s="252" t="s">
        <v>3932</v>
      </c>
      <c r="BK163" s="252" t="s">
        <v>3933</v>
      </c>
      <c r="BL163" s="256"/>
      <c r="BM163" s="256"/>
      <c r="BN163" s="256"/>
      <c r="BO163" s="256"/>
      <c r="BP163" s="256"/>
      <c r="BQ163" s="256"/>
      <c r="BR163" s="256"/>
      <c r="BS163" s="256"/>
      <c r="BT163" s="252" t="s">
        <v>3934</v>
      </c>
      <c r="BU163" s="256"/>
      <c r="BV163" s="256"/>
      <c r="BW163" s="255"/>
      <c r="BX163" s="255"/>
      <c r="BY163" s="255"/>
      <c r="BZ163" s="257"/>
      <c r="CA163" s="257"/>
      <c r="CB163" s="257"/>
      <c r="CC163" s="257"/>
      <c r="CD163" s="257"/>
      <c r="CE163" s="257"/>
      <c r="CF163" s="257"/>
      <c r="CG163" s="257"/>
      <c r="CH163" s="257"/>
      <c r="CI163" s="257"/>
      <c r="CJ163" s="257"/>
      <c r="CK163" s="257"/>
      <c r="CL163" s="257"/>
      <c r="CM163" s="257"/>
      <c r="CN163" s="257"/>
      <c r="CO163" s="257"/>
      <c r="CP163" s="257"/>
      <c r="CQ163" s="257"/>
      <c r="CR163" s="257"/>
      <c r="CS163" s="253" t="s">
        <v>3935</v>
      </c>
      <c r="CT163" s="253" t="s">
        <v>3936</v>
      </c>
      <c r="CU163" s="257"/>
      <c r="CV163" s="257"/>
      <c r="CW163" s="257"/>
      <c r="CX163" s="257"/>
      <c r="CY163" s="257"/>
      <c r="CZ163" s="257"/>
      <c r="DA163" s="257"/>
      <c r="DB163" s="257"/>
      <c r="DC163" s="253" t="s">
        <v>3937</v>
      </c>
      <c r="DD163" s="257"/>
      <c r="DE163" s="257"/>
    </row>
    <row r="164" spans="34:109" ht="75" hidden="1" customHeight="1">
      <c r="AH164" s="255"/>
      <c r="AI164" s="255"/>
      <c r="AJ164" s="255"/>
      <c r="AK164" s="255"/>
      <c r="AL164" s="244" t="str">
        <f t="shared" si="4"/>
        <v>Tempoal</v>
      </c>
      <c r="AM164" s="244" t="str">
        <f t="shared" si="5"/>
        <v>30161</v>
      </c>
      <c r="AO164" s="255"/>
      <c r="AP164" s="247">
        <v>162</v>
      </c>
      <c r="AQ164" s="256"/>
      <c r="AR164" s="256"/>
      <c r="AS164" s="256"/>
      <c r="AT164" s="256"/>
      <c r="AU164" s="256"/>
      <c r="AV164" s="256"/>
      <c r="AW164" s="256"/>
      <c r="AX164" s="256"/>
      <c r="AY164" s="256"/>
      <c r="AZ164" s="256"/>
      <c r="BA164" s="256"/>
      <c r="BB164" s="256"/>
      <c r="BC164" s="256"/>
      <c r="BD164" s="256"/>
      <c r="BE164" s="256"/>
      <c r="BF164" s="256"/>
      <c r="BG164" s="256"/>
      <c r="BH164" s="256"/>
      <c r="BI164" s="256"/>
      <c r="BJ164" s="252" t="s">
        <v>3938</v>
      </c>
      <c r="BK164" s="252" t="s">
        <v>3939</v>
      </c>
      <c r="BL164" s="256"/>
      <c r="BM164" s="256"/>
      <c r="BN164" s="256"/>
      <c r="BO164" s="256"/>
      <c r="BP164" s="256"/>
      <c r="BQ164" s="256"/>
      <c r="BR164" s="256"/>
      <c r="BS164" s="256"/>
      <c r="BT164" s="252" t="s">
        <v>3940</v>
      </c>
      <c r="BU164" s="256"/>
      <c r="BV164" s="256"/>
      <c r="BW164" s="255"/>
      <c r="BX164" s="255"/>
      <c r="BY164" s="255"/>
      <c r="BZ164" s="257"/>
      <c r="CA164" s="257"/>
      <c r="CB164" s="257"/>
      <c r="CC164" s="257"/>
      <c r="CD164" s="257"/>
      <c r="CE164" s="257"/>
      <c r="CF164" s="257"/>
      <c r="CG164" s="257"/>
      <c r="CH164" s="257"/>
      <c r="CI164" s="257"/>
      <c r="CJ164" s="257"/>
      <c r="CK164" s="257"/>
      <c r="CL164" s="257"/>
      <c r="CM164" s="257"/>
      <c r="CN164" s="257"/>
      <c r="CO164" s="257"/>
      <c r="CP164" s="257"/>
      <c r="CQ164" s="257"/>
      <c r="CR164" s="257"/>
      <c r="CS164" s="253" t="s">
        <v>3941</v>
      </c>
      <c r="CT164" s="253" t="s">
        <v>3942</v>
      </c>
      <c r="CU164" s="257"/>
      <c r="CV164" s="257"/>
      <c r="CW164" s="257"/>
      <c r="CX164" s="257"/>
      <c r="CY164" s="257"/>
      <c r="CZ164" s="257"/>
      <c r="DA164" s="257"/>
      <c r="DB164" s="257"/>
      <c r="DC164" s="253" t="s">
        <v>3943</v>
      </c>
      <c r="DD164" s="257"/>
      <c r="DE164" s="257"/>
    </row>
    <row r="165" spans="34:109" ht="90" hidden="1" customHeight="1">
      <c r="AH165" s="255"/>
      <c r="AI165" s="255"/>
      <c r="AJ165" s="255"/>
      <c r="AK165" s="255"/>
      <c r="AL165" s="244" t="str">
        <f t="shared" si="4"/>
        <v>Tenampa</v>
      </c>
      <c r="AM165" s="244" t="str">
        <f t="shared" si="5"/>
        <v>30162</v>
      </c>
      <c r="AO165" s="255"/>
      <c r="AP165" s="247">
        <v>163</v>
      </c>
      <c r="AQ165" s="256"/>
      <c r="AR165" s="256"/>
      <c r="AS165" s="256"/>
      <c r="AT165" s="256"/>
      <c r="AU165" s="256"/>
      <c r="AV165" s="256"/>
      <c r="AW165" s="256"/>
      <c r="AX165" s="256"/>
      <c r="AY165" s="256"/>
      <c r="AZ165" s="256"/>
      <c r="BA165" s="256"/>
      <c r="BB165" s="256"/>
      <c r="BC165" s="256"/>
      <c r="BD165" s="256"/>
      <c r="BE165" s="256"/>
      <c r="BF165" s="256"/>
      <c r="BG165" s="256"/>
      <c r="BH165" s="256"/>
      <c r="BI165" s="256"/>
      <c r="BJ165" s="252" t="s">
        <v>3944</v>
      </c>
      <c r="BK165" s="252" t="s">
        <v>3945</v>
      </c>
      <c r="BL165" s="256"/>
      <c r="BM165" s="256"/>
      <c r="BN165" s="256"/>
      <c r="BO165" s="256"/>
      <c r="BP165" s="256"/>
      <c r="BQ165" s="256"/>
      <c r="BR165" s="256"/>
      <c r="BS165" s="256"/>
      <c r="BT165" s="252" t="s">
        <v>3946</v>
      </c>
      <c r="BU165" s="256"/>
      <c r="BV165" s="256"/>
      <c r="BW165" s="255"/>
      <c r="BX165" s="255"/>
      <c r="BY165" s="255"/>
      <c r="BZ165" s="257"/>
      <c r="CA165" s="257"/>
      <c r="CB165" s="257"/>
      <c r="CC165" s="257"/>
      <c r="CD165" s="257"/>
      <c r="CE165" s="257"/>
      <c r="CF165" s="257"/>
      <c r="CG165" s="257"/>
      <c r="CH165" s="257"/>
      <c r="CI165" s="257"/>
      <c r="CJ165" s="257"/>
      <c r="CK165" s="257"/>
      <c r="CL165" s="257"/>
      <c r="CM165" s="257"/>
      <c r="CN165" s="257"/>
      <c r="CO165" s="257"/>
      <c r="CP165" s="257"/>
      <c r="CQ165" s="257"/>
      <c r="CR165" s="257"/>
      <c r="CS165" s="253" t="s">
        <v>3947</v>
      </c>
      <c r="CT165" s="253" t="s">
        <v>3948</v>
      </c>
      <c r="CU165" s="257"/>
      <c r="CV165" s="257"/>
      <c r="CW165" s="257"/>
      <c r="CX165" s="257"/>
      <c r="CY165" s="257"/>
      <c r="CZ165" s="257"/>
      <c r="DA165" s="257"/>
      <c r="DB165" s="257"/>
      <c r="DC165" s="253" t="s">
        <v>3949</v>
      </c>
      <c r="DD165" s="257"/>
      <c r="DE165" s="257"/>
    </row>
    <row r="166" spans="34:109" ht="75" hidden="1" customHeight="1">
      <c r="AH166" s="255"/>
      <c r="AI166" s="255"/>
      <c r="AJ166" s="255"/>
      <c r="AK166" s="255"/>
      <c r="AL166" s="244" t="str">
        <f t="shared" si="4"/>
        <v>Tenochtitlán</v>
      </c>
      <c r="AM166" s="244" t="str">
        <f t="shared" si="5"/>
        <v>30163</v>
      </c>
      <c r="AO166" s="255"/>
      <c r="AP166" s="247">
        <v>164</v>
      </c>
      <c r="AQ166" s="256"/>
      <c r="AR166" s="256"/>
      <c r="AS166" s="256"/>
      <c r="AT166" s="256"/>
      <c r="AU166" s="256"/>
      <c r="AV166" s="256"/>
      <c r="AW166" s="256"/>
      <c r="AX166" s="256"/>
      <c r="AY166" s="256"/>
      <c r="AZ166" s="256"/>
      <c r="BA166" s="256"/>
      <c r="BB166" s="256"/>
      <c r="BC166" s="256"/>
      <c r="BD166" s="256"/>
      <c r="BE166" s="256"/>
      <c r="BF166" s="256"/>
      <c r="BG166" s="256"/>
      <c r="BH166" s="256"/>
      <c r="BI166" s="256"/>
      <c r="BJ166" s="252" t="s">
        <v>3950</v>
      </c>
      <c r="BK166" s="252" t="s">
        <v>3951</v>
      </c>
      <c r="BL166" s="256"/>
      <c r="BM166" s="256"/>
      <c r="BN166" s="256"/>
      <c r="BO166" s="256"/>
      <c r="BP166" s="256"/>
      <c r="BQ166" s="256"/>
      <c r="BR166" s="256"/>
      <c r="BS166" s="256"/>
      <c r="BT166" s="252" t="s">
        <v>3952</v>
      </c>
      <c r="BU166" s="256"/>
      <c r="BV166" s="256"/>
      <c r="BW166" s="255"/>
      <c r="BX166" s="255"/>
      <c r="BY166" s="255"/>
      <c r="BZ166" s="257"/>
      <c r="CA166" s="257"/>
      <c r="CB166" s="257"/>
      <c r="CC166" s="257"/>
      <c r="CD166" s="257"/>
      <c r="CE166" s="257"/>
      <c r="CF166" s="257"/>
      <c r="CG166" s="257"/>
      <c r="CH166" s="257"/>
      <c r="CI166" s="257"/>
      <c r="CJ166" s="257"/>
      <c r="CK166" s="257"/>
      <c r="CL166" s="257"/>
      <c r="CM166" s="257"/>
      <c r="CN166" s="257"/>
      <c r="CO166" s="257"/>
      <c r="CP166" s="257"/>
      <c r="CQ166" s="257"/>
      <c r="CR166" s="257"/>
      <c r="CS166" s="253" t="s">
        <v>3953</v>
      </c>
      <c r="CT166" s="253" t="s">
        <v>3954</v>
      </c>
      <c r="CU166" s="257"/>
      <c r="CV166" s="257"/>
      <c r="CW166" s="257"/>
      <c r="CX166" s="257"/>
      <c r="CY166" s="257"/>
      <c r="CZ166" s="257"/>
      <c r="DA166" s="257"/>
      <c r="DB166" s="257"/>
      <c r="DC166" s="253" t="s">
        <v>3955</v>
      </c>
      <c r="DD166" s="257"/>
      <c r="DE166" s="257"/>
    </row>
    <row r="167" spans="34:109" ht="90" hidden="1" customHeight="1">
      <c r="AH167" s="255"/>
      <c r="AI167" s="255"/>
      <c r="AJ167" s="255"/>
      <c r="AK167" s="255"/>
      <c r="AL167" s="244" t="str">
        <f t="shared" si="4"/>
        <v>Teocelo</v>
      </c>
      <c r="AM167" s="244" t="str">
        <f t="shared" si="5"/>
        <v>30164</v>
      </c>
      <c r="AO167" s="255"/>
      <c r="AP167" s="247">
        <v>165</v>
      </c>
      <c r="AQ167" s="256"/>
      <c r="AR167" s="256"/>
      <c r="AS167" s="256"/>
      <c r="AT167" s="256"/>
      <c r="AU167" s="256"/>
      <c r="AV167" s="256"/>
      <c r="AW167" s="256"/>
      <c r="AX167" s="256"/>
      <c r="AY167" s="256"/>
      <c r="AZ167" s="256"/>
      <c r="BA167" s="256"/>
      <c r="BB167" s="256"/>
      <c r="BC167" s="256"/>
      <c r="BD167" s="256"/>
      <c r="BE167" s="256"/>
      <c r="BF167" s="256"/>
      <c r="BG167" s="256"/>
      <c r="BH167" s="256"/>
      <c r="BI167" s="256"/>
      <c r="BJ167" s="252" t="s">
        <v>3956</v>
      </c>
      <c r="BK167" s="252" t="s">
        <v>3957</v>
      </c>
      <c r="BL167" s="256"/>
      <c r="BM167" s="256"/>
      <c r="BN167" s="256"/>
      <c r="BO167" s="256"/>
      <c r="BP167" s="256"/>
      <c r="BQ167" s="256"/>
      <c r="BR167" s="256"/>
      <c r="BS167" s="256"/>
      <c r="BT167" s="252" t="s">
        <v>3958</v>
      </c>
      <c r="BU167" s="256"/>
      <c r="BV167" s="256"/>
      <c r="BW167" s="255"/>
      <c r="BX167" s="255"/>
      <c r="BY167" s="255"/>
      <c r="BZ167" s="257"/>
      <c r="CA167" s="257"/>
      <c r="CB167" s="257"/>
      <c r="CC167" s="257"/>
      <c r="CD167" s="257"/>
      <c r="CE167" s="257"/>
      <c r="CF167" s="257"/>
      <c r="CG167" s="257"/>
      <c r="CH167" s="257"/>
      <c r="CI167" s="257"/>
      <c r="CJ167" s="257"/>
      <c r="CK167" s="257"/>
      <c r="CL167" s="257"/>
      <c r="CM167" s="257"/>
      <c r="CN167" s="257"/>
      <c r="CO167" s="257"/>
      <c r="CP167" s="257"/>
      <c r="CQ167" s="257"/>
      <c r="CR167" s="257"/>
      <c r="CS167" s="253" t="s">
        <v>3959</v>
      </c>
      <c r="CT167" s="253" t="s">
        <v>3960</v>
      </c>
      <c r="CU167" s="257"/>
      <c r="CV167" s="257"/>
      <c r="CW167" s="257"/>
      <c r="CX167" s="257"/>
      <c r="CY167" s="257"/>
      <c r="CZ167" s="257"/>
      <c r="DA167" s="257"/>
      <c r="DB167" s="257"/>
      <c r="DC167" s="253" t="s">
        <v>3961</v>
      </c>
      <c r="DD167" s="257"/>
      <c r="DE167" s="257"/>
    </row>
    <row r="168" spans="34:109" ht="75" hidden="1" customHeight="1">
      <c r="AH168" s="255"/>
      <c r="AI168" s="255"/>
      <c r="AJ168" s="255"/>
      <c r="AK168" s="255"/>
      <c r="AL168" s="244" t="str">
        <f t="shared" si="4"/>
        <v>Tepatlaxco</v>
      </c>
      <c r="AM168" s="244" t="str">
        <f t="shared" si="5"/>
        <v>30165</v>
      </c>
      <c r="AO168" s="255"/>
      <c r="AP168" s="247">
        <v>166</v>
      </c>
      <c r="AQ168" s="256"/>
      <c r="AR168" s="256"/>
      <c r="AS168" s="256"/>
      <c r="AT168" s="256"/>
      <c r="AU168" s="256"/>
      <c r="AV168" s="256"/>
      <c r="AW168" s="256"/>
      <c r="AX168" s="256"/>
      <c r="AY168" s="256"/>
      <c r="AZ168" s="256"/>
      <c r="BA168" s="256"/>
      <c r="BB168" s="256"/>
      <c r="BC168" s="256"/>
      <c r="BD168" s="256"/>
      <c r="BE168" s="256"/>
      <c r="BF168" s="256"/>
      <c r="BG168" s="256"/>
      <c r="BH168" s="256"/>
      <c r="BI168" s="256"/>
      <c r="BJ168" s="252" t="s">
        <v>3962</v>
      </c>
      <c r="BK168" s="252" t="s">
        <v>3963</v>
      </c>
      <c r="BL168" s="256"/>
      <c r="BM168" s="256"/>
      <c r="BN168" s="256"/>
      <c r="BO168" s="256"/>
      <c r="BP168" s="256"/>
      <c r="BQ168" s="256"/>
      <c r="BR168" s="256"/>
      <c r="BS168" s="256"/>
      <c r="BT168" s="252" t="s">
        <v>3964</v>
      </c>
      <c r="BU168" s="256"/>
      <c r="BV168" s="256"/>
      <c r="BW168" s="255"/>
      <c r="BX168" s="255"/>
      <c r="BY168" s="255"/>
      <c r="BZ168" s="257"/>
      <c r="CA168" s="257"/>
      <c r="CB168" s="257"/>
      <c r="CC168" s="257"/>
      <c r="CD168" s="257"/>
      <c r="CE168" s="257"/>
      <c r="CF168" s="257"/>
      <c r="CG168" s="257"/>
      <c r="CH168" s="257"/>
      <c r="CI168" s="257"/>
      <c r="CJ168" s="257"/>
      <c r="CK168" s="257"/>
      <c r="CL168" s="257"/>
      <c r="CM168" s="257"/>
      <c r="CN168" s="257"/>
      <c r="CO168" s="257"/>
      <c r="CP168" s="257"/>
      <c r="CQ168" s="257"/>
      <c r="CR168" s="257"/>
      <c r="CS168" s="253" t="s">
        <v>3965</v>
      </c>
      <c r="CT168" s="253" t="s">
        <v>3966</v>
      </c>
      <c r="CU168" s="257"/>
      <c r="CV168" s="257"/>
      <c r="CW168" s="257"/>
      <c r="CX168" s="257"/>
      <c r="CY168" s="257"/>
      <c r="CZ168" s="257"/>
      <c r="DA168" s="257"/>
      <c r="DB168" s="257"/>
      <c r="DC168" s="253" t="s">
        <v>3967</v>
      </c>
      <c r="DD168" s="257"/>
      <c r="DE168" s="257"/>
    </row>
    <row r="169" spans="34:109" ht="75" hidden="1" customHeight="1">
      <c r="AH169" s="255"/>
      <c r="AI169" s="255"/>
      <c r="AJ169" s="255"/>
      <c r="AK169" s="255"/>
      <c r="AL169" s="244" t="str">
        <f t="shared" si="4"/>
        <v>Tepetlán</v>
      </c>
      <c r="AM169" s="244" t="str">
        <f t="shared" si="5"/>
        <v>30166</v>
      </c>
      <c r="AO169" s="255"/>
      <c r="AP169" s="247">
        <v>167</v>
      </c>
      <c r="AQ169" s="256"/>
      <c r="AR169" s="256"/>
      <c r="AS169" s="256"/>
      <c r="AT169" s="256"/>
      <c r="AU169" s="256"/>
      <c r="AV169" s="256"/>
      <c r="AW169" s="256"/>
      <c r="AX169" s="256"/>
      <c r="AY169" s="256"/>
      <c r="AZ169" s="256"/>
      <c r="BA169" s="256"/>
      <c r="BB169" s="256"/>
      <c r="BC169" s="256"/>
      <c r="BD169" s="256"/>
      <c r="BE169" s="256"/>
      <c r="BF169" s="256"/>
      <c r="BG169" s="256"/>
      <c r="BH169" s="256"/>
      <c r="BI169" s="256"/>
      <c r="BJ169" s="252" t="s">
        <v>3968</v>
      </c>
      <c r="BK169" s="252" t="s">
        <v>3969</v>
      </c>
      <c r="BL169" s="256"/>
      <c r="BM169" s="256"/>
      <c r="BN169" s="256"/>
      <c r="BO169" s="256"/>
      <c r="BP169" s="256"/>
      <c r="BQ169" s="256"/>
      <c r="BR169" s="256"/>
      <c r="BS169" s="256"/>
      <c r="BT169" s="252" t="s">
        <v>3970</v>
      </c>
      <c r="BU169" s="256"/>
      <c r="BV169" s="256"/>
      <c r="BW169" s="255"/>
      <c r="BX169" s="255"/>
      <c r="BY169" s="255"/>
      <c r="BZ169" s="257"/>
      <c r="CA169" s="257"/>
      <c r="CB169" s="257"/>
      <c r="CC169" s="257"/>
      <c r="CD169" s="257"/>
      <c r="CE169" s="257"/>
      <c r="CF169" s="257"/>
      <c r="CG169" s="257"/>
      <c r="CH169" s="257"/>
      <c r="CI169" s="257"/>
      <c r="CJ169" s="257"/>
      <c r="CK169" s="257"/>
      <c r="CL169" s="257"/>
      <c r="CM169" s="257"/>
      <c r="CN169" s="257"/>
      <c r="CO169" s="257"/>
      <c r="CP169" s="257"/>
      <c r="CQ169" s="257"/>
      <c r="CR169" s="257"/>
      <c r="CS169" s="253" t="s">
        <v>3971</v>
      </c>
      <c r="CT169" s="253" t="s">
        <v>3972</v>
      </c>
      <c r="CU169" s="257"/>
      <c r="CV169" s="257"/>
      <c r="CW169" s="257"/>
      <c r="CX169" s="257"/>
      <c r="CY169" s="257"/>
      <c r="CZ169" s="257"/>
      <c r="DA169" s="257"/>
      <c r="DB169" s="257"/>
      <c r="DC169" s="253" t="s">
        <v>3973</v>
      </c>
      <c r="DD169" s="257"/>
      <c r="DE169" s="257"/>
    </row>
    <row r="170" spans="34:109" ht="75" hidden="1" customHeight="1">
      <c r="AH170" s="255"/>
      <c r="AI170" s="255"/>
      <c r="AJ170" s="255"/>
      <c r="AK170" s="255"/>
      <c r="AL170" s="244" t="str">
        <f t="shared" si="4"/>
        <v>Tepetzintla</v>
      </c>
      <c r="AM170" s="244" t="str">
        <f t="shared" si="5"/>
        <v>30167</v>
      </c>
      <c r="AO170" s="255"/>
      <c r="AP170" s="247">
        <v>168</v>
      </c>
      <c r="AQ170" s="256"/>
      <c r="AR170" s="256"/>
      <c r="AS170" s="256"/>
      <c r="AT170" s="256"/>
      <c r="AU170" s="256"/>
      <c r="AV170" s="256"/>
      <c r="AW170" s="256"/>
      <c r="AX170" s="256"/>
      <c r="AY170" s="256"/>
      <c r="AZ170" s="256"/>
      <c r="BA170" s="256"/>
      <c r="BB170" s="256"/>
      <c r="BC170" s="256"/>
      <c r="BD170" s="256"/>
      <c r="BE170" s="256"/>
      <c r="BF170" s="256"/>
      <c r="BG170" s="256"/>
      <c r="BH170" s="256"/>
      <c r="BI170" s="256"/>
      <c r="BJ170" s="252" t="s">
        <v>3974</v>
      </c>
      <c r="BK170" s="252" t="s">
        <v>3975</v>
      </c>
      <c r="BL170" s="256"/>
      <c r="BM170" s="256"/>
      <c r="BN170" s="256"/>
      <c r="BO170" s="256"/>
      <c r="BP170" s="256"/>
      <c r="BQ170" s="256"/>
      <c r="BR170" s="256"/>
      <c r="BS170" s="256"/>
      <c r="BT170" s="252" t="s">
        <v>3976</v>
      </c>
      <c r="BU170" s="256"/>
      <c r="BV170" s="256"/>
      <c r="BW170" s="255"/>
      <c r="BX170" s="255"/>
      <c r="BY170" s="255"/>
      <c r="BZ170" s="257"/>
      <c r="CA170" s="257"/>
      <c r="CB170" s="257"/>
      <c r="CC170" s="257"/>
      <c r="CD170" s="257"/>
      <c r="CE170" s="257"/>
      <c r="CF170" s="257"/>
      <c r="CG170" s="257"/>
      <c r="CH170" s="257"/>
      <c r="CI170" s="257"/>
      <c r="CJ170" s="257"/>
      <c r="CK170" s="257"/>
      <c r="CL170" s="257"/>
      <c r="CM170" s="257"/>
      <c r="CN170" s="257"/>
      <c r="CO170" s="257"/>
      <c r="CP170" s="257"/>
      <c r="CQ170" s="257"/>
      <c r="CR170" s="257"/>
      <c r="CS170" s="253" t="s">
        <v>3977</v>
      </c>
      <c r="CT170" s="253" t="s">
        <v>3978</v>
      </c>
      <c r="CU170" s="257"/>
      <c r="CV170" s="257"/>
      <c r="CW170" s="257"/>
      <c r="CX170" s="257"/>
      <c r="CY170" s="257"/>
      <c r="CZ170" s="257"/>
      <c r="DA170" s="257"/>
      <c r="DB170" s="257"/>
      <c r="DC170" s="253" t="s">
        <v>3978</v>
      </c>
      <c r="DD170" s="257"/>
      <c r="DE170" s="257"/>
    </row>
    <row r="171" spans="34:109" ht="60" hidden="1" customHeight="1">
      <c r="AH171" s="255"/>
      <c r="AI171" s="255"/>
      <c r="AJ171" s="255"/>
      <c r="AK171" s="255"/>
      <c r="AL171" s="244" t="str">
        <f t="shared" si="4"/>
        <v>Tequila</v>
      </c>
      <c r="AM171" s="244" t="str">
        <f t="shared" si="5"/>
        <v>30168</v>
      </c>
      <c r="AO171" s="255"/>
      <c r="AP171" s="247">
        <v>169</v>
      </c>
      <c r="AQ171" s="256"/>
      <c r="AR171" s="256"/>
      <c r="AS171" s="256"/>
      <c r="AT171" s="256"/>
      <c r="AU171" s="256"/>
      <c r="AV171" s="256"/>
      <c r="AW171" s="256"/>
      <c r="AX171" s="256"/>
      <c r="AY171" s="256"/>
      <c r="AZ171" s="256"/>
      <c r="BA171" s="256"/>
      <c r="BB171" s="256"/>
      <c r="BC171" s="256"/>
      <c r="BD171" s="256"/>
      <c r="BE171" s="256"/>
      <c r="BF171" s="256"/>
      <c r="BG171" s="256"/>
      <c r="BH171" s="256"/>
      <c r="BI171" s="256"/>
      <c r="BJ171" s="252" t="s">
        <v>3979</v>
      </c>
      <c r="BK171" s="252" t="s">
        <v>3980</v>
      </c>
      <c r="BL171" s="256"/>
      <c r="BM171" s="256"/>
      <c r="BN171" s="256"/>
      <c r="BO171" s="256"/>
      <c r="BP171" s="256"/>
      <c r="BQ171" s="256"/>
      <c r="BR171" s="256"/>
      <c r="BS171" s="256"/>
      <c r="BT171" s="252" t="s">
        <v>3981</v>
      </c>
      <c r="BU171" s="256"/>
      <c r="BV171" s="256"/>
      <c r="BW171" s="255"/>
      <c r="BX171" s="255"/>
      <c r="BY171" s="255"/>
      <c r="BZ171" s="257"/>
      <c r="CA171" s="257"/>
      <c r="CB171" s="257"/>
      <c r="CC171" s="257"/>
      <c r="CD171" s="257"/>
      <c r="CE171" s="257"/>
      <c r="CF171" s="257"/>
      <c r="CG171" s="257"/>
      <c r="CH171" s="257"/>
      <c r="CI171" s="257"/>
      <c r="CJ171" s="257"/>
      <c r="CK171" s="257"/>
      <c r="CL171" s="257"/>
      <c r="CM171" s="257"/>
      <c r="CN171" s="257"/>
      <c r="CO171" s="257"/>
      <c r="CP171" s="257"/>
      <c r="CQ171" s="257"/>
      <c r="CR171" s="257"/>
      <c r="CS171" s="253" t="s">
        <v>3982</v>
      </c>
      <c r="CT171" s="253" t="s">
        <v>3983</v>
      </c>
      <c r="CU171" s="257"/>
      <c r="CV171" s="257"/>
      <c r="CW171" s="257"/>
      <c r="CX171" s="257"/>
      <c r="CY171" s="257"/>
      <c r="CZ171" s="257"/>
      <c r="DA171" s="257"/>
      <c r="DB171" s="257"/>
      <c r="DC171" s="253" t="s">
        <v>3289</v>
      </c>
      <c r="DD171" s="257"/>
      <c r="DE171" s="257"/>
    </row>
    <row r="172" spans="34:109" ht="60" hidden="1" customHeight="1">
      <c r="AH172" s="255"/>
      <c r="AI172" s="255"/>
      <c r="AJ172" s="255"/>
      <c r="AK172" s="255"/>
      <c r="AL172" s="244" t="str">
        <f t="shared" si="4"/>
        <v>José Azueta</v>
      </c>
      <c r="AM172" s="244" t="str">
        <f t="shared" si="5"/>
        <v>30169</v>
      </c>
      <c r="AO172" s="255"/>
      <c r="AP172" s="247">
        <v>170</v>
      </c>
      <c r="AQ172" s="256"/>
      <c r="AR172" s="256"/>
      <c r="AS172" s="256"/>
      <c r="AT172" s="256"/>
      <c r="AU172" s="256"/>
      <c r="AV172" s="256"/>
      <c r="AW172" s="256"/>
      <c r="AX172" s="256"/>
      <c r="AY172" s="256"/>
      <c r="AZ172" s="256"/>
      <c r="BA172" s="256"/>
      <c r="BB172" s="256"/>
      <c r="BC172" s="256"/>
      <c r="BD172" s="256"/>
      <c r="BE172" s="256"/>
      <c r="BF172" s="256"/>
      <c r="BG172" s="256"/>
      <c r="BH172" s="256"/>
      <c r="BI172" s="256"/>
      <c r="BJ172" s="252" t="s">
        <v>3984</v>
      </c>
      <c r="BK172" s="252" t="s">
        <v>3985</v>
      </c>
      <c r="BL172" s="256"/>
      <c r="BM172" s="256"/>
      <c r="BN172" s="256"/>
      <c r="BO172" s="256"/>
      <c r="BP172" s="256"/>
      <c r="BQ172" s="256"/>
      <c r="BR172" s="256"/>
      <c r="BS172" s="256"/>
      <c r="BT172" s="252" t="s">
        <v>3986</v>
      </c>
      <c r="BU172" s="256"/>
      <c r="BV172" s="256"/>
      <c r="BW172" s="255"/>
      <c r="BX172" s="255"/>
      <c r="BY172" s="255"/>
      <c r="BZ172" s="257"/>
      <c r="CA172" s="257"/>
      <c r="CB172" s="257"/>
      <c r="CC172" s="257"/>
      <c r="CD172" s="257"/>
      <c r="CE172" s="257"/>
      <c r="CF172" s="257"/>
      <c r="CG172" s="257"/>
      <c r="CH172" s="257"/>
      <c r="CI172" s="257"/>
      <c r="CJ172" s="257"/>
      <c r="CK172" s="257"/>
      <c r="CL172" s="257"/>
      <c r="CM172" s="257"/>
      <c r="CN172" s="257"/>
      <c r="CO172" s="257"/>
      <c r="CP172" s="257"/>
      <c r="CQ172" s="257"/>
      <c r="CR172" s="257"/>
      <c r="CS172" s="253" t="s">
        <v>3987</v>
      </c>
      <c r="CT172" s="253" t="s">
        <v>3988</v>
      </c>
      <c r="CU172" s="257"/>
      <c r="CV172" s="257"/>
      <c r="CW172" s="257"/>
      <c r="CX172" s="257"/>
      <c r="CY172" s="257"/>
      <c r="CZ172" s="257"/>
      <c r="DA172" s="257"/>
      <c r="DB172" s="257"/>
      <c r="DC172" s="253" t="s">
        <v>3989</v>
      </c>
      <c r="DD172" s="257"/>
      <c r="DE172" s="257"/>
    </row>
    <row r="173" spans="34:109" ht="60" hidden="1" customHeight="1">
      <c r="AH173" s="255"/>
      <c r="AI173" s="255"/>
      <c r="AJ173" s="255"/>
      <c r="AK173" s="255"/>
      <c r="AL173" s="244" t="str">
        <f t="shared" si="4"/>
        <v>Texcatepec</v>
      </c>
      <c r="AM173" s="244" t="str">
        <f t="shared" si="5"/>
        <v>30170</v>
      </c>
      <c r="AO173" s="255"/>
      <c r="AP173" s="247">
        <v>171</v>
      </c>
      <c r="AQ173" s="256"/>
      <c r="AR173" s="256"/>
      <c r="AS173" s="256"/>
      <c r="AT173" s="256"/>
      <c r="AU173" s="256"/>
      <c r="AV173" s="256"/>
      <c r="AW173" s="256"/>
      <c r="AX173" s="256"/>
      <c r="AY173" s="256"/>
      <c r="AZ173" s="256"/>
      <c r="BA173" s="256"/>
      <c r="BB173" s="256"/>
      <c r="BC173" s="256"/>
      <c r="BD173" s="256"/>
      <c r="BE173" s="256"/>
      <c r="BF173" s="256"/>
      <c r="BG173" s="256"/>
      <c r="BH173" s="256"/>
      <c r="BI173" s="256"/>
      <c r="BJ173" s="252" t="s">
        <v>3990</v>
      </c>
      <c r="BK173" s="252" t="s">
        <v>3991</v>
      </c>
      <c r="BL173" s="256"/>
      <c r="BM173" s="256"/>
      <c r="BN173" s="256"/>
      <c r="BO173" s="256"/>
      <c r="BP173" s="256"/>
      <c r="BQ173" s="256"/>
      <c r="BR173" s="256"/>
      <c r="BS173" s="256"/>
      <c r="BT173" s="252" t="s">
        <v>3992</v>
      </c>
      <c r="BU173" s="256"/>
      <c r="BV173" s="256"/>
      <c r="BW173" s="255"/>
      <c r="BX173" s="255"/>
      <c r="BY173" s="255"/>
      <c r="BZ173" s="257"/>
      <c r="CA173" s="257"/>
      <c r="CB173" s="257"/>
      <c r="CC173" s="257"/>
      <c r="CD173" s="257"/>
      <c r="CE173" s="257"/>
      <c r="CF173" s="257"/>
      <c r="CG173" s="257"/>
      <c r="CH173" s="257"/>
      <c r="CI173" s="257"/>
      <c r="CJ173" s="257"/>
      <c r="CK173" s="257"/>
      <c r="CL173" s="257"/>
      <c r="CM173" s="257"/>
      <c r="CN173" s="257"/>
      <c r="CO173" s="257"/>
      <c r="CP173" s="257"/>
      <c r="CQ173" s="257"/>
      <c r="CR173" s="257"/>
      <c r="CS173" s="253" t="s">
        <v>3993</v>
      </c>
      <c r="CT173" s="253" t="s">
        <v>3994</v>
      </c>
      <c r="CU173" s="257"/>
      <c r="CV173" s="257"/>
      <c r="CW173" s="257"/>
      <c r="CX173" s="257"/>
      <c r="CY173" s="257"/>
      <c r="CZ173" s="257"/>
      <c r="DA173" s="257"/>
      <c r="DB173" s="257"/>
      <c r="DC173" s="253" t="s">
        <v>3995</v>
      </c>
      <c r="DD173" s="257"/>
      <c r="DE173" s="257"/>
    </row>
    <row r="174" spans="34:109" ht="75" hidden="1" customHeight="1">
      <c r="AH174" s="255"/>
      <c r="AI174" s="255"/>
      <c r="AJ174" s="255"/>
      <c r="AK174" s="255"/>
      <c r="AL174" s="244" t="str">
        <f t="shared" si="4"/>
        <v>Texhuacán</v>
      </c>
      <c r="AM174" s="244" t="str">
        <f t="shared" si="5"/>
        <v>30171</v>
      </c>
      <c r="AO174" s="255"/>
      <c r="AP174" s="247">
        <v>172</v>
      </c>
      <c r="AQ174" s="256"/>
      <c r="AR174" s="256"/>
      <c r="AS174" s="256"/>
      <c r="AT174" s="256"/>
      <c r="AU174" s="256"/>
      <c r="AV174" s="256"/>
      <c r="AW174" s="256"/>
      <c r="AX174" s="256"/>
      <c r="AY174" s="256"/>
      <c r="AZ174" s="256"/>
      <c r="BA174" s="256"/>
      <c r="BB174" s="256"/>
      <c r="BC174" s="256"/>
      <c r="BD174" s="256"/>
      <c r="BE174" s="256"/>
      <c r="BF174" s="256"/>
      <c r="BG174" s="256"/>
      <c r="BH174" s="256"/>
      <c r="BI174" s="256"/>
      <c r="BJ174" s="252" t="s">
        <v>3996</v>
      </c>
      <c r="BK174" s="252" t="s">
        <v>3997</v>
      </c>
      <c r="BL174" s="256"/>
      <c r="BM174" s="256"/>
      <c r="BN174" s="256"/>
      <c r="BO174" s="256"/>
      <c r="BP174" s="256"/>
      <c r="BQ174" s="256"/>
      <c r="BR174" s="256"/>
      <c r="BS174" s="256"/>
      <c r="BT174" s="252" t="s">
        <v>3998</v>
      </c>
      <c r="BU174" s="256"/>
      <c r="BV174" s="256"/>
      <c r="BW174" s="255"/>
      <c r="BX174" s="255"/>
      <c r="BY174" s="255"/>
      <c r="BZ174" s="257"/>
      <c r="CA174" s="257"/>
      <c r="CB174" s="257"/>
      <c r="CC174" s="257"/>
      <c r="CD174" s="257"/>
      <c r="CE174" s="257"/>
      <c r="CF174" s="257"/>
      <c r="CG174" s="257"/>
      <c r="CH174" s="257"/>
      <c r="CI174" s="257"/>
      <c r="CJ174" s="257"/>
      <c r="CK174" s="257"/>
      <c r="CL174" s="257"/>
      <c r="CM174" s="257"/>
      <c r="CN174" s="257"/>
      <c r="CO174" s="257"/>
      <c r="CP174" s="257"/>
      <c r="CQ174" s="257"/>
      <c r="CR174" s="257"/>
      <c r="CS174" s="253" t="s">
        <v>3999</v>
      </c>
      <c r="CT174" s="253" t="s">
        <v>4000</v>
      </c>
      <c r="CU174" s="257"/>
      <c r="CV174" s="257"/>
      <c r="CW174" s="257"/>
      <c r="CX174" s="257"/>
      <c r="CY174" s="257"/>
      <c r="CZ174" s="257"/>
      <c r="DA174" s="257"/>
      <c r="DB174" s="257"/>
      <c r="DC174" s="253" t="s">
        <v>4001</v>
      </c>
      <c r="DD174" s="257"/>
      <c r="DE174" s="257"/>
    </row>
    <row r="175" spans="34:109" ht="90" hidden="1" customHeight="1">
      <c r="AH175" s="255"/>
      <c r="AI175" s="255"/>
      <c r="AJ175" s="255"/>
      <c r="AK175" s="255"/>
      <c r="AL175" s="244" t="str">
        <f t="shared" si="4"/>
        <v>Texistepec</v>
      </c>
      <c r="AM175" s="244" t="str">
        <f t="shared" si="5"/>
        <v>30172</v>
      </c>
      <c r="AO175" s="255"/>
      <c r="AP175" s="247">
        <v>173</v>
      </c>
      <c r="AQ175" s="256"/>
      <c r="AR175" s="256"/>
      <c r="AS175" s="256"/>
      <c r="AT175" s="256"/>
      <c r="AU175" s="256"/>
      <c r="AV175" s="256"/>
      <c r="AW175" s="256"/>
      <c r="AX175" s="256"/>
      <c r="AY175" s="256"/>
      <c r="AZ175" s="256"/>
      <c r="BA175" s="256"/>
      <c r="BB175" s="256"/>
      <c r="BC175" s="256"/>
      <c r="BD175" s="256"/>
      <c r="BE175" s="256"/>
      <c r="BF175" s="256"/>
      <c r="BG175" s="256"/>
      <c r="BH175" s="256"/>
      <c r="BI175" s="256"/>
      <c r="BJ175" s="252" t="s">
        <v>4002</v>
      </c>
      <c r="BK175" s="252" t="s">
        <v>4003</v>
      </c>
      <c r="BL175" s="256"/>
      <c r="BM175" s="256"/>
      <c r="BN175" s="256"/>
      <c r="BO175" s="256"/>
      <c r="BP175" s="256"/>
      <c r="BQ175" s="256"/>
      <c r="BR175" s="256"/>
      <c r="BS175" s="256"/>
      <c r="BT175" s="252" t="s">
        <v>4004</v>
      </c>
      <c r="BU175" s="256"/>
      <c r="BV175" s="256"/>
      <c r="BW175" s="255"/>
      <c r="BX175" s="255"/>
      <c r="BY175" s="255"/>
      <c r="BZ175" s="257"/>
      <c r="CA175" s="257"/>
      <c r="CB175" s="257"/>
      <c r="CC175" s="257"/>
      <c r="CD175" s="257"/>
      <c r="CE175" s="257"/>
      <c r="CF175" s="257"/>
      <c r="CG175" s="257"/>
      <c r="CH175" s="257"/>
      <c r="CI175" s="257"/>
      <c r="CJ175" s="257"/>
      <c r="CK175" s="257"/>
      <c r="CL175" s="257"/>
      <c r="CM175" s="257"/>
      <c r="CN175" s="257"/>
      <c r="CO175" s="257"/>
      <c r="CP175" s="257"/>
      <c r="CQ175" s="257"/>
      <c r="CR175" s="257"/>
      <c r="CS175" s="253" t="s">
        <v>4005</v>
      </c>
      <c r="CT175" s="253" t="s">
        <v>4006</v>
      </c>
      <c r="CU175" s="257"/>
      <c r="CV175" s="257"/>
      <c r="CW175" s="257"/>
      <c r="CX175" s="257"/>
      <c r="CY175" s="257"/>
      <c r="CZ175" s="257"/>
      <c r="DA175" s="257"/>
      <c r="DB175" s="257"/>
      <c r="DC175" s="253" t="s">
        <v>4007</v>
      </c>
      <c r="DD175" s="257"/>
      <c r="DE175" s="257"/>
    </row>
    <row r="176" spans="34:109" ht="90" hidden="1" customHeight="1">
      <c r="AH176" s="255"/>
      <c r="AI176" s="255"/>
      <c r="AJ176" s="255"/>
      <c r="AK176" s="255"/>
      <c r="AL176" s="244" t="str">
        <f t="shared" si="4"/>
        <v>Tezonapa</v>
      </c>
      <c r="AM176" s="244" t="str">
        <f t="shared" si="5"/>
        <v>30173</v>
      </c>
      <c r="AO176" s="255"/>
      <c r="AP176" s="247">
        <v>174</v>
      </c>
      <c r="AQ176" s="256"/>
      <c r="AR176" s="256"/>
      <c r="AS176" s="256"/>
      <c r="AT176" s="256"/>
      <c r="AU176" s="256"/>
      <c r="AV176" s="256"/>
      <c r="AW176" s="256"/>
      <c r="AX176" s="256"/>
      <c r="AY176" s="256"/>
      <c r="AZ176" s="256"/>
      <c r="BA176" s="256"/>
      <c r="BB176" s="256"/>
      <c r="BC176" s="256"/>
      <c r="BD176" s="256"/>
      <c r="BE176" s="256"/>
      <c r="BF176" s="256"/>
      <c r="BG176" s="256"/>
      <c r="BH176" s="256"/>
      <c r="BI176" s="256"/>
      <c r="BJ176" s="252" t="s">
        <v>4008</v>
      </c>
      <c r="BK176" s="252" t="s">
        <v>4009</v>
      </c>
      <c r="BL176" s="256"/>
      <c r="BM176" s="256"/>
      <c r="BN176" s="256"/>
      <c r="BO176" s="256"/>
      <c r="BP176" s="256"/>
      <c r="BQ176" s="256"/>
      <c r="BR176" s="256"/>
      <c r="BS176" s="256"/>
      <c r="BT176" s="252" t="s">
        <v>4010</v>
      </c>
      <c r="BU176" s="256"/>
      <c r="BV176" s="256"/>
      <c r="BW176" s="255"/>
      <c r="BX176" s="255"/>
      <c r="BY176" s="255"/>
      <c r="BZ176" s="257"/>
      <c r="CA176" s="257"/>
      <c r="CB176" s="257"/>
      <c r="CC176" s="257"/>
      <c r="CD176" s="257"/>
      <c r="CE176" s="257"/>
      <c r="CF176" s="257"/>
      <c r="CG176" s="257"/>
      <c r="CH176" s="257"/>
      <c r="CI176" s="257"/>
      <c r="CJ176" s="257"/>
      <c r="CK176" s="257"/>
      <c r="CL176" s="257"/>
      <c r="CM176" s="257"/>
      <c r="CN176" s="257"/>
      <c r="CO176" s="257"/>
      <c r="CP176" s="257"/>
      <c r="CQ176" s="257"/>
      <c r="CR176" s="257"/>
      <c r="CS176" s="253" t="s">
        <v>4011</v>
      </c>
      <c r="CT176" s="253" t="s">
        <v>4012</v>
      </c>
      <c r="CU176" s="257"/>
      <c r="CV176" s="257"/>
      <c r="CW176" s="257"/>
      <c r="CX176" s="257"/>
      <c r="CY176" s="257"/>
      <c r="CZ176" s="257"/>
      <c r="DA176" s="257"/>
      <c r="DB176" s="257"/>
      <c r="DC176" s="253" t="s">
        <v>4013</v>
      </c>
      <c r="DD176" s="257"/>
      <c r="DE176" s="257"/>
    </row>
    <row r="177" spans="34:109" ht="60" hidden="1" customHeight="1">
      <c r="AH177" s="255"/>
      <c r="AI177" s="255"/>
      <c r="AJ177" s="255"/>
      <c r="AK177" s="255"/>
      <c r="AL177" s="244" t="str">
        <f t="shared" si="4"/>
        <v>Tierra Blanca</v>
      </c>
      <c r="AM177" s="244" t="str">
        <f t="shared" si="5"/>
        <v>30174</v>
      </c>
      <c r="AO177" s="255"/>
      <c r="AP177" s="247">
        <v>175</v>
      </c>
      <c r="AQ177" s="256"/>
      <c r="AR177" s="256"/>
      <c r="AS177" s="256"/>
      <c r="AT177" s="256"/>
      <c r="AU177" s="256"/>
      <c r="AV177" s="256"/>
      <c r="AW177" s="256"/>
      <c r="AX177" s="256"/>
      <c r="AY177" s="256"/>
      <c r="AZ177" s="256"/>
      <c r="BA177" s="256"/>
      <c r="BB177" s="256"/>
      <c r="BC177" s="256"/>
      <c r="BD177" s="256"/>
      <c r="BE177" s="256"/>
      <c r="BF177" s="256"/>
      <c r="BG177" s="256"/>
      <c r="BH177" s="256"/>
      <c r="BI177" s="256"/>
      <c r="BJ177" s="252" t="s">
        <v>4014</v>
      </c>
      <c r="BK177" s="252" t="s">
        <v>4015</v>
      </c>
      <c r="BL177" s="256"/>
      <c r="BM177" s="256"/>
      <c r="BN177" s="256"/>
      <c r="BO177" s="256"/>
      <c r="BP177" s="256"/>
      <c r="BQ177" s="256"/>
      <c r="BR177" s="256"/>
      <c r="BS177" s="256"/>
      <c r="BT177" s="252" t="s">
        <v>4016</v>
      </c>
      <c r="BU177" s="256"/>
      <c r="BV177" s="256"/>
      <c r="BW177" s="255"/>
      <c r="BX177" s="255"/>
      <c r="BY177" s="255"/>
      <c r="BZ177" s="257"/>
      <c r="CA177" s="257"/>
      <c r="CB177" s="257"/>
      <c r="CC177" s="257"/>
      <c r="CD177" s="257"/>
      <c r="CE177" s="257"/>
      <c r="CF177" s="257"/>
      <c r="CG177" s="257"/>
      <c r="CH177" s="257"/>
      <c r="CI177" s="257"/>
      <c r="CJ177" s="257"/>
      <c r="CK177" s="257"/>
      <c r="CL177" s="257"/>
      <c r="CM177" s="257"/>
      <c r="CN177" s="257"/>
      <c r="CO177" s="257"/>
      <c r="CP177" s="257"/>
      <c r="CQ177" s="257"/>
      <c r="CR177" s="257"/>
      <c r="CS177" s="253" t="s">
        <v>4017</v>
      </c>
      <c r="CT177" s="253" t="s">
        <v>4018</v>
      </c>
      <c r="CU177" s="257"/>
      <c r="CV177" s="257"/>
      <c r="CW177" s="257"/>
      <c r="CX177" s="257"/>
      <c r="CY177" s="257"/>
      <c r="CZ177" s="257"/>
      <c r="DA177" s="257"/>
      <c r="DB177" s="257"/>
      <c r="DC177" s="253" t="s">
        <v>1993</v>
      </c>
      <c r="DD177" s="257"/>
      <c r="DE177" s="257"/>
    </row>
    <row r="178" spans="34:109" ht="105" hidden="1" customHeight="1">
      <c r="AH178" s="255"/>
      <c r="AI178" s="255"/>
      <c r="AJ178" s="255"/>
      <c r="AK178" s="255"/>
      <c r="AL178" s="244" t="str">
        <f t="shared" si="4"/>
        <v>Tihuatlán</v>
      </c>
      <c r="AM178" s="244" t="str">
        <f t="shared" si="5"/>
        <v>30175</v>
      </c>
      <c r="AO178" s="255"/>
      <c r="AP178" s="247">
        <v>176</v>
      </c>
      <c r="AQ178" s="256"/>
      <c r="AR178" s="256"/>
      <c r="AS178" s="256"/>
      <c r="AT178" s="256"/>
      <c r="AU178" s="256"/>
      <c r="AV178" s="256"/>
      <c r="AW178" s="256"/>
      <c r="AX178" s="256"/>
      <c r="AY178" s="256"/>
      <c r="AZ178" s="256"/>
      <c r="BA178" s="256"/>
      <c r="BB178" s="256"/>
      <c r="BC178" s="256"/>
      <c r="BD178" s="256"/>
      <c r="BE178" s="256"/>
      <c r="BF178" s="256"/>
      <c r="BG178" s="256"/>
      <c r="BH178" s="256"/>
      <c r="BI178" s="256"/>
      <c r="BJ178" s="252" t="s">
        <v>4019</v>
      </c>
      <c r="BK178" s="252" t="s">
        <v>4020</v>
      </c>
      <c r="BL178" s="256"/>
      <c r="BM178" s="256"/>
      <c r="BN178" s="256"/>
      <c r="BO178" s="256"/>
      <c r="BP178" s="256"/>
      <c r="BQ178" s="256"/>
      <c r="BR178" s="256"/>
      <c r="BS178" s="256"/>
      <c r="BT178" s="252" t="s">
        <v>4021</v>
      </c>
      <c r="BU178" s="256"/>
      <c r="BV178" s="256"/>
      <c r="BW178" s="255"/>
      <c r="BX178" s="255"/>
      <c r="BY178" s="255"/>
      <c r="BZ178" s="257"/>
      <c r="CA178" s="257"/>
      <c r="CB178" s="257"/>
      <c r="CC178" s="257"/>
      <c r="CD178" s="257"/>
      <c r="CE178" s="257"/>
      <c r="CF178" s="257"/>
      <c r="CG178" s="257"/>
      <c r="CH178" s="257"/>
      <c r="CI178" s="257"/>
      <c r="CJ178" s="257"/>
      <c r="CK178" s="257"/>
      <c r="CL178" s="257"/>
      <c r="CM178" s="257"/>
      <c r="CN178" s="257"/>
      <c r="CO178" s="257"/>
      <c r="CP178" s="257"/>
      <c r="CQ178" s="257"/>
      <c r="CR178" s="257"/>
      <c r="CS178" s="253" t="s">
        <v>4022</v>
      </c>
      <c r="CT178" s="253" t="s">
        <v>4023</v>
      </c>
      <c r="CU178" s="257"/>
      <c r="CV178" s="257"/>
      <c r="CW178" s="257"/>
      <c r="CX178" s="257"/>
      <c r="CY178" s="257"/>
      <c r="CZ178" s="257"/>
      <c r="DA178" s="257"/>
      <c r="DB178" s="257"/>
      <c r="DC178" s="253" t="s">
        <v>4024</v>
      </c>
      <c r="DD178" s="257"/>
      <c r="DE178" s="257"/>
    </row>
    <row r="179" spans="34:109" ht="60" hidden="1" customHeight="1">
      <c r="AH179" s="255"/>
      <c r="AI179" s="255"/>
      <c r="AJ179" s="255"/>
      <c r="AK179" s="255"/>
      <c r="AL179" s="244" t="str">
        <f t="shared" si="4"/>
        <v>Tlacojalpan</v>
      </c>
      <c r="AM179" s="244" t="str">
        <f t="shared" si="5"/>
        <v>30176</v>
      </c>
      <c r="AO179" s="255"/>
      <c r="AP179" s="247">
        <v>177</v>
      </c>
      <c r="AQ179" s="256"/>
      <c r="AR179" s="256"/>
      <c r="AS179" s="256"/>
      <c r="AT179" s="256"/>
      <c r="AU179" s="256"/>
      <c r="AV179" s="256"/>
      <c r="AW179" s="256"/>
      <c r="AX179" s="256"/>
      <c r="AY179" s="256"/>
      <c r="AZ179" s="256"/>
      <c r="BA179" s="256"/>
      <c r="BB179" s="256"/>
      <c r="BC179" s="256"/>
      <c r="BD179" s="256"/>
      <c r="BE179" s="256"/>
      <c r="BF179" s="256"/>
      <c r="BG179" s="256"/>
      <c r="BH179" s="256"/>
      <c r="BI179" s="256"/>
      <c r="BJ179" s="252" t="s">
        <v>4025</v>
      </c>
      <c r="BK179" s="252" t="s">
        <v>4026</v>
      </c>
      <c r="BL179" s="256"/>
      <c r="BM179" s="256"/>
      <c r="BN179" s="256"/>
      <c r="BO179" s="256"/>
      <c r="BP179" s="256"/>
      <c r="BQ179" s="256"/>
      <c r="BR179" s="256"/>
      <c r="BS179" s="256"/>
      <c r="BT179" s="252" t="s">
        <v>4027</v>
      </c>
      <c r="BU179" s="256"/>
      <c r="BV179" s="256"/>
      <c r="BW179" s="255"/>
      <c r="BX179" s="255"/>
      <c r="BY179" s="255"/>
      <c r="BZ179" s="257"/>
      <c r="CA179" s="257"/>
      <c r="CB179" s="257"/>
      <c r="CC179" s="257"/>
      <c r="CD179" s="257"/>
      <c r="CE179" s="257"/>
      <c r="CF179" s="257"/>
      <c r="CG179" s="257"/>
      <c r="CH179" s="257"/>
      <c r="CI179" s="257"/>
      <c r="CJ179" s="257"/>
      <c r="CK179" s="257"/>
      <c r="CL179" s="257"/>
      <c r="CM179" s="257"/>
      <c r="CN179" s="257"/>
      <c r="CO179" s="257"/>
      <c r="CP179" s="257"/>
      <c r="CQ179" s="257"/>
      <c r="CR179" s="257"/>
      <c r="CS179" s="253" t="s">
        <v>4028</v>
      </c>
      <c r="CT179" s="253" t="s">
        <v>4029</v>
      </c>
      <c r="CU179" s="257"/>
      <c r="CV179" s="257"/>
      <c r="CW179" s="257"/>
      <c r="CX179" s="257"/>
      <c r="CY179" s="257"/>
      <c r="CZ179" s="257"/>
      <c r="DA179" s="257"/>
      <c r="DB179" s="257"/>
      <c r="DC179" s="253" t="s">
        <v>4030</v>
      </c>
      <c r="DD179" s="257"/>
      <c r="DE179" s="257"/>
    </row>
    <row r="180" spans="34:109" ht="75" hidden="1" customHeight="1">
      <c r="AH180" s="255"/>
      <c r="AI180" s="255"/>
      <c r="AJ180" s="255"/>
      <c r="AK180" s="255"/>
      <c r="AL180" s="244" t="str">
        <f t="shared" si="4"/>
        <v>Tlacolulan</v>
      </c>
      <c r="AM180" s="244" t="str">
        <f t="shared" si="5"/>
        <v>30177</v>
      </c>
      <c r="AO180" s="255"/>
      <c r="AP180" s="247">
        <v>178</v>
      </c>
      <c r="AQ180" s="256"/>
      <c r="AR180" s="256"/>
      <c r="AS180" s="256"/>
      <c r="AT180" s="256"/>
      <c r="AU180" s="256"/>
      <c r="AV180" s="256"/>
      <c r="AW180" s="256"/>
      <c r="AX180" s="256"/>
      <c r="AY180" s="256"/>
      <c r="AZ180" s="256"/>
      <c r="BA180" s="256"/>
      <c r="BB180" s="256"/>
      <c r="BC180" s="256"/>
      <c r="BD180" s="256"/>
      <c r="BE180" s="256"/>
      <c r="BF180" s="256"/>
      <c r="BG180" s="256"/>
      <c r="BH180" s="256"/>
      <c r="BI180" s="256"/>
      <c r="BJ180" s="252" t="s">
        <v>4031</v>
      </c>
      <c r="BK180" s="252" t="s">
        <v>4032</v>
      </c>
      <c r="BL180" s="256"/>
      <c r="BM180" s="256"/>
      <c r="BN180" s="256"/>
      <c r="BO180" s="256"/>
      <c r="BP180" s="256"/>
      <c r="BQ180" s="256"/>
      <c r="BR180" s="256"/>
      <c r="BS180" s="256"/>
      <c r="BT180" s="252" t="s">
        <v>4033</v>
      </c>
      <c r="BU180" s="256"/>
      <c r="BV180" s="256"/>
      <c r="BW180" s="255"/>
      <c r="BX180" s="255"/>
      <c r="BY180" s="255"/>
      <c r="BZ180" s="257"/>
      <c r="CA180" s="257"/>
      <c r="CB180" s="257"/>
      <c r="CC180" s="257"/>
      <c r="CD180" s="257"/>
      <c r="CE180" s="257"/>
      <c r="CF180" s="257"/>
      <c r="CG180" s="257"/>
      <c r="CH180" s="257"/>
      <c r="CI180" s="257"/>
      <c r="CJ180" s="257"/>
      <c r="CK180" s="257"/>
      <c r="CL180" s="257"/>
      <c r="CM180" s="257"/>
      <c r="CN180" s="257"/>
      <c r="CO180" s="257"/>
      <c r="CP180" s="257"/>
      <c r="CQ180" s="257"/>
      <c r="CR180" s="257"/>
      <c r="CS180" s="253" t="s">
        <v>4034</v>
      </c>
      <c r="CT180" s="253" t="s">
        <v>4035</v>
      </c>
      <c r="CU180" s="257"/>
      <c r="CV180" s="257"/>
      <c r="CW180" s="257"/>
      <c r="CX180" s="257"/>
      <c r="CY180" s="257"/>
      <c r="CZ180" s="257"/>
      <c r="DA180" s="257"/>
      <c r="DB180" s="257"/>
      <c r="DC180" s="253" t="s">
        <v>4036</v>
      </c>
      <c r="DD180" s="257"/>
      <c r="DE180" s="257"/>
    </row>
    <row r="181" spans="34:109" ht="60" hidden="1" customHeight="1">
      <c r="AH181" s="255"/>
      <c r="AI181" s="255"/>
      <c r="AJ181" s="255"/>
      <c r="AK181" s="255"/>
      <c r="AL181" s="244" t="str">
        <f t="shared" si="4"/>
        <v>Tlacotalpan</v>
      </c>
      <c r="AM181" s="244" t="str">
        <f t="shared" si="5"/>
        <v>30178</v>
      </c>
      <c r="AO181" s="255"/>
      <c r="AP181" s="247">
        <v>179</v>
      </c>
      <c r="AQ181" s="256"/>
      <c r="AR181" s="256"/>
      <c r="AS181" s="256"/>
      <c r="AT181" s="256"/>
      <c r="AU181" s="256"/>
      <c r="AV181" s="256"/>
      <c r="AW181" s="256"/>
      <c r="AX181" s="256"/>
      <c r="AY181" s="256"/>
      <c r="AZ181" s="256"/>
      <c r="BA181" s="256"/>
      <c r="BB181" s="256"/>
      <c r="BC181" s="256"/>
      <c r="BD181" s="256"/>
      <c r="BE181" s="256"/>
      <c r="BF181" s="256"/>
      <c r="BG181" s="256"/>
      <c r="BH181" s="256"/>
      <c r="BI181" s="256"/>
      <c r="BJ181" s="252" t="s">
        <v>4037</v>
      </c>
      <c r="BK181" s="252" t="s">
        <v>4038</v>
      </c>
      <c r="BL181" s="256"/>
      <c r="BM181" s="256"/>
      <c r="BN181" s="256"/>
      <c r="BO181" s="256"/>
      <c r="BP181" s="256"/>
      <c r="BQ181" s="256"/>
      <c r="BR181" s="256"/>
      <c r="BS181" s="256"/>
      <c r="BT181" s="252" t="s">
        <v>4039</v>
      </c>
      <c r="BU181" s="256"/>
      <c r="BV181" s="256"/>
      <c r="BW181" s="255"/>
      <c r="BX181" s="255"/>
      <c r="BY181" s="255"/>
      <c r="BZ181" s="257"/>
      <c r="CA181" s="257"/>
      <c r="CB181" s="257"/>
      <c r="CC181" s="257"/>
      <c r="CD181" s="257"/>
      <c r="CE181" s="257"/>
      <c r="CF181" s="257"/>
      <c r="CG181" s="257"/>
      <c r="CH181" s="257"/>
      <c r="CI181" s="257"/>
      <c r="CJ181" s="257"/>
      <c r="CK181" s="257"/>
      <c r="CL181" s="257"/>
      <c r="CM181" s="257"/>
      <c r="CN181" s="257"/>
      <c r="CO181" s="257"/>
      <c r="CP181" s="257"/>
      <c r="CQ181" s="257"/>
      <c r="CR181" s="257"/>
      <c r="CS181" s="253" t="s">
        <v>4040</v>
      </c>
      <c r="CT181" s="253" t="s">
        <v>4041</v>
      </c>
      <c r="CU181" s="257"/>
      <c r="CV181" s="257"/>
      <c r="CW181" s="257"/>
      <c r="CX181" s="257"/>
      <c r="CY181" s="257"/>
      <c r="CZ181" s="257"/>
      <c r="DA181" s="257"/>
      <c r="DB181" s="257"/>
      <c r="DC181" s="253" t="s">
        <v>4042</v>
      </c>
      <c r="DD181" s="257"/>
      <c r="DE181" s="257"/>
    </row>
    <row r="182" spans="34:109" ht="105" hidden="1" customHeight="1">
      <c r="AH182" s="255"/>
      <c r="AI182" s="255"/>
      <c r="AJ182" s="255"/>
      <c r="AK182" s="255"/>
      <c r="AL182" s="244" t="str">
        <f t="shared" si="4"/>
        <v>Tlacotepec de Mejía</v>
      </c>
      <c r="AM182" s="244" t="str">
        <f t="shared" si="5"/>
        <v>30179</v>
      </c>
      <c r="AO182" s="255"/>
      <c r="AP182" s="247">
        <v>180</v>
      </c>
      <c r="AQ182" s="256"/>
      <c r="AR182" s="256"/>
      <c r="AS182" s="256"/>
      <c r="AT182" s="256"/>
      <c r="AU182" s="256"/>
      <c r="AV182" s="256"/>
      <c r="AW182" s="256"/>
      <c r="AX182" s="256"/>
      <c r="AY182" s="256"/>
      <c r="AZ182" s="256"/>
      <c r="BA182" s="256"/>
      <c r="BB182" s="256"/>
      <c r="BC182" s="256"/>
      <c r="BD182" s="256"/>
      <c r="BE182" s="256"/>
      <c r="BF182" s="256"/>
      <c r="BG182" s="256"/>
      <c r="BH182" s="256"/>
      <c r="BI182" s="256"/>
      <c r="BJ182" s="252" t="s">
        <v>4043</v>
      </c>
      <c r="BK182" s="252" t="s">
        <v>4044</v>
      </c>
      <c r="BL182" s="256"/>
      <c r="BM182" s="256"/>
      <c r="BN182" s="256"/>
      <c r="BO182" s="256"/>
      <c r="BP182" s="256"/>
      <c r="BQ182" s="256"/>
      <c r="BR182" s="256"/>
      <c r="BS182" s="256"/>
      <c r="BT182" s="252" t="s">
        <v>4045</v>
      </c>
      <c r="BU182" s="256"/>
      <c r="BV182" s="256"/>
      <c r="BW182" s="255"/>
      <c r="BX182" s="255"/>
      <c r="BY182" s="255"/>
      <c r="BZ182" s="257"/>
      <c r="CA182" s="257"/>
      <c r="CB182" s="257"/>
      <c r="CC182" s="257"/>
      <c r="CD182" s="257"/>
      <c r="CE182" s="257"/>
      <c r="CF182" s="257"/>
      <c r="CG182" s="257"/>
      <c r="CH182" s="257"/>
      <c r="CI182" s="257"/>
      <c r="CJ182" s="257"/>
      <c r="CK182" s="257"/>
      <c r="CL182" s="257"/>
      <c r="CM182" s="257"/>
      <c r="CN182" s="257"/>
      <c r="CO182" s="257"/>
      <c r="CP182" s="257"/>
      <c r="CQ182" s="257"/>
      <c r="CR182" s="257"/>
      <c r="CS182" s="253" t="s">
        <v>4046</v>
      </c>
      <c r="CT182" s="253" t="s">
        <v>4047</v>
      </c>
      <c r="CU182" s="257"/>
      <c r="CV182" s="257"/>
      <c r="CW182" s="257"/>
      <c r="CX182" s="257"/>
      <c r="CY182" s="257"/>
      <c r="CZ182" s="257"/>
      <c r="DA182" s="257"/>
      <c r="DB182" s="257"/>
      <c r="DC182" s="253" t="s">
        <v>4048</v>
      </c>
      <c r="DD182" s="257"/>
      <c r="DE182" s="257"/>
    </row>
    <row r="183" spans="34:109" ht="105" hidden="1" customHeight="1">
      <c r="AH183" s="255"/>
      <c r="AI183" s="255"/>
      <c r="AJ183" s="255"/>
      <c r="AK183" s="255"/>
      <c r="AL183" s="244" t="str">
        <f t="shared" si="4"/>
        <v>Tlachichilco</v>
      </c>
      <c r="AM183" s="244" t="str">
        <f t="shared" si="5"/>
        <v>30180</v>
      </c>
      <c r="AO183" s="255"/>
      <c r="AP183" s="247">
        <v>181</v>
      </c>
      <c r="AQ183" s="256"/>
      <c r="AR183" s="256"/>
      <c r="AS183" s="256"/>
      <c r="AT183" s="256"/>
      <c r="AU183" s="256"/>
      <c r="AV183" s="256"/>
      <c r="AW183" s="256"/>
      <c r="AX183" s="256"/>
      <c r="AY183" s="256"/>
      <c r="AZ183" s="256"/>
      <c r="BA183" s="256"/>
      <c r="BB183" s="256"/>
      <c r="BC183" s="256"/>
      <c r="BD183" s="256"/>
      <c r="BE183" s="256"/>
      <c r="BF183" s="256"/>
      <c r="BG183" s="256"/>
      <c r="BH183" s="256"/>
      <c r="BI183" s="256"/>
      <c r="BJ183" s="252" t="s">
        <v>4049</v>
      </c>
      <c r="BK183" s="252" t="s">
        <v>4050</v>
      </c>
      <c r="BL183" s="256"/>
      <c r="BM183" s="256"/>
      <c r="BN183" s="256"/>
      <c r="BO183" s="256"/>
      <c r="BP183" s="256"/>
      <c r="BQ183" s="256"/>
      <c r="BR183" s="256"/>
      <c r="BS183" s="256"/>
      <c r="BT183" s="252" t="s">
        <v>4051</v>
      </c>
      <c r="BU183" s="256"/>
      <c r="BV183" s="256"/>
      <c r="BW183" s="255"/>
      <c r="BX183" s="255"/>
      <c r="BY183" s="255"/>
      <c r="BZ183" s="257"/>
      <c r="CA183" s="257"/>
      <c r="CB183" s="257"/>
      <c r="CC183" s="257"/>
      <c r="CD183" s="257"/>
      <c r="CE183" s="257"/>
      <c r="CF183" s="257"/>
      <c r="CG183" s="257"/>
      <c r="CH183" s="257"/>
      <c r="CI183" s="257"/>
      <c r="CJ183" s="257"/>
      <c r="CK183" s="257"/>
      <c r="CL183" s="257"/>
      <c r="CM183" s="257"/>
      <c r="CN183" s="257"/>
      <c r="CO183" s="257"/>
      <c r="CP183" s="257"/>
      <c r="CQ183" s="257"/>
      <c r="CR183" s="257"/>
      <c r="CS183" s="253" t="s">
        <v>4052</v>
      </c>
      <c r="CT183" s="253" t="s">
        <v>4053</v>
      </c>
      <c r="CU183" s="257"/>
      <c r="CV183" s="257"/>
      <c r="CW183" s="257"/>
      <c r="CX183" s="257"/>
      <c r="CY183" s="257"/>
      <c r="CZ183" s="257"/>
      <c r="DA183" s="257"/>
      <c r="DB183" s="257"/>
      <c r="DC183" s="253" t="s">
        <v>4054</v>
      </c>
      <c r="DD183" s="257"/>
      <c r="DE183" s="257"/>
    </row>
    <row r="184" spans="34:109" ht="105" hidden="1" customHeight="1">
      <c r="AH184" s="255"/>
      <c r="AI184" s="255"/>
      <c r="AJ184" s="255"/>
      <c r="AK184" s="255"/>
      <c r="AL184" s="244" t="str">
        <f t="shared" si="4"/>
        <v>Tlalixcoyan</v>
      </c>
      <c r="AM184" s="244" t="str">
        <f t="shared" si="5"/>
        <v>30181</v>
      </c>
      <c r="AO184" s="255"/>
      <c r="AP184" s="247">
        <v>182</v>
      </c>
      <c r="AQ184" s="256"/>
      <c r="AR184" s="256"/>
      <c r="AS184" s="256"/>
      <c r="AT184" s="256"/>
      <c r="AU184" s="256"/>
      <c r="AV184" s="256"/>
      <c r="AW184" s="256"/>
      <c r="AX184" s="256"/>
      <c r="AY184" s="256"/>
      <c r="AZ184" s="256"/>
      <c r="BA184" s="256"/>
      <c r="BB184" s="256"/>
      <c r="BC184" s="256"/>
      <c r="BD184" s="256"/>
      <c r="BE184" s="256"/>
      <c r="BF184" s="256"/>
      <c r="BG184" s="256"/>
      <c r="BH184" s="256"/>
      <c r="BI184" s="256"/>
      <c r="BJ184" s="252" t="s">
        <v>4055</v>
      </c>
      <c r="BK184" s="252" t="s">
        <v>4056</v>
      </c>
      <c r="BL184" s="256"/>
      <c r="BM184" s="256"/>
      <c r="BN184" s="256"/>
      <c r="BO184" s="256"/>
      <c r="BP184" s="256"/>
      <c r="BQ184" s="256"/>
      <c r="BR184" s="256"/>
      <c r="BS184" s="256"/>
      <c r="BT184" s="252" t="s">
        <v>4057</v>
      </c>
      <c r="BU184" s="256"/>
      <c r="BV184" s="256"/>
      <c r="BW184" s="255"/>
      <c r="BX184" s="255"/>
      <c r="BY184" s="255"/>
      <c r="BZ184" s="257"/>
      <c r="CA184" s="257"/>
      <c r="CB184" s="257"/>
      <c r="CC184" s="257"/>
      <c r="CD184" s="257"/>
      <c r="CE184" s="257"/>
      <c r="CF184" s="257"/>
      <c r="CG184" s="257"/>
      <c r="CH184" s="257"/>
      <c r="CI184" s="257"/>
      <c r="CJ184" s="257"/>
      <c r="CK184" s="257"/>
      <c r="CL184" s="257"/>
      <c r="CM184" s="257"/>
      <c r="CN184" s="257"/>
      <c r="CO184" s="257"/>
      <c r="CP184" s="257"/>
      <c r="CQ184" s="257"/>
      <c r="CR184" s="257"/>
      <c r="CS184" s="253" t="s">
        <v>4058</v>
      </c>
      <c r="CT184" s="253" t="s">
        <v>4059</v>
      </c>
      <c r="CU184" s="257"/>
      <c r="CV184" s="257"/>
      <c r="CW184" s="257"/>
      <c r="CX184" s="257"/>
      <c r="CY184" s="257"/>
      <c r="CZ184" s="257"/>
      <c r="DA184" s="257"/>
      <c r="DB184" s="257"/>
      <c r="DC184" s="253" t="s">
        <v>4060</v>
      </c>
      <c r="DD184" s="257"/>
      <c r="DE184" s="257"/>
    </row>
    <row r="185" spans="34:109" ht="90" hidden="1" customHeight="1">
      <c r="AH185" s="255"/>
      <c r="AI185" s="255"/>
      <c r="AJ185" s="255"/>
      <c r="AK185" s="255"/>
      <c r="AL185" s="244" t="str">
        <f t="shared" si="4"/>
        <v>Tlalnelhuayocan</v>
      </c>
      <c r="AM185" s="244" t="str">
        <f t="shared" si="5"/>
        <v>30182</v>
      </c>
      <c r="AO185" s="255"/>
      <c r="AP185" s="247">
        <v>183</v>
      </c>
      <c r="AQ185" s="256"/>
      <c r="AR185" s="256"/>
      <c r="AS185" s="256"/>
      <c r="AT185" s="256"/>
      <c r="AU185" s="256"/>
      <c r="AV185" s="256"/>
      <c r="AW185" s="256"/>
      <c r="AX185" s="256"/>
      <c r="AY185" s="256"/>
      <c r="AZ185" s="256"/>
      <c r="BA185" s="256"/>
      <c r="BB185" s="256"/>
      <c r="BC185" s="256"/>
      <c r="BD185" s="256"/>
      <c r="BE185" s="256"/>
      <c r="BF185" s="256"/>
      <c r="BG185" s="256"/>
      <c r="BH185" s="256"/>
      <c r="BI185" s="256"/>
      <c r="BJ185" s="252" t="s">
        <v>4061</v>
      </c>
      <c r="BK185" s="252" t="s">
        <v>4062</v>
      </c>
      <c r="BL185" s="256"/>
      <c r="BM185" s="256"/>
      <c r="BN185" s="256"/>
      <c r="BO185" s="256"/>
      <c r="BP185" s="256"/>
      <c r="BQ185" s="256"/>
      <c r="BR185" s="256"/>
      <c r="BS185" s="256"/>
      <c r="BT185" s="252" t="s">
        <v>4063</v>
      </c>
      <c r="BU185" s="256"/>
      <c r="BV185" s="256"/>
      <c r="BW185" s="255"/>
      <c r="BX185" s="255"/>
      <c r="BY185" s="255"/>
      <c r="BZ185" s="257"/>
      <c r="CA185" s="257"/>
      <c r="CB185" s="257"/>
      <c r="CC185" s="257"/>
      <c r="CD185" s="257"/>
      <c r="CE185" s="257"/>
      <c r="CF185" s="257"/>
      <c r="CG185" s="257"/>
      <c r="CH185" s="257"/>
      <c r="CI185" s="257"/>
      <c r="CJ185" s="257"/>
      <c r="CK185" s="257"/>
      <c r="CL185" s="257"/>
      <c r="CM185" s="257"/>
      <c r="CN185" s="257"/>
      <c r="CO185" s="257"/>
      <c r="CP185" s="257"/>
      <c r="CQ185" s="257"/>
      <c r="CR185" s="257"/>
      <c r="CS185" s="253" t="s">
        <v>4064</v>
      </c>
      <c r="CT185" s="253" t="s">
        <v>4065</v>
      </c>
      <c r="CU185" s="257"/>
      <c r="CV185" s="257"/>
      <c r="CW185" s="257"/>
      <c r="CX185" s="257"/>
      <c r="CY185" s="257"/>
      <c r="CZ185" s="257"/>
      <c r="DA185" s="257"/>
      <c r="DB185" s="257"/>
      <c r="DC185" s="253" t="s">
        <v>4066</v>
      </c>
      <c r="DD185" s="257"/>
      <c r="DE185" s="257"/>
    </row>
    <row r="186" spans="34:109" ht="105" hidden="1" customHeight="1">
      <c r="AH186" s="255"/>
      <c r="AI186" s="255"/>
      <c r="AJ186" s="255"/>
      <c r="AK186" s="255"/>
      <c r="AL186" s="244" t="str">
        <f t="shared" si="4"/>
        <v>Tlapacoyan</v>
      </c>
      <c r="AM186" s="244" t="str">
        <f t="shared" si="5"/>
        <v>30183</v>
      </c>
      <c r="AO186" s="255"/>
      <c r="AP186" s="247">
        <v>184</v>
      </c>
      <c r="AQ186" s="256"/>
      <c r="AR186" s="256"/>
      <c r="AS186" s="256"/>
      <c r="AT186" s="256"/>
      <c r="AU186" s="256"/>
      <c r="AV186" s="256"/>
      <c r="AW186" s="256"/>
      <c r="AX186" s="256"/>
      <c r="AY186" s="256"/>
      <c r="AZ186" s="256"/>
      <c r="BA186" s="256"/>
      <c r="BB186" s="256"/>
      <c r="BC186" s="256"/>
      <c r="BD186" s="256"/>
      <c r="BE186" s="256"/>
      <c r="BF186" s="256"/>
      <c r="BG186" s="256"/>
      <c r="BH186" s="256"/>
      <c r="BI186" s="256"/>
      <c r="BJ186" s="252" t="s">
        <v>4067</v>
      </c>
      <c r="BK186" s="252" t="s">
        <v>4068</v>
      </c>
      <c r="BL186" s="256"/>
      <c r="BM186" s="256"/>
      <c r="BN186" s="256"/>
      <c r="BO186" s="256"/>
      <c r="BP186" s="256"/>
      <c r="BQ186" s="256"/>
      <c r="BR186" s="256"/>
      <c r="BS186" s="256"/>
      <c r="BT186" s="252" t="s">
        <v>4069</v>
      </c>
      <c r="BU186" s="256"/>
      <c r="BV186" s="256"/>
      <c r="BW186" s="255"/>
      <c r="BX186" s="255"/>
      <c r="BY186" s="255"/>
      <c r="BZ186" s="257"/>
      <c r="CA186" s="257"/>
      <c r="CB186" s="257"/>
      <c r="CC186" s="257"/>
      <c r="CD186" s="257"/>
      <c r="CE186" s="257"/>
      <c r="CF186" s="257"/>
      <c r="CG186" s="257"/>
      <c r="CH186" s="257"/>
      <c r="CI186" s="257"/>
      <c r="CJ186" s="257"/>
      <c r="CK186" s="257"/>
      <c r="CL186" s="257"/>
      <c r="CM186" s="257"/>
      <c r="CN186" s="257"/>
      <c r="CO186" s="257"/>
      <c r="CP186" s="257"/>
      <c r="CQ186" s="257"/>
      <c r="CR186" s="257"/>
      <c r="CS186" s="253" t="s">
        <v>4070</v>
      </c>
      <c r="CT186" s="253" t="s">
        <v>4071</v>
      </c>
      <c r="CU186" s="257"/>
      <c r="CV186" s="257"/>
      <c r="CW186" s="257"/>
      <c r="CX186" s="257"/>
      <c r="CY186" s="257"/>
      <c r="CZ186" s="257"/>
      <c r="DA186" s="257"/>
      <c r="DB186" s="257"/>
      <c r="DC186" s="253" t="s">
        <v>4072</v>
      </c>
      <c r="DD186" s="257"/>
      <c r="DE186" s="257"/>
    </row>
    <row r="187" spans="34:109" ht="90" hidden="1" customHeight="1">
      <c r="AH187" s="255"/>
      <c r="AI187" s="255"/>
      <c r="AJ187" s="255"/>
      <c r="AK187" s="255"/>
      <c r="AL187" s="244" t="str">
        <f t="shared" si="4"/>
        <v>Tlaquilpa</v>
      </c>
      <c r="AM187" s="244" t="str">
        <f t="shared" si="5"/>
        <v>30184</v>
      </c>
      <c r="AO187" s="255"/>
      <c r="AP187" s="247">
        <v>185</v>
      </c>
      <c r="AQ187" s="256"/>
      <c r="AR187" s="256"/>
      <c r="AS187" s="256"/>
      <c r="AT187" s="256"/>
      <c r="AU187" s="256"/>
      <c r="AV187" s="256"/>
      <c r="AW187" s="256"/>
      <c r="AX187" s="256"/>
      <c r="AY187" s="256"/>
      <c r="AZ187" s="256"/>
      <c r="BA187" s="256"/>
      <c r="BB187" s="256"/>
      <c r="BC187" s="256"/>
      <c r="BD187" s="256"/>
      <c r="BE187" s="256"/>
      <c r="BF187" s="256"/>
      <c r="BG187" s="256"/>
      <c r="BH187" s="256"/>
      <c r="BI187" s="256"/>
      <c r="BJ187" s="252" t="s">
        <v>4073</v>
      </c>
      <c r="BK187" s="252" t="s">
        <v>4074</v>
      </c>
      <c r="BL187" s="256"/>
      <c r="BM187" s="256"/>
      <c r="BN187" s="256"/>
      <c r="BO187" s="256"/>
      <c r="BP187" s="256"/>
      <c r="BQ187" s="256"/>
      <c r="BR187" s="256"/>
      <c r="BS187" s="256"/>
      <c r="BT187" s="252" t="s">
        <v>4075</v>
      </c>
      <c r="BU187" s="256"/>
      <c r="BV187" s="256"/>
      <c r="BW187" s="255"/>
      <c r="BX187" s="255"/>
      <c r="BY187" s="255"/>
      <c r="BZ187" s="257"/>
      <c r="CA187" s="257"/>
      <c r="CB187" s="257"/>
      <c r="CC187" s="257"/>
      <c r="CD187" s="257"/>
      <c r="CE187" s="257"/>
      <c r="CF187" s="257"/>
      <c r="CG187" s="257"/>
      <c r="CH187" s="257"/>
      <c r="CI187" s="257"/>
      <c r="CJ187" s="257"/>
      <c r="CK187" s="257"/>
      <c r="CL187" s="257"/>
      <c r="CM187" s="257"/>
      <c r="CN187" s="257"/>
      <c r="CO187" s="257"/>
      <c r="CP187" s="257"/>
      <c r="CQ187" s="257"/>
      <c r="CR187" s="257"/>
      <c r="CS187" s="253" t="s">
        <v>4076</v>
      </c>
      <c r="CT187" s="253" t="s">
        <v>4077</v>
      </c>
      <c r="CU187" s="257"/>
      <c r="CV187" s="257"/>
      <c r="CW187" s="257"/>
      <c r="CX187" s="257"/>
      <c r="CY187" s="257"/>
      <c r="CZ187" s="257"/>
      <c r="DA187" s="257"/>
      <c r="DB187" s="257"/>
      <c r="DC187" s="253" t="s">
        <v>4078</v>
      </c>
      <c r="DD187" s="257"/>
      <c r="DE187" s="257"/>
    </row>
    <row r="188" spans="34:109" ht="105" hidden="1" customHeight="1">
      <c r="AH188" s="255"/>
      <c r="AI188" s="255"/>
      <c r="AJ188" s="255"/>
      <c r="AK188" s="255"/>
      <c r="AL188" s="244" t="str">
        <f t="shared" si="4"/>
        <v>Tlilapan</v>
      </c>
      <c r="AM188" s="244" t="str">
        <f t="shared" si="5"/>
        <v>30185</v>
      </c>
      <c r="AO188" s="255"/>
      <c r="AP188" s="247">
        <v>186</v>
      </c>
      <c r="AQ188" s="256"/>
      <c r="AR188" s="256"/>
      <c r="AS188" s="256"/>
      <c r="AT188" s="256"/>
      <c r="AU188" s="256"/>
      <c r="AV188" s="256"/>
      <c r="AW188" s="256"/>
      <c r="AX188" s="256"/>
      <c r="AY188" s="256"/>
      <c r="AZ188" s="256"/>
      <c r="BA188" s="256"/>
      <c r="BB188" s="256"/>
      <c r="BC188" s="256"/>
      <c r="BD188" s="256"/>
      <c r="BE188" s="256"/>
      <c r="BF188" s="256"/>
      <c r="BG188" s="256"/>
      <c r="BH188" s="256"/>
      <c r="BI188" s="256"/>
      <c r="BJ188" s="252" t="s">
        <v>4079</v>
      </c>
      <c r="BK188" s="252" t="s">
        <v>4080</v>
      </c>
      <c r="BL188" s="256"/>
      <c r="BM188" s="256"/>
      <c r="BN188" s="256"/>
      <c r="BO188" s="256"/>
      <c r="BP188" s="256"/>
      <c r="BQ188" s="256"/>
      <c r="BR188" s="256"/>
      <c r="BS188" s="256"/>
      <c r="BT188" s="252" t="s">
        <v>4081</v>
      </c>
      <c r="BU188" s="256"/>
      <c r="BV188" s="256"/>
      <c r="BW188" s="255"/>
      <c r="BX188" s="255"/>
      <c r="BY188" s="255"/>
      <c r="BZ188" s="257"/>
      <c r="CA188" s="257"/>
      <c r="CB188" s="257"/>
      <c r="CC188" s="257"/>
      <c r="CD188" s="257"/>
      <c r="CE188" s="257"/>
      <c r="CF188" s="257"/>
      <c r="CG188" s="257"/>
      <c r="CH188" s="257"/>
      <c r="CI188" s="257"/>
      <c r="CJ188" s="257"/>
      <c r="CK188" s="257"/>
      <c r="CL188" s="257"/>
      <c r="CM188" s="257"/>
      <c r="CN188" s="257"/>
      <c r="CO188" s="257"/>
      <c r="CP188" s="257"/>
      <c r="CQ188" s="257"/>
      <c r="CR188" s="257"/>
      <c r="CS188" s="253" t="s">
        <v>4082</v>
      </c>
      <c r="CT188" s="253" t="s">
        <v>4083</v>
      </c>
      <c r="CU188" s="257"/>
      <c r="CV188" s="257"/>
      <c r="CW188" s="257"/>
      <c r="CX188" s="257"/>
      <c r="CY188" s="257"/>
      <c r="CZ188" s="257"/>
      <c r="DA188" s="257"/>
      <c r="DB188" s="257"/>
      <c r="DC188" s="253" t="s">
        <v>4084</v>
      </c>
      <c r="DD188" s="257"/>
      <c r="DE188" s="257"/>
    </row>
    <row r="189" spans="34:109" ht="120" hidden="1" customHeight="1">
      <c r="AH189" s="255"/>
      <c r="AI189" s="255"/>
      <c r="AJ189" s="255"/>
      <c r="AK189" s="255"/>
      <c r="AL189" s="244" t="str">
        <f t="shared" si="4"/>
        <v>Tomatlán</v>
      </c>
      <c r="AM189" s="244" t="str">
        <f t="shared" si="5"/>
        <v>30186</v>
      </c>
      <c r="AO189" s="255"/>
      <c r="AP189" s="247">
        <v>187</v>
      </c>
      <c r="AQ189" s="256"/>
      <c r="AR189" s="256"/>
      <c r="AS189" s="256"/>
      <c r="AT189" s="256"/>
      <c r="AU189" s="256"/>
      <c r="AV189" s="256"/>
      <c r="AW189" s="256"/>
      <c r="AX189" s="256"/>
      <c r="AY189" s="256"/>
      <c r="AZ189" s="256"/>
      <c r="BA189" s="256"/>
      <c r="BB189" s="256"/>
      <c r="BC189" s="256"/>
      <c r="BD189" s="256"/>
      <c r="BE189" s="256"/>
      <c r="BF189" s="256"/>
      <c r="BG189" s="256"/>
      <c r="BH189" s="256"/>
      <c r="BI189" s="256"/>
      <c r="BJ189" s="252" t="s">
        <v>4085</v>
      </c>
      <c r="BK189" s="252" t="s">
        <v>4086</v>
      </c>
      <c r="BL189" s="256"/>
      <c r="BM189" s="256"/>
      <c r="BN189" s="256"/>
      <c r="BO189" s="256"/>
      <c r="BP189" s="256"/>
      <c r="BQ189" s="256"/>
      <c r="BR189" s="256"/>
      <c r="BS189" s="256"/>
      <c r="BT189" s="252" t="s">
        <v>4087</v>
      </c>
      <c r="BU189" s="256"/>
      <c r="BV189" s="256"/>
      <c r="BW189" s="255"/>
      <c r="BX189" s="255"/>
      <c r="BY189" s="255"/>
      <c r="BZ189" s="257"/>
      <c r="CA189" s="257"/>
      <c r="CB189" s="257"/>
      <c r="CC189" s="257"/>
      <c r="CD189" s="257"/>
      <c r="CE189" s="257"/>
      <c r="CF189" s="257"/>
      <c r="CG189" s="257"/>
      <c r="CH189" s="257"/>
      <c r="CI189" s="257"/>
      <c r="CJ189" s="257"/>
      <c r="CK189" s="257"/>
      <c r="CL189" s="257"/>
      <c r="CM189" s="257"/>
      <c r="CN189" s="257"/>
      <c r="CO189" s="257"/>
      <c r="CP189" s="257"/>
      <c r="CQ189" s="257"/>
      <c r="CR189" s="257"/>
      <c r="CS189" s="253" t="s">
        <v>4088</v>
      </c>
      <c r="CT189" s="253" t="s">
        <v>4089</v>
      </c>
      <c r="CU189" s="257"/>
      <c r="CV189" s="257"/>
      <c r="CW189" s="257"/>
      <c r="CX189" s="257"/>
      <c r="CY189" s="257"/>
      <c r="CZ189" s="257"/>
      <c r="DA189" s="257"/>
      <c r="DB189" s="257"/>
      <c r="DC189" s="253" t="s">
        <v>3385</v>
      </c>
      <c r="DD189" s="257"/>
      <c r="DE189" s="257"/>
    </row>
    <row r="190" spans="34:109" ht="105" hidden="1" customHeight="1">
      <c r="AH190" s="255"/>
      <c r="AI190" s="255"/>
      <c r="AJ190" s="255"/>
      <c r="AK190" s="255"/>
      <c r="AL190" s="244" t="str">
        <f t="shared" si="4"/>
        <v>Tonayán</v>
      </c>
      <c r="AM190" s="244" t="str">
        <f t="shared" si="5"/>
        <v>30187</v>
      </c>
      <c r="AO190" s="255"/>
      <c r="AP190" s="247">
        <v>188</v>
      </c>
      <c r="AQ190" s="256"/>
      <c r="AR190" s="256"/>
      <c r="AS190" s="256"/>
      <c r="AT190" s="256"/>
      <c r="AU190" s="256"/>
      <c r="AV190" s="256"/>
      <c r="AW190" s="256"/>
      <c r="AX190" s="256"/>
      <c r="AY190" s="256"/>
      <c r="AZ190" s="256"/>
      <c r="BA190" s="256"/>
      <c r="BB190" s="256"/>
      <c r="BC190" s="256"/>
      <c r="BD190" s="256"/>
      <c r="BE190" s="256"/>
      <c r="BF190" s="256"/>
      <c r="BG190" s="256"/>
      <c r="BH190" s="256"/>
      <c r="BI190" s="256"/>
      <c r="BJ190" s="252" t="s">
        <v>4090</v>
      </c>
      <c r="BK190" s="252" t="s">
        <v>4091</v>
      </c>
      <c r="BL190" s="256"/>
      <c r="BM190" s="256"/>
      <c r="BN190" s="256"/>
      <c r="BO190" s="256"/>
      <c r="BP190" s="256"/>
      <c r="BQ190" s="256"/>
      <c r="BR190" s="256"/>
      <c r="BS190" s="256"/>
      <c r="BT190" s="252" t="s">
        <v>4092</v>
      </c>
      <c r="BU190" s="256"/>
      <c r="BV190" s="256"/>
      <c r="BW190" s="255"/>
      <c r="BX190" s="255"/>
      <c r="BY190" s="255"/>
      <c r="BZ190" s="257"/>
      <c r="CA190" s="257"/>
      <c r="CB190" s="257"/>
      <c r="CC190" s="257"/>
      <c r="CD190" s="257"/>
      <c r="CE190" s="257"/>
      <c r="CF190" s="257"/>
      <c r="CG190" s="257"/>
      <c r="CH190" s="257"/>
      <c r="CI190" s="257"/>
      <c r="CJ190" s="257"/>
      <c r="CK190" s="257"/>
      <c r="CL190" s="257"/>
      <c r="CM190" s="257"/>
      <c r="CN190" s="257"/>
      <c r="CO190" s="257"/>
      <c r="CP190" s="257"/>
      <c r="CQ190" s="257"/>
      <c r="CR190" s="257"/>
      <c r="CS190" s="253" t="s">
        <v>4093</v>
      </c>
      <c r="CT190" s="253" t="s">
        <v>1771</v>
      </c>
      <c r="CU190" s="257"/>
      <c r="CV190" s="257"/>
      <c r="CW190" s="257"/>
      <c r="CX190" s="257"/>
      <c r="CY190" s="257"/>
      <c r="CZ190" s="257"/>
      <c r="DA190" s="257"/>
      <c r="DB190" s="257"/>
      <c r="DC190" s="253" t="s">
        <v>4094</v>
      </c>
      <c r="DD190" s="257"/>
      <c r="DE190" s="257"/>
    </row>
    <row r="191" spans="34:109" ht="90" hidden="1" customHeight="1">
      <c r="AH191" s="255"/>
      <c r="AI191" s="255"/>
      <c r="AJ191" s="255"/>
      <c r="AK191" s="255"/>
      <c r="AL191" s="244" t="str">
        <f t="shared" si="4"/>
        <v>Totutla</v>
      </c>
      <c r="AM191" s="244" t="str">
        <f t="shared" si="5"/>
        <v>30188</v>
      </c>
      <c r="AO191" s="255"/>
      <c r="AP191" s="247">
        <v>189</v>
      </c>
      <c r="AQ191" s="256"/>
      <c r="AR191" s="256"/>
      <c r="AS191" s="256"/>
      <c r="AT191" s="256"/>
      <c r="AU191" s="256"/>
      <c r="AV191" s="256"/>
      <c r="AW191" s="256"/>
      <c r="AX191" s="256"/>
      <c r="AY191" s="256"/>
      <c r="AZ191" s="256"/>
      <c r="BA191" s="256"/>
      <c r="BB191" s="256"/>
      <c r="BC191" s="256"/>
      <c r="BD191" s="256"/>
      <c r="BE191" s="256"/>
      <c r="BF191" s="256"/>
      <c r="BG191" s="256"/>
      <c r="BH191" s="256"/>
      <c r="BI191" s="256"/>
      <c r="BJ191" s="252" t="s">
        <v>4095</v>
      </c>
      <c r="BK191" s="252" t="s">
        <v>4096</v>
      </c>
      <c r="BL191" s="256"/>
      <c r="BM191" s="256"/>
      <c r="BN191" s="256"/>
      <c r="BO191" s="256"/>
      <c r="BP191" s="256"/>
      <c r="BQ191" s="256"/>
      <c r="BR191" s="256"/>
      <c r="BS191" s="256"/>
      <c r="BT191" s="252" t="s">
        <v>4097</v>
      </c>
      <c r="BU191" s="256"/>
      <c r="BV191" s="256"/>
      <c r="BW191" s="255"/>
      <c r="BX191" s="255"/>
      <c r="BY191" s="255"/>
      <c r="BZ191" s="257"/>
      <c r="CA191" s="257"/>
      <c r="CB191" s="257"/>
      <c r="CC191" s="257"/>
      <c r="CD191" s="257"/>
      <c r="CE191" s="257"/>
      <c r="CF191" s="257"/>
      <c r="CG191" s="257"/>
      <c r="CH191" s="257"/>
      <c r="CI191" s="257"/>
      <c r="CJ191" s="257"/>
      <c r="CK191" s="257"/>
      <c r="CL191" s="257"/>
      <c r="CM191" s="257"/>
      <c r="CN191" s="257"/>
      <c r="CO191" s="257"/>
      <c r="CP191" s="257"/>
      <c r="CQ191" s="257"/>
      <c r="CR191" s="257"/>
      <c r="CS191" s="253" t="s">
        <v>4098</v>
      </c>
      <c r="CT191" s="253" t="s">
        <v>4099</v>
      </c>
      <c r="CU191" s="257"/>
      <c r="CV191" s="257"/>
      <c r="CW191" s="257"/>
      <c r="CX191" s="257"/>
      <c r="CY191" s="257"/>
      <c r="CZ191" s="257"/>
      <c r="DA191" s="257"/>
      <c r="DB191" s="257"/>
      <c r="DC191" s="253" t="s">
        <v>4100</v>
      </c>
      <c r="DD191" s="257"/>
      <c r="DE191" s="257"/>
    </row>
    <row r="192" spans="34:109" ht="75" hidden="1" customHeight="1">
      <c r="AH192" s="255"/>
      <c r="AI192" s="255"/>
      <c r="AJ192" s="255"/>
      <c r="AK192" s="255"/>
      <c r="AL192" s="244" t="str">
        <f t="shared" si="4"/>
        <v>Tuxpan</v>
      </c>
      <c r="AM192" s="244" t="str">
        <f t="shared" si="5"/>
        <v>30189</v>
      </c>
      <c r="AO192" s="255"/>
      <c r="AP192" s="247">
        <v>190</v>
      </c>
      <c r="AQ192" s="256"/>
      <c r="AR192" s="256"/>
      <c r="AS192" s="256"/>
      <c r="AT192" s="256"/>
      <c r="AU192" s="256"/>
      <c r="AV192" s="256"/>
      <c r="AW192" s="256"/>
      <c r="AX192" s="256"/>
      <c r="AY192" s="256"/>
      <c r="AZ192" s="256"/>
      <c r="BA192" s="256"/>
      <c r="BB192" s="256"/>
      <c r="BC192" s="256"/>
      <c r="BD192" s="256"/>
      <c r="BE192" s="256"/>
      <c r="BF192" s="256"/>
      <c r="BG192" s="256"/>
      <c r="BH192" s="256"/>
      <c r="BI192" s="256"/>
      <c r="BJ192" s="252" t="s">
        <v>4101</v>
      </c>
      <c r="BK192" s="252" t="s">
        <v>4102</v>
      </c>
      <c r="BL192" s="256"/>
      <c r="BM192" s="256"/>
      <c r="BN192" s="256"/>
      <c r="BO192" s="256"/>
      <c r="BP192" s="256"/>
      <c r="BQ192" s="256"/>
      <c r="BR192" s="256"/>
      <c r="BS192" s="256"/>
      <c r="BT192" s="252" t="s">
        <v>4103</v>
      </c>
      <c r="BU192" s="256"/>
      <c r="BV192" s="256"/>
      <c r="BW192" s="255"/>
      <c r="BX192" s="255"/>
      <c r="BY192" s="255"/>
      <c r="BZ192" s="257"/>
      <c r="CA192" s="257"/>
      <c r="CB192" s="257"/>
      <c r="CC192" s="257"/>
      <c r="CD192" s="257"/>
      <c r="CE192" s="257"/>
      <c r="CF192" s="257"/>
      <c r="CG192" s="257"/>
      <c r="CH192" s="257"/>
      <c r="CI192" s="257"/>
      <c r="CJ192" s="257"/>
      <c r="CK192" s="257"/>
      <c r="CL192" s="257"/>
      <c r="CM192" s="257"/>
      <c r="CN192" s="257"/>
      <c r="CO192" s="257"/>
      <c r="CP192" s="257"/>
      <c r="CQ192" s="257"/>
      <c r="CR192" s="257"/>
      <c r="CS192" s="253" t="s">
        <v>4104</v>
      </c>
      <c r="CT192" s="253" t="s">
        <v>4105</v>
      </c>
      <c r="CU192" s="257"/>
      <c r="CV192" s="257"/>
      <c r="CW192" s="257"/>
      <c r="CX192" s="257"/>
      <c r="CY192" s="257"/>
      <c r="CZ192" s="257"/>
      <c r="DA192" s="257"/>
      <c r="DB192" s="257"/>
      <c r="DC192" s="253" t="s">
        <v>1091</v>
      </c>
      <c r="DD192" s="257"/>
      <c r="DE192" s="257"/>
    </row>
    <row r="193" spans="34:109" ht="75" hidden="1" customHeight="1">
      <c r="AH193" s="255"/>
      <c r="AI193" s="255"/>
      <c r="AJ193" s="255"/>
      <c r="AK193" s="255"/>
      <c r="AL193" s="244" t="str">
        <f t="shared" si="4"/>
        <v>Tuxtilla</v>
      </c>
      <c r="AM193" s="244" t="str">
        <f t="shared" si="5"/>
        <v>30190</v>
      </c>
      <c r="AO193" s="255"/>
      <c r="AP193" s="247">
        <v>191</v>
      </c>
      <c r="AQ193" s="256"/>
      <c r="AR193" s="256"/>
      <c r="AS193" s="256"/>
      <c r="AT193" s="256"/>
      <c r="AU193" s="256"/>
      <c r="AV193" s="256"/>
      <c r="AW193" s="256"/>
      <c r="AX193" s="256"/>
      <c r="AY193" s="256"/>
      <c r="AZ193" s="256"/>
      <c r="BA193" s="256"/>
      <c r="BB193" s="256"/>
      <c r="BC193" s="256"/>
      <c r="BD193" s="256"/>
      <c r="BE193" s="256"/>
      <c r="BF193" s="256"/>
      <c r="BG193" s="256"/>
      <c r="BH193" s="256"/>
      <c r="BI193" s="256"/>
      <c r="BJ193" s="252" t="s">
        <v>4106</v>
      </c>
      <c r="BK193" s="252" t="s">
        <v>4107</v>
      </c>
      <c r="BL193" s="256"/>
      <c r="BM193" s="256"/>
      <c r="BN193" s="256"/>
      <c r="BO193" s="256"/>
      <c r="BP193" s="256"/>
      <c r="BQ193" s="256"/>
      <c r="BR193" s="256"/>
      <c r="BS193" s="256"/>
      <c r="BT193" s="252" t="s">
        <v>4108</v>
      </c>
      <c r="BU193" s="256"/>
      <c r="BV193" s="256"/>
      <c r="BW193" s="255"/>
      <c r="BX193" s="255"/>
      <c r="BY193" s="255"/>
      <c r="BZ193" s="257"/>
      <c r="CA193" s="257"/>
      <c r="CB193" s="257"/>
      <c r="CC193" s="257"/>
      <c r="CD193" s="257"/>
      <c r="CE193" s="257"/>
      <c r="CF193" s="257"/>
      <c r="CG193" s="257"/>
      <c r="CH193" s="257"/>
      <c r="CI193" s="257"/>
      <c r="CJ193" s="257"/>
      <c r="CK193" s="257"/>
      <c r="CL193" s="257"/>
      <c r="CM193" s="257"/>
      <c r="CN193" s="257"/>
      <c r="CO193" s="257"/>
      <c r="CP193" s="257"/>
      <c r="CQ193" s="257"/>
      <c r="CR193" s="257"/>
      <c r="CS193" s="253" t="s">
        <v>4109</v>
      </c>
      <c r="CT193" s="253" t="s">
        <v>4110</v>
      </c>
      <c r="CU193" s="257"/>
      <c r="CV193" s="257"/>
      <c r="CW193" s="257"/>
      <c r="CX193" s="257"/>
      <c r="CY193" s="257"/>
      <c r="CZ193" s="257"/>
      <c r="DA193" s="257"/>
      <c r="DB193" s="257"/>
      <c r="DC193" s="253" t="s">
        <v>4111</v>
      </c>
      <c r="DD193" s="257"/>
      <c r="DE193" s="257"/>
    </row>
    <row r="194" spans="34:109" ht="75" hidden="1" customHeight="1">
      <c r="AH194" s="255"/>
      <c r="AI194" s="255"/>
      <c r="AJ194" s="255"/>
      <c r="AK194" s="255"/>
      <c r="AL194" s="244" t="str">
        <f t="shared" si="4"/>
        <v>Ursulo Galván</v>
      </c>
      <c r="AM194" s="244" t="str">
        <f t="shared" si="5"/>
        <v>30191</v>
      </c>
      <c r="AO194" s="255"/>
      <c r="AP194" s="247">
        <v>192</v>
      </c>
      <c r="AQ194" s="256"/>
      <c r="AR194" s="256"/>
      <c r="AS194" s="256"/>
      <c r="AT194" s="256"/>
      <c r="AU194" s="256"/>
      <c r="AV194" s="256"/>
      <c r="AW194" s="256"/>
      <c r="AX194" s="256"/>
      <c r="AY194" s="256"/>
      <c r="AZ194" s="256"/>
      <c r="BA194" s="256"/>
      <c r="BB194" s="256"/>
      <c r="BC194" s="256"/>
      <c r="BD194" s="256"/>
      <c r="BE194" s="256"/>
      <c r="BF194" s="256"/>
      <c r="BG194" s="256"/>
      <c r="BH194" s="256"/>
      <c r="BI194" s="256"/>
      <c r="BJ194" s="252" t="s">
        <v>4112</v>
      </c>
      <c r="BK194" s="252" t="s">
        <v>4113</v>
      </c>
      <c r="BL194" s="256"/>
      <c r="BM194" s="256"/>
      <c r="BN194" s="256"/>
      <c r="BO194" s="256"/>
      <c r="BP194" s="256"/>
      <c r="BQ194" s="256"/>
      <c r="BR194" s="256"/>
      <c r="BS194" s="256"/>
      <c r="BT194" s="252" t="s">
        <v>4114</v>
      </c>
      <c r="BU194" s="256"/>
      <c r="BV194" s="256"/>
      <c r="BW194" s="255"/>
      <c r="BX194" s="255"/>
      <c r="BY194" s="255"/>
      <c r="BZ194" s="257"/>
      <c r="CA194" s="257"/>
      <c r="CB194" s="257"/>
      <c r="CC194" s="257"/>
      <c r="CD194" s="257"/>
      <c r="CE194" s="257"/>
      <c r="CF194" s="257"/>
      <c r="CG194" s="257"/>
      <c r="CH194" s="257"/>
      <c r="CI194" s="257"/>
      <c r="CJ194" s="257"/>
      <c r="CK194" s="257"/>
      <c r="CL194" s="257"/>
      <c r="CM194" s="257"/>
      <c r="CN194" s="257"/>
      <c r="CO194" s="257"/>
      <c r="CP194" s="257"/>
      <c r="CQ194" s="257"/>
      <c r="CR194" s="257"/>
      <c r="CS194" s="253" t="s">
        <v>4115</v>
      </c>
      <c r="CT194" s="253" t="s">
        <v>4116</v>
      </c>
      <c r="CU194" s="257"/>
      <c r="CV194" s="257"/>
      <c r="CW194" s="257"/>
      <c r="CX194" s="257"/>
      <c r="CY194" s="257"/>
      <c r="CZ194" s="257"/>
      <c r="DA194" s="257"/>
      <c r="DB194" s="257"/>
      <c r="DC194" s="253" t="s">
        <v>4117</v>
      </c>
      <c r="DD194" s="257"/>
      <c r="DE194" s="257"/>
    </row>
    <row r="195" spans="34:109" ht="60" hidden="1" customHeight="1">
      <c r="AH195" s="255"/>
      <c r="AI195" s="255"/>
      <c r="AJ195" s="255"/>
      <c r="AK195" s="255"/>
      <c r="AL195" s="244" t="str">
        <f t="shared" si="4"/>
        <v>Vega de Alatorre</v>
      </c>
      <c r="AM195" s="244" t="str">
        <f t="shared" si="5"/>
        <v>30192</v>
      </c>
      <c r="AO195" s="255"/>
      <c r="AP195" s="247">
        <v>193</v>
      </c>
      <c r="AQ195" s="256"/>
      <c r="AR195" s="256"/>
      <c r="AS195" s="256"/>
      <c r="AT195" s="256"/>
      <c r="AU195" s="256"/>
      <c r="AV195" s="256"/>
      <c r="AW195" s="256"/>
      <c r="AX195" s="256"/>
      <c r="AY195" s="256"/>
      <c r="AZ195" s="256"/>
      <c r="BA195" s="256"/>
      <c r="BB195" s="256"/>
      <c r="BC195" s="256"/>
      <c r="BD195" s="256"/>
      <c r="BE195" s="256"/>
      <c r="BF195" s="256"/>
      <c r="BG195" s="256"/>
      <c r="BH195" s="256"/>
      <c r="BI195" s="256"/>
      <c r="BJ195" s="252" t="s">
        <v>4118</v>
      </c>
      <c r="BK195" s="252" t="s">
        <v>4119</v>
      </c>
      <c r="BL195" s="256"/>
      <c r="BM195" s="256"/>
      <c r="BN195" s="256"/>
      <c r="BO195" s="256"/>
      <c r="BP195" s="256"/>
      <c r="BQ195" s="256"/>
      <c r="BR195" s="256"/>
      <c r="BS195" s="256"/>
      <c r="BT195" s="252" t="s">
        <v>4120</v>
      </c>
      <c r="BU195" s="256"/>
      <c r="BV195" s="256"/>
      <c r="BW195" s="255"/>
      <c r="BX195" s="255"/>
      <c r="BY195" s="255"/>
      <c r="BZ195" s="257"/>
      <c r="CA195" s="257"/>
      <c r="CB195" s="257"/>
      <c r="CC195" s="257"/>
      <c r="CD195" s="257"/>
      <c r="CE195" s="257"/>
      <c r="CF195" s="257"/>
      <c r="CG195" s="257"/>
      <c r="CH195" s="257"/>
      <c r="CI195" s="257"/>
      <c r="CJ195" s="257"/>
      <c r="CK195" s="257"/>
      <c r="CL195" s="257"/>
      <c r="CM195" s="257"/>
      <c r="CN195" s="257"/>
      <c r="CO195" s="257"/>
      <c r="CP195" s="257"/>
      <c r="CQ195" s="257"/>
      <c r="CR195" s="257"/>
      <c r="CS195" s="253" t="s">
        <v>4121</v>
      </c>
      <c r="CT195" s="253" t="s">
        <v>4122</v>
      </c>
      <c r="CU195" s="257"/>
      <c r="CV195" s="257"/>
      <c r="CW195" s="257"/>
      <c r="CX195" s="257"/>
      <c r="CY195" s="257"/>
      <c r="CZ195" s="257"/>
      <c r="DA195" s="257"/>
      <c r="DB195" s="257"/>
      <c r="DC195" s="253" t="s">
        <v>4123</v>
      </c>
      <c r="DD195" s="257"/>
      <c r="DE195" s="257"/>
    </row>
    <row r="196" spans="34:109" ht="75" hidden="1" customHeight="1">
      <c r="AH196" s="255"/>
      <c r="AI196" s="255"/>
      <c r="AJ196" s="255"/>
      <c r="AK196" s="255"/>
      <c r="AL196" s="244" t="str">
        <f t="shared" si="4"/>
        <v>Veracruz</v>
      </c>
      <c r="AM196" s="244" t="str">
        <f t="shared" si="5"/>
        <v>30193</v>
      </c>
      <c r="AO196" s="255"/>
      <c r="AP196" s="247">
        <v>194</v>
      </c>
      <c r="AQ196" s="256"/>
      <c r="AR196" s="256"/>
      <c r="AS196" s="256"/>
      <c r="AT196" s="256"/>
      <c r="AU196" s="256"/>
      <c r="AV196" s="256"/>
      <c r="AW196" s="256"/>
      <c r="AX196" s="256"/>
      <c r="AY196" s="256"/>
      <c r="AZ196" s="256"/>
      <c r="BA196" s="256"/>
      <c r="BB196" s="256"/>
      <c r="BC196" s="256"/>
      <c r="BD196" s="256"/>
      <c r="BE196" s="256"/>
      <c r="BF196" s="256"/>
      <c r="BG196" s="256"/>
      <c r="BH196" s="256"/>
      <c r="BI196" s="256"/>
      <c r="BJ196" s="252" t="s">
        <v>4124</v>
      </c>
      <c r="BK196" s="252" t="s">
        <v>4125</v>
      </c>
      <c r="BL196" s="256"/>
      <c r="BM196" s="256"/>
      <c r="BN196" s="256"/>
      <c r="BO196" s="256"/>
      <c r="BP196" s="256"/>
      <c r="BQ196" s="256"/>
      <c r="BR196" s="256"/>
      <c r="BS196" s="256"/>
      <c r="BT196" s="252" t="s">
        <v>4126</v>
      </c>
      <c r="BU196" s="256"/>
      <c r="BV196" s="256"/>
      <c r="BW196" s="255"/>
      <c r="BX196" s="255"/>
      <c r="BY196" s="255"/>
      <c r="BZ196" s="257"/>
      <c r="CA196" s="257"/>
      <c r="CB196" s="257"/>
      <c r="CC196" s="257"/>
      <c r="CD196" s="257"/>
      <c r="CE196" s="257"/>
      <c r="CF196" s="257"/>
      <c r="CG196" s="257"/>
      <c r="CH196" s="257"/>
      <c r="CI196" s="257"/>
      <c r="CJ196" s="257"/>
      <c r="CK196" s="257"/>
      <c r="CL196" s="257"/>
      <c r="CM196" s="257"/>
      <c r="CN196" s="257"/>
      <c r="CO196" s="257"/>
      <c r="CP196" s="257"/>
      <c r="CQ196" s="257"/>
      <c r="CR196" s="257"/>
      <c r="CS196" s="253" t="s">
        <v>4127</v>
      </c>
      <c r="CT196" s="253" t="s">
        <v>4128</v>
      </c>
      <c r="CU196" s="257"/>
      <c r="CV196" s="257"/>
      <c r="CW196" s="257"/>
      <c r="CX196" s="257"/>
      <c r="CY196" s="257"/>
      <c r="CZ196" s="257"/>
      <c r="DA196" s="257"/>
      <c r="DB196" s="257"/>
      <c r="DC196" s="253" t="s">
        <v>4129</v>
      </c>
      <c r="DD196" s="257"/>
      <c r="DE196" s="257"/>
    </row>
    <row r="197" spans="34:109" ht="75" hidden="1" customHeight="1">
      <c r="AH197" s="255"/>
      <c r="AI197" s="255"/>
      <c r="AJ197" s="255"/>
      <c r="AK197" s="255"/>
      <c r="AL197" s="244" t="str">
        <f t="shared" ref="AL197:AL260" si="6">IFERROR(IF(HLOOKUP($N$10, $BZ$3:$DE$573, $AP197, FALSE )="", "", HLOOKUP($N$10, $BZ$3:$DE$573, $AP197, FALSE)), "")</f>
        <v>Villa Aldama</v>
      </c>
      <c r="AM197" s="244" t="str">
        <f t="shared" ref="AM197:AM260" si="7">IFERROR(IF(AL197="", "", HLOOKUP($N$10, $AQ$3:$BV$573, AP197, FALSE)), "")</f>
        <v>30194</v>
      </c>
      <c r="AO197" s="255"/>
      <c r="AP197" s="247">
        <v>195</v>
      </c>
      <c r="AQ197" s="256"/>
      <c r="AR197" s="256"/>
      <c r="AS197" s="256"/>
      <c r="AT197" s="256"/>
      <c r="AU197" s="256"/>
      <c r="AV197" s="256"/>
      <c r="AW197" s="256"/>
      <c r="AX197" s="256"/>
      <c r="AY197" s="256"/>
      <c r="AZ197" s="256"/>
      <c r="BA197" s="256"/>
      <c r="BB197" s="256"/>
      <c r="BC197" s="256"/>
      <c r="BD197" s="256"/>
      <c r="BE197" s="256"/>
      <c r="BF197" s="256"/>
      <c r="BG197" s="256"/>
      <c r="BH197" s="256"/>
      <c r="BI197" s="256"/>
      <c r="BJ197" s="252" t="s">
        <v>4130</v>
      </c>
      <c r="BK197" s="252" t="s">
        <v>4131</v>
      </c>
      <c r="BL197" s="256"/>
      <c r="BM197" s="256"/>
      <c r="BN197" s="256"/>
      <c r="BO197" s="256"/>
      <c r="BP197" s="256"/>
      <c r="BQ197" s="256"/>
      <c r="BR197" s="256"/>
      <c r="BS197" s="256"/>
      <c r="BT197" s="252" t="s">
        <v>4132</v>
      </c>
      <c r="BU197" s="256"/>
      <c r="BV197" s="256"/>
      <c r="BW197" s="255"/>
      <c r="BX197" s="255"/>
      <c r="BY197" s="255"/>
      <c r="BZ197" s="257"/>
      <c r="CA197" s="257"/>
      <c r="CB197" s="257"/>
      <c r="CC197" s="257"/>
      <c r="CD197" s="257"/>
      <c r="CE197" s="257"/>
      <c r="CF197" s="257"/>
      <c r="CG197" s="257"/>
      <c r="CH197" s="257"/>
      <c r="CI197" s="257"/>
      <c r="CJ197" s="257"/>
      <c r="CK197" s="257"/>
      <c r="CL197" s="257"/>
      <c r="CM197" s="257"/>
      <c r="CN197" s="257"/>
      <c r="CO197" s="257"/>
      <c r="CP197" s="257"/>
      <c r="CQ197" s="257"/>
      <c r="CR197" s="257"/>
      <c r="CS197" s="253" t="s">
        <v>995</v>
      </c>
      <c r="CT197" s="253" t="s">
        <v>982</v>
      </c>
      <c r="CU197" s="257"/>
      <c r="CV197" s="257"/>
      <c r="CW197" s="257"/>
      <c r="CX197" s="257"/>
      <c r="CY197" s="257"/>
      <c r="CZ197" s="257"/>
      <c r="DA197" s="257"/>
      <c r="DB197" s="257"/>
      <c r="DC197" s="253" t="s">
        <v>4133</v>
      </c>
      <c r="DD197" s="257"/>
      <c r="DE197" s="257"/>
    </row>
    <row r="198" spans="34:109" ht="75" hidden="1" customHeight="1">
      <c r="AH198" s="255"/>
      <c r="AI198" s="255"/>
      <c r="AJ198" s="255"/>
      <c r="AK198" s="255"/>
      <c r="AL198" s="244" t="str">
        <f t="shared" si="6"/>
        <v>Xoxocotla</v>
      </c>
      <c r="AM198" s="244" t="str">
        <f t="shared" si="7"/>
        <v>30195</v>
      </c>
      <c r="AO198" s="255"/>
      <c r="AP198" s="247">
        <v>196</v>
      </c>
      <c r="AQ198" s="256"/>
      <c r="AR198" s="256"/>
      <c r="AS198" s="256"/>
      <c r="AT198" s="256"/>
      <c r="AU198" s="256"/>
      <c r="AV198" s="256"/>
      <c r="AW198" s="256"/>
      <c r="AX198" s="256"/>
      <c r="AY198" s="256"/>
      <c r="AZ198" s="256"/>
      <c r="BA198" s="256"/>
      <c r="BB198" s="256"/>
      <c r="BC198" s="256"/>
      <c r="BD198" s="256"/>
      <c r="BE198" s="256"/>
      <c r="BF198" s="256"/>
      <c r="BG198" s="256"/>
      <c r="BH198" s="256"/>
      <c r="BI198" s="256"/>
      <c r="BJ198" s="252" t="s">
        <v>4134</v>
      </c>
      <c r="BK198" s="252" t="s">
        <v>4135</v>
      </c>
      <c r="BL198" s="256"/>
      <c r="BM198" s="256"/>
      <c r="BN198" s="256"/>
      <c r="BO198" s="256"/>
      <c r="BP198" s="256"/>
      <c r="BQ198" s="256"/>
      <c r="BR198" s="256"/>
      <c r="BS198" s="256"/>
      <c r="BT198" s="252" t="s">
        <v>4136</v>
      </c>
      <c r="BU198" s="256"/>
      <c r="BV198" s="256"/>
      <c r="BW198" s="255"/>
      <c r="BX198" s="255"/>
      <c r="BY198" s="255"/>
      <c r="BZ198" s="257"/>
      <c r="CA198" s="257"/>
      <c r="CB198" s="257"/>
      <c r="CC198" s="257"/>
      <c r="CD198" s="257"/>
      <c r="CE198" s="257"/>
      <c r="CF198" s="257"/>
      <c r="CG198" s="257"/>
      <c r="CH198" s="257"/>
      <c r="CI198" s="257"/>
      <c r="CJ198" s="257"/>
      <c r="CK198" s="257"/>
      <c r="CL198" s="257"/>
      <c r="CM198" s="257"/>
      <c r="CN198" s="257"/>
      <c r="CO198" s="257"/>
      <c r="CP198" s="257"/>
      <c r="CQ198" s="257"/>
      <c r="CR198" s="257"/>
      <c r="CS198" s="253" t="s">
        <v>4137</v>
      </c>
      <c r="CT198" s="253" t="s">
        <v>1919</v>
      </c>
      <c r="CU198" s="257"/>
      <c r="CV198" s="257"/>
      <c r="CW198" s="257"/>
      <c r="CX198" s="257"/>
      <c r="CY198" s="257"/>
      <c r="CZ198" s="257"/>
      <c r="DA198" s="257"/>
      <c r="DB198" s="257"/>
      <c r="DC198" s="253" t="s">
        <v>1807</v>
      </c>
      <c r="DD198" s="257"/>
      <c r="DE198" s="257"/>
    </row>
    <row r="199" spans="34:109" ht="90" hidden="1" customHeight="1">
      <c r="AH199" s="255"/>
      <c r="AI199" s="255"/>
      <c r="AJ199" s="255"/>
      <c r="AK199" s="255"/>
      <c r="AL199" s="244" t="str">
        <f t="shared" si="6"/>
        <v>Yanga</v>
      </c>
      <c r="AM199" s="244" t="str">
        <f t="shared" si="7"/>
        <v>30196</v>
      </c>
      <c r="AO199" s="255"/>
      <c r="AP199" s="247">
        <v>197</v>
      </c>
      <c r="AQ199" s="256"/>
      <c r="AR199" s="256"/>
      <c r="AS199" s="256"/>
      <c r="AT199" s="256"/>
      <c r="AU199" s="256"/>
      <c r="AV199" s="256"/>
      <c r="AW199" s="256"/>
      <c r="AX199" s="256"/>
      <c r="AY199" s="256"/>
      <c r="AZ199" s="256"/>
      <c r="BA199" s="256"/>
      <c r="BB199" s="256"/>
      <c r="BC199" s="256"/>
      <c r="BD199" s="256"/>
      <c r="BE199" s="256"/>
      <c r="BF199" s="256"/>
      <c r="BG199" s="256"/>
      <c r="BH199" s="256"/>
      <c r="BI199" s="256"/>
      <c r="BJ199" s="252" t="s">
        <v>4138</v>
      </c>
      <c r="BK199" s="252" t="s">
        <v>4139</v>
      </c>
      <c r="BL199" s="256"/>
      <c r="BM199" s="256"/>
      <c r="BN199" s="256"/>
      <c r="BO199" s="256"/>
      <c r="BP199" s="256"/>
      <c r="BQ199" s="256"/>
      <c r="BR199" s="256"/>
      <c r="BS199" s="256"/>
      <c r="BT199" s="252" t="s">
        <v>4140</v>
      </c>
      <c r="BU199" s="256"/>
      <c r="BV199" s="256"/>
      <c r="BW199" s="255"/>
      <c r="BX199" s="255"/>
      <c r="BY199" s="255"/>
      <c r="BZ199" s="257"/>
      <c r="CA199" s="257"/>
      <c r="CB199" s="257"/>
      <c r="CC199" s="257"/>
      <c r="CD199" s="257"/>
      <c r="CE199" s="257"/>
      <c r="CF199" s="257"/>
      <c r="CG199" s="257"/>
      <c r="CH199" s="257"/>
      <c r="CI199" s="257"/>
      <c r="CJ199" s="257"/>
      <c r="CK199" s="257"/>
      <c r="CL199" s="257"/>
      <c r="CM199" s="257"/>
      <c r="CN199" s="257"/>
      <c r="CO199" s="257"/>
      <c r="CP199" s="257"/>
      <c r="CQ199" s="257"/>
      <c r="CR199" s="257"/>
      <c r="CS199" s="253" t="s">
        <v>4141</v>
      </c>
      <c r="CT199" s="253" t="s">
        <v>4142</v>
      </c>
      <c r="CU199" s="257"/>
      <c r="CV199" s="257"/>
      <c r="CW199" s="257"/>
      <c r="CX199" s="257"/>
      <c r="CY199" s="257"/>
      <c r="CZ199" s="257"/>
      <c r="DA199" s="257"/>
      <c r="DB199" s="257"/>
      <c r="DC199" s="253" t="s">
        <v>4143</v>
      </c>
      <c r="DD199" s="257"/>
      <c r="DE199" s="257"/>
    </row>
    <row r="200" spans="34:109" ht="75" hidden="1" customHeight="1">
      <c r="AH200" s="255"/>
      <c r="AI200" s="255"/>
      <c r="AJ200" s="255"/>
      <c r="AK200" s="255"/>
      <c r="AL200" s="244" t="str">
        <f t="shared" si="6"/>
        <v>Yecuatla</v>
      </c>
      <c r="AM200" s="244" t="str">
        <f t="shared" si="7"/>
        <v>30197</v>
      </c>
      <c r="AO200" s="255"/>
      <c r="AP200" s="247">
        <v>198</v>
      </c>
      <c r="AQ200" s="256"/>
      <c r="AR200" s="256"/>
      <c r="AS200" s="256"/>
      <c r="AT200" s="256"/>
      <c r="AU200" s="256"/>
      <c r="AV200" s="256"/>
      <c r="AW200" s="256"/>
      <c r="AX200" s="256"/>
      <c r="AY200" s="256"/>
      <c r="AZ200" s="256"/>
      <c r="BA200" s="256"/>
      <c r="BB200" s="256"/>
      <c r="BC200" s="256"/>
      <c r="BD200" s="256"/>
      <c r="BE200" s="256"/>
      <c r="BF200" s="256"/>
      <c r="BG200" s="256"/>
      <c r="BH200" s="256"/>
      <c r="BI200" s="256"/>
      <c r="BJ200" s="252" t="s">
        <v>4144</v>
      </c>
      <c r="BK200" s="252" t="s">
        <v>4145</v>
      </c>
      <c r="BL200" s="256"/>
      <c r="BM200" s="256"/>
      <c r="BN200" s="256"/>
      <c r="BO200" s="256"/>
      <c r="BP200" s="256"/>
      <c r="BQ200" s="256"/>
      <c r="BR200" s="256"/>
      <c r="BS200" s="256"/>
      <c r="BT200" s="252" t="s">
        <v>4146</v>
      </c>
      <c r="BU200" s="256"/>
      <c r="BV200" s="256"/>
      <c r="BW200" s="255"/>
      <c r="BX200" s="255"/>
      <c r="BY200" s="255"/>
      <c r="BZ200" s="257"/>
      <c r="CA200" s="257"/>
      <c r="CB200" s="257"/>
      <c r="CC200" s="257"/>
      <c r="CD200" s="257"/>
      <c r="CE200" s="257"/>
      <c r="CF200" s="257"/>
      <c r="CG200" s="257"/>
      <c r="CH200" s="257"/>
      <c r="CI200" s="257"/>
      <c r="CJ200" s="257"/>
      <c r="CK200" s="257"/>
      <c r="CL200" s="257"/>
      <c r="CM200" s="257"/>
      <c r="CN200" s="257"/>
      <c r="CO200" s="257"/>
      <c r="CP200" s="257"/>
      <c r="CQ200" s="257"/>
      <c r="CR200" s="257"/>
      <c r="CS200" s="253" t="s">
        <v>4147</v>
      </c>
      <c r="CT200" s="253" t="s">
        <v>4148</v>
      </c>
      <c r="CU200" s="257"/>
      <c r="CV200" s="257"/>
      <c r="CW200" s="257"/>
      <c r="CX200" s="257"/>
      <c r="CY200" s="257"/>
      <c r="CZ200" s="257"/>
      <c r="DA200" s="257"/>
      <c r="DB200" s="257"/>
      <c r="DC200" s="253" t="s">
        <v>4149</v>
      </c>
      <c r="DD200" s="257"/>
      <c r="DE200" s="257"/>
    </row>
    <row r="201" spans="34:109" ht="75" hidden="1" customHeight="1">
      <c r="AH201" s="255"/>
      <c r="AI201" s="255"/>
      <c r="AJ201" s="255"/>
      <c r="AK201" s="255"/>
      <c r="AL201" s="244" t="str">
        <f t="shared" si="6"/>
        <v>Zacualpan</v>
      </c>
      <c r="AM201" s="244" t="str">
        <f t="shared" si="7"/>
        <v>30198</v>
      </c>
      <c r="AO201" s="255"/>
      <c r="AP201" s="247">
        <v>199</v>
      </c>
      <c r="AQ201" s="256"/>
      <c r="AR201" s="256"/>
      <c r="AS201" s="256"/>
      <c r="AT201" s="256"/>
      <c r="AU201" s="256"/>
      <c r="AV201" s="256"/>
      <c r="AW201" s="256"/>
      <c r="AX201" s="256"/>
      <c r="AY201" s="256"/>
      <c r="AZ201" s="256"/>
      <c r="BA201" s="256"/>
      <c r="BB201" s="256"/>
      <c r="BC201" s="256"/>
      <c r="BD201" s="256"/>
      <c r="BE201" s="256"/>
      <c r="BF201" s="256"/>
      <c r="BG201" s="256"/>
      <c r="BH201" s="256"/>
      <c r="BI201" s="256"/>
      <c r="BJ201" s="252" t="s">
        <v>4150</v>
      </c>
      <c r="BK201" s="252" t="s">
        <v>4151</v>
      </c>
      <c r="BL201" s="256"/>
      <c r="BM201" s="256"/>
      <c r="BN201" s="256"/>
      <c r="BO201" s="256"/>
      <c r="BP201" s="256"/>
      <c r="BQ201" s="256"/>
      <c r="BR201" s="256"/>
      <c r="BS201" s="256"/>
      <c r="BT201" s="252" t="s">
        <v>4152</v>
      </c>
      <c r="BU201" s="256"/>
      <c r="BV201" s="256"/>
      <c r="BW201" s="255"/>
      <c r="BX201" s="255"/>
      <c r="BY201" s="255"/>
      <c r="BZ201" s="257"/>
      <c r="CA201" s="257"/>
      <c r="CB201" s="257"/>
      <c r="CC201" s="257"/>
      <c r="CD201" s="257"/>
      <c r="CE201" s="257"/>
      <c r="CF201" s="257"/>
      <c r="CG201" s="257"/>
      <c r="CH201" s="257"/>
      <c r="CI201" s="257"/>
      <c r="CJ201" s="257"/>
      <c r="CK201" s="257"/>
      <c r="CL201" s="257"/>
      <c r="CM201" s="257"/>
      <c r="CN201" s="257"/>
      <c r="CO201" s="257"/>
      <c r="CP201" s="257"/>
      <c r="CQ201" s="257"/>
      <c r="CR201" s="257"/>
      <c r="CS201" s="253" t="s">
        <v>4153</v>
      </c>
      <c r="CT201" s="253" t="s">
        <v>4154</v>
      </c>
      <c r="CU201" s="257"/>
      <c r="CV201" s="257"/>
      <c r="CW201" s="257"/>
      <c r="CX201" s="257"/>
      <c r="CY201" s="257"/>
      <c r="CZ201" s="257"/>
      <c r="DA201" s="257"/>
      <c r="DB201" s="257"/>
      <c r="DC201" s="253" t="s">
        <v>3626</v>
      </c>
      <c r="DD201" s="257"/>
      <c r="DE201" s="257"/>
    </row>
    <row r="202" spans="34:109" ht="60" hidden="1" customHeight="1">
      <c r="AH202" s="255"/>
      <c r="AI202" s="255"/>
      <c r="AJ202" s="255"/>
      <c r="AK202" s="255"/>
      <c r="AL202" s="244" t="str">
        <f t="shared" si="6"/>
        <v>Zaragoza</v>
      </c>
      <c r="AM202" s="244" t="str">
        <f t="shared" si="7"/>
        <v>30199</v>
      </c>
      <c r="AO202" s="255"/>
      <c r="AP202" s="247">
        <v>200</v>
      </c>
      <c r="AQ202" s="256"/>
      <c r="AR202" s="256"/>
      <c r="AS202" s="256"/>
      <c r="AT202" s="256"/>
      <c r="AU202" s="256"/>
      <c r="AV202" s="256"/>
      <c r="AW202" s="256"/>
      <c r="AX202" s="256"/>
      <c r="AY202" s="256"/>
      <c r="AZ202" s="256"/>
      <c r="BA202" s="256"/>
      <c r="BB202" s="256"/>
      <c r="BC202" s="256"/>
      <c r="BD202" s="256"/>
      <c r="BE202" s="256"/>
      <c r="BF202" s="256"/>
      <c r="BG202" s="256"/>
      <c r="BH202" s="256"/>
      <c r="BI202" s="256"/>
      <c r="BJ202" s="252" t="s">
        <v>4155</v>
      </c>
      <c r="BK202" s="252" t="s">
        <v>4156</v>
      </c>
      <c r="BL202" s="256"/>
      <c r="BM202" s="256"/>
      <c r="BN202" s="256"/>
      <c r="BO202" s="256"/>
      <c r="BP202" s="256"/>
      <c r="BQ202" s="256"/>
      <c r="BR202" s="256"/>
      <c r="BS202" s="256"/>
      <c r="BT202" s="252" t="s">
        <v>4157</v>
      </c>
      <c r="BU202" s="256"/>
      <c r="BV202" s="256"/>
      <c r="BW202" s="255"/>
      <c r="BX202" s="255"/>
      <c r="BY202" s="255"/>
      <c r="BZ202" s="257"/>
      <c r="CA202" s="257"/>
      <c r="CB202" s="257"/>
      <c r="CC202" s="257"/>
      <c r="CD202" s="257"/>
      <c r="CE202" s="257"/>
      <c r="CF202" s="257"/>
      <c r="CG202" s="257"/>
      <c r="CH202" s="257"/>
      <c r="CI202" s="257"/>
      <c r="CJ202" s="257"/>
      <c r="CK202" s="257"/>
      <c r="CL202" s="257"/>
      <c r="CM202" s="257"/>
      <c r="CN202" s="257"/>
      <c r="CO202" s="257"/>
      <c r="CP202" s="257"/>
      <c r="CQ202" s="257"/>
      <c r="CR202" s="257"/>
      <c r="CS202" s="253" t="s">
        <v>4158</v>
      </c>
      <c r="CT202" s="253" t="s">
        <v>4159</v>
      </c>
      <c r="CU202" s="257"/>
      <c r="CV202" s="257"/>
      <c r="CW202" s="257"/>
      <c r="CX202" s="257"/>
      <c r="CY202" s="257"/>
      <c r="CZ202" s="257"/>
      <c r="DA202" s="257"/>
      <c r="DB202" s="257"/>
      <c r="DC202" s="253" t="s">
        <v>1916</v>
      </c>
      <c r="DD202" s="257"/>
      <c r="DE202" s="257"/>
    </row>
    <row r="203" spans="34:109" ht="105" hidden="1" customHeight="1">
      <c r="AH203" s="255"/>
      <c r="AI203" s="255"/>
      <c r="AJ203" s="255"/>
      <c r="AK203" s="255"/>
      <c r="AL203" s="244" t="str">
        <f t="shared" si="6"/>
        <v>Zentla</v>
      </c>
      <c r="AM203" s="244" t="str">
        <f t="shared" si="7"/>
        <v>30200</v>
      </c>
      <c r="AO203" s="255"/>
      <c r="AP203" s="247">
        <v>201</v>
      </c>
      <c r="AQ203" s="256"/>
      <c r="AR203" s="256"/>
      <c r="AS203" s="256"/>
      <c r="AT203" s="256"/>
      <c r="AU203" s="256"/>
      <c r="AV203" s="256"/>
      <c r="AW203" s="256"/>
      <c r="AX203" s="256"/>
      <c r="AY203" s="256"/>
      <c r="AZ203" s="256"/>
      <c r="BA203" s="256"/>
      <c r="BB203" s="256"/>
      <c r="BC203" s="256"/>
      <c r="BD203" s="256"/>
      <c r="BE203" s="256"/>
      <c r="BF203" s="256"/>
      <c r="BG203" s="256"/>
      <c r="BH203" s="256"/>
      <c r="BI203" s="256"/>
      <c r="BJ203" s="252" t="s">
        <v>4160</v>
      </c>
      <c r="BK203" s="252" t="s">
        <v>4161</v>
      </c>
      <c r="BL203" s="256"/>
      <c r="BM203" s="256"/>
      <c r="BN203" s="256"/>
      <c r="BO203" s="256"/>
      <c r="BP203" s="256"/>
      <c r="BQ203" s="256"/>
      <c r="BR203" s="256"/>
      <c r="BS203" s="256"/>
      <c r="BT203" s="252" t="s">
        <v>4162</v>
      </c>
      <c r="BU203" s="256"/>
      <c r="BV203" s="256"/>
      <c r="BW203" s="255"/>
      <c r="BX203" s="255"/>
      <c r="BY203" s="255"/>
      <c r="BZ203" s="257"/>
      <c r="CA203" s="257"/>
      <c r="CB203" s="257"/>
      <c r="CC203" s="257"/>
      <c r="CD203" s="257"/>
      <c r="CE203" s="257"/>
      <c r="CF203" s="257"/>
      <c r="CG203" s="257"/>
      <c r="CH203" s="257"/>
      <c r="CI203" s="257"/>
      <c r="CJ203" s="257"/>
      <c r="CK203" s="257"/>
      <c r="CL203" s="257"/>
      <c r="CM203" s="257"/>
      <c r="CN203" s="257"/>
      <c r="CO203" s="257"/>
      <c r="CP203" s="257"/>
      <c r="CQ203" s="257"/>
      <c r="CR203" s="257"/>
      <c r="CS203" s="253" t="s">
        <v>4163</v>
      </c>
      <c r="CT203" s="253" t="s">
        <v>4164</v>
      </c>
      <c r="CU203" s="257"/>
      <c r="CV203" s="257"/>
      <c r="CW203" s="257"/>
      <c r="CX203" s="257"/>
      <c r="CY203" s="257"/>
      <c r="CZ203" s="257"/>
      <c r="DA203" s="257"/>
      <c r="DB203" s="257"/>
      <c r="DC203" s="253" t="s">
        <v>4165</v>
      </c>
      <c r="DD203" s="257"/>
      <c r="DE203" s="257"/>
    </row>
    <row r="204" spans="34:109" ht="60" hidden="1" customHeight="1">
      <c r="AH204" s="255"/>
      <c r="AI204" s="255"/>
      <c r="AJ204" s="255"/>
      <c r="AK204" s="255"/>
      <c r="AL204" s="244" t="str">
        <f t="shared" si="6"/>
        <v>Zongolica</v>
      </c>
      <c r="AM204" s="244" t="str">
        <f t="shared" si="7"/>
        <v>30201</v>
      </c>
      <c r="AO204" s="255"/>
      <c r="AP204" s="247">
        <v>202</v>
      </c>
      <c r="AQ204" s="256"/>
      <c r="AR204" s="256"/>
      <c r="AS204" s="256"/>
      <c r="AT204" s="256"/>
      <c r="AU204" s="256"/>
      <c r="AV204" s="256"/>
      <c r="AW204" s="256"/>
      <c r="AX204" s="256"/>
      <c r="AY204" s="256"/>
      <c r="AZ204" s="256"/>
      <c r="BA204" s="256"/>
      <c r="BB204" s="256"/>
      <c r="BC204" s="256"/>
      <c r="BD204" s="256"/>
      <c r="BE204" s="256"/>
      <c r="BF204" s="256"/>
      <c r="BG204" s="256"/>
      <c r="BH204" s="256"/>
      <c r="BI204" s="256"/>
      <c r="BJ204" s="252" t="s">
        <v>4166</v>
      </c>
      <c r="BK204" s="252" t="s">
        <v>4167</v>
      </c>
      <c r="BL204" s="256"/>
      <c r="BM204" s="256"/>
      <c r="BN204" s="256"/>
      <c r="BO204" s="256"/>
      <c r="BP204" s="256"/>
      <c r="BQ204" s="256"/>
      <c r="BR204" s="256"/>
      <c r="BS204" s="256"/>
      <c r="BT204" s="252" t="s">
        <v>4168</v>
      </c>
      <c r="BU204" s="256"/>
      <c r="BV204" s="256"/>
      <c r="BW204" s="255"/>
      <c r="BX204" s="255"/>
      <c r="BY204" s="255"/>
      <c r="BZ204" s="257"/>
      <c r="CA204" s="257"/>
      <c r="CB204" s="257"/>
      <c r="CC204" s="257"/>
      <c r="CD204" s="257"/>
      <c r="CE204" s="257"/>
      <c r="CF204" s="257"/>
      <c r="CG204" s="257"/>
      <c r="CH204" s="257"/>
      <c r="CI204" s="257"/>
      <c r="CJ204" s="257"/>
      <c r="CK204" s="257"/>
      <c r="CL204" s="257"/>
      <c r="CM204" s="257"/>
      <c r="CN204" s="257"/>
      <c r="CO204" s="257"/>
      <c r="CP204" s="257"/>
      <c r="CQ204" s="257"/>
      <c r="CR204" s="257"/>
      <c r="CS204" s="253" t="s">
        <v>4169</v>
      </c>
      <c r="CT204" s="253" t="s">
        <v>4170</v>
      </c>
      <c r="CU204" s="257"/>
      <c r="CV204" s="257"/>
      <c r="CW204" s="257"/>
      <c r="CX204" s="257"/>
      <c r="CY204" s="257"/>
      <c r="CZ204" s="257"/>
      <c r="DA204" s="257"/>
      <c r="DB204" s="257"/>
      <c r="DC204" s="253" t="s">
        <v>4171</v>
      </c>
      <c r="DD204" s="257"/>
      <c r="DE204" s="257"/>
    </row>
    <row r="205" spans="34:109" ht="75" hidden="1" customHeight="1">
      <c r="AH205" s="255"/>
      <c r="AI205" s="255"/>
      <c r="AJ205" s="255"/>
      <c r="AK205" s="255"/>
      <c r="AL205" s="244" t="str">
        <f t="shared" si="6"/>
        <v>Zontecomatlán de López y Fuentes</v>
      </c>
      <c r="AM205" s="244" t="str">
        <f t="shared" si="7"/>
        <v>30202</v>
      </c>
      <c r="AO205" s="255"/>
      <c r="AP205" s="247">
        <v>203</v>
      </c>
      <c r="AQ205" s="256"/>
      <c r="AR205" s="256"/>
      <c r="AS205" s="256"/>
      <c r="AT205" s="256"/>
      <c r="AU205" s="256"/>
      <c r="AV205" s="256"/>
      <c r="AW205" s="256"/>
      <c r="AX205" s="256"/>
      <c r="AY205" s="256"/>
      <c r="AZ205" s="256"/>
      <c r="BA205" s="256"/>
      <c r="BB205" s="256"/>
      <c r="BC205" s="256"/>
      <c r="BD205" s="256"/>
      <c r="BE205" s="256"/>
      <c r="BF205" s="256"/>
      <c r="BG205" s="256"/>
      <c r="BH205" s="256"/>
      <c r="BI205" s="256"/>
      <c r="BJ205" s="252" t="s">
        <v>4172</v>
      </c>
      <c r="BK205" s="252" t="s">
        <v>4173</v>
      </c>
      <c r="BL205" s="256"/>
      <c r="BM205" s="256"/>
      <c r="BN205" s="256"/>
      <c r="BO205" s="256"/>
      <c r="BP205" s="256"/>
      <c r="BQ205" s="256"/>
      <c r="BR205" s="256"/>
      <c r="BS205" s="256"/>
      <c r="BT205" s="252" t="s">
        <v>4174</v>
      </c>
      <c r="BU205" s="256"/>
      <c r="BV205" s="256"/>
      <c r="BW205" s="255"/>
      <c r="BX205" s="255"/>
      <c r="BY205" s="255"/>
      <c r="BZ205" s="257"/>
      <c r="CA205" s="257"/>
      <c r="CB205" s="257"/>
      <c r="CC205" s="257"/>
      <c r="CD205" s="257"/>
      <c r="CE205" s="257"/>
      <c r="CF205" s="257"/>
      <c r="CG205" s="257"/>
      <c r="CH205" s="257"/>
      <c r="CI205" s="257"/>
      <c r="CJ205" s="257"/>
      <c r="CK205" s="257"/>
      <c r="CL205" s="257"/>
      <c r="CM205" s="257"/>
      <c r="CN205" s="257"/>
      <c r="CO205" s="257"/>
      <c r="CP205" s="257"/>
      <c r="CQ205" s="257"/>
      <c r="CR205" s="257"/>
      <c r="CS205" s="253" t="s">
        <v>4175</v>
      </c>
      <c r="CT205" s="253" t="s">
        <v>4176</v>
      </c>
      <c r="CU205" s="257"/>
      <c r="CV205" s="257"/>
      <c r="CW205" s="257"/>
      <c r="CX205" s="257"/>
      <c r="CY205" s="257"/>
      <c r="CZ205" s="257"/>
      <c r="DA205" s="257"/>
      <c r="DB205" s="257"/>
      <c r="DC205" s="253" t="s">
        <v>4177</v>
      </c>
      <c r="DD205" s="257"/>
      <c r="DE205" s="257"/>
    </row>
    <row r="206" spans="34:109" ht="60" hidden="1" customHeight="1">
      <c r="AH206" s="255"/>
      <c r="AI206" s="255"/>
      <c r="AJ206" s="255"/>
      <c r="AK206" s="255"/>
      <c r="AL206" s="244" t="str">
        <f t="shared" si="6"/>
        <v>Zozocolco de Hidalgo</v>
      </c>
      <c r="AM206" s="244" t="str">
        <f t="shared" si="7"/>
        <v>30203</v>
      </c>
      <c r="AO206" s="255"/>
      <c r="AP206" s="247">
        <v>204</v>
      </c>
      <c r="AQ206" s="256"/>
      <c r="AR206" s="256"/>
      <c r="AS206" s="256"/>
      <c r="AT206" s="256"/>
      <c r="AU206" s="256"/>
      <c r="AV206" s="256"/>
      <c r="AW206" s="256"/>
      <c r="AX206" s="256"/>
      <c r="AY206" s="256"/>
      <c r="AZ206" s="256"/>
      <c r="BA206" s="256"/>
      <c r="BB206" s="256"/>
      <c r="BC206" s="256"/>
      <c r="BD206" s="256"/>
      <c r="BE206" s="256"/>
      <c r="BF206" s="256"/>
      <c r="BG206" s="256"/>
      <c r="BH206" s="256"/>
      <c r="BI206" s="256"/>
      <c r="BJ206" s="252" t="s">
        <v>4178</v>
      </c>
      <c r="BK206" s="252" t="s">
        <v>4179</v>
      </c>
      <c r="BL206" s="256"/>
      <c r="BM206" s="256"/>
      <c r="BN206" s="256"/>
      <c r="BO206" s="256"/>
      <c r="BP206" s="256"/>
      <c r="BQ206" s="256"/>
      <c r="BR206" s="256"/>
      <c r="BS206" s="256"/>
      <c r="BT206" s="252" t="s">
        <v>4180</v>
      </c>
      <c r="BU206" s="256"/>
      <c r="BV206" s="256"/>
      <c r="BW206" s="255"/>
      <c r="BX206" s="255"/>
      <c r="BY206" s="255"/>
      <c r="BZ206" s="257"/>
      <c r="CA206" s="257"/>
      <c r="CB206" s="257"/>
      <c r="CC206" s="257"/>
      <c r="CD206" s="257"/>
      <c r="CE206" s="257"/>
      <c r="CF206" s="257"/>
      <c r="CG206" s="257"/>
      <c r="CH206" s="257"/>
      <c r="CI206" s="257"/>
      <c r="CJ206" s="257"/>
      <c r="CK206" s="257"/>
      <c r="CL206" s="257"/>
      <c r="CM206" s="257"/>
      <c r="CN206" s="257"/>
      <c r="CO206" s="257"/>
      <c r="CP206" s="257"/>
      <c r="CQ206" s="257"/>
      <c r="CR206" s="257"/>
      <c r="CS206" s="253" t="s">
        <v>4181</v>
      </c>
      <c r="CT206" s="253" t="s">
        <v>4182</v>
      </c>
      <c r="CU206" s="257"/>
      <c r="CV206" s="257"/>
      <c r="CW206" s="257"/>
      <c r="CX206" s="257"/>
      <c r="CY206" s="257"/>
      <c r="CZ206" s="257"/>
      <c r="DA206" s="257"/>
      <c r="DB206" s="257"/>
      <c r="DC206" s="253" t="s">
        <v>4183</v>
      </c>
      <c r="DD206" s="257"/>
      <c r="DE206" s="257"/>
    </row>
    <row r="207" spans="34:109" ht="90" hidden="1" customHeight="1">
      <c r="AH207" s="255"/>
      <c r="AI207" s="255"/>
      <c r="AJ207" s="255"/>
      <c r="AK207" s="255"/>
      <c r="AL207" s="244" t="str">
        <f t="shared" si="6"/>
        <v>Agua Dulce</v>
      </c>
      <c r="AM207" s="244" t="str">
        <f t="shared" si="7"/>
        <v>30204</v>
      </c>
      <c r="AO207" s="255"/>
      <c r="AP207" s="247">
        <v>205</v>
      </c>
      <c r="AQ207" s="256"/>
      <c r="AR207" s="256"/>
      <c r="AS207" s="256"/>
      <c r="AT207" s="256"/>
      <c r="AU207" s="256"/>
      <c r="AV207" s="256"/>
      <c r="AW207" s="256"/>
      <c r="AX207" s="256"/>
      <c r="AY207" s="256"/>
      <c r="AZ207" s="256"/>
      <c r="BA207" s="256"/>
      <c r="BB207" s="256"/>
      <c r="BC207" s="256"/>
      <c r="BD207" s="256"/>
      <c r="BE207" s="256"/>
      <c r="BF207" s="256"/>
      <c r="BG207" s="256"/>
      <c r="BH207" s="256"/>
      <c r="BI207" s="256"/>
      <c r="BJ207" s="252" t="s">
        <v>4184</v>
      </c>
      <c r="BK207" s="252" t="s">
        <v>4185</v>
      </c>
      <c r="BL207" s="256"/>
      <c r="BM207" s="256"/>
      <c r="BN207" s="256"/>
      <c r="BO207" s="256"/>
      <c r="BP207" s="256"/>
      <c r="BQ207" s="256"/>
      <c r="BR207" s="256"/>
      <c r="BS207" s="256"/>
      <c r="BT207" s="252" t="s">
        <v>4186</v>
      </c>
      <c r="BU207" s="256"/>
      <c r="BV207" s="256"/>
      <c r="BW207" s="255"/>
      <c r="BX207" s="255"/>
      <c r="BY207" s="255"/>
      <c r="BZ207" s="257"/>
      <c r="CA207" s="257"/>
      <c r="CB207" s="257"/>
      <c r="CC207" s="257"/>
      <c r="CD207" s="257"/>
      <c r="CE207" s="257"/>
      <c r="CF207" s="257"/>
      <c r="CG207" s="257"/>
      <c r="CH207" s="257"/>
      <c r="CI207" s="257"/>
      <c r="CJ207" s="257"/>
      <c r="CK207" s="257"/>
      <c r="CL207" s="257"/>
      <c r="CM207" s="257"/>
      <c r="CN207" s="257"/>
      <c r="CO207" s="257"/>
      <c r="CP207" s="257"/>
      <c r="CQ207" s="257"/>
      <c r="CR207" s="257"/>
      <c r="CS207" s="253" t="s">
        <v>4187</v>
      </c>
      <c r="CT207" s="253" t="s">
        <v>4188</v>
      </c>
      <c r="CU207" s="257"/>
      <c r="CV207" s="257"/>
      <c r="CW207" s="257"/>
      <c r="CX207" s="257"/>
      <c r="CY207" s="257"/>
      <c r="CZ207" s="257"/>
      <c r="DA207" s="257"/>
      <c r="DB207" s="257"/>
      <c r="DC207" s="253" t="s">
        <v>4189</v>
      </c>
      <c r="DD207" s="257"/>
      <c r="DE207" s="257"/>
    </row>
    <row r="208" spans="34:109" ht="90" hidden="1" customHeight="1">
      <c r="AH208" s="255"/>
      <c r="AI208" s="255"/>
      <c r="AJ208" s="255"/>
      <c r="AK208" s="255"/>
      <c r="AL208" s="244" t="str">
        <f t="shared" si="6"/>
        <v>El Higo</v>
      </c>
      <c r="AM208" s="244" t="str">
        <f t="shared" si="7"/>
        <v>30205</v>
      </c>
      <c r="AO208" s="255"/>
      <c r="AP208" s="247">
        <v>206</v>
      </c>
      <c r="AQ208" s="256"/>
      <c r="AR208" s="256"/>
      <c r="AS208" s="256"/>
      <c r="AT208" s="256"/>
      <c r="AU208" s="256"/>
      <c r="AV208" s="256"/>
      <c r="AW208" s="256"/>
      <c r="AX208" s="256"/>
      <c r="AY208" s="256"/>
      <c r="AZ208" s="256"/>
      <c r="BA208" s="256"/>
      <c r="BB208" s="256"/>
      <c r="BC208" s="256"/>
      <c r="BD208" s="256"/>
      <c r="BE208" s="256"/>
      <c r="BF208" s="256"/>
      <c r="BG208" s="256"/>
      <c r="BH208" s="256"/>
      <c r="BI208" s="256"/>
      <c r="BJ208" s="252" t="s">
        <v>4190</v>
      </c>
      <c r="BK208" s="252" t="s">
        <v>4191</v>
      </c>
      <c r="BL208" s="256"/>
      <c r="BM208" s="256"/>
      <c r="BN208" s="256"/>
      <c r="BO208" s="256"/>
      <c r="BP208" s="256"/>
      <c r="BQ208" s="256"/>
      <c r="BR208" s="256"/>
      <c r="BS208" s="256"/>
      <c r="BT208" s="252" t="s">
        <v>4192</v>
      </c>
      <c r="BU208" s="256"/>
      <c r="BV208" s="256"/>
      <c r="BW208" s="255"/>
      <c r="BX208" s="255"/>
      <c r="BY208" s="255"/>
      <c r="BZ208" s="257"/>
      <c r="CA208" s="257"/>
      <c r="CB208" s="257"/>
      <c r="CC208" s="257"/>
      <c r="CD208" s="257"/>
      <c r="CE208" s="257"/>
      <c r="CF208" s="257"/>
      <c r="CG208" s="257"/>
      <c r="CH208" s="257"/>
      <c r="CI208" s="257"/>
      <c r="CJ208" s="257"/>
      <c r="CK208" s="257"/>
      <c r="CL208" s="257"/>
      <c r="CM208" s="257"/>
      <c r="CN208" s="257"/>
      <c r="CO208" s="257"/>
      <c r="CP208" s="257"/>
      <c r="CQ208" s="257"/>
      <c r="CR208" s="257"/>
      <c r="CS208" s="253" t="s">
        <v>4193</v>
      </c>
      <c r="CT208" s="253" t="s">
        <v>4194</v>
      </c>
      <c r="CU208" s="257"/>
      <c r="CV208" s="257"/>
      <c r="CW208" s="257"/>
      <c r="CX208" s="257"/>
      <c r="CY208" s="257"/>
      <c r="CZ208" s="257"/>
      <c r="DA208" s="257"/>
      <c r="DB208" s="257"/>
      <c r="DC208" s="253" t="s">
        <v>4195</v>
      </c>
      <c r="DD208" s="257"/>
      <c r="DE208" s="257"/>
    </row>
    <row r="209" spans="34:109" ht="135" hidden="1" customHeight="1">
      <c r="AH209" s="255"/>
      <c r="AI209" s="255"/>
      <c r="AJ209" s="255"/>
      <c r="AK209" s="255"/>
      <c r="AL209" s="244" t="str">
        <f t="shared" si="6"/>
        <v>Nanchital de Lázaro Cárdenas del Río</v>
      </c>
      <c r="AM209" s="244" t="str">
        <f t="shared" si="7"/>
        <v>30206</v>
      </c>
      <c r="AO209" s="255"/>
      <c r="AP209" s="247">
        <v>207</v>
      </c>
      <c r="AQ209" s="256"/>
      <c r="AR209" s="256"/>
      <c r="AS209" s="256"/>
      <c r="AT209" s="256"/>
      <c r="AU209" s="256"/>
      <c r="AV209" s="256"/>
      <c r="AW209" s="256"/>
      <c r="AX209" s="256"/>
      <c r="AY209" s="256"/>
      <c r="AZ209" s="256"/>
      <c r="BA209" s="256"/>
      <c r="BB209" s="256"/>
      <c r="BC209" s="256"/>
      <c r="BD209" s="256"/>
      <c r="BE209" s="256"/>
      <c r="BF209" s="256"/>
      <c r="BG209" s="256"/>
      <c r="BH209" s="256"/>
      <c r="BI209" s="256"/>
      <c r="BJ209" s="252" t="s">
        <v>4196</v>
      </c>
      <c r="BK209" s="252" t="s">
        <v>4197</v>
      </c>
      <c r="BL209" s="256"/>
      <c r="BM209" s="256"/>
      <c r="BN209" s="256"/>
      <c r="BO209" s="256"/>
      <c r="BP209" s="256"/>
      <c r="BQ209" s="256"/>
      <c r="BR209" s="256"/>
      <c r="BS209" s="256"/>
      <c r="BT209" s="252" t="s">
        <v>4198</v>
      </c>
      <c r="BU209" s="256"/>
      <c r="BV209" s="256"/>
      <c r="BW209" s="255"/>
      <c r="BX209" s="255"/>
      <c r="BY209" s="255"/>
      <c r="BZ209" s="257"/>
      <c r="CA209" s="257"/>
      <c r="CB209" s="257"/>
      <c r="CC209" s="257"/>
      <c r="CD209" s="257"/>
      <c r="CE209" s="257"/>
      <c r="CF209" s="257"/>
      <c r="CG209" s="257"/>
      <c r="CH209" s="257"/>
      <c r="CI209" s="257"/>
      <c r="CJ209" s="257"/>
      <c r="CK209" s="257"/>
      <c r="CL209" s="257"/>
      <c r="CM209" s="257"/>
      <c r="CN209" s="257"/>
      <c r="CO209" s="257"/>
      <c r="CP209" s="257"/>
      <c r="CQ209" s="257"/>
      <c r="CR209" s="257"/>
      <c r="CS209" s="253" t="s">
        <v>4199</v>
      </c>
      <c r="CT209" s="253" t="s">
        <v>4200</v>
      </c>
      <c r="CU209" s="257"/>
      <c r="CV209" s="257"/>
      <c r="CW209" s="257"/>
      <c r="CX209" s="257"/>
      <c r="CY209" s="257"/>
      <c r="CZ209" s="257"/>
      <c r="DA209" s="257"/>
      <c r="DB209" s="257"/>
      <c r="DC209" s="253" t="s">
        <v>4201</v>
      </c>
      <c r="DD209" s="257"/>
      <c r="DE209" s="257"/>
    </row>
    <row r="210" spans="34:109" ht="90" hidden="1" customHeight="1">
      <c r="AH210" s="255"/>
      <c r="AI210" s="255"/>
      <c r="AJ210" s="255"/>
      <c r="AK210" s="255"/>
      <c r="AL210" s="244" t="str">
        <f t="shared" si="6"/>
        <v>Tres Valles</v>
      </c>
      <c r="AM210" s="244" t="str">
        <f t="shared" si="7"/>
        <v>30207</v>
      </c>
      <c r="AO210" s="255"/>
      <c r="AP210" s="247">
        <v>208</v>
      </c>
      <c r="AQ210" s="256"/>
      <c r="AR210" s="256"/>
      <c r="AS210" s="256"/>
      <c r="AT210" s="256"/>
      <c r="AU210" s="256"/>
      <c r="AV210" s="256"/>
      <c r="AW210" s="256"/>
      <c r="AX210" s="256"/>
      <c r="AY210" s="256"/>
      <c r="AZ210" s="256"/>
      <c r="BA210" s="256"/>
      <c r="BB210" s="256"/>
      <c r="BC210" s="256"/>
      <c r="BD210" s="256"/>
      <c r="BE210" s="256"/>
      <c r="BF210" s="256"/>
      <c r="BG210" s="256"/>
      <c r="BH210" s="256"/>
      <c r="BI210" s="256"/>
      <c r="BJ210" s="252" t="s">
        <v>4202</v>
      </c>
      <c r="BK210" s="252" t="s">
        <v>4203</v>
      </c>
      <c r="BL210" s="256"/>
      <c r="BM210" s="256"/>
      <c r="BN210" s="256"/>
      <c r="BO210" s="256"/>
      <c r="BP210" s="256"/>
      <c r="BQ210" s="256"/>
      <c r="BR210" s="256"/>
      <c r="BS210" s="256"/>
      <c r="BT210" s="252" t="s">
        <v>4204</v>
      </c>
      <c r="BU210" s="256"/>
      <c r="BV210" s="256"/>
      <c r="BW210" s="255"/>
      <c r="BX210" s="255"/>
      <c r="BY210" s="255"/>
      <c r="BZ210" s="257"/>
      <c r="CA210" s="257"/>
      <c r="CB210" s="257"/>
      <c r="CC210" s="257"/>
      <c r="CD210" s="257"/>
      <c r="CE210" s="257"/>
      <c r="CF210" s="257"/>
      <c r="CG210" s="257"/>
      <c r="CH210" s="257"/>
      <c r="CI210" s="257"/>
      <c r="CJ210" s="257"/>
      <c r="CK210" s="257"/>
      <c r="CL210" s="257"/>
      <c r="CM210" s="257"/>
      <c r="CN210" s="257"/>
      <c r="CO210" s="257"/>
      <c r="CP210" s="257"/>
      <c r="CQ210" s="257"/>
      <c r="CR210" s="257"/>
      <c r="CS210" s="253" t="s">
        <v>4205</v>
      </c>
      <c r="CT210" s="253" t="s">
        <v>4206</v>
      </c>
      <c r="CU210" s="257"/>
      <c r="CV210" s="257"/>
      <c r="CW210" s="257"/>
      <c r="CX210" s="257"/>
      <c r="CY210" s="257"/>
      <c r="CZ210" s="257"/>
      <c r="DA210" s="257"/>
      <c r="DB210" s="257"/>
      <c r="DC210" s="253" t="s">
        <v>4207</v>
      </c>
      <c r="DD210" s="257"/>
      <c r="DE210" s="257"/>
    </row>
    <row r="211" spans="34:109" ht="60" hidden="1" customHeight="1">
      <c r="AH211" s="255"/>
      <c r="AI211" s="255"/>
      <c r="AJ211" s="255"/>
      <c r="AK211" s="255"/>
      <c r="AL211" s="244" t="str">
        <f t="shared" si="6"/>
        <v>Carlos A. Carrillo</v>
      </c>
      <c r="AM211" s="244" t="str">
        <f t="shared" si="7"/>
        <v>30208</v>
      </c>
      <c r="AO211" s="255"/>
      <c r="AP211" s="247">
        <v>209</v>
      </c>
      <c r="AQ211" s="256"/>
      <c r="AR211" s="256"/>
      <c r="AS211" s="256"/>
      <c r="AT211" s="256"/>
      <c r="AU211" s="256"/>
      <c r="AV211" s="256"/>
      <c r="AW211" s="256"/>
      <c r="AX211" s="256"/>
      <c r="AY211" s="256"/>
      <c r="AZ211" s="256"/>
      <c r="BA211" s="256"/>
      <c r="BB211" s="256"/>
      <c r="BC211" s="256"/>
      <c r="BD211" s="256"/>
      <c r="BE211" s="256"/>
      <c r="BF211" s="256"/>
      <c r="BG211" s="256"/>
      <c r="BH211" s="256"/>
      <c r="BI211" s="256"/>
      <c r="BJ211" s="252" t="s">
        <v>4208</v>
      </c>
      <c r="BK211" s="252" t="s">
        <v>4209</v>
      </c>
      <c r="BL211" s="256"/>
      <c r="BM211" s="256"/>
      <c r="BN211" s="256"/>
      <c r="BO211" s="256"/>
      <c r="BP211" s="256"/>
      <c r="BQ211" s="256"/>
      <c r="BR211" s="256"/>
      <c r="BS211" s="256"/>
      <c r="BT211" s="252" t="s">
        <v>4210</v>
      </c>
      <c r="BU211" s="256"/>
      <c r="BV211" s="256"/>
      <c r="BW211" s="255"/>
      <c r="BX211" s="255"/>
      <c r="BY211" s="255"/>
      <c r="BZ211" s="257"/>
      <c r="CA211" s="257"/>
      <c r="CB211" s="257"/>
      <c r="CC211" s="257"/>
      <c r="CD211" s="257"/>
      <c r="CE211" s="257"/>
      <c r="CF211" s="257"/>
      <c r="CG211" s="257"/>
      <c r="CH211" s="257"/>
      <c r="CI211" s="257"/>
      <c r="CJ211" s="257"/>
      <c r="CK211" s="257"/>
      <c r="CL211" s="257"/>
      <c r="CM211" s="257"/>
      <c r="CN211" s="257"/>
      <c r="CO211" s="257"/>
      <c r="CP211" s="257"/>
      <c r="CQ211" s="257"/>
      <c r="CR211" s="257"/>
      <c r="CS211" s="300" t="s">
        <v>4211</v>
      </c>
      <c r="CT211" s="253" t="s">
        <v>4212</v>
      </c>
      <c r="CU211" s="257"/>
      <c r="CV211" s="257"/>
      <c r="CW211" s="257"/>
      <c r="CX211" s="257"/>
      <c r="CY211" s="257"/>
      <c r="CZ211" s="257"/>
      <c r="DA211" s="257"/>
      <c r="DB211" s="257"/>
      <c r="DC211" s="253" t="s">
        <v>4213</v>
      </c>
      <c r="DD211" s="257"/>
      <c r="DE211" s="257"/>
    </row>
    <row r="212" spans="34:109" ht="60" hidden="1" customHeight="1">
      <c r="AH212" s="255"/>
      <c r="AI212" s="255"/>
      <c r="AJ212" s="255"/>
      <c r="AK212" s="255"/>
      <c r="AL212" s="244" t="str">
        <f t="shared" si="6"/>
        <v>Tatahuicapan de Juárez</v>
      </c>
      <c r="AM212" s="244" t="str">
        <f t="shared" si="7"/>
        <v>30209</v>
      </c>
      <c r="AO212" s="255"/>
      <c r="AP212" s="247">
        <v>210</v>
      </c>
      <c r="AQ212" s="256"/>
      <c r="AR212" s="256"/>
      <c r="AS212" s="256"/>
      <c r="AT212" s="256"/>
      <c r="AU212" s="256"/>
      <c r="AV212" s="256"/>
      <c r="AW212" s="256"/>
      <c r="AX212" s="256"/>
      <c r="AY212" s="256"/>
      <c r="AZ212" s="256"/>
      <c r="BA212" s="256"/>
      <c r="BB212" s="256"/>
      <c r="BC212" s="256"/>
      <c r="BD212" s="256"/>
      <c r="BE212" s="256"/>
      <c r="BF212" s="256"/>
      <c r="BG212" s="256"/>
      <c r="BH212" s="256"/>
      <c r="BI212" s="256"/>
      <c r="BJ212" s="252" t="s">
        <v>4214</v>
      </c>
      <c r="BK212" s="252" t="s">
        <v>4215</v>
      </c>
      <c r="BL212" s="256"/>
      <c r="BM212" s="256"/>
      <c r="BN212" s="256"/>
      <c r="BO212" s="256"/>
      <c r="BP212" s="256"/>
      <c r="BQ212" s="256"/>
      <c r="BR212" s="256"/>
      <c r="BS212" s="256"/>
      <c r="BT212" s="252" t="s">
        <v>4216</v>
      </c>
      <c r="BU212" s="256"/>
      <c r="BV212" s="256"/>
      <c r="BW212" s="255"/>
      <c r="BX212" s="255"/>
      <c r="BY212" s="255"/>
      <c r="BZ212" s="257"/>
      <c r="CA212" s="257"/>
      <c r="CB212" s="257"/>
      <c r="CC212" s="257"/>
      <c r="CD212" s="257"/>
      <c r="CE212" s="257"/>
      <c r="CF212" s="257"/>
      <c r="CG212" s="257"/>
      <c r="CH212" s="257"/>
      <c r="CI212" s="257"/>
      <c r="CJ212" s="257"/>
      <c r="CK212" s="257"/>
      <c r="CL212" s="257"/>
      <c r="CM212" s="257"/>
      <c r="CN212" s="257"/>
      <c r="CO212" s="257"/>
      <c r="CP212" s="257"/>
      <c r="CQ212" s="257"/>
      <c r="CR212" s="257"/>
      <c r="CS212" s="300" t="s">
        <v>4217</v>
      </c>
      <c r="CT212" s="253" t="s">
        <v>4218</v>
      </c>
      <c r="CU212" s="257"/>
      <c r="CV212" s="257"/>
      <c r="CW212" s="257"/>
      <c r="CX212" s="257"/>
      <c r="CY212" s="257"/>
      <c r="CZ212" s="257"/>
      <c r="DA212" s="257"/>
      <c r="DB212" s="257"/>
      <c r="DC212" s="253" t="s">
        <v>4219</v>
      </c>
      <c r="DD212" s="257"/>
      <c r="DE212" s="257"/>
    </row>
    <row r="213" spans="34:109" ht="135" hidden="1" customHeight="1">
      <c r="AH213" s="255"/>
      <c r="AI213" s="255"/>
      <c r="AJ213" s="255"/>
      <c r="AK213" s="255"/>
      <c r="AL213" s="244" t="str">
        <f t="shared" si="6"/>
        <v>Uxpanapa</v>
      </c>
      <c r="AM213" s="244" t="str">
        <f t="shared" si="7"/>
        <v>30210</v>
      </c>
      <c r="AO213" s="255"/>
      <c r="AP213" s="247">
        <v>211</v>
      </c>
      <c r="AQ213" s="256"/>
      <c r="AR213" s="256"/>
      <c r="AS213" s="256"/>
      <c r="AT213" s="256"/>
      <c r="AU213" s="256"/>
      <c r="AV213" s="256"/>
      <c r="AW213" s="256"/>
      <c r="AX213" s="256"/>
      <c r="AY213" s="256"/>
      <c r="AZ213" s="256"/>
      <c r="BA213" s="256"/>
      <c r="BB213" s="256"/>
      <c r="BC213" s="256"/>
      <c r="BD213" s="256"/>
      <c r="BE213" s="256"/>
      <c r="BF213" s="256"/>
      <c r="BG213" s="256"/>
      <c r="BH213" s="256"/>
      <c r="BI213" s="256"/>
      <c r="BJ213" s="252" t="s">
        <v>4220</v>
      </c>
      <c r="BK213" s="252" t="s">
        <v>4221</v>
      </c>
      <c r="BL213" s="256"/>
      <c r="BM213" s="256"/>
      <c r="BN213" s="256"/>
      <c r="BO213" s="256"/>
      <c r="BP213" s="256"/>
      <c r="BQ213" s="256"/>
      <c r="BR213" s="256"/>
      <c r="BS213" s="256"/>
      <c r="BT213" s="252" t="s">
        <v>4222</v>
      </c>
      <c r="BU213" s="256"/>
      <c r="BV213" s="256"/>
      <c r="BW213" s="255"/>
      <c r="BX213" s="255"/>
      <c r="BY213" s="255"/>
      <c r="BZ213" s="257"/>
      <c r="CA213" s="257"/>
      <c r="CB213" s="257"/>
      <c r="CC213" s="257"/>
      <c r="CD213" s="257"/>
      <c r="CE213" s="257"/>
      <c r="CF213" s="257"/>
      <c r="CG213" s="257"/>
      <c r="CH213" s="257"/>
      <c r="CI213" s="257"/>
      <c r="CJ213" s="257"/>
      <c r="CK213" s="257"/>
      <c r="CL213" s="257"/>
      <c r="CM213" s="257"/>
      <c r="CN213" s="257"/>
      <c r="CO213" s="257"/>
      <c r="CP213" s="257"/>
      <c r="CQ213" s="257"/>
      <c r="CR213" s="257"/>
      <c r="CS213" s="253" t="s">
        <v>4223</v>
      </c>
      <c r="CT213" s="253" t="s">
        <v>4224</v>
      </c>
      <c r="CU213" s="257"/>
      <c r="CV213" s="257"/>
      <c r="CW213" s="257"/>
      <c r="CX213" s="257"/>
      <c r="CY213" s="257"/>
      <c r="CZ213" s="257"/>
      <c r="DA213" s="257"/>
      <c r="DB213" s="257"/>
      <c r="DC213" s="253" t="s">
        <v>4225</v>
      </c>
      <c r="DD213" s="257"/>
      <c r="DE213" s="257"/>
    </row>
    <row r="214" spans="34:109" ht="60" hidden="1" customHeight="1">
      <c r="AH214" s="255"/>
      <c r="AI214" s="255"/>
      <c r="AJ214" s="255"/>
      <c r="AK214" s="255"/>
      <c r="AL214" s="244" t="str">
        <f t="shared" si="6"/>
        <v>San Rafael</v>
      </c>
      <c r="AM214" s="244" t="str">
        <f t="shared" si="7"/>
        <v>30211</v>
      </c>
      <c r="AO214" s="255"/>
      <c r="AP214" s="247">
        <v>212</v>
      </c>
      <c r="AQ214" s="256"/>
      <c r="AR214" s="256"/>
      <c r="AS214" s="256"/>
      <c r="AT214" s="256"/>
      <c r="AU214" s="256"/>
      <c r="AV214" s="256"/>
      <c r="AW214" s="256"/>
      <c r="AX214" s="256"/>
      <c r="AY214" s="256"/>
      <c r="AZ214" s="256"/>
      <c r="BA214" s="256"/>
      <c r="BB214" s="256"/>
      <c r="BC214" s="256"/>
      <c r="BD214" s="256"/>
      <c r="BE214" s="256"/>
      <c r="BF214" s="256"/>
      <c r="BG214" s="256"/>
      <c r="BH214" s="256"/>
      <c r="BI214" s="256"/>
      <c r="BJ214" s="252" t="s">
        <v>4226</v>
      </c>
      <c r="BK214" s="252" t="s">
        <v>4227</v>
      </c>
      <c r="BL214" s="256"/>
      <c r="BM214" s="256"/>
      <c r="BN214" s="256"/>
      <c r="BO214" s="256"/>
      <c r="BP214" s="256"/>
      <c r="BQ214" s="256"/>
      <c r="BR214" s="256"/>
      <c r="BS214" s="256"/>
      <c r="BT214" s="252" t="s">
        <v>4228</v>
      </c>
      <c r="BU214" s="256"/>
      <c r="BV214" s="256"/>
      <c r="BW214" s="255"/>
      <c r="BX214" s="255"/>
      <c r="BY214" s="255"/>
      <c r="BZ214" s="257"/>
      <c r="CA214" s="257"/>
      <c r="CB214" s="257"/>
      <c r="CC214" s="257"/>
      <c r="CD214" s="257"/>
      <c r="CE214" s="257"/>
      <c r="CF214" s="257"/>
      <c r="CG214" s="257"/>
      <c r="CH214" s="257"/>
      <c r="CI214" s="257"/>
      <c r="CJ214" s="257"/>
      <c r="CK214" s="257"/>
      <c r="CL214" s="257"/>
      <c r="CM214" s="257"/>
      <c r="CN214" s="257"/>
      <c r="CO214" s="257"/>
      <c r="CP214" s="257"/>
      <c r="CQ214" s="257"/>
      <c r="CR214" s="257"/>
      <c r="CS214" s="253" t="s">
        <v>4229</v>
      </c>
      <c r="CT214" s="253" t="s">
        <v>1916</v>
      </c>
      <c r="CU214" s="257"/>
      <c r="CV214" s="257"/>
      <c r="CW214" s="257"/>
      <c r="CX214" s="257"/>
      <c r="CY214" s="257"/>
      <c r="CZ214" s="257"/>
      <c r="DA214" s="257"/>
      <c r="DB214" s="257"/>
      <c r="DC214" s="253" t="s">
        <v>4230</v>
      </c>
      <c r="DD214" s="257"/>
      <c r="DE214" s="257"/>
    </row>
    <row r="215" spans="34:109" ht="90" hidden="1" customHeight="1">
      <c r="AH215" s="255"/>
      <c r="AI215" s="255"/>
      <c r="AJ215" s="255"/>
      <c r="AK215" s="255"/>
      <c r="AL215" s="244" t="str">
        <f t="shared" si="6"/>
        <v>Santiago Sochiapan</v>
      </c>
      <c r="AM215" s="244" t="str">
        <f t="shared" si="7"/>
        <v>30212</v>
      </c>
      <c r="AO215" s="255"/>
      <c r="AP215" s="247">
        <v>213</v>
      </c>
      <c r="AQ215" s="256"/>
      <c r="AR215" s="256"/>
      <c r="AS215" s="256"/>
      <c r="AT215" s="256"/>
      <c r="AU215" s="256"/>
      <c r="AV215" s="256"/>
      <c r="AW215" s="256"/>
      <c r="AX215" s="256"/>
      <c r="AY215" s="256"/>
      <c r="AZ215" s="256"/>
      <c r="BA215" s="256"/>
      <c r="BB215" s="256"/>
      <c r="BC215" s="256"/>
      <c r="BD215" s="256"/>
      <c r="BE215" s="256"/>
      <c r="BF215" s="256"/>
      <c r="BG215" s="256"/>
      <c r="BH215" s="256"/>
      <c r="BI215" s="256"/>
      <c r="BJ215" s="252" t="s">
        <v>4231</v>
      </c>
      <c r="BK215" s="252" t="s">
        <v>4232</v>
      </c>
      <c r="BL215" s="256"/>
      <c r="BM215" s="256"/>
      <c r="BN215" s="256"/>
      <c r="BO215" s="256"/>
      <c r="BP215" s="256"/>
      <c r="BQ215" s="256"/>
      <c r="BR215" s="256"/>
      <c r="BS215" s="256"/>
      <c r="BT215" s="252" t="s">
        <v>4233</v>
      </c>
      <c r="BU215" s="256"/>
      <c r="BV215" s="256"/>
      <c r="BW215" s="255"/>
      <c r="BX215" s="255"/>
      <c r="BY215" s="255"/>
      <c r="BZ215" s="257"/>
      <c r="CA215" s="257"/>
      <c r="CB215" s="257"/>
      <c r="CC215" s="257"/>
      <c r="CD215" s="257"/>
      <c r="CE215" s="257"/>
      <c r="CF215" s="257"/>
      <c r="CG215" s="257"/>
      <c r="CH215" s="257"/>
      <c r="CI215" s="257"/>
      <c r="CJ215" s="257"/>
      <c r="CK215" s="257"/>
      <c r="CL215" s="257"/>
      <c r="CM215" s="257"/>
      <c r="CN215" s="257"/>
      <c r="CO215" s="257"/>
      <c r="CP215" s="257"/>
      <c r="CQ215" s="257"/>
      <c r="CR215" s="257"/>
      <c r="CS215" s="253" t="s">
        <v>4234</v>
      </c>
      <c r="CT215" s="253" t="s">
        <v>4235</v>
      </c>
      <c r="CU215" s="257"/>
      <c r="CV215" s="257"/>
      <c r="CW215" s="257"/>
      <c r="CX215" s="257"/>
      <c r="CY215" s="257"/>
      <c r="CZ215" s="257"/>
      <c r="DA215" s="257"/>
      <c r="DB215" s="257"/>
      <c r="DC215" s="253" t="s">
        <v>4236</v>
      </c>
      <c r="DD215" s="257"/>
      <c r="DE215" s="257"/>
    </row>
    <row r="216" spans="34:109" ht="90" hidden="1" customHeight="1">
      <c r="AH216" s="255"/>
      <c r="AI216" s="255"/>
      <c r="AJ216" s="255"/>
      <c r="AK216" s="255"/>
      <c r="AL216" s="244" t="str">
        <f t="shared" si="6"/>
        <v/>
      </c>
      <c r="AM216" s="244" t="str">
        <f t="shared" si="7"/>
        <v/>
      </c>
      <c r="AO216" s="255"/>
      <c r="AP216" s="247">
        <v>214</v>
      </c>
      <c r="AQ216" s="256"/>
      <c r="AR216" s="256"/>
      <c r="AS216" s="256"/>
      <c r="AT216" s="256"/>
      <c r="AU216" s="256"/>
      <c r="AV216" s="256"/>
      <c r="AW216" s="256"/>
      <c r="AX216" s="256"/>
      <c r="AY216" s="256"/>
      <c r="AZ216" s="256"/>
      <c r="BA216" s="256"/>
      <c r="BB216" s="256"/>
      <c r="BC216" s="256"/>
      <c r="BD216" s="256"/>
      <c r="BE216" s="256"/>
      <c r="BF216" s="256"/>
      <c r="BG216" s="256"/>
      <c r="BH216" s="256"/>
      <c r="BI216" s="256"/>
      <c r="BJ216" s="252" t="s">
        <v>4237</v>
      </c>
      <c r="BK216" s="252" t="s">
        <v>4238</v>
      </c>
      <c r="BL216" s="256"/>
      <c r="BM216" s="256"/>
      <c r="BN216" s="256"/>
      <c r="BO216" s="256"/>
      <c r="BP216" s="256"/>
      <c r="BQ216" s="256"/>
      <c r="BR216" s="256"/>
      <c r="BS216" s="256"/>
      <c r="BT216" s="256"/>
      <c r="BU216" s="256"/>
      <c r="BV216" s="256"/>
      <c r="BW216" s="255"/>
      <c r="BX216" s="255"/>
      <c r="BY216" s="255"/>
      <c r="BZ216" s="257"/>
      <c r="CA216" s="257"/>
      <c r="CB216" s="257"/>
      <c r="CC216" s="257"/>
      <c r="CD216" s="257"/>
      <c r="CE216" s="257"/>
      <c r="CF216" s="257"/>
      <c r="CG216" s="257"/>
      <c r="CH216" s="257"/>
      <c r="CI216" s="257"/>
      <c r="CJ216" s="257"/>
      <c r="CK216" s="257"/>
      <c r="CL216" s="257"/>
      <c r="CM216" s="257"/>
      <c r="CN216" s="257"/>
      <c r="CO216" s="257"/>
      <c r="CP216" s="257"/>
      <c r="CQ216" s="257"/>
      <c r="CR216" s="257"/>
      <c r="CS216" s="253" t="s">
        <v>4239</v>
      </c>
      <c r="CT216" s="253" t="s">
        <v>4240</v>
      </c>
      <c r="CU216" s="257"/>
      <c r="CV216" s="257"/>
      <c r="CW216" s="257"/>
      <c r="CX216" s="257"/>
      <c r="CY216" s="257"/>
      <c r="CZ216" s="257"/>
      <c r="DA216" s="257"/>
      <c r="DB216" s="257"/>
      <c r="DC216" s="253"/>
      <c r="DD216" s="257"/>
      <c r="DE216" s="257"/>
    </row>
    <row r="217" spans="34:109" ht="75" hidden="1" customHeight="1">
      <c r="AH217" s="255"/>
      <c r="AI217" s="255"/>
      <c r="AJ217" s="255"/>
      <c r="AK217" s="255"/>
      <c r="AL217" s="244" t="str">
        <f t="shared" si="6"/>
        <v/>
      </c>
      <c r="AM217" s="244" t="str">
        <f t="shared" si="7"/>
        <v/>
      </c>
      <c r="AO217" s="255"/>
      <c r="AP217" s="247">
        <v>215</v>
      </c>
      <c r="AQ217" s="256"/>
      <c r="AR217" s="256"/>
      <c r="AS217" s="256"/>
      <c r="AT217" s="256"/>
      <c r="AU217" s="256"/>
      <c r="AV217" s="256"/>
      <c r="AW217" s="256"/>
      <c r="AX217" s="256"/>
      <c r="AY217" s="256"/>
      <c r="AZ217" s="256"/>
      <c r="BA217" s="256"/>
      <c r="BB217" s="256"/>
      <c r="BC217" s="256"/>
      <c r="BD217" s="256"/>
      <c r="BE217" s="256"/>
      <c r="BF217" s="256"/>
      <c r="BG217" s="256"/>
      <c r="BH217" s="256"/>
      <c r="BI217" s="256"/>
      <c r="BJ217" s="252" t="s">
        <v>4241</v>
      </c>
      <c r="BK217" s="252" t="s">
        <v>4242</v>
      </c>
      <c r="BL217" s="256"/>
      <c r="BM217" s="256"/>
      <c r="BN217" s="256"/>
      <c r="BO217" s="256"/>
      <c r="BP217" s="256"/>
      <c r="BQ217" s="256"/>
      <c r="BR217" s="256"/>
      <c r="BS217" s="256"/>
      <c r="BT217" s="256"/>
      <c r="BU217" s="256"/>
      <c r="BV217" s="256"/>
      <c r="BW217" s="255"/>
      <c r="BX217" s="255"/>
      <c r="BY217" s="255"/>
      <c r="BZ217" s="257"/>
      <c r="CA217" s="257"/>
      <c r="CB217" s="257"/>
      <c r="CC217" s="257"/>
      <c r="CD217" s="257"/>
      <c r="CE217" s="257"/>
      <c r="CF217" s="257"/>
      <c r="CG217" s="257"/>
      <c r="CH217" s="257"/>
      <c r="CI217" s="257"/>
      <c r="CJ217" s="257"/>
      <c r="CK217" s="257"/>
      <c r="CL217" s="257"/>
      <c r="CM217" s="257"/>
      <c r="CN217" s="257"/>
      <c r="CO217" s="257"/>
      <c r="CP217" s="257"/>
      <c r="CQ217" s="257"/>
      <c r="CR217" s="257"/>
      <c r="CS217" s="253" t="s">
        <v>4243</v>
      </c>
      <c r="CT217" s="253" t="s">
        <v>4244</v>
      </c>
      <c r="CU217" s="257"/>
      <c r="CV217" s="257"/>
      <c r="CW217" s="257"/>
      <c r="CX217" s="257"/>
      <c r="CY217" s="257"/>
      <c r="CZ217" s="257"/>
      <c r="DA217" s="257"/>
      <c r="DB217" s="257"/>
      <c r="DC217" s="257"/>
      <c r="DD217" s="257"/>
      <c r="DE217" s="257"/>
    </row>
    <row r="218" spans="34:109" ht="75" hidden="1" customHeight="1">
      <c r="AH218" s="255"/>
      <c r="AI218" s="255"/>
      <c r="AJ218" s="255"/>
      <c r="AK218" s="255"/>
      <c r="AL218" s="244" t="str">
        <f t="shared" si="6"/>
        <v/>
      </c>
      <c r="AM218" s="244" t="str">
        <f t="shared" si="7"/>
        <v/>
      </c>
      <c r="AO218" s="255"/>
      <c r="AP218" s="247">
        <v>216</v>
      </c>
      <c r="AQ218" s="256"/>
      <c r="AR218" s="256"/>
      <c r="AS218" s="256"/>
      <c r="AT218" s="256"/>
      <c r="AU218" s="256"/>
      <c r="AV218" s="256"/>
      <c r="AW218" s="256"/>
      <c r="AX218" s="256"/>
      <c r="AY218" s="256"/>
      <c r="AZ218" s="256"/>
      <c r="BA218" s="256"/>
      <c r="BB218" s="256"/>
      <c r="BC218" s="256"/>
      <c r="BD218" s="256"/>
      <c r="BE218" s="256"/>
      <c r="BF218" s="256"/>
      <c r="BG218" s="256"/>
      <c r="BH218" s="256"/>
      <c r="BI218" s="256"/>
      <c r="BJ218" s="252" t="s">
        <v>4245</v>
      </c>
      <c r="BK218" s="252" t="s">
        <v>4246</v>
      </c>
      <c r="BL218" s="256"/>
      <c r="BM218" s="256"/>
      <c r="BN218" s="256"/>
      <c r="BO218" s="256"/>
      <c r="BP218" s="256"/>
      <c r="BQ218" s="256"/>
      <c r="BR218" s="256"/>
      <c r="BS218" s="256"/>
      <c r="BT218" s="256"/>
      <c r="BU218" s="256"/>
      <c r="BV218" s="256"/>
      <c r="BW218" s="255"/>
      <c r="BX218" s="255"/>
      <c r="BY218" s="255"/>
      <c r="BZ218" s="257"/>
      <c r="CA218" s="257"/>
      <c r="CB218" s="257"/>
      <c r="CC218" s="257"/>
      <c r="CD218" s="257"/>
      <c r="CE218" s="257"/>
      <c r="CF218" s="257"/>
      <c r="CG218" s="257"/>
      <c r="CH218" s="257"/>
      <c r="CI218" s="257"/>
      <c r="CJ218" s="257"/>
      <c r="CK218" s="257"/>
      <c r="CL218" s="257"/>
      <c r="CM218" s="257"/>
      <c r="CN218" s="257"/>
      <c r="CO218" s="257"/>
      <c r="CP218" s="257"/>
      <c r="CQ218" s="257"/>
      <c r="CR218" s="257"/>
      <c r="CS218" s="253" t="s">
        <v>4247</v>
      </c>
      <c r="CT218" s="253" t="s">
        <v>4248</v>
      </c>
      <c r="CU218" s="257"/>
      <c r="CV218" s="257"/>
      <c r="CW218" s="257"/>
      <c r="CX218" s="257"/>
      <c r="CY218" s="257"/>
      <c r="CZ218" s="257"/>
      <c r="DA218" s="257"/>
      <c r="DB218" s="257"/>
      <c r="DC218" s="257"/>
      <c r="DD218" s="257"/>
      <c r="DE218" s="257"/>
    </row>
    <row r="219" spans="34:109" ht="75" hidden="1" customHeight="1">
      <c r="AH219" s="255"/>
      <c r="AI219" s="255"/>
      <c r="AJ219" s="255"/>
      <c r="AK219" s="255"/>
      <c r="AL219" s="244" t="str">
        <f t="shared" si="6"/>
        <v/>
      </c>
      <c r="AM219" s="244" t="str">
        <f t="shared" si="7"/>
        <v/>
      </c>
      <c r="AO219" s="255"/>
      <c r="AP219" s="247">
        <v>217</v>
      </c>
      <c r="AQ219" s="256"/>
      <c r="AR219" s="256"/>
      <c r="AS219" s="256"/>
      <c r="AT219" s="256"/>
      <c r="AU219" s="256"/>
      <c r="AV219" s="256"/>
      <c r="AW219" s="256"/>
      <c r="AX219" s="256"/>
      <c r="AY219" s="256"/>
      <c r="AZ219" s="256"/>
      <c r="BA219" s="256"/>
      <c r="BB219" s="256"/>
      <c r="BC219" s="256"/>
      <c r="BD219" s="256"/>
      <c r="BE219" s="256"/>
      <c r="BF219" s="256"/>
      <c r="BG219" s="256"/>
      <c r="BH219" s="256"/>
      <c r="BI219" s="256"/>
      <c r="BJ219" s="252" t="s">
        <v>4249</v>
      </c>
      <c r="BK219" s="252" t="s">
        <v>4250</v>
      </c>
      <c r="BL219" s="256"/>
      <c r="BM219" s="256"/>
      <c r="BN219" s="256"/>
      <c r="BO219" s="256"/>
      <c r="BP219" s="256"/>
      <c r="BQ219" s="256"/>
      <c r="BR219" s="256"/>
      <c r="BS219" s="256"/>
      <c r="BT219" s="256"/>
      <c r="BU219" s="256"/>
      <c r="BV219" s="256"/>
      <c r="BW219" s="255"/>
      <c r="BX219" s="255"/>
      <c r="BY219" s="255"/>
      <c r="BZ219" s="257"/>
      <c r="CA219" s="257"/>
      <c r="CB219" s="257"/>
      <c r="CC219" s="257"/>
      <c r="CD219" s="257"/>
      <c r="CE219" s="257"/>
      <c r="CF219" s="257"/>
      <c r="CG219" s="257"/>
      <c r="CH219" s="257"/>
      <c r="CI219" s="257"/>
      <c r="CJ219" s="257"/>
      <c r="CK219" s="257"/>
      <c r="CL219" s="257"/>
      <c r="CM219" s="257"/>
      <c r="CN219" s="257"/>
      <c r="CO219" s="257"/>
      <c r="CP219" s="257"/>
      <c r="CQ219" s="257"/>
      <c r="CR219" s="257"/>
      <c r="CS219" s="253" t="s">
        <v>4251</v>
      </c>
      <c r="CT219" s="253" t="s">
        <v>4252</v>
      </c>
      <c r="CU219" s="257"/>
      <c r="CV219" s="257"/>
      <c r="CW219" s="257"/>
      <c r="CX219" s="257"/>
      <c r="CY219" s="257"/>
      <c r="CZ219" s="257"/>
      <c r="DA219" s="257"/>
      <c r="DB219" s="257"/>
      <c r="DC219" s="257"/>
      <c r="DD219" s="257"/>
      <c r="DE219" s="257"/>
    </row>
    <row r="220" spans="34:109" ht="135" hidden="1" customHeight="1">
      <c r="AH220" s="255"/>
      <c r="AI220" s="255"/>
      <c r="AJ220" s="255"/>
      <c r="AK220" s="255"/>
      <c r="AL220" s="244" t="str">
        <f t="shared" si="6"/>
        <v/>
      </c>
      <c r="AM220" s="244" t="str">
        <f t="shared" si="7"/>
        <v/>
      </c>
      <c r="AO220" s="255"/>
      <c r="AP220" s="247">
        <v>218</v>
      </c>
      <c r="AQ220" s="256"/>
      <c r="AR220" s="256"/>
      <c r="AS220" s="256"/>
      <c r="AT220" s="256"/>
      <c r="AU220" s="256"/>
      <c r="AV220" s="256"/>
      <c r="AW220" s="256"/>
      <c r="AX220" s="256"/>
      <c r="AY220" s="256"/>
      <c r="AZ220" s="256"/>
      <c r="BA220" s="256"/>
      <c r="BB220" s="256"/>
      <c r="BC220" s="256"/>
      <c r="BD220" s="256"/>
      <c r="BE220" s="256"/>
      <c r="BF220" s="256"/>
      <c r="BG220" s="256"/>
      <c r="BH220" s="256"/>
      <c r="BI220" s="256"/>
      <c r="BJ220" s="252" t="s">
        <v>4253</v>
      </c>
      <c r="BK220" s="252" t="s">
        <v>4254</v>
      </c>
      <c r="BL220" s="256"/>
      <c r="BM220" s="256"/>
      <c r="BN220" s="256"/>
      <c r="BO220" s="256"/>
      <c r="BP220" s="256"/>
      <c r="BQ220" s="256"/>
      <c r="BR220" s="256"/>
      <c r="BS220" s="256"/>
      <c r="BT220" s="256"/>
      <c r="BU220" s="256"/>
      <c r="BV220" s="256"/>
      <c r="BW220" s="255"/>
      <c r="BX220" s="255"/>
      <c r="BY220" s="255"/>
      <c r="BZ220" s="257"/>
      <c r="CA220" s="257"/>
      <c r="CB220" s="257"/>
      <c r="CC220" s="257"/>
      <c r="CD220" s="257"/>
      <c r="CE220" s="257"/>
      <c r="CF220" s="257"/>
      <c r="CG220" s="257"/>
      <c r="CH220" s="257"/>
      <c r="CI220" s="257"/>
      <c r="CJ220" s="257"/>
      <c r="CK220" s="257"/>
      <c r="CL220" s="257"/>
      <c r="CM220" s="257"/>
      <c r="CN220" s="257"/>
      <c r="CO220" s="257"/>
      <c r="CP220" s="257"/>
      <c r="CQ220" s="257"/>
      <c r="CR220" s="257"/>
      <c r="CS220" s="253" t="s">
        <v>4255</v>
      </c>
      <c r="CT220" s="253" t="s">
        <v>4256</v>
      </c>
      <c r="CU220" s="257"/>
      <c r="CV220" s="257"/>
      <c r="CW220" s="257"/>
      <c r="CX220" s="257"/>
      <c r="CY220" s="257"/>
      <c r="CZ220" s="257"/>
      <c r="DA220" s="257"/>
      <c r="DB220" s="257"/>
      <c r="DC220" s="257"/>
      <c r="DD220" s="257"/>
      <c r="DE220" s="257"/>
    </row>
    <row r="221" spans="34:109" ht="60" hidden="1" customHeight="1">
      <c r="AH221" s="255"/>
      <c r="AI221" s="255"/>
      <c r="AJ221" s="255"/>
      <c r="AK221" s="255"/>
      <c r="AL221" s="244" t="str">
        <f t="shared" si="6"/>
        <v/>
      </c>
      <c r="AM221" s="244" t="str">
        <f t="shared" si="7"/>
        <v/>
      </c>
      <c r="AO221" s="255"/>
      <c r="AP221" s="247">
        <v>219</v>
      </c>
      <c r="AQ221" s="256"/>
      <c r="AR221" s="256"/>
      <c r="AS221" s="256"/>
      <c r="AT221" s="256"/>
      <c r="AU221" s="256"/>
      <c r="AV221" s="256"/>
      <c r="AW221" s="256"/>
      <c r="AX221" s="256"/>
      <c r="AY221" s="256"/>
      <c r="AZ221" s="256"/>
      <c r="BA221" s="256"/>
      <c r="BB221" s="256"/>
      <c r="BC221" s="256"/>
      <c r="BD221" s="256"/>
      <c r="BE221" s="256"/>
      <c r="BF221" s="256"/>
      <c r="BG221" s="256"/>
      <c r="BH221" s="256"/>
      <c r="BI221" s="256"/>
      <c r="BJ221" s="252" t="s">
        <v>4257</v>
      </c>
      <c r="BK221" s="256"/>
      <c r="BL221" s="256"/>
      <c r="BM221" s="256"/>
      <c r="BN221" s="256"/>
      <c r="BO221" s="256"/>
      <c r="BP221" s="256"/>
      <c r="BQ221" s="256"/>
      <c r="BR221" s="256"/>
      <c r="BS221" s="256"/>
      <c r="BT221" s="256"/>
      <c r="BU221" s="256"/>
      <c r="BV221" s="256"/>
      <c r="BW221" s="255"/>
      <c r="BX221" s="255"/>
      <c r="BY221" s="255"/>
      <c r="BZ221" s="257"/>
      <c r="CA221" s="257"/>
      <c r="CB221" s="257"/>
      <c r="CC221" s="257"/>
      <c r="CD221" s="257"/>
      <c r="CE221" s="257"/>
      <c r="CF221" s="257"/>
      <c r="CG221" s="257"/>
      <c r="CH221" s="257"/>
      <c r="CI221" s="257"/>
      <c r="CJ221" s="257"/>
      <c r="CK221" s="257"/>
      <c r="CL221" s="257"/>
      <c r="CM221" s="257"/>
      <c r="CN221" s="257"/>
      <c r="CO221" s="257"/>
      <c r="CP221" s="257"/>
      <c r="CQ221" s="257"/>
      <c r="CR221" s="257"/>
      <c r="CS221" s="253" t="s">
        <v>4258</v>
      </c>
      <c r="CT221" s="253"/>
      <c r="CU221" s="257"/>
      <c r="CV221" s="257"/>
      <c r="CW221" s="257"/>
      <c r="CX221" s="257"/>
      <c r="CY221" s="257"/>
      <c r="CZ221" s="257"/>
      <c r="DA221" s="257"/>
      <c r="DB221" s="257"/>
      <c r="DC221" s="257"/>
      <c r="DD221" s="257"/>
      <c r="DE221" s="257"/>
    </row>
    <row r="222" spans="34:109" ht="60" hidden="1" customHeight="1">
      <c r="AH222" s="255"/>
      <c r="AI222" s="255"/>
      <c r="AJ222" s="255"/>
      <c r="AK222" s="255"/>
      <c r="AL222" s="244" t="str">
        <f t="shared" si="6"/>
        <v/>
      </c>
      <c r="AM222" s="244" t="str">
        <f t="shared" si="7"/>
        <v/>
      </c>
      <c r="AO222" s="255"/>
      <c r="AP222" s="247">
        <v>220</v>
      </c>
      <c r="AQ222" s="256"/>
      <c r="AR222" s="256"/>
      <c r="AS222" s="256"/>
      <c r="AT222" s="256"/>
      <c r="AU222" s="256"/>
      <c r="AV222" s="256"/>
      <c r="AW222" s="256"/>
      <c r="AX222" s="256"/>
      <c r="AY222" s="256"/>
      <c r="AZ222" s="256"/>
      <c r="BA222" s="256"/>
      <c r="BB222" s="256"/>
      <c r="BC222" s="256"/>
      <c r="BD222" s="256"/>
      <c r="BE222" s="256"/>
      <c r="BF222" s="256"/>
      <c r="BG222" s="256"/>
      <c r="BH222" s="256"/>
      <c r="BI222" s="256"/>
      <c r="BJ222" s="252" t="s">
        <v>4259</v>
      </c>
      <c r="BK222" s="256"/>
      <c r="BL222" s="256"/>
      <c r="BM222" s="256"/>
      <c r="BN222" s="256"/>
      <c r="BO222" s="256"/>
      <c r="BP222" s="256"/>
      <c r="BQ222" s="256"/>
      <c r="BR222" s="256"/>
      <c r="BS222" s="256"/>
      <c r="BT222" s="256"/>
      <c r="BU222" s="256"/>
      <c r="BV222" s="256"/>
      <c r="BW222" s="255"/>
      <c r="BX222" s="255"/>
      <c r="BY222" s="255"/>
      <c r="BZ222" s="257"/>
      <c r="CA222" s="257"/>
      <c r="CB222" s="257"/>
      <c r="CC222" s="257"/>
      <c r="CD222" s="257"/>
      <c r="CE222" s="257"/>
      <c r="CF222" s="257"/>
      <c r="CG222" s="257"/>
      <c r="CH222" s="257"/>
      <c r="CI222" s="257"/>
      <c r="CJ222" s="257"/>
      <c r="CK222" s="257"/>
      <c r="CL222" s="257"/>
      <c r="CM222" s="257"/>
      <c r="CN222" s="257"/>
      <c r="CO222" s="257"/>
      <c r="CP222" s="257"/>
      <c r="CQ222" s="257"/>
      <c r="CR222" s="257"/>
      <c r="CS222" s="253" t="s">
        <v>4260</v>
      </c>
      <c r="CT222" s="257"/>
      <c r="CU222" s="257"/>
      <c r="CV222" s="257"/>
      <c r="CW222" s="257"/>
      <c r="CX222" s="257"/>
      <c r="CY222" s="257"/>
      <c r="CZ222" s="257"/>
      <c r="DA222" s="257"/>
      <c r="DB222" s="257"/>
      <c r="DC222" s="257"/>
      <c r="DD222" s="257"/>
      <c r="DE222" s="257"/>
    </row>
    <row r="223" spans="34:109" ht="60" hidden="1" customHeight="1">
      <c r="AH223" s="255"/>
      <c r="AI223" s="255"/>
      <c r="AJ223" s="255"/>
      <c r="AK223" s="255"/>
      <c r="AL223" s="244" t="str">
        <f t="shared" si="6"/>
        <v/>
      </c>
      <c r="AM223" s="244" t="str">
        <f t="shared" si="7"/>
        <v/>
      </c>
      <c r="AO223" s="255"/>
      <c r="AP223" s="247">
        <v>221</v>
      </c>
      <c r="AQ223" s="256"/>
      <c r="AR223" s="256"/>
      <c r="AS223" s="256"/>
      <c r="AT223" s="256"/>
      <c r="AU223" s="256"/>
      <c r="AV223" s="256"/>
      <c r="AW223" s="256"/>
      <c r="AX223" s="256"/>
      <c r="AY223" s="256"/>
      <c r="AZ223" s="256"/>
      <c r="BA223" s="256"/>
      <c r="BB223" s="256"/>
      <c r="BC223" s="256"/>
      <c r="BD223" s="256"/>
      <c r="BE223" s="256"/>
      <c r="BF223" s="256"/>
      <c r="BG223" s="256"/>
      <c r="BH223" s="256"/>
      <c r="BI223" s="256"/>
      <c r="BJ223" s="252" t="s">
        <v>4261</v>
      </c>
      <c r="BK223" s="256"/>
      <c r="BL223" s="256"/>
      <c r="BM223" s="256"/>
      <c r="BN223" s="256"/>
      <c r="BO223" s="256"/>
      <c r="BP223" s="256"/>
      <c r="BQ223" s="256"/>
      <c r="BR223" s="256"/>
      <c r="BS223" s="256"/>
      <c r="BT223" s="256"/>
      <c r="BU223" s="256"/>
      <c r="BV223" s="256"/>
      <c r="BW223" s="255"/>
      <c r="BX223" s="255"/>
      <c r="BY223" s="255"/>
      <c r="BZ223" s="257"/>
      <c r="CA223" s="257"/>
      <c r="CB223" s="257"/>
      <c r="CC223" s="257"/>
      <c r="CD223" s="257"/>
      <c r="CE223" s="257"/>
      <c r="CF223" s="257"/>
      <c r="CG223" s="257"/>
      <c r="CH223" s="257"/>
      <c r="CI223" s="257"/>
      <c r="CJ223" s="257"/>
      <c r="CK223" s="257"/>
      <c r="CL223" s="257"/>
      <c r="CM223" s="257"/>
      <c r="CN223" s="257"/>
      <c r="CO223" s="257"/>
      <c r="CP223" s="257"/>
      <c r="CQ223" s="257"/>
      <c r="CR223" s="257"/>
      <c r="CS223" s="253" t="s">
        <v>4262</v>
      </c>
      <c r="CT223" s="257"/>
      <c r="CU223" s="257"/>
      <c r="CV223" s="257"/>
      <c r="CW223" s="257"/>
      <c r="CX223" s="257"/>
      <c r="CY223" s="257"/>
      <c r="CZ223" s="257"/>
      <c r="DA223" s="257"/>
      <c r="DB223" s="257"/>
      <c r="DC223" s="257"/>
      <c r="DD223" s="257"/>
      <c r="DE223" s="257"/>
    </row>
    <row r="224" spans="34:109" ht="75" hidden="1" customHeight="1">
      <c r="AH224" s="255"/>
      <c r="AI224" s="255"/>
      <c r="AJ224" s="255"/>
      <c r="AK224" s="255"/>
      <c r="AL224" s="244" t="str">
        <f t="shared" si="6"/>
        <v/>
      </c>
      <c r="AM224" s="244" t="str">
        <f t="shared" si="7"/>
        <v/>
      </c>
      <c r="AO224" s="255"/>
      <c r="AP224" s="247">
        <v>222</v>
      </c>
      <c r="AQ224" s="256"/>
      <c r="AR224" s="256"/>
      <c r="AS224" s="256"/>
      <c r="AT224" s="256"/>
      <c r="AU224" s="256"/>
      <c r="AV224" s="256"/>
      <c r="AW224" s="256"/>
      <c r="AX224" s="256"/>
      <c r="AY224" s="256"/>
      <c r="AZ224" s="256"/>
      <c r="BA224" s="256"/>
      <c r="BB224" s="256"/>
      <c r="BC224" s="256"/>
      <c r="BD224" s="256"/>
      <c r="BE224" s="256"/>
      <c r="BF224" s="256"/>
      <c r="BG224" s="256"/>
      <c r="BH224" s="256"/>
      <c r="BI224" s="256"/>
      <c r="BJ224" s="252" t="s">
        <v>4263</v>
      </c>
      <c r="BK224" s="256"/>
      <c r="BL224" s="256"/>
      <c r="BM224" s="256"/>
      <c r="BN224" s="256"/>
      <c r="BO224" s="256"/>
      <c r="BP224" s="256"/>
      <c r="BQ224" s="256"/>
      <c r="BR224" s="256"/>
      <c r="BS224" s="256"/>
      <c r="BT224" s="256"/>
      <c r="BU224" s="256"/>
      <c r="BV224" s="256"/>
      <c r="BW224" s="255"/>
      <c r="BX224" s="255"/>
      <c r="BY224" s="255"/>
      <c r="BZ224" s="257"/>
      <c r="CA224" s="257"/>
      <c r="CB224" s="257"/>
      <c r="CC224" s="257"/>
      <c r="CD224" s="257"/>
      <c r="CE224" s="257"/>
      <c r="CF224" s="257"/>
      <c r="CG224" s="257"/>
      <c r="CH224" s="257"/>
      <c r="CI224" s="257"/>
      <c r="CJ224" s="257"/>
      <c r="CK224" s="257"/>
      <c r="CL224" s="257"/>
      <c r="CM224" s="257"/>
      <c r="CN224" s="257"/>
      <c r="CO224" s="257"/>
      <c r="CP224" s="257"/>
      <c r="CQ224" s="257"/>
      <c r="CR224" s="257"/>
      <c r="CS224" s="253" t="s">
        <v>4264</v>
      </c>
      <c r="CT224" s="257"/>
      <c r="CU224" s="257"/>
      <c r="CV224" s="257"/>
      <c r="CW224" s="257"/>
      <c r="CX224" s="257"/>
      <c r="CY224" s="257"/>
      <c r="CZ224" s="257"/>
      <c r="DA224" s="257"/>
      <c r="DB224" s="257"/>
      <c r="DC224" s="257"/>
      <c r="DD224" s="257"/>
      <c r="DE224" s="257"/>
    </row>
    <row r="225" spans="34:109" ht="135" hidden="1" customHeight="1">
      <c r="AH225" s="255"/>
      <c r="AI225" s="255"/>
      <c r="AJ225" s="255"/>
      <c r="AK225" s="255"/>
      <c r="AL225" s="244" t="str">
        <f t="shared" si="6"/>
        <v/>
      </c>
      <c r="AM225" s="244" t="str">
        <f t="shared" si="7"/>
        <v/>
      </c>
      <c r="AO225" s="255"/>
      <c r="AP225" s="247">
        <v>223</v>
      </c>
      <c r="AQ225" s="256"/>
      <c r="AR225" s="256"/>
      <c r="AS225" s="256"/>
      <c r="AT225" s="256"/>
      <c r="AU225" s="256"/>
      <c r="AV225" s="256"/>
      <c r="AW225" s="256"/>
      <c r="AX225" s="256"/>
      <c r="AY225" s="256"/>
      <c r="AZ225" s="256"/>
      <c r="BA225" s="256"/>
      <c r="BB225" s="256"/>
      <c r="BC225" s="256"/>
      <c r="BD225" s="256"/>
      <c r="BE225" s="256"/>
      <c r="BF225" s="256"/>
      <c r="BG225" s="256"/>
      <c r="BH225" s="256"/>
      <c r="BI225" s="256"/>
      <c r="BJ225" s="252" t="s">
        <v>4265</v>
      </c>
      <c r="BK225" s="256"/>
      <c r="BL225" s="256"/>
      <c r="BM225" s="256"/>
      <c r="BN225" s="256"/>
      <c r="BO225" s="256"/>
      <c r="BP225" s="256"/>
      <c r="BQ225" s="256"/>
      <c r="BR225" s="256"/>
      <c r="BS225" s="256"/>
      <c r="BT225" s="256"/>
      <c r="BU225" s="256"/>
      <c r="BV225" s="256"/>
      <c r="BW225" s="255"/>
      <c r="BX225" s="255"/>
      <c r="BY225" s="255"/>
      <c r="BZ225" s="257"/>
      <c r="CA225" s="257"/>
      <c r="CB225" s="257"/>
      <c r="CC225" s="257"/>
      <c r="CD225" s="257"/>
      <c r="CE225" s="257"/>
      <c r="CF225" s="257"/>
      <c r="CG225" s="257"/>
      <c r="CH225" s="257"/>
      <c r="CI225" s="257"/>
      <c r="CJ225" s="257"/>
      <c r="CK225" s="257"/>
      <c r="CL225" s="257"/>
      <c r="CM225" s="257"/>
      <c r="CN225" s="257"/>
      <c r="CO225" s="257"/>
      <c r="CP225" s="257"/>
      <c r="CQ225" s="257"/>
      <c r="CR225" s="257"/>
      <c r="CS225" s="253" t="s">
        <v>4266</v>
      </c>
      <c r="CT225" s="257"/>
      <c r="CU225" s="257"/>
      <c r="CV225" s="257"/>
      <c r="CW225" s="257"/>
      <c r="CX225" s="257"/>
      <c r="CY225" s="257"/>
      <c r="CZ225" s="257"/>
      <c r="DA225" s="257"/>
      <c r="DB225" s="257"/>
      <c r="DC225" s="257"/>
      <c r="DD225" s="257"/>
      <c r="DE225" s="257"/>
    </row>
    <row r="226" spans="34:109" ht="60" hidden="1" customHeight="1">
      <c r="AH226" s="255"/>
      <c r="AI226" s="255"/>
      <c r="AJ226" s="255"/>
      <c r="AK226" s="255"/>
      <c r="AL226" s="244" t="str">
        <f t="shared" si="6"/>
        <v/>
      </c>
      <c r="AM226" s="244" t="str">
        <f t="shared" si="7"/>
        <v/>
      </c>
      <c r="AO226" s="255"/>
      <c r="AP226" s="247">
        <v>224</v>
      </c>
      <c r="AQ226" s="256"/>
      <c r="AR226" s="256"/>
      <c r="AS226" s="256"/>
      <c r="AT226" s="256"/>
      <c r="AU226" s="256"/>
      <c r="AV226" s="256"/>
      <c r="AW226" s="256"/>
      <c r="AX226" s="256"/>
      <c r="AY226" s="256"/>
      <c r="AZ226" s="256"/>
      <c r="BA226" s="256"/>
      <c r="BB226" s="256"/>
      <c r="BC226" s="256"/>
      <c r="BD226" s="256"/>
      <c r="BE226" s="256"/>
      <c r="BF226" s="256"/>
      <c r="BG226" s="256"/>
      <c r="BH226" s="256"/>
      <c r="BI226" s="256"/>
      <c r="BJ226" s="252" t="s">
        <v>4267</v>
      </c>
      <c r="BK226" s="256"/>
      <c r="BL226" s="256"/>
      <c r="BM226" s="256"/>
      <c r="BN226" s="256"/>
      <c r="BO226" s="256"/>
      <c r="BP226" s="256"/>
      <c r="BQ226" s="256"/>
      <c r="BR226" s="256"/>
      <c r="BS226" s="256"/>
      <c r="BT226" s="256"/>
      <c r="BU226" s="256"/>
      <c r="BV226" s="256"/>
      <c r="BW226" s="255"/>
      <c r="BX226" s="255"/>
      <c r="BY226" s="255"/>
      <c r="BZ226" s="257"/>
      <c r="CA226" s="257"/>
      <c r="CB226" s="257"/>
      <c r="CC226" s="257"/>
      <c r="CD226" s="257"/>
      <c r="CE226" s="257"/>
      <c r="CF226" s="257"/>
      <c r="CG226" s="257"/>
      <c r="CH226" s="257"/>
      <c r="CI226" s="257"/>
      <c r="CJ226" s="257"/>
      <c r="CK226" s="257"/>
      <c r="CL226" s="257"/>
      <c r="CM226" s="257"/>
      <c r="CN226" s="257"/>
      <c r="CO226" s="257"/>
      <c r="CP226" s="257"/>
      <c r="CQ226" s="257"/>
      <c r="CR226" s="257"/>
      <c r="CS226" s="253" t="s">
        <v>4268</v>
      </c>
      <c r="CT226" s="257"/>
      <c r="CU226" s="257"/>
      <c r="CV226" s="257"/>
      <c r="CW226" s="257"/>
      <c r="CX226" s="257"/>
      <c r="CY226" s="257"/>
      <c r="CZ226" s="257"/>
      <c r="DA226" s="257"/>
      <c r="DB226" s="257"/>
      <c r="DC226" s="257"/>
      <c r="DD226" s="257"/>
      <c r="DE226" s="257"/>
    </row>
    <row r="227" spans="34:109" ht="60" hidden="1" customHeight="1">
      <c r="AH227" s="255"/>
      <c r="AI227" s="255"/>
      <c r="AJ227" s="255"/>
      <c r="AK227" s="255"/>
      <c r="AL227" s="244" t="str">
        <f t="shared" si="6"/>
        <v/>
      </c>
      <c r="AM227" s="244" t="str">
        <f t="shared" si="7"/>
        <v/>
      </c>
      <c r="AO227" s="255"/>
      <c r="AP227" s="247">
        <v>225</v>
      </c>
      <c r="AQ227" s="256"/>
      <c r="AR227" s="256"/>
      <c r="AS227" s="256"/>
      <c r="AT227" s="256"/>
      <c r="AU227" s="256"/>
      <c r="AV227" s="256"/>
      <c r="AW227" s="256"/>
      <c r="AX227" s="256"/>
      <c r="AY227" s="256"/>
      <c r="AZ227" s="256"/>
      <c r="BA227" s="256"/>
      <c r="BB227" s="256"/>
      <c r="BC227" s="256"/>
      <c r="BD227" s="256"/>
      <c r="BE227" s="256"/>
      <c r="BF227" s="256"/>
      <c r="BG227" s="256"/>
      <c r="BH227" s="256"/>
      <c r="BI227" s="256"/>
      <c r="BJ227" s="252" t="s">
        <v>4269</v>
      </c>
      <c r="BK227" s="256"/>
      <c r="BL227" s="256"/>
      <c r="BM227" s="256"/>
      <c r="BN227" s="256"/>
      <c r="BO227" s="256"/>
      <c r="BP227" s="256"/>
      <c r="BQ227" s="256"/>
      <c r="BR227" s="256"/>
      <c r="BS227" s="256"/>
      <c r="BT227" s="256"/>
      <c r="BU227" s="256"/>
      <c r="BV227" s="256"/>
      <c r="BW227" s="255"/>
      <c r="BX227" s="255"/>
      <c r="BY227" s="255"/>
      <c r="BZ227" s="257"/>
      <c r="CA227" s="257"/>
      <c r="CB227" s="257"/>
      <c r="CC227" s="257"/>
      <c r="CD227" s="257"/>
      <c r="CE227" s="257"/>
      <c r="CF227" s="257"/>
      <c r="CG227" s="257"/>
      <c r="CH227" s="257"/>
      <c r="CI227" s="257"/>
      <c r="CJ227" s="257"/>
      <c r="CK227" s="257"/>
      <c r="CL227" s="257"/>
      <c r="CM227" s="257"/>
      <c r="CN227" s="257"/>
      <c r="CO227" s="257"/>
      <c r="CP227" s="257"/>
      <c r="CQ227" s="257"/>
      <c r="CR227" s="257"/>
      <c r="CS227" s="253" t="s">
        <v>4270</v>
      </c>
      <c r="CT227" s="257"/>
      <c r="CU227" s="257"/>
      <c r="CV227" s="257"/>
      <c r="CW227" s="257"/>
      <c r="CX227" s="257"/>
      <c r="CY227" s="257"/>
      <c r="CZ227" s="257"/>
      <c r="DA227" s="257"/>
      <c r="DB227" s="257"/>
      <c r="DC227" s="257"/>
      <c r="DD227" s="257"/>
      <c r="DE227" s="257"/>
    </row>
    <row r="228" spans="34:109" ht="75" hidden="1" customHeight="1">
      <c r="AH228" s="255"/>
      <c r="AI228" s="255"/>
      <c r="AJ228" s="255"/>
      <c r="AK228" s="255"/>
      <c r="AL228" s="244" t="str">
        <f t="shared" si="6"/>
        <v/>
      </c>
      <c r="AM228" s="244" t="str">
        <f t="shared" si="7"/>
        <v/>
      </c>
      <c r="AO228" s="255"/>
      <c r="AP228" s="247">
        <v>226</v>
      </c>
      <c r="AQ228" s="256"/>
      <c r="AR228" s="256"/>
      <c r="AS228" s="256"/>
      <c r="AT228" s="256"/>
      <c r="AU228" s="256"/>
      <c r="AV228" s="256"/>
      <c r="AW228" s="256"/>
      <c r="AX228" s="256"/>
      <c r="AY228" s="256"/>
      <c r="AZ228" s="256"/>
      <c r="BA228" s="256"/>
      <c r="BB228" s="256"/>
      <c r="BC228" s="256"/>
      <c r="BD228" s="256"/>
      <c r="BE228" s="256"/>
      <c r="BF228" s="256"/>
      <c r="BG228" s="256"/>
      <c r="BH228" s="256"/>
      <c r="BI228" s="256"/>
      <c r="BJ228" s="252" t="s">
        <v>4271</v>
      </c>
      <c r="BK228" s="256"/>
      <c r="BL228" s="256"/>
      <c r="BM228" s="256"/>
      <c r="BN228" s="256"/>
      <c r="BO228" s="256"/>
      <c r="BP228" s="256"/>
      <c r="BQ228" s="256"/>
      <c r="BR228" s="256"/>
      <c r="BS228" s="256"/>
      <c r="BT228" s="256"/>
      <c r="BU228" s="256"/>
      <c r="BV228" s="256"/>
      <c r="BW228" s="255"/>
      <c r="BX228" s="255"/>
      <c r="BY228" s="255"/>
      <c r="BZ228" s="257"/>
      <c r="CA228" s="257"/>
      <c r="CB228" s="257"/>
      <c r="CC228" s="257"/>
      <c r="CD228" s="257"/>
      <c r="CE228" s="257"/>
      <c r="CF228" s="257"/>
      <c r="CG228" s="257"/>
      <c r="CH228" s="257"/>
      <c r="CI228" s="257"/>
      <c r="CJ228" s="257"/>
      <c r="CK228" s="257"/>
      <c r="CL228" s="257"/>
      <c r="CM228" s="257"/>
      <c r="CN228" s="257"/>
      <c r="CO228" s="257"/>
      <c r="CP228" s="257"/>
      <c r="CQ228" s="257"/>
      <c r="CR228" s="257"/>
      <c r="CS228" s="253" t="s">
        <v>4272</v>
      </c>
      <c r="CT228" s="257"/>
      <c r="CU228" s="257"/>
      <c r="CV228" s="257"/>
      <c r="CW228" s="257"/>
      <c r="CX228" s="257"/>
      <c r="CY228" s="257"/>
      <c r="CZ228" s="257"/>
      <c r="DA228" s="257"/>
      <c r="DB228" s="257"/>
      <c r="DC228" s="257"/>
      <c r="DD228" s="257"/>
      <c r="DE228" s="257"/>
    </row>
    <row r="229" spans="34:109" ht="45" hidden="1" customHeight="1">
      <c r="AH229" s="255"/>
      <c r="AI229" s="255"/>
      <c r="AJ229" s="255"/>
      <c r="AK229" s="255"/>
      <c r="AL229" s="244" t="str">
        <f t="shared" si="6"/>
        <v/>
      </c>
      <c r="AM229" s="244" t="str">
        <f t="shared" si="7"/>
        <v/>
      </c>
      <c r="AO229" s="255"/>
      <c r="AP229" s="247">
        <v>227</v>
      </c>
      <c r="AQ229" s="256"/>
      <c r="AR229" s="256"/>
      <c r="AS229" s="256"/>
      <c r="AT229" s="256"/>
      <c r="AU229" s="256"/>
      <c r="AV229" s="256"/>
      <c r="AW229" s="256"/>
      <c r="AX229" s="256"/>
      <c r="AY229" s="256"/>
      <c r="AZ229" s="256"/>
      <c r="BA229" s="256"/>
      <c r="BB229" s="256"/>
      <c r="BC229" s="256"/>
      <c r="BD229" s="256"/>
      <c r="BE229" s="256"/>
      <c r="BF229" s="256"/>
      <c r="BG229" s="256"/>
      <c r="BH229" s="256"/>
      <c r="BI229" s="256"/>
      <c r="BJ229" s="252" t="s">
        <v>4273</v>
      </c>
      <c r="BK229" s="256"/>
      <c r="BL229" s="256"/>
      <c r="BM229" s="256"/>
      <c r="BN229" s="256"/>
      <c r="BO229" s="256"/>
      <c r="BP229" s="256"/>
      <c r="BQ229" s="256"/>
      <c r="BR229" s="256"/>
      <c r="BS229" s="256"/>
      <c r="BT229" s="256"/>
      <c r="BU229" s="256"/>
      <c r="BV229" s="256"/>
      <c r="BW229" s="255"/>
      <c r="BX229" s="255"/>
      <c r="BY229" s="255"/>
      <c r="BZ229" s="257"/>
      <c r="CA229" s="257"/>
      <c r="CB229" s="257"/>
      <c r="CC229" s="257"/>
      <c r="CD229" s="257"/>
      <c r="CE229" s="257"/>
      <c r="CF229" s="257"/>
      <c r="CG229" s="257"/>
      <c r="CH229" s="257"/>
      <c r="CI229" s="257"/>
      <c r="CJ229" s="257"/>
      <c r="CK229" s="257"/>
      <c r="CL229" s="257"/>
      <c r="CM229" s="257"/>
      <c r="CN229" s="257"/>
      <c r="CO229" s="257"/>
      <c r="CP229" s="257"/>
      <c r="CQ229" s="257"/>
      <c r="CR229" s="257"/>
      <c r="CS229" s="253" t="s">
        <v>4274</v>
      </c>
      <c r="CT229" s="257"/>
      <c r="CU229" s="257"/>
      <c r="CV229" s="257"/>
      <c r="CW229" s="257"/>
      <c r="CX229" s="257"/>
      <c r="CY229" s="257"/>
      <c r="CZ229" s="257"/>
      <c r="DA229" s="257"/>
      <c r="DB229" s="257"/>
      <c r="DC229" s="257"/>
      <c r="DD229" s="257"/>
      <c r="DE229" s="257"/>
    </row>
    <row r="230" spans="34:109" ht="60" hidden="1" customHeight="1">
      <c r="AH230" s="255"/>
      <c r="AI230" s="255"/>
      <c r="AJ230" s="255"/>
      <c r="AK230" s="255"/>
      <c r="AL230" s="244" t="str">
        <f t="shared" si="6"/>
        <v/>
      </c>
      <c r="AM230" s="244" t="str">
        <f t="shared" si="7"/>
        <v/>
      </c>
      <c r="AO230" s="255"/>
      <c r="AP230" s="247">
        <v>228</v>
      </c>
      <c r="AQ230" s="256"/>
      <c r="AR230" s="256"/>
      <c r="AS230" s="256"/>
      <c r="AT230" s="256"/>
      <c r="AU230" s="256"/>
      <c r="AV230" s="256"/>
      <c r="AW230" s="256"/>
      <c r="AX230" s="256"/>
      <c r="AY230" s="256"/>
      <c r="AZ230" s="256"/>
      <c r="BA230" s="256"/>
      <c r="BB230" s="256"/>
      <c r="BC230" s="256"/>
      <c r="BD230" s="256"/>
      <c r="BE230" s="256"/>
      <c r="BF230" s="256"/>
      <c r="BG230" s="256"/>
      <c r="BH230" s="256"/>
      <c r="BI230" s="256"/>
      <c r="BJ230" s="252" t="s">
        <v>4275</v>
      </c>
      <c r="BK230" s="256"/>
      <c r="BL230" s="256"/>
      <c r="BM230" s="256"/>
      <c r="BN230" s="256"/>
      <c r="BO230" s="256"/>
      <c r="BP230" s="256"/>
      <c r="BQ230" s="256"/>
      <c r="BR230" s="256"/>
      <c r="BS230" s="256"/>
      <c r="BT230" s="256"/>
      <c r="BU230" s="256"/>
      <c r="BV230" s="256"/>
      <c r="BW230" s="255"/>
      <c r="BX230" s="255"/>
      <c r="BY230" s="255"/>
      <c r="BZ230" s="257"/>
      <c r="CA230" s="257"/>
      <c r="CB230" s="257"/>
      <c r="CC230" s="257"/>
      <c r="CD230" s="257"/>
      <c r="CE230" s="257"/>
      <c r="CF230" s="257"/>
      <c r="CG230" s="257"/>
      <c r="CH230" s="257"/>
      <c r="CI230" s="257"/>
      <c r="CJ230" s="257"/>
      <c r="CK230" s="257"/>
      <c r="CL230" s="257"/>
      <c r="CM230" s="257"/>
      <c r="CN230" s="257"/>
      <c r="CO230" s="257"/>
      <c r="CP230" s="257"/>
      <c r="CQ230" s="257"/>
      <c r="CR230" s="257"/>
      <c r="CS230" s="253" t="s">
        <v>4276</v>
      </c>
      <c r="CT230" s="257"/>
      <c r="CU230" s="257"/>
      <c r="CV230" s="257"/>
      <c r="CW230" s="257"/>
      <c r="CX230" s="257"/>
      <c r="CY230" s="257"/>
      <c r="CZ230" s="257"/>
      <c r="DA230" s="257"/>
      <c r="DB230" s="257"/>
      <c r="DC230" s="257"/>
      <c r="DD230" s="257"/>
      <c r="DE230" s="257"/>
    </row>
    <row r="231" spans="34:109" ht="60" hidden="1" customHeight="1">
      <c r="AH231" s="255"/>
      <c r="AI231" s="255"/>
      <c r="AJ231" s="255"/>
      <c r="AK231" s="255"/>
      <c r="AL231" s="244" t="str">
        <f t="shared" si="6"/>
        <v/>
      </c>
      <c r="AM231" s="244" t="str">
        <f t="shared" si="7"/>
        <v/>
      </c>
      <c r="AO231" s="255"/>
      <c r="AP231" s="247">
        <v>229</v>
      </c>
      <c r="AQ231" s="256"/>
      <c r="AR231" s="256"/>
      <c r="AS231" s="256"/>
      <c r="AT231" s="256"/>
      <c r="AU231" s="256"/>
      <c r="AV231" s="256"/>
      <c r="AW231" s="256"/>
      <c r="AX231" s="256"/>
      <c r="AY231" s="256"/>
      <c r="AZ231" s="256"/>
      <c r="BA231" s="256"/>
      <c r="BB231" s="256"/>
      <c r="BC231" s="256"/>
      <c r="BD231" s="256"/>
      <c r="BE231" s="256"/>
      <c r="BF231" s="256"/>
      <c r="BG231" s="256"/>
      <c r="BH231" s="256"/>
      <c r="BI231" s="256"/>
      <c r="BJ231" s="252" t="s">
        <v>4277</v>
      </c>
      <c r="BK231" s="256"/>
      <c r="BL231" s="256"/>
      <c r="BM231" s="256"/>
      <c r="BN231" s="256"/>
      <c r="BO231" s="256"/>
      <c r="BP231" s="256"/>
      <c r="BQ231" s="256"/>
      <c r="BR231" s="256"/>
      <c r="BS231" s="256"/>
      <c r="BT231" s="256"/>
      <c r="BU231" s="256"/>
      <c r="BV231" s="256"/>
      <c r="BW231" s="255"/>
      <c r="BX231" s="255"/>
      <c r="BY231" s="255"/>
      <c r="BZ231" s="257"/>
      <c r="CA231" s="257"/>
      <c r="CB231" s="257"/>
      <c r="CC231" s="257"/>
      <c r="CD231" s="257"/>
      <c r="CE231" s="257"/>
      <c r="CF231" s="257"/>
      <c r="CG231" s="257"/>
      <c r="CH231" s="257"/>
      <c r="CI231" s="257"/>
      <c r="CJ231" s="257"/>
      <c r="CK231" s="257"/>
      <c r="CL231" s="257"/>
      <c r="CM231" s="257"/>
      <c r="CN231" s="257"/>
      <c r="CO231" s="257"/>
      <c r="CP231" s="257"/>
      <c r="CQ231" s="257"/>
      <c r="CR231" s="257"/>
      <c r="CS231" s="253" t="s">
        <v>4278</v>
      </c>
      <c r="CT231" s="257"/>
      <c r="CU231" s="257"/>
      <c r="CV231" s="257"/>
      <c r="CW231" s="257"/>
      <c r="CX231" s="257"/>
      <c r="CY231" s="257"/>
      <c r="CZ231" s="257"/>
      <c r="DA231" s="257"/>
      <c r="DB231" s="257"/>
      <c r="DC231" s="257"/>
      <c r="DD231" s="257"/>
      <c r="DE231" s="257"/>
    </row>
    <row r="232" spans="34:109" ht="45" hidden="1" customHeight="1">
      <c r="AH232" s="255"/>
      <c r="AI232" s="255"/>
      <c r="AJ232" s="255"/>
      <c r="AK232" s="255"/>
      <c r="AL232" s="244" t="str">
        <f t="shared" si="6"/>
        <v/>
      </c>
      <c r="AM232" s="244" t="str">
        <f t="shared" si="7"/>
        <v/>
      </c>
      <c r="AO232" s="255"/>
      <c r="AP232" s="247">
        <v>230</v>
      </c>
      <c r="AQ232" s="256"/>
      <c r="AR232" s="256"/>
      <c r="AS232" s="256"/>
      <c r="AT232" s="256"/>
      <c r="AU232" s="256"/>
      <c r="AV232" s="256"/>
      <c r="AW232" s="256"/>
      <c r="AX232" s="256"/>
      <c r="AY232" s="256"/>
      <c r="AZ232" s="256"/>
      <c r="BA232" s="256"/>
      <c r="BB232" s="256"/>
      <c r="BC232" s="256"/>
      <c r="BD232" s="256"/>
      <c r="BE232" s="256"/>
      <c r="BF232" s="256"/>
      <c r="BG232" s="256"/>
      <c r="BH232" s="256"/>
      <c r="BI232" s="256"/>
      <c r="BJ232" s="252" t="s">
        <v>4279</v>
      </c>
      <c r="BK232" s="256"/>
      <c r="BL232" s="256"/>
      <c r="BM232" s="256"/>
      <c r="BN232" s="256"/>
      <c r="BO232" s="256"/>
      <c r="BP232" s="256"/>
      <c r="BQ232" s="256"/>
      <c r="BR232" s="256"/>
      <c r="BS232" s="256"/>
      <c r="BT232" s="256"/>
      <c r="BU232" s="256"/>
      <c r="BV232" s="256"/>
      <c r="BW232" s="255"/>
      <c r="BX232" s="255"/>
      <c r="BY232" s="255"/>
      <c r="BZ232" s="257"/>
      <c r="CA232" s="257"/>
      <c r="CB232" s="257"/>
      <c r="CC232" s="257"/>
      <c r="CD232" s="257"/>
      <c r="CE232" s="257"/>
      <c r="CF232" s="257"/>
      <c r="CG232" s="257"/>
      <c r="CH232" s="257"/>
      <c r="CI232" s="257"/>
      <c r="CJ232" s="257"/>
      <c r="CK232" s="257"/>
      <c r="CL232" s="257"/>
      <c r="CM232" s="257"/>
      <c r="CN232" s="257"/>
      <c r="CO232" s="257"/>
      <c r="CP232" s="257"/>
      <c r="CQ232" s="257"/>
      <c r="CR232" s="257"/>
      <c r="CS232" s="253" t="s">
        <v>4280</v>
      </c>
      <c r="CT232" s="257"/>
      <c r="CU232" s="257"/>
      <c r="CV232" s="257"/>
      <c r="CW232" s="257"/>
      <c r="CX232" s="257"/>
      <c r="CY232" s="257"/>
      <c r="CZ232" s="257"/>
      <c r="DA232" s="257"/>
      <c r="DB232" s="257"/>
      <c r="DC232" s="257"/>
      <c r="DD232" s="257"/>
      <c r="DE232" s="257"/>
    </row>
    <row r="233" spans="34:109" ht="90" hidden="1" customHeight="1">
      <c r="AH233" s="255"/>
      <c r="AI233" s="255"/>
      <c r="AJ233" s="255"/>
      <c r="AK233" s="255"/>
      <c r="AL233" s="244" t="str">
        <f t="shared" si="6"/>
        <v/>
      </c>
      <c r="AM233" s="244" t="str">
        <f t="shared" si="7"/>
        <v/>
      </c>
      <c r="AO233" s="255"/>
      <c r="AP233" s="247">
        <v>231</v>
      </c>
      <c r="AQ233" s="256"/>
      <c r="AR233" s="256"/>
      <c r="AS233" s="256"/>
      <c r="AT233" s="256"/>
      <c r="AU233" s="256"/>
      <c r="AV233" s="256"/>
      <c r="AW233" s="256"/>
      <c r="AX233" s="256"/>
      <c r="AY233" s="256"/>
      <c r="AZ233" s="256"/>
      <c r="BA233" s="256"/>
      <c r="BB233" s="256"/>
      <c r="BC233" s="256"/>
      <c r="BD233" s="256"/>
      <c r="BE233" s="256"/>
      <c r="BF233" s="256"/>
      <c r="BG233" s="256"/>
      <c r="BH233" s="256"/>
      <c r="BI233" s="256"/>
      <c r="BJ233" s="252" t="s">
        <v>4281</v>
      </c>
      <c r="BK233" s="256"/>
      <c r="BL233" s="256"/>
      <c r="BM233" s="256"/>
      <c r="BN233" s="256"/>
      <c r="BO233" s="256"/>
      <c r="BP233" s="256"/>
      <c r="BQ233" s="256"/>
      <c r="BR233" s="256"/>
      <c r="BS233" s="256"/>
      <c r="BT233" s="256"/>
      <c r="BU233" s="256"/>
      <c r="BV233" s="256"/>
      <c r="BW233" s="255"/>
      <c r="BX233" s="255"/>
      <c r="BY233" s="255"/>
      <c r="BZ233" s="257"/>
      <c r="CA233" s="257"/>
      <c r="CB233" s="257"/>
      <c r="CC233" s="257"/>
      <c r="CD233" s="257"/>
      <c r="CE233" s="257"/>
      <c r="CF233" s="257"/>
      <c r="CG233" s="257"/>
      <c r="CH233" s="257"/>
      <c r="CI233" s="257"/>
      <c r="CJ233" s="257"/>
      <c r="CK233" s="257"/>
      <c r="CL233" s="257"/>
      <c r="CM233" s="257"/>
      <c r="CN233" s="257"/>
      <c r="CO233" s="257"/>
      <c r="CP233" s="257"/>
      <c r="CQ233" s="257"/>
      <c r="CR233" s="257"/>
      <c r="CS233" s="253" t="s">
        <v>4282</v>
      </c>
      <c r="CT233" s="257"/>
      <c r="CU233" s="257"/>
      <c r="CV233" s="257"/>
      <c r="CW233" s="257"/>
      <c r="CX233" s="257"/>
      <c r="CY233" s="257"/>
      <c r="CZ233" s="257"/>
      <c r="DA233" s="257"/>
      <c r="DB233" s="257"/>
      <c r="DC233" s="257"/>
      <c r="DD233" s="257"/>
      <c r="DE233" s="257"/>
    </row>
    <row r="234" spans="34:109" ht="90" hidden="1" customHeight="1">
      <c r="AH234" s="255"/>
      <c r="AI234" s="255"/>
      <c r="AJ234" s="255"/>
      <c r="AK234" s="255"/>
      <c r="AL234" s="244" t="str">
        <f t="shared" si="6"/>
        <v/>
      </c>
      <c r="AM234" s="244" t="str">
        <f t="shared" si="7"/>
        <v/>
      </c>
      <c r="AO234" s="255"/>
      <c r="AP234" s="247">
        <v>232</v>
      </c>
      <c r="AQ234" s="256"/>
      <c r="AR234" s="256"/>
      <c r="AS234" s="256"/>
      <c r="AT234" s="256"/>
      <c r="AU234" s="256"/>
      <c r="AV234" s="256"/>
      <c r="AW234" s="256"/>
      <c r="AX234" s="256"/>
      <c r="AY234" s="256"/>
      <c r="AZ234" s="256"/>
      <c r="BA234" s="256"/>
      <c r="BB234" s="256"/>
      <c r="BC234" s="256"/>
      <c r="BD234" s="256"/>
      <c r="BE234" s="256"/>
      <c r="BF234" s="256"/>
      <c r="BG234" s="256"/>
      <c r="BH234" s="256"/>
      <c r="BI234" s="256"/>
      <c r="BJ234" s="252" t="s">
        <v>4283</v>
      </c>
      <c r="BK234" s="256"/>
      <c r="BL234" s="256"/>
      <c r="BM234" s="256"/>
      <c r="BN234" s="256"/>
      <c r="BO234" s="256"/>
      <c r="BP234" s="256"/>
      <c r="BQ234" s="256"/>
      <c r="BR234" s="256"/>
      <c r="BS234" s="256"/>
      <c r="BT234" s="256"/>
      <c r="BU234" s="256"/>
      <c r="BV234" s="256"/>
      <c r="BW234" s="255"/>
      <c r="BX234" s="255"/>
      <c r="BY234" s="255"/>
      <c r="BZ234" s="257"/>
      <c r="CA234" s="257"/>
      <c r="CB234" s="257"/>
      <c r="CC234" s="257"/>
      <c r="CD234" s="257"/>
      <c r="CE234" s="257"/>
      <c r="CF234" s="257"/>
      <c r="CG234" s="257"/>
      <c r="CH234" s="257"/>
      <c r="CI234" s="257"/>
      <c r="CJ234" s="257"/>
      <c r="CK234" s="257"/>
      <c r="CL234" s="257"/>
      <c r="CM234" s="257"/>
      <c r="CN234" s="257"/>
      <c r="CO234" s="257"/>
      <c r="CP234" s="257"/>
      <c r="CQ234" s="257"/>
      <c r="CR234" s="257"/>
      <c r="CS234" s="253" t="s">
        <v>4284</v>
      </c>
      <c r="CT234" s="257"/>
      <c r="CU234" s="257"/>
      <c r="CV234" s="257"/>
      <c r="CW234" s="257"/>
      <c r="CX234" s="257"/>
      <c r="CY234" s="257"/>
      <c r="CZ234" s="257"/>
      <c r="DA234" s="257"/>
      <c r="DB234" s="257"/>
      <c r="DC234" s="257"/>
      <c r="DD234" s="257"/>
      <c r="DE234" s="257"/>
    </row>
    <row r="235" spans="34:109" ht="90" hidden="1" customHeight="1">
      <c r="AH235" s="255"/>
      <c r="AI235" s="255"/>
      <c r="AJ235" s="255"/>
      <c r="AK235" s="255"/>
      <c r="AL235" s="244" t="str">
        <f t="shared" si="6"/>
        <v/>
      </c>
      <c r="AM235" s="244" t="str">
        <f t="shared" si="7"/>
        <v/>
      </c>
      <c r="AO235" s="255"/>
      <c r="AP235" s="247">
        <v>233</v>
      </c>
      <c r="AQ235" s="256"/>
      <c r="AR235" s="256"/>
      <c r="AS235" s="256"/>
      <c r="AT235" s="256"/>
      <c r="AU235" s="256"/>
      <c r="AV235" s="256"/>
      <c r="AW235" s="256"/>
      <c r="AX235" s="256"/>
      <c r="AY235" s="256"/>
      <c r="AZ235" s="256"/>
      <c r="BA235" s="256"/>
      <c r="BB235" s="256"/>
      <c r="BC235" s="256"/>
      <c r="BD235" s="256"/>
      <c r="BE235" s="256"/>
      <c r="BF235" s="256"/>
      <c r="BG235" s="256"/>
      <c r="BH235" s="256"/>
      <c r="BI235" s="256"/>
      <c r="BJ235" s="252" t="s">
        <v>4285</v>
      </c>
      <c r="BK235" s="256"/>
      <c r="BL235" s="256"/>
      <c r="BM235" s="256"/>
      <c r="BN235" s="256"/>
      <c r="BO235" s="256"/>
      <c r="BP235" s="256"/>
      <c r="BQ235" s="256"/>
      <c r="BR235" s="256"/>
      <c r="BS235" s="256"/>
      <c r="BT235" s="256"/>
      <c r="BU235" s="256"/>
      <c r="BV235" s="256"/>
      <c r="BW235" s="255"/>
      <c r="BX235" s="255"/>
      <c r="BY235" s="255"/>
      <c r="BZ235" s="257"/>
      <c r="CA235" s="257"/>
      <c r="CB235" s="257"/>
      <c r="CC235" s="257"/>
      <c r="CD235" s="257"/>
      <c r="CE235" s="257"/>
      <c r="CF235" s="257"/>
      <c r="CG235" s="257"/>
      <c r="CH235" s="257"/>
      <c r="CI235" s="257"/>
      <c r="CJ235" s="257"/>
      <c r="CK235" s="257"/>
      <c r="CL235" s="257"/>
      <c r="CM235" s="257"/>
      <c r="CN235" s="257"/>
      <c r="CO235" s="257"/>
      <c r="CP235" s="257"/>
      <c r="CQ235" s="257"/>
      <c r="CR235" s="257"/>
      <c r="CS235" s="253" t="s">
        <v>4286</v>
      </c>
      <c r="CT235" s="257"/>
      <c r="CU235" s="257"/>
      <c r="CV235" s="257"/>
      <c r="CW235" s="257"/>
      <c r="CX235" s="257"/>
      <c r="CY235" s="257"/>
      <c r="CZ235" s="257"/>
      <c r="DA235" s="257"/>
      <c r="DB235" s="257"/>
      <c r="DC235" s="257"/>
      <c r="DD235" s="257"/>
      <c r="DE235" s="257"/>
    </row>
    <row r="236" spans="34:109" ht="90" hidden="1" customHeight="1">
      <c r="AH236" s="255"/>
      <c r="AI236" s="255"/>
      <c r="AJ236" s="255"/>
      <c r="AK236" s="255"/>
      <c r="AL236" s="244" t="str">
        <f t="shared" si="6"/>
        <v/>
      </c>
      <c r="AM236" s="244" t="str">
        <f t="shared" si="7"/>
        <v/>
      </c>
      <c r="AO236" s="255"/>
      <c r="AP236" s="247">
        <v>234</v>
      </c>
      <c r="AQ236" s="256"/>
      <c r="AR236" s="256"/>
      <c r="AS236" s="256"/>
      <c r="AT236" s="256"/>
      <c r="AU236" s="256"/>
      <c r="AV236" s="256"/>
      <c r="AW236" s="256"/>
      <c r="AX236" s="256"/>
      <c r="AY236" s="256"/>
      <c r="AZ236" s="256"/>
      <c r="BA236" s="256"/>
      <c r="BB236" s="256"/>
      <c r="BC236" s="256"/>
      <c r="BD236" s="256"/>
      <c r="BE236" s="256"/>
      <c r="BF236" s="256"/>
      <c r="BG236" s="256"/>
      <c r="BH236" s="256"/>
      <c r="BI236" s="256"/>
      <c r="BJ236" s="252" t="s">
        <v>4287</v>
      </c>
      <c r="BK236" s="256"/>
      <c r="BL236" s="256"/>
      <c r="BM236" s="256"/>
      <c r="BN236" s="256"/>
      <c r="BO236" s="256"/>
      <c r="BP236" s="256"/>
      <c r="BQ236" s="256"/>
      <c r="BR236" s="256"/>
      <c r="BS236" s="256"/>
      <c r="BT236" s="256"/>
      <c r="BU236" s="256"/>
      <c r="BV236" s="256"/>
      <c r="BW236" s="255"/>
      <c r="BX236" s="255"/>
      <c r="BY236" s="255"/>
      <c r="BZ236" s="257"/>
      <c r="CA236" s="257"/>
      <c r="CB236" s="257"/>
      <c r="CC236" s="257"/>
      <c r="CD236" s="257"/>
      <c r="CE236" s="257"/>
      <c r="CF236" s="257"/>
      <c r="CG236" s="257"/>
      <c r="CH236" s="257"/>
      <c r="CI236" s="257"/>
      <c r="CJ236" s="257"/>
      <c r="CK236" s="257"/>
      <c r="CL236" s="257"/>
      <c r="CM236" s="257"/>
      <c r="CN236" s="257"/>
      <c r="CO236" s="257"/>
      <c r="CP236" s="257"/>
      <c r="CQ236" s="257"/>
      <c r="CR236" s="257"/>
      <c r="CS236" s="253" t="s">
        <v>4288</v>
      </c>
      <c r="CT236" s="257"/>
      <c r="CU236" s="257"/>
      <c r="CV236" s="257"/>
      <c r="CW236" s="257"/>
      <c r="CX236" s="257"/>
      <c r="CY236" s="257"/>
      <c r="CZ236" s="257"/>
      <c r="DA236" s="257"/>
      <c r="DB236" s="257"/>
      <c r="DC236" s="257"/>
      <c r="DD236" s="257"/>
      <c r="DE236" s="257"/>
    </row>
    <row r="237" spans="34:109" ht="75" hidden="1" customHeight="1">
      <c r="AH237" s="255"/>
      <c r="AI237" s="255"/>
      <c r="AJ237" s="255"/>
      <c r="AK237" s="255"/>
      <c r="AL237" s="244" t="str">
        <f t="shared" si="6"/>
        <v/>
      </c>
      <c r="AM237" s="244" t="str">
        <f t="shared" si="7"/>
        <v/>
      </c>
      <c r="AO237" s="255"/>
      <c r="AP237" s="247">
        <v>235</v>
      </c>
      <c r="AQ237" s="256"/>
      <c r="AR237" s="256"/>
      <c r="AS237" s="256"/>
      <c r="AT237" s="256"/>
      <c r="AU237" s="256"/>
      <c r="AV237" s="256"/>
      <c r="AW237" s="256"/>
      <c r="AX237" s="256"/>
      <c r="AY237" s="256"/>
      <c r="AZ237" s="256"/>
      <c r="BA237" s="256"/>
      <c r="BB237" s="256"/>
      <c r="BC237" s="256"/>
      <c r="BD237" s="256"/>
      <c r="BE237" s="256"/>
      <c r="BF237" s="256"/>
      <c r="BG237" s="256"/>
      <c r="BH237" s="256"/>
      <c r="BI237" s="256"/>
      <c r="BJ237" s="252" t="s">
        <v>4289</v>
      </c>
      <c r="BK237" s="256"/>
      <c r="BL237" s="256"/>
      <c r="BM237" s="256"/>
      <c r="BN237" s="256"/>
      <c r="BO237" s="256"/>
      <c r="BP237" s="256"/>
      <c r="BQ237" s="256"/>
      <c r="BR237" s="256"/>
      <c r="BS237" s="256"/>
      <c r="BT237" s="256"/>
      <c r="BU237" s="256"/>
      <c r="BV237" s="256"/>
      <c r="BW237" s="255"/>
      <c r="BX237" s="255"/>
      <c r="BY237" s="255"/>
      <c r="BZ237" s="257"/>
      <c r="CA237" s="257"/>
      <c r="CB237" s="257"/>
      <c r="CC237" s="257"/>
      <c r="CD237" s="257"/>
      <c r="CE237" s="257"/>
      <c r="CF237" s="257"/>
      <c r="CG237" s="257"/>
      <c r="CH237" s="257"/>
      <c r="CI237" s="257"/>
      <c r="CJ237" s="257"/>
      <c r="CK237" s="257"/>
      <c r="CL237" s="257"/>
      <c r="CM237" s="257"/>
      <c r="CN237" s="257"/>
      <c r="CO237" s="257"/>
      <c r="CP237" s="257"/>
      <c r="CQ237" s="257"/>
      <c r="CR237" s="257"/>
      <c r="CS237" s="253" t="s">
        <v>4290</v>
      </c>
      <c r="CT237" s="257"/>
      <c r="CU237" s="257"/>
      <c r="CV237" s="257"/>
      <c r="CW237" s="257"/>
      <c r="CX237" s="257"/>
      <c r="CY237" s="257"/>
      <c r="CZ237" s="257"/>
      <c r="DA237" s="257"/>
      <c r="DB237" s="257"/>
      <c r="DC237" s="257"/>
      <c r="DD237" s="257"/>
      <c r="DE237" s="257"/>
    </row>
    <row r="238" spans="34:109" ht="75" hidden="1" customHeight="1">
      <c r="AH238" s="255"/>
      <c r="AI238" s="255"/>
      <c r="AJ238" s="255"/>
      <c r="AK238" s="255"/>
      <c r="AL238" s="244" t="str">
        <f t="shared" si="6"/>
        <v/>
      </c>
      <c r="AM238" s="244" t="str">
        <f t="shared" si="7"/>
        <v/>
      </c>
      <c r="AO238" s="255"/>
      <c r="AP238" s="247">
        <v>236</v>
      </c>
      <c r="AQ238" s="256"/>
      <c r="AR238" s="256"/>
      <c r="AS238" s="256"/>
      <c r="AT238" s="256"/>
      <c r="AU238" s="256"/>
      <c r="AV238" s="256"/>
      <c r="AW238" s="256"/>
      <c r="AX238" s="256"/>
      <c r="AY238" s="256"/>
      <c r="AZ238" s="256"/>
      <c r="BA238" s="256"/>
      <c r="BB238" s="256"/>
      <c r="BC238" s="256"/>
      <c r="BD238" s="256"/>
      <c r="BE238" s="256"/>
      <c r="BF238" s="256"/>
      <c r="BG238" s="256"/>
      <c r="BH238" s="256"/>
      <c r="BI238" s="256"/>
      <c r="BJ238" s="252" t="s">
        <v>4291</v>
      </c>
      <c r="BK238" s="256"/>
      <c r="BL238" s="256"/>
      <c r="BM238" s="256"/>
      <c r="BN238" s="256"/>
      <c r="BO238" s="256"/>
      <c r="BP238" s="256"/>
      <c r="BQ238" s="256"/>
      <c r="BR238" s="256"/>
      <c r="BS238" s="256"/>
      <c r="BT238" s="256"/>
      <c r="BU238" s="256"/>
      <c r="BV238" s="256"/>
      <c r="BW238" s="255"/>
      <c r="BX238" s="255"/>
      <c r="BY238" s="255"/>
      <c r="BZ238" s="257"/>
      <c r="CA238" s="257"/>
      <c r="CB238" s="257"/>
      <c r="CC238" s="257"/>
      <c r="CD238" s="257"/>
      <c r="CE238" s="257"/>
      <c r="CF238" s="257"/>
      <c r="CG238" s="257"/>
      <c r="CH238" s="257"/>
      <c r="CI238" s="257"/>
      <c r="CJ238" s="257"/>
      <c r="CK238" s="257"/>
      <c r="CL238" s="257"/>
      <c r="CM238" s="257"/>
      <c r="CN238" s="257"/>
      <c r="CO238" s="257"/>
      <c r="CP238" s="257"/>
      <c r="CQ238" s="257"/>
      <c r="CR238" s="257"/>
      <c r="CS238" s="253" t="s">
        <v>4292</v>
      </c>
      <c r="CT238" s="257"/>
      <c r="CU238" s="257"/>
      <c r="CV238" s="257"/>
      <c r="CW238" s="257"/>
      <c r="CX238" s="257"/>
      <c r="CY238" s="257"/>
      <c r="CZ238" s="257"/>
      <c r="DA238" s="257"/>
      <c r="DB238" s="257"/>
      <c r="DC238" s="257"/>
      <c r="DD238" s="257"/>
      <c r="DE238" s="257"/>
    </row>
    <row r="239" spans="34:109" ht="75" hidden="1" customHeight="1">
      <c r="AH239" s="255"/>
      <c r="AI239" s="255"/>
      <c r="AJ239" s="255"/>
      <c r="AK239" s="255"/>
      <c r="AL239" s="244" t="str">
        <f t="shared" si="6"/>
        <v/>
      </c>
      <c r="AM239" s="244" t="str">
        <f t="shared" si="7"/>
        <v/>
      </c>
      <c r="AO239" s="255"/>
      <c r="AP239" s="247">
        <v>237</v>
      </c>
      <c r="AQ239" s="256"/>
      <c r="AR239" s="256"/>
      <c r="AS239" s="256"/>
      <c r="AT239" s="256"/>
      <c r="AU239" s="256"/>
      <c r="AV239" s="256"/>
      <c r="AW239" s="256"/>
      <c r="AX239" s="256"/>
      <c r="AY239" s="256"/>
      <c r="AZ239" s="256"/>
      <c r="BA239" s="256"/>
      <c r="BB239" s="256"/>
      <c r="BC239" s="256"/>
      <c r="BD239" s="256"/>
      <c r="BE239" s="256"/>
      <c r="BF239" s="256"/>
      <c r="BG239" s="256"/>
      <c r="BH239" s="256"/>
      <c r="BI239" s="256"/>
      <c r="BJ239" s="252" t="s">
        <v>4293</v>
      </c>
      <c r="BK239" s="256"/>
      <c r="BL239" s="256"/>
      <c r="BM239" s="256"/>
      <c r="BN239" s="256"/>
      <c r="BO239" s="256"/>
      <c r="BP239" s="256"/>
      <c r="BQ239" s="256"/>
      <c r="BR239" s="256"/>
      <c r="BS239" s="256"/>
      <c r="BT239" s="256"/>
      <c r="BU239" s="256"/>
      <c r="BV239" s="256"/>
      <c r="BW239" s="255"/>
      <c r="BX239" s="255"/>
      <c r="BY239" s="255"/>
      <c r="BZ239" s="257"/>
      <c r="CA239" s="257"/>
      <c r="CB239" s="257"/>
      <c r="CC239" s="257"/>
      <c r="CD239" s="257"/>
      <c r="CE239" s="257"/>
      <c r="CF239" s="257"/>
      <c r="CG239" s="257"/>
      <c r="CH239" s="257"/>
      <c r="CI239" s="257"/>
      <c r="CJ239" s="257"/>
      <c r="CK239" s="257"/>
      <c r="CL239" s="257"/>
      <c r="CM239" s="257"/>
      <c r="CN239" s="257"/>
      <c r="CO239" s="257"/>
      <c r="CP239" s="257"/>
      <c r="CQ239" s="257"/>
      <c r="CR239" s="257"/>
      <c r="CS239" s="253" t="s">
        <v>4294</v>
      </c>
      <c r="CT239" s="257"/>
      <c r="CU239" s="257"/>
      <c r="CV239" s="257"/>
      <c r="CW239" s="257"/>
      <c r="CX239" s="257"/>
      <c r="CY239" s="257"/>
      <c r="CZ239" s="257"/>
      <c r="DA239" s="257"/>
      <c r="DB239" s="257"/>
      <c r="DC239" s="257"/>
      <c r="DD239" s="257"/>
      <c r="DE239" s="257"/>
    </row>
    <row r="240" spans="34:109" ht="75" hidden="1" customHeight="1">
      <c r="AH240" s="255"/>
      <c r="AI240" s="255"/>
      <c r="AJ240" s="255"/>
      <c r="AK240" s="255"/>
      <c r="AL240" s="244" t="str">
        <f t="shared" si="6"/>
        <v/>
      </c>
      <c r="AM240" s="244" t="str">
        <f t="shared" si="7"/>
        <v/>
      </c>
      <c r="AO240" s="255"/>
      <c r="AP240" s="247">
        <v>238</v>
      </c>
      <c r="AQ240" s="256"/>
      <c r="AR240" s="256"/>
      <c r="AS240" s="256"/>
      <c r="AT240" s="256"/>
      <c r="AU240" s="256"/>
      <c r="AV240" s="256"/>
      <c r="AW240" s="256"/>
      <c r="AX240" s="256"/>
      <c r="AY240" s="256"/>
      <c r="AZ240" s="256"/>
      <c r="BA240" s="256"/>
      <c r="BB240" s="256"/>
      <c r="BC240" s="256"/>
      <c r="BD240" s="256"/>
      <c r="BE240" s="256"/>
      <c r="BF240" s="256"/>
      <c r="BG240" s="256"/>
      <c r="BH240" s="256"/>
      <c r="BI240" s="256"/>
      <c r="BJ240" s="252" t="s">
        <v>4295</v>
      </c>
      <c r="BK240" s="256"/>
      <c r="BL240" s="256"/>
      <c r="BM240" s="256"/>
      <c r="BN240" s="256"/>
      <c r="BO240" s="256"/>
      <c r="BP240" s="256"/>
      <c r="BQ240" s="256"/>
      <c r="BR240" s="256"/>
      <c r="BS240" s="256"/>
      <c r="BT240" s="256"/>
      <c r="BU240" s="256"/>
      <c r="BV240" s="256"/>
      <c r="BW240" s="255"/>
      <c r="BX240" s="255"/>
      <c r="BY240" s="255"/>
      <c r="BZ240" s="257"/>
      <c r="CA240" s="257"/>
      <c r="CB240" s="257"/>
      <c r="CC240" s="257"/>
      <c r="CD240" s="257"/>
      <c r="CE240" s="257"/>
      <c r="CF240" s="257"/>
      <c r="CG240" s="257"/>
      <c r="CH240" s="257"/>
      <c r="CI240" s="257"/>
      <c r="CJ240" s="257"/>
      <c r="CK240" s="257"/>
      <c r="CL240" s="257"/>
      <c r="CM240" s="257"/>
      <c r="CN240" s="257"/>
      <c r="CO240" s="257"/>
      <c r="CP240" s="257"/>
      <c r="CQ240" s="257"/>
      <c r="CR240" s="257"/>
      <c r="CS240" s="253" t="s">
        <v>4296</v>
      </c>
      <c r="CT240" s="257"/>
      <c r="CU240" s="257"/>
      <c r="CV240" s="257"/>
      <c r="CW240" s="257"/>
      <c r="CX240" s="257"/>
      <c r="CY240" s="257"/>
      <c r="CZ240" s="257"/>
      <c r="DA240" s="257"/>
      <c r="DB240" s="257"/>
      <c r="DC240" s="257"/>
      <c r="DD240" s="257"/>
      <c r="DE240" s="257"/>
    </row>
    <row r="241" spans="34:109" ht="90" hidden="1" customHeight="1">
      <c r="AH241" s="255"/>
      <c r="AI241" s="255"/>
      <c r="AJ241" s="255"/>
      <c r="AK241" s="255"/>
      <c r="AL241" s="244" t="str">
        <f t="shared" si="6"/>
        <v/>
      </c>
      <c r="AM241" s="244" t="str">
        <f t="shared" si="7"/>
        <v/>
      </c>
      <c r="AO241" s="255"/>
      <c r="AP241" s="247">
        <v>239</v>
      </c>
      <c r="AQ241" s="256"/>
      <c r="AR241" s="256"/>
      <c r="AS241" s="256"/>
      <c r="AT241" s="256"/>
      <c r="AU241" s="256"/>
      <c r="AV241" s="256"/>
      <c r="AW241" s="256"/>
      <c r="AX241" s="256"/>
      <c r="AY241" s="256"/>
      <c r="AZ241" s="256"/>
      <c r="BA241" s="256"/>
      <c r="BB241" s="256"/>
      <c r="BC241" s="256"/>
      <c r="BD241" s="256"/>
      <c r="BE241" s="256"/>
      <c r="BF241" s="256"/>
      <c r="BG241" s="256"/>
      <c r="BH241" s="256"/>
      <c r="BI241" s="256"/>
      <c r="BJ241" s="252" t="s">
        <v>4297</v>
      </c>
      <c r="BK241" s="256"/>
      <c r="BL241" s="256"/>
      <c r="BM241" s="256"/>
      <c r="BN241" s="256"/>
      <c r="BO241" s="256"/>
      <c r="BP241" s="256"/>
      <c r="BQ241" s="256"/>
      <c r="BR241" s="256"/>
      <c r="BS241" s="256"/>
      <c r="BT241" s="256"/>
      <c r="BU241" s="256"/>
      <c r="BV241" s="256"/>
      <c r="BW241" s="255"/>
      <c r="BX241" s="255"/>
      <c r="BY241" s="255"/>
      <c r="BZ241" s="257"/>
      <c r="CA241" s="257"/>
      <c r="CB241" s="257"/>
      <c r="CC241" s="257"/>
      <c r="CD241" s="257"/>
      <c r="CE241" s="257"/>
      <c r="CF241" s="257"/>
      <c r="CG241" s="257"/>
      <c r="CH241" s="257"/>
      <c r="CI241" s="257"/>
      <c r="CJ241" s="257"/>
      <c r="CK241" s="257"/>
      <c r="CL241" s="257"/>
      <c r="CM241" s="257"/>
      <c r="CN241" s="257"/>
      <c r="CO241" s="257"/>
      <c r="CP241" s="257"/>
      <c r="CQ241" s="257"/>
      <c r="CR241" s="257"/>
      <c r="CS241" s="253" t="s">
        <v>4298</v>
      </c>
      <c r="CT241" s="257"/>
      <c r="CU241" s="257"/>
      <c r="CV241" s="257"/>
      <c r="CW241" s="257"/>
      <c r="CX241" s="257"/>
      <c r="CY241" s="257"/>
      <c r="CZ241" s="257"/>
      <c r="DA241" s="257"/>
      <c r="DB241" s="257"/>
      <c r="DC241" s="257"/>
      <c r="DD241" s="257"/>
      <c r="DE241" s="257"/>
    </row>
    <row r="242" spans="34:109" ht="60" hidden="1" customHeight="1">
      <c r="AH242" s="255"/>
      <c r="AI242" s="255"/>
      <c r="AJ242" s="255"/>
      <c r="AK242" s="255"/>
      <c r="AL242" s="244" t="str">
        <f t="shared" si="6"/>
        <v/>
      </c>
      <c r="AM242" s="244" t="str">
        <f t="shared" si="7"/>
        <v/>
      </c>
      <c r="AO242" s="255"/>
      <c r="AP242" s="247">
        <v>240</v>
      </c>
      <c r="AQ242" s="256"/>
      <c r="AR242" s="256"/>
      <c r="AS242" s="256"/>
      <c r="AT242" s="256"/>
      <c r="AU242" s="256"/>
      <c r="AV242" s="256"/>
      <c r="AW242" s="256"/>
      <c r="AX242" s="256"/>
      <c r="AY242" s="256"/>
      <c r="AZ242" s="256"/>
      <c r="BA242" s="256"/>
      <c r="BB242" s="256"/>
      <c r="BC242" s="256"/>
      <c r="BD242" s="256"/>
      <c r="BE242" s="256"/>
      <c r="BF242" s="256"/>
      <c r="BG242" s="256"/>
      <c r="BH242" s="256"/>
      <c r="BI242" s="256"/>
      <c r="BJ242" s="252" t="s">
        <v>4299</v>
      </c>
      <c r="BK242" s="256"/>
      <c r="BL242" s="256"/>
      <c r="BM242" s="256"/>
      <c r="BN242" s="256"/>
      <c r="BO242" s="256"/>
      <c r="BP242" s="256"/>
      <c r="BQ242" s="256"/>
      <c r="BR242" s="256"/>
      <c r="BS242" s="256"/>
      <c r="BT242" s="256"/>
      <c r="BU242" s="256"/>
      <c r="BV242" s="256"/>
      <c r="BW242" s="255"/>
      <c r="BX242" s="255"/>
      <c r="BY242" s="255"/>
      <c r="BZ242" s="257"/>
      <c r="CA242" s="257"/>
      <c r="CB242" s="257"/>
      <c r="CC242" s="257"/>
      <c r="CD242" s="257"/>
      <c r="CE242" s="257"/>
      <c r="CF242" s="257"/>
      <c r="CG242" s="257"/>
      <c r="CH242" s="257"/>
      <c r="CI242" s="257"/>
      <c r="CJ242" s="257"/>
      <c r="CK242" s="257"/>
      <c r="CL242" s="257"/>
      <c r="CM242" s="257"/>
      <c r="CN242" s="257"/>
      <c r="CO242" s="257"/>
      <c r="CP242" s="257"/>
      <c r="CQ242" s="257"/>
      <c r="CR242" s="257"/>
      <c r="CS242" s="253" t="s">
        <v>4300</v>
      </c>
      <c r="CT242" s="257"/>
      <c r="CU242" s="257"/>
      <c r="CV242" s="257"/>
      <c r="CW242" s="257"/>
      <c r="CX242" s="257"/>
      <c r="CY242" s="257"/>
      <c r="CZ242" s="257"/>
      <c r="DA242" s="257"/>
      <c r="DB242" s="257"/>
      <c r="DC242" s="257"/>
      <c r="DD242" s="257"/>
      <c r="DE242" s="257"/>
    </row>
    <row r="243" spans="34:109" ht="90" hidden="1" customHeight="1">
      <c r="AH243" s="255"/>
      <c r="AI243" s="255"/>
      <c r="AJ243" s="255"/>
      <c r="AK243" s="255"/>
      <c r="AL243" s="244" t="str">
        <f t="shared" si="6"/>
        <v/>
      </c>
      <c r="AM243" s="244" t="str">
        <f t="shared" si="7"/>
        <v/>
      </c>
      <c r="AO243" s="255"/>
      <c r="AP243" s="247">
        <v>241</v>
      </c>
      <c r="AQ243" s="256"/>
      <c r="AR243" s="256"/>
      <c r="AS243" s="256"/>
      <c r="AT243" s="256"/>
      <c r="AU243" s="256"/>
      <c r="AV243" s="256"/>
      <c r="AW243" s="256"/>
      <c r="AX243" s="256"/>
      <c r="AY243" s="256"/>
      <c r="AZ243" s="256"/>
      <c r="BA243" s="256"/>
      <c r="BB243" s="256"/>
      <c r="BC243" s="256"/>
      <c r="BD243" s="256"/>
      <c r="BE243" s="256"/>
      <c r="BF243" s="256"/>
      <c r="BG243" s="256"/>
      <c r="BH243" s="256"/>
      <c r="BI243" s="256"/>
      <c r="BJ243" s="252" t="s">
        <v>4301</v>
      </c>
      <c r="BK243" s="256"/>
      <c r="BL243" s="256"/>
      <c r="BM243" s="256"/>
      <c r="BN243" s="256"/>
      <c r="BO243" s="256"/>
      <c r="BP243" s="256"/>
      <c r="BQ243" s="256"/>
      <c r="BR243" s="256"/>
      <c r="BS243" s="256"/>
      <c r="BT243" s="256"/>
      <c r="BU243" s="256"/>
      <c r="BV243" s="256"/>
      <c r="BW243" s="255"/>
      <c r="BX243" s="255"/>
      <c r="BY243" s="255"/>
      <c r="BZ243" s="257"/>
      <c r="CA243" s="257"/>
      <c r="CB243" s="257"/>
      <c r="CC243" s="257"/>
      <c r="CD243" s="257"/>
      <c r="CE243" s="257"/>
      <c r="CF243" s="257"/>
      <c r="CG243" s="257"/>
      <c r="CH243" s="257"/>
      <c r="CI243" s="257"/>
      <c r="CJ243" s="257"/>
      <c r="CK243" s="257"/>
      <c r="CL243" s="257"/>
      <c r="CM243" s="257"/>
      <c r="CN243" s="257"/>
      <c r="CO243" s="257"/>
      <c r="CP243" s="257"/>
      <c r="CQ243" s="257"/>
      <c r="CR243" s="257"/>
      <c r="CS243" s="253" t="s">
        <v>4302</v>
      </c>
      <c r="CT243" s="257"/>
      <c r="CU243" s="257"/>
      <c r="CV243" s="257"/>
      <c r="CW243" s="257"/>
      <c r="CX243" s="257"/>
      <c r="CY243" s="257"/>
      <c r="CZ243" s="257"/>
      <c r="DA243" s="257"/>
      <c r="DB243" s="257"/>
      <c r="DC243" s="257"/>
      <c r="DD243" s="257"/>
      <c r="DE243" s="257"/>
    </row>
    <row r="244" spans="34:109" ht="75" hidden="1" customHeight="1">
      <c r="AH244" s="255"/>
      <c r="AI244" s="255"/>
      <c r="AJ244" s="255"/>
      <c r="AK244" s="255"/>
      <c r="AL244" s="244" t="str">
        <f t="shared" si="6"/>
        <v/>
      </c>
      <c r="AM244" s="244" t="str">
        <f t="shared" si="7"/>
        <v/>
      </c>
      <c r="AO244" s="255"/>
      <c r="AP244" s="247">
        <v>242</v>
      </c>
      <c r="AQ244" s="256"/>
      <c r="AR244" s="256"/>
      <c r="AS244" s="256"/>
      <c r="AT244" s="256"/>
      <c r="AU244" s="256"/>
      <c r="AV244" s="256"/>
      <c r="AW244" s="256"/>
      <c r="AX244" s="256"/>
      <c r="AY244" s="256"/>
      <c r="AZ244" s="256"/>
      <c r="BA244" s="256"/>
      <c r="BB244" s="256"/>
      <c r="BC244" s="256"/>
      <c r="BD244" s="256"/>
      <c r="BE244" s="256"/>
      <c r="BF244" s="256"/>
      <c r="BG244" s="256"/>
      <c r="BH244" s="256"/>
      <c r="BI244" s="256"/>
      <c r="BJ244" s="252" t="s">
        <v>4303</v>
      </c>
      <c r="BK244" s="256"/>
      <c r="BL244" s="256"/>
      <c r="BM244" s="256"/>
      <c r="BN244" s="256"/>
      <c r="BO244" s="256"/>
      <c r="BP244" s="256"/>
      <c r="BQ244" s="256"/>
      <c r="BR244" s="256"/>
      <c r="BS244" s="256"/>
      <c r="BT244" s="256"/>
      <c r="BU244" s="256"/>
      <c r="BV244" s="256"/>
      <c r="BW244" s="255"/>
      <c r="BX244" s="255"/>
      <c r="BY244" s="255"/>
      <c r="BZ244" s="257"/>
      <c r="CA244" s="257"/>
      <c r="CB244" s="257"/>
      <c r="CC244" s="257"/>
      <c r="CD244" s="257"/>
      <c r="CE244" s="257"/>
      <c r="CF244" s="257"/>
      <c r="CG244" s="257"/>
      <c r="CH244" s="257"/>
      <c r="CI244" s="257"/>
      <c r="CJ244" s="257"/>
      <c r="CK244" s="257"/>
      <c r="CL244" s="257"/>
      <c r="CM244" s="257"/>
      <c r="CN244" s="257"/>
      <c r="CO244" s="257"/>
      <c r="CP244" s="257"/>
      <c r="CQ244" s="257"/>
      <c r="CR244" s="257"/>
      <c r="CS244" s="253" t="s">
        <v>4304</v>
      </c>
      <c r="CT244" s="257"/>
      <c r="CU244" s="257"/>
      <c r="CV244" s="257"/>
      <c r="CW244" s="257"/>
      <c r="CX244" s="257"/>
      <c r="CY244" s="257"/>
      <c r="CZ244" s="257"/>
      <c r="DA244" s="257"/>
      <c r="DB244" s="257"/>
      <c r="DC244" s="257"/>
      <c r="DD244" s="257"/>
      <c r="DE244" s="257"/>
    </row>
    <row r="245" spans="34:109" ht="120" hidden="1" customHeight="1">
      <c r="AH245" s="255"/>
      <c r="AI245" s="255"/>
      <c r="AJ245" s="255"/>
      <c r="AK245" s="255"/>
      <c r="AL245" s="244" t="str">
        <f t="shared" si="6"/>
        <v/>
      </c>
      <c r="AM245" s="244" t="str">
        <f t="shared" si="7"/>
        <v/>
      </c>
      <c r="AO245" s="255"/>
      <c r="AP245" s="247">
        <v>243</v>
      </c>
      <c r="AQ245" s="256"/>
      <c r="AR245" s="256"/>
      <c r="AS245" s="256"/>
      <c r="AT245" s="256"/>
      <c r="AU245" s="256"/>
      <c r="AV245" s="256"/>
      <c r="AW245" s="256"/>
      <c r="AX245" s="256"/>
      <c r="AY245" s="256"/>
      <c r="AZ245" s="256"/>
      <c r="BA245" s="256"/>
      <c r="BB245" s="256"/>
      <c r="BC245" s="256"/>
      <c r="BD245" s="256"/>
      <c r="BE245" s="256"/>
      <c r="BF245" s="256"/>
      <c r="BG245" s="256"/>
      <c r="BH245" s="256"/>
      <c r="BI245" s="256"/>
      <c r="BJ245" s="252" t="s">
        <v>4305</v>
      </c>
      <c r="BK245" s="256"/>
      <c r="BL245" s="256"/>
      <c r="BM245" s="256"/>
      <c r="BN245" s="256"/>
      <c r="BO245" s="256"/>
      <c r="BP245" s="256"/>
      <c r="BQ245" s="256"/>
      <c r="BR245" s="256"/>
      <c r="BS245" s="256"/>
      <c r="BT245" s="256"/>
      <c r="BU245" s="256"/>
      <c r="BV245" s="256"/>
      <c r="BW245" s="255"/>
      <c r="BX245" s="255"/>
      <c r="BY245" s="255"/>
      <c r="BZ245" s="257"/>
      <c r="CA245" s="257"/>
      <c r="CB245" s="257"/>
      <c r="CC245" s="257"/>
      <c r="CD245" s="257"/>
      <c r="CE245" s="257"/>
      <c r="CF245" s="257"/>
      <c r="CG245" s="257"/>
      <c r="CH245" s="257"/>
      <c r="CI245" s="257"/>
      <c r="CJ245" s="257"/>
      <c r="CK245" s="257"/>
      <c r="CL245" s="257"/>
      <c r="CM245" s="257"/>
      <c r="CN245" s="257"/>
      <c r="CO245" s="257"/>
      <c r="CP245" s="257"/>
      <c r="CQ245" s="257"/>
      <c r="CR245" s="257"/>
      <c r="CS245" s="253" t="s">
        <v>4306</v>
      </c>
      <c r="CT245" s="257"/>
      <c r="CU245" s="257"/>
      <c r="CV245" s="257"/>
      <c r="CW245" s="257"/>
      <c r="CX245" s="257"/>
      <c r="CY245" s="257"/>
      <c r="CZ245" s="257"/>
      <c r="DA245" s="257"/>
      <c r="DB245" s="257"/>
      <c r="DC245" s="257"/>
      <c r="DD245" s="257"/>
      <c r="DE245" s="257"/>
    </row>
    <row r="246" spans="34:109" ht="90" hidden="1" customHeight="1">
      <c r="AH246" s="255"/>
      <c r="AI246" s="255"/>
      <c r="AJ246" s="255"/>
      <c r="AK246" s="255"/>
      <c r="AL246" s="244" t="str">
        <f t="shared" si="6"/>
        <v/>
      </c>
      <c r="AM246" s="244" t="str">
        <f t="shared" si="7"/>
        <v/>
      </c>
      <c r="AO246" s="255"/>
      <c r="AP246" s="247">
        <v>244</v>
      </c>
      <c r="AQ246" s="256"/>
      <c r="AR246" s="256"/>
      <c r="AS246" s="256"/>
      <c r="AT246" s="256"/>
      <c r="AU246" s="256"/>
      <c r="AV246" s="256"/>
      <c r="AW246" s="256"/>
      <c r="AX246" s="256"/>
      <c r="AY246" s="256"/>
      <c r="AZ246" s="256"/>
      <c r="BA246" s="256"/>
      <c r="BB246" s="256"/>
      <c r="BC246" s="256"/>
      <c r="BD246" s="256"/>
      <c r="BE246" s="256"/>
      <c r="BF246" s="256"/>
      <c r="BG246" s="256"/>
      <c r="BH246" s="256"/>
      <c r="BI246" s="256"/>
      <c r="BJ246" s="252" t="s">
        <v>4307</v>
      </c>
      <c r="BK246" s="256"/>
      <c r="BL246" s="256"/>
      <c r="BM246" s="256"/>
      <c r="BN246" s="256"/>
      <c r="BO246" s="256"/>
      <c r="BP246" s="256"/>
      <c r="BQ246" s="256"/>
      <c r="BR246" s="256"/>
      <c r="BS246" s="256"/>
      <c r="BT246" s="256"/>
      <c r="BU246" s="256"/>
      <c r="BV246" s="256"/>
      <c r="BW246" s="255"/>
      <c r="BX246" s="255"/>
      <c r="BY246" s="255"/>
      <c r="BZ246" s="257"/>
      <c r="CA246" s="257"/>
      <c r="CB246" s="257"/>
      <c r="CC246" s="257"/>
      <c r="CD246" s="257"/>
      <c r="CE246" s="257"/>
      <c r="CF246" s="257"/>
      <c r="CG246" s="257"/>
      <c r="CH246" s="257"/>
      <c r="CI246" s="257"/>
      <c r="CJ246" s="257"/>
      <c r="CK246" s="257"/>
      <c r="CL246" s="257"/>
      <c r="CM246" s="257"/>
      <c r="CN246" s="257"/>
      <c r="CO246" s="257"/>
      <c r="CP246" s="257"/>
      <c r="CQ246" s="257"/>
      <c r="CR246" s="257"/>
      <c r="CS246" s="253" t="s">
        <v>4308</v>
      </c>
      <c r="CT246" s="257"/>
      <c r="CU246" s="257"/>
      <c r="CV246" s="257"/>
      <c r="CW246" s="257"/>
      <c r="CX246" s="257"/>
      <c r="CY246" s="257"/>
      <c r="CZ246" s="257"/>
      <c r="DA246" s="257"/>
      <c r="DB246" s="257"/>
      <c r="DC246" s="257"/>
      <c r="DD246" s="257"/>
      <c r="DE246" s="257"/>
    </row>
    <row r="247" spans="34:109" ht="75" hidden="1" customHeight="1">
      <c r="AH247" s="255"/>
      <c r="AI247" s="255"/>
      <c r="AJ247" s="255"/>
      <c r="AK247" s="255"/>
      <c r="AL247" s="244" t="str">
        <f t="shared" si="6"/>
        <v/>
      </c>
      <c r="AM247" s="244" t="str">
        <f t="shared" si="7"/>
        <v/>
      </c>
      <c r="AO247" s="255"/>
      <c r="AP247" s="247">
        <v>245</v>
      </c>
      <c r="AQ247" s="256"/>
      <c r="AR247" s="256"/>
      <c r="AS247" s="256"/>
      <c r="AT247" s="256"/>
      <c r="AU247" s="256"/>
      <c r="AV247" s="256"/>
      <c r="AW247" s="256"/>
      <c r="AX247" s="256"/>
      <c r="AY247" s="256"/>
      <c r="AZ247" s="256"/>
      <c r="BA247" s="256"/>
      <c r="BB247" s="256"/>
      <c r="BC247" s="256"/>
      <c r="BD247" s="256"/>
      <c r="BE247" s="256"/>
      <c r="BF247" s="256"/>
      <c r="BG247" s="256"/>
      <c r="BH247" s="256"/>
      <c r="BI247" s="256"/>
      <c r="BJ247" s="252" t="s">
        <v>4309</v>
      </c>
      <c r="BK247" s="256"/>
      <c r="BL247" s="256"/>
      <c r="BM247" s="256"/>
      <c r="BN247" s="256"/>
      <c r="BO247" s="256"/>
      <c r="BP247" s="256"/>
      <c r="BQ247" s="256"/>
      <c r="BR247" s="256"/>
      <c r="BS247" s="256"/>
      <c r="BT247" s="256"/>
      <c r="BU247" s="256"/>
      <c r="BV247" s="256"/>
      <c r="BW247" s="255"/>
      <c r="BX247" s="255"/>
      <c r="BY247" s="255"/>
      <c r="BZ247" s="257"/>
      <c r="CA247" s="257"/>
      <c r="CB247" s="257"/>
      <c r="CC247" s="257"/>
      <c r="CD247" s="257"/>
      <c r="CE247" s="257"/>
      <c r="CF247" s="257"/>
      <c r="CG247" s="257"/>
      <c r="CH247" s="257"/>
      <c r="CI247" s="257"/>
      <c r="CJ247" s="257"/>
      <c r="CK247" s="257"/>
      <c r="CL247" s="257"/>
      <c r="CM247" s="257"/>
      <c r="CN247" s="257"/>
      <c r="CO247" s="257"/>
      <c r="CP247" s="257"/>
      <c r="CQ247" s="257"/>
      <c r="CR247" s="257"/>
      <c r="CS247" s="253" t="s">
        <v>4310</v>
      </c>
      <c r="CT247" s="257"/>
      <c r="CU247" s="257"/>
      <c r="CV247" s="257"/>
      <c r="CW247" s="257"/>
      <c r="CX247" s="257"/>
      <c r="CY247" s="257"/>
      <c r="CZ247" s="257"/>
      <c r="DA247" s="257"/>
      <c r="DB247" s="257"/>
      <c r="DC247" s="257"/>
      <c r="DD247" s="257"/>
      <c r="DE247" s="257"/>
    </row>
    <row r="248" spans="34:109" ht="75" hidden="1" customHeight="1">
      <c r="AH248" s="255"/>
      <c r="AI248" s="255"/>
      <c r="AJ248" s="255"/>
      <c r="AK248" s="255"/>
      <c r="AL248" s="244" t="str">
        <f t="shared" si="6"/>
        <v/>
      </c>
      <c r="AM248" s="244" t="str">
        <f t="shared" si="7"/>
        <v/>
      </c>
      <c r="AO248" s="255"/>
      <c r="AP248" s="247">
        <v>246</v>
      </c>
      <c r="AQ248" s="256"/>
      <c r="AR248" s="256"/>
      <c r="AS248" s="256"/>
      <c r="AT248" s="256"/>
      <c r="AU248" s="256"/>
      <c r="AV248" s="256"/>
      <c r="AW248" s="256"/>
      <c r="AX248" s="256"/>
      <c r="AY248" s="256"/>
      <c r="AZ248" s="256"/>
      <c r="BA248" s="256"/>
      <c r="BB248" s="256"/>
      <c r="BC248" s="256"/>
      <c r="BD248" s="256"/>
      <c r="BE248" s="256"/>
      <c r="BF248" s="256"/>
      <c r="BG248" s="256"/>
      <c r="BH248" s="256"/>
      <c r="BI248" s="256"/>
      <c r="BJ248" s="252" t="s">
        <v>4311</v>
      </c>
      <c r="BK248" s="256"/>
      <c r="BL248" s="256"/>
      <c r="BM248" s="256"/>
      <c r="BN248" s="256"/>
      <c r="BO248" s="256"/>
      <c r="BP248" s="256"/>
      <c r="BQ248" s="256"/>
      <c r="BR248" s="256"/>
      <c r="BS248" s="256"/>
      <c r="BT248" s="256"/>
      <c r="BU248" s="256"/>
      <c r="BV248" s="256"/>
      <c r="BW248" s="255"/>
      <c r="BX248" s="255"/>
      <c r="BY248" s="255"/>
      <c r="BZ248" s="257"/>
      <c r="CA248" s="257"/>
      <c r="CB248" s="257"/>
      <c r="CC248" s="257"/>
      <c r="CD248" s="257"/>
      <c r="CE248" s="257"/>
      <c r="CF248" s="257"/>
      <c r="CG248" s="257"/>
      <c r="CH248" s="257"/>
      <c r="CI248" s="257"/>
      <c r="CJ248" s="257"/>
      <c r="CK248" s="257"/>
      <c r="CL248" s="257"/>
      <c r="CM248" s="257"/>
      <c r="CN248" s="257"/>
      <c r="CO248" s="257"/>
      <c r="CP248" s="257"/>
      <c r="CQ248" s="257"/>
      <c r="CR248" s="257"/>
      <c r="CS248" s="253" t="s">
        <v>4312</v>
      </c>
      <c r="CT248" s="257"/>
      <c r="CU248" s="257"/>
      <c r="CV248" s="257"/>
      <c r="CW248" s="257"/>
      <c r="CX248" s="257"/>
      <c r="CY248" s="257"/>
      <c r="CZ248" s="257"/>
      <c r="DA248" s="257"/>
      <c r="DB248" s="257"/>
      <c r="DC248" s="257"/>
      <c r="DD248" s="257"/>
      <c r="DE248" s="257"/>
    </row>
    <row r="249" spans="34:109" ht="75" hidden="1" customHeight="1">
      <c r="AH249" s="255"/>
      <c r="AI249" s="255"/>
      <c r="AJ249" s="255"/>
      <c r="AK249" s="255"/>
      <c r="AL249" s="244" t="str">
        <f t="shared" si="6"/>
        <v/>
      </c>
      <c r="AM249" s="244" t="str">
        <f t="shared" si="7"/>
        <v/>
      </c>
      <c r="AO249" s="255"/>
      <c r="AP249" s="247">
        <v>247</v>
      </c>
      <c r="AQ249" s="256"/>
      <c r="AR249" s="256"/>
      <c r="AS249" s="256"/>
      <c r="AT249" s="256"/>
      <c r="AU249" s="256"/>
      <c r="AV249" s="256"/>
      <c r="AW249" s="256"/>
      <c r="AX249" s="256"/>
      <c r="AY249" s="256"/>
      <c r="AZ249" s="256"/>
      <c r="BA249" s="256"/>
      <c r="BB249" s="256"/>
      <c r="BC249" s="256"/>
      <c r="BD249" s="256"/>
      <c r="BE249" s="256"/>
      <c r="BF249" s="256"/>
      <c r="BG249" s="256"/>
      <c r="BH249" s="256"/>
      <c r="BI249" s="256"/>
      <c r="BJ249" s="252" t="s">
        <v>4313</v>
      </c>
      <c r="BK249" s="256"/>
      <c r="BL249" s="256"/>
      <c r="BM249" s="256"/>
      <c r="BN249" s="256"/>
      <c r="BO249" s="256"/>
      <c r="BP249" s="256"/>
      <c r="BQ249" s="256"/>
      <c r="BR249" s="256"/>
      <c r="BS249" s="256"/>
      <c r="BT249" s="256"/>
      <c r="BU249" s="256"/>
      <c r="BV249" s="256"/>
      <c r="BW249" s="255"/>
      <c r="BX249" s="255"/>
      <c r="BY249" s="255"/>
      <c r="BZ249" s="257"/>
      <c r="CA249" s="257"/>
      <c r="CB249" s="257"/>
      <c r="CC249" s="257"/>
      <c r="CD249" s="257"/>
      <c r="CE249" s="257"/>
      <c r="CF249" s="257"/>
      <c r="CG249" s="257"/>
      <c r="CH249" s="257"/>
      <c r="CI249" s="257"/>
      <c r="CJ249" s="257"/>
      <c r="CK249" s="257"/>
      <c r="CL249" s="257"/>
      <c r="CM249" s="257"/>
      <c r="CN249" s="257"/>
      <c r="CO249" s="257"/>
      <c r="CP249" s="257"/>
      <c r="CQ249" s="257"/>
      <c r="CR249" s="257"/>
      <c r="CS249" s="253" t="s">
        <v>4314</v>
      </c>
      <c r="CT249" s="257"/>
      <c r="CU249" s="257"/>
      <c r="CV249" s="257"/>
      <c r="CW249" s="257"/>
      <c r="CX249" s="257"/>
      <c r="CY249" s="257"/>
      <c r="CZ249" s="257"/>
      <c r="DA249" s="257"/>
      <c r="DB249" s="257"/>
      <c r="DC249" s="257"/>
      <c r="DD249" s="257"/>
      <c r="DE249" s="257"/>
    </row>
    <row r="250" spans="34:109" ht="75" hidden="1" customHeight="1">
      <c r="AH250" s="255"/>
      <c r="AI250" s="255"/>
      <c r="AJ250" s="255"/>
      <c r="AK250" s="255"/>
      <c r="AL250" s="244" t="str">
        <f t="shared" si="6"/>
        <v/>
      </c>
      <c r="AM250" s="244" t="str">
        <f t="shared" si="7"/>
        <v/>
      </c>
      <c r="AO250" s="255"/>
      <c r="AP250" s="247">
        <v>248</v>
      </c>
      <c r="AQ250" s="256"/>
      <c r="AR250" s="256"/>
      <c r="AS250" s="256"/>
      <c r="AT250" s="256"/>
      <c r="AU250" s="256"/>
      <c r="AV250" s="256"/>
      <c r="AW250" s="256"/>
      <c r="AX250" s="256"/>
      <c r="AY250" s="256"/>
      <c r="AZ250" s="256"/>
      <c r="BA250" s="256"/>
      <c r="BB250" s="256"/>
      <c r="BC250" s="256"/>
      <c r="BD250" s="256"/>
      <c r="BE250" s="256"/>
      <c r="BF250" s="256"/>
      <c r="BG250" s="256"/>
      <c r="BH250" s="256"/>
      <c r="BI250" s="256"/>
      <c r="BJ250" s="252" t="s">
        <v>4315</v>
      </c>
      <c r="BK250" s="256"/>
      <c r="BL250" s="256"/>
      <c r="BM250" s="256"/>
      <c r="BN250" s="256"/>
      <c r="BO250" s="256"/>
      <c r="BP250" s="256"/>
      <c r="BQ250" s="256"/>
      <c r="BR250" s="256"/>
      <c r="BS250" s="256"/>
      <c r="BT250" s="256"/>
      <c r="BU250" s="256"/>
      <c r="BV250" s="256"/>
      <c r="BW250" s="255"/>
      <c r="BX250" s="255"/>
      <c r="BY250" s="255"/>
      <c r="BZ250" s="257"/>
      <c r="CA250" s="257"/>
      <c r="CB250" s="257"/>
      <c r="CC250" s="257"/>
      <c r="CD250" s="257"/>
      <c r="CE250" s="257"/>
      <c r="CF250" s="257"/>
      <c r="CG250" s="257"/>
      <c r="CH250" s="257"/>
      <c r="CI250" s="257"/>
      <c r="CJ250" s="257"/>
      <c r="CK250" s="257"/>
      <c r="CL250" s="257"/>
      <c r="CM250" s="257"/>
      <c r="CN250" s="257"/>
      <c r="CO250" s="257"/>
      <c r="CP250" s="257"/>
      <c r="CQ250" s="257"/>
      <c r="CR250" s="257"/>
      <c r="CS250" s="253" t="s">
        <v>4316</v>
      </c>
      <c r="CT250" s="257"/>
      <c r="CU250" s="257"/>
      <c r="CV250" s="257"/>
      <c r="CW250" s="257"/>
      <c r="CX250" s="257"/>
      <c r="CY250" s="257"/>
      <c r="CZ250" s="257"/>
      <c r="DA250" s="257"/>
      <c r="DB250" s="257"/>
      <c r="DC250" s="257"/>
      <c r="DD250" s="257"/>
      <c r="DE250" s="257"/>
    </row>
    <row r="251" spans="34:109" ht="75" hidden="1" customHeight="1">
      <c r="AH251" s="255"/>
      <c r="AI251" s="255"/>
      <c r="AJ251" s="255"/>
      <c r="AK251" s="255"/>
      <c r="AL251" s="244" t="str">
        <f t="shared" si="6"/>
        <v/>
      </c>
      <c r="AM251" s="244" t="str">
        <f t="shared" si="7"/>
        <v/>
      </c>
      <c r="AO251" s="255"/>
      <c r="AP251" s="247">
        <v>249</v>
      </c>
      <c r="AQ251" s="256"/>
      <c r="AR251" s="256"/>
      <c r="AS251" s="256"/>
      <c r="AT251" s="256"/>
      <c r="AU251" s="256"/>
      <c r="AV251" s="256"/>
      <c r="AW251" s="256"/>
      <c r="AX251" s="256"/>
      <c r="AY251" s="256"/>
      <c r="AZ251" s="256"/>
      <c r="BA251" s="256"/>
      <c r="BB251" s="256"/>
      <c r="BC251" s="256"/>
      <c r="BD251" s="256"/>
      <c r="BE251" s="256"/>
      <c r="BF251" s="256"/>
      <c r="BG251" s="256"/>
      <c r="BH251" s="256"/>
      <c r="BI251" s="256"/>
      <c r="BJ251" s="252" t="s">
        <v>4317</v>
      </c>
      <c r="BK251" s="256"/>
      <c r="BL251" s="256"/>
      <c r="BM251" s="256"/>
      <c r="BN251" s="256"/>
      <c r="BO251" s="256"/>
      <c r="BP251" s="256"/>
      <c r="BQ251" s="256"/>
      <c r="BR251" s="256"/>
      <c r="BS251" s="256"/>
      <c r="BT251" s="256"/>
      <c r="BU251" s="256"/>
      <c r="BV251" s="256"/>
      <c r="BW251" s="255"/>
      <c r="BX251" s="255"/>
      <c r="BY251" s="255"/>
      <c r="BZ251" s="257"/>
      <c r="CA251" s="257"/>
      <c r="CB251" s="257"/>
      <c r="CC251" s="257"/>
      <c r="CD251" s="257"/>
      <c r="CE251" s="257"/>
      <c r="CF251" s="257"/>
      <c r="CG251" s="257"/>
      <c r="CH251" s="257"/>
      <c r="CI251" s="257"/>
      <c r="CJ251" s="257"/>
      <c r="CK251" s="257"/>
      <c r="CL251" s="257"/>
      <c r="CM251" s="257"/>
      <c r="CN251" s="257"/>
      <c r="CO251" s="257"/>
      <c r="CP251" s="257"/>
      <c r="CQ251" s="257"/>
      <c r="CR251" s="257"/>
      <c r="CS251" s="253" t="s">
        <v>4318</v>
      </c>
      <c r="CT251" s="257"/>
      <c r="CU251" s="257"/>
      <c r="CV251" s="257"/>
      <c r="CW251" s="257"/>
      <c r="CX251" s="257"/>
      <c r="CY251" s="257"/>
      <c r="CZ251" s="257"/>
      <c r="DA251" s="257"/>
      <c r="DB251" s="257"/>
      <c r="DC251" s="257"/>
      <c r="DD251" s="257"/>
      <c r="DE251" s="257"/>
    </row>
    <row r="252" spans="34:109" ht="75" hidden="1" customHeight="1">
      <c r="AH252" s="255"/>
      <c r="AI252" s="255"/>
      <c r="AJ252" s="255"/>
      <c r="AK252" s="255"/>
      <c r="AL252" s="244" t="str">
        <f t="shared" si="6"/>
        <v/>
      </c>
      <c r="AM252" s="244" t="str">
        <f t="shared" si="7"/>
        <v/>
      </c>
      <c r="AO252" s="255"/>
      <c r="AP252" s="247">
        <v>250</v>
      </c>
      <c r="AQ252" s="256"/>
      <c r="AR252" s="256"/>
      <c r="AS252" s="256"/>
      <c r="AT252" s="256"/>
      <c r="AU252" s="256"/>
      <c r="AV252" s="256"/>
      <c r="AW252" s="256"/>
      <c r="AX252" s="256"/>
      <c r="AY252" s="256"/>
      <c r="AZ252" s="256"/>
      <c r="BA252" s="256"/>
      <c r="BB252" s="256"/>
      <c r="BC252" s="256"/>
      <c r="BD252" s="256"/>
      <c r="BE252" s="256"/>
      <c r="BF252" s="256"/>
      <c r="BG252" s="256"/>
      <c r="BH252" s="256"/>
      <c r="BI252" s="256"/>
      <c r="BJ252" s="252" t="s">
        <v>4319</v>
      </c>
      <c r="BK252" s="256"/>
      <c r="BL252" s="256"/>
      <c r="BM252" s="256"/>
      <c r="BN252" s="256"/>
      <c r="BO252" s="256"/>
      <c r="BP252" s="256"/>
      <c r="BQ252" s="256"/>
      <c r="BR252" s="256"/>
      <c r="BS252" s="256"/>
      <c r="BT252" s="256"/>
      <c r="BU252" s="256"/>
      <c r="BV252" s="256"/>
      <c r="BW252" s="255"/>
      <c r="BX252" s="255"/>
      <c r="BY252" s="255"/>
      <c r="BZ252" s="257"/>
      <c r="CA252" s="257"/>
      <c r="CB252" s="257"/>
      <c r="CC252" s="257"/>
      <c r="CD252" s="257"/>
      <c r="CE252" s="257"/>
      <c r="CF252" s="257"/>
      <c r="CG252" s="257"/>
      <c r="CH252" s="257"/>
      <c r="CI252" s="257"/>
      <c r="CJ252" s="257"/>
      <c r="CK252" s="257"/>
      <c r="CL252" s="257"/>
      <c r="CM252" s="257"/>
      <c r="CN252" s="257"/>
      <c r="CO252" s="257"/>
      <c r="CP252" s="257"/>
      <c r="CQ252" s="257"/>
      <c r="CR252" s="257"/>
      <c r="CS252" s="253" t="s">
        <v>4320</v>
      </c>
      <c r="CT252" s="257"/>
      <c r="CU252" s="257"/>
      <c r="CV252" s="257"/>
      <c r="CW252" s="257"/>
      <c r="CX252" s="257"/>
      <c r="CY252" s="257"/>
      <c r="CZ252" s="257"/>
      <c r="DA252" s="257"/>
      <c r="DB252" s="257"/>
      <c r="DC252" s="257"/>
      <c r="DD252" s="257"/>
      <c r="DE252" s="257"/>
    </row>
    <row r="253" spans="34:109" ht="75" hidden="1" customHeight="1">
      <c r="AH253" s="255"/>
      <c r="AI253" s="255"/>
      <c r="AJ253" s="255"/>
      <c r="AK253" s="255"/>
      <c r="AL253" s="244" t="str">
        <f t="shared" si="6"/>
        <v/>
      </c>
      <c r="AM253" s="244" t="str">
        <f t="shared" si="7"/>
        <v/>
      </c>
      <c r="AO253" s="255"/>
      <c r="AP253" s="247">
        <v>251</v>
      </c>
      <c r="AQ253" s="256"/>
      <c r="AR253" s="256"/>
      <c r="AS253" s="256"/>
      <c r="AT253" s="256"/>
      <c r="AU253" s="256"/>
      <c r="AV253" s="256"/>
      <c r="AW253" s="256"/>
      <c r="AX253" s="256"/>
      <c r="AY253" s="256"/>
      <c r="AZ253" s="256"/>
      <c r="BA253" s="256"/>
      <c r="BB253" s="256"/>
      <c r="BC253" s="256"/>
      <c r="BD253" s="256"/>
      <c r="BE253" s="256"/>
      <c r="BF253" s="256"/>
      <c r="BG253" s="256"/>
      <c r="BH253" s="256"/>
      <c r="BI253" s="256"/>
      <c r="BJ253" s="252" t="s">
        <v>4321</v>
      </c>
      <c r="BK253" s="256"/>
      <c r="BL253" s="256"/>
      <c r="BM253" s="256"/>
      <c r="BN253" s="256"/>
      <c r="BO253" s="256"/>
      <c r="BP253" s="256"/>
      <c r="BQ253" s="256"/>
      <c r="BR253" s="256"/>
      <c r="BS253" s="256"/>
      <c r="BT253" s="256"/>
      <c r="BU253" s="256"/>
      <c r="BV253" s="256"/>
      <c r="BW253" s="255"/>
      <c r="BX253" s="255"/>
      <c r="BY253" s="255"/>
      <c r="BZ253" s="257"/>
      <c r="CA253" s="257"/>
      <c r="CB253" s="257"/>
      <c r="CC253" s="257"/>
      <c r="CD253" s="257"/>
      <c r="CE253" s="257"/>
      <c r="CF253" s="257"/>
      <c r="CG253" s="257"/>
      <c r="CH253" s="257"/>
      <c r="CI253" s="257"/>
      <c r="CJ253" s="257"/>
      <c r="CK253" s="257"/>
      <c r="CL253" s="257"/>
      <c r="CM253" s="257"/>
      <c r="CN253" s="257"/>
      <c r="CO253" s="257"/>
      <c r="CP253" s="257"/>
      <c r="CQ253" s="257"/>
      <c r="CR253" s="257"/>
      <c r="CS253" s="253" t="s">
        <v>4322</v>
      </c>
      <c r="CT253" s="257"/>
      <c r="CU253" s="257"/>
      <c r="CV253" s="257"/>
      <c r="CW253" s="257"/>
      <c r="CX253" s="257"/>
      <c r="CY253" s="257"/>
      <c r="CZ253" s="257"/>
      <c r="DA253" s="257"/>
      <c r="DB253" s="257"/>
      <c r="DC253" s="257"/>
      <c r="DD253" s="257"/>
      <c r="DE253" s="257"/>
    </row>
    <row r="254" spans="34:109" ht="75" hidden="1" customHeight="1">
      <c r="AH254" s="255"/>
      <c r="AI254" s="255"/>
      <c r="AJ254" s="255"/>
      <c r="AK254" s="255"/>
      <c r="AL254" s="244" t="str">
        <f t="shared" si="6"/>
        <v/>
      </c>
      <c r="AM254" s="244" t="str">
        <f t="shared" si="7"/>
        <v/>
      </c>
      <c r="AO254" s="255"/>
      <c r="AP254" s="247">
        <v>252</v>
      </c>
      <c r="AQ254" s="256"/>
      <c r="AR254" s="256"/>
      <c r="AS254" s="256"/>
      <c r="AT254" s="256"/>
      <c r="AU254" s="256"/>
      <c r="AV254" s="256"/>
      <c r="AW254" s="256"/>
      <c r="AX254" s="256"/>
      <c r="AY254" s="256"/>
      <c r="AZ254" s="256"/>
      <c r="BA254" s="256"/>
      <c r="BB254" s="256"/>
      <c r="BC254" s="256"/>
      <c r="BD254" s="256"/>
      <c r="BE254" s="256"/>
      <c r="BF254" s="256"/>
      <c r="BG254" s="256"/>
      <c r="BH254" s="256"/>
      <c r="BI254" s="256"/>
      <c r="BJ254" s="252" t="s">
        <v>4323</v>
      </c>
      <c r="BK254" s="256"/>
      <c r="BL254" s="256"/>
      <c r="BM254" s="256"/>
      <c r="BN254" s="256"/>
      <c r="BO254" s="256"/>
      <c r="BP254" s="256"/>
      <c r="BQ254" s="256"/>
      <c r="BR254" s="256"/>
      <c r="BS254" s="256"/>
      <c r="BT254" s="256"/>
      <c r="BU254" s="256"/>
      <c r="BV254" s="256"/>
      <c r="BW254" s="255"/>
      <c r="BX254" s="255"/>
      <c r="BY254" s="255"/>
      <c r="BZ254" s="257"/>
      <c r="CA254" s="257"/>
      <c r="CB254" s="257"/>
      <c r="CC254" s="257"/>
      <c r="CD254" s="257"/>
      <c r="CE254" s="257"/>
      <c r="CF254" s="257"/>
      <c r="CG254" s="257"/>
      <c r="CH254" s="257"/>
      <c r="CI254" s="257"/>
      <c r="CJ254" s="257"/>
      <c r="CK254" s="257"/>
      <c r="CL254" s="257"/>
      <c r="CM254" s="257"/>
      <c r="CN254" s="257"/>
      <c r="CO254" s="257"/>
      <c r="CP254" s="257"/>
      <c r="CQ254" s="257"/>
      <c r="CR254" s="257"/>
      <c r="CS254" s="253" t="s">
        <v>4324</v>
      </c>
      <c r="CT254" s="257"/>
      <c r="CU254" s="257"/>
      <c r="CV254" s="257"/>
      <c r="CW254" s="257"/>
      <c r="CX254" s="257"/>
      <c r="CY254" s="257"/>
      <c r="CZ254" s="257"/>
      <c r="DA254" s="257"/>
      <c r="DB254" s="257"/>
      <c r="DC254" s="257"/>
      <c r="DD254" s="257"/>
      <c r="DE254" s="257"/>
    </row>
    <row r="255" spans="34:109" ht="60" hidden="1" customHeight="1">
      <c r="AH255" s="255"/>
      <c r="AI255" s="255"/>
      <c r="AJ255" s="255"/>
      <c r="AK255" s="255"/>
      <c r="AL255" s="244" t="str">
        <f t="shared" si="6"/>
        <v/>
      </c>
      <c r="AM255" s="244" t="str">
        <f t="shared" si="7"/>
        <v/>
      </c>
      <c r="AO255" s="255"/>
      <c r="AP255" s="247">
        <v>253</v>
      </c>
      <c r="AQ255" s="256"/>
      <c r="AR255" s="256"/>
      <c r="AS255" s="256"/>
      <c r="AT255" s="256"/>
      <c r="AU255" s="256"/>
      <c r="AV255" s="256"/>
      <c r="AW255" s="256"/>
      <c r="AX255" s="256"/>
      <c r="AY255" s="256"/>
      <c r="AZ255" s="256"/>
      <c r="BA255" s="256"/>
      <c r="BB255" s="256"/>
      <c r="BC255" s="256"/>
      <c r="BD255" s="256"/>
      <c r="BE255" s="256"/>
      <c r="BF255" s="256"/>
      <c r="BG255" s="256"/>
      <c r="BH255" s="256"/>
      <c r="BI255" s="256"/>
      <c r="BJ255" s="252" t="s">
        <v>4325</v>
      </c>
      <c r="BK255" s="256"/>
      <c r="BL255" s="256"/>
      <c r="BM255" s="256"/>
      <c r="BN255" s="256"/>
      <c r="BO255" s="256"/>
      <c r="BP255" s="256"/>
      <c r="BQ255" s="256"/>
      <c r="BR255" s="256"/>
      <c r="BS255" s="256"/>
      <c r="BT255" s="256"/>
      <c r="BU255" s="256"/>
      <c r="BV255" s="256"/>
      <c r="BW255" s="255"/>
      <c r="BX255" s="255"/>
      <c r="BY255" s="255"/>
      <c r="BZ255" s="257"/>
      <c r="CA255" s="257"/>
      <c r="CB255" s="257"/>
      <c r="CC255" s="257"/>
      <c r="CD255" s="257"/>
      <c r="CE255" s="257"/>
      <c r="CF255" s="257"/>
      <c r="CG255" s="257"/>
      <c r="CH255" s="257"/>
      <c r="CI255" s="257"/>
      <c r="CJ255" s="257"/>
      <c r="CK255" s="257"/>
      <c r="CL255" s="257"/>
      <c r="CM255" s="257"/>
      <c r="CN255" s="257"/>
      <c r="CO255" s="257"/>
      <c r="CP255" s="257"/>
      <c r="CQ255" s="257"/>
      <c r="CR255" s="257"/>
      <c r="CS255" s="253" t="s">
        <v>4326</v>
      </c>
      <c r="CT255" s="257"/>
      <c r="CU255" s="257"/>
      <c r="CV255" s="257"/>
      <c r="CW255" s="257"/>
      <c r="CX255" s="257"/>
      <c r="CY255" s="257"/>
      <c r="CZ255" s="257"/>
      <c r="DA255" s="257"/>
      <c r="DB255" s="257"/>
      <c r="DC255" s="257"/>
      <c r="DD255" s="257"/>
      <c r="DE255" s="257"/>
    </row>
    <row r="256" spans="34:109" ht="90" hidden="1" customHeight="1">
      <c r="AH256" s="255"/>
      <c r="AI256" s="255"/>
      <c r="AJ256" s="255"/>
      <c r="AK256" s="255"/>
      <c r="AL256" s="244" t="str">
        <f t="shared" si="6"/>
        <v/>
      </c>
      <c r="AM256" s="244" t="str">
        <f t="shared" si="7"/>
        <v/>
      </c>
      <c r="AO256" s="255"/>
      <c r="AP256" s="247">
        <v>254</v>
      </c>
      <c r="AQ256" s="256"/>
      <c r="AR256" s="256"/>
      <c r="AS256" s="256"/>
      <c r="AT256" s="256"/>
      <c r="AU256" s="256"/>
      <c r="AV256" s="256"/>
      <c r="AW256" s="256"/>
      <c r="AX256" s="256"/>
      <c r="AY256" s="256"/>
      <c r="AZ256" s="256"/>
      <c r="BA256" s="256"/>
      <c r="BB256" s="256"/>
      <c r="BC256" s="256"/>
      <c r="BD256" s="256"/>
      <c r="BE256" s="256"/>
      <c r="BF256" s="256"/>
      <c r="BG256" s="256"/>
      <c r="BH256" s="256"/>
      <c r="BI256" s="256"/>
      <c r="BJ256" s="252" t="s">
        <v>4327</v>
      </c>
      <c r="BK256" s="256"/>
      <c r="BL256" s="256"/>
      <c r="BM256" s="256"/>
      <c r="BN256" s="256"/>
      <c r="BO256" s="256"/>
      <c r="BP256" s="256"/>
      <c r="BQ256" s="256"/>
      <c r="BR256" s="256"/>
      <c r="BS256" s="256"/>
      <c r="BT256" s="256"/>
      <c r="BU256" s="256"/>
      <c r="BV256" s="256"/>
      <c r="BW256" s="255"/>
      <c r="BX256" s="255"/>
      <c r="BY256" s="255"/>
      <c r="BZ256" s="257"/>
      <c r="CA256" s="257"/>
      <c r="CB256" s="257"/>
      <c r="CC256" s="257"/>
      <c r="CD256" s="257"/>
      <c r="CE256" s="257"/>
      <c r="CF256" s="257"/>
      <c r="CG256" s="257"/>
      <c r="CH256" s="257"/>
      <c r="CI256" s="257"/>
      <c r="CJ256" s="257"/>
      <c r="CK256" s="257"/>
      <c r="CL256" s="257"/>
      <c r="CM256" s="257"/>
      <c r="CN256" s="257"/>
      <c r="CO256" s="257"/>
      <c r="CP256" s="257"/>
      <c r="CQ256" s="257"/>
      <c r="CR256" s="257"/>
      <c r="CS256" s="253" t="s">
        <v>4328</v>
      </c>
      <c r="CT256" s="257"/>
      <c r="CU256" s="257"/>
      <c r="CV256" s="257"/>
      <c r="CW256" s="257"/>
      <c r="CX256" s="257"/>
      <c r="CY256" s="257"/>
      <c r="CZ256" s="257"/>
      <c r="DA256" s="257"/>
      <c r="DB256" s="257"/>
      <c r="DC256" s="257"/>
      <c r="DD256" s="257"/>
      <c r="DE256" s="257"/>
    </row>
    <row r="257" spans="34:109" ht="75" hidden="1" customHeight="1">
      <c r="AH257" s="255"/>
      <c r="AI257" s="255"/>
      <c r="AJ257" s="255"/>
      <c r="AK257" s="255"/>
      <c r="AL257" s="244" t="str">
        <f t="shared" si="6"/>
        <v/>
      </c>
      <c r="AM257" s="244" t="str">
        <f t="shared" si="7"/>
        <v/>
      </c>
      <c r="AO257" s="255"/>
      <c r="AP257" s="247">
        <v>255</v>
      </c>
      <c r="AQ257" s="256"/>
      <c r="AR257" s="256"/>
      <c r="AS257" s="256"/>
      <c r="AT257" s="256"/>
      <c r="AU257" s="256"/>
      <c r="AV257" s="256"/>
      <c r="AW257" s="256"/>
      <c r="AX257" s="256"/>
      <c r="AY257" s="256"/>
      <c r="AZ257" s="256"/>
      <c r="BA257" s="256"/>
      <c r="BB257" s="256"/>
      <c r="BC257" s="256"/>
      <c r="BD257" s="256"/>
      <c r="BE257" s="256"/>
      <c r="BF257" s="256"/>
      <c r="BG257" s="256"/>
      <c r="BH257" s="256"/>
      <c r="BI257" s="256"/>
      <c r="BJ257" s="252" t="s">
        <v>4329</v>
      </c>
      <c r="BK257" s="256"/>
      <c r="BL257" s="256"/>
      <c r="BM257" s="256"/>
      <c r="BN257" s="256"/>
      <c r="BO257" s="256"/>
      <c r="BP257" s="256"/>
      <c r="BQ257" s="256"/>
      <c r="BR257" s="256"/>
      <c r="BS257" s="256"/>
      <c r="BT257" s="256"/>
      <c r="BU257" s="256"/>
      <c r="BV257" s="256"/>
      <c r="BW257" s="255"/>
      <c r="BX257" s="255"/>
      <c r="BY257" s="255"/>
      <c r="BZ257" s="257"/>
      <c r="CA257" s="257"/>
      <c r="CB257" s="257"/>
      <c r="CC257" s="257"/>
      <c r="CD257" s="257"/>
      <c r="CE257" s="257"/>
      <c r="CF257" s="257"/>
      <c r="CG257" s="257"/>
      <c r="CH257" s="257"/>
      <c r="CI257" s="257"/>
      <c r="CJ257" s="257"/>
      <c r="CK257" s="257"/>
      <c r="CL257" s="257"/>
      <c r="CM257" s="257"/>
      <c r="CN257" s="257"/>
      <c r="CO257" s="257"/>
      <c r="CP257" s="257"/>
      <c r="CQ257" s="257"/>
      <c r="CR257" s="257"/>
      <c r="CS257" s="253" t="s">
        <v>4330</v>
      </c>
      <c r="CT257" s="257"/>
      <c r="CU257" s="257"/>
      <c r="CV257" s="257"/>
      <c r="CW257" s="257"/>
      <c r="CX257" s="257"/>
      <c r="CY257" s="257"/>
      <c r="CZ257" s="257"/>
      <c r="DA257" s="257"/>
      <c r="DB257" s="257"/>
      <c r="DC257" s="257"/>
      <c r="DD257" s="257"/>
      <c r="DE257" s="257"/>
    </row>
    <row r="258" spans="34:109" ht="75" hidden="1" customHeight="1">
      <c r="AH258" s="255"/>
      <c r="AI258" s="255"/>
      <c r="AJ258" s="255"/>
      <c r="AK258" s="255"/>
      <c r="AL258" s="244" t="str">
        <f t="shared" si="6"/>
        <v/>
      </c>
      <c r="AM258" s="244" t="str">
        <f t="shared" si="7"/>
        <v/>
      </c>
      <c r="AO258" s="255"/>
      <c r="AP258" s="247">
        <v>256</v>
      </c>
      <c r="AQ258" s="256"/>
      <c r="AR258" s="256"/>
      <c r="AS258" s="256"/>
      <c r="AT258" s="256"/>
      <c r="AU258" s="256"/>
      <c r="AV258" s="256"/>
      <c r="AW258" s="256"/>
      <c r="AX258" s="256"/>
      <c r="AY258" s="256"/>
      <c r="AZ258" s="256"/>
      <c r="BA258" s="256"/>
      <c r="BB258" s="256"/>
      <c r="BC258" s="256"/>
      <c r="BD258" s="256"/>
      <c r="BE258" s="256"/>
      <c r="BF258" s="256"/>
      <c r="BG258" s="256"/>
      <c r="BH258" s="256"/>
      <c r="BI258" s="256"/>
      <c r="BJ258" s="252" t="s">
        <v>4331</v>
      </c>
      <c r="BK258" s="256"/>
      <c r="BL258" s="256"/>
      <c r="BM258" s="256"/>
      <c r="BN258" s="256"/>
      <c r="BO258" s="256"/>
      <c r="BP258" s="256"/>
      <c r="BQ258" s="256"/>
      <c r="BR258" s="256"/>
      <c r="BS258" s="256"/>
      <c r="BT258" s="256"/>
      <c r="BU258" s="256"/>
      <c r="BV258" s="256"/>
      <c r="BW258" s="255"/>
      <c r="BX258" s="255"/>
      <c r="BY258" s="255"/>
      <c r="BZ258" s="257"/>
      <c r="CA258" s="257"/>
      <c r="CB258" s="257"/>
      <c r="CC258" s="257"/>
      <c r="CD258" s="257"/>
      <c r="CE258" s="257"/>
      <c r="CF258" s="257"/>
      <c r="CG258" s="257"/>
      <c r="CH258" s="257"/>
      <c r="CI258" s="257"/>
      <c r="CJ258" s="257"/>
      <c r="CK258" s="257"/>
      <c r="CL258" s="257"/>
      <c r="CM258" s="257"/>
      <c r="CN258" s="257"/>
      <c r="CO258" s="257"/>
      <c r="CP258" s="257"/>
      <c r="CQ258" s="257"/>
      <c r="CR258" s="257"/>
      <c r="CS258" s="253" t="s">
        <v>4332</v>
      </c>
      <c r="CT258" s="257"/>
      <c r="CU258" s="257"/>
      <c r="CV258" s="257"/>
      <c r="CW258" s="257"/>
      <c r="CX258" s="257"/>
      <c r="CY258" s="257"/>
      <c r="CZ258" s="257"/>
      <c r="DA258" s="257"/>
      <c r="DB258" s="257"/>
      <c r="DC258" s="257"/>
      <c r="DD258" s="257"/>
      <c r="DE258" s="257"/>
    </row>
    <row r="259" spans="34:109" ht="75" hidden="1" customHeight="1">
      <c r="AH259" s="255"/>
      <c r="AI259" s="255"/>
      <c r="AJ259" s="255"/>
      <c r="AK259" s="255"/>
      <c r="AL259" s="244" t="str">
        <f t="shared" si="6"/>
        <v/>
      </c>
      <c r="AM259" s="244" t="str">
        <f t="shared" si="7"/>
        <v/>
      </c>
      <c r="AO259" s="255"/>
      <c r="AP259" s="247">
        <v>257</v>
      </c>
      <c r="AQ259" s="256"/>
      <c r="AR259" s="256"/>
      <c r="AS259" s="256"/>
      <c r="AT259" s="256"/>
      <c r="AU259" s="256"/>
      <c r="AV259" s="256"/>
      <c r="AW259" s="256"/>
      <c r="AX259" s="256"/>
      <c r="AY259" s="256"/>
      <c r="AZ259" s="256"/>
      <c r="BA259" s="256"/>
      <c r="BB259" s="256"/>
      <c r="BC259" s="256"/>
      <c r="BD259" s="256"/>
      <c r="BE259" s="256"/>
      <c r="BF259" s="256"/>
      <c r="BG259" s="256"/>
      <c r="BH259" s="256"/>
      <c r="BI259" s="256"/>
      <c r="BJ259" s="252" t="s">
        <v>4333</v>
      </c>
      <c r="BK259" s="256"/>
      <c r="BL259" s="256"/>
      <c r="BM259" s="256"/>
      <c r="BN259" s="256"/>
      <c r="BO259" s="256"/>
      <c r="BP259" s="256"/>
      <c r="BQ259" s="256"/>
      <c r="BR259" s="256"/>
      <c r="BS259" s="256"/>
      <c r="BT259" s="256"/>
      <c r="BU259" s="256"/>
      <c r="BV259" s="256"/>
      <c r="BW259" s="255"/>
      <c r="BX259" s="255"/>
      <c r="BY259" s="255"/>
      <c r="BZ259" s="257"/>
      <c r="CA259" s="257"/>
      <c r="CB259" s="257"/>
      <c r="CC259" s="257"/>
      <c r="CD259" s="257"/>
      <c r="CE259" s="257"/>
      <c r="CF259" s="257"/>
      <c r="CG259" s="257"/>
      <c r="CH259" s="257"/>
      <c r="CI259" s="257"/>
      <c r="CJ259" s="257"/>
      <c r="CK259" s="257"/>
      <c r="CL259" s="257"/>
      <c r="CM259" s="257"/>
      <c r="CN259" s="257"/>
      <c r="CO259" s="257"/>
      <c r="CP259" s="257"/>
      <c r="CQ259" s="257"/>
      <c r="CR259" s="257"/>
      <c r="CS259" s="253" t="s">
        <v>4334</v>
      </c>
      <c r="CT259" s="257"/>
      <c r="CU259" s="257"/>
      <c r="CV259" s="257"/>
      <c r="CW259" s="257"/>
      <c r="CX259" s="257"/>
      <c r="CY259" s="257"/>
      <c r="CZ259" s="257"/>
      <c r="DA259" s="257"/>
      <c r="DB259" s="257"/>
      <c r="DC259" s="257"/>
      <c r="DD259" s="257"/>
      <c r="DE259" s="257"/>
    </row>
    <row r="260" spans="34:109" ht="75" hidden="1" customHeight="1">
      <c r="AH260" s="255"/>
      <c r="AI260" s="255"/>
      <c r="AJ260" s="255"/>
      <c r="AK260" s="255"/>
      <c r="AL260" s="244" t="str">
        <f t="shared" si="6"/>
        <v/>
      </c>
      <c r="AM260" s="244" t="str">
        <f t="shared" si="7"/>
        <v/>
      </c>
      <c r="AO260" s="255"/>
      <c r="AP260" s="247">
        <v>258</v>
      </c>
      <c r="AQ260" s="256"/>
      <c r="AR260" s="256"/>
      <c r="AS260" s="256"/>
      <c r="AT260" s="256"/>
      <c r="AU260" s="256"/>
      <c r="AV260" s="256"/>
      <c r="AW260" s="256"/>
      <c r="AX260" s="256"/>
      <c r="AY260" s="256"/>
      <c r="AZ260" s="256"/>
      <c r="BA260" s="256"/>
      <c r="BB260" s="256"/>
      <c r="BC260" s="256"/>
      <c r="BD260" s="256"/>
      <c r="BE260" s="256"/>
      <c r="BF260" s="256"/>
      <c r="BG260" s="256"/>
      <c r="BH260" s="256"/>
      <c r="BI260" s="256"/>
      <c r="BJ260" s="252" t="s">
        <v>4335</v>
      </c>
      <c r="BK260" s="256"/>
      <c r="BL260" s="256"/>
      <c r="BM260" s="256"/>
      <c r="BN260" s="256"/>
      <c r="BO260" s="256"/>
      <c r="BP260" s="256"/>
      <c r="BQ260" s="256"/>
      <c r="BR260" s="256"/>
      <c r="BS260" s="256"/>
      <c r="BT260" s="256"/>
      <c r="BU260" s="256"/>
      <c r="BV260" s="256"/>
      <c r="BW260" s="255"/>
      <c r="BX260" s="255"/>
      <c r="BY260" s="255"/>
      <c r="BZ260" s="257"/>
      <c r="CA260" s="257"/>
      <c r="CB260" s="257"/>
      <c r="CC260" s="257"/>
      <c r="CD260" s="257"/>
      <c r="CE260" s="257"/>
      <c r="CF260" s="257"/>
      <c r="CG260" s="257"/>
      <c r="CH260" s="257"/>
      <c r="CI260" s="257"/>
      <c r="CJ260" s="257"/>
      <c r="CK260" s="257"/>
      <c r="CL260" s="257"/>
      <c r="CM260" s="257"/>
      <c r="CN260" s="257"/>
      <c r="CO260" s="257"/>
      <c r="CP260" s="257"/>
      <c r="CQ260" s="257"/>
      <c r="CR260" s="257"/>
      <c r="CS260" s="253" t="s">
        <v>4336</v>
      </c>
      <c r="CT260" s="257"/>
      <c r="CU260" s="257"/>
      <c r="CV260" s="257"/>
      <c r="CW260" s="257"/>
      <c r="CX260" s="257"/>
      <c r="CY260" s="257"/>
      <c r="CZ260" s="257"/>
      <c r="DA260" s="257"/>
      <c r="DB260" s="257"/>
      <c r="DC260" s="257"/>
      <c r="DD260" s="257"/>
      <c r="DE260" s="257"/>
    </row>
    <row r="261" spans="34:109" ht="75" hidden="1" customHeight="1">
      <c r="AH261" s="255"/>
      <c r="AI261" s="255"/>
      <c r="AJ261" s="255"/>
      <c r="AK261" s="255"/>
      <c r="AL261" s="244" t="str">
        <f t="shared" ref="AL261:AL324" si="8">IFERROR(IF(HLOOKUP($N$10, $BZ$3:$DE$573, $AP261, FALSE )="", "", HLOOKUP($N$10, $BZ$3:$DE$573, $AP261, FALSE)), "")</f>
        <v/>
      </c>
      <c r="AM261" s="244" t="str">
        <f t="shared" ref="AM261:AM324" si="9">IFERROR(IF(AL261="", "", HLOOKUP($N$10, $AQ$3:$BV$573, AP261, FALSE)), "")</f>
        <v/>
      </c>
      <c r="AO261" s="255"/>
      <c r="AP261" s="247">
        <v>259</v>
      </c>
      <c r="AQ261" s="256"/>
      <c r="AR261" s="256"/>
      <c r="AS261" s="256"/>
      <c r="AT261" s="256"/>
      <c r="AU261" s="256"/>
      <c r="AV261" s="256"/>
      <c r="AW261" s="256"/>
      <c r="AX261" s="256"/>
      <c r="AY261" s="256"/>
      <c r="AZ261" s="256"/>
      <c r="BA261" s="256"/>
      <c r="BB261" s="256"/>
      <c r="BC261" s="256"/>
      <c r="BD261" s="256"/>
      <c r="BE261" s="256"/>
      <c r="BF261" s="256"/>
      <c r="BG261" s="256"/>
      <c r="BH261" s="256"/>
      <c r="BI261" s="256"/>
      <c r="BJ261" s="252" t="s">
        <v>4337</v>
      </c>
      <c r="BK261" s="256"/>
      <c r="BL261" s="256"/>
      <c r="BM261" s="256"/>
      <c r="BN261" s="256"/>
      <c r="BO261" s="256"/>
      <c r="BP261" s="256"/>
      <c r="BQ261" s="256"/>
      <c r="BR261" s="256"/>
      <c r="BS261" s="256"/>
      <c r="BT261" s="256"/>
      <c r="BU261" s="256"/>
      <c r="BV261" s="256"/>
      <c r="BW261" s="255"/>
      <c r="BX261" s="255"/>
      <c r="BY261" s="255"/>
      <c r="BZ261" s="257"/>
      <c r="CA261" s="257"/>
      <c r="CB261" s="257"/>
      <c r="CC261" s="257"/>
      <c r="CD261" s="257"/>
      <c r="CE261" s="257"/>
      <c r="CF261" s="257"/>
      <c r="CG261" s="257"/>
      <c r="CH261" s="257"/>
      <c r="CI261" s="257"/>
      <c r="CJ261" s="257"/>
      <c r="CK261" s="257"/>
      <c r="CL261" s="257"/>
      <c r="CM261" s="257"/>
      <c r="CN261" s="257"/>
      <c r="CO261" s="257"/>
      <c r="CP261" s="257"/>
      <c r="CQ261" s="257"/>
      <c r="CR261" s="257"/>
      <c r="CS261" s="253" t="s">
        <v>4338</v>
      </c>
      <c r="CT261" s="257"/>
      <c r="CU261" s="257"/>
      <c r="CV261" s="257"/>
      <c r="CW261" s="257"/>
      <c r="CX261" s="257"/>
      <c r="CY261" s="257"/>
      <c r="CZ261" s="257"/>
      <c r="DA261" s="257"/>
      <c r="DB261" s="257"/>
      <c r="DC261" s="257"/>
      <c r="DD261" s="257"/>
      <c r="DE261" s="257"/>
    </row>
    <row r="262" spans="34:109" ht="75" hidden="1" customHeight="1">
      <c r="AH262" s="255"/>
      <c r="AI262" s="255"/>
      <c r="AJ262" s="255"/>
      <c r="AK262" s="255"/>
      <c r="AL262" s="244" t="str">
        <f t="shared" si="8"/>
        <v/>
      </c>
      <c r="AM262" s="244" t="str">
        <f t="shared" si="9"/>
        <v/>
      </c>
      <c r="AO262" s="255"/>
      <c r="AP262" s="247">
        <v>260</v>
      </c>
      <c r="AQ262" s="256"/>
      <c r="AR262" s="256"/>
      <c r="AS262" s="256"/>
      <c r="AT262" s="256"/>
      <c r="AU262" s="256"/>
      <c r="AV262" s="256"/>
      <c r="AW262" s="256"/>
      <c r="AX262" s="256"/>
      <c r="AY262" s="256"/>
      <c r="AZ262" s="256"/>
      <c r="BA262" s="256"/>
      <c r="BB262" s="256"/>
      <c r="BC262" s="256"/>
      <c r="BD262" s="256"/>
      <c r="BE262" s="256"/>
      <c r="BF262" s="256"/>
      <c r="BG262" s="256"/>
      <c r="BH262" s="256"/>
      <c r="BI262" s="256"/>
      <c r="BJ262" s="252" t="s">
        <v>4339</v>
      </c>
      <c r="BK262" s="256"/>
      <c r="BL262" s="256"/>
      <c r="BM262" s="256"/>
      <c r="BN262" s="256"/>
      <c r="BO262" s="256"/>
      <c r="BP262" s="256"/>
      <c r="BQ262" s="256"/>
      <c r="BR262" s="256"/>
      <c r="BS262" s="256"/>
      <c r="BT262" s="256"/>
      <c r="BU262" s="256"/>
      <c r="BV262" s="256"/>
      <c r="BW262" s="255"/>
      <c r="BX262" s="255"/>
      <c r="BY262" s="255"/>
      <c r="BZ262" s="257"/>
      <c r="CA262" s="257"/>
      <c r="CB262" s="257"/>
      <c r="CC262" s="257"/>
      <c r="CD262" s="257"/>
      <c r="CE262" s="257"/>
      <c r="CF262" s="257"/>
      <c r="CG262" s="257"/>
      <c r="CH262" s="257"/>
      <c r="CI262" s="257"/>
      <c r="CJ262" s="257"/>
      <c r="CK262" s="257"/>
      <c r="CL262" s="257"/>
      <c r="CM262" s="257"/>
      <c r="CN262" s="257"/>
      <c r="CO262" s="257"/>
      <c r="CP262" s="257"/>
      <c r="CQ262" s="257"/>
      <c r="CR262" s="257"/>
      <c r="CS262" s="253" t="s">
        <v>4340</v>
      </c>
      <c r="CT262" s="257"/>
      <c r="CU262" s="257"/>
      <c r="CV262" s="257"/>
      <c r="CW262" s="257"/>
      <c r="CX262" s="257"/>
      <c r="CY262" s="257"/>
      <c r="CZ262" s="257"/>
      <c r="DA262" s="257"/>
      <c r="DB262" s="257"/>
      <c r="DC262" s="257"/>
      <c r="DD262" s="257"/>
      <c r="DE262" s="257"/>
    </row>
    <row r="263" spans="34:109" ht="90" hidden="1" customHeight="1">
      <c r="AH263" s="255"/>
      <c r="AI263" s="255"/>
      <c r="AJ263" s="255"/>
      <c r="AK263" s="255"/>
      <c r="AL263" s="244" t="str">
        <f t="shared" si="8"/>
        <v/>
      </c>
      <c r="AM263" s="244" t="str">
        <f t="shared" si="9"/>
        <v/>
      </c>
      <c r="AO263" s="255"/>
      <c r="AP263" s="247">
        <v>261</v>
      </c>
      <c r="AQ263" s="256"/>
      <c r="AR263" s="256"/>
      <c r="AS263" s="256"/>
      <c r="AT263" s="256"/>
      <c r="AU263" s="256"/>
      <c r="AV263" s="256"/>
      <c r="AW263" s="256"/>
      <c r="AX263" s="256"/>
      <c r="AY263" s="256"/>
      <c r="AZ263" s="256"/>
      <c r="BA263" s="256"/>
      <c r="BB263" s="256"/>
      <c r="BC263" s="256"/>
      <c r="BD263" s="256"/>
      <c r="BE263" s="256"/>
      <c r="BF263" s="256"/>
      <c r="BG263" s="256"/>
      <c r="BH263" s="256"/>
      <c r="BI263" s="256"/>
      <c r="BJ263" s="252" t="s">
        <v>4341</v>
      </c>
      <c r="BK263" s="256"/>
      <c r="BL263" s="256"/>
      <c r="BM263" s="256"/>
      <c r="BN263" s="256"/>
      <c r="BO263" s="256"/>
      <c r="BP263" s="256"/>
      <c r="BQ263" s="256"/>
      <c r="BR263" s="256"/>
      <c r="BS263" s="256"/>
      <c r="BT263" s="256"/>
      <c r="BU263" s="256"/>
      <c r="BV263" s="256"/>
      <c r="BW263" s="255"/>
      <c r="BX263" s="255"/>
      <c r="BY263" s="255"/>
      <c r="BZ263" s="257"/>
      <c r="CA263" s="257"/>
      <c r="CB263" s="257"/>
      <c r="CC263" s="257"/>
      <c r="CD263" s="257"/>
      <c r="CE263" s="257"/>
      <c r="CF263" s="257"/>
      <c r="CG263" s="257"/>
      <c r="CH263" s="257"/>
      <c r="CI263" s="257"/>
      <c r="CJ263" s="257"/>
      <c r="CK263" s="257"/>
      <c r="CL263" s="257"/>
      <c r="CM263" s="257"/>
      <c r="CN263" s="257"/>
      <c r="CO263" s="257"/>
      <c r="CP263" s="257"/>
      <c r="CQ263" s="257"/>
      <c r="CR263" s="257"/>
      <c r="CS263" s="253" t="s">
        <v>4342</v>
      </c>
      <c r="CT263" s="257"/>
      <c r="CU263" s="257"/>
      <c r="CV263" s="257"/>
      <c r="CW263" s="257"/>
      <c r="CX263" s="257"/>
      <c r="CY263" s="257"/>
      <c r="CZ263" s="257"/>
      <c r="DA263" s="257"/>
      <c r="DB263" s="257"/>
      <c r="DC263" s="257"/>
      <c r="DD263" s="257"/>
      <c r="DE263" s="257"/>
    </row>
    <row r="264" spans="34:109" ht="75" hidden="1" customHeight="1">
      <c r="AH264" s="255"/>
      <c r="AI264" s="255"/>
      <c r="AJ264" s="255"/>
      <c r="AK264" s="255"/>
      <c r="AL264" s="244" t="str">
        <f t="shared" si="8"/>
        <v/>
      </c>
      <c r="AM264" s="244" t="str">
        <f t="shared" si="9"/>
        <v/>
      </c>
      <c r="AO264" s="255"/>
      <c r="AP264" s="247">
        <v>262</v>
      </c>
      <c r="AQ264" s="256"/>
      <c r="AR264" s="256"/>
      <c r="AS264" s="256"/>
      <c r="AT264" s="256"/>
      <c r="AU264" s="256"/>
      <c r="AV264" s="256"/>
      <c r="AW264" s="256"/>
      <c r="AX264" s="256"/>
      <c r="AY264" s="256"/>
      <c r="AZ264" s="256"/>
      <c r="BA264" s="256"/>
      <c r="BB264" s="256"/>
      <c r="BC264" s="256"/>
      <c r="BD264" s="256"/>
      <c r="BE264" s="256"/>
      <c r="BF264" s="256"/>
      <c r="BG264" s="256"/>
      <c r="BH264" s="256"/>
      <c r="BI264" s="256"/>
      <c r="BJ264" s="252" t="s">
        <v>4343</v>
      </c>
      <c r="BK264" s="256"/>
      <c r="BL264" s="256"/>
      <c r="BM264" s="256"/>
      <c r="BN264" s="256"/>
      <c r="BO264" s="256"/>
      <c r="BP264" s="256"/>
      <c r="BQ264" s="256"/>
      <c r="BR264" s="256"/>
      <c r="BS264" s="256"/>
      <c r="BT264" s="256"/>
      <c r="BU264" s="256"/>
      <c r="BV264" s="256"/>
      <c r="BW264" s="255"/>
      <c r="BX264" s="255"/>
      <c r="BY264" s="255"/>
      <c r="BZ264" s="257"/>
      <c r="CA264" s="257"/>
      <c r="CB264" s="257"/>
      <c r="CC264" s="257"/>
      <c r="CD264" s="257"/>
      <c r="CE264" s="257"/>
      <c r="CF264" s="257"/>
      <c r="CG264" s="257"/>
      <c r="CH264" s="257"/>
      <c r="CI264" s="257"/>
      <c r="CJ264" s="257"/>
      <c r="CK264" s="257"/>
      <c r="CL264" s="257"/>
      <c r="CM264" s="257"/>
      <c r="CN264" s="257"/>
      <c r="CO264" s="257"/>
      <c r="CP264" s="257"/>
      <c r="CQ264" s="257"/>
      <c r="CR264" s="257"/>
      <c r="CS264" s="253" t="s">
        <v>4344</v>
      </c>
      <c r="CT264" s="257"/>
      <c r="CU264" s="257"/>
      <c r="CV264" s="257"/>
      <c r="CW264" s="257"/>
      <c r="CX264" s="257"/>
      <c r="CY264" s="257"/>
      <c r="CZ264" s="257"/>
      <c r="DA264" s="257"/>
      <c r="DB264" s="257"/>
      <c r="DC264" s="257"/>
      <c r="DD264" s="257"/>
      <c r="DE264" s="257"/>
    </row>
    <row r="265" spans="34:109" ht="75" hidden="1" customHeight="1">
      <c r="AH265" s="255"/>
      <c r="AI265" s="255"/>
      <c r="AJ265" s="255"/>
      <c r="AK265" s="255"/>
      <c r="AL265" s="244" t="str">
        <f t="shared" si="8"/>
        <v/>
      </c>
      <c r="AM265" s="244" t="str">
        <f t="shared" si="9"/>
        <v/>
      </c>
      <c r="AO265" s="255"/>
      <c r="AP265" s="247">
        <v>263</v>
      </c>
      <c r="AQ265" s="256"/>
      <c r="AR265" s="256"/>
      <c r="AS265" s="256"/>
      <c r="AT265" s="256"/>
      <c r="AU265" s="256"/>
      <c r="AV265" s="256"/>
      <c r="AW265" s="256"/>
      <c r="AX265" s="256"/>
      <c r="AY265" s="256"/>
      <c r="AZ265" s="256"/>
      <c r="BA265" s="256"/>
      <c r="BB265" s="256"/>
      <c r="BC265" s="256"/>
      <c r="BD265" s="256"/>
      <c r="BE265" s="256"/>
      <c r="BF265" s="256"/>
      <c r="BG265" s="256"/>
      <c r="BH265" s="256"/>
      <c r="BI265" s="256"/>
      <c r="BJ265" s="252" t="s">
        <v>4345</v>
      </c>
      <c r="BK265" s="256"/>
      <c r="BL265" s="256"/>
      <c r="BM265" s="256"/>
      <c r="BN265" s="256"/>
      <c r="BO265" s="256"/>
      <c r="BP265" s="256"/>
      <c r="BQ265" s="256"/>
      <c r="BR265" s="256"/>
      <c r="BS265" s="256"/>
      <c r="BT265" s="256"/>
      <c r="BU265" s="256"/>
      <c r="BV265" s="256"/>
      <c r="BW265" s="255"/>
      <c r="BX265" s="255"/>
      <c r="BY265" s="255"/>
      <c r="BZ265" s="257"/>
      <c r="CA265" s="257"/>
      <c r="CB265" s="257"/>
      <c r="CC265" s="257"/>
      <c r="CD265" s="257"/>
      <c r="CE265" s="257"/>
      <c r="CF265" s="257"/>
      <c r="CG265" s="257"/>
      <c r="CH265" s="257"/>
      <c r="CI265" s="257"/>
      <c r="CJ265" s="257"/>
      <c r="CK265" s="257"/>
      <c r="CL265" s="257"/>
      <c r="CM265" s="257"/>
      <c r="CN265" s="257"/>
      <c r="CO265" s="257"/>
      <c r="CP265" s="257"/>
      <c r="CQ265" s="257"/>
      <c r="CR265" s="257"/>
      <c r="CS265" s="253" t="s">
        <v>4346</v>
      </c>
      <c r="CT265" s="257"/>
      <c r="CU265" s="257"/>
      <c r="CV265" s="257"/>
      <c r="CW265" s="257"/>
      <c r="CX265" s="257"/>
      <c r="CY265" s="257"/>
      <c r="CZ265" s="257"/>
      <c r="DA265" s="257"/>
      <c r="DB265" s="257"/>
      <c r="DC265" s="257"/>
      <c r="DD265" s="257"/>
      <c r="DE265" s="257"/>
    </row>
    <row r="266" spans="34:109" ht="90" hidden="1" customHeight="1">
      <c r="AH266" s="255"/>
      <c r="AI266" s="255"/>
      <c r="AJ266" s="255"/>
      <c r="AK266" s="255"/>
      <c r="AL266" s="244" t="str">
        <f t="shared" si="8"/>
        <v/>
      </c>
      <c r="AM266" s="244" t="str">
        <f t="shared" si="9"/>
        <v/>
      </c>
      <c r="AO266" s="255"/>
      <c r="AP266" s="247">
        <v>264</v>
      </c>
      <c r="AQ266" s="256"/>
      <c r="AR266" s="256"/>
      <c r="AS266" s="256"/>
      <c r="AT266" s="256"/>
      <c r="AU266" s="256"/>
      <c r="AV266" s="256"/>
      <c r="AW266" s="256"/>
      <c r="AX266" s="256"/>
      <c r="AY266" s="256"/>
      <c r="AZ266" s="256"/>
      <c r="BA266" s="256"/>
      <c r="BB266" s="256"/>
      <c r="BC266" s="256"/>
      <c r="BD266" s="256"/>
      <c r="BE266" s="256"/>
      <c r="BF266" s="256"/>
      <c r="BG266" s="256"/>
      <c r="BH266" s="256"/>
      <c r="BI266" s="256"/>
      <c r="BJ266" s="252" t="s">
        <v>4347</v>
      </c>
      <c r="BK266" s="256"/>
      <c r="BL266" s="256"/>
      <c r="BM266" s="256"/>
      <c r="BN266" s="256"/>
      <c r="BO266" s="256"/>
      <c r="BP266" s="256"/>
      <c r="BQ266" s="256"/>
      <c r="BR266" s="256"/>
      <c r="BS266" s="256"/>
      <c r="BT266" s="256"/>
      <c r="BU266" s="256"/>
      <c r="BV266" s="256"/>
      <c r="BW266" s="255"/>
      <c r="BX266" s="255"/>
      <c r="BY266" s="255"/>
      <c r="BZ266" s="257"/>
      <c r="CA266" s="257"/>
      <c r="CB266" s="257"/>
      <c r="CC266" s="257"/>
      <c r="CD266" s="257"/>
      <c r="CE266" s="257"/>
      <c r="CF266" s="257"/>
      <c r="CG266" s="257"/>
      <c r="CH266" s="257"/>
      <c r="CI266" s="257"/>
      <c r="CJ266" s="257"/>
      <c r="CK266" s="257"/>
      <c r="CL266" s="257"/>
      <c r="CM266" s="257"/>
      <c r="CN266" s="257"/>
      <c r="CO266" s="257"/>
      <c r="CP266" s="257"/>
      <c r="CQ266" s="257"/>
      <c r="CR266" s="257"/>
      <c r="CS266" s="253" t="s">
        <v>4348</v>
      </c>
      <c r="CT266" s="257"/>
      <c r="CU266" s="257"/>
      <c r="CV266" s="257"/>
      <c r="CW266" s="257"/>
      <c r="CX266" s="257"/>
      <c r="CY266" s="257"/>
      <c r="CZ266" s="257"/>
      <c r="DA266" s="257"/>
      <c r="DB266" s="257"/>
      <c r="DC266" s="257"/>
      <c r="DD266" s="257"/>
      <c r="DE266" s="257"/>
    </row>
    <row r="267" spans="34:109" ht="75" hidden="1" customHeight="1">
      <c r="AH267" s="255"/>
      <c r="AI267" s="255"/>
      <c r="AJ267" s="255"/>
      <c r="AK267" s="255"/>
      <c r="AL267" s="244" t="str">
        <f t="shared" si="8"/>
        <v/>
      </c>
      <c r="AM267" s="244" t="str">
        <f t="shared" si="9"/>
        <v/>
      </c>
      <c r="AO267" s="255"/>
      <c r="AP267" s="247">
        <v>265</v>
      </c>
      <c r="AQ267" s="256"/>
      <c r="AR267" s="256"/>
      <c r="AS267" s="256"/>
      <c r="AT267" s="256"/>
      <c r="AU267" s="256"/>
      <c r="AV267" s="256"/>
      <c r="AW267" s="256"/>
      <c r="AX267" s="256"/>
      <c r="AY267" s="256"/>
      <c r="AZ267" s="256"/>
      <c r="BA267" s="256"/>
      <c r="BB267" s="256"/>
      <c r="BC267" s="256"/>
      <c r="BD267" s="256"/>
      <c r="BE267" s="256"/>
      <c r="BF267" s="256"/>
      <c r="BG267" s="256"/>
      <c r="BH267" s="256"/>
      <c r="BI267" s="256"/>
      <c r="BJ267" s="252" t="s">
        <v>4349</v>
      </c>
      <c r="BK267" s="256"/>
      <c r="BL267" s="256"/>
      <c r="BM267" s="256"/>
      <c r="BN267" s="256"/>
      <c r="BO267" s="256"/>
      <c r="BP267" s="256"/>
      <c r="BQ267" s="256"/>
      <c r="BR267" s="256"/>
      <c r="BS267" s="256"/>
      <c r="BT267" s="256"/>
      <c r="BU267" s="256"/>
      <c r="BV267" s="256"/>
      <c r="BW267" s="255"/>
      <c r="BX267" s="255"/>
      <c r="BY267" s="255"/>
      <c r="BZ267" s="257"/>
      <c r="CA267" s="257"/>
      <c r="CB267" s="257"/>
      <c r="CC267" s="257"/>
      <c r="CD267" s="257"/>
      <c r="CE267" s="257"/>
      <c r="CF267" s="257"/>
      <c r="CG267" s="257"/>
      <c r="CH267" s="257"/>
      <c r="CI267" s="257"/>
      <c r="CJ267" s="257"/>
      <c r="CK267" s="257"/>
      <c r="CL267" s="257"/>
      <c r="CM267" s="257"/>
      <c r="CN267" s="257"/>
      <c r="CO267" s="257"/>
      <c r="CP267" s="257"/>
      <c r="CQ267" s="257"/>
      <c r="CR267" s="257"/>
      <c r="CS267" s="253" t="s">
        <v>4350</v>
      </c>
      <c r="CT267" s="257"/>
      <c r="CU267" s="257"/>
      <c r="CV267" s="257"/>
      <c r="CW267" s="257"/>
      <c r="CX267" s="257"/>
      <c r="CY267" s="257"/>
      <c r="CZ267" s="257"/>
      <c r="DA267" s="257"/>
      <c r="DB267" s="257"/>
      <c r="DC267" s="257"/>
      <c r="DD267" s="257"/>
      <c r="DE267" s="257"/>
    </row>
    <row r="268" spans="34:109" ht="75" hidden="1" customHeight="1">
      <c r="AH268" s="255"/>
      <c r="AI268" s="255"/>
      <c r="AJ268" s="255"/>
      <c r="AK268" s="255"/>
      <c r="AL268" s="244" t="str">
        <f t="shared" si="8"/>
        <v/>
      </c>
      <c r="AM268" s="244" t="str">
        <f t="shared" si="9"/>
        <v/>
      </c>
      <c r="AO268" s="255"/>
      <c r="AP268" s="247">
        <v>266</v>
      </c>
      <c r="AQ268" s="256"/>
      <c r="AR268" s="256"/>
      <c r="AS268" s="256"/>
      <c r="AT268" s="256"/>
      <c r="AU268" s="256"/>
      <c r="AV268" s="256"/>
      <c r="AW268" s="256"/>
      <c r="AX268" s="256"/>
      <c r="AY268" s="256"/>
      <c r="AZ268" s="256"/>
      <c r="BA268" s="256"/>
      <c r="BB268" s="256"/>
      <c r="BC268" s="256"/>
      <c r="BD268" s="256"/>
      <c r="BE268" s="256"/>
      <c r="BF268" s="256"/>
      <c r="BG268" s="256"/>
      <c r="BH268" s="256"/>
      <c r="BI268" s="256"/>
      <c r="BJ268" s="252" t="s">
        <v>4351</v>
      </c>
      <c r="BK268" s="256"/>
      <c r="BL268" s="256"/>
      <c r="BM268" s="256"/>
      <c r="BN268" s="256"/>
      <c r="BO268" s="256"/>
      <c r="BP268" s="256"/>
      <c r="BQ268" s="256"/>
      <c r="BR268" s="256"/>
      <c r="BS268" s="256"/>
      <c r="BT268" s="256"/>
      <c r="BU268" s="256"/>
      <c r="BV268" s="256"/>
      <c r="BW268" s="255"/>
      <c r="BX268" s="255"/>
      <c r="BY268" s="255"/>
      <c r="BZ268" s="257"/>
      <c r="CA268" s="257"/>
      <c r="CB268" s="257"/>
      <c r="CC268" s="257"/>
      <c r="CD268" s="257"/>
      <c r="CE268" s="257"/>
      <c r="CF268" s="257"/>
      <c r="CG268" s="257"/>
      <c r="CH268" s="257"/>
      <c r="CI268" s="257"/>
      <c r="CJ268" s="257"/>
      <c r="CK268" s="257"/>
      <c r="CL268" s="257"/>
      <c r="CM268" s="257"/>
      <c r="CN268" s="257"/>
      <c r="CO268" s="257"/>
      <c r="CP268" s="257"/>
      <c r="CQ268" s="257"/>
      <c r="CR268" s="257"/>
      <c r="CS268" s="253" t="s">
        <v>4352</v>
      </c>
      <c r="CT268" s="257"/>
      <c r="CU268" s="257"/>
      <c r="CV268" s="257"/>
      <c r="CW268" s="257"/>
      <c r="CX268" s="257"/>
      <c r="CY268" s="257"/>
      <c r="CZ268" s="257"/>
      <c r="DA268" s="257"/>
      <c r="DB268" s="257"/>
      <c r="DC268" s="257"/>
      <c r="DD268" s="257"/>
      <c r="DE268" s="257"/>
    </row>
    <row r="269" spans="34:109" ht="75" hidden="1" customHeight="1">
      <c r="AH269" s="255"/>
      <c r="AI269" s="255"/>
      <c r="AJ269" s="255"/>
      <c r="AK269" s="255"/>
      <c r="AL269" s="244" t="str">
        <f t="shared" si="8"/>
        <v/>
      </c>
      <c r="AM269" s="244" t="str">
        <f t="shared" si="9"/>
        <v/>
      </c>
      <c r="AO269" s="255"/>
      <c r="AP269" s="247">
        <v>267</v>
      </c>
      <c r="AQ269" s="256"/>
      <c r="AR269" s="256"/>
      <c r="AS269" s="256"/>
      <c r="AT269" s="256"/>
      <c r="AU269" s="256"/>
      <c r="AV269" s="256"/>
      <c r="AW269" s="256"/>
      <c r="AX269" s="256"/>
      <c r="AY269" s="256"/>
      <c r="AZ269" s="256"/>
      <c r="BA269" s="256"/>
      <c r="BB269" s="256"/>
      <c r="BC269" s="256"/>
      <c r="BD269" s="256"/>
      <c r="BE269" s="256"/>
      <c r="BF269" s="256"/>
      <c r="BG269" s="256"/>
      <c r="BH269" s="256"/>
      <c r="BI269" s="256"/>
      <c r="BJ269" s="252" t="s">
        <v>4353</v>
      </c>
      <c r="BK269" s="256"/>
      <c r="BL269" s="256"/>
      <c r="BM269" s="256"/>
      <c r="BN269" s="256"/>
      <c r="BO269" s="256"/>
      <c r="BP269" s="256"/>
      <c r="BQ269" s="256"/>
      <c r="BR269" s="256"/>
      <c r="BS269" s="256"/>
      <c r="BT269" s="256"/>
      <c r="BU269" s="256"/>
      <c r="BV269" s="256"/>
      <c r="BW269" s="255"/>
      <c r="BX269" s="255"/>
      <c r="BY269" s="255"/>
      <c r="BZ269" s="257"/>
      <c r="CA269" s="257"/>
      <c r="CB269" s="257"/>
      <c r="CC269" s="257"/>
      <c r="CD269" s="257"/>
      <c r="CE269" s="257"/>
      <c r="CF269" s="257"/>
      <c r="CG269" s="257"/>
      <c r="CH269" s="257"/>
      <c r="CI269" s="257"/>
      <c r="CJ269" s="257"/>
      <c r="CK269" s="257"/>
      <c r="CL269" s="257"/>
      <c r="CM269" s="257"/>
      <c r="CN269" s="257"/>
      <c r="CO269" s="257"/>
      <c r="CP269" s="257"/>
      <c r="CQ269" s="257"/>
      <c r="CR269" s="257"/>
      <c r="CS269" s="253" t="s">
        <v>4354</v>
      </c>
      <c r="CT269" s="257"/>
      <c r="CU269" s="257"/>
      <c r="CV269" s="257"/>
      <c r="CW269" s="257"/>
      <c r="CX269" s="257"/>
      <c r="CY269" s="257"/>
      <c r="CZ269" s="257"/>
      <c r="DA269" s="257"/>
      <c r="DB269" s="257"/>
      <c r="DC269" s="257"/>
      <c r="DD269" s="257"/>
      <c r="DE269" s="257"/>
    </row>
    <row r="270" spans="34:109" ht="75" hidden="1" customHeight="1">
      <c r="AH270" s="255"/>
      <c r="AI270" s="255"/>
      <c r="AJ270" s="255"/>
      <c r="AK270" s="255"/>
      <c r="AL270" s="244" t="str">
        <f t="shared" si="8"/>
        <v/>
      </c>
      <c r="AM270" s="244" t="str">
        <f t="shared" si="9"/>
        <v/>
      </c>
      <c r="AO270" s="255"/>
      <c r="AP270" s="247">
        <v>268</v>
      </c>
      <c r="AQ270" s="256"/>
      <c r="AR270" s="256"/>
      <c r="AS270" s="256"/>
      <c r="AT270" s="256"/>
      <c r="AU270" s="256"/>
      <c r="AV270" s="256"/>
      <c r="AW270" s="256"/>
      <c r="AX270" s="256"/>
      <c r="AY270" s="256"/>
      <c r="AZ270" s="256"/>
      <c r="BA270" s="256"/>
      <c r="BB270" s="256"/>
      <c r="BC270" s="256"/>
      <c r="BD270" s="256"/>
      <c r="BE270" s="256"/>
      <c r="BF270" s="256"/>
      <c r="BG270" s="256"/>
      <c r="BH270" s="256"/>
      <c r="BI270" s="256"/>
      <c r="BJ270" s="252" t="s">
        <v>4355</v>
      </c>
      <c r="BK270" s="256"/>
      <c r="BL270" s="256"/>
      <c r="BM270" s="256"/>
      <c r="BN270" s="256"/>
      <c r="BO270" s="256"/>
      <c r="BP270" s="256"/>
      <c r="BQ270" s="256"/>
      <c r="BR270" s="256"/>
      <c r="BS270" s="256"/>
      <c r="BT270" s="256"/>
      <c r="BU270" s="256"/>
      <c r="BV270" s="256"/>
      <c r="BW270" s="255"/>
      <c r="BX270" s="255"/>
      <c r="BY270" s="255"/>
      <c r="BZ270" s="257"/>
      <c r="CA270" s="257"/>
      <c r="CB270" s="257"/>
      <c r="CC270" s="257"/>
      <c r="CD270" s="257"/>
      <c r="CE270" s="257"/>
      <c r="CF270" s="257"/>
      <c r="CG270" s="257"/>
      <c r="CH270" s="257"/>
      <c r="CI270" s="257"/>
      <c r="CJ270" s="257"/>
      <c r="CK270" s="257"/>
      <c r="CL270" s="257"/>
      <c r="CM270" s="257"/>
      <c r="CN270" s="257"/>
      <c r="CO270" s="257"/>
      <c r="CP270" s="257"/>
      <c r="CQ270" s="257"/>
      <c r="CR270" s="257"/>
      <c r="CS270" s="253" t="s">
        <v>4356</v>
      </c>
      <c r="CT270" s="257"/>
      <c r="CU270" s="257"/>
      <c r="CV270" s="257"/>
      <c r="CW270" s="257"/>
      <c r="CX270" s="257"/>
      <c r="CY270" s="257"/>
      <c r="CZ270" s="257"/>
      <c r="DA270" s="257"/>
      <c r="DB270" s="257"/>
      <c r="DC270" s="257"/>
      <c r="DD270" s="257"/>
      <c r="DE270" s="257"/>
    </row>
    <row r="271" spans="34:109" ht="75" hidden="1" customHeight="1">
      <c r="AH271" s="255"/>
      <c r="AI271" s="255"/>
      <c r="AJ271" s="255"/>
      <c r="AK271" s="255"/>
      <c r="AL271" s="244" t="str">
        <f t="shared" si="8"/>
        <v/>
      </c>
      <c r="AM271" s="244" t="str">
        <f t="shared" si="9"/>
        <v/>
      </c>
      <c r="AO271" s="255"/>
      <c r="AP271" s="247">
        <v>269</v>
      </c>
      <c r="AQ271" s="256"/>
      <c r="AR271" s="256"/>
      <c r="AS271" s="256"/>
      <c r="AT271" s="256"/>
      <c r="AU271" s="256"/>
      <c r="AV271" s="256"/>
      <c r="AW271" s="256"/>
      <c r="AX271" s="256"/>
      <c r="AY271" s="256"/>
      <c r="AZ271" s="256"/>
      <c r="BA271" s="256"/>
      <c r="BB271" s="256"/>
      <c r="BC271" s="256"/>
      <c r="BD271" s="256"/>
      <c r="BE271" s="256"/>
      <c r="BF271" s="256"/>
      <c r="BG271" s="256"/>
      <c r="BH271" s="256"/>
      <c r="BI271" s="256"/>
      <c r="BJ271" s="252" t="s">
        <v>4357</v>
      </c>
      <c r="BK271" s="256"/>
      <c r="BL271" s="256"/>
      <c r="BM271" s="256"/>
      <c r="BN271" s="256"/>
      <c r="BO271" s="256"/>
      <c r="BP271" s="256"/>
      <c r="BQ271" s="256"/>
      <c r="BR271" s="256"/>
      <c r="BS271" s="256"/>
      <c r="BT271" s="256"/>
      <c r="BU271" s="256"/>
      <c r="BV271" s="256"/>
      <c r="BW271" s="255"/>
      <c r="BX271" s="255"/>
      <c r="BY271" s="255"/>
      <c r="BZ271" s="257"/>
      <c r="CA271" s="257"/>
      <c r="CB271" s="257"/>
      <c r="CC271" s="257"/>
      <c r="CD271" s="257"/>
      <c r="CE271" s="257"/>
      <c r="CF271" s="257"/>
      <c r="CG271" s="257"/>
      <c r="CH271" s="257"/>
      <c r="CI271" s="257"/>
      <c r="CJ271" s="257"/>
      <c r="CK271" s="257"/>
      <c r="CL271" s="257"/>
      <c r="CM271" s="257"/>
      <c r="CN271" s="257"/>
      <c r="CO271" s="257"/>
      <c r="CP271" s="257"/>
      <c r="CQ271" s="257"/>
      <c r="CR271" s="257"/>
      <c r="CS271" s="253" t="s">
        <v>4358</v>
      </c>
      <c r="CT271" s="257"/>
      <c r="CU271" s="257"/>
      <c r="CV271" s="257"/>
      <c r="CW271" s="257"/>
      <c r="CX271" s="257"/>
      <c r="CY271" s="257"/>
      <c r="CZ271" s="257"/>
      <c r="DA271" s="257"/>
      <c r="DB271" s="257"/>
      <c r="DC271" s="257"/>
      <c r="DD271" s="257"/>
      <c r="DE271" s="257"/>
    </row>
    <row r="272" spans="34:109" ht="90" hidden="1" customHeight="1">
      <c r="AH272" s="255"/>
      <c r="AI272" s="255"/>
      <c r="AJ272" s="255"/>
      <c r="AK272" s="255"/>
      <c r="AL272" s="244" t="str">
        <f t="shared" si="8"/>
        <v/>
      </c>
      <c r="AM272" s="244" t="str">
        <f t="shared" si="9"/>
        <v/>
      </c>
      <c r="AO272" s="255"/>
      <c r="AP272" s="247">
        <v>270</v>
      </c>
      <c r="AQ272" s="256"/>
      <c r="AR272" s="256"/>
      <c r="AS272" s="256"/>
      <c r="AT272" s="256"/>
      <c r="AU272" s="256"/>
      <c r="AV272" s="256"/>
      <c r="AW272" s="256"/>
      <c r="AX272" s="256"/>
      <c r="AY272" s="256"/>
      <c r="AZ272" s="256"/>
      <c r="BA272" s="256"/>
      <c r="BB272" s="256"/>
      <c r="BC272" s="256"/>
      <c r="BD272" s="256"/>
      <c r="BE272" s="256"/>
      <c r="BF272" s="256"/>
      <c r="BG272" s="256"/>
      <c r="BH272" s="256"/>
      <c r="BI272" s="256"/>
      <c r="BJ272" s="252" t="s">
        <v>4359</v>
      </c>
      <c r="BK272" s="256"/>
      <c r="BL272" s="256"/>
      <c r="BM272" s="256"/>
      <c r="BN272" s="256"/>
      <c r="BO272" s="256"/>
      <c r="BP272" s="256"/>
      <c r="BQ272" s="256"/>
      <c r="BR272" s="256"/>
      <c r="BS272" s="256"/>
      <c r="BT272" s="256"/>
      <c r="BU272" s="256"/>
      <c r="BV272" s="256"/>
      <c r="BW272" s="255"/>
      <c r="BX272" s="255"/>
      <c r="BY272" s="255"/>
      <c r="BZ272" s="257"/>
      <c r="CA272" s="257"/>
      <c r="CB272" s="257"/>
      <c r="CC272" s="257"/>
      <c r="CD272" s="257"/>
      <c r="CE272" s="257"/>
      <c r="CF272" s="257"/>
      <c r="CG272" s="257"/>
      <c r="CH272" s="257"/>
      <c r="CI272" s="257"/>
      <c r="CJ272" s="257"/>
      <c r="CK272" s="257"/>
      <c r="CL272" s="257"/>
      <c r="CM272" s="257"/>
      <c r="CN272" s="257"/>
      <c r="CO272" s="257"/>
      <c r="CP272" s="257"/>
      <c r="CQ272" s="257"/>
      <c r="CR272" s="257"/>
      <c r="CS272" s="253" t="s">
        <v>4360</v>
      </c>
      <c r="CT272" s="257"/>
      <c r="CU272" s="257"/>
      <c r="CV272" s="257"/>
      <c r="CW272" s="257"/>
      <c r="CX272" s="257"/>
      <c r="CY272" s="257"/>
      <c r="CZ272" s="257"/>
      <c r="DA272" s="257"/>
      <c r="DB272" s="257"/>
      <c r="DC272" s="257"/>
      <c r="DD272" s="257"/>
      <c r="DE272" s="257"/>
    </row>
    <row r="273" spans="34:109" ht="75" hidden="1" customHeight="1">
      <c r="AH273" s="255"/>
      <c r="AI273" s="255"/>
      <c r="AJ273" s="255"/>
      <c r="AK273" s="255"/>
      <c r="AL273" s="244" t="str">
        <f t="shared" si="8"/>
        <v/>
      </c>
      <c r="AM273" s="244" t="str">
        <f t="shared" si="9"/>
        <v/>
      </c>
      <c r="AO273" s="255"/>
      <c r="AP273" s="247">
        <v>271</v>
      </c>
      <c r="AQ273" s="256"/>
      <c r="AR273" s="256"/>
      <c r="AS273" s="256"/>
      <c r="AT273" s="256"/>
      <c r="AU273" s="256"/>
      <c r="AV273" s="256"/>
      <c r="AW273" s="256"/>
      <c r="AX273" s="256"/>
      <c r="AY273" s="256"/>
      <c r="AZ273" s="256"/>
      <c r="BA273" s="256"/>
      <c r="BB273" s="256"/>
      <c r="BC273" s="256"/>
      <c r="BD273" s="256"/>
      <c r="BE273" s="256"/>
      <c r="BF273" s="256"/>
      <c r="BG273" s="256"/>
      <c r="BH273" s="256"/>
      <c r="BI273" s="256"/>
      <c r="BJ273" s="252" t="s">
        <v>4361</v>
      </c>
      <c r="BK273" s="256"/>
      <c r="BL273" s="256"/>
      <c r="BM273" s="256"/>
      <c r="BN273" s="256"/>
      <c r="BO273" s="256"/>
      <c r="BP273" s="256"/>
      <c r="BQ273" s="256"/>
      <c r="BR273" s="256"/>
      <c r="BS273" s="256"/>
      <c r="BT273" s="256"/>
      <c r="BU273" s="256"/>
      <c r="BV273" s="256"/>
      <c r="BW273" s="255"/>
      <c r="BX273" s="255"/>
      <c r="BY273" s="255"/>
      <c r="BZ273" s="257"/>
      <c r="CA273" s="257"/>
      <c r="CB273" s="257"/>
      <c r="CC273" s="257"/>
      <c r="CD273" s="257"/>
      <c r="CE273" s="257"/>
      <c r="CF273" s="257"/>
      <c r="CG273" s="257"/>
      <c r="CH273" s="257"/>
      <c r="CI273" s="257"/>
      <c r="CJ273" s="257"/>
      <c r="CK273" s="257"/>
      <c r="CL273" s="257"/>
      <c r="CM273" s="257"/>
      <c r="CN273" s="257"/>
      <c r="CO273" s="257"/>
      <c r="CP273" s="257"/>
      <c r="CQ273" s="257"/>
      <c r="CR273" s="257"/>
      <c r="CS273" s="253" t="s">
        <v>4362</v>
      </c>
      <c r="CT273" s="257"/>
      <c r="CU273" s="257"/>
      <c r="CV273" s="257"/>
      <c r="CW273" s="257"/>
      <c r="CX273" s="257"/>
      <c r="CY273" s="257"/>
      <c r="CZ273" s="257"/>
      <c r="DA273" s="257"/>
      <c r="DB273" s="257"/>
      <c r="DC273" s="257"/>
      <c r="DD273" s="257"/>
      <c r="DE273" s="257"/>
    </row>
    <row r="274" spans="34:109" ht="60" hidden="1" customHeight="1">
      <c r="AH274" s="255"/>
      <c r="AI274" s="255"/>
      <c r="AJ274" s="255"/>
      <c r="AK274" s="255"/>
      <c r="AL274" s="244" t="str">
        <f t="shared" si="8"/>
        <v/>
      </c>
      <c r="AM274" s="244" t="str">
        <f t="shared" si="9"/>
        <v/>
      </c>
      <c r="AO274" s="255"/>
      <c r="AP274" s="247">
        <v>272</v>
      </c>
      <c r="AQ274" s="256"/>
      <c r="AR274" s="256"/>
      <c r="AS274" s="256"/>
      <c r="AT274" s="256"/>
      <c r="AU274" s="256"/>
      <c r="AV274" s="256"/>
      <c r="AW274" s="256"/>
      <c r="AX274" s="256"/>
      <c r="AY274" s="256"/>
      <c r="AZ274" s="256"/>
      <c r="BA274" s="256"/>
      <c r="BB274" s="256"/>
      <c r="BC274" s="256"/>
      <c r="BD274" s="256"/>
      <c r="BE274" s="256"/>
      <c r="BF274" s="256"/>
      <c r="BG274" s="256"/>
      <c r="BH274" s="256"/>
      <c r="BI274" s="256"/>
      <c r="BJ274" s="252" t="s">
        <v>4363</v>
      </c>
      <c r="BK274" s="256"/>
      <c r="BL274" s="256"/>
      <c r="BM274" s="256"/>
      <c r="BN274" s="256"/>
      <c r="BO274" s="256"/>
      <c r="BP274" s="256"/>
      <c r="BQ274" s="256"/>
      <c r="BR274" s="256"/>
      <c r="BS274" s="256"/>
      <c r="BT274" s="256"/>
      <c r="BU274" s="256"/>
      <c r="BV274" s="256"/>
      <c r="BW274" s="255"/>
      <c r="BX274" s="255"/>
      <c r="BY274" s="255"/>
      <c r="BZ274" s="257"/>
      <c r="CA274" s="257"/>
      <c r="CB274" s="257"/>
      <c r="CC274" s="257"/>
      <c r="CD274" s="257"/>
      <c r="CE274" s="257"/>
      <c r="CF274" s="257"/>
      <c r="CG274" s="257"/>
      <c r="CH274" s="257"/>
      <c r="CI274" s="257"/>
      <c r="CJ274" s="257"/>
      <c r="CK274" s="257"/>
      <c r="CL274" s="257"/>
      <c r="CM274" s="257"/>
      <c r="CN274" s="257"/>
      <c r="CO274" s="257"/>
      <c r="CP274" s="257"/>
      <c r="CQ274" s="257"/>
      <c r="CR274" s="257"/>
      <c r="CS274" s="253" t="s">
        <v>4364</v>
      </c>
      <c r="CT274" s="257"/>
      <c r="CU274" s="257"/>
      <c r="CV274" s="257"/>
      <c r="CW274" s="257"/>
      <c r="CX274" s="257"/>
      <c r="CY274" s="257"/>
      <c r="CZ274" s="257"/>
      <c r="DA274" s="257"/>
      <c r="DB274" s="257"/>
      <c r="DC274" s="257"/>
      <c r="DD274" s="257"/>
      <c r="DE274" s="257"/>
    </row>
    <row r="275" spans="34:109" ht="75" hidden="1" customHeight="1">
      <c r="AH275" s="255"/>
      <c r="AI275" s="255"/>
      <c r="AJ275" s="255"/>
      <c r="AK275" s="255"/>
      <c r="AL275" s="244" t="str">
        <f t="shared" si="8"/>
        <v/>
      </c>
      <c r="AM275" s="244" t="str">
        <f t="shared" si="9"/>
        <v/>
      </c>
      <c r="AO275" s="255"/>
      <c r="AP275" s="247">
        <v>273</v>
      </c>
      <c r="AQ275" s="256"/>
      <c r="AR275" s="256"/>
      <c r="AS275" s="256"/>
      <c r="AT275" s="256"/>
      <c r="AU275" s="256"/>
      <c r="AV275" s="256"/>
      <c r="AW275" s="256"/>
      <c r="AX275" s="256"/>
      <c r="AY275" s="256"/>
      <c r="AZ275" s="256"/>
      <c r="BA275" s="256"/>
      <c r="BB275" s="256"/>
      <c r="BC275" s="256"/>
      <c r="BD275" s="256"/>
      <c r="BE275" s="256"/>
      <c r="BF275" s="256"/>
      <c r="BG275" s="256"/>
      <c r="BH275" s="256"/>
      <c r="BI275" s="256"/>
      <c r="BJ275" s="252" t="s">
        <v>4365</v>
      </c>
      <c r="BK275" s="256"/>
      <c r="BL275" s="256"/>
      <c r="BM275" s="256"/>
      <c r="BN275" s="256"/>
      <c r="BO275" s="256"/>
      <c r="BP275" s="256"/>
      <c r="BQ275" s="256"/>
      <c r="BR275" s="256"/>
      <c r="BS275" s="256"/>
      <c r="BT275" s="256"/>
      <c r="BU275" s="256"/>
      <c r="BV275" s="256"/>
      <c r="BW275" s="255"/>
      <c r="BX275" s="255"/>
      <c r="BY275" s="255"/>
      <c r="BZ275" s="257"/>
      <c r="CA275" s="257"/>
      <c r="CB275" s="257"/>
      <c r="CC275" s="257"/>
      <c r="CD275" s="257"/>
      <c r="CE275" s="257"/>
      <c r="CF275" s="257"/>
      <c r="CG275" s="257"/>
      <c r="CH275" s="257"/>
      <c r="CI275" s="257"/>
      <c r="CJ275" s="257"/>
      <c r="CK275" s="257"/>
      <c r="CL275" s="257"/>
      <c r="CM275" s="257"/>
      <c r="CN275" s="257"/>
      <c r="CO275" s="257"/>
      <c r="CP275" s="257"/>
      <c r="CQ275" s="257"/>
      <c r="CR275" s="257"/>
      <c r="CS275" s="253" t="s">
        <v>4366</v>
      </c>
      <c r="CT275" s="257"/>
      <c r="CU275" s="257"/>
      <c r="CV275" s="257"/>
      <c r="CW275" s="257"/>
      <c r="CX275" s="257"/>
      <c r="CY275" s="257"/>
      <c r="CZ275" s="257"/>
      <c r="DA275" s="257"/>
      <c r="DB275" s="257"/>
      <c r="DC275" s="257"/>
      <c r="DD275" s="257"/>
      <c r="DE275" s="257"/>
    </row>
    <row r="276" spans="34:109" ht="75" hidden="1" customHeight="1">
      <c r="AH276" s="255"/>
      <c r="AI276" s="255"/>
      <c r="AJ276" s="255"/>
      <c r="AK276" s="255"/>
      <c r="AL276" s="244" t="str">
        <f t="shared" si="8"/>
        <v/>
      </c>
      <c r="AM276" s="244" t="str">
        <f t="shared" si="9"/>
        <v/>
      </c>
      <c r="AO276" s="255"/>
      <c r="AP276" s="247">
        <v>274</v>
      </c>
      <c r="AQ276" s="256"/>
      <c r="AR276" s="256"/>
      <c r="AS276" s="256"/>
      <c r="AT276" s="256"/>
      <c r="AU276" s="256"/>
      <c r="AV276" s="256"/>
      <c r="AW276" s="256"/>
      <c r="AX276" s="256"/>
      <c r="AY276" s="256"/>
      <c r="AZ276" s="256"/>
      <c r="BA276" s="256"/>
      <c r="BB276" s="256"/>
      <c r="BC276" s="256"/>
      <c r="BD276" s="256"/>
      <c r="BE276" s="256"/>
      <c r="BF276" s="256"/>
      <c r="BG276" s="256"/>
      <c r="BH276" s="256"/>
      <c r="BI276" s="256"/>
      <c r="BJ276" s="252" t="s">
        <v>4367</v>
      </c>
      <c r="BK276" s="256"/>
      <c r="BL276" s="256"/>
      <c r="BM276" s="256"/>
      <c r="BN276" s="256"/>
      <c r="BO276" s="256"/>
      <c r="BP276" s="256"/>
      <c r="BQ276" s="256"/>
      <c r="BR276" s="256"/>
      <c r="BS276" s="256"/>
      <c r="BT276" s="256"/>
      <c r="BU276" s="256"/>
      <c r="BV276" s="256"/>
      <c r="BW276" s="255"/>
      <c r="BX276" s="255"/>
      <c r="BY276" s="255"/>
      <c r="BZ276" s="257"/>
      <c r="CA276" s="257"/>
      <c r="CB276" s="257"/>
      <c r="CC276" s="257"/>
      <c r="CD276" s="257"/>
      <c r="CE276" s="257"/>
      <c r="CF276" s="257"/>
      <c r="CG276" s="257"/>
      <c r="CH276" s="257"/>
      <c r="CI276" s="257"/>
      <c r="CJ276" s="257"/>
      <c r="CK276" s="257"/>
      <c r="CL276" s="257"/>
      <c r="CM276" s="257"/>
      <c r="CN276" s="257"/>
      <c r="CO276" s="257"/>
      <c r="CP276" s="257"/>
      <c r="CQ276" s="257"/>
      <c r="CR276" s="257"/>
      <c r="CS276" s="253" t="s">
        <v>4368</v>
      </c>
      <c r="CT276" s="257"/>
      <c r="CU276" s="257"/>
      <c r="CV276" s="257"/>
      <c r="CW276" s="257"/>
      <c r="CX276" s="257"/>
      <c r="CY276" s="257"/>
      <c r="CZ276" s="257"/>
      <c r="DA276" s="257"/>
      <c r="DB276" s="257"/>
      <c r="DC276" s="257"/>
      <c r="DD276" s="257"/>
      <c r="DE276" s="257"/>
    </row>
    <row r="277" spans="34:109" ht="75" hidden="1" customHeight="1">
      <c r="AH277" s="255"/>
      <c r="AI277" s="255"/>
      <c r="AJ277" s="255"/>
      <c r="AK277" s="255"/>
      <c r="AL277" s="244" t="str">
        <f t="shared" si="8"/>
        <v/>
      </c>
      <c r="AM277" s="244" t="str">
        <f t="shared" si="9"/>
        <v/>
      </c>
      <c r="AO277" s="255"/>
      <c r="AP277" s="247">
        <v>275</v>
      </c>
      <c r="AQ277" s="256"/>
      <c r="AR277" s="256"/>
      <c r="AS277" s="256"/>
      <c r="AT277" s="256"/>
      <c r="AU277" s="256"/>
      <c r="AV277" s="256"/>
      <c r="AW277" s="256"/>
      <c r="AX277" s="256"/>
      <c r="AY277" s="256"/>
      <c r="AZ277" s="256"/>
      <c r="BA277" s="256"/>
      <c r="BB277" s="256"/>
      <c r="BC277" s="256"/>
      <c r="BD277" s="256"/>
      <c r="BE277" s="256"/>
      <c r="BF277" s="256"/>
      <c r="BG277" s="256"/>
      <c r="BH277" s="256"/>
      <c r="BI277" s="256"/>
      <c r="BJ277" s="252" t="s">
        <v>4369</v>
      </c>
      <c r="BK277" s="256"/>
      <c r="BL277" s="256"/>
      <c r="BM277" s="256"/>
      <c r="BN277" s="256"/>
      <c r="BO277" s="256"/>
      <c r="BP277" s="256"/>
      <c r="BQ277" s="256"/>
      <c r="BR277" s="256"/>
      <c r="BS277" s="256"/>
      <c r="BT277" s="256"/>
      <c r="BU277" s="256"/>
      <c r="BV277" s="256"/>
      <c r="BW277" s="255"/>
      <c r="BX277" s="255"/>
      <c r="BY277" s="255"/>
      <c r="BZ277" s="257"/>
      <c r="CA277" s="257"/>
      <c r="CB277" s="257"/>
      <c r="CC277" s="257"/>
      <c r="CD277" s="257"/>
      <c r="CE277" s="257"/>
      <c r="CF277" s="257"/>
      <c r="CG277" s="257"/>
      <c r="CH277" s="257"/>
      <c r="CI277" s="257"/>
      <c r="CJ277" s="257"/>
      <c r="CK277" s="257"/>
      <c r="CL277" s="257"/>
      <c r="CM277" s="257"/>
      <c r="CN277" s="257"/>
      <c r="CO277" s="257"/>
      <c r="CP277" s="257"/>
      <c r="CQ277" s="257"/>
      <c r="CR277" s="257"/>
      <c r="CS277" s="253" t="s">
        <v>4370</v>
      </c>
      <c r="CT277" s="257"/>
      <c r="CU277" s="257"/>
      <c r="CV277" s="257"/>
      <c r="CW277" s="257"/>
      <c r="CX277" s="257"/>
      <c r="CY277" s="257"/>
      <c r="CZ277" s="257"/>
      <c r="DA277" s="257"/>
      <c r="DB277" s="257"/>
      <c r="DC277" s="257"/>
      <c r="DD277" s="257"/>
      <c r="DE277" s="257"/>
    </row>
    <row r="278" spans="34:109" ht="75" hidden="1" customHeight="1">
      <c r="AH278" s="255"/>
      <c r="AI278" s="255"/>
      <c r="AJ278" s="255"/>
      <c r="AK278" s="255"/>
      <c r="AL278" s="244" t="str">
        <f t="shared" si="8"/>
        <v/>
      </c>
      <c r="AM278" s="244" t="str">
        <f t="shared" si="9"/>
        <v/>
      </c>
      <c r="AO278" s="255"/>
      <c r="AP278" s="247">
        <v>276</v>
      </c>
      <c r="AQ278" s="256"/>
      <c r="AR278" s="256"/>
      <c r="AS278" s="256"/>
      <c r="AT278" s="256"/>
      <c r="AU278" s="256"/>
      <c r="AV278" s="256"/>
      <c r="AW278" s="256"/>
      <c r="AX278" s="256"/>
      <c r="AY278" s="256"/>
      <c r="AZ278" s="256"/>
      <c r="BA278" s="256"/>
      <c r="BB278" s="256"/>
      <c r="BC278" s="256"/>
      <c r="BD278" s="256"/>
      <c r="BE278" s="256"/>
      <c r="BF278" s="256"/>
      <c r="BG278" s="256"/>
      <c r="BH278" s="256"/>
      <c r="BI278" s="256"/>
      <c r="BJ278" s="252" t="s">
        <v>4371</v>
      </c>
      <c r="BK278" s="256"/>
      <c r="BL278" s="256"/>
      <c r="BM278" s="256"/>
      <c r="BN278" s="256"/>
      <c r="BO278" s="256"/>
      <c r="BP278" s="256"/>
      <c r="BQ278" s="256"/>
      <c r="BR278" s="256"/>
      <c r="BS278" s="256"/>
      <c r="BT278" s="256"/>
      <c r="BU278" s="256"/>
      <c r="BV278" s="256"/>
      <c r="BW278" s="255"/>
      <c r="BX278" s="255"/>
      <c r="BY278" s="255"/>
      <c r="BZ278" s="257"/>
      <c r="CA278" s="257"/>
      <c r="CB278" s="257"/>
      <c r="CC278" s="257"/>
      <c r="CD278" s="257"/>
      <c r="CE278" s="257"/>
      <c r="CF278" s="257"/>
      <c r="CG278" s="257"/>
      <c r="CH278" s="257"/>
      <c r="CI278" s="257"/>
      <c r="CJ278" s="257"/>
      <c r="CK278" s="257"/>
      <c r="CL278" s="257"/>
      <c r="CM278" s="257"/>
      <c r="CN278" s="257"/>
      <c r="CO278" s="257"/>
      <c r="CP278" s="257"/>
      <c r="CQ278" s="257"/>
      <c r="CR278" s="257"/>
      <c r="CS278" s="253" t="s">
        <v>4372</v>
      </c>
      <c r="CT278" s="257"/>
      <c r="CU278" s="257"/>
      <c r="CV278" s="257"/>
      <c r="CW278" s="257"/>
      <c r="CX278" s="257"/>
      <c r="CY278" s="257"/>
      <c r="CZ278" s="257"/>
      <c r="DA278" s="257"/>
      <c r="DB278" s="257"/>
      <c r="DC278" s="257"/>
      <c r="DD278" s="257"/>
      <c r="DE278" s="257"/>
    </row>
    <row r="279" spans="34:109" ht="90" hidden="1" customHeight="1">
      <c r="AH279" s="255"/>
      <c r="AI279" s="255"/>
      <c r="AJ279" s="255"/>
      <c r="AK279" s="255"/>
      <c r="AL279" s="244" t="str">
        <f t="shared" si="8"/>
        <v/>
      </c>
      <c r="AM279" s="244" t="str">
        <f t="shared" si="9"/>
        <v/>
      </c>
      <c r="AO279" s="255"/>
      <c r="AP279" s="247">
        <v>277</v>
      </c>
      <c r="AQ279" s="256"/>
      <c r="AR279" s="256"/>
      <c r="AS279" s="256"/>
      <c r="AT279" s="256"/>
      <c r="AU279" s="256"/>
      <c r="AV279" s="256"/>
      <c r="AW279" s="256"/>
      <c r="AX279" s="256"/>
      <c r="AY279" s="256"/>
      <c r="AZ279" s="256"/>
      <c r="BA279" s="256"/>
      <c r="BB279" s="256"/>
      <c r="BC279" s="256"/>
      <c r="BD279" s="256"/>
      <c r="BE279" s="256"/>
      <c r="BF279" s="256"/>
      <c r="BG279" s="256"/>
      <c r="BH279" s="256"/>
      <c r="BI279" s="256"/>
      <c r="BJ279" s="252" t="s">
        <v>4373</v>
      </c>
      <c r="BK279" s="256"/>
      <c r="BL279" s="256"/>
      <c r="BM279" s="256"/>
      <c r="BN279" s="256"/>
      <c r="BO279" s="256"/>
      <c r="BP279" s="256"/>
      <c r="BQ279" s="256"/>
      <c r="BR279" s="256"/>
      <c r="BS279" s="256"/>
      <c r="BT279" s="256"/>
      <c r="BU279" s="256"/>
      <c r="BV279" s="256"/>
      <c r="BW279" s="255"/>
      <c r="BX279" s="255"/>
      <c r="BY279" s="255"/>
      <c r="BZ279" s="257"/>
      <c r="CA279" s="257"/>
      <c r="CB279" s="257"/>
      <c r="CC279" s="257"/>
      <c r="CD279" s="257"/>
      <c r="CE279" s="257"/>
      <c r="CF279" s="257"/>
      <c r="CG279" s="257"/>
      <c r="CH279" s="257"/>
      <c r="CI279" s="257"/>
      <c r="CJ279" s="257"/>
      <c r="CK279" s="257"/>
      <c r="CL279" s="257"/>
      <c r="CM279" s="257"/>
      <c r="CN279" s="257"/>
      <c r="CO279" s="257"/>
      <c r="CP279" s="257"/>
      <c r="CQ279" s="257"/>
      <c r="CR279" s="257"/>
      <c r="CS279" s="253" t="s">
        <v>4374</v>
      </c>
      <c r="CT279" s="257"/>
      <c r="CU279" s="257"/>
      <c r="CV279" s="257"/>
      <c r="CW279" s="257"/>
      <c r="CX279" s="257"/>
      <c r="CY279" s="257"/>
      <c r="CZ279" s="257"/>
      <c r="DA279" s="257"/>
      <c r="DB279" s="257"/>
      <c r="DC279" s="257"/>
      <c r="DD279" s="257"/>
      <c r="DE279" s="257"/>
    </row>
    <row r="280" spans="34:109" ht="75" hidden="1" customHeight="1">
      <c r="AH280" s="255"/>
      <c r="AI280" s="255"/>
      <c r="AJ280" s="255"/>
      <c r="AK280" s="255"/>
      <c r="AL280" s="244" t="str">
        <f t="shared" si="8"/>
        <v/>
      </c>
      <c r="AM280" s="244" t="str">
        <f t="shared" si="9"/>
        <v/>
      </c>
      <c r="AO280" s="255"/>
      <c r="AP280" s="247">
        <v>278</v>
      </c>
      <c r="AQ280" s="256"/>
      <c r="AR280" s="256"/>
      <c r="AS280" s="256"/>
      <c r="AT280" s="256"/>
      <c r="AU280" s="256"/>
      <c r="AV280" s="256"/>
      <c r="AW280" s="256"/>
      <c r="AX280" s="256"/>
      <c r="AY280" s="256"/>
      <c r="AZ280" s="256"/>
      <c r="BA280" s="256"/>
      <c r="BB280" s="256"/>
      <c r="BC280" s="256"/>
      <c r="BD280" s="256"/>
      <c r="BE280" s="256"/>
      <c r="BF280" s="256"/>
      <c r="BG280" s="256"/>
      <c r="BH280" s="256"/>
      <c r="BI280" s="256"/>
      <c r="BJ280" s="252" t="s">
        <v>4375</v>
      </c>
      <c r="BK280" s="256"/>
      <c r="BL280" s="256"/>
      <c r="BM280" s="256"/>
      <c r="BN280" s="256"/>
      <c r="BO280" s="256"/>
      <c r="BP280" s="256"/>
      <c r="BQ280" s="256"/>
      <c r="BR280" s="256"/>
      <c r="BS280" s="256"/>
      <c r="BT280" s="256"/>
      <c r="BU280" s="256"/>
      <c r="BV280" s="256"/>
      <c r="BW280" s="255"/>
      <c r="BX280" s="255"/>
      <c r="BY280" s="255"/>
      <c r="BZ280" s="257"/>
      <c r="CA280" s="257"/>
      <c r="CB280" s="257"/>
      <c r="CC280" s="257"/>
      <c r="CD280" s="257"/>
      <c r="CE280" s="257"/>
      <c r="CF280" s="257"/>
      <c r="CG280" s="257"/>
      <c r="CH280" s="257"/>
      <c r="CI280" s="257"/>
      <c r="CJ280" s="257"/>
      <c r="CK280" s="257"/>
      <c r="CL280" s="257"/>
      <c r="CM280" s="257"/>
      <c r="CN280" s="257"/>
      <c r="CO280" s="257"/>
      <c r="CP280" s="257"/>
      <c r="CQ280" s="257"/>
      <c r="CR280" s="257"/>
      <c r="CS280" s="253" t="s">
        <v>4376</v>
      </c>
      <c r="CT280" s="257"/>
      <c r="CU280" s="257"/>
      <c r="CV280" s="257"/>
      <c r="CW280" s="257"/>
      <c r="CX280" s="257"/>
      <c r="CY280" s="257"/>
      <c r="CZ280" s="257"/>
      <c r="DA280" s="257"/>
      <c r="DB280" s="257"/>
      <c r="DC280" s="257"/>
      <c r="DD280" s="257"/>
      <c r="DE280" s="257"/>
    </row>
    <row r="281" spans="34:109" ht="75" hidden="1" customHeight="1">
      <c r="AH281" s="255"/>
      <c r="AI281" s="255"/>
      <c r="AJ281" s="255"/>
      <c r="AK281" s="255"/>
      <c r="AL281" s="244" t="str">
        <f t="shared" si="8"/>
        <v/>
      </c>
      <c r="AM281" s="244" t="str">
        <f t="shared" si="9"/>
        <v/>
      </c>
      <c r="AO281" s="255"/>
      <c r="AP281" s="247">
        <v>279</v>
      </c>
      <c r="AQ281" s="256"/>
      <c r="AR281" s="256"/>
      <c r="AS281" s="256"/>
      <c r="AT281" s="256"/>
      <c r="AU281" s="256"/>
      <c r="AV281" s="256"/>
      <c r="AW281" s="256"/>
      <c r="AX281" s="256"/>
      <c r="AY281" s="256"/>
      <c r="AZ281" s="256"/>
      <c r="BA281" s="256"/>
      <c r="BB281" s="256"/>
      <c r="BC281" s="256"/>
      <c r="BD281" s="256"/>
      <c r="BE281" s="256"/>
      <c r="BF281" s="256"/>
      <c r="BG281" s="256"/>
      <c r="BH281" s="256"/>
      <c r="BI281" s="256"/>
      <c r="BJ281" s="252" t="s">
        <v>4377</v>
      </c>
      <c r="BK281" s="256"/>
      <c r="BL281" s="256"/>
      <c r="BM281" s="256"/>
      <c r="BN281" s="256"/>
      <c r="BO281" s="256"/>
      <c r="BP281" s="256"/>
      <c r="BQ281" s="256"/>
      <c r="BR281" s="256"/>
      <c r="BS281" s="256"/>
      <c r="BT281" s="256"/>
      <c r="BU281" s="256"/>
      <c r="BV281" s="256"/>
      <c r="BW281" s="255"/>
      <c r="BX281" s="255"/>
      <c r="BY281" s="255"/>
      <c r="BZ281" s="257"/>
      <c r="CA281" s="257"/>
      <c r="CB281" s="257"/>
      <c r="CC281" s="257"/>
      <c r="CD281" s="257"/>
      <c r="CE281" s="257"/>
      <c r="CF281" s="257"/>
      <c r="CG281" s="257"/>
      <c r="CH281" s="257"/>
      <c r="CI281" s="257"/>
      <c r="CJ281" s="257"/>
      <c r="CK281" s="257"/>
      <c r="CL281" s="257"/>
      <c r="CM281" s="257"/>
      <c r="CN281" s="257"/>
      <c r="CO281" s="257"/>
      <c r="CP281" s="257"/>
      <c r="CQ281" s="257"/>
      <c r="CR281" s="257"/>
      <c r="CS281" s="253" t="s">
        <v>4378</v>
      </c>
      <c r="CT281" s="257"/>
      <c r="CU281" s="257"/>
      <c r="CV281" s="257"/>
      <c r="CW281" s="257"/>
      <c r="CX281" s="257"/>
      <c r="CY281" s="257"/>
      <c r="CZ281" s="257"/>
      <c r="DA281" s="257"/>
      <c r="DB281" s="257"/>
      <c r="DC281" s="257"/>
      <c r="DD281" s="257"/>
      <c r="DE281" s="257"/>
    </row>
    <row r="282" spans="34:109" ht="90" hidden="1" customHeight="1">
      <c r="AH282" s="255"/>
      <c r="AI282" s="255"/>
      <c r="AJ282" s="255"/>
      <c r="AK282" s="255"/>
      <c r="AL282" s="244" t="str">
        <f t="shared" si="8"/>
        <v/>
      </c>
      <c r="AM282" s="244" t="str">
        <f t="shared" si="9"/>
        <v/>
      </c>
      <c r="AO282" s="255"/>
      <c r="AP282" s="247">
        <v>280</v>
      </c>
      <c r="AQ282" s="256"/>
      <c r="AR282" s="256"/>
      <c r="AS282" s="256"/>
      <c r="AT282" s="256"/>
      <c r="AU282" s="256"/>
      <c r="AV282" s="256"/>
      <c r="AW282" s="256"/>
      <c r="AX282" s="256"/>
      <c r="AY282" s="256"/>
      <c r="AZ282" s="256"/>
      <c r="BA282" s="256"/>
      <c r="BB282" s="256"/>
      <c r="BC282" s="256"/>
      <c r="BD282" s="256"/>
      <c r="BE282" s="256"/>
      <c r="BF282" s="256"/>
      <c r="BG282" s="256"/>
      <c r="BH282" s="256"/>
      <c r="BI282" s="256"/>
      <c r="BJ282" s="252" t="s">
        <v>4379</v>
      </c>
      <c r="BK282" s="256"/>
      <c r="BL282" s="256"/>
      <c r="BM282" s="256"/>
      <c r="BN282" s="256"/>
      <c r="BO282" s="256"/>
      <c r="BP282" s="256"/>
      <c r="BQ282" s="256"/>
      <c r="BR282" s="256"/>
      <c r="BS282" s="256"/>
      <c r="BT282" s="256"/>
      <c r="BU282" s="256"/>
      <c r="BV282" s="256"/>
      <c r="BW282" s="255"/>
      <c r="BX282" s="255"/>
      <c r="BY282" s="255"/>
      <c r="BZ282" s="257"/>
      <c r="CA282" s="257"/>
      <c r="CB282" s="257"/>
      <c r="CC282" s="257"/>
      <c r="CD282" s="257"/>
      <c r="CE282" s="257"/>
      <c r="CF282" s="257"/>
      <c r="CG282" s="257"/>
      <c r="CH282" s="257"/>
      <c r="CI282" s="257"/>
      <c r="CJ282" s="257"/>
      <c r="CK282" s="257"/>
      <c r="CL282" s="257"/>
      <c r="CM282" s="257"/>
      <c r="CN282" s="257"/>
      <c r="CO282" s="257"/>
      <c r="CP282" s="257"/>
      <c r="CQ282" s="257"/>
      <c r="CR282" s="257"/>
      <c r="CS282" s="253" t="s">
        <v>4380</v>
      </c>
      <c r="CT282" s="257"/>
      <c r="CU282" s="257"/>
      <c r="CV282" s="257"/>
      <c r="CW282" s="257"/>
      <c r="CX282" s="257"/>
      <c r="CY282" s="257"/>
      <c r="CZ282" s="257"/>
      <c r="DA282" s="257"/>
      <c r="DB282" s="257"/>
      <c r="DC282" s="257"/>
      <c r="DD282" s="257"/>
      <c r="DE282" s="257"/>
    </row>
    <row r="283" spans="34:109" ht="90" hidden="1" customHeight="1">
      <c r="AH283" s="255"/>
      <c r="AI283" s="255"/>
      <c r="AJ283" s="255"/>
      <c r="AK283" s="255"/>
      <c r="AL283" s="244" t="str">
        <f t="shared" si="8"/>
        <v/>
      </c>
      <c r="AM283" s="244" t="str">
        <f t="shared" si="9"/>
        <v/>
      </c>
      <c r="AO283" s="255"/>
      <c r="AP283" s="247">
        <v>281</v>
      </c>
      <c r="AQ283" s="256"/>
      <c r="AR283" s="256"/>
      <c r="AS283" s="256"/>
      <c r="AT283" s="256"/>
      <c r="AU283" s="256"/>
      <c r="AV283" s="256"/>
      <c r="AW283" s="256"/>
      <c r="AX283" s="256"/>
      <c r="AY283" s="256"/>
      <c r="AZ283" s="256"/>
      <c r="BA283" s="256"/>
      <c r="BB283" s="256"/>
      <c r="BC283" s="256"/>
      <c r="BD283" s="256"/>
      <c r="BE283" s="256"/>
      <c r="BF283" s="256"/>
      <c r="BG283" s="256"/>
      <c r="BH283" s="256"/>
      <c r="BI283" s="256"/>
      <c r="BJ283" s="252" t="s">
        <v>4381</v>
      </c>
      <c r="BK283" s="256"/>
      <c r="BL283" s="256"/>
      <c r="BM283" s="256"/>
      <c r="BN283" s="256"/>
      <c r="BO283" s="256"/>
      <c r="BP283" s="256"/>
      <c r="BQ283" s="256"/>
      <c r="BR283" s="256"/>
      <c r="BS283" s="256"/>
      <c r="BT283" s="256"/>
      <c r="BU283" s="256"/>
      <c r="BV283" s="256"/>
      <c r="BW283" s="255"/>
      <c r="BX283" s="255"/>
      <c r="BY283" s="255"/>
      <c r="BZ283" s="257"/>
      <c r="CA283" s="257"/>
      <c r="CB283" s="257"/>
      <c r="CC283" s="257"/>
      <c r="CD283" s="257"/>
      <c r="CE283" s="257"/>
      <c r="CF283" s="257"/>
      <c r="CG283" s="257"/>
      <c r="CH283" s="257"/>
      <c r="CI283" s="257"/>
      <c r="CJ283" s="257"/>
      <c r="CK283" s="257"/>
      <c r="CL283" s="257"/>
      <c r="CM283" s="257"/>
      <c r="CN283" s="257"/>
      <c r="CO283" s="257"/>
      <c r="CP283" s="257"/>
      <c r="CQ283" s="257"/>
      <c r="CR283" s="257"/>
      <c r="CS283" s="253" t="s">
        <v>4382</v>
      </c>
      <c r="CT283" s="257"/>
      <c r="CU283" s="257"/>
      <c r="CV283" s="257"/>
      <c r="CW283" s="257"/>
      <c r="CX283" s="257"/>
      <c r="CY283" s="257"/>
      <c r="CZ283" s="257"/>
      <c r="DA283" s="257"/>
      <c r="DB283" s="257"/>
      <c r="DC283" s="257"/>
      <c r="DD283" s="257"/>
      <c r="DE283" s="257"/>
    </row>
    <row r="284" spans="34:109" ht="60" hidden="1" customHeight="1">
      <c r="AH284" s="255"/>
      <c r="AI284" s="255"/>
      <c r="AJ284" s="255"/>
      <c r="AK284" s="255"/>
      <c r="AL284" s="244" t="str">
        <f t="shared" si="8"/>
        <v/>
      </c>
      <c r="AM284" s="244" t="str">
        <f t="shared" si="9"/>
        <v/>
      </c>
      <c r="AO284" s="255"/>
      <c r="AP284" s="247">
        <v>282</v>
      </c>
      <c r="AQ284" s="256"/>
      <c r="AR284" s="256"/>
      <c r="AS284" s="256"/>
      <c r="AT284" s="256"/>
      <c r="AU284" s="256"/>
      <c r="AV284" s="256"/>
      <c r="AW284" s="256"/>
      <c r="AX284" s="256"/>
      <c r="AY284" s="256"/>
      <c r="AZ284" s="256"/>
      <c r="BA284" s="256"/>
      <c r="BB284" s="256"/>
      <c r="BC284" s="256"/>
      <c r="BD284" s="256"/>
      <c r="BE284" s="256"/>
      <c r="BF284" s="256"/>
      <c r="BG284" s="256"/>
      <c r="BH284" s="256"/>
      <c r="BI284" s="256"/>
      <c r="BJ284" s="252" t="s">
        <v>4383</v>
      </c>
      <c r="BK284" s="256"/>
      <c r="BL284" s="256"/>
      <c r="BM284" s="256"/>
      <c r="BN284" s="256"/>
      <c r="BO284" s="256"/>
      <c r="BP284" s="256"/>
      <c r="BQ284" s="256"/>
      <c r="BR284" s="256"/>
      <c r="BS284" s="256"/>
      <c r="BT284" s="256"/>
      <c r="BU284" s="256"/>
      <c r="BV284" s="256"/>
      <c r="BW284" s="255"/>
      <c r="BX284" s="255"/>
      <c r="BY284" s="255"/>
      <c r="BZ284" s="257"/>
      <c r="CA284" s="257"/>
      <c r="CB284" s="257"/>
      <c r="CC284" s="257"/>
      <c r="CD284" s="257"/>
      <c r="CE284" s="257"/>
      <c r="CF284" s="257"/>
      <c r="CG284" s="257"/>
      <c r="CH284" s="257"/>
      <c r="CI284" s="257"/>
      <c r="CJ284" s="257"/>
      <c r="CK284" s="257"/>
      <c r="CL284" s="257"/>
      <c r="CM284" s="257"/>
      <c r="CN284" s="257"/>
      <c r="CO284" s="257"/>
      <c r="CP284" s="257"/>
      <c r="CQ284" s="257"/>
      <c r="CR284" s="257"/>
      <c r="CS284" s="253" t="s">
        <v>4384</v>
      </c>
      <c r="CT284" s="257"/>
      <c r="CU284" s="257"/>
      <c r="CV284" s="257"/>
      <c r="CW284" s="257"/>
      <c r="CX284" s="257"/>
      <c r="CY284" s="257"/>
      <c r="CZ284" s="257"/>
      <c r="DA284" s="257"/>
      <c r="DB284" s="257"/>
      <c r="DC284" s="257"/>
      <c r="DD284" s="257"/>
      <c r="DE284" s="257"/>
    </row>
    <row r="285" spans="34:109" ht="75" hidden="1" customHeight="1">
      <c r="AH285" s="255"/>
      <c r="AI285" s="255"/>
      <c r="AJ285" s="255"/>
      <c r="AK285" s="255"/>
      <c r="AL285" s="244" t="str">
        <f t="shared" si="8"/>
        <v/>
      </c>
      <c r="AM285" s="244" t="str">
        <f t="shared" si="9"/>
        <v/>
      </c>
      <c r="AO285" s="255"/>
      <c r="AP285" s="247">
        <v>283</v>
      </c>
      <c r="AQ285" s="256"/>
      <c r="AR285" s="256"/>
      <c r="AS285" s="256"/>
      <c r="AT285" s="256"/>
      <c r="AU285" s="256"/>
      <c r="AV285" s="256"/>
      <c r="AW285" s="256"/>
      <c r="AX285" s="256"/>
      <c r="AY285" s="256"/>
      <c r="AZ285" s="256"/>
      <c r="BA285" s="256"/>
      <c r="BB285" s="256"/>
      <c r="BC285" s="256"/>
      <c r="BD285" s="256"/>
      <c r="BE285" s="256"/>
      <c r="BF285" s="256"/>
      <c r="BG285" s="256"/>
      <c r="BH285" s="256"/>
      <c r="BI285" s="256"/>
      <c r="BJ285" s="252" t="s">
        <v>4385</v>
      </c>
      <c r="BK285" s="256"/>
      <c r="BL285" s="256"/>
      <c r="BM285" s="256"/>
      <c r="BN285" s="256"/>
      <c r="BO285" s="256"/>
      <c r="BP285" s="256"/>
      <c r="BQ285" s="256"/>
      <c r="BR285" s="256"/>
      <c r="BS285" s="256"/>
      <c r="BT285" s="256"/>
      <c r="BU285" s="256"/>
      <c r="BV285" s="256"/>
      <c r="BW285" s="255"/>
      <c r="BX285" s="255"/>
      <c r="BY285" s="255"/>
      <c r="BZ285" s="257"/>
      <c r="CA285" s="257"/>
      <c r="CB285" s="257"/>
      <c r="CC285" s="257"/>
      <c r="CD285" s="257"/>
      <c r="CE285" s="257"/>
      <c r="CF285" s="257"/>
      <c r="CG285" s="257"/>
      <c r="CH285" s="257"/>
      <c r="CI285" s="257"/>
      <c r="CJ285" s="257"/>
      <c r="CK285" s="257"/>
      <c r="CL285" s="257"/>
      <c r="CM285" s="257"/>
      <c r="CN285" s="257"/>
      <c r="CO285" s="257"/>
      <c r="CP285" s="257"/>
      <c r="CQ285" s="257"/>
      <c r="CR285" s="257"/>
      <c r="CS285" s="253" t="s">
        <v>4386</v>
      </c>
      <c r="CT285" s="257"/>
      <c r="CU285" s="257"/>
      <c r="CV285" s="257"/>
      <c r="CW285" s="257"/>
      <c r="CX285" s="257"/>
      <c r="CY285" s="257"/>
      <c r="CZ285" s="257"/>
      <c r="DA285" s="257"/>
      <c r="DB285" s="257"/>
      <c r="DC285" s="257"/>
      <c r="DD285" s="257"/>
      <c r="DE285" s="257"/>
    </row>
    <row r="286" spans="34:109" ht="90" hidden="1" customHeight="1">
      <c r="AH286" s="255"/>
      <c r="AI286" s="255"/>
      <c r="AJ286" s="255"/>
      <c r="AK286" s="255"/>
      <c r="AL286" s="244" t="str">
        <f t="shared" si="8"/>
        <v/>
      </c>
      <c r="AM286" s="244" t="str">
        <f t="shared" si="9"/>
        <v/>
      </c>
      <c r="AO286" s="255"/>
      <c r="AP286" s="247">
        <v>284</v>
      </c>
      <c r="AQ286" s="256"/>
      <c r="AR286" s="256"/>
      <c r="AS286" s="256"/>
      <c r="AT286" s="256"/>
      <c r="AU286" s="256"/>
      <c r="AV286" s="256"/>
      <c r="AW286" s="256"/>
      <c r="AX286" s="256"/>
      <c r="AY286" s="256"/>
      <c r="AZ286" s="256"/>
      <c r="BA286" s="256"/>
      <c r="BB286" s="256"/>
      <c r="BC286" s="256"/>
      <c r="BD286" s="256"/>
      <c r="BE286" s="256"/>
      <c r="BF286" s="256"/>
      <c r="BG286" s="256"/>
      <c r="BH286" s="256"/>
      <c r="BI286" s="256"/>
      <c r="BJ286" s="252" t="s">
        <v>4387</v>
      </c>
      <c r="BK286" s="256"/>
      <c r="BL286" s="256"/>
      <c r="BM286" s="256"/>
      <c r="BN286" s="256"/>
      <c r="BO286" s="256"/>
      <c r="BP286" s="256"/>
      <c r="BQ286" s="256"/>
      <c r="BR286" s="256"/>
      <c r="BS286" s="256"/>
      <c r="BT286" s="256"/>
      <c r="BU286" s="256"/>
      <c r="BV286" s="256"/>
      <c r="BW286" s="255"/>
      <c r="BX286" s="255"/>
      <c r="BY286" s="255"/>
      <c r="BZ286" s="257"/>
      <c r="CA286" s="257"/>
      <c r="CB286" s="257"/>
      <c r="CC286" s="257"/>
      <c r="CD286" s="257"/>
      <c r="CE286" s="257"/>
      <c r="CF286" s="257"/>
      <c r="CG286" s="257"/>
      <c r="CH286" s="257"/>
      <c r="CI286" s="257"/>
      <c r="CJ286" s="257"/>
      <c r="CK286" s="257"/>
      <c r="CL286" s="257"/>
      <c r="CM286" s="257"/>
      <c r="CN286" s="257"/>
      <c r="CO286" s="257"/>
      <c r="CP286" s="257"/>
      <c r="CQ286" s="257"/>
      <c r="CR286" s="257"/>
      <c r="CS286" s="253" t="s">
        <v>4388</v>
      </c>
      <c r="CT286" s="257"/>
      <c r="CU286" s="257"/>
      <c r="CV286" s="257"/>
      <c r="CW286" s="257"/>
      <c r="CX286" s="257"/>
      <c r="CY286" s="257"/>
      <c r="CZ286" s="257"/>
      <c r="DA286" s="257"/>
      <c r="DB286" s="257"/>
      <c r="DC286" s="257"/>
      <c r="DD286" s="257"/>
      <c r="DE286" s="257"/>
    </row>
    <row r="287" spans="34:109" ht="75" hidden="1" customHeight="1">
      <c r="AH287" s="255"/>
      <c r="AI287" s="255"/>
      <c r="AJ287" s="255"/>
      <c r="AK287" s="255"/>
      <c r="AL287" s="244" t="str">
        <f t="shared" si="8"/>
        <v/>
      </c>
      <c r="AM287" s="244" t="str">
        <f t="shared" si="9"/>
        <v/>
      </c>
      <c r="AO287" s="255"/>
      <c r="AP287" s="247">
        <v>285</v>
      </c>
      <c r="AQ287" s="256"/>
      <c r="AR287" s="256"/>
      <c r="AS287" s="256"/>
      <c r="AT287" s="256"/>
      <c r="AU287" s="256"/>
      <c r="AV287" s="256"/>
      <c r="AW287" s="256"/>
      <c r="AX287" s="256"/>
      <c r="AY287" s="256"/>
      <c r="AZ287" s="256"/>
      <c r="BA287" s="256"/>
      <c r="BB287" s="256"/>
      <c r="BC287" s="256"/>
      <c r="BD287" s="256"/>
      <c r="BE287" s="256"/>
      <c r="BF287" s="256"/>
      <c r="BG287" s="256"/>
      <c r="BH287" s="256"/>
      <c r="BI287" s="256"/>
      <c r="BJ287" s="252" t="s">
        <v>4389</v>
      </c>
      <c r="BK287" s="256"/>
      <c r="BL287" s="256"/>
      <c r="BM287" s="256"/>
      <c r="BN287" s="256"/>
      <c r="BO287" s="256"/>
      <c r="BP287" s="256"/>
      <c r="BQ287" s="256"/>
      <c r="BR287" s="256"/>
      <c r="BS287" s="256"/>
      <c r="BT287" s="256"/>
      <c r="BU287" s="256"/>
      <c r="BV287" s="256"/>
      <c r="BW287" s="255"/>
      <c r="BX287" s="255"/>
      <c r="BY287" s="255"/>
      <c r="BZ287" s="257"/>
      <c r="CA287" s="257"/>
      <c r="CB287" s="257"/>
      <c r="CC287" s="257"/>
      <c r="CD287" s="257"/>
      <c r="CE287" s="257"/>
      <c r="CF287" s="257"/>
      <c r="CG287" s="257"/>
      <c r="CH287" s="257"/>
      <c r="CI287" s="257"/>
      <c r="CJ287" s="257"/>
      <c r="CK287" s="257"/>
      <c r="CL287" s="257"/>
      <c r="CM287" s="257"/>
      <c r="CN287" s="257"/>
      <c r="CO287" s="257"/>
      <c r="CP287" s="257"/>
      <c r="CQ287" s="257"/>
      <c r="CR287" s="257"/>
      <c r="CS287" s="253" t="s">
        <v>4390</v>
      </c>
      <c r="CT287" s="257"/>
      <c r="CU287" s="257"/>
      <c r="CV287" s="257"/>
      <c r="CW287" s="257"/>
      <c r="CX287" s="257"/>
      <c r="CY287" s="257"/>
      <c r="CZ287" s="257"/>
      <c r="DA287" s="257"/>
      <c r="DB287" s="257"/>
      <c r="DC287" s="257"/>
      <c r="DD287" s="257"/>
      <c r="DE287" s="257"/>
    </row>
    <row r="288" spans="34:109" ht="90" hidden="1" customHeight="1">
      <c r="AH288" s="255"/>
      <c r="AI288" s="255"/>
      <c r="AJ288" s="255"/>
      <c r="AK288" s="255"/>
      <c r="AL288" s="244" t="str">
        <f t="shared" si="8"/>
        <v/>
      </c>
      <c r="AM288" s="244" t="str">
        <f t="shared" si="9"/>
        <v/>
      </c>
      <c r="AO288" s="255"/>
      <c r="AP288" s="247">
        <v>286</v>
      </c>
      <c r="AQ288" s="256"/>
      <c r="AR288" s="256"/>
      <c r="AS288" s="256"/>
      <c r="AT288" s="256"/>
      <c r="AU288" s="256"/>
      <c r="AV288" s="256"/>
      <c r="AW288" s="256"/>
      <c r="AX288" s="256"/>
      <c r="AY288" s="256"/>
      <c r="AZ288" s="256"/>
      <c r="BA288" s="256"/>
      <c r="BB288" s="256"/>
      <c r="BC288" s="256"/>
      <c r="BD288" s="256"/>
      <c r="BE288" s="256"/>
      <c r="BF288" s="256"/>
      <c r="BG288" s="256"/>
      <c r="BH288" s="256"/>
      <c r="BI288" s="256"/>
      <c r="BJ288" s="252" t="s">
        <v>4391</v>
      </c>
      <c r="BK288" s="256"/>
      <c r="BL288" s="256"/>
      <c r="BM288" s="256"/>
      <c r="BN288" s="256"/>
      <c r="BO288" s="256"/>
      <c r="BP288" s="256"/>
      <c r="BQ288" s="256"/>
      <c r="BR288" s="256"/>
      <c r="BS288" s="256"/>
      <c r="BT288" s="256"/>
      <c r="BU288" s="256"/>
      <c r="BV288" s="256"/>
      <c r="BW288" s="255"/>
      <c r="BX288" s="255"/>
      <c r="BY288" s="255"/>
      <c r="BZ288" s="257"/>
      <c r="CA288" s="257"/>
      <c r="CB288" s="257"/>
      <c r="CC288" s="257"/>
      <c r="CD288" s="257"/>
      <c r="CE288" s="257"/>
      <c r="CF288" s="257"/>
      <c r="CG288" s="257"/>
      <c r="CH288" s="257"/>
      <c r="CI288" s="257"/>
      <c r="CJ288" s="257"/>
      <c r="CK288" s="257"/>
      <c r="CL288" s="257"/>
      <c r="CM288" s="257"/>
      <c r="CN288" s="257"/>
      <c r="CO288" s="257"/>
      <c r="CP288" s="257"/>
      <c r="CQ288" s="257"/>
      <c r="CR288" s="257"/>
      <c r="CS288" s="253" t="s">
        <v>4392</v>
      </c>
      <c r="CT288" s="257"/>
      <c r="CU288" s="257"/>
      <c r="CV288" s="257"/>
      <c r="CW288" s="257"/>
      <c r="CX288" s="257"/>
      <c r="CY288" s="257"/>
      <c r="CZ288" s="257"/>
      <c r="DA288" s="257"/>
      <c r="DB288" s="257"/>
      <c r="DC288" s="257"/>
      <c r="DD288" s="257"/>
      <c r="DE288" s="257"/>
    </row>
    <row r="289" spans="34:109" ht="75" hidden="1" customHeight="1">
      <c r="AH289" s="255"/>
      <c r="AI289" s="255"/>
      <c r="AJ289" s="255"/>
      <c r="AK289" s="255"/>
      <c r="AL289" s="244" t="str">
        <f t="shared" si="8"/>
        <v/>
      </c>
      <c r="AM289" s="244" t="str">
        <f t="shared" si="9"/>
        <v/>
      </c>
      <c r="AO289" s="255"/>
      <c r="AP289" s="247">
        <v>287</v>
      </c>
      <c r="AQ289" s="256"/>
      <c r="AR289" s="256"/>
      <c r="AS289" s="256"/>
      <c r="AT289" s="256"/>
      <c r="AU289" s="256"/>
      <c r="AV289" s="256"/>
      <c r="AW289" s="256"/>
      <c r="AX289" s="256"/>
      <c r="AY289" s="256"/>
      <c r="AZ289" s="256"/>
      <c r="BA289" s="256"/>
      <c r="BB289" s="256"/>
      <c r="BC289" s="256"/>
      <c r="BD289" s="256"/>
      <c r="BE289" s="256"/>
      <c r="BF289" s="256"/>
      <c r="BG289" s="256"/>
      <c r="BH289" s="256"/>
      <c r="BI289" s="256"/>
      <c r="BJ289" s="252" t="s">
        <v>4393</v>
      </c>
      <c r="BK289" s="256"/>
      <c r="BL289" s="256"/>
      <c r="BM289" s="256"/>
      <c r="BN289" s="256"/>
      <c r="BO289" s="256"/>
      <c r="BP289" s="256"/>
      <c r="BQ289" s="256"/>
      <c r="BR289" s="256"/>
      <c r="BS289" s="256"/>
      <c r="BT289" s="256"/>
      <c r="BU289" s="256"/>
      <c r="BV289" s="256"/>
      <c r="BW289" s="255"/>
      <c r="BX289" s="255"/>
      <c r="BY289" s="255"/>
      <c r="BZ289" s="257"/>
      <c r="CA289" s="257"/>
      <c r="CB289" s="257"/>
      <c r="CC289" s="257"/>
      <c r="CD289" s="257"/>
      <c r="CE289" s="257"/>
      <c r="CF289" s="257"/>
      <c r="CG289" s="257"/>
      <c r="CH289" s="257"/>
      <c r="CI289" s="257"/>
      <c r="CJ289" s="257"/>
      <c r="CK289" s="257"/>
      <c r="CL289" s="257"/>
      <c r="CM289" s="257"/>
      <c r="CN289" s="257"/>
      <c r="CO289" s="257"/>
      <c r="CP289" s="257"/>
      <c r="CQ289" s="257"/>
      <c r="CR289" s="257"/>
      <c r="CS289" s="253" t="s">
        <v>4394</v>
      </c>
      <c r="CT289" s="257"/>
      <c r="CU289" s="257"/>
      <c r="CV289" s="257"/>
      <c r="CW289" s="257"/>
      <c r="CX289" s="257"/>
      <c r="CY289" s="257"/>
      <c r="CZ289" s="257"/>
      <c r="DA289" s="257"/>
      <c r="DB289" s="257"/>
      <c r="DC289" s="257"/>
      <c r="DD289" s="257"/>
      <c r="DE289" s="257"/>
    </row>
    <row r="290" spans="34:109" ht="90" hidden="1" customHeight="1">
      <c r="AH290" s="255"/>
      <c r="AI290" s="255"/>
      <c r="AJ290" s="255"/>
      <c r="AK290" s="255"/>
      <c r="AL290" s="244" t="str">
        <f t="shared" si="8"/>
        <v/>
      </c>
      <c r="AM290" s="244" t="str">
        <f t="shared" si="9"/>
        <v/>
      </c>
      <c r="AO290" s="255"/>
      <c r="AP290" s="247">
        <v>288</v>
      </c>
      <c r="AQ290" s="256"/>
      <c r="AR290" s="256"/>
      <c r="AS290" s="256"/>
      <c r="AT290" s="256"/>
      <c r="AU290" s="256"/>
      <c r="AV290" s="256"/>
      <c r="AW290" s="256"/>
      <c r="AX290" s="256"/>
      <c r="AY290" s="256"/>
      <c r="AZ290" s="256"/>
      <c r="BA290" s="256"/>
      <c r="BB290" s="256"/>
      <c r="BC290" s="256"/>
      <c r="BD290" s="256"/>
      <c r="BE290" s="256"/>
      <c r="BF290" s="256"/>
      <c r="BG290" s="256"/>
      <c r="BH290" s="256"/>
      <c r="BI290" s="256"/>
      <c r="BJ290" s="252" t="s">
        <v>4395</v>
      </c>
      <c r="BK290" s="256"/>
      <c r="BL290" s="256"/>
      <c r="BM290" s="256"/>
      <c r="BN290" s="256"/>
      <c r="BO290" s="256"/>
      <c r="BP290" s="256"/>
      <c r="BQ290" s="256"/>
      <c r="BR290" s="256"/>
      <c r="BS290" s="256"/>
      <c r="BT290" s="256"/>
      <c r="BU290" s="256"/>
      <c r="BV290" s="256"/>
      <c r="BW290" s="255"/>
      <c r="BX290" s="255"/>
      <c r="BY290" s="255"/>
      <c r="BZ290" s="257"/>
      <c r="CA290" s="257"/>
      <c r="CB290" s="257"/>
      <c r="CC290" s="257"/>
      <c r="CD290" s="257"/>
      <c r="CE290" s="257"/>
      <c r="CF290" s="257"/>
      <c r="CG290" s="257"/>
      <c r="CH290" s="257"/>
      <c r="CI290" s="257"/>
      <c r="CJ290" s="257"/>
      <c r="CK290" s="257"/>
      <c r="CL290" s="257"/>
      <c r="CM290" s="257"/>
      <c r="CN290" s="257"/>
      <c r="CO290" s="257"/>
      <c r="CP290" s="257"/>
      <c r="CQ290" s="257"/>
      <c r="CR290" s="257"/>
      <c r="CS290" s="253" t="s">
        <v>4396</v>
      </c>
      <c r="CT290" s="257"/>
      <c r="CU290" s="257"/>
      <c r="CV290" s="257"/>
      <c r="CW290" s="257"/>
      <c r="CX290" s="257"/>
      <c r="CY290" s="257"/>
      <c r="CZ290" s="257"/>
      <c r="DA290" s="257"/>
      <c r="DB290" s="257"/>
      <c r="DC290" s="257"/>
      <c r="DD290" s="257"/>
      <c r="DE290" s="257"/>
    </row>
    <row r="291" spans="34:109" ht="90" hidden="1" customHeight="1">
      <c r="AH291" s="255"/>
      <c r="AI291" s="255"/>
      <c r="AJ291" s="255"/>
      <c r="AK291" s="255"/>
      <c r="AL291" s="244" t="str">
        <f t="shared" si="8"/>
        <v/>
      </c>
      <c r="AM291" s="244" t="str">
        <f t="shared" si="9"/>
        <v/>
      </c>
      <c r="AO291" s="255"/>
      <c r="AP291" s="247">
        <v>289</v>
      </c>
      <c r="AQ291" s="256"/>
      <c r="AR291" s="256"/>
      <c r="AS291" s="256"/>
      <c r="AT291" s="256"/>
      <c r="AU291" s="256"/>
      <c r="AV291" s="256"/>
      <c r="AW291" s="256"/>
      <c r="AX291" s="256"/>
      <c r="AY291" s="256"/>
      <c r="AZ291" s="256"/>
      <c r="BA291" s="256"/>
      <c r="BB291" s="256"/>
      <c r="BC291" s="256"/>
      <c r="BD291" s="256"/>
      <c r="BE291" s="256"/>
      <c r="BF291" s="256"/>
      <c r="BG291" s="256"/>
      <c r="BH291" s="256"/>
      <c r="BI291" s="256"/>
      <c r="BJ291" s="252" t="s">
        <v>4397</v>
      </c>
      <c r="BK291" s="256"/>
      <c r="BL291" s="256"/>
      <c r="BM291" s="256"/>
      <c r="BN291" s="256"/>
      <c r="BO291" s="256"/>
      <c r="BP291" s="256"/>
      <c r="BQ291" s="256"/>
      <c r="BR291" s="256"/>
      <c r="BS291" s="256"/>
      <c r="BT291" s="256"/>
      <c r="BU291" s="256"/>
      <c r="BV291" s="256"/>
      <c r="BW291" s="255"/>
      <c r="BX291" s="255"/>
      <c r="BY291" s="255"/>
      <c r="BZ291" s="257"/>
      <c r="CA291" s="257"/>
      <c r="CB291" s="257"/>
      <c r="CC291" s="257"/>
      <c r="CD291" s="257"/>
      <c r="CE291" s="257"/>
      <c r="CF291" s="257"/>
      <c r="CG291" s="257"/>
      <c r="CH291" s="257"/>
      <c r="CI291" s="257"/>
      <c r="CJ291" s="257"/>
      <c r="CK291" s="257"/>
      <c r="CL291" s="257"/>
      <c r="CM291" s="257"/>
      <c r="CN291" s="257"/>
      <c r="CO291" s="257"/>
      <c r="CP291" s="257"/>
      <c r="CQ291" s="257"/>
      <c r="CR291" s="257"/>
      <c r="CS291" s="253" t="s">
        <v>4398</v>
      </c>
      <c r="CT291" s="257"/>
      <c r="CU291" s="257"/>
      <c r="CV291" s="257"/>
      <c r="CW291" s="257"/>
      <c r="CX291" s="257"/>
      <c r="CY291" s="257"/>
      <c r="CZ291" s="257"/>
      <c r="DA291" s="257"/>
      <c r="DB291" s="257"/>
      <c r="DC291" s="257"/>
      <c r="DD291" s="257"/>
      <c r="DE291" s="257"/>
    </row>
    <row r="292" spans="34:109" ht="90" hidden="1" customHeight="1">
      <c r="AH292" s="255"/>
      <c r="AI292" s="255"/>
      <c r="AJ292" s="255"/>
      <c r="AK292" s="255"/>
      <c r="AL292" s="244" t="str">
        <f t="shared" si="8"/>
        <v/>
      </c>
      <c r="AM292" s="244" t="str">
        <f t="shared" si="9"/>
        <v/>
      </c>
      <c r="AO292" s="255"/>
      <c r="AP292" s="247">
        <v>290</v>
      </c>
      <c r="AQ292" s="256"/>
      <c r="AR292" s="256"/>
      <c r="AS292" s="256"/>
      <c r="AT292" s="256"/>
      <c r="AU292" s="256"/>
      <c r="AV292" s="256"/>
      <c r="AW292" s="256"/>
      <c r="AX292" s="256"/>
      <c r="AY292" s="256"/>
      <c r="AZ292" s="256"/>
      <c r="BA292" s="256"/>
      <c r="BB292" s="256"/>
      <c r="BC292" s="256"/>
      <c r="BD292" s="256"/>
      <c r="BE292" s="256"/>
      <c r="BF292" s="256"/>
      <c r="BG292" s="256"/>
      <c r="BH292" s="256"/>
      <c r="BI292" s="256"/>
      <c r="BJ292" s="252" t="s">
        <v>4399</v>
      </c>
      <c r="BK292" s="256"/>
      <c r="BL292" s="256"/>
      <c r="BM292" s="256"/>
      <c r="BN292" s="256"/>
      <c r="BO292" s="256"/>
      <c r="BP292" s="256"/>
      <c r="BQ292" s="256"/>
      <c r="BR292" s="256"/>
      <c r="BS292" s="256"/>
      <c r="BT292" s="256"/>
      <c r="BU292" s="256"/>
      <c r="BV292" s="256"/>
      <c r="BW292" s="255"/>
      <c r="BX292" s="255"/>
      <c r="BY292" s="255"/>
      <c r="BZ292" s="257"/>
      <c r="CA292" s="257"/>
      <c r="CB292" s="257"/>
      <c r="CC292" s="257"/>
      <c r="CD292" s="257"/>
      <c r="CE292" s="257"/>
      <c r="CF292" s="257"/>
      <c r="CG292" s="257"/>
      <c r="CH292" s="257"/>
      <c r="CI292" s="257"/>
      <c r="CJ292" s="257"/>
      <c r="CK292" s="257"/>
      <c r="CL292" s="257"/>
      <c r="CM292" s="257"/>
      <c r="CN292" s="257"/>
      <c r="CO292" s="257"/>
      <c r="CP292" s="257"/>
      <c r="CQ292" s="257"/>
      <c r="CR292" s="257"/>
      <c r="CS292" s="253" t="s">
        <v>1852</v>
      </c>
      <c r="CT292" s="257"/>
      <c r="CU292" s="257"/>
      <c r="CV292" s="257"/>
      <c r="CW292" s="257"/>
      <c r="CX292" s="257"/>
      <c r="CY292" s="257"/>
      <c r="CZ292" s="257"/>
      <c r="DA292" s="257"/>
      <c r="DB292" s="257"/>
      <c r="DC292" s="257"/>
      <c r="DD292" s="257"/>
      <c r="DE292" s="257"/>
    </row>
    <row r="293" spans="34:109" ht="90" hidden="1" customHeight="1">
      <c r="AH293" s="255"/>
      <c r="AI293" s="255"/>
      <c r="AJ293" s="255"/>
      <c r="AK293" s="255"/>
      <c r="AL293" s="244" t="str">
        <f t="shared" si="8"/>
        <v/>
      </c>
      <c r="AM293" s="244" t="str">
        <f t="shared" si="9"/>
        <v/>
      </c>
      <c r="AO293" s="255"/>
      <c r="AP293" s="247">
        <v>291</v>
      </c>
      <c r="AQ293" s="256"/>
      <c r="AR293" s="256"/>
      <c r="AS293" s="256"/>
      <c r="AT293" s="256"/>
      <c r="AU293" s="256"/>
      <c r="AV293" s="256"/>
      <c r="AW293" s="256"/>
      <c r="AX293" s="256"/>
      <c r="AY293" s="256"/>
      <c r="AZ293" s="256"/>
      <c r="BA293" s="256"/>
      <c r="BB293" s="256"/>
      <c r="BC293" s="256"/>
      <c r="BD293" s="256"/>
      <c r="BE293" s="256"/>
      <c r="BF293" s="256"/>
      <c r="BG293" s="256"/>
      <c r="BH293" s="256"/>
      <c r="BI293" s="256"/>
      <c r="BJ293" s="252" t="s">
        <v>4400</v>
      </c>
      <c r="BK293" s="256"/>
      <c r="BL293" s="256"/>
      <c r="BM293" s="256"/>
      <c r="BN293" s="256"/>
      <c r="BO293" s="256"/>
      <c r="BP293" s="256"/>
      <c r="BQ293" s="256"/>
      <c r="BR293" s="256"/>
      <c r="BS293" s="256"/>
      <c r="BT293" s="256"/>
      <c r="BU293" s="256"/>
      <c r="BV293" s="256"/>
      <c r="BW293" s="255"/>
      <c r="BX293" s="255"/>
      <c r="BY293" s="255"/>
      <c r="BZ293" s="257"/>
      <c r="CA293" s="257"/>
      <c r="CB293" s="257"/>
      <c r="CC293" s="257"/>
      <c r="CD293" s="257"/>
      <c r="CE293" s="257"/>
      <c r="CF293" s="257"/>
      <c r="CG293" s="257"/>
      <c r="CH293" s="257"/>
      <c r="CI293" s="257"/>
      <c r="CJ293" s="257"/>
      <c r="CK293" s="257"/>
      <c r="CL293" s="257"/>
      <c r="CM293" s="257"/>
      <c r="CN293" s="257"/>
      <c r="CO293" s="257"/>
      <c r="CP293" s="257"/>
      <c r="CQ293" s="257"/>
      <c r="CR293" s="257"/>
      <c r="CS293" s="253" t="s">
        <v>4401</v>
      </c>
      <c r="CT293" s="257"/>
      <c r="CU293" s="257"/>
      <c r="CV293" s="257"/>
      <c r="CW293" s="257"/>
      <c r="CX293" s="257"/>
      <c r="CY293" s="257"/>
      <c r="CZ293" s="257"/>
      <c r="DA293" s="257"/>
      <c r="DB293" s="257"/>
      <c r="DC293" s="257"/>
      <c r="DD293" s="257"/>
      <c r="DE293" s="257"/>
    </row>
    <row r="294" spans="34:109" ht="90" hidden="1" customHeight="1">
      <c r="AH294" s="255"/>
      <c r="AI294" s="255"/>
      <c r="AJ294" s="255"/>
      <c r="AK294" s="255"/>
      <c r="AL294" s="244" t="str">
        <f t="shared" si="8"/>
        <v/>
      </c>
      <c r="AM294" s="244" t="str">
        <f t="shared" si="9"/>
        <v/>
      </c>
      <c r="AO294" s="255"/>
      <c r="AP294" s="247">
        <v>292</v>
      </c>
      <c r="AQ294" s="256"/>
      <c r="AR294" s="256"/>
      <c r="AS294" s="256"/>
      <c r="AT294" s="256"/>
      <c r="AU294" s="256"/>
      <c r="AV294" s="256"/>
      <c r="AW294" s="256"/>
      <c r="AX294" s="256"/>
      <c r="AY294" s="256"/>
      <c r="AZ294" s="256"/>
      <c r="BA294" s="256"/>
      <c r="BB294" s="256"/>
      <c r="BC294" s="256"/>
      <c r="BD294" s="256"/>
      <c r="BE294" s="256"/>
      <c r="BF294" s="256"/>
      <c r="BG294" s="256"/>
      <c r="BH294" s="256"/>
      <c r="BI294" s="256"/>
      <c r="BJ294" s="252" t="s">
        <v>4402</v>
      </c>
      <c r="BK294" s="256"/>
      <c r="BL294" s="256"/>
      <c r="BM294" s="256"/>
      <c r="BN294" s="256"/>
      <c r="BO294" s="256"/>
      <c r="BP294" s="256"/>
      <c r="BQ294" s="256"/>
      <c r="BR294" s="256"/>
      <c r="BS294" s="256"/>
      <c r="BT294" s="256"/>
      <c r="BU294" s="256"/>
      <c r="BV294" s="256"/>
      <c r="BW294" s="255"/>
      <c r="BX294" s="255"/>
      <c r="BY294" s="255"/>
      <c r="BZ294" s="257"/>
      <c r="CA294" s="257"/>
      <c r="CB294" s="257"/>
      <c r="CC294" s="257"/>
      <c r="CD294" s="257"/>
      <c r="CE294" s="257"/>
      <c r="CF294" s="257"/>
      <c r="CG294" s="257"/>
      <c r="CH294" s="257"/>
      <c r="CI294" s="257"/>
      <c r="CJ294" s="257"/>
      <c r="CK294" s="257"/>
      <c r="CL294" s="257"/>
      <c r="CM294" s="257"/>
      <c r="CN294" s="257"/>
      <c r="CO294" s="257"/>
      <c r="CP294" s="257"/>
      <c r="CQ294" s="257"/>
      <c r="CR294" s="257"/>
      <c r="CS294" s="253" t="s">
        <v>4403</v>
      </c>
      <c r="CT294" s="257"/>
      <c r="CU294" s="257"/>
      <c r="CV294" s="257"/>
      <c r="CW294" s="257"/>
      <c r="CX294" s="257"/>
      <c r="CY294" s="257"/>
      <c r="CZ294" s="257"/>
      <c r="DA294" s="257"/>
      <c r="DB294" s="257"/>
      <c r="DC294" s="257"/>
      <c r="DD294" s="257"/>
      <c r="DE294" s="257"/>
    </row>
    <row r="295" spans="34:109" ht="75" hidden="1" customHeight="1">
      <c r="AH295" s="255"/>
      <c r="AI295" s="255"/>
      <c r="AJ295" s="255"/>
      <c r="AK295" s="255"/>
      <c r="AL295" s="244" t="str">
        <f t="shared" si="8"/>
        <v/>
      </c>
      <c r="AM295" s="244" t="str">
        <f t="shared" si="9"/>
        <v/>
      </c>
      <c r="AO295" s="255"/>
      <c r="AP295" s="247">
        <v>293</v>
      </c>
      <c r="AQ295" s="256"/>
      <c r="AR295" s="256"/>
      <c r="AS295" s="256"/>
      <c r="AT295" s="256"/>
      <c r="AU295" s="256"/>
      <c r="AV295" s="256"/>
      <c r="AW295" s="256"/>
      <c r="AX295" s="256"/>
      <c r="AY295" s="256"/>
      <c r="AZ295" s="256"/>
      <c r="BA295" s="256"/>
      <c r="BB295" s="256"/>
      <c r="BC295" s="256"/>
      <c r="BD295" s="256"/>
      <c r="BE295" s="256"/>
      <c r="BF295" s="256"/>
      <c r="BG295" s="256"/>
      <c r="BH295" s="256"/>
      <c r="BI295" s="256"/>
      <c r="BJ295" s="252" t="s">
        <v>4404</v>
      </c>
      <c r="BK295" s="256"/>
      <c r="BL295" s="256"/>
      <c r="BM295" s="256"/>
      <c r="BN295" s="256"/>
      <c r="BO295" s="256"/>
      <c r="BP295" s="256"/>
      <c r="BQ295" s="256"/>
      <c r="BR295" s="256"/>
      <c r="BS295" s="256"/>
      <c r="BT295" s="256"/>
      <c r="BU295" s="256"/>
      <c r="BV295" s="256"/>
      <c r="BW295" s="255"/>
      <c r="BX295" s="255"/>
      <c r="BY295" s="255"/>
      <c r="BZ295" s="257"/>
      <c r="CA295" s="257"/>
      <c r="CB295" s="257"/>
      <c r="CC295" s="257"/>
      <c r="CD295" s="257"/>
      <c r="CE295" s="257"/>
      <c r="CF295" s="257"/>
      <c r="CG295" s="257"/>
      <c r="CH295" s="257"/>
      <c r="CI295" s="257"/>
      <c r="CJ295" s="257"/>
      <c r="CK295" s="257"/>
      <c r="CL295" s="257"/>
      <c r="CM295" s="257"/>
      <c r="CN295" s="257"/>
      <c r="CO295" s="257"/>
      <c r="CP295" s="257"/>
      <c r="CQ295" s="257"/>
      <c r="CR295" s="257"/>
      <c r="CS295" s="253" t="s">
        <v>4405</v>
      </c>
      <c r="CT295" s="257"/>
      <c r="CU295" s="257"/>
      <c r="CV295" s="257"/>
      <c r="CW295" s="257"/>
      <c r="CX295" s="257"/>
      <c r="CY295" s="257"/>
      <c r="CZ295" s="257"/>
      <c r="DA295" s="257"/>
      <c r="DB295" s="257"/>
      <c r="DC295" s="257"/>
      <c r="DD295" s="257"/>
      <c r="DE295" s="257"/>
    </row>
    <row r="296" spans="34:109" ht="45" hidden="1" customHeight="1">
      <c r="AH296" s="255"/>
      <c r="AI296" s="255"/>
      <c r="AJ296" s="255"/>
      <c r="AK296" s="255"/>
      <c r="AL296" s="244" t="str">
        <f t="shared" si="8"/>
        <v/>
      </c>
      <c r="AM296" s="244" t="str">
        <f t="shared" si="9"/>
        <v/>
      </c>
      <c r="AO296" s="255"/>
      <c r="AP296" s="247">
        <v>294</v>
      </c>
      <c r="AQ296" s="256"/>
      <c r="AR296" s="256"/>
      <c r="AS296" s="256"/>
      <c r="AT296" s="256"/>
      <c r="AU296" s="256"/>
      <c r="AV296" s="256"/>
      <c r="AW296" s="256"/>
      <c r="AX296" s="256"/>
      <c r="AY296" s="256"/>
      <c r="AZ296" s="256"/>
      <c r="BA296" s="256"/>
      <c r="BB296" s="256"/>
      <c r="BC296" s="256"/>
      <c r="BD296" s="256"/>
      <c r="BE296" s="256"/>
      <c r="BF296" s="256"/>
      <c r="BG296" s="256"/>
      <c r="BH296" s="256"/>
      <c r="BI296" s="256"/>
      <c r="BJ296" s="252" t="s">
        <v>4406</v>
      </c>
      <c r="BK296" s="256"/>
      <c r="BL296" s="256"/>
      <c r="BM296" s="256"/>
      <c r="BN296" s="256"/>
      <c r="BO296" s="256"/>
      <c r="BP296" s="256"/>
      <c r="BQ296" s="256"/>
      <c r="BR296" s="256"/>
      <c r="BS296" s="256"/>
      <c r="BT296" s="256"/>
      <c r="BU296" s="256"/>
      <c r="BV296" s="256"/>
      <c r="BW296" s="255"/>
      <c r="BX296" s="255"/>
      <c r="BY296" s="255"/>
      <c r="BZ296" s="257"/>
      <c r="CA296" s="257"/>
      <c r="CB296" s="257"/>
      <c r="CC296" s="257"/>
      <c r="CD296" s="257"/>
      <c r="CE296" s="257"/>
      <c r="CF296" s="257"/>
      <c r="CG296" s="257"/>
      <c r="CH296" s="257"/>
      <c r="CI296" s="257"/>
      <c r="CJ296" s="257"/>
      <c r="CK296" s="257"/>
      <c r="CL296" s="257"/>
      <c r="CM296" s="257"/>
      <c r="CN296" s="257"/>
      <c r="CO296" s="257"/>
      <c r="CP296" s="257"/>
      <c r="CQ296" s="257"/>
      <c r="CR296" s="257"/>
      <c r="CS296" s="253" t="s">
        <v>4407</v>
      </c>
      <c r="CT296" s="257"/>
      <c r="CU296" s="257"/>
      <c r="CV296" s="257"/>
      <c r="CW296" s="257"/>
      <c r="CX296" s="257"/>
      <c r="CY296" s="257"/>
      <c r="CZ296" s="257"/>
      <c r="DA296" s="257"/>
      <c r="DB296" s="257"/>
      <c r="DC296" s="257"/>
      <c r="DD296" s="257"/>
      <c r="DE296" s="257"/>
    </row>
    <row r="297" spans="34:109" ht="75" hidden="1" customHeight="1">
      <c r="AH297" s="255"/>
      <c r="AI297" s="255"/>
      <c r="AJ297" s="255"/>
      <c r="AK297" s="255"/>
      <c r="AL297" s="244" t="str">
        <f t="shared" si="8"/>
        <v/>
      </c>
      <c r="AM297" s="244" t="str">
        <f t="shared" si="9"/>
        <v/>
      </c>
      <c r="AO297" s="255"/>
      <c r="AP297" s="247">
        <v>295</v>
      </c>
      <c r="AQ297" s="256"/>
      <c r="AR297" s="256"/>
      <c r="AS297" s="256"/>
      <c r="AT297" s="256"/>
      <c r="AU297" s="256"/>
      <c r="AV297" s="256"/>
      <c r="AW297" s="256"/>
      <c r="AX297" s="256"/>
      <c r="AY297" s="256"/>
      <c r="AZ297" s="256"/>
      <c r="BA297" s="256"/>
      <c r="BB297" s="256"/>
      <c r="BC297" s="256"/>
      <c r="BD297" s="256"/>
      <c r="BE297" s="256"/>
      <c r="BF297" s="256"/>
      <c r="BG297" s="256"/>
      <c r="BH297" s="256"/>
      <c r="BI297" s="256"/>
      <c r="BJ297" s="252" t="s">
        <v>4408</v>
      </c>
      <c r="BK297" s="256"/>
      <c r="BL297" s="256"/>
      <c r="BM297" s="256"/>
      <c r="BN297" s="256"/>
      <c r="BO297" s="256"/>
      <c r="BP297" s="256"/>
      <c r="BQ297" s="256"/>
      <c r="BR297" s="256"/>
      <c r="BS297" s="256"/>
      <c r="BT297" s="256"/>
      <c r="BU297" s="256"/>
      <c r="BV297" s="256"/>
      <c r="BW297" s="255"/>
      <c r="BX297" s="255"/>
      <c r="BY297" s="255"/>
      <c r="BZ297" s="257"/>
      <c r="CA297" s="257"/>
      <c r="CB297" s="257"/>
      <c r="CC297" s="257"/>
      <c r="CD297" s="257"/>
      <c r="CE297" s="257"/>
      <c r="CF297" s="257"/>
      <c r="CG297" s="257"/>
      <c r="CH297" s="257"/>
      <c r="CI297" s="257"/>
      <c r="CJ297" s="257"/>
      <c r="CK297" s="257"/>
      <c r="CL297" s="257"/>
      <c r="CM297" s="257"/>
      <c r="CN297" s="257"/>
      <c r="CO297" s="257"/>
      <c r="CP297" s="257"/>
      <c r="CQ297" s="257"/>
      <c r="CR297" s="257"/>
      <c r="CS297" s="253" t="s">
        <v>4409</v>
      </c>
      <c r="CT297" s="257"/>
      <c r="CU297" s="257"/>
      <c r="CV297" s="257"/>
      <c r="CW297" s="257"/>
      <c r="CX297" s="257"/>
      <c r="CY297" s="257"/>
      <c r="CZ297" s="257"/>
      <c r="DA297" s="257"/>
      <c r="DB297" s="257"/>
      <c r="DC297" s="257"/>
      <c r="DD297" s="257"/>
      <c r="DE297" s="257"/>
    </row>
    <row r="298" spans="34:109" ht="75" hidden="1" customHeight="1">
      <c r="AH298" s="255"/>
      <c r="AI298" s="255"/>
      <c r="AJ298" s="255"/>
      <c r="AK298" s="255"/>
      <c r="AL298" s="244" t="str">
        <f t="shared" si="8"/>
        <v/>
      </c>
      <c r="AM298" s="244" t="str">
        <f t="shared" si="9"/>
        <v/>
      </c>
      <c r="AO298" s="255"/>
      <c r="AP298" s="247">
        <v>296</v>
      </c>
      <c r="AQ298" s="256"/>
      <c r="AR298" s="256"/>
      <c r="AS298" s="256"/>
      <c r="AT298" s="256"/>
      <c r="AU298" s="256"/>
      <c r="AV298" s="256"/>
      <c r="AW298" s="256"/>
      <c r="AX298" s="256"/>
      <c r="AY298" s="256"/>
      <c r="AZ298" s="256"/>
      <c r="BA298" s="256"/>
      <c r="BB298" s="256"/>
      <c r="BC298" s="256"/>
      <c r="BD298" s="256"/>
      <c r="BE298" s="256"/>
      <c r="BF298" s="256"/>
      <c r="BG298" s="256"/>
      <c r="BH298" s="256"/>
      <c r="BI298" s="256"/>
      <c r="BJ298" s="252" t="s">
        <v>4410</v>
      </c>
      <c r="BK298" s="256"/>
      <c r="BL298" s="256"/>
      <c r="BM298" s="256"/>
      <c r="BN298" s="256"/>
      <c r="BO298" s="256"/>
      <c r="BP298" s="256"/>
      <c r="BQ298" s="256"/>
      <c r="BR298" s="256"/>
      <c r="BS298" s="256"/>
      <c r="BT298" s="256"/>
      <c r="BU298" s="256"/>
      <c r="BV298" s="256"/>
      <c r="BW298" s="255"/>
      <c r="BX298" s="255"/>
      <c r="BY298" s="255"/>
      <c r="BZ298" s="257"/>
      <c r="CA298" s="257"/>
      <c r="CB298" s="257"/>
      <c r="CC298" s="257"/>
      <c r="CD298" s="257"/>
      <c r="CE298" s="257"/>
      <c r="CF298" s="257"/>
      <c r="CG298" s="257"/>
      <c r="CH298" s="257"/>
      <c r="CI298" s="257"/>
      <c r="CJ298" s="257"/>
      <c r="CK298" s="257"/>
      <c r="CL298" s="257"/>
      <c r="CM298" s="257"/>
      <c r="CN298" s="257"/>
      <c r="CO298" s="257"/>
      <c r="CP298" s="257"/>
      <c r="CQ298" s="257"/>
      <c r="CR298" s="257"/>
      <c r="CS298" s="253" t="s">
        <v>4411</v>
      </c>
      <c r="CT298" s="257"/>
      <c r="CU298" s="257"/>
      <c r="CV298" s="257"/>
      <c r="CW298" s="257"/>
      <c r="CX298" s="257"/>
      <c r="CY298" s="257"/>
      <c r="CZ298" s="257"/>
      <c r="DA298" s="257"/>
      <c r="DB298" s="257"/>
      <c r="DC298" s="257"/>
      <c r="DD298" s="257"/>
      <c r="DE298" s="257"/>
    </row>
    <row r="299" spans="34:109" ht="105" hidden="1" customHeight="1">
      <c r="AH299" s="255"/>
      <c r="AI299" s="255"/>
      <c r="AJ299" s="255"/>
      <c r="AK299" s="255"/>
      <c r="AL299" s="244" t="str">
        <f t="shared" si="8"/>
        <v/>
      </c>
      <c r="AM299" s="244" t="str">
        <f t="shared" si="9"/>
        <v/>
      </c>
      <c r="AO299" s="255"/>
      <c r="AP299" s="247">
        <v>297</v>
      </c>
      <c r="AQ299" s="256"/>
      <c r="AR299" s="256"/>
      <c r="AS299" s="256"/>
      <c r="AT299" s="256"/>
      <c r="AU299" s="256"/>
      <c r="AV299" s="256"/>
      <c r="AW299" s="256"/>
      <c r="AX299" s="256"/>
      <c r="AY299" s="256"/>
      <c r="AZ299" s="256"/>
      <c r="BA299" s="256"/>
      <c r="BB299" s="256"/>
      <c r="BC299" s="256"/>
      <c r="BD299" s="256"/>
      <c r="BE299" s="256"/>
      <c r="BF299" s="256"/>
      <c r="BG299" s="256"/>
      <c r="BH299" s="256"/>
      <c r="BI299" s="256"/>
      <c r="BJ299" s="252" t="s">
        <v>4412</v>
      </c>
      <c r="BK299" s="256"/>
      <c r="BL299" s="256"/>
      <c r="BM299" s="256"/>
      <c r="BN299" s="256"/>
      <c r="BO299" s="256"/>
      <c r="BP299" s="256"/>
      <c r="BQ299" s="256"/>
      <c r="BR299" s="256"/>
      <c r="BS299" s="256"/>
      <c r="BT299" s="256"/>
      <c r="BU299" s="256"/>
      <c r="BV299" s="256"/>
      <c r="BW299" s="255"/>
      <c r="BX299" s="255"/>
      <c r="BY299" s="255"/>
      <c r="BZ299" s="257"/>
      <c r="CA299" s="257"/>
      <c r="CB299" s="257"/>
      <c r="CC299" s="257"/>
      <c r="CD299" s="257"/>
      <c r="CE299" s="257"/>
      <c r="CF299" s="257"/>
      <c r="CG299" s="257"/>
      <c r="CH299" s="257"/>
      <c r="CI299" s="257"/>
      <c r="CJ299" s="257"/>
      <c r="CK299" s="257"/>
      <c r="CL299" s="257"/>
      <c r="CM299" s="257"/>
      <c r="CN299" s="257"/>
      <c r="CO299" s="257"/>
      <c r="CP299" s="257"/>
      <c r="CQ299" s="257"/>
      <c r="CR299" s="257"/>
      <c r="CS299" s="253" t="s">
        <v>4413</v>
      </c>
      <c r="CT299" s="257"/>
      <c r="CU299" s="257"/>
      <c r="CV299" s="257"/>
      <c r="CW299" s="257"/>
      <c r="CX299" s="257"/>
      <c r="CY299" s="257"/>
      <c r="CZ299" s="257"/>
      <c r="DA299" s="257"/>
      <c r="DB299" s="257"/>
      <c r="DC299" s="257"/>
      <c r="DD299" s="257"/>
      <c r="DE299" s="257"/>
    </row>
    <row r="300" spans="34:109" ht="60" hidden="1" customHeight="1">
      <c r="AH300" s="255"/>
      <c r="AI300" s="255"/>
      <c r="AJ300" s="255"/>
      <c r="AK300" s="255"/>
      <c r="AL300" s="244" t="str">
        <f t="shared" si="8"/>
        <v/>
      </c>
      <c r="AM300" s="244" t="str">
        <f t="shared" si="9"/>
        <v/>
      </c>
      <c r="AO300" s="255"/>
      <c r="AP300" s="247">
        <v>298</v>
      </c>
      <c r="AQ300" s="256"/>
      <c r="AR300" s="256"/>
      <c r="AS300" s="256"/>
      <c r="AT300" s="256"/>
      <c r="AU300" s="256"/>
      <c r="AV300" s="256"/>
      <c r="AW300" s="256"/>
      <c r="AX300" s="256"/>
      <c r="AY300" s="256"/>
      <c r="AZ300" s="256"/>
      <c r="BA300" s="256"/>
      <c r="BB300" s="256"/>
      <c r="BC300" s="256"/>
      <c r="BD300" s="256"/>
      <c r="BE300" s="256"/>
      <c r="BF300" s="256"/>
      <c r="BG300" s="256"/>
      <c r="BH300" s="256"/>
      <c r="BI300" s="256"/>
      <c r="BJ300" s="252" t="s">
        <v>4414</v>
      </c>
      <c r="BK300" s="256"/>
      <c r="BL300" s="256"/>
      <c r="BM300" s="256"/>
      <c r="BN300" s="256"/>
      <c r="BO300" s="256"/>
      <c r="BP300" s="256"/>
      <c r="BQ300" s="256"/>
      <c r="BR300" s="256"/>
      <c r="BS300" s="256"/>
      <c r="BT300" s="256"/>
      <c r="BU300" s="256"/>
      <c r="BV300" s="256"/>
      <c r="BW300" s="255"/>
      <c r="BX300" s="255"/>
      <c r="BY300" s="255"/>
      <c r="BZ300" s="257"/>
      <c r="CA300" s="257"/>
      <c r="CB300" s="257"/>
      <c r="CC300" s="257"/>
      <c r="CD300" s="257"/>
      <c r="CE300" s="257"/>
      <c r="CF300" s="257"/>
      <c r="CG300" s="257"/>
      <c r="CH300" s="257"/>
      <c r="CI300" s="257"/>
      <c r="CJ300" s="257"/>
      <c r="CK300" s="257"/>
      <c r="CL300" s="257"/>
      <c r="CM300" s="257"/>
      <c r="CN300" s="257"/>
      <c r="CO300" s="257"/>
      <c r="CP300" s="257"/>
      <c r="CQ300" s="257"/>
      <c r="CR300" s="257"/>
      <c r="CS300" s="253" t="s">
        <v>4415</v>
      </c>
      <c r="CT300" s="257"/>
      <c r="CU300" s="257"/>
      <c r="CV300" s="257"/>
      <c r="CW300" s="257"/>
      <c r="CX300" s="257"/>
      <c r="CY300" s="257"/>
      <c r="CZ300" s="257"/>
      <c r="DA300" s="257"/>
      <c r="DB300" s="257"/>
      <c r="DC300" s="257"/>
      <c r="DD300" s="257"/>
      <c r="DE300" s="257"/>
    </row>
    <row r="301" spans="34:109" ht="75" hidden="1" customHeight="1">
      <c r="AH301" s="255"/>
      <c r="AI301" s="255"/>
      <c r="AJ301" s="255"/>
      <c r="AK301" s="255"/>
      <c r="AL301" s="244" t="str">
        <f t="shared" si="8"/>
        <v/>
      </c>
      <c r="AM301" s="244" t="str">
        <f t="shared" si="9"/>
        <v/>
      </c>
      <c r="AO301" s="255"/>
      <c r="AP301" s="247">
        <v>299</v>
      </c>
      <c r="AQ301" s="256"/>
      <c r="AR301" s="256"/>
      <c r="AS301" s="256"/>
      <c r="AT301" s="256"/>
      <c r="AU301" s="256"/>
      <c r="AV301" s="256"/>
      <c r="AW301" s="256"/>
      <c r="AX301" s="256"/>
      <c r="AY301" s="256"/>
      <c r="AZ301" s="256"/>
      <c r="BA301" s="256"/>
      <c r="BB301" s="256"/>
      <c r="BC301" s="256"/>
      <c r="BD301" s="256"/>
      <c r="BE301" s="256"/>
      <c r="BF301" s="256"/>
      <c r="BG301" s="256"/>
      <c r="BH301" s="256"/>
      <c r="BI301" s="256"/>
      <c r="BJ301" s="252" t="s">
        <v>4416</v>
      </c>
      <c r="BK301" s="256"/>
      <c r="BL301" s="256"/>
      <c r="BM301" s="256"/>
      <c r="BN301" s="256"/>
      <c r="BO301" s="256"/>
      <c r="BP301" s="256"/>
      <c r="BQ301" s="256"/>
      <c r="BR301" s="256"/>
      <c r="BS301" s="256"/>
      <c r="BT301" s="256"/>
      <c r="BU301" s="256"/>
      <c r="BV301" s="256"/>
      <c r="BW301" s="255"/>
      <c r="BX301" s="255"/>
      <c r="BY301" s="255"/>
      <c r="BZ301" s="257"/>
      <c r="CA301" s="257"/>
      <c r="CB301" s="257"/>
      <c r="CC301" s="257"/>
      <c r="CD301" s="257"/>
      <c r="CE301" s="257"/>
      <c r="CF301" s="257"/>
      <c r="CG301" s="257"/>
      <c r="CH301" s="257"/>
      <c r="CI301" s="257"/>
      <c r="CJ301" s="257"/>
      <c r="CK301" s="257"/>
      <c r="CL301" s="257"/>
      <c r="CM301" s="257"/>
      <c r="CN301" s="257"/>
      <c r="CO301" s="257"/>
      <c r="CP301" s="257"/>
      <c r="CQ301" s="257"/>
      <c r="CR301" s="257"/>
      <c r="CS301" s="253" t="s">
        <v>4417</v>
      </c>
      <c r="CT301" s="257"/>
      <c r="CU301" s="257"/>
      <c r="CV301" s="257"/>
      <c r="CW301" s="257"/>
      <c r="CX301" s="257"/>
      <c r="CY301" s="257"/>
      <c r="CZ301" s="257"/>
      <c r="DA301" s="257"/>
      <c r="DB301" s="257"/>
      <c r="DC301" s="257"/>
      <c r="DD301" s="257"/>
      <c r="DE301" s="257"/>
    </row>
    <row r="302" spans="34:109" ht="75" hidden="1" customHeight="1">
      <c r="AH302" s="255"/>
      <c r="AI302" s="255"/>
      <c r="AJ302" s="255"/>
      <c r="AK302" s="255"/>
      <c r="AL302" s="244" t="str">
        <f t="shared" si="8"/>
        <v/>
      </c>
      <c r="AM302" s="244" t="str">
        <f t="shared" si="9"/>
        <v/>
      </c>
      <c r="AO302" s="255"/>
      <c r="AP302" s="247">
        <v>300</v>
      </c>
      <c r="AQ302" s="256"/>
      <c r="AR302" s="256"/>
      <c r="AS302" s="256"/>
      <c r="AT302" s="256"/>
      <c r="AU302" s="256"/>
      <c r="AV302" s="256"/>
      <c r="AW302" s="256"/>
      <c r="AX302" s="256"/>
      <c r="AY302" s="256"/>
      <c r="AZ302" s="256"/>
      <c r="BA302" s="256"/>
      <c r="BB302" s="256"/>
      <c r="BC302" s="256"/>
      <c r="BD302" s="256"/>
      <c r="BE302" s="256"/>
      <c r="BF302" s="256"/>
      <c r="BG302" s="256"/>
      <c r="BH302" s="256"/>
      <c r="BI302" s="256"/>
      <c r="BJ302" s="252" t="s">
        <v>4418</v>
      </c>
      <c r="BK302" s="256"/>
      <c r="BL302" s="256"/>
      <c r="BM302" s="256"/>
      <c r="BN302" s="256"/>
      <c r="BO302" s="256"/>
      <c r="BP302" s="256"/>
      <c r="BQ302" s="256"/>
      <c r="BR302" s="256"/>
      <c r="BS302" s="256"/>
      <c r="BT302" s="256"/>
      <c r="BU302" s="256"/>
      <c r="BV302" s="256"/>
      <c r="BW302" s="255"/>
      <c r="BX302" s="255"/>
      <c r="BY302" s="255"/>
      <c r="BZ302" s="257"/>
      <c r="CA302" s="257"/>
      <c r="CB302" s="257"/>
      <c r="CC302" s="257"/>
      <c r="CD302" s="257"/>
      <c r="CE302" s="257"/>
      <c r="CF302" s="257"/>
      <c r="CG302" s="257"/>
      <c r="CH302" s="257"/>
      <c r="CI302" s="257"/>
      <c r="CJ302" s="257"/>
      <c r="CK302" s="257"/>
      <c r="CL302" s="257"/>
      <c r="CM302" s="257"/>
      <c r="CN302" s="257"/>
      <c r="CO302" s="257"/>
      <c r="CP302" s="257"/>
      <c r="CQ302" s="257"/>
      <c r="CR302" s="257"/>
      <c r="CS302" s="253" t="s">
        <v>4419</v>
      </c>
      <c r="CT302" s="257"/>
      <c r="CU302" s="257"/>
      <c r="CV302" s="257"/>
      <c r="CW302" s="257"/>
      <c r="CX302" s="257"/>
      <c r="CY302" s="257"/>
      <c r="CZ302" s="257"/>
      <c r="DA302" s="257"/>
      <c r="DB302" s="257"/>
      <c r="DC302" s="257"/>
      <c r="DD302" s="257"/>
      <c r="DE302" s="257"/>
    </row>
    <row r="303" spans="34:109" ht="105" hidden="1" customHeight="1">
      <c r="AH303" s="255"/>
      <c r="AI303" s="255"/>
      <c r="AJ303" s="255"/>
      <c r="AK303" s="255"/>
      <c r="AL303" s="244" t="str">
        <f t="shared" si="8"/>
        <v/>
      </c>
      <c r="AM303" s="244" t="str">
        <f t="shared" si="9"/>
        <v/>
      </c>
      <c r="AO303" s="255"/>
      <c r="AP303" s="247">
        <v>301</v>
      </c>
      <c r="AQ303" s="256"/>
      <c r="AR303" s="256"/>
      <c r="AS303" s="256"/>
      <c r="AT303" s="256"/>
      <c r="AU303" s="256"/>
      <c r="AV303" s="256"/>
      <c r="AW303" s="256"/>
      <c r="AX303" s="256"/>
      <c r="AY303" s="256"/>
      <c r="AZ303" s="256"/>
      <c r="BA303" s="256"/>
      <c r="BB303" s="256"/>
      <c r="BC303" s="256"/>
      <c r="BD303" s="256"/>
      <c r="BE303" s="256"/>
      <c r="BF303" s="256"/>
      <c r="BG303" s="256"/>
      <c r="BH303" s="256"/>
      <c r="BI303" s="256"/>
      <c r="BJ303" s="252" t="s">
        <v>4420</v>
      </c>
      <c r="BK303" s="256"/>
      <c r="BL303" s="256"/>
      <c r="BM303" s="256"/>
      <c r="BN303" s="256"/>
      <c r="BO303" s="256"/>
      <c r="BP303" s="256"/>
      <c r="BQ303" s="256"/>
      <c r="BR303" s="256"/>
      <c r="BS303" s="256"/>
      <c r="BT303" s="256"/>
      <c r="BU303" s="256"/>
      <c r="BV303" s="256"/>
      <c r="BW303" s="255"/>
      <c r="BX303" s="255"/>
      <c r="BY303" s="255"/>
      <c r="BZ303" s="257"/>
      <c r="CA303" s="257"/>
      <c r="CB303" s="257"/>
      <c r="CC303" s="257"/>
      <c r="CD303" s="257"/>
      <c r="CE303" s="257"/>
      <c r="CF303" s="257"/>
      <c r="CG303" s="257"/>
      <c r="CH303" s="257"/>
      <c r="CI303" s="257"/>
      <c r="CJ303" s="257"/>
      <c r="CK303" s="257"/>
      <c r="CL303" s="257"/>
      <c r="CM303" s="257"/>
      <c r="CN303" s="257"/>
      <c r="CO303" s="257"/>
      <c r="CP303" s="257"/>
      <c r="CQ303" s="257"/>
      <c r="CR303" s="257"/>
      <c r="CS303" s="253" t="s">
        <v>4421</v>
      </c>
      <c r="CT303" s="257"/>
      <c r="CU303" s="257"/>
      <c r="CV303" s="257"/>
      <c r="CW303" s="257"/>
      <c r="CX303" s="257"/>
      <c r="CY303" s="257"/>
      <c r="CZ303" s="257"/>
      <c r="DA303" s="257"/>
      <c r="DB303" s="257"/>
      <c r="DC303" s="257"/>
      <c r="DD303" s="257"/>
      <c r="DE303" s="257"/>
    </row>
    <row r="304" spans="34:109" ht="75" hidden="1" customHeight="1">
      <c r="AH304" s="255"/>
      <c r="AI304" s="255"/>
      <c r="AJ304" s="255"/>
      <c r="AK304" s="255"/>
      <c r="AL304" s="244" t="str">
        <f t="shared" si="8"/>
        <v/>
      </c>
      <c r="AM304" s="244" t="str">
        <f t="shared" si="9"/>
        <v/>
      </c>
      <c r="AO304" s="255"/>
      <c r="AP304" s="247">
        <v>302</v>
      </c>
      <c r="AQ304" s="256"/>
      <c r="AR304" s="256"/>
      <c r="AS304" s="256"/>
      <c r="AT304" s="256"/>
      <c r="AU304" s="256"/>
      <c r="AV304" s="256"/>
      <c r="AW304" s="256"/>
      <c r="AX304" s="256"/>
      <c r="AY304" s="256"/>
      <c r="AZ304" s="256"/>
      <c r="BA304" s="256"/>
      <c r="BB304" s="256"/>
      <c r="BC304" s="256"/>
      <c r="BD304" s="256"/>
      <c r="BE304" s="256"/>
      <c r="BF304" s="256"/>
      <c r="BG304" s="256"/>
      <c r="BH304" s="256"/>
      <c r="BI304" s="256"/>
      <c r="BJ304" s="252" t="s">
        <v>4422</v>
      </c>
      <c r="BK304" s="256"/>
      <c r="BL304" s="256"/>
      <c r="BM304" s="256"/>
      <c r="BN304" s="256"/>
      <c r="BO304" s="256"/>
      <c r="BP304" s="256"/>
      <c r="BQ304" s="256"/>
      <c r="BR304" s="256"/>
      <c r="BS304" s="256"/>
      <c r="BT304" s="256"/>
      <c r="BU304" s="256"/>
      <c r="BV304" s="256"/>
      <c r="BW304" s="255"/>
      <c r="BX304" s="255"/>
      <c r="BY304" s="255"/>
      <c r="BZ304" s="257"/>
      <c r="CA304" s="257"/>
      <c r="CB304" s="257"/>
      <c r="CC304" s="257"/>
      <c r="CD304" s="257"/>
      <c r="CE304" s="257"/>
      <c r="CF304" s="257"/>
      <c r="CG304" s="257"/>
      <c r="CH304" s="257"/>
      <c r="CI304" s="257"/>
      <c r="CJ304" s="257"/>
      <c r="CK304" s="257"/>
      <c r="CL304" s="257"/>
      <c r="CM304" s="257"/>
      <c r="CN304" s="257"/>
      <c r="CO304" s="257"/>
      <c r="CP304" s="257"/>
      <c r="CQ304" s="257"/>
      <c r="CR304" s="257"/>
      <c r="CS304" s="253" t="s">
        <v>4423</v>
      </c>
      <c r="CT304" s="257"/>
      <c r="CU304" s="257"/>
      <c r="CV304" s="257"/>
      <c r="CW304" s="257"/>
      <c r="CX304" s="257"/>
      <c r="CY304" s="257"/>
      <c r="CZ304" s="257"/>
      <c r="DA304" s="257"/>
      <c r="DB304" s="257"/>
      <c r="DC304" s="257"/>
      <c r="DD304" s="257"/>
      <c r="DE304" s="257"/>
    </row>
    <row r="305" spans="34:109" ht="90" hidden="1" customHeight="1">
      <c r="AH305" s="255"/>
      <c r="AI305" s="255"/>
      <c r="AJ305" s="255"/>
      <c r="AK305" s="255"/>
      <c r="AL305" s="244" t="str">
        <f t="shared" si="8"/>
        <v/>
      </c>
      <c r="AM305" s="244" t="str">
        <f t="shared" si="9"/>
        <v/>
      </c>
      <c r="AO305" s="255"/>
      <c r="AP305" s="247">
        <v>303</v>
      </c>
      <c r="AQ305" s="256"/>
      <c r="AR305" s="256"/>
      <c r="AS305" s="256"/>
      <c r="AT305" s="256"/>
      <c r="AU305" s="256"/>
      <c r="AV305" s="256"/>
      <c r="AW305" s="256"/>
      <c r="AX305" s="256"/>
      <c r="AY305" s="256"/>
      <c r="AZ305" s="256"/>
      <c r="BA305" s="256"/>
      <c r="BB305" s="256"/>
      <c r="BC305" s="256"/>
      <c r="BD305" s="256"/>
      <c r="BE305" s="256"/>
      <c r="BF305" s="256"/>
      <c r="BG305" s="256"/>
      <c r="BH305" s="256"/>
      <c r="BI305" s="256"/>
      <c r="BJ305" s="252" t="s">
        <v>4424</v>
      </c>
      <c r="BK305" s="256"/>
      <c r="BL305" s="256"/>
      <c r="BM305" s="256"/>
      <c r="BN305" s="256"/>
      <c r="BO305" s="256"/>
      <c r="BP305" s="256"/>
      <c r="BQ305" s="256"/>
      <c r="BR305" s="256"/>
      <c r="BS305" s="256"/>
      <c r="BT305" s="256"/>
      <c r="BU305" s="256"/>
      <c r="BV305" s="256"/>
      <c r="BW305" s="255"/>
      <c r="BX305" s="255"/>
      <c r="BY305" s="255"/>
      <c r="BZ305" s="257"/>
      <c r="CA305" s="257"/>
      <c r="CB305" s="257"/>
      <c r="CC305" s="257"/>
      <c r="CD305" s="257"/>
      <c r="CE305" s="257"/>
      <c r="CF305" s="257"/>
      <c r="CG305" s="257"/>
      <c r="CH305" s="257"/>
      <c r="CI305" s="257"/>
      <c r="CJ305" s="257"/>
      <c r="CK305" s="257"/>
      <c r="CL305" s="257"/>
      <c r="CM305" s="257"/>
      <c r="CN305" s="257"/>
      <c r="CO305" s="257"/>
      <c r="CP305" s="257"/>
      <c r="CQ305" s="257"/>
      <c r="CR305" s="257"/>
      <c r="CS305" s="253" t="s">
        <v>4425</v>
      </c>
      <c r="CT305" s="257"/>
      <c r="CU305" s="257"/>
      <c r="CV305" s="257"/>
      <c r="CW305" s="257"/>
      <c r="CX305" s="257"/>
      <c r="CY305" s="257"/>
      <c r="CZ305" s="257"/>
      <c r="DA305" s="257"/>
      <c r="DB305" s="257"/>
      <c r="DC305" s="257"/>
      <c r="DD305" s="257"/>
      <c r="DE305" s="257"/>
    </row>
    <row r="306" spans="34:109" ht="75" hidden="1" customHeight="1">
      <c r="AH306" s="255"/>
      <c r="AI306" s="255"/>
      <c r="AJ306" s="255"/>
      <c r="AK306" s="255"/>
      <c r="AL306" s="244" t="str">
        <f t="shared" si="8"/>
        <v/>
      </c>
      <c r="AM306" s="244" t="str">
        <f t="shared" si="9"/>
        <v/>
      </c>
      <c r="AO306" s="255"/>
      <c r="AP306" s="247">
        <v>304</v>
      </c>
      <c r="AQ306" s="256"/>
      <c r="AR306" s="256"/>
      <c r="AS306" s="256"/>
      <c r="AT306" s="256"/>
      <c r="AU306" s="256"/>
      <c r="AV306" s="256"/>
      <c r="AW306" s="256"/>
      <c r="AX306" s="256"/>
      <c r="AY306" s="256"/>
      <c r="AZ306" s="256"/>
      <c r="BA306" s="256"/>
      <c r="BB306" s="256"/>
      <c r="BC306" s="256"/>
      <c r="BD306" s="256"/>
      <c r="BE306" s="256"/>
      <c r="BF306" s="256"/>
      <c r="BG306" s="256"/>
      <c r="BH306" s="256"/>
      <c r="BI306" s="256"/>
      <c r="BJ306" s="252" t="s">
        <v>4426</v>
      </c>
      <c r="BK306" s="256"/>
      <c r="BL306" s="256"/>
      <c r="BM306" s="256"/>
      <c r="BN306" s="256"/>
      <c r="BO306" s="256"/>
      <c r="BP306" s="256"/>
      <c r="BQ306" s="256"/>
      <c r="BR306" s="256"/>
      <c r="BS306" s="256"/>
      <c r="BT306" s="256"/>
      <c r="BU306" s="256"/>
      <c r="BV306" s="256"/>
      <c r="BW306" s="255"/>
      <c r="BX306" s="255"/>
      <c r="BY306" s="255"/>
      <c r="BZ306" s="257"/>
      <c r="CA306" s="257"/>
      <c r="CB306" s="257"/>
      <c r="CC306" s="257"/>
      <c r="CD306" s="257"/>
      <c r="CE306" s="257"/>
      <c r="CF306" s="257"/>
      <c r="CG306" s="257"/>
      <c r="CH306" s="257"/>
      <c r="CI306" s="257"/>
      <c r="CJ306" s="257"/>
      <c r="CK306" s="257"/>
      <c r="CL306" s="257"/>
      <c r="CM306" s="257"/>
      <c r="CN306" s="257"/>
      <c r="CO306" s="257"/>
      <c r="CP306" s="257"/>
      <c r="CQ306" s="257"/>
      <c r="CR306" s="257"/>
      <c r="CS306" s="253" t="s">
        <v>4427</v>
      </c>
      <c r="CT306" s="257"/>
      <c r="CU306" s="257"/>
      <c r="CV306" s="257"/>
      <c r="CW306" s="257"/>
      <c r="CX306" s="257"/>
      <c r="CY306" s="257"/>
      <c r="CZ306" s="257"/>
      <c r="DA306" s="257"/>
      <c r="DB306" s="257"/>
      <c r="DC306" s="257"/>
      <c r="DD306" s="257"/>
      <c r="DE306" s="257"/>
    </row>
    <row r="307" spans="34:109" ht="75" hidden="1" customHeight="1">
      <c r="AH307" s="255"/>
      <c r="AI307" s="255"/>
      <c r="AJ307" s="255"/>
      <c r="AK307" s="255"/>
      <c r="AL307" s="244" t="str">
        <f t="shared" si="8"/>
        <v/>
      </c>
      <c r="AM307" s="244" t="str">
        <f t="shared" si="9"/>
        <v/>
      </c>
      <c r="AO307" s="255"/>
      <c r="AP307" s="247">
        <v>305</v>
      </c>
      <c r="AQ307" s="256"/>
      <c r="AR307" s="256"/>
      <c r="AS307" s="256"/>
      <c r="AT307" s="256"/>
      <c r="AU307" s="256"/>
      <c r="AV307" s="256"/>
      <c r="AW307" s="256"/>
      <c r="AX307" s="256"/>
      <c r="AY307" s="256"/>
      <c r="AZ307" s="256"/>
      <c r="BA307" s="256"/>
      <c r="BB307" s="256"/>
      <c r="BC307" s="256"/>
      <c r="BD307" s="256"/>
      <c r="BE307" s="256"/>
      <c r="BF307" s="256"/>
      <c r="BG307" s="256"/>
      <c r="BH307" s="256"/>
      <c r="BI307" s="256"/>
      <c r="BJ307" s="252" t="s">
        <v>4428</v>
      </c>
      <c r="BK307" s="256"/>
      <c r="BL307" s="256"/>
      <c r="BM307" s="256"/>
      <c r="BN307" s="256"/>
      <c r="BO307" s="256"/>
      <c r="BP307" s="256"/>
      <c r="BQ307" s="256"/>
      <c r="BR307" s="256"/>
      <c r="BS307" s="256"/>
      <c r="BT307" s="256"/>
      <c r="BU307" s="256"/>
      <c r="BV307" s="256"/>
      <c r="BW307" s="255"/>
      <c r="BX307" s="255"/>
      <c r="BY307" s="255"/>
      <c r="BZ307" s="257"/>
      <c r="CA307" s="257"/>
      <c r="CB307" s="257"/>
      <c r="CC307" s="257"/>
      <c r="CD307" s="257"/>
      <c r="CE307" s="257"/>
      <c r="CF307" s="257"/>
      <c r="CG307" s="257"/>
      <c r="CH307" s="257"/>
      <c r="CI307" s="257"/>
      <c r="CJ307" s="257"/>
      <c r="CK307" s="257"/>
      <c r="CL307" s="257"/>
      <c r="CM307" s="257"/>
      <c r="CN307" s="257"/>
      <c r="CO307" s="257"/>
      <c r="CP307" s="257"/>
      <c r="CQ307" s="257"/>
      <c r="CR307" s="257"/>
      <c r="CS307" s="253" t="s">
        <v>4429</v>
      </c>
      <c r="CT307" s="257"/>
      <c r="CU307" s="257"/>
      <c r="CV307" s="257"/>
      <c r="CW307" s="257"/>
      <c r="CX307" s="257"/>
      <c r="CY307" s="257"/>
      <c r="CZ307" s="257"/>
      <c r="DA307" s="257"/>
      <c r="DB307" s="257"/>
      <c r="DC307" s="257"/>
      <c r="DD307" s="257"/>
      <c r="DE307" s="257"/>
    </row>
    <row r="308" spans="34:109" ht="75" hidden="1" customHeight="1">
      <c r="AH308" s="255"/>
      <c r="AI308" s="255"/>
      <c r="AJ308" s="255"/>
      <c r="AK308" s="255"/>
      <c r="AL308" s="244" t="str">
        <f t="shared" si="8"/>
        <v/>
      </c>
      <c r="AM308" s="244" t="str">
        <f t="shared" si="9"/>
        <v/>
      </c>
      <c r="AO308" s="255"/>
      <c r="AP308" s="247">
        <v>306</v>
      </c>
      <c r="AQ308" s="256"/>
      <c r="AR308" s="256"/>
      <c r="AS308" s="256"/>
      <c r="AT308" s="256"/>
      <c r="AU308" s="256"/>
      <c r="AV308" s="256"/>
      <c r="AW308" s="256"/>
      <c r="AX308" s="256"/>
      <c r="AY308" s="256"/>
      <c r="AZ308" s="256"/>
      <c r="BA308" s="256"/>
      <c r="BB308" s="256"/>
      <c r="BC308" s="256"/>
      <c r="BD308" s="256"/>
      <c r="BE308" s="256"/>
      <c r="BF308" s="256"/>
      <c r="BG308" s="256"/>
      <c r="BH308" s="256"/>
      <c r="BI308" s="256"/>
      <c r="BJ308" s="252" t="s">
        <v>4430</v>
      </c>
      <c r="BK308" s="256"/>
      <c r="BL308" s="256"/>
      <c r="BM308" s="256"/>
      <c r="BN308" s="256"/>
      <c r="BO308" s="256"/>
      <c r="BP308" s="256"/>
      <c r="BQ308" s="256"/>
      <c r="BR308" s="256"/>
      <c r="BS308" s="256"/>
      <c r="BT308" s="256"/>
      <c r="BU308" s="256"/>
      <c r="BV308" s="256"/>
      <c r="BW308" s="255"/>
      <c r="BX308" s="255"/>
      <c r="BY308" s="255"/>
      <c r="BZ308" s="257"/>
      <c r="CA308" s="257"/>
      <c r="CB308" s="257"/>
      <c r="CC308" s="257"/>
      <c r="CD308" s="257"/>
      <c r="CE308" s="257"/>
      <c r="CF308" s="257"/>
      <c r="CG308" s="257"/>
      <c r="CH308" s="257"/>
      <c r="CI308" s="257"/>
      <c r="CJ308" s="257"/>
      <c r="CK308" s="257"/>
      <c r="CL308" s="257"/>
      <c r="CM308" s="257"/>
      <c r="CN308" s="257"/>
      <c r="CO308" s="257"/>
      <c r="CP308" s="257"/>
      <c r="CQ308" s="257"/>
      <c r="CR308" s="257"/>
      <c r="CS308" s="253" t="s">
        <v>4431</v>
      </c>
      <c r="CT308" s="257"/>
      <c r="CU308" s="257"/>
      <c r="CV308" s="257"/>
      <c r="CW308" s="257"/>
      <c r="CX308" s="257"/>
      <c r="CY308" s="257"/>
      <c r="CZ308" s="257"/>
      <c r="DA308" s="257"/>
      <c r="DB308" s="257"/>
      <c r="DC308" s="257"/>
      <c r="DD308" s="257"/>
      <c r="DE308" s="257"/>
    </row>
    <row r="309" spans="34:109" ht="75" hidden="1" customHeight="1">
      <c r="AH309" s="255"/>
      <c r="AI309" s="255"/>
      <c r="AJ309" s="255"/>
      <c r="AK309" s="255"/>
      <c r="AL309" s="244" t="str">
        <f t="shared" si="8"/>
        <v/>
      </c>
      <c r="AM309" s="244" t="str">
        <f t="shared" si="9"/>
        <v/>
      </c>
      <c r="AO309" s="255"/>
      <c r="AP309" s="247">
        <v>307</v>
      </c>
      <c r="AQ309" s="256"/>
      <c r="AR309" s="256"/>
      <c r="AS309" s="256"/>
      <c r="AT309" s="256"/>
      <c r="AU309" s="256"/>
      <c r="AV309" s="256"/>
      <c r="AW309" s="256"/>
      <c r="AX309" s="256"/>
      <c r="AY309" s="256"/>
      <c r="AZ309" s="256"/>
      <c r="BA309" s="256"/>
      <c r="BB309" s="256"/>
      <c r="BC309" s="256"/>
      <c r="BD309" s="256"/>
      <c r="BE309" s="256"/>
      <c r="BF309" s="256"/>
      <c r="BG309" s="256"/>
      <c r="BH309" s="256"/>
      <c r="BI309" s="256"/>
      <c r="BJ309" s="252" t="s">
        <v>4432</v>
      </c>
      <c r="BK309" s="256"/>
      <c r="BL309" s="256"/>
      <c r="BM309" s="256"/>
      <c r="BN309" s="256"/>
      <c r="BO309" s="256"/>
      <c r="BP309" s="256"/>
      <c r="BQ309" s="256"/>
      <c r="BR309" s="256"/>
      <c r="BS309" s="256"/>
      <c r="BT309" s="256"/>
      <c r="BU309" s="256"/>
      <c r="BV309" s="256"/>
      <c r="BW309" s="255"/>
      <c r="BX309" s="255"/>
      <c r="BY309" s="255"/>
      <c r="BZ309" s="257"/>
      <c r="CA309" s="257"/>
      <c r="CB309" s="257"/>
      <c r="CC309" s="257"/>
      <c r="CD309" s="257"/>
      <c r="CE309" s="257"/>
      <c r="CF309" s="257"/>
      <c r="CG309" s="257"/>
      <c r="CH309" s="257"/>
      <c r="CI309" s="257"/>
      <c r="CJ309" s="257"/>
      <c r="CK309" s="257"/>
      <c r="CL309" s="257"/>
      <c r="CM309" s="257"/>
      <c r="CN309" s="257"/>
      <c r="CO309" s="257"/>
      <c r="CP309" s="257"/>
      <c r="CQ309" s="257"/>
      <c r="CR309" s="257"/>
      <c r="CS309" s="253" t="s">
        <v>4433</v>
      </c>
      <c r="CT309" s="257"/>
      <c r="CU309" s="257"/>
      <c r="CV309" s="257"/>
      <c r="CW309" s="257"/>
      <c r="CX309" s="257"/>
      <c r="CY309" s="257"/>
      <c r="CZ309" s="257"/>
      <c r="DA309" s="257"/>
      <c r="DB309" s="257"/>
      <c r="DC309" s="257"/>
      <c r="DD309" s="257"/>
      <c r="DE309" s="257"/>
    </row>
    <row r="310" spans="34:109" ht="75" hidden="1" customHeight="1">
      <c r="AH310" s="255"/>
      <c r="AI310" s="255"/>
      <c r="AJ310" s="255"/>
      <c r="AK310" s="255"/>
      <c r="AL310" s="244" t="str">
        <f t="shared" si="8"/>
        <v/>
      </c>
      <c r="AM310" s="244" t="str">
        <f t="shared" si="9"/>
        <v/>
      </c>
      <c r="AO310" s="255"/>
      <c r="AP310" s="247">
        <v>308</v>
      </c>
      <c r="AQ310" s="256"/>
      <c r="AR310" s="256"/>
      <c r="AS310" s="256"/>
      <c r="AT310" s="256"/>
      <c r="AU310" s="256"/>
      <c r="AV310" s="256"/>
      <c r="AW310" s="256"/>
      <c r="AX310" s="256"/>
      <c r="AY310" s="256"/>
      <c r="AZ310" s="256"/>
      <c r="BA310" s="256"/>
      <c r="BB310" s="256"/>
      <c r="BC310" s="256"/>
      <c r="BD310" s="256"/>
      <c r="BE310" s="256"/>
      <c r="BF310" s="256"/>
      <c r="BG310" s="256"/>
      <c r="BH310" s="256"/>
      <c r="BI310" s="256"/>
      <c r="BJ310" s="252" t="s">
        <v>4434</v>
      </c>
      <c r="BK310" s="256"/>
      <c r="BL310" s="256"/>
      <c r="BM310" s="256"/>
      <c r="BN310" s="256"/>
      <c r="BO310" s="256"/>
      <c r="BP310" s="256"/>
      <c r="BQ310" s="256"/>
      <c r="BR310" s="256"/>
      <c r="BS310" s="256"/>
      <c r="BT310" s="256"/>
      <c r="BU310" s="256"/>
      <c r="BV310" s="256"/>
      <c r="BW310" s="255"/>
      <c r="BX310" s="255"/>
      <c r="BY310" s="255"/>
      <c r="BZ310" s="257"/>
      <c r="CA310" s="257"/>
      <c r="CB310" s="257"/>
      <c r="CC310" s="257"/>
      <c r="CD310" s="257"/>
      <c r="CE310" s="257"/>
      <c r="CF310" s="257"/>
      <c r="CG310" s="257"/>
      <c r="CH310" s="257"/>
      <c r="CI310" s="257"/>
      <c r="CJ310" s="257"/>
      <c r="CK310" s="257"/>
      <c r="CL310" s="257"/>
      <c r="CM310" s="257"/>
      <c r="CN310" s="257"/>
      <c r="CO310" s="257"/>
      <c r="CP310" s="257"/>
      <c r="CQ310" s="257"/>
      <c r="CR310" s="257"/>
      <c r="CS310" s="253" t="s">
        <v>4435</v>
      </c>
      <c r="CT310" s="257"/>
      <c r="CU310" s="257"/>
      <c r="CV310" s="257"/>
      <c r="CW310" s="257"/>
      <c r="CX310" s="257"/>
      <c r="CY310" s="257"/>
      <c r="CZ310" s="257"/>
      <c r="DA310" s="257"/>
      <c r="DB310" s="257"/>
      <c r="DC310" s="257"/>
      <c r="DD310" s="257"/>
      <c r="DE310" s="257"/>
    </row>
    <row r="311" spans="34:109" ht="120" hidden="1" customHeight="1">
      <c r="AH311" s="255"/>
      <c r="AI311" s="255"/>
      <c r="AJ311" s="255"/>
      <c r="AK311" s="255"/>
      <c r="AL311" s="244" t="str">
        <f t="shared" si="8"/>
        <v/>
      </c>
      <c r="AM311" s="244" t="str">
        <f t="shared" si="9"/>
        <v/>
      </c>
      <c r="AO311" s="255"/>
      <c r="AP311" s="247">
        <v>309</v>
      </c>
      <c r="AQ311" s="256"/>
      <c r="AR311" s="256"/>
      <c r="AS311" s="256"/>
      <c r="AT311" s="256"/>
      <c r="AU311" s="256"/>
      <c r="AV311" s="256"/>
      <c r="AW311" s="256"/>
      <c r="AX311" s="256"/>
      <c r="AY311" s="256"/>
      <c r="AZ311" s="256"/>
      <c r="BA311" s="256"/>
      <c r="BB311" s="256"/>
      <c r="BC311" s="256"/>
      <c r="BD311" s="256"/>
      <c r="BE311" s="256"/>
      <c r="BF311" s="256"/>
      <c r="BG311" s="256"/>
      <c r="BH311" s="256"/>
      <c r="BI311" s="256"/>
      <c r="BJ311" s="252" t="s">
        <v>4436</v>
      </c>
      <c r="BK311" s="256"/>
      <c r="BL311" s="256"/>
      <c r="BM311" s="256"/>
      <c r="BN311" s="256"/>
      <c r="BO311" s="256"/>
      <c r="BP311" s="256"/>
      <c r="BQ311" s="256"/>
      <c r="BR311" s="256"/>
      <c r="BS311" s="256"/>
      <c r="BT311" s="256"/>
      <c r="BU311" s="256"/>
      <c r="BV311" s="256"/>
      <c r="BW311" s="255"/>
      <c r="BX311" s="255"/>
      <c r="BY311" s="255"/>
      <c r="BZ311" s="257"/>
      <c r="CA311" s="257"/>
      <c r="CB311" s="257"/>
      <c r="CC311" s="257"/>
      <c r="CD311" s="257"/>
      <c r="CE311" s="257"/>
      <c r="CF311" s="257"/>
      <c r="CG311" s="257"/>
      <c r="CH311" s="257"/>
      <c r="CI311" s="257"/>
      <c r="CJ311" s="257"/>
      <c r="CK311" s="257"/>
      <c r="CL311" s="257"/>
      <c r="CM311" s="257"/>
      <c r="CN311" s="257"/>
      <c r="CO311" s="257"/>
      <c r="CP311" s="257"/>
      <c r="CQ311" s="257"/>
      <c r="CR311" s="257"/>
      <c r="CS311" s="253" t="s">
        <v>4437</v>
      </c>
      <c r="CT311" s="257"/>
      <c r="CU311" s="257"/>
      <c r="CV311" s="257"/>
      <c r="CW311" s="257"/>
      <c r="CX311" s="257"/>
      <c r="CY311" s="257"/>
      <c r="CZ311" s="257"/>
      <c r="DA311" s="257"/>
      <c r="DB311" s="257"/>
      <c r="DC311" s="257"/>
      <c r="DD311" s="257"/>
      <c r="DE311" s="257"/>
    </row>
    <row r="312" spans="34:109" ht="90" hidden="1" customHeight="1">
      <c r="AH312" s="255"/>
      <c r="AI312" s="255"/>
      <c r="AJ312" s="255"/>
      <c r="AK312" s="255"/>
      <c r="AL312" s="244" t="str">
        <f t="shared" si="8"/>
        <v/>
      </c>
      <c r="AM312" s="244" t="str">
        <f t="shared" si="9"/>
        <v/>
      </c>
      <c r="AO312" s="255"/>
      <c r="AP312" s="247">
        <v>310</v>
      </c>
      <c r="AQ312" s="256"/>
      <c r="AR312" s="256"/>
      <c r="AS312" s="256"/>
      <c r="AT312" s="256"/>
      <c r="AU312" s="256"/>
      <c r="AV312" s="256"/>
      <c r="AW312" s="256"/>
      <c r="AX312" s="256"/>
      <c r="AY312" s="256"/>
      <c r="AZ312" s="256"/>
      <c r="BA312" s="256"/>
      <c r="BB312" s="256"/>
      <c r="BC312" s="256"/>
      <c r="BD312" s="256"/>
      <c r="BE312" s="256"/>
      <c r="BF312" s="256"/>
      <c r="BG312" s="256"/>
      <c r="BH312" s="256"/>
      <c r="BI312" s="256"/>
      <c r="BJ312" s="252" t="s">
        <v>4438</v>
      </c>
      <c r="BK312" s="256"/>
      <c r="BL312" s="256"/>
      <c r="BM312" s="256"/>
      <c r="BN312" s="256"/>
      <c r="BO312" s="256"/>
      <c r="BP312" s="256"/>
      <c r="BQ312" s="256"/>
      <c r="BR312" s="256"/>
      <c r="BS312" s="256"/>
      <c r="BT312" s="256"/>
      <c r="BU312" s="256"/>
      <c r="BV312" s="256"/>
      <c r="BW312" s="255"/>
      <c r="BX312" s="255"/>
      <c r="BY312" s="255"/>
      <c r="BZ312" s="257"/>
      <c r="CA312" s="257"/>
      <c r="CB312" s="257"/>
      <c r="CC312" s="257"/>
      <c r="CD312" s="257"/>
      <c r="CE312" s="257"/>
      <c r="CF312" s="257"/>
      <c r="CG312" s="257"/>
      <c r="CH312" s="257"/>
      <c r="CI312" s="257"/>
      <c r="CJ312" s="257"/>
      <c r="CK312" s="257"/>
      <c r="CL312" s="257"/>
      <c r="CM312" s="257"/>
      <c r="CN312" s="257"/>
      <c r="CO312" s="257"/>
      <c r="CP312" s="257"/>
      <c r="CQ312" s="257"/>
      <c r="CR312" s="257"/>
      <c r="CS312" s="253" t="s">
        <v>4439</v>
      </c>
      <c r="CT312" s="257"/>
      <c r="CU312" s="257"/>
      <c r="CV312" s="257"/>
      <c r="CW312" s="257"/>
      <c r="CX312" s="257"/>
      <c r="CY312" s="257"/>
      <c r="CZ312" s="257"/>
      <c r="DA312" s="257"/>
      <c r="DB312" s="257"/>
      <c r="DC312" s="257"/>
      <c r="DD312" s="257"/>
      <c r="DE312" s="257"/>
    </row>
    <row r="313" spans="34:109" ht="60" hidden="1" customHeight="1">
      <c r="AH313" s="255"/>
      <c r="AI313" s="255"/>
      <c r="AJ313" s="255"/>
      <c r="AK313" s="255"/>
      <c r="AL313" s="244" t="str">
        <f t="shared" si="8"/>
        <v/>
      </c>
      <c r="AM313" s="244" t="str">
        <f t="shared" si="9"/>
        <v/>
      </c>
      <c r="AO313" s="255"/>
      <c r="AP313" s="247">
        <v>311</v>
      </c>
      <c r="AQ313" s="256"/>
      <c r="AR313" s="256"/>
      <c r="AS313" s="256"/>
      <c r="AT313" s="256"/>
      <c r="AU313" s="256"/>
      <c r="AV313" s="256"/>
      <c r="AW313" s="256"/>
      <c r="AX313" s="256"/>
      <c r="AY313" s="256"/>
      <c r="AZ313" s="256"/>
      <c r="BA313" s="256"/>
      <c r="BB313" s="256"/>
      <c r="BC313" s="256"/>
      <c r="BD313" s="256"/>
      <c r="BE313" s="256"/>
      <c r="BF313" s="256"/>
      <c r="BG313" s="256"/>
      <c r="BH313" s="256"/>
      <c r="BI313" s="256"/>
      <c r="BJ313" s="252" t="s">
        <v>4440</v>
      </c>
      <c r="BK313" s="256"/>
      <c r="BL313" s="256"/>
      <c r="BM313" s="256"/>
      <c r="BN313" s="256"/>
      <c r="BO313" s="256"/>
      <c r="BP313" s="256"/>
      <c r="BQ313" s="256"/>
      <c r="BR313" s="256"/>
      <c r="BS313" s="256"/>
      <c r="BT313" s="256"/>
      <c r="BU313" s="256"/>
      <c r="BV313" s="256"/>
      <c r="BW313" s="255"/>
      <c r="BX313" s="255"/>
      <c r="BY313" s="255"/>
      <c r="BZ313" s="257"/>
      <c r="CA313" s="257"/>
      <c r="CB313" s="257"/>
      <c r="CC313" s="257"/>
      <c r="CD313" s="257"/>
      <c r="CE313" s="257"/>
      <c r="CF313" s="257"/>
      <c r="CG313" s="257"/>
      <c r="CH313" s="257"/>
      <c r="CI313" s="257"/>
      <c r="CJ313" s="257"/>
      <c r="CK313" s="257"/>
      <c r="CL313" s="257"/>
      <c r="CM313" s="257"/>
      <c r="CN313" s="257"/>
      <c r="CO313" s="257"/>
      <c r="CP313" s="257"/>
      <c r="CQ313" s="257"/>
      <c r="CR313" s="257"/>
      <c r="CS313" s="253" t="s">
        <v>4441</v>
      </c>
      <c r="CT313" s="257"/>
      <c r="CU313" s="257"/>
      <c r="CV313" s="257"/>
      <c r="CW313" s="257"/>
      <c r="CX313" s="257"/>
      <c r="CY313" s="257"/>
      <c r="CZ313" s="257"/>
      <c r="DA313" s="257"/>
      <c r="DB313" s="257"/>
      <c r="DC313" s="257"/>
      <c r="DD313" s="257"/>
      <c r="DE313" s="257"/>
    </row>
    <row r="314" spans="34:109" ht="90" hidden="1" customHeight="1">
      <c r="AH314" s="255"/>
      <c r="AI314" s="255"/>
      <c r="AJ314" s="255"/>
      <c r="AK314" s="255"/>
      <c r="AL314" s="244" t="str">
        <f t="shared" si="8"/>
        <v/>
      </c>
      <c r="AM314" s="244" t="str">
        <f t="shared" si="9"/>
        <v/>
      </c>
      <c r="AO314" s="255"/>
      <c r="AP314" s="247">
        <v>312</v>
      </c>
      <c r="AQ314" s="256"/>
      <c r="AR314" s="256"/>
      <c r="AS314" s="256"/>
      <c r="AT314" s="256"/>
      <c r="AU314" s="256"/>
      <c r="AV314" s="256"/>
      <c r="AW314" s="256"/>
      <c r="AX314" s="256"/>
      <c r="AY314" s="256"/>
      <c r="AZ314" s="256"/>
      <c r="BA314" s="256"/>
      <c r="BB314" s="256"/>
      <c r="BC314" s="256"/>
      <c r="BD314" s="256"/>
      <c r="BE314" s="256"/>
      <c r="BF314" s="256"/>
      <c r="BG314" s="256"/>
      <c r="BH314" s="256"/>
      <c r="BI314" s="256"/>
      <c r="BJ314" s="252" t="s">
        <v>4442</v>
      </c>
      <c r="BK314" s="256"/>
      <c r="BL314" s="256"/>
      <c r="BM314" s="256"/>
      <c r="BN314" s="256"/>
      <c r="BO314" s="256"/>
      <c r="BP314" s="256"/>
      <c r="BQ314" s="256"/>
      <c r="BR314" s="256"/>
      <c r="BS314" s="256"/>
      <c r="BT314" s="256"/>
      <c r="BU314" s="256"/>
      <c r="BV314" s="256"/>
      <c r="BW314" s="255"/>
      <c r="BX314" s="255"/>
      <c r="BY314" s="255"/>
      <c r="BZ314" s="257"/>
      <c r="CA314" s="257"/>
      <c r="CB314" s="257"/>
      <c r="CC314" s="257"/>
      <c r="CD314" s="257"/>
      <c r="CE314" s="257"/>
      <c r="CF314" s="257"/>
      <c r="CG314" s="257"/>
      <c r="CH314" s="257"/>
      <c r="CI314" s="257"/>
      <c r="CJ314" s="257"/>
      <c r="CK314" s="257"/>
      <c r="CL314" s="257"/>
      <c r="CM314" s="257"/>
      <c r="CN314" s="257"/>
      <c r="CO314" s="257"/>
      <c r="CP314" s="257"/>
      <c r="CQ314" s="257"/>
      <c r="CR314" s="257"/>
      <c r="CS314" s="253" t="s">
        <v>4443</v>
      </c>
      <c r="CT314" s="257"/>
      <c r="CU314" s="257"/>
      <c r="CV314" s="257"/>
      <c r="CW314" s="257"/>
      <c r="CX314" s="257"/>
      <c r="CY314" s="257"/>
      <c r="CZ314" s="257"/>
      <c r="DA314" s="257"/>
      <c r="DB314" s="257"/>
      <c r="DC314" s="257"/>
      <c r="DD314" s="257"/>
      <c r="DE314" s="257"/>
    </row>
    <row r="315" spans="34:109" ht="75" hidden="1" customHeight="1">
      <c r="AH315" s="255"/>
      <c r="AI315" s="255"/>
      <c r="AJ315" s="255"/>
      <c r="AK315" s="255"/>
      <c r="AL315" s="244" t="str">
        <f t="shared" si="8"/>
        <v/>
      </c>
      <c r="AM315" s="244" t="str">
        <f t="shared" si="9"/>
        <v/>
      </c>
      <c r="AO315" s="255"/>
      <c r="AP315" s="247">
        <v>313</v>
      </c>
      <c r="AQ315" s="256"/>
      <c r="AR315" s="256"/>
      <c r="AS315" s="256"/>
      <c r="AT315" s="256"/>
      <c r="AU315" s="256"/>
      <c r="AV315" s="256"/>
      <c r="AW315" s="256"/>
      <c r="AX315" s="256"/>
      <c r="AY315" s="256"/>
      <c r="AZ315" s="256"/>
      <c r="BA315" s="256"/>
      <c r="BB315" s="256"/>
      <c r="BC315" s="256"/>
      <c r="BD315" s="256"/>
      <c r="BE315" s="256"/>
      <c r="BF315" s="256"/>
      <c r="BG315" s="256"/>
      <c r="BH315" s="256"/>
      <c r="BI315" s="256"/>
      <c r="BJ315" s="252" t="s">
        <v>4444</v>
      </c>
      <c r="BK315" s="256"/>
      <c r="BL315" s="256"/>
      <c r="BM315" s="256"/>
      <c r="BN315" s="256"/>
      <c r="BO315" s="256"/>
      <c r="BP315" s="256"/>
      <c r="BQ315" s="256"/>
      <c r="BR315" s="256"/>
      <c r="BS315" s="256"/>
      <c r="BT315" s="256"/>
      <c r="BU315" s="256"/>
      <c r="BV315" s="256"/>
      <c r="BW315" s="255"/>
      <c r="BX315" s="255"/>
      <c r="BY315" s="255"/>
      <c r="BZ315" s="257"/>
      <c r="CA315" s="257"/>
      <c r="CB315" s="257"/>
      <c r="CC315" s="257"/>
      <c r="CD315" s="257"/>
      <c r="CE315" s="257"/>
      <c r="CF315" s="257"/>
      <c r="CG315" s="257"/>
      <c r="CH315" s="257"/>
      <c r="CI315" s="257"/>
      <c r="CJ315" s="257"/>
      <c r="CK315" s="257"/>
      <c r="CL315" s="257"/>
      <c r="CM315" s="257"/>
      <c r="CN315" s="257"/>
      <c r="CO315" s="257"/>
      <c r="CP315" s="257"/>
      <c r="CQ315" s="257"/>
      <c r="CR315" s="257"/>
      <c r="CS315" s="253" t="s">
        <v>4445</v>
      </c>
      <c r="CT315" s="257"/>
      <c r="CU315" s="257"/>
      <c r="CV315" s="257"/>
      <c r="CW315" s="257"/>
      <c r="CX315" s="257"/>
      <c r="CY315" s="257"/>
      <c r="CZ315" s="257"/>
      <c r="DA315" s="257"/>
      <c r="DB315" s="257"/>
      <c r="DC315" s="257"/>
      <c r="DD315" s="257"/>
      <c r="DE315" s="257"/>
    </row>
    <row r="316" spans="34:109" ht="75" hidden="1" customHeight="1">
      <c r="AH316" s="255"/>
      <c r="AI316" s="255"/>
      <c r="AJ316" s="255"/>
      <c r="AK316" s="255"/>
      <c r="AL316" s="244" t="str">
        <f t="shared" si="8"/>
        <v/>
      </c>
      <c r="AM316" s="244" t="str">
        <f t="shared" si="9"/>
        <v/>
      </c>
      <c r="AO316" s="255"/>
      <c r="AP316" s="247">
        <v>314</v>
      </c>
      <c r="AQ316" s="256"/>
      <c r="AR316" s="256"/>
      <c r="AS316" s="256"/>
      <c r="AT316" s="256"/>
      <c r="AU316" s="256"/>
      <c r="AV316" s="256"/>
      <c r="AW316" s="256"/>
      <c r="AX316" s="256"/>
      <c r="AY316" s="256"/>
      <c r="AZ316" s="256"/>
      <c r="BA316" s="256"/>
      <c r="BB316" s="256"/>
      <c r="BC316" s="256"/>
      <c r="BD316" s="256"/>
      <c r="BE316" s="256"/>
      <c r="BF316" s="256"/>
      <c r="BG316" s="256"/>
      <c r="BH316" s="256"/>
      <c r="BI316" s="256"/>
      <c r="BJ316" s="252" t="s">
        <v>4446</v>
      </c>
      <c r="BK316" s="256"/>
      <c r="BL316" s="256"/>
      <c r="BM316" s="256"/>
      <c r="BN316" s="256"/>
      <c r="BO316" s="256"/>
      <c r="BP316" s="256"/>
      <c r="BQ316" s="256"/>
      <c r="BR316" s="256"/>
      <c r="BS316" s="256"/>
      <c r="BT316" s="256"/>
      <c r="BU316" s="256"/>
      <c r="BV316" s="256"/>
      <c r="BW316" s="255"/>
      <c r="BX316" s="255"/>
      <c r="BY316" s="255"/>
      <c r="BZ316" s="257"/>
      <c r="CA316" s="257"/>
      <c r="CB316" s="257"/>
      <c r="CC316" s="257"/>
      <c r="CD316" s="257"/>
      <c r="CE316" s="257"/>
      <c r="CF316" s="257"/>
      <c r="CG316" s="257"/>
      <c r="CH316" s="257"/>
      <c r="CI316" s="257"/>
      <c r="CJ316" s="257"/>
      <c r="CK316" s="257"/>
      <c r="CL316" s="257"/>
      <c r="CM316" s="257"/>
      <c r="CN316" s="257"/>
      <c r="CO316" s="257"/>
      <c r="CP316" s="257"/>
      <c r="CQ316" s="257"/>
      <c r="CR316" s="257"/>
      <c r="CS316" s="253" t="s">
        <v>4447</v>
      </c>
      <c r="CT316" s="257"/>
      <c r="CU316" s="257"/>
      <c r="CV316" s="257"/>
      <c r="CW316" s="257"/>
      <c r="CX316" s="257"/>
      <c r="CY316" s="257"/>
      <c r="CZ316" s="257"/>
      <c r="DA316" s="257"/>
      <c r="DB316" s="257"/>
      <c r="DC316" s="257"/>
      <c r="DD316" s="257"/>
      <c r="DE316" s="257"/>
    </row>
    <row r="317" spans="34:109" ht="90" hidden="1" customHeight="1">
      <c r="AH317" s="255"/>
      <c r="AI317" s="255"/>
      <c r="AJ317" s="255"/>
      <c r="AK317" s="255"/>
      <c r="AL317" s="244" t="str">
        <f t="shared" si="8"/>
        <v/>
      </c>
      <c r="AM317" s="244" t="str">
        <f t="shared" si="9"/>
        <v/>
      </c>
      <c r="AO317" s="255"/>
      <c r="AP317" s="247">
        <v>315</v>
      </c>
      <c r="AQ317" s="256"/>
      <c r="AR317" s="256"/>
      <c r="AS317" s="256"/>
      <c r="AT317" s="256"/>
      <c r="AU317" s="256"/>
      <c r="AV317" s="256"/>
      <c r="AW317" s="256"/>
      <c r="AX317" s="256"/>
      <c r="AY317" s="256"/>
      <c r="AZ317" s="256"/>
      <c r="BA317" s="256"/>
      <c r="BB317" s="256"/>
      <c r="BC317" s="256"/>
      <c r="BD317" s="256"/>
      <c r="BE317" s="256"/>
      <c r="BF317" s="256"/>
      <c r="BG317" s="256"/>
      <c r="BH317" s="256"/>
      <c r="BI317" s="256"/>
      <c r="BJ317" s="252" t="s">
        <v>4448</v>
      </c>
      <c r="BK317" s="256"/>
      <c r="BL317" s="256"/>
      <c r="BM317" s="256"/>
      <c r="BN317" s="256"/>
      <c r="BO317" s="256"/>
      <c r="BP317" s="256"/>
      <c r="BQ317" s="256"/>
      <c r="BR317" s="256"/>
      <c r="BS317" s="256"/>
      <c r="BT317" s="256"/>
      <c r="BU317" s="256"/>
      <c r="BV317" s="256"/>
      <c r="BW317" s="255"/>
      <c r="BX317" s="255"/>
      <c r="BY317" s="255"/>
      <c r="BZ317" s="257"/>
      <c r="CA317" s="257"/>
      <c r="CB317" s="257"/>
      <c r="CC317" s="257"/>
      <c r="CD317" s="257"/>
      <c r="CE317" s="257"/>
      <c r="CF317" s="257"/>
      <c r="CG317" s="257"/>
      <c r="CH317" s="257"/>
      <c r="CI317" s="257"/>
      <c r="CJ317" s="257"/>
      <c r="CK317" s="257"/>
      <c r="CL317" s="257"/>
      <c r="CM317" s="257"/>
      <c r="CN317" s="257"/>
      <c r="CO317" s="257"/>
      <c r="CP317" s="257"/>
      <c r="CQ317" s="257"/>
      <c r="CR317" s="257"/>
      <c r="CS317" s="253" t="s">
        <v>4449</v>
      </c>
      <c r="CT317" s="257"/>
      <c r="CU317" s="257"/>
      <c r="CV317" s="257"/>
      <c r="CW317" s="257"/>
      <c r="CX317" s="257"/>
      <c r="CY317" s="257"/>
      <c r="CZ317" s="257"/>
      <c r="DA317" s="257"/>
      <c r="DB317" s="257"/>
      <c r="DC317" s="257"/>
      <c r="DD317" s="257"/>
      <c r="DE317" s="257"/>
    </row>
    <row r="318" spans="34:109" ht="90" hidden="1" customHeight="1">
      <c r="AH318" s="255"/>
      <c r="AI318" s="255"/>
      <c r="AJ318" s="255"/>
      <c r="AK318" s="255"/>
      <c r="AL318" s="244" t="str">
        <f t="shared" si="8"/>
        <v/>
      </c>
      <c r="AM318" s="244" t="str">
        <f t="shared" si="9"/>
        <v/>
      </c>
      <c r="AO318" s="255"/>
      <c r="AP318" s="247">
        <v>316</v>
      </c>
      <c r="AQ318" s="256"/>
      <c r="AR318" s="256"/>
      <c r="AS318" s="256"/>
      <c r="AT318" s="256"/>
      <c r="AU318" s="256"/>
      <c r="AV318" s="256"/>
      <c r="AW318" s="256"/>
      <c r="AX318" s="256"/>
      <c r="AY318" s="256"/>
      <c r="AZ318" s="256"/>
      <c r="BA318" s="256"/>
      <c r="BB318" s="256"/>
      <c r="BC318" s="256"/>
      <c r="BD318" s="256"/>
      <c r="BE318" s="256"/>
      <c r="BF318" s="256"/>
      <c r="BG318" s="256"/>
      <c r="BH318" s="256"/>
      <c r="BI318" s="256"/>
      <c r="BJ318" s="252" t="s">
        <v>4450</v>
      </c>
      <c r="BK318" s="256"/>
      <c r="BL318" s="256"/>
      <c r="BM318" s="256"/>
      <c r="BN318" s="256"/>
      <c r="BO318" s="256"/>
      <c r="BP318" s="256"/>
      <c r="BQ318" s="256"/>
      <c r="BR318" s="256"/>
      <c r="BS318" s="256"/>
      <c r="BT318" s="256"/>
      <c r="BU318" s="256"/>
      <c r="BV318" s="256"/>
      <c r="BW318" s="255"/>
      <c r="BX318" s="255"/>
      <c r="BY318" s="255"/>
      <c r="BZ318" s="257"/>
      <c r="CA318" s="257"/>
      <c r="CB318" s="257"/>
      <c r="CC318" s="257"/>
      <c r="CD318" s="257"/>
      <c r="CE318" s="257"/>
      <c r="CF318" s="257"/>
      <c r="CG318" s="257"/>
      <c r="CH318" s="257"/>
      <c r="CI318" s="257"/>
      <c r="CJ318" s="257"/>
      <c r="CK318" s="257"/>
      <c r="CL318" s="257"/>
      <c r="CM318" s="257"/>
      <c r="CN318" s="257"/>
      <c r="CO318" s="257"/>
      <c r="CP318" s="257"/>
      <c r="CQ318" s="257"/>
      <c r="CR318" s="257"/>
      <c r="CS318" s="253" t="s">
        <v>4451</v>
      </c>
      <c r="CT318" s="257"/>
      <c r="CU318" s="257"/>
      <c r="CV318" s="257"/>
      <c r="CW318" s="257"/>
      <c r="CX318" s="257"/>
      <c r="CY318" s="257"/>
      <c r="CZ318" s="257"/>
      <c r="DA318" s="257"/>
      <c r="DB318" s="257"/>
      <c r="DC318" s="257"/>
      <c r="DD318" s="257"/>
      <c r="DE318" s="257"/>
    </row>
    <row r="319" spans="34:109" ht="75" hidden="1" customHeight="1">
      <c r="AH319" s="255"/>
      <c r="AI319" s="255"/>
      <c r="AJ319" s="255"/>
      <c r="AK319" s="255"/>
      <c r="AL319" s="244" t="str">
        <f t="shared" si="8"/>
        <v/>
      </c>
      <c r="AM319" s="244" t="str">
        <f t="shared" si="9"/>
        <v/>
      </c>
      <c r="AO319" s="255"/>
      <c r="AP319" s="247">
        <v>317</v>
      </c>
      <c r="AQ319" s="256"/>
      <c r="AR319" s="256"/>
      <c r="AS319" s="256"/>
      <c r="AT319" s="256"/>
      <c r="AU319" s="256"/>
      <c r="AV319" s="256"/>
      <c r="AW319" s="256"/>
      <c r="AX319" s="256"/>
      <c r="AY319" s="256"/>
      <c r="AZ319" s="256"/>
      <c r="BA319" s="256"/>
      <c r="BB319" s="256"/>
      <c r="BC319" s="256"/>
      <c r="BD319" s="256"/>
      <c r="BE319" s="256"/>
      <c r="BF319" s="256"/>
      <c r="BG319" s="256"/>
      <c r="BH319" s="256"/>
      <c r="BI319" s="256"/>
      <c r="BJ319" s="252" t="s">
        <v>4452</v>
      </c>
      <c r="BK319" s="256"/>
      <c r="BL319" s="256"/>
      <c r="BM319" s="256"/>
      <c r="BN319" s="256"/>
      <c r="BO319" s="256"/>
      <c r="BP319" s="256"/>
      <c r="BQ319" s="256"/>
      <c r="BR319" s="256"/>
      <c r="BS319" s="256"/>
      <c r="BT319" s="256"/>
      <c r="BU319" s="256"/>
      <c r="BV319" s="256"/>
      <c r="BW319" s="255"/>
      <c r="BX319" s="255"/>
      <c r="BY319" s="255"/>
      <c r="BZ319" s="257"/>
      <c r="CA319" s="257"/>
      <c r="CB319" s="257"/>
      <c r="CC319" s="257"/>
      <c r="CD319" s="257"/>
      <c r="CE319" s="257"/>
      <c r="CF319" s="257"/>
      <c r="CG319" s="257"/>
      <c r="CH319" s="257"/>
      <c r="CI319" s="257"/>
      <c r="CJ319" s="257"/>
      <c r="CK319" s="257"/>
      <c r="CL319" s="257"/>
      <c r="CM319" s="257"/>
      <c r="CN319" s="257"/>
      <c r="CO319" s="257"/>
      <c r="CP319" s="257"/>
      <c r="CQ319" s="257"/>
      <c r="CR319" s="257"/>
      <c r="CS319" s="253" t="s">
        <v>4453</v>
      </c>
      <c r="CT319" s="257"/>
      <c r="CU319" s="257"/>
      <c r="CV319" s="257"/>
      <c r="CW319" s="257"/>
      <c r="CX319" s="257"/>
      <c r="CY319" s="257"/>
      <c r="CZ319" s="257"/>
      <c r="DA319" s="257"/>
      <c r="DB319" s="257"/>
      <c r="DC319" s="257"/>
      <c r="DD319" s="257"/>
      <c r="DE319" s="257"/>
    </row>
    <row r="320" spans="34:109" ht="75" hidden="1" customHeight="1">
      <c r="AH320" s="255"/>
      <c r="AI320" s="255"/>
      <c r="AJ320" s="255"/>
      <c r="AK320" s="255"/>
      <c r="AL320" s="244" t="str">
        <f t="shared" si="8"/>
        <v/>
      </c>
      <c r="AM320" s="244" t="str">
        <f t="shared" si="9"/>
        <v/>
      </c>
      <c r="AO320" s="255"/>
      <c r="AP320" s="247">
        <v>318</v>
      </c>
      <c r="AQ320" s="256"/>
      <c r="AR320" s="256"/>
      <c r="AS320" s="256"/>
      <c r="AT320" s="256"/>
      <c r="AU320" s="256"/>
      <c r="AV320" s="256"/>
      <c r="AW320" s="256"/>
      <c r="AX320" s="256"/>
      <c r="AY320" s="256"/>
      <c r="AZ320" s="256"/>
      <c r="BA320" s="256"/>
      <c r="BB320" s="256"/>
      <c r="BC320" s="256"/>
      <c r="BD320" s="256"/>
      <c r="BE320" s="256"/>
      <c r="BF320" s="256"/>
      <c r="BG320" s="256"/>
      <c r="BH320" s="256"/>
      <c r="BI320" s="256"/>
      <c r="BJ320" s="252" t="s">
        <v>4454</v>
      </c>
      <c r="BK320" s="256"/>
      <c r="BL320" s="256"/>
      <c r="BM320" s="256"/>
      <c r="BN320" s="256"/>
      <c r="BO320" s="256"/>
      <c r="BP320" s="256"/>
      <c r="BQ320" s="256"/>
      <c r="BR320" s="256"/>
      <c r="BS320" s="256"/>
      <c r="BT320" s="256"/>
      <c r="BU320" s="256"/>
      <c r="BV320" s="256"/>
      <c r="BW320" s="255"/>
      <c r="BX320" s="255"/>
      <c r="BY320" s="255"/>
      <c r="BZ320" s="257"/>
      <c r="CA320" s="257"/>
      <c r="CB320" s="257"/>
      <c r="CC320" s="257"/>
      <c r="CD320" s="257"/>
      <c r="CE320" s="257"/>
      <c r="CF320" s="257"/>
      <c r="CG320" s="257"/>
      <c r="CH320" s="257"/>
      <c r="CI320" s="257"/>
      <c r="CJ320" s="257"/>
      <c r="CK320" s="257"/>
      <c r="CL320" s="257"/>
      <c r="CM320" s="257"/>
      <c r="CN320" s="257"/>
      <c r="CO320" s="257"/>
      <c r="CP320" s="257"/>
      <c r="CQ320" s="257"/>
      <c r="CR320" s="257"/>
      <c r="CS320" s="253" t="s">
        <v>4455</v>
      </c>
      <c r="CT320" s="257"/>
      <c r="CU320" s="257"/>
      <c r="CV320" s="257"/>
      <c r="CW320" s="257"/>
      <c r="CX320" s="257"/>
      <c r="CY320" s="257"/>
      <c r="CZ320" s="257"/>
      <c r="DA320" s="257"/>
      <c r="DB320" s="257"/>
      <c r="DC320" s="257"/>
      <c r="DD320" s="257"/>
      <c r="DE320" s="257"/>
    </row>
    <row r="321" spans="34:109" ht="90" hidden="1" customHeight="1">
      <c r="AH321" s="255"/>
      <c r="AI321" s="255"/>
      <c r="AJ321" s="255"/>
      <c r="AK321" s="255"/>
      <c r="AL321" s="244" t="str">
        <f t="shared" si="8"/>
        <v/>
      </c>
      <c r="AM321" s="244" t="str">
        <f t="shared" si="9"/>
        <v/>
      </c>
      <c r="AO321" s="255"/>
      <c r="AP321" s="247">
        <v>319</v>
      </c>
      <c r="AQ321" s="256"/>
      <c r="AR321" s="256"/>
      <c r="AS321" s="256"/>
      <c r="AT321" s="256"/>
      <c r="AU321" s="256"/>
      <c r="AV321" s="256"/>
      <c r="AW321" s="256"/>
      <c r="AX321" s="256"/>
      <c r="AY321" s="256"/>
      <c r="AZ321" s="256"/>
      <c r="BA321" s="256"/>
      <c r="BB321" s="256"/>
      <c r="BC321" s="256"/>
      <c r="BD321" s="256"/>
      <c r="BE321" s="256"/>
      <c r="BF321" s="256"/>
      <c r="BG321" s="256"/>
      <c r="BH321" s="256"/>
      <c r="BI321" s="256"/>
      <c r="BJ321" s="252" t="s">
        <v>4456</v>
      </c>
      <c r="BK321" s="256"/>
      <c r="BL321" s="256"/>
      <c r="BM321" s="256"/>
      <c r="BN321" s="256"/>
      <c r="BO321" s="256"/>
      <c r="BP321" s="256"/>
      <c r="BQ321" s="256"/>
      <c r="BR321" s="256"/>
      <c r="BS321" s="256"/>
      <c r="BT321" s="256"/>
      <c r="BU321" s="256"/>
      <c r="BV321" s="256"/>
      <c r="BW321" s="255"/>
      <c r="BX321" s="255"/>
      <c r="BY321" s="255"/>
      <c r="BZ321" s="257"/>
      <c r="CA321" s="257"/>
      <c r="CB321" s="257"/>
      <c r="CC321" s="257"/>
      <c r="CD321" s="257"/>
      <c r="CE321" s="257"/>
      <c r="CF321" s="257"/>
      <c r="CG321" s="257"/>
      <c r="CH321" s="257"/>
      <c r="CI321" s="257"/>
      <c r="CJ321" s="257"/>
      <c r="CK321" s="257"/>
      <c r="CL321" s="257"/>
      <c r="CM321" s="257"/>
      <c r="CN321" s="257"/>
      <c r="CO321" s="257"/>
      <c r="CP321" s="257"/>
      <c r="CQ321" s="257"/>
      <c r="CR321" s="257"/>
      <c r="CS321" s="300" t="s">
        <v>4457</v>
      </c>
      <c r="CT321" s="257"/>
      <c r="CU321" s="257"/>
      <c r="CV321" s="257"/>
      <c r="CW321" s="257"/>
      <c r="CX321" s="257"/>
      <c r="CY321" s="257"/>
      <c r="CZ321" s="257"/>
      <c r="DA321" s="257"/>
      <c r="DB321" s="257"/>
      <c r="DC321" s="257"/>
      <c r="DD321" s="257"/>
      <c r="DE321" s="257"/>
    </row>
    <row r="322" spans="34:109" ht="75" hidden="1" customHeight="1">
      <c r="AH322" s="255"/>
      <c r="AI322" s="255"/>
      <c r="AJ322" s="255"/>
      <c r="AK322" s="255"/>
      <c r="AL322" s="244" t="str">
        <f t="shared" si="8"/>
        <v/>
      </c>
      <c r="AM322" s="244" t="str">
        <f t="shared" si="9"/>
        <v/>
      </c>
      <c r="AO322" s="255"/>
      <c r="AP322" s="247">
        <v>320</v>
      </c>
      <c r="AQ322" s="256"/>
      <c r="AR322" s="256"/>
      <c r="AS322" s="256"/>
      <c r="AT322" s="256"/>
      <c r="AU322" s="256"/>
      <c r="AV322" s="256"/>
      <c r="AW322" s="256"/>
      <c r="AX322" s="256"/>
      <c r="AY322" s="256"/>
      <c r="AZ322" s="256"/>
      <c r="BA322" s="256"/>
      <c r="BB322" s="256"/>
      <c r="BC322" s="256"/>
      <c r="BD322" s="256"/>
      <c r="BE322" s="256"/>
      <c r="BF322" s="256"/>
      <c r="BG322" s="256"/>
      <c r="BH322" s="256"/>
      <c r="BI322" s="256"/>
      <c r="BJ322" s="252" t="s">
        <v>4458</v>
      </c>
      <c r="BK322" s="256"/>
      <c r="BL322" s="256"/>
      <c r="BM322" s="256"/>
      <c r="BN322" s="256"/>
      <c r="BO322" s="256"/>
      <c r="BP322" s="256"/>
      <c r="BQ322" s="256"/>
      <c r="BR322" s="256"/>
      <c r="BS322" s="256"/>
      <c r="BT322" s="256"/>
      <c r="BU322" s="256"/>
      <c r="BV322" s="256"/>
      <c r="BW322" s="255"/>
      <c r="BX322" s="255"/>
      <c r="BY322" s="255"/>
      <c r="BZ322" s="257"/>
      <c r="CA322" s="257"/>
      <c r="CB322" s="257"/>
      <c r="CC322" s="257"/>
      <c r="CD322" s="257"/>
      <c r="CE322" s="257"/>
      <c r="CF322" s="257"/>
      <c r="CG322" s="257"/>
      <c r="CH322" s="257"/>
      <c r="CI322" s="257"/>
      <c r="CJ322" s="257"/>
      <c r="CK322" s="257"/>
      <c r="CL322" s="257"/>
      <c r="CM322" s="257"/>
      <c r="CN322" s="257"/>
      <c r="CO322" s="257"/>
      <c r="CP322" s="257"/>
      <c r="CQ322" s="257"/>
      <c r="CR322" s="257"/>
      <c r="CS322" s="300" t="s">
        <v>4459</v>
      </c>
      <c r="CT322" s="257"/>
      <c r="CU322" s="257"/>
      <c r="CV322" s="257"/>
      <c r="CW322" s="257"/>
      <c r="CX322" s="257"/>
      <c r="CY322" s="257"/>
      <c r="CZ322" s="257"/>
      <c r="DA322" s="257"/>
      <c r="DB322" s="257"/>
      <c r="DC322" s="257"/>
      <c r="DD322" s="257"/>
      <c r="DE322" s="257"/>
    </row>
    <row r="323" spans="34:109" ht="120" hidden="1" customHeight="1">
      <c r="AH323" s="255"/>
      <c r="AI323" s="255"/>
      <c r="AJ323" s="255"/>
      <c r="AK323" s="255"/>
      <c r="AL323" s="244" t="str">
        <f t="shared" si="8"/>
        <v/>
      </c>
      <c r="AM323" s="244" t="str">
        <f t="shared" si="9"/>
        <v/>
      </c>
      <c r="AO323" s="255"/>
      <c r="AP323" s="247">
        <v>321</v>
      </c>
      <c r="AQ323" s="256"/>
      <c r="AR323" s="256"/>
      <c r="AS323" s="256"/>
      <c r="AT323" s="256"/>
      <c r="AU323" s="256"/>
      <c r="AV323" s="256"/>
      <c r="AW323" s="256"/>
      <c r="AX323" s="256"/>
      <c r="AY323" s="256"/>
      <c r="AZ323" s="256"/>
      <c r="BA323" s="256"/>
      <c r="BB323" s="256"/>
      <c r="BC323" s="256"/>
      <c r="BD323" s="256"/>
      <c r="BE323" s="256"/>
      <c r="BF323" s="256"/>
      <c r="BG323" s="256"/>
      <c r="BH323" s="256"/>
      <c r="BI323" s="256"/>
      <c r="BJ323" s="252" t="s">
        <v>4460</v>
      </c>
      <c r="BK323" s="256"/>
      <c r="BL323" s="256"/>
      <c r="BM323" s="256"/>
      <c r="BN323" s="256"/>
      <c r="BO323" s="256"/>
      <c r="BP323" s="256"/>
      <c r="BQ323" s="256"/>
      <c r="BR323" s="256"/>
      <c r="BS323" s="256"/>
      <c r="BT323" s="256"/>
      <c r="BU323" s="256"/>
      <c r="BV323" s="256"/>
      <c r="BW323" s="255"/>
      <c r="BX323" s="255"/>
      <c r="BY323" s="255"/>
      <c r="BZ323" s="257"/>
      <c r="CA323" s="257"/>
      <c r="CB323" s="257"/>
      <c r="CC323" s="257"/>
      <c r="CD323" s="257"/>
      <c r="CE323" s="257"/>
      <c r="CF323" s="257"/>
      <c r="CG323" s="257"/>
      <c r="CH323" s="257"/>
      <c r="CI323" s="257"/>
      <c r="CJ323" s="257"/>
      <c r="CK323" s="257"/>
      <c r="CL323" s="257"/>
      <c r="CM323" s="257"/>
      <c r="CN323" s="257"/>
      <c r="CO323" s="257"/>
      <c r="CP323" s="257"/>
      <c r="CQ323" s="257"/>
      <c r="CR323" s="257"/>
      <c r="CS323" s="253" t="s">
        <v>4461</v>
      </c>
      <c r="CT323" s="257"/>
      <c r="CU323" s="257"/>
      <c r="CV323" s="257"/>
      <c r="CW323" s="257"/>
      <c r="CX323" s="257"/>
      <c r="CY323" s="257"/>
      <c r="CZ323" s="257"/>
      <c r="DA323" s="257"/>
      <c r="DB323" s="257"/>
      <c r="DC323" s="257"/>
      <c r="DD323" s="257"/>
      <c r="DE323" s="257"/>
    </row>
    <row r="324" spans="34:109" ht="105" hidden="1" customHeight="1">
      <c r="AH324" s="255"/>
      <c r="AI324" s="255"/>
      <c r="AJ324" s="255"/>
      <c r="AK324" s="255"/>
      <c r="AL324" s="244" t="str">
        <f t="shared" si="8"/>
        <v/>
      </c>
      <c r="AM324" s="244" t="str">
        <f t="shared" si="9"/>
        <v/>
      </c>
      <c r="AO324" s="255"/>
      <c r="AP324" s="247">
        <v>322</v>
      </c>
      <c r="AQ324" s="256"/>
      <c r="AR324" s="256"/>
      <c r="AS324" s="256"/>
      <c r="AT324" s="256"/>
      <c r="AU324" s="256"/>
      <c r="AV324" s="256"/>
      <c r="AW324" s="256"/>
      <c r="AX324" s="256"/>
      <c r="AY324" s="256"/>
      <c r="AZ324" s="256"/>
      <c r="BA324" s="256"/>
      <c r="BB324" s="256"/>
      <c r="BC324" s="256"/>
      <c r="BD324" s="256"/>
      <c r="BE324" s="256"/>
      <c r="BF324" s="256"/>
      <c r="BG324" s="256"/>
      <c r="BH324" s="256"/>
      <c r="BI324" s="256"/>
      <c r="BJ324" s="252" t="s">
        <v>4462</v>
      </c>
      <c r="BK324" s="256"/>
      <c r="BL324" s="256"/>
      <c r="BM324" s="256"/>
      <c r="BN324" s="256"/>
      <c r="BO324" s="256"/>
      <c r="BP324" s="256"/>
      <c r="BQ324" s="256"/>
      <c r="BR324" s="256"/>
      <c r="BS324" s="256"/>
      <c r="BT324" s="256"/>
      <c r="BU324" s="256"/>
      <c r="BV324" s="256"/>
      <c r="BW324" s="255"/>
      <c r="BX324" s="255"/>
      <c r="BY324" s="255"/>
      <c r="BZ324" s="257"/>
      <c r="CA324" s="257"/>
      <c r="CB324" s="257"/>
      <c r="CC324" s="257"/>
      <c r="CD324" s="257"/>
      <c r="CE324" s="257"/>
      <c r="CF324" s="257"/>
      <c r="CG324" s="257"/>
      <c r="CH324" s="257"/>
      <c r="CI324" s="257"/>
      <c r="CJ324" s="257"/>
      <c r="CK324" s="257"/>
      <c r="CL324" s="257"/>
      <c r="CM324" s="257"/>
      <c r="CN324" s="257"/>
      <c r="CO324" s="257"/>
      <c r="CP324" s="257"/>
      <c r="CQ324" s="257"/>
      <c r="CR324" s="257"/>
      <c r="CS324" s="253" t="s">
        <v>4463</v>
      </c>
      <c r="CT324" s="257"/>
      <c r="CU324" s="257"/>
      <c r="CV324" s="257"/>
      <c r="CW324" s="257"/>
      <c r="CX324" s="257"/>
      <c r="CY324" s="257"/>
      <c r="CZ324" s="257"/>
      <c r="DA324" s="257"/>
      <c r="DB324" s="257"/>
      <c r="DC324" s="257"/>
      <c r="DD324" s="257"/>
      <c r="DE324" s="257"/>
    </row>
    <row r="325" spans="34:109" ht="105" hidden="1" customHeight="1">
      <c r="AH325" s="261"/>
      <c r="AI325" s="261"/>
      <c r="AJ325" s="261"/>
      <c r="AK325" s="261"/>
      <c r="AL325" s="244" t="str">
        <f t="shared" ref="AL325:AL388" si="10">IFERROR(IF(HLOOKUP($N$10, $BZ$3:$DE$573, $AP325, FALSE )="", "", HLOOKUP($N$10, $BZ$3:$DE$573, $AP325, FALSE)), "")</f>
        <v/>
      </c>
      <c r="AM325" s="244" t="str">
        <f t="shared" ref="AM325:AM388" si="11">IFERROR(IF(AL325="", "", HLOOKUP($N$10, $AQ$3:$BV$573, AP325, FALSE)), "")</f>
        <v/>
      </c>
      <c r="AO325" s="261"/>
      <c r="AP325" s="247">
        <v>323</v>
      </c>
      <c r="AQ325" s="262"/>
      <c r="AR325" s="262"/>
      <c r="AS325" s="262"/>
      <c r="AT325" s="262"/>
      <c r="AU325" s="262"/>
      <c r="AV325" s="262"/>
      <c r="AW325" s="262"/>
      <c r="AX325" s="262"/>
      <c r="AY325" s="262"/>
      <c r="AZ325" s="262"/>
      <c r="BA325" s="262"/>
      <c r="BB325" s="262"/>
      <c r="BC325" s="262"/>
      <c r="BD325" s="262"/>
      <c r="BE325" s="262"/>
      <c r="BF325" s="262"/>
      <c r="BG325" s="262"/>
      <c r="BH325" s="262"/>
      <c r="BI325" s="262"/>
      <c r="BJ325" s="252" t="s">
        <v>4464</v>
      </c>
      <c r="BK325" s="262"/>
      <c r="BL325" s="262"/>
      <c r="BM325" s="262"/>
      <c r="BN325" s="262"/>
      <c r="BO325" s="262"/>
      <c r="BP325" s="262"/>
      <c r="BQ325" s="262"/>
      <c r="BR325" s="262"/>
      <c r="BS325" s="262"/>
      <c r="BT325" s="262"/>
      <c r="BU325" s="262"/>
      <c r="BV325" s="262"/>
      <c r="BW325" s="261"/>
      <c r="BX325" s="261"/>
      <c r="BY325" s="261"/>
      <c r="BZ325" s="263"/>
      <c r="CA325" s="263"/>
      <c r="CB325" s="263"/>
      <c r="CC325" s="263"/>
      <c r="CD325" s="263"/>
      <c r="CE325" s="263"/>
      <c r="CF325" s="263"/>
      <c r="CG325" s="263"/>
      <c r="CH325" s="263"/>
      <c r="CI325" s="263"/>
      <c r="CJ325" s="263"/>
      <c r="CK325" s="263"/>
      <c r="CL325" s="263"/>
      <c r="CM325" s="263"/>
      <c r="CN325" s="263"/>
      <c r="CO325" s="263"/>
      <c r="CP325" s="263"/>
      <c r="CQ325" s="263"/>
      <c r="CR325" s="263"/>
      <c r="CS325" s="253" t="s">
        <v>4465</v>
      </c>
      <c r="CT325" s="263"/>
      <c r="CU325" s="263"/>
      <c r="CV325" s="263"/>
      <c r="CW325" s="263"/>
      <c r="CX325" s="263"/>
      <c r="CY325" s="263"/>
      <c r="CZ325" s="263"/>
      <c r="DA325" s="263"/>
      <c r="DB325" s="263"/>
      <c r="DC325" s="263"/>
      <c r="DD325" s="263"/>
      <c r="DE325" s="263"/>
    </row>
    <row r="326" spans="34:109" ht="105" hidden="1" customHeight="1">
      <c r="AH326" s="261"/>
      <c r="AI326" s="261"/>
      <c r="AJ326" s="261"/>
      <c r="AK326" s="261"/>
      <c r="AL326" s="244" t="str">
        <f t="shared" si="10"/>
        <v/>
      </c>
      <c r="AM326" s="244" t="str">
        <f t="shared" si="11"/>
        <v/>
      </c>
      <c r="AO326" s="261"/>
      <c r="AP326" s="247">
        <v>324</v>
      </c>
      <c r="AQ326" s="262"/>
      <c r="AR326" s="262"/>
      <c r="AS326" s="262"/>
      <c r="AT326" s="262"/>
      <c r="AU326" s="262"/>
      <c r="AV326" s="262"/>
      <c r="AW326" s="262"/>
      <c r="AX326" s="262"/>
      <c r="AY326" s="262"/>
      <c r="AZ326" s="262"/>
      <c r="BA326" s="262"/>
      <c r="BB326" s="262"/>
      <c r="BC326" s="262"/>
      <c r="BD326" s="262"/>
      <c r="BE326" s="262"/>
      <c r="BF326" s="262"/>
      <c r="BG326" s="262"/>
      <c r="BH326" s="262"/>
      <c r="BI326" s="262"/>
      <c r="BJ326" s="252" t="s">
        <v>4466</v>
      </c>
      <c r="BK326" s="262"/>
      <c r="BL326" s="262"/>
      <c r="BM326" s="262"/>
      <c r="BN326" s="262"/>
      <c r="BO326" s="262"/>
      <c r="BP326" s="262"/>
      <c r="BQ326" s="262"/>
      <c r="BR326" s="262"/>
      <c r="BS326" s="262"/>
      <c r="BT326" s="262"/>
      <c r="BU326" s="262"/>
      <c r="BV326" s="262"/>
      <c r="BW326" s="261"/>
      <c r="BX326" s="261"/>
      <c r="BY326" s="261"/>
      <c r="BZ326" s="263"/>
      <c r="CA326" s="263"/>
      <c r="CB326" s="263"/>
      <c r="CC326" s="263"/>
      <c r="CD326" s="263"/>
      <c r="CE326" s="263"/>
      <c r="CF326" s="263"/>
      <c r="CG326" s="263"/>
      <c r="CH326" s="263"/>
      <c r="CI326" s="263"/>
      <c r="CJ326" s="263"/>
      <c r="CK326" s="263"/>
      <c r="CL326" s="263"/>
      <c r="CM326" s="263"/>
      <c r="CN326" s="263"/>
      <c r="CO326" s="263"/>
      <c r="CP326" s="263"/>
      <c r="CQ326" s="263"/>
      <c r="CR326" s="263"/>
      <c r="CS326" s="253" t="s">
        <v>4467</v>
      </c>
      <c r="CT326" s="263"/>
      <c r="CU326" s="263"/>
      <c r="CV326" s="263"/>
      <c r="CW326" s="263"/>
      <c r="CX326" s="263"/>
      <c r="CY326" s="263"/>
      <c r="CZ326" s="263"/>
      <c r="DA326" s="263"/>
      <c r="DB326" s="263"/>
      <c r="DC326" s="263"/>
      <c r="DD326" s="263"/>
      <c r="DE326" s="263"/>
    </row>
    <row r="327" spans="34:109" ht="75" hidden="1" customHeight="1">
      <c r="AH327" s="255"/>
      <c r="AI327" s="255"/>
      <c r="AJ327" s="255"/>
      <c r="AK327" s="255"/>
      <c r="AL327" s="244" t="str">
        <f t="shared" si="10"/>
        <v/>
      </c>
      <c r="AM327" s="244" t="str">
        <f t="shared" si="11"/>
        <v/>
      </c>
      <c r="AO327" s="255"/>
      <c r="AP327" s="247">
        <v>325</v>
      </c>
      <c r="AQ327" s="256"/>
      <c r="AR327" s="256"/>
      <c r="AS327" s="256"/>
      <c r="AT327" s="256"/>
      <c r="AU327" s="256"/>
      <c r="AV327" s="256"/>
      <c r="AW327" s="256"/>
      <c r="AX327" s="256"/>
      <c r="AY327" s="256"/>
      <c r="AZ327" s="256"/>
      <c r="BA327" s="256"/>
      <c r="BB327" s="256"/>
      <c r="BC327" s="256"/>
      <c r="BD327" s="256"/>
      <c r="BE327" s="256"/>
      <c r="BF327" s="256"/>
      <c r="BG327" s="256"/>
      <c r="BH327" s="256"/>
      <c r="BI327" s="256"/>
      <c r="BJ327" s="252" t="s">
        <v>4468</v>
      </c>
      <c r="BK327" s="256"/>
      <c r="BL327" s="256"/>
      <c r="BM327" s="256"/>
      <c r="BN327" s="256"/>
      <c r="BO327" s="256"/>
      <c r="BP327" s="256"/>
      <c r="BQ327" s="256"/>
      <c r="BR327" s="256"/>
      <c r="BS327" s="256"/>
      <c r="BT327" s="256"/>
      <c r="BU327" s="256"/>
      <c r="BV327" s="256"/>
      <c r="BW327" s="255"/>
      <c r="BX327" s="255"/>
      <c r="BY327" s="255"/>
      <c r="BZ327" s="257"/>
      <c r="CA327" s="257"/>
      <c r="CB327" s="257"/>
      <c r="CC327" s="257"/>
      <c r="CD327" s="257"/>
      <c r="CE327" s="257"/>
      <c r="CF327" s="257"/>
      <c r="CG327" s="257"/>
      <c r="CH327" s="257"/>
      <c r="CI327" s="257"/>
      <c r="CJ327" s="257"/>
      <c r="CK327" s="257"/>
      <c r="CL327" s="257"/>
      <c r="CM327" s="257"/>
      <c r="CN327" s="257"/>
      <c r="CO327" s="257"/>
      <c r="CP327" s="257"/>
      <c r="CQ327" s="257"/>
      <c r="CR327" s="257"/>
      <c r="CS327" s="253" t="s">
        <v>4469</v>
      </c>
      <c r="CT327" s="257"/>
      <c r="CU327" s="257"/>
      <c r="CV327" s="257"/>
      <c r="CW327" s="257"/>
      <c r="CX327" s="257"/>
      <c r="CY327" s="257"/>
      <c r="CZ327" s="257"/>
      <c r="DA327" s="257"/>
      <c r="DB327" s="257"/>
      <c r="DC327" s="257"/>
      <c r="DD327" s="257"/>
      <c r="DE327" s="257"/>
    </row>
    <row r="328" spans="34:109" ht="75" hidden="1" customHeight="1">
      <c r="AH328" s="255"/>
      <c r="AI328" s="255"/>
      <c r="AJ328" s="255"/>
      <c r="AK328" s="255"/>
      <c r="AL328" s="244" t="str">
        <f t="shared" si="10"/>
        <v/>
      </c>
      <c r="AM328" s="244" t="str">
        <f t="shared" si="11"/>
        <v/>
      </c>
      <c r="AO328" s="255"/>
      <c r="AP328" s="247">
        <v>326</v>
      </c>
      <c r="AQ328" s="256"/>
      <c r="AR328" s="256"/>
      <c r="AS328" s="256"/>
      <c r="AT328" s="256"/>
      <c r="AU328" s="256"/>
      <c r="AV328" s="256"/>
      <c r="AW328" s="256"/>
      <c r="AX328" s="256"/>
      <c r="AY328" s="256"/>
      <c r="AZ328" s="256"/>
      <c r="BA328" s="256"/>
      <c r="BB328" s="256"/>
      <c r="BC328" s="256"/>
      <c r="BD328" s="256"/>
      <c r="BE328" s="256"/>
      <c r="BF328" s="256"/>
      <c r="BG328" s="256"/>
      <c r="BH328" s="256"/>
      <c r="BI328" s="256"/>
      <c r="BJ328" s="252" t="s">
        <v>4470</v>
      </c>
      <c r="BK328" s="256"/>
      <c r="BL328" s="256"/>
      <c r="BM328" s="256"/>
      <c r="BN328" s="256"/>
      <c r="BO328" s="256"/>
      <c r="BP328" s="256"/>
      <c r="BQ328" s="256"/>
      <c r="BR328" s="256"/>
      <c r="BS328" s="256"/>
      <c r="BT328" s="256"/>
      <c r="BU328" s="256"/>
      <c r="BV328" s="256"/>
      <c r="BW328" s="255"/>
      <c r="BX328" s="255"/>
      <c r="BY328" s="255"/>
      <c r="BZ328" s="257"/>
      <c r="CA328" s="257"/>
      <c r="CB328" s="257"/>
      <c r="CC328" s="257"/>
      <c r="CD328" s="257"/>
      <c r="CE328" s="257"/>
      <c r="CF328" s="257"/>
      <c r="CG328" s="257"/>
      <c r="CH328" s="257"/>
      <c r="CI328" s="257"/>
      <c r="CJ328" s="257"/>
      <c r="CK328" s="257"/>
      <c r="CL328" s="257"/>
      <c r="CM328" s="257"/>
      <c r="CN328" s="257"/>
      <c r="CO328" s="257"/>
      <c r="CP328" s="257"/>
      <c r="CQ328" s="257"/>
      <c r="CR328" s="257"/>
      <c r="CS328" s="253" t="s">
        <v>4471</v>
      </c>
      <c r="CT328" s="257"/>
      <c r="CU328" s="257"/>
      <c r="CV328" s="257"/>
      <c r="CW328" s="257"/>
      <c r="CX328" s="257"/>
      <c r="CY328" s="257"/>
      <c r="CZ328" s="257"/>
      <c r="DA328" s="257"/>
      <c r="DB328" s="257"/>
      <c r="DC328" s="257"/>
      <c r="DD328" s="257"/>
      <c r="DE328" s="257"/>
    </row>
    <row r="329" spans="34:109" ht="90" hidden="1" customHeight="1">
      <c r="AH329" s="255"/>
      <c r="AI329" s="255"/>
      <c r="AJ329" s="255"/>
      <c r="AK329" s="255"/>
      <c r="AL329" s="244" t="str">
        <f t="shared" si="10"/>
        <v/>
      </c>
      <c r="AM329" s="244" t="str">
        <f t="shared" si="11"/>
        <v/>
      </c>
      <c r="AO329" s="255"/>
      <c r="AP329" s="247">
        <v>327</v>
      </c>
      <c r="AQ329" s="256"/>
      <c r="AR329" s="256"/>
      <c r="AS329" s="256"/>
      <c r="AT329" s="256"/>
      <c r="AU329" s="256"/>
      <c r="AV329" s="256"/>
      <c r="AW329" s="256"/>
      <c r="AX329" s="256"/>
      <c r="AY329" s="256"/>
      <c r="AZ329" s="256"/>
      <c r="BA329" s="256"/>
      <c r="BB329" s="256"/>
      <c r="BC329" s="256"/>
      <c r="BD329" s="256"/>
      <c r="BE329" s="256"/>
      <c r="BF329" s="256"/>
      <c r="BG329" s="256"/>
      <c r="BH329" s="256"/>
      <c r="BI329" s="256"/>
      <c r="BJ329" s="252" t="s">
        <v>4472</v>
      </c>
      <c r="BK329" s="256"/>
      <c r="BL329" s="256"/>
      <c r="BM329" s="256"/>
      <c r="BN329" s="256"/>
      <c r="BO329" s="256"/>
      <c r="BP329" s="256"/>
      <c r="BQ329" s="256"/>
      <c r="BR329" s="256"/>
      <c r="BS329" s="256"/>
      <c r="BT329" s="256"/>
      <c r="BU329" s="256"/>
      <c r="BV329" s="256"/>
      <c r="BW329" s="255"/>
      <c r="BX329" s="255"/>
      <c r="BY329" s="255"/>
      <c r="BZ329" s="257"/>
      <c r="CA329" s="257"/>
      <c r="CB329" s="257"/>
      <c r="CC329" s="257"/>
      <c r="CD329" s="257"/>
      <c r="CE329" s="257"/>
      <c r="CF329" s="257"/>
      <c r="CG329" s="257"/>
      <c r="CH329" s="257"/>
      <c r="CI329" s="257"/>
      <c r="CJ329" s="257"/>
      <c r="CK329" s="257"/>
      <c r="CL329" s="257"/>
      <c r="CM329" s="257"/>
      <c r="CN329" s="257"/>
      <c r="CO329" s="257"/>
      <c r="CP329" s="257"/>
      <c r="CQ329" s="257"/>
      <c r="CR329" s="257"/>
      <c r="CS329" s="253" t="s">
        <v>4473</v>
      </c>
      <c r="CT329" s="257"/>
      <c r="CU329" s="257"/>
      <c r="CV329" s="257"/>
      <c r="CW329" s="257"/>
      <c r="CX329" s="257"/>
      <c r="CY329" s="257"/>
      <c r="CZ329" s="257"/>
      <c r="DA329" s="257"/>
      <c r="DB329" s="257"/>
      <c r="DC329" s="257"/>
      <c r="DD329" s="257"/>
      <c r="DE329" s="257"/>
    </row>
    <row r="330" spans="34:109" ht="75" hidden="1" customHeight="1">
      <c r="AH330" s="255"/>
      <c r="AI330" s="255"/>
      <c r="AJ330" s="255"/>
      <c r="AK330" s="255"/>
      <c r="AL330" s="244" t="str">
        <f t="shared" si="10"/>
        <v/>
      </c>
      <c r="AM330" s="244" t="str">
        <f t="shared" si="11"/>
        <v/>
      </c>
      <c r="AO330" s="255"/>
      <c r="AP330" s="247">
        <v>328</v>
      </c>
      <c r="AQ330" s="256"/>
      <c r="AR330" s="256"/>
      <c r="AS330" s="256"/>
      <c r="AT330" s="256"/>
      <c r="AU330" s="256"/>
      <c r="AV330" s="256"/>
      <c r="AW330" s="256"/>
      <c r="AX330" s="256"/>
      <c r="AY330" s="256"/>
      <c r="AZ330" s="256"/>
      <c r="BA330" s="256"/>
      <c r="BB330" s="256"/>
      <c r="BC330" s="256"/>
      <c r="BD330" s="256"/>
      <c r="BE330" s="256"/>
      <c r="BF330" s="256"/>
      <c r="BG330" s="256"/>
      <c r="BH330" s="256"/>
      <c r="BI330" s="256"/>
      <c r="BJ330" s="252" t="s">
        <v>4474</v>
      </c>
      <c r="BK330" s="256"/>
      <c r="BL330" s="256"/>
      <c r="BM330" s="256"/>
      <c r="BN330" s="256"/>
      <c r="BO330" s="256"/>
      <c r="BP330" s="256"/>
      <c r="BQ330" s="256"/>
      <c r="BR330" s="256"/>
      <c r="BS330" s="256"/>
      <c r="BT330" s="256"/>
      <c r="BU330" s="256"/>
      <c r="BV330" s="256"/>
      <c r="BW330" s="255"/>
      <c r="BX330" s="255"/>
      <c r="BY330" s="255"/>
      <c r="BZ330" s="257"/>
      <c r="CA330" s="257"/>
      <c r="CB330" s="257"/>
      <c r="CC330" s="257"/>
      <c r="CD330" s="257"/>
      <c r="CE330" s="257"/>
      <c r="CF330" s="257"/>
      <c r="CG330" s="257"/>
      <c r="CH330" s="257"/>
      <c r="CI330" s="257"/>
      <c r="CJ330" s="257"/>
      <c r="CK330" s="257"/>
      <c r="CL330" s="257"/>
      <c r="CM330" s="257"/>
      <c r="CN330" s="257"/>
      <c r="CO330" s="257"/>
      <c r="CP330" s="257"/>
      <c r="CQ330" s="257"/>
      <c r="CR330" s="257"/>
      <c r="CS330" s="253" t="s">
        <v>4475</v>
      </c>
      <c r="CT330" s="257"/>
      <c r="CU330" s="257"/>
      <c r="CV330" s="257"/>
      <c r="CW330" s="257"/>
      <c r="CX330" s="257"/>
      <c r="CY330" s="257"/>
      <c r="CZ330" s="257"/>
      <c r="DA330" s="257"/>
      <c r="DB330" s="257"/>
      <c r="DC330" s="257"/>
      <c r="DD330" s="257"/>
      <c r="DE330" s="257"/>
    </row>
    <row r="331" spans="34:109" ht="75" hidden="1" customHeight="1">
      <c r="AH331" s="255"/>
      <c r="AI331" s="255"/>
      <c r="AJ331" s="255"/>
      <c r="AK331" s="255"/>
      <c r="AL331" s="244" t="str">
        <f t="shared" si="10"/>
        <v/>
      </c>
      <c r="AM331" s="244" t="str">
        <f t="shared" si="11"/>
        <v/>
      </c>
      <c r="AO331" s="255"/>
      <c r="AP331" s="247">
        <v>329</v>
      </c>
      <c r="AQ331" s="256"/>
      <c r="AR331" s="256"/>
      <c r="AS331" s="256"/>
      <c r="AT331" s="256"/>
      <c r="AU331" s="256"/>
      <c r="AV331" s="256"/>
      <c r="AW331" s="256"/>
      <c r="AX331" s="256"/>
      <c r="AY331" s="256"/>
      <c r="AZ331" s="256"/>
      <c r="BA331" s="256"/>
      <c r="BB331" s="256"/>
      <c r="BC331" s="256"/>
      <c r="BD331" s="256"/>
      <c r="BE331" s="256"/>
      <c r="BF331" s="256"/>
      <c r="BG331" s="256"/>
      <c r="BH331" s="256"/>
      <c r="BI331" s="256"/>
      <c r="BJ331" s="252" t="s">
        <v>4476</v>
      </c>
      <c r="BK331" s="256"/>
      <c r="BL331" s="256"/>
      <c r="BM331" s="256"/>
      <c r="BN331" s="256"/>
      <c r="BO331" s="256"/>
      <c r="BP331" s="256"/>
      <c r="BQ331" s="256"/>
      <c r="BR331" s="256"/>
      <c r="BS331" s="256"/>
      <c r="BT331" s="256"/>
      <c r="BU331" s="256"/>
      <c r="BV331" s="256"/>
      <c r="BW331" s="255"/>
      <c r="BX331" s="255"/>
      <c r="BY331" s="255"/>
      <c r="BZ331" s="257"/>
      <c r="CA331" s="257"/>
      <c r="CB331" s="257"/>
      <c r="CC331" s="257"/>
      <c r="CD331" s="257"/>
      <c r="CE331" s="257"/>
      <c r="CF331" s="257"/>
      <c r="CG331" s="257"/>
      <c r="CH331" s="257"/>
      <c r="CI331" s="257"/>
      <c r="CJ331" s="257"/>
      <c r="CK331" s="257"/>
      <c r="CL331" s="257"/>
      <c r="CM331" s="257"/>
      <c r="CN331" s="257"/>
      <c r="CO331" s="257"/>
      <c r="CP331" s="257"/>
      <c r="CQ331" s="257"/>
      <c r="CR331" s="257"/>
      <c r="CS331" s="253" t="s">
        <v>4477</v>
      </c>
      <c r="CT331" s="257"/>
      <c r="CU331" s="257"/>
      <c r="CV331" s="257"/>
      <c r="CW331" s="257"/>
      <c r="CX331" s="257"/>
      <c r="CY331" s="257"/>
      <c r="CZ331" s="257"/>
      <c r="DA331" s="257"/>
      <c r="DB331" s="257"/>
      <c r="DC331" s="257"/>
      <c r="DD331" s="257"/>
      <c r="DE331" s="257"/>
    </row>
    <row r="332" spans="34:109" ht="75" hidden="1" customHeight="1">
      <c r="AH332" s="255"/>
      <c r="AI332" s="255"/>
      <c r="AJ332" s="255"/>
      <c r="AK332" s="255"/>
      <c r="AL332" s="244" t="str">
        <f t="shared" si="10"/>
        <v/>
      </c>
      <c r="AM332" s="244" t="str">
        <f t="shared" si="11"/>
        <v/>
      </c>
      <c r="AO332" s="255"/>
      <c r="AP332" s="247">
        <v>330</v>
      </c>
      <c r="AQ332" s="256"/>
      <c r="AR332" s="256"/>
      <c r="AS332" s="256"/>
      <c r="AT332" s="256"/>
      <c r="AU332" s="256"/>
      <c r="AV332" s="256"/>
      <c r="AW332" s="256"/>
      <c r="AX332" s="256"/>
      <c r="AY332" s="256"/>
      <c r="AZ332" s="256"/>
      <c r="BA332" s="256"/>
      <c r="BB332" s="256"/>
      <c r="BC332" s="256"/>
      <c r="BD332" s="256"/>
      <c r="BE332" s="256"/>
      <c r="BF332" s="256"/>
      <c r="BG332" s="256"/>
      <c r="BH332" s="256"/>
      <c r="BI332" s="256"/>
      <c r="BJ332" s="252" t="s">
        <v>4478</v>
      </c>
      <c r="BK332" s="256"/>
      <c r="BL332" s="256"/>
      <c r="BM332" s="256"/>
      <c r="BN332" s="256"/>
      <c r="BO332" s="256"/>
      <c r="BP332" s="256"/>
      <c r="BQ332" s="256"/>
      <c r="BR332" s="256"/>
      <c r="BS332" s="256"/>
      <c r="BT332" s="256"/>
      <c r="BU332" s="256"/>
      <c r="BV332" s="256"/>
      <c r="BW332" s="255"/>
      <c r="BX332" s="255"/>
      <c r="BY332" s="255"/>
      <c r="BZ332" s="257"/>
      <c r="CA332" s="257"/>
      <c r="CB332" s="257"/>
      <c r="CC332" s="257"/>
      <c r="CD332" s="257"/>
      <c r="CE332" s="257"/>
      <c r="CF332" s="257"/>
      <c r="CG332" s="257"/>
      <c r="CH332" s="257"/>
      <c r="CI332" s="257"/>
      <c r="CJ332" s="257"/>
      <c r="CK332" s="257"/>
      <c r="CL332" s="257"/>
      <c r="CM332" s="257"/>
      <c r="CN332" s="257"/>
      <c r="CO332" s="257"/>
      <c r="CP332" s="257"/>
      <c r="CQ332" s="257"/>
      <c r="CR332" s="257"/>
      <c r="CS332" s="253" t="s">
        <v>4479</v>
      </c>
      <c r="CT332" s="257"/>
      <c r="CU332" s="257"/>
      <c r="CV332" s="257"/>
      <c r="CW332" s="257"/>
      <c r="CX332" s="257"/>
      <c r="CY332" s="257"/>
      <c r="CZ332" s="257"/>
      <c r="DA332" s="257"/>
      <c r="DB332" s="257"/>
      <c r="DC332" s="257"/>
      <c r="DD332" s="257"/>
      <c r="DE332" s="257"/>
    </row>
    <row r="333" spans="34:109" ht="90" hidden="1" customHeight="1">
      <c r="AH333" s="255"/>
      <c r="AI333" s="255"/>
      <c r="AJ333" s="255"/>
      <c r="AK333" s="255"/>
      <c r="AL333" s="244" t="str">
        <f t="shared" si="10"/>
        <v/>
      </c>
      <c r="AM333" s="244" t="str">
        <f t="shared" si="11"/>
        <v/>
      </c>
      <c r="AO333" s="255"/>
      <c r="AP333" s="247">
        <v>331</v>
      </c>
      <c r="AQ333" s="256"/>
      <c r="AR333" s="256"/>
      <c r="AS333" s="256"/>
      <c r="AT333" s="256"/>
      <c r="AU333" s="256"/>
      <c r="AV333" s="256"/>
      <c r="AW333" s="256"/>
      <c r="AX333" s="256"/>
      <c r="AY333" s="256"/>
      <c r="AZ333" s="256"/>
      <c r="BA333" s="256"/>
      <c r="BB333" s="256"/>
      <c r="BC333" s="256"/>
      <c r="BD333" s="256"/>
      <c r="BE333" s="256"/>
      <c r="BF333" s="256"/>
      <c r="BG333" s="256"/>
      <c r="BH333" s="256"/>
      <c r="BI333" s="256"/>
      <c r="BJ333" s="252" t="s">
        <v>4480</v>
      </c>
      <c r="BK333" s="256"/>
      <c r="BL333" s="256"/>
      <c r="BM333" s="256"/>
      <c r="BN333" s="256"/>
      <c r="BO333" s="256"/>
      <c r="BP333" s="256"/>
      <c r="BQ333" s="256"/>
      <c r="BR333" s="256"/>
      <c r="BS333" s="256"/>
      <c r="BT333" s="256"/>
      <c r="BU333" s="256"/>
      <c r="BV333" s="256"/>
      <c r="BW333" s="255"/>
      <c r="BX333" s="255"/>
      <c r="BY333" s="255"/>
      <c r="BZ333" s="257"/>
      <c r="CA333" s="257"/>
      <c r="CB333" s="257"/>
      <c r="CC333" s="257"/>
      <c r="CD333" s="257"/>
      <c r="CE333" s="257"/>
      <c r="CF333" s="257"/>
      <c r="CG333" s="257"/>
      <c r="CH333" s="257"/>
      <c r="CI333" s="257"/>
      <c r="CJ333" s="257"/>
      <c r="CK333" s="257"/>
      <c r="CL333" s="257"/>
      <c r="CM333" s="257"/>
      <c r="CN333" s="257"/>
      <c r="CO333" s="257"/>
      <c r="CP333" s="257"/>
      <c r="CQ333" s="257"/>
      <c r="CR333" s="257"/>
      <c r="CS333" s="253" t="s">
        <v>4481</v>
      </c>
      <c r="CT333" s="257"/>
      <c r="CU333" s="257"/>
      <c r="CV333" s="257"/>
      <c r="CW333" s="257"/>
      <c r="CX333" s="257"/>
      <c r="CY333" s="257"/>
      <c r="CZ333" s="257"/>
      <c r="DA333" s="257"/>
      <c r="DB333" s="257"/>
      <c r="DC333" s="257"/>
      <c r="DD333" s="257"/>
      <c r="DE333" s="257"/>
    </row>
    <row r="334" spans="34:109" ht="90" hidden="1" customHeight="1">
      <c r="AH334" s="255"/>
      <c r="AI334" s="255"/>
      <c r="AJ334" s="255"/>
      <c r="AK334" s="255"/>
      <c r="AL334" s="244" t="str">
        <f t="shared" si="10"/>
        <v/>
      </c>
      <c r="AM334" s="244" t="str">
        <f t="shared" si="11"/>
        <v/>
      </c>
      <c r="AO334" s="255"/>
      <c r="AP334" s="247">
        <v>332</v>
      </c>
      <c r="AQ334" s="256"/>
      <c r="AR334" s="256"/>
      <c r="AS334" s="256"/>
      <c r="AT334" s="256"/>
      <c r="AU334" s="256"/>
      <c r="AV334" s="256"/>
      <c r="AW334" s="256"/>
      <c r="AX334" s="256"/>
      <c r="AY334" s="256"/>
      <c r="AZ334" s="256"/>
      <c r="BA334" s="256"/>
      <c r="BB334" s="256"/>
      <c r="BC334" s="256"/>
      <c r="BD334" s="256"/>
      <c r="BE334" s="256"/>
      <c r="BF334" s="256"/>
      <c r="BG334" s="256"/>
      <c r="BH334" s="256"/>
      <c r="BI334" s="256"/>
      <c r="BJ334" s="252" t="s">
        <v>4482</v>
      </c>
      <c r="BK334" s="256"/>
      <c r="BL334" s="256"/>
      <c r="BM334" s="256"/>
      <c r="BN334" s="256"/>
      <c r="BO334" s="256"/>
      <c r="BP334" s="256"/>
      <c r="BQ334" s="256"/>
      <c r="BR334" s="256"/>
      <c r="BS334" s="256"/>
      <c r="BT334" s="256"/>
      <c r="BU334" s="256"/>
      <c r="BV334" s="256"/>
      <c r="BW334" s="255"/>
      <c r="BX334" s="255"/>
      <c r="BY334" s="255"/>
      <c r="BZ334" s="257"/>
      <c r="CA334" s="257"/>
      <c r="CB334" s="257"/>
      <c r="CC334" s="257"/>
      <c r="CD334" s="257"/>
      <c r="CE334" s="257"/>
      <c r="CF334" s="257"/>
      <c r="CG334" s="257"/>
      <c r="CH334" s="257"/>
      <c r="CI334" s="257"/>
      <c r="CJ334" s="257"/>
      <c r="CK334" s="257"/>
      <c r="CL334" s="257"/>
      <c r="CM334" s="257"/>
      <c r="CN334" s="257"/>
      <c r="CO334" s="257"/>
      <c r="CP334" s="257"/>
      <c r="CQ334" s="257"/>
      <c r="CR334" s="257"/>
      <c r="CS334" s="253" t="s">
        <v>4483</v>
      </c>
      <c r="CT334" s="257"/>
      <c r="CU334" s="257"/>
      <c r="CV334" s="257"/>
      <c r="CW334" s="257"/>
      <c r="CX334" s="257"/>
      <c r="CY334" s="257"/>
      <c r="CZ334" s="257"/>
      <c r="DA334" s="257"/>
      <c r="DB334" s="257"/>
      <c r="DC334" s="257"/>
      <c r="DD334" s="257"/>
      <c r="DE334" s="257"/>
    </row>
    <row r="335" spans="34:109" ht="75" hidden="1" customHeight="1">
      <c r="AH335" s="255"/>
      <c r="AI335" s="255"/>
      <c r="AJ335" s="255"/>
      <c r="AK335" s="255"/>
      <c r="AL335" s="244" t="str">
        <f t="shared" si="10"/>
        <v/>
      </c>
      <c r="AM335" s="244" t="str">
        <f t="shared" si="11"/>
        <v/>
      </c>
      <c r="AO335" s="255"/>
      <c r="AP335" s="247">
        <v>333</v>
      </c>
      <c r="AQ335" s="256"/>
      <c r="AR335" s="256"/>
      <c r="AS335" s="256"/>
      <c r="AT335" s="256"/>
      <c r="AU335" s="256"/>
      <c r="AV335" s="256"/>
      <c r="AW335" s="256"/>
      <c r="AX335" s="256"/>
      <c r="AY335" s="256"/>
      <c r="AZ335" s="256"/>
      <c r="BA335" s="256"/>
      <c r="BB335" s="256"/>
      <c r="BC335" s="256"/>
      <c r="BD335" s="256"/>
      <c r="BE335" s="256"/>
      <c r="BF335" s="256"/>
      <c r="BG335" s="256"/>
      <c r="BH335" s="256"/>
      <c r="BI335" s="256"/>
      <c r="BJ335" s="252" t="s">
        <v>4484</v>
      </c>
      <c r="BK335" s="256"/>
      <c r="BL335" s="256"/>
      <c r="BM335" s="256"/>
      <c r="BN335" s="256"/>
      <c r="BO335" s="256"/>
      <c r="BP335" s="256"/>
      <c r="BQ335" s="256"/>
      <c r="BR335" s="256"/>
      <c r="BS335" s="256"/>
      <c r="BT335" s="256"/>
      <c r="BU335" s="256"/>
      <c r="BV335" s="256"/>
      <c r="BW335" s="255"/>
      <c r="BX335" s="255"/>
      <c r="BY335" s="255"/>
      <c r="BZ335" s="257"/>
      <c r="CA335" s="257"/>
      <c r="CB335" s="257"/>
      <c r="CC335" s="257"/>
      <c r="CD335" s="257"/>
      <c r="CE335" s="257"/>
      <c r="CF335" s="257"/>
      <c r="CG335" s="257"/>
      <c r="CH335" s="257"/>
      <c r="CI335" s="257"/>
      <c r="CJ335" s="257"/>
      <c r="CK335" s="257"/>
      <c r="CL335" s="257"/>
      <c r="CM335" s="257"/>
      <c r="CN335" s="257"/>
      <c r="CO335" s="257"/>
      <c r="CP335" s="257"/>
      <c r="CQ335" s="257"/>
      <c r="CR335" s="257"/>
      <c r="CS335" s="253" t="s">
        <v>4485</v>
      </c>
      <c r="CT335" s="257"/>
      <c r="CU335" s="257"/>
      <c r="CV335" s="257"/>
      <c r="CW335" s="257"/>
      <c r="CX335" s="257"/>
      <c r="CY335" s="257"/>
      <c r="CZ335" s="257"/>
      <c r="DA335" s="257"/>
      <c r="DB335" s="257"/>
      <c r="DC335" s="257"/>
      <c r="DD335" s="257"/>
      <c r="DE335" s="257"/>
    </row>
    <row r="336" spans="34:109" ht="90" hidden="1" customHeight="1">
      <c r="AH336" s="255"/>
      <c r="AI336" s="255"/>
      <c r="AJ336" s="255"/>
      <c r="AK336" s="255"/>
      <c r="AL336" s="244" t="str">
        <f t="shared" si="10"/>
        <v/>
      </c>
      <c r="AM336" s="244" t="str">
        <f t="shared" si="11"/>
        <v/>
      </c>
      <c r="AO336" s="255"/>
      <c r="AP336" s="247">
        <v>334</v>
      </c>
      <c r="AQ336" s="256"/>
      <c r="AR336" s="256"/>
      <c r="AS336" s="256"/>
      <c r="AT336" s="256"/>
      <c r="AU336" s="256"/>
      <c r="AV336" s="256"/>
      <c r="AW336" s="256"/>
      <c r="AX336" s="256"/>
      <c r="AY336" s="256"/>
      <c r="AZ336" s="256"/>
      <c r="BA336" s="256"/>
      <c r="BB336" s="256"/>
      <c r="BC336" s="256"/>
      <c r="BD336" s="256"/>
      <c r="BE336" s="256"/>
      <c r="BF336" s="256"/>
      <c r="BG336" s="256"/>
      <c r="BH336" s="256"/>
      <c r="BI336" s="256"/>
      <c r="BJ336" s="252" t="s">
        <v>4486</v>
      </c>
      <c r="BK336" s="256"/>
      <c r="BL336" s="256"/>
      <c r="BM336" s="256"/>
      <c r="BN336" s="256"/>
      <c r="BO336" s="256"/>
      <c r="BP336" s="256"/>
      <c r="BQ336" s="256"/>
      <c r="BR336" s="256"/>
      <c r="BS336" s="256"/>
      <c r="BT336" s="256"/>
      <c r="BU336" s="256"/>
      <c r="BV336" s="256"/>
      <c r="BW336" s="255"/>
      <c r="BX336" s="255"/>
      <c r="BY336" s="255"/>
      <c r="BZ336" s="257"/>
      <c r="CA336" s="257"/>
      <c r="CB336" s="257"/>
      <c r="CC336" s="257"/>
      <c r="CD336" s="257"/>
      <c r="CE336" s="257"/>
      <c r="CF336" s="257"/>
      <c r="CG336" s="257"/>
      <c r="CH336" s="257"/>
      <c r="CI336" s="257"/>
      <c r="CJ336" s="257"/>
      <c r="CK336" s="257"/>
      <c r="CL336" s="257"/>
      <c r="CM336" s="257"/>
      <c r="CN336" s="257"/>
      <c r="CO336" s="257"/>
      <c r="CP336" s="257"/>
      <c r="CQ336" s="257"/>
      <c r="CR336" s="257"/>
      <c r="CS336" s="253" t="s">
        <v>4487</v>
      </c>
      <c r="CT336" s="257"/>
      <c r="CU336" s="257"/>
      <c r="CV336" s="257"/>
      <c r="CW336" s="257"/>
      <c r="CX336" s="257"/>
      <c r="CY336" s="257"/>
      <c r="CZ336" s="257"/>
      <c r="DA336" s="257"/>
      <c r="DB336" s="257"/>
      <c r="DC336" s="257"/>
      <c r="DD336" s="257"/>
      <c r="DE336" s="257"/>
    </row>
    <row r="337" spans="34:109" ht="75" hidden="1" customHeight="1">
      <c r="AH337" s="255"/>
      <c r="AI337" s="255"/>
      <c r="AJ337" s="255"/>
      <c r="AK337" s="255"/>
      <c r="AL337" s="244" t="str">
        <f t="shared" si="10"/>
        <v/>
      </c>
      <c r="AM337" s="244" t="str">
        <f t="shared" si="11"/>
        <v/>
      </c>
      <c r="AO337" s="255"/>
      <c r="AP337" s="247">
        <v>335</v>
      </c>
      <c r="AQ337" s="256"/>
      <c r="AR337" s="256"/>
      <c r="AS337" s="256"/>
      <c r="AT337" s="256"/>
      <c r="AU337" s="256"/>
      <c r="AV337" s="256"/>
      <c r="AW337" s="256"/>
      <c r="AX337" s="256"/>
      <c r="AY337" s="256"/>
      <c r="AZ337" s="256"/>
      <c r="BA337" s="256"/>
      <c r="BB337" s="256"/>
      <c r="BC337" s="256"/>
      <c r="BD337" s="256"/>
      <c r="BE337" s="256"/>
      <c r="BF337" s="256"/>
      <c r="BG337" s="256"/>
      <c r="BH337" s="256"/>
      <c r="BI337" s="256"/>
      <c r="BJ337" s="252" t="s">
        <v>4488</v>
      </c>
      <c r="BK337" s="256"/>
      <c r="BL337" s="256"/>
      <c r="BM337" s="256"/>
      <c r="BN337" s="256"/>
      <c r="BO337" s="256"/>
      <c r="BP337" s="256"/>
      <c r="BQ337" s="256"/>
      <c r="BR337" s="256"/>
      <c r="BS337" s="256"/>
      <c r="BT337" s="256"/>
      <c r="BU337" s="256"/>
      <c r="BV337" s="256"/>
      <c r="BW337" s="255"/>
      <c r="BX337" s="255"/>
      <c r="BY337" s="255"/>
      <c r="BZ337" s="257"/>
      <c r="CA337" s="257"/>
      <c r="CB337" s="257"/>
      <c r="CC337" s="257"/>
      <c r="CD337" s="257"/>
      <c r="CE337" s="257"/>
      <c r="CF337" s="257"/>
      <c r="CG337" s="257"/>
      <c r="CH337" s="257"/>
      <c r="CI337" s="257"/>
      <c r="CJ337" s="257"/>
      <c r="CK337" s="257"/>
      <c r="CL337" s="257"/>
      <c r="CM337" s="257"/>
      <c r="CN337" s="257"/>
      <c r="CO337" s="257"/>
      <c r="CP337" s="257"/>
      <c r="CQ337" s="257"/>
      <c r="CR337" s="257"/>
      <c r="CS337" s="253" t="s">
        <v>4489</v>
      </c>
      <c r="CT337" s="257"/>
      <c r="CU337" s="257"/>
      <c r="CV337" s="257"/>
      <c r="CW337" s="257"/>
      <c r="CX337" s="257"/>
      <c r="CY337" s="257"/>
      <c r="CZ337" s="257"/>
      <c r="DA337" s="257"/>
      <c r="DB337" s="257"/>
      <c r="DC337" s="257"/>
      <c r="DD337" s="257"/>
      <c r="DE337" s="257"/>
    </row>
    <row r="338" spans="34:109" ht="75" hidden="1" customHeight="1">
      <c r="AH338" s="255"/>
      <c r="AI338" s="255"/>
      <c r="AJ338" s="255"/>
      <c r="AK338" s="255"/>
      <c r="AL338" s="244" t="str">
        <f t="shared" si="10"/>
        <v/>
      </c>
      <c r="AM338" s="244" t="str">
        <f t="shared" si="11"/>
        <v/>
      </c>
      <c r="AO338" s="255"/>
      <c r="AP338" s="247">
        <v>336</v>
      </c>
      <c r="AQ338" s="256"/>
      <c r="AR338" s="256"/>
      <c r="AS338" s="256"/>
      <c r="AT338" s="256"/>
      <c r="AU338" s="256"/>
      <c r="AV338" s="256"/>
      <c r="AW338" s="256"/>
      <c r="AX338" s="256"/>
      <c r="AY338" s="256"/>
      <c r="AZ338" s="256"/>
      <c r="BA338" s="256"/>
      <c r="BB338" s="256"/>
      <c r="BC338" s="256"/>
      <c r="BD338" s="256"/>
      <c r="BE338" s="256"/>
      <c r="BF338" s="256"/>
      <c r="BG338" s="256"/>
      <c r="BH338" s="256"/>
      <c r="BI338" s="256"/>
      <c r="BJ338" s="252" t="s">
        <v>4490</v>
      </c>
      <c r="BK338" s="256"/>
      <c r="BL338" s="256"/>
      <c r="BM338" s="256"/>
      <c r="BN338" s="256"/>
      <c r="BO338" s="256"/>
      <c r="BP338" s="256"/>
      <c r="BQ338" s="256"/>
      <c r="BR338" s="256"/>
      <c r="BS338" s="256"/>
      <c r="BT338" s="256"/>
      <c r="BU338" s="256"/>
      <c r="BV338" s="256"/>
      <c r="BW338" s="255"/>
      <c r="BX338" s="255"/>
      <c r="BY338" s="255"/>
      <c r="BZ338" s="257"/>
      <c r="CA338" s="257"/>
      <c r="CB338" s="257"/>
      <c r="CC338" s="257"/>
      <c r="CD338" s="257"/>
      <c r="CE338" s="257"/>
      <c r="CF338" s="257"/>
      <c r="CG338" s="257"/>
      <c r="CH338" s="257"/>
      <c r="CI338" s="257"/>
      <c r="CJ338" s="257"/>
      <c r="CK338" s="257"/>
      <c r="CL338" s="257"/>
      <c r="CM338" s="257"/>
      <c r="CN338" s="257"/>
      <c r="CO338" s="257"/>
      <c r="CP338" s="257"/>
      <c r="CQ338" s="257"/>
      <c r="CR338" s="257"/>
      <c r="CS338" s="253" t="s">
        <v>4491</v>
      </c>
      <c r="CT338" s="257"/>
      <c r="CU338" s="257"/>
      <c r="CV338" s="257"/>
      <c r="CW338" s="257"/>
      <c r="CX338" s="257"/>
      <c r="CY338" s="257"/>
      <c r="CZ338" s="257"/>
      <c r="DA338" s="257"/>
      <c r="DB338" s="257"/>
      <c r="DC338" s="257"/>
      <c r="DD338" s="257"/>
      <c r="DE338" s="257"/>
    </row>
    <row r="339" spans="34:109" ht="75" hidden="1" customHeight="1">
      <c r="AH339" s="255"/>
      <c r="AI339" s="255"/>
      <c r="AJ339" s="255"/>
      <c r="AK339" s="255"/>
      <c r="AL339" s="244" t="str">
        <f t="shared" si="10"/>
        <v/>
      </c>
      <c r="AM339" s="244" t="str">
        <f t="shared" si="11"/>
        <v/>
      </c>
      <c r="AO339" s="255"/>
      <c r="AP339" s="247">
        <v>337</v>
      </c>
      <c r="AQ339" s="256"/>
      <c r="AR339" s="256"/>
      <c r="AS339" s="256"/>
      <c r="AT339" s="256"/>
      <c r="AU339" s="256"/>
      <c r="AV339" s="256"/>
      <c r="AW339" s="256"/>
      <c r="AX339" s="256"/>
      <c r="AY339" s="256"/>
      <c r="AZ339" s="256"/>
      <c r="BA339" s="256"/>
      <c r="BB339" s="256"/>
      <c r="BC339" s="256"/>
      <c r="BD339" s="256"/>
      <c r="BE339" s="256"/>
      <c r="BF339" s="256"/>
      <c r="BG339" s="256"/>
      <c r="BH339" s="256"/>
      <c r="BI339" s="256"/>
      <c r="BJ339" s="252" t="s">
        <v>4492</v>
      </c>
      <c r="BK339" s="256"/>
      <c r="BL339" s="256"/>
      <c r="BM339" s="256"/>
      <c r="BN339" s="256"/>
      <c r="BO339" s="256"/>
      <c r="BP339" s="256"/>
      <c r="BQ339" s="256"/>
      <c r="BR339" s="256"/>
      <c r="BS339" s="256"/>
      <c r="BT339" s="256"/>
      <c r="BU339" s="256"/>
      <c r="BV339" s="256"/>
      <c r="BW339" s="255"/>
      <c r="BX339" s="255"/>
      <c r="BY339" s="255"/>
      <c r="BZ339" s="257"/>
      <c r="CA339" s="257"/>
      <c r="CB339" s="257"/>
      <c r="CC339" s="257"/>
      <c r="CD339" s="257"/>
      <c r="CE339" s="257"/>
      <c r="CF339" s="257"/>
      <c r="CG339" s="257"/>
      <c r="CH339" s="257"/>
      <c r="CI339" s="257"/>
      <c r="CJ339" s="257"/>
      <c r="CK339" s="257"/>
      <c r="CL339" s="257"/>
      <c r="CM339" s="257"/>
      <c r="CN339" s="257"/>
      <c r="CO339" s="257"/>
      <c r="CP339" s="257"/>
      <c r="CQ339" s="257"/>
      <c r="CR339" s="257"/>
      <c r="CS339" s="253" t="s">
        <v>4493</v>
      </c>
      <c r="CT339" s="257"/>
      <c r="CU339" s="257"/>
      <c r="CV339" s="257"/>
      <c r="CW339" s="257"/>
      <c r="CX339" s="257"/>
      <c r="CY339" s="257"/>
      <c r="CZ339" s="257"/>
      <c r="DA339" s="257"/>
      <c r="DB339" s="257"/>
      <c r="DC339" s="257"/>
      <c r="DD339" s="257"/>
      <c r="DE339" s="257"/>
    </row>
    <row r="340" spans="34:109" ht="90" hidden="1" customHeight="1">
      <c r="AH340" s="255"/>
      <c r="AI340" s="255"/>
      <c r="AJ340" s="255"/>
      <c r="AK340" s="255"/>
      <c r="AL340" s="244" t="str">
        <f t="shared" si="10"/>
        <v/>
      </c>
      <c r="AM340" s="244" t="str">
        <f t="shared" si="11"/>
        <v/>
      </c>
      <c r="AO340" s="255"/>
      <c r="AP340" s="247">
        <v>338</v>
      </c>
      <c r="AQ340" s="256"/>
      <c r="AR340" s="256"/>
      <c r="AS340" s="256"/>
      <c r="AT340" s="256"/>
      <c r="AU340" s="256"/>
      <c r="AV340" s="256"/>
      <c r="AW340" s="256"/>
      <c r="AX340" s="256"/>
      <c r="AY340" s="256"/>
      <c r="AZ340" s="256"/>
      <c r="BA340" s="256"/>
      <c r="BB340" s="256"/>
      <c r="BC340" s="256"/>
      <c r="BD340" s="256"/>
      <c r="BE340" s="256"/>
      <c r="BF340" s="256"/>
      <c r="BG340" s="256"/>
      <c r="BH340" s="256"/>
      <c r="BI340" s="256"/>
      <c r="BJ340" s="252" t="s">
        <v>4494</v>
      </c>
      <c r="BK340" s="256"/>
      <c r="BL340" s="256"/>
      <c r="BM340" s="256"/>
      <c r="BN340" s="256"/>
      <c r="BO340" s="256"/>
      <c r="BP340" s="256"/>
      <c r="BQ340" s="256"/>
      <c r="BR340" s="256"/>
      <c r="BS340" s="256"/>
      <c r="BT340" s="256"/>
      <c r="BU340" s="256"/>
      <c r="BV340" s="256"/>
      <c r="BW340" s="255"/>
      <c r="BX340" s="255"/>
      <c r="BY340" s="255"/>
      <c r="BZ340" s="257"/>
      <c r="CA340" s="257"/>
      <c r="CB340" s="257"/>
      <c r="CC340" s="257"/>
      <c r="CD340" s="257"/>
      <c r="CE340" s="257"/>
      <c r="CF340" s="257"/>
      <c r="CG340" s="257"/>
      <c r="CH340" s="257"/>
      <c r="CI340" s="257"/>
      <c r="CJ340" s="257"/>
      <c r="CK340" s="257"/>
      <c r="CL340" s="257"/>
      <c r="CM340" s="257"/>
      <c r="CN340" s="257"/>
      <c r="CO340" s="257"/>
      <c r="CP340" s="257"/>
      <c r="CQ340" s="257"/>
      <c r="CR340" s="257"/>
      <c r="CS340" s="253" t="s">
        <v>4495</v>
      </c>
      <c r="CT340" s="257"/>
      <c r="CU340" s="257"/>
      <c r="CV340" s="257"/>
      <c r="CW340" s="257"/>
      <c r="CX340" s="257"/>
      <c r="CY340" s="257"/>
      <c r="CZ340" s="257"/>
      <c r="DA340" s="257"/>
      <c r="DB340" s="257"/>
      <c r="DC340" s="257"/>
      <c r="DD340" s="257"/>
      <c r="DE340" s="257"/>
    </row>
    <row r="341" spans="34:109" ht="60" hidden="1" customHeight="1">
      <c r="AH341" s="255"/>
      <c r="AI341" s="255"/>
      <c r="AJ341" s="255"/>
      <c r="AK341" s="255"/>
      <c r="AL341" s="244" t="str">
        <f t="shared" si="10"/>
        <v/>
      </c>
      <c r="AM341" s="244" t="str">
        <f t="shared" si="11"/>
        <v/>
      </c>
      <c r="AO341" s="255"/>
      <c r="AP341" s="247">
        <v>339</v>
      </c>
      <c r="AQ341" s="256"/>
      <c r="AR341" s="256"/>
      <c r="AS341" s="256"/>
      <c r="AT341" s="256"/>
      <c r="AU341" s="256"/>
      <c r="AV341" s="256"/>
      <c r="AW341" s="256"/>
      <c r="AX341" s="256"/>
      <c r="AY341" s="256"/>
      <c r="AZ341" s="256"/>
      <c r="BA341" s="256"/>
      <c r="BB341" s="256"/>
      <c r="BC341" s="256"/>
      <c r="BD341" s="256"/>
      <c r="BE341" s="256"/>
      <c r="BF341" s="256"/>
      <c r="BG341" s="256"/>
      <c r="BH341" s="256"/>
      <c r="BI341" s="256"/>
      <c r="BJ341" s="252" t="s">
        <v>4496</v>
      </c>
      <c r="BK341" s="256"/>
      <c r="BL341" s="256"/>
      <c r="BM341" s="256"/>
      <c r="BN341" s="256"/>
      <c r="BO341" s="256"/>
      <c r="BP341" s="256"/>
      <c r="BQ341" s="256"/>
      <c r="BR341" s="256"/>
      <c r="BS341" s="256"/>
      <c r="BT341" s="256"/>
      <c r="BU341" s="256"/>
      <c r="BV341" s="256"/>
      <c r="BW341" s="255"/>
      <c r="BX341" s="255"/>
      <c r="BY341" s="255"/>
      <c r="BZ341" s="257"/>
      <c r="CA341" s="257"/>
      <c r="CB341" s="257"/>
      <c r="CC341" s="257"/>
      <c r="CD341" s="257"/>
      <c r="CE341" s="257"/>
      <c r="CF341" s="257"/>
      <c r="CG341" s="257"/>
      <c r="CH341" s="257"/>
      <c r="CI341" s="257"/>
      <c r="CJ341" s="257"/>
      <c r="CK341" s="257"/>
      <c r="CL341" s="257"/>
      <c r="CM341" s="257"/>
      <c r="CN341" s="257"/>
      <c r="CO341" s="257"/>
      <c r="CP341" s="257"/>
      <c r="CQ341" s="257"/>
      <c r="CR341" s="257"/>
      <c r="CS341" s="253" t="s">
        <v>4497</v>
      </c>
      <c r="CT341" s="257"/>
      <c r="CU341" s="257"/>
      <c r="CV341" s="257"/>
      <c r="CW341" s="257"/>
      <c r="CX341" s="257"/>
      <c r="CY341" s="257"/>
      <c r="CZ341" s="257"/>
      <c r="DA341" s="257"/>
      <c r="DB341" s="257"/>
      <c r="DC341" s="257"/>
      <c r="DD341" s="257"/>
      <c r="DE341" s="257"/>
    </row>
    <row r="342" spans="34:109" ht="75" hidden="1" customHeight="1">
      <c r="AH342" s="255"/>
      <c r="AI342" s="255"/>
      <c r="AJ342" s="255"/>
      <c r="AK342" s="255"/>
      <c r="AL342" s="244" t="str">
        <f t="shared" si="10"/>
        <v/>
      </c>
      <c r="AM342" s="244" t="str">
        <f t="shared" si="11"/>
        <v/>
      </c>
      <c r="AO342" s="255"/>
      <c r="AP342" s="247">
        <v>340</v>
      </c>
      <c r="AQ342" s="256"/>
      <c r="AR342" s="256"/>
      <c r="AS342" s="256"/>
      <c r="AT342" s="256"/>
      <c r="AU342" s="256"/>
      <c r="AV342" s="256"/>
      <c r="AW342" s="256"/>
      <c r="AX342" s="256"/>
      <c r="AY342" s="256"/>
      <c r="AZ342" s="256"/>
      <c r="BA342" s="256"/>
      <c r="BB342" s="256"/>
      <c r="BC342" s="256"/>
      <c r="BD342" s="256"/>
      <c r="BE342" s="256"/>
      <c r="BF342" s="256"/>
      <c r="BG342" s="256"/>
      <c r="BH342" s="256"/>
      <c r="BI342" s="256"/>
      <c r="BJ342" s="252" t="s">
        <v>4498</v>
      </c>
      <c r="BK342" s="256"/>
      <c r="BL342" s="256"/>
      <c r="BM342" s="256"/>
      <c r="BN342" s="256"/>
      <c r="BO342" s="256"/>
      <c r="BP342" s="256"/>
      <c r="BQ342" s="256"/>
      <c r="BR342" s="256"/>
      <c r="BS342" s="256"/>
      <c r="BT342" s="256"/>
      <c r="BU342" s="256"/>
      <c r="BV342" s="256"/>
      <c r="BW342" s="255"/>
      <c r="BX342" s="255"/>
      <c r="BY342" s="255"/>
      <c r="BZ342" s="257"/>
      <c r="CA342" s="257"/>
      <c r="CB342" s="257"/>
      <c r="CC342" s="257"/>
      <c r="CD342" s="257"/>
      <c r="CE342" s="257"/>
      <c r="CF342" s="257"/>
      <c r="CG342" s="257"/>
      <c r="CH342" s="257"/>
      <c r="CI342" s="257"/>
      <c r="CJ342" s="257"/>
      <c r="CK342" s="257"/>
      <c r="CL342" s="257"/>
      <c r="CM342" s="257"/>
      <c r="CN342" s="257"/>
      <c r="CO342" s="257"/>
      <c r="CP342" s="257"/>
      <c r="CQ342" s="257"/>
      <c r="CR342" s="257"/>
      <c r="CS342" s="253" t="s">
        <v>4499</v>
      </c>
      <c r="CT342" s="257"/>
      <c r="CU342" s="257"/>
      <c r="CV342" s="257"/>
      <c r="CW342" s="257"/>
      <c r="CX342" s="257"/>
      <c r="CY342" s="257"/>
      <c r="CZ342" s="257"/>
      <c r="DA342" s="257"/>
      <c r="DB342" s="257"/>
      <c r="DC342" s="257"/>
      <c r="DD342" s="257"/>
      <c r="DE342" s="257"/>
    </row>
    <row r="343" spans="34:109" ht="60" hidden="1" customHeight="1">
      <c r="AH343" s="255"/>
      <c r="AI343" s="255"/>
      <c r="AJ343" s="255"/>
      <c r="AK343" s="255"/>
      <c r="AL343" s="244" t="str">
        <f t="shared" si="10"/>
        <v/>
      </c>
      <c r="AM343" s="244" t="str">
        <f t="shared" si="11"/>
        <v/>
      </c>
      <c r="AO343" s="255"/>
      <c r="AP343" s="247">
        <v>341</v>
      </c>
      <c r="AQ343" s="256"/>
      <c r="AR343" s="256"/>
      <c r="AS343" s="256"/>
      <c r="AT343" s="256"/>
      <c r="AU343" s="256"/>
      <c r="AV343" s="256"/>
      <c r="AW343" s="256"/>
      <c r="AX343" s="256"/>
      <c r="AY343" s="256"/>
      <c r="AZ343" s="256"/>
      <c r="BA343" s="256"/>
      <c r="BB343" s="256"/>
      <c r="BC343" s="256"/>
      <c r="BD343" s="256"/>
      <c r="BE343" s="256"/>
      <c r="BF343" s="256"/>
      <c r="BG343" s="256"/>
      <c r="BH343" s="256"/>
      <c r="BI343" s="256"/>
      <c r="BJ343" s="252" t="s">
        <v>4500</v>
      </c>
      <c r="BK343" s="256"/>
      <c r="BL343" s="256"/>
      <c r="BM343" s="256"/>
      <c r="BN343" s="256"/>
      <c r="BO343" s="256"/>
      <c r="BP343" s="256"/>
      <c r="BQ343" s="256"/>
      <c r="BR343" s="256"/>
      <c r="BS343" s="256"/>
      <c r="BT343" s="256"/>
      <c r="BU343" s="256"/>
      <c r="BV343" s="256"/>
      <c r="BW343" s="255"/>
      <c r="BX343" s="255"/>
      <c r="BY343" s="255"/>
      <c r="BZ343" s="257"/>
      <c r="CA343" s="257"/>
      <c r="CB343" s="257"/>
      <c r="CC343" s="257"/>
      <c r="CD343" s="257"/>
      <c r="CE343" s="257"/>
      <c r="CF343" s="257"/>
      <c r="CG343" s="257"/>
      <c r="CH343" s="257"/>
      <c r="CI343" s="257"/>
      <c r="CJ343" s="257"/>
      <c r="CK343" s="257"/>
      <c r="CL343" s="257"/>
      <c r="CM343" s="257"/>
      <c r="CN343" s="257"/>
      <c r="CO343" s="257"/>
      <c r="CP343" s="257"/>
      <c r="CQ343" s="257"/>
      <c r="CR343" s="257"/>
      <c r="CS343" s="253" t="s">
        <v>4501</v>
      </c>
      <c r="CT343" s="257"/>
      <c r="CU343" s="257"/>
      <c r="CV343" s="257"/>
      <c r="CW343" s="257"/>
      <c r="CX343" s="257"/>
      <c r="CY343" s="257"/>
      <c r="CZ343" s="257"/>
      <c r="DA343" s="257"/>
      <c r="DB343" s="257"/>
      <c r="DC343" s="257"/>
      <c r="DD343" s="257"/>
      <c r="DE343" s="257"/>
    </row>
    <row r="344" spans="34:109" ht="120" hidden="1" customHeight="1">
      <c r="AH344" s="255"/>
      <c r="AI344" s="255"/>
      <c r="AJ344" s="255"/>
      <c r="AK344" s="255"/>
      <c r="AL344" s="244" t="str">
        <f t="shared" si="10"/>
        <v/>
      </c>
      <c r="AM344" s="244" t="str">
        <f t="shared" si="11"/>
        <v/>
      </c>
      <c r="AO344" s="255"/>
      <c r="AP344" s="247">
        <v>342</v>
      </c>
      <c r="AQ344" s="256"/>
      <c r="AR344" s="256"/>
      <c r="AS344" s="256"/>
      <c r="AT344" s="256"/>
      <c r="AU344" s="256"/>
      <c r="AV344" s="256"/>
      <c r="AW344" s="256"/>
      <c r="AX344" s="256"/>
      <c r="AY344" s="256"/>
      <c r="AZ344" s="256"/>
      <c r="BA344" s="256"/>
      <c r="BB344" s="256"/>
      <c r="BC344" s="256"/>
      <c r="BD344" s="256"/>
      <c r="BE344" s="256"/>
      <c r="BF344" s="256"/>
      <c r="BG344" s="256"/>
      <c r="BH344" s="256"/>
      <c r="BI344" s="256"/>
      <c r="BJ344" s="252" t="s">
        <v>4502</v>
      </c>
      <c r="BK344" s="256"/>
      <c r="BL344" s="256"/>
      <c r="BM344" s="256"/>
      <c r="BN344" s="256"/>
      <c r="BO344" s="256"/>
      <c r="BP344" s="256"/>
      <c r="BQ344" s="256"/>
      <c r="BR344" s="256"/>
      <c r="BS344" s="256"/>
      <c r="BT344" s="256"/>
      <c r="BU344" s="256"/>
      <c r="BV344" s="256"/>
      <c r="BW344" s="255"/>
      <c r="BX344" s="255"/>
      <c r="BY344" s="255"/>
      <c r="BZ344" s="257"/>
      <c r="CA344" s="257"/>
      <c r="CB344" s="257"/>
      <c r="CC344" s="257"/>
      <c r="CD344" s="257"/>
      <c r="CE344" s="257"/>
      <c r="CF344" s="257"/>
      <c r="CG344" s="257"/>
      <c r="CH344" s="257"/>
      <c r="CI344" s="257"/>
      <c r="CJ344" s="257"/>
      <c r="CK344" s="257"/>
      <c r="CL344" s="257"/>
      <c r="CM344" s="257"/>
      <c r="CN344" s="257"/>
      <c r="CO344" s="257"/>
      <c r="CP344" s="257"/>
      <c r="CQ344" s="257"/>
      <c r="CR344" s="257"/>
      <c r="CS344" s="253" t="s">
        <v>4503</v>
      </c>
      <c r="CT344" s="257"/>
      <c r="CU344" s="257"/>
      <c r="CV344" s="257"/>
      <c r="CW344" s="257"/>
      <c r="CX344" s="257"/>
      <c r="CY344" s="257"/>
      <c r="CZ344" s="257"/>
      <c r="DA344" s="257"/>
      <c r="DB344" s="257"/>
      <c r="DC344" s="257"/>
      <c r="DD344" s="257"/>
      <c r="DE344" s="257"/>
    </row>
    <row r="345" spans="34:109" ht="45" hidden="1" customHeight="1">
      <c r="AH345" s="255"/>
      <c r="AI345" s="255"/>
      <c r="AJ345" s="255"/>
      <c r="AK345" s="255"/>
      <c r="AL345" s="244" t="str">
        <f t="shared" si="10"/>
        <v/>
      </c>
      <c r="AM345" s="244" t="str">
        <f t="shared" si="11"/>
        <v/>
      </c>
      <c r="AO345" s="255"/>
      <c r="AP345" s="247">
        <v>343</v>
      </c>
      <c r="AQ345" s="256"/>
      <c r="AR345" s="256"/>
      <c r="AS345" s="256"/>
      <c r="AT345" s="256"/>
      <c r="AU345" s="256"/>
      <c r="AV345" s="256"/>
      <c r="AW345" s="256"/>
      <c r="AX345" s="256"/>
      <c r="AY345" s="256"/>
      <c r="AZ345" s="256"/>
      <c r="BA345" s="256"/>
      <c r="BB345" s="256"/>
      <c r="BC345" s="256"/>
      <c r="BD345" s="256"/>
      <c r="BE345" s="256"/>
      <c r="BF345" s="256"/>
      <c r="BG345" s="256"/>
      <c r="BH345" s="256"/>
      <c r="BI345" s="256"/>
      <c r="BJ345" s="252" t="s">
        <v>4504</v>
      </c>
      <c r="BK345" s="256"/>
      <c r="BL345" s="256"/>
      <c r="BM345" s="256"/>
      <c r="BN345" s="256"/>
      <c r="BO345" s="256"/>
      <c r="BP345" s="256"/>
      <c r="BQ345" s="256"/>
      <c r="BR345" s="256"/>
      <c r="BS345" s="256"/>
      <c r="BT345" s="256"/>
      <c r="BU345" s="256"/>
      <c r="BV345" s="256"/>
      <c r="BW345" s="255"/>
      <c r="BX345" s="255"/>
      <c r="BY345" s="255"/>
      <c r="BZ345" s="257"/>
      <c r="CA345" s="257"/>
      <c r="CB345" s="257"/>
      <c r="CC345" s="257"/>
      <c r="CD345" s="257"/>
      <c r="CE345" s="257"/>
      <c r="CF345" s="257"/>
      <c r="CG345" s="257"/>
      <c r="CH345" s="257"/>
      <c r="CI345" s="257"/>
      <c r="CJ345" s="257"/>
      <c r="CK345" s="257"/>
      <c r="CL345" s="257"/>
      <c r="CM345" s="257"/>
      <c r="CN345" s="257"/>
      <c r="CO345" s="257"/>
      <c r="CP345" s="257"/>
      <c r="CQ345" s="257"/>
      <c r="CR345" s="257"/>
      <c r="CS345" s="253" t="s">
        <v>4505</v>
      </c>
      <c r="CT345" s="257"/>
      <c r="CU345" s="257"/>
      <c r="CV345" s="257"/>
      <c r="CW345" s="257"/>
      <c r="CX345" s="257"/>
      <c r="CY345" s="257"/>
      <c r="CZ345" s="257"/>
      <c r="DA345" s="257"/>
      <c r="DB345" s="257"/>
      <c r="DC345" s="257"/>
      <c r="DD345" s="257"/>
      <c r="DE345" s="257"/>
    </row>
    <row r="346" spans="34:109" ht="135" hidden="1" customHeight="1">
      <c r="AH346" s="255"/>
      <c r="AI346" s="255"/>
      <c r="AJ346" s="255"/>
      <c r="AK346" s="255"/>
      <c r="AL346" s="244" t="str">
        <f t="shared" si="10"/>
        <v/>
      </c>
      <c r="AM346" s="244" t="str">
        <f t="shared" si="11"/>
        <v/>
      </c>
      <c r="AO346" s="255"/>
      <c r="AP346" s="247">
        <v>344</v>
      </c>
      <c r="AQ346" s="256"/>
      <c r="AR346" s="256"/>
      <c r="AS346" s="256"/>
      <c r="AT346" s="256"/>
      <c r="AU346" s="256"/>
      <c r="AV346" s="256"/>
      <c r="AW346" s="256"/>
      <c r="AX346" s="256"/>
      <c r="AY346" s="256"/>
      <c r="AZ346" s="256"/>
      <c r="BA346" s="256"/>
      <c r="BB346" s="256"/>
      <c r="BC346" s="256"/>
      <c r="BD346" s="256"/>
      <c r="BE346" s="256"/>
      <c r="BF346" s="256"/>
      <c r="BG346" s="256"/>
      <c r="BH346" s="256"/>
      <c r="BI346" s="256"/>
      <c r="BJ346" s="252" t="s">
        <v>4506</v>
      </c>
      <c r="BK346" s="256"/>
      <c r="BL346" s="256"/>
      <c r="BM346" s="256"/>
      <c r="BN346" s="256"/>
      <c r="BO346" s="256"/>
      <c r="BP346" s="256"/>
      <c r="BQ346" s="256"/>
      <c r="BR346" s="256"/>
      <c r="BS346" s="256"/>
      <c r="BT346" s="256"/>
      <c r="BU346" s="256"/>
      <c r="BV346" s="256"/>
      <c r="BW346" s="255"/>
      <c r="BX346" s="255"/>
      <c r="BY346" s="255"/>
      <c r="BZ346" s="257"/>
      <c r="CA346" s="257"/>
      <c r="CB346" s="257"/>
      <c r="CC346" s="257"/>
      <c r="CD346" s="257"/>
      <c r="CE346" s="257"/>
      <c r="CF346" s="257"/>
      <c r="CG346" s="257"/>
      <c r="CH346" s="257"/>
      <c r="CI346" s="257"/>
      <c r="CJ346" s="257"/>
      <c r="CK346" s="257"/>
      <c r="CL346" s="257"/>
      <c r="CM346" s="257"/>
      <c r="CN346" s="257"/>
      <c r="CO346" s="257"/>
      <c r="CP346" s="257"/>
      <c r="CQ346" s="257"/>
      <c r="CR346" s="257"/>
      <c r="CS346" s="253" t="s">
        <v>4507</v>
      </c>
      <c r="CT346" s="257"/>
      <c r="CU346" s="257"/>
      <c r="CV346" s="257"/>
      <c r="CW346" s="257"/>
      <c r="CX346" s="257"/>
      <c r="CY346" s="257"/>
      <c r="CZ346" s="257"/>
      <c r="DA346" s="257"/>
      <c r="DB346" s="257"/>
      <c r="DC346" s="257"/>
      <c r="DD346" s="257"/>
      <c r="DE346" s="257"/>
    </row>
    <row r="347" spans="34:109" ht="135" hidden="1" customHeight="1">
      <c r="AH347" s="255"/>
      <c r="AI347" s="255"/>
      <c r="AJ347" s="255"/>
      <c r="AK347" s="255"/>
      <c r="AL347" s="244" t="str">
        <f t="shared" si="10"/>
        <v/>
      </c>
      <c r="AM347" s="244" t="str">
        <f t="shared" si="11"/>
        <v/>
      </c>
      <c r="AO347" s="255"/>
      <c r="AP347" s="247">
        <v>345</v>
      </c>
      <c r="AQ347" s="256"/>
      <c r="AR347" s="256"/>
      <c r="AS347" s="256"/>
      <c r="AT347" s="256"/>
      <c r="AU347" s="256"/>
      <c r="AV347" s="256"/>
      <c r="AW347" s="256"/>
      <c r="AX347" s="256"/>
      <c r="AY347" s="256"/>
      <c r="AZ347" s="256"/>
      <c r="BA347" s="256"/>
      <c r="BB347" s="256"/>
      <c r="BC347" s="256"/>
      <c r="BD347" s="256"/>
      <c r="BE347" s="256"/>
      <c r="BF347" s="256"/>
      <c r="BG347" s="256"/>
      <c r="BH347" s="256"/>
      <c r="BI347" s="256"/>
      <c r="BJ347" s="252" t="s">
        <v>4508</v>
      </c>
      <c r="BK347" s="256"/>
      <c r="BL347" s="256"/>
      <c r="BM347" s="256"/>
      <c r="BN347" s="256"/>
      <c r="BO347" s="256"/>
      <c r="BP347" s="256"/>
      <c r="BQ347" s="256"/>
      <c r="BR347" s="256"/>
      <c r="BS347" s="256"/>
      <c r="BT347" s="256"/>
      <c r="BU347" s="256"/>
      <c r="BV347" s="256"/>
      <c r="BW347" s="255"/>
      <c r="BX347" s="255"/>
      <c r="BY347" s="255"/>
      <c r="BZ347" s="257"/>
      <c r="CA347" s="257"/>
      <c r="CB347" s="257"/>
      <c r="CC347" s="257"/>
      <c r="CD347" s="257"/>
      <c r="CE347" s="257"/>
      <c r="CF347" s="257"/>
      <c r="CG347" s="257"/>
      <c r="CH347" s="257"/>
      <c r="CI347" s="257"/>
      <c r="CJ347" s="257"/>
      <c r="CK347" s="257"/>
      <c r="CL347" s="257"/>
      <c r="CM347" s="257"/>
      <c r="CN347" s="257"/>
      <c r="CO347" s="257"/>
      <c r="CP347" s="257"/>
      <c r="CQ347" s="257"/>
      <c r="CR347" s="257"/>
      <c r="CS347" s="253" t="s">
        <v>4509</v>
      </c>
      <c r="CT347" s="257"/>
      <c r="CU347" s="257"/>
      <c r="CV347" s="257"/>
      <c r="CW347" s="257"/>
      <c r="CX347" s="257"/>
      <c r="CY347" s="257"/>
      <c r="CZ347" s="257"/>
      <c r="DA347" s="257"/>
      <c r="DB347" s="257"/>
      <c r="DC347" s="257"/>
      <c r="DD347" s="257"/>
      <c r="DE347" s="257"/>
    </row>
    <row r="348" spans="34:109" ht="90" hidden="1" customHeight="1">
      <c r="AH348" s="255"/>
      <c r="AI348" s="255"/>
      <c r="AJ348" s="255"/>
      <c r="AK348" s="255"/>
      <c r="AL348" s="244" t="str">
        <f t="shared" si="10"/>
        <v/>
      </c>
      <c r="AM348" s="244" t="str">
        <f t="shared" si="11"/>
        <v/>
      </c>
      <c r="AO348" s="255"/>
      <c r="AP348" s="247">
        <v>346</v>
      </c>
      <c r="AQ348" s="256"/>
      <c r="AR348" s="256"/>
      <c r="AS348" s="256"/>
      <c r="AT348" s="256"/>
      <c r="AU348" s="256"/>
      <c r="AV348" s="256"/>
      <c r="AW348" s="256"/>
      <c r="AX348" s="256"/>
      <c r="AY348" s="256"/>
      <c r="AZ348" s="256"/>
      <c r="BA348" s="256"/>
      <c r="BB348" s="256"/>
      <c r="BC348" s="256"/>
      <c r="BD348" s="256"/>
      <c r="BE348" s="256"/>
      <c r="BF348" s="256"/>
      <c r="BG348" s="256"/>
      <c r="BH348" s="256"/>
      <c r="BI348" s="256"/>
      <c r="BJ348" s="252" t="s">
        <v>4510</v>
      </c>
      <c r="BK348" s="256"/>
      <c r="BL348" s="256"/>
      <c r="BM348" s="256"/>
      <c r="BN348" s="256"/>
      <c r="BO348" s="256"/>
      <c r="BP348" s="256"/>
      <c r="BQ348" s="256"/>
      <c r="BR348" s="256"/>
      <c r="BS348" s="256"/>
      <c r="BT348" s="256"/>
      <c r="BU348" s="256"/>
      <c r="BV348" s="256"/>
      <c r="BW348" s="255"/>
      <c r="BX348" s="255"/>
      <c r="BY348" s="255"/>
      <c r="BZ348" s="257"/>
      <c r="CA348" s="257"/>
      <c r="CB348" s="257"/>
      <c r="CC348" s="257"/>
      <c r="CD348" s="257"/>
      <c r="CE348" s="257"/>
      <c r="CF348" s="257"/>
      <c r="CG348" s="257"/>
      <c r="CH348" s="257"/>
      <c r="CI348" s="257"/>
      <c r="CJ348" s="257"/>
      <c r="CK348" s="257"/>
      <c r="CL348" s="257"/>
      <c r="CM348" s="257"/>
      <c r="CN348" s="257"/>
      <c r="CO348" s="257"/>
      <c r="CP348" s="257"/>
      <c r="CQ348" s="257"/>
      <c r="CR348" s="257"/>
      <c r="CS348" s="253" t="s">
        <v>4511</v>
      </c>
      <c r="CT348" s="257"/>
      <c r="CU348" s="257"/>
      <c r="CV348" s="257"/>
      <c r="CW348" s="257"/>
      <c r="CX348" s="257"/>
      <c r="CY348" s="257"/>
      <c r="CZ348" s="257"/>
      <c r="DA348" s="257"/>
      <c r="DB348" s="257"/>
      <c r="DC348" s="257"/>
      <c r="DD348" s="257"/>
      <c r="DE348" s="257"/>
    </row>
    <row r="349" spans="34:109" ht="90" hidden="1" customHeight="1">
      <c r="AH349" s="255"/>
      <c r="AI349" s="255"/>
      <c r="AJ349" s="255"/>
      <c r="AK349" s="255"/>
      <c r="AL349" s="244" t="str">
        <f t="shared" si="10"/>
        <v/>
      </c>
      <c r="AM349" s="244" t="str">
        <f t="shared" si="11"/>
        <v/>
      </c>
      <c r="AO349" s="255"/>
      <c r="AP349" s="247">
        <v>347</v>
      </c>
      <c r="AQ349" s="256"/>
      <c r="AR349" s="256"/>
      <c r="AS349" s="256"/>
      <c r="AT349" s="256"/>
      <c r="AU349" s="256"/>
      <c r="AV349" s="256"/>
      <c r="AW349" s="256"/>
      <c r="AX349" s="256"/>
      <c r="AY349" s="256"/>
      <c r="AZ349" s="256"/>
      <c r="BA349" s="256"/>
      <c r="BB349" s="256"/>
      <c r="BC349" s="256"/>
      <c r="BD349" s="256"/>
      <c r="BE349" s="256"/>
      <c r="BF349" s="256"/>
      <c r="BG349" s="256"/>
      <c r="BH349" s="256"/>
      <c r="BI349" s="256"/>
      <c r="BJ349" s="252" t="s">
        <v>4512</v>
      </c>
      <c r="BK349" s="256"/>
      <c r="BL349" s="256"/>
      <c r="BM349" s="256"/>
      <c r="BN349" s="256"/>
      <c r="BO349" s="256"/>
      <c r="BP349" s="256"/>
      <c r="BQ349" s="256"/>
      <c r="BR349" s="256"/>
      <c r="BS349" s="256"/>
      <c r="BT349" s="256"/>
      <c r="BU349" s="256"/>
      <c r="BV349" s="256"/>
      <c r="BW349" s="255"/>
      <c r="BX349" s="255"/>
      <c r="BY349" s="255"/>
      <c r="BZ349" s="257"/>
      <c r="CA349" s="257"/>
      <c r="CB349" s="257"/>
      <c r="CC349" s="257"/>
      <c r="CD349" s="257"/>
      <c r="CE349" s="257"/>
      <c r="CF349" s="257"/>
      <c r="CG349" s="257"/>
      <c r="CH349" s="257"/>
      <c r="CI349" s="257"/>
      <c r="CJ349" s="257"/>
      <c r="CK349" s="257"/>
      <c r="CL349" s="257"/>
      <c r="CM349" s="257"/>
      <c r="CN349" s="257"/>
      <c r="CO349" s="257"/>
      <c r="CP349" s="257"/>
      <c r="CQ349" s="257"/>
      <c r="CR349" s="257"/>
      <c r="CS349" s="253" t="s">
        <v>4513</v>
      </c>
      <c r="CT349" s="257"/>
      <c r="CU349" s="257"/>
      <c r="CV349" s="257"/>
      <c r="CW349" s="257"/>
      <c r="CX349" s="257"/>
      <c r="CY349" s="257"/>
      <c r="CZ349" s="257"/>
      <c r="DA349" s="257"/>
      <c r="DB349" s="257"/>
      <c r="DC349" s="257"/>
      <c r="DD349" s="257"/>
      <c r="DE349" s="257"/>
    </row>
    <row r="350" spans="34:109" ht="75" hidden="1" customHeight="1">
      <c r="AH350" s="255"/>
      <c r="AI350" s="255"/>
      <c r="AJ350" s="255"/>
      <c r="AK350" s="255"/>
      <c r="AL350" s="244" t="str">
        <f t="shared" si="10"/>
        <v/>
      </c>
      <c r="AM350" s="244" t="str">
        <f t="shared" si="11"/>
        <v/>
      </c>
      <c r="AO350" s="255"/>
      <c r="AP350" s="247">
        <v>348</v>
      </c>
      <c r="AQ350" s="256"/>
      <c r="AR350" s="256"/>
      <c r="AS350" s="256"/>
      <c r="AT350" s="256"/>
      <c r="AU350" s="256"/>
      <c r="AV350" s="256"/>
      <c r="AW350" s="256"/>
      <c r="AX350" s="256"/>
      <c r="AY350" s="256"/>
      <c r="AZ350" s="256"/>
      <c r="BA350" s="256"/>
      <c r="BB350" s="256"/>
      <c r="BC350" s="256"/>
      <c r="BD350" s="256"/>
      <c r="BE350" s="256"/>
      <c r="BF350" s="256"/>
      <c r="BG350" s="256"/>
      <c r="BH350" s="256"/>
      <c r="BI350" s="256"/>
      <c r="BJ350" s="252" t="s">
        <v>4514</v>
      </c>
      <c r="BK350" s="256"/>
      <c r="BL350" s="256"/>
      <c r="BM350" s="256"/>
      <c r="BN350" s="256"/>
      <c r="BO350" s="256"/>
      <c r="BP350" s="256"/>
      <c r="BQ350" s="256"/>
      <c r="BR350" s="256"/>
      <c r="BS350" s="256"/>
      <c r="BT350" s="256"/>
      <c r="BU350" s="256"/>
      <c r="BV350" s="256"/>
      <c r="BW350" s="255"/>
      <c r="BX350" s="255"/>
      <c r="BY350" s="255"/>
      <c r="BZ350" s="257"/>
      <c r="CA350" s="257"/>
      <c r="CB350" s="257"/>
      <c r="CC350" s="257"/>
      <c r="CD350" s="257"/>
      <c r="CE350" s="257"/>
      <c r="CF350" s="257"/>
      <c r="CG350" s="257"/>
      <c r="CH350" s="257"/>
      <c r="CI350" s="257"/>
      <c r="CJ350" s="257"/>
      <c r="CK350" s="257"/>
      <c r="CL350" s="257"/>
      <c r="CM350" s="257"/>
      <c r="CN350" s="257"/>
      <c r="CO350" s="257"/>
      <c r="CP350" s="257"/>
      <c r="CQ350" s="257"/>
      <c r="CR350" s="257"/>
      <c r="CS350" s="253" t="s">
        <v>4515</v>
      </c>
      <c r="CT350" s="257"/>
      <c r="CU350" s="257"/>
      <c r="CV350" s="257"/>
      <c r="CW350" s="257"/>
      <c r="CX350" s="257"/>
      <c r="CY350" s="257"/>
      <c r="CZ350" s="257"/>
      <c r="DA350" s="257"/>
      <c r="DB350" s="257"/>
      <c r="DC350" s="257"/>
      <c r="DD350" s="257"/>
      <c r="DE350" s="257"/>
    </row>
    <row r="351" spans="34:109" ht="75" hidden="1" customHeight="1">
      <c r="AH351" s="255"/>
      <c r="AI351" s="255"/>
      <c r="AJ351" s="255"/>
      <c r="AK351" s="255"/>
      <c r="AL351" s="244" t="str">
        <f t="shared" si="10"/>
        <v/>
      </c>
      <c r="AM351" s="244" t="str">
        <f t="shared" si="11"/>
        <v/>
      </c>
      <c r="AO351" s="255"/>
      <c r="AP351" s="247">
        <v>349</v>
      </c>
      <c r="AQ351" s="256"/>
      <c r="AR351" s="256"/>
      <c r="AS351" s="256"/>
      <c r="AT351" s="256"/>
      <c r="AU351" s="256"/>
      <c r="AV351" s="256"/>
      <c r="AW351" s="256"/>
      <c r="AX351" s="256"/>
      <c r="AY351" s="256"/>
      <c r="AZ351" s="256"/>
      <c r="BA351" s="256"/>
      <c r="BB351" s="256"/>
      <c r="BC351" s="256"/>
      <c r="BD351" s="256"/>
      <c r="BE351" s="256"/>
      <c r="BF351" s="256"/>
      <c r="BG351" s="256"/>
      <c r="BH351" s="256"/>
      <c r="BI351" s="256"/>
      <c r="BJ351" s="252" t="s">
        <v>4516</v>
      </c>
      <c r="BK351" s="256"/>
      <c r="BL351" s="256"/>
      <c r="BM351" s="256"/>
      <c r="BN351" s="256"/>
      <c r="BO351" s="256"/>
      <c r="BP351" s="256"/>
      <c r="BQ351" s="256"/>
      <c r="BR351" s="256"/>
      <c r="BS351" s="256"/>
      <c r="BT351" s="256"/>
      <c r="BU351" s="256"/>
      <c r="BV351" s="256"/>
      <c r="BW351" s="255"/>
      <c r="BX351" s="255"/>
      <c r="BY351" s="255"/>
      <c r="BZ351" s="257"/>
      <c r="CA351" s="257"/>
      <c r="CB351" s="257"/>
      <c r="CC351" s="257"/>
      <c r="CD351" s="257"/>
      <c r="CE351" s="257"/>
      <c r="CF351" s="257"/>
      <c r="CG351" s="257"/>
      <c r="CH351" s="257"/>
      <c r="CI351" s="257"/>
      <c r="CJ351" s="257"/>
      <c r="CK351" s="257"/>
      <c r="CL351" s="257"/>
      <c r="CM351" s="257"/>
      <c r="CN351" s="257"/>
      <c r="CO351" s="257"/>
      <c r="CP351" s="257"/>
      <c r="CQ351" s="257"/>
      <c r="CR351" s="257"/>
      <c r="CS351" s="253" t="s">
        <v>4517</v>
      </c>
      <c r="CT351" s="257"/>
      <c r="CU351" s="257"/>
      <c r="CV351" s="257"/>
      <c r="CW351" s="257"/>
      <c r="CX351" s="257"/>
      <c r="CY351" s="257"/>
      <c r="CZ351" s="257"/>
      <c r="DA351" s="257"/>
      <c r="DB351" s="257"/>
      <c r="DC351" s="257"/>
      <c r="DD351" s="257"/>
      <c r="DE351" s="257"/>
    </row>
    <row r="352" spans="34:109" ht="75" hidden="1" customHeight="1">
      <c r="AH352" s="255"/>
      <c r="AI352" s="255"/>
      <c r="AJ352" s="255"/>
      <c r="AK352" s="255"/>
      <c r="AL352" s="244" t="str">
        <f t="shared" si="10"/>
        <v/>
      </c>
      <c r="AM352" s="244" t="str">
        <f t="shared" si="11"/>
        <v/>
      </c>
      <c r="AO352" s="255"/>
      <c r="AP352" s="247">
        <v>350</v>
      </c>
      <c r="AQ352" s="256"/>
      <c r="AR352" s="256"/>
      <c r="AS352" s="256"/>
      <c r="AT352" s="256"/>
      <c r="AU352" s="256"/>
      <c r="AV352" s="256"/>
      <c r="AW352" s="256"/>
      <c r="AX352" s="256"/>
      <c r="AY352" s="256"/>
      <c r="AZ352" s="256"/>
      <c r="BA352" s="256"/>
      <c r="BB352" s="256"/>
      <c r="BC352" s="256"/>
      <c r="BD352" s="256"/>
      <c r="BE352" s="256"/>
      <c r="BF352" s="256"/>
      <c r="BG352" s="256"/>
      <c r="BH352" s="256"/>
      <c r="BI352" s="256"/>
      <c r="BJ352" s="252" t="s">
        <v>4518</v>
      </c>
      <c r="BK352" s="256"/>
      <c r="BL352" s="256"/>
      <c r="BM352" s="256"/>
      <c r="BN352" s="256"/>
      <c r="BO352" s="256"/>
      <c r="BP352" s="256"/>
      <c r="BQ352" s="256"/>
      <c r="BR352" s="256"/>
      <c r="BS352" s="256"/>
      <c r="BT352" s="256"/>
      <c r="BU352" s="256"/>
      <c r="BV352" s="256"/>
      <c r="BW352" s="255"/>
      <c r="BX352" s="255"/>
      <c r="BY352" s="255"/>
      <c r="BZ352" s="257"/>
      <c r="CA352" s="257"/>
      <c r="CB352" s="257"/>
      <c r="CC352" s="257"/>
      <c r="CD352" s="257"/>
      <c r="CE352" s="257"/>
      <c r="CF352" s="257"/>
      <c r="CG352" s="257"/>
      <c r="CH352" s="257"/>
      <c r="CI352" s="257"/>
      <c r="CJ352" s="257"/>
      <c r="CK352" s="257"/>
      <c r="CL352" s="257"/>
      <c r="CM352" s="257"/>
      <c r="CN352" s="257"/>
      <c r="CO352" s="257"/>
      <c r="CP352" s="257"/>
      <c r="CQ352" s="257"/>
      <c r="CR352" s="257"/>
      <c r="CS352" s="253" t="s">
        <v>4519</v>
      </c>
      <c r="CT352" s="257"/>
      <c r="CU352" s="257"/>
      <c r="CV352" s="257"/>
      <c r="CW352" s="257"/>
      <c r="CX352" s="257"/>
      <c r="CY352" s="257"/>
      <c r="CZ352" s="257"/>
      <c r="DA352" s="257"/>
      <c r="DB352" s="257"/>
      <c r="DC352" s="257"/>
      <c r="DD352" s="257"/>
      <c r="DE352" s="257"/>
    </row>
    <row r="353" spans="34:109" ht="90" hidden="1" customHeight="1">
      <c r="AH353" s="247"/>
      <c r="AI353" s="247"/>
      <c r="AJ353" s="247"/>
      <c r="AK353" s="247"/>
      <c r="AL353" s="244" t="str">
        <f t="shared" si="10"/>
        <v/>
      </c>
      <c r="AM353" s="244" t="str">
        <f t="shared" si="11"/>
        <v/>
      </c>
      <c r="AO353" s="247"/>
      <c r="AP353" s="247">
        <v>351</v>
      </c>
      <c r="AQ353" s="252"/>
      <c r="AR353" s="252"/>
      <c r="AS353" s="252"/>
      <c r="AT353" s="252"/>
      <c r="AU353" s="252"/>
      <c r="AV353" s="252"/>
      <c r="AW353" s="252"/>
      <c r="AX353" s="252"/>
      <c r="AY353" s="252"/>
      <c r="AZ353" s="252"/>
      <c r="BA353" s="252"/>
      <c r="BB353" s="252"/>
      <c r="BC353" s="252"/>
      <c r="BD353" s="252"/>
      <c r="BE353" s="252"/>
      <c r="BF353" s="252"/>
      <c r="BG353" s="252"/>
      <c r="BH353" s="252"/>
      <c r="BI353" s="252"/>
      <c r="BJ353" s="252" t="s">
        <v>4520</v>
      </c>
      <c r="BK353" s="252"/>
      <c r="BL353" s="252"/>
      <c r="BM353" s="252"/>
      <c r="BN353" s="252"/>
      <c r="BO353" s="252"/>
      <c r="BP353" s="252"/>
      <c r="BQ353" s="252"/>
      <c r="BR353" s="252"/>
      <c r="BS353" s="252"/>
      <c r="BT353" s="252"/>
      <c r="BU353" s="252"/>
      <c r="BV353" s="252"/>
      <c r="BW353" s="247"/>
      <c r="BX353" s="247"/>
      <c r="BY353" s="247"/>
      <c r="BZ353" s="253"/>
      <c r="CA353" s="253"/>
      <c r="CB353" s="253"/>
      <c r="CC353" s="253"/>
      <c r="CD353" s="253"/>
      <c r="CE353" s="253"/>
      <c r="CF353" s="253"/>
      <c r="CG353" s="253"/>
      <c r="CH353" s="253"/>
      <c r="CI353" s="253"/>
      <c r="CJ353" s="253"/>
      <c r="CK353" s="253"/>
      <c r="CL353" s="253"/>
      <c r="CM353" s="253"/>
      <c r="CN353" s="253"/>
      <c r="CO353" s="253"/>
      <c r="CP353" s="253"/>
      <c r="CQ353" s="253"/>
      <c r="CR353" s="253"/>
      <c r="CS353" s="253" t="s">
        <v>4521</v>
      </c>
      <c r="CT353" s="253"/>
      <c r="CU353" s="253"/>
      <c r="CV353" s="253"/>
      <c r="CW353" s="253"/>
      <c r="CX353" s="253"/>
      <c r="CY353" s="253"/>
      <c r="CZ353" s="253"/>
      <c r="DA353" s="253"/>
      <c r="DB353" s="253"/>
      <c r="DC353" s="253"/>
      <c r="DD353" s="253"/>
      <c r="DE353" s="253"/>
    </row>
    <row r="354" spans="34:109" ht="90" hidden="1" customHeight="1">
      <c r="AH354" s="247"/>
      <c r="AI354" s="247"/>
      <c r="AJ354" s="247"/>
      <c r="AK354" s="247"/>
      <c r="AL354" s="244" t="str">
        <f t="shared" si="10"/>
        <v/>
      </c>
      <c r="AM354" s="244" t="str">
        <f t="shared" si="11"/>
        <v/>
      </c>
      <c r="AO354" s="247"/>
      <c r="AP354" s="247">
        <v>352</v>
      </c>
      <c r="AQ354" s="252"/>
      <c r="AR354" s="252"/>
      <c r="AS354" s="252"/>
      <c r="AT354" s="252"/>
      <c r="AU354" s="252"/>
      <c r="AV354" s="252"/>
      <c r="AW354" s="252"/>
      <c r="AX354" s="252"/>
      <c r="AY354" s="252"/>
      <c r="AZ354" s="252"/>
      <c r="BA354" s="252"/>
      <c r="BB354" s="252"/>
      <c r="BC354" s="252"/>
      <c r="BD354" s="252"/>
      <c r="BE354" s="252"/>
      <c r="BF354" s="252"/>
      <c r="BG354" s="252"/>
      <c r="BH354" s="252"/>
      <c r="BI354" s="252"/>
      <c r="BJ354" s="252" t="s">
        <v>4522</v>
      </c>
      <c r="BK354" s="252"/>
      <c r="BL354" s="252"/>
      <c r="BM354" s="252"/>
      <c r="BN354" s="252"/>
      <c r="BO354" s="252"/>
      <c r="BP354" s="252"/>
      <c r="BQ354" s="252"/>
      <c r="BR354" s="252"/>
      <c r="BS354" s="252"/>
      <c r="BT354" s="252"/>
      <c r="BU354" s="252"/>
      <c r="BV354" s="252"/>
      <c r="BW354" s="247"/>
      <c r="BX354" s="247"/>
      <c r="BY354" s="247"/>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t="s">
        <v>4523</v>
      </c>
      <c r="CT354" s="253"/>
      <c r="CU354" s="253"/>
      <c r="CV354" s="253"/>
      <c r="CW354" s="253"/>
      <c r="CX354" s="253"/>
      <c r="CY354" s="253"/>
      <c r="CZ354" s="253"/>
      <c r="DA354" s="253"/>
      <c r="DB354" s="253"/>
      <c r="DC354" s="253"/>
      <c r="DD354" s="253"/>
      <c r="DE354" s="253"/>
    </row>
    <row r="355" spans="34:109" ht="105" hidden="1" customHeight="1">
      <c r="AH355" s="247"/>
      <c r="AI355" s="247"/>
      <c r="AJ355" s="247"/>
      <c r="AK355" s="247"/>
      <c r="AL355" s="244" t="str">
        <f t="shared" si="10"/>
        <v/>
      </c>
      <c r="AM355" s="244" t="str">
        <f t="shared" si="11"/>
        <v/>
      </c>
      <c r="AO355" s="247"/>
      <c r="AP355" s="247">
        <v>353</v>
      </c>
      <c r="AQ355" s="252"/>
      <c r="AR355" s="252"/>
      <c r="AS355" s="252"/>
      <c r="AT355" s="252"/>
      <c r="AU355" s="252"/>
      <c r="AV355" s="252"/>
      <c r="AW355" s="252"/>
      <c r="AX355" s="252"/>
      <c r="AY355" s="252"/>
      <c r="AZ355" s="252"/>
      <c r="BA355" s="252"/>
      <c r="BB355" s="252"/>
      <c r="BC355" s="252"/>
      <c r="BD355" s="252"/>
      <c r="BE355" s="252"/>
      <c r="BF355" s="252"/>
      <c r="BG355" s="252"/>
      <c r="BH355" s="252"/>
      <c r="BI355" s="252"/>
      <c r="BJ355" s="252" t="s">
        <v>4524</v>
      </c>
      <c r="BK355" s="252"/>
      <c r="BL355" s="252"/>
      <c r="BM355" s="252"/>
      <c r="BN355" s="252"/>
      <c r="BO355" s="252"/>
      <c r="BP355" s="252"/>
      <c r="BQ355" s="252"/>
      <c r="BR355" s="252"/>
      <c r="BS355" s="252"/>
      <c r="BT355" s="252"/>
      <c r="BU355" s="252"/>
      <c r="BV355" s="252"/>
      <c r="BW355" s="247"/>
      <c r="BX355" s="247"/>
      <c r="BY355" s="247"/>
      <c r="BZ355" s="253"/>
      <c r="CA355" s="253"/>
      <c r="CB355" s="253"/>
      <c r="CC355" s="253"/>
      <c r="CD355" s="253"/>
      <c r="CE355" s="253"/>
      <c r="CF355" s="253"/>
      <c r="CG355" s="253"/>
      <c r="CH355" s="253"/>
      <c r="CI355" s="253"/>
      <c r="CJ355" s="253"/>
      <c r="CK355" s="253"/>
      <c r="CL355" s="253"/>
      <c r="CM355" s="253"/>
      <c r="CN355" s="253"/>
      <c r="CO355" s="253"/>
      <c r="CP355" s="253"/>
      <c r="CQ355" s="253"/>
      <c r="CR355" s="253"/>
      <c r="CS355" s="253" t="s">
        <v>4525</v>
      </c>
      <c r="CT355" s="253"/>
      <c r="CU355" s="253"/>
      <c r="CV355" s="253"/>
      <c r="CW355" s="253"/>
      <c r="CX355" s="253"/>
      <c r="CY355" s="253"/>
      <c r="CZ355" s="253"/>
      <c r="DA355" s="253"/>
      <c r="DB355" s="253"/>
      <c r="DC355" s="253"/>
      <c r="DD355" s="253"/>
      <c r="DE355" s="253"/>
    </row>
    <row r="356" spans="34:109" ht="75" hidden="1" customHeight="1">
      <c r="AH356" s="255"/>
      <c r="AI356" s="255"/>
      <c r="AJ356" s="255"/>
      <c r="AK356" s="255"/>
      <c r="AL356" s="244" t="str">
        <f t="shared" si="10"/>
        <v/>
      </c>
      <c r="AM356" s="244" t="str">
        <f t="shared" si="11"/>
        <v/>
      </c>
      <c r="AO356" s="255"/>
      <c r="AP356" s="247">
        <v>354</v>
      </c>
      <c r="AQ356" s="256"/>
      <c r="AR356" s="256"/>
      <c r="AS356" s="256"/>
      <c r="AT356" s="256"/>
      <c r="AU356" s="256"/>
      <c r="AV356" s="256"/>
      <c r="AW356" s="256"/>
      <c r="AX356" s="256"/>
      <c r="AY356" s="256"/>
      <c r="AZ356" s="256"/>
      <c r="BA356" s="256"/>
      <c r="BB356" s="256"/>
      <c r="BC356" s="256"/>
      <c r="BD356" s="256"/>
      <c r="BE356" s="256"/>
      <c r="BF356" s="256"/>
      <c r="BG356" s="256"/>
      <c r="BH356" s="256"/>
      <c r="BI356" s="256"/>
      <c r="BJ356" s="252" t="s">
        <v>4526</v>
      </c>
      <c r="BK356" s="256"/>
      <c r="BL356" s="256"/>
      <c r="BM356" s="256"/>
      <c r="BN356" s="256"/>
      <c r="BO356" s="256"/>
      <c r="BP356" s="256"/>
      <c r="BQ356" s="256"/>
      <c r="BR356" s="256"/>
      <c r="BS356" s="256"/>
      <c r="BT356" s="256"/>
      <c r="BU356" s="256"/>
      <c r="BV356" s="256"/>
      <c r="BW356" s="255"/>
      <c r="BX356" s="255"/>
      <c r="BY356" s="255"/>
      <c r="BZ356" s="257"/>
      <c r="CA356" s="257"/>
      <c r="CB356" s="257"/>
      <c r="CC356" s="257"/>
      <c r="CD356" s="257"/>
      <c r="CE356" s="257"/>
      <c r="CF356" s="257"/>
      <c r="CG356" s="257"/>
      <c r="CH356" s="257"/>
      <c r="CI356" s="257"/>
      <c r="CJ356" s="257"/>
      <c r="CK356" s="257"/>
      <c r="CL356" s="257"/>
      <c r="CM356" s="257"/>
      <c r="CN356" s="257"/>
      <c r="CO356" s="257"/>
      <c r="CP356" s="257"/>
      <c r="CQ356" s="257"/>
      <c r="CR356" s="257"/>
      <c r="CS356" s="253" t="s">
        <v>2563</v>
      </c>
      <c r="CT356" s="257"/>
      <c r="CU356" s="257"/>
      <c r="CV356" s="257"/>
      <c r="CW356" s="257"/>
      <c r="CX356" s="257"/>
      <c r="CY356" s="257"/>
      <c r="CZ356" s="257"/>
      <c r="DA356" s="257"/>
      <c r="DB356" s="257"/>
      <c r="DC356" s="257"/>
      <c r="DD356" s="257"/>
      <c r="DE356" s="257"/>
    </row>
    <row r="357" spans="34:109" ht="60" hidden="1" customHeight="1">
      <c r="AH357" s="255"/>
      <c r="AI357" s="255"/>
      <c r="AJ357" s="255"/>
      <c r="AK357" s="255"/>
      <c r="AL357" s="244" t="str">
        <f t="shared" si="10"/>
        <v/>
      </c>
      <c r="AM357" s="244" t="str">
        <f t="shared" si="11"/>
        <v/>
      </c>
      <c r="AO357" s="255"/>
      <c r="AP357" s="247">
        <v>355</v>
      </c>
      <c r="AQ357" s="256"/>
      <c r="AR357" s="256"/>
      <c r="AS357" s="256"/>
      <c r="AT357" s="256"/>
      <c r="AU357" s="256"/>
      <c r="AV357" s="256"/>
      <c r="AW357" s="256"/>
      <c r="AX357" s="256"/>
      <c r="AY357" s="256"/>
      <c r="AZ357" s="256"/>
      <c r="BA357" s="256"/>
      <c r="BB357" s="256"/>
      <c r="BC357" s="256"/>
      <c r="BD357" s="256"/>
      <c r="BE357" s="256"/>
      <c r="BF357" s="256"/>
      <c r="BG357" s="256"/>
      <c r="BH357" s="256"/>
      <c r="BI357" s="256"/>
      <c r="BJ357" s="252" t="s">
        <v>4527</v>
      </c>
      <c r="BK357" s="256"/>
      <c r="BL357" s="256"/>
      <c r="BM357" s="256"/>
      <c r="BN357" s="256"/>
      <c r="BO357" s="256"/>
      <c r="BP357" s="256"/>
      <c r="BQ357" s="256"/>
      <c r="BR357" s="256"/>
      <c r="BS357" s="256"/>
      <c r="BT357" s="256"/>
      <c r="BU357" s="256"/>
      <c r="BV357" s="256"/>
      <c r="BW357" s="255"/>
      <c r="BX357" s="255"/>
      <c r="BY357" s="255"/>
      <c r="BZ357" s="257"/>
      <c r="CA357" s="257"/>
      <c r="CB357" s="257"/>
      <c r="CC357" s="257"/>
      <c r="CD357" s="257"/>
      <c r="CE357" s="257"/>
      <c r="CF357" s="257"/>
      <c r="CG357" s="257"/>
      <c r="CH357" s="257"/>
      <c r="CI357" s="257"/>
      <c r="CJ357" s="257"/>
      <c r="CK357" s="257"/>
      <c r="CL357" s="257"/>
      <c r="CM357" s="257"/>
      <c r="CN357" s="257"/>
      <c r="CO357" s="257"/>
      <c r="CP357" s="257"/>
      <c r="CQ357" s="257"/>
      <c r="CR357" s="257"/>
      <c r="CS357" s="253" t="s">
        <v>4528</v>
      </c>
      <c r="CT357" s="257"/>
      <c r="CU357" s="257"/>
      <c r="CV357" s="257"/>
      <c r="CW357" s="257"/>
      <c r="CX357" s="257"/>
      <c r="CY357" s="257"/>
      <c r="CZ357" s="257"/>
      <c r="DA357" s="257"/>
      <c r="DB357" s="257"/>
      <c r="DC357" s="257"/>
      <c r="DD357" s="257"/>
      <c r="DE357" s="257"/>
    </row>
    <row r="358" spans="34:109" ht="90" hidden="1" customHeight="1">
      <c r="AH358" s="255"/>
      <c r="AI358" s="255"/>
      <c r="AJ358" s="255"/>
      <c r="AK358" s="255"/>
      <c r="AL358" s="244" t="str">
        <f t="shared" si="10"/>
        <v/>
      </c>
      <c r="AM358" s="244" t="str">
        <f t="shared" si="11"/>
        <v/>
      </c>
      <c r="AO358" s="255"/>
      <c r="AP358" s="247">
        <v>356</v>
      </c>
      <c r="AQ358" s="256"/>
      <c r="AR358" s="256"/>
      <c r="AS358" s="256"/>
      <c r="AT358" s="256"/>
      <c r="AU358" s="256"/>
      <c r="AV358" s="256"/>
      <c r="AW358" s="256"/>
      <c r="AX358" s="256"/>
      <c r="AY358" s="256"/>
      <c r="AZ358" s="256"/>
      <c r="BA358" s="256"/>
      <c r="BB358" s="256"/>
      <c r="BC358" s="256"/>
      <c r="BD358" s="256"/>
      <c r="BE358" s="256"/>
      <c r="BF358" s="256"/>
      <c r="BG358" s="256"/>
      <c r="BH358" s="256"/>
      <c r="BI358" s="256"/>
      <c r="BJ358" s="252" t="s">
        <v>4529</v>
      </c>
      <c r="BK358" s="256"/>
      <c r="BL358" s="256"/>
      <c r="BM358" s="256"/>
      <c r="BN358" s="256"/>
      <c r="BO358" s="256"/>
      <c r="BP358" s="256"/>
      <c r="BQ358" s="256"/>
      <c r="BR358" s="256"/>
      <c r="BS358" s="256"/>
      <c r="BT358" s="256"/>
      <c r="BU358" s="256"/>
      <c r="BV358" s="256"/>
      <c r="BW358" s="255"/>
      <c r="BX358" s="255"/>
      <c r="BY358" s="255"/>
      <c r="BZ358" s="257"/>
      <c r="CA358" s="257"/>
      <c r="CB358" s="257"/>
      <c r="CC358" s="257"/>
      <c r="CD358" s="257"/>
      <c r="CE358" s="257"/>
      <c r="CF358" s="257"/>
      <c r="CG358" s="257"/>
      <c r="CH358" s="257"/>
      <c r="CI358" s="257"/>
      <c r="CJ358" s="257"/>
      <c r="CK358" s="257"/>
      <c r="CL358" s="257"/>
      <c r="CM358" s="257"/>
      <c r="CN358" s="257"/>
      <c r="CO358" s="257"/>
      <c r="CP358" s="257"/>
      <c r="CQ358" s="257"/>
      <c r="CR358" s="257"/>
      <c r="CS358" s="253" t="s">
        <v>4530</v>
      </c>
      <c r="CT358" s="257"/>
      <c r="CU358" s="257"/>
      <c r="CV358" s="257"/>
      <c r="CW358" s="257"/>
      <c r="CX358" s="257"/>
      <c r="CY358" s="257"/>
      <c r="CZ358" s="257"/>
      <c r="DA358" s="257"/>
      <c r="DB358" s="257"/>
      <c r="DC358" s="257"/>
      <c r="DD358" s="257"/>
      <c r="DE358" s="257"/>
    </row>
    <row r="359" spans="34:109" ht="75" hidden="1" customHeight="1">
      <c r="AH359" s="255"/>
      <c r="AI359" s="255"/>
      <c r="AJ359" s="255"/>
      <c r="AK359" s="255"/>
      <c r="AL359" s="244" t="str">
        <f t="shared" si="10"/>
        <v/>
      </c>
      <c r="AM359" s="244" t="str">
        <f t="shared" si="11"/>
        <v/>
      </c>
      <c r="AO359" s="255"/>
      <c r="AP359" s="247">
        <v>357</v>
      </c>
      <c r="AQ359" s="256"/>
      <c r="AR359" s="256"/>
      <c r="AS359" s="256"/>
      <c r="AT359" s="256"/>
      <c r="AU359" s="256"/>
      <c r="AV359" s="256"/>
      <c r="AW359" s="256"/>
      <c r="AX359" s="256"/>
      <c r="AY359" s="256"/>
      <c r="AZ359" s="256"/>
      <c r="BA359" s="256"/>
      <c r="BB359" s="256"/>
      <c r="BC359" s="256"/>
      <c r="BD359" s="256"/>
      <c r="BE359" s="256"/>
      <c r="BF359" s="256"/>
      <c r="BG359" s="256"/>
      <c r="BH359" s="256"/>
      <c r="BI359" s="256"/>
      <c r="BJ359" s="252" t="s">
        <v>4531</v>
      </c>
      <c r="BK359" s="256"/>
      <c r="BL359" s="256"/>
      <c r="BM359" s="256"/>
      <c r="BN359" s="256"/>
      <c r="BO359" s="256"/>
      <c r="BP359" s="256"/>
      <c r="BQ359" s="256"/>
      <c r="BR359" s="256"/>
      <c r="BS359" s="256"/>
      <c r="BT359" s="256"/>
      <c r="BU359" s="256"/>
      <c r="BV359" s="256"/>
      <c r="BW359" s="255"/>
      <c r="BX359" s="255"/>
      <c r="BY359" s="255"/>
      <c r="BZ359" s="257"/>
      <c r="CA359" s="257"/>
      <c r="CB359" s="257"/>
      <c r="CC359" s="257"/>
      <c r="CD359" s="257"/>
      <c r="CE359" s="257"/>
      <c r="CF359" s="257"/>
      <c r="CG359" s="257"/>
      <c r="CH359" s="257"/>
      <c r="CI359" s="257"/>
      <c r="CJ359" s="257"/>
      <c r="CK359" s="257"/>
      <c r="CL359" s="257"/>
      <c r="CM359" s="257"/>
      <c r="CN359" s="257"/>
      <c r="CO359" s="257"/>
      <c r="CP359" s="257"/>
      <c r="CQ359" s="257"/>
      <c r="CR359" s="257"/>
      <c r="CS359" s="253" t="s">
        <v>4532</v>
      </c>
      <c r="CT359" s="257"/>
      <c r="CU359" s="257"/>
      <c r="CV359" s="257"/>
      <c r="CW359" s="257"/>
      <c r="CX359" s="257"/>
      <c r="CY359" s="257"/>
      <c r="CZ359" s="257"/>
      <c r="DA359" s="257"/>
      <c r="DB359" s="257"/>
      <c r="DC359" s="257"/>
      <c r="DD359" s="257"/>
      <c r="DE359" s="257"/>
    </row>
    <row r="360" spans="34:109" ht="45" hidden="1" customHeight="1">
      <c r="AH360" s="255"/>
      <c r="AI360" s="255"/>
      <c r="AJ360" s="255"/>
      <c r="AK360" s="255"/>
      <c r="AL360" s="244" t="str">
        <f t="shared" si="10"/>
        <v/>
      </c>
      <c r="AM360" s="244" t="str">
        <f t="shared" si="11"/>
        <v/>
      </c>
      <c r="AO360" s="255"/>
      <c r="AP360" s="247">
        <v>358</v>
      </c>
      <c r="AQ360" s="256"/>
      <c r="AR360" s="256"/>
      <c r="AS360" s="256"/>
      <c r="AT360" s="256"/>
      <c r="AU360" s="256"/>
      <c r="AV360" s="256"/>
      <c r="AW360" s="256"/>
      <c r="AX360" s="256"/>
      <c r="AY360" s="256"/>
      <c r="AZ360" s="256"/>
      <c r="BA360" s="256"/>
      <c r="BB360" s="256"/>
      <c r="BC360" s="256"/>
      <c r="BD360" s="256"/>
      <c r="BE360" s="256"/>
      <c r="BF360" s="256"/>
      <c r="BG360" s="256"/>
      <c r="BH360" s="256"/>
      <c r="BI360" s="256"/>
      <c r="BJ360" s="252" t="s">
        <v>4533</v>
      </c>
      <c r="BK360" s="256"/>
      <c r="BL360" s="256"/>
      <c r="BM360" s="256"/>
      <c r="BN360" s="256"/>
      <c r="BO360" s="256"/>
      <c r="BP360" s="256"/>
      <c r="BQ360" s="256"/>
      <c r="BR360" s="256"/>
      <c r="BS360" s="256"/>
      <c r="BT360" s="256"/>
      <c r="BU360" s="256"/>
      <c r="BV360" s="256"/>
      <c r="BW360" s="255"/>
      <c r="BX360" s="255"/>
      <c r="BY360" s="255"/>
      <c r="BZ360" s="257"/>
      <c r="CA360" s="257"/>
      <c r="CB360" s="257"/>
      <c r="CC360" s="257"/>
      <c r="CD360" s="257"/>
      <c r="CE360" s="257"/>
      <c r="CF360" s="257"/>
      <c r="CG360" s="257"/>
      <c r="CH360" s="257"/>
      <c r="CI360" s="257"/>
      <c r="CJ360" s="257"/>
      <c r="CK360" s="257"/>
      <c r="CL360" s="257"/>
      <c r="CM360" s="257"/>
      <c r="CN360" s="257"/>
      <c r="CO360" s="257"/>
      <c r="CP360" s="257"/>
      <c r="CQ360" s="257"/>
      <c r="CR360" s="257"/>
      <c r="CS360" s="253" t="s">
        <v>4534</v>
      </c>
      <c r="CT360" s="257"/>
      <c r="CU360" s="257"/>
      <c r="CV360" s="257"/>
      <c r="CW360" s="257"/>
      <c r="CX360" s="257"/>
      <c r="CY360" s="257"/>
      <c r="CZ360" s="257"/>
      <c r="DA360" s="257"/>
      <c r="DB360" s="257"/>
      <c r="DC360" s="257"/>
      <c r="DD360" s="257"/>
      <c r="DE360" s="257"/>
    </row>
    <row r="361" spans="34:109" ht="90" hidden="1" customHeight="1">
      <c r="AH361" s="255"/>
      <c r="AI361" s="255"/>
      <c r="AJ361" s="255"/>
      <c r="AK361" s="255"/>
      <c r="AL361" s="244" t="str">
        <f t="shared" si="10"/>
        <v/>
      </c>
      <c r="AM361" s="244" t="str">
        <f t="shared" si="11"/>
        <v/>
      </c>
      <c r="AO361" s="255"/>
      <c r="AP361" s="247">
        <v>359</v>
      </c>
      <c r="AQ361" s="256"/>
      <c r="AR361" s="256"/>
      <c r="AS361" s="256"/>
      <c r="AT361" s="256"/>
      <c r="AU361" s="256"/>
      <c r="AV361" s="256"/>
      <c r="AW361" s="256"/>
      <c r="AX361" s="256"/>
      <c r="AY361" s="256"/>
      <c r="AZ361" s="256"/>
      <c r="BA361" s="256"/>
      <c r="BB361" s="256"/>
      <c r="BC361" s="256"/>
      <c r="BD361" s="256"/>
      <c r="BE361" s="256"/>
      <c r="BF361" s="256"/>
      <c r="BG361" s="256"/>
      <c r="BH361" s="256"/>
      <c r="BI361" s="256"/>
      <c r="BJ361" s="252" t="s">
        <v>4535</v>
      </c>
      <c r="BK361" s="256"/>
      <c r="BL361" s="256"/>
      <c r="BM361" s="256"/>
      <c r="BN361" s="256"/>
      <c r="BO361" s="256"/>
      <c r="BP361" s="256"/>
      <c r="BQ361" s="256"/>
      <c r="BR361" s="256"/>
      <c r="BS361" s="256"/>
      <c r="BT361" s="256"/>
      <c r="BU361" s="256"/>
      <c r="BV361" s="256"/>
      <c r="BW361" s="255"/>
      <c r="BX361" s="255"/>
      <c r="BY361" s="255"/>
      <c r="BZ361" s="257"/>
      <c r="CA361" s="257"/>
      <c r="CB361" s="257"/>
      <c r="CC361" s="257"/>
      <c r="CD361" s="257"/>
      <c r="CE361" s="257"/>
      <c r="CF361" s="257"/>
      <c r="CG361" s="257"/>
      <c r="CH361" s="257"/>
      <c r="CI361" s="257"/>
      <c r="CJ361" s="257"/>
      <c r="CK361" s="257"/>
      <c r="CL361" s="257"/>
      <c r="CM361" s="257"/>
      <c r="CN361" s="257"/>
      <c r="CO361" s="257"/>
      <c r="CP361" s="257"/>
      <c r="CQ361" s="257"/>
      <c r="CR361" s="257"/>
      <c r="CS361" s="253" t="s">
        <v>4536</v>
      </c>
      <c r="CT361" s="257"/>
      <c r="CU361" s="257"/>
      <c r="CV361" s="257"/>
      <c r="CW361" s="257"/>
      <c r="CX361" s="257"/>
      <c r="CY361" s="257"/>
      <c r="CZ361" s="257"/>
      <c r="DA361" s="257"/>
      <c r="DB361" s="257"/>
      <c r="DC361" s="257"/>
      <c r="DD361" s="257"/>
      <c r="DE361" s="257"/>
    </row>
    <row r="362" spans="34:109" ht="90" hidden="1" customHeight="1">
      <c r="AH362" s="255"/>
      <c r="AI362" s="255"/>
      <c r="AJ362" s="255"/>
      <c r="AK362" s="255"/>
      <c r="AL362" s="244" t="str">
        <f t="shared" si="10"/>
        <v/>
      </c>
      <c r="AM362" s="244" t="str">
        <f t="shared" si="11"/>
        <v/>
      </c>
      <c r="AO362" s="255"/>
      <c r="AP362" s="247">
        <v>360</v>
      </c>
      <c r="AQ362" s="256"/>
      <c r="AR362" s="256"/>
      <c r="AS362" s="256"/>
      <c r="AT362" s="256"/>
      <c r="AU362" s="256"/>
      <c r="AV362" s="256"/>
      <c r="AW362" s="256"/>
      <c r="AX362" s="256"/>
      <c r="AY362" s="256"/>
      <c r="AZ362" s="256"/>
      <c r="BA362" s="256"/>
      <c r="BB362" s="256"/>
      <c r="BC362" s="256"/>
      <c r="BD362" s="256"/>
      <c r="BE362" s="256"/>
      <c r="BF362" s="256"/>
      <c r="BG362" s="256"/>
      <c r="BH362" s="256"/>
      <c r="BI362" s="256"/>
      <c r="BJ362" s="252" t="s">
        <v>4537</v>
      </c>
      <c r="BK362" s="256"/>
      <c r="BL362" s="256"/>
      <c r="BM362" s="256"/>
      <c r="BN362" s="256"/>
      <c r="BO362" s="256"/>
      <c r="BP362" s="256"/>
      <c r="BQ362" s="256"/>
      <c r="BR362" s="256"/>
      <c r="BS362" s="256"/>
      <c r="BT362" s="256"/>
      <c r="BU362" s="256"/>
      <c r="BV362" s="256"/>
      <c r="BW362" s="255"/>
      <c r="BX362" s="255"/>
      <c r="BY362" s="255"/>
      <c r="BZ362" s="257"/>
      <c r="CA362" s="257"/>
      <c r="CB362" s="257"/>
      <c r="CC362" s="257"/>
      <c r="CD362" s="257"/>
      <c r="CE362" s="257"/>
      <c r="CF362" s="257"/>
      <c r="CG362" s="257"/>
      <c r="CH362" s="257"/>
      <c r="CI362" s="257"/>
      <c r="CJ362" s="257"/>
      <c r="CK362" s="257"/>
      <c r="CL362" s="257"/>
      <c r="CM362" s="257"/>
      <c r="CN362" s="257"/>
      <c r="CO362" s="257"/>
      <c r="CP362" s="257"/>
      <c r="CQ362" s="257"/>
      <c r="CR362" s="257"/>
      <c r="CS362" s="253" t="s">
        <v>4538</v>
      </c>
      <c r="CT362" s="257"/>
      <c r="CU362" s="257"/>
      <c r="CV362" s="257"/>
      <c r="CW362" s="257"/>
      <c r="CX362" s="257"/>
      <c r="CY362" s="257"/>
      <c r="CZ362" s="257"/>
      <c r="DA362" s="257"/>
      <c r="DB362" s="257"/>
      <c r="DC362" s="257"/>
      <c r="DD362" s="257"/>
      <c r="DE362" s="257"/>
    </row>
    <row r="363" spans="34:109" ht="75" hidden="1" customHeight="1">
      <c r="AH363" s="255"/>
      <c r="AI363" s="255"/>
      <c r="AJ363" s="255"/>
      <c r="AK363" s="255"/>
      <c r="AL363" s="244" t="str">
        <f t="shared" si="10"/>
        <v/>
      </c>
      <c r="AM363" s="244" t="str">
        <f t="shared" si="11"/>
        <v/>
      </c>
      <c r="AO363" s="255"/>
      <c r="AP363" s="247">
        <v>361</v>
      </c>
      <c r="AQ363" s="256"/>
      <c r="AR363" s="256"/>
      <c r="AS363" s="256"/>
      <c r="AT363" s="256"/>
      <c r="AU363" s="256"/>
      <c r="AV363" s="256"/>
      <c r="AW363" s="256"/>
      <c r="AX363" s="256"/>
      <c r="AY363" s="256"/>
      <c r="AZ363" s="256"/>
      <c r="BA363" s="256"/>
      <c r="BB363" s="256"/>
      <c r="BC363" s="256"/>
      <c r="BD363" s="256"/>
      <c r="BE363" s="256"/>
      <c r="BF363" s="256"/>
      <c r="BG363" s="256"/>
      <c r="BH363" s="256"/>
      <c r="BI363" s="256"/>
      <c r="BJ363" s="252" t="s">
        <v>4539</v>
      </c>
      <c r="BK363" s="256"/>
      <c r="BL363" s="256"/>
      <c r="BM363" s="256"/>
      <c r="BN363" s="256"/>
      <c r="BO363" s="256"/>
      <c r="BP363" s="256"/>
      <c r="BQ363" s="256"/>
      <c r="BR363" s="256"/>
      <c r="BS363" s="256"/>
      <c r="BT363" s="256"/>
      <c r="BU363" s="256"/>
      <c r="BV363" s="256"/>
      <c r="BW363" s="255"/>
      <c r="BX363" s="255"/>
      <c r="BY363" s="255"/>
      <c r="BZ363" s="257"/>
      <c r="CA363" s="257"/>
      <c r="CB363" s="257"/>
      <c r="CC363" s="257"/>
      <c r="CD363" s="257"/>
      <c r="CE363" s="257"/>
      <c r="CF363" s="257"/>
      <c r="CG363" s="257"/>
      <c r="CH363" s="257"/>
      <c r="CI363" s="257"/>
      <c r="CJ363" s="257"/>
      <c r="CK363" s="257"/>
      <c r="CL363" s="257"/>
      <c r="CM363" s="257"/>
      <c r="CN363" s="257"/>
      <c r="CO363" s="257"/>
      <c r="CP363" s="257"/>
      <c r="CQ363" s="257"/>
      <c r="CR363" s="257"/>
      <c r="CS363" s="253" t="s">
        <v>4540</v>
      </c>
      <c r="CT363" s="257"/>
      <c r="CU363" s="257"/>
      <c r="CV363" s="257"/>
      <c r="CW363" s="257"/>
      <c r="CX363" s="257"/>
      <c r="CY363" s="257"/>
      <c r="CZ363" s="257"/>
      <c r="DA363" s="257"/>
      <c r="DB363" s="257"/>
      <c r="DC363" s="257"/>
      <c r="DD363" s="257"/>
      <c r="DE363" s="257"/>
    </row>
    <row r="364" spans="34:109" ht="75" hidden="1" customHeight="1">
      <c r="AH364" s="255"/>
      <c r="AI364" s="255"/>
      <c r="AJ364" s="255"/>
      <c r="AK364" s="255"/>
      <c r="AL364" s="244" t="str">
        <f t="shared" si="10"/>
        <v/>
      </c>
      <c r="AM364" s="244" t="str">
        <f t="shared" si="11"/>
        <v/>
      </c>
      <c r="AO364" s="255"/>
      <c r="AP364" s="247">
        <v>362</v>
      </c>
      <c r="AQ364" s="256"/>
      <c r="AR364" s="256"/>
      <c r="AS364" s="256"/>
      <c r="AT364" s="256"/>
      <c r="AU364" s="256"/>
      <c r="AV364" s="256"/>
      <c r="AW364" s="256"/>
      <c r="AX364" s="256"/>
      <c r="AY364" s="256"/>
      <c r="AZ364" s="256"/>
      <c r="BA364" s="256"/>
      <c r="BB364" s="256"/>
      <c r="BC364" s="256"/>
      <c r="BD364" s="256"/>
      <c r="BE364" s="256"/>
      <c r="BF364" s="256"/>
      <c r="BG364" s="256"/>
      <c r="BH364" s="256"/>
      <c r="BI364" s="256"/>
      <c r="BJ364" s="252" t="s">
        <v>4541</v>
      </c>
      <c r="BK364" s="256"/>
      <c r="BL364" s="256"/>
      <c r="BM364" s="256"/>
      <c r="BN364" s="256"/>
      <c r="BO364" s="256"/>
      <c r="BP364" s="256"/>
      <c r="BQ364" s="256"/>
      <c r="BR364" s="256"/>
      <c r="BS364" s="256"/>
      <c r="BT364" s="256"/>
      <c r="BU364" s="256"/>
      <c r="BV364" s="256"/>
      <c r="BW364" s="255"/>
      <c r="BX364" s="255"/>
      <c r="BY364" s="255"/>
      <c r="BZ364" s="257"/>
      <c r="CA364" s="257"/>
      <c r="CB364" s="257"/>
      <c r="CC364" s="257"/>
      <c r="CD364" s="257"/>
      <c r="CE364" s="257"/>
      <c r="CF364" s="257"/>
      <c r="CG364" s="257"/>
      <c r="CH364" s="257"/>
      <c r="CI364" s="257"/>
      <c r="CJ364" s="257"/>
      <c r="CK364" s="257"/>
      <c r="CL364" s="257"/>
      <c r="CM364" s="257"/>
      <c r="CN364" s="257"/>
      <c r="CO364" s="257"/>
      <c r="CP364" s="257"/>
      <c r="CQ364" s="257"/>
      <c r="CR364" s="257"/>
      <c r="CS364" s="253" t="s">
        <v>4542</v>
      </c>
      <c r="CT364" s="257"/>
      <c r="CU364" s="257"/>
      <c r="CV364" s="257"/>
      <c r="CW364" s="257"/>
      <c r="CX364" s="257"/>
      <c r="CY364" s="257"/>
      <c r="CZ364" s="257"/>
      <c r="DA364" s="257"/>
      <c r="DB364" s="257"/>
      <c r="DC364" s="257"/>
      <c r="DD364" s="257"/>
      <c r="DE364" s="257"/>
    </row>
    <row r="365" spans="34:109" ht="90" hidden="1" customHeight="1">
      <c r="AH365" s="255"/>
      <c r="AI365" s="255"/>
      <c r="AJ365" s="255"/>
      <c r="AK365" s="255"/>
      <c r="AL365" s="244" t="str">
        <f t="shared" si="10"/>
        <v/>
      </c>
      <c r="AM365" s="244" t="str">
        <f t="shared" si="11"/>
        <v/>
      </c>
      <c r="AO365" s="255"/>
      <c r="AP365" s="247">
        <v>363</v>
      </c>
      <c r="AQ365" s="256"/>
      <c r="AR365" s="256"/>
      <c r="AS365" s="256"/>
      <c r="AT365" s="256"/>
      <c r="AU365" s="256"/>
      <c r="AV365" s="256"/>
      <c r="AW365" s="256"/>
      <c r="AX365" s="256"/>
      <c r="AY365" s="256"/>
      <c r="AZ365" s="256"/>
      <c r="BA365" s="256"/>
      <c r="BB365" s="256"/>
      <c r="BC365" s="256"/>
      <c r="BD365" s="256"/>
      <c r="BE365" s="256"/>
      <c r="BF365" s="256"/>
      <c r="BG365" s="256"/>
      <c r="BH365" s="256"/>
      <c r="BI365" s="256"/>
      <c r="BJ365" s="252" t="s">
        <v>4543</v>
      </c>
      <c r="BK365" s="256"/>
      <c r="BL365" s="256"/>
      <c r="BM365" s="256"/>
      <c r="BN365" s="256"/>
      <c r="BO365" s="256"/>
      <c r="BP365" s="256"/>
      <c r="BQ365" s="256"/>
      <c r="BR365" s="256"/>
      <c r="BS365" s="256"/>
      <c r="BT365" s="256"/>
      <c r="BU365" s="256"/>
      <c r="BV365" s="256"/>
      <c r="BW365" s="255"/>
      <c r="BX365" s="255"/>
      <c r="BY365" s="255"/>
      <c r="BZ365" s="257"/>
      <c r="CA365" s="257"/>
      <c r="CB365" s="257"/>
      <c r="CC365" s="257"/>
      <c r="CD365" s="257"/>
      <c r="CE365" s="257"/>
      <c r="CF365" s="257"/>
      <c r="CG365" s="257"/>
      <c r="CH365" s="257"/>
      <c r="CI365" s="257"/>
      <c r="CJ365" s="257"/>
      <c r="CK365" s="257"/>
      <c r="CL365" s="257"/>
      <c r="CM365" s="257"/>
      <c r="CN365" s="257"/>
      <c r="CO365" s="257"/>
      <c r="CP365" s="257"/>
      <c r="CQ365" s="257"/>
      <c r="CR365" s="257"/>
      <c r="CS365" s="253" t="s">
        <v>4544</v>
      </c>
      <c r="CT365" s="257"/>
      <c r="CU365" s="257"/>
      <c r="CV365" s="257"/>
      <c r="CW365" s="257"/>
      <c r="CX365" s="257"/>
      <c r="CY365" s="257"/>
      <c r="CZ365" s="257"/>
      <c r="DA365" s="257"/>
      <c r="DB365" s="257"/>
      <c r="DC365" s="257"/>
      <c r="DD365" s="257"/>
      <c r="DE365" s="257"/>
    </row>
    <row r="366" spans="34:109" ht="75" hidden="1" customHeight="1">
      <c r="AH366" s="255"/>
      <c r="AI366" s="255"/>
      <c r="AJ366" s="255"/>
      <c r="AK366" s="255"/>
      <c r="AL366" s="244" t="str">
        <f t="shared" si="10"/>
        <v/>
      </c>
      <c r="AM366" s="244" t="str">
        <f t="shared" si="11"/>
        <v/>
      </c>
      <c r="AO366" s="255"/>
      <c r="AP366" s="247">
        <v>364</v>
      </c>
      <c r="AQ366" s="256"/>
      <c r="AR366" s="256"/>
      <c r="AS366" s="256"/>
      <c r="AT366" s="256"/>
      <c r="AU366" s="256"/>
      <c r="AV366" s="256"/>
      <c r="AW366" s="256"/>
      <c r="AX366" s="256"/>
      <c r="AY366" s="256"/>
      <c r="AZ366" s="256"/>
      <c r="BA366" s="256"/>
      <c r="BB366" s="256"/>
      <c r="BC366" s="256"/>
      <c r="BD366" s="256"/>
      <c r="BE366" s="256"/>
      <c r="BF366" s="256"/>
      <c r="BG366" s="256"/>
      <c r="BH366" s="256"/>
      <c r="BI366" s="256"/>
      <c r="BJ366" s="252" t="s">
        <v>4545</v>
      </c>
      <c r="BK366" s="256"/>
      <c r="BL366" s="256"/>
      <c r="BM366" s="256"/>
      <c r="BN366" s="256"/>
      <c r="BO366" s="256"/>
      <c r="BP366" s="256"/>
      <c r="BQ366" s="256"/>
      <c r="BR366" s="256"/>
      <c r="BS366" s="256"/>
      <c r="BT366" s="256"/>
      <c r="BU366" s="256"/>
      <c r="BV366" s="256"/>
      <c r="BW366" s="255"/>
      <c r="BX366" s="255"/>
      <c r="BY366" s="255"/>
      <c r="BZ366" s="257"/>
      <c r="CA366" s="257"/>
      <c r="CB366" s="257"/>
      <c r="CC366" s="257"/>
      <c r="CD366" s="257"/>
      <c r="CE366" s="257"/>
      <c r="CF366" s="257"/>
      <c r="CG366" s="257"/>
      <c r="CH366" s="257"/>
      <c r="CI366" s="257"/>
      <c r="CJ366" s="257"/>
      <c r="CK366" s="257"/>
      <c r="CL366" s="257"/>
      <c r="CM366" s="257"/>
      <c r="CN366" s="257"/>
      <c r="CO366" s="257"/>
      <c r="CP366" s="257"/>
      <c r="CQ366" s="257"/>
      <c r="CR366" s="257"/>
      <c r="CS366" s="253" t="s">
        <v>4546</v>
      </c>
      <c r="CT366" s="257"/>
      <c r="CU366" s="257"/>
      <c r="CV366" s="257"/>
      <c r="CW366" s="257"/>
      <c r="CX366" s="257"/>
      <c r="CY366" s="257"/>
      <c r="CZ366" s="257"/>
      <c r="DA366" s="257"/>
      <c r="DB366" s="257"/>
      <c r="DC366" s="257"/>
      <c r="DD366" s="257"/>
      <c r="DE366" s="257"/>
    </row>
    <row r="367" spans="34:109" ht="75" hidden="1" customHeight="1">
      <c r="AH367" s="255"/>
      <c r="AI367" s="255"/>
      <c r="AJ367" s="255"/>
      <c r="AK367" s="255"/>
      <c r="AL367" s="244" t="str">
        <f t="shared" si="10"/>
        <v/>
      </c>
      <c r="AM367" s="244" t="str">
        <f t="shared" si="11"/>
        <v/>
      </c>
      <c r="AO367" s="255"/>
      <c r="AP367" s="247">
        <v>365</v>
      </c>
      <c r="AQ367" s="256"/>
      <c r="AR367" s="256"/>
      <c r="AS367" s="256"/>
      <c r="AT367" s="256"/>
      <c r="AU367" s="256"/>
      <c r="AV367" s="256"/>
      <c r="AW367" s="256"/>
      <c r="AX367" s="256"/>
      <c r="AY367" s="256"/>
      <c r="AZ367" s="256"/>
      <c r="BA367" s="256"/>
      <c r="BB367" s="256"/>
      <c r="BC367" s="256"/>
      <c r="BD367" s="256"/>
      <c r="BE367" s="256"/>
      <c r="BF367" s="256"/>
      <c r="BG367" s="256"/>
      <c r="BH367" s="256"/>
      <c r="BI367" s="256"/>
      <c r="BJ367" s="252" t="s">
        <v>4547</v>
      </c>
      <c r="BK367" s="256"/>
      <c r="BL367" s="256"/>
      <c r="BM367" s="256"/>
      <c r="BN367" s="256"/>
      <c r="BO367" s="256"/>
      <c r="BP367" s="256"/>
      <c r="BQ367" s="256"/>
      <c r="BR367" s="256"/>
      <c r="BS367" s="256"/>
      <c r="BT367" s="256"/>
      <c r="BU367" s="256"/>
      <c r="BV367" s="256"/>
      <c r="BW367" s="255"/>
      <c r="BX367" s="255"/>
      <c r="BY367" s="255"/>
      <c r="BZ367" s="257"/>
      <c r="CA367" s="257"/>
      <c r="CB367" s="257"/>
      <c r="CC367" s="257"/>
      <c r="CD367" s="257"/>
      <c r="CE367" s="257"/>
      <c r="CF367" s="257"/>
      <c r="CG367" s="257"/>
      <c r="CH367" s="257"/>
      <c r="CI367" s="257"/>
      <c r="CJ367" s="257"/>
      <c r="CK367" s="257"/>
      <c r="CL367" s="257"/>
      <c r="CM367" s="257"/>
      <c r="CN367" s="257"/>
      <c r="CO367" s="257"/>
      <c r="CP367" s="257"/>
      <c r="CQ367" s="257"/>
      <c r="CR367" s="257"/>
      <c r="CS367" s="253" t="s">
        <v>4548</v>
      </c>
      <c r="CT367" s="257"/>
      <c r="CU367" s="257"/>
      <c r="CV367" s="257"/>
      <c r="CW367" s="257"/>
      <c r="CX367" s="257"/>
      <c r="CY367" s="257"/>
      <c r="CZ367" s="257"/>
      <c r="DA367" s="257"/>
      <c r="DB367" s="257"/>
      <c r="DC367" s="257"/>
      <c r="DD367" s="257"/>
      <c r="DE367" s="257"/>
    </row>
    <row r="368" spans="34:109" ht="90" hidden="1" customHeight="1">
      <c r="AH368" s="255"/>
      <c r="AI368" s="255"/>
      <c r="AJ368" s="255"/>
      <c r="AK368" s="255"/>
      <c r="AL368" s="244" t="str">
        <f t="shared" si="10"/>
        <v/>
      </c>
      <c r="AM368" s="244" t="str">
        <f t="shared" si="11"/>
        <v/>
      </c>
      <c r="AO368" s="255"/>
      <c r="AP368" s="247">
        <v>366</v>
      </c>
      <c r="AQ368" s="256"/>
      <c r="AR368" s="256"/>
      <c r="AS368" s="256"/>
      <c r="AT368" s="256"/>
      <c r="AU368" s="256"/>
      <c r="AV368" s="256"/>
      <c r="AW368" s="256"/>
      <c r="AX368" s="256"/>
      <c r="AY368" s="256"/>
      <c r="AZ368" s="256"/>
      <c r="BA368" s="256"/>
      <c r="BB368" s="256"/>
      <c r="BC368" s="256"/>
      <c r="BD368" s="256"/>
      <c r="BE368" s="256"/>
      <c r="BF368" s="256"/>
      <c r="BG368" s="256"/>
      <c r="BH368" s="256"/>
      <c r="BI368" s="256"/>
      <c r="BJ368" s="252" t="s">
        <v>4549</v>
      </c>
      <c r="BK368" s="256"/>
      <c r="BL368" s="256"/>
      <c r="BM368" s="256"/>
      <c r="BN368" s="256"/>
      <c r="BO368" s="256"/>
      <c r="BP368" s="256"/>
      <c r="BQ368" s="256"/>
      <c r="BR368" s="256"/>
      <c r="BS368" s="256"/>
      <c r="BT368" s="256"/>
      <c r="BU368" s="256"/>
      <c r="BV368" s="256"/>
      <c r="BW368" s="255"/>
      <c r="BX368" s="255"/>
      <c r="BY368" s="255"/>
      <c r="BZ368" s="257"/>
      <c r="CA368" s="257"/>
      <c r="CB368" s="257"/>
      <c r="CC368" s="257"/>
      <c r="CD368" s="257"/>
      <c r="CE368" s="257"/>
      <c r="CF368" s="257"/>
      <c r="CG368" s="257"/>
      <c r="CH368" s="257"/>
      <c r="CI368" s="257"/>
      <c r="CJ368" s="257"/>
      <c r="CK368" s="257"/>
      <c r="CL368" s="257"/>
      <c r="CM368" s="257"/>
      <c r="CN368" s="257"/>
      <c r="CO368" s="257"/>
      <c r="CP368" s="257"/>
      <c r="CQ368" s="257"/>
      <c r="CR368" s="257"/>
      <c r="CS368" s="253" t="s">
        <v>4550</v>
      </c>
      <c r="CT368" s="257"/>
      <c r="CU368" s="257"/>
      <c r="CV368" s="257"/>
      <c r="CW368" s="257"/>
      <c r="CX368" s="257"/>
      <c r="CY368" s="257"/>
      <c r="CZ368" s="257"/>
      <c r="DA368" s="257"/>
      <c r="DB368" s="257"/>
      <c r="DC368" s="257"/>
      <c r="DD368" s="257"/>
      <c r="DE368" s="257"/>
    </row>
    <row r="369" spans="34:109" ht="90" hidden="1" customHeight="1">
      <c r="AH369" s="255"/>
      <c r="AI369" s="255"/>
      <c r="AJ369" s="255"/>
      <c r="AK369" s="255"/>
      <c r="AL369" s="244" t="str">
        <f t="shared" si="10"/>
        <v/>
      </c>
      <c r="AM369" s="244" t="str">
        <f t="shared" si="11"/>
        <v/>
      </c>
      <c r="AO369" s="255"/>
      <c r="AP369" s="247">
        <v>367</v>
      </c>
      <c r="AQ369" s="256"/>
      <c r="AR369" s="256"/>
      <c r="AS369" s="256"/>
      <c r="AT369" s="256"/>
      <c r="AU369" s="256"/>
      <c r="AV369" s="256"/>
      <c r="AW369" s="256"/>
      <c r="AX369" s="256"/>
      <c r="AY369" s="256"/>
      <c r="AZ369" s="256"/>
      <c r="BA369" s="256"/>
      <c r="BB369" s="256"/>
      <c r="BC369" s="256"/>
      <c r="BD369" s="256"/>
      <c r="BE369" s="256"/>
      <c r="BF369" s="256"/>
      <c r="BG369" s="256"/>
      <c r="BH369" s="256"/>
      <c r="BI369" s="256"/>
      <c r="BJ369" s="252" t="s">
        <v>4551</v>
      </c>
      <c r="BK369" s="256"/>
      <c r="BL369" s="256"/>
      <c r="BM369" s="256"/>
      <c r="BN369" s="256"/>
      <c r="BO369" s="256"/>
      <c r="BP369" s="256"/>
      <c r="BQ369" s="256"/>
      <c r="BR369" s="256"/>
      <c r="BS369" s="256"/>
      <c r="BT369" s="256"/>
      <c r="BU369" s="256"/>
      <c r="BV369" s="256"/>
      <c r="BW369" s="255"/>
      <c r="BX369" s="255"/>
      <c r="BY369" s="255"/>
      <c r="BZ369" s="257"/>
      <c r="CA369" s="257"/>
      <c r="CB369" s="257"/>
      <c r="CC369" s="257"/>
      <c r="CD369" s="257"/>
      <c r="CE369" s="257"/>
      <c r="CF369" s="257"/>
      <c r="CG369" s="257"/>
      <c r="CH369" s="257"/>
      <c r="CI369" s="257"/>
      <c r="CJ369" s="257"/>
      <c r="CK369" s="257"/>
      <c r="CL369" s="257"/>
      <c r="CM369" s="257"/>
      <c r="CN369" s="257"/>
      <c r="CO369" s="257"/>
      <c r="CP369" s="257"/>
      <c r="CQ369" s="257"/>
      <c r="CR369" s="257"/>
      <c r="CS369" s="253" t="s">
        <v>4552</v>
      </c>
      <c r="CT369" s="257"/>
      <c r="CU369" s="257"/>
      <c r="CV369" s="257"/>
      <c r="CW369" s="257"/>
      <c r="CX369" s="257"/>
      <c r="CY369" s="257"/>
      <c r="CZ369" s="257"/>
      <c r="DA369" s="257"/>
      <c r="DB369" s="257"/>
      <c r="DC369" s="257"/>
      <c r="DD369" s="257"/>
      <c r="DE369" s="257"/>
    </row>
    <row r="370" spans="34:109" ht="90" hidden="1" customHeight="1">
      <c r="AH370" s="255"/>
      <c r="AI370" s="255"/>
      <c r="AJ370" s="255"/>
      <c r="AK370" s="255"/>
      <c r="AL370" s="244" t="str">
        <f t="shared" si="10"/>
        <v/>
      </c>
      <c r="AM370" s="244" t="str">
        <f t="shared" si="11"/>
        <v/>
      </c>
      <c r="AO370" s="255"/>
      <c r="AP370" s="247">
        <v>368</v>
      </c>
      <c r="AQ370" s="256"/>
      <c r="AR370" s="256"/>
      <c r="AS370" s="256"/>
      <c r="AT370" s="256"/>
      <c r="AU370" s="256"/>
      <c r="AV370" s="256"/>
      <c r="AW370" s="256"/>
      <c r="AX370" s="256"/>
      <c r="AY370" s="256"/>
      <c r="AZ370" s="256"/>
      <c r="BA370" s="256"/>
      <c r="BB370" s="256"/>
      <c r="BC370" s="256"/>
      <c r="BD370" s="256"/>
      <c r="BE370" s="256"/>
      <c r="BF370" s="256"/>
      <c r="BG370" s="256"/>
      <c r="BH370" s="256"/>
      <c r="BI370" s="256"/>
      <c r="BJ370" s="252" t="s">
        <v>4553</v>
      </c>
      <c r="BK370" s="256"/>
      <c r="BL370" s="256"/>
      <c r="BM370" s="256"/>
      <c r="BN370" s="256"/>
      <c r="BO370" s="256"/>
      <c r="BP370" s="256"/>
      <c r="BQ370" s="256"/>
      <c r="BR370" s="256"/>
      <c r="BS370" s="256"/>
      <c r="BT370" s="256"/>
      <c r="BU370" s="256"/>
      <c r="BV370" s="256"/>
      <c r="BW370" s="255"/>
      <c r="BX370" s="255"/>
      <c r="BY370" s="255"/>
      <c r="BZ370" s="257"/>
      <c r="CA370" s="257"/>
      <c r="CB370" s="257"/>
      <c r="CC370" s="257"/>
      <c r="CD370" s="257"/>
      <c r="CE370" s="257"/>
      <c r="CF370" s="257"/>
      <c r="CG370" s="257"/>
      <c r="CH370" s="257"/>
      <c r="CI370" s="257"/>
      <c r="CJ370" s="257"/>
      <c r="CK370" s="257"/>
      <c r="CL370" s="257"/>
      <c r="CM370" s="257"/>
      <c r="CN370" s="257"/>
      <c r="CO370" s="257"/>
      <c r="CP370" s="257"/>
      <c r="CQ370" s="257"/>
      <c r="CR370" s="257"/>
      <c r="CS370" s="253" t="s">
        <v>4554</v>
      </c>
      <c r="CT370" s="257"/>
      <c r="CU370" s="257"/>
      <c r="CV370" s="257"/>
      <c r="CW370" s="257"/>
      <c r="CX370" s="257"/>
      <c r="CY370" s="257"/>
      <c r="CZ370" s="257"/>
      <c r="DA370" s="257"/>
      <c r="DB370" s="257"/>
      <c r="DC370" s="257"/>
      <c r="DD370" s="257"/>
      <c r="DE370" s="257"/>
    </row>
    <row r="371" spans="34:109" ht="90" hidden="1" customHeight="1">
      <c r="AH371" s="255"/>
      <c r="AI371" s="255"/>
      <c r="AJ371" s="255"/>
      <c r="AK371" s="255"/>
      <c r="AL371" s="244" t="str">
        <f t="shared" si="10"/>
        <v/>
      </c>
      <c r="AM371" s="244" t="str">
        <f t="shared" si="11"/>
        <v/>
      </c>
      <c r="AO371" s="255"/>
      <c r="AP371" s="247">
        <v>369</v>
      </c>
      <c r="AQ371" s="256"/>
      <c r="AR371" s="256"/>
      <c r="AS371" s="256"/>
      <c r="AT371" s="256"/>
      <c r="AU371" s="256"/>
      <c r="AV371" s="256"/>
      <c r="AW371" s="256"/>
      <c r="AX371" s="256"/>
      <c r="AY371" s="256"/>
      <c r="AZ371" s="256"/>
      <c r="BA371" s="256"/>
      <c r="BB371" s="256"/>
      <c r="BC371" s="256"/>
      <c r="BD371" s="256"/>
      <c r="BE371" s="256"/>
      <c r="BF371" s="256"/>
      <c r="BG371" s="256"/>
      <c r="BH371" s="256"/>
      <c r="BI371" s="256"/>
      <c r="BJ371" s="252" t="s">
        <v>4555</v>
      </c>
      <c r="BK371" s="256"/>
      <c r="BL371" s="256"/>
      <c r="BM371" s="256"/>
      <c r="BN371" s="256"/>
      <c r="BO371" s="256"/>
      <c r="BP371" s="256"/>
      <c r="BQ371" s="256"/>
      <c r="BR371" s="256"/>
      <c r="BS371" s="256"/>
      <c r="BT371" s="256"/>
      <c r="BU371" s="256"/>
      <c r="BV371" s="256"/>
      <c r="BW371" s="255"/>
      <c r="BX371" s="255"/>
      <c r="BY371" s="255"/>
      <c r="BZ371" s="257"/>
      <c r="CA371" s="257"/>
      <c r="CB371" s="257"/>
      <c r="CC371" s="257"/>
      <c r="CD371" s="257"/>
      <c r="CE371" s="257"/>
      <c r="CF371" s="257"/>
      <c r="CG371" s="257"/>
      <c r="CH371" s="257"/>
      <c r="CI371" s="257"/>
      <c r="CJ371" s="257"/>
      <c r="CK371" s="257"/>
      <c r="CL371" s="257"/>
      <c r="CM371" s="257"/>
      <c r="CN371" s="257"/>
      <c r="CO371" s="257"/>
      <c r="CP371" s="257"/>
      <c r="CQ371" s="257"/>
      <c r="CR371" s="257"/>
      <c r="CS371" s="253" t="s">
        <v>4556</v>
      </c>
      <c r="CT371" s="257"/>
      <c r="CU371" s="257"/>
      <c r="CV371" s="257"/>
      <c r="CW371" s="257"/>
      <c r="CX371" s="257"/>
      <c r="CY371" s="257"/>
      <c r="CZ371" s="257"/>
      <c r="DA371" s="257"/>
      <c r="DB371" s="257"/>
      <c r="DC371" s="257"/>
      <c r="DD371" s="257"/>
      <c r="DE371" s="257"/>
    </row>
    <row r="372" spans="34:109" ht="90" hidden="1" customHeight="1">
      <c r="AH372" s="255"/>
      <c r="AI372" s="255"/>
      <c r="AJ372" s="255"/>
      <c r="AK372" s="255"/>
      <c r="AL372" s="244" t="str">
        <f t="shared" si="10"/>
        <v/>
      </c>
      <c r="AM372" s="244" t="str">
        <f t="shared" si="11"/>
        <v/>
      </c>
      <c r="AO372" s="255"/>
      <c r="AP372" s="247">
        <v>370</v>
      </c>
      <c r="AQ372" s="256"/>
      <c r="AR372" s="256"/>
      <c r="AS372" s="256"/>
      <c r="AT372" s="256"/>
      <c r="AU372" s="256"/>
      <c r="AV372" s="256"/>
      <c r="AW372" s="256"/>
      <c r="AX372" s="256"/>
      <c r="AY372" s="256"/>
      <c r="AZ372" s="256"/>
      <c r="BA372" s="256"/>
      <c r="BB372" s="256"/>
      <c r="BC372" s="256"/>
      <c r="BD372" s="256"/>
      <c r="BE372" s="256"/>
      <c r="BF372" s="256"/>
      <c r="BG372" s="256"/>
      <c r="BH372" s="256"/>
      <c r="BI372" s="256"/>
      <c r="BJ372" s="252" t="s">
        <v>4557</v>
      </c>
      <c r="BK372" s="256"/>
      <c r="BL372" s="256"/>
      <c r="BM372" s="256"/>
      <c r="BN372" s="256"/>
      <c r="BO372" s="256"/>
      <c r="BP372" s="256"/>
      <c r="BQ372" s="256"/>
      <c r="BR372" s="256"/>
      <c r="BS372" s="256"/>
      <c r="BT372" s="256"/>
      <c r="BU372" s="256"/>
      <c r="BV372" s="256"/>
      <c r="BW372" s="255"/>
      <c r="BX372" s="255"/>
      <c r="BY372" s="255"/>
      <c r="BZ372" s="257"/>
      <c r="CA372" s="257"/>
      <c r="CB372" s="257"/>
      <c r="CC372" s="257"/>
      <c r="CD372" s="257"/>
      <c r="CE372" s="257"/>
      <c r="CF372" s="257"/>
      <c r="CG372" s="257"/>
      <c r="CH372" s="257"/>
      <c r="CI372" s="257"/>
      <c r="CJ372" s="257"/>
      <c r="CK372" s="257"/>
      <c r="CL372" s="257"/>
      <c r="CM372" s="257"/>
      <c r="CN372" s="257"/>
      <c r="CO372" s="257"/>
      <c r="CP372" s="257"/>
      <c r="CQ372" s="257"/>
      <c r="CR372" s="257"/>
      <c r="CS372" s="253" t="s">
        <v>4558</v>
      </c>
      <c r="CT372" s="257"/>
      <c r="CU372" s="257"/>
      <c r="CV372" s="257"/>
      <c r="CW372" s="257"/>
      <c r="CX372" s="257"/>
      <c r="CY372" s="257"/>
      <c r="CZ372" s="257"/>
      <c r="DA372" s="257"/>
      <c r="DB372" s="257"/>
      <c r="DC372" s="257"/>
      <c r="DD372" s="257"/>
      <c r="DE372" s="257"/>
    </row>
    <row r="373" spans="34:109" ht="90" hidden="1" customHeight="1">
      <c r="AH373" s="255"/>
      <c r="AI373" s="255"/>
      <c r="AJ373" s="255"/>
      <c r="AK373" s="255"/>
      <c r="AL373" s="244" t="str">
        <f t="shared" si="10"/>
        <v/>
      </c>
      <c r="AM373" s="244" t="str">
        <f t="shared" si="11"/>
        <v/>
      </c>
      <c r="AO373" s="255"/>
      <c r="AP373" s="247">
        <v>371</v>
      </c>
      <c r="AQ373" s="256"/>
      <c r="AR373" s="256"/>
      <c r="AS373" s="256"/>
      <c r="AT373" s="256"/>
      <c r="AU373" s="256"/>
      <c r="AV373" s="256"/>
      <c r="AW373" s="256"/>
      <c r="AX373" s="256"/>
      <c r="AY373" s="256"/>
      <c r="AZ373" s="256"/>
      <c r="BA373" s="256"/>
      <c r="BB373" s="256"/>
      <c r="BC373" s="256"/>
      <c r="BD373" s="256"/>
      <c r="BE373" s="256"/>
      <c r="BF373" s="256"/>
      <c r="BG373" s="256"/>
      <c r="BH373" s="256"/>
      <c r="BI373" s="256"/>
      <c r="BJ373" s="252" t="s">
        <v>4559</v>
      </c>
      <c r="BK373" s="256"/>
      <c r="BL373" s="256"/>
      <c r="BM373" s="256"/>
      <c r="BN373" s="256"/>
      <c r="BO373" s="256"/>
      <c r="BP373" s="256"/>
      <c r="BQ373" s="256"/>
      <c r="BR373" s="256"/>
      <c r="BS373" s="256"/>
      <c r="BT373" s="256"/>
      <c r="BU373" s="256"/>
      <c r="BV373" s="256"/>
      <c r="BW373" s="255"/>
      <c r="BX373" s="255"/>
      <c r="BY373" s="255"/>
      <c r="BZ373" s="257"/>
      <c r="CA373" s="257"/>
      <c r="CB373" s="257"/>
      <c r="CC373" s="257"/>
      <c r="CD373" s="257"/>
      <c r="CE373" s="257"/>
      <c r="CF373" s="257"/>
      <c r="CG373" s="257"/>
      <c r="CH373" s="257"/>
      <c r="CI373" s="257"/>
      <c r="CJ373" s="257"/>
      <c r="CK373" s="257"/>
      <c r="CL373" s="257"/>
      <c r="CM373" s="257"/>
      <c r="CN373" s="257"/>
      <c r="CO373" s="257"/>
      <c r="CP373" s="257"/>
      <c r="CQ373" s="257"/>
      <c r="CR373" s="257"/>
      <c r="CS373" s="253" t="s">
        <v>4560</v>
      </c>
      <c r="CT373" s="257"/>
      <c r="CU373" s="257"/>
      <c r="CV373" s="257"/>
      <c r="CW373" s="257"/>
      <c r="CX373" s="257"/>
      <c r="CY373" s="257"/>
      <c r="CZ373" s="257"/>
      <c r="DA373" s="257"/>
      <c r="DB373" s="257"/>
      <c r="DC373" s="257"/>
      <c r="DD373" s="257"/>
      <c r="DE373" s="257"/>
    </row>
    <row r="374" spans="34:109" ht="105" hidden="1" customHeight="1">
      <c r="AH374" s="255"/>
      <c r="AI374" s="255"/>
      <c r="AJ374" s="255"/>
      <c r="AK374" s="255"/>
      <c r="AL374" s="244" t="str">
        <f t="shared" si="10"/>
        <v/>
      </c>
      <c r="AM374" s="244" t="str">
        <f t="shared" si="11"/>
        <v/>
      </c>
      <c r="AO374" s="255"/>
      <c r="AP374" s="247">
        <v>372</v>
      </c>
      <c r="AQ374" s="256"/>
      <c r="AR374" s="256"/>
      <c r="AS374" s="256"/>
      <c r="AT374" s="256"/>
      <c r="AU374" s="256"/>
      <c r="AV374" s="256"/>
      <c r="AW374" s="256"/>
      <c r="AX374" s="256"/>
      <c r="AY374" s="256"/>
      <c r="AZ374" s="256"/>
      <c r="BA374" s="256"/>
      <c r="BB374" s="256"/>
      <c r="BC374" s="256"/>
      <c r="BD374" s="256"/>
      <c r="BE374" s="256"/>
      <c r="BF374" s="256"/>
      <c r="BG374" s="256"/>
      <c r="BH374" s="256"/>
      <c r="BI374" s="256"/>
      <c r="BJ374" s="252" t="s">
        <v>4561</v>
      </c>
      <c r="BK374" s="256"/>
      <c r="BL374" s="256"/>
      <c r="BM374" s="256"/>
      <c r="BN374" s="256"/>
      <c r="BO374" s="256"/>
      <c r="BP374" s="256"/>
      <c r="BQ374" s="256"/>
      <c r="BR374" s="256"/>
      <c r="BS374" s="256"/>
      <c r="BT374" s="256"/>
      <c r="BU374" s="256"/>
      <c r="BV374" s="256"/>
      <c r="BW374" s="255"/>
      <c r="BX374" s="255"/>
      <c r="BY374" s="255"/>
      <c r="BZ374" s="257"/>
      <c r="CA374" s="257"/>
      <c r="CB374" s="257"/>
      <c r="CC374" s="257"/>
      <c r="CD374" s="257"/>
      <c r="CE374" s="257"/>
      <c r="CF374" s="257"/>
      <c r="CG374" s="257"/>
      <c r="CH374" s="257"/>
      <c r="CI374" s="257"/>
      <c r="CJ374" s="257"/>
      <c r="CK374" s="257"/>
      <c r="CL374" s="257"/>
      <c r="CM374" s="257"/>
      <c r="CN374" s="257"/>
      <c r="CO374" s="257"/>
      <c r="CP374" s="257"/>
      <c r="CQ374" s="257"/>
      <c r="CR374" s="257"/>
      <c r="CS374" s="253" t="s">
        <v>4562</v>
      </c>
      <c r="CT374" s="257"/>
      <c r="CU374" s="257"/>
      <c r="CV374" s="257"/>
      <c r="CW374" s="257"/>
      <c r="CX374" s="257"/>
      <c r="CY374" s="257"/>
      <c r="CZ374" s="257"/>
      <c r="DA374" s="257"/>
      <c r="DB374" s="257"/>
      <c r="DC374" s="257"/>
      <c r="DD374" s="257"/>
      <c r="DE374" s="257"/>
    </row>
    <row r="375" spans="34:109" ht="90" hidden="1" customHeight="1">
      <c r="AH375" s="247"/>
      <c r="AI375" s="247"/>
      <c r="AJ375" s="247"/>
      <c r="AK375" s="247"/>
      <c r="AL375" s="244" t="str">
        <f t="shared" si="10"/>
        <v/>
      </c>
      <c r="AM375" s="244" t="str">
        <f t="shared" si="11"/>
        <v/>
      </c>
      <c r="AO375" s="247"/>
      <c r="AP375" s="247">
        <v>373</v>
      </c>
      <c r="AQ375" s="252"/>
      <c r="AR375" s="252"/>
      <c r="AS375" s="252"/>
      <c r="AT375" s="252"/>
      <c r="AU375" s="252"/>
      <c r="AV375" s="252"/>
      <c r="AW375" s="252"/>
      <c r="AX375" s="252"/>
      <c r="AY375" s="252"/>
      <c r="AZ375" s="252"/>
      <c r="BA375" s="252"/>
      <c r="BB375" s="252"/>
      <c r="BC375" s="252"/>
      <c r="BD375" s="252"/>
      <c r="BE375" s="252"/>
      <c r="BF375" s="252"/>
      <c r="BG375" s="252"/>
      <c r="BH375" s="252"/>
      <c r="BI375" s="252"/>
      <c r="BJ375" s="252" t="s">
        <v>4563</v>
      </c>
      <c r="BK375" s="252"/>
      <c r="BL375" s="252"/>
      <c r="BM375" s="252"/>
      <c r="BN375" s="252"/>
      <c r="BO375" s="252"/>
      <c r="BP375" s="252"/>
      <c r="BQ375" s="252"/>
      <c r="BR375" s="252"/>
      <c r="BS375" s="252"/>
      <c r="BT375" s="252"/>
      <c r="BU375" s="252"/>
      <c r="BV375" s="252"/>
      <c r="BW375" s="247"/>
      <c r="BX375" s="247"/>
      <c r="BY375" s="247"/>
      <c r="BZ375" s="253"/>
      <c r="CA375" s="253"/>
      <c r="CB375" s="253"/>
      <c r="CC375" s="253"/>
      <c r="CD375" s="253"/>
      <c r="CE375" s="253"/>
      <c r="CF375" s="253"/>
      <c r="CG375" s="253"/>
      <c r="CH375" s="253"/>
      <c r="CI375" s="253"/>
      <c r="CJ375" s="253"/>
      <c r="CK375" s="253"/>
      <c r="CL375" s="253"/>
      <c r="CM375" s="253"/>
      <c r="CN375" s="253"/>
      <c r="CO375" s="253"/>
      <c r="CP375" s="253"/>
      <c r="CQ375" s="253"/>
      <c r="CR375" s="253"/>
      <c r="CS375" s="253" t="s">
        <v>4564</v>
      </c>
      <c r="CT375" s="253"/>
      <c r="CU375" s="253"/>
      <c r="CV375" s="253"/>
      <c r="CW375" s="253"/>
      <c r="CX375" s="253"/>
      <c r="CY375" s="253"/>
      <c r="CZ375" s="253"/>
      <c r="DA375" s="253"/>
      <c r="DB375" s="253"/>
      <c r="DC375" s="253"/>
      <c r="DD375" s="253"/>
      <c r="DE375" s="253"/>
    </row>
    <row r="376" spans="34:109" ht="90" hidden="1" customHeight="1">
      <c r="AH376" s="247"/>
      <c r="AI376" s="247"/>
      <c r="AJ376" s="247"/>
      <c r="AK376" s="247"/>
      <c r="AL376" s="244" t="str">
        <f t="shared" si="10"/>
        <v/>
      </c>
      <c r="AM376" s="244" t="str">
        <f t="shared" si="11"/>
        <v/>
      </c>
      <c r="AO376" s="247"/>
      <c r="AP376" s="247">
        <v>374</v>
      </c>
      <c r="AQ376" s="252"/>
      <c r="AR376" s="252"/>
      <c r="AS376" s="252"/>
      <c r="AT376" s="252"/>
      <c r="AU376" s="252"/>
      <c r="AV376" s="252"/>
      <c r="AW376" s="252"/>
      <c r="AX376" s="252"/>
      <c r="AY376" s="252"/>
      <c r="AZ376" s="252"/>
      <c r="BA376" s="252"/>
      <c r="BB376" s="252"/>
      <c r="BC376" s="252"/>
      <c r="BD376" s="252"/>
      <c r="BE376" s="252"/>
      <c r="BF376" s="252"/>
      <c r="BG376" s="252"/>
      <c r="BH376" s="252"/>
      <c r="BI376" s="252"/>
      <c r="BJ376" s="252" t="s">
        <v>4565</v>
      </c>
      <c r="BK376" s="252"/>
      <c r="BL376" s="252"/>
      <c r="BM376" s="252"/>
      <c r="BN376" s="252"/>
      <c r="BO376" s="252"/>
      <c r="BP376" s="252"/>
      <c r="BQ376" s="252"/>
      <c r="BR376" s="252"/>
      <c r="BS376" s="252"/>
      <c r="BT376" s="252"/>
      <c r="BU376" s="252"/>
      <c r="BV376" s="252"/>
      <c r="BW376" s="247"/>
      <c r="BX376" s="247"/>
      <c r="BY376" s="247"/>
      <c r="BZ376" s="253"/>
      <c r="CA376" s="253"/>
      <c r="CB376" s="253"/>
      <c r="CC376" s="253"/>
      <c r="CD376" s="253"/>
      <c r="CE376" s="253"/>
      <c r="CF376" s="253"/>
      <c r="CG376" s="253"/>
      <c r="CH376" s="253"/>
      <c r="CI376" s="253"/>
      <c r="CJ376" s="253"/>
      <c r="CK376" s="253"/>
      <c r="CL376" s="253"/>
      <c r="CM376" s="253"/>
      <c r="CN376" s="253"/>
      <c r="CO376" s="253"/>
      <c r="CP376" s="253"/>
      <c r="CQ376" s="253"/>
      <c r="CR376" s="253"/>
      <c r="CS376" s="253" t="s">
        <v>4566</v>
      </c>
      <c r="CT376" s="253"/>
      <c r="CU376" s="253"/>
      <c r="CV376" s="253"/>
      <c r="CW376" s="253"/>
      <c r="CX376" s="253"/>
      <c r="CY376" s="253"/>
      <c r="CZ376" s="253"/>
      <c r="DA376" s="253"/>
      <c r="DB376" s="253"/>
      <c r="DC376" s="253"/>
      <c r="DD376" s="253"/>
      <c r="DE376" s="253"/>
    </row>
    <row r="377" spans="34:109" ht="90" hidden="1" customHeight="1">
      <c r="AH377" s="255"/>
      <c r="AI377" s="255"/>
      <c r="AJ377" s="255"/>
      <c r="AK377" s="255"/>
      <c r="AL377" s="244" t="str">
        <f t="shared" si="10"/>
        <v/>
      </c>
      <c r="AM377" s="244" t="str">
        <f t="shared" si="11"/>
        <v/>
      </c>
      <c r="AO377" s="255"/>
      <c r="AP377" s="247">
        <v>375</v>
      </c>
      <c r="AQ377" s="256"/>
      <c r="AR377" s="256"/>
      <c r="AS377" s="256"/>
      <c r="AT377" s="256"/>
      <c r="AU377" s="256"/>
      <c r="AV377" s="256"/>
      <c r="AW377" s="256"/>
      <c r="AX377" s="256"/>
      <c r="AY377" s="256"/>
      <c r="AZ377" s="256"/>
      <c r="BA377" s="256"/>
      <c r="BB377" s="256"/>
      <c r="BC377" s="256"/>
      <c r="BD377" s="256"/>
      <c r="BE377" s="256"/>
      <c r="BF377" s="256"/>
      <c r="BG377" s="256"/>
      <c r="BH377" s="256"/>
      <c r="BI377" s="256"/>
      <c r="BJ377" s="252" t="s">
        <v>4567</v>
      </c>
      <c r="BK377" s="256"/>
      <c r="BL377" s="256"/>
      <c r="BM377" s="256"/>
      <c r="BN377" s="256"/>
      <c r="BO377" s="256"/>
      <c r="BP377" s="256"/>
      <c r="BQ377" s="256"/>
      <c r="BR377" s="256"/>
      <c r="BS377" s="256"/>
      <c r="BT377" s="256"/>
      <c r="BU377" s="256"/>
      <c r="BV377" s="256"/>
      <c r="BW377" s="255"/>
      <c r="BX377" s="255"/>
      <c r="BY377" s="255"/>
      <c r="BZ377" s="257"/>
      <c r="CA377" s="257"/>
      <c r="CB377" s="257"/>
      <c r="CC377" s="257"/>
      <c r="CD377" s="257"/>
      <c r="CE377" s="257"/>
      <c r="CF377" s="257"/>
      <c r="CG377" s="257"/>
      <c r="CH377" s="257"/>
      <c r="CI377" s="257"/>
      <c r="CJ377" s="257"/>
      <c r="CK377" s="257"/>
      <c r="CL377" s="257"/>
      <c r="CM377" s="257"/>
      <c r="CN377" s="257"/>
      <c r="CO377" s="257"/>
      <c r="CP377" s="257"/>
      <c r="CQ377" s="257"/>
      <c r="CR377" s="257"/>
      <c r="CS377" s="253" t="s">
        <v>4568</v>
      </c>
      <c r="CT377" s="257"/>
      <c r="CU377" s="257"/>
      <c r="CV377" s="257"/>
      <c r="CW377" s="257"/>
      <c r="CX377" s="257"/>
      <c r="CY377" s="257"/>
      <c r="CZ377" s="257"/>
      <c r="DA377" s="257"/>
      <c r="DB377" s="257"/>
      <c r="DC377" s="257"/>
      <c r="DD377" s="257"/>
      <c r="DE377" s="257"/>
    </row>
    <row r="378" spans="34:109" ht="90" hidden="1" customHeight="1">
      <c r="AH378" s="255"/>
      <c r="AI378" s="255"/>
      <c r="AJ378" s="255"/>
      <c r="AK378" s="255"/>
      <c r="AL378" s="244" t="str">
        <f t="shared" si="10"/>
        <v/>
      </c>
      <c r="AM378" s="244" t="str">
        <f t="shared" si="11"/>
        <v/>
      </c>
      <c r="AO378" s="255"/>
      <c r="AP378" s="247">
        <v>376</v>
      </c>
      <c r="AQ378" s="256"/>
      <c r="AR378" s="256"/>
      <c r="AS378" s="256"/>
      <c r="AT378" s="256"/>
      <c r="AU378" s="256"/>
      <c r="AV378" s="256"/>
      <c r="AW378" s="256"/>
      <c r="AX378" s="256"/>
      <c r="AY378" s="256"/>
      <c r="AZ378" s="256"/>
      <c r="BA378" s="256"/>
      <c r="BB378" s="256"/>
      <c r="BC378" s="256"/>
      <c r="BD378" s="256"/>
      <c r="BE378" s="256"/>
      <c r="BF378" s="256"/>
      <c r="BG378" s="256"/>
      <c r="BH378" s="256"/>
      <c r="BI378" s="256"/>
      <c r="BJ378" s="252" t="s">
        <v>4569</v>
      </c>
      <c r="BK378" s="256"/>
      <c r="BL378" s="256"/>
      <c r="BM378" s="256"/>
      <c r="BN378" s="256"/>
      <c r="BO378" s="256"/>
      <c r="BP378" s="256"/>
      <c r="BQ378" s="256"/>
      <c r="BR378" s="256"/>
      <c r="BS378" s="256"/>
      <c r="BT378" s="256"/>
      <c r="BU378" s="256"/>
      <c r="BV378" s="256"/>
      <c r="BW378" s="255"/>
      <c r="BX378" s="255"/>
      <c r="BY378" s="255"/>
      <c r="BZ378" s="257"/>
      <c r="CA378" s="257"/>
      <c r="CB378" s="257"/>
      <c r="CC378" s="257"/>
      <c r="CD378" s="257"/>
      <c r="CE378" s="257"/>
      <c r="CF378" s="257"/>
      <c r="CG378" s="257"/>
      <c r="CH378" s="257"/>
      <c r="CI378" s="257"/>
      <c r="CJ378" s="257"/>
      <c r="CK378" s="257"/>
      <c r="CL378" s="257"/>
      <c r="CM378" s="257"/>
      <c r="CN378" s="257"/>
      <c r="CO378" s="257"/>
      <c r="CP378" s="257"/>
      <c r="CQ378" s="257"/>
      <c r="CR378" s="257"/>
      <c r="CS378" s="253" t="s">
        <v>4570</v>
      </c>
      <c r="CT378" s="257"/>
      <c r="CU378" s="257"/>
      <c r="CV378" s="257"/>
      <c r="CW378" s="257"/>
      <c r="CX378" s="257"/>
      <c r="CY378" s="257"/>
      <c r="CZ378" s="257"/>
      <c r="DA378" s="257"/>
      <c r="DB378" s="257"/>
      <c r="DC378" s="257"/>
      <c r="DD378" s="257"/>
      <c r="DE378" s="257"/>
    </row>
    <row r="379" spans="34:109" ht="90" hidden="1" customHeight="1">
      <c r="AH379" s="255"/>
      <c r="AI379" s="255"/>
      <c r="AJ379" s="255"/>
      <c r="AK379" s="255"/>
      <c r="AL379" s="244" t="str">
        <f t="shared" si="10"/>
        <v/>
      </c>
      <c r="AM379" s="244" t="str">
        <f t="shared" si="11"/>
        <v/>
      </c>
      <c r="AO379" s="255"/>
      <c r="AP379" s="247">
        <v>377</v>
      </c>
      <c r="AQ379" s="256"/>
      <c r="AR379" s="256"/>
      <c r="AS379" s="256"/>
      <c r="AT379" s="256"/>
      <c r="AU379" s="256"/>
      <c r="AV379" s="256"/>
      <c r="AW379" s="256"/>
      <c r="AX379" s="256"/>
      <c r="AY379" s="256"/>
      <c r="AZ379" s="256"/>
      <c r="BA379" s="256"/>
      <c r="BB379" s="256"/>
      <c r="BC379" s="256"/>
      <c r="BD379" s="256"/>
      <c r="BE379" s="256"/>
      <c r="BF379" s="256"/>
      <c r="BG379" s="256"/>
      <c r="BH379" s="256"/>
      <c r="BI379" s="256"/>
      <c r="BJ379" s="252" t="s">
        <v>4571</v>
      </c>
      <c r="BK379" s="256"/>
      <c r="BL379" s="256"/>
      <c r="BM379" s="256"/>
      <c r="BN379" s="256"/>
      <c r="BO379" s="256"/>
      <c r="BP379" s="256"/>
      <c r="BQ379" s="256"/>
      <c r="BR379" s="256"/>
      <c r="BS379" s="256"/>
      <c r="BT379" s="256"/>
      <c r="BU379" s="256"/>
      <c r="BV379" s="256"/>
      <c r="BW379" s="255"/>
      <c r="BX379" s="255"/>
      <c r="BY379" s="255"/>
      <c r="BZ379" s="257"/>
      <c r="CA379" s="257"/>
      <c r="CB379" s="257"/>
      <c r="CC379" s="257"/>
      <c r="CD379" s="257"/>
      <c r="CE379" s="257"/>
      <c r="CF379" s="257"/>
      <c r="CG379" s="257"/>
      <c r="CH379" s="257"/>
      <c r="CI379" s="257"/>
      <c r="CJ379" s="257"/>
      <c r="CK379" s="257"/>
      <c r="CL379" s="257"/>
      <c r="CM379" s="257"/>
      <c r="CN379" s="257"/>
      <c r="CO379" s="257"/>
      <c r="CP379" s="257"/>
      <c r="CQ379" s="257"/>
      <c r="CR379" s="257"/>
      <c r="CS379" s="253" t="s">
        <v>4572</v>
      </c>
      <c r="CT379" s="257"/>
      <c r="CU379" s="257"/>
      <c r="CV379" s="257"/>
      <c r="CW379" s="257"/>
      <c r="CX379" s="257"/>
      <c r="CY379" s="257"/>
      <c r="CZ379" s="257"/>
      <c r="DA379" s="257"/>
      <c r="DB379" s="257"/>
      <c r="DC379" s="257"/>
      <c r="DD379" s="257"/>
      <c r="DE379" s="257"/>
    </row>
    <row r="380" spans="34:109" ht="90" hidden="1" customHeight="1">
      <c r="AH380" s="255"/>
      <c r="AI380" s="255"/>
      <c r="AJ380" s="255"/>
      <c r="AK380" s="255"/>
      <c r="AL380" s="244" t="str">
        <f t="shared" si="10"/>
        <v/>
      </c>
      <c r="AM380" s="244" t="str">
        <f t="shared" si="11"/>
        <v/>
      </c>
      <c r="AO380" s="255"/>
      <c r="AP380" s="247">
        <v>378</v>
      </c>
      <c r="AQ380" s="256"/>
      <c r="AR380" s="256"/>
      <c r="AS380" s="256"/>
      <c r="AT380" s="256"/>
      <c r="AU380" s="256"/>
      <c r="AV380" s="256"/>
      <c r="AW380" s="256"/>
      <c r="AX380" s="256"/>
      <c r="AY380" s="256"/>
      <c r="AZ380" s="256"/>
      <c r="BA380" s="256"/>
      <c r="BB380" s="256"/>
      <c r="BC380" s="256"/>
      <c r="BD380" s="256"/>
      <c r="BE380" s="256"/>
      <c r="BF380" s="256"/>
      <c r="BG380" s="256"/>
      <c r="BH380" s="256"/>
      <c r="BI380" s="256"/>
      <c r="BJ380" s="252" t="s">
        <v>4573</v>
      </c>
      <c r="BK380" s="256"/>
      <c r="BL380" s="256"/>
      <c r="BM380" s="256"/>
      <c r="BN380" s="256"/>
      <c r="BO380" s="256"/>
      <c r="BP380" s="256"/>
      <c r="BQ380" s="256"/>
      <c r="BR380" s="256"/>
      <c r="BS380" s="256"/>
      <c r="BT380" s="256"/>
      <c r="BU380" s="256"/>
      <c r="BV380" s="256"/>
      <c r="BW380" s="255"/>
      <c r="BX380" s="255"/>
      <c r="BY380" s="255"/>
      <c r="BZ380" s="257"/>
      <c r="CA380" s="257"/>
      <c r="CB380" s="257"/>
      <c r="CC380" s="257"/>
      <c r="CD380" s="257"/>
      <c r="CE380" s="257"/>
      <c r="CF380" s="257"/>
      <c r="CG380" s="257"/>
      <c r="CH380" s="257"/>
      <c r="CI380" s="257"/>
      <c r="CJ380" s="257"/>
      <c r="CK380" s="257"/>
      <c r="CL380" s="257"/>
      <c r="CM380" s="257"/>
      <c r="CN380" s="257"/>
      <c r="CO380" s="257"/>
      <c r="CP380" s="257"/>
      <c r="CQ380" s="257"/>
      <c r="CR380" s="257"/>
      <c r="CS380" s="253" t="s">
        <v>4574</v>
      </c>
      <c r="CT380" s="257"/>
      <c r="CU380" s="257"/>
      <c r="CV380" s="257"/>
      <c r="CW380" s="257"/>
      <c r="CX380" s="257"/>
      <c r="CY380" s="257"/>
      <c r="CZ380" s="257"/>
      <c r="DA380" s="257"/>
      <c r="DB380" s="257"/>
      <c r="DC380" s="257"/>
      <c r="DD380" s="257"/>
      <c r="DE380" s="257"/>
    </row>
    <row r="381" spans="34:109" ht="75" hidden="1" customHeight="1">
      <c r="AH381" s="255"/>
      <c r="AI381" s="255"/>
      <c r="AJ381" s="255"/>
      <c r="AK381" s="255"/>
      <c r="AL381" s="244" t="str">
        <f t="shared" si="10"/>
        <v/>
      </c>
      <c r="AM381" s="244" t="str">
        <f t="shared" si="11"/>
        <v/>
      </c>
      <c r="AO381" s="255"/>
      <c r="AP381" s="247">
        <v>379</v>
      </c>
      <c r="AQ381" s="256"/>
      <c r="AR381" s="256"/>
      <c r="AS381" s="256"/>
      <c r="AT381" s="256"/>
      <c r="AU381" s="256"/>
      <c r="AV381" s="256"/>
      <c r="AW381" s="256"/>
      <c r="AX381" s="256"/>
      <c r="AY381" s="256"/>
      <c r="AZ381" s="256"/>
      <c r="BA381" s="256"/>
      <c r="BB381" s="256"/>
      <c r="BC381" s="256"/>
      <c r="BD381" s="256"/>
      <c r="BE381" s="256"/>
      <c r="BF381" s="256"/>
      <c r="BG381" s="256"/>
      <c r="BH381" s="256"/>
      <c r="BI381" s="256"/>
      <c r="BJ381" s="252" t="s">
        <v>4575</v>
      </c>
      <c r="BK381" s="256"/>
      <c r="BL381" s="256"/>
      <c r="BM381" s="256"/>
      <c r="BN381" s="256"/>
      <c r="BO381" s="256"/>
      <c r="BP381" s="256"/>
      <c r="BQ381" s="256"/>
      <c r="BR381" s="256"/>
      <c r="BS381" s="256"/>
      <c r="BT381" s="256"/>
      <c r="BU381" s="256"/>
      <c r="BV381" s="256"/>
      <c r="BW381" s="255"/>
      <c r="BX381" s="255"/>
      <c r="BY381" s="255"/>
      <c r="BZ381" s="257"/>
      <c r="CA381" s="257"/>
      <c r="CB381" s="257"/>
      <c r="CC381" s="257"/>
      <c r="CD381" s="257"/>
      <c r="CE381" s="257"/>
      <c r="CF381" s="257"/>
      <c r="CG381" s="257"/>
      <c r="CH381" s="257"/>
      <c r="CI381" s="257"/>
      <c r="CJ381" s="257"/>
      <c r="CK381" s="257"/>
      <c r="CL381" s="257"/>
      <c r="CM381" s="257"/>
      <c r="CN381" s="257"/>
      <c r="CO381" s="257"/>
      <c r="CP381" s="257"/>
      <c r="CQ381" s="257"/>
      <c r="CR381" s="257"/>
      <c r="CS381" s="253" t="s">
        <v>4576</v>
      </c>
      <c r="CT381" s="257"/>
      <c r="CU381" s="257"/>
      <c r="CV381" s="257"/>
      <c r="CW381" s="257"/>
      <c r="CX381" s="257"/>
      <c r="CY381" s="257"/>
      <c r="CZ381" s="257"/>
      <c r="DA381" s="257"/>
      <c r="DB381" s="257"/>
      <c r="DC381" s="257"/>
      <c r="DD381" s="257"/>
      <c r="DE381" s="257"/>
    </row>
    <row r="382" spans="34:109" ht="75" hidden="1" customHeight="1">
      <c r="AH382" s="255"/>
      <c r="AI382" s="255"/>
      <c r="AJ382" s="255"/>
      <c r="AK382" s="255"/>
      <c r="AL382" s="244" t="str">
        <f t="shared" si="10"/>
        <v/>
      </c>
      <c r="AM382" s="244" t="str">
        <f t="shared" si="11"/>
        <v/>
      </c>
      <c r="AO382" s="255"/>
      <c r="AP382" s="247">
        <v>380</v>
      </c>
      <c r="AQ382" s="256"/>
      <c r="AR382" s="256"/>
      <c r="AS382" s="256"/>
      <c r="AT382" s="256"/>
      <c r="AU382" s="256"/>
      <c r="AV382" s="256"/>
      <c r="AW382" s="256"/>
      <c r="AX382" s="256"/>
      <c r="AY382" s="256"/>
      <c r="AZ382" s="256"/>
      <c r="BA382" s="256"/>
      <c r="BB382" s="256"/>
      <c r="BC382" s="256"/>
      <c r="BD382" s="256"/>
      <c r="BE382" s="256"/>
      <c r="BF382" s="256"/>
      <c r="BG382" s="256"/>
      <c r="BH382" s="256"/>
      <c r="BI382" s="256"/>
      <c r="BJ382" s="252" t="s">
        <v>4577</v>
      </c>
      <c r="BK382" s="256"/>
      <c r="BL382" s="256"/>
      <c r="BM382" s="256"/>
      <c r="BN382" s="256"/>
      <c r="BO382" s="256"/>
      <c r="BP382" s="256"/>
      <c r="BQ382" s="256"/>
      <c r="BR382" s="256"/>
      <c r="BS382" s="256"/>
      <c r="BT382" s="256"/>
      <c r="BU382" s="256"/>
      <c r="BV382" s="256"/>
      <c r="BW382" s="255"/>
      <c r="BX382" s="255"/>
      <c r="BY382" s="255"/>
      <c r="BZ382" s="257"/>
      <c r="CA382" s="257"/>
      <c r="CB382" s="257"/>
      <c r="CC382" s="257"/>
      <c r="CD382" s="257"/>
      <c r="CE382" s="257"/>
      <c r="CF382" s="257"/>
      <c r="CG382" s="257"/>
      <c r="CH382" s="257"/>
      <c r="CI382" s="257"/>
      <c r="CJ382" s="257"/>
      <c r="CK382" s="257"/>
      <c r="CL382" s="257"/>
      <c r="CM382" s="257"/>
      <c r="CN382" s="257"/>
      <c r="CO382" s="257"/>
      <c r="CP382" s="257"/>
      <c r="CQ382" s="257"/>
      <c r="CR382" s="257"/>
      <c r="CS382" s="253" t="s">
        <v>4578</v>
      </c>
      <c r="CT382" s="257"/>
      <c r="CU382" s="257"/>
      <c r="CV382" s="257"/>
      <c r="CW382" s="257"/>
      <c r="CX382" s="257"/>
      <c r="CY382" s="257"/>
      <c r="CZ382" s="257"/>
      <c r="DA382" s="257"/>
      <c r="DB382" s="257"/>
      <c r="DC382" s="257"/>
      <c r="DD382" s="257"/>
      <c r="DE382" s="257"/>
    </row>
    <row r="383" spans="34:109" ht="90" hidden="1" customHeight="1">
      <c r="AH383" s="255"/>
      <c r="AI383" s="255"/>
      <c r="AJ383" s="255"/>
      <c r="AK383" s="255"/>
      <c r="AL383" s="244" t="str">
        <f t="shared" si="10"/>
        <v/>
      </c>
      <c r="AM383" s="244" t="str">
        <f t="shared" si="11"/>
        <v/>
      </c>
      <c r="AO383" s="255"/>
      <c r="AP383" s="247">
        <v>381</v>
      </c>
      <c r="AQ383" s="256"/>
      <c r="AR383" s="256"/>
      <c r="AS383" s="256"/>
      <c r="AT383" s="256"/>
      <c r="AU383" s="256"/>
      <c r="AV383" s="256"/>
      <c r="AW383" s="256"/>
      <c r="AX383" s="256"/>
      <c r="AY383" s="256"/>
      <c r="AZ383" s="256"/>
      <c r="BA383" s="256"/>
      <c r="BB383" s="256"/>
      <c r="BC383" s="256"/>
      <c r="BD383" s="256"/>
      <c r="BE383" s="256"/>
      <c r="BF383" s="256"/>
      <c r="BG383" s="256"/>
      <c r="BH383" s="256"/>
      <c r="BI383" s="256"/>
      <c r="BJ383" s="252" t="s">
        <v>4579</v>
      </c>
      <c r="BK383" s="256"/>
      <c r="BL383" s="256"/>
      <c r="BM383" s="256"/>
      <c r="BN383" s="256"/>
      <c r="BO383" s="256"/>
      <c r="BP383" s="256"/>
      <c r="BQ383" s="256"/>
      <c r="BR383" s="256"/>
      <c r="BS383" s="256"/>
      <c r="BT383" s="256"/>
      <c r="BU383" s="256"/>
      <c r="BV383" s="256"/>
      <c r="BW383" s="255"/>
      <c r="BX383" s="255"/>
      <c r="BY383" s="255"/>
      <c r="BZ383" s="257"/>
      <c r="CA383" s="257"/>
      <c r="CB383" s="257"/>
      <c r="CC383" s="257"/>
      <c r="CD383" s="257"/>
      <c r="CE383" s="257"/>
      <c r="CF383" s="257"/>
      <c r="CG383" s="257"/>
      <c r="CH383" s="257"/>
      <c r="CI383" s="257"/>
      <c r="CJ383" s="257"/>
      <c r="CK383" s="257"/>
      <c r="CL383" s="257"/>
      <c r="CM383" s="257"/>
      <c r="CN383" s="257"/>
      <c r="CO383" s="257"/>
      <c r="CP383" s="257"/>
      <c r="CQ383" s="257"/>
      <c r="CR383" s="257"/>
      <c r="CS383" s="253" t="s">
        <v>4580</v>
      </c>
      <c r="CT383" s="257"/>
      <c r="CU383" s="257"/>
      <c r="CV383" s="257"/>
      <c r="CW383" s="257"/>
      <c r="CX383" s="257"/>
      <c r="CY383" s="257"/>
      <c r="CZ383" s="257"/>
      <c r="DA383" s="257"/>
      <c r="DB383" s="257"/>
      <c r="DC383" s="257"/>
      <c r="DD383" s="257"/>
      <c r="DE383" s="257"/>
    </row>
    <row r="384" spans="34:109" ht="75" hidden="1" customHeight="1">
      <c r="AH384" s="255"/>
      <c r="AI384" s="255"/>
      <c r="AJ384" s="255"/>
      <c r="AK384" s="255"/>
      <c r="AL384" s="244" t="str">
        <f t="shared" si="10"/>
        <v/>
      </c>
      <c r="AM384" s="244" t="str">
        <f t="shared" si="11"/>
        <v/>
      </c>
      <c r="AO384" s="255"/>
      <c r="AP384" s="247">
        <v>382</v>
      </c>
      <c r="AQ384" s="256"/>
      <c r="AR384" s="256"/>
      <c r="AS384" s="256"/>
      <c r="AT384" s="256"/>
      <c r="AU384" s="256"/>
      <c r="AV384" s="256"/>
      <c r="AW384" s="256"/>
      <c r="AX384" s="256"/>
      <c r="AY384" s="256"/>
      <c r="AZ384" s="256"/>
      <c r="BA384" s="256"/>
      <c r="BB384" s="256"/>
      <c r="BC384" s="256"/>
      <c r="BD384" s="256"/>
      <c r="BE384" s="256"/>
      <c r="BF384" s="256"/>
      <c r="BG384" s="256"/>
      <c r="BH384" s="256"/>
      <c r="BI384" s="256"/>
      <c r="BJ384" s="252" t="s">
        <v>4581</v>
      </c>
      <c r="BK384" s="256"/>
      <c r="BL384" s="256"/>
      <c r="BM384" s="256"/>
      <c r="BN384" s="256"/>
      <c r="BO384" s="256"/>
      <c r="BP384" s="256"/>
      <c r="BQ384" s="256"/>
      <c r="BR384" s="256"/>
      <c r="BS384" s="256"/>
      <c r="BT384" s="256"/>
      <c r="BU384" s="256"/>
      <c r="BV384" s="256"/>
      <c r="BW384" s="255"/>
      <c r="BX384" s="255"/>
      <c r="BY384" s="255"/>
      <c r="BZ384" s="257"/>
      <c r="CA384" s="257"/>
      <c r="CB384" s="257"/>
      <c r="CC384" s="257"/>
      <c r="CD384" s="257"/>
      <c r="CE384" s="257"/>
      <c r="CF384" s="257"/>
      <c r="CG384" s="257"/>
      <c r="CH384" s="257"/>
      <c r="CI384" s="257"/>
      <c r="CJ384" s="257"/>
      <c r="CK384" s="257"/>
      <c r="CL384" s="257"/>
      <c r="CM384" s="257"/>
      <c r="CN384" s="257"/>
      <c r="CO384" s="257"/>
      <c r="CP384" s="257"/>
      <c r="CQ384" s="257"/>
      <c r="CR384" s="257"/>
      <c r="CS384" s="253" t="s">
        <v>4582</v>
      </c>
      <c r="CT384" s="257"/>
      <c r="CU384" s="257"/>
      <c r="CV384" s="257"/>
      <c r="CW384" s="257"/>
      <c r="CX384" s="257"/>
      <c r="CY384" s="257"/>
      <c r="CZ384" s="257"/>
      <c r="DA384" s="257"/>
      <c r="DB384" s="257"/>
      <c r="DC384" s="257"/>
      <c r="DD384" s="257"/>
      <c r="DE384" s="257"/>
    </row>
    <row r="385" spans="34:109" ht="75" hidden="1" customHeight="1">
      <c r="AH385" s="255"/>
      <c r="AI385" s="255"/>
      <c r="AJ385" s="255"/>
      <c r="AK385" s="255"/>
      <c r="AL385" s="244" t="str">
        <f t="shared" si="10"/>
        <v/>
      </c>
      <c r="AM385" s="244" t="str">
        <f t="shared" si="11"/>
        <v/>
      </c>
      <c r="AO385" s="255"/>
      <c r="AP385" s="247">
        <v>383</v>
      </c>
      <c r="AQ385" s="256"/>
      <c r="AR385" s="256"/>
      <c r="AS385" s="256"/>
      <c r="AT385" s="256"/>
      <c r="AU385" s="256"/>
      <c r="AV385" s="256"/>
      <c r="AW385" s="256"/>
      <c r="AX385" s="256"/>
      <c r="AY385" s="256"/>
      <c r="AZ385" s="256"/>
      <c r="BA385" s="256"/>
      <c r="BB385" s="256"/>
      <c r="BC385" s="256"/>
      <c r="BD385" s="256"/>
      <c r="BE385" s="256"/>
      <c r="BF385" s="256"/>
      <c r="BG385" s="256"/>
      <c r="BH385" s="256"/>
      <c r="BI385" s="256"/>
      <c r="BJ385" s="252" t="s">
        <v>4583</v>
      </c>
      <c r="BK385" s="256"/>
      <c r="BL385" s="256"/>
      <c r="BM385" s="256"/>
      <c r="BN385" s="256"/>
      <c r="BO385" s="256"/>
      <c r="BP385" s="256"/>
      <c r="BQ385" s="256"/>
      <c r="BR385" s="256"/>
      <c r="BS385" s="256"/>
      <c r="BT385" s="256"/>
      <c r="BU385" s="256"/>
      <c r="BV385" s="256"/>
      <c r="BW385" s="255"/>
      <c r="BX385" s="255"/>
      <c r="BY385" s="255"/>
      <c r="BZ385" s="257"/>
      <c r="CA385" s="257"/>
      <c r="CB385" s="257"/>
      <c r="CC385" s="257"/>
      <c r="CD385" s="257"/>
      <c r="CE385" s="257"/>
      <c r="CF385" s="257"/>
      <c r="CG385" s="257"/>
      <c r="CH385" s="257"/>
      <c r="CI385" s="257"/>
      <c r="CJ385" s="257"/>
      <c r="CK385" s="257"/>
      <c r="CL385" s="257"/>
      <c r="CM385" s="257"/>
      <c r="CN385" s="257"/>
      <c r="CO385" s="257"/>
      <c r="CP385" s="257"/>
      <c r="CQ385" s="257"/>
      <c r="CR385" s="257"/>
      <c r="CS385" s="253" t="s">
        <v>4584</v>
      </c>
      <c r="CT385" s="257"/>
      <c r="CU385" s="257"/>
      <c r="CV385" s="257"/>
      <c r="CW385" s="257"/>
      <c r="CX385" s="257"/>
      <c r="CY385" s="257"/>
      <c r="CZ385" s="257"/>
      <c r="DA385" s="257"/>
      <c r="DB385" s="257"/>
      <c r="DC385" s="257"/>
      <c r="DD385" s="257"/>
      <c r="DE385" s="257"/>
    </row>
    <row r="386" spans="34:109" ht="75" hidden="1" customHeight="1">
      <c r="AH386" s="255"/>
      <c r="AI386" s="255"/>
      <c r="AJ386" s="255"/>
      <c r="AK386" s="255"/>
      <c r="AL386" s="244" t="str">
        <f t="shared" si="10"/>
        <v/>
      </c>
      <c r="AM386" s="244" t="str">
        <f t="shared" si="11"/>
        <v/>
      </c>
      <c r="AO386" s="255"/>
      <c r="AP386" s="247">
        <v>384</v>
      </c>
      <c r="AQ386" s="256"/>
      <c r="AR386" s="256"/>
      <c r="AS386" s="256"/>
      <c r="AT386" s="256"/>
      <c r="AU386" s="256"/>
      <c r="AV386" s="256"/>
      <c r="AW386" s="256"/>
      <c r="AX386" s="256"/>
      <c r="AY386" s="256"/>
      <c r="AZ386" s="256"/>
      <c r="BA386" s="256"/>
      <c r="BB386" s="256"/>
      <c r="BC386" s="256"/>
      <c r="BD386" s="256"/>
      <c r="BE386" s="256"/>
      <c r="BF386" s="256"/>
      <c r="BG386" s="256"/>
      <c r="BH386" s="256"/>
      <c r="BI386" s="256"/>
      <c r="BJ386" s="252" t="s">
        <v>4585</v>
      </c>
      <c r="BK386" s="256"/>
      <c r="BL386" s="256"/>
      <c r="BM386" s="256"/>
      <c r="BN386" s="256"/>
      <c r="BO386" s="256"/>
      <c r="BP386" s="256"/>
      <c r="BQ386" s="256"/>
      <c r="BR386" s="256"/>
      <c r="BS386" s="256"/>
      <c r="BT386" s="256"/>
      <c r="BU386" s="256"/>
      <c r="BV386" s="256"/>
      <c r="BW386" s="255"/>
      <c r="BX386" s="255"/>
      <c r="BY386" s="255"/>
      <c r="BZ386" s="257"/>
      <c r="CA386" s="257"/>
      <c r="CB386" s="257"/>
      <c r="CC386" s="257"/>
      <c r="CD386" s="257"/>
      <c r="CE386" s="257"/>
      <c r="CF386" s="257"/>
      <c r="CG386" s="257"/>
      <c r="CH386" s="257"/>
      <c r="CI386" s="257"/>
      <c r="CJ386" s="257"/>
      <c r="CK386" s="257"/>
      <c r="CL386" s="257"/>
      <c r="CM386" s="257"/>
      <c r="CN386" s="257"/>
      <c r="CO386" s="257"/>
      <c r="CP386" s="257"/>
      <c r="CQ386" s="257"/>
      <c r="CR386" s="257"/>
      <c r="CS386" s="253" t="s">
        <v>4586</v>
      </c>
      <c r="CT386" s="257"/>
      <c r="CU386" s="257"/>
      <c r="CV386" s="257"/>
      <c r="CW386" s="257"/>
      <c r="CX386" s="257"/>
      <c r="CY386" s="257"/>
      <c r="CZ386" s="257"/>
      <c r="DA386" s="257"/>
      <c r="DB386" s="257"/>
      <c r="DC386" s="257"/>
      <c r="DD386" s="257"/>
      <c r="DE386" s="257"/>
    </row>
    <row r="387" spans="34:109" ht="75" hidden="1" customHeight="1">
      <c r="AH387" s="255"/>
      <c r="AI387" s="255"/>
      <c r="AJ387" s="255"/>
      <c r="AK387" s="255"/>
      <c r="AL387" s="244" t="str">
        <f t="shared" si="10"/>
        <v/>
      </c>
      <c r="AM387" s="244" t="str">
        <f t="shared" si="11"/>
        <v/>
      </c>
      <c r="AO387" s="255"/>
      <c r="AP387" s="247">
        <v>385</v>
      </c>
      <c r="AQ387" s="256"/>
      <c r="AR387" s="256"/>
      <c r="AS387" s="256"/>
      <c r="AT387" s="256"/>
      <c r="AU387" s="256"/>
      <c r="AV387" s="256"/>
      <c r="AW387" s="256"/>
      <c r="AX387" s="256"/>
      <c r="AY387" s="256"/>
      <c r="AZ387" s="256"/>
      <c r="BA387" s="256"/>
      <c r="BB387" s="256"/>
      <c r="BC387" s="256"/>
      <c r="BD387" s="256"/>
      <c r="BE387" s="256"/>
      <c r="BF387" s="256"/>
      <c r="BG387" s="256"/>
      <c r="BH387" s="256"/>
      <c r="BI387" s="256"/>
      <c r="BJ387" s="252" t="s">
        <v>4587</v>
      </c>
      <c r="BK387" s="256"/>
      <c r="BL387" s="256"/>
      <c r="BM387" s="256"/>
      <c r="BN387" s="256"/>
      <c r="BO387" s="256"/>
      <c r="BP387" s="256"/>
      <c r="BQ387" s="256"/>
      <c r="BR387" s="256"/>
      <c r="BS387" s="256"/>
      <c r="BT387" s="256"/>
      <c r="BU387" s="256"/>
      <c r="BV387" s="256"/>
      <c r="BW387" s="255"/>
      <c r="BX387" s="255"/>
      <c r="BY387" s="255"/>
      <c r="BZ387" s="257"/>
      <c r="CA387" s="257"/>
      <c r="CB387" s="257"/>
      <c r="CC387" s="257"/>
      <c r="CD387" s="257"/>
      <c r="CE387" s="257"/>
      <c r="CF387" s="257"/>
      <c r="CG387" s="257"/>
      <c r="CH387" s="257"/>
      <c r="CI387" s="257"/>
      <c r="CJ387" s="257"/>
      <c r="CK387" s="257"/>
      <c r="CL387" s="257"/>
      <c r="CM387" s="257"/>
      <c r="CN387" s="257"/>
      <c r="CO387" s="257"/>
      <c r="CP387" s="257"/>
      <c r="CQ387" s="257"/>
      <c r="CR387" s="257"/>
      <c r="CS387" s="253" t="s">
        <v>4588</v>
      </c>
      <c r="CT387" s="257"/>
      <c r="CU387" s="257"/>
      <c r="CV387" s="257"/>
      <c r="CW387" s="257"/>
      <c r="CX387" s="257"/>
      <c r="CY387" s="257"/>
      <c r="CZ387" s="257"/>
      <c r="DA387" s="257"/>
      <c r="DB387" s="257"/>
      <c r="DC387" s="257"/>
      <c r="DD387" s="257"/>
      <c r="DE387" s="257"/>
    </row>
    <row r="388" spans="34:109" ht="105" hidden="1" customHeight="1">
      <c r="AH388" s="255"/>
      <c r="AI388" s="255"/>
      <c r="AJ388" s="255"/>
      <c r="AK388" s="255"/>
      <c r="AL388" s="244" t="str">
        <f t="shared" si="10"/>
        <v/>
      </c>
      <c r="AM388" s="244" t="str">
        <f t="shared" si="11"/>
        <v/>
      </c>
      <c r="AO388" s="255"/>
      <c r="AP388" s="247">
        <v>386</v>
      </c>
      <c r="AQ388" s="256"/>
      <c r="AR388" s="256"/>
      <c r="AS388" s="256"/>
      <c r="AT388" s="256"/>
      <c r="AU388" s="256"/>
      <c r="AV388" s="256"/>
      <c r="AW388" s="256"/>
      <c r="AX388" s="256"/>
      <c r="AY388" s="256"/>
      <c r="AZ388" s="256"/>
      <c r="BA388" s="256"/>
      <c r="BB388" s="256"/>
      <c r="BC388" s="256"/>
      <c r="BD388" s="256"/>
      <c r="BE388" s="256"/>
      <c r="BF388" s="256"/>
      <c r="BG388" s="256"/>
      <c r="BH388" s="256"/>
      <c r="BI388" s="256"/>
      <c r="BJ388" s="252" t="s">
        <v>4589</v>
      </c>
      <c r="BK388" s="256"/>
      <c r="BL388" s="256"/>
      <c r="BM388" s="256"/>
      <c r="BN388" s="256"/>
      <c r="BO388" s="256"/>
      <c r="BP388" s="256"/>
      <c r="BQ388" s="256"/>
      <c r="BR388" s="256"/>
      <c r="BS388" s="256"/>
      <c r="BT388" s="256"/>
      <c r="BU388" s="256"/>
      <c r="BV388" s="256"/>
      <c r="BW388" s="255"/>
      <c r="BX388" s="255"/>
      <c r="BY388" s="255"/>
      <c r="BZ388" s="257"/>
      <c r="CA388" s="257"/>
      <c r="CB388" s="257"/>
      <c r="CC388" s="257"/>
      <c r="CD388" s="257"/>
      <c r="CE388" s="257"/>
      <c r="CF388" s="257"/>
      <c r="CG388" s="257"/>
      <c r="CH388" s="257"/>
      <c r="CI388" s="257"/>
      <c r="CJ388" s="257"/>
      <c r="CK388" s="257"/>
      <c r="CL388" s="257"/>
      <c r="CM388" s="257"/>
      <c r="CN388" s="257"/>
      <c r="CO388" s="257"/>
      <c r="CP388" s="257"/>
      <c r="CQ388" s="257"/>
      <c r="CR388" s="257"/>
      <c r="CS388" s="253" t="s">
        <v>4590</v>
      </c>
      <c r="CT388" s="257"/>
      <c r="CU388" s="257"/>
      <c r="CV388" s="257"/>
      <c r="CW388" s="257"/>
      <c r="CX388" s="257"/>
      <c r="CY388" s="257"/>
      <c r="CZ388" s="257"/>
      <c r="DA388" s="257"/>
      <c r="DB388" s="257"/>
      <c r="DC388" s="257"/>
      <c r="DD388" s="257"/>
      <c r="DE388" s="257"/>
    </row>
    <row r="389" spans="34:109" ht="75" hidden="1" customHeight="1">
      <c r="AH389" s="255"/>
      <c r="AI389" s="255"/>
      <c r="AJ389" s="255"/>
      <c r="AK389" s="255"/>
      <c r="AL389" s="244" t="str">
        <f t="shared" ref="AL389:AL452" si="12">IFERROR(IF(HLOOKUP($N$10, $BZ$3:$DE$573, $AP389, FALSE )="", "", HLOOKUP($N$10, $BZ$3:$DE$573, $AP389, FALSE)), "")</f>
        <v/>
      </c>
      <c r="AM389" s="244" t="str">
        <f t="shared" ref="AM389:AM452" si="13">IFERROR(IF(AL389="", "", HLOOKUP($N$10, $AQ$3:$BV$573, AP389, FALSE)), "")</f>
        <v/>
      </c>
      <c r="AO389" s="255"/>
      <c r="AP389" s="247">
        <v>387</v>
      </c>
      <c r="AQ389" s="256"/>
      <c r="AR389" s="256"/>
      <c r="AS389" s="256"/>
      <c r="AT389" s="256"/>
      <c r="AU389" s="256"/>
      <c r="AV389" s="256"/>
      <c r="AW389" s="256"/>
      <c r="AX389" s="256"/>
      <c r="AY389" s="256"/>
      <c r="AZ389" s="256"/>
      <c r="BA389" s="256"/>
      <c r="BB389" s="256"/>
      <c r="BC389" s="256"/>
      <c r="BD389" s="256"/>
      <c r="BE389" s="256"/>
      <c r="BF389" s="256"/>
      <c r="BG389" s="256"/>
      <c r="BH389" s="256"/>
      <c r="BI389" s="256"/>
      <c r="BJ389" s="252" t="s">
        <v>4591</v>
      </c>
      <c r="BK389" s="256"/>
      <c r="BL389" s="256"/>
      <c r="BM389" s="256"/>
      <c r="BN389" s="256"/>
      <c r="BO389" s="256"/>
      <c r="BP389" s="256"/>
      <c r="BQ389" s="256"/>
      <c r="BR389" s="256"/>
      <c r="BS389" s="256"/>
      <c r="BT389" s="256"/>
      <c r="BU389" s="256"/>
      <c r="BV389" s="256"/>
      <c r="BW389" s="255"/>
      <c r="BX389" s="255"/>
      <c r="BY389" s="255"/>
      <c r="BZ389" s="257"/>
      <c r="CA389" s="257"/>
      <c r="CB389" s="257"/>
      <c r="CC389" s="257"/>
      <c r="CD389" s="257"/>
      <c r="CE389" s="257"/>
      <c r="CF389" s="257"/>
      <c r="CG389" s="257"/>
      <c r="CH389" s="257"/>
      <c r="CI389" s="257"/>
      <c r="CJ389" s="257"/>
      <c r="CK389" s="257"/>
      <c r="CL389" s="257"/>
      <c r="CM389" s="257"/>
      <c r="CN389" s="257"/>
      <c r="CO389" s="257"/>
      <c r="CP389" s="257"/>
      <c r="CQ389" s="257"/>
      <c r="CR389" s="257"/>
      <c r="CS389" s="253" t="s">
        <v>4592</v>
      </c>
      <c r="CT389" s="257"/>
      <c r="CU389" s="257"/>
      <c r="CV389" s="257"/>
      <c r="CW389" s="257"/>
      <c r="CX389" s="257"/>
      <c r="CY389" s="257"/>
      <c r="CZ389" s="257"/>
      <c r="DA389" s="257"/>
      <c r="DB389" s="257"/>
      <c r="DC389" s="257"/>
      <c r="DD389" s="257"/>
      <c r="DE389" s="257"/>
    </row>
    <row r="390" spans="34:109" ht="75" hidden="1" customHeight="1">
      <c r="AH390" s="255"/>
      <c r="AI390" s="255"/>
      <c r="AJ390" s="255"/>
      <c r="AK390" s="255"/>
      <c r="AL390" s="244" t="str">
        <f t="shared" si="12"/>
        <v/>
      </c>
      <c r="AM390" s="244" t="str">
        <f t="shared" si="13"/>
        <v/>
      </c>
      <c r="AO390" s="255"/>
      <c r="AP390" s="247">
        <v>388</v>
      </c>
      <c r="AQ390" s="256"/>
      <c r="AR390" s="256"/>
      <c r="AS390" s="256"/>
      <c r="AT390" s="256"/>
      <c r="AU390" s="256"/>
      <c r="AV390" s="256"/>
      <c r="AW390" s="256"/>
      <c r="AX390" s="256"/>
      <c r="AY390" s="256"/>
      <c r="AZ390" s="256"/>
      <c r="BA390" s="256"/>
      <c r="BB390" s="256"/>
      <c r="BC390" s="256"/>
      <c r="BD390" s="256"/>
      <c r="BE390" s="256"/>
      <c r="BF390" s="256"/>
      <c r="BG390" s="256"/>
      <c r="BH390" s="256"/>
      <c r="BI390" s="256"/>
      <c r="BJ390" s="252" t="s">
        <v>4593</v>
      </c>
      <c r="BK390" s="256"/>
      <c r="BL390" s="256"/>
      <c r="BM390" s="256"/>
      <c r="BN390" s="256"/>
      <c r="BO390" s="256"/>
      <c r="BP390" s="256"/>
      <c r="BQ390" s="256"/>
      <c r="BR390" s="256"/>
      <c r="BS390" s="256"/>
      <c r="BT390" s="256"/>
      <c r="BU390" s="256"/>
      <c r="BV390" s="256"/>
      <c r="BW390" s="255"/>
      <c r="BX390" s="255"/>
      <c r="BY390" s="255"/>
      <c r="BZ390" s="257"/>
      <c r="CA390" s="257"/>
      <c r="CB390" s="257"/>
      <c r="CC390" s="257"/>
      <c r="CD390" s="257"/>
      <c r="CE390" s="257"/>
      <c r="CF390" s="257"/>
      <c r="CG390" s="257"/>
      <c r="CH390" s="257"/>
      <c r="CI390" s="257"/>
      <c r="CJ390" s="257"/>
      <c r="CK390" s="257"/>
      <c r="CL390" s="257"/>
      <c r="CM390" s="257"/>
      <c r="CN390" s="257"/>
      <c r="CO390" s="257"/>
      <c r="CP390" s="257"/>
      <c r="CQ390" s="257"/>
      <c r="CR390" s="257"/>
      <c r="CS390" s="253" t="s">
        <v>4594</v>
      </c>
      <c r="CT390" s="257"/>
      <c r="CU390" s="257"/>
      <c r="CV390" s="257"/>
      <c r="CW390" s="257"/>
      <c r="CX390" s="257"/>
      <c r="CY390" s="257"/>
      <c r="CZ390" s="257"/>
      <c r="DA390" s="257"/>
      <c r="DB390" s="257"/>
      <c r="DC390" s="257"/>
      <c r="DD390" s="257"/>
      <c r="DE390" s="257"/>
    </row>
    <row r="391" spans="34:109" ht="60" hidden="1" customHeight="1">
      <c r="AH391" s="255"/>
      <c r="AI391" s="255"/>
      <c r="AJ391" s="255"/>
      <c r="AK391" s="255"/>
      <c r="AL391" s="244" t="str">
        <f t="shared" si="12"/>
        <v/>
      </c>
      <c r="AM391" s="244" t="str">
        <f t="shared" si="13"/>
        <v/>
      </c>
      <c r="AO391" s="255"/>
      <c r="AP391" s="247">
        <v>389</v>
      </c>
      <c r="AQ391" s="256"/>
      <c r="AR391" s="256"/>
      <c r="AS391" s="256"/>
      <c r="AT391" s="256"/>
      <c r="AU391" s="256"/>
      <c r="AV391" s="256"/>
      <c r="AW391" s="256"/>
      <c r="AX391" s="256"/>
      <c r="AY391" s="256"/>
      <c r="AZ391" s="256"/>
      <c r="BA391" s="256"/>
      <c r="BB391" s="256"/>
      <c r="BC391" s="256"/>
      <c r="BD391" s="256"/>
      <c r="BE391" s="256"/>
      <c r="BF391" s="256"/>
      <c r="BG391" s="256"/>
      <c r="BH391" s="256"/>
      <c r="BI391" s="256"/>
      <c r="BJ391" s="252" t="s">
        <v>4595</v>
      </c>
      <c r="BK391" s="256"/>
      <c r="BL391" s="256"/>
      <c r="BM391" s="256"/>
      <c r="BN391" s="256"/>
      <c r="BO391" s="256"/>
      <c r="BP391" s="256"/>
      <c r="BQ391" s="256"/>
      <c r="BR391" s="256"/>
      <c r="BS391" s="256"/>
      <c r="BT391" s="256"/>
      <c r="BU391" s="256"/>
      <c r="BV391" s="256"/>
      <c r="BW391" s="255"/>
      <c r="BX391" s="255"/>
      <c r="BY391" s="255"/>
      <c r="BZ391" s="257"/>
      <c r="CA391" s="257"/>
      <c r="CB391" s="257"/>
      <c r="CC391" s="257"/>
      <c r="CD391" s="257"/>
      <c r="CE391" s="257"/>
      <c r="CF391" s="257"/>
      <c r="CG391" s="257"/>
      <c r="CH391" s="257"/>
      <c r="CI391" s="257"/>
      <c r="CJ391" s="257"/>
      <c r="CK391" s="257"/>
      <c r="CL391" s="257"/>
      <c r="CM391" s="257"/>
      <c r="CN391" s="257"/>
      <c r="CO391" s="257"/>
      <c r="CP391" s="257"/>
      <c r="CQ391" s="257"/>
      <c r="CR391" s="257"/>
      <c r="CS391" s="253" t="s">
        <v>4596</v>
      </c>
      <c r="CT391" s="257"/>
      <c r="CU391" s="257"/>
      <c r="CV391" s="257"/>
      <c r="CW391" s="257"/>
      <c r="CX391" s="257"/>
      <c r="CY391" s="257"/>
      <c r="CZ391" s="257"/>
      <c r="DA391" s="257"/>
      <c r="DB391" s="257"/>
      <c r="DC391" s="257"/>
      <c r="DD391" s="257"/>
      <c r="DE391" s="257"/>
    </row>
    <row r="392" spans="34:109" ht="90" hidden="1" customHeight="1">
      <c r="AH392" s="255"/>
      <c r="AI392" s="255"/>
      <c r="AJ392" s="255"/>
      <c r="AK392" s="255"/>
      <c r="AL392" s="244" t="str">
        <f t="shared" si="12"/>
        <v/>
      </c>
      <c r="AM392" s="244" t="str">
        <f t="shared" si="13"/>
        <v/>
      </c>
      <c r="AO392" s="255"/>
      <c r="AP392" s="247">
        <v>390</v>
      </c>
      <c r="AQ392" s="256"/>
      <c r="AR392" s="256"/>
      <c r="AS392" s="256"/>
      <c r="AT392" s="256"/>
      <c r="AU392" s="256"/>
      <c r="AV392" s="256"/>
      <c r="AW392" s="256"/>
      <c r="AX392" s="256"/>
      <c r="AY392" s="256"/>
      <c r="AZ392" s="256"/>
      <c r="BA392" s="256"/>
      <c r="BB392" s="256"/>
      <c r="BC392" s="256"/>
      <c r="BD392" s="256"/>
      <c r="BE392" s="256"/>
      <c r="BF392" s="256"/>
      <c r="BG392" s="256"/>
      <c r="BH392" s="256"/>
      <c r="BI392" s="256"/>
      <c r="BJ392" s="252" t="s">
        <v>4597</v>
      </c>
      <c r="BK392" s="256"/>
      <c r="BL392" s="256"/>
      <c r="BM392" s="256"/>
      <c r="BN392" s="256"/>
      <c r="BO392" s="256"/>
      <c r="BP392" s="256"/>
      <c r="BQ392" s="256"/>
      <c r="BR392" s="256"/>
      <c r="BS392" s="256"/>
      <c r="BT392" s="256"/>
      <c r="BU392" s="256"/>
      <c r="BV392" s="256"/>
      <c r="BW392" s="255"/>
      <c r="BX392" s="255"/>
      <c r="BY392" s="255"/>
      <c r="BZ392" s="257"/>
      <c r="CA392" s="257"/>
      <c r="CB392" s="257"/>
      <c r="CC392" s="257"/>
      <c r="CD392" s="257"/>
      <c r="CE392" s="257"/>
      <c r="CF392" s="257"/>
      <c r="CG392" s="257"/>
      <c r="CH392" s="257"/>
      <c r="CI392" s="257"/>
      <c r="CJ392" s="257"/>
      <c r="CK392" s="257"/>
      <c r="CL392" s="257"/>
      <c r="CM392" s="257"/>
      <c r="CN392" s="257"/>
      <c r="CO392" s="257"/>
      <c r="CP392" s="257"/>
      <c r="CQ392" s="257"/>
      <c r="CR392" s="257"/>
      <c r="CS392" s="253" t="s">
        <v>4598</v>
      </c>
      <c r="CT392" s="257"/>
      <c r="CU392" s="257"/>
      <c r="CV392" s="257"/>
      <c r="CW392" s="257"/>
      <c r="CX392" s="257"/>
      <c r="CY392" s="257"/>
      <c r="CZ392" s="257"/>
      <c r="DA392" s="257"/>
      <c r="DB392" s="257"/>
      <c r="DC392" s="257"/>
      <c r="DD392" s="257"/>
      <c r="DE392" s="257"/>
    </row>
    <row r="393" spans="34:109" ht="90" hidden="1" customHeight="1">
      <c r="AH393" s="255"/>
      <c r="AI393" s="255"/>
      <c r="AJ393" s="255"/>
      <c r="AK393" s="255"/>
      <c r="AL393" s="244" t="str">
        <f t="shared" si="12"/>
        <v/>
      </c>
      <c r="AM393" s="244" t="str">
        <f t="shared" si="13"/>
        <v/>
      </c>
      <c r="AO393" s="255"/>
      <c r="AP393" s="247">
        <v>391</v>
      </c>
      <c r="AQ393" s="256"/>
      <c r="AR393" s="256"/>
      <c r="AS393" s="256"/>
      <c r="AT393" s="256"/>
      <c r="AU393" s="256"/>
      <c r="AV393" s="256"/>
      <c r="AW393" s="256"/>
      <c r="AX393" s="256"/>
      <c r="AY393" s="256"/>
      <c r="AZ393" s="256"/>
      <c r="BA393" s="256"/>
      <c r="BB393" s="256"/>
      <c r="BC393" s="256"/>
      <c r="BD393" s="256"/>
      <c r="BE393" s="256"/>
      <c r="BF393" s="256"/>
      <c r="BG393" s="256"/>
      <c r="BH393" s="256"/>
      <c r="BI393" s="256"/>
      <c r="BJ393" s="252" t="s">
        <v>4599</v>
      </c>
      <c r="BK393" s="256"/>
      <c r="BL393" s="256"/>
      <c r="BM393" s="256"/>
      <c r="BN393" s="256"/>
      <c r="BO393" s="256"/>
      <c r="BP393" s="256"/>
      <c r="BQ393" s="256"/>
      <c r="BR393" s="256"/>
      <c r="BS393" s="256"/>
      <c r="BT393" s="256"/>
      <c r="BU393" s="256"/>
      <c r="BV393" s="256"/>
      <c r="BW393" s="255"/>
      <c r="BX393" s="255"/>
      <c r="BY393" s="255"/>
      <c r="BZ393" s="257"/>
      <c r="CA393" s="257"/>
      <c r="CB393" s="257"/>
      <c r="CC393" s="257"/>
      <c r="CD393" s="257"/>
      <c r="CE393" s="257"/>
      <c r="CF393" s="257"/>
      <c r="CG393" s="257"/>
      <c r="CH393" s="257"/>
      <c r="CI393" s="257"/>
      <c r="CJ393" s="257"/>
      <c r="CK393" s="257"/>
      <c r="CL393" s="257"/>
      <c r="CM393" s="257"/>
      <c r="CN393" s="257"/>
      <c r="CO393" s="257"/>
      <c r="CP393" s="257"/>
      <c r="CQ393" s="257"/>
      <c r="CR393" s="257"/>
      <c r="CS393" s="253" t="s">
        <v>4600</v>
      </c>
      <c r="CT393" s="257"/>
      <c r="CU393" s="257"/>
      <c r="CV393" s="257"/>
      <c r="CW393" s="257"/>
      <c r="CX393" s="257"/>
      <c r="CY393" s="257"/>
      <c r="CZ393" s="257"/>
      <c r="DA393" s="257"/>
      <c r="DB393" s="257"/>
      <c r="DC393" s="257"/>
      <c r="DD393" s="257"/>
      <c r="DE393" s="257"/>
    </row>
    <row r="394" spans="34:109" ht="60" hidden="1" customHeight="1">
      <c r="AH394" s="255"/>
      <c r="AI394" s="255"/>
      <c r="AJ394" s="255"/>
      <c r="AK394" s="255"/>
      <c r="AL394" s="244" t="str">
        <f t="shared" si="12"/>
        <v/>
      </c>
      <c r="AM394" s="244" t="str">
        <f t="shared" si="13"/>
        <v/>
      </c>
      <c r="AO394" s="255"/>
      <c r="AP394" s="247">
        <v>392</v>
      </c>
      <c r="AQ394" s="256"/>
      <c r="AR394" s="256"/>
      <c r="AS394" s="256"/>
      <c r="AT394" s="256"/>
      <c r="AU394" s="256"/>
      <c r="AV394" s="256"/>
      <c r="AW394" s="256"/>
      <c r="AX394" s="256"/>
      <c r="AY394" s="256"/>
      <c r="AZ394" s="256"/>
      <c r="BA394" s="256"/>
      <c r="BB394" s="256"/>
      <c r="BC394" s="256"/>
      <c r="BD394" s="256"/>
      <c r="BE394" s="256"/>
      <c r="BF394" s="256"/>
      <c r="BG394" s="256"/>
      <c r="BH394" s="256"/>
      <c r="BI394" s="256"/>
      <c r="BJ394" s="252" t="s">
        <v>4601</v>
      </c>
      <c r="BK394" s="256"/>
      <c r="BL394" s="256"/>
      <c r="BM394" s="256"/>
      <c r="BN394" s="256"/>
      <c r="BO394" s="256"/>
      <c r="BP394" s="256"/>
      <c r="BQ394" s="256"/>
      <c r="BR394" s="256"/>
      <c r="BS394" s="256"/>
      <c r="BT394" s="256"/>
      <c r="BU394" s="256"/>
      <c r="BV394" s="256"/>
      <c r="BW394" s="255"/>
      <c r="BX394" s="255"/>
      <c r="BY394" s="255"/>
      <c r="BZ394" s="257"/>
      <c r="CA394" s="257"/>
      <c r="CB394" s="257"/>
      <c r="CC394" s="257"/>
      <c r="CD394" s="257"/>
      <c r="CE394" s="257"/>
      <c r="CF394" s="257"/>
      <c r="CG394" s="257"/>
      <c r="CH394" s="257"/>
      <c r="CI394" s="257"/>
      <c r="CJ394" s="257"/>
      <c r="CK394" s="257"/>
      <c r="CL394" s="257"/>
      <c r="CM394" s="257"/>
      <c r="CN394" s="257"/>
      <c r="CO394" s="257"/>
      <c r="CP394" s="257"/>
      <c r="CQ394" s="257"/>
      <c r="CR394" s="257"/>
      <c r="CS394" s="253" t="s">
        <v>4602</v>
      </c>
      <c r="CT394" s="257"/>
      <c r="CU394" s="257"/>
      <c r="CV394" s="257"/>
      <c r="CW394" s="257"/>
      <c r="CX394" s="257"/>
      <c r="CY394" s="257"/>
      <c r="CZ394" s="257"/>
      <c r="DA394" s="257"/>
      <c r="DB394" s="257"/>
      <c r="DC394" s="257"/>
      <c r="DD394" s="257"/>
      <c r="DE394" s="257"/>
    </row>
    <row r="395" spans="34:109" ht="90" hidden="1" customHeight="1">
      <c r="AH395" s="255"/>
      <c r="AI395" s="255"/>
      <c r="AJ395" s="255"/>
      <c r="AK395" s="255"/>
      <c r="AL395" s="244" t="str">
        <f t="shared" si="12"/>
        <v/>
      </c>
      <c r="AM395" s="244" t="str">
        <f t="shared" si="13"/>
        <v/>
      </c>
      <c r="AO395" s="255"/>
      <c r="AP395" s="247">
        <v>393</v>
      </c>
      <c r="AQ395" s="256"/>
      <c r="AR395" s="256"/>
      <c r="AS395" s="256"/>
      <c r="AT395" s="256"/>
      <c r="AU395" s="256"/>
      <c r="AV395" s="256"/>
      <c r="AW395" s="256"/>
      <c r="AX395" s="256"/>
      <c r="AY395" s="256"/>
      <c r="AZ395" s="256"/>
      <c r="BA395" s="256"/>
      <c r="BB395" s="256"/>
      <c r="BC395" s="256"/>
      <c r="BD395" s="256"/>
      <c r="BE395" s="256"/>
      <c r="BF395" s="256"/>
      <c r="BG395" s="256"/>
      <c r="BH395" s="256"/>
      <c r="BI395" s="256"/>
      <c r="BJ395" s="252" t="s">
        <v>4603</v>
      </c>
      <c r="BK395" s="256"/>
      <c r="BL395" s="256"/>
      <c r="BM395" s="256"/>
      <c r="BN395" s="256"/>
      <c r="BO395" s="256"/>
      <c r="BP395" s="256"/>
      <c r="BQ395" s="256"/>
      <c r="BR395" s="256"/>
      <c r="BS395" s="256"/>
      <c r="BT395" s="256"/>
      <c r="BU395" s="256"/>
      <c r="BV395" s="256"/>
      <c r="BW395" s="255"/>
      <c r="BX395" s="255"/>
      <c r="BY395" s="255"/>
      <c r="BZ395" s="257"/>
      <c r="CA395" s="257"/>
      <c r="CB395" s="257"/>
      <c r="CC395" s="257"/>
      <c r="CD395" s="257"/>
      <c r="CE395" s="257"/>
      <c r="CF395" s="257"/>
      <c r="CG395" s="257"/>
      <c r="CH395" s="257"/>
      <c r="CI395" s="257"/>
      <c r="CJ395" s="257"/>
      <c r="CK395" s="257"/>
      <c r="CL395" s="257"/>
      <c r="CM395" s="257"/>
      <c r="CN395" s="257"/>
      <c r="CO395" s="257"/>
      <c r="CP395" s="257"/>
      <c r="CQ395" s="257"/>
      <c r="CR395" s="257"/>
      <c r="CS395" s="253" t="s">
        <v>4604</v>
      </c>
      <c r="CT395" s="257"/>
      <c r="CU395" s="257"/>
      <c r="CV395" s="257"/>
      <c r="CW395" s="257"/>
      <c r="CX395" s="257"/>
      <c r="CY395" s="257"/>
      <c r="CZ395" s="257"/>
      <c r="DA395" s="257"/>
      <c r="DB395" s="257"/>
      <c r="DC395" s="257"/>
      <c r="DD395" s="257"/>
      <c r="DE395" s="257"/>
    </row>
    <row r="396" spans="34:109" ht="75" hidden="1" customHeight="1">
      <c r="AH396" s="255"/>
      <c r="AI396" s="255"/>
      <c r="AJ396" s="255"/>
      <c r="AK396" s="255"/>
      <c r="AL396" s="244" t="str">
        <f t="shared" si="12"/>
        <v/>
      </c>
      <c r="AM396" s="244" t="str">
        <f t="shared" si="13"/>
        <v/>
      </c>
      <c r="AO396" s="255"/>
      <c r="AP396" s="247">
        <v>394</v>
      </c>
      <c r="AQ396" s="256"/>
      <c r="AR396" s="256"/>
      <c r="AS396" s="256"/>
      <c r="AT396" s="256"/>
      <c r="AU396" s="256"/>
      <c r="AV396" s="256"/>
      <c r="AW396" s="256"/>
      <c r="AX396" s="256"/>
      <c r="AY396" s="256"/>
      <c r="AZ396" s="256"/>
      <c r="BA396" s="256"/>
      <c r="BB396" s="256"/>
      <c r="BC396" s="256"/>
      <c r="BD396" s="256"/>
      <c r="BE396" s="256"/>
      <c r="BF396" s="256"/>
      <c r="BG396" s="256"/>
      <c r="BH396" s="256"/>
      <c r="BI396" s="256"/>
      <c r="BJ396" s="252" t="s">
        <v>4605</v>
      </c>
      <c r="BK396" s="256"/>
      <c r="BL396" s="256"/>
      <c r="BM396" s="256"/>
      <c r="BN396" s="256"/>
      <c r="BO396" s="256"/>
      <c r="BP396" s="256"/>
      <c r="BQ396" s="256"/>
      <c r="BR396" s="256"/>
      <c r="BS396" s="256"/>
      <c r="BT396" s="256"/>
      <c r="BU396" s="256"/>
      <c r="BV396" s="256"/>
      <c r="BW396" s="255"/>
      <c r="BX396" s="255"/>
      <c r="BY396" s="255"/>
      <c r="BZ396" s="257"/>
      <c r="CA396" s="257"/>
      <c r="CB396" s="257"/>
      <c r="CC396" s="257"/>
      <c r="CD396" s="257"/>
      <c r="CE396" s="257"/>
      <c r="CF396" s="257"/>
      <c r="CG396" s="257"/>
      <c r="CH396" s="257"/>
      <c r="CI396" s="257"/>
      <c r="CJ396" s="257"/>
      <c r="CK396" s="257"/>
      <c r="CL396" s="257"/>
      <c r="CM396" s="257"/>
      <c r="CN396" s="257"/>
      <c r="CO396" s="257"/>
      <c r="CP396" s="257"/>
      <c r="CQ396" s="257"/>
      <c r="CR396" s="257"/>
      <c r="CS396" s="253" t="s">
        <v>4606</v>
      </c>
      <c r="CT396" s="257"/>
      <c r="CU396" s="257"/>
      <c r="CV396" s="257"/>
      <c r="CW396" s="257"/>
      <c r="CX396" s="257"/>
      <c r="CY396" s="257"/>
      <c r="CZ396" s="257"/>
      <c r="DA396" s="257"/>
      <c r="DB396" s="257"/>
      <c r="DC396" s="257"/>
      <c r="DD396" s="257"/>
      <c r="DE396" s="257"/>
    </row>
    <row r="397" spans="34:109" ht="90" hidden="1" customHeight="1">
      <c r="AH397" s="255"/>
      <c r="AI397" s="255"/>
      <c r="AJ397" s="255"/>
      <c r="AK397" s="255"/>
      <c r="AL397" s="244" t="str">
        <f t="shared" si="12"/>
        <v/>
      </c>
      <c r="AM397" s="244" t="str">
        <f t="shared" si="13"/>
        <v/>
      </c>
      <c r="AO397" s="255"/>
      <c r="AP397" s="247">
        <v>395</v>
      </c>
      <c r="AQ397" s="256"/>
      <c r="AR397" s="256"/>
      <c r="AS397" s="256"/>
      <c r="AT397" s="256"/>
      <c r="AU397" s="256"/>
      <c r="AV397" s="256"/>
      <c r="AW397" s="256"/>
      <c r="AX397" s="256"/>
      <c r="AY397" s="256"/>
      <c r="AZ397" s="256"/>
      <c r="BA397" s="256"/>
      <c r="BB397" s="256"/>
      <c r="BC397" s="256"/>
      <c r="BD397" s="256"/>
      <c r="BE397" s="256"/>
      <c r="BF397" s="256"/>
      <c r="BG397" s="256"/>
      <c r="BH397" s="256"/>
      <c r="BI397" s="256"/>
      <c r="BJ397" s="252" t="s">
        <v>4607</v>
      </c>
      <c r="BK397" s="256"/>
      <c r="BL397" s="256"/>
      <c r="BM397" s="256"/>
      <c r="BN397" s="256"/>
      <c r="BO397" s="256"/>
      <c r="BP397" s="256"/>
      <c r="BQ397" s="256"/>
      <c r="BR397" s="256"/>
      <c r="BS397" s="256"/>
      <c r="BT397" s="256"/>
      <c r="BU397" s="256"/>
      <c r="BV397" s="256"/>
      <c r="BW397" s="255"/>
      <c r="BX397" s="255"/>
      <c r="BY397" s="255"/>
      <c r="BZ397" s="257"/>
      <c r="CA397" s="257"/>
      <c r="CB397" s="257"/>
      <c r="CC397" s="257"/>
      <c r="CD397" s="257"/>
      <c r="CE397" s="257"/>
      <c r="CF397" s="257"/>
      <c r="CG397" s="257"/>
      <c r="CH397" s="257"/>
      <c r="CI397" s="257"/>
      <c r="CJ397" s="257"/>
      <c r="CK397" s="257"/>
      <c r="CL397" s="257"/>
      <c r="CM397" s="257"/>
      <c r="CN397" s="257"/>
      <c r="CO397" s="257"/>
      <c r="CP397" s="257"/>
      <c r="CQ397" s="257"/>
      <c r="CR397" s="257"/>
      <c r="CS397" s="253" t="s">
        <v>4608</v>
      </c>
      <c r="CT397" s="257"/>
      <c r="CU397" s="257"/>
      <c r="CV397" s="257"/>
      <c r="CW397" s="257"/>
      <c r="CX397" s="257"/>
      <c r="CY397" s="257"/>
      <c r="CZ397" s="257"/>
      <c r="DA397" s="257"/>
      <c r="DB397" s="257"/>
      <c r="DC397" s="257"/>
      <c r="DD397" s="257"/>
      <c r="DE397" s="257"/>
    </row>
    <row r="398" spans="34:109" ht="90" hidden="1" customHeight="1">
      <c r="AH398" s="255"/>
      <c r="AI398" s="255"/>
      <c r="AJ398" s="255"/>
      <c r="AK398" s="255"/>
      <c r="AL398" s="244" t="str">
        <f t="shared" si="12"/>
        <v/>
      </c>
      <c r="AM398" s="244" t="str">
        <f t="shared" si="13"/>
        <v/>
      </c>
      <c r="AO398" s="255"/>
      <c r="AP398" s="247">
        <v>396</v>
      </c>
      <c r="AQ398" s="256"/>
      <c r="AR398" s="256"/>
      <c r="AS398" s="256"/>
      <c r="AT398" s="256"/>
      <c r="AU398" s="256"/>
      <c r="AV398" s="256"/>
      <c r="AW398" s="256"/>
      <c r="AX398" s="256"/>
      <c r="AY398" s="256"/>
      <c r="AZ398" s="256"/>
      <c r="BA398" s="256"/>
      <c r="BB398" s="256"/>
      <c r="BC398" s="256"/>
      <c r="BD398" s="256"/>
      <c r="BE398" s="256"/>
      <c r="BF398" s="256"/>
      <c r="BG398" s="256"/>
      <c r="BH398" s="256"/>
      <c r="BI398" s="256"/>
      <c r="BJ398" s="252" t="s">
        <v>4609</v>
      </c>
      <c r="BK398" s="256"/>
      <c r="BL398" s="256"/>
      <c r="BM398" s="256"/>
      <c r="BN398" s="256"/>
      <c r="BO398" s="256"/>
      <c r="BP398" s="256"/>
      <c r="BQ398" s="256"/>
      <c r="BR398" s="256"/>
      <c r="BS398" s="256"/>
      <c r="BT398" s="256"/>
      <c r="BU398" s="256"/>
      <c r="BV398" s="256"/>
      <c r="BW398" s="255"/>
      <c r="BX398" s="255"/>
      <c r="BY398" s="255"/>
      <c r="BZ398" s="257"/>
      <c r="CA398" s="257"/>
      <c r="CB398" s="257"/>
      <c r="CC398" s="257"/>
      <c r="CD398" s="257"/>
      <c r="CE398" s="257"/>
      <c r="CF398" s="257"/>
      <c r="CG398" s="257"/>
      <c r="CH398" s="257"/>
      <c r="CI398" s="257"/>
      <c r="CJ398" s="257"/>
      <c r="CK398" s="257"/>
      <c r="CL398" s="257"/>
      <c r="CM398" s="257"/>
      <c r="CN398" s="257"/>
      <c r="CO398" s="257"/>
      <c r="CP398" s="257"/>
      <c r="CQ398" s="257"/>
      <c r="CR398" s="257"/>
      <c r="CS398" s="253" t="s">
        <v>4610</v>
      </c>
      <c r="CT398" s="257"/>
      <c r="CU398" s="257"/>
      <c r="CV398" s="257"/>
      <c r="CW398" s="257"/>
      <c r="CX398" s="257"/>
      <c r="CY398" s="257"/>
      <c r="CZ398" s="257"/>
      <c r="DA398" s="257"/>
      <c r="DB398" s="257"/>
      <c r="DC398" s="257"/>
      <c r="DD398" s="257"/>
      <c r="DE398" s="257"/>
    </row>
    <row r="399" spans="34:109" ht="90" hidden="1" customHeight="1">
      <c r="AH399" s="255"/>
      <c r="AI399" s="255"/>
      <c r="AJ399" s="255"/>
      <c r="AK399" s="255"/>
      <c r="AL399" s="244" t="str">
        <f t="shared" si="12"/>
        <v/>
      </c>
      <c r="AM399" s="244" t="str">
        <f t="shared" si="13"/>
        <v/>
      </c>
      <c r="AO399" s="255"/>
      <c r="AP399" s="247">
        <v>397</v>
      </c>
      <c r="AQ399" s="256"/>
      <c r="AR399" s="256"/>
      <c r="AS399" s="256"/>
      <c r="AT399" s="256"/>
      <c r="AU399" s="256"/>
      <c r="AV399" s="256"/>
      <c r="AW399" s="256"/>
      <c r="AX399" s="256"/>
      <c r="AY399" s="256"/>
      <c r="AZ399" s="256"/>
      <c r="BA399" s="256"/>
      <c r="BB399" s="256"/>
      <c r="BC399" s="256"/>
      <c r="BD399" s="256"/>
      <c r="BE399" s="256"/>
      <c r="BF399" s="256"/>
      <c r="BG399" s="256"/>
      <c r="BH399" s="256"/>
      <c r="BI399" s="256"/>
      <c r="BJ399" s="252" t="s">
        <v>4611</v>
      </c>
      <c r="BK399" s="256"/>
      <c r="BL399" s="256"/>
      <c r="BM399" s="256"/>
      <c r="BN399" s="256"/>
      <c r="BO399" s="256"/>
      <c r="BP399" s="256"/>
      <c r="BQ399" s="256"/>
      <c r="BR399" s="256"/>
      <c r="BS399" s="256"/>
      <c r="BT399" s="256"/>
      <c r="BU399" s="256"/>
      <c r="BV399" s="256"/>
      <c r="BW399" s="255"/>
      <c r="BX399" s="255"/>
      <c r="BY399" s="255"/>
      <c r="BZ399" s="257"/>
      <c r="CA399" s="257"/>
      <c r="CB399" s="257"/>
      <c r="CC399" s="257"/>
      <c r="CD399" s="257"/>
      <c r="CE399" s="257"/>
      <c r="CF399" s="257"/>
      <c r="CG399" s="257"/>
      <c r="CH399" s="257"/>
      <c r="CI399" s="257"/>
      <c r="CJ399" s="257"/>
      <c r="CK399" s="257"/>
      <c r="CL399" s="257"/>
      <c r="CM399" s="257"/>
      <c r="CN399" s="257"/>
      <c r="CO399" s="257"/>
      <c r="CP399" s="257"/>
      <c r="CQ399" s="257"/>
      <c r="CR399" s="257"/>
      <c r="CS399" s="253" t="s">
        <v>4612</v>
      </c>
      <c r="CT399" s="257"/>
      <c r="CU399" s="257"/>
      <c r="CV399" s="257"/>
      <c r="CW399" s="257"/>
      <c r="CX399" s="257"/>
      <c r="CY399" s="257"/>
      <c r="CZ399" s="257"/>
      <c r="DA399" s="257"/>
      <c r="DB399" s="257"/>
      <c r="DC399" s="257"/>
      <c r="DD399" s="257"/>
      <c r="DE399" s="257"/>
    </row>
    <row r="400" spans="34:109" ht="75" hidden="1" customHeight="1">
      <c r="AH400" s="255"/>
      <c r="AI400" s="255"/>
      <c r="AJ400" s="255"/>
      <c r="AK400" s="255"/>
      <c r="AL400" s="244" t="str">
        <f t="shared" si="12"/>
        <v/>
      </c>
      <c r="AM400" s="244" t="str">
        <f t="shared" si="13"/>
        <v/>
      </c>
      <c r="AO400" s="255"/>
      <c r="AP400" s="247">
        <v>398</v>
      </c>
      <c r="AQ400" s="256"/>
      <c r="AR400" s="256"/>
      <c r="AS400" s="256"/>
      <c r="AT400" s="256"/>
      <c r="AU400" s="256"/>
      <c r="AV400" s="256"/>
      <c r="AW400" s="256"/>
      <c r="AX400" s="256"/>
      <c r="AY400" s="256"/>
      <c r="AZ400" s="256"/>
      <c r="BA400" s="256"/>
      <c r="BB400" s="256"/>
      <c r="BC400" s="256"/>
      <c r="BD400" s="256"/>
      <c r="BE400" s="256"/>
      <c r="BF400" s="256"/>
      <c r="BG400" s="256"/>
      <c r="BH400" s="256"/>
      <c r="BI400" s="256"/>
      <c r="BJ400" s="252" t="s">
        <v>4613</v>
      </c>
      <c r="BK400" s="256"/>
      <c r="BL400" s="256"/>
      <c r="BM400" s="256"/>
      <c r="BN400" s="256"/>
      <c r="BO400" s="256"/>
      <c r="BP400" s="256"/>
      <c r="BQ400" s="256"/>
      <c r="BR400" s="256"/>
      <c r="BS400" s="256"/>
      <c r="BT400" s="256"/>
      <c r="BU400" s="256"/>
      <c r="BV400" s="256"/>
      <c r="BW400" s="255"/>
      <c r="BX400" s="255"/>
      <c r="BY400" s="255"/>
      <c r="BZ400" s="257"/>
      <c r="CA400" s="257"/>
      <c r="CB400" s="257"/>
      <c r="CC400" s="257"/>
      <c r="CD400" s="257"/>
      <c r="CE400" s="257"/>
      <c r="CF400" s="257"/>
      <c r="CG400" s="257"/>
      <c r="CH400" s="257"/>
      <c r="CI400" s="257"/>
      <c r="CJ400" s="257"/>
      <c r="CK400" s="257"/>
      <c r="CL400" s="257"/>
      <c r="CM400" s="257"/>
      <c r="CN400" s="257"/>
      <c r="CO400" s="257"/>
      <c r="CP400" s="257"/>
      <c r="CQ400" s="257"/>
      <c r="CR400" s="257"/>
      <c r="CS400" s="253" t="s">
        <v>4614</v>
      </c>
      <c r="CT400" s="257"/>
      <c r="CU400" s="257"/>
      <c r="CV400" s="257"/>
      <c r="CW400" s="257"/>
      <c r="CX400" s="257"/>
      <c r="CY400" s="257"/>
      <c r="CZ400" s="257"/>
      <c r="DA400" s="257"/>
      <c r="DB400" s="257"/>
      <c r="DC400" s="257"/>
      <c r="DD400" s="257"/>
      <c r="DE400" s="257"/>
    </row>
    <row r="401" spans="34:109" ht="90" hidden="1" customHeight="1">
      <c r="AH401" s="255"/>
      <c r="AI401" s="255"/>
      <c r="AJ401" s="255"/>
      <c r="AK401" s="255"/>
      <c r="AL401" s="244" t="str">
        <f t="shared" si="12"/>
        <v/>
      </c>
      <c r="AM401" s="244" t="str">
        <f t="shared" si="13"/>
        <v/>
      </c>
      <c r="AO401" s="255"/>
      <c r="AP401" s="247">
        <v>399</v>
      </c>
      <c r="AQ401" s="256"/>
      <c r="AR401" s="256"/>
      <c r="AS401" s="256"/>
      <c r="AT401" s="256"/>
      <c r="AU401" s="256"/>
      <c r="AV401" s="256"/>
      <c r="AW401" s="256"/>
      <c r="AX401" s="256"/>
      <c r="AY401" s="256"/>
      <c r="AZ401" s="256"/>
      <c r="BA401" s="256"/>
      <c r="BB401" s="256"/>
      <c r="BC401" s="256"/>
      <c r="BD401" s="256"/>
      <c r="BE401" s="256"/>
      <c r="BF401" s="256"/>
      <c r="BG401" s="256"/>
      <c r="BH401" s="256"/>
      <c r="BI401" s="256"/>
      <c r="BJ401" s="252" t="s">
        <v>4615</v>
      </c>
      <c r="BK401" s="256"/>
      <c r="BL401" s="256"/>
      <c r="BM401" s="256"/>
      <c r="BN401" s="256"/>
      <c r="BO401" s="256"/>
      <c r="BP401" s="256"/>
      <c r="BQ401" s="256"/>
      <c r="BR401" s="256"/>
      <c r="BS401" s="256"/>
      <c r="BT401" s="256"/>
      <c r="BU401" s="256"/>
      <c r="BV401" s="256"/>
      <c r="BW401" s="255"/>
      <c r="BX401" s="255"/>
      <c r="BY401" s="255"/>
      <c r="BZ401" s="257"/>
      <c r="CA401" s="257"/>
      <c r="CB401" s="257"/>
      <c r="CC401" s="257"/>
      <c r="CD401" s="257"/>
      <c r="CE401" s="257"/>
      <c r="CF401" s="257"/>
      <c r="CG401" s="257"/>
      <c r="CH401" s="257"/>
      <c r="CI401" s="257"/>
      <c r="CJ401" s="257"/>
      <c r="CK401" s="257"/>
      <c r="CL401" s="257"/>
      <c r="CM401" s="257"/>
      <c r="CN401" s="257"/>
      <c r="CO401" s="257"/>
      <c r="CP401" s="257"/>
      <c r="CQ401" s="257"/>
      <c r="CR401" s="257"/>
      <c r="CS401" s="253" t="s">
        <v>4616</v>
      </c>
      <c r="CT401" s="257"/>
      <c r="CU401" s="257"/>
      <c r="CV401" s="257"/>
      <c r="CW401" s="257"/>
      <c r="CX401" s="257"/>
      <c r="CY401" s="257"/>
      <c r="CZ401" s="257"/>
      <c r="DA401" s="257"/>
      <c r="DB401" s="257"/>
      <c r="DC401" s="257"/>
      <c r="DD401" s="257"/>
      <c r="DE401" s="257"/>
    </row>
    <row r="402" spans="34:109" ht="90" hidden="1" customHeight="1">
      <c r="AH402" s="255"/>
      <c r="AI402" s="255"/>
      <c r="AJ402" s="255"/>
      <c r="AK402" s="255"/>
      <c r="AL402" s="244" t="str">
        <f t="shared" si="12"/>
        <v/>
      </c>
      <c r="AM402" s="244" t="str">
        <f t="shared" si="13"/>
        <v/>
      </c>
      <c r="AO402" s="255"/>
      <c r="AP402" s="247">
        <v>400</v>
      </c>
      <c r="AQ402" s="256"/>
      <c r="AR402" s="256"/>
      <c r="AS402" s="256"/>
      <c r="AT402" s="256"/>
      <c r="AU402" s="256"/>
      <c r="AV402" s="256"/>
      <c r="AW402" s="256"/>
      <c r="AX402" s="256"/>
      <c r="AY402" s="256"/>
      <c r="AZ402" s="256"/>
      <c r="BA402" s="256"/>
      <c r="BB402" s="256"/>
      <c r="BC402" s="256"/>
      <c r="BD402" s="256"/>
      <c r="BE402" s="256"/>
      <c r="BF402" s="256"/>
      <c r="BG402" s="256"/>
      <c r="BH402" s="256"/>
      <c r="BI402" s="256"/>
      <c r="BJ402" s="252" t="s">
        <v>4617</v>
      </c>
      <c r="BK402" s="256"/>
      <c r="BL402" s="256"/>
      <c r="BM402" s="256"/>
      <c r="BN402" s="256"/>
      <c r="BO402" s="256"/>
      <c r="BP402" s="256"/>
      <c r="BQ402" s="256"/>
      <c r="BR402" s="256"/>
      <c r="BS402" s="256"/>
      <c r="BT402" s="256"/>
      <c r="BU402" s="256"/>
      <c r="BV402" s="256"/>
      <c r="BW402" s="255"/>
      <c r="BX402" s="255"/>
      <c r="BY402" s="255"/>
      <c r="BZ402" s="257"/>
      <c r="CA402" s="257"/>
      <c r="CB402" s="257"/>
      <c r="CC402" s="257"/>
      <c r="CD402" s="257"/>
      <c r="CE402" s="257"/>
      <c r="CF402" s="257"/>
      <c r="CG402" s="257"/>
      <c r="CH402" s="257"/>
      <c r="CI402" s="257"/>
      <c r="CJ402" s="257"/>
      <c r="CK402" s="257"/>
      <c r="CL402" s="257"/>
      <c r="CM402" s="257"/>
      <c r="CN402" s="257"/>
      <c r="CO402" s="257"/>
      <c r="CP402" s="257"/>
      <c r="CQ402" s="257"/>
      <c r="CR402" s="257"/>
      <c r="CS402" s="253" t="s">
        <v>4618</v>
      </c>
      <c r="CT402" s="257"/>
      <c r="CU402" s="257"/>
      <c r="CV402" s="257"/>
      <c r="CW402" s="257"/>
      <c r="CX402" s="257"/>
      <c r="CY402" s="257"/>
      <c r="CZ402" s="257"/>
      <c r="DA402" s="257"/>
      <c r="DB402" s="257"/>
      <c r="DC402" s="257"/>
      <c r="DD402" s="257"/>
      <c r="DE402" s="257"/>
    </row>
    <row r="403" spans="34:109" ht="90" hidden="1" customHeight="1">
      <c r="AH403" s="255"/>
      <c r="AI403" s="255"/>
      <c r="AJ403" s="255"/>
      <c r="AK403" s="255"/>
      <c r="AL403" s="244" t="str">
        <f t="shared" si="12"/>
        <v/>
      </c>
      <c r="AM403" s="244" t="str">
        <f t="shared" si="13"/>
        <v/>
      </c>
      <c r="AO403" s="255"/>
      <c r="AP403" s="247">
        <v>401</v>
      </c>
      <c r="AQ403" s="256"/>
      <c r="AR403" s="256"/>
      <c r="AS403" s="256"/>
      <c r="AT403" s="256"/>
      <c r="AU403" s="256"/>
      <c r="AV403" s="256"/>
      <c r="AW403" s="256"/>
      <c r="AX403" s="256"/>
      <c r="AY403" s="256"/>
      <c r="AZ403" s="256"/>
      <c r="BA403" s="256"/>
      <c r="BB403" s="256"/>
      <c r="BC403" s="256"/>
      <c r="BD403" s="256"/>
      <c r="BE403" s="256"/>
      <c r="BF403" s="256"/>
      <c r="BG403" s="256"/>
      <c r="BH403" s="256"/>
      <c r="BI403" s="256"/>
      <c r="BJ403" s="252" t="s">
        <v>4619</v>
      </c>
      <c r="BK403" s="256"/>
      <c r="BL403" s="256"/>
      <c r="BM403" s="256"/>
      <c r="BN403" s="256"/>
      <c r="BO403" s="256"/>
      <c r="BP403" s="256"/>
      <c r="BQ403" s="256"/>
      <c r="BR403" s="256"/>
      <c r="BS403" s="256"/>
      <c r="BT403" s="256"/>
      <c r="BU403" s="256"/>
      <c r="BV403" s="256"/>
      <c r="BW403" s="255"/>
      <c r="BX403" s="255"/>
      <c r="BY403" s="255"/>
      <c r="BZ403" s="257"/>
      <c r="CA403" s="257"/>
      <c r="CB403" s="257"/>
      <c r="CC403" s="257"/>
      <c r="CD403" s="257"/>
      <c r="CE403" s="257"/>
      <c r="CF403" s="257"/>
      <c r="CG403" s="257"/>
      <c r="CH403" s="257"/>
      <c r="CI403" s="257"/>
      <c r="CJ403" s="257"/>
      <c r="CK403" s="257"/>
      <c r="CL403" s="257"/>
      <c r="CM403" s="257"/>
      <c r="CN403" s="257"/>
      <c r="CO403" s="257"/>
      <c r="CP403" s="257"/>
      <c r="CQ403" s="257"/>
      <c r="CR403" s="257"/>
      <c r="CS403" s="253" t="s">
        <v>4620</v>
      </c>
      <c r="CT403" s="257"/>
      <c r="CU403" s="257"/>
      <c r="CV403" s="257"/>
      <c r="CW403" s="257"/>
      <c r="CX403" s="257"/>
      <c r="CY403" s="257"/>
      <c r="CZ403" s="257"/>
      <c r="DA403" s="257"/>
      <c r="DB403" s="257"/>
      <c r="DC403" s="257"/>
      <c r="DD403" s="257"/>
      <c r="DE403" s="257"/>
    </row>
    <row r="404" spans="34:109" ht="105" hidden="1" customHeight="1">
      <c r="AH404" s="255"/>
      <c r="AI404" s="255"/>
      <c r="AJ404" s="255"/>
      <c r="AK404" s="255"/>
      <c r="AL404" s="244" t="str">
        <f t="shared" si="12"/>
        <v/>
      </c>
      <c r="AM404" s="244" t="str">
        <f t="shared" si="13"/>
        <v/>
      </c>
      <c r="AO404" s="255"/>
      <c r="AP404" s="247">
        <v>402</v>
      </c>
      <c r="AQ404" s="256"/>
      <c r="AR404" s="256"/>
      <c r="AS404" s="256"/>
      <c r="AT404" s="256"/>
      <c r="AU404" s="256"/>
      <c r="AV404" s="256"/>
      <c r="AW404" s="256"/>
      <c r="AX404" s="256"/>
      <c r="AY404" s="256"/>
      <c r="AZ404" s="256"/>
      <c r="BA404" s="256"/>
      <c r="BB404" s="256"/>
      <c r="BC404" s="256"/>
      <c r="BD404" s="256"/>
      <c r="BE404" s="256"/>
      <c r="BF404" s="256"/>
      <c r="BG404" s="256"/>
      <c r="BH404" s="256"/>
      <c r="BI404" s="256"/>
      <c r="BJ404" s="252" t="s">
        <v>4621</v>
      </c>
      <c r="BK404" s="256"/>
      <c r="BL404" s="256"/>
      <c r="BM404" s="256"/>
      <c r="BN404" s="256"/>
      <c r="BO404" s="256"/>
      <c r="BP404" s="256"/>
      <c r="BQ404" s="256"/>
      <c r="BR404" s="256"/>
      <c r="BS404" s="256"/>
      <c r="BT404" s="256"/>
      <c r="BU404" s="256"/>
      <c r="BV404" s="256"/>
      <c r="BW404" s="255"/>
      <c r="BX404" s="255"/>
      <c r="BY404" s="255"/>
      <c r="BZ404" s="257"/>
      <c r="CA404" s="257"/>
      <c r="CB404" s="257"/>
      <c r="CC404" s="257"/>
      <c r="CD404" s="257"/>
      <c r="CE404" s="257"/>
      <c r="CF404" s="257"/>
      <c r="CG404" s="257"/>
      <c r="CH404" s="257"/>
      <c r="CI404" s="257"/>
      <c r="CJ404" s="257"/>
      <c r="CK404" s="257"/>
      <c r="CL404" s="257"/>
      <c r="CM404" s="257"/>
      <c r="CN404" s="257"/>
      <c r="CO404" s="257"/>
      <c r="CP404" s="257"/>
      <c r="CQ404" s="257"/>
      <c r="CR404" s="257"/>
      <c r="CS404" s="253" t="s">
        <v>4622</v>
      </c>
      <c r="CT404" s="257"/>
      <c r="CU404" s="257"/>
      <c r="CV404" s="257"/>
      <c r="CW404" s="257"/>
      <c r="CX404" s="257"/>
      <c r="CY404" s="257"/>
      <c r="CZ404" s="257"/>
      <c r="DA404" s="257"/>
      <c r="DB404" s="257"/>
      <c r="DC404" s="257"/>
      <c r="DD404" s="257"/>
      <c r="DE404" s="257"/>
    </row>
    <row r="405" spans="34:109" ht="75" hidden="1" customHeight="1">
      <c r="AH405" s="255"/>
      <c r="AI405" s="255"/>
      <c r="AJ405" s="255"/>
      <c r="AK405" s="255"/>
      <c r="AL405" s="244" t="str">
        <f t="shared" si="12"/>
        <v/>
      </c>
      <c r="AM405" s="244" t="str">
        <f t="shared" si="13"/>
        <v/>
      </c>
      <c r="AO405" s="255"/>
      <c r="AP405" s="247">
        <v>403</v>
      </c>
      <c r="AQ405" s="256"/>
      <c r="AR405" s="256"/>
      <c r="AS405" s="256"/>
      <c r="AT405" s="256"/>
      <c r="AU405" s="256"/>
      <c r="AV405" s="256"/>
      <c r="AW405" s="256"/>
      <c r="AX405" s="256"/>
      <c r="AY405" s="256"/>
      <c r="AZ405" s="256"/>
      <c r="BA405" s="256"/>
      <c r="BB405" s="256"/>
      <c r="BC405" s="256"/>
      <c r="BD405" s="256"/>
      <c r="BE405" s="256"/>
      <c r="BF405" s="256"/>
      <c r="BG405" s="256"/>
      <c r="BH405" s="256"/>
      <c r="BI405" s="256"/>
      <c r="BJ405" s="252" t="s">
        <v>4623</v>
      </c>
      <c r="BK405" s="256"/>
      <c r="BL405" s="256"/>
      <c r="BM405" s="256"/>
      <c r="BN405" s="256"/>
      <c r="BO405" s="256"/>
      <c r="BP405" s="256"/>
      <c r="BQ405" s="256"/>
      <c r="BR405" s="256"/>
      <c r="BS405" s="256"/>
      <c r="BT405" s="256"/>
      <c r="BU405" s="256"/>
      <c r="BV405" s="256"/>
      <c r="BW405" s="255"/>
      <c r="BX405" s="255"/>
      <c r="BY405" s="255"/>
      <c r="BZ405" s="257"/>
      <c r="CA405" s="257"/>
      <c r="CB405" s="257"/>
      <c r="CC405" s="257"/>
      <c r="CD405" s="257"/>
      <c r="CE405" s="257"/>
      <c r="CF405" s="257"/>
      <c r="CG405" s="257"/>
      <c r="CH405" s="257"/>
      <c r="CI405" s="257"/>
      <c r="CJ405" s="257"/>
      <c r="CK405" s="257"/>
      <c r="CL405" s="257"/>
      <c r="CM405" s="257"/>
      <c r="CN405" s="257"/>
      <c r="CO405" s="257"/>
      <c r="CP405" s="257"/>
      <c r="CQ405" s="257"/>
      <c r="CR405" s="257"/>
      <c r="CS405" s="253" t="s">
        <v>4624</v>
      </c>
      <c r="CT405" s="257"/>
      <c r="CU405" s="257"/>
      <c r="CV405" s="257"/>
      <c r="CW405" s="257"/>
      <c r="CX405" s="257"/>
      <c r="CY405" s="257"/>
      <c r="CZ405" s="257"/>
      <c r="DA405" s="257"/>
      <c r="DB405" s="257"/>
      <c r="DC405" s="257"/>
      <c r="DD405" s="257"/>
      <c r="DE405" s="257"/>
    </row>
    <row r="406" spans="34:109" ht="90" hidden="1" customHeight="1">
      <c r="AH406" s="255"/>
      <c r="AI406" s="255"/>
      <c r="AJ406" s="255"/>
      <c r="AK406" s="255"/>
      <c r="AL406" s="244" t="str">
        <f t="shared" si="12"/>
        <v/>
      </c>
      <c r="AM406" s="244" t="str">
        <f t="shared" si="13"/>
        <v/>
      </c>
      <c r="AO406" s="255"/>
      <c r="AP406" s="247">
        <v>404</v>
      </c>
      <c r="AQ406" s="256"/>
      <c r="AR406" s="256"/>
      <c r="AS406" s="256"/>
      <c r="AT406" s="256"/>
      <c r="AU406" s="256"/>
      <c r="AV406" s="256"/>
      <c r="AW406" s="256"/>
      <c r="AX406" s="256"/>
      <c r="AY406" s="256"/>
      <c r="AZ406" s="256"/>
      <c r="BA406" s="256"/>
      <c r="BB406" s="256"/>
      <c r="BC406" s="256"/>
      <c r="BD406" s="256"/>
      <c r="BE406" s="256"/>
      <c r="BF406" s="256"/>
      <c r="BG406" s="256"/>
      <c r="BH406" s="256"/>
      <c r="BI406" s="256"/>
      <c r="BJ406" s="252" t="s">
        <v>4625</v>
      </c>
      <c r="BK406" s="256"/>
      <c r="BL406" s="256"/>
      <c r="BM406" s="256"/>
      <c r="BN406" s="256"/>
      <c r="BO406" s="256"/>
      <c r="BP406" s="256"/>
      <c r="BQ406" s="256"/>
      <c r="BR406" s="256"/>
      <c r="BS406" s="256"/>
      <c r="BT406" s="256"/>
      <c r="BU406" s="256"/>
      <c r="BV406" s="256"/>
      <c r="BW406" s="255"/>
      <c r="BX406" s="255"/>
      <c r="BY406" s="255"/>
      <c r="BZ406" s="257"/>
      <c r="CA406" s="257"/>
      <c r="CB406" s="257"/>
      <c r="CC406" s="257"/>
      <c r="CD406" s="257"/>
      <c r="CE406" s="257"/>
      <c r="CF406" s="257"/>
      <c r="CG406" s="257"/>
      <c r="CH406" s="257"/>
      <c r="CI406" s="257"/>
      <c r="CJ406" s="257"/>
      <c r="CK406" s="257"/>
      <c r="CL406" s="257"/>
      <c r="CM406" s="257"/>
      <c r="CN406" s="257"/>
      <c r="CO406" s="257"/>
      <c r="CP406" s="257"/>
      <c r="CQ406" s="257"/>
      <c r="CR406" s="257"/>
      <c r="CS406" s="253" t="s">
        <v>4626</v>
      </c>
      <c r="CT406" s="257"/>
      <c r="CU406" s="257"/>
      <c r="CV406" s="257"/>
      <c r="CW406" s="257"/>
      <c r="CX406" s="257"/>
      <c r="CY406" s="257"/>
      <c r="CZ406" s="257"/>
      <c r="DA406" s="257"/>
      <c r="DB406" s="257"/>
      <c r="DC406" s="257"/>
      <c r="DD406" s="257"/>
      <c r="DE406" s="257"/>
    </row>
    <row r="407" spans="34:109" ht="90" hidden="1" customHeight="1">
      <c r="AH407" s="255"/>
      <c r="AI407" s="255"/>
      <c r="AJ407" s="255"/>
      <c r="AK407" s="255"/>
      <c r="AL407" s="244" t="str">
        <f t="shared" si="12"/>
        <v/>
      </c>
      <c r="AM407" s="244" t="str">
        <f t="shared" si="13"/>
        <v/>
      </c>
      <c r="AO407" s="255"/>
      <c r="AP407" s="247">
        <v>405</v>
      </c>
      <c r="AQ407" s="256"/>
      <c r="AR407" s="256"/>
      <c r="AS407" s="256"/>
      <c r="AT407" s="256"/>
      <c r="AU407" s="256"/>
      <c r="AV407" s="256"/>
      <c r="AW407" s="256"/>
      <c r="AX407" s="256"/>
      <c r="AY407" s="256"/>
      <c r="AZ407" s="256"/>
      <c r="BA407" s="256"/>
      <c r="BB407" s="256"/>
      <c r="BC407" s="256"/>
      <c r="BD407" s="256"/>
      <c r="BE407" s="256"/>
      <c r="BF407" s="256"/>
      <c r="BG407" s="256"/>
      <c r="BH407" s="256"/>
      <c r="BI407" s="256"/>
      <c r="BJ407" s="252" t="s">
        <v>4627</v>
      </c>
      <c r="BK407" s="256"/>
      <c r="BL407" s="256"/>
      <c r="BM407" s="256"/>
      <c r="BN407" s="256"/>
      <c r="BO407" s="256"/>
      <c r="BP407" s="256"/>
      <c r="BQ407" s="256"/>
      <c r="BR407" s="256"/>
      <c r="BS407" s="256"/>
      <c r="BT407" s="256"/>
      <c r="BU407" s="256"/>
      <c r="BV407" s="256"/>
      <c r="BW407" s="255"/>
      <c r="BX407" s="255"/>
      <c r="BY407" s="255"/>
      <c r="BZ407" s="257"/>
      <c r="CA407" s="257"/>
      <c r="CB407" s="257"/>
      <c r="CC407" s="257"/>
      <c r="CD407" s="257"/>
      <c r="CE407" s="257"/>
      <c r="CF407" s="257"/>
      <c r="CG407" s="257"/>
      <c r="CH407" s="257"/>
      <c r="CI407" s="257"/>
      <c r="CJ407" s="257"/>
      <c r="CK407" s="257"/>
      <c r="CL407" s="257"/>
      <c r="CM407" s="257"/>
      <c r="CN407" s="257"/>
      <c r="CO407" s="257"/>
      <c r="CP407" s="257"/>
      <c r="CQ407" s="257"/>
      <c r="CR407" s="257"/>
      <c r="CS407" s="253" t="s">
        <v>4628</v>
      </c>
      <c r="CT407" s="257"/>
      <c r="CU407" s="257"/>
      <c r="CV407" s="257"/>
      <c r="CW407" s="257"/>
      <c r="CX407" s="257"/>
      <c r="CY407" s="257"/>
      <c r="CZ407" s="257"/>
      <c r="DA407" s="257"/>
      <c r="DB407" s="257"/>
      <c r="DC407" s="257"/>
      <c r="DD407" s="257"/>
      <c r="DE407" s="257"/>
    </row>
    <row r="408" spans="34:109" ht="90" hidden="1" customHeight="1">
      <c r="AH408" s="255"/>
      <c r="AI408" s="255"/>
      <c r="AJ408" s="255"/>
      <c r="AK408" s="255"/>
      <c r="AL408" s="244" t="str">
        <f t="shared" si="12"/>
        <v/>
      </c>
      <c r="AM408" s="244" t="str">
        <f t="shared" si="13"/>
        <v/>
      </c>
      <c r="AO408" s="255"/>
      <c r="AP408" s="247">
        <v>406</v>
      </c>
      <c r="AQ408" s="256"/>
      <c r="AR408" s="256"/>
      <c r="AS408" s="256"/>
      <c r="AT408" s="256"/>
      <c r="AU408" s="256"/>
      <c r="AV408" s="256"/>
      <c r="AW408" s="256"/>
      <c r="AX408" s="256"/>
      <c r="AY408" s="256"/>
      <c r="AZ408" s="256"/>
      <c r="BA408" s="256"/>
      <c r="BB408" s="256"/>
      <c r="BC408" s="256"/>
      <c r="BD408" s="256"/>
      <c r="BE408" s="256"/>
      <c r="BF408" s="256"/>
      <c r="BG408" s="256"/>
      <c r="BH408" s="256"/>
      <c r="BI408" s="256"/>
      <c r="BJ408" s="252" t="s">
        <v>4629</v>
      </c>
      <c r="BK408" s="256"/>
      <c r="BL408" s="256"/>
      <c r="BM408" s="256"/>
      <c r="BN408" s="256"/>
      <c r="BO408" s="256"/>
      <c r="BP408" s="256"/>
      <c r="BQ408" s="256"/>
      <c r="BR408" s="256"/>
      <c r="BS408" s="256"/>
      <c r="BT408" s="256"/>
      <c r="BU408" s="256"/>
      <c r="BV408" s="256"/>
      <c r="BW408" s="255"/>
      <c r="BX408" s="255"/>
      <c r="BY408" s="255"/>
      <c r="BZ408" s="257"/>
      <c r="CA408" s="257"/>
      <c r="CB408" s="257"/>
      <c r="CC408" s="257"/>
      <c r="CD408" s="257"/>
      <c r="CE408" s="257"/>
      <c r="CF408" s="257"/>
      <c r="CG408" s="257"/>
      <c r="CH408" s="257"/>
      <c r="CI408" s="257"/>
      <c r="CJ408" s="257"/>
      <c r="CK408" s="257"/>
      <c r="CL408" s="257"/>
      <c r="CM408" s="257"/>
      <c r="CN408" s="257"/>
      <c r="CO408" s="257"/>
      <c r="CP408" s="257"/>
      <c r="CQ408" s="257"/>
      <c r="CR408" s="257"/>
      <c r="CS408" s="253" t="s">
        <v>4630</v>
      </c>
      <c r="CT408" s="257"/>
      <c r="CU408" s="257"/>
      <c r="CV408" s="257"/>
      <c r="CW408" s="257"/>
      <c r="CX408" s="257"/>
      <c r="CY408" s="257"/>
      <c r="CZ408" s="257"/>
      <c r="DA408" s="257"/>
      <c r="DB408" s="257"/>
      <c r="DC408" s="257"/>
      <c r="DD408" s="257"/>
      <c r="DE408" s="257"/>
    </row>
    <row r="409" spans="34:109" ht="90" hidden="1" customHeight="1">
      <c r="AH409" s="255"/>
      <c r="AI409" s="255"/>
      <c r="AJ409" s="255"/>
      <c r="AK409" s="255"/>
      <c r="AL409" s="244" t="str">
        <f t="shared" si="12"/>
        <v/>
      </c>
      <c r="AM409" s="244" t="str">
        <f t="shared" si="13"/>
        <v/>
      </c>
      <c r="AO409" s="255"/>
      <c r="AP409" s="247">
        <v>407</v>
      </c>
      <c r="AQ409" s="256"/>
      <c r="AR409" s="256"/>
      <c r="AS409" s="256"/>
      <c r="AT409" s="256"/>
      <c r="AU409" s="256"/>
      <c r="AV409" s="256"/>
      <c r="AW409" s="256"/>
      <c r="AX409" s="256"/>
      <c r="AY409" s="256"/>
      <c r="AZ409" s="256"/>
      <c r="BA409" s="256"/>
      <c r="BB409" s="256"/>
      <c r="BC409" s="256"/>
      <c r="BD409" s="256"/>
      <c r="BE409" s="256"/>
      <c r="BF409" s="256"/>
      <c r="BG409" s="256"/>
      <c r="BH409" s="256"/>
      <c r="BI409" s="256"/>
      <c r="BJ409" s="252" t="s">
        <v>4631</v>
      </c>
      <c r="BK409" s="256"/>
      <c r="BL409" s="256"/>
      <c r="BM409" s="256"/>
      <c r="BN409" s="256"/>
      <c r="BO409" s="256"/>
      <c r="BP409" s="256"/>
      <c r="BQ409" s="256"/>
      <c r="BR409" s="256"/>
      <c r="BS409" s="256"/>
      <c r="BT409" s="256"/>
      <c r="BU409" s="256"/>
      <c r="BV409" s="256"/>
      <c r="BW409" s="255"/>
      <c r="BX409" s="255"/>
      <c r="BY409" s="255"/>
      <c r="BZ409" s="257"/>
      <c r="CA409" s="257"/>
      <c r="CB409" s="257"/>
      <c r="CC409" s="257"/>
      <c r="CD409" s="257"/>
      <c r="CE409" s="257"/>
      <c r="CF409" s="257"/>
      <c r="CG409" s="257"/>
      <c r="CH409" s="257"/>
      <c r="CI409" s="257"/>
      <c r="CJ409" s="257"/>
      <c r="CK409" s="257"/>
      <c r="CL409" s="257"/>
      <c r="CM409" s="257"/>
      <c r="CN409" s="257"/>
      <c r="CO409" s="257"/>
      <c r="CP409" s="257"/>
      <c r="CQ409" s="257"/>
      <c r="CR409" s="257"/>
      <c r="CS409" s="253" t="s">
        <v>4632</v>
      </c>
      <c r="CT409" s="257"/>
      <c r="CU409" s="257"/>
      <c r="CV409" s="257"/>
      <c r="CW409" s="257"/>
      <c r="CX409" s="257"/>
      <c r="CY409" s="257"/>
      <c r="CZ409" s="257"/>
      <c r="DA409" s="257"/>
      <c r="DB409" s="257"/>
      <c r="DC409" s="257"/>
      <c r="DD409" s="257"/>
      <c r="DE409" s="257"/>
    </row>
    <row r="410" spans="34:109" ht="90" hidden="1" customHeight="1">
      <c r="AH410" s="255"/>
      <c r="AI410" s="255"/>
      <c r="AJ410" s="255"/>
      <c r="AK410" s="255"/>
      <c r="AL410" s="244" t="str">
        <f t="shared" si="12"/>
        <v/>
      </c>
      <c r="AM410" s="244" t="str">
        <f t="shared" si="13"/>
        <v/>
      </c>
      <c r="AO410" s="255"/>
      <c r="AP410" s="247">
        <v>408</v>
      </c>
      <c r="AQ410" s="256"/>
      <c r="AR410" s="256"/>
      <c r="AS410" s="256"/>
      <c r="AT410" s="256"/>
      <c r="AU410" s="256"/>
      <c r="AV410" s="256"/>
      <c r="AW410" s="256"/>
      <c r="AX410" s="256"/>
      <c r="AY410" s="256"/>
      <c r="AZ410" s="256"/>
      <c r="BA410" s="256"/>
      <c r="BB410" s="256"/>
      <c r="BC410" s="256"/>
      <c r="BD410" s="256"/>
      <c r="BE410" s="256"/>
      <c r="BF410" s="256"/>
      <c r="BG410" s="256"/>
      <c r="BH410" s="256"/>
      <c r="BI410" s="256"/>
      <c r="BJ410" s="252" t="s">
        <v>4633</v>
      </c>
      <c r="BK410" s="256"/>
      <c r="BL410" s="256"/>
      <c r="BM410" s="256"/>
      <c r="BN410" s="256"/>
      <c r="BO410" s="256"/>
      <c r="BP410" s="256"/>
      <c r="BQ410" s="256"/>
      <c r="BR410" s="256"/>
      <c r="BS410" s="256"/>
      <c r="BT410" s="256"/>
      <c r="BU410" s="256"/>
      <c r="BV410" s="256"/>
      <c r="BW410" s="255"/>
      <c r="BX410" s="255"/>
      <c r="BY410" s="255"/>
      <c r="BZ410" s="257"/>
      <c r="CA410" s="257"/>
      <c r="CB410" s="257"/>
      <c r="CC410" s="257"/>
      <c r="CD410" s="257"/>
      <c r="CE410" s="257"/>
      <c r="CF410" s="257"/>
      <c r="CG410" s="257"/>
      <c r="CH410" s="257"/>
      <c r="CI410" s="257"/>
      <c r="CJ410" s="257"/>
      <c r="CK410" s="257"/>
      <c r="CL410" s="257"/>
      <c r="CM410" s="257"/>
      <c r="CN410" s="257"/>
      <c r="CO410" s="257"/>
      <c r="CP410" s="257"/>
      <c r="CQ410" s="257"/>
      <c r="CR410" s="257"/>
      <c r="CS410" s="253" t="s">
        <v>4634</v>
      </c>
      <c r="CT410" s="257"/>
      <c r="CU410" s="257"/>
      <c r="CV410" s="257"/>
      <c r="CW410" s="257"/>
      <c r="CX410" s="257"/>
      <c r="CY410" s="257"/>
      <c r="CZ410" s="257"/>
      <c r="DA410" s="257"/>
      <c r="DB410" s="257"/>
      <c r="DC410" s="257"/>
      <c r="DD410" s="257"/>
      <c r="DE410" s="257"/>
    </row>
    <row r="411" spans="34:109" ht="105" hidden="1" customHeight="1">
      <c r="AH411" s="255"/>
      <c r="AI411" s="255"/>
      <c r="AJ411" s="255"/>
      <c r="AK411" s="255"/>
      <c r="AL411" s="244" t="str">
        <f t="shared" si="12"/>
        <v/>
      </c>
      <c r="AM411" s="244" t="str">
        <f t="shared" si="13"/>
        <v/>
      </c>
      <c r="AO411" s="255"/>
      <c r="AP411" s="247">
        <v>409</v>
      </c>
      <c r="AQ411" s="256"/>
      <c r="AR411" s="256"/>
      <c r="AS411" s="256"/>
      <c r="AT411" s="256"/>
      <c r="AU411" s="256"/>
      <c r="AV411" s="256"/>
      <c r="AW411" s="256"/>
      <c r="AX411" s="256"/>
      <c r="AY411" s="256"/>
      <c r="AZ411" s="256"/>
      <c r="BA411" s="256"/>
      <c r="BB411" s="256"/>
      <c r="BC411" s="256"/>
      <c r="BD411" s="256"/>
      <c r="BE411" s="256"/>
      <c r="BF411" s="256"/>
      <c r="BG411" s="256"/>
      <c r="BH411" s="256"/>
      <c r="BI411" s="256"/>
      <c r="BJ411" s="252" t="s">
        <v>4635</v>
      </c>
      <c r="BK411" s="256"/>
      <c r="BL411" s="256"/>
      <c r="BM411" s="256"/>
      <c r="BN411" s="256"/>
      <c r="BO411" s="256"/>
      <c r="BP411" s="256"/>
      <c r="BQ411" s="256"/>
      <c r="BR411" s="256"/>
      <c r="BS411" s="256"/>
      <c r="BT411" s="256"/>
      <c r="BU411" s="256"/>
      <c r="BV411" s="256"/>
      <c r="BW411" s="255"/>
      <c r="BX411" s="255"/>
      <c r="BY411" s="255"/>
      <c r="BZ411" s="257"/>
      <c r="CA411" s="257"/>
      <c r="CB411" s="257"/>
      <c r="CC411" s="257"/>
      <c r="CD411" s="257"/>
      <c r="CE411" s="257"/>
      <c r="CF411" s="257"/>
      <c r="CG411" s="257"/>
      <c r="CH411" s="257"/>
      <c r="CI411" s="257"/>
      <c r="CJ411" s="257"/>
      <c r="CK411" s="257"/>
      <c r="CL411" s="257"/>
      <c r="CM411" s="257"/>
      <c r="CN411" s="257"/>
      <c r="CO411" s="257"/>
      <c r="CP411" s="257"/>
      <c r="CQ411" s="257"/>
      <c r="CR411" s="257"/>
      <c r="CS411" s="253" t="s">
        <v>4636</v>
      </c>
      <c r="CT411" s="257"/>
      <c r="CU411" s="257"/>
      <c r="CV411" s="257"/>
      <c r="CW411" s="257"/>
      <c r="CX411" s="257"/>
      <c r="CY411" s="257"/>
      <c r="CZ411" s="257"/>
      <c r="DA411" s="257"/>
      <c r="DB411" s="257"/>
      <c r="DC411" s="257"/>
      <c r="DD411" s="257"/>
      <c r="DE411" s="257"/>
    </row>
    <row r="412" spans="34:109" ht="90" hidden="1" customHeight="1">
      <c r="AH412" s="255"/>
      <c r="AI412" s="255"/>
      <c r="AJ412" s="255"/>
      <c r="AK412" s="255"/>
      <c r="AL412" s="244" t="str">
        <f t="shared" si="12"/>
        <v/>
      </c>
      <c r="AM412" s="244" t="str">
        <f t="shared" si="13"/>
        <v/>
      </c>
      <c r="AO412" s="255"/>
      <c r="AP412" s="247">
        <v>410</v>
      </c>
      <c r="AQ412" s="256"/>
      <c r="AR412" s="256"/>
      <c r="AS412" s="256"/>
      <c r="AT412" s="256"/>
      <c r="AU412" s="256"/>
      <c r="AV412" s="256"/>
      <c r="AW412" s="256"/>
      <c r="AX412" s="256"/>
      <c r="AY412" s="256"/>
      <c r="AZ412" s="256"/>
      <c r="BA412" s="256"/>
      <c r="BB412" s="256"/>
      <c r="BC412" s="256"/>
      <c r="BD412" s="256"/>
      <c r="BE412" s="256"/>
      <c r="BF412" s="256"/>
      <c r="BG412" s="256"/>
      <c r="BH412" s="256"/>
      <c r="BI412" s="256"/>
      <c r="BJ412" s="252" t="s">
        <v>4637</v>
      </c>
      <c r="BK412" s="256"/>
      <c r="BL412" s="256"/>
      <c r="BM412" s="256"/>
      <c r="BN412" s="256"/>
      <c r="BO412" s="256"/>
      <c r="BP412" s="256"/>
      <c r="BQ412" s="256"/>
      <c r="BR412" s="256"/>
      <c r="BS412" s="256"/>
      <c r="BT412" s="256"/>
      <c r="BU412" s="256"/>
      <c r="BV412" s="256"/>
      <c r="BW412" s="255"/>
      <c r="BX412" s="255"/>
      <c r="BY412" s="255"/>
      <c r="BZ412" s="257"/>
      <c r="CA412" s="257"/>
      <c r="CB412" s="257"/>
      <c r="CC412" s="257"/>
      <c r="CD412" s="257"/>
      <c r="CE412" s="257"/>
      <c r="CF412" s="257"/>
      <c r="CG412" s="257"/>
      <c r="CH412" s="257"/>
      <c r="CI412" s="257"/>
      <c r="CJ412" s="257"/>
      <c r="CK412" s="257"/>
      <c r="CL412" s="257"/>
      <c r="CM412" s="257"/>
      <c r="CN412" s="257"/>
      <c r="CO412" s="257"/>
      <c r="CP412" s="257"/>
      <c r="CQ412" s="257"/>
      <c r="CR412" s="257"/>
      <c r="CS412" s="253" t="s">
        <v>4638</v>
      </c>
      <c r="CT412" s="257"/>
      <c r="CU412" s="257"/>
      <c r="CV412" s="257"/>
      <c r="CW412" s="257"/>
      <c r="CX412" s="257"/>
      <c r="CY412" s="257"/>
      <c r="CZ412" s="257"/>
      <c r="DA412" s="257"/>
      <c r="DB412" s="257"/>
      <c r="DC412" s="257"/>
      <c r="DD412" s="257"/>
      <c r="DE412" s="257"/>
    </row>
    <row r="413" spans="34:109" ht="90" hidden="1" customHeight="1">
      <c r="AH413" s="255"/>
      <c r="AI413" s="255"/>
      <c r="AJ413" s="255"/>
      <c r="AK413" s="255"/>
      <c r="AL413" s="244" t="str">
        <f t="shared" si="12"/>
        <v/>
      </c>
      <c r="AM413" s="244" t="str">
        <f t="shared" si="13"/>
        <v/>
      </c>
      <c r="AO413" s="255"/>
      <c r="AP413" s="247">
        <v>411</v>
      </c>
      <c r="AQ413" s="256"/>
      <c r="AR413" s="256"/>
      <c r="AS413" s="256"/>
      <c r="AT413" s="256"/>
      <c r="AU413" s="256"/>
      <c r="AV413" s="256"/>
      <c r="AW413" s="256"/>
      <c r="AX413" s="256"/>
      <c r="AY413" s="256"/>
      <c r="AZ413" s="256"/>
      <c r="BA413" s="256"/>
      <c r="BB413" s="256"/>
      <c r="BC413" s="256"/>
      <c r="BD413" s="256"/>
      <c r="BE413" s="256"/>
      <c r="BF413" s="256"/>
      <c r="BG413" s="256"/>
      <c r="BH413" s="256"/>
      <c r="BI413" s="256"/>
      <c r="BJ413" s="252" t="s">
        <v>4639</v>
      </c>
      <c r="BK413" s="256"/>
      <c r="BL413" s="256"/>
      <c r="BM413" s="256"/>
      <c r="BN413" s="256"/>
      <c r="BO413" s="256"/>
      <c r="BP413" s="256"/>
      <c r="BQ413" s="256"/>
      <c r="BR413" s="256"/>
      <c r="BS413" s="256"/>
      <c r="BT413" s="256"/>
      <c r="BU413" s="256"/>
      <c r="BV413" s="256"/>
      <c r="BW413" s="255"/>
      <c r="BX413" s="255"/>
      <c r="BY413" s="255"/>
      <c r="BZ413" s="257"/>
      <c r="CA413" s="257"/>
      <c r="CB413" s="257"/>
      <c r="CC413" s="257"/>
      <c r="CD413" s="257"/>
      <c r="CE413" s="257"/>
      <c r="CF413" s="257"/>
      <c r="CG413" s="257"/>
      <c r="CH413" s="257"/>
      <c r="CI413" s="257"/>
      <c r="CJ413" s="257"/>
      <c r="CK413" s="257"/>
      <c r="CL413" s="257"/>
      <c r="CM413" s="257"/>
      <c r="CN413" s="257"/>
      <c r="CO413" s="257"/>
      <c r="CP413" s="257"/>
      <c r="CQ413" s="257"/>
      <c r="CR413" s="257"/>
      <c r="CS413" s="253" t="s">
        <v>4640</v>
      </c>
      <c r="CT413" s="257"/>
      <c r="CU413" s="257"/>
      <c r="CV413" s="257"/>
      <c r="CW413" s="257"/>
      <c r="CX413" s="257"/>
      <c r="CY413" s="257"/>
      <c r="CZ413" s="257"/>
      <c r="DA413" s="257"/>
      <c r="DB413" s="257"/>
      <c r="DC413" s="257"/>
      <c r="DD413" s="257"/>
      <c r="DE413" s="257"/>
    </row>
    <row r="414" spans="34:109" ht="105" hidden="1" customHeight="1">
      <c r="AH414" s="255"/>
      <c r="AI414" s="255"/>
      <c r="AJ414" s="255"/>
      <c r="AK414" s="255"/>
      <c r="AL414" s="244" t="str">
        <f t="shared" si="12"/>
        <v/>
      </c>
      <c r="AM414" s="244" t="str">
        <f t="shared" si="13"/>
        <v/>
      </c>
      <c r="AO414" s="255"/>
      <c r="AP414" s="247">
        <v>412</v>
      </c>
      <c r="AQ414" s="256"/>
      <c r="AR414" s="256"/>
      <c r="AS414" s="256"/>
      <c r="AT414" s="256"/>
      <c r="AU414" s="256"/>
      <c r="AV414" s="256"/>
      <c r="AW414" s="256"/>
      <c r="AX414" s="256"/>
      <c r="AY414" s="256"/>
      <c r="AZ414" s="256"/>
      <c r="BA414" s="256"/>
      <c r="BB414" s="256"/>
      <c r="BC414" s="256"/>
      <c r="BD414" s="256"/>
      <c r="BE414" s="256"/>
      <c r="BF414" s="256"/>
      <c r="BG414" s="256"/>
      <c r="BH414" s="256"/>
      <c r="BI414" s="256"/>
      <c r="BJ414" s="252" t="s">
        <v>4641</v>
      </c>
      <c r="BK414" s="256"/>
      <c r="BL414" s="256"/>
      <c r="BM414" s="256"/>
      <c r="BN414" s="256"/>
      <c r="BO414" s="256"/>
      <c r="BP414" s="256"/>
      <c r="BQ414" s="256"/>
      <c r="BR414" s="256"/>
      <c r="BS414" s="256"/>
      <c r="BT414" s="256"/>
      <c r="BU414" s="256"/>
      <c r="BV414" s="256"/>
      <c r="BW414" s="255"/>
      <c r="BX414" s="255"/>
      <c r="BY414" s="255"/>
      <c r="BZ414" s="257"/>
      <c r="CA414" s="257"/>
      <c r="CB414" s="257"/>
      <c r="CC414" s="257"/>
      <c r="CD414" s="257"/>
      <c r="CE414" s="257"/>
      <c r="CF414" s="257"/>
      <c r="CG414" s="257"/>
      <c r="CH414" s="257"/>
      <c r="CI414" s="257"/>
      <c r="CJ414" s="257"/>
      <c r="CK414" s="257"/>
      <c r="CL414" s="257"/>
      <c r="CM414" s="257"/>
      <c r="CN414" s="257"/>
      <c r="CO414" s="257"/>
      <c r="CP414" s="257"/>
      <c r="CQ414" s="257"/>
      <c r="CR414" s="257"/>
      <c r="CS414" s="253" t="s">
        <v>4642</v>
      </c>
      <c r="CT414" s="257"/>
      <c r="CU414" s="257"/>
      <c r="CV414" s="257"/>
      <c r="CW414" s="257"/>
      <c r="CX414" s="257"/>
      <c r="CY414" s="257"/>
      <c r="CZ414" s="257"/>
      <c r="DA414" s="257"/>
      <c r="DB414" s="257"/>
      <c r="DC414" s="257"/>
      <c r="DD414" s="257"/>
      <c r="DE414" s="257"/>
    </row>
    <row r="415" spans="34:109" ht="90" hidden="1" customHeight="1">
      <c r="AH415" s="255"/>
      <c r="AI415" s="255"/>
      <c r="AJ415" s="255"/>
      <c r="AK415" s="255"/>
      <c r="AL415" s="244" t="str">
        <f t="shared" si="12"/>
        <v/>
      </c>
      <c r="AM415" s="244" t="str">
        <f t="shared" si="13"/>
        <v/>
      </c>
      <c r="AO415" s="255"/>
      <c r="AP415" s="247">
        <v>413</v>
      </c>
      <c r="AQ415" s="256"/>
      <c r="AR415" s="256"/>
      <c r="AS415" s="256"/>
      <c r="AT415" s="256"/>
      <c r="AU415" s="256"/>
      <c r="AV415" s="256"/>
      <c r="AW415" s="256"/>
      <c r="AX415" s="256"/>
      <c r="AY415" s="256"/>
      <c r="AZ415" s="256"/>
      <c r="BA415" s="256"/>
      <c r="BB415" s="256"/>
      <c r="BC415" s="256"/>
      <c r="BD415" s="256"/>
      <c r="BE415" s="256"/>
      <c r="BF415" s="256"/>
      <c r="BG415" s="256"/>
      <c r="BH415" s="256"/>
      <c r="BI415" s="256"/>
      <c r="BJ415" s="252" t="s">
        <v>4643</v>
      </c>
      <c r="BK415" s="256"/>
      <c r="BL415" s="256"/>
      <c r="BM415" s="256"/>
      <c r="BN415" s="256"/>
      <c r="BO415" s="256"/>
      <c r="BP415" s="256"/>
      <c r="BQ415" s="256"/>
      <c r="BR415" s="256"/>
      <c r="BS415" s="256"/>
      <c r="BT415" s="256"/>
      <c r="BU415" s="256"/>
      <c r="BV415" s="256"/>
      <c r="BW415" s="255"/>
      <c r="BX415" s="255"/>
      <c r="BY415" s="255"/>
      <c r="BZ415" s="257"/>
      <c r="CA415" s="257"/>
      <c r="CB415" s="257"/>
      <c r="CC415" s="257"/>
      <c r="CD415" s="257"/>
      <c r="CE415" s="257"/>
      <c r="CF415" s="257"/>
      <c r="CG415" s="257"/>
      <c r="CH415" s="257"/>
      <c r="CI415" s="257"/>
      <c r="CJ415" s="257"/>
      <c r="CK415" s="257"/>
      <c r="CL415" s="257"/>
      <c r="CM415" s="257"/>
      <c r="CN415" s="257"/>
      <c r="CO415" s="257"/>
      <c r="CP415" s="257"/>
      <c r="CQ415" s="257"/>
      <c r="CR415" s="257"/>
      <c r="CS415" s="253" t="s">
        <v>4644</v>
      </c>
      <c r="CT415" s="257"/>
      <c r="CU415" s="257"/>
      <c r="CV415" s="257"/>
      <c r="CW415" s="257"/>
      <c r="CX415" s="257"/>
      <c r="CY415" s="257"/>
      <c r="CZ415" s="257"/>
      <c r="DA415" s="257"/>
      <c r="DB415" s="257"/>
      <c r="DC415" s="257"/>
      <c r="DD415" s="257"/>
      <c r="DE415" s="257"/>
    </row>
    <row r="416" spans="34:109" ht="75" hidden="1" customHeight="1">
      <c r="AH416" s="255"/>
      <c r="AI416" s="255"/>
      <c r="AJ416" s="255"/>
      <c r="AK416" s="255"/>
      <c r="AL416" s="244" t="str">
        <f t="shared" si="12"/>
        <v/>
      </c>
      <c r="AM416" s="244" t="str">
        <f t="shared" si="13"/>
        <v/>
      </c>
      <c r="AO416" s="255"/>
      <c r="AP416" s="247">
        <v>414</v>
      </c>
      <c r="AQ416" s="256"/>
      <c r="AR416" s="256"/>
      <c r="AS416" s="256"/>
      <c r="AT416" s="256"/>
      <c r="AU416" s="256"/>
      <c r="AV416" s="256"/>
      <c r="AW416" s="256"/>
      <c r="AX416" s="256"/>
      <c r="AY416" s="256"/>
      <c r="AZ416" s="256"/>
      <c r="BA416" s="256"/>
      <c r="BB416" s="256"/>
      <c r="BC416" s="256"/>
      <c r="BD416" s="256"/>
      <c r="BE416" s="256"/>
      <c r="BF416" s="256"/>
      <c r="BG416" s="256"/>
      <c r="BH416" s="256"/>
      <c r="BI416" s="256"/>
      <c r="BJ416" s="252" t="s">
        <v>4645</v>
      </c>
      <c r="BK416" s="256"/>
      <c r="BL416" s="256"/>
      <c r="BM416" s="256"/>
      <c r="BN416" s="256"/>
      <c r="BO416" s="256"/>
      <c r="BP416" s="256"/>
      <c r="BQ416" s="256"/>
      <c r="BR416" s="256"/>
      <c r="BS416" s="256"/>
      <c r="BT416" s="256"/>
      <c r="BU416" s="256"/>
      <c r="BV416" s="256"/>
      <c r="BW416" s="255"/>
      <c r="BX416" s="255"/>
      <c r="BY416" s="255"/>
      <c r="BZ416" s="257"/>
      <c r="CA416" s="257"/>
      <c r="CB416" s="257"/>
      <c r="CC416" s="257"/>
      <c r="CD416" s="257"/>
      <c r="CE416" s="257"/>
      <c r="CF416" s="257"/>
      <c r="CG416" s="257"/>
      <c r="CH416" s="257"/>
      <c r="CI416" s="257"/>
      <c r="CJ416" s="257"/>
      <c r="CK416" s="257"/>
      <c r="CL416" s="257"/>
      <c r="CM416" s="257"/>
      <c r="CN416" s="257"/>
      <c r="CO416" s="257"/>
      <c r="CP416" s="257"/>
      <c r="CQ416" s="257"/>
      <c r="CR416" s="257"/>
      <c r="CS416" s="253" t="s">
        <v>4646</v>
      </c>
      <c r="CT416" s="257"/>
      <c r="CU416" s="257"/>
      <c r="CV416" s="257"/>
      <c r="CW416" s="257"/>
      <c r="CX416" s="257"/>
      <c r="CY416" s="257"/>
      <c r="CZ416" s="257"/>
      <c r="DA416" s="257"/>
      <c r="DB416" s="257"/>
      <c r="DC416" s="257"/>
      <c r="DD416" s="257"/>
      <c r="DE416" s="257"/>
    </row>
    <row r="417" spans="34:109" ht="90" hidden="1" customHeight="1">
      <c r="AH417" s="255"/>
      <c r="AI417" s="255"/>
      <c r="AJ417" s="255"/>
      <c r="AK417" s="255"/>
      <c r="AL417" s="244" t="str">
        <f t="shared" si="12"/>
        <v/>
      </c>
      <c r="AM417" s="244" t="str">
        <f t="shared" si="13"/>
        <v/>
      </c>
      <c r="AO417" s="255"/>
      <c r="AP417" s="247">
        <v>415</v>
      </c>
      <c r="AQ417" s="256"/>
      <c r="AR417" s="256"/>
      <c r="AS417" s="256"/>
      <c r="AT417" s="256"/>
      <c r="AU417" s="256"/>
      <c r="AV417" s="256"/>
      <c r="AW417" s="256"/>
      <c r="AX417" s="256"/>
      <c r="AY417" s="256"/>
      <c r="AZ417" s="256"/>
      <c r="BA417" s="256"/>
      <c r="BB417" s="256"/>
      <c r="BC417" s="256"/>
      <c r="BD417" s="256"/>
      <c r="BE417" s="256"/>
      <c r="BF417" s="256"/>
      <c r="BG417" s="256"/>
      <c r="BH417" s="256"/>
      <c r="BI417" s="256"/>
      <c r="BJ417" s="252" t="s">
        <v>4647</v>
      </c>
      <c r="BK417" s="256"/>
      <c r="BL417" s="256"/>
      <c r="BM417" s="256"/>
      <c r="BN417" s="256"/>
      <c r="BO417" s="256"/>
      <c r="BP417" s="256"/>
      <c r="BQ417" s="256"/>
      <c r="BR417" s="256"/>
      <c r="BS417" s="256"/>
      <c r="BT417" s="256"/>
      <c r="BU417" s="256"/>
      <c r="BV417" s="256"/>
      <c r="BW417" s="255"/>
      <c r="BX417" s="255"/>
      <c r="BY417" s="255"/>
      <c r="BZ417" s="257"/>
      <c r="CA417" s="257"/>
      <c r="CB417" s="257"/>
      <c r="CC417" s="257"/>
      <c r="CD417" s="257"/>
      <c r="CE417" s="257"/>
      <c r="CF417" s="257"/>
      <c r="CG417" s="257"/>
      <c r="CH417" s="257"/>
      <c r="CI417" s="257"/>
      <c r="CJ417" s="257"/>
      <c r="CK417" s="257"/>
      <c r="CL417" s="257"/>
      <c r="CM417" s="257"/>
      <c r="CN417" s="257"/>
      <c r="CO417" s="257"/>
      <c r="CP417" s="257"/>
      <c r="CQ417" s="257"/>
      <c r="CR417" s="257"/>
      <c r="CS417" s="253" t="s">
        <v>4648</v>
      </c>
      <c r="CT417" s="257"/>
      <c r="CU417" s="257"/>
      <c r="CV417" s="257"/>
      <c r="CW417" s="257"/>
      <c r="CX417" s="257"/>
      <c r="CY417" s="257"/>
      <c r="CZ417" s="257"/>
      <c r="DA417" s="257"/>
      <c r="DB417" s="257"/>
      <c r="DC417" s="257"/>
      <c r="DD417" s="257"/>
      <c r="DE417" s="257"/>
    </row>
    <row r="418" spans="34:109" ht="90" hidden="1" customHeight="1">
      <c r="AH418" s="255"/>
      <c r="AI418" s="255"/>
      <c r="AJ418" s="255"/>
      <c r="AK418" s="255"/>
      <c r="AL418" s="244" t="str">
        <f t="shared" si="12"/>
        <v/>
      </c>
      <c r="AM418" s="244" t="str">
        <f t="shared" si="13"/>
        <v/>
      </c>
      <c r="AO418" s="255"/>
      <c r="AP418" s="247">
        <v>416</v>
      </c>
      <c r="AQ418" s="256"/>
      <c r="AR418" s="256"/>
      <c r="AS418" s="256"/>
      <c r="AT418" s="256"/>
      <c r="AU418" s="256"/>
      <c r="AV418" s="256"/>
      <c r="AW418" s="256"/>
      <c r="AX418" s="256"/>
      <c r="AY418" s="256"/>
      <c r="AZ418" s="256"/>
      <c r="BA418" s="256"/>
      <c r="BB418" s="256"/>
      <c r="BC418" s="256"/>
      <c r="BD418" s="256"/>
      <c r="BE418" s="256"/>
      <c r="BF418" s="256"/>
      <c r="BG418" s="256"/>
      <c r="BH418" s="256"/>
      <c r="BI418" s="256"/>
      <c r="BJ418" s="252" t="s">
        <v>4649</v>
      </c>
      <c r="BK418" s="256"/>
      <c r="BL418" s="256"/>
      <c r="BM418" s="256"/>
      <c r="BN418" s="256"/>
      <c r="BO418" s="256"/>
      <c r="BP418" s="256"/>
      <c r="BQ418" s="256"/>
      <c r="BR418" s="256"/>
      <c r="BS418" s="256"/>
      <c r="BT418" s="256"/>
      <c r="BU418" s="256"/>
      <c r="BV418" s="256"/>
      <c r="BW418" s="255"/>
      <c r="BX418" s="255"/>
      <c r="BY418" s="255"/>
      <c r="BZ418" s="257"/>
      <c r="CA418" s="257"/>
      <c r="CB418" s="257"/>
      <c r="CC418" s="257"/>
      <c r="CD418" s="257"/>
      <c r="CE418" s="257"/>
      <c r="CF418" s="257"/>
      <c r="CG418" s="257"/>
      <c r="CH418" s="257"/>
      <c r="CI418" s="257"/>
      <c r="CJ418" s="257"/>
      <c r="CK418" s="257"/>
      <c r="CL418" s="257"/>
      <c r="CM418" s="257"/>
      <c r="CN418" s="257"/>
      <c r="CO418" s="257"/>
      <c r="CP418" s="257"/>
      <c r="CQ418" s="257"/>
      <c r="CR418" s="257"/>
      <c r="CS418" s="253" t="s">
        <v>4650</v>
      </c>
      <c r="CT418" s="257"/>
      <c r="CU418" s="257"/>
      <c r="CV418" s="257"/>
      <c r="CW418" s="257"/>
      <c r="CX418" s="257"/>
      <c r="CY418" s="257"/>
      <c r="CZ418" s="257"/>
      <c r="DA418" s="257"/>
      <c r="DB418" s="257"/>
      <c r="DC418" s="257"/>
      <c r="DD418" s="257"/>
      <c r="DE418" s="257"/>
    </row>
    <row r="419" spans="34:109" ht="105" hidden="1" customHeight="1">
      <c r="AH419" s="255"/>
      <c r="AI419" s="255"/>
      <c r="AJ419" s="255"/>
      <c r="AK419" s="255"/>
      <c r="AL419" s="244" t="str">
        <f t="shared" si="12"/>
        <v/>
      </c>
      <c r="AM419" s="244" t="str">
        <f t="shared" si="13"/>
        <v/>
      </c>
      <c r="AO419" s="255"/>
      <c r="AP419" s="247">
        <v>417</v>
      </c>
      <c r="AQ419" s="256"/>
      <c r="AR419" s="256"/>
      <c r="AS419" s="256"/>
      <c r="AT419" s="256"/>
      <c r="AU419" s="256"/>
      <c r="AV419" s="256"/>
      <c r="AW419" s="256"/>
      <c r="AX419" s="256"/>
      <c r="AY419" s="256"/>
      <c r="AZ419" s="256"/>
      <c r="BA419" s="256"/>
      <c r="BB419" s="256"/>
      <c r="BC419" s="256"/>
      <c r="BD419" s="256"/>
      <c r="BE419" s="256"/>
      <c r="BF419" s="256"/>
      <c r="BG419" s="256"/>
      <c r="BH419" s="256"/>
      <c r="BI419" s="256"/>
      <c r="BJ419" s="252" t="s">
        <v>4651</v>
      </c>
      <c r="BK419" s="256"/>
      <c r="BL419" s="256"/>
      <c r="BM419" s="256"/>
      <c r="BN419" s="256"/>
      <c r="BO419" s="256"/>
      <c r="BP419" s="256"/>
      <c r="BQ419" s="256"/>
      <c r="BR419" s="256"/>
      <c r="BS419" s="256"/>
      <c r="BT419" s="256"/>
      <c r="BU419" s="256"/>
      <c r="BV419" s="256"/>
      <c r="BW419" s="255"/>
      <c r="BX419" s="255"/>
      <c r="BY419" s="255"/>
      <c r="BZ419" s="257"/>
      <c r="CA419" s="257"/>
      <c r="CB419" s="257"/>
      <c r="CC419" s="257"/>
      <c r="CD419" s="257"/>
      <c r="CE419" s="257"/>
      <c r="CF419" s="257"/>
      <c r="CG419" s="257"/>
      <c r="CH419" s="257"/>
      <c r="CI419" s="257"/>
      <c r="CJ419" s="257"/>
      <c r="CK419" s="257"/>
      <c r="CL419" s="257"/>
      <c r="CM419" s="257"/>
      <c r="CN419" s="257"/>
      <c r="CO419" s="257"/>
      <c r="CP419" s="257"/>
      <c r="CQ419" s="257"/>
      <c r="CR419" s="257"/>
      <c r="CS419" s="253" t="s">
        <v>4652</v>
      </c>
      <c r="CT419" s="257"/>
      <c r="CU419" s="257"/>
      <c r="CV419" s="257"/>
      <c r="CW419" s="257"/>
      <c r="CX419" s="257"/>
      <c r="CY419" s="257"/>
      <c r="CZ419" s="257"/>
      <c r="DA419" s="257"/>
      <c r="DB419" s="257"/>
      <c r="DC419" s="257"/>
      <c r="DD419" s="257"/>
      <c r="DE419" s="257"/>
    </row>
    <row r="420" spans="34:109" ht="90" hidden="1" customHeight="1">
      <c r="AH420" s="255"/>
      <c r="AI420" s="255"/>
      <c r="AJ420" s="255"/>
      <c r="AK420" s="255"/>
      <c r="AL420" s="244" t="str">
        <f t="shared" si="12"/>
        <v/>
      </c>
      <c r="AM420" s="244" t="str">
        <f t="shared" si="13"/>
        <v/>
      </c>
      <c r="AO420" s="255"/>
      <c r="AP420" s="247">
        <v>418</v>
      </c>
      <c r="AQ420" s="256"/>
      <c r="AR420" s="256"/>
      <c r="AS420" s="256"/>
      <c r="AT420" s="256"/>
      <c r="AU420" s="256"/>
      <c r="AV420" s="256"/>
      <c r="AW420" s="256"/>
      <c r="AX420" s="256"/>
      <c r="AY420" s="256"/>
      <c r="AZ420" s="256"/>
      <c r="BA420" s="256"/>
      <c r="BB420" s="256"/>
      <c r="BC420" s="256"/>
      <c r="BD420" s="256"/>
      <c r="BE420" s="256"/>
      <c r="BF420" s="256"/>
      <c r="BG420" s="256"/>
      <c r="BH420" s="256"/>
      <c r="BI420" s="256"/>
      <c r="BJ420" s="252" t="s">
        <v>4653</v>
      </c>
      <c r="BK420" s="256"/>
      <c r="BL420" s="256"/>
      <c r="BM420" s="256"/>
      <c r="BN420" s="256"/>
      <c r="BO420" s="256"/>
      <c r="BP420" s="256"/>
      <c r="BQ420" s="256"/>
      <c r="BR420" s="256"/>
      <c r="BS420" s="256"/>
      <c r="BT420" s="256"/>
      <c r="BU420" s="256"/>
      <c r="BV420" s="256"/>
      <c r="BW420" s="255"/>
      <c r="BX420" s="255"/>
      <c r="BY420" s="255"/>
      <c r="BZ420" s="257"/>
      <c r="CA420" s="257"/>
      <c r="CB420" s="257"/>
      <c r="CC420" s="257"/>
      <c r="CD420" s="257"/>
      <c r="CE420" s="257"/>
      <c r="CF420" s="257"/>
      <c r="CG420" s="257"/>
      <c r="CH420" s="257"/>
      <c r="CI420" s="257"/>
      <c r="CJ420" s="257"/>
      <c r="CK420" s="257"/>
      <c r="CL420" s="257"/>
      <c r="CM420" s="257"/>
      <c r="CN420" s="257"/>
      <c r="CO420" s="257"/>
      <c r="CP420" s="257"/>
      <c r="CQ420" s="257"/>
      <c r="CR420" s="257"/>
      <c r="CS420" s="253" t="s">
        <v>4654</v>
      </c>
      <c r="CT420" s="257"/>
      <c r="CU420" s="257"/>
      <c r="CV420" s="257"/>
      <c r="CW420" s="257"/>
      <c r="CX420" s="257"/>
      <c r="CY420" s="257"/>
      <c r="CZ420" s="257"/>
      <c r="DA420" s="257"/>
      <c r="DB420" s="257"/>
      <c r="DC420" s="257"/>
      <c r="DD420" s="257"/>
      <c r="DE420" s="257"/>
    </row>
    <row r="421" spans="34:109" ht="105" hidden="1" customHeight="1">
      <c r="AH421" s="255"/>
      <c r="AI421" s="255"/>
      <c r="AJ421" s="255"/>
      <c r="AK421" s="255"/>
      <c r="AL421" s="244" t="str">
        <f t="shared" si="12"/>
        <v/>
      </c>
      <c r="AM421" s="244" t="str">
        <f t="shared" si="13"/>
        <v/>
      </c>
      <c r="AO421" s="255"/>
      <c r="AP421" s="247">
        <v>419</v>
      </c>
      <c r="AQ421" s="256"/>
      <c r="AR421" s="256"/>
      <c r="AS421" s="256"/>
      <c r="AT421" s="256"/>
      <c r="AU421" s="256"/>
      <c r="AV421" s="256"/>
      <c r="AW421" s="256"/>
      <c r="AX421" s="256"/>
      <c r="AY421" s="256"/>
      <c r="AZ421" s="256"/>
      <c r="BA421" s="256"/>
      <c r="BB421" s="256"/>
      <c r="BC421" s="256"/>
      <c r="BD421" s="256"/>
      <c r="BE421" s="256"/>
      <c r="BF421" s="256"/>
      <c r="BG421" s="256"/>
      <c r="BH421" s="256"/>
      <c r="BI421" s="256"/>
      <c r="BJ421" s="252" t="s">
        <v>4655</v>
      </c>
      <c r="BK421" s="256"/>
      <c r="BL421" s="256"/>
      <c r="BM421" s="256"/>
      <c r="BN421" s="256"/>
      <c r="BO421" s="256"/>
      <c r="BP421" s="256"/>
      <c r="BQ421" s="256"/>
      <c r="BR421" s="256"/>
      <c r="BS421" s="256"/>
      <c r="BT421" s="256"/>
      <c r="BU421" s="256"/>
      <c r="BV421" s="256"/>
      <c r="BW421" s="255"/>
      <c r="BX421" s="255"/>
      <c r="BY421" s="255"/>
      <c r="BZ421" s="257"/>
      <c r="CA421" s="257"/>
      <c r="CB421" s="257"/>
      <c r="CC421" s="257"/>
      <c r="CD421" s="257"/>
      <c r="CE421" s="257"/>
      <c r="CF421" s="257"/>
      <c r="CG421" s="257"/>
      <c r="CH421" s="257"/>
      <c r="CI421" s="257"/>
      <c r="CJ421" s="257"/>
      <c r="CK421" s="257"/>
      <c r="CL421" s="257"/>
      <c r="CM421" s="257"/>
      <c r="CN421" s="257"/>
      <c r="CO421" s="257"/>
      <c r="CP421" s="257"/>
      <c r="CQ421" s="257"/>
      <c r="CR421" s="257"/>
      <c r="CS421" s="253" t="s">
        <v>4656</v>
      </c>
      <c r="CT421" s="257"/>
      <c r="CU421" s="257"/>
      <c r="CV421" s="257"/>
      <c r="CW421" s="257"/>
      <c r="CX421" s="257"/>
      <c r="CY421" s="257"/>
      <c r="CZ421" s="257"/>
      <c r="DA421" s="257"/>
      <c r="DB421" s="257"/>
      <c r="DC421" s="257"/>
      <c r="DD421" s="257"/>
      <c r="DE421" s="257"/>
    </row>
    <row r="422" spans="34:109" ht="90" hidden="1" customHeight="1">
      <c r="AH422" s="255"/>
      <c r="AI422" s="255"/>
      <c r="AJ422" s="255"/>
      <c r="AK422" s="255"/>
      <c r="AL422" s="244" t="str">
        <f t="shared" si="12"/>
        <v/>
      </c>
      <c r="AM422" s="244" t="str">
        <f t="shared" si="13"/>
        <v/>
      </c>
      <c r="AO422" s="255"/>
      <c r="AP422" s="247">
        <v>420</v>
      </c>
      <c r="AQ422" s="256"/>
      <c r="AR422" s="256"/>
      <c r="AS422" s="256"/>
      <c r="AT422" s="256"/>
      <c r="AU422" s="256"/>
      <c r="AV422" s="256"/>
      <c r="AW422" s="256"/>
      <c r="AX422" s="256"/>
      <c r="AY422" s="256"/>
      <c r="AZ422" s="256"/>
      <c r="BA422" s="256"/>
      <c r="BB422" s="256"/>
      <c r="BC422" s="256"/>
      <c r="BD422" s="256"/>
      <c r="BE422" s="256"/>
      <c r="BF422" s="256"/>
      <c r="BG422" s="256"/>
      <c r="BH422" s="256"/>
      <c r="BI422" s="256"/>
      <c r="BJ422" s="252" t="s">
        <v>4657</v>
      </c>
      <c r="BK422" s="256"/>
      <c r="BL422" s="256"/>
      <c r="BM422" s="256"/>
      <c r="BN422" s="256"/>
      <c r="BO422" s="256"/>
      <c r="BP422" s="256"/>
      <c r="BQ422" s="256"/>
      <c r="BR422" s="256"/>
      <c r="BS422" s="256"/>
      <c r="BT422" s="256"/>
      <c r="BU422" s="256"/>
      <c r="BV422" s="256"/>
      <c r="BW422" s="255"/>
      <c r="BX422" s="255"/>
      <c r="BY422" s="255"/>
      <c r="BZ422" s="257"/>
      <c r="CA422" s="257"/>
      <c r="CB422" s="257"/>
      <c r="CC422" s="257"/>
      <c r="CD422" s="257"/>
      <c r="CE422" s="257"/>
      <c r="CF422" s="257"/>
      <c r="CG422" s="257"/>
      <c r="CH422" s="257"/>
      <c r="CI422" s="257"/>
      <c r="CJ422" s="257"/>
      <c r="CK422" s="257"/>
      <c r="CL422" s="257"/>
      <c r="CM422" s="257"/>
      <c r="CN422" s="257"/>
      <c r="CO422" s="257"/>
      <c r="CP422" s="257"/>
      <c r="CQ422" s="257"/>
      <c r="CR422" s="257"/>
      <c r="CS422" s="253" t="s">
        <v>4658</v>
      </c>
      <c r="CT422" s="257"/>
      <c r="CU422" s="257"/>
      <c r="CV422" s="257"/>
      <c r="CW422" s="257"/>
      <c r="CX422" s="257"/>
      <c r="CY422" s="257"/>
      <c r="CZ422" s="257"/>
      <c r="DA422" s="257"/>
      <c r="DB422" s="257"/>
      <c r="DC422" s="257"/>
      <c r="DD422" s="257"/>
      <c r="DE422" s="257"/>
    </row>
    <row r="423" spans="34:109" ht="90" hidden="1" customHeight="1">
      <c r="AH423" s="255"/>
      <c r="AI423" s="255"/>
      <c r="AJ423" s="255"/>
      <c r="AK423" s="255"/>
      <c r="AL423" s="244" t="str">
        <f t="shared" si="12"/>
        <v/>
      </c>
      <c r="AM423" s="244" t="str">
        <f t="shared" si="13"/>
        <v/>
      </c>
      <c r="AO423" s="255"/>
      <c r="AP423" s="247">
        <v>421</v>
      </c>
      <c r="AQ423" s="256"/>
      <c r="AR423" s="256"/>
      <c r="AS423" s="256"/>
      <c r="AT423" s="256"/>
      <c r="AU423" s="256"/>
      <c r="AV423" s="256"/>
      <c r="AW423" s="256"/>
      <c r="AX423" s="256"/>
      <c r="AY423" s="256"/>
      <c r="AZ423" s="256"/>
      <c r="BA423" s="256"/>
      <c r="BB423" s="256"/>
      <c r="BC423" s="256"/>
      <c r="BD423" s="256"/>
      <c r="BE423" s="256"/>
      <c r="BF423" s="256"/>
      <c r="BG423" s="256"/>
      <c r="BH423" s="256"/>
      <c r="BI423" s="256"/>
      <c r="BJ423" s="252" t="s">
        <v>4659</v>
      </c>
      <c r="BK423" s="256"/>
      <c r="BL423" s="256"/>
      <c r="BM423" s="256"/>
      <c r="BN423" s="256"/>
      <c r="BO423" s="256"/>
      <c r="BP423" s="256"/>
      <c r="BQ423" s="256"/>
      <c r="BR423" s="256"/>
      <c r="BS423" s="256"/>
      <c r="BT423" s="256"/>
      <c r="BU423" s="256"/>
      <c r="BV423" s="256"/>
      <c r="BW423" s="255"/>
      <c r="BX423" s="255"/>
      <c r="BY423" s="255"/>
      <c r="BZ423" s="257"/>
      <c r="CA423" s="257"/>
      <c r="CB423" s="257"/>
      <c r="CC423" s="257"/>
      <c r="CD423" s="257"/>
      <c r="CE423" s="257"/>
      <c r="CF423" s="257"/>
      <c r="CG423" s="257"/>
      <c r="CH423" s="257"/>
      <c r="CI423" s="257"/>
      <c r="CJ423" s="257"/>
      <c r="CK423" s="257"/>
      <c r="CL423" s="257"/>
      <c r="CM423" s="257"/>
      <c r="CN423" s="257"/>
      <c r="CO423" s="257"/>
      <c r="CP423" s="257"/>
      <c r="CQ423" s="257"/>
      <c r="CR423" s="257"/>
      <c r="CS423" s="253" t="s">
        <v>4660</v>
      </c>
      <c r="CT423" s="257"/>
      <c r="CU423" s="257"/>
      <c r="CV423" s="257"/>
      <c r="CW423" s="257"/>
      <c r="CX423" s="257"/>
      <c r="CY423" s="257"/>
      <c r="CZ423" s="257"/>
      <c r="DA423" s="257"/>
      <c r="DB423" s="257"/>
      <c r="DC423" s="257"/>
      <c r="DD423" s="257"/>
      <c r="DE423" s="257"/>
    </row>
    <row r="424" spans="34:109" ht="90" hidden="1" customHeight="1">
      <c r="AH424" s="255"/>
      <c r="AI424" s="255"/>
      <c r="AJ424" s="255"/>
      <c r="AK424" s="255"/>
      <c r="AL424" s="244" t="str">
        <f t="shared" si="12"/>
        <v/>
      </c>
      <c r="AM424" s="244" t="str">
        <f t="shared" si="13"/>
        <v/>
      </c>
      <c r="AO424" s="255"/>
      <c r="AP424" s="247">
        <v>422</v>
      </c>
      <c r="AQ424" s="256"/>
      <c r="AR424" s="256"/>
      <c r="AS424" s="256"/>
      <c r="AT424" s="256"/>
      <c r="AU424" s="256"/>
      <c r="AV424" s="256"/>
      <c r="AW424" s="256"/>
      <c r="AX424" s="256"/>
      <c r="AY424" s="256"/>
      <c r="AZ424" s="256"/>
      <c r="BA424" s="256"/>
      <c r="BB424" s="256"/>
      <c r="BC424" s="256"/>
      <c r="BD424" s="256"/>
      <c r="BE424" s="256"/>
      <c r="BF424" s="256"/>
      <c r="BG424" s="256"/>
      <c r="BH424" s="256"/>
      <c r="BI424" s="256"/>
      <c r="BJ424" s="252" t="s">
        <v>4661</v>
      </c>
      <c r="BK424" s="256"/>
      <c r="BL424" s="256"/>
      <c r="BM424" s="256"/>
      <c r="BN424" s="256"/>
      <c r="BO424" s="256"/>
      <c r="BP424" s="256"/>
      <c r="BQ424" s="256"/>
      <c r="BR424" s="256"/>
      <c r="BS424" s="256"/>
      <c r="BT424" s="256"/>
      <c r="BU424" s="256"/>
      <c r="BV424" s="256"/>
      <c r="BW424" s="255"/>
      <c r="BX424" s="255"/>
      <c r="BY424" s="255"/>
      <c r="BZ424" s="257"/>
      <c r="CA424" s="257"/>
      <c r="CB424" s="257"/>
      <c r="CC424" s="257"/>
      <c r="CD424" s="257"/>
      <c r="CE424" s="257"/>
      <c r="CF424" s="257"/>
      <c r="CG424" s="257"/>
      <c r="CH424" s="257"/>
      <c r="CI424" s="257"/>
      <c r="CJ424" s="257"/>
      <c r="CK424" s="257"/>
      <c r="CL424" s="257"/>
      <c r="CM424" s="257"/>
      <c r="CN424" s="257"/>
      <c r="CO424" s="257"/>
      <c r="CP424" s="257"/>
      <c r="CQ424" s="257"/>
      <c r="CR424" s="257"/>
      <c r="CS424" s="253" t="s">
        <v>4662</v>
      </c>
      <c r="CT424" s="257"/>
      <c r="CU424" s="257"/>
      <c r="CV424" s="257"/>
      <c r="CW424" s="257"/>
      <c r="CX424" s="257"/>
      <c r="CY424" s="257"/>
      <c r="CZ424" s="257"/>
      <c r="DA424" s="257"/>
      <c r="DB424" s="257"/>
      <c r="DC424" s="257"/>
      <c r="DD424" s="257"/>
      <c r="DE424" s="257"/>
    </row>
    <row r="425" spans="34:109" ht="120" hidden="1" customHeight="1">
      <c r="AH425" s="255"/>
      <c r="AI425" s="255"/>
      <c r="AJ425" s="255"/>
      <c r="AK425" s="255"/>
      <c r="AL425" s="244" t="str">
        <f t="shared" si="12"/>
        <v/>
      </c>
      <c r="AM425" s="244" t="str">
        <f t="shared" si="13"/>
        <v/>
      </c>
      <c r="AO425" s="255"/>
      <c r="AP425" s="247">
        <v>423</v>
      </c>
      <c r="AQ425" s="256"/>
      <c r="AR425" s="256"/>
      <c r="AS425" s="256"/>
      <c r="AT425" s="256"/>
      <c r="AU425" s="256"/>
      <c r="AV425" s="256"/>
      <c r="AW425" s="256"/>
      <c r="AX425" s="256"/>
      <c r="AY425" s="256"/>
      <c r="AZ425" s="256"/>
      <c r="BA425" s="256"/>
      <c r="BB425" s="256"/>
      <c r="BC425" s="256"/>
      <c r="BD425" s="256"/>
      <c r="BE425" s="256"/>
      <c r="BF425" s="256"/>
      <c r="BG425" s="256"/>
      <c r="BH425" s="256"/>
      <c r="BI425" s="256"/>
      <c r="BJ425" s="252" t="s">
        <v>4663</v>
      </c>
      <c r="BK425" s="256"/>
      <c r="BL425" s="256"/>
      <c r="BM425" s="256"/>
      <c r="BN425" s="256"/>
      <c r="BO425" s="256"/>
      <c r="BP425" s="256"/>
      <c r="BQ425" s="256"/>
      <c r="BR425" s="256"/>
      <c r="BS425" s="256"/>
      <c r="BT425" s="256"/>
      <c r="BU425" s="256"/>
      <c r="BV425" s="256"/>
      <c r="BW425" s="255"/>
      <c r="BX425" s="255"/>
      <c r="BY425" s="255"/>
      <c r="BZ425" s="257"/>
      <c r="CA425" s="257"/>
      <c r="CB425" s="257"/>
      <c r="CC425" s="257"/>
      <c r="CD425" s="257"/>
      <c r="CE425" s="257"/>
      <c r="CF425" s="257"/>
      <c r="CG425" s="257"/>
      <c r="CH425" s="257"/>
      <c r="CI425" s="257"/>
      <c r="CJ425" s="257"/>
      <c r="CK425" s="257"/>
      <c r="CL425" s="257"/>
      <c r="CM425" s="257"/>
      <c r="CN425" s="257"/>
      <c r="CO425" s="257"/>
      <c r="CP425" s="257"/>
      <c r="CQ425" s="257"/>
      <c r="CR425" s="257"/>
      <c r="CS425" s="253" t="s">
        <v>4664</v>
      </c>
      <c r="CT425" s="257"/>
      <c r="CU425" s="257"/>
      <c r="CV425" s="257"/>
      <c r="CW425" s="257"/>
      <c r="CX425" s="257"/>
      <c r="CY425" s="257"/>
      <c r="CZ425" s="257"/>
      <c r="DA425" s="257"/>
      <c r="DB425" s="257"/>
      <c r="DC425" s="257"/>
      <c r="DD425" s="257"/>
      <c r="DE425" s="257"/>
    </row>
    <row r="426" spans="34:109" ht="105" hidden="1" customHeight="1">
      <c r="AH426" s="255"/>
      <c r="AI426" s="255"/>
      <c r="AJ426" s="255"/>
      <c r="AK426" s="255"/>
      <c r="AL426" s="244" t="str">
        <f t="shared" si="12"/>
        <v/>
      </c>
      <c r="AM426" s="244" t="str">
        <f t="shared" si="13"/>
        <v/>
      </c>
      <c r="AO426" s="255"/>
      <c r="AP426" s="247">
        <v>424</v>
      </c>
      <c r="AQ426" s="256"/>
      <c r="AR426" s="256"/>
      <c r="AS426" s="256"/>
      <c r="AT426" s="256"/>
      <c r="AU426" s="256"/>
      <c r="AV426" s="256"/>
      <c r="AW426" s="256"/>
      <c r="AX426" s="256"/>
      <c r="AY426" s="256"/>
      <c r="AZ426" s="256"/>
      <c r="BA426" s="256"/>
      <c r="BB426" s="256"/>
      <c r="BC426" s="256"/>
      <c r="BD426" s="256"/>
      <c r="BE426" s="256"/>
      <c r="BF426" s="256"/>
      <c r="BG426" s="256"/>
      <c r="BH426" s="256"/>
      <c r="BI426" s="256"/>
      <c r="BJ426" s="252" t="s">
        <v>4665</v>
      </c>
      <c r="BK426" s="256"/>
      <c r="BL426" s="256"/>
      <c r="BM426" s="256"/>
      <c r="BN426" s="256"/>
      <c r="BO426" s="256"/>
      <c r="BP426" s="256"/>
      <c r="BQ426" s="256"/>
      <c r="BR426" s="256"/>
      <c r="BS426" s="256"/>
      <c r="BT426" s="256"/>
      <c r="BU426" s="256"/>
      <c r="BV426" s="256"/>
      <c r="BW426" s="255"/>
      <c r="BX426" s="255"/>
      <c r="BY426" s="255"/>
      <c r="BZ426" s="257"/>
      <c r="CA426" s="257"/>
      <c r="CB426" s="257"/>
      <c r="CC426" s="257"/>
      <c r="CD426" s="257"/>
      <c r="CE426" s="257"/>
      <c r="CF426" s="257"/>
      <c r="CG426" s="257"/>
      <c r="CH426" s="257"/>
      <c r="CI426" s="257"/>
      <c r="CJ426" s="257"/>
      <c r="CK426" s="257"/>
      <c r="CL426" s="257"/>
      <c r="CM426" s="257"/>
      <c r="CN426" s="257"/>
      <c r="CO426" s="257"/>
      <c r="CP426" s="257"/>
      <c r="CQ426" s="257"/>
      <c r="CR426" s="257"/>
      <c r="CS426" s="253" t="s">
        <v>4666</v>
      </c>
      <c r="CT426" s="257"/>
      <c r="CU426" s="257"/>
      <c r="CV426" s="257"/>
      <c r="CW426" s="257"/>
      <c r="CX426" s="257"/>
      <c r="CY426" s="257"/>
      <c r="CZ426" s="257"/>
      <c r="DA426" s="257"/>
      <c r="DB426" s="257"/>
      <c r="DC426" s="257"/>
      <c r="DD426" s="257"/>
      <c r="DE426" s="257"/>
    </row>
    <row r="427" spans="34:109" ht="90" hidden="1" customHeight="1">
      <c r="AH427" s="255"/>
      <c r="AI427" s="255"/>
      <c r="AJ427" s="255"/>
      <c r="AK427" s="255"/>
      <c r="AL427" s="244" t="str">
        <f t="shared" si="12"/>
        <v/>
      </c>
      <c r="AM427" s="244" t="str">
        <f t="shared" si="13"/>
        <v/>
      </c>
      <c r="AO427" s="255"/>
      <c r="AP427" s="247">
        <v>425</v>
      </c>
      <c r="AQ427" s="256"/>
      <c r="AR427" s="256"/>
      <c r="AS427" s="256"/>
      <c r="AT427" s="256"/>
      <c r="AU427" s="256"/>
      <c r="AV427" s="256"/>
      <c r="AW427" s="256"/>
      <c r="AX427" s="256"/>
      <c r="AY427" s="256"/>
      <c r="AZ427" s="256"/>
      <c r="BA427" s="256"/>
      <c r="BB427" s="256"/>
      <c r="BC427" s="256"/>
      <c r="BD427" s="256"/>
      <c r="BE427" s="256"/>
      <c r="BF427" s="256"/>
      <c r="BG427" s="256"/>
      <c r="BH427" s="256"/>
      <c r="BI427" s="256"/>
      <c r="BJ427" s="252" t="s">
        <v>4667</v>
      </c>
      <c r="BK427" s="256"/>
      <c r="BL427" s="256"/>
      <c r="BM427" s="256"/>
      <c r="BN427" s="256"/>
      <c r="BO427" s="256"/>
      <c r="BP427" s="256"/>
      <c r="BQ427" s="256"/>
      <c r="BR427" s="256"/>
      <c r="BS427" s="256"/>
      <c r="BT427" s="256"/>
      <c r="BU427" s="256"/>
      <c r="BV427" s="256"/>
      <c r="BW427" s="255"/>
      <c r="BX427" s="255"/>
      <c r="BY427" s="255"/>
      <c r="BZ427" s="257"/>
      <c r="CA427" s="257"/>
      <c r="CB427" s="257"/>
      <c r="CC427" s="257"/>
      <c r="CD427" s="257"/>
      <c r="CE427" s="257"/>
      <c r="CF427" s="257"/>
      <c r="CG427" s="257"/>
      <c r="CH427" s="257"/>
      <c r="CI427" s="257"/>
      <c r="CJ427" s="257"/>
      <c r="CK427" s="257"/>
      <c r="CL427" s="257"/>
      <c r="CM427" s="257"/>
      <c r="CN427" s="257"/>
      <c r="CO427" s="257"/>
      <c r="CP427" s="257"/>
      <c r="CQ427" s="257"/>
      <c r="CR427" s="257"/>
      <c r="CS427" s="253" t="s">
        <v>4668</v>
      </c>
      <c r="CT427" s="257"/>
      <c r="CU427" s="257"/>
      <c r="CV427" s="257"/>
      <c r="CW427" s="257"/>
      <c r="CX427" s="257"/>
      <c r="CY427" s="257"/>
      <c r="CZ427" s="257"/>
      <c r="DA427" s="257"/>
      <c r="DB427" s="257"/>
      <c r="DC427" s="257"/>
      <c r="DD427" s="257"/>
      <c r="DE427" s="257"/>
    </row>
    <row r="428" spans="34:109" ht="105" hidden="1" customHeight="1">
      <c r="AH428" s="255"/>
      <c r="AI428" s="255"/>
      <c r="AJ428" s="255"/>
      <c r="AK428" s="255"/>
      <c r="AL428" s="244" t="str">
        <f t="shared" si="12"/>
        <v/>
      </c>
      <c r="AM428" s="244" t="str">
        <f t="shared" si="13"/>
        <v/>
      </c>
      <c r="AO428" s="255"/>
      <c r="AP428" s="247">
        <v>426</v>
      </c>
      <c r="AQ428" s="256"/>
      <c r="AR428" s="256"/>
      <c r="AS428" s="256"/>
      <c r="AT428" s="256"/>
      <c r="AU428" s="256"/>
      <c r="AV428" s="256"/>
      <c r="AW428" s="256"/>
      <c r="AX428" s="256"/>
      <c r="AY428" s="256"/>
      <c r="AZ428" s="256"/>
      <c r="BA428" s="256"/>
      <c r="BB428" s="256"/>
      <c r="BC428" s="256"/>
      <c r="BD428" s="256"/>
      <c r="BE428" s="256"/>
      <c r="BF428" s="256"/>
      <c r="BG428" s="256"/>
      <c r="BH428" s="256"/>
      <c r="BI428" s="256"/>
      <c r="BJ428" s="252" t="s">
        <v>4669</v>
      </c>
      <c r="BK428" s="256"/>
      <c r="BL428" s="256"/>
      <c r="BM428" s="256"/>
      <c r="BN428" s="256"/>
      <c r="BO428" s="256"/>
      <c r="BP428" s="256"/>
      <c r="BQ428" s="256"/>
      <c r="BR428" s="256"/>
      <c r="BS428" s="256"/>
      <c r="BT428" s="256"/>
      <c r="BU428" s="256"/>
      <c r="BV428" s="256"/>
      <c r="BW428" s="255"/>
      <c r="BX428" s="255"/>
      <c r="BY428" s="255"/>
      <c r="BZ428" s="257"/>
      <c r="CA428" s="257"/>
      <c r="CB428" s="257"/>
      <c r="CC428" s="257"/>
      <c r="CD428" s="257"/>
      <c r="CE428" s="257"/>
      <c r="CF428" s="257"/>
      <c r="CG428" s="257"/>
      <c r="CH428" s="257"/>
      <c r="CI428" s="257"/>
      <c r="CJ428" s="257"/>
      <c r="CK428" s="257"/>
      <c r="CL428" s="257"/>
      <c r="CM428" s="257"/>
      <c r="CN428" s="257"/>
      <c r="CO428" s="257"/>
      <c r="CP428" s="257"/>
      <c r="CQ428" s="257"/>
      <c r="CR428" s="257"/>
      <c r="CS428" s="253" t="s">
        <v>4670</v>
      </c>
      <c r="CT428" s="257"/>
      <c r="CU428" s="257"/>
      <c r="CV428" s="257"/>
      <c r="CW428" s="257"/>
      <c r="CX428" s="257"/>
      <c r="CY428" s="257"/>
      <c r="CZ428" s="257"/>
      <c r="DA428" s="257"/>
      <c r="DB428" s="257"/>
      <c r="DC428" s="257"/>
      <c r="DD428" s="257"/>
      <c r="DE428" s="257"/>
    </row>
    <row r="429" spans="34:109" ht="90" hidden="1" customHeight="1">
      <c r="AH429" s="255"/>
      <c r="AI429" s="255"/>
      <c r="AJ429" s="255"/>
      <c r="AK429" s="255"/>
      <c r="AL429" s="244" t="str">
        <f t="shared" si="12"/>
        <v/>
      </c>
      <c r="AM429" s="244" t="str">
        <f t="shared" si="13"/>
        <v/>
      </c>
      <c r="AO429" s="255"/>
      <c r="AP429" s="247">
        <v>427</v>
      </c>
      <c r="AQ429" s="256"/>
      <c r="AR429" s="256"/>
      <c r="AS429" s="256"/>
      <c r="AT429" s="256"/>
      <c r="AU429" s="256"/>
      <c r="AV429" s="256"/>
      <c r="AW429" s="256"/>
      <c r="AX429" s="256"/>
      <c r="AY429" s="256"/>
      <c r="AZ429" s="256"/>
      <c r="BA429" s="256"/>
      <c r="BB429" s="256"/>
      <c r="BC429" s="256"/>
      <c r="BD429" s="256"/>
      <c r="BE429" s="256"/>
      <c r="BF429" s="256"/>
      <c r="BG429" s="256"/>
      <c r="BH429" s="256"/>
      <c r="BI429" s="256"/>
      <c r="BJ429" s="252" t="s">
        <v>4671</v>
      </c>
      <c r="BK429" s="256"/>
      <c r="BL429" s="256"/>
      <c r="BM429" s="256"/>
      <c r="BN429" s="256"/>
      <c r="BO429" s="256"/>
      <c r="BP429" s="256"/>
      <c r="BQ429" s="256"/>
      <c r="BR429" s="256"/>
      <c r="BS429" s="256"/>
      <c r="BT429" s="256"/>
      <c r="BU429" s="256"/>
      <c r="BV429" s="256"/>
      <c r="BW429" s="255"/>
      <c r="BX429" s="255"/>
      <c r="BY429" s="255"/>
      <c r="BZ429" s="257"/>
      <c r="CA429" s="257"/>
      <c r="CB429" s="257"/>
      <c r="CC429" s="257"/>
      <c r="CD429" s="257"/>
      <c r="CE429" s="257"/>
      <c r="CF429" s="257"/>
      <c r="CG429" s="257"/>
      <c r="CH429" s="257"/>
      <c r="CI429" s="257"/>
      <c r="CJ429" s="257"/>
      <c r="CK429" s="257"/>
      <c r="CL429" s="257"/>
      <c r="CM429" s="257"/>
      <c r="CN429" s="257"/>
      <c r="CO429" s="257"/>
      <c r="CP429" s="257"/>
      <c r="CQ429" s="257"/>
      <c r="CR429" s="257"/>
      <c r="CS429" s="253" t="s">
        <v>4672</v>
      </c>
      <c r="CT429" s="257"/>
      <c r="CU429" s="257"/>
      <c r="CV429" s="257"/>
      <c r="CW429" s="257"/>
      <c r="CX429" s="257"/>
      <c r="CY429" s="257"/>
      <c r="CZ429" s="257"/>
      <c r="DA429" s="257"/>
      <c r="DB429" s="257"/>
      <c r="DC429" s="257"/>
      <c r="DD429" s="257"/>
      <c r="DE429" s="257"/>
    </row>
    <row r="430" spans="34:109" ht="105" hidden="1" customHeight="1">
      <c r="AH430" s="255"/>
      <c r="AI430" s="255"/>
      <c r="AJ430" s="255"/>
      <c r="AK430" s="255"/>
      <c r="AL430" s="244" t="str">
        <f t="shared" si="12"/>
        <v/>
      </c>
      <c r="AM430" s="244" t="str">
        <f t="shared" si="13"/>
        <v/>
      </c>
      <c r="AO430" s="255"/>
      <c r="AP430" s="247">
        <v>428</v>
      </c>
      <c r="AQ430" s="256"/>
      <c r="AR430" s="256"/>
      <c r="AS430" s="256"/>
      <c r="AT430" s="256"/>
      <c r="AU430" s="256"/>
      <c r="AV430" s="256"/>
      <c r="AW430" s="256"/>
      <c r="AX430" s="256"/>
      <c r="AY430" s="256"/>
      <c r="AZ430" s="256"/>
      <c r="BA430" s="256"/>
      <c r="BB430" s="256"/>
      <c r="BC430" s="256"/>
      <c r="BD430" s="256"/>
      <c r="BE430" s="256"/>
      <c r="BF430" s="256"/>
      <c r="BG430" s="256"/>
      <c r="BH430" s="256"/>
      <c r="BI430" s="256"/>
      <c r="BJ430" s="252" t="s">
        <v>4673</v>
      </c>
      <c r="BK430" s="256"/>
      <c r="BL430" s="256"/>
      <c r="BM430" s="256"/>
      <c r="BN430" s="256"/>
      <c r="BO430" s="256"/>
      <c r="BP430" s="256"/>
      <c r="BQ430" s="256"/>
      <c r="BR430" s="256"/>
      <c r="BS430" s="256"/>
      <c r="BT430" s="256"/>
      <c r="BU430" s="256"/>
      <c r="BV430" s="256"/>
      <c r="BW430" s="255"/>
      <c r="BX430" s="255"/>
      <c r="BY430" s="255"/>
      <c r="BZ430" s="257"/>
      <c r="CA430" s="257"/>
      <c r="CB430" s="257"/>
      <c r="CC430" s="257"/>
      <c r="CD430" s="257"/>
      <c r="CE430" s="257"/>
      <c r="CF430" s="257"/>
      <c r="CG430" s="257"/>
      <c r="CH430" s="257"/>
      <c r="CI430" s="257"/>
      <c r="CJ430" s="257"/>
      <c r="CK430" s="257"/>
      <c r="CL430" s="257"/>
      <c r="CM430" s="257"/>
      <c r="CN430" s="257"/>
      <c r="CO430" s="257"/>
      <c r="CP430" s="257"/>
      <c r="CQ430" s="257"/>
      <c r="CR430" s="257"/>
      <c r="CS430" s="253" t="s">
        <v>4674</v>
      </c>
      <c r="CT430" s="257"/>
      <c r="CU430" s="257"/>
      <c r="CV430" s="257"/>
      <c r="CW430" s="257"/>
      <c r="CX430" s="257"/>
      <c r="CY430" s="257"/>
      <c r="CZ430" s="257"/>
      <c r="DA430" s="257"/>
      <c r="DB430" s="257"/>
      <c r="DC430" s="257"/>
      <c r="DD430" s="257"/>
      <c r="DE430" s="257"/>
    </row>
    <row r="431" spans="34:109" ht="105" hidden="1" customHeight="1">
      <c r="AH431" s="255"/>
      <c r="AI431" s="255"/>
      <c r="AJ431" s="255"/>
      <c r="AK431" s="255"/>
      <c r="AL431" s="244" t="str">
        <f t="shared" si="12"/>
        <v/>
      </c>
      <c r="AM431" s="244" t="str">
        <f t="shared" si="13"/>
        <v/>
      </c>
      <c r="AO431" s="255"/>
      <c r="AP431" s="247">
        <v>429</v>
      </c>
      <c r="AQ431" s="256"/>
      <c r="AR431" s="256"/>
      <c r="AS431" s="256"/>
      <c r="AT431" s="256"/>
      <c r="AU431" s="256"/>
      <c r="AV431" s="256"/>
      <c r="AW431" s="256"/>
      <c r="AX431" s="256"/>
      <c r="AY431" s="256"/>
      <c r="AZ431" s="256"/>
      <c r="BA431" s="256"/>
      <c r="BB431" s="256"/>
      <c r="BC431" s="256"/>
      <c r="BD431" s="256"/>
      <c r="BE431" s="256"/>
      <c r="BF431" s="256"/>
      <c r="BG431" s="256"/>
      <c r="BH431" s="256"/>
      <c r="BI431" s="256"/>
      <c r="BJ431" s="252" t="s">
        <v>4675</v>
      </c>
      <c r="BK431" s="256"/>
      <c r="BL431" s="256"/>
      <c r="BM431" s="256"/>
      <c r="BN431" s="256"/>
      <c r="BO431" s="256"/>
      <c r="BP431" s="256"/>
      <c r="BQ431" s="256"/>
      <c r="BR431" s="256"/>
      <c r="BS431" s="256"/>
      <c r="BT431" s="256"/>
      <c r="BU431" s="256"/>
      <c r="BV431" s="256"/>
      <c r="BW431" s="255"/>
      <c r="BX431" s="255"/>
      <c r="BY431" s="255"/>
      <c r="BZ431" s="257"/>
      <c r="CA431" s="257"/>
      <c r="CB431" s="257"/>
      <c r="CC431" s="257"/>
      <c r="CD431" s="257"/>
      <c r="CE431" s="257"/>
      <c r="CF431" s="257"/>
      <c r="CG431" s="257"/>
      <c r="CH431" s="257"/>
      <c r="CI431" s="257"/>
      <c r="CJ431" s="257"/>
      <c r="CK431" s="257"/>
      <c r="CL431" s="257"/>
      <c r="CM431" s="257"/>
      <c r="CN431" s="257"/>
      <c r="CO431" s="257"/>
      <c r="CP431" s="257"/>
      <c r="CQ431" s="257"/>
      <c r="CR431" s="257"/>
      <c r="CS431" s="253" t="s">
        <v>4676</v>
      </c>
      <c r="CT431" s="257"/>
      <c r="CU431" s="257"/>
      <c r="CV431" s="257"/>
      <c r="CW431" s="257"/>
      <c r="CX431" s="257"/>
      <c r="CY431" s="257"/>
      <c r="CZ431" s="257"/>
      <c r="DA431" s="257"/>
      <c r="DB431" s="257"/>
      <c r="DC431" s="257"/>
      <c r="DD431" s="257"/>
      <c r="DE431" s="257"/>
    </row>
    <row r="432" spans="34:109" ht="90" hidden="1" customHeight="1">
      <c r="AH432" s="255"/>
      <c r="AI432" s="255"/>
      <c r="AJ432" s="255"/>
      <c r="AK432" s="255"/>
      <c r="AL432" s="244" t="str">
        <f t="shared" si="12"/>
        <v/>
      </c>
      <c r="AM432" s="244" t="str">
        <f t="shared" si="13"/>
        <v/>
      </c>
      <c r="AO432" s="255"/>
      <c r="AP432" s="247">
        <v>430</v>
      </c>
      <c r="AQ432" s="256"/>
      <c r="AR432" s="256"/>
      <c r="AS432" s="256"/>
      <c r="AT432" s="256"/>
      <c r="AU432" s="256"/>
      <c r="AV432" s="256"/>
      <c r="AW432" s="256"/>
      <c r="AX432" s="256"/>
      <c r="AY432" s="256"/>
      <c r="AZ432" s="256"/>
      <c r="BA432" s="256"/>
      <c r="BB432" s="256"/>
      <c r="BC432" s="256"/>
      <c r="BD432" s="256"/>
      <c r="BE432" s="256"/>
      <c r="BF432" s="256"/>
      <c r="BG432" s="256"/>
      <c r="BH432" s="256"/>
      <c r="BI432" s="256"/>
      <c r="BJ432" s="252" t="s">
        <v>4677</v>
      </c>
      <c r="BK432" s="256"/>
      <c r="BL432" s="256"/>
      <c r="BM432" s="256"/>
      <c r="BN432" s="256"/>
      <c r="BO432" s="256"/>
      <c r="BP432" s="256"/>
      <c r="BQ432" s="256"/>
      <c r="BR432" s="256"/>
      <c r="BS432" s="256"/>
      <c r="BT432" s="256"/>
      <c r="BU432" s="256"/>
      <c r="BV432" s="256"/>
      <c r="BW432" s="255"/>
      <c r="BX432" s="255"/>
      <c r="BY432" s="255"/>
      <c r="BZ432" s="257"/>
      <c r="CA432" s="257"/>
      <c r="CB432" s="257"/>
      <c r="CC432" s="257"/>
      <c r="CD432" s="257"/>
      <c r="CE432" s="257"/>
      <c r="CF432" s="257"/>
      <c r="CG432" s="257"/>
      <c r="CH432" s="257"/>
      <c r="CI432" s="257"/>
      <c r="CJ432" s="257"/>
      <c r="CK432" s="257"/>
      <c r="CL432" s="257"/>
      <c r="CM432" s="257"/>
      <c r="CN432" s="257"/>
      <c r="CO432" s="257"/>
      <c r="CP432" s="257"/>
      <c r="CQ432" s="257"/>
      <c r="CR432" s="257"/>
      <c r="CS432" s="253" t="s">
        <v>4678</v>
      </c>
      <c r="CT432" s="257"/>
      <c r="CU432" s="257"/>
      <c r="CV432" s="257"/>
      <c r="CW432" s="257"/>
      <c r="CX432" s="257"/>
      <c r="CY432" s="257"/>
      <c r="CZ432" s="257"/>
      <c r="DA432" s="257"/>
      <c r="DB432" s="257"/>
      <c r="DC432" s="257"/>
      <c r="DD432" s="257"/>
      <c r="DE432" s="257"/>
    </row>
    <row r="433" spans="34:109" ht="90" hidden="1" customHeight="1">
      <c r="AH433" s="255"/>
      <c r="AI433" s="255"/>
      <c r="AJ433" s="255"/>
      <c r="AK433" s="255"/>
      <c r="AL433" s="244" t="str">
        <f t="shared" si="12"/>
        <v/>
      </c>
      <c r="AM433" s="244" t="str">
        <f t="shared" si="13"/>
        <v/>
      </c>
      <c r="AO433" s="255"/>
      <c r="AP433" s="247">
        <v>431</v>
      </c>
      <c r="AQ433" s="256"/>
      <c r="AR433" s="256"/>
      <c r="AS433" s="256"/>
      <c r="AT433" s="256"/>
      <c r="AU433" s="256"/>
      <c r="AV433" s="256"/>
      <c r="AW433" s="256"/>
      <c r="AX433" s="256"/>
      <c r="AY433" s="256"/>
      <c r="AZ433" s="256"/>
      <c r="BA433" s="256"/>
      <c r="BB433" s="256"/>
      <c r="BC433" s="256"/>
      <c r="BD433" s="256"/>
      <c r="BE433" s="256"/>
      <c r="BF433" s="256"/>
      <c r="BG433" s="256"/>
      <c r="BH433" s="256"/>
      <c r="BI433" s="256"/>
      <c r="BJ433" s="252" t="s">
        <v>4679</v>
      </c>
      <c r="BK433" s="256"/>
      <c r="BL433" s="256"/>
      <c r="BM433" s="256"/>
      <c r="BN433" s="256"/>
      <c r="BO433" s="256"/>
      <c r="BP433" s="256"/>
      <c r="BQ433" s="256"/>
      <c r="BR433" s="256"/>
      <c r="BS433" s="256"/>
      <c r="BT433" s="256"/>
      <c r="BU433" s="256"/>
      <c r="BV433" s="256"/>
      <c r="BW433" s="255"/>
      <c r="BX433" s="255"/>
      <c r="BY433" s="255"/>
      <c r="BZ433" s="257"/>
      <c r="CA433" s="257"/>
      <c r="CB433" s="257"/>
      <c r="CC433" s="257"/>
      <c r="CD433" s="257"/>
      <c r="CE433" s="257"/>
      <c r="CF433" s="257"/>
      <c r="CG433" s="257"/>
      <c r="CH433" s="257"/>
      <c r="CI433" s="257"/>
      <c r="CJ433" s="257"/>
      <c r="CK433" s="257"/>
      <c r="CL433" s="257"/>
      <c r="CM433" s="257"/>
      <c r="CN433" s="257"/>
      <c r="CO433" s="257"/>
      <c r="CP433" s="257"/>
      <c r="CQ433" s="257"/>
      <c r="CR433" s="257"/>
      <c r="CS433" s="253" t="s">
        <v>4680</v>
      </c>
      <c r="CT433" s="257"/>
      <c r="CU433" s="257"/>
      <c r="CV433" s="257"/>
      <c r="CW433" s="257"/>
      <c r="CX433" s="257"/>
      <c r="CY433" s="257"/>
      <c r="CZ433" s="257"/>
      <c r="DA433" s="257"/>
      <c r="DB433" s="257"/>
      <c r="DC433" s="257"/>
      <c r="DD433" s="257"/>
      <c r="DE433" s="257"/>
    </row>
    <row r="434" spans="34:109" ht="90" hidden="1" customHeight="1">
      <c r="AH434" s="255"/>
      <c r="AI434" s="255"/>
      <c r="AJ434" s="255"/>
      <c r="AK434" s="255"/>
      <c r="AL434" s="244" t="str">
        <f t="shared" si="12"/>
        <v/>
      </c>
      <c r="AM434" s="244" t="str">
        <f t="shared" si="13"/>
        <v/>
      </c>
      <c r="AO434" s="255"/>
      <c r="AP434" s="247">
        <v>432</v>
      </c>
      <c r="AQ434" s="256"/>
      <c r="AR434" s="256"/>
      <c r="AS434" s="256"/>
      <c r="AT434" s="256"/>
      <c r="AU434" s="256"/>
      <c r="AV434" s="256"/>
      <c r="AW434" s="256"/>
      <c r="AX434" s="256"/>
      <c r="AY434" s="256"/>
      <c r="AZ434" s="256"/>
      <c r="BA434" s="256"/>
      <c r="BB434" s="256"/>
      <c r="BC434" s="256"/>
      <c r="BD434" s="256"/>
      <c r="BE434" s="256"/>
      <c r="BF434" s="256"/>
      <c r="BG434" s="256"/>
      <c r="BH434" s="256"/>
      <c r="BI434" s="256"/>
      <c r="BJ434" s="252" t="s">
        <v>4681</v>
      </c>
      <c r="BK434" s="256"/>
      <c r="BL434" s="256"/>
      <c r="BM434" s="256"/>
      <c r="BN434" s="256"/>
      <c r="BO434" s="256"/>
      <c r="BP434" s="256"/>
      <c r="BQ434" s="256"/>
      <c r="BR434" s="256"/>
      <c r="BS434" s="256"/>
      <c r="BT434" s="256"/>
      <c r="BU434" s="256"/>
      <c r="BV434" s="256"/>
      <c r="BW434" s="255"/>
      <c r="BX434" s="255"/>
      <c r="BY434" s="255"/>
      <c r="BZ434" s="257"/>
      <c r="CA434" s="257"/>
      <c r="CB434" s="257"/>
      <c r="CC434" s="257"/>
      <c r="CD434" s="257"/>
      <c r="CE434" s="257"/>
      <c r="CF434" s="257"/>
      <c r="CG434" s="257"/>
      <c r="CH434" s="257"/>
      <c r="CI434" s="257"/>
      <c r="CJ434" s="257"/>
      <c r="CK434" s="257"/>
      <c r="CL434" s="257"/>
      <c r="CM434" s="257"/>
      <c r="CN434" s="257"/>
      <c r="CO434" s="257"/>
      <c r="CP434" s="257"/>
      <c r="CQ434" s="257"/>
      <c r="CR434" s="257"/>
      <c r="CS434" s="253" t="s">
        <v>4682</v>
      </c>
      <c r="CT434" s="257"/>
      <c r="CU434" s="257"/>
      <c r="CV434" s="257"/>
      <c r="CW434" s="257"/>
      <c r="CX434" s="257"/>
      <c r="CY434" s="257"/>
      <c r="CZ434" s="257"/>
      <c r="DA434" s="257"/>
      <c r="DB434" s="257"/>
      <c r="DC434" s="257"/>
      <c r="DD434" s="257"/>
      <c r="DE434" s="257"/>
    </row>
    <row r="435" spans="34:109" ht="105" hidden="1" customHeight="1">
      <c r="AH435" s="255"/>
      <c r="AI435" s="255"/>
      <c r="AJ435" s="255"/>
      <c r="AK435" s="255"/>
      <c r="AL435" s="244" t="str">
        <f t="shared" si="12"/>
        <v/>
      </c>
      <c r="AM435" s="244" t="str">
        <f t="shared" si="13"/>
        <v/>
      </c>
      <c r="AO435" s="255"/>
      <c r="AP435" s="247">
        <v>433</v>
      </c>
      <c r="AQ435" s="256"/>
      <c r="AR435" s="256"/>
      <c r="AS435" s="256"/>
      <c r="AT435" s="256"/>
      <c r="AU435" s="256"/>
      <c r="AV435" s="256"/>
      <c r="AW435" s="256"/>
      <c r="AX435" s="256"/>
      <c r="AY435" s="256"/>
      <c r="AZ435" s="256"/>
      <c r="BA435" s="256"/>
      <c r="BB435" s="256"/>
      <c r="BC435" s="256"/>
      <c r="BD435" s="256"/>
      <c r="BE435" s="256"/>
      <c r="BF435" s="256"/>
      <c r="BG435" s="256"/>
      <c r="BH435" s="256"/>
      <c r="BI435" s="256"/>
      <c r="BJ435" s="252" t="s">
        <v>4683</v>
      </c>
      <c r="BK435" s="256"/>
      <c r="BL435" s="256"/>
      <c r="BM435" s="256"/>
      <c r="BN435" s="256"/>
      <c r="BO435" s="256"/>
      <c r="BP435" s="256"/>
      <c r="BQ435" s="256"/>
      <c r="BR435" s="256"/>
      <c r="BS435" s="256"/>
      <c r="BT435" s="256"/>
      <c r="BU435" s="256"/>
      <c r="BV435" s="256"/>
      <c r="BW435" s="255"/>
      <c r="BX435" s="255"/>
      <c r="BY435" s="255"/>
      <c r="BZ435" s="257"/>
      <c r="CA435" s="257"/>
      <c r="CB435" s="257"/>
      <c r="CC435" s="257"/>
      <c r="CD435" s="257"/>
      <c r="CE435" s="257"/>
      <c r="CF435" s="257"/>
      <c r="CG435" s="257"/>
      <c r="CH435" s="257"/>
      <c r="CI435" s="257"/>
      <c r="CJ435" s="257"/>
      <c r="CK435" s="257"/>
      <c r="CL435" s="257"/>
      <c r="CM435" s="257"/>
      <c r="CN435" s="257"/>
      <c r="CO435" s="257"/>
      <c r="CP435" s="257"/>
      <c r="CQ435" s="257"/>
      <c r="CR435" s="257"/>
      <c r="CS435" s="253" t="s">
        <v>4684</v>
      </c>
      <c r="CT435" s="257"/>
      <c r="CU435" s="257"/>
      <c r="CV435" s="257"/>
      <c r="CW435" s="257"/>
      <c r="CX435" s="257"/>
      <c r="CY435" s="257"/>
      <c r="CZ435" s="257"/>
      <c r="DA435" s="257"/>
      <c r="DB435" s="257"/>
      <c r="DC435" s="257"/>
      <c r="DD435" s="257"/>
      <c r="DE435" s="257"/>
    </row>
    <row r="436" spans="34:109" ht="75" hidden="1" customHeight="1">
      <c r="AH436" s="255"/>
      <c r="AI436" s="255"/>
      <c r="AJ436" s="255"/>
      <c r="AK436" s="255"/>
      <c r="AL436" s="244" t="str">
        <f t="shared" si="12"/>
        <v/>
      </c>
      <c r="AM436" s="244" t="str">
        <f t="shared" si="13"/>
        <v/>
      </c>
      <c r="AO436" s="255"/>
      <c r="AP436" s="247">
        <v>434</v>
      </c>
      <c r="AQ436" s="256"/>
      <c r="AR436" s="256"/>
      <c r="AS436" s="256"/>
      <c r="AT436" s="256"/>
      <c r="AU436" s="256"/>
      <c r="AV436" s="256"/>
      <c r="AW436" s="256"/>
      <c r="AX436" s="256"/>
      <c r="AY436" s="256"/>
      <c r="AZ436" s="256"/>
      <c r="BA436" s="256"/>
      <c r="BB436" s="256"/>
      <c r="BC436" s="256"/>
      <c r="BD436" s="256"/>
      <c r="BE436" s="256"/>
      <c r="BF436" s="256"/>
      <c r="BG436" s="256"/>
      <c r="BH436" s="256"/>
      <c r="BI436" s="256"/>
      <c r="BJ436" s="252" t="s">
        <v>4685</v>
      </c>
      <c r="BK436" s="256"/>
      <c r="BL436" s="256"/>
      <c r="BM436" s="256"/>
      <c r="BN436" s="256"/>
      <c r="BO436" s="256"/>
      <c r="BP436" s="256"/>
      <c r="BQ436" s="256"/>
      <c r="BR436" s="256"/>
      <c r="BS436" s="256"/>
      <c r="BT436" s="256"/>
      <c r="BU436" s="256"/>
      <c r="BV436" s="256"/>
      <c r="BW436" s="255"/>
      <c r="BX436" s="255"/>
      <c r="BY436" s="255"/>
      <c r="BZ436" s="257"/>
      <c r="CA436" s="257"/>
      <c r="CB436" s="257"/>
      <c r="CC436" s="257"/>
      <c r="CD436" s="257"/>
      <c r="CE436" s="257"/>
      <c r="CF436" s="257"/>
      <c r="CG436" s="257"/>
      <c r="CH436" s="257"/>
      <c r="CI436" s="257"/>
      <c r="CJ436" s="257"/>
      <c r="CK436" s="257"/>
      <c r="CL436" s="257"/>
      <c r="CM436" s="257"/>
      <c r="CN436" s="257"/>
      <c r="CO436" s="257"/>
      <c r="CP436" s="257"/>
      <c r="CQ436" s="257"/>
      <c r="CR436" s="257"/>
      <c r="CS436" s="253" t="s">
        <v>4686</v>
      </c>
      <c r="CT436" s="257"/>
      <c r="CU436" s="257"/>
      <c r="CV436" s="257"/>
      <c r="CW436" s="257"/>
      <c r="CX436" s="257"/>
      <c r="CY436" s="257"/>
      <c r="CZ436" s="257"/>
      <c r="DA436" s="257"/>
      <c r="DB436" s="257"/>
      <c r="DC436" s="257"/>
      <c r="DD436" s="257"/>
      <c r="DE436" s="257"/>
    </row>
    <row r="437" spans="34:109" ht="90" hidden="1" customHeight="1">
      <c r="AH437" s="255"/>
      <c r="AI437" s="255"/>
      <c r="AJ437" s="255"/>
      <c r="AK437" s="255"/>
      <c r="AL437" s="244" t="str">
        <f t="shared" si="12"/>
        <v/>
      </c>
      <c r="AM437" s="244" t="str">
        <f t="shared" si="13"/>
        <v/>
      </c>
      <c r="AO437" s="255"/>
      <c r="AP437" s="247">
        <v>435</v>
      </c>
      <c r="AQ437" s="256"/>
      <c r="AR437" s="256"/>
      <c r="AS437" s="256"/>
      <c r="AT437" s="256"/>
      <c r="AU437" s="256"/>
      <c r="AV437" s="256"/>
      <c r="AW437" s="256"/>
      <c r="AX437" s="256"/>
      <c r="AY437" s="256"/>
      <c r="AZ437" s="256"/>
      <c r="BA437" s="256"/>
      <c r="BB437" s="256"/>
      <c r="BC437" s="256"/>
      <c r="BD437" s="256"/>
      <c r="BE437" s="256"/>
      <c r="BF437" s="256"/>
      <c r="BG437" s="256"/>
      <c r="BH437" s="256"/>
      <c r="BI437" s="256"/>
      <c r="BJ437" s="252" t="s">
        <v>4687</v>
      </c>
      <c r="BK437" s="256"/>
      <c r="BL437" s="256"/>
      <c r="BM437" s="256"/>
      <c r="BN437" s="256"/>
      <c r="BO437" s="256"/>
      <c r="BP437" s="256"/>
      <c r="BQ437" s="256"/>
      <c r="BR437" s="256"/>
      <c r="BS437" s="256"/>
      <c r="BT437" s="256"/>
      <c r="BU437" s="256"/>
      <c r="BV437" s="256"/>
      <c r="BW437" s="255"/>
      <c r="BX437" s="255"/>
      <c r="BY437" s="255"/>
      <c r="BZ437" s="257"/>
      <c r="CA437" s="257"/>
      <c r="CB437" s="257"/>
      <c r="CC437" s="257"/>
      <c r="CD437" s="257"/>
      <c r="CE437" s="257"/>
      <c r="CF437" s="257"/>
      <c r="CG437" s="257"/>
      <c r="CH437" s="257"/>
      <c r="CI437" s="257"/>
      <c r="CJ437" s="257"/>
      <c r="CK437" s="257"/>
      <c r="CL437" s="257"/>
      <c r="CM437" s="257"/>
      <c r="CN437" s="257"/>
      <c r="CO437" s="257"/>
      <c r="CP437" s="257"/>
      <c r="CQ437" s="257"/>
      <c r="CR437" s="257"/>
      <c r="CS437" s="253" t="s">
        <v>4688</v>
      </c>
      <c r="CT437" s="257"/>
      <c r="CU437" s="257"/>
      <c r="CV437" s="257"/>
      <c r="CW437" s="257"/>
      <c r="CX437" s="257"/>
      <c r="CY437" s="257"/>
      <c r="CZ437" s="257"/>
      <c r="DA437" s="257"/>
      <c r="DB437" s="257"/>
      <c r="DC437" s="257"/>
      <c r="DD437" s="257"/>
      <c r="DE437" s="257"/>
    </row>
    <row r="438" spans="34:109" ht="105" hidden="1" customHeight="1">
      <c r="AH438" s="255"/>
      <c r="AI438" s="255"/>
      <c r="AJ438" s="255"/>
      <c r="AK438" s="255"/>
      <c r="AL438" s="244" t="str">
        <f t="shared" si="12"/>
        <v/>
      </c>
      <c r="AM438" s="244" t="str">
        <f t="shared" si="13"/>
        <v/>
      </c>
      <c r="AO438" s="255"/>
      <c r="AP438" s="247">
        <v>436</v>
      </c>
      <c r="AQ438" s="256"/>
      <c r="AR438" s="256"/>
      <c r="AS438" s="256"/>
      <c r="AT438" s="256"/>
      <c r="AU438" s="256"/>
      <c r="AV438" s="256"/>
      <c r="AW438" s="256"/>
      <c r="AX438" s="256"/>
      <c r="AY438" s="256"/>
      <c r="AZ438" s="256"/>
      <c r="BA438" s="256"/>
      <c r="BB438" s="256"/>
      <c r="BC438" s="256"/>
      <c r="BD438" s="256"/>
      <c r="BE438" s="256"/>
      <c r="BF438" s="256"/>
      <c r="BG438" s="256"/>
      <c r="BH438" s="256"/>
      <c r="BI438" s="256"/>
      <c r="BJ438" s="252" t="s">
        <v>4689</v>
      </c>
      <c r="BK438" s="256"/>
      <c r="BL438" s="256"/>
      <c r="BM438" s="256"/>
      <c r="BN438" s="256"/>
      <c r="BO438" s="256"/>
      <c r="BP438" s="256"/>
      <c r="BQ438" s="256"/>
      <c r="BR438" s="256"/>
      <c r="BS438" s="256"/>
      <c r="BT438" s="256"/>
      <c r="BU438" s="256"/>
      <c r="BV438" s="256"/>
      <c r="BW438" s="255"/>
      <c r="BX438" s="255"/>
      <c r="BY438" s="255"/>
      <c r="BZ438" s="257"/>
      <c r="CA438" s="257"/>
      <c r="CB438" s="257"/>
      <c r="CC438" s="257"/>
      <c r="CD438" s="257"/>
      <c r="CE438" s="257"/>
      <c r="CF438" s="257"/>
      <c r="CG438" s="257"/>
      <c r="CH438" s="257"/>
      <c r="CI438" s="257"/>
      <c r="CJ438" s="257"/>
      <c r="CK438" s="257"/>
      <c r="CL438" s="257"/>
      <c r="CM438" s="257"/>
      <c r="CN438" s="257"/>
      <c r="CO438" s="257"/>
      <c r="CP438" s="257"/>
      <c r="CQ438" s="257"/>
      <c r="CR438" s="257"/>
      <c r="CS438" s="253" t="s">
        <v>4690</v>
      </c>
      <c r="CT438" s="257"/>
      <c r="CU438" s="257"/>
      <c r="CV438" s="257"/>
      <c r="CW438" s="257"/>
      <c r="CX438" s="257"/>
      <c r="CY438" s="257"/>
      <c r="CZ438" s="257"/>
      <c r="DA438" s="257"/>
      <c r="DB438" s="257"/>
      <c r="DC438" s="257"/>
      <c r="DD438" s="257"/>
      <c r="DE438" s="257"/>
    </row>
    <row r="439" spans="34:109" ht="105" hidden="1" customHeight="1">
      <c r="AH439" s="247"/>
      <c r="AI439" s="247"/>
      <c r="AJ439" s="247"/>
      <c r="AK439" s="247"/>
      <c r="AL439" s="244" t="str">
        <f t="shared" si="12"/>
        <v/>
      </c>
      <c r="AM439" s="244" t="str">
        <f t="shared" si="13"/>
        <v/>
      </c>
      <c r="AO439" s="247"/>
      <c r="AP439" s="247">
        <v>437</v>
      </c>
      <c r="AQ439" s="252"/>
      <c r="AR439" s="252"/>
      <c r="AS439" s="252"/>
      <c r="AT439" s="252"/>
      <c r="AU439" s="252"/>
      <c r="AV439" s="252"/>
      <c r="AW439" s="252"/>
      <c r="AX439" s="252"/>
      <c r="AY439" s="252"/>
      <c r="AZ439" s="252"/>
      <c r="BA439" s="252"/>
      <c r="BB439" s="252"/>
      <c r="BC439" s="252"/>
      <c r="BD439" s="252"/>
      <c r="BE439" s="252"/>
      <c r="BF439" s="252"/>
      <c r="BG439" s="252"/>
      <c r="BH439" s="252"/>
      <c r="BI439" s="252"/>
      <c r="BJ439" s="252" t="s">
        <v>4691</v>
      </c>
      <c r="BK439" s="252"/>
      <c r="BL439" s="252"/>
      <c r="BM439" s="252"/>
      <c r="BN439" s="252"/>
      <c r="BO439" s="252"/>
      <c r="BP439" s="252"/>
      <c r="BQ439" s="252"/>
      <c r="BR439" s="252"/>
      <c r="BS439" s="252"/>
      <c r="BT439" s="252"/>
      <c r="BU439" s="252"/>
      <c r="BV439" s="252"/>
      <c r="BW439" s="247"/>
      <c r="BX439" s="247"/>
      <c r="BY439" s="247"/>
      <c r="BZ439" s="253"/>
      <c r="CA439" s="253"/>
      <c r="CB439" s="253"/>
      <c r="CC439" s="253"/>
      <c r="CD439" s="253"/>
      <c r="CE439" s="253"/>
      <c r="CF439" s="253"/>
      <c r="CG439" s="253"/>
      <c r="CH439" s="253"/>
      <c r="CI439" s="253"/>
      <c r="CJ439" s="253"/>
      <c r="CK439" s="253"/>
      <c r="CL439" s="253"/>
      <c r="CM439" s="253"/>
      <c r="CN439" s="253"/>
      <c r="CO439" s="253"/>
      <c r="CP439" s="253"/>
      <c r="CQ439" s="253"/>
      <c r="CR439" s="253"/>
      <c r="CS439" s="253" t="s">
        <v>4692</v>
      </c>
      <c r="CT439" s="253"/>
      <c r="CU439" s="253"/>
      <c r="CV439" s="253"/>
      <c r="CW439" s="253"/>
      <c r="CX439" s="253"/>
      <c r="CY439" s="253"/>
      <c r="CZ439" s="253"/>
      <c r="DA439" s="253"/>
      <c r="DB439" s="253"/>
      <c r="DC439" s="253"/>
      <c r="DD439" s="253"/>
      <c r="DE439" s="253"/>
    </row>
    <row r="440" spans="34:109" ht="105" hidden="1" customHeight="1">
      <c r="AH440" s="255"/>
      <c r="AI440" s="255"/>
      <c r="AJ440" s="255"/>
      <c r="AK440" s="255"/>
      <c r="AL440" s="244" t="str">
        <f t="shared" si="12"/>
        <v/>
      </c>
      <c r="AM440" s="244" t="str">
        <f t="shared" si="13"/>
        <v/>
      </c>
      <c r="AO440" s="255"/>
      <c r="AP440" s="247">
        <v>438</v>
      </c>
      <c r="AQ440" s="256"/>
      <c r="AR440" s="256"/>
      <c r="AS440" s="256"/>
      <c r="AT440" s="256"/>
      <c r="AU440" s="256"/>
      <c r="AV440" s="256"/>
      <c r="AW440" s="256"/>
      <c r="AX440" s="256"/>
      <c r="AY440" s="256"/>
      <c r="AZ440" s="256"/>
      <c r="BA440" s="256"/>
      <c r="BB440" s="256"/>
      <c r="BC440" s="256"/>
      <c r="BD440" s="256"/>
      <c r="BE440" s="256"/>
      <c r="BF440" s="256"/>
      <c r="BG440" s="256"/>
      <c r="BH440" s="256"/>
      <c r="BI440" s="256"/>
      <c r="BJ440" s="252" t="s">
        <v>4693</v>
      </c>
      <c r="BK440" s="256"/>
      <c r="BL440" s="256"/>
      <c r="BM440" s="256"/>
      <c r="BN440" s="256"/>
      <c r="BO440" s="256"/>
      <c r="BP440" s="256"/>
      <c r="BQ440" s="256"/>
      <c r="BR440" s="256"/>
      <c r="BS440" s="256"/>
      <c r="BT440" s="256"/>
      <c r="BU440" s="256"/>
      <c r="BV440" s="256"/>
      <c r="BW440" s="255"/>
      <c r="BX440" s="255"/>
      <c r="BY440" s="255"/>
      <c r="BZ440" s="257"/>
      <c r="CA440" s="257"/>
      <c r="CB440" s="257"/>
      <c r="CC440" s="257"/>
      <c r="CD440" s="257"/>
      <c r="CE440" s="257"/>
      <c r="CF440" s="257"/>
      <c r="CG440" s="257"/>
      <c r="CH440" s="257"/>
      <c r="CI440" s="257"/>
      <c r="CJ440" s="257"/>
      <c r="CK440" s="257"/>
      <c r="CL440" s="257"/>
      <c r="CM440" s="257"/>
      <c r="CN440" s="257"/>
      <c r="CO440" s="257"/>
      <c r="CP440" s="257"/>
      <c r="CQ440" s="257"/>
      <c r="CR440" s="257"/>
      <c r="CS440" s="253" t="s">
        <v>4694</v>
      </c>
      <c r="CT440" s="257"/>
      <c r="CU440" s="257"/>
      <c r="CV440" s="257"/>
      <c r="CW440" s="257"/>
      <c r="CX440" s="257"/>
      <c r="CY440" s="257"/>
      <c r="CZ440" s="257"/>
      <c r="DA440" s="257"/>
      <c r="DB440" s="257"/>
      <c r="DC440" s="257"/>
      <c r="DD440" s="257"/>
      <c r="DE440" s="257"/>
    </row>
    <row r="441" spans="34:109" ht="90" hidden="1" customHeight="1">
      <c r="AH441" s="255"/>
      <c r="AI441" s="255"/>
      <c r="AJ441" s="255"/>
      <c r="AK441" s="255"/>
      <c r="AL441" s="244" t="str">
        <f t="shared" si="12"/>
        <v/>
      </c>
      <c r="AM441" s="244" t="str">
        <f t="shared" si="13"/>
        <v/>
      </c>
      <c r="AO441" s="255"/>
      <c r="AP441" s="247">
        <v>439</v>
      </c>
      <c r="AQ441" s="256"/>
      <c r="AR441" s="256"/>
      <c r="AS441" s="256"/>
      <c r="AT441" s="256"/>
      <c r="AU441" s="256"/>
      <c r="AV441" s="256"/>
      <c r="AW441" s="256"/>
      <c r="AX441" s="256"/>
      <c r="AY441" s="256"/>
      <c r="AZ441" s="256"/>
      <c r="BA441" s="256"/>
      <c r="BB441" s="256"/>
      <c r="BC441" s="256"/>
      <c r="BD441" s="256"/>
      <c r="BE441" s="256"/>
      <c r="BF441" s="256"/>
      <c r="BG441" s="256"/>
      <c r="BH441" s="256"/>
      <c r="BI441" s="256"/>
      <c r="BJ441" s="252" t="s">
        <v>4695</v>
      </c>
      <c r="BK441" s="256"/>
      <c r="BL441" s="256"/>
      <c r="BM441" s="256"/>
      <c r="BN441" s="256"/>
      <c r="BO441" s="256"/>
      <c r="BP441" s="256"/>
      <c r="BQ441" s="256"/>
      <c r="BR441" s="256"/>
      <c r="BS441" s="256"/>
      <c r="BT441" s="256"/>
      <c r="BU441" s="256"/>
      <c r="BV441" s="256"/>
      <c r="BW441" s="255"/>
      <c r="BX441" s="255"/>
      <c r="BY441" s="255"/>
      <c r="BZ441" s="257"/>
      <c r="CA441" s="257"/>
      <c r="CB441" s="257"/>
      <c r="CC441" s="257"/>
      <c r="CD441" s="257"/>
      <c r="CE441" s="257"/>
      <c r="CF441" s="257"/>
      <c r="CG441" s="257"/>
      <c r="CH441" s="257"/>
      <c r="CI441" s="257"/>
      <c r="CJ441" s="257"/>
      <c r="CK441" s="257"/>
      <c r="CL441" s="257"/>
      <c r="CM441" s="257"/>
      <c r="CN441" s="257"/>
      <c r="CO441" s="257"/>
      <c r="CP441" s="257"/>
      <c r="CQ441" s="257"/>
      <c r="CR441" s="257"/>
      <c r="CS441" s="253" t="s">
        <v>4696</v>
      </c>
      <c r="CT441" s="257"/>
      <c r="CU441" s="257"/>
      <c r="CV441" s="257"/>
      <c r="CW441" s="257"/>
      <c r="CX441" s="257"/>
      <c r="CY441" s="257"/>
      <c r="CZ441" s="257"/>
      <c r="DA441" s="257"/>
      <c r="DB441" s="257"/>
      <c r="DC441" s="257"/>
      <c r="DD441" s="257"/>
      <c r="DE441" s="257"/>
    </row>
    <row r="442" spans="34:109" ht="90" hidden="1" customHeight="1">
      <c r="AH442" s="255"/>
      <c r="AI442" s="255"/>
      <c r="AJ442" s="255"/>
      <c r="AK442" s="255"/>
      <c r="AL442" s="244" t="str">
        <f t="shared" si="12"/>
        <v/>
      </c>
      <c r="AM442" s="244" t="str">
        <f t="shared" si="13"/>
        <v/>
      </c>
      <c r="AO442" s="255"/>
      <c r="AP442" s="247">
        <v>440</v>
      </c>
      <c r="AQ442" s="256"/>
      <c r="AR442" s="256"/>
      <c r="AS442" s="256"/>
      <c r="AT442" s="256"/>
      <c r="AU442" s="256"/>
      <c r="AV442" s="256"/>
      <c r="AW442" s="256"/>
      <c r="AX442" s="256"/>
      <c r="AY442" s="256"/>
      <c r="AZ442" s="256"/>
      <c r="BA442" s="256"/>
      <c r="BB442" s="256"/>
      <c r="BC442" s="256"/>
      <c r="BD442" s="256"/>
      <c r="BE442" s="256"/>
      <c r="BF442" s="256"/>
      <c r="BG442" s="256"/>
      <c r="BH442" s="256"/>
      <c r="BI442" s="256"/>
      <c r="BJ442" s="252" t="s">
        <v>4697</v>
      </c>
      <c r="BK442" s="256"/>
      <c r="BL442" s="256"/>
      <c r="BM442" s="256"/>
      <c r="BN442" s="256"/>
      <c r="BO442" s="256"/>
      <c r="BP442" s="256"/>
      <c r="BQ442" s="256"/>
      <c r="BR442" s="256"/>
      <c r="BS442" s="256"/>
      <c r="BT442" s="256"/>
      <c r="BU442" s="256"/>
      <c r="BV442" s="256"/>
      <c r="BW442" s="255"/>
      <c r="BX442" s="255"/>
      <c r="BY442" s="255"/>
      <c r="BZ442" s="257"/>
      <c r="CA442" s="257"/>
      <c r="CB442" s="257"/>
      <c r="CC442" s="257"/>
      <c r="CD442" s="257"/>
      <c r="CE442" s="257"/>
      <c r="CF442" s="257"/>
      <c r="CG442" s="257"/>
      <c r="CH442" s="257"/>
      <c r="CI442" s="257"/>
      <c r="CJ442" s="257"/>
      <c r="CK442" s="257"/>
      <c r="CL442" s="257"/>
      <c r="CM442" s="257"/>
      <c r="CN442" s="257"/>
      <c r="CO442" s="257"/>
      <c r="CP442" s="257"/>
      <c r="CQ442" s="257"/>
      <c r="CR442" s="257"/>
      <c r="CS442" s="253" t="s">
        <v>4698</v>
      </c>
      <c r="CT442" s="257"/>
      <c r="CU442" s="257"/>
      <c r="CV442" s="257"/>
      <c r="CW442" s="257"/>
      <c r="CX442" s="257"/>
      <c r="CY442" s="257"/>
      <c r="CZ442" s="257"/>
      <c r="DA442" s="257"/>
      <c r="DB442" s="257"/>
      <c r="DC442" s="257"/>
      <c r="DD442" s="257"/>
      <c r="DE442" s="257"/>
    </row>
    <row r="443" spans="34:109" ht="105" hidden="1" customHeight="1">
      <c r="AH443" s="255"/>
      <c r="AI443" s="255"/>
      <c r="AJ443" s="255"/>
      <c r="AK443" s="255"/>
      <c r="AL443" s="244" t="str">
        <f t="shared" si="12"/>
        <v/>
      </c>
      <c r="AM443" s="244" t="str">
        <f t="shared" si="13"/>
        <v/>
      </c>
      <c r="AO443" s="255"/>
      <c r="AP443" s="247">
        <v>441</v>
      </c>
      <c r="AQ443" s="256"/>
      <c r="AR443" s="256"/>
      <c r="AS443" s="256"/>
      <c r="AT443" s="256"/>
      <c r="AU443" s="256"/>
      <c r="AV443" s="256"/>
      <c r="AW443" s="256"/>
      <c r="AX443" s="256"/>
      <c r="AY443" s="256"/>
      <c r="AZ443" s="256"/>
      <c r="BA443" s="256"/>
      <c r="BB443" s="256"/>
      <c r="BC443" s="256"/>
      <c r="BD443" s="256"/>
      <c r="BE443" s="256"/>
      <c r="BF443" s="256"/>
      <c r="BG443" s="256"/>
      <c r="BH443" s="256"/>
      <c r="BI443" s="256"/>
      <c r="BJ443" s="252" t="s">
        <v>4699</v>
      </c>
      <c r="BK443" s="256"/>
      <c r="BL443" s="256"/>
      <c r="BM443" s="256"/>
      <c r="BN443" s="256"/>
      <c r="BO443" s="256"/>
      <c r="BP443" s="256"/>
      <c r="BQ443" s="256"/>
      <c r="BR443" s="256"/>
      <c r="BS443" s="256"/>
      <c r="BT443" s="256"/>
      <c r="BU443" s="256"/>
      <c r="BV443" s="256"/>
      <c r="BW443" s="255"/>
      <c r="BX443" s="255"/>
      <c r="BY443" s="255"/>
      <c r="BZ443" s="257"/>
      <c r="CA443" s="257"/>
      <c r="CB443" s="257"/>
      <c r="CC443" s="257"/>
      <c r="CD443" s="257"/>
      <c r="CE443" s="257"/>
      <c r="CF443" s="257"/>
      <c r="CG443" s="257"/>
      <c r="CH443" s="257"/>
      <c r="CI443" s="257"/>
      <c r="CJ443" s="257"/>
      <c r="CK443" s="257"/>
      <c r="CL443" s="257"/>
      <c r="CM443" s="257"/>
      <c r="CN443" s="257"/>
      <c r="CO443" s="257"/>
      <c r="CP443" s="257"/>
      <c r="CQ443" s="257"/>
      <c r="CR443" s="257"/>
      <c r="CS443" s="253" t="s">
        <v>4700</v>
      </c>
      <c r="CT443" s="257"/>
      <c r="CU443" s="257"/>
      <c r="CV443" s="257"/>
      <c r="CW443" s="257"/>
      <c r="CX443" s="257"/>
      <c r="CY443" s="257"/>
      <c r="CZ443" s="257"/>
      <c r="DA443" s="257"/>
      <c r="DB443" s="257"/>
      <c r="DC443" s="257"/>
      <c r="DD443" s="257"/>
      <c r="DE443" s="257"/>
    </row>
    <row r="444" spans="34:109" ht="105" hidden="1" customHeight="1">
      <c r="AH444" s="255"/>
      <c r="AI444" s="255"/>
      <c r="AJ444" s="255"/>
      <c r="AK444" s="255"/>
      <c r="AL444" s="244" t="str">
        <f t="shared" si="12"/>
        <v/>
      </c>
      <c r="AM444" s="244" t="str">
        <f t="shared" si="13"/>
        <v/>
      </c>
      <c r="AO444" s="255"/>
      <c r="AP444" s="247">
        <v>442</v>
      </c>
      <c r="AQ444" s="256"/>
      <c r="AR444" s="256"/>
      <c r="AS444" s="256"/>
      <c r="AT444" s="256"/>
      <c r="AU444" s="256"/>
      <c r="AV444" s="256"/>
      <c r="AW444" s="256"/>
      <c r="AX444" s="256"/>
      <c r="AY444" s="256"/>
      <c r="AZ444" s="256"/>
      <c r="BA444" s="256"/>
      <c r="BB444" s="256"/>
      <c r="BC444" s="256"/>
      <c r="BD444" s="256"/>
      <c r="BE444" s="256"/>
      <c r="BF444" s="256"/>
      <c r="BG444" s="256"/>
      <c r="BH444" s="256"/>
      <c r="BI444" s="256"/>
      <c r="BJ444" s="252" t="s">
        <v>4701</v>
      </c>
      <c r="BK444" s="256"/>
      <c r="BL444" s="256"/>
      <c r="BM444" s="256"/>
      <c r="BN444" s="256"/>
      <c r="BO444" s="256"/>
      <c r="BP444" s="256"/>
      <c r="BQ444" s="256"/>
      <c r="BR444" s="256"/>
      <c r="BS444" s="256"/>
      <c r="BT444" s="256"/>
      <c r="BU444" s="256"/>
      <c r="BV444" s="256"/>
      <c r="BW444" s="255"/>
      <c r="BX444" s="255"/>
      <c r="BY444" s="255"/>
      <c r="BZ444" s="257"/>
      <c r="CA444" s="257"/>
      <c r="CB444" s="257"/>
      <c r="CC444" s="257"/>
      <c r="CD444" s="257"/>
      <c r="CE444" s="257"/>
      <c r="CF444" s="257"/>
      <c r="CG444" s="257"/>
      <c r="CH444" s="257"/>
      <c r="CI444" s="257"/>
      <c r="CJ444" s="257"/>
      <c r="CK444" s="257"/>
      <c r="CL444" s="257"/>
      <c r="CM444" s="257"/>
      <c r="CN444" s="257"/>
      <c r="CO444" s="257"/>
      <c r="CP444" s="257"/>
      <c r="CQ444" s="257"/>
      <c r="CR444" s="257"/>
      <c r="CS444" s="253" t="s">
        <v>4702</v>
      </c>
      <c r="CT444" s="257"/>
      <c r="CU444" s="257"/>
      <c r="CV444" s="257"/>
      <c r="CW444" s="257"/>
      <c r="CX444" s="257"/>
      <c r="CY444" s="257"/>
      <c r="CZ444" s="257"/>
      <c r="DA444" s="257"/>
      <c r="DB444" s="257"/>
      <c r="DC444" s="257"/>
      <c r="DD444" s="257"/>
      <c r="DE444" s="257"/>
    </row>
    <row r="445" spans="34:109" ht="90" hidden="1" customHeight="1">
      <c r="AH445" s="255"/>
      <c r="AI445" s="255"/>
      <c r="AJ445" s="255"/>
      <c r="AK445" s="255"/>
      <c r="AL445" s="244" t="str">
        <f t="shared" si="12"/>
        <v/>
      </c>
      <c r="AM445" s="244" t="str">
        <f t="shared" si="13"/>
        <v/>
      </c>
      <c r="AO445" s="255"/>
      <c r="AP445" s="247">
        <v>443</v>
      </c>
      <c r="AQ445" s="256"/>
      <c r="AR445" s="256"/>
      <c r="AS445" s="256"/>
      <c r="AT445" s="256"/>
      <c r="AU445" s="256"/>
      <c r="AV445" s="256"/>
      <c r="AW445" s="256"/>
      <c r="AX445" s="256"/>
      <c r="AY445" s="256"/>
      <c r="AZ445" s="256"/>
      <c r="BA445" s="256"/>
      <c r="BB445" s="256"/>
      <c r="BC445" s="256"/>
      <c r="BD445" s="256"/>
      <c r="BE445" s="256"/>
      <c r="BF445" s="256"/>
      <c r="BG445" s="256"/>
      <c r="BH445" s="256"/>
      <c r="BI445" s="256"/>
      <c r="BJ445" s="252" t="s">
        <v>4703</v>
      </c>
      <c r="BK445" s="256"/>
      <c r="BL445" s="256"/>
      <c r="BM445" s="256"/>
      <c r="BN445" s="256"/>
      <c r="BO445" s="256"/>
      <c r="BP445" s="256"/>
      <c r="BQ445" s="256"/>
      <c r="BR445" s="256"/>
      <c r="BS445" s="256"/>
      <c r="BT445" s="256"/>
      <c r="BU445" s="256"/>
      <c r="BV445" s="256"/>
      <c r="BW445" s="255"/>
      <c r="BX445" s="255"/>
      <c r="BY445" s="255"/>
      <c r="BZ445" s="257"/>
      <c r="CA445" s="257"/>
      <c r="CB445" s="257"/>
      <c r="CC445" s="257"/>
      <c r="CD445" s="257"/>
      <c r="CE445" s="257"/>
      <c r="CF445" s="257"/>
      <c r="CG445" s="257"/>
      <c r="CH445" s="257"/>
      <c r="CI445" s="257"/>
      <c r="CJ445" s="257"/>
      <c r="CK445" s="257"/>
      <c r="CL445" s="257"/>
      <c r="CM445" s="257"/>
      <c r="CN445" s="257"/>
      <c r="CO445" s="257"/>
      <c r="CP445" s="257"/>
      <c r="CQ445" s="257"/>
      <c r="CR445" s="257"/>
      <c r="CS445" s="253" t="s">
        <v>4704</v>
      </c>
      <c r="CT445" s="257"/>
      <c r="CU445" s="257"/>
      <c r="CV445" s="257"/>
      <c r="CW445" s="257"/>
      <c r="CX445" s="257"/>
      <c r="CY445" s="257"/>
      <c r="CZ445" s="257"/>
      <c r="DA445" s="257"/>
      <c r="DB445" s="257"/>
      <c r="DC445" s="257"/>
      <c r="DD445" s="257"/>
      <c r="DE445" s="257"/>
    </row>
    <row r="446" spans="34:109" ht="105" hidden="1" customHeight="1">
      <c r="AH446" s="255"/>
      <c r="AI446" s="255"/>
      <c r="AJ446" s="255"/>
      <c r="AK446" s="255"/>
      <c r="AL446" s="244" t="str">
        <f t="shared" si="12"/>
        <v/>
      </c>
      <c r="AM446" s="244" t="str">
        <f t="shared" si="13"/>
        <v/>
      </c>
      <c r="AO446" s="255"/>
      <c r="AP446" s="247">
        <v>444</v>
      </c>
      <c r="AQ446" s="256"/>
      <c r="AR446" s="256"/>
      <c r="AS446" s="256"/>
      <c r="AT446" s="256"/>
      <c r="AU446" s="256"/>
      <c r="AV446" s="256"/>
      <c r="AW446" s="256"/>
      <c r="AX446" s="256"/>
      <c r="AY446" s="256"/>
      <c r="AZ446" s="256"/>
      <c r="BA446" s="256"/>
      <c r="BB446" s="256"/>
      <c r="BC446" s="256"/>
      <c r="BD446" s="256"/>
      <c r="BE446" s="256"/>
      <c r="BF446" s="256"/>
      <c r="BG446" s="256"/>
      <c r="BH446" s="256"/>
      <c r="BI446" s="256"/>
      <c r="BJ446" s="252" t="s">
        <v>4705</v>
      </c>
      <c r="BK446" s="256"/>
      <c r="BL446" s="256"/>
      <c r="BM446" s="256"/>
      <c r="BN446" s="256"/>
      <c r="BO446" s="256"/>
      <c r="BP446" s="256"/>
      <c r="BQ446" s="256"/>
      <c r="BR446" s="256"/>
      <c r="BS446" s="256"/>
      <c r="BT446" s="256"/>
      <c r="BU446" s="256"/>
      <c r="BV446" s="256"/>
      <c r="BW446" s="255"/>
      <c r="BX446" s="255"/>
      <c r="BY446" s="255"/>
      <c r="BZ446" s="257"/>
      <c r="CA446" s="257"/>
      <c r="CB446" s="257"/>
      <c r="CC446" s="257"/>
      <c r="CD446" s="257"/>
      <c r="CE446" s="257"/>
      <c r="CF446" s="257"/>
      <c r="CG446" s="257"/>
      <c r="CH446" s="257"/>
      <c r="CI446" s="257"/>
      <c r="CJ446" s="257"/>
      <c r="CK446" s="257"/>
      <c r="CL446" s="257"/>
      <c r="CM446" s="257"/>
      <c r="CN446" s="257"/>
      <c r="CO446" s="257"/>
      <c r="CP446" s="257"/>
      <c r="CQ446" s="257"/>
      <c r="CR446" s="257"/>
      <c r="CS446" s="253" t="s">
        <v>4706</v>
      </c>
      <c r="CT446" s="257"/>
      <c r="CU446" s="257"/>
      <c r="CV446" s="257"/>
      <c r="CW446" s="257"/>
      <c r="CX446" s="257"/>
      <c r="CY446" s="257"/>
      <c r="CZ446" s="257"/>
      <c r="DA446" s="257"/>
      <c r="DB446" s="257"/>
      <c r="DC446" s="257"/>
      <c r="DD446" s="257"/>
      <c r="DE446" s="257"/>
    </row>
    <row r="447" spans="34:109" ht="105" hidden="1" customHeight="1">
      <c r="AH447" s="255"/>
      <c r="AI447" s="255"/>
      <c r="AJ447" s="255"/>
      <c r="AK447" s="255"/>
      <c r="AL447" s="244" t="str">
        <f t="shared" si="12"/>
        <v/>
      </c>
      <c r="AM447" s="244" t="str">
        <f t="shared" si="13"/>
        <v/>
      </c>
      <c r="AO447" s="255"/>
      <c r="AP447" s="247">
        <v>445</v>
      </c>
      <c r="AQ447" s="256"/>
      <c r="AR447" s="256"/>
      <c r="AS447" s="256"/>
      <c r="AT447" s="256"/>
      <c r="AU447" s="256"/>
      <c r="AV447" s="256"/>
      <c r="AW447" s="256"/>
      <c r="AX447" s="256"/>
      <c r="AY447" s="256"/>
      <c r="AZ447" s="256"/>
      <c r="BA447" s="256"/>
      <c r="BB447" s="256"/>
      <c r="BC447" s="256"/>
      <c r="BD447" s="256"/>
      <c r="BE447" s="256"/>
      <c r="BF447" s="256"/>
      <c r="BG447" s="256"/>
      <c r="BH447" s="256"/>
      <c r="BI447" s="256"/>
      <c r="BJ447" s="252" t="s">
        <v>4707</v>
      </c>
      <c r="BK447" s="256"/>
      <c r="BL447" s="256"/>
      <c r="BM447" s="256"/>
      <c r="BN447" s="256"/>
      <c r="BO447" s="256"/>
      <c r="BP447" s="256"/>
      <c r="BQ447" s="256"/>
      <c r="BR447" s="256"/>
      <c r="BS447" s="256"/>
      <c r="BT447" s="256"/>
      <c r="BU447" s="256"/>
      <c r="BV447" s="256"/>
      <c r="BW447" s="255"/>
      <c r="BX447" s="255"/>
      <c r="BY447" s="255"/>
      <c r="BZ447" s="257"/>
      <c r="CA447" s="257"/>
      <c r="CB447" s="257"/>
      <c r="CC447" s="257"/>
      <c r="CD447" s="257"/>
      <c r="CE447" s="257"/>
      <c r="CF447" s="257"/>
      <c r="CG447" s="257"/>
      <c r="CH447" s="257"/>
      <c r="CI447" s="257"/>
      <c r="CJ447" s="257"/>
      <c r="CK447" s="257"/>
      <c r="CL447" s="257"/>
      <c r="CM447" s="257"/>
      <c r="CN447" s="257"/>
      <c r="CO447" s="257"/>
      <c r="CP447" s="257"/>
      <c r="CQ447" s="257"/>
      <c r="CR447" s="257"/>
      <c r="CS447" s="253" t="s">
        <v>4708</v>
      </c>
      <c r="CT447" s="257"/>
      <c r="CU447" s="257"/>
      <c r="CV447" s="257"/>
      <c r="CW447" s="257"/>
      <c r="CX447" s="257"/>
      <c r="CY447" s="257"/>
      <c r="CZ447" s="257"/>
      <c r="DA447" s="257"/>
      <c r="DB447" s="257"/>
      <c r="DC447" s="257"/>
      <c r="DD447" s="257"/>
      <c r="DE447" s="257"/>
    </row>
    <row r="448" spans="34:109" ht="90" hidden="1" customHeight="1">
      <c r="AH448" s="255"/>
      <c r="AI448" s="255"/>
      <c r="AJ448" s="255"/>
      <c r="AK448" s="255"/>
      <c r="AL448" s="244" t="str">
        <f t="shared" si="12"/>
        <v/>
      </c>
      <c r="AM448" s="244" t="str">
        <f t="shared" si="13"/>
        <v/>
      </c>
      <c r="AO448" s="255"/>
      <c r="AP448" s="247">
        <v>446</v>
      </c>
      <c r="AQ448" s="256"/>
      <c r="AR448" s="256"/>
      <c r="AS448" s="256"/>
      <c r="AT448" s="256"/>
      <c r="AU448" s="256"/>
      <c r="AV448" s="256"/>
      <c r="AW448" s="256"/>
      <c r="AX448" s="256"/>
      <c r="AY448" s="256"/>
      <c r="AZ448" s="256"/>
      <c r="BA448" s="256"/>
      <c r="BB448" s="256"/>
      <c r="BC448" s="256"/>
      <c r="BD448" s="256"/>
      <c r="BE448" s="256"/>
      <c r="BF448" s="256"/>
      <c r="BG448" s="256"/>
      <c r="BH448" s="256"/>
      <c r="BI448" s="256"/>
      <c r="BJ448" s="252" t="s">
        <v>4709</v>
      </c>
      <c r="BK448" s="256"/>
      <c r="BL448" s="256"/>
      <c r="BM448" s="256"/>
      <c r="BN448" s="256"/>
      <c r="BO448" s="256"/>
      <c r="BP448" s="256"/>
      <c r="BQ448" s="256"/>
      <c r="BR448" s="256"/>
      <c r="BS448" s="256"/>
      <c r="BT448" s="256"/>
      <c r="BU448" s="256"/>
      <c r="BV448" s="256"/>
      <c r="BW448" s="255"/>
      <c r="BX448" s="255"/>
      <c r="BY448" s="255"/>
      <c r="BZ448" s="257"/>
      <c r="CA448" s="257"/>
      <c r="CB448" s="257"/>
      <c r="CC448" s="257"/>
      <c r="CD448" s="257"/>
      <c r="CE448" s="257"/>
      <c r="CF448" s="257"/>
      <c r="CG448" s="257"/>
      <c r="CH448" s="257"/>
      <c r="CI448" s="257"/>
      <c r="CJ448" s="257"/>
      <c r="CK448" s="257"/>
      <c r="CL448" s="257"/>
      <c r="CM448" s="257"/>
      <c r="CN448" s="257"/>
      <c r="CO448" s="257"/>
      <c r="CP448" s="257"/>
      <c r="CQ448" s="257"/>
      <c r="CR448" s="257"/>
      <c r="CS448" s="253" t="s">
        <v>4710</v>
      </c>
      <c r="CT448" s="257"/>
      <c r="CU448" s="257"/>
      <c r="CV448" s="257"/>
      <c r="CW448" s="257"/>
      <c r="CX448" s="257"/>
      <c r="CY448" s="257"/>
      <c r="CZ448" s="257"/>
      <c r="DA448" s="257"/>
      <c r="DB448" s="257"/>
      <c r="DC448" s="257"/>
      <c r="DD448" s="257"/>
      <c r="DE448" s="257"/>
    </row>
    <row r="449" spans="34:109" ht="90" hidden="1" customHeight="1">
      <c r="AH449" s="255"/>
      <c r="AI449" s="255"/>
      <c r="AJ449" s="255"/>
      <c r="AK449" s="255"/>
      <c r="AL449" s="244" t="str">
        <f t="shared" si="12"/>
        <v/>
      </c>
      <c r="AM449" s="244" t="str">
        <f t="shared" si="13"/>
        <v/>
      </c>
      <c r="AO449" s="255"/>
      <c r="AP449" s="247">
        <v>447</v>
      </c>
      <c r="AQ449" s="256"/>
      <c r="AR449" s="256"/>
      <c r="AS449" s="256"/>
      <c r="AT449" s="256"/>
      <c r="AU449" s="256"/>
      <c r="AV449" s="256"/>
      <c r="AW449" s="256"/>
      <c r="AX449" s="256"/>
      <c r="AY449" s="256"/>
      <c r="AZ449" s="256"/>
      <c r="BA449" s="256"/>
      <c r="BB449" s="256"/>
      <c r="BC449" s="256"/>
      <c r="BD449" s="256"/>
      <c r="BE449" s="256"/>
      <c r="BF449" s="256"/>
      <c r="BG449" s="256"/>
      <c r="BH449" s="256"/>
      <c r="BI449" s="256"/>
      <c r="BJ449" s="252" t="s">
        <v>4711</v>
      </c>
      <c r="BK449" s="256"/>
      <c r="BL449" s="256"/>
      <c r="BM449" s="256"/>
      <c r="BN449" s="256"/>
      <c r="BO449" s="256"/>
      <c r="BP449" s="256"/>
      <c r="BQ449" s="256"/>
      <c r="BR449" s="256"/>
      <c r="BS449" s="256"/>
      <c r="BT449" s="256"/>
      <c r="BU449" s="256"/>
      <c r="BV449" s="256"/>
      <c r="BW449" s="255"/>
      <c r="BX449" s="255"/>
      <c r="BY449" s="255"/>
      <c r="BZ449" s="257"/>
      <c r="CA449" s="257"/>
      <c r="CB449" s="257"/>
      <c r="CC449" s="257"/>
      <c r="CD449" s="257"/>
      <c r="CE449" s="257"/>
      <c r="CF449" s="257"/>
      <c r="CG449" s="257"/>
      <c r="CH449" s="257"/>
      <c r="CI449" s="257"/>
      <c r="CJ449" s="257"/>
      <c r="CK449" s="257"/>
      <c r="CL449" s="257"/>
      <c r="CM449" s="257"/>
      <c r="CN449" s="257"/>
      <c r="CO449" s="257"/>
      <c r="CP449" s="257"/>
      <c r="CQ449" s="257"/>
      <c r="CR449" s="257"/>
      <c r="CS449" s="253" t="s">
        <v>4712</v>
      </c>
      <c r="CT449" s="257"/>
      <c r="CU449" s="257"/>
      <c r="CV449" s="257"/>
      <c r="CW449" s="257"/>
      <c r="CX449" s="257"/>
      <c r="CY449" s="257"/>
      <c r="CZ449" s="257"/>
      <c r="DA449" s="257"/>
      <c r="DB449" s="257"/>
      <c r="DC449" s="257"/>
      <c r="DD449" s="257"/>
      <c r="DE449" s="257"/>
    </row>
    <row r="450" spans="34:109" ht="90" hidden="1" customHeight="1">
      <c r="AH450" s="255"/>
      <c r="AI450" s="255"/>
      <c r="AJ450" s="255"/>
      <c r="AK450" s="255"/>
      <c r="AL450" s="244" t="str">
        <f t="shared" si="12"/>
        <v/>
      </c>
      <c r="AM450" s="244" t="str">
        <f t="shared" si="13"/>
        <v/>
      </c>
      <c r="AO450" s="255"/>
      <c r="AP450" s="247">
        <v>448</v>
      </c>
      <c r="AQ450" s="256"/>
      <c r="AR450" s="256"/>
      <c r="AS450" s="256"/>
      <c r="AT450" s="256"/>
      <c r="AU450" s="256"/>
      <c r="AV450" s="256"/>
      <c r="AW450" s="256"/>
      <c r="AX450" s="256"/>
      <c r="AY450" s="256"/>
      <c r="AZ450" s="256"/>
      <c r="BA450" s="256"/>
      <c r="BB450" s="256"/>
      <c r="BC450" s="256"/>
      <c r="BD450" s="256"/>
      <c r="BE450" s="256"/>
      <c r="BF450" s="256"/>
      <c r="BG450" s="256"/>
      <c r="BH450" s="256"/>
      <c r="BI450" s="256"/>
      <c r="BJ450" s="252" t="s">
        <v>4713</v>
      </c>
      <c r="BK450" s="256"/>
      <c r="BL450" s="256"/>
      <c r="BM450" s="256"/>
      <c r="BN450" s="256"/>
      <c r="BO450" s="256"/>
      <c r="BP450" s="256"/>
      <c r="BQ450" s="256"/>
      <c r="BR450" s="256"/>
      <c r="BS450" s="256"/>
      <c r="BT450" s="256"/>
      <c r="BU450" s="256"/>
      <c r="BV450" s="256"/>
      <c r="BW450" s="255"/>
      <c r="BX450" s="255"/>
      <c r="BY450" s="255"/>
      <c r="BZ450" s="257"/>
      <c r="CA450" s="257"/>
      <c r="CB450" s="257"/>
      <c r="CC450" s="257"/>
      <c r="CD450" s="257"/>
      <c r="CE450" s="257"/>
      <c r="CF450" s="257"/>
      <c r="CG450" s="257"/>
      <c r="CH450" s="257"/>
      <c r="CI450" s="257"/>
      <c r="CJ450" s="257"/>
      <c r="CK450" s="257"/>
      <c r="CL450" s="257"/>
      <c r="CM450" s="257"/>
      <c r="CN450" s="257"/>
      <c r="CO450" s="257"/>
      <c r="CP450" s="257"/>
      <c r="CQ450" s="257"/>
      <c r="CR450" s="257"/>
      <c r="CS450" s="253" t="s">
        <v>4714</v>
      </c>
      <c r="CT450" s="257"/>
      <c r="CU450" s="257"/>
      <c r="CV450" s="257"/>
      <c r="CW450" s="257"/>
      <c r="CX450" s="257"/>
      <c r="CY450" s="257"/>
      <c r="CZ450" s="257"/>
      <c r="DA450" s="257"/>
      <c r="DB450" s="257"/>
      <c r="DC450" s="257"/>
      <c r="DD450" s="257"/>
      <c r="DE450" s="257"/>
    </row>
    <row r="451" spans="34:109" ht="90" hidden="1" customHeight="1">
      <c r="AH451" s="255"/>
      <c r="AI451" s="255"/>
      <c r="AJ451" s="255"/>
      <c r="AK451" s="255"/>
      <c r="AL451" s="244" t="str">
        <f t="shared" si="12"/>
        <v/>
      </c>
      <c r="AM451" s="244" t="str">
        <f t="shared" si="13"/>
        <v/>
      </c>
      <c r="AO451" s="255"/>
      <c r="AP451" s="247">
        <v>449</v>
      </c>
      <c r="AQ451" s="256"/>
      <c r="AR451" s="256"/>
      <c r="AS451" s="256"/>
      <c r="AT451" s="256"/>
      <c r="AU451" s="256"/>
      <c r="AV451" s="256"/>
      <c r="AW451" s="256"/>
      <c r="AX451" s="256"/>
      <c r="AY451" s="256"/>
      <c r="AZ451" s="256"/>
      <c r="BA451" s="256"/>
      <c r="BB451" s="256"/>
      <c r="BC451" s="256"/>
      <c r="BD451" s="256"/>
      <c r="BE451" s="256"/>
      <c r="BF451" s="256"/>
      <c r="BG451" s="256"/>
      <c r="BH451" s="256"/>
      <c r="BI451" s="256"/>
      <c r="BJ451" s="252" t="s">
        <v>4715</v>
      </c>
      <c r="BK451" s="256"/>
      <c r="BL451" s="256"/>
      <c r="BM451" s="256"/>
      <c r="BN451" s="256"/>
      <c r="BO451" s="256"/>
      <c r="BP451" s="256"/>
      <c r="BQ451" s="256"/>
      <c r="BR451" s="256"/>
      <c r="BS451" s="256"/>
      <c r="BT451" s="256"/>
      <c r="BU451" s="256"/>
      <c r="BV451" s="256"/>
      <c r="BW451" s="255"/>
      <c r="BX451" s="255"/>
      <c r="BY451" s="255"/>
      <c r="BZ451" s="257"/>
      <c r="CA451" s="257"/>
      <c r="CB451" s="257"/>
      <c r="CC451" s="257"/>
      <c r="CD451" s="257"/>
      <c r="CE451" s="257"/>
      <c r="CF451" s="257"/>
      <c r="CG451" s="257"/>
      <c r="CH451" s="257"/>
      <c r="CI451" s="257"/>
      <c r="CJ451" s="257"/>
      <c r="CK451" s="257"/>
      <c r="CL451" s="257"/>
      <c r="CM451" s="257"/>
      <c r="CN451" s="257"/>
      <c r="CO451" s="257"/>
      <c r="CP451" s="257"/>
      <c r="CQ451" s="257"/>
      <c r="CR451" s="257"/>
      <c r="CS451" s="253" t="s">
        <v>4716</v>
      </c>
      <c r="CT451" s="257"/>
      <c r="CU451" s="257"/>
      <c r="CV451" s="257"/>
      <c r="CW451" s="257"/>
      <c r="CX451" s="257"/>
      <c r="CY451" s="257"/>
      <c r="CZ451" s="257"/>
      <c r="DA451" s="257"/>
      <c r="DB451" s="257"/>
      <c r="DC451" s="257"/>
      <c r="DD451" s="257"/>
      <c r="DE451" s="257"/>
    </row>
    <row r="452" spans="34:109" ht="90" hidden="1" customHeight="1">
      <c r="AH452" s="255"/>
      <c r="AI452" s="255"/>
      <c r="AJ452" s="255"/>
      <c r="AK452" s="255"/>
      <c r="AL452" s="244" t="str">
        <f t="shared" si="12"/>
        <v/>
      </c>
      <c r="AM452" s="244" t="str">
        <f t="shared" si="13"/>
        <v/>
      </c>
      <c r="AO452" s="255"/>
      <c r="AP452" s="247">
        <v>450</v>
      </c>
      <c r="AQ452" s="256"/>
      <c r="AR452" s="256"/>
      <c r="AS452" s="256"/>
      <c r="AT452" s="256"/>
      <c r="AU452" s="256"/>
      <c r="AV452" s="256"/>
      <c r="AW452" s="256"/>
      <c r="AX452" s="256"/>
      <c r="AY452" s="256"/>
      <c r="AZ452" s="256"/>
      <c r="BA452" s="256"/>
      <c r="BB452" s="256"/>
      <c r="BC452" s="256"/>
      <c r="BD452" s="256"/>
      <c r="BE452" s="256"/>
      <c r="BF452" s="256"/>
      <c r="BG452" s="256"/>
      <c r="BH452" s="256"/>
      <c r="BI452" s="256"/>
      <c r="BJ452" s="252" t="s">
        <v>4717</v>
      </c>
      <c r="BK452" s="256"/>
      <c r="BL452" s="256"/>
      <c r="BM452" s="256"/>
      <c r="BN452" s="256"/>
      <c r="BO452" s="256"/>
      <c r="BP452" s="256"/>
      <c r="BQ452" s="256"/>
      <c r="BR452" s="256"/>
      <c r="BS452" s="256"/>
      <c r="BT452" s="256"/>
      <c r="BU452" s="256"/>
      <c r="BV452" s="256"/>
      <c r="BW452" s="255"/>
      <c r="BX452" s="255"/>
      <c r="BY452" s="255"/>
      <c r="BZ452" s="257"/>
      <c r="CA452" s="257"/>
      <c r="CB452" s="257"/>
      <c r="CC452" s="257"/>
      <c r="CD452" s="257"/>
      <c r="CE452" s="257"/>
      <c r="CF452" s="257"/>
      <c r="CG452" s="257"/>
      <c r="CH452" s="257"/>
      <c r="CI452" s="257"/>
      <c r="CJ452" s="257"/>
      <c r="CK452" s="257"/>
      <c r="CL452" s="257"/>
      <c r="CM452" s="257"/>
      <c r="CN452" s="257"/>
      <c r="CO452" s="257"/>
      <c r="CP452" s="257"/>
      <c r="CQ452" s="257"/>
      <c r="CR452" s="257"/>
      <c r="CS452" s="253" t="s">
        <v>4718</v>
      </c>
      <c r="CT452" s="257"/>
      <c r="CU452" s="257"/>
      <c r="CV452" s="257"/>
      <c r="CW452" s="257"/>
      <c r="CX452" s="257"/>
      <c r="CY452" s="257"/>
      <c r="CZ452" s="257"/>
      <c r="DA452" s="257"/>
      <c r="DB452" s="257"/>
      <c r="DC452" s="257"/>
      <c r="DD452" s="257"/>
      <c r="DE452" s="257"/>
    </row>
    <row r="453" spans="34:109" ht="90" hidden="1" customHeight="1">
      <c r="AH453" s="255"/>
      <c r="AI453" s="255"/>
      <c r="AJ453" s="255"/>
      <c r="AK453" s="255"/>
      <c r="AL453" s="244" t="str">
        <f t="shared" ref="AL453:AL516" si="14">IFERROR(IF(HLOOKUP($N$10, $BZ$3:$DE$573, $AP453, FALSE )="", "", HLOOKUP($N$10, $BZ$3:$DE$573, $AP453, FALSE)), "")</f>
        <v/>
      </c>
      <c r="AM453" s="244" t="str">
        <f t="shared" ref="AM453:AM516" si="15">IFERROR(IF(AL453="", "", HLOOKUP($N$10, $AQ$3:$BV$573, AP453, FALSE)), "")</f>
        <v/>
      </c>
      <c r="AO453" s="255"/>
      <c r="AP453" s="247">
        <v>451</v>
      </c>
      <c r="AQ453" s="256"/>
      <c r="AR453" s="256"/>
      <c r="AS453" s="256"/>
      <c r="AT453" s="256"/>
      <c r="AU453" s="256"/>
      <c r="AV453" s="256"/>
      <c r="AW453" s="256"/>
      <c r="AX453" s="256"/>
      <c r="AY453" s="256"/>
      <c r="AZ453" s="256"/>
      <c r="BA453" s="256"/>
      <c r="BB453" s="256"/>
      <c r="BC453" s="256"/>
      <c r="BD453" s="256"/>
      <c r="BE453" s="256"/>
      <c r="BF453" s="256"/>
      <c r="BG453" s="256"/>
      <c r="BH453" s="256"/>
      <c r="BI453" s="256"/>
      <c r="BJ453" s="252" t="s">
        <v>4719</v>
      </c>
      <c r="BK453" s="256"/>
      <c r="BL453" s="256"/>
      <c r="BM453" s="256"/>
      <c r="BN453" s="256"/>
      <c r="BO453" s="256"/>
      <c r="BP453" s="256"/>
      <c r="BQ453" s="256"/>
      <c r="BR453" s="256"/>
      <c r="BS453" s="256"/>
      <c r="BT453" s="256"/>
      <c r="BU453" s="256"/>
      <c r="BV453" s="256"/>
      <c r="BW453" s="255"/>
      <c r="BX453" s="255"/>
      <c r="BY453" s="255"/>
      <c r="BZ453" s="257"/>
      <c r="CA453" s="257"/>
      <c r="CB453" s="257"/>
      <c r="CC453" s="257"/>
      <c r="CD453" s="257"/>
      <c r="CE453" s="257"/>
      <c r="CF453" s="257"/>
      <c r="CG453" s="257"/>
      <c r="CH453" s="257"/>
      <c r="CI453" s="257"/>
      <c r="CJ453" s="257"/>
      <c r="CK453" s="257"/>
      <c r="CL453" s="257"/>
      <c r="CM453" s="257"/>
      <c r="CN453" s="257"/>
      <c r="CO453" s="257"/>
      <c r="CP453" s="257"/>
      <c r="CQ453" s="257"/>
      <c r="CR453" s="257"/>
      <c r="CS453" s="253" t="s">
        <v>4720</v>
      </c>
      <c r="CT453" s="257"/>
      <c r="CU453" s="257"/>
      <c r="CV453" s="257"/>
      <c r="CW453" s="257"/>
      <c r="CX453" s="257"/>
      <c r="CY453" s="257"/>
      <c r="CZ453" s="257"/>
      <c r="DA453" s="257"/>
      <c r="DB453" s="257"/>
      <c r="DC453" s="257"/>
      <c r="DD453" s="257"/>
      <c r="DE453" s="257"/>
    </row>
    <row r="454" spans="34:109" ht="90" hidden="1" customHeight="1">
      <c r="AH454" s="255"/>
      <c r="AI454" s="255"/>
      <c r="AJ454" s="255"/>
      <c r="AK454" s="255"/>
      <c r="AL454" s="244" t="str">
        <f t="shared" si="14"/>
        <v/>
      </c>
      <c r="AM454" s="244" t="str">
        <f t="shared" si="15"/>
        <v/>
      </c>
      <c r="AO454" s="255"/>
      <c r="AP454" s="247">
        <v>452</v>
      </c>
      <c r="AQ454" s="256"/>
      <c r="AR454" s="256"/>
      <c r="AS454" s="256"/>
      <c r="AT454" s="256"/>
      <c r="AU454" s="256"/>
      <c r="AV454" s="256"/>
      <c r="AW454" s="256"/>
      <c r="AX454" s="256"/>
      <c r="AY454" s="256"/>
      <c r="AZ454" s="256"/>
      <c r="BA454" s="256"/>
      <c r="BB454" s="256"/>
      <c r="BC454" s="256"/>
      <c r="BD454" s="256"/>
      <c r="BE454" s="256"/>
      <c r="BF454" s="256"/>
      <c r="BG454" s="256"/>
      <c r="BH454" s="256"/>
      <c r="BI454" s="256"/>
      <c r="BJ454" s="252" t="s">
        <v>4721</v>
      </c>
      <c r="BK454" s="256"/>
      <c r="BL454" s="256"/>
      <c r="BM454" s="256"/>
      <c r="BN454" s="256"/>
      <c r="BO454" s="256"/>
      <c r="BP454" s="256"/>
      <c r="BQ454" s="256"/>
      <c r="BR454" s="256"/>
      <c r="BS454" s="256"/>
      <c r="BT454" s="256"/>
      <c r="BU454" s="256"/>
      <c r="BV454" s="256"/>
      <c r="BW454" s="255"/>
      <c r="BX454" s="255"/>
      <c r="BY454" s="255"/>
      <c r="BZ454" s="257"/>
      <c r="CA454" s="257"/>
      <c r="CB454" s="257"/>
      <c r="CC454" s="257"/>
      <c r="CD454" s="257"/>
      <c r="CE454" s="257"/>
      <c r="CF454" s="257"/>
      <c r="CG454" s="257"/>
      <c r="CH454" s="257"/>
      <c r="CI454" s="257"/>
      <c r="CJ454" s="257"/>
      <c r="CK454" s="257"/>
      <c r="CL454" s="257"/>
      <c r="CM454" s="257"/>
      <c r="CN454" s="257"/>
      <c r="CO454" s="257"/>
      <c r="CP454" s="257"/>
      <c r="CQ454" s="257"/>
      <c r="CR454" s="257"/>
      <c r="CS454" s="253" t="s">
        <v>4722</v>
      </c>
      <c r="CT454" s="257"/>
      <c r="CU454" s="257"/>
      <c r="CV454" s="257"/>
      <c r="CW454" s="257"/>
      <c r="CX454" s="257"/>
      <c r="CY454" s="257"/>
      <c r="CZ454" s="257"/>
      <c r="DA454" s="257"/>
      <c r="DB454" s="257"/>
      <c r="DC454" s="257"/>
      <c r="DD454" s="257"/>
      <c r="DE454" s="257"/>
    </row>
    <row r="455" spans="34:109" ht="90" hidden="1" customHeight="1">
      <c r="AH455" s="255"/>
      <c r="AI455" s="255"/>
      <c r="AJ455" s="255"/>
      <c r="AK455" s="255"/>
      <c r="AL455" s="244" t="str">
        <f t="shared" si="14"/>
        <v/>
      </c>
      <c r="AM455" s="244" t="str">
        <f t="shared" si="15"/>
        <v/>
      </c>
      <c r="AO455" s="255"/>
      <c r="AP455" s="247">
        <v>453</v>
      </c>
      <c r="AQ455" s="256"/>
      <c r="AR455" s="256"/>
      <c r="AS455" s="256"/>
      <c r="AT455" s="256"/>
      <c r="AU455" s="256"/>
      <c r="AV455" s="256"/>
      <c r="AW455" s="256"/>
      <c r="AX455" s="256"/>
      <c r="AY455" s="256"/>
      <c r="AZ455" s="256"/>
      <c r="BA455" s="256"/>
      <c r="BB455" s="256"/>
      <c r="BC455" s="256"/>
      <c r="BD455" s="256"/>
      <c r="BE455" s="256"/>
      <c r="BF455" s="256"/>
      <c r="BG455" s="256"/>
      <c r="BH455" s="256"/>
      <c r="BI455" s="256"/>
      <c r="BJ455" s="252" t="s">
        <v>4723</v>
      </c>
      <c r="BK455" s="256"/>
      <c r="BL455" s="256"/>
      <c r="BM455" s="256"/>
      <c r="BN455" s="256"/>
      <c r="BO455" s="256"/>
      <c r="BP455" s="256"/>
      <c r="BQ455" s="256"/>
      <c r="BR455" s="256"/>
      <c r="BS455" s="256"/>
      <c r="BT455" s="256"/>
      <c r="BU455" s="256"/>
      <c r="BV455" s="256"/>
      <c r="BW455" s="255"/>
      <c r="BX455" s="255"/>
      <c r="BY455" s="255"/>
      <c r="BZ455" s="257"/>
      <c r="CA455" s="257"/>
      <c r="CB455" s="257"/>
      <c r="CC455" s="257"/>
      <c r="CD455" s="257"/>
      <c r="CE455" s="257"/>
      <c r="CF455" s="257"/>
      <c r="CG455" s="257"/>
      <c r="CH455" s="257"/>
      <c r="CI455" s="257"/>
      <c r="CJ455" s="257"/>
      <c r="CK455" s="257"/>
      <c r="CL455" s="257"/>
      <c r="CM455" s="257"/>
      <c r="CN455" s="257"/>
      <c r="CO455" s="257"/>
      <c r="CP455" s="257"/>
      <c r="CQ455" s="257"/>
      <c r="CR455" s="257"/>
      <c r="CS455" s="253" t="s">
        <v>4724</v>
      </c>
      <c r="CT455" s="257"/>
      <c r="CU455" s="257"/>
      <c r="CV455" s="257"/>
      <c r="CW455" s="257"/>
      <c r="CX455" s="257"/>
      <c r="CY455" s="257"/>
      <c r="CZ455" s="257"/>
      <c r="DA455" s="257"/>
      <c r="DB455" s="257"/>
      <c r="DC455" s="257"/>
      <c r="DD455" s="257"/>
      <c r="DE455" s="257"/>
    </row>
    <row r="456" spans="34:109" ht="90" hidden="1" customHeight="1">
      <c r="AH456" s="255"/>
      <c r="AI456" s="255"/>
      <c r="AJ456" s="255"/>
      <c r="AK456" s="255"/>
      <c r="AL456" s="244" t="str">
        <f t="shared" si="14"/>
        <v/>
      </c>
      <c r="AM456" s="244" t="str">
        <f t="shared" si="15"/>
        <v/>
      </c>
      <c r="AO456" s="255"/>
      <c r="AP456" s="247">
        <v>454</v>
      </c>
      <c r="AQ456" s="256"/>
      <c r="AR456" s="256"/>
      <c r="AS456" s="256"/>
      <c r="AT456" s="256"/>
      <c r="AU456" s="256"/>
      <c r="AV456" s="256"/>
      <c r="AW456" s="256"/>
      <c r="AX456" s="256"/>
      <c r="AY456" s="256"/>
      <c r="AZ456" s="256"/>
      <c r="BA456" s="256"/>
      <c r="BB456" s="256"/>
      <c r="BC456" s="256"/>
      <c r="BD456" s="256"/>
      <c r="BE456" s="256"/>
      <c r="BF456" s="256"/>
      <c r="BG456" s="256"/>
      <c r="BH456" s="256"/>
      <c r="BI456" s="256"/>
      <c r="BJ456" s="252" t="s">
        <v>4725</v>
      </c>
      <c r="BK456" s="256"/>
      <c r="BL456" s="256"/>
      <c r="BM456" s="256"/>
      <c r="BN456" s="256"/>
      <c r="BO456" s="256"/>
      <c r="BP456" s="256"/>
      <c r="BQ456" s="256"/>
      <c r="BR456" s="256"/>
      <c r="BS456" s="256"/>
      <c r="BT456" s="256"/>
      <c r="BU456" s="256"/>
      <c r="BV456" s="256"/>
      <c r="BW456" s="255"/>
      <c r="BX456" s="255"/>
      <c r="BY456" s="255"/>
      <c r="BZ456" s="257"/>
      <c r="CA456" s="257"/>
      <c r="CB456" s="257"/>
      <c r="CC456" s="257"/>
      <c r="CD456" s="257"/>
      <c r="CE456" s="257"/>
      <c r="CF456" s="257"/>
      <c r="CG456" s="257"/>
      <c r="CH456" s="257"/>
      <c r="CI456" s="257"/>
      <c r="CJ456" s="257"/>
      <c r="CK456" s="257"/>
      <c r="CL456" s="257"/>
      <c r="CM456" s="257"/>
      <c r="CN456" s="257"/>
      <c r="CO456" s="257"/>
      <c r="CP456" s="257"/>
      <c r="CQ456" s="257"/>
      <c r="CR456" s="257"/>
      <c r="CS456" s="253" t="s">
        <v>4726</v>
      </c>
      <c r="CT456" s="257"/>
      <c r="CU456" s="257"/>
      <c r="CV456" s="257"/>
      <c r="CW456" s="257"/>
      <c r="CX456" s="257"/>
      <c r="CY456" s="257"/>
      <c r="CZ456" s="257"/>
      <c r="DA456" s="257"/>
      <c r="DB456" s="257"/>
      <c r="DC456" s="257"/>
      <c r="DD456" s="257"/>
      <c r="DE456" s="257"/>
    </row>
    <row r="457" spans="34:109" ht="60" hidden="1" customHeight="1">
      <c r="AH457" s="255"/>
      <c r="AI457" s="255"/>
      <c r="AJ457" s="255"/>
      <c r="AK457" s="255"/>
      <c r="AL457" s="244" t="str">
        <f t="shared" si="14"/>
        <v/>
      </c>
      <c r="AM457" s="244" t="str">
        <f t="shared" si="15"/>
        <v/>
      </c>
      <c r="AO457" s="255"/>
      <c r="AP457" s="247">
        <v>455</v>
      </c>
      <c r="AQ457" s="256"/>
      <c r="AR457" s="256"/>
      <c r="AS457" s="256"/>
      <c r="AT457" s="256"/>
      <c r="AU457" s="256"/>
      <c r="AV457" s="256"/>
      <c r="AW457" s="256"/>
      <c r="AX457" s="256"/>
      <c r="AY457" s="256"/>
      <c r="AZ457" s="256"/>
      <c r="BA457" s="256"/>
      <c r="BB457" s="256"/>
      <c r="BC457" s="256"/>
      <c r="BD457" s="256"/>
      <c r="BE457" s="256"/>
      <c r="BF457" s="256"/>
      <c r="BG457" s="256"/>
      <c r="BH457" s="256"/>
      <c r="BI457" s="256"/>
      <c r="BJ457" s="252" t="s">
        <v>4727</v>
      </c>
      <c r="BK457" s="256"/>
      <c r="BL457" s="256"/>
      <c r="BM457" s="256"/>
      <c r="BN457" s="256"/>
      <c r="BO457" s="256"/>
      <c r="BP457" s="256"/>
      <c r="BQ457" s="256"/>
      <c r="BR457" s="256"/>
      <c r="BS457" s="256"/>
      <c r="BT457" s="256"/>
      <c r="BU457" s="256"/>
      <c r="BV457" s="256"/>
      <c r="BW457" s="255"/>
      <c r="BX457" s="255"/>
      <c r="BY457" s="255"/>
      <c r="BZ457" s="257"/>
      <c r="CA457" s="257"/>
      <c r="CB457" s="257"/>
      <c r="CC457" s="257"/>
      <c r="CD457" s="257"/>
      <c r="CE457" s="257"/>
      <c r="CF457" s="257"/>
      <c r="CG457" s="257"/>
      <c r="CH457" s="257"/>
      <c r="CI457" s="257"/>
      <c r="CJ457" s="257"/>
      <c r="CK457" s="257"/>
      <c r="CL457" s="257"/>
      <c r="CM457" s="257"/>
      <c r="CN457" s="257"/>
      <c r="CO457" s="257"/>
      <c r="CP457" s="257"/>
      <c r="CQ457" s="257"/>
      <c r="CR457" s="257"/>
      <c r="CS457" s="253" t="s">
        <v>4728</v>
      </c>
      <c r="CT457" s="257"/>
      <c r="CU457" s="257"/>
      <c r="CV457" s="257"/>
      <c r="CW457" s="257"/>
      <c r="CX457" s="257"/>
      <c r="CY457" s="257"/>
      <c r="CZ457" s="257"/>
      <c r="DA457" s="257"/>
      <c r="DB457" s="257"/>
      <c r="DC457" s="257"/>
      <c r="DD457" s="257"/>
      <c r="DE457" s="257"/>
    </row>
    <row r="458" spans="34:109" ht="60" hidden="1" customHeight="1">
      <c r="AH458" s="255"/>
      <c r="AI458" s="255"/>
      <c r="AJ458" s="255"/>
      <c r="AK458" s="255"/>
      <c r="AL458" s="244" t="str">
        <f t="shared" si="14"/>
        <v/>
      </c>
      <c r="AM458" s="244" t="str">
        <f t="shared" si="15"/>
        <v/>
      </c>
      <c r="AO458" s="255"/>
      <c r="AP458" s="247">
        <v>456</v>
      </c>
      <c r="AQ458" s="256"/>
      <c r="AR458" s="256"/>
      <c r="AS458" s="256"/>
      <c r="AT458" s="256"/>
      <c r="AU458" s="256"/>
      <c r="AV458" s="256"/>
      <c r="AW458" s="256"/>
      <c r="AX458" s="256"/>
      <c r="AY458" s="256"/>
      <c r="AZ458" s="256"/>
      <c r="BA458" s="256"/>
      <c r="BB458" s="256"/>
      <c r="BC458" s="256"/>
      <c r="BD458" s="256"/>
      <c r="BE458" s="256"/>
      <c r="BF458" s="256"/>
      <c r="BG458" s="256"/>
      <c r="BH458" s="256"/>
      <c r="BI458" s="256"/>
      <c r="BJ458" s="252" t="s">
        <v>4729</v>
      </c>
      <c r="BK458" s="256"/>
      <c r="BL458" s="256"/>
      <c r="BM458" s="256"/>
      <c r="BN458" s="256"/>
      <c r="BO458" s="256"/>
      <c r="BP458" s="256"/>
      <c r="BQ458" s="256"/>
      <c r="BR458" s="256"/>
      <c r="BS458" s="256"/>
      <c r="BT458" s="256"/>
      <c r="BU458" s="256"/>
      <c r="BV458" s="256"/>
      <c r="BW458" s="255"/>
      <c r="BX458" s="255"/>
      <c r="BY458" s="255"/>
      <c r="BZ458" s="257"/>
      <c r="CA458" s="257"/>
      <c r="CB458" s="257"/>
      <c r="CC458" s="257"/>
      <c r="CD458" s="257"/>
      <c r="CE458" s="257"/>
      <c r="CF458" s="257"/>
      <c r="CG458" s="257"/>
      <c r="CH458" s="257"/>
      <c r="CI458" s="257"/>
      <c r="CJ458" s="257"/>
      <c r="CK458" s="257"/>
      <c r="CL458" s="257"/>
      <c r="CM458" s="257"/>
      <c r="CN458" s="257"/>
      <c r="CO458" s="257"/>
      <c r="CP458" s="257"/>
      <c r="CQ458" s="257"/>
      <c r="CR458" s="257"/>
      <c r="CS458" s="253" t="s">
        <v>4730</v>
      </c>
      <c r="CT458" s="257"/>
      <c r="CU458" s="257"/>
      <c r="CV458" s="257"/>
      <c r="CW458" s="257"/>
      <c r="CX458" s="257"/>
      <c r="CY458" s="257"/>
      <c r="CZ458" s="257"/>
      <c r="DA458" s="257"/>
      <c r="DB458" s="257"/>
      <c r="DC458" s="257"/>
      <c r="DD458" s="257"/>
      <c r="DE458" s="257"/>
    </row>
    <row r="459" spans="34:109" ht="60" hidden="1" customHeight="1">
      <c r="AH459" s="255"/>
      <c r="AI459" s="255"/>
      <c r="AJ459" s="255"/>
      <c r="AK459" s="255"/>
      <c r="AL459" s="244" t="str">
        <f t="shared" si="14"/>
        <v/>
      </c>
      <c r="AM459" s="244" t="str">
        <f t="shared" si="15"/>
        <v/>
      </c>
      <c r="AO459" s="255"/>
      <c r="AP459" s="247">
        <v>457</v>
      </c>
      <c r="AQ459" s="256"/>
      <c r="AR459" s="256"/>
      <c r="AS459" s="256"/>
      <c r="AT459" s="256"/>
      <c r="AU459" s="256"/>
      <c r="AV459" s="256"/>
      <c r="AW459" s="256"/>
      <c r="AX459" s="256"/>
      <c r="AY459" s="256"/>
      <c r="AZ459" s="256"/>
      <c r="BA459" s="256"/>
      <c r="BB459" s="256"/>
      <c r="BC459" s="256"/>
      <c r="BD459" s="256"/>
      <c r="BE459" s="256"/>
      <c r="BF459" s="256"/>
      <c r="BG459" s="256"/>
      <c r="BH459" s="256"/>
      <c r="BI459" s="256"/>
      <c r="BJ459" s="252" t="s">
        <v>4731</v>
      </c>
      <c r="BK459" s="256"/>
      <c r="BL459" s="256"/>
      <c r="BM459" s="256"/>
      <c r="BN459" s="256"/>
      <c r="BO459" s="256"/>
      <c r="BP459" s="256"/>
      <c r="BQ459" s="256"/>
      <c r="BR459" s="256"/>
      <c r="BS459" s="256"/>
      <c r="BT459" s="256"/>
      <c r="BU459" s="256"/>
      <c r="BV459" s="256"/>
      <c r="BW459" s="255"/>
      <c r="BX459" s="255"/>
      <c r="BY459" s="255"/>
      <c r="BZ459" s="257"/>
      <c r="CA459" s="257"/>
      <c r="CB459" s="257"/>
      <c r="CC459" s="257"/>
      <c r="CD459" s="257"/>
      <c r="CE459" s="257"/>
      <c r="CF459" s="257"/>
      <c r="CG459" s="257"/>
      <c r="CH459" s="257"/>
      <c r="CI459" s="257"/>
      <c r="CJ459" s="257"/>
      <c r="CK459" s="257"/>
      <c r="CL459" s="257"/>
      <c r="CM459" s="257"/>
      <c r="CN459" s="257"/>
      <c r="CO459" s="257"/>
      <c r="CP459" s="257"/>
      <c r="CQ459" s="257"/>
      <c r="CR459" s="257"/>
      <c r="CS459" s="253" t="s">
        <v>4732</v>
      </c>
      <c r="CT459" s="257"/>
      <c r="CU459" s="257"/>
      <c r="CV459" s="257"/>
      <c r="CW459" s="257"/>
      <c r="CX459" s="257"/>
      <c r="CY459" s="257"/>
      <c r="CZ459" s="257"/>
      <c r="DA459" s="257"/>
      <c r="DB459" s="257"/>
      <c r="DC459" s="257"/>
      <c r="DD459" s="257"/>
      <c r="DE459" s="257"/>
    </row>
    <row r="460" spans="34:109" ht="60" hidden="1" customHeight="1">
      <c r="AH460" s="255"/>
      <c r="AI460" s="255"/>
      <c r="AJ460" s="255"/>
      <c r="AK460" s="255"/>
      <c r="AL460" s="244" t="str">
        <f t="shared" si="14"/>
        <v/>
      </c>
      <c r="AM460" s="244" t="str">
        <f t="shared" si="15"/>
        <v/>
      </c>
      <c r="AO460" s="255"/>
      <c r="AP460" s="247">
        <v>458</v>
      </c>
      <c r="AQ460" s="256"/>
      <c r="AR460" s="256"/>
      <c r="AS460" s="256"/>
      <c r="AT460" s="256"/>
      <c r="AU460" s="256"/>
      <c r="AV460" s="256"/>
      <c r="AW460" s="256"/>
      <c r="AX460" s="256"/>
      <c r="AY460" s="256"/>
      <c r="AZ460" s="256"/>
      <c r="BA460" s="256"/>
      <c r="BB460" s="256"/>
      <c r="BC460" s="256"/>
      <c r="BD460" s="256"/>
      <c r="BE460" s="256"/>
      <c r="BF460" s="256"/>
      <c r="BG460" s="256"/>
      <c r="BH460" s="256"/>
      <c r="BI460" s="256"/>
      <c r="BJ460" s="252" t="s">
        <v>4733</v>
      </c>
      <c r="BK460" s="256"/>
      <c r="BL460" s="256"/>
      <c r="BM460" s="256"/>
      <c r="BN460" s="256"/>
      <c r="BO460" s="256"/>
      <c r="BP460" s="256"/>
      <c r="BQ460" s="256"/>
      <c r="BR460" s="256"/>
      <c r="BS460" s="256"/>
      <c r="BT460" s="256"/>
      <c r="BU460" s="256"/>
      <c r="BV460" s="256"/>
      <c r="BW460" s="255"/>
      <c r="BX460" s="255"/>
      <c r="BY460" s="255"/>
      <c r="BZ460" s="257"/>
      <c r="CA460" s="257"/>
      <c r="CB460" s="257"/>
      <c r="CC460" s="257"/>
      <c r="CD460" s="257"/>
      <c r="CE460" s="257"/>
      <c r="CF460" s="257"/>
      <c r="CG460" s="257"/>
      <c r="CH460" s="257"/>
      <c r="CI460" s="257"/>
      <c r="CJ460" s="257"/>
      <c r="CK460" s="257"/>
      <c r="CL460" s="257"/>
      <c r="CM460" s="257"/>
      <c r="CN460" s="257"/>
      <c r="CO460" s="257"/>
      <c r="CP460" s="257"/>
      <c r="CQ460" s="257"/>
      <c r="CR460" s="257"/>
      <c r="CS460" s="253" t="s">
        <v>4734</v>
      </c>
      <c r="CT460" s="257"/>
      <c r="CU460" s="257"/>
      <c r="CV460" s="257"/>
      <c r="CW460" s="257"/>
      <c r="CX460" s="257"/>
      <c r="CY460" s="257"/>
      <c r="CZ460" s="257"/>
      <c r="DA460" s="257"/>
      <c r="DB460" s="257"/>
      <c r="DC460" s="257"/>
      <c r="DD460" s="257"/>
      <c r="DE460" s="257"/>
    </row>
    <row r="461" spans="34:109" ht="60" hidden="1" customHeight="1">
      <c r="AH461" s="255"/>
      <c r="AI461" s="255"/>
      <c r="AJ461" s="255"/>
      <c r="AK461" s="255"/>
      <c r="AL461" s="244" t="str">
        <f t="shared" si="14"/>
        <v/>
      </c>
      <c r="AM461" s="244" t="str">
        <f t="shared" si="15"/>
        <v/>
      </c>
      <c r="AO461" s="255"/>
      <c r="AP461" s="247">
        <v>459</v>
      </c>
      <c r="AQ461" s="256"/>
      <c r="AR461" s="256"/>
      <c r="AS461" s="256"/>
      <c r="AT461" s="256"/>
      <c r="AU461" s="256"/>
      <c r="AV461" s="256"/>
      <c r="AW461" s="256"/>
      <c r="AX461" s="256"/>
      <c r="AY461" s="256"/>
      <c r="AZ461" s="256"/>
      <c r="BA461" s="256"/>
      <c r="BB461" s="256"/>
      <c r="BC461" s="256"/>
      <c r="BD461" s="256"/>
      <c r="BE461" s="256"/>
      <c r="BF461" s="256"/>
      <c r="BG461" s="256"/>
      <c r="BH461" s="256"/>
      <c r="BI461" s="256"/>
      <c r="BJ461" s="252" t="s">
        <v>4735</v>
      </c>
      <c r="BK461" s="256"/>
      <c r="BL461" s="256"/>
      <c r="BM461" s="256"/>
      <c r="BN461" s="256"/>
      <c r="BO461" s="256"/>
      <c r="BP461" s="256"/>
      <c r="BQ461" s="256"/>
      <c r="BR461" s="256"/>
      <c r="BS461" s="256"/>
      <c r="BT461" s="256"/>
      <c r="BU461" s="256"/>
      <c r="BV461" s="256"/>
      <c r="BW461" s="255"/>
      <c r="BX461" s="255"/>
      <c r="BY461" s="255"/>
      <c r="BZ461" s="257"/>
      <c r="CA461" s="257"/>
      <c r="CB461" s="257"/>
      <c r="CC461" s="257"/>
      <c r="CD461" s="257"/>
      <c r="CE461" s="257"/>
      <c r="CF461" s="257"/>
      <c r="CG461" s="257"/>
      <c r="CH461" s="257"/>
      <c r="CI461" s="257"/>
      <c r="CJ461" s="257"/>
      <c r="CK461" s="257"/>
      <c r="CL461" s="257"/>
      <c r="CM461" s="257"/>
      <c r="CN461" s="257"/>
      <c r="CO461" s="257"/>
      <c r="CP461" s="257"/>
      <c r="CQ461" s="257"/>
      <c r="CR461" s="257"/>
      <c r="CS461" s="253" t="s">
        <v>4736</v>
      </c>
      <c r="CT461" s="257"/>
      <c r="CU461" s="257"/>
      <c r="CV461" s="257"/>
      <c r="CW461" s="257"/>
      <c r="CX461" s="257"/>
      <c r="CY461" s="257"/>
      <c r="CZ461" s="257"/>
      <c r="DA461" s="257"/>
      <c r="DB461" s="257"/>
      <c r="DC461" s="257"/>
      <c r="DD461" s="257"/>
      <c r="DE461" s="257"/>
    </row>
    <row r="462" spans="34:109" ht="75" hidden="1" customHeight="1">
      <c r="AH462" s="255"/>
      <c r="AI462" s="255"/>
      <c r="AJ462" s="255"/>
      <c r="AK462" s="255"/>
      <c r="AL462" s="244" t="str">
        <f t="shared" si="14"/>
        <v/>
      </c>
      <c r="AM462" s="244" t="str">
        <f t="shared" si="15"/>
        <v/>
      </c>
      <c r="AO462" s="255"/>
      <c r="AP462" s="247">
        <v>460</v>
      </c>
      <c r="AQ462" s="256"/>
      <c r="AR462" s="256"/>
      <c r="AS462" s="256"/>
      <c r="AT462" s="256"/>
      <c r="AU462" s="256"/>
      <c r="AV462" s="256"/>
      <c r="AW462" s="256"/>
      <c r="AX462" s="256"/>
      <c r="AY462" s="256"/>
      <c r="AZ462" s="256"/>
      <c r="BA462" s="256"/>
      <c r="BB462" s="256"/>
      <c r="BC462" s="256"/>
      <c r="BD462" s="256"/>
      <c r="BE462" s="256"/>
      <c r="BF462" s="256"/>
      <c r="BG462" s="256"/>
      <c r="BH462" s="256"/>
      <c r="BI462" s="256"/>
      <c r="BJ462" s="252" t="s">
        <v>4737</v>
      </c>
      <c r="BK462" s="256"/>
      <c r="BL462" s="256"/>
      <c r="BM462" s="256"/>
      <c r="BN462" s="256"/>
      <c r="BO462" s="256"/>
      <c r="BP462" s="256"/>
      <c r="BQ462" s="256"/>
      <c r="BR462" s="256"/>
      <c r="BS462" s="256"/>
      <c r="BT462" s="256"/>
      <c r="BU462" s="256"/>
      <c r="BV462" s="256"/>
      <c r="BW462" s="255"/>
      <c r="BX462" s="255"/>
      <c r="BY462" s="255"/>
      <c r="BZ462" s="257"/>
      <c r="CA462" s="257"/>
      <c r="CB462" s="257"/>
      <c r="CC462" s="257"/>
      <c r="CD462" s="257"/>
      <c r="CE462" s="257"/>
      <c r="CF462" s="257"/>
      <c r="CG462" s="257"/>
      <c r="CH462" s="257"/>
      <c r="CI462" s="257"/>
      <c r="CJ462" s="257"/>
      <c r="CK462" s="257"/>
      <c r="CL462" s="257"/>
      <c r="CM462" s="257"/>
      <c r="CN462" s="257"/>
      <c r="CO462" s="257"/>
      <c r="CP462" s="257"/>
      <c r="CQ462" s="257"/>
      <c r="CR462" s="257"/>
      <c r="CS462" s="253" t="s">
        <v>4738</v>
      </c>
      <c r="CT462" s="257"/>
      <c r="CU462" s="257"/>
      <c r="CV462" s="257"/>
      <c r="CW462" s="257"/>
      <c r="CX462" s="257"/>
      <c r="CY462" s="257"/>
      <c r="CZ462" s="257"/>
      <c r="DA462" s="257"/>
      <c r="DB462" s="257"/>
      <c r="DC462" s="257"/>
      <c r="DD462" s="257"/>
      <c r="DE462" s="257"/>
    </row>
    <row r="463" spans="34:109" ht="75" hidden="1" customHeight="1">
      <c r="AH463" s="255"/>
      <c r="AI463" s="255"/>
      <c r="AJ463" s="255"/>
      <c r="AK463" s="255"/>
      <c r="AL463" s="244" t="str">
        <f t="shared" si="14"/>
        <v/>
      </c>
      <c r="AM463" s="244" t="str">
        <f t="shared" si="15"/>
        <v/>
      </c>
      <c r="AO463" s="255"/>
      <c r="AP463" s="247">
        <v>461</v>
      </c>
      <c r="AQ463" s="256"/>
      <c r="AR463" s="256"/>
      <c r="AS463" s="256"/>
      <c r="AT463" s="256"/>
      <c r="AU463" s="256"/>
      <c r="AV463" s="256"/>
      <c r="AW463" s="256"/>
      <c r="AX463" s="256"/>
      <c r="AY463" s="256"/>
      <c r="AZ463" s="256"/>
      <c r="BA463" s="256"/>
      <c r="BB463" s="256"/>
      <c r="BC463" s="256"/>
      <c r="BD463" s="256"/>
      <c r="BE463" s="256"/>
      <c r="BF463" s="256"/>
      <c r="BG463" s="256"/>
      <c r="BH463" s="256"/>
      <c r="BI463" s="256"/>
      <c r="BJ463" s="252" t="s">
        <v>4739</v>
      </c>
      <c r="BK463" s="256"/>
      <c r="BL463" s="256"/>
      <c r="BM463" s="256"/>
      <c r="BN463" s="256"/>
      <c r="BO463" s="256"/>
      <c r="BP463" s="256"/>
      <c r="BQ463" s="256"/>
      <c r="BR463" s="256"/>
      <c r="BS463" s="256"/>
      <c r="BT463" s="256"/>
      <c r="BU463" s="256"/>
      <c r="BV463" s="256"/>
      <c r="BW463" s="255"/>
      <c r="BX463" s="255"/>
      <c r="BY463" s="255"/>
      <c r="BZ463" s="257"/>
      <c r="CA463" s="257"/>
      <c r="CB463" s="257"/>
      <c r="CC463" s="257"/>
      <c r="CD463" s="257"/>
      <c r="CE463" s="257"/>
      <c r="CF463" s="257"/>
      <c r="CG463" s="257"/>
      <c r="CH463" s="257"/>
      <c r="CI463" s="257"/>
      <c r="CJ463" s="257"/>
      <c r="CK463" s="257"/>
      <c r="CL463" s="257"/>
      <c r="CM463" s="257"/>
      <c r="CN463" s="257"/>
      <c r="CO463" s="257"/>
      <c r="CP463" s="257"/>
      <c r="CQ463" s="257"/>
      <c r="CR463" s="257"/>
      <c r="CS463" s="253" t="s">
        <v>4740</v>
      </c>
      <c r="CT463" s="257"/>
      <c r="CU463" s="257"/>
      <c r="CV463" s="257"/>
      <c r="CW463" s="257"/>
      <c r="CX463" s="257"/>
      <c r="CY463" s="257"/>
      <c r="CZ463" s="257"/>
      <c r="DA463" s="257"/>
      <c r="DB463" s="257"/>
      <c r="DC463" s="257"/>
      <c r="DD463" s="257"/>
      <c r="DE463" s="257"/>
    </row>
    <row r="464" spans="34:109" ht="60" hidden="1" customHeight="1">
      <c r="AH464" s="255"/>
      <c r="AI464" s="255"/>
      <c r="AJ464" s="255"/>
      <c r="AK464" s="255"/>
      <c r="AL464" s="244" t="str">
        <f t="shared" si="14"/>
        <v/>
      </c>
      <c r="AM464" s="244" t="str">
        <f t="shared" si="15"/>
        <v/>
      </c>
      <c r="AO464" s="255"/>
      <c r="AP464" s="247">
        <v>462</v>
      </c>
      <c r="AQ464" s="256"/>
      <c r="AR464" s="256"/>
      <c r="AS464" s="256"/>
      <c r="AT464" s="256"/>
      <c r="AU464" s="256"/>
      <c r="AV464" s="256"/>
      <c r="AW464" s="256"/>
      <c r="AX464" s="256"/>
      <c r="AY464" s="256"/>
      <c r="AZ464" s="256"/>
      <c r="BA464" s="256"/>
      <c r="BB464" s="256"/>
      <c r="BC464" s="256"/>
      <c r="BD464" s="256"/>
      <c r="BE464" s="256"/>
      <c r="BF464" s="256"/>
      <c r="BG464" s="256"/>
      <c r="BH464" s="256"/>
      <c r="BI464" s="256"/>
      <c r="BJ464" s="252" t="s">
        <v>4741</v>
      </c>
      <c r="BK464" s="256"/>
      <c r="BL464" s="256"/>
      <c r="BM464" s="256"/>
      <c r="BN464" s="256"/>
      <c r="BO464" s="256"/>
      <c r="BP464" s="256"/>
      <c r="BQ464" s="256"/>
      <c r="BR464" s="256"/>
      <c r="BS464" s="256"/>
      <c r="BT464" s="256"/>
      <c r="BU464" s="256"/>
      <c r="BV464" s="256"/>
      <c r="BW464" s="255"/>
      <c r="BX464" s="255"/>
      <c r="BY464" s="255"/>
      <c r="BZ464" s="257"/>
      <c r="CA464" s="257"/>
      <c r="CB464" s="257"/>
      <c r="CC464" s="257"/>
      <c r="CD464" s="257"/>
      <c r="CE464" s="257"/>
      <c r="CF464" s="257"/>
      <c r="CG464" s="257"/>
      <c r="CH464" s="257"/>
      <c r="CI464" s="257"/>
      <c r="CJ464" s="257"/>
      <c r="CK464" s="257"/>
      <c r="CL464" s="257"/>
      <c r="CM464" s="257"/>
      <c r="CN464" s="257"/>
      <c r="CO464" s="257"/>
      <c r="CP464" s="257"/>
      <c r="CQ464" s="257"/>
      <c r="CR464" s="257"/>
      <c r="CS464" s="253" t="s">
        <v>4742</v>
      </c>
      <c r="CT464" s="257"/>
      <c r="CU464" s="257"/>
      <c r="CV464" s="257"/>
      <c r="CW464" s="257"/>
      <c r="CX464" s="257"/>
      <c r="CY464" s="257"/>
      <c r="CZ464" s="257"/>
      <c r="DA464" s="257"/>
      <c r="DB464" s="257"/>
      <c r="DC464" s="257"/>
      <c r="DD464" s="257"/>
      <c r="DE464" s="257"/>
    </row>
    <row r="465" spans="34:109" ht="75" hidden="1" customHeight="1">
      <c r="AH465" s="255"/>
      <c r="AI465" s="255"/>
      <c r="AJ465" s="255"/>
      <c r="AK465" s="255"/>
      <c r="AL465" s="244" t="str">
        <f t="shared" si="14"/>
        <v/>
      </c>
      <c r="AM465" s="244" t="str">
        <f t="shared" si="15"/>
        <v/>
      </c>
      <c r="AO465" s="255"/>
      <c r="AP465" s="247">
        <v>463</v>
      </c>
      <c r="AQ465" s="256"/>
      <c r="AR465" s="256"/>
      <c r="AS465" s="256"/>
      <c r="AT465" s="256"/>
      <c r="AU465" s="256"/>
      <c r="AV465" s="256"/>
      <c r="AW465" s="256"/>
      <c r="AX465" s="256"/>
      <c r="AY465" s="256"/>
      <c r="AZ465" s="256"/>
      <c r="BA465" s="256"/>
      <c r="BB465" s="256"/>
      <c r="BC465" s="256"/>
      <c r="BD465" s="256"/>
      <c r="BE465" s="256"/>
      <c r="BF465" s="256"/>
      <c r="BG465" s="256"/>
      <c r="BH465" s="256"/>
      <c r="BI465" s="256"/>
      <c r="BJ465" s="252" t="s">
        <v>4743</v>
      </c>
      <c r="BK465" s="256"/>
      <c r="BL465" s="256"/>
      <c r="BM465" s="256"/>
      <c r="BN465" s="256"/>
      <c r="BO465" s="256"/>
      <c r="BP465" s="256"/>
      <c r="BQ465" s="256"/>
      <c r="BR465" s="256"/>
      <c r="BS465" s="256"/>
      <c r="BT465" s="256"/>
      <c r="BU465" s="256"/>
      <c r="BV465" s="256"/>
      <c r="BW465" s="255"/>
      <c r="BX465" s="255"/>
      <c r="BY465" s="255"/>
      <c r="BZ465" s="257"/>
      <c r="CA465" s="257"/>
      <c r="CB465" s="257"/>
      <c r="CC465" s="257"/>
      <c r="CD465" s="257"/>
      <c r="CE465" s="257"/>
      <c r="CF465" s="257"/>
      <c r="CG465" s="257"/>
      <c r="CH465" s="257"/>
      <c r="CI465" s="257"/>
      <c r="CJ465" s="257"/>
      <c r="CK465" s="257"/>
      <c r="CL465" s="257"/>
      <c r="CM465" s="257"/>
      <c r="CN465" s="257"/>
      <c r="CO465" s="257"/>
      <c r="CP465" s="257"/>
      <c r="CQ465" s="257"/>
      <c r="CR465" s="257"/>
      <c r="CS465" s="253" t="s">
        <v>4744</v>
      </c>
      <c r="CT465" s="257"/>
      <c r="CU465" s="257"/>
      <c r="CV465" s="257"/>
      <c r="CW465" s="257"/>
      <c r="CX465" s="257"/>
      <c r="CY465" s="257"/>
      <c r="CZ465" s="257"/>
      <c r="DA465" s="257"/>
      <c r="DB465" s="257"/>
      <c r="DC465" s="257"/>
      <c r="DD465" s="257"/>
      <c r="DE465" s="257"/>
    </row>
    <row r="466" spans="34:109" ht="105" hidden="1" customHeight="1">
      <c r="AH466" s="255"/>
      <c r="AI466" s="255"/>
      <c r="AJ466" s="255"/>
      <c r="AK466" s="255"/>
      <c r="AL466" s="244" t="str">
        <f t="shared" si="14"/>
        <v/>
      </c>
      <c r="AM466" s="244" t="str">
        <f t="shared" si="15"/>
        <v/>
      </c>
      <c r="AO466" s="255"/>
      <c r="AP466" s="247">
        <v>464</v>
      </c>
      <c r="AQ466" s="256"/>
      <c r="AR466" s="256"/>
      <c r="AS466" s="256"/>
      <c r="AT466" s="256"/>
      <c r="AU466" s="256"/>
      <c r="AV466" s="256"/>
      <c r="AW466" s="256"/>
      <c r="AX466" s="256"/>
      <c r="AY466" s="256"/>
      <c r="AZ466" s="256"/>
      <c r="BA466" s="256"/>
      <c r="BB466" s="256"/>
      <c r="BC466" s="256"/>
      <c r="BD466" s="256"/>
      <c r="BE466" s="256"/>
      <c r="BF466" s="256"/>
      <c r="BG466" s="256"/>
      <c r="BH466" s="256"/>
      <c r="BI466" s="256"/>
      <c r="BJ466" s="252" t="s">
        <v>4745</v>
      </c>
      <c r="BK466" s="256"/>
      <c r="BL466" s="256"/>
      <c r="BM466" s="256"/>
      <c r="BN466" s="256"/>
      <c r="BO466" s="256"/>
      <c r="BP466" s="256"/>
      <c r="BQ466" s="256"/>
      <c r="BR466" s="256"/>
      <c r="BS466" s="256"/>
      <c r="BT466" s="256"/>
      <c r="BU466" s="256"/>
      <c r="BV466" s="256"/>
      <c r="BW466" s="255"/>
      <c r="BX466" s="255"/>
      <c r="BY466" s="255"/>
      <c r="BZ466" s="257"/>
      <c r="CA466" s="257"/>
      <c r="CB466" s="257"/>
      <c r="CC466" s="257"/>
      <c r="CD466" s="257"/>
      <c r="CE466" s="257"/>
      <c r="CF466" s="257"/>
      <c r="CG466" s="257"/>
      <c r="CH466" s="257"/>
      <c r="CI466" s="257"/>
      <c r="CJ466" s="257"/>
      <c r="CK466" s="257"/>
      <c r="CL466" s="257"/>
      <c r="CM466" s="257"/>
      <c r="CN466" s="257"/>
      <c r="CO466" s="257"/>
      <c r="CP466" s="257"/>
      <c r="CQ466" s="257"/>
      <c r="CR466" s="257"/>
      <c r="CS466" s="253" t="s">
        <v>4746</v>
      </c>
      <c r="CT466" s="257"/>
      <c r="CU466" s="257"/>
      <c r="CV466" s="257"/>
      <c r="CW466" s="257"/>
      <c r="CX466" s="257"/>
      <c r="CY466" s="257"/>
      <c r="CZ466" s="257"/>
      <c r="DA466" s="257"/>
      <c r="DB466" s="257"/>
      <c r="DC466" s="257"/>
      <c r="DD466" s="257"/>
      <c r="DE466" s="257"/>
    </row>
    <row r="467" spans="34:109" ht="60" hidden="1" customHeight="1">
      <c r="AH467" s="255"/>
      <c r="AI467" s="255"/>
      <c r="AJ467" s="255"/>
      <c r="AK467" s="255"/>
      <c r="AL467" s="244" t="str">
        <f t="shared" si="14"/>
        <v/>
      </c>
      <c r="AM467" s="244" t="str">
        <f t="shared" si="15"/>
        <v/>
      </c>
      <c r="AO467" s="255"/>
      <c r="AP467" s="247">
        <v>465</v>
      </c>
      <c r="AQ467" s="256"/>
      <c r="AR467" s="256"/>
      <c r="AS467" s="256"/>
      <c r="AT467" s="256"/>
      <c r="AU467" s="256"/>
      <c r="AV467" s="256"/>
      <c r="AW467" s="256"/>
      <c r="AX467" s="256"/>
      <c r="AY467" s="256"/>
      <c r="AZ467" s="256"/>
      <c r="BA467" s="256"/>
      <c r="BB467" s="256"/>
      <c r="BC467" s="256"/>
      <c r="BD467" s="256"/>
      <c r="BE467" s="256"/>
      <c r="BF467" s="256"/>
      <c r="BG467" s="256"/>
      <c r="BH467" s="256"/>
      <c r="BI467" s="256"/>
      <c r="BJ467" s="252" t="s">
        <v>4747</v>
      </c>
      <c r="BK467" s="256"/>
      <c r="BL467" s="256"/>
      <c r="BM467" s="256"/>
      <c r="BN467" s="256"/>
      <c r="BO467" s="256"/>
      <c r="BP467" s="256"/>
      <c r="BQ467" s="256"/>
      <c r="BR467" s="256"/>
      <c r="BS467" s="256"/>
      <c r="BT467" s="256"/>
      <c r="BU467" s="256"/>
      <c r="BV467" s="256"/>
      <c r="BW467" s="255"/>
      <c r="BX467" s="255"/>
      <c r="BY467" s="255"/>
      <c r="BZ467" s="257"/>
      <c r="CA467" s="257"/>
      <c r="CB467" s="257"/>
      <c r="CC467" s="257"/>
      <c r="CD467" s="257"/>
      <c r="CE467" s="257"/>
      <c r="CF467" s="257"/>
      <c r="CG467" s="257"/>
      <c r="CH467" s="257"/>
      <c r="CI467" s="257"/>
      <c r="CJ467" s="257"/>
      <c r="CK467" s="257"/>
      <c r="CL467" s="257"/>
      <c r="CM467" s="257"/>
      <c r="CN467" s="257"/>
      <c r="CO467" s="257"/>
      <c r="CP467" s="257"/>
      <c r="CQ467" s="257"/>
      <c r="CR467" s="257"/>
      <c r="CS467" s="253" t="s">
        <v>4748</v>
      </c>
      <c r="CT467" s="257"/>
      <c r="CU467" s="257"/>
      <c r="CV467" s="257"/>
      <c r="CW467" s="257"/>
      <c r="CX467" s="257"/>
      <c r="CY467" s="257"/>
      <c r="CZ467" s="257"/>
      <c r="DA467" s="257"/>
      <c r="DB467" s="257"/>
      <c r="DC467" s="257"/>
      <c r="DD467" s="257"/>
      <c r="DE467" s="257"/>
    </row>
    <row r="468" spans="34:109" ht="60" hidden="1" customHeight="1">
      <c r="AH468" s="255"/>
      <c r="AI468" s="255"/>
      <c r="AJ468" s="255"/>
      <c r="AK468" s="255"/>
      <c r="AL468" s="244" t="str">
        <f t="shared" si="14"/>
        <v/>
      </c>
      <c r="AM468" s="244" t="str">
        <f t="shared" si="15"/>
        <v/>
      </c>
      <c r="AO468" s="255"/>
      <c r="AP468" s="247">
        <v>466</v>
      </c>
      <c r="AQ468" s="256"/>
      <c r="AR468" s="256"/>
      <c r="AS468" s="256"/>
      <c r="AT468" s="256"/>
      <c r="AU468" s="256"/>
      <c r="AV468" s="256"/>
      <c r="AW468" s="256"/>
      <c r="AX468" s="256"/>
      <c r="AY468" s="256"/>
      <c r="AZ468" s="256"/>
      <c r="BA468" s="256"/>
      <c r="BB468" s="256"/>
      <c r="BC468" s="256"/>
      <c r="BD468" s="256"/>
      <c r="BE468" s="256"/>
      <c r="BF468" s="256"/>
      <c r="BG468" s="256"/>
      <c r="BH468" s="256"/>
      <c r="BI468" s="256"/>
      <c r="BJ468" s="252" t="s">
        <v>4749</v>
      </c>
      <c r="BK468" s="256"/>
      <c r="BL468" s="256"/>
      <c r="BM468" s="256"/>
      <c r="BN468" s="256"/>
      <c r="BO468" s="256"/>
      <c r="BP468" s="256"/>
      <c r="BQ468" s="256"/>
      <c r="BR468" s="256"/>
      <c r="BS468" s="256"/>
      <c r="BT468" s="256"/>
      <c r="BU468" s="256"/>
      <c r="BV468" s="256"/>
      <c r="BW468" s="255"/>
      <c r="BX468" s="255"/>
      <c r="BY468" s="255"/>
      <c r="BZ468" s="257"/>
      <c r="CA468" s="257"/>
      <c r="CB468" s="257"/>
      <c r="CC468" s="257"/>
      <c r="CD468" s="257"/>
      <c r="CE468" s="257"/>
      <c r="CF468" s="257"/>
      <c r="CG468" s="257"/>
      <c r="CH468" s="257"/>
      <c r="CI468" s="257"/>
      <c r="CJ468" s="257"/>
      <c r="CK468" s="257"/>
      <c r="CL468" s="257"/>
      <c r="CM468" s="257"/>
      <c r="CN468" s="257"/>
      <c r="CO468" s="257"/>
      <c r="CP468" s="257"/>
      <c r="CQ468" s="257"/>
      <c r="CR468" s="257"/>
      <c r="CS468" s="253" t="s">
        <v>4750</v>
      </c>
      <c r="CT468" s="257"/>
      <c r="CU468" s="257"/>
      <c r="CV468" s="257"/>
      <c r="CW468" s="257"/>
      <c r="CX468" s="257"/>
      <c r="CY468" s="257"/>
      <c r="CZ468" s="257"/>
      <c r="DA468" s="257"/>
      <c r="DB468" s="257"/>
      <c r="DC468" s="257"/>
      <c r="DD468" s="257"/>
      <c r="DE468" s="257"/>
    </row>
    <row r="469" spans="34:109" ht="75" hidden="1" customHeight="1">
      <c r="AH469" s="247"/>
      <c r="AI469" s="247"/>
      <c r="AJ469" s="247"/>
      <c r="AK469" s="247"/>
      <c r="AL469" s="244" t="str">
        <f t="shared" si="14"/>
        <v/>
      </c>
      <c r="AM469" s="244" t="str">
        <f t="shared" si="15"/>
        <v/>
      </c>
      <c r="AO469" s="247"/>
      <c r="AP469" s="247">
        <v>467</v>
      </c>
      <c r="AQ469" s="252"/>
      <c r="AR469" s="252"/>
      <c r="AS469" s="252"/>
      <c r="AT469" s="252"/>
      <c r="AU469" s="252"/>
      <c r="AV469" s="252"/>
      <c r="AW469" s="252"/>
      <c r="AX469" s="252"/>
      <c r="AY469" s="252"/>
      <c r="AZ469" s="252"/>
      <c r="BA469" s="252"/>
      <c r="BB469" s="252"/>
      <c r="BC469" s="252"/>
      <c r="BD469" s="252"/>
      <c r="BE469" s="252"/>
      <c r="BF469" s="252"/>
      <c r="BG469" s="252"/>
      <c r="BH469" s="252"/>
      <c r="BI469" s="252"/>
      <c r="BJ469" s="252" t="s">
        <v>4751</v>
      </c>
      <c r="BK469" s="252"/>
      <c r="BL469" s="252"/>
      <c r="BM469" s="252"/>
      <c r="BN469" s="252"/>
      <c r="BO469" s="252"/>
      <c r="BP469" s="252"/>
      <c r="BQ469" s="252"/>
      <c r="BR469" s="252"/>
      <c r="BS469" s="252"/>
      <c r="BT469" s="252"/>
      <c r="BU469" s="252"/>
      <c r="BV469" s="252"/>
      <c r="BW469" s="247"/>
      <c r="BX469" s="247"/>
      <c r="BY469" s="247"/>
      <c r="BZ469" s="253"/>
      <c r="CA469" s="253"/>
      <c r="CB469" s="253"/>
      <c r="CC469" s="253"/>
      <c r="CD469" s="253"/>
      <c r="CE469" s="253"/>
      <c r="CF469" s="253"/>
      <c r="CG469" s="253"/>
      <c r="CH469" s="253"/>
      <c r="CI469" s="253"/>
      <c r="CJ469" s="253"/>
      <c r="CK469" s="253"/>
      <c r="CL469" s="253"/>
      <c r="CM469" s="253"/>
      <c r="CN469" s="253"/>
      <c r="CO469" s="253"/>
      <c r="CP469" s="253"/>
      <c r="CQ469" s="253"/>
      <c r="CR469" s="253"/>
      <c r="CS469" s="253" t="s">
        <v>4752</v>
      </c>
      <c r="CT469" s="253"/>
      <c r="CU469" s="253"/>
      <c r="CV469" s="253"/>
      <c r="CW469" s="253"/>
      <c r="CX469" s="253"/>
      <c r="CY469" s="253"/>
      <c r="CZ469" s="253"/>
      <c r="DA469" s="253"/>
      <c r="DB469" s="253"/>
      <c r="DC469" s="253"/>
      <c r="DD469" s="253"/>
      <c r="DE469" s="253"/>
    </row>
    <row r="470" spans="34:109" ht="60" hidden="1" customHeight="1">
      <c r="AH470" s="255"/>
      <c r="AI470" s="255"/>
      <c r="AJ470" s="255"/>
      <c r="AK470" s="255"/>
      <c r="AL470" s="244" t="str">
        <f t="shared" si="14"/>
        <v/>
      </c>
      <c r="AM470" s="244" t="str">
        <f t="shared" si="15"/>
        <v/>
      </c>
      <c r="AO470" s="255"/>
      <c r="AP470" s="247">
        <v>468</v>
      </c>
      <c r="AQ470" s="256"/>
      <c r="AR470" s="256"/>
      <c r="AS470" s="256"/>
      <c r="AT470" s="256"/>
      <c r="AU470" s="256"/>
      <c r="AV470" s="256"/>
      <c r="AW470" s="256"/>
      <c r="AX470" s="256"/>
      <c r="AY470" s="256"/>
      <c r="AZ470" s="256"/>
      <c r="BA470" s="256"/>
      <c r="BB470" s="256"/>
      <c r="BC470" s="256"/>
      <c r="BD470" s="256"/>
      <c r="BE470" s="256"/>
      <c r="BF470" s="256"/>
      <c r="BG470" s="256"/>
      <c r="BH470" s="256"/>
      <c r="BI470" s="256"/>
      <c r="BJ470" s="252" t="s">
        <v>4753</v>
      </c>
      <c r="BK470" s="256"/>
      <c r="BL470" s="256"/>
      <c r="BM470" s="256"/>
      <c r="BN470" s="256"/>
      <c r="BO470" s="256"/>
      <c r="BP470" s="256"/>
      <c r="BQ470" s="256"/>
      <c r="BR470" s="256"/>
      <c r="BS470" s="256"/>
      <c r="BT470" s="256"/>
      <c r="BU470" s="256"/>
      <c r="BV470" s="256"/>
      <c r="BW470" s="255"/>
      <c r="BX470" s="255"/>
      <c r="BY470" s="255"/>
      <c r="BZ470" s="257"/>
      <c r="CA470" s="257"/>
      <c r="CB470" s="257"/>
      <c r="CC470" s="257"/>
      <c r="CD470" s="257"/>
      <c r="CE470" s="257"/>
      <c r="CF470" s="257"/>
      <c r="CG470" s="257"/>
      <c r="CH470" s="257"/>
      <c r="CI470" s="257"/>
      <c r="CJ470" s="257"/>
      <c r="CK470" s="257"/>
      <c r="CL470" s="257"/>
      <c r="CM470" s="257"/>
      <c r="CN470" s="257"/>
      <c r="CO470" s="257"/>
      <c r="CP470" s="257"/>
      <c r="CQ470" s="257"/>
      <c r="CR470" s="257"/>
      <c r="CS470" s="253" t="s">
        <v>4754</v>
      </c>
      <c r="CT470" s="257"/>
      <c r="CU470" s="257"/>
      <c r="CV470" s="257"/>
      <c r="CW470" s="257"/>
      <c r="CX470" s="257"/>
      <c r="CY470" s="257"/>
      <c r="CZ470" s="257"/>
      <c r="DA470" s="257"/>
      <c r="DB470" s="257"/>
      <c r="DC470" s="257"/>
      <c r="DD470" s="257"/>
      <c r="DE470" s="257"/>
    </row>
    <row r="471" spans="34:109" ht="90" hidden="1" customHeight="1">
      <c r="AH471" s="255"/>
      <c r="AI471" s="255"/>
      <c r="AJ471" s="255"/>
      <c r="AK471" s="255"/>
      <c r="AL471" s="244" t="str">
        <f t="shared" si="14"/>
        <v/>
      </c>
      <c r="AM471" s="244" t="str">
        <f t="shared" si="15"/>
        <v/>
      </c>
      <c r="AO471" s="255"/>
      <c r="AP471" s="247">
        <v>469</v>
      </c>
      <c r="AQ471" s="256"/>
      <c r="AR471" s="256"/>
      <c r="AS471" s="256"/>
      <c r="AT471" s="256"/>
      <c r="AU471" s="256"/>
      <c r="AV471" s="256"/>
      <c r="AW471" s="256"/>
      <c r="AX471" s="256"/>
      <c r="AY471" s="256"/>
      <c r="AZ471" s="256"/>
      <c r="BA471" s="256"/>
      <c r="BB471" s="256"/>
      <c r="BC471" s="256"/>
      <c r="BD471" s="256"/>
      <c r="BE471" s="256"/>
      <c r="BF471" s="256"/>
      <c r="BG471" s="256"/>
      <c r="BH471" s="256"/>
      <c r="BI471" s="256"/>
      <c r="BJ471" s="252" t="s">
        <v>4755</v>
      </c>
      <c r="BK471" s="256"/>
      <c r="BL471" s="256"/>
      <c r="BM471" s="256"/>
      <c r="BN471" s="256"/>
      <c r="BO471" s="256"/>
      <c r="BP471" s="256"/>
      <c r="BQ471" s="256"/>
      <c r="BR471" s="256"/>
      <c r="BS471" s="256"/>
      <c r="BT471" s="256"/>
      <c r="BU471" s="256"/>
      <c r="BV471" s="256"/>
      <c r="BW471" s="255"/>
      <c r="BX471" s="255"/>
      <c r="BY471" s="255"/>
      <c r="BZ471" s="257"/>
      <c r="CA471" s="257"/>
      <c r="CB471" s="257"/>
      <c r="CC471" s="257"/>
      <c r="CD471" s="257"/>
      <c r="CE471" s="257"/>
      <c r="CF471" s="257"/>
      <c r="CG471" s="257"/>
      <c r="CH471" s="257"/>
      <c r="CI471" s="257"/>
      <c r="CJ471" s="257"/>
      <c r="CK471" s="257"/>
      <c r="CL471" s="257"/>
      <c r="CM471" s="257"/>
      <c r="CN471" s="257"/>
      <c r="CO471" s="257"/>
      <c r="CP471" s="257"/>
      <c r="CQ471" s="257"/>
      <c r="CR471" s="257"/>
      <c r="CS471" s="253" t="s">
        <v>4756</v>
      </c>
      <c r="CT471" s="257"/>
      <c r="CU471" s="257"/>
      <c r="CV471" s="257"/>
      <c r="CW471" s="257"/>
      <c r="CX471" s="257"/>
      <c r="CY471" s="257"/>
      <c r="CZ471" s="257"/>
      <c r="DA471" s="257"/>
      <c r="DB471" s="257"/>
      <c r="DC471" s="257"/>
      <c r="DD471" s="257"/>
      <c r="DE471" s="257"/>
    </row>
    <row r="472" spans="34:109" ht="75" hidden="1" customHeight="1">
      <c r="AH472" s="255"/>
      <c r="AI472" s="255"/>
      <c r="AJ472" s="255"/>
      <c r="AK472" s="255"/>
      <c r="AL472" s="244" t="str">
        <f t="shared" si="14"/>
        <v/>
      </c>
      <c r="AM472" s="244" t="str">
        <f t="shared" si="15"/>
        <v/>
      </c>
      <c r="AO472" s="255"/>
      <c r="AP472" s="247">
        <v>470</v>
      </c>
      <c r="AQ472" s="256"/>
      <c r="AR472" s="256"/>
      <c r="AS472" s="256"/>
      <c r="AT472" s="256"/>
      <c r="AU472" s="256"/>
      <c r="AV472" s="256"/>
      <c r="AW472" s="256"/>
      <c r="AX472" s="256"/>
      <c r="AY472" s="256"/>
      <c r="AZ472" s="256"/>
      <c r="BA472" s="256"/>
      <c r="BB472" s="256"/>
      <c r="BC472" s="256"/>
      <c r="BD472" s="256"/>
      <c r="BE472" s="256"/>
      <c r="BF472" s="256"/>
      <c r="BG472" s="256"/>
      <c r="BH472" s="256"/>
      <c r="BI472" s="256"/>
      <c r="BJ472" s="252" t="s">
        <v>4757</v>
      </c>
      <c r="BK472" s="256"/>
      <c r="BL472" s="256"/>
      <c r="BM472" s="256"/>
      <c r="BN472" s="256"/>
      <c r="BO472" s="256"/>
      <c r="BP472" s="256"/>
      <c r="BQ472" s="256"/>
      <c r="BR472" s="256"/>
      <c r="BS472" s="256"/>
      <c r="BT472" s="256"/>
      <c r="BU472" s="256"/>
      <c r="BV472" s="256"/>
      <c r="BW472" s="255"/>
      <c r="BX472" s="255"/>
      <c r="BY472" s="255"/>
      <c r="BZ472" s="257"/>
      <c r="CA472" s="257"/>
      <c r="CB472" s="257"/>
      <c r="CC472" s="257"/>
      <c r="CD472" s="257"/>
      <c r="CE472" s="257"/>
      <c r="CF472" s="257"/>
      <c r="CG472" s="257"/>
      <c r="CH472" s="257"/>
      <c r="CI472" s="257"/>
      <c r="CJ472" s="257"/>
      <c r="CK472" s="257"/>
      <c r="CL472" s="257"/>
      <c r="CM472" s="257"/>
      <c r="CN472" s="257"/>
      <c r="CO472" s="257"/>
      <c r="CP472" s="257"/>
      <c r="CQ472" s="257"/>
      <c r="CR472" s="257"/>
      <c r="CS472" s="253" t="s">
        <v>4758</v>
      </c>
      <c r="CT472" s="257"/>
      <c r="CU472" s="257"/>
      <c r="CV472" s="257"/>
      <c r="CW472" s="257"/>
      <c r="CX472" s="257"/>
      <c r="CY472" s="257"/>
      <c r="CZ472" s="257"/>
      <c r="DA472" s="257"/>
      <c r="DB472" s="257"/>
      <c r="DC472" s="257"/>
      <c r="DD472" s="257"/>
      <c r="DE472" s="257"/>
    </row>
    <row r="473" spans="34:109" ht="60" hidden="1" customHeight="1">
      <c r="AH473" s="255"/>
      <c r="AI473" s="255"/>
      <c r="AJ473" s="255"/>
      <c r="AK473" s="255"/>
      <c r="AL473" s="244" t="str">
        <f t="shared" si="14"/>
        <v/>
      </c>
      <c r="AM473" s="244" t="str">
        <f t="shared" si="15"/>
        <v/>
      </c>
      <c r="AO473" s="255"/>
      <c r="AP473" s="247">
        <v>471</v>
      </c>
      <c r="AQ473" s="256"/>
      <c r="AR473" s="256"/>
      <c r="AS473" s="256"/>
      <c r="AT473" s="256"/>
      <c r="AU473" s="256"/>
      <c r="AV473" s="256"/>
      <c r="AW473" s="256"/>
      <c r="AX473" s="256"/>
      <c r="AY473" s="256"/>
      <c r="AZ473" s="256"/>
      <c r="BA473" s="256"/>
      <c r="BB473" s="256"/>
      <c r="BC473" s="256"/>
      <c r="BD473" s="256"/>
      <c r="BE473" s="256"/>
      <c r="BF473" s="256"/>
      <c r="BG473" s="256"/>
      <c r="BH473" s="256"/>
      <c r="BI473" s="256"/>
      <c r="BJ473" s="252" t="s">
        <v>4759</v>
      </c>
      <c r="BK473" s="256"/>
      <c r="BL473" s="256"/>
      <c r="BM473" s="256"/>
      <c r="BN473" s="256"/>
      <c r="BO473" s="256"/>
      <c r="BP473" s="256"/>
      <c r="BQ473" s="256"/>
      <c r="BR473" s="256"/>
      <c r="BS473" s="256"/>
      <c r="BT473" s="256"/>
      <c r="BU473" s="256"/>
      <c r="BV473" s="256"/>
      <c r="BW473" s="255"/>
      <c r="BX473" s="255"/>
      <c r="BY473" s="255"/>
      <c r="BZ473" s="257"/>
      <c r="CA473" s="257"/>
      <c r="CB473" s="257"/>
      <c r="CC473" s="257"/>
      <c r="CD473" s="257"/>
      <c r="CE473" s="257"/>
      <c r="CF473" s="257"/>
      <c r="CG473" s="257"/>
      <c r="CH473" s="257"/>
      <c r="CI473" s="257"/>
      <c r="CJ473" s="257"/>
      <c r="CK473" s="257"/>
      <c r="CL473" s="257"/>
      <c r="CM473" s="257"/>
      <c r="CN473" s="257"/>
      <c r="CO473" s="257"/>
      <c r="CP473" s="257"/>
      <c r="CQ473" s="257"/>
      <c r="CR473" s="257"/>
      <c r="CS473" s="253" t="s">
        <v>4760</v>
      </c>
      <c r="CT473" s="257"/>
      <c r="CU473" s="257"/>
      <c r="CV473" s="257"/>
      <c r="CW473" s="257"/>
      <c r="CX473" s="257"/>
      <c r="CY473" s="257"/>
      <c r="CZ473" s="257"/>
      <c r="DA473" s="257"/>
      <c r="DB473" s="257"/>
      <c r="DC473" s="257"/>
      <c r="DD473" s="257"/>
      <c r="DE473" s="257"/>
    </row>
    <row r="474" spans="34:109" ht="60" hidden="1" customHeight="1">
      <c r="AH474" s="255"/>
      <c r="AI474" s="255"/>
      <c r="AJ474" s="255"/>
      <c r="AK474" s="255"/>
      <c r="AL474" s="244" t="str">
        <f t="shared" si="14"/>
        <v/>
      </c>
      <c r="AM474" s="244" t="str">
        <f t="shared" si="15"/>
        <v/>
      </c>
      <c r="AO474" s="255"/>
      <c r="AP474" s="247">
        <v>472</v>
      </c>
      <c r="AQ474" s="256"/>
      <c r="AR474" s="256"/>
      <c r="AS474" s="256"/>
      <c r="AT474" s="256"/>
      <c r="AU474" s="256"/>
      <c r="AV474" s="256"/>
      <c r="AW474" s="256"/>
      <c r="AX474" s="256"/>
      <c r="AY474" s="256"/>
      <c r="AZ474" s="256"/>
      <c r="BA474" s="256"/>
      <c r="BB474" s="256"/>
      <c r="BC474" s="256"/>
      <c r="BD474" s="256"/>
      <c r="BE474" s="256"/>
      <c r="BF474" s="256"/>
      <c r="BG474" s="256"/>
      <c r="BH474" s="256"/>
      <c r="BI474" s="256"/>
      <c r="BJ474" s="252" t="s">
        <v>4761</v>
      </c>
      <c r="BK474" s="256"/>
      <c r="BL474" s="256"/>
      <c r="BM474" s="256"/>
      <c r="BN474" s="256"/>
      <c r="BO474" s="256"/>
      <c r="BP474" s="256"/>
      <c r="BQ474" s="256"/>
      <c r="BR474" s="256"/>
      <c r="BS474" s="256"/>
      <c r="BT474" s="256"/>
      <c r="BU474" s="256"/>
      <c r="BV474" s="256"/>
      <c r="BW474" s="255"/>
      <c r="BX474" s="255"/>
      <c r="BY474" s="255"/>
      <c r="BZ474" s="257"/>
      <c r="CA474" s="257"/>
      <c r="CB474" s="257"/>
      <c r="CC474" s="257"/>
      <c r="CD474" s="257"/>
      <c r="CE474" s="257"/>
      <c r="CF474" s="257"/>
      <c r="CG474" s="257"/>
      <c r="CH474" s="257"/>
      <c r="CI474" s="257"/>
      <c r="CJ474" s="257"/>
      <c r="CK474" s="257"/>
      <c r="CL474" s="257"/>
      <c r="CM474" s="257"/>
      <c r="CN474" s="257"/>
      <c r="CO474" s="257"/>
      <c r="CP474" s="257"/>
      <c r="CQ474" s="257"/>
      <c r="CR474" s="257"/>
      <c r="CS474" s="253" t="s">
        <v>4762</v>
      </c>
      <c r="CT474" s="257"/>
      <c r="CU474" s="257"/>
      <c r="CV474" s="257"/>
      <c r="CW474" s="257"/>
      <c r="CX474" s="257"/>
      <c r="CY474" s="257"/>
      <c r="CZ474" s="257"/>
      <c r="DA474" s="257"/>
      <c r="DB474" s="257"/>
      <c r="DC474" s="257"/>
      <c r="DD474" s="257"/>
      <c r="DE474" s="257"/>
    </row>
    <row r="475" spans="34:109" ht="60" hidden="1" customHeight="1">
      <c r="AH475" s="255"/>
      <c r="AI475" s="255"/>
      <c r="AJ475" s="255"/>
      <c r="AK475" s="255"/>
      <c r="AL475" s="244" t="str">
        <f t="shared" si="14"/>
        <v/>
      </c>
      <c r="AM475" s="244" t="str">
        <f t="shared" si="15"/>
        <v/>
      </c>
      <c r="AO475" s="255"/>
      <c r="AP475" s="247">
        <v>473</v>
      </c>
      <c r="AQ475" s="256"/>
      <c r="AR475" s="256"/>
      <c r="AS475" s="256"/>
      <c r="AT475" s="256"/>
      <c r="AU475" s="256"/>
      <c r="AV475" s="256"/>
      <c r="AW475" s="256"/>
      <c r="AX475" s="256"/>
      <c r="AY475" s="256"/>
      <c r="AZ475" s="256"/>
      <c r="BA475" s="256"/>
      <c r="BB475" s="256"/>
      <c r="BC475" s="256"/>
      <c r="BD475" s="256"/>
      <c r="BE475" s="256"/>
      <c r="BF475" s="256"/>
      <c r="BG475" s="256"/>
      <c r="BH475" s="256"/>
      <c r="BI475" s="256"/>
      <c r="BJ475" s="252" t="s">
        <v>4763</v>
      </c>
      <c r="BK475" s="256"/>
      <c r="BL475" s="256"/>
      <c r="BM475" s="256"/>
      <c r="BN475" s="256"/>
      <c r="BO475" s="256"/>
      <c r="BP475" s="256"/>
      <c r="BQ475" s="256"/>
      <c r="BR475" s="256"/>
      <c r="BS475" s="256"/>
      <c r="BT475" s="256"/>
      <c r="BU475" s="256"/>
      <c r="BV475" s="256"/>
      <c r="BW475" s="255"/>
      <c r="BX475" s="255"/>
      <c r="BY475" s="255"/>
      <c r="BZ475" s="257"/>
      <c r="CA475" s="257"/>
      <c r="CB475" s="257"/>
      <c r="CC475" s="257"/>
      <c r="CD475" s="257"/>
      <c r="CE475" s="257"/>
      <c r="CF475" s="257"/>
      <c r="CG475" s="257"/>
      <c r="CH475" s="257"/>
      <c r="CI475" s="257"/>
      <c r="CJ475" s="257"/>
      <c r="CK475" s="257"/>
      <c r="CL475" s="257"/>
      <c r="CM475" s="257"/>
      <c r="CN475" s="257"/>
      <c r="CO475" s="257"/>
      <c r="CP475" s="257"/>
      <c r="CQ475" s="257"/>
      <c r="CR475" s="257"/>
      <c r="CS475" s="253" t="s">
        <v>4764</v>
      </c>
      <c r="CT475" s="257"/>
      <c r="CU475" s="257"/>
      <c r="CV475" s="257"/>
      <c r="CW475" s="257"/>
      <c r="CX475" s="257"/>
      <c r="CY475" s="257"/>
      <c r="CZ475" s="257"/>
      <c r="DA475" s="257"/>
      <c r="DB475" s="257"/>
      <c r="DC475" s="257"/>
      <c r="DD475" s="257"/>
      <c r="DE475" s="257"/>
    </row>
    <row r="476" spans="34:109" ht="75" hidden="1" customHeight="1">
      <c r="AH476" s="255"/>
      <c r="AI476" s="255"/>
      <c r="AJ476" s="255"/>
      <c r="AK476" s="255"/>
      <c r="AL476" s="244" t="str">
        <f t="shared" si="14"/>
        <v/>
      </c>
      <c r="AM476" s="244" t="str">
        <f t="shared" si="15"/>
        <v/>
      </c>
      <c r="AO476" s="255"/>
      <c r="AP476" s="247">
        <v>474</v>
      </c>
      <c r="AQ476" s="256"/>
      <c r="AR476" s="256"/>
      <c r="AS476" s="256"/>
      <c r="AT476" s="256"/>
      <c r="AU476" s="256"/>
      <c r="AV476" s="256"/>
      <c r="AW476" s="256"/>
      <c r="AX476" s="256"/>
      <c r="AY476" s="256"/>
      <c r="AZ476" s="256"/>
      <c r="BA476" s="256"/>
      <c r="BB476" s="256"/>
      <c r="BC476" s="256"/>
      <c r="BD476" s="256"/>
      <c r="BE476" s="256"/>
      <c r="BF476" s="256"/>
      <c r="BG476" s="256"/>
      <c r="BH476" s="256"/>
      <c r="BI476" s="256"/>
      <c r="BJ476" s="252" t="s">
        <v>4765</v>
      </c>
      <c r="BK476" s="256"/>
      <c r="BL476" s="256"/>
      <c r="BM476" s="256"/>
      <c r="BN476" s="256"/>
      <c r="BO476" s="256"/>
      <c r="BP476" s="256"/>
      <c r="BQ476" s="256"/>
      <c r="BR476" s="256"/>
      <c r="BS476" s="256"/>
      <c r="BT476" s="256"/>
      <c r="BU476" s="256"/>
      <c r="BV476" s="256"/>
      <c r="BW476" s="255"/>
      <c r="BX476" s="255"/>
      <c r="BY476" s="255"/>
      <c r="BZ476" s="257"/>
      <c r="CA476" s="257"/>
      <c r="CB476" s="257"/>
      <c r="CC476" s="257"/>
      <c r="CD476" s="257"/>
      <c r="CE476" s="257"/>
      <c r="CF476" s="257"/>
      <c r="CG476" s="257"/>
      <c r="CH476" s="257"/>
      <c r="CI476" s="257"/>
      <c r="CJ476" s="257"/>
      <c r="CK476" s="257"/>
      <c r="CL476" s="257"/>
      <c r="CM476" s="257"/>
      <c r="CN476" s="257"/>
      <c r="CO476" s="257"/>
      <c r="CP476" s="257"/>
      <c r="CQ476" s="257"/>
      <c r="CR476" s="257"/>
      <c r="CS476" s="253" t="s">
        <v>4766</v>
      </c>
      <c r="CT476" s="257"/>
      <c r="CU476" s="257"/>
      <c r="CV476" s="257"/>
      <c r="CW476" s="257"/>
      <c r="CX476" s="257"/>
      <c r="CY476" s="257"/>
      <c r="CZ476" s="257"/>
      <c r="DA476" s="257"/>
      <c r="DB476" s="257"/>
      <c r="DC476" s="257"/>
      <c r="DD476" s="257"/>
      <c r="DE476" s="257"/>
    </row>
    <row r="477" spans="34:109" ht="60" hidden="1" customHeight="1">
      <c r="AH477" s="255"/>
      <c r="AI477" s="255"/>
      <c r="AJ477" s="255"/>
      <c r="AK477" s="255"/>
      <c r="AL477" s="244" t="str">
        <f t="shared" si="14"/>
        <v/>
      </c>
      <c r="AM477" s="244" t="str">
        <f t="shared" si="15"/>
        <v/>
      </c>
      <c r="AO477" s="255"/>
      <c r="AP477" s="247">
        <v>475</v>
      </c>
      <c r="AQ477" s="256"/>
      <c r="AR477" s="256"/>
      <c r="AS477" s="256"/>
      <c r="AT477" s="256"/>
      <c r="AU477" s="256"/>
      <c r="AV477" s="256"/>
      <c r="AW477" s="256"/>
      <c r="AX477" s="256"/>
      <c r="AY477" s="256"/>
      <c r="AZ477" s="256"/>
      <c r="BA477" s="256"/>
      <c r="BB477" s="256"/>
      <c r="BC477" s="256"/>
      <c r="BD477" s="256"/>
      <c r="BE477" s="256"/>
      <c r="BF477" s="256"/>
      <c r="BG477" s="256"/>
      <c r="BH477" s="256"/>
      <c r="BI477" s="256"/>
      <c r="BJ477" s="252" t="s">
        <v>4767</v>
      </c>
      <c r="BK477" s="256"/>
      <c r="BL477" s="256"/>
      <c r="BM477" s="256"/>
      <c r="BN477" s="256"/>
      <c r="BO477" s="256"/>
      <c r="BP477" s="256"/>
      <c r="BQ477" s="256"/>
      <c r="BR477" s="256"/>
      <c r="BS477" s="256"/>
      <c r="BT477" s="256"/>
      <c r="BU477" s="256"/>
      <c r="BV477" s="256"/>
      <c r="BW477" s="255"/>
      <c r="BX477" s="255"/>
      <c r="BY477" s="255"/>
      <c r="BZ477" s="257"/>
      <c r="CA477" s="257"/>
      <c r="CB477" s="257"/>
      <c r="CC477" s="257"/>
      <c r="CD477" s="257"/>
      <c r="CE477" s="257"/>
      <c r="CF477" s="257"/>
      <c r="CG477" s="257"/>
      <c r="CH477" s="257"/>
      <c r="CI477" s="257"/>
      <c r="CJ477" s="257"/>
      <c r="CK477" s="257"/>
      <c r="CL477" s="257"/>
      <c r="CM477" s="257"/>
      <c r="CN477" s="257"/>
      <c r="CO477" s="257"/>
      <c r="CP477" s="257"/>
      <c r="CQ477" s="257"/>
      <c r="CR477" s="257"/>
      <c r="CS477" s="253" t="s">
        <v>4768</v>
      </c>
      <c r="CT477" s="257"/>
      <c r="CU477" s="257"/>
      <c r="CV477" s="257"/>
      <c r="CW477" s="257"/>
      <c r="CX477" s="257"/>
      <c r="CY477" s="257"/>
      <c r="CZ477" s="257"/>
      <c r="DA477" s="257"/>
      <c r="DB477" s="257"/>
      <c r="DC477" s="257"/>
      <c r="DD477" s="257"/>
      <c r="DE477" s="257"/>
    </row>
    <row r="478" spans="34:109" ht="60" hidden="1" customHeight="1">
      <c r="AH478" s="255"/>
      <c r="AI478" s="255"/>
      <c r="AJ478" s="255"/>
      <c r="AK478" s="255"/>
      <c r="AL478" s="244" t="str">
        <f t="shared" si="14"/>
        <v/>
      </c>
      <c r="AM478" s="244" t="str">
        <f t="shared" si="15"/>
        <v/>
      </c>
      <c r="AO478" s="255"/>
      <c r="AP478" s="247">
        <v>476</v>
      </c>
      <c r="AQ478" s="256"/>
      <c r="AR478" s="256"/>
      <c r="AS478" s="256"/>
      <c r="AT478" s="256"/>
      <c r="AU478" s="256"/>
      <c r="AV478" s="256"/>
      <c r="AW478" s="256"/>
      <c r="AX478" s="256"/>
      <c r="AY478" s="256"/>
      <c r="AZ478" s="256"/>
      <c r="BA478" s="256"/>
      <c r="BB478" s="256"/>
      <c r="BC478" s="256"/>
      <c r="BD478" s="256"/>
      <c r="BE478" s="256"/>
      <c r="BF478" s="256"/>
      <c r="BG478" s="256"/>
      <c r="BH478" s="256"/>
      <c r="BI478" s="256"/>
      <c r="BJ478" s="252" t="s">
        <v>4769</v>
      </c>
      <c r="BK478" s="256"/>
      <c r="BL478" s="256"/>
      <c r="BM478" s="256"/>
      <c r="BN478" s="256"/>
      <c r="BO478" s="256"/>
      <c r="BP478" s="256"/>
      <c r="BQ478" s="256"/>
      <c r="BR478" s="256"/>
      <c r="BS478" s="256"/>
      <c r="BT478" s="256"/>
      <c r="BU478" s="256"/>
      <c r="BV478" s="256"/>
      <c r="BW478" s="255"/>
      <c r="BX478" s="255"/>
      <c r="BY478" s="255"/>
      <c r="BZ478" s="257"/>
      <c r="CA478" s="257"/>
      <c r="CB478" s="257"/>
      <c r="CC478" s="257"/>
      <c r="CD478" s="257"/>
      <c r="CE478" s="257"/>
      <c r="CF478" s="257"/>
      <c r="CG478" s="257"/>
      <c r="CH478" s="257"/>
      <c r="CI478" s="257"/>
      <c r="CJ478" s="257"/>
      <c r="CK478" s="257"/>
      <c r="CL478" s="257"/>
      <c r="CM478" s="257"/>
      <c r="CN478" s="257"/>
      <c r="CO478" s="257"/>
      <c r="CP478" s="257"/>
      <c r="CQ478" s="257"/>
      <c r="CR478" s="257"/>
      <c r="CS478" s="253" t="s">
        <v>4770</v>
      </c>
      <c r="CT478" s="257"/>
      <c r="CU478" s="257"/>
      <c r="CV478" s="257"/>
      <c r="CW478" s="257"/>
      <c r="CX478" s="257"/>
      <c r="CY478" s="257"/>
      <c r="CZ478" s="257"/>
      <c r="DA478" s="257"/>
      <c r="DB478" s="257"/>
      <c r="DC478" s="257"/>
      <c r="DD478" s="257"/>
      <c r="DE478" s="257"/>
    </row>
    <row r="479" spans="34:109" ht="60" hidden="1" customHeight="1">
      <c r="AH479" s="255"/>
      <c r="AI479" s="255"/>
      <c r="AJ479" s="255"/>
      <c r="AK479" s="255"/>
      <c r="AL479" s="244" t="str">
        <f t="shared" si="14"/>
        <v/>
      </c>
      <c r="AM479" s="244" t="str">
        <f t="shared" si="15"/>
        <v/>
      </c>
      <c r="AO479" s="255"/>
      <c r="AP479" s="247">
        <v>477</v>
      </c>
      <c r="AQ479" s="256"/>
      <c r="AR479" s="256"/>
      <c r="AS479" s="256"/>
      <c r="AT479" s="256"/>
      <c r="AU479" s="256"/>
      <c r="AV479" s="256"/>
      <c r="AW479" s="256"/>
      <c r="AX479" s="256"/>
      <c r="AY479" s="256"/>
      <c r="AZ479" s="256"/>
      <c r="BA479" s="256"/>
      <c r="BB479" s="256"/>
      <c r="BC479" s="256"/>
      <c r="BD479" s="256"/>
      <c r="BE479" s="256"/>
      <c r="BF479" s="256"/>
      <c r="BG479" s="256"/>
      <c r="BH479" s="256"/>
      <c r="BI479" s="256"/>
      <c r="BJ479" s="252" t="s">
        <v>4771</v>
      </c>
      <c r="BK479" s="256"/>
      <c r="BL479" s="256"/>
      <c r="BM479" s="256"/>
      <c r="BN479" s="256"/>
      <c r="BO479" s="256"/>
      <c r="BP479" s="256"/>
      <c r="BQ479" s="256"/>
      <c r="BR479" s="256"/>
      <c r="BS479" s="256"/>
      <c r="BT479" s="256"/>
      <c r="BU479" s="256"/>
      <c r="BV479" s="256"/>
      <c r="BW479" s="255"/>
      <c r="BX479" s="255"/>
      <c r="BY479" s="255"/>
      <c r="BZ479" s="257"/>
      <c r="CA479" s="257"/>
      <c r="CB479" s="257"/>
      <c r="CC479" s="257"/>
      <c r="CD479" s="257"/>
      <c r="CE479" s="257"/>
      <c r="CF479" s="257"/>
      <c r="CG479" s="257"/>
      <c r="CH479" s="257"/>
      <c r="CI479" s="257"/>
      <c r="CJ479" s="257"/>
      <c r="CK479" s="257"/>
      <c r="CL479" s="257"/>
      <c r="CM479" s="257"/>
      <c r="CN479" s="257"/>
      <c r="CO479" s="257"/>
      <c r="CP479" s="257"/>
      <c r="CQ479" s="257"/>
      <c r="CR479" s="257"/>
      <c r="CS479" s="253" t="s">
        <v>4772</v>
      </c>
      <c r="CT479" s="257"/>
      <c r="CU479" s="257"/>
      <c r="CV479" s="257"/>
      <c r="CW479" s="257"/>
      <c r="CX479" s="257"/>
      <c r="CY479" s="257"/>
      <c r="CZ479" s="257"/>
      <c r="DA479" s="257"/>
      <c r="DB479" s="257"/>
      <c r="DC479" s="257"/>
      <c r="DD479" s="257"/>
      <c r="DE479" s="257"/>
    </row>
    <row r="480" spans="34:109" ht="60" hidden="1" customHeight="1">
      <c r="AH480" s="255"/>
      <c r="AI480" s="255"/>
      <c r="AJ480" s="255"/>
      <c r="AK480" s="255"/>
      <c r="AL480" s="244" t="str">
        <f t="shared" si="14"/>
        <v/>
      </c>
      <c r="AM480" s="244" t="str">
        <f t="shared" si="15"/>
        <v/>
      </c>
      <c r="AO480" s="255"/>
      <c r="AP480" s="247">
        <v>478</v>
      </c>
      <c r="AQ480" s="256"/>
      <c r="AR480" s="256"/>
      <c r="AS480" s="256"/>
      <c r="AT480" s="256"/>
      <c r="AU480" s="256"/>
      <c r="AV480" s="256"/>
      <c r="AW480" s="256"/>
      <c r="AX480" s="256"/>
      <c r="AY480" s="256"/>
      <c r="AZ480" s="256"/>
      <c r="BA480" s="256"/>
      <c r="BB480" s="256"/>
      <c r="BC480" s="256"/>
      <c r="BD480" s="256"/>
      <c r="BE480" s="256"/>
      <c r="BF480" s="256"/>
      <c r="BG480" s="256"/>
      <c r="BH480" s="256"/>
      <c r="BI480" s="256"/>
      <c r="BJ480" s="252" t="s">
        <v>4773</v>
      </c>
      <c r="BK480" s="256"/>
      <c r="BL480" s="256"/>
      <c r="BM480" s="256"/>
      <c r="BN480" s="256"/>
      <c r="BO480" s="256"/>
      <c r="BP480" s="256"/>
      <c r="BQ480" s="256"/>
      <c r="BR480" s="256"/>
      <c r="BS480" s="256"/>
      <c r="BT480" s="256"/>
      <c r="BU480" s="256"/>
      <c r="BV480" s="256"/>
      <c r="BW480" s="255"/>
      <c r="BX480" s="255"/>
      <c r="BY480" s="255"/>
      <c r="BZ480" s="257"/>
      <c r="CA480" s="257"/>
      <c r="CB480" s="257"/>
      <c r="CC480" s="257"/>
      <c r="CD480" s="257"/>
      <c r="CE480" s="257"/>
      <c r="CF480" s="257"/>
      <c r="CG480" s="257"/>
      <c r="CH480" s="257"/>
      <c r="CI480" s="257"/>
      <c r="CJ480" s="257"/>
      <c r="CK480" s="257"/>
      <c r="CL480" s="257"/>
      <c r="CM480" s="257"/>
      <c r="CN480" s="257"/>
      <c r="CO480" s="257"/>
      <c r="CP480" s="257"/>
      <c r="CQ480" s="257"/>
      <c r="CR480" s="257"/>
      <c r="CS480" s="253" t="s">
        <v>4774</v>
      </c>
      <c r="CT480" s="257"/>
      <c r="CU480" s="257"/>
      <c r="CV480" s="257"/>
      <c r="CW480" s="257"/>
      <c r="CX480" s="257"/>
      <c r="CY480" s="257"/>
      <c r="CZ480" s="257"/>
      <c r="DA480" s="257"/>
      <c r="DB480" s="257"/>
      <c r="DC480" s="257"/>
      <c r="DD480" s="257"/>
      <c r="DE480" s="257"/>
    </row>
    <row r="481" spans="34:109" ht="90" hidden="1" customHeight="1">
      <c r="AH481" s="255"/>
      <c r="AI481" s="255"/>
      <c r="AJ481" s="255"/>
      <c r="AK481" s="255"/>
      <c r="AL481" s="244" t="str">
        <f t="shared" si="14"/>
        <v/>
      </c>
      <c r="AM481" s="244" t="str">
        <f t="shared" si="15"/>
        <v/>
      </c>
      <c r="AO481" s="255"/>
      <c r="AP481" s="247">
        <v>479</v>
      </c>
      <c r="AQ481" s="256"/>
      <c r="AR481" s="256"/>
      <c r="AS481" s="256"/>
      <c r="AT481" s="256"/>
      <c r="AU481" s="256"/>
      <c r="AV481" s="256"/>
      <c r="AW481" s="256"/>
      <c r="AX481" s="256"/>
      <c r="AY481" s="256"/>
      <c r="AZ481" s="256"/>
      <c r="BA481" s="256"/>
      <c r="BB481" s="256"/>
      <c r="BC481" s="256"/>
      <c r="BD481" s="256"/>
      <c r="BE481" s="256"/>
      <c r="BF481" s="256"/>
      <c r="BG481" s="256"/>
      <c r="BH481" s="256"/>
      <c r="BI481" s="256"/>
      <c r="BJ481" s="252" t="s">
        <v>4775</v>
      </c>
      <c r="BK481" s="256"/>
      <c r="BL481" s="256"/>
      <c r="BM481" s="256"/>
      <c r="BN481" s="256"/>
      <c r="BO481" s="256"/>
      <c r="BP481" s="256"/>
      <c r="BQ481" s="256"/>
      <c r="BR481" s="256"/>
      <c r="BS481" s="256"/>
      <c r="BT481" s="256"/>
      <c r="BU481" s="256"/>
      <c r="BV481" s="256"/>
      <c r="BW481" s="255"/>
      <c r="BX481" s="255"/>
      <c r="BY481" s="255"/>
      <c r="BZ481" s="257"/>
      <c r="CA481" s="257"/>
      <c r="CB481" s="257"/>
      <c r="CC481" s="257"/>
      <c r="CD481" s="257"/>
      <c r="CE481" s="257"/>
      <c r="CF481" s="257"/>
      <c r="CG481" s="257"/>
      <c r="CH481" s="257"/>
      <c r="CI481" s="257"/>
      <c r="CJ481" s="257"/>
      <c r="CK481" s="257"/>
      <c r="CL481" s="257"/>
      <c r="CM481" s="257"/>
      <c r="CN481" s="257"/>
      <c r="CO481" s="257"/>
      <c r="CP481" s="257"/>
      <c r="CQ481" s="257"/>
      <c r="CR481" s="257"/>
      <c r="CS481" s="253" t="s">
        <v>4776</v>
      </c>
      <c r="CT481" s="257"/>
      <c r="CU481" s="257"/>
      <c r="CV481" s="257"/>
      <c r="CW481" s="257"/>
      <c r="CX481" s="257"/>
      <c r="CY481" s="257"/>
      <c r="CZ481" s="257"/>
      <c r="DA481" s="257"/>
      <c r="DB481" s="257"/>
      <c r="DC481" s="257"/>
      <c r="DD481" s="257"/>
      <c r="DE481" s="257"/>
    </row>
    <row r="482" spans="34:109" ht="60" hidden="1" customHeight="1">
      <c r="AH482" s="255"/>
      <c r="AI482" s="255"/>
      <c r="AJ482" s="255"/>
      <c r="AK482" s="255"/>
      <c r="AL482" s="244" t="str">
        <f t="shared" si="14"/>
        <v/>
      </c>
      <c r="AM482" s="244" t="str">
        <f t="shared" si="15"/>
        <v/>
      </c>
      <c r="AO482" s="255"/>
      <c r="AP482" s="247">
        <v>480</v>
      </c>
      <c r="AQ482" s="256"/>
      <c r="AR482" s="256"/>
      <c r="AS482" s="256"/>
      <c r="AT482" s="256"/>
      <c r="AU482" s="256"/>
      <c r="AV482" s="256"/>
      <c r="AW482" s="256"/>
      <c r="AX482" s="256"/>
      <c r="AY482" s="256"/>
      <c r="AZ482" s="256"/>
      <c r="BA482" s="256"/>
      <c r="BB482" s="256"/>
      <c r="BC482" s="256"/>
      <c r="BD482" s="256"/>
      <c r="BE482" s="256"/>
      <c r="BF482" s="256"/>
      <c r="BG482" s="256"/>
      <c r="BH482" s="256"/>
      <c r="BI482" s="256"/>
      <c r="BJ482" s="252" t="s">
        <v>4777</v>
      </c>
      <c r="BK482" s="256"/>
      <c r="BL482" s="256"/>
      <c r="BM482" s="256"/>
      <c r="BN482" s="256"/>
      <c r="BO482" s="256"/>
      <c r="BP482" s="256"/>
      <c r="BQ482" s="256"/>
      <c r="BR482" s="256"/>
      <c r="BS482" s="256"/>
      <c r="BT482" s="256"/>
      <c r="BU482" s="256"/>
      <c r="BV482" s="256"/>
      <c r="BW482" s="255"/>
      <c r="BX482" s="255"/>
      <c r="BY482" s="255"/>
      <c r="BZ482" s="257"/>
      <c r="CA482" s="257"/>
      <c r="CB482" s="257"/>
      <c r="CC482" s="257"/>
      <c r="CD482" s="257"/>
      <c r="CE482" s="257"/>
      <c r="CF482" s="257"/>
      <c r="CG482" s="257"/>
      <c r="CH482" s="257"/>
      <c r="CI482" s="257"/>
      <c r="CJ482" s="257"/>
      <c r="CK482" s="257"/>
      <c r="CL482" s="257"/>
      <c r="CM482" s="257"/>
      <c r="CN482" s="257"/>
      <c r="CO482" s="257"/>
      <c r="CP482" s="257"/>
      <c r="CQ482" s="257"/>
      <c r="CR482" s="257"/>
      <c r="CS482" s="253" t="s">
        <v>4778</v>
      </c>
      <c r="CT482" s="257"/>
      <c r="CU482" s="257"/>
      <c r="CV482" s="257"/>
      <c r="CW482" s="257"/>
      <c r="CX482" s="257"/>
      <c r="CY482" s="257"/>
      <c r="CZ482" s="257"/>
      <c r="DA482" s="257"/>
      <c r="DB482" s="257"/>
      <c r="DC482" s="257"/>
      <c r="DD482" s="257"/>
      <c r="DE482" s="257"/>
    </row>
    <row r="483" spans="34:109" ht="60" hidden="1" customHeight="1">
      <c r="AH483" s="255"/>
      <c r="AI483" s="255"/>
      <c r="AJ483" s="255"/>
      <c r="AK483" s="255"/>
      <c r="AL483" s="244" t="str">
        <f t="shared" si="14"/>
        <v/>
      </c>
      <c r="AM483" s="244" t="str">
        <f t="shared" si="15"/>
        <v/>
      </c>
      <c r="AO483" s="255"/>
      <c r="AP483" s="247">
        <v>481</v>
      </c>
      <c r="AQ483" s="256"/>
      <c r="AR483" s="256"/>
      <c r="AS483" s="256"/>
      <c r="AT483" s="256"/>
      <c r="AU483" s="256"/>
      <c r="AV483" s="256"/>
      <c r="AW483" s="256"/>
      <c r="AX483" s="256"/>
      <c r="AY483" s="256"/>
      <c r="AZ483" s="256"/>
      <c r="BA483" s="256"/>
      <c r="BB483" s="256"/>
      <c r="BC483" s="256"/>
      <c r="BD483" s="256"/>
      <c r="BE483" s="256"/>
      <c r="BF483" s="256"/>
      <c r="BG483" s="256"/>
      <c r="BH483" s="256"/>
      <c r="BI483" s="256"/>
      <c r="BJ483" s="252" t="s">
        <v>4779</v>
      </c>
      <c r="BK483" s="256"/>
      <c r="BL483" s="256"/>
      <c r="BM483" s="256"/>
      <c r="BN483" s="256"/>
      <c r="BO483" s="256"/>
      <c r="BP483" s="256"/>
      <c r="BQ483" s="256"/>
      <c r="BR483" s="256"/>
      <c r="BS483" s="256"/>
      <c r="BT483" s="256"/>
      <c r="BU483" s="256"/>
      <c r="BV483" s="256"/>
      <c r="BW483" s="255"/>
      <c r="BX483" s="255"/>
      <c r="BY483" s="255"/>
      <c r="BZ483" s="257"/>
      <c r="CA483" s="257"/>
      <c r="CB483" s="257"/>
      <c r="CC483" s="257"/>
      <c r="CD483" s="257"/>
      <c r="CE483" s="257"/>
      <c r="CF483" s="257"/>
      <c r="CG483" s="257"/>
      <c r="CH483" s="257"/>
      <c r="CI483" s="257"/>
      <c r="CJ483" s="257"/>
      <c r="CK483" s="257"/>
      <c r="CL483" s="257"/>
      <c r="CM483" s="257"/>
      <c r="CN483" s="257"/>
      <c r="CO483" s="257"/>
      <c r="CP483" s="257"/>
      <c r="CQ483" s="257"/>
      <c r="CR483" s="257"/>
      <c r="CS483" s="253" t="s">
        <v>4780</v>
      </c>
      <c r="CT483" s="257"/>
      <c r="CU483" s="257"/>
      <c r="CV483" s="257"/>
      <c r="CW483" s="257"/>
      <c r="CX483" s="257"/>
      <c r="CY483" s="257"/>
      <c r="CZ483" s="257"/>
      <c r="DA483" s="257"/>
      <c r="DB483" s="257"/>
      <c r="DC483" s="257"/>
      <c r="DD483" s="257"/>
      <c r="DE483" s="257"/>
    </row>
    <row r="484" spans="34:109" ht="60" hidden="1" customHeight="1">
      <c r="AH484" s="255"/>
      <c r="AI484" s="255"/>
      <c r="AJ484" s="255"/>
      <c r="AK484" s="255"/>
      <c r="AL484" s="244" t="str">
        <f t="shared" si="14"/>
        <v/>
      </c>
      <c r="AM484" s="244" t="str">
        <f t="shared" si="15"/>
        <v/>
      </c>
      <c r="AO484" s="255"/>
      <c r="AP484" s="247">
        <v>482</v>
      </c>
      <c r="AQ484" s="256"/>
      <c r="AR484" s="256"/>
      <c r="AS484" s="256"/>
      <c r="AT484" s="256"/>
      <c r="AU484" s="256"/>
      <c r="AV484" s="256"/>
      <c r="AW484" s="256"/>
      <c r="AX484" s="256"/>
      <c r="AY484" s="256"/>
      <c r="AZ484" s="256"/>
      <c r="BA484" s="256"/>
      <c r="BB484" s="256"/>
      <c r="BC484" s="256"/>
      <c r="BD484" s="256"/>
      <c r="BE484" s="256"/>
      <c r="BF484" s="256"/>
      <c r="BG484" s="256"/>
      <c r="BH484" s="256"/>
      <c r="BI484" s="256"/>
      <c r="BJ484" s="252" t="s">
        <v>4781</v>
      </c>
      <c r="BK484" s="256"/>
      <c r="BL484" s="256"/>
      <c r="BM484" s="256"/>
      <c r="BN484" s="256"/>
      <c r="BO484" s="256"/>
      <c r="BP484" s="256"/>
      <c r="BQ484" s="256"/>
      <c r="BR484" s="256"/>
      <c r="BS484" s="256"/>
      <c r="BT484" s="256"/>
      <c r="BU484" s="256"/>
      <c r="BV484" s="256"/>
      <c r="BW484" s="255"/>
      <c r="BX484" s="255"/>
      <c r="BY484" s="255"/>
      <c r="BZ484" s="257"/>
      <c r="CA484" s="257"/>
      <c r="CB484" s="257"/>
      <c r="CC484" s="257"/>
      <c r="CD484" s="257"/>
      <c r="CE484" s="257"/>
      <c r="CF484" s="257"/>
      <c r="CG484" s="257"/>
      <c r="CH484" s="257"/>
      <c r="CI484" s="257"/>
      <c r="CJ484" s="257"/>
      <c r="CK484" s="257"/>
      <c r="CL484" s="257"/>
      <c r="CM484" s="257"/>
      <c r="CN484" s="257"/>
      <c r="CO484" s="257"/>
      <c r="CP484" s="257"/>
      <c r="CQ484" s="257"/>
      <c r="CR484" s="257"/>
      <c r="CS484" s="253" t="s">
        <v>4782</v>
      </c>
      <c r="CT484" s="257"/>
      <c r="CU484" s="257"/>
      <c r="CV484" s="257"/>
      <c r="CW484" s="257"/>
      <c r="CX484" s="257"/>
      <c r="CY484" s="257"/>
      <c r="CZ484" s="257"/>
      <c r="DA484" s="257"/>
      <c r="DB484" s="257"/>
      <c r="DC484" s="257"/>
      <c r="DD484" s="257"/>
      <c r="DE484" s="257"/>
    </row>
    <row r="485" spans="34:109" ht="75" hidden="1" customHeight="1">
      <c r="AH485" s="255"/>
      <c r="AI485" s="255"/>
      <c r="AJ485" s="255"/>
      <c r="AK485" s="255"/>
      <c r="AL485" s="244" t="str">
        <f t="shared" si="14"/>
        <v/>
      </c>
      <c r="AM485" s="244" t="str">
        <f t="shared" si="15"/>
        <v/>
      </c>
      <c r="AO485" s="255"/>
      <c r="AP485" s="247">
        <v>483</v>
      </c>
      <c r="AQ485" s="256"/>
      <c r="AR485" s="256"/>
      <c r="AS485" s="256"/>
      <c r="AT485" s="256"/>
      <c r="AU485" s="256"/>
      <c r="AV485" s="256"/>
      <c r="AW485" s="256"/>
      <c r="AX485" s="256"/>
      <c r="AY485" s="256"/>
      <c r="AZ485" s="256"/>
      <c r="BA485" s="256"/>
      <c r="BB485" s="256"/>
      <c r="BC485" s="256"/>
      <c r="BD485" s="256"/>
      <c r="BE485" s="256"/>
      <c r="BF485" s="256"/>
      <c r="BG485" s="256"/>
      <c r="BH485" s="256"/>
      <c r="BI485" s="256"/>
      <c r="BJ485" s="252" t="s">
        <v>4783</v>
      </c>
      <c r="BK485" s="256"/>
      <c r="BL485" s="256"/>
      <c r="BM485" s="256"/>
      <c r="BN485" s="256"/>
      <c r="BO485" s="256"/>
      <c r="BP485" s="256"/>
      <c r="BQ485" s="256"/>
      <c r="BR485" s="256"/>
      <c r="BS485" s="256"/>
      <c r="BT485" s="256"/>
      <c r="BU485" s="256"/>
      <c r="BV485" s="256"/>
      <c r="BW485" s="255"/>
      <c r="BX485" s="255"/>
      <c r="BY485" s="255"/>
      <c r="BZ485" s="257"/>
      <c r="CA485" s="257"/>
      <c r="CB485" s="257"/>
      <c r="CC485" s="257"/>
      <c r="CD485" s="257"/>
      <c r="CE485" s="257"/>
      <c r="CF485" s="257"/>
      <c r="CG485" s="257"/>
      <c r="CH485" s="257"/>
      <c r="CI485" s="257"/>
      <c r="CJ485" s="257"/>
      <c r="CK485" s="257"/>
      <c r="CL485" s="257"/>
      <c r="CM485" s="257"/>
      <c r="CN485" s="257"/>
      <c r="CO485" s="257"/>
      <c r="CP485" s="257"/>
      <c r="CQ485" s="257"/>
      <c r="CR485" s="257"/>
      <c r="CS485" s="253" t="s">
        <v>4784</v>
      </c>
      <c r="CT485" s="257"/>
      <c r="CU485" s="257"/>
      <c r="CV485" s="257"/>
      <c r="CW485" s="257"/>
      <c r="CX485" s="257"/>
      <c r="CY485" s="257"/>
      <c r="CZ485" s="257"/>
      <c r="DA485" s="257"/>
      <c r="DB485" s="257"/>
      <c r="DC485" s="257"/>
      <c r="DD485" s="257"/>
      <c r="DE485" s="257"/>
    </row>
    <row r="486" spans="34:109" ht="60" hidden="1" customHeight="1">
      <c r="AH486" s="255"/>
      <c r="AI486" s="255"/>
      <c r="AJ486" s="255"/>
      <c r="AK486" s="255"/>
      <c r="AL486" s="244" t="str">
        <f t="shared" si="14"/>
        <v/>
      </c>
      <c r="AM486" s="244" t="str">
        <f t="shared" si="15"/>
        <v/>
      </c>
      <c r="AO486" s="255"/>
      <c r="AP486" s="247">
        <v>484</v>
      </c>
      <c r="AQ486" s="256"/>
      <c r="AR486" s="256"/>
      <c r="AS486" s="256"/>
      <c r="AT486" s="256"/>
      <c r="AU486" s="256"/>
      <c r="AV486" s="256"/>
      <c r="AW486" s="256"/>
      <c r="AX486" s="256"/>
      <c r="AY486" s="256"/>
      <c r="AZ486" s="256"/>
      <c r="BA486" s="256"/>
      <c r="BB486" s="256"/>
      <c r="BC486" s="256"/>
      <c r="BD486" s="256"/>
      <c r="BE486" s="256"/>
      <c r="BF486" s="256"/>
      <c r="BG486" s="256"/>
      <c r="BH486" s="256"/>
      <c r="BI486" s="256"/>
      <c r="BJ486" s="252" t="s">
        <v>4785</v>
      </c>
      <c r="BK486" s="256"/>
      <c r="BL486" s="256"/>
      <c r="BM486" s="256"/>
      <c r="BN486" s="256"/>
      <c r="BO486" s="256"/>
      <c r="BP486" s="256"/>
      <c r="BQ486" s="256"/>
      <c r="BR486" s="256"/>
      <c r="BS486" s="256"/>
      <c r="BT486" s="256"/>
      <c r="BU486" s="256"/>
      <c r="BV486" s="256"/>
      <c r="BW486" s="255"/>
      <c r="BX486" s="255"/>
      <c r="BY486" s="255"/>
      <c r="BZ486" s="257"/>
      <c r="CA486" s="257"/>
      <c r="CB486" s="257"/>
      <c r="CC486" s="257"/>
      <c r="CD486" s="257"/>
      <c r="CE486" s="257"/>
      <c r="CF486" s="257"/>
      <c r="CG486" s="257"/>
      <c r="CH486" s="257"/>
      <c r="CI486" s="257"/>
      <c r="CJ486" s="257"/>
      <c r="CK486" s="257"/>
      <c r="CL486" s="257"/>
      <c r="CM486" s="257"/>
      <c r="CN486" s="257"/>
      <c r="CO486" s="257"/>
      <c r="CP486" s="257"/>
      <c r="CQ486" s="257"/>
      <c r="CR486" s="257"/>
      <c r="CS486" s="253" t="s">
        <v>4786</v>
      </c>
      <c r="CT486" s="257"/>
      <c r="CU486" s="257"/>
      <c r="CV486" s="257"/>
      <c r="CW486" s="257"/>
      <c r="CX486" s="257"/>
      <c r="CY486" s="257"/>
      <c r="CZ486" s="257"/>
      <c r="DA486" s="257"/>
      <c r="DB486" s="257"/>
      <c r="DC486" s="257"/>
      <c r="DD486" s="257"/>
      <c r="DE486" s="257"/>
    </row>
    <row r="487" spans="34:109" ht="75" hidden="1" customHeight="1">
      <c r="AH487" s="255"/>
      <c r="AI487" s="255"/>
      <c r="AJ487" s="255"/>
      <c r="AK487" s="255"/>
      <c r="AL487" s="244" t="str">
        <f t="shared" si="14"/>
        <v/>
      </c>
      <c r="AM487" s="244" t="str">
        <f t="shared" si="15"/>
        <v/>
      </c>
      <c r="AO487" s="255"/>
      <c r="AP487" s="247">
        <v>485</v>
      </c>
      <c r="AQ487" s="256"/>
      <c r="AR487" s="256"/>
      <c r="AS487" s="256"/>
      <c r="AT487" s="256"/>
      <c r="AU487" s="256"/>
      <c r="AV487" s="256"/>
      <c r="AW487" s="256"/>
      <c r="AX487" s="256"/>
      <c r="AY487" s="256"/>
      <c r="AZ487" s="256"/>
      <c r="BA487" s="256"/>
      <c r="BB487" s="256"/>
      <c r="BC487" s="256"/>
      <c r="BD487" s="256"/>
      <c r="BE487" s="256"/>
      <c r="BF487" s="256"/>
      <c r="BG487" s="256"/>
      <c r="BH487" s="256"/>
      <c r="BI487" s="256"/>
      <c r="BJ487" s="252" t="s">
        <v>4787</v>
      </c>
      <c r="BK487" s="256"/>
      <c r="BL487" s="256"/>
      <c r="BM487" s="256"/>
      <c r="BN487" s="256"/>
      <c r="BO487" s="256"/>
      <c r="BP487" s="256"/>
      <c r="BQ487" s="256"/>
      <c r="BR487" s="256"/>
      <c r="BS487" s="256"/>
      <c r="BT487" s="256"/>
      <c r="BU487" s="256"/>
      <c r="BV487" s="256"/>
      <c r="BW487" s="255"/>
      <c r="BX487" s="255"/>
      <c r="BY487" s="255"/>
      <c r="BZ487" s="257"/>
      <c r="CA487" s="257"/>
      <c r="CB487" s="257"/>
      <c r="CC487" s="257"/>
      <c r="CD487" s="257"/>
      <c r="CE487" s="257"/>
      <c r="CF487" s="257"/>
      <c r="CG487" s="257"/>
      <c r="CH487" s="257"/>
      <c r="CI487" s="257"/>
      <c r="CJ487" s="257"/>
      <c r="CK487" s="257"/>
      <c r="CL487" s="257"/>
      <c r="CM487" s="257"/>
      <c r="CN487" s="257"/>
      <c r="CO487" s="257"/>
      <c r="CP487" s="257"/>
      <c r="CQ487" s="257"/>
      <c r="CR487" s="257"/>
      <c r="CS487" s="253" t="s">
        <v>4788</v>
      </c>
      <c r="CT487" s="257"/>
      <c r="CU487" s="257"/>
      <c r="CV487" s="257"/>
      <c r="CW487" s="257"/>
      <c r="CX487" s="257"/>
      <c r="CY487" s="257"/>
      <c r="CZ487" s="257"/>
      <c r="DA487" s="257"/>
      <c r="DB487" s="257"/>
      <c r="DC487" s="257"/>
      <c r="DD487" s="257"/>
      <c r="DE487" s="257"/>
    </row>
    <row r="488" spans="34:109" ht="60" hidden="1" customHeight="1">
      <c r="AH488" s="255"/>
      <c r="AI488" s="255"/>
      <c r="AJ488" s="255"/>
      <c r="AK488" s="255"/>
      <c r="AL488" s="244" t="str">
        <f t="shared" si="14"/>
        <v/>
      </c>
      <c r="AM488" s="244" t="str">
        <f t="shared" si="15"/>
        <v/>
      </c>
      <c r="AO488" s="255"/>
      <c r="AP488" s="247">
        <v>486</v>
      </c>
      <c r="AQ488" s="256"/>
      <c r="AR488" s="256"/>
      <c r="AS488" s="256"/>
      <c r="AT488" s="256"/>
      <c r="AU488" s="256"/>
      <c r="AV488" s="256"/>
      <c r="AW488" s="256"/>
      <c r="AX488" s="256"/>
      <c r="AY488" s="256"/>
      <c r="AZ488" s="256"/>
      <c r="BA488" s="256"/>
      <c r="BB488" s="256"/>
      <c r="BC488" s="256"/>
      <c r="BD488" s="256"/>
      <c r="BE488" s="256"/>
      <c r="BF488" s="256"/>
      <c r="BG488" s="256"/>
      <c r="BH488" s="256"/>
      <c r="BI488" s="256"/>
      <c r="BJ488" s="252" t="s">
        <v>4789</v>
      </c>
      <c r="BK488" s="256"/>
      <c r="BL488" s="256"/>
      <c r="BM488" s="256"/>
      <c r="BN488" s="256"/>
      <c r="BO488" s="256"/>
      <c r="BP488" s="256"/>
      <c r="BQ488" s="256"/>
      <c r="BR488" s="256"/>
      <c r="BS488" s="256"/>
      <c r="BT488" s="256"/>
      <c r="BU488" s="256"/>
      <c r="BV488" s="256"/>
      <c r="BW488" s="255"/>
      <c r="BX488" s="255"/>
      <c r="BY488" s="255"/>
      <c r="BZ488" s="257"/>
      <c r="CA488" s="257"/>
      <c r="CB488" s="257"/>
      <c r="CC488" s="257"/>
      <c r="CD488" s="257"/>
      <c r="CE488" s="257"/>
      <c r="CF488" s="257"/>
      <c r="CG488" s="257"/>
      <c r="CH488" s="257"/>
      <c r="CI488" s="257"/>
      <c r="CJ488" s="257"/>
      <c r="CK488" s="257"/>
      <c r="CL488" s="257"/>
      <c r="CM488" s="257"/>
      <c r="CN488" s="257"/>
      <c r="CO488" s="257"/>
      <c r="CP488" s="257"/>
      <c r="CQ488" s="257"/>
      <c r="CR488" s="257"/>
      <c r="CS488" s="253" t="s">
        <v>4790</v>
      </c>
      <c r="CT488" s="257"/>
      <c r="CU488" s="257"/>
      <c r="CV488" s="257"/>
      <c r="CW488" s="257"/>
      <c r="CX488" s="257"/>
      <c r="CY488" s="257"/>
      <c r="CZ488" s="257"/>
      <c r="DA488" s="257"/>
      <c r="DB488" s="257"/>
      <c r="DC488" s="257"/>
      <c r="DD488" s="257"/>
      <c r="DE488" s="257"/>
    </row>
    <row r="489" spans="34:109" ht="90" hidden="1" customHeight="1">
      <c r="AH489" s="255"/>
      <c r="AI489" s="255"/>
      <c r="AJ489" s="255"/>
      <c r="AK489" s="255"/>
      <c r="AL489" s="244" t="str">
        <f t="shared" si="14"/>
        <v/>
      </c>
      <c r="AM489" s="244" t="str">
        <f t="shared" si="15"/>
        <v/>
      </c>
      <c r="AO489" s="255"/>
      <c r="AP489" s="247">
        <v>487</v>
      </c>
      <c r="AQ489" s="256"/>
      <c r="AR489" s="256"/>
      <c r="AS489" s="256"/>
      <c r="AT489" s="256"/>
      <c r="AU489" s="256"/>
      <c r="AV489" s="256"/>
      <c r="AW489" s="256"/>
      <c r="AX489" s="256"/>
      <c r="AY489" s="256"/>
      <c r="AZ489" s="256"/>
      <c r="BA489" s="256"/>
      <c r="BB489" s="256"/>
      <c r="BC489" s="256"/>
      <c r="BD489" s="256"/>
      <c r="BE489" s="256"/>
      <c r="BF489" s="256"/>
      <c r="BG489" s="256"/>
      <c r="BH489" s="256"/>
      <c r="BI489" s="256"/>
      <c r="BJ489" s="252" t="s">
        <v>4791</v>
      </c>
      <c r="BK489" s="256"/>
      <c r="BL489" s="256"/>
      <c r="BM489" s="256"/>
      <c r="BN489" s="256"/>
      <c r="BO489" s="256"/>
      <c r="BP489" s="256"/>
      <c r="BQ489" s="256"/>
      <c r="BR489" s="256"/>
      <c r="BS489" s="256"/>
      <c r="BT489" s="256"/>
      <c r="BU489" s="256"/>
      <c r="BV489" s="256"/>
      <c r="BW489" s="255"/>
      <c r="BX489" s="255"/>
      <c r="BY489" s="255"/>
      <c r="BZ489" s="257"/>
      <c r="CA489" s="257"/>
      <c r="CB489" s="257"/>
      <c r="CC489" s="257"/>
      <c r="CD489" s="257"/>
      <c r="CE489" s="257"/>
      <c r="CF489" s="257"/>
      <c r="CG489" s="257"/>
      <c r="CH489" s="257"/>
      <c r="CI489" s="257"/>
      <c r="CJ489" s="257"/>
      <c r="CK489" s="257"/>
      <c r="CL489" s="257"/>
      <c r="CM489" s="257"/>
      <c r="CN489" s="257"/>
      <c r="CO489" s="257"/>
      <c r="CP489" s="257"/>
      <c r="CQ489" s="257"/>
      <c r="CR489" s="257"/>
      <c r="CS489" s="253" t="s">
        <v>4792</v>
      </c>
      <c r="CT489" s="257"/>
      <c r="CU489" s="257"/>
      <c r="CV489" s="257"/>
      <c r="CW489" s="257"/>
      <c r="CX489" s="257"/>
      <c r="CY489" s="257"/>
      <c r="CZ489" s="257"/>
      <c r="DA489" s="257"/>
      <c r="DB489" s="257"/>
      <c r="DC489" s="257"/>
      <c r="DD489" s="257"/>
      <c r="DE489" s="257"/>
    </row>
    <row r="490" spans="34:109" ht="75" hidden="1" customHeight="1">
      <c r="AH490" s="255"/>
      <c r="AI490" s="255"/>
      <c r="AJ490" s="255"/>
      <c r="AK490" s="255"/>
      <c r="AL490" s="244" t="str">
        <f t="shared" si="14"/>
        <v/>
      </c>
      <c r="AM490" s="244" t="str">
        <f t="shared" si="15"/>
        <v/>
      </c>
      <c r="AO490" s="255"/>
      <c r="AP490" s="247">
        <v>488</v>
      </c>
      <c r="AQ490" s="256"/>
      <c r="AR490" s="256"/>
      <c r="AS490" s="256"/>
      <c r="AT490" s="256"/>
      <c r="AU490" s="256"/>
      <c r="AV490" s="256"/>
      <c r="AW490" s="256"/>
      <c r="AX490" s="256"/>
      <c r="AY490" s="256"/>
      <c r="AZ490" s="256"/>
      <c r="BA490" s="256"/>
      <c r="BB490" s="256"/>
      <c r="BC490" s="256"/>
      <c r="BD490" s="256"/>
      <c r="BE490" s="256"/>
      <c r="BF490" s="256"/>
      <c r="BG490" s="256"/>
      <c r="BH490" s="256"/>
      <c r="BI490" s="256"/>
      <c r="BJ490" s="252" t="s">
        <v>4793</v>
      </c>
      <c r="BK490" s="256"/>
      <c r="BL490" s="256"/>
      <c r="BM490" s="256"/>
      <c r="BN490" s="256"/>
      <c r="BO490" s="256"/>
      <c r="BP490" s="256"/>
      <c r="BQ490" s="256"/>
      <c r="BR490" s="256"/>
      <c r="BS490" s="256"/>
      <c r="BT490" s="256"/>
      <c r="BU490" s="256"/>
      <c r="BV490" s="256"/>
      <c r="BW490" s="255"/>
      <c r="BX490" s="255"/>
      <c r="BY490" s="255"/>
      <c r="BZ490" s="257"/>
      <c r="CA490" s="257"/>
      <c r="CB490" s="257"/>
      <c r="CC490" s="257"/>
      <c r="CD490" s="257"/>
      <c r="CE490" s="257"/>
      <c r="CF490" s="257"/>
      <c r="CG490" s="257"/>
      <c r="CH490" s="257"/>
      <c r="CI490" s="257"/>
      <c r="CJ490" s="257"/>
      <c r="CK490" s="257"/>
      <c r="CL490" s="257"/>
      <c r="CM490" s="257"/>
      <c r="CN490" s="257"/>
      <c r="CO490" s="257"/>
      <c r="CP490" s="257"/>
      <c r="CQ490" s="257"/>
      <c r="CR490" s="257"/>
      <c r="CS490" s="253" t="s">
        <v>4794</v>
      </c>
      <c r="CT490" s="257"/>
      <c r="CU490" s="257"/>
      <c r="CV490" s="257"/>
      <c r="CW490" s="257"/>
      <c r="CX490" s="257"/>
      <c r="CY490" s="257"/>
      <c r="CZ490" s="257"/>
      <c r="DA490" s="257"/>
      <c r="DB490" s="257"/>
      <c r="DC490" s="257"/>
      <c r="DD490" s="257"/>
      <c r="DE490" s="257"/>
    </row>
    <row r="491" spans="34:109" ht="75" hidden="1" customHeight="1">
      <c r="AH491" s="255"/>
      <c r="AI491" s="255"/>
      <c r="AJ491" s="255"/>
      <c r="AK491" s="255"/>
      <c r="AL491" s="244" t="str">
        <f t="shared" si="14"/>
        <v/>
      </c>
      <c r="AM491" s="244" t="str">
        <f t="shared" si="15"/>
        <v/>
      </c>
      <c r="AO491" s="255"/>
      <c r="AP491" s="247">
        <v>489</v>
      </c>
      <c r="AQ491" s="256"/>
      <c r="AR491" s="256"/>
      <c r="AS491" s="256"/>
      <c r="AT491" s="256"/>
      <c r="AU491" s="256"/>
      <c r="AV491" s="256"/>
      <c r="AW491" s="256"/>
      <c r="AX491" s="256"/>
      <c r="AY491" s="256"/>
      <c r="AZ491" s="256"/>
      <c r="BA491" s="256"/>
      <c r="BB491" s="256"/>
      <c r="BC491" s="256"/>
      <c r="BD491" s="256"/>
      <c r="BE491" s="256"/>
      <c r="BF491" s="256"/>
      <c r="BG491" s="256"/>
      <c r="BH491" s="256"/>
      <c r="BI491" s="256"/>
      <c r="BJ491" s="252" t="s">
        <v>4795</v>
      </c>
      <c r="BK491" s="256"/>
      <c r="BL491" s="256"/>
      <c r="BM491" s="256"/>
      <c r="BN491" s="256"/>
      <c r="BO491" s="256"/>
      <c r="BP491" s="256"/>
      <c r="BQ491" s="256"/>
      <c r="BR491" s="256"/>
      <c r="BS491" s="256"/>
      <c r="BT491" s="256"/>
      <c r="BU491" s="256"/>
      <c r="BV491" s="256"/>
      <c r="BW491" s="255"/>
      <c r="BX491" s="255"/>
      <c r="BY491" s="255"/>
      <c r="BZ491" s="257"/>
      <c r="CA491" s="257"/>
      <c r="CB491" s="257"/>
      <c r="CC491" s="257"/>
      <c r="CD491" s="257"/>
      <c r="CE491" s="257"/>
      <c r="CF491" s="257"/>
      <c r="CG491" s="257"/>
      <c r="CH491" s="257"/>
      <c r="CI491" s="257"/>
      <c r="CJ491" s="257"/>
      <c r="CK491" s="257"/>
      <c r="CL491" s="257"/>
      <c r="CM491" s="257"/>
      <c r="CN491" s="257"/>
      <c r="CO491" s="257"/>
      <c r="CP491" s="257"/>
      <c r="CQ491" s="257"/>
      <c r="CR491" s="257"/>
      <c r="CS491" s="253" t="s">
        <v>4796</v>
      </c>
      <c r="CT491" s="257"/>
      <c r="CU491" s="257"/>
      <c r="CV491" s="257"/>
      <c r="CW491" s="257"/>
      <c r="CX491" s="257"/>
      <c r="CY491" s="257"/>
      <c r="CZ491" s="257"/>
      <c r="DA491" s="257"/>
      <c r="DB491" s="257"/>
      <c r="DC491" s="257"/>
      <c r="DD491" s="257"/>
      <c r="DE491" s="257"/>
    </row>
    <row r="492" spans="34:109" ht="60" hidden="1" customHeight="1">
      <c r="AH492" s="255"/>
      <c r="AI492" s="255"/>
      <c r="AJ492" s="255"/>
      <c r="AK492" s="255"/>
      <c r="AL492" s="244" t="str">
        <f t="shared" si="14"/>
        <v/>
      </c>
      <c r="AM492" s="244" t="str">
        <f t="shared" si="15"/>
        <v/>
      </c>
      <c r="AO492" s="255"/>
      <c r="AP492" s="247">
        <v>490</v>
      </c>
      <c r="AQ492" s="256"/>
      <c r="AR492" s="256"/>
      <c r="AS492" s="256"/>
      <c r="AT492" s="256"/>
      <c r="AU492" s="256"/>
      <c r="AV492" s="256"/>
      <c r="AW492" s="256"/>
      <c r="AX492" s="256"/>
      <c r="AY492" s="256"/>
      <c r="AZ492" s="256"/>
      <c r="BA492" s="256"/>
      <c r="BB492" s="256"/>
      <c r="BC492" s="256"/>
      <c r="BD492" s="256"/>
      <c r="BE492" s="256"/>
      <c r="BF492" s="256"/>
      <c r="BG492" s="256"/>
      <c r="BH492" s="256"/>
      <c r="BI492" s="256"/>
      <c r="BJ492" s="252" t="s">
        <v>4797</v>
      </c>
      <c r="BK492" s="256"/>
      <c r="BL492" s="256"/>
      <c r="BM492" s="256"/>
      <c r="BN492" s="256"/>
      <c r="BO492" s="256"/>
      <c r="BP492" s="256"/>
      <c r="BQ492" s="256"/>
      <c r="BR492" s="256"/>
      <c r="BS492" s="256"/>
      <c r="BT492" s="256"/>
      <c r="BU492" s="256"/>
      <c r="BV492" s="256"/>
      <c r="BW492" s="255"/>
      <c r="BX492" s="255"/>
      <c r="BY492" s="255"/>
      <c r="BZ492" s="257"/>
      <c r="CA492" s="257"/>
      <c r="CB492" s="257"/>
      <c r="CC492" s="257"/>
      <c r="CD492" s="257"/>
      <c r="CE492" s="257"/>
      <c r="CF492" s="257"/>
      <c r="CG492" s="257"/>
      <c r="CH492" s="257"/>
      <c r="CI492" s="257"/>
      <c r="CJ492" s="257"/>
      <c r="CK492" s="257"/>
      <c r="CL492" s="257"/>
      <c r="CM492" s="257"/>
      <c r="CN492" s="257"/>
      <c r="CO492" s="257"/>
      <c r="CP492" s="257"/>
      <c r="CQ492" s="257"/>
      <c r="CR492" s="257"/>
      <c r="CS492" s="253" t="s">
        <v>4798</v>
      </c>
      <c r="CT492" s="257"/>
      <c r="CU492" s="257"/>
      <c r="CV492" s="257"/>
      <c r="CW492" s="257"/>
      <c r="CX492" s="257"/>
      <c r="CY492" s="257"/>
      <c r="CZ492" s="257"/>
      <c r="DA492" s="257"/>
      <c r="DB492" s="257"/>
      <c r="DC492" s="257"/>
      <c r="DD492" s="257"/>
      <c r="DE492" s="257"/>
    </row>
    <row r="493" spans="34:109" ht="90" hidden="1" customHeight="1">
      <c r="AH493" s="247"/>
      <c r="AI493" s="247"/>
      <c r="AJ493" s="247"/>
      <c r="AK493" s="247"/>
      <c r="AL493" s="244" t="str">
        <f t="shared" si="14"/>
        <v/>
      </c>
      <c r="AM493" s="244" t="str">
        <f t="shared" si="15"/>
        <v/>
      </c>
      <c r="AO493" s="247"/>
      <c r="AP493" s="247">
        <v>491</v>
      </c>
      <c r="AQ493" s="252"/>
      <c r="AR493" s="252"/>
      <c r="AS493" s="252"/>
      <c r="AT493" s="252"/>
      <c r="AU493" s="252"/>
      <c r="AV493" s="252"/>
      <c r="AW493" s="252"/>
      <c r="AX493" s="252"/>
      <c r="AY493" s="252"/>
      <c r="AZ493" s="252"/>
      <c r="BA493" s="252"/>
      <c r="BB493" s="252"/>
      <c r="BC493" s="252"/>
      <c r="BD493" s="252"/>
      <c r="BE493" s="252"/>
      <c r="BF493" s="252"/>
      <c r="BG493" s="252"/>
      <c r="BH493" s="252"/>
      <c r="BI493" s="252"/>
      <c r="BJ493" s="252" t="s">
        <v>4799</v>
      </c>
      <c r="BK493" s="252"/>
      <c r="BL493" s="252"/>
      <c r="BM493" s="252"/>
      <c r="BN493" s="252"/>
      <c r="BO493" s="252"/>
      <c r="BP493" s="252"/>
      <c r="BQ493" s="252"/>
      <c r="BR493" s="252"/>
      <c r="BS493" s="252"/>
      <c r="BT493" s="252"/>
      <c r="BU493" s="252"/>
      <c r="BV493" s="252"/>
      <c r="BW493" s="247"/>
      <c r="BX493" s="247"/>
      <c r="BY493" s="247"/>
      <c r="BZ493" s="253"/>
      <c r="CA493" s="253"/>
      <c r="CB493" s="253"/>
      <c r="CC493" s="253"/>
      <c r="CD493" s="253"/>
      <c r="CE493" s="253"/>
      <c r="CF493" s="253"/>
      <c r="CG493" s="253"/>
      <c r="CH493" s="253"/>
      <c r="CI493" s="253"/>
      <c r="CJ493" s="253"/>
      <c r="CK493" s="253"/>
      <c r="CL493" s="253"/>
      <c r="CM493" s="253"/>
      <c r="CN493" s="253"/>
      <c r="CO493" s="253"/>
      <c r="CP493" s="253"/>
      <c r="CQ493" s="253"/>
      <c r="CR493" s="253"/>
      <c r="CS493" s="253" t="s">
        <v>4800</v>
      </c>
      <c r="CT493" s="253"/>
      <c r="CU493" s="253"/>
      <c r="CV493" s="253"/>
      <c r="CW493" s="253"/>
      <c r="CX493" s="253"/>
      <c r="CY493" s="253"/>
      <c r="CZ493" s="253"/>
      <c r="DA493" s="253"/>
      <c r="DB493" s="253"/>
      <c r="DC493" s="253"/>
      <c r="DD493" s="253"/>
      <c r="DE493" s="253"/>
    </row>
    <row r="494" spans="34:109" ht="60" hidden="1" customHeight="1">
      <c r="AH494" s="255"/>
      <c r="AI494" s="255"/>
      <c r="AJ494" s="255"/>
      <c r="AK494" s="255"/>
      <c r="AL494" s="244" t="str">
        <f t="shared" si="14"/>
        <v/>
      </c>
      <c r="AM494" s="244" t="str">
        <f t="shared" si="15"/>
        <v/>
      </c>
      <c r="AO494" s="255"/>
      <c r="AP494" s="247">
        <v>492</v>
      </c>
      <c r="AQ494" s="256"/>
      <c r="AR494" s="256"/>
      <c r="AS494" s="256"/>
      <c r="AT494" s="256"/>
      <c r="AU494" s="256"/>
      <c r="AV494" s="256"/>
      <c r="AW494" s="256"/>
      <c r="AX494" s="256"/>
      <c r="AY494" s="256"/>
      <c r="AZ494" s="256"/>
      <c r="BA494" s="256"/>
      <c r="BB494" s="256"/>
      <c r="BC494" s="256"/>
      <c r="BD494" s="256"/>
      <c r="BE494" s="256"/>
      <c r="BF494" s="256"/>
      <c r="BG494" s="256"/>
      <c r="BH494" s="256"/>
      <c r="BI494" s="256"/>
      <c r="BJ494" s="252" t="s">
        <v>4801</v>
      </c>
      <c r="BK494" s="256"/>
      <c r="BL494" s="256"/>
      <c r="BM494" s="256"/>
      <c r="BN494" s="256"/>
      <c r="BO494" s="256"/>
      <c r="BP494" s="256"/>
      <c r="BQ494" s="256"/>
      <c r="BR494" s="256"/>
      <c r="BS494" s="256"/>
      <c r="BT494" s="256"/>
      <c r="BU494" s="256"/>
      <c r="BV494" s="256"/>
      <c r="BW494" s="255"/>
      <c r="BX494" s="255"/>
      <c r="BY494" s="255"/>
      <c r="BZ494" s="257"/>
      <c r="CA494" s="257"/>
      <c r="CB494" s="257"/>
      <c r="CC494" s="257"/>
      <c r="CD494" s="257"/>
      <c r="CE494" s="257"/>
      <c r="CF494" s="257"/>
      <c r="CG494" s="257"/>
      <c r="CH494" s="257"/>
      <c r="CI494" s="257"/>
      <c r="CJ494" s="257"/>
      <c r="CK494" s="257"/>
      <c r="CL494" s="257"/>
      <c r="CM494" s="257"/>
      <c r="CN494" s="257"/>
      <c r="CO494" s="257"/>
      <c r="CP494" s="257"/>
      <c r="CQ494" s="257"/>
      <c r="CR494" s="257"/>
      <c r="CS494" s="253" t="s">
        <v>4802</v>
      </c>
      <c r="CT494" s="257"/>
      <c r="CU494" s="257"/>
      <c r="CV494" s="257"/>
      <c r="CW494" s="257"/>
      <c r="CX494" s="257"/>
      <c r="CY494" s="257"/>
      <c r="CZ494" s="257"/>
      <c r="DA494" s="257"/>
      <c r="DB494" s="257"/>
      <c r="DC494" s="257"/>
      <c r="DD494" s="257"/>
      <c r="DE494" s="257"/>
    </row>
    <row r="495" spans="34:109" ht="60" hidden="1" customHeight="1">
      <c r="AH495" s="255"/>
      <c r="AI495" s="255"/>
      <c r="AJ495" s="255"/>
      <c r="AK495" s="255"/>
      <c r="AL495" s="244" t="str">
        <f t="shared" si="14"/>
        <v/>
      </c>
      <c r="AM495" s="244" t="str">
        <f t="shared" si="15"/>
        <v/>
      </c>
      <c r="AO495" s="255"/>
      <c r="AP495" s="247">
        <v>493</v>
      </c>
      <c r="AQ495" s="256"/>
      <c r="AR495" s="256"/>
      <c r="AS495" s="256"/>
      <c r="AT495" s="256"/>
      <c r="AU495" s="256"/>
      <c r="AV495" s="256"/>
      <c r="AW495" s="256"/>
      <c r="AX495" s="256"/>
      <c r="AY495" s="256"/>
      <c r="AZ495" s="256"/>
      <c r="BA495" s="256"/>
      <c r="BB495" s="256"/>
      <c r="BC495" s="256"/>
      <c r="BD495" s="256"/>
      <c r="BE495" s="256"/>
      <c r="BF495" s="256"/>
      <c r="BG495" s="256"/>
      <c r="BH495" s="256"/>
      <c r="BI495" s="256"/>
      <c r="BJ495" s="252" t="s">
        <v>4803</v>
      </c>
      <c r="BK495" s="256"/>
      <c r="BL495" s="256"/>
      <c r="BM495" s="256"/>
      <c r="BN495" s="256"/>
      <c r="BO495" s="256"/>
      <c r="BP495" s="256"/>
      <c r="BQ495" s="256"/>
      <c r="BR495" s="256"/>
      <c r="BS495" s="256"/>
      <c r="BT495" s="256"/>
      <c r="BU495" s="256"/>
      <c r="BV495" s="256"/>
      <c r="BW495" s="255"/>
      <c r="BX495" s="255"/>
      <c r="BY495" s="255"/>
      <c r="BZ495" s="257"/>
      <c r="CA495" s="257"/>
      <c r="CB495" s="257"/>
      <c r="CC495" s="257"/>
      <c r="CD495" s="257"/>
      <c r="CE495" s="257"/>
      <c r="CF495" s="257"/>
      <c r="CG495" s="257"/>
      <c r="CH495" s="257"/>
      <c r="CI495" s="257"/>
      <c r="CJ495" s="257"/>
      <c r="CK495" s="257"/>
      <c r="CL495" s="257"/>
      <c r="CM495" s="257"/>
      <c r="CN495" s="257"/>
      <c r="CO495" s="257"/>
      <c r="CP495" s="257"/>
      <c r="CQ495" s="257"/>
      <c r="CR495" s="257"/>
      <c r="CS495" s="253" t="s">
        <v>4804</v>
      </c>
      <c r="CT495" s="257"/>
      <c r="CU495" s="257"/>
      <c r="CV495" s="257"/>
      <c r="CW495" s="257"/>
      <c r="CX495" s="257"/>
      <c r="CY495" s="257"/>
      <c r="CZ495" s="257"/>
      <c r="DA495" s="257"/>
      <c r="DB495" s="257"/>
      <c r="DC495" s="257"/>
      <c r="DD495" s="257"/>
      <c r="DE495" s="257"/>
    </row>
    <row r="496" spans="34:109" ht="60" hidden="1" customHeight="1">
      <c r="AH496" s="255"/>
      <c r="AI496" s="255"/>
      <c r="AJ496" s="255"/>
      <c r="AK496" s="255"/>
      <c r="AL496" s="244" t="str">
        <f t="shared" si="14"/>
        <v/>
      </c>
      <c r="AM496" s="244" t="str">
        <f t="shared" si="15"/>
        <v/>
      </c>
      <c r="AO496" s="255"/>
      <c r="AP496" s="247">
        <v>494</v>
      </c>
      <c r="AQ496" s="256"/>
      <c r="AR496" s="256"/>
      <c r="AS496" s="256"/>
      <c r="AT496" s="256"/>
      <c r="AU496" s="256"/>
      <c r="AV496" s="256"/>
      <c r="AW496" s="256"/>
      <c r="AX496" s="256"/>
      <c r="AY496" s="256"/>
      <c r="AZ496" s="256"/>
      <c r="BA496" s="256"/>
      <c r="BB496" s="256"/>
      <c r="BC496" s="256"/>
      <c r="BD496" s="256"/>
      <c r="BE496" s="256"/>
      <c r="BF496" s="256"/>
      <c r="BG496" s="256"/>
      <c r="BH496" s="256"/>
      <c r="BI496" s="256"/>
      <c r="BJ496" s="252" t="s">
        <v>4805</v>
      </c>
      <c r="BK496" s="256"/>
      <c r="BL496" s="256"/>
      <c r="BM496" s="256"/>
      <c r="BN496" s="256"/>
      <c r="BO496" s="256"/>
      <c r="BP496" s="256"/>
      <c r="BQ496" s="256"/>
      <c r="BR496" s="256"/>
      <c r="BS496" s="256"/>
      <c r="BT496" s="256"/>
      <c r="BU496" s="256"/>
      <c r="BV496" s="256"/>
      <c r="BW496" s="255"/>
      <c r="BX496" s="255"/>
      <c r="BY496" s="255"/>
      <c r="BZ496" s="257"/>
      <c r="CA496" s="257"/>
      <c r="CB496" s="257"/>
      <c r="CC496" s="257"/>
      <c r="CD496" s="257"/>
      <c r="CE496" s="257"/>
      <c r="CF496" s="257"/>
      <c r="CG496" s="257"/>
      <c r="CH496" s="257"/>
      <c r="CI496" s="257"/>
      <c r="CJ496" s="257"/>
      <c r="CK496" s="257"/>
      <c r="CL496" s="257"/>
      <c r="CM496" s="257"/>
      <c r="CN496" s="257"/>
      <c r="CO496" s="257"/>
      <c r="CP496" s="257"/>
      <c r="CQ496" s="257"/>
      <c r="CR496" s="257"/>
      <c r="CS496" s="253" t="s">
        <v>4806</v>
      </c>
      <c r="CT496" s="257"/>
      <c r="CU496" s="257"/>
      <c r="CV496" s="257"/>
      <c r="CW496" s="257"/>
      <c r="CX496" s="257"/>
      <c r="CY496" s="257"/>
      <c r="CZ496" s="257"/>
      <c r="DA496" s="257"/>
      <c r="DB496" s="257"/>
      <c r="DC496" s="257"/>
      <c r="DD496" s="257"/>
      <c r="DE496" s="257"/>
    </row>
    <row r="497" spans="34:109" ht="75" hidden="1" customHeight="1">
      <c r="AH497" s="255"/>
      <c r="AI497" s="255"/>
      <c r="AJ497" s="255"/>
      <c r="AK497" s="255"/>
      <c r="AL497" s="244" t="str">
        <f t="shared" si="14"/>
        <v/>
      </c>
      <c r="AM497" s="244" t="str">
        <f t="shared" si="15"/>
        <v/>
      </c>
      <c r="AO497" s="255"/>
      <c r="AP497" s="247">
        <v>495</v>
      </c>
      <c r="AQ497" s="256"/>
      <c r="AR497" s="256"/>
      <c r="AS497" s="256"/>
      <c r="AT497" s="256"/>
      <c r="AU497" s="256"/>
      <c r="AV497" s="256"/>
      <c r="AW497" s="256"/>
      <c r="AX497" s="256"/>
      <c r="AY497" s="256"/>
      <c r="AZ497" s="256"/>
      <c r="BA497" s="256"/>
      <c r="BB497" s="256"/>
      <c r="BC497" s="256"/>
      <c r="BD497" s="256"/>
      <c r="BE497" s="256"/>
      <c r="BF497" s="256"/>
      <c r="BG497" s="256"/>
      <c r="BH497" s="256"/>
      <c r="BI497" s="256"/>
      <c r="BJ497" s="252" t="s">
        <v>4807</v>
      </c>
      <c r="BK497" s="256"/>
      <c r="BL497" s="256"/>
      <c r="BM497" s="256"/>
      <c r="BN497" s="256"/>
      <c r="BO497" s="256"/>
      <c r="BP497" s="256"/>
      <c r="BQ497" s="256"/>
      <c r="BR497" s="256"/>
      <c r="BS497" s="256"/>
      <c r="BT497" s="256"/>
      <c r="BU497" s="256"/>
      <c r="BV497" s="256"/>
      <c r="BW497" s="255"/>
      <c r="BX497" s="255"/>
      <c r="BY497" s="255"/>
      <c r="BZ497" s="257"/>
      <c r="CA497" s="257"/>
      <c r="CB497" s="257"/>
      <c r="CC497" s="257"/>
      <c r="CD497" s="257"/>
      <c r="CE497" s="257"/>
      <c r="CF497" s="257"/>
      <c r="CG497" s="257"/>
      <c r="CH497" s="257"/>
      <c r="CI497" s="257"/>
      <c r="CJ497" s="257"/>
      <c r="CK497" s="257"/>
      <c r="CL497" s="257"/>
      <c r="CM497" s="257"/>
      <c r="CN497" s="257"/>
      <c r="CO497" s="257"/>
      <c r="CP497" s="257"/>
      <c r="CQ497" s="257"/>
      <c r="CR497" s="257"/>
      <c r="CS497" s="253" t="s">
        <v>4808</v>
      </c>
      <c r="CT497" s="257"/>
      <c r="CU497" s="257"/>
      <c r="CV497" s="257"/>
      <c r="CW497" s="257"/>
      <c r="CX497" s="257"/>
      <c r="CY497" s="257"/>
      <c r="CZ497" s="257"/>
      <c r="DA497" s="257"/>
      <c r="DB497" s="257"/>
      <c r="DC497" s="257"/>
      <c r="DD497" s="257"/>
      <c r="DE497" s="257"/>
    </row>
    <row r="498" spans="34:109" ht="60" hidden="1" customHeight="1">
      <c r="AH498" s="255"/>
      <c r="AI498" s="255"/>
      <c r="AJ498" s="255"/>
      <c r="AK498" s="255"/>
      <c r="AL498" s="244" t="str">
        <f t="shared" si="14"/>
        <v/>
      </c>
      <c r="AM498" s="244" t="str">
        <f t="shared" si="15"/>
        <v/>
      </c>
      <c r="AO498" s="255"/>
      <c r="AP498" s="247">
        <v>496</v>
      </c>
      <c r="AQ498" s="256"/>
      <c r="AR498" s="256"/>
      <c r="AS498" s="256"/>
      <c r="AT498" s="256"/>
      <c r="AU498" s="256"/>
      <c r="AV498" s="256"/>
      <c r="AW498" s="256"/>
      <c r="AX498" s="256"/>
      <c r="AY498" s="256"/>
      <c r="AZ498" s="256"/>
      <c r="BA498" s="256"/>
      <c r="BB498" s="256"/>
      <c r="BC498" s="256"/>
      <c r="BD498" s="256"/>
      <c r="BE498" s="256"/>
      <c r="BF498" s="256"/>
      <c r="BG498" s="256"/>
      <c r="BH498" s="256"/>
      <c r="BI498" s="256"/>
      <c r="BJ498" s="252" t="s">
        <v>4809</v>
      </c>
      <c r="BK498" s="256"/>
      <c r="BL498" s="256"/>
      <c r="BM498" s="256"/>
      <c r="BN498" s="256"/>
      <c r="BO498" s="256"/>
      <c r="BP498" s="256"/>
      <c r="BQ498" s="256"/>
      <c r="BR498" s="256"/>
      <c r="BS498" s="256"/>
      <c r="BT498" s="256"/>
      <c r="BU498" s="256"/>
      <c r="BV498" s="256"/>
      <c r="BW498" s="255"/>
      <c r="BX498" s="255"/>
      <c r="BY498" s="255"/>
      <c r="BZ498" s="257"/>
      <c r="CA498" s="257"/>
      <c r="CB498" s="257"/>
      <c r="CC498" s="257"/>
      <c r="CD498" s="257"/>
      <c r="CE498" s="257"/>
      <c r="CF498" s="257"/>
      <c r="CG498" s="257"/>
      <c r="CH498" s="257"/>
      <c r="CI498" s="257"/>
      <c r="CJ498" s="257"/>
      <c r="CK498" s="257"/>
      <c r="CL498" s="257"/>
      <c r="CM498" s="257"/>
      <c r="CN498" s="257"/>
      <c r="CO498" s="257"/>
      <c r="CP498" s="257"/>
      <c r="CQ498" s="257"/>
      <c r="CR498" s="257"/>
      <c r="CS498" s="253" t="s">
        <v>4810</v>
      </c>
      <c r="CT498" s="257"/>
      <c r="CU498" s="257"/>
      <c r="CV498" s="257"/>
      <c r="CW498" s="257"/>
      <c r="CX498" s="257"/>
      <c r="CY498" s="257"/>
      <c r="CZ498" s="257"/>
      <c r="DA498" s="257"/>
      <c r="DB498" s="257"/>
      <c r="DC498" s="257"/>
      <c r="DD498" s="257"/>
      <c r="DE498" s="257"/>
    </row>
    <row r="499" spans="34:109" ht="75" hidden="1" customHeight="1">
      <c r="AH499" s="255"/>
      <c r="AI499" s="255"/>
      <c r="AJ499" s="255"/>
      <c r="AK499" s="255"/>
      <c r="AL499" s="244" t="str">
        <f t="shared" si="14"/>
        <v/>
      </c>
      <c r="AM499" s="244" t="str">
        <f t="shared" si="15"/>
        <v/>
      </c>
      <c r="AO499" s="255"/>
      <c r="AP499" s="247">
        <v>497</v>
      </c>
      <c r="AQ499" s="256"/>
      <c r="AR499" s="256"/>
      <c r="AS499" s="256"/>
      <c r="AT499" s="256"/>
      <c r="AU499" s="256"/>
      <c r="AV499" s="256"/>
      <c r="AW499" s="256"/>
      <c r="AX499" s="256"/>
      <c r="AY499" s="256"/>
      <c r="AZ499" s="256"/>
      <c r="BA499" s="256"/>
      <c r="BB499" s="256"/>
      <c r="BC499" s="256"/>
      <c r="BD499" s="256"/>
      <c r="BE499" s="256"/>
      <c r="BF499" s="256"/>
      <c r="BG499" s="256"/>
      <c r="BH499" s="256"/>
      <c r="BI499" s="256"/>
      <c r="BJ499" s="252" t="s">
        <v>4811</v>
      </c>
      <c r="BK499" s="256"/>
      <c r="BL499" s="256"/>
      <c r="BM499" s="256"/>
      <c r="BN499" s="256"/>
      <c r="BO499" s="256"/>
      <c r="BP499" s="256"/>
      <c r="BQ499" s="256"/>
      <c r="BR499" s="256"/>
      <c r="BS499" s="256"/>
      <c r="BT499" s="256"/>
      <c r="BU499" s="256"/>
      <c r="BV499" s="256"/>
      <c r="BW499" s="255"/>
      <c r="BX499" s="255"/>
      <c r="BY499" s="255"/>
      <c r="BZ499" s="257"/>
      <c r="CA499" s="257"/>
      <c r="CB499" s="257"/>
      <c r="CC499" s="257"/>
      <c r="CD499" s="257"/>
      <c r="CE499" s="257"/>
      <c r="CF499" s="257"/>
      <c r="CG499" s="257"/>
      <c r="CH499" s="257"/>
      <c r="CI499" s="257"/>
      <c r="CJ499" s="257"/>
      <c r="CK499" s="257"/>
      <c r="CL499" s="257"/>
      <c r="CM499" s="257"/>
      <c r="CN499" s="257"/>
      <c r="CO499" s="257"/>
      <c r="CP499" s="257"/>
      <c r="CQ499" s="257"/>
      <c r="CR499" s="257"/>
      <c r="CS499" s="253" t="s">
        <v>4812</v>
      </c>
      <c r="CT499" s="257"/>
      <c r="CU499" s="257"/>
      <c r="CV499" s="257"/>
      <c r="CW499" s="257"/>
      <c r="CX499" s="257"/>
      <c r="CY499" s="257"/>
      <c r="CZ499" s="257"/>
      <c r="DA499" s="257"/>
      <c r="DB499" s="257"/>
      <c r="DC499" s="257"/>
      <c r="DD499" s="257"/>
      <c r="DE499" s="257"/>
    </row>
    <row r="500" spans="34:109" ht="45" hidden="1" customHeight="1">
      <c r="AH500" s="255"/>
      <c r="AI500" s="255"/>
      <c r="AJ500" s="255"/>
      <c r="AK500" s="255"/>
      <c r="AL500" s="244" t="str">
        <f t="shared" si="14"/>
        <v/>
      </c>
      <c r="AM500" s="244" t="str">
        <f t="shared" si="15"/>
        <v/>
      </c>
      <c r="AO500" s="255"/>
      <c r="AP500" s="247">
        <v>498</v>
      </c>
      <c r="AQ500" s="256"/>
      <c r="AR500" s="256"/>
      <c r="AS500" s="256"/>
      <c r="AT500" s="256"/>
      <c r="AU500" s="256"/>
      <c r="AV500" s="256"/>
      <c r="AW500" s="256"/>
      <c r="AX500" s="256"/>
      <c r="AY500" s="256"/>
      <c r="AZ500" s="256"/>
      <c r="BA500" s="256"/>
      <c r="BB500" s="256"/>
      <c r="BC500" s="256"/>
      <c r="BD500" s="256"/>
      <c r="BE500" s="256"/>
      <c r="BF500" s="256"/>
      <c r="BG500" s="256"/>
      <c r="BH500" s="256"/>
      <c r="BI500" s="256"/>
      <c r="BJ500" s="252" t="s">
        <v>4813</v>
      </c>
      <c r="BK500" s="256"/>
      <c r="BL500" s="256"/>
      <c r="BM500" s="256"/>
      <c r="BN500" s="256"/>
      <c r="BO500" s="256"/>
      <c r="BP500" s="256"/>
      <c r="BQ500" s="256"/>
      <c r="BR500" s="256"/>
      <c r="BS500" s="256"/>
      <c r="BT500" s="256"/>
      <c r="BU500" s="256"/>
      <c r="BV500" s="256"/>
      <c r="BW500" s="255"/>
      <c r="BX500" s="255"/>
      <c r="BY500" s="255"/>
      <c r="BZ500" s="257"/>
      <c r="CA500" s="257"/>
      <c r="CB500" s="257"/>
      <c r="CC500" s="257"/>
      <c r="CD500" s="257"/>
      <c r="CE500" s="257"/>
      <c r="CF500" s="257"/>
      <c r="CG500" s="257"/>
      <c r="CH500" s="257"/>
      <c r="CI500" s="257"/>
      <c r="CJ500" s="257"/>
      <c r="CK500" s="257"/>
      <c r="CL500" s="257"/>
      <c r="CM500" s="257"/>
      <c r="CN500" s="257"/>
      <c r="CO500" s="257"/>
      <c r="CP500" s="257"/>
      <c r="CQ500" s="257"/>
      <c r="CR500" s="257"/>
      <c r="CS500" s="253" t="s">
        <v>4814</v>
      </c>
      <c r="CT500" s="257"/>
      <c r="CU500" s="257"/>
      <c r="CV500" s="257"/>
      <c r="CW500" s="257"/>
      <c r="CX500" s="257"/>
      <c r="CY500" s="257"/>
      <c r="CZ500" s="257"/>
      <c r="DA500" s="257"/>
      <c r="DB500" s="257"/>
      <c r="DC500" s="257"/>
      <c r="DD500" s="257"/>
      <c r="DE500" s="257"/>
    </row>
    <row r="501" spans="34:109" ht="75" hidden="1" customHeight="1">
      <c r="AH501" s="255"/>
      <c r="AI501" s="255"/>
      <c r="AJ501" s="255"/>
      <c r="AK501" s="255"/>
      <c r="AL501" s="244" t="str">
        <f t="shared" si="14"/>
        <v/>
      </c>
      <c r="AM501" s="244" t="str">
        <f t="shared" si="15"/>
        <v/>
      </c>
      <c r="AO501" s="255"/>
      <c r="AP501" s="247">
        <v>499</v>
      </c>
      <c r="AQ501" s="256"/>
      <c r="AR501" s="256"/>
      <c r="AS501" s="256"/>
      <c r="AT501" s="256"/>
      <c r="AU501" s="256"/>
      <c r="AV501" s="256"/>
      <c r="AW501" s="256"/>
      <c r="AX501" s="256"/>
      <c r="AY501" s="256"/>
      <c r="AZ501" s="256"/>
      <c r="BA501" s="256"/>
      <c r="BB501" s="256"/>
      <c r="BC501" s="256"/>
      <c r="BD501" s="256"/>
      <c r="BE501" s="256"/>
      <c r="BF501" s="256"/>
      <c r="BG501" s="256"/>
      <c r="BH501" s="256"/>
      <c r="BI501" s="256"/>
      <c r="BJ501" s="252" t="s">
        <v>4815</v>
      </c>
      <c r="BK501" s="256"/>
      <c r="BL501" s="256"/>
      <c r="BM501" s="256"/>
      <c r="BN501" s="256"/>
      <c r="BO501" s="256"/>
      <c r="BP501" s="256"/>
      <c r="BQ501" s="256"/>
      <c r="BR501" s="256"/>
      <c r="BS501" s="256"/>
      <c r="BT501" s="256"/>
      <c r="BU501" s="256"/>
      <c r="BV501" s="256"/>
      <c r="BW501" s="255"/>
      <c r="BX501" s="255"/>
      <c r="BY501" s="255"/>
      <c r="BZ501" s="257"/>
      <c r="CA501" s="257"/>
      <c r="CB501" s="257"/>
      <c r="CC501" s="257"/>
      <c r="CD501" s="257"/>
      <c r="CE501" s="257"/>
      <c r="CF501" s="257"/>
      <c r="CG501" s="257"/>
      <c r="CH501" s="257"/>
      <c r="CI501" s="257"/>
      <c r="CJ501" s="257"/>
      <c r="CK501" s="257"/>
      <c r="CL501" s="257"/>
      <c r="CM501" s="257"/>
      <c r="CN501" s="257"/>
      <c r="CO501" s="257"/>
      <c r="CP501" s="257"/>
      <c r="CQ501" s="257"/>
      <c r="CR501" s="257"/>
      <c r="CS501" s="253" t="s">
        <v>4816</v>
      </c>
      <c r="CT501" s="257"/>
      <c r="CU501" s="257"/>
      <c r="CV501" s="257"/>
      <c r="CW501" s="257"/>
      <c r="CX501" s="257"/>
      <c r="CY501" s="257"/>
      <c r="CZ501" s="257"/>
      <c r="DA501" s="257"/>
      <c r="DB501" s="257"/>
      <c r="DC501" s="257"/>
      <c r="DD501" s="257"/>
      <c r="DE501" s="257"/>
    </row>
    <row r="502" spans="34:109" ht="60" hidden="1" customHeight="1">
      <c r="AH502" s="255"/>
      <c r="AI502" s="255"/>
      <c r="AJ502" s="255"/>
      <c r="AK502" s="255"/>
      <c r="AL502" s="244" t="str">
        <f t="shared" si="14"/>
        <v/>
      </c>
      <c r="AM502" s="244" t="str">
        <f t="shared" si="15"/>
        <v/>
      </c>
      <c r="AO502" s="255"/>
      <c r="AP502" s="247">
        <v>500</v>
      </c>
      <c r="AQ502" s="256"/>
      <c r="AR502" s="256"/>
      <c r="AS502" s="256"/>
      <c r="AT502" s="256"/>
      <c r="AU502" s="256"/>
      <c r="AV502" s="256"/>
      <c r="AW502" s="256"/>
      <c r="AX502" s="256"/>
      <c r="AY502" s="256"/>
      <c r="AZ502" s="256"/>
      <c r="BA502" s="256"/>
      <c r="BB502" s="256"/>
      <c r="BC502" s="256"/>
      <c r="BD502" s="256"/>
      <c r="BE502" s="256"/>
      <c r="BF502" s="256"/>
      <c r="BG502" s="256"/>
      <c r="BH502" s="256"/>
      <c r="BI502" s="256"/>
      <c r="BJ502" s="252" t="s">
        <v>4817</v>
      </c>
      <c r="BK502" s="256"/>
      <c r="BL502" s="256"/>
      <c r="BM502" s="256"/>
      <c r="BN502" s="256"/>
      <c r="BO502" s="256"/>
      <c r="BP502" s="256"/>
      <c r="BQ502" s="256"/>
      <c r="BR502" s="256"/>
      <c r="BS502" s="256"/>
      <c r="BT502" s="256"/>
      <c r="BU502" s="256"/>
      <c r="BV502" s="256"/>
      <c r="BW502" s="255"/>
      <c r="BX502" s="255"/>
      <c r="BY502" s="255"/>
      <c r="BZ502" s="257"/>
      <c r="CA502" s="257"/>
      <c r="CB502" s="257"/>
      <c r="CC502" s="257"/>
      <c r="CD502" s="257"/>
      <c r="CE502" s="257"/>
      <c r="CF502" s="257"/>
      <c r="CG502" s="257"/>
      <c r="CH502" s="257"/>
      <c r="CI502" s="257"/>
      <c r="CJ502" s="257"/>
      <c r="CK502" s="257"/>
      <c r="CL502" s="257"/>
      <c r="CM502" s="257"/>
      <c r="CN502" s="257"/>
      <c r="CO502" s="257"/>
      <c r="CP502" s="257"/>
      <c r="CQ502" s="257"/>
      <c r="CR502" s="257"/>
      <c r="CS502" s="253" t="s">
        <v>4818</v>
      </c>
      <c r="CT502" s="257"/>
      <c r="CU502" s="257"/>
      <c r="CV502" s="257"/>
      <c r="CW502" s="257"/>
      <c r="CX502" s="257"/>
      <c r="CY502" s="257"/>
      <c r="CZ502" s="257"/>
      <c r="DA502" s="257"/>
      <c r="DB502" s="257"/>
      <c r="DC502" s="257"/>
      <c r="DD502" s="257"/>
      <c r="DE502" s="257"/>
    </row>
    <row r="503" spans="34:109" ht="60" hidden="1" customHeight="1">
      <c r="AH503" s="255"/>
      <c r="AI503" s="255"/>
      <c r="AJ503" s="255"/>
      <c r="AK503" s="255"/>
      <c r="AL503" s="244" t="str">
        <f t="shared" si="14"/>
        <v/>
      </c>
      <c r="AM503" s="244" t="str">
        <f t="shared" si="15"/>
        <v/>
      </c>
      <c r="AO503" s="255"/>
      <c r="AP503" s="247">
        <v>501</v>
      </c>
      <c r="AQ503" s="256"/>
      <c r="AR503" s="256"/>
      <c r="AS503" s="256"/>
      <c r="AT503" s="256"/>
      <c r="AU503" s="256"/>
      <c r="AV503" s="256"/>
      <c r="AW503" s="256"/>
      <c r="AX503" s="256"/>
      <c r="AY503" s="256"/>
      <c r="AZ503" s="256"/>
      <c r="BA503" s="256"/>
      <c r="BB503" s="256"/>
      <c r="BC503" s="256"/>
      <c r="BD503" s="256"/>
      <c r="BE503" s="256"/>
      <c r="BF503" s="256"/>
      <c r="BG503" s="256"/>
      <c r="BH503" s="256"/>
      <c r="BI503" s="256"/>
      <c r="BJ503" s="252" t="s">
        <v>4819</v>
      </c>
      <c r="BK503" s="256"/>
      <c r="BL503" s="256"/>
      <c r="BM503" s="256"/>
      <c r="BN503" s="256"/>
      <c r="BO503" s="256"/>
      <c r="BP503" s="256"/>
      <c r="BQ503" s="256"/>
      <c r="BR503" s="256"/>
      <c r="BS503" s="256"/>
      <c r="BT503" s="256"/>
      <c r="BU503" s="256"/>
      <c r="BV503" s="256"/>
      <c r="BW503" s="255"/>
      <c r="BX503" s="255"/>
      <c r="BY503" s="255"/>
      <c r="BZ503" s="257"/>
      <c r="CA503" s="257"/>
      <c r="CB503" s="257"/>
      <c r="CC503" s="257"/>
      <c r="CD503" s="257"/>
      <c r="CE503" s="257"/>
      <c r="CF503" s="257"/>
      <c r="CG503" s="257"/>
      <c r="CH503" s="257"/>
      <c r="CI503" s="257"/>
      <c r="CJ503" s="257"/>
      <c r="CK503" s="257"/>
      <c r="CL503" s="257"/>
      <c r="CM503" s="257"/>
      <c r="CN503" s="257"/>
      <c r="CO503" s="257"/>
      <c r="CP503" s="257"/>
      <c r="CQ503" s="257"/>
      <c r="CR503" s="257"/>
      <c r="CS503" s="253" t="s">
        <v>4820</v>
      </c>
      <c r="CT503" s="257"/>
      <c r="CU503" s="257"/>
      <c r="CV503" s="257"/>
      <c r="CW503" s="257"/>
      <c r="CX503" s="257"/>
      <c r="CY503" s="257"/>
      <c r="CZ503" s="257"/>
      <c r="DA503" s="257"/>
      <c r="DB503" s="257"/>
      <c r="DC503" s="257"/>
      <c r="DD503" s="257"/>
      <c r="DE503" s="257"/>
    </row>
    <row r="504" spans="34:109" ht="60" hidden="1" customHeight="1">
      <c r="AH504" s="255"/>
      <c r="AI504" s="255"/>
      <c r="AJ504" s="255"/>
      <c r="AK504" s="255"/>
      <c r="AL504" s="244" t="str">
        <f t="shared" si="14"/>
        <v/>
      </c>
      <c r="AM504" s="244" t="str">
        <f t="shared" si="15"/>
        <v/>
      </c>
      <c r="AO504" s="255"/>
      <c r="AP504" s="247">
        <v>502</v>
      </c>
      <c r="AQ504" s="256"/>
      <c r="AR504" s="256"/>
      <c r="AS504" s="256"/>
      <c r="AT504" s="256"/>
      <c r="AU504" s="256"/>
      <c r="AV504" s="256"/>
      <c r="AW504" s="256"/>
      <c r="AX504" s="256"/>
      <c r="AY504" s="256"/>
      <c r="AZ504" s="256"/>
      <c r="BA504" s="256"/>
      <c r="BB504" s="256"/>
      <c r="BC504" s="256"/>
      <c r="BD504" s="256"/>
      <c r="BE504" s="256"/>
      <c r="BF504" s="256"/>
      <c r="BG504" s="256"/>
      <c r="BH504" s="256"/>
      <c r="BI504" s="256"/>
      <c r="BJ504" s="252" t="s">
        <v>4821</v>
      </c>
      <c r="BK504" s="256"/>
      <c r="BL504" s="256"/>
      <c r="BM504" s="256"/>
      <c r="BN504" s="256"/>
      <c r="BO504" s="256"/>
      <c r="BP504" s="256"/>
      <c r="BQ504" s="256"/>
      <c r="BR504" s="256"/>
      <c r="BS504" s="256"/>
      <c r="BT504" s="256"/>
      <c r="BU504" s="256"/>
      <c r="BV504" s="256"/>
      <c r="BW504" s="255"/>
      <c r="BX504" s="255"/>
      <c r="BY504" s="255"/>
      <c r="BZ504" s="257"/>
      <c r="CA504" s="257"/>
      <c r="CB504" s="257"/>
      <c r="CC504" s="257"/>
      <c r="CD504" s="257"/>
      <c r="CE504" s="257"/>
      <c r="CF504" s="257"/>
      <c r="CG504" s="257"/>
      <c r="CH504" s="257"/>
      <c r="CI504" s="257"/>
      <c r="CJ504" s="257"/>
      <c r="CK504" s="257"/>
      <c r="CL504" s="257"/>
      <c r="CM504" s="257"/>
      <c r="CN504" s="257"/>
      <c r="CO504" s="257"/>
      <c r="CP504" s="257"/>
      <c r="CQ504" s="257"/>
      <c r="CR504" s="257"/>
      <c r="CS504" s="253" t="s">
        <v>4822</v>
      </c>
      <c r="CT504" s="257"/>
      <c r="CU504" s="257"/>
      <c r="CV504" s="257"/>
      <c r="CW504" s="257"/>
      <c r="CX504" s="257"/>
      <c r="CY504" s="257"/>
      <c r="CZ504" s="257"/>
      <c r="DA504" s="257"/>
      <c r="DB504" s="257"/>
      <c r="DC504" s="257"/>
      <c r="DD504" s="257"/>
      <c r="DE504" s="257"/>
    </row>
    <row r="505" spans="34:109" ht="60" hidden="1" customHeight="1">
      <c r="AH505" s="255"/>
      <c r="AI505" s="255"/>
      <c r="AJ505" s="255"/>
      <c r="AK505" s="255"/>
      <c r="AL505" s="244" t="str">
        <f t="shared" si="14"/>
        <v/>
      </c>
      <c r="AM505" s="244" t="str">
        <f t="shared" si="15"/>
        <v/>
      </c>
      <c r="AO505" s="255"/>
      <c r="AP505" s="247">
        <v>503</v>
      </c>
      <c r="AQ505" s="256"/>
      <c r="AR505" s="256"/>
      <c r="AS505" s="256"/>
      <c r="AT505" s="256"/>
      <c r="AU505" s="256"/>
      <c r="AV505" s="256"/>
      <c r="AW505" s="256"/>
      <c r="AX505" s="256"/>
      <c r="AY505" s="256"/>
      <c r="AZ505" s="256"/>
      <c r="BA505" s="256"/>
      <c r="BB505" s="256"/>
      <c r="BC505" s="256"/>
      <c r="BD505" s="256"/>
      <c r="BE505" s="256"/>
      <c r="BF505" s="256"/>
      <c r="BG505" s="256"/>
      <c r="BH505" s="256"/>
      <c r="BI505" s="256"/>
      <c r="BJ505" s="252" t="s">
        <v>4823</v>
      </c>
      <c r="BK505" s="256"/>
      <c r="BL505" s="256"/>
      <c r="BM505" s="256"/>
      <c r="BN505" s="256"/>
      <c r="BO505" s="256"/>
      <c r="BP505" s="256"/>
      <c r="BQ505" s="256"/>
      <c r="BR505" s="256"/>
      <c r="BS505" s="256"/>
      <c r="BT505" s="256"/>
      <c r="BU505" s="256"/>
      <c r="BV505" s="256"/>
      <c r="BW505" s="255"/>
      <c r="BX505" s="255"/>
      <c r="BY505" s="255"/>
      <c r="BZ505" s="257"/>
      <c r="CA505" s="257"/>
      <c r="CB505" s="257"/>
      <c r="CC505" s="257"/>
      <c r="CD505" s="257"/>
      <c r="CE505" s="257"/>
      <c r="CF505" s="257"/>
      <c r="CG505" s="257"/>
      <c r="CH505" s="257"/>
      <c r="CI505" s="257"/>
      <c r="CJ505" s="257"/>
      <c r="CK505" s="257"/>
      <c r="CL505" s="257"/>
      <c r="CM505" s="257"/>
      <c r="CN505" s="257"/>
      <c r="CO505" s="257"/>
      <c r="CP505" s="257"/>
      <c r="CQ505" s="257"/>
      <c r="CR505" s="257"/>
      <c r="CS505" s="253" t="s">
        <v>4824</v>
      </c>
      <c r="CT505" s="257"/>
      <c r="CU505" s="257"/>
      <c r="CV505" s="257"/>
      <c r="CW505" s="257"/>
      <c r="CX505" s="257"/>
      <c r="CY505" s="257"/>
      <c r="CZ505" s="257"/>
      <c r="DA505" s="257"/>
      <c r="DB505" s="257"/>
      <c r="DC505" s="257"/>
      <c r="DD505" s="257"/>
      <c r="DE505" s="257"/>
    </row>
    <row r="506" spans="34:109" ht="75" hidden="1" customHeight="1">
      <c r="AH506" s="255"/>
      <c r="AI506" s="255"/>
      <c r="AJ506" s="255"/>
      <c r="AK506" s="255"/>
      <c r="AL506" s="244" t="str">
        <f t="shared" si="14"/>
        <v/>
      </c>
      <c r="AM506" s="244" t="str">
        <f t="shared" si="15"/>
        <v/>
      </c>
      <c r="AO506" s="255"/>
      <c r="AP506" s="247">
        <v>504</v>
      </c>
      <c r="AQ506" s="256"/>
      <c r="AR506" s="256"/>
      <c r="AS506" s="256"/>
      <c r="AT506" s="256"/>
      <c r="AU506" s="256"/>
      <c r="AV506" s="256"/>
      <c r="AW506" s="256"/>
      <c r="AX506" s="256"/>
      <c r="AY506" s="256"/>
      <c r="AZ506" s="256"/>
      <c r="BA506" s="256"/>
      <c r="BB506" s="256"/>
      <c r="BC506" s="256"/>
      <c r="BD506" s="256"/>
      <c r="BE506" s="256"/>
      <c r="BF506" s="256"/>
      <c r="BG506" s="256"/>
      <c r="BH506" s="256"/>
      <c r="BI506" s="256"/>
      <c r="BJ506" s="252" t="s">
        <v>4825</v>
      </c>
      <c r="BK506" s="256"/>
      <c r="BL506" s="256"/>
      <c r="BM506" s="256"/>
      <c r="BN506" s="256"/>
      <c r="BO506" s="256"/>
      <c r="BP506" s="256"/>
      <c r="BQ506" s="256"/>
      <c r="BR506" s="256"/>
      <c r="BS506" s="256"/>
      <c r="BT506" s="256"/>
      <c r="BU506" s="256"/>
      <c r="BV506" s="256"/>
      <c r="BW506" s="255"/>
      <c r="BX506" s="255"/>
      <c r="BY506" s="255"/>
      <c r="BZ506" s="257"/>
      <c r="CA506" s="257"/>
      <c r="CB506" s="257"/>
      <c r="CC506" s="257"/>
      <c r="CD506" s="257"/>
      <c r="CE506" s="257"/>
      <c r="CF506" s="257"/>
      <c r="CG506" s="257"/>
      <c r="CH506" s="257"/>
      <c r="CI506" s="257"/>
      <c r="CJ506" s="257"/>
      <c r="CK506" s="257"/>
      <c r="CL506" s="257"/>
      <c r="CM506" s="257"/>
      <c r="CN506" s="257"/>
      <c r="CO506" s="257"/>
      <c r="CP506" s="257"/>
      <c r="CQ506" s="257"/>
      <c r="CR506" s="257"/>
      <c r="CS506" s="253" t="s">
        <v>4826</v>
      </c>
      <c r="CT506" s="257"/>
      <c r="CU506" s="257"/>
      <c r="CV506" s="257"/>
      <c r="CW506" s="257"/>
      <c r="CX506" s="257"/>
      <c r="CY506" s="257"/>
      <c r="CZ506" s="257"/>
      <c r="DA506" s="257"/>
      <c r="DB506" s="257"/>
      <c r="DC506" s="257"/>
      <c r="DD506" s="257"/>
      <c r="DE506" s="257"/>
    </row>
    <row r="507" spans="34:109" ht="60" hidden="1" customHeight="1">
      <c r="AH507" s="255"/>
      <c r="AI507" s="255"/>
      <c r="AJ507" s="255"/>
      <c r="AK507" s="255"/>
      <c r="AL507" s="244" t="str">
        <f t="shared" si="14"/>
        <v/>
      </c>
      <c r="AM507" s="244" t="str">
        <f t="shared" si="15"/>
        <v/>
      </c>
      <c r="AO507" s="255"/>
      <c r="AP507" s="247">
        <v>505</v>
      </c>
      <c r="AQ507" s="256"/>
      <c r="AR507" s="256"/>
      <c r="AS507" s="256"/>
      <c r="AT507" s="256"/>
      <c r="AU507" s="256"/>
      <c r="AV507" s="256"/>
      <c r="AW507" s="256"/>
      <c r="AX507" s="256"/>
      <c r="AY507" s="256"/>
      <c r="AZ507" s="256"/>
      <c r="BA507" s="256"/>
      <c r="BB507" s="256"/>
      <c r="BC507" s="256"/>
      <c r="BD507" s="256"/>
      <c r="BE507" s="256"/>
      <c r="BF507" s="256"/>
      <c r="BG507" s="256"/>
      <c r="BH507" s="256"/>
      <c r="BI507" s="256"/>
      <c r="BJ507" s="252" t="s">
        <v>4827</v>
      </c>
      <c r="BK507" s="256"/>
      <c r="BL507" s="256"/>
      <c r="BM507" s="256"/>
      <c r="BN507" s="256"/>
      <c r="BO507" s="256"/>
      <c r="BP507" s="256"/>
      <c r="BQ507" s="256"/>
      <c r="BR507" s="256"/>
      <c r="BS507" s="256"/>
      <c r="BT507" s="256"/>
      <c r="BU507" s="256"/>
      <c r="BV507" s="256"/>
      <c r="BW507" s="255"/>
      <c r="BX507" s="255"/>
      <c r="BY507" s="255"/>
      <c r="BZ507" s="257"/>
      <c r="CA507" s="257"/>
      <c r="CB507" s="257"/>
      <c r="CC507" s="257"/>
      <c r="CD507" s="257"/>
      <c r="CE507" s="257"/>
      <c r="CF507" s="257"/>
      <c r="CG507" s="257"/>
      <c r="CH507" s="257"/>
      <c r="CI507" s="257"/>
      <c r="CJ507" s="257"/>
      <c r="CK507" s="257"/>
      <c r="CL507" s="257"/>
      <c r="CM507" s="257"/>
      <c r="CN507" s="257"/>
      <c r="CO507" s="257"/>
      <c r="CP507" s="257"/>
      <c r="CQ507" s="257"/>
      <c r="CR507" s="257"/>
      <c r="CS507" s="253" t="s">
        <v>4828</v>
      </c>
      <c r="CT507" s="257"/>
      <c r="CU507" s="257"/>
      <c r="CV507" s="257"/>
      <c r="CW507" s="257"/>
      <c r="CX507" s="257"/>
      <c r="CY507" s="257"/>
      <c r="CZ507" s="257"/>
      <c r="DA507" s="257"/>
      <c r="DB507" s="257"/>
      <c r="DC507" s="257"/>
      <c r="DD507" s="257"/>
      <c r="DE507" s="257"/>
    </row>
    <row r="508" spans="34:109" ht="60" hidden="1" customHeight="1">
      <c r="AH508" s="255"/>
      <c r="AI508" s="255"/>
      <c r="AJ508" s="255"/>
      <c r="AK508" s="255"/>
      <c r="AL508" s="244" t="str">
        <f t="shared" si="14"/>
        <v/>
      </c>
      <c r="AM508" s="244" t="str">
        <f t="shared" si="15"/>
        <v/>
      </c>
      <c r="AO508" s="255"/>
      <c r="AP508" s="247">
        <v>506</v>
      </c>
      <c r="AQ508" s="256"/>
      <c r="AR508" s="256"/>
      <c r="AS508" s="256"/>
      <c r="AT508" s="256"/>
      <c r="AU508" s="256"/>
      <c r="AV508" s="256"/>
      <c r="AW508" s="256"/>
      <c r="AX508" s="256"/>
      <c r="AY508" s="256"/>
      <c r="AZ508" s="256"/>
      <c r="BA508" s="256"/>
      <c r="BB508" s="256"/>
      <c r="BC508" s="256"/>
      <c r="BD508" s="256"/>
      <c r="BE508" s="256"/>
      <c r="BF508" s="256"/>
      <c r="BG508" s="256"/>
      <c r="BH508" s="256"/>
      <c r="BI508" s="256"/>
      <c r="BJ508" s="252" t="s">
        <v>4829</v>
      </c>
      <c r="BK508" s="256"/>
      <c r="BL508" s="256"/>
      <c r="BM508" s="256"/>
      <c r="BN508" s="256"/>
      <c r="BO508" s="256"/>
      <c r="BP508" s="256"/>
      <c r="BQ508" s="256"/>
      <c r="BR508" s="256"/>
      <c r="BS508" s="256"/>
      <c r="BT508" s="256"/>
      <c r="BU508" s="256"/>
      <c r="BV508" s="256"/>
      <c r="BW508" s="255"/>
      <c r="BX508" s="255"/>
      <c r="BY508" s="255"/>
      <c r="BZ508" s="257"/>
      <c r="CA508" s="257"/>
      <c r="CB508" s="257"/>
      <c r="CC508" s="257"/>
      <c r="CD508" s="257"/>
      <c r="CE508" s="257"/>
      <c r="CF508" s="257"/>
      <c r="CG508" s="257"/>
      <c r="CH508" s="257"/>
      <c r="CI508" s="257"/>
      <c r="CJ508" s="257"/>
      <c r="CK508" s="257"/>
      <c r="CL508" s="257"/>
      <c r="CM508" s="257"/>
      <c r="CN508" s="257"/>
      <c r="CO508" s="257"/>
      <c r="CP508" s="257"/>
      <c r="CQ508" s="257"/>
      <c r="CR508" s="257"/>
      <c r="CS508" s="253" t="s">
        <v>4830</v>
      </c>
      <c r="CT508" s="257"/>
      <c r="CU508" s="257"/>
      <c r="CV508" s="257"/>
      <c r="CW508" s="257"/>
      <c r="CX508" s="257"/>
      <c r="CY508" s="257"/>
      <c r="CZ508" s="257"/>
      <c r="DA508" s="257"/>
      <c r="DB508" s="257"/>
      <c r="DC508" s="257"/>
      <c r="DD508" s="257"/>
      <c r="DE508" s="257"/>
    </row>
    <row r="509" spans="34:109" ht="60" hidden="1" customHeight="1">
      <c r="AH509" s="255"/>
      <c r="AI509" s="255"/>
      <c r="AJ509" s="255"/>
      <c r="AK509" s="255"/>
      <c r="AL509" s="244" t="str">
        <f t="shared" si="14"/>
        <v/>
      </c>
      <c r="AM509" s="244" t="str">
        <f t="shared" si="15"/>
        <v/>
      </c>
      <c r="AO509" s="255"/>
      <c r="AP509" s="247">
        <v>507</v>
      </c>
      <c r="AQ509" s="256"/>
      <c r="AR509" s="256"/>
      <c r="AS509" s="256"/>
      <c r="AT509" s="256"/>
      <c r="AU509" s="256"/>
      <c r="AV509" s="256"/>
      <c r="AW509" s="256"/>
      <c r="AX509" s="256"/>
      <c r="AY509" s="256"/>
      <c r="AZ509" s="256"/>
      <c r="BA509" s="256"/>
      <c r="BB509" s="256"/>
      <c r="BC509" s="256"/>
      <c r="BD509" s="256"/>
      <c r="BE509" s="256"/>
      <c r="BF509" s="256"/>
      <c r="BG509" s="256"/>
      <c r="BH509" s="256"/>
      <c r="BI509" s="256"/>
      <c r="BJ509" s="252" t="s">
        <v>4831</v>
      </c>
      <c r="BK509" s="256"/>
      <c r="BL509" s="256"/>
      <c r="BM509" s="256"/>
      <c r="BN509" s="256"/>
      <c r="BO509" s="256"/>
      <c r="BP509" s="256"/>
      <c r="BQ509" s="256"/>
      <c r="BR509" s="256"/>
      <c r="BS509" s="256"/>
      <c r="BT509" s="256"/>
      <c r="BU509" s="256"/>
      <c r="BV509" s="256"/>
      <c r="BW509" s="255"/>
      <c r="BX509" s="255"/>
      <c r="BY509" s="255"/>
      <c r="BZ509" s="257"/>
      <c r="CA509" s="257"/>
      <c r="CB509" s="257"/>
      <c r="CC509" s="257"/>
      <c r="CD509" s="257"/>
      <c r="CE509" s="257"/>
      <c r="CF509" s="257"/>
      <c r="CG509" s="257"/>
      <c r="CH509" s="257"/>
      <c r="CI509" s="257"/>
      <c r="CJ509" s="257"/>
      <c r="CK509" s="257"/>
      <c r="CL509" s="257"/>
      <c r="CM509" s="257"/>
      <c r="CN509" s="257"/>
      <c r="CO509" s="257"/>
      <c r="CP509" s="257"/>
      <c r="CQ509" s="257"/>
      <c r="CR509" s="257"/>
      <c r="CS509" s="253" t="s">
        <v>4832</v>
      </c>
      <c r="CT509" s="257"/>
      <c r="CU509" s="257"/>
      <c r="CV509" s="257"/>
      <c r="CW509" s="257"/>
      <c r="CX509" s="257"/>
      <c r="CY509" s="257"/>
      <c r="CZ509" s="257"/>
      <c r="DA509" s="257"/>
      <c r="DB509" s="257"/>
      <c r="DC509" s="257"/>
      <c r="DD509" s="257"/>
      <c r="DE509" s="257"/>
    </row>
    <row r="510" spans="34:109" ht="60" hidden="1" customHeight="1">
      <c r="AH510" s="255"/>
      <c r="AI510" s="255"/>
      <c r="AJ510" s="255"/>
      <c r="AK510" s="255"/>
      <c r="AL510" s="244" t="str">
        <f t="shared" si="14"/>
        <v/>
      </c>
      <c r="AM510" s="244" t="str">
        <f t="shared" si="15"/>
        <v/>
      </c>
      <c r="AO510" s="255"/>
      <c r="AP510" s="247">
        <v>508</v>
      </c>
      <c r="AQ510" s="256"/>
      <c r="AR510" s="256"/>
      <c r="AS510" s="256"/>
      <c r="AT510" s="256"/>
      <c r="AU510" s="256"/>
      <c r="AV510" s="256"/>
      <c r="AW510" s="256"/>
      <c r="AX510" s="256"/>
      <c r="AY510" s="256"/>
      <c r="AZ510" s="256"/>
      <c r="BA510" s="256"/>
      <c r="BB510" s="256"/>
      <c r="BC510" s="256"/>
      <c r="BD510" s="256"/>
      <c r="BE510" s="256"/>
      <c r="BF510" s="256"/>
      <c r="BG510" s="256"/>
      <c r="BH510" s="256"/>
      <c r="BI510" s="256"/>
      <c r="BJ510" s="252" t="s">
        <v>4833</v>
      </c>
      <c r="BK510" s="256"/>
      <c r="BL510" s="256"/>
      <c r="BM510" s="256"/>
      <c r="BN510" s="256"/>
      <c r="BO510" s="256"/>
      <c r="BP510" s="256"/>
      <c r="BQ510" s="256"/>
      <c r="BR510" s="256"/>
      <c r="BS510" s="256"/>
      <c r="BT510" s="256"/>
      <c r="BU510" s="256"/>
      <c r="BV510" s="256"/>
      <c r="BW510" s="255"/>
      <c r="BX510" s="255"/>
      <c r="BY510" s="255"/>
      <c r="BZ510" s="257"/>
      <c r="CA510" s="257"/>
      <c r="CB510" s="257"/>
      <c r="CC510" s="257"/>
      <c r="CD510" s="257"/>
      <c r="CE510" s="257"/>
      <c r="CF510" s="257"/>
      <c r="CG510" s="257"/>
      <c r="CH510" s="257"/>
      <c r="CI510" s="257"/>
      <c r="CJ510" s="257"/>
      <c r="CK510" s="257"/>
      <c r="CL510" s="257"/>
      <c r="CM510" s="257"/>
      <c r="CN510" s="257"/>
      <c r="CO510" s="257"/>
      <c r="CP510" s="257"/>
      <c r="CQ510" s="257"/>
      <c r="CR510" s="257"/>
      <c r="CS510" s="253" t="s">
        <v>4834</v>
      </c>
      <c r="CT510" s="257"/>
      <c r="CU510" s="257"/>
      <c r="CV510" s="257"/>
      <c r="CW510" s="257"/>
      <c r="CX510" s="257"/>
      <c r="CY510" s="257"/>
      <c r="CZ510" s="257"/>
      <c r="DA510" s="257"/>
      <c r="DB510" s="257"/>
      <c r="DC510" s="257"/>
      <c r="DD510" s="257"/>
      <c r="DE510" s="257"/>
    </row>
    <row r="511" spans="34:109" ht="75" hidden="1" customHeight="1">
      <c r="AH511" s="255"/>
      <c r="AI511" s="255"/>
      <c r="AJ511" s="255"/>
      <c r="AK511" s="255"/>
      <c r="AL511" s="244" t="str">
        <f t="shared" si="14"/>
        <v/>
      </c>
      <c r="AM511" s="244" t="str">
        <f t="shared" si="15"/>
        <v/>
      </c>
      <c r="AO511" s="255"/>
      <c r="AP511" s="247">
        <v>509</v>
      </c>
      <c r="AQ511" s="256"/>
      <c r="AR511" s="256"/>
      <c r="AS511" s="256"/>
      <c r="AT511" s="256"/>
      <c r="AU511" s="256"/>
      <c r="AV511" s="256"/>
      <c r="AW511" s="256"/>
      <c r="AX511" s="256"/>
      <c r="AY511" s="256"/>
      <c r="AZ511" s="256"/>
      <c r="BA511" s="256"/>
      <c r="BB511" s="256"/>
      <c r="BC511" s="256"/>
      <c r="BD511" s="256"/>
      <c r="BE511" s="256"/>
      <c r="BF511" s="256"/>
      <c r="BG511" s="256"/>
      <c r="BH511" s="256"/>
      <c r="BI511" s="256"/>
      <c r="BJ511" s="252" t="s">
        <v>4835</v>
      </c>
      <c r="BK511" s="256"/>
      <c r="BL511" s="256"/>
      <c r="BM511" s="256"/>
      <c r="BN511" s="256"/>
      <c r="BO511" s="256"/>
      <c r="BP511" s="256"/>
      <c r="BQ511" s="256"/>
      <c r="BR511" s="256"/>
      <c r="BS511" s="256"/>
      <c r="BT511" s="256"/>
      <c r="BU511" s="256"/>
      <c r="BV511" s="256"/>
      <c r="BW511" s="255"/>
      <c r="BX511" s="255"/>
      <c r="BY511" s="255"/>
      <c r="BZ511" s="257"/>
      <c r="CA511" s="257"/>
      <c r="CB511" s="257"/>
      <c r="CC511" s="257"/>
      <c r="CD511" s="257"/>
      <c r="CE511" s="257"/>
      <c r="CF511" s="257"/>
      <c r="CG511" s="257"/>
      <c r="CH511" s="257"/>
      <c r="CI511" s="257"/>
      <c r="CJ511" s="257"/>
      <c r="CK511" s="257"/>
      <c r="CL511" s="257"/>
      <c r="CM511" s="257"/>
      <c r="CN511" s="257"/>
      <c r="CO511" s="257"/>
      <c r="CP511" s="257"/>
      <c r="CQ511" s="257"/>
      <c r="CR511" s="257"/>
      <c r="CS511" s="253" t="s">
        <v>4836</v>
      </c>
      <c r="CT511" s="257"/>
      <c r="CU511" s="257"/>
      <c r="CV511" s="257"/>
      <c r="CW511" s="257"/>
      <c r="CX511" s="257"/>
      <c r="CY511" s="257"/>
      <c r="CZ511" s="257"/>
      <c r="DA511" s="257"/>
      <c r="DB511" s="257"/>
      <c r="DC511" s="257"/>
      <c r="DD511" s="257"/>
      <c r="DE511" s="257"/>
    </row>
    <row r="512" spans="34:109" ht="90" hidden="1" customHeight="1">
      <c r="AH512" s="255"/>
      <c r="AI512" s="255"/>
      <c r="AJ512" s="255"/>
      <c r="AK512" s="255"/>
      <c r="AL512" s="244" t="str">
        <f t="shared" si="14"/>
        <v/>
      </c>
      <c r="AM512" s="244" t="str">
        <f t="shared" si="15"/>
        <v/>
      </c>
      <c r="AO512" s="255"/>
      <c r="AP512" s="247">
        <v>510</v>
      </c>
      <c r="AQ512" s="256"/>
      <c r="AR512" s="256"/>
      <c r="AS512" s="256"/>
      <c r="AT512" s="256"/>
      <c r="AU512" s="256"/>
      <c r="AV512" s="256"/>
      <c r="AW512" s="256"/>
      <c r="AX512" s="256"/>
      <c r="AY512" s="256"/>
      <c r="AZ512" s="256"/>
      <c r="BA512" s="256"/>
      <c r="BB512" s="256"/>
      <c r="BC512" s="256"/>
      <c r="BD512" s="256"/>
      <c r="BE512" s="256"/>
      <c r="BF512" s="256"/>
      <c r="BG512" s="256"/>
      <c r="BH512" s="256"/>
      <c r="BI512" s="256"/>
      <c r="BJ512" s="252" t="s">
        <v>4837</v>
      </c>
      <c r="BK512" s="256"/>
      <c r="BL512" s="256"/>
      <c r="BM512" s="256"/>
      <c r="BN512" s="256"/>
      <c r="BO512" s="256"/>
      <c r="BP512" s="256"/>
      <c r="BQ512" s="256"/>
      <c r="BR512" s="256"/>
      <c r="BS512" s="256"/>
      <c r="BT512" s="256"/>
      <c r="BU512" s="256"/>
      <c r="BV512" s="256"/>
      <c r="BW512" s="255"/>
      <c r="BX512" s="255"/>
      <c r="BY512" s="255"/>
      <c r="BZ512" s="257"/>
      <c r="CA512" s="257"/>
      <c r="CB512" s="257"/>
      <c r="CC512" s="257"/>
      <c r="CD512" s="257"/>
      <c r="CE512" s="257"/>
      <c r="CF512" s="257"/>
      <c r="CG512" s="257"/>
      <c r="CH512" s="257"/>
      <c r="CI512" s="257"/>
      <c r="CJ512" s="257"/>
      <c r="CK512" s="257"/>
      <c r="CL512" s="257"/>
      <c r="CM512" s="257"/>
      <c r="CN512" s="257"/>
      <c r="CO512" s="257"/>
      <c r="CP512" s="257"/>
      <c r="CQ512" s="257"/>
      <c r="CR512" s="257"/>
      <c r="CS512" s="253" t="s">
        <v>4838</v>
      </c>
      <c r="CT512" s="257"/>
      <c r="CU512" s="257"/>
      <c r="CV512" s="257"/>
      <c r="CW512" s="257"/>
      <c r="CX512" s="257"/>
      <c r="CY512" s="257"/>
      <c r="CZ512" s="257"/>
      <c r="DA512" s="257"/>
      <c r="DB512" s="257"/>
      <c r="DC512" s="257"/>
      <c r="DD512" s="257"/>
      <c r="DE512" s="257"/>
    </row>
    <row r="513" spans="34:109" ht="105" hidden="1" customHeight="1">
      <c r="AH513" s="255"/>
      <c r="AI513" s="255"/>
      <c r="AJ513" s="255"/>
      <c r="AK513" s="255"/>
      <c r="AL513" s="244" t="str">
        <f t="shared" si="14"/>
        <v/>
      </c>
      <c r="AM513" s="244" t="str">
        <f t="shared" si="15"/>
        <v/>
      </c>
      <c r="AO513" s="255"/>
      <c r="AP513" s="247">
        <v>511</v>
      </c>
      <c r="AQ513" s="256"/>
      <c r="AR513" s="256"/>
      <c r="AS513" s="256"/>
      <c r="AT513" s="256"/>
      <c r="AU513" s="256"/>
      <c r="AV513" s="256"/>
      <c r="AW513" s="256"/>
      <c r="AX513" s="256"/>
      <c r="AY513" s="256"/>
      <c r="AZ513" s="256"/>
      <c r="BA513" s="256"/>
      <c r="BB513" s="256"/>
      <c r="BC513" s="256"/>
      <c r="BD513" s="256"/>
      <c r="BE513" s="256"/>
      <c r="BF513" s="256"/>
      <c r="BG513" s="256"/>
      <c r="BH513" s="256"/>
      <c r="BI513" s="256"/>
      <c r="BJ513" s="252" t="s">
        <v>4839</v>
      </c>
      <c r="BK513" s="256"/>
      <c r="BL513" s="256"/>
      <c r="BM513" s="256"/>
      <c r="BN513" s="256"/>
      <c r="BO513" s="256"/>
      <c r="BP513" s="256"/>
      <c r="BQ513" s="256"/>
      <c r="BR513" s="256"/>
      <c r="BS513" s="256"/>
      <c r="BT513" s="256"/>
      <c r="BU513" s="256"/>
      <c r="BV513" s="256"/>
      <c r="BW513" s="255"/>
      <c r="BX513" s="255"/>
      <c r="BY513" s="255"/>
      <c r="BZ513" s="257"/>
      <c r="CA513" s="257"/>
      <c r="CB513" s="257"/>
      <c r="CC513" s="257"/>
      <c r="CD513" s="257"/>
      <c r="CE513" s="257"/>
      <c r="CF513" s="257"/>
      <c r="CG513" s="257"/>
      <c r="CH513" s="257"/>
      <c r="CI513" s="257"/>
      <c r="CJ513" s="257"/>
      <c r="CK513" s="257"/>
      <c r="CL513" s="257"/>
      <c r="CM513" s="257"/>
      <c r="CN513" s="257"/>
      <c r="CO513" s="257"/>
      <c r="CP513" s="257"/>
      <c r="CQ513" s="257"/>
      <c r="CR513" s="257"/>
      <c r="CS513" s="253" t="s">
        <v>4840</v>
      </c>
      <c r="CT513" s="257"/>
      <c r="CU513" s="257"/>
      <c r="CV513" s="257"/>
      <c r="CW513" s="257"/>
      <c r="CX513" s="257"/>
      <c r="CY513" s="257"/>
      <c r="CZ513" s="257"/>
      <c r="DA513" s="257"/>
      <c r="DB513" s="257"/>
      <c r="DC513" s="257"/>
      <c r="DD513" s="257"/>
      <c r="DE513" s="257"/>
    </row>
    <row r="514" spans="34:109" ht="90" hidden="1" customHeight="1">
      <c r="AH514" s="255"/>
      <c r="AI514" s="255"/>
      <c r="AJ514" s="255"/>
      <c r="AK514" s="255"/>
      <c r="AL514" s="244" t="str">
        <f t="shared" si="14"/>
        <v/>
      </c>
      <c r="AM514" s="244" t="str">
        <f t="shared" si="15"/>
        <v/>
      </c>
      <c r="AO514" s="255"/>
      <c r="AP514" s="247">
        <v>512</v>
      </c>
      <c r="AQ514" s="256"/>
      <c r="AR514" s="256"/>
      <c r="AS514" s="256"/>
      <c r="AT514" s="256"/>
      <c r="AU514" s="256"/>
      <c r="AV514" s="256"/>
      <c r="AW514" s="256"/>
      <c r="AX514" s="256"/>
      <c r="AY514" s="256"/>
      <c r="AZ514" s="256"/>
      <c r="BA514" s="256"/>
      <c r="BB514" s="256"/>
      <c r="BC514" s="256"/>
      <c r="BD514" s="256"/>
      <c r="BE514" s="256"/>
      <c r="BF514" s="256"/>
      <c r="BG514" s="256"/>
      <c r="BH514" s="256"/>
      <c r="BI514" s="256"/>
      <c r="BJ514" s="252" t="s">
        <v>4841</v>
      </c>
      <c r="BK514" s="256"/>
      <c r="BL514" s="256"/>
      <c r="BM514" s="256"/>
      <c r="BN514" s="256"/>
      <c r="BO514" s="256"/>
      <c r="BP514" s="256"/>
      <c r="BQ514" s="256"/>
      <c r="BR514" s="256"/>
      <c r="BS514" s="256"/>
      <c r="BT514" s="256"/>
      <c r="BU514" s="256"/>
      <c r="BV514" s="256"/>
      <c r="BW514" s="255"/>
      <c r="BX514" s="255"/>
      <c r="BY514" s="255"/>
      <c r="BZ514" s="257"/>
      <c r="CA514" s="257"/>
      <c r="CB514" s="257"/>
      <c r="CC514" s="257"/>
      <c r="CD514" s="257"/>
      <c r="CE514" s="257"/>
      <c r="CF514" s="257"/>
      <c r="CG514" s="257"/>
      <c r="CH514" s="257"/>
      <c r="CI514" s="257"/>
      <c r="CJ514" s="257"/>
      <c r="CK514" s="257"/>
      <c r="CL514" s="257"/>
      <c r="CM514" s="257"/>
      <c r="CN514" s="257"/>
      <c r="CO514" s="257"/>
      <c r="CP514" s="257"/>
      <c r="CQ514" s="257"/>
      <c r="CR514" s="257"/>
      <c r="CS514" s="253" t="s">
        <v>4842</v>
      </c>
      <c r="CT514" s="257"/>
      <c r="CU514" s="257"/>
      <c r="CV514" s="257"/>
      <c r="CW514" s="257"/>
      <c r="CX514" s="257"/>
      <c r="CY514" s="257"/>
      <c r="CZ514" s="257"/>
      <c r="DA514" s="257"/>
      <c r="DB514" s="257"/>
      <c r="DC514" s="257"/>
      <c r="DD514" s="257"/>
      <c r="DE514" s="257"/>
    </row>
    <row r="515" spans="34:109" ht="90" hidden="1" customHeight="1">
      <c r="AH515" s="255"/>
      <c r="AI515" s="255"/>
      <c r="AJ515" s="255"/>
      <c r="AK515" s="255"/>
      <c r="AL515" s="244" t="str">
        <f t="shared" si="14"/>
        <v/>
      </c>
      <c r="AM515" s="244" t="str">
        <f t="shared" si="15"/>
        <v/>
      </c>
      <c r="AO515" s="255"/>
      <c r="AP515" s="247">
        <v>513</v>
      </c>
      <c r="AQ515" s="256"/>
      <c r="AR515" s="256"/>
      <c r="AS515" s="256"/>
      <c r="AT515" s="256"/>
      <c r="AU515" s="256"/>
      <c r="AV515" s="256"/>
      <c r="AW515" s="256"/>
      <c r="AX515" s="256"/>
      <c r="AY515" s="256"/>
      <c r="AZ515" s="256"/>
      <c r="BA515" s="256"/>
      <c r="BB515" s="256"/>
      <c r="BC515" s="256"/>
      <c r="BD515" s="256"/>
      <c r="BE515" s="256"/>
      <c r="BF515" s="256"/>
      <c r="BG515" s="256"/>
      <c r="BH515" s="256"/>
      <c r="BI515" s="256"/>
      <c r="BJ515" s="252" t="s">
        <v>4843</v>
      </c>
      <c r="BK515" s="256"/>
      <c r="BL515" s="256"/>
      <c r="BM515" s="256"/>
      <c r="BN515" s="256"/>
      <c r="BO515" s="256"/>
      <c r="BP515" s="256"/>
      <c r="BQ515" s="256"/>
      <c r="BR515" s="256"/>
      <c r="BS515" s="256"/>
      <c r="BT515" s="256"/>
      <c r="BU515" s="256"/>
      <c r="BV515" s="256"/>
      <c r="BW515" s="255"/>
      <c r="BX515" s="255"/>
      <c r="BY515" s="255"/>
      <c r="BZ515" s="257"/>
      <c r="CA515" s="257"/>
      <c r="CB515" s="257"/>
      <c r="CC515" s="257"/>
      <c r="CD515" s="257"/>
      <c r="CE515" s="257"/>
      <c r="CF515" s="257"/>
      <c r="CG515" s="257"/>
      <c r="CH515" s="257"/>
      <c r="CI515" s="257"/>
      <c r="CJ515" s="257"/>
      <c r="CK515" s="257"/>
      <c r="CL515" s="257"/>
      <c r="CM515" s="257"/>
      <c r="CN515" s="257"/>
      <c r="CO515" s="257"/>
      <c r="CP515" s="257"/>
      <c r="CQ515" s="257"/>
      <c r="CR515" s="257"/>
      <c r="CS515" s="253" t="s">
        <v>4844</v>
      </c>
      <c r="CT515" s="257"/>
      <c r="CU515" s="257"/>
      <c r="CV515" s="257"/>
      <c r="CW515" s="257"/>
      <c r="CX515" s="257"/>
      <c r="CY515" s="257"/>
      <c r="CZ515" s="257"/>
      <c r="DA515" s="257"/>
      <c r="DB515" s="257"/>
      <c r="DC515" s="257"/>
      <c r="DD515" s="257"/>
      <c r="DE515" s="257"/>
    </row>
    <row r="516" spans="34:109" ht="105" hidden="1" customHeight="1">
      <c r="AH516" s="255"/>
      <c r="AI516" s="255"/>
      <c r="AJ516" s="255"/>
      <c r="AK516" s="255"/>
      <c r="AL516" s="244" t="str">
        <f t="shared" si="14"/>
        <v/>
      </c>
      <c r="AM516" s="244" t="str">
        <f t="shared" si="15"/>
        <v/>
      </c>
      <c r="AO516" s="255"/>
      <c r="AP516" s="247">
        <v>514</v>
      </c>
      <c r="AQ516" s="256"/>
      <c r="AR516" s="256"/>
      <c r="AS516" s="256"/>
      <c r="AT516" s="256"/>
      <c r="AU516" s="256"/>
      <c r="AV516" s="256"/>
      <c r="AW516" s="256"/>
      <c r="AX516" s="256"/>
      <c r="AY516" s="256"/>
      <c r="AZ516" s="256"/>
      <c r="BA516" s="256"/>
      <c r="BB516" s="256"/>
      <c r="BC516" s="256"/>
      <c r="BD516" s="256"/>
      <c r="BE516" s="256"/>
      <c r="BF516" s="256"/>
      <c r="BG516" s="256"/>
      <c r="BH516" s="256"/>
      <c r="BI516" s="256"/>
      <c r="BJ516" s="252" t="s">
        <v>4845</v>
      </c>
      <c r="BK516" s="256"/>
      <c r="BL516" s="256"/>
      <c r="BM516" s="256"/>
      <c r="BN516" s="256"/>
      <c r="BO516" s="256"/>
      <c r="BP516" s="256"/>
      <c r="BQ516" s="256"/>
      <c r="BR516" s="256"/>
      <c r="BS516" s="256"/>
      <c r="BT516" s="256"/>
      <c r="BU516" s="256"/>
      <c r="BV516" s="256"/>
      <c r="BW516" s="255"/>
      <c r="BX516" s="255"/>
      <c r="BY516" s="255"/>
      <c r="BZ516" s="257"/>
      <c r="CA516" s="257"/>
      <c r="CB516" s="257"/>
      <c r="CC516" s="257"/>
      <c r="CD516" s="257"/>
      <c r="CE516" s="257"/>
      <c r="CF516" s="257"/>
      <c r="CG516" s="257"/>
      <c r="CH516" s="257"/>
      <c r="CI516" s="257"/>
      <c r="CJ516" s="257"/>
      <c r="CK516" s="257"/>
      <c r="CL516" s="257"/>
      <c r="CM516" s="257"/>
      <c r="CN516" s="257"/>
      <c r="CO516" s="257"/>
      <c r="CP516" s="257"/>
      <c r="CQ516" s="257"/>
      <c r="CR516" s="257"/>
      <c r="CS516" s="253" t="s">
        <v>4846</v>
      </c>
      <c r="CT516" s="257"/>
      <c r="CU516" s="257"/>
      <c r="CV516" s="257"/>
      <c r="CW516" s="257"/>
      <c r="CX516" s="257"/>
      <c r="CY516" s="257"/>
      <c r="CZ516" s="257"/>
      <c r="DA516" s="257"/>
      <c r="DB516" s="257"/>
      <c r="DC516" s="257"/>
      <c r="DD516" s="257"/>
      <c r="DE516" s="257"/>
    </row>
    <row r="517" spans="34:109" ht="90" hidden="1" customHeight="1">
      <c r="AH517" s="255"/>
      <c r="AI517" s="255"/>
      <c r="AJ517" s="255"/>
      <c r="AK517" s="255"/>
      <c r="AL517" s="244" t="str">
        <f t="shared" ref="AL517:AL573" si="16">IFERROR(IF(HLOOKUP($N$10, $BZ$3:$DE$573, $AP517, FALSE )="", "", HLOOKUP($N$10, $BZ$3:$DE$573, $AP517, FALSE)), "")</f>
        <v/>
      </c>
      <c r="AM517" s="244" t="str">
        <f t="shared" ref="AM517:AM573" si="17">IFERROR(IF(AL517="", "", HLOOKUP($N$10, $AQ$3:$BV$573, AP517, FALSE)), "")</f>
        <v/>
      </c>
      <c r="AO517" s="255"/>
      <c r="AP517" s="247">
        <v>515</v>
      </c>
      <c r="AQ517" s="256"/>
      <c r="AR517" s="256"/>
      <c r="AS517" s="256"/>
      <c r="AT517" s="256"/>
      <c r="AU517" s="256"/>
      <c r="AV517" s="256"/>
      <c r="AW517" s="256"/>
      <c r="AX517" s="256"/>
      <c r="AY517" s="256"/>
      <c r="AZ517" s="256"/>
      <c r="BA517" s="256"/>
      <c r="BB517" s="256"/>
      <c r="BC517" s="256"/>
      <c r="BD517" s="256"/>
      <c r="BE517" s="256"/>
      <c r="BF517" s="256"/>
      <c r="BG517" s="256"/>
      <c r="BH517" s="256"/>
      <c r="BI517" s="256"/>
      <c r="BJ517" s="252" t="s">
        <v>4847</v>
      </c>
      <c r="BK517" s="256"/>
      <c r="BL517" s="256"/>
      <c r="BM517" s="256"/>
      <c r="BN517" s="256"/>
      <c r="BO517" s="256"/>
      <c r="BP517" s="256"/>
      <c r="BQ517" s="256"/>
      <c r="BR517" s="256"/>
      <c r="BS517" s="256"/>
      <c r="BT517" s="256"/>
      <c r="BU517" s="256"/>
      <c r="BV517" s="256"/>
      <c r="BW517" s="255"/>
      <c r="BX517" s="255"/>
      <c r="BY517" s="255"/>
      <c r="BZ517" s="257"/>
      <c r="CA517" s="257"/>
      <c r="CB517" s="257"/>
      <c r="CC517" s="257"/>
      <c r="CD517" s="257"/>
      <c r="CE517" s="257"/>
      <c r="CF517" s="257"/>
      <c r="CG517" s="257"/>
      <c r="CH517" s="257"/>
      <c r="CI517" s="257"/>
      <c r="CJ517" s="257"/>
      <c r="CK517" s="257"/>
      <c r="CL517" s="257"/>
      <c r="CM517" s="257"/>
      <c r="CN517" s="257"/>
      <c r="CO517" s="257"/>
      <c r="CP517" s="257"/>
      <c r="CQ517" s="257"/>
      <c r="CR517" s="257"/>
      <c r="CS517" s="253" t="s">
        <v>4848</v>
      </c>
      <c r="CT517" s="257"/>
      <c r="CU517" s="257"/>
      <c r="CV517" s="257"/>
      <c r="CW517" s="257"/>
      <c r="CX517" s="257"/>
      <c r="CY517" s="257"/>
      <c r="CZ517" s="257"/>
      <c r="DA517" s="257"/>
      <c r="DB517" s="257"/>
      <c r="DC517" s="257"/>
      <c r="DD517" s="257"/>
      <c r="DE517" s="257"/>
    </row>
    <row r="518" spans="34:109" ht="90" hidden="1" customHeight="1">
      <c r="AH518" s="255"/>
      <c r="AI518" s="255"/>
      <c r="AJ518" s="255"/>
      <c r="AK518" s="255"/>
      <c r="AL518" s="244" t="str">
        <f t="shared" si="16"/>
        <v/>
      </c>
      <c r="AM518" s="244" t="str">
        <f t="shared" si="17"/>
        <v/>
      </c>
      <c r="AO518" s="255"/>
      <c r="AP518" s="247">
        <v>516</v>
      </c>
      <c r="AQ518" s="256"/>
      <c r="AR518" s="256"/>
      <c r="AS518" s="256"/>
      <c r="AT518" s="256"/>
      <c r="AU518" s="256"/>
      <c r="AV518" s="256"/>
      <c r="AW518" s="256"/>
      <c r="AX518" s="256"/>
      <c r="AY518" s="256"/>
      <c r="AZ518" s="256"/>
      <c r="BA518" s="256"/>
      <c r="BB518" s="256"/>
      <c r="BC518" s="256"/>
      <c r="BD518" s="256"/>
      <c r="BE518" s="256"/>
      <c r="BF518" s="256"/>
      <c r="BG518" s="256"/>
      <c r="BH518" s="256"/>
      <c r="BI518" s="256"/>
      <c r="BJ518" s="252" t="s">
        <v>4849</v>
      </c>
      <c r="BK518" s="256"/>
      <c r="BL518" s="256"/>
      <c r="BM518" s="256"/>
      <c r="BN518" s="256"/>
      <c r="BO518" s="256"/>
      <c r="BP518" s="256"/>
      <c r="BQ518" s="256"/>
      <c r="BR518" s="256"/>
      <c r="BS518" s="256"/>
      <c r="BT518" s="256"/>
      <c r="BU518" s="256"/>
      <c r="BV518" s="256"/>
      <c r="BW518" s="255"/>
      <c r="BX518" s="255"/>
      <c r="BY518" s="255"/>
      <c r="BZ518" s="257"/>
      <c r="CA518" s="257"/>
      <c r="CB518" s="257"/>
      <c r="CC518" s="257"/>
      <c r="CD518" s="257"/>
      <c r="CE518" s="257"/>
      <c r="CF518" s="257"/>
      <c r="CG518" s="257"/>
      <c r="CH518" s="257"/>
      <c r="CI518" s="257"/>
      <c r="CJ518" s="257"/>
      <c r="CK518" s="257"/>
      <c r="CL518" s="257"/>
      <c r="CM518" s="257"/>
      <c r="CN518" s="257"/>
      <c r="CO518" s="257"/>
      <c r="CP518" s="257"/>
      <c r="CQ518" s="257"/>
      <c r="CR518" s="257"/>
      <c r="CS518" s="253" t="s">
        <v>4850</v>
      </c>
      <c r="CT518" s="257"/>
      <c r="CU518" s="257"/>
      <c r="CV518" s="257"/>
      <c r="CW518" s="257"/>
      <c r="CX518" s="257"/>
      <c r="CY518" s="257"/>
      <c r="CZ518" s="257"/>
      <c r="DA518" s="257"/>
      <c r="DB518" s="257"/>
      <c r="DC518" s="257"/>
      <c r="DD518" s="257"/>
      <c r="DE518" s="257"/>
    </row>
    <row r="519" spans="34:109" ht="105" hidden="1" customHeight="1">
      <c r="AH519" s="255"/>
      <c r="AI519" s="255"/>
      <c r="AJ519" s="255"/>
      <c r="AK519" s="255"/>
      <c r="AL519" s="244" t="str">
        <f t="shared" si="16"/>
        <v/>
      </c>
      <c r="AM519" s="244" t="str">
        <f t="shared" si="17"/>
        <v/>
      </c>
      <c r="AO519" s="255"/>
      <c r="AP519" s="247">
        <v>517</v>
      </c>
      <c r="AQ519" s="256"/>
      <c r="AR519" s="256"/>
      <c r="AS519" s="256"/>
      <c r="AT519" s="256"/>
      <c r="AU519" s="256"/>
      <c r="AV519" s="256"/>
      <c r="AW519" s="256"/>
      <c r="AX519" s="256"/>
      <c r="AY519" s="256"/>
      <c r="AZ519" s="256"/>
      <c r="BA519" s="256"/>
      <c r="BB519" s="256"/>
      <c r="BC519" s="256"/>
      <c r="BD519" s="256"/>
      <c r="BE519" s="256"/>
      <c r="BF519" s="256"/>
      <c r="BG519" s="256"/>
      <c r="BH519" s="256"/>
      <c r="BI519" s="256"/>
      <c r="BJ519" s="252" t="s">
        <v>4851</v>
      </c>
      <c r="BK519" s="256"/>
      <c r="BL519" s="256"/>
      <c r="BM519" s="256"/>
      <c r="BN519" s="256"/>
      <c r="BO519" s="256"/>
      <c r="BP519" s="256"/>
      <c r="BQ519" s="256"/>
      <c r="BR519" s="256"/>
      <c r="BS519" s="256"/>
      <c r="BT519" s="256"/>
      <c r="BU519" s="256"/>
      <c r="BV519" s="256"/>
      <c r="BW519" s="255"/>
      <c r="BX519" s="255"/>
      <c r="BY519" s="255"/>
      <c r="BZ519" s="257"/>
      <c r="CA519" s="257"/>
      <c r="CB519" s="257"/>
      <c r="CC519" s="257"/>
      <c r="CD519" s="257"/>
      <c r="CE519" s="257"/>
      <c r="CF519" s="257"/>
      <c r="CG519" s="257"/>
      <c r="CH519" s="257"/>
      <c r="CI519" s="257"/>
      <c r="CJ519" s="257"/>
      <c r="CK519" s="257"/>
      <c r="CL519" s="257"/>
      <c r="CM519" s="257"/>
      <c r="CN519" s="257"/>
      <c r="CO519" s="257"/>
      <c r="CP519" s="257"/>
      <c r="CQ519" s="257"/>
      <c r="CR519" s="257"/>
      <c r="CS519" s="253" t="s">
        <v>4852</v>
      </c>
      <c r="CT519" s="257"/>
      <c r="CU519" s="257"/>
      <c r="CV519" s="257"/>
      <c r="CW519" s="257"/>
      <c r="CX519" s="257"/>
      <c r="CY519" s="257"/>
      <c r="CZ519" s="257"/>
      <c r="DA519" s="257"/>
      <c r="DB519" s="257"/>
      <c r="DC519" s="257"/>
      <c r="DD519" s="257"/>
      <c r="DE519" s="257"/>
    </row>
    <row r="520" spans="34:109" ht="90" hidden="1" customHeight="1">
      <c r="AH520" s="255"/>
      <c r="AI520" s="255"/>
      <c r="AJ520" s="255"/>
      <c r="AK520" s="255"/>
      <c r="AL520" s="244" t="str">
        <f t="shared" si="16"/>
        <v/>
      </c>
      <c r="AM520" s="244" t="str">
        <f t="shared" si="17"/>
        <v/>
      </c>
      <c r="AO520" s="255"/>
      <c r="AP520" s="247">
        <v>518</v>
      </c>
      <c r="AQ520" s="256"/>
      <c r="AR520" s="256"/>
      <c r="AS520" s="256"/>
      <c r="AT520" s="256"/>
      <c r="AU520" s="256"/>
      <c r="AV520" s="256"/>
      <c r="AW520" s="256"/>
      <c r="AX520" s="256"/>
      <c r="AY520" s="256"/>
      <c r="AZ520" s="256"/>
      <c r="BA520" s="256"/>
      <c r="BB520" s="256"/>
      <c r="BC520" s="256"/>
      <c r="BD520" s="256"/>
      <c r="BE520" s="256"/>
      <c r="BF520" s="256"/>
      <c r="BG520" s="256"/>
      <c r="BH520" s="256"/>
      <c r="BI520" s="256"/>
      <c r="BJ520" s="252" t="s">
        <v>4853</v>
      </c>
      <c r="BK520" s="256"/>
      <c r="BL520" s="256"/>
      <c r="BM520" s="256"/>
      <c r="BN520" s="256"/>
      <c r="BO520" s="256"/>
      <c r="BP520" s="256"/>
      <c r="BQ520" s="256"/>
      <c r="BR520" s="256"/>
      <c r="BS520" s="256"/>
      <c r="BT520" s="256"/>
      <c r="BU520" s="256"/>
      <c r="BV520" s="256"/>
      <c r="BW520" s="255"/>
      <c r="BX520" s="255"/>
      <c r="BY520" s="255"/>
      <c r="BZ520" s="257"/>
      <c r="CA520" s="257"/>
      <c r="CB520" s="257"/>
      <c r="CC520" s="257"/>
      <c r="CD520" s="257"/>
      <c r="CE520" s="257"/>
      <c r="CF520" s="257"/>
      <c r="CG520" s="257"/>
      <c r="CH520" s="257"/>
      <c r="CI520" s="257"/>
      <c r="CJ520" s="257"/>
      <c r="CK520" s="257"/>
      <c r="CL520" s="257"/>
      <c r="CM520" s="257"/>
      <c r="CN520" s="257"/>
      <c r="CO520" s="257"/>
      <c r="CP520" s="257"/>
      <c r="CQ520" s="257"/>
      <c r="CR520" s="257"/>
      <c r="CS520" s="253" t="s">
        <v>4854</v>
      </c>
      <c r="CT520" s="257"/>
      <c r="CU520" s="257"/>
      <c r="CV520" s="257"/>
      <c r="CW520" s="257"/>
      <c r="CX520" s="257"/>
      <c r="CY520" s="257"/>
      <c r="CZ520" s="257"/>
      <c r="DA520" s="257"/>
      <c r="DB520" s="257"/>
      <c r="DC520" s="257"/>
      <c r="DD520" s="257"/>
      <c r="DE520" s="257"/>
    </row>
    <row r="521" spans="34:109" ht="90" hidden="1" customHeight="1">
      <c r="AH521" s="255"/>
      <c r="AI521" s="255"/>
      <c r="AJ521" s="255"/>
      <c r="AK521" s="255"/>
      <c r="AL521" s="244" t="str">
        <f t="shared" si="16"/>
        <v/>
      </c>
      <c r="AM521" s="244" t="str">
        <f t="shared" si="17"/>
        <v/>
      </c>
      <c r="AO521" s="255"/>
      <c r="AP521" s="247">
        <v>519</v>
      </c>
      <c r="AQ521" s="256"/>
      <c r="AR521" s="256"/>
      <c r="AS521" s="256"/>
      <c r="AT521" s="256"/>
      <c r="AU521" s="256"/>
      <c r="AV521" s="256"/>
      <c r="AW521" s="256"/>
      <c r="AX521" s="256"/>
      <c r="AY521" s="256"/>
      <c r="AZ521" s="256"/>
      <c r="BA521" s="256"/>
      <c r="BB521" s="256"/>
      <c r="BC521" s="256"/>
      <c r="BD521" s="256"/>
      <c r="BE521" s="256"/>
      <c r="BF521" s="256"/>
      <c r="BG521" s="256"/>
      <c r="BH521" s="256"/>
      <c r="BI521" s="256"/>
      <c r="BJ521" s="252" t="s">
        <v>4855</v>
      </c>
      <c r="BK521" s="256"/>
      <c r="BL521" s="256"/>
      <c r="BM521" s="256"/>
      <c r="BN521" s="256"/>
      <c r="BO521" s="256"/>
      <c r="BP521" s="256"/>
      <c r="BQ521" s="256"/>
      <c r="BR521" s="256"/>
      <c r="BS521" s="256"/>
      <c r="BT521" s="256"/>
      <c r="BU521" s="256"/>
      <c r="BV521" s="256"/>
      <c r="BW521" s="255"/>
      <c r="BX521" s="255"/>
      <c r="BY521" s="255"/>
      <c r="BZ521" s="257"/>
      <c r="CA521" s="257"/>
      <c r="CB521" s="257"/>
      <c r="CC521" s="257"/>
      <c r="CD521" s="257"/>
      <c r="CE521" s="257"/>
      <c r="CF521" s="257"/>
      <c r="CG521" s="257"/>
      <c r="CH521" s="257"/>
      <c r="CI521" s="257"/>
      <c r="CJ521" s="257"/>
      <c r="CK521" s="257"/>
      <c r="CL521" s="257"/>
      <c r="CM521" s="257"/>
      <c r="CN521" s="257"/>
      <c r="CO521" s="257"/>
      <c r="CP521" s="257"/>
      <c r="CQ521" s="257"/>
      <c r="CR521" s="257"/>
      <c r="CS521" s="253" t="s">
        <v>4856</v>
      </c>
      <c r="CT521" s="257"/>
      <c r="CU521" s="257"/>
      <c r="CV521" s="257"/>
      <c r="CW521" s="257"/>
      <c r="CX521" s="257"/>
      <c r="CY521" s="257"/>
      <c r="CZ521" s="257"/>
      <c r="DA521" s="257"/>
      <c r="DB521" s="257"/>
      <c r="DC521" s="257"/>
      <c r="DD521" s="257"/>
      <c r="DE521" s="257"/>
    </row>
    <row r="522" spans="34:109" ht="105" hidden="1" customHeight="1">
      <c r="AH522" s="255"/>
      <c r="AI522" s="255"/>
      <c r="AJ522" s="255"/>
      <c r="AK522" s="255"/>
      <c r="AL522" s="244" t="str">
        <f t="shared" si="16"/>
        <v/>
      </c>
      <c r="AM522" s="244" t="str">
        <f t="shared" si="17"/>
        <v/>
      </c>
      <c r="AO522" s="255"/>
      <c r="AP522" s="247">
        <v>520</v>
      </c>
      <c r="AQ522" s="256"/>
      <c r="AR522" s="256"/>
      <c r="AS522" s="256"/>
      <c r="AT522" s="256"/>
      <c r="AU522" s="256"/>
      <c r="AV522" s="256"/>
      <c r="AW522" s="256"/>
      <c r="AX522" s="256"/>
      <c r="AY522" s="256"/>
      <c r="AZ522" s="256"/>
      <c r="BA522" s="256"/>
      <c r="BB522" s="256"/>
      <c r="BC522" s="256"/>
      <c r="BD522" s="256"/>
      <c r="BE522" s="256"/>
      <c r="BF522" s="256"/>
      <c r="BG522" s="256"/>
      <c r="BH522" s="256"/>
      <c r="BI522" s="256"/>
      <c r="BJ522" s="252" t="s">
        <v>4857</v>
      </c>
      <c r="BK522" s="256"/>
      <c r="BL522" s="256"/>
      <c r="BM522" s="256"/>
      <c r="BN522" s="256"/>
      <c r="BO522" s="256"/>
      <c r="BP522" s="256"/>
      <c r="BQ522" s="256"/>
      <c r="BR522" s="256"/>
      <c r="BS522" s="256"/>
      <c r="BT522" s="256"/>
      <c r="BU522" s="256"/>
      <c r="BV522" s="256"/>
      <c r="BW522" s="255"/>
      <c r="BX522" s="255"/>
      <c r="BY522" s="255"/>
      <c r="BZ522" s="257"/>
      <c r="CA522" s="257"/>
      <c r="CB522" s="257"/>
      <c r="CC522" s="257"/>
      <c r="CD522" s="257"/>
      <c r="CE522" s="257"/>
      <c r="CF522" s="257"/>
      <c r="CG522" s="257"/>
      <c r="CH522" s="257"/>
      <c r="CI522" s="257"/>
      <c r="CJ522" s="257"/>
      <c r="CK522" s="257"/>
      <c r="CL522" s="257"/>
      <c r="CM522" s="257"/>
      <c r="CN522" s="257"/>
      <c r="CO522" s="257"/>
      <c r="CP522" s="257"/>
      <c r="CQ522" s="257"/>
      <c r="CR522" s="257"/>
      <c r="CS522" s="253" t="s">
        <v>4858</v>
      </c>
      <c r="CT522" s="257"/>
      <c r="CU522" s="257"/>
      <c r="CV522" s="257"/>
      <c r="CW522" s="257"/>
      <c r="CX522" s="257"/>
      <c r="CY522" s="257"/>
      <c r="CZ522" s="257"/>
      <c r="DA522" s="257"/>
      <c r="DB522" s="257"/>
      <c r="DC522" s="257"/>
      <c r="DD522" s="257"/>
      <c r="DE522" s="257"/>
    </row>
    <row r="523" spans="34:109" ht="105" hidden="1" customHeight="1">
      <c r="AH523" s="255"/>
      <c r="AI523" s="255"/>
      <c r="AJ523" s="255"/>
      <c r="AK523" s="255"/>
      <c r="AL523" s="244" t="str">
        <f t="shared" si="16"/>
        <v/>
      </c>
      <c r="AM523" s="244" t="str">
        <f t="shared" si="17"/>
        <v/>
      </c>
      <c r="AO523" s="255"/>
      <c r="AP523" s="247">
        <v>521</v>
      </c>
      <c r="AQ523" s="256"/>
      <c r="AR523" s="256"/>
      <c r="AS523" s="256"/>
      <c r="AT523" s="256"/>
      <c r="AU523" s="256"/>
      <c r="AV523" s="256"/>
      <c r="AW523" s="256"/>
      <c r="AX523" s="256"/>
      <c r="AY523" s="256"/>
      <c r="AZ523" s="256"/>
      <c r="BA523" s="256"/>
      <c r="BB523" s="256"/>
      <c r="BC523" s="256"/>
      <c r="BD523" s="256"/>
      <c r="BE523" s="256"/>
      <c r="BF523" s="256"/>
      <c r="BG523" s="256"/>
      <c r="BH523" s="256"/>
      <c r="BI523" s="256"/>
      <c r="BJ523" s="252" t="s">
        <v>4859</v>
      </c>
      <c r="BK523" s="256"/>
      <c r="BL523" s="256"/>
      <c r="BM523" s="256"/>
      <c r="BN523" s="256"/>
      <c r="BO523" s="256"/>
      <c r="BP523" s="256"/>
      <c r="BQ523" s="256"/>
      <c r="BR523" s="256"/>
      <c r="BS523" s="256"/>
      <c r="BT523" s="256"/>
      <c r="BU523" s="256"/>
      <c r="BV523" s="256"/>
      <c r="BW523" s="255"/>
      <c r="BX523" s="255"/>
      <c r="BY523" s="255"/>
      <c r="BZ523" s="257"/>
      <c r="CA523" s="257"/>
      <c r="CB523" s="257"/>
      <c r="CC523" s="257"/>
      <c r="CD523" s="257"/>
      <c r="CE523" s="257"/>
      <c r="CF523" s="257"/>
      <c r="CG523" s="257"/>
      <c r="CH523" s="257"/>
      <c r="CI523" s="257"/>
      <c r="CJ523" s="257"/>
      <c r="CK523" s="257"/>
      <c r="CL523" s="257"/>
      <c r="CM523" s="257"/>
      <c r="CN523" s="257"/>
      <c r="CO523" s="257"/>
      <c r="CP523" s="257"/>
      <c r="CQ523" s="257"/>
      <c r="CR523" s="257"/>
      <c r="CS523" s="253" t="s">
        <v>4860</v>
      </c>
      <c r="CT523" s="257"/>
      <c r="CU523" s="257"/>
      <c r="CV523" s="257"/>
      <c r="CW523" s="257"/>
      <c r="CX523" s="257"/>
      <c r="CY523" s="257"/>
      <c r="CZ523" s="257"/>
      <c r="DA523" s="257"/>
      <c r="DB523" s="257"/>
      <c r="DC523" s="257"/>
      <c r="DD523" s="257"/>
      <c r="DE523" s="257"/>
    </row>
    <row r="524" spans="34:109" ht="105" hidden="1" customHeight="1">
      <c r="AH524" s="255"/>
      <c r="AI524" s="255"/>
      <c r="AJ524" s="255"/>
      <c r="AK524" s="255"/>
      <c r="AL524" s="244" t="str">
        <f t="shared" si="16"/>
        <v/>
      </c>
      <c r="AM524" s="244" t="str">
        <f t="shared" si="17"/>
        <v/>
      </c>
      <c r="AO524" s="255"/>
      <c r="AP524" s="247">
        <v>522</v>
      </c>
      <c r="AQ524" s="256"/>
      <c r="AR524" s="256"/>
      <c r="AS524" s="256"/>
      <c r="AT524" s="256"/>
      <c r="AU524" s="256"/>
      <c r="AV524" s="256"/>
      <c r="AW524" s="256"/>
      <c r="AX524" s="256"/>
      <c r="AY524" s="256"/>
      <c r="AZ524" s="256"/>
      <c r="BA524" s="256"/>
      <c r="BB524" s="256"/>
      <c r="BC524" s="256"/>
      <c r="BD524" s="256"/>
      <c r="BE524" s="256"/>
      <c r="BF524" s="256"/>
      <c r="BG524" s="256"/>
      <c r="BH524" s="256"/>
      <c r="BI524" s="256"/>
      <c r="BJ524" s="252" t="s">
        <v>4861</v>
      </c>
      <c r="BK524" s="256"/>
      <c r="BL524" s="256"/>
      <c r="BM524" s="256"/>
      <c r="BN524" s="256"/>
      <c r="BO524" s="256"/>
      <c r="BP524" s="256"/>
      <c r="BQ524" s="256"/>
      <c r="BR524" s="256"/>
      <c r="BS524" s="256"/>
      <c r="BT524" s="256"/>
      <c r="BU524" s="256"/>
      <c r="BV524" s="256"/>
      <c r="BW524" s="255"/>
      <c r="BX524" s="255"/>
      <c r="BY524" s="255"/>
      <c r="BZ524" s="257"/>
      <c r="CA524" s="257"/>
      <c r="CB524" s="257"/>
      <c r="CC524" s="257"/>
      <c r="CD524" s="257"/>
      <c r="CE524" s="257"/>
      <c r="CF524" s="257"/>
      <c r="CG524" s="257"/>
      <c r="CH524" s="257"/>
      <c r="CI524" s="257"/>
      <c r="CJ524" s="257"/>
      <c r="CK524" s="257"/>
      <c r="CL524" s="257"/>
      <c r="CM524" s="257"/>
      <c r="CN524" s="257"/>
      <c r="CO524" s="257"/>
      <c r="CP524" s="257"/>
      <c r="CQ524" s="257"/>
      <c r="CR524" s="257"/>
      <c r="CS524" s="253" t="s">
        <v>4862</v>
      </c>
      <c r="CT524" s="257"/>
      <c r="CU524" s="257"/>
      <c r="CV524" s="257"/>
      <c r="CW524" s="257"/>
      <c r="CX524" s="257"/>
      <c r="CY524" s="257"/>
      <c r="CZ524" s="257"/>
      <c r="DA524" s="257"/>
      <c r="DB524" s="257"/>
      <c r="DC524" s="257"/>
      <c r="DD524" s="257"/>
      <c r="DE524" s="257"/>
    </row>
    <row r="525" spans="34:109" ht="105" hidden="1" customHeight="1">
      <c r="AH525" s="255"/>
      <c r="AI525" s="255"/>
      <c r="AJ525" s="255"/>
      <c r="AK525" s="255"/>
      <c r="AL525" s="244" t="str">
        <f t="shared" si="16"/>
        <v/>
      </c>
      <c r="AM525" s="244" t="str">
        <f t="shared" si="17"/>
        <v/>
      </c>
      <c r="AO525" s="255"/>
      <c r="AP525" s="247">
        <v>523</v>
      </c>
      <c r="AQ525" s="256"/>
      <c r="AR525" s="256"/>
      <c r="AS525" s="256"/>
      <c r="AT525" s="256"/>
      <c r="AU525" s="256"/>
      <c r="AV525" s="256"/>
      <c r="AW525" s="256"/>
      <c r="AX525" s="256"/>
      <c r="AY525" s="256"/>
      <c r="AZ525" s="256"/>
      <c r="BA525" s="256"/>
      <c r="BB525" s="256"/>
      <c r="BC525" s="256"/>
      <c r="BD525" s="256"/>
      <c r="BE525" s="256"/>
      <c r="BF525" s="256"/>
      <c r="BG525" s="256"/>
      <c r="BH525" s="256"/>
      <c r="BI525" s="256"/>
      <c r="BJ525" s="252" t="s">
        <v>4863</v>
      </c>
      <c r="BK525" s="256"/>
      <c r="BL525" s="256"/>
      <c r="BM525" s="256"/>
      <c r="BN525" s="256"/>
      <c r="BO525" s="256"/>
      <c r="BP525" s="256"/>
      <c r="BQ525" s="256"/>
      <c r="BR525" s="256"/>
      <c r="BS525" s="256"/>
      <c r="BT525" s="256"/>
      <c r="BU525" s="256"/>
      <c r="BV525" s="256"/>
      <c r="BW525" s="255"/>
      <c r="BX525" s="255"/>
      <c r="BY525" s="255"/>
      <c r="BZ525" s="257"/>
      <c r="CA525" s="257"/>
      <c r="CB525" s="257"/>
      <c r="CC525" s="257"/>
      <c r="CD525" s="257"/>
      <c r="CE525" s="257"/>
      <c r="CF525" s="257"/>
      <c r="CG525" s="257"/>
      <c r="CH525" s="257"/>
      <c r="CI525" s="257"/>
      <c r="CJ525" s="257"/>
      <c r="CK525" s="257"/>
      <c r="CL525" s="257"/>
      <c r="CM525" s="257"/>
      <c r="CN525" s="257"/>
      <c r="CO525" s="257"/>
      <c r="CP525" s="257"/>
      <c r="CQ525" s="257"/>
      <c r="CR525" s="257"/>
      <c r="CS525" s="253" t="s">
        <v>4864</v>
      </c>
      <c r="CT525" s="257"/>
      <c r="CU525" s="257"/>
      <c r="CV525" s="257"/>
      <c r="CW525" s="257"/>
      <c r="CX525" s="257"/>
      <c r="CY525" s="257"/>
      <c r="CZ525" s="257"/>
      <c r="DA525" s="257"/>
      <c r="DB525" s="257"/>
      <c r="DC525" s="257"/>
      <c r="DD525" s="257"/>
      <c r="DE525" s="257"/>
    </row>
    <row r="526" spans="34:109" ht="105" hidden="1" customHeight="1">
      <c r="AH526" s="255"/>
      <c r="AI526" s="255"/>
      <c r="AJ526" s="255"/>
      <c r="AK526" s="255"/>
      <c r="AL526" s="244" t="str">
        <f t="shared" si="16"/>
        <v/>
      </c>
      <c r="AM526" s="244" t="str">
        <f t="shared" si="17"/>
        <v/>
      </c>
      <c r="AO526" s="255"/>
      <c r="AP526" s="247">
        <v>524</v>
      </c>
      <c r="AQ526" s="256"/>
      <c r="AR526" s="256"/>
      <c r="AS526" s="256"/>
      <c r="AT526" s="256"/>
      <c r="AU526" s="256"/>
      <c r="AV526" s="256"/>
      <c r="AW526" s="256"/>
      <c r="AX526" s="256"/>
      <c r="AY526" s="256"/>
      <c r="AZ526" s="256"/>
      <c r="BA526" s="256"/>
      <c r="BB526" s="256"/>
      <c r="BC526" s="256"/>
      <c r="BD526" s="256"/>
      <c r="BE526" s="256"/>
      <c r="BF526" s="256"/>
      <c r="BG526" s="256"/>
      <c r="BH526" s="256"/>
      <c r="BI526" s="256"/>
      <c r="BJ526" s="252" t="s">
        <v>4865</v>
      </c>
      <c r="BK526" s="256"/>
      <c r="BL526" s="256"/>
      <c r="BM526" s="256"/>
      <c r="BN526" s="256"/>
      <c r="BO526" s="256"/>
      <c r="BP526" s="256"/>
      <c r="BQ526" s="256"/>
      <c r="BR526" s="256"/>
      <c r="BS526" s="256"/>
      <c r="BT526" s="256"/>
      <c r="BU526" s="256"/>
      <c r="BV526" s="256"/>
      <c r="BW526" s="255"/>
      <c r="BX526" s="255"/>
      <c r="BY526" s="255"/>
      <c r="BZ526" s="257"/>
      <c r="CA526" s="257"/>
      <c r="CB526" s="257"/>
      <c r="CC526" s="257"/>
      <c r="CD526" s="257"/>
      <c r="CE526" s="257"/>
      <c r="CF526" s="257"/>
      <c r="CG526" s="257"/>
      <c r="CH526" s="257"/>
      <c r="CI526" s="257"/>
      <c r="CJ526" s="257"/>
      <c r="CK526" s="257"/>
      <c r="CL526" s="257"/>
      <c r="CM526" s="257"/>
      <c r="CN526" s="257"/>
      <c r="CO526" s="257"/>
      <c r="CP526" s="257"/>
      <c r="CQ526" s="257"/>
      <c r="CR526" s="257"/>
      <c r="CS526" s="253" t="s">
        <v>4866</v>
      </c>
      <c r="CT526" s="257"/>
      <c r="CU526" s="257"/>
      <c r="CV526" s="257"/>
      <c r="CW526" s="257"/>
      <c r="CX526" s="257"/>
      <c r="CY526" s="257"/>
      <c r="CZ526" s="257"/>
      <c r="DA526" s="257"/>
      <c r="DB526" s="257"/>
      <c r="DC526" s="257"/>
      <c r="DD526" s="257"/>
      <c r="DE526" s="257"/>
    </row>
    <row r="527" spans="34:109" ht="90" hidden="1" customHeight="1">
      <c r="AH527" s="255"/>
      <c r="AI527" s="255"/>
      <c r="AJ527" s="255"/>
      <c r="AK527" s="255"/>
      <c r="AL527" s="244" t="str">
        <f t="shared" si="16"/>
        <v/>
      </c>
      <c r="AM527" s="244" t="str">
        <f t="shared" si="17"/>
        <v/>
      </c>
      <c r="AO527" s="255"/>
      <c r="AP527" s="247">
        <v>525</v>
      </c>
      <c r="AQ527" s="256"/>
      <c r="AR527" s="256"/>
      <c r="AS527" s="256"/>
      <c r="AT527" s="256"/>
      <c r="AU527" s="256"/>
      <c r="AV527" s="256"/>
      <c r="AW527" s="256"/>
      <c r="AX527" s="256"/>
      <c r="AY527" s="256"/>
      <c r="AZ527" s="256"/>
      <c r="BA527" s="256"/>
      <c r="BB527" s="256"/>
      <c r="BC527" s="256"/>
      <c r="BD527" s="256"/>
      <c r="BE527" s="256"/>
      <c r="BF527" s="256"/>
      <c r="BG527" s="256"/>
      <c r="BH527" s="256"/>
      <c r="BI527" s="256"/>
      <c r="BJ527" s="252" t="s">
        <v>4867</v>
      </c>
      <c r="BK527" s="256"/>
      <c r="BL527" s="256"/>
      <c r="BM527" s="256"/>
      <c r="BN527" s="256"/>
      <c r="BO527" s="256"/>
      <c r="BP527" s="256"/>
      <c r="BQ527" s="256"/>
      <c r="BR527" s="256"/>
      <c r="BS527" s="256"/>
      <c r="BT527" s="256"/>
      <c r="BU527" s="256"/>
      <c r="BV527" s="256"/>
      <c r="BW527" s="255"/>
      <c r="BX527" s="255"/>
      <c r="BY527" s="255"/>
      <c r="BZ527" s="257"/>
      <c r="CA527" s="257"/>
      <c r="CB527" s="257"/>
      <c r="CC527" s="257"/>
      <c r="CD527" s="257"/>
      <c r="CE527" s="257"/>
      <c r="CF527" s="257"/>
      <c r="CG527" s="257"/>
      <c r="CH527" s="257"/>
      <c r="CI527" s="257"/>
      <c r="CJ527" s="257"/>
      <c r="CK527" s="257"/>
      <c r="CL527" s="257"/>
      <c r="CM527" s="257"/>
      <c r="CN527" s="257"/>
      <c r="CO527" s="257"/>
      <c r="CP527" s="257"/>
      <c r="CQ527" s="257"/>
      <c r="CR527" s="257"/>
      <c r="CS527" s="253" t="s">
        <v>4868</v>
      </c>
      <c r="CT527" s="257"/>
      <c r="CU527" s="257"/>
      <c r="CV527" s="257"/>
      <c r="CW527" s="257"/>
      <c r="CX527" s="257"/>
      <c r="CY527" s="257"/>
      <c r="CZ527" s="257"/>
      <c r="DA527" s="257"/>
      <c r="DB527" s="257"/>
      <c r="DC527" s="257"/>
      <c r="DD527" s="257"/>
      <c r="DE527" s="257"/>
    </row>
    <row r="528" spans="34:109" ht="105" hidden="1" customHeight="1">
      <c r="AH528" s="255"/>
      <c r="AI528" s="255"/>
      <c r="AJ528" s="255"/>
      <c r="AK528" s="255"/>
      <c r="AL528" s="244" t="str">
        <f t="shared" si="16"/>
        <v/>
      </c>
      <c r="AM528" s="244" t="str">
        <f t="shared" si="17"/>
        <v/>
      </c>
      <c r="AO528" s="255"/>
      <c r="AP528" s="247">
        <v>526</v>
      </c>
      <c r="AQ528" s="256"/>
      <c r="AR528" s="256"/>
      <c r="AS528" s="256"/>
      <c r="AT528" s="256"/>
      <c r="AU528" s="256"/>
      <c r="AV528" s="256"/>
      <c r="AW528" s="256"/>
      <c r="AX528" s="256"/>
      <c r="AY528" s="256"/>
      <c r="AZ528" s="256"/>
      <c r="BA528" s="256"/>
      <c r="BB528" s="256"/>
      <c r="BC528" s="256"/>
      <c r="BD528" s="256"/>
      <c r="BE528" s="256"/>
      <c r="BF528" s="256"/>
      <c r="BG528" s="256"/>
      <c r="BH528" s="256"/>
      <c r="BI528" s="256"/>
      <c r="BJ528" s="252" t="s">
        <v>4869</v>
      </c>
      <c r="BK528" s="256"/>
      <c r="BL528" s="256"/>
      <c r="BM528" s="256"/>
      <c r="BN528" s="256"/>
      <c r="BO528" s="256"/>
      <c r="BP528" s="256"/>
      <c r="BQ528" s="256"/>
      <c r="BR528" s="256"/>
      <c r="BS528" s="256"/>
      <c r="BT528" s="256"/>
      <c r="BU528" s="256"/>
      <c r="BV528" s="256"/>
      <c r="BW528" s="255"/>
      <c r="BX528" s="255"/>
      <c r="BY528" s="255"/>
      <c r="BZ528" s="257"/>
      <c r="CA528" s="257"/>
      <c r="CB528" s="257"/>
      <c r="CC528" s="257"/>
      <c r="CD528" s="257"/>
      <c r="CE528" s="257"/>
      <c r="CF528" s="257"/>
      <c r="CG528" s="257"/>
      <c r="CH528" s="257"/>
      <c r="CI528" s="257"/>
      <c r="CJ528" s="257"/>
      <c r="CK528" s="257"/>
      <c r="CL528" s="257"/>
      <c r="CM528" s="257"/>
      <c r="CN528" s="257"/>
      <c r="CO528" s="257"/>
      <c r="CP528" s="257"/>
      <c r="CQ528" s="257"/>
      <c r="CR528" s="257"/>
      <c r="CS528" s="253" t="s">
        <v>4870</v>
      </c>
      <c r="CT528" s="257"/>
      <c r="CU528" s="257"/>
      <c r="CV528" s="257"/>
      <c r="CW528" s="257"/>
      <c r="CX528" s="257"/>
      <c r="CY528" s="257"/>
      <c r="CZ528" s="257"/>
      <c r="DA528" s="257"/>
      <c r="DB528" s="257"/>
      <c r="DC528" s="257"/>
      <c r="DD528" s="257"/>
      <c r="DE528" s="257"/>
    </row>
    <row r="529" spans="34:109" ht="90" hidden="1" customHeight="1">
      <c r="AH529" s="255"/>
      <c r="AI529" s="255"/>
      <c r="AJ529" s="255"/>
      <c r="AK529" s="255"/>
      <c r="AL529" s="244" t="str">
        <f t="shared" si="16"/>
        <v/>
      </c>
      <c r="AM529" s="244" t="str">
        <f t="shared" si="17"/>
        <v/>
      </c>
      <c r="AO529" s="255"/>
      <c r="AP529" s="247">
        <v>527</v>
      </c>
      <c r="AQ529" s="256"/>
      <c r="AR529" s="256"/>
      <c r="AS529" s="256"/>
      <c r="AT529" s="256"/>
      <c r="AU529" s="256"/>
      <c r="AV529" s="256"/>
      <c r="AW529" s="256"/>
      <c r="AX529" s="256"/>
      <c r="AY529" s="256"/>
      <c r="AZ529" s="256"/>
      <c r="BA529" s="256"/>
      <c r="BB529" s="256"/>
      <c r="BC529" s="256"/>
      <c r="BD529" s="256"/>
      <c r="BE529" s="256"/>
      <c r="BF529" s="256"/>
      <c r="BG529" s="256"/>
      <c r="BH529" s="256"/>
      <c r="BI529" s="256"/>
      <c r="BJ529" s="252" t="s">
        <v>4871</v>
      </c>
      <c r="BK529" s="256"/>
      <c r="BL529" s="256"/>
      <c r="BM529" s="256"/>
      <c r="BN529" s="256"/>
      <c r="BO529" s="256"/>
      <c r="BP529" s="256"/>
      <c r="BQ529" s="256"/>
      <c r="BR529" s="256"/>
      <c r="BS529" s="256"/>
      <c r="BT529" s="256"/>
      <c r="BU529" s="256"/>
      <c r="BV529" s="256"/>
      <c r="BW529" s="255"/>
      <c r="BX529" s="255"/>
      <c r="BY529" s="255"/>
      <c r="BZ529" s="257"/>
      <c r="CA529" s="257"/>
      <c r="CB529" s="257"/>
      <c r="CC529" s="257"/>
      <c r="CD529" s="257"/>
      <c r="CE529" s="257"/>
      <c r="CF529" s="257"/>
      <c r="CG529" s="257"/>
      <c r="CH529" s="257"/>
      <c r="CI529" s="257"/>
      <c r="CJ529" s="257"/>
      <c r="CK529" s="257"/>
      <c r="CL529" s="257"/>
      <c r="CM529" s="257"/>
      <c r="CN529" s="257"/>
      <c r="CO529" s="257"/>
      <c r="CP529" s="257"/>
      <c r="CQ529" s="257"/>
      <c r="CR529" s="257"/>
      <c r="CS529" s="253" t="s">
        <v>4872</v>
      </c>
      <c r="CT529" s="257"/>
      <c r="CU529" s="257"/>
      <c r="CV529" s="257"/>
      <c r="CW529" s="257"/>
      <c r="CX529" s="257"/>
      <c r="CY529" s="257"/>
      <c r="CZ529" s="257"/>
      <c r="DA529" s="257"/>
      <c r="DB529" s="257"/>
      <c r="DC529" s="257"/>
      <c r="DD529" s="257"/>
      <c r="DE529" s="257"/>
    </row>
    <row r="530" spans="34:109" ht="105" hidden="1" customHeight="1">
      <c r="AH530" s="255"/>
      <c r="AI530" s="255"/>
      <c r="AJ530" s="255"/>
      <c r="AK530" s="255"/>
      <c r="AL530" s="244" t="str">
        <f t="shared" si="16"/>
        <v/>
      </c>
      <c r="AM530" s="244" t="str">
        <f t="shared" si="17"/>
        <v/>
      </c>
      <c r="AO530" s="255"/>
      <c r="AP530" s="247">
        <v>528</v>
      </c>
      <c r="AQ530" s="256"/>
      <c r="AR530" s="256"/>
      <c r="AS530" s="256"/>
      <c r="AT530" s="256"/>
      <c r="AU530" s="256"/>
      <c r="AV530" s="256"/>
      <c r="AW530" s="256"/>
      <c r="AX530" s="256"/>
      <c r="AY530" s="256"/>
      <c r="AZ530" s="256"/>
      <c r="BA530" s="256"/>
      <c r="BB530" s="256"/>
      <c r="BC530" s="256"/>
      <c r="BD530" s="256"/>
      <c r="BE530" s="256"/>
      <c r="BF530" s="256"/>
      <c r="BG530" s="256"/>
      <c r="BH530" s="256"/>
      <c r="BI530" s="256"/>
      <c r="BJ530" s="252" t="s">
        <v>4873</v>
      </c>
      <c r="BK530" s="256"/>
      <c r="BL530" s="256"/>
      <c r="BM530" s="256"/>
      <c r="BN530" s="256"/>
      <c r="BO530" s="256"/>
      <c r="BP530" s="256"/>
      <c r="BQ530" s="256"/>
      <c r="BR530" s="256"/>
      <c r="BS530" s="256"/>
      <c r="BT530" s="256"/>
      <c r="BU530" s="256"/>
      <c r="BV530" s="256"/>
      <c r="BW530" s="255"/>
      <c r="BX530" s="255"/>
      <c r="BY530" s="255"/>
      <c r="BZ530" s="257"/>
      <c r="CA530" s="257"/>
      <c r="CB530" s="257"/>
      <c r="CC530" s="257"/>
      <c r="CD530" s="257"/>
      <c r="CE530" s="257"/>
      <c r="CF530" s="257"/>
      <c r="CG530" s="257"/>
      <c r="CH530" s="257"/>
      <c r="CI530" s="257"/>
      <c r="CJ530" s="257"/>
      <c r="CK530" s="257"/>
      <c r="CL530" s="257"/>
      <c r="CM530" s="257"/>
      <c r="CN530" s="257"/>
      <c r="CO530" s="257"/>
      <c r="CP530" s="257"/>
      <c r="CQ530" s="257"/>
      <c r="CR530" s="257"/>
      <c r="CS530" s="253" t="s">
        <v>4874</v>
      </c>
      <c r="CT530" s="257"/>
      <c r="CU530" s="257"/>
      <c r="CV530" s="257"/>
      <c r="CW530" s="257"/>
      <c r="CX530" s="257"/>
      <c r="CY530" s="257"/>
      <c r="CZ530" s="257"/>
      <c r="DA530" s="257"/>
      <c r="DB530" s="257"/>
      <c r="DC530" s="257"/>
      <c r="DD530" s="257"/>
      <c r="DE530" s="257"/>
    </row>
    <row r="531" spans="34:109" ht="90" hidden="1" customHeight="1">
      <c r="AH531" s="255"/>
      <c r="AI531" s="255"/>
      <c r="AJ531" s="255"/>
      <c r="AK531" s="255"/>
      <c r="AL531" s="244" t="str">
        <f t="shared" si="16"/>
        <v/>
      </c>
      <c r="AM531" s="244" t="str">
        <f t="shared" si="17"/>
        <v/>
      </c>
      <c r="AO531" s="255"/>
      <c r="AP531" s="247">
        <v>529</v>
      </c>
      <c r="AQ531" s="256"/>
      <c r="AR531" s="256"/>
      <c r="AS531" s="256"/>
      <c r="AT531" s="256"/>
      <c r="AU531" s="256"/>
      <c r="AV531" s="256"/>
      <c r="AW531" s="256"/>
      <c r="AX531" s="256"/>
      <c r="AY531" s="256"/>
      <c r="AZ531" s="256"/>
      <c r="BA531" s="256"/>
      <c r="BB531" s="256"/>
      <c r="BC531" s="256"/>
      <c r="BD531" s="256"/>
      <c r="BE531" s="256"/>
      <c r="BF531" s="256"/>
      <c r="BG531" s="256"/>
      <c r="BH531" s="256"/>
      <c r="BI531" s="256"/>
      <c r="BJ531" s="252" t="s">
        <v>4875</v>
      </c>
      <c r="BK531" s="256"/>
      <c r="BL531" s="256"/>
      <c r="BM531" s="256"/>
      <c r="BN531" s="256"/>
      <c r="BO531" s="256"/>
      <c r="BP531" s="256"/>
      <c r="BQ531" s="256"/>
      <c r="BR531" s="256"/>
      <c r="BS531" s="256"/>
      <c r="BT531" s="256"/>
      <c r="BU531" s="256"/>
      <c r="BV531" s="256"/>
      <c r="BW531" s="255"/>
      <c r="BX531" s="255"/>
      <c r="BY531" s="255"/>
      <c r="BZ531" s="257"/>
      <c r="CA531" s="257"/>
      <c r="CB531" s="257"/>
      <c r="CC531" s="257"/>
      <c r="CD531" s="257"/>
      <c r="CE531" s="257"/>
      <c r="CF531" s="257"/>
      <c r="CG531" s="257"/>
      <c r="CH531" s="257"/>
      <c r="CI531" s="257"/>
      <c r="CJ531" s="257"/>
      <c r="CK531" s="257"/>
      <c r="CL531" s="257"/>
      <c r="CM531" s="257"/>
      <c r="CN531" s="257"/>
      <c r="CO531" s="257"/>
      <c r="CP531" s="257"/>
      <c r="CQ531" s="257"/>
      <c r="CR531" s="257"/>
      <c r="CS531" s="253" t="s">
        <v>4876</v>
      </c>
      <c r="CT531" s="257"/>
      <c r="CU531" s="257"/>
      <c r="CV531" s="257"/>
      <c r="CW531" s="257"/>
      <c r="CX531" s="257"/>
      <c r="CY531" s="257"/>
      <c r="CZ531" s="257"/>
      <c r="DA531" s="257"/>
      <c r="DB531" s="257"/>
      <c r="DC531" s="257"/>
      <c r="DD531" s="257"/>
      <c r="DE531" s="257"/>
    </row>
    <row r="532" spans="34:109" ht="90" hidden="1" customHeight="1">
      <c r="AH532" s="255"/>
      <c r="AI532" s="255"/>
      <c r="AJ532" s="255"/>
      <c r="AK532" s="255"/>
      <c r="AL532" s="244" t="str">
        <f t="shared" si="16"/>
        <v/>
      </c>
      <c r="AM532" s="244" t="str">
        <f t="shared" si="17"/>
        <v/>
      </c>
      <c r="AO532" s="255"/>
      <c r="AP532" s="247">
        <v>530</v>
      </c>
      <c r="AQ532" s="256"/>
      <c r="AR532" s="256"/>
      <c r="AS532" s="256"/>
      <c r="AT532" s="256"/>
      <c r="AU532" s="256"/>
      <c r="AV532" s="256"/>
      <c r="AW532" s="256"/>
      <c r="AX532" s="256"/>
      <c r="AY532" s="256"/>
      <c r="AZ532" s="256"/>
      <c r="BA532" s="256"/>
      <c r="BB532" s="256"/>
      <c r="BC532" s="256"/>
      <c r="BD532" s="256"/>
      <c r="BE532" s="256"/>
      <c r="BF532" s="256"/>
      <c r="BG532" s="256"/>
      <c r="BH532" s="256"/>
      <c r="BI532" s="256"/>
      <c r="BJ532" s="252" t="s">
        <v>4877</v>
      </c>
      <c r="BK532" s="256"/>
      <c r="BL532" s="256"/>
      <c r="BM532" s="256"/>
      <c r="BN532" s="256"/>
      <c r="BO532" s="256"/>
      <c r="BP532" s="256"/>
      <c r="BQ532" s="256"/>
      <c r="BR532" s="256"/>
      <c r="BS532" s="256"/>
      <c r="BT532" s="256"/>
      <c r="BU532" s="256"/>
      <c r="BV532" s="256"/>
      <c r="BW532" s="255"/>
      <c r="BX532" s="255"/>
      <c r="BY532" s="255"/>
      <c r="BZ532" s="257"/>
      <c r="CA532" s="257"/>
      <c r="CB532" s="257"/>
      <c r="CC532" s="257"/>
      <c r="CD532" s="257"/>
      <c r="CE532" s="257"/>
      <c r="CF532" s="257"/>
      <c r="CG532" s="257"/>
      <c r="CH532" s="257"/>
      <c r="CI532" s="257"/>
      <c r="CJ532" s="257"/>
      <c r="CK532" s="257"/>
      <c r="CL532" s="257"/>
      <c r="CM532" s="257"/>
      <c r="CN532" s="257"/>
      <c r="CO532" s="257"/>
      <c r="CP532" s="257"/>
      <c r="CQ532" s="257"/>
      <c r="CR532" s="257"/>
      <c r="CS532" s="253" t="s">
        <v>4878</v>
      </c>
      <c r="CT532" s="257"/>
      <c r="CU532" s="257"/>
      <c r="CV532" s="257"/>
      <c r="CW532" s="257"/>
      <c r="CX532" s="257"/>
      <c r="CY532" s="257"/>
      <c r="CZ532" s="257"/>
      <c r="DA532" s="257"/>
      <c r="DB532" s="257"/>
      <c r="DC532" s="257"/>
      <c r="DD532" s="257"/>
      <c r="DE532" s="257"/>
    </row>
    <row r="533" spans="34:109" ht="90" hidden="1" customHeight="1">
      <c r="AH533" s="255"/>
      <c r="AI533" s="255"/>
      <c r="AJ533" s="255"/>
      <c r="AK533" s="255"/>
      <c r="AL533" s="244" t="str">
        <f t="shared" si="16"/>
        <v/>
      </c>
      <c r="AM533" s="244" t="str">
        <f t="shared" si="17"/>
        <v/>
      </c>
      <c r="AO533" s="255"/>
      <c r="AP533" s="247">
        <v>531</v>
      </c>
      <c r="AQ533" s="256"/>
      <c r="AR533" s="256"/>
      <c r="AS533" s="256"/>
      <c r="AT533" s="256"/>
      <c r="AU533" s="256"/>
      <c r="AV533" s="256"/>
      <c r="AW533" s="256"/>
      <c r="AX533" s="256"/>
      <c r="AY533" s="256"/>
      <c r="AZ533" s="256"/>
      <c r="BA533" s="256"/>
      <c r="BB533" s="256"/>
      <c r="BC533" s="256"/>
      <c r="BD533" s="256"/>
      <c r="BE533" s="256"/>
      <c r="BF533" s="256"/>
      <c r="BG533" s="256"/>
      <c r="BH533" s="256"/>
      <c r="BI533" s="256"/>
      <c r="BJ533" s="252" t="s">
        <v>4879</v>
      </c>
      <c r="BK533" s="256"/>
      <c r="BL533" s="256"/>
      <c r="BM533" s="256"/>
      <c r="BN533" s="256"/>
      <c r="BO533" s="256"/>
      <c r="BP533" s="256"/>
      <c r="BQ533" s="256"/>
      <c r="BR533" s="256"/>
      <c r="BS533" s="256"/>
      <c r="BT533" s="256"/>
      <c r="BU533" s="256"/>
      <c r="BV533" s="256"/>
      <c r="BW533" s="255"/>
      <c r="BX533" s="255"/>
      <c r="BY533" s="255"/>
      <c r="BZ533" s="257"/>
      <c r="CA533" s="257"/>
      <c r="CB533" s="257"/>
      <c r="CC533" s="257"/>
      <c r="CD533" s="257"/>
      <c r="CE533" s="257"/>
      <c r="CF533" s="257"/>
      <c r="CG533" s="257"/>
      <c r="CH533" s="257"/>
      <c r="CI533" s="257"/>
      <c r="CJ533" s="257"/>
      <c r="CK533" s="257"/>
      <c r="CL533" s="257"/>
      <c r="CM533" s="257"/>
      <c r="CN533" s="257"/>
      <c r="CO533" s="257"/>
      <c r="CP533" s="257"/>
      <c r="CQ533" s="257"/>
      <c r="CR533" s="257"/>
      <c r="CS533" s="253" t="s">
        <v>4880</v>
      </c>
      <c r="CT533" s="257"/>
      <c r="CU533" s="257"/>
      <c r="CV533" s="257"/>
      <c r="CW533" s="257"/>
      <c r="CX533" s="257"/>
      <c r="CY533" s="257"/>
      <c r="CZ533" s="257"/>
      <c r="DA533" s="257"/>
      <c r="DB533" s="257"/>
      <c r="DC533" s="257"/>
      <c r="DD533" s="257"/>
      <c r="DE533" s="257"/>
    </row>
    <row r="534" spans="34:109" ht="90" hidden="1" customHeight="1">
      <c r="AH534" s="255"/>
      <c r="AI534" s="255"/>
      <c r="AJ534" s="255"/>
      <c r="AK534" s="255"/>
      <c r="AL534" s="244" t="str">
        <f t="shared" si="16"/>
        <v/>
      </c>
      <c r="AM534" s="244" t="str">
        <f t="shared" si="17"/>
        <v/>
      </c>
      <c r="AO534" s="255"/>
      <c r="AP534" s="247">
        <v>532</v>
      </c>
      <c r="AQ534" s="256"/>
      <c r="AR534" s="256"/>
      <c r="AS534" s="256"/>
      <c r="AT534" s="256"/>
      <c r="AU534" s="256"/>
      <c r="AV534" s="256"/>
      <c r="AW534" s="256"/>
      <c r="AX534" s="256"/>
      <c r="AY534" s="256"/>
      <c r="AZ534" s="256"/>
      <c r="BA534" s="256"/>
      <c r="BB534" s="256"/>
      <c r="BC534" s="256"/>
      <c r="BD534" s="256"/>
      <c r="BE534" s="256"/>
      <c r="BF534" s="256"/>
      <c r="BG534" s="256"/>
      <c r="BH534" s="256"/>
      <c r="BI534" s="256"/>
      <c r="BJ534" s="252" t="s">
        <v>4881</v>
      </c>
      <c r="BK534" s="256"/>
      <c r="BL534" s="256"/>
      <c r="BM534" s="256"/>
      <c r="BN534" s="256"/>
      <c r="BO534" s="256"/>
      <c r="BP534" s="256"/>
      <c r="BQ534" s="256"/>
      <c r="BR534" s="256"/>
      <c r="BS534" s="256"/>
      <c r="BT534" s="256"/>
      <c r="BU534" s="256"/>
      <c r="BV534" s="256"/>
      <c r="BW534" s="255"/>
      <c r="BX534" s="255"/>
      <c r="BY534" s="255"/>
      <c r="BZ534" s="257"/>
      <c r="CA534" s="257"/>
      <c r="CB534" s="257"/>
      <c r="CC534" s="257"/>
      <c r="CD534" s="257"/>
      <c r="CE534" s="257"/>
      <c r="CF534" s="257"/>
      <c r="CG534" s="257"/>
      <c r="CH534" s="257"/>
      <c r="CI534" s="257"/>
      <c r="CJ534" s="257"/>
      <c r="CK534" s="257"/>
      <c r="CL534" s="257"/>
      <c r="CM534" s="257"/>
      <c r="CN534" s="257"/>
      <c r="CO534" s="257"/>
      <c r="CP534" s="257"/>
      <c r="CQ534" s="257"/>
      <c r="CR534" s="257"/>
      <c r="CS534" s="253" t="s">
        <v>4882</v>
      </c>
      <c r="CT534" s="257"/>
      <c r="CU534" s="257"/>
      <c r="CV534" s="257"/>
      <c r="CW534" s="257"/>
      <c r="CX534" s="257"/>
      <c r="CY534" s="257"/>
      <c r="CZ534" s="257"/>
      <c r="DA534" s="257"/>
      <c r="DB534" s="257"/>
      <c r="DC534" s="257"/>
      <c r="DD534" s="257"/>
      <c r="DE534" s="257"/>
    </row>
    <row r="535" spans="34:109" ht="90" hidden="1" customHeight="1">
      <c r="AH535" s="255"/>
      <c r="AI535" s="255"/>
      <c r="AJ535" s="255"/>
      <c r="AK535" s="255"/>
      <c r="AL535" s="244" t="str">
        <f t="shared" si="16"/>
        <v/>
      </c>
      <c r="AM535" s="244" t="str">
        <f t="shared" si="17"/>
        <v/>
      </c>
      <c r="AO535" s="255"/>
      <c r="AP535" s="247">
        <v>533</v>
      </c>
      <c r="AQ535" s="256"/>
      <c r="AR535" s="256"/>
      <c r="AS535" s="256"/>
      <c r="AT535" s="256"/>
      <c r="AU535" s="256"/>
      <c r="AV535" s="256"/>
      <c r="AW535" s="256"/>
      <c r="AX535" s="256"/>
      <c r="AY535" s="256"/>
      <c r="AZ535" s="256"/>
      <c r="BA535" s="256"/>
      <c r="BB535" s="256"/>
      <c r="BC535" s="256"/>
      <c r="BD535" s="256"/>
      <c r="BE535" s="256"/>
      <c r="BF535" s="256"/>
      <c r="BG535" s="256"/>
      <c r="BH535" s="256"/>
      <c r="BI535" s="256"/>
      <c r="BJ535" s="252" t="s">
        <v>4883</v>
      </c>
      <c r="BK535" s="256"/>
      <c r="BL535" s="256"/>
      <c r="BM535" s="256"/>
      <c r="BN535" s="256"/>
      <c r="BO535" s="256"/>
      <c r="BP535" s="256"/>
      <c r="BQ535" s="256"/>
      <c r="BR535" s="256"/>
      <c r="BS535" s="256"/>
      <c r="BT535" s="256"/>
      <c r="BU535" s="256"/>
      <c r="BV535" s="256"/>
      <c r="BW535" s="255"/>
      <c r="BX535" s="255"/>
      <c r="BY535" s="255"/>
      <c r="BZ535" s="257"/>
      <c r="CA535" s="257"/>
      <c r="CB535" s="257"/>
      <c r="CC535" s="257"/>
      <c r="CD535" s="257"/>
      <c r="CE535" s="257"/>
      <c r="CF535" s="257"/>
      <c r="CG535" s="257"/>
      <c r="CH535" s="257"/>
      <c r="CI535" s="257"/>
      <c r="CJ535" s="257"/>
      <c r="CK535" s="257"/>
      <c r="CL535" s="257"/>
      <c r="CM535" s="257"/>
      <c r="CN535" s="257"/>
      <c r="CO535" s="257"/>
      <c r="CP535" s="257"/>
      <c r="CQ535" s="257"/>
      <c r="CR535" s="257"/>
      <c r="CS535" s="253" t="s">
        <v>4884</v>
      </c>
      <c r="CT535" s="257"/>
      <c r="CU535" s="257"/>
      <c r="CV535" s="257"/>
      <c r="CW535" s="257"/>
      <c r="CX535" s="257"/>
      <c r="CY535" s="257"/>
      <c r="CZ535" s="257"/>
      <c r="DA535" s="257"/>
      <c r="DB535" s="257"/>
      <c r="DC535" s="257"/>
      <c r="DD535" s="257"/>
      <c r="DE535" s="257"/>
    </row>
    <row r="536" spans="34:109" ht="90" hidden="1" customHeight="1">
      <c r="AH536" s="255"/>
      <c r="AI536" s="255"/>
      <c r="AJ536" s="255"/>
      <c r="AK536" s="255"/>
      <c r="AL536" s="244" t="str">
        <f t="shared" si="16"/>
        <v/>
      </c>
      <c r="AM536" s="244" t="str">
        <f t="shared" si="17"/>
        <v/>
      </c>
      <c r="AO536" s="255"/>
      <c r="AP536" s="247">
        <v>534</v>
      </c>
      <c r="AQ536" s="256"/>
      <c r="AR536" s="256"/>
      <c r="AS536" s="256"/>
      <c r="AT536" s="256"/>
      <c r="AU536" s="256"/>
      <c r="AV536" s="256"/>
      <c r="AW536" s="256"/>
      <c r="AX536" s="256"/>
      <c r="AY536" s="256"/>
      <c r="AZ536" s="256"/>
      <c r="BA536" s="256"/>
      <c r="BB536" s="256"/>
      <c r="BC536" s="256"/>
      <c r="BD536" s="256"/>
      <c r="BE536" s="256"/>
      <c r="BF536" s="256"/>
      <c r="BG536" s="256"/>
      <c r="BH536" s="256"/>
      <c r="BI536" s="256"/>
      <c r="BJ536" s="252" t="s">
        <v>4885</v>
      </c>
      <c r="BK536" s="256"/>
      <c r="BL536" s="256"/>
      <c r="BM536" s="256"/>
      <c r="BN536" s="256"/>
      <c r="BO536" s="256"/>
      <c r="BP536" s="256"/>
      <c r="BQ536" s="256"/>
      <c r="BR536" s="256"/>
      <c r="BS536" s="256"/>
      <c r="BT536" s="256"/>
      <c r="BU536" s="256"/>
      <c r="BV536" s="256"/>
      <c r="BW536" s="255"/>
      <c r="BX536" s="255"/>
      <c r="BY536" s="255"/>
      <c r="BZ536" s="257"/>
      <c r="CA536" s="257"/>
      <c r="CB536" s="257"/>
      <c r="CC536" s="257"/>
      <c r="CD536" s="257"/>
      <c r="CE536" s="257"/>
      <c r="CF536" s="257"/>
      <c r="CG536" s="257"/>
      <c r="CH536" s="257"/>
      <c r="CI536" s="257"/>
      <c r="CJ536" s="257"/>
      <c r="CK536" s="257"/>
      <c r="CL536" s="257"/>
      <c r="CM536" s="257"/>
      <c r="CN536" s="257"/>
      <c r="CO536" s="257"/>
      <c r="CP536" s="257"/>
      <c r="CQ536" s="257"/>
      <c r="CR536" s="257"/>
      <c r="CS536" s="253" t="s">
        <v>4886</v>
      </c>
      <c r="CT536" s="257"/>
      <c r="CU536" s="257"/>
      <c r="CV536" s="257"/>
      <c r="CW536" s="257"/>
      <c r="CX536" s="257"/>
      <c r="CY536" s="257"/>
      <c r="CZ536" s="257"/>
      <c r="DA536" s="257"/>
      <c r="DB536" s="257"/>
      <c r="DC536" s="257"/>
      <c r="DD536" s="257"/>
      <c r="DE536" s="257"/>
    </row>
    <row r="537" spans="34:109" ht="90" hidden="1" customHeight="1">
      <c r="AH537" s="255"/>
      <c r="AI537" s="255"/>
      <c r="AJ537" s="255"/>
      <c r="AK537" s="255"/>
      <c r="AL537" s="244" t="str">
        <f t="shared" si="16"/>
        <v/>
      </c>
      <c r="AM537" s="244" t="str">
        <f t="shared" si="17"/>
        <v/>
      </c>
      <c r="AO537" s="255"/>
      <c r="AP537" s="247">
        <v>535</v>
      </c>
      <c r="AQ537" s="256"/>
      <c r="AR537" s="256"/>
      <c r="AS537" s="256"/>
      <c r="AT537" s="256"/>
      <c r="AU537" s="256"/>
      <c r="AV537" s="256"/>
      <c r="AW537" s="256"/>
      <c r="AX537" s="256"/>
      <c r="AY537" s="256"/>
      <c r="AZ537" s="256"/>
      <c r="BA537" s="256"/>
      <c r="BB537" s="256"/>
      <c r="BC537" s="256"/>
      <c r="BD537" s="256"/>
      <c r="BE537" s="256"/>
      <c r="BF537" s="256"/>
      <c r="BG537" s="256"/>
      <c r="BH537" s="256"/>
      <c r="BI537" s="256"/>
      <c r="BJ537" s="252" t="s">
        <v>4887</v>
      </c>
      <c r="BK537" s="256"/>
      <c r="BL537" s="256"/>
      <c r="BM537" s="256"/>
      <c r="BN537" s="256"/>
      <c r="BO537" s="256"/>
      <c r="BP537" s="256"/>
      <c r="BQ537" s="256"/>
      <c r="BR537" s="256"/>
      <c r="BS537" s="256"/>
      <c r="BT537" s="256"/>
      <c r="BU537" s="256"/>
      <c r="BV537" s="256"/>
      <c r="BW537" s="255"/>
      <c r="BX537" s="255"/>
      <c r="BY537" s="255"/>
      <c r="BZ537" s="257"/>
      <c r="CA537" s="257"/>
      <c r="CB537" s="257"/>
      <c r="CC537" s="257"/>
      <c r="CD537" s="257"/>
      <c r="CE537" s="257"/>
      <c r="CF537" s="257"/>
      <c r="CG537" s="257"/>
      <c r="CH537" s="257"/>
      <c r="CI537" s="257"/>
      <c r="CJ537" s="257"/>
      <c r="CK537" s="257"/>
      <c r="CL537" s="257"/>
      <c r="CM537" s="257"/>
      <c r="CN537" s="257"/>
      <c r="CO537" s="257"/>
      <c r="CP537" s="257"/>
      <c r="CQ537" s="257"/>
      <c r="CR537" s="257"/>
      <c r="CS537" s="253" t="s">
        <v>4888</v>
      </c>
      <c r="CT537" s="257"/>
      <c r="CU537" s="257"/>
      <c r="CV537" s="257"/>
      <c r="CW537" s="257"/>
      <c r="CX537" s="257"/>
      <c r="CY537" s="257"/>
      <c r="CZ537" s="257"/>
      <c r="DA537" s="257"/>
      <c r="DB537" s="257"/>
      <c r="DC537" s="257"/>
      <c r="DD537" s="257"/>
      <c r="DE537" s="257"/>
    </row>
    <row r="538" spans="34:109" ht="105" hidden="1" customHeight="1">
      <c r="AH538" s="255"/>
      <c r="AI538" s="255"/>
      <c r="AJ538" s="255"/>
      <c r="AK538" s="255"/>
      <c r="AL538" s="244" t="str">
        <f t="shared" si="16"/>
        <v/>
      </c>
      <c r="AM538" s="244" t="str">
        <f t="shared" si="17"/>
        <v/>
      </c>
      <c r="AO538" s="255"/>
      <c r="AP538" s="247">
        <v>536</v>
      </c>
      <c r="AQ538" s="256"/>
      <c r="AR538" s="256"/>
      <c r="AS538" s="256"/>
      <c r="AT538" s="256"/>
      <c r="AU538" s="256"/>
      <c r="AV538" s="256"/>
      <c r="AW538" s="256"/>
      <c r="AX538" s="256"/>
      <c r="AY538" s="256"/>
      <c r="AZ538" s="256"/>
      <c r="BA538" s="256"/>
      <c r="BB538" s="256"/>
      <c r="BC538" s="256"/>
      <c r="BD538" s="256"/>
      <c r="BE538" s="256"/>
      <c r="BF538" s="256"/>
      <c r="BG538" s="256"/>
      <c r="BH538" s="256"/>
      <c r="BI538" s="256"/>
      <c r="BJ538" s="252" t="s">
        <v>4889</v>
      </c>
      <c r="BK538" s="256"/>
      <c r="BL538" s="256"/>
      <c r="BM538" s="256"/>
      <c r="BN538" s="256"/>
      <c r="BO538" s="256"/>
      <c r="BP538" s="256"/>
      <c r="BQ538" s="256"/>
      <c r="BR538" s="256"/>
      <c r="BS538" s="256"/>
      <c r="BT538" s="256"/>
      <c r="BU538" s="256"/>
      <c r="BV538" s="256"/>
      <c r="BW538" s="255"/>
      <c r="BX538" s="255"/>
      <c r="BY538" s="255"/>
      <c r="BZ538" s="257"/>
      <c r="CA538" s="257"/>
      <c r="CB538" s="257"/>
      <c r="CC538" s="257"/>
      <c r="CD538" s="257"/>
      <c r="CE538" s="257"/>
      <c r="CF538" s="257"/>
      <c r="CG538" s="257"/>
      <c r="CH538" s="257"/>
      <c r="CI538" s="257"/>
      <c r="CJ538" s="257"/>
      <c r="CK538" s="257"/>
      <c r="CL538" s="257"/>
      <c r="CM538" s="257"/>
      <c r="CN538" s="257"/>
      <c r="CO538" s="257"/>
      <c r="CP538" s="257"/>
      <c r="CQ538" s="257"/>
      <c r="CR538" s="257"/>
      <c r="CS538" s="253" t="s">
        <v>4890</v>
      </c>
      <c r="CT538" s="257"/>
      <c r="CU538" s="257"/>
      <c r="CV538" s="257"/>
      <c r="CW538" s="257"/>
      <c r="CX538" s="257"/>
      <c r="CY538" s="257"/>
      <c r="CZ538" s="257"/>
      <c r="DA538" s="257"/>
      <c r="DB538" s="257"/>
      <c r="DC538" s="257"/>
      <c r="DD538" s="257"/>
      <c r="DE538" s="257"/>
    </row>
    <row r="539" spans="34:109" ht="90" hidden="1" customHeight="1">
      <c r="AH539" s="255"/>
      <c r="AI539" s="255"/>
      <c r="AJ539" s="255"/>
      <c r="AK539" s="255"/>
      <c r="AL539" s="244" t="str">
        <f t="shared" si="16"/>
        <v/>
      </c>
      <c r="AM539" s="244" t="str">
        <f t="shared" si="17"/>
        <v/>
      </c>
      <c r="AO539" s="255"/>
      <c r="AP539" s="247">
        <v>537</v>
      </c>
      <c r="AQ539" s="256"/>
      <c r="AR539" s="256"/>
      <c r="AS539" s="256"/>
      <c r="AT539" s="256"/>
      <c r="AU539" s="256"/>
      <c r="AV539" s="256"/>
      <c r="AW539" s="256"/>
      <c r="AX539" s="256"/>
      <c r="AY539" s="256"/>
      <c r="AZ539" s="256"/>
      <c r="BA539" s="256"/>
      <c r="BB539" s="256"/>
      <c r="BC539" s="256"/>
      <c r="BD539" s="256"/>
      <c r="BE539" s="256"/>
      <c r="BF539" s="256"/>
      <c r="BG539" s="256"/>
      <c r="BH539" s="256"/>
      <c r="BI539" s="256"/>
      <c r="BJ539" s="252" t="s">
        <v>4891</v>
      </c>
      <c r="BK539" s="256"/>
      <c r="BL539" s="256"/>
      <c r="BM539" s="256"/>
      <c r="BN539" s="256"/>
      <c r="BO539" s="256"/>
      <c r="BP539" s="256"/>
      <c r="BQ539" s="256"/>
      <c r="BR539" s="256"/>
      <c r="BS539" s="256"/>
      <c r="BT539" s="256"/>
      <c r="BU539" s="256"/>
      <c r="BV539" s="256"/>
      <c r="BW539" s="255"/>
      <c r="BX539" s="255"/>
      <c r="BY539" s="255"/>
      <c r="BZ539" s="257"/>
      <c r="CA539" s="257"/>
      <c r="CB539" s="257"/>
      <c r="CC539" s="257"/>
      <c r="CD539" s="257"/>
      <c r="CE539" s="257"/>
      <c r="CF539" s="257"/>
      <c r="CG539" s="257"/>
      <c r="CH539" s="257"/>
      <c r="CI539" s="257"/>
      <c r="CJ539" s="257"/>
      <c r="CK539" s="257"/>
      <c r="CL539" s="257"/>
      <c r="CM539" s="257"/>
      <c r="CN539" s="257"/>
      <c r="CO539" s="257"/>
      <c r="CP539" s="257"/>
      <c r="CQ539" s="257"/>
      <c r="CR539" s="257"/>
      <c r="CS539" s="253" t="s">
        <v>4892</v>
      </c>
      <c r="CT539" s="257"/>
      <c r="CU539" s="257"/>
      <c r="CV539" s="257"/>
      <c r="CW539" s="257"/>
      <c r="CX539" s="257"/>
      <c r="CY539" s="257"/>
      <c r="CZ539" s="257"/>
      <c r="DA539" s="257"/>
      <c r="DB539" s="257"/>
      <c r="DC539" s="257"/>
      <c r="DD539" s="257"/>
      <c r="DE539" s="257"/>
    </row>
    <row r="540" spans="34:109" ht="105" hidden="1" customHeight="1">
      <c r="AH540" s="255"/>
      <c r="AI540" s="255"/>
      <c r="AJ540" s="255"/>
      <c r="AK540" s="255"/>
      <c r="AL540" s="244" t="str">
        <f t="shared" si="16"/>
        <v/>
      </c>
      <c r="AM540" s="244" t="str">
        <f t="shared" si="17"/>
        <v/>
      </c>
      <c r="AO540" s="255"/>
      <c r="AP540" s="247">
        <v>538</v>
      </c>
      <c r="AQ540" s="256"/>
      <c r="AR540" s="256"/>
      <c r="AS540" s="256"/>
      <c r="AT540" s="256"/>
      <c r="AU540" s="256"/>
      <c r="AV540" s="256"/>
      <c r="AW540" s="256"/>
      <c r="AX540" s="256"/>
      <c r="AY540" s="256"/>
      <c r="AZ540" s="256"/>
      <c r="BA540" s="256"/>
      <c r="BB540" s="256"/>
      <c r="BC540" s="256"/>
      <c r="BD540" s="256"/>
      <c r="BE540" s="256"/>
      <c r="BF540" s="256"/>
      <c r="BG540" s="256"/>
      <c r="BH540" s="256"/>
      <c r="BI540" s="256"/>
      <c r="BJ540" s="252" t="s">
        <v>4893</v>
      </c>
      <c r="BK540" s="256"/>
      <c r="BL540" s="256"/>
      <c r="BM540" s="256"/>
      <c r="BN540" s="256"/>
      <c r="BO540" s="256"/>
      <c r="BP540" s="256"/>
      <c r="BQ540" s="256"/>
      <c r="BR540" s="256"/>
      <c r="BS540" s="256"/>
      <c r="BT540" s="256"/>
      <c r="BU540" s="256"/>
      <c r="BV540" s="256"/>
      <c r="BW540" s="255"/>
      <c r="BX540" s="255"/>
      <c r="BY540" s="255"/>
      <c r="BZ540" s="257"/>
      <c r="CA540" s="257"/>
      <c r="CB540" s="257"/>
      <c r="CC540" s="257"/>
      <c r="CD540" s="257"/>
      <c r="CE540" s="257"/>
      <c r="CF540" s="257"/>
      <c r="CG540" s="257"/>
      <c r="CH540" s="257"/>
      <c r="CI540" s="257"/>
      <c r="CJ540" s="257"/>
      <c r="CK540" s="257"/>
      <c r="CL540" s="257"/>
      <c r="CM540" s="257"/>
      <c r="CN540" s="257"/>
      <c r="CO540" s="257"/>
      <c r="CP540" s="257"/>
      <c r="CQ540" s="257"/>
      <c r="CR540" s="257"/>
      <c r="CS540" s="253" t="s">
        <v>4894</v>
      </c>
      <c r="CT540" s="257"/>
      <c r="CU540" s="257"/>
      <c r="CV540" s="257"/>
      <c r="CW540" s="257"/>
      <c r="CX540" s="257"/>
      <c r="CY540" s="257"/>
      <c r="CZ540" s="257"/>
      <c r="DA540" s="257"/>
      <c r="DB540" s="257"/>
      <c r="DC540" s="257"/>
      <c r="DD540" s="257"/>
      <c r="DE540" s="257"/>
    </row>
    <row r="541" spans="34:109" ht="75" hidden="1" customHeight="1">
      <c r="AH541" s="255"/>
      <c r="AI541" s="255"/>
      <c r="AJ541" s="255"/>
      <c r="AK541" s="255"/>
      <c r="AL541" s="244" t="str">
        <f t="shared" si="16"/>
        <v/>
      </c>
      <c r="AM541" s="244" t="str">
        <f t="shared" si="17"/>
        <v/>
      </c>
      <c r="AO541" s="255"/>
      <c r="AP541" s="247">
        <v>539</v>
      </c>
      <c r="AQ541" s="256"/>
      <c r="AR541" s="256"/>
      <c r="AS541" s="256"/>
      <c r="AT541" s="256"/>
      <c r="AU541" s="256"/>
      <c r="AV541" s="256"/>
      <c r="AW541" s="256"/>
      <c r="AX541" s="256"/>
      <c r="AY541" s="256"/>
      <c r="AZ541" s="256"/>
      <c r="BA541" s="256"/>
      <c r="BB541" s="256"/>
      <c r="BC541" s="256"/>
      <c r="BD541" s="256"/>
      <c r="BE541" s="256"/>
      <c r="BF541" s="256"/>
      <c r="BG541" s="256"/>
      <c r="BH541" s="256"/>
      <c r="BI541" s="256"/>
      <c r="BJ541" s="252" t="s">
        <v>4895</v>
      </c>
      <c r="BK541" s="256"/>
      <c r="BL541" s="256"/>
      <c r="BM541" s="256"/>
      <c r="BN541" s="256"/>
      <c r="BO541" s="256"/>
      <c r="BP541" s="256"/>
      <c r="BQ541" s="256"/>
      <c r="BR541" s="256"/>
      <c r="BS541" s="256"/>
      <c r="BT541" s="256"/>
      <c r="BU541" s="256"/>
      <c r="BV541" s="256"/>
      <c r="BW541" s="255"/>
      <c r="BX541" s="255"/>
      <c r="BY541" s="255"/>
      <c r="BZ541" s="257"/>
      <c r="CA541" s="257"/>
      <c r="CB541" s="257"/>
      <c r="CC541" s="257"/>
      <c r="CD541" s="257"/>
      <c r="CE541" s="257"/>
      <c r="CF541" s="257"/>
      <c r="CG541" s="257"/>
      <c r="CH541" s="257"/>
      <c r="CI541" s="257"/>
      <c r="CJ541" s="257"/>
      <c r="CK541" s="257"/>
      <c r="CL541" s="257"/>
      <c r="CM541" s="257"/>
      <c r="CN541" s="257"/>
      <c r="CO541" s="257"/>
      <c r="CP541" s="257"/>
      <c r="CQ541" s="257"/>
      <c r="CR541" s="257"/>
      <c r="CS541" s="253" t="s">
        <v>4896</v>
      </c>
      <c r="CT541" s="257"/>
      <c r="CU541" s="257"/>
      <c r="CV541" s="257"/>
      <c r="CW541" s="257"/>
      <c r="CX541" s="257"/>
      <c r="CY541" s="257"/>
      <c r="CZ541" s="257"/>
      <c r="DA541" s="257"/>
      <c r="DB541" s="257"/>
      <c r="DC541" s="257"/>
      <c r="DD541" s="257"/>
      <c r="DE541" s="257"/>
    </row>
    <row r="542" spans="34:109" ht="75" hidden="1" customHeight="1">
      <c r="AH542" s="255"/>
      <c r="AI542" s="255"/>
      <c r="AJ542" s="255"/>
      <c r="AK542" s="255"/>
      <c r="AL542" s="244" t="str">
        <f t="shared" si="16"/>
        <v/>
      </c>
      <c r="AM542" s="244" t="str">
        <f t="shared" si="17"/>
        <v/>
      </c>
      <c r="AO542" s="255"/>
      <c r="AP542" s="247">
        <v>540</v>
      </c>
      <c r="AQ542" s="256"/>
      <c r="AR542" s="256"/>
      <c r="AS542" s="256"/>
      <c r="AT542" s="256"/>
      <c r="AU542" s="256"/>
      <c r="AV542" s="256"/>
      <c r="AW542" s="256"/>
      <c r="AX542" s="256"/>
      <c r="AY542" s="256"/>
      <c r="AZ542" s="256"/>
      <c r="BA542" s="256"/>
      <c r="BB542" s="256"/>
      <c r="BC542" s="256"/>
      <c r="BD542" s="256"/>
      <c r="BE542" s="256"/>
      <c r="BF542" s="256"/>
      <c r="BG542" s="256"/>
      <c r="BH542" s="256"/>
      <c r="BI542" s="256"/>
      <c r="BJ542" s="252" t="s">
        <v>4897</v>
      </c>
      <c r="BK542" s="256"/>
      <c r="BL542" s="256"/>
      <c r="BM542" s="256"/>
      <c r="BN542" s="256"/>
      <c r="BO542" s="256"/>
      <c r="BP542" s="256"/>
      <c r="BQ542" s="256"/>
      <c r="BR542" s="256"/>
      <c r="BS542" s="256"/>
      <c r="BT542" s="256"/>
      <c r="BU542" s="256"/>
      <c r="BV542" s="256"/>
      <c r="BW542" s="255"/>
      <c r="BX542" s="255"/>
      <c r="BY542" s="255"/>
      <c r="BZ542" s="257"/>
      <c r="CA542" s="257"/>
      <c r="CB542" s="257"/>
      <c r="CC542" s="257"/>
      <c r="CD542" s="257"/>
      <c r="CE542" s="257"/>
      <c r="CF542" s="257"/>
      <c r="CG542" s="257"/>
      <c r="CH542" s="257"/>
      <c r="CI542" s="257"/>
      <c r="CJ542" s="257"/>
      <c r="CK542" s="257"/>
      <c r="CL542" s="257"/>
      <c r="CM542" s="257"/>
      <c r="CN542" s="257"/>
      <c r="CO542" s="257"/>
      <c r="CP542" s="257"/>
      <c r="CQ542" s="257"/>
      <c r="CR542" s="257"/>
      <c r="CS542" s="253" t="s">
        <v>4898</v>
      </c>
      <c r="CT542" s="257"/>
      <c r="CU542" s="257"/>
      <c r="CV542" s="257"/>
      <c r="CW542" s="257"/>
      <c r="CX542" s="257"/>
      <c r="CY542" s="257"/>
      <c r="CZ542" s="257"/>
      <c r="DA542" s="257"/>
      <c r="DB542" s="257"/>
      <c r="DC542" s="257"/>
      <c r="DD542" s="257"/>
      <c r="DE542" s="257"/>
    </row>
    <row r="543" spans="34:109" ht="75" hidden="1" customHeight="1">
      <c r="AH543" s="255"/>
      <c r="AI543" s="255"/>
      <c r="AJ543" s="255"/>
      <c r="AK543" s="255"/>
      <c r="AL543" s="244" t="str">
        <f t="shared" si="16"/>
        <v/>
      </c>
      <c r="AM543" s="244" t="str">
        <f t="shared" si="17"/>
        <v/>
      </c>
      <c r="AO543" s="255"/>
      <c r="AP543" s="247">
        <v>541</v>
      </c>
      <c r="AQ543" s="256"/>
      <c r="AR543" s="256"/>
      <c r="AS543" s="256"/>
      <c r="AT543" s="256"/>
      <c r="AU543" s="256"/>
      <c r="AV543" s="256"/>
      <c r="AW543" s="256"/>
      <c r="AX543" s="256"/>
      <c r="AY543" s="256"/>
      <c r="AZ543" s="256"/>
      <c r="BA543" s="256"/>
      <c r="BB543" s="256"/>
      <c r="BC543" s="256"/>
      <c r="BD543" s="256"/>
      <c r="BE543" s="256"/>
      <c r="BF543" s="256"/>
      <c r="BG543" s="256"/>
      <c r="BH543" s="256"/>
      <c r="BI543" s="256"/>
      <c r="BJ543" s="252" t="s">
        <v>4899</v>
      </c>
      <c r="BK543" s="256"/>
      <c r="BL543" s="256"/>
      <c r="BM543" s="256"/>
      <c r="BN543" s="256"/>
      <c r="BO543" s="256"/>
      <c r="BP543" s="256"/>
      <c r="BQ543" s="256"/>
      <c r="BR543" s="256"/>
      <c r="BS543" s="256"/>
      <c r="BT543" s="256"/>
      <c r="BU543" s="256"/>
      <c r="BV543" s="256"/>
      <c r="BW543" s="255"/>
      <c r="BX543" s="255"/>
      <c r="BY543" s="255"/>
      <c r="BZ543" s="257"/>
      <c r="CA543" s="257"/>
      <c r="CB543" s="257"/>
      <c r="CC543" s="257"/>
      <c r="CD543" s="257"/>
      <c r="CE543" s="257"/>
      <c r="CF543" s="257"/>
      <c r="CG543" s="257"/>
      <c r="CH543" s="257"/>
      <c r="CI543" s="257"/>
      <c r="CJ543" s="257"/>
      <c r="CK543" s="257"/>
      <c r="CL543" s="257"/>
      <c r="CM543" s="257"/>
      <c r="CN543" s="257"/>
      <c r="CO543" s="257"/>
      <c r="CP543" s="257"/>
      <c r="CQ543" s="257"/>
      <c r="CR543" s="257"/>
      <c r="CS543" s="253" t="s">
        <v>4900</v>
      </c>
      <c r="CT543" s="257"/>
      <c r="CU543" s="257"/>
      <c r="CV543" s="257"/>
      <c r="CW543" s="257"/>
      <c r="CX543" s="257"/>
      <c r="CY543" s="257"/>
      <c r="CZ543" s="257"/>
      <c r="DA543" s="257"/>
      <c r="DB543" s="257"/>
      <c r="DC543" s="257"/>
      <c r="DD543" s="257"/>
      <c r="DE543" s="257"/>
    </row>
    <row r="544" spans="34:109" ht="45" hidden="1" customHeight="1">
      <c r="AH544" s="255"/>
      <c r="AI544" s="255"/>
      <c r="AJ544" s="255"/>
      <c r="AK544" s="255"/>
      <c r="AL544" s="244" t="str">
        <f t="shared" si="16"/>
        <v/>
      </c>
      <c r="AM544" s="244" t="str">
        <f t="shared" si="17"/>
        <v/>
      </c>
      <c r="AO544" s="255"/>
      <c r="AP544" s="247">
        <v>542</v>
      </c>
      <c r="AQ544" s="256"/>
      <c r="AR544" s="256"/>
      <c r="AS544" s="256"/>
      <c r="AT544" s="256"/>
      <c r="AU544" s="256"/>
      <c r="AV544" s="256"/>
      <c r="AW544" s="256"/>
      <c r="AX544" s="256"/>
      <c r="AY544" s="256"/>
      <c r="AZ544" s="256"/>
      <c r="BA544" s="256"/>
      <c r="BB544" s="256"/>
      <c r="BC544" s="256"/>
      <c r="BD544" s="256"/>
      <c r="BE544" s="256"/>
      <c r="BF544" s="256"/>
      <c r="BG544" s="256"/>
      <c r="BH544" s="256"/>
      <c r="BI544" s="256"/>
      <c r="BJ544" s="252" t="s">
        <v>4901</v>
      </c>
      <c r="BK544" s="256"/>
      <c r="BL544" s="256"/>
      <c r="BM544" s="256"/>
      <c r="BN544" s="256"/>
      <c r="BO544" s="256"/>
      <c r="BP544" s="256"/>
      <c r="BQ544" s="256"/>
      <c r="BR544" s="256"/>
      <c r="BS544" s="256"/>
      <c r="BT544" s="256"/>
      <c r="BU544" s="256"/>
      <c r="BV544" s="256"/>
      <c r="BW544" s="255"/>
      <c r="BX544" s="255"/>
      <c r="BY544" s="255"/>
      <c r="BZ544" s="257"/>
      <c r="CA544" s="257"/>
      <c r="CB544" s="257"/>
      <c r="CC544" s="257"/>
      <c r="CD544" s="257"/>
      <c r="CE544" s="257"/>
      <c r="CF544" s="257"/>
      <c r="CG544" s="257"/>
      <c r="CH544" s="257"/>
      <c r="CI544" s="257"/>
      <c r="CJ544" s="257"/>
      <c r="CK544" s="257"/>
      <c r="CL544" s="257"/>
      <c r="CM544" s="257"/>
      <c r="CN544" s="257"/>
      <c r="CO544" s="257"/>
      <c r="CP544" s="257"/>
      <c r="CQ544" s="257"/>
      <c r="CR544" s="257"/>
      <c r="CS544" s="253" t="s">
        <v>4902</v>
      </c>
      <c r="CT544" s="257"/>
      <c r="CU544" s="257"/>
      <c r="CV544" s="257"/>
      <c r="CW544" s="257"/>
      <c r="CX544" s="257"/>
      <c r="CY544" s="257"/>
      <c r="CZ544" s="257"/>
      <c r="DA544" s="257"/>
      <c r="DB544" s="257"/>
      <c r="DC544" s="257"/>
      <c r="DD544" s="257"/>
      <c r="DE544" s="257"/>
    </row>
    <row r="545" spans="34:109" ht="75" hidden="1" customHeight="1">
      <c r="AH545" s="255"/>
      <c r="AI545" s="255"/>
      <c r="AJ545" s="255"/>
      <c r="AK545" s="255"/>
      <c r="AL545" s="244" t="str">
        <f t="shared" si="16"/>
        <v/>
      </c>
      <c r="AM545" s="244" t="str">
        <f t="shared" si="17"/>
        <v/>
      </c>
      <c r="AO545" s="255"/>
      <c r="AP545" s="247">
        <v>543</v>
      </c>
      <c r="AQ545" s="256"/>
      <c r="AR545" s="256"/>
      <c r="AS545" s="256"/>
      <c r="AT545" s="256"/>
      <c r="AU545" s="256"/>
      <c r="AV545" s="256"/>
      <c r="AW545" s="256"/>
      <c r="AX545" s="256"/>
      <c r="AY545" s="256"/>
      <c r="AZ545" s="256"/>
      <c r="BA545" s="256"/>
      <c r="BB545" s="256"/>
      <c r="BC545" s="256"/>
      <c r="BD545" s="256"/>
      <c r="BE545" s="256"/>
      <c r="BF545" s="256"/>
      <c r="BG545" s="256"/>
      <c r="BH545" s="256"/>
      <c r="BI545" s="256"/>
      <c r="BJ545" s="252" t="s">
        <v>4903</v>
      </c>
      <c r="BK545" s="256"/>
      <c r="BL545" s="256"/>
      <c r="BM545" s="256"/>
      <c r="BN545" s="256"/>
      <c r="BO545" s="256"/>
      <c r="BP545" s="256"/>
      <c r="BQ545" s="256"/>
      <c r="BR545" s="256"/>
      <c r="BS545" s="256"/>
      <c r="BT545" s="256"/>
      <c r="BU545" s="256"/>
      <c r="BV545" s="256"/>
      <c r="BW545" s="255"/>
      <c r="BX545" s="255"/>
      <c r="BY545" s="255"/>
      <c r="BZ545" s="257"/>
      <c r="CA545" s="257"/>
      <c r="CB545" s="257"/>
      <c r="CC545" s="257"/>
      <c r="CD545" s="257"/>
      <c r="CE545" s="257"/>
      <c r="CF545" s="257"/>
      <c r="CG545" s="257"/>
      <c r="CH545" s="257"/>
      <c r="CI545" s="257"/>
      <c r="CJ545" s="257"/>
      <c r="CK545" s="257"/>
      <c r="CL545" s="257"/>
      <c r="CM545" s="257"/>
      <c r="CN545" s="257"/>
      <c r="CO545" s="257"/>
      <c r="CP545" s="257"/>
      <c r="CQ545" s="257"/>
      <c r="CR545" s="257"/>
      <c r="CS545" s="253" t="s">
        <v>4904</v>
      </c>
      <c r="CT545" s="257"/>
      <c r="CU545" s="257"/>
      <c r="CV545" s="257"/>
      <c r="CW545" s="257"/>
      <c r="CX545" s="257"/>
      <c r="CY545" s="257"/>
      <c r="CZ545" s="257"/>
      <c r="DA545" s="257"/>
      <c r="DB545" s="257"/>
      <c r="DC545" s="257"/>
      <c r="DD545" s="257"/>
      <c r="DE545" s="257"/>
    </row>
    <row r="546" spans="34:109" ht="45" hidden="1" customHeight="1">
      <c r="AH546" s="255"/>
      <c r="AI546" s="255"/>
      <c r="AJ546" s="255"/>
      <c r="AK546" s="255"/>
      <c r="AL546" s="244" t="str">
        <f t="shared" si="16"/>
        <v/>
      </c>
      <c r="AM546" s="244" t="str">
        <f t="shared" si="17"/>
        <v/>
      </c>
      <c r="AO546" s="255"/>
      <c r="AP546" s="247">
        <v>544</v>
      </c>
      <c r="AQ546" s="256"/>
      <c r="AR546" s="256"/>
      <c r="AS546" s="256"/>
      <c r="AT546" s="256"/>
      <c r="AU546" s="256"/>
      <c r="AV546" s="256"/>
      <c r="AW546" s="256"/>
      <c r="AX546" s="256"/>
      <c r="AY546" s="256"/>
      <c r="AZ546" s="256"/>
      <c r="BA546" s="256"/>
      <c r="BB546" s="256"/>
      <c r="BC546" s="256"/>
      <c r="BD546" s="256"/>
      <c r="BE546" s="256"/>
      <c r="BF546" s="256"/>
      <c r="BG546" s="256"/>
      <c r="BH546" s="256"/>
      <c r="BI546" s="256"/>
      <c r="BJ546" s="252" t="s">
        <v>4905</v>
      </c>
      <c r="BK546" s="256"/>
      <c r="BL546" s="256"/>
      <c r="BM546" s="256"/>
      <c r="BN546" s="256"/>
      <c r="BO546" s="256"/>
      <c r="BP546" s="256"/>
      <c r="BQ546" s="256"/>
      <c r="BR546" s="256"/>
      <c r="BS546" s="256"/>
      <c r="BT546" s="256"/>
      <c r="BU546" s="256"/>
      <c r="BV546" s="256"/>
      <c r="BW546" s="255"/>
      <c r="BX546" s="255"/>
      <c r="BY546" s="255"/>
      <c r="BZ546" s="257"/>
      <c r="CA546" s="257"/>
      <c r="CB546" s="257"/>
      <c r="CC546" s="257"/>
      <c r="CD546" s="257"/>
      <c r="CE546" s="257"/>
      <c r="CF546" s="257"/>
      <c r="CG546" s="257"/>
      <c r="CH546" s="257"/>
      <c r="CI546" s="257"/>
      <c r="CJ546" s="257"/>
      <c r="CK546" s="257"/>
      <c r="CL546" s="257"/>
      <c r="CM546" s="257"/>
      <c r="CN546" s="257"/>
      <c r="CO546" s="257"/>
      <c r="CP546" s="257"/>
      <c r="CQ546" s="257"/>
      <c r="CR546" s="257"/>
      <c r="CS546" s="253" t="s">
        <v>4906</v>
      </c>
      <c r="CT546" s="257"/>
      <c r="CU546" s="257"/>
      <c r="CV546" s="257"/>
      <c r="CW546" s="257"/>
      <c r="CX546" s="257"/>
      <c r="CY546" s="257"/>
      <c r="CZ546" s="257"/>
      <c r="DA546" s="257"/>
      <c r="DB546" s="257"/>
      <c r="DC546" s="257"/>
      <c r="DD546" s="257"/>
      <c r="DE546" s="257"/>
    </row>
    <row r="547" spans="34:109" ht="135" hidden="1" customHeight="1">
      <c r="AH547" s="255"/>
      <c r="AI547" s="255"/>
      <c r="AJ547" s="255"/>
      <c r="AK547" s="255"/>
      <c r="AL547" s="244" t="str">
        <f t="shared" si="16"/>
        <v/>
      </c>
      <c r="AM547" s="244" t="str">
        <f t="shared" si="17"/>
        <v/>
      </c>
      <c r="AO547" s="255"/>
      <c r="AP547" s="247">
        <v>545</v>
      </c>
      <c r="AQ547" s="256"/>
      <c r="AR547" s="256"/>
      <c r="AS547" s="256"/>
      <c r="AT547" s="256"/>
      <c r="AU547" s="256"/>
      <c r="AV547" s="256"/>
      <c r="AW547" s="256"/>
      <c r="AX547" s="256"/>
      <c r="AY547" s="256"/>
      <c r="AZ547" s="256"/>
      <c r="BA547" s="256"/>
      <c r="BB547" s="256"/>
      <c r="BC547" s="256"/>
      <c r="BD547" s="256"/>
      <c r="BE547" s="256"/>
      <c r="BF547" s="256"/>
      <c r="BG547" s="256"/>
      <c r="BH547" s="256"/>
      <c r="BI547" s="256"/>
      <c r="BJ547" s="252" t="s">
        <v>4907</v>
      </c>
      <c r="BK547" s="256"/>
      <c r="BL547" s="256"/>
      <c r="BM547" s="256"/>
      <c r="BN547" s="256"/>
      <c r="BO547" s="256"/>
      <c r="BP547" s="256"/>
      <c r="BQ547" s="256"/>
      <c r="BR547" s="256"/>
      <c r="BS547" s="256"/>
      <c r="BT547" s="256"/>
      <c r="BU547" s="256"/>
      <c r="BV547" s="256"/>
      <c r="BW547" s="255"/>
      <c r="BX547" s="255"/>
      <c r="BY547" s="255"/>
      <c r="BZ547" s="257"/>
      <c r="CA547" s="257"/>
      <c r="CB547" s="257"/>
      <c r="CC547" s="257"/>
      <c r="CD547" s="257"/>
      <c r="CE547" s="257"/>
      <c r="CF547" s="257"/>
      <c r="CG547" s="257"/>
      <c r="CH547" s="257"/>
      <c r="CI547" s="257"/>
      <c r="CJ547" s="257"/>
      <c r="CK547" s="257"/>
      <c r="CL547" s="257"/>
      <c r="CM547" s="257"/>
      <c r="CN547" s="257"/>
      <c r="CO547" s="257"/>
      <c r="CP547" s="257"/>
      <c r="CQ547" s="257"/>
      <c r="CR547" s="257"/>
      <c r="CS547" s="253" t="s">
        <v>4908</v>
      </c>
      <c r="CT547" s="257"/>
      <c r="CU547" s="257"/>
      <c r="CV547" s="257"/>
      <c r="CW547" s="257"/>
      <c r="CX547" s="257"/>
      <c r="CY547" s="257"/>
      <c r="CZ547" s="257"/>
      <c r="DA547" s="257"/>
      <c r="DB547" s="257"/>
      <c r="DC547" s="257"/>
      <c r="DD547" s="257"/>
      <c r="DE547" s="257"/>
    </row>
    <row r="548" spans="34:109" ht="75" hidden="1" customHeight="1">
      <c r="AH548" s="255"/>
      <c r="AI548" s="255"/>
      <c r="AJ548" s="255"/>
      <c r="AK548" s="255"/>
      <c r="AL548" s="244" t="str">
        <f t="shared" si="16"/>
        <v/>
      </c>
      <c r="AM548" s="244" t="str">
        <f t="shared" si="17"/>
        <v/>
      </c>
      <c r="AO548" s="255"/>
      <c r="AP548" s="247">
        <v>546</v>
      </c>
      <c r="AQ548" s="256"/>
      <c r="AR548" s="256"/>
      <c r="AS548" s="256"/>
      <c r="AT548" s="256"/>
      <c r="AU548" s="256"/>
      <c r="AV548" s="256"/>
      <c r="AW548" s="256"/>
      <c r="AX548" s="256"/>
      <c r="AY548" s="256"/>
      <c r="AZ548" s="256"/>
      <c r="BA548" s="256"/>
      <c r="BB548" s="256"/>
      <c r="BC548" s="256"/>
      <c r="BD548" s="256"/>
      <c r="BE548" s="256"/>
      <c r="BF548" s="256"/>
      <c r="BG548" s="256"/>
      <c r="BH548" s="256"/>
      <c r="BI548" s="256"/>
      <c r="BJ548" s="252" t="s">
        <v>4909</v>
      </c>
      <c r="BK548" s="256"/>
      <c r="BL548" s="256"/>
      <c r="BM548" s="256"/>
      <c r="BN548" s="256"/>
      <c r="BO548" s="256"/>
      <c r="BP548" s="256"/>
      <c r="BQ548" s="256"/>
      <c r="BR548" s="256"/>
      <c r="BS548" s="256"/>
      <c r="BT548" s="256"/>
      <c r="BU548" s="256"/>
      <c r="BV548" s="256"/>
      <c r="BW548" s="255"/>
      <c r="BX548" s="255"/>
      <c r="BY548" s="255"/>
      <c r="BZ548" s="257"/>
      <c r="CA548" s="257"/>
      <c r="CB548" s="257"/>
      <c r="CC548" s="257"/>
      <c r="CD548" s="257"/>
      <c r="CE548" s="257"/>
      <c r="CF548" s="257"/>
      <c r="CG548" s="257"/>
      <c r="CH548" s="257"/>
      <c r="CI548" s="257"/>
      <c r="CJ548" s="257"/>
      <c r="CK548" s="257"/>
      <c r="CL548" s="257"/>
      <c r="CM548" s="257"/>
      <c r="CN548" s="257"/>
      <c r="CO548" s="257"/>
      <c r="CP548" s="257"/>
      <c r="CQ548" s="257"/>
      <c r="CR548" s="257"/>
      <c r="CS548" s="253" t="s">
        <v>4910</v>
      </c>
      <c r="CT548" s="257"/>
      <c r="CU548" s="257"/>
      <c r="CV548" s="257"/>
      <c r="CW548" s="257"/>
      <c r="CX548" s="257"/>
      <c r="CY548" s="257"/>
      <c r="CZ548" s="257"/>
      <c r="DA548" s="257"/>
      <c r="DB548" s="257"/>
      <c r="DC548" s="257"/>
      <c r="DD548" s="257"/>
      <c r="DE548" s="257"/>
    </row>
    <row r="549" spans="34:109" ht="30" hidden="1" customHeight="1">
      <c r="AH549" s="255"/>
      <c r="AI549" s="255"/>
      <c r="AJ549" s="255"/>
      <c r="AK549" s="255"/>
      <c r="AL549" s="244" t="str">
        <f t="shared" si="16"/>
        <v/>
      </c>
      <c r="AM549" s="244" t="str">
        <f t="shared" si="17"/>
        <v/>
      </c>
      <c r="AO549" s="255"/>
      <c r="AP549" s="247">
        <v>547</v>
      </c>
      <c r="AQ549" s="256"/>
      <c r="AR549" s="256"/>
      <c r="AS549" s="256"/>
      <c r="AT549" s="256"/>
      <c r="AU549" s="256"/>
      <c r="AV549" s="256"/>
      <c r="AW549" s="256"/>
      <c r="AX549" s="256"/>
      <c r="AY549" s="256"/>
      <c r="AZ549" s="256"/>
      <c r="BA549" s="256"/>
      <c r="BB549" s="256"/>
      <c r="BC549" s="256"/>
      <c r="BD549" s="256"/>
      <c r="BE549" s="256"/>
      <c r="BF549" s="256"/>
      <c r="BG549" s="256"/>
      <c r="BH549" s="256"/>
      <c r="BI549" s="256"/>
      <c r="BJ549" s="252" t="s">
        <v>4911</v>
      </c>
      <c r="BK549" s="256"/>
      <c r="BL549" s="256"/>
      <c r="BM549" s="256"/>
      <c r="BN549" s="256"/>
      <c r="BO549" s="256"/>
      <c r="BP549" s="256"/>
      <c r="BQ549" s="256"/>
      <c r="BR549" s="256"/>
      <c r="BS549" s="256"/>
      <c r="BT549" s="256"/>
      <c r="BU549" s="256"/>
      <c r="BV549" s="256"/>
      <c r="BW549" s="255"/>
      <c r="BX549" s="255"/>
      <c r="BY549" s="255"/>
      <c r="BZ549" s="257"/>
      <c r="CA549" s="257"/>
      <c r="CB549" s="257"/>
      <c r="CC549" s="257"/>
      <c r="CD549" s="257"/>
      <c r="CE549" s="257"/>
      <c r="CF549" s="257"/>
      <c r="CG549" s="257"/>
      <c r="CH549" s="257"/>
      <c r="CI549" s="257"/>
      <c r="CJ549" s="257"/>
      <c r="CK549" s="257"/>
      <c r="CL549" s="257"/>
      <c r="CM549" s="257"/>
      <c r="CN549" s="257"/>
      <c r="CO549" s="257"/>
      <c r="CP549" s="257"/>
      <c r="CQ549" s="257"/>
      <c r="CR549" s="257"/>
      <c r="CS549" s="253" t="s">
        <v>4912</v>
      </c>
      <c r="CT549" s="257"/>
      <c r="CU549" s="257"/>
      <c r="CV549" s="257"/>
      <c r="CW549" s="257"/>
      <c r="CX549" s="257"/>
      <c r="CY549" s="257"/>
      <c r="CZ549" s="257"/>
      <c r="DA549" s="257"/>
      <c r="DB549" s="257"/>
      <c r="DC549" s="257"/>
      <c r="DD549" s="257"/>
      <c r="DE549" s="257"/>
    </row>
    <row r="550" spans="34:109" ht="75" hidden="1" customHeight="1">
      <c r="AH550" s="255"/>
      <c r="AI550" s="255"/>
      <c r="AJ550" s="255"/>
      <c r="AK550" s="255"/>
      <c r="AL550" s="244" t="str">
        <f t="shared" si="16"/>
        <v/>
      </c>
      <c r="AM550" s="244" t="str">
        <f t="shared" si="17"/>
        <v/>
      </c>
      <c r="AO550" s="255"/>
      <c r="AP550" s="247">
        <v>548</v>
      </c>
      <c r="AQ550" s="256"/>
      <c r="AR550" s="256"/>
      <c r="AS550" s="256"/>
      <c r="AT550" s="256"/>
      <c r="AU550" s="256"/>
      <c r="AV550" s="256"/>
      <c r="AW550" s="256"/>
      <c r="AX550" s="256"/>
      <c r="AY550" s="256"/>
      <c r="AZ550" s="256"/>
      <c r="BA550" s="256"/>
      <c r="BB550" s="256"/>
      <c r="BC550" s="256"/>
      <c r="BD550" s="256"/>
      <c r="BE550" s="256"/>
      <c r="BF550" s="256"/>
      <c r="BG550" s="256"/>
      <c r="BH550" s="256"/>
      <c r="BI550" s="256"/>
      <c r="BJ550" s="252" t="s">
        <v>4913</v>
      </c>
      <c r="BK550" s="256"/>
      <c r="BL550" s="256"/>
      <c r="BM550" s="256"/>
      <c r="BN550" s="256"/>
      <c r="BO550" s="256"/>
      <c r="BP550" s="256"/>
      <c r="BQ550" s="256"/>
      <c r="BR550" s="256"/>
      <c r="BS550" s="256"/>
      <c r="BT550" s="256"/>
      <c r="BU550" s="256"/>
      <c r="BV550" s="256"/>
      <c r="BW550" s="255"/>
      <c r="BX550" s="255"/>
      <c r="BY550" s="255"/>
      <c r="BZ550" s="257"/>
      <c r="CA550" s="257"/>
      <c r="CB550" s="257"/>
      <c r="CC550" s="257"/>
      <c r="CD550" s="257"/>
      <c r="CE550" s="257"/>
      <c r="CF550" s="257"/>
      <c r="CG550" s="257"/>
      <c r="CH550" s="257"/>
      <c r="CI550" s="257"/>
      <c r="CJ550" s="257"/>
      <c r="CK550" s="257"/>
      <c r="CL550" s="257"/>
      <c r="CM550" s="257"/>
      <c r="CN550" s="257"/>
      <c r="CO550" s="257"/>
      <c r="CP550" s="257"/>
      <c r="CQ550" s="257"/>
      <c r="CR550" s="257"/>
      <c r="CS550" s="253" t="s">
        <v>4914</v>
      </c>
      <c r="CT550" s="257"/>
      <c r="CU550" s="257"/>
      <c r="CV550" s="257"/>
      <c r="CW550" s="257"/>
      <c r="CX550" s="257"/>
      <c r="CY550" s="257"/>
      <c r="CZ550" s="257"/>
      <c r="DA550" s="257"/>
      <c r="DB550" s="257"/>
      <c r="DC550" s="257"/>
      <c r="DD550" s="257"/>
      <c r="DE550" s="257"/>
    </row>
    <row r="551" spans="34:109" ht="90" hidden="1" customHeight="1">
      <c r="AH551" s="255"/>
      <c r="AI551" s="255"/>
      <c r="AJ551" s="255"/>
      <c r="AK551" s="255"/>
      <c r="AL551" s="244" t="str">
        <f t="shared" si="16"/>
        <v/>
      </c>
      <c r="AM551" s="244" t="str">
        <f t="shared" si="17"/>
        <v/>
      </c>
      <c r="AO551" s="255"/>
      <c r="AP551" s="247">
        <v>549</v>
      </c>
      <c r="AQ551" s="256"/>
      <c r="AR551" s="256"/>
      <c r="AS551" s="256"/>
      <c r="AT551" s="256"/>
      <c r="AU551" s="256"/>
      <c r="AV551" s="256"/>
      <c r="AW551" s="256"/>
      <c r="AX551" s="256"/>
      <c r="AY551" s="256"/>
      <c r="AZ551" s="256"/>
      <c r="BA551" s="256"/>
      <c r="BB551" s="256"/>
      <c r="BC551" s="256"/>
      <c r="BD551" s="256"/>
      <c r="BE551" s="256"/>
      <c r="BF551" s="256"/>
      <c r="BG551" s="256"/>
      <c r="BH551" s="256"/>
      <c r="BI551" s="256"/>
      <c r="BJ551" s="252" t="s">
        <v>4915</v>
      </c>
      <c r="BK551" s="256"/>
      <c r="BL551" s="256"/>
      <c r="BM551" s="256"/>
      <c r="BN551" s="256"/>
      <c r="BO551" s="256"/>
      <c r="BP551" s="256"/>
      <c r="BQ551" s="256"/>
      <c r="BR551" s="256"/>
      <c r="BS551" s="256"/>
      <c r="BT551" s="256"/>
      <c r="BU551" s="256"/>
      <c r="BV551" s="256"/>
      <c r="BW551" s="255"/>
      <c r="BX551" s="255"/>
      <c r="BY551" s="255"/>
      <c r="BZ551" s="257"/>
      <c r="CA551" s="257"/>
      <c r="CB551" s="257"/>
      <c r="CC551" s="257"/>
      <c r="CD551" s="257"/>
      <c r="CE551" s="257"/>
      <c r="CF551" s="257"/>
      <c r="CG551" s="257"/>
      <c r="CH551" s="257"/>
      <c r="CI551" s="257"/>
      <c r="CJ551" s="257"/>
      <c r="CK551" s="257"/>
      <c r="CL551" s="257"/>
      <c r="CM551" s="257"/>
      <c r="CN551" s="257"/>
      <c r="CO551" s="257"/>
      <c r="CP551" s="257"/>
      <c r="CQ551" s="257"/>
      <c r="CR551" s="257"/>
      <c r="CS551" s="253" t="s">
        <v>4916</v>
      </c>
      <c r="CT551" s="257"/>
      <c r="CU551" s="257"/>
      <c r="CV551" s="257"/>
      <c r="CW551" s="257"/>
      <c r="CX551" s="257"/>
      <c r="CY551" s="257"/>
      <c r="CZ551" s="257"/>
      <c r="DA551" s="257"/>
      <c r="DB551" s="257"/>
      <c r="DC551" s="257"/>
      <c r="DD551" s="257"/>
      <c r="DE551" s="257"/>
    </row>
    <row r="552" spans="34:109" ht="105" hidden="1" customHeight="1">
      <c r="AH552" s="255"/>
      <c r="AI552" s="255"/>
      <c r="AJ552" s="255"/>
      <c r="AK552" s="255"/>
      <c r="AL552" s="244" t="str">
        <f t="shared" si="16"/>
        <v/>
      </c>
      <c r="AM552" s="244" t="str">
        <f t="shared" si="17"/>
        <v/>
      </c>
      <c r="AO552" s="255"/>
      <c r="AP552" s="247">
        <v>550</v>
      </c>
      <c r="AQ552" s="256"/>
      <c r="AR552" s="256"/>
      <c r="AS552" s="256"/>
      <c r="AT552" s="256"/>
      <c r="AU552" s="256"/>
      <c r="AV552" s="256"/>
      <c r="AW552" s="256"/>
      <c r="AX552" s="256"/>
      <c r="AY552" s="256"/>
      <c r="AZ552" s="256"/>
      <c r="BA552" s="256"/>
      <c r="BB552" s="256"/>
      <c r="BC552" s="256"/>
      <c r="BD552" s="256"/>
      <c r="BE552" s="256"/>
      <c r="BF552" s="256"/>
      <c r="BG552" s="256"/>
      <c r="BH552" s="256"/>
      <c r="BI552" s="256"/>
      <c r="BJ552" s="252" t="s">
        <v>4917</v>
      </c>
      <c r="BK552" s="256"/>
      <c r="BL552" s="256"/>
      <c r="BM552" s="256"/>
      <c r="BN552" s="256"/>
      <c r="BO552" s="256"/>
      <c r="BP552" s="256"/>
      <c r="BQ552" s="256"/>
      <c r="BR552" s="256"/>
      <c r="BS552" s="256"/>
      <c r="BT552" s="256"/>
      <c r="BU552" s="256"/>
      <c r="BV552" s="256"/>
      <c r="BW552" s="255"/>
      <c r="BX552" s="255"/>
      <c r="BY552" s="255"/>
      <c r="BZ552" s="257"/>
      <c r="CA552" s="257"/>
      <c r="CB552" s="257"/>
      <c r="CC552" s="257"/>
      <c r="CD552" s="257"/>
      <c r="CE552" s="257"/>
      <c r="CF552" s="257"/>
      <c r="CG552" s="257"/>
      <c r="CH552" s="257"/>
      <c r="CI552" s="257"/>
      <c r="CJ552" s="257"/>
      <c r="CK552" s="257"/>
      <c r="CL552" s="257"/>
      <c r="CM552" s="257"/>
      <c r="CN552" s="257"/>
      <c r="CO552" s="257"/>
      <c r="CP552" s="257"/>
      <c r="CQ552" s="257"/>
      <c r="CR552" s="257"/>
      <c r="CS552" s="253" t="s">
        <v>4918</v>
      </c>
      <c r="CT552" s="257"/>
      <c r="CU552" s="257"/>
      <c r="CV552" s="257"/>
      <c r="CW552" s="257"/>
      <c r="CX552" s="257"/>
      <c r="CY552" s="257"/>
      <c r="CZ552" s="257"/>
      <c r="DA552" s="257"/>
      <c r="DB552" s="257"/>
      <c r="DC552" s="257"/>
      <c r="DD552" s="257"/>
      <c r="DE552" s="257"/>
    </row>
    <row r="553" spans="34:109" ht="60" hidden="1" customHeight="1">
      <c r="AH553" s="255"/>
      <c r="AI553" s="255"/>
      <c r="AJ553" s="255"/>
      <c r="AK553" s="255"/>
      <c r="AL553" s="244" t="str">
        <f t="shared" si="16"/>
        <v/>
      </c>
      <c r="AM553" s="244" t="str">
        <f t="shared" si="17"/>
        <v/>
      </c>
      <c r="AO553" s="255"/>
      <c r="AP553" s="247">
        <v>551</v>
      </c>
      <c r="AQ553" s="256"/>
      <c r="AR553" s="256"/>
      <c r="AS553" s="256"/>
      <c r="AT553" s="256"/>
      <c r="AU553" s="256"/>
      <c r="AV553" s="256"/>
      <c r="AW553" s="256"/>
      <c r="AX553" s="256"/>
      <c r="AY553" s="256"/>
      <c r="AZ553" s="256"/>
      <c r="BA553" s="256"/>
      <c r="BB553" s="256"/>
      <c r="BC553" s="256"/>
      <c r="BD553" s="256"/>
      <c r="BE553" s="256"/>
      <c r="BF553" s="256"/>
      <c r="BG553" s="256"/>
      <c r="BH553" s="256"/>
      <c r="BI553" s="256"/>
      <c r="BJ553" s="252" t="s">
        <v>4919</v>
      </c>
      <c r="BK553" s="256"/>
      <c r="BL553" s="256"/>
      <c r="BM553" s="256"/>
      <c r="BN553" s="256"/>
      <c r="BO553" s="256"/>
      <c r="BP553" s="256"/>
      <c r="BQ553" s="256"/>
      <c r="BR553" s="256"/>
      <c r="BS553" s="256"/>
      <c r="BT553" s="256"/>
      <c r="BU553" s="256"/>
      <c r="BV553" s="256"/>
      <c r="BW553" s="255"/>
      <c r="BX553" s="255"/>
      <c r="BY553" s="255"/>
      <c r="BZ553" s="257"/>
      <c r="CA553" s="257"/>
      <c r="CB553" s="257"/>
      <c r="CC553" s="257"/>
      <c r="CD553" s="257"/>
      <c r="CE553" s="257"/>
      <c r="CF553" s="257"/>
      <c r="CG553" s="257"/>
      <c r="CH553" s="257"/>
      <c r="CI553" s="257"/>
      <c r="CJ553" s="257"/>
      <c r="CK553" s="257"/>
      <c r="CL553" s="257"/>
      <c r="CM553" s="257"/>
      <c r="CN553" s="257"/>
      <c r="CO553" s="257"/>
      <c r="CP553" s="257"/>
      <c r="CQ553" s="257"/>
      <c r="CR553" s="257"/>
      <c r="CS553" s="253" t="s">
        <v>4920</v>
      </c>
      <c r="CT553" s="257"/>
      <c r="CU553" s="257"/>
      <c r="CV553" s="257"/>
      <c r="CW553" s="257"/>
      <c r="CX553" s="257"/>
      <c r="CY553" s="257"/>
      <c r="CZ553" s="257"/>
      <c r="DA553" s="257"/>
      <c r="DB553" s="257"/>
      <c r="DC553" s="257"/>
      <c r="DD553" s="257"/>
      <c r="DE553" s="257"/>
    </row>
    <row r="554" spans="34:109" ht="30" hidden="1" customHeight="1">
      <c r="AH554" s="255"/>
      <c r="AI554" s="255"/>
      <c r="AJ554" s="255"/>
      <c r="AK554" s="255"/>
      <c r="AL554" s="244" t="str">
        <f t="shared" si="16"/>
        <v/>
      </c>
      <c r="AM554" s="244" t="str">
        <f t="shared" si="17"/>
        <v/>
      </c>
      <c r="AO554" s="255"/>
      <c r="AP554" s="247">
        <v>552</v>
      </c>
      <c r="AQ554" s="256"/>
      <c r="AR554" s="256"/>
      <c r="AS554" s="256"/>
      <c r="AT554" s="256"/>
      <c r="AU554" s="256"/>
      <c r="AV554" s="256"/>
      <c r="AW554" s="256"/>
      <c r="AX554" s="256"/>
      <c r="AY554" s="256"/>
      <c r="AZ554" s="256"/>
      <c r="BA554" s="256"/>
      <c r="BB554" s="256"/>
      <c r="BC554" s="256"/>
      <c r="BD554" s="256"/>
      <c r="BE554" s="256"/>
      <c r="BF554" s="256"/>
      <c r="BG554" s="256"/>
      <c r="BH554" s="256"/>
      <c r="BI554" s="256"/>
      <c r="BJ554" s="252" t="s">
        <v>4921</v>
      </c>
      <c r="BK554" s="256"/>
      <c r="BL554" s="256"/>
      <c r="BM554" s="256"/>
      <c r="BN554" s="256"/>
      <c r="BO554" s="256"/>
      <c r="BP554" s="256"/>
      <c r="BQ554" s="256"/>
      <c r="BR554" s="256"/>
      <c r="BS554" s="256"/>
      <c r="BT554" s="256"/>
      <c r="BU554" s="256"/>
      <c r="BV554" s="256"/>
      <c r="BW554" s="255"/>
      <c r="BX554" s="255"/>
      <c r="BY554" s="255"/>
      <c r="BZ554" s="257"/>
      <c r="CA554" s="257"/>
      <c r="CB554" s="257"/>
      <c r="CC554" s="257"/>
      <c r="CD554" s="257"/>
      <c r="CE554" s="257"/>
      <c r="CF554" s="257"/>
      <c r="CG554" s="257"/>
      <c r="CH554" s="257"/>
      <c r="CI554" s="257"/>
      <c r="CJ554" s="257"/>
      <c r="CK554" s="257"/>
      <c r="CL554" s="257"/>
      <c r="CM554" s="257"/>
      <c r="CN554" s="257"/>
      <c r="CO554" s="257"/>
      <c r="CP554" s="257"/>
      <c r="CQ554" s="257"/>
      <c r="CR554" s="257"/>
      <c r="CS554" s="253" t="s">
        <v>4922</v>
      </c>
      <c r="CT554" s="257"/>
      <c r="CU554" s="257"/>
      <c r="CV554" s="257"/>
      <c r="CW554" s="257"/>
      <c r="CX554" s="257"/>
      <c r="CY554" s="257"/>
      <c r="CZ554" s="257"/>
      <c r="DA554" s="257"/>
      <c r="DB554" s="257"/>
      <c r="DC554" s="257"/>
      <c r="DD554" s="257"/>
      <c r="DE554" s="257"/>
    </row>
    <row r="555" spans="34:109" ht="105" hidden="1" customHeight="1">
      <c r="AH555" s="255"/>
      <c r="AI555" s="255"/>
      <c r="AJ555" s="255"/>
      <c r="AK555" s="255"/>
      <c r="AL555" s="244" t="str">
        <f t="shared" si="16"/>
        <v/>
      </c>
      <c r="AM555" s="244" t="str">
        <f t="shared" si="17"/>
        <v/>
      </c>
      <c r="AO555" s="255"/>
      <c r="AP555" s="247">
        <v>553</v>
      </c>
      <c r="AQ555" s="256"/>
      <c r="AR555" s="256"/>
      <c r="AS555" s="256"/>
      <c r="AT555" s="256"/>
      <c r="AU555" s="256"/>
      <c r="AV555" s="256"/>
      <c r="AW555" s="256"/>
      <c r="AX555" s="256"/>
      <c r="AY555" s="256"/>
      <c r="AZ555" s="256"/>
      <c r="BA555" s="256"/>
      <c r="BB555" s="256"/>
      <c r="BC555" s="256"/>
      <c r="BD555" s="256"/>
      <c r="BE555" s="256"/>
      <c r="BF555" s="256"/>
      <c r="BG555" s="256"/>
      <c r="BH555" s="256"/>
      <c r="BI555" s="256"/>
      <c r="BJ555" s="252" t="s">
        <v>4923</v>
      </c>
      <c r="BK555" s="256"/>
      <c r="BL555" s="256"/>
      <c r="BM555" s="256"/>
      <c r="BN555" s="256"/>
      <c r="BO555" s="256"/>
      <c r="BP555" s="256"/>
      <c r="BQ555" s="256"/>
      <c r="BR555" s="256"/>
      <c r="BS555" s="256"/>
      <c r="BT555" s="256"/>
      <c r="BU555" s="256"/>
      <c r="BV555" s="256"/>
      <c r="BW555" s="255"/>
      <c r="BX555" s="255"/>
      <c r="BY555" s="255"/>
      <c r="BZ555" s="257"/>
      <c r="CA555" s="257"/>
      <c r="CB555" s="257"/>
      <c r="CC555" s="257"/>
      <c r="CD555" s="257"/>
      <c r="CE555" s="257"/>
      <c r="CF555" s="257"/>
      <c r="CG555" s="257"/>
      <c r="CH555" s="257"/>
      <c r="CI555" s="257"/>
      <c r="CJ555" s="257"/>
      <c r="CK555" s="257"/>
      <c r="CL555" s="257"/>
      <c r="CM555" s="257"/>
      <c r="CN555" s="257"/>
      <c r="CO555" s="257"/>
      <c r="CP555" s="257"/>
      <c r="CQ555" s="257"/>
      <c r="CR555" s="257"/>
      <c r="CS555" s="253" t="s">
        <v>4924</v>
      </c>
      <c r="CT555" s="257"/>
      <c r="CU555" s="257"/>
      <c r="CV555" s="257"/>
      <c r="CW555" s="257"/>
      <c r="CX555" s="257"/>
      <c r="CY555" s="257"/>
      <c r="CZ555" s="257"/>
      <c r="DA555" s="257"/>
      <c r="DB555" s="257"/>
      <c r="DC555" s="257"/>
      <c r="DD555" s="257"/>
      <c r="DE555" s="257"/>
    </row>
    <row r="556" spans="34:109" ht="270" hidden="1" customHeight="1">
      <c r="AH556" s="255"/>
      <c r="AI556" s="255"/>
      <c r="AJ556" s="255"/>
      <c r="AK556" s="255"/>
      <c r="AL556" s="244" t="str">
        <f t="shared" si="16"/>
        <v/>
      </c>
      <c r="AM556" s="244" t="str">
        <f t="shared" si="17"/>
        <v/>
      </c>
      <c r="AO556" s="255"/>
      <c r="AP556" s="247">
        <v>554</v>
      </c>
      <c r="AQ556" s="256"/>
      <c r="AR556" s="256"/>
      <c r="AS556" s="256"/>
      <c r="AT556" s="256"/>
      <c r="AU556" s="256"/>
      <c r="AV556" s="256"/>
      <c r="AW556" s="256"/>
      <c r="AX556" s="256"/>
      <c r="AY556" s="256"/>
      <c r="AZ556" s="256"/>
      <c r="BA556" s="256"/>
      <c r="BB556" s="256"/>
      <c r="BC556" s="256"/>
      <c r="BD556" s="256"/>
      <c r="BE556" s="256"/>
      <c r="BF556" s="256"/>
      <c r="BG556" s="256"/>
      <c r="BH556" s="256"/>
      <c r="BI556" s="256"/>
      <c r="BJ556" s="252" t="s">
        <v>4925</v>
      </c>
      <c r="BK556" s="256"/>
      <c r="BL556" s="256"/>
      <c r="BM556" s="256"/>
      <c r="BN556" s="256"/>
      <c r="BO556" s="256"/>
      <c r="BP556" s="256"/>
      <c r="BQ556" s="256"/>
      <c r="BR556" s="256"/>
      <c r="BS556" s="256"/>
      <c r="BT556" s="256"/>
      <c r="BU556" s="256"/>
      <c r="BV556" s="256"/>
      <c r="BW556" s="255"/>
      <c r="BX556" s="255"/>
      <c r="BY556" s="255"/>
      <c r="BZ556" s="257"/>
      <c r="CA556" s="257"/>
      <c r="CB556" s="257"/>
      <c r="CC556" s="257"/>
      <c r="CD556" s="257"/>
      <c r="CE556" s="257"/>
      <c r="CF556" s="257"/>
      <c r="CG556" s="257"/>
      <c r="CH556" s="257"/>
      <c r="CI556" s="257"/>
      <c r="CJ556" s="257"/>
      <c r="CK556" s="257"/>
      <c r="CL556" s="257"/>
      <c r="CM556" s="257"/>
      <c r="CN556" s="257"/>
      <c r="CO556" s="257"/>
      <c r="CP556" s="257"/>
      <c r="CQ556" s="257"/>
      <c r="CR556" s="257"/>
      <c r="CS556" s="253" t="s">
        <v>4926</v>
      </c>
      <c r="CT556" s="257"/>
      <c r="CU556" s="257"/>
      <c r="CV556" s="257"/>
      <c r="CW556" s="257"/>
      <c r="CX556" s="257"/>
      <c r="CY556" s="257"/>
      <c r="CZ556" s="257"/>
      <c r="DA556" s="257"/>
      <c r="DB556" s="257"/>
      <c r="DC556" s="257"/>
      <c r="DD556" s="257"/>
      <c r="DE556" s="257"/>
    </row>
    <row r="557" spans="34:109" ht="105" hidden="1" customHeight="1">
      <c r="AH557" s="255"/>
      <c r="AI557" s="255"/>
      <c r="AJ557" s="255"/>
      <c r="AK557" s="255"/>
      <c r="AL557" s="244" t="str">
        <f t="shared" si="16"/>
        <v/>
      </c>
      <c r="AM557" s="244" t="str">
        <f t="shared" si="17"/>
        <v/>
      </c>
      <c r="AO557" s="255"/>
      <c r="AP557" s="247">
        <v>555</v>
      </c>
      <c r="AQ557" s="256"/>
      <c r="AR557" s="256"/>
      <c r="AS557" s="256"/>
      <c r="AT557" s="256"/>
      <c r="AU557" s="256"/>
      <c r="AV557" s="256"/>
      <c r="AW557" s="256"/>
      <c r="AX557" s="256"/>
      <c r="AY557" s="256"/>
      <c r="AZ557" s="256"/>
      <c r="BA557" s="256"/>
      <c r="BB557" s="256"/>
      <c r="BC557" s="256"/>
      <c r="BD557" s="256"/>
      <c r="BE557" s="256"/>
      <c r="BF557" s="256"/>
      <c r="BG557" s="256"/>
      <c r="BH557" s="256"/>
      <c r="BI557" s="256"/>
      <c r="BJ557" s="252" t="s">
        <v>4927</v>
      </c>
      <c r="BK557" s="256"/>
      <c r="BL557" s="256"/>
      <c r="BM557" s="256"/>
      <c r="BN557" s="256"/>
      <c r="BO557" s="256"/>
      <c r="BP557" s="256"/>
      <c r="BQ557" s="256"/>
      <c r="BR557" s="256"/>
      <c r="BS557" s="256"/>
      <c r="BT557" s="256"/>
      <c r="BU557" s="256"/>
      <c r="BV557" s="256"/>
      <c r="BW557" s="255"/>
      <c r="BX557" s="255"/>
      <c r="BY557" s="255"/>
      <c r="BZ557" s="257"/>
      <c r="CA557" s="257"/>
      <c r="CB557" s="257"/>
      <c r="CC557" s="257"/>
      <c r="CD557" s="257"/>
      <c r="CE557" s="257"/>
      <c r="CF557" s="257"/>
      <c r="CG557" s="257"/>
      <c r="CH557" s="257"/>
      <c r="CI557" s="257"/>
      <c r="CJ557" s="257"/>
      <c r="CK557" s="257"/>
      <c r="CL557" s="257"/>
      <c r="CM557" s="257"/>
      <c r="CN557" s="257"/>
      <c r="CO557" s="257"/>
      <c r="CP557" s="257"/>
      <c r="CQ557" s="257"/>
      <c r="CR557" s="257"/>
      <c r="CS557" s="253" t="s">
        <v>4928</v>
      </c>
      <c r="CT557" s="257"/>
      <c r="CU557" s="257"/>
      <c r="CV557" s="257"/>
      <c r="CW557" s="257"/>
      <c r="CX557" s="257"/>
      <c r="CY557" s="257"/>
      <c r="CZ557" s="257"/>
      <c r="DA557" s="257"/>
      <c r="DB557" s="257"/>
      <c r="DC557" s="257"/>
      <c r="DD557" s="257"/>
      <c r="DE557" s="257"/>
    </row>
    <row r="558" spans="34:109" ht="90" hidden="1" customHeight="1">
      <c r="AH558" s="255"/>
      <c r="AI558" s="255"/>
      <c r="AJ558" s="255"/>
      <c r="AK558" s="255"/>
      <c r="AL558" s="244" t="str">
        <f t="shared" si="16"/>
        <v/>
      </c>
      <c r="AM558" s="244" t="str">
        <f t="shared" si="17"/>
        <v/>
      </c>
      <c r="AO558" s="255"/>
      <c r="AP558" s="247">
        <v>556</v>
      </c>
      <c r="AQ558" s="256"/>
      <c r="AR558" s="256"/>
      <c r="AS558" s="256"/>
      <c r="AT558" s="256"/>
      <c r="AU558" s="256"/>
      <c r="AV558" s="256"/>
      <c r="AW558" s="256"/>
      <c r="AX558" s="256"/>
      <c r="AY558" s="256"/>
      <c r="AZ558" s="256"/>
      <c r="BA558" s="256"/>
      <c r="BB558" s="256"/>
      <c r="BC558" s="256"/>
      <c r="BD558" s="256"/>
      <c r="BE558" s="256"/>
      <c r="BF558" s="256"/>
      <c r="BG558" s="256"/>
      <c r="BH558" s="256"/>
      <c r="BI558" s="256"/>
      <c r="BJ558" s="252" t="s">
        <v>4929</v>
      </c>
      <c r="BK558" s="256"/>
      <c r="BL558" s="256"/>
      <c r="BM558" s="256"/>
      <c r="BN558" s="256"/>
      <c r="BO558" s="256"/>
      <c r="BP558" s="256"/>
      <c r="BQ558" s="256"/>
      <c r="BR558" s="256"/>
      <c r="BS558" s="256"/>
      <c r="BT558" s="256"/>
      <c r="BU558" s="256"/>
      <c r="BV558" s="256"/>
      <c r="BW558" s="255"/>
      <c r="BX558" s="255"/>
      <c r="BY558" s="255"/>
      <c r="BZ558" s="257"/>
      <c r="CA558" s="257"/>
      <c r="CB558" s="257"/>
      <c r="CC558" s="257"/>
      <c r="CD558" s="257"/>
      <c r="CE558" s="257"/>
      <c r="CF558" s="257"/>
      <c r="CG558" s="257"/>
      <c r="CH558" s="257"/>
      <c r="CI558" s="257"/>
      <c r="CJ558" s="257"/>
      <c r="CK558" s="257"/>
      <c r="CL558" s="257"/>
      <c r="CM558" s="257"/>
      <c r="CN558" s="257"/>
      <c r="CO558" s="257"/>
      <c r="CP558" s="257"/>
      <c r="CQ558" s="257"/>
      <c r="CR558" s="257"/>
      <c r="CS558" s="253" t="s">
        <v>4930</v>
      </c>
      <c r="CT558" s="257"/>
      <c r="CU558" s="257"/>
      <c r="CV558" s="257"/>
      <c r="CW558" s="257"/>
      <c r="CX558" s="257"/>
      <c r="CY558" s="257"/>
      <c r="CZ558" s="257"/>
      <c r="DA558" s="257"/>
      <c r="DB558" s="257"/>
      <c r="DC558" s="257"/>
      <c r="DD558" s="257"/>
      <c r="DE558" s="257"/>
    </row>
    <row r="559" spans="34:109" ht="75" hidden="1" customHeight="1">
      <c r="AH559" s="255"/>
      <c r="AI559" s="255"/>
      <c r="AJ559" s="255"/>
      <c r="AK559" s="255"/>
      <c r="AL559" s="244" t="str">
        <f t="shared" si="16"/>
        <v/>
      </c>
      <c r="AM559" s="244" t="str">
        <f t="shared" si="17"/>
        <v/>
      </c>
      <c r="AO559" s="255"/>
      <c r="AP559" s="247">
        <v>557</v>
      </c>
      <c r="AQ559" s="256"/>
      <c r="AR559" s="256"/>
      <c r="AS559" s="256"/>
      <c r="AT559" s="256"/>
      <c r="AU559" s="256"/>
      <c r="AV559" s="256"/>
      <c r="AW559" s="256"/>
      <c r="AX559" s="256"/>
      <c r="AY559" s="256"/>
      <c r="AZ559" s="256"/>
      <c r="BA559" s="256"/>
      <c r="BB559" s="256"/>
      <c r="BC559" s="256"/>
      <c r="BD559" s="256"/>
      <c r="BE559" s="256"/>
      <c r="BF559" s="256"/>
      <c r="BG559" s="256"/>
      <c r="BH559" s="256"/>
      <c r="BI559" s="256"/>
      <c r="BJ559" s="252" t="s">
        <v>4931</v>
      </c>
      <c r="BK559" s="256"/>
      <c r="BL559" s="256"/>
      <c r="BM559" s="256"/>
      <c r="BN559" s="256"/>
      <c r="BO559" s="256"/>
      <c r="BP559" s="256"/>
      <c r="BQ559" s="256"/>
      <c r="BR559" s="256"/>
      <c r="BS559" s="256"/>
      <c r="BT559" s="256"/>
      <c r="BU559" s="256"/>
      <c r="BV559" s="256"/>
      <c r="BW559" s="255"/>
      <c r="BX559" s="255"/>
      <c r="BY559" s="255"/>
      <c r="BZ559" s="257"/>
      <c r="CA559" s="257"/>
      <c r="CB559" s="257"/>
      <c r="CC559" s="257"/>
      <c r="CD559" s="257"/>
      <c r="CE559" s="257"/>
      <c r="CF559" s="257"/>
      <c r="CG559" s="257"/>
      <c r="CH559" s="257"/>
      <c r="CI559" s="257"/>
      <c r="CJ559" s="257"/>
      <c r="CK559" s="257"/>
      <c r="CL559" s="257"/>
      <c r="CM559" s="257"/>
      <c r="CN559" s="257"/>
      <c r="CO559" s="257"/>
      <c r="CP559" s="257"/>
      <c r="CQ559" s="257"/>
      <c r="CR559" s="257"/>
      <c r="CS559" s="253" t="s">
        <v>4932</v>
      </c>
      <c r="CT559" s="257"/>
      <c r="CU559" s="257"/>
      <c r="CV559" s="257"/>
      <c r="CW559" s="257"/>
      <c r="CX559" s="257"/>
      <c r="CY559" s="257"/>
      <c r="CZ559" s="257"/>
      <c r="DA559" s="257"/>
      <c r="DB559" s="257"/>
      <c r="DC559" s="257"/>
      <c r="DD559" s="257"/>
      <c r="DE559" s="257"/>
    </row>
    <row r="560" spans="34:109" ht="75" hidden="1" customHeight="1">
      <c r="AH560" s="255"/>
      <c r="AI560" s="255"/>
      <c r="AJ560" s="255"/>
      <c r="AK560" s="255"/>
      <c r="AL560" s="244" t="str">
        <f t="shared" si="16"/>
        <v/>
      </c>
      <c r="AM560" s="244" t="str">
        <f t="shared" si="17"/>
        <v/>
      </c>
      <c r="AO560" s="255"/>
      <c r="AP560" s="247">
        <v>558</v>
      </c>
      <c r="AQ560" s="256"/>
      <c r="AR560" s="256"/>
      <c r="AS560" s="256"/>
      <c r="AT560" s="256"/>
      <c r="AU560" s="256"/>
      <c r="AV560" s="256"/>
      <c r="AW560" s="256"/>
      <c r="AX560" s="256"/>
      <c r="AY560" s="256"/>
      <c r="AZ560" s="256"/>
      <c r="BA560" s="256"/>
      <c r="BB560" s="256"/>
      <c r="BC560" s="256"/>
      <c r="BD560" s="256"/>
      <c r="BE560" s="256"/>
      <c r="BF560" s="256"/>
      <c r="BG560" s="256"/>
      <c r="BH560" s="256"/>
      <c r="BI560" s="256"/>
      <c r="BJ560" s="252" t="s">
        <v>4933</v>
      </c>
      <c r="BK560" s="256"/>
      <c r="BL560" s="256"/>
      <c r="BM560" s="256"/>
      <c r="BN560" s="256"/>
      <c r="BO560" s="256"/>
      <c r="BP560" s="256"/>
      <c r="BQ560" s="256"/>
      <c r="BR560" s="256"/>
      <c r="BS560" s="256"/>
      <c r="BT560" s="256"/>
      <c r="BU560" s="256"/>
      <c r="BV560" s="256"/>
      <c r="BW560" s="255"/>
      <c r="BX560" s="255"/>
      <c r="BY560" s="255"/>
      <c r="BZ560" s="257"/>
      <c r="CA560" s="257"/>
      <c r="CB560" s="257"/>
      <c r="CC560" s="257"/>
      <c r="CD560" s="257"/>
      <c r="CE560" s="257"/>
      <c r="CF560" s="257"/>
      <c r="CG560" s="257"/>
      <c r="CH560" s="257"/>
      <c r="CI560" s="257"/>
      <c r="CJ560" s="257"/>
      <c r="CK560" s="257"/>
      <c r="CL560" s="257"/>
      <c r="CM560" s="257"/>
      <c r="CN560" s="257"/>
      <c r="CO560" s="257"/>
      <c r="CP560" s="257"/>
      <c r="CQ560" s="257"/>
      <c r="CR560" s="257"/>
      <c r="CS560" s="253" t="s">
        <v>4934</v>
      </c>
      <c r="CT560" s="257"/>
      <c r="CU560" s="257"/>
      <c r="CV560" s="257"/>
      <c r="CW560" s="257"/>
      <c r="CX560" s="257"/>
      <c r="CY560" s="257"/>
      <c r="CZ560" s="257"/>
      <c r="DA560" s="257"/>
      <c r="DB560" s="257"/>
      <c r="DC560" s="257"/>
      <c r="DD560" s="257"/>
      <c r="DE560" s="257"/>
    </row>
    <row r="561" spans="34:109" ht="105" hidden="1" customHeight="1">
      <c r="AH561" s="255"/>
      <c r="AI561" s="255"/>
      <c r="AJ561" s="255"/>
      <c r="AK561" s="255"/>
      <c r="AL561" s="244" t="str">
        <f t="shared" si="16"/>
        <v/>
      </c>
      <c r="AM561" s="244" t="str">
        <f t="shared" si="17"/>
        <v/>
      </c>
      <c r="AO561" s="255"/>
      <c r="AP561" s="247">
        <v>559</v>
      </c>
      <c r="AQ561" s="256"/>
      <c r="AR561" s="256"/>
      <c r="AS561" s="256"/>
      <c r="AT561" s="256"/>
      <c r="AU561" s="256"/>
      <c r="AV561" s="256"/>
      <c r="AW561" s="256"/>
      <c r="AX561" s="256"/>
      <c r="AY561" s="256"/>
      <c r="AZ561" s="256"/>
      <c r="BA561" s="256"/>
      <c r="BB561" s="256"/>
      <c r="BC561" s="256"/>
      <c r="BD561" s="256"/>
      <c r="BE561" s="256"/>
      <c r="BF561" s="256"/>
      <c r="BG561" s="256"/>
      <c r="BH561" s="256"/>
      <c r="BI561" s="256"/>
      <c r="BJ561" s="252" t="s">
        <v>4935</v>
      </c>
      <c r="BK561" s="256"/>
      <c r="BL561" s="256"/>
      <c r="BM561" s="256"/>
      <c r="BN561" s="256"/>
      <c r="BO561" s="256"/>
      <c r="BP561" s="256"/>
      <c r="BQ561" s="256"/>
      <c r="BR561" s="256"/>
      <c r="BS561" s="256"/>
      <c r="BT561" s="256"/>
      <c r="BU561" s="256"/>
      <c r="BV561" s="256"/>
      <c r="BW561" s="255"/>
      <c r="BX561" s="255"/>
      <c r="BY561" s="255"/>
      <c r="BZ561" s="257"/>
      <c r="CA561" s="257"/>
      <c r="CB561" s="257"/>
      <c r="CC561" s="257"/>
      <c r="CD561" s="257"/>
      <c r="CE561" s="257"/>
      <c r="CF561" s="257"/>
      <c r="CG561" s="257"/>
      <c r="CH561" s="257"/>
      <c r="CI561" s="257"/>
      <c r="CJ561" s="257"/>
      <c r="CK561" s="257"/>
      <c r="CL561" s="257"/>
      <c r="CM561" s="257"/>
      <c r="CN561" s="257"/>
      <c r="CO561" s="257"/>
      <c r="CP561" s="257"/>
      <c r="CQ561" s="257"/>
      <c r="CR561" s="257"/>
      <c r="CS561" s="253" t="s">
        <v>4936</v>
      </c>
      <c r="CT561" s="257"/>
      <c r="CU561" s="257"/>
      <c r="CV561" s="257"/>
      <c r="CW561" s="257"/>
      <c r="CX561" s="257"/>
      <c r="CY561" s="257"/>
      <c r="CZ561" s="257"/>
      <c r="DA561" s="257"/>
      <c r="DB561" s="257"/>
      <c r="DC561" s="257"/>
      <c r="DD561" s="257"/>
      <c r="DE561" s="257"/>
    </row>
    <row r="562" spans="34:109" ht="60" hidden="1" customHeight="1">
      <c r="AH562" s="255"/>
      <c r="AI562" s="255"/>
      <c r="AJ562" s="255"/>
      <c r="AK562" s="255"/>
      <c r="AL562" s="244" t="str">
        <f t="shared" si="16"/>
        <v/>
      </c>
      <c r="AM562" s="244" t="str">
        <f t="shared" si="17"/>
        <v/>
      </c>
      <c r="AO562" s="255"/>
      <c r="AP562" s="247">
        <v>560</v>
      </c>
      <c r="AQ562" s="256"/>
      <c r="AR562" s="256"/>
      <c r="AS562" s="256"/>
      <c r="AT562" s="256"/>
      <c r="AU562" s="256"/>
      <c r="AV562" s="256"/>
      <c r="AW562" s="256"/>
      <c r="AX562" s="256"/>
      <c r="AY562" s="256"/>
      <c r="AZ562" s="256"/>
      <c r="BA562" s="256"/>
      <c r="BB562" s="256"/>
      <c r="BC562" s="256"/>
      <c r="BD562" s="256"/>
      <c r="BE562" s="256"/>
      <c r="BF562" s="256"/>
      <c r="BG562" s="256"/>
      <c r="BH562" s="256"/>
      <c r="BI562" s="256"/>
      <c r="BJ562" s="252" t="s">
        <v>4937</v>
      </c>
      <c r="BK562" s="256"/>
      <c r="BL562" s="256"/>
      <c r="BM562" s="256"/>
      <c r="BN562" s="256"/>
      <c r="BO562" s="256"/>
      <c r="BP562" s="256"/>
      <c r="BQ562" s="256"/>
      <c r="BR562" s="256"/>
      <c r="BS562" s="256"/>
      <c r="BT562" s="256"/>
      <c r="BU562" s="256"/>
      <c r="BV562" s="256"/>
      <c r="BW562" s="255"/>
      <c r="BX562" s="255"/>
      <c r="BY562" s="255"/>
      <c r="BZ562" s="257"/>
      <c r="CA562" s="257"/>
      <c r="CB562" s="257"/>
      <c r="CC562" s="257"/>
      <c r="CD562" s="257"/>
      <c r="CE562" s="257"/>
      <c r="CF562" s="257"/>
      <c r="CG562" s="257"/>
      <c r="CH562" s="257"/>
      <c r="CI562" s="257"/>
      <c r="CJ562" s="257"/>
      <c r="CK562" s="257"/>
      <c r="CL562" s="257"/>
      <c r="CM562" s="257"/>
      <c r="CN562" s="257"/>
      <c r="CO562" s="257"/>
      <c r="CP562" s="257"/>
      <c r="CQ562" s="257"/>
      <c r="CR562" s="257"/>
      <c r="CS562" s="253" t="s">
        <v>4938</v>
      </c>
      <c r="CT562" s="257"/>
      <c r="CU562" s="257"/>
      <c r="CV562" s="257"/>
      <c r="CW562" s="257"/>
      <c r="CX562" s="257"/>
      <c r="CY562" s="257"/>
      <c r="CZ562" s="257"/>
      <c r="DA562" s="257"/>
      <c r="DB562" s="257"/>
      <c r="DC562" s="257"/>
      <c r="DD562" s="257"/>
      <c r="DE562" s="257"/>
    </row>
    <row r="563" spans="34:109" ht="90" hidden="1" customHeight="1">
      <c r="AH563" s="255"/>
      <c r="AI563" s="255"/>
      <c r="AJ563" s="255"/>
      <c r="AK563" s="255"/>
      <c r="AL563" s="244" t="str">
        <f t="shared" si="16"/>
        <v/>
      </c>
      <c r="AM563" s="244" t="str">
        <f t="shared" si="17"/>
        <v/>
      </c>
      <c r="AO563" s="255"/>
      <c r="AP563" s="247">
        <v>561</v>
      </c>
      <c r="AQ563" s="256"/>
      <c r="AR563" s="256"/>
      <c r="AS563" s="256"/>
      <c r="AT563" s="256"/>
      <c r="AU563" s="256"/>
      <c r="AV563" s="256"/>
      <c r="AW563" s="256"/>
      <c r="AX563" s="256"/>
      <c r="AY563" s="256"/>
      <c r="AZ563" s="256"/>
      <c r="BA563" s="256"/>
      <c r="BB563" s="256"/>
      <c r="BC563" s="256"/>
      <c r="BD563" s="256"/>
      <c r="BE563" s="256"/>
      <c r="BF563" s="256"/>
      <c r="BG563" s="256"/>
      <c r="BH563" s="256"/>
      <c r="BI563" s="256"/>
      <c r="BJ563" s="252" t="s">
        <v>4939</v>
      </c>
      <c r="BK563" s="256"/>
      <c r="BL563" s="256"/>
      <c r="BM563" s="256"/>
      <c r="BN563" s="256"/>
      <c r="BO563" s="256"/>
      <c r="BP563" s="256"/>
      <c r="BQ563" s="256"/>
      <c r="BR563" s="256"/>
      <c r="BS563" s="256"/>
      <c r="BT563" s="256"/>
      <c r="BU563" s="256"/>
      <c r="BV563" s="256"/>
      <c r="BW563" s="255"/>
      <c r="BX563" s="255"/>
      <c r="BY563" s="255"/>
      <c r="BZ563" s="257"/>
      <c r="CA563" s="257"/>
      <c r="CB563" s="257"/>
      <c r="CC563" s="257"/>
      <c r="CD563" s="257"/>
      <c r="CE563" s="257"/>
      <c r="CF563" s="257"/>
      <c r="CG563" s="257"/>
      <c r="CH563" s="257"/>
      <c r="CI563" s="257"/>
      <c r="CJ563" s="257"/>
      <c r="CK563" s="257"/>
      <c r="CL563" s="257"/>
      <c r="CM563" s="257"/>
      <c r="CN563" s="257"/>
      <c r="CO563" s="257"/>
      <c r="CP563" s="257"/>
      <c r="CQ563" s="257"/>
      <c r="CR563" s="257"/>
      <c r="CS563" s="253" t="s">
        <v>4940</v>
      </c>
      <c r="CT563" s="257"/>
      <c r="CU563" s="257"/>
      <c r="CV563" s="257"/>
      <c r="CW563" s="257"/>
      <c r="CX563" s="257"/>
      <c r="CY563" s="257"/>
      <c r="CZ563" s="257"/>
      <c r="DA563" s="257"/>
      <c r="DB563" s="257"/>
      <c r="DC563" s="257"/>
      <c r="DD563" s="257"/>
      <c r="DE563" s="257"/>
    </row>
    <row r="564" spans="34:109" ht="60" hidden="1" customHeight="1">
      <c r="AH564" s="255"/>
      <c r="AI564" s="255"/>
      <c r="AJ564" s="255"/>
      <c r="AK564" s="255"/>
      <c r="AL564" s="244" t="str">
        <f t="shared" si="16"/>
        <v/>
      </c>
      <c r="AM564" s="244" t="str">
        <f t="shared" si="17"/>
        <v/>
      </c>
      <c r="AO564" s="255"/>
      <c r="AP564" s="247">
        <v>562</v>
      </c>
      <c r="AQ564" s="256"/>
      <c r="AR564" s="256"/>
      <c r="AS564" s="256"/>
      <c r="AT564" s="256"/>
      <c r="AU564" s="256"/>
      <c r="AV564" s="256"/>
      <c r="AW564" s="256"/>
      <c r="AX564" s="256"/>
      <c r="AY564" s="256"/>
      <c r="AZ564" s="256"/>
      <c r="BA564" s="256"/>
      <c r="BB564" s="256"/>
      <c r="BC564" s="256"/>
      <c r="BD564" s="256"/>
      <c r="BE564" s="256"/>
      <c r="BF564" s="256"/>
      <c r="BG564" s="256"/>
      <c r="BH564" s="256"/>
      <c r="BI564" s="256"/>
      <c r="BJ564" s="252" t="s">
        <v>4941</v>
      </c>
      <c r="BK564" s="256"/>
      <c r="BL564" s="256"/>
      <c r="BM564" s="256"/>
      <c r="BN564" s="256"/>
      <c r="BO564" s="256"/>
      <c r="BP564" s="256"/>
      <c r="BQ564" s="256"/>
      <c r="BR564" s="256"/>
      <c r="BS564" s="256"/>
      <c r="BT564" s="256"/>
      <c r="BU564" s="256"/>
      <c r="BV564" s="256"/>
      <c r="BW564" s="255"/>
      <c r="BX564" s="255"/>
      <c r="BY564" s="255"/>
      <c r="BZ564" s="257"/>
      <c r="CA564" s="257"/>
      <c r="CB564" s="257"/>
      <c r="CC564" s="257"/>
      <c r="CD564" s="257"/>
      <c r="CE564" s="257"/>
      <c r="CF564" s="257"/>
      <c r="CG564" s="257"/>
      <c r="CH564" s="257"/>
      <c r="CI564" s="257"/>
      <c r="CJ564" s="257"/>
      <c r="CK564" s="257"/>
      <c r="CL564" s="257"/>
      <c r="CM564" s="257"/>
      <c r="CN564" s="257"/>
      <c r="CO564" s="257"/>
      <c r="CP564" s="257"/>
      <c r="CQ564" s="257"/>
      <c r="CR564" s="257"/>
      <c r="CS564" s="253" t="s">
        <v>4942</v>
      </c>
      <c r="CT564" s="257"/>
      <c r="CU564" s="257"/>
      <c r="CV564" s="257"/>
      <c r="CW564" s="257"/>
      <c r="CX564" s="257"/>
      <c r="CY564" s="257"/>
      <c r="CZ564" s="257"/>
      <c r="DA564" s="257"/>
      <c r="DB564" s="257"/>
      <c r="DC564" s="257"/>
      <c r="DD564" s="257"/>
      <c r="DE564" s="257"/>
    </row>
    <row r="565" spans="34:109" ht="60" hidden="1" customHeight="1">
      <c r="AH565" s="255"/>
      <c r="AI565" s="255"/>
      <c r="AJ565" s="255"/>
      <c r="AK565" s="255"/>
      <c r="AL565" s="244" t="str">
        <f t="shared" si="16"/>
        <v/>
      </c>
      <c r="AM565" s="244" t="str">
        <f t="shared" si="17"/>
        <v/>
      </c>
      <c r="AO565" s="255"/>
      <c r="AP565" s="247">
        <v>563</v>
      </c>
      <c r="AQ565" s="256"/>
      <c r="AR565" s="256"/>
      <c r="AS565" s="256"/>
      <c r="AT565" s="256"/>
      <c r="AU565" s="256"/>
      <c r="AV565" s="256"/>
      <c r="AW565" s="256"/>
      <c r="AX565" s="256"/>
      <c r="AY565" s="256"/>
      <c r="AZ565" s="256"/>
      <c r="BA565" s="256"/>
      <c r="BB565" s="256"/>
      <c r="BC565" s="256"/>
      <c r="BD565" s="256"/>
      <c r="BE565" s="256"/>
      <c r="BF565" s="256"/>
      <c r="BG565" s="256"/>
      <c r="BH565" s="256"/>
      <c r="BI565" s="256"/>
      <c r="BJ565" s="252" t="s">
        <v>4943</v>
      </c>
      <c r="BK565" s="256"/>
      <c r="BL565" s="256"/>
      <c r="BM565" s="256"/>
      <c r="BN565" s="256"/>
      <c r="BO565" s="256"/>
      <c r="BP565" s="256"/>
      <c r="BQ565" s="256"/>
      <c r="BR565" s="256"/>
      <c r="BS565" s="256"/>
      <c r="BT565" s="256"/>
      <c r="BU565" s="256"/>
      <c r="BV565" s="256"/>
      <c r="BW565" s="255"/>
      <c r="BX565" s="255"/>
      <c r="BY565" s="255"/>
      <c r="BZ565" s="257"/>
      <c r="CA565" s="257"/>
      <c r="CB565" s="257"/>
      <c r="CC565" s="257"/>
      <c r="CD565" s="257"/>
      <c r="CE565" s="257"/>
      <c r="CF565" s="257"/>
      <c r="CG565" s="257"/>
      <c r="CH565" s="257"/>
      <c r="CI565" s="257"/>
      <c r="CJ565" s="257"/>
      <c r="CK565" s="257"/>
      <c r="CL565" s="257"/>
      <c r="CM565" s="257"/>
      <c r="CN565" s="257"/>
      <c r="CO565" s="257"/>
      <c r="CP565" s="257"/>
      <c r="CQ565" s="257"/>
      <c r="CR565" s="257"/>
      <c r="CS565" s="253" t="s">
        <v>4944</v>
      </c>
      <c r="CT565" s="257"/>
      <c r="CU565" s="257"/>
      <c r="CV565" s="257"/>
      <c r="CW565" s="257"/>
      <c r="CX565" s="257"/>
      <c r="CY565" s="257"/>
      <c r="CZ565" s="257"/>
      <c r="DA565" s="257"/>
      <c r="DB565" s="257"/>
      <c r="DC565" s="257"/>
      <c r="DD565" s="257"/>
      <c r="DE565" s="257"/>
    </row>
    <row r="566" spans="34:109" ht="105" hidden="1" customHeight="1">
      <c r="AH566" s="255"/>
      <c r="AI566" s="255"/>
      <c r="AJ566" s="255"/>
      <c r="AK566" s="255"/>
      <c r="AL566" s="244" t="str">
        <f t="shared" si="16"/>
        <v/>
      </c>
      <c r="AM566" s="244" t="str">
        <f t="shared" si="17"/>
        <v/>
      </c>
      <c r="AO566" s="255"/>
      <c r="AP566" s="247">
        <v>564</v>
      </c>
      <c r="AQ566" s="256"/>
      <c r="AR566" s="256"/>
      <c r="AS566" s="256"/>
      <c r="AT566" s="256"/>
      <c r="AU566" s="256"/>
      <c r="AV566" s="256"/>
      <c r="AW566" s="256"/>
      <c r="AX566" s="256"/>
      <c r="AY566" s="256"/>
      <c r="AZ566" s="256"/>
      <c r="BA566" s="256"/>
      <c r="BB566" s="256"/>
      <c r="BC566" s="256"/>
      <c r="BD566" s="256"/>
      <c r="BE566" s="256"/>
      <c r="BF566" s="256"/>
      <c r="BG566" s="256"/>
      <c r="BH566" s="256"/>
      <c r="BI566" s="256"/>
      <c r="BJ566" s="252" t="s">
        <v>4945</v>
      </c>
      <c r="BK566" s="256"/>
      <c r="BL566" s="256"/>
      <c r="BM566" s="256"/>
      <c r="BN566" s="256"/>
      <c r="BO566" s="256"/>
      <c r="BP566" s="256"/>
      <c r="BQ566" s="256"/>
      <c r="BR566" s="256"/>
      <c r="BS566" s="256"/>
      <c r="BT566" s="256"/>
      <c r="BU566" s="256"/>
      <c r="BV566" s="256"/>
      <c r="BW566" s="255"/>
      <c r="BX566" s="255"/>
      <c r="BY566" s="255"/>
      <c r="BZ566" s="257"/>
      <c r="CA566" s="257"/>
      <c r="CB566" s="257"/>
      <c r="CC566" s="257"/>
      <c r="CD566" s="257"/>
      <c r="CE566" s="257"/>
      <c r="CF566" s="257"/>
      <c r="CG566" s="257"/>
      <c r="CH566" s="257"/>
      <c r="CI566" s="257"/>
      <c r="CJ566" s="257"/>
      <c r="CK566" s="257"/>
      <c r="CL566" s="257"/>
      <c r="CM566" s="257"/>
      <c r="CN566" s="257"/>
      <c r="CO566" s="257"/>
      <c r="CP566" s="257"/>
      <c r="CQ566" s="257"/>
      <c r="CR566" s="257"/>
      <c r="CS566" s="253" t="s">
        <v>4946</v>
      </c>
      <c r="CT566" s="257"/>
      <c r="CU566" s="257"/>
      <c r="CV566" s="257"/>
      <c r="CW566" s="257"/>
      <c r="CX566" s="257"/>
      <c r="CY566" s="257"/>
      <c r="CZ566" s="257"/>
      <c r="DA566" s="257"/>
      <c r="DB566" s="257"/>
      <c r="DC566" s="257"/>
      <c r="DD566" s="257"/>
      <c r="DE566" s="257"/>
    </row>
    <row r="567" spans="34:109" ht="60" hidden="1" customHeight="1">
      <c r="AH567" s="255"/>
      <c r="AI567" s="255"/>
      <c r="AJ567" s="255"/>
      <c r="AK567" s="255"/>
      <c r="AL567" s="244" t="str">
        <f t="shared" si="16"/>
        <v/>
      </c>
      <c r="AM567" s="244" t="str">
        <f t="shared" si="17"/>
        <v/>
      </c>
      <c r="AO567" s="255"/>
      <c r="AP567" s="247">
        <v>565</v>
      </c>
      <c r="AQ567" s="256"/>
      <c r="AR567" s="256"/>
      <c r="AS567" s="256"/>
      <c r="AT567" s="256"/>
      <c r="AU567" s="256"/>
      <c r="AV567" s="256"/>
      <c r="AW567" s="256"/>
      <c r="AX567" s="256"/>
      <c r="AY567" s="256"/>
      <c r="AZ567" s="256"/>
      <c r="BA567" s="256"/>
      <c r="BB567" s="256"/>
      <c r="BC567" s="256"/>
      <c r="BD567" s="256"/>
      <c r="BE567" s="256"/>
      <c r="BF567" s="256"/>
      <c r="BG567" s="256"/>
      <c r="BH567" s="256"/>
      <c r="BI567" s="256"/>
      <c r="BJ567" s="252" t="s">
        <v>4947</v>
      </c>
      <c r="BK567" s="256"/>
      <c r="BL567" s="256"/>
      <c r="BM567" s="256"/>
      <c r="BN567" s="256"/>
      <c r="BO567" s="256"/>
      <c r="BP567" s="256"/>
      <c r="BQ567" s="256"/>
      <c r="BR567" s="256"/>
      <c r="BS567" s="256"/>
      <c r="BT567" s="256"/>
      <c r="BU567" s="256"/>
      <c r="BV567" s="256"/>
      <c r="BW567" s="255"/>
      <c r="BX567" s="255"/>
      <c r="BY567" s="255"/>
      <c r="BZ567" s="257"/>
      <c r="CA567" s="257"/>
      <c r="CB567" s="257"/>
      <c r="CC567" s="257"/>
      <c r="CD567" s="257"/>
      <c r="CE567" s="257"/>
      <c r="CF567" s="257"/>
      <c r="CG567" s="257"/>
      <c r="CH567" s="257"/>
      <c r="CI567" s="257"/>
      <c r="CJ567" s="257"/>
      <c r="CK567" s="257"/>
      <c r="CL567" s="257"/>
      <c r="CM567" s="257"/>
      <c r="CN567" s="257"/>
      <c r="CO567" s="257"/>
      <c r="CP567" s="257"/>
      <c r="CQ567" s="257"/>
      <c r="CR567" s="257"/>
      <c r="CS567" s="253" t="s">
        <v>4948</v>
      </c>
      <c r="CT567" s="257"/>
      <c r="CU567" s="257"/>
      <c r="CV567" s="257"/>
      <c r="CW567" s="257"/>
      <c r="CX567" s="257"/>
      <c r="CY567" s="257"/>
      <c r="CZ567" s="257"/>
      <c r="DA567" s="257"/>
      <c r="DB567" s="257"/>
      <c r="DC567" s="257"/>
      <c r="DD567" s="257"/>
      <c r="DE567" s="257"/>
    </row>
    <row r="568" spans="34:109" ht="15" hidden="1" customHeight="1">
      <c r="AH568" s="255"/>
      <c r="AI568" s="255"/>
      <c r="AJ568" s="255"/>
      <c r="AK568" s="255"/>
      <c r="AL568" s="244" t="str">
        <f t="shared" si="16"/>
        <v/>
      </c>
      <c r="AM568" s="244" t="str">
        <f t="shared" si="17"/>
        <v/>
      </c>
      <c r="AO568" s="255"/>
      <c r="AP568" s="247">
        <v>566</v>
      </c>
      <c r="AQ568" s="256"/>
      <c r="AR568" s="256"/>
      <c r="AS568" s="256"/>
      <c r="AT568" s="256"/>
      <c r="AU568" s="256"/>
      <c r="AV568" s="256"/>
      <c r="AW568" s="256"/>
      <c r="AX568" s="256"/>
      <c r="AY568" s="256"/>
      <c r="AZ568" s="256"/>
      <c r="BA568" s="256"/>
      <c r="BB568" s="256"/>
      <c r="BC568" s="256"/>
      <c r="BD568" s="256"/>
      <c r="BE568" s="256"/>
      <c r="BF568" s="256"/>
      <c r="BG568" s="256"/>
      <c r="BH568" s="256"/>
      <c r="BI568" s="256"/>
      <c r="BJ568" s="252" t="s">
        <v>4949</v>
      </c>
      <c r="BK568" s="256"/>
      <c r="BL568" s="256"/>
      <c r="BM568" s="256"/>
      <c r="BN568" s="256"/>
      <c r="BO568" s="256"/>
      <c r="BP568" s="256"/>
      <c r="BQ568" s="256"/>
      <c r="BR568" s="256"/>
      <c r="BS568" s="256"/>
      <c r="BT568" s="256"/>
      <c r="BU568" s="256"/>
      <c r="BV568" s="256"/>
      <c r="BW568" s="255"/>
      <c r="BX568" s="255"/>
      <c r="BY568" s="255"/>
      <c r="BZ568" s="257"/>
      <c r="CA568" s="257"/>
      <c r="CB568" s="257"/>
      <c r="CC568" s="257"/>
      <c r="CD568" s="257"/>
      <c r="CE568" s="257"/>
      <c r="CF568" s="257"/>
      <c r="CG568" s="257"/>
      <c r="CH568" s="257"/>
      <c r="CI568" s="257"/>
      <c r="CJ568" s="257"/>
      <c r="CK568" s="257"/>
      <c r="CL568" s="257"/>
      <c r="CM568" s="257"/>
      <c r="CN568" s="257"/>
      <c r="CO568" s="257"/>
      <c r="CP568" s="257"/>
      <c r="CQ568" s="257"/>
      <c r="CR568" s="257"/>
      <c r="CS568" s="253" t="s">
        <v>4950</v>
      </c>
      <c r="CT568" s="257"/>
      <c r="CU568" s="257"/>
      <c r="CV568" s="257"/>
      <c r="CW568" s="257"/>
      <c r="CX568" s="257"/>
      <c r="CY568" s="257"/>
      <c r="CZ568" s="257"/>
      <c r="DA568" s="257"/>
      <c r="DB568" s="257"/>
      <c r="DC568" s="257"/>
      <c r="DD568" s="257"/>
      <c r="DE568" s="257"/>
    </row>
    <row r="569" spans="34:109" ht="135" hidden="1" customHeight="1">
      <c r="AH569" s="255"/>
      <c r="AI569" s="255"/>
      <c r="AJ569" s="255"/>
      <c r="AK569" s="255"/>
      <c r="AL569" s="244" t="str">
        <f t="shared" si="16"/>
        <v/>
      </c>
      <c r="AM569" s="244" t="str">
        <f t="shared" si="17"/>
        <v/>
      </c>
      <c r="AO569" s="255"/>
      <c r="AP569" s="247">
        <v>567</v>
      </c>
      <c r="AQ569" s="256"/>
      <c r="AR569" s="256"/>
      <c r="AS569" s="256"/>
      <c r="AT569" s="256"/>
      <c r="AU569" s="256"/>
      <c r="AV569" s="256"/>
      <c r="AW569" s="256"/>
      <c r="AX569" s="256"/>
      <c r="AY569" s="256"/>
      <c r="AZ569" s="256"/>
      <c r="BA569" s="256"/>
      <c r="BB569" s="256"/>
      <c r="BC569" s="256"/>
      <c r="BD569" s="256"/>
      <c r="BE569" s="256"/>
      <c r="BF569" s="256"/>
      <c r="BG569" s="256"/>
      <c r="BH569" s="256"/>
      <c r="BI569" s="256"/>
      <c r="BJ569" s="252" t="s">
        <v>4951</v>
      </c>
      <c r="BK569" s="256"/>
      <c r="BL569" s="256"/>
      <c r="BM569" s="256"/>
      <c r="BN569" s="256"/>
      <c r="BO569" s="256"/>
      <c r="BP569" s="256"/>
      <c r="BQ569" s="256"/>
      <c r="BR569" s="256"/>
      <c r="BS569" s="256"/>
      <c r="BT569" s="256"/>
      <c r="BU569" s="256"/>
      <c r="BV569" s="256"/>
      <c r="BW569" s="255"/>
      <c r="BX569" s="255"/>
      <c r="BY569" s="255"/>
      <c r="BZ569" s="257"/>
      <c r="CA569" s="257"/>
      <c r="CB569" s="257"/>
      <c r="CC569" s="257"/>
      <c r="CD569" s="257"/>
      <c r="CE569" s="257"/>
      <c r="CF569" s="257"/>
      <c r="CG569" s="257"/>
      <c r="CH569" s="257"/>
      <c r="CI569" s="257"/>
      <c r="CJ569" s="257"/>
      <c r="CK569" s="257"/>
      <c r="CL569" s="257"/>
      <c r="CM569" s="257"/>
      <c r="CN569" s="257"/>
      <c r="CO569" s="257"/>
      <c r="CP569" s="257"/>
      <c r="CQ569" s="257"/>
      <c r="CR569" s="257"/>
      <c r="CS569" s="253" t="s">
        <v>4952</v>
      </c>
      <c r="CT569" s="257"/>
      <c r="CU569" s="257"/>
      <c r="CV569" s="257"/>
      <c r="CW569" s="257"/>
      <c r="CX569" s="257"/>
      <c r="CY569" s="257"/>
      <c r="CZ569" s="257"/>
      <c r="DA569" s="257"/>
      <c r="DB569" s="257"/>
      <c r="DC569" s="257"/>
      <c r="DD569" s="257"/>
      <c r="DE569" s="257"/>
    </row>
    <row r="570" spans="34:109" ht="30" hidden="1" customHeight="1">
      <c r="AH570" s="255"/>
      <c r="AI570" s="255"/>
      <c r="AJ570" s="255"/>
      <c r="AK570" s="255"/>
      <c r="AL570" s="244" t="str">
        <f t="shared" si="16"/>
        <v/>
      </c>
      <c r="AM570" s="244" t="str">
        <f t="shared" si="17"/>
        <v/>
      </c>
      <c r="AO570" s="255"/>
      <c r="AP570" s="247">
        <v>568</v>
      </c>
      <c r="AQ570" s="256"/>
      <c r="AR570" s="256"/>
      <c r="AS570" s="256"/>
      <c r="AT570" s="256"/>
      <c r="AU570" s="256"/>
      <c r="AV570" s="256"/>
      <c r="AW570" s="256"/>
      <c r="AX570" s="256"/>
      <c r="AY570" s="256"/>
      <c r="AZ570" s="256"/>
      <c r="BA570" s="256"/>
      <c r="BB570" s="256"/>
      <c r="BC570" s="256"/>
      <c r="BD570" s="256"/>
      <c r="BE570" s="256"/>
      <c r="BF570" s="256"/>
      <c r="BG570" s="256"/>
      <c r="BH570" s="256"/>
      <c r="BI570" s="256"/>
      <c r="BJ570" s="252" t="s">
        <v>4953</v>
      </c>
      <c r="BK570" s="256"/>
      <c r="BL570" s="256"/>
      <c r="BM570" s="256"/>
      <c r="BN570" s="256"/>
      <c r="BO570" s="256"/>
      <c r="BP570" s="256"/>
      <c r="BQ570" s="256"/>
      <c r="BR570" s="256"/>
      <c r="BS570" s="256"/>
      <c r="BT570" s="256"/>
      <c r="BU570" s="256"/>
      <c r="BV570" s="256"/>
      <c r="BW570" s="255"/>
      <c r="BX570" s="255"/>
      <c r="BY570" s="255"/>
      <c r="BZ570" s="257"/>
      <c r="CA570" s="257"/>
      <c r="CB570" s="257"/>
      <c r="CC570" s="257"/>
      <c r="CD570" s="257"/>
      <c r="CE570" s="257"/>
      <c r="CF570" s="257"/>
      <c r="CG570" s="257"/>
      <c r="CH570" s="257"/>
      <c r="CI570" s="257"/>
      <c r="CJ570" s="257"/>
      <c r="CK570" s="257"/>
      <c r="CL570" s="257"/>
      <c r="CM570" s="257"/>
      <c r="CN570" s="257"/>
      <c r="CO570" s="257"/>
      <c r="CP570" s="257"/>
      <c r="CQ570" s="257"/>
      <c r="CR570" s="257"/>
      <c r="CS570" s="253" t="s">
        <v>4954</v>
      </c>
      <c r="CT570" s="257"/>
      <c r="CU570" s="257"/>
      <c r="CV570" s="257"/>
      <c r="CW570" s="257"/>
      <c r="CX570" s="257"/>
      <c r="CY570" s="257"/>
      <c r="CZ570" s="257"/>
      <c r="DA570" s="257"/>
      <c r="DB570" s="257"/>
      <c r="DC570" s="257"/>
      <c r="DD570" s="257"/>
      <c r="DE570" s="257"/>
    </row>
    <row r="571" spans="34:109" ht="75" hidden="1" customHeight="1">
      <c r="AH571" s="247"/>
      <c r="AI571" s="247"/>
      <c r="AJ571" s="247"/>
      <c r="AK571" s="247"/>
      <c r="AL571" s="244" t="str">
        <f t="shared" si="16"/>
        <v/>
      </c>
      <c r="AM571" s="244" t="str">
        <f t="shared" si="17"/>
        <v/>
      </c>
      <c r="AO571" s="255"/>
      <c r="AP571" s="247">
        <v>569</v>
      </c>
      <c r="AQ571" s="256"/>
      <c r="AR571" s="256"/>
      <c r="AS571" s="256"/>
      <c r="AT571" s="256"/>
      <c r="AU571" s="256"/>
      <c r="AV571" s="256"/>
      <c r="AW571" s="256"/>
      <c r="AX571" s="256"/>
      <c r="AY571" s="256"/>
      <c r="AZ571" s="256"/>
      <c r="BA571" s="256"/>
      <c r="BB571" s="256"/>
      <c r="BC571" s="256"/>
      <c r="BD571" s="256"/>
      <c r="BE571" s="256"/>
      <c r="BF571" s="256"/>
      <c r="BG571" s="256"/>
      <c r="BH571" s="256"/>
      <c r="BI571" s="256"/>
      <c r="BJ571" s="252" t="s">
        <v>4955</v>
      </c>
      <c r="BK571" s="256"/>
      <c r="BL571" s="256"/>
      <c r="BM571" s="256"/>
      <c r="BN571" s="256"/>
      <c r="BO571" s="256"/>
      <c r="BP571" s="256"/>
      <c r="BQ571" s="256"/>
      <c r="BR571" s="256"/>
      <c r="BS571" s="256"/>
      <c r="BT571" s="256"/>
      <c r="BU571" s="256"/>
      <c r="BV571" s="256"/>
      <c r="BW571" s="255"/>
      <c r="BX571" s="255"/>
      <c r="BY571" s="255"/>
      <c r="BZ571" s="257"/>
      <c r="CA571" s="257"/>
      <c r="CB571" s="257"/>
      <c r="CC571" s="257"/>
      <c r="CD571" s="257"/>
      <c r="CE571" s="257"/>
      <c r="CF571" s="257"/>
      <c r="CG571" s="257"/>
      <c r="CH571" s="257"/>
      <c r="CI571" s="257"/>
      <c r="CJ571" s="257"/>
      <c r="CK571" s="257"/>
      <c r="CL571" s="257"/>
      <c r="CM571" s="257"/>
      <c r="CN571" s="257"/>
      <c r="CO571" s="257"/>
      <c r="CP571" s="257"/>
      <c r="CQ571" s="257"/>
      <c r="CR571" s="257"/>
      <c r="CS571" s="253" t="s">
        <v>4956</v>
      </c>
      <c r="CT571" s="257"/>
      <c r="CU571" s="257"/>
      <c r="CV571" s="257"/>
      <c r="CW571" s="257"/>
      <c r="CX571" s="257"/>
      <c r="CY571" s="257"/>
      <c r="CZ571" s="257"/>
      <c r="DA571" s="257"/>
      <c r="DB571" s="257"/>
      <c r="DC571" s="257"/>
      <c r="DD571" s="257"/>
      <c r="DE571" s="257"/>
    </row>
    <row r="572" spans="34:109" ht="60" hidden="1" customHeight="1">
      <c r="AH572" s="247"/>
      <c r="AI572" s="247"/>
      <c r="AJ572" s="247"/>
      <c r="AK572" s="247"/>
      <c r="AL572" s="244" t="str">
        <f t="shared" si="16"/>
        <v/>
      </c>
      <c r="AM572" s="244" t="str">
        <f t="shared" si="17"/>
        <v/>
      </c>
      <c r="AO572" s="255"/>
      <c r="AP572" s="247">
        <v>570</v>
      </c>
      <c r="AQ572" s="256"/>
      <c r="AR572" s="256"/>
      <c r="AS572" s="256"/>
      <c r="AT572" s="256"/>
      <c r="AU572" s="256"/>
      <c r="AV572" s="256"/>
      <c r="AW572" s="256"/>
      <c r="AX572" s="256"/>
      <c r="AY572" s="256"/>
      <c r="AZ572" s="256"/>
      <c r="BA572" s="256"/>
      <c r="BB572" s="256"/>
      <c r="BC572" s="256"/>
      <c r="BD572" s="256"/>
      <c r="BE572" s="256"/>
      <c r="BF572" s="256"/>
      <c r="BG572" s="256"/>
      <c r="BH572" s="256"/>
      <c r="BI572" s="256"/>
      <c r="BJ572" s="252" t="s">
        <v>4957</v>
      </c>
      <c r="BK572" s="256"/>
      <c r="BL572" s="256"/>
      <c r="BM572" s="256"/>
      <c r="BN572" s="256"/>
      <c r="BO572" s="256"/>
      <c r="BP572" s="256"/>
      <c r="BQ572" s="256"/>
      <c r="BR572" s="256"/>
      <c r="BS572" s="256"/>
      <c r="BT572" s="256"/>
      <c r="BU572" s="256"/>
      <c r="BV572" s="256"/>
      <c r="BW572" s="255"/>
      <c r="BX572" s="255"/>
      <c r="BY572" s="255"/>
      <c r="BZ572" s="257"/>
      <c r="CA572" s="257"/>
      <c r="CB572" s="257"/>
      <c r="CC572" s="257"/>
      <c r="CD572" s="257"/>
      <c r="CE572" s="257"/>
      <c r="CF572" s="257"/>
      <c r="CG572" s="257"/>
      <c r="CH572" s="257"/>
      <c r="CI572" s="257"/>
      <c r="CJ572" s="257"/>
      <c r="CK572" s="257"/>
      <c r="CL572" s="257"/>
      <c r="CM572" s="257"/>
      <c r="CN572" s="257"/>
      <c r="CO572" s="257"/>
      <c r="CP572" s="257"/>
      <c r="CQ572" s="257"/>
      <c r="CR572" s="257"/>
      <c r="CS572" s="253" t="s">
        <v>4958</v>
      </c>
      <c r="CT572" s="257"/>
      <c r="CU572" s="257"/>
      <c r="CV572" s="257"/>
      <c r="CW572" s="257"/>
      <c r="CX572" s="257"/>
      <c r="CY572" s="257"/>
      <c r="CZ572" s="257"/>
      <c r="DA572" s="257"/>
      <c r="DB572" s="257"/>
      <c r="DC572" s="257"/>
      <c r="DD572" s="257"/>
      <c r="DE572" s="257"/>
    </row>
    <row r="573" spans="34:109" ht="90" hidden="1" customHeight="1">
      <c r="AL573" s="244" t="str">
        <f t="shared" si="16"/>
        <v/>
      </c>
      <c r="AM573" s="244" t="str">
        <f t="shared" si="17"/>
        <v/>
      </c>
      <c r="AO573" s="255"/>
      <c r="AP573" s="247">
        <v>571</v>
      </c>
      <c r="AQ573" s="256"/>
      <c r="AR573" s="256"/>
      <c r="AS573" s="256"/>
      <c r="AT573" s="256"/>
      <c r="AU573" s="256"/>
      <c r="AV573" s="256"/>
      <c r="AW573" s="256"/>
      <c r="AX573" s="256"/>
      <c r="AY573" s="256"/>
      <c r="AZ573" s="256"/>
      <c r="BA573" s="256"/>
      <c r="BB573" s="256"/>
      <c r="BC573" s="256"/>
      <c r="BD573" s="256"/>
      <c r="BE573" s="256"/>
      <c r="BF573" s="256"/>
      <c r="BG573" s="256"/>
      <c r="BH573" s="256"/>
      <c r="BI573" s="256"/>
      <c r="BJ573" s="252" t="s">
        <v>4959</v>
      </c>
      <c r="BK573" s="256"/>
      <c r="BL573" s="256"/>
      <c r="BM573" s="256"/>
      <c r="BN573" s="256"/>
      <c r="BO573" s="256"/>
      <c r="BP573" s="256"/>
      <c r="BQ573" s="256"/>
      <c r="BR573" s="256"/>
      <c r="BS573" s="256"/>
      <c r="BT573" s="256"/>
      <c r="BU573" s="256"/>
      <c r="BV573" s="256"/>
      <c r="BW573" s="255"/>
      <c r="BX573" s="255"/>
      <c r="BY573" s="255"/>
      <c r="BZ573" s="257"/>
      <c r="CA573" s="257"/>
      <c r="CB573" s="257"/>
      <c r="CC573" s="257"/>
      <c r="CD573" s="257"/>
      <c r="CE573" s="257"/>
      <c r="CF573" s="257"/>
      <c r="CG573" s="257"/>
      <c r="CH573" s="257"/>
      <c r="CI573" s="257"/>
      <c r="CJ573" s="257"/>
      <c r="CK573" s="257"/>
      <c r="CL573" s="257"/>
      <c r="CM573" s="257"/>
      <c r="CN573" s="257"/>
      <c r="CO573" s="257"/>
      <c r="CP573" s="257"/>
      <c r="CQ573" s="257"/>
      <c r="CR573" s="257"/>
      <c r="CS573" s="253" t="s">
        <v>4960</v>
      </c>
      <c r="CT573" s="257"/>
      <c r="CU573" s="257"/>
      <c r="CV573" s="257"/>
      <c r="CW573" s="257"/>
      <c r="CX573" s="257"/>
      <c r="CY573" s="257"/>
      <c r="CZ573" s="257"/>
      <c r="DA573" s="257"/>
      <c r="DB573" s="257"/>
      <c r="DC573" s="257"/>
      <c r="DD573" s="257"/>
      <c r="DE573" s="257"/>
    </row>
    <row r="574" spans="34:109" ht="60" hidden="1" customHeight="1">
      <c r="AO574" s="255"/>
      <c r="AP574" s="247"/>
      <c r="AQ574" s="255"/>
      <c r="AR574" s="255"/>
      <c r="AS574" s="255"/>
      <c r="AT574" s="255"/>
      <c r="AU574" s="255"/>
      <c r="AV574" s="255"/>
      <c r="AW574" s="255"/>
      <c r="AX574" s="255"/>
      <c r="AY574" s="255"/>
      <c r="AZ574" s="255"/>
      <c r="BA574" s="255"/>
      <c r="BB574" s="255"/>
      <c r="BC574" s="255"/>
      <c r="BD574" s="255"/>
      <c r="BE574" s="255"/>
      <c r="BF574" s="255"/>
      <c r="BG574" s="255"/>
      <c r="BH574" s="255"/>
      <c r="BI574" s="255"/>
      <c r="BJ574" s="255"/>
      <c r="BK574" s="255"/>
      <c r="BL574" s="255"/>
      <c r="BM574" s="255"/>
      <c r="BN574" s="255"/>
      <c r="BO574" s="255"/>
      <c r="BP574" s="255"/>
      <c r="BQ574" s="255"/>
      <c r="BR574" s="255"/>
      <c r="BS574" s="255"/>
      <c r="BT574" s="255"/>
      <c r="BU574" s="255"/>
      <c r="BV574" s="255"/>
      <c r="BW574" s="255"/>
      <c r="BX574" s="255"/>
      <c r="BY574" s="255"/>
      <c r="BZ574" s="621"/>
      <c r="CA574" s="621"/>
      <c r="CB574" s="621"/>
      <c r="CC574" s="621"/>
      <c r="CD574" s="621"/>
      <c r="CE574" s="621"/>
      <c r="CF574" s="621"/>
      <c r="CG574" s="621"/>
      <c r="CH574" s="621"/>
      <c r="CI574" s="621"/>
      <c r="CJ574" s="621"/>
      <c r="CK574" s="621"/>
      <c r="CL574" s="621"/>
      <c r="CM574" s="621"/>
      <c r="CN574" s="621"/>
      <c r="CO574" s="621"/>
      <c r="CP574" s="621"/>
      <c r="CQ574" s="621"/>
      <c r="CR574" s="621"/>
      <c r="CS574" s="622"/>
      <c r="CT574" s="621"/>
      <c r="CU574" s="621"/>
      <c r="CV574" s="621"/>
      <c r="CW574" s="621"/>
      <c r="CX574" s="621"/>
      <c r="CY574" s="621"/>
      <c r="CZ574" s="621"/>
      <c r="DA574" s="621"/>
      <c r="DB574" s="621"/>
      <c r="DC574" s="621"/>
      <c r="DD574" s="621"/>
      <c r="DE574" s="621"/>
    </row>
    <row r="575" spans="34:109" ht="60" hidden="1" customHeight="1"/>
    <row r="576" spans="34:109" ht="90" hidden="1" customHeight="1"/>
    <row r="577" ht="75" hidden="1" customHeight="1"/>
    <row r="578" ht="135" hidden="1" customHeight="1"/>
    <row r="579" ht="60" hidden="1" customHeight="1"/>
  </sheetData>
  <sheetProtection algorithmName="SHA-512" hashValue="1s5flCsktDZVdnOVnv4G4DFR8A+I/Wx2oVvlIplAv7/xSmJuPjyxWQphtzM239illpCE1vr9LpEVBQ4cmDBd+Q==" saltValue="uVpASuqtIcBjeWbDNQcD4g==" spinCount="100000" sheet="1" objects="1" scenarios="1"/>
  <mergeCells count="71">
    <mergeCell ref="B5:AD5"/>
    <mergeCell ref="C92:AC92"/>
    <mergeCell ref="C20:AC20"/>
    <mergeCell ref="K102:Z102"/>
    <mergeCell ref="I129:AC129"/>
    <mergeCell ref="C98:AC98"/>
    <mergeCell ref="C25:AC25"/>
    <mergeCell ref="C58:AC58"/>
    <mergeCell ref="C16:AC16"/>
    <mergeCell ref="C22:AC22"/>
    <mergeCell ref="B7:AD7"/>
    <mergeCell ref="C96:AC96"/>
    <mergeCell ref="D62:AC62"/>
    <mergeCell ref="C30:AC30"/>
    <mergeCell ref="D72:AC72"/>
    <mergeCell ref="F102:J102"/>
    <mergeCell ref="U130:AC130"/>
    <mergeCell ref="C54:AC54"/>
    <mergeCell ref="C44:AC44"/>
    <mergeCell ref="F103:J103"/>
    <mergeCell ref="D34:AC34"/>
    <mergeCell ref="C88:AC88"/>
    <mergeCell ref="C84:AC84"/>
    <mergeCell ref="K105:Z105"/>
    <mergeCell ref="K127:AC127"/>
    <mergeCell ref="F106:J106"/>
    <mergeCell ref="G128:AC128"/>
    <mergeCell ref="H118:AC118"/>
    <mergeCell ref="D116:AC116"/>
    <mergeCell ref="K104:Z104"/>
    <mergeCell ref="C100:AC100"/>
    <mergeCell ref="K103:Z103"/>
    <mergeCell ref="B3:AD3"/>
    <mergeCell ref="C40:AC40"/>
    <mergeCell ref="G130:Q130"/>
    <mergeCell ref="C60:AC60"/>
    <mergeCell ref="C94:AC94"/>
    <mergeCell ref="H120:AC120"/>
    <mergeCell ref="G126:AC126"/>
    <mergeCell ref="C46:AC46"/>
    <mergeCell ref="C64:AC64"/>
    <mergeCell ref="C36:AC36"/>
    <mergeCell ref="D112:AC112"/>
    <mergeCell ref="C124:AC124"/>
    <mergeCell ref="C80:AC80"/>
    <mergeCell ref="C56:AC56"/>
    <mergeCell ref="F105:J105"/>
    <mergeCell ref="F104:J104"/>
    <mergeCell ref="B1:AD1"/>
    <mergeCell ref="D74:AC74"/>
    <mergeCell ref="C86:AC86"/>
    <mergeCell ref="D70:AC70"/>
    <mergeCell ref="D48:AC48"/>
    <mergeCell ref="AA9:AD9"/>
    <mergeCell ref="C38:AC38"/>
    <mergeCell ref="C32:AC32"/>
    <mergeCell ref="C76:AC76"/>
    <mergeCell ref="B10:L10"/>
    <mergeCell ref="N10:O10"/>
    <mergeCell ref="C28:AC28"/>
    <mergeCell ref="C13:AC13"/>
    <mergeCell ref="D82:AC82"/>
    <mergeCell ref="C18:AC18"/>
    <mergeCell ref="D66:AC66"/>
    <mergeCell ref="K106:Z106"/>
    <mergeCell ref="C42:AC42"/>
    <mergeCell ref="C108:AC108"/>
    <mergeCell ref="C78:AC78"/>
    <mergeCell ref="D68:AC68"/>
    <mergeCell ref="C50:AC50"/>
    <mergeCell ref="C52:AC52"/>
  </mergeCells>
  <conditionalFormatting sqref="A1:XFD1048576">
    <cfRule type="expression" dxfId="942" priority="1" stopIfTrue="1">
      <formula>AND($A$1&lt;&gt;"",SEARCH("igual o mayor",A1)&gt;0)</formula>
    </cfRule>
    <cfRule type="expression" dxfId="941" priority="2" stopIfTrue="1">
      <formula>AND($A$1&lt;&gt;"",SEARCH("igual o menor",A1)&gt;0)</formula>
    </cfRule>
    <cfRule type="expression" dxfId="940" priority="3" stopIfTrue="1">
      <formula>AND($A$1&lt;&gt;"",SEARCH("pase a la pregunta",A1)&gt;0)</formula>
    </cfRule>
    <cfRule type="expression" dxfId="939" priority="4" stopIfTrue="1">
      <formula>AND($A$1&lt;&gt;"",SEARCH("en blanco",A1)&gt;0)</formula>
    </cfRule>
    <cfRule type="expression" dxfId="938" priority="5" stopIfTrue="1">
      <formula>AND($A$1&lt;&gt;"",SEARCH("no puede registrar",A1)&gt;0)</formula>
    </cfRule>
    <cfRule type="expression" dxfId="937" priority="6" stopIfTrue="1">
      <formula>AND($A$1&lt;&gt;"",SUM(A1)&gt;0)</formula>
    </cfRule>
    <cfRule type="expression" dxfId="936" priority="7" stopIfTrue="1">
      <formula>AND($A$1&lt;&gt;"",SEARCH("la pregunta",A1)&gt;0)</formula>
    </cfRule>
  </conditionalFormatting>
  <dataValidations disablePrompts="1" count="2">
    <dataValidation showDropDown="1" showInputMessage="1" showErrorMessage="1" sqref="A5:AF6"/>
    <dataValidation type="list" allowBlank="1" showInputMessage="1" showErrorMessage="1" sqref="B10:L10">
      <formula1>$AH$3:$AH$35</formula1>
    </dataValidation>
  </dataValidations>
  <hyperlinks>
    <hyperlink ref="AA9" location="Índice!B1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Presentación</oddHeader>
    <oddFooter>&amp;LCenso Nacional de Gobiernos Estatales 2026&amp;R&amp;P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625" style="155" customWidth="1"/>
    <col min="2" max="30" width="3.625" style="155" customWidth="1"/>
    <col min="31" max="31" width="5.625" style="155" customWidth="1"/>
    <col min="32" max="32" width="11.375" style="155" hidden="1" customWidth="1"/>
    <col min="33" max="16384" width="11.375" style="155" hidden="1"/>
  </cols>
  <sheetData>
    <row r="1" spans="1:30" ht="173.25" customHeight="1">
      <c r="A1" s="651"/>
      <c r="B1" s="676" t="s">
        <v>0</v>
      </c>
      <c r="C1" s="676"/>
      <c r="D1" s="676"/>
      <c r="E1" s="676"/>
      <c r="F1" s="676"/>
      <c r="G1" s="676"/>
      <c r="H1" s="676"/>
      <c r="I1" s="676"/>
      <c r="J1" s="676"/>
      <c r="K1" s="676"/>
      <c r="L1" s="676"/>
      <c r="M1" s="676"/>
      <c r="N1" s="676"/>
      <c r="O1" s="676"/>
      <c r="P1" s="676"/>
      <c r="Q1" s="676"/>
      <c r="R1" s="676"/>
      <c r="S1" s="676"/>
      <c r="T1" s="676"/>
      <c r="U1" s="676"/>
      <c r="V1" s="676"/>
      <c r="W1" s="676"/>
      <c r="X1" s="676"/>
      <c r="Y1" s="676"/>
      <c r="Z1" s="676"/>
      <c r="AA1" s="676"/>
      <c r="AB1" s="676"/>
      <c r="AC1" s="676"/>
      <c r="AD1" s="676"/>
    </row>
    <row r="2" spans="1:30" ht="14.25"/>
    <row r="3" spans="1:30" ht="45" customHeight="1">
      <c r="A3" s="164"/>
      <c r="B3" s="683" t="s">
        <v>1</v>
      </c>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row>
    <row r="4" spans="1:30" ht="14.25">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row>
    <row r="5" spans="1:30" s="152" customFormat="1" ht="45" customHeight="1">
      <c r="B5" s="683" t="s">
        <v>2</v>
      </c>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row>
    <row r="6" spans="1:30" s="152" customFormat="1" ht="15" customHeight="1"/>
    <row r="7" spans="1:30" s="151" customFormat="1" ht="72" customHeight="1">
      <c r="A7" s="164"/>
      <c r="B7" s="746" t="s">
        <v>4961</v>
      </c>
      <c r="C7" s="688"/>
      <c r="D7" s="688"/>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row>
    <row r="8" spans="1:30" ht="15" customHeight="1">
      <c r="A8" s="164"/>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row>
    <row r="9" spans="1:30" ht="15" customHeight="1" thickBot="1">
      <c r="A9" s="164"/>
      <c r="B9" s="205" t="s">
        <v>4</v>
      </c>
      <c r="C9" s="164"/>
      <c r="D9" s="164"/>
      <c r="E9" s="164"/>
      <c r="F9" s="164"/>
      <c r="G9" s="164"/>
      <c r="H9" s="164"/>
      <c r="I9" s="164"/>
      <c r="J9" s="164"/>
      <c r="K9" s="164"/>
      <c r="L9" s="164"/>
      <c r="M9" s="164"/>
      <c r="N9" s="205" t="s">
        <v>5</v>
      </c>
      <c r="O9" s="164"/>
      <c r="P9" s="164"/>
      <c r="Q9" s="164"/>
      <c r="R9" s="164"/>
      <c r="S9" s="164"/>
      <c r="T9" s="164"/>
      <c r="U9" s="164"/>
      <c r="V9" s="164"/>
      <c r="W9" s="164"/>
      <c r="X9" s="164"/>
      <c r="Y9" s="164"/>
      <c r="Z9" s="164"/>
      <c r="AA9" s="690" t="s">
        <v>3</v>
      </c>
      <c r="AB9" s="718"/>
      <c r="AC9" s="718"/>
      <c r="AD9" s="718"/>
    </row>
    <row r="10" spans="1:30" ht="15" customHeight="1" thickBot="1">
      <c r="A10" s="164"/>
      <c r="B10" s="721" t="str">
        <f>IF(Presentación!B10="","",Presentación!B10)</f>
        <v>Veracruz de Ignacio de la Llave</v>
      </c>
      <c r="C10" s="681"/>
      <c r="D10" s="681"/>
      <c r="E10" s="681"/>
      <c r="F10" s="681"/>
      <c r="G10" s="681"/>
      <c r="H10" s="681"/>
      <c r="I10" s="681"/>
      <c r="J10" s="681"/>
      <c r="K10" s="681"/>
      <c r="L10" s="682"/>
      <c r="M10" s="206"/>
      <c r="N10" s="721" t="str">
        <f>IF(Presentación!N10="","",Presentación!N10)</f>
        <v>230</v>
      </c>
      <c r="O10" s="682"/>
      <c r="P10" s="164"/>
      <c r="Q10" s="164"/>
      <c r="R10" s="164"/>
      <c r="S10" s="164"/>
      <c r="T10" s="164"/>
      <c r="U10" s="164"/>
      <c r="V10" s="164"/>
      <c r="W10" s="164"/>
      <c r="X10" s="164"/>
      <c r="Y10" s="164"/>
      <c r="Z10" s="164"/>
      <c r="AA10" s="164"/>
      <c r="AB10" s="164"/>
      <c r="AC10" s="164"/>
      <c r="AD10" s="164"/>
    </row>
    <row r="11" spans="1:30" ht="15" customHeight="1" thickBot="1">
      <c r="A11" s="164"/>
      <c r="B11" s="182"/>
      <c r="C11" s="182"/>
      <c r="D11" s="182"/>
      <c r="E11" s="182"/>
      <c r="F11" s="182"/>
      <c r="G11" s="182"/>
      <c r="H11" s="182"/>
      <c r="I11" s="182"/>
      <c r="J11" s="182"/>
      <c r="K11" s="182"/>
      <c r="L11" s="182"/>
      <c r="M11" s="164"/>
      <c r="N11" s="207"/>
      <c r="O11" s="164"/>
      <c r="P11" s="164"/>
      <c r="Q11" s="164"/>
      <c r="R11" s="164"/>
      <c r="S11" s="164"/>
      <c r="T11" s="164"/>
      <c r="U11" s="164"/>
      <c r="V11" s="164"/>
      <c r="W11" s="164"/>
      <c r="X11" s="164"/>
      <c r="Y11" s="164"/>
      <c r="Z11" s="164"/>
      <c r="AA11" s="164"/>
      <c r="AB11" s="164"/>
      <c r="AC11" s="164"/>
      <c r="AD11" s="164"/>
    </row>
    <row r="12" spans="1:30" ht="15" customHeight="1" thickBot="1">
      <c r="A12" s="164"/>
      <c r="B12" s="738" t="s">
        <v>4962</v>
      </c>
      <c r="C12" s="720"/>
      <c r="D12" s="720"/>
      <c r="E12" s="720"/>
      <c r="F12" s="720"/>
      <c r="G12" s="720"/>
      <c r="H12" s="720"/>
      <c r="I12" s="720"/>
      <c r="J12" s="720"/>
      <c r="K12" s="720"/>
      <c r="L12" s="720"/>
      <c r="M12" s="720"/>
      <c r="N12" s="720"/>
      <c r="O12" s="720"/>
      <c r="P12" s="720"/>
      <c r="Q12" s="720"/>
      <c r="R12" s="739"/>
      <c r="S12" s="208"/>
      <c r="T12" s="738" t="s">
        <v>4963</v>
      </c>
      <c r="U12" s="720"/>
      <c r="V12" s="720"/>
      <c r="W12" s="720"/>
      <c r="X12" s="720"/>
      <c r="Y12" s="720"/>
      <c r="Z12" s="720"/>
      <c r="AA12" s="720"/>
      <c r="AB12" s="720"/>
      <c r="AC12" s="720"/>
      <c r="AD12" s="739"/>
    </row>
    <row r="13" spans="1:30" ht="48" customHeight="1" thickBot="1">
      <c r="A13" s="164"/>
      <c r="B13" s="543"/>
      <c r="C13" s="719" t="s">
        <v>4964</v>
      </c>
      <c r="D13" s="720"/>
      <c r="E13" s="720"/>
      <c r="F13" s="720"/>
      <c r="G13" s="720"/>
      <c r="H13" s="720"/>
      <c r="I13" s="720"/>
      <c r="J13" s="720"/>
      <c r="K13" s="720"/>
      <c r="L13" s="720"/>
      <c r="M13" s="720"/>
      <c r="N13" s="720"/>
      <c r="O13" s="720"/>
      <c r="P13" s="720"/>
      <c r="Q13" s="720"/>
      <c r="R13" s="544"/>
      <c r="S13" s="208"/>
      <c r="T13" s="725" t="s">
        <v>4965</v>
      </c>
      <c r="U13" s="726"/>
      <c r="V13" s="726"/>
      <c r="W13" s="726"/>
      <c r="X13" s="726"/>
      <c r="Y13" s="726"/>
      <c r="Z13" s="726"/>
      <c r="AA13" s="726"/>
      <c r="AB13" s="726"/>
      <c r="AC13" s="726"/>
      <c r="AD13" s="727"/>
    </row>
    <row r="14" spans="1:30" ht="15" customHeight="1">
      <c r="A14" s="164"/>
      <c r="B14" s="545"/>
      <c r="C14" s="546"/>
      <c r="D14" s="546"/>
      <c r="E14" s="546"/>
      <c r="F14" s="546"/>
      <c r="G14" s="546"/>
      <c r="H14" s="546"/>
      <c r="I14" s="546"/>
      <c r="J14" s="546"/>
      <c r="K14" s="546"/>
      <c r="L14" s="546"/>
      <c r="M14" s="546"/>
      <c r="N14" s="546"/>
      <c r="O14" s="546"/>
      <c r="P14" s="546"/>
      <c r="Q14" s="546"/>
      <c r="R14" s="547"/>
      <c r="S14" s="208"/>
      <c r="T14" s="548"/>
      <c r="U14" s="98"/>
      <c r="V14" s="98"/>
      <c r="W14" s="15"/>
      <c r="X14" s="15"/>
      <c r="Y14" s="15"/>
      <c r="Z14" s="15"/>
      <c r="AA14" s="15"/>
      <c r="AB14" s="98"/>
      <c r="AC14" s="98"/>
      <c r="AD14" s="549"/>
    </row>
    <row r="15" spans="1:30" ht="15" customHeight="1">
      <c r="A15" s="164"/>
      <c r="B15" s="548"/>
      <c r="C15" s="7" t="s">
        <v>4966</v>
      </c>
      <c r="D15" s="8"/>
      <c r="E15" s="8"/>
      <c r="F15" s="8"/>
      <c r="G15" s="8"/>
      <c r="H15" s="64"/>
      <c r="I15" s="64"/>
      <c r="J15" s="64"/>
      <c r="K15" s="64"/>
      <c r="L15" s="64"/>
      <c r="M15" s="698"/>
      <c r="N15" s="713"/>
      <c r="O15" s="713"/>
      <c r="P15" s="713"/>
      <c r="Q15" s="713"/>
      <c r="R15" s="549"/>
      <c r="S15" s="208"/>
      <c r="T15" s="548"/>
      <c r="U15" s="722" t="s">
        <v>4967</v>
      </c>
      <c r="V15" s="723"/>
      <c r="W15" s="723"/>
      <c r="X15" s="723"/>
      <c r="Y15" s="723"/>
      <c r="Z15" s="723"/>
      <c r="AA15" s="723"/>
      <c r="AB15" s="723"/>
      <c r="AC15" s="724"/>
      <c r="AD15" s="549"/>
    </row>
    <row r="16" spans="1:30" ht="15" customHeight="1">
      <c r="A16" s="164"/>
      <c r="B16" s="548"/>
      <c r="C16" s="7" t="s">
        <v>4968</v>
      </c>
      <c r="D16" s="8"/>
      <c r="E16" s="8"/>
      <c r="F16" s="698"/>
      <c r="G16" s="713"/>
      <c r="H16" s="713"/>
      <c r="I16" s="713"/>
      <c r="J16" s="713"/>
      <c r="K16" s="713"/>
      <c r="L16" s="713"/>
      <c r="M16" s="713"/>
      <c r="N16" s="713"/>
      <c r="O16" s="713"/>
      <c r="P16" s="713"/>
      <c r="Q16" s="713"/>
      <c r="R16" s="549"/>
      <c r="S16" s="208"/>
      <c r="T16" s="548"/>
      <c r="U16" s="728"/>
      <c r="V16" s="729"/>
      <c r="W16" s="729"/>
      <c r="X16" s="729"/>
      <c r="Y16" s="729"/>
      <c r="Z16" s="729"/>
      <c r="AA16" s="729"/>
      <c r="AB16" s="729"/>
      <c r="AC16" s="730"/>
      <c r="AD16" s="549"/>
    </row>
    <row r="17" spans="1:30" ht="15" customHeight="1">
      <c r="A17" s="164"/>
      <c r="B17" s="548"/>
      <c r="C17" s="7" t="s">
        <v>4969</v>
      </c>
      <c r="D17" s="8"/>
      <c r="E17" s="8"/>
      <c r="F17" s="8"/>
      <c r="G17" s="704"/>
      <c r="H17" s="714"/>
      <c r="I17" s="714"/>
      <c r="J17" s="714"/>
      <c r="K17" s="714"/>
      <c r="L17" s="714"/>
      <c r="M17" s="714"/>
      <c r="N17" s="714"/>
      <c r="O17" s="714"/>
      <c r="P17" s="714"/>
      <c r="Q17" s="714"/>
      <c r="R17" s="549"/>
      <c r="S17" s="208"/>
      <c r="T17" s="548"/>
      <c r="U17" s="731"/>
      <c r="V17" s="732"/>
      <c r="W17" s="732"/>
      <c r="X17" s="732"/>
      <c r="Y17" s="732"/>
      <c r="Z17" s="732"/>
      <c r="AA17" s="732"/>
      <c r="AB17" s="732"/>
      <c r="AC17" s="733"/>
      <c r="AD17" s="549"/>
    </row>
    <row r="18" spans="1:30" ht="15" customHeight="1">
      <c r="A18" s="164"/>
      <c r="B18" s="548"/>
      <c r="C18" s="7" t="s">
        <v>4970</v>
      </c>
      <c r="D18" s="8"/>
      <c r="E18" s="8"/>
      <c r="F18" s="8"/>
      <c r="G18" s="8"/>
      <c r="H18" s="704"/>
      <c r="I18" s="714"/>
      <c r="J18" s="714"/>
      <c r="K18" s="714"/>
      <c r="L18" s="714"/>
      <c r="M18" s="714"/>
      <c r="N18" s="714"/>
      <c r="O18" s="714"/>
      <c r="P18" s="714"/>
      <c r="Q18" s="714"/>
      <c r="R18" s="549"/>
      <c r="S18" s="208"/>
      <c r="T18" s="548"/>
      <c r="U18" s="731"/>
      <c r="V18" s="732"/>
      <c r="W18" s="732"/>
      <c r="X18" s="732"/>
      <c r="Y18" s="732"/>
      <c r="Z18" s="732"/>
      <c r="AA18" s="732"/>
      <c r="AB18" s="732"/>
      <c r="AC18" s="733"/>
      <c r="AD18" s="549"/>
    </row>
    <row r="19" spans="1:30" ht="15" customHeight="1">
      <c r="A19" s="164"/>
      <c r="B19" s="548"/>
      <c r="C19" s="7" t="s">
        <v>4971</v>
      </c>
      <c r="D19" s="8"/>
      <c r="E19" s="8"/>
      <c r="F19" s="8"/>
      <c r="G19" s="8"/>
      <c r="H19" s="704"/>
      <c r="I19" s="714"/>
      <c r="J19" s="714"/>
      <c r="K19" s="714"/>
      <c r="L19" s="714"/>
      <c r="M19" s="714"/>
      <c r="N19" s="714"/>
      <c r="O19" s="714"/>
      <c r="P19" s="714"/>
      <c r="Q19" s="714"/>
      <c r="R19" s="549"/>
      <c r="S19" s="208"/>
      <c r="T19" s="548"/>
      <c r="U19" s="731"/>
      <c r="V19" s="732"/>
      <c r="W19" s="732"/>
      <c r="X19" s="732"/>
      <c r="Y19" s="732"/>
      <c r="Z19" s="732"/>
      <c r="AA19" s="732"/>
      <c r="AB19" s="732"/>
      <c r="AC19" s="733"/>
      <c r="AD19" s="549"/>
    </row>
    <row r="20" spans="1:30" ht="15" customHeight="1">
      <c r="A20" s="164"/>
      <c r="B20" s="548"/>
      <c r="C20" s="7" t="s">
        <v>3715</v>
      </c>
      <c r="D20" s="8"/>
      <c r="E20" s="698"/>
      <c r="F20" s="713"/>
      <c r="G20" s="713"/>
      <c r="H20" s="713"/>
      <c r="I20" s="713"/>
      <c r="J20" s="713"/>
      <c r="K20" s="713"/>
      <c r="L20" s="713"/>
      <c r="M20" s="713"/>
      <c r="N20" s="713"/>
      <c r="O20" s="713"/>
      <c r="P20" s="713"/>
      <c r="Q20" s="713"/>
      <c r="R20" s="549"/>
      <c r="S20" s="208"/>
      <c r="T20" s="548"/>
      <c r="U20" s="731"/>
      <c r="V20" s="732"/>
      <c r="W20" s="732"/>
      <c r="X20" s="732"/>
      <c r="Y20" s="732"/>
      <c r="Z20" s="732"/>
      <c r="AA20" s="732"/>
      <c r="AB20" s="732"/>
      <c r="AC20" s="733"/>
      <c r="AD20" s="549"/>
    </row>
    <row r="21" spans="1:30" ht="15" customHeight="1">
      <c r="A21" s="164"/>
      <c r="B21" s="548"/>
      <c r="C21" s="7" t="s">
        <v>3733</v>
      </c>
      <c r="D21" s="8"/>
      <c r="E21" s="8"/>
      <c r="F21" s="704"/>
      <c r="G21" s="714"/>
      <c r="H21" s="714"/>
      <c r="I21" s="714"/>
      <c r="J21" s="714"/>
      <c r="K21" s="714"/>
      <c r="L21" s="714"/>
      <c r="M21" s="714"/>
      <c r="N21" s="714"/>
      <c r="O21" s="714"/>
      <c r="P21" s="714"/>
      <c r="Q21" s="714"/>
      <c r="R21" s="549"/>
      <c r="S21" s="208"/>
      <c r="T21" s="548"/>
      <c r="U21" s="731"/>
      <c r="V21" s="732"/>
      <c r="W21" s="732"/>
      <c r="X21" s="732"/>
      <c r="Y21" s="732"/>
      <c r="Z21" s="732"/>
      <c r="AA21" s="732"/>
      <c r="AB21" s="732"/>
      <c r="AC21" s="733"/>
      <c r="AD21" s="549"/>
    </row>
    <row r="22" spans="1:30" ht="15" customHeight="1">
      <c r="A22" s="164"/>
      <c r="B22" s="548"/>
      <c r="C22" s="7" t="s">
        <v>3726</v>
      </c>
      <c r="D22" s="8"/>
      <c r="E22" s="8"/>
      <c r="F22" s="550"/>
      <c r="G22" s="550"/>
      <c r="H22" s="704"/>
      <c r="I22" s="714"/>
      <c r="J22" s="714"/>
      <c r="K22" s="714"/>
      <c r="L22" s="714"/>
      <c r="M22" s="714"/>
      <c r="N22" s="714"/>
      <c r="O22" s="714"/>
      <c r="P22" s="714"/>
      <c r="Q22" s="714"/>
      <c r="R22" s="549"/>
      <c r="S22" s="208"/>
      <c r="T22" s="548"/>
      <c r="U22" s="734"/>
      <c r="V22" s="713"/>
      <c r="W22" s="713"/>
      <c r="X22" s="713"/>
      <c r="Y22" s="713"/>
      <c r="Z22" s="713"/>
      <c r="AA22" s="713"/>
      <c r="AB22" s="713"/>
      <c r="AC22" s="735"/>
      <c r="AD22" s="549"/>
    </row>
    <row r="23" spans="1:30" ht="15" customHeight="1" thickBot="1">
      <c r="A23" s="164"/>
      <c r="B23" s="551"/>
      <c r="C23" s="552"/>
      <c r="D23" s="552"/>
      <c r="E23" s="552"/>
      <c r="F23" s="552"/>
      <c r="G23" s="552"/>
      <c r="H23" s="552"/>
      <c r="I23" s="552"/>
      <c r="J23" s="552"/>
      <c r="K23" s="552"/>
      <c r="L23" s="552"/>
      <c r="M23" s="552"/>
      <c r="N23" s="552"/>
      <c r="O23" s="552"/>
      <c r="P23" s="552"/>
      <c r="Q23" s="552"/>
      <c r="R23" s="553"/>
      <c r="S23" s="208"/>
      <c r="T23" s="551"/>
      <c r="U23" s="552"/>
      <c r="V23" s="552"/>
      <c r="W23" s="552"/>
      <c r="X23" s="552"/>
      <c r="Y23" s="552"/>
      <c r="Z23" s="552"/>
      <c r="AA23" s="552"/>
      <c r="AB23" s="552"/>
      <c r="AC23" s="552"/>
      <c r="AD23" s="553"/>
    </row>
    <row r="24" spans="1:30" ht="15" customHeight="1" thickBot="1">
      <c r="A24" s="164"/>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row>
    <row r="25" spans="1:30" ht="15" customHeight="1" thickBot="1">
      <c r="A25" s="164"/>
      <c r="B25" s="740" t="s">
        <v>4972</v>
      </c>
      <c r="C25" s="741"/>
      <c r="D25" s="741"/>
      <c r="E25" s="741"/>
      <c r="F25" s="741"/>
      <c r="G25" s="741"/>
      <c r="H25" s="741"/>
      <c r="I25" s="741"/>
      <c r="J25" s="741"/>
      <c r="K25" s="741"/>
      <c r="L25" s="741"/>
      <c r="M25" s="741"/>
      <c r="N25" s="741"/>
      <c r="O25" s="741"/>
      <c r="P25" s="741"/>
      <c r="Q25" s="741"/>
      <c r="R25" s="742"/>
      <c r="S25" s="208"/>
      <c r="T25" s="740" t="s">
        <v>4963</v>
      </c>
      <c r="U25" s="741"/>
      <c r="V25" s="741"/>
      <c r="W25" s="741"/>
      <c r="X25" s="741"/>
      <c r="Y25" s="741"/>
      <c r="Z25" s="741"/>
      <c r="AA25" s="741"/>
      <c r="AB25" s="741"/>
      <c r="AC25" s="741"/>
      <c r="AD25" s="742"/>
    </row>
    <row r="26" spans="1:30" ht="48" customHeight="1" thickBot="1">
      <c r="A26" s="164"/>
      <c r="B26" s="554"/>
      <c r="C26" s="743" t="s">
        <v>4973</v>
      </c>
      <c r="D26" s="741"/>
      <c r="E26" s="741"/>
      <c r="F26" s="741"/>
      <c r="G26" s="741"/>
      <c r="H26" s="741"/>
      <c r="I26" s="741"/>
      <c r="J26" s="741"/>
      <c r="K26" s="741"/>
      <c r="L26" s="741"/>
      <c r="M26" s="741"/>
      <c r="N26" s="741"/>
      <c r="O26" s="741"/>
      <c r="P26" s="741"/>
      <c r="Q26" s="741"/>
      <c r="R26" s="555"/>
      <c r="S26" s="208"/>
      <c r="T26" s="715" t="s">
        <v>4965</v>
      </c>
      <c r="U26" s="716"/>
      <c r="V26" s="716"/>
      <c r="W26" s="716"/>
      <c r="X26" s="716"/>
      <c r="Y26" s="716"/>
      <c r="Z26" s="716"/>
      <c r="AA26" s="716"/>
      <c r="AB26" s="716"/>
      <c r="AC26" s="716"/>
      <c r="AD26" s="717"/>
    </row>
    <row r="27" spans="1:30" ht="15" customHeight="1">
      <c r="A27" s="164"/>
      <c r="B27" s="556"/>
      <c r="C27" s="557"/>
      <c r="D27" s="557"/>
      <c r="E27" s="557"/>
      <c r="F27" s="557"/>
      <c r="G27" s="557"/>
      <c r="H27" s="557"/>
      <c r="I27" s="557"/>
      <c r="J27" s="557"/>
      <c r="K27" s="557"/>
      <c r="L27" s="557"/>
      <c r="M27" s="557"/>
      <c r="N27" s="557"/>
      <c r="O27" s="557"/>
      <c r="P27" s="557"/>
      <c r="Q27" s="557"/>
      <c r="R27" s="558"/>
      <c r="S27" s="208"/>
      <c r="T27" s="559"/>
      <c r="U27" s="98"/>
      <c r="V27" s="98"/>
      <c r="W27" s="15"/>
      <c r="X27" s="15"/>
      <c r="Y27" s="15"/>
      <c r="Z27" s="15"/>
      <c r="AA27" s="15"/>
      <c r="AB27" s="98"/>
      <c r="AC27" s="98"/>
      <c r="AD27" s="563"/>
    </row>
    <row r="28" spans="1:30" ht="15" customHeight="1">
      <c r="A28" s="164"/>
      <c r="B28" s="559"/>
      <c r="C28" s="7" t="s">
        <v>4966</v>
      </c>
      <c r="D28" s="8"/>
      <c r="E28" s="8"/>
      <c r="F28" s="8"/>
      <c r="G28" s="8"/>
      <c r="H28" s="64"/>
      <c r="I28" s="64"/>
      <c r="J28" s="64"/>
      <c r="K28" s="64"/>
      <c r="L28" s="64"/>
      <c r="M28" s="698"/>
      <c r="N28" s="713"/>
      <c r="O28" s="713"/>
      <c r="P28" s="713"/>
      <c r="Q28" s="713"/>
      <c r="R28" s="549"/>
      <c r="S28" s="208"/>
      <c r="T28" s="548"/>
      <c r="U28" s="722" t="s">
        <v>4967</v>
      </c>
      <c r="V28" s="723"/>
      <c r="W28" s="723"/>
      <c r="X28" s="723"/>
      <c r="Y28" s="723"/>
      <c r="Z28" s="723"/>
      <c r="AA28" s="723"/>
      <c r="AB28" s="723"/>
      <c r="AC28" s="724"/>
      <c r="AD28" s="563"/>
    </row>
    <row r="29" spans="1:30" ht="15" customHeight="1">
      <c r="A29" s="164"/>
      <c r="B29" s="559"/>
      <c r="C29" s="7" t="s">
        <v>4968</v>
      </c>
      <c r="D29" s="8"/>
      <c r="E29" s="8"/>
      <c r="F29" s="698"/>
      <c r="G29" s="713"/>
      <c r="H29" s="713"/>
      <c r="I29" s="713"/>
      <c r="J29" s="713"/>
      <c r="K29" s="713"/>
      <c r="L29" s="713"/>
      <c r="M29" s="713"/>
      <c r="N29" s="713"/>
      <c r="O29" s="713"/>
      <c r="P29" s="713"/>
      <c r="Q29" s="713"/>
      <c r="R29" s="549"/>
      <c r="S29" s="208"/>
      <c r="T29" s="548"/>
      <c r="U29" s="728"/>
      <c r="V29" s="729"/>
      <c r="W29" s="729"/>
      <c r="X29" s="729"/>
      <c r="Y29" s="729"/>
      <c r="Z29" s="729"/>
      <c r="AA29" s="729"/>
      <c r="AB29" s="729"/>
      <c r="AC29" s="730"/>
      <c r="AD29" s="563"/>
    </row>
    <row r="30" spans="1:30" ht="15" customHeight="1">
      <c r="A30" s="164"/>
      <c r="B30" s="559"/>
      <c r="C30" s="7" t="s">
        <v>4969</v>
      </c>
      <c r="D30" s="8"/>
      <c r="E30" s="8"/>
      <c r="F30" s="8"/>
      <c r="G30" s="704"/>
      <c r="H30" s="714"/>
      <c r="I30" s="714"/>
      <c r="J30" s="714"/>
      <c r="K30" s="714"/>
      <c r="L30" s="714"/>
      <c r="M30" s="714"/>
      <c r="N30" s="714"/>
      <c r="O30" s="714"/>
      <c r="P30" s="714"/>
      <c r="Q30" s="714"/>
      <c r="R30" s="549"/>
      <c r="S30" s="208"/>
      <c r="T30" s="548"/>
      <c r="U30" s="731"/>
      <c r="V30" s="732"/>
      <c r="W30" s="732"/>
      <c r="X30" s="732"/>
      <c r="Y30" s="732"/>
      <c r="Z30" s="732"/>
      <c r="AA30" s="732"/>
      <c r="AB30" s="732"/>
      <c r="AC30" s="733"/>
      <c r="AD30" s="563"/>
    </row>
    <row r="31" spans="1:30" ht="15" customHeight="1">
      <c r="A31" s="164"/>
      <c r="B31" s="559"/>
      <c r="C31" s="7" t="s">
        <v>4970</v>
      </c>
      <c r="D31" s="8"/>
      <c r="E31" s="8"/>
      <c r="F31" s="8"/>
      <c r="G31" s="8"/>
      <c r="H31" s="704"/>
      <c r="I31" s="714"/>
      <c r="J31" s="714"/>
      <c r="K31" s="714"/>
      <c r="L31" s="714"/>
      <c r="M31" s="714"/>
      <c r="N31" s="714"/>
      <c r="O31" s="714"/>
      <c r="P31" s="714"/>
      <c r="Q31" s="714"/>
      <c r="R31" s="549"/>
      <c r="S31" s="208"/>
      <c r="T31" s="548"/>
      <c r="U31" s="731"/>
      <c r="V31" s="732"/>
      <c r="W31" s="732"/>
      <c r="X31" s="732"/>
      <c r="Y31" s="732"/>
      <c r="Z31" s="732"/>
      <c r="AA31" s="732"/>
      <c r="AB31" s="732"/>
      <c r="AC31" s="733"/>
      <c r="AD31" s="563"/>
    </row>
    <row r="32" spans="1:30" ht="15" customHeight="1">
      <c r="A32" s="164"/>
      <c r="B32" s="559"/>
      <c r="C32" s="7" t="s">
        <v>4971</v>
      </c>
      <c r="D32" s="8"/>
      <c r="E32" s="8"/>
      <c r="F32" s="8"/>
      <c r="G32" s="8"/>
      <c r="H32" s="704"/>
      <c r="I32" s="714"/>
      <c r="J32" s="714"/>
      <c r="K32" s="714"/>
      <c r="L32" s="714"/>
      <c r="M32" s="714"/>
      <c r="N32" s="714"/>
      <c r="O32" s="714"/>
      <c r="P32" s="714"/>
      <c r="Q32" s="714"/>
      <c r="R32" s="549"/>
      <c r="S32" s="208"/>
      <c r="T32" s="548"/>
      <c r="U32" s="731"/>
      <c r="V32" s="732"/>
      <c r="W32" s="732"/>
      <c r="X32" s="732"/>
      <c r="Y32" s="732"/>
      <c r="Z32" s="732"/>
      <c r="AA32" s="732"/>
      <c r="AB32" s="732"/>
      <c r="AC32" s="733"/>
      <c r="AD32" s="563"/>
    </row>
    <row r="33" spans="1:30" ht="15" customHeight="1">
      <c r="A33" s="164"/>
      <c r="B33" s="559"/>
      <c r="C33" s="7" t="s">
        <v>3715</v>
      </c>
      <c r="D33" s="8"/>
      <c r="E33" s="698"/>
      <c r="F33" s="713"/>
      <c r="G33" s="713"/>
      <c r="H33" s="713"/>
      <c r="I33" s="713"/>
      <c r="J33" s="713"/>
      <c r="K33" s="713"/>
      <c r="L33" s="713"/>
      <c r="M33" s="713"/>
      <c r="N33" s="713"/>
      <c r="O33" s="713"/>
      <c r="P33" s="713"/>
      <c r="Q33" s="713"/>
      <c r="R33" s="549"/>
      <c r="S33" s="208"/>
      <c r="T33" s="548"/>
      <c r="U33" s="731"/>
      <c r="V33" s="732"/>
      <c r="W33" s="732"/>
      <c r="X33" s="732"/>
      <c r="Y33" s="732"/>
      <c r="Z33" s="732"/>
      <c r="AA33" s="732"/>
      <c r="AB33" s="732"/>
      <c r="AC33" s="733"/>
      <c r="AD33" s="563"/>
    </row>
    <row r="34" spans="1:30" ht="15" customHeight="1">
      <c r="A34" s="164"/>
      <c r="B34" s="559"/>
      <c r="C34" s="7" t="s">
        <v>3733</v>
      </c>
      <c r="D34" s="8"/>
      <c r="E34" s="8"/>
      <c r="F34" s="704"/>
      <c r="G34" s="714"/>
      <c r="H34" s="714"/>
      <c r="I34" s="714"/>
      <c r="J34" s="714"/>
      <c r="K34" s="714"/>
      <c r="L34" s="714"/>
      <c r="M34" s="714"/>
      <c r="N34" s="714"/>
      <c r="O34" s="714"/>
      <c r="P34" s="714"/>
      <c r="Q34" s="714"/>
      <c r="R34" s="549"/>
      <c r="S34" s="208"/>
      <c r="T34" s="548"/>
      <c r="U34" s="731"/>
      <c r="V34" s="732"/>
      <c r="W34" s="732"/>
      <c r="X34" s="732"/>
      <c r="Y34" s="732"/>
      <c r="Z34" s="732"/>
      <c r="AA34" s="732"/>
      <c r="AB34" s="732"/>
      <c r="AC34" s="733"/>
      <c r="AD34" s="563"/>
    </row>
    <row r="35" spans="1:30" ht="15" customHeight="1">
      <c r="A35" s="164"/>
      <c r="B35" s="559"/>
      <c r="C35" s="7" t="s">
        <v>3726</v>
      </c>
      <c r="D35" s="8"/>
      <c r="E35" s="8"/>
      <c r="F35" s="550"/>
      <c r="G35" s="550"/>
      <c r="H35" s="704"/>
      <c r="I35" s="714"/>
      <c r="J35" s="714"/>
      <c r="K35" s="714"/>
      <c r="L35" s="714"/>
      <c r="M35" s="714"/>
      <c r="N35" s="714"/>
      <c r="O35" s="714"/>
      <c r="P35" s="714"/>
      <c r="Q35" s="714"/>
      <c r="R35" s="549"/>
      <c r="S35" s="208"/>
      <c r="T35" s="548"/>
      <c r="U35" s="734"/>
      <c r="V35" s="713"/>
      <c r="W35" s="713"/>
      <c r="X35" s="713"/>
      <c r="Y35" s="713"/>
      <c r="Z35" s="713"/>
      <c r="AA35" s="713"/>
      <c r="AB35" s="713"/>
      <c r="AC35" s="735"/>
      <c r="AD35" s="563"/>
    </row>
    <row r="36" spans="1:30" ht="15" customHeight="1" thickBot="1">
      <c r="A36" s="164"/>
      <c r="B36" s="560"/>
      <c r="C36" s="561"/>
      <c r="D36" s="561"/>
      <c r="E36" s="561"/>
      <c r="F36" s="561"/>
      <c r="G36" s="561"/>
      <c r="H36" s="561"/>
      <c r="I36" s="561"/>
      <c r="J36" s="561"/>
      <c r="K36" s="561"/>
      <c r="L36" s="561"/>
      <c r="M36" s="561"/>
      <c r="N36" s="561"/>
      <c r="O36" s="561"/>
      <c r="P36" s="561"/>
      <c r="Q36" s="561"/>
      <c r="R36" s="562"/>
      <c r="S36" s="208"/>
      <c r="T36" s="560"/>
      <c r="U36" s="561"/>
      <c r="V36" s="561"/>
      <c r="W36" s="561"/>
      <c r="X36" s="561"/>
      <c r="Y36" s="561"/>
      <c r="Z36" s="561"/>
      <c r="AA36" s="561"/>
      <c r="AB36" s="561"/>
      <c r="AC36" s="561"/>
      <c r="AD36" s="562"/>
    </row>
    <row r="37" spans="1:30" ht="15" customHeight="1" thickBot="1">
      <c r="A37" s="164"/>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row>
    <row r="38" spans="1:30" ht="15" customHeight="1" thickBot="1">
      <c r="A38" s="164"/>
      <c r="B38" s="740" t="s">
        <v>4974</v>
      </c>
      <c r="C38" s="741"/>
      <c r="D38" s="741"/>
      <c r="E38" s="741"/>
      <c r="F38" s="741"/>
      <c r="G38" s="741"/>
      <c r="H38" s="741"/>
      <c r="I38" s="741"/>
      <c r="J38" s="741"/>
      <c r="K38" s="741"/>
      <c r="L38" s="741"/>
      <c r="M38" s="741"/>
      <c r="N38" s="741"/>
      <c r="O38" s="741"/>
      <c r="P38" s="741"/>
      <c r="Q38" s="741"/>
      <c r="R38" s="742"/>
      <c r="S38" s="208"/>
      <c r="T38" s="740" t="s">
        <v>4963</v>
      </c>
      <c r="U38" s="741"/>
      <c r="V38" s="741"/>
      <c r="W38" s="741"/>
      <c r="X38" s="741"/>
      <c r="Y38" s="741"/>
      <c r="Z38" s="741"/>
      <c r="AA38" s="741"/>
      <c r="AB38" s="741"/>
      <c r="AC38" s="741"/>
      <c r="AD38" s="742"/>
    </row>
    <row r="39" spans="1:30" ht="48" customHeight="1" thickBot="1">
      <c r="A39" s="164"/>
      <c r="B39" s="554"/>
      <c r="C39" s="744" t="s">
        <v>4975</v>
      </c>
      <c r="D39" s="745"/>
      <c r="E39" s="745"/>
      <c r="F39" s="745"/>
      <c r="G39" s="745"/>
      <c r="H39" s="745"/>
      <c r="I39" s="745"/>
      <c r="J39" s="745"/>
      <c r="K39" s="745"/>
      <c r="L39" s="745"/>
      <c r="M39" s="745"/>
      <c r="N39" s="745"/>
      <c r="O39" s="745"/>
      <c r="P39" s="745"/>
      <c r="Q39" s="745"/>
      <c r="R39" s="555"/>
      <c r="S39" s="208"/>
      <c r="T39" s="715" t="s">
        <v>4965</v>
      </c>
      <c r="U39" s="716"/>
      <c r="V39" s="716"/>
      <c r="W39" s="716"/>
      <c r="X39" s="716"/>
      <c r="Y39" s="716"/>
      <c r="Z39" s="716"/>
      <c r="AA39" s="716"/>
      <c r="AB39" s="716"/>
      <c r="AC39" s="716"/>
      <c r="AD39" s="717"/>
    </row>
    <row r="40" spans="1:30" ht="15" customHeight="1">
      <c r="A40" s="164"/>
      <c r="B40" s="556"/>
      <c r="C40" s="557"/>
      <c r="D40" s="557"/>
      <c r="E40" s="557"/>
      <c r="F40" s="557"/>
      <c r="G40" s="557"/>
      <c r="H40" s="557"/>
      <c r="I40" s="557"/>
      <c r="J40" s="557"/>
      <c r="K40" s="557"/>
      <c r="L40" s="557"/>
      <c r="M40" s="557"/>
      <c r="N40" s="557"/>
      <c r="O40" s="557"/>
      <c r="P40" s="557"/>
      <c r="Q40" s="557"/>
      <c r="R40" s="558"/>
      <c r="S40" s="208"/>
      <c r="T40" s="559"/>
      <c r="U40" s="98"/>
      <c r="V40" s="98"/>
      <c r="W40" s="15"/>
      <c r="X40" s="15"/>
      <c r="Y40" s="15"/>
      <c r="Z40" s="15"/>
      <c r="AA40" s="15"/>
      <c r="AB40" s="98"/>
      <c r="AC40" s="98"/>
      <c r="AD40" s="563"/>
    </row>
    <row r="41" spans="1:30" ht="15" customHeight="1">
      <c r="A41" s="164"/>
      <c r="B41" s="559"/>
      <c r="C41" s="7" t="s">
        <v>4966</v>
      </c>
      <c r="D41" s="8"/>
      <c r="E41" s="8"/>
      <c r="F41" s="8"/>
      <c r="G41" s="8"/>
      <c r="H41" s="64"/>
      <c r="I41" s="64"/>
      <c r="J41" s="64"/>
      <c r="K41" s="64"/>
      <c r="L41" s="64"/>
      <c r="M41" s="698"/>
      <c r="N41" s="713"/>
      <c r="O41" s="713"/>
      <c r="P41" s="713"/>
      <c r="Q41" s="713"/>
      <c r="R41" s="549"/>
      <c r="S41" s="208"/>
      <c r="T41" s="548"/>
      <c r="U41" s="722" t="s">
        <v>4967</v>
      </c>
      <c r="V41" s="723"/>
      <c r="W41" s="723"/>
      <c r="X41" s="723"/>
      <c r="Y41" s="723"/>
      <c r="Z41" s="723"/>
      <c r="AA41" s="723"/>
      <c r="AB41" s="723"/>
      <c r="AC41" s="724"/>
      <c r="AD41" s="563"/>
    </row>
    <row r="42" spans="1:30" ht="15" customHeight="1">
      <c r="A42" s="164"/>
      <c r="B42" s="559"/>
      <c r="C42" s="7" t="s">
        <v>4968</v>
      </c>
      <c r="D42" s="8"/>
      <c r="E42" s="8"/>
      <c r="F42" s="698"/>
      <c r="G42" s="713"/>
      <c r="H42" s="713"/>
      <c r="I42" s="713"/>
      <c r="J42" s="713"/>
      <c r="K42" s="713"/>
      <c r="L42" s="713"/>
      <c r="M42" s="713"/>
      <c r="N42" s="713"/>
      <c r="O42" s="713"/>
      <c r="P42" s="713"/>
      <c r="Q42" s="713"/>
      <c r="R42" s="549"/>
      <c r="S42" s="208"/>
      <c r="T42" s="548"/>
      <c r="U42" s="728"/>
      <c r="V42" s="729"/>
      <c r="W42" s="729"/>
      <c r="X42" s="729"/>
      <c r="Y42" s="729"/>
      <c r="Z42" s="729"/>
      <c r="AA42" s="729"/>
      <c r="AB42" s="729"/>
      <c r="AC42" s="730"/>
      <c r="AD42" s="563"/>
    </row>
    <row r="43" spans="1:30" ht="15" customHeight="1">
      <c r="A43" s="164"/>
      <c r="B43" s="559"/>
      <c r="C43" s="7" t="s">
        <v>4969</v>
      </c>
      <c r="D43" s="8"/>
      <c r="E43" s="8"/>
      <c r="F43" s="8"/>
      <c r="G43" s="704"/>
      <c r="H43" s="714"/>
      <c r="I43" s="714"/>
      <c r="J43" s="714"/>
      <c r="K43" s="714"/>
      <c r="L43" s="714"/>
      <c r="M43" s="714"/>
      <c r="N43" s="714"/>
      <c r="O43" s="714"/>
      <c r="P43" s="714"/>
      <c r="Q43" s="714"/>
      <c r="R43" s="549"/>
      <c r="S43" s="208"/>
      <c r="T43" s="548"/>
      <c r="U43" s="731"/>
      <c r="V43" s="732"/>
      <c r="W43" s="732"/>
      <c r="X43" s="732"/>
      <c r="Y43" s="732"/>
      <c r="Z43" s="732"/>
      <c r="AA43" s="732"/>
      <c r="AB43" s="732"/>
      <c r="AC43" s="733"/>
      <c r="AD43" s="563"/>
    </row>
    <row r="44" spans="1:30" ht="15" customHeight="1">
      <c r="A44" s="164"/>
      <c r="B44" s="559"/>
      <c r="C44" s="7" t="s">
        <v>4970</v>
      </c>
      <c r="D44" s="8"/>
      <c r="E44" s="8"/>
      <c r="F44" s="8"/>
      <c r="G44" s="8"/>
      <c r="H44" s="704"/>
      <c r="I44" s="714"/>
      <c r="J44" s="714"/>
      <c r="K44" s="714"/>
      <c r="L44" s="714"/>
      <c r="M44" s="714"/>
      <c r="N44" s="714"/>
      <c r="O44" s="714"/>
      <c r="P44" s="714"/>
      <c r="Q44" s="714"/>
      <c r="R44" s="549"/>
      <c r="S44" s="208"/>
      <c r="T44" s="548"/>
      <c r="U44" s="731"/>
      <c r="V44" s="732"/>
      <c r="W44" s="732"/>
      <c r="X44" s="732"/>
      <c r="Y44" s="732"/>
      <c r="Z44" s="732"/>
      <c r="AA44" s="732"/>
      <c r="AB44" s="732"/>
      <c r="AC44" s="733"/>
      <c r="AD44" s="563"/>
    </row>
    <row r="45" spans="1:30" ht="15" customHeight="1">
      <c r="A45" s="164"/>
      <c r="B45" s="559"/>
      <c r="C45" s="7" t="s">
        <v>4971</v>
      </c>
      <c r="D45" s="8"/>
      <c r="E45" s="8"/>
      <c r="F45" s="8"/>
      <c r="G45" s="8"/>
      <c r="H45" s="704"/>
      <c r="I45" s="714"/>
      <c r="J45" s="714"/>
      <c r="K45" s="714"/>
      <c r="L45" s="714"/>
      <c r="M45" s="714"/>
      <c r="N45" s="714"/>
      <c r="O45" s="714"/>
      <c r="P45" s="714"/>
      <c r="Q45" s="714"/>
      <c r="R45" s="549"/>
      <c r="S45" s="208"/>
      <c r="T45" s="548"/>
      <c r="U45" s="731"/>
      <c r="V45" s="732"/>
      <c r="W45" s="732"/>
      <c r="X45" s="732"/>
      <c r="Y45" s="732"/>
      <c r="Z45" s="732"/>
      <c r="AA45" s="732"/>
      <c r="AB45" s="732"/>
      <c r="AC45" s="733"/>
      <c r="AD45" s="563"/>
    </row>
    <row r="46" spans="1:30" ht="15" customHeight="1">
      <c r="A46" s="164"/>
      <c r="B46" s="559"/>
      <c r="C46" s="7" t="s">
        <v>3715</v>
      </c>
      <c r="D46" s="8"/>
      <c r="E46" s="698"/>
      <c r="F46" s="713"/>
      <c r="G46" s="713"/>
      <c r="H46" s="713"/>
      <c r="I46" s="713"/>
      <c r="J46" s="713"/>
      <c r="K46" s="713"/>
      <c r="L46" s="713"/>
      <c r="M46" s="713"/>
      <c r="N46" s="713"/>
      <c r="O46" s="713"/>
      <c r="P46" s="713"/>
      <c r="Q46" s="713"/>
      <c r="R46" s="549"/>
      <c r="S46" s="208"/>
      <c r="T46" s="548"/>
      <c r="U46" s="731"/>
      <c r="V46" s="732"/>
      <c r="W46" s="732"/>
      <c r="X46" s="732"/>
      <c r="Y46" s="732"/>
      <c r="Z46" s="732"/>
      <c r="AA46" s="732"/>
      <c r="AB46" s="732"/>
      <c r="AC46" s="733"/>
      <c r="AD46" s="563"/>
    </row>
    <row r="47" spans="1:30" ht="15" customHeight="1">
      <c r="A47" s="164"/>
      <c r="B47" s="559"/>
      <c r="C47" s="7" t="s">
        <v>3733</v>
      </c>
      <c r="D47" s="8"/>
      <c r="E47" s="8"/>
      <c r="F47" s="704"/>
      <c r="G47" s="714"/>
      <c r="H47" s="714"/>
      <c r="I47" s="714"/>
      <c r="J47" s="714"/>
      <c r="K47" s="714"/>
      <c r="L47" s="714"/>
      <c r="M47" s="714"/>
      <c r="N47" s="714"/>
      <c r="O47" s="714"/>
      <c r="P47" s="714"/>
      <c r="Q47" s="714"/>
      <c r="R47" s="549"/>
      <c r="S47" s="208"/>
      <c r="T47" s="548"/>
      <c r="U47" s="731"/>
      <c r="V47" s="732"/>
      <c r="W47" s="732"/>
      <c r="X47" s="732"/>
      <c r="Y47" s="732"/>
      <c r="Z47" s="732"/>
      <c r="AA47" s="732"/>
      <c r="AB47" s="732"/>
      <c r="AC47" s="733"/>
      <c r="AD47" s="563"/>
    </row>
    <row r="48" spans="1:30" ht="15" customHeight="1">
      <c r="A48" s="164"/>
      <c r="B48" s="559"/>
      <c r="C48" s="7" t="s">
        <v>3726</v>
      </c>
      <c r="D48" s="8"/>
      <c r="E48" s="8"/>
      <c r="F48" s="550"/>
      <c r="G48" s="550"/>
      <c r="H48" s="704"/>
      <c r="I48" s="714"/>
      <c r="J48" s="714"/>
      <c r="K48" s="714"/>
      <c r="L48" s="714"/>
      <c r="M48" s="714"/>
      <c r="N48" s="714"/>
      <c r="O48" s="714"/>
      <c r="P48" s="714"/>
      <c r="Q48" s="714"/>
      <c r="R48" s="549"/>
      <c r="S48" s="208"/>
      <c r="T48" s="548"/>
      <c r="U48" s="734"/>
      <c r="V48" s="713"/>
      <c r="W48" s="713"/>
      <c r="X48" s="713"/>
      <c r="Y48" s="713"/>
      <c r="Z48" s="713"/>
      <c r="AA48" s="713"/>
      <c r="AB48" s="713"/>
      <c r="AC48" s="735"/>
      <c r="AD48" s="563"/>
    </row>
    <row r="49" spans="1:30" ht="15" customHeight="1" thickBot="1">
      <c r="A49" s="164"/>
      <c r="B49" s="560"/>
      <c r="C49" s="561"/>
      <c r="D49" s="561"/>
      <c r="E49" s="561"/>
      <c r="F49" s="561"/>
      <c r="G49" s="561"/>
      <c r="H49" s="561"/>
      <c r="I49" s="561"/>
      <c r="J49" s="561"/>
      <c r="K49" s="561"/>
      <c r="L49" s="561"/>
      <c r="M49" s="561"/>
      <c r="N49" s="561"/>
      <c r="O49" s="561"/>
      <c r="P49" s="561"/>
      <c r="Q49" s="561"/>
      <c r="R49" s="562"/>
      <c r="S49" s="208"/>
      <c r="T49" s="560"/>
      <c r="U49" s="561"/>
      <c r="V49" s="561"/>
      <c r="W49" s="561"/>
      <c r="X49" s="561"/>
      <c r="Y49" s="561"/>
      <c r="Z49" s="561"/>
      <c r="AA49" s="561"/>
      <c r="AB49" s="561"/>
      <c r="AC49" s="561"/>
      <c r="AD49" s="562"/>
    </row>
    <row r="50" spans="1:30" ht="15" customHeight="1" thickBot="1">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row>
    <row r="51" spans="1:30" ht="15" customHeight="1">
      <c r="A51" s="164"/>
      <c r="B51" s="209"/>
      <c r="C51" s="210" t="s">
        <v>4976</v>
      </c>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1"/>
    </row>
    <row r="52" spans="1:30" ht="72" customHeight="1" thickBot="1">
      <c r="A52" s="164"/>
      <c r="B52" s="212"/>
      <c r="C52" s="736"/>
      <c r="D52" s="737"/>
      <c r="E52" s="737"/>
      <c r="F52" s="737"/>
      <c r="G52" s="737"/>
      <c r="H52" s="737"/>
      <c r="I52" s="737"/>
      <c r="J52" s="737"/>
      <c r="K52" s="737"/>
      <c r="L52" s="737"/>
      <c r="M52" s="737"/>
      <c r="N52" s="737"/>
      <c r="O52" s="737"/>
      <c r="P52" s="737"/>
      <c r="Q52" s="737"/>
      <c r="R52" s="737"/>
      <c r="S52" s="737"/>
      <c r="T52" s="737"/>
      <c r="U52" s="737"/>
      <c r="V52" s="737"/>
      <c r="W52" s="737"/>
      <c r="X52" s="737"/>
      <c r="Y52" s="737"/>
      <c r="Z52" s="737"/>
      <c r="AA52" s="737"/>
      <c r="AB52" s="737"/>
      <c r="AC52" s="737"/>
      <c r="AD52" s="213"/>
    </row>
    <row r="53" spans="1:30" ht="15" customHeight="1">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row>
    <row r="54" spans="1:30" ht="15" customHeight="1">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row>
    <row r="55" spans="1:30" ht="15" customHeight="1">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row>
    <row r="56" spans="1:30" ht="15" customHeight="1">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row>
    <row r="57" spans="1:30" ht="15" customHeight="1">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row>
    <row r="58" spans="1:30" ht="15" customHeight="1">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row>
  </sheetData>
  <sheetProtection algorithmName="SHA-512" hashValue="qdnrWzoqr5DzZelqbm+IkLvIkKVVj+01CVaBrsvuHmIN6dZdFXjmFRYfS0w/ZEv7hltr4IXokU0UBQWsrchNQw==" saltValue="tgIub3nMXQhB8kLkVhkXZA==" spinCount="100000" sheet="1" objects="1" scenarios="1"/>
  <mergeCells count="50">
    <mergeCell ref="B7:AD7"/>
    <mergeCell ref="B3:AD3"/>
    <mergeCell ref="G17:Q17"/>
    <mergeCell ref="H18:Q18"/>
    <mergeCell ref="B5:AD5"/>
    <mergeCell ref="F47:Q47"/>
    <mergeCell ref="U28:AC28"/>
    <mergeCell ref="B12:R12"/>
    <mergeCell ref="H35:Q35"/>
    <mergeCell ref="T25:AD25"/>
    <mergeCell ref="C39:Q39"/>
    <mergeCell ref="E46:Q46"/>
    <mergeCell ref="U41:AC41"/>
    <mergeCell ref="T38:AD38"/>
    <mergeCell ref="B25:R25"/>
    <mergeCell ref="H22:Q22"/>
    <mergeCell ref="T39:AD39"/>
    <mergeCell ref="F42:Q42"/>
    <mergeCell ref="C52:AC52"/>
    <mergeCell ref="E33:Q33"/>
    <mergeCell ref="U16:AC22"/>
    <mergeCell ref="H44:Q44"/>
    <mergeCell ref="T12:AD12"/>
    <mergeCell ref="B38:R38"/>
    <mergeCell ref="M41:Q41"/>
    <mergeCell ref="U42:AC48"/>
    <mergeCell ref="F34:Q34"/>
    <mergeCell ref="H45:Q45"/>
    <mergeCell ref="C26:Q26"/>
    <mergeCell ref="H32:Q32"/>
    <mergeCell ref="F21:Q21"/>
    <mergeCell ref="H48:Q48"/>
    <mergeCell ref="H19:Q19"/>
    <mergeCell ref="G43:Q43"/>
    <mergeCell ref="B1:AD1"/>
    <mergeCell ref="M15:Q15"/>
    <mergeCell ref="H31:Q31"/>
    <mergeCell ref="T26:AD26"/>
    <mergeCell ref="AA9:AD9"/>
    <mergeCell ref="G30:Q30"/>
    <mergeCell ref="C13:Q13"/>
    <mergeCell ref="M28:Q28"/>
    <mergeCell ref="B10:L10"/>
    <mergeCell ref="E20:Q20"/>
    <mergeCell ref="N10:O10"/>
    <mergeCell ref="F29:Q29"/>
    <mergeCell ref="U15:AC15"/>
    <mergeCell ref="F16:Q16"/>
    <mergeCell ref="T13:AD13"/>
    <mergeCell ref="U29:AC35"/>
  </mergeCells>
  <conditionalFormatting sqref="A1:XFD1048576">
    <cfRule type="expression" dxfId="935" priority="1" stopIfTrue="1">
      <formula>AND($A$1&lt;&gt;"",SEARCH("igual o mayor",A1)&gt;0)</formula>
    </cfRule>
    <cfRule type="expression" dxfId="934" priority="2" stopIfTrue="1">
      <formula>AND($A$1&lt;&gt;"",SEARCH("igual o menor",A1)&gt;0)</formula>
    </cfRule>
    <cfRule type="expression" dxfId="933" priority="3" stopIfTrue="1">
      <formula>AND($A$1&lt;&gt;"",SEARCH("pase a la pregunta",A1)&gt;0)</formula>
    </cfRule>
    <cfRule type="expression" dxfId="932" priority="4" stopIfTrue="1">
      <formula>AND($A$1&lt;&gt;"",SEARCH("en blanco",A1)&gt;0)</formula>
    </cfRule>
    <cfRule type="expression" dxfId="931" priority="5" stopIfTrue="1">
      <formula>AND($A$1&lt;&gt;"",SEARCH("no puede registrar",A1)&gt;0)</formula>
    </cfRule>
    <cfRule type="expression" dxfId="930" priority="6" stopIfTrue="1">
      <formula>AND($A$1&lt;&gt;"",SUM(A1)&gt;0)</formula>
    </cfRule>
    <cfRule type="expression" dxfId="929" priority="7" stopIfTrue="1">
      <formula>AND($A$1&lt;&gt;"",SEARCH("la pregunta",A1)&gt;0)</formula>
    </cfRule>
  </conditionalFormatting>
  <dataValidations count="1">
    <dataValidation showDropDown="1" showInputMessage="1" showErrorMessage="1" sqref="A5:XFD6"/>
  </dataValidations>
  <hyperlinks>
    <hyperlink ref="AA9" location="Índice!B1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Informantes</oddHeader>
    <oddFooter>&amp;LCenso Nacional de Gobiernos Estatales 2026&amp;R&amp;P de &amp;N</oddFooter>
  </headerFooter>
  <rowBreaks count="1" manualBreakCount="1">
    <brk id="37"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3"/>
  <sheetViews>
    <sheetView showGridLines="0" view="pageBreakPreview" zoomScale="120" zoomScaleNormal="100" zoomScaleSheetLayoutView="120" workbookViewId="0"/>
  </sheetViews>
  <sheetFormatPr baseColWidth="10" defaultColWidth="0" defaultRowHeight="15" customHeight="1" zeroHeight="1"/>
  <cols>
    <col min="1" max="1" width="5.625" style="155" customWidth="1"/>
    <col min="2" max="61" width="3.625" style="155" customWidth="1"/>
    <col min="62" max="62" width="5.625" style="155" customWidth="1"/>
    <col min="63" max="16384" width="5.125" style="155" hidden="1"/>
  </cols>
  <sheetData>
    <row r="1" spans="1:64" ht="173.25" customHeight="1">
      <c r="A1" s="651"/>
      <c r="B1" s="783" t="s">
        <v>0</v>
      </c>
      <c r="C1" s="783"/>
      <c r="D1" s="783"/>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c r="AF1" s="783"/>
      <c r="AG1" s="783"/>
      <c r="AH1" s="783"/>
      <c r="AI1" s="783"/>
      <c r="AJ1" s="783"/>
      <c r="AK1" s="783"/>
      <c r="AL1" s="783"/>
      <c r="AM1" s="783"/>
      <c r="AN1" s="783"/>
      <c r="AO1" s="783"/>
      <c r="AP1" s="783"/>
      <c r="AQ1" s="783"/>
      <c r="AR1" s="783"/>
      <c r="AS1" s="783"/>
      <c r="AT1" s="783"/>
      <c r="AU1" s="783"/>
      <c r="AV1" s="783"/>
      <c r="AW1" s="783"/>
      <c r="AX1" s="783"/>
      <c r="AY1" s="783"/>
      <c r="AZ1" s="783"/>
      <c r="BA1" s="783"/>
      <c r="BB1" s="783"/>
      <c r="BC1" s="783"/>
      <c r="BD1" s="783"/>
      <c r="BE1" s="783"/>
      <c r="BF1" s="783"/>
      <c r="BG1" s="783"/>
      <c r="BH1" s="783"/>
      <c r="BI1" s="783"/>
    </row>
    <row r="2" spans="1:64" ht="14.25">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row>
    <row r="3" spans="1:64" ht="45" customHeight="1">
      <c r="A3" s="164"/>
      <c r="B3" s="767" t="s">
        <v>1</v>
      </c>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row>
    <row r="4" spans="1:64" ht="14.25">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row>
    <row r="5" spans="1:64" s="152" customFormat="1" ht="45" customHeight="1">
      <c r="A5" s="189"/>
      <c r="B5" s="767" t="s">
        <v>2</v>
      </c>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c r="BF5" s="705"/>
      <c r="BG5" s="705"/>
      <c r="BH5" s="705"/>
      <c r="BI5" s="705"/>
    </row>
    <row r="6" spans="1:64" s="152" customFormat="1" ht="15" customHeight="1">
      <c r="A6" s="189"/>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189"/>
      <c r="BE6" s="189"/>
      <c r="BF6" s="189"/>
      <c r="BG6" s="189"/>
      <c r="BH6" s="189"/>
      <c r="BI6" s="189"/>
    </row>
    <row r="7" spans="1:64" s="208" customFormat="1" ht="72" customHeight="1">
      <c r="A7" s="164"/>
      <c r="B7" s="767" t="s">
        <v>4977</v>
      </c>
      <c r="C7" s="773"/>
      <c r="D7" s="773"/>
      <c r="E7" s="773"/>
      <c r="F7" s="773"/>
      <c r="G7" s="773"/>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3"/>
      <c r="AY7" s="773"/>
      <c r="AZ7" s="773"/>
      <c r="BA7" s="773"/>
      <c r="BB7" s="773"/>
      <c r="BC7" s="773"/>
      <c r="BD7" s="773"/>
      <c r="BE7" s="773"/>
      <c r="BF7" s="773"/>
      <c r="BG7" s="773"/>
      <c r="BH7" s="773"/>
      <c r="BI7" s="773"/>
    </row>
    <row r="8" spans="1:64" ht="14.25">
      <c r="A8" s="164"/>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row>
    <row r="9" spans="1:64" ht="15" customHeight="1" thickBot="1">
      <c r="A9" s="164"/>
      <c r="B9" s="205" t="s">
        <v>4</v>
      </c>
      <c r="C9" s="164"/>
      <c r="D9" s="164"/>
      <c r="E9" s="164"/>
      <c r="F9" s="164"/>
      <c r="G9" s="164"/>
      <c r="H9" s="164"/>
      <c r="I9" s="164"/>
      <c r="J9" s="164"/>
      <c r="K9" s="164"/>
      <c r="L9" s="164"/>
      <c r="M9" s="164"/>
      <c r="N9" s="205" t="s">
        <v>5</v>
      </c>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205"/>
      <c r="AR9" s="205"/>
      <c r="AS9" s="205"/>
      <c r="AT9" s="215"/>
      <c r="AU9" s="164"/>
      <c r="AV9" s="164"/>
      <c r="AW9" s="164"/>
      <c r="AX9" s="164"/>
      <c r="AY9" s="164"/>
      <c r="AZ9" s="164"/>
      <c r="BA9" s="164"/>
      <c r="BB9" s="164"/>
      <c r="BC9" s="164"/>
      <c r="BD9" s="164"/>
      <c r="BE9" s="164"/>
      <c r="BF9" s="690" t="s">
        <v>3</v>
      </c>
      <c r="BG9" s="718"/>
      <c r="BH9" s="718"/>
      <c r="BI9" s="718"/>
    </row>
    <row r="10" spans="1:64" ht="15" customHeight="1" thickBot="1">
      <c r="A10" s="164"/>
      <c r="B10" s="721" t="str">
        <f>IF(Presentación!B10="","",Presentación!B10)</f>
        <v>Veracruz de Ignacio de la Llave</v>
      </c>
      <c r="C10" s="681"/>
      <c r="D10" s="681"/>
      <c r="E10" s="681"/>
      <c r="F10" s="681"/>
      <c r="G10" s="681"/>
      <c r="H10" s="681"/>
      <c r="I10" s="681"/>
      <c r="J10" s="681"/>
      <c r="K10" s="681"/>
      <c r="L10" s="682"/>
      <c r="M10" s="206"/>
      <c r="N10" s="721" t="str">
        <f>IF(Presentación!N10="","",Presentación!N10)</f>
        <v>230</v>
      </c>
      <c r="O10" s="682"/>
      <c r="P10" s="205"/>
      <c r="Q10" s="205"/>
      <c r="R10" s="205"/>
      <c r="S10" s="205"/>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row>
    <row r="11" spans="1:64" ht="15.75" customHeight="1" thickBot="1">
      <c r="A11" s="164"/>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row>
    <row r="12" spans="1:64" s="164" customFormat="1" ht="15" customHeight="1" thickBot="1">
      <c r="A12" s="216"/>
      <c r="B12" s="778" t="s">
        <v>4978</v>
      </c>
      <c r="C12" s="720"/>
      <c r="D12" s="720"/>
      <c r="E12" s="720"/>
      <c r="F12" s="720"/>
      <c r="G12" s="720"/>
      <c r="H12" s="720"/>
      <c r="I12" s="720"/>
      <c r="J12" s="720"/>
      <c r="K12" s="720"/>
      <c r="L12" s="720"/>
      <c r="M12" s="720"/>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c r="AT12" s="720"/>
      <c r="AU12" s="720"/>
      <c r="AV12" s="720"/>
      <c r="AW12" s="720"/>
      <c r="AX12" s="720"/>
      <c r="AY12" s="720"/>
      <c r="AZ12" s="720"/>
      <c r="BA12" s="720"/>
      <c r="BB12" s="720"/>
      <c r="BC12" s="720"/>
      <c r="BD12" s="720"/>
      <c r="BE12" s="720"/>
      <c r="BF12" s="720"/>
      <c r="BG12" s="720"/>
      <c r="BH12" s="720"/>
      <c r="BI12" s="739"/>
      <c r="BJ12" s="217"/>
      <c r="BK12" s="217"/>
      <c r="BL12" s="217"/>
    </row>
    <row r="13" spans="1:64" s="164" customFormat="1" ht="15" customHeight="1">
      <c r="A13" s="218"/>
      <c r="B13" s="784" t="s">
        <v>4979</v>
      </c>
      <c r="C13" s="697"/>
      <c r="D13" s="697"/>
      <c r="E13" s="697"/>
      <c r="F13" s="697"/>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769"/>
    </row>
    <row r="14" spans="1:64" s="164" customFormat="1" ht="15" customHeight="1">
      <c r="A14" s="218"/>
      <c r="B14" s="219"/>
      <c r="C14" s="768" t="s">
        <v>4980</v>
      </c>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c r="AT14" s="697"/>
      <c r="AU14" s="697"/>
      <c r="AV14" s="697"/>
      <c r="AW14" s="697"/>
      <c r="AX14" s="697"/>
      <c r="AY14" s="697"/>
      <c r="AZ14" s="697"/>
      <c r="BA14" s="697"/>
      <c r="BB14" s="697"/>
      <c r="BC14" s="697"/>
      <c r="BD14" s="697"/>
      <c r="BE14" s="697"/>
      <c r="BF14" s="697"/>
      <c r="BG14" s="697"/>
      <c r="BH14" s="697"/>
      <c r="BI14" s="769"/>
      <c r="BJ14" s="220"/>
    </row>
    <row r="15" spans="1:64" s="164" customFormat="1" ht="15" customHeight="1">
      <c r="A15" s="218"/>
      <c r="B15" s="219"/>
      <c r="C15" s="768" t="s">
        <v>4981</v>
      </c>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769"/>
      <c r="BJ15" s="220"/>
    </row>
    <row r="16" spans="1:64" s="164" customFormat="1" ht="15" customHeight="1">
      <c r="A16" s="218"/>
      <c r="B16" s="219"/>
      <c r="C16" s="768" t="s">
        <v>4982</v>
      </c>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769"/>
      <c r="BJ16" s="220"/>
    </row>
    <row r="17" spans="1:76" s="164" customFormat="1" ht="15" customHeight="1">
      <c r="A17" s="218"/>
      <c r="B17" s="219"/>
      <c r="C17" s="768" t="s">
        <v>4983</v>
      </c>
      <c r="D17" s="697"/>
      <c r="E17" s="697"/>
      <c r="F17" s="697"/>
      <c r="G17" s="697"/>
      <c r="H17" s="697"/>
      <c r="I17" s="697"/>
      <c r="J17" s="697"/>
      <c r="K17" s="697"/>
      <c r="L17" s="69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7"/>
      <c r="AW17" s="697"/>
      <c r="AX17" s="697"/>
      <c r="AY17" s="697"/>
      <c r="AZ17" s="697"/>
      <c r="BA17" s="697"/>
      <c r="BB17" s="697"/>
      <c r="BC17" s="697"/>
      <c r="BD17" s="697"/>
      <c r="BE17" s="697"/>
      <c r="BF17" s="697"/>
      <c r="BG17" s="697"/>
      <c r="BH17" s="697"/>
      <c r="BI17" s="769"/>
      <c r="BJ17" s="220"/>
    </row>
    <row r="18" spans="1:76" s="164" customFormat="1" ht="15" customHeight="1">
      <c r="A18" s="218"/>
      <c r="B18" s="219"/>
      <c r="C18" s="768" t="s">
        <v>4984</v>
      </c>
      <c r="D18" s="697"/>
      <c r="E18" s="697"/>
      <c r="F18" s="697"/>
      <c r="G18" s="697"/>
      <c r="H18" s="697"/>
      <c r="I18" s="697"/>
      <c r="J18" s="697"/>
      <c r="K18" s="697"/>
      <c r="L18" s="69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769"/>
      <c r="BJ18" s="220"/>
    </row>
    <row r="19" spans="1:76" s="164" customFormat="1" ht="15" customHeight="1">
      <c r="A19" s="218"/>
      <c r="B19" s="221"/>
      <c r="C19" s="768" t="s">
        <v>4985</v>
      </c>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697"/>
      <c r="AP19" s="697"/>
      <c r="AQ19" s="697"/>
      <c r="AR19" s="697"/>
      <c r="AS19" s="697"/>
      <c r="AT19" s="697"/>
      <c r="AU19" s="697"/>
      <c r="AV19" s="697"/>
      <c r="AW19" s="697"/>
      <c r="AX19" s="697"/>
      <c r="AY19" s="697"/>
      <c r="AZ19" s="697"/>
      <c r="BA19" s="697"/>
      <c r="BB19" s="697"/>
      <c r="BC19" s="697"/>
      <c r="BD19" s="697"/>
      <c r="BE19" s="697"/>
      <c r="BF19" s="697"/>
      <c r="BG19" s="697"/>
      <c r="BH19" s="697"/>
      <c r="BI19" s="769"/>
      <c r="BJ19" s="220"/>
    </row>
    <row r="20" spans="1:76" s="164" customFormat="1" ht="15" customHeight="1">
      <c r="A20" s="218"/>
      <c r="B20" s="221"/>
      <c r="C20" s="768" t="s">
        <v>4986</v>
      </c>
      <c r="D20" s="697"/>
      <c r="E20" s="697"/>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697"/>
      <c r="AP20" s="697"/>
      <c r="AQ20" s="697"/>
      <c r="AR20" s="697"/>
      <c r="AS20" s="697"/>
      <c r="AT20" s="697"/>
      <c r="AU20" s="697"/>
      <c r="AV20" s="697"/>
      <c r="AW20" s="697"/>
      <c r="AX20" s="697"/>
      <c r="AY20" s="697"/>
      <c r="AZ20" s="697"/>
      <c r="BA20" s="697"/>
      <c r="BB20" s="697"/>
      <c r="BC20" s="697"/>
      <c r="BD20" s="697"/>
      <c r="BE20" s="697"/>
      <c r="BF20" s="697"/>
      <c r="BG20" s="697"/>
      <c r="BH20" s="697"/>
      <c r="BI20" s="769"/>
      <c r="BJ20" s="220"/>
    </row>
    <row r="21" spans="1:76" s="164" customFormat="1" ht="48" customHeight="1">
      <c r="A21" s="218"/>
      <c r="B21" s="221"/>
      <c r="C21" s="17"/>
      <c r="D21" s="789" t="s">
        <v>4987</v>
      </c>
      <c r="E21" s="697"/>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c r="BC21" s="697"/>
      <c r="BD21" s="697"/>
      <c r="BE21" s="697"/>
      <c r="BF21" s="697"/>
      <c r="BG21" s="697"/>
      <c r="BH21" s="697"/>
      <c r="BI21" s="769"/>
      <c r="BJ21" s="220"/>
    </row>
    <row r="22" spans="1:76" s="164" customFormat="1" ht="15" customHeight="1">
      <c r="A22" s="218"/>
      <c r="B22" s="221"/>
      <c r="C22" s="785" t="s">
        <v>4988</v>
      </c>
      <c r="D22" s="697"/>
      <c r="E22" s="697"/>
      <c r="F22" s="697"/>
      <c r="G22" s="697"/>
      <c r="H22" s="697"/>
      <c r="I22" s="697"/>
      <c r="J22" s="697"/>
      <c r="K22" s="697"/>
      <c r="L22" s="697"/>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697"/>
      <c r="AZ22" s="697"/>
      <c r="BA22" s="697"/>
      <c r="BB22" s="697"/>
      <c r="BC22" s="697"/>
      <c r="BD22" s="697"/>
      <c r="BE22" s="697"/>
      <c r="BF22" s="697"/>
      <c r="BG22" s="697"/>
      <c r="BH22" s="697"/>
      <c r="BI22" s="769"/>
    </row>
    <row r="23" spans="1:76" s="164" customFormat="1" ht="15" customHeight="1">
      <c r="A23" s="218"/>
      <c r="B23" s="221"/>
      <c r="C23" s="235"/>
      <c r="D23" s="779" t="s">
        <v>4989</v>
      </c>
      <c r="E23" s="697"/>
      <c r="F23" s="697"/>
      <c r="G23" s="697"/>
      <c r="H23" s="697"/>
      <c r="I23" s="697"/>
      <c r="J23" s="697"/>
      <c r="K23" s="697"/>
      <c r="L23" s="69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c r="AT23" s="697"/>
      <c r="AU23" s="697"/>
      <c r="AV23" s="697"/>
      <c r="AW23" s="697"/>
      <c r="AX23" s="697"/>
      <c r="AY23" s="697"/>
      <c r="AZ23" s="697"/>
      <c r="BA23" s="697"/>
      <c r="BB23" s="697"/>
      <c r="BC23" s="697"/>
      <c r="BD23" s="697"/>
      <c r="BE23" s="697"/>
      <c r="BF23" s="697"/>
      <c r="BG23" s="697"/>
      <c r="BH23" s="697"/>
      <c r="BI23" s="769"/>
    </row>
    <row r="24" spans="1:76" s="164" customFormat="1" ht="15" customHeight="1">
      <c r="A24" s="218"/>
      <c r="B24" s="221"/>
      <c r="C24" s="235"/>
      <c r="D24" s="779" t="s">
        <v>4990</v>
      </c>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c r="AT24" s="697"/>
      <c r="AU24" s="697"/>
      <c r="AV24" s="697"/>
      <c r="AW24" s="697"/>
      <c r="AX24" s="697"/>
      <c r="AY24" s="697"/>
      <c r="AZ24" s="697"/>
      <c r="BA24" s="697"/>
      <c r="BB24" s="697"/>
      <c r="BC24" s="697"/>
      <c r="BD24" s="697"/>
      <c r="BE24" s="697"/>
      <c r="BF24" s="697"/>
      <c r="BG24" s="697"/>
      <c r="BH24" s="697"/>
      <c r="BI24" s="769"/>
    </row>
    <row r="25" spans="1:76" s="164" customFormat="1" ht="15" customHeight="1">
      <c r="A25" s="218"/>
      <c r="B25" s="221"/>
      <c r="C25" s="235"/>
      <c r="D25" s="779" t="s">
        <v>4991</v>
      </c>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c r="AX25" s="697"/>
      <c r="AY25" s="697"/>
      <c r="AZ25" s="697"/>
      <c r="BA25" s="697"/>
      <c r="BB25" s="697"/>
      <c r="BC25" s="697"/>
      <c r="BD25" s="697"/>
      <c r="BE25" s="697"/>
      <c r="BF25" s="697"/>
      <c r="BG25" s="697"/>
      <c r="BH25" s="697"/>
      <c r="BI25" s="769"/>
    </row>
    <row r="26" spans="1:76" s="164" customFormat="1" ht="195.95" customHeight="1">
      <c r="A26" s="222"/>
      <c r="B26" s="223"/>
      <c r="C26" s="17"/>
      <c r="D26" s="236"/>
      <c r="E26" s="768" t="s">
        <v>4992</v>
      </c>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c r="BC26" s="697"/>
      <c r="BD26" s="697"/>
      <c r="BE26" s="697"/>
      <c r="BF26" s="697"/>
      <c r="BG26" s="697"/>
      <c r="BH26" s="697"/>
      <c r="BI26" s="769"/>
    </row>
    <row r="27" spans="1:76" s="164" customFormat="1" ht="15" customHeight="1">
      <c r="A27" s="218"/>
      <c r="B27" s="224"/>
      <c r="C27" s="228"/>
      <c r="D27" s="780" t="s">
        <v>4993</v>
      </c>
      <c r="E27" s="781"/>
      <c r="F27" s="781"/>
      <c r="G27" s="781"/>
      <c r="H27" s="781"/>
      <c r="I27" s="781"/>
      <c r="J27" s="781"/>
      <c r="K27" s="781"/>
      <c r="L27" s="781"/>
      <c r="M27" s="781"/>
      <c r="N27" s="781"/>
      <c r="O27" s="781"/>
      <c r="P27" s="781"/>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1"/>
      <c r="BE27" s="781"/>
      <c r="BF27" s="781"/>
      <c r="BG27" s="781"/>
      <c r="BH27" s="781"/>
      <c r="BI27" s="782"/>
    </row>
    <row r="28" spans="1:76" s="164" customFormat="1" ht="15" customHeight="1" thickBot="1">
      <c r="A28" s="218"/>
      <c r="B28" s="184"/>
      <c r="C28" s="220"/>
      <c r="D28" s="220"/>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row>
    <row r="29" spans="1:76" s="164" customFormat="1" ht="15" customHeight="1">
      <c r="A29" s="177"/>
      <c r="B29" s="786" t="s">
        <v>4994</v>
      </c>
      <c r="C29" s="756" t="s">
        <v>4995</v>
      </c>
      <c r="D29" s="757"/>
      <c r="E29" s="758"/>
      <c r="F29" s="756" t="s">
        <v>4996</v>
      </c>
      <c r="G29" s="757"/>
      <c r="H29" s="758"/>
      <c r="I29" s="756" t="s">
        <v>4997</v>
      </c>
      <c r="J29" s="757"/>
      <c r="K29" s="758"/>
      <c r="L29" s="756" t="s">
        <v>4998</v>
      </c>
      <c r="M29" s="757"/>
      <c r="N29" s="758"/>
      <c r="O29" s="756" t="s">
        <v>4999</v>
      </c>
      <c r="P29" s="757"/>
      <c r="Q29" s="757"/>
      <c r="R29" s="758"/>
      <c r="S29" s="756" t="s">
        <v>5000</v>
      </c>
      <c r="T29" s="757"/>
      <c r="U29" s="757"/>
      <c r="V29" s="758"/>
      <c r="W29" s="756" t="s">
        <v>5001</v>
      </c>
      <c r="X29" s="757"/>
      <c r="Y29" s="758"/>
      <c r="Z29" s="756" t="s">
        <v>5002</v>
      </c>
      <c r="AA29" s="757"/>
      <c r="AB29" s="758"/>
      <c r="AC29" s="756" t="s">
        <v>5003</v>
      </c>
      <c r="AD29" s="757"/>
      <c r="AE29" s="758"/>
      <c r="AF29" s="756" t="s">
        <v>5004</v>
      </c>
      <c r="AG29" s="765"/>
      <c r="AH29" s="765"/>
      <c r="AI29" s="765"/>
      <c r="AJ29" s="765"/>
      <c r="AK29" s="765"/>
      <c r="AL29" s="765"/>
      <c r="AM29" s="765"/>
      <c r="AN29" s="765"/>
      <c r="AO29" s="765"/>
      <c r="AP29" s="765"/>
      <c r="AQ29" s="765"/>
      <c r="AR29" s="765"/>
      <c r="AS29" s="765"/>
      <c r="AT29" s="765"/>
      <c r="AU29" s="765"/>
      <c r="AV29" s="765"/>
      <c r="AW29" s="765"/>
      <c r="AX29" s="765"/>
      <c r="AY29" s="765"/>
      <c r="AZ29" s="765"/>
      <c r="BA29" s="765"/>
      <c r="BB29" s="765"/>
      <c r="BC29" s="765"/>
      <c r="BD29" s="765"/>
      <c r="BE29" s="765"/>
      <c r="BF29" s="765"/>
      <c r="BG29" s="765"/>
      <c r="BH29" s="765"/>
      <c r="BI29" s="766"/>
      <c r="BJ29" s="225"/>
      <c r="BK29" s="225"/>
      <c r="BL29" s="225"/>
    </row>
    <row r="30" spans="1:76" s="164" customFormat="1" ht="15" customHeight="1">
      <c r="A30" s="177"/>
      <c r="B30" s="787"/>
      <c r="C30" s="759"/>
      <c r="D30" s="760"/>
      <c r="E30" s="761"/>
      <c r="F30" s="759"/>
      <c r="G30" s="760"/>
      <c r="H30" s="761"/>
      <c r="I30" s="759"/>
      <c r="J30" s="760"/>
      <c r="K30" s="761"/>
      <c r="L30" s="759"/>
      <c r="M30" s="760"/>
      <c r="N30" s="761"/>
      <c r="O30" s="759"/>
      <c r="P30" s="760"/>
      <c r="Q30" s="760"/>
      <c r="R30" s="761"/>
      <c r="S30" s="759"/>
      <c r="T30" s="760"/>
      <c r="U30" s="760"/>
      <c r="V30" s="761"/>
      <c r="W30" s="759"/>
      <c r="X30" s="760"/>
      <c r="Y30" s="761"/>
      <c r="Z30" s="759"/>
      <c r="AA30" s="760"/>
      <c r="AB30" s="761"/>
      <c r="AC30" s="759"/>
      <c r="AD30" s="760"/>
      <c r="AE30" s="761"/>
      <c r="AF30" s="770" t="s">
        <v>5005</v>
      </c>
      <c r="AG30" s="771"/>
      <c r="AH30" s="771"/>
      <c r="AI30" s="771"/>
      <c r="AJ30" s="771"/>
      <c r="AK30" s="771"/>
      <c r="AL30" s="771"/>
      <c r="AM30" s="771"/>
      <c r="AN30" s="770" t="s">
        <v>5006</v>
      </c>
      <c r="AO30" s="771"/>
      <c r="AP30" s="771"/>
      <c r="AQ30" s="771"/>
      <c r="AR30" s="771"/>
      <c r="AS30" s="771"/>
      <c r="AT30" s="771"/>
      <c r="AU30" s="771"/>
      <c r="AV30" s="770" t="s">
        <v>5007</v>
      </c>
      <c r="AW30" s="771"/>
      <c r="AX30" s="771"/>
      <c r="AY30" s="771"/>
      <c r="AZ30" s="771"/>
      <c r="BA30" s="771"/>
      <c r="BB30" s="771"/>
      <c r="BC30" s="771"/>
      <c r="BD30" s="770" t="s">
        <v>5008</v>
      </c>
      <c r="BE30" s="771"/>
      <c r="BF30" s="771"/>
      <c r="BG30" s="771"/>
      <c r="BH30" s="771"/>
      <c r="BI30" s="795"/>
      <c r="BJ30" s="225"/>
      <c r="BK30" s="225"/>
      <c r="BL30" s="225"/>
    </row>
    <row r="31" spans="1:76" s="164" customFormat="1" ht="24" customHeight="1">
      <c r="A31" s="177"/>
      <c r="B31" s="788"/>
      <c r="C31" s="762"/>
      <c r="D31" s="763"/>
      <c r="E31" s="764"/>
      <c r="F31" s="762"/>
      <c r="G31" s="763"/>
      <c r="H31" s="764"/>
      <c r="I31" s="762"/>
      <c r="J31" s="763"/>
      <c r="K31" s="764"/>
      <c r="L31" s="762"/>
      <c r="M31" s="763"/>
      <c r="N31" s="764"/>
      <c r="O31" s="762"/>
      <c r="P31" s="763"/>
      <c r="Q31" s="763"/>
      <c r="R31" s="764"/>
      <c r="S31" s="762"/>
      <c r="T31" s="763"/>
      <c r="U31" s="763"/>
      <c r="V31" s="764"/>
      <c r="W31" s="762"/>
      <c r="X31" s="763"/>
      <c r="Y31" s="764"/>
      <c r="Z31" s="762"/>
      <c r="AA31" s="763"/>
      <c r="AB31" s="764"/>
      <c r="AC31" s="762"/>
      <c r="AD31" s="763"/>
      <c r="AE31" s="764"/>
      <c r="AF31" s="770" t="s">
        <v>5009</v>
      </c>
      <c r="AG31" s="771"/>
      <c r="AH31" s="771"/>
      <c r="AI31" s="771"/>
      <c r="AJ31" s="770" t="s">
        <v>5010</v>
      </c>
      <c r="AK31" s="771"/>
      <c r="AL31" s="771"/>
      <c r="AM31" s="771"/>
      <c r="AN31" s="770" t="s">
        <v>5009</v>
      </c>
      <c r="AO31" s="771"/>
      <c r="AP31" s="771"/>
      <c r="AQ31" s="771"/>
      <c r="AR31" s="770" t="s">
        <v>5010</v>
      </c>
      <c r="AS31" s="771"/>
      <c r="AT31" s="771"/>
      <c r="AU31" s="771"/>
      <c r="AV31" s="770" t="s">
        <v>5009</v>
      </c>
      <c r="AW31" s="771"/>
      <c r="AX31" s="771"/>
      <c r="AY31" s="771"/>
      <c r="AZ31" s="770" t="s">
        <v>5010</v>
      </c>
      <c r="BA31" s="771"/>
      <c r="BB31" s="771"/>
      <c r="BC31" s="771"/>
      <c r="BD31" s="771"/>
      <c r="BE31" s="771"/>
      <c r="BF31" s="771"/>
      <c r="BG31" s="771"/>
      <c r="BH31" s="771"/>
      <c r="BI31" s="795"/>
      <c r="BJ31" s="225"/>
      <c r="BK31" s="225"/>
      <c r="BL31" s="225"/>
    </row>
    <row r="32" spans="1:76" s="164" customFormat="1" ht="48" customHeight="1">
      <c r="A32" s="165"/>
      <c r="B32" s="564" t="s">
        <v>5011</v>
      </c>
      <c r="C32" s="755" t="s">
        <v>5012</v>
      </c>
      <c r="D32" s="749"/>
      <c r="E32" s="750"/>
      <c r="F32" s="755" t="s">
        <v>1054</v>
      </c>
      <c r="G32" s="749"/>
      <c r="H32" s="750"/>
      <c r="I32" s="755" t="s">
        <v>5013</v>
      </c>
      <c r="J32" s="749"/>
      <c r="K32" s="750"/>
      <c r="L32" s="755" t="s">
        <v>1092</v>
      </c>
      <c r="M32" s="749"/>
      <c r="N32" s="750"/>
      <c r="O32" s="755" t="s">
        <v>5014</v>
      </c>
      <c r="P32" s="749"/>
      <c r="Q32" s="749"/>
      <c r="R32" s="750"/>
      <c r="S32" s="755" t="s">
        <v>5015</v>
      </c>
      <c r="T32" s="749"/>
      <c r="U32" s="749"/>
      <c r="V32" s="750"/>
      <c r="W32" s="755" t="s">
        <v>5016</v>
      </c>
      <c r="X32" s="749"/>
      <c r="Y32" s="750"/>
      <c r="Z32" s="772" t="s">
        <v>5017</v>
      </c>
      <c r="AA32" s="749"/>
      <c r="AB32" s="750"/>
      <c r="AC32" s="755" t="s">
        <v>5018</v>
      </c>
      <c r="AD32" s="749"/>
      <c r="AE32" s="750"/>
      <c r="AF32" s="790" t="s">
        <v>5019</v>
      </c>
      <c r="AG32" s="749"/>
      <c r="AH32" s="749"/>
      <c r="AI32" s="750"/>
      <c r="AJ32" s="748">
        <v>3</v>
      </c>
      <c r="AK32" s="749"/>
      <c r="AL32" s="749"/>
      <c r="AM32" s="750"/>
      <c r="AN32" s="790" t="s">
        <v>5020</v>
      </c>
      <c r="AO32" s="749"/>
      <c r="AP32" s="749"/>
      <c r="AQ32" s="750"/>
      <c r="AR32" s="748">
        <v>1</v>
      </c>
      <c r="AS32" s="749"/>
      <c r="AT32" s="749"/>
      <c r="AU32" s="750"/>
      <c r="AV32" s="790" t="s">
        <v>5021</v>
      </c>
      <c r="AW32" s="749"/>
      <c r="AX32" s="749"/>
      <c r="AY32" s="750"/>
      <c r="AZ32" s="748">
        <v>9</v>
      </c>
      <c r="BA32" s="749"/>
      <c r="BB32" s="749"/>
      <c r="BC32" s="750"/>
      <c r="BD32" s="793"/>
      <c r="BE32" s="749"/>
      <c r="BF32" s="749"/>
      <c r="BG32" s="749"/>
      <c r="BH32" s="749"/>
      <c r="BI32" s="794"/>
      <c r="BJ32" s="218"/>
      <c r="BK32" s="218"/>
      <c r="BL32" s="218"/>
      <c r="BX32" s="264" t="s">
        <v>5022</v>
      </c>
    </row>
    <row r="33" spans="2:76" s="164" customFormat="1" ht="15" customHeight="1">
      <c r="B33" s="226" t="s">
        <v>5023</v>
      </c>
      <c r="C33" s="754"/>
      <c r="D33" s="752"/>
      <c r="E33" s="753"/>
      <c r="F33" s="754"/>
      <c r="G33" s="752"/>
      <c r="H33" s="753"/>
      <c r="I33" s="754"/>
      <c r="J33" s="752"/>
      <c r="K33" s="753"/>
      <c r="L33" s="754"/>
      <c r="M33" s="752"/>
      <c r="N33" s="753"/>
      <c r="O33" s="754"/>
      <c r="P33" s="752"/>
      <c r="Q33" s="752"/>
      <c r="R33" s="753"/>
      <c r="S33" s="754"/>
      <c r="T33" s="752"/>
      <c r="U33" s="752"/>
      <c r="V33" s="753"/>
      <c r="W33" s="754"/>
      <c r="X33" s="752"/>
      <c r="Y33" s="753"/>
      <c r="Z33" s="754"/>
      <c r="AA33" s="752"/>
      <c r="AB33" s="753"/>
      <c r="AC33" s="754"/>
      <c r="AD33" s="752"/>
      <c r="AE33" s="753"/>
      <c r="AF33" s="754"/>
      <c r="AG33" s="752"/>
      <c r="AH33" s="752"/>
      <c r="AI33" s="753"/>
      <c r="AJ33" s="754"/>
      <c r="AK33" s="752"/>
      <c r="AL33" s="752"/>
      <c r="AM33" s="753"/>
      <c r="AN33" s="754"/>
      <c r="AO33" s="752"/>
      <c r="AP33" s="752"/>
      <c r="AQ33" s="753"/>
      <c r="AR33" s="754"/>
      <c r="AS33" s="752"/>
      <c r="AT33" s="752"/>
      <c r="AU33" s="753"/>
      <c r="AV33" s="754"/>
      <c r="AW33" s="752"/>
      <c r="AX33" s="752"/>
      <c r="AY33" s="753"/>
      <c r="AZ33" s="754"/>
      <c r="BA33" s="752"/>
      <c r="BB33" s="752"/>
      <c r="BC33" s="753"/>
      <c r="BD33" s="751"/>
      <c r="BE33" s="752"/>
      <c r="BF33" s="752"/>
      <c r="BG33" s="752"/>
      <c r="BH33" s="752"/>
      <c r="BI33" s="753"/>
      <c r="BK33" s="164">
        <v>1</v>
      </c>
      <c r="BL33" s="164" t="s">
        <v>5024</v>
      </c>
      <c r="BX33" s="265">
        <f>IF(OR(COUNTIF(AJ33,10)&gt;0,COUNTIF(AR33,10)&gt;0,COUNTIF(AZ33,10)&gt;0),1,0)</f>
        <v>0</v>
      </c>
    </row>
    <row r="34" spans="2:76" s="164" customFormat="1" ht="15" customHeight="1">
      <c r="B34" s="226" t="s">
        <v>5025</v>
      </c>
      <c r="C34" s="754"/>
      <c r="D34" s="752"/>
      <c r="E34" s="753"/>
      <c r="F34" s="754"/>
      <c r="G34" s="752"/>
      <c r="H34" s="753"/>
      <c r="I34" s="754"/>
      <c r="J34" s="752"/>
      <c r="K34" s="753"/>
      <c r="L34" s="754"/>
      <c r="M34" s="752"/>
      <c r="N34" s="753"/>
      <c r="O34" s="754"/>
      <c r="P34" s="752"/>
      <c r="Q34" s="752"/>
      <c r="R34" s="753"/>
      <c r="S34" s="754"/>
      <c r="T34" s="752"/>
      <c r="U34" s="752"/>
      <c r="V34" s="753"/>
      <c r="W34" s="754"/>
      <c r="X34" s="752"/>
      <c r="Y34" s="753"/>
      <c r="Z34" s="754"/>
      <c r="AA34" s="752"/>
      <c r="AB34" s="753"/>
      <c r="AC34" s="754"/>
      <c r="AD34" s="752"/>
      <c r="AE34" s="753"/>
      <c r="AF34" s="754"/>
      <c r="AG34" s="752"/>
      <c r="AH34" s="752"/>
      <c r="AI34" s="753"/>
      <c r="AJ34" s="754"/>
      <c r="AK34" s="752"/>
      <c r="AL34" s="752"/>
      <c r="AM34" s="753"/>
      <c r="AN34" s="754"/>
      <c r="AO34" s="752"/>
      <c r="AP34" s="752"/>
      <c r="AQ34" s="753"/>
      <c r="AR34" s="754"/>
      <c r="AS34" s="752"/>
      <c r="AT34" s="752"/>
      <c r="AU34" s="753"/>
      <c r="AV34" s="754"/>
      <c r="AW34" s="752"/>
      <c r="AX34" s="752"/>
      <c r="AY34" s="753"/>
      <c r="AZ34" s="754"/>
      <c r="BA34" s="752"/>
      <c r="BB34" s="752"/>
      <c r="BC34" s="753"/>
      <c r="BD34" s="751"/>
      <c r="BE34" s="752"/>
      <c r="BF34" s="752"/>
      <c r="BG34" s="752"/>
      <c r="BH34" s="752"/>
      <c r="BI34" s="753"/>
      <c r="BK34" s="164">
        <v>2</v>
      </c>
      <c r="BL34" s="164" t="s">
        <v>5026</v>
      </c>
      <c r="BX34" s="265">
        <f t="shared" ref="BX34:BX67" si="0">IF(OR(COUNTIF(AJ34,10)&gt;0,COUNTIF(AR34,10)&gt;0,COUNTIF(AZ34,10)&gt;0),1,0)</f>
        <v>0</v>
      </c>
    </row>
    <row r="35" spans="2:76" s="164" customFormat="1" ht="15" customHeight="1">
      <c r="B35" s="226" t="s">
        <v>5027</v>
      </c>
      <c r="C35" s="754"/>
      <c r="D35" s="752"/>
      <c r="E35" s="753"/>
      <c r="F35" s="754"/>
      <c r="G35" s="752"/>
      <c r="H35" s="753"/>
      <c r="I35" s="754"/>
      <c r="J35" s="752"/>
      <c r="K35" s="753"/>
      <c r="L35" s="754"/>
      <c r="M35" s="752"/>
      <c r="N35" s="753"/>
      <c r="O35" s="754"/>
      <c r="P35" s="752"/>
      <c r="Q35" s="752"/>
      <c r="R35" s="753"/>
      <c r="S35" s="754"/>
      <c r="T35" s="752"/>
      <c r="U35" s="752"/>
      <c r="V35" s="753"/>
      <c r="W35" s="754"/>
      <c r="X35" s="752"/>
      <c r="Y35" s="753"/>
      <c r="Z35" s="754"/>
      <c r="AA35" s="752"/>
      <c r="AB35" s="753"/>
      <c r="AC35" s="754"/>
      <c r="AD35" s="752"/>
      <c r="AE35" s="753"/>
      <c r="AF35" s="754"/>
      <c r="AG35" s="752"/>
      <c r="AH35" s="752"/>
      <c r="AI35" s="753"/>
      <c r="AJ35" s="754"/>
      <c r="AK35" s="752"/>
      <c r="AL35" s="752"/>
      <c r="AM35" s="753"/>
      <c r="AN35" s="754"/>
      <c r="AO35" s="752"/>
      <c r="AP35" s="752"/>
      <c r="AQ35" s="753"/>
      <c r="AR35" s="754"/>
      <c r="AS35" s="752"/>
      <c r="AT35" s="752"/>
      <c r="AU35" s="753"/>
      <c r="AV35" s="754"/>
      <c r="AW35" s="752"/>
      <c r="AX35" s="752"/>
      <c r="AY35" s="753"/>
      <c r="AZ35" s="754"/>
      <c r="BA35" s="752"/>
      <c r="BB35" s="752"/>
      <c r="BC35" s="753"/>
      <c r="BD35" s="791"/>
      <c r="BE35" s="752"/>
      <c r="BF35" s="752"/>
      <c r="BG35" s="752"/>
      <c r="BH35" s="752"/>
      <c r="BI35" s="792"/>
      <c r="BK35" s="164">
        <v>3</v>
      </c>
      <c r="BL35" s="164" t="s">
        <v>5028</v>
      </c>
      <c r="BX35" s="265">
        <f t="shared" si="0"/>
        <v>0</v>
      </c>
    </row>
    <row r="36" spans="2:76" s="164" customFormat="1" ht="15" customHeight="1">
      <c r="B36" s="226" t="s">
        <v>5029</v>
      </c>
      <c r="C36" s="754"/>
      <c r="D36" s="752"/>
      <c r="E36" s="753"/>
      <c r="F36" s="754"/>
      <c r="G36" s="752"/>
      <c r="H36" s="753"/>
      <c r="I36" s="754"/>
      <c r="J36" s="752"/>
      <c r="K36" s="753"/>
      <c r="L36" s="754"/>
      <c r="M36" s="752"/>
      <c r="N36" s="753"/>
      <c r="O36" s="754"/>
      <c r="P36" s="752"/>
      <c r="Q36" s="752"/>
      <c r="R36" s="753"/>
      <c r="S36" s="754"/>
      <c r="T36" s="752"/>
      <c r="U36" s="752"/>
      <c r="V36" s="753"/>
      <c r="W36" s="754"/>
      <c r="X36" s="752"/>
      <c r="Y36" s="753"/>
      <c r="Z36" s="754"/>
      <c r="AA36" s="752"/>
      <c r="AB36" s="753"/>
      <c r="AC36" s="754"/>
      <c r="AD36" s="752"/>
      <c r="AE36" s="753"/>
      <c r="AF36" s="754"/>
      <c r="AG36" s="752"/>
      <c r="AH36" s="752"/>
      <c r="AI36" s="753"/>
      <c r="AJ36" s="754"/>
      <c r="AK36" s="752"/>
      <c r="AL36" s="752"/>
      <c r="AM36" s="753"/>
      <c r="AN36" s="754"/>
      <c r="AO36" s="752"/>
      <c r="AP36" s="752"/>
      <c r="AQ36" s="753"/>
      <c r="AR36" s="754"/>
      <c r="AS36" s="752"/>
      <c r="AT36" s="752"/>
      <c r="AU36" s="753"/>
      <c r="AV36" s="754"/>
      <c r="AW36" s="752"/>
      <c r="AX36" s="752"/>
      <c r="AY36" s="753"/>
      <c r="AZ36" s="754"/>
      <c r="BA36" s="752"/>
      <c r="BB36" s="752"/>
      <c r="BC36" s="753"/>
      <c r="BD36" s="751"/>
      <c r="BE36" s="752"/>
      <c r="BF36" s="752"/>
      <c r="BG36" s="752"/>
      <c r="BH36" s="752"/>
      <c r="BI36" s="753"/>
      <c r="BK36" s="164">
        <v>4</v>
      </c>
      <c r="BL36" s="164" t="s">
        <v>5030</v>
      </c>
      <c r="BX36" s="265">
        <f t="shared" si="0"/>
        <v>0</v>
      </c>
    </row>
    <row r="37" spans="2:76" s="164" customFormat="1" ht="15" customHeight="1">
      <c r="B37" s="226" t="s">
        <v>5031</v>
      </c>
      <c r="C37" s="754"/>
      <c r="D37" s="752"/>
      <c r="E37" s="753"/>
      <c r="F37" s="754"/>
      <c r="G37" s="752"/>
      <c r="H37" s="753"/>
      <c r="I37" s="754"/>
      <c r="J37" s="752"/>
      <c r="K37" s="753"/>
      <c r="L37" s="754"/>
      <c r="M37" s="752"/>
      <c r="N37" s="753"/>
      <c r="O37" s="754"/>
      <c r="P37" s="752"/>
      <c r="Q37" s="752"/>
      <c r="R37" s="753"/>
      <c r="S37" s="754"/>
      <c r="T37" s="752"/>
      <c r="U37" s="752"/>
      <c r="V37" s="753"/>
      <c r="W37" s="754"/>
      <c r="X37" s="752"/>
      <c r="Y37" s="753"/>
      <c r="Z37" s="754"/>
      <c r="AA37" s="752"/>
      <c r="AB37" s="753"/>
      <c r="AC37" s="754"/>
      <c r="AD37" s="752"/>
      <c r="AE37" s="753"/>
      <c r="AF37" s="754"/>
      <c r="AG37" s="752"/>
      <c r="AH37" s="752"/>
      <c r="AI37" s="753"/>
      <c r="AJ37" s="754"/>
      <c r="AK37" s="752"/>
      <c r="AL37" s="752"/>
      <c r="AM37" s="753"/>
      <c r="AN37" s="754"/>
      <c r="AO37" s="752"/>
      <c r="AP37" s="752"/>
      <c r="AQ37" s="753"/>
      <c r="AR37" s="754"/>
      <c r="AS37" s="752"/>
      <c r="AT37" s="752"/>
      <c r="AU37" s="753"/>
      <c r="AV37" s="754"/>
      <c r="AW37" s="752"/>
      <c r="AX37" s="752"/>
      <c r="AY37" s="753"/>
      <c r="AZ37" s="754"/>
      <c r="BA37" s="752"/>
      <c r="BB37" s="752"/>
      <c r="BC37" s="753"/>
      <c r="BD37" s="751"/>
      <c r="BE37" s="752"/>
      <c r="BF37" s="752"/>
      <c r="BG37" s="752"/>
      <c r="BH37" s="752"/>
      <c r="BI37" s="753"/>
      <c r="BK37" s="164">
        <v>5</v>
      </c>
      <c r="BL37" s="164" t="s">
        <v>5032</v>
      </c>
      <c r="BX37" s="265">
        <f t="shared" si="0"/>
        <v>0</v>
      </c>
    </row>
    <row r="38" spans="2:76" s="164" customFormat="1" ht="15" customHeight="1">
      <c r="B38" s="226" t="s">
        <v>5033</v>
      </c>
      <c r="C38" s="754"/>
      <c r="D38" s="752"/>
      <c r="E38" s="753"/>
      <c r="F38" s="754"/>
      <c r="G38" s="752"/>
      <c r="H38" s="753"/>
      <c r="I38" s="754"/>
      <c r="J38" s="752"/>
      <c r="K38" s="753"/>
      <c r="L38" s="754"/>
      <c r="M38" s="752"/>
      <c r="N38" s="753"/>
      <c r="O38" s="754"/>
      <c r="P38" s="752"/>
      <c r="Q38" s="752"/>
      <c r="R38" s="753"/>
      <c r="S38" s="754"/>
      <c r="T38" s="752"/>
      <c r="U38" s="752"/>
      <c r="V38" s="753"/>
      <c r="W38" s="754"/>
      <c r="X38" s="752"/>
      <c r="Y38" s="753"/>
      <c r="Z38" s="754"/>
      <c r="AA38" s="752"/>
      <c r="AB38" s="753"/>
      <c r="AC38" s="754"/>
      <c r="AD38" s="752"/>
      <c r="AE38" s="753"/>
      <c r="AF38" s="754"/>
      <c r="AG38" s="752"/>
      <c r="AH38" s="752"/>
      <c r="AI38" s="753"/>
      <c r="AJ38" s="754"/>
      <c r="AK38" s="752"/>
      <c r="AL38" s="752"/>
      <c r="AM38" s="753"/>
      <c r="AN38" s="754"/>
      <c r="AO38" s="752"/>
      <c r="AP38" s="752"/>
      <c r="AQ38" s="753"/>
      <c r="AR38" s="754"/>
      <c r="AS38" s="752"/>
      <c r="AT38" s="752"/>
      <c r="AU38" s="753"/>
      <c r="AV38" s="754"/>
      <c r="AW38" s="752"/>
      <c r="AX38" s="752"/>
      <c r="AY38" s="753"/>
      <c r="AZ38" s="754"/>
      <c r="BA38" s="752"/>
      <c r="BB38" s="752"/>
      <c r="BC38" s="753"/>
      <c r="BD38" s="751"/>
      <c r="BE38" s="752"/>
      <c r="BF38" s="752"/>
      <c r="BG38" s="752"/>
      <c r="BH38" s="752"/>
      <c r="BI38" s="753"/>
      <c r="BK38" s="164">
        <v>6</v>
      </c>
      <c r="BL38" s="164" t="s">
        <v>5034</v>
      </c>
      <c r="BX38" s="265">
        <f>IF(OR(COUNTIF(AJ38,10)&gt;0,COUNTIF(AR38,10)&gt;0,COUNTIF(AZ38,10)&gt;0),1,0)</f>
        <v>0</v>
      </c>
    </row>
    <row r="39" spans="2:76" s="164" customFormat="1" ht="15" customHeight="1">
      <c r="B39" s="226" t="s">
        <v>5035</v>
      </c>
      <c r="C39" s="754"/>
      <c r="D39" s="752"/>
      <c r="E39" s="753"/>
      <c r="F39" s="754"/>
      <c r="G39" s="752"/>
      <c r="H39" s="753"/>
      <c r="I39" s="754"/>
      <c r="J39" s="752"/>
      <c r="K39" s="753"/>
      <c r="L39" s="754"/>
      <c r="M39" s="752"/>
      <c r="N39" s="753"/>
      <c r="O39" s="754"/>
      <c r="P39" s="752"/>
      <c r="Q39" s="752"/>
      <c r="R39" s="753"/>
      <c r="S39" s="754"/>
      <c r="T39" s="752"/>
      <c r="U39" s="752"/>
      <c r="V39" s="753"/>
      <c r="W39" s="754"/>
      <c r="X39" s="752"/>
      <c r="Y39" s="753"/>
      <c r="Z39" s="754"/>
      <c r="AA39" s="752"/>
      <c r="AB39" s="753"/>
      <c r="AC39" s="754"/>
      <c r="AD39" s="752"/>
      <c r="AE39" s="753"/>
      <c r="AF39" s="754"/>
      <c r="AG39" s="752"/>
      <c r="AH39" s="752"/>
      <c r="AI39" s="753"/>
      <c r="AJ39" s="754"/>
      <c r="AK39" s="752"/>
      <c r="AL39" s="752"/>
      <c r="AM39" s="753"/>
      <c r="AN39" s="754"/>
      <c r="AO39" s="752"/>
      <c r="AP39" s="752"/>
      <c r="AQ39" s="753"/>
      <c r="AR39" s="754"/>
      <c r="AS39" s="752"/>
      <c r="AT39" s="752"/>
      <c r="AU39" s="753"/>
      <c r="AV39" s="754"/>
      <c r="AW39" s="752"/>
      <c r="AX39" s="752"/>
      <c r="AY39" s="753"/>
      <c r="AZ39" s="754"/>
      <c r="BA39" s="752"/>
      <c r="BB39" s="752"/>
      <c r="BC39" s="753"/>
      <c r="BD39" s="751"/>
      <c r="BE39" s="752"/>
      <c r="BF39" s="752"/>
      <c r="BG39" s="752"/>
      <c r="BH39" s="752"/>
      <c r="BI39" s="753"/>
      <c r="BK39" s="164">
        <v>7</v>
      </c>
      <c r="BL39" s="164" t="s">
        <v>5036</v>
      </c>
      <c r="BX39" s="265">
        <f t="shared" si="0"/>
        <v>0</v>
      </c>
    </row>
    <row r="40" spans="2:76" s="164" customFormat="1" ht="15" customHeight="1">
      <c r="B40" s="226" t="s">
        <v>5037</v>
      </c>
      <c r="C40" s="754"/>
      <c r="D40" s="752"/>
      <c r="E40" s="753"/>
      <c r="F40" s="754"/>
      <c r="G40" s="752"/>
      <c r="H40" s="753"/>
      <c r="I40" s="754"/>
      <c r="J40" s="752"/>
      <c r="K40" s="753"/>
      <c r="L40" s="754"/>
      <c r="M40" s="752"/>
      <c r="N40" s="753"/>
      <c r="O40" s="754"/>
      <c r="P40" s="752"/>
      <c r="Q40" s="752"/>
      <c r="R40" s="753"/>
      <c r="S40" s="754"/>
      <c r="T40" s="752"/>
      <c r="U40" s="752"/>
      <c r="V40" s="753"/>
      <c r="W40" s="754"/>
      <c r="X40" s="752"/>
      <c r="Y40" s="753"/>
      <c r="Z40" s="754"/>
      <c r="AA40" s="752"/>
      <c r="AB40" s="753"/>
      <c r="AC40" s="754"/>
      <c r="AD40" s="752"/>
      <c r="AE40" s="753"/>
      <c r="AF40" s="754"/>
      <c r="AG40" s="752"/>
      <c r="AH40" s="752"/>
      <c r="AI40" s="753"/>
      <c r="AJ40" s="754"/>
      <c r="AK40" s="752"/>
      <c r="AL40" s="752"/>
      <c r="AM40" s="753"/>
      <c r="AN40" s="754"/>
      <c r="AO40" s="752"/>
      <c r="AP40" s="752"/>
      <c r="AQ40" s="753"/>
      <c r="AR40" s="754"/>
      <c r="AS40" s="752"/>
      <c r="AT40" s="752"/>
      <c r="AU40" s="753"/>
      <c r="AV40" s="754"/>
      <c r="AW40" s="752"/>
      <c r="AX40" s="752"/>
      <c r="AY40" s="753"/>
      <c r="AZ40" s="754"/>
      <c r="BA40" s="752"/>
      <c r="BB40" s="752"/>
      <c r="BC40" s="753"/>
      <c r="BD40" s="751"/>
      <c r="BE40" s="752"/>
      <c r="BF40" s="752"/>
      <c r="BG40" s="752"/>
      <c r="BH40" s="752"/>
      <c r="BI40" s="753"/>
      <c r="BK40" s="164">
        <v>8</v>
      </c>
      <c r="BL40" s="164" t="s">
        <v>5038</v>
      </c>
      <c r="BX40" s="265">
        <f t="shared" si="0"/>
        <v>0</v>
      </c>
    </row>
    <row r="41" spans="2:76" s="164" customFormat="1" ht="15" customHeight="1">
      <c r="B41" s="226" t="s">
        <v>5039</v>
      </c>
      <c r="C41" s="754"/>
      <c r="D41" s="752"/>
      <c r="E41" s="753"/>
      <c r="F41" s="754"/>
      <c r="G41" s="752"/>
      <c r="H41" s="753"/>
      <c r="I41" s="754"/>
      <c r="J41" s="752"/>
      <c r="K41" s="753"/>
      <c r="L41" s="754"/>
      <c r="M41" s="752"/>
      <c r="N41" s="753"/>
      <c r="O41" s="754"/>
      <c r="P41" s="752"/>
      <c r="Q41" s="752"/>
      <c r="R41" s="753"/>
      <c r="S41" s="754"/>
      <c r="T41" s="752"/>
      <c r="U41" s="752"/>
      <c r="V41" s="753"/>
      <c r="W41" s="754"/>
      <c r="X41" s="752"/>
      <c r="Y41" s="753"/>
      <c r="Z41" s="754"/>
      <c r="AA41" s="752"/>
      <c r="AB41" s="753"/>
      <c r="AC41" s="754"/>
      <c r="AD41" s="752"/>
      <c r="AE41" s="753"/>
      <c r="AF41" s="754"/>
      <c r="AG41" s="752"/>
      <c r="AH41" s="752"/>
      <c r="AI41" s="753"/>
      <c r="AJ41" s="754"/>
      <c r="AK41" s="752"/>
      <c r="AL41" s="752"/>
      <c r="AM41" s="753"/>
      <c r="AN41" s="754"/>
      <c r="AO41" s="752"/>
      <c r="AP41" s="752"/>
      <c r="AQ41" s="753"/>
      <c r="AR41" s="754"/>
      <c r="AS41" s="752"/>
      <c r="AT41" s="752"/>
      <c r="AU41" s="753"/>
      <c r="AV41" s="754"/>
      <c r="AW41" s="752"/>
      <c r="AX41" s="752"/>
      <c r="AY41" s="753"/>
      <c r="AZ41" s="754"/>
      <c r="BA41" s="752"/>
      <c r="BB41" s="752"/>
      <c r="BC41" s="753"/>
      <c r="BD41" s="751"/>
      <c r="BE41" s="752"/>
      <c r="BF41" s="752"/>
      <c r="BG41" s="752"/>
      <c r="BH41" s="752"/>
      <c r="BI41" s="753"/>
      <c r="BK41" s="164">
        <v>9</v>
      </c>
      <c r="BL41" s="164" t="s">
        <v>5021</v>
      </c>
      <c r="BX41" s="265">
        <f t="shared" si="0"/>
        <v>0</v>
      </c>
    </row>
    <row r="42" spans="2:76" s="164" customFormat="1" ht="15" customHeight="1">
      <c r="B42" s="226" t="s">
        <v>5040</v>
      </c>
      <c r="C42" s="754"/>
      <c r="D42" s="752"/>
      <c r="E42" s="753"/>
      <c r="F42" s="754"/>
      <c r="G42" s="752"/>
      <c r="H42" s="753"/>
      <c r="I42" s="754"/>
      <c r="J42" s="752"/>
      <c r="K42" s="753"/>
      <c r="L42" s="754"/>
      <c r="M42" s="752"/>
      <c r="N42" s="753"/>
      <c r="O42" s="754"/>
      <c r="P42" s="752"/>
      <c r="Q42" s="752"/>
      <c r="R42" s="753"/>
      <c r="S42" s="754"/>
      <c r="T42" s="752"/>
      <c r="U42" s="752"/>
      <c r="V42" s="753"/>
      <c r="W42" s="754"/>
      <c r="X42" s="752"/>
      <c r="Y42" s="753"/>
      <c r="Z42" s="754"/>
      <c r="AA42" s="752"/>
      <c r="AB42" s="753"/>
      <c r="AC42" s="754"/>
      <c r="AD42" s="752"/>
      <c r="AE42" s="753"/>
      <c r="AF42" s="754"/>
      <c r="AG42" s="752"/>
      <c r="AH42" s="752"/>
      <c r="AI42" s="753"/>
      <c r="AJ42" s="754"/>
      <c r="AK42" s="752"/>
      <c r="AL42" s="752"/>
      <c r="AM42" s="753"/>
      <c r="AN42" s="754"/>
      <c r="AO42" s="752"/>
      <c r="AP42" s="752"/>
      <c r="AQ42" s="753"/>
      <c r="AR42" s="754"/>
      <c r="AS42" s="752"/>
      <c r="AT42" s="752"/>
      <c r="AU42" s="753"/>
      <c r="AV42" s="754"/>
      <c r="AW42" s="752"/>
      <c r="AX42" s="752"/>
      <c r="AY42" s="753"/>
      <c r="AZ42" s="754"/>
      <c r="BA42" s="752"/>
      <c r="BB42" s="752"/>
      <c r="BC42" s="753"/>
      <c r="BD42" s="751"/>
      <c r="BE42" s="752"/>
      <c r="BF42" s="752"/>
      <c r="BG42" s="752"/>
      <c r="BH42" s="752"/>
      <c r="BI42" s="753"/>
      <c r="BK42" s="164">
        <v>10</v>
      </c>
      <c r="BL42" s="164" t="s">
        <v>5041</v>
      </c>
      <c r="BX42" s="265">
        <f t="shared" si="0"/>
        <v>0</v>
      </c>
    </row>
    <row r="43" spans="2:76" s="164" customFormat="1" ht="15" customHeight="1">
      <c r="B43" s="226" t="s">
        <v>5042</v>
      </c>
      <c r="C43" s="754"/>
      <c r="D43" s="752"/>
      <c r="E43" s="753"/>
      <c r="F43" s="754"/>
      <c r="G43" s="752"/>
      <c r="H43" s="753"/>
      <c r="I43" s="754"/>
      <c r="J43" s="752"/>
      <c r="K43" s="753"/>
      <c r="L43" s="754"/>
      <c r="M43" s="752"/>
      <c r="N43" s="753"/>
      <c r="O43" s="754"/>
      <c r="P43" s="752"/>
      <c r="Q43" s="752"/>
      <c r="R43" s="753"/>
      <c r="S43" s="754"/>
      <c r="T43" s="752"/>
      <c r="U43" s="752"/>
      <c r="V43" s="753"/>
      <c r="W43" s="754"/>
      <c r="X43" s="752"/>
      <c r="Y43" s="753"/>
      <c r="Z43" s="754"/>
      <c r="AA43" s="752"/>
      <c r="AB43" s="753"/>
      <c r="AC43" s="754"/>
      <c r="AD43" s="752"/>
      <c r="AE43" s="753"/>
      <c r="AF43" s="754"/>
      <c r="AG43" s="752"/>
      <c r="AH43" s="752"/>
      <c r="AI43" s="753"/>
      <c r="AJ43" s="754"/>
      <c r="AK43" s="752"/>
      <c r="AL43" s="752"/>
      <c r="AM43" s="753"/>
      <c r="AN43" s="754"/>
      <c r="AO43" s="752"/>
      <c r="AP43" s="752"/>
      <c r="AQ43" s="753"/>
      <c r="AR43" s="754"/>
      <c r="AS43" s="752"/>
      <c r="AT43" s="752"/>
      <c r="AU43" s="753"/>
      <c r="AV43" s="754"/>
      <c r="AW43" s="752"/>
      <c r="AX43" s="752"/>
      <c r="AY43" s="753"/>
      <c r="AZ43" s="754"/>
      <c r="BA43" s="752"/>
      <c r="BB43" s="752"/>
      <c r="BC43" s="753"/>
      <c r="BD43" s="751"/>
      <c r="BE43" s="752"/>
      <c r="BF43" s="752"/>
      <c r="BG43" s="752"/>
      <c r="BH43" s="752"/>
      <c r="BI43" s="753"/>
      <c r="BX43" s="265">
        <f t="shared" si="0"/>
        <v>0</v>
      </c>
    </row>
    <row r="44" spans="2:76" s="164" customFormat="1" ht="15" customHeight="1">
      <c r="B44" s="226" t="s">
        <v>5043</v>
      </c>
      <c r="C44" s="754"/>
      <c r="D44" s="752"/>
      <c r="E44" s="753"/>
      <c r="F44" s="754"/>
      <c r="G44" s="752"/>
      <c r="H44" s="753"/>
      <c r="I44" s="754"/>
      <c r="J44" s="752"/>
      <c r="K44" s="753"/>
      <c r="L44" s="754"/>
      <c r="M44" s="752"/>
      <c r="N44" s="753"/>
      <c r="O44" s="754"/>
      <c r="P44" s="752"/>
      <c r="Q44" s="752"/>
      <c r="R44" s="753"/>
      <c r="S44" s="754"/>
      <c r="T44" s="752"/>
      <c r="U44" s="752"/>
      <c r="V44" s="753"/>
      <c r="W44" s="754"/>
      <c r="X44" s="752"/>
      <c r="Y44" s="753"/>
      <c r="Z44" s="754"/>
      <c r="AA44" s="752"/>
      <c r="AB44" s="753"/>
      <c r="AC44" s="754"/>
      <c r="AD44" s="752"/>
      <c r="AE44" s="753"/>
      <c r="AF44" s="754"/>
      <c r="AG44" s="752"/>
      <c r="AH44" s="752"/>
      <c r="AI44" s="753"/>
      <c r="AJ44" s="754"/>
      <c r="AK44" s="752"/>
      <c r="AL44" s="752"/>
      <c r="AM44" s="753"/>
      <c r="AN44" s="754"/>
      <c r="AO44" s="752"/>
      <c r="AP44" s="752"/>
      <c r="AQ44" s="753"/>
      <c r="AR44" s="754"/>
      <c r="AS44" s="752"/>
      <c r="AT44" s="752"/>
      <c r="AU44" s="753"/>
      <c r="AV44" s="754"/>
      <c r="AW44" s="752"/>
      <c r="AX44" s="752"/>
      <c r="AY44" s="753"/>
      <c r="AZ44" s="754"/>
      <c r="BA44" s="752"/>
      <c r="BB44" s="752"/>
      <c r="BC44" s="753"/>
      <c r="BD44" s="751"/>
      <c r="BE44" s="752"/>
      <c r="BF44" s="752"/>
      <c r="BG44" s="752"/>
      <c r="BH44" s="752"/>
      <c r="BI44" s="753"/>
      <c r="BX44" s="265">
        <f t="shared" si="0"/>
        <v>0</v>
      </c>
    </row>
    <row r="45" spans="2:76" s="164" customFormat="1" ht="15" customHeight="1">
      <c r="B45" s="226" t="s">
        <v>5044</v>
      </c>
      <c r="C45" s="754"/>
      <c r="D45" s="752"/>
      <c r="E45" s="753"/>
      <c r="F45" s="754"/>
      <c r="G45" s="752"/>
      <c r="H45" s="753"/>
      <c r="I45" s="754"/>
      <c r="J45" s="752"/>
      <c r="K45" s="753"/>
      <c r="L45" s="754"/>
      <c r="M45" s="752"/>
      <c r="N45" s="753"/>
      <c r="O45" s="754"/>
      <c r="P45" s="752"/>
      <c r="Q45" s="752"/>
      <c r="R45" s="753"/>
      <c r="S45" s="754"/>
      <c r="T45" s="752"/>
      <c r="U45" s="752"/>
      <c r="V45" s="753"/>
      <c r="W45" s="754"/>
      <c r="X45" s="752"/>
      <c r="Y45" s="753"/>
      <c r="Z45" s="754"/>
      <c r="AA45" s="752"/>
      <c r="AB45" s="753"/>
      <c r="AC45" s="754"/>
      <c r="AD45" s="752"/>
      <c r="AE45" s="753"/>
      <c r="AF45" s="754"/>
      <c r="AG45" s="752"/>
      <c r="AH45" s="752"/>
      <c r="AI45" s="753"/>
      <c r="AJ45" s="754"/>
      <c r="AK45" s="752"/>
      <c r="AL45" s="752"/>
      <c r="AM45" s="753"/>
      <c r="AN45" s="754"/>
      <c r="AO45" s="752"/>
      <c r="AP45" s="752"/>
      <c r="AQ45" s="753"/>
      <c r="AR45" s="754"/>
      <c r="AS45" s="752"/>
      <c r="AT45" s="752"/>
      <c r="AU45" s="753"/>
      <c r="AV45" s="754"/>
      <c r="AW45" s="752"/>
      <c r="AX45" s="752"/>
      <c r="AY45" s="753"/>
      <c r="AZ45" s="754"/>
      <c r="BA45" s="752"/>
      <c r="BB45" s="752"/>
      <c r="BC45" s="753"/>
      <c r="BD45" s="751"/>
      <c r="BE45" s="752"/>
      <c r="BF45" s="752"/>
      <c r="BG45" s="752"/>
      <c r="BH45" s="752"/>
      <c r="BI45" s="753"/>
      <c r="BX45" s="265">
        <f t="shared" si="0"/>
        <v>0</v>
      </c>
    </row>
    <row r="46" spans="2:76" s="164" customFormat="1" ht="15" customHeight="1">
      <c r="B46" s="226" t="s">
        <v>5045</v>
      </c>
      <c r="C46" s="754"/>
      <c r="D46" s="752"/>
      <c r="E46" s="753"/>
      <c r="F46" s="754"/>
      <c r="G46" s="752"/>
      <c r="H46" s="753"/>
      <c r="I46" s="754"/>
      <c r="J46" s="752"/>
      <c r="K46" s="753"/>
      <c r="L46" s="754"/>
      <c r="M46" s="752"/>
      <c r="N46" s="753"/>
      <c r="O46" s="754"/>
      <c r="P46" s="752"/>
      <c r="Q46" s="752"/>
      <c r="R46" s="753"/>
      <c r="S46" s="754"/>
      <c r="T46" s="752"/>
      <c r="U46" s="752"/>
      <c r="V46" s="753"/>
      <c r="W46" s="754"/>
      <c r="X46" s="752"/>
      <c r="Y46" s="753"/>
      <c r="Z46" s="754"/>
      <c r="AA46" s="752"/>
      <c r="AB46" s="753"/>
      <c r="AC46" s="754"/>
      <c r="AD46" s="752"/>
      <c r="AE46" s="753"/>
      <c r="AF46" s="754"/>
      <c r="AG46" s="752"/>
      <c r="AH46" s="752"/>
      <c r="AI46" s="753"/>
      <c r="AJ46" s="754"/>
      <c r="AK46" s="752"/>
      <c r="AL46" s="752"/>
      <c r="AM46" s="753"/>
      <c r="AN46" s="754"/>
      <c r="AO46" s="752"/>
      <c r="AP46" s="752"/>
      <c r="AQ46" s="753"/>
      <c r="AR46" s="754"/>
      <c r="AS46" s="752"/>
      <c r="AT46" s="752"/>
      <c r="AU46" s="753"/>
      <c r="AV46" s="754"/>
      <c r="AW46" s="752"/>
      <c r="AX46" s="752"/>
      <c r="AY46" s="753"/>
      <c r="AZ46" s="754"/>
      <c r="BA46" s="752"/>
      <c r="BB46" s="752"/>
      <c r="BC46" s="753"/>
      <c r="BD46" s="751"/>
      <c r="BE46" s="752"/>
      <c r="BF46" s="752"/>
      <c r="BG46" s="752"/>
      <c r="BH46" s="752"/>
      <c r="BI46" s="753"/>
      <c r="BX46" s="265">
        <f t="shared" si="0"/>
        <v>0</v>
      </c>
    </row>
    <row r="47" spans="2:76" s="164" customFormat="1" ht="15" customHeight="1">
      <c r="B47" s="226" t="s">
        <v>5046</v>
      </c>
      <c r="C47" s="754"/>
      <c r="D47" s="752"/>
      <c r="E47" s="753"/>
      <c r="F47" s="754"/>
      <c r="G47" s="752"/>
      <c r="H47" s="753"/>
      <c r="I47" s="754"/>
      <c r="J47" s="752"/>
      <c r="K47" s="753"/>
      <c r="L47" s="754"/>
      <c r="M47" s="752"/>
      <c r="N47" s="753"/>
      <c r="O47" s="754"/>
      <c r="P47" s="752"/>
      <c r="Q47" s="752"/>
      <c r="R47" s="753"/>
      <c r="S47" s="754"/>
      <c r="T47" s="752"/>
      <c r="U47" s="752"/>
      <c r="V47" s="753"/>
      <c r="W47" s="754"/>
      <c r="X47" s="752"/>
      <c r="Y47" s="753"/>
      <c r="Z47" s="754"/>
      <c r="AA47" s="752"/>
      <c r="AB47" s="753"/>
      <c r="AC47" s="754"/>
      <c r="AD47" s="752"/>
      <c r="AE47" s="753"/>
      <c r="AF47" s="754"/>
      <c r="AG47" s="752"/>
      <c r="AH47" s="752"/>
      <c r="AI47" s="753"/>
      <c r="AJ47" s="754"/>
      <c r="AK47" s="752"/>
      <c r="AL47" s="752"/>
      <c r="AM47" s="753"/>
      <c r="AN47" s="754"/>
      <c r="AO47" s="752"/>
      <c r="AP47" s="752"/>
      <c r="AQ47" s="753"/>
      <c r="AR47" s="754"/>
      <c r="AS47" s="752"/>
      <c r="AT47" s="752"/>
      <c r="AU47" s="753"/>
      <c r="AV47" s="754"/>
      <c r="AW47" s="752"/>
      <c r="AX47" s="752"/>
      <c r="AY47" s="753"/>
      <c r="AZ47" s="754"/>
      <c r="BA47" s="752"/>
      <c r="BB47" s="752"/>
      <c r="BC47" s="753"/>
      <c r="BD47" s="751"/>
      <c r="BE47" s="752"/>
      <c r="BF47" s="752"/>
      <c r="BG47" s="752"/>
      <c r="BH47" s="752"/>
      <c r="BI47" s="753"/>
      <c r="BX47" s="265">
        <f t="shared" si="0"/>
        <v>0</v>
      </c>
    </row>
    <row r="48" spans="2:76" s="164" customFormat="1" ht="15" customHeight="1">
      <c r="B48" s="226" t="s">
        <v>5047</v>
      </c>
      <c r="C48" s="754"/>
      <c r="D48" s="752"/>
      <c r="E48" s="753"/>
      <c r="F48" s="754"/>
      <c r="G48" s="752"/>
      <c r="H48" s="753"/>
      <c r="I48" s="754"/>
      <c r="J48" s="752"/>
      <c r="K48" s="753"/>
      <c r="L48" s="754"/>
      <c r="M48" s="752"/>
      <c r="N48" s="753"/>
      <c r="O48" s="754"/>
      <c r="P48" s="752"/>
      <c r="Q48" s="752"/>
      <c r="R48" s="753"/>
      <c r="S48" s="754"/>
      <c r="T48" s="752"/>
      <c r="U48" s="752"/>
      <c r="V48" s="753"/>
      <c r="W48" s="754"/>
      <c r="X48" s="752"/>
      <c r="Y48" s="753"/>
      <c r="Z48" s="754"/>
      <c r="AA48" s="752"/>
      <c r="AB48" s="753"/>
      <c r="AC48" s="754"/>
      <c r="AD48" s="752"/>
      <c r="AE48" s="753"/>
      <c r="AF48" s="754"/>
      <c r="AG48" s="752"/>
      <c r="AH48" s="752"/>
      <c r="AI48" s="753"/>
      <c r="AJ48" s="754"/>
      <c r="AK48" s="752"/>
      <c r="AL48" s="752"/>
      <c r="AM48" s="753"/>
      <c r="AN48" s="754"/>
      <c r="AO48" s="752"/>
      <c r="AP48" s="752"/>
      <c r="AQ48" s="753"/>
      <c r="AR48" s="754"/>
      <c r="AS48" s="752"/>
      <c r="AT48" s="752"/>
      <c r="AU48" s="753"/>
      <c r="AV48" s="754"/>
      <c r="AW48" s="752"/>
      <c r="AX48" s="752"/>
      <c r="AY48" s="753"/>
      <c r="AZ48" s="754"/>
      <c r="BA48" s="752"/>
      <c r="BB48" s="752"/>
      <c r="BC48" s="753"/>
      <c r="BD48" s="751"/>
      <c r="BE48" s="752"/>
      <c r="BF48" s="752"/>
      <c r="BG48" s="752"/>
      <c r="BH48" s="752"/>
      <c r="BI48" s="753"/>
      <c r="BX48" s="265">
        <f t="shared" si="0"/>
        <v>0</v>
      </c>
    </row>
    <row r="49" spans="2:76" s="164" customFormat="1" ht="15" customHeight="1">
      <c r="B49" s="226" t="s">
        <v>5048</v>
      </c>
      <c r="C49" s="754"/>
      <c r="D49" s="752"/>
      <c r="E49" s="753"/>
      <c r="F49" s="754"/>
      <c r="G49" s="752"/>
      <c r="H49" s="753"/>
      <c r="I49" s="754"/>
      <c r="J49" s="752"/>
      <c r="K49" s="753"/>
      <c r="L49" s="754"/>
      <c r="M49" s="752"/>
      <c r="N49" s="753"/>
      <c r="O49" s="754"/>
      <c r="P49" s="752"/>
      <c r="Q49" s="752"/>
      <c r="R49" s="753"/>
      <c r="S49" s="754"/>
      <c r="T49" s="752"/>
      <c r="U49" s="752"/>
      <c r="V49" s="753"/>
      <c r="W49" s="754"/>
      <c r="X49" s="752"/>
      <c r="Y49" s="753"/>
      <c r="Z49" s="754"/>
      <c r="AA49" s="752"/>
      <c r="AB49" s="753"/>
      <c r="AC49" s="754"/>
      <c r="AD49" s="752"/>
      <c r="AE49" s="753"/>
      <c r="AF49" s="754"/>
      <c r="AG49" s="752"/>
      <c r="AH49" s="752"/>
      <c r="AI49" s="753"/>
      <c r="AJ49" s="754"/>
      <c r="AK49" s="752"/>
      <c r="AL49" s="752"/>
      <c r="AM49" s="753"/>
      <c r="AN49" s="754"/>
      <c r="AO49" s="752"/>
      <c r="AP49" s="752"/>
      <c r="AQ49" s="753"/>
      <c r="AR49" s="754"/>
      <c r="AS49" s="752"/>
      <c r="AT49" s="752"/>
      <c r="AU49" s="753"/>
      <c r="AV49" s="754"/>
      <c r="AW49" s="752"/>
      <c r="AX49" s="752"/>
      <c r="AY49" s="753"/>
      <c r="AZ49" s="754"/>
      <c r="BA49" s="752"/>
      <c r="BB49" s="752"/>
      <c r="BC49" s="753"/>
      <c r="BD49" s="751"/>
      <c r="BE49" s="752"/>
      <c r="BF49" s="752"/>
      <c r="BG49" s="752"/>
      <c r="BH49" s="752"/>
      <c r="BI49" s="753"/>
      <c r="BX49" s="265">
        <f t="shared" si="0"/>
        <v>0</v>
      </c>
    </row>
    <row r="50" spans="2:76" s="164" customFormat="1" ht="15" customHeight="1">
      <c r="B50" s="226" t="s">
        <v>5049</v>
      </c>
      <c r="C50" s="754"/>
      <c r="D50" s="752"/>
      <c r="E50" s="753"/>
      <c r="F50" s="754"/>
      <c r="G50" s="752"/>
      <c r="H50" s="753"/>
      <c r="I50" s="754"/>
      <c r="J50" s="752"/>
      <c r="K50" s="753"/>
      <c r="L50" s="754"/>
      <c r="M50" s="752"/>
      <c r="N50" s="753"/>
      <c r="O50" s="754"/>
      <c r="P50" s="752"/>
      <c r="Q50" s="752"/>
      <c r="R50" s="753"/>
      <c r="S50" s="754"/>
      <c r="T50" s="752"/>
      <c r="U50" s="752"/>
      <c r="V50" s="753"/>
      <c r="W50" s="754"/>
      <c r="X50" s="752"/>
      <c r="Y50" s="753"/>
      <c r="Z50" s="754"/>
      <c r="AA50" s="752"/>
      <c r="AB50" s="753"/>
      <c r="AC50" s="754"/>
      <c r="AD50" s="752"/>
      <c r="AE50" s="753"/>
      <c r="AF50" s="754"/>
      <c r="AG50" s="752"/>
      <c r="AH50" s="752"/>
      <c r="AI50" s="753"/>
      <c r="AJ50" s="754"/>
      <c r="AK50" s="752"/>
      <c r="AL50" s="752"/>
      <c r="AM50" s="753"/>
      <c r="AN50" s="754"/>
      <c r="AO50" s="752"/>
      <c r="AP50" s="752"/>
      <c r="AQ50" s="753"/>
      <c r="AR50" s="754"/>
      <c r="AS50" s="752"/>
      <c r="AT50" s="752"/>
      <c r="AU50" s="753"/>
      <c r="AV50" s="754"/>
      <c r="AW50" s="752"/>
      <c r="AX50" s="752"/>
      <c r="AY50" s="753"/>
      <c r="AZ50" s="754"/>
      <c r="BA50" s="752"/>
      <c r="BB50" s="752"/>
      <c r="BC50" s="753"/>
      <c r="BD50" s="751"/>
      <c r="BE50" s="752"/>
      <c r="BF50" s="752"/>
      <c r="BG50" s="752"/>
      <c r="BH50" s="752"/>
      <c r="BI50" s="753"/>
      <c r="BX50" s="265">
        <f t="shared" si="0"/>
        <v>0</v>
      </c>
    </row>
    <row r="51" spans="2:76" s="164" customFormat="1" ht="15" customHeight="1">
      <c r="B51" s="226" t="s">
        <v>5050</v>
      </c>
      <c r="C51" s="754"/>
      <c r="D51" s="752"/>
      <c r="E51" s="753"/>
      <c r="F51" s="754"/>
      <c r="G51" s="752"/>
      <c r="H51" s="753"/>
      <c r="I51" s="754"/>
      <c r="J51" s="752"/>
      <c r="K51" s="753"/>
      <c r="L51" s="754"/>
      <c r="M51" s="752"/>
      <c r="N51" s="753"/>
      <c r="O51" s="754"/>
      <c r="P51" s="752"/>
      <c r="Q51" s="752"/>
      <c r="R51" s="753"/>
      <c r="S51" s="754"/>
      <c r="T51" s="752"/>
      <c r="U51" s="752"/>
      <c r="V51" s="753"/>
      <c r="W51" s="754"/>
      <c r="X51" s="752"/>
      <c r="Y51" s="753"/>
      <c r="Z51" s="754"/>
      <c r="AA51" s="752"/>
      <c r="AB51" s="753"/>
      <c r="AC51" s="754"/>
      <c r="AD51" s="752"/>
      <c r="AE51" s="753"/>
      <c r="AF51" s="754"/>
      <c r="AG51" s="752"/>
      <c r="AH51" s="752"/>
      <c r="AI51" s="753"/>
      <c r="AJ51" s="754"/>
      <c r="AK51" s="752"/>
      <c r="AL51" s="752"/>
      <c r="AM51" s="753"/>
      <c r="AN51" s="754"/>
      <c r="AO51" s="752"/>
      <c r="AP51" s="752"/>
      <c r="AQ51" s="753"/>
      <c r="AR51" s="754"/>
      <c r="AS51" s="752"/>
      <c r="AT51" s="752"/>
      <c r="AU51" s="753"/>
      <c r="AV51" s="754"/>
      <c r="AW51" s="752"/>
      <c r="AX51" s="752"/>
      <c r="AY51" s="753"/>
      <c r="AZ51" s="754"/>
      <c r="BA51" s="752"/>
      <c r="BB51" s="752"/>
      <c r="BC51" s="753"/>
      <c r="BD51" s="751"/>
      <c r="BE51" s="752"/>
      <c r="BF51" s="752"/>
      <c r="BG51" s="752"/>
      <c r="BH51" s="752"/>
      <c r="BI51" s="753"/>
      <c r="BX51" s="265">
        <f t="shared" si="0"/>
        <v>0</v>
      </c>
    </row>
    <row r="52" spans="2:76" s="164" customFormat="1" ht="15" customHeight="1">
      <c r="B52" s="226" t="s">
        <v>5051</v>
      </c>
      <c r="C52" s="754"/>
      <c r="D52" s="752"/>
      <c r="E52" s="753"/>
      <c r="F52" s="754"/>
      <c r="G52" s="752"/>
      <c r="H52" s="753"/>
      <c r="I52" s="754"/>
      <c r="J52" s="752"/>
      <c r="K52" s="753"/>
      <c r="L52" s="754"/>
      <c r="M52" s="752"/>
      <c r="N52" s="753"/>
      <c r="O52" s="754"/>
      <c r="P52" s="752"/>
      <c r="Q52" s="752"/>
      <c r="R52" s="753"/>
      <c r="S52" s="754"/>
      <c r="T52" s="752"/>
      <c r="U52" s="752"/>
      <c r="V52" s="753"/>
      <c r="W52" s="754"/>
      <c r="X52" s="752"/>
      <c r="Y52" s="753"/>
      <c r="Z52" s="754"/>
      <c r="AA52" s="752"/>
      <c r="AB52" s="753"/>
      <c r="AC52" s="754"/>
      <c r="AD52" s="752"/>
      <c r="AE52" s="753"/>
      <c r="AF52" s="754"/>
      <c r="AG52" s="752"/>
      <c r="AH52" s="752"/>
      <c r="AI52" s="753"/>
      <c r="AJ52" s="754"/>
      <c r="AK52" s="752"/>
      <c r="AL52" s="752"/>
      <c r="AM52" s="753"/>
      <c r="AN52" s="754"/>
      <c r="AO52" s="752"/>
      <c r="AP52" s="752"/>
      <c r="AQ52" s="753"/>
      <c r="AR52" s="754"/>
      <c r="AS52" s="752"/>
      <c r="AT52" s="752"/>
      <c r="AU52" s="753"/>
      <c r="AV52" s="754"/>
      <c r="AW52" s="752"/>
      <c r="AX52" s="752"/>
      <c r="AY52" s="753"/>
      <c r="AZ52" s="754"/>
      <c r="BA52" s="752"/>
      <c r="BB52" s="752"/>
      <c r="BC52" s="753"/>
      <c r="BD52" s="751"/>
      <c r="BE52" s="752"/>
      <c r="BF52" s="752"/>
      <c r="BG52" s="752"/>
      <c r="BH52" s="752"/>
      <c r="BI52" s="753"/>
      <c r="BX52" s="265">
        <f t="shared" si="0"/>
        <v>0</v>
      </c>
    </row>
    <row r="53" spans="2:76" s="164" customFormat="1" ht="15" customHeight="1">
      <c r="B53" s="226" t="s">
        <v>5052</v>
      </c>
      <c r="C53" s="754"/>
      <c r="D53" s="752"/>
      <c r="E53" s="753"/>
      <c r="F53" s="754"/>
      <c r="G53" s="752"/>
      <c r="H53" s="753"/>
      <c r="I53" s="754"/>
      <c r="J53" s="752"/>
      <c r="K53" s="753"/>
      <c r="L53" s="754"/>
      <c r="M53" s="752"/>
      <c r="N53" s="753"/>
      <c r="O53" s="754"/>
      <c r="P53" s="752"/>
      <c r="Q53" s="752"/>
      <c r="R53" s="753"/>
      <c r="S53" s="754"/>
      <c r="T53" s="752"/>
      <c r="U53" s="752"/>
      <c r="V53" s="753"/>
      <c r="W53" s="754"/>
      <c r="X53" s="752"/>
      <c r="Y53" s="753"/>
      <c r="Z53" s="754"/>
      <c r="AA53" s="752"/>
      <c r="AB53" s="753"/>
      <c r="AC53" s="754"/>
      <c r="AD53" s="752"/>
      <c r="AE53" s="753"/>
      <c r="AF53" s="754"/>
      <c r="AG53" s="752"/>
      <c r="AH53" s="752"/>
      <c r="AI53" s="753"/>
      <c r="AJ53" s="754"/>
      <c r="AK53" s="752"/>
      <c r="AL53" s="752"/>
      <c r="AM53" s="753"/>
      <c r="AN53" s="754"/>
      <c r="AO53" s="752"/>
      <c r="AP53" s="752"/>
      <c r="AQ53" s="753"/>
      <c r="AR53" s="754"/>
      <c r="AS53" s="752"/>
      <c r="AT53" s="752"/>
      <c r="AU53" s="753"/>
      <c r="AV53" s="754"/>
      <c r="AW53" s="752"/>
      <c r="AX53" s="752"/>
      <c r="AY53" s="753"/>
      <c r="AZ53" s="754"/>
      <c r="BA53" s="752"/>
      <c r="BB53" s="752"/>
      <c r="BC53" s="753"/>
      <c r="BD53" s="751"/>
      <c r="BE53" s="752"/>
      <c r="BF53" s="752"/>
      <c r="BG53" s="752"/>
      <c r="BH53" s="752"/>
      <c r="BI53" s="753"/>
      <c r="BX53" s="265">
        <f t="shared" si="0"/>
        <v>0</v>
      </c>
    </row>
    <row r="54" spans="2:76" s="164" customFormat="1" ht="15" customHeight="1">
      <c r="B54" s="226" t="s">
        <v>5053</v>
      </c>
      <c r="C54" s="754"/>
      <c r="D54" s="752"/>
      <c r="E54" s="753"/>
      <c r="F54" s="754"/>
      <c r="G54" s="752"/>
      <c r="H54" s="753"/>
      <c r="I54" s="754"/>
      <c r="J54" s="752"/>
      <c r="K54" s="753"/>
      <c r="L54" s="754"/>
      <c r="M54" s="752"/>
      <c r="N54" s="753"/>
      <c r="O54" s="754"/>
      <c r="P54" s="752"/>
      <c r="Q54" s="752"/>
      <c r="R54" s="753"/>
      <c r="S54" s="754"/>
      <c r="T54" s="752"/>
      <c r="U54" s="752"/>
      <c r="V54" s="753"/>
      <c r="W54" s="754"/>
      <c r="X54" s="752"/>
      <c r="Y54" s="753"/>
      <c r="Z54" s="754"/>
      <c r="AA54" s="752"/>
      <c r="AB54" s="753"/>
      <c r="AC54" s="754"/>
      <c r="AD54" s="752"/>
      <c r="AE54" s="753"/>
      <c r="AF54" s="754"/>
      <c r="AG54" s="752"/>
      <c r="AH54" s="752"/>
      <c r="AI54" s="753"/>
      <c r="AJ54" s="754"/>
      <c r="AK54" s="752"/>
      <c r="AL54" s="752"/>
      <c r="AM54" s="753"/>
      <c r="AN54" s="754"/>
      <c r="AO54" s="752"/>
      <c r="AP54" s="752"/>
      <c r="AQ54" s="753"/>
      <c r="AR54" s="754"/>
      <c r="AS54" s="752"/>
      <c r="AT54" s="752"/>
      <c r="AU54" s="753"/>
      <c r="AV54" s="754"/>
      <c r="AW54" s="752"/>
      <c r="AX54" s="752"/>
      <c r="AY54" s="753"/>
      <c r="AZ54" s="754"/>
      <c r="BA54" s="752"/>
      <c r="BB54" s="752"/>
      <c r="BC54" s="753"/>
      <c r="BD54" s="751"/>
      <c r="BE54" s="752"/>
      <c r="BF54" s="752"/>
      <c r="BG54" s="752"/>
      <c r="BH54" s="752"/>
      <c r="BI54" s="753"/>
      <c r="BX54" s="265">
        <f t="shared" si="0"/>
        <v>0</v>
      </c>
    </row>
    <row r="55" spans="2:76" s="164" customFormat="1" ht="15" customHeight="1">
      <c r="B55" s="226" t="s">
        <v>5054</v>
      </c>
      <c r="C55" s="754"/>
      <c r="D55" s="752"/>
      <c r="E55" s="753"/>
      <c r="F55" s="754"/>
      <c r="G55" s="752"/>
      <c r="H55" s="753"/>
      <c r="I55" s="754"/>
      <c r="J55" s="752"/>
      <c r="K55" s="753"/>
      <c r="L55" s="754"/>
      <c r="M55" s="752"/>
      <c r="N55" s="753"/>
      <c r="O55" s="754"/>
      <c r="P55" s="752"/>
      <c r="Q55" s="752"/>
      <c r="R55" s="753"/>
      <c r="S55" s="754"/>
      <c r="T55" s="752"/>
      <c r="U55" s="752"/>
      <c r="V55" s="753"/>
      <c r="W55" s="754"/>
      <c r="X55" s="752"/>
      <c r="Y55" s="753"/>
      <c r="Z55" s="754"/>
      <c r="AA55" s="752"/>
      <c r="AB55" s="753"/>
      <c r="AC55" s="754"/>
      <c r="AD55" s="752"/>
      <c r="AE55" s="753"/>
      <c r="AF55" s="754"/>
      <c r="AG55" s="752"/>
      <c r="AH55" s="752"/>
      <c r="AI55" s="753"/>
      <c r="AJ55" s="754"/>
      <c r="AK55" s="752"/>
      <c r="AL55" s="752"/>
      <c r="AM55" s="753"/>
      <c r="AN55" s="754"/>
      <c r="AO55" s="752"/>
      <c r="AP55" s="752"/>
      <c r="AQ55" s="753"/>
      <c r="AR55" s="754"/>
      <c r="AS55" s="752"/>
      <c r="AT55" s="752"/>
      <c r="AU55" s="753"/>
      <c r="AV55" s="754"/>
      <c r="AW55" s="752"/>
      <c r="AX55" s="752"/>
      <c r="AY55" s="753"/>
      <c r="AZ55" s="754"/>
      <c r="BA55" s="752"/>
      <c r="BB55" s="752"/>
      <c r="BC55" s="753"/>
      <c r="BD55" s="751"/>
      <c r="BE55" s="752"/>
      <c r="BF55" s="752"/>
      <c r="BG55" s="752"/>
      <c r="BH55" s="752"/>
      <c r="BI55" s="753"/>
      <c r="BX55" s="265">
        <f t="shared" si="0"/>
        <v>0</v>
      </c>
    </row>
    <row r="56" spans="2:76" s="164" customFormat="1" ht="15" customHeight="1">
      <c r="B56" s="226" t="s">
        <v>5055</v>
      </c>
      <c r="C56" s="754"/>
      <c r="D56" s="752"/>
      <c r="E56" s="753"/>
      <c r="F56" s="754"/>
      <c r="G56" s="752"/>
      <c r="H56" s="753"/>
      <c r="I56" s="754"/>
      <c r="J56" s="752"/>
      <c r="K56" s="753"/>
      <c r="L56" s="754"/>
      <c r="M56" s="752"/>
      <c r="N56" s="753"/>
      <c r="O56" s="754"/>
      <c r="P56" s="752"/>
      <c r="Q56" s="752"/>
      <c r="R56" s="753"/>
      <c r="S56" s="754"/>
      <c r="T56" s="752"/>
      <c r="U56" s="752"/>
      <c r="V56" s="753"/>
      <c r="W56" s="754"/>
      <c r="X56" s="752"/>
      <c r="Y56" s="753"/>
      <c r="Z56" s="754"/>
      <c r="AA56" s="752"/>
      <c r="AB56" s="753"/>
      <c r="AC56" s="754"/>
      <c r="AD56" s="752"/>
      <c r="AE56" s="753"/>
      <c r="AF56" s="754"/>
      <c r="AG56" s="752"/>
      <c r="AH56" s="752"/>
      <c r="AI56" s="753"/>
      <c r="AJ56" s="754"/>
      <c r="AK56" s="752"/>
      <c r="AL56" s="752"/>
      <c r="AM56" s="753"/>
      <c r="AN56" s="754"/>
      <c r="AO56" s="752"/>
      <c r="AP56" s="752"/>
      <c r="AQ56" s="753"/>
      <c r="AR56" s="754"/>
      <c r="AS56" s="752"/>
      <c r="AT56" s="752"/>
      <c r="AU56" s="753"/>
      <c r="AV56" s="754"/>
      <c r="AW56" s="752"/>
      <c r="AX56" s="752"/>
      <c r="AY56" s="753"/>
      <c r="AZ56" s="754"/>
      <c r="BA56" s="752"/>
      <c r="BB56" s="752"/>
      <c r="BC56" s="753"/>
      <c r="BD56" s="751"/>
      <c r="BE56" s="752"/>
      <c r="BF56" s="752"/>
      <c r="BG56" s="752"/>
      <c r="BH56" s="752"/>
      <c r="BI56" s="753"/>
      <c r="BX56" s="265">
        <f t="shared" si="0"/>
        <v>0</v>
      </c>
    </row>
    <row r="57" spans="2:76" s="164" customFormat="1" ht="15" customHeight="1">
      <c r="B57" s="226" t="s">
        <v>5056</v>
      </c>
      <c r="C57" s="754"/>
      <c r="D57" s="752"/>
      <c r="E57" s="753"/>
      <c r="F57" s="754"/>
      <c r="G57" s="752"/>
      <c r="H57" s="753"/>
      <c r="I57" s="754"/>
      <c r="J57" s="752"/>
      <c r="K57" s="753"/>
      <c r="L57" s="754"/>
      <c r="M57" s="752"/>
      <c r="N57" s="753"/>
      <c r="O57" s="754"/>
      <c r="P57" s="752"/>
      <c r="Q57" s="752"/>
      <c r="R57" s="753"/>
      <c r="S57" s="754"/>
      <c r="T57" s="752"/>
      <c r="U57" s="752"/>
      <c r="V57" s="753"/>
      <c r="W57" s="754"/>
      <c r="X57" s="752"/>
      <c r="Y57" s="753"/>
      <c r="Z57" s="754"/>
      <c r="AA57" s="752"/>
      <c r="AB57" s="753"/>
      <c r="AC57" s="754"/>
      <c r="AD57" s="752"/>
      <c r="AE57" s="753"/>
      <c r="AF57" s="754"/>
      <c r="AG57" s="752"/>
      <c r="AH57" s="752"/>
      <c r="AI57" s="753"/>
      <c r="AJ57" s="754"/>
      <c r="AK57" s="752"/>
      <c r="AL57" s="752"/>
      <c r="AM57" s="753"/>
      <c r="AN57" s="754"/>
      <c r="AO57" s="752"/>
      <c r="AP57" s="752"/>
      <c r="AQ57" s="753"/>
      <c r="AR57" s="754"/>
      <c r="AS57" s="752"/>
      <c r="AT57" s="752"/>
      <c r="AU57" s="753"/>
      <c r="AV57" s="754"/>
      <c r="AW57" s="752"/>
      <c r="AX57" s="752"/>
      <c r="AY57" s="753"/>
      <c r="AZ57" s="754"/>
      <c r="BA57" s="752"/>
      <c r="BB57" s="752"/>
      <c r="BC57" s="753"/>
      <c r="BD57" s="751"/>
      <c r="BE57" s="752"/>
      <c r="BF57" s="752"/>
      <c r="BG57" s="752"/>
      <c r="BH57" s="752"/>
      <c r="BI57" s="753"/>
      <c r="BX57" s="265">
        <f t="shared" si="0"/>
        <v>0</v>
      </c>
    </row>
    <row r="58" spans="2:76" s="164" customFormat="1" ht="15" customHeight="1">
      <c r="B58" s="226" t="s">
        <v>5057</v>
      </c>
      <c r="C58" s="754"/>
      <c r="D58" s="752"/>
      <c r="E58" s="753"/>
      <c r="F58" s="754"/>
      <c r="G58" s="752"/>
      <c r="H58" s="753"/>
      <c r="I58" s="754"/>
      <c r="J58" s="752"/>
      <c r="K58" s="753"/>
      <c r="L58" s="754"/>
      <c r="M58" s="752"/>
      <c r="N58" s="753"/>
      <c r="O58" s="754"/>
      <c r="P58" s="752"/>
      <c r="Q58" s="752"/>
      <c r="R58" s="753"/>
      <c r="S58" s="754"/>
      <c r="T58" s="752"/>
      <c r="U58" s="752"/>
      <c r="V58" s="753"/>
      <c r="W58" s="754"/>
      <c r="X58" s="752"/>
      <c r="Y58" s="753"/>
      <c r="Z58" s="754"/>
      <c r="AA58" s="752"/>
      <c r="AB58" s="753"/>
      <c r="AC58" s="754"/>
      <c r="AD58" s="752"/>
      <c r="AE58" s="753"/>
      <c r="AF58" s="754"/>
      <c r="AG58" s="752"/>
      <c r="AH58" s="752"/>
      <c r="AI58" s="753"/>
      <c r="AJ58" s="754"/>
      <c r="AK58" s="752"/>
      <c r="AL58" s="752"/>
      <c r="AM58" s="753"/>
      <c r="AN58" s="754"/>
      <c r="AO58" s="752"/>
      <c r="AP58" s="752"/>
      <c r="AQ58" s="753"/>
      <c r="AR58" s="754"/>
      <c r="AS58" s="752"/>
      <c r="AT58" s="752"/>
      <c r="AU58" s="753"/>
      <c r="AV58" s="754"/>
      <c r="AW58" s="752"/>
      <c r="AX58" s="752"/>
      <c r="AY58" s="753"/>
      <c r="AZ58" s="754"/>
      <c r="BA58" s="752"/>
      <c r="BB58" s="752"/>
      <c r="BC58" s="753"/>
      <c r="BD58" s="751"/>
      <c r="BE58" s="752"/>
      <c r="BF58" s="752"/>
      <c r="BG58" s="752"/>
      <c r="BH58" s="752"/>
      <c r="BI58" s="753"/>
      <c r="BX58" s="265">
        <f t="shared" si="0"/>
        <v>0</v>
      </c>
    </row>
    <row r="59" spans="2:76" s="164" customFormat="1" ht="15" customHeight="1">
      <c r="B59" s="226" t="s">
        <v>5058</v>
      </c>
      <c r="C59" s="754"/>
      <c r="D59" s="752"/>
      <c r="E59" s="753"/>
      <c r="F59" s="754"/>
      <c r="G59" s="752"/>
      <c r="H59" s="753"/>
      <c r="I59" s="754"/>
      <c r="J59" s="752"/>
      <c r="K59" s="753"/>
      <c r="L59" s="754"/>
      <c r="M59" s="752"/>
      <c r="N59" s="753"/>
      <c r="O59" s="754"/>
      <c r="P59" s="752"/>
      <c r="Q59" s="752"/>
      <c r="R59" s="753"/>
      <c r="S59" s="754"/>
      <c r="T59" s="752"/>
      <c r="U59" s="752"/>
      <c r="V59" s="753"/>
      <c r="W59" s="754"/>
      <c r="X59" s="752"/>
      <c r="Y59" s="753"/>
      <c r="Z59" s="754"/>
      <c r="AA59" s="752"/>
      <c r="AB59" s="753"/>
      <c r="AC59" s="754"/>
      <c r="AD59" s="752"/>
      <c r="AE59" s="753"/>
      <c r="AF59" s="754"/>
      <c r="AG59" s="752"/>
      <c r="AH59" s="752"/>
      <c r="AI59" s="753"/>
      <c r="AJ59" s="754"/>
      <c r="AK59" s="752"/>
      <c r="AL59" s="752"/>
      <c r="AM59" s="753"/>
      <c r="AN59" s="754"/>
      <c r="AO59" s="752"/>
      <c r="AP59" s="752"/>
      <c r="AQ59" s="753"/>
      <c r="AR59" s="754"/>
      <c r="AS59" s="752"/>
      <c r="AT59" s="752"/>
      <c r="AU59" s="753"/>
      <c r="AV59" s="754"/>
      <c r="AW59" s="752"/>
      <c r="AX59" s="752"/>
      <c r="AY59" s="753"/>
      <c r="AZ59" s="754"/>
      <c r="BA59" s="752"/>
      <c r="BB59" s="752"/>
      <c r="BC59" s="753"/>
      <c r="BD59" s="751"/>
      <c r="BE59" s="752"/>
      <c r="BF59" s="752"/>
      <c r="BG59" s="752"/>
      <c r="BH59" s="752"/>
      <c r="BI59" s="753"/>
      <c r="BX59" s="265">
        <f t="shared" si="0"/>
        <v>0</v>
      </c>
    </row>
    <row r="60" spans="2:76" s="164" customFormat="1" ht="15" customHeight="1">
      <c r="B60" s="226" t="s">
        <v>5059</v>
      </c>
      <c r="C60" s="754"/>
      <c r="D60" s="752"/>
      <c r="E60" s="753"/>
      <c r="F60" s="754"/>
      <c r="G60" s="752"/>
      <c r="H60" s="753"/>
      <c r="I60" s="754"/>
      <c r="J60" s="752"/>
      <c r="K60" s="753"/>
      <c r="L60" s="754"/>
      <c r="M60" s="752"/>
      <c r="N60" s="753"/>
      <c r="O60" s="754"/>
      <c r="P60" s="752"/>
      <c r="Q60" s="752"/>
      <c r="R60" s="753"/>
      <c r="S60" s="754"/>
      <c r="T60" s="752"/>
      <c r="U60" s="752"/>
      <c r="V60" s="753"/>
      <c r="W60" s="754"/>
      <c r="X60" s="752"/>
      <c r="Y60" s="753"/>
      <c r="Z60" s="754"/>
      <c r="AA60" s="752"/>
      <c r="AB60" s="753"/>
      <c r="AC60" s="754"/>
      <c r="AD60" s="752"/>
      <c r="AE60" s="753"/>
      <c r="AF60" s="754"/>
      <c r="AG60" s="752"/>
      <c r="AH60" s="752"/>
      <c r="AI60" s="753"/>
      <c r="AJ60" s="754"/>
      <c r="AK60" s="752"/>
      <c r="AL60" s="752"/>
      <c r="AM60" s="753"/>
      <c r="AN60" s="754"/>
      <c r="AO60" s="752"/>
      <c r="AP60" s="752"/>
      <c r="AQ60" s="753"/>
      <c r="AR60" s="754"/>
      <c r="AS60" s="752"/>
      <c r="AT60" s="752"/>
      <c r="AU60" s="753"/>
      <c r="AV60" s="754"/>
      <c r="AW60" s="752"/>
      <c r="AX60" s="752"/>
      <c r="AY60" s="753"/>
      <c r="AZ60" s="754"/>
      <c r="BA60" s="752"/>
      <c r="BB60" s="752"/>
      <c r="BC60" s="753"/>
      <c r="BD60" s="751"/>
      <c r="BE60" s="752"/>
      <c r="BF60" s="752"/>
      <c r="BG60" s="752"/>
      <c r="BH60" s="752"/>
      <c r="BI60" s="753"/>
      <c r="BX60" s="265">
        <f t="shared" si="0"/>
        <v>0</v>
      </c>
    </row>
    <row r="61" spans="2:76" s="164" customFormat="1" ht="15" customHeight="1">
      <c r="B61" s="226" t="s">
        <v>5060</v>
      </c>
      <c r="C61" s="754"/>
      <c r="D61" s="752"/>
      <c r="E61" s="753"/>
      <c r="F61" s="754"/>
      <c r="G61" s="752"/>
      <c r="H61" s="753"/>
      <c r="I61" s="754"/>
      <c r="J61" s="752"/>
      <c r="K61" s="753"/>
      <c r="L61" s="754"/>
      <c r="M61" s="752"/>
      <c r="N61" s="753"/>
      <c r="O61" s="754"/>
      <c r="P61" s="752"/>
      <c r="Q61" s="752"/>
      <c r="R61" s="753"/>
      <c r="S61" s="754"/>
      <c r="T61" s="752"/>
      <c r="U61" s="752"/>
      <c r="V61" s="753"/>
      <c r="W61" s="754"/>
      <c r="X61" s="752"/>
      <c r="Y61" s="753"/>
      <c r="Z61" s="754"/>
      <c r="AA61" s="752"/>
      <c r="AB61" s="753"/>
      <c r="AC61" s="754"/>
      <c r="AD61" s="752"/>
      <c r="AE61" s="753"/>
      <c r="AF61" s="754"/>
      <c r="AG61" s="752"/>
      <c r="AH61" s="752"/>
      <c r="AI61" s="753"/>
      <c r="AJ61" s="754"/>
      <c r="AK61" s="752"/>
      <c r="AL61" s="752"/>
      <c r="AM61" s="753"/>
      <c r="AN61" s="754"/>
      <c r="AO61" s="752"/>
      <c r="AP61" s="752"/>
      <c r="AQ61" s="753"/>
      <c r="AR61" s="754"/>
      <c r="AS61" s="752"/>
      <c r="AT61" s="752"/>
      <c r="AU61" s="753"/>
      <c r="AV61" s="754"/>
      <c r="AW61" s="752"/>
      <c r="AX61" s="752"/>
      <c r="AY61" s="753"/>
      <c r="AZ61" s="754"/>
      <c r="BA61" s="752"/>
      <c r="BB61" s="752"/>
      <c r="BC61" s="753"/>
      <c r="BD61" s="751"/>
      <c r="BE61" s="752"/>
      <c r="BF61" s="752"/>
      <c r="BG61" s="752"/>
      <c r="BH61" s="752"/>
      <c r="BI61" s="753"/>
      <c r="BX61" s="265">
        <f t="shared" si="0"/>
        <v>0</v>
      </c>
    </row>
    <row r="62" spans="2:76" s="164" customFormat="1" ht="15" customHeight="1">
      <c r="B62" s="226" t="s">
        <v>5061</v>
      </c>
      <c r="C62" s="754"/>
      <c r="D62" s="752"/>
      <c r="E62" s="753"/>
      <c r="F62" s="754"/>
      <c r="G62" s="752"/>
      <c r="H62" s="753"/>
      <c r="I62" s="754"/>
      <c r="J62" s="752"/>
      <c r="K62" s="753"/>
      <c r="L62" s="754"/>
      <c r="M62" s="752"/>
      <c r="N62" s="753"/>
      <c r="O62" s="754"/>
      <c r="P62" s="752"/>
      <c r="Q62" s="752"/>
      <c r="R62" s="753"/>
      <c r="S62" s="754"/>
      <c r="T62" s="752"/>
      <c r="U62" s="752"/>
      <c r="V62" s="753"/>
      <c r="W62" s="754"/>
      <c r="X62" s="752"/>
      <c r="Y62" s="753"/>
      <c r="Z62" s="754"/>
      <c r="AA62" s="752"/>
      <c r="AB62" s="753"/>
      <c r="AC62" s="754"/>
      <c r="AD62" s="752"/>
      <c r="AE62" s="753"/>
      <c r="AF62" s="754"/>
      <c r="AG62" s="752"/>
      <c r="AH62" s="752"/>
      <c r="AI62" s="753"/>
      <c r="AJ62" s="754"/>
      <c r="AK62" s="752"/>
      <c r="AL62" s="752"/>
      <c r="AM62" s="753"/>
      <c r="AN62" s="754"/>
      <c r="AO62" s="752"/>
      <c r="AP62" s="752"/>
      <c r="AQ62" s="753"/>
      <c r="AR62" s="754"/>
      <c r="AS62" s="752"/>
      <c r="AT62" s="752"/>
      <c r="AU62" s="753"/>
      <c r="AV62" s="754"/>
      <c r="AW62" s="752"/>
      <c r="AX62" s="752"/>
      <c r="AY62" s="753"/>
      <c r="AZ62" s="754"/>
      <c r="BA62" s="752"/>
      <c r="BB62" s="752"/>
      <c r="BC62" s="753"/>
      <c r="BD62" s="751"/>
      <c r="BE62" s="752"/>
      <c r="BF62" s="752"/>
      <c r="BG62" s="752"/>
      <c r="BH62" s="752"/>
      <c r="BI62" s="753"/>
      <c r="BX62" s="265">
        <f t="shared" si="0"/>
        <v>0</v>
      </c>
    </row>
    <row r="63" spans="2:76" s="164" customFormat="1" ht="15" customHeight="1">
      <c r="B63" s="226" t="s">
        <v>5062</v>
      </c>
      <c r="C63" s="754"/>
      <c r="D63" s="752"/>
      <c r="E63" s="753"/>
      <c r="F63" s="754"/>
      <c r="G63" s="752"/>
      <c r="H63" s="753"/>
      <c r="I63" s="754"/>
      <c r="J63" s="752"/>
      <c r="K63" s="753"/>
      <c r="L63" s="754"/>
      <c r="M63" s="752"/>
      <c r="N63" s="753"/>
      <c r="O63" s="754"/>
      <c r="P63" s="752"/>
      <c r="Q63" s="752"/>
      <c r="R63" s="753"/>
      <c r="S63" s="754"/>
      <c r="T63" s="752"/>
      <c r="U63" s="752"/>
      <c r="V63" s="753"/>
      <c r="W63" s="754"/>
      <c r="X63" s="752"/>
      <c r="Y63" s="753"/>
      <c r="Z63" s="754"/>
      <c r="AA63" s="752"/>
      <c r="AB63" s="753"/>
      <c r="AC63" s="754"/>
      <c r="AD63" s="752"/>
      <c r="AE63" s="753"/>
      <c r="AF63" s="754"/>
      <c r="AG63" s="752"/>
      <c r="AH63" s="752"/>
      <c r="AI63" s="753"/>
      <c r="AJ63" s="754"/>
      <c r="AK63" s="752"/>
      <c r="AL63" s="752"/>
      <c r="AM63" s="753"/>
      <c r="AN63" s="754"/>
      <c r="AO63" s="752"/>
      <c r="AP63" s="752"/>
      <c r="AQ63" s="753"/>
      <c r="AR63" s="754"/>
      <c r="AS63" s="752"/>
      <c r="AT63" s="752"/>
      <c r="AU63" s="753"/>
      <c r="AV63" s="754"/>
      <c r="AW63" s="752"/>
      <c r="AX63" s="752"/>
      <c r="AY63" s="753"/>
      <c r="AZ63" s="754"/>
      <c r="BA63" s="752"/>
      <c r="BB63" s="752"/>
      <c r="BC63" s="753"/>
      <c r="BD63" s="751"/>
      <c r="BE63" s="752"/>
      <c r="BF63" s="752"/>
      <c r="BG63" s="752"/>
      <c r="BH63" s="752"/>
      <c r="BI63" s="753"/>
      <c r="BX63" s="265">
        <f t="shared" si="0"/>
        <v>0</v>
      </c>
    </row>
    <row r="64" spans="2:76" s="164" customFormat="1" ht="15" customHeight="1">
      <c r="B64" s="226" t="s">
        <v>5063</v>
      </c>
      <c r="C64" s="754"/>
      <c r="D64" s="752"/>
      <c r="E64" s="753"/>
      <c r="F64" s="754"/>
      <c r="G64" s="752"/>
      <c r="H64" s="753"/>
      <c r="I64" s="754"/>
      <c r="J64" s="752"/>
      <c r="K64" s="753"/>
      <c r="L64" s="754"/>
      <c r="M64" s="752"/>
      <c r="N64" s="753"/>
      <c r="O64" s="754"/>
      <c r="P64" s="752"/>
      <c r="Q64" s="752"/>
      <c r="R64" s="753"/>
      <c r="S64" s="754"/>
      <c r="T64" s="752"/>
      <c r="U64" s="752"/>
      <c r="V64" s="753"/>
      <c r="W64" s="754"/>
      <c r="X64" s="752"/>
      <c r="Y64" s="753"/>
      <c r="Z64" s="754"/>
      <c r="AA64" s="752"/>
      <c r="AB64" s="753"/>
      <c r="AC64" s="754"/>
      <c r="AD64" s="752"/>
      <c r="AE64" s="753"/>
      <c r="AF64" s="754"/>
      <c r="AG64" s="752"/>
      <c r="AH64" s="752"/>
      <c r="AI64" s="753"/>
      <c r="AJ64" s="754"/>
      <c r="AK64" s="752"/>
      <c r="AL64" s="752"/>
      <c r="AM64" s="753"/>
      <c r="AN64" s="754"/>
      <c r="AO64" s="752"/>
      <c r="AP64" s="752"/>
      <c r="AQ64" s="753"/>
      <c r="AR64" s="754"/>
      <c r="AS64" s="752"/>
      <c r="AT64" s="752"/>
      <c r="AU64" s="753"/>
      <c r="AV64" s="754"/>
      <c r="AW64" s="752"/>
      <c r="AX64" s="752"/>
      <c r="AY64" s="753"/>
      <c r="AZ64" s="754"/>
      <c r="BA64" s="752"/>
      <c r="BB64" s="752"/>
      <c r="BC64" s="753"/>
      <c r="BD64" s="751"/>
      <c r="BE64" s="752"/>
      <c r="BF64" s="752"/>
      <c r="BG64" s="752"/>
      <c r="BH64" s="752"/>
      <c r="BI64" s="753"/>
      <c r="BX64" s="265">
        <f t="shared" si="0"/>
        <v>0</v>
      </c>
    </row>
    <row r="65" spans="2:76" s="164" customFormat="1" ht="15" customHeight="1">
      <c r="B65" s="226" t="s">
        <v>5064</v>
      </c>
      <c r="C65" s="754"/>
      <c r="D65" s="752"/>
      <c r="E65" s="753"/>
      <c r="F65" s="754"/>
      <c r="G65" s="752"/>
      <c r="H65" s="753"/>
      <c r="I65" s="754"/>
      <c r="J65" s="752"/>
      <c r="K65" s="753"/>
      <c r="L65" s="754"/>
      <c r="M65" s="752"/>
      <c r="N65" s="753"/>
      <c r="O65" s="754"/>
      <c r="P65" s="752"/>
      <c r="Q65" s="752"/>
      <c r="R65" s="753"/>
      <c r="S65" s="754"/>
      <c r="T65" s="752"/>
      <c r="U65" s="752"/>
      <c r="V65" s="753"/>
      <c r="W65" s="754"/>
      <c r="X65" s="752"/>
      <c r="Y65" s="753"/>
      <c r="Z65" s="754"/>
      <c r="AA65" s="752"/>
      <c r="AB65" s="753"/>
      <c r="AC65" s="754"/>
      <c r="AD65" s="752"/>
      <c r="AE65" s="753"/>
      <c r="AF65" s="754"/>
      <c r="AG65" s="752"/>
      <c r="AH65" s="752"/>
      <c r="AI65" s="753"/>
      <c r="AJ65" s="754"/>
      <c r="AK65" s="752"/>
      <c r="AL65" s="752"/>
      <c r="AM65" s="753"/>
      <c r="AN65" s="754"/>
      <c r="AO65" s="752"/>
      <c r="AP65" s="752"/>
      <c r="AQ65" s="753"/>
      <c r="AR65" s="754"/>
      <c r="AS65" s="752"/>
      <c r="AT65" s="752"/>
      <c r="AU65" s="753"/>
      <c r="AV65" s="754"/>
      <c r="AW65" s="752"/>
      <c r="AX65" s="752"/>
      <c r="AY65" s="753"/>
      <c r="AZ65" s="754"/>
      <c r="BA65" s="752"/>
      <c r="BB65" s="752"/>
      <c r="BC65" s="753"/>
      <c r="BD65" s="751"/>
      <c r="BE65" s="752"/>
      <c r="BF65" s="752"/>
      <c r="BG65" s="752"/>
      <c r="BH65" s="752"/>
      <c r="BI65" s="753"/>
      <c r="BX65" s="265">
        <f t="shared" si="0"/>
        <v>0</v>
      </c>
    </row>
    <row r="66" spans="2:76" s="164" customFormat="1" ht="15" customHeight="1">
      <c r="B66" s="226" t="s">
        <v>5065</v>
      </c>
      <c r="C66" s="754"/>
      <c r="D66" s="752"/>
      <c r="E66" s="753"/>
      <c r="F66" s="754"/>
      <c r="G66" s="752"/>
      <c r="H66" s="753"/>
      <c r="I66" s="754"/>
      <c r="J66" s="752"/>
      <c r="K66" s="753"/>
      <c r="L66" s="754"/>
      <c r="M66" s="752"/>
      <c r="N66" s="753"/>
      <c r="O66" s="754"/>
      <c r="P66" s="752"/>
      <c r="Q66" s="752"/>
      <c r="R66" s="753"/>
      <c r="S66" s="754"/>
      <c r="T66" s="752"/>
      <c r="U66" s="752"/>
      <c r="V66" s="753"/>
      <c r="W66" s="754"/>
      <c r="X66" s="752"/>
      <c r="Y66" s="753"/>
      <c r="Z66" s="754"/>
      <c r="AA66" s="752"/>
      <c r="AB66" s="753"/>
      <c r="AC66" s="754"/>
      <c r="AD66" s="752"/>
      <c r="AE66" s="753"/>
      <c r="AF66" s="754"/>
      <c r="AG66" s="752"/>
      <c r="AH66" s="752"/>
      <c r="AI66" s="753"/>
      <c r="AJ66" s="754"/>
      <c r="AK66" s="752"/>
      <c r="AL66" s="752"/>
      <c r="AM66" s="753"/>
      <c r="AN66" s="754"/>
      <c r="AO66" s="752"/>
      <c r="AP66" s="752"/>
      <c r="AQ66" s="753"/>
      <c r="AR66" s="754"/>
      <c r="AS66" s="752"/>
      <c r="AT66" s="752"/>
      <c r="AU66" s="753"/>
      <c r="AV66" s="754"/>
      <c r="AW66" s="752"/>
      <c r="AX66" s="752"/>
      <c r="AY66" s="753"/>
      <c r="AZ66" s="754"/>
      <c r="BA66" s="752"/>
      <c r="BB66" s="752"/>
      <c r="BC66" s="753"/>
      <c r="BD66" s="751"/>
      <c r="BE66" s="752"/>
      <c r="BF66" s="752"/>
      <c r="BG66" s="752"/>
      <c r="BH66" s="752"/>
      <c r="BI66" s="753"/>
      <c r="BX66" s="265">
        <f t="shared" si="0"/>
        <v>0</v>
      </c>
    </row>
    <row r="67" spans="2:76" s="164" customFormat="1" ht="15" customHeight="1" thickBot="1">
      <c r="B67" s="227" t="s">
        <v>5066</v>
      </c>
      <c r="C67" s="774"/>
      <c r="D67" s="775"/>
      <c r="E67" s="776"/>
      <c r="F67" s="774"/>
      <c r="G67" s="775"/>
      <c r="H67" s="776"/>
      <c r="I67" s="774"/>
      <c r="J67" s="775"/>
      <c r="K67" s="776"/>
      <c r="L67" s="774"/>
      <c r="M67" s="775"/>
      <c r="N67" s="776"/>
      <c r="O67" s="774"/>
      <c r="P67" s="775"/>
      <c r="Q67" s="775"/>
      <c r="R67" s="776"/>
      <c r="S67" s="774"/>
      <c r="T67" s="775"/>
      <c r="U67" s="775"/>
      <c r="V67" s="776"/>
      <c r="W67" s="774"/>
      <c r="X67" s="775"/>
      <c r="Y67" s="776"/>
      <c r="Z67" s="774"/>
      <c r="AA67" s="775"/>
      <c r="AB67" s="776"/>
      <c r="AC67" s="774"/>
      <c r="AD67" s="775"/>
      <c r="AE67" s="776"/>
      <c r="AF67" s="774"/>
      <c r="AG67" s="775"/>
      <c r="AH67" s="775"/>
      <c r="AI67" s="776"/>
      <c r="AJ67" s="774"/>
      <c r="AK67" s="775"/>
      <c r="AL67" s="775"/>
      <c r="AM67" s="776"/>
      <c r="AN67" s="774"/>
      <c r="AO67" s="775"/>
      <c r="AP67" s="775"/>
      <c r="AQ67" s="776"/>
      <c r="AR67" s="774"/>
      <c r="AS67" s="775"/>
      <c r="AT67" s="775"/>
      <c r="AU67" s="776"/>
      <c r="AV67" s="774"/>
      <c r="AW67" s="775"/>
      <c r="AX67" s="775"/>
      <c r="AY67" s="776"/>
      <c r="AZ67" s="774"/>
      <c r="BA67" s="775"/>
      <c r="BB67" s="775"/>
      <c r="BC67" s="776"/>
      <c r="BD67" s="777"/>
      <c r="BE67" s="775"/>
      <c r="BF67" s="775"/>
      <c r="BG67" s="775"/>
      <c r="BH67" s="775"/>
      <c r="BI67" s="776"/>
      <c r="BX67" s="265">
        <f t="shared" si="0"/>
        <v>0</v>
      </c>
    </row>
    <row r="68" spans="2:76" s="208" customFormat="1" ht="14.25" customHeight="1">
      <c r="B68" s="747" t="str">
        <f>IF(BX68&gt;0,"Alerta: debido a que ha seleccionado la categoría Otra en algunas de las cols. Tipo de fuente, favor de especificar ese otro tipo de fuente en la col. Comentarios o especificaciones sobre el tipo de fuente","")</f>
        <v/>
      </c>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7"/>
      <c r="BI68" s="747"/>
      <c r="BX68" s="266">
        <f>SUM(BX33:BX67)</f>
        <v>0</v>
      </c>
    </row>
    <row r="69" spans="2:76" s="208" customFormat="1" ht="14.25" customHeight="1"/>
    <row r="70" spans="2:76" s="208" customFormat="1" ht="15" customHeight="1"/>
    <row r="71" spans="2:76" s="208" customFormat="1" ht="14.25" customHeight="1"/>
    <row r="72" spans="2:76" s="208" customFormat="1" ht="15" customHeight="1"/>
    <row r="73" spans="2:76" s="208" customFormat="1" ht="15" customHeight="1"/>
  </sheetData>
  <sheetProtection algorithmName="SHA-512" hashValue="uaG+/izi1O+k4HjDpadCNB1KQ5CO8DH19WGa10ntVYoLHBR4zaX3N0xjsshtOPwqA/fUZi+0C9UFwbZgzpCGsQ==" saltValue="URKwBxTo7bFmpLpT2VjJvQ==" spinCount="100000" sheet="1" objects="1" scenarios="1"/>
  <mergeCells count="621">
    <mergeCell ref="F66:H66"/>
    <mergeCell ref="I56:K56"/>
    <mergeCell ref="AZ42:BC42"/>
    <mergeCell ref="F47:H47"/>
    <mergeCell ref="AN66:AQ66"/>
    <mergeCell ref="AV63:AY63"/>
    <mergeCell ref="AC29:AE31"/>
    <mergeCell ref="Z67:AB67"/>
    <mergeCell ref="W58:Y58"/>
    <mergeCell ref="F61:H61"/>
    <mergeCell ref="AR59:AU59"/>
    <mergeCell ref="AR46:AU46"/>
    <mergeCell ref="AC58:AE58"/>
    <mergeCell ref="AF32:AI32"/>
    <mergeCell ref="AZ47:BC47"/>
    <mergeCell ref="Z62:AB62"/>
    <mergeCell ref="F41:H41"/>
    <mergeCell ref="O60:R60"/>
    <mergeCell ref="Z56:AB56"/>
    <mergeCell ref="S36:V36"/>
    <mergeCell ref="F35:H35"/>
    <mergeCell ref="AC39:AE39"/>
    <mergeCell ref="AJ54:AM54"/>
    <mergeCell ref="W59:Y59"/>
    <mergeCell ref="D23:BI23"/>
    <mergeCell ref="W60:Y60"/>
    <mergeCell ref="AR67:AU67"/>
    <mergeCell ref="I59:K59"/>
    <mergeCell ref="AR61:AU61"/>
    <mergeCell ref="AR48:AU48"/>
    <mergeCell ref="AZ45:BC45"/>
    <mergeCell ref="I34:K34"/>
    <mergeCell ref="W53:Y53"/>
    <mergeCell ref="BD51:BI51"/>
    <mergeCell ref="C34:E34"/>
    <mergeCell ref="O54:R54"/>
    <mergeCell ref="AV58:AY58"/>
    <mergeCell ref="O41:R41"/>
    <mergeCell ref="I49:K49"/>
    <mergeCell ref="O35:R35"/>
    <mergeCell ref="L32:N32"/>
    <mergeCell ref="AC57:AE57"/>
    <mergeCell ref="I36:K36"/>
    <mergeCell ref="AF59:AI59"/>
    <mergeCell ref="L47:N47"/>
    <mergeCell ref="O43:R43"/>
    <mergeCell ref="S34:V34"/>
    <mergeCell ref="AV53:AY53"/>
    <mergeCell ref="D25:BI25"/>
    <mergeCell ref="L52:N52"/>
    <mergeCell ref="I51:K51"/>
    <mergeCell ref="I29:K31"/>
    <mergeCell ref="AZ33:BC33"/>
    <mergeCell ref="E26:BI26"/>
    <mergeCell ref="C55:E55"/>
    <mergeCell ref="L55:N55"/>
    <mergeCell ref="F38:H38"/>
    <mergeCell ref="AJ31:AM31"/>
    <mergeCell ref="I52:K52"/>
    <mergeCell ref="L40:N40"/>
    <mergeCell ref="I39:K39"/>
    <mergeCell ref="F43:H43"/>
    <mergeCell ref="O29:R31"/>
    <mergeCell ref="S32:V32"/>
    <mergeCell ref="C46:E46"/>
    <mergeCell ref="Z33:AB33"/>
    <mergeCell ref="AV32:AY32"/>
    <mergeCell ref="AJ33:AM33"/>
    <mergeCell ref="I54:K54"/>
    <mergeCell ref="Z43:AB43"/>
    <mergeCell ref="BD30:BI31"/>
    <mergeCell ref="W47:Y47"/>
    <mergeCell ref="BD34:BI34"/>
    <mergeCell ref="BD36:BI36"/>
    <mergeCell ref="AV38:AY38"/>
    <mergeCell ref="BD62:BI62"/>
    <mergeCell ref="W34:Y34"/>
    <mergeCell ref="AN44:AQ44"/>
    <mergeCell ref="BD50:BI50"/>
    <mergeCell ref="AR43:AU43"/>
    <mergeCell ref="AJ43:AM43"/>
    <mergeCell ref="W48:Y48"/>
    <mergeCell ref="AN58:AQ58"/>
    <mergeCell ref="AR35:AU35"/>
    <mergeCell ref="AR41:AU41"/>
    <mergeCell ref="AZ38:BC38"/>
    <mergeCell ref="AJ41:AM41"/>
    <mergeCell ref="AF60:AI60"/>
    <mergeCell ref="AR34:AU34"/>
    <mergeCell ref="AF58:AI58"/>
    <mergeCell ref="AF40:AI40"/>
    <mergeCell ref="AR51:AU51"/>
    <mergeCell ref="AN57:AQ57"/>
    <mergeCell ref="AV54:AY54"/>
    <mergeCell ref="AF37:AI37"/>
    <mergeCell ref="AN53:AQ53"/>
    <mergeCell ref="BD32:BI32"/>
    <mergeCell ref="AR57:AU57"/>
    <mergeCell ref="AZ54:BC54"/>
    <mergeCell ref="AJ57:AM57"/>
    <mergeCell ref="S37:V37"/>
    <mergeCell ref="AZ41:BC41"/>
    <mergeCell ref="L66:N66"/>
    <mergeCell ref="L53:N53"/>
    <mergeCell ref="I57:K57"/>
    <mergeCell ref="W64:Y64"/>
    <mergeCell ref="AZ43:BC43"/>
    <mergeCell ref="W51:Y51"/>
    <mergeCell ref="AN42:AQ42"/>
    <mergeCell ref="Z37:AB37"/>
    <mergeCell ref="I58:K58"/>
    <mergeCell ref="AF47:AI47"/>
    <mergeCell ref="BD44:BI44"/>
    <mergeCell ref="AJ34:AM34"/>
    <mergeCell ref="S49:V49"/>
    <mergeCell ref="BD42:BI42"/>
    <mergeCell ref="O62:R62"/>
    <mergeCell ref="AZ59:BC59"/>
    <mergeCell ref="O56:R56"/>
    <mergeCell ref="AJ36:AM36"/>
    <mergeCell ref="C19:BI19"/>
    <mergeCell ref="C59:E59"/>
    <mergeCell ref="L51:N51"/>
    <mergeCell ref="AC42:AE42"/>
    <mergeCell ref="AF38:AI38"/>
    <mergeCell ref="AV60:AY60"/>
    <mergeCell ref="AZ67:BC67"/>
    <mergeCell ref="AF46:AI46"/>
    <mergeCell ref="AN37:AQ37"/>
    <mergeCell ref="AJ50:AM50"/>
    <mergeCell ref="AF61:AI61"/>
    <mergeCell ref="W42:Y42"/>
    <mergeCell ref="AF48:AI48"/>
    <mergeCell ref="BD45:BI45"/>
    <mergeCell ref="AJ52:AM52"/>
    <mergeCell ref="AJ39:AM39"/>
    <mergeCell ref="AV45:AY45"/>
    <mergeCell ref="AZ65:BC65"/>
    <mergeCell ref="AJ66:AM66"/>
    <mergeCell ref="AR63:AU63"/>
    <mergeCell ref="BD64:BI64"/>
    <mergeCell ref="AN67:AQ67"/>
    <mergeCell ref="AV66:AY66"/>
    <mergeCell ref="W67:Y67"/>
    <mergeCell ref="C17:BI17"/>
    <mergeCell ref="AC67:AE67"/>
    <mergeCell ref="AF41:AI41"/>
    <mergeCell ref="AJ65:AM65"/>
    <mergeCell ref="S45:V45"/>
    <mergeCell ref="AF67:AI67"/>
    <mergeCell ref="BD66:BI66"/>
    <mergeCell ref="F65:H65"/>
    <mergeCell ref="AF64:AI64"/>
    <mergeCell ref="AJ55:AM55"/>
    <mergeCell ref="AN64:AQ64"/>
    <mergeCell ref="BD65:BI65"/>
    <mergeCell ref="AZ60:BC60"/>
    <mergeCell ref="BD49:BI49"/>
    <mergeCell ref="AZ53:BC53"/>
    <mergeCell ref="AZ55:BC55"/>
    <mergeCell ref="F67:H67"/>
    <mergeCell ref="S42:V42"/>
    <mergeCell ref="S52:V52"/>
    <mergeCell ref="F57:H57"/>
    <mergeCell ref="Z65:AB65"/>
    <mergeCell ref="F62:H62"/>
    <mergeCell ref="AR64:AU64"/>
    <mergeCell ref="AZ61:BC61"/>
    <mergeCell ref="C47:E47"/>
    <mergeCell ref="B3:BI3"/>
    <mergeCell ref="BD38:BI38"/>
    <mergeCell ref="C40:E40"/>
    <mergeCell ref="W32:Y32"/>
    <mergeCell ref="BD48:BI48"/>
    <mergeCell ref="AJ63:AM63"/>
    <mergeCell ref="C51:E51"/>
    <mergeCell ref="AV49:AY49"/>
    <mergeCell ref="AR60:AU60"/>
    <mergeCell ref="AZ57:BC57"/>
    <mergeCell ref="AF36:AI36"/>
    <mergeCell ref="BD35:BI35"/>
    <mergeCell ref="S58:V58"/>
    <mergeCell ref="Z59:AB59"/>
    <mergeCell ref="AN45:AQ45"/>
    <mergeCell ref="AV55:AY55"/>
    <mergeCell ref="W44:Y44"/>
    <mergeCell ref="AF62:AI62"/>
    <mergeCell ref="BD59:BI59"/>
    <mergeCell ref="AR40:AU40"/>
    <mergeCell ref="AJ53:AM53"/>
    <mergeCell ref="BD61:BI61"/>
    <mergeCell ref="AV44:AY44"/>
    <mergeCell ref="C48:E48"/>
    <mergeCell ref="C14:BI14"/>
    <mergeCell ref="AF33:AI33"/>
    <mergeCell ref="Z34:AB34"/>
    <mergeCell ref="AJ58:AM58"/>
    <mergeCell ref="W38:Y38"/>
    <mergeCell ref="AF57:AI57"/>
    <mergeCell ref="S61:V61"/>
    <mergeCell ref="BD54:BI54"/>
    <mergeCell ref="S48:V48"/>
    <mergeCell ref="AN35:AQ35"/>
    <mergeCell ref="BD41:BI41"/>
    <mergeCell ref="Z36:AB36"/>
    <mergeCell ref="W40:Y40"/>
    <mergeCell ref="AV42:AY42"/>
    <mergeCell ref="BD56:BI56"/>
    <mergeCell ref="BD43:BI43"/>
    <mergeCell ref="C16:BI16"/>
    <mergeCell ref="AN32:AQ32"/>
    <mergeCell ref="F54:H54"/>
    <mergeCell ref="C45:E45"/>
    <mergeCell ref="AN47:AQ47"/>
    <mergeCell ref="L43:N43"/>
    <mergeCell ref="BD47:BI47"/>
    <mergeCell ref="B1:BI1"/>
    <mergeCell ref="AR56:AU56"/>
    <mergeCell ref="O34:R34"/>
    <mergeCell ref="C67:E67"/>
    <mergeCell ref="B13:BI13"/>
    <mergeCell ref="L65:N65"/>
    <mergeCell ref="O39:R39"/>
    <mergeCell ref="AV47:AY47"/>
    <mergeCell ref="O36:R36"/>
    <mergeCell ref="C20:BI20"/>
    <mergeCell ref="AC52:AE52"/>
    <mergeCell ref="S67:V67"/>
    <mergeCell ref="AF54:AI54"/>
    <mergeCell ref="C22:BI22"/>
    <mergeCell ref="O65:R65"/>
    <mergeCell ref="F63:H63"/>
    <mergeCell ref="B29:B31"/>
    <mergeCell ref="D21:BI21"/>
    <mergeCell ref="AN59:AQ59"/>
    <mergeCell ref="AN46:AQ46"/>
    <mergeCell ref="W35:Y35"/>
    <mergeCell ref="AN61:AQ61"/>
    <mergeCell ref="BD57:BI57"/>
    <mergeCell ref="AR31:AU31"/>
    <mergeCell ref="AF45:AI45"/>
    <mergeCell ref="AJ45:AM45"/>
    <mergeCell ref="AN38:AQ38"/>
    <mergeCell ref="BF9:BI9"/>
    <mergeCell ref="BD67:BI67"/>
    <mergeCell ref="AN48:AQ48"/>
    <mergeCell ref="W66:Y66"/>
    <mergeCell ref="B12:BI12"/>
    <mergeCell ref="AR54:AU54"/>
    <mergeCell ref="C36:E36"/>
    <mergeCell ref="S51:V51"/>
    <mergeCell ref="D24:BI24"/>
    <mergeCell ref="Z29:AB31"/>
    <mergeCell ref="AZ40:BC40"/>
    <mergeCell ref="AZ34:BC34"/>
    <mergeCell ref="AZ31:BC31"/>
    <mergeCell ref="D27:BI27"/>
    <mergeCell ref="F49:H49"/>
    <mergeCell ref="AF31:AI31"/>
    <mergeCell ref="L29:N31"/>
    <mergeCell ref="BD40:BI40"/>
    <mergeCell ref="F37:H37"/>
    <mergeCell ref="C54:E54"/>
    <mergeCell ref="C61:E61"/>
    <mergeCell ref="S60:V60"/>
    <mergeCell ref="Z54:AB54"/>
    <mergeCell ref="AC50:AE50"/>
    <mergeCell ref="F56:H56"/>
    <mergeCell ref="I62:K62"/>
    <mergeCell ref="O46:R46"/>
    <mergeCell ref="AC51:AE51"/>
    <mergeCell ref="L45:N45"/>
    <mergeCell ref="Z52:AB52"/>
    <mergeCell ref="W56:Y56"/>
    <mergeCell ref="I55:K55"/>
    <mergeCell ref="O61:R61"/>
    <mergeCell ref="W61:Y61"/>
    <mergeCell ref="L61:N61"/>
    <mergeCell ref="O53:R53"/>
    <mergeCell ref="I53:K53"/>
    <mergeCell ref="I46:K46"/>
    <mergeCell ref="Z51:AB51"/>
    <mergeCell ref="W46:Y46"/>
    <mergeCell ref="L50:N50"/>
    <mergeCell ref="Z45:AB45"/>
    <mergeCell ref="L49:N49"/>
    <mergeCell ref="S47:V47"/>
    <mergeCell ref="O57:R57"/>
    <mergeCell ref="L67:N67"/>
    <mergeCell ref="AN60:AQ60"/>
    <mergeCell ref="AV57:AY57"/>
    <mergeCell ref="C29:E31"/>
    <mergeCell ref="AZ35:BC35"/>
    <mergeCell ref="Z50:AB50"/>
    <mergeCell ref="AV33:AY33"/>
    <mergeCell ref="W54:Y54"/>
    <mergeCell ref="AJ49:AM49"/>
    <mergeCell ref="AR36:AU36"/>
    <mergeCell ref="W41:Y41"/>
    <mergeCell ref="I42:K42"/>
    <mergeCell ref="AR44:AU44"/>
    <mergeCell ref="W33:Y33"/>
    <mergeCell ref="L37:N37"/>
    <mergeCell ref="F40:H40"/>
    <mergeCell ref="Z35:AB35"/>
    <mergeCell ref="AN33:AQ33"/>
    <mergeCell ref="AV37:AY37"/>
    <mergeCell ref="C37:E37"/>
    <mergeCell ref="AJ44:AM44"/>
    <mergeCell ref="F45:H45"/>
    <mergeCell ref="AC63:AE63"/>
    <mergeCell ref="AC62:AE62"/>
    <mergeCell ref="F64:H64"/>
    <mergeCell ref="L48:N48"/>
    <mergeCell ref="C65:E65"/>
    <mergeCell ref="AZ46:BC46"/>
    <mergeCell ref="AN62:AQ62"/>
    <mergeCell ref="AV40:AY40"/>
    <mergeCell ref="C35:E35"/>
    <mergeCell ref="F55:H55"/>
    <mergeCell ref="AZ50:BC50"/>
    <mergeCell ref="C41:E41"/>
    <mergeCell ref="C56:E56"/>
    <mergeCell ref="C43:E43"/>
    <mergeCell ref="F46:H46"/>
    <mergeCell ref="F48:H48"/>
    <mergeCell ref="C52:E52"/>
    <mergeCell ref="C39:E39"/>
    <mergeCell ref="AF35:AI35"/>
    <mergeCell ref="L36:N36"/>
    <mergeCell ref="L63:N63"/>
    <mergeCell ref="Z55:AB55"/>
    <mergeCell ref="C62:E62"/>
    <mergeCell ref="Z49:AB49"/>
    <mergeCell ref="AC45:AE45"/>
    <mergeCell ref="Z60:AB60"/>
    <mergeCell ref="AN56:AQ56"/>
    <mergeCell ref="AV67:AY67"/>
    <mergeCell ref="AC66:AE66"/>
    <mergeCell ref="I45:K45"/>
    <mergeCell ref="O55:R55"/>
    <mergeCell ref="O40:R40"/>
    <mergeCell ref="I47:K47"/>
    <mergeCell ref="AC43:AE43"/>
    <mergeCell ref="AR65:AU65"/>
    <mergeCell ref="Z58:AB58"/>
    <mergeCell ref="W62:Y62"/>
    <mergeCell ref="AV64:AY64"/>
    <mergeCell ref="AR50:AU50"/>
    <mergeCell ref="L41:N41"/>
    <mergeCell ref="Z48:AB48"/>
    <mergeCell ref="AJ47:AM47"/>
    <mergeCell ref="I63:K63"/>
    <mergeCell ref="L46:N46"/>
    <mergeCell ref="AR53:AU53"/>
    <mergeCell ref="L62:N62"/>
    <mergeCell ref="O58:R58"/>
    <mergeCell ref="O45:R45"/>
    <mergeCell ref="AR66:AU66"/>
    <mergeCell ref="L57:N57"/>
    <mergeCell ref="F51:H51"/>
    <mergeCell ref="I67:K67"/>
    <mergeCell ref="AR58:AU58"/>
    <mergeCell ref="F53:H53"/>
    <mergeCell ref="AJ48:AM48"/>
    <mergeCell ref="I43:K43"/>
    <mergeCell ref="S43:V43"/>
    <mergeCell ref="AC48:AE48"/>
    <mergeCell ref="O44:R44"/>
    <mergeCell ref="AN51:AQ51"/>
    <mergeCell ref="AN43:AQ43"/>
    <mergeCell ref="I44:K44"/>
    <mergeCell ref="O64:R64"/>
    <mergeCell ref="Z64:AB64"/>
    <mergeCell ref="AF56:AI56"/>
    <mergeCell ref="AF43:AI43"/>
    <mergeCell ref="F58:H58"/>
    <mergeCell ref="I48:K48"/>
    <mergeCell ref="F52:H52"/>
    <mergeCell ref="AJ51:AM51"/>
    <mergeCell ref="F60:H60"/>
    <mergeCell ref="AC61:AE61"/>
    <mergeCell ref="AC65:AE65"/>
    <mergeCell ref="AN54:AQ54"/>
    <mergeCell ref="BD53:BI53"/>
    <mergeCell ref="N10:O10"/>
    <mergeCell ref="O67:R67"/>
    <mergeCell ref="L58:N58"/>
    <mergeCell ref="AF52:AI52"/>
    <mergeCell ref="C60:E60"/>
    <mergeCell ref="S44:V44"/>
    <mergeCell ref="L60:N60"/>
    <mergeCell ref="AN34:AQ34"/>
    <mergeCell ref="C15:BI15"/>
    <mergeCell ref="AF34:AI34"/>
    <mergeCell ref="S62:V62"/>
    <mergeCell ref="AN49:AQ49"/>
    <mergeCell ref="AV35:AY35"/>
    <mergeCell ref="AF49:AI49"/>
    <mergeCell ref="AN36:AQ36"/>
    <mergeCell ref="C57:E57"/>
    <mergeCell ref="C49:E49"/>
    <mergeCell ref="I65:K65"/>
    <mergeCell ref="O33:R33"/>
    <mergeCell ref="O32:R32"/>
    <mergeCell ref="O49:R49"/>
    <mergeCell ref="AJ67:AM67"/>
    <mergeCell ref="C42:E42"/>
    <mergeCell ref="B7:BI7"/>
    <mergeCell ref="C44:E44"/>
    <mergeCell ref="AF50:AI50"/>
    <mergeCell ref="AN30:AU30"/>
    <mergeCell ref="AR42:AU42"/>
    <mergeCell ref="I41:K41"/>
    <mergeCell ref="F42:H42"/>
    <mergeCell ref="AN41:AQ41"/>
    <mergeCell ref="S41:V41"/>
    <mergeCell ref="BD39:BI39"/>
    <mergeCell ref="BD33:BI33"/>
    <mergeCell ref="C38:E38"/>
    <mergeCell ref="F34:H34"/>
    <mergeCell ref="AC32:AE32"/>
    <mergeCell ref="AC37:AE37"/>
    <mergeCell ref="AV48:AY48"/>
    <mergeCell ref="AV46:AY46"/>
    <mergeCell ref="AC40:AE40"/>
    <mergeCell ref="F29:H31"/>
    <mergeCell ref="F50:H50"/>
    <mergeCell ref="S33:V33"/>
    <mergeCell ref="C33:E33"/>
    <mergeCell ref="O48:R48"/>
    <mergeCell ref="F39:H39"/>
    <mergeCell ref="AZ66:BC66"/>
    <mergeCell ref="O66:R66"/>
    <mergeCell ref="AV65:AY65"/>
    <mergeCell ref="I64:K64"/>
    <mergeCell ref="I60:K60"/>
    <mergeCell ref="O63:R63"/>
    <mergeCell ref="AF65:AI65"/>
    <mergeCell ref="L64:N64"/>
    <mergeCell ref="AZ64:BC64"/>
    <mergeCell ref="W65:Y65"/>
    <mergeCell ref="AR62:AU62"/>
    <mergeCell ref="AV61:AY61"/>
    <mergeCell ref="S65:V65"/>
    <mergeCell ref="S66:V66"/>
    <mergeCell ref="AJ62:AM62"/>
    <mergeCell ref="AC64:AE64"/>
    <mergeCell ref="AJ61:AM61"/>
    <mergeCell ref="AJ64:AM64"/>
    <mergeCell ref="S64:V64"/>
    <mergeCell ref="Z61:AB61"/>
    <mergeCell ref="AC60:AE60"/>
    <mergeCell ref="S63:V63"/>
    <mergeCell ref="AZ62:BC62"/>
    <mergeCell ref="W63:Y63"/>
    <mergeCell ref="AF30:AM30"/>
    <mergeCell ref="AC41:AE41"/>
    <mergeCell ref="AJ35:AM35"/>
    <mergeCell ref="AJ32:AM32"/>
    <mergeCell ref="S38:V38"/>
    <mergeCell ref="Z39:AB39"/>
    <mergeCell ref="W43:Y43"/>
    <mergeCell ref="AV39:AY39"/>
    <mergeCell ref="AJ38:AM38"/>
    <mergeCell ref="AR32:AU32"/>
    <mergeCell ref="AC34:AE34"/>
    <mergeCell ref="Z38:AB38"/>
    <mergeCell ref="AJ42:AM42"/>
    <mergeCell ref="AR38:AU38"/>
    <mergeCell ref="AN39:AQ39"/>
    <mergeCell ref="Z42:AB42"/>
    <mergeCell ref="AN40:AQ40"/>
    <mergeCell ref="AF39:AI39"/>
    <mergeCell ref="S40:V40"/>
    <mergeCell ref="AJ40:AM40"/>
    <mergeCell ref="AR37:AU37"/>
    <mergeCell ref="BD37:BI37"/>
    <mergeCell ref="AN31:AQ31"/>
    <mergeCell ref="W36:Y36"/>
    <mergeCell ref="BD52:BI52"/>
    <mergeCell ref="AV31:AY31"/>
    <mergeCell ref="I35:K35"/>
    <mergeCell ref="Z32:AB32"/>
    <mergeCell ref="AR49:AU49"/>
    <mergeCell ref="O50:R50"/>
    <mergeCell ref="AJ37:AM37"/>
    <mergeCell ref="O42:R42"/>
    <mergeCell ref="S35:V35"/>
    <mergeCell ref="AZ51:BC51"/>
    <mergeCell ref="W52:Y52"/>
    <mergeCell ref="AZ36:BC36"/>
    <mergeCell ref="AF44:AI44"/>
    <mergeCell ref="I32:K32"/>
    <mergeCell ref="AZ52:BC52"/>
    <mergeCell ref="L34:N34"/>
    <mergeCell ref="L38:N38"/>
    <mergeCell ref="I37:K37"/>
    <mergeCell ref="Z44:AB44"/>
    <mergeCell ref="L39:N39"/>
    <mergeCell ref="L42:N42"/>
    <mergeCell ref="AR45:AU45"/>
    <mergeCell ref="W50:Y50"/>
    <mergeCell ref="O38:R38"/>
    <mergeCell ref="S39:V39"/>
    <mergeCell ref="AF53:AI53"/>
    <mergeCell ref="AZ37:BC37"/>
    <mergeCell ref="W37:Y37"/>
    <mergeCell ref="AZ63:BC63"/>
    <mergeCell ref="AC53:AE53"/>
    <mergeCell ref="O52:R52"/>
    <mergeCell ref="AV59:AY59"/>
    <mergeCell ref="AN52:AQ52"/>
    <mergeCell ref="AF55:AI55"/>
    <mergeCell ref="S54:V54"/>
    <mergeCell ref="S56:V56"/>
    <mergeCell ref="AJ59:AM59"/>
    <mergeCell ref="AJ46:AM46"/>
    <mergeCell ref="S57:V57"/>
    <mergeCell ref="S59:V59"/>
    <mergeCell ref="S46:V46"/>
    <mergeCell ref="AZ48:BC48"/>
    <mergeCell ref="AJ56:AM56"/>
    <mergeCell ref="AV43:AY43"/>
    <mergeCell ref="AR55:AU55"/>
    <mergeCell ref="L56:N56"/>
    <mergeCell ref="W39:Y39"/>
    <mergeCell ref="AC59:AE59"/>
    <mergeCell ref="L33:N33"/>
    <mergeCell ref="AC55:AE55"/>
    <mergeCell ref="L35:N35"/>
    <mergeCell ref="S53:V53"/>
    <mergeCell ref="Z53:AB53"/>
    <mergeCell ref="O51:R51"/>
    <mergeCell ref="O47:R47"/>
    <mergeCell ref="S55:V55"/>
    <mergeCell ref="O59:R59"/>
    <mergeCell ref="L59:N59"/>
    <mergeCell ref="L54:N54"/>
    <mergeCell ref="AC44:AE44"/>
    <mergeCell ref="AZ56:BC56"/>
    <mergeCell ref="AV50:AY50"/>
    <mergeCell ref="AZ44:BC44"/>
    <mergeCell ref="AZ49:BC49"/>
    <mergeCell ref="AZ58:BC58"/>
    <mergeCell ref="AV51:AY51"/>
    <mergeCell ref="AV36:AY36"/>
    <mergeCell ref="AV41:AY41"/>
    <mergeCell ref="AZ39:BC39"/>
    <mergeCell ref="B5:BI5"/>
    <mergeCell ref="AV34:AY34"/>
    <mergeCell ref="F59:H59"/>
    <mergeCell ref="C63:E63"/>
    <mergeCell ref="AF42:AI42"/>
    <mergeCell ref="C50:E50"/>
    <mergeCell ref="AC33:AE33"/>
    <mergeCell ref="C18:BI18"/>
    <mergeCell ref="I38:K38"/>
    <mergeCell ref="Z63:AB63"/>
    <mergeCell ref="BD55:BI55"/>
    <mergeCell ref="AV62:AY62"/>
    <mergeCell ref="AV56:AY56"/>
    <mergeCell ref="BD58:BI58"/>
    <mergeCell ref="AC56:AE56"/>
    <mergeCell ref="I50:K50"/>
    <mergeCell ref="AR52:AU52"/>
    <mergeCell ref="W57:Y57"/>
    <mergeCell ref="AR39:AU39"/>
    <mergeCell ref="AN63:AQ63"/>
    <mergeCell ref="AF63:AI63"/>
    <mergeCell ref="W29:Y31"/>
    <mergeCell ref="AN50:AQ50"/>
    <mergeCell ref="AV30:BC30"/>
    <mergeCell ref="AF66:AI66"/>
    <mergeCell ref="AN65:AQ65"/>
    <mergeCell ref="Z66:AB66"/>
    <mergeCell ref="B10:L10"/>
    <mergeCell ref="C58:E58"/>
    <mergeCell ref="F36:H36"/>
    <mergeCell ref="F33:H33"/>
    <mergeCell ref="AC38:AE38"/>
    <mergeCell ref="O37:R37"/>
    <mergeCell ref="S29:V31"/>
    <mergeCell ref="AC46:AE46"/>
    <mergeCell ref="C64:E64"/>
    <mergeCell ref="Z57:AB57"/>
    <mergeCell ref="AC47:AE47"/>
    <mergeCell ref="I66:K66"/>
    <mergeCell ref="I40:K40"/>
    <mergeCell ref="F32:H32"/>
    <mergeCell ref="AF29:BI29"/>
    <mergeCell ref="Z47:AB47"/>
    <mergeCell ref="AC35:AE35"/>
    <mergeCell ref="BD60:BI60"/>
    <mergeCell ref="S50:V50"/>
    <mergeCell ref="BD63:BI63"/>
    <mergeCell ref="W49:Y49"/>
    <mergeCell ref="B68:BI68"/>
    <mergeCell ref="AZ32:BC32"/>
    <mergeCell ref="BD46:BI46"/>
    <mergeCell ref="Z41:AB41"/>
    <mergeCell ref="I61:K61"/>
    <mergeCell ref="W45:Y45"/>
    <mergeCell ref="AF51:AI51"/>
    <mergeCell ref="W55:Y55"/>
    <mergeCell ref="AR33:AU33"/>
    <mergeCell ref="C66:E66"/>
    <mergeCell ref="AC49:AE49"/>
    <mergeCell ref="C53:E53"/>
    <mergeCell ref="Z46:AB46"/>
    <mergeCell ref="AC36:AE36"/>
    <mergeCell ref="Z40:AB40"/>
    <mergeCell ref="AN55:AQ55"/>
    <mergeCell ref="AV52:AY52"/>
    <mergeCell ref="F44:H44"/>
    <mergeCell ref="AC54:AE54"/>
    <mergeCell ref="AR47:AU47"/>
    <mergeCell ref="I33:K33"/>
    <mergeCell ref="AJ60:AM60"/>
    <mergeCell ref="L44:N44"/>
    <mergeCell ref="C32:E32"/>
  </mergeCells>
  <conditionalFormatting sqref="A1:XFD1048576">
    <cfRule type="expression" dxfId="928" priority="6" stopIfTrue="1">
      <formula>AND($A$1&lt;&gt;"",SEARCH("igual o mayor",A1)&gt;0)</formula>
    </cfRule>
    <cfRule type="expression" dxfId="927" priority="7" stopIfTrue="1">
      <formula>AND($A$1&lt;&gt;"",SEARCH("igual o menor",A1)&gt;0)</formula>
    </cfRule>
    <cfRule type="expression" dxfId="926" priority="8" stopIfTrue="1">
      <formula>AND($A$1&lt;&gt;"",SEARCH("pase a la pregunta",A1)&gt;0)</formula>
    </cfRule>
    <cfRule type="expression" dxfId="925" priority="9" stopIfTrue="1">
      <formula>AND($A$1&lt;&gt;"",SEARCH("en blanco",A1)&gt;0)</formula>
    </cfRule>
    <cfRule type="expression" dxfId="924" priority="10" stopIfTrue="1">
      <formula>AND($A$1&lt;&gt;"",SEARCH("no puede registrar",A1)&gt;0)</formula>
    </cfRule>
    <cfRule type="expression" dxfId="923" priority="11" stopIfTrue="1">
      <formula>AND($A$1&lt;&gt;"",SUM(A1)&gt;0)</formula>
    </cfRule>
    <cfRule type="expression" dxfId="922" priority="12" stopIfTrue="1">
      <formula>AND($A$1&lt;&gt;"",SEARCH("la pregunta",A1)&gt;0)</formula>
    </cfRule>
  </conditionalFormatting>
  <conditionalFormatting sqref="D27:BI27">
    <cfRule type="expression" dxfId="921" priority="3">
      <formula>AND(BX68&gt;0,COUNTA(BD33:BI67)=0)</formula>
    </cfRule>
  </conditionalFormatting>
  <conditionalFormatting sqref="BD33:BI67">
    <cfRule type="expression" dxfId="920" priority="4">
      <formula>AND(BX33=0,$BD33="")</formula>
    </cfRule>
    <cfRule type="expression" dxfId="919" priority="5">
      <formula>AND(BX33&gt;0,$BD33="")</formula>
    </cfRule>
  </conditionalFormatting>
  <dataValidations count="1">
    <dataValidation type="list" showInputMessage="1" showErrorMessage="1" sqref="AR32:AU67 AZ32:BC67 AJ32:AM67">
      <formula1>$BK$32:$BK$42</formula1>
    </dataValidation>
  </dataValidations>
  <hyperlinks>
    <hyperlink ref="BF9" location="Índice!B15" display="Índice"/>
    <hyperlink ref="Z32" r:id="rId1"/>
  </hyperlinks>
  <printOptions horizontalCentered="1" verticalCentered="1"/>
  <pageMargins left="0.70866141732283472" right="0.70866141732283472" top="0.74803149606299213" bottom="0.74803149606299213" header="0.31496062992125984" footer="0.31496062992125984"/>
  <pageSetup scale="72" orientation="portrait" r:id="rId2"/>
  <headerFooter>
    <oddHeader>&amp;CMódulo 1 Sección I
Participantes</oddHeader>
    <oddFooter>&amp;LCenso Nacional de Gobiernos Estatales 2026&amp;R&amp;P de &amp;N</oddFooter>
  </headerFooter>
  <colBreaks count="1" manualBreakCount="1">
    <brk id="31" max="72"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645"/>
  <sheetViews>
    <sheetView showGridLines="0" view="pageBreakPreview" zoomScale="120" zoomScaleNormal="100" zoomScaleSheetLayoutView="120" workbookViewId="0"/>
  </sheetViews>
  <sheetFormatPr baseColWidth="10" defaultColWidth="0" defaultRowHeight="14.25" zeroHeight="1"/>
  <cols>
    <col min="1" max="1" width="5.625" style="78" customWidth="1"/>
    <col min="2" max="30" width="3.625" style="78" customWidth="1"/>
    <col min="31" max="31" width="5.625" style="78" customWidth="1"/>
    <col min="32" max="32" width="3.625" style="78" hidden="1" customWidth="1"/>
    <col min="33" max="33" width="16" style="78" hidden="1" customWidth="1"/>
    <col min="34" max="122" width="13.625" style="78" hidden="1" customWidth="1"/>
    <col min="123" max="16384" width="3.625" style="78" hidden="1"/>
  </cols>
  <sheetData>
    <row r="1" spans="1:30" ht="173.25" customHeight="1">
      <c r="A1" s="650"/>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0" ht="15" customHeight="1">
      <c r="A2" s="2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45" customHeight="1">
      <c r="A3" s="26"/>
      <c r="B3" s="683" t="s">
        <v>1</v>
      </c>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row>
    <row r="4" spans="1:30" ht="15" customHeight="1">
      <c r="A4" s="26"/>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26"/>
      <c r="B5" s="683" t="s">
        <v>2</v>
      </c>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row>
    <row r="6" spans="1:30" ht="15" customHeight="1">
      <c r="A6" s="26"/>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30" ht="15" customHeight="1" thickBot="1">
      <c r="A7" s="26"/>
      <c r="B7" s="3" t="s">
        <v>4</v>
      </c>
      <c r="C7" s="67"/>
      <c r="D7" s="67"/>
      <c r="E7" s="67"/>
      <c r="F7" s="67"/>
      <c r="G7" s="67"/>
      <c r="H7" s="67"/>
      <c r="I7" s="67"/>
      <c r="J7" s="67"/>
      <c r="K7" s="67"/>
      <c r="L7" s="67"/>
      <c r="M7" s="68"/>
      <c r="N7" s="3" t="s">
        <v>5</v>
      </c>
      <c r="O7" s="68"/>
      <c r="P7" s="12"/>
      <c r="Q7" s="12"/>
      <c r="R7" s="12"/>
      <c r="S7" s="12"/>
      <c r="T7" s="12"/>
      <c r="U7" s="12"/>
      <c r="V7" s="12"/>
      <c r="W7" s="12"/>
      <c r="X7" s="12"/>
      <c r="Y7" s="12"/>
      <c r="Z7" s="12"/>
      <c r="AA7" s="821" t="s">
        <v>3</v>
      </c>
      <c r="AB7" s="799"/>
      <c r="AC7" s="799"/>
      <c r="AD7" s="799"/>
    </row>
    <row r="8" spans="1:30" ht="15" customHeight="1" thickBot="1">
      <c r="A8" s="26"/>
      <c r="B8" s="680" t="str">
        <f>IF(Presentación!B10="","",Presentación!B10)</f>
        <v>Veracruz de Ignacio de la Llave</v>
      </c>
      <c r="C8" s="681"/>
      <c r="D8" s="681"/>
      <c r="E8" s="681"/>
      <c r="F8" s="681"/>
      <c r="G8" s="681"/>
      <c r="H8" s="681"/>
      <c r="I8" s="681"/>
      <c r="J8" s="681"/>
      <c r="K8" s="681"/>
      <c r="L8" s="682"/>
      <c r="M8" s="72"/>
      <c r="N8" s="680" t="str">
        <f>IF(Presentación!N10="","",Presentación!N10)</f>
        <v>230</v>
      </c>
      <c r="O8" s="682"/>
      <c r="P8" s="69"/>
      <c r="Q8" s="70"/>
      <c r="R8" s="70"/>
      <c r="S8" s="70"/>
      <c r="T8" s="70"/>
      <c r="U8" s="70"/>
      <c r="V8" s="70"/>
      <c r="W8" s="70"/>
      <c r="X8" s="70"/>
      <c r="Y8" s="70"/>
      <c r="Z8" s="70"/>
      <c r="AA8" s="70"/>
      <c r="AB8" s="69"/>
      <c r="AC8" s="70"/>
      <c r="AD8" s="71"/>
    </row>
    <row r="9" spans="1:30" ht="15" customHeight="1" thickBot="1">
      <c r="A9" s="26"/>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row>
    <row r="10" spans="1:30" ht="15" customHeight="1" thickBot="1">
      <c r="A10" s="21"/>
      <c r="B10" s="738" t="s">
        <v>5067</v>
      </c>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39"/>
    </row>
    <row r="11" spans="1:30" ht="15" customHeight="1">
      <c r="B11" s="827" t="s">
        <v>5068</v>
      </c>
      <c r="C11" s="817"/>
      <c r="D11" s="817"/>
      <c r="E11" s="817"/>
      <c r="F11" s="817"/>
      <c r="G11" s="817"/>
      <c r="H11" s="817"/>
      <c r="I11" s="817"/>
      <c r="J11" s="817"/>
      <c r="K11" s="817"/>
      <c r="L11" s="817"/>
      <c r="M11" s="817"/>
      <c r="N11" s="817"/>
      <c r="O11" s="817"/>
      <c r="P11" s="817"/>
      <c r="Q11" s="817"/>
      <c r="R11" s="817"/>
      <c r="S11" s="817"/>
      <c r="T11" s="817"/>
      <c r="U11" s="817"/>
      <c r="V11" s="817"/>
      <c r="W11" s="817"/>
      <c r="X11" s="817"/>
      <c r="Y11" s="817"/>
      <c r="Z11" s="817"/>
      <c r="AA11" s="817"/>
      <c r="AB11" s="817"/>
      <c r="AC11" s="817"/>
      <c r="AD11" s="813"/>
    </row>
    <row r="12" spans="1:30" ht="36" customHeight="1">
      <c r="A12" s="22"/>
      <c r="B12" s="23"/>
      <c r="C12" s="823" t="s">
        <v>5069</v>
      </c>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769"/>
    </row>
    <row r="13" spans="1:30" ht="24" customHeight="1">
      <c r="A13" s="22"/>
      <c r="B13" s="24"/>
      <c r="C13" s="823" t="s">
        <v>5070</v>
      </c>
      <c r="D13" s="799"/>
      <c r="E13" s="799"/>
      <c r="F13" s="799"/>
      <c r="G13" s="799"/>
      <c r="H13" s="799"/>
      <c r="I13" s="799"/>
      <c r="J13" s="799"/>
      <c r="K13" s="799"/>
      <c r="L13" s="799"/>
      <c r="M13" s="799"/>
      <c r="N13" s="799"/>
      <c r="O13" s="799"/>
      <c r="P13" s="799"/>
      <c r="Q13" s="799"/>
      <c r="R13" s="799"/>
      <c r="S13" s="799"/>
      <c r="T13" s="799"/>
      <c r="U13" s="799"/>
      <c r="V13" s="799"/>
      <c r="W13" s="799"/>
      <c r="X13" s="799"/>
      <c r="Y13" s="799"/>
      <c r="Z13" s="799"/>
      <c r="AA13" s="799"/>
      <c r="AB13" s="799"/>
      <c r="AC13" s="799"/>
      <c r="AD13" s="769"/>
    </row>
    <row r="14" spans="1:30" ht="15" customHeight="1">
      <c r="A14" s="22"/>
      <c r="B14" s="22"/>
      <c r="C14" s="806" t="s">
        <v>5071</v>
      </c>
      <c r="D14" s="799"/>
      <c r="E14" s="799"/>
      <c r="F14" s="799"/>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807"/>
    </row>
    <row r="15" spans="1:30" ht="36" customHeight="1">
      <c r="A15" s="22"/>
      <c r="B15" s="24"/>
      <c r="C15" s="823" t="s">
        <v>5072</v>
      </c>
      <c r="D15" s="828"/>
      <c r="E15" s="828"/>
      <c r="F15" s="828"/>
      <c r="G15" s="828"/>
      <c r="H15" s="828"/>
      <c r="I15" s="828"/>
      <c r="J15" s="828"/>
      <c r="K15" s="828"/>
      <c r="L15" s="828"/>
      <c r="M15" s="828"/>
      <c r="N15" s="828"/>
      <c r="O15" s="828"/>
      <c r="P15" s="828"/>
      <c r="Q15" s="828"/>
      <c r="R15" s="828"/>
      <c r="S15" s="828"/>
      <c r="T15" s="828"/>
      <c r="U15" s="828"/>
      <c r="V15" s="828"/>
      <c r="W15" s="828"/>
      <c r="X15" s="828"/>
      <c r="Y15" s="828"/>
      <c r="Z15" s="828"/>
      <c r="AA15" s="828"/>
      <c r="AB15" s="828"/>
      <c r="AC15" s="828"/>
      <c r="AD15" s="823"/>
    </row>
    <row r="16" spans="1:30" ht="36" customHeight="1">
      <c r="A16" s="22"/>
      <c r="B16" s="24"/>
      <c r="C16" s="815" t="s">
        <v>5073</v>
      </c>
      <c r="D16" s="799"/>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769"/>
    </row>
    <row r="17" spans="1:30" ht="48" customHeight="1">
      <c r="A17" s="22"/>
      <c r="B17" s="24"/>
      <c r="C17" s="815" t="s">
        <v>5074</v>
      </c>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69"/>
    </row>
    <row r="18" spans="1:30" ht="15" customHeight="1">
      <c r="A18" s="22"/>
      <c r="B18" s="25"/>
      <c r="C18" s="801" t="s">
        <v>5075</v>
      </c>
      <c r="D18" s="802"/>
      <c r="E18" s="802"/>
      <c r="F18" s="802"/>
      <c r="G18" s="802"/>
      <c r="H18" s="802"/>
      <c r="I18" s="802"/>
      <c r="J18" s="802"/>
      <c r="K18" s="802"/>
      <c r="L18" s="802"/>
      <c r="M18" s="802"/>
      <c r="N18" s="802"/>
      <c r="O18" s="802"/>
      <c r="P18" s="802"/>
      <c r="Q18" s="802"/>
      <c r="R18" s="802"/>
      <c r="S18" s="802"/>
      <c r="T18" s="802"/>
      <c r="U18" s="802"/>
      <c r="V18" s="802"/>
      <c r="W18" s="802"/>
      <c r="X18" s="802"/>
      <c r="Y18" s="802"/>
      <c r="Z18" s="802"/>
      <c r="AA18" s="802"/>
      <c r="AB18" s="802"/>
      <c r="AC18" s="802"/>
      <c r="AD18" s="803"/>
    </row>
    <row r="19" spans="1:30" ht="15" customHeight="1" thickBot="1">
      <c r="A19" s="22"/>
      <c r="B19" s="11"/>
    </row>
    <row r="20" spans="1:30" ht="15" customHeight="1" thickBot="1">
      <c r="A20" s="21"/>
      <c r="B20" s="811" t="s">
        <v>5076</v>
      </c>
      <c r="C20" s="720"/>
      <c r="D20" s="720"/>
      <c r="E20" s="720"/>
      <c r="F20" s="720"/>
      <c r="G20" s="720"/>
      <c r="H20" s="720"/>
      <c r="I20" s="720"/>
      <c r="J20" s="720"/>
      <c r="K20" s="720"/>
      <c r="L20" s="720"/>
      <c r="M20" s="720"/>
      <c r="N20" s="720"/>
      <c r="O20" s="720"/>
      <c r="P20" s="720"/>
      <c r="Q20" s="720"/>
      <c r="R20" s="720"/>
      <c r="S20" s="720"/>
      <c r="T20" s="720"/>
      <c r="U20" s="720"/>
      <c r="V20" s="720"/>
      <c r="W20" s="720"/>
      <c r="X20" s="720"/>
      <c r="Y20" s="720"/>
      <c r="Z20" s="720"/>
      <c r="AA20" s="720"/>
      <c r="AB20" s="720"/>
      <c r="AC20" s="720"/>
      <c r="AD20" s="739"/>
    </row>
    <row r="21" spans="1:30" ht="15" customHeight="1">
      <c r="A21" s="22"/>
      <c r="B21" s="824" t="s">
        <v>5077</v>
      </c>
      <c r="C21" s="726"/>
      <c r="D21" s="726"/>
      <c r="E21" s="726"/>
      <c r="F21" s="726"/>
      <c r="G21" s="726"/>
      <c r="H21" s="726"/>
      <c r="I21" s="726"/>
      <c r="J21" s="726"/>
      <c r="K21" s="726"/>
      <c r="L21" s="726"/>
      <c r="M21" s="726"/>
      <c r="N21" s="726"/>
      <c r="O21" s="726"/>
      <c r="P21" s="726"/>
      <c r="Q21" s="726"/>
      <c r="R21" s="726"/>
      <c r="S21" s="726"/>
      <c r="T21" s="726"/>
      <c r="U21" s="726"/>
      <c r="V21" s="726"/>
      <c r="W21" s="726"/>
      <c r="X21" s="726"/>
      <c r="Y21" s="726"/>
      <c r="Z21" s="726"/>
      <c r="AA21" s="726"/>
      <c r="AB21" s="726"/>
      <c r="AC21" s="726"/>
      <c r="AD21" s="825"/>
    </row>
    <row r="22" spans="1:30" ht="36" customHeight="1">
      <c r="A22" s="26"/>
      <c r="B22" s="27"/>
      <c r="C22" s="823" t="s">
        <v>5078</v>
      </c>
      <c r="D22" s="799"/>
      <c r="E22" s="799"/>
      <c r="F22" s="799"/>
      <c r="G22" s="799"/>
      <c r="H22" s="799"/>
      <c r="I22" s="799"/>
      <c r="J22" s="799"/>
      <c r="K22" s="799"/>
      <c r="L22" s="799"/>
      <c r="M22" s="799"/>
      <c r="N22" s="799"/>
      <c r="O22" s="799"/>
      <c r="P22" s="799"/>
      <c r="Q22" s="799"/>
      <c r="R22" s="799"/>
      <c r="S22" s="799"/>
      <c r="T22" s="799"/>
      <c r="U22" s="799"/>
      <c r="V22" s="799"/>
      <c r="W22" s="799"/>
      <c r="X22" s="799"/>
      <c r="Y22" s="799"/>
      <c r="Z22" s="799"/>
      <c r="AA22" s="799"/>
      <c r="AB22" s="799"/>
      <c r="AC22" s="799"/>
      <c r="AD22" s="769"/>
    </row>
    <row r="23" spans="1:30" ht="36" customHeight="1">
      <c r="A23" s="26"/>
      <c r="B23" s="27"/>
      <c r="C23" s="815" t="s">
        <v>5079</v>
      </c>
      <c r="D23" s="799"/>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769"/>
    </row>
    <row r="24" spans="1:30" ht="36" customHeight="1">
      <c r="A24" s="26"/>
      <c r="B24" s="27"/>
      <c r="C24" s="833" t="s">
        <v>5080</v>
      </c>
      <c r="D24" s="799"/>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69"/>
    </row>
    <row r="25" spans="1:30" ht="15" customHeight="1">
      <c r="A25" s="22"/>
      <c r="B25" s="832" t="s">
        <v>5081</v>
      </c>
      <c r="C25" s="817"/>
      <c r="D25" s="817"/>
      <c r="E25" s="817"/>
      <c r="F25" s="817"/>
      <c r="G25" s="817"/>
      <c r="H25" s="817"/>
      <c r="I25" s="817"/>
      <c r="J25" s="817"/>
      <c r="K25" s="817"/>
      <c r="L25" s="817"/>
      <c r="M25" s="817"/>
      <c r="N25" s="817"/>
      <c r="O25" s="817"/>
      <c r="P25" s="817"/>
      <c r="Q25" s="817"/>
      <c r="R25" s="817"/>
      <c r="S25" s="817"/>
      <c r="T25" s="817"/>
      <c r="U25" s="817"/>
      <c r="V25" s="817"/>
      <c r="W25" s="817"/>
      <c r="X25" s="817"/>
      <c r="Y25" s="817"/>
      <c r="Z25" s="817"/>
      <c r="AA25" s="817"/>
      <c r="AB25" s="817"/>
      <c r="AC25" s="817"/>
      <c r="AD25" s="813"/>
    </row>
    <row r="26" spans="1:30" ht="60" customHeight="1">
      <c r="A26" s="22"/>
      <c r="B26" s="28"/>
      <c r="C26" s="806" t="s">
        <v>5082</v>
      </c>
      <c r="D26" s="799"/>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799"/>
      <c r="AC26" s="799"/>
      <c r="AD26" s="807"/>
    </row>
    <row r="27" spans="1:30" ht="48" customHeight="1">
      <c r="A27" s="22"/>
      <c r="B27" s="28"/>
      <c r="C27" s="806" t="s">
        <v>5083</v>
      </c>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807"/>
    </row>
    <row r="28" spans="1:30" ht="48" customHeight="1">
      <c r="A28" s="22"/>
      <c r="B28" s="29"/>
      <c r="C28" s="841" t="s">
        <v>5084</v>
      </c>
      <c r="D28" s="781"/>
      <c r="E28" s="781"/>
      <c r="F28" s="781"/>
      <c r="G28" s="781"/>
      <c r="H28" s="781"/>
      <c r="I28" s="781"/>
      <c r="J28" s="781"/>
      <c r="K28" s="781"/>
      <c r="L28" s="781"/>
      <c r="M28" s="781"/>
      <c r="N28" s="781"/>
      <c r="O28" s="781"/>
      <c r="P28" s="781"/>
      <c r="Q28" s="781"/>
      <c r="R28" s="781"/>
      <c r="S28" s="781"/>
      <c r="T28" s="781"/>
      <c r="U28" s="781"/>
      <c r="V28" s="781"/>
      <c r="W28" s="781"/>
      <c r="X28" s="781"/>
      <c r="Y28" s="781"/>
      <c r="Z28" s="781"/>
      <c r="AA28" s="781"/>
      <c r="AB28" s="781"/>
      <c r="AC28" s="781"/>
      <c r="AD28" s="842"/>
    </row>
    <row r="29" spans="1:30" ht="15" customHeight="1">
      <c r="A29" s="22"/>
      <c r="B29" s="11"/>
    </row>
    <row r="30" spans="1:30" ht="48" customHeight="1">
      <c r="A30" s="30" t="s">
        <v>5085</v>
      </c>
      <c r="B30" s="839" t="s">
        <v>5086</v>
      </c>
      <c r="C30" s="799"/>
      <c r="D30" s="799"/>
      <c r="E30" s="799"/>
      <c r="F30" s="799"/>
      <c r="G30" s="799"/>
      <c r="H30" s="799"/>
      <c r="I30" s="799"/>
      <c r="J30" s="799"/>
      <c r="K30" s="799"/>
      <c r="L30" s="799"/>
      <c r="M30" s="799"/>
      <c r="N30" s="799"/>
      <c r="O30" s="799"/>
      <c r="P30" s="799"/>
      <c r="Q30" s="799"/>
      <c r="R30" s="799"/>
      <c r="S30" s="799"/>
      <c r="T30" s="799"/>
      <c r="U30" s="799"/>
      <c r="V30" s="799"/>
      <c r="W30" s="799"/>
      <c r="X30" s="799"/>
      <c r="Y30" s="799"/>
      <c r="Z30" s="799"/>
      <c r="AA30" s="799"/>
      <c r="AB30" s="799"/>
      <c r="AC30" s="799"/>
      <c r="AD30" s="799"/>
    </row>
    <row r="31" spans="1:30" ht="15" customHeight="1">
      <c r="A31" s="30"/>
      <c r="B31" s="31"/>
      <c r="C31" s="828" t="s">
        <v>5087</v>
      </c>
      <c r="D31" s="799"/>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799"/>
    </row>
    <row r="32" spans="1:30" ht="24" customHeight="1">
      <c r="A32" s="30"/>
      <c r="B32" s="31"/>
      <c r="C32" s="798" t="s">
        <v>5088</v>
      </c>
      <c r="D32" s="799"/>
      <c r="E32" s="799"/>
      <c r="F32" s="799"/>
      <c r="G32" s="799"/>
      <c r="H32" s="799"/>
      <c r="I32" s="799"/>
      <c r="J32" s="799"/>
      <c r="K32" s="799"/>
      <c r="L32" s="799"/>
      <c r="M32" s="799"/>
      <c r="N32" s="799"/>
      <c r="O32" s="799"/>
      <c r="P32" s="799"/>
      <c r="Q32" s="799"/>
      <c r="R32" s="799"/>
      <c r="S32" s="799"/>
      <c r="T32" s="799"/>
      <c r="U32" s="799"/>
      <c r="V32" s="799"/>
      <c r="W32" s="799"/>
      <c r="X32" s="799"/>
      <c r="Y32" s="799"/>
      <c r="Z32" s="799"/>
      <c r="AA32" s="799"/>
      <c r="AB32" s="799"/>
      <c r="AC32" s="799"/>
      <c r="AD32" s="799"/>
    </row>
    <row r="33" spans="1:52" ht="24" customHeight="1">
      <c r="A33" s="30"/>
      <c r="B33" s="31"/>
      <c r="C33" s="798" t="s">
        <v>5089</v>
      </c>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row>
    <row r="34" spans="1:52" ht="24" customHeight="1">
      <c r="A34" s="30"/>
      <c r="B34" s="31"/>
      <c r="C34" s="831" t="s">
        <v>5090</v>
      </c>
      <c r="D34" s="799"/>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799"/>
    </row>
    <row r="35" spans="1:52" ht="36" customHeight="1">
      <c r="A35" s="22"/>
      <c r="B35" s="31"/>
      <c r="C35" s="831" t="s">
        <v>5091</v>
      </c>
      <c r="D35" s="799"/>
      <c r="E35" s="799"/>
      <c r="F35" s="799"/>
      <c r="G35" s="799"/>
      <c r="H35" s="799"/>
      <c r="I35" s="799"/>
      <c r="J35" s="799"/>
      <c r="K35" s="799"/>
      <c r="L35" s="799"/>
      <c r="M35" s="799"/>
      <c r="N35" s="799"/>
      <c r="O35" s="799"/>
      <c r="P35" s="799"/>
      <c r="Q35" s="799"/>
      <c r="R35" s="799"/>
      <c r="S35" s="799"/>
      <c r="T35" s="799"/>
      <c r="U35" s="799"/>
      <c r="V35" s="799"/>
      <c r="W35" s="799"/>
      <c r="X35" s="799"/>
      <c r="Y35" s="799"/>
      <c r="Z35" s="799"/>
      <c r="AA35" s="799"/>
      <c r="AB35" s="799"/>
      <c r="AC35" s="799"/>
      <c r="AD35" s="799"/>
    </row>
    <row r="36" spans="1:52" ht="24" customHeight="1">
      <c r="A36" s="22"/>
      <c r="B36" s="31"/>
      <c r="C36" s="798" t="s">
        <v>5092</v>
      </c>
      <c r="D36" s="799"/>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row>
    <row r="37" spans="1:52" ht="15" customHeight="1">
      <c r="A37" s="22"/>
      <c r="B37" s="31"/>
      <c r="C37" s="840" t="s">
        <v>5093</v>
      </c>
      <c r="D37" s="799"/>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99"/>
    </row>
    <row r="38" spans="1:52" ht="1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U38"/>
    </row>
    <row r="39" spans="1:52" ht="24" customHeight="1">
      <c r="A39" s="22"/>
      <c r="B39" s="31"/>
      <c r="C39" s="820" t="s">
        <v>5094</v>
      </c>
      <c r="D39" s="817"/>
      <c r="E39" s="817"/>
      <c r="F39" s="817"/>
      <c r="G39" s="817"/>
      <c r="H39" s="817"/>
      <c r="I39" s="817"/>
      <c r="J39" s="817"/>
      <c r="K39" s="817"/>
      <c r="L39" s="817"/>
      <c r="M39" s="817"/>
      <c r="N39" s="817"/>
      <c r="O39" s="817"/>
      <c r="P39" s="813"/>
      <c r="Q39" s="706" t="s">
        <v>5095</v>
      </c>
      <c r="R39" s="817"/>
      <c r="S39" s="817"/>
      <c r="T39" s="813"/>
      <c r="U39" s="706" t="s">
        <v>5096</v>
      </c>
      <c r="V39" s="817"/>
      <c r="W39" s="817"/>
      <c r="X39" s="813"/>
      <c r="Y39" s="684" t="s">
        <v>5097</v>
      </c>
      <c r="Z39" s="723"/>
      <c r="AA39" s="723"/>
      <c r="AB39" s="723"/>
      <c r="AC39" s="723"/>
      <c r="AD39" s="724"/>
      <c r="AG39" s="76"/>
      <c r="AH39" s="848" t="s">
        <v>5098</v>
      </c>
      <c r="AI39" s="848"/>
      <c r="AJ39" s="848"/>
      <c r="AK39" s="848"/>
      <c r="AL39" s="614" t="s">
        <v>5099</v>
      </c>
      <c r="AM39" s="844" t="s">
        <v>5100</v>
      </c>
      <c r="AN39" s="845"/>
      <c r="AO39" s="846"/>
      <c r="AP39" s="267" t="s">
        <v>5101</v>
      </c>
      <c r="AQ39" s="844" t="s">
        <v>5102</v>
      </c>
      <c r="AR39" s="845"/>
      <c r="AS39" s="846"/>
      <c r="AT39" s="274" t="s">
        <v>5103</v>
      </c>
      <c r="AU39" s="275"/>
      <c r="AV39" s="287" t="s">
        <v>5104</v>
      </c>
      <c r="AX39" s="849" t="s">
        <v>5105</v>
      </c>
      <c r="AY39" s="850"/>
      <c r="AZ39" s="850"/>
    </row>
    <row r="40" spans="1:52" ht="48" customHeight="1">
      <c r="A40" s="22"/>
      <c r="B40" s="31"/>
      <c r="C40" s="814"/>
      <c r="D40" s="781"/>
      <c r="E40" s="781"/>
      <c r="F40" s="781"/>
      <c r="G40" s="781"/>
      <c r="H40" s="781"/>
      <c r="I40" s="781"/>
      <c r="J40" s="781"/>
      <c r="K40" s="781"/>
      <c r="L40" s="781"/>
      <c r="M40" s="781"/>
      <c r="N40" s="781"/>
      <c r="O40" s="781"/>
      <c r="P40" s="782"/>
      <c r="Q40" s="814"/>
      <c r="R40" s="781"/>
      <c r="S40" s="781"/>
      <c r="T40" s="782"/>
      <c r="U40" s="814"/>
      <c r="V40" s="781"/>
      <c r="W40" s="781"/>
      <c r="X40" s="782"/>
      <c r="Y40" s="32" t="s">
        <v>5106</v>
      </c>
      <c r="Z40" s="684" t="s">
        <v>5107</v>
      </c>
      <c r="AA40" s="723"/>
      <c r="AB40" s="723"/>
      <c r="AC40" s="723"/>
      <c r="AD40" s="724"/>
      <c r="AG40" s="623" t="s">
        <v>5108</v>
      </c>
      <c r="AH40" s="659" t="s">
        <v>5109</v>
      </c>
      <c r="AI40" s="660" t="s">
        <v>5110</v>
      </c>
      <c r="AJ40" s="660" t="s">
        <v>5111</v>
      </c>
      <c r="AK40" s="660" t="s">
        <v>5112</v>
      </c>
      <c r="AL40" s="661" t="s">
        <v>5113</v>
      </c>
      <c r="AM40" s="279" t="s">
        <v>5114</v>
      </c>
      <c r="AN40" s="280" t="s">
        <v>5115</v>
      </c>
      <c r="AO40" s="281" t="s">
        <v>5116</v>
      </c>
      <c r="AP40" s="268" t="s">
        <v>5117</v>
      </c>
      <c r="AQ40" s="279" t="s">
        <v>5114</v>
      </c>
      <c r="AR40" s="280" t="s">
        <v>5115</v>
      </c>
      <c r="AS40" s="281" t="s">
        <v>5116</v>
      </c>
      <c r="AT40" s="274" t="s">
        <v>5118</v>
      </c>
      <c r="AU40" s="276" t="s">
        <v>5119</v>
      </c>
      <c r="AV40" s="287" t="s">
        <v>5120</v>
      </c>
      <c r="AW40" s="289" t="s">
        <v>5121</v>
      </c>
      <c r="AX40" s="291" t="s">
        <v>5122</v>
      </c>
      <c r="AY40" s="280" t="s">
        <v>5123</v>
      </c>
      <c r="AZ40" s="292" t="s">
        <v>5116</v>
      </c>
    </row>
    <row r="41" spans="1:52">
      <c r="A41" s="22"/>
      <c r="B41" s="11"/>
      <c r="C41" s="33" t="s">
        <v>5023</v>
      </c>
      <c r="D41" s="810"/>
      <c r="E41" s="714"/>
      <c r="F41" s="714"/>
      <c r="G41" s="714"/>
      <c r="H41" s="714"/>
      <c r="I41" s="714"/>
      <c r="J41" s="714"/>
      <c r="K41" s="714"/>
      <c r="L41" s="714"/>
      <c r="M41" s="714"/>
      <c r="N41" s="714"/>
      <c r="O41" s="714"/>
      <c r="P41" s="805"/>
      <c r="Q41" s="804"/>
      <c r="R41" s="714"/>
      <c r="S41" s="714"/>
      <c r="T41" s="805"/>
      <c r="U41" s="804"/>
      <c r="V41" s="714"/>
      <c r="W41" s="714"/>
      <c r="X41" s="805"/>
      <c r="Y41" s="310"/>
      <c r="Z41" s="310"/>
      <c r="AA41" s="310"/>
      <c r="AB41" s="310"/>
      <c r="AC41" s="310"/>
      <c r="AD41" s="310"/>
      <c r="AG41" s="107">
        <f ca="1">IF(OR(D41=" ",AND(EXACT(UPPER(TRIM(SUBSTITUTE(D41,CHAR(160)," "))),TRIM(SUBSTITUTE(D41,CHAR(160)," "))),SUMPRODUCT(--ISNUMBER(MATCH(MID(TRIM(SUBSTITUTE(D41,CHAR(160)," ")),ROW(INDIRECT("1:"&amp;LEN(TRIM(SUBSTITUTE(D41,CHAR(160)," "))))),1),{"A","B","C","D","E","F","G","H","I","J","K","L","M","N","O","P","Q","R","S","T","U","V","W","X","Y","Z","Ñ","0","1","2","3","4","5","6","7","8","9"," "},0)))=LEN(TRIM(SUBSTITUTE(D41,CHAR(160)," "))))),0,1)</f>
        <v>0</v>
      </c>
      <c r="AH41" s="13" t="s">
        <v>5124</v>
      </c>
      <c r="AI41" s="63" t="s">
        <v>5023</v>
      </c>
      <c r="AJ41" s="624" t="str" cm="1">
        <f t="array" ref="AJ41">IF(AG164&lt;&gt;"",_xlfn.TEXTJOIN(" / ", TRUE, _xlfn.UNIQUE(IF($AH$41:$AH$71&lt;&gt;"",IF(ISNUMBER(SEARCH(AG164, $AH$41:$AH$71)) + (_xlfn.MAP($AH$41:$AH$71, _xlfn.LAMBDA(_xlpm.r, SUM(--ISNUMBER(SEARCH(_xlfn.TEXTSPLIT(_xlpm.r, ","), AG164))))))&gt;0,$AI$41:$AI$71, ""), ""))), "")</f>
        <v/>
      </c>
      <c r="AK41" s="1" t="str">
        <f>IF(AJ41 = "", "", "Alerta: Revise el texto ingresado en el Especifique ya que podria existir en las opciones resaltadas en amarillo")</f>
        <v/>
      </c>
      <c r="AL41" s="269">
        <f t="shared" ref="AL41:AL56" si="0">IF(AND(Q41=1,OR($U41=6,$U41=7,$U41=8,$U41=9)),1,0)</f>
        <v>0</v>
      </c>
      <c r="AM41" s="282">
        <f t="shared" ref="AM41:AM56" si="1">IF(SUM(AL41)=0,0,1)</f>
        <v>0</v>
      </c>
      <c r="AN41" s="283" t="str">
        <f>IF(AM41=0,"",
IF(SUM(AM41:AM41)=1,AO41,
IF(AM161&gt;SUM(AM41:AM41),_xlfn.CONCAT(", ",AO41),
IF(AM161=SUM(AM41:AM41),_xlfn.CONCAT(" y ",AO41)))))</f>
        <v/>
      </c>
      <c r="AO41" s="120" t="s">
        <v>5125</v>
      </c>
      <c r="AP41" s="270">
        <f>IF(AND(Q41=2,OR($U41=1,$U41=2,$U41=3,$U41=4,$U41=5)),1,0)</f>
        <v>0</v>
      </c>
      <c r="AQ41" s="282">
        <f>IF(SUM(AP41)=0,0,1)</f>
        <v>0</v>
      </c>
      <c r="AR41" s="283" t="str">
        <f>IF(AQ41=0,"",
IF(SUM($AQ$41:AQ41)=1,AS41,
IF($AQ$161&gt;SUM($AQ$41:AQ41),_xlfn.CONCAT(", ",AS41),
IF($AQ$161=SUM($AQ$41:AQ41),_xlfn.CONCAT(" y ",AS41)))))</f>
        <v/>
      </c>
      <c r="AS41" s="120" t="s">
        <v>5125</v>
      </c>
      <c r="AT41" s="272">
        <f>IF(AND(Y41="",COUNTA(Z41:AD41)=0),0,IF(AND(Y41&lt;&gt;"",COUNTA(Z41:AD41)=0),0,IF(AND(Y41&lt;&gt;"",Z41&lt;&gt;"",COUNTA(AA41:AD41)=0),0,IF(AND(Y41&lt;&gt;"",Z41&lt;&gt;"",AA41&lt;&gt;"",COUNTA(AB41:AD41)=0),0,IF(AND(Y41&lt;&gt;"",Z41&lt;&gt;"",AA41&lt;&gt;"",AB41&lt;&gt;"",COUNTA(AC41:AD41)=0),0,IF(AND(Y41&lt;&gt;"",Z41&lt;&gt;"",AA41&lt;&gt;"",AB41&lt;&gt;"",AC41&lt;&gt;"",COUNTA(AD41)=0),0,IF(AND(Y41&lt;&gt;"",Z41&lt;&gt;"",AA41&lt;&gt;"",AB41&lt;&gt;"",AC41&lt;&gt;"",AD41&lt;&gt;""),0,1)))))))</f>
        <v>0</v>
      </c>
      <c r="AU41" s="273">
        <f>IF(OR(COUNTIF(Y41:AD41,1)&gt;1,COUNTIF(Y41:AD41,2)&gt;1,COUNTIF(Y41:AD41,3)&gt;1,COUNTIF(Y41:AD41,4)&gt;1,COUNTIF(Y41:AD41,5)&gt;1,COUNTIF(Y41:AD41,6)&gt;1,COUNTIF(Y41:AD41,7)&gt;1,COUNTIF(Y41:AD41,8)&gt;1,COUNTIF(Y41:AD41,9)&gt;1,COUNTIF(Y41:AD41,10)&gt;1,COUNTIF(Y41:AD41,11)&gt;1,COUNTIF(Y41:AD41,12)&gt;1,COUNTIF(Y41:AD41,13)&gt;1,COUNTIF(Y41:AD41,14)&gt;1,COUNTIF(Y41:AD41,15)&gt;1,COUNTIF(Y41:AD41,16)&gt;1,COUNTIF(Y41:AD41,17)&gt;1,COUNTIF(Y41:AD41,18)&gt;1,COUNTIF(Y41:AD41,19)&gt;1,COUNTIF(Y41:AD41,20)&gt;1,COUNTIF(Y41:AD41,21)&gt;1,COUNTIF(Y41:AD41,22)&gt;1,COUNTIF(Y41:AD41,23)&gt;1,COUNTIF(Y41:AD41,24)&gt;1,COUNTIF(Y41:AD41,25)&gt;1,COUNTIF(Y41:AD41,26)&gt;1,COUNTIF(Y41:AD41,27)&gt;1,COUNTIF(Y41:AD41,28)&gt;1,COUNTIF(Y41:AD41,29)&gt;1,COUNTIF(Y41:AD41,30)&gt;1,COUNTIF(Y41:AD41,31)&gt;1,COUNTIF(Y41:AD41,32)&gt;1),1,0)</f>
        <v>0</v>
      </c>
      <c r="AV41" s="288">
        <f>IF(COUNTIF(Y41:AD160,32)&gt;0,1,0)</f>
        <v>0</v>
      </c>
      <c r="AW41" s="290">
        <f>IF(AND(COUNTBLANK(D41)=1,COUNTA(Q41:AD41)=0),0,IF(AND(COUNTBLANK(D41)=0,COUNTA(Q41:X41)=2,COUNTA(Y41:AD41)&gt;0),0,1))</f>
        <v>0</v>
      </c>
      <c r="AX41" s="293">
        <f>IF(AW41=0,0,1)</f>
        <v>0</v>
      </c>
      <c r="AY41" s="283" t="str">
        <f>IF(AX41=0,"",
IF(SUM($AX$41:AX41)=1,AZ41,
IF($AX$161&gt;SUM($AX$41:AX41),_xlfn.CONCAT(", ",AZ41),
IF($AX$161=SUM($AX$41:AX41),_xlfn.CONCAT(" y ",AZ41)))))</f>
        <v/>
      </c>
      <c r="AZ41" s="52" t="s">
        <v>5125</v>
      </c>
    </row>
    <row r="42" spans="1:52" ht="15" customHeight="1">
      <c r="A42" s="22"/>
      <c r="B42" s="11"/>
      <c r="C42" s="34" t="s">
        <v>5025</v>
      </c>
      <c r="D42" s="810"/>
      <c r="E42" s="714"/>
      <c r="F42" s="714"/>
      <c r="G42" s="714"/>
      <c r="H42" s="714"/>
      <c r="I42" s="714"/>
      <c r="J42" s="714"/>
      <c r="K42" s="714"/>
      <c r="L42" s="714"/>
      <c r="M42" s="714"/>
      <c r="N42" s="714"/>
      <c r="O42" s="714"/>
      <c r="P42" s="805"/>
      <c r="Q42" s="804"/>
      <c r="R42" s="714"/>
      <c r="S42" s="714"/>
      <c r="T42" s="805"/>
      <c r="U42" s="804"/>
      <c r="V42" s="714"/>
      <c r="W42" s="714"/>
      <c r="X42" s="805"/>
      <c r="Y42" s="310"/>
      <c r="Z42" s="310"/>
      <c r="AA42" s="310"/>
      <c r="AB42" s="310"/>
      <c r="AC42" s="310"/>
      <c r="AD42" s="310"/>
      <c r="AG42" s="107">
        <f ca="1">IF(OR(D42=" ",AND(EXACT(UPPER(TRIM(SUBSTITUTE(D42,CHAR(160)," "))),TRIM(SUBSTITUTE(D42,CHAR(160)," "))),SUMPRODUCT(--ISNUMBER(MATCH(MID(TRIM(SUBSTITUTE(D42,CHAR(160)," ")),ROW(INDIRECT("1:"&amp;LEN(TRIM(SUBSTITUTE(D42,CHAR(160)," "))))),1),{"A","B","C","D","E","F","G","H","I","J","K","L","M","N","O","P","Q","R","S","T","U","V","W","X","Y","Z","Ñ","0","1","2","3","4","5","6","7","8","9"," "},0)))=LEN(TRIM(SUBSTITUTE(D42,CHAR(160)," "))))),0,1)</f>
        <v>0</v>
      </c>
      <c r="AH42" s="13" t="s">
        <v>5126</v>
      </c>
      <c r="AI42" s="63" t="s">
        <v>5025</v>
      </c>
      <c r="AJ42" s="107"/>
      <c r="AK42" s="107"/>
      <c r="AL42" s="269">
        <f t="shared" si="0"/>
        <v>0</v>
      </c>
      <c r="AM42" s="282">
        <f t="shared" si="1"/>
        <v>0</v>
      </c>
      <c r="AN42" s="283" t="str">
        <f>IF(AM42=0,"",
IF(SUM($AM$41:AM42)=1,AO42,
IF($AM$161&gt;SUM($AM$41:AM42),_xlfn.CONCAT(", ",AO42),
IF($AM$161=SUM($AM$41:AM42),_xlfn.CONCAT(" y ",AO42)))))</f>
        <v/>
      </c>
      <c r="AO42" s="120" t="s">
        <v>5127</v>
      </c>
      <c r="AP42" s="270">
        <f t="shared" ref="AP42:AP105" si="2">IF(AND(Q42=2,OR($U42=1,$U42=2,$U42=3,$U42=4,$U42=5)),1,0)</f>
        <v>0</v>
      </c>
      <c r="AQ42" s="282">
        <f t="shared" ref="AQ42:AQ105" si="3">IF(SUM(AP42)=0,0,1)</f>
        <v>0</v>
      </c>
      <c r="AR42" s="283" t="str">
        <f>IF(AQ42=0,"",
IF(SUM($AQ$41:AQ42)=1,AS42,
IF($AQ$161&gt;SUM($AQ$41:AQ42),_xlfn.CONCAT(", ",AS42),
IF($AQ$161=SUM($AQ$41:AQ42),_xlfn.CONCAT(" y ",AS42)))))</f>
        <v/>
      </c>
      <c r="AS42" s="120" t="s">
        <v>5127</v>
      </c>
      <c r="AT42" s="272">
        <f t="shared" ref="AT42:AT105" si="4">IF(AND(Y42="",COUNTA(Z42:AD42)=0),0,IF(AND(Y42&lt;&gt;"",COUNTA(Z42:AD42)=0),0,IF(AND(Y42&lt;&gt;"",Z42&lt;&gt;"",COUNTA(AA42:AD42)=0),0,IF(AND(Y42&lt;&gt;"",Z42&lt;&gt;"",AA42&lt;&gt;"",COUNTA(AB42:AD42)=0),0,IF(AND(Y42&lt;&gt;"",Z42&lt;&gt;"",AA42&lt;&gt;"",AB42&lt;&gt;"",COUNTA(AC42:AD42)=0),0,IF(AND(Y42&lt;&gt;"",Z42&lt;&gt;"",AA42&lt;&gt;"",AB42&lt;&gt;"",AC42&lt;&gt;"",COUNTA(AD42)=0),0,IF(AND(Y42&lt;&gt;"",Z42&lt;&gt;"",AA42&lt;&gt;"",AB42&lt;&gt;"",AC42&lt;&gt;"",AD42&lt;&gt;""),0,1)))))))</f>
        <v>0</v>
      </c>
      <c r="AU42" s="273">
        <f t="shared" ref="AU42:AU105" si="5">IF(OR(COUNTIF(Y42:AD42,1)&gt;1,COUNTIF(Y42:AD42,2)&gt;1,COUNTIF(Y42:AD42,3)&gt;1,COUNTIF(Y42:AD42,4)&gt;1,COUNTIF(Y42:AD42,5)&gt;1,COUNTIF(Y42:AD42,6)&gt;1,COUNTIF(Y42:AD42,7)&gt;1,COUNTIF(Y42:AD42,8)&gt;1,COUNTIF(Y42:AD42,9)&gt;1,COUNTIF(Y42:AD42,10)&gt;1,COUNTIF(Y42:AD42,11)&gt;1,COUNTIF(Y42:AD42,12)&gt;1,COUNTIF(Y42:AD42,13)&gt;1,COUNTIF(Y42:AD42,14)&gt;1,COUNTIF(Y42:AD42,15)&gt;1,COUNTIF(Y42:AD42,16)&gt;1,COUNTIF(Y42:AD42,17)&gt;1,COUNTIF(Y42:AD42,18)&gt;1,COUNTIF(Y42:AD42,19)&gt;1,COUNTIF(Y42:AD42,20)&gt;1,COUNTIF(Y42:AD42,21)&gt;1,COUNTIF(Y42:AD42,22)&gt;1,COUNTIF(Y42:AD42,23)&gt;1,COUNTIF(Y42:AD42,24)&gt;1,COUNTIF(Y42:AD42,25)&gt;1,COUNTIF(Y42:AD42,26)&gt;1,COUNTIF(Y42:AD42,27)&gt;1,COUNTIF(Y42:AD42,28)&gt;1,COUNTIF(Y42:AD42,29)&gt;1,COUNTIF(Y42:AD42,30)&gt;1,COUNTIF(Y42:AD42,31)&gt;1,COUNTIF(Y42:AD42,32)&gt;1),1,0)</f>
        <v>0</v>
      </c>
      <c r="AW42" s="290">
        <f t="shared" ref="AW42:AW105" si="6">IF(AND(COUNTBLANK(D42)=1,COUNTA(Q42:AD42)=0),0,IF(AND(COUNTBLANK(D42)=0,COUNTA(Q42:X42)=2,COUNTA(Y42:AD42)&gt;0),0,1))</f>
        <v>0</v>
      </c>
      <c r="AX42" s="293">
        <f t="shared" ref="AX42:AX105" si="7">IF(AW42=0,0,1)</f>
        <v>0</v>
      </c>
      <c r="AY42" s="283" t="str">
        <f>IF(AX42=0,"",
IF(SUM($AX$41:AX42)=1,AZ42,
IF($AX$161&gt;SUM($AX$41:AX42),_xlfn.CONCAT(", ",AZ42),
IF($AX$161=SUM($AX$41:AX42),_xlfn.CONCAT(" y ",AZ42)))))</f>
        <v/>
      </c>
      <c r="AZ42" s="52" t="s">
        <v>5127</v>
      </c>
    </row>
    <row r="43" spans="1:52" ht="15" customHeight="1">
      <c r="A43" s="22"/>
      <c r="B43" s="11"/>
      <c r="C43" s="35" t="s">
        <v>5027</v>
      </c>
      <c r="D43" s="810"/>
      <c r="E43" s="714"/>
      <c r="F43" s="714"/>
      <c r="G43" s="714"/>
      <c r="H43" s="714"/>
      <c r="I43" s="714"/>
      <c r="J43" s="714"/>
      <c r="K43" s="714"/>
      <c r="L43" s="714"/>
      <c r="M43" s="714"/>
      <c r="N43" s="714"/>
      <c r="O43" s="714"/>
      <c r="P43" s="805"/>
      <c r="Q43" s="804"/>
      <c r="R43" s="714"/>
      <c r="S43" s="714"/>
      <c r="T43" s="805"/>
      <c r="U43" s="804"/>
      <c r="V43" s="714"/>
      <c r="W43" s="714"/>
      <c r="X43" s="805"/>
      <c r="Y43" s="310"/>
      <c r="Z43" s="310"/>
      <c r="AA43" s="310"/>
      <c r="AB43" s="310"/>
      <c r="AC43" s="310"/>
      <c r="AD43" s="310"/>
      <c r="AG43" s="107">
        <f ca="1">IF(OR(D43=" ",AND(EXACT(UPPER(TRIM(SUBSTITUTE(D43,CHAR(160)," "))),TRIM(SUBSTITUTE(D43,CHAR(160)," "))),SUMPRODUCT(--ISNUMBER(MATCH(MID(TRIM(SUBSTITUTE(D43,CHAR(160)," ")),ROW(INDIRECT("1:"&amp;LEN(TRIM(SUBSTITUTE(D43,CHAR(160)," "))))),1),{"A","B","C","D","E","F","G","H","I","J","K","L","M","N","O","P","Q","R","S","T","U","V","W","X","Y","Z","Ñ","0","1","2","3","4","5","6","7","8","9"," "},0)))=LEN(TRIM(SUBSTITUTE(D43,CHAR(160)," "))))),0,1)</f>
        <v>0</v>
      </c>
      <c r="AH43" s="13" t="s">
        <v>5128</v>
      </c>
      <c r="AI43" s="63" t="s">
        <v>5027</v>
      </c>
      <c r="AJ43" s="107"/>
      <c r="AK43" s="107"/>
      <c r="AL43" s="269">
        <f t="shared" si="0"/>
        <v>0</v>
      </c>
      <c r="AM43" s="282">
        <f t="shared" si="1"/>
        <v>0</v>
      </c>
      <c r="AN43" s="283" t="str">
        <f>IF(AM43=0,"",
IF(SUM($AM$41:AM43)=1,AO43,
IF($AM$161&gt;SUM($AM$41:AM43),_xlfn.CONCAT(", ",AO43),
IF($AM$161=SUM($AM$41:AM43),_xlfn.CONCAT(" y ",AO43)))))</f>
        <v/>
      </c>
      <c r="AO43" s="120" t="s">
        <v>5129</v>
      </c>
      <c r="AP43" s="270">
        <f t="shared" si="2"/>
        <v>0</v>
      </c>
      <c r="AQ43" s="282">
        <f t="shared" si="3"/>
        <v>0</v>
      </c>
      <c r="AR43" s="283" t="str">
        <f>IF(AQ43=0,"",
IF(SUM($AQ$41:AQ43)=1,AS43,
IF($AQ$161&gt;SUM($AQ$41:AQ43),_xlfn.CONCAT(", ",AS43),
IF($AQ$161=SUM($AQ$41:AQ43),_xlfn.CONCAT(" y ",AS43)))))</f>
        <v/>
      </c>
      <c r="AS43" s="120" t="s">
        <v>5129</v>
      </c>
      <c r="AT43" s="272">
        <f t="shared" si="4"/>
        <v>0</v>
      </c>
      <c r="AU43" s="273">
        <f t="shared" si="5"/>
        <v>0</v>
      </c>
      <c r="AW43" s="290">
        <f t="shared" si="6"/>
        <v>0</v>
      </c>
      <c r="AX43" s="293">
        <f t="shared" si="7"/>
        <v>0</v>
      </c>
      <c r="AY43" s="283" t="str">
        <f>IF(AX43=0,"",
IF(SUM($AX$41:AX43)=1,AZ43,
IF($AX$161&gt;SUM($AX$41:AX43),_xlfn.CONCAT(", ",AZ43),
IF($AX$161=SUM($AX$41:AX43),_xlfn.CONCAT(" y ",AZ43)))))</f>
        <v/>
      </c>
      <c r="AZ43" s="52" t="s">
        <v>5129</v>
      </c>
    </row>
    <row r="44" spans="1:52" ht="15" customHeight="1">
      <c r="A44" s="22"/>
      <c r="B44" s="11"/>
      <c r="C44" s="35" t="s">
        <v>5029</v>
      </c>
      <c r="D44" s="810"/>
      <c r="E44" s="714"/>
      <c r="F44" s="714"/>
      <c r="G44" s="714"/>
      <c r="H44" s="714"/>
      <c r="I44" s="714"/>
      <c r="J44" s="714"/>
      <c r="K44" s="714"/>
      <c r="L44" s="714"/>
      <c r="M44" s="714"/>
      <c r="N44" s="714"/>
      <c r="O44" s="714"/>
      <c r="P44" s="805"/>
      <c r="Q44" s="804"/>
      <c r="R44" s="714"/>
      <c r="S44" s="714"/>
      <c r="T44" s="805"/>
      <c r="U44" s="804"/>
      <c r="V44" s="714"/>
      <c r="W44" s="714"/>
      <c r="X44" s="805"/>
      <c r="Y44" s="310"/>
      <c r="Z44" s="310"/>
      <c r="AA44" s="310"/>
      <c r="AB44" s="310"/>
      <c r="AC44" s="310"/>
      <c r="AD44" s="310"/>
      <c r="AG44" s="107">
        <f ca="1">IF(OR(D44=" ",AND(EXACT(UPPER(TRIM(SUBSTITUTE(D44,CHAR(160)," "))),TRIM(SUBSTITUTE(D44,CHAR(160)," "))),SUMPRODUCT(--ISNUMBER(MATCH(MID(TRIM(SUBSTITUTE(D44,CHAR(160)," ")),ROW(INDIRECT("1:"&amp;LEN(TRIM(SUBSTITUTE(D44,CHAR(160)," "))))),1),{"A","B","C","D","E","F","G","H","I","J","K","L","M","N","O","P","Q","R","S","T","U","V","W","X","Y","Z","Ñ","0","1","2","3","4","5","6","7","8","9"," "},0)))=LEN(TRIM(SUBSTITUTE(D44,CHAR(160)," "))))),0,1)</f>
        <v>0</v>
      </c>
      <c r="AH44" s="13" t="s">
        <v>5130</v>
      </c>
      <c r="AI44" s="63" t="s">
        <v>5029</v>
      </c>
      <c r="AJ44" s="107"/>
      <c r="AK44" s="107"/>
      <c r="AL44" s="269">
        <f t="shared" si="0"/>
        <v>0</v>
      </c>
      <c r="AM44" s="282">
        <f t="shared" si="1"/>
        <v>0</v>
      </c>
      <c r="AN44" s="283" t="str">
        <f>IF(AM44=0,"",
IF(SUM($AM$41:AM44)=1,AO44,
IF($AM$161&gt;SUM($AM$41:AM44),_xlfn.CONCAT(", ",AO44),
IF($AM$161=SUM($AM$41:AM44),_xlfn.CONCAT(" y ",AO44)))))</f>
        <v/>
      </c>
      <c r="AO44" s="120" t="s">
        <v>5131</v>
      </c>
      <c r="AP44" s="270">
        <f t="shared" si="2"/>
        <v>0</v>
      </c>
      <c r="AQ44" s="282">
        <f t="shared" si="3"/>
        <v>0</v>
      </c>
      <c r="AR44" s="283" t="str">
        <f>IF(AQ44=0,"",
IF(SUM($AQ$41:AQ44)=1,AS44,
IF($AQ$161&gt;SUM($AQ$41:AQ44),_xlfn.CONCAT(", ",AS44),
IF($AQ$161=SUM($AQ$41:AQ44),_xlfn.CONCAT(" y ",AS44)))))</f>
        <v/>
      </c>
      <c r="AS44" s="120" t="s">
        <v>5131</v>
      </c>
      <c r="AT44" s="272">
        <f t="shared" si="4"/>
        <v>0</v>
      </c>
      <c r="AU44" s="273">
        <f t="shared" si="5"/>
        <v>0</v>
      </c>
      <c r="AW44" s="290">
        <f t="shared" si="6"/>
        <v>0</v>
      </c>
      <c r="AX44" s="293">
        <f t="shared" si="7"/>
        <v>0</v>
      </c>
      <c r="AY44" s="283" t="str">
        <f>IF(AX44=0,"",
IF(SUM($AX$41:AX44)=1,AZ44,
IF($AX$161&gt;SUM($AX$41:AX44),_xlfn.CONCAT(", ",AZ44),
IF($AX$161=SUM($AX$41:AX44),_xlfn.CONCAT(" y ",AZ44)))))</f>
        <v/>
      </c>
      <c r="AZ44" s="52" t="s">
        <v>5131</v>
      </c>
    </row>
    <row r="45" spans="1:52" ht="15" customHeight="1">
      <c r="A45" s="22"/>
      <c r="B45" s="11"/>
      <c r="C45" s="35" t="s">
        <v>5031</v>
      </c>
      <c r="D45" s="810"/>
      <c r="E45" s="714"/>
      <c r="F45" s="714"/>
      <c r="G45" s="714"/>
      <c r="H45" s="714"/>
      <c r="I45" s="714"/>
      <c r="J45" s="714"/>
      <c r="K45" s="714"/>
      <c r="L45" s="714"/>
      <c r="M45" s="714"/>
      <c r="N45" s="714"/>
      <c r="O45" s="714"/>
      <c r="P45" s="805"/>
      <c r="Q45" s="804"/>
      <c r="R45" s="714"/>
      <c r="S45" s="714"/>
      <c r="T45" s="805"/>
      <c r="U45" s="804"/>
      <c r="V45" s="714"/>
      <c r="W45" s="714"/>
      <c r="X45" s="805"/>
      <c r="Y45" s="310"/>
      <c r="Z45" s="310"/>
      <c r="AA45" s="310"/>
      <c r="AB45" s="310"/>
      <c r="AC45" s="310"/>
      <c r="AD45" s="310"/>
      <c r="AG45" s="107">
        <f ca="1">IF(OR(D45=" ",AND(EXACT(UPPER(TRIM(SUBSTITUTE(D45,CHAR(160)," "))),TRIM(SUBSTITUTE(D45,CHAR(160)," "))),SUMPRODUCT(--ISNUMBER(MATCH(MID(TRIM(SUBSTITUTE(D45,CHAR(160)," ")),ROW(INDIRECT("1:"&amp;LEN(TRIM(SUBSTITUTE(D45,CHAR(160)," "))))),1),{"A","B","C","D","E","F","G","H","I","J","K","L","M","N","O","P","Q","R","S","T","U","V","W","X","Y","Z","Ñ","0","1","2","3","4","5","6","7","8","9"," "},0)))=LEN(TRIM(SUBSTITUTE(D45,CHAR(160)," "))))),0,1)</f>
        <v>0</v>
      </c>
      <c r="AH45" s="13" t="s">
        <v>5132</v>
      </c>
      <c r="AI45" s="63" t="s">
        <v>5031</v>
      </c>
      <c r="AJ45" s="107"/>
      <c r="AK45" s="107"/>
      <c r="AL45" s="269">
        <f t="shared" si="0"/>
        <v>0</v>
      </c>
      <c r="AM45" s="282">
        <f t="shared" si="1"/>
        <v>0</v>
      </c>
      <c r="AN45" s="283" t="str">
        <f>IF(AM45=0,"",
IF(SUM($AM$41:AM45)=1,AO45,
IF($AM$161&gt;SUM($AM$41:AM45),_xlfn.CONCAT(", ",AO45),
IF($AM$161=SUM($AM$41:AM45),_xlfn.CONCAT(" y ",AO45)))))</f>
        <v/>
      </c>
      <c r="AO45" s="120" t="s">
        <v>5133</v>
      </c>
      <c r="AP45" s="270">
        <f t="shared" si="2"/>
        <v>0</v>
      </c>
      <c r="AQ45" s="282">
        <f t="shared" si="3"/>
        <v>0</v>
      </c>
      <c r="AR45" s="283" t="str">
        <f>IF(AQ45=0,"",
IF(SUM($AQ$41:AQ45)=1,AS45,
IF($AQ$161&gt;SUM($AQ$41:AQ45),_xlfn.CONCAT(", ",AS45),
IF($AQ$161=SUM($AQ$41:AQ45),_xlfn.CONCAT(" y ",AS45)))))</f>
        <v/>
      </c>
      <c r="AS45" s="120" t="s">
        <v>5133</v>
      </c>
      <c r="AT45" s="272">
        <f t="shared" si="4"/>
        <v>0</v>
      </c>
      <c r="AU45" s="273">
        <f t="shared" si="5"/>
        <v>0</v>
      </c>
      <c r="AW45" s="290">
        <f t="shared" si="6"/>
        <v>0</v>
      </c>
      <c r="AX45" s="293">
        <f t="shared" si="7"/>
        <v>0</v>
      </c>
      <c r="AY45" s="283" t="str">
        <f>IF(AX45=0,"",
IF(SUM($AX$41:AX45)=1,AZ45,
IF($AX$161&gt;SUM($AX$41:AX45),_xlfn.CONCAT(", ",AZ45),
IF($AX$161=SUM($AX$41:AX45),_xlfn.CONCAT(" y ",AZ45)))))</f>
        <v/>
      </c>
      <c r="AZ45" s="52" t="s">
        <v>5133</v>
      </c>
    </row>
    <row r="46" spans="1:52" ht="15" customHeight="1">
      <c r="A46" s="22"/>
      <c r="B46" s="11"/>
      <c r="C46" s="35" t="s">
        <v>5033</v>
      </c>
      <c r="D46" s="810"/>
      <c r="E46" s="714"/>
      <c r="F46" s="714"/>
      <c r="G46" s="714"/>
      <c r="H46" s="714"/>
      <c r="I46" s="714"/>
      <c r="J46" s="714"/>
      <c r="K46" s="714"/>
      <c r="L46" s="714"/>
      <c r="M46" s="714"/>
      <c r="N46" s="714"/>
      <c r="O46" s="714"/>
      <c r="P46" s="805"/>
      <c r="Q46" s="804"/>
      <c r="R46" s="714"/>
      <c r="S46" s="714"/>
      <c r="T46" s="805"/>
      <c r="U46" s="804"/>
      <c r="V46" s="714"/>
      <c r="W46" s="714"/>
      <c r="X46" s="805"/>
      <c r="Y46" s="310"/>
      <c r="Z46" s="310"/>
      <c r="AA46" s="310"/>
      <c r="AB46" s="310"/>
      <c r="AC46" s="310"/>
      <c r="AD46" s="310"/>
      <c r="AG46" s="107">
        <f ca="1">IF(OR(D46=" ",AND(EXACT(UPPER(TRIM(SUBSTITUTE(D46,CHAR(160)," "))),TRIM(SUBSTITUTE(D46,CHAR(160)," "))),SUMPRODUCT(--ISNUMBER(MATCH(MID(TRIM(SUBSTITUTE(D46,CHAR(160)," ")),ROW(INDIRECT("1:"&amp;LEN(TRIM(SUBSTITUTE(D46,CHAR(160)," "))))),1),{"A","B","C","D","E","F","G","H","I","J","K","L","M","N","O","P","Q","R","S","T","U","V","W","X","Y","Z","Ñ","0","1","2","3","4","5","6","7","8","9"," "},0)))=LEN(TRIM(SUBSTITUTE(D46,CHAR(160)," "))))),0,1)</f>
        <v>0</v>
      </c>
      <c r="AH46" s="13" t="s">
        <v>5134</v>
      </c>
      <c r="AI46" s="63" t="s">
        <v>5033</v>
      </c>
      <c r="AJ46" s="107"/>
      <c r="AK46" s="107"/>
      <c r="AL46" s="269">
        <f t="shared" si="0"/>
        <v>0</v>
      </c>
      <c r="AM46" s="282">
        <f t="shared" si="1"/>
        <v>0</v>
      </c>
      <c r="AN46" s="283" t="str">
        <f>IF(AM46=0,"",
IF(SUM($AM$41:AM46)=1,AO46,
IF($AM$161&gt;SUM($AM$41:AM46),_xlfn.CONCAT(", ",AO46),
IF($AM$161=SUM($AM$41:AM46),_xlfn.CONCAT(" y ",AO46)))))</f>
        <v/>
      </c>
      <c r="AO46" s="120" t="s">
        <v>5135</v>
      </c>
      <c r="AP46" s="270">
        <f t="shared" si="2"/>
        <v>0</v>
      </c>
      <c r="AQ46" s="282">
        <f t="shared" si="3"/>
        <v>0</v>
      </c>
      <c r="AR46" s="283" t="str">
        <f>IF(AQ46=0,"",
IF(SUM($AQ$41:AQ46)=1,AS46,
IF($AQ$161&gt;SUM($AQ$41:AQ46),_xlfn.CONCAT(", ",AS46),
IF($AQ$161=SUM($AQ$41:AQ46),_xlfn.CONCAT(" y ",AS46)))))</f>
        <v/>
      </c>
      <c r="AS46" s="120" t="s">
        <v>5135</v>
      </c>
      <c r="AT46" s="272">
        <f t="shared" si="4"/>
        <v>0</v>
      </c>
      <c r="AU46" s="273">
        <f t="shared" si="5"/>
        <v>0</v>
      </c>
      <c r="AW46" s="290">
        <f t="shared" si="6"/>
        <v>0</v>
      </c>
      <c r="AX46" s="293">
        <f t="shared" si="7"/>
        <v>0</v>
      </c>
      <c r="AY46" s="283" t="str">
        <f>IF(AX46=0,"",
IF(SUM($AX$41:AX46)=1,AZ46,
IF($AX$161&gt;SUM($AX$41:AX46),_xlfn.CONCAT(", ",AZ46),
IF($AX$161=SUM($AX$41:AX46),_xlfn.CONCAT(" y ",AZ46)))))</f>
        <v/>
      </c>
      <c r="AZ46" s="52" t="s">
        <v>5135</v>
      </c>
    </row>
    <row r="47" spans="1:52" ht="15" customHeight="1">
      <c r="A47" s="22"/>
      <c r="B47" s="11"/>
      <c r="C47" s="35" t="s">
        <v>5035</v>
      </c>
      <c r="D47" s="810"/>
      <c r="E47" s="714"/>
      <c r="F47" s="714"/>
      <c r="G47" s="714"/>
      <c r="H47" s="714"/>
      <c r="I47" s="714"/>
      <c r="J47" s="714"/>
      <c r="K47" s="714"/>
      <c r="L47" s="714"/>
      <c r="M47" s="714"/>
      <c r="N47" s="714"/>
      <c r="O47" s="714"/>
      <c r="P47" s="805"/>
      <c r="Q47" s="804"/>
      <c r="R47" s="714"/>
      <c r="S47" s="714"/>
      <c r="T47" s="805"/>
      <c r="U47" s="804"/>
      <c r="V47" s="714"/>
      <c r="W47" s="714"/>
      <c r="X47" s="805"/>
      <c r="Y47" s="310"/>
      <c r="Z47" s="310"/>
      <c r="AA47" s="310"/>
      <c r="AB47" s="310"/>
      <c r="AC47" s="310"/>
      <c r="AD47" s="310"/>
      <c r="AG47" s="107">
        <f ca="1">IF(OR(D47=" ",AND(EXACT(UPPER(TRIM(SUBSTITUTE(D47,CHAR(160)," "))),TRIM(SUBSTITUTE(D47,CHAR(160)," "))),SUMPRODUCT(--ISNUMBER(MATCH(MID(TRIM(SUBSTITUTE(D47,CHAR(160)," ")),ROW(INDIRECT("1:"&amp;LEN(TRIM(SUBSTITUTE(D47,CHAR(160)," "))))),1),{"A","B","C","D","E","F","G","H","I","J","K","L","M","N","O","P","Q","R","S","T","U","V","W","X","Y","Z","Ñ","0","1","2","3","4","5","6","7","8","9"," "},0)))=LEN(TRIM(SUBSTITUTE(D47,CHAR(160)," "))))),0,1)</f>
        <v>0</v>
      </c>
      <c r="AH47" s="13" t="s">
        <v>5136</v>
      </c>
      <c r="AI47" s="63" t="s">
        <v>5035</v>
      </c>
      <c r="AJ47" s="107"/>
      <c r="AK47" s="107"/>
      <c r="AL47" s="269">
        <f t="shared" si="0"/>
        <v>0</v>
      </c>
      <c r="AM47" s="282">
        <f t="shared" si="1"/>
        <v>0</v>
      </c>
      <c r="AN47" s="283" t="str">
        <f>IF(AM47=0,"",
IF(SUM($AM$41:AM47)=1,AO47,
IF($AM$161&gt;SUM($AM$41:AM47),_xlfn.CONCAT(", ",AO47),
IF($AM$161=SUM($AM$41:AM47),_xlfn.CONCAT(" y ",AO47)))))</f>
        <v/>
      </c>
      <c r="AO47" s="120" t="s">
        <v>5137</v>
      </c>
      <c r="AP47" s="270">
        <f t="shared" si="2"/>
        <v>0</v>
      </c>
      <c r="AQ47" s="282">
        <f t="shared" si="3"/>
        <v>0</v>
      </c>
      <c r="AR47" s="283" t="str">
        <f>IF(AQ47=0,"",
IF(SUM($AQ$41:AQ47)=1,AS47,
IF($AQ$161&gt;SUM($AQ$41:AQ47),_xlfn.CONCAT(", ",AS47),
IF($AQ$161=SUM($AQ$41:AQ47),_xlfn.CONCAT(" y ",AS47)))))</f>
        <v/>
      </c>
      <c r="AS47" s="120" t="s">
        <v>5137</v>
      </c>
      <c r="AT47" s="272">
        <f t="shared" si="4"/>
        <v>0</v>
      </c>
      <c r="AU47" s="273">
        <f t="shared" si="5"/>
        <v>0</v>
      </c>
      <c r="AW47" s="290">
        <f t="shared" si="6"/>
        <v>0</v>
      </c>
      <c r="AX47" s="293">
        <f t="shared" si="7"/>
        <v>0</v>
      </c>
      <c r="AY47" s="283" t="str">
        <f>IF(AX47=0,"",
IF(SUM($AX$41:AX47)=1,AZ47,
IF($AX$161&gt;SUM($AX$41:AX47),_xlfn.CONCAT(", ",AZ47),
IF($AX$161=SUM($AX$41:AX47),_xlfn.CONCAT(" y ",AZ47)))))</f>
        <v/>
      </c>
      <c r="AZ47" s="52" t="s">
        <v>5137</v>
      </c>
    </row>
    <row r="48" spans="1:52" ht="15" customHeight="1">
      <c r="A48" s="22"/>
      <c r="B48" s="11"/>
      <c r="C48" s="35" t="s">
        <v>5037</v>
      </c>
      <c r="D48" s="810"/>
      <c r="E48" s="714"/>
      <c r="F48" s="714"/>
      <c r="G48" s="714"/>
      <c r="H48" s="714"/>
      <c r="I48" s="714"/>
      <c r="J48" s="714"/>
      <c r="K48" s="714"/>
      <c r="L48" s="714"/>
      <c r="M48" s="714"/>
      <c r="N48" s="714"/>
      <c r="O48" s="714"/>
      <c r="P48" s="805"/>
      <c r="Q48" s="804"/>
      <c r="R48" s="714"/>
      <c r="S48" s="714"/>
      <c r="T48" s="805"/>
      <c r="U48" s="804"/>
      <c r="V48" s="714"/>
      <c r="W48" s="714"/>
      <c r="X48" s="805"/>
      <c r="Y48" s="310"/>
      <c r="Z48" s="310"/>
      <c r="AA48" s="310"/>
      <c r="AB48" s="310"/>
      <c r="AC48" s="310"/>
      <c r="AD48" s="310"/>
      <c r="AG48" s="107">
        <f ca="1">IF(OR(D48=" ",AND(EXACT(UPPER(TRIM(SUBSTITUTE(D48,CHAR(160)," "))),TRIM(SUBSTITUTE(D48,CHAR(160)," "))),SUMPRODUCT(--ISNUMBER(MATCH(MID(TRIM(SUBSTITUTE(D48,CHAR(160)," ")),ROW(INDIRECT("1:"&amp;LEN(TRIM(SUBSTITUTE(D48,CHAR(160)," "))))),1),{"A","B","C","D","E","F","G","H","I","J","K","L","M","N","O","P","Q","R","S","T","U","V","W","X","Y","Z","Ñ","0","1","2","3","4","5","6","7","8","9"," "},0)))=LEN(TRIM(SUBSTITUTE(D48,CHAR(160)," "))))),0,1)</f>
        <v>0</v>
      </c>
      <c r="AH48" s="13" t="s">
        <v>5138</v>
      </c>
      <c r="AI48" s="63" t="s">
        <v>5037</v>
      </c>
      <c r="AJ48" s="107"/>
      <c r="AK48" s="107"/>
      <c r="AL48" s="269">
        <f t="shared" si="0"/>
        <v>0</v>
      </c>
      <c r="AM48" s="282">
        <f t="shared" si="1"/>
        <v>0</v>
      </c>
      <c r="AN48" s="283" t="str">
        <f>IF(AM48=0,"",
IF(SUM($AM$41:AM48)=1,AO48,
IF($AM$161&gt;SUM($AM$41:AM48),_xlfn.CONCAT(", ",AO48),
IF($AM$161=SUM($AM$41:AM48),_xlfn.CONCAT(" y ",AO48)))))</f>
        <v/>
      </c>
      <c r="AO48" s="120" t="s">
        <v>5139</v>
      </c>
      <c r="AP48" s="270">
        <f t="shared" si="2"/>
        <v>0</v>
      </c>
      <c r="AQ48" s="282">
        <f t="shared" si="3"/>
        <v>0</v>
      </c>
      <c r="AR48" s="283" t="str">
        <f>IF(AQ48=0,"",
IF(SUM($AQ$41:AQ48)=1,AS48,
IF($AQ$161&gt;SUM($AQ$41:AQ48),_xlfn.CONCAT(", ",AS48),
IF($AQ$161=SUM($AQ$41:AQ48),_xlfn.CONCAT(" y ",AS48)))))</f>
        <v/>
      </c>
      <c r="AS48" s="120" t="s">
        <v>5139</v>
      </c>
      <c r="AT48" s="272">
        <f t="shared" si="4"/>
        <v>0</v>
      </c>
      <c r="AU48" s="273">
        <f t="shared" si="5"/>
        <v>0</v>
      </c>
      <c r="AW48" s="290">
        <f t="shared" si="6"/>
        <v>0</v>
      </c>
      <c r="AX48" s="293">
        <f t="shared" si="7"/>
        <v>0</v>
      </c>
      <c r="AY48" s="283" t="str">
        <f>IF(AX48=0,"",
IF(SUM($AX$41:AX48)=1,AZ48,
IF($AX$161&gt;SUM($AX$41:AX48),_xlfn.CONCAT(", ",AZ48),
IF($AX$161=SUM($AX$41:AX48),_xlfn.CONCAT(" y ",AZ48)))))</f>
        <v/>
      </c>
      <c r="AZ48" s="52" t="s">
        <v>5139</v>
      </c>
    </row>
    <row r="49" spans="1:52" ht="15" customHeight="1">
      <c r="A49" s="22"/>
      <c r="B49" s="11"/>
      <c r="C49" s="35" t="s">
        <v>5039</v>
      </c>
      <c r="D49" s="810"/>
      <c r="E49" s="714"/>
      <c r="F49" s="714"/>
      <c r="G49" s="714"/>
      <c r="H49" s="714"/>
      <c r="I49" s="714"/>
      <c r="J49" s="714"/>
      <c r="K49" s="714"/>
      <c r="L49" s="714"/>
      <c r="M49" s="714"/>
      <c r="N49" s="714"/>
      <c r="O49" s="714"/>
      <c r="P49" s="805"/>
      <c r="Q49" s="804"/>
      <c r="R49" s="714"/>
      <c r="S49" s="714"/>
      <c r="T49" s="805"/>
      <c r="U49" s="804"/>
      <c r="V49" s="714"/>
      <c r="W49" s="714"/>
      <c r="X49" s="805"/>
      <c r="Y49" s="310"/>
      <c r="Z49" s="310"/>
      <c r="AA49" s="310"/>
      <c r="AB49" s="310"/>
      <c r="AC49" s="310"/>
      <c r="AD49" s="310"/>
      <c r="AG49" s="107">
        <f ca="1">IF(OR(D49=" ",AND(EXACT(UPPER(TRIM(SUBSTITUTE(D49,CHAR(160)," "))),TRIM(SUBSTITUTE(D49,CHAR(160)," "))),SUMPRODUCT(--ISNUMBER(MATCH(MID(TRIM(SUBSTITUTE(D49,CHAR(160)," ")),ROW(INDIRECT("1:"&amp;LEN(TRIM(SUBSTITUTE(D49,CHAR(160)," "))))),1),{"A","B","C","D","E","F","G","H","I","J","K","L","M","N","O","P","Q","R","S","T","U","V","W","X","Y","Z","Ñ","0","1","2","3","4","5","6","7","8","9"," "},0)))=LEN(TRIM(SUBSTITUTE(D49,CHAR(160)," "))))),0,1)</f>
        <v>0</v>
      </c>
      <c r="AH49" s="13" t="s">
        <v>5140</v>
      </c>
      <c r="AI49" s="63" t="s">
        <v>5039</v>
      </c>
      <c r="AJ49" s="107"/>
      <c r="AK49" s="107"/>
      <c r="AL49" s="269">
        <f t="shared" si="0"/>
        <v>0</v>
      </c>
      <c r="AM49" s="282">
        <f t="shared" si="1"/>
        <v>0</v>
      </c>
      <c r="AN49" s="283" t="str">
        <f>IF(AM49=0,"",
IF(SUM($AM$41:AM49)=1,AO49,
IF($AM$161&gt;SUM($AM$41:AM49),_xlfn.CONCAT(", ",AO49),
IF($AM$161=SUM($AM$41:AM49),_xlfn.CONCAT(" y ",AO49)))))</f>
        <v/>
      </c>
      <c r="AO49" s="120" t="s">
        <v>5141</v>
      </c>
      <c r="AP49" s="270">
        <f t="shared" si="2"/>
        <v>0</v>
      </c>
      <c r="AQ49" s="282">
        <f t="shared" si="3"/>
        <v>0</v>
      </c>
      <c r="AR49" s="283" t="str">
        <f>IF(AQ49=0,"",
IF(SUM($AQ$41:AQ49)=1,AS49,
IF($AQ$161&gt;SUM($AQ$41:AQ49),_xlfn.CONCAT(", ",AS49),
IF($AQ$161=SUM($AQ$41:AQ49),_xlfn.CONCAT(" y ",AS49)))))</f>
        <v/>
      </c>
      <c r="AS49" s="120" t="s">
        <v>5141</v>
      </c>
      <c r="AT49" s="272">
        <f t="shared" si="4"/>
        <v>0</v>
      </c>
      <c r="AU49" s="273">
        <f t="shared" si="5"/>
        <v>0</v>
      </c>
      <c r="AW49" s="290">
        <f t="shared" si="6"/>
        <v>0</v>
      </c>
      <c r="AX49" s="293">
        <f t="shared" si="7"/>
        <v>0</v>
      </c>
      <c r="AY49" s="283" t="str">
        <f>IF(AX49=0,"",
IF(SUM($AX$41:AX49)=1,AZ49,
IF($AX$161&gt;SUM($AX$41:AX49),_xlfn.CONCAT(", ",AZ49),
IF($AX$161=SUM($AX$41:AX49),_xlfn.CONCAT(" y ",AZ49)))))</f>
        <v/>
      </c>
      <c r="AZ49" s="52" t="s">
        <v>5141</v>
      </c>
    </row>
    <row r="50" spans="1:52" ht="15" customHeight="1">
      <c r="A50" s="22"/>
      <c r="B50" s="11"/>
      <c r="C50" s="35" t="s">
        <v>5040</v>
      </c>
      <c r="D50" s="810"/>
      <c r="E50" s="714"/>
      <c r="F50" s="714"/>
      <c r="G50" s="714"/>
      <c r="H50" s="714"/>
      <c r="I50" s="714"/>
      <c r="J50" s="714"/>
      <c r="K50" s="714"/>
      <c r="L50" s="714"/>
      <c r="M50" s="714"/>
      <c r="N50" s="714"/>
      <c r="O50" s="714"/>
      <c r="P50" s="805"/>
      <c r="Q50" s="804"/>
      <c r="R50" s="714"/>
      <c r="S50" s="714"/>
      <c r="T50" s="805"/>
      <c r="U50" s="804"/>
      <c r="V50" s="714"/>
      <c r="W50" s="714"/>
      <c r="X50" s="805"/>
      <c r="Y50" s="310"/>
      <c r="Z50" s="310"/>
      <c r="AA50" s="310"/>
      <c r="AB50" s="310"/>
      <c r="AC50" s="310"/>
      <c r="AD50" s="310"/>
      <c r="AG50" s="107">
        <f ca="1">IF(OR(D50=" ",AND(EXACT(UPPER(TRIM(SUBSTITUTE(D50,CHAR(160)," "))),TRIM(SUBSTITUTE(D50,CHAR(160)," "))),SUMPRODUCT(--ISNUMBER(MATCH(MID(TRIM(SUBSTITUTE(D50,CHAR(160)," ")),ROW(INDIRECT("1:"&amp;LEN(TRIM(SUBSTITUTE(D50,CHAR(160)," "))))),1),{"A","B","C","D","E","F","G","H","I","J","K","L","M","N","O","P","Q","R","S","T","U","V","W","X","Y","Z","Ñ","0","1","2","3","4","5","6","7","8","9"," "},0)))=LEN(TRIM(SUBSTITUTE(D50,CHAR(160)," "))))),0,1)</f>
        <v>0</v>
      </c>
      <c r="AH50" s="13" t="s">
        <v>5142</v>
      </c>
      <c r="AI50" s="63" t="s">
        <v>5040</v>
      </c>
      <c r="AJ50" s="107"/>
      <c r="AK50" s="107"/>
      <c r="AL50" s="269">
        <f t="shared" si="0"/>
        <v>0</v>
      </c>
      <c r="AM50" s="282">
        <f t="shared" si="1"/>
        <v>0</v>
      </c>
      <c r="AN50" s="283" t="str">
        <f>IF(AM50=0,"",
IF(SUM($AM$41:AM50)=1,AO50,
IF($AM$161&gt;SUM($AM$41:AM50),_xlfn.CONCAT(", ",AO50),
IF($AM$161=SUM($AM$41:AM50),_xlfn.CONCAT(" y ",AO50)))))</f>
        <v/>
      </c>
      <c r="AO50" s="120" t="s">
        <v>5143</v>
      </c>
      <c r="AP50" s="270">
        <f t="shared" si="2"/>
        <v>0</v>
      </c>
      <c r="AQ50" s="282">
        <f t="shared" si="3"/>
        <v>0</v>
      </c>
      <c r="AR50" s="283" t="str">
        <f>IF(AQ50=0,"",
IF(SUM($AQ$41:AQ50)=1,AS50,
IF($AQ$161&gt;SUM($AQ$41:AQ50),_xlfn.CONCAT(", ",AS50),
IF($AQ$161=SUM($AQ$41:AQ50),_xlfn.CONCAT(" y ",AS50)))))</f>
        <v/>
      </c>
      <c r="AS50" s="120" t="s">
        <v>5143</v>
      </c>
      <c r="AT50" s="272">
        <f t="shared" si="4"/>
        <v>0</v>
      </c>
      <c r="AU50" s="273">
        <f t="shared" si="5"/>
        <v>0</v>
      </c>
      <c r="AW50" s="290">
        <f t="shared" si="6"/>
        <v>0</v>
      </c>
      <c r="AX50" s="293">
        <f t="shared" si="7"/>
        <v>0</v>
      </c>
      <c r="AY50" s="283" t="str">
        <f>IF(AX50=0,"",
IF(SUM($AX$41:AX50)=1,AZ50,
IF($AX$161&gt;SUM($AX$41:AX50),_xlfn.CONCAT(", ",AZ50),
IF($AX$161=SUM($AX$41:AX50),_xlfn.CONCAT(" y ",AZ50)))))</f>
        <v/>
      </c>
      <c r="AZ50" s="52" t="s">
        <v>5143</v>
      </c>
    </row>
    <row r="51" spans="1:52" ht="15" customHeight="1">
      <c r="A51" s="22"/>
      <c r="B51" s="11"/>
      <c r="C51" s="35" t="s">
        <v>5042</v>
      </c>
      <c r="D51" s="810"/>
      <c r="E51" s="714"/>
      <c r="F51" s="714"/>
      <c r="G51" s="714"/>
      <c r="H51" s="714"/>
      <c r="I51" s="714"/>
      <c r="J51" s="714"/>
      <c r="K51" s="714"/>
      <c r="L51" s="714"/>
      <c r="M51" s="714"/>
      <c r="N51" s="714"/>
      <c r="O51" s="714"/>
      <c r="P51" s="805"/>
      <c r="Q51" s="804"/>
      <c r="R51" s="714"/>
      <c r="S51" s="714"/>
      <c r="T51" s="805"/>
      <c r="U51" s="804"/>
      <c r="V51" s="714"/>
      <c r="W51" s="714"/>
      <c r="X51" s="805"/>
      <c r="Y51" s="310"/>
      <c r="Z51" s="310"/>
      <c r="AA51" s="310"/>
      <c r="AB51" s="310"/>
      <c r="AC51" s="310"/>
      <c r="AD51" s="310"/>
      <c r="AG51" s="107">
        <f ca="1">IF(OR(D51=" ",AND(EXACT(UPPER(TRIM(SUBSTITUTE(D51,CHAR(160)," "))),TRIM(SUBSTITUTE(D51,CHAR(160)," "))),SUMPRODUCT(--ISNUMBER(MATCH(MID(TRIM(SUBSTITUTE(D51,CHAR(160)," ")),ROW(INDIRECT("1:"&amp;LEN(TRIM(SUBSTITUTE(D51,CHAR(160)," "))))),1),{"A","B","C","D","E","F","G","H","I","J","K","L","M","N","O","P","Q","R","S","T","U","V","W","X","Y","Z","Ñ","0","1","2","3","4","5","6","7","8","9"," "},0)))=LEN(TRIM(SUBSTITUTE(D51,CHAR(160)," "))))),0,1)</f>
        <v>0</v>
      </c>
      <c r="AH51" s="13" t="s">
        <v>5144</v>
      </c>
      <c r="AI51" s="63" t="s">
        <v>5042</v>
      </c>
      <c r="AJ51" s="107"/>
      <c r="AK51" s="107"/>
      <c r="AL51" s="269">
        <f t="shared" si="0"/>
        <v>0</v>
      </c>
      <c r="AM51" s="282">
        <f t="shared" si="1"/>
        <v>0</v>
      </c>
      <c r="AN51" s="283" t="str">
        <f>IF(AM51=0,"",
IF(SUM($AM$41:AM51)=1,AO51,
IF($AM$161&gt;SUM($AM$41:AM51),_xlfn.CONCAT(", ",AO51),
IF($AM$161=SUM($AM$41:AM51),_xlfn.CONCAT(" y ",AO51)))))</f>
        <v/>
      </c>
      <c r="AO51" s="120" t="s">
        <v>5145</v>
      </c>
      <c r="AP51" s="270">
        <f t="shared" si="2"/>
        <v>0</v>
      </c>
      <c r="AQ51" s="282">
        <f t="shared" si="3"/>
        <v>0</v>
      </c>
      <c r="AR51" s="283" t="str">
        <f>IF(AQ51=0,"",
IF(SUM($AQ$41:AQ51)=1,AS51,
IF($AQ$161&gt;SUM($AQ$41:AQ51),_xlfn.CONCAT(", ",AS51),
IF($AQ$161=SUM($AQ$41:AQ51),_xlfn.CONCAT(" y ",AS51)))))</f>
        <v/>
      </c>
      <c r="AS51" s="120" t="s">
        <v>5145</v>
      </c>
      <c r="AT51" s="272">
        <f t="shared" si="4"/>
        <v>0</v>
      </c>
      <c r="AU51" s="273">
        <f t="shared" si="5"/>
        <v>0</v>
      </c>
      <c r="AW51" s="290">
        <f t="shared" si="6"/>
        <v>0</v>
      </c>
      <c r="AX51" s="293">
        <f t="shared" si="7"/>
        <v>0</v>
      </c>
      <c r="AY51" s="283" t="str">
        <f>IF(AX51=0,"",
IF(SUM($AX$41:AX51)=1,AZ51,
IF($AX$161&gt;SUM($AX$41:AX51),_xlfn.CONCAT(", ",AZ51),
IF($AX$161=SUM($AX$41:AX51),_xlfn.CONCAT(" y ",AZ51)))))</f>
        <v/>
      </c>
      <c r="AZ51" s="52" t="s">
        <v>5145</v>
      </c>
    </row>
    <row r="52" spans="1:52" ht="15" customHeight="1">
      <c r="A52" s="22"/>
      <c r="B52" s="11"/>
      <c r="C52" s="35" t="s">
        <v>5043</v>
      </c>
      <c r="D52" s="810"/>
      <c r="E52" s="714"/>
      <c r="F52" s="714"/>
      <c r="G52" s="714"/>
      <c r="H52" s="714"/>
      <c r="I52" s="714"/>
      <c r="J52" s="714"/>
      <c r="K52" s="714"/>
      <c r="L52" s="714"/>
      <c r="M52" s="714"/>
      <c r="N52" s="714"/>
      <c r="O52" s="714"/>
      <c r="P52" s="805"/>
      <c r="Q52" s="804"/>
      <c r="R52" s="714"/>
      <c r="S52" s="714"/>
      <c r="T52" s="805"/>
      <c r="U52" s="804"/>
      <c r="V52" s="714"/>
      <c r="W52" s="714"/>
      <c r="X52" s="805"/>
      <c r="Y52" s="310"/>
      <c r="Z52" s="310"/>
      <c r="AA52" s="310"/>
      <c r="AB52" s="310"/>
      <c r="AC52" s="310"/>
      <c r="AD52" s="310"/>
      <c r="AG52" s="107">
        <f ca="1">IF(OR(D52=" ",AND(EXACT(UPPER(TRIM(SUBSTITUTE(D52,CHAR(160)," "))),TRIM(SUBSTITUTE(D52,CHAR(160)," "))),SUMPRODUCT(--ISNUMBER(MATCH(MID(TRIM(SUBSTITUTE(D52,CHAR(160)," ")),ROW(INDIRECT("1:"&amp;LEN(TRIM(SUBSTITUTE(D52,CHAR(160)," "))))),1),{"A","B","C","D","E","F","G","H","I","J","K","L","M","N","O","P","Q","R","S","T","U","V","W","X","Y","Z","Ñ","0","1","2","3","4","5","6","7","8","9"," "},0)))=LEN(TRIM(SUBSTITUTE(D52,CHAR(160)," "))))),0,1)</f>
        <v>0</v>
      </c>
      <c r="AH52" s="13" t="s">
        <v>5146</v>
      </c>
      <c r="AI52" s="63" t="s">
        <v>5043</v>
      </c>
      <c r="AJ52" s="107"/>
      <c r="AK52" s="107"/>
      <c r="AL52" s="269">
        <f t="shared" si="0"/>
        <v>0</v>
      </c>
      <c r="AM52" s="282">
        <f t="shared" si="1"/>
        <v>0</v>
      </c>
      <c r="AN52" s="283" t="str">
        <f>IF(AM52=0,"",
IF(SUM($AM$41:AM52)=1,AO52,
IF($AM$161&gt;SUM($AM$41:AM52),_xlfn.CONCAT(", ",AO52),
IF($AM$161=SUM($AM$41:AM52),_xlfn.CONCAT(" y ",AO52)))))</f>
        <v/>
      </c>
      <c r="AO52" s="120" t="s">
        <v>5147</v>
      </c>
      <c r="AP52" s="270">
        <f t="shared" si="2"/>
        <v>0</v>
      </c>
      <c r="AQ52" s="282">
        <f t="shared" si="3"/>
        <v>0</v>
      </c>
      <c r="AR52" s="283" t="str">
        <f>IF(AQ52=0,"",
IF(SUM($AQ$41:AQ52)=1,AS52,
IF($AQ$161&gt;SUM($AQ$41:AQ52),_xlfn.CONCAT(", ",AS52),
IF($AQ$161=SUM($AQ$41:AQ52),_xlfn.CONCAT(" y ",AS52)))))</f>
        <v/>
      </c>
      <c r="AS52" s="120" t="s">
        <v>5147</v>
      </c>
      <c r="AT52" s="272">
        <f t="shared" si="4"/>
        <v>0</v>
      </c>
      <c r="AU52" s="273">
        <f t="shared" si="5"/>
        <v>0</v>
      </c>
      <c r="AW52" s="290">
        <f t="shared" si="6"/>
        <v>0</v>
      </c>
      <c r="AX52" s="293">
        <f t="shared" si="7"/>
        <v>0</v>
      </c>
      <c r="AY52" s="283" t="str">
        <f>IF(AX52=0,"",
IF(SUM($AX$41:AX52)=1,AZ52,
IF($AX$161&gt;SUM($AX$41:AX52),_xlfn.CONCAT(", ",AZ52),
IF($AX$161=SUM($AX$41:AX52),_xlfn.CONCAT(" y ",AZ52)))))</f>
        <v/>
      </c>
      <c r="AZ52" s="52" t="s">
        <v>5147</v>
      </c>
    </row>
    <row r="53" spans="1:52" ht="15" customHeight="1">
      <c r="A53" s="22"/>
      <c r="B53" s="11"/>
      <c r="C53" s="35" t="s">
        <v>5044</v>
      </c>
      <c r="D53" s="810"/>
      <c r="E53" s="714"/>
      <c r="F53" s="714"/>
      <c r="G53" s="714"/>
      <c r="H53" s="714"/>
      <c r="I53" s="714"/>
      <c r="J53" s="714"/>
      <c r="K53" s="714"/>
      <c r="L53" s="714"/>
      <c r="M53" s="714"/>
      <c r="N53" s="714"/>
      <c r="O53" s="714"/>
      <c r="P53" s="805"/>
      <c r="Q53" s="804"/>
      <c r="R53" s="714"/>
      <c r="S53" s="714"/>
      <c r="T53" s="805"/>
      <c r="U53" s="804"/>
      <c r="V53" s="714"/>
      <c r="W53" s="714"/>
      <c r="X53" s="805"/>
      <c r="Y53" s="310"/>
      <c r="Z53" s="310"/>
      <c r="AA53" s="310"/>
      <c r="AB53" s="310"/>
      <c r="AC53" s="310"/>
      <c r="AD53" s="310"/>
      <c r="AG53" s="107">
        <f ca="1">IF(OR(D53=" ",AND(EXACT(UPPER(TRIM(SUBSTITUTE(D53,CHAR(160)," "))),TRIM(SUBSTITUTE(D53,CHAR(160)," "))),SUMPRODUCT(--ISNUMBER(MATCH(MID(TRIM(SUBSTITUTE(D53,CHAR(160)," ")),ROW(INDIRECT("1:"&amp;LEN(TRIM(SUBSTITUTE(D53,CHAR(160)," "))))),1),{"A","B","C","D","E","F","G","H","I","J","K","L","M","N","O","P","Q","R","S","T","U","V","W","X","Y","Z","Ñ","0","1","2","3","4","5","6","7","8","9"," "},0)))=LEN(TRIM(SUBSTITUTE(D53,CHAR(160)," "))))),0,1)</f>
        <v>0</v>
      </c>
      <c r="AH53" s="13" t="s">
        <v>5148</v>
      </c>
      <c r="AI53" s="63" t="s">
        <v>5044</v>
      </c>
      <c r="AJ53" s="107"/>
      <c r="AK53" s="107"/>
      <c r="AL53" s="269">
        <f t="shared" si="0"/>
        <v>0</v>
      </c>
      <c r="AM53" s="282">
        <f t="shared" si="1"/>
        <v>0</v>
      </c>
      <c r="AN53" s="283" t="str">
        <f>IF(AM53=0,"",
IF(SUM($AM$41:AM53)=1,AO53,
IF($AM$161&gt;SUM($AM$41:AM53),_xlfn.CONCAT(", ",AO53),
IF($AM$161=SUM($AM$41:AM53),_xlfn.CONCAT(" y ",AO53)))))</f>
        <v/>
      </c>
      <c r="AO53" s="120" t="s">
        <v>5149</v>
      </c>
      <c r="AP53" s="270">
        <f t="shared" si="2"/>
        <v>0</v>
      </c>
      <c r="AQ53" s="282">
        <f t="shared" si="3"/>
        <v>0</v>
      </c>
      <c r="AR53" s="283" t="str">
        <f>IF(AQ53=0,"",
IF(SUM($AQ$41:AQ53)=1,AS53,
IF($AQ$161&gt;SUM($AQ$41:AQ53),_xlfn.CONCAT(", ",AS53),
IF($AQ$161=SUM($AQ$41:AQ53),_xlfn.CONCAT(" y ",AS53)))))</f>
        <v/>
      </c>
      <c r="AS53" s="120" t="s">
        <v>5149</v>
      </c>
      <c r="AT53" s="272">
        <f t="shared" si="4"/>
        <v>0</v>
      </c>
      <c r="AU53" s="273">
        <f t="shared" si="5"/>
        <v>0</v>
      </c>
      <c r="AW53" s="290">
        <f t="shared" si="6"/>
        <v>0</v>
      </c>
      <c r="AX53" s="293">
        <f t="shared" si="7"/>
        <v>0</v>
      </c>
      <c r="AY53" s="283" t="str">
        <f>IF(AX53=0,"",
IF(SUM($AX$41:AX53)=1,AZ53,
IF($AX$161&gt;SUM($AX$41:AX53),_xlfn.CONCAT(", ",AZ53),
IF($AX$161=SUM($AX$41:AX53),_xlfn.CONCAT(" y ",AZ53)))))</f>
        <v/>
      </c>
      <c r="AZ53" s="52" t="s">
        <v>5149</v>
      </c>
    </row>
    <row r="54" spans="1:52" ht="15" customHeight="1">
      <c r="A54" s="22"/>
      <c r="B54" s="11"/>
      <c r="C54" s="35" t="s">
        <v>5045</v>
      </c>
      <c r="D54" s="810"/>
      <c r="E54" s="714"/>
      <c r="F54" s="714"/>
      <c r="G54" s="714"/>
      <c r="H54" s="714"/>
      <c r="I54" s="714"/>
      <c r="J54" s="714"/>
      <c r="K54" s="714"/>
      <c r="L54" s="714"/>
      <c r="M54" s="714"/>
      <c r="N54" s="714"/>
      <c r="O54" s="714"/>
      <c r="P54" s="805"/>
      <c r="Q54" s="804"/>
      <c r="R54" s="714"/>
      <c r="S54" s="714"/>
      <c r="T54" s="805"/>
      <c r="U54" s="804"/>
      <c r="V54" s="714"/>
      <c r="W54" s="714"/>
      <c r="X54" s="805"/>
      <c r="Y54" s="310"/>
      <c r="Z54" s="310"/>
      <c r="AA54" s="310"/>
      <c r="AB54" s="310"/>
      <c r="AC54" s="310"/>
      <c r="AD54" s="310"/>
      <c r="AG54" s="107">
        <f ca="1">IF(OR(D54=" ",AND(EXACT(UPPER(TRIM(SUBSTITUTE(D54,CHAR(160)," "))),TRIM(SUBSTITUTE(D54,CHAR(160)," "))),SUMPRODUCT(--ISNUMBER(MATCH(MID(TRIM(SUBSTITUTE(D54,CHAR(160)," ")),ROW(INDIRECT("1:"&amp;LEN(TRIM(SUBSTITUTE(D54,CHAR(160)," "))))),1),{"A","B","C","D","E","F","G","H","I","J","K","L","M","N","O","P","Q","R","S","T","U","V","W","X","Y","Z","Ñ","0","1","2","3","4","5","6","7","8","9"," "},0)))=LEN(TRIM(SUBSTITUTE(D54,CHAR(160)," "))))),0,1)</f>
        <v>0</v>
      </c>
      <c r="AH54" s="13" t="s">
        <v>5150</v>
      </c>
      <c r="AI54" s="63" t="s">
        <v>5045</v>
      </c>
      <c r="AJ54" s="107"/>
      <c r="AK54" s="107"/>
      <c r="AL54" s="269">
        <f t="shared" si="0"/>
        <v>0</v>
      </c>
      <c r="AM54" s="282">
        <f t="shared" si="1"/>
        <v>0</v>
      </c>
      <c r="AN54" s="283" t="str">
        <f>IF(AM54=0,"",
IF(SUM($AM$41:AM54)=1,AO54,
IF($AM$161&gt;SUM($AM$41:AM54),_xlfn.CONCAT(", ",AO54),
IF($AM$161=SUM($AM$41:AM54),_xlfn.CONCAT(" y ",AO54)))))</f>
        <v/>
      </c>
      <c r="AO54" s="120" t="s">
        <v>5151</v>
      </c>
      <c r="AP54" s="270">
        <f t="shared" si="2"/>
        <v>0</v>
      </c>
      <c r="AQ54" s="282">
        <f t="shared" si="3"/>
        <v>0</v>
      </c>
      <c r="AR54" s="283" t="str">
        <f>IF(AQ54=0,"",
IF(SUM($AQ$41:AQ54)=1,AS54,
IF($AQ$161&gt;SUM($AQ$41:AQ54),_xlfn.CONCAT(", ",AS54),
IF($AQ$161=SUM($AQ$41:AQ54),_xlfn.CONCAT(" y ",AS54)))))</f>
        <v/>
      </c>
      <c r="AS54" s="120" t="s">
        <v>5151</v>
      </c>
      <c r="AT54" s="272">
        <f t="shared" si="4"/>
        <v>0</v>
      </c>
      <c r="AU54" s="273">
        <f t="shared" si="5"/>
        <v>0</v>
      </c>
      <c r="AW54" s="290">
        <f t="shared" si="6"/>
        <v>0</v>
      </c>
      <c r="AX54" s="293">
        <f t="shared" si="7"/>
        <v>0</v>
      </c>
      <c r="AY54" s="283" t="str">
        <f>IF(AX54=0,"",
IF(SUM($AX$41:AX54)=1,AZ54,
IF($AX$161&gt;SUM($AX$41:AX54),_xlfn.CONCAT(", ",AZ54),
IF($AX$161=SUM($AX$41:AX54),_xlfn.CONCAT(" y ",AZ54)))))</f>
        <v/>
      </c>
      <c r="AZ54" s="52" t="s">
        <v>5151</v>
      </c>
    </row>
    <row r="55" spans="1:52" ht="15" customHeight="1">
      <c r="A55" s="22"/>
      <c r="B55" s="11"/>
      <c r="C55" s="35" t="s">
        <v>5046</v>
      </c>
      <c r="D55" s="810"/>
      <c r="E55" s="714"/>
      <c r="F55" s="714"/>
      <c r="G55" s="714"/>
      <c r="H55" s="714"/>
      <c r="I55" s="714"/>
      <c r="J55" s="714"/>
      <c r="K55" s="714"/>
      <c r="L55" s="714"/>
      <c r="M55" s="714"/>
      <c r="N55" s="714"/>
      <c r="O55" s="714"/>
      <c r="P55" s="805"/>
      <c r="Q55" s="804"/>
      <c r="R55" s="714"/>
      <c r="S55" s="714"/>
      <c r="T55" s="805"/>
      <c r="U55" s="804"/>
      <c r="V55" s="714"/>
      <c r="W55" s="714"/>
      <c r="X55" s="805"/>
      <c r="Y55" s="310"/>
      <c r="Z55" s="310"/>
      <c r="AA55" s="310"/>
      <c r="AB55" s="310"/>
      <c r="AC55" s="310"/>
      <c r="AD55" s="310"/>
      <c r="AG55" s="107">
        <f ca="1">IF(OR(D55=" ",AND(EXACT(UPPER(TRIM(SUBSTITUTE(D55,CHAR(160)," "))),TRIM(SUBSTITUTE(D55,CHAR(160)," "))),SUMPRODUCT(--ISNUMBER(MATCH(MID(TRIM(SUBSTITUTE(D55,CHAR(160)," ")),ROW(INDIRECT("1:"&amp;LEN(TRIM(SUBSTITUTE(D55,CHAR(160)," "))))),1),{"A","B","C","D","E","F","G","H","I","J","K","L","M","N","O","P","Q","R","S","T","U","V","W","X","Y","Z","Ñ","0","1","2","3","4","5","6","7","8","9"," "},0)))=LEN(TRIM(SUBSTITUTE(D55,CHAR(160)," "))))),0,1)</f>
        <v>0</v>
      </c>
      <c r="AH55" s="13" t="s">
        <v>5152</v>
      </c>
      <c r="AI55" s="63" t="s">
        <v>5046</v>
      </c>
      <c r="AJ55" s="107"/>
      <c r="AK55" s="107"/>
      <c r="AL55" s="269">
        <f t="shared" si="0"/>
        <v>0</v>
      </c>
      <c r="AM55" s="282">
        <f t="shared" si="1"/>
        <v>0</v>
      </c>
      <c r="AN55" s="283" t="str">
        <f>IF(AM55=0,"",
IF(SUM($AM$41:AM55)=1,AO55,
IF($AM$161&gt;SUM($AM$41:AM55),_xlfn.CONCAT(", ",AO55),
IF($AM$161=SUM($AM$41:AM55),_xlfn.CONCAT(" y ",AO55)))))</f>
        <v/>
      </c>
      <c r="AO55" s="120" t="s">
        <v>5153</v>
      </c>
      <c r="AP55" s="270">
        <f t="shared" si="2"/>
        <v>0</v>
      </c>
      <c r="AQ55" s="282">
        <f t="shared" si="3"/>
        <v>0</v>
      </c>
      <c r="AR55" s="283" t="str">
        <f>IF(AQ55=0,"",
IF(SUM($AQ$41:AQ55)=1,AS55,
IF($AQ$161&gt;SUM($AQ$41:AQ55),_xlfn.CONCAT(", ",AS55),
IF($AQ$161=SUM($AQ$41:AQ55),_xlfn.CONCAT(" y ",AS55)))))</f>
        <v/>
      </c>
      <c r="AS55" s="120" t="s">
        <v>5153</v>
      </c>
      <c r="AT55" s="272">
        <f t="shared" si="4"/>
        <v>0</v>
      </c>
      <c r="AU55" s="273">
        <f t="shared" si="5"/>
        <v>0</v>
      </c>
      <c r="AW55" s="290">
        <f t="shared" si="6"/>
        <v>0</v>
      </c>
      <c r="AX55" s="293">
        <f t="shared" si="7"/>
        <v>0</v>
      </c>
      <c r="AY55" s="283" t="str">
        <f>IF(AX55=0,"",
IF(SUM($AX$41:AX55)=1,AZ55,
IF($AX$161&gt;SUM($AX$41:AX55),_xlfn.CONCAT(", ",AZ55),
IF($AX$161=SUM($AX$41:AX55),_xlfn.CONCAT(" y ",AZ55)))))</f>
        <v/>
      </c>
      <c r="AZ55" s="52" t="s">
        <v>5153</v>
      </c>
    </row>
    <row r="56" spans="1:52" ht="15" customHeight="1">
      <c r="A56" s="22"/>
      <c r="B56" s="11"/>
      <c r="C56" s="35" t="s">
        <v>5047</v>
      </c>
      <c r="D56" s="810"/>
      <c r="E56" s="714"/>
      <c r="F56" s="714"/>
      <c r="G56" s="714"/>
      <c r="H56" s="714"/>
      <c r="I56" s="714"/>
      <c r="J56" s="714"/>
      <c r="K56" s="714"/>
      <c r="L56" s="714"/>
      <c r="M56" s="714"/>
      <c r="N56" s="714"/>
      <c r="O56" s="714"/>
      <c r="P56" s="805"/>
      <c r="Q56" s="804"/>
      <c r="R56" s="714"/>
      <c r="S56" s="714"/>
      <c r="T56" s="805"/>
      <c r="U56" s="804"/>
      <c r="V56" s="714"/>
      <c r="W56" s="714"/>
      <c r="X56" s="805"/>
      <c r="Y56" s="310"/>
      <c r="Z56" s="310"/>
      <c r="AA56" s="310"/>
      <c r="AB56" s="310"/>
      <c r="AC56" s="310"/>
      <c r="AD56" s="310"/>
      <c r="AG56" s="107">
        <f ca="1">IF(OR(D56=" ",AND(EXACT(UPPER(TRIM(SUBSTITUTE(D56,CHAR(160)," "))),TRIM(SUBSTITUTE(D56,CHAR(160)," "))),SUMPRODUCT(--ISNUMBER(MATCH(MID(TRIM(SUBSTITUTE(D56,CHAR(160)," ")),ROW(INDIRECT("1:"&amp;LEN(TRIM(SUBSTITUTE(D56,CHAR(160)," "))))),1),{"A","B","C","D","E","F","G","H","I","J","K","L","M","N","O","P","Q","R","S","T","U","V","W","X","Y","Z","Ñ","0","1","2","3","4","5","6","7","8","9"," "},0)))=LEN(TRIM(SUBSTITUTE(D56,CHAR(160)," "))))),0,1)</f>
        <v>0</v>
      </c>
      <c r="AH56" s="13" t="s">
        <v>5154</v>
      </c>
      <c r="AI56" s="63" t="s">
        <v>5047</v>
      </c>
      <c r="AJ56" s="107"/>
      <c r="AK56" s="107"/>
      <c r="AL56" s="269">
        <f t="shared" si="0"/>
        <v>0</v>
      </c>
      <c r="AM56" s="282">
        <f t="shared" si="1"/>
        <v>0</v>
      </c>
      <c r="AN56" s="283" t="str">
        <f>IF(AM56=0,"",
IF(SUM($AM$41:AM56)=1,AO56,
IF($AM$161&gt;SUM($AM$41:AM56),_xlfn.CONCAT(", ",AO56),
IF($AM$161=SUM($AM$41:AM56),_xlfn.CONCAT(" y ",AO56)))))</f>
        <v/>
      </c>
      <c r="AO56" s="120" t="s">
        <v>5155</v>
      </c>
      <c r="AP56" s="270">
        <f t="shared" si="2"/>
        <v>0</v>
      </c>
      <c r="AQ56" s="282">
        <f t="shared" si="3"/>
        <v>0</v>
      </c>
      <c r="AR56" s="283" t="str">
        <f>IF(AQ56=0,"",
IF(SUM($AQ$41:AQ56)=1,AS56,
IF($AQ$161&gt;SUM($AQ$41:AQ56),_xlfn.CONCAT(", ",AS56),
IF($AQ$161=SUM($AQ$41:AQ56),_xlfn.CONCAT(" y ",AS56)))))</f>
        <v/>
      </c>
      <c r="AS56" s="120" t="s">
        <v>5155</v>
      </c>
      <c r="AT56" s="272">
        <f t="shared" si="4"/>
        <v>0</v>
      </c>
      <c r="AU56" s="273">
        <f t="shared" si="5"/>
        <v>0</v>
      </c>
      <c r="AW56" s="290">
        <f t="shared" si="6"/>
        <v>0</v>
      </c>
      <c r="AX56" s="293">
        <f t="shared" si="7"/>
        <v>0</v>
      </c>
      <c r="AY56" s="283" t="str">
        <f>IF(AX56=0,"",
IF(SUM($AX$41:AX56)=1,AZ56,
IF($AX$161&gt;SUM($AX$41:AX56),_xlfn.CONCAT(", ",AZ56),
IF($AX$161=SUM($AX$41:AX56),_xlfn.CONCAT(" y ",AZ56)))))</f>
        <v/>
      </c>
      <c r="AZ56" s="52" t="s">
        <v>5155</v>
      </c>
    </row>
    <row r="57" spans="1:52" ht="15" customHeight="1">
      <c r="A57" s="22"/>
      <c r="B57" s="11"/>
      <c r="C57" s="35" t="s">
        <v>5048</v>
      </c>
      <c r="D57" s="810"/>
      <c r="E57" s="714"/>
      <c r="F57" s="714"/>
      <c r="G57" s="714"/>
      <c r="H57" s="714"/>
      <c r="I57" s="714"/>
      <c r="J57" s="714"/>
      <c r="K57" s="714"/>
      <c r="L57" s="714"/>
      <c r="M57" s="714"/>
      <c r="N57" s="714"/>
      <c r="O57" s="714"/>
      <c r="P57" s="805"/>
      <c r="Q57" s="804"/>
      <c r="R57" s="714"/>
      <c r="S57" s="714"/>
      <c r="T57" s="805"/>
      <c r="U57" s="804"/>
      <c r="V57" s="714"/>
      <c r="W57" s="714"/>
      <c r="X57" s="805"/>
      <c r="Y57" s="310"/>
      <c r="Z57" s="310"/>
      <c r="AA57" s="310"/>
      <c r="AB57" s="310"/>
      <c r="AC57" s="310"/>
      <c r="AD57" s="310"/>
      <c r="AG57" s="107">
        <f ca="1">IF(OR(D57=" ",AND(EXACT(UPPER(TRIM(SUBSTITUTE(D57,CHAR(160)," "))),TRIM(SUBSTITUTE(D57,CHAR(160)," "))),SUMPRODUCT(--ISNUMBER(MATCH(MID(TRIM(SUBSTITUTE(D57,CHAR(160)," ")),ROW(INDIRECT("1:"&amp;LEN(TRIM(SUBSTITUTE(D57,CHAR(160)," "))))),1),{"A","B","C","D","E","F","G","H","I","J","K","L","M","N","O","P","Q","R","S","T","U","V","W","X","Y","Z","Ñ","0","1","2","3","4","5","6","7","8","9"," "},0)))=LEN(TRIM(SUBSTITUTE(D57,CHAR(160)," "))))),0,1)</f>
        <v>0</v>
      </c>
      <c r="AH57" s="13" t="s">
        <v>5156</v>
      </c>
      <c r="AI57" s="63" t="s">
        <v>5048</v>
      </c>
      <c r="AJ57" s="107"/>
      <c r="AK57" s="107"/>
      <c r="AL57" s="269">
        <f t="shared" ref="AL57:AL105" si="8">IF(AND(Q57=1,OR($U57=6,$U57=7,$U57=8,$U57=9)),1,0)</f>
        <v>0</v>
      </c>
      <c r="AM57" s="282">
        <f t="shared" ref="AM57:AM105" si="9">IF(SUM(AL57)=0,0,1)</f>
        <v>0</v>
      </c>
      <c r="AN57" s="283" t="str">
        <f>IF(AM57=0,"",
IF(SUM($AM$41:AM57)=1,AO57,
IF($AM$161&gt;SUM($AM$41:AM57),_xlfn.CONCAT(", ",AO57),
IF($AM$161=SUM($AM$41:AM57),_xlfn.CONCAT(" y ",AO57)))))</f>
        <v/>
      </c>
      <c r="AO57" s="120" t="s">
        <v>5157</v>
      </c>
      <c r="AP57" s="270">
        <f t="shared" si="2"/>
        <v>0</v>
      </c>
      <c r="AQ57" s="282">
        <f t="shared" si="3"/>
        <v>0</v>
      </c>
      <c r="AR57" s="283" t="str">
        <f>IF(AQ57=0,"",
IF(SUM($AQ$41:AQ57)=1,AS57,
IF($AQ$161&gt;SUM($AQ$41:AQ57),_xlfn.CONCAT(", ",AS57),
IF($AQ$161=SUM($AQ$41:AQ57),_xlfn.CONCAT(" y ",AS57)))))</f>
        <v/>
      </c>
      <c r="AS57" s="120" t="s">
        <v>5157</v>
      </c>
      <c r="AT57" s="272">
        <f t="shared" si="4"/>
        <v>0</v>
      </c>
      <c r="AU57" s="273">
        <f t="shared" si="5"/>
        <v>0</v>
      </c>
      <c r="AW57" s="290">
        <f t="shared" si="6"/>
        <v>0</v>
      </c>
      <c r="AX57" s="293">
        <f t="shared" si="7"/>
        <v>0</v>
      </c>
      <c r="AY57" s="283" t="str">
        <f>IF(AX57=0,"",
IF(SUM($AX$41:AX57)=1,AZ57,
IF($AX$161&gt;SUM($AX$41:AX57),_xlfn.CONCAT(", ",AZ57),
IF($AX$161=SUM($AX$41:AX57),_xlfn.CONCAT(" y ",AZ57)))))</f>
        <v/>
      </c>
      <c r="AZ57" s="52" t="s">
        <v>5157</v>
      </c>
    </row>
    <row r="58" spans="1:52" ht="15" customHeight="1">
      <c r="A58" s="22"/>
      <c r="B58" s="11"/>
      <c r="C58" s="35" t="s">
        <v>5049</v>
      </c>
      <c r="D58" s="810"/>
      <c r="E58" s="714"/>
      <c r="F58" s="714"/>
      <c r="G58" s="714"/>
      <c r="H58" s="714"/>
      <c r="I58" s="714"/>
      <c r="J58" s="714"/>
      <c r="K58" s="714"/>
      <c r="L58" s="714"/>
      <c r="M58" s="714"/>
      <c r="N58" s="714"/>
      <c r="O58" s="714"/>
      <c r="P58" s="805"/>
      <c r="Q58" s="804"/>
      <c r="R58" s="714"/>
      <c r="S58" s="714"/>
      <c r="T58" s="805"/>
      <c r="U58" s="804"/>
      <c r="V58" s="714"/>
      <c r="W58" s="714"/>
      <c r="X58" s="805"/>
      <c r="Y58" s="310"/>
      <c r="Z58" s="310"/>
      <c r="AA58" s="310"/>
      <c r="AB58" s="310"/>
      <c r="AC58" s="310"/>
      <c r="AD58" s="310"/>
      <c r="AG58" s="107">
        <f ca="1">IF(OR(D58=" ",AND(EXACT(UPPER(TRIM(SUBSTITUTE(D58,CHAR(160)," "))),TRIM(SUBSTITUTE(D58,CHAR(160)," "))),SUMPRODUCT(--ISNUMBER(MATCH(MID(TRIM(SUBSTITUTE(D58,CHAR(160)," ")),ROW(INDIRECT("1:"&amp;LEN(TRIM(SUBSTITUTE(D58,CHAR(160)," "))))),1),{"A","B","C","D","E","F","G","H","I","J","K","L","M","N","O","P","Q","R","S","T","U","V","W","X","Y","Z","Ñ","0","1","2","3","4","5","6","7","8","9"," "},0)))=LEN(TRIM(SUBSTITUTE(D58,CHAR(160)," "))))),0,1)</f>
        <v>0</v>
      </c>
      <c r="AH58" s="13" t="s">
        <v>5158</v>
      </c>
      <c r="AI58" s="41" t="s">
        <v>5049</v>
      </c>
      <c r="AJ58" s="107"/>
      <c r="AK58" s="107"/>
      <c r="AL58" s="269">
        <f t="shared" si="8"/>
        <v>0</v>
      </c>
      <c r="AM58" s="282">
        <f t="shared" si="9"/>
        <v>0</v>
      </c>
      <c r="AN58" s="283" t="str">
        <f>IF(AM58=0,"",
IF(SUM($AM$41:AM58)=1,AO58,
IF($AM$161&gt;SUM($AM$41:AM58),_xlfn.CONCAT(", ",AO58),
IF($AM$161=SUM($AM$41:AM58),_xlfn.CONCAT(" y ",AO58)))))</f>
        <v/>
      </c>
      <c r="AO58" s="120" t="s">
        <v>5159</v>
      </c>
      <c r="AP58" s="270">
        <f t="shared" si="2"/>
        <v>0</v>
      </c>
      <c r="AQ58" s="282">
        <f t="shared" si="3"/>
        <v>0</v>
      </c>
      <c r="AR58" s="283" t="str">
        <f>IF(AQ58=0,"",
IF(SUM($AQ$41:AQ58)=1,AS58,
IF($AQ$161&gt;SUM($AQ$41:AQ58),_xlfn.CONCAT(", ",AS58),
IF($AQ$161=SUM($AQ$41:AQ58),_xlfn.CONCAT(" y ",AS58)))))</f>
        <v/>
      </c>
      <c r="AS58" s="120" t="s">
        <v>5159</v>
      </c>
      <c r="AT58" s="272">
        <f t="shared" si="4"/>
        <v>0</v>
      </c>
      <c r="AU58" s="273">
        <f t="shared" si="5"/>
        <v>0</v>
      </c>
      <c r="AW58" s="290">
        <f t="shared" si="6"/>
        <v>0</v>
      </c>
      <c r="AX58" s="293">
        <f t="shared" si="7"/>
        <v>0</v>
      </c>
      <c r="AY58" s="283" t="str">
        <f>IF(AX58=0,"",
IF(SUM($AX$41:AX58)=1,AZ58,
IF($AX$161&gt;SUM($AX$41:AX58),_xlfn.CONCAT(", ",AZ58),
IF($AX$161=SUM($AX$41:AX58),_xlfn.CONCAT(" y ",AZ58)))))</f>
        <v/>
      </c>
      <c r="AZ58" s="52" t="s">
        <v>5159</v>
      </c>
    </row>
    <row r="59" spans="1:52" ht="15" customHeight="1">
      <c r="A59" s="22"/>
      <c r="B59" s="11"/>
      <c r="C59" s="35" t="s">
        <v>5050</v>
      </c>
      <c r="D59" s="810"/>
      <c r="E59" s="714"/>
      <c r="F59" s="714"/>
      <c r="G59" s="714"/>
      <c r="H59" s="714"/>
      <c r="I59" s="714"/>
      <c r="J59" s="714"/>
      <c r="K59" s="714"/>
      <c r="L59" s="714"/>
      <c r="M59" s="714"/>
      <c r="N59" s="714"/>
      <c r="O59" s="714"/>
      <c r="P59" s="805"/>
      <c r="Q59" s="804"/>
      <c r="R59" s="714"/>
      <c r="S59" s="714"/>
      <c r="T59" s="805"/>
      <c r="U59" s="804"/>
      <c r="V59" s="714"/>
      <c r="W59" s="714"/>
      <c r="X59" s="805"/>
      <c r="Y59" s="310"/>
      <c r="Z59" s="310"/>
      <c r="AA59" s="310"/>
      <c r="AB59" s="310"/>
      <c r="AC59" s="310"/>
      <c r="AD59" s="310"/>
      <c r="AG59" s="107">
        <f ca="1">IF(OR(D59=" ",AND(EXACT(UPPER(TRIM(SUBSTITUTE(D59,CHAR(160)," "))),TRIM(SUBSTITUTE(D59,CHAR(160)," "))),SUMPRODUCT(--ISNUMBER(MATCH(MID(TRIM(SUBSTITUTE(D59,CHAR(160)," ")),ROW(INDIRECT("1:"&amp;LEN(TRIM(SUBSTITUTE(D59,CHAR(160)," "))))),1),{"A","B","C","D","E","F","G","H","I","J","K","L","M","N","O","P","Q","R","S","T","U","V","W","X","Y","Z","Ñ","0","1","2","3","4","5","6","7","8","9"," "},0)))=LEN(TRIM(SUBSTITUTE(D59,CHAR(160)," "))))),0,1)</f>
        <v>0</v>
      </c>
      <c r="AH59" s="13" t="s">
        <v>5160</v>
      </c>
      <c r="AI59" s="41" t="s">
        <v>5050</v>
      </c>
      <c r="AJ59" s="107"/>
      <c r="AK59" s="107"/>
      <c r="AL59" s="269">
        <f t="shared" si="8"/>
        <v>0</v>
      </c>
      <c r="AM59" s="282">
        <f t="shared" si="9"/>
        <v>0</v>
      </c>
      <c r="AN59" s="283" t="str">
        <f>IF(AM59=0,"",
IF(SUM($AM$41:AM59)=1,AO59,
IF($AM$161&gt;SUM($AM$41:AM59),_xlfn.CONCAT(", ",AO59),
IF($AM$161=SUM($AM$41:AM59),_xlfn.CONCAT(" y ",AO59)))))</f>
        <v/>
      </c>
      <c r="AO59" s="120" t="s">
        <v>5161</v>
      </c>
      <c r="AP59" s="270">
        <f t="shared" si="2"/>
        <v>0</v>
      </c>
      <c r="AQ59" s="282">
        <f t="shared" si="3"/>
        <v>0</v>
      </c>
      <c r="AR59" s="283" t="str">
        <f>IF(AQ59=0,"",
IF(SUM($AQ$41:AQ59)=1,AS59,
IF($AQ$161&gt;SUM($AQ$41:AQ59),_xlfn.CONCAT(", ",AS59),
IF($AQ$161=SUM($AQ$41:AQ59),_xlfn.CONCAT(" y ",AS59)))))</f>
        <v/>
      </c>
      <c r="AS59" s="120" t="s">
        <v>5161</v>
      </c>
      <c r="AT59" s="272">
        <f t="shared" si="4"/>
        <v>0</v>
      </c>
      <c r="AU59" s="273">
        <f t="shared" si="5"/>
        <v>0</v>
      </c>
      <c r="AW59" s="290">
        <f t="shared" si="6"/>
        <v>0</v>
      </c>
      <c r="AX59" s="293">
        <f t="shared" si="7"/>
        <v>0</v>
      </c>
      <c r="AY59" s="283" t="str">
        <f>IF(AX59=0,"",
IF(SUM($AX$41:AX59)=1,AZ59,
IF($AX$161&gt;SUM($AX$41:AX59),_xlfn.CONCAT(", ",AZ59),
IF($AX$161=SUM($AX$41:AX59),_xlfn.CONCAT(" y ",AZ59)))))</f>
        <v/>
      </c>
      <c r="AZ59" s="52" t="s">
        <v>5161</v>
      </c>
    </row>
    <row r="60" spans="1:52" ht="15" customHeight="1">
      <c r="A60" s="22"/>
      <c r="B60" s="11"/>
      <c r="C60" s="35" t="s">
        <v>5051</v>
      </c>
      <c r="D60" s="810"/>
      <c r="E60" s="714"/>
      <c r="F60" s="714"/>
      <c r="G60" s="714"/>
      <c r="H60" s="714"/>
      <c r="I60" s="714"/>
      <c r="J60" s="714"/>
      <c r="K60" s="714"/>
      <c r="L60" s="714"/>
      <c r="M60" s="714"/>
      <c r="N60" s="714"/>
      <c r="O60" s="714"/>
      <c r="P60" s="805"/>
      <c r="Q60" s="804"/>
      <c r="R60" s="714"/>
      <c r="S60" s="714"/>
      <c r="T60" s="805"/>
      <c r="U60" s="804"/>
      <c r="V60" s="714"/>
      <c r="W60" s="714"/>
      <c r="X60" s="805"/>
      <c r="Y60" s="310"/>
      <c r="Z60" s="310"/>
      <c r="AA60" s="310"/>
      <c r="AB60" s="310"/>
      <c r="AC60" s="310"/>
      <c r="AD60" s="310"/>
      <c r="AG60" s="107">
        <f ca="1">IF(OR(D60=" ",AND(EXACT(UPPER(TRIM(SUBSTITUTE(D60,CHAR(160)," "))),TRIM(SUBSTITUTE(D60,CHAR(160)," "))),SUMPRODUCT(--ISNUMBER(MATCH(MID(TRIM(SUBSTITUTE(D60,CHAR(160)," ")),ROW(INDIRECT("1:"&amp;LEN(TRIM(SUBSTITUTE(D60,CHAR(160)," "))))),1),{"A","B","C","D","E","F","G","H","I","J","K","L","M","N","O","P","Q","R","S","T","U","V","W","X","Y","Z","Ñ","0","1","2","3","4","5","6","7","8","9"," "},0)))=LEN(TRIM(SUBSTITUTE(D60,CHAR(160)," "))))),0,1)</f>
        <v>0</v>
      </c>
      <c r="AH60" s="13" t="s">
        <v>5162</v>
      </c>
      <c r="AI60" s="41" t="s">
        <v>5051</v>
      </c>
      <c r="AJ60" s="107"/>
      <c r="AK60" s="107"/>
      <c r="AL60" s="269">
        <f t="shared" si="8"/>
        <v>0</v>
      </c>
      <c r="AM60" s="282">
        <f t="shared" si="9"/>
        <v>0</v>
      </c>
      <c r="AN60" s="283" t="str">
        <f>IF(AM60=0,"",
IF(SUM($AM$41:AM60)=1,AO60,
IF($AM$161&gt;SUM($AM$41:AM60),_xlfn.CONCAT(", ",AO60),
IF($AM$161=SUM($AM$41:AM60),_xlfn.CONCAT(" y ",AO60)))))</f>
        <v/>
      </c>
      <c r="AO60" s="120" t="s">
        <v>5163</v>
      </c>
      <c r="AP60" s="270">
        <f t="shared" si="2"/>
        <v>0</v>
      </c>
      <c r="AQ60" s="282">
        <f t="shared" si="3"/>
        <v>0</v>
      </c>
      <c r="AR60" s="283" t="str">
        <f>IF(AQ60=0,"",
IF(SUM($AQ$41:AQ60)=1,AS60,
IF($AQ$161&gt;SUM($AQ$41:AQ60),_xlfn.CONCAT(", ",AS60),
IF($AQ$161=SUM($AQ$41:AQ60),_xlfn.CONCAT(" y ",AS60)))))</f>
        <v/>
      </c>
      <c r="AS60" s="120" t="s">
        <v>5163</v>
      </c>
      <c r="AT60" s="272">
        <f t="shared" si="4"/>
        <v>0</v>
      </c>
      <c r="AU60" s="273">
        <f t="shared" si="5"/>
        <v>0</v>
      </c>
      <c r="AW60" s="290">
        <f t="shared" si="6"/>
        <v>0</v>
      </c>
      <c r="AX60" s="293">
        <f t="shared" si="7"/>
        <v>0</v>
      </c>
      <c r="AY60" s="283" t="str">
        <f>IF(AX60=0,"",
IF(SUM($AX$41:AX60)=1,AZ60,
IF($AX$161&gt;SUM($AX$41:AX60),_xlfn.CONCAT(", ",AZ60),
IF($AX$161=SUM($AX$41:AX60),_xlfn.CONCAT(" y ",AZ60)))))</f>
        <v/>
      </c>
      <c r="AZ60" s="52" t="s">
        <v>5163</v>
      </c>
    </row>
    <row r="61" spans="1:52" ht="15" customHeight="1">
      <c r="A61" s="22"/>
      <c r="B61" s="11"/>
      <c r="C61" s="35" t="s">
        <v>5052</v>
      </c>
      <c r="D61" s="810"/>
      <c r="E61" s="714"/>
      <c r="F61" s="714"/>
      <c r="G61" s="714"/>
      <c r="H61" s="714"/>
      <c r="I61" s="714"/>
      <c r="J61" s="714"/>
      <c r="K61" s="714"/>
      <c r="L61" s="714"/>
      <c r="M61" s="714"/>
      <c r="N61" s="714"/>
      <c r="O61" s="714"/>
      <c r="P61" s="805"/>
      <c r="Q61" s="804"/>
      <c r="R61" s="714"/>
      <c r="S61" s="714"/>
      <c r="T61" s="805"/>
      <c r="U61" s="804"/>
      <c r="V61" s="714"/>
      <c r="W61" s="714"/>
      <c r="X61" s="805"/>
      <c r="Y61" s="310"/>
      <c r="Z61" s="310"/>
      <c r="AA61" s="310"/>
      <c r="AB61" s="310"/>
      <c r="AC61" s="310"/>
      <c r="AD61" s="310"/>
      <c r="AG61" s="107">
        <f ca="1">IF(OR(D61=" ",AND(EXACT(UPPER(TRIM(SUBSTITUTE(D61,CHAR(160)," "))),TRIM(SUBSTITUTE(D61,CHAR(160)," "))),SUMPRODUCT(--ISNUMBER(MATCH(MID(TRIM(SUBSTITUTE(D61,CHAR(160)," ")),ROW(INDIRECT("1:"&amp;LEN(TRIM(SUBSTITUTE(D61,CHAR(160)," "))))),1),{"A","B","C","D","E","F","G","H","I","J","K","L","M","N","O","P","Q","R","S","T","U","V","W","X","Y","Z","Ñ","0","1","2","3","4","5","6","7","8","9"," "},0)))=LEN(TRIM(SUBSTITUTE(D61,CHAR(160)," "))))),0,1)</f>
        <v>0</v>
      </c>
      <c r="AH61" s="13" t="s">
        <v>5164</v>
      </c>
      <c r="AI61" s="41" t="s">
        <v>5052</v>
      </c>
      <c r="AJ61" s="107"/>
      <c r="AK61" s="107"/>
      <c r="AL61" s="269">
        <f t="shared" si="8"/>
        <v>0</v>
      </c>
      <c r="AM61" s="282">
        <f t="shared" si="9"/>
        <v>0</v>
      </c>
      <c r="AN61" s="283" t="str">
        <f>IF(AM61=0,"",
IF(SUM($AM$41:AM61)=1,AO61,
IF($AM$161&gt;SUM($AM$41:AM61),_xlfn.CONCAT(", ",AO61),
IF($AM$161=SUM($AM$41:AM61),_xlfn.CONCAT(" y ",AO61)))))</f>
        <v/>
      </c>
      <c r="AO61" s="120" t="s">
        <v>5165</v>
      </c>
      <c r="AP61" s="270">
        <f t="shared" si="2"/>
        <v>0</v>
      </c>
      <c r="AQ61" s="282">
        <f t="shared" si="3"/>
        <v>0</v>
      </c>
      <c r="AR61" s="283" t="str">
        <f>IF(AQ61=0,"",
IF(SUM($AQ$41:AQ61)=1,AS61,
IF($AQ$161&gt;SUM($AQ$41:AQ61),_xlfn.CONCAT(", ",AS61),
IF($AQ$161=SUM($AQ$41:AQ61),_xlfn.CONCAT(" y ",AS61)))))</f>
        <v/>
      </c>
      <c r="AS61" s="120" t="s">
        <v>5165</v>
      </c>
      <c r="AT61" s="272">
        <f t="shared" si="4"/>
        <v>0</v>
      </c>
      <c r="AU61" s="273">
        <f t="shared" si="5"/>
        <v>0</v>
      </c>
      <c r="AW61" s="290">
        <f t="shared" si="6"/>
        <v>0</v>
      </c>
      <c r="AX61" s="293">
        <f t="shared" si="7"/>
        <v>0</v>
      </c>
      <c r="AY61" s="283" t="str">
        <f>IF(AX61=0,"",
IF(SUM($AX$41:AX61)=1,AZ61,
IF($AX$161&gt;SUM($AX$41:AX61),_xlfn.CONCAT(", ",AZ61),
IF($AX$161=SUM($AX$41:AX61),_xlfn.CONCAT(" y ",AZ61)))))</f>
        <v/>
      </c>
      <c r="AZ61" s="52" t="s">
        <v>5165</v>
      </c>
    </row>
    <row r="62" spans="1:52" ht="15" customHeight="1">
      <c r="A62" s="22"/>
      <c r="B62" s="11"/>
      <c r="C62" s="35" t="s">
        <v>5053</v>
      </c>
      <c r="D62" s="810"/>
      <c r="E62" s="714"/>
      <c r="F62" s="714"/>
      <c r="G62" s="714"/>
      <c r="H62" s="714"/>
      <c r="I62" s="714"/>
      <c r="J62" s="714"/>
      <c r="K62" s="714"/>
      <c r="L62" s="714"/>
      <c r="M62" s="714"/>
      <c r="N62" s="714"/>
      <c r="O62" s="714"/>
      <c r="P62" s="805"/>
      <c r="Q62" s="804"/>
      <c r="R62" s="714"/>
      <c r="S62" s="714"/>
      <c r="T62" s="805"/>
      <c r="U62" s="804"/>
      <c r="V62" s="714"/>
      <c r="W62" s="714"/>
      <c r="X62" s="805"/>
      <c r="Y62" s="310"/>
      <c r="Z62" s="310"/>
      <c r="AA62" s="310"/>
      <c r="AB62" s="310"/>
      <c r="AC62" s="310"/>
      <c r="AD62" s="310"/>
      <c r="AG62" s="107">
        <f ca="1">IF(OR(D62=" ",AND(EXACT(UPPER(TRIM(SUBSTITUTE(D62,CHAR(160)," "))),TRIM(SUBSTITUTE(D62,CHAR(160)," "))),SUMPRODUCT(--ISNUMBER(MATCH(MID(TRIM(SUBSTITUTE(D62,CHAR(160)," ")),ROW(INDIRECT("1:"&amp;LEN(TRIM(SUBSTITUTE(D62,CHAR(160)," "))))),1),{"A","B","C","D","E","F","G","H","I","J","K","L","M","N","O","P","Q","R","S","T","U","V","W","X","Y","Z","Ñ","0","1","2","3","4","5","6","7","8","9"," "},0)))=LEN(TRIM(SUBSTITUTE(D62,CHAR(160)," "))))),0,1)</f>
        <v>0</v>
      </c>
      <c r="AH62" s="13" t="s">
        <v>5166</v>
      </c>
      <c r="AI62" s="41" t="s">
        <v>5053</v>
      </c>
      <c r="AJ62" s="107"/>
      <c r="AK62" s="107"/>
      <c r="AL62" s="269">
        <f t="shared" si="8"/>
        <v>0</v>
      </c>
      <c r="AM62" s="282">
        <f t="shared" si="9"/>
        <v>0</v>
      </c>
      <c r="AN62" s="283" t="str">
        <f>IF(AM62=0,"",
IF(SUM($AM$41:AM62)=1,AO62,
IF($AM$161&gt;SUM($AM$41:AM62),_xlfn.CONCAT(", ",AO62),
IF($AM$161=SUM($AM$41:AM62),_xlfn.CONCAT(" y ",AO62)))))</f>
        <v/>
      </c>
      <c r="AO62" s="120" t="s">
        <v>5167</v>
      </c>
      <c r="AP62" s="270">
        <f t="shared" si="2"/>
        <v>0</v>
      </c>
      <c r="AQ62" s="282">
        <f t="shared" si="3"/>
        <v>0</v>
      </c>
      <c r="AR62" s="283" t="str">
        <f>IF(AQ62=0,"",
IF(SUM($AQ$41:AQ62)=1,AS62,
IF($AQ$161&gt;SUM($AQ$41:AQ62),_xlfn.CONCAT(", ",AS62),
IF($AQ$161=SUM($AQ$41:AQ62),_xlfn.CONCAT(" y ",AS62)))))</f>
        <v/>
      </c>
      <c r="AS62" s="120" t="s">
        <v>5167</v>
      </c>
      <c r="AT62" s="272">
        <f t="shared" si="4"/>
        <v>0</v>
      </c>
      <c r="AU62" s="273">
        <f t="shared" si="5"/>
        <v>0</v>
      </c>
      <c r="AW62" s="290">
        <f t="shared" si="6"/>
        <v>0</v>
      </c>
      <c r="AX62" s="293">
        <f t="shared" si="7"/>
        <v>0</v>
      </c>
      <c r="AY62" s="283" t="str">
        <f>IF(AX62=0,"",
IF(SUM($AX$41:AX62)=1,AZ62,
IF($AX$161&gt;SUM($AX$41:AX62),_xlfn.CONCAT(", ",AZ62),
IF($AX$161=SUM($AX$41:AX62),_xlfn.CONCAT(" y ",AZ62)))))</f>
        <v/>
      </c>
      <c r="AZ62" s="52" t="s">
        <v>5167</v>
      </c>
    </row>
    <row r="63" spans="1:52" ht="15" customHeight="1">
      <c r="A63" s="22"/>
      <c r="B63" s="11"/>
      <c r="C63" s="35" t="s">
        <v>5054</v>
      </c>
      <c r="D63" s="810"/>
      <c r="E63" s="714"/>
      <c r="F63" s="714"/>
      <c r="G63" s="714"/>
      <c r="H63" s="714"/>
      <c r="I63" s="714"/>
      <c r="J63" s="714"/>
      <c r="K63" s="714"/>
      <c r="L63" s="714"/>
      <c r="M63" s="714"/>
      <c r="N63" s="714"/>
      <c r="O63" s="714"/>
      <c r="P63" s="805"/>
      <c r="Q63" s="804"/>
      <c r="R63" s="714"/>
      <c r="S63" s="714"/>
      <c r="T63" s="805"/>
      <c r="U63" s="804"/>
      <c r="V63" s="714"/>
      <c r="W63" s="714"/>
      <c r="X63" s="805"/>
      <c r="Y63" s="310"/>
      <c r="Z63" s="310"/>
      <c r="AA63" s="310"/>
      <c r="AB63" s="310"/>
      <c r="AC63" s="310"/>
      <c r="AD63" s="310"/>
      <c r="AG63" s="107">
        <f ca="1">IF(OR(D63=" ",AND(EXACT(UPPER(TRIM(SUBSTITUTE(D63,CHAR(160)," "))),TRIM(SUBSTITUTE(D63,CHAR(160)," "))),SUMPRODUCT(--ISNUMBER(MATCH(MID(TRIM(SUBSTITUTE(D63,CHAR(160)," ")),ROW(INDIRECT("1:"&amp;LEN(TRIM(SUBSTITUTE(D63,CHAR(160)," "))))),1),{"A","B","C","D","E","F","G","H","I","J","K","L","M","N","O","P","Q","R","S","T","U","V","W","X","Y","Z","Ñ","0","1","2","3","4","5","6","7","8","9"," "},0)))=LEN(TRIM(SUBSTITUTE(D63,CHAR(160)," "))))),0,1)</f>
        <v>0</v>
      </c>
      <c r="AH63" s="13" t="s">
        <v>5168</v>
      </c>
      <c r="AI63" s="41" t="s">
        <v>5054</v>
      </c>
      <c r="AJ63" s="107"/>
      <c r="AK63" s="107"/>
      <c r="AL63" s="269">
        <f t="shared" si="8"/>
        <v>0</v>
      </c>
      <c r="AM63" s="282">
        <f t="shared" si="9"/>
        <v>0</v>
      </c>
      <c r="AN63" s="283" t="str">
        <f>IF(AM63=0,"",
IF(SUM($AM$41:AM63)=1,AO63,
IF($AM$161&gt;SUM($AM$41:AM63),_xlfn.CONCAT(", ",AO63),
IF($AM$161=SUM($AM$41:AM63),_xlfn.CONCAT(" y ",AO63)))))</f>
        <v/>
      </c>
      <c r="AO63" s="120" t="s">
        <v>5169</v>
      </c>
      <c r="AP63" s="270">
        <f t="shared" si="2"/>
        <v>0</v>
      </c>
      <c r="AQ63" s="282">
        <f t="shared" si="3"/>
        <v>0</v>
      </c>
      <c r="AR63" s="283" t="str">
        <f>IF(AQ63=0,"",
IF(SUM($AQ$41:AQ63)=1,AS63,
IF($AQ$161&gt;SUM($AQ$41:AQ63),_xlfn.CONCAT(", ",AS63),
IF($AQ$161=SUM($AQ$41:AQ63),_xlfn.CONCAT(" y ",AS63)))))</f>
        <v/>
      </c>
      <c r="AS63" s="120" t="s">
        <v>5169</v>
      </c>
      <c r="AT63" s="272">
        <f t="shared" si="4"/>
        <v>0</v>
      </c>
      <c r="AU63" s="273">
        <f t="shared" si="5"/>
        <v>0</v>
      </c>
      <c r="AW63" s="290">
        <f t="shared" si="6"/>
        <v>0</v>
      </c>
      <c r="AX63" s="293">
        <f t="shared" si="7"/>
        <v>0</v>
      </c>
      <c r="AY63" s="283" t="str">
        <f>IF(AX63=0,"",
IF(SUM($AX$41:AX63)=1,AZ63,
IF($AX$161&gt;SUM($AX$41:AX63),_xlfn.CONCAT(", ",AZ63),
IF($AX$161=SUM($AX$41:AX63),_xlfn.CONCAT(" y ",AZ63)))))</f>
        <v/>
      </c>
      <c r="AZ63" s="52" t="s">
        <v>5169</v>
      </c>
    </row>
    <row r="64" spans="1:52" ht="15" customHeight="1">
      <c r="A64" s="22"/>
      <c r="B64" s="11"/>
      <c r="C64" s="35" t="s">
        <v>5055</v>
      </c>
      <c r="D64" s="810"/>
      <c r="E64" s="714"/>
      <c r="F64" s="714"/>
      <c r="G64" s="714"/>
      <c r="H64" s="714"/>
      <c r="I64" s="714"/>
      <c r="J64" s="714"/>
      <c r="K64" s="714"/>
      <c r="L64" s="714"/>
      <c r="M64" s="714"/>
      <c r="N64" s="714"/>
      <c r="O64" s="714"/>
      <c r="P64" s="805"/>
      <c r="Q64" s="804"/>
      <c r="R64" s="714"/>
      <c r="S64" s="714"/>
      <c r="T64" s="805"/>
      <c r="U64" s="804"/>
      <c r="V64" s="714"/>
      <c r="W64" s="714"/>
      <c r="X64" s="805"/>
      <c r="Y64" s="310"/>
      <c r="Z64" s="310"/>
      <c r="AA64" s="310"/>
      <c r="AB64" s="310"/>
      <c r="AC64" s="310"/>
      <c r="AD64" s="310"/>
      <c r="AG64" s="107">
        <f ca="1">IF(OR(D64=" ",AND(EXACT(UPPER(TRIM(SUBSTITUTE(D64,CHAR(160)," "))),TRIM(SUBSTITUTE(D64,CHAR(160)," "))),SUMPRODUCT(--ISNUMBER(MATCH(MID(TRIM(SUBSTITUTE(D64,CHAR(160)," ")),ROW(INDIRECT("1:"&amp;LEN(TRIM(SUBSTITUTE(D64,CHAR(160)," "))))),1),{"A","B","C","D","E","F","G","H","I","J","K","L","M","N","O","P","Q","R","S","T","U","V","W","X","Y","Z","Ñ","0","1","2","3","4","5","6","7","8","9"," "},0)))=LEN(TRIM(SUBSTITUTE(D64,CHAR(160)," "))))),0,1)</f>
        <v>0</v>
      </c>
      <c r="AH64" s="13" t="s">
        <v>5170</v>
      </c>
      <c r="AI64" s="41" t="s">
        <v>5055</v>
      </c>
      <c r="AJ64" s="107"/>
      <c r="AK64" s="107"/>
      <c r="AL64" s="269">
        <f t="shared" si="8"/>
        <v>0</v>
      </c>
      <c r="AM64" s="282">
        <f t="shared" si="9"/>
        <v>0</v>
      </c>
      <c r="AN64" s="283" t="str">
        <f>IF(AM64=0,"",
IF(SUM($AM$41:AM64)=1,AO64,
IF($AM$161&gt;SUM($AM$41:AM64),_xlfn.CONCAT(", ",AO64),
IF($AM$161=SUM($AM$41:AM64),_xlfn.CONCAT(" y ",AO64)))))</f>
        <v/>
      </c>
      <c r="AO64" s="120" t="s">
        <v>5171</v>
      </c>
      <c r="AP64" s="270">
        <f t="shared" si="2"/>
        <v>0</v>
      </c>
      <c r="AQ64" s="282">
        <f t="shared" si="3"/>
        <v>0</v>
      </c>
      <c r="AR64" s="283" t="str">
        <f>IF(AQ64=0,"",
IF(SUM($AQ$41:AQ64)=1,AS64,
IF($AQ$161&gt;SUM($AQ$41:AQ64),_xlfn.CONCAT(", ",AS64),
IF($AQ$161=SUM($AQ$41:AQ64),_xlfn.CONCAT(" y ",AS64)))))</f>
        <v/>
      </c>
      <c r="AS64" s="120" t="s">
        <v>5171</v>
      </c>
      <c r="AT64" s="272">
        <f t="shared" si="4"/>
        <v>0</v>
      </c>
      <c r="AU64" s="273">
        <f t="shared" si="5"/>
        <v>0</v>
      </c>
      <c r="AW64" s="290">
        <f t="shared" si="6"/>
        <v>0</v>
      </c>
      <c r="AX64" s="293">
        <f t="shared" si="7"/>
        <v>0</v>
      </c>
      <c r="AY64" s="283" t="str">
        <f>IF(AX64=0,"",
IF(SUM($AX$41:AX64)=1,AZ64,
IF($AX$161&gt;SUM($AX$41:AX64),_xlfn.CONCAT(", ",AZ64),
IF($AX$161=SUM($AX$41:AX64),_xlfn.CONCAT(" y ",AZ64)))))</f>
        <v/>
      </c>
      <c r="AZ64" s="52" t="s">
        <v>5171</v>
      </c>
    </row>
    <row r="65" spans="1:52" ht="15" customHeight="1">
      <c r="A65" s="22"/>
      <c r="B65" s="11"/>
      <c r="C65" s="35" t="s">
        <v>5056</v>
      </c>
      <c r="D65" s="810"/>
      <c r="E65" s="714"/>
      <c r="F65" s="714"/>
      <c r="G65" s="714"/>
      <c r="H65" s="714"/>
      <c r="I65" s="714"/>
      <c r="J65" s="714"/>
      <c r="K65" s="714"/>
      <c r="L65" s="714"/>
      <c r="M65" s="714"/>
      <c r="N65" s="714"/>
      <c r="O65" s="714"/>
      <c r="P65" s="805"/>
      <c r="Q65" s="804"/>
      <c r="R65" s="714"/>
      <c r="S65" s="714"/>
      <c r="T65" s="805"/>
      <c r="U65" s="804"/>
      <c r="V65" s="714"/>
      <c r="W65" s="714"/>
      <c r="X65" s="805"/>
      <c r="Y65" s="310"/>
      <c r="Z65" s="310"/>
      <c r="AA65" s="310"/>
      <c r="AB65" s="310"/>
      <c r="AC65" s="310"/>
      <c r="AD65" s="310"/>
      <c r="AG65" s="107">
        <f ca="1">IF(OR(D65=" ",AND(EXACT(UPPER(TRIM(SUBSTITUTE(D65,CHAR(160)," "))),TRIM(SUBSTITUTE(D65,CHAR(160)," "))),SUMPRODUCT(--ISNUMBER(MATCH(MID(TRIM(SUBSTITUTE(D65,CHAR(160)," ")),ROW(INDIRECT("1:"&amp;LEN(TRIM(SUBSTITUTE(D65,CHAR(160)," "))))),1),{"A","B","C","D","E","F","G","H","I","J","K","L","M","N","O","P","Q","R","S","T","U","V","W","X","Y","Z","Ñ","0","1","2","3","4","5","6","7","8","9"," "},0)))=LEN(TRIM(SUBSTITUTE(D65,CHAR(160)," "))))),0,1)</f>
        <v>0</v>
      </c>
      <c r="AH65" s="13" t="s">
        <v>5172</v>
      </c>
      <c r="AI65" s="41" t="s">
        <v>5056</v>
      </c>
      <c r="AJ65" s="107"/>
      <c r="AK65" s="107"/>
      <c r="AL65" s="269">
        <f t="shared" si="8"/>
        <v>0</v>
      </c>
      <c r="AM65" s="282">
        <f t="shared" si="9"/>
        <v>0</v>
      </c>
      <c r="AN65" s="283" t="str">
        <f>IF(AM65=0,"",
IF(SUM($AM$41:AM65)=1,AO65,
IF($AM$161&gt;SUM($AM$41:AM65),_xlfn.CONCAT(", ",AO65),
IF($AM$161=SUM($AM$41:AM65),_xlfn.CONCAT(" y ",AO65)))))</f>
        <v/>
      </c>
      <c r="AO65" s="120" t="s">
        <v>5173</v>
      </c>
      <c r="AP65" s="270">
        <f t="shared" si="2"/>
        <v>0</v>
      </c>
      <c r="AQ65" s="282">
        <f t="shared" si="3"/>
        <v>0</v>
      </c>
      <c r="AR65" s="283" t="str">
        <f>IF(AQ65=0,"",
IF(SUM($AQ$41:AQ65)=1,AS65,
IF($AQ$161&gt;SUM($AQ$41:AQ65),_xlfn.CONCAT(", ",AS65),
IF($AQ$161=SUM($AQ$41:AQ65),_xlfn.CONCAT(" y ",AS65)))))</f>
        <v/>
      </c>
      <c r="AS65" s="120" t="s">
        <v>5173</v>
      </c>
      <c r="AT65" s="272">
        <f t="shared" si="4"/>
        <v>0</v>
      </c>
      <c r="AU65" s="273">
        <f t="shared" si="5"/>
        <v>0</v>
      </c>
      <c r="AW65" s="290">
        <f t="shared" si="6"/>
        <v>0</v>
      </c>
      <c r="AX65" s="293">
        <f t="shared" si="7"/>
        <v>0</v>
      </c>
      <c r="AY65" s="283" t="str">
        <f>IF(AX65=0,"",
IF(SUM($AX$41:AX65)=1,AZ65,
IF($AX$161&gt;SUM($AX$41:AX65),_xlfn.CONCAT(", ",AZ65),
IF($AX$161=SUM($AX$41:AX65),_xlfn.CONCAT(" y ",AZ65)))))</f>
        <v/>
      </c>
      <c r="AZ65" s="52" t="s">
        <v>5173</v>
      </c>
    </row>
    <row r="66" spans="1:52" ht="15" customHeight="1">
      <c r="A66" s="22"/>
      <c r="B66" s="11"/>
      <c r="C66" s="35" t="s">
        <v>5057</v>
      </c>
      <c r="D66" s="810"/>
      <c r="E66" s="714"/>
      <c r="F66" s="714"/>
      <c r="G66" s="714"/>
      <c r="H66" s="714"/>
      <c r="I66" s="714"/>
      <c r="J66" s="714"/>
      <c r="K66" s="714"/>
      <c r="L66" s="714"/>
      <c r="M66" s="714"/>
      <c r="N66" s="714"/>
      <c r="O66" s="714"/>
      <c r="P66" s="805"/>
      <c r="Q66" s="804"/>
      <c r="R66" s="714"/>
      <c r="S66" s="714"/>
      <c r="T66" s="805"/>
      <c r="U66" s="804"/>
      <c r="V66" s="714"/>
      <c r="W66" s="714"/>
      <c r="X66" s="805"/>
      <c r="Y66" s="310"/>
      <c r="Z66" s="310"/>
      <c r="AA66" s="310"/>
      <c r="AB66" s="310"/>
      <c r="AC66" s="310"/>
      <c r="AD66" s="310"/>
      <c r="AG66" s="107">
        <f ca="1">IF(OR(D66=" ",AND(EXACT(UPPER(TRIM(SUBSTITUTE(D66,CHAR(160)," "))),TRIM(SUBSTITUTE(D66,CHAR(160)," "))),SUMPRODUCT(--ISNUMBER(MATCH(MID(TRIM(SUBSTITUTE(D66,CHAR(160)," ")),ROW(INDIRECT("1:"&amp;LEN(TRIM(SUBSTITUTE(D66,CHAR(160)," "))))),1),{"A","B","C","D","E","F","G","H","I","J","K","L","M","N","O","P","Q","R","S","T","U","V","W","X","Y","Z","Ñ","0","1","2","3","4","5","6","7","8","9"," "},0)))=LEN(TRIM(SUBSTITUTE(D66,CHAR(160)," "))))),0,1)</f>
        <v>0</v>
      </c>
      <c r="AH66" s="13" t="s">
        <v>5174</v>
      </c>
      <c r="AI66" s="41" t="s">
        <v>5057</v>
      </c>
      <c r="AJ66" s="107"/>
      <c r="AK66" s="107"/>
      <c r="AL66" s="269">
        <f t="shared" si="8"/>
        <v>0</v>
      </c>
      <c r="AM66" s="282">
        <f t="shared" si="9"/>
        <v>0</v>
      </c>
      <c r="AN66" s="283" t="str">
        <f>IF(AM66=0,"",
IF(SUM($AM$41:AM66)=1,AO66,
IF($AM$161&gt;SUM($AM$41:AM66),_xlfn.CONCAT(", ",AO66),
IF($AM$161=SUM($AM$41:AM66),_xlfn.CONCAT(" y ",AO66)))))</f>
        <v/>
      </c>
      <c r="AO66" s="120" t="s">
        <v>5175</v>
      </c>
      <c r="AP66" s="270">
        <f t="shared" si="2"/>
        <v>0</v>
      </c>
      <c r="AQ66" s="282">
        <f t="shared" si="3"/>
        <v>0</v>
      </c>
      <c r="AR66" s="283" t="str">
        <f>IF(AQ66=0,"",
IF(SUM($AQ$41:AQ66)=1,AS66,
IF($AQ$161&gt;SUM($AQ$41:AQ66),_xlfn.CONCAT(", ",AS66),
IF($AQ$161=SUM($AQ$41:AQ66),_xlfn.CONCAT(" y ",AS66)))))</f>
        <v/>
      </c>
      <c r="AS66" s="120" t="s">
        <v>5175</v>
      </c>
      <c r="AT66" s="272">
        <f t="shared" si="4"/>
        <v>0</v>
      </c>
      <c r="AU66" s="273">
        <f t="shared" si="5"/>
        <v>0</v>
      </c>
      <c r="AW66" s="290">
        <f t="shared" si="6"/>
        <v>0</v>
      </c>
      <c r="AX66" s="293">
        <f t="shared" si="7"/>
        <v>0</v>
      </c>
      <c r="AY66" s="283" t="str">
        <f>IF(AX66=0,"",
IF(SUM($AX$41:AX66)=1,AZ66,
IF($AX$161&gt;SUM($AX$41:AX66),_xlfn.CONCAT(", ",AZ66),
IF($AX$161=SUM($AX$41:AX66),_xlfn.CONCAT(" y ",AZ66)))))</f>
        <v/>
      </c>
      <c r="AZ66" s="52" t="s">
        <v>5175</v>
      </c>
    </row>
    <row r="67" spans="1:52" ht="15" customHeight="1">
      <c r="A67" s="22"/>
      <c r="B67" s="11"/>
      <c r="C67" s="35" t="s">
        <v>5058</v>
      </c>
      <c r="D67" s="810"/>
      <c r="E67" s="714"/>
      <c r="F67" s="714"/>
      <c r="G67" s="714"/>
      <c r="H67" s="714"/>
      <c r="I67" s="714"/>
      <c r="J67" s="714"/>
      <c r="K67" s="714"/>
      <c r="L67" s="714"/>
      <c r="M67" s="714"/>
      <c r="N67" s="714"/>
      <c r="O67" s="714"/>
      <c r="P67" s="805"/>
      <c r="Q67" s="804"/>
      <c r="R67" s="714"/>
      <c r="S67" s="714"/>
      <c r="T67" s="805"/>
      <c r="U67" s="804"/>
      <c r="V67" s="714"/>
      <c r="W67" s="714"/>
      <c r="X67" s="805"/>
      <c r="Y67" s="310"/>
      <c r="Z67" s="310"/>
      <c r="AA67" s="310"/>
      <c r="AB67" s="310"/>
      <c r="AC67" s="310"/>
      <c r="AD67" s="310"/>
      <c r="AG67" s="107">
        <f ca="1">IF(OR(D67=" ",AND(EXACT(UPPER(TRIM(SUBSTITUTE(D67,CHAR(160)," "))),TRIM(SUBSTITUTE(D67,CHAR(160)," "))),SUMPRODUCT(--ISNUMBER(MATCH(MID(TRIM(SUBSTITUTE(D67,CHAR(160)," ")),ROW(INDIRECT("1:"&amp;LEN(TRIM(SUBSTITUTE(D67,CHAR(160)," "))))),1),{"A","B","C","D","E","F","G","H","I","J","K","L","M","N","O","P","Q","R","S","T","U","V","W","X","Y","Z","Ñ","0","1","2","3","4","5","6","7","8","9"," "},0)))=LEN(TRIM(SUBSTITUTE(D67,CHAR(160)," "))))),0,1)</f>
        <v>0</v>
      </c>
      <c r="AH67" s="13" t="s">
        <v>5176</v>
      </c>
      <c r="AI67" s="41" t="s">
        <v>5058</v>
      </c>
      <c r="AJ67" s="107"/>
      <c r="AK67" s="107"/>
      <c r="AL67" s="269">
        <f t="shared" si="8"/>
        <v>0</v>
      </c>
      <c r="AM67" s="282">
        <f t="shared" si="9"/>
        <v>0</v>
      </c>
      <c r="AN67" s="283" t="str">
        <f>IF(AM67=0,"",
IF(SUM($AM$41:AM67)=1,AO67,
IF($AM$161&gt;SUM($AM$41:AM67),_xlfn.CONCAT(", ",AO67),
IF($AM$161=SUM($AM$41:AM67),_xlfn.CONCAT(" y ",AO67)))))</f>
        <v/>
      </c>
      <c r="AO67" s="120" t="s">
        <v>5177</v>
      </c>
      <c r="AP67" s="270">
        <f t="shared" si="2"/>
        <v>0</v>
      </c>
      <c r="AQ67" s="282">
        <f t="shared" si="3"/>
        <v>0</v>
      </c>
      <c r="AR67" s="283" t="str">
        <f>IF(AQ67=0,"",
IF(SUM($AQ$41:AQ67)=1,AS67,
IF($AQ$161&gt;SUM($AQ$41:AQ67),_xlfn.CONCAT(", ",AS67),
IF($AQ$161=SUM($AQ$41:AQ67),_xlfn.CONCAT(" y ",AS67)))))</f>
        <v/>
      </c>
      <c r="AS67" s="120" t="s">
        <v>5177</v>
      </c>
      <c r="AT67" s="272">
        <f t="shared" si="4"/>
        <v>0</v>
      </c>
      <c r="AU67" s="273">
        <f t="shared" si="5"/>
        <v>0</v>
      </c>
      <c r="AW67" s="290">
        <f t="shared" si="6"/>
        <v>0</v>
      </c>
      <c r="AX67" s="293">
        <f t="shared" si="7"/>
        <v>0</v>
      </c>
      <c r="AY67" s="283" t="str">
        <f>IF(AX67=0,"",
IF(SUM($AX$41:AX67)=1,AZ67,
IF($AX$161&gt;SUM($AX$41:AX67),_xlfn.CONCAT(", ",AZ67),
IF($AX$161=SUM($AX$41:AX67),_xlfn.CONCAT(" y ",AZ67)))))</f>
        <v/>
      </c>
      <c r="AZ67" s="52" t="s">
        <v>5177</v>
      </c>
    </row>
    <row r="68" spans="1:52" ht="15" customHeight="1">
      <c r="A68" s="22"/>
      <c r="B68" s="11"/>
      <c r="C68" s="35" t="s">
        <v>5059</v>
      </c>
      <c r="D68" s="810"/>
      <c r="E68" s="714"/>
      <c r="F68" s="714"/>
      <c r="G68" s="714"/>
      <c r="H68" s="714"/>
      <c r="I68" s="714"/>
      <c r="J68" s="714"/>
      <c r="K68" s="714"/>
      <c r="L68" s="714"/>
      <c r="M68" s="714"/>
      <c r="N68" s="714"/>
      <c r="O68" s="714"/>
      <c r="P68" s="805"/>
      <c r="Q68" s="804"/>
      <c r="R68" s="714"/>
      <c r="S68" s="714"/>
      <c r="T68" s="805"/>
      <c r="U68" s="804"/>
      <c r="V68" s="714"/>
      <c r="W68" s="714"/>
      <c r="X68" s="805"/>
      <c r="Y68" s="310"/>
      <c r="Z68" s="310"/>
      <c r="AA68" s="310"/>
      <c r="AB68" s="310"/>
      <c r="AC68" s="310"/>
      <c r="AD68" s="310"/>
      <c r="AG68" s="107">
        <f ca="1">IF(OR(D68=" ",AND(EXACT(UPPER(TRIM(SUBSTITUTE(D68,CHAR(160)," "))),TRIM(SUBSTITUTE(D68,CHAR(160)," "))),SUMPRODUCT(--ISNUMBER(MATCH(MID(TRIM(SUBSTITUTE(D68,CHAR(160)," ")),ROW(INDIRECT("1:"&amp;LEN(TRIM(SUBSTITUTE(D68,CHAR(160)," "))))),1),{"A","B","C","D","E","F","G","H","I","J","K","L","M","N","O","P","Q","R","S","T","U","V","W","X","Y","Z","Ñ","0","1","2","3","4","5","6","7","8","9"," "},0)))=LEN(TRIM(SUBSTITUTE(D68,CHAR(160)," "))))),0,1)</f>
        <v>0</v>
      </c>
      <c r="AH68" s="13" t="s">
        <v>5178</v>
      </c>
      <c r="AI68" s="41" t="s">
        <v>5059</v>
      </c>
      <c r="AJ68" s="107"/>
      <c r="AK68" s="107"/>
      <c r="AL68" s="269">
        <f t="shared" si="8"/>
        <v>0</v>
      </c>
      <c r="AM68" s="282">
        <f t="shared" si="9"/>
        <v>0</v>
      </c>
      <c r="AN68" s="283" t="str">
        <f>IF(AM68=0,"",
IF(SUM($AM$41:AM68)=1,AO68,
IF($AM$161&gt;SUM($AM$41:AM68),_xlfn.CONCAT(", ",AO68),
IF($AM$161=SUM($AM$41:AM68),_xlfn.CONCAT(" y ",AO68)))))</f>
        <v/>
      </c>
      <c r="AO68" s="120" t="s">
        <v>5179</v>
      </c>
      <c r="AP68" s="270">
        <f t="shared" si="2"/>
        <v>0</v>
      </c>
      <c r="AQ68" s="282">
        <f t="shared" si="3"/>
        <v>0</v>
      </c>
      <c r="AR68" s="283" t="str">
        <f>IF(AQ68=0,"",
IF(SUM($AQ$41:AQ68)=1,AS68,
IF($AQ$161&gt;SUM($AQ$41:AQ68),_xlfn.CONCAT(", ",AS68),
IF($AQ$161=SUM($AQ$41:AQ68),_xlfn.CONCAT(" y ",AS68)))))</f>
        <v/>
      </c>
      <c r="AS68" s="120" t="s">
        <v>5179</v>
      </c>
      <c r="AT68" s="272">
        <f t="shared" si="4"/>
        <v>0</v>
      </c>
      <c r="AU68" s="273">
        <f t="shared" si="5"/>
        <v>0</v>
      </c>
      <c r="AW68" s="290">
        <f t="shared" si="6"/>
        <v>0</v>
      </c>
      <c r="AX68" s="293">
        <f t="shared" si="7"/>
        <v>0</v>
      </c>
      <c r="AY68" s="283" t="str">
        <f>IF(AX68=0,"",
IF(SUM($AX$41:AX68)=1,AZ68,
IF($AX$161&gt;SUM($AX$41:AX68),_xlfn.CONCAT(", ",AZ68),
IF($AX$161=SUM($AX$41:AX68),_xlfn.CONCAT(" y ",AZ68)))))</f>
        <v/>
      </c>
      <c r="AZ68" s="52" t="s">
        <v>5179</v>
      </c>
    </row>
    <row r="69" spans="1:52" ht="15" customHeight="1">
      <c r="A69" s="22"/>
      <c r="B69" s="11"/>
      <c r="C69" s="35" t="s">
        <v>5060</v>
      </c>
      <c r="D69" s="810"/>
      <c r="E69" s="714"/>
      <c r="F69" s="714"/>
      <c r="G69" s="714"/>
      <c r="H69" s="714"/>
      <c r="I69" s="714"/>
      <c r="J69" s="714"/>
      <c r="K69" s="714"/>
      <c r="L69" s="714"/>
      <c r="M69" s="714"/>
      <c r="N69" s="714"/>
      <c r="O69" s="714"/>
      <c r="P69" s="805"/>
      <c r="Q69" s="804"/>
      <c r="R69" s="714"/>
      <c r="S69" s="714"/>
      <c r="T69" s="805"/>
      <c r="U69" s="804"/>
      <c r="V69" s="714"/>
      <c r="W69" s="714"/>
      <c r="X69" s="805"/>
      <c r="Y69" s="310"/>
      <c r="Z69" s="310"/>
      <c r="AA69" s="310"/>
      <c r="AB69" s="310"/>
      <c r="AC69" s="310"/>
      <c r="AD69" s="310"/>
      <c r="AG69" s="107">
        <f ca="1">IF(OR(D69=" ",AND(EXACT(UPPER(TRIM(SUBSTITUTE(D69,CHAR(160)," "))),TRIM(SUBSTITUTE(D69,CHAR(160)," "))),SUMPRODUCT(--ISNUMBER(MATCH(MID(TRIM(SUBSTITUTE(D69,CHAR(160)," ")),ROW(INDIRECT("1:"&amp;LEN(TRIM(SUBSTITUTE(D69,CHAR(160)," "))))),1),{"A","B","C","D","E","F","G","H","I","J","K","L","M","N","O","P","Q","R","S","T","U","V","W","X","Y","Z","Ñ","0","1","2","3","4","5","6","7","8","9"," "},0)))=LEN(TRIM(SUBSTITUTE(D69,CHAR(160)," "))))),0,1)</f>
        <v>0</v>
      </c>
      <c r="AH69" s="13" t="s">
        <v>5180</v>
      </c>
      <c r="AI69" s="41" t="s">
        <v>5060</v>
      </c>
      <c r="AJ69" s="107"/>
      <c r="AK69" s="107"/>
      <c r="AL69" s="269">
        <f t="shared" si="8"/>
        <v>0</v>
      </c>
      <c r="AM69" s="282">
        <f t="shared" si="9"/>
        <v>0</v>
      </c>
      <c r="AN69" s="283" t="str">
        <f>IF(AM69=0,"",
IF(SUM($AM$41:AM69)=1,AO69,
IF($AM$161&gt;SUM($AM$41:AM69),_xlfn.CONCAT(", ",AO69),
IF($AM$161=SUM($AM$41:AM69),_xlfn.CONCAT(" y ",AO69)))))</f>
        <v/>
      </c>
      <c r="AO69" s="120" t="s">
        <v>5181</v>
      </c>
      <c r="AP69" s="270">
        <f t="shared" si="2"/>
        <v>0</v>
      </c>
      <c r="AQ69" s="282">
        <f t="shared" si="3"/>
        <v>0</v>
      </c>
      <c r="AR69" s="283" t="str">
        <f>IF(AQ69=0,"",
IF(SUM($AQ$41:AQ69)=1,AS69,
IF($AQ$161&gt;SUM($AQ$41:AQ69),_xlfn.CONCAT(", ",AS69),
IF($AQ$161=SUM($AQ$41:AQ69),_xlfn.CONCAT(" y ",AS69)))))</f>
        <v/>
      </c>
      <c r="AS69" s="120" t="s">
        <v>5181</v>
      </c>
      <c r="AT69" s="272">
        <f t="shared" si="4"/>
        <v>0</v>
      </c>
      <c r="AU69" s="273">
        <f t="shared" si="5"/>
        <v>0</v>
      </c>
      <c r="AW69" s="290">
        <f t="shared" si="6"/>
        <v>0</v>
      </c>
      <c r="AX69" s="293">
        <f t="shared" si="7"/>
        <v>0</v>
      </c>
      <c r="AY69" s="283" t="str">
        <f>IF(AX69=0,"",
IF(SUM($AX$41:AX69)=1,AZ69,
IF($AX$161&gt;SUM($AX$41:AX69),_xlfn.CONCAT(", ",AZ69),
IF($AX$161=SUM($AX$41:AX69),_xlfn.CONCAT(" y ",AZ69)))))</f>
        <v/>
      </c>
      <c r="AZ69" s="52" t="s">
        <v>5181</v>
      </c>
    </row>
    <row r="70" spans="1:52" ht="15" customHeight="1">
      <c r="A70" s="22"/>
      <c r="B70" s="11"/>
      <c r="C70" s="35" t="s">
        <v>5061</v>
      </c>
      <c r="D70" s="810"/>
      <c r="E70" s="714"/>
      <c r="F70" s="714"/>
      <c r="G70" s="714"/>
      <c r="H70" s="714"/>
      <c r="I70" s="714"/>
      <c r="J70" s="714"/>
      <c r="K70" s="714"/>
      <c r="L70" s="714"/>
      <c r="M70" s="714"/>
      <c r="N70" s="714"/>
      <c r="O70" s="714"/>
      <c r="P70" s="805"/>
      <c r="Q70" s="804"/>
      <c r="R70" s="714"/>
      <c r="S70" s="714"/>
      <c r="T70" s="805"/>
      <c r="U70" s="804"/>
      <c r="V70" s="714"/>
      <c r="W70" s="714"/>
      <c r="X70" s="805"/>
      <c r="Y70" s="310"/>
      <c r="Z70" s="310"/>
      <c r="AA70" s="310"/>
      <c r="AB70" s="310"/>
      <c r="AC70" s="310"/>
      <c r="AD70" s="310"/>
      <c r="AG70" s="107">
        <f ca="1">IF(OR(D70=" ",AND(EXACT(UPPER(TRIM(SUBSTITUTE(D70,CHAR(160)," "))),TRIM(SUBSTITUTE(D70,CHAR(160)," "))),SUMPRODUCT(--ISNUMBER(MATCH(MID(TRIM(SUBSTITUTE(D70,CHAR(160)," ")),ROW(INDIRECT("1:"&amp;LEN(TRIM(SUBSTITUTE(D70,CHAR(160)," "))))),1),{"A","B","C","D","E","F","G","H","I","J","K","L","M","N","O","P","Q","R","S","T","U","V","W","X","Y","Z","Ñ","0","1","2","3","4","5","6","7","8","9"," "},0)))=LEN(TRIM(SUBSTITUTE(D70,CHAR(160)," "))))),0,1)</f>
        <v>0</v>
      </c>
      <c r="AH70" s="13" t="s">
        <v>5182</v>
      </c>
      <c r="AI70" s="41" t="s">
        <v>5061</v>
      </c>
      <c r="AJ70" s="107"/>
      <c r="AK70" s="107"/>
      <c r="AL70" s="269">
        <f t="shared" si="8"/>
        <v>0</v>
      </c>
      <c r="AM70" s="282">
        <f t="shared" si="9"/>
        <v>0</v>
      </c>
      <c r="AN70" s="283" t="str">
        <f>IF(AM70=0,"",
IF(SUM($AM$41:AM70)=1,AO70,
IF($AM$161&gt;SUM($AM$41:AM70),_xlfn.CONCAT(", ",AO70),
IF($AM$161=SUM($AM$41:AM70),_xlfn.CONCAT(" y ",AO70)))))</f>
        <v/>
      </c>
      <c r="AO70" s="120" t="s">
        <v>5183</v>
      </c>
      <c r="AP70" s="270">
        <f t="shared" si="2"/>
        <v>0</v>
      </c>
      <c r="AQ70" s="282">
        <f t="shared" si="3"/>
        <v>0</v>
      </c>
      <c r="AR70" s="283" t="str">
        <f>IF(AQ70=0,"",
IF(SUM($AQ$41:AQ70)=1,AS70,
IF($AQ$161&gt;SUM($AQ$41:AQ70),_xlfn.CONCAT(", ",AS70),
IF($AQ$161=SUM($AQ$41:AQ70),_xlfn.CONCAT(" y ",AS70)))))</f>
        <v/>
      </c>
      <c r="AS70" s="120" t="s">
        <v>5183</v>
      </c>
      <c r="AT70" s="272">
        <f t="shared" si="4"/>
        <v>0</v>
      </c>
      <c r="AU70" s="273">
        <f t="shared" si="5"/>
        <v>0</v>
      </c>
      <c r="AW70" s="290">
        <f t="shared" si="6"/>
        <v>0</v>
      </c>
      <c r="AX70" s="293">
        <f t="shared" si="7"/>
        <v>0</v>
      </c>
      <c r="AY70" s="283" t="str">
        <f>IF(AX70=0,"",
IF(SUM($AX$41:AX70)=1,AZ70,
IF($AX$161&gt;SUM($AX$41:AX70),_xlfn.CONCAT(", ",AZ70),
IF($AX$161=SUM($AX$41:AX70),_xlfn.CONCAT(" y ",AZ70)))))</f>
        <v/>
      </c>
      <c r="AZ70" s="52" t="s">
        <v>5183</v>
      </c>
    </row>
    <row r="71" spans="1:52" ht="15" customHeight="1">
      <c r="A71" s="22"/>
      <c r="B71" s="11"/>
      <c r="C71" s="35" t="s">
        <v>5062</v>
      </c>
      <c r="D71" s="810"/>
      <c r="E71" s="714"/>
      <c r="F71" s="714"/>
      <c r="G71" s="714"/>
      <c r="H71" s="714"/>
      <c r="I71" s="714"/>
      <c r="J71" s="714"/>
      <c r="K71" s="714"/>
      <c r="L71" s="714"/>
      <c r="M71" s="714"/>
      <c r="N71" s="714"/>
      <c r="O71" s="714"/>
      <c r="P71" s="805"/>
      <c r="Q71" s="804"/>
      <c r="R71" s="714"/>
      <c r="S71" s="714"/>
      <c r="T71" s="805"/>
      <c r="U71" s="804"/>
      <c r="V71" s="714"/>
      <c r="W71" s="714"/>
      <c r="X71" s="805"/>
      <c r="Y71" s="310"/>
      <c r="Z71" s="310"/>
      <c r="AA71" s="310"/>
      <c r="AB71" s="310"/>
      <c r="AC71" s="310"/>
      <c r="AD71" s="310"/>
      <c r="AG71" s="107">
        <f ca="1">IF(OR(D71=" ",AND(EXACT(UPPER(TRIM(SUBSTITUTE(D71,CHAR(160)," "))),TRIM(SUBSTITUTE(D71,CHAR(160)," "))),SUMPRODUCT(--ISNUMBER(MATCH(MID(TRIM(SUBSTITUTE(D71,CHAR(160)," ")),ROW(INDIRECT("1:"&amp;LEN(TRIM(SUBSTITUTE(D71,CHAR(160)," "))))),1),{"A","B","C","D","E","F","G","H","I","J","K","L","M","N","O","P","Q","R","S","T","U","V","W","X","Y","Z","Ñ","0","1","2","3","4","5","6","7","8","9"," "},0)))=LEN(TRIM(SUBSTITUTE(D71,CHAR(160)," "))))),0,1)</f>
        <v>0</v>
      </c>
      <c r="AH71" s="13" t="s">
        <v>5184</v>
      </c>
      <c r="AI71" s="41" t="s">
        <v>5062</v>
      </c>
      <c r="AJ71" s="107"/>
      <c r="AK71" s="107"/>
      <c r="AL71" s="269">
        <f t="shared" si="8"/>
        <v>0</v>
      </c>
      <c r="AM71" s="282">
        <f t="shared" si="9"/>
        <v>0</v>
      </c>
      <c r="AN71" s="283" t="str">
        <f>IF(AM71=0,"",
IF(SUM($AM$41:AM71)=1,AO71,
IF($AM$161&gt;SUM($AM$41:AM71),_xlfn.CONCAT(", ",AO71),
IF($AM$161=SUM($AM$41:AM71),_xlfn.CONCAT(" y ",AO71)))))</f>
        <v/>
      </c>
      <c r="AO71" s="120" t="s">
        <v>5185</v>
      </c>
      <c r="AP71" s="270">
        <f t="shared" si="2"/>
        <v>0</v>
      </c>
      <c r="AQ71" s="282">
        <f t="shared" si="3"/>
        <v>0</v>
      </c>
      <c r="AR71" s="283" t="str">
        <f>IF(AQ71=0,"",
IF(SUM($AQ$41:AQ71)=1,AS71,
IF($AQ$161&gt;SUM($AQ$41:AQ71),_xlfn.CONCAT(", ",AS71),
IF($AQ$161=SUM($AQ$41:AQ71),_xlfn.CONCAT(" y ",AS71)))))</f>
        <v/>
      </c>
      <c r="AS71" s="120" t="s">
        <v>5185</v>
      </c>
      <c r="AT71" s="272">
        <f t="shared" si="4"/>
        <v>0</v>
      </c>
      <c r="AU71" s="273">
        <f t="shared" si="5"/>
        <v>0</v>
      </c>
      <c r="AW71" s="290">
        <f t="shared" si="6"/>
        <v>0</v>
      </c>
      <c r="AX71" s="293">
        <f t="shared" si="7"/>
        <v>0</v>
      </c>
      <c r="AY71" s="283" t="str">
        <f>IF(AX71=0,"",
IF(SUM($AX$41:AX71)=1,AZ71,
IF($AX$161&gt;SUM($AX$41:AX71),_xlfn.CONCAT(", ",AZ71),
IF($AX$161=SUM($AX$41:AX71),_xlfn.CONCAT(" y ",AZ71)))))</f>
        <v/>
      </c>
      <c r="AZ71" s="52" t="s">
        <v>5185</v>
      </c>
    </row>
    <row r="72" spans="1:52" ht="15" customHeight="1">
      <c r="A72" s="22"/>
      <c r="B72" s="11"/>
      <c r="C72" s="35" t="s">
        <v>5063</v>
      </c>
      <c r="D72" s="810"/>
      <c r="E72" s="714"/>
      <c r="F72" s="714"/>
      <c r="G72" s="714"/>
      <c r="H72" s="714"/>
      <c r="I72" s="714"/>
      <c r="J72" s="714"/>
      <c r="K72" s="714"/>
      <c r="L72" s="714"/>
      <c r="M72" s="714"/>
      <c r="N72" s="714"/>
      <c r="O72" s="714"/>
      <c r="P72" s="805"/>
      <c r="Q72" s="804"/>
      <c r="R72" s="714"/>
      <c r="S72" s="714"/>
      <c r="T72" s="805"/>
      <c r="U72" s="804"/>
      <c r="V72" s="714"/>
      <c r="W72" s="714"/>
      <c r="X72" s="805"/>
      <c r="Y72" s="310"/>
      <c r="Z72" s="310"/>
      <c r="AA72" s="310"/>
      <c r="AB72" s="310"/>
      <c r="AC72" s="310"/>
      <c r="AD72" s="310"/>
      <c r="AG72" s="107">
        <f ca="1">IF(OR(D72=" ",AND(EXACT(UPPER(TRIM(SUBSTITUTE(D72,CHAR(160)," "))),TRIM(SUBSTITUTE(D72,CHAR(160)," "))),SUMPRODUCT(--ISNUMBER(MATCH(MID(TRIM(SUBSTITUTE(D72,CHAR(160)," ")),ROW(INDIRECT("1:"&amp;LEN(TRIM(SUBSTITUTE(D72,CHAR(160)," "))))),1),{"A","B","C","D","E","F","G","H","I","J","K","L","M","N","O","P","Q","R","S","T","U","V","W","X","Y","Z","Ñ","0","1","2","3","4","5","6","7","8","9"," "},0)))=LEN(TRIM(SUBSTITUTE(D72,CHAR(160)," "))))),0,1)</f>
        <v>0</v>
      </c>
      <c r="AH72" s="13"/>
      <c r="AI72" s="13"/>
      <c r="AJ72" s="107"/>
      <c r="AK72" s="107"/>
      <c r="AL72" s="269">
        <f t="shared" si="8"/>
        <v>0</v>
      </c>
      <c r="AM72" s="282">
        <f t="shared" si="9"/>
        <v>0</v>
      </c>
      <c r="AN72" s="283" t="str">
        <f>IF(AM72=0,"",
IF(SUM($AM$41:AM72)=1,AO72,
IF($AM$161&gt;SUM($AM$41:AM72),_xlfn.CONCAT(", ",AO72),
IF($AM$161=SUM($AM$41:AM72),_xlfn.CONCAT(" y ",AO72)))))</f>
        <v/>
      </c>
      <c r="AO72" s="120" t="s">
        <v>5186</v>
      </c>
      <c r="AP72" s="270">
        <f t="shared" si="2"/>
        <v>0</v>
      </c>
      <c r="AQ72" s="282">
        <f t="shared" si="3"/>
        <v>0</v>
      </c>
      <c r="AR72" s="283" t="str">
        <f>IF(AQ72=0,"",
IF(SUM($AQ$41:AQ72)=1,AS72,
IF($AQ$161&gt;SUM($AQ$41:AQ72),_xlfn.CONCAT(", ",AS72),
IF($AQ$161=SUM($AQ$41:AQ72),_xlfn.CONCAT(" y ",AS72)))))</f>
        <v/>
      </c>
      <c r="AS72" s="120" t="s">
        <v>5186</v>
      </c>
      <c r="AT72" s="272">
        <f t="shared" si="4"/>
        <v>0</v>
      </c>
      <c r="AU72" s="273">
        <f t="shared" si="5"/>
        <v>0</v>
      </c>
      <c r="AW72" s="290">
        <f t="shared" si="6"/>
        <v>0</v>
      </c>
      <c r="AX72" s="293">
        <f t="shared" si="7"/>
        <v>0</v>
      </c>
      <c r="AY72" s="283" t="str">
        <f>IF(AX72=0,"",
IF(SUM($AX$41:AX72)=1,AZ72,
IF($AX$161&gt;SUM($AX$41:AX72),_xlfn.CONCAT(", ",AZ72),
IF($AX$161=SUM($AX$41:AX72),_xlfn.CONCAT(" y ",AZ72)))))</f>
        <v/>
      </c>
      <c r="AZ72" s="52" t="s">
        <v>5186</v>
      </c>
    </row>
    <row r="73" spans="1:52" ht="15" customHeight="1">
      <c r="A73" s="22"/>
      <c r="B73" s="11"/>
      <c r="C73" s="35" t="s">
        <v>5064</v>
      </c>
      <c r="D73" s="810"/>
      <c r="E73" s="714"/>
      <c r="F73" s="714"/>
      <c r="G73" s="714"/>
      <c r="H73" s="714"/>
      <c r="I73" s="714"/>
      <c r="J73" s="714"/>
      <c r="K73" s="714"/>
      <c r="L73" s="714"/>
      <c r="M73" s="714"/>
      <c r="N73" s="714"/>
      <c r="O73" s="714"/>
      <c r="P73" s="805"/>
      <c r="Q73" s="804"/>
      <c r="R73" s="714"/>
      <c r="S73" s="714"/>
      <c r="T73" s="805"/>
      <c r="U73" s="804"/>
      <c r="V73" s="714"/>
      <c r="W73" s="714"/>
      <c r="X73" s="805"/>
      <c r="Y73" s="310"/>
      <c r="Z73" s="310"/>
      <c r="AA73" s="310"/>
      <c r="AB73" s="310"/>
      <c r="AC73" s="310"/>
      <c r="AD73" s="310"/>
      <c r="AG73" s="107">
        <f ca="1">IF(OR(D73=" ",AND(EXACT(UPPER(TRIM(SUBSTITUTE(D73,CHAR(160)," "))),TRIM(SUBSTITUTE(D73,CHAR(160)," "))),SUMPRODUCT(--ISNUMBER(MATCH(MID(TRIM(SUBSTITUTE(D73,CHAR(160)," ")),ROW(INDIRECT("1:"&amp;LEN(TRIM(SUBSTITUTE(D73,CHAR(160)," "))))),1),{"A","B","C","D","E","F","G","H","I","J","K","L","M","N","O","P","Q","R","S","T","U","V","W","X","Y","Z","Ñ","0","1","2","3","4","5","6","7","8","9"," "},0)))=LEN(TRIM(SUBSTITUTE(D73,CHAR(160)," "))))),0,1)</f>
        <v>0</v>
      </c>
      <c r="AH73" s="13"/>
      <c r="AI73" s="13"/>
      <c r="AJ73" s="107"/>
      <c r="AK73" s="107"/>
      <c r="AL73" s="269">
        <f t="shared" si="8"/>
        <v>0</v>
      </c>
      <c r="AM73" s="282">
        <f t="shared" si="9"/>
        <v>0</v>
      </c>
      <c r="AN73" s="283" t="str">
        <f>IF(AM73=0,"",
IF(SUM($AM$41:AM73)=1,AO73,
IF($AM$161&gt;SUM($AM$41:AM73),_xlfn.CONCAT(", ",AO73),
IF($AM$161=SUM($AM$41:AM73),_xlfn.CONCAT(" y ",AO73)))))</f>
        <v/>
      </c>
      <c r="AO73" s="120" t="s">
        <v>5187</v>
      </c>
      <c r="AP73" s="270">
        <f t="shared" si="2"/>
        <v>0</v>
      </c>
      <c r="AQ73" s="282">
        <f t="shared" si="3"/>
        <v>0</v>
      </c>
      <c r="AR73" s="283" t="str">
        <f>IF(AQ73=0,"",
IF(SUM($AQ$41:AQ73)=1,AS73,
IF($AQ$161&gt;SUM($AQ$41:AQ73),_xlfn.CONCAT(", ",AS73),
IF($AQ$161=SUM($AQ$41:AQ73),_xlfn.CONCAT(" y ",AS73)))))</f>
        <v/>
      </c>
      <c r="AS73" s="120" t="s">
        <v>5187</v>
      </c>
      <c r="AT73" s="272">
        <f t="shared" si="4"/>
        <v>0</v>
      </c>
      <c r="AU73" s="273">
        <f t="shared" si="5"/>
        <v>0</v>
      </c>
      <c r="AW73" s="290">
        <f t="shared" si="6"/>
        <v>0</v>
      </c>
      <c r="AX73" s="293">
        <f t="shared" si="7"/>
        <v>0</v>
      </c>
      <c r="AY73" s="283" t="str">
        <f>IF(AX73=0,"",
IF(SUM($AX$41:AX73)=1,AZ73,
IF($AX$161&gt;SUM($AX$41:AX73),_xlfn.CONCAT(", ",AZ73),
IF($AX$161=SUM($AX$41:AX73),_xlfn.CONCAT(" y ",AZ73)))))</f>
        <v/>
      </c>
      <c r="AZ73" s="52" t="s">
        <v>5187</v>
      </c>
    </row>
    <row r="74" spans="1:52" ht="15" customHeight="1">
      <c r="A74" s="22"/>
      <c r="B74" s="11"/>
      <c r="C74" s="35" t="s">
        <v>5065</v>
      </c>
      <c r="D74" s="810"/>
      <c r="E74" s="714"/>
      <c r="F74" s="714"/>
      <c r="G74" s="714"/>
      <c r="H74" s="714"/>
      <c r="I74" s="714"/>
      <c r="J74" s="714"/>
      <c r="K74" s="714"/>
      <c r="L74" s="714"/>
      <c r="M74" s="714"/>
      <c r="N74" s="714"/>
      <c r="O74" s="714"/>
      <c r="P74" s="805"/>
      <c r="Q74" s="804"/>
      <c r="R74" s="714"/>
      <c r="S74" s="714"/>
      <c r="T74" s="805"/>
      <c r="U74" s="804"/>
      <c r="V74" s="714"/>
      <c r="W74" s="714"/>
      <c r="X74" s="805"/>
      <c r="Y74" s="310"/>
      <c r="Z74" s="310"/>
      <c r="AA74" s="310"/>
      <c r="AB74" s="310"/>
      <c r="AC74" s="310"/>
      <c r="AD74" s="310"/>
      <c r="AG74" s="107">
        <f ca="1">IF(OR(D74=" ",AND(EXACT(UPPER(TRIM(SUBSTITUTE(D74,CHAR(160)," "))),TRIM(SUBSTITUTE(D74,CHAR(160)," "))),SUMPRODUCT(--ISNUMBER(MATCH(MID(TRIM(SUBSTITUTE(D74,CHAR(160)," ")),ROW(INDIRECT("1:"&amp;LEN(TRIM(SUBSTITUTE(D74,CHAR(160)," "))))),1),{"A","B","C","D","E","F","G","H","I","J","K","L","M","N","O","P","Q","R","S","T","U","V","W","X","Y","Z","Ñ","0","1","2","3","4","5","6","7","8","9"," "},0)))=LEN(TRIM(SUBSTITUTE(D74,CHAR(160)," "))))),0,1)</f>
        <v>0</v>
      </c>
      <c r="AH74" s="13"/>
      <c r="AI74" s="13"/>
      <c r="AJ74" s="107"/>
      <c r="AK74" s="107"/>
      <c r="AL74" s="269">
        <f t="shared" si="8"/>
        <v>0</v>
      </c>
      <c r="AM74" s="282">
        <f t="shared" si="9"/>
        <v>0</v>
      </c>
      <c r="AN74" s="283" t="str">
        <f>IF(AM74=0,"",
IF(SUM($AM$41:AM74)=1,AO74,
IF($AM$161&gt;SUM($AM$41:AM74),_xlfn.CONCAT(", ",AO74),
IF($AM$161=SUM($AM$41:AM74),_xlfn.CONCAT(" y ",AO74)))))</f>
        <v/>
      </c>
      <c r="AO74" s="120" t="s">
        <v>5188</v>
      </c>
      <c r="AP74" s="270">
        <f t="shared" si="2"/>
        <v>0</v>
      </c>
      <c r="AQ74" s="282">
        <f t="shared" si="3"/>
        <v>0</v>
      </c>
      <c r="AR74" s="283" t="str">
        <f>IF(AQ74=0,"",
IF(SUM($AQ$41:AQ74)=1,AS74,
IF($AQ$161&gt;SUM($AQ$41:AQ74),_xlfn.CONCAT(", ",AS74),
IF($AQ$161=SUM($AQ$41:AQ74),_xlfn.CONCAT(" y ",AS74)))))</f>
        <v/>
      </c>
      <c r="AS74" s="120" t="s">
        <v>5188</v>
      </c>
      <c r="AT74" s="272">
        <f t="shared" si="4"/>
        <v>0</v>
      </c>
      <c r="AU74" s="273">
        <f t="shared" si="5"/>
        <v>0</v>
      </c>
      <c r="AW74" s="290">
        <f t="shared" si="6"/>
        <v>0</v>
      </c>
      <c r="AX74" s="293">
        <f t="shared" si="7"/>
        <v>0</v>
      </c>
      <c r="AY74" s="283" t="str">
        <f>IF(AX74=0,"",
IF(SUM($AX$41:AX74)=1,AZ74,
IF($AX$161&gt;SUM($AX$41:AX74),_xlfn.CONCAT(", ",AZ74),
IF($AX$161=SUM($AX$41:AX74),_xlfn.CONCAT(" y ",AZ74)))))</f>
        <v/>
      </c>
      <c r="AZ74" s="52" t="s">
        <v>5188</v>
      </c>
    </row>
    <row r="75" spans="1:52" ht="15" customHeight="1">
      <c r="A75" s="22"/>
      <c r="B75" s="11"/>
      <c r="C75" s="35" t="s">
        <v>5066</v>
      </c>
      <c r="D75" s="810"/>
      <c r="E75" s="714"/>
      <c r="F75" s="714"/>
      <c r="G75" s="714"/>
      <c r="H75" s="714"/>
      <c r="I75" s="714"/>
      <c r="J75" s="714"/>
      <c r="K75" s="714"/>
      <c r="L75" s="714"/>
      <c r="M75" s="714"/>
      <c r="N75" s="714"/>
      <c r="O75" s="714"/>
      <c r="P75" s="805"/>
      <c r="Q75" s="804"/>
      <c r="R75" s="714"/>
      <c r="S75" s="714"/>
      <c r="T75" s="805"/>
      <c r="U75" s="804"/>
      <c r="V75" s="714"/>
      <c r="W75" s="714"/>
      <c r="X75" s="805"/>
      <c r="Y75" s="310"/>
      <c r="Z75" s="310"/>
      <c r="AA75" s="310"/>
      <c r="AB75" s="310"/>
      <c r="AC75" s="310"/>
      <c r="AD75" s="310"/>
      <c r="AG75" s="107">
        <f ca="1">IF(OR(D75=" ",AND(EXACT(UPPER(TRIM(SUBSTITUTE(D75,CHAR(160)," "))),TRIM(SUBSTITUTE(D75,CHAR(160)," "))),SUMPRODUCT(--ISNUMBER(MATCH(MID(TRIM(SUBSTITUTE(D75,CHAR(160)," ")),ROW(INDIRECT("1:"&amp;LEN(TRIM(SUBSTITUTE(D75,CHAR(160)," "))))),1),{"A","B","C","D","E","F","G","H","I","J","K","L","M","N","O","P","Q","R","S","T","U","V","W","X","Y","Z","Ñ","0","1","2","3","4","5","6","7","8","9"," "},0)))=LEN(TRIM(SUBSTITUTE(D75,CHAR(160)," "))))),0,1)</f>
        <v>0</v>
      </c>
      <c r="AH75" s="13"/>
      <c r="AI75" s="13"/>
      <c r="AJ75" s="107"/>
      <c r="AK75" s="107"/>
      <c r="AL75" s="269">
        <f t="shared" si="8"/>
        <v>0</v>
      </c>
      <c r="AM75" s="282">
        <f t="shared" si="9"/>
        <v>0</v>
      </c>
      <c r="AN75" s="283" t="str">
        <f>IF(AM75=0,"",
IF(SUM($AM$41:AM75)=1,AO75,
IF($AM$161&gt;SUM($AM$41:AM75),_xlfn.CONCAT(", ",AO75),
IF($AM$161=SUM($AM$41:AM75),_xlfn.CONCAT(" y ",AO75)))))</f>
        <v/>
      </c>
      <c r="AO75" s="120" t="s">
        <v>5189</v>
      </c>
      <c r="AP75" s="270">
        <f t="shared" si="2"/>
        <v>0</v>
      </c>
      <c r="AQ75" s="282">
        <f t="shared" si="3"/>
        <v>0</v>
      </c>
      <c r="AR75" s="283" t="str">
        <f>IF(AQ75=0,"",
IF(SUM($AQ$41:AQ75)=1,AS75,
IF($AQ$161&gt;SUM($AQ$41:AQ75),_xlfn.CONCAT(", ",AS75),
IF($AQ$161=SUM($AQ$41:AQ75),_xlfn.CONCAT(" y ",AS75)))))</f>
        <v/>
      </c>
      <c r="AS75" s="120" t="s">
        <v>5189</v>
      </c>
      <c r="AT75" s="272">
        <f t="shared" si="4"/>
        <v>0</v>
      </c>
      <c r="AU75" s="273">
        <f t="shared" si="5"/>
        <v>0</v>
      </c>
      <c r="AW75" s="290">
        <f t="shared" si="6"/>
        <v>0</v>
      </c>
      <c r="AX75" s="293">
        <f t="shared" si="7"/>
        <v>0</v>
      </c>
      <c r="AY75" s="283" t="str">
        <f>IF(AX75=0,"",
IF(SUM($AX$41:AX75)=1,AZ75,
IF($AX$161&gt;SUM($AX$41:AX75),_xlfn.CONCAT(", ",AZ75),
IF($AX$161=SUM($AX$41:AX75),_xlfn.CONCAT(" y ",AZ75)))))</f>
        <v/>
      </c>
      <c r="AZ75" s="52" t="s">
        <v>5189</v>
      </c>
    </row>
    <row r="76" spans="1:52" ht="15" customHeight="1">
      <c r="A76" s="22"/>
      <c r="B76" s="11"/>
      <c r="C76" s="35" t="s">
        <v>5190</v>
      </c>
      <c r="D76" s="810"/>
      <c r="E76" s="714"/>
      <c r="F76" s="714"/>
      <c r="G76" s="714"/>
      <c r="H76" s="714"/>
      <c r="I76" s="714"/>
      <c r="J76" s="714"/>
      <c r="K76" s="714"/>
      <c r="L76" s="714"/>
      <c r="M76" s="714"/>
      <c r="N76" s="714"/>
      <c r="O76" s="714"/>
      <c r="P76" s="805"/>
      <c r="Q76" s="804"/>
      <c r="R76" s="714"/>
      <c r="S76" s="714"/>
      <c r="T76" s="805"/>
      <c r="U76" s="804"/>
      <c r="V76" s="714"/>
      <c r="W76" s="714"/>
      <c r="X76" s="805"/>
      <c r="Y76" s="310"/>
      <c r="Z76" s="310"/>
      <c r="AA76" s="310"/>
      <c r="AB76" s="310"/>
      <c r="AC76" s="310"/>
      <c r="AD76" s="310"/>
      <c r="AG76" s="107">
        <f ca="1">IF(OR(D76=" ",AND(EXACT(UPPER(TRIM(SUBSTITUTE(D76,CHAR(160)," "))),TRIM(SUBSTITUTE(D76,CHAR(160)," "))),SUMPRODUCT(--ISNUMBER(MATCH(MID(TRIM(SUBSTITUTE(D76,CHAR(160)," ")),ROW(INDIRECT("1:"&amp;LEN(TRIM(SUBSTITUTE(D76,CHAR(160)," "))))),1),{"A","B","C","D","E","F","G","H","I","J","K","L","M","N","O","P","Q","R","S","T","U","V","W","X","Y","Z","Ñ","0","1","2","3","4","5","6","7","8","9"," "},0)))=LEN(TRIM(SUBSTITUTE(D76,CHAR(160)," "))))),0,1)</f>
        <v>0</v>
      </c>
      <c r="AH76" s="13"/>
      <c r="AI76" s="13"/>
      <c r="AJ76" s="107"/>
      <c r="AK76" s="107"/>
      <c r="AL76" s="269">
        <f t="shared" si="8"/>
        <v>0</v>
      </c>
      <c r="AM76" s="282">
        <f t="shared" si="9"/>
        <v>0</v>
      </c>
      <c r="AN76" s="283" t="str">
        <f>IF(AM76=0,"",
IF(SUM($AM$41:AM76)=1,AO76,
IF($AM$161&gt;SUM($AM$41:AM76),_xlfn.CONCAT(", ",AO76),
IF($AM$161=SUM($AM$41:AM76),_xlfn.CONCAT(" y ",AO76)))))</f>
        <v/>
      </c>
      <c r="AO76" s="120" t="s">
        <v>5191</v>
      </c>
      <c r="AP76" s="270">
        <f t="shared" si="2"/>
        <v>0</v>
      </c>
      <c r="AQ76" s="282">
        <f t="shared" si="3"/>
        <v>0</v>
      </c>
      <c r="AR76" s="283" t="str">
        <f>IF(AQ76=0,"",
IF(SUM($AQ$41:AQ76)=1,AS76,
IF($AQ$161&gt;SUM($AQ$41:AQ76),_xlfn.CONCAT(", ",AS76),
IF($AQ$161=SUM($AQ$41:AQ76),_xlfn.CONCAT(" y ",AS76)))))</f>
        <v/>
      </c>
      <c r="AS76" s="120" t="s">
        <v>5191</v>
      </c>
      <c r="AT76" s="272">
        <f t="shared" si="4"/>
        <v>0</v>
      </c>
      <c r="AU76" s="273">
        <f t="shared" si="5"/>
        <v>0</v>
      </c>
      <c r="AW76" s="290">
        <f t="shared" si="6"/>
        <v>0</v>
      </c>
      <c r="AX76" s="293">
        <f t="shared" si="7"/>
        <v>0</v>
      </c>
      <c r="AY76" s="283" t="str">
        <f>IF(AX76=0,"",
IF(SUM($AX$41:AX76)=1,AZ76,
IF($AX$161&gt;SUM($AX$41:AX76),_xlfn.CONCAT(", ",AZ76),
IF($AX$161=SUM($AX$41:AX76),_xlfn.CONCAT(" y ",AZ76)))))</f>
        <v/>
      </c>
      <c r="AZ76" s="52" t="s">
        <v>5191</v>
      </c>
    </row>
    <row r="77" spans="1:52" ht="15" customHeight="1">
      <c r="A77" s="22"/>
      <c r="B77" s="11"/>
      <c r="C77" s="35" t="s">
        <v>5192</v>
      </c>
      <c r="D77" s="810"/>
      <c r="E77" s="714"/>
      <c r="F77" s="714"/>
      <c r="G77" s="714"/>
      <c r="H77" s="714"/>
      <c r="I77" s="714"/>
      <c r="J77" s="714"/>
      <c r="K77" s="714"/>
      <c r="L77" s="714"/>
      <c r="M77" s="714"/>
      <c r="N77" s="714"/>
      <c r="O77" s="714"/>
      <c r="P77" s="805"/>
      <c r="Q77" s="804"/>
      <c r="R77" s="714"/>
      <c r="S77" s="714"/>
      <c r="T77" s="805"/>
      <c r="U77" s="804"/>
      <c r="V77" s="714"/>
      <c r="W77" s="714"/>
      <c r="X77" s="805"/>
      <c r="Y77" s="310"/>
      <c r="Z77" s="310"/>
      <c r="AA77" s="310"/>
      <c r="AB77" s="310"/>
      <c r="AC77" s="310"/>
      <c r="AD77" s="310"/>
      <c r="AG77" s="107">
        <f ca="1">IF(OR(D77=" ",AND(EXACT(UPPER(TRIM(SUBSTITUTE(D77,CHAR(160)," "))),TRIM(SUBSTITUTE(D77,CHAR(160)," "))),SUMPRODUCT(--ISNUMBER(MATCH(MID(TRIM(SUBSTITUTE(D77,CHAR(160)," ")),ROW(INDIRECT("1:"&amp;LEN(TRIM(SUBSTITUTE(D77,CHAR(160)," "))))),1),{"A","B","C","D","E","F","G","H","I","J","K","L","M","N","O","P","Q","R","S","T","U","V","W","X","Y","Z","Ñ","0","1","2","3","4","5","6","7","8","9"," "},0)))=LEN(TRIM(SUBSTITUTE(D77,CHAR(160)," "))))),0,1)</f>
        <v>0</v>
      </c>
      <c r="AH77" s="13"/>
      <c r="AI77" s="13"/>
      <c r="AJ77" s="107"/>
      <c r="AK77" s="107"/>
      <c r="AL77" s="269">
        <f t="shared" si="8"/>
        <v>0</v>
      </c>
      <c r="AM77" s="282">
        <f t="shared" si="9"/>
        <v>0</v>
      </c>
      <c r="AN77" s="283" t="str">
        <f>IF(AM77=0,"",
IF(SUM($AM$41:AM77)=1,AO77,
IF($AM$161&gt;SUM($AM$41:AM77),_xlfn.CONCAT(", ",AO77),
IF($AM$161=SUM($AM$41:AM77),_xlfn.CONCAT(" y ",AO77)))))</f>
        <v/>
      </c>
      <c r="AO77" s="120" t="s">
        <v>5193</v>
      </c>
      <c r="AP77" s="270">
        <f t="shared" si="2"/>
        <v>0</v>
      </c>
      <c r="AQ77" s="282">
        <f t="shared" si="3"/>
        <v>0</v>
      </c>
      <c r="AR77" s="283" t="str">
        <f>IF(AQ77=0,"",
IF(SUM($AQ$41:AQ77)=1,AS77,
IF($AQ$161&gt;SUM($AQ$41:AQ77),_xlfn.CONCAT(", ",AS77),
IF($AQ$161=SUM($AQ$41:AQ77),_xlfn.CONCAT(" y ",AS77)))))</f>
        <v/>
      </c>
      <c r="AS77" s="120" t="s">
        <v>5193</v>
      </c>
      <c r="AT77" s="272">
        <f t="shared" si="4"/>
        <v>0</v>
      </c>
      <c r="AU77" s="273">
        <f t="shared" si="5"/>
        <v>0</v>
      </c>
      <c r="AW77" s="290">
        <f t="shared" si="6"/>
        <v>0</v>
      </c>
      <c r="AX77" s="293">
        <f t="shared" si="7"/>
        <v>0</v>
      </c>
      <c r="AY77" s="283" t="str">
        <f>IF(AX77=0,"",
IF(SUM($AX$41:AX77)=1,AZ77,
IF($AX$161&gt;SUM($AX$41:AX77),_xlfn.CONCAT(", ",AZ77),
IF($AX$161=SUM($AX$41:AX77),_xlfn.CONCAT(" y ",AZ77)))))</f>
        <v/>
      </c>
      <c r="AZ77" s="52" t="s">
        <v>5193</v>
      </c>
    </row>
    <row r="78" spans="1:52" ht="15" customHeight="1">
      <c r="A78" s="22"/>
      <c r="B78" s="11"/>
      <c r="C78" s="35" t="s">
        <v>5194</v>
      </c>
      <c r="D78" s="810"/>
      <c r="E78" s="714"/>
      <c r="F78" s="714"/>
      <c r="G78" s="714"/>
      <c r="H78" s="714"/>
      <c r="I78" s="714"/>
      <c r="J78" s="714"/>
      <c r="K78" s="714"/>
      <c r="L78" s="714"/>
      <c r="M78" s="714"/>
      <c r="N78" s="714"/>
      <c r="O78" s="714"/>
      <c r="P78" s="805"/>
      <c r="Q78" s="804"/>
      <c r="R78" s="714"/>
      <c r="S78" s="714"/>
      <c r="T78" s="805"/>
      <c r="U78" s="804"/>
      <c r="V78" s="714"/>
      <c r="W78" s="714"/>
      <c r="X78" s="805"/>
      <c r="Y78" s="310"/>
      <c r="Z78" s="310"/>
      <c r="AA78" s="310"/>
      <c r="AB78" s="310"/>
      <c r="AC78" s="310"/>
      <c r="AD78" s="310"/>
      <c r="AG78" s="107">
        <f ca="1">IF(OR(D78=" ",AND(EXACT(UPPER(TRIM(SUBSTITUTE(D78,CHAR(160)," "))),TRIM(SUBSTITUTE(D78,CHAR(160)," "))),SUMPRODUCT(--ISNUMBER(MATCH(MID(TRIM(SUBSTITUTE(D78,CHAR(160)," ")),ROW(INDIRECT("1:"&amp;LEN(TRIM(SUBSTITUTE(D78,CHAR(160)," "))))),1),{"A","B","C","D","E","F","G","H","I","J","K","L","M","N","O","P","Q","R","S","T","U","V","W","X","Y","Z","Ñ","0","1","2","3","4","5","6","7","8","9"," "},0)))=LEN(TRIM(SUBSTITUTE(D78,CHAR(160)," "))))),0,1)</f>
        <v>0</v>
      </c>
      <c r="AH78" s="13"/>
      <c r="AI78" s="13"/>
      <c r="AJ78" s="107"/>
      <c r="AK78" s="107"/>
      <c r="AL78" s="269">
        <f t="shared" si="8"/>
        <v>0</v>
      </c>
      <c r="AM78" s="282">
        <f t="shared" si="9"/>
        <v>0</v>
      </c>
      <c r="AN78" s="283" t="str">
        <f>IF(AM78=0,"",
IF(SUM($AM$41:AM78)=1,AO78,
IF($AM$161&gt;SUM($AM$41:AM78),_xlfn.CONCAT(", ",AO78),
IF($AM$161=SUM($AM$41:AM78),_xlfn.CONCAT(" y ",AO78)))))</f>
        <v/>
      </c>
      <c r="AO78" s="120" t="s">
        <v>5195</v>
      </c>
      <c r="AP78" s="270">
        <f t="shared" si="2"/>
        <v>0</v>
      </c>
      <c r="AQ78" s="282">
        <f t="shared" si="3"/>
        <v>0</v>
      </c>
      <c r="AR78" s="283" t="str">
        <f>IF(AQ78=0,"",
IF(SUM($AQ$41:AQ78)=1,AS78,
IF($AQ$161&gt;SUM($AQ$41:AQ78),_xlfn.CONCAT(", ",AS78),
IF($AQ$161=SUM($AQ$41:AQ78),_xlfn.CONCAT(" y ",AS78)))))</f>
        <v/>
      </c>
      <c r="AS78" s="120" t="s">
        <v>5195</v>
      </c>
      <c r="AT78" s="272">
        <f t="shared" si="4"/>
        <v>0</v>
      </c>
      <c r="AU78" s="273">
        <f t="shared" si="5"/>
        <v>0</v>
      </c>
      <c r="AW78" s="290">
        <f t="shared" si="6"/>
        <v>0</v>
      </c>
      <c r="AX78" s="293">
        <f t="shared" si="7"/>
        <v>0</v>
      </c>
      <c r="AY78" s="283" t="str">
        <f>IF(AX78=0,"",
IF(SUM($AX$41:AX78)=1,AZ78,
IF($AX$161&gt;SUM($AX$41:AX78),_xlfn.CONCAT(", ",AZ78),
IF($AX$161=SUM($AX$41:AX78),_xlfn.CONCAT(" y ",AZ78)))))</f>
        <v/>
      </c>
      <c r="AZ78" s="52" t="s">
        <v>5195</v>
      </c>
    </row>
    <row r="79" spans="1:52" ht="15" customHeight="1">
      <c r="A79" s="22"/>
      <c r="B79" s="11"/>
      <c r="C79" s="35" t="s">
        <v>5196</v>
      </c>
      <c r="D79" s="810"/>
      <c r="E79" s="714"/>
      <c r="F79" s="714"/>
      <c r="G79" s="714"/>
      <c r="H79" s="714"/>
      <c r="I79" s="714"/>
      <c r="J79" s="714"/>
      <c r="K79" s="714"/>
      <c r="L79" s="714"/>
      <c r="M79" s="714"/>
      <c r="N79" s="714"/>
      <c r="O79" s="714"/>
      <c r="P79" s="805"/>
      <c r="Q79" s="804"/>
      <c r="R79" s="714"/>
      <c r="S79" s="714"/>
      <c r="T79" s="805"/>
      <c r="U79" s="804"/>
      <c r="V79" s="714"/>
      <c r="W79" s="714"/>
      <c r="X79" s="805"/>
      <c r="Y79" s="310"/>
      <c r="Z79" s="310"/>
      <c r="AA79" s="310"/>
      <c r="AB79" s="310"/>
      <c r="AC79" s="310"/>
      <c r="AD79" s="310"/>
      <c r="AG79" s="107">
        <f ca="1">IF(OR(D79=" ",AND(EXACT(UPPER(TRIM(SUBSTITUTE(D79,CHAR(160)," "))),TRIM(SUBSTITUTE(D79,CHAR(160)," "))),SUMPRODUCT(--ISNUMBER(MATCH(MID(TRIM(SUBSTITUTE(D79,CHAR(160)," ")),ROW(INDIRECT("1:"&amp;LEN(TRIM(SUBSTITUTE(D79,CHAR(160)," "))))),1),{"A","B","C","D","E","F","G","H","I","J","K","L","M","N","O","P","Q","R","S","T","U","V","W","X","Y","Z","Ñ","0","1","2","3","4","5","6","7","8","9"," "},0)))=LEN(TRIM(SUBSTITUTE(D79,CHAR(160)," "))))),0,1)</f>
        <v>0</v>
      </c>
      <c r="AH79" s="13"/>
      <c r="AI79" s="13"/>
      <c r="AJ79" s="107"/>
      <c r="AK79" s="107"/>
      <c r="AL79" s="269">
        <f t="shared" si="8"/>
        <v>0</v>
      </c>
      <c r="AM79" s="282">
        <f t="shared" si="9"/>
        <v>0</v>
      </c>
      <c r="AN79" s="283" t="str">
        <f>IF(AM79=0,"",
IF(SUM($AM$41:AM79)=1,AO79,
IF($AM$161&gt;SUM($AM$41:AM79),_xlfn.CONCAT(", ",AO79),
IF($AM$161=SUM($AM$41:AM79),_xlfn.CONCAT(" y ",AO79)))))</f>
        <v/>
      </c>
      <c r="AO79" s="120" t="s">
        <v>5197</v>
      </c>
      <c r="AP79" s="270">
        <f t="shared" si="2"/>
        <v>0</v>
      </c>
      <c r="AQ79" s="282">
        <f t="shared" si="3"/>
        <v>0</v>
      </c>
      <c r="AR79" s="283" t="str">
        <f>IF(AQ79=0,"",
IF(SUM($AQ$41:AQ79)=1,AS79,
IF($AQ$161&gt;SUM($AQ$41:AQ79),_xlfn.CONCAT(", ",AS79),
IF($AQ$161=SUM($AQ$41:AQ79),_xlfn.CONCAT(" y ",AS79)))))</f>
        <v/>
      </c>
      <c r="AS79" s="120" t="s">
        <v>5197</v>
      </c>
      <c r="AT79" s="272">
        <f t="shared" si="4"/>
        <v>0</v>
      </c>
      <c r="AU79" s="273">
        <f t="shared" si="5"/>
        <v>0</v>
      </c>
      <c r="AW79" s="290">
        <f t="shared" si="6"/>
        <v>0</v>
      </c>
      <c r="AX79" s="293">
        <f t="shared" si="7"/>
        <v>0</v>
      </c>
      <c r="AY79" s="283" t="str">
        <f>IF(AX79=0,"",
IF(SUM($AX$41:AX79)=1,AZ79,
IF($AX$161&gt;SUM($AX$41:AX79),_xlfn.CONCAT(", ",AZ79),
IF($AX$161=SUM($AX$41:AX79),_xlfn.CONCAT(" y ",AZ79)))))</f>
        <v/>
      </c>
      <c r="AZ79" s="52" t="s">
        <v>5197</v>
      </c>
    </row>
    <row r="80" spans="1:52" ht="15" customHeight="1">
      <c r="A80" s="22"/>
      <c r="B80" s="11"/>
      <c r="C80" s="35" t="s">
        <v>5198</v>
      </c>
      <c r="D80" s="810"/>
      <c r="E80" s="714"/>
      <c r="F80" s="714"/>
      <c r="G80" s="714"/>
      <c r="H80" s="714"/>
      <c r="I80" s="714"/>
      <c r="J80" s="714"/>
      <c r="K80" s="714"/>
      <c r="L80" s="714"/>
      <c r="M80" s="714"/>
      <c r="N80" s="714"/>
      <c r="O80" s="714"/>
      <c r="P80" s="805"/>
      <c r="Q80" s="804"/>
      <c r="R80" s="714"/>
      <c r="S80" s="714"/>
      <c r="T80" s="805"/>
      <c r="U80" s="804"/>
      <c r="V80" s="714"/>
      <c r="W80" s="714"/>
      <c r="X80" s="805"/>
      <c r="Y80" s="310"/>
      <c r="Z80" s="310"/>
      <c r="AA80" s="310"/>
      <c r="AB80" s="310"/>
      <c r="AC80" s="310"/>
      <c r="AD80" s="310"/>
      <c r="AG80" s="107">
        <f ca="1">IF(OR(D80=" ",AND(EXACT(UPPER(TRIM(SUBSTITUTE(D80,CHAR(160)," "))),TRIM(SUBSTITUTE(D80,CHAR(160)," "))),SUMPRODUCT(--ISNUMBER(MATCH(MID(TRIM(SUBSTITUTE(D80,CHAR(160)," ")),ROW(INDIRECT("1:"&amp;LEN(TRIM(SUBSTITUTE(D80,CHAR(160)," "))))),1),{"A","B","C","D","E","F","G","H","I","J","K","L","M","N","O","P","Q","R","S","T","U","V","W","X","Y","Z","Ñ","0","1","2","3","4","5","6","7","8","9"," "},0)))=LEN(TRIM(SUBSTITUTE(D80,CHAR(160)," "))))),0,1)</f>
        <v>0</v>
      </c>
      <c r="AH80" s="13"/>
      <c r="AI80" s="13"/>
      <c r="AJ80" s="107"/>
      <c r="AK80" s="107"/>
      <c r="AL80" s="269">
        <f t="shared" si="8"/>
        <v>0</v>
      </c>
      <c r="AM80" s="282">
        <f t="shared" si="9"/>
        <v>0</v>
      </c>
      <c r="AN80" s="283" t="str">
        <f>IF(AM80=0,"",
IF(SUM($AM$41:AM80)=1,AO80,
IF($AM$161&gt;SUM($AM$41:AM80),_xlfn.CONCAT(", ",AO80),
IF($AM$161=SUM($AM$41:AM80),_xlfn.CONCAT(" y ",AO80)))))</f>
        <v/>
      </c>
      <c r="AO80" s="120" t="s">
        <v>5199</v>
      </c>
      <c r="AP80" s="270">
        <f t="shared" si="2"/>
        <v>0</v>
      </c>
      <c r="AQ80" s="282">
        <f t="shared" si="3"/>
        <v>0</v>
      </c>
      <c r="AR80" s="283" t="str">
        <f>IF(AQ80=0,"",
IF(SUM($AQ$41:AQ80)=1,AS80,
IF($AQ$161&gt;SUM($AQ$41:AQ80),_xlfn.CONCAT(", ",AS80),
IF($AQ$161=SUM($AQ$41:AQ80),_xlfn.CONCAT(" y ",AS80)))))</f>
        <v/>
      </c>
      <c r="AS80" s="120" t="s">
        <v>5199</v>
      </c>
      <c r="AT80" s="272">
        <f t="shared" si="4"/>
        <v>0</v>
      </c>
      <c r="AU80" s="273">
        <f t="shared" si="5"/>
        <v>0</v>
      </c>
      <c r="AW80" s="290">
        <f t="shared" si="6"/>
        <v>0</v>
      </c>
      <c r="AX80" s="293">
        <f t="shared" si="7"/>
        <v>0</v>
      </c>
      <c r="AY80" s="283" t="str">
        <f>IF(AX80=0,"",
IF(SUM($AX$41:AX80)=1,AZ80,
IF($AX$161&gt;SUM($AX$41:AX80),_xlfn.CONCAT(", ",AZ80),
IF($AX$161=SUM($AX$41:AX80),_xlfn.CONCAT(" y ",AZ80)))))</f>
        <v/>
      </c>
      <c r="AZ80" s="52" t="s">
        <v>5199</v>
      </c>
    </row>
    <row r="81" spans="1:52" ht="15" customHeight="1">
      <c r="A81" s="22"/>
      <c r="B81" s="11"/>
      <c r="C81" s="35" t="s">
        <v>5200</v>
      </c>
      <c r="D81" s="810"/>
      <c r="E81" s="714"/>
      <c r="F81" s="714"/>
      <c r="G81" s="714"/>
      <c r="H81" s="714"/>
      <c r="I81" s="714"/>
      <c r="J81" s="714"/>
      <c r="K81" s="714"/>
      <c r="L81" s="714"/>
      <c r="M81" s="714"/>
      <c r="N81" s="714"/>
      <c r="O81" s="714"/>
      <c r="P81" s="805"/>
      <c r="Q81" s="804"/>
      <c r="R81" s="714"/>
      <c r="S81" s="714"/>
      <c r="T81" s="805"/>
      <c r="U81" s="804"/>
      <c r="V81" s="714"/>
      <c r="W81" s="714"/>
      <c r="X81" s="805"/>
      <c r="Y81" s="310"/>
      <c r="Z81" s="310"/>
      <c r="AA81" s="310"/>
      <c r="AB81" s="310"/>
      <c r="AC81" s="310"/>
      <c r="AD81" s="310"/>
      <c r="AG81" s="107">
        <f ca="1">IF(OR(D81=" ",AND(EXACT(UPPER(TRIM(SUBSTITUTE(D81,CHAR(160)," "))),TRIM(SUBSTITUTE(D81,CHAR(160)," "))),SUMPRODUCT(--ISNUMBER(MATCH(MID(TRIM(SUBSTITUTE(D81,CHAR(160)," ")),ROW(INDIRECT("1:"&amp;LEN(TRIM(SUBSTITUTE(D81,CHAR(160)," "))))),1),{"A","B","C","D","E","F","G","H","I","J","K","L","M","N","O","P","Q","R","S","T","U","V","W","X","Y","Z","Ñ","0","1","2","3","4","5","6","7","8","9"," "},0)))=LEN(TRIM(SUBSTITUTE(D81,CHAR(160)," "))))),0,1)</f>
        <v>0</v>
      </c>
      <c r="AH81" s="13"/>
      <c r="AI81" s="13"/>
      <c r="AJ81" s="107"/>
      <c r="AK81" s="107"/>
      <c r="AL81" s="269">
        <f t="shared" si="8"/>
        <v>0</v>
      </c>
      <c r="AM81" s="282">
        <f t="shared" si="9"/>
        <v>0</v>
      </c>
      <c r="AN81" s="283" t="str">
        <f>IF(AM81=0,"",
IF(SUM($AM$41:AM81)=1,AO81,
IF($AM$161&gt;SUM($AM$41:AM81),_xlfn.CONCAT(", ",AO81),
IF($AM$161=SUM($AM$41:AM81),_xlfn.CONCAT(" y ",AO81)))))</f>
        <v/>
      </c>
      <c r="AO81" s="120" t="s">
        <v>5201</v>
      </c>
      <c r="AP81" s="270">
        <f t="shared" si="2"/>
        <v>0</v>
      </c>
      <c r="AQ81" s="282">
        <f t="shared" si="3"/>
        <v>0</v>
      </c>
      <c r="AR81" s="283" t="str">
        <f>IF(AQ81=0,"",
IF(SUM($AQ$41:AQ81)=1,AS81,
IF($AQ$161&gt;SUM($AQ$41:AQ81),_xlfn.CONCAT(", ",AS81),
IF($AQ$161=SUM($AQ$41:AQ81),_xlfn.CONCAT(" y ",AS81)))))</f>
        <v/>
      </c>
      <c r="AS81" s="120" t="s">
        <v>5201</v>
      </c>
      <c r="AT81" s="272">
        <f t="shared" si="4"/>
        <v>0</v>
      </c>
      <c r="AU81" s="273">
        <f t="shared" si="5"/>
        <v>0</v>
      </c>
      <c r="AW81" s="290">
        <f t="shared" si="6"/>
        <v>0</v>
      </c>
      <c r="AX81" s="293">
        <f t="shared" si="7"/>
        <v>0</v>
      </c>
      <c r="AY81" s="283" t="str">
        <f>IF(AX81=0,"",
IF(SUM($AX$41:AX81)=1,AZ81,
IF($AX$161&gt;SUM($AX$41:AX81),_xlfn.CONCAT(", ",AZ81),
IF($AX$161=SUM($AX$41:AX81),_xlfn.CONCAT(" y ",AZ81)))))</f>
        <v/>
      </c>
      <c r="AZ81" s="52" t="s">
        <v>5201</v>
      </c>
    </row>
    <row r="82" spans="1:52" ht="15" customHeight="1">
      <c r="A82" s="22"/>
      <c r="B82" s="11"/>
      <c r="C82" s="35" t="s">
        <v>5202</v>
      </c>
      <c r="D82" s="810"/>
      <c r="E82" s="714"/>
      <c r="F82" s="714"/>
      <c r="G82" s="714"/>
      <c r="H82" s="714"/>
      <c r="I82" s="714"/>
      <c r="J82" s="714"/>
      <c r="K82" s="714"/>
      <c r="L82" s="714"/>
      <c r="M82" s="714"/>
      <c r="N82" s="714"/>
      <c r="O82" s="714"/>
      <c r="P82" s="805"/>
      <c r="Q82" s="804"/>
      <c r="R82" s="714"/>
      <c r="S82" s="714"/>
      <c r="T82" s="805"/>
      <c r="U82" s="804"/>
      <c r="V82" s="714"/>
      <c r="W82" s="714"/>
      <c r="X82" s="805"/>
      <c r="Y82" s="310"/>
      <c r="Z82" s="310"/>
      <c r="AA82" s="310"/>
      <c r="AB82" s="310"/>
      <c r="AC82" s="310"/>
      <c r="AD82" s="310"/>
      <c r="AG82" s="107">
        <f ca="1">IF(OR(D82=" ",AND(EXACT(UPPER(TRIM(SUBSTITUTE(D82,CHAR(160)," "))),TRIM(SUBSTITUTE(D82,CHAR(160)," "))),SUMPRODUCT(--ISNUMBER(MATCH(MID(TRIM(SUBSTITUTE(D82,CHAR(160)," ")),ROW(INDIRECT("1:"&amp;LEN(TRIM(SUBSTITUTE(D82,CHAR(160)," "))))),1),{"A","B","C","D","E","F","G","H","I","J","K","L","M","N","O","P","Q","R","S","T","U","V","W","X","Y","Z","Ñ","0","1","2","3","4","5","6","7","8","9"," "},0)))=LEN(TRIM(SUBSTITUTE(D82,CHAR(160)," "))))),0,1)</f>
        <v>0</v>
      </c>
      <c r="AH82" s="13"/>
      <c r="AI82" s="13"/>
      <c r="AJ82" s="107"/>
      <c r="AK82" s="107"/>
      <c r="AL82" s="269">
        <f t="shared" si="8"/>
        <v>0</v>
      </c>
      <c r="AM82" s="282">
        <f t="shared" si="9"/>
        <v>0</v>
      </c>
      <c r="AN82" s="283" t="str">
        <f>IF(AM82=0,"",
IF(SUM($AM$41:AM82)=1,AO82,
IF($AM$161&gt;SUM($AM$41:AM82),_xlfn.CONCAT(", ",AO82),
IF($AM$161=SUM($AM$41:AM82),_xlfn.CONCAT(" y ",AO82)))))</f>
        <v/>
      </c>
      <c r="AO82" s="120" t="s">
        <v>5203</v>
      </c>
      <c r="AP82" s="270">
        <f t="shared" si="2"/>
        <v>0</v>
      </c>
      <c r="AQ82" s="282">
        <f t="shared" si="3"/>
        <v>0</v>
      </c>
      <c r="AR82" s="283" t="str">
        <f>IF(AQ82=0,"",
IF(SUM($AQ$41:AQ82)=1,AS82,
IF($AQ$161&gt;SUM($AQ$41:AQ82),_xlfn.CONCAT(", ",AS82),
IF($AQ$161=SUM($AQ$41:AQ82),_xlfn.CONCAT(" y ",AS82)))))</f>
        <v/>
      </c>
      <c r="AS82" s="120" t="s">
        <v>5203</v>
      </c>
      <c r="AT82" s="272">
        <f t="shared" si="4"/>
        <v>0</v>
      </c>
      <c r="AU82" s="273">
        <f t="shared" si="5"/>
        <v>0</v>
      </c>
      <c r="AW82" s="290">
        <f t="shared" si="6"/>
        <v>0</v>
      </c>
      <c r="AX82" s="293">
        <f t="shared" si="7"/>
        <v>0</v>
      </c>
      <c r="AY82" s="283" t="str">
        <f>IF(AX82=0,"",
IF(SUM($AX$41:AX82)=1,AZ82,
IF($AX$161&gt;SUM($AX$41:AX82),_xlfn.CONCAT(", ",AZ82),
IF($AX$161=SUM($AX$41:AX82),_xlfn.CONCAT(" y ",AZ82)))))</f>
        <v/>
      </c>
      <c r="AZ82" s="52" t="s">
        <v>5203</v>
      </c>
    </row>
    <row r="83" spans="1:52" ht="15" customHeight="1">
      <c r="A83" s="22"/>
      <c r="B83" s="11"/>
      <c r="C83" s="35" t="s">
        <v>5204</v>
      </c>
      <c r="D83" s="810"/>
      <c r="E83" s="714"/>
      <c r="F83" s="714"/>
      <c r="G83" s="714"/>
      <c r="H83" s="714"/>
      <c r="I83" s="714"/>
      <c r="J83" s="714"/>
      <c r="K83" s="714"/>
      <c r="L83" s="714"/>
      <c r="M83" s="714"/>
      <c r="N83" s="714"/>
      <c r="O83" s="714"/>
      <c r="P83" s="805"/>
      <c r="Q83" s="804"/>
      <c r="R83" s="714"/>
      <c r="S83" s="714"/>
      <c r="T83" s="805"/>
      <c r="U83" s="804"/>
      <c r="V83" s="714"/>
      <c r="W83" s="714"/>
      <c r="X83" s="805"/>
      <c r="Y83" s="310"/>
      <c r="Z83" s="310"/>
      <c r="AA83" s="310"/>
      <c r="AB83" s="310"/>
      <c r="AC83" s="310"/>
      <c r="AD83" s="310"/>
      <c r="AG83" s="107">
        <f ca="1">IF(OR(D83=" ",AND(EXACT(UPPER(TRIM(SUBSTITUTE(D83,CHAR(160)," "))),TRIM(SUBSTITUTE(D83,CHAR(160)," "))),SUMPRODUCT(--ISNUMBER(MATCH(MID(TRIM(SUBSTITUTE(D83,CHAR(160)," ")),ROW(INDIRECT("1:"&amp;LEN(TRIM(SUBSTITUTE(D83,CHAR(160)," "))))),1),{"A","B","C","D","E","F","G","H","I","J","K","L","M","N","O","P","Q","R","S","T","U","V","W","X","Y","Z","Ñ","0","1","2","3","4","5","6","7","8","9"," "},0)))=LEN(TRIM(SUBSTITUTE(D83,CHAR(160)," "))))),0,1)</f>
        <v>0</v>
      </c>
      <c r="AH83" s="13"/>
      <c r="AI83" s="13"/>
      <c r="AJ83" s="107"/>
      <c r="AK83" s="107"/>
      <c r="AL83" s="269">
        <f t="shared" si="8"/>
        <v>0</v>
      </c>
      <c r="AM83" s="282">
        <f t="shared" si="9"/>
        <v>0</v>
      </c>
      <c r="AN83" s="283" t="str">
        <f>IF(AM83=0,"",
IF(SUM($AM$41:AM83)=1,AO83,
IF($AM$161&gt;SUM($AM$41:AM83),_xlfn.CONCAT(", ",AO83),
IF($AM$161=SUM($AM$41:AM83),_xlfn.CONCAT(" y ",AO83)))))</f>
        <v/>
      </c>
      <c r="AO83" s="120" t="s">
        <v>5205</v>
      </c>
      <c r="AP83" s="270">
        <f t="shared" si="2"/>
        <v>0</v>
      </c>
      <c r="AQ83" s="282">
        <f t="shared" si="3"/>
        <v>0</v>
      </c>
      <c r="AR83" s="283" t="str">
        <f>IF(AQ83=0,"",
IF(SUM($AQ$41:AQ83)=1,AS83,
IF($AQ$161&gt;SUM($AQ$41:AQ83),_xlfn.CONCAT(", ",AS83),
IF($AQ$161=SUM($AQ$41:AQ83),_xlfn.CONCAT(" y ",AS83)))))</f>
        <v/>
      </c>
      <c r="AS83" s="120" t="s">
        <v>5205</v>
      </c>
      <c r="AT83" s="272">
        <f t="shared" si="4"/>
        <v>0</v>
      </c>
      <c r="AU83" s="273">
        <f t="shared" si="5"/>
        <v>0</v>
      </c>
      <c r="AW83" s="290">
        <f t="shared" si="6"/>
        <v>0</v>
      </c>
      <c r="AX83" s="293">
        <f t="shared" si="7"/>
        <v>0</v>
      </c>
      <c r="AY83" s="283" t="str">
        <f>IF(AX83=0,"",
IF(SUM($AX$41:AX83)=1,AZ83,
IF($AX$161&gt;SUM($AX$41:AX83),_xlfn.CONCAT(", ",AZ83),
IF($AX$161=SUM($AX$41:AX83),_xlfn.CONCAT(" y ",AZ83)))))</f>
        <v/>
      </c>
      <c r="AZ83" s="52" t="s">
        <v>5205</v>
      </c>
    </row>
    <row r="84" spans="1:52" ht="15" customHeight="1">
      <c r="A84" s="22"/>
      <c r="B84" s="11"/>
      <c r="C84" s="35" t="s">
        <v>5206</v>
      </c>
      <c r="D84" s="810"/>
      <c r="E84" s="714"/>
      <c r="F84" s="714"/>
      <c r="G84" s="714"/>
      <c r="H84" s="714"/>
      <c r="I84" s="714"/>
      <c r="J84" s="714"/>
      <c r="K84" s="714"/>
      <c r="L84" s="714"/>
      <c r="M84" s="714"/>
      <c r="N84" s="714"/>
      <c r="O84" s="714"/>
      <c r="P84" s="805"/>
      <c r="Q84" s="804"/>
      <c r="R84" s="714"/>
      <c r="S84" s="714"/>
      <c r="T84" s="805"/>
      <c r="U84" s="804"/>
      <c r="V84" s="714"/>
      <c r="W84" s="714"/>
      <c r="X84" s="805"/>
      <c r="Y84" s="310"/>
      <c r="Z84" s="310"/>
      <c r="AA84" s="310"/>
      <c r="AB84" s="310"/>
      <c r="AC84" s="310"/>
      <c r="AD84" s="310"/>
      <c r="AG84" s="107">
        <f ca="1">IF(OR(D84=" ",AND(EXACT(UPPER(TRIM(SUBSTITUTE(D84,CHAR(160)," "))),TRIM(SUBSTITUTE(D84,CHAR(160)," "))),SUMPRODUCT(--ISNUMBER(MATCH(MID(TRIM(SUBSTITUTE(D84,CHAR(160)," ")),ROW(INDIRECT("1:"&amp;LEN(TRIM(SUBSTITUTE(D84,CHAR(160)," "))))),1),{"A","B","C","D","E","F","G","H","I","J","K","L","M","N","O","P","Q","R","S","T","U","V","W","X","Y","Z","Ñ","0","1","2","3","4","5","6","7","8","9"," "},0)))=LEN(TRIM(SUBSTITUTE(D84,CHAR(160)," "))))),0,1)</f>
        <v>0</v>
      </c>
      <c r="AH84" s="13"/>
      <c r="AI84" s="13"/>
      <c r="AJ84" s="107"/>
      <c r="AK84" s="107"/>
      <c r="AL84" s="269">
        <f t="shared" si="8"/>
        <v>0</v>
      </c>
      <c r="AM84" s="282">
        <f t="shared" si="9"/>
        <v>0</v>
      </c>
      <c r="AN84" s="283" t="str">
        <f>IF(AM84=0,"",
IF(SUM($AM$41:AM84)=1,AO84,
IF($AM$161&gt;SUM($AM$41:AM84),_xlfn.CONCAT(", ",AO84),
IF($AM$161=SUM($AM$41:AM84),_xlfn.CONCAT(" y ",AO84)))))</f>
        <v/>
      </c>
      <c r="AO84" s="120" t="s">
        <v>5207</v>
      </c>
      <c r="AP84" s="270">
        <f t="shared" si="2"/>
        <v>0</v>
      </c>
      <c r="AQ84" s="282">
        <f t="shared" si="3"/>
        <v>0</v>
      </c>
      <c r="AR84" s="283" t="str">
        <f>IF(AQ84=0,"",
IF(SUM($AQ$41:AQ84)=1,AS84,
IF($AQ$161&gt;SUM($AQ$41:AQ84),_xlfn.CONCAT(", ",AS84),
IF($AQ$161=SUM($AQ$41:AQ84),_xlfn.CONCAT(" y ",AS84)))))</f>
        <v/>
      </c>
      <c r="AS84" s="120" t="s">
        <v>5207</v>
      </c>
      <c r="AT84" s="272">
        <f t="shared" si="4"/>
        <v>0</v>
      </c>
      <c r="AU84" s="273">
        <f t="shared" si="5"/>
        <v>0</v>
      </c>
      <c r="AW84" s="290">
        <f t="shared" si="6"/>
        <v>0</v>
      </c>
      <c r="AX84" s="293">
        <f t="shared" si="7"/>
        <v>0</v>
      </c>
      <c r="AY84" s="283" t="str">
        <f>IF(AX84=0,"",
IF(SUM($AX$41:AX84)=1,AZ84,
IF($AX$161&gt;SUM($AX$41:AX84),_xlfn.CONCAT(", ",AZ84),
IF($AX$161=SUM($AX$41:AX84),_xlfn.CONCAT(" y ",AZ84)))))</f>
        <v/>
      </c>
      <c r="AZ84" s="52" t="s">
        <v>5207</v>
      </c>
    </row>
    <row r="85" spans="1:52" ht="15" customHeight="1">
      <c r="A85" s="22"/>
      <c r="B85" s="11"/>
      <c r="C85" s="35" t="s">
        <v>5208</v>
      </c>
      <c r="D85" s="810"/>
      <c r="E85" s="714"/>
      <c r="F85" s="714"/>
      <c r="G85" s="714"/>
      <c r="H85" s="714"/>
      <c r="I85" s="714"/>
      <c r="J85" s="714"/>
      <c r="K85" s="714"/>
      <c r="L85" s="714"/>
      <c r="M85" s="714"/>
      <c r="N85" s="714"/>
      <c r="O85" s="714"/>
      <c r="P85" s="805"/>
      <c r="Q85" s="804"/>
      <c r="R85" s="714"/>
      <c r="S85" s="714"/>
      <c r="T85" s="805"/>
      <c r="U85" s="804"/>
      <c r="V85" s="714"/>
      <c r="W85" s="714"/>
      <c r="X85" s="805"/>
      <c r="Y85" s="310"/>
      <c r="Z85" s="310"/>
      <c r="AA85" s="310"/>
      <c r="AB85" s="310"/>
      <c r="AC85" s="310"/>
      <c r="AD85" s="310"/>
      <c r="AG85" s="107">
        <f ca="1">IF(OR(D85=" ",AND(EXACT(UPPER(TRIM(SUBSTITUTE(D85,CHAR(160)," "))),TRIM(SUBSTITUTE(D85,CHAR(160)," "))),SUMPRODUCT(--ISNUMBER(MATCH(MID(TRIM(SUBSTITUTE(D85,CHAR(160)," ")),ROW(INDIRECT("1:"&amp;LEN(TRIM(SUBSTITUTE(D85,CHAR(160)," "))))),1),{"A","B","C","D","E","F","G","H","I","J","K","L","M","N","O","P","Q","R","S","T","U","V","W","X","Y","Z","Ñ","0","1","2","3","4","5","6","7","8","9"," "},0)))=LEN(TRIM(SUBSTITUTE(D85,CHAR(160)," "))))),0,1)</f>
        <v>0</v>
      </c>
      <c r="AH85" s="13"/>
      <c r="AI85" s="13"/>
      <c r="AJ85" s="107"/>
      <c r="AK85" s="107"/>
      <c r="AL85" s="269">
        <f t="shared" si="8"/>
        <v>0</v>
      </c>
      <c r="AM85" s="282">
        <f t="shared" si="9"/>
        <v>0</v>
      </c>
      <c r="AN85" s="283" t="str">
        <f>IF(AM85=0,"",
IF(SUM($AM$41:AM85)=1,AO85,
IF($AM$161&gt;SUM($AM$41:AM85),_xlfn.CONCAT(", ",AO85),
IF($AM$161=SUM($AM$41:AM85),_xlfn.CONCAT(" y ",AO85)))))</f>
        <v/>
      </c>
      <c r="AO85" s="120" t="s">
        <v>5209</v>
      </c>
      <c r="AP85" s="270">
        <f t="shared" si="2"/>
        <v>0</v>
      </c>
      <c r="AQ85" s="282">
        <f t="shared" si="3"/>
        <v>0</v>
      </c>
      <c r="AR85" s="283" t="str">
        <f>IF(AQ85=0,"",
IF(SUM($AQ$41:AQ85)=1,AS85,
IF($AQ$161&gt;SUM($AQ$41:AQ85),_xlfn.CONCAT(", ",AS85),
IF($AQ$161=SUM($AQ$41:AQ85),_xlfn.CONCAT(" y ",AS85)))))</f>
        <v/>
      </c>
      <c r="AS85" s="120" t="s">
        <v>5209</v>
      </c>
      <c r="AT85" s="272">
        <f t="shared" si="4"/>
        <v>0</v>
      </c>
      <c r="AU85" s="273">
        <f t="shared" si="5"/>
        <v>0</v>
      </c>
      <c r="AW85" s="290">
        <f t="shared" si="6"/>
        <v>0</v>
      </c>
      <c r="AX85" s="293">
        <f t="shared" si="7"/>
        <v>0</v>
      </c>
      <c r="AY85" s="283" t="str">
        <f>IF(AX85=0,"",
IF(SUM($AX$41:AX85)=1,AZ85,
IF($AX$161&gt;SUM($AX$41:AX85),_xlfn.CONCAT(", ",AZ85),
IF($AX$161=SUM($AX$41:AX85),_xlfn.CONCAT(" y ",AZ85)))))</f>
        <v/>
      </c>
      <c r="AZ85" s="52" t="s">
        <v>5209</v>
      </c>
    </row>
    <row r="86" spans="1:52" ht="15" customHeight="1">
      <c r="A86" s="22"/>
      <c r="B86" s="11"/>
      <c r="C86" s="35" t="s">
        <v>5210</v>
      </c>
      <c r="D86" s="810"/>
      <c r="E86" s="714"/>
      <c r="F86" s="714"/>
      <c r="G86" s="714"/>
      <c r="H86" s="714"/>
      <c r="I86" s="714"/>
      <c r="J86" s="714"/>
      <c r="K86" s="714"/>
      <c r="L86" s="714"/>
      <c r="M86" s="714"/>
      <c r="N86" s="714"/>
      <c r="O86" s="714"/>
      <c r="P86" s="805"/>
      <c r="Q86" s="804"/>
      <c r="R86" s="714"/>
      <c r="S86" s="714"/>
      <c r="T86" s="805"/>
      <c r="U86" s="804"/>
      <c r="V86" s="714"/>
      <c r="W86" s="714"/>
      <c r="X86" s="805"/>
      <c r="Y86" s="310"/>
      <c r="Z86" s="310"/>
      <c r="AA86" s="310"/>
      <c r="AB86" s="310"/>
      <c r="AC86" s="310"/>
      <c r="AD86" s="310"/>
      <c r="AG86" s="107">
        <f ca="1">IF(OR(D86=" ",AND(EXACT(UPPER(TRIM(SUBSTITUTE(D86,CHAR(160)," "))),TRIM(SUBSTITUTE(D86,CHAR(160)," "))),SUMPRODUCT(--ISNUMBER(MATCH(MID(TRIM(SUBSTITUTE(D86,CHAR(160)," ")),ROW(INDIRECT("1:"&amp;LEN(TRIM(SUBSTITUTE(D86,CHAR(160)," "))))),1),{"A","B","C","D","E","F","G","H","I","J","K","L","M","N","O","P","Q","R","S","T","U","V","W","X","Y","Z","Ñ","0","1","2","3","4","5","6","7","8","9"," "},0)))=LEN(TRIM(SUBSTITUTE(D86,CHAR(160)," "))))),0,1)</f>
        <v>0</v>
      </c>
      <c r="AH86" s="13"/>
      <c r="AI86" s="13"/>
      <c r="AJ86" s="107"/>
      <c r="AK86" s="107"/>
      <c r="AL86" s="269">
        <f t="shared" si="8"/>
        <v>0</v>
      </c>
      <c r="AM86" s="282">
        <f t="shared" si="9"/>
        <v>0</v>
      </c>
      <c r="AN86" s="283" t="str">
        <f>IF(AM86=0,"",
IF(SUM($AM$41:AM86)=1,AO86,
IF($AM$161&gt;SUM($AM$41:AM86),_xlfn.CONCAT(", ",AO86),
IF($AM$161=SUM($AM$41:AM86),_xlfn.CONCAT(" y ",AO86)))))</f>
        <v/>
      </c>
      <c r="AO86" s="120" t="s">
        <v>5211</v>
      </c>
      <c r="AP86" s="270">
        <f t="shared" si="2"/>
        <v>0</v>
      </c>
      <c r="AQ86" s="282">
        <f t="shared" si="3"/>
        <v>0</v>
      </c>
      <c r="AR86" s="283" t="str">
        <f>IF(AQ86=0,"",
IF(SUM($AQ$41:AQ86)=1,AS86,
IF($AQ$161&gt;SUM($AQ$41:AQ86),_xlfn.CONCAT(", ",AS86),
IF($AQ$161=SUM($AQ$41:AQ86),_xlfn.CONCAT(" y ",AS86)))))</f>
        <v/>
      </c>
      <c r="AS86" s="120" t="s">
        <v>5211</v>
      </c>
      <c r="AT86" s="272">
        <f t="shared" si="4"/>
        <v>0</v>
      </c>
      <c r="AU86" s="273">
        <f t="shared" si="5"/>
        <v>0</v>
      </c>
      <c r="AW86" s="290">
        <f t="shared" si="6"/>
        <v>0</v>
      </c>
      <c r="AX86" s="293">
        <f t="shared" si="7"/>
        <v>0</v>
      </c>
      <c r="AY86" s="283" t="str">
        <f>IF(AX86=0,"",
IF(SUM($AX$41:AX86)=1,AZ86,
IF($AX$161&gt;SUM($AX$41:AX86),_xlfn.CONCAT(", ",AZ86),
IF($AX$161=SUM($AX$41:AX86),_xlfn.CONCAT(" y ",AZ86)))))</f>
        <v/>
      </c>
      <c r="AZ86" s="52" t="s">
        <v>5211</v>
      </c>
    </row>
    <row r="87" spans="1:52" ht="15" customHeight="1">
      <c r="A87" s="22"/>
      <c r="B87" s="11"/>
      <c r="C87" s="35" t="s">
        <v>5212</v>
      </c>
      <c r="D87" s="810"/>
      <c r="E87" s="714"/>
      <c r="F87" s="714"/>
      <c r="G87" s="714"/>
      <c r="H87" s="714"/>
      <c r="I87" s="714"/>
      <c r="J87" s="714"/>
      <c r="K87" s="714"/>
      <c r="L87" s="714"/>
      <c r="M87" s="714"/>
      <c r="N87" s="714"/>
      <c r="O87" s="714"/>
      <c r="P87" s="805"/>
      <c r="Q87" s="804"/>
      <c r="R87" s="714"/>
      <c r="S87" s="714"/>
      <c r="T87" s="805"/>
      <c r="U87" s="804"/>
      <c r="V87" s="714"/>
      <c r="W87" s="714"/>
      <c r="X87" s="805"/>
      <c r="Y87" s="310"/>
      <c r="Z87" s="310"/>
      <c r="AA87" s="310"/>
      <c r="AB87" s="310"/>
      <c r="AC87" s="310"/>
      <c r="AD87" s="310"/>
      <c r="AG87" s="107">
        <f ca="1">IF(OR(D87=" ",AND(EXACT(UPPER(TRIM(SUBSTITUTE(D87,CHAR(160)," "))),TRIM(SUBSTITUTE(D87,CHAR(160)," "))),SUMPRODUCT(--ISNUMBER(MATCH(MID(TRIM(SUBSTITUTE(D87,CHAR(160)," ")),ROW(INDIRECT("1:"&amp;LEN(TRIM(SUBSTITUTE(D87,CHAR(160)," "))))),1),{"A","B","C","D","E","F","G","H","I","J","K","L","M","N","O","P","Q","R","S","T","U","V","W","X","Y","Z","Ñ","0","1","2","3","4","5","6","7","8","9"," "},0)))=LEN(TRIM(SUBSTITUTE(D87,CHAR(160)," "))))),0,1)</f>
        <v>0</v>
      </c>
      <c r="AH87" s="13"/>
      <c r="AI87" s="13"/>
      <c r="AJ87" s="107"/>
      <c r="AK87" s="107"/>
      <c r="AL87" s="269">
        <f t="shared" si="8"/>
        <v>0</v>
      </c>
      <c r="AM87" s="282">
        <f t="shared" si="9"/>
        <v>0</v>
      </c>
      <c r="AN87" s="283" t="str">
        <f>IF(AM87=0,"",
IF(SUM($AM$41:AM87)=1,AO87,
IF($AM$161&gt;SUM($AM$41:AM87),_xlfn.CONCAT(", ",AO87),
IF($AM$161=SUM($AM$41:AM87),_xlfn.CONCAT(" y ",AO87)))))</f>
        <v/>
      </c>
      <c r="AO87" s="120" t="s">
        <v>5213</v>
      </c>
      <c r="AP87" s="270">
        <f t="shared" si="2"/>
        <v>0</v>
      </c>
      <c r="AQ87" s="282">
        <f t="shared" si="3"/>
        <v>0</v>
      </c>
      <c r="AR87" s="283" t="str">
        <f>IF(AQ87=0,"",
IF(SUM($AQ$41:AQ87)=1,AS87,
IF($AQ$161&gt;SUM($AQ$41:AQ87),_xlfn.CONCAT(", ",AS87),
IF($AQ$161=SUM($AQ$41:AQ87),_xlfn.CONCAT(" y ",AS87)))))</f>
        <v/>
      </c>
      <c r="AS87" s="120" t="s">
        <v>5213</v>
      </c>
      <c r="AT87" s="272">
        <f t="shared" si="4"/>
        <v>0</v>
      </c>
      <c r="AU87" s="273">
        <f t="shared" si="5"/>
        <v>0</v>
      </c>
      <c r="AW87" s="290">
        <f t="shared" si="6"/>
        <v>0</v>
      </c>
      <c r="AX87" s="293">
        <f t="shared" si="7"/>
        <v>0</v>
      </c>
      <c r="AY87" s="283" t="str">
        <f>IF(AX87=0,"",
IF(SUM($AX$41:AX87)=1,AZ87,
IF($AX$161&gt;SUM($AX$41:AX87),_xlfn.CONCAT(", ",AZ87),
IF($AX$161=SUM($AX$41:AX87),_xlfn.CONCAT(" y ",AZ87)))))</f>
        <v/>
      </c>
      <c r="AZ87" s="52" t="s">
        <v>5213</v>
      </c>
    </row>
    <row r="88" spans="1:52" ht="15" customHeight="1">
      <c r="A88" s="22"/>
      <c r="B88" s="11"/>
      <c r="C88" s="35" t="s">
        <v>5214</v>
      </c>
      <c r="D88" s="810"/>
      <c r="E88" s="714"/>
      <c r="F88" s="714"/>
      <c r="G88" s="714"/>
      <c r="H88" s="714"/>
      <c r="I88" s="714"/>
      <c r="J88" s="714"/>
      <c r="K88" s="714"/>
      <c r="L88" s="714"/>
      <c r="M88" s="714"/>
      <c r="N88" s="714"/>
      <c r="O88" s="714"/>
      <c r="P88" s="805"/>
      <c r="Q88" s="804"/>
      <c r="R88" s="714"/>
      <c r="S88" s="714"/>
      <c r="T88" s="805"/>
      <c r="U88" s="804"/>
      <c r="V88" s="714"/>
      <c r="W88" s="714"/>
      <c r="X88" s="805"/>
      <c r="Y88" s="310"/>
      <c r="Z88" s="310"/>
      <c r="AA88" s="310"/>
      <c r="AB88" s="310"/>
      <c r="AC88" s="310"/>
      <c r="AD88" s="310"/>
      <c r="AG88" s="107">
        <f ca="1">IF(OR(D88=" ",AND(EXACT(UPPER(TRIM(SUBSTITUTE(D88,CHAR(160)," "))),TRIM(SUBSTITUTE(D88,CHAR(160)," "))),SUMPRODUCT(--ISNUMBER(MATCH(MID(TRIM(SUBSTITUTE(D88,CHAR(160)," ")),ROW(INDIRECT("1:"&amp;LEN(TRIM(SUBSTITUTE(D88,CHAR(160)," "))))),1),{"A","B","C","D","E","F","G","H","I","J","K","L","M","N","O","P","Q","R","S","T","U","V","W","X","Y","Z","Ñ","0","1","2","3","4","5","6","7","8","9"," "},0)))=LEN(TRIM(SUBSTITUTE(D88,CHAR(160)," "))))),0,1)</f>
        <v>0</v>
      </c>
      <c r="AH88" s="13"/>
      <c r="AI88" s="13"/>
      <c r="AJ88" s="107"/>
      <c r="AK88" s="107"/>
      <c r="AL88" s="269">
        <f t="shared" si="8"/>
        <v>0</v>
      </c>
      <c r="AM88" s="282">
        <f t="shared" si="9"/>
        <v>0</v>
      </c>
      <c r="AN88" s="283" t="str">
        <f>IF(AM88=0,"",
IF(SUM($AM$41:AM88)=1,AO88,
IF($AM$161&gt;SUM($AM$41:AM88),_xlfn.CONCAT(", ",AO88),
IF($AM$161=SUM($AM$41:AM88),_xlfn.CONCAT(" y ",AO88)))))</f>
        <v/>
      </c>
      <c r="AO88" s="120" t="s">
        <v>5215</v>
      </c>
      <c r="AP88" s="270">
        <f t="shared" si="2"/>
        <v>0</v>
      </c>
      <c r="AQ88" s="282">
        <f t="shared" si="3"/>
        <v>0</v>
      </c>
      <c r="AR88" s="283" t="str">
        <f>IF(AQ88=0,"",
IF(SUM($AQ$41:AQ88)=1,AS88,
IF($AQ$161&gt;SUM($AQ$41:AQ88),_xlfn.CONCAT(", ",AS88),
IF($AQ$161=SUM($AQ$41:AQ88),_xlfn.CONCAT(" y ",AS88)))))</f>
        <v/>
      </c>
      <c r="AS88" s="120" t="s">
        <v>5215</v>
      </c>
      <c r="AT88" s="272">
        <f t="shared" si="4"/>
        <v>0</v>
      </c>
      <c r="AU88" s="273">
        <f t="shared" si="5"/>
        <v>0</v>
      </c>
      <c r="AW88" s="290">
        <f t="shared" si="6"/>
        <v>0</v>
      </c>
      <c r="AX88" s="293">
        <f t="shared" si="7"/>
        <v>0</v>
      </c>
      <c r="AY88" s="283" t="str">
        <f>IF(AX88=0,"",
IF(SUM($AX$41:AX88)=1,AZ88,
IF($AX$161&gt;SUM($AX$41:AX88),_xlfn.CONCAT(", ",AZ88),
IF($AX$161=SUM($AX$41:AX88),_xlfn.CONCAT(" y ",AZ88)))))</f>
        <v/>
      </c>
      <c r="AZ88" s="52" t="s">
        <v>5215</v>
      </c>
    </row>
    <row r="89" spans="1:52" ht="15" customHeight="1">
      <c r="A89" s="22"/>
      <c r="B89" s="11"/>
      <c r="C89" s="35" t="s">
        <v>5216</v>
      </c>
      <c r="D89" s="810"/>
      <c r="E89" s="714"/>
      <c r="F89" s="714"/>
      <c r="G89" s="714"/>
      <c r="H89" s="714"/>
      <c r="I89" s="714"/>
      <c r="J89" s="714"/>
      <c r="K89" s="714"/>
      <c r="L89" s="714"/>
      <c r="M89" s="714"/>
      <c r="N89" s="714"/>
      <c r="O89" s="714"/>
      <c r="P89" s="805"/>
      <c r="Q89" s="804"/>
      <c r="R89" s="714"/>
      <c r="S89" s="714"/>
      <c r="T89" s="805"/>
      <c r="U89" s="804"/>
      <c r="V89" s="714"/>
      <c r="W89" s="714"/>
      <c r="X89" s="805"/>
      <c r="Y89" s="310"/>
      <c r="Z89" s="310"/>
      <c r="AA89" s="310"/>
      <c r="AB89" s="310"/>
      <c r="AC89" s="310"/>
      <c r="AD89" s="310"/>
      <c r="AG89" s="107">
        <f ca="1">IF(OR(D89=" ",AND(EXACT(UPPER(TRIM(SUBSTITUTE(D89,CHAR(160)," "))),TRIM(SUBSTITUTE(D89,CHAR(160)," "))),SUMPRODUCT(--ISNUMBER(MATCH(MID(TRIM(SUBSTITUTE(D89,CHAR(160)," ")),ROW(INDIRECT("1:"&amp;LEN(TRIM(SUBSTITUTE(D89,CHAR(160)," "))))),1),{"A","B","C","D","E","F","G","H","I","J","K","L","M","N","O","P","Q","R","S","T","U","V","W","X","Y","Z","Ñ","0","1","2","3","4","5","6","7","8","9"," "},0)))=LEN(TRIM(SUBSTITUTE(D89,CHAR(160)," "))))),0,1)</f>
        <v>0</v>
      </c>
      <c r="AH89" s="13"/>
      <c r="AI89" s="13"/>
      <c r="AJ89" s="107"/>
      <c r="AK89" s="107"/>
      <c r="AL89" s="269">
        <f t="shared" si="8"/>
        <v>0</v>
      </c>
      <c r="AM89" s="282">
        <f t="shared" si="9"/>
        <v>0</v>
      </c>
      <c r="AN89" s="283" t="str">
        <f>IF(AM89=0,"",
IF(SUM($AM$41:AM89)=1,AO89,
IF($AM$161&gt;SUM($AM$41:AM89),_xlfn.CONCAT(", ",AO89),
IF($AM$161=SUM($AM$41:AM89),_xlfn.CONCAT(" y ",AO89)))))</f>
        <v/>
      </c>
      <c r="AO89" s="120" t="s">
        <v>5217</v>
      </c>
      <c r="AP89" s="270">
        <f t="shared" si="2"/>
        <v>0</v>
      </c>
      <c r="AQ89" s="282">
        <f t="shared" si="3"/>
        <v>0</v>
      </c>
      <c r="AR89" s="283" t="str">
        <f>IF(AQ89=0,"",
IF(SUM($AQ$41:AQ89)=1,AS89,
IF($AQ$161&gt;SUM($AQ$41:AQ89),_xlfn.CONCAT(", ",AS89),
IF($AQ$161=SUM($AQ$41:AQ89),_xlfn.CONCAT(" y ",AS89)))))</f>
        <v/>
      </c>
      <c r="AS89" s="120" t="s">
        <v>5217</v>
      </c>
      <c r="AT89" s="272">
        <f t="shared" si="4"/>
        <v>0</v>
      </c>
      <c r="AU89" s="273">
        <f t="shared" si="5"/>
        <v>0</v>
      </c>
      <c r="AW89" s="290">
        <f t="shared" si="6"/>
        <v>0</v>
      </c>
      <c r="AX89" s="293">
        <f t="shared" si="7"/>
        <v>0</v>
      </c>
      <c r="AY89" s="283" t="str">
        <f>IF(AX89=0,"",
IF(SUM($AX$41:AX89)=1,AZ89,
IF($AX$161&gt;SUM($AX$41:AX89),_xlfn.CONCAT(", ",AZ89),
IF($AX$161=SUM($AX$41:AX89),_xlfn.CONCAT(" y ",AZ89)))))</f>
        <v/>
      </c>
      <c r="AZ89" s="52" t="s">
        <v>5217</v>
      </c>
    </row>
    <row r="90" spans="1:52" ht="15" customHeight="1">
      <c r="A90" s="22"/>
      <c r="B90" s="11"/>
      <c r="C90" s="35" t="s">
        <v>5218</v>
      </c>
      <c r="D90" s="810"/>
      <c r="E90" s="714"/>
      <c r="F90" s="714"/>
      <c r="G90" s="714"/>
      <c r="H90" s="714"/>
      <c r="I90" s="714"/>
      <c r="J90" s="714"/>
      <c r="K90" s="714"/>
      <c r="L90" s="714"/>
      <c r="M90" s="714"/>
      <c r="N90" s="714"/>
      <c r="O90" s="714"/>
      <c r="P90" s="805"/>
      <c r="Q90" s="804"/>
      <c r="R90" s="714"/>
      <c r="S90" s="714"/>
      <c r="T90" s="805"/>
      <c r="U90" s="804"/>
      <c r="V90" s="714"/>
      <c r="W90" s="714"/>
      <c r="X90" s="805"/>
      <c r="Y90" s="310"/>
      <c r="Z90" s="310"/>
      <c r="AA90" s="310"/>
      <c r="AB90" s="310"/>
      <c r="AC90" s="310"/>
      <c r="AD90" s="310"/>
      <c r="AG90" s="107">
        <f ca="1">IF(OR(D90=" ",AND(EXACT(UPPER(TRIM(SUBSTITUTE(D90,CHAR(160)," "))),TRIM(SUBSTITUTE(D90,CHAR(160)," "))),SUMPRODUCT(--ISNUMBER(MATCH(MID(TRIM(SUBSTITUTE(D90,CHAR(160)," ")),ROW(INDIRECT("1:"&amp;LEN(TRIM(SUBSTITUTE(D90,CHAR(160)," "))))),1),{"A","B","C","D","E","F","G","H","I","J","K","L","M","N","O","P","Q","R","S","T","U","V","W","X","Y","Z","Ñ","0","1","2","3","4","5","6","7","8","9"," "},0)))=LEN(TRIM(SUBSTITUTE(D90,CHAR(160)," "))))),0,1)</f>
        <v>0</v>
      </c>
      <c r="AH90" s="13"/>
      <c r="AI90" s="13"/>
      <c r="AJ90" s="107"/>
      <c r="AK90" s="107"/>
      <c r="AL90" s="269">
        <f t="shared" si="8"/>
        <v>0</v>
      </c>
      <c r="AM90" s="282">
        <f t="shared" si="9"/>
        <v>0</v>
      </c>
      <c r="AN90" s="283" t="str">
        <f>IF(AM90=0,"",
IF(SUM($AM$41:AM90)=1,AO90,
IF($AM$161&gt;SUM($AM$41:AM90),_xlfn.CONCAT(", ",AO90),
IF($AM$161=SUM($AM$41:AM90),_xlfn.CONCAT(" y ",AO90)))))</f>
        <v/>
      </c>
      <c r="AO90" s="120" t="s">
        <v>5219</v>
      </c>
      <c r="AP90" s="270">
        <f t="shared" si="2"/>
        <v>0</v>
      </c>
      <c r="AQ90" s="282">
        <f t="shared" si="3"/>
        <v>0</v>
      </c>
      <c r="AR90" s="283" t="str">
        <f>IF(AQ90=0,"",
IF(SUM($AQ$41:AQ90)=1,AS90,
IF($AQ$161&gt;SUM($AQ$41:AQ90),_xlfn.CONCAT(", ",AS90),
IF($AQ$161=SUM($AQ$41:AQ90),_xlfn.CONCAT(" y ",AS90)))))</f>
        <v/>
      </c>
      <c r="AS90" s="120" t="s">
        <v>5219</v>
      </c>
      <c r="AT90" s="272">
        <f t="shared" si="4"/>
        <v>0</v>
      </c>
      <c r="AU90" s="273">
        <f t="shared" si="5"/>
        <v>0</v>
      </c>
      <c r="AW90" s="290">
        <f t="shared" si="6"/>
        <v>0</v>
      </c>
      <c r="AX90" s="293">
        <f t="shared" si="7"/>
        <v>0</v>
      </c>
      <c r="AY90" s="283" t="str">
        <f>IF(AX90=0,"",
IF(SUM($AX$41:AX90)=1,AZ90,
IF($AX$161&gt;SUM($AX$41:AX90),_xlfn.CONCAT(", ",AZ90),
IF($AX$161=SUM($AX$41:AX90),_xlfn.CONCAT(" y ",AZ90)))))</f>
        <v/>
      </c>
      <c r="AZ90" s="52" t="s">
        <v>5219</v>
      </c>
    </row>
    <row r="91" spans="1:52" ht="15" customHeight="1">
      <c r="A91" s="22"/>
      <c r="B91" s="11"/>
      <c r="C91" s="35" t="s">
        <v>5220</v>
      </c>
      <c r="D91" s="810"/>
      <c r="E91" s="714"/>
      <c r="F91" s="714"/>
      <c r="G91" s="714"/>
      <c r="H91" s="714"/>
      <c r="I91" s="714"/>
      <c r="J91" s="714"/>
      <c r="K91" s="714"/>
      <c r="L91" s="714"/>
      <c r="M91" s="714"/>
      <c r="N91" s="714"/>
      <c r="O91" s="714"/>
      <c r="P91" s="805"/>
      <c r="Q91" s="804"/>
      <c r="R91" s="714"/>
      <c r="S91" s="714"/>
      <c r="T91" s="805"/>
      <c r="U91" s="804"/>
      <c r="V91" s="714"/>
      <c r="W91" s="714"/>
      <c r="X91" s="805"/>
      <c r="Y91" s="310"/>
      <c r="Z91" s="310"/>
      <c r="AA91" s="310"/>
      <c r="AB91" s="310"/>
      <c r="AC91" s="310"/>
      <c r="AD91" s="310"/>
      <c r="AG91" s="107">
        <f ca="1">IF(OR(D91=" ",AND(EXACT(UPPER(TRIM(SUBSTITUTE(D91,CHAR(160)," "))),TRIM(SUBSTITUTE(D91,CHAR(160)," "))),SUMPRODUCT(--ISNUMBER(MATCH(MID(TRIM(SUBSTITUTE(D91,CHAR(160)," ")),ROW(INDIRECT("1:"&amp;LEN(TRIM(SUBSTITUTE(D91,CHAR(160)," "))))),1),{"A","B","C","D","E","F","G","H","I","J","K","L","M","N","O","P","Q","R","S","T","U","V","W","X","Y","Z","Ñ","0","1","2","3","4","5","6","7","8","9"," "},0)))=LEN(TRIM(SUBSTITUTE(D91,CHAR(160)," "))))),0,1)</f>
        <v>0</v>
      </c>
      <c r="AH91" s="13"/>
      <c r="AI91" s="13"/>
      <c r="AJ91" s="107"/>
      <c r="AK91" s="107"/>
      <c r="AL91" s="269">
        <f t="shared" si="8"/>
        <v>0</v>
      </c>
      <c r="AM91" s="282">
        <f t="shared" si="9"/>
        <v>0</v>
      </c>
      <c r="AN91" s="283" t="str">
        <f>IF(AM91=0,"",
IF(SUM($AM$41:AM91)=1,AO91,
IF($AM$161&gt;SUM($AM$41:AM91),_xlfn.CONCAT(", ",AO91),
IF($AM$161=SUM($AM$41:AM91),_xlfn.CONCAT(" y ",AO91)))))</f>
        <v/>
      </c>
      <c r="AO91" s="120" t="s">
        <v>5221</v>
      </c>
      <c r="AP91" s="270">
        <f t="shared" si="2"/>
        <v>0</v>
      </c>
      <c r="AQ91" s="282">
        <f t="shared" si="3"/>
        <v>0</v>
      </c>
      <c r="AR91" s="283" t="str">
        <f>IF(AQ91=0,"",
IF(SUM($AQ$41:AQ91)=1,AS91,
IF($AQ$161&gt;SUM($AQ$41:AQ91),_xlfn.CONCAT(", ",AS91),
IF($AQ$161=SUM($AQ$41:AQ91),_xlfn.CONCAT(" y ",AS91)))))</f>
        <v/>
      </c>
      <c r="AS91" s="120" t="s">
        <v>5221</v>
      </c>
      <c r="AT91" s="272">
        <f t="shared" si="4"/>
        <v>0</v>
      </c>
      <c r="AU91" s="273">
        <f t="shared" si="5"/>
        <v>0</v>
      </c>
      <c r="AW91" s="290">
        <f t="shared" si="6"/>
        <v>0</v>
      </c>
      <c r="AX91" s="293">
        <f t="shared" si="7"/>
        <v>0</v>
      </c>
      <c r="AY91" s="283" t="str">
        <f>IF(AX91=0,"",
IF(SUM($AX$41:AX91)=1,AZ91,
IF($AX$161&gt;SUM($AX$41:AX91),_xlfn.CONCAT(", ",AZ91),
IF($AX$161=SUM($AX$41:AX91),_xlfn.CONCAT(" y ",AZ91)))))</f>
        <v/>
      </c>
      <c r="AZ91" s="52" t="s">
        <v>5221</v>
      </c>
    </row>
    <row r="92" spans="1:52" ht="15" customHeight="1">
      <c r="A92" s="22"/>
      <c r="B92" s="11"/>
      <c r="C92" s="35" t="s">
        <v>5222</v>
      </c>
      <c r="D92" s="810"/>
      <c r="E92" s="714"/>
      <c r="F92" s="714"/>
      <c r="G92" s="714"/>
      <c r="H92" s="714"/>
      <c r="I92" s="714"/>
      <c r="J92" s="714"/>
      <c r="K92" s="714"/>
      <c r="L92" s="714"/>
      <c r="M92" s="714"/>
      <c r="N92" s="714"/>
      <c r="O92" s="714"/>
      <c r="P92" s="805"/>
      <c r="Q92" s="804"/>
      <c r="R92" s="714"/>
      <c r="S92" s="714"/>
      <c r="T92" s="805"/>
      <c r="U92" s="804"/>
      <c r="V92" s="714"/>
      <c r="W92" s="714"/>
      <c r="X92" s="805"/>
      <c r="Y92" s="310"/>
      <c r="Z92" s="310"/>
      <c r="AA92" s="310"/>
      <c r="AB92" s="310"/>
      <c r="AC92" s="310"/>
      <c r="AD92" s="310"/>
      <c r="AG92" s="107">
        <f ca="1">IF(OR(D92=" ",AND(EXACT(UPPER(TRIM(SUBSTITUTE(D92,CHAR(160)," "))),TRIM(SUBSTITUTE(D92,CHAR(160)," "))),SUMPRODUCT(--ISNUMBER(MATCH(MID(TRIM(SUBSTITUTE(D92,CHAR(160)," ")),ROW(INDIRECT("1:"&amp;LEN(TRIM(SUBSTITUTE(D92,CHAR(160)," "))))),1),{"A","B","C","D","E","F","G","H","I","J","K","L","M","N","O","P","Q","R","S","T","U","V","W","X","Y","Z","Ñ","0","1","2","3","4","5","6","7","8","9"," "},0)))=LEN(TRIM(SUBSTITUTE(D92,CHAR(160)," "))))),0,1)</f>
        <v>0</v>
      </c>
      <c r="AH92" s="13"/>
      <c r="AI92" s="13"/>
      <c r="AJ92" s="107"/>
      <c r="AK92" s="107"/>
      <c r="AL92" s="269">
        <f t="shared" si="8"/>
        <v>0</v>
      </c>
      <c r="AM92" s="282">
        <f t="shared" si="9"/>
        <v>0</v>
      </c>
      <c r="AN92" s="283" t="str">
        <f>IF(AM92=0,"",
IF(SUM($AM$41:AM92)=1,AO92,
IF($AM$161&gt;SUM($AM$41:AM92),_xlfn.CONCAT(", ",AO92),
IF($AM$161=SUM($AM$41:AM92),_xlfn.CONCAT(" y ",AO92)))))</f>
        <v/>
      </c>
      <c r="AO92" s="120" t="s">
        <v>5223</v>
      </c>
      <c r="AP92" s="270">
        <f t="shared" si="2"/>
        <v>0</v>
      </c>
      <c r="AQ92" s="282">
        <f t="shared" si="3"/>
        <v>0</v>
      </c>
      <c r="AR92" s="283" t="str">
        <f>IF(AQ92=0,"",
IF(SUM($AQ$41:AQ92)=1,AS92,
IF($AQ$161&gt;SUM($AQ$41:AQ92),_xlfn.CONCAT(", ",AS92),
IF($AQ$161=SUM($AQ$41:AQ92),_xlfn.CONCAT(" y ",AS92)))))</f>
        <v/>
      </c>
      <c r="AS92" s="120" t="s">
        <v>5223</v>
      </c>
      <c r="AT92" s="272">
        <f t="shared" si="4"/>
        <v>0</v>
      </c>
      <c r="AU92" s="273">
        <f t="shared" si="5"/>
        <v>0</v>
      </c>
      <c r="AW92" s="290">
        <f t="shared" si="6"/>
        <v>0</v>
      </c>
      <c r="AX92" s="293">
        <f t="shared" si="7"/>
        <v>0</v>
      </c>
      <c r="AY92" s="283" t="str">
        <f>IF(AX92=0,"",
IF(SUM($AX$41:AX92)=1,AZ92,
IF($AX$161&gt;SUM($AX$41:AX92),_xlfn.CONCAT(", ",AZ92),
IF($AX$161=SUM($AX$41:AX92),_xlfn.CONCAT(" y ",AZ92)))))</f>
        <v/>
      </c>
      <c r="AZ92" s="52" t="s">
        <v>5223</v>
      </c>
    </row>
    <row r="93" spans="1:52" ht="15" customHeight="1">
      <c r="A93" s="22"/>
      <c r="B93" s="11"/>
      <c r="C93" s="35" t="s">
        <v>5224</v>
      </c>
      <c r="D93" s="810"/>
      <c r="E93" s="714"/>
      <c r="F93" s="714"/>
      <c r="G93" s="714"/>
      <c r="H93" s="714"/>
      <c r="I93" s="714"/>
      <c r="J93" s="714"/>
      <c r="K93" s="714"/>
      <c r="L93" s="714"/>
      <c r="M93" s="714"/>
      <c r="N93" s="714"/>
      <c r="O93" s="714"/>
      <c r="P93" s="805"/>
      <c r="Q93" s="804"/>
      <c r="R93" s="714"/>
      <c r="S93" s="714"/>
      <c r="T93" s="805"/>
      <c r="U93" s="804"/>
      <c r="V93" s="714"/>
      <c r="W93" s="714"/>
      <c r="X93" s="805"/>
      <c r="Y93" s="310"/>
      <c r="Z93" s="310"/>
      <c r="AA93" s="310"/>
      <c r="AB93" s="310"/>
      <c r="AC93" s="310"/>
      <c r="AD93" s="310"/>
      <c r="AG93" s="107">
        <f ca="1">IF(OR(D93=" ",AND(EXACT(UPPER(TRIM(SUBSTITUTE(D93,CHAR(160)," "))),TRIM(SUBSTITUTE(D93,CHAR(160)," "))),SUMPRODUCT(--ISNUMBER(MATCH(MID(TRIM(SUBSTITUTE(D93,CHAR(160)," ")),ROW(INDIRECT("1:"&amp;LEN(TRIM(SUBSTITUTE(D93,CHAR(160)," "))))),1),{"A","B","C","D","E","F","G","H","I","J","K","L","M","N","O","P","Q","R","S","T","U","V","W","X","Y","Z","Ñ","0","1","2","3","4","5","6","7","8","9"," "},0)))=LEN(TRIM(SUBSTITUTE(D93,CHAR(160)," "))))),0,1)</f>
        <v>0</v>
      </c>
      <c r="AH93" s="13"/>
      <c r="AI93" s="13"/>
      <c r="AJ93" s="107"/>
      <c r="AK93" s="107"/>
      <c r="AL93" s="269">
        <f t="shared" si="8"/>
        <v>0</v>
      </c>
      <c r="AM93" s="282">
        <f t="shared" si="9"/>
        <v>0</v>
      </c>
      <c r="AN93" s="283" t="str">
        <f>IF(AM93=0,"",
IF(SUM($AM$41:AM93)=1,AO93,
IF($AM$161&gt;SUM($AM$41:AM93),_xlfn.CONCAT(", ",AO93),
IF($AM$161=SUM($AM$41:AM93),_xlfn.CONCAT(" y ",AO93)))))</f>
        <v/>
      </c>
      <c r="AO93" s="120" t="s">
        <v>5225</v>
      </c>
      <c r="AP93" s="270">
        <f t="shared" si="2"/>
        <v>0</v>
      </c>
      <c r="AQ93" s="282">
        <f t="shared" si="3"/>
        <v>0</v>
      </c>
      <c r="AR93" s="283" t="str">
        <f>IF(AQ93=0,"",
IF(SUM($AQ$41:AQ93)=1,AS93,
IF($AQ$161&gt;SUM($AQ$41:AQ93),_xlfn.CONCAT(", ",AS93),
IF($AQ$161=SUM($AQ$41:AQ93),_xlfn.CONCAT(" y ",AS93)))))</f>
        <v/>
      </c>
      <c r="AS93" s="120" t="s">
        <v>5225</v>
      </c>
      <c r="AT93" s="272">
        <f t="shared" si="4"/>
        <v>0</v>
      </c>
      <c r="AU93" s="273">
        <f t="shared" si="5"/>
        <v>0</v>
      </c>
      <c r="AW93" s="290">
        <f t="shared" si="6"/>
        <v>0</v>
      </c>
      <c r="AX93" s="293">
        <f t="shared" si="7"/>
        <v>0</v>
      </c>
      <c r="AY93" s="283" t="str">
        <f>IF(AX93=0,"",
IF(SUM($AX$41:AX93)=1,AZ93,
IF($AX$161&gt;SUM($AX$41:AX93),_xlfn.CONCAT(", ",AZ93),
IF($AX$161=SUM($AX$41:AX93),_xlfn.CONCAT(" y ",AZ93)))))</f>
        <v/>
      </c>
      <c r="AZ93" s="52" t="s">
        <v>5225</v>
      </c>
    </row>
    <row r="94" spans="1:52" ht="15" customHeight="1">
      <c r="A94" s="22"/>
      <c r="B94" s="11"/>
      <c r="C94" s="35" t="s">
        <v>5226</v>
      </c>
      <c r="D94" s="810"/>
      <c r="E94" s="714"/>
      <c r="F94" s="714"/>
      <c r="G94" s="714"/>
      <c r="H94" s="714"/>
      <c r="I94" s="714"/>
      <c r="J94" s="714"/>
      <c r="K94" s="714"/>
      <c r="L94" s="714"/>
      <c r="M94" s="714"/>
      <c r="N94" s="714"/>
      <c r="O94" s="714"/>
      <c r="P94" s="805"/>
      <c r="Q94" s="804"/>
      <c r="R94" s="714"/>
      <c r="S94" s="714"/>
      <c r="T94" s="805"/>
      <c r="U94" s="804"/>
      <c r="V94" s="714"/>
      <c r="W94" s="714"/>
      <c r="X94" s="805"/>
      <c r="Y94" s="310"/>
      <c r="Z94" s="310"/>
      <c r="AA94" s="310"/>
      <c r="AB94" s="310"/>
      <c r="AC94" s="310"/>
      <c r="AD94" s="310"/>
      <c r="AG94" s="107">
        <f ca="1">IF(OR(D94=" ",AND(EXACT(UPPER(TRIM(SUBSTITUTE(D94,CHAR(160)," "))),TRIM(SUBSTITUTE(D94,CHAR(160)," "))),SUMPRODUCT(--ISNUMBER(MATCH(MID(TRIM(SUBSTITUTE(D94,CHAR(160)," ")),ROW(INDIRECT("1:"&amp;LEN(TRIM(SUBSTITUTE(D94,CHAR(160)," "))))),1),{"A","B","C","D","E","F","G","H","I","J","K","L","M","N","O","P","Q","R","S","T","U","V","W","X","Y","Z","Ñ","0","1","2","3","4","5","6","7","8","9"," "},0)))=LEN(TRIM(SUBSTITUTE(D94,CHAR(160)," "))))),0,1)</f>
        <v>0</v>
      </c>
      <c r="AH94" s="13"/>
      <c r="AI94" s="13"/>
      <c r="AJ94" s="107"/>
      <c r="AK94" s="107"/>
      <c r="AL94" s="269">
        <f t="shared" si="8"/>
        <v>0</v>
      </c>
      <c r="AM94" s="282">
        <f t="shared" si="9"/>
        <v>0</v>
      </c>
      <c r="AN94" s="283" t="str">
        <f>IF(AM94=0,"",
IF(SUM($AM$41:AM94)=1,AO94,
IF($AM$161&gt;SUM($AM$41:AM94),_xlfn.CONCAT(", ",AO94),
IF($AM$161=SUM($AM$41:AM94),_xlfn.CONCAT(" y ",AO94)))))</f>
        <v/>
      </c>
      <c r="AO94" s="120" t="s">
        <v>5227</v>
      </c>
      <c r="AP94" s="270">
        <f t="shared" si="2"/>
        <v>0</v>
      </c>
      <c r="AQ94" s="282">
        <f t="shared" si="3"/>
        <v>0</v>
      </c>
      <c r="AR94" s="283" t="str">
        <f>IF(AQ94=0,"",
IF(SUM($AQ$41:AQ94)=1,AS94,
IF($AQ$161&gt;SUM($AQ$41:AQ94),_xlfn.CONCAT(", ",AS94),
IF($AQ$161=SUM($AQ$41:AQ94),_xlfn.CONCAT(" y ",AS94)))))</f>
        <v/>
      </c>
      <c r="AS94" s="120" t="s">
        <v>5227</v>
      </c>
      <c r="AT94" s="272">
        <f t="shared" si="4"/>
        <v>0</v>
      </c>
      <c r="AU94" s="273">
        <f t="shared" si="5"/>
        <v>0</v>
      </c>
      <c r="AW94" s="290">
        <f t="shared" si="6"/>
        <v>0</v>
      </c>
      <c r="AX94" s="293">
        <f t="shared" si="7"/>
        <v>0</v>
      </c>
      <c r="AY94" s="283" t="str">
        <f>IF(AX94=0,"",
IF(SUM($AX$41:AX94)=1,AZ94,
IF($AX$161&gt;SUM($AX$41:AX94),_xlfn.CONCAT(", ",AZ94),
IF($AX$161=SUM($AX$41:AX94),_xlfn.CONCAT(" y ",AZ94)))))</f>
        <v/>
      </c>
      <c r="AZ94" s="52" t="s">
        <v>5227</v>
      </c>
    </row>
    <row r="95" spans="1:52" ht="15" customHeight="1">
      <c r="A95" s="22"/>
      <c r="B95" s="11"/>
      <c r="C95" s="35" t="s">
        <v>5228</v>
      </c>
      <c r="D95" s="810"/>
      <c r="E95" s="714"/>
      <c r="F95" s="714"/>
      <c r="G95" s="714"/>
      <c r="H95" s="714"/>
      <c r="I95" s="714"/>
      <c r="J95" s="714"/>
      <c r="K95" s="714"/>
      <c r="L95" s="714"/>
      <c r="M95" s="714"/>
      <c r="N95" s="714"/>
      <c r="O95" s="714"/>
      <c r="P95" s="805"/>
      <c r="Q95" s="804"/>
      <c r="R95" s="714"/>
      <c r="S95" s="714"/>
      <c r="T95" s="805"/>
      <c r="U95" s="804"/>
      <c r="V95" s="714"/>
      <c r="W95" s="714"/>
      <c r="X95" s="805"/>
      <c r="Y95" s="310"/>
      <c r="Z95" s="310"/>
      <c r="AA95" s="310"/>
      <c r="AB95" s="310"/>
      <c r="AC95" s="310"/>
      <c r="AD95" s="310"/>
      <c r="AG95" s="107">
        <f ca="1">IF(OR(D95=" ",AND(EXACT(UPPER(TRIM(SUBSTITUTE(D95,CHAR(160)," "))),TRIM(SUBSTITUTE(D95,CHAR(160)," "))),SUMPRODUCT(--ISNUMBER(MATCH(MID(TRIM(SUBSTITUTE(D95,CHAR(160)," ")),ROW(INDIRECT("1:"&amp;LEN(TRIM(SUBSTITUTE(D95,CHAR(160)," "))))),1),{"A","B","C","D","E","F","G","H","I","J","K","L","M","N","O","P","Q","R","S","T","U","V","W","X","Y","Z","Ñ","0","1","2","3","4","5","6","7","8","9"," "},0)))=LEN(TRIM(SUBSTITUTE(D95,CHAR(160)," "))))),0,1)</f>
        <v>0</v>
      </c>
      <c r="AH95" s="13"/>
      <c r="AI95" s="13"/>
      <c r="AJ95" s="107"/>
      <c r="AK95" s="107"/>
      <c r="AL95" s="269">
        <f t="shared" si="8"/>
        <v>0</v>
      </c>
      <c r="AM95" s="282">
        <f t="shared" si="9"/>
        <v>0</v>
      </c>
      <c r="AN95" s="283" t="str">
        <f>IF(AM95=0,"",
IF(SUM($AM$41:AM95)=1,AO95,
IF($AM$161&gt;SUM($AM$41:AM95),_xlfn.CONCAT(", ",AO95),
IF($AM$161=SUM($AM$41:AM95),_xlfn.CONCAT(" y ",AO95)))))</f>
        <v/>
      </c>
      <c r="AO95" s="120" t="s">
        <v>5229</v>
      </c>
      <c r="AP95" s="270">
        <f t="shared" si="2"/>
        <v>0</v>
      </c>
      <c r="AQ95" s="282">
        <f t="shared" si="3"/>
        <v>0</v>
      </c>
      <c r="AR95" s="283" t="str">
        <f>IF(AQ95=0,"",
IF(SUM($AQ$41:AQ95)=1,AS95,
IF($AQ$161&gt;SUM($AQ$41:AQ95),_xlfn.CONCAT(", ",AS95),
IF($AQ$161=SUM($AQ$41:AQ95),_xlfn.CONCAT(" y ",AS95)))))</f>
        <v/>
      </c>
      <c r="AS95" s="120" t="s">
        <v>5229</v>
      </c>
      <c r="AT95" s="272">
        <f t="shared" si="4"/>
        <v>0</v>
      </c>
      <c r="AU95" s="273">
        <f t="shared" si="5"/>
        <v>0</v>
      </c>
      <c r="AW95" s="290">
        <f t="shared" si="6"/>
        <v>0</v>
      </c>
      <c r="AX95" s="293">
        <f t="shared" si="7"/>
        <v>0</v>
      </c>
      <c r="AY95" s="283" t="str">
        <f>IF(AX95=0,"",
IF(SUM($AX$41:AX95)=1,AZ95,
IF($AX$161&gt;SUM($AX$41:AX95),_xlfn.CONCAT(", ",AZ95),
IF($AX$161=SUM($AX$41:AX95),_xlfn.CONCAT(" y ",AZ95)))))</f>
        <v/>
      </c>
      <c r="AZ95" s="52" t="s">
        <v>5229</v>
      </c>
    </row>
    <row r="96" spans="1:52" ht="15" customHeight="1">
      <c r="A96" s="22"/>
      <c r="B96" s="11"/>
      <c r="C96" s="35" t="s">
        <v>5230</v>
      </c>
      <c r="D96" s="810"/>
      <c r="E96" s="714"/>
      <c r="F96" s="714"/>
      <c r="G96" s="714"/>
      <c r="H96" s="714"/>
      <c r="I96" s="714"/>
      <c r="J96" s="714"/>
      <c r="K96" s="714"/>
      <c r="L96" s="714"/>
      <c r="M96" s="714"/>
      <c r="N96" s="714"/>
      <c r="O96" s="714"/>
      <c r="P96" s="805"/>
      <c r="Q96" s="804"/>
      <c r="R96" s="714"/>
      <c r="S96" s="714"/>
      <c r="T96" s="805"/>
      <c r="U96" s="804"/>
      <c r="V96" s="714"/>
      <c r="W96" s="714"/>
      <c r="X96" s="805"/>
      <c r="Y96" s="310"/>
      <c r="Z96" s="310"/>
      <c r="AA96" s="310"/>
      <c r="AB96" s="310"/>
      <c r="AC96" s="310"/>
      <c r="AD96" s="310"/>
      <c r="AG96" s="107">
        <f ca="1">IF(OR(D96=" ",AND(EXACT(UPPER(TRIM(SUBSTITUTE(D96,CHAR(160)," "))),TRIM(SUBSTITUTE(D96,CHAR(160)," "))),SUMPRODUCT(--ISNUMBER(MATCH(MID(TRIM(SUBSTITUTE(D96,CHAR(160)," ")),ROW(INDIRECT("1:"&amp;LEN(TRIM(SUBSTITUTE(D96,CHAR(160)," "))))),1),{"A","B","C","D","E","F","G","H","I","J","K","L","M","N","O","P","Q","R","S","T","U","V","W","X","Y","Z","Ñ","0","1","2","3","4","5","6","7","8","9"," "},0)))=LEN(TRIM(SUBSTITUTE(D96,CHAR(160)," "))))),0,1)</f>
        <v>0</v>
      </c>
      <c r="AH96" s="13"/>
      <c r="AI96" s="13"/>
      <c r="AJ96" s="107"/>
      <c r="AK96" s="107"/>
      <c r="AL96" s="269">
        <f t="shared" si="8"/>
        <v>0</v>
      </c>
      <c r="AM96" s="282">
        <f t="shared" si="9"/>
        <v>0</v>
      </c>
      <c r="AN96" s="283" t="str">
        <f>IF(AM96=0,"",
IF(SUM($AM$41:AM96)=1,AO96,
IF($AM$161&gt;SUM($AM$41:AM96),_xlfn.CONCAT(", ",AO96),
IF($AM$161=SUM($AM$41:AM96),_xlfn.CONCAT(" y ",AO96)))))</f>
        <v/>
      </c>
      <c r="AO96" s="120" t="s">
        <v>5231</v>
      </c>
      <c r="AP96" s="270">
        <f t="shared" si="2"/>
        <v>0</v>
      </c>
      <c r="AQ96" s="282">
        <f t="shared" si="3"/>
        <v>0</v>
      </c>
      <c r="AR96" s="283" t="str">
        <f>IF(AQ96=0,"",
IF(SUM($AQ$41:AQ96)=1,AS96,
IF($AQ$161&gt;SUM($AQ$41:AQ96),_xlfn.CONCAT(", ",AS96),
IF($AQ$161=SUM($AQ$41:AQ96),_xlfn.CONCAT(" y ",AS96)))))</f>
        <v/>
      </c>
      <c r="AS96" s="120" t="s">
        <v>5231</v>
      </c>
      <c r="AT96" s="272">
        <f t="shared" si="4"/>
        <v>0</v>
      </c>
      <c r="AU96" s="273">
        <f t="shared" si="5"/>
        <v>0</v>
      </c>
      <c r="AW96" s="290">
        <f t="shared" si="6"/>
        <v>0</v>
      </c>
      <c r="AX96" s="293">
        <f t="shared" si="7"/>
        <v>0</v>
      </c>
      <c r="AY96" s="283" t="str">
        <f>IF(AX96=0,"",
IF(SUM($AX$41:AX96)=1,AZ96,
IF($AX$161&gt;SUM($AX$41:AX96),_xlfn.CONCAT(", ",AZ96),
IF($AX$161=SUM($AX$41:AX96),_xlfn.CONCAT(" y ",AZ96)))))</f>
        <v/>
      </c>
      <c r="AZ96" s="52" t="s">
        <v>5231</v>
      </c>
    </row>
    <row r="97" spans="1:52" ht="15" customHeight="1">
      <c r="A97" s="22"/>
      <c r="B97" s="11"/>
      <c r="C97" s="35" t="s">
        <v>5232</v>
      </c>
      <c r="D97" s="810"/>
      <c r="E97" s="714"/>
      <c r="F97" s="714"/>
      <c r="G97" s="714"/>
      <c r="H97" s="714"/>
      <c r="I97" s="714"/>
      <c r="J97" s="714"/>
      <c r="K97" s="714"/>
      <c r="L97" s="714"/>
      <c r="M97" s="714"/>
      <c r="N97" s="714"/>
      <c r="O97" s="714"/>
      <c r="P97" s="805"/>
      <c r="Q97" s="804"/>
      <c r="R97" s="714"/>
      <c r="S97" s="714"/>
      <c r="T97" s="805"/>
      <c r="U97" s="804"/>
      <c r="V97" s="714"/>
      <c r="W97" s="714"/>
      <c r="X97" s="805"/>
      <c r="Y97" s="310"/>
      <c r="Z97" s="310"/>
      <c r="AA97" s="310"/>
      <c r="AB97" s="310"/>
      <c r="AC97" s="310"/>
      <c r="AD97" s="310"/>
      <c r="AG97" s="107">
        <f ca="1">IF(OR(D97=" ",AND(EXACT(UPPER(TRIM(SUBSTITUTE(D97,CHAR(160)," "))),TRIM(SUBSTITUTE(D97,CHAR(160)," "))),SUMPRODUCT(--ISNUMBER(MATCH(MID(TRIM(SUBSTITUTE(D97,CHAR(160)," ")),ROW(INDIRECT("1:"&amp;LEN(TRIM(SUBSTITUTE(D97,CHAR(160)," "))))),1),{"A","B","C","D","E","F","G","H","I","J","K","L","M","N","O","P","Q","R","S","T","U","V","W","X","Y","Z","Ñ","0","1","2","3","4","5","6","7","8","9"," "},0)))=LEN(TRIM(SUBSTITUTE(D97,CHAR(160)," "))))),0,1)</f>
        <v>0</v>
      </c>
      <c r="AH97" s="13"/>
      <c r="AI97" s="13"/>
      <c r="AJ97" s="107"/>
      <c r="AK97" s="107"/>
      <c r="AL97" s="269">
        <f t="shared" si="8"/>
        <v>0</v>
      </c>
      <c r="AM97" s="282">
        <f t="shared" si="9"/>
        <v>0</v>
      </c>
      <c r="AN97" s="283" t="str">
        <f>IF(AM97=0,"",
IF(SUM($AM$41:AM97)=1,AO97,
IF($AM$161&gt;SUM($AM$41:AM97),_xlfn.CONCAT(", ",AO97),
IF($AM$161=SUM($AM$41:AM97),_xlfn.CONCAT(" y ",AO97)))))</f>
        <v/>
      </c>
      <c r="AO97" s="120" t="s">
        <v>5233</v>
      </c>
      <c r="AP97" s="270">
        <f t="shared" si="2"/>
        <v>0</v>
      </c>
      <c r="AQ97" s="282">
        <f t="shared" si="3"/>
        <v>0</v>
      </c>
      <c r="AR97" s="283" t="str">
        <f>IF(AQ97=0,"",
IF(SUM($AQ$41:AQ97)=1,AS97,
IF($AQ$161&gt;SUM($AQ$41:AQ97),_xlfn.CONCAT(", ",AS97),
IF($AQ$161=SUM($AQ$41:AQ97),_xlfn.CONCAT(" y ",AS97)))))</f>
        <v/>
      </c>
      <c r="AS97" s="120" t="s">
        <v>5233</v>
      </c>
      <c r="AT97" s="272">
        <f t="shared" si="4"/>
        <v>0</v>
      </c>
      <c r="AU97" s="273">
        <f t="shared" si="5"/>
        <v>0</v>
      </c>
      <c r="AW97" s="290">
        <f t="shared" si="6"/>
        <v>0</v>
      </c>
      <c r="AX97" s="293">
        <f t="shared" si="7"/>
        <v>0</v>
      </c>
      <c r="AY97" s="283" t="str">
        <f>IF(AX97=0,"",
IF(SUM($AX$41:AX97)=1,AZ97,
IF($AX$161&gt;SUM($AX$41:AX97),_xlfn.CONCAT(", ",AZ97),
IF($AX$161=SUM($AX$41:AX97),_xlfn.CONCAT(" y ",AZ97)))))</f>
        <v/>
      </c>
      <c r="AZ97" s="52" t="s">
        <v>5233</v>
      </c>
    </row>
    <row r="98" spans="1:52" ht="15" customHeight="1">
      <c r="A98" s="22"/>
      <c r="B98" s="11"/>
      <c r="C98" s="35" t="s">
        <v>5234</v>
      </c>
      <c r="D98" s="810"/>
      <c r="E98" s="714"/>
      <c r="F98" s="714"/>
      <c r="G98" s="714"/>
      <c r="H98" s="714"/>
      <c r="I98" s="714"/>
      <c r="J98" s="714"/>
      <c r="K98" s="714"/>
      <c r="L98" s="714"/>
      <c r="M98" s="714"/>
      <c r="N98" s="714"/>
      <c r="O98" s="714"/>
      <c r="P98" s="805"/>
      <c r="Q98" s="804"/>
      <c r="R98" s="714"/>
      <c r="S98" s="714"/>
      <c r="T98" s="805"/>
      <c r="U98" s="804"/>
      <c r="V98" s="714"/>
      <c r="W98" s="714"/>
      <c r="X98" s="805"/>
      <c r="Y98" s="310"/>
      <c r="Z98" s="310"/>
      <c r="AA98" s="310"/>
      <c r="AB98" s="310"/>
      <c r="AC98" s="310"/>
      <c r="AD98" s="310"/>
      <c r="AG98" s="107">
        <f ca="1">IF(OR(D98=" ",AND(EXACT(UPPER(TRIM(SUBSTITUTE(D98,CHAR(160)," "))),TRIM(SUBSTITUTE(D98,CHAR(160)," "))),SUMPRODUCT(--ISNUMBER(MATCH(MID(TRIM(SUBSTITUTE(D98,CHAR(160)," ")),ROW(INDIRECT("1:"&amp;LEN(TRIM(SUBSTITUTE(D98,CHAR(160)," "))))),1),{"A","B","C","D","E","F","G","H","I","J","K","L","M","N","O","P","Q","R","S","T","U","V","W","X","Y","Z","Ñ","0","1","2","3","4","5","6","7","8","9"," "},0)))=LEN(TRIM(SUBSTITUTE(D98,CHAR(160)," "))))),0,1)</f>
        <v>0</v>
      </c>
      <c r="AH98" s="13"/>
      <c r="AI98" s="13"/>
      <c r="AJ98" s="107"/>
      <c r="AK98" s="107"/>
      <c r="AL98" s="269">
        <f t="shared" si="8"/>
        <v>0</v>
      </c>
      <c r="AM98" s="282">
        <f t="shared" si="9"/>
        <v>0</v>
      </c>
      <c r="AN98" s="283" t="str">
        <f>IF(AM98=0,"",
IF(SUM($AM$41:AM98)=1,AO98,
IF($AM$161&gt;SUM($AM$41:AM98),_xlfn.CONCAT(", ",AO98),
IF($AM$161=SUM($AM$41:AM98),_xlfn.CONCAT(" y ",AO98)))))</f>
        <v/>
      </c>
      <c r="AO98" s="120" t="s">
        <v>5235</v>
      </c>
      <c r="AP98" s="270">
        <f t="shared" si="2"/>
        <v>0</v>
      </c>
      <c r="AQ98" s="282">
        <f t="shared" si="3"/>
        <v>0</v>
      </c>
      <c r="AR98" s="283" t="str">
        <f>IF(AQ98=0,"",
IF(SUM($AQ$41:AQ98)=1,AS98,
IF($AQ$161&gt;SUM($AQ$41:AQ98),_xlfn.CONCAT(", ",AS98),
IF($AQ$161=SUM($AQ$41:AQ98),_xlfn.CONCAT(" y ",AS98)))))</f>
        <v/>
      </c>
      <c r="AS98" s="120" t="s">
        <v>5235</v>
      </c>
      <c r="AT98" s="272">
        <f t="shared" si="4"/>
        <v>0</v>
      </c>
      <c r="AU98" s="273">
        <f t="shared" si="5"/>
        <v>0</v>
      </c>
      <c r="AW98" s="290">
        <f t="shared" si="6"/>
        <v>0</v>
      </c>
      <c r="AX98" s="293">
        <f t="shared" si="7"/>
        <v>0</v>
      </c>
      <c r="AY98" s="283" t="str">
        <f>IF(AX98=0,"",
IF(SUM($AX$41:AX98)=1,AZ98,
IF($AX$161&gt;SUM($AX$41:AX98),_xlfn.CONCAT(", ",AZ98),
IF($AX$161=SUM($AX$41:AX98),_xlfn.CONCAT(" y ",AZ98)))))</f>
        <v/>
      </c>
      <c r="AZ98" s="52" t="s">
        <v>5235</v>
      </c>
    </row>
    <row r="99" spans="1:52" ht="15" customHeight="1">
      <c r="A99" s="22"/>
      <c r="B99" s="11"/>
      <c r="C99" s="35" t="s">
        <v>5236</v>
      </c>
      <c r="D99" s="810"/>
      <c r="E99" s="714"/>
      <c r="F99" s="714"/>
      <c r="G99" s="714"/>
      <c r="H99" s="714"/>
      <c r="I99" s="714"/>
      <c r="J99" s="714"/>
      <c r="K99" s="714"/>
      <c r="L99" s="714"/>
      <c r="M99" s="714"/>
      <c r="N99" s="714"/>
      <c r="O99" s="714"/>
      <c r="P99" s="805"/>
      <c r="Q99" s="804"/>
      <c r="R99" s="714"/>
      <c r="S99" s="714"/>
      <c r="T99" s="805"/>
      <c r="U99" s="804"/>
      <c r="V99" s="714"/>
      <c r="W99" s="714"/>
      <c r="X99" s="805"/>
      <c r="Y99" s="310"/>
      <c r="Z99" s="310"/>
      <c r="AA99" s="310"/>
      <c r="AB99" s="310"/>
      <c r="AC99" s="310"/>
      <c r="AD99" s="310"/>
      <c r="AG99" s="107">
        <f ca="1">IF(OR(D99=" ",AND(EXACT(UPPER(TRIM(SUBSTITUTE(D99,CHAR(160)," "))),TRIM(SUBSTITUTE(D99,CHAR(160)," "))),SUMPRODUCT(--ISNUMBER(MATCH(MID(TRIM(SUBSTITUTE(D99,CHAR(160)," ")),ROW(INDIRECT("1:"&amp;LEN(TRIM(SUBSTITUTE(D99,CHAR(160)," "))))),1),{"A","B","C","D","E","F","G","H","I","J","K","L","M","N","O","P","Q","R","S","T","U","V","W","X","Y","Z","Ñ","0","1","2","3","4","5","6","7","8","9"," "},0)))=LEN(TRIM(SUBSTITUTE(D99,CHAR(160)," "))))),0,1)</f>
        <v>0</v>
      </c>
      <c r="AH99" s="13"/>
      <c r="AI99" s="13"/>
      <c r="AJ99" s="107"/>
      <c r="AK99" s="107"/>
      <c r="AL99" s="269">
        <f t="shared" si="8"/>
        <v>0</v>
      </c>
      <c r="AM99" s="282">
        <f t="shared" si="9"/>
        <v>0</v>
      </c>
      <c r="AN99" s="283" t="str">
        <f>IF(AM99=0,"",
IF(SUM($AM$41:AM99)=1,AO99,
IF($AM$161&gt;SUM($AM$41:AM99),_xlfn.CONCAT(", ",AO99),
IF($AM$161=SUM($AM$41:AM99),_xlfn.CONCAT(" y ",AO99)))))</f>
        <v/>
      </c>
      <c r="AO99" s="120" t="s">
        <v>5237</v>
      </c>
      <c r="AP99" s="270">
        <f t="shared" si="2"/>
        <v>0</v>
      </c>
      <c r="AQ99" s="282">
        <f t="shared" si="3"/>
        <v>0</v>
      </c>
      <c r="AR99" s="283" t="str">
        <f>IF(AQ99=0,"",
IF(SUM($AQ$41:AQ99)=1,AS99,
IF($AQ$161&gt;SUM($AQ$41:AQ99),_xlfn.CONCAT(", ",AS99),
IF($AQ$161=SUM($AQ$41:AQ99),_xlfn.CONCAT(" y ",AS99)))))</f>
        <v/>
      </c>
      <c r="AS99" s="120" t="s">
        <v>5237</v>
      </c>
      <c r="AT99" s="272">
        <f t="shared" si="4"/>
        <v>0</v>
      </c>
      <c r="AU99" s="273">
        <f t="shared" si="5"/>
        <v>0</v>
      </c>
      <c r="AW99" s="290">
        <f t="shared" si="6"/>
        <v>0</v>
      </c>
      <c r="AX99" s="293">
        <f t="shared" si="7"/>
        <v>0</v>
      </c>
      <c r="AY99" s="283" t="str">
        <f>IF(AX99=0,"",
IF(SUM($AX$41:AX99)=1,AZ99,
IF($AX$161&gt;SUM($AX$41:AX99),_xlfn.CONCAT(", ",AZ99),
IF($AX$161=SUM($AX$41:AX99),_xlfn.CONCAT(" y ",AZ99)))))</f>
        <v/>
      </c>
      <c r="AZ99" s="52" t="s">
        <v>5237</v>
      </c>
    </row>
    <row r="100" spans="1:52" ht="15" customHeight="1">
      <c r="A100" s="22"/>
      <c r="B100" s="11"/>
      <c r="C100" s="35" t="s">
        <v>5238</v>
      </c>
      <c r="D100" s="810"/>
      <c r="E100" s="714"/>
      <c r="F100" s="714"/>
      <c r="G100" s="714"/>
      <c r="H100" s="714"/>
      <c r="I100" s="714"/>
      <c r="J100" s="714"/>
      <c r="K100" s="714"/>
      <c r="L100" s="714"/>
      <c r="M100" s="714"/>
      <c r="N100" s="714"/>
      <c r="O100" s="714"/>
      <c r="P100" s="805"/>
      <c r="Q100" s="804"/>
      <c r="R100" s="714"/>
      <c r="S100" s="714"/>
      <c r="T100" s="805"/>
      <c r="U100" s="804"/>
      <c r="V100" s="714"/>
      <c r="W100" s="714"/>
      <c r="X100" s="805"/>
      <c r="Y100" s="310"/>
      <c r="Z100" s="310"/>
      <c r="AA100" s="310"/>
      <c r="AB100" s="310"/>
      <c r="AC100" s="310"/>
      <c r="AD100" s="310"/>
      <c r="AG100" s="107">
        <f ca="1">IF(OR(D100=" ",AND(EXACT(UPPER(TRIM(SUBSTITUTE(D100,CHAR(160)," "))),TRIM(SUBSTITUTE(D100,CHAR(160)," "))),SUMPRODUCT(--ISNUMBER(MATCH(MID(TRIM(SUBSTITUTE(D100,CHAR(160)," ")),ROW(INDIRECT("1:"&amp;LEN(TRIM(SUBSTITUTE(D100,CHAR(160)," "))))),1),{"A","B","C","D","E","F","G","H","I","J","K","L","M","N","O","P","Q","R","S","T","U","V","W","X","Y","Z","Ñ","0","1","2","3","4","5","6","7","8","9"," "},0)))=LEN(TRIM(SUBSTITUTE(D100,CHAR(160)," "))))),0,1)</f>
        <v>0</v>
      </c>
      <c r="AH100" s="13"/>
      <c r="AI100" s="13"/>
      <c r="AJ100" s="107"/>
      <c r="AK100" s="107"/>
      <c r="AL100" s="269">
        <f t="shared" si="8"/>
        <v>0</v>
      </c>
      <c r="AM100" s="282">
        <f t="shared" si="9"/>
        <v>0</v>
      </c>
      <c r="AN100" s="283" t="str">
        <f>IF(AM100=0,"",
IF(SUM($AM$41:AM100)=1,AO100,
IF($AM$161&gt;SUM($AM$41:AM100),_xlfn.CONCAT(", ",AO100),
IF($AM$161=SUM($AM$41:AM100),_xlfn.CONCAT(" y ",AO100)))))</f>
        <v/>
      </c>
      <c r="AO100" s="120" t="s">
        <v>5239</v>
      </c>
      <c r="AP100" s="270">
        <f t="shared" si="2"/>
        <v>0</v>
      </c>
      <c r="AQ100" s="282">
        <f t="shared" si="3"/>
        <v>0</v>
      </c>
      <c r="AR100" s="283" t="str">
        <f>IF(AQ100=0,"",
IF(SUM($AQ$41:AQ100)=1,AS100,
IF($AQ$161&gt;SUM($AQ$41:AQ100),_xlfn.CONCAT(", ",AS100),
IF($AQ$161=SUM($AQ$41:AQ100),_xlfn.CONCAT(" y ",AS100)))))</f>
        <v/>
      </c>
      <c r="AS100" s="120" t="s">
        <v>5239</v>
      </c>
      <c r="AT100" s="272">
        <f t="shared" si="4"/>
        <v>0</v>
      </c>
      <c r="AU100" s="273">
        <f t="shared" si="5"/>
        <v>0</v>
      </c>
      <c r="AW100" s="290">
        <f t="shared" si="6"/>
        <v>0</v>
      </c>
      <c r="AX100" s="293">
        <f t="shared" si="7"/>
        <v>0</v>
      </c>
      <c r="AY100" s="283" t="str">
        <f>IF(AX100=0,"",
IF(SUM($AX$41:AX100)=1,AZ100,
IF($AX$161&gt;SUM($AX$41:AX100),_xlfn.CONCAT(", ",AZ100),
IF($AX$161=SUM($AX$41:AX100),_xlfn.CONCAT(" y ",AZ100)))))</f>
        <v/>
      </c>
      <c r="AZ100" s="52" t="s">
        <v>5239</v>
      </c>
    </row>
    <row r="101" spans="1:52" ht="15" customHeight="1">
      <c r="A101" s="22"/>
      <c r="B101" s="11"/>
      <c r="C101" s="35" t="s">
        <v>5240</v>
      </c>
      <c r="D101" s="810"/>
      <c r="E101" s="714"/>
      <c r="F101" s="714"/>
      <c r="G101" s="714"/>
      <c r="H101" s="714"/>
      <c r="I101" s="714"/>
      <c r="J101" s="714"/>
      <c r="K101" s="714"/>
      <c r="L101" s="714"/>
      <c r="M101" s="714"/>
      <c r="N101" s="714"/>
      <c r="O101" s="714"/>
      <c r="P101" s="805"/>
      <c r="Q101" s="804"/>
      <c r="R101" s="714"/>
      <c r="S101" s="714"/>
      <c r="T101" s="805"/>
      <c r="U101" s="804"/>
      <c r="V101" s="714"/>
      <c r="W101" s="714"/>
      <c r="X101" s="805"/>
      <c r="Y101" s="310"/>
      <c r="Z101" s="310"/>
      <c r="AA101" s="310"/>
      <c r="AB101" s="310"/>
      <c r="AC101" s="310"/>
      <c r="AD101" s="310"/>
      <c r="AG101" s="107">
        <f ca="1">IF(OR(D101=" ",AND(EXACT(UPPER(TRIM(SUBSTITUTE(D101,CHAR(160)," "))),TRIM(SUBSTITUTE(D101,CHAR(160)," "))),SUMPRODUCT(--ISNUMBER(MATCH(MID(TRIM(SUBSTITUTE(D101,CHAR(160)," ")),ROW(INDIRECT("1:"&amp;LEN(TRIM(SUBSTITUTE(D101,CHAR(160)," "))))),1),{"A","B","C","D","E","F","G","H","I","J","K","L","M","N","O","P","Q","R","S","T","U","V","W","X","Y","Z","Ñ","0","1","2","3","4","5","6","7","8","9"," "},0)))=LEN(TRIM(SUBSTITUTE(D101,CHAR(160)," "))))),0,1)</f>
        <v>0</v>
      </c>
      <c r="AH101" s="13"/>
      <c r="AI101" s="13"/>
      <c r="AJ101" s="107"/>
      <c r="AK101" s="107"/>
      <c r="AL101" s="269">
        <f t="shared" si="8"/>
        <v>0</v>
      </c>
      <c r="AM101" s="282">
        <f t="shared" si="9"/>
        <v>0</v>
      </c>
      <c r="AN101" s="283" t="str">
        <f>IF(AM101=0,"",
IF(SUM($AM$41:AM101)=1,AO101,
IF($AM$161&gt;SUM($AM$41:AM101),_xlfn.CONCAT(", ",AO101),
IF($AM$161=SUM($AM$41:AM101),_xlfn.CONCAT(" y ",AO101)))))</f>
        <v/>
      </c>
      <c r="AO101" s="120" t="s">
        <v>5241</v>
      </c>
      <c r="AP101" s="270">
        <f t="shared" si="2"/>
        <v>0</v>
      </c>
      <c r="AQ101" s="282">
        <f t="shared" si="3"/>
        <v>0</v>
      </c>
      <c r="AR101" s="283" t="str">
        <f>IF(AQ101=0,"",
IF(SUM($AQ$41:AQ101)=1,AS101,
IF($AQ$161&gt;SUM($AQ$41:AQ101),_xlfn.CONCAT(", ",AS101),
IF($AQ$161=SUM($AQ$41:AQ101),_xlfn.CONCAT(" y ",AS101)))))</f>
        <v/>
      </c>
      <c r="AS101" s="120" t="s">
        <v>5241</v>
      </c>
      <c r="AT101" s="272">
        <f t="shared" si="4"/>
        <v>0</v>
      </c>
      <c r="AU101" s="273">
        <f t="shared" si="5"/>
        <v>0</v>
      </c>
      <c r="AW101" s="290">
        <f t="shared" si="6"/>
        <v>0</v>
      </c>
      <c r="AX101" s="293">
        <f t="shared" si="7"/>
        <v>0</v>
      </c>
      <c r="AY101" s="283" t="str">
        <f>IF(AX101=0,"",
IF(SUM($AX$41:AX101)=1,AZ101,
IF($AX$161&gt;SUM($AX$41:AX101),_xlfn.CONCAT(", ",AZ101),
IF($AX$161=SUM($AX$41:AX101),_xlfn.CONCAT(" y ",AZ101)))))</f>
        <v/>
      </c>
      <c r="AZ101" s="52" t="s">
        <v>5241</v>
      </c>
    </row>
    <row r="102" spans="1:52" ht="15" customHeight="1">
      <c r="A102" s="22"/>
      <c r="B102" s="11"/>
      <c r="C102" s="35" t="s">
        <v>5242</v>
      </c>
      <c r="D102" s="810"/>
      <c r="E102" s="714"/>
      <c r="F102" s="714"/>
      <c r="G102" s="714"/>
      <c r="H102" s="714"/>
      <c r="I102" s="714"/>
      <c r="J102" s="714"/>
      <c r="K102" s="714"/>
      <c r="L102" s="714"/>
      <c r="M102" s="714"/>
      <c r="N102" s="714"/>
      <c r="O102" s="714"/>
      <c r="P102" s="805"/>
      <c r="Q102" s="804"/>
      <c r="R102" s="714"/>
      <c r="S102" s="714"/>
      <c r="T102" s="805"/>
      <c r="U102" s="804"/>
      <c r="V102" s="714"/>
      <c r="W102" s="714"/>
      <c r="X102" s="805"/>
      <c r="Y102" s="310"/>
      <c r="Z102" s="310"/>
      <c r="AA102" s="310"/>
      <c r="AB102" s="310"/>
      <c r="AC102" s="310"/>
      <c r="AD102" s="310"/>
      <c r="AG102" s="107">
        <f ca="1">IF(OR(D102=" ",AND(EXACT(UPPER(TRIM(SUBSTITUTE(D102,CHAR(160)," "))),TRIM(SUBSTITUTE(D102,CHAR(160)," "))),SUMPRODUCT(--ISNUMBER(MATCH(MID(TRIM(SUBSTITUTE(D102,CHAR(160)," ")),ROW(INDIRECT("1:"&amp;LEN(TRIM(SUBSTITUTE(D102,CHAR(160)," "))))),1),{"A","B","C","D","E","F","G","H","I","J","K","L","M","N","O","P","Q","R","S","T","U","V","W","X","Y","Z","Ñ","0","1","2","3","4","5","6","7","8","9"," "},0)))=LEN(TRIM(SUBSTITUTE(D102,CHAR(160)," "))))),0,1)</f>
        <v>0</v>
      </c>
      <c r="AH102" s="13"/>
      <c r="AI102" s="13"/>
      <c r="AJ102" s="107"/>
      <c r="AK102" s="107"/>
      <c r="AL102" s="269">
        <f t="shared" si="8"/>
        <v>0</v>
      </c>
      <c r="AM102" s="282">
        <f t="shared" si="9"/>
        <v>0</v>
      </c>
      <c r="AN102" s="283" t="str">
        <f>IF(AM102=0,"",
IF(SUM($AM$41:AM102)=1,AO102,
IF($AM$161&gt;SUM($AM$41:AM102),_xlfn.CONCAT(", ",AO102),
IF($AM$161=SUM($AM$41:AM102),_xlfn.CONCAT(" y ",AO102)))))</f>
        <v/>
      </c>
      <c r="AO102" s="120" t="s">
        <v>5243</v>
      </c>
      <c r="AP102" s="270">
        <f t="shared" si="2"/>
        <v>0</v>
      </c>
      <c r="AQ102" s="282">
        <f t="shared" si="3"/>
        <v>0</v>
      </c>
      <c r="AR102" s="283" t="str">
        <f>IF(AQ102=0,"",
IF(SUM($AQ$41:AQ102)=1,AS102,
IF($AQ$161&gt;SUM($AQ$41:AQ102),_xlfn.CONCAT(", ",AS102),
IF($AQ$161=SUM($AQ$41:AQ102),_xlfn.CONCAT(" y ",AS102)))))</f>
        <v/>
      </c>
      <c r="AS102" s="120" t="s">
        <v>5243</v>
      </c>
      <c r="AT102" s="272">
        <f t="shared" si="4"/>
        <v>0</v>
      </c>
      <c r="AU102" s="273">
        <f t="shared" si="5"/>
        <v>0</v>
      </c>
      <c r="AW102" s="290">
        <f t="shared" si="6"/>
        <v>0</v>
      </c>
      <c r="AX102" s="293">
        <f t="shared" si="7"/>
        <v>0</v>
      </c>
      <c r="AY102" s="283" t="str">
        <f>IF(AX102=0,"",
IF(SUM($AX$41:AX102)=1,AZ102,
IF($AX$161&gt;SUM($AX$41:AX102),_xlfn.CONCAT(", ",AZ102),
IF($AX$161=SUM($AX$41:AX102),_xlfn.CONCAT(" y ",AZ102)))))</f>
        <v/>
      </c>
      <c r="AZ102" s="52" t="s">
        <v>5243</v>
      </c>
    </row>
    <row r="103" spans="1:52" ht="15" customHeight="1">
      <c r="A103" s="22"/>
      <c r="B103" s="11"/>
      <c r="C103" s="35" t="s">
        <v>5244</v>
      </c>
      <c r="D103" s="810"/>
      <c r="E103" s="714"/>
      <c r="F103" s="714"/>
      <c r="G103" s="714"/>
      <c r="H103" s="714"/>
      <c r="I103" s="714"/>
      <c r="J103" s="714"/>
      <c r="K103" s="714"/>
      <c r="L103" s="714"/>
      <c r="M103" s="714"/>
      <c r="N103" s="714"/>
      <c r="O103" s="714"/>
      <c r="P103" s="805"/>
      <c r="Q103" s="804"/>
      <c r="R103" s="714"/>
      <c r="S103" s="714"/>
      <c r="T103" s="805"/>
      <c r="U103" s="804"/>
      <c r="V103" s="714"/>
      <c r="W103" s="714"/>
      <c r="X103" s="805"/>
      <c r="Y103" s="310"/>
      <c r="Z103" s="310"/>
      <c r="AA103" s="310"/>
      <c r="AB103" s="310"/>
      <c r="AC103" s="310"/>
      <c r="AD103" s="310"/>
      <c r="AG103" s="107">
        <f ca="1">IF(OR(D103=" ",AND(EXACT(UPPER(TRIM(SUBSTITUTE(D103,CHAR(160)," "))),TRIM(SUBSTITUTE(D103,CHAR(160)," "))),SUMPRODUCT(--ISNUMBER(MATCH(MID(TRIM(SUBSTITUTE(D103,CHAR(160)," ")),ROW(INDIRECT("1:"&amp;LEN(TRIM(SUBSTITUTE(D103,CHAR(160)," "))))),1),{"A","B","C","D","E","F","G","H","I","J","K","L","M","N","O","P","Q","R","S","T","U","V","W","X","Y","Z","Ñ","0","1","2","3","4","5","6","7","8","9"," "},0)))=LEN(TRIM(SUBSTITUTE(D103,CHAR(160)," "))))),0,1)</f>
        <v>0</v>
      </c>
      <c r="AH103" s="13"/>
      <c r="AI103" s="13"/>
      <c r="AJ103" s="107"/>
      <c r="AK103" s="107"/>
      <c r="AL103" s="269">
        <f t="shared" si="8"/>
        <v>0</v>
      </c>
      <c r="AM103" s="282">
        <f t="shared" si="9"/>
        <v>0</v>
      </c>
      <c r="AN103" s="283" t="str">
        <f>IF(AM103=0,"",
IF(SUM($AM$41:AM103)=1,AO103,
IF($AM$161&gt;SUM($AM$41:AM103),_xlfn.CONCAT(", ",AO103),
IF($AM$161=SUM($AM$41:AM103),_xlfn.CONCAT(" y ",AO103)))))</f>
        <v/>
      </c>
      <c r="AO103" s="120" t="s">
        <v>5245</v>
      </c>
      <c r="AP103" s="270">
        <f t="shared" si="2"/>
        <v>0</v>
      </c>
      <c r="AQ103" s="282">
        <f t="shared" si="3"/>
        <v>0</v>
      </c>
      <c r="AR103" s="283" t="str">
        <f>IF(AQ103=0,"",
IF(SUM($AQ$41:AQ103)=1,AS103,
IF($AQ$161&gt;SUM($AQ$41:AQ103),_xlfn.CONCAT(", ",AS103),
IF($AQ$161=SUM($AQ$41:AQ103),_xlfn.CONCAT(" y ",AS103)))))</f>
        <v/>
      </c>
      <c r="AS103" s="120" t="s">
        <v>5245</v>
      </c>
      <c r="AT103" s="272">
        <f t="shared" si="4"/>
        <v>0</v>
      </c>
      <c r="AU103" s="273">
        <f t="shared" si="5"/>
        <v>0</v>
      </c>
      <c r="AW103" s="290">
        <f t="shared" si="6"/>
        <v>0</v>
      </c>
      <c r="AX103" s="293">
        <f t="shared" si="7"/>
        <v>0</v>
      </c>
      <c r="AY103" s="283" t="str">
        <f>IF(AX103=0,"",
IF(SUM($AX$41:AX103)=1,AZ103,
IF($AX$161&gt;SUM($AX$41:AX103),_xlfn.CONCAT(", ",AZ103),
IF($AX$161=SUM($AX$41:AX103),_xlfn.CONCAT(" y ",AZ103)))))</f>
        <v/>
      </c>
      <c r="AZ103" s="52" t="s">
        <v>5245</v>
      </c>
    </row>
    <row r="104" spans="1:52" ht="15" customHeight="1">
      <c r="A104" s="22"/>
      <c r="B104" s="11"/>
      <c r="C104" s="35" t="s">
        <v>5246</v>
      </c>
      <c r="D104" s="810"/>
      <c r="E104" s="714"/>
      <c r="F104" s="714"/>
      <c r="G104" s="714"/>
      <c r="H104" s="714"/>
      <c r="I104" s="714"/>
      <c r="J104" s="714"/>
      <c r="K104" s="714"/>
      <c r="L104" s="714"/>
      <c r="M104" s="714"/>
      <c r="N104" s="714"/>
      <c r="O104" s="714"/>
      <c r="P104" s="805"/>
      <c r="Q104" s="804"/>
      <c r="R104" s="714"/>
      <c r="S104" s="714"/>
      <c r="T104" s="805"/>
      <c r="U104" s="804"/>
      <c r="V104" s="714"/>
      <c r="W104" s="714"/>
      <c r="X104" s="805"/>
      <c r="Y104" s="310"/>
      <c r="Z104" s="310"/>
      <c r="AA104" s="310"/>
      <c r="AB104" s="310"/>
      <c r="AC104" s="310"/>
      <c r="AD104" s="310"/>
      <c r="AG104" s="107">
        <f ca="1">IF(OR(D104=" ",AND(EXACT(UPPER(TRIM(SUBSTITUTE(D104,CHAR(160)," "))),TRIM(SUBSTITUTE(D104,CHAR(160)," "))),SUMPRODUCT(--ISNUMBER(MATCH(MID(TRIM(SUBSTITUTE(D104,CHAR(160)," ")),ROW(INDIRECT("1:"&amp;LEN(TRIM(SUBSTITUTE(D104,CHAR(160)," "))))),1),{"A","B","C","D","E","F","G","H","I","J","K","L","M","N","O","P","Q","R","S","T","U","V","W","X","Y","Z","Ñ","0","1","2","3","4","5","6","7","8","9"," "},0)))=LEN(TRIM(SUBSTITUTE(D104,CHAR(160)," "))))),0,1)</f>
        <v>0</v>
      </c>
      <c r="AH104" s="13"/>
      <c r="AI104" s="13"/>
      <c r="AJ104" s="107"/>
      <c r="AK104" s="107"/>
      <c r="AL104" s="269">
        <f t="shared" si="8"/>
        <v>0</v>
      </c>
      <c r="AM104" s="282">
        <f t="shared" si="9"/>
        <v>0</v>
      </c>
      <c r="AN104" s="283" t="str">
        <f>IF(AM104=0,"",
IF(SUM($AM$41:AM104)=1,AO104,
IF($AM$161&gt;SUM($AM$41:AM104),_xlfn.CONCAT(", ",AO104),
IF($AM$161=SUM($AM$41:AM104),_xlfn.CONCAT(" y ",AO104)))))</f>
        <v/>
      </c>
      <c r="AO104" s="120" t="s">
        <v>5247</v>
      </c>
      <c r="AP104" s="270">
        <f t="shared" si="2"/>
        <v>0</v>
      </c>
      <c r="AQ104" s="282">
        <f t="shared" si="3"/>
        <v>0</v>
      </c>
      <c r="AR104" s="283" t="str">
        <f>IF(AQ104=0,"",
IF(SUM($AQ$41:AQ104)=1,AS104,
IF($AQ$161&gt;SUM($AQ$41:AQ104),_xlfn.CONCAT(", ",AS104),
IF($AQ$161=SUM($AQ$41:AQ104),_xlfn.CONCAT(" y ",AS104)))))</f>
        <v/>
      </c>
      <c r="AS104" s="120" t="s">
        <v>5247</v>
      </c>
      <c r="AT104" s="272">
        <f t="shared" si="4"/>
        <v>0</v>
      </c>
      <c r="AU104" s="273">
        <f t="shared" si="5"/>
        <v>0</v>
      </c>
      <c r="AW104" s="290">
        <f t="shared" si="6"/>
        <v>0</v>
      </c>
      <c r="AX104" s="293">
        <f t="shared" si="7"/>
        <v>0</v>
      </c>
      <c r="AY104" s="283" t="str">
        <f>IF(AX104=0,"",
IF(SUM($AX$41:AX104)=1,AZ104,
IF($AX$161&gt;SUM($AX$41:AX104),_xlfn.CONCAT(", ",AZ104),
IF($AX$161=SUM($AX$41:AX104),_xlfn.CONCAT(" y ",AZ104)))))</f>
        <v/>
      </c>
      <c r="AZ104" s="52" t="s">
        <v>5247</v>
      </c>
    </row>
    <row r="105" spans="1:52" ht="15" customHeight="1">
      <c r="A105" s="22"/>
      <c r="B105" s="11"/>
      <c r="C105" s="35" t="s">
        <v>5248</v>
      </c>
      <c r="D105" s="810"/>
      <c r="E105" s="714"/>
      <c r="F105" s="714"/>
      <c r="G105" s="714"/>
      <c r="H105" s="714"/>
      <c r="I105" s="714"/>
      <c r="J105" s="714"/>
      <c r="K105" s="714"/>
      <c r="L105" s="714"/>
      <c r="M105" s="714"/>
      <c r="N105" s="714"/>
      <c r="O105" s="714"/>
      <c r="P105" s="805"/>
      <c r="Q105" s="804"/>
      <c r="R105" s="714"/>
      <c r="S105" s="714"/>
      <c r="T105" s="805"/>
      <c r="U105" s="804"/>
      <c r="V105" s="714"/>
      <c r="W105" s="714"/>
      <c r="X105" s="805"/>
      <c r="Y105" s="310"/>
      <c r="Z105" s="310"/>
      <c r="AA105" s="310"/>
      <c r="AB105" s="310"/>
      <c r="AC105" s="310"/>
      <c r="AD105" s="310"/>
      <c r="AG105" s="107">
        <f ca="1">IF(OR(D105=" ",AND(EXACT(UPPER(TRIM(SUBSTITUTE(D105,CHAR(160)," "))),TRIM(SUBSTITUTE(D105,CHAR(160)," "))),SUMPRODUCT(--ISNUMBER(MATCH(MID(TRIM(SUBSTITUTE(D105,CHAR(160)," ")),ROW(INDIRECT("1:"&amp;LEN(TRIM(SUBSTITUTE(D105,CHAR(160)," "))))),1),{"A","B","C","D","E","F","G","H","I","J","K","L","M","N","O","P","Q","R","S","T","U","V","W","X","Y","Z","Ñ","0","1","2","3","4","5","6","7","8","9"," "},0)))=LEN(TRIM(SUBSTITUTE(D105,CHAR(160)," "))))),0,1)</f>
        <v>0</v>
      </c>
      <c r="AH105" s="13"/>
      <c r="AI105" s="13"/>
      <c r="AJ105" s="107"/>
      <c r="AK105" s="107"/>
      <c r="AL105" s="269">
        <f t="shared" si="8"/>
        <v>0</v>
      </c>
      <c r="AM105" s="282">
        <f t="shared" si="9"/>
        <v>0</v>
      </c>
      <c r="AN105" s="283" t="str">
        <f>IF(AM105=0,"",
IF(SUM($AM$41:AM105)=1,AO105,
IF($AM$161&gt;SUM($AM$41:AM105),_xlfn.CONCAT(", ",AO105),
IF($AM$161=SUM($AM$41:AM105),_xlfn.CONCAT(" y ",AO105)))))</f>
        <v/>
      </c>
      <c r="AO105" s="120" t="s">
        <v>5249</v>
      </c>
      <c r="AP105" s="270">
        <f t="shared" si="2"/>
        <v>0</v>
      </c>
      <c r="AQ105" s="282">
        <f t="shared" si="3"/>
        <v>0</v>
      </c>
      <c r="AR105" s="283" t="str">
        <f>IF(AQ105=0,"",
IF(SUM($AQ$41:AQ105)=1,AS105,
IF($AQ$161&gt;SUM($AQ$41:AQ105),_xlfn.CONCAT(", ",AS105),
IF($AQ$161=SUM($AQ$41:AQ105),_xlfn.CONCAT(" y ",AS105)))))</f>
        <v/>
      </c>
      <c r="AS105" s="120" t="s">
        <v>5249</v>
      </c>
      <c r="AT105" s="272">
        <f t="shared" si="4"/>
        <v>0</v>
      </c>
      <c r="AU105" s="273">
        <f t="shared" si="5"/>
        <v>0</v>
      </c>
      <c r="AW105" s="290">
        <f t="shared" si="6"/>
        <v>0</v>
      </c>
      <c r="AX105" s="293">
        <f t="shared" si="7"/>
        <v>0</v>
      </c>
      <c r="AY105" s="283" t="str">
        <f>IF(AX105=0,"",
IF(SUM($AX$41:AX105)=1,AZ105,
IF($AX$161&gt;SUM($AX$41:AX105),_xlfn.CONCAT(", ",AZ105),
IF($AX$161=SUM($AX$41:AX105),_xlfn.CONCAT(" y ",AZ105)))))</f>
        <v/>
      </c>
      <c r="AZ105" s="52" t="s">
        <v>5249</v>
      </c>
    </row>
    <row r="106" spans="1:52" ht="15" customHeight="1">
      <c r="A106" s="22"/>
      <c r="B106" s="11"/>
      <c r="C106" s="35" t="s">
        <v>5250</v>
      </c>
      <c r="D106" s="810"/>
      <c r="E106" s="714"/>
      <c r="F106" s="714"/>
      <c r="G106" s="714"/>
      <c r="H106" s="714"/>
      <c r="I106" s="714"/>
      <c r="J106" s="714"/>
      <c r="K106" s="714"/>
      <c r="L106" s="714"/>
      <c r="M106" s="714"/>
      <c r="N106" s="714"/>
      <c r="O106" s="714"/>
      <c r="P106" s="805"/>
      <c r="Q106" s="804"/>
      <c r="R106" s="714"/>
      <c r="S106" s="714"/>
      <c r="T106" s="805"/>
      <c r="U106" s="804"/>
      <c r="V106" s="714"/>
      <c r="W106" s="714"/>
      <c r="X106" s="805"/>
      <c r="Y106" s="310"/>
      <c r="Z106" s="310"/>
      <c r="AA106" s="310"/>
      <c r="AB106" s="310"/>
      <c r="AC106" s="310"/>
      <c r="AD106" s="310"/>
      <c r="AG106" s="107">
        <f ca="1">IF(OR(D106=" ",AND(EXACT(UPPER(TRIM(SUBSTITUTE(D106,CHAR(160)," "))),TRIM(SUBSTITUTE(D106,CHAR(160)," "))),SUMPRODUCT(--ISNUMBER(MATCH(MID(TRIM(SUBSTITUTE(D106,CHAR(160)," ")),ROW(INDIRECT("1:"&amp;LEN(TRIM(SUBSTITUTE(D106,CHAR(160)," "))))),1),{"A","B","C","D","E","F","G","H","I","J","K","L","M","N","O","P","Q","R","S","T","U","V","W","X","Y","Z","Ñ","0","1","2","3","4","5","6","7","8","9"," "},0)))=LEN(TRIM(SUBSTITUTE(D106,CHAR(160)," "))))),0,1)</f>
        <v>0</v>
      </c>
      <c r="AH106" s="13"/>
      <c r="AI106" s="13"/>
      <c r="AJ106" s="107"/>
      <c r="AK106" s="107"/>
      <c r="AL106" s="269">
        <f t="shared" ref="AL106:AL160" si="10">IF(AND(Q106=1,OR($U106=6,$U106=7,$U106=8,$U106=9)),1,0)</f>
        <v>0</v>
      </c>
      <c r="AM106" s="282">
        <f t="shared" ref="AM106:AM160" si="11">IF(SUM(AL106)=0,0,1)</f>
        <v>0</v>
      </c>
      <c r="AN106" s="283" t="str">
        <f>IF(AM106=0,"",
IF(SUM($AM$41:AM106)=1,AO106,
IF($AM$161&gt;SUM($AM$41:AM106),_xlfn.CONCAT(", ",AO106),
IF($AM$161=SUM($AM$41:AM106),_xlfn.CONCAT(" y ",AO106)))))</f>
        <v/>
      </c>
      <c r="AO106" s="120" t="s">
        <v>5251</v>
      </c>
      <c r="AP106" s="270">
        <f t="shared" ref="AP106:AP160" si="12">IF(AND(Q106=2,OR($U106=1,$U106=2,$U106=3,$U106=4,$U106=5)),1,0)</f>
        <v>0</v>
      </c>
      <c r="AQ106" s="282">
        <f t="shared" ref="AQ106:AQ160" si="13">IF(SUM(AP106)=0,0,1)</f>
        <v>0</v>
      </c>
      <c r="AR106" s="283" t="str">
        <f>IF(AQ106=0,"",
IF(SUM($AQ$41:AQ106)=1,AS106,
IF($AQ$161&gt;SUM($AQ$41:AQ106),_xlfn.CONCAT(", ",AS106),
IF($AQ$161=SUM($AQ$41:AQ106),_xlfn.CONCAT(" y ",AS106)))))</f>
        <v/>
      </c>
      <c r="AS106" s="120" t="s">
        <v>5251</v>
      </c>
      <c r="AT106" s="272">
        <f t="shared" ref="AT106:AT159" si="14">IF(AND(Y106="",COUNTA(Z106:AD106)=0),0,IF(AND(Y106&lt;&gt;"",COUNTA(Z106:AD106)=0),0,IF(AND(Y106&lt;&gt;"",Z106&lt;&gt;"",COUNTA(AA106:AD106)=0),0,IF(AND(Y106&lt;&gt;"",Z106&lt;&gt;"",AA106&lt;&gt;"",COUNTA(AB106:AD106)=0),0,IF(AND(Y106&lt;&gt;"",Z106&lt;&gt;"",AA106&lt;&gt;"",AB106&lt;&gt;"",COUNTA(AC106:AD106)=0),0,IF(AND(Y106&lt;&gt;"",Z106&lt;&gt;"",AA106&lt;&gt;"",AB106&lt;&gt;"",AC106&lt;&gt;"",COUNTA(AD106)=0),0,IF(AND(Y106&lt;&gt;"",Z106&lt;&gt;"",AA106&lt;&gt;"",AB106&lt;&gt;"",AC106&lt;&gt;"",AD106&lt;&gt;""),0,1)))))))</f>
        <v>0</v>
      </c>
      <c r="AU106" s="273">
        <f t="shared" ref="AU106:AU159" si="15">IF(OR(COUNTIF(Y106:AD106,1)&gt;1,COUNTIF(Y106:AD106,2)&gt;1,COUNTIF(Y106:AD106,3)&gt;1,COUNTIF(Y106:AD106,4)&gt;1,COUNTIF(Y106:AD106,5)&gt;1,COUNTIF(Y106:AD106,6)&gt;1,COUNTIF(Y106:AD106,7)&gt;1,COUNTIF(Y106:AD106,8)&gt;1,COUNTIF(Y106:AD106,9)&gt;1,COUNTIF(Y106:AD106,10)&gt;1,COUNTIF(Y106:AD106,11)&gt;1,COUNTIF(Y106:AD106,12)&gt;1,COUNTIF(Y106:AD106,13)&gt;1,COUNTIF(Y106:AD106,14)&gt;1,COUNTIF(Y106:AD106,15)&gt;1,COUNTIF(Y106:AD106,16)&gt;1,COUNTIF(Y106:AD106,17)&gt;1,COUNTIF(Y106:AD106,18)&gt;1,COUNTIF(Y106:AD106,19)&gt;1,COUNTIF(Y106:AD106,20)&gt;1,COUNTIF(Y106:AD106,21)&gt;1,COUNTIF(Y106:AD106,22)&gt;1,COUNTIF(Y106:AD106,23)&gt;1,COUNTIF(Y106:AD106,24)&gt;1,COUNTIF(Y106:AD106,25)&gt;1,COUNTIF(Y106:AD106,26)&gt;1,COUNTIF(Y106:AD106,27)&gt;1,COUNTIF(Y106:AD106,28)&gt;1,COUNTIF(Y106:AD106,29)&gt;1,COUNTIF(Y106:AD106,30)&gt;1,COUNTIF(Y106:AD106,31)&gt;1,COUNTIF(Y106:AD106,32)&gt;1),1,0)</f>
        <v>0</v>
      </c>
      <c r="AW106" s="290">
        <f t="shared" ref="AW106:AW159" si="16">IF(AND(COUNTBLANK(D106)=1,COUNTA(Q106:AD106)=0),0,IF(AND(COUNTBLANK(D106)=0,COUNTA(Q106:X106)=2,COUNTA(Y106:AD106)&gt;0),0,1))</f>
        <v>0</v>
      </c>
      <c r="AX106" s="293">
        <f t="shared" ref="AX106:AX160" si="17">IF(AW106=0,0,1)</f>
        <v>0</v>
      </c>
      <c r="AY106" s="283" t="str">
        <f>IF(AX106=0,"",
IF(SUM($AX$41:AX106)=1,AZ106,
IF($AX$161&gt;SUM($AX$41:AX106),_xlfn.CONCAT(", ",AZ106),
IF($AX$161=SUM($AX$41:AX106),_xlfn.CONCAT(" y ",AZ106)))))</f>
        <v/>
      </c>
      <c r="AZ106" s="52" t="s">
        <v>5251</v>
      </c>
    </row>
    <row r="107" spans="1:52" ht="15" customHeight="1">
      <c r="A107" s="22"/>
      <c r="B107" s="11"/>
      <c r="C107" s="35" t="s">
        <v>5252</v>
      </c>
      <c r="D107" s="810"/>
      <c r="E107" s="714"/>
      <c r="F107" s="714"/>
      <c r="G107" s="714"/>
      <c r="H107" s="714"/>
      <c r="I107" s="714"/>
      <c r="J107" s="714"/>
      <c r="K107" s="714"/>
      <c r="L107" s="714"/>
      <c r="M107" s="714"/>
      <c r="N107" s="714"/>
      <c r="O107" s="714"/>
      <c r="P107" s="805"/>
      <c r="Q107" s="804"/>
      <c r="R107" s="714"/>
      <c r="S107" s="714"/>
      <c r="T107" s="805"/>
      <c r="U107" s="804"/>
      <c r="V107" s="714"/>
      <c r="W107" s="714"/>
      <c r="X107" s="805"/>
      <c r="Y107" s="310"/>
      <c r="Z107" s="310"/>
      <c r="AA107" s="310"/>
      <c r="AB107" s="310"/>
      <c r="AC107" s="310"/>
      <c r="AD107" s="310"/>
      <c r="AG107" s="107">
        <f ca="1">IF(OR(D107=" ",AND(EXACT(UPPER(TRIM(SUBSTITUTE(D107,CHAR(160)," "))),TRIM(SUBSTITUTE(D107,CHAR(160)," "))),SUMPRODUCT(--ISNUMBER(MATCH(MID(TRIM(SUBSTITUTE(D107,CHAR(160)," ")),ROW(INDIRECT("1:"&amp;LEN(TRIM(SUBSTITUTE(D107,CHAR(160)," "))))),1),{"A","B","C","D","E","F","G","H","I","J","K","L","M","N","O","P","Q","R","S","T","U","V","W","X","Y","Z","Ñ","0","1","2","3","4","5","6","7","8","9"," "},0)))=LEN(TRIM(SUBSTITUTE(D107,CHAR(160)," "))))),0,1)</f>
        <v>0</v>
      </c>
      <c r="AH107" s="13"/>
      <c r="AI107" s="13"/>
      <c r="AJ107" s="107"/>
      <c r="AK107" s="107"/>
      <c r="AL107" s="269">
        <f t="shared" si="10"/>
        <v>0</v>
      </c>
      <c r="AM107" s="282">
        <f t="shared" si="11"/>
        <v>0</v>
      </c>
      <c r="AN107" s="283" t="str">
        <f>IF(AM107=0,"",
IF(SUM($AM$41:AM107)=1,AO107,
IF($AM$161&gt;SUM($AM$41:AM107),_xlfn.CONCAT(", ",AO107),
IF($AM$161=SUM($AM$41:AM107),_xlfn.CONCAT(" y ",AO107)))))</f>
        <v/>
      </c>
      <c r="AO107" s="120" t="s">
        <v>5253</v>
      </c>
      <c r="AP107" s="270">
        <f t="shared" si="12"/>
        <v>0</v>
      </c>
      <c r="AQ107" s="282">
        <f t="shared" si="13"/>
        <v>0</v>
      </c>
      <c r="AR107" s="283" t="str">
        <f>IF(AQ107=0,"",
IF(SUM($AQ$41:AQ107)=1,AS107,
IF($AQ$161&gt;SUM($AQ$41:AQ107),_xlfn.CONCAT(", ",AS107),
IF($AQ$161=SUM($AQ$41:AQ107),_xlfn.CONCAT(" y ",AS107)))))</f>
        <v/>
      </c>
      <c r="AS107" s="120" t="s">
        <v>5253</v>
      </c>
      <c r="AT107" s="272">
        <f t="shared" si="14"/>
        <v>0</v>
      </c>
      <c r="AU107" s="273">
        <f t="shared" si="15"/>
        <v>0</v>
      </c>
      <c r="AW107" s="290">
        <f t="shared" si="16"/>
        <v>0</v>
      </c>
      <c r="AX107" s="293">
        <f t="shared" si="17"/>
        <v>0</v>
      </c>
      <c r="AY107" s="283" t="str">
        <f>IF(AX107=0,"",
IF(SUM($AX$41:AX107)=1,AZ107,
IF($AX$161&gt;SUM($AX$41:AX107),_xlfn.CONCAT(", ",AZ107),
IF($AX$161=SUM($AX$41:AX107),_xlfn.CONCAT(" y ",AZ107)))))</f>
        <v/>
      </c>
      <c r="AZ107" s="52" t="s">
        <v>5253</v>
      </c>
    </row>
    <row r="108" spans="1:52" ht="15" customHeight="1">
      <c r="A108" s="22"/>
      <c r="B108" s="11"/>
      <c r="C108" s="35" t="s">
        <v>5254</v>
      </c>
      <c r="D108" s="810"/>
      <c r="E108" s="714"/>
      <c r="F108" s="714"/>
      <c r="G108" s="714"/>
      <c r="H108" s="714"/>
      <c r="I108" s="714"/>
      <c r="J108" s="714"/>
      <c r="K108" s="714"/>
      <c r="L108" s="714"/>
      <c r="M108" s="714"/>
      <c r="N108" s="714"/>
      <c r="O108" s="714"/>
      <c r="P108" s="805"/>
      <c r="Q108" s="804"/>
      <c r="R108" s="714"/>
      <c r="S108" s="714"/>
      <c r="T108" s="805"/>
      <c r="U108" s="804"/>
      <c r="V108" s="714"/>
      <c r="W108" s="714"/>
      <c r="X108" s="805"/>
      <c r="Y108" s="310"/>
      <c r="Z108" s="310"/>
      <c r="AA108" s="310"/>
      <c r="AB108" s="310"/>
      <c r="AC108" s="310"/>
      <c r="AD108" s="310"/>
      <c r="AG108" s="107">
        <f ca="1">IF(OR(D108=" ",AND(EXACT(UPPER(TRIM(SUBSTITUTE(D108,CHAR(160)," "))),TRIM(SUBSTITUTE(D108,CHAR(160)," "))),SUMPRODUCT(--ISNUMBER(MATCH(MID(TRIM(SUBSTITUTE(D108,CHAR(160)," ")),ROW(INDIRECT("1:"&amp;LEN(TRIM(SUBSTITUTE(D108,CHAR(160)," "))))),1),{"A","B","C","D","E","F","G","H","I","J","K","L","M","N","O","P","Q","R","S","T","U","V","W","X","Y","Z","Ñ","0","1","2","3","4","5","6","7","8","9"," "},0)))=LEN(TRIM(SUBSTITUTE(D108,CHAR(160)," "))))),0,1)</f>
        <v>0</v>
      </c>
      <c r="AH108" s="13"/>
      <c r="AI108" s="13"/>
      <c r="AJ108" s="107"/>
      <c r="AK108" s="107"/>
      <c r="AL108" s="269">
        <f t="shared" si="10"/>
        <v>0</v>
      </c>
      <c r="AM108" s="282">
        <f t="shared" si="11"/>
        <v>0</v>
      </c>
      <c r="AN108" s="283" t="str">
        <f>IF(AM108=0,"",
IF(SUM($AM$41:AM108)=1,AO108,
IF($AM$161&gt;SUM($AM$41:AM108),_xlfn.CONCAT(", ",AO108),
IF($AM$161=SUM($AM$41:AM108),_xlfn.CONCAT(" y ",AO108)))))</f>
        <v/>
      </c>
      <c r="AO108" s="120" t="s">
        <v>5255</v>
      </c>
      <c r="AP108" s="270">
        <f t="shared" si="12"/>
        <v>0</v>
      </c>
      <c r="AQ108" s="282">
        <f t="shared" si="13"/>
        <v>0</v>
      </c>
      <c r="AR108" s="283" t="str">
        <f>IF(AQ108=0,"",
IF(SUM($AQ$41:AQ108)=1,AS108,
IF($AQ$161&gt;SUM($AQ$41:AQ108),_xlfn.CONCAT(", ",AS108),
IF($AQ$161=SUM($AQ$41:AQ108),_xlfn.CONCAT(" y ",AS108)))))</f>
        <v/>
      </c>
      <c r="AS108" s="120" t="s">
        <v>5255</v>
      </c>
      <c r="AT108" s="272">
        <f t="shared" si="14"/>
        <v>0</v>
      </c>
      <c r="AU108" s="273">
        <f t="shared" si="15"/>
        <v>0</v>
      </c>
      <c r="AW108" s="290">
        <f t="shared" si="16"/>
        <v>0</v>
      </c>
      <c r="AX108" s="293">
        <f t="shared" si="17"/>
        <v>0</v>
      </c>
      <c r="AY108" s="283" t="str">
        <f>IF(AX108=0,"",
IF(SUM($AX$41:AX108)=1,AZ108,
IF($AX$161&gt;SUM($AX$41:AX108),_xlfn.CONCAT(", ",AZ108),
IF($AX$161=SUM($AX$41:AX108),_xlfn.CONCAT(" y ",AZ108)))))</f>
        <v/>
      </c>
      <c r="AZ108" s="52" t="s">
        <v>5255</v>
      </c>
    </row>
    <row r="109" spans="1:52" ht="15" customHeight="1">
      <c r="A109" s="22"/>
      <c r="B109" s="11"/>
      <c r="C109" s="35" t="s">
        <v>5256</v>
      </c>
      <c r="D109" s="810"/>
      <c r="E109" s="714"/>
      <c r="F109" s="714"/>
      <c r="G109" s="714"/>
      <c r="H109" s="714"/>
      <c r="I109" s="714"/>
      <c r="J109" s="714"/>
      <c r="K109" s="714"/>
      <c r="L109" s="714"/>
      <c r="M109" s="714"/>
      <c r="N109" s="714"/>
      <c r="O109" s="714"/>
      <c r="P109" s="805"/>
      <c r="Q109" s="804"/>
      <c r="R109" s="714"/>
      <c r="S109" s="714"/>
      <c r="T109" s="805"/>
      <c r="U109" s="804"/>
      <c r="V109" s="714"/>
      <c r="W109" s="714"/>
      <c r="X109" s="805"/>
      <c r="Y109" s="310"/>
      <c r="Z109" s="310"/>
      <c r="AA109" s="310"/>
      <c r="AB109" s="310"/>
      <c r="AC109" s="310"/>
      <c r="AD109" s="310"/>
      <c r="AG109" s="107">
        <f ca="1">IF(OR(D109=" ",AND(EXACT(UPPER(TRIM(SUBSTITUTE(D109,CHAR(160)," "))),TRIM(SUBSTITUTE(D109,CHAR(160)," "))),SUMPRODUCT(--ISNUMBER(MATCH(MID(TRIM(SUBSTITUTE(D109,CHAR(160)," ")),ROW(INDIRECT("1:"&amp;LEN(TRIM(SUBSTITUTE(D109,CHAR(160)," "))))),1),{"A","B","C","D","E","F","G","H","I","J","K","L","M","N","O","P","Q","R","S","T","U","V","W","X","Y","Z","Ñ","0","1","2","3","4","5","6","7","8","9"," "},0)))=LEN(TRIM(SUBSTITUTE(D109,CHAR(160)," "))))),0,1)</f>
        <v>0</v>
      </c>
      <c r="AH109" s="13"/>
      <c r="AI109" s="13"/>
      <c r="AJ109" s="107"/>
      <c r="AK109" s="107"/>
      <c r="AL109" s="269">
        <f t="shared" si="10"/>
        <v>0</v>
      </c>
      <c r="AM109" s="282">
        <f t="shared" si="11"/>
        <v>0</v>
      </c>
      <c r="AN109" s="283" t="str">
        <f>IF(AM109=0,"",
IF(SUM($AM$41:AM109)=1,AO109,
IF($AM$161&gt;SUM($AM$41:AM109),_xlfn.CONCAT(", ",AO109),
IF($AM$161=SUM($AM$41:AM109),_xlfn.CONCAT(" y ",AO109)))))</f>
        <v/>
      </c>
      <c r="AO109" s="120" t="s">
        <v>5257</v>
      </c>
      <c r="AP109" s="270">
        <f t="shared" si="12"/>
        <v>0</v>
      </c>
      <c r="AQ109" s="282">
        <f t="shared" si="13"/>
        <v>0</v>
      </c>
      <c r="AR109" s="283" t="str">
        <f>IF(AQ109=0,"",
IF(SUM($AQ$41:AQ109)=1,AS109,
IF($AQ$161&gt;SUM($AQ$41:AQ109),_xlfn.CONCAT(", ",AS109),
IF($AQ$161=SUM($AQ$41:AQ109),_xlfn.CONCAT(" y ",AS109)))))</f>
        <v/>
      </c>
      <c r="AS109" s="120" t="s">
        <v>5257</v>
      </c>
      <c r="AT109" s="272">
        <f t="shared" si="14"/>
        <v>0</v>
      </c>
      <c r="AU109" s="273">
        <f t="shared" si="15"/>
        <v>0</v>
      </c>
      <c r="AW109" s="290">
        <f t="shared" si="16"/>
        <v>0</v>
      </c>
      <c r="AX109" s="293">
        <f t="shared" si="17"/>
        <v>0</v>
      </c>
      <c r="AY109" s="283" t="str">
        <f>IF(AX109=0,"",
IF(SUM($AX$41:AX109)=1,AZ109,
IF($AX$161&gt;SUM($AX$41:AX109),_xlfn.CONCAT(", ",AZ109),
IF($AX$161=SUM($AX$41:AX109),_xlfn.CONCAT(" y ",AZ109)))))</f>
        <v/>
      </c>
      <c r="AZ109" s="52" t="s">
        <v>5257</v>
      </c>
    </row>
    <row r="110" spans="1:52" ht="15" customHeight="1">
      <c r="A110" s="22"/>
      <c r="B110" s="11"/>
      <c r="C110" s="35" t="s">
        <v>5258</v>
      </c>
      <c r="D110" s="810"/>
      <c r="E110" s="714"/>
      <c r="F110" s="714"/>
      <c r="G110" s="714"/>
      <c r="H110" s="714"/>
      <c r="I110" s="714"/>
      <c r="J110" s="714"/>
      <c r="K110" s="714"/>
      <c r="L110" s="714"/>
      <c r="M110" s="714"/>
      <c r="N110" s="714"/>
      <c r="O110" s="714"/>
      <c r="P110" s="805"/>
      <c r="Q110" s="804"/>
      <c r="R110" s="714"/>
      <c r="S110" s="714"/>
      <c r="T110" s="805"/>
      <c r="U110" s="804"/>
      <c r="V110" s="714"/>
      <c r="W110" s="714"/>
      <c r="X110" s="805"/>
      <c r="Y110" s="310"/>
      <c r="Z110" s="310"/>
      <c r="AA110" s="310"/>
      <c r="AB110" s="310"/>
      <c r="AC110" s="310"/>
      <c r="AD110" s="310"/>
      <c r="AG110" s="107">
        <f ca="1">IF(OR(D110=" ",AND(EXACT(UPPER(TRIM(SUBSTITUTE(D110,CHAR(160)," "))),TRIM(SUBSTITUTE(D110,CHAR(160)," "))),SUMPRODUCT(--ISNUMBER(MATCH(MID(TRIM(SUBSTITUTE(D110,CHAR(160)," ")),ROW(INDIRECT("1:"&amp;LEN(TRIM(SUBSTITUTE(D110,CHAR(160)," "))))),1),{"A","B","C","D","E","F","G","H","I","J","K","L","M","N","O","P","Q","R","S","T","U","V","W","X","Y","Z","Ñ","0","1","2","3","4","5","6","7","8","9"," "},0)))=LEN(TRIM(SUBSTITUTE(D110,CHAR(160)," "))))),0,1)</f>
        <v>0</v>
      </c>
      <c r="AH110" s="13"/>
      <c r="AI110" s="13"/>
      <c r="AJ110" s="107"/>
      <c r="AK110" s="107"/>
      <c r="AL110" s="269">
        <f t="shared" si="10"/>
        <v>0</v>
      </c>
      <c r="AM110" s="282">
        <f t="shared" si="11"/>
        <v>0</v>
      </c>
      <c r="AN110" s="283" t="str">
        <f>IF(AM110=0,"",
IF(SUM($AM$41:AM110)=1,AO110,
IF($AM$161&gt;SUM($AM$41:AM110),_xlfn.CONCAT(", ",AO110),
IF($AM$161=SUM($AM$41:AM110),_xlfn.CONCAT(" y ",AO110)))))</f>
        <v/>
      </c>
      <c r="AO110" s="120" t="s">
        <v>5259</v>
      </c>
      <c r="AP110" s="270">
        <f t="shared" si="12"/>
        <v>0</v>
      </c>
      <c r="AQ110" s="282">
        <f t="shared" si="13"/>
        <v>0</v>
      </c>
      <c r="AR110" s="283" t="str">
        <f>IF(AQ110=0,"",
IF(SUM($AQ$41:AQ110)=1,AS110,
IF($AQ$161&gt;SUM($AQ$41:AQ110),_xlfn.CONCAT(", ",AS110),
IF($AQ$161=SUM($AQ$41:AQ110),_xlfn.CONCAT(" y ",AS110)))))</f>
        <v/>
      </c>
      <c r="AS110" s="120" t="s">
        <v>5259</v>
      </c>
      <c r="AT110" s="272">
        <f t="shared" si="14"/>
        <v>0</v>
      </c>
      <c r="AU110" s="273">
        <f t="shared" si="15"/>
        <v>0</v>
      </c>
      <c r="AW110" s="290">
        <f t="shared" si="16"/>
        <v>0</v>
      </c>
      <c r="AX110" s="293">
        <f t="shared" si="17"/>
        <v>0</v>
      </c>
      <c r="AY110" s="283" t="str">
        <f>IF(AX110=0,"",
IF(SUM($AX$41:AX110)=1,AZ110,
IF($AX$161&gt;SUM($AX$41:AX110),_xlfn.CONCAT(", ",AZ110),
IF($AX$161=SUM($AX$41:AX110),_xlfn.CONCAT(" y ",AZ110)))))</f>
        <v/>
      </c>
      <c r="AZ110" s="52" t="s">
        <v>5259</v>
      </c>
    </row>
    <row r="111" spans="1:52" ht="15" customHeight="1">
      <c r="A111" s="22"/>
      <c r="B111" s="11"/>
      <c r="C111" s="35" t="s">
        <v>5260</v>
      </c>
      <c r="D111" s="810"/>
      <c r="E111" s="714"/>
      <c r="F111" s="714"/>
      <c r="G111" s="714"/>
      <c r="H111" s="714"/>
      <c r="I111" s="714"/>
      <c r="J111" s="714"/>
      <c r="K111" s="714"/>
      <c r="L111" s="714"/>
      <c r="M111" s="714"/>
      <c r="N111" s="714"/>
      <c r="O111" s="714"/>
      <c r="P111" s="805"/>
      <c r="Q111" s="804"/>
      <c r="R111" s="714"/>
      <c r="S111" s="714"/>
      <c r="T111" s="805"/>
      <c r="U111" s="804"/>
      <c r="V111" s="714"/>
      <c r="W111" s="714"/>
      <c r="X111" s="805"/>
      <c r="Y111" s="310"/>
      <c r="Z111" s="310"/>
      <c r="AA111" s="310"/>
      <c r="AB111" s="310"/>
      <c r="AC111" s="310"/>
      <c r="AD111" s="310"/>
      <c r="AG111" s="107">
        <f ca="1">IF(OR(D111=" ",AND(EXACT(UPPER(TRIM(SUBSTITUTE(D111,CHAR(160)," "))),TRIM(SUBSTITUTE(D111,CHAR(160)," "))),SUMPRODUCT(--ISNUMBER(MATCH(MID(TRIM(SUBSTITUTE(D111,CHAR(160)," ")),ROW(INDIRECT("1:"&amp;LEN(TRIM(SUBSTITUTE(D111,CHAR(160)," "))))),1),{"A","B","C","D","E","F","G","H","I","J","K","L","M","N","O","P","Q","R","S","T","U","V","W","X","Y","Z","Ñ","0","1","2","3","4","5","6","7","8","9"," "},0)))=LEN(TRIM(SUBSTITUTE(D111,CHAR(160)," "))))),0,1)</f>
        <v>0</v>
      </c>
      <c r="AH111" s="13"/>
      <c r="AI111" s="13"/>
      <c r="AJ111" s="107"/>
      <c r="AK111" s="107"/>
      <c r="AL111" s="269">
        <f t="shared" si="10"/>
        <v>0</v>
      </c>
      <c r="AM111" s="282">
        <f t="shared" si="11"/>
        <v>0</v>
      </c>
      <c r="AN111" s="283" t="str">
        <f>IF(AM111=0,"",
IF(SUM($AM$41:AM111)=1,AO111,
IF($AM$161&gt;SUM($AM$41:AM111),_xlfn.CONCAT(", ",AO111),
IF($AM$161=SUM($AM$41:AM111),_xlfn.CONCAT(" y ",AO111)))))</f>
        <v/>
      </c>
      <c r="AO111" s="120" t="s">
        <v>5261</v>
      </c>
      <c r="AP111" s="270">
        <f t="shared" si="12"/>
        <v>0</v>
      </c>
      <c r="AQ111" s="282">
        <f t="shared" si="13"/>
        <v>0</v>
      </c>
      <c r="AR111" s="283" t="str">
        <f>IF(AQ111=0,"",
IF(SUM($AQ$41:AQ111)=1,AS111,
IF($AQ$161&gt;SUM($AQ$41:AQ111),_xlfn.CONCAT(", ",AS111),
IF($AQ$161=SUM($AQ$41:AQ111),_xlfn.CONCAT(" y ",AS111)))))</f>
        <v/>
      </c>
      <c r="AS111" s="120" t="s">
        <v>5261</v>
      </c>
      <c r="AT111" s="272">
        <f t="shared" si="14"/>
        <v>0</v>
      </c>
      <c r="AU111" s="273">
        <f t="shared" si="15"/>
        <v>0</v>
      </c>
      <c r="AW111" s="290">
        <f t="shared" si="16"/>
        <v>0</v>
      </c>
      <c r="AX111" s="293">
        <f t="shared" si="17"/>
        <v>0</v>
      </c>
      <c r="AY111" s="283" t="str">
        <f>IF(AX111=0,"",
IF(SUM($AX$41:AX111)=1,AZ111,
IF($AX$161&gt;SUM($AX$41:AX111),_xlfn.CONCAT(", ",AZ111),
IF($AX$161=SUM($AX$41:AX111),_xlfn.CONCAT(" y ",AZ111)))))</f>
        <v/>
      </c>
      <c r="AZ111" s="52" t="s">
        <v>5261</v>
      </c>
    </row>
    <row r="112" spans="1:52" ht="15" customHeight="1">
      <c r="A112" s="22"/>
      <c r="B112" s="11"/>
      <c r="C112" s="35" t="s">
        <v>5262</v>
      </c>
      <c r="D112" s="810"/>
      <c r="E112" s="714"/>
      <c r="F112" s="714"/>
      <c r="G112" s="714"/>
      <c r="H112" s="714"/>
      <c r="I112" s="714"/>
      <c r="J112" s="714"/>
      <c r="K112" s="714"/>
      <c r="L112" s="714"/>
      <c r="M112" s="714"/>
      <c r="N112" s="714"/>
      <c r="O112" s="714"/>
      <c r="P112" s="805"/>
      <c r="Q112" s="804"/>
      <c r="R112" s="714"/>
      <c r="S112" s="714"/>
      <c r="T112" s="805"/>
      <c r="U112" s="804"/>
      <c r="V112" s="714"/>
      <c r="W112" s="714"/>
      <c r="X112" s="805"/>
      <c r="Y112" s="310"/>
      <c r="Z112" s="310"/>
      <c r="AA112" s="310"/>
      <c r="AB112" s="310"/>
      <c r="AC112" s="310"/>
      <c r="AD112" s="310"/>
      <c r="AG112" s="107">
        <f ca="1">IF(OR(D112=" ",AND(EXACT(UPPER(TRIM(SUBSTITUTE(D112,CHAR(160)," "))),TRIM(SUBSTITUTE(D112,CHAR(160)," "))),SUMPRODUCT(--ISNUMBER(MATCH(MID(TRIM(SUBSTITUTE(D112,CHAR(160)," ")),ROW(INDIRECT("1:"&amp;LEN(TRIM(SUBSTITUTE(D112,CHAR(160)," "))))),1),{"A","B","C","D","E","F","G","H","I","J","K","L","M","N","O","P","Q","R","S","T","U","V","W","X","Y","Z","Ñ","0","1","2","3","4","5","6","7","8","9"," "},0)))=LEN(TRIM(SUBSTITUTE(D112,CHAR(160)," "))))),0,1)</f>
        <v>0</v>
      </c>
      <c r="AH112" s="13"/>
      <c r="AI112" s="13"/>
      <c r="AJ112" s="107"/>
      <c r="AK112" s="107"/>
      <c r="AL112" s="269">
        <f t="shared" si="10"/>
        <v>0</v>
      </c>
      <c r="AM112" s="282">
        <f t="shared" si="11"/>
        <v>0</v>
      </c>
      <c r="AN112" s="283" t="str">
        <f>IF(AM112=0,"",
IF(SUM($AM$41:AM112)=1,AO112,
IF($AM$161&gt;SUM($AM$41:AM112),_xlfn.CONCAT(", ",AO112),
IF($AM$161=SUM($AM$41:AM112),_xlfn.CONCAT(" y ",AO112)))))</f>
        <v/>
      </c>
      <c r="AO112" s="120" t="s">
        <v>5263</v>
      </c>
      <c r="AP112" s="270">
        <f t="shared" si="12"/>
        <v>0</v>
      </c>
      <c r="AQ112" s="282">
        <f t="shared" si="13"/>
        <v>0</v>
      </c>
      <c r="AR112" s="283" t="str">
        <f>IF(AQ112=0,"",
IF(SUM($AQ$41:AQ112)=1,AS112,
IF($AQ$161&gt;SUM($AQ$41:AQ112),_xlfn.CONCAT(", ",AS112),
IF($AQ$161=SUM($AQ$41:AQ112),_xlfn.CONCAT(" y ",AS112)))))</f>
        <v/>
      </c>
      <c r="AS112" s="120" t="s">
        <v>5263</v>
      </c>
      <c r="AT112" s="272">
        <f t="shared" si="14"/>
        <v>0</v>
      </c>
      <c r="AU112" s="273">
        <f t="shared" si="15"/>
        <v>0</v>
      </c>
      <c r="AW112" s="290">
        <f t="shared" si="16"/>
        <v>0</v>
      </c>
      <c r="AX112" s="293">
        <f t="shared" si="17"/>
        <v>0</v>
      </c>
      <c r="AY112" s="283" t="str">
        <f>IF(AX112=0,"",
IF(SUM($AX$41:AX112)=1,AZ112,
IF($AX$161&gt;SUM($AX$41:AX112),_xlfn.CONCAT(", ",AZ112),
IF($AX$161=SUM($AX$41:AX112),_xlfn.CONCAT(" y ",AZ112)))))</f>
        <v/>
      </c>
      <c r="AZ112" s="52" t="s">
        <v>5263</v>
      </c>
    </row>
    <row r="113" spans="1:52" ht="15" customHeight="1">
      <c r="A113" s="22"/>
      <c r="B113" s="11"/>
      <c r="C113" s="35" t="s">
        <v>5264</v>
      </c>
      <c r="D113" s="810"/>
      <c r="E113" s="714"/>
      <c r="F113" s="714"/>
      <c r="G113" s="714"/>
      <c r="H113" s="714"/>
      <c r="I113" s="714"/>
      <c r="J113" s="714"/>
      <c r="K113" s="714"/>
      <c r="L113" s="714"/>
      <c r="M113" s="714"/>
      <c r="N113" s="714"/>
      <c r="O113" s="714"/>
      <c r="P113" s="805"/>
      <c r="Q113" s="804"/>
      <c r="R113" s="714"/>
      <c r="S113" s="714"/>
      <c r="T113" s="805"/>
      <c r="U113" s="804"/>
      <c r="V113" s="714"/>
      <c r="W113" s="714"/>
      <c r="X113" s="805"/>
      <c r="Y113" s="310"/>
      <c r="Z113" s="310"/>
      <c r="AA113" s="310"/>
      <c r="AB113" s="310"/>
      <c r="AC113" s="310"/>
      <c r="AD113" s="310"/>
      <c r="AG113" s="107">
        <f ca="1">IF(OR(D113=" ",AND(EXACT(UPPER(TRIM(SUBSTITUTE(D113,CHAR(160)," "))),TRIM(SUBSTITUTE(D113,CHAR(160)," "))),SUMPRODUCT(--ISNUMBER(MATCH(MID(TRIM(SUBSTITUTE(D113,CHAR(160)," ")),ROW(INDIRECT("1:"&amp;LEN(TRIM(SUBSTITUTE(D113,CHAR(160)," "))))),1),{"A","B","C","D","E","F","G","H","I","J","K","L","M","N","O","P","Q","R","S","T","U","V","W","X","Y","Z","Ñ","0","1","2","3","4","5","6","7","8","9"," "},0)))=LEN(TRIM(SUBSTITUTE(D113,CHAR(160)," "))))),0,1)</f>
        <v>0</v>
      </c>
      <c r="AH113" s="13"/>
      <c r="AI113" s="13"/>
      <c r="AJ113" s="107"/>
      <c r="AK113" s="107"/>
      <c r="AL113" s="269">
        <f t="shared" si="10"/>
        <v>0</v>
      </c>
      <c r="AM113" s="282">
        <f t="shared" si="11"/>
        <v>0</v>
      </c>
      <c r="AN113" s="283" t="str">
        <f>IF(AM113=0,"",
IF(SUM($AM$41:AM113)=1,AO113,
IF($AM$161&gt;SUM($AM$41:AM113),_xlfn.CONCAT(", ",AO113),
IF($AM$161=SUM($AM$41:AM113),_xlfn.CONCAT(" y ",AO113)))))</f>
        <v/>
      </c>
      <c r="AO113" s="120" t="s">
        <v>5265</v>
      </c>
      <c r="AP113" s="270">
        <f t="shared" si="12"/>
        <v>0</v>
      </c>
      <c r="AQ113" s="282">
        <f t="shared" si="13"/>
        <v>0</v>
      </c>
      <c r="AR113" s="283" t="str">
        <f>IF(AQ113=0,"",
IF(SUM($AQ$41:AQ113)=1,AS113,
IF($AQ$161&gt;SUM($AQ$41:AQ113),_xlfn.CONCAT(", ",AS113),
IF($AQ$161=SUM($AQ$41:AQ113),_xlfn.CONCAT(" y ",AS113)))))</f>
        <v/>
      </c>
      <c r="AS113" s="120" t="s">
        <v>5265</v>
      </c>
      <c r="AT113" s="272">
        <f t="shared" si="14"/>
        <v>0</v>
      </c>
      <c r="AU113" s="273">
        <f t="shared" si="15"/>
        <v>0</v>
      </c>
      <c r="AW113" s="290">
        <f t="shared" si="16"/>
        <v>0</v>
      </c>
      <c r="AX113" s="293">
        <f t="shared" si="17"/>
        <v>0</v>
      </c>
      <c r="AY113" s="283" t="str">
        <f>IF(AX113=0,"",
IF(SUM($AX$41:AX113)=1,AZ113,
IF($AX$161&gt;SUM($AX$41:AX113),_xlfn.CONCAT(", ",AZ113),
IF($AX$161=SUM($AX$41:AX113),_xlfn.CONCAT(" y ",AZ113)))))</f>
        <v/>
      </c>
      <c r="AZ113" s="52" t="s">
        <v>5265</v>
      </c>
    </row>
    <row r="114" spans="1:52" ht="15" customHeight="1">
      <c r="A114" s="22"/>
      <c r="B114" s="11"/>
      <c r="C114" s="35" t="s">
        <v>5266</v>
      </c>
      <c r="D114" s="810"/>
      <c r="E114" s="714"/>
      <c r="F114" s="714"/>
      <c r="G114" s="714"/>
      <c r="H114" s="714"/>
      <c r="I114" s="714"/>
      <c r="J114" s="714"/>
      <c r="K114" s="714"/>
      <c r="L114" s="714"/>
      <c r="M114" s="714"/>
      <c r="N114" s="714"/>
      <c r="O114" s="714"/>
      <c r="P114" s="805"/>
      <c r="Q114" s="804"/>
      <c r="R114" s="714"/>
      <c r="S114" s="714"/>
      <c r="T114" s="805"/>
      <c r="U114" s="804"/>
      <c r="V114" s="714"/>
      <c r="W114" s="714"/>
      <c r="X114" s="805"/>
      <c r="Y114" s="310"/>
      <c r="Z114" s="310"/>
      <c r="AA114" s="310"/>
      <c r="AB114" s="310"/>
      <c r="AC114" s="310"/>
      <c r="AD114" s="310"/>
      <c r="AG114" s="107">
        <f ca="1">IF(OR(D114=" ",AND(EXACT(UPPER(TRIM(SUBSTITUTE(D114,CHAR(160)," "))),TRIM(SUBSTITUTE(D114,CHAR(160)," "))),SUMPRODUCT(--ISNUMBER(MATCH(MID(TRIM(SUBSTITUTE(D114,CHAR(160)," ")),ROW(INDIRECT("1:"&amp;LEN(TRIM(SUBSTITUTE(D114,CHAR(160)," "))))),1),{"A","B","C","D","E","F","G","H","I","J","K","L","M","N","O","P","Q","R","S","T","U","V","W","X","Y","Z","Ñ","0","1","2","3","4","5","6","7","8","9"," "},0)))=LEN(TRIM(SUBSTITUTE(D114,CHAR(160)," "))))),0,1)</f>
        <v>0</v>
      </c>
      <c r="AH114" s="13"/>
      <c r="AI114" s="13"/>
      <c r="AJ114" s="107"/>
      <c r="AK114" s="107"/>
      <c r="AL114" s="269">
        <f t="shared" si="10"/>
        <v>0</v>
      </c>
      <c r="AM114" s="282">
        <f t="shared" si="11"/>
        <v>0</v>
      </c>
      <c r="AN114" s="283" t="str">
        <f>IF(AM114=0,"",
IF(SUM($AM$41:AM114)=1,AO114,
IF($AM$161&gt;SUM($AM$41:AM114),_xlfn.CONCAT(", ",AO114),
IF($AM$161=SUM($AM$41:AM114),_xlfn.CONCAT(" y ",AO114)))))</f>
        <v/>
      </c>
      <c r="AO114" s="120" t="s">
        <v>5267</v>
      </c>
      <c r="AP114" s="270">
        <f t="shared" si="12"/>
        <v>0</v>
      </c>
      <c r="AQ114" s="282">
        <f t="shared" si="13"/>
        <v>0</v>
      </c>
      <c r="AR114" s="283" t="str">
        <f>IF(AQ114=0,"",
IF(SUM($AQ$41:AQ114)=1,AS114,
IF($AQ$161&gt;SUM($AQ$41:AQ114),_xlfn.CONCAT(", ",AS114),
IF($AQ$161=SUM($AQ$41:AQ114),_xlfn.CONCAT(" y ",AS114)))))</f>
        <v/>
      </c>
      <c r="AS114" s="120" t="s">
        <v>5267</v>
      </c>
      <c r="AT114" s="272">
        <f t="shared" si="14"/>
        <v>0</v>
      </c>
      <c r="AU114" s="273">
        <f t="shared" si="15"/>
        <v>0</v>
      </c>
      <c r="AW114" s="290">
        <f t="shared" si="16"/>
        <v>0</v>
      </c>
      <c r="AX114" s="293">
        <f t="shared" si="17"/>
        <v>0</v>
      </c>
      <c r="AY114" s="283" t="str">
        <f>IF(AX114=0,"",
IF(SUM($AX$41:AX114)=1,AZ114,
IF($AX$161&gt;SUM($AX$41:AX114),_xlfn.CONCAT(", ",AZ114),
IF($AX$161=SUM($AX$41:AX114),_xlfn.CONCAT(" y ",AZ114)))))</f>
        <v/>
      </c>
      <c r="AZ114" s="52" t="s">
        <v>5267</v>
      </c>
    </row>
    <row r="115" spans="1:52" ht="15" customHeight="1">
      <c r="A115" s="22"/>
      <c r="B115" s="11"/>
      <c r="C115" s="35" t="s">
        <v>5268</v>
      </c>
      <c r="D115" s="810"/>
      <c r="E115" s="714"/>
      <c r="F115" s="714"/>
      <c r="G115" s="714"/>
      <c r="H115" s="714"/>
      <c r="I115" s="714"/>
      <c r="J115" s="714"/>
      <c r="K115" s="714"/>
      <c r="L115" s="714"/>
      <c r="M115" s="714"/>
      <c r="N115" s="714"/>
      <c r="O115" s="714"/>
      <c r="P115" s="805"/>
      <c r="Q115" s="804"/>
      <c r="R115" s="714"/>
      <c r="S115" s="714"/>
      <c r="T115" s="805"/>
      <c r="U115" s="804"/>
      <c r="V115" s="714"/>
      <c r="W115" s="714"/>
      <c r="X115" s="805"/>
      <c r="Y115" s="310"/>
      <c r="Z115" s="310"/>
      <c r="AA115" s="310"/>
      <c r="AB115" s="310"/>
      <c r="AC115" s="310"/>
      <c r="AD115" s="310"/>
      <c r="AG115" s="107">
        <f ca="1">IF(OR(D115=" ",AND(EXACT(UPPER(TRIM(SUBSTITUTE(D115,CHAR(160)," "))),TRIM(SUBSTITUTE(D115,CHAR(160)," "))),SUMPRODUCT(--ISNUMBER(MATCH(MID(TRIM(SUBSTITUTE(D115,CHAR(160)," ")),ROW(INDIRECT("1:"&amp;LEN(TRIM(SUBSTITUTE(D115,CHAR(160)," "))))),1),{"A","B","C","D","E","F","G","H","I","J","K","L","M","N","O","P","Q","R","S","T","U","V","W","X","Y","Z","Ñ","0","1","2","3","4","5","6","7","8","9"," "},0)))=LEN(TRIM(SUBSTITUTE(D115,CHAR(160)," "))))),0,1)</f>
        <v>0</v>
      </c>
      <c r="AH115" s="13"/>
      <c r="AI115" s="13"/>
      <c r="AJ115" s="107"/>
      <c r="AK115" s="107"/>
      <c r="AL115" s="269">
        <f t="shared" si="10"/>
        <v>0</v>
      </c>
      <c r="AM115" s="282">
        <f t="shared" si="11"/>
        <v>0</v>
      </c>
      <c r="AN115" s="283" t="str">
        <f>IF(AM115=0,"",
IF(SUM($AM$41:AM115)=1,AO115,
IF($AM$161&gt;SUM($AM$41:AM115),_xlfn.CONCAT(", ",AO115),
IF($AM$161=SUM($AM$41:AM115),_xlfn.CONCAT(" y ",AO115)))))</f>
        <v/>
      </c>
      <c r="AO115" s="120" t="s">
        <v>5269</v>
      </c>
      <c r="AP115" s="270">
        <f t="shared" si="12"/>
        <v>0</v>
      </c>
      <c r="AQ115" s="282">
        <f t="shared" si="13"/>
        <v>0</v>
      </c>
      <c r="AR115" s="283" t="str">
        <f>IF(AQ115=0,"",
IF(SUM($AQ$41:AQ115)=1,AS115,
IF($AQ$161&gt;SUM($AQ$41:AQ115),_xlfn.CONCAT(", ",AS115),
IF($AQ$161=SUM($AQ$41:AQ115),_xlfn.CONCAT(" y ",AS115)))))</f>
        <v/>
      </c>
      <c r="AS115" s="120" t="s">
        <v>5269</v>
      </c>
      <c r="AT115" s="272">
        <f t="shared" si="14"/>
        <v>0</v>
      </c>
      <c r="AU115" s="273">
        <f t="shared" si="15"/>
        <v>0</v>
      </c>
      <c r="AW115" s="290">
        <f t="shared" si="16"/>
        <v>0</v>
      </c>
      <c r="AX115" s="293">
        <f t="shared" si="17"/>
        <v>0</v>
      </c>
      <c r="AY115" s="283" t="str">
        <f>IF(AX115=0,"",
IF(SUM($AX$41:AX115)=1,AZ115,
IF($AX$161&gt;SUM($AX$41:AX115),_xlfn.CONCAT(", ",AZ115),
IF($AX$161=SUM($AX$41:AX115),_xlfn.CONCAT(" y ",AZ115)))))</f>
        <v/>
      </c>
      <c r="AZ115" s="52" t="s">
        <v>5269</v>
      </c>
    </row>
    <row r="116" spans="1:52" ht="15" customHeight="1">
      <c r="A116" s="22"/>
      <c r="B116" s="11"/>
      <c r="C116" s="35" t="s">
        <v>5270</v>
      </c>
      <c r="D116" s="810"/>
      <c r="E116" s="714"/>
      <c r="F116" s="714"/>
      <c r="G116" s="714"/>
      <c r="H116" s="714"/>
      <c r="I116" s="714"/>
      <c r="J116" s="714"/>
      <c r="K116" s="714"/>
      <c r="L116" s="714"/>
      <c r="M116" s="714"/>
      <c r="N116" s="714"/>
      <c r="O116" s="714"/>
      <c r="P116" s="805"/>
      <c r="Q116" s="804"/>
      <c r="R116" s="714"/>
      <c r="S116" s="714"/>
      <c r="T116" s="805"/>
      <c r="U116" s="804"/>
      <c r="V116" s="714"/>
      <c r="W116" s="714"/>
      <c r="X116" s="805"/>
      <c r="Y116" s="310"/>
      <c r="Z116" s="310"/>
      <c r="AA116" s="310"/>
      <c r="AB116" s="310"/>
      <c r="AC116" s="310"/>
      <c r="AD116" s="310"/>
      <c r="AG116" s="107">
        <f ca="1">IF(OR(D116=" ",AND(EXACT(UPPER(TRIM(SUBSTITUTE(D116,CHAR(160)," "))),TRIM(SUBSTITUTE(D116,CHAR(160)," "))),SUMPRODUCT(--ISNUMBER(MATCH(MID(TRIM(SUBSTITUTE(D116,CHAR(160)," ")),ROW(INDIRECT("1:"&amp;LEN(TRIM(SUBSTITUTE(D116,CHAR(160)," "))))),1),{"A","B","C","D","E","F","G","H","I","J","K","L","M","N","O","P","Q","R","S","T","U","V","W","X","Y","Z","Ñ","0","1","2","3","4","5","6","7","8","9"," "},0)))=LEN(TRIM(SUBSTITUTE(D116,CHAR(160)," "))))),0,1)</f>
        <v>0</v>
      </c>
      <c r="AH116" s="13"/>
      <c r="AI116" s="13"/>
      <c r="AJ116" s="107"/>
      <c r="AK116" s="107"/>
      <c r="AL116" s="269">
        <f t="shared" si="10"/>
        <v>0</v>
      </c>
      <c r="AM116" s="282">
        <f t="shared" si="11"/>
        <v>0</v>
      </c>
      <c r="AN116" s="283" t="str">
        <f>IF(AM116=0,"",
IF(SUM($AM$41:AM116)=1,AO116,
IF($AM$161&gt;SUM($AM$41:AM116),_xlfn.CONCAT(", ",AO116),
IF($AM$161=SUM($AM$41:AM116),_xlfn.CONCAT(" y ",AO116)))))</f>
        <v/>
      </c>
      <c r="AO116" s="120" t="s">
        <v>5271</v>
      </c>
      <c r="AP116" s="270">
        <f t="shared" si="12"/>
        <v>0</v>
      </c>
      <c r="AQ116" s="282">
        <f t="shared" si="13"/>
        <v>0</v>
      </c>
      <c r="AR116" s="283" t="str">
        <f>IF(AQ116=0,"",
IF(SUM($AQ$41:AQ116)=1,AS116,
IF($AQ$161&gt;SUM($AQ$41:AQ116),_xlfn.CONCAT(", ",AS116),
IF($AQ$161=SUM($AQ$41:AQ116),_xlfn.CONCAT(" y ",AS116)))))</f>
        <v/>
      </c>
      <c r="AS116" s="120" t="s">
        <v>5271</v>
      </c>
      <c r="AT116" s="272">
        <f t="shared" si="14"/>
        <v>0</v>
      </c>
      <c r="AU116" s="273">
        <f t="shared" si="15"/>
        <v>0</v>
      </c>
      <c r="AW116" s="290">
        <f t="shared" si="16"/>
        <v>0</v>
      </c>
      <c r="AX116" s="293">
        <f t="shared" si="17"/>
        <v>0</v>
      </c>
      <c r="AY116" s="283" t="str">
        <f>IF(AX116=0,"",
IF(SUM($AX$41:AX116)=1,AZ116,
IF($AX$161&gt;SUM($AX$41:AX116),_xlfn.CONCAT(", ",AZ116),
IF($AX$161=SUM($AX$41:AX116),_xlfn.CONCAT(" y ",AZ116)))))</f>
        <v/>
      </c>
      <c r="AZ116" s="52" t="s">
        <v>5271</v>
      </c>
    </row>
    <row r="117" spans="1:52" ht="15" customHeight="1">
      <c r="A117" s="22"/>
      <c r="B117" s="11"/>
      <c r="C117" s="35" t="s">
        <v>5272</v>
      </c>
      <c r="D117" s="810"/>
      <c r="E117" s="714"/>
      <c r="F117" s="714"/>
      <c r="G117" s="714"/>
      <c r="H117" s="714"/>
      <c r="I117" s="714"/>
      <c r="J117" s="714"/>
      <c r="K117" s="714"/>
      <c r="L117" s="714"/>
      <c r="M117" s="714"/>
      <c r="N117" s="714"/>
      <c r="O117" s="714"/>
      <c r="P117" s="805"/>
      <c r="Q117" s="804"/>
      <c r="R117" s="714"/>
      <c r="S117" s="714"/>
      <c r="T117" s="805"/>
      <c r="U117" s="804"/>
      <c r="V117" s="714"/>
      <c r="W117" s="714"/>
      <c r="X117" s="805"/>
      <c r="Y117" s="310"/>
      <c r="Z117" s="310"/>
      <c r="AA117" s="310"/>
      <c r="AB117" s="310"/>
      <c r="AC117" s="310"/>
      <c r="AD117" s="310"/>
      <c r="AG117" s="107">
        <f ca="1">IF(OR(D117=" ",AND(EXACT(UPPER(TRIM(SUBSTITUTE(D117,CHAR(160)," "))),TRIM(SUBSTITUTE(D117,CHAR(160)," "))),SUMPRODUCT(--ISNUMBER(MATCH(MID(TRIM(SUBSTITUTE(D117,CHAR(160)," ")),ROW(INDIRECT("1:"&amp;LEN(TRIM(SUBSTITUTE(D117,CHAR(160)," "))))),1),{"A","B","C","D","E","F","G","H","I","J","K","L","M","N","O","P","Q","R","S","T","U","V","W","X","Y","Z","Ñ","0","1","2","3","4","5","6","7","8","9"," "},0)))=LEN(TRIM(SUBSTITUTE(D117,CHAR(160)," "))))),0,1)</f>
        <v>0</v>
      </c>
      <c r="AH117" s="13"/>
      <c r="AI117" s="13"/>
      <c r="AJ117" s="107"/>
      <c r="AK117" s="107"/>
      <c r="AL117" s="269">
        <f t="shared" si="10"/>
        <v>0</v>
      </c>
      <c r="AM117" s="282">
        <f t="shared" si="11"/>
        <v>0</v>
      </c>
      <c r="AN117" s="283" t="str">
        <f>IF(AM117=0,"",
IF(SUM($AM$41:AM117)=1,AO117,
IF($AM$161&gt;SUM($AM$41:AM117),_xlfn.CONCAT(", ",AO117),
IF($AM$161=SUM($AM$41:AM117),_xlfn.CONCAT(" y ",AO117)))))</f>
        <v/>
      </c>
      <c r="AO117" s="120" t="s">
        <v>5273</v>
      </c>
      <c r="AP117" s="270">
        <f t="shared" si="12"/>
        <v>0</v>
      </c>
      <c r="AQ117" s="282">
        <f t="shared" si="13"/>
        <v>0</v>
      </c>
      <c r="AR117" s="283" t="str">
        <f>IF(AQ117=0,"",
IF(SUM($AQ$41:AQ117)=1,AS117,
IF($AQ$161&gt;SUM($AQ$41:AQ117),_xlfn.CONCAT(", ",AS117),
IF($AQ$161=SUM($AQ$41:AQ117),_xlfn.CONCAT(" y ",AS117)))))</f>
        <v/>
      </c>
      <c r="AS117" s="120" t="s">
        <v>5273</v>
      </c>
      <c r="AT117" s="272">
        <f t="shared" si="14"/>
        <v>0</v>
      </c>
      <c r="AU117" s="273">
        <f t="shared" si="15"/>
        <v>0</v>
      </c>
      <c r="AW117" s="290">
        <f t="shared" si="16"/>
        <v>0</v>
      </c>
      <c r="AX117" s="293">
        <f t="shared" si="17"/>
        <v>0</v>
      </c>
      <c r="AY117" s="283" t="str">
        <f>IF(AX117=0,"",
IF(SUM($AX$41:AX117)=1,AZ117,
IF($AX$161&gt;SUM($AX$41:AX117),_xlfn.CONCAT(", ",AZ117),
IF($AX$161=SUM($AX$41:AX117),_xlfn.CONCAT(" y ",AZ117)))))</f>
        <v/>
      </c>
      <c r="AZ117" s="52" t="s">
        <v>5273</v>
      </c>
    </row>
    <row r="118" spans="1:52" ht="15" customHeight="1">
      <c r="A118" s="22"/>
      <c r="B118" s="11"/>
      <c r="C118" s="35" t="s">
        <v>5274</v>
      </c>
      <c r="D118" s="810"/>
      <c r="E118" s="714"/>
      <c r="F118" s="714"/>
      <c r="G118" s="714"/>
      <c r="H118" s="714"/>
      <c r="I118" s="714"/>
      <c r="J118" s="714"/>
      <c r="K118" s="714"/>
      <c r="L118" s="714"/>
      <c r="M118" s="714"/>
      <c r="N118" s="714"/>
      <c r="O118" s="714"/>
      <c r="P118" s="805"/>
      <c r="Q118" s="804"/>
      <c r="R118" s="714"/>
      <c r="S118" s="714"/>
      <c r="T118" s="805"/>
      <c r="U118" s="804"/>
      <c r="V118" s="714"/>
      <c r="W118" s="714"/>
      <c r="X118" s="805"/>
      <c r="Y118" s="310"/>
      <c r="Z118" s="310"/>
      <c r="AA118" s="310"/>
      <c r="AB118" s="310"/>
      <c r="AC118" s="310"/>
      <c r="AD118" s="310"/>
      <c r="AG118" s="107">
        <f ca="1">IF(OR(D118=" ",AND(EXACT(UPPER(TRIM(SUBSTITUTE(D118,CHAR(160)," "))),TRIM(SUBSTITUTE(D118,CHAR(160)," "))),SUMPRODUCT(--ISNUMBER(MATCH(MID(TRIM(SUBSTITUTE(D118,CHAR(160)," ")),ROW(INDIRECT("1:"&amp;LEN(TRIM(SUBSTITUTE(D118,CHAR(160)," "))))),1),{"A","B","C","D","E","F","G","H","I","J","K","L","M","N","O","P","Q","R","S","T","U","V","W","X","Y","Z","Ñ","0","1","2","3","4","5","6","7","8","9"," "},0)))=LEN(TRIM(SUBSTITUTE(D118,CHAR(160)," "))))),0,1)</f>
        <v>0</v>
      </c>
      <c r="AH118" s="13"/>
      <c r="AI118" s="13"/>
      <c r="AJ118" s="107"/>
      <c r="AK118" s="107"/>
      <c r="AL118" s="269">
        <f t="shared" si="10"/>
        <v>0</v>
      </c>
      <c r="AM118" s="282">
        <f t="shared" si="11"/>
        <v>0</v>
      </c>
      <c r="AN118" s="283" t="str">
        <f>IF(AM118=0,"",
IF(SUM($AM$41:AM118)=1,AO118,
IF($AM$161&gt;SUM($AM$41:AM118),_xlfn.CONCAT(", ",AO118),
IF($AM$161=SUM($AM$41:AM118),_xlfn.CONCAT(" y ",AO118)))))</f>
        <v/>
      </c>
      <c r="AO118" s="120" t="s">
        <v>5275</v>
      </c>
      <c r="AP118" s="270">
        <f t="shared" si="12"/>
        <v>0</v>
      </c>
      <c r="AQ118" s="282">
        <f t="shared" si="13"/>
        <v>0</v>
      </c>
      <c r="AR118" s="283" t="str">
        <f>IF(AQ118=0,"",
IF(SUM($AQ$41:AQ118)=1,AS118,
IF($AQ$161&gt;SUM($AQ$41:AQ118),_xlfn.CONCAT(", ",AS118),
IF($AQ$161=SUM($AQ$41:AQ118),_xlfn.CONCAT(" y ",AS118)))))</f>
        <v/>
      </c>
      <c r="AS118" s="120" t="s">
        <v>5275</v>
      </c>
      <c r="AT118" s="272">
        <f t="shared" si="14"/>
        <v>0</v>
      </c>
      <c r="AU118" s="273">
        <f t="shared" si="15"/>
        <v>0</v>
      </c>
      <c r="AW118" s="290">
        <f t="shared" si="16"/>
        <v>0</v>
      </c>
      <c r="AX118" s="293">
        <f t="shared" si="17"/>
        <v>0</v>
      </c>
      <c r="AY118" s="283" t="str">
        <f>IF(AX118=0,"",
IF(SUM($AX$41:AX118)=1,AZ118,
IF($AX$161&gt;SUM($AX$41:AX118),_xlfn.CONCAT(", ",AZ118),
IF($AX$161=SUM($AX$41:AX118),_xlfn.CONCAT(" y ",AZ118)))))</f>
        <v/>
      </c>
      <c r="AZ118" s="52" t="s">
        <v>5275</v>
      </c>
    </row>
    <row r="119" spans="1:52" ht="15" customHeight="1">
      <c r="A119" s="22"/>
      <c r="B119" s="11"/>
      <c r="C119" s="36" t="s">
        <v>5276</v>
      </c>
      <c r="D119" s="810"/>
      <c r="E119" s="714"/>
      <c r="F119" s="714"/>
      <c r="G119" s="714"/>
      <c r="H119" s="714"/>
      <c r="I119" s="714"/>
      <c r="J119" s="714"/>
      <c r="K119" s="714"/>
      <c r="L119" s="714"/>
      <c r="M119" s="714"/>
      <c r="N119" s="714"/>
      <c r="O119" s="714"/>
      <c r="P119" s="805"/>
      <c r="Q119" s="804"/>
      <c r="R119" s="714"/>
      <c r="S119" s="714"/>
      <c r="T119" s="805"/>
      <c r="U119" s="804"/>
      <c r="V119" s="714"/>
      <c r="W119" s="714"/>
      <c r="X119" s="805"/>
      <c r="Y119" s="310"/>
      <c r="Z119" s="310"/>
      <c r="AA119" s="310"/>
      <c r="AB119" s="310"/>
      <c r="AC119" s="310"/>
      <c r="AD119" s="310"/>
      <c r="AG119" s="107">
        <f ca="1">IF(OR(D119=" ",AND(EXACT(UPPER(TRIM(SUBSTITUTE(D119,CHAR(160)," "))),TRIM(SUBSTITUTE(D119,CHAR(160)," "))),SUMPRODUCT(--ISNUMBER(MATCH(MID(TRIM(SUBSTITUTE(D119,CHAR(160)," ")),ROW(INDIRECT("1:"&amp;LEN(TRIM(SUBSTITUTE(D119,CHAR(160)," "))))),1),{"A","B","C","D","E","F","G","H","I","J","K","L","M","N","O","P","Q","R","S","T","U","V","W","X","Y","Z","Ñ","0","1","2","3","4","5","6","7","8","9"," "},0)))=LEN(TRIM(SUBSTITUTE(D119,CHAR(160)," "))))),0,1)</f>
        <v>0</v>
      </c>
      <c r="AH119" s="13"/>
      <c r="AI119" s="13"/>
      <c r="AJ119" s="107"/>
      <c r="AK119" s="107"/>
      <c r="AL119" s="269">
        <f t="shared" si="10"/>
        <v>0</v>
      </c>
      <c r="AM119" s="282">
        <f t="shared" si="11"/>
        <v>0</v>
      </c>
      <c r="AN119" s="283" t="str">
        <f>IF(AM119=0,"",
IF(SUM($AM$41:AM119)=1,AO119,
IF($AM$161&gt;SUM($AM$41:AM119),_xlfn.CONCAT(", ",AO119),
IF($AM$161=SUM($AM$41:AM119),_xlfn.CONCAT(" y ",AO119)))))</f>
        <v/>
      </c>
      <c r="AO119" s="120" t="s">
        <v>5277</v>
      </c>
      <c r="AP119" s="270">
        <f t="shared" si="12"/>
        <v>0</v>
      </c>
      <c r="AQ119" s="282">
        <f t="shared" si="13"/>
        <v>0</v>
      </c>
      <c r="AR119" s="283" t="str">
        <f>IF(AQ119=0,"",
IF(SUM($AQ$41:AQ119)=1,AS119,
IF($AQ$161&gt;SUM($AQ$41:AQ119),_xlfn.CONCAT(", ",AS119),
IF($AQ$161=SUM($AQ$41:AQ119),_xlfn.CONCAT(" y ",AS119)))))</f>
        <v/>
      </c>
      <c r="AS119" s="120" t="s">
        <v>5277</v>
      </c>
      <c r="AT119" s="272">
        <f t="shared" si="14"/>
        <v>0</v>
      </c>
      <c r="AU119" s="273">
        <f t="shared" si="15"/>
        <v>0</v>
      </c>
      <c r="AW119" s="290">
        <f t="shared" si="16"/>
        <v>0</v>
      </c>
      <c r="AX119" s="293">
        <f t="shared" si="17"/>
        <v>0</v>
      </c>
      <c r="AY119" s="283" t="str">
        <f>IF(AX119=0,"",
IF(SUM($AX$41:AX119)=1,AZ119,
IF($AX$161&gt;SUM($AX$41:AX119),_xlfn.CONCAT(", ",AZ119),
IF($AX$161=SUM($AX$41:AX119),_xlfn.CONCAT(" y ",AZ119)))))</f>
        <v/>
      </c>
      <c r="AZ119" s="52" t="s">
        <v>5277</v>
      </c>
    </row>
    <row r="120" spans="1:52" ht="15" customHeight="1">
      <c r="A120" s="22"/>
      <c r="B120" s="11"/>
      <c r="C120" s="35" t="s">
        <v>5278</v>
      </c>
      <c r="D120" s="810"/>
      <c r="E120" s="714"/>
      <c r="F120" s="714"/>
      <c r="G120" s="714"/>
      <c r="H120" s="714"/>
      <c r="I120" s="714"/>
      <c r="J120" s="714"/>
      <c r="K120" s="714"/>
      <c r="L120" s="714"/>
      <c r="M120" s="714"/>
      <c r="N120" s="714"/>
      <c r="O120" s="714"/>
      <c r="P120" s="805"/>
      <c r="Q120" s="804"/>
      <c r="R120" s="714"/>
      <c r="S120" s="714"/>
      <c r="T120" s="805"/>
      <c r="U120" s="804"/>
      <c r="V120" s="714"/>
      <c r="W120" s="714"/>
      <c r="X120" s="805"/>
      <c r="Y120" s="310"/>
      <c r="Z120" s="310"/>
      <c r="AA120" s="310"/>
      <c r="AB120" s="310"/>
      <c r="AC120" s="310"/>
      <c r="AD120" s="310"/>
      <c r="AG120" s="107">
        <f ca="1">IF(OR(D120=" ",AND(EXACT(UPPER(TRIM(SUBSTITUTE(D120,CHAR(160)," "))),TRIM(SUBSTITUTE(D120,CHAR(160)," "))),SUMPRODUCT(--ISNUMBER(MATCH(MID(TRIM(SUBSTITUTE(D120,CHAR(160)," ")),ROW(INDIRECT("1:"&amp;LEN(TRIM(SUBSTITUTE(D120,CHAR(160)," "))))),1),{"A","B","C","D","E","F","G","H","I","J","K","L","M","N","O","P","Q","R","S","T","U","V","W","X","Y","Z","Ñ","0","1","2","3","4","5","6","7","8","9"," "},0)))=LEN(TRIM(SUBSTITUTE(D120,CHAR(160)," "))))),0,1)</f>
        <v>0</v>
      </c>
      <c r="AH120" s="13"/>
      <c r="AI120" s="13"/>
      <c r="AJ120" s="107"/>
      <c r="AK120" s="107"/>
      <c r="AL120" s="269">
        <f t="shared" si="10"/>
        <v>0</v>
      </c>
      <c r="AM120" s="282">
        <f t="shared" si="11"/>
        <v>0</v>
      </c>
      <c r="AN120" s="283" t="str">
        <f>IF(AM120=0,"",
IF(SUM($AM$41:AM120)=1,AO120,
IF($AM$161&gt;SUM($AM$41:AM120),_xlfn.CONCAT(", ",AO120),
IF($AM$161=SUM($AM$41:AM120),_xlfn.CONCAT(" y ",AO120)))))</f>
        <v/>
      </c>
      <c r="AO120" s="120" t="s">
        <v>5279</v>
      </c>
      <c r="AP120" s="270">
        <f t="shared" si="12"/>
        <v>0</v>
      </c>
      <c r="AQ120" s="282">
        <f t="shared" si="13"/>
        <v>0</v>
      </c>
      <c r="AR120" s="283" t="str">
        <f>IF(AQ120=0,"",
IF(SUM($AQ$41:AQ120)=1,AS120,
IF($AQ$161&gt;SUM($AQ$41:AQ120),_xlfn.CONCAT(", ",AS120),
IF($AQ$161=SUM($AQ$41:AQ120),_xlfn.CONCAT(" y ",AS120)))))</f>
        <v/>
      </c>
      <c r="AS120" s="120" t="s">
        <v>5279</v>
      </c>
      <c r="AT120" s="272">
        <f t="shared" si="14"/>
        <v>0</v>
      </c>
      <c r="AU120" s="273">
        <f t="shared" si="15"/>
        <v>0</v>
      </c>
      <c r="AW120" s="290">
        <f t="shared" si="16"/>
        <v>0</v>
      </c>
      <c r="AX120" s="293">
        <f t="shared" si="17"/>
        <v>0</v>
      </c>
      <c r="AY120" s="283" t="str">
        <f>IF(AX120=0,"",
IF(SUM($AX$41:AX120)=1,AZ120,
IF($AX$161&gt;SUM($AX$41:AX120),_xlfn.CONCAT(", ",AZ120),
IF($AX$161=SUM($AX$41:AX120),_xlfn.CONCAT(" y ",AZ120)))))</f>
        <v/>
      </c>
      <c r="AZ120" s="52" t="s">
        <v>5279</v>
      </c>
    </row>
    <row r="121" spans="1:52" ht="15" customHeight="1">
      <c r="A121" s="22"/>
      <c r="B121" s="11"/>
      <c r="C121" s="35" t="s">
        <v>5280</v>
      </c>
      <c r="D121" s="810"/>
      <c r="E121" s="714"/>
      <c r="F121" s="714"/>
      <c r="G121" s="714"/>
      <c r="H121" s="714"/>
      <c r="I121" s="714"/>
      <c r="J121" s="714"/>
      <c r="K121" s="714"/>
      <c r="L121" s="714"/>
      <c r="M121" s="714"/>
      <c r="N121" s="714"/>
      <c r="O121" s="714"/>
      <c r="P121" s="805"/>
      <c r="Q121" s="804"/>
      <c r="R121" s="714"/>
      <c r="S121" s="714"/>
      <c r="T121" s="805"/>
      <c r="U121" s="804"/>
      <c r="V121" s="714"/>
      <c r="W121" s="714"/>
      <c r="X121" s="805"/>
      <c r="Y121" s="310"/>
      <c r="Z121" s="310"/>
      <c r="AA121" s="310"/>
      <c r="AB121" s="310"/>
      <c r="AC121" s="310"/>
      <c r="AD121" s="310"/>
      <c r="AG121" s="107">
        <f ca="1">IF(OR(D121=" ",AND(EXACT(UPPER(TRIM(SUBSTITUTE(D121,CHAR(160)," "))),TRIM(SUBSTITUTE(D121,CHAR(160)," "))),SUMPRODUCT(--ISNUMBER(MATCH(MID(TRIM(SUBSTITUTE(D121,CHAR(160)," ")),ROW(INDIRECT("1:"&amp;LEN(TRIM(SUBSTITUTE(D121,CHAR(160)," "))))),1),{"A","B","C","D","E","F","G","H","I","J","K","L","M","N","O","P","Q","R","S","T","U","V","W","X","Y","Z","Ñ","0","1","2","3","4","5","6","7","8","9"," "},0)))=LEN(TRIM(SUBSTITUTE(D121,CHAR(160)," "))))),0,1)</f>
        <v>0</v>
      </c>
      <c r="AH121" s="13"/>
      <c r="AI121" s="13"/>
      <c r="AJ121" s="107"/>
      <c r="AK121" s="107"/>
      <c r="AL121" s="269">
        <f t="shared" si="10"/>
        <v>0</v>
      </c>
      <c r="AM121" s="282">
        <f t="shared" si="11"/>
        <v>0</v>
      </c>
      <c r="AN121" s="283" t="str">
        <f>IF(AM121=0,"",
IF(SUM($AM$41:AM121)=1,AO121,
IF($AM$161&gt;SUM($AM$41:AM121),_xlfn.CONCAT(", ",AO121),
IF($AM$161=SUM($AM$41:AM121),_xlfn.CONCAT(" y ",AO121)))))</f>
        <v/>
      </c>
      <c r="AO121" s="120" t="s">
        <v>5281</v>
      </c>
      <c r="AP121" s="270">
        <f t="shared" si="12"/>
        <v>0</v>
      </c>
      <c r="AQ121" s="282">
        <f t="shared" si="13"/>
        <v>0</v>
      </c>
      <c r="AR121" s="283" t="str">
        <f>IF(AQ121=0,"",
IF(SUM($AQ$41:AQ121)=1,AS121,
IF($AQ$161&gt;SUM($AQ$41:AQ121),_xlfn.CONCAT(", ",AS121),
IF($AQ$161=SUM($AQ$41:AQ121),_xlfn.CONCAT(" y ",AS121)))))</f>
        <v/>
      </c>
      <c r="AS121" s="120" t="s">
        <v>5281</v>
      </c>
      <c r="AT121" s="272">
        <f t="shared" si="14"/>
        <v>0</v>
      </c>
      <c r="AU121" s="273">
        <f t="shared" si="15"/>
        <v>0</v>
      </c>
      <c r="AW121" s="290">
        <f t="shared" si="16"/>
        <v>0</v>
      </c>
      <c r="AX121" s="293">
        <f t="shared" si="17"/>
        <v>0</v>
      </c>
      <c r="AY121" s="283" t="str">
        <f>IF(AX121=0,"",
IF(SUM($AX$41:AX121)=1,AZ121,
IF($AX$161&gt;SUM($AX$41:AX121),_xlfn.CONCAT(", ",AZ121),
IF($AX$161=SUM($AX$41:AX121),_xlfn.CONCAT(" y ",AZ121)))))</f>
        <v/>
      </c>
      <c r="AZ121" s="52" t="s">
        <v>5281</v>
      </c>
    </row>
    <row r="122" spans="1:52" ht="15" customHeight="1">
      <c r="A122" s="22"/>
      <c r="B122" s="11"/>
      <c r="C122" s="35" t="s">
        <v>5282</v>
      </c>
      <c r="D122" s="810"/>
      <c r="E122" s="714"/>
      <c r="F122" s="714"/>
      <c r="G122" s="714"/>
      <c r="H122" s="714"/>
      <c r="I122" s="714"/>
      <c r="J122" s="714"/>
      <c r="K122" s="714"/>
      <c r="L122" s="714"/>
      <c r="M122" s="714"/>
      <c r="N122" s="714"/>
      <c r="O122" s="714"/>
      <c r="P122" s="805"/>
      <c r="Q122" s="804"/>
      <c r="R122" s="714"/>
      <c r="S122" s="714"/>
      <c r="T122" s="805"/>
      <c r="U122" s="804"/>
      <c r="V122" s="714"/>
      <c r="W122" s="714"/>
      <c r="X122" s="805"/>
      <c r="Y122" s="310"/>
      <c r="Z122" s="310"/>
      <c r="AA122" s="310"/>
      <c r="AB122" s="310"/>
      <c r="AC122" s="310"/>
      <c r="AD122" s="310"/>
      <c r="AG122" s="107">
        <f ca="1">IF(OR(D122=" ",AND(EXACT(UPPER(TRIM(SUBSTITUTE(D122,CHAR(160)," "))),TRIM(SUBSTITUTE(D122,CHAR(160)," "))),SUMPRODUCT(--ISNUMBER(MATCH(MID(TRIM(SUBSTITUTE(D122,CHAR(160)," ")),ROW(INDIRECT("1:"&amp;LEN(TRIM(SUBSTITUTE(D122,CHAR(160)," "))))),1),{"A","B","C","D","E","F","G","H","I","J","K","L","M","N","O","P","Q","R","S","T","U","V","W","X","Y","Z","Ñ","0","1","2","3","4","5","6","7","8","9"," "},0)))=LEN(TRIM(SUBSTITUTE(D122,CHAR(160)," "))))),0,1)</f>
        <v>0</v>
      </c>
      <c r="AH122" s="13"/>
      <c r="AI122" s="13"/>
      <c r="AJ122" s="107"/>
      <c r="AK122" s="107"/>
      <c r="AL122" s="269">
        <f t="shared" si="10"/>
        <v>0</v>
      </c>
      <c r="AM122" s="282">
        <f t="shared" si="11"/>
        <v>0</v>
      </c>
      <c r="AN122" s="283" t="str">
        <f>IF(AM122=0,"",
IF(SUM($AM$41:AM122)=1,AO122,
IF($AM$161&gt;SUM($AM$41:AM122),_xlfn.CONCAT(", ",AO122),
IF($AM$161=SUM($AM$41:AM122),_xlfn.CONCAT(" y ",AO122)))))</f>
        <v/>
      </c>
      <c r="AO122" s="120" t="s">
        <v>5283</v>
      </c>
      <c r="AP122" s="270">
        <f t="shared" si="12"/>
        <v>0</v>
      </c>
      <c r="AQ122" s="282">
        <f t="shared" si="13"/>
        <v>0</v>
      </c>
      <c r="AR122" s="283" t="str">
        <f>IF(AQ122=0,"",
IF(SUM($AQ$41:AQ122)=1,AS122,
IF($AQ$161&gt;SUM($AQ$41:AQ122),_xlfn.CONCAT(", ",AS122),
IF($AQ$161=SUM($AQ$41:AQ122),_xlfn.CONCAT(" y ",AS122)))))</f>
        <v/>
      </c>
      <c r="AS122" s="120" t="s">
        <v>5283</v>
      </c>
      <c r="AT122" s="272">
        <f t="shared" si="14"/>
        <v>0</v>
      </c>
      <c r="AU122" s="273">
        <f t="shared" si="15"/>
        <v>0</v>
      </c>
      <c r="AW122" s="290">
        <f t="shared" si="16"/>
        <v>0</v>
      </c>
      <c r="AX122" s="293">
        <f t="shared" si="17"/>
        <v>0</v>
      </c>
      <c r="AY122" s="283" t="str">
        <f>IF(AX122=0,"",
IF(SUM($AX$41:AX122)=1,AZ122,
IF($AX$161&gt;SUM($AX$41:AX122),_xlfn.CONCAT(", ",AZ122),
IF($AX$161=SUM($AX$41:AX122),_xlfn.CONCAT(" y ",AZ122)))))</f>
        <v/>
      </c>
      <c r="AZ122" s="52" t="s">
        <v>5283</v>
      </c>
    </row>
    <row r="123" spans="1:52" ht="15" customHeight="1">
      <c r="A123" s="22"/>
      <c r="B123" s="11"/>
      <c r="C123" s="35" t="s">
        <v>5284</v>
      </c>
      <c r="D123" s="810"/>
      <c r="E123" s="714"/>
      <c r="F123" s="714"/>
      <c r="G123" s="714"/>
      <c r="H123" s="714"/>
      <c r="I123" s="714"/>
      <c r="J123" s="714"/>
      <c r="K123" s="714"/>
      <c r="L123" s="714"/>
      <c r="M123" s="714"/>
      <c r="N123" s="714"/>
      <c r="O123" s="714"/>
      <c r="P123" s="805"/>
      <c r="Q123" s="804"/>
      <c r="R123" s="714"/>
      <c r="S123" s="714"/>
      <c r="T123" s="805"/>
      <c r="U123" s="804"/>
      <c r="V123" s="714"/>
      <c r="W123" s="714"/>
      <c r="X123" s="805"/>
      <c r="Y123" s="310"/>
      <c r="Z123" s="310"/>
      <c r="AA123" s="310"/>
      <c r="AB123" s="310"/>
      <c r="AC123" s="310"/>
      <c r="AD123" s="310"/>
      <c r="AG123" s="107">
        <f ca="1">IF(OR(D123=" ",AND(EXACT(UPPER(TRIM(SUBSTITUTE(D123,CHAR(160)," "))),TRIM(SUBSTITUTE(D123,CHAR(160)," "))),SUMPRODUCT(--ISNUMBER(MATCH(MID(TRIM(SUBSTITUTE(D123,CHAR(160)," ")),ROW(INDIRECT("1:"&amp;LEN(TRIM(SUBSTITUTE(D123,CHAR(160)," "))))),1),{"A","B","C","D","E","F","G","H","I","J","K","L","M","N","O","P","Q","R","S","T","U","V","W","X","Y","Z","Ñ","0","1","2","3","4","5","6","7","8","9"," "},0)))=LEN(TRIM(SUBSTITUTE(D123,CHAR(160)," "))))),0,1)</f>
        <v>0</v>
      </c>
      <c r="AH123" s="13"/>
      <c r="AI123" s="13"/>
      <c r="AJ123" s="107"/>
      <c r="AK123" s="107"/>
      <c r="AL123" s="269">
        <f t="shared" si="10"/>
        <v>0</v>
      </c>
      <c r="AM123" s="282">
        <f t="shared" si="11"/>
        <v>0</v>
      </c>
      <c r="AN123" s="283" t="str">
        <f>IF(AM123=0,"",
IF(SUM($AM$41:AM123)=1,AO123,
IF($AM$161&gt;SUM($AM$41:AM123),_xlfn.CONCAT(", ",AO123),
IF($AM$161=SUM($AM$41:AM123),_xlfn.CONCAT(" y ",AO123)))))</f>
        <v/>
      </c>
      <c r="AO123" s="120" t="s">
        <v>5285</v>
      </c>
      <c r="AP123" s="270">
        <f t="shared" si="12"/>
        <v>0</v>
      </c>
      <c r="AQ123" s="282">
        <f t="shared" si="13"/>
        <v>0</v>
      </c>
      <c r="AR123" s="283" t="str">
        <f>IF(AQ123=0,"",
IF(SUM($AQ$41:AQ123)=1,AS123,
IF($AQ$161&gt;SUM($AQ$41:AQ123),_xlfn.CONCAT(", ",AS123),
IF($AQ$161=SUM($AQ$41:AQ123),_xlfn.CONCAT(" y ",AS123)))))</f>
        <v/>
      </c>
      <c r="AS123" s="120" t="s">
        <v>5285</v>
      </c>
      <c r="AT123" s="272">
        <f t="shared" si="14"/>
        <v>0</v>
      </c>
      <c r="AU123" s="273">
        <f t="shared" si="15"/>
        <v>0</v>
      </c>
      <c r="AW123" s="290">
        <f t="shared" si="16"/>
        <v>0</v>
      </c>
      <c r="AX123" s="293">
        <f t="shared" si="17"/>
        <v>0</v>
      </c>
      <c r="AY123" s="283" t="str">
        <f>IF(AX123=0,"",
IF(SUM($AX$41:AX123)=1,AZ123,
IF($AX$161&gt;SUM($AX$41:AX123),_xlfn.CONCAT(", ",AZ123),
IF($AX$161=SUM($AX$41:AX123),_xlfn.CONCAT(" y ",AZ123)))))</f>
        <v/>
      </c>
      <c r="AZ123" s="52" t="s">
        <v>5285</v>
      </c>
    </row>
    <row r="124" spans="1:52" ht="15" customHeight="1">
      <c r="A124" s="22"/>
      <c r="B124" s="11"/>
      <c r="C124" s="35" t="s">
        <v>5286</v>
      </c>
      <c r="D124" s="810"/>
      <c r="E124" s="714"/>
      <c r="F124" s="714"/>
      <c r="G124" s="714"/>
      <c r="H124" s="714"/>
      <c r="I124" s="714"/>
      <c r="J124" s="714"/>
      <c r="K124" s="714"/>
      <c r="L124" s="714"/>
      <c r="M124" s="714"/>
      <c r="N124" s="714"/>
      <c r="O124" s="714"/>
      <c r="P124" s="805"/>
      <c r="Q124" s="804"/>
      <c r="R124" s="714"/>
      <c r="S124" s="714"/>
      <c r="T124" s="805"/>
      <c r="U124" s="804"/>
      <c r="V124" s="714"/>
      <c r="W124" s="714"/>
      <c r="X124" s="805"/>
      <c r="Y124" s="310"/>
      <c r="Z124" s="310"/>
      <c r="AA124" s="310"/>
      <c r="AB124" s="310"/>
      <c r="AC124" s="310"/>
      <c r="AD124" s="310"/>
      <c r="AG124" s="107">
        <f ca="1">IF(OR(D124=" ",AND(EXACT(UPPER(TRIM(SUBSTITUTE(D124,CHAR(160)," "))),TRIM(SUBSTITUTE(D124,CHAR(160)," "))),SUMPRODUCT(--ISNUMBER(MATCH(MID(TRIM(SUBSTITUTE(D124,CHAR(160)," ")),ROW(INDIRECT("1:"&amp;LEN(TRIM(SUBSTITUTE(D124,CHAR(160)," "))))),1),{"A","B","C","D","E","F","G","H","I","J","K","L","M","N","O","P","Q","R","S","T","U","V","W","X","Y","Z","Ñ","0","1","2","3","4","5","6","7","8","9"," "},0)))=LEN(TRIM(SUBSTITUTE(D124,CHAR(160)," "))))),0,1)</f>
        <v>0</v>
      </c>
      <c r="AH124" s="13"/>
      <c r="AI124" s="13"/>
      <c r="AJ124" s="107"/>
      <c r="AK124" s="107"/>
      <c r="AL124" s="269">
        <f t="shared" si="10"/>
        <v>0</v>
      </c>
      <c r="AM124" s="282">
        <f t="shared" si="11"/>
        <v>0</v>
      </c>
      <c r="AN124" s="283" t="str">
        <f>IF(AM124=0,"",
IF(SUM($AM$41:AM124)=1,AO124,
IF($AM$161&gt;SUM($AM$41:AM124),_xlfn.CONCAT(", ",AO124),
IF($AM$161=SUM($AM$41:AM124),_xlfn.CONCAT(" y ",AO124)))))</f>
        <v/>
      </c>
      <c r="AO124" s="120" t="s">
        <v>5287</v>
      </c>
      <c r="AP124" s="270">
        <f t="shared" si="12"/>
        <v>0</v>
      </c>
      <c r="AQ124" s="282">
        <f t="shared" si="13"/>
        <v>0</v>
      </c>
      <c r="AR124" s="283" t="str">
        <f>IF(AQ124=0,"",
IF(SUM($AQ$41:AQ124)=1,AS124,
IF($AQ$161&gt;SUM($AQ$41:AQ124),_xlfn.CONCAT(", ",AS124),
IF($AQ$161=SUM($AQ$41:AQ124),_xlfn.CONCAT(" y ",AS124)))))</f>
        <v/>
      </c>
      <c r="AS124" s="120" t="s">
        <v>5287</v>
      </c>
      <c r="AT124" s="272">
        <f t="shared" si="14"/>
        <v>0</v>
      </c>
      <c r="AU124" s="273">
        <f t="shared" si="15"/>
        <v>0</v>
      </c>
      <c r="AW124" s="290">
        <f t="shared" si="16"/>
        <v>0</v>
      </c>
      <c r="AX124" s="293">
        <f t="shared" si="17"/>
        <v>0</v>
      </c>
      <c r="AY124" s="283" t="str">
        <f>IF(AX124=0,"",
IF(SUM($AX$41:AX124)=1,AZ124,
IF($AX$161&gt;SUM($AX$41:AX124),_xlfn.CONCAT(", ",AZ124),
IF($AX$161=SUM($AX$41:AX124),_xlfn.CONCAT(" y ",AZ124)))))</f>
        <v/>
      </c>
      <c r="AZ124" s="52" t="s">
        <v>5287</v>
      </c>
    </row>
    <row r="125" spans="1:52" ht="15" customHeight="1">
      <c r="A125" s="22"/>
      <c r="B125" s="11"/>
      <c r="C125" s="35" t="s">
        <v>5288</v>
      </c>
      <c r="D125" s="810"/>
      <c r="E125" s="714"/>
      <c r="F125" s="714"/>
      <c r="G125" s="714"/>
      <c r="H125" s="714"/>
      <c r="I125" s="714"/>
      <c r="J125" s="714"/>
      <c r="K125" s="714"/>
      <c r="L125" s="714"/>
      <c r="M125" s="714"/>
      <c r="N125" s="714"/>
      <c r="O125" s="714"/>
      <c r="P125" s="805"/>
      <c r="Q125" s="804"/>
      <c r="R125" s="714"/>
      <c r="S125" s="714"/>
      <c r="T125" s="805"/>
      <c r="U125" s="804"/>
      <c r="V125" s="714"/>
      <c r="W125" s="714"/>
      <c r="X125" s="805"/>
      <c r="Y125" s="310"/>
      <c r="Z125" s="310"/>
      <c r="AA125" s="310"/>
      <c r="AB125" s="310"/>
      <c r="AC125" s="310"/>
      <c r="AD125" s="310"/>
      <c r="AG125" s="107">
        <f ca="1">IF(OR(D125=" ",AND(EXACT(UPPER(TRIM(SUBSTITUTE(D125,CHAR(160)," "))),TRIM(SUBSTITUTE(D125,CHAR(160)," "))),SUMPRODUCT(--ISNUMBER(MATCH(MID(TRIM(SUBSTITUTE(D125,CHAR(160)," ")),ROW(INDIRECT("1:"&amp;LEN(TRIM(SUBSTITUTE(D125,CHAR(160)," "))))),1),{"A","B","C","D","E","F","G","H","I","J","K","L","M","N","O","P","Q","R","S","T","U","V","W","X","Y","Z","Ñ","0","1","2","3","4","5","6","7","8","9"," "},0)))=LEN(TRIM(SUBSTITUTE(D125,CHAR(160)," "))))),0,1)</f>
        <v>0</v>
      </c>
      <c r="AH125" s="13"/>
      <c r="AI125" s="13"/>
      <c r="AJ125" s="107"/>
      <c r="AK125" s="107"/>
      <c r="AL125" s="269">
        <f t="shared" si="10"/>
        <v>0</v>
      </c>
      <c r="AM125" s="282">
        <f t="shared" si="11"/>
        <v>0</v>
      </c>
      <c r="AN125" s="283" t="str">
        <f>IF(AM125=0,"",
IF(SUM($AM$41:AM125)=1,AO125,
IF($AM$161&gt;SUM($AM$41:AM125),_xlfn.CONCAT(", ",AO125),
IF($AM$161=SUM($AM$41:AM125),_xlfn.CONCAT(" y ",AO125)))))</f>
        <v/>
      </c>
      <c r="AO125" s="120" t="s">
        <v>5289</v>
      </c>
      <c r="AP125" s="270">
        <f t="shared" si="12"/>
        <v>0</v>
      </c>
      <c r="AQ125" s="282">
        <f t="shared" si="13"/>
        <v>0</v>
      </c>
      <c r="AR125" s="283" t="str">
        <f>IF(AQ125=0,"",
IF(SUM($AQ$41:AQ125)=1,AS125,
IF($AQ$161&gt;SUM($AQ$41:AQ125),_xlfn.CONCAT(", ",AS125),
IF($AQ$161=SUM($AQ$41:AQ125),_xlfn.CONCAT(" y ",AS125)))))</f>
        <v/>
      </c>
      <c r="AS125" s="120" t="s">
        <v>5289</v>
      </c>
      <c r="AT125" s="272">
        <f t="shared" si="14"/>
        <v>0</v>
      </c>
      <c r="AU125" s="273">
        <f t="shared" si="15"/>
        <v>0</v>
      </c>
      <c r="AW125" s="290">
        <f t="shared" si="16"/>
        <v>0</v>
      </c>
      <c r="AX125" s="293">
        <f t="shared" si="17"/>
        <v>0</v>
      </c>
      <c r="AY125" s="283" t="str">
        <f>IF(AX125=0,"",
IF(SUM($AX$41:AX125)=1,AZ125,
IF($AX$161&gt;SUM($AX$41:AX125),_xlfn.CONCAT(", ",AZ125),
IF($AX$161=SUM($AX$41:AX125),_xlfn.CONCAT(" y ",AZ125)))))</f>
        <v/>
      </c>
      <c r="AZ125" s="52" t="s">
        <v>5289</v>
      </c>
    </row>
    <row r="126" spans="1:52" ht="15" customHeight="1">
      <c r="A126" s="22"/>
      <c r="B126" s="11"/>
      <c r="C126" s="35" t="s">
        <v>5290</v>
      </c>
      <c r="D126" s="810"/>
      <c r="E126" s="714"/>
      <c r="F126" s="714"/>
      <c r="G126" s="714"/>
      <c r="H126" s="714"/>
      <c r="I126" s="714"/>
      <c r="J126" s="714"/>
      <c r="K126" s="714"/>
      <c r="L126" s="714"/>
      <c r="M126" s="714"/>
      <c r="N126" s="714"/>
      <c r="O126" s="714"/>
      <c r="P126" s="805"/>
      <c r="Q126" s="804"/>
      <c r="R126" s="714"/>
      <c r="S126" s="714"/>
      <c r="T126" s="805"/>
      <c r="U126" s="804"/>
      <c r="V126" s="714"/>
      <c r="W126" s="714"/>
      <c r="X126" s="805"/>
      <c r="Y126" s="310"/>
      <c r="Z126" s="310"/>
      <c r="AA126" s="310"/>
      <c r="AB126" s="310"/>
      <c r="AC126" s="310"/>
      <c r="AD126" s="310"/>
      <c r="AG126" s="107">
        <f ca="1">IF(OR(D126=" ",AND(EXACT(UPPER(TRIM(SUBSTITUTE(D126,CHAR(160)," "))),TRIM(SUBSTITUTE(D126,CHAR(160)," "))),SUMPRODUCT(--ISNUMBER(MATCH(MID(TRIM(SUBSTITUTE(D126,CHAR(160)," ")),ROW(INDIRECT("1:"&amp;LEN(TRIM(SUBSTITUTE(D126,CHAR(160)," "))))),1),{"A","B","C","D","E","F","G","H","I","J","K","L","M","N","O","P","Q","R","S","T","U","V","W","X","Y","Z","Ñ","0","1","2","3","4","5","6","7","8","9"," "},0)))=LEN(TRIM(SUBSTITUTE(D126,CHAR(160)," "))))),0,1)</f>
        <v>0</v>
      </c>
      <c r="AH126" s="13"/>
      <c r="AI126" s="13"/>
      <c r="AJ126" s="107"/>
      <c r="AK126" s="107"/>
      <c r="AL126" s="269">
        <f t="shared" si="10"/>
        <v>0</v>
      </c>
      <c r="AM126" s="282">
        <f t="shared" si="11"/>
        <v>0</v>
      </c>
      <c r="AN126" s="283" t="str">
        <f>IF(AM126=0,"",
IF(SUM($AM$41:AM126)=1,AO126,
IF($AM$161&gt;SUM($AM$41:AM126),_xlfn.CONCAT(", ",AO126),
IF($AM$161=SUM($AM$41:AM126),_xlfn.CONCAT(" y ",AO126)))))</f>
        <v/>
      </c>
      <c r="AO126" s="120" t="s">
        <v>5291</v>
      </c>
      <c r="AP126" s="270">
        <f t="shared" si="12"/>
        <v>0</v>
      </c>
      <c r="AQ126" s="282">
        <f t="shared" si="13"/>
        <v>0</v>
      </c>
      <c r="AR126" s="283" t="str">
        <f>IF(AQ126=0,"",
IF(SUM($AQ$41:AQ126)=1,AS126,
IF($AQ$161&gt;SUM($AQ$41:AQ126),_xlfn.CONCAT(", ",AS126),
IF($AQ$161=SUM($AQ$41:AQ126),_xlfn.CONCAT(" y ",AS126)))))</f>
        <v/>
      </c>
      <c r="AS126" s="120" t="s">
        <v>5291</v>
      </c>
      <c r="AT126" s="272">
        <f t="shared" si="14"/>
        <v>0</v>
      </c>
      <c r="AU126" s="273">
        <f t="shared" si="15"/>
        <v>0</v>
      </c>
      <c r="AW126" s="290">
        <f t="shared" si="16"/>
        <v>0</v>
      </c>
      <c r="AX126" s="293">
        <f t="shared" si="17"/>
        <v>0</v>
      </c>
      <c r="AY126" s="283" t="str">
        <f>IF(AX126=0,"",
IF(SUM($AX$41:AX126)=1,AZ126,
IF($AX$161&gt;SUM($AX$41:AX126),_xlfn.CONCAT(", ",AZ126),
IF($AX$161=SUM($AX$41:AX126),_xlfn.CONCAT(" y ",AZ126)))))</f>
        <v/>
      </c>
      <c r="AZ126" s="52" t="s">
        <v>5291</v>
      </c>
    </row>
    <row r="127" spans="1:52" ht="15" customHeight="1">
      <c r="A127" s="22"/>
      <c r="B127" s="11"/>
      <c r="C127" s="35" t="s">
        <v>5292</v>
      </c>
      <c r="D127" s="810"/>
      <c r="E127" s="714"/>
      <c r="F127" s="714"/>
      <c r="G127" s="714"/>
      <c r="H127" s="714"/>
      <c r="I127" s="714"/>
      <c r="J127" s="714"/>
      <c r="K127" s="714"/>
      <c r="L127" s="714"/>
      <c r="M127" s="714"/>
      <c r="N127" s="714"/>
      <c r="O127" s="714"/>
      <c r="P127" s="805"/>
      <c r="Q127" s="804"/>
      <c r="R127" s="714"/>
      <c r="S127" s="714"/>
      <c r="T127" s="805"/>
      <c r="U127" s="804"/>
      <c r="V127" s="714"/>
      <c r="W127" s="714"/>
      <c r="X127" s="805"/>
      <c r="Y127" s="310"/>
      <c r="Z127" s="310"/>
      <c r="AA127" s="310"/>
      <c r="AB127" s="310"/>
      <c r="AC127" s="310"/>
      <c r="AD127" s="310"/>
      <c r="AG127" s="107">
        <f ca="1">IF(OR(D127=" ",AND(EXACT(UPPER(TRIM(SUBSTITUTE(D127,CHAR(160)," "))),TRIM(SUBSTITUTE(D127,CHAR(160)," "))),SUMPRODUCT(--ISNUMBER(MATCH(MID(TRIM(SUBSTITUTE(D127,CHAR(160)," ")),ROW(INDIRECT("1:"&amp;LEN(TRIM(SUBSTITUTE(D127,CHAR(160)," "))))),1),{"A","B","C","D","E","F","G","H","I","J","K","L","M","N","O","P","Q","R","S","T","U","V","W","X","Y","Z","Ñ","0","1","2","3","4","5","6","7","8","9"," "},0)))=LEN(TRIM(SUBSTITUTE(D127,CHAR(160)," "))))),0,1)</f>
        <v>0</v>
      </c>
      <c r="AH127" s="13"/>
      <c r="AI127" s="13"/>
      <c r="AJ127" s="107"/>
      <c r="AK127" s="107"/>
      <c r="AL127" s="269">
        <f t="shared" si="10"/>
        <v>0</v>
      </c>
      <c r="AM127" s="282">
        <f t="shared" si="11"/>
        <v>0</v>
      </c>
      <c r="AN127" s="283" t="str">
        <f>IF(AM127=0,"",
IF(SUM($AM$41:AM127)=1,AO127,
IF($AM$161&gt;SUM($AM$41:AM127),_xlfn.CONCAT(", ",AO127),
IF($AM$161=SUM($AM$41:AM127),_xlfn.CONCAT(" y ",AO127)))))</f>
        <v/>
      </c>
      <c r="AO127" s="120" t="s">
        <v>5293</v>
      </c>
      <c r="AP127" s="270">
        <f t="shared" si="12"/>
        <v>0</v>
      </c>
      <c r="AQ127" s="282">
        <f t="shared" si="13"/>
        <v>0</v>
      </c>
      <c r="AR127" s="283" t="str">
        <f>IF(AQ127=0,"",
IF(SUM($AQ$41:AQ127)=1,AS127,
IF($AQ$161&gt;SUM($AQ$41:AQ127),_xlfn.CONCAT(", ",AS127),
IF($AQ$161=SUM($AQ$41:AQ127),_xlfn.CONCAT(" y ",AS127)))))</f>
        <v/>
      </c>
      <c r="AS127" s="120" t="s">
        <v>5293</v>
      </c>
      <c r="AT127" s="272">
        <f t="shared" si="14"/>
        <v>0</v>
      </c>
      <c r="AU127" s="273">
        <f t="shared" si="15"/>
        <v>0</v>
      </c>
      <c r="AW127" s="290">
        <f t="shared" si="16"/>
        <v>0</v>
      </c>
      <c r="AX127" s="293">
        <f t="shared" si="17"/>
        <v>0</v>
      </c>
      <c r="AY127" s="283" t="str">
        <f>IF(AX127=0,"",
IF(SUM($AX$41:AX127)=1,AZ127,
IF($AX$161&gt;SUM($AX$41:AX127),_xlfn.CONCAT(", ",AZ127),
IF($AX$161=SUM($AX$41:AX127),_xlfn.CONCAT(" y ",AZ127)))))</f>
        <v/>
      </c>
      <c r="AZ127" s="52" t="s">
        <v>5293</v>
      </c>
    </row>
    <row r="128" spans="1:52" ht="15" customHeight="1">
      <c r="A128" s="22"/>
      <c r="B128" s="11"/>
      <c r="C128" s="35" t="s">
        <v>5294</v>
      </c>
      <c r="D128" s="810"/>
      <c r="E128" s="714"/>
      <c r="F128" s="714"/>
      <c r="G128" s="714"/>
      <c r="H128" s="714"/>
      <c r="I128" s="714"/>
      <c r="J128" s="714"/>
      <c r="K128" s="714"/>
      <c r="L128" s="714"/>
      <c r="M128" s="714"/>
      <c r="N128" s="714"/>
      <c r="O128" s="714"/>
      <c r="P128" s="805"/>
      <c r="Q128" s="804"/>
      <c r="R128" s="714"/>
      <c r="S128" s="714"/>
      <c r="T128" s="805"/>
      <c r="U128" s="804"/>
      <c r="V128" s="714"/>
      <c r="W128" s="714"/>
      <c r="X128" s="805"/>
      <c r="Y128" s="310"/>
      <c r="Z128" s="310"/>
      <c r="AA128" s="310"/>
      <c r="AB128" s="310"/>
      <c r="AC128" s="310"/>
      <c r="AD128" s="310"/>
      <c r="AG128" s="107">
        <f ca="1">IF(OR(D128=" ",AND(EXACT(UPPER(TRIM(SUBSTITUTE(D128,CHAR(160)," "))),TRIM(SUBSTITUTE(D128,CHAR(160)," "))),SUMPRODUCT(--ISNUMBER(MATCH(MID(TRIM(SUBSTITUTE(D128,CHAR(160)," ")),ROW(INDIRECT("1:"&amp;LEN(TRIM(SUBSTITUTE(D128,CHAR(160)," "))))),1),{"A","B","C","D","E","F","G","H","I","J","K","L","M","N","O","P","Q","R","S","T","U","V","W","X","Y","Z","Ñ","0","1","2","3","4","5","6","7","8","9"," "},0)))=LEN(TRIM(SUBSTITUTE(D128,CHAR(160)," "))))),0,1)</f>
        <v>0</v>
      </c>
      <c r="AH128" s="13"/>
      <c r="AI128" s="13"/>
      <c r="AJ128" s="107"/>
      <c r="AK128" s="107"/>
      <c r="AL128" s="269">
        <f t="shared" si="10"/>
        <v>0</v>
      </c>
      <c r="AM128" s="282">
        <f t="shared" si="11"/>
        <v>0</v>
      </c>
      <c r="AN128" s="283" t="str">
        <f>IF(AM128=0,"",
IF(SUM($AM$41:AM128)=1,AO128,
IF($AM$161&gt;SUM($AM$41:AM128),_xlfn.CONCAT(", ",AO128),
IF($AM$161=SUM($AM$41:AM128),_xlfn.CONCAT(" y ",AO128)))))</f>
        <v/>
      </c>
      <c r="AO128" s="120" t="s">
        <v>5295</v>
      </c>
      <c r="AP128" s="270">
        <f t="shared" si="12"/>
        <v>0</v>
      </c>
      <c r="AQ128" s="282">
        <f t="shared" si="13"/>
        <v>0</v>
      </c>
      <c r="AR128" s="283" t="str">
        <f>IF(AQ128=0,"",
IF(SUM($AQ$41:AQ128)=1,AS128,
IF($AQ$161&gt;SUM($AQ$41:AQ128),_xlfn.CONCAT(", ",AS128),
IF($AQ$161=SUM($AQ$41:AQ128),_xlfn.CONCAT(" y ",AS128)))))</f>
        <v/>
      </c>
      <c r="AS128" s="120" t="s">
        <v>5295</v>
      </c>
      <c r="AT128" s="272">
        <f t="shared" si="14"/>
        <v>0</v>
      </c>
      <c r="AU128" s="273">
        <f t="shared" si="15"/>
        <v>0</v>
      </c>
      <c r="AW128" s="290">
        <f t="shared" si="16"/>
        <v>0</v>
      </c>
      <c r="AX128" s="293">
        <f t="shared" si="17"/>
        <v>0</v>
      </c>
      <c r="AY128" s="283" t="str">
        <f>IF(AX128=0,"",
IF(SUM($AX$41:AX128)=1,AZ128,
IF($AX$161&gt;SUM($AX$41:AX128),_xlfn.CONCAT(", ",AZ128),
IF($AX$161=SUM($AX$41:AX128),_xlfn.CONCAT(" y ",AZ128)))))</f>
        <v/>
      </c>
      <c r="AZ128" s="52" t="s">
        <v>5295</v>
      </c>
    </row>
    <row r="129" spans="1:52" ht="15" customHeight="1">
      <c r="A129" s="22"/>
      <c r="B129" s="11"/>
      <c r="C129" s="35" t="s">
        <v>5296</v>
      </c>
      <c r="D129" s="810"/>
      <c r="E129" s="714"/>
      <c r="F129" s="714"/>
      <c r="G129" s="714"/>
      <c r="H129" s="714"/>
      <c r="I129" s="714"/>
      <c r="J129" s="714"/>
      <c r="K129" s="714"/>
      <c r="L129" s="714"/>
      <c r="M129" s="714"/>
      <c r="N129" s="714"/>
      <c r="O129" s="714"/>
      <c r="P129" s="805"/>
      <c r="Q129" s="804"/>
      <c r="R129" s="714"/>
      <c r="S129" s="714"/>
      <c r="T129" s="805"/>
      <c r="U129" s="804"/>
      <c r="V129" s="714"/>
      <c r="W129" s="714"/>
      <c r="X129" s="805"/>
      <c r="Y129" s="310"/>
      <c r="Z129" s="310"/>
      <c r="AA129" s="310"/>
      <c r="AB129" s="310"/>
      <c r="AC129" s="310"/>
      <c r="AD129" s="310"/>
      <c r="AG129" s="107">
        <f ca="1">IF(OR(D129=" ",AND(EXACT(UPPER(TRIM(SUBSTITUTE(D129,CHAR(160)," "))),TRIM(SUBSTITUTE(D129,CHAR(160)," "))),SUMPRODUCT(--ISNUMBER(MATCH(MID(TRIM(SUBSTITUTE(D129,CHAR(160)," ")),ROW(INDIRECT("1:"&amp;LEN(TRIM(SUBSTITUTE(D129,CHAR(160)," "))))),1),{"A","B","C","D","E","F","G","H","I","J","K","L","M","N","O","P","Q","R","S","T","U","V","W","X","Y","Z","Ñ","0","1","2","3","4","5","6","7","8","9"," "},0)))=LEN(TRIM(SUBSTITUTE(D129,CHAR(160)," "))))),0,1)</f>
        <v>0</v>
      </c>
      <c r="AH129" s="13"/>
      <c r="AI129" s="13"/>
      <c r="AJ129" s="107"/>
      <c r="AK129" s="107"/>
      <c r="AL129" s="269">
        <f t="shared" si="10"/>
        <v>0</v>
      </c>
      <c r="AM129" s="282">
        <f t="shared" si="11"/>
        <v>0</v>
      </c>
      <c r="AN129" s="283" t="str">
        <f>IF(AM129=0,"",
IF(SUM($AM$41:AM129)=1,AO129,
IF($AM$161&gt;SUM($AM$41:AM129),_xlfn.CONCAT(", ",AO129),
IF($AM$161=SUM($AM$41:AM129),_xlfn.CONCAT(" y ",AO129)))))</f>
        <v/>
      </c>
      <c r="AO129" s="120" t="s">
        <v>5297</v>
      </c>
      <c r="AP129" s="270">
        <f t="shared" si="12"/>
        <v>0</v>
      </c>
      <c r="AQ129" s="282">
        <f t="shared" si="13"/>
        <v>0</v>
      </c>
      <c r="AR129" s="283" t="str">
        <f>IF(AQ129=0,"",
IF(SUM($AQ$41:AQ129)=1,AS129,
IF($AQ$161&gt;SUM($AQ$41:AQ129),_xlfn.CONCAT(", ",AS129),
IF($AQ$161=SUM($AQ$41:AQ129),_xlfn.CONCAT(" y ",AS129)))))</f>
        <v/>
      </c>
      <c r="AS129" s="120" t="s">
        <v>5297</v>
      </c>
      <c r="AT129" s="272">
        <f t="shared" si="14"/>
        <v>0</v>
      </c>
      <c r="AU129" s="273">
        <f t="shared" si="15"/>
        <v>0</v>
      </c>
      <c r="AW129" s="290">
        <f t="shared" si="16"/>
        <v>0</v>
      </c>
      <c r="AX129" s="293">
        <f t="shared" si="17"/>
        <v>0</v>
      </c>
      <c r="AY129" s="283" t="str">
        <f>IF(AX129=0,"",
IF(SUM($AX$41:AX129)=1,AZ129,
IF($AX$161&gt;SUM($AX$41:AX129),_xlfn.CONCAT(", ",AZ129),
IF($AX$161=SUM($AX$41:AX129),_xlfn.CONCAT(" y ",AZ129)))))</f>
        <v/>
      </c>
      <c r="AZ129" s="52" t="s">
        <v>5297</v>
      </c>
    </row>
    <row r="130" spans="1:52" ht="15" customHeight="1">
      <c r="A130" s="22"/>
      <c r="B130" s="11"/>
      <c r="C130" s="35" t="s">
        <v>5298</v>
      </c>
      <c r="D130" s="810"/>
      <c r="E130" s="714"/>
      <c r="F130" s="714"/>
      <c r="G130" s="714"/>
      <c r="H130" s="714"/>
      <c r="I130" s="714"/>
      <c r="J130" s="714"/>
      <c r="K130" s="714"/>
      <c r="L130" s="714"/>
      <c r="M130" s="714"/>
      <c r="N130" s="714"/>
      <c r="O130" s="714"/>
      <c r="P130" s="805"/>
      <c r="Q130" s="804"/>
      <c r="R130" s="714"/>
      <c r="S130" s="714"/>
      <c r="T130" s="805"/>
      <c r="U130" s="804"/>
      <c r="V130" s="714"/>
      <c r="W130" s="714"/>
      <c r="X130" s="805"/>
      <c r="Y130" s="310"/>
      <c r="Z130" s="310"/>
      <c r="AA130" s="310"/>
      <c r="AB130" s="310"/>
      <c r="AC130" s="310"/>
      <c r="AD130" s="310"/>
      <c r="AG130" s="107">
        <f ca="1">IF(OR(D130=" ",AND(EXACT(UPPER(TRIM(SUBSTITUTE(D130,CHAR(160)," "))),TRIM(SUBSTITUTE(D130,CHAR(160)," "))),SUMPRODUCT(--ISNUMBER(MATCH(MID(TRIM(SUBSTITUTE(D130,CHAR(160)," ")),ROW(INDIRECT("1:"&amp;LEN(TRIM(SUBSTITUTE(D130,CHAR(160)," "))))),1),{"A","B","C","D","E","F","G","H","I","J","K","L","M","N","O","P","Q","R","S","T","U","V","W","X","Y","Z","Ñ","0","1","2","3","4","5","6","7","8","9"," "},0)))=LEN(TRIM(SUBSTITUTE(D130,CHAR(160)," "))))),0,1)</f>
        <v>0</v>
      </c>
      <c r="AH130" s="13"/>
      <c r="AI130" s="13"/>
      <c r="AJ130" s="107"/>
      <c r="AK130" s="107"/>
      <c r="AL130" s="269">
        <f t="shared" si="10"/>
        <v>0</v>
      </c>
      <c r="AM130" s="282">
        <f t="shared" si="11"/>
        <v>0</v>
      </c>
      <c r="AN130" s="283" t="str">
        <f>IF(AM130=0,"",
IF(SUM($AM$41:AM130)=1,AO130,
IF($AM$161&gt;SUM($AM$41:AM130),_xlfn.CONCAT(", ",AO130),
IF($AM$161=SUM($AM$41:AM130),_xlfn.CONCAT(" y ",AO130)))))</f>
        <v/>
      </c>
      <c r="AO130" s="120" t="s">
        <v>5299</v>
      </c>
      <c r="AP130" s="270">
        <f t="shared" si="12"/>
        <v>0</v>
      </c>
      <c r="AQ130" s="282">
        <f t="shared" si="13"/>
        <v>0</v>
      </c>
      <c r="AR130" s="283" t="str">
        <f>IF(AQ130=0,"",
IF(SUM($AQ$41:AQ130)=1,AS130,
IF($AQ$161&gt;SUM($AQ$41:AQ130),_xlfn.CONCAT(", ",AS130),
IF($AQ$161=SUM($AQ$41:AQ130),_xlfn.CONCAT(" y ",AS130)))))</f>
        <v/>
      </c>
      <c r="AS130" s="120" t="s">
        <v>5299</v>
      </c>
      <c r="AT130" s="272">
        <f t="shared" si="14"/>
        <v>0</v>
      </c>
      <c r="AU130" s="273">
        <f t="shared" si="15"/>
        <v>0</v>
      </c>
      <c r="AW130" s="290">
        <f t="shared" si="16"/>
        <v>0</v>
      </c>
      <c r="AX130" s="293">
        <f t="shared" si="17"/>
        <v>0</v>
      </c>
      <c r="AY130" s="283" t="str">
        <f>IF(AX130=0,"",
IF(SUM($AX$41:AX130)=1,AZ130,
IF($AX$161&gt;SUM($AX$41:AX130),_xlfn.CONCAT(", ",AZ130),
IF($AX$161=SUM($AX$41:AX130),_xlfn.CONCAT(" y ",AZ130)))))</f>
        <v/>
      </c>
      <c r="AZ130" s="52" t="s">
        <v>5299</v>
      </c>
    </row>
    <row r="131" spans="1:52" ht="15" customHeight="1">
      <c r="A131" s="22"/>
      <c r="B131" s="11"/>
      <c r="C131" s="35" t="s">
        <v>5300</v>
      </c>
      <c r="D131" s="810"/>
      <c r="E131" s="714"/>
      <c r="F131" s="714"/>
      <c r="G131" s="714"/>
      <c r="H131" s="714"/>
      <c r="I131" s="714"/>
      <c r="J131" s="714"/>
      <c r="K131" s="714"/>
      <c r="L131" s="714"/>
      <c r="M131" s="714"/>
      <c r="N131" s="714"/>
      <c r="O131" s="714"/>
      <c r="P131" s="805"/>
      <c r="Q131" s="804"/>
      <c r="R131" s="714"/>
      <c r="S131" s="714"/>
      <c r="T131" s="805"/>
      <c r="U131" s="804"/>
      <c r="V131" s="714"/>
      <c r="W131" s="714"/>
      <c r="X131" s="805"/>
      <c r="Y131" s="310"/>
      <c r="Z131" s="310"/>
      <c r="AA131" s="310"/>
      <c r="AB131" s="310"/>
      <c r="AC131" s="310"/>
      <c r="AD131" s="310"/>
      <c r="AG131" s="107">
        <f ca="1">IF(OR(D131=" ",AND(EXACT(UPPER(TRIM(SUBSTITUTE(D131,CHAR(160)," "))),TRIM(SUBSTITUTE(D131,CHAR(160)," "))),SUMPRODUCT(--ISNUMBER(MATCH(MID(TRIM(SUBSTITUTE(D131,CHAR(160)," ")),ROW(INDIRECT("1:"&amp;LEN(TRIM(SUBSTITUTE(D131,CHAR(160)," "))))),1),{"A","B","C","D","E","F","G","H","I","J","K","L","M","N","O","P","Q","R","S","T","U","V","W","X","Y","Z","Ñ","0","1","2","3","4","5","6","7","8","9"," "},0)))=LEN(TRIM(SUBSTITUTE(D131,CHAR(160)," "))))),0,1)</f>
        <v>0</v>
      </c>
      <c r="AH131" s="13"/>
      <c r="AI131" s="13"/>
      <c r="AJ131" s="107"/>
      <c r="AK131" s="107"/>
      <c r="AL131" s="269">
        <f t="shared" si="10"/>
        <v>0</v>
      </c>
      <c r="AM131" s="282">
        <f t="shared" si="11"/>
        <v>0</v>
      </c>
      <c r="AN131" s="283" t="str">
        <f>IF(AM131=0,"",
IF(SUM($AM$41:AM131)=1,AO131,
IF($AM$161&gt;SUM($AM$41:AM131),_xlfn.CONCAT(", ",AO131),
IF($AM$161=SUM($AM$41:AM131),_xlfn.CONCAT(" y ",AO131)))))</f>
        <v/>
      </c>
      <c r="AO131" s="120" t="s">
        <v>5301</v>
      </c>
      <c r="AP131" s="270">
        <f t="shared" si="12"/>
        <v>0</v>
      </c>
      <c r="AQ131" s="282">
        <f t="shared" si="13"/>
        <v>0</v>
      </c>
      <c r="AR131" s="283" t="str">
        <f>IF(AQ131=0,"",
IF(SUM($AQ$41:AQ131)=1,AS131,
IF($AQ$161&gt;SUM($AQ$41:AQ131),_xlfn.CONCAT(", ",AS131),
IF($AQ$161=SUM($AQ$41:AQ131),_xlfn.CONCAT(" y ",AS131)))))</f>
        <v/>
      </c>
      <c r="AS131" s="120" t="s">
        <v>5301</v>
      </c>
      <c r="AT131" s="272">
        <f t="shared" si="14"/>
        <v>0</v>
      </c>
      <c r="AU131" s="273">
        <f t="shared" si="15"/>
        <v>0</v>
      </c>
      <c r="AW131" s="290">
        <f t="shared" si="16"/>
        <v>0</v>
      </c>
      <c r="AX131" s="293">
        <f t="shared" si="17"/>
        <v>0</v>
      </c>
      <c r="AY131" s="283" t="str">
        <f>IF(AX131=0,"",
IF(SUM($AX$41:AX131)=1,AZ131,
IF($AX$161&gt;SUM($AX$41:AX131),_xlfn.CONCAT(", ",AZ131),
IF($AX$161=SUM($AX$41:AX131),_xlfn.CONCAT(" y ",AZ131)))))</f>
        <v/>
      </c>
      <c r="AZ131" s="52" t="s">
        <v>5301</v>
      </c>
    </row>
    <row r="132" spans="1:52" ht="15" customHeight="1">
      <c r="A132" s="22"/>
      <c r="B132" s="11"/>
      <c r="C132" s="35" t="s">
        <v>5302</v>
      </c>
      <c r="D132" s="810"/>
      <c r="E132" s="714"/>
      <c r="F132" s="714"/>
      <c r="G132" s="714"/>
      <c r="H132" s="714"/>
      <c r="I132" s="714"/>
      <c r="J132" s="714"/>
      <c r="K132" s="714"/>
      <c r="L132" s="714"/>
      <c r="M132" s="714"/>
      <c r="N132" s="714"/>
      <c r="O132" s="714"/>
      <c r="P132" s="805"/>
      <c r="Q132" s="804"/>
      <c r="R132" s="714"/>
      <c r="S132" s="714"/>
      <c r="T132" s="805"/>
      <c r="U132" s="804"/>
      <c r="V132" s="714"/>
      <c r="W132" s="714"/>
      <c r="X132" s="805"/>
      <c r="Y132" s="310"/>
      <c r="Z132" s="310"/>
      <c r="AA132" s="310"/>
      <c r="AB132" s="310"/>
      <c r="AC132" s="310"/>
      <c r="AD132" s="310"/>
      <c r="AG132" s="107">
        <f ca="1">IF(OR(D132=" ",AND(EXACT(UPPER(TRIM(SUBSTITUTE(D132,CHAR(160)," "))),TRIM(SUBSTITUTE(D132,CHAR(160)," "))),SUMPRODUCT(--ISNUMBER(MATCH(MID(TRIM(SUBSTITUTE(D132,CHAR(160)," ")),ROW(INDIRECT("1:"&amp;LEN(TRIM(SUBSTITUTE(D132,CHAR(160)," "))))),1),{"A","B","C","D","E","F","G","H","I","J","K","L","M","N","O","P","Q","R","S","T","U","V","W","X","Y","Z","Ñ","0","1","2","3","4","5","6","7","8","9"," "},0)))=LEN(TRIM(SUBSTITUTE(D132,CHAR(160)," "))))),0,1)</f>
        <v>0</v>
      </c>
      <c r="AH132" s="13"/>
      <c r="AI132" s="13"/>
      <c r="AJ132" s="107"/>
      <c r="AK132" s="107"/>
      <c r="AL132" s="269">
        <f t="shared" si="10"/>
        <v>0</v>
      </c>
      <c r="AM132" s="282">
        <f t="shared" si="11"/>
        <v>0</v>
      </c>
      <c r="AN132" s="283" t="str">
        <f>IF(AM132=0,"",
IF(SUM($AM$41:AM132)=1,AO132,
IF($AM$161&gt;SUM($AM$41:AM132),_xlfn.CONCAT(", ",AO132),
IF($AM$161=SUM($AM$41:AM132),_xlfn.CONCAT(" y ",AO132)))))</f>
        <v/>
      </c>
      <c r="AO132" s="120" t="s">
        <v>5303</v>
      </c>
      <c r="AP132" s="270">
        <f t="shared" si="12"/>
        <v>0</v>
      </c>
      <c r="AQ132" s="282">
        <f t="shared" si="13"/>
        <v>0</v>
      </c>
      <c r="AR132" s="283" t="str">
        <f>IF(AQ132=0,"",
IF(SUM($AQ$41:AQ132)=1,AS132,
IF($AQ$161&gt;SUM($AQ$41:AQ132),_xlfn.CONCAT(", ",AS132),
IF($AQ$161=SUM($AQ$41:AQ132),_xlfn.CONCAT(" y ",AS132)))))</f>
        <v/>
      </c>
      <c r="AS132" s="120" t="s">
        <v>5303</v>
      </c>
      <c r="AT132" s="272">
        <f t="shared" si="14"/>
        <v>0</v>
      </c>
      <c r="AU132" s="273">
        <f t="shared" si="15"/>
        <v>0</v>
      </c>
      <c r="AW132" s="290">
        <f t="shared" si="16"/>
        <v>0</v>
      </c>
      <c r="AX132" s="293">
        <f t="shared" si="17"/>
        <v>0</v>
      </c>
      <c r="AY132" s="283" t="str">
        <f>IF(AX132=0,"",
IF(SUM($AX$41:AX132)=1,AZ132,
IF($AX$161&gt;SUM($AX$41:AX132),_xlfn.CONCAT(", ",AZ132),
IF($AX$161=SUM($AX$41:AX132),_xlfn.CONCAT(" y ",AZ132)))))</f>
        <v/>
      </c>
      <c r="AZ132" s="52" t="s">
        <v>5303</v>
      </c>
    </row>
    <row r="133" spans="1:52" ht="15" customHeight="1">
      <c r="A133" s="22"/>
      <c r="B133" s="11"/>
      <c r="C133" s="35" t="s">
        <v>5304</v>
      </c>
      <c r="D133" s="810"/>
      <c r="E133" s="714"/>
      <c r="F133" s="714"/>
      <c r="G133" s="714"/>
      <c r="H133" s="714"/>
      <c r="I133" s="714"/>
      <c r="J133" s="714"/>
      <c r="K133" s="714"/>
      <c r="L133" s="714"/>
      <c r="M133" s="714"/>
      <c r="N133" s="714"/>
      <c r="O133" s="714"/>
      <c r="P133" s="805"/>
      <c r="Q133" s="804"/>
      <c r="R133" s="714"/>
      <c r="S133" s="714"/>
      <c r="T133" s="805"/>
      <c r="U133" s="804"/>
      <c r="V133" s="714"/>
      <c r="W133" s="714"/>
      <c r="X133" s="805"/>
      <c r="Y133" s="310"/>
      <c r="Z133" s="310"/>
      <c r="AA133" s="310"/>
      <c r="AB133" s="310"/>
      <c r="AC133" s="310"/>
      <c r="AD133" s="310"/>
      <c r="AG133" s="107">
        <f ca="1">IF(OR(D133=" ",AND(EXACT(UPPER(TRIM(SUBSTITUTE(D133,CHAR(160)," "))),TRIM(SUBSTITUTE(D133,CHAR(160)," "))),SUMPRODUCT(--ISNUMBER(MATCH(MID(TRIM(SUBSTITUTE(D133,CHAR(160)," ")),ROW(INDIRECT("1:"&amp;LEN(TRIM(SUBSTITUTE(D133,CHAR(160)," "))))),1),{"A","B","C","D","E","F","G","H","I","J","K","L","M","N","O","P","Q","R","S","T","U","V","W","X","Y","Z","Ñ","0","1","2","3","4","5","6","7","8","9"," "},0)))=LEN(TRIM(SUBSTITUTE(D133,CHAR(160)," "))))),0,1)</f>
        <v>0</v>
      </c>
      <c r="AH133" s="13"/>
      <c r="AI133" s="13"/>
      <c r="AJ133" s="107"/>
      <c r="AK133" s="107"/>
      <c r="AL133" s="269">
        <f t="shared" si="10"/>
        <v>0</v>
      </c>
      <c r="AM133" s="282">
        <f t="shared" si="11"/>
        <v>0</v>
      </c>
      <c r="AN133" s="283" t="str">
        <f>IF(AM133=0,"",
IF(SUM($AM$41:AM133)=1,AO133,
IF($AM$161&gt;SUM($AM$41:AM133),_xlfn.CONCAT(", ",AO133),
IF($AM$161=SUM($AM$41:AM133),_xlfn.CONCAT(" y ",AO133)))))</f>
        <v/>
      </c>
      <c r="AO133" s="120" t="s">
        <v>5305</v>
      </c>
      <c r="AP133" s="270">
        <f t="shared" si="12"/>
        <v>0</v>
      </c>
      <c r="AQ133" s="282">
        <f t="shared" si="13"/>
        <v>0</v>
      </c>
      <c r="AR133" s="283" t="str">
        <f>IF(AQ133=0,"",
IF(SUM($AQ$41:AQ133)=1,AS133,
IF($AQ$161&gt;SUM($AQ$41:AQ133),_xlfn.CONCAT(", ",AS133),
IF($AQ$161=SUM($AQ$41:AQ133),_xlfn.CONCAT(" y ",AS133)))))</f>
        <v/>
      </c>
      <c r="AS133" s="120" t="s">
        <v>5305</v>
      </c>
      <c r="AT133" s="272">
        <f t="shared" si="14"/>
        <v>0</v>
      </c>
      <c r="AU133" s="273">
        <f t="shared" si="15"/>
        <v>0</v>
      </c>
      <c r="AW133" s="290">
        <f t="shared" si="16"/>
        <v>0</v>
      </c>
      <c r="AX133" s="293">
        <f t="shared" si="17"/>
        <v>0</v>
      </c>
      <c r="AY133" s="283" t="str">
        <f>IF(AX133=0,"",
IF(SUM($AX$41:AX133)=1,AZ133,
IF($AX$161&gt;SUM($AX$41:AX133),_xlfn.CONCAT(", ",AZ133),
IF($AX$161=SUM($AX$41:AX133),_xlfn.CONCAT(" y ",AZ133)))))</f>
        <v/>
      </c>
      <c r="AZ133" s="52" t="s">
        <v>5305</v>
      </c>
    </row>
    <row r="134" spans="1:52" ht="15" customHeight="1">
      <c r="A134" s="22"/>
      <c r="B134" s="11"/>
      <c r="C134" s="35" t="s">
        <v>5306</v>
      </c>
      <c r="D134" s="810"/>
      <c r="E134" s="714"/>
      <c r="F134" s="714"/>
      <c r="G134" s="714"/>
      <c r="H134" s="714"/>
      <c r="I134" s="714"/>
      <c r="J134" s="714"/>
      <c r="K134" s="714"/>
      <c r="L134" s="714"/>
      <c r="M134" s="714"/>
      <c r="N134" s="714"/>
      <c r="O134" s="714"/>
      <c r="P134" s="805"/>
      <c r="Q134" s="804"/>
      <c r="R134" s="714"/>
      <c r="S134" s="714"/>
      <c r="T134" s="805"/>
      <c r="U134" s="804"/>
      <c r="V134" s="714"/>
      <c r="W134" s="714"/>
      <c r="X134" s="805"/>
      <c r="Y134" s="310"/>
      <c r="Z134" s="310"/>
      <c r="AA134" s="310"/>
      <c r="AB134" s="310"/>
      <c r="AC134" s="310"/>
      <c r="AD134" s="310"/>
      <c r="AG134" s="107">
        <f ca="1">IF(OR(D134=" ",AND(EXACT(UPPER(TRIM(SUBSTITUTE(D134,CHAR(160)," "))),TRIM(SUBSTITUTE(D134,CHAR(160)," "))),SUMPRODUCT(--ISNUMBER(MATCH(MID(TRIM(SUBSTITUTE(D134,CHAR(160)," ")),ROW(INDIRECT("1:"&amp;LEN(TRIM(SUBSTITUTE(D134,CHAR(160)," "))))),1),{"A","B","C","D","E","F","G","H","I","J","K","L","M","N","O","P","Q","R","S","T","U","V","W","X","Y","Z","Ñ","0","1","2","3","4","5","6","7","8","9"," "},0)))=LEN(TRIM(SUBSTITUTE(D134,CHAR(160)," "))))),0,1)</f>
        <v>0</v>
      </c>
      <c r="AH134" s="13"/>
      <c r="AI134" s="13"/>
      <c r="AJ134" s="107"/>
      <c r="AK134" s="107"/>
      <c r="AL134" s="269">
        <f t="shared" si="10"/>
        <v>0</v>
      </c>
      <c r="AM134" s="282">
        <f t="shared" si="11"/>
        <v>0</v>
      </c>
      <c r="AN134" s="283" t="str">
        <f>IF(AM134=0,"",
IF(SUM($AM$41:AM134)=1,AO134,
IF($AM$161&gt;SUM($AM$41:AM134),_xlfn.CONCAT(", ",AO134),
IF($AM$161=SUM($AM$41:AM134),_xlfn.CONCAT(" y ",AO134)))))</f>
        <v/>
      </c>
      <c r="AO134" s="120" t="s">
        <v>5307</v>
      </c>
      <c r="AP134" s="270">
        <f t="shared" si="12"/>
        <v>0</v>
      </c>
      <c r="AQ134" s="282">
        <f t="shared" si="13"/>
        <v>0</v>
      </c>
      <c r="AR134" s="283" t="str">
        <f>IF(AQ134=0,"",
IF(SUM($AQ$41:AQ134)=1,AS134,
IF($AQ$161&gt;SUM($AQ$41:AQ134),_xlfn.CONCAT(", ",AS134),
IF($AQ$161=SUM($AQ$41:AQ134),_xlfn.CONCAT(" y ",AS134)))))</f>
        <v/>
      </c>
      <c r="AS134" s="120" t="s">
        <v>5307</v>
      </c>
      <c r="AT134" s="272">
        <f t="shared" si="14"/>
        <v>0</v>
      </c>
      <c r="AU134" s="273">
        <f t="shared" si="15"/>
        <v>0</v>
      </c>
      <c r="AW134" s="290">
        <f t="shared" si="16"/>
        <v>0</v>
      </c>
      <c r="AX134" s="293">
        <f t="shared" si="17"/>
        <v>0</v>
      </c>
      <c r="AY134" s="283" t="str">
        <f>IF(AX134=0,"",
IF(SUM($AX$41:AX134)=1,AZ134,
IF($AX$161&gt;SUM($AX$41:AX134),_xlfn.CONCAT(", ",AZ134),
IF($AX$161=SUM($AX$41:AX134),_xlfn.CONCAT(" y ",AZ134)))))</f>
        <v/>
      </c>
      <c r="AZ134" s="52" t="s">
        <v>5307</v>
      </c>
    </row>
    <row r="135" spans="1:52" ht="15" customHeight="1">
      <c r="A135" s="22"/>
      <c r="B135" s="11"/>
      <c r="C135" s="35" t="s">
        <v>5308</v>
      </c>
      <c r="D135" s="810"/>
      <c r="E135" s="714"/>
      <c r="F135" s="714"/>
      <c r="G135" s="714"/>
      <c r="H135" s="714"/>
      <c r="I135" s="714"/>
      <c r="J135" s="714"/>
      <c r="K135" s="714"/>
      <c r="L135" s="714"/>
      <c r="M135" s="714"/>
      <c r="N135" s="714"/>
      <c r="O135" s="714"/>
      <c r="P135" s="805"/>
      <c r="Q135" s="804"/>
      <c r="R135" s="714"/>
      <c r="S135" s="714"/>
      <c r="T135" s="805"/>
      <c r="U135" s="804"/>
      <c r="V135" s="714"/>
      <c r="W135" s="714"/>
      <c r="X135" s="805"/>
      <c r="Y135" s="310"/>
      <c r="Z135" s="310"/>
      <c r="AA135" s="310"/>
      <c r="AB135" s="310"/>
      <c r="AC135" s="310"/>
      <c r="AD135" s="310"/>
      <c r="AG135" s="107">
        <f ca="1">IF(OR(D135=" ",AND(EXACT(UPPER(TRIM(SUBSTITUTE(D135,CHAR(160)," "))),TRIM(SUBSTITUTE(D135,CHAR(160)," "))),SUMPRODUCT(--ISNUMBER(MATCH(MID(TRIM(SUBSTITUTE(D135,CHAR(160)," ")),ROW(INDIRECT("1:"&amp;LEN(TRIM(SUBSTITUTE(D135,CHAR(160)," "))))),1),{"A","B","C","D","E","F","G","H","I","J","K","L","M","N","O","P","Q","R","S","T","U","V","W","X","Y","Z","Ñ","0","1","2","3","4","5","6","7","8","9"," "},0)))=LEN(TRIM(SUBSTITUTE(D135,CHAR(160)," "))))),0,1)</f>
        <v>0</v>
      </c>
      <c r="AH135" s="13"/>
      <c r="AI135" s="13"/>
      <c r="AJ135" s="107"/>
      <c r="AK135" s="107"/>
      <c r="AL135" s="269">
        <f t="shared" si="10"/>
        <v>0</v>
      </c>
      <c r="AM135" s="282">
        <f t="shared" si="11"/>
        <v>0</v>
      </c>
      <c r="AN135" s="283" t="str">
        <f>IF(AM135=0,"",
IF(SUM($AM$41:AM135)=1,AO135,
IF($AM$161&gt;SUM($AM$41:AM135),_xlfn.CONCAT(", ",AO135),
IF($AM$161=SUM($AM$41:AM135),_xlfn.CONCAT(" y ",AO135)))))</f>
        <v/>
      </c>
      <c r="AO135" s="120" t="s">
        <v>5309</v>
      </c>
      <c r="AP135" s="270">
        <f t="shared" si="12"/>
        <v>0</v>
      </c>
      <c r="AQ135" s="282">
        <f t="shared" si="13"/>
        <v>0</v>
      </c>
      <c r="AR135" s="283" t="str">
        <f>IF(AQ135=0,"",
IF(SUM($AQ$41:AQ135)=1,AS135,
IF($AQ$161&gt;SUM($AQ$41:AQ135),_xlfn.CONCAT(", ",AS135),
IF($AQ$161=SUM($AQ$41:AQ135),_xlfn.CONCAT(" y ",AS135)))))</f>
        <v/>
      </c>
      <c r="AS135" s="120" t="s">
        <v>5309</v>
      </c>
      <c r="AT135" s="272">
        <f t="shared" si="14"/>
        <v>0</v>
      </c>
      <c r="AU135" s="273">
        <f t="shared" si="15"/>
        <v>0</v>
      </c>
      <c r="AW135" s="290">
        <f t="shared" si="16"/>
        <v>0</v>
      </c>
      <c r="AX135" s="293">
        <f t="shared" si="17"/>
        <v>0</v>
      </c>
      <c r="AY135" s="283" t="str">
        <f>IF(AX135=0,"",
IF(SUM($AX$41:AX135)=1,AZ135,
IF($AX$161&gt;SUM($AX$41:AX135),_xlfn.CONCAT(", ",AZ135),
IF($AX$161=SUM($AX$41:AX135),_xlfn.CONCAT(" y ",AZ135)))))</f>
        <v/>
      </c>
      <c r="AZ135" s="52" t="s">
        <v>5309</v>
      </c>
    </row>
    <row r="136" spans="1:52" ht="15" customHeight="1">
      <c r="A136" s="22"/>
      <c r="B136" s="11"/>
      <c r="C136" s="35" t="s">
        <v>5310</v>
      </c>
      <c r="D136" s="810"/>
      <c r="E136" s="714"/>
      <c r="F136" s="714"/>
      <c r="G136" s="714"/>
      <c r="H136" s="714"/>
      <c r="I136" s="714"/>
      <c r="J136" s="714"/>
      <c r="K136" s="714"/>
      <c r="L136" s="714"/>
      <c r="M136" s="714"/>
      <c r="N136" s="714"/>
      <c r="O136" s="714"/>
      <c r="P136" s="805"/>
      <c r="Q136" s="804"/>
      <c r="R136" s="714"/>
      <c r="S136" s="714"/>
      <c r="T136" s="805"/>
      <c r="U136" s="804"/>
      <c r="V136" s="714"/>
      <c r="W136" s="714"/>
      <c r="X136" s="805"/>
      <c r="Y136" s="310"/>
      <c r="Z136" s="310"/>
      <c r="AA136" s="310"/>
      <c r="AB136" s="310"/>
      <c r="AC136" s="310"/>
      <c r="AD136" s="310"/>
      <c r="AG136" s="107">
        <f ca="1">IF(OR(D136=" ",AND(EXACT(UPPER(TRIM(SUBSTITUTE(D136,CHAR(160)," "))),TRIM(SUBSTITUTE(D136,CHAR(160)," "))),SUMPRODUCT(--ISNUMBER(MATCH(MID(TRIM(SUBSTITUTE(D136,CHAR(160)," ")),ROW(INDIRECT("1:"&amp;LEN(TRIM(SUBSTITUTE(D136,CHAR(160)," "))))),1),{"A","B","C","D","E","F","G","H","I","J","K","L","M","N","O","P","Q","R","S","T","U","V","W","X","Y","Z","Ñ","0","1","2","3","4","5","6","7","8","9"," "},0)))=LEN(TRIM(SUBSTITUTE(D136,CHAR(160)," "))))),0,1)</f>
        <v>0</v>
      </c>
      <c r="AH136" s="13"/>
      <c r="AI136" s="13"/>
      <c r="AJ136" s="107"/>
      <c r="AK136" s="107"/>
      <c r="AL136" s="269">
        <f t="shared" si="10"/>
        <v>0</v>
      </c>
      <c r="AM136" s="282">
        <f t="shared" si="11"/>
        <v>0</v>
      </c>
      <c r="AN136" s="283" t="str">
        <f>IF(AM136=0,"",
IF(SUM($AM$41:AM136)=1,AO136,
IF($AM$161&gt;SUM($AM$41:AM136),_xlfn.CONCAT(", ",AO136),
IF($AM$161=SUM($AM$41:AM136),_xlfn.CONCAT(" y ",AO136)))))</f>
        <v/>
      </c>
      <c r="AO136" s="120" t="s">
        <v>5311</v>
      </c>
      <c r="AP136" s="270">
        <f t="shared" si="12"/>
        <v>0</v>
      </c>
      <c r="AQ136" s="282">
        <f t="shared" si="13"/>
        <v>0</v>
      </c>
      <c r="AR136" s="283" t="str">
        <f>IF(AQ136=0,"",
IF(SUM($AQ$41:AQ136)=1,AS136,
IF($AQ$161&gt;SUM($AQ$41:AQ136),_xlfn.CONCAT(", ",AS136),
IF($AQ$161=SUM($AQ$41:AQ136),_xlfn.CONCAT(" y ",AS136)))))</f>
        <v/>
      </c>
      <c r="AS136" s="120" t="s">
        <v>5311</v>
      </c>
      <c r="AT136" s="272">
        <f t="shared" si="14"/>
        <v>0</v>
      </c>
      <c r="AU136" s="273">
        <f t="shared" si="15"/>
        <v>0</v>
      </c>
      <c r="AW136" s="290">
        <f t="shared" si="16"/>
        <v>0</v>
      </c>
      <c r="AX136" s="293">
        <f t="shared" si="17"/>
        <v>0</v>
      </c>
      <c r="AY136" s="283" t="str">
        <f>IF(AX136=0,"",
IF(SUM($AX$41:AX136)=1,AZ136,
IF($AX$161&gt;SUM($AX$41:AX136),_xlfn.CONCAT(", ",AZ136),
IF($AX$161=SUM($AX$41:AX136),_xlfn.CONCAT(" y ",AZ136)))))</f>
        <v/>
      </c>
      <c r="AZ136" s="52" t="s">
        <v>5311</v>
      </c>
    </row>
    <row r="137" spans="1:52" ht="15" customHeight="1">
      <c r="A137" s="22"/>
      <c r="B137" s="11"/>
      <c r="C137" s="35" t="s">
        <v>5312</v>
      </c>
      <c r="D137" s="810"/>
      <c r="E137" s="714"/>
      <c r="F137" s="714"/>
      <c r="G137" s="714"/>
      <c r="H137" s="714"/>
      <c r="I137" s="714"/>
      <c r="J137" s="714"/>
      <c r="K137" s="714"/>
      <c r="L137" s="714"/>
      <c r="M137" s="714"/>
      <c r="N137" s="714"/>
      <c r="O137" s="714"/>
      <c r="P137" s="805"/>
      <c r="Q137" s="804"/>
      <c r="R137" s="714"/>
      <c r="S137" s="714"/>
      <c r="T137" s="805"/>
      <c r="U137" s="804"/>
      <c r="V137" s="714"/>
      <c r="W137" s="714"/>
      <c r="X137" s="805"/>
      <c r="Y137" s="310"/>
      <c r="Z137" s="310"/>
      <c r="AA137" s="310"/>
      <c r="AB137" s="310"/>
      <c r="AC137" s="310"/>
      <c r="AD137" s="310"/>
      <c r="AG137" s="107">
        <f ca="1">IF(OR(D137=" ",AND(EXACT(UPPER(TRIM(SUBSTITUTE(D137,CHAR(160)," "))),TRIM(SUBSTITUTE(D137,CHAR(160)," "))),SUMPRODUCT(--ISNUMBER(MATCH(MID(TRIM(SUBSTITUTE(D137,CHAR(160)," ")),ROW(INDIRECT("1:"&amp;LEN(TRIM(SUBSTITUTE(D137,CHAR(160)," "))))),1),{"A","B","C","D","E","F","G","H","I","J","K","L","M","N","O","P","Q","R","S","T","U","V","W","X","Y","Z","Ñ","0","1","2","3","4","5","6","7","8","9"," "},0)))=LEN(TRIM(SUBSTITUTE(D137,CHAR(160)," "))))),0,1)</f>
        <v>0</v>
      </c>
      <c r="AH137" s="13"/>
      <c r="AI137" s="13"/>
      <c r="AJ137" s="107"/>
      <c r="AK137" s="107"/>
      <c r="AL137" s="269">
        <f t="shared" si="10"/>
        <v>0</v>
      </c>
      <c r="AM137" s="282">
        <f t="shared" si="11"/>
        <v>0</v>
      </c>
      <c r="AN137" s="283" t="str">
        <f>IF(AM137=0,"",
IF(SUM($AM$41:AM137)=1,AO137,
IF($AM$161&gt;SUM($AM$41:AM137),_xlfn.CONCAT(", ",AO137),
IF($AM$161=SUM($AM$41:AM137),_xlfn.CONCAT(" y ",AO137)))))</f>
        <v/>
      </c>
      <c r="AO137" s="120" t="s">
        <v>5313</v>
      </c>
      <c r="AP137" s="270">
        <f t="shared" si="12"/>
        <v>0</v>
      </c>
      <c r="AQ137" s="282">
        <f t="shared" si="13"/>
        <v>0</v>
      </c>
      <c r="AR137" s="283" t="str">
        <f>IF(AQ137=0,"",
IF(SUM($AQ$41:AQ137)=1,AS137,
IF($AQ$161&gt;SUM($AQ$41:AQ137),_xlfn.CONCAT(", ",AS137),
IF($AQ$161=SUM($AQ$41:AQ137),_xlfn.CONCAT(" y ",AS137)))))</f>
        <v/>
      </c>
      <c r="AS137" s="120" t="s">
        <v>5313</v>
      </c>
      <c r="AT137" s="272">
        <f t="shared" si="14"/>
        <v>0</v>
      </c>
      <c r="AU137" s="273">
        <f t="shared" si="15"/>
        <v>0</v>
      </c>
      <c r="AW137" s="290">
        <f t="shared" si="16"/>
        <v>0</v>
      </c>
      <c r="AX137" s="293">
        <f t="shared" si="17"/>
        <v>0</v>
      </c>
      <c r="AY137" s="283" t="str">
        <f>IF(AX137=0,"",
IF(SUM($AX$41:AX137)=1,AZ137,
IF($AX$161&gt;SUM($AX$41:AX137),_xlfn.CONCAT(", ",AZ137),
IF($AX$161=SUM($AX$41:AX137),_xlfn.CONCAT(" y ",AZ137)))))</f>
        <v/>
      </c>
      <c r="AZ137" s="52" t="s">
        <v>5313</v>
      </c>
    </row>
    <row r="138" spans="1:52" ht="15" customHeight="1">
      <c r="A138" s="22"/>
      <c r="B138" s="11"/>
      <c r="C138" s="35" t="s">
        <v>5314</v>
      </c>
      <c r="D138" s="810"/>
      <c r="E138" s="714"/>
      <c r="F138" s="714"/>
      <c r="G138" s="714"/>
      <c r="H138" s="714"/>
      <c r="I138" s="714"/>
      <c r="J138" s="714"/>
      <c r="K138" s="714"/>
      <c r="L138" s="714"/>
      <c r="M138" s="714"/>
      <c r="N138" s="714"/>
      <c r="O138" s="714"/>
      <c r="P138" s="805"/>
      <c r="Q138" s="804"/>
      <c r="R138" s="714"/>
      <c r="S138" s="714"/>
      <c r="T138" s="805"/>
      <c r="U138" s="804"/>
      <c r="V138" s="714"/>
      <c r="W138" s="714"/>
      <c r="X138" s="805"/>
      <c r="Y138" s="310"/>
      <c r="Z138" s="310"/>
      <c r="AA138" s="310"/>
      <c r="AB138" s="310"/>
      <c r="AC138" s="310"/>
      <c r="AD138" s="310"/>
      <c r="AG138" s="107">
        <f ca="1">IF(OR(D138=" ",AND(EXACT(UPPER(TRIM(SUBSTITUTE(D138,CHAR(160)," "))),TRIM(SUBSTITUTE(D138,CHAR(160)," "))),SUMPRODUCT(--ISNUMBER(MATCH(MID(TRIM(SUBSTITUTE(D138,CHAR(160)," ")),ROW(INDIRECT("1:"&amp;LEN(TRIM(SUBSTITUTE(D138,CHAR(160)," "))))),1),{"A","B","C","D","E","F","G","H","I","J","K","L","M","N","O","P","Q","R","S","T","U","V","W","X","Y","Z","Ñ","0","1","2","3","4","5","6","7","8","9"," "},0)))=LEN(TRIM(SUBSTITUTE(D138,CHAR(160)," "))))),0,1)</f>
        <v>0</v>
      </c>
      <c r="AH138" s="13"/>
      <c r="AI138" s="13"/>
      <c r="AJ138" s="107"/>
      <c r="AK138" s="107"/>
      <c r="AL138" s="269">
        <f t="shared" si="10"/>
        <v>0</v>
      </c>
      <c r="AM138" s="282">
        <f t="shared" si="11"/>
        <v>0</v>
      </c>
      <c r="AN138" s="283" t="str">
        <f>IF(AM138=0,"",
IF(SUM($AM$41:AM138)=1,AO138,
IF($AM$161&gt;SUM($AM$41:AM138),_xlfn.CONCAT(", ",AO138),
IF($AM$161=SUM($AM$41:AM138),_xlfn.CONCAT(" y ",AO138)))))</f>
        <v/>
      </c>
      <c r="AO138" s="120" t="s">
        <v>5315</v>
      </c>
      <c r="AP138" s="270">
        <f t="shared" si="12"/>
        <v>0</v>
      </c>
      <c r="AQ138" s="282">
        <f t="shared" si="13"/>
        <v>0</v>
      </c>
      <c r="AR138" s="283" t="str">
        <f>IF(AQ138=0,"",
IF(SUM($AQ$41:AQ138)=1,AS138,
IF($AQ$161&gt;SUM($AQ$41:AQ138),_xlfn.CONCAT(", ",AS138),
IF($AQ$161=SUM($AQ$41:AQ138),_xlfn.CONCAT(" y ",AS138)))))</f>
        <v/>
      </c>
      <c r="AS138" s="120" t="s">
        <v>5315</v>
      </c>
      <c r="AT138" s="272">
        <f t="shared" si="14"/>
        <v>0</v>
      </c>
      <c r="AU138" s="273">
        <f t="shared" si="15"/>
        <v>0</v>
      </c>
      <c r="AW138" s="290">
        <f t="shared" si="16"/>
        <v>0</v>
      </c>
      <c r="AX138" s="293">
        <f t="shared" si="17"/>
        <v>0</v>
      </c>
      <c r="AY138" s="283" t="str">
        <f>IF(AX138=0,"",
IF(SUM($AX$41:AX138)=1,AZ138,
IF($AX$161&gt;SUM($AX$41:AX138),_xlfn.CONCAT(", ",AZ138),
IF($AX$161=SUM($AX$41:AX138),_xlfn.CONCAT(" y ",AZ138)))))</f>
        <v/>
      </c>
      <c r="AZ138" s="52" t="s">
        <v>5315</v>
      </c>
    </row>
    <row r="139" spans="1:52" ht="15" customHeight="1">
      <c r="A139" s="22"/>
      <c r="B139" s="11"/>
      <c r="C139" s="35" t="s">
        <v>5316</v>
      </c>
      <c r="D139" s="810"/>
      <c r="E139" s="714"/>
      <c r="F139" s="714"/>
      <c r="G139" s="714"/>
      <c r="H139" s="714"/>
      <c r="I139" s="714"/>
      <c r="J139" s="714"/>
      <c r="K139" s="714"/>
      <c r="L139" s="714"/>
      <c r="M139" s="714"/>
      <c r="N139" s="714"/>
      <c r="O139" s="714"/>
      <c r="P139" s="805"/>
      <c r="Q139" s="804"/>
      <c r="R139" s="714"/>
      <c r="S139" s="714"/>
      <c r="T139" s="805"/>
      <c r="U139" s="804"/>
      <c r="V139" s="714"/>
      <c r="W139" s="714"/>
      <c r="X139" s="805"/>
      <c r="Y139" s="310"/>
      <c r="Z139" s="310"/>
      <c r="AA139" s="310"/>
      <c r="AB139" s="310"/>
      <c r="AC139" s="310"/>
      <c r="AD139" s="310"/>
      <c r="AG139" s="107">
        <f ca="1">IF(OR(D139=" ",AND(EXACT(UPPER(TRIM(SUBSTITUTE(D139,CHAR(160)," "))),TRIM(SUBSTITUTE(D139,CHAR(160)," "))),SUMPRODUCT(--ISNUMBER(MATCH(MID(TRIM(SUBSTITUTE(D139,CHAR(160)," ")),ROW(INDIRECT("1:"&amp;LEN(TRIM(SUBSTITUTE(D139,CHAR(160)," "))))),1),{"A","B","C","D","E","F","G","H","I","J","K","L","M","N","O","P","Q","R","S","T","U","V","W","X","Y","Z","Ñ","0","1","2","3","4","5","6","7","8","9"," "},0)))=LEN(TRIM(SUBSTITUTE(D139,CHAR(160)," "))))),0,1)</f>
        <v>0</v>
      </c>
      <c r="AH139" s="13"/>
      <c r="AI139" s="13"/>
      <c r="AJ139" s="107"/>
      <c r="AK139" s="107"/>
      <c r="AL139" s="269">
        <f t="shared" si="10"/>
        <v>0</v>
      </c>
      <c r="AM139" s="282">
        <f t="shared" si="11"/>
        <v>0</v>
      </c>
      <c r="AN139" s="283" t="str">
        <f>IF(AM139=0,"",
IF(SUM($AM$41:AM139)=1,AO139,
IF($AM$161&gt;SUM($AM$41:AM139),_xlfn.CONCAT(", ",AO139),
IF($AM$161=SUM($AM$41:AM139),_xlfn.CONCAT(" y ",AO139)))))</f>
        <v/>
      </c>
      <c r="AO139" s="120" t="s">
        <v>5317</v>
      </c>
      <c r="AP139" s="270">
        <f t="shared" si="12"/>
        <v>0</v>
      </c>
      <c r="AQ139" s="282">
        <f t="shared" si="13"/>
        <v>0</v>
      </c>
      <c r="AR139" s="283" t="str">
        <f>IF(AQ139=0,"",
IF(SUM($AQ$41:AQ139)=1,AS139,
IF($AQ$161&gt;SUM($AQ$41:AQ139),_xlfn.CONCAT(", ",AS139),
IF($AQ$161=SUM($AQ$41:AQ139),_xlfn.CONCAT(" y ",AS139)))))</f>
        <v/>
      </c>
      <c r="AS139" s="120" t="s">
        <v>5317</v>
      </c>
      <c r="AT139" s="272">
        <f t="shared" si="14"/>
        <v>0</v>
      </c>
      <c r="AU139" s="273">
        <f t="shared" si="15"/>
        <v>0</v>
      </c>
      <c r="AW139" s="290">
        <f t="shared" si="16"/>
        <v>0</v>
      </c>
      <c r="AX139" s="293">
        <f t="shared" si="17"/>
        <v>0</v>
      </c>
      <c r="AY139" s="283" t="str">
        <f>IF(AX139=0,"",
IF(SUM($AX$41:AX139)=1,AZ139,
IF($AX$161&gt;SUM($AX$41:AX139),_xlfn.CONCAT(", ",AZ139),
IF($AX$161=SUM($AX$41:AX139),_xlfn.CONCAT(" y ",AZ139)))))</f>
        <v/>
      </c>
      <c r="AZ139" s="52" t="s">
        <v>5317</v>
      </c>
    </row>
    <row r="140" spans="1:52" ht="15" customHeight="1">
      <c r="A140" s="22"/>
      <c r="B140" s="11"/>
      <c r="C140" s="37" t="s">
        <v>5318</v>
      </c>
      <c r="D140" s="810"/>
      <c r="E140" s="714"/>
      <c r="F140" s="714"/>
      <c r="G140" s="714"/>
      <c r="H140" s="714"/>
      <c r="I140" s="714"/>
      <c r="J140" s="714"/>
      <c r="K140" s="714"/>
      <c r="L140" s="714"/>
      <c r="M140" s="714"/>
      <c r="N140" s="714"/>
      <c r="O140" s="714"/>
      <c r="P140" s="805"/>
      <c r="Q140" s="804"/>
      <c r="R140" s="714"/>
      <c r="S140" s="714"/>
      <c r="T140" s="805"/>
      <c r="U140" s="804"/>
      <c r="V140" s="714"/>
      <c r="W140" s="714"/>
      <c r="X140" s="805"/>
      <c r="Y140" s="310"/>
      <c r="Z140" s="310"/>
      <c r="AA140" s="310"/>
      <c r="AB140" s="310"/>
      <c r="AC140" s="310"/>
      <c r="AD140" s="310"/>
      <c r="AG140" s="107">
        <f ca="1">IF(OR(D140=" ",AND(EXACT(UPPER(TRIM(SUBSTITUTE(D140,CHAR(160)," "))),TRIM(SUBSTITUTE(D140,CHAR(160)," "))),SUMPRODUCT(--ISNUMBER(MATCH(MID(TRIM(SUBSTITUTE(D140,CHAR(160)," ")),ROW(INDIRECT("1:"&amp;LEN(TRIM(SUBSTITUTE(D140,CHAR(160)," "))))),1),{"A","B","C","D","E","F","G","H","I","J","K","L","M","N","O","P","Q","R","S","T","U","V","W","X","Y","Z","Ñ","0","1","2","3","4","5","6","7","8","9"," "},0)))=LEN(TRIM(SUBSTITUTE(D140,CHAR(160)," "))))),0,1)</f>
        <v>0</v>
      </c>
      <c r="AH140" s="13"/>
      <c r="AI140" s="13"/>
      <c r="AJ140" s="107"/>
      <c r="AK140" s="107"/>
      <c r="AL140" s="269">
        <f t="shared" si="10"/>
        <v>0</v>
      </c>
      <c r="AM140" s="282">
        <f t="shared" si="11"/>
        <v>0</v>
      </c>
      <c r="AN140" s="283" t="str">
        <f>IF(AM140=0,"",
IF(SUM($AM$41:AM140)=1,AO140,
IF($AM$161&gt;SUM($AM$41:AM140),_xlfn.CONCAT(", ",AO140),
IF($AM$161=SUM($AM$41:AM140),_xlfn.CONCAT(" y ",AO140)))))</f>
        <v/>
      </c>
      <c r="AO140" s="120" t="s">
        <v>5319</v>
      </c>
      <c r="AP140" s="270">
        <f t="shared" si="12"/>
        <v>0</v>
      </c>
      <c r="AQ140" s="282">
        <f t="shared" si="13"/>
        <v>0</v>
      </c>
      <c r="AR140" s="283" t="str">
        <f>IF(AQ140=0,"",
IF(SUM($AQ$41:AQ140)=1,AS140,
IF($AQ$161&gt;SUM($AQ$41:AQ140),_xlfn.CONCAT(", ",AS140),
IF($AQ$161=SUM($AQ$41:AQ140),_xlfn.CONCAT(" y ",AS140)))))</f>
        <v/>
      </c>
      <c r="AS140" s="120" t="s">
        <v>5319</v>
      </c>
      <c r="AT140" s="272">
        <f t="shared" si="14"/>
        <v>0</v>
      </c>
      <c r="AU140" s="273">
        <f t="shared" si="15"/>
        <v>0</v>
      </c>
      <c r="AW140" s="290">
        <f t="shared" si="16"/>
        <v>0</v>
      </c>
      <c r="AX140" s="293">
        <f t="shared" si="17"/>
        <v>0</v>
      </c>
      <c r="AY140" s="283" t="str">
        <f>IF(AX140=0,"",
IF(SUM($AX$41:AX140)=1,AZ140,
IF($AX$161&gt;SUM($AX$41:AX140),_xlfn.CONCAT(", ",AZ140),
IF($AX$161=SUM($AX$41:AX140),_xlfn.CONCAT(" y ",AZ140)))))</f>
        <v/>
      </c>
      <c r="AZ140" s="52" t="s">
        <v>5319</v>
      </c>
    </row>
    <row r="141" spans="1:52" ht="15" customHeight="1">
      <c r="A141" s="22"/>
      <c r="B141" s="11"/>
      <c r="C141" s="37" t="s">
        <v>5320</v>
      </c>
      <c r="D141" s="810"/>
      <c r="E141" s="714"/>
      <c r="F141" s="714"/>
      <c r="G141" s="714"/>
      <c r="H141" s="714"/>
      <c r="I141" s="714"/>
      <c r="J141" s="714"/>
      <c r="K141" s="714"/>
      <c r="L141" s="714"/>
      <c r="M141" s="714"/>
      <c r="N141" s="714"/>
      <c r="O141" s="714"/>
      <c r="P141" s="805"/>
      <c r="Q141" s="804"/>
      <c r="R141" s="714"/>
      <c r="S141" s="714"/>
      <c r="T141" s="805"/>
      <c r="U141" s="804"/>
      <c r="V141" s="714"/>
      <c r="W141" s="714"/>
      <c r="X141" s="805"/>
      <c r="Y141" s="310"/>
      <c r="Z141" s="310"/>
      <c r="AA141" s="310"/>
      <c r="AB141" s="310"/>
      <c r="AC141" s="310"/>
      <c r="AD141" s="310"/>
      <c r="AG141" s="107">
        <f ca="1">IF(OR(D141=" ",AND(EXACT(UPPER(TRIM(SUBSTITUTE(D141,CHAR(160)," "))),TRIM(SUBSTITUTE(D141,CHAR(160)," "))),SUMPRODUCT(--ISNUMBER(MATCH(MID(TRIM(SUBSTITUTE(D141,CHAR(160)," ")),ROW(INDIRECT("1:"&amp;LEN(TRIM(SUBSTITUTE(D141,CHAR(160)," "))))),1),{"A","B","C","D","E","F","G","H","I","J","K","L","M","N","O","P","Q","R","S","T","U","V","W","X","Y","Z","Ñ","0","1","2","3","4","5","6","7","8","9"," "},0)))=LEN(TRIM(SUBSTITUTE(D141,CHAR(160)," "))))),0,1)</f>
        <v>0</v>
      </c>
      <c r="AH141" s="13"/>
      <c r="AI141" s="13"/>
      <c r="AJ141" s="107"/>
      <c r="AK141" s="107"/>
      <c r="AL141" s="269">
        <f t="shared" si="10"/>
        <v>0</v>
      </c>
      <c r="AM141" s="282">
        <f t="shared" si="11"/>
        <v>0</v>
      </c>
      <c r="AN141" s="283" t="str">
        <f>IF(AM141=0,"",
IF(SUM($AM$41:AM141)=1,AO141,
IF($AM$161&gt;SUM($AM$41:AM141),_xlfn.CONCAT(", ",AO141),
IF($AM$161=SUM($AM$41:AM141),_xlfn.CONCAT(" y ",AO141)))))</f>
        <v/>
      </c>
      <c r="AO141" s="120" t="s">
        <v>5321</v>
      </c>
      <c r="AP141" s="270">
        <f t="shared" si="12"/>
        <v>0</v>
      </c>
      <c r="AQ141" s="282">
        <f t="shared" si="13"/>
        <v>0</v>
      </c>
      <c r="AR141" s="283" t="str">
        <f>IF(AQ141=0,"",
IF(SUM($AQ$41:AQ141)=1,AS141,
IF($AQ$161&gt;SUM($AQ$41:AQ141),_xlfn.CONCAT(", ",AS141),
IF($AQ$161=SUM($AQ$41:AQ141),_xlfn.CONCAT(" y ",AS141)))))</f>
        <v/>
      </c>
      <c r="AS141" s="120" t="s">
        <v>5321</v>
      </c>
      <c r="AT141" s="272">
        <f t="shared" si="14"/>
        <v>0</v>
      </c>
      <c r="AU141" s="273">
        <f t="shared" si="15"/>
        <v>0</v>
      </c>
      <c r="AW141" s="290">
        <f t="shared" si="16"/>
        <v>0</v>
      </c>
      <c r="AX141" s="293">
        <f t="shared" si="17"/>
        <v>0</v>
      </c>
      <c r="AY141" s="283" t="str">
        <f>IF(AX141=0,"",
IF(SUM($AX$41:AX141)=1,AZ141,
IF($AX$161&gt;SUM($AX$41:AX141),_xlfn.CONCAT(", ",AZ141),
IF($AX$161=SUM($AX$41:AX141),_xlfn.CONCAT(" y ",AZ141)))))</f>
        <v/>
      </c>
      <c r="AZ141" s="52" t="s">
        <v>5321</v>
      </c>
    </row>
    <row r="142" spans="1:52" ht="15" customHeight="1">
      <c r="A142" s="22"/>
      <c r="B142" s="11"/>
      <c r="C142" s="37" t="s">
        <v>5322</v>
      </c>
      <c r="D142" s="810"/>
      <c r="E142" s="714"/>
      <c r="F142" s="714"/>
      <c r="G142" s="714"/>
      <c r="H142" s="714"/>
      <c r="I142" s="714"/>
      <c r="J142" s="714"/>
      <c r="K142" s="714"/>
      <c r="L142" s="714"/>
      <c r="M142" s="714"/>
      <c r="N142" s="714"/>
      <c r="O142" s="714"/>
      <c r="P142" s="805"/>
      <c r="Q142" s="804"/>
      <c r="R142" s="714"/>
      <c r="S142" s="714"/>
      <c r="T142" s="805"/>
      <c r="U142" s="804"/>
      <c r="V142" s="714"/>
      <c r="W142" s="714"/>
      <c r="X142" s="805"/>
      <c r="Y142" s="310"/>
      <c r="Z142" s="310"/>
      <c r="AA142" s="310"/>
      <c r="AB142" s="310"/>
      <c r="AC142" s="310"/>
      <c r="AD142" s="310"/>
      <c r="AG142" s="107">
        <f ca="1">IF(OR(D142=" ",AND(EXACT(UPPER(TRIM(SUBSTITUTE(D142,CHAR(160)," "))),TRIM(SUBSTITUTE(D142,CHAR(160)," "))),SUMPRODUCT(--ISNUMBER(MATCH(MID(TRIM(SUBSTITUTE(D142,CHAR(160)," ")),ROW(INDIRECT("1:"&amp;LEN(TRIM(SUBSTITUTE(D142,CHAR(160)," "))))),1),{"A","B","C","D","E","F","G","H","I","J","K","L","M","N","O","P","Q","R","S","T","U","V","W","X","Y","Z","Ñ","0","1","2","3","4","5","6","7","8","9"," "},0)))=LEN(TRIM(SUBSTITUTE(D142,CHAR(160)," "))))),0,1)</f>
        <v>0</v>
      </c>
      <c r="AH142" s="13"/>
      <c r="AI142" s="13"/>
      <c r="AJ142" s="107"/>
      <c r="AK142" s="107"/>
      <c r="AL142" s="269">
        <f t="shared" si="10"/>
        <v>0</v>
      </c>
      <c r="AM142" s="282">
        <f t="shared" si="11"/>
        <v>0</v>
      </c>
      <c r="AN142" s="283" t="str">
        <f>IF(AM142=0,"",
IF(SUM($AM$41:AM142)=1,AO142,
IF($AM$161&gt;SUM($AM$41:AM142),_xlfn.CONCAT(", ",AO142),
IF($AM$161=SUM($AM$41:AM142),_xlfn.CONCAT(" y ",AO142)))))</f>
        <v/>
      </c>
      <c r="AO142" s="120" t="s">
        <v>5323</v>
      </c>
      <c r="AP142" s="270">
        <f t="shared" si="12"/>
        <v>0</v>
      </c>
      <c r="AQ142" s="282">
        <f t="shared" si="13"/>
        <v>0</v>
      </c>
      <c r="AR142" s="283" t="str">
        <f>IF(AQ142=0,"",
IF(SUM($AQ$41:AQ142)=1,AS142,
IF($AQ$161&gt;SUM($AQ$41:AQ142),_xlfn.CONCAT(", ",AS142),
IF($AQ$161=SUM($AQ$41:AQ142),_xlfn.CONCAT(" y ",AS142)))))</f>
        <v/>
      </c>
      <c r="AS142" s="120" t="s">
        <v>5323</v>
      </c>
      <c r="AT142" s="272">
        <f t="shared" si="14"/>
        <v>0</v>
      </c>
      <c r="AU142" s="273">
        <f t="shared" si="15"/>
        <v>0</v>
      </c>
      <c r="AW142" s="290">
        <f t="shared" si="16"/>
        <v>0</v>
      </c>
      <c r="AX142" s="293">
        <f t="shared" si="17"/>
        <v>0</v>
      </c>
      <c r="AY142" s="283" t="str">
        <f>IF(AX142=0,"",
IF(SUM($AX$41:AX142)=1,AZ142,
IF($AX$161&gt;SUM($AX$41:AX142),_xlfn.CONCAT(", ",AZ142),
IF($AX$161=SUM($AX$41:AX142),_xlfn.CONCAT(" y ",AZ142)))))</f>
        <v/>
      </c>
      <c r="AZ142" s="52" t="s">
        <v>5323</v>
      </c>
    </row>
    <row r="143" spans="1:52" ht="15" customHeight="1">
      <c r="A143" s="22"/>
      <c r="B143" s="11"/>
      <c r="C143" s="37" t="s">
        <v>5324</v>
      </c>
      <c r="D143" s="810"/>
      <c r="E143" s="714"/>
      <c r="F143" s="714"/>
      <c r="G143" s="714"/>
      <c r="H143" s="714"/>
      <c r="I143" s="714"/>
      <c r="J143" s="714"/>
      <c r="K143" s="714"/>
      <c r="L143" s="714"/>
      <c r="M143" s="714"/>
      <c r="N143" s="714"/>
      <c r="O143" s="714"/>
      <c r="P143" s="805"/>
      <c r="Q143" s="804"/>
      <c r="R143" s="714"/>
      <c r="S143" s="714"/>
      <c r="T143" s="805"/>
      <c r="U143" s="804"/>
      <c r="V143" s="714"/>
      <c r="W143" s="714"/>
      <c r="X143" s="805"/>
      <c r="Y143" s="310"/>
      <c r="Z143" s="310"/>
      <c r="AA143" s="310"/>
      <c r="AB143" s="310"/>
      <c r="AC143" s="310"/>
      <c r="AD143" s="310"/>
      <c r="AG143" s="107">
        <f ca="1">IF(OR(D143=" ",AND(EXACT(UPPER(TRIM(SUBSTITUTE(D143,CHAR(160)," "))),TRIM(SUBSTITUTE(D143,CHAR(160)," "))),SUMPRODUCT(--ISNUMBER(MATCH(MID(TRIM(SUBSTITUTE(D143,CHAR(160)," ")),ROW(INDIRECT("1:"&amp;LEN(TRIM(SUBSTITUTE(D143,CHAR(160)," "))))),1),{"A","B","C","D","E","F","G","H","I","J","K","L","M","N","O","P","Q","R","S","T","U","V","W","X","Y","Z","Ñ","0","1","2","3","4","5","6","7","8","9"," "},0)))=LEN(TRIM(SUBSTITUTE(D143,CHAR(160)," "))))),0,1)</f>
        <v>0</v>
      </c>
      <c r="AH143" s="13"/>
      <c r="AI143" s="13"/>
      <c r="AJ143" s="107"/>
      <c r="AK143" s="107"/>
      <c r="AL143" s="269">
        <f t="shared" si="10"/>
        <v>0</v>
      </c>
      <c r="AM143" s="282">
        <f t="shared" si="11"/>
        <v>0</v>
      </c>
      <c r="AN143" s="283" t="str">
        <f>IF(AM143=0,"",
IF(SUM($AM$41:AM143)=1,AO143,
IF($AM$161&gt;SUM($AM$41:AM143),_xlfn.CONCAT(", ",AO143),
IF($AM$161=SUM($AM$41:AM143),_xlfn.CONCAT(" y ",AO143)))))</f>
        <v/>
      </c>
      <c r="AO143" s="120" t="s">
        <v>5325</v>
      </c>
      <c r="AP143" s="270">
        <f t="shared" si="12"/>
        <v>0</v>
      </c>
      <c r="AQ143" s="282">
        <f t="shared" si="13"/>
        <v>0</v>
      </c>
      <c r="AR143" s="283" t="str">
        <f>IF(AQ143=0,"",
IF(SUM($AQ$41:AQ143)=1,AS143,
IF($AQ$161&gt;SUM($AQ$41:AQ143),_xlfn.CONCAT(", ",AS143),
IF($AQ$161=SUM($AQ$41:AQ143),_xlfn.CONCAT(" y ",AS143)))))</f>
        <v/>
      </c>
      <c r="AS143" s="120" t="s">
        <v>5325</v>
      </c>
      <c r="AT143" s="272">
        <f t="shared" si="14"/>
        <v>0</v>
      </c>
      <c r="AU143" s="273">
        <f t="shared" si="15"/>
        <v>0</v>
      </c>
      <c r="AW143" s="290">
        <f t="shared" si="16"/>
        <v>0</v>
      </c>
      <c r="AX143" s="293">
        <f t="shared" si="17"/>
        <v>0</v>
      </c>
      <c r="AY143" s="283" t="str">
        <f>IF(AX143=0,"",
IF(SUM($AX$41:AX143)=1,AZ143,
IF($AX$161&gt;SUM($AX$41:AX143),_xlfn.CONCAT(", ",AZ143),
IF($AX$161=SUM($AX$41:AX143),_xlfn.CONCAT(" y ",AZ143)))))</f>
        <v/>
      </c>
      <c r="AZ143" s="52" t="s">
        <v>5325</v>
      </c>
    </row>
    <row r="144" spans="1:52" ht="15" customHeight="1">
      <c r="A144" s="22"/>
      <c r="B144" s="11"/>
      <c r="C144" s="37" t="s">
        <v>5326</v>
      </c>
      <c r="D144" s="810"/>
      <c r="E144" s="714"/>
      <c r="F144" s="714"/>
      <c r="G144" s="714"/>
      <c r="H144" s="714"/>
      <c r="I144" s="714"/>
      <c r="J144" s="714"/>
      <c r="K144" s="714"/>
      <c r="L144" s="714"/>
      <c r="M144" s="714"/>
      <c r="N144" s="714"/>
      <c r="O144" s="714"/>
      <c r="P144" s="805"/>
      <c r="Q144" s="804"/>
      <c r="R144" s="714"/>
      <c r="S144" s="714"/>
      <c r="T144" s="805"/>
      <c r="U144" s="804"/>
      <c r="V144" s="714"/>
      <c r="W144" s="714"/>
      <c r="X144" s="805"/>
      <c r="Y144" s="310"/>
      <c r="Z144" s="310"/>
      <c r="AA144" s="310"/>
      <c r="AB144" s="310"/>
      <c r="AC144" s="310"/>
      <c r="AD144" s="310"/>
      <c r="AG144" s="107">
        <f ca="1">IF(OR(D144=" ",AND(EXACT(UPPER(TRIM(SUBSTITUTE(D144,CHAR(160)," "))),TRIM(SUBSTITUTE(D144,CHAR(160)," "))),SUMPRODUCT(--ISNUMBER(MATCH(MID(TRIM(SUBSTITUTE(D144,CHAR(160)," ")),ROW(INDIRECT("1:"&amp;LEN(TRIM(SUBSTITUTE(D144,CHAR(160)," "))))),1),{"A","B","C","D","E","F","G","H","I","J","K","L","M","N","O","P","Q","R","S","T","U","V","W","X","Y","Z","Ñ","0","1","2","3","4","5","6","7","8","9"," "},0)))=LEN(TRIM(SUBSTITUTE(D144,CHAR(160)," "))))),0,1)</f>
        <v>0</v>
      </c>
      <c r="AH144" s="13"/>
      <c r="AI144" s="13"/>
      <c r="AJ144" s="107"/>
      <c r="AK144" s="107"/>
      <c r="AL144" s="269">
        <f t="shared" si="10"/>
        <v>0</v>
      </c>
      <c r="AM144" s="282">
        <f t="shared" si="11"/>
        <v>0</v>
      </c>
      <c r="AN144" s="283" t="str">
        <f>IF(AM144=0,"",
IF(SUM($AM$41:AM144)=1,AO144,
IF($AM$161&gt;SUM($AM$41:AM144),_xlfn.CONCAT(", ",AO144),
IF($AM$161=SUM($AM$41:AM144),_xlfn.CONCAT(" y ",AO144)))))</f>
        <v/>
      </c>
      <c r="AO144" s="120" t="s">
        <v>5327</v>
      </c>
      <c r="AP144" s="270">
        <f t="shared" si="12"/>
        <v>0</v>
      </c>
      <c r="AQ144" s="282">
        <f t="shared" si="13"/>
        <v>0</v>
      </c>
      <c r="AR144" s="283" t="str">
        <f>IF(AQ144=0,"",
IF(SUM($AQ$41:AQ144)=1,AS144,
IF($AQ$161&gt;SUM($AQ$41:AQ144),_xlfn.CONCAT(", ",AS144),
IF($AQ$161=SUM($AQ$41:AQ144),_xlfn.CONCAT(" y ",AS144)))))</f>
        <v/>
      </c>
      <c r="AS144" s="120" t="s">
        <v>5327</v>
      </c>
      <c r="AT144" s="272">
        <f t="shared" si="14"/>
        <v>0</v>
      </c>
      <c r="AU144" s="273">
        <f t="shared" si="15"/>
        <v>0</v>
      </c>
      <c r="AW144" s="290">
        <f t="shared" si="16"/>
        <v>0</v>
      </c>
      <c r="AX144" s="293">
        <f t="shared" si="17"/>
        <v>0</v>
      </c>
      <c r="AY144" s="283" t="str">
        <f>IF(AX144=0,"",
IF(SUM($AX$41:AX144)=1,AZ144,
IF($AX$161&gt;SUM($AX$41:AX144),_xlfn.CONCAT(", ",AZ144),
IF($AX$161=SUM($AX$41:AX144),_xlfn.CONCAT(" y ",AZ144)))))</f>
        <v/>
      </c>
      <c r="AZ144" s="52" t="s">
        <v>5327</v>
      </c>
    </row>
    <row r="145" spans="1:52" ht="15" customHeight="1">
      <c r="A145" s="22"/>
      <c r="B145" s="11"/>
      <c r="C145" s="37" t="s">
        <v>5328</v>
      </c>
      <c r="D145" s="810"/>
      <c r="E145" s="714"/>
      <c r="F145" s="714"/>
      <c r="G145" s="714"/>
      <c r="H145" s="714"/>
      <c r="I145" s="714"/>
      <c r="J145" s="714"/>
      <c r="K145" s="714"/>
      <c r="L145" s="714"/>
      <c r="M145" s="714"/>
      <c r="N145" s="714"/>
      <c r="O145" s="714"/>
      <c r="P145" s="805"/>
      <c r="Q145" s="804"/>
      <c r="R145" s="714"/>
      <c r="S145" s="714"/>
      <c r="T145" s="805"/>
      <c r="U145" s="804"/>
      <c r="V145" s="714"/>
      <c r="W145" s="714"/>
      <c r="X145" s="805"/>
      <c r="Y145" s="310"/>
      <c r="Z145" s="310"/>
      <c r="AA145" s="310"/>
      <c r="AB145" s="310"/>
      <c r="AC145" s="310"/>
      <c r="AD145" s="310"/>
      <c r="AG145" s="107">
        <f ca="1">IF(OR(D145=" ",AND(EXACT(UPPER(TRIM(SUBSTITUTE(D145,CHAR(160)," "))),TRIM(SUBSTITUTE(D145,CHAR(160)," "))),SUMPRODUCT(--ISNUMBER(MATCH(MID(TRIM(SUBSTITUTE(D145,CHAR(160)," ")),ROW(INDIRECT("1:"&amp;LEN(TRIM(SUBSTITUTE(D145,CHAR(160)," "))))),1),{"A","B","C","D","E","F","G","H","I","J","K","L","M","N","O","P","Q","R","S","T","U","V","W","X","Y","Z","Ñ","0","1","2","3","4","5","6","7","8","9"," "},0)))=LEN(TRIM(SUBSTITUTE(D145,CHAR(160)," "))))),0,1)</f>
        <v>0</v>
      </c>
      <c r="AH145" s="13"/>
      <c r="AI145" s="13"/>
      <c r="AJ145" s="107"/>
      <c r="AK145" s="107"/>
      <c r="AL145" s="269">
        <f t="shared" si="10"/>
        <v>0</v>
      </c>
      <c r="AM145" s="282">
        <f t="shared" si="11"/>
        <v>0</v>
      </c>
      <c r="AN145" s="283" t="str">
        <f>IF(AM145=0,"",
IF(SUM($AM$41:AM145)=1,AO145,
IF($AM$161&gt;SUM($AM$41:AM145),_xlfn.CONCAT(", ",AO145),
IF($AM$161=SUM($AM$41:AM145),_xlfn.CONCAT(" y ",AO145)))))</f>
        <v/>
      </c>
      <c r="AO145" s="120" t="s">
        <v>5329</v>
      </c>
      <c r="AP145" s="270">
        <f t="shared" si="12"/>
        <v>0</v>
      </c>
      <c r="AQ145" s="282">
        <f t="shared" si="13"/>
        <v>0</v>
      </c>
      <c r="AR145" s="283" t="str">
        <f>IF(AQ145=0,"",
IF(SUM($AQ$41:AQ145)=1,AS145,
IF($AQ$161&gt;SUM($AQ$41:AQ145),_xlfn.CONCAT(", ",AS145),
IF($AQ$161=SUM($AQ$41:AQ145),_xlfn.CONCAT(" y ",AS145)))))</f>
        <v/>
      </c>
      <c r="AS145" s="120" t="s">
        <v>5329</v>
      </c>
      <c r="AT145" s="272">
        <f t="shared" si="14"/>
        <v>0</v>
      </c>
      <c r="AU145" s="273">
        <f t="shared" si="15"/>
        <v>0</v>
      </c>
      <c r="AW145" s="290">
        <f t="shared" si="16"/>
        <v>0</v>
      </c>
      <c r="AX145" s="293">
        <f t="shared" si="17"/>
        <v>0</v>
      </c>
      <c r="AY145" s="283" t="str">
        <f>IF(AX145=0,"",
IF(SUM($AX$41:AX145)=1,AZ145,
IF($AX$161&gt;SUM($AX$41:AX145),_xlfn.CONCAT(", ",AZ145),
IF($AX$161=SUM($AX$41:AX145),_xlfn.CONCAT(" y ",AZ145)))))</f>
        <v/>
      </c>
      <c r="AZ145" s="52" t="s">
        <v>5329</v>
      </c>
    </row>
    <row r="146" spans="1:52" ht="15" customHeight="1">
      <c r="A146" s="22"/>
      <c r="B146" s="11"/>
      <c r="C146" s="37" t="s">
        <v>5330</v>
      </c>
      <c r="D146" s="810"/>
      <c r="E146" s="714"/>
      <c r="F146" s="714"/>
      <c r="G146" s="714"/>
      <c r="H146" s="714"/>
      <c r="I146" s="714"/>
      <c r="J146" s="714"/>
      <c r="K146" s="714"/>
      <c r="L146" s="714"/>
      <c r="M146" s="714"/>
      <c r="N146" s="714"/>
      <c r="O146" s="714"/>
      <c r="P146" s="805"/>
      <c r="Q146" s="804"/>
      <c r="R146" s="714"/>
      <c r="S146" s="714"/>
      <c r="T146" s="805"/>
      <c r="U146" s="804"/>
      <c r="V146" s="714"/>
      <c r="W146" s="714"/>
      <c r="X146" s="805"/>
      <c r="Y146" s="310"/>
      <c r="Z146" s="310"/>
      <c r="AA146" s="310"/>
      <c r="AB146" s="310"/>
      <c r="AC146" s="310"/>
      <c r="AD146" s="310"/>
      <c r="AG146" s="107">
        <f ca="1">IF(OR(D146=" ",AND(EXACT(UPPER(TRIM(SUBSTITUTE(D146,CHAR(160)," "))),TRIM(SUBSTITUTE(D146,CHAR(160)," "))),SUMPRODUCT(--ISNUMBER(MATCH(MID(TRIM(SUBSTITUTE(D146,CHAR(160)," ")),ROW(INDIRECT("1:"&amp;LEN(TRIM(SUBSTITUTE(D146,CHAR(160)," "))))),1),{"A","B","C","D","E","F","G","H","I","J","K","L","M","N","O","P","Q","R","S","T","U","V","W","X","Y","Z","Ñ","0","1","2","3","4","5","6","7","8","9"," "},0)))=LEN(TRIM(SUBSTITUTE(D146,CHAR(160)," "))))),0,1)</f>
        <v>0</v>
      </c>
      <c r="AH146" s="13"/>
      <c r="AI146" s="13"/>
      <c r="AJ146" s="107"/>
      <c r="AK146" s="107"/>
      <c r="AL146" s="269">
        <f t="shared" si="10"/>
        <v>0</v>
      </c>
      <c r="AM146" s="282">
        <f t="shared" si="11"/>
        <v>0</v>
      </c>
      <c r="AN146" s="283" t="str">
        <f>IF(AM146=0,"",
IF(SUM($AM$41:AM146)=1,AO146,
IF($AM$161&gt;SUM($AM$41:AM146),_xlfn.CONCAT(", ",AO146),
IF($AM$161=SUM($AM$41:AM146),_xlfn.CONCAT(" y ",AO146)))))</f>
        <v/>
      </c>
      <c r="AO146" s="120" t="s">
        <v>5331</v>
      </c>
      <c r="AP146" s="270">
        <f t="shared" si="12"/>
        <v>0</v>
      </c>
      <c r="AQ146" s="282">
        <f t="shared" si="13"/>
        <v>0</v>
      </c>
      <c r="AR146" s="283" t="str">
        <f>IF(AQ146=0,"",
IF(SUM($AQ$41:AQ146)=1,AS146,
IF($AQ$161&gt;SUM($AQ$41:AQ146),_xlfn.CONCAT(", ",AS146),
IF($AQ$161=SUM($AQ$41:AQ146),_xlfn.CONCAT(" y ",AS146)))))</f>
        <v/>
      </c>
      <c r="AS146" s="120" t="s">
        <v>5331</v>
      </c>
      <c r="AT146" s="272">
        <f t="shared" si="14"/>
        <v>0</v>
      </c>
      <c r="AU146" s="273">
        <f t="shared" si="15"/>
        <v>0</v>
      </c>
      <c r="AW146" s="290">
        <f t="shared" si="16"/>
        <v>0</v>
      </c>
      <c r="AX146" s="293">
        <f t="shared" si="17"/>
        <v>0</v>
      </c>
      <c r="AY146" s="283" t="str">
        <f>IF(AX146=0,"",
IF(SUM($AX$41:AX146)=1,AZ146,
IF($AX$161&gt;SUM($AX$41:AX146),_xlfn.CONCAT(", ",AZ146),
IF($AX$161=SUM($AX$41:AX146),_xlfn.CONCAT(" y ",AZ146)))))</f>
        <v/>
      </c>
      <c r="AZ146" s="52" t="s">
        <v>5331</v>
      </c>
    </row>
    <row r="147" spans="1:52" ht="15" customHeight="1">
      <c r="A147" s="22"/>
      <c r="B147" s="11"/>
      <c r="C147" s="37" t="s">
        <v>5332</v>
      </c>
      <c r="D147" s="810"/>
      <c r="E147" s="714"/>
      <c r="F147" s="714"/>
      <c r="G147" s="714"/>
      <c r="H147" s="714"/>
      <c r="I147" s="714"/>
      <c r="J147" s="714"/>
      <c r="K147" s="714"/>
      <c r="L147" s="714"/>
      <c r="M147" s="714"/>
      <c r="N147" s="714"/>
      <c r="O147" s="714"/>
      <c r="P147" s="805"/>
      <c r="Q147" s="804"/>
      <c r="R147" s="714"/>
      <c r="S147" s="714"/>
      <c r="T147" s="805"/>
      <c r="U147" s="804"/>
      <c r="V147" s="714"/>
      <c r="W147" s="714"/>
      <c r="X147" s="805"/>
      <c r="Y147" s="310"/>
      <c r="Z147" s="310"/>
      <c r="AA147" s="310"/>
      <c r="AB147" s="310"/>
      <c r="AC147" s="310"/>
      <c r="AD147" s="310"/>
      <c r="AG147" s="107">
        <f ca="1">IF(OR(D147=" ",AND(EXACT(UPPER(TRIM(SUBSTITUTE(D147,CHAR(160)," "))),TRIM(SUBSTITUTE(D147,CHAR(160)," "))),SUMPRODUCT(--ISNUMBER(MATCH(MID(TRIM(SUBSTITUTE(D147,CHAR(160)," ")),ROW(INDIRECT("1:"&amp;LEN(TRIM(SUBSTITUTE(D147,CHAR(160)," "))))),1),{"A","B","C","D","E","F","G","H","I","J","K","L","M","N","O","P","Q","R","S","T","U","V","W","X","Y","Z","Ñ","0","1","2","3","4","5","6","7","8","9"," "},0)))=LEN(TRIM(SUBSTITUTE(D147,CHAR(160)," "))))),0,1)</f>
        <v>0</v>
      </c>
      <c r="AH147" s="13"/>
      <c r="AI147" s="13"/>
      <c r="AJ147" s="107"/>
      <c r="AK147" s="107"/>
      <c r="AL147" s="269">
        <f t="shared" si="10"/>
        <v>0</v>
      </c>
      <c r="AM147" s="282">
        <f t="shared" si="11"/>
        <v>0</v>
      </c>
      <c r="AN147" s="283" t="str">
        <f>IF(AM147=0,"",
IF(SUM($AM$41:AM147)=1,AO147,
IF($AM$161&gt;SUM($AM$41:AM147),_xlfn.CONCAT(", ",AO147),
IF($AM$161=SUM($AM$41:AM147),_xlfn.CONCAT(" y ",AO147)))))</f>
        <v/>
      </c>
      <c r="AO147" s="120" t="s">
        <v>5333</v>
      </c>
      <c r="AP147" s="270">
        <f t="shared" si="12"/>
        <v>0</v>
      </c>
      <c r="AQ147" s="282">
        <f t="shared" si="13"/>
        <v>0</v>
      </c>
      <c r="AR147" s="283" t="str">
        <f>IF(AQ147=0,"",
IF(SUM($AQ$41:AQ147)=1,AS147,
IF($AQ$161&gt;SUM($AQ$41:AQ147),_xlfn.CONCAT(", ",AS147),
IF($AQ$161=SUM($AQ$41:AQ147),_xlfn.CONCAT(" y ",AS147)))))</f>
        <v/>
      </c>
      <c r="AS147" s="120" t="s">
        <v>5333</v>
      </c>
      <c r="AT147" s="272">
        <f t="shared" si="14"/>
        <v>0</v>
      </c>
      <c r="AU147" s="273">
        <f t="shared" si="15"/>
        <v>0</v>
      </c>
      <c r="AW147" s="290">
        <f t="shared" si="16"/>
        <v>0</v>
      </c>
      <c r="AX147" s="293">
        <f t="shared" si="17"/>
        <v>0</v>
      </c>
      <c r="AY147" s="283" t="str">
        <f>IF(AX147=0,"",
IF(SUM($AX$41:AX147)=1,AZ147,
IF($AX$161&gt;SUM($AX$41:AX147),_xlfn.CONCAT(", ",AZ147),
IF($AX$161=SUM($AX$41:AX147),_xlfn.CONCAT(" y ",AZ147)))))</f>
        <v/>
      </c>
      <c r="AZ147" s="52" t="s">
        <v>5333</v>
      </c>
    </row>
    <row r="148" spans="1:52" ht="15" customHeight="1">
      <c r="A148" s="22"/>
      <c r="B148" s="11"/>
      <c r="C148" s="37" t="s">
        <v>5334</v>
      </c>
      <c r="D148" s="810"/>
      <c r="E148" s="714"/>
      <c r="F148" s="714"/>
      <c r="G148" s="714"/>
      <c r="H148" s="714"/>
      <c r="I148" s="714"/>
      <c r="J148" s="714"/>
      <c r="K148" s="714"/>
      <c r="L148" s="714"/>
      <c r="M148" s="714"/>
      <c r="N148" s="714"/>
      <c r="O148" s="714"/>
      <c r="P148" s="805"/>
      <c r="Q148" s="804"/>
      <c r="R148" s="714"/>
      <c r="S148" s="714"/>
      <c r="T148" s="805"/>
      <c r="U148" s="804"/>
      <c r="V148" s="714"/>
      <c r="W148" s="714"/>
      <c r="X148" s="805"/>
      <c r="Y148" s="310"/>
      <c r="Z148" s="310"/>
      <c r="AA148" s="310"/>
      <c r="AB148" s="310"/>
      <c r="AC148" s="310"/>
      <c r="AD148" s="310"/>
      <c r="AG148" s="107">
        <f ca="1">IF(OR(D148=" ",AND(EXACT(UPPER(TRIM(SUBSTITUTE(D148,CHAR(160)," "))),TRIM(SUBSTITUTE(D148,CHAR(160)," "))),SUMPRODUCT(--ISNUMBER(MATCH(MID(TRIM(SUBSTITUTE(D148,CHAR(160)," ")),ROW(INDIRECT("1:"&amp;LEN(TRIM(SUBSTITUTE(D148,CHAR(160)," "))))),1),{"A","B","C","D","E","F","G","H","I","J","K","L","M","N","O","P","Q","R","S","T","U","V","W","X","Y","Z","Ñ","0","1","2","3","4","5","6","7","8","9"," "},0)))=LEN(TRIM(SUBSTITUTE(D148,CHAR(160)," "))))),0,1)</f>
        <v>0</v>
      </c>
      <c r="AH148" s="13"/>
      <c r="AI148" s="13"/>
      <c r="AJ148" s="107"/>
      <c r="AK148" s="107"/>
      <c r="AL148" s="269">
        <f t="shared" si="10"/>
        <v>0</v>
      </c>
      <c r="AM148" s="282">
        <f t="shared" si="11"/>
        <v>0</v>
      </c>
      <c r="AN148" s="283" t="str">
        <f>IF(AM148=0,"",
IF(SUM($AM$41:AM148)=1,AO148,
IF($AM$161&gt;SUM($AM$41:AM148),_xlfn.CONCAT(", ",AO148),
IF($AM$161=SUM($AM$41:AM148),_xlfn.CONCAT(" y ",AO148)))))</f>
        <v/>
      </c>
      <c r="AO148" s="120" t="s">
        <v>5335</v>
      </c>
      <c r="AP148" s="270">
        <f t="shared" si="12"/>
        <v>0</v>
      </c>
      <c r="AQ148" s="282">
        <f t="shared" si="13"/>
        <v>0</v>
      </c>
      <c r="AR148" s="283" t="str">
        <f>IF(AQ148=0,"",
IF(SUM($AQ$41:AQ148)=1,AS148,
IF($AQ$161&gt;SUM($AQ$41:AQ148),_xlfn.CONCAT(", ",AS148),
IF($AQ$161=SUM($AQ$41:AQ148),_xlfn.CONCAT(" y ",AS148)))))</f>
        <v/>
      </c>
      <c r="AS148" s="120" t="s">
        <v>5335</v>
      </c>
      <c r="AT148" s="272">
        <f t="shared" si="14"/>
        <v>0</v>
      </c>
      <c r="AU148" s="273">
        <f t="shared" si="15"/>
        <v>0</v>
      </c>
      <c r="AW148" s="290">
        <f t="shared" si="16"/>
        <v>0</v>
      </c>
      <c r="AX148" s="293">
        <f t="shared" si="17"/>
        <v>0</v>
      </c>
      <c r="AY148" s="283" t="str">
        <f>IF(AX148=0,"",
IF(SUM($AX$41:AX148)=1,AZ148,
IF($AX$161&gt;SUM($AX$41:AX148),_xlfn.CONCAT(", ",AZ148),
IF($AX$161=SUM($AX$41:AX148),_xlfn.CONCAT(" y ",AZ148)))))</f>
        <v/>
      </c>
      <c r="AZ148" s="52" t="s">
        <v>5335</v>
      </c>
    </row>
    <row r="149" spans="1:52" ht="15" customHeight="1">
      <c r="A149" s="22"/>
      <c r="B149" s="11"/>
      <c r="C149" s="37" t="s">
        <v>5336</v>
      </c>
      <c r="D149" s="810"/>
      <c r="E149" s="714"/>
      <c r="F149" s="714"/>
      <c r="G149" s="714"/>
      <c r="H149" s="714"/>
      <c r="I149" s="714"/>
      <c r="J149" s="714"/>
      <c r="K149" s="714"/>
      <c r="L149" s="714"/>
      <c r="M149" s="714"/>
      <c r="N149" s="714"/>
      <c r="O149" s="714"/>
      <c r="P149" s="805"/>
      <c r="Q149" s="804"/>
      <c r="R149" s="714"/>
      <c r="S149" s="714"/>
      <c r="T149" s="805"/>
      <c r="U149" s="804"/>
      <c r="V149" s="714"/>
      <c r="W149" s="714"/>
      <c r="X149" s="805"/>
      <c r="Y149" s="310"/>
      <c r="Z149" s="310"/>
      <c r="AA149" s="310"/>
      <c r="AB149" s="310"/>
      <c r="AC149" s="310"/>
      <c r="AD149" s="310"/>
      <c r="AG149" s="107">
        <f ca="1">IF(OR(D149=" ",AND(EXACT(UPPER(TRIM(SUBSTITUTE(D149,CHAR(160)," "))),TRIM(SUBSTITUTE(D149,CHAR(160)," "))),SUMPRODUCT(--ISNUMBER(MATCH(MID(TRIM(SUBSTITUTE(D149,CHAR(160)," ")),ROW(INDIRECT("1:"&amp;LEN(TRIM(SUBSTITUTE(D149,CHAR(160)," "))))),1),{"A","B","C","D","E","F","G","H","I","J","K","L","M","N","O","P","Q","R","S","T","U","V","W","X","Y","Z","Ñ","0","1","2","3","4","5","6","7","8","9"," "},0)))=LEN(TRIM(SUBSTITUTE(D149,CHAR(160)," "))))),0,1)</f>
        <v>0</v>
      </c>
      <c r="AH149" s="13"/>
      <c r="AI149" s="13"/>
      <c r="AJ149" s="107"/>
      <c r="AK149" s="107"/>
      <c r="AL149" s="269">
        <f t="shared" si="10"/>
        <v>0</v>
      </c>
      <c r="AM149" s="282">
        <f t="shared" si="11"/>
        <v>0</v>
      </c>
      <c r="AN149" s="283" t="str">
        <f>IF(AM149=0,"",
IF(SUM($AM$41:AM149)=1,AO149,
IF($AM$161&gt;SUM($AM$41:AM149),_xlfn.CONCAT(", ",AO149),
IF($AM$161=SUM($AM$41:AM149),_xlfn.CONCAT(" y ",AO149)))))</f>
        <v/>
      </c>
      <c r="AO149" s="120" t="s">
        <v>5337</v>
      </c>
      <c r="AP149" s="270">
        <f t="shared" si="12"/>
        <v>0</v>
      </c>
      <c r="AQ149" s="282">
        <f t="shared" si="13"/>
        <v>0</v>
      </c>
      <c r="AR149" s="283" t="str">
        <f>IF(AQ149=0,"",
IF(SUM($AQ$41:AQ149)=1,AS149,
IF($AQ$161&gt;SUM($AQ$41:AQ149),_xlfn.CONCAT(", ",AS149),
IF($AQ$161=SUM($AQ$41:AQ149),_xlfn.CONCAT(" y ",AS149)))))</f>
        <v/>
      </c>
      <c r="AS149" s="120" t="s">
        <v>5337</v>
      </c>
      <c r="AT149" s="272">
        <f t="shared" si="14"/>
        <v>0</v>
      </c>
      <c r="AU149" s="273">
        <f t="shared" si="15"/>
        <v>0</v>
      </c>
      <c r="AW149" s="290">
        <f t="shared" si="16"/>
        <v>0</v>
      </c>
      <c r="AX149" s="293">
        <f t="shared" si="17"/>
        <v>0</v>
      </c>
      <c r="AY149" s="283" t="str">
        <f>IF(AX149=0,"",
IF(SUM($AX$41:AX149)=1,AZ149,
IF($AX$161&gt;SUM($AX$41:AX149),_xlfn.CONCAT(", ",AZ149),
IF($AX$161=SUM($AX$41:AX149),_xlfn.CONCAT(" y ",AZ149)))))</f>
        <v/>
      </c>
      <c r="AZ149" s="52" t="s">
        <v>5337</v>
      </c>
    </row>
    <row r="150" spans="1:52" ht="15" customHeight="1">
      <c r="A150" s="22"/>
      <c r="B150" s="11"/>
      <c r="C150" s="37" t="s">
        <v>5338</v>
      </c>
      <c r="D150" s="810"/>
      <c r="E150" s="714"/>
      <c r="F150" s="714"/>
      <c r="G150" s="714"/>
      <c r="H150" s="714"/>
      <c r="I150" s="714"/>
      <c r="J150" s="714"/>
      <c r="K150" s="714"/>
      <c r="L150" s="714"/>
      <c r="M150" s="714"/>
      <c r="N150" s="714"/>
      <c r="O150" s="714"/>
      <c r="P150" s="805"/>
      <c r="Q150" s="804"/>
      <c r="R150" s="714"/>
      <c r="S150" s="714"/>
      <c r="T150" s="805"/>
      <c r="U150" s="804"/>
      <c r="V150" s="714"/>
      <c r="W150" s="714"/>
      <c r="X150" s="805"/>
      <c r="Y150" s="310"/>
      <c r="Z150" s="310"/>
      <c r="AA150" s="310"/>
      <c r="AB150" s="310"/>
      <c r="AC150" s="310"/>
      <c r="AD150" s="310"/>
      <c r="AG150" s="107">
        <f ca="1">IF(OR(D150=" ",AND(EXACT(UPPER(TRIM(SUBSTITUTE(D150,CHAR(160)," "))),TRIM(SUBSTITUTE(D150,CHAR(160)," "))),SUMPRODUCT(--ISNUMBER(MATCH(MID(TRIM(SUBSTITUTE(D150,CHAR(160)," ")),ROW(INDIRECT("1:"&amp;LEN(TRIM(SUBSTITUTE(D150,CHAR(160)," "))))),1),{"A","B","C","D","E","F","G","H","I","J","K","L","M","N","O","P","Q","R","S","T","U","V","W","X","Y","Z","Ñ","0","1","2","3","4","5","6","7","8","9"," "},0)))=LEN(TRIM(SUBSTITUTE(D150,CHAR(160)," "))))),0,1)</f>
        <v>0</v>
      </c>
      <c r="AH150" s="13"/>
      <c r="AI150" s="13"/>
      <c r="AJ150" s="107"/>
      <c r="AK150" s="107"/>
      <c r="AL150" s="269">
        <f t="shared" si="10"/>
        <v>0</v>
      </c>
      <c r="AM150" s="282">
        <f t="shared" si="11"/>
        <v>0</v>
      </c>
      <c r="AN150" s="283" t="str">
        <f>IF(AM150=0,"",
IF(SUM($AM$41:AM150)=1,AO150,
IF($AM$161&gt;SUM($AM$41:AM150),_xlfn.CONCAT(", ",AO150),
IF($AM$161=SUM($AM$41:AM150),_xlfn.CONCAT(" y ",AO150)))))</f>
        <v/>
      </c>
      <c r="AO150" s="120" t="s">
        <v>5339</v>
      </c>
      <c r="AP150" s="270">
        <f t="shared" si="12"/>
        <v>0</v>
      </c>
      <c r="AQ150" s="282">
        <f t="shared" si="13"/>
        <v>0</v>
      </c>
      <c r="AR150" s="283" t="str">
        <f>IF(AQ150=0,"",
IF(SUM($AQ$41:AQ150)=1,AS150,
IF($AQ$161&gt;SUM($AQ$41:AQ150),_xlfn.CONCAT(", ",AS150),
IF($AQ$161=SUM($AQ$41:AQ150),_xlfn.CONCAT(" y ",AS150)))))</f>
        <v/>
      </c>
      <c r="AS150" s="120" t="s">
        <v>5339</v>
      </c>
      <c r="AT150" s="272">
        <f t="shared" si="14"/>
        <v>0</v>
      </c>
      <c r="AU150" s="273">
        <f t="shared" si="15"/>
        <v>0</v>
      </c>
      <c r="AW150" s="290">
        <f t="shared" si="16"/>
        <v>0</v>
      </c>
      <c r="AX150" s="293">
        <f t="shared" si="17"/>
        <v>0</v>
      </c>
      <c r="AY150" s="283" t="str">
        <f>IF(AX150=0,"",
IF(SUM($AX$41:AX150)=1,AZ150,
IF($AX$161&gt;SUM($AX$41:AX150),_xlfn.CONCAT(", ",AZ150),
IF($AX$161=SUM($AX$41:AX150),_xlfn.CONCAT(" y ",AZ150)))))</f>
        <v/>
      </c>
      <c r="AZ150" s="52" t="s">
        <v>5339</v>
      </c>
    </row>
    <row r="151" spans="1:52" ht="15" customHeight="1">
      <c r="A151" s="22"/>
      <c r="B151" s="11"/>
      <c r="C151" s="37" t="s">
        <v>5340</v>
      </c>
      <c r="D151" s="810"/>
      <c r="E151" s="714"/>
      <c r="F151" s="714"/>
      <c r="G151" s="714"/>
      <c r="H151" s="714"/>
      <c r="I151" s="714"/>
      <c r="J151" s="714"/>
      <c r="K151" s="714"/>
      <c r="L151" s="714"/>
      <c r="M151" s="714"/>
      <c r="N151" s="714"/>
      <c r="O151" s="714"/>
      <c r="P151" s="805"/>
      <c r="Q151" s="804"/>
      <c r="R151" s="714"/>
      <c r="S151" s="714"/>
      <c r="T151" s="805"/>
      <c r="U151" s="804"/>
      <c r="V151" s="714"/>
      <c r="W151" s="714"/>
      <c r="X151" s="805"/>
      <c r="Y151" s="310"/>
      <c r="Z151" s="310"/>
      <c r="AA151" s="310"/>
      <c r="AB151" s="310"/>
      <c r="AC151" s="310"/>
      <c r="AD151" s="310"/>
      <c r="AG151" s="107">
        <f ca="1">IF(OR(D151=" ",AND(EXACT(UPPER(TRIM(SUBSTITUTE(D151,CHAR(160)," "))),TRIM(SUBSTITUTE(D151,CHAR(160)," "))),SUMPRODUCT(--ISNUMBER(MATCH(MID(TRIM(SUBSTITUTE(D151,CHAR(160)," ")),ROW(INDIRECT("1:"&amp;LEN(TRIM(SUBSTITUTE(D151,CHAR(160)," "))))),1),{"A","B","C","D","E","F","G","H","I","J","K","L","M","N","O","P","Q","R","S","T","U","V","W","X","Y","Z","Ñ","0","1","2","3","4","5","6","7","8","9"," "},0)))=LEN(TRIM(SUBSTITUTE(D151,CHAR(160)," "))))),0,1)</f>
        <v>0</v>
      </c>
      <c r="AH151" s="13"/>
      <c r="AI151" s="13"/>
      <c r="AJ151" s="107"/>
      <c r="AK151" s="107"/>
      <c r="AL151" s="269">
        <f t="shared" si="10"/>
        <v>0</v>
      </c>
      <c r="AM151" s="282">
        <f t="shared" si="11"/>
        <v>0</v>
      </c>
      <c r="AN151" s="283" t="str">
        <f>IF(AM151=0,"",
IF(SUM($AM$41:AM151)=1,AO151,
IF($AM$161&gt;SUM($AM$41:AM151),_xlfn.CONCAT(", ",AO151),
IF($AM$161=SUM($AM$41:AM151),_xlfn.CONCAT(" y ",AO151)))))</f>
        <v/>
      </c>
      <c r="AO151" s="120" t="s">
        <v>5341</v>
      </c>
      <c r="AP151" s="270">
        <f t="shared" si="12"/>
        <v>0</v>
      </c>
      <c r="AQ151" s="282">
        <f t="shared" si="13"/>
        <v>0</v>
      </c>
      <c r="AR151" s="283" t="str">
        <f>IF(AQ151=0,"",
IF(SUM($AQ$41:AQ151)=1,AS151,
IF($AQ$161&gt;SUM($AQ$41:AQ151),_xlfn.CONCAT(", ",AS151),
IF($AQ$161=SUM($AQ$41:AQ151),_xlfn.CONCAT(" y ",AS151)))))</f>
        <v/>
      </c>
      <c r="AS151" s="120" t="s">
        <v>5341</v>
      </c>
      <c r="AT151" s="272">
        <f t="shared" si="14"/>
        <v>0</v>
      </c>
      <c r="AU151" s="273">
        <f t="shared" si="15"/>
        <v>0</v>
      </c>
      <c r="AW151" s="290">
        <f t="shared" si="16"/>
        <v>0</v>
      </c>
      <c r="AX151" s="293">
        <f t="shared" si="17"/>
        <v>0</v>
      </c>
      <c r="AY151" s="283" t="str">
        <f>IF(AX151=0,"",
IF(SUM($AX$41:AX151)=1,AZ151,
IF($AX$161&gt;SUM($AX$41:AX151),_xlfn.CONCAT(", ",AZ151),
IF($AX$161=SUM($AX$41:AX151),_xlfn.CONCAT(" y ",AZ151)))))</f>
        <v/>
      </c>
      <c r="AZ151" s="52" t="s">
        <v>5341</v>
      </c>
    </row>
    <row r="152" spans="1:52" ht="15" customHeight="1">
      <c r="A152" s="22"/>
      <c r="B152" s="11"/>
      <c r="C152" s="37" t="s">
        <v>5342</v>
      </c>
      <c r="D152" s="810"/>
      <c r="E152" s="714"/>
      <c r="F152" s="714"/>
      <c r="G152" s="714"/>
      <c r="H152" s="714"/>
      <c r="I152" s="714"/>
      <c r="J152" s="714"/>
      <c r="K152" s="714"/>
      <c r="L152" s="714"/>
      <c r="M152" s="714"/>
      <c r="N152" s="714"/>
      <c r="O152" s="714"/>
      <c r="P152" s="805"/>
      <c r="Q152" s="804"/>
      <c r="R152" s="714"/>
      <c r="S152" s="714"/>
      <c r="T152" s="805"/>
      <c r="U152" s="804"/>
      <c r="V152" s="714"/>
      <c r="W152" s="714"/>
      <c r="X152" s="805"/>
      <c r="Y152" s="310"/>
      <c r="Z152" s="310"/>
      <c r="AA152" s="310"/>
      <c r="AB152" s="310"/>
      <c r="AC152" s="310"/>
      <c r="AD152" s="310"/>
      <c r="AG152" s="107">
        <f ca="1">IF(OR(D152=" ",AND(EXACT(UPPER(TRIM(SUBSTITUTE(D152,CHAR(160)," "))),TRIM(SUBSTITUTE(D152,CHAR(160)," "))),SUMPRODUCT(--ISNUMBER(MATCH(MID(TRIM(SUBSTITUTE(D152,CHAR(160)," ")),ROW(INDIRECT("1:"&amp;LEN(TRIM(SUBSTITUTE(D152,CHAR(160)," "))))),1),{"A","B","C","D","E","F","G","H","I","J","K","L","M","N","O","P","Q","R","S","T","U","V","W","X","Y","Z","Ñ","0","1","2","3","4","5","6","7","8","9"," "},0)))=LEN(TRIM(SUBSTITUTE(D152,CHAR(160)," "))))),0,1)</f>
        <v>0</v>
      </c>
      <c r="AH152" s="13"/>
      <c r="AI152" s="13"/>
      <c r="AJ152" s="107"/>
      <c r="AK152" s="107"/>
      <c r="AL152" s="269">
        <f t="shared" si="10"/>
        <v>0</v>
      </c>
      <c r="AM152" s="282">
        <f t="shared" si="11"/>
        <v>0</v>
      </c>
      <c r="AN152" s="283" t="str">
        <f>IF(AM152=0,"",
IF(SUM($AM$41:AM152)=1,AO152,
IF($AM$161&gt;SUM($AM$41:AM152),_xlfn.CONCAT(", ",AO152),
IF($AM$161=SUM($AM$41:AM152),_xlfn.CONCAT(" y ",AO152)))))</f>
        <v/>
      </c>
      <c r="AO152" s="120" t="s">
        <v>5343</v>
      </c>
      <c r="AP152" s="270">
        <f t="shared" si="12"/>
        <v>0</v>
      </c>
      <c r="AQ152" s="282">
        <f t="shared" si="13"/>
        <v>0</v>
      </c>
      <c r="AR152" s="283" t="str">
        <f>IF(AQ152=0,"",
IF(SUM($AQ$41:AQ152)=1,AS152,
IF($AQ$161&gt;SUM($AQ$41:AQ152),_xlfn.CONCAT(", ",AS152),
IF($AQ$161=SUM($AQ$41:AQ152),_xlfn.CONCAT(" y ",AS152)))))</f>
        <v/>
      </c>
      <c r="AS152" s="120" t="s">
        <v>5343</v>
      </c>
      <c r="AT152" s="272">
        <f t="shared" si="14"/>
        <v>0</v>
      </c>
      <c r="AU152" s="273">
        <f t="shared" si="15"/>
        <v>0</v>
      </c>
      <c r="AW152" s="290">
        <f t="shared" si="16"/>
        <v>0</v>
      </c>
      <c r="AX152" s="293">
        <f t="shared" si="17"/>
        <v>0</v>
      </c>
      <c r="AY152" s="283" t="str">
        <f>IF(AX152=0,"",
IF(SUM($AX$41:AX152)=1,AZ152,
IF($AX$161&gt;SUM($AX$41:AX152),_xlfn.CONCAT(", ",AZ152),
IF($AX$161=SUM($AX$41:AX152),_xlfn.CONCAT(" y ",AZ152)))))</f>
        <v/>
      </c>
      <c r="AZ152" s="52" t="s">
        <v>5343</v>
      </c>
    </row>
    <row r="153" spans="1:52" ht="15" customHeight="1">
      <c r="A153" s="22"/>
      <c r="B153" s="11"/>
      <c r="C153" s="37" t="s">
        <v>5344</v>
      </c>
      <c r="D153" s="810"/>
      <c r="E153" s="714"/>
      <c r="F153" s="714"/>
      <c r="G153" s="714"/>
      <c r="H153" s="714"/>
      <c r="I153" s="714"/>
      <c r="J153" s="714"/>
      <c r="K153" s="714"/>
      <c r="L153" s="714"/>
      <c r="M153" s="714"/>
      <c r="N153" s="714"/>
      <c r="O153" s="714"/>
      <c r="P153" s="805"/>
      <c r="Q153" s="804"/>
      <c r="R153" s="714"/>
      <c r="S153" s="714"/>
      <c r="T153" s="805"/>
      <c r="U153" s="804"/>
      <c r="V153" s="714"/>
      <c r="W153" s="714"/>
      <c r="X153" s="805"/>
      <c r="Y153" s="310"/>
      <c r="Z153" s="310"/>
      <c r="AA153" s="310"/>
      <c r="AB153" s="310"/>
      <c r="AC153" s="310"/>
      <c r="AD153" s="310"/>
      <c r="AG153" s="107">
        <f ca="1">IF(OR(D153=" ",AND(EXACT(UPPER(TRIM(SUBSTITUTE(D153,CHAR(160)," "))),TRIM(SUBSTITUTE(D153,CHAR(160)," "))),SUMPRODUCT(--ISNUMBER(MATCH(MID(TRIM(SUBSTITUTE(D153,CHAR(160)," ")),ROW(INDIRECT("1:"&amp;LEN(TRIM(SUBSTITUTE(D153,CHAR(160)," "))))),1),{"A","B","C","D","E","F","G","H","I","J","K","L","M","N","O","P","Q","R","S","T","U","V","W","X","Y","Z","Ñ","0","1","2","3","4","5","6","7","8","9"," "},0)))=LEN(TRIM(SUBSTITUTE(D153,CHAR(160)," "))))),0,1)</f>
        <v>0</v>
      </c>
      <c r="AH153" s="13"/>
      <c r="AI153" s="13"/>
      <c r="AJ153" s="107"/>
      <c r="AK153" s="107"/>
      <c r="AL153" s="269">
        <f t="shared" si="10"/>
        <v>0</v>
      </c>
      <c r="AM153" s="282">
        <f t="shared" si="11"/>
        <v>0</v>
      </c>
      <c r="AN153" s="283" t="str">
        <f>IF(AM153=0,"",
IF(SUM($AM$41:AM153)=1,AO153,
IF($AM$161&gt;SUM($AM$41:AM153),_xlfn.CONCAT(", ",AO153),
IF($AM$161=SUM($AM$41:AM153),_xlfn.CONCAT(" y ",AO153)))))</f>
        <v/>
      </c>
      <c r="AO153" s="120" t="s">
        <v>5345</v>
      </c>
      <c r="AP153" s="270">
        <f t="shared" si="12"/>
        <v>0</v>
      </c>
      <c r="AQ153" s="282">
        <f t="shared" si="13"/>
        <v>0</v>
      </c>
      <c r="AR153" s="283" t="str">
        <f>IF(AQ153=0,"",
IF(SUM($AQ$41:AQ153)=1,AS153,
IF($AQ$161&gt;SUM($AQ$41:AQ153),_xlfn.CONCAT(", ",AS153),
IF($AQ$161=SUM($AQ$41:AQ153),_xlfn.CONCAT(" y ",AS153)))))</f>
        <v/>
      </c>
      <c r="AS153" s="120" t="s">
        <v>5345</v>
      </c>
      <c r="AT153" s="272">
        <f t="shared" si="14"/>
        <v>0</v>
      </c>
      <c r="AU153" s="273">
        <f t="shared" si="15"/>
        <v>0</v>
      </c>
      <c r="AW153" s="290">
        <f t="shared" si="16"/>
        <v>0</v>
      </c>
      <c r="AX153" s="293">
        <f t="shared" si="17"/>
        <v>0</v>
      </c>
      <c r="AY153" s="283" t="str">
        <f>IF(AX153=0,"",
IF(SUM($AX$41:AX153)=1,AZ153,
IF($AX$161&gt;SUM($AX$41:AX153),_xlfn.CONCAT(", ",AZ153),
IF($AX$161=SUM($AX$41:AX153),_xlfn.CONCAT(" y ",AZ153)))))</f>
        <v/>
      </c>
      <c r="AZ153" s="52" t="s">
        <v>5345</v>
      </c>
    </row>
    <row r="154" spans="1:52" ht="15" customHeight="1">
      <c r="A154" s="22"/>
      <c r="B154" s="11"/>
      <c r="C154" s="37" t="s">
        <v>5346</v>
      </c>
      <c r="D154" s="810"/>
      <c r="E154" s="714"/>
      <c r="F154" s="714"/>
      <c r="G154" s="714"/>
      <c r="H154" s="714"/>
      <c r="I154" s="714"/>
      <c r="J154" s="714"/>
      <c r="K154" s="714"/>
      <c r="L154" s="714"/>
      <c r="M154" s="714"/>
      <c r="N154" s="714"/>
      <c r="O154" s="714"/>
      <c r="P154" s="805"/>
      <c r="Q154" s="804"/>
      <c r="R154" s="714"/>
      <c r="S154" s="714"/>
      <c r="T154" s="805"/>
      <c r="U154" s="804"/>
      <c r="V154" s="714"/>
      <c r="W154" s="714"/>
      <c r="X154" s="805"/>
      <c r="Y154" s="310"/>
      <c r="Z154" s="310"/>
      <c r="AA154" s="310"/>
      <c r="AB154" s="310"/>
      <c r="AC154" s="310"/>
      <c r="AD154" s="310"/>
      <c r="AG154" s="107">
        <f ca="1">IF(OR(D154=" ",AND(EXACT(UPPER(TRIM(SUBSTITUTE(D154,CHAR(160)," "))),TRIM(SUBSTITUTE(D154,CHAR(160)," "))),SUMPRODUCT(--ISNUMBER(MATCH(MID(TRIM(SUBSTITUTE(D154,CHAR(160)," ")),ROW(INDIRECT("1:"&amp;LEN(TRIM(SUBSTITUTE(D154,CHAR(160)," "))))),1),{"A","B","C","D","E","F","G","H","I","J","K","L","M","N","O","P","Q","R","S","T","U","V","W","X","Y","Z","Ñ","0","1","2","3","4","5","6","7","8","9"," "},0)))=LEN(TRIM(SUBSTITUTE(D154,CHAR(160)," "))))),0,1)</f>
        <v>0</v>
      </c>
      <c r="AH154" s="13"/>
      <c r="AI154" s="13"/>
      <c r="AJ154" s="107"/>
      <c r="AK154" s="107"/>
      <c r="AL154" s="269">
        <f t="shared" si="10"/>
        <v>0</v>
      </c>
      <c r="AM154" s="282">
        <f t="shared" si="11"/>
        <v>0</v>
      </c>
      <c r="AN154" s="283" t="str">
        <f>IF(AM154=0,"",
IF(SUM($AM$41:AM154)=1,AO154,
IF($AM$161&gt;SUM($AM$41:AM154),_xlfn.CONCAT(", ",AO154),
IF($AM$161=SUM($AM$41:AM154),_xlfn.CONCAT(" y ",AO154)))))</f>
        <v/>
      </c>
      <c r="AO154" s="120" t="s">
        <v>5347</v>
      </c>
      <c r="AP154" s="270">
        <f t="shared" si="12"/>
        <v>0</v>
      </c>
      <c r="AQ154" s="282">
        <f t="shared" si="13"/>
        <v>0</v>
      </c>
      <c r="AR154" s="283" t="str">
        <f>IF(AQ154=0,"",
IF(SUM($AQ$41:AQ154)=1,AS154,
IF($AQ$161&gt;SUM($AQ$41:AQ154),_xlfn.CONCAT(", ",AS154),
IF($AQ$161=SUM($AQ$41:AQ154),_xlfn.CONCAT(" y ",AS154)))))</f>
        <v/>
      </c>
      <c r="AS154" s="120" t="s">
        <v>5347</v>
      </c>
      <c r="AT154" s="272">
        <f t="shared" si="14"/>
        <v>0</v>
      </c>
      <c r="AU154" s="273">
        <f t="shared" si="15"/>
        <v>0</v>
      </c>
      <c r="AW154" s="290">
        <f t="shared" si="16"/>
        <v>0</v>
      </c>
      <c r="AX154" s="293">
        <f t="shared" si="17"/>
        <v>0</v>
      </c>
      <c r="AY154" s="283" t="str">
        <f>IF(AX154=0,"",
IF(SUM($AX$41:AX154)=1,AZ154,
IF($AX$161&gt;SUM($AX$41:AX154),_xlfn.CONCAT(", ",AZ154),
IF($AX$161=SUM($AX$41:AX154),_xlfn.CONCAT(" y ",AZ154)))))</f>
        <v/>
      </c>
      <c r="AZ154" s="52" t="s">
        <v>5347</v>
      </c>
    </row>
    <row r="155" spans="1:52" ht="15" customHeight="1">
      <c r="A155" s="22"/>
      <c r="B155" s="11"/>
      <c r="C155" s="37" t="s">
        <v>5348</v>
      </c>
      <c r="D155" s="810"/>
      <c r="E155" s="714"/>
      <c r="F155" s="714"/>
      <c r="G155" s="714"/>
      <c r="H155" s="714"/>
      <c r="I155" s="714"/>
      <c r="J155" s="714"/>
      <c r="K155" s="714"/>
      <c r="L155" s="714"/>
      <c r="M155" s="714"/>
      <c r="N155" s="714"/>
      <c r="O155" s="714"/>
      <c r="P155" s="805"/>
      <c r="Q155" s="804"/>
      <c r="R155" s="714"/>
      <c r="S155" s="714"/>
      <c r="T155" s="805"/>
      <c r="U155" s="804"/>
      <c r="V155" s="714"/>
      <c r="W155" s="714"/>
      <c r="X155" s="805"/>
      <c r="Y155" s="310"/>
      <c r="Z155" s="310"/>
      <c r="AA155" s="310"/>
      <c r="AB155" s="310"/>
      <c r="AC155" s="310"/>
      <c r="AD155" s="310"/>
      <c r="AG155" s="107">
        <f ca="1">IF(OR(D155=" ",AND(EXACT(UPPER(TRIM(SUBSTITUTE(D155,CHAR(160)," "))),TRIM(SUBSTITUTE(D155,CHAR(160)," "))),SUMPRODUCT(--ISNUMBER(MATCH(MID(TRIM(SUBSTITUTE(D155,CHAR(160)," ")),ROW(INDIRECT("1:"&amp;LEN(TRIM(SUBSTITUTE(D155,CHAR(160)," "))))),1),{"A","B","C","D","E","F","G","H","I","J","K","L","M","N","O","P","Q","R","S","T","U","V","W","X","Y","Z","Ñ","0","1","2","3","4","5","6","7","8","9"," "},0)))=LEN(TRIM(SUBSTITUTE(D155,CHAR(160)," "))))),0,1)</f>
        <v>0</v>
      </c>
      <c r="AH155" s="13"/>
      <c r="AI155" s="13"/>
      <c r="AJ155" s="107"/>
      <c r="AK155" s="107"/>
      <c r="AL155" s="269">
        <f t="shared" si="10"/>
        <v>0</v>
      </c>
      <c r="AM155" s="282">
        <f t="shared" si="11"/>
        <v>0</v>
      </c>
      <c r="AN155" s="283" t="str">
        <f>IF(AM155=0,"",
IF(SUM($AM$41:AM155)=1,AO155,
IF($AM$161&gt;SUM($AM$41:AM155),_xlfn.CONCAT(", ",AO155),
IF($AM$161=SUM($AM$41:AM155),_xlfn.CONCAT(" y ",AO155)))))</f>
        <v/>
      </c>
      <c r="AO155" s="120" t="s">
        <v>5349</v>
      </c>
      <c r="AP155" s="270">
        <f t="shared" si="12"/>
        <v>0</v>
      </c>
      <c r="AQ155" s="282">
        <f t="shared" si="13"/>
        <v>0</v>
      </c>
      <c r="AR155" s="283" t="str">
        <f>IF(AQ155=0,"",
IF(SUM($AQ$41:AQ155)=1,AS155,
IF($AQ$161&gt;SUM($AQ$41:AQ155),_xlfn.CONCAT(", ",AS155),
IF($AQ$161=SUM($AQ$41:AQ155),_xlfn.CONCAT(" y ",AS155)))))</f>
        <v/>
      </c>
      <c r="AS155" s="120" t="s">
        <v>5349</v>
      </c>
      <c r="AT155" s="272">
        <f t="shared" si="14"/>
        <v>0</v>
      </c>
      <c r="AU155" s="273">
        <f t="shared" si="15"/>
        <v>0</v>
      </c>
      <c r="AW155" s="290">
        <f t="shared" si="16"/>
        <v>0</v>
      </c>
      <c r="AX155" s="293">
        <f t="shared" si="17"/>
        <v>0</v>
      </c>
      <c r="AY155" s="283" t="str">
        <f>IF(AX155=0,"",
IF(SUM($AX$41:AX155)=1,AZ155,
IF($AX$161&gt;SUM($AX$41:AX155),_xlfn.CONCAT(", ",AZ155),
IF($AX$161=SUM($AX$41:AX155),_xlfn.CONCAT(" y ",AZ155)))))</f>
        <v/>
      </c>
      <c r="AZ155" s="52" t="s">
        <v>5349</v>
      </c>
    </row>
    <row r="156" spans="1:52" ht="15" customHeight="1">
      <c r="A156" s="22"/>
      <c r="B156" s="11"/>
      <c r="C156" s="37" t="s">
        <v>5350</v>
      </c>
      <c r="D156" s="810"/>
      <c r="E156" s="714"/>
      <c r="F156" s="714"/>
      <c r="G156" s="714"/>
      <c r="H156" s="714"/>
      <c r="I156" s="714"/>
      <c r="J156" s="714"/>
      <c r="K156" s="714"/>
      <c r="L156" s="714"/>
      <c r="M156" s="714"/>
      <c r="N156" s="714"/>
      <c r="O156" s="714"/>
      <c r="P156" s="805"/>
      <c r="Q156" s="804"/>
      <c r="R156" s="714"/>
      <c r="S156" s="714"/>
      <c r="T156" s="805"/>
      <c r="U156" s="804"/>
      <c r="V156" s="714"/>
      <c r="W156" s="714"/>
      <c r="X156" s="805"/>
      <c r="Y156" s="310"/>
      <c r="Z156" s="310"/>
      <c r="AA156" s="310"/>
      <c r="AB156" s="310"/>
      <c r="AC156" s="310"/>
      <c r="AD156" s="310"/>
      <c r="AG156" s="107">
        <f ca="1">IF(OR(D156=" ",AND(EXACT(UPPER(TRIM(SUBSTITUTE(D156,CHAR(160)," "))),TRIM(SUBSTITUTE(D156,CHAR(160)," "))),SUMPRODUCT(--ISNUMBER(MATCH(MID(TRIM(SUBSTITUTE(D156,CHAR(160)," ")),ROW(INDIRECT("1:"&amp;LEN(TRIM(SUBSTITUTE(D156,CHAR(160)," "))))),1),{"A","B","C","D","E","F","G","H","I","J","K","L","M","N","O","P","Q","R","S","T","U","V","W","X","Y","Z","Ñ","0","1","2","3","4","5","6","7","8","9"," "},0)))=LEN(TRIM(SUBSTITUTE(D156,CHAR(160)," "))))),0,1)</f>
        <v>0</v>
      </c>
      <c r="AH156" s="13"/>
      <c r="AI156" s="13"/>
      <c r="AJ156" s="107"/>
      <c r="AK156" s="107"/>
      <c r="AL156" s="269">
        <f t="shared" si="10"/>
        <v>0</v>
      </c>
      <c r="AM156" s="282">
        <f t="shared" si="11"/>
        <v>0</v>
      </c>
      <c r="AN156" s="283" t="str">
        <f>IF(AM156=0,"",
IF(SUM($AM$41:AM156)=1,AO156,
IF($AM$161&gt;SUM($AM$41:AM156),_xlfn.CONCAT(", ",AO156),
IF($AM$161=SUM($AM$41:AM156),_xlfn.CONCAT(" y ",AO156)))))</f>
        <v/>
      </c>
      <c r="AO156" s="120" t="s">
        <v>5351</v>
      </c>
      <c r="AP156" s="270">
        <f t="shared" si="12"/>
        <v>0</v>
      </c>
      <c r="AQ156" s="282">
        <f t="shared" si="13"/>
        <v>0</v>
      </c>
      <c r="AR156" s="283" t="str">
        <f>IF(AQ156=0,"",
IF(SUM($AQ$41:AQ156)=1,AS156,
IF($AQ$161&gt;SUM($AQ$41:AQ156),_xlfn.CONCAT(", ",AS156),
IF($AQ$161=SUM($AQ$41:AQ156),_xlfn.CONCAT(" y ",AS156)))))</f>
        <v/>
      </c>
      <c r="AS156" s="120" t="s">
        <v>5351</v>
      </c>
      <c r="AT156" s="272">
        <f t="shared" si="14"/>
        <v>0</v>
      </c>
      <c r="AU156" s="273">
        <f t="shared" si="15"/>
        <v>0</v>
      </c>
      <c r="AW156" s="290">
        <f t="shared" si="16"/>
        <v>0</v>
      </c>
      <c r="AX156" s="293">
        <f t="shared" si="17"/>
        <v>0</v>
      </c>
      <c r="AY156" s="283" t="str">
        <f>IF(AX156=0,"",
IF(SUM($AX$41:AX156)=1,AZ156,
IF($AX$161&gt;SUM($AX$41:AX156),_xlfn.CONCAT(", ",AZ156),
IF($AX$161=SUM($AX$41:AX156),_xlfn.CONCAT(" y ",AZ156)))))</f>
        <v/>
      </c>
      <c r="AZ156" s="52" t="s">
        <v>5351</v>
      </c>
    </row>
    <row r="157" spans="1:52" ht="15" customHeight="1">
      <c r="A157" s="22"/>
      <c r="B157" s="11"/>
      <c r="C157" s="37" t="s">
        <v>5352</v>
      </c>
      <c r="D157" s="810"/>
      <c r="E157" s="714"/>
      <c r="F157" s="714"/>
      <c r="G157" s="714"/>
      <c r="H157" s="714"/>
      <c r="I157" s="714"/>
      <c r="J157" s="714"/>
      <c r="K157" s="714"/>
      <c r="L157" s="714"/>
      <c r="M157" s="714"/>
      <c r="N157" s="714"/>
      <c r="O157" s="714"/>
      <c r="P157" s="805"/>
      <c r="Q157" s="804"/>
      <c r="R157" s="714"/>
      <c r="S157" s="714"/>
      <c r="T157" s="805"/>
      <c r="U157" s="804"/>
      <c r="V157" s="714"/>
      <c r="W157" s="714"/>
      <c r="X157" s="805"/>
      <c r="Y157" s="310"/>
      <c r="Z157" s="310"/>
      <c r="AA157" s="310"/>
      <c r="AB157" s="310"/>
      <c r="AC157" s="310"/>
      <c r="AD157" s="310"/>
      <c r="AG157" s="107">
        <f ca="1">IF(OR(D157=" ",AND(EXACT(UPPER(TRIM(SUBSTITUTE(D157,CHAR(160)," "))),TRIM(SUBSTITUTE(D157,CHAR(160)," "))),SUMPRODUCT(--ISNUMBER(MATCH(MID(TRIM(SUBSTITUTE(D157,CHAR(160)," ")),ROW(INDIRECT("1:"&amp;LEN(TRIM(SUBSTITUTE(D157,CHAR(160)," "))))),1),{"A","B","C","D","E","F","G","H","I","J","K","L","M","N","O","P","Q","R","S","T","U","V","W","X","Y","Z","Ñ","0","1","2","3","4","5","6","7","8","9"," "},0)))=LEN(TRIM(SUBSTITUTE(D157,CHAR(160)," "))))),0,1)</f>
        <v>0</v>
      </c>
      <c r="AH157" s="13"/>
      <c r="AI157" s="13"/>
      <c r="AJ157" s="107"/>
      <c r="AK157" s="107"/>
      <c r="AL157" s="269">
        <f t="shared" si="10"/>
        <v>0</v>
      </c>
      <c r="AM157" s="282">
        <f t="shared" si="11"/>
        <v>0</v>
      </c>
      <c r="AN157" s="283" t="str">
        <f>IF(AM157=0,"",
IF(SUM($AM$41:AM157)=1,AO157,
IF($AM$161&gt;SUM($AM$41:AM157),_xlfn.CONCAT(", ",AO157),
IF($AM$161=SUM($AM$41:AM157),_xlfn.CONCAT(" y ",AO157)))))</f>
        <v/>
      </c>
      <c r="AO157" s="120" t="s">
        <v>5353</v>
      </c>
      <c r="AP157" s="270">
        <f t="shared" si="12"/>
        <v>0</v>
      </c>
      <c r="AQ157" s="282">
        <f t="shared" si="13"/>
        <v>0</v>
      </c>
      <c r="AR157" s="283" t="str">
        <f>IF(AQ157=0,"",
IF(SUM($AQ$41:AQ157)=1,AS157,
IF($AQ$161&gt;SUM($AQ$41:AQ157),_xlfn.CONCAT(", ",AS157),
IF($AQ$161=SUM($AQ$41:AQ157),_xlfn.CONCAT(" y ",AS157)))))</f>
        <v/>
      </c>
      <c r="AS157" s="120" t="s">
        <v>5353</v>
      </c>
      <c r="AT157" s="272">
        <f t="shared" si="14"/>
        <v>0</v>
      </c>
      <c r="AU157" s="273">
        <f t="shared" si="15"/>
        <v>0</v>
      </c>
      <c r="AW157" s="290">
        <f t="shared" si="16"/>
        <v>0</v>
      </c>
      <c r="AX157" s="293">
        <f t="shared" si="17"/>
        <v>0</v>
      </c>
      <c r="AY157" s="283" t="str">
        <f>IF(AX157=0,"",
IF(SUM($AX$41:AX157)=1,AZ157,
IF($AX$161&gt;SUM($AX$41:AX157),_xlfn.CONCAT(", ",AZ157),
IF($AX$161=SUM($AX$41:AX157),_xlfn.CONCAT(" y ",AZ157)))))</f>
        <v/>
      </c>
      <c r="AZ157" s="52" t="s">
        <v>5353</v>
      </c>
    </row>
    <row r="158" spans="1:52" ht="15" customHeight="1">
      <c r="A158" s="22"/>
      <c r="B158" s="11"/>
      <c r="C158" s="37" t="s">
        <v>5354</v>
      </c>
      <c r="D158" s="810"/>
      <c r="E158" s="714"/>
      <c r="F158" s="714"/>
      <c r="G158" s="714"/>
      <c r="H158" s="714"/>
      <c r="I158" s="714"/>
      <c r="J158" s="714"/>
      <c r="K158" s="714"/>
      <c r="L158" s="714"/>
      <c r="M158" s="714"/>
      <c r="N158" s="714"/>
      <c r="O158" s="714"/>
      <c r="P158" s="805"/>
      <c r="Q158" s="804"/>
      <c r="R158" s="714"/>
      <c r="S158" s="714"/>
      <c r="T158" s="805"/>
      <c r="U158" s="804"/>
      <c r="V158" s="714"/>
      <c r="W158" s="714"/>
      <c r="X158" s="805"/>
      <c r="Y158" s="310"/>
      <c r="Z158" s="310"/>
      <c r="AA158" s="310"/>
      <c r="AB158" s="310"/>
      <c r="AC158" s="310"/>
      <c r="AD158" s="310"/>
      <c r="AG158" s="107">
        <f ca="1">IF(OR(D158=" ",AND(EXACT(UPPER(TRIM(SUBSTITUTE(D158,CHAR(160)," "))),TRIM(SUBSTITUTE(D158,CHAR(160)," "))),SUMPRODUCT(--ISNUMBER(MATCH(MID(TRIM(SUBSTITUTE(D158,CHAR(160)," ")),ROW(INDIRECT("1:"&amp;LEN(TRIM(SUBSTITUTE(D158,CHAR(160)," "))))),1),{"A","B","C","D","E","F","G","H","I","J","K","L","M","N","O","P","Q","R","S","T","U","V","W","X","Y","Z","Ñ","0","1","2","3","4","5","6","7","8","9"," "},0)))=LEN(TRIM(SUBSTITUTE(D158,CHAR(160)," "))))),0,1)</f>
        <v>0</v>
      </c>
      <c r="AH158" s="13"/>
      <c r="AI158" s="13"/>
      <c r="AJ158" s="107"/>
      <c r="AK158" s="107"/>
      <c r="AL158" s="269">
        <f t="shared" si="10"/>
        <v>0</v>
      </c>
      <c r="AM158" s="282">
        <f t="shared" si="11"/>
        <v>0</v>
      </c>
      <c r="AN158" s="283" t="str">
        <f>IF(AM158=0,"",
IF(SUM($AM$41:AM158)=1,AO158,
IF($AM$161&gt;SUM($AM$41:AM158),_xlfn.CONCAT(", ",AO158),
IF($AM$161=SUM($AM$41:AM158),_xlfn.CONCAT(" y ",AO158)))))</f>
        <v/>
      </c>
      <c r="AO158" s="120" t="s">
        <v>5355</v>
      </c>
      <c r="AP158" s="270">
        <f t="shared" si="12"/>
        <v>0</v>
      </c>
      <c r="AQ158" s="282">
        <f t="shared" si="13"/>
        <v>0</v>
      </c>
      <c r="AR158" s="283" t="str">
        <f>IF(AQ158=0,"",
IF(SUM($AQ$41:AQ158)=1,AS158,
IF($AQ$161&gt;SUM($AQ$41:AQ158),_xlfn.CONCAT(", ",AS158),
IF($AQ$161=SUM($AQ$41:AQ158),_xlfn.CONCAT(" y ",AS158)))))</f>
        <v/>
      </c>
      <c r="AS158" s="120" t="s">
        <v>5355</v>
      </c>
      <c r="AT158" s="272">
        <f t="shared" si="14"/>
        <v>0</v>
      </c>
      <c r="AU158" s="273">
        <f t="shared" si="15"/>
        <v>0</v>
      </c>
      <c r="AW158" s="290">
        <f t="shared" si="16"/>
        <v>0</v>
      </c>
      <c r="AX158" s="293">
        <f t="shared" si="17"/>
        <v>0</v>
      </c>
      <c r="AY158" s="283" t="str">
        <f>IF(AX158=0,"",
IF(SUM($AX$41:AX158)=1,AZ158,
IF($AX$161&gt;SUM($AX$41:AX158),_xlfn.CONCAT(", ",AZ158),
IF($AX$161=SUM($AX$41:AX158),_xlfn.CONCAT(" y ",AZ158)))))</f>
        <v/>
      </c>
      <c r="AZ158" s="52" t="s">
        <v>5355</v>
      </c>
    </row>
    <row r="159" spans="1:52" ht="15" customHeight="1">
      <c r="A159" s="22"/>
      <c r="B159" s="11"/>
      <c r="C159" s="37" t="s">
        <v>5356</v>
      </c>
      <c r="D159" s="810"/>
      <c r="E159" s="714"/>
      <c r="F159" s="714"/>
      <c r="G159" s="714"/>
      <c r="H159" s="714"/>
      <c r="I159" s="714"/>
      <c r="J159" s="714"/>
      <c r="K159" s="714"/>
      <c r="L159" s="714"/>
      <c r="M159" s="714"/>
      <c r="N159" s="714"/>
      <c r="O159" s="714"/>
      <c r="P159" s="805"/>
      <c r="Q159" s="804"/>
      <c r="R159" s="714"/>
      <c r="S159" s="714"/>
      <c r="T159" s="805"/>
      <c r="U159" s="804"/>
      <c r="V159" s="714"/>
      <c r="W159" s="714"/>
      <c r="X159" s="805"/>
      <c r="Y159" s="310"/>
      <c r="Z159" s="310"/>
      <c r="AA159" s="310"/>
      <c r="AB159" s="310"/>
      <c r="AC159" s="310"/>
      <c r="AD159" s="310"/>
      <c r="AG159" s="107">
        <f ca="1">IF(OR(D159=" ",AND(EXACT(UPPER(TRIM(SUBSTITUTE(D159,CHAR(160)," "))),TRIM(SUBSTITUTE(D159,CHAR(160)," "))),SUMPRODUCT(--ISNUMBER(MATCH(MID(TRIM(SUBSTITUTE(D159,CHAR(160)," ")),ROW(INDIRECT("1:"&amp;LEN(TRIM(SUBSTITUTE(D159,CHAR(160)," "))))),1),{"A","B","C","D","E","F","G","H","I","J","K","L","M","N","O","P","Q","R","S","T","U","V","W","X","Y","Z","Ñ","0","1","2","3","4","5","6","7","8","9"," "},0)))=LEN(TRIM(SUBSTITUTE(D159,CHAR(160)," "))))),0,1)</f>
        <v>0</v>
      </c>
      <c r="AH159" s="13"/>
      <c r="AI159" s="13"/>
      <c r="AJ159" s="107"/>
      <c r="AK159" s="107"/>
      <c r="AL159" s="269">
        <f t="shared" si="10"/>
        <v>0</v>
      </c>
      <c r="AM159" s="282">
        <f t="shared" si="11"/>
        <v>0</v>
      </c>
      <c r="AN159" s="283" t="str">
        <f>IF(AM159=0,"",
IF(SUM($AM$41:AM159)=1,AO159,
IF($AM$161&gt;SUM($AM$41:AM159),_xlfn.CONCAT(", ",AO159),
IF($AM$161=SUM($AM$41:AM159),_xlfn.CONCAT(" y ",AO159)))))</f>
        <v/>
      </c>
      <c r="AO159" s="120" t="s">
        <v>5357</v>
      </c>
      <c r="AP159" s="270">
        <f t="shared" si="12"/>
        <v>0</v>
      </c>
      <c r="AQ159" s="282">
        <f t="shared" si="13"/>
        <v>0</v>
      </c>
      <c r="AR159" s="283" t="str">
        <f>IF(AQ159=0,"",
IF(SUM($AQ$41:AQ159)=1,AS159,
IF($AQ$161&gt;SUM($AQ$41:AQ159),_xlfn.CONCAT(", ",AS159),
IF($AQ$161=SUM($AQ$41:AQ159),_xlfn.CONCAT(" y ",AS159)))))</f>
        <v/>
      </c>
      <c r="AS159" s="120" t="s">
        <v>5357</v>
      </c>
      <c r="AT159" s="272">
        <f t="shared" si="14"/>
        <v>0</v>
      </c>
      <c r="AU159" s="273">
        <f t="shared" si="15"/>
        <v>0</v>
      </c>
      <c r="AW159" s="290">
        <f t="shared" si="16"/>
        <v>0</v>
      </c>
      <c r="AX159" s="293">
        <f t="shared" si="17"/>
        <v>0</v>
      </c>
      <c r="AY159" s="283" t="str">
        <f>IF(AX159=0,"",
IF(SUM($AX$41:AX159)=1,AZ159,
IF($AX$161&gt;SUM($AX$41:AX159),_xlfn.CONCAT(", ",AZ159),
IF($AX$161=SUM($AX$41:AX159),_xlfn.CONCAT(" y ",AZ159)))))</f>
        <v/>
      </c>
      <c r="AZ159" s="52" t="s">
        <v>5357</v>
      </c>
    </row>
    <row r="160" spans="1:52" ht="15" customHeight="1">
      <c r="A160" s="22"/>
      <c r="B160" s="11"/>
      <c r="C160" s="37" t="s">
        <v>5358</v>
      </c>
      <c r="D160" s="810"/>
      <c r="E160" s="714"/>
      <c r="F160" s="714"/>
      <c r="G160" s="714"/>
      <c r="H160" s="714"/>
      <c r="I160" s="714"/>
      <c r="J160" s="714"/>
      <c r="K160" s="714"/>
      <c r="L160" s="714"/>
      <c r="M160" s="714"/>
      <c r="N160" s="714"/>
      <c r="O160" s="714"/>
      <c r="P160" s="805"/>
      <c r="Q160" s="804"/>
      <c r="R160" s="714"/>
      <c r="S160" s="714"/>
      <c r="T160" s="805"/>
      <c r="U160" s="804"/>
      <c r="V160" s="714"/>
      <c r="W160" s="714"/>
      <c r="X160" s="805"/>
      <c r="Y160" s="310"/>
      <c r="Z160" s="310"/>
      <c r="AA160" s="310"/>
      <c r="AB160" s="310"/>
      <c r="AC160" s="310"/>
      <c r="AD160" s="310"/>
      <c r="AG160" s="107">
        <f ca="1">IF(OR(D160=" ",AND(EXACT(UPPER(TRIM(SUBSTITUTE(D160,CHAR(160)," "))),TRIM(SUBSTITUTE(D160,CHAR(160)," "))),SUMPRODUCT(--ISNUMBER(MATCH(MID(TRIM(SUBSTITUTE(D160,CHAR(160)," ")),ROW(INDIRECT("1:"&amp;LEN(TRIM(SUBSTITUTE(D160,CHAR(160)," "))))),1),{"A","B","C","D","E","F","G","H","I","J","K","L","M","N","O","P","Q","R","S","T","U","V","W","X","Y","Z","Ñ","0","1","2","3","4","5","6","7","8","9"," "},0)))=LEN(TRIM(SUBSTITUTE(D160,CHAR(160)," "))))),0,1)</f>
        <v>0</v>
      </c>
      <c r="AH160" s="13"/>
      <c r="AI160" s="13"/>
      <c r="AJ160" s="107"/>
      <c r="AK160" s="107"/>
      <c r="AL160" s="269">
        <f t="shared" si="10"/>
        <v>0</v>
      </c>
      <c r="AM160" s="282">
        <f t="shared" si="11"/>
        <v>0</v>
      </c>
      <c r="AN160" s="283" t="str">
        <f>IF(AM160=0,"",
IF(SUM($AM$41:AM160)=1,AO160,
IF($AM$161&gt;SUM($AM$41:AM160),_xlfn.CONCAT(", ",AO160),
IF($AM$161=SUM($AM$41:AM160),_xlfn.CONCAT(" y ",AO160)))))</f>
        <v/>
      </c>
      <c r="AO160" s="120" t="s">
        <v>5359</v>
      </c>
      <c r="AP160" s="270">
        <f t="shared" si="12"/>
        <v>0</v>
      </c>
      <c r="AQ160" s="282">
        <f t="shared" si="13"/>
        <v>0</v>
      </c>
      <c r="AR160" s="283" t="str">
        <f>IF(AQ160=0,"",
IF(SUM($AQ$41:AQ160)=1,AS160,
IF($AQ$161&gt;SUM($AQ$41:AQ160),_xlfn.CONCAT(", ",AS160),
IF($AQ$161=SUM($AQ$41:AQ160),_xlfn.CONCAT(" y ",AS160)))))</f>
        <v/>
      </c>
      <c r="AS160" s="120" t="s">
        <v>5359</v>
      </c>
      <c r="AT160" s="272">
        <f>IF(AND(Y160="",COUNTA(Z160:AD160)=0),0,IF(AND(Y160&lt;&gt;"",COUNTA(Z160:AD160)=0),0,IF(AND(Y160&lt;&gt;"",Z160&lt;&gt;"",COUNTA(AA160:AD160)=0),0,IF(AND(Y160&lt;&gt;"",Z160&lt;&gt;"",AA160&lt;&gt;"",COUNTA(AB160:AD160)=0),0,IF(AND(Y160&lt;&gt;"",Z160&lt;&gt;"",AA160&lt;&gt;"",AB160&lt;&gt;"",COUNTA(AC160:AD160)=0),0,IF(AND(Y160&lt;&gt;"",Z160&lt;&gt;"",AA160&lt;&gt;"",AB160&lt;&gt;"",AC160&lt;&gt;"",COUNTA(AD160)=0),0,IF(AND(Y160&lt;&gt;"",Z160&lt;&gt;"",AA160&lt;&gt;"",AB160&lt;&gt;"",AC160&lt;&gt;"",AD160&lt;&gt;""),0,1)))))))</f>
        <v>0</v>
      </c>
      <c r="AU160" s="273">
        <f>IF(OR(COUNTIF(Y160:AD160,1)&gt;1,COUNTIF(Y160:AD160,2)&gt;1,COUNTIF(Y160:AD160,3)&gt;1,COUNTIF(Y160:AD160,4)&gt;1,COUNTIF(Y160:AD160,5)&gt;1,COUNTIF(Y160:AD160,6)&gt;1,COUNTIF(Y160:AD160,7)&gt;1,COUNTIF(Y160:AD160,8)&gt;1,COUNTIF(Y160:AD160,9)&gt;1,COUNTIF(Y160:AD160,10)&gt;1,COUNTIF(Y160:AD160,11)&gt;1,COUNTIF(Y160:AD160,12)&gt;1,COUNTIF(Y160:AD160,13)&gt;1,COUNTIF(Y160:AD160,14)&gt;1,COUNTIF(Y160:AD160,15)&gt;1,COUNTIF(Y160:AD160,16)&gt;1,COUNTIF(Y160:AD160,17)&gt;1,COUNTIF(Y160:AD160,18)&gt;1,COUNTIF(Y160:AD160,19)&gt;1,COUNTIF(Y160:AD160,20)&gt;1,COUNTIF(Y160:AD160,21)&gt;1,COUNTIF(Y160:AD160,22)&gt;1,COUNTIF(Y160:AD160,23)&gt;1,COUNTIF(Y160:AD160,24)&gt;1,COUNTIF(Y160:AD160,25)&gt;1,COUNTIF(Y160:AD160,26)&gt;1,COUNTIF(Y160:AD160,27)&gt;1,COUNTIF(Y160:AD160,28)&gt;1,COUNTIF(Y160:AD160,29)&gt;1,COUNTIF(Y160:AD160,30)&gt;1,COUNTIF(Y160:AD160,31)&gt;1,COUNTIF(Y160:AD160,32)&gt;1),1,0)</f>
        <v>0</v>
      </c>
      <c r="AW160" s="290">
        <f>IF(AND(COUNTBLANK(D160)=1,COUNTA(Q160:AD160)=0),0,IF(AND(COUNTBLANK(D160)=0,COUNTA(Q160:X160)=2,COUNTA(Y160:AD160)&gt;0),0,1))</f>
        <v>0</v>
      </c>
      <c r="AX160" s="293">
        <f t="shared" si="17"/>
        <v>0</v>
      </c>
      <c r="AY160" s="283" t="str">
        <f>IF(AX160=0,"",
IF(SUM($AX$41:AX160)=1,AZ160,
IF($AX$161&gt;SUM($AX$41:AX160),_xlfn.CONCAT(", ",AZ160),
IF($AX$161=SUM($AX$41:AX160),_xlfn.CONCAT(" y ",AZ160)))))</f>
        <v/>
      </c>
      <c r="AZ160" s="52" t="s">
        <v>5359</v>
      </c>
    </row>
    <row r="161" spans="1:52" ht="15" customHeight="1" thickBot="1">
      <c r="A161" s="22"/>
      <c r="B161" s="11"/>
      <c r="AG161" s="107"/>
      <c r="AH161" s="13"/>
      <c r="AI161" s="13"/>
      <c r="AJ161" s="107"/>
      <c r="AK161" s="107"/>
      <c r="AL161" s="614">
        <f>SUM(AL41:AL160)</f>
        <v>0</v>
      </c>
      <c r="AM161" s="284">
        <f>SUM(AM41:AM160)</f>
        <v>0</v>
      </c>
      <c r="AN161" s="285" t="str">
        <f>IF(AM161=0,"",_xlfn.CONCAT(AN41:AN160))</f>
        <v/>
      </c>
      <c r="AO161" s="286" t="str">
        <f>IF(AM161=0,"",
IF(AM161=1,_xlfn.CONCAT("Favor de revisar la instrucción 3, debido a que no se cumplen con los criterios mencionados en el numeral: ",AN161),_xlfn.CONCAT("Favor de revisar la instrucción 3, debido a que no se cumplen con los criterios mencionados en los numerales: ",AN161)))</f>
        <v/>
      </c>
      <c r="AP161" s="267">
        <f>SUM(AP41:AP160)</f>
        <v>0</v>
      </c>
      <c r="AQ161" s="284">
        <f>SUM(AQ41:AQ160)</f>
        <v>0</v>
      </c>
      <c r="AR161" s="285" t="str">
        <f>IF(AQ161=0,"",_xlfn.CONCAT(AR41:AR160))</f>
        <v/>
      </c>
      <c r="AS161" s="286" t="str">
        <f>IF(AQ161=0,"",
IF(AQ161=1,_xlfn.CONCAT("Favor de revisar la instrucción 4, debido a que no se cumplen con los criterios mencionados en el numeral: ",AR161),_xlfn.CONCAT("Favor de revisar la instrucción 4, debido a que no se cumplen con los criterios mencionados en los numerales: ",AR161)))</f>
        <v/>
      </c>
      <c r="AT161" s="271">
        <f>SUM(AT41:AT160)</f>
        <v>0</v>
      </c>
      <c r="AU161" s="277">
        <f>SUM(AU41:AU160)</f>
        <v>0</v>
      </c>
      <c r="AX161" s="285">
        <f>SUM(AX41:AX160)</f>
        <v>0</v>
      </c>
      <c r="AY161" s="285" t="str">
        <f>IF(AX161=0,"",_xlfn.CONCAT(AY41:AY160))</f>
        <v/>
      </c>
      <c r="AZ161" s="286" t="str">
        <f>IF(AX161=0,"",
IF(AX161&gt;10,"Favor de ingresar toda la información requerida en la pregunta",
IF(AX161=1,_xlfn.CONCAT("Favor de revisar la información capturada en el numeral: ",AY161),_xlfn.CONCAT("Favor de revisar la información capturada en los numerales: ",AY161))))</f>
        <v/>
      </c>
    </row>
    <row r="162" spans="1:52" ht="15" customHeight="1" thickBot="1">
      <c r="A162" s="22"/>
      <c r="B162" s="11"/>
      <c r="C162" s="836">
        <f>COUNTA(D41:P160)</f>
        <v>0</v>
      </c>
      <c r="D162" s="837"/>
      <c r="E162" s="837"/>
      <c r="F162" s="838"/>
      <c r="G162" s="38" t="s">
        <v>5360</v>
      </c>
      <c r="AG162" s="2"/>
      <c r="AH162" s="2"/>
      <c r="AI162" s="2"/>
      <c r="AJ162" s="2"/>
      <c r="AK162" s="107"/>
    </row>
    <row r="163" spans="1:52" ht="15" customHeight="1">
      <c r="A163" s="22"/>
      <c r="B163" s="816" t="str">
        <f>AK41</f>
        <v/>
      </c>
      <c r="C163" s="816"/>
      <c r="D163" s="816"/>
      <c r="E163" s="816"/>
      <c r="F163" s="816"/>
      <c r="G163" s="816"/>
      <c r="H163" s="816"/>
      <c r="I163" s="816"/>
      <c r="J163" s="816"/>
      <c r="K163" s="816"/>
      <c r="L163" s="816"/>
      <c r="M163" s="816"/>
      <c r="N163" s="816"/>
      <c r="O163" s="816"/>
      <c r="P163" s="816"/>
      <c r="Q163" s="816"/>
      <c r="R163" s="816"/>
      <c r="S163" s="816"/>
      <c r="T163" s="816"/>
      <c r="U163" s="816"/>
      <c r="V163" s="816"/>
      <c r="W163" s="816"/>
      <c r="X163" s="816"/>
      <c r="Y163" s="816"/>
      <c r="Z163" s="816"/>
      <c r="AA163" s="816"/>
      <c r="AB163" s="816"/>
      <c r="AC163" s="816"/>
      <c r="AD163" s="816"/>
    </row>
    <row r="164" spans="1:52" ht="45" customHeight="1">
      <c r="A164" s="22"/>
      <c r="B164" s="11"/>
      <c r="C164" s="818" t="s">
        <v>5361</v>
      </c>
      <c r="D164" s="799"/>
      <c r="E164" s="799"/>
      <c r="F164" s="728"/>
      <c r="G164" s="714"/>
      <c r="H164" s="714"/>
      <c r="I164" s="714"/>
      <c r="J164" s="714"/>
      <c r="K164" s="714"/>
      <c r="L164" s="714"/>
      <c r="M164" s="714"/>
      <c r="N164" s="714"/>
      <c r="O164" s="714"/>
      <c r="P164" s="714"/>
      <c r="Q164" s="714"/>
      <c r="R164" s="714"/>
      <c r="S164" s="714"/>
      <c r="T164" s="714"/>
      <c r="U164" s="714"/>
      <c r="V164" s="714"/>
      <c r="W164" s="714"/>
      <c r="X164" s="714"/>
      <c r="Y164" s="714"/>
      <c r="Z164" s="714"/>
      <c r="AA164" s="714"/>
      <c r="AB164" s="714"/>
      <c r="AC164" s="714"/>
      <c r="AD164" s="805"/>
      <c r="AG164" s="618" t="str">
        <f>SUBSTITUTE( SUBSTITUTE( SUBSTITUTE( SUBSTITUTE( SUBSTITUTE( SUBSTITUTE( SUBSTITUTE( SUBSTITUTE( SUBSTITUTE( SUBSTITUTE(F164, "á", "a"), "é", "e"), "í", "i"), "ó", "o"), "ú", "u"), "Á", "A"), "É", "E"), "Í", "I"), "Ó", "O"), "Ú", "U")</f>
        <v/>
      </c>
    </row>
    <row r="165" spans="1:52" ht="15" customHeight="1">
      <c r="A165" s="22"/>
      <c r="B165" s="797" t="str">
        <f>IF(AND(AV41&gt;0,F164=""),"Ha seleccionado el código 32 en la col. Función ejercida, debe anotar el nombre de dicha(s) función(es)","")</f>
        <v/>
      </c>
      <c r="C165" s="797"/>
      <c r="D165" s="797"/>
      <c r="E165" s="797"/>
      <c r="F165" s="797"/>
      <c r="G165" s="797"/>
      <c r="H165" s="797"/>
      <c r="I165" s="797"/>
      <c r="J165" s="797"/>
      <c r="K165" s="797"/>
      <c r="L165" s="797"/>
      <c r="M165" s="797"/>
      <c r="N165" s="797"/>
      <c r="O165" s="797"/>
      <c r="P165" s="797"/>
      <c r="Q165" s="797"/>
      <c r="R165" s="797"/>
      <c r="S165" s="797"/>
      <c r="T165" s="797"/>
      <c r="U165" s="797"/>
      <c r="V165" s="797"/>
      <c r="W165" s="797"/>
      <c r="X165" s="797"/>
      <c r="Y165" s="797"/>
      <c r="Z165" s="797"/>
      <c r="AA165" s="797"/>
      <c r="AB165" s="797"/>
      <c r="AC165" s="797"/>
      <c r="AD165" s="797"/>
      <c r="AE165" s="632"/>
      <c r="AI165" s="43"/>
      <c r="AJ165" s="43"/>
      <c r="AK165" s="43"/>
      <c r="AL165" s="43"/>
      <c r="AM165" s="43"/>
      <c r="AN165" s="43"/>
    </row>
    <row r="166" spans="1:52" ht="15" customHeight="1">
      <c r="A166" s="22"/>
      <c r="B166" s="11"/>
      <c r="C166" s="706" t="s">
        <v>5362</v>
      </c>
      <c r="D166" s="723"/>
      <c r="E166" s="723"/>
      <c r="F166" s="723"/>
      <c r="G166" s="723"/>
      <c r="H166" s="723"/>
      <c r="I166" s="723"/>
      <c r="J166" s="723"/>
      <c r="K166" s="723"/>
      <c r="L166" s="723"/>
      <c r="M166" s="724"/>
      <c r="N166" s="39"/>
      <c r="O166" s="706" t="s">
        <v>5363</v>
      </c>
      <c r="P166" s="723"/>
      <c r="Q166" s="723"/>
      <c r="R166" s="723"/>
      <c r="S166" s="723"/>
      <c r="T166" s="723"/>
      <c r="U166" s="723"/>
      <c r="V166" s="723"/>
      <c r="W166" s="723"/>
      <c r="X166" s="723"/>
      <c r="Y166" s="723"/>
      <c r="Z166" s="723"/>
      <c r="AA166" s="723"/>
      <c r="AB166" s="723"/>
      <c r="AC166" s="723"/>
      <c r="AD166" s="724"/>
      <c r="AI166" s="43"/>
      <c r="AJ166" s="43"/>
      <c r="AK166" s="43"/>
      <c r="AL166" s="43"/>
      <c r="AM166" s="43"/>
      <c r="AN166" s="43"/>
    </row>
    <row r="167" spans="1:52" ht="15" customHeight="1">
      <c r="A167" s="22"/>
      <c r="B167" s="11"/>
      <c r="C167" s="40" t="s">
        <v>5023</v>
      </c>
      <c r="D167" s="800" t="s">
        <v>5364</v>
      </c>
      <c r="E167" s="723"/>
      <c r="F167" s="723"/>
      <c r="G167" s="723"/>
      <c r="H167" s="723"/>
      <c r="I167" s="723"/>
      <c r="J167" s="723"/>
      <c r="K167" s="723"/>
      <c r="L167" s="723"/>
      <c r="M167" s="724"/>
      <c r="N167" s="7"/>
      <c r="O167" s="10" t="s">
        <v>5023</v>
      </c>
      <c r="P167" s="800" t="s">
        <v>5365</v>
      </c>
      <c r="Q167" s="723"/>
      <c r="R167" s="723"/>
      <c r="S167" s="723"/>
      <c r="T167" s="723"/>
      <c r="U167" s="723"/>
      <c r="V167" s="724"/>
      <c r="W167" s="10" t="s">
        <v>5048</v>
      </c>
      <c r="X167" s="800" t="s">
        <v>5366</v>
      </c>
      <c r="Y167" s="723"/>
      <c r="Z167" s="723"/>
      <c r="AA167" s="723"/>
      <c r="AB167" s="723"/>
      <c r="AC167" s="723"/>
      <c r="AD167" s="724"/>
      <c r="AI167" s="43"/>
      <c r="AJ167" s="43"/>
      <c r="AK167" s="43"/>
      <c r="AL167" s="43"/>
      <c r="AM167" s="43"/>
      <c r="AN167" s="43"/>
    </row>
    <row r="168" spans="1:52" ht="24" customHeight="1">
      <c r="A168" s="22"/>
      <c r="B168" s="11"/>
      <c r="C168" s="40" t="s">
        <v>5025</v>
      </c>
      <c r="D168" s="800" t="s">
        <v>5367</v>
      </c>
      <c r="E168" s="723"/>
      <c r="F168" s="723"/>
      <c r="G168" s="723"/>
      <c r="H168" s="723"/>
      <c r="I168" s="723"/>
      <c r="J168" s="723"/>
      <c r="K168" s="723"/>
      <c r="L168" s="723"/>
      <c r="M168" s="724"/>
      <c r="N168" s="7"/>
      <c r="O168" s="10" t="s">
        <v>5025</v>
      </c>
      <c r="P168" s="800" t="s">
        <v>5368</v>
      </c>
      <c r="Q168" s="723"/>
      <c r="R168" s="723"/>
      <c r="S168" s="723"/>
      <c r="T168" s="723"/>
      <c r="U168" s="723"/>
      <c r="V168" s="724"/>
      <c r="W168" s="40" t="s">
        <v>5049</v>
      </c>
      <c r="X168" s="800" t="s">
        <v>5369</v>
      </c>
      <c r="Y168" s="723"/>
      <c r="Z168" s="723"/>
      <c r="AA168" s="723"/>
      <c r="AB168" s="723"/>
      <c r="AC168" s="723"/>
      <c r="AD168" s="724"/>
      <c r="AI168" s="43"/>
      <c r="AJ168" s="43"/>
      <c r="AK168" s="43"/>
      <c r="AL168" s="43"/>
      <c r="AM168" s="43"/>
      <c r="AN168" s="43"/>
    </row>
    <row r="169" spans="1:52" ht="24" customHeight="1">
      <c r="A169" s="22"/>
      <c r="B169" s="11"/>
      <c r="C169" s="41"/>
      <c r="D169" s="9"/>
      <c r="E169" s="9"/>
      <c r="F169" s="9"/>
      <c r="G169" s="9"/>
      <c r="H169" s="9"/>
      <c r="I169" s="9"/>
      <c r="J169" s="9"/>
      <c r="K169" s="9"/>
      <c r="L169" s="9"/>
      <c r="M169" s="9"/>
      <c r="N169" s="7"/>
      <c r="O169" s="10" t="s">
        <v>5027</v>
      </c>
      <c r="P169" s="800" t="s">
        <v>5370</v>
      </c>
      <c r="Q169" s="723"/>
      <c r="R169" s="723"/>
      <c r="S169" s="723"/>
      <c r="T169" s="723"/>
      <c r="U169" s="723"/>
      <c r="V169" s="724"/>
      <c r="W169" s="40" t="s">
        <v>5050</v>
      </c>
      <c r="X169" s="800" t="s">
        <v>5371</v>
      </c>
      <c r="Y169" s="723"/>
      <c r="Z169" s="723"/>
      <c r="AA169" s="723"/>
      <c r="AB169" s="723"/>
      <c r="AC169" s="723"/>
      <c r="AD169" s="724"/>
      <c r="AI169" s="43"/>
      <c r="AJ169" s="43"/>
      <c r="AK169" s="43"/>
      <c r="AL169" s="43"/>
      <c r="AM169" s="43"/>
      <c r="AN169" s="43"/>
    </row>
    <row r="170" spans="1:52" ht="15" customHeight="1">
      <c r="A170" s="22"/>
      <c r="B170" s="11"/>
      <c r="C170" s="706" t="s">
        <v>5372</v>
      </c>
      <c r="D170" s="723"/>
      <c r="E170" s="723"/>
      <c r="F170" s="723"/>
      <c r="G170" s="723"/>
      <c r="H170" s="723"/>
      <c r="I170" s="723"/>
      <c r="J170" s="723"/>
      <c r="K170" s="723"/>
      <c r="L170" s="723"/>
      <c r="M170" s="724"/>
      <c r="N170" s="7"/>
      <c r="O170" s="10" t="s">
        <v>5029</v>
      </c>
      <c r="P170" s="800" t="s">
        <v>5373</v>
      </c>
      <c r="Q170" s="723"/>
      <c r="R170" s="723"/>
      <c r="S170" s="723"/>
      <c r="T170" s="723"/>
      <c r="U170" s="723"/>
      <c r="V170" s="724"/>
      <c r="W170" s="40" t="s">
        <v>5051</v>
      </c>
      <c r="X170" s="800" t="s">
        <v>5374</v>
      </c>
      <c r="Y170" s="723"/>
      <c r="Z170" s="723"/>
      <c r="AA170" s="723"/>
      <c r="AB170" s="723"/>
      <c r="AC170" s="723"/>
      <c r="AD170" s="724"/>
      <c r="AI170" s="43"/>
      <c r="AJ170" s="43"/>
      <c r="AK170" s="43"/>
      <c r="AL170" s="43"/>
      <c r="AM170" s="43"/>
      <c r="AN170" s="43"/>
    </row>
    <row r="171" spans="1:52" ht="15" customHeight="1">
      <c r="A171" s="22"/>
      <c r="B171" s="11"/>
      <c r="C171" s="42" t="s">
        <v>5023</v>
      </c>
      <c r="D171" s="800" t="s">
        <v>5375</v>
      </c>
      <c r="E171" s="723"/>
      <c r="F171" s="723"/>
      <c r="G171" s="723"/>
      <c r="H171" s="723"/>
      <c r="I171" s="723"/>
      <c r="J171" s="723"/>
      <c r="K171" s="723"/>
      <c r="L171" s="723"/>
      <c r="M171" s="724"/>
      <c r="N171" s="7"/>
      <c r="O171" s="10" t="s">
        <v>5031</v>
      </c>
      <c r="P171" s="800" t="s">
        <v>5376</v>
      </c>
      <c r="Q171" s="723"/>
      <c r="R171" s="723"/>
      <c r="S171" s="723"/>
      <c r="T171" s="723"/>
      <c r="U171" s="723"/>
      <c r="V171" s="724"/>
      <c r="W171" s="40" t="s">
        <v>5052</v>
      </c>
      <c r="X171" s="800" t="s">
        <v>5377</v>
      </c>
      <c r="Y171" s="723"/>
      <c r="Z171" s="723"/>
      <c r="AA171" s="723"/>
      <c r="AB171" s="723"/>
      <c r="AC171" s="723"/>
      <c r="AD171" s="724"/>
      <c r="AI171" s="43"/>
      <c r="AJ171" s="43"/>
      <c r="AK171" s="43"/>
      <c r="AL171" s="43"/>
      <c r="AM171" s="43"/>
      <c r="AN171" s="43"/>
    </row>
    <row r="172" spans="1:52" ht="15" customHeight="1">
      <c r="A172" s="22"/>
      <c r="B172" s="11"/>
      <c r="C172" s="42" t="s">
        <v>5025</v>
      </c>
      <c r="D172" s="800" t="s">
        <v>5378</v>
      </c>
      <c r="E172" s="723"/>
      <c r="F172" s="723"/>
      <c r="G172" s="723"/>
      <c r="H172" s="723"/>
      <c r="I172" s="723"/>
      <c r="J172" s="723"/>
      <c r="K172" s="723"/>
      <c r="L172" s="723"/>
      <c r="M172" s="724"/>
      <c r="N172" s="7"/>
      <c r="O172" s="10" t="s">
        <v>5033</v>
      </c>
      <c r="P172" s="800" t="s">
        <v>5379</v>
      </c>
      <c r="Q172" s="723"/>
      <c r="R172" s="723"/>
      <c r="S172" s="723"/>
      <c r="T172" s="723"/>
      <c r="U172" s="723"/>
      <c r="V172" s="724"/>
      <c r="W172" s="40" t="s">
        <v>5053</v>
      </c>
      <c r="X172" s="800" t="s">
        <v>5380</v>
      </c>
      <c r="Y172" s="723"/>
      <c r="Z172" s="723"/>
      <c r="AA172" s="723"/>
      <c r="AB172" s="723"/>
      <c r="AC172" s="723"/>
      <c r="AD172" s="724"/>
      <c r="AI172" s="43"/>
      <c r="AJ172" s="43"/>
      <c r="AK172" s="43"/>
      <c r="AL172" s="43"/>
      <c r="AM172" s="43"/>
      <c r="AN172" s="43"/>
    </row>
    <row r="173" spans="1:52" ht="15" customHeight="1">
      <c r="A173" s="22"/>
      <c r="B173" s="11"/>
      <c r="C173" s="42" t="s">
        <v>5027</v>
      </c>
      <c r="D173" s="800" t="s">
        <v>5381</v>
      </c>
      <c r="E173" s="723"/>
      <c r="F173" s="723"/>
      <c r="G173" s="723"/>
      <c r="H173" s="723"/>
      <c r="I173" s="723"/>
      <c r="J173" s="723"/>
      <c r="K173" s="723"/>
      <c r="L173" s="723"/>
      <c r="M173" s="724"/>
      <c r="N173" s="7"/>
      <c r="O173" s="10" t="s">
        <v>5035</v>
      </c>
      <c r="P173" s="800" t="s">
        <v>5382</v>
      </c>
      <c r="Q173" s="723"/>
      <c r="R173" s="723"/>
      <c r="S173" s="723"/>
      <c r="T173" s="723"/>
      <c r="U173" s="723"/>
      <c r="V173" s="724"/>
      <c r="W173" s="40" t="s">
        <v>5054</v>
      </c>
      <c r="X173" s="800" t="s">
        <v>5383</v>
      </c>
      <c r="Y173" s="723"/>
      <c r="Z173" s="723"/>
      <c r="AA173" s="723"/>
      <c r="AB173" s="723"/>
      <c r="AC173" s="723"/>
      <c r="AD173" s="724"/>
      <c r="AI173" s="43"/>
      <c r="AJ173" s="43"/>
      <c r="AK173" s="43"/>
      <c r="AL173" s="43"/>
      <c r="AM173" s="43"/>
      <c r="AN173" s="43"/>
    </row>
    <row r="174" spans="1:52" ht="15" customHeight="1">
      <c r="A174" s="22"/>
      <c r="B174" s="11"/>
      <c r="C174" s="42" t="s">
        <v>5029</v>
      </c>
      <c r="D174" s="800" t="s">
        <v>5384</v>
      </c>
      <c r="E174" s="723"/>
      <c r="F174" s="723"/>
      <c r="G174" s="723"/>
      <c r="H174" s="723"/>
      <c r="I174" s="723"/>
      <c r="J174" s="723"/>
      <c r="K174" s="723"/>
      <c r="L174" s="723"/>
      <c r="M174" s="724"/>
      <c r="N174" s="7"/>
      <c r="O174" s="10" t="s">
        <v>5037</v>
      </c>
      <c r="P174" s="800" t="s">
        <v>5385</v>
      </c>
      <c r="Q174" s="723"/>
      <c r="R174" s="723"/>
      <c r="S174" s="723"/>
      <c r="T174" s="723"/>
      <c r="U174" s="723"/>
      <c r="V174" s="724"/>
      <c r="W174" s="40" t="s">
        <v>5055</v>
      </c>
      <c r="X174" s="800" t="s">
        <v>5386</v>
      </c>
      <c r="Y174" s="723"/>
      <c r="Z174" s="723"/>
      <c r="AA174" s="723"/>
      <c r="AB174" s="723"/>
      <c r="AC174" s="723"/>
      <c r="AD174" s="724"/>
      <c r="AI174" s="43"/>
      <c r="AJ174" s="43"/>
      <c r="AK174" s="43"/>
      <c r="AL174" s="43"/>
      <c r="AM174" s="43"/>
      <c r="AN174" s="43"/>
    </row>
    <row r="175" spans="1:52" ht="24" customHeight="1">
      <c r="A175" s="22"/>
      <c r="B175" s="11"/>
      <c r="C175" s="42" t="s">
        <v>5031</v>
      </c>
      <c r="D175" s="800" t="s">
        <v>5387</v>
      </c>
      <c r="E175" s="723"/>
      <c r="F175" s="723"/>
      <c r="G175" s="723"/>
      <c r="H175" s="723"/>
      <c r="I175" s="723"/>
      <c r="J175" s="723"/>
      <c r="K175" s="723"/>
      <c r="L175" s="723"/>
      <c r="M175" s="724"/>
      <c r="N175" s="7"/>
      <c r="O175" s="10" t="s">
        <v>5039</v>
      </c>
      <c r="P175" s="800" t="s">
        <v>5388</v>
      </c>
      <c r="Q175" s="723"/>
      <c r="R175" s="723"/>
      <c r="S175" s="723"/>
      <c r="T175" s="723"/>
      <c r="U175" s="723"/>
      <c r="V175" s="724"/>
      <c r="W175" s="40" t="s">
        <v>5056</v>
      </c>
      <c r="X175" s="800" t="s">
        <v>5389</v>
      </c>
      <c r="Y175" s="723"/>
      <c r="Z175" s="723"/>
      <c r="AA175" s="723"/>
      <c r="AB175" s="723"/>
      <c r="AC175" s="723"/>
      <c r="AD175" s="724"/>
      <c r="AI175" s="43"/>
      <c r="AJ175" s="43"/>
      <c r="AK175" s="43"/>
      <c r="AL175" s="43"/>
      <c r="AM175" s="43"/>
      <c r="AN175" s="43"/>
    </row>
    <row r="176" spans="1:52" ht="24" customHeight="1">
      <c r="A176" s="22"/>
      <c r="B176" s="11"/>
      <c r="C176" s="42" t="s">
        <v>5033</v>
      </c>
      <c r="D176" s="800" t="s">
        <v>5390</v>
      </c>
      <c r="E176" s="723"/>
      <c r="F176" s="723"/>
      <c r="G176" s="723"/>
      <c r="H176" s="723"/>
      <c r="I176" s="723"/>
      <c r="J176" s="723"/>
      <c r="K176" s="723"/>
      <c r="L176" s="723"/>
      <c r="M176" s="724"/>
      <c r="N176" s="7"/>
      <c r="O176" s="10" t="s">
        <v>5040</v>
      </c>
      <c r="P176" s="800" t="s">
        <v>5391</v>
      </c>
      <c r="Q176" s="723"/>
      <c r="R176" s="723"/>
      <c r="S176" s="723"/>
      <c r="T176" s="723"/>
      <c r="U176" s="723"/>
      <c r="V176" s="724"/>
      <c r="W176" s="40" t="s">
        <v>5057</v>
      </c>
      <c r="X176" s="800" t="s">
        <v>5392</v>
      </c>
      <c r="Y176" s="723"/>
      <c r="Z176" s="723"/>
      <c r="AA176" s="723"/>
      <c r="AB176" s="723"/>
      <c r="AC176" s="723"/>
      <c r="AD176" s="724"/>
      <c r="AI176" s="43"/>
      <c r="AJ176" s="43"/>
      <c r="AK176" s="43"/>
      <c r="AL176" s="43"/>
      <c r="AM176" s="43"/>
      <c r="AN176" s="43"/>
    </row>
    <row r="177" spans="1:40" ht="15" customHeight="1">
      <c r="A177" s="22"/>
      <c r="B177" s="11"/>
      <c r="C177" s="42" t="s">
        <v>5035</v>
      </c>
      <c r="D177" s="800" t="s">
        <v>5393</v>
      </c>
      <c r="E177" s="723"/>
      <c r="F177" s="723"/>
      <c r="G177" s="723"/>
      <c r="H177" s="723"/>
      <c r="I177" s="723"/>
      <c r="J177" s="723"/>
      <c r="K177" s="723"/>
      <c r="L177" s="723"/>
      <c r="M177" s="724"/>
      <c r="N177" s="7"/>
      <c r="O177" s="10" t="s">
        <v>5042</v>
      </c>
      <c r="P177" s="800" t="s">
        <v>5394</v>
      </c>
      <c r="Q177" s="723"/>
      <c r="R177" s="723"/>
      <c r="S177" s="723"/>
      <c r="T177" s="723"/>
      <c r="U177" s="723"/>
      <c r="V177" s="724"/>
      <c r="W177" s="40" t="s">
        <v>5058</v>
      </c>
      <c r="X177" s="800" t="s">
        <v>5395</v>
      </c>
      <c r="Y177" s="723"/>
      <c r="Z177" s="723"/>
      <c r="AA177" s="723"/>
      <c r="AB177" s="723"/>
      <c r="AC177" s="723"/>
      <c r="AD177" s="724"/>
      <c r="AI177" s="43"/>
      <c r="AJ177" s="43"/>
      <c r="AK177" s="43"/>
      <c r="AL177" s="43"/>
      <c r="AM177" s="43"/>
      <c r="AN177" s="43"/>
    </row>
    <row r="178" spans="1:40" ht="24" customHeight="1">
      <c r="A178" s="22"/>
      <c r="B178" s="11"/>
      <c r="C178" s="42" t="s">
        <v>5037</v>
      </c>
      <c r="D178" s="800" t="s">
        <v>5396</v>
      </c>
      <c r="E178" s="723"/>
      <c r="F178" s="723"/>
      <c r="G178" s="723"/>
      <c r="H178" s="723"/>
      <c r="I178" s="723"/>
      <c r="J178" s="723"/>
      <c r="K178" s="723"/>
      <c r="L178" s="723"/>
      <c r="M178" s="724"/>
      <c r="N178" s="7"/>
      <c r="O178" s="10" t="s">
        <v>5043</v>
      </c>
      <c r="P178" s="800" t="s">
        <v>5397</v>
      </c>
      <c r="Q178" s="723"/>
      <c r="R178" s="723"/>
      <c r="S178" s="723"/>
      <c r="T178" s="723"/>
      <c r="U178" s="723"/>
      <c r="V178" s="724"/>
      <c r="W178" s="40" t="s">
        <v>5059</v>
      </c>
      <c r="X178" s="800" t="s">
        <v>5398</v>
      </c>
      <c r="Y178" s="723"/>
      <c r="Z178" s="723"/>
      <c r="AA178" s="723"/>
      <c r="AB178" s="723"/>
      <c r="AC178" s="723"/>
      <c r="AD178" s="724"/>
      <c r="AI178" s="43"/>
      <c r="AJ178" s="43"/>
      <c r="AK178" s="43"/>
      <c r="AL178" s="43"/>
      <c r="AM178" s="43"/>
      <c r="AN178" s="43"/>
    </row>
    <row r="179" spans="1:40" ht="24" customHeight="1">
      <c r="A179" s="22"/>
      <c r="B179" s="11"/>
      <c r="C179" s="40" t="s">
        <v>5039</v>
      </c>
      <c r="D179" s="800" t="s">
        <v>5399</v>
      </c>
      <c r="E179" s="723"/>
      <c r="F179" s="723"/>
      <c r="G179" s="723"/>
      <c r="H179" s="723"/>
      <c r="I179" s="723"/>
      <c r="J179" s="723"/>
      <c r="K179" s="723"/>
      <c r="L179" s="723"/>
      <c r="M179" s="724"/>
      <c r="N179" s="7"/>
      <c r="O179" s="10" t="s">
        <v>5044</v>
      </c>
      <c r="P179" s="800" t="s">
        <v>5400</v>
      </c>
      <c r="Q179" s="723"/>
      <c r="R179" s="723"/>
      <c r="S179" s="723"/>
      <c r="T179" s="723"/>
      <c r="U179" s="723"/>
      <c r="V179" s="724"/>
      <c r="W179" s="40" t="s">
        <v>5060</v>
      </c>
      <c r="X179" s="800" t="s">
        <v>5401</v>
      </c>
      <c r="Y179" s="723"/>
      <c r="Z179" s="723"/>
      <c r="AA179" s="723"/>
      <c r="AB179" s="723"/>
      <c r="AC179" s="723"/>
      <c r="AD179" s="724"/>
      <c r="AI179" s="43"/>
      <c r="AJ179" s="43"/>
      <c r="AK179" s="43"/>
      <c r="AL179" s="43"/>
      <c r="AM179" s="43"/>
      <c r="AN179" s="43"/>
    </row>
    <row r="180" spans="1:40" ht="15" customHeight="1">
      <c r="A180" s="22"/>
      <c r="B180" s="11"/>
      <c r="C180" s="1"/>
      <c r="D180" s="1"/>
      <c r="E180" s="1"/>
      <c r="F180" s="1"/>
      <c r="G180" s="1"/>
      <c r="H180" s="1"/>
      <c r="I180" s="1"/>
      <c r="J180" s="1"/>
      <c r="K180" s="1"/>
      <c r="L180" s="1"/>
      <c r="M180" s="1"/>
      <c r="N180" s="7"/>
      <c r="O180" s="10" t="s">
        <v>5045</v>
      </c>
      <c r="P180" s="800" t="s">
        <v>5402</v>
      </c>
      <c r="Q180" s="723"/>
      <c r="R180" s="723"/>
      <c r="S180" s="723"/>
      <c r="T180" s="723"/>
      <c r="U180" s="723"/>
      <c r="V180" s="724"/>
      <c r="W180" s="40" t="s">
        <v>5061</v>
      </c>
      <c r="X180" s="800" t="s">
        <v>5403</v>
      </c>
      <c r="Y180" s="723"/>
      <c r="Z180" s="723"/>
      <c r="AA180" s="723"/>
      <c r="AB180" s="723"/>
      <c r="AC180" s="723"/>
      <c r="AD180" s="724"/>
      <c r="AI180" s="43"/>
      <c r="AJ180" s="43"/>
      <c r="AK180" s="43"/>
      <c r="AL180" s="43"/>
      <c r="AM180" s="43"/>
      <c r="AN180" s="43"/>
    </row>
    <row r="181" spans="1:40" ht="24" customHeight="1">
      <c r="A181" s="22"/>
      <c r="B181" s="11"/>
      <c r="D181" s="2"/>
      <c r="E181" s="1"/>
      <c r="F181" s="1"/>
      <c r="G181" s="1"/>
      <c r="H181" s="1"/>
      <c r="I181" s="1"/>
      <c r="J181" s="1"/>
      <c r="O181" s="10" t="s">
        <v>5046</v>
      </c>
      <c r="P181" s="800" t="s">
        <v>5404</v>
      </c>
      <c r="Q181" s="723"/>
      <c r="R181" s="723"/>
      <c r="S181" s="723"/>
      <c r="T181" s="723"/>
      <c r="U181" s="723"/>
      <c r="V181" s="724"/>
      <c r="W181" s="40" t="s">
        <v>5062</v>
      </c>
      <c r="X181" s="800" t="s">
        <v>5405</v>
      </c>
      <c r="Y181" s="723"/>
      <c r="Z181" s="723"/>
      <c r="AA181" s="723"/>
      <c r="AB181" s="723"/>
      <c r="AC181" s="723"/>
      <c r="AD181" s="724"/>
      <c r="AI181"/>
      <c r="AJ181"/>
      <c r="AK181"/>
      <c r="AL181"/>
      <c r="AM181"/>
      <c r="AN181"/>
    </row>
    <row r="182" spans="1:40" ht="15" customHeight="1">
      <c r="A182" s="22"/>
      <c r="B182" s="11"/>
      <c r="E182" s="1"/>
      <c r="F182" s="1"/>
      <c r="G182" s="1"/>
      <c r="H182" s="1"/>
      <c r="I182" s="1"/>
      <c r="J182" s="1"/>
      <c r="O182" s="10" t="s">
        <v>5047</v>
      </c>
      <c r="P182" s="800" t="s">
        <v>5406</v>
      </c>
      <c r="Q182" s="723"/>
      <c r="R182" s="723"/>
      <c r="S182" s="723"/>
      <c r="T182" s="723"/>
      <c r="U182" s="723"/>
      <c r="V182" s="724"/>
      <c r="W182" s="40" t="s">
        <v>5063</v>
      </c>
      <c r="X182" s="800" t="s">
        <v>5407</v>
      </c>
      <c r="Y182" s="723"/>
      <c r="Z182" s="723"/>
      <c r="AA182" s="723"/>
      <c r="AB182" s="723"/>
      <c r="AC182" s="723"/>
      <c r="AD182" s="724"/>
      <c r="AI182"/>
      <c r="AJ182"/>
      <c r="AK182"/>
      <c r="AL182"/>
      <c r="AM182"/>
      <c r="AN182"/>
    </row>
    <row r="183" spans="1:40" ht="15" customHeight="1">
      <c r="A183" s="22"/>
      <c r="B183" s="11"/>
      <c r="O183" s="1"/>
      <c r="P183" s="1"/>
      <c r="Q183" s="1"/>
      <c r="R183" s="1"/>
      <c r="S183" s="1"/>
      <c r="T183" s="1"/>
      <c r="U183" s="1"/>
      <c r="V183" s="1"/>
      <c r="W183" s="1"/>
      <c r="X183" s="2"/>
      <c r="Y183" s="2"/>
      <c r="Z183" s="2"/>
      <c r="AA183" s="2"/>
      <c r="AB183" s="2"/>
      <c r="AC183" s="2"/>
      <c r="AD183" s="2"/>
      <c r="AI183"/>
      <c r="AJ183"/>
      <c r="AK183"/>
      <c r="AL183"/>
      <c r="AM183"/>
      <c r="AN183"/>
    </row>
    <row r="184" spans="1:40" ht="24" customHeight="1">
      <c r="A184" s="22"/>
      <c r="B184" s="11"/>
      <c r="C184" s="819" t="s">
        <v>5408</v>
      </c>
      <c r="D184" s="781"/>
      <c r="E184" s="781"/>
      <c r="F184" s="781"/>
      <c r="G184" s="781"/>
      <c r="H184" s="781"/>
      <c r="I184" s="781"/>
      <c r="J184" s="781"/>
      <c r="K184" s="781"/>
      <c r="L184" s="781"/>
      <c r="M184" s="781"/>
      <c r="N184" s="781"/>
      <c r="O184" s="781"/>
      <c r="P184" s="781"/>
      <c r="Q184" s="781"/>
      <c r="R184" s="781"/>
      <c r="S184" s="781"/>
      <c r="T184" s="781"/>
      <c r="U184" s="781"/>
      <c r="V184" s="781"/>
      <c r="W184" s="781"/>
      <c r="X184" s="781"/>
      <c r="Y184" s="781"/>
      <c r="Z184" s="781"/>
      <c r="AA184" s="781"/>
      <c r="AB184" s="781"/>
      <c r="AC184" s="781"/>
      <c r="AD184" s="781"/>
      <c r="AI184"/>
      <c r="AJ184"/>
      <c r="AK184"/>
      <c r="AL184"/>
      <c r="AM184"/>
      <c r="AN184"/>
    </row>
    <row r="185" spans="1:40" ht="60" customHeight="1">
      <c r="A185" s="43"/>
      <c r="C185" s="847"/>
      <c r="D185" s="714"/>
      <c r="E185" s="714"/>
      <c r="F185" s="714"/>
      <c r="G185" s="714"/>
      <c r="H185" s="714"/>
      <c r="I185" s="714"/>
      <c r="J185" s="714"/>
      <c r="K185" s="714"/>
      <c r="L185" s="714"/>
      <c r="M185" s="714"/>
      <c r="N185" s="714"/>
      <c r="O185" s="714"/>
      <c r="P185" s="714"/>
      <c r="Q185" s="714"/>
      <c r="R185" s="714"/>
      <c r="S185" s="714"/>
      <c r="T185" s="714"/>
      <c r="U185" s="714"/>
      <c r="V185" s="714"/>
      <c r="W185" s="714"/>
      <c r="X185" s="714"/>
      <c r="Y185" s="714"/>
      <c r="Z185" s="714"/>
      <c r="AA185" s="714"/>
      <c r="AB185" s="714"/>
      <c r="AC185" s="714"/>
      <c r="AD185" s="805"/>
      <c r="AI185"/>
      <c r="AJ185"/>
      <c r="AK185"/>
      <c r="AL185"/>
      <c r="AM185"/>
      <c r="AN185"/>
    </row>
    <row r="186" spans="1:40" ht="15" customHeight="1">
      <c r="A186" s="2"/>
      <c r="B186" s="843" t="str">
        <f>AZ161</f>
        <v/>
      </c>
      <c r="C186" s="678"/>
      <c r="D186" s="678"/>
      <c r="E186" s="678"/>
      <c r="F186" s="678"/>
      <c r="G186" s="678"/>
      <c r="H186" s="678"/>
      <c r="I186" s="678"/>
      <c r="J186" s="678"/>
      <c r="K186" s="678"/>
      <c r="L186" s="678"/>
      <c r="M186" s="678"/>
      <c r="N186" s="678"/>
      <c r="O186" s="678"/>
      <c r="P186" s="678"/>
      <c r="Q186" s="678"/>
      <c r="R186" s="678"/>
      <c r="S186" s="678"/>
      <c r="T186" s="678"/>
      <c r="U186" s="678"/>
      <c r="V186" s="678"/>
      <c r="W186" s="678"/>
      <c r="X186" s="678"/>
      <c r="Y186" s="678"/>
      <c r="Z186" s="678"/>
      <c r="AA186" s="678"/>
      <c r="AB186" s="678"/>
      <c r="AC186" s="678"/>
      <c r="AD186" s="678"/>
      <c r="AI186"/>
      <c r="AJ186"/>
      <c r="AK186"/>
      <c r="AL186"/>
      <c r="AM186"/>
      <c r="AN186"/>
    </row>
    <row r="187" spans="1:40" ht="15" customHeight="1">
      <c r="A187" s="2"/>
      <c r="B187" s="797" t="str">
        <f>IF(AK162&gt;0,"El nombre debe registrarse en mayúsculas, sin comillas ni signos de acentuación, puntuación, paréntesis y abreviaturas","")</f>
        <v/>
      </c>
      <c r="C187" s="797"/>
      <c r="D187" s="797"/>
      <c r="E187" s="797"/>
      <c r="F187" s="797"/>
      <c r="G187" s="797"/>
      <c r="H187" s="797"/>
      <c r="I187" s="797"/>
      <c r="J187" s="797"/>
      <c r="K187" s="797"/>
      <c r="L187" s="797"/>
      <c r="M187" s="797"/>
      <c r="N187" s="797"/>
      <c r="O187" s="797"/>
      <c r="P187" s="797"/>
      <c r="Q187" s="797"/>
      <c r="R187" s="797"/>
      <c r="S187" s="797"/>
      <c r="T187" s="797"/>
      <c r="U187" s="797"/>
      <c r="V187" s="797"/>
      <c r="W187" s="797"/>
      <c r="X187" s="797"/>
      <c r="Y187" s="797"/>
      <c r="Z187" s="797"/>
      <c r="AA187" s="797"/>
      <c r="AB187" s="797"/>
      <c r="AC187" s="797"/>
      <c r="AD187" s="797"/>
      <c r="AI187"/>
      <c r="AJ187"/>
      <c r="AK187"/>
      <c r="AL187"/>
      <c r="AM187"/>
      <c r="AN187"/>
    </row>
    <row r="188" spans="1:40" ht="15" customHeight="1">
      <c r="A188" s="2"/>
      <c r="B188" s="797" t="str">
        <f>AO161</f>
        <v/>
      </c>
      <c r="C188" s="797"/>
      <c r="D188" s="797"/>
      <c r="E188" s="797"/>
      <c r="F188" s="797"/>
      <c r="G188" s="797"/>
      <c r="H188" s="797"/>
      <c r="I188" s="797"/>
      <c r="J188" s="797"/>
      <c r="K188" s="797"/>
      <c r="L188" s="797"/>
      <c r="M188" s="797"/>
      <c r="N188" s="797"/>
      <c r="O188" s="797"/>
      <c r="P188" s="797"/>
      <c r="Q188" s="797"/>
      <c r="R188" s="797"/>
      <c r="S188" s="797"/>
      <c r="T188" s="797"/>
      <c r="U188" s="797"/>
      <c r="V188" s="797"/>
      <c r="W188" s="797"/>
      <c r="X188" s="797"/>
      <c r="Y188" s="797"/>
      <c r="Z188" s="797"/>
      <c r="AA188" s="797"/>
      <c r="AB188" s="797"/>
      <c r="AC188" s="797"/>
      <c r="AD188" s="797"/>
      <c r="AI188"/>
      <c r="AJ188"/>
      <c r="AK188"/>
      <c r="AL188"/>
      <c r="AM188"/>
      <c r="AN188"/>
    </row>
    <row r="189" spans="1:40" ht="15" customHeight="1">
      <c r="A189" s="2"/>
      <c r="B189" s="797" t="str">
        <f>AS161</f>
        <v/>
      </c>
      <c r="C189" s="797"/>
      <c r="D189" s="797"/>
      <c r="E189" s="797"/>
      <c r="F189" s="797"/>
      <c r="G189" s="797"/>
      <c r="H189" s="797"/>
      <c r="I189" s="797"/>
      <c r="J189" s="797"/>
      <c r="K189" s="797"/>
      <c r="L189" s="797"/>
      <c r="M189" s="797"/>
      <c r="N189" s="797"/>
      <c r="O189" s="797"/>
      <c r="P189" s="797"/>
      <c r="Q189" s="797"/>
      <c r="R189" s="797"/>
      <c r="S189" s="797"/>
      <c r="T189" s="797"/>
      <c r="U189" s="797"/>
      <c r="V189" s="797"/>
      <c r="W189" s="797"/>
      <c r="X189" s="797"/>
      <c r="Y189" s="797"/>
      <c r="Z189" s="797"/>
      <c r="AA189" s="797"/>
      <c r="AB189" s="797"/>
      <c r="AC189" s="797"/>
      <c r="AD189" s="797"/>
      <c r="AI189"/>
      <c r="AJ189"/>
      <c r="AK189"/>
      <c r="AL189"/>
      <c r="AM189"/>
      <c r="AN189"/>
    </row>
    <row r="190" spans="1:40" ht="15" customHeight="1">
      <c r="A190" s="2"/>
      <c r="B190" s="797" t="str">
        <f>IF(AT161&gt;0,"Debe seleccionar primero la col. Principal y después de izquierda a derecha las col. Secundarias",IF(AU161&gt;0,"No debe tener códigos repetidos en el apartado Función ejercida ",""))</f>
        <v/>
      </c>
      <c r="C190" s="797"/>
      <c r="D190" s="797"/>
      <c r="E190" s="797"/>
      <c r="F190" s="797"/>
      <c r="G190" s="797"/>
      <c r="H190" s="797"/>
      <c r="I190" s="797"/>
      <c r="J190" s="797"/>
      <c r="K190" s="797"/>
      <c r="L190" s="797"/>
      <c r="M190" s="797"/>
      <c r="N190" s="797"/>
      <c r="O190" s="797"/>
      <c r="P190" s="797"/>
      <c r="Q190" s="797"/>
      <c r="R190" s="797"/>
      <c r="S190" s="797"/>
      <c r="T190" s="797"/>
      <c r="U190" s="797"/>
      <c r="V190" s="797"/>
      <c r="W190" s="797"/>
      <c r="X190" s="797"/>
      <c r="Y190" s="797"/>
      <c r="Z190" s="797"/>
      <c r="AA190" s="797"/>
      <c r="AB190" s="797"/>
      <c r="AC190" s="797"/>
      <c r="AD190" s="797"/>
      <c r="AE190" s="529"/>
      <c r="AI190"/>
      <c r="AJ190"/>
      <c r="AK190"/>
      <c r="AL190"/>
      <c r="AM190"/>
      <c r="AN190"/>
    </row>
    <row r="191" spans="1:40" ht="15" customHeight="1" thickBot="1">
      <c r="A191" s="2"/>
      <c r="AI191"/>
      <c r="AJ191"/>
      <c r="AK191"/>
      <c r="AL191"/>
      <c r="AM191"/>
      <c r="AN191"/>
    </row>
    <row r="192" spans="1:40" ht="15" customHeight="1" thickBot="1">
      <c r="A192" s="2"/>
      <c r="B192" s="811" t="s">
        <v>5409</v>
      </c>
      <c r="C192" s="720"/>
      <c r="D192" s="720"/>
      <c r="E192" s="720"/>
      <c r="F192" s="720"/>
      <c r="G192" s="720"/>
      <c r="H192" s="720"/>
      <c r="I192" s="720"/>
      <c r="J192" s="720"/>
      <c r="K192" s="720"/>
      <c r="L192" s="720"/>
      <c r="M192" s="720"/>
      <c r="N192" s="720"/>
      <c r="O192" s="720"/>
      <c r="P192" s="720"/>
      <c r="Q192" s="720"/>
      <c r="R192" s="720"/>
      <c r="S192" s="720"/>
      <c r="T192" s="720"/>
      <c r="U192" s="720"/>
      <c r="V192" s="720"/>
      <c r="W192" s="720"/>
      <c r="X192" s="720"/>
      <c r="Y192" s="720"/>
      <c r="Z192" s="720"/>
      <c r="AA192" s="720"/>
      <c r="AB192" s="720"/>
      <c r="AC192" s="720"/>
      <c r="AD192" s="739"/>
      <c r="AI192"/>
      <c r="AJ192"/>
      <c r="AK192"/>
      <c r="AL192"/>
      <c r="AM192"/>
      <c r="AN192"/>
    </row>
    <row r="193" spans="1:49" ht="15" customHeight="1">
      <c r="A193" s="12"/>
      <c r="B193" s="824" t="s">
        <v>5077</v>
      </c>
      <c r="C193" s="726"/>
      <c r="D193" s="726"/>
      <c r="E193" s="726"/>
      <c r="F193" s="726"/>
      <c r="G193" s="726"/>
      <c r="H193" s="726"/>
      <c r="I193" s="726"/>
      <c r="J193" s="726"/>
      <c r="K193" s="726"/>
      <c r="L193" s="726"/>
      <c r="M193" s="726"/>
      <c r="N193" s="726"/>
      <c r="O193" s="726"/>
      <c r="P193" s="726"/>
      <c r="Q193" s="726"/>
      <c r="R193" s="726"/>
      <c r="S193" s="726"/>
      <c r="T193" s="726"/>
      <c r="U193" s="726"/>
      <c r="V193" s="726"/>
      <c r="W193" s="726"/>
      <c r="X193" s="726"/>
      <c r="Y193" s="726"/>
      <c r="Z193" s="726"/>
      <c r="AA193" s="726"/>
      <c r="AB193" s="726"/>
      <c r="AC193" s="726"/>
      <c r="AD193" s="825"/>
      <c r="AI193"/>
      <c r="AJ193"/>
      <c r="AK193"/>
      <c r="AL193"/>
      <c r="AM193"/>
      <c r="AN193"/>
    </row>
    <row r="194" spans="1:49" ht="48" customHeight="1">
      <c r="A194" s="21"/>
      <c r="B194" s="44"/>
      <c r="C194" s="826" t="s">
        <v>5410</v>
      </c>
      <c r="D194" s="799"/>
      <c r="E194" s="799"/>
      <c r="F194" s="799"/>
      <c r="G194" s="799"/>
      <c r="H194" s="799"/>
      <c r="I194" s="799"/>
      <c r="J194" s="799"/>
      <c r="K194" s="799"/>
      <c r="L194" s="799"/>
      <c r="M194" s="799"/>
      <c r="N194" s="799"/>
      <c r="O194" s="799"/>
      <c r="P194" s="799"/>
      <c r="Q194" s="799"/>
      <c r="R194" s="799"/>
      <c r="S194" s="799"/>
      <c r="T194" s="799"/>
      <c r="U194" s="799"/>
      <c r="V194" s="799"/>
      <c r="W194" s="799"/>
      <c r="X194" s="799"/>
      <c r="Y194" s="799"/>
      <c r="Z194" s="799"/>
      <c r="AA194" s="799"/>
      <c r="AB194" s="799"/>
      <c r="AC194" s="799"/>
      <c r="AD194" s="769"/>
      <c r="AI194"/>
      <c r="AJ194"/>
      <c r="AK194"/>
      <c r="AL194"/>
      <c r="AM194"/>
      <c r="AN194"/>
    </row>
    <row r="195" spans="1:49" ht="24" customHeight="1">
      <c r="A195" s="21"/>
      <c r="B195" s="44"/>
      <c r="C195" s="823" t="s">
        <v>5411</v>
      </c>
      <c r="D195" s="678"/>
      <c r="E195" s="678"/>
      <c r="F195" s="678"/>
      <c r="G195" s="678"/>
      <c r="H195" s="678"/>
      <c r="I195" s="678"/>
      <c r="J195" s="678"/>
      <c r="K195" s="678"/>
      <c r="L195" s="678"/>
      <c r="M195" s="678"/>
      <c r="N195" s="678"/>
      <c r="O195" s="678"/>
      <c r="P195" s="678"/>
      <c r="Q195" s="678"/>
      <c r="R195" s="678"/>
      <c r="S195" s="678"/>
      <c r="T195" s="678"/>
      <c r="U195" s="678"/>
      <c r="V195" s="678"/>
      <c r="W195" s="678"/>
      <c r="X195" s="678"/>
      <c r="Y195" s="678"/>
      <c r="Z195" s="678"/>
      <c r="AA195" s="678"/>
      <c r="AB195" s="678"/>
      <c r="AC195" s="678"/>
      <c r="AD195" s="769"/>
      <c r="AI195"/>
      <c r="AJ195"/>
      <c r="AK195"/>
      <c r="AL195"/>
      <c r="AM195"/>
      <c r="AN195"/>
    </row>
    <row r="196" spans="1:49" ht="15" customHeight="1">
      <c r="A196" s="12"/>
      <c r="B196" s="822" t="s">
        <v>5081</v>
      </c>
      <c r="C196" s="817"/>
      <c r="D196" s="817"/>
      <c r="E196" s="817"/>
      <c r="F196" s="817"/>
      <c r="G196" s="817"/>
      <c r="H196" s="817"/>
      <c r="I196" s="817"/>
      <c r="J196" s="817"/>
      <c r="K196" s="817"/>
      <c r="L196" s="817"/>
      <c r="M196" s="817"/>
      <c r="N196" s="817"/>
      <c r="O196" s="817"/>
      <c r="P196" s="817"/>
      <c r="Q196" s="817"/>
      <c r="R196" s="817"/>
      <c r="S196" s="817"/>
      <c r="T196" s="817"/>
      <c r="U196" s="817"/>
      <c r="V196" s="817"/>
      <c r="W196" s="817"/>
      <c r="X196" s="817"/>
      <c r="Y196" s="817"/>
      <c r="Z196" s="817"/>
      <c r="AA196" s="817"/>
      <c r="AB196" s="817"/>
      <c r="AC196" s="817"/>
      <c r="AD196" s="813"/>
    </row>
    <row r="197" spans="1:49" ht="36" customHeight="1">
      <c r="A197" s="12"/>
      <c r="B197" s="23"/>
      <c r="C197" s="815" t="s">
        <v>5412</v>
      </c>
      <c r="D197" s="678"/>
      <c r="E197" s="678"/>
      <c r="F197" s="678"/>
      <c r="G197" s="678"/>
      <c r="H197" s="678"/>
      <c r="I197" s="678"/>
      <c r="J197" s="678"/>
      <c r="K197" s="678"/>
      <c r="L197" s="678"/>
      <c r="M197" s="678"/>
      <c r="N197" s="678"/>
      <c r="O197" s="678"/>
      <c r="P197" s="678"/>
      <c r="Q197" s="678"/>
      <c r="R197" s="678"/>
      <c r="S197" s="678"/>
      <c r="T197" s="678"/>
      <c r="U197" s="678"/>
      <c r="V197" s="678"/>
      <c r="W197" s="678"/>
      <c r="X197" s="678"/>
      <c r="Y197" s="678"/>
      <c r="Z197" s="678"/>
      <c r="AA197" s="678"/>
      <c r="AB197" s="678"/>
      <c r="AC197" s="678"/>
      <c r="AD197" s="769"/>
    </row>
    <row r="198" spans="1:49" ht="36" customHeight="1">
      <c r="A198" s="12"/>
      <c r="B198" s="29"/>
      <c r="C198" s="834" t="s">
        <v>5413</v>
      </c>
      <c r="D198" s="781"/>
      <c r="E198" s="781"/>
      <c r="F198" s="781"/>
      <c r="G198" s="781"/>
      <c r="H198" s="781"/>
      <c r="I198" s="781"/>
      <c r="J198" s="781"/>
      <c r="K198" s="781"/>
      <c r="L198" s="781"/>
      <c r="M198" s="781"/>
      <c r="N198" s="781"/>
      <c r="O198" s="781"/>
      <c r="P198" s="781"/>
      <c r="Q198" s="781"/>
      <c r="R198" s="781"/>
      <c r="S198" s="781"/>
      <c r="T198" s="781"/>
      <c r="U198" s="781"/>
      <c r="V198" s="781"/>
      <c r="W198" s="781"/>
      <c r="X198" s="781"/>
      <c r="Y198" s="781"/>
      <c r="Z198" s="781"/>
      <c r="AA198" s="781"/>
      <c r="AB198" s="781"/>
      <c r="AC198" s="781"/>
      <c r="AD198" s="782"/>
    </row>
    <row r="199" spans="1:49" ht="1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row>
    <row r="200" spans="1:49" ht="36" customHeight="1">
      <c r="A200" s="30" t="s">
        <v>5414</v>
      </c>
      <c r="B200" s="829" t="s">
        <v>5415</v>
      </c>
      <c r="C200" s="799"/>
      <c r="D200" s="799"/>
      <c r="E200" s="799"/>
      <c r="F200" s="799"/>
      <c r="G200" s="799"/>
      <c r="H200" s="799"/>
      <c r="I200" s="799"/>
      <c r="J200" s="799"/>
      <c r="K200" s="799"/>
      <c r="L200" s="799"/>
      <c r="M200" s="799"/>
      <c r="N200" s="799"/>
      <c r="O200" s="799"/>
      <c r="P200" s="799"/>
      <c r="Q200" s="799"/>
      <c r="R200" s="799"/>
      <c r="S200" s="799"/>
      <c r="T200" s="799"/>
      <c r="U200" s="799"/>
      <c r="V200" s="799"/>
      <c r="W200" s="799"/>
      <c r="X200" s="799"/>
      <c r="Y200" s="799"/>
      <c r="Z200" s="799"/>
      <c r="AA200" s="799"/>
      <c r="AB200" s="799"/>
      <c r="AC200" s="799"/>
      <c r="AD200" s="799"/>
    </row>
    <row r="201" spans="1:49" ht="15" customHeight="1">
      <c r="A201" s="30"/>
      <c r="B201" s="45"/>
      <c r="C201" s="798" t="s">
        <v>5416</v>
      </c>
      <c r="D201" s="799"/>
      <c r="E201" s="799"/>
      <c r="F201" s="799"/>
      <c r="G201" s="799"/>
      <c r="H201" s="799"/>
      <c r="I201" s="799"/>
      <c r="J201" s="799"/>
      <c r="K201" s="799"/>
      <c r="L201" s="799"/>
      <c r="M201" s="799"/>
      <c r="N201" s="799"/>
      <c r="O201" s="799"/>
      <c r="P201" s="799"/>
      <c r="Q201" s="799"/>
      <c r="R201" s="799"/>
      <c r="S201" s="799"/>
      <c r="T201" s="799"/>
      <c r="U201" s="799"/>
      <c r="V201" s="799"/>
      <c r="W201" s="799"/>
      <c r="X201" s="799"/>
      <c r="Y201" s="799"/>
      <c r="Z201" s="799"/>
      <c r="AA201" s="799"/>
      <c r="AB201" s="799"/>
      <c r="AC201" s="799"/>
      <c r="AD201" s="678"/>
    </row>
    <row r="202" spans="1:49" ht="24" customHeight="1">
      <c r="A202" s="30"/>
      <c r="B202" s="45"/>
      <c r="C202" s="798" t="s">
        <v>5417</v>
      </c>
      <c r="D202" s="798"/>
      <c r="E202" s="798"/>
      <c r="F202" s="798"/>
      <c r="G202" s="798"/>
      <c r="H202" s="798"/>
      <c r="I202" s="798"/>
      <c r="J202" s="798"/>
      <c r="K202" s="798"/>
      <c r="L202" s="798"/>
      <c r="M202" s="798"/>
      <c r="N202" s="798"/>
      <c r="O202" s="798"/>
      <c r="P202" s="798"/>
      <c r="Q202" s="798"/>
      <c r="R202" s="798"/>
      <c r="S202" s="798"/>
      <c r="T202" s="798"/>
      <c r="U202" s="798"/>
      <c r="V202" s="798"/>
      <c r="W202" s="798"/>
      <c r="X202" s="798"/>
      <c r="Y202" s="798"/>
      <c r="Z202" s="798"/>
      <c r="AA202" s="798"/>
      <c r="AB202" s="798"/>
      <c r="AC202" s="798"/>
      <c r="AD202" s="798"/>
    </row>
    <row r="203" spans="1:49" ht="15" customHeight="1">
      <c r="A203" s="12"/>
      <c r="B203" s="12"/>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row>
    <row r="204" spans="1:49" ht="15" customHeight="1">
      <c r="A204" s="11"/>
      <c r="B204" s="11"/>
      <c r="C204" s="706" t="s">
        <v>5094</v>
      </c>
      <c r="D204" s="817"/>
      <c r="E204" s="817"/>
      <c r="F204" s="817"/>
      <c r="G204" s="817"/>
      <c r="H204" s="817"/>
      <c r="I204" s="813"/>
      <c r="J204" s="812" t="s">
        <v>5418</v>
      </c>
      <c r="K204" s="813"/>
      <c r="L204" s="812" t="s">
        <v>5419</v>
      </c>
      <c r="M204" s="813"/>
      <c r="N204" s="812" t="s">
        <v>5420</v>
      </c>
      <c r="O204" s="813"/>
      <c r="P204" s="820" t="s">
        <v>5421</v>
      </c>
      <c r="Q204" s="723"/>
      <c r="R204" s="723"/>
      <c r="S204" s="723"/>
      <c r="T204" s="723"/>
      <c r="U204" s="724"/>
      <c r="V204" s="820" t="s">
        <v>5422</v>
      </c>
      <c r="W204" s="723"/>
      <c r="X204" s="723"/>
      <c r="Y204" s="723"/>
      <c r="Z204" s="723"/>
      <c r="AA204" s="724"/>
      <c r="AB204" s="820" t="s">
        <v>5423</v>
      </c>
      <c r="AC204" s="817"/>
      <c r="AD204" s="813"/>
      <c r="AQ204" s="851" t="s">
        <v>5424</v>
      </c>
      <c r="AR204" s="723"/>
      <c r="AS204" s="724"/>
      <c r="AU204" s="849" t="s">
        <v>5105</v>
      </c>
      <c r="AV204" s="850"/>
      <c r="AW204" s="850"/>
    </row>
    <row r="205" spans="1:49" ht="84" customHeight="1">
      <c r="A205" s="11"/>
      <c r="B205" s="11"/>
      <c r="C205" s="814"/>
      <c r="D205" s="781"/>
      <c r="E205" s="781"/>
      <c r="F205" s="781"/>
      <c r="G205" s="781"/>
      <c r="H205" s="781"/>
      <c r="I205" s="782"/>
      <c r="J205" s="814"/>
      <c r="K205" s="782"/>
      <c r="L205" s="814"/>
      <c r="M205" s="782"/>
      <c r="N205" s="814"/>
      <c r="O205" s="782"/>
      <c r="P205" s="820" t="s">
        <v>5425</v>
      </c>
      <c r="Q205" s="724"/>
      <c r="R205" s="830" t="s">
        <v>5426</v>
      </c>
      <c r="S205" s="724"/>
      <c r="T205" s="830" t="s">
        <v>5427</v>
      </c>
      <c r="U205" s="724"/>
      <c r="V205" s="820" t="s">
        <v>5425</v>
      </c>
      <c r="W205" s="724"/>
      <c r="X205" s="830" t="s">
        <v>5428</v>
      </c>
      <c r="Y205" s="724"/>
      <c r="Z205" s="830" t="s">
        <v>5429</v>
      </c>
      <c r="AA205" s="724"/>
      <c r="AB205" s="814"/>
      <c r="AC205" s="781"/>
      <c r="AD205" s="782"/>
      <c r="AI205" t="s">
        <v>5430</v>
      </c>
      <c r="AJ205" t="s">
        <v>5431</v>
      </c>
      <c r="AK205" t="s">
        <v>5432</v>
      </c>
      <c r="AL205" t="s">
        <v>5433</v>
      </c>
      <c r="AM205" t="s">
        <v>5434</v>
      </c>
      <c r="AN205" t="s">
        <v>5435</v>
      </c>
      <c r="AO205" t="s">
        <v>5436</v>
      </c>
      <c r="AP205" t="s">
        <v>5437</v>
      </c>
      <c r="AQ205" s="294" t="s">
        <v>5114</v>
      </c>
      <c r="AR205" s="295" t="s">
        <v>5123</v>
      </c>
      <c r="AS205" s="296" t="s">
        <v>5116</v>
      </c>
      <c r="AT205" s="297" t="s">
        <v>5121</v>
      </c>
      <c r="AU205" s="291" t="s">
        <v>5122</v>
      </c>
      <c r="AV205" s="280" t="s">
        <v>5123</v>
      </c>
      <c r="AW205" s="292" t="s">
        <v>5116</v>
      </c>
    </row>
    <row r="206" spans="1:49">
      <c r="A206" s="11"/>
      <c r="B206" s="11"/>
      <c r="C206" s="10" t="s">
        <v>5023</v>
      </c>
      <c r="D206" s="800" t="str">
        <f>IF($D41="","",$D41)</f>
        <v/>
      </c>
      <c r="E206" s="723"/>
      <c r="F206" s="723"/>
      <c r="G206" s="723"/>
      <c r="H206" s="723"/>
      <c r="I206" s="724"/>
      <c r="J206" s="808"/>
      <c r="K206" s="809"/>
      <c r="L206" s="808"/>
      <c r="M206" s="809"/>
      <c r="N206" s="808"/>
      <c r="O206" s="809"/>
      <c r="P206" s="808"/>
      <c r="Q206" s="809"/>
      <c r="R206" s="808"/>
      <c r="S206" s="809"/>
      <c r="T206" s="808"/>
      <c r="U206" s="809"/>
      <c r="V206" s="808"/>
      <c r="W206" s="809"/>
      <c r="X206" s="808"/>
      <c r="Y206" s="809"/>
      <c r="Z206" s="808"/>
      <c r="AA206" s="809"/>
      <c r="AB206" s="728"/>
      <c r="AC206" s="714"/>
      <c r="AD206" s="805"/>
      <c r="AI206" s="578">
        <f>P206</f>
        <v>0</v>
      </c>
      <c r="AJ206">
        <f>COUNTIF(R206:U206,"NS")</f>
        <v>0</v>
      </c>
      <c r="AK206" s="578">
        <f>SUM(R206:U206)</f>
        <v>0</v>
      </c>
      <c r="AL206">
        <f>IF(COUNTIF(P206:U206,"NA")=3,0,IF(OR(AND(AI206=0,AJ206&gt;0),AND(AI206="NS",AK206&gt;0), AND(AI206="NS", AJ206=0,AK206=0)), 1, IF(OR(AND(AI206&gt;0,AJ206&gt;1,AI206&gt;AK206), AND(AI206="NS",AJ206=2), AND(AI206="NS",AK206=0,AJ206&gt;0),AI206=AK206), 0, 1)))</f>
        <v>0</v>
      </c>
      <c r="AM206" s="578">
        <f>V206</f>
        <v>0</v>
      </c>
      <c r="AN206">
        <f>COUNTIF(X206:AA206,"NS")</f>
        <v>0</v>
      </c>
      <c r="AO206" s="578">
        <f>SUM(X206:AA206)</f>
        <v>0</v>
      </c>
      <c r="AP206">
        <f>IF(COUNTIF(V206:AA206,"NA")=3,0,IF(OR(AND(AM206=0,AN206&gt;0),AND(AM206="NS",AO206&gt;0), AND(AM206="NS", AN206=0,AO206=0)), 1, IF(OR(AND(AM206&gt;0,AN206&gt;1,AM206&gt;AO206), AND(AM206="NS",AN206=2), AND(AM206="NS",AO206=0,AN206&gt;0),AM206=AO206), 0, 1)))</f>
        <v>0</v>
      </c>
      <c r="AQ206" s="293">
        <f>IF(SUM(AL206,AP206)=0,0,1)</f>
        <v>0</v>
      </c>
      <c r="AR206" s="283" t="str">
        <f>IF(AQ206=0,"",
IF(SUM($AQ$206:AQ206)=1,AS206,
IF($AQ$326&gt;SUM($AQ$206:AQ206),_xlfn.CONCAT(", ",AS206),
IF($AQ$326=SUM($AQ$206:AQ206),_xlfn.CONCAT(" y ",AS206)))))</f>
        <v/>
      </c>
      <c r="AS206" s="10">
        <v>1</v>
      </c>
      <c r="AT206" s="298">
        <f>IF(AND(COUNTBLANK(D206)=0,COUNTA(J206:AD206)=10),0,IF(AND(COUNTBLANK(D206)=1,COUNTA(J206:AD206)=0),0,1))</f>
        <v>0</v>
      </c>
      <c r="AU206" s="293">
        <f>IF(AT206=0,0,1)</f>
        <v>0</v>
      </c>
      <c r="AV206" s="283" t="str">
        <f>IF(AU206=0,"",
IF(SUM($AU$206:AU206)=1,AW206,
IF($AU$326&gt;SUM($AU$206:AU206),_xlfn.CONCAT(", ",AW206),
IF($AU$326=SUM($AU$206:AU206),_xlfn.CONCAT(" y ",AW206)))))</f>
        <v/>
      </c>
      <c r="AW206" s="52" t="s">
        <v>5125</v>
      </c>
    </row>
    <row r="207" spans="1:49" ht="15" customHeight="1">
      <c r="A207" s="11"/>
      <c r="B207" s="11"/>
      <c r="C207" s="10" t="s">
        <v>5025</v>
      </c>
      <c r="D207" s="800" t="str">
        <f t="shared" ref="D207:D237" si="18">IF($D42="","",$D42)</f>
        <v/>
      </c>
      <c r="E207" s="723"/>
      <c r="F207" s="723"/>
      <c r="G207" s="723"/>
      <c r="H207" s="723"/>
      <c r="I207" s="724"/>
      <c r="J207" s="808"/>
      <c r="K207" s="809"/>
      <c r="L207" s="808"/>
      <c r="M207" s="809"/>
      <c r="N207" s="808"/>
      <c r="O207" s="809"/>
      <c r="P207" s="808"/>
      <c r="Q207" s="809"/>
      <c r="R207" s="808"/>
      <c r="S207" s="809"/>
      <c r="T207" s="808"/>
      <c r="U207" s="809"/>
      <c r="V207" s="808"/>
      <c r="W207" s="809"/>
      <c r="X207" s="808"/>
      <c r="Y207" s="809"/>
      <c r="Z207" s="808"/>
      <c r="AA207" s="809"/>
      <c r="AB207" s="728"/>
      <c r="AC207" s="714"/>
      <c r="AD207" s="805"/>
      <c r="AI207">
        <f t="shared" ref="AI207:AI237" si="19">P207</f>
        <v>0</v>
      </c>
      <c r="AJ207">
        <f t="shared" ref="AJ207:AJ237" si="20">COUNTIF(R207:U207,"NS")</f>
        <v>0</v>
      </c>
      <c r="AK207">
        <f t="shared" ref="AK207:AK237" si="21">SUM(R207:U207)</f>
        <v>0</v>
      </c>
      <c r="AL207">
        <f t="shared" ref="AL207:AL237" si="22">IF(COUNTIF(P207:U207,"NA")=3,0,IF(OR(AND(AI207=0,AJ207&gt;0),AND(AI207="NS",AK207&gt;0), AND(AI207="NS", AJ207=0,AK207=0)), 1, IF(OR(AND(AI207&gt;0,AJ207&gt;1,AI207&gt;AK207), AND(AI207="NS",AJ207=2), AND(AI207="NS",AK207=0,AJ207&gt;0),AI207=AK207), 0, 1)))</f>
        <v>0</v>
      </c>
      <c r="AM207">
        <f t="shared" ref="AM207:AM237" si="23">V207</f>
        <v>0</v>
      </c>
      <c r="AN207">
        <f t="shared" ref="AN207:AN237" si="24">COUNTIF(X207:AA207,"NS")</f>
        <v>0</v>
      </c>
      <c r="AO207">
        <f t="shared" ref="AO207:AO237" si="25">SUM(X207:AA207)</f>
        <v>0</v>
      </c>
      <c r="AP207">
        <f t="shared" ref="AP207:AP237" si="26">IF(COUNTIF(V207:AA207,"NA")=3,0,IF(OR(AND(AM207=0,AN207&gt;0),AND(AM207="NS",AO207&gt;0), AND(AM207="NS", AN207=0,AO207=0)), 1, IF(OR(AND(AM207&gt;0,AN207&gt;1,AM207&gt;AO207), AND(AM207="NS",AN207=2), AND(AM207="NS",AO207=0,AN207&gt;0),AM207=AO207), 0, 1)))</f>
        <v>0</v>
      </c>
      <c r="AQ207" s="293">
        <f t="shared" ref="AQ207:AQ270" si="27">IF(SUM(AL207,AP207)=0,0,1)</f>
        <v>0</v>
      </c>
      <c r="AR207" s="283" t="str">
        <f>IF(AQ207=0,"",
IF(SUM($AQ$206:AQ207)=1,AS207,
IF($AQ$326&gt;SUM($AQ$206:AQ207),_xlfn.CONCAT(", ",AS207),
IF($AQ$326=SUM($AQ$206:AQ207),_xlfn.CONCAT(" y ",AS207)))))</f>
        <v/>
      </c>
      <c r="AS207" s="10">
        <v>2</v>
      </c>
      <c r="AT207" s="298">
        <f t="shared" ref="AT207:AT270" si="28">IF(AND(COUNTBLANK(D207)=0,COUNTA(J207:AD207)=10),0,IF(AND(COUNTBLANK(D207)=1,COUNTA(J207:AD207)=0),0,1))</f>
        <v>0</v>
      </c>
      <c r="AU207" s="293">
        <f t="shared" ref="AU207:AU270" si="29">IF(AT207=0,0,1)</f>
        <v>0</v>
      </c>
      <c r="AV207" s="283" t="str">
        <f>IF(AU207=0,"",
IF(SUM($AU$206:AU207)=1,AW207,
IF($AU$326&gt;SUM($AU$206:AU207),_xlfn.CONCAT(", ",AW207),
IF($AU$326=SUM($AU$206:AU207),_xlfn.CONCAT(" y ",AW207)))))</f>
        <v/>
      </c>
      <c r="AW207" s="52" t="s">
        <v>5127</v>
      </c>
    </row>
    <row r="208" spans="1:49" ht="15" customHeight="1">
      <c r="A208" s="11"/>
      <c r="B208" s="11"/>
      <c r="C208" s="10" t="s">
        <v>5027</v>
      </c>
      <c r="D208" s="800" t="str">
        <f t="shared" si="18"/>
        <v/>
      </c>
      <c r="E208" s="723"/>
      <c r="F208" s="723"/>
      <c r="G208" s="723"/>
      <c r="H208" s="723"/>
      <c r="I208" s="724"/>
      <c r="J208" s="808"/>
      <c r="K208" s="809"/>
      <c r="L208" s="808"/>
      <c r="M208" s="809"/>
      <c r="N208" s="808"/>
      <c r="O208" s="809"/>
      <c r="P208" s="808"/>
      <c r="Q208" s="809"/>
      <c r="R208" s="808"/>
      <c r="S208" s="809"/>
      <c r="T208" s="808"/>
      <c r="U208" s="809"/>
      <c r="V208" s="808"/>
      <c r="W208" s="809"/>
      <c r="X208" s="808"/>
      <c r="Y208" s="809"/>
      <c r="Z208" s="808"/>
      <c r="AA208" s="809"/>
      <c r="AB208" s="728"/>
      <c r="AC208" s="714"/>
      <c r="AD208" s="805"/>
      <c r="AI208">
        <f t="shared" si="19"/>
        <v>0</v>
      </c>
      <c r="AJ208">
        <f t="shared" si="20"/>
        <v>0</v>
      </c>
      <c r="AK208">
        <f t="shared" si="21"/>
        <v>0</v>
      </c>
      <c r="AL208">
        <f t="shared" si="22"/>
        <v>0</v>
      </c>
      <c r="AM208">
        <f t="shared" si="23"/>
        <v>0</v>
      </c>
      <c r="AN208">
        <f t="shared" si="24"/>
        <v>0</v>
      </c>
      <c r="AO208">
        <f t="shared" si="25"/>
        <v>0</v>
      </c>
      <c r="AP208">
        <f t="shared" si="26"/>
        <v>0</v>
      </c>
      <c r="AQ208" s="293">
        <f t="shared" si="27"/>
        <v>0</v>
      </c>
      <c r="AR208" s="283" t="str">
        <f>IF(AQ208=0,"",
IF(SUM($AQ$206:AQ208)=1,AS208,
IF($AQ$326&gt;SUM($AQ$206:AQ208),_xlfn.CONCAT(", ",AS208),
IF($AQ$326=SUM($AQ$206:AQ208),_xlfn.CONCAT(" y ",AS208)))))</f>
        <v/>
      </c>
      <c r="AS208" s="10">
        <v>3</v>
      </c>
      <c r="AT208" s="298">
        <f t="shared" si="28"/>
        <v>0</v>
      </c>
      <c r="AU208" s="293">
        <f t="shared" si="29"/>
        <v>0</v>
      </c>
      <c r="AV208" s="283" t="str">
        <f>IF(AU208=0,"",
IF(SUM($AU$206:AU208)=1,AW208,
IF($AU$326&gt;SUM($AU$206:AU208),_xlfn.CONCAT(", ",AW208),
IF($AU$326=SUM($AU$206:AU208),_xlfn.CONCAT(" y ",AW208)))))</f>
        <v/>
      </c>
      <c r="AW208" s="52" t="s">
        <v>5129</v>
      </c>
    </row>
    <row r="209" spans="1:49" ht="15" customHeight="1">
      <c r="A209" s="11"/>
      <c r="B209" s="11"/>
      <c r="C209" s="10" t="s">
        <v>5029</v>
      </c>
      <c r="D209" s="800" t="str">
        <f t="shared" si="18"/>
        <v/>
      </c>
      <c r="E209" s="723"/>
      <c r="F209" s="723"/>
      <c r="G209" s="723"/>
      <c r="H209" s="723"/>
      <c r="I209" s="724"/>
      <c r="J209" s="808"/>
      <c r="K209" s="809"/>
      <c r="L209" s="808"/>
      <c r="M209" s="809"/>
      <c r="N209" s="808"/>
      <c r="O209" s="809"/>
      <c r="P209" s="808"/>
      <c r="Q209" s="809"/>
      <c r="R209" s="808"/>
      <c r="S209" s="809"/>
      <c r="T209" s="808"/>
      <c r="U209" s="809"/>
      <c r="V209" s="808"/>
      <c r="W209" s="809"/>
      <c r="X209" s="808"/>
      <c r="Y209" s="809"/>
      <c r="Z209" s="808"/>
      <c r="AA209" s="809"/>
      <c r="AB209" s="728"/>
      <c r="AC209" s="714"/>
      <c r="AD209" s="805"/>
      <c r="AI209">
        <f t="shared" si="19"/>
        <v>0</v>
      </c>
      <c r="AJ209">
        <f t="shared" si="20"/>
        <v>0</v>
      </c>
      <c r="AK209">
        <f t="shared" si="21"/>
        <v>0</v>
      </c>
      <c r="AL209">
        <f t="shared" si="22"/>
        <v>0</v>
      </c>
      <c r="AM209">
        <f t="shared" si="23"/>
        <v>0</v>
      </c>
      <c r="AN209">
        <f t="shared" si="24"/>
        <v>0</v>
      </c>
      <c r="AO209">
        <f t="shared" si="25"/>
        <v>0</v>
      </c>
      <c r="AP209">
        <f t="shared" si="26"/>
        <v>0</v>
      </c>
      <c r="AQ209" s="293">
        <f t="shared" si="27"/>
        <v>0</v>
      </c>
      <c r="AR209" s="283" t="str">
        <f>IF(AQ209=0,"",
IF(SUM($AQ$206:AQ209)=1,AS209,
IF($AQ$326&gt;SUM($AQ$206:AQ209),_xlfn.CONCAT(", ",AS209),
IF($AQ$326=SUM($AQ$206:AQ209),_xlfn.CONCAT(" y ",AS209)))))</f>
        <v/>
      </c>
      <c r="AS209" s="10">
        <v>4</v>
      </c>
      <c r="AT209" s="298">
        <f t="shared" si="28"/>
        <v>0</v>
      </c>
      <c r="AU209" s="293">
        <f t="shared" si="29"/>
        <v>0</v>
      </c>
      <c r="AV209" s="283" t="str">
        <f>IF(AU209=0,"",
IF(SUM($AU$206:AU209)=1,AW209,
IF($AU$326&gt;SUM($AU$206:AU209),_xlfn.CONCAT(", ",AW209),
IF($AU$326=SUM($AU$206:AU209),_xlfn.CONCAT(" y ",AW209)))))</f>
        <v/>
      </c>
      <c r="AW209" s="52" t="s">
        <v>5131</v>
      </c>
    </row>
    <row r="210" spans="1:49" ht="15" customHeight="1">
      <c r="A210" s="11"/>
      <c r="B210" s="11"/>
      <c r="C210" s="10" t="s">
        <v>5031</v>
      </c>
      <c r="D210" s="800" t="str">
        <f t="shared" si="18"/>
        <v/>
      </c>
      <c r="E210" s="723"/>
      <c r="F210" s="723"/>
      <c r="G210" s="723"/>
      <c r="H210" s="723"/>
      <c r="I210" s="724"/>
      <c r="J210" s="808"/>
      <c r="K210" s="809"/>
      <c r="L210" s="808"/>
      <c r="M210" s="809"/>
      <c r="N210" s="808"/>
      <c r="O210" s="809"/>
      <c r="P210" s="808"/>
      <c r="Q210" s="809"/>
      <c r="R210" s="808"/>
      <c r="S210" s="809"/>
      <c r="T210" s="808"/>
      <c r="U210" s="809"/>
      <c r="V210" s="808"/>
      <c r="W210" s="809"/>
      <c r="X210" s="808"/>
      <c r="Y210" s="809"/>
      <c r="Z210" s="808"/>
      <c r="AA210" s="809"/>
      <c r="AB210" s="728"/>
      <c r="AC210" s="714"/>
      <c r="AD210" s="805"/>
      <c r="AI210">
        <f t="shared" si="19"/>
        <v>0</v>
      </c>
      <c r="AJ210">
        <f t="shared" si="20"/>
        <v>0</v>
      </c>
      <c r="AK210">
        <f t="shared" si="21"/>
        <v>0</v>
      </c>
      <c r="AL210">
        <f t="shared" si="22"/>
        <v>0</v>
      </c>
      <c r="AM210">
        <f t="shared" si="23"/>
        <v>0</v>
      </c>
      <c r="AN210">
        <f t="shared" si="24"/>
        <v>0</v>
      </c>
      <c r="AO210">
        <f t="shared" si="25"/>
        <v>0</v>
      </c>
      <c r="AP210">
        <f t="shared" si="26"/>
        <v>0</v>
      </c>
      <c r="AQ210" s="293">
        <f t="shared" si="27"/>
        <v>0</v>
      </c>
      <c r="AR210" s="283" t="str">
        <f>IF(AQ210=0,"",
IF(SUM($AQ$206:AQ210)=1,AS210,
IF($AQ$326&gt;SUM($AQ$206:AQ210),_xlfn.CONCAT(", ",AS210),
IF($AQ$326=SUM($AQ$206:AQ210),_xlfn.CONCAT(" y ",AS210)))))</f>
        <v/>
      </c>
      <c r="AS210" s="10">
        <v>5</v>
      </c>
      <c r="AT210" s="298">
        <f t="shared" si="28"/>
        <v>0</v>
      </c>
      <c r="AU210" s="293">
        <f t="shared" si="29"/>
        <v>0</v>
      </c>
      <c r="AV210" s="283" t="str">
        <f>IF(AU210=0,"",
IF(SUM($AU$206:AU210)=1,AW210,
IF($AU$326&gt;SUM($AU$206:AU210),_xlfn.CONCAT(", ",AW210),
IF($AU$326=SUM($AU$206:AU210),_xlfn.CONCAT(" y ",AW210)))))</f>
        <v/>
      </c>
      <c r="AW210" s="52" t="s">
        <v>5133</v>
      </c>
    </row>
    <row r="211" spans="1:49" ht="15" customHeight="1">
      <c r="A211" s="11"/>
      <c r="B211" s="11"/>
      <c r="C211" s="10" t="s">
        <v>5033</v>
      </c>
      <c r="D211" s="800" t="str">
        <f t="shared" si="18"/>
        <v/>
      </c>
      <c r="E211" s="723"/>
      <c r="F211" s="723"/>
      <c r="G211" s="723"/>
      <c r="H211" s="723"/>
      <c r="I211" s="724"/>
      <c r="J211" s="808"/>
      <c r="K211" s="809"/>
      <c r="L211" s="808"/>
      <c r="M211" s="809"/>
      <c r="N211" s="808"/>
      <c r="O211" s="809"/>
      <c r="P211" s="808"/>
      <c r="Q211" s="809"/>
      <c r="R211" s="808"/>
      <c r="S211" s="809"/>
      <c r="T211" s="808"/>
      <c r="U211" s="809"/>
      <c r="V211" s="808"/>
      <c r="W211" s="809"/>
      <c r="X211" s="808"/>
      <c r="Y211" s="809"/>
      <c r="Z211" s="808"/>
      <c r="AA211" s="809"/>
      <c r="AB211" s="728"/>
      <c r="AC211" s="714"/>
      <c r="AD211" s="805"/>
      <c r="AI211">
        <f t="shared" si="19"/>
        <v>0</v>
      </c>
      <c r="AJ211">
        <f t="shared" si="20"/>
        <v>0</v>
      </c>
      <c r="AK211">
        <f t="shared" si="21"/>
        <v>0</v>
      </c>
      <c r="AL211">
        <f t="shared" si="22"/>
        <v>0</v>
      </c>
      <c r="AM211">
        <f t="shared" si="23"/>
        <v>0</v>
      </c>
      <c r="AN211">
        <f t="shared" si="24"/>
        <v>0</v>
      </c>
      <c r="AO211">
        <f t="shared" si="25"/>
        <v>0</v>
      </c>
      <c r="AP211">
        <f t="shared" si="26"/>
        <v>0</v>
      </c>
      <c r="AQ211" s="293">
        <f t="shared" si="27"/>
        <v>0</v>
      </c>
      <c r="AR211" s="283" t="str">
        <f>IF(AQ211=0,"",
IF(SUM($AQ$206:AQ211)=1,AS211,
IF($AQ$326&gt;SUM($AQ$206:AQ211),_xlfn.CONCAT(", ",AS211),
IF($AQ$326=SUM($AQ$206:AQ211),_xlfn.CONCAT(" y ",AS211)))))</f>
        <v/>
      </c>
      <c r="AS211" s="10">
        <v>6</v>
      </c>
      <c r="AT211" s="298">
        <f t="shared" si="28"/>
        <v>0</v>
      </c>
      <c r="AU211" s="293">
        <f t="shared" si="29"/>
        <v>0</v>
      </c>
      <c r="AV211" s="283" t="str">
        <f>IF(AU211=0,"",
IF(SUM($AU$206:AU211)=1,AW211,
IF($AU$326&gt;SUM($AU$206:AU211),_xlfn.CONCAT(", ",AW211),
IF($AU$326=SUM($AU$206:AU211),_xlfn.CONCAT(" y ",AW211)))))</f>
        <v/>
      </c>
      <c r="AW211" s="52" t="s">
        <v>5135</v>
      </c>
    </row>
    <row r="212" spans="1:49" ht="15" customHeight="1">
      <c r="A212" s="11"/>
      <c r="B212" s="11"/>
      <c r="C212" s="10" t="s">
        <v>5035</v>
      </c>
      <c r="D212" s="800" t="str">
        <f t="shared" si="18"/>
        <v/>
      </c>
      <c r="E212" s="723"/>
      <c r="F212" s="723"/>
      <c r="G212" s="723"/>
      <c r="H212" s="723"/>
      <c r="I212" s="724"/>
      <c r="J212" s="808"/>
      <c r="K212" s="809"/>
      <c r="L212" s="808"/>
      <c r="M212" s="809"/>
      <c r="N212" s="808"/>
      <c r="O212" s="809"/>
      <c r="P212" s="808"/>
      <c r="Q212" s="809"/>
      <c r="R212" s="808"/>
      <c r="S212" s="809"/>
      <c r="T212" s="808"/>
      <c r="U212" s="809"/>
      <c r="V212" s="808"/>
      <c r="W212" s="809"/>
      <c r="X212" s="808"/>
      <c r="Y212" s="809"/>
      <c r="Z212" s="808"/>
      <c r="AA212" s="809"/>
      <c r="AB212" s="728"/>
      <c r="AC212" s="714"/>
      <c r="AD212" s="805"/>
      <c r="AI212">
        <f t="shared" si="19"/>
        <v>0</v>
      </c>
      <c r="AJ212">
        <f t="shared" si="20"/>
        <v>0</v>
      </c>
      <c r="AK212">
        <f t="shared" si="21"/>
        <v>0</v>
      </c>
      <c r="AL212">
        <f t="shared" si="22"/>
        <v>0</v>
      </c>
      <c r="AM212">
        <f t="shared" si="23"/>
        <v>0</v>
      </c>
      <c r="AN212">
        <f t="shared" si="24"/>
        <v>0</v>
      </c>
      <c r="AO212">
        <f t="shared" si="25"/>
        <v>0</v>
      </c>
      <c r="AP212">
        <f t="shared" si="26"/>
        <v>0</v>
      </c>
      <c r="AQ212" s="293">
        <f t="shared" si="27"/>
        <v>0</v>
      </c>
      <c r="AR212" s="283" t="str">
        <f>IF(AQ212=0,"",
IF(SUM($AQ$206:AQ212)=1,AS212,
IF($AQ$326&gt;SUM($AQ$206:AQ212),_xlfn.CONCAT(", ",AS212),
IF($AQ$326=SUM($AQ$206:AQ212),_xlfn.CONCAT(" y ",AS212)))))</f>
        <v/>
      </c>
      <c r="AS212" s="10">
        <v>7</v>
      </c>
      <c r="AT212" s="298">
        <f t="shared" si="28"/>
        <v>0</v>
      </c>
      <c r="AU212" s="293">
        <f t="shared" si="29"/>
        <v>0</v>
      </c>
      <c r="AV212" s="283" t="str">
        <f>IF(AU212=0,"",
IF(SUM($AU$206:AU212)=1,AW212,
IF($AU$326&gt;SUM($AU$206:AU212),_xlfn.CONCAT(", ",AW212),
IF($AU$326=SUM($AU$206:AU212),_xlfn.CONCAT(" y ",AW212)))))</f>
        <v/>
      </c>
      <c r="AW212" s="52" t="s">
        <v>5137</v>
      </c>
    </row>
    <row r="213" spans="1:49" ht="15" customHeight="1">
      <c r="A213" s="11"/>
      <c r="B213" s="11"/>
      <c r="C213" s="10" t="s">
        <v>5037</v>
      </c>
      <c r="D213" s="800" t="str">
        <f t="shared" si="18"/>
        <v/>
      </c>
      <c r="E213" s="723"/>
      <c r="F213" s="723"/>
      <c r="G213" s="723"/>
      <c r="H213" s="723"/>
      <c r="I213" s="724"/>
      <c r="J213" s="808"/>
      <c r="K213" s="809"/>
      <c r="L213" s="808"/>
      <c r="M213" s="809"/>
      <c r="N213" s="808"/>
      <c r="O213" s="809"/>
      <c r="P213" s="808"/>
      <c r="Q213" s="809"/>
      <c r="R213" s="808"/>
      <c r="S213" s="809"/>
      <c r="T213" s="808"/>
      <c r="U213" s="809"/>
      <c r="V213" s="808"/>
      <c r="W213" s="809"/>
      <c r="X213" s="808"/>
      <c r="Y213" s="809"/>
      <c r="Z213" s="808"/>
      <c r="AA213" s="809"/>
      <c r="AB213" s="728"/>
      <c r="AC213" s="714"/>
      <c r="AD213" s="805"/>
      <c r="AI213">
        <f t="shared" si="19"/>
        <v>0</v>
      </c>
      <c r="AJ213">
        <f t="shared" si="20"/>
        <v>0</v>
      </c>
      <c r="AK213">
        <f t="shared" si="21"/>
        <v>0</v>
      </c>
      <c r="AL213">
        <f t="shared" si="22"/>
        <v>0</v>
      </c>
      <c r="AM213">
        <f t="shared" si="23"/>
        <v>0</v>
      </c>
      <c r="AN213">
        <f t="shared" si="24"/>
        <v>0</v>
      </c>
      <c r="AO213">
        <f t="shared" si="25"/>
        <v>0</v>
      </c>
      <c r="AP213">
        <f t="shared" si="26"/>
        <v>0</v>
      </c>
      <c r="AQ213" s="293">
        <f t="shared" si="27"/>
        <v>0</v>
      </c>
      <c r="AR213" s="283" t="str">
        <f>IF(AQ213=0,"",
IF(SUM($AQ$206:AQ213)=1,AS213,
IF($AQ$326&gt;SUM($AQ$206:AQ213),_xlfn.CONCAT(", ",AS213),
IF($AQ$326=SUM($AQ$206:AQ213),_xlfn.CONCAT(" y ",AS213)))))</f>
        <v/>
      </c>
      <c r="AS213" s="10">
        <v>8</v>
      </c>
      <c r="AT213" s="298">
        <f t="shared" si="28"/>
        <v>0</v>
      </c>
      <c r="AU213" s="293">
        <f t="shared" si="29"/>
        <v>0</v>
      </c>
      <c r="AV213" s="283" t="str">
        <f>IF(AU213=0,"",
IF(SUM($AU$206:AU213)=1,AW213,
IF($AU$326&gt;SUM($AU$206:AU213),_xlfn.CONCAT(", ",AW213),
IF($AU$326=SUM($AU$206:AU213),_xlfn.CONCAT(" y ",AW213)))))</f>
        <v/>
      </c>
      <c r="AW213" s="52" t="s">
        <v>5139</v>
      </c>
    </row>
    <row r="214" spans="1:49" ht="15" customHeight="1">
      <c r="A214" s="11"/>
      <c r="B214" s="11"/>
      <c r="C214" s="10" t="s">
        <v>5039</v>
      </c>
      <c r="D214" s="800" t="str">
        <f t="shared" si="18"/>
        <v/>
      </c>
      <c r="E214" s="723"/>
      <c r="F214" s="723"/>
      <c r="G214" s="723"/>
      <c r="H214" s="723"/>
      <c r="I214" s="724"/>
      <c r="J214" s="808"/>
      <c r="K214" s="809"/>
      <c r="L214" s="808"/>
      <c r="M214" s="809"/>
      <c r="N214" s="808"/>
      <c r="O214" s="809"/>
      <c r="P214" s="808"/>
      <c r="Q214" s="809"/>
      <c r="R214" s="808"/>
      <c r="S214" s="809"/>
      <c r="T214" s="808"/>
      <c r="U214" s="809"/>
      <c r="V214" s="808"/>
      <c r="W214" s="809"/>
      <c r="X214" s="808"/>
      <c r="Y214" s="809"/>
      <c r="Z214" s="808"/>
      <c r="AA214" s="809"/>
      <c r="AB214" s="728"/>
      <c r="AC214" s="714"/>
      <c r="AD214" s="805"/>
      <c r="AI214">
        <f t="shared" si="19"/>
        <v>0</v>
      </c>
      <c r="AJ214">
        <f t="shared" si="20"/>
        <v>0</v>
      </c>
      <c r="AK214">
        <f t="shared" si="21"/>
        <v>0</v>
      </c>
      <c r="AL214">
        <f t="shared" si="22"/>
        <v>0</v>
      </c>
      <c r="AM214">
        <f t="shared" si="23"/>
        <v>0</v>
      </c>
      <c r="AN214">
        <f t="shared" si="24"/>
        <v>0</v>
      </c>
      <c r="AO214">
        <f t="shared" si="25"/>
        <v>0</v>
      </c>
      <c r="AP214">
        <f t="shared" si="26"/>
        <v>0</v>
      </c>
      <c r="AQ214" s="293">
        <f t="shared" si="27"/>
        <v>0</v>
      </c>
      <c r="AR214" s="283" t="str">
        <f>IF(AQ214=0,"",
IF(SUM($AQ$206:AQ214)=1,AS214,
IF($AQ$326&gt;SUM($AQ$206:AQ214),_xlfn.CONCAT(", ",AS214),
IF($AQ$326=SUM($AQ$206:AQ214),_xlfn.CONCAT(" y ",AS214)))))</f>
        <v/>
      </c>
      <c r="AS214" s="10">
        <v>9</v>
      </c>
      <c r="AT214" s="298">
        <f t="shared" si="28"/>
        <v>0</v>
      </c>
      <c r="AU214" s="293">
        <f t="shared" si="29"/>
        <v>0</v>
      </c>
      <c r="AV214" s="283" t="str">
        <f>IF(AU214=0,"",
IF(SUM($AU$206:AU214)=1,AW214,
IF($AU$326&gt;SUM($AU$206:AU214),_xlfn.CONCAT(", ",AW214),
IF($AU$326=SUM($AU$206:AU214),_xlfn.CONCAT(" y ",AW214)))))</f>
        <v/>
      </c>
      <c r="AW214" s="52" t="s">
        <v>5141</v>
      </c>
    </row>
    <row r="215" spans="1:49" ht="15" customHeight="1">
      <c r="A215" s="11"/>
      <c r="B215" s="11"/>
      <c r="C215" s="10" t="s">
        <v>5040</v>
      </c>
      <c r="D215" s="800" t="str">
        <f t="shared" si="18"/>
        <v/>
      </c>
      <c r="E215" s="723"/>
      <c r="F215" s="723"/>
      <c r="G215" s="723"/>
      <c r="H215" s="723"/>
      <c r="I215" s="724"/>
      <c r="J215" s="808"/>
      <c r="K215" s="809"/>
      <c r="L215" s="808"/>
      <c r="M215" s="809"/>
      <c r="N215" s="808"/>
      <c r="O215" s="809"/>
      <c r="P215" s="808"/>
      <c r="Q215" s="809"/>
      <c r="R215" s="808"/>
      <c r="S215" s="809"/>
      <c r="T215" s="808"/>
      <c r="U215" s="809"/>
      <c r="V215" s="808"/>
      <c r="W215" s="809"/>
      <c r="X215" s="808"/>
      <c r="Y215" s="809"/>
      <c r="Z215" s="808"/>
      <c r="AA215" s="809"/>
      <c r="AB215" s="728"/>
      <c r="AC215" s="714"/>
      <c r="AD215" s="805"/>
      <c r="AI215">
        <f t="shared" si="19"/>
        <v>0</v>
      </c>
      <c r="AJ215">
        <f t="shared" si="20"/>
        <v>0</v>
      </c>
      <c r="AK215">
        <f t="shared" si="21"/>
        <v>0</v>
      </c>
      <c r="AL215">
        <f t="shared" si="22"/>
        <v>0</v>
      </c>
      <c r="AM215">
        <f t="shared" si="23"/>
        <v>0</v>
      </c>
      <c r="AN215">
        <f t="shared" si="24"/>
        <v>0</v>
      </c>
      <c r="AO215">
        <f t="shared" si="25"/>
        <v>0</v>
      </c>
      <c r="AP215">
        <f t="shared" si="26"/>
        <v>0</v>
      </c>
      <c r="AQ215" s="293">
        <f t="shared" si="27"/>
        <v>0</v>
      </c>
      <c r="AR215" s="283" t="str">
        <f>IF(AQ215=0,"",
IF(SUM($AQ$206:AQ215)=1,AS215,
IF($AQ$326&gt;SUM($AQ$206:AQ215),_xlfn.CONCAT(", ",AS215),
IF($AQ$326=SUM($AQ$206:AQ215),_xlfn.CONCAT(" y ",AS215)))))</f>
        <v/>
      </c>
      <c r="AS215" s="10">
        <v>10</v>
      </c>
      <c r="AT215" s="298">
        <f t="shared" si="28"/>
        <v>0</v>
      </c>
      <c r="AU215" s="293">
        <f t="shared" si="29"/>
        <v>0</v>
      </c>
      <c r="AV215" s="283" t="str">
        <f>IF(AU215=0,"",
IF(SUM($AU$206:AU215)=1,AW215,
IF($AU$326&gt;SUM($AU$206:AU215),_xlfn.CONCAT(", ",AW215),
IF($AU$326=SUM($AU$206:AU215),_xlfn.CONCAT(" y ",AW215)))))</f>
        <v/>
      </c>
      <c r="AW215" s="52" t="s">
        <v>5143</v>
      </c>
    </row>
    <row r="216" spans="1:49" ht="15" customHeight="1">
      <c r="A216" s="11"/>
      <c r="B216" s="11"/>
      <c r="C216" s="10" t="s">
        <v>5042</v>
      </c>
      <c r="D216" s="800" t="str">
        <f t="shared" si="18"/>
        <v/>
      </c>
      <c r="E216" s="723"/>
      <c r="F216" s="723"/>
      <c r="G216" s="723"/>
      <c r="H216" s="723"/>
      <c r="I216" s="724"/>
      <c r="J216" s="808"/>
      <c r="K216" s="809"/>
      <c r="L216" s="808"/>
      <c r="M216" s="809"/>
      <c r="N216" s="808"/>
      <c r="O216" s="809"/>
      <c r="P216" s="808"/>
      <c r="Q216" s="809"/>
      <c r="R216" s="808"/>
      <c r="S216" s="809"/>
      <c r="T216" s="808"/>
      <c r="U216" s="809"/>
      <c r="V216" s="808"/>
      <c r="W216" s="809"/>
      <c r="X216" s="808"/>
      <c r="Y216" s="809"/>
      <c r="Z216" s="808"/>
      <c r="AA216" s="809"/>
      <c r="AB216" s="728"/>
      <c r="AC216" s="714"/>
      <c r="AD216" s="805"/>
      <c r="AI216">
        <f t="shared" si="19"/>
        <v>0</v>
      </c>
      <c r="AJ216">
        <f t="shared" si="20"/>
        <v>0</v>
      </c>
      <c r="AK216">
        <f t="shared" si="21"/>
        <v>0</v>
      </c>
      <c r="AL216">
        <f t="shared" si="22"/>
        <v>0</v>
      </c>
      <c r="AM216">
        <f t="shared" si="23"/>
        <v>0</v>
      </c>
      <c r="AN216">
        <f t="shared" si="24"/>
        <v>0</v>
      </c>
      <c r="AO216">
        <f t="shared" si="25"/>
        <v>0</v>
      </c>
      <c r="AP216">
        <f t="shared" si="26"/>
        <v>0</v>
      </c>
      <c r="AQ216" s="293">
        <f t="shared" si="27"/>
        <v>0</v>
      </c>
      <c r="AR216" s="283" t="str">
        <f>IF(AQ216=0,"",
IF(SUM($AQ$206:AQ216)=1,AS216,
IF($AQ$326&gt;SUM($AQ$206:AQ216),_xlfn.CONCAT(", ",AS216),
IF($AQ$326=SUM($AQ$206:AQ216),_xlfn.CONCAT(" y ",AS216)))))</f>
        <v/>
      </c>
      <c r="AS216" s="10">
        <v>11</v>
      </c>
      <c r="AT216" s="298">
        <f t="shared" si="28"/>
        <v>0</v>
      </c>
      <c r="AU216" s="293">
        <f t="shared" si="29"/>
        <v>0</v>
      </c>
      <c r="AV216" s="283" t="str">
        <f>IF(AU216=0,"",
IF(SUM($AU$206:AU216)=1,AW216,
IF($AU$326&gt;SUM($AU$206:AU216),_xlfn.CONCAT(", ",AW216),
IF($AU$326=SUM($AU$206:AU216),_xlfn.CONCAT(" y ",AW216)))))</f>
        <v/>
      </c>
      <c r="AW216" s="52" t="s">
        <v>5145</v>
      </c>
    </row>
    <row r="217" spans="1:49" ht="15" customHeight="1">
      <c r="A217" s="11"/>
      <c r="B217" s="11"/>
      <c r="C217" s="10" t="s">
        <v>5043</v>
      </c>
      <c r="D217" s="800" t="str">
        <f t="shared" si="18"/>
        <v/>
      </c>
      <c r="E217" s="723"/>
      <c r="F217" s="723"/>
      <c r="G217" s="723"/>
      <c r="H217" s="723"/>
      <c r="I217" s="724"/>
      <c r="J217" s="808"/>
      <c r="K217" s="809"/>
      <c r="L217" s="808"/>
      <c r="M217" s="809"/>
      <c r="N217" s="808"/>
      <c r="O217" s="809"/>
      <c r="P217" s="808"/>
      <c r="Q217" s="809"/>
      <c r="R217" s="808"/>
      <c r="S217" s="809"/>
      <c r="T217" s="808"/>
      <c r="U217" s="809"/>
      <c r="V217" s="808"/>
      <c r="W217" s="809"/>
      <c r="X217" s="808"/>
      <c r="Y217" s="809"/>
      <c r="Z217" s="808"/>
      <c r="AA217" s="809"/>
      <c r="AB217" s="728"/>
      <c r="AC217" s="714"/>
      <c r="AD217" s="805"/>
      <c r="AI217">
        <f t="shared" si="19"/>
        <v>0</v>
      </c>
      <c r="AJ217">
        <f t="shared" si="20"/>
        <v>0</v>
      </c>
      <c r="AK217">
        <f t="shared" si="21"/>
        <v>0</v>
      </c>
      <c r="AL217">
        <f t="shared" si="22"/>
        <v>0</v>
      </c>
      <c r="AM217">
        <f t="shared" si="23"/>
        <v>0</v>
      </c>
      <c r="AN217">
        <f t="shared" si="24"/>
        <v>0</v>
      </c>
      <c r="AO217">
        <f t="shared" si="25"/>
        <v>0</v>
      </c>
      <c r="AP217">
        <f t="shared" si="26"/>
        <v>0</v>
      </c>
      <c r="AQ217" s="293">
        <f t="shared" si="27"/>
        <v>0</v>
      </c>
      <c r="AR217" s="283" t="str">
        <f>IF(AQ217=0,"",
IF(SUM($AQ$206:AQ217)=1,AS217,
IF($AQ$326&gt;SUM($AQ$206:AQ217),_xlfn.CONCAT(", ",AS217),
IF($AQ$326=SUM($AQ$206:AQ217),_xlfn.CONCAT(" y ",AS217)))))</f>
        <v/>
      </c>
      <c r="AS217" s="10">
        <v>12</v>
      </c>
      <c r="AT217" s="298">
        <f t="shared" si="28"/>
        <v>0</v>
      </c>
      <c r="AU217" s="293">
        <f t="shared" si="29"/>
        <v>0</v>
      </c>
      <c r="AV217" s="283" t="str">
        <f>IF(AU217=0,"",
IF(SUM($AU$206:AU217)=1,AW217,
IF($AU$326&gt;SUM($AU$206:AU217),_xlfn.CONCAT(", ",AW217),
IF($AU$326=SUM($AU$206:AU217),_xlfn.CONCAT(" y ",AW217)))))</f>
        <v/>
      </c>
      <c r="AW217" s="52" t="s">
        <v>5147</v>
      </c>
    </row>
    <row r="218" spans="1:49" ht="15" customHeight="1">
      <c r="A218" s="11"/>
      <c r="B218" s="11"/>
      <c r="C218" s="10" t="s">
        <v>5044</v>
      </c>
      <c r="D218" s="800" t="str">
        <f t="shared" si="18"/>
        <v/>
      </c>
      <c r="E218" s="723"/>
      <c r="F218" s="723"/>
      <c r="G218" s="723"/>
      <c r="H218" s="723"/>
      <c r="I218" s="724"/>
      <c r="J218" s="808"/>
      <c r="K218" s="809"/>
      <c r="L218" s="808"/>
      <c r="M218" s="809"/>
      <c r="N218" s="808"/>
      <c r="O218" s="809"/>
      <c r="P218" s="808"/>
      <c r="Q218" s="809"/>
      <c r="R218" s="808"/>
      <c r="S218" s="809"/>
      <c r="T218" s="808"/>
      <c r="U218" s="809"/>
      <c r="V218" s="808"/>
      <c r="W218" s="809"/>
      <c r="X218" s="808"/>
      <c r="Y218" s="809"/>
      <c r="Z218" s="808"/>
      <c r="AA218" s="809"/>
      <c r="AB218" s="728"/>
      <c r="AC218" s="714"/>
      <c r="AD218" s="805"/>
      <c r="AI218">
        <f t="shared" si="19"/>
        <v>0</v>
      </c>
      <c r="AJ218">
        <f t="shared" si="20"/>
        <v>0</v>
      </c>
      <c r="AK218">
        <f t="shared" si="21"/>
        <v>0</v>
      </c>
      <c r="AL218">
        <f t="shared" si="22"/>
        <v>0</v>
      </c>
      <c r="AM218">
        <f t="shared" si="23"/>
        <v>0</v>
      </c>
      <c r="AN218">
        <f t="shared" si="24"/>
        <v>0</v>
      </c>
      <c r="AO218">
        <f t="shared" si="25"/>
        <v>0</v>
      </c>
      <c r="AP218">
        <f t="shared" si="26"/>
        <v>0</v>
      </c>
      <c r="AQ218" s="293">
        <f t="shared" si="27"/>
        <v>0</v>
      </c>
      <c r="AR218" s="283" t="str">
        <f>IF(AQ218=0,"",
IF(SUM($AQ$206:AQ218)=1,AS218,
IF($AQ$326&gt;SUM($AQ$206:AQ218),_xlfn.CONCAT(", ",AS218),
IF($AQ$326=SUM($AQ$206:AQ218),_xlfn.CONCAT(" y ",AS218)))))</f>
        <v/>
      </c>
      <c r="AS218" s="10">
        <v>13</v>
      </c>
      <c r="AT218" s="298">
        <f t="shared" si="28"/>
        <v>0</v>
      </c>
      <c r="AU218" s="293">
        <f t="shared" si="29"/>
        <v>0</v>
      </c>
      <c r="AV218" s="283" t="str">
        <f>IF(AU218=0,"",
IF(SUM($AU$206:AU218)=1,AW218,
IF($AU$326&gt;SUM($AU$206:AU218),_xlfn.CONCAT(", ",AW218),
IF($AU$326=SUM($AU$206:AU218),_xlfn.CONCAT(" y ",AW218)))))</f>
        <v/>
      </c>
      <c r="AW218" s="52" t="s">
        <v>5149</v>
      </c>
    </row>
    <row r="219" spans="1:49" ht="15" customHeight="1">
      <c r="A219" s="11"/>
      <c r="B219" s="11"/>
      <c r="C219" s="10" t="s">
        <v>5045</v>
      </c>
      <c r="D219" s="800" t="str">
        <f t="shared" si="18"/>
        <v/>
      </c>
      <c r="E219" s="723"/>
      <c r="F219" s="723"/>
      <c r="G219" s="723"/>
      <c r="H219" s="723"/>
      <c r="I219" s="724"/>
      <c r="J219" s="808"/>
      <c r="K219" s="809"/>
      <c r="L219" s="808"/>
      <c r="M219" s="809"/>
      <c r="N219" s="808"/>
      <c r="O219" s="809"/>
      <c r="P219" s="808"/>
      <c r="Q219" s="809"/>
      <c r="R219" s="808"/>
      <c r="S219" s="809"/>
      <c r="T219" s="808"/>
      <c r="U219" s="809"/>
      <c r="V219" s="808"/>
      <c r="W219" s="809"/>
      <c r="X219" s="808"/>
      <c r="Y219" s="809"/>
      <c r="Z219" s="808"/>
      <c r="AA219" s="809"/>
      <c r="AB219" s="728"/>
      <c r="AC219" s="714"/>
      <c r="AD219" s="805"/>
      <c r="AI219">
        <f t="shared" si="19"/>
        <v>0</v>
      </c>
      <c r="AJ219">
        <f t="shared" si="20"/>
        <v>0</v>
      </c>
      <c r="AK219">
        <f t="shared" si="21"/>
        <v>0</v>
      </c>
      <c r="AL219">
        <f t="shared" si="22"/>
        <v>0</v>
      </c>
      <c r="AM219">
        <f t="shared" si="23"/>
        <v>0</v>
      </c>
      <c r="AN219">
        <f t="shared" si="24"/>
        <v>0</v>
      </c>
      <c r="AO219">
        <f t="shared" si="25"/>
        <v>0</v>
      </c>
      <c r="AP219">
        <f t="shared" si="26"/>
        <v>0</v>
      </c>
      <c r="AQ219" s="293">
        <f t="shared" si="27"/>
        <v>0</v>
      </c>
      <c r="AR219" s="283" t="str">
        <f>IF(AQ219=0,"",
IF(SUM($AQ$206:AQ219)=1,AS219,
IF($AQ$326&gt;SUM($AQ$206:AQ219),_xlfn.CONCAT(", ",AS219),
IF($AQ$326=SUM($AQ$206:AQ219),_xlfn.CONCAT(" y ",AS219)))))</f>
        <v/>
      </c>
      <c r="AS219" s="10">
        <v>14</v>
      </c>
      <c r="AT219" s="298">
        <f t="shared" si="28"/>
        <v>0</v>
      </c>
      <c r="AU219" s="293">
        <f t="shared" si="29"/>
        <v>0</v>
      </c>
      <c r="AV219" s="283" t="str">
        <f>IF(AU219=0,"",
IF(SUM($AU$206:AU219)=1,AW219,
IF($AU$326&gt;SUM($AU$206:AU219),_xlfn.CONCAT(", ",AW219),
IF($AU$326=SUM($AU$206:AU219),_xlfn.CONCAT(" y ",AW219)))))</f>
        <v/>
      </c>
      <c r="AW219" s="52" t="s">
        <v>5151</v>
      </c>
    </row>
    <row r="220" spans="1:49" ht="15" customHeight="1">
      <c r="A220" s="11"/>
      <c r="B220" s="11"/>
      <c r="C220" s="10" t="s">
        <v>5046</v>
      </c>
      <c r="D220" s="800" t="str">
        <f t="shared" si="18"/>
        <v/>
      </c>
      <c r="E220" s="723"/>
      <c r="F220" s="723"/>
      <c r="G220" s="723"/>
      <c r="H220" s="723"/>
      <c r="I220" s="724"/>
      <c r="J220" s="808"/>
      <c r="K220" s="809"/>
      <c r="L220" s="808"/>
      <c r="M220" s="809"/>
      <c r="N220" s="808"/>
      <c r="O220" s="809"/>
      <c r="P220" s="808"/>
      <c r="Q220" s="809"/>
      <c r="R220" s="808"/>
      <c r="S220" s="809"/>
      <c r="T220" s="808"/>
      <c r="U220" s="809"/>
      <c r="V220" s="808"/>
      <c r="W220" s="809"/>
      <c r="X220" s="808"/>
      <c r="Y220" s="809"/>
      <c r="Z220" s="808"/>
      <c r="AA220" s="809"/>
      <c r="AB220" s="728"/>
      <c r="AC220" s="714"/>
      <c r="AD220" s="805"/>
      <c r="AI220">
        <f t="shared" si="19"/>
        <v>0</v>
      </c>
      <c r="AJ220">
        <f t="shared" si="20"/>
        <v>0</v>
      </c>
      <c r="AK220">
        <f t="shared" si="21"/>
        <v>0</v>
      </c>
      <c r="AL220">
        <f t="shared" si="22"/>
        <v>0</v>
      </c>
      <c r="AM220">
        <f t="shared" si="23"/>
        <v>0</v>
      </c>
      <c r="AN220">
        <f t="shared" si="24"/>
        <v>0</v>
      </c>
      <c r="AO220">
        <f t="shared" si="25"/>
        <v>0</v>
      </c>
      <c r="AP220">
        <f t="shared" si="26"/>
        <v>0</v>
      </c>
      <c r="AQ220" s="293">
        <f t="shared" si="27"/>
        <v>0</v>
      </c>
      <c r="AR220" s="283" t="str">
        <f>IF(AQ220=0,"",
IF(SUM($AQ$206:AQ220)=1,AS220,
IF($AQ$326&gt;SUM($AQ$206:AQ220),_xlfn.CONCAT(", ",AS220),
IF($AQ$326=SUM($AQ$206:AQ220),_xlfn.CONCAT(" y ",AS220)))))</f>
        <v/>
      </c>
      <c r="AS220" s="10">
        <v>15</v>
      </c>
      <c r="AT220" s="298">
        <f t="shared" si="28"/>
        <v>0</v>
      </c>
      <c r="AU220" s="293">
        <f t="shared" si="29"/>
        <v>0</v>
      </c>
      <c r="AV220" s="283" t="str">
        <f>IF(AU220=0,"",
IF(SUM($AU$206:AU220)=1,AW220,
IF($AU$326&gt;SUM($AU$206:AU220),_xlfn.CONCAT(", ",AW220),
IF($AU$326=SUM($AU$206:AU220),_xlfn.CONCAT(" y ",AW220)))))</f>
        <v/>
      </c>
      <c r="AW220" s="52" t="s">
        <v>5153</v>
      </c>
    </row>
    <row r="221" spans="1:49" ht="15" customHeight="1">
      <c r="A221" s="11"/>
      <c r="B221" s="11"/>
      <c r="C221" s="10" t="s">
        <v>5047</v>
      </c>
      <c r="D221" s="800" t="str">
        <f t="shared" si="18"/>
        <v/>
      </c>
      <c r="E221" s="723"/>
      <c r="F221" s="723"/>
      <c r="G221" s="723"/>
      <c r="H221" s="723"/>
      <c r="I221" s="724"/>
      <c r="J221" s="808"/>
      <c r="K221" s="809"/>
      <c r="L221" s="808"/>
      <c r="M221" s="809"/>
      <c r="N221" s="808"/>
      <c r="O221" s="809"/>
      <c r="P221" s="808"/>
      <c r="Q221" s="809"/>
      <c r="R221" s="808"/>
      <c r="S221" s="809"/>
      <c r="T221" s="808"/>
      <c r="U221" s="809"/>
      <c r="V221" s="808"/>
      <c r="W221" s="809"/>
      <c r="X221" s="808"/>
      <c r="Y221" s="809"/>
      <c r="Z221" s="808"/>
      <c r="AA221" s="809"/>
      <c r="AB221" s="728"/>
      <c r="AC221" s="714"/>
      <c r="AD221" s="805"/>
      <c r="AI221">
        <f t="shared" si="19"/>
        <v>0</v>
      </c>
      <c r="AJ221">
        <f t="shared" si="20"/>
        <v>0</v>
      </c>
      <c r="AK221">
        <f t="shared" si="21"/>
        <v>0</v>
      </c>
      <c r="AL221">
        <f t="shared" si="22"/>
        <v>0</v>
      </c>
      <c r="AM221">
        <f t="shared" si="23"/>
        <v>0</v>
      </c>
      <c r="AN221">
        <f t="shared" si="24"/>
        <v>0</v>
      </c>
      <c r="AO221">
        <f t="shared" si="25"/>
        <v>0</v>
      </c>
      <c r="AP221">
        <f t="shared" si="26"/>
        <v>0</v>
      </c>
      <c r="AQ221" s="293">
        <f t="shared" si="27"/>
        <v>0</v>
      </c>
      <c r="AR221" s="283" t="str">
        <f>IF(AQ221=0,"",
IF(SUM($AQ$206:AQ221)=1,AS221,
IF($AQ$326&gt;SUM($AQ$206:AQ221),_xlfn.CONCAT(", ",AS221),
IF($AQ$326=SUM($AQ$206:AQ221),_xlfn.CONCAT(" y ",AS221)))))</f>
        <v/>
      </c>
      <c r="AS221" s="10">
        <v>16</v>
      </c>
      <c r="AT221" s="298">
        <f t="shared" si="28"/>
        <v>0</v>
      </c>
      <c r="AU221" s="293">
        <f t="shared" si="29"/>
        <v>0</v>
      </c>
      <c r="AV221" s="283" t="str">
        <f>IF(AU221=0,"",
IF(SUM($AU$206:AU221)=1,AW221,
IF($AU$326&gt;SUM($AU$206:AU221),_xlfn.CONCAT(", ",AW221),
IF($AU$326=SUM($AU$206:AU221),_xlfn.CONCAT(" y ",AW221)))))</f>
        <v/>
      </c>
      <c r="AW221" s="52" t="s">
        <v>5155</v>
      </c>
    </row>
    <row r="222" spans="1:49" ht="15" customHeight="1">
      <c r="A222" s="11"/>
      <c r="B222" s="11"/>
      <c r="C222" s="10" t="s">
        <v>5048</v>
      </c>
      <c r="D222" s="800" t="str">
        <f t="shared" si="18"/>
        <v/>
      </c>
      <c r="E222" s="723"/>
      <c r="F222" s="723"/>
      <c r="G222" s="723"/>
      <c r="H222" s="723"/>
      <c r="I222" s="724"/>
      <c r="J222" s="808"/>
      <c r="K222" s="809"/>
      <c r="L222" s="808"/>
      <c r="M222" s="809"/>
      <c r="N222" s="808"/>
      <c r="O222" s="809"/>
      <c r="P222" s="808"/>
      <c r="Q222" s="809"/>
      <c r="R222" s="808"/>
      <c r="S222" s="809"/>
      <c r="T222" s="808"/>
      <c r="U222" s="809"/>
      <c r="V222" s="808"/>
      <c r="W222" s="809"/>
      <c r="X222" s="808"/>
      <c r="Y222" s="809"/>
      <c r="Z222" s="808"/>
      <c r="AA222" s="809"/>
      <c r="AB222" s="728"/>
      <c r="AC222" s="714"/>
      <c r="AD222" s="805"/>
      <c r="AI222">
        <f t="shared" si="19"/>
        <v>0</v>
      </c>
      <c r="AJ222">
        <f t="shared" si="20"/>
        <v>0</v>
      </c>
      <c r="AK222">
        <f t="shared" si="21"/>
        <v>0</v>
      </c>
      <c r="AL222">
        <f t="shared" si="22"/>
        <v>0</v>
      </c>
      <c r="AM222">
        <f t="shared" si="23"/>
        <v>0</v>
      </c>
      <c r="AN222">
        <f t="shared" si="24"/>
        <v>0</v>
      </c>
      <c r="AO222">
        <f t="shared" si="25"/>
        <v>0</v>
      </c>
      <c r="AP222">
        <f t="shared" si="26"/>
        <v>0</v>
      </c>
      <c r="AQ222" s="293">
        <f t="shared" si="27"/>
        <v>0</v>
      </c>
      <c r="AR222" s="283" t="str">
        <f>IF(AQ222=0,"",
IF(SUM($AQ$206:AQ222)=1,AS222,
IF($AQ$326&gt;SUM($AQ$206:AQ222),_xlfn.CONCAT(", ",AS222),
IF($AQ$326=SUM($AQ$206:AQ222),_xlfn.CONCAT(" y ",AS222)))))</f>
        <v/>
      </c>
      <c r="AS222" s="10">
        <v>17</v>
      </c>
      <c r="AT222" s="298">
        <f t="shared" si="28"/>
        <v>0</v>
      </c>
      <c r="AU222" s="293">
        <f t="shared" si="29"/>
        <v>0</v>
      </c>
      <c r="AV222" s="283" t="str">
        <f>IF(AU222=0,"",
IF(SUM($AU$206:AU222)=1,AW222,
IF($AU$326&gt;SUM($AU$206:AU222),_xlfn.CONCAT(", ",AW222),
IF($AU$326=SUM($AU$206:AU222),_xlfn.CONCAT(" y ",AW222)))))</f>
        <v/>
      </c>
      <c r="AW222" s="52" t="s">
        <v>5157</v>
      </c>
    </row>
    <row r="223" spans="1:49" ht="15" customHeight="1">
      <c r="A223" s="11"/>
      <c r="B223" s="11"/>
      <c r="C223" s="10" t="s">
        <v>5049</v>
      </c>
      <c r="D223" s="800" t="str">
        <f t="shared" si="18"/>
        <v/>
      </c>
      <c r="E223" s="723"/>
      <c r="F223" s="723"/>
      <c r="G223" s="723"/>
      <c r="H223" s="723"/>
      <c r="I223" s="724"/>
      <c r="J223" s="808"/>
      <c r="K223" s="809"/>
      <c r="L223" s="808"/>
      <c r="M223" s="809"/>
      <c r="N223" s="808"/>
      <c r="O223" s="809"/>
      <c r="P223" s="808"/>
      <c r="Q223" s="809"/>
      <c r="R223" s="808"/>
      <c r="S223" s="809"/>
      <c r="T223" s="808"/>
      <c r="U223" s="809"/>
      <c r="V223" s="808"/>
      <c r="W223" s="809"/>
      <c r="X223" s="808"/>
      <c r="Y223" s="809"/>
      <c r="Z223" s="808"/>
      <c r="AA223" s="809"/>
      <c r="AB223" s="728"/>
      <c r="AC223" s="714"/>
      <c r="AD223" s="805"/>
      <c r="AI223">
        <f t="shared" si="19"/>
        <v>0</v>
      </c>
      <c r="AJ223">
        <f t="shared" si="20"/>
        <v>0</v>
      </c>
      <c r="AK223">
        <f t="shared" si="21"/>
        <v>0</v>
      </c>
      <c r="AL223">
        <f t="shared" si="22"/>
        <v>0</v>
      </c>
      <c r="AM223">
        <f t="shared" si="23"/>
        <v>0</v>
      </c>
      <c r="AN223">
        <f t="shared" si="24"/>
        <v>0</v>
      </c>
      <c r="AO223">
        <f t="shared" si="25"/>
        <v>0</v>
      </c>
      <c r="AP223">
        <f t="shared" si="26"/>
        <v>0</v>
      </c>
      <c r="AQ223" s="293">
        <f t="shared" si="27"/>
        <v>0</v>
      </c>
      <c r="AR223" s="283" t="str">
        <f>IF(AQ223=0,"",
IF(SUM($AQ$206:AQ223)=1,AS223,
IF($AQ$326&gt;SUM($AQ$206:AQ223),_xlfn.CONCAT(", ",AS223),
IF($AQ$326=SUM($AQ$206:AQ223),_xlfn.CONCAT(" y ",AS223)))))</f>
        <v/>
      </c>
      <c r="AS223" s="10">
        <v>18</v>
      </c>
      <c r="AT223" s="298">
        <f t="shared" si="28"/>
        <v>0</v>
      </c>
      <c r="AU223" s="293">
        <f t="shared" si="29"/>
        <v>0</v>
      </c>
      <c r="AV223" s="283" t="str">
        <f>IF(AU223=0,"",
IF(SUM($AU$206:AU223)=1,AW223,
IF($AU$326&gt;SUM($AU$206:AU223),_xlfn.CONCAT(", ",AW223),
IF($AU$326=SUM($AU$206:AU223),_xlfn.CONCAT(" y ",AW223)))))</f>
        <v/>
      </c>
      <c r="AW223" s="52" t="s">
        <v>5159</v>
      </c>
    </row>
    <row r="224" spans="1:49" ht="15" customHeight="1">
      <c r="A224" s="11"/>
      <c r="B224" s="11"/>
      <c r="C224" s="10" t="s">
        <v>5050</v>
      </c>
      <c r="D224" s="800" t="str">
        <f t="shared" si="18"/>
        <v/>
      </c>
      <c r="E224" s="723"/>
      <c r="F224" s="723"/>
      <c r="G224" s="723"/>
      <c r="H224" s="723"/>
      <c r="I224" s="724"/>
      <c r="J224" s="808"/>
      <c r="K224" s="809"/>
      <c r="L224" s="808"/>
      <c r="M224" s="809"/>
      <c r="N224" s="808"/>
      <c r="O224" s="809"/>
      <c r="P224" s="808"/>
      <c r="Q224" s="809"/>
      <c r="R224" s="808"/>
      <c r="S224" s="809"/>
      <c r="T224" s="808"/>
      <c r="U224" s="809"/>
      <c r="V224" s="808"/>
      <c r="W224" s="809"/>
      <c r="X224" s="808"/>
      <c r="Y224" s="809"/>
      <c r="Z224" s="808"/>
      <c r="AA224" s="809"/>
      <c r="AB224" s="728"/>
      <c r="AC224" s="714"/>
      <c r="AD224" s="805"/>
      <c r="AI224">
        <f t="shared" si="19"/>
        <v>0</v>
      </c>
      <c r="AJ224">
        <f t="shared" si="20"/>
        <v>0</v>
      </c>
      <c r="AK224">
        <f t="shared" si="21"/>
        <v>0</v>
      </c>
      <c r="AL224">
        <f t="shared" si="22"/>
        <v>0</v>
      </c>
      <c r="AM224">
        <f t="shared" si="23"/>
        <v>0</v>
      </c>
      <c r="AN224">
        <f t="shared" si="24"/>
        <v>0</v>
      </c>
      <c r="AO224">
        <f t="shared" si="25"/>
        <v>0</v>
      </c>
      <c r="AP224">
        <f t="shared" si="26"/>
        <v>0</v>
      </c>
      <c r="AQ224" s="293">
        <f t="shared" si="27"/>
        <v>0</v>
      </c>
      <c r="AR224" s="283" t="str">
        <f>IF(AQ224=0,"",
IF(SUM($AQ$206:AQ224)=1,AS224,
IF($AQ$326&gt;SUM($AQ$206:AQ224),_xlfn.CONCAT(", ",AS224),
IF($AQ$326=SUM($AQ$206:AQ224),_xlfn.CONCAT(" y ",AS224)))))</f>
        <v/>
      </c>
      <c r="AS224" s="10">
        <v>19</v>
      </c>
      <c r="AT224" s="298">
        <f t="shared" si="28"/>
        <v>0</v>
      </c>
      <c r="AU224" s="293">
        <f t="shared" si="29"/>
        <v>0</v>
      </c>
      <c r="AV224" s="283" t="str">
        <f>IF(AU224=0,"",
IF(SUM($AU$206:AU224)=1,AW224,
IF($AU$326&gt;SUM($AU$206:AU224),_xlfn.CONCAT(", ",AW224),
IF($AU$326=SUM($AU$206:AU224),_xlfn.CONCAT(" y ",AW224)))))</f>
        <v/>
      </c>
      <c r="AW224" s="52" t="s">
        <v>5161</v>
      </c>
    </row>
    <row r="225" spans="1:49" ht="15" customHeight="1">
      <c r="A225" s="11"/>
      <c r="B225" s="11"/>
      <c r="C225" s="10" t="s">
        <v>5051</v>
      </c>
      <c r="D225" s="800" t="str">
        <f t="shared" si="18"/>
        <v/>
      </c>
      <c r="E225" s="723"/>
      <c r="F225" s="723"/>
      <c r="G225" s="723"/>
      <c r="H225" s="723"/>
      <c r="I225" s="724"/>
      <c r="J225" s="808"/>
      <c r="K225" s="809"/>
      <c r="L225" s="808"/>
      <c r="M225" s="809"/>
      <c r="N225" s="808"/>
      <c r="O225" s="809"/>
      <c r="P225" s="808"/>
      <c r="Q225" s="809"/>
      <c r="R225" s="808"/>
      <c r="S225" s="809"/>
      <c r="T225" s="808"/>
      <c r="U225" s="809"/>
      <c r="V225" s="808"/>
      <c r="W225" s="809"/>
      <c r="X225" s="808"/>
      <c r="Y225" s="809"/>
      <c r="Z225" s="808"/>
      <c r="AA225" s="809"/>
      <c r="AB225" s="728"/>
      <c r="AC225" s="714"/>
      <c r="AD225" s="805"/>
      <c r="AI225">
        <f t="shared" si="19"/>
        <v>0</v>
      </c>
      <c r="AJ225">
        <f t="shared" si="20"/>
        <v>0</v>
      </c>
      <c r="AK225">
        <f t="shared" si="21"/>
        <v>0</v>
      </c>
      <c r="AL225">
        <f t="shared" si="22"/>
        <v>0</v>
      </c>
      <c r="AM225">
        <f t="shared" si="23"/>
        <v>0</v>
      </c>
      <c r="AN225">
        <f t="shared" si="24"/>
        <v>0</v>
      </c>
      <c r="AO225">
        <f t="shared" si="25"/>
        <v>0</v>
      </c>
      <c r="AP225">
        <f t="shared" si="26"/>
        <v>0</v>
      </c>
      <c r="AQ225" s="293">
        <f t="shared" si="27"/>
        <v>0</v>
      </c>
      <c r="AR225" s="283" t="str">
        <f>IF(AQ225=0,"",
IF(SUM($AQ$206:AQ225)=1,AS225,
IF($AQ$326&gt;SUM($AQ$206:AQ225),_xlfn.CONCAT(", ",AS225),
IF($AQ$326=SUM($AQ$206:AQ225),_xlfn.CONCAT(" y ",AS225)))))</f>
        <v/>
      </c>
      <c r="AS225" s="10">
        <v>20</v>
      </c>
      <c r="AT225" s="298">
        <f t="shared" si="28"/>
        <v>0</v>
      </c>
      <c r="AU225" s="293">
        <f t="shared" si="29"/>
        <v>0</v>
      </c>
      <c r="AV225" s="283" t="str">
        <f>IF(AU225=0,"",
IF(SUM($AU$206:AU225)=1,AW225,
IF($AU$326&gt;SUM($AU$206:AU225),_xlfn.CONCAT(", ",AW225),
IF($AU$326=SUM($AU$206:AU225),_xlfn.CONCAT(" y ",AW225)))))</f>
        <v/>
      </c>
      <c r="AW225" s="52" t="s">
        <v>5163</v>
      </c>
    </row>
    <row r="226" spans="1:49" ht="15" customHeight="1">
      <c r="A226" s="11"/>
      <c r="B226" s="11"/>
      <c r="C226" s="10" t="s">
        <v>5052</v>
      </c>
      <c r="D226" s="800" t="str">
        <f t="shared" si="18"/>
        <v/>
      </c>
      <c r="E226" s="723"/>
      <c r="F226" s="723"/>
      <c r="G226" s="723"/>
      <c r="H226" s="723"/>
      <c r="I226" s="724"/>
      <c r="J226" s="808"/>
      <c r="K226" s="809"/>
      <c r="L226" s="808"/>
      <c r="M226" s="809"/>
      <c r="N226" s="808"/>
      <c r="O226" s="809"/>
      <c r="P226" s="808"/>
      <c r="Q226" s="809"/>
      <c r="R226" s="808"/>
      <c r="S226" s="809"/>
      <c r="T226" s="808"/>
      <c r="U226" s="809"/>
      <c r="V226" s="808"/>
      <c r="W226" s="809"/>
      <c r="X226" s="808"/>
      <c r="Y226" s="809"/>
      <c r="Z226" s="808"/>
      <c r="AA226" s="809"/>
      <c r="AB226" s="728"/>
      <c r="AC226" s="714"/>
      <c r="AD226" s="805"/>
      <c r="AI226">
        <f t="shared" si="19"/>
        <v>0</v>
      </c>
      <c r="AJ226">
        <f t="shared" si="20"/>
        <v>0</v>
      </c>
      <c r="AK226">
        <f t="shared" si="21"/>
        <v>0</v>
      </c>
      <c r="AL226">
        <f t="shared" si="22"/>
        <v>0</v>
      </c>
      <c r="AM226">
        <f t="shared" si="23"/>
        <v>0</v>
      </c>
      <c r="AN226">
        <f t="shared" si="24"/>
        <v>0</v>
      </c>
      <c r="AO226">
        <f t="shared" si="25"/>
        <v>0</v>
      </c>
      <c r="AP226">
        <f t="shared" si="26"/>
        <v>0</v>
      </c>
      <c r="AQ226" s="293">
        <f t="shared" si="27"/>
        <v>0</v>
      </c>
      <c r="AR226" s="283" t="str">
        <f>IF(AQ226=0,"",
IF(SUM($AQ$206:AQ226)=1,AS226,
IF($AQ$326&gt;SUM($AQ$206:AQ226),_xlfn.CONCAT(", ",AS226),
IF($AQ$326=SUM($AQ$206:AQ226),_xlfn.CONCAT(" y ",AS226)))))</f>
        <v/>
      </c>
      <c r="AS226" s="10">
        <v>21</v>
      </c>
      <c r="AT226" s="298">
        <f t="shared" si="28"/>
        <v>0</v>
      </c>
      <c r="AU226" s="293">
        <f t="shared" si="29"/>
        <v>0</v>
      </c>
      <c r="AV226" s="283" t="str">
        <f>IF(AU226=0,"",
IF(SUM($AU$206:AU226)=1,AW226,
IF($AU$326&gt;SUM($AU$206:AU226),_xlfn.CONCAT(", ",AW226),
IF($AU$326=SUM($AU$206:AU226),_xlfn.CONCAT(" y ",AW226)))))</f>
        <v/>
      </c>
      <c r="AW226" s="52" t="s">
        <v>5165</v>
      </c>
    </row>
    <row r="227" spans="1:49" ht="15" customHeight="1">
      <c r="A227" s="11"/>
      <c r="B227" s="11"/>
      <c r="C227" s="10" t="s">
        <v>5053</v>
      </c>
      <c r="D227" s="800" t="str">
        <f t="shared" si="18"/>
        <v/>
      </c>
      <c r="E227" s="723"/>
      <c r="F227" s="723"/>
      <c r="G227" s="723"/>
      <c r="H227" s="723"/>
      <c r="I227" s="724"/>
      <c r="J227" s="808"/>
      <c r="K227" s="809"/>
      <c r="L227" s="808"/>
      <c r="M227" s="809"/>
      <c r="N227" s="808"/>
      <c r="O227" s="809"/>
      <c r="P227" s="808"/>
      <c r="Q227" s="809"/>
      <c r="R227" s="808"/>
      <c r="S227" s="809"/>
      <c r="T227" s="808"/>
      <c r="U227" s="809"/>
      <c r="V227" s="808"/>
      <c r="W227" s="809"/>
      <c r="X227" s="808"/>
      <c r="Y227" s="809"/>
      <c r="Z227" s="808"/>
      <c r="AA227" s="809"/>
      <c r="AB227" s="728"/>
      <c r="AC227" s="714"/>
      <c r="AD227" s="805"/>
      <c r="AI227">
        <f t="shared" si="19"/>
        <v>0</v>
      </c>
      <c r="AJ227">
        <f t="shared" si="20"/>
        <v>0</v>
      </c>
      <c r="AK227">
        <f t="shared" si="21"/>
        <v>0</v>
      </c>
      <c r="AL227">
        <f t="shared" si="22"/>
        <v>0</v>
      </c>
      <c r="AM227">
        <f t="shared" si="23"/>
        <v>0</v>
      </c>
      <c r="AN227">
        <f t="shared" si="24"/>
        <v>0</v>
      </c>
      <c r="AO227">
        <f t="shared" si="25"/>
        <v>0</v>
      </c>
      <c r="AP227">
        <f t="shared" si="26"/>
        <v>0</v>
      </c>
      <c r="AQ227" s="293">
        <f t="shared" si="27"/>
        <v>0</v>
      </c>
      <c r="AR227" s="283" t="str">
        <f>IF(AQ227=0,"",
IF(SUM($AQ$206:AQ227)=1,AS227,
IF($AQ$326&gt;SUM($AQ$206:AQ227),_xlfn.CONCAT(", ",AS227),
IF($AQ$326=SUM($AQ$206:AQ227),_xlfn.CONCAT(" y ",AS227)))))</f>
        <v/>
      </c>
      <c r="AS227" s="10">
        <v>22</v>
      </c>
      <c r="AT227" s="298">
        <f t="shared" si="28"/>
        <v>0</v>
      </c>
      <c r="AU227" s="293">
        <f t="shared" si="29"/>
        <v>0</v>
      </c>
      <c r="AV227" s="283" t="str">
        <f>IF(AU227=0,"",
IF(SUM($AU$206:AU227)=1,AW227,
IF($AU$326&gt;SUM($AU$206:AU227),_xlfn.CONCAT(", ",AW227),
IF($AU$326=SUM($AU$206:AU227),_xlfn.CONCAT(" y ",AW227)))))</f>
        <v/>
      </c>
      <c r="AW227" s="52" t="s">
        <v>5167</v>
      </c>
    </row>
    <row r="228" spans="1:49" ht="15" customHeight="1">
      <c r="A228" s="11"/>
      <c r="B228" s="11"/>
      <c r="C228" s="10" t="s">
        <v>5054</v>
      </c>
      <c r="D228" s="800" t="str">
        <f t="shared" si="18"/>
        <v/>
      </c>
      <c r="E228" s="723"/>
      <c r="F228" s="723"/>
      <c r="G228" s="723"/>
      <c r="H228" s="723"/>
      <c r="I228" s="724"/>
      <c r="J228" s="808"/>
      <c r="K228" s="809"/>
      <c r="L228" s="808"/>
      <c r="M228" s="809"/>
      <c r="N228" s="808"/>
      <c r="O228" s="809"/>
      <c r="P228" s="808"/>
      <c r="Q228" s="809"/>
      <c r="R228" s="808"/>
      <c r="S228" s="809"/>
      <c r="T228" s="808"/>
      <c r="U228" s="809"/>
      <c r="V228" s="808"/>
      <c r="W228" s="809"/>
      <c r="X228" s="808"/>
      <c r="Y228" s="809"/>
      <c r="Z228" s="808"/>
      <c r="AA228" s="809"/>
      <c r="AB228" s="728"/>
      <c r="AC228" s="714"/>
      <c r="AD228" s="805"/>
      <c r="AI228">
        <f t="shared" si="19"/>
        <v>0</v>
      </c>
      <c r="AJ228">
        <f t="shared" si="20"/>
        <v>0</v>
      </c>
      <c r="AK228">
        <f t="shared" si="21"/>
        <v>0</v>
      </c>
      <c r="AL228">
        <f t="shared" si="22"/>
        <v>0</v>
      </c>
      <c r="AM228">
        <f t="shared" si="23"/>
        <v>0</v>
      </c>
      <c r="AN228">
        <f t="shared" si="24"/>
        <v>0</v>
      </c>
      <c r="AO228">
        <f t="shared" si="25"/>
        <v>0</v>
      </c>
      <c r="AP228">
        <f t="shared" si="26"/>
        <v>0</v>
      </c>
      <c r="AQ228" s="293">
        <f t="shared" si="27"/>
        <v>0</v>
      </c>
      <c r="AR228" s="283" t="str">
        <f>IF(AQ228=0,"",
IF(SUM($AQ$206:AQ228)=1,AS228,
IF($AQ$326&gt;SUM($AQ$206:AQ228),_xlfn.CONCAT(", ",AS228),
IF($AQ$326=SUM($AQ$206:AQ228),_xlfn.CONCAT(" y ",AS228)))))</f>
        <v/>
      </c>
      <c r="AS228" s="10">
        <v>23</v>
      </c>
      <c r="AT228" s="298">
        <f t="shared" si="28"/>
        <v>0</v>
      </c>
      <c r="AU228" s="293">
        <f t="shared" si="29"/>
        <v>0</v>
      </c>
      <c r="AV228" s="283" t="str">
        <f>IF(AU228=0,"",
IF(SUM($AU$206:AU228)=1,AW228,
IF($AU$326&gt;SUM($AU$206:AU228),_xlfn.CONCAT(", ",AW228),
IF($AU$326=SUM($AU$206:AU228),_xlfn.CONCAT(" y ",AW228)))))</f>
        <v/>
      </c>
      <c r="AW228" s="52" t="s">
        <v>5169</v>
      </c>
    </row>
    <row r="229" spans="1:49" ht="15" customHeight="1">
      <c r="A229" s="11"/>
      <c r="B229" s="11"/>
      <c r="C229" s="10" t="s">
        <v>5055</v>
      </c>
      <c r="D229" s="800" t="str">
        <f t="shared" si="18"/>
        <v/>
      </c>
      <c r="E229" s="723"/>
      <c r="F229" s="723"/>
      <c r="G229" s="723"/>
      <c r="H229" s="723"/>
      <c r="I229" s="724"/>
      <c r="J229" s="808"/>
      <c r="K229" s="809"/>
      <c r="L229" s="808"/>
      <c r="M229" s="809"/>
      <c r="N229" s="808"/>
      <c r="O229" s="809"/>
      <c r="P229" s="808"/>
      <c r="Q229" s="809"/>
      <c r="R229" s="808"/>
      <c r="S229" s="809"/>
      <c r="T229" s="808"/>
      <c r="U229" s="809"/>
      <c r="V229" s="808"/>
      <c r="W229" s="809"/>
      <c r="X229" s="808"/>
      <c r="Y229" s="809"/>
      <c r="Z229" s="808"/>
      <c r="AA229" s="809"/>
      <c r="AB229" s="728"/>
      <c r="AC229" s="714"/>
      <c r="AD229" s="805"/>
      <c r="AI229">
        <f t="shared" si="19"/>
        <v>0</v>
      </c>
      <c r="AJ229">
        <f t="shared" si="20"/>
        <v>0</v>
      </c>
      <c r="AK229">
        <f t="shared" si="21"/>
        <v>0</v>
      </c>
      <c r="AL229">
        <f t="shared" si="22"/>
        <v>0</v>
      </c>
      <c r="AM229">
        <f t="shared" si="23"/>
        <v>0</v>
      </c>
      <c r="AN229">
        <f t="shared" si="24"/>
        <v>0</v>
      </c>
      <c r="AO229">
        <f t="shared" si="25"/>
        <v>0</v>
      </c>
      <c r="AP229">
        <f t="shared" si="26"/>
        <v>0</v>
      </c>
      <c r="AQ229" s="293">
        <f t="shared" si="27"/>
        <v>0</v>
      </c>
      <c r="AR229" s="283" t="str">
        <f>IF(AQ229=0,"",
IF(SUM($AQ$206:AQ229)=1,AS229,
IF($AQ$326&gt;SUM($AQ$206:AQ229),_xlfn.CONCAT(", ",AS229),
IF($AQ$326=SUM($AQ$206:AQ229),_xlfn.CONCAT(" y ",AS229)))))</f>
        <v/>
      </c>
      <c r="AS229" s="10">
        <v>24</v>
      </c>
      <c r="AT229" s="298">
        <f t="shared" si="28"/>
        <v>0</v>
      </c>
      <c r="AU229" s="293">
        <f t="shared" si="29"/>
        <v>0</v>
      </c>
      <c r="AV229" s="283" t="str">
        <f>IF(AU229=0,"",
IF(SUM($AU$206:AU229)=1,AW229,
IF($AU$326&gt;SUM($AU$206:AU229),_xlfn.CONCAT(", ",AW229),
IF($AU$326=SUM($AU$206:AU229),_xlfn.CONCAT(" y ",AW229)))))</f>
        <v/>
      </c>
      <c r="AW229" s="52" t="s">
        <v>5171</v>
      </c>
    </row>
    <row r="230" spans="1:49" ht="15" customHeight="1">
      <c r="A230" s="11"/>
      <c r="B230" s="11"/>
      <c r="C230" s="10" t="s">
        <v>5056</v>
      </c>
      <c r="D230" s="800" t="str">
        <f t="shared" si="18"/>
        <v/>
      </c>
      <c r="E230" s="723"/>
      <c r="F230" s="723"/>
      <c r="G230" s="723"/>
      <c r="H230" s="723"/>
      <c r="I230" s="724"/>
      <c r="J230" s="808"/>
      <c r="K230" s="809"/>
      <c r="L230" s="808"/>
      <c r="M230" s="809"/>
      <c r="N230" s="808"/>
      <c r="O230" s="809"/>
      <c r="P230" s="808"/>
      <c r="Q230" s="809"/>
      <c r="R230" s="808"/>
      <c r="S230" s="809"/>
      <c r="T230" s="808"/>
      <c r="U230" s="809"/>
      <c r="V230" s="808"/>
      <c r="W230" s="809"/>
      <c r="X230" s="808"/>
      <c r="Y230" s="809"/>
      <c r="Z230" s="808"/>
      <c r="AA230" s="809"/>
      <c r="AB230" s="728"/>
      <c r="AC230" s="714"/>
      <c r="AD230" s="805"/>
      <c r="AI230">
        <f t="shared" si="19"/>
        <v>0</v>
      </c>
      <c r="AJ230">
        <f t="shared" si="20"/>
        <v>0</v>
      </c>
      <c r="AK230">
        <f t="shared" si="21"/>
        <v>0</v>
      </c>
      <c r="AL230">
        <f t="shared" si="22"/>
        <v>0</v>
      </c>
      <c r="AM230">
        <f t="shared" si="23"/>
        <v>0</v>
      </c>
      <c r="AN230">
        <f t="shared" si="24"/>
        <v>0</v>
      </c>
      <c r="AO230">
        <f t="shared" si="25"/>
        <v>0</v>
      </c>
      <c r="AP230">
        <f t="shared" si="26"/>
        <v>0</v>
      </c>
      <c r="AQ230" s="293">
        <f t="shared" si="27"/>
        <v>0</v>
      </c>
      <c r="AR230" s="283" t="str">
        <f>IF(AQ230=0,"",
IF(SUM($AQ$206:AQ230)=1,AS230,
IF($AQ$326&gt;SUM($AQ$206:AQ230),_xlfn.CONCAT(", ",AS230),
IF($AQ$326=SUM($AQ$206:AQ230),_xlfn.CONCAT(" y ",AS230)))))</f>
        <v/>
      </c>
      <c r="AS230" s="10">
        <v>25</v>
      </c>
      <c r="AT230" s="298">
        <f t="shared" si="28"/>
        <v>0</v>
      </c>
      <c r="AU230" s="293">
        <f t="shared" si="29"/>
        <v>0</v>
      </c>
      <c r="AV230" s="283" t="str">
        <f>IF(AU230=0,"",
IF(SUM($AU$206:AU230)=1,AW230,
IF($AU$326&gt;SUM($AU$206:AU230),_xlfn.CONCAT(", ",AW230),
IF($AU$326=SUM($AU$206:AU230),_xlfn.CONCAT(" y ",AW230)))))</f>
        <v/>
      </c>
      <c r="AW230" s="52" t="s">
        <v>5173</v>
      </c>
    </row>
    <row r="231" spans="1:49" ht="15" customHeight="1">
      <c r="A231" s="11"/>
      <c r="B231" s="11"/>
      <c r="C231" s="10" t="s">
        <v>5057</v>
      </c>
      <c r="D231" s="800" t="str">
        <f t="shared" si="18"/>
        <v/>
      </c>
      <c r="E231" s="723"/>
      <c r="F231" s="723"/>
      <c r="G231" s="723"/>
      <c r="H231" s="723"/>
      <c r="I231" s="724"/>
      <c r="J231" s="808"/>
      <c r="K231" s="809"/>
      <c r="L231" s="808"/>
      <c r="M231" s="809"/>
      <c r="N231" s="808"/>
      <c r="O231" s="809"/>
      <c r="P231" s="808"/>
      <c r="Q231" s="809"/>
      <c r="R231" s="808"/>
      <c r="S231" s="809"/>
      <c r="T231" s="808"/>
      <c r="U231" s="809"/>
      <c r="V231" s="808"/>
      <c r="W231" s="809"/>
      <c r="X231" s="808"/>
      <c r="Y231" s="809"/>
      <c r="Z231" s="808"/>
      <c r="AA231" s="809"/>
      <c r="AB231" s="728"/>
      <c r="AC231" s="714"/>
      <c r="AD231" s="805"/>
      <c r="AI231">
        <f t="shared" si="19"/>
        <v>0</v>
      </c>
      <c r="AJ231">
        <f t="shared" si="20"/>
        <v>0</v>
      </c>
      <c r="AK231">
        <f t="shared" si="21"/>
        <v>0</v>
      </c>
      <c r="AL231">
        <f t="shared" si="22"/>
        <v>0</v>
      </c>
      <c r="AM231">
        <f t="shared" si="23"/>
        <v>0</v>
      </c>
      <c r="AN231">
        <f t="shared" si="24"/>
        <v>0</v>
      </c>
      <c r="AO231">
        <f t="shared" si="25"/>
        <v>0</v>
      </c>
      <c r="AP231">
        <f t="shared" si="26"/>
        <v>0</v>
      </c>
      <c r="AQ231" s="293">
        <f t="shared" si="27"/>
        <v>0</v>
      </c>
      <c r="AR231" s="283" t="str">
        <f>IF(AQ231=0,"",
IF(SUM($AQ$206:AQ231)=1,AS231,
IF($AQ$326&gt;SUM($AQ$206:AQ231),_xlfn.CONCAT(", ",AS231),
IF($AQ$326=SUM($AQ$206:AQ231),_xlfn.CONCAT(" y ",AS231)))))</f>
        <v/>
      </c>
      <c r="AS231" s="10">
        <v>26</v>
      </c>
      <c r="AT231" s="298">
        <f t="shared" si="28"/>
        <v>0</v>
      </c>
      <c r="AU231" s="293">
        <f t="shared" si="29"/>
        <v>0</v>
      </c>
      <c r="AV231" s="283" t="str">
        <f>IF(AU231=0,"",
IF(SUM($AU$206:AU231)=1,AW231,
IF($AU$326&gt;SUM($AU$206:AU231),_xlfn.CONCAT(", ",AW231),
IF($AU$326=SUM($AU$206:AU231),_xlfn.CONCAT(" y ",AW231)))))</f>
        <v/>
      </c>
      <c r="AW231" s="52" t="s">
        <v>5175</v>
      </c>
    </row>
    <row r="232" spans="1:49" ht="15" customHeight="1">
      <c r="A232" s="11"/>
      <c r="B232" s="11"/>
      <c r="C232" s="10" t="s">
        <v>5058</v>
      </c>
      <c r="D232" s="800" t="str">
        <f t="shared" si="18"/>
        <v/>
      </c>
      <c r="E232" s="723"/>
      <c r="F232" s="723"/>
      <c r="G232" s="723"/>
      <c r="H232" s="723"/>
      <c r="I232" s="724"/>
      <c r="J232" s="808"/>
      <c r="K232" s="809"/>
      <c r="L232" s="808"/>
      <c r="M232" s="809"/>
      <c r="N232" s="808"/>
      <c r="O232" s="809"/>
      <c r="P232" s="808"/>
      <c r="Q232" s="809"/>
      <c r="R232" s="808"/>
      <c r="S232" s="809"/>
      <c r="T232" s="808"/>
      <c r="U232" s="809"/>
      <c r="V232" s="808"/>
      <c r="W232" s="809"/>
      <c r="X232" s="808"/>
      <c r="Y232" s="809"/>
      <c r="Z232" s="808"/>
      <c r="AA232" s="809"/>
      <c r="AB232" s="728"/>
      <c r="AC232" s="714"/>
      <c r="AD232" s="805"/>
      <c r="AI232">
        <f t="shared" si="19"/>
        <v>0</v>
      </c>
      <c r="AJ232">
        <f t="shared" si="20"/>
        <v>0</v>
      </c>
      <c r="AK232">
        <f t="shared" si="21"/>
        <v>0</v>
      </c>
      <c r="AL232">
        <f t="shared" si="22"/>
        <v>0</v>
      </c>
      <c r="AM232">
        <f t="shared" si="23"/>
        <v>0</v>
      </c>
      <c r="AN232">
        <f t="shared" si="24"/>
        <v>0</v>
      </c>
      <c r="AO232">
        <f t="shared" si="25"/>
        <v>0</v>
      </c>
      <c r="AP232">
        <f t="shared" si="26"/>
        <v>0</v>
      </c>
      <c r="AQ232" s="293">
        <f t="shared" si="27"/>
        <v>0</v>
      </c>
      <c r="AR232" s="283" t="str">
        <f>IF(AQ232=0,"",
IF(SUM($AQ$206:AQ232)=1,AS232,
IF($AQ$326&gt;SUM($AQ$206:AQ232),_xlfn.CONCAT(", ",AS232),
IF($AQ$326=SUM($AQ$206:AQ232),_xlfn.CONCAT(" y ",AS232)))))</f>
        <v/>
      </c>
      <c r="AS232" s="10">
        <v>27</v>
      </c>
      <c r="AT232" s="298">
        <f t="shared" si="28"/>
        <v>0</v>
      </c>
      <c r="AU232" s="293">
        <f t="shared" si="29"/>
        <v>0</v>
      </c>
      <c r="AV232" s="283" t="str">
        <f>IF(AU232=0,"",
IF(SUM($AU$206:AU232)=1,AW232,
IF($AU$326&gt;SUM($AU$206:AU232),_xlfn.CONCAT(", ",AW232),
IF($AU$326=SUM($AU$206:AU232),_xlfn.CONCAT(" y ",AW232)))))</f>
        <v/>
      </c>
      <c r="AW232" s="52" t="s">
        <v>5177</v>
      </c>
    </row>
    <row r="233" spans="1:49" ht="15" customHeight="1">
      <c r="A233" s="11"/>
      <c r="B233" s="11"/>
      <c r="C233" s="10" t="s">
        <v>5059</v>
      </c>
      <c r="D233" s="800" t="str">
        <f t="shared" si="18"/>
        <v/>
      </c>
      <c r="E233" s="723"/>
      <c r="F233" s="723"/>
      <c r="G233" s="723"/>
      <c r="H233" s="723"/>
      <c r="I233" s="724"/>
      <c r="J233" s="808"/>
      <c r="K233" s="809"/>
      <c r="L233" s="808"/>
      <c r="M233" s="809"/>
      <c r="N233" s="808"/>
      <c r="O233" s="809"/>
      <c r="P233" s="808"/>
      <c r="Q233" s="809"/>
      <c r="R233" s="808"/>
      <c r="S233" s="809"/>
      <c r="T233" s="808"/>
      <c r="U233" s="809"/>
      <c r="V233" s="808"/>
      <c r="W233" s="809"/>
      <c r="X233" s="808"/>
      <c r="Y233" s="809"/>
      <c r="Z233" s="808"/>
      <c r="AA233" s="809"/>
      <c r="AB233" s="728"/>
      <c r="AC233" s="714"/>
      <c r="AD233" s="805"/>
      <c r="AI233">
        <f t="shared" si="19"/>
        <v>0</v>
      </c>
      <c r="AJ233">
        <f t="shared" si="20"/>
        <v>0</v>
      </c>
      <c r="AK233">
        <f t="shared" si="21"/>
        <v>0</v>
      </c>
      <c r="AL233">
        <f t="shared" si="22"/>
        <v>0</v>
      </c>
      <c r="AM233">
        <f t="shared" si="23"/>
        <v>0</v>
      </c>
      <c r="AN233">
        <f t="shared" si="24"/>
        <v>0</v>
      </c>
      <c r="AO233">
        <f t="shared" si="25"/>
        <v>0</v>
      </c>
      <c r="AP233">
        <f t="shared" si="26"/>
        <v>0</v>
      </c>
      <c r="AQ233" s="293">
        <f t="shared" si="27"/>
        <v>0</v>
      </c>
      <c r="AR233" s="283" t="str">
        <f>IF(AQ233=0,"",
IF(SUM($AQ$206:AQ233)=1,AS233,
IF($AQ$326&gt;SUM($AQ$206:AQ233),_xlfn.CONCAT(", ",AS233),
IF($AQ$326=SUM($AQ$206:AQ233),_xlfn.CONCAT(" y ",AS233)))))</f>
        <v/>
      </c>
      <c r="AS233" s="10">
        <v>28</v>
      </c>
      <c r="AT233" s="298">
        <f t="shared" si="28"/>
        <v>0</v>
      </c>
      <c r="AU233" s="293">
        <f t="shared" si="29"/>
        <v>0</v>
      </c>
      <c r="AV233" s="283" t="str">
        <f>IF(AU233=0,"",
IF(SUM($AU$206:AU233)=1,AW233,
IF($AU$326&gt;SUM($AU$206:AU233),_xlfn.CONCAT(", ",AW233),
IF($AU$326=SUM($AU$206:AU233),_xlfn.CONCAT(" y ",AW233)))))</f>
        <v/>
      </c>
      <c r="AW233" s="52" t="s">
        <v>5179</v>
      </c>
    </row>
    <row r="234" spans="1:49" ht="15" customHeight="1">
      <c r="A234" s="11"/>
      <c r="B234" s="11"/>
      <c r="C234" s="10" t="s">
        <v>5060</v>
      </c>
      <c r="D234" s="800" t="str">
        <f t="shared" si="18"/>
        <v/>
      </c>
      <c r="E234" s="723"/>
      <c r="F234" s="723"/>
      <c r="G234" s="723"/>
      <c r="H234" s="723"/>
      <c r="I234" s="724"/>
      <c r="J234" s="808"/>
      <c r="K234" s="809"/>
      <c r="L234" s="808"/>
      <c r="M234" s="809"/>
      <c r="N234" s="808"/>
      <c r="O234" s="809"/>
      <c r="P234" s="808"/>
      <c r="Q234" s="809"/>
      <c r="R234" s="808"/>
      <c r="S234" s="809"/>
      <c r="T234" s="808"/>
      <c r="U234" s="809"/>
      <c r="V234" s="808"/>
      <c r="W234" s="809"/>
      <c r="X234" s="808"/>
      <c r="Y234" s="809"/>
      <c r="Z234" s="808"/>
      <c r="AA234" s="809"/>
      <c r="AB234" s="728"/>
      <c r="AC234" s="714"/>
      <c r="AD234" s="805"/>
      <c r="AI234">
        <f t="shared" si="19"/>
        <v>0</v>
      </c>
      <c r="AJ234">
        <f t="shared" si="20"/>
        <v>0</v>
      </c>
      <c r="AK234">
        <f t="shared" si="21"/>
        <v>0</v>
      </c>
      <c r="AL234">
        <f t="shared" si="22"/>
        <v>0</v>
      </c>
      <c r="AM234">
        <f t="shared" si="23"/>
        <v>0</v>
      </c>
      <c r="AN234">
        <f t="shared" si="24"/>
        <v>0</v>
      </c>
      <c r="AO234">
        <f t="shared" si="25"/>
        <v>0</v>
      </c>
      <c r="AP234">
        <f t="shared" si="26"/>
        <v>0</v>
      </c>
      <c r="AQ234" s="293">
        <f t="shared" si="27"/>
        <v>0</v>
      </c>
      <c r="AR234" s="283" t="str">
        <f>IF(AQ234=0,"",
IF(SUM($AQ$206:AQ234)=1,AS234,
IF($AQ$326&gt;SUM($AQ$206:AQ234),_xlfn.CONCAT(", ",AS234),
IF($AQ$326=SUM($AQ$206:AQ234),_xlfn.CONCAT(" y ",AS234)))))</f>
        <v/>
      </c>
      <c r="AS234" s="10">
        <v>29</v>
      </c>
      <c r="AT234" s="298">
        <f t="shared" si="28"/>
        <v>0</v>
      </c>
      <c r="AU234" s="293">
        <f t="shared" si="29"/>
        <v>0</v>
      </c>
      <c r="AV234" s="283" t="str">
        <f>IF(AU234=0,"",
IF(SUM($AU$206:AU234)=1,AW234,
IF($AU$326&gt;SUM($AU$206:AU234),_xlfn.CONCAT(", ",AW234),
IF($AU$326=SUM($AU$206:AU234),_xlfn.CONCAT(" y ",AW234)))))</f>
        <v/>
      </c>
      <c r="AW234" s="52" t="s">
        <v>5181</v>
      </c>
    </row>
    <row r="235" spans="1:49" ht="15" customHeight="1">
      <c r="A235" s="11"/>
      <c r="B235" s="11"/>
      <c r="C235" s="10" t="s">
        <v>5061</v>
      </c>
      <c r="D235" s="800" t="str">
        <f t="shared" si="18"/>
        <v/>
      </c>
      <c r="E235" s="723"/>
      <c r="F235" s="723"/>
      <c r="G235" s="723"/>
      <c r="H235" s="723"/>
      <c r="I235" s="724"/>
      <c r="J235" s="808"/>
      <c r="K235" s="809"/>
      <c r="L235" s="808"/>
      <c r="M235" s="809"/>
      <c r="N235" s="808"/>
      <c r="O235" s="809"/>
      <c r="P235" s="808"/>
      <c r="Q235" s="809"/>
      <c r="R235" s="808"/>
      <c r="S235" s="809"/>
      <c r="T235" s="808"/>
      <c r="U235" s="809"/>
      <c r="V235" s="808"/>
      <c r="W235" s="809"/>
      <c r="X235" s="808"/>
      <c r="Y235" s="809"/>
      <c r="Z235" s="808"/>
      <c r="AA235" s="809"/>
      <c r="AB235" s="728"/>
      <c r="AC235" s="714"/>
      <c r="AD235" s="805"/>
      <c r="AI235">
        <f t="shared" si="19"/>
        <v>0</v>
      </c>
      <c r="AJ235">
        <f t="shared" si="20"/>
        <v>0</v>
      </c>
      <c r="AK235">
        <f t="shared" si="21"/>
        <v>0</v>
      </c>
      <c r="AL235">
        <f t="shared" si="22"/>
        <v>0</v>
      </c>
      <c r="AM235">
        <f t="shared" si="23"/>
        <v>0</v>
      </c>
      <c r="AN235">
        <f t="shared" si="24"/>
        <v>0</v>
      </c>
      <c r="AO235">
        <f t="shared" si="25"/>
        <v>0</v>
      </c>
      <c r="AP235">
        <f t="shared" si="26"/>
        <v>0</v>
      </c>
      <c r="AQ235" s="293">
        <f t="shared" si="27"/>
        <v>0</v>
      </c>
      <c r="AR235" s="283" t="str">
        <f>IF(AQ235=0,"",
IF(SUM($AQ$206:AQ235)=1,AS235,
IF($AQ$326&gt;SUM($AQ$206:AQ235),_xlfn.CONCAT(", ",AS235),
IF($AQ$326=SUM($AQ$206:AQ235),_xlfn.CONCAT(" y ",AS235)))))</f>
        <v/>
      </c>
      <c r="AS235" s="10">
        <v>30</v>
      </c>
      <c r="AT235" s="298">
        <f t="shared" si="28"/>
        <v>0</v>
      </c>
      <c r="AU235" s="293">
        <f t="shared" si="29"/>
        <v>0</v>
      </c>
      <c r="AV235" s="283" t="str">
        <f>IF(AU235=0,"",
IF(SUM($AU$206:AU235)=1,AW235,
IF($AU$326&gt;SUM($AU$206:AU235),_xlfn.CONCAT(", ",AW235),
IF($AU$326=SUM($AU$206:AU235),_xlfn.CONCAT(" y ",AW235)))))</f>
        <v/>
      </c>
      <c r="AW235" s="52" t="s">
        <v>5183</v>
      </c>
    </row>
    <row r="236" spans="1:49" ht="15" customHeight="1">
      <c r="A236" s="11"/>
      <c r="B236" s="11"/>
      <c r="C236" s="10" t="s">
        <v>5062</v>
      </c>
      <c r="D236" s="800" t="str">
        <f t="shared" si="18"/>
        <v/>
      </c>
      <c r="E236" s="723"/>
      <c r="F236" s="723"/>
      <c r="G236" s="723"/>
      <c r="H236" s="723"/>
      <c r="I236" s="724"/>
      <c r="J236" s="808"/>
      <c r="K236" s="809"/>
      <c r="L236" s="808"/>
      <c r="M236" s="809"/>
      <c r="N236" s="808"/>
      <c r="O236" s="809"/>
      <c r="P236" s="808"/>
      <c r="Q236" s="809"/>
      <c r="R236" s="808"/>
      <c r="S236" s="809"/>
      <c r="T236" s="808"/>
      <c r="U236" s="809"/>
      <c r="V236" s="808"/>
      <c r="W236" s="809"/>
      <c r="X236" s="808"/>
      <c r="Y236" s="809"/>
      <c r="Z236" s="808"/>
      <c r="AA236" s="809"/>
      <c r="AB236" s="728"/>
      <c r="AC236" s="714"/>
      <c r="AD236" s="805"/>
      <c r="AI236">
        <f t="shared" si="19"/>
        <v>0</v>
      </c>
      <c r="AJ236">
        <f t="shared" si="20"/>
        <v>0</v>
      </c>
      <c r="AK236">
        <f t="shared" si="21"/>
        <v>0</v>
      </c>
      <c r="AL236">
        <f t="shared" si="22"/>
        <v>0</v>
      </c>
      <c r="AM236">
        <f t="shared" si="23"/>
        <v>0</v>
      </c>
      <c r="AN236">
        <f t="shared" si="24"/>
        <v>0</v>
      </c>
      <c r="AO236">
        <f t="shared" si="25"/>
        <v>0</v>
      </c>
      <c r="AP236">
        <f t="shared" si="26"/>
        <v>0</v>
      </c>
      <c r="AQ236" s="293">
        <f t="shared" si="27"/>
        <v>0</v>
      </c>
      <c r="AR236" s="283" t="str">
        <f>IF(AQ236=0,"",
IF(SUM($AQ$206:AQ236)=1,AS236,
IF($AQ$326&gt;SUM($AQ$206:AQ236),_xlfn.CONCAT(", ",AS236),
IF($AQ$326=SUM($AQ$206:AQ236),_xlfn.CONCAT(" y ",AS236)))))</f>
        <v/>
      </c>
      <c r="AS236" s="10">
        <v>31</v>
      </c>
      <c r="AT236" s="298">
        <f t="shared" si="28"/>
        <v>0</v>
      </c>
      <c r="AU236" s="293">
        <f t="shared" si="29"/>
        <v>0</v>
      </c>
      <c r="AV236" s="283" t="str">
        <f>IF(AU236=0,"",
IF(SUM($AU$206:AU236)=1,AW236,
IF($AU$326&gt;SUM($AU$206:AU236),_xlfn.CONCAT(", ",AW236),
IF($AU$326=SUM($AU$206:AU236),_xlfn.CONCAT(" y ",AW236)))))</f>
        <v/>
      </c>
      <c r="AW236" s="52" t="s">
        <v>5185</v>
      </c>
    </row>
    <row r="237" spans="1:49" ht="15" customHeight="1">
      <c r="A237" s="11"/>
      <c r="B237" s="11"/>
      <c r="C237" s="10" t="s">
        <v>5063</v>
      </c>
      <c r="D237" s="800" t="str">
        <f t="shared" si="18"/>
        <v/>
      </c>
      <c r="E237" s="723"/>
      <c r="F237" s="723"/>
      <c r="G237" s="723"/>
      <c r="H237" s="723"/>
      <c r="I237" s="724"/>
      <c r="J237" s="808"/>
      <c r="K237" s="809"/>
      <c r="L237" s="808"/>
      <c r="M237" s="809"/>
      <c r="N237" s="808"/>
      <c r="O237" s="809"/>
      <c r="P237" s="808"/>
      <c r="Q237" s="809"/>
      <c r="R237" s="808"/>
      <c r="S237" s="809"/>
      <c r="T237" s="808"/>
      <c r="U237" s="809"/>
      <c r="V237" s="808"/>
      <c r="W237" s="809"/>
      <c r="X237" s="808"/>
      <c r="Y237" s="809"/>
      <c r="Z237" s="808"/>
      <c r="AA237" s="809"/>
      <c r="AB237" s="728"/>
      <c r="AC237" s="714"/>
      <c r="AD237" s="805"/>
      <c r="AI237">
        <f t="shared" si="19"/>
        <v>0</v>
      </c>
      <c r="AJ237">
        <f t="shared" si="20"/>
        <v>0</v>
      </c>
      <c r="AK237">
        <f t="shared" si="21"/>
        <v>0</v>
      </c>
      <c r="AL237">
        <f t="shared" si="22"/>
        <v>0</v>
      </c>
      <c r="AM237">
        <f t="shared" si="23"/>
        <v>0</v>
      </c>
      <c r="AN237">
        <f t="shared" si="24"/>
        <v>0</v>
      </c>
      <c r="AO237">
        <f t="shared" si="25"/>
        <v>0</v>
      </c>
      <c r="AP237">
        <f t="shared" si="26"/>
        <v>0</v>
      </c>
      <c r="AQ237" s="293">
        <f t="shared" si="27"/>
        <v>0</v>
      </c>
      <c r="AR237" s="283" t="str">
        <f>IF(AQ237=0,"",
IF(SUM($AQ$206:AQ237)=1,AS237,
IF($AQ$326&gt;SUM($AQ$206:AQ237),_xlfn.CONCAT(", ",AS237),
IF($AQ$326=SUM($AQ$206:AQ237),_xlfn.CONCAT(" y ",AS237)))))</f>
        <v/>
      </c>
      <c r="AS237" s="10">
        <v>32</v>
      </c>
      <c r="AT237" s="298">
        <f t="shared" si="28"/>
        <v>0</v>
      </c>
      <c r="AU237" s="293">
        <f t="shared" si="29"/>
        <v>0</v>
      </c>
      <c r="AV237" s="283" t="str">
        <f>IF(AU237=0,"",
IF(SUM($AU$206:AU237)=1,AW237,
IF($AU$326&gt;SUM($AU$206:AU237),_xlfn.CONCAT(", ",AW237),
IF($AU$326=SUM($AU$206:AU237),_xlfn.CONCAT(" y ",AW237)))))</f>
        <v/>
      </c>
      <c r="AW237" s="52" t="s">
        <v>5186</v>
      </c>
    </row>
    <row r="238" spans="1:49" ht="15" customHeight="1">
      <c r="A238" s="11"/>
      <c r="B238" s="11"/>
      <c r="C238" s="10" t="s">
        <v>5064</v>
      </c>
      <c r="D238" s="800" t="str">
        <f t="shared" ref="D238:D269" si="30">IF($D73="","",$D73)</f>
        <v/>
      </c>
      <c r="E238" s="723"/>
      <c r="F238" s="723"/>
      <c r="G238" s="723"/>
      <c r="H238" s="723"/>
      <c r="I238" s="724"/>
      <c r="J238" s="808"/>
      <c r="K238" s="809"/>
      <c r="L238" s="808"/>
      <c r="M238" s="809"/>
      <c r="N238" s="808"/>
      <c r="O238" s="809"/>
      <c r="P238" s="808"/>
      <c r="Q238" s="809"/>
      <c r="R238" s="808"/>
      <c r="S238" s="809"/>
      <c r="T238" s="808"/>
      <c r="U238" s="809"/>
      <c r="V238" s="808"/>
      <c r="W238" s="809"/>
      <c r="X238" s="808"/>
      <c r="Y238" s="809"/>
      <c r="Z238" s="808"/>
      <c r="AA238" s="809"/>
      <c r="AB238" s="728"/>
      <c r="AC238" s="714"/>
      <c r="AD238" s="805"/>
      <c r="AI238">
        <f t="shared" ref="AI238:AI269" si="31">P238</f>
        <v>0</v>
      </c>
      <c r="AJ238">
        <f t="shared" ref="AJ238:AJ269" si="32">COUNTIF(R238:U238,"NS")</f>
        <v>0</v>
      </c>
      <c r="AK238">
        <f t="shared" ref="AK238:AK269" si="33">SUM(R238:U238)</f>
        <v>0</v>
      </c>
      <c r="AL238">
        <f t="shared" ref="AL238:AL269" si="34">IF(COUNTIF(P238:U238,"NA")=3,0,IF(OR(AND(AI238=0,AJ238&gt;0),AND(AI238="NS",AK238&gt;0), AND(AI238="NS", AJ238=0,AK238=0)), 1, IF(OR(AND(AI238&gt;0,AJ238&gt;1,AI238&gt;AK238), AND(AI238="NS",AJ238=2), AND(AI238="NS",AK238=0,AJ238&gt;0),AI238=AK238), 0, 1)))</f>
        <v>0</v>
      </c>
      <c r="AM238">
        <f t="shared" ref="AM238:AM269" si="35">V238</f>
        <v>0</v>
      </c>
      <c r="AN238">
        <f t="shared" ref="AN238:AN269" si="36">COUNTIF(X238:AA238,"NS")</f>
        <v>0</v>
      </c>
      <c r="AO238">
        <f t="shared" ref="AO238:AO269" si="37">SUM(X238:AA238)</f>
        <v>0</v>
      </c>
      <c r="AP238">
        <f t="shared" ref="AP238:AP269" si="38">IF(COUNTIF(V238:AA238,"NA")=3,0,IF(OR(AND(AM238=0,AN238&gt;0),AND(AM238="NS",AO238&gt;0), AND(AM238="NS", AN238=0,AO238=0)), 1, IF(OR(AND(AM238&gt;0,AN238&gt;1,AM238&gt;AO238), AND(AM238="NS",AN238=2), AND(AM238="NS",AO238=0,AN238&gt;0),AM238=AO238), 0, 1)))</f>
        <v>0</v>
      </c>
      <c r="AQ238" s="293">
        <f t="shared" si="27"/>
        <v>0</v>
      </c>
      <c r="AR238" s="283" t="str">
        <f>IF(AQ238=0,"",
IF(SUM($AQ$206:AQ238)=1,AS238,
IF($AQ$326&gt;SUM($AQ$206:AQ238),_xlfn.CONCAT(", ",AS238),
IF($AQ$326=SUM($AQ$206:AQ238),_xlfn.CONCAT(" y ",AS238)))))</f>
        <v/>
      </c>
      <c r="AS238" s="10">
        <v>33</v>
      </c>
      <c r="AT238" s="298">
        <f t="shared" si="28"/>
        <v>0</v>
      </c>
      <c r="AU238" s="293">
        <f t="shared" si="29"/>
        <v>0</v>
      </c>
      <c r="AV238" s="283" t="str">
        <f>IF(AU238=0,"",
IF(SUM($AU$206:AU238)=1,AW238,
IF($AU$326&gt;SUM($AU$206:AU238),_xlfn.CONCAT(", ",AW238),
IF($AU$326=SUM($AU$206:AU238),_xlfn.CONCAT(" y ",AW238)))))</f>
        <v/>
      </c>
      <c r="AW238" s="52" t="s">
        <v>5187</v>
      </c>
    </row>
    <row r="239" spans="1:49" ht="15" customHeight="1">
      <c r="A239" s="11"/>
      <c r="B239" s="11"/>
      <c r="C239" s="10" t="s">
        <v>5065</v>
      </c>
      <c r="D239" s="800" t="str">
        <f t="shared" si="30"/>
        <v/>
      </c>
      <c r="E239" s="723"/>
      <c r="F239" s="723"/>
      <c r="G239" s="723"/>
      <c r="H239" s="723"/>
      <c r="I239" s="724"/>
      <c r="J239" s="808"/>
      <c r="K239" s="809"/>
      <c r="L239" s="808"/>
      <c r="M239" s="809"/>
      <c r="N239" s="808"/>
      <c r="O239" s="809"/>
      <c r="P239" s="808"/>
      <c r="Q239" s="809"/>
      <c r="R239" s="808"/>
      <c r="S239" s="809"/>
      <c r="T239" s="808"/>
      <c r="U239" s="809"/>
      <c r="V239" s="808"/>
      <c r="W239" s="809"/>
      <c r="X239" s="808"/>
      <c r="Y239" s="809"/>
      <c r="Z239" s="808"/>
      <c r="AA239" s="809"/>
      <c r="AB239" s="728"/>
      <c r="AC239" s="714"/>
      <c r="AD239" s="805"/>
      <c r="AI239">
        <f t="shared" si="31"/>
        <v>0</v>
      </c>
      <c r="AJ239">
        <f t="shared" si="32"/>
        <v>0</v>
      </c>
      <c r="AK239">
        <f t="shared" si="33"/>
        <v>0</v>
      </c>
      <c r="AL239">
        <f t="shared" si="34"/>
        <v>0</v>
      </c>
      <c r="AM239">
        <f t="shared" si="35"/>
        <v>0</v>
      </c>
      <c r="AN239">
        <f t="shared" si="36"/>
        <v>0</v>
      </c>
      <c r="AO239">
        <f t="shared" si="37"/>
        <v>0</v>
      </c>
      <c r="AP239">
        <f t="shared" si="38"/>
        <v>0</v>
      </c>
      <c r="AQ239" s="293">
        <f t="shared" si="27"/>
        <v>0</v>
      </c>
      <c r="AR239" s="283" t="str">
        <f>IF(AQ239=0,"",
IF(SUM($AQ$206:AQ239)=1,AS239,
IF($AQ$326&gt;SUM($AQ$206:AQ239),_xlfn.CONCAT(", ",AS239),
IF($AQ$326=SUM($AQ$206:AQ239),_xlfn.CONCAT(" y ",AS239)))))</f>
        <v/>
      </c>
      <c r="AS239" s="10">
        <v>34</v>
      </c>
      <c r="AT239" s="298">
        <f t="shared" si="28"/>
        <v>0</v>
      </c>
      <c r="AU239" s="293">
        <f t="shared" si="29"/>
        <v>0</v>
      </c>
      <c r="AV239" s="283" t="str">
        <f>IF(AU239=0,"",
IF(SUM($AU$206:AU239)=1,AW239,
IF($AU$326&gt;SUM($AU$206:AU239),_xlfn.CONCAT(", ",AW239),
IF($AU$326=SUM($AU$206:AU239),_xlfn.CONCAT(" y ",AW239)))))</f>
        <v/>
      </c>
      <c r="AW239" s="52" t="s">
        <v>5188</v>
      </c>
    </row>
    <row r="240" spans="1:49" ht="15" customHeight="1">
      <c r="A240" s="11"/>
      <c r="B240" s="11"/>
      <c r="C240" s="10" t="s">
        <v>5066</v>
      </c>
      <c r="D240" s="800" t="str">
        <f t="shared" si="30"/>
        <v/>
      </c>
      <c r="E240" s="723"/>
      <c r="F240" s="723"/>
      <c r="G240" s="723"/>
      <c r="H240" s="723"/>
      <c r="I240" s="724"/>
      <c r="J240" s="808"/>
      <c r="K240" s="809"/>
      <c r="L240" s="808"/>
      <c r="M240" s="809"/>
      <c r="N240" s="808"/>
      <c r="O240" s="809"/>
      <c r="P240" s="808"/>
      <c r="Q240" s="809"/>
      <c r="R240" s="808"/>
      <c r="S240" s="809"/>
      <c r="T240" s="808"/>
      <c r="U240" s="809"/>
      <c r="V240" s="808"/>
      <c r="W240" s="809"/>
      <c r="X240" s="808"/>
      <c r="Y240" s="809"/>
      <c r="Z240" s="808"/>
      <c r="AA240" s="809"/>
      <c r="AB240" s="728"/>
      <c r="AC240" s="714"/>
      <c r="AD240" s="805"/>
      <c r="AI240">
        <f t="shared" si="31"/>
        <v>0</v>
      </c>
      <c r="AJ240">
        <f t="shared" si="32"/>
        <v>0</v>
      </c>
      <c r="AK240">
        <f t="shared" si="33"/>
        <v>0</v>
      </c>
      <c r="AL240">
        <f t="shared" si="34"/>
        <v>0</v>
      </c>
      <c r="AM240">
        <f t="shared" si="35"/>
        <v>0</v>
      </c>
      <c r="AN240">
        <f t="shared" si="36"/>
        <v>0</v>
      </c>
      <c r="AO240">
        <f t="shared" si="37"/>
        <v>0</v>
      </c>
      <c r="AP240">
        <f t="shared" si="38"/>
        <v>0</v>
      </c>
      <c r="AQ240" s="293">
        <f t="shared" si="27"/>
        <v>0</v>
      </c>
      <c r="AR240" s="283" t="str">
        <f>IF(AQ240=0,"",
IF(SUM($AQ$206:AQ240)=1,AS240,
IF($AQ$326&gt;SUM($AQ$206:AQ240),_xlfn.CONCAT(", ",AS240),
IF($AQ$326=SUM($AQ$206:AQ240),_xlfn.CONCAT(" y ",AS240)))))</f>
        <v/>
      </c>
      <c r="AS240" s="10">
        <v>35</v>
      </c>
      <c r="AT240" s="298">
        <f t="shared" si="28"/>
        <v>0</v>
      </c>
      <c r="AU240" s="293">
        <f t="shared" si="29"/>
        <v>0</v>
      </c>
      <c r="AV240" s="283" t="str">
        <f>IF(AU240=0,"",
IF(SUM($AU$206:AU240)=1,AW240,
IF($AU$326&gt;SUM($AU$206:AU240),_xlfn.CONCAT(", ",AW240),
IF($AU$326=SUM($AU$206:AU240),_xlfn.CONCAT(" y ",AW240)))))</f>
        <v/>
      </c>
      <c r="AW240" s="52" t="s">
        <v>5189</v>
      </c>
    </row>
    <row r="241" spans="1:49" ht="15" customHeight="1">
      <c r="A241" s="11"/>
      <c r="B241" s="11"/>
      <c r="C241" s="10" t="s">
        <v>5190</v>
      </c>
      <c r="D241" s="800" t="str">
        <f t="shared" si="30"/>
        <v/>
      </c>
      <c r="E241" s="723"/>
      <c r="F241" s="723"/>
      <c r="G241" s="723"/>
      <c r="H241" s="723"/>
      <c r="I241" s="724"/>
      <c r="J241" s="808"/>
      <c r="K241" s="809"/>
      <c r="L241" s="808"/>
      <c r="M241" s="809"/>
      <c r="N241" s="808"/>
      <c r="O241" s="809"/>
      <c r="P241" s="808"/>
      <c r="Q241" s="809"/>
      <c r="R241" s="808"/>
      <c r="S241" s="809"/>
      <c r="T241" s="808"/>
      <c r="U241" s="809"/>
      <c r="V241" s="808"/>
      <c r="W241" s="809"/>
      <c r="X241" s="808"/>
      <c r="Y241" s="809"/>
      <c r="Z241" s="808"/>
      <c r="AA241" s="809"/>
      <c r="AB241" s="728"/>
      <c r="AC241" s="714"/>
      <c r="AD241" s="805"/>
      <c r="AI241">
        <f t="shared" si="31"/>
        <v>0</v>
      </c>
      <c r="AJ241">
        <f t="shared" si="32"/>
        <v>0</v>
      </c>
      <c r="AK241">
        <f t="shared" si="33"/>
        <v>0</v>
      </c>
      <c r="AL241">
        <f t="shared" si="34"/>
        <v>0</v>
      </c>
      <c r="AM241">
        <f t="shared" si="35"/>
        <v>0</v>
      </c>
      <c r="AN241">
        <f t="shared" si="36"/>
        <v>0</v>
      </c>
      <c r="AO241">
        <f t="shared" si="37"/>
        <v>0</v>
      </c>
      <c r="AP241">
        <f t="shared" si="38"/>
        <v>0</v>
      </c>
      <c r="AQ241" s="293">
        <f t="shared" si="27"/>
        <v>0</v>
      </c>
      <c r="AR241" s="283" t="str">
        <f>IF(AQ241=0,"",
IF(SUM($AQ$206:AQ241)=1,AS241,
IF($AQ$326&gt;SUM($AQ$206:AQ241),_xlfn.CONCAT(", ",AS241),
IF($AQ$326=SUM($AQ$206:AQ241),_xlfn.CONCAT(" y ",AS241)))))</f>
        <v/>
      </c>
      <c r="AS241" s="10">
        <v>36</v>
      </c>
      <c r="AT241" s="298">
        <f t="shared" si="28"/>
        <v>0</v>
      </c>
      <c r="AU241" s="293">
        <f t="shared" si="29"/>
        <v>0</v>
      </c>
      <c r="AV241" s="283" t="str">
        <f>IF(AU241=0,"",
IF(SUM($AU$206:AU241)=1,AW241,
IF($AU$326&gt;SUM($AU$206:AU241),_xlfn.CONCAT(", ",AW241),
IF($AU$326=SUM($AU$206:AU241),_xlfn.CONCAT(" y ",AW241)))))</f>
        <v/>
      </c>
      <c r="AW241" s="52" t="s">
        <v>5191</v>
      </c>
    </row>
    <row r="242" spans="1:49" ht="15" customHeight="1">
      <c r="A242" s="11"/>
      <c r="B242" s="11"/>
      <c r="C242" s="10" t="s">
        <v>5192</v>
      </c>
      <c r="D242" s="800" t="str">
        <f t="shared" si="30"/>
        <v/>
      </c>
      <c r="E242" s="723"/>
      <c r="F242" s="723"/>
      <c r="G242" s="723"/>
      <c r="H242" s="723"/>
      <c r="I242" s="724"/>
      <c r="J242" s="808"/>
      <c r="K242" s="809"/>
      <c r="L242" s="808"/>
      <c r="M242" s="809"/>
      <c r="N242" s="808"/>
      <c r="O242" s="809"/>
      <c r="P242" s="808"/>
      <c r="Q242" s="809"/>
      <c r="R242" s="808"/>
      <c r="S242" s="809"/>
      <c r="T242" s="808"/>
      <c r="U242" s="809"/>
      <c r="V242" s="808"/>
      <c r="W242" s="809"/>
      <c r="X242" s="808"/>
      <c r="Y242" s="809"/>
      <c r="Z242" s="808"/>
      <c r="AA242" s="809"/>
      <c r="AB242" s="728"/>
      <c r="AC242" s="714"/>
      <c r="AD242" s="805"/>
      <c r="AI242">
        <f t="shared" si="31"/>
        <v>0</v>
      </c>
      <c r="AJ242">
        <f t="shared" si="32"/>
        <v>0</v>
      </c>
      <c r="AK242">
        <f t="shared" si="33"/>
        <v>0</v>
      </c>
      <c r="AL242">
        <f t="shared" si="34"/>
        <v>0</v>
      </c>
      <c r="AM242">
        <f t="shared" si="35"/>
        <v>0</v>
      </c>
      <c r="AN242">
        <f t="shared" si="36"/>
        <v>0</v>
      </c>
      <c r="AO242">
        <f t="shared" si="37"/>
        <v>0</v>
      </c>
      <c r="AP242">
        <f t="shared" si="38"/>
        <v>0</v>
      </c>
      <c r="AQ242" s="293">
        <f t="shared" si="27"/>
        <v>0</v>
      </c>
      <c r="AR242" s="283" t="str">
        <f>IF(AQ242=0,"",
IF(SUM($AQ$206:AQ242)=1,AS242,
IF($AQ$326&gt;SUM($AQ$206:AQ242),_xlfn.CONCAT(", ",AS242),
IF($AQ$326=SUM($AQ$206:AQ242),_xlfn.CONCAT(" y ",AS242)))))</f>
        <v/>
      </c>
      <c r="AS242" s="10">
        <v>37</v>
      </c>
      <c r="AT242" s="298">
        <f t="shared" si="28"/>
        <v>0</v>
      </c>
      <c r="AU242" s="293">
        <f t="shared" si="29"/>
        <v>0</v>
      </c>
      <c r="AV242" s="283" t="str">
        <f>IF(AU242=0,"",
IF(SUM($AU$206:AU242)=1,AW242,
IF($AU$326&gt;SUM($AU$206:AU242),_xlfn.CONCAT(", ",AW242),
IF($AU$326=SUM($AU$206:AU242),_xlfn.CONCAT(" y ",AW242)))))</f>
        <v/>
      </c>
      <c r="AW242" s="52" t="s">
        <v>5193</v>
      </c>
    </row>
    <row r="243" spans="1:49" ht="15" customHeight="1">
      <c r="A243" s="11"/>
      <c r="B243" s="11"/>
      <c r="C243" s="10" t="s">
        <v>5194</v>
      </c>
      <c r="D243" s="800" t="str">
        <f t="shared" si="30"/>
        <v/>
      </c>
      <c r="E243" s="723"/>
      <c r="F243" s="723"/>
      <c r="G243" s="723"/>
      <c r="H243" s="723"/>
      <c r="I243" s="724"/>
      <c r="J243" s="808"/>
      <c r="K243" s="809"/>
      <c r="L243" s="808"/>
      <c r="M243" s="809"/>
      <c r="N243" s="808"/>
      <c r="O243" s="809"/>
      <c r="P243" s="808"/>
      <c r="Q243" s="809"/>
      <c r="R243" s="808"/>
      <c r="S243" s="809"/>
      <c r="T243" s="808"/>
      <c r="U243" s="809"/>
      <c r="V243" s="808"/>
      <c r="W243" s="809"/>
      <c r="X243" s="808"/>
      <c r="Y243" s="809"/>
      <c r="Z243" s="808"/>
      <c r="AA243" s="809"/>
      <c r="AB243" s="728"/>
      <c r="AC243" s="714"/>
      <c r="AD243" s="805"/>
      <c r="AI243">
        <f t="shared" si="31"/>
        <v>0</v>
      </c>
      <c r="AJ243">
        <f t="shared" si="32"/>
        <v>0</v>
      </c>
      <c r="AK243">
        <f t="shared" si="33"/>
        <v>0</v>
      </c>
      <c r="AL243">
        <f t="shared" si="34"/>
        <v>0</v>
      </c>
      <c r="AM243">
        <f t="shared" si="35"/>
        <v>0</v>
      </c>
      <c r="AN243">
        <f t="shared" si="36"/>
        <v>0</v>
      </c>
      <c r="AO243">
        <f t="shared" si="37"/>
        <v>0</v>
      </c>
      <c r="AP243">
        <f t="shared" si="38"/>
        <v>0</v>
      </c>
      <c r="AQ243" s="293">
        <f t="shared" si="27"/>
        <v>0</v>
      </c>
      <c r="AR243" s="283" t="str">
        <f>IF(AQ243=0,"",
IF(SUM($AQ$206:AQ243)=1,AS243,
IF($AQ$326&gt;SUM($AQ$206:AQ243),_xlfn.CONCAT(", ",AS243),
IF($AQ$326=SUM($AQ$206:AQ243),_xlfn.CONCAT(" y ",AS243)))))</f>
        <v/>
      </c>
      <c r="AS243" s="10">
        <v>38</v>
      </c>
      <c r="AT243" s="298">
        <f t="shared" si="28"/>
        <v>0</v>
      </c>
      <c r="AU243" s="293">
        <f t="shared" si="29"/>
        <v>0</v>
      </c>
      <c r="AV243" s="283" t="str">
        <f>IF(AU243=0,"",
IF(SUM($AU$206:AU243)=1,AW243,
IF($AU$326&gt;SUM($AU$206:AU243),_xlfn.CONCAT(", ",AW243),
IF($AU$326=SUM($AU$206:AU243),_xlfn.CONCAT(" y ",AW243)))))</f>
        <v/>
      </c>
      <c r="AW243" s="52" t="s">
        <v>5195</v>
      </c>
    </row>
    <row r="244" spans="1:49" ht="15" customHeight="1">
      <c r="A244" s="11"/>
      <c r="B244" s="11"/>
      <c r="C244" s="10" t="s">
        <v>5196</v>
      </c>
      <c r="D244" s="800" t="str">
        <f t="shared" si="30"/>
        <v/>
      </c>
      <c r="E244" s="723"/>
      <c r="F244" s="723"/>
      <c r="G244" s="723"/>
      <c r="H244" s="723"/>
      <c r="I244" s="724"/>
      <c r="J244" s="808"/>
      <c r="K244" s="809"/>
      <c r="L244" s="808"/>
      <c r="M244" s="809"/>
      <c r="N244" s="808"/>
      <c r="O244" s="809"/>
      <c r="P244" s="808"/>
      <c r="Q244" s="809"/>
      <c r="R244" s="808"/>
      <c r="S244" s="809"/>
      <c r="T244" s="808"/>
      <c r="U244" s="809"/>
      <c r="V244" s="808"/>
      <c r="W244" s="809"/>
      <c r="X244" s="808"/>
      <c r="Y244" s="809"/>
      <c r="Z244" s="808"/>
      <c r="AA244" s="809"/>
      <c r="AB244" s="728"/>
      <c r="AC244" s="714"/>
      <c r="AD244" s="805"/>
      <c r="AI244">
        <f t="shared" si="31"/>
        <v>0</v>
      </c>
      <c r="AJ244">
        <f t="shared" si="32"/>
        <v>0</v>
      </c>
      <c r="AK244">
        <f t="shared" si="33"/>
        <v>0</v>
      </c>
      <c r="AL244">
        <f t="shared" si="34"/>
        <v>0</v>
      </c>
      <c r="AM244">
        <f t="shared" si="35"/>
        <v>0</v>
      </c>
      <c r="AN244">
        <f t="shared" si="36"/>
        <v>0</v>
      </c>
      <c r="AO244">
        <f t="shared" si="37"/>
        <v>0</v>
      </c>
      <c r="AP244">
        <f t="shared" si="38"/>
        <v>0</v>
      </c>
      <c r="AQ244" s="293">
        <f t="shared" si="27"/>
        <v>0</v>
      </c>
      <c r="AR244" s="283" t="str">
        <f>IF(AQ244=0,"",
IF(SUM($AQ$206:AQ244)=1,AS244,
IF($AQ$326&gt;SUM($AQ$206:AQ244),_xlfn.CONCAT(", ",AS244),
IF($AQ$326=SUM($AQ$206:AQ244),_xlfn.CONCAT(" y ",AS244)))))</f>
        <v/>
      </c>
      <c r="AS244" s="10">
        <v>39</v>
      </c>
      <c r="AT244" s="298">
        <f t="shared" si="28"/>
        <v>0</v>
      </c>
      <c r="AU244" s="293">
        <f t="shared" si="29"/>
        <v>0</v>
      </c>
      <c r="AV244" s="283" t="str">
        <f>IF(AU244=0,"",
IF(SUM($AU$206:AU244)=1,AW244,
IF($AU$326&gt;SUM($AU$206:AU244),_xlfn.CONCAT(", ",AW244),
IF($AU$326=SUM($AU$206:AU244),_xlfn.CONCAT(" y ",AW244)))))</f>
        <v/>
      </c>
      <c r="AW244" s="52" t="s">
        <v>5197</v>
      </c>
    </row>
    <row r="245" spans="1:49" ht="15" customHeight="1">
      <c r="A245" s="11"/>
      <c r="B245" s="11"/>
      <c r="C245" s="10" t="s">
        <v>5198</v>
      </c>
      <c r="D245" s="800" t="str">
        <f t="shared" si="30"/>
        <v/>
      </c>
      <c r="E245" s="723"/>
      <c r="F245" s="723"/>
      <c r="G245" s="723"/>
      <c r="H245" s="723"/>
      <c r="I245" s="724"/>
      <c r="J245" s="808"/>
      <c r="K245" s="809"/>
      <c r="L245" s="808"/>
      <c r="M245" s="809"/>
      <c r="N245" s="808"/>
      <c r="O245" s="809"/>
      <c r="P245" s="808"/>
      <c r="Q245" s="809"/>
      <c r="R245" s="808"/>
      <c r="S245" s="809"/>
      <c r="T245" s="808"/>
      <c r="U245" s="809"/>
      <c r="V245" s="808"/>
      <c r="W245" s="809"/>
      <c r="X245" s="808"/>
      <c r="Y245" s="809"/>
      <c r="Z245" s="808"/>
      <c r="AA245" s="809"/>
      <c r="AB245" s="728"/>
      <c r="AC245" s="714"/>
      <c r="AD245" s="805"/>
      <c r="AI245">
        <f t="shared" si="31"/>
        <v>0</v>
      </c>
      <c r="AJ245">
        <f t="shared" si="32"/>
        <v>0</v>
      </c>
      <c r="AK245">
        <f t="shared" si="33"/>
        <v>0</v>
      </c>
      <c r="AL245">
        <f t="shared" si="34"/>
        <v>0</v>
      </c>
      <c r="AM245">
        <f t="shared" si="35"/>
        <v>0</v>
      </c>
      <c r="AN245">
        <f t="shared" si="36"/>
        <v>0</v>
      </c>
      <c r="AO245">
        <f t="shared" si="37"/>
        <v>0</v>
      </c>
      <c r="AP245">
        <f t="shared" si="38"/>
        <v>0</v>
      </c>
      <c r="AQ245" s="293">
        <f t="shared" si="27"/>
        <v>0</v>
      </c>
      <c r="AR245" s="283" t="str">
        <f>IF(AQ245=0,"",
IF(SUM($AQ$206:AQ245)=1,AS245,
IF($AQ$326&gt;SUM($AQ$206:AQ245),_xlfn.CONCAT(", ",AS245),
IF($AQ$326=SUM($AQ$206:AQ245),_xlfn.CONCAT(" y ",AS245)))))</f>
        <v/>
      </c>
      <c r="AS245" s="10">
        <v>40</v>
      </c>
      <c r="AT245" s="298">
        <f t="shared" si="28"/>
        <v>0</v>
      </c>
      <c r="AU245" s="293">
        <f t="shared" si="29"/>
        <v>0</v>
      </c>
      <c r="AV245" s="283" t="str">
        <f>IF(AU245=0,"",
IF(SUM($AU$206:AU245)=1,AW245,
IF($AU$326&gt;SUM($AU$206:AU245),_xlfn.CONCAT(", ",AW245),
IF($AU$326=SUM($AU$206:AU245),_xlfn.CONCAT(" y ",AW245)))))</f>
        <v/>
      </c>
      <c r="AW245" s="52" t="s">
        <v>5199</v>
      </c>
    </row>
    <row r="246" spans="1:49" ht="15" customHeight="1">
      <c r="A246" s="11"/>
      <c r="B246" s="11"/>
      <c r="C246" s="10" t="s">
        <v>5200</v>
      </c>
      <c r="D246" s="800" t="str">
        <f t="shared" si="30"/>
        <v/>
      </c>
      <c r="E246" s="723"/>
      <c r="F246" s="723"/>
      <c r="G246" s="723"/>
      <c r="H246" s="723"/>
      <c r="I246" s="724"/>
      <c r="J246" s="808"/>
      <c r="K246" s="809"/>
      <c r="L246" s="808"/>
      <c r="M246" s="809"/>
      <c r="N246" s="808"/>
      <c r="O246" s="809"/>
      <c r="P246" s="808"/>
      <c r="Q246" s="809"/>
      <c r="R246" s="808"/>
      <c r="S246" s="809"/>
      <c r="T246" s="808"/>
      <c r="U246" s="809"/>
      <c r="V246" s="808"/>
      <c r="W246" s="809"/>
      <c r="X246" s="808"/>
      <c r="Y246" s="809"/>
      <c r="Z246" s="808"/>
      <c r="AA246" s="809"/>
      <c r="AB246" s="728"/>
      <c r="AC246" s="714"/>
      <c r="AD246" s="805"/>
      <c r="AI246">
        <f t="shared" si="31"/>
        <v>0</v>
      </c>
      <c r="AJ246">
        <f t="shared" si="32"/>
        <v>0</v>
      </c>
      <c r="AK246">
        <f t="shared" si="33"/>
        <v>0</v>
      </c>
      <c r="AL246">
        <f t="shared" si="34"/>
        <v>0</v>
      </c>
      <c r="AM246">
        <f t="shared" si="35"/>
        <v>0</v>
      </c>
      <c r="AN246">
        <f t="shared" si="36"/>
        <v>0</v>
      </c>
      <c r="AO246">
        <f t="shared" si="37"/>
        <v>0</v>
      </c>
      <c r="AP246">
        <f t="shared" si="38"/>
        <v>0</v>
      </c>
      <c r="AQ246" s="293">
        <f t="shared" si="27"/>
        <v>0</v>
      </c>
      <c r="AR246" s="283" t="str">
        <f>IF(AQ246=0,"",
IF(SUM($AQ$206:AQ246)=1,AS246,
IF($AQ$326&gt;SUM($AQ$206:AQ246),_xlfn.CONCAT(", ",AS246),
IF($AQ$326=SUM($AQ$206:AQ246),_xlfn.CONCAT(" y ",AS246)))))</f>
        <v/>
      </c>
      <c r="AS246" s="10">
        <v>41</v>
      </c>
      <c r="AT246" s="298">
        <f t="shared" si="28"/>
        <v>0</v>
      </c>
      <c r="AU246" s="293">
        <f t="shared" si="29"/>
        <v>0</v>
      </c>
      <c r="AV246" s="283" t="str">
        <f>IF(AU246=0,"",
IF(SUM($AU$206:AU246)=1,AW246,
IF($AU$326&gt;SUM($AU$206:AU246),_xlfn.CONCAT(", ",AW246),
IF($AU$326=SUM($AU$206:AU246),_xlfn.CONCAT(" y ",AW246)))))</f>
        <v/>
      </c>
      <c r="AW246" s="52" t="s">
        <v>5201</v>
      </c>
    </row>
    <row r="247" spans="1:49" ht="15" customHeight="1">
      <c r="A247" s="11"/>
      <c r="B247" s="11"/>
      <c r="C247" s="10" t="s">
        <v>5202</v>
      </c>
      <c r="D247" s="800" t="str">
        <f t="shared" si="30"/>
        <v/>
      </c>
      <c r="E247" s="723"/>
      <c r="F247" s="723"/>
      <c r="G247" s="723"/>
      <c r="H247" s="723"/>
      <c r="I247" s="724"/>
      <c r="J247" s="808"/>
      <c r="K247" s="809"/>
      <c r="L247" s="808"/>
      <c r="M247" s="809"/>
      <c r="N247" s="808"/>
      <c r="O247" s="809"/>
      <c r="P247" s="808"/>
      <c r="Q247" s="809"/>
      <c r="R247" s="808"/>
      <c r="S247" s="809"/>
      <c r="T247" s="808"/>
      <c r="U247" s="809"/>
      <c r="V247" s="808"/>
      <c r="W247" s="809"/>
      <c r="X247" s="808"/>
      <c r="Y247" s="809"/>
      <c r="Z247" s="808"/>
      <c r="AA247" s="809"/>
      <c r="AB247" s="728"/>
      <c r="AC247" s="714"/>
      <c r="AD247" s="805"/>
      <c r="AI247">
        <f t="shared" si="31"/>
        <v>0</v>
      </c>
      <c r="AJ247">
        <f t="shared" si="32"/>
        <v>0</v>
      </c>
      <c r="AK247">
        <f t="shared" si="33"/>
        <v>0</v>
      </c>
      <c r="AL247">
        <f t="shared" si="34"/>
        <v>0</v>
      </c>
      <c r="AM247">
        <f t="shared" si="35"/>
        <v>0</v>
      </c>
      <c r="AN247">
        <f t="shared" si="36"/>
        <v>0</v>
      </c>
      <c r="AO247">
        <f t="shared" si="37"/>
        <v>0</v>
      </c>
      <c r="AP247">
        <f t="shared" si="38"/>
        <v>0</v>
      </c>
      <c r="AQ247" s="293">
        <f t="shared" si="27"/>
        <v>0</v>
      </c>
      <c r="AR247" s="283" t="str">
        <f>IF(AQ247=0,"",
IF(SUM($AQ$206:AQ247)=1,AS247,
IF($AQ$326&gt;SUM($AQ$206:AQ247),_xlfn.CONCAT(", ",AS247),
IF($AQ$326=SUM($AQ$206:AQ247),_xlfn.CONCAT(" y ",AS247)))))</f>
        <v/>
      </c>
      <c r="AS247" s="10">
        <v>42</v>
      </c>
      <c r="AT247" s="298">
        <f t="shared" si="28"/>
        <v>0</v>
      </c>
      <c r="AU247" s="293">
        <f t="shared" si="29"/>
        <v>0</v>
      </c>
      <c r="AV247" s="283" t="str">
        <f>IF(AU247=0,"",
IF(SUM($AU$206:AU247)=1,AW247,
IF($AU$326&gt;SUM($AU$206:AU247),_xlfn.CONCAT(", ",AW247),
IF($AU$326=SUM($AU$206:AU247),_xlfn.CONCAT(" y ",AW247)))))</f>
        <v/>
      </c>
      <c r="AW247" s="52" t="s">
        <v>5203</v>
      </c>
    </row>
    <row r="248" spans="1:49" ht="15" customHeight="1">
      <c r="A248" s="11"/>
      <c r="B248" s="11"/>
      <c r="C248" s="10" t="s">
        <v>5204</v>
      </c>
      <c r="D248" s="800" t="str">
        <f t="shared" si="30"/>
        <v/>
      </c>
      <c r="E248" s="723"/>
      <c r="F248" s="723"/>
      <c r="G248" s="723"/>
      <c r="H248" s="723"/>
      <c r="I248" s="724"/>
      <c r="J248" s="808"/>
      <c r="K248" s="809"/>
      <c r="L248" s="808"/>
      <c r="M248" s="809"/>
      <c r="N248" s="808"/>
      <c r="O248" s="809"/>
      <c r="P248" s="808"/>
      <c r="Q248" s="809"/>
      <c r="R248" s="808"/>
      <c r="S248" s="809"/>
      <c r="T248" s="808"/>
      <c r="U248" s="809"/>
      <c r="V248" s="808"/>
      <c r="W248" s="809"/>
      <c r="X248" s="808"/>
      <c r="Y248" s="809"/>
      <c r="Z248" s="808"/>
      <c r="AA248" s="809"/>
      <c r="AB248" s="728"/>
      <c r="AC248" s="714"/>
      <c r="AD248" s="805"/>
      <c r="AI248">
        <f t="shared" si="31"/>
        <v>0</v>
      </c>
      <c r="AJ248">
        <f t="shared" si="32"/>
        <v>0</v>
      </c>
      <c r="AK248">
        <f t="shared" si="33"/>
        <v>0</v>
      </c>
      <c r="AL248">
        <f t="shared" si="34"/>
        <v>0</v>
      </c>
      <c r="AM248">
        <f t="shared" si="35"/>
        <v>0</v>
      </c>
      <c r="AN248">
        <f t="shared" si="36"/>
        <v>0</v>
      </c>
      <c r="AO248">
        <f t="shared" si="37"/>
        <v>0</v>
      </c>
      <c r="AP248">
        <f t="shared" si="38"/>
        <v>0</v>
      </c>
      <c r="AQ248" s="293">
        <f t="shared" si="27"/>
        <v>0</v>
      </c>
      <c r="AR248" s="283" t="str">
        <f>IF(AQ248=0,"",
IF(SUM($AQ$206:AQ248)=1,AS248,
IF($AQ$326&gt;SUM($AQ$206:AQ248),_xlfn.CONCAT(", ",AS248),
IF($AQ$326=SUM($AQ$206:AQ248),_xlfn.CONCAT(" y ",AS248)))))</f>
        <v/>
      </c>
      <c r="AS248" s="10">
        <v>43</v>
      </c>
      <c r="AT248" s="298">
        <f t="shared" si="28"/>
        <v>0</v>
      </c>
      <c r="AU248" s="293">
        <f t="shared" si="29"/>
        <v>0</v>
      </c>
      <c r="AV248" s="283" t="str">
        <f>IF(AU248=0,"",
IF(SUM($AU$206:AU248)=1,AW248,
IF($AU$326&gt;SUM($AU$206:AU248),_xlfn.CONCAT(", ",AW248),
IF($AU$326=SUM($AU$206:AU248),_xlfn.CONCAT(" y ",AW248)))))</f>
        <v/>
      </c>
      <c r="AW248" s="52" t="s">
        <v>5205</v>
      </c>
    </row>
    <row r="249" spans="1:49" ht="15" customHeight="1">
      <c r="A249" s="11"/>
      <c r="B249" s="11"/>
      <c r="C249" s="10" t="s">
        <v>5206</v>
      </c>
      <c r="D249" s="800" t="str">
        <f t="shared" si="30"/>
        <v/>
      </c>
      <c r="E249" s="723"/>
      <c r="F249" s="723"/>
      <c r="G249" s="723"/>
      <c r="H249" s="723"/>
      <c r="I249" s="724"/>
      <c r="J249" s="808"/>
      <c r="K249" s="809"/>
      <c r="L249" s="808"/>
      <c r="M249" s="809"/>
      <c r="N249" s="808"/>
      <c r="O249" s="809"/>
      <c r="P249" s="808"/>
      <c r="Q249" s="809"/>
      <c r="R249" s="808"/>
      <c r="S249" s="809"/>
      <c r="T249" s="808"/>
      <c r="U249" s="809"/>
      <c r="V249" s="808"/>
      <c r="W249" s="809"/>
      <c r="X249" s="808"/>
      <c r="Y249" s="809"/>
      <c r="Z249" s="808"/>
      <c r="AA249" s="809"/>
      <c r="AB249" s="728"/>
      <c r="AC249" s="714"/>
      <c r="AD249" s="805"/>
      <c r="AI249">
        <f t="shared" si="31"/>
        <v>0</v>
      </c>
      <c r="AJ249">
        <f t="shared" si="32"/>
        <v>0</v>
      </c>
      <c r="AK249">
        <f t="shared" si="33"/>
        <v>0</v>
      </c>
      <c r="AL249">
        <f t="shared" si="34"/>
        <v>0</v>
      </c>
      <c r="AM249">
        <f t="shared" si="35"/>
        <v>0</v>
      </c>
      <c r="AN249">
        <f t="shared" si="36"/>
        <v>0</v>
      </c>
      <c r="AO249">
        <f t="shared" si="37"/>
        <v>0</v>
      </c>
      <c r="AP249">
        <f t="shared" si="38"/>
        <v>0</v>
      </c>
      <c r="AQ249" s="293">
        <f t="shared" si="27"/>
        <v>0</v>
      </c>
      <c r="AR249" s="283" t="str">
        <f>IF(AQ249=0,"",
IF(SUM($AQ$206:AQ249)=1,AS249,
IF($AQ$326&gt;SUM($AQ$206:AQ249),_xlfn.CONCAT(", ",AS249),
IF($AQ$326=SUM($AQ$206:AQ249),_xlfn.CONCAT(" y ",AS249)))))</f>
        <v/>
      </c>
      <c r="AS249" s="10">
        <v>44</v>
      </c>
      <c r="AT249" s="298">
        <f t="shared" si="28"/>
        <v>0</v>
      </c>
      <c r="AU249" s="293">
        <f t="shared" si="29"/>
        <v>0</v>
      </c>
      <c r="AV249" s="283" t="str">
        <f>IF(AU249=0,"",
IF(SUM($AU$206:AU249)=1,AW249,
IF($AU$326&gt;SUM($AU$206:AU249),_xlfn.CONCAT(", ",AW249),
IF($AU$326=SUM($AU$206:AU249),_xlfn.CONCAT(" y ",AW249)))))</f>
        <v/>
      </c>
      <c r="AW249" s="52" t="s">
        <v>5207</v>
      </c>
    </row>
    <row r="250" spans="1:49" ht="15" customHeight="1">
      <c r="A250" s="11"/>
      <c r="B250" s="11"/>
      <c r="C250" s="10" t="s">
        <v>5208</v>
      </c>
      <c r="D250" s="800" t="str">
        <f t="shared" si="30"/>
        <v/>
      </c>
      <c r="E250" s="723"/>
      <c r="F250" s="723"/>
      <c r="G250" s="723"/>
      <c r="H250" s="723"/>
      <c r="I250" s="724"/>
      <c r="J250" s="808"/>
      <c r="K250" s="809"/>
      <c r="L250" s="808"/>
      <c r="M250" s="809"/>
      <c r="N250" s="808"/>
      <c r="O250" s="809"/>
      <c r="P250" s="808"/>
      <c r="Q250" s="809"/>
      <c r="R250" s="808"/>
      <c r="S250" s="809"/>
      <c r="T250" s="808"/>
      <c r="U250" s="809"/>
      <c r="V250" s="808"/>
      <c r="W250" s="809"/>
      <c r="X250" s="808"/>
      <c r="Y250" s="809"/>
      <c r="Z250" s="808"/>
      <c r="AA250" s="809"/>
      <c r="AB250" s="728"/>
      <c r="AC250" s="714"/>
      <c r="AD250" s="805"/>
      <c r="AI250">
        <f t="shared" si="31"/>
        <v>0</v>
      </c>
      <c r="AJ250">
        <f t="shared" si="32"/>
        <v>0</v>
      </c>
      <c r="AK250">
        <f t="shared" si="33"/>
        <v>0</v>
      </c>
      <c r="AL250">
        <f t="shared" si="34"/>
        <v>0</v>
      </c>
      <c r="AM250">
        <f t="shared" si="35"/>
        <v>0</v>
      </c>
      <c r="AN250">
        <f t="shared" si="36"/>
        <v>0</v>
      </c>
      <c r="AO250">
        <f t="shared" si="37"/>
        <v>0</v>
      </c>
      <c r="AP250">
        <f t="shared" si="38"/>
        <v>0</v>
      </c>
      <c r="AQ250" s="293">
        <f t="shared" si="27"/>
        <v>0</v>
      </c>
      <c r="AR250" s="283" t="str">
        <f>IF(AQ250=0,"",
IF(SUM($AQ$206:AQ250)=1,AS250,
IF($AQ$326&gt;SUM($AQ$206:AQ250),_xlfn.CONCAT(", ",AS250),
IF($AQ$326=SUM($AQ$206:AQ250),_xlfn.CONCAT(" y ",AS250)))))</f>
        <v/>
      </c>
      <c r="AS250" s="10">
        <v>45</v>
      </c>
      <c r="AT250" s="298">
        <f t="shared" si="28"/>
        <v>0</v>
      </c>
      <c r="AU250" s="293">
        <f t="shared" si="29"/>
        <v>0</v>
      </c>
      <c r="AV250" s="283" t="str">
        <f>IF(AU250=0,"",
IF(SUM($AU$206:AU250)=1,AW250,
IF($AU$326&gt;SUM($AU$206:AU250),_xlfn.CONCAT(", ",AW250),
IF($AU$326=SUM($AU$206:AU250),_xlfn.CONCAT(" y ",AW250)))))</f>
        <v/>
      </c>
      <c r="AW250" s="52" t="s">
        <v>5209</v>
      </c>
    </row>
    <row r="251" spans="1:49" ht="15" customHeight="1">
      <c r="A251" s="11"/>
      <c r="B251" s="11"/>
      <c r="C251" s="10" t="s">
        <v>5210</v>
      </c>
      <c r="D251" s="800" t="str">
        <f t="shared" si="30"/>
        <v/>
      </c>
      <c r="E251" s="723"/>
      <c r="F251" s="723"/>
      <c r="G251" s="723"/>
      <c r="H251" s="723"/>
      <c r="I251" s="724"/>
      <c r="J251" s="808"/>
      <c r="K251" s="809"/>
      <c r="L251" s="808"/>
      <c r="M251" s="809"/>
      <c r="N251" s="808"/>
      <c r="O251" s="809"/>
      <c r="P251" s="808"/>
      <c r="Q251" s="809"/>
      <c r="R251" s="808"/>
      <c r="S251" s="809"/>
      <c r="T251" s="808"/>
      <c r="U251" s="809"/>
      <c r="V251" s="808"/>
      <c r="W251" s="809"/>
      <c r="X251" s="808"/>
      <c r="Y251" s="809"/>
      <c r="Z251" s="808"/>
      <c r="AA251" s="809"/>
      <c r="AB251" s="728"/>
      <c r="AC251" s="714"/>
      <c r="AD251" s="805"/>
      <c r="AI251">
        <f t="shared" si="31"/>
        <v>0</v>
      </c>
      <c r="AJ251">
        <f t="shared" si="32"/>
        <v>0</v>
      </c>
      <c r="AK251">
        <f t="shared" si="33"/>
        <v>0</v>
      </c>
      <c r="AL251">
        <f t="shared" si="34"/>
        <v>0</v>
      </c>
      <c r="AM251">
        <f t="shared" si="35"/>
        <v>0</v>
      </c>
      <c r="AN251">
        <f t="shared" si="36"/>
        <v>0</v>
      </c>
      <c r="AO251">
        <f t="shared" si="37"/>
        <v>0</v>
      </c>
      <c r="AP251">
        <f t="shared" si="38"/>
        <v>0</v>
      </c>
      <c r="AQ251" s="293">
        <f t="shared" si="27"/>
        <v>0</v>
      </c>
      <c r="AR251" s="283" t="str">
        <f>IF(AQ251=0,"",
IF(SUM($AQ$206:AQ251)=1,AS251,
IF($AQ$326&gt;SUM($AQ$206:AQ251),_xlfn.CONCAT(", ",AS251),
IF($AQ$326=SUM($AQ$206:AQ251),_xlfn.CONCAT(" y ",AS251)))))</f>
        <v/>
      </c>
      <c r="AS251" s="10">
        <v>46</v>
      </c>
      <c r="AT251" s="298">
        <f t="shared" si="28"/>
        <v>0</v>
      </c>
      <c r="AU251" s="293">
        <f t="shared" si="29"/>
        <v>0</v>
      </c>
      <c r="AV251" s="283" t="str">
        <f>IF(AU251=0,"",
IF(SUM($AU$206:AU251)=1,AW251,
IF($AU$326&gt;SUM($AU$206:AU251),_xlfn.CONCAT(", ",AW251),
IF($AU$326=SUM($AU$206:AU251),_xlfn.CONCAT(" y ",AW251)))))</f>
        <v/>
      </c>
      <c r="AW251" s="52" t="s">
        <v>5211</v>
      </c>
    </row>
    <row r="252" spans="1:49" ht="15" customHeight="1">
      <c r="A252" s="11"/>
      <c r="B252" s="11"/>
      <c r="C252" s="10" t="s">
        <v>5212</v>
      </c>
      <c r="D252" s="800" t="str">
        <f t="shared" si="30"/>
        <v/>
      </c>
      <c r="E252" s="723"/>
      <c r="F252" s="723"/>
      <c r="G252" s="723"/>
      <c r="H252" s="723"/>
      <c r="I252" s="724"/>
      <c r="J252" s="808"/>
      <c r="K252" s="809"/>
      <c r="L252" s="808"/>
      <c r="M252" s="809"/>
      <c r="N252" s="808"/>
      <c r="O252" s="809"/>
      <c r="P252" s="808"/>
      <c r="Q252" s="809"/>
      <c r="R252" s="808"/>
      <c r="S252" s="809"/>
      <c r="T252" s="808"/>
      <c r="U252" s="809"/>
      <c r="V252" s="808"/>
      <c r="W252" s="809"/>
      <c r="X252" s="808"/>
      <c r="Y252" s="809"/>
      <c r="Z252" s="808"/>
      <c r="AA252" s="809"/>
      <c r="AB252" s="728"/>
      <c r="AC252" s="714"/>
      <c r="AD252" s="805"/>
      <c r="AI252">
        <f t="shared" si="31"/>
        <v>0</v>
      </c>
      <c r="AJ252">
        <f t="shared" si="32"/>
        <v>0</v>
      </c>
      <c r="AK252">
        <f t="shared" si="33"/>
        <v>0</v>
      </c>
      <c r="AL252">
        <f t="shared" si="34"/>
        <v>0</v>
      </c>
      <c r="AM252">
        <f t="shared" si="35"/>
        <v>0</v>
      </c>
      <c r="AN252">
        <f t="shared" si="36"/>
        <v>0</v>
      </c>
      <c r="AO252">
        <f t="shared" si="37"/>
        <v>0</v>
      </c>
      <c r="AP252">
        <f t="shared" si="38"/>
        <v>0</v>
      </c>
      <c r="AQ252" s="293">
        <f t="shared" si="27"/>
        <v>0</v>
      </c>
      <c r="AR252" s="283" t="str">
        <f>IF(AQ252=0,"",
IF(SUM($AQ$206:AQ252)=1,AS252,
IF($AQ$326&gt;SUM($AQ$206:AQ252),_xlfn.CONCAT(", ",AS252),
IF($AQ$326=SUM($AQ$206:AQ252),_xlfn.CONCAT(" y ",AS252)))))</f>
        <v/>
      </c>
      <c r="AS252" s="10">
        <v>47</v>
      </c>
      <c r="AT252" s="298">
        <f t="shared" si="28"/>
        <v>0</v>
      </c>
      <c r="AU252" s="293">
        <f t="shared" si="29"/>
        <v>0</v>
      </c>
      <c r="AV252" s="283" t="str">
        <f>IF(AU252=0,"",
IF(SUM($AU$206:AU252)=1,AW252,
IF($AU$326&gt;SUM($AU$206:AU252),_xlfn.CONCAT(", ",AW252),
IF($AU$326=SUM($AU$206:AU252),_xlfn.CONCAT(" y ",AW252)))))</f>
        <v/>
      </c>
      <c r="AW252" s="52" t="s">
        <v>5213</v>
      </c>
    </row>
    <row r="253" spans="1:49" ht="15" customHeight="1">
      <c r="A253" s="11"/>
      <c r="B253" s="11"/>
      <c r="C253" s="10" t="s">
        <v>5214</v>
      </c>
      <c r="D253" s="800" t="str">
        <f t="shared" si="30"/>
        <v/>
      </c>
      <c r="E253" s="723"/>
      <c r="F253" s="723"/>
      <c r="G253" s="723"/>
      <c r="H253" s="723"/>
      <c r="I253" s="724"/>
      <c r="J253" s="808"/>
      <c r="K253" s="809"/>
      <c r="L253" s="808"/>
      <c r="M253" s="809"/>
      <c r="N253" s="808"/>
      <c r="O253" s="809"/>
      <c r="P253" s="808"/>
      <c r="Q253" s="809"/>
      <c r="R253" s="808"/>
      <c r="S253" s="809"/>
      <c r="T253" s="808"/>
      <c r="U253" s="809"/>
      <c r="V253" s="808"/>
      <c r="W253" s="809"/>
      <c r="X253" s="808"/>
      <c r="Y253" s="809"/>
      <c r="Z253" s="808"/>
      <c r="AA253" s="809"/>
      <c r="AB253" s="728"/>
      <c r="AC253" s="714"/>
      <c r="AD253" s="805"/>
      <c r="AI253">
        <f t="shared" si="31"/>
        <v>0</v>
      </c>
      <c r="AJ253">
        <f t="shared" si="32"/>
        <v>0</v>
      </c>
      <c r="AK253">
        <f t="shared" si="33"/>
        <v>0</v>
      </c>
      <c r="AL253">
        <f t="shared" si="34"/>
        <v>0</v>
      </c>
      <c r="AM253">
        <f t="shared" si="35"/>
        <v>0</v>
      </c>
      <c r="AN253">
        <f t="shared" si="36"/>
        <v>0</v>
      </c>
      <c r="AO253">
        <f t="shared" si="37"/>
        <v>0</v>
      </c>
      <c r="AP253">
        <f t="shared" si="38"/>
        <v>0</v>
      </c>
      <c r="AQ253" s="293">
        <f t="shared" si="27"/>
        <v>0</v>
      </c>
      <c r="AR253" s="283" t="str">
        <f>IF(AQ253=0,"",
IF(SUM($AQ$206:AQ253)=1,AS253,
IF($AQ$326&gt;SUM($AQ$206:AQ253),_xlfn.CONCAT(", ",AS253),
IF($AQ$326=SUM($AQ$206:AQ253),_xlfn.CONCAT(" y ",AS253)))))</f>
        <v/>
      </c>
      <c r="AS253" s="10">
        <v>48</v>
      </c>
      <c r="AT253" s="298">
        <f t="shared" si="28"/>
        <v>0</v>
      </c>
      <c r="AU253" s="293">
        <f t="shared" si="29"/>
        <v>0</v>
      </c>
      <c r="AV253" s="283" t="str">
        <f>IF(AU253=0,"",
IF(SUM($AU$206:AU253)=1,AW253,
IF($AU$326&gt;SUM($AU$206:AU253),_xlfn.CONCAT(", ",AW253),
IF($AU$326=SUM($AU$206:AU253),_xlfn.CONCAT(" y ",AW253)))))</f>
        <v/>
      </c>
      <c r="AW253" s="52" t="s">
        <v>5215</v>
      </c>
    </row>
    <row r="254" spans="1:49" ht="15" customHeight="1">
      <c r="A254" s="11"/>
      <c r="B254" s="11"/>
      <c r="C254" s="10" t="s">
        <v>5216</v>
      </c>
      <c r="D254" s="800" t="str">
        <f t="shared" si="30"/>
        <v/>
      </c>
      <c r="E254" s="723"/>
      <c r="F254" s="723"/>
      <c r="G254" s="723"/>
      <c r="H254" s="723"/>
      <c r="I254" s="724"/>
      <c r="J254" s="808"/>
      <c r="K254" s="809"/>
      <c r="L254" s="808"/>
      <c r="M254" s="809"/>
      <c r="N254" s="808"/>
      <c r="O254" s="809"/>
      <c r="P254" s="808"/>
      <c r="Q254" s="809"/>
      <c r="R254" s="808"/>
      <c r="S254" s="809"/>
      <c r="T254" s="808"/>
      <c r="U254" s="809"/>
      <c r="V254" s="808"/>
      <c r="W254" s="809"/>
      <c r="X254" s="808"/>
      <c r="Y254" s="809"/>
      <c r="Z254" s="808"/>
      <c r="AA254" s="809"/>
      <c r="AB254" s="728"/>
      <c r="AC254" s="714"/>
      <c r="AD254" s="805"/>
      <c r="AI254">
        <f t="shared" si="31"/>
        <v>0</v>
      </c>
      <c r="AJ254">
        <f t="shared" si="32"/>
        <v>0</v>
      </c>
      <c r="AK254">
        <f t="shared" si="33"/>
        <v>0</v>
      </c>
      <c r="AL254">
        <f t="shared" si="34"/>
        <v>0</v>
      </c>
      <c r="AM254">
        <f t="shared" si="35"/>
        <v>0</v>
      </c>
      <c r="AN254">
        <f t="shared" si="36"/>
        <v>0</v>
      </c>
      <c r="AO254">
        <f t="shared" si="37"/>
        <v>0</v>
      </c>
      <c r="AP254">
        <f t="shared" si="38"/>
        <v>0</v>
      </c>
      <c r="AQ254" s="293">
        <f t="shared" si="27"/>
        <v>0</v>
      </c>
      <c r="AR254" s="283" t="str">
        <f>IF(AQ254=0,"",
IF(SUM($AQ$206:AQ254)=1,AS254,
IF($AQ$326&gt;SUM($AQ$206:AQ254),_xlfn.CONCAT(", ",AS254),
IF($AQ$326=SUM($AQ$206:AQ254),_xlfn.CONCAT(" y ",AS254)))))</f>
        <v/>
      </c>
      <c r="AS254" s="10">
        <v>49</v>
      </c>
      <c r="AT254" s="298">
        <f t="shared" si="28"/>
        <v>0</v>
      </c>
      <c r="AU254" s="293">
        <f t="shared" si="29"/>
        <v>0</v>
      </c>
      <c r="AV254" s="283" t="str">
        <f>IF(AU254=0,"",
IF(SUM($AU$206:AU254)=1,AW254,
IF($AU$326&gt;SUM($AU$206:AU254),_xlfn.CONCAT(", ",AW254),
IF($AU$326=SUM($AU$206:AU254),_xlfn.CONCAT(" y ",AW254)))))</f>
        <v/>
      </c>
      <c r="AW254" s="52" t="s">
        <v>5217</v>
      </c>
    </row>
    <row r="255" spans="1:49" ht="15" customHeight="1">
      <c r="A255" s="11"/>
      <c r="B255" s="11"/>
      <c r="C255" s="10" t="s">
        <v>5218</v>
      </c>
      <c r="D255" s="800" t="str">
        <f t="shared" si="30"/>
        <v/>
      </c>
      <c r="E255" s="723"/>
      <c r="F255" s="723"/>
      <c r="G255" s="723"/>
      <c r="H255" s="723"/>
      <c r="I255" s="724"/>
      <c r="J255" s="808"/>
      <c r="K255" s="809"/>
      <c r="L255" s="808"/>
      <c r="M255" s="809"/>
      <c r="N255" s="808"/>
      <c r="O255" s="809"/>
      <c r="P255" s="808"/>
      <c r="Q255" s="809"/>
      <c r="R255" s="808"/>
      <c r="S255" s="809"/>
      <c r="T255" s="808"/>
      <c r="U255" s="809"/>
      <c r="V255" s="808"/>
      <c r="W255" s="809"/>
      <c r="X255" s="808"/>
      <c r="Y255" s="809"/>
      <c r="Z255" s="808"/>
      <c r="AA255" s="809"/>
      <c r="AB255" s="728"/>
      <c r="AC255" s="714"/>
      <c r="AD255" s="805"/>
      <c r="AI255">
        <f t="shared" si="31"/>
        <v>0</v>
      </c>
      <c r="AJ255">
        <f t="shared" si="32"/>
        <v>0</v>
      </c>
      <c r="AK255">
        <f t="shared" si="33"/>
        <v>0</v>
      </c>
      <c r="AL255">
        <f t="shared" si="34"/>
        <v>0</v>
      </c>
      <c r="AM255">
        <f t="shared" si="35"/>
        <v>0</v>
      </c>
      <c r="AN255">
        <f t="shared" si="36"/>
        <v>0</v>
      </c>
      <c r="AO255">
        <f t="shared" si="37"/>
        <v>0</v>
      </c>
      <c r="AP255">
        <f t="shared" si="38"/>
        <v>0</v>
      </c>
      <c r="AQ255" s="293">
        <f t="shared" si="27"/>
        <v>0</v>
      </c>
      <c r="AR255" s="283" t="str">
        <f>IF(AQ255=0,"",
IF(SUM($AQ$206:AQ255)=1,AS255,
IF($AQ$326&gt;SUM($AQ$206:AQ255),_xlfn.CONCAT(", ",AS255),
IF($AQ$326=SUM($AQ$206:AQ255),_xlfn.CONCAT(" y ",AS255)))))</f>
        <v/>
      </c>
      <c r="AS255" s="10">
        <v>50</v>
      </c>
      <c r="AT255" s="298">
        <f t="shared" si="28"/>
        <v>0</v>
      </c>
      <c r="AU255" s="293">
        <f t="shared" si="29"/>
        <v>0</v>
      </c>
      <c r="AV255" s="283" t="str">
        <f>IF(AU255=0,"",
IF(SUM($AU$206:AU255)=1,AW255,
IF($AU$326&gt;SUM($AU$206:AU255),_xlfn.CONCAT(", ",AW255),
IF($AU$326=SUM($AU$206:AU255),_xlfn.CONCAT(" y ",AW255)))))</f>
        <v/>
      </c>
      <c r="AW255" s="52" t="s">
        <v>5219</v>
      </c>
    </row>
    <row r="256" spans="1:49" ht="15" customHeight="1">
      <c r="A256" s="11"/>
      <c r="B256" s="11"/>
      <c r="C256" s="10" t="s">
        <v>5220</v>
      </c>
      <c r="D256" s="800" t="str">
        <f t="shared" si="30"/>
        <v/>
      </c>
      <c r="E256" s="723"/>
      <c r="F256" s="723"/>
      <c r="G256" s="723"/>
      <c r="H256" s="723"/>
      <c r="I256" s="724"/>
      <c r="J256" s="808"/>
      <c r="K256" s="809"/>
      <c r="L256" s="808"/>
      <c r="M256" s="809"/>
      <c r="N256" s="808"/>
      <c r="O256" s="809"/>
      <c r="P256" s="808"/>
      <c r="Q256" s="809"/>
      <c r="R256" s="808"/>
      <c r="S256" s="809"/>
      <c r="T256" s="808"/>
      <c r="U256" s="809"/>
      <c r="V256" s="808"/>
      <c r="W256" s="809"/>
      <c r="X256" s="808"/>
      <c r="Y256" s="809"/>
      <c r="Z256" s="808"/>
      <c r="AA256" s="809"/>
      <c r="AB256" s="728"/>
      <c r="AC256" s="714"/>
      <c r="AD256" s="805"/>
      <c r="AI256">
        <f t="shared" si="31"/>
        <v>0</v>
      </c>
      <c r="AJ256">
        <f t="shared" si="32"/>
        <v>0</v>
      </c>
      <c r="AK256">
        <f t="shared" si="33"/>
        <v>0</v>
      </c>
      <c r="AL256">
        <f t="shared" si="34"/>
        <v>0</v>
      </c>
      <c r="AM256">
        <f t="shared" si="35"/>
        <v>0</v>
      </c>
      <c r="AN256">
        <f t="shared" si="36"/>
        <v>0</v>
      </c>
      <c r="AO256">
        <f t="shared" si="37"/>
        <v>0</v>
      </c>
      <c r="AP256">
        <f t="shared" si="38"/>
        <v>0</v>
      </c>
      <c r="AQ256" s="293">
        <f t="shared" si="27"/>
        <v>0</v>
      </c>
      <c r="AR256" s="283" t="str">
        <f>IF(AQ256=0,"",
IF(SUM($AQ$206:AQ256)=1,AS256,
IF($AQ$326&gt;SUM($AQ$206:AQ256),_xlfn.CONCAT(", ",AS256),
IF($AQ$326=SUM($AQ$206:AQ256),_xlfn.CONCAT(" y ",AS256)))))</f>
        <v/>
      </c>
      <c r="AS256" s="10">
        <v>51</v>
      </c>
      <c r="AT256" s="298">
        <f t="shared" si="28"/>
        <v>0</v>
      </c>
      <c r="AU256" s="293">
        <f t="shared" si="29"/>
        <v>0</v>
      </c>
      <c r="AV256" s="283" t="str">
        <f>IF(AU256=0,"",
IF(SUM($AU$206:AU256)=1,AW256,
IF($AU$326&gt;SUM($AU$206:AU256),_xlfn.CONCAT(", ",AW256),
IF($AU$326=SUM($AU$206:AU256),_xlfn.CONCAT(" y ",AW256)))))</f>
        <v/>
      </c>
      <c r="AW256" s="52" t="s">
        <v>5221</v>
      </c>
    </row>
    <row r="257" spans="1:49" ht="15" customHeight="1">
      <c r="A257" s="11"/>
      <c r="B257" s="11"/>
      <c r="C257" s="10" t="s">
        <v>5222</v>
      </c>
      <c r="D257" s="800" t="str">
        <f t="shared" si="30"/>
        <v/>
      </c>
      <c r="E257" s="723"/>
      <c r="F257" s="723"/>
      <c r="G257" s="723"/>
      <c r="H257" s="723"/>
      <c r="I257" s="724"/>
      <c r="J257" s="808"/>
      <c r="K257" s="809"/>
      <c r="L257" s="808"/>
      <c r="M257" s="809"/>
      <c r="N257" s="808"/>
      <c r="O257" s="809"/>
      <c r="P257" s="808"/>
      <c r="Q257" s="809"/>
      <c r="R257" s="808"/>
      <c r="S257" s="809"/>
      <c r="T257" s="808"/>
      <c r="U257" s="809"/>
      <c r="V257" s="808"/>
      <c r="W257" s="809"/>
      <c r="X257" s="808"/>
      <c r="Y257" s="809"/>
      <c r="Z257" s="808"/>
      <c r="AA257" s="809"/>
      <c r="AB257" s="728"/>
      <c r="AC257" s="714"/>
      <c r="AD257" s="805"/>
      <c r="AI257">
        <f t="shared" si="31"/>
        <v>0</v>
      </c>
      <c r="AJ257">
        <f t="shared" si="32"/>
        <v>0</v>
      </c>
      <c r="AK257">
        <f t="shared" si="33"/>
        <v>0</v>
      </c>
      <c r="AL257">
        <f t="shared" si="34"/>
        <v>0</v>
      </c>
      <c r="AM257">
        <f t="shared" si="35"/>
        <v>0</v>
      </c>
      <c r="AN257">
        <f t="shared" si="36"/>
        <v>0</v>
      </c>
      <c r="AO257">
        <f t="shared" si="37"/>
        <v>0</v>
      </c>
      <c r="AP257">
        <f t="shared" si="38"/>
        <v>0</v>
      </c>
      <c r="AQ257" s="293">
        <f t="shared" si="27"/>
        <v>0</v>
      </c>
      <c r="AR257" s="283" t="str">
        <f>IF(AQ257=0,"",
IF(SUM($AQ$206:AQ257)=1,AS257,
IF($AQ$326&gt;SUM($AQ$206:AQ257),_xlfn.CONCAT(", ",AS257),
IF($AQ$326=SUM($AQ$206:AQ257),_xlfn.CONCAT(" y ",AS257)))))</f>
        <v/>
      </c>
      <c r="AS257" s="10">
        <v>52</v>
      </c>
      <c r="AT257" s="298">
        <f t="shared" si="28"/>
        <v>0</v>
      </c>
      <c r="AU257" s="293">
        <f t="shared" si="29"/>
        <v>0</v>
      </c>
      <c r="AV257" s="283" t="str">
        <f>IF(AU257=0,"",
IF(SUM($AU$206:AU257)=1,AW257,
IF($AU$326&gt;SUM($AU$206:AU257),_xlfn.CONCAT(", ",AW257),
IF($AU$326=SUM($AU$206:AU257),_xlfn.CONCAT(" y ",AW257)))))</f>
        <v/>
      </c>
      <c r="AW257" s="52" t="s">
        <v>5223</v>
      </c>
    </row>
    <row r="258" spans="1:49" ht="15" customHeight="1">
      <c r="A258" s="11"/>
      <c r="B258" s="11"/>
      <c r="C258" s="10" t="s">
        <v>5224</v>
      </c>
      <c r="D258" s="800" t="str">
        <f t="shared" si="30"/>
        <v/>
      </c>
      <c r="E258" s="723"/>
      <c r="F258" s="723"/>
      <c r="G258" s="723"/>
      <c r="H258" s="723"/>
      <c r="I258" s="724"/>
      <c r="J258" s="808"/>
      <c r="K258" s="809"/>
      <c r="L258" s="808"/>
      <c r="M258" s="809"/>
      <c r="N258" s="808"/>
      <c r="O258" s="809"/>
      <c r="P258" s="808"/>
      <c r="Q258" s="809"/>
      <c r="R258" s="808"/>
      <c r="S258" s="809"/>
      <c r="T258" s="808"/>
      <c r="U258" s="809"/>
      <c r="V258" s="808"/>
      <c r="W258" s="809"/>
      <c r="X258" s="808"/>
      <c r="Y258" s="809"/>
      <c r="Z258" s="808"/>
      <c r="AA258" s="809"/>
      <c r="AB258" s="728"/>
      <c r="AC258" s="714"/>
      <c r="AD258" s="805"/>
      <c r="AI258">
        <f t="shared" si="31"/>
        <v>0</v>
      </c>
      <c r="AJ258">
        <f t="shared" si="32"/>
        <v>0</v>
      </c>
      <c r="AK258">
        <f t="shared" si="33"/>
        <v>0</v>
      </c>
      <c r="AL258">
        <f t="shared" si="34"/>
        <v>0</v>
      </c>
      <c r="AM258">
        <f t="shared" si="35"/>
        <v>0</v>
      </c>
      <c r="AN258">
        <f t="shared" si="36"/>
        <v>0</v>
      </c>
      <c r="AO258">
        <f t="shared" si="37"/>
        <v>0</v>
      </c>
      <c r="AP258">
        <f t="shared" si="38"/>
        <v>0</v>
      </c>
      <c r="AQ258" s="293">
        <f t="shared" si="27"/>
        <v>0</v>
      </c>
      <c r="AR258" s="283" t="str">
        <f>IF(AQ258=0,"",
IF(SUM($AQ$206:AQ258)=1,AS258,
IF($AQ$326&gt;SUM($AQ$206:AQ258),_xlfn.CONCAT(", ",AS258),
IF($AQ$326=SUM($AQ$206:AQ258),_xlfn.CONCAT(" y ",AS258)))))</f>
        <v/>
      </c>
      <c r="AS258" s="10">
        <v>53</v>
      </c>
      <c r="AT258" s="298">
        <f t="shared" si="28"/>
        <v>0</v>
      </c>
      <c r="AU258" s="293">
        <f t="shared" si="29"/>
        <v>0</v>
      </c>
      <c r="AV258" s="283" t="str">
        <f>IF(AU258=0,"",
IF(SUM($AU$206:AU258)=1,AW258,
IF($AU$326&gt;SUM($AU$206:AU258),_xlfn.CONCAT(", ",AW258),
IF($AU$326=SUM($AU$206:AU258),_xlfn.CONCAT(" y ",AW258)))))</f>
        <v/>
      </c>
      <c r="AW258" s="52" t="s">
        <v>5225</v>
      </c>
    </row>
    <row r="259" spans="1:49" ht="15" customHeight="1">
      <c r="A259" s="11"/>
      <c r="B259" s="11"/>
      <c r="C259" s="10" t="s">
        <v>5226</v>
      </c>
      <c r="D259" s="800" t="str">
        <f t="shared" si="30"/>
        <v/>
      </c>
      <c r="E259" s="723"/>
      <c r="F259" s="723"/>
      <c r="G259" s="723"/>
      <c r="H259" s="723"/>
      <c r="I259" s="724"/>
      <c r="J259" s="808"/>
      <c r="K259" s="809"/>
      <c r="L259" s="808"/>
      <c r="M259" s="809"/>
      <c r="N259" s="808"/>
      <c r="O259" s="809"/>
      <c r="P259" s="808"/>
      <c r="Q259" s="809"/>
      <c r="R259" s="808"/>
      <c r="S259" s="809"/>
      <c r="T259" s="808"/>
      <c r="U259" s="809"/>
      <c r="V259" s="808"/>
      <c r="W259" s="809"/>
      <c r="X259" s="808"/>
      <c r="Y259" s="809"/>
      <c r="Z259" s="808"/>
      <c r="AA259" s="809"/>
      <c r="AB259" s="728"/>
      <c r="AC259" s="714"/>
      <c r="AD259" s="805"/>
      <c r="AI259">
        <f t="shared" si="31"/>
        <v>0</v>
      </c>
      <c r="AJ259">
        <f t="shared" si="32"/>
        <v>0</v>
      </c>
      <c r="AK259">
        <f t="shared" si="33"/>
        <v>0</v>
      </c>
      <c r="AL259">
        <f t="shared" si="34"/>
        <v>0</v>
      </c>
      <c r="AM259">
        <f t="shared" si="35"/>
        <v>0</v>
      </c>
      <c r="AN259">
        <f t="shared" si="36"/>
        <v>0</v>
      </c>
      <c r="AO259">
        <f t="shared" si="37"/>
        <v>0</v>
      </c>
      <c r="AP259">
        <f t="shared" si="38"/>
        <v>0</v>
      </c>
      <c r="AQ259" s="293">
        <f t="shared" si="27"/>
        <v>0</v>
      </c>
      <c r="AR259" s="283" t="str">
        <f>IF(AQ259=0,"",
IF(SUM($AQ$206:AQ259)=1,AS259,
IF($AQ$326&gt;SUM($AQ$206:AQ259),_xlfn.CONCAT(", ",AS259),
IF($AQ$326=SUM($AQ$206:AQ259),_xlfn.CONCAT(" y ",AS259)))))</f>
        <v/>
      </c>
      <c r="AS259" s="10">
        <v>54</v>
      </c>
      <c r="AT259" s="298">
        <f t="shared" si="28"/>
        <v>0</v>
      </c>
      <c r="AU259" s="293">
        <f t="shared" si="29"/>
        <v>0</v>
      </c>
      <c r="AV259" s="283" t="str">
        <f>IF(AU259=0,"",
IF(SUM($AU$206:AU259)=1,AW259,
IF($AU$326&gt;SUM($AU$206:AU259),_xlfn.CONCAT(", ",AW259),
IF($AU$326=SUM($AU$206:AU259),_xlfn.CONCAT(" y ",AW259)))))</f>
        <v/>
      </c>
      <c r="AW259" s="52" t="s">
        <v>5227</v>
      </c>
    </row>
    <row r="260" spans="1:49" ht="15" customHeight="1">
      <c r="A260" s="11"/>
      <c r="B260" s="11"/>
      <c r="C260" s="10" t="s">
        <v>5228</v>
      </c>
      <c r="D260" s="800" t="str">
        <f t="shared" si="30"/>
        <v/>
      </c>
      <c r="E260" s="723"/>
      <c r="F260" s="723"/>
      <c r="G260" s="723"/>
      <c r="H260" s="723"/>
      <c r="I260" s="724"/>
      <c r="J260" s="808"/>
      <c r="K260" s="809"/>
      <c r="L260" s="808"/>
      <c r="M260" s="809"/>
      <c r="N260" s="808"/>
      <c r="O260" s="809"/>
      <c r="P260" s="808"/>
      <c r="Q260" s="809"/>
      <c r="R260" s="808"/>
      <c r="S260" s="809"/>
      <c r="T260" s="808"/>
      <c r="U260" s="809"/>
      <c r="V260" s="808"/>
      <c r="W260" s="809"/>
      <c r="X260" s="808"/>
      <c r="Y260" s="809"/>
      <c r="Z260" s="808"/>
      <c r="AA260" s="809"/>
      <c r="AB260" s="728"/>
      <c r="AC260" s="714"/>
      <c r="AD260" s="805"/>
      <c r="AI260">
        <f t="shared" si="31"/>
        <v>0</v>
      </c>
      <c r="AJ260">
        <f t="shared" si="32"/>
        <v>0</v>
      </c>
      <c r="AK260">
        <f t="shared" si="33"/>
        <v>0</v>
      </c>
      <c r="AL260">
        <f t="shared" si="34"/>
        <v>0</v>
      </c>
      <c r="AM260">
        <f t="shared" si="35"/>
        <v>0</v>
      </c>
      <c r="AN260">
        <f t="shared" si="36"/>
        <v>0</v>
      </c>
      <c r="AO260">
        <f t="shared" si="37"/>
        <v>0</v>
      </c>
      <c r="AP260">
        <f t="shared" si="38"/>
        <v>0</v>
      </c>
      <c r="AQ260" s="293">
        <f t="shared" si="27"/>
        <v>0</v>
      </c>
      <c r="AR260" s="283" t="str">
        <f>IF(AQ260=0,"",
IF(SUM($AQ$206:AQ260)=1,AS260,
IF($AQ$326&gt;SUM($AQ$206:AQ260),_xlfn.CONCAT(", ",AS260),
IF($AQ$326=SUM($AQ$206:AQ260),_xlfn.CONCAT(" y ",AS260)))))</f>
        <v/>
      </c>
      <c r="AS260" s="10">
        <v>55</v>
      </c>
      <c r="AT260" s="298">
        <f t="shared" si="28"/>
        <v>0</v>
      </c>
      <c r="AU260" s="293">
        <f t="shared" si="29"/>
        <v>0</v>
      </c>
      <c r="AV260" s="283" t="str">
        <f>IF(AU260=0,"",
IF(SUM($AU$206:AU260)=1,AW260,
IF($AU$326&gt;SUM($AU$206:AU260),_xlfn.CONCAT(", ",AW260),
IF($AU$326=SUM($AU$206:AU260),_xlfn.CONCAT(" y ",AW260)))))</f>
        <v/>
      </c>
      <c r="AW260" s="52" t="s">
        <v>5229</v>
      </c>
    </row>
    <row r="261" spans="1:49" ht="15" customHeight="1">
      <c r="A261" s="11"/>
      <c r="B261" s="11"/>
      <c r="C261" s="10" t="s">
        <v>5230</v>
      </c>
      <c r="D261" s="800" t="str">
        <f t="shared" si="30"/>
        <v/>
      </c>
      <c r="E261" s="723"/>
      <c r="F261" s="723"/>
      <c r="G261" s="723"/>
      <c r="H261" s="723"/>
      <c r="I261" s="724"/>
      <c r="J261" s="808"/>
      <c r="K261" s="809"/>
      <c r="L261" s="808"/>
      <c r="M261" s="809"/>
      <c r="N261" s="808"/>
      <c r="O261" s="809"/>
      <c r="P261" s="808"/>
      <c r="Q261" s="809"/>
      <c r="R261" s="808"/>
      <c r="S261" s="809"/>
      <c r="T261" s="808"/>
      <c r="U261" s="809"/>
      <c r="V261" s="808"/>
      <c r="W261" s="809"/>
      <c r="X261" s="808"/>
      <c r="Y261" s="809"/>
      <c r="Z261" s="808"/>
      <c r="AA261" s="809"/>
      <c r="AB261" s="728"/>
      <c r="AC261" s="714"/>
      <c r="AD261" s="805"/>
      <c r="AI261">
        <f t="shared" si="31"/>
        <v>0</v>
      </c>
      <c r="AJ261">
        <f t="shared" si="32"/>
        <v>0</v>
      </c>
      <c r="AK261">
        <f t="shared" si="33"/>
        <v>0</v>
      </c>
      <c r="AL261">
        <f t="shared" si="34"/>
        <v>0</v>
      </c>
      <c r="AM261">
        <f t="shared" si="35"/>
        <v>0</v>
      </c>
      <c r="AN261">
        <f t="shared" si="36"/>
        <v>0</v>
      </c>
      <c r="AO261">
        <f t="shared" si="37"/>
        <v>0</v>
      </c>
      <c r="AP261">
        <f t="shared" si="38"/>
        <v>0</v>
      </c>
      <c r="AQ261" s="293">
        <f t="shared" si="27"/>
        <v>0</v>
      </c>
      <c r="AR261" s="283" t="str">
        <f>IF(AQ261=0,"",
IF(SUM($AQ$206:AQ261)=1,AS261,
IF($AQ$326&gt;SUM($AQ$206:AQ261),_xlfn.CONCAT(", ",AS261),
IF($AQ$326=SUM($AQ$206:AQ261),_xlfn.CONCAT(" y ",AS261)))))</f>
        <v/>
      </c>
      <c r="AS261" s="10">
        <v>56</v>
      </c>
      <c r="AT261" s="298">
        <f t="shared" si="28"/>
        <v>0</v>
      </c>
      <c r="AU261" s="293">
        <f t="shared" si="29"/>
        <v>0</v>
      </c>
      <c r="AV261" s="283" t="str">
        <f>IF(AU261=0,"",
IF(SUM($AU$206:AU261)=1,AW261,
IF($AU$326&gt;SUM($AU$206:AU261),_xlfn.CONCAT(", ",AW261),
IF($AU$326=SUM($AU$206:AU261),_xlfn.CONCAT(" y ",AW261)))))</f>
        <v/>
      </c>
      <c r="AW261" s="52" t="s">
        <v>5231</v>
      </c>
    </row>
    <row r="262" spans="1:49" ht="15" customHeight="1">
      <c r="A262" s="11"/>
      <c r="B262" s="11"/>
      <c r="C262" s="10" t="s">
        <v>5232</v>
      </c>
      <c r="D262" s="800" t="str">
        <f t="shared" si="30"/>
        <v/>
      </c>
      <c r="E262" s="723"/>
      <c r="F262" s="723"/>
      <c r="G262" s="723"/>
      <c r="H262" s="723"/>
      <c r="I262" s="724"/>
      <c r="J262" s="808"/>
      <c r="K262" s="809"/>
      <c r="L262" s="808"/>
      <c r="M262" s="809"/>
      <c r="N262" s="808"/>
      <c r="O262" s="809"/>
      <c r="P262" s="808"/>
      <c r="Q262" s="809"/>
      <c r="R262" s="808"/>
      <c r="S262" s="809"/>
      <c r="T262" s="808"/>
      <c r="U262" s="809"/>
      <c r="V262" s="808"/>
      <c r="W262" s="809"/>
      <c r="X262" s="808"/>
      <c r="Y262" s="809"/>
      <c r="Z262" s="808"/>
      <c r="AA262" s="809"/>
      <c r="AB262" s="728"/>
      <c r="AC262" s="714"/>
      <c r="AD262" s="805"/>
      <c r="AI262">
        <f t="shared" si="31"/>
        <v>0</v>
      </c>
      <c r="AJ262">
        <f t="shared" si="32"/>
        <v>0</v>
      </c>
      <c r="AK262">
        <f t="shared" si="33"/>
        <v>0</v>
      </c>
      <c r="AL262">
        <f t="shared" si="34"/>
        <v>0</v>
      </c>
      <c r="AM262">
        <f t="shared" si="35"/>
        <v>0</v>
      </c>
      <c r="AN262">
        <f t="shared" si="36"/>
        <v>0</v>
      </c>
      <c r="AO262">
        <f t="shared" si="37"/>
        <v>0</v>
      </c>
      <c r="AP262">
        <f t="shared" si="38"/>
        <v>0</v>
      </c>
      <c r="AQ262" s="293">
        <f t="shared" si="27"/>
        <v>0</v>
      </c>
      <c r="AR262" s="283" t="str">
        <f>IF(AQ262=0,"",
IF(SUM($AQ$206:AQ262)=1,AS262,
IF($AQ$326&gt;SUM($AQ$206:AQ262),_xlfn.CONCAT(", ",AS262),
IF($AQ$326=SUM($AQ$206:AQ262),_xlfn.CONCAT(" y ",AS262)))))</f>
        <v/>
      </c>
      <c r="AS262" s="10">
        <v>57</v>
      </c>
      <c r="AT262" s="298">
        <f t="shared" si="28"/>
        <v>0</v>
      </c>
      <c r="AU262" s="293">
        <f t="shared" si="29"/>
        <v>0</v>
      </c>
      <c r="AV262" s="283" t="str">
        <f>IF(AU262=0,"",
IF(SUM($AU$206:AU262)=1,AW262,
IF($AU$326&gt;SUM($AU$206:AU262),_xlfn.CONCAT(", ",AW262),
IF($AU$326=SUM($AU$206:AU262),_xlfn.CONCAT(" y ",AW262)))))</f>
        <v/>
      </c>
      <c r="AW262" s="52" t="s">
        <v>5233</v>
      </c>
    </row>
    <row r="263" spans="1:49" ht="15" customHeight="1">
      <c r="A263" s="11"/>
      <c r="B263" s="11"/>
      <c r="C263" s="10" t="s">
        <v>5234</v>
      </c>
      <c r="D263" s="800" t="str">
        <f t="shared" si="30"/>
        <v/>
      </c>
      <c r="E263" s="723"/>
      <c r="F263" s="723"/>
      <c r="G263" s="723"/>
      <c r="H263" s="723"/>
      <c r="I263" s="724"/>
      <c r="J263" s="808"/>
      <c r="K263" s="809"/>
      <c r="L263" s="808"/>
      <c r="M263" s="809"/>
      <c r="N263" s="808"/>
      <c r="O263" s="809"/>
      <c r="P263" s="808"/>
      <c r="Q263" s="809"/>
      <c r="R263" s="808"/>
      <c r="S263" s="809"/>
      <c r="T263" s="808"/>
      <c r="U263" s="809"/>
      <c r="V263" s="808"/>
      <c r="W263" s="809"/>
      <c r="X263" s="808"/>
      <c r="Y263" s="809"/>
      <c r="Z263" s="808"/>
      <c r="AA263" s="809"/>
      <c r="AB263" s="728"/>
      <c r="AC263" s="714"/>
      <c r="AD263" s="805"/>
      <c r="AI263">
        <f t="shared" si="31"/>
        <v>0</v>
      </c>
      <c r="AJ263">
        <f t="shared" si="32"/>
        <v>0</v>
      </c>
      <c r="AK263">
        <f t="shared" si="33"/>
        <v>0</v>
      </c>
      <c r="AL263">
        <f t="shared" si="34"/>
        <v>0</v>
      </c>
      <c r="AM263">
        <f t="shared" si="35"/>
        <v>0</v>
      </c>
      <c r="AN263">
        <f t="shared" si="36"/>
        <v>0</v>
      </c>
      <c r="AO263">
        <f t="shared" si="37"/>
        <v>0</v>
      </c>
      <c r="AP263">
        <f t="shared" si="38"/>
        <v>0</v>
      </c>
      <c r="AQ263" s="293">
        <f t="shared" si="27"/>
        <v>0</v>
      </c>
      <c r="AR263" s="283" t="str">
        <f>IF(AQ263=0,"",
IF(SUM($AQ$206:AQ263)=1,AS263,
IF($AQ$326&gt;SUM($AQ$206:AQ263),_xlfn.CONCAT(", ",AS263),
IF($AQ$326=SUM($AQ$206:AQ263),_xlfn.CONCAT(" y ",AS263)))))</f>
        <v/>
      </c>
      <c r="AS263" s="10">
        <v>58</v>
      </c>
      <c r="AT263" s="298">
        <f t="shared" si="28"/>
        <v>0</v>
      </c>
      <c r="AU263" s="293">
        <f t="shared" si="29"/>
        <v>0</v>
      </c>
      <c r="AV263" s="283" t="str">
        <f>IF(AU263=0,"",
IF(SUM($AU$206:AU263)=1,AW263,
IF($AU$326&gt;SUM($AU$206:AU263),_xlfn.CONCAT(", ",AW263),
IF($AU$326=SUM($AU$206:AU263),_xlfn.CONCAT(" y ",AW263)))))</f>
        <v/>
      </c>
      <c r="AW263" s="52" t="s">
        <v>5235</v>
      </c>
    </row>
    <row r="264" spans="1:49" ht="15" customHeight="1">
      <c r="A264" s="11"/>
      <c r="B264" s="11"/>
      <c r="C264" s="10" t="s">
        <v>5236</v>
      </c>
      <c r="D264" s="800" t="str">
        <f t="shared" si="30"/>
        <v/>
      </c>
      <c r="E264" s="723"/>
      <c r="F264" s="723"/>
      <c r="G264" s="723"/>
      <c r="H264" s="723"/>
      <c r="I264" s="724"/>
      <c r="J264" s="808"/>
      <c r="K264" s="809"/>
      <c r="L264" s="808"/>
      <c r="M264" s="809"/>
      <c r="N264" s="808"/>
      <c r="O264" s="809"/>
      <c r="P264" s="808"/>
      <c r="Q264" s="809"/>
      <c r="R264" s="808"/>
      <c r="S264" s="809"/>
      <c r="T264" s="808"/>
      <c r="U264" s="809"/>
      <c r="V264" s="808"/>
      <c r="W264" s="809"/>
      <c r="X264" s="808"/>
      <c r="Y264" s="809"/>
      <c r="Z264" s="808"/>
      <c r="AA264" s="809"/>
      <c r="AB264" s="728"/>
      <c r="AC264" s="714"/>
      <c r="AD264" s="805"/>
      <c r="AI264">
        <f t="shared" si="31"/>
        <v>0</v>
      </c>
      <c r="AJ264">
        <f t="shared" si="32"/>
        <v>0</v>
      </c>
      <c r="AK264">
        <f t="shared" si="33"/>
        <v>0</v>
      </c>
      <c r="AL264">
        <f t="shared" si="34"/>
        <v>0</v>
      </c>
      <c r="AM264">
        <f t="shared" si="35"/>
        <v>0</v>
      </c>
      <c r="AN264">
        <f t="shared" si="36"/>
        <v>0</v>
      </c>
      <c r="AO264">
        <f t="shared" si="37"/>
        <v>0</v>
      </c>
      <c r="AP264">
        <f t="shared" si="38"/>
        <v>0</v>
      </c>
      <c r="AQ264" s="293">
        <f t="shared" si="27"/>
        <v>0</v>
      </c>
      <c r="AR264" s="283" t="str">
        <f>IF(AQ264=0,"",
IF(SUM($AQ$206:AQ264)=1,AS264,
IF($AQ$326&gt;SUM($AQ$206:AQ264),_xlfn.CONCAT(", ",AS264),
IF($AQ$326=SUM($AQ$206:AQ264),_xlfn.CONCAT(" y ",AS264)))))</f>
        <v/>
      </c>
      <c r="AS264" s="10">
        <v>59</v>
      </c>
      <c r="AT264" s="298">
        <f t="shared" si="28"/>
        <v>0</v>
      </c>
      <c r="AU264" s="293">
        <f t="shared" si="29"/>
        <v>0</v>
      </c>
      <c r="AV264" s="283" t="str">
        <f>IF(AU264=0,"",
IF(SUM($AU$206:AU264)=1,AW264,
IF($AU$326&gt;SUM($AU$206:AU264),_xlfn.CONCAT(", ",AW264),
IF($AU$326=SUM($AU$206:AU264),_xlfn.CONCAT(" y ",AW264)))))</f>
        <v/>
      </c>
      <c r="AW264" s="52" t="s">
        <v>5237</v>
      </c>
    </row>
    <row r="265" spans="1:49" ht="15" customHeight="1">
      <c r="A265" s="11"/>
      <c r="B265" s="11"/>
      <c r="C265" s="10" t="s">
        <v>5238</v>
      </c>
      <c r="D265" s="800" t="str">
        <f t="shared" si="30"/>
        <v/>
      </c>
      <c r="E265" s="723"/>
      <c r="F265" s="723"/>
      <c r="G265" s="723"/>
      <c r="H265" s="723"/>
      <c r="I265" s="724"/>
      <c r="J265" s="808"/>
      <c r="K265" s="809"/>
      <c r="L265" s="808"/>
      <c r="M265" s="809"/>
      <c r="N265" s="808"/>
      <c r="O265" s="809"/>
      <c r="P265" s="808"/>
      <c r="Q265" s="809"/>
      <c r="R265" s="808"/>
      <c r="S265" s="809"/>
      <c r="T265" s="808"/>
      <c r="U265" s="809"/>
      <c r="V265" s="808"/>
      <c r="W265" s="809"/>
      <c r="X265" s="808"/>
      <c r="Y265" s="809"/>
      <c r="Z265" s="808"/>
      <c r="AA265" s="809"/>
      <c r="AB265" s="728"/>
      <c r="AC265" s="714"/>
      <c r="AD265" s="805"/>
      <c r="AI265">
        <f t="shared" si="31"/>
        <v>0</v>
      </c>
      <c r="AJ265">
        <f t="shared" si="32"/>
        <v>0</v>
      </c>
      <c r="AK265">
        <f t="shared" si="33"/>
        <v>0</v>
      </c>
      <c r="AL265">
        <f t="shared" si="34"/>
        <v>0</v>
      </c>
      <c r="AM265">
        <f t="shared" si="35"/>
        <v>0</v>
      </c>
      <c r="AN265">
        <f t="shared" si="36"/>
        <v>0</v>
      </c>
      <c r="AO265">
        <f t="shared" si="37"/>
        <v>0</v>
      </c>
      <c r="AP265">
        <f t="shared" si="38"/>
        <v>0</v>
      </c>
      <c r="AQ265" s="293">
        <f t="shared" si="27"/>
        <v>0</v>
      </c>
      <c r="AR265" s="283" t="str">
        <f>IF(AQ265=0,"",
IF(SUM($AQ$206:AQ265)=1,AS265,
IF($AQ$326&gt;SUM($AQ$206:AQ265),_xlfn.CONCAT(", ",AS265),
IF($AQ$326=SUM($AQ$206:AQ265),_xlfn.CONCAT(" y ",AS265)))))</f>
        <v/>
      </c>
      <c r="AS265" s="10">
        <v>60</v>
      </c>
      <c r="AT265" s="298">
        <f t="shared" si="28"/>
        <v>0</v>
      </c>
      <c r="AU265" s="293">
        <f t="shared" si="29"/>
        <v>0</v>
      </c>
      <c r="AV265" s="283" t="str">
        <f>IF(AU265=0,"",
IF(SUM($AU$206:AU265)=1,AW265,
IF($AU$326&gt;SUM($AU$206:AU265),_xlfn.CONCAT(", ",AW265),
IF($AU$326=SUM($AU$206:AU265),_xlfn.CONCAT(" y ",AW265)))))</f>
        <v/>
      </c>
      <c r="AW265" s="52" t="s">
        <v>5239</v>
      </c>
    </row>
    <row r="266" spans="1:49" ht="15" customHeight="1">
      <c r="A266" s="11"/>
      <c r="B266" s="11"/>
      <c r="C266" s="10" t="s">
        <v>5240</v>
      </c>
      <c r="D266" s="800" t="str">
        <f t="shared" si="30"/>
        <v/>
      </c>
      <c r="E266" s="723"/>
      <c r="F266" s="723"/>
      <c r="G266" s="723"/>
      <c r="H266" s="723"/>
      <c r="I266" s="724"/>
      <c r="J266" s="808"/>
      <c r="K266" s="809"/>
      <c r="L266" s="808"/>
      <c r="M266" s="809"/>
      <c r="N266" s="808"/>
      <c r="O266" s="809"/>
      <c r="P266" s="808"/>
      <c r="Q266" s="809"/>
      <c r="R266" s="808"/>
      <c r="S266" s="809"/>
      <c r="T266" s="808"/>
      <c r="U266" s="809"/>
      <c r="V266" s="808"/>
      <c r="W266" s="809"/>
      <c r="X266" s="808"/>
      <c r="Y266" s="809"/>
      <c r="Z266" s="808"/>
      <c r="AA266" s="809"/>
      <c r="AB266" s="728"/>
      <c r="AC266" s="714"/>
      <c r="AD266" s="805"/>
      <c r="AI266">
        <f t="shared" si="31"/>
        <v>0</v>
      </c>
      <c r="AJ266">
        <f t="shared" si="32"/>
        <v>0</v>
      </c>
      <c r="AK266">
        <f t="shared" si="33"/>
        <v>0</v>
      </c>
      <c r="AL266">
        <f t="shared" si="34"/>
        <v>0</v>
      </c>
      <c r="AM266">
        <f t="shared" si="35"/>
        <v>0</v>
      </c>
      <c r="AN266">
        <f t="shared" si="36"/>
        <v>0</v>
      </c>
      <c r="AO266">
        <f t="shared" si="37"/>
        <v>0</v>
      </c>
      <c r="AP266">
        <f t="shared" si="38"/>
        <v>0</v>
      </c>
      <c r="AQ266" s="293">
        <f t="shared" si="27"/>
        <v>0</v>
      </c>
      <c r="AR266" s="283" t="str">
        <f>IF(AQ266=0,"",
IF(SUM($AQ$206:AQ266)=1,AS266,
IF($AQ$326&gt;SUM($AQ$206:AQ266),_xlfn.CONCAT(", ",AS266),
IF($AQ$326=SUM($AQ$206:AQ266),_xlfn.CONCAT(" y ",AS266)))))</f>
        <v/>
      </c>
      <c r="AS266" s="10">
        <v>61</v>
      </c>
      <c r="AT266" s="298">
        <f t="shared" si="28"/>
        <v>0</v>
      </c>
      <c r="AU266" s="293">
        <f t="shared" si="29"/>
        <v>0</v>
      </c>
      <c r="AV266" s="283" t="str">
        <f>IF(AU266=0,"",
IF(SUM($AU$206:AU266)=1,AW266,
IF($AU$326&gt;SUM($AU$206:AU266),_xlfn.CONCAT(", ",AW266),
IF($AU$326=SUM($AU$206:AU266),_xlfn.CONCAT(" y ",AW266)))))</f>
        <v/>
      </c>
      <c r="AW266" s="52" t="s">
        <v>5241</v>
      </c>
    </row>
    <row r="267" spans="1:49" ht="15" customHeight="1">
      <c r="A267" s="11"/>
      <c r="B267" s="11"/>
      <c r="C267" s="10" t="s">
        <v>5242</v>
      </c>
      <c r="D267" s="800" t="str">
        <f t="shared" si="30"/>
        <v/>
      </c>
      <c r="E267" s="723"/>
      <c r="F267" s="723"/>
      <c r="G267" s="723"/>
      <c r="H267" s="723"/>
      <c r="I267" s="724"/>
      <c r="J267" s="808"/>
      <c r="K267" s="809"/>
      <c r="L267" s="808"/>
      <c r="M267" s="809"/>
      <c r="N267" s="808"/>
      <c r="O267" s="809"/>
      <c r="P267" s="808"/>
      <c r="Q267" s="809"/>
      <c r="R267" s="808"/>
      <c r="S267" s="809"/>
      <c r="T267" s="808"/>
      <c r="U267" s="809"/>
      <c r="V267" s="808"/>
      <c r="W267" s="809"/>
      <c r="X267" s="808"/>
      <c r="Y267" s="809"/>
      <c r="Z267" s="808"/>
      <c r="AA267" s="809"/>
      <c r="AB267" s="728"/>
      <c r="AC267" s="714"/>
      <c r="AD267" s="805"/>
      <c r="AI267">
        <f t="shared" si="31"/>
        <v>0</v>
      </c>
      <c r="AJ267">
        <f t="shared" si="32"/>
        <v>0</v>
      </c>
      <c r="AK267">
        <f t="shared" si="33"/>
        <v>0</v>
      </c>
      <c r="AL267">
        <f t="shared" si="34"/>
        <v>0</v>
      </c>
      <c r="AM267">
        <f t="shared" si="35"/>
        <v>0</v>
      </c>
      <c r="AN267">
        <f t="shared" si="36"/>
        <v>0</v>
      </c>
      <c r="AO267">
        <f t="shared" si="37"/>
        <v>0</v>
      </c>
      <c r="AP267">
        <f t="shared" si="38"/>
        <v>0</v>
      </c>
      <c r="AQ267" s="293">
        <f t="shared" si="27"/>
        <v>0</v>
      </c>
      <c r="AR267" s="283" t="str">
        <f>IF(AQ267=0,"",
IF(SUM($AQ$206:AQ267)=1,AS267,
IF($AQ$326&gt;SUM($AQ$206:AQ267),_xlfn.CONCAT(", ",AS267),
IF($AQ$326=SUM($AQ$206:AQ267),_xlfn.CONCAT(" y ",AS267)))))</f>
        <v/>
      </c>
      <c r="AS267" s="10">
        <v>62</v>
      </c>
      <c r="AT267" s="298">
        <f t="shared" si="28"/>
        <v>0</v>
      </c>
      <c r="AU267" s="293">
        <f t="shared" si="29"/>
        <v>0</v>
      </c>
      <c r="AV267" s="283" t="str">
        <f>IF(AU267=0,"",
IF(SUM($AU$206:AU267)=1,AW267,
IF($AU$326&gt;SUM($AU$206:AU267),_xlfn.CONCAT(", ",AW267),
IF($AU$326=SUM($AU$206:AU267),_xlfn.CONCAT(" y ",AW267)))))</f>
        <v/>
      </c>
      <c r="AW267" s="52" t="s">
        <v>5243</v>
      </c>
    </row>
    <row r="268" spans="1:49" ht="15" customHeight="1">
      <c r="A268" s="11"/>
      <c r="B268" s="11"/>
      <c r="C268" s="10" t="s">
        <v>5244</v>
      </c>
      <c r="D268" s="800" t="str">
        <f t="shared" si="30"/>
        <v/>
      </c>
      <c r="E268" s="723"/>
      <c r="F268" s="723"/>
      <c r="G268" s="723"/>
      <c r="H268" s="723"/>
      <c r="I268" s="724"/>
      <c r="J268" s="808"/>
      <c r="K268" s="809"/>
      <c r="L268" s="808"/>
      <c r="M268" s="809"/>
      <c r="N268" s="808"/>
      <c r="O268" s="809"/>
      <c r="P268" s="808"/>
      <c r="Q268" s="809"/>
      <c r="R268" s="808"/>
      <c r="S268" s="809"/>
      <c r="T268" s="808"/>
      <c r="U268" s="809"/>
      <c r="V268" s="808"/>
      <c r="W268" s="809"/>
      <c r="X268" s="808"/>
      <c r="Y268" s="809"/>
      <c r="Z268" s="808"/>
      <c r="AA268" s="809"/>
      <c r="AB268" s="728"/>
      <c r="AC268" s="714"/>
      <c r="AD268" s="805"/>
      <c r="AI268">
        <f t="shared" si="31"/>
        <v>0</v>
      </c>
      <c r="AJ268">
        <f t="shared" si="32"/>
        <v>0</v>
      </c>
      <c r="AK268">
        <f t="shared" si="33"/>
        <v>0</v>
      </c>
      <c r="AL268">
        <f t="shared" si="34"/>
        <v>0</v>
      </c>
      <c r="AM268">
        <f t="shared" si="35"/>
        <v>0</v>
      </c>
      <c r="AN268">
        <f t="shared" si="36"/>
        <v>0</v>
      </c>
      <c r="AO268">
        <f t="shared" si="37"/>
        <v>0</v>
      </c>
      <c r="AP268">
        <f t="shared" si="38"/>
        <v>0</v>
      </c>
      <c r="AQ268" s="293">
        <f t="shared" si="27"/>
        <v>0</v>
      </c>
      <c r="AR268" s="283" t="str">
        <f>IF(AQ268=0,"",
IF(SUM($AQ$206:AQ268)=1,AS268,
IF($AQ$326&gt;SUM($AQ$206:AQ268),_xlfn.CONCAT(", ",AS268),
IF($AQ$326=SUM($AQ$206:AQ268),_xlfn.CONCAT(" y ",AS268)))))</f>
        <v/>
      </c>
      <c r="AS268" s="10">
        <v>63</v>
      </c>
      <c r="AT268" s="298">
        <f t="shared" si="28"/>
        <v>0</v>
      </c>
      <c r="AU268" s="293">
        <f t="shared" si="29"/>
        <v>0</v>
      </c>
      <c r="AV268" s="283" t="str">
        <f>IF(AU268=0,"",
IF(SUM($AU$206:AU268)=1,AW268,
IF($AU$326&gt;SUM($AU$206:AU268),_xlfn.CONCAT(", ",AW268),
IF($AU$326=SUM($AU$206:AU268),_xlfn.CONCAT(" y ",AW268)))))</f>
        <v/>
      </c>
      <c r="AW268" s="52" t="s">
        <v>5245</v>
      </c>
    </row>
    <row r="269" spans="1:49" ht="15" customHeight="1">
      <c r="A269" s="11"/>
      <c r="B269" s="11"/>
      <c r="C269" s="10" t="s">
        <v>5246</v>
      </c>
      <c r="D269" s="800" t="str">
        <f t="shared" si="30"/>
        <v/>
      </c>
      <c r="E269" s="723"/>
      <c r="F269" s="723"/>
      <c r="G269" s="723"/>
      <c r="H269" s="723"/>
      <c r="I269" s="724"/>
      <c r="J269" s="808"/>
      <c r="K269" s="809"/>
      <c r="L269" s="808"/>
      <c r="M269" s="809"/>
      <c r="N269" s="808"/>
      <c r="O269" s="809"/>
      <c r="P269" s="808"/>
      <c r="Q269" s="809"/>
      <c r="R269" s="808"/>
      <c r="S269" s="809"/>
      <c r="T269" s="808"/>
      <c r="U269" s="809"/>
      <c r="V269" s="808"/>
      <c r="W269" s="809"/>
      <c r="X269" s="808"/>
      <c r="Y269" s="809"/>
      <c r="Z269" s="808"/>
      <c r="AA269" s="809"/>
      <c r="AB269" s="728"/>
      <c r="AC269" s="714"/>
      <c r="AD269" s="805"/>
      <c r="AI269">
        <f t="shared" si="31"/>
        <v>0</v>
      </c>
      <c r="AJ269">
        <f t="shared" si="32"/>
        <v>0</v>
      </c>
      <c r="AK269">
        <f t="shared" si="33"/>
        <v>0</v>
      </c>
      <c r="AL269">
        <f t="shared" si="34"/>
        <v>0</v>
      </c>
      <c r="AM269">
        <f t="shared" si="35"/>
        <v>0</v>
      </c>
      <c r="AN269">
        <f t="shared" si="36"/>
        <v>0</v>
      </c>
      <c r="AO269">
        <f t="shared" si="37"/>
        <v>0</v>
      </c>
      <c r="AP269">
        <f t="shared" si="38"/>
        <v>0</v>
      </c>
      <c r="AQ269" s="293">
        <f t="shared" si="27"/>
        <v>0</v>
      </c>
      <c r="AR269" s="283" t="str">
        <f>IF(AQ269=0,"",
IF(SUM($AQ$206:AQ269)=1,AS269,
IF($AQ$326&gt;SUM($AQ$206:AQ269),_xlfn.CONCAT(", ",AS269),
IF($AQ$326=SUM($AQ$206:AQ269),_xlfn.CONCAT(" y ",AS269)))))</f>
        <v/>
      </c>
      <c r="AS269" s="10">
        <v>64</v>
      </c>
      <c r="AT269" s="298">
        <f t="shared" si="28"/>
        <v>0</v>
      </c>
      <c r="AU269" s="293">
        <f t="shared" si="29"/>
        <v>0</v>
      </c>
      <c r="AV269" s="283" t="str">
        <f>IF(AU269=0,"",
IF(SUM($AU$206:AU269)=1,AW269,
IF($AU$326&gt;SUM($AU$206:AU269),_xlfn.CONCAT(", ",AW269),
IF($AU$326=SUM($AU$206:AU269),_xlfn.CONCAT(" y ",AW269)))))</f>
        <v/>
      </c>
      <c r="AW269" s="52" t="s">
        <v>5247</v>
      </c>
    </row>
    <row r="270" spans="1:49" ht="15" customHeight="1">
      <c r="A270" s="11"/>
      <c r="B270" s="11"/>
      <c r="C270" s="10" t="s">
        <v>5248</v>
      </c>
      <c r="D270" s="800" t="str">
        <f t="shared" ref="D270:D301" si="39">IF($D105="","",$D105)</f>
        <v/>
      </c>
      <c r="E270" s="723"/>
      <c r="F270" s="723"/>
      <c r="G270" s="723"/>
      <c r="H270" s="723"/>
      <c r="I270" s="724"/>
      <c r="J270" s="808"/>
      <c r="K270" s="809"/>
      <c r="L270" s="808"/>
      <c r="M270" s="809"/>
      <c r="N270" s="808"/>
      <c r="O270" s="809"/>
      <c r="P270" s="808"/>
      <c r="Q270" s="809"/>
      <c r="R270" s="808"/>
      <c r="S270" s="809"/>
      <c r="T270" s="808"/>
      <c r="U270" s="809"/>
      <c r="V270" s="808"/>
      <c r="W270" s="809"/>
      <c r="X270" s="808"/>
      <c r="Y270" s="809"/>
      <c r="Z270" s="808"/>
      <c r="AA270" s="809"/>
      <c r="AB270" s="728"/>
      <c r="AC270" s="714"/>
      <c r="AD270" s="805"/>
      <c r="AI270">
        <f t="shared" ref="AI270:AI301" si="40">P270</f>
        <v>0</v>
      </c>
      <c r="AJ270">
        <f t="shared" ref="AJ270:AJ301" si="41">COUNTIF(R270:U270,"NS")</f>
        <v>0</v>
      </c>
      <c r="AK270">
        <f t="shared" ref="AK270:AK301" si="42">SUM(R270:U270)</f>
        <v>0</v>
      </c>
      <c r="AL270">
        <f t="shared" ref="AL270:AL301" si="43">IF(COUNTIF(P270:U270,"NA")=3,0,IF(OR(AND(AI270=0,AJ270&gt;0),AND(AI270="NS",AK270&gt;0), AND(AI270="NS", AJ270=0,AK270=0)), 1, IF(OR(AND(AI270&gt;0,AJ270&gt;1,AI270&gt;AK270), AND(AI270="NS",AJ270=2), AND(AI270="NS",AK270=0,AJ270&gt;0),AI270=AK270), 0, 1)))</f>
        <v>0</v>
      </c>
      <c r="AM270">
        <f t="shared" ref="AM270:AM301" si="44">V270</f>
        <v>0</v>
      </c>
      <c r="AN270">
        <f t="shared" ref="AN270:AN301" si="45">COUNTIF(X270:AA270,"NS")</f>
        <v>0</v>
      </c>
      <c r="AO270">
        <f t="shared" ref="AO270:AO301" si="46">SUM(X270:AA270)</f>
        <v>0</v>
      </c>
      <c r="AP270">
        <f t="shared" ref="AP270:AP301" si="47">IF(COUNTIF(V270:AA270,"NA")=3,0,IF(OR(AND(AM270=0,AN270&gt;0),AND(AM270="NS",AO270&gt;0), AND(AM270="NS", AN270=0,AO270=0)), 1, IF(OR(AND(AM270&gt;0,AN270&gt;1,AM270&gt;AO270), AND(AM270="NS",AN270=2), AND(AM270="NS",AO270=0,AN270&gt;0),AM270=AO270), 0, 1)))</f>
        <v>0</v>
      </c>
      <c r="AQ270" s="293">
        <f t="shared" si="27"/>
        <v>0</v>
      </c>
      <c r="AR270" s="283" t="str">
        <f>IF(AQ270=0,"",
IF(SUM($AQ$206:AQ270)=1,AS270,
IF($AQ$326&gt;SUM($AQ$206:AQ270),_xlfn.CONCAT(", ",AS270),
IF($AQ$326=SUM($AQ$206:AQ270),_xlfn.CONCAT(" y ",AS270)))))</f>
        <v/>
      </c>
      <c r="AS270" s="10">
        <v>65</v>
      </c>
      <c r="AT270" s="298">
        <f t="shared" si="28"/>
        <v>0</v>
      </c>
      <c r="AU270" s="293">
        <f t="shared" si="29"/>
        <v>0</v>
      </c>
      <c r="AV270" s="283" t="str">
        <f>IF(AU270=0,"",
IF(SUM($AU$206:AU270)=1,AW270,
IF($AU$326&gt;SUM($AU$206:AU270),_xlfn.CONCAT(", ",AW270),
IF($AU$326=SUM($AU$206:AU270),_xlfn.CONCAT(" y ",AW270)))))</f>
        <v/>
      </c>
      <c r="AW270" s="52" t="s">
        <v>5249</v>
      </c>
    </row>
    <row r="271" spans="1:49" ht="15" customHeight="1">
      <c r="A271" s="11"/>
      <c r="B271" s="11"/>
      <c r="C271" s="10" t="s">
        <v>5250</v>
      </c>
      <c r="D271" s="800" t="str">
        <f t="shared" si="39"/>
        <v/>
      </c>
      <c r="E271" s="723"/>
      <c r="F271" s="723"/>
      <c r="G271" s="723"/>
      <c r="H271" s="723"/>
      <c r="I271" s="724"/>
      <c r="J271" s="808"/>
      <c r="K271" s="809"/>
      <c r="L271" s="808"/>
      <c r="M271" s="809"/>
      <c r="N271" s="808"/>
      <c r="O271" s="809"/>
      <c r="P271" s="808"/>
      <c r="Q271" s="809"/>
      <c r="R271" s="808"/>
      <c r="S271" s="809"/>
      <c r="T271" s="808"/>
      <c r="U271" s="809"/>
      <c r="V271" s="808"/>
      <c r="W271" s="809"/>
      <c r="X271" s="808"/>
      <c r="Y271" s="809"/>
      <c r="Z271" s="808"/>
      <c r="AA271" s="809"/>
      <c r="AB271" s="728"/>
      <c r="AC271" s="714"/>
      <c r="AD271" s="805"/>
      <c r="AI271">
        <f t="shared" si="40"/>
        <v>0</v>
      </c>
      <c r="AJ271">
        <f t="shared" si="41"/>
        <v>0</v>
      </c>
      <c r="AK271">
        <f t="shared" si="42"/>
        <v>0</v>
      </c>
      <c r="AL271">
        <f t="shared" si="43"/>
        <v>0</v>
      </c>
      <c r="AM271">
        <f t="shared" si="44"/>
        <v>0</v>
      </c>
      <c r="AN271">
        <f t="shared" si="45"/>
        <v>0</v>
      </c>
      <c r="AO271">
        <f t="shared" si="46"/>
        <v>0</v>
      </c>
      <c r="AP271">
        <f t="shared" si="47"/>
        <v>0</v>
      </c>
      <c r="AQ271" s="293">
        <f t="shared" ref="AQ271:AQ325" si="48">IF(SUM(AL271,AP271)=0,0,1)</f>
        <v>0</v>
      </c>
      <c r="AR271" s="283" t="str">
        <f>IF(AQ271=0,"",
IF(SUM($AQ$206:AQ271)=1,AS271,
IF($AQ$326&gt;SUM($AQ$206:AQ271),_xlfn.CONCAT(", ",AS271),
IF($AQ$326=SUM($AQ$206:AQ271),_xlfn.CONCAT(" y ",AS271)))))</f>
        <v/>
      </c>
      <c r="AS271" s="10">
        <v>66</v>
      </c>
      <c r="AT271" s="298">
        <f t="shared" ref="AT271:AT324" si="49">IF(AND(COUNTBLANK(D271)=0,COUNTA(J271:AD271)=10),0,IF(AND(COUNTBLANK(D271)=1,COUNTA(J271:AD271)=0),0,1))</f>
        <v>0</v>
      </c>
      <c r="AU271" s="293">
        <f t="shared" ref="AU271:AU325" si="50">IF(AT271=0,0,1)</f>
        <v>0</v>
      </c>
      <c r="AV271" s="283" t="str">
        <f>IF(AU271=0,"",
IF(SUM($AU$206:AU271)=1,AW271,
IF($AU$326&gt;SUM($AU$206:AU271),_xlfn.CONCAT(", ",AW271),
IF($AU$326=SUM($AU$206:AU271),_xlfn.CONCAT(" y ",AW271)))))</f>
        <v/>
      </c>
      <c r="AW271" s="52" t="s">
        <v>5251</v>
      </c>
    </row>
    <row r="272" spans="1:49" ht="15" customHeight="1">
      <c r="A272" s="11"/>
      <c r="B272" s="11"/>
      <c r="C272" s="10" t="s">
        <v>5252</v>
      </c>
      <c r="D272" s="800" t="str">
        <f t="shared" si="39"/>
        <v/>
      </c>
      <c r="E272" s="723"/>
      <c r="F272" s="723"/>
      <c r="G272" s="723"/>
      <c r="H272" s="723"/>
      <c r="I272" s="724"/>
      <c r="J272" s="808"/>
      <c r="K272" s="809"/>
      <c r="L272" s="808"/>
      <c r="M272" s="809"/>
      <c r="N272" s="808"/>
      <c r="O272" s="809"/>
      <c r="P272" s="808"/>
      <c r="Q272" s="809"/>
      <c r="R272" s="808"/>
      <c r="S272" s="809"/>
      <c r="T272" s="808"/>
      <c r="U272" s="809"/>
      <c r="V272" s="808"/>
      <c r="W272" s="809"/>
      <c r="X272" s="808"/>
      <c r="Y272" s="809"/>
      <c r="Z272" s="808"/>
      <c r="AA272" s="809"/>
      <c r="AB272" s="728"/>
      <c r="AC272" s="714"/>
      <c r="AD272" s="805"/>
      <c r="AI272">
        <f t="shared" si="40"/>
        <v>0</v>
      </c>
      <c r="AJ272">
        <f t="shared" si="41"/>
        <v>0</v>
      </c>
      <c r="AK272">
        <f t="shared" si="42"/>
        <v>0</v>
      </c>
      <c r="AL272">
        <f t="shared" si="43"/>
        <v>0</v>
      </c>
      <c r="AM272">
        <f t="shared" si="44"/>
        <v>0</v>
      </c>
      <c r="AN272">
        <f t="shared" si="45"/>
        <v>0</v>
      </c>
      <c r="AO272">
        <f t="shared" si="46"/>
        <v>0</v>
      </c>
      <c r="AP272">
        <f t="shared" si="47"/>
        <v>0</v>
      </c>
      <c r="AQ272" s="293">
        <f t="shared" si="48"/>
        <v>0</v>
      </c>
      <c r="AR272" s="283" t="str">
        <f>IF(AQ272=0,"",
IF(SUM($AQ$206:AQ272)=1,AS272,
IF($AQ$326&gt;SUM($AQ$206:AQ272),_xlfn.CONCAT(", ",AS272),
IF($AQ$326=SUM($AQ$206:AQ272),_xlfn.CONCAT(" y ",AS272)))))</f>
        <v/>
      </c>
      <c r="AS272" s="10">
        <v>67</v>
      </c>
      <c r="AT272" s="298">
        <f t="shared" si="49"/>
        <v>0</v>
      </c>
      <c r="AU272" s="293">
        <f t="shared" si="50"/>
        <v>0</v>
      </c>
      <c r="AV272" s="283" t="str">
        <f>IF(AU272=0,"",
IF(SUM($AU$206:AU272)=1,AW272,
IF($AU$326&gt;SUM($AU$206:AU272),_xlfn.CONCAT(", ",AW272),
IF($AU$326=SUM($AU$206:AU272),_xlfn.CONCAT(" y ",AW272)))))</f>
        <v/>
      </c>
      <c r="AW272" s="52" t="s">
        <v>5253</v>
      </c>
    </row>
    <row r="273" spans="1:49" ht="15" customHeight="1">
      <c r="A273" s="11"/>
      <c r="B273" s="11"/>
      <c r="C273" s="10" t="s">
        <v>5254</v>
      </c>
      <c r="D273" s="800" t="str">
        <f t="shared" si="39"/>
        <v/>
      </c>
      <c r="E273" s="723"/>
      <c r="F273" s="723"/>
      <c r="G273" s="723"/>
      <c r="H273" s="723"/>
      <c r="I273" s="724"/>
      <c r="J273" s="808"/>
      <c r="K273" s="809"/>
      <c r="L273" s="808"/>
      <c r="M273" s="809"/>
      <c r="N273" s="808"/>
      <c r="O273" s="809"/>
      <c r="P273" s="808"/>
      <c r="Q273" s="809"/>
      <c r="R273" s="808"/>
      <c r="S273" s="809"/>
      <c r="T273" s="808"/>
      <c r="U273" s="809"/>
      <c r="V273" s="808"/>
      <c r="W273" s="809"/>
      <c r="X273" s="808"/>
      <c r="Y273" s="809"/>
      <c r="Z273" s="808"/>
      <c r="AA273" s="809"/>
      <c r="AB273" s="728"/>
      <c r="AC273" s="714"/>
      <c r="AD273" s="805"/>
      <c r="AI273">
        <f t="shared" si="40"/>
        <v>0</v>
      </c>
      <c r="AJ273">
        <f t="shared" si="41"/>
        <v>0</v>
      </c>
      <c r="AK273">
        <f t="shared" si="42"/>
        <v>0</v>
      </c>
      <c r="AL273">
        <f t="shared" si="43"/>
        <v>0</v>
      </c>
      <c r="AM273">
        <f t="shared" si="44"/>
        <v>0</v>
      </c>
      <c r="AN273">
        <f t="shared" si="45"/>
        <v>0</v>
      </c>
      <c r="AO273">
        <f t="shared" si="46"/>
        <v>0</v>
      </c>
      <c r="AP273">
        <f t="shared" si="47"/>
        <v>0</v>
      </c>
      <c r="AQ273" s="293">
        <f t="shared" si="48"/>
        <v>0</v>
      </c>
      <c r="AR273" s="283" t="str">
        <f>IF(AQ273=0,"",
IF(SUM($AQ$206:AQ273)=1,AS273,
IF($AQ$326&gt;SUM($AQ$206:AQ273),_xlfn.CONCAT(", ",AS273),
IF($AQ$326=SUM($AQ$206:AQ273),_xlfn.CONCAT(" y ",AS273)))))</f>
        <v/>
      </c>
      <c r="AS273" s="10">
        <v>68</v>
      </c>
      <c r="AT273" s="298">
        <f t="shared" si="49"/>
        <v>0</v>
      </c>
      <c r="AU273" s="293">
        <f t="shared" si="50"/>
        <v>0</v>
      </c>
      <c r="AV273" s="283" t="str">
        <f>IF(AU273=0,"",
IF(SUM($AU$206:AU273)=1,AW273,
IF($AU$326&gt;SUM($AU$206:AU273),_xlfn.CONCAT(", ",AW273),
IF($AU$326=SUM($AU$206:AU273),_xlfn.CONCAT(" y ",AW273)))))</f>
        <v/>
      </c>
      <c r="AW273" s="52" t="s">
        <v>5255</v>
      </c>
    </row>
    <row r="274" spans="1:49" ht="15" customHeight="1">
      <c r="A274" s="11"/>
      <c r="B274" s="11"/>
      <c r="C274" s="10" t="s">
        <v>5256</v>
      </c>
      <c r="D274" s="800" t="str">
        <f t="shared" si="39"/>
        <v/>
      </c>
      <c r="E274" s="723"/>
      <c r="F274" s="723"/>
      <c r="G274" s="723"/>
      <c r="H274" s="723"/>
      <c r="I274" s="724"/>
      <c r="J274" s="808"/>
      <c r="K274" s="809"/>
      <c r="L274" s="808"/>
      <c r="M274" s="809"/>
      <c r="N274" s="808"/>
      <c r="O274" s="809"/>
      <c r="P274" s="808"/>
      <c r="Q274" s="809"/>
      <c r="R274" s="808"/>
      <c r="S274" s="809"/>
      <c r="T274" s="808"/>
      <c r="U274" s="809"/>
      <c r="V274" s="808"/>
      <c r="W274" s="809"/>
      <c r="X274" s="808"/>
      <c r="Y274" s="809"/>
      <c r="Z274" s="808"/>
      <c r="AA274" s="809"/>
      <c r="AB274" s="728"/>
      <c r="AC274" s="714"/>
      <c r="AD274" s="805"/>
      <c r="AI274">
        <f t="shared" si="40"/>
        <v>0</v>
      </c>
      <c r="AJ274">
        <f t="shared" si="41"/>
        <v>0</v>
      </c>
      <c r="AK274">
        <f t="shared" si="42"/>
        <v>0</v>
      </c>
      <c r="AL274">
        <f t="shared" si="43"/>
        <v>0</v>
      </c>
      <c r="AM274">
        <f t="shared" si="44"/>
        <v>0</v>
      </c>
      <c r="AN274">
        <f t="shared" si="45"/>
        <v>0</v>
      </c>
      <c r="AO274">
        <f t="shared" si="46"/>
        <v>0</v>
      </c>
      <c r="AP274">
        <f t="shared" si="47"/>
        <v>0</v>
      </c>
      <c r="AQ274" s="293">
        <f t="shared" si="48"/>
        <v>0</v>
      </c>
      <c r="AR274" s="283" t="str">
        <f>IF(AQ274=0,"",
IF(SUM($AQ$206:AQ274)=1,AS274,
IF($AQ$326&gt;SUM($AQ$206:AQ274),_xlfn.CONCAT(", ",AS274),
IF($AQ$326=SUM($AQ$206:AQ274),_xlfn.CONCAT(" y ",AS274)))))</f>
        <v/>
      </c>
      <c r="AS274" s="10">
        <v>69</v>
      </c>
      <c r="AT274" s="298">
        <f t="shared" si="49"/>
        <v>0</v>
      </c>
      <c r="AU274" s="293">
        <f t="shared" si="50"/>
        <v>0</v>
      </c>
      <c r="AV274" s="283" t="str">
        <f>IF(AU274=0,"",
IF(SUM($AU$206:AU274)=1,AW274,
IF($AU$326&gt;SUM($AU$206:AU274),_xlfn.CONCAT(", ",AW274),
IF($AU$326=SUM($AU$206:AU274),_xlfn.CONCAT(" y ",AW274)))))</f>
        <v/>
      </c>
      <c r="AW274" s="52" t="s">
        <v>5257</v>
      </c>
    </row>
    <row r="275" spans="1:49" ht="15" customHeight="1">
      <c r="A275" s="11"/>
      <c r="B275" s="11"/>
      <c r="C275" s="10" t="s">
        <v>5258</v>
      </c>
      <c r="D275" s="800" t="str">
        <f t="shared" si="39"/>
        <v/>
      </c>
      <c r="E275" s="723"/>
      <c r="F275" s="723"/>
      <c r="G275" s="723"/>
      <c r="H275" s="723"/>
      <c r="I275" s="724"/>
      <c r="J275" s="808"/>
      <c r="K275" s="809"/>
      <c r="L275" s="808"/>
      <c r="M275" s="809"/>
      <c r="N275" s="808"/>
      <c r="O275" s="809"/>
      <c r="P275" s="808"/>
      <c r="Q275" s="809"/>
      <c r="R275" s="808"/>
      <c r="S275" s="809"/>
      <c r="T275" s="808"/>
      <c r="U275" s="809"/>
      <c r="V275" s="808"/>
      <c r="W275" s="809"/>
      <c r="X275" s="808"/>
      <c r="Y275" s="809"/>
      <c r="Z275" s="808"/>
      <c r="AA275" s="809"/>
      <c r="AB275" s="728"/>
      <c r="AC275" s="714"/>
      <c r="AD275" s="805"/>
      <c r="AI275">
        <f t="shared" si="40"/>
        <v>0</v>
      </c>
      <c r="AJ275">
        <f t="shared" si="41"/>
        <v>0</v>
      </c>
      <c r="AK275">
        <f t="shared" si="42"/>
        <v>0</v>
      </c>
      <c r="AL275">
        <f t="shared" si="43"/>
        <v>0</v>
      </c>
      <c r="AM275">
        <f t="shared" si="44"/>
        <v>0</v>
      </c>
      <c r="AN275">
        <f t="shared" si="45"/>
        <v>0</v>
      </c>
      <c r="AO275">
        <f t="shared" si="46"/>
        <v>0</v>
      </c>
      <c r="AP275">
        <f t="shared" si="47"/>
        <v>0</v>
      </c>
      <c r="AQ275" s="293">
        <f t="shared" si="48"/>
        <v>0</v>
      </c>
      <c r="AR275" s="283" t="str">
        <f>IF(AQ275=0,"",
IF(SUM($AQ$206:AQ275)=1,AS275,
IF($AQ$326&gt;SUM($AQ$206:AQ275),_xlfn.CONCAT(", ",AS275),
IF($AQ$326=SUM($AQ$206:AQ275),_xlfn.CONCAT(" y ",AS275)))))</f>
        <v/>
      </c>
      <c r="AS275" s="10">
        <v>70</v>
      </c>
      <c r="AT275" s="298">
        <f t="shared" si="49"/>
        <v>0</v>
      </c>
      <c r="AU275" s="293">
        <f t="shared" si="50"/>
        <v>0</v>
      </c>
      <c r="AV275" s="283" t="str">
        <f>IF(AU275=0,"",
IF(SUM($AU$206:AU275)=1,AW275,
IF($AU$326&gt;SUM($AU$206:AU275),_xlfn.CONCAT(", ",AW275),
IF($AU$326=SUM($AU$206:AU275),_xlfn.CONCAT(" y ",AW275)))))</f>
        <v/>
      </c>
      <c r="AW275" s="52" t="s">
        <v>5259</v>
      </c>
    </row>
    <row r="276" spans="1:49" ht="15" customHeight="1">
      <c r="A276" s="11"/>
      <c r="B276" s="11"/>
      <c r="C276" s="10" t="s">
        <v>5260</v>
      </c>
      <c r="D276" s="800" t="str">
        <f t="shared" si="39"/>
        <v/>
      </c>
      <c r="E276" s="723"/>
      <c r="F276" s="723"/>
      <c r="G276" s="723"/>
      <c r="H276" s="723"/>
      <c r="I276" s="724"/>
      <c r="J276" s="808"/>
      <c r="K276" s="809"/>
      <c r="L276" s="808"/>
      <c r="M276" s="809"/>
      <c r="N276" s="808"/>
      <c r="O276" s="809"/>
      <c r="P276" s="808"/>
      <c r="Q276" s="809"/>
      <c r="R276" s="808"/>
      <c r="S276" s="809"/>
      <c r="T276" s="808"/>
      <c r="U276" s="809"/>
      <c r="V276" s="808"/>
      <c r="W276" s="809"/>
      <c r="X276" s="808"/>
      <c r="Y276" s="809"/>
      <c r="Z276" s="808"/>
      <c r="AA276" s="809"/>
      <c r="AB276" s="728"/>
      <c r="AC276" s="714"/>
      <c r="AD276" s="805"/>
      <c r="AI276">
        <f t="shared" si="40"/>
        <v>0</v>
      </c>
      <c r="AJ276">
        <f t="shared" si="41"/>
        <v>0</v>
      </c>
      <c r="AK276">
        <f t="shared" si="42"/>
        <v>0</v>
      </c>
      <c r="AL276">
        <f t="shared" si="43"/>
        <v>0</v>
      </c>
      <c r="AM276">
        <f t="shared" si="44"/>
        <v>0</v>
      </c>
      <c r="AN276">
        <f t="shared" si="45"/>
        <v>0</v>
      </c>
      <c r="AO276">
        <f t="shared" si="46"/>
        <v>0</v>
      </c>
      <c r="AP276">
        <f t="shared" si="47"/>
        <v>0</v>
      </c>
      <c r="AQ276" s="293">
        <f t="shared" si="48"/>
        <v>0</v>
      </c>
      <c r="AR276" s="283" t="str">
        <f>IF(AQ276=0,"",
IF(SUM($AQ$206:AQ276)=1,AS276,
IF($AQ$326&gt;SUM($AQ$206:AQ276),_xlfn.CONCAT(", ",AS276),
IF($AQ$326=SUM($AQ$206:AQ276),_xlfn.CONCAT(" y ",AS276)))))</f>
        <v/>
      </c>
      <c r="AS276" s="10">
        <v>71</v>
      </c>
      <c r="AT276" s="298">
        <f t="shared" si="49"/>
        <v>0</v>
      </c>
      <c r="AU276" s="293">
        <f t="shared" si="50"/>
        <v>0</v>
      </c>
      <c r="AV276" s="283" t="str">
        <f>IF(AU276=0,"",
IF(SUM($AU$206:AU276)=1,AW276,
IF($AU$326&gt;SUM($AU$206:AU276),_xlfn.CONCAT(", ",AW276),
IF($AU$326=SUM($AU$206:AU276),_xlfn.CONCAT(" y ",AW276)))))</f>
        <v/>
      </c>
      <c r="AW276" s="52" t="s">
        <v>5261</v>
      </c>
    </row>
    <row r="277" spans="1:49" ht="15" customHeight="1">
      <c r="A277" s="11"/>
      <c r="B277" s="11"/>
      <c r="C277" s="10" t="s">
        <v>5262</v>
      </c>
      <c r="D277" s="800" t="str">
        <f t="shared" si="39"/>
        <v/>
      </c>
      <c r="E277" s="723"/>
      <c r="F277" s="723"/>
      <c r="G277" s="723"/>
      <c r="H277" s="723"/>
      <c r="I277" s="724"/>
      <c r="J277" s="808"/>
      <c r="K277" s="809"/>
      <c r="L277" s="808"/>
      <c r="M277" s="809"/>
      <c r="N277" s="808"/>
      <c r="O277" s="809"/>
      <c r="P277" s="808"/>
      <c r="Q277" s="809"/>
      <c r="R277" s="808"/>
      <c r="S277" s="809"/>
      <c r="T277" s="808"/>
      <c r="U277" s="809"/>
      <c r="V277" s="808"/>
      <c r="W277" s="809"/>
      <c r="X277" s="808"/>
      <c r="Y277" s="809"/>
      <c r="Z277" s="808"/>
      <c r="AA277" s="809"/>
      <c r="AB277" s="728"/>
      <c r="AC277" s="714"/>
      <c r="AD277" s="805"/>
      <c r="AI277">
        <f t="shared" si="40"/>
        <v>0</v>
      </c>
      <c r="AJ277">
        <f t="shared" si="41"/>
        <v>0</v>
      </c>
      <c r="AK277">
        <f t="shared" si="42"/>
        <v>0</v>
      </c>
      <c r="AL277">
        <f t="shared" si="43"/>
        <v>0</v>
      </c>
      <c r="AM277">
        <f t="shared" si="44"/>
        <v>0</v>
      </c>
      <c r="AN277">
        <f t="shared" si="45"/>
        <v>0</v>
      </c>
      <c r="AO277">
        <f t="shared" si="46"/>
        <v>0</v>
      </c>
      <c r="AP277">
        <f t="shared" si="47"/>
        <v>0</v>
      </c>
      <c r="AQ277" s="293">
        <f t="shared" si="48"/>
        <v>0</v>
      </c>
      <c r="AR277" s="283" t="str">
        <f>IF(AQ277=0,"",
IF(SUM($AQ$206:AQ277)=1,AS277,
IF($AQ$326&gt;SUM($AQ$206:AQ277),_xlfn.CONCAT(", ",AS277),
IF($AQ$326=SUM($AQ$206:AQ277),_xlfn.CONCAT(" y ",AS277)))))</f>
        <v/>
      </c>
      <c r="AS277" s="10">
        <v>72</v>
      </c>
      <c r="AT277" s="298">
        <f t="shared" si="49"/>
        <v>0</v>
      </c>
      <c r="AU277" s="293">
        <f t="shared" si="50"/>
        <v>0</v>
      </c>
      <c r="AV277" s="283" t="str">
        <f>IF(AU277=0,"",
IF(SUM($AU$206:AU277)=1,AW277,
IF($AU$326&gt;SUM($AU$206:AU277),_xlfn.CONCAT(", ",AW277),
IF($AU$326=SUM($AU$206:AU277),_xlfn.CONCAT(" y ",AW277)))))</f>
        <v/>
      </c>
      <c r="AW277" s="52" t="s">
        <v>5263</v>
      </c>
    </row>
    <row r="278" spans="1:49" ht="15" customHeight="1">
      <c r="A278" s="11"/>
      <c r="B278" s="11"/>
      <c r="C278" s="10" t="s">
        <v>5264</v>
      </c>
      <c r="D278" s="800" t="str">
        <f t="shared" si="39"/>
        <v/>
      </c>
      <c r="E278" s="723"/>
      <c r="F278" s="723"/>
      <c r="G278" s="723"/>
      <c r="H278" s="723"/>
      <c r="I278" s="724"/>
      <c r="J278" s="808"/>
      <c r="K278" s="809"/>
      <c r="L278" s="808"/>
      <c r="M278" s="809"/>
      <c r="N278" s="808"/>
      <c r="O278" s="809"/>
      <c r="P278" s="808"/>
      <c r="Q278" s="809"/>
      <c r="R278" s="808"/>
      <c r="S278" s="809"/>
      <c r="T278" s="808"/>
      <c r="U278" s="809"/>
      <c r="V278" s="808"/>
      <c r="W278" s="809"/>
      <c r="X278" s="808"/>
      <c r="Y278" s="809"/>
      <c r="Z278" s="808"/>
      <c r="AA278" s="809"/>
      <c r="AB278" s="728"/>
      <c r="AC278" s="714"/>
      <c r="AD278" s="805"/>
      <c r="AI278">
        <f t="shared" si="40"/>
        <v>0</v>
      </c>
      <c r="AJ278">
        <f t="shared" si="41"/>
        <v>0</v>
      </c>
      <c r="AK278">
        <f t="shared" si="42"/>
        <v>0</v>
      </c>
      <c r="AL278">
        <f t="shared" si="43"/>
        <v>0</v>
      </c>
      <c r="AM278">
        <f t="shared" si="44"/>
        <v>0</v>
      </c>
      <c r="AN278">
        <f t="shared" si="45"/>
        <v>0</v>
      </c>
      <c r="AO278">
        <f t="shared" si="46"/>
        <v>0</v>
      </c>
      <c r="AP278">
        <f t="shared" si="47"/>
        <v>0</v>
      </c>
      <c r="AQ278" s="293">
        <f t="shared" si="48"/>
        <v>0</v>
      </c>
      <c r="AR278" s="283" t="str">
        <f>IF(AQ278=0,"",
IF(SUM($AQ$206:AQ278)=1,AS278,
IF($AQ$326&gt;SUM($AQ$206:AQ278),_xlfn.CONCAT(", ",AS278),
IF($AQ$326=SUM($AQ$206:AQ278),_xlfn.CONCAT(" y ",AS278)))))</f>
        <v/>
      </c>
      <c r="AS278" s="10">
        <v>73</v>
      </c>
      <c r="AT278" s="298">
        <f t="shared" si="49"/>
        <v>0</v>
      </c>
      <c r="AU278" s="293">
        <f t="shared" si="50"/>
        <v>0</v>
      </c>
      <c r="AV278" s="283" t="str">
        <f>IF(AU278=0,"",
IF(SUM($AU$206:AU278)=1,AW278,
IF($AU$326&gt;SUM($AU$206:AU278),_xlfn.CONCAT(", ",AW278),
IF($AU$326=SUM($AU$206:AU278),_xlfn.CONCAT(" y ",AW278)))))</f>
        <v/>
      </c>
      <c r="AW278" s="52" t="s">
        <v>5265</v>
      </c>
    </row>
    <row r="279" spans="1:49" ht="15" customHeight="1">
      <c r="A279" s="11"/>
      <c r="B279" s="11"/>
      <c r="C279" s="10" t="s">
        <v>5266</v>
      </c>
      <c r="D279" s="800" t="str">
        <f t="shared" si="39"/>
        <v/>
      </c>
      <c r="E279" s="723"/>
      <c r="F279" s="723"/>
      <c r="G279" s="723"/>
      <c r="H279" s="723"/>
      <c r="I279" s="724"/>
      <c r="J279" s="808"/>
      <c r="K279" s="809"/>
      <c r="L279" s="808"/>
      <c r="M279" s="809"/>
      <c r="N279" s="808"/>
      <c r="O279" s="809"/>
      <c r="P279" s="808"/>
      <c r="Q279" s="809"/>
      <c r="R279" s="808"/>
      <c r="S279" s="809"/>
      <c r="T279" s="808"/>
      <c r="U279" s="809"/>
      <c r="V279" s="808"/>
      <c r="W279" s="809"/>
      <c r="X279" s="808"/>
      <c r="Y279" s="809"/>
      <c r="Z279" s="808"/>
      <c r="AA279" s="809"/>
      <c r="AB279" s="728"/>
      <c r="AC279" s="714"/>
      <c r="AD279" s="805"/>
      <c r="AI279">
        <f t="shared" si="40"/>
        <v>0</v>
      </c>
      <c r="AJ279">
        <f t="shared" si="41"/>
        <v>0</v>
      </c>
      <c r="AK279">
        <f t="shared" si="42"/>
        <v>0</v>
      </c>
      <c r="AL279">
        <f t="shared" si="43"/>
        <v>0</v>
      </c>
      <c r="AM279">
        <f t="shared" si="44"/>
        <v>0</v>
      </c>
      <c r="AN279">
        <f t="shared" si="45"/>
        <v>0</v>
      </c>
      <c r="AO279">
        <f t="shared" si="46"/>
        <v>0</v>
      </c>
      <c r="AP279">
        <f t="shared" si="47"/>
        <v>0</v>
      </c>
      <c r="AQ279" s="293">
        <f t="shared" si="48"/>
        <v>0</v>
      </c>
      <c r="AR279" s="283" t="str">
        <f>IF(AQ279=0,"",
IF(SUM($AQ$206:AQ279)=1,AS279,
IF($AQ$326&gt;SUM($AQ$206:AQ279),_xlfn.CONCAT(", ",AS279),
IF($AQ$326=SUM($AQ$206:AQ279),_xlfn.CONCAT(" y ",AS279)))))</f>
        <v/>
      </c>
      <c r="AS279" s="10">
        <v>74</v>
      </c>
      <c r="AT279" s="298">
        <f t="shared" si="49"/>
        <v>0</v>
      </c>
      <c r="AU279" s="293">
        <f t="shared" si="50"/>
        <v>0</v>
      </c>
      <c r="AV279" s="283" t="str">
        <f>IF(AU279=0,"",
IF(SUM($AU$206:AU279)=1,AW279,
IF($AU$326&gt;SUM($AU$206:AU279),_xlfn.CONCAT(", ",AW279),
IF($AU$326=SUM($AU$206:AU279),_xlfn.CONCAT(" y ",AW279)))))</f>
        <v/>
      </c>
      <c r="AW279" s="52" t="s">
        <v>5267</v>
      </c>
    </row>
    <row r="280" spans="1:49" ht="15" customHeight="1">
      <c r="A280" s="11"/>
      <c r="B280" s="11"/>
      <c r="C280" s="10" t="s">
        <v>5268</v>
      </c>
      <c r="D280" s="800" t="str">
        <f t="shared" si="39"/>
        <v/>
      </c>
      <c r="E280" s="723"/>
      <c r="F280" s="723"/>
      <c r="G280" s="723"/>
      <c r="H280" s="723"/>
      <c r="I280" s="724"/>
      <c r="J280" s="808"/>
      <c r="K280" s="809"/>
      <c r="L280" s="808"/>
      <c r="M280" s="809"/>
      <c r="N280" s="808"/>
      <c r="O280" s="809"/>
      <c r="P280" s="808"/>
      <c r="Q280" s="809"/>
      <c r="R280" s="808"/>
      <c r="S280" s="809"/>
      <c r="T280" s="808"/>
      <c r="U280" s="809"/>
      <c r="V280" s="808"/>
      <c r="W280" s="809"/>
      <c r="X280" s="808"/>
      <c r="Y280" s="809"/>
      <c r="Z280" s="808"/>
      <c r="AA280" s="809"/>
      <c r="AB280" s="728"/>
      <c r="AC280" s="714"/>
      <c r="AD280" s="805"/>
      <c r="AI280">
        <f t="shared" si="40"/>
        <v>0</v>
      </c>
      <c r="AJ280">
        <f t="shared" si="41"/>
        <v>0</v>
      </c>
      <c r="AK280">
        <f t="shared" si="42"/>
        <v>0</v>
      </c>
      <c r="AL280">
        <f t="shared" si="43"/>
        <v>0</v>
      </c>
      <c r="AM280">
        <f t="shared" si="44"/>
        <v>0</v>
      </c>
      <c r="AN280">
        <f t="shared" si="45"/>
        <v>0</v>
      </c>
      <c r="AO280">
        <f t="shared" si="46"/>
        <v>0</v>
      </c>
      <c r="AP280">
        <f t="shared" si="47"/>
        <v>0</v>
      </c>
      <c r="AQ280" s="293">
        <f t="shared" si="48"/>
        <v>0</v>
      </c>
      <c r="AR280" s="283" t="str">
        <f>IF(AQ280=0,"",
IF(SUM($AQ$206:AQ280)=1,AS280,
IF($AQ$326&gt;SUM($AQ$206:AQ280),_xlfn.CONCAT(", ",AS280),
IF($AQ$326=SUM($AQ$206:AQ280),_xlfn.CONCAT(" y ",AS280)))))</f>
        <v/>
      </c>
      <c r="AS280" s="10">
        <v>75</v>
      </c>
      <c r="AT280" s="298">
        <f t="shared" si="49"/>
        <v>0</v>
      </c>
      <c r="AU280" s="293">
        <f t="shared" si="50"/>
        <v>0</v>
      </c>
      <c r="AV280" s="283" t="str">
        <f>IF(AU280=0,"",
IF(SUM($AU$206:AU280)=1,AW280,
IF($AU$326&gt;SUM($AU$206:AU280),_xlfn.CONCAT(", ",AW280),
IF($AU$326=SUM($AU$206:AU280),_xlfn.CONCAT(" y ",AW280)))))</f>
        <v/>
      </c>
      <c r="AW280" s="52" t="s">
        <v>5269</v>
      </c>
    </row>
    <row r="281" spans="1:49" ht="15" customHeight="1">
      <c r="A281" s="11"/>
      <c r="B281" s="11"/>
      <c r="C281" s="10" t="s">
        <v>5270</v>
      </c>
      <c r="D281" s="800" t="str">
        <f t="shared" si="39"/>
        <v/>
      </c>
      <c r="E281" s="723"/>
      <c r="F281" s="723"/>
      <c r="G281" s="723"/>
      <c r="H281" s="723"/>
      <c r="I281" s="724"/>
      <c r="J281" s="808"/>
      <c r="K281" s="809"/>
      <c r="L281" s="808"/>
      <c r="M281" s="809"/>
      <c r="N281" s="808"/>
      <c r="O281" s="809"/>
      <c r="P281" s="808"/>
      <c r="Q281" s="809"/>
      <c r="R281" s="808"/>
      <c r="S281" s="809"/>
      <c r="T281" s="808"/>
      <c r="U281" s="809"/>
      <c r="V281" s="808"/>
      <c r="W281" s="809"/>
      <c r="X281" s="808"/>
      <c r="Y281" s="809"/>
      <c r="Z281" s="808"/>
      <c r="AA281" s="809"/>
      <c r="AB281" s="728"/>
      <c r="AC281" s="714"/>
      <c r="AD281" s="805"/>
      <c r="AI281">
        <f t="shared" si="40"/>
        <v>0</v>
      </c>
      <c r="AJ281">
        <f t="shared" si="41"/>
        <v>0</v>
      </c>
      <c r="AK281">
        <f t="shared" si="42"/>
        <v>0</v>
      </c>
      <c r="AL281">
        <f t="shared" si="43"/>
        <v>0</v>
      </c>
      <c r="AM281">
        <f t="shared" si="44"/>
        <v>0</v>
      </c>
      <c r="AN281">
        <f t="shared" si="45"/>
        <v>0</v>
      </c>
      <c r="AO281">
        <f t="shared" si="46"/>
        <v>0</v>
      </c>
      <c r="AP281">
        <f t="shared" si="47"/>
        <v>0</v>
      </c>
      <c r="AQ281" s="293">
        <f t="shared" si="48"/>
        <v>0</v>
      </c>
      <c r="AR281" s="283" t="str">
        <f>IF(AQ281=0,"",
IF(SUM($AQ$206:AQ281)=1,AS281,
IF($AQ$326&gt;SUM($AQ$206:AQ281),_xlfn.CONCAT(", ",AS281),
IF($AQ$326=SUM($AQ$206:AQ281),_xlfn.CONCAT(" y ",AS281)))))</f>
        <v/>
      </c>
      <c r="AS281" s="10">
        <v>76</v>
      </c>
      <c r="AT281" s="298">
        <f t="shared" si="49"/>
        <v>0</v>
      </c>
      <c r="AU281" s="293">
        <f t="shared" si="50"/>
        <v>0</v>
      </c>
      <c r="AV281" s="283" t="str">
        <f>IF(AU281=0,"",
IF(SUM($AU$206:AU281)=1,AW281,
IF($AU$326&gt;SUM($AU$206:AU281),_xlfn.CONCAT(", ",AW281),
IF($AU$326=SUM($AU$206:AU281),_xlfn.CONCAT(" y ",AW281)))))</f>
        <v/>
      </c>
      <c r="AW281" s="52" t="s">
        <v>5271</v>
      </c>
    </row>
    <row r="282" spans="1:49" ht="15" customHeight="1">
      <c r="A282" s="11"/>
      <c r="B282" s="11"/>
      <c r="C282" s="10" t="s">
        <v>5272</v>
      </c>
      <c r="D282" s="800" t="str">
        <f t="shared" si="39"/>
        <v/>
      </c>
      <c r="E282" s="723"/>
      <c r="F282" s="723"/>
      <c r="G282" s="723"/>
      <c r="H282" s="723"/>
      <c r="I282" s="724"/>
      <c r="J282" s="808"/>
      <c r="K282" s="809"/>
      <c r="L282" s="808"/>
      <c r="M282" s="809"/>
      <c r="N282" s="808"/>
      <c r="O282" s="809"/>
      <c r="P282" s="808"/>
      <c r="Q282" s="809"/>
      <c r="R282" s="808"/>
      <c r="S282" s="809"/>
      <c r="T282" s="808"/>
      <c r="U282" s="809"/>
      <c r="V282" s="808"/>
      <c r="W282" s="809"/>
      <c r="X282" s="808"/>
      <c r="Y282" s="809"/>
      <c r="Z282" s="808"/>
      <c r="AA282" s="809"/>
      <c r="AB282" s="728"/>
      <c r="AC282" s="714"/>
      <c r="AD282" s="805"/>
      <c r="AI282">
        <f t="shared" si="40"/>
        <v>0</v>
      </c>
      <c r="AJ282">
        <f t="shared" si="41"/>
        <v>0</v>
      </c>
      <c r="AK282">
        <f t="shared" si="42"/>
        <v>0</v>
      </c>
      <c r="AL282">
        <f t="shared" si="43"/>
        <v>0</v>
      </c>
      <c r="AM282">
        <f t="shared" si="44"/>
        <v>0</v>
      </c>
      <c r="AN282">
        <f t="shared" si="45"/>
        <v>0</v>
      </c>
      <c r="AO282">
        <f t="shared" si="46"/>
        <v>0</v>
      </c>
      <c r="AP282">
        <f t="shared" si="47"/>
        <v>0</v>
      </c>
      <c r="AQ282" s="293">
        <f t="shared" si="48"/>
        <v>0</v>
      </c>
      <c r="AR282" s="283" t="str">
        <f>IF(AQ282=0,"",
IF(SUM($AQ$206:AQ282)=1,AS282,
IF($AQ$326&gt;SUM($AQ$206:AQ282),_xlfn.CONCAT(", ",AS282),
IF($AQ$326=SUM($AQ$206:AQ282),_xlfn.CONCAT(" y ",AS282)))))</f>
        <v/>
      </c>
      <c r="AS282" s="10">
        <v>77</v>
      </c>
      <c r="AT282" s="298">
        <f t="shared" si="49"/>
        <v>0</v>
      </c>
      <c r="AU282" s="293">
        <f t="shared" si="50"/>
        <v>0</v>
      </c>
      <c r="AV282" s="283" t="str">
        <f>IF(AU282=0,"",
IF(SUM($AU$206:AU282)=1,AW282,
IF($AU$326&gt;SUM($AU$206:AU282),_xlfn.CONCAT(", ",AW282),
IF($AU$326=SUM($AU$206:AU282),_xlfn.CONCAT(" y ",AW282)))))</f>
        <v/>
      </c>
      <c r="AW282" s="52" t="s">
        <v>5273</v>
      </c>
    </row>
    <row r="283" spans="1:49" ht="15" customHeight="1">
      <c r="A283" s="11"/>
      <c r="B283" s="11"/>
      <c r="C283" s="10" t="s">
        <v>5274</v>
      </c>
      <c r="D283" s="800" t="str">
        <f t="shared" si="39"/>
        <v/>
      </c>
      <c r="E283" s="723"/>
      <c r="F283" s="723"/>
      <c r="G283" s="723"/>
      <c r="H283" s="723"/>
      <c r="I283" s="724"/>
      <c r="J283" s="808"/>
      <c r="K283" s="809"/>
      <c r="L283" s="808"/>
      <c r="M283" s="809"/>
      <c r="N283" s="808"/>
      <c r="O283" s="809"/>
      <c r="P283" s="808"/>
      <c r="Q283" s="809"/>
      <c r="R283" s="808"/>
      <c r="S283" s="809"/>
      <c r="T283" s="808"/>
      <c r="U283" s="809"/>
      <c r="V283" s="808"/>
      <c r="W283" s="809"/>
      <c r="X283" s="808"/>
      <c r="Y283" s="809"/>
      <c r="Z283" s="808"/>
      <c r="AA283" s="809"/>
      <c r="AB283" s="728"/>
      <c r="AC283" s="714"/>
      <c r="AD283" s="805"/>
      <c r="AI283">
        <f t="shared" si="40"/>
        <v>0</v>
      </c>
      <c r="AJ283">
        <f t="shared" si="41"/>
        <v>0</v>
      </c>
      <c r="AK283">
        <f t="shared" si="42"/>
        <v>0</v>
      </c>
      <c r="AL283">
        <f t="shared" si="43"/>
        <v>0</v>
      </c>
      <c r="AM283">
        <f t="shared" si="44"/>
        <v>0</v>
      </c>
      <c r="AN283">
        <f t="shared" si="45"/>
        <v>0</v>
      </c>
      <c r="AO283">
        <f t="shared" si="46"/>
        <v>0</v>
      </c>
      <c r="AP283">
        <f t="shared" si="47"/>
        <v>0</v>
      </c>
      <c r="AQ283" s="293">
        <f t="shared" si="48"/>
        <v>0</v>
      </c>
      <c r="AR283" s="283" t="str">
        <f>IF(AQ283=0,"",
IF(SUM($AQ$206:AQ283)=1,AS283,
IF($AQ$326&gt;SUM($AQ$206:AQ283),_xlfn.CONCAT(", ",AS283),
IF($AQ$326=SUM($AQ$206:AQ283),_xlfn.CONCAT(" y ",AS283)))))</f>
        <v/>
      </c>
      <c r="AS283" s="10">
        <v>78</v>
      </c>
      <c r="AT283" s="298">
        <f t="shared" si="49"/>
        <v>0</v>
      </c>
      <c r="AU283" s="293">
        <f t="shared" si="50"/>
        <v>0</v>
      </c>
      <c r="AV283" s="283" t="str">
        <f>IF(AU283=0,"",
IF(SUM($AU$206:AU283)=1,AW283,
IF($AU$326&gt;SUM($AU$206:AU283),_xlfn.CONCAT(", ",AW283),
IF($AU$326=SUM($AU$206:AU283),_xlfn.CONCAT(" y ",AW283)))))</f>
        <v/>
      </c>
      <c r="AW283" s="52" t="s">
        <v>5275</v>
      </c>
    </row>
    <row r="284" spans="1:49" ht="15" customHeight="1">
      <c r="A284" s="11"/>
      <c r="B284" s="11"/>
      <c r="C284" s="10" t="s">
        <v>5276</v>
      </c>
      <c r="D284" s="800" t="str">
        <f t="shared" si="39"/>
        <v/>
      </c>
      <c r="E284" s="723"/>
      <c r="F284" s="723"/>
      <c r="G284" s="723"/>
      <c r="H284" s="723"/>
      <c r="I284" s="724"/>
      <c r="J284" s="808"/>
      <c r="K284" s="809"/>
      <c r="L284" s="808"/>
      <c r="M284" s="809"/>
      <c r="N284" s="808"/>
      <c r="O284" s="809"/>
      <c r="P284" s="808"/>
      <c r="Q284" s="809"/>
      <c r="R284" s="808"/>
      <c r="S284" s="809"/>
      <c r="T284" s="808"/>
      <c r="U284" s="809"/>
      <c r="V284" s="808"/>
      <c r="W284" s="809"/>
      <c r="X284" s="808"/>
      <c r="Y284" s="809"/>
      <c r="Z284" s="808"/>
      <c r="AA284" s="809"/>
      <c r="AB284" s="728"/>
      <c r="AC284" s="714"/>
      <c r="AD284" s="805"/>
      <c r="AI284">
        <f t="shared" si="40"/>
        <v>0</v>
      </c>
      <c r="AJ284">
        <f t="shared" si="41"/>
        <v>0</v>
      </c>
      <c r="AK284">
        <f t="shared" si="42"/>
        <v>0</v>
      </c>
      <c r="AL284">
        <f t="shared" si="43"/>
        <v>0</v>
      </c>
      <c r="AM284">
        <f t="shared" si="44"/>
        <v>0</v>
      </c>
      <c r="AN284">
        <f t="shared" si="45"/>
        <v>0</v>
      </c>
      <c r="AO284">
        <f t="shared" si="46"/>
        <v>0</v>
      </c>
      <c r="AP284">
        <f t="shared" si="47"/>
        <v>0</v>
      </c>
      <c r="AQ284" s="293">
        <f t="shared" si="48"/>
        <v>0</v>
      </c>
      <c r="AR284" s="283" t="str">
        <f>IF(AQ284=0,"",
IF(SUM($AQ$206:AQ284)=1,AS284,
IF($AQ$326&gt;SUM($AQ$206:AQ284),_xlfn.CONCAT(", ",AS284),
IF($AQ$326=SUM($AQ$206:AQ284),_xlfn.CONCAT(" y ",AS284)))))</f>
        <v/>
      </c>
      <c r="AS284" s="10">
        <v>79</v>
      </c>
      <c r="AT284" s="298">
        <f t="shared" si="49"/>
        <v>0</v>
      </c>
      <c r="AU284" s="293">
        <f t="shared" si="50"/>
        <v>0</v>
      </c>
      <c r="AV284" s="283" t="str">
        <f>IF(AU284=0,"",
IF(SUM($AU$206:AU284)=1,AW284,
IF($AU$326&gt;SUM($AU$206:AU284),_xlfn.CONCAT(", ",AW284),
IF($AU$326=SUM($AU$206:AU284),_xlfn.CONCAT(" y ",AW284)))))</f>
        <v/>
      </c>
      <c r="AW284" s="52" t="s">
        <v>5277</v>
      </c>
    </row>
    <row r="285" spans="1:49" ht="15" customHeight="1">
      <c r="A285" s="11"/>
      <c r="B285" s="11"/>
      <c r="C285" s="10" t="s">
        <v>5278</v>
      </c>
      <c r="D285" s="800" t="str">
        <f t="shared" si="39"/>
        <v/>
      </c>
      <c r="E285" s="723"/>
      <c r="F285" s="723"/>
      <c r="G285" s="723"/>
      <c r="H285" s="723"/>
      <c r="I285" s="724"/>
      <c r="J285" s="808"/>
      <c r="K285" s="809"/>
      <c r="L285" s="808"/>
      <c r="M285" s="809"/>
      <c r="N285" s="808"/>
      <c r="O285" s="809"/>
      <c r="P285" s="808"/>
      <c r="Q285" s="809"/>
      <c r="R285" s="808"/>
      <c r="S285" s="809"/>
      <c r="T285" s="808"/>
      <c r="U285" s="809"/>
      <c r="V285" s="808"/>
      <c r="W285" s="809"/>
      <c r="X285" s="808"/>
      <c r="Y285" s="809"/>
      <c r="Z285" s="808"/>
      <c r="AA285" s="809"/>
      <c r="AB285" s="728"/>
      <c r="AC285" s="714"/>
      <c r="AD285" s="805"/>
      <c r="AI285">
        <f t="shared" si="40"/>
        <v>0</v>
      </c>
      <c r="AJ285">
        <f t="shared" si="41"/>
        <v>0</v>
      </c>
      <c r="AK285">
        <f t="shared" si="42"/>
        <v>0</v>
      </c>
      <c r="AL285">
        <f t="shared" si="43"/>
        <v>0</v>
      </c>
      <c r="AM285">
        <f t="shared" si="44"/>
        <v>0</v>
      </c>
      <c r="AN285">
        <f t="shared" si="45"/>
        <v>0</v>
      </c>
      <c r="AO285">
        <f t="shared" si="46"/>
        <v>0</v>
      </c>
      <c r="AP285">
        <f t="shared" si="47"/>
        <v>0</v>
      </c>
      <c r="AQ285" s="293">
        <f t="shared" si="48"/>
        <v>0</v>
      </c>
      <c r="AR285" s="283" t="str">
        <f>IF(AQ285=0,"",
IF(SUM($AQ$206:AQ285)=1,AS285,
IF($AQ$326&gt;SUM($AQ$206:AQ285),_xlfn.CONCAT(", ",AS285),
IF($AQ$326=SUM($AQ$206:AQ285),_xlfn.CONCAT(" y ",AS285)))))</f>
        <v/>
      </c>
      <c r="AS285" s="10">
        <v>80</v>
      </c>
      <c r="AT285" s="298">
        <f t="shared" si="49"/>
        <v>0</v>
      </c>
      <c r="AU285" s="293">
        <f t="shared" si="50"/>
        <v>0</v>
      </c>
      <c r="AV285" s="283" t="str">
        <f>IF(AU285=0,"",
IF(SUM($AU$206:AU285)=1,AW285,
IF($AU$326&gt;SUM($AU$206:AU285),_xlfn.CONCAT(", ",AW285),
IF($AU$326=SUM($AU$206:AU285),_xlfn.CONCAT(" y ",AW285)))))</f>
        <v/>
      </c>
      <c r="AW285" s="52" t="s">
        <v>5279</v>
      </c>
    </row>
    <row r="286" spans="1:49" ht="15" customHeight="1">
      <c r="A286" s="11"/>
      <c r="B286" s="11"/>
      <c r="C286" s="10" t="s">
        <v>5280</v>
      </c>
      <c r="D286" s="800" t="str">
        <f t="shared" si="39"/>
        <v/>
      </c>
      <c r="E286" s="723"/>
      <c r="F286" s="723"/>
      <c r="G286" s="723"/>
      <c r="H286" s="723"/>
      <c r="I286" s="724"/>
      <c r="J286" s="808"/>
      <c r="K286" s="809"/>
      <c r="L286" s="808"/>
      <c r="M286" s="809"/>
      <c r="N286" s="808"/>
      <c r="O286" s="809"/>
      <c r="P286" s="808"/>
      <c r="Q286" s="809"/>
      <c r="R286" s="808"/>
      <c r="S286" s="809"/>
      <c r="T286" s="808"/>
      <c r="U286" s="809"/>
      <c r="V286" s="808"/>
      <c r="W286" s="809"/>
      <c r="X286" s="808"/>
      <c r="Y286" s="809"/>
      <c r="Z286" s="808"/>
      <c r="AA286" s="809"/>
      <c r="AB286" s="728"/>
      <c r="AC286" s="714"/>
      <c r="AD286" s="805"/>
      <c r="AI286">
        <f t="shared" si="40"/>
        <v>0</v>
      </c>
      <c r="AJ286">
        <f t="shared" si="41"/>
        <v>0</v>
      </c>
      <c r="AK286">
        <f t="shared" si="42"/>
        <v>0</v>
      </c>
      <c r="AL286">
        <f t="shared" si="43"/>
        <v>0</v>
      </c>
      <c r="AM286">
        <f t="shared" si="44"/>
        <v>0</v>
      </c>
      <c r="AN286">
        <f t="shared" si="45"/>
        <v>0</v>
      </c>
      <c r="AO286">
        <f t="shared" si="46"/>
        <v>0</v>
      </c>
      <c r="AP286">
        <f t="shared" si="47"/>
        <v>0</v>
      </c>
      <c r="AQ286" s="293">
        <f t="shared" si="48"/>
        <v>0</v>
      </c>
      <c r="AR286" s="283" t="str">
        <f>IF(AQ286=0,"",
IF(SUM($AQ$206:AQ286)=1,AS286,
IF($AQ$326&gt;SUM($AQ$206:AQ286),_xlfn.CONCAT(", ",AS286),
IF($AQ$326=SUM($AQ$206:AQ286),_xlfn.CONCAT(" y ",AS286)))))</f>
        <v/>
      </c>
      <c r="AS286" s="10">
        <v>81</v>
      </c>
      <c r="AT286" s="298">
        <f t="shared" si="49"/>
        <v>0</v>
      </c>
      <c r="AU286" s="293">
        <f t="shared" si="50"/>
        <v>0</v>
      </c>
      <c r="AV286" s="283" t="str">
        <f>IF(AU286=0,"",
IF(SUM($AU$206:AU286)=1,AW286,
IF($AU$326&gt;SUM($AU$206:AU286),_xlfn.CONCAT(", ",AW286),
IF($AU$326=SUM($AU$206:AU286),_xlfn.CONCAT(" y ",AW286)))))</f>
        <v/>
      </c>
      <c r="AW286" s="52" t="s">
        <v>5281</v>
      </c>
    </row>
    <row r="287" spans="1:49" ht="15" customHeight="1">
      <c r="A287" s="11"/>
      <c r="B287" s="11"/>
      <c r="C287" s="10" t="s">
        <v>5282</v>
      </c>
      <c r="D287" s="800" t="str">
        <f t="shared" si="39"/>
        <v/>
      </c>
      <c r="E287" s="723"/>
      <c r="F287" s="723"/>
      <c r="G287" s="723"/>
      <c r="H287" s="723"/>
      <c r="I287" s="724"/>
      <c r="J287" s="808"/>
      <c r="K287" s="809"/>
      <c r="L287" s="808"/>
      <c r="M287" s="809"/>
      <c r="N287" s="808"/>
      <c r="O287" s="809"/>
      <c r="P287" s="808"/>
      <c r="Q287" s="809"/>
      <c r="R287" s="808"/>
      <c r="S287" s="809"/>
      <c r="T287" s="808"/>
      <c r="U287" s="809"/>
      <c r="V287" s="808"/>
      <c r="W287" s="809"/>
      <c r="X287" s="808"/>
      <c r="Y287" s="809"/>
      <c r="Z287" s="808"/>
      <c r="AA287" s="809"/>
      <c r="AB287" s="728"/>
      <c r="AC287" s="714"/>
      <c r="AD287" s="805"/>
      <c r="AI287">
        <f t="shared" si="40"/>
        <v>0</v>
      </c>
      <c r="AJ287">
        <f t="shared" si="41"/>
        <v>0</v>
      </c>
      <c r="AK287">
        <f t="shared" si="42"/>
        <v>0</v>
      </c>
      <c r="AL287">
        <f t="shared" si="43"/>
        <v>0</v>
      </c>
      <c r="AM287">
        <f t="shared" si="44"/>
        <v>0</v>
      </c>
      <c r="AN287">
        <f t="shared" si="45"/>
        <v>0</v>
      </c>
      <c r="AO287">
        <f t="shared" si="46"/>
        <v>0</v>
      </c>
      <c r="AP287">
        <f t="shared" si="47"/>
        <v>0</v>
      </c>
      <c r="AQ287" s="293">
        <f t="shared" si="48"/>
        <v>0</v>
      </c>
      <c r="AR287" s="283" t="str">
        <f>IF(AQ287=0,"",
IF(SUM($AQ$206:AQ287)=1,AS287,
IF($AQ$326&gt;SUM($AQ$206:AQ287),_xlfn.CONCAT(", ",AS287),
IF($AQ$326=SUM($AQ$206:AQ287),_xlfn.CONCAT(" y ",AS287)))))</f>
        <v/>
      </c>
      <c r="AS287" s="10">
        <v>82</v>
      </c>
      <c r="AT287" s="298">
        <f t="shared" si="49"/>
        <v>0</v>
      </c>
      <c r="AU287" s="293">
        <f t="shared" si="50"/>
        <v>0</v>
      </c>
      <c r="AV287" s="283" t="str">
        <f>IF(AU287=0,"",
IF(SUM($AU$206:AU287)=1,AW287,
IF($AU$326&gt;SUM($AU$206:AU287),_xlfn.CONCAT(", ",AW287),
IF($AU$326=SUM($AU$206:AU287),_xlfn.CONCAT(" y ",AW287)))))</f>
        <v/>
      </c>
      <c r="AW287" s="52" t="s">
        <v>5283</v>
      </c>
    </row>
    <row r="288" spans="1:49" ht="15" customHeight="1">
      <c r="A288" s="11"/>
      <c r="B288" s="11"/>
      <c r="C288" s="10" t="s">
        <v>5284</v>
      </c>
      <c r="D288" s="800" t="str">
        <f t="shared" si="39"/>
        <v/>
      </c>
      <c r="E288" s="723"/>
      <c r="F288" s="723"/>
      <c r="G288" s="723"/>
      <c r="H288" s="723"/>
      <c r="I288" s="724"/>
      <c r="J288" s="808"/>
      <c r="K288" s="809"/>
      <c r="L288" s="808"/>
      <c r="M288" s="809"/>
      <c r="N288" s="808"/>
      <c r="O288" s="809"/>
      <c r="P288" s="808"/>
      <c r="Q288" s="809"/>
      <c r="R288" s="808"/>
      <c r="S288" s="809"/>
      <c r="T288" s="808"/>
      <c r="U288" s="809"/>
      <c r="V288" s="808"/>
      <c r="W288" s="809"/>
      <c r="X288" s="808"/>
      <c r="Y288" s="809"/>
      <c r="Z288" s="808"/>
      <c r="AA288" s="809"/>
      <c r="AB288" s="728"/>
      <c r="AC288" s="714"/>
      <c r="AD288" s="805"/>
      <c r="AI288">
        <f t="shared" si="40"/>
        <v>0</v>
      </c>
      <c r="AJ288">
        <f t="shared" si="41"/>
        <v>0</v>
      </c>
      <c r="AK288">
        <f t="shared" si="42"/>
        <v>0</v>
      </c>
      <c r="AL288">
        <f t="shared" si="43"/>
        <v>0</v>
      </c>
      <c r="AM288">
        <f t="shared" si="44"/>
        <v>0</v>
      </c>
      <c r="AN288">
        <f t="shared" si="45"/>
        <v>0</v>
      </c>
      <c r="AO288">
        <f t="shared" si="46"/>
        <v>0</v>
      </c>
      <c r="AP288">
        <f t="shared" si="47"/>
        <v>0</v>
      </c>
      <c r="AQ288" s="293">
        <f t="shared" si="48"/>
        <v>0</v>
      </c>
      <c r="AR288" s="283" t="str">
        <f>IF(AQ288=0,"",
IF(SUM($AQ$206:AQ288)=1,AS288,
IF($AQ$326&gt;SUM($AQ$206:AQ288),_xlfn.CONCAT(", ",AS288),
IF($AQ$326=SUM($AQ$206:AQ288),_xlfn.CONCAT(" y ",AS288)))))</f>
        <v/>
      </c>
      <c r="AS288" s="10">
        <v>83</v>
      </c>
      <c r="AT288" s="298">
        <f t="shared" si="49"/>
        <v>0</v>
      </c>
      <c r="AU288" s="293">
        <f t="shared" si="50"/>
        <v>0</v>
      </c>
      <c r="AV288" s="283" t="str">
        <f>IF(AU288=0,"",
IF(SUM($AU$206:AU288)=1,AW288,
IF($AU$326&gt;SUM($AU$206:AU288),_xlfn.CONCAT(", ",AW288),
IF($AU$326=SUM($AU$206:AU288),_xlfn.CONCAT(" y ",AW288)))))</f>
        <v/>
      </c>
      <c r="AW288" s="52" t="s">
        <v>5285</v>
      </c>
    </row>
    <row r="289" spans="1:49" ht="15" customHeight="1">
      <c r="A289" s="11"/>
      <c r="B289" s="11"/>
      <c r="C289" s="10" t="s">
        <v>5286</v>
      </c>
      <c r="D289" s="800" t="str">
        <f t="shared" si="39"/>
        <v/>
      </c>
      <c r="E289" s="723"/>
      <c r="F289" s="723"/>
      <c r="G289" s="723"/>
      <c r="H289" s="723"/>
      <c r="I289" s="724"/>
      <c r="J289" s="808"/>
      <c r="K289" s="809"/>
      <c r="L289" s="808"/>
      <c r="M289" s="809"/>
      <c r="N289" s="808"/>
      <c r="O289" s="809"/>
      <c r="P289" s="808"/>
      <c r="Q289" s="809"/>
      <c r="R289" s="808"/>
      <c r="S289" s="809"/>
      <c r="T289" s="808"/>
      <c r="U289" s="809"/>
      <c r="V289" s="808"/>
      <c r="W289" s="809"/>
      <c r="X289" s="808"/>
      <c r="Y289" s="809"/>
      <c r="Z289" s="808"/>
      <c r="AA289" s="809"/>
      <c r="AB289" s="728"/>
      <c r="AC289" s="714"/>
      <c r="AD289" s="805"/>
      <c r="AI289">
        <f t="shared" si="40"/>
        <v>0</v>
      </c>
      <c r="AJ289">
        <f t="shared" si="41"/>
        <v>0</v>
      </c>
      <c r="AK289">
        <f t="shared" si="42"/>
        <v>0</v>
      </c>
      <c r="AL289">
        <f t="shared" si="43"/>
        <v>0</v>
      </c>
      <c r="AM289">
        <f t="shared" si="44"/>
        <v>0</v>
      </c>
      <c r="AN289">
        <f t="shared" si="45"/>
        <v>0</v>
      </c>
      <c r="AO289">
        <f t="shared" si="46"/>
        <v>0</v>
      </c>
      <c r="AP289">
        <f t="shared" si="47"/>
        <v>0</v>
      </c>
      <c r="AQ289" s="293">
        <f t="shared" si="48"/>
        <v>0</v>
      </c>
      <c r="AR289" s="283" t="str">
        <f>IF(AQ289=0,"",
IF(SUM($AQ$206:AQ289)=1,AS289,
IF($AQ$326&gt;SUM($AQ$206:AQ289),_xlfn.CONCAT(", ",AS289),
IF($AQ$326=SUM($AQ$206:AQ289),_xlfn.CONCAT(" y ",AS289)))))</f>
        <v/>
      </c>
      <c r="AS289" s="10">
        <v>84</v>
      </c>
      <c r="AT289" s="298">
        <f t="shared" si="49"/>
        <v>0</v>
      </c>
      <c r="AU289" s="293">
        <f t="shared" si="50"/>
        <v>0</v>
      </c>
      <c r="AV289" s="283" t="str">
        <f>IF(AU289=0,"",
IF(SUM($AU$206:AU289)=1,AW289,
IF($AU$326&gt;SUM($AU$206:AU289),_xlfn.CONCAT(", ",AW289),
IF($AU$326=SUM($AU$206:AU289),_xlfn.CONCAT(" y ",AW289)))))</f>
        <v/>
      </c>
      <c r="AW289" s="52" t="s">
        <v>5287</v>
      </c>
    </row>
    <row r="290" spans="1:49" ht="15" customHeight="1">
      <c r="A290" s="11"/>
      <c r="B290" s="11"/>
      <c r="C290" s="10" t="s">
        <v>5288</v>
      </c>
      <c r="D290" s="800" t="str">
        <f t="shared" si="39"/>
        <v/>
      </c>
      <c r="E290" s="723"/>
      <c r="F290" s="723"/>
      <c r="G290" s="723"/>
      <c r="H290" s="723"/>
      <c r="I290" s="724"/>
      <c r="J290" s="808"/>
      <c r="K290" s="809"/>
      <c r="L290" s="808"/>
      <c r="M290" s="809"/>
      <c r="N290" s="808"/>
      <c r="O290" s="809"/>
      <c r="P290" s="808"/>
      <c r="Q290" s="809"/>
      <c r="R290" s="808"/>
      <c r="S290" s="809"/>
      <c r="T290" s="808"/>
      <c r="U290" s="809"/>
      <c r="V290" s="808"/>
      <c r="W290" s="809"/>
      <c r="X290" s="808"/>
      <c r="Y290" s="809"/>
      <c r="Z290" s="808"/>
      <c r="AA290" s="809"/>
      <c r="AB290" s="728"/>
      <c r="AC290" s="714"/>
      <c r="AD290" s="805"/>
      <c r="AI290">
        <f t="shared" si="40"/>
        <v>0</v>
      </c>
      <c r="AJ290">
        <f t="shared" si="41"/>
        <v>0</v>
      </c>
      <c r="AK290">
        <f t="shared" si="42"/>
        <v>0</v>
      </c>
      <c r="AL290">
        <f t="shared" si="43"/>
        <v>0</v>
      </c>
      <c r="AM290">
        <f t="shared" si="44"/>
        <v>0</v>
      </c>
      <c r="AN290">
        <f t="shared" si="45"/>
        <v>0</v>
      </c>
      <c r="AO290">
        <f t="shared" si="46"/>
        <v>0</v>
      </c>
      <c r="AP290">
        <f t="shared" si="47"/>
        <v>0</v>
      </c>
      <c r="AQ290" s="293">
        <f t="shared" si="48"/>
        <v>0</v>
      </c>
      <c r="AR290" s="283" t="str">
        <f>IF(AQ290=0,"",
IF(SUM($AQ$206:AQ290)=1,AS290,
IF($AQ$326&gt;SUM($AQ$206:AQ290),_xlfn.CONCAT(", ",AS290),
IF($AQ$326=SUM($AQ$206:AQ290),_xlfn.CONCAT(" y ",AS290)))))</f>
        <v/>
      </c>
      <c r="AS290" s="10">
        <v>85</v>
      </c>
      <c r="AT290" s="298">
        <f t="shared" si="49"/>
        <v>0</v>
      </c>
      <c r="AU290" s="293">
        <f t="shared" si="50"/>
        <v>0</v>
      </c>
      <c r="AV290" s="283" t="str">
        <f>IF(AU290=0,"",
IF(SUM($AU$206:AU290)=1,AW290,
IF($AU$326&gt;SUM($AU$206:AU290),_xlfn.CONCAT(", ",AW290),
IF($AU$326=SUM($AU$206:AU290),_xlfn.CONCAT(" y ",AW290)))))</f>
        <v/>
      </c>
      <c r="AW290" s="52" t="s">
        <v>5289</v>
      </c>
    </row>
    <row r="291" spans="1:49" ht="15" customHeight="1">
      <c r="A291" s="11"/>
      <c r="B291" s="11"/>
      <c r="C291" s="10" t="s">
        <v>5290</v>
      </c>
      <c r="D291" s="800" t="str">
        <f t="shared" si="39"/>
        <v/>
      </c>
      <c r="E291" s="723"/>
      <c r="F291" s="723"/>
      <c r="G291" s="723"/>
      <c r="H291" s="723"/>
      <c r="I291" s="724"/>
      <c r="J291" s="808"/>
      <c r="K291" s="809"/>
      <c r="L291" s="808"/>
      <c r="M291" s="809"/>
      <c r="N291" s="808"/>
      <c r="O291" s="809"/>
      <c r="P291" s="808"/>
      <c r="Q291" s="809"/>
      <c r="R291" s="808"/>
      <c r="S291" s="809"/>
      <c r="T291" s="808"/>
      <c r="U291" s="809"/>
      <c r="V291" s="808"/>
      <c r="W291" s="809"/>
      <c r="X291" s="808"/>
      <c r="Y291" s="809"/>
      <c r="Z291" s="808"/>
      <c r="AA291" s="809"/>
      <c r="AB291" s="728"/>
      <c r="AC291" s="714"/>
      <c r="AD291" s="805"/>
      <c r="AI291">
        <f t="shared" si="40"/>
        <v>0</v>
      </c>
      <c r="AJ291">
        <f t="shared" si="41"/>
        <v>0</v>
      </c>
      <c r="AK291">
        <f t="shared" si="42"/>
        <v>0</v>
      </c>
      <c r="AL291">
        <f t="shared" si="43"/>
        <v>0</v>
      </c>
      <c r="AM291">
        <f t="shared" si="44"/>
        <v>0</v>
      </c>
      <c r="AN291">
        <f t="shared" si="45"/>
        <v>0</v>
      </c>
      <c r="AO291">
        <f t="shared" si="46"/>
        <v>0</v>
      </c>
      <c r="AP291">
        <f t="shared" si="47"/>
        <v>0</v>
      </c>
      <c r="AQ291" s="293">
        <f t="shared" si="48"/>
        <v>0</v>
      </c>
      <c r="AR291" s="283" t="str">
        <f>IF(AQ291=0,"",
IF(SUM($AQ$206:AQ291)=1,AS291,
IF($AQ$326&gt;SUM($AQ$206:AQ291),_xlfn.CONCAT(", ",AS291),
IF($AQ$326=SUM($AQ$206:AQ291),_xlfn.CONCAT(" y ",AS291)))))</f>
        <v/>
      </c>
      <c r="AS291" s="10">
        <v>86</v>
      </c>
      <c r="AT291" s="298">
        <f t="shared" si="49"/>
        <v>0</v>
      </c>
      <c r="AU291" s="293">
        <f t="shared" si="50"/>
        <v>0</v>
      </c>
      <c r="AV291" s="283" t="str">
        <f>IF(AU291=0,"",
IF(SUM($AU$206:AU291)=1,AW291,
IF($AU$326&gt;SUM($AU$206:AU291),_xlfn.CONCAT(", ",AW291),
IF($AU$326=SUM($AU$206:AU291),_xlfn.CONCAT(" y ",AW291)))))</f>
        <v/>
      </c>
      <c r="AW291" s="52" t="s">
        <v>5291</v>
      </c>
    </row>
    <row r="292" spans="1:49" ht="15" customHeight="1">
      <c r="A292" s="11"/>
      <c r="B292" s="11"/>
      <c r="C292" s="10" t="s">
        <v>5292</v>
      </c>
      <c r="D292" s="800" t="str">
        <f t="shared" si="39"/>
        <v/>
      </c>
      <c r="E292" s="723"/>
      <c r="F292" s="723"/>
      <c r="G292" s="723"/>
      <c r="H292" s="723"/>
      <c r="I292" s="724"/>
      <c r="J292" s="808"/>
      <c r="K292" s="809"/>
      <c r="L292" s="808"/>
      <c r="M292" s="809"/>
      <c r="N292" s="808"/>
      <c r="O292" s="809"/>
      <c r="P292" s="808"/>
      <c r="Q292" s="809"/>
      <c r="R292" s="808"/>
      <c r="S292" s="809"/>
      <c r="T292" s="808"/>
      <c r="U292" s="809"/>
      <c r="V292" s="808"/>
      <c r="W292" s="809"/>
      <c r="X292" s="808"/>
      <c r="Y292" s="809"/>
      <c r="Z292" s="808"/>
      <c r="AA292" s="809"/>
      <c r="AB292" s="728"/>
      <c r="AC292" s="714"/>
      <c r="AD292" s="805"/>
      <c r="AI292">
        <f t="shared" si="40"/>
        <v>0</v>
      </c>
      <c r="AJ292">
        <f t="shared" si="41"/>
        <v>0</v>
      </c>
      <c r="AK292">
        <f t="shared" si="42"/>
        <v>0</v>
      </c>
      <c r="AL292">
        <f t="shared" si="43"/>
        <v>0</v>
      </c>
      <c r="AM292">
        <f t="shared" si="44"/>
        <v>0</v>
      </c>
      <c r="AN292">
        <f t="shared" si="45"/>
        <v>0</v>
      </c>
      <c r="AO292">
        <f t="shared" si="46"/>
        <v>0</v>
      </c>
      <c r="AP292">
        <f t="shared" si="47"/>
        <v>0</v>
      </c>
      <c r="AQ292" s="293">
        <f t="shared" si="48"/>
        <v>0</v>
      </c>
      <c r="AR292" s="283" t="str">
        <f>IF(AQ292=0,"",
IF(SUM($AQ$206:AQ292)=1,AS292,
IF($AQ$326&gt;SUM($AQ$206:AQ292),_xlfn.CONCAT(", ",AS292),
IF($AQ$326=SUM($AQ$206:AQ292),_xlfn.CONCAT(" y ",AS292)))))</f>
        <v/>
      </c>
      <c r="AS292" s="10">
        <v>87</v>
      </c>
      <c r="AT292" s="298">
        <f t="shared" si="49"/>
        <v>0</v>
      </c>
      <c r="AU292" s="293">
        <f t="shared" si="50"/>
        <v>0</v>
      </c>
      <c r="AV292" s="283" t="str">
        <f>IF(AU292=0,"",
IF(SUM($AU$206:AU292)=1,AW292,
IF($AU$326&gt;SUM($AU$206:AU292),_xlfn.CONCAT(", ",AW292),
IF($AU$326=SUM($AU$206:AU292),_xlfn.CONCAT(" y ",AW292)))))</f>
        <v/>
      </c>
      <c r="AW292" s="52" t="s">
        <v>5293</v>
      </c>
    </row>
    <row r="293" spans="1:49" ht="15" customHeight="1">
      <c r="A293" s="11"/>
      <c r="B293" s="11"/>
      <c r="C293" s="10" t="s">
        <v>5294</v>
      </c>
      <c r="D293" s="800" t="str">
        <f t="shared" si="39"/>
        <v/>
      </c>
      <c r="E293" s="723"/>
      <c r="F293" s="723"/>
      <c r="G293" s="723"/>
      <c r="H293" s="723"/>
      <c r="I293" s="724"/>
      <c r="J293" s="808"/>
      <c r="K293" s="809"/>
      <c r="L293" s="808"/>
      <c r="M293" s="809"/>
      <c r="N293" s="808"/>
      <c r="O293" s="809"/>
      <c r="P293" s="808"/>
      <c r="Q293" s="809"/>
      <c r="R293" s="808"/>
      <c r="S293" s="809"/>
      <c r="T293" s="808"/>
      <c r="U293" s="809"/>
      <c r="V293" s="808"/>
      <c r="W293" s="809"/>
      <c r="X293" s="808"/>
      <c r="Y293" s="809"/>
      <c r="Z293" s="808"/>
      <c r="AA293" s="809"/>
      <c r="AB293" s="728"/>
      <c r="AC293" s="714"/>
      <c r="AD293" s="805"/>
      <c r="AI293">
        <f t="shared" si="40"/>
        <v>0</v>
      </c>
      <c r="AJ293">
        <f t="shared" si="41"/>
        <v>0</v>
      </c>
      <c r="AK293">
        <f t="shared" si="42"/>
        <v>0</v>
      </c>
      <c r="AL293">
        <f t="shared" si="43"/>
        <v>0</v>
      </c>
      <c r="AM293">
        <f t="shared" si="44"/>
        <v>0</v>
      </c>
      <c r="AN293">
        <f t="shared" si="45"/>
        <v>0</v>
      </c>
      <c r="AO293">
        <f t="shared" si="46"/>
        <v>0</v>
      </c>
      <c r="AP293">
        <f t="shared" si="47"/>
        <v>0</v>
      </c>
      <c r="AQ293" s="293">
        <f t="shared" si="48"/>
        <v>0</v>
      </c>
      <c r="AR293" s="283" t="str">
        <f>IF(AQ293=0,"",
IF(SUM($AQ$206:AQ293)=1,AS293,
IF($AQ$326&gt;SUM($AQ$206:AQ293),_xlfn.CONCAT(", ",AS293),
IF($AQ$326=SUM($AQ$206:AQ293),_xlfn.CONCAT(" y ",AS293)))))</f>
        <v/>
      </c>
      <c r="AS293" s="10">
        <v>88</v>
      </c>
      <c r="AT293" s="298">
        <f t="shared" si="49"/>
        <v>0</v>
      </c>
      <c r="AU293" s="293">
        <f t="shared" si="50"/>
        <v>0</v>
      </c>
      <c r="AV293" s="283" t="str">
        <f>IF(AU293=0,"",
IF(SUM($AU$206:AU293)=1,AW293,
IF($AU$326&gt;SUM($AU$206:AU293),_xlfn.CONCAT(", ",AW293),
IF($AU$326=SUM($AU$206:AU293),_xlfn.CONCAT(" y ",AW293)))))</f>
        <v/>
      </c>
      <c r="AW293" s="52" t="s">
        <v>5295</v>
      </c>
    </row>
    <row r="294" spans="1:49" ht="15" customHeight="1">
      <c r="A294" s="11"/>
      <c r="B294" s="11"/>
      <c r="C294" s="10" t="s">
        <v>5296</v>
      </c>
      <c r="D294" s="800" t="str">
        <f t="shared" si="39"/>
        <v/>
      </c>
      <c r="E294" s="723"/>
      <c r="F294" s="723"/>
      <c r="G294" s="723"/>
      <c r="H294" s="723"/>
      <c r="I294" s="724"/>
      <c r="J294" s="808"/>
      <c r="K294" s="809"/>
      <c r="L294" s="808"/>
      <c r="M294" s="809"/>
      <c r="N294" s="808"/>
      <c r="O294" s="809"/>
      <c r="P294" s="808"/>
      <c r="Q294" s="809"/>
      <c r="R294" s="808"/>
      <c r="S294" s="809"/>
      <c r="T294" s="808"/>
      <c r="U294" s="809"/>
      <c r="V294" s="808"/>
      <c r="W294" s="809"/>
      <c r="X294" s="808"/>
      <c r="Y294" s="809"/>
      <c r="Z294" s="808"/>
      <c r="AA294" s="809"/>
      <c r="AB294" s="728"/>
      <c r="AC294" s="714"/>
      <c r="AD294" s="805"/>
      <c r="AI294">
        <f t="shared" si="40"/>
        <v>0</v>
      </c>
      <c r="AJ294">
        <f t="shared" si="41"/>
        <v>0</v>
      </c>
      <c r="AK294">
        <f t="shared" si="42"/>
        <v>0</v>
      </c>
      <c r="AL294">
        <f t="shared" si="43"/>
        <v>0</v>
      </c>
      <c r="AM294">
        <f t="shared" si="44"/>
        <v>0</v>
      </c>
      <c r="AN294">
        <f t="shared" si="45"/>
        <v>0</v>
      </c>
      <c r="AO294">
        <f t="shared" si="46"/>
        <v>0</v>
      </c>
      <c r="AP294">
        <f t="shared" si="47"/>
        <v>0</v>
      </c>
      <c r="AQ294" s="293">
        <f t="shared" si="48"/>
        <v>0</v>
      </c>
      <c r="AR294" s="283" t="str">
        <f>IF(AQ294=0,"",
IF(SUM($AQ$206:AQ294)=1,AS294,
IF($AQ$326&gt;SUM($AQ$206:AQ294),_xlfn.CONCAT(", ",AS294),
IF($AQ$326=SUM($AQ$206:AQ294),_xlfn.CONCAT(" y ",AS294)))))</f>
        <v/>
      </c>
      <c r="AS294" s="10">
        <v>89</v>
      </c>
      <c r="AT294" s="298">
        <f t="shared" si="49"/>
        <v>0</v>
      </c>
      <c r="AU294" s="293">
        <f t="shared" si="50"/>
        <v>0</v>
      </c>
      <c r="AV294" s="283" t="str">
        <f>IF(AU294=0,"",
IF(SUM($AU$206:AU294)=1,AW294,
IF($AU$326&gt;SUM($AU$206:AU294),_xlfn.CONCAT(", ",AW294),
IF($AU$326=SUM($AU$206:AU294),_xlfn.CONCAT(" y ",AW294)))))</f>
        <v/>
      </c>
      <c r="AW294" s="52" t="s">
        <v>5297</v>
      </c>
    </row>
    <row r="295" spans="1:49" ht="15" customHeight="1">
      <c r="A295" s="11"/>
      <c r="B295" s="11"/>
      <c r="C295" s="10" t="s">
        <v>5298</v>
      </c>
      <c r="D295" s="800" t="str">
        <f t="shared" si="39"/>
        <v/>
      </c>
      <c r="E295" s="723"/>
      <c r="F295" s="723"/>
      <c r="G295" s="723"/>
      <c r="H295" s="723"/>
      <c r="I295" s="724"/>
      <c r="J295" s="808"/>
      <c r="K295" s="809"/>
      <c r="L295" s="808"/>
      <c r="M295" s="809"/>
      <c r="N295" s="808"/>
      <c r="O295" s="809"/>
      <c r="P295" s="808"/>
      <c r="Q295" s="809"/>
      <c r="R295" s="808"/>
      <c r="S295" s="809"/>
      <c r="T295" s="808"/>
      <c r="U295" s="809"/>
      <c r="V295" s="808"/>
      <c r="W295" s="809"/>
      <c r="X295" s="808"/>
      <c r="Y295" s="809"/>
      <c r="Z295" s="808"/>
      <c r="AA295" s="809"/>
      <c r="AB295" s="728"/>
      <c r="AC295" s="714"/>
      <c r="AD295" s="805"/>
      <c r="AI295">
        <f t="shared" si="40"/>
        <v>0</v>
      </c>
      <c r="AJ295">
        <f t="shared" si="41"/>
        <v>0</v>
      </c>
      <c r="AK295">
        <f t="shared" si="42"/>
        <v>0</v>
      </c>
      <c r="AL295">
        <f t="shared" si="43"/>
        <v>0</v>
      </c>
      <c r="AM295">
        <f t="shared" si="44"/>
        <v>0</v>
      </c>
      <c r="AN295">
        <f t="shared" si="45"/>
        <v>0</v>
      </c>
      <c r="AO295">
        <f t="shared" si="46"/>
        <v>0</v>
      </c>
      <c r="AP295">
        <f t="shared" si="47"/>
        <v>0</v>
      </c>
      <c r="AQ295" s="293">
        <f t="shared" si="48"/>
        <v>0</v>
      </c>
      <c r="AR295" s="283" t="str">
        <f>IF(AQ295=0,"",
IF(SUM($AQ$206:AQ295)=1,AS295,
IF($AQ$326&gt;SUM($AQ$206:AQ295),_xlfn.CONCAT(", ",AS295),
IF($AQ$326=SUM($AQ$206:AQ295),_xlfn.CONCAT(" y ",AS295)))))</f>
        <v/>
      </c>
      <c r="AS295" s="10">
        <v>90</v>
      </c>
      <c r="AT295" s="298">
        <f t="shared" si="49"/>
        <v>0</v>
      </c>
      <c r="AU295" s="293">
        <f t="shared" si="50"/>
        <v>0</v>
      </c>
      <c r="AV295" s="283" t="str">
        <f>IF(AU295=0,"",
IF(SUM($AU$206:AU295)=1,AW295,
IF($AU$326&gt;SUM($AU$206:AU295),_xlfn.CONCAT(", ",AW295),
IF($AU$326=SUM($AU$206:AU295),_xlfn.CONCAT(" y ",AW295)))))</f>
        <v/>
      </c>
      <c r="AW295" s="52" t="s">
        <v>5299</v>
      </c>
    </row>
    <row r="296" spans="1:49" ht="15" customHeight="1">
      <c r="A296" s="11"/>
      <c r="B296" s="11"/>
      <c r="C296" s="10" t="s">
        <v>5300</v>
      </c>
      <c r="D296" s="800" t="str">
        <f t="shared" si="39"/>
        <v/>
      </c>
      <c r="E296" s="723"/>
      <c r="F296" s="723"/>
      <c r="G296" s="723"/>
      <c r="H296" s="723"/>
      <c r="I296" s="724"/>
      <c r="J296" s="808"/>
      <c r="K296" s="809"/>
      <c r="L296" s="808"/>
      <c r="M296" s="809"/>
      <c r="N296" s="808"/>
      <c r="O296" s="809"/>
      <c r="P296" s="808"/>
      <c r="Q296" s="809"/>
      <c r="R296" s="808"/>
      <c r="S296" s="809"/>
      <c r="T296" s="808"/>
      <c r="U296" s="809"/>
      <c r="V296" s="808"/>
      <c r="W296" s="809"/>
      <c r="X296" s="808"/>
      <c r="Y296" s="809"/>
      <c r="Z296" s="808"/>
      <c r="AA296" s="809"/>
      <c r="AB296" s="728"/>
      <c r="AC296" s="714"/>
      <c r="AD296" s="805"/>
      <c r="AI296">
        <f t="shared" si="40"/>
        <v>0</v>
      </c>
      <c r="AJ296">
        <f t="shared" si="41"/>
        <v>0</v>
      </c>
      <c r="AK296">
        <f t="shared" si="42"/>
        <v>0</v>
      </c>
      <c r="AL296">
        <f t="shared" si="43"/>
        <v>0</v>
      </c>
      <c r="AM296">
        <f t="shared" si="44"/>
        <v>0</v>
      </c>
      <c r="AN296">
        <f t="shared" si="45"/>
        <v>0</v>
      </c>
      <c r="AO296">
        <f t="shared" si="46"/>
        <v>0</v>
      </c>
      <c r="AP296">
        <f t="shared" si="47"/>
        <v>0</v>
      </c>
      <c r="AQ296" s="293">
        <f t="shared" si="48"/>
        <v>0</v>
      </c>
      <c r="AR296" s="283" t="str">
        <f>IF(AQ296=0,"",
IF(SUM($AQ$206:AQ296)=1,AS296,
IF($AQ$326&gt;SUM($AQ$206:AQ296),_xlfn.CONCAT(", ",AS296),
IF($AQ$326=SUM($AQ$206:AQ296),_xlfn.CONCAT(" y ",AS296)))))</f>
        <v/>
      </c>
      <c r="AS296" s="10">
        <v>91</v>
      </c>
      <c r="AT296" s="298">
        <f t="shared" si="49"/>
        <v>0</v>
      </c>
      <c r="AU296" s="293">
        <f t="shared" si="50"/>
        <v>0</v>
      </c>
      <c r="AV296" s="283" t="str">
        <f>IF(AU296=0,"",
IF(SUM($AU$206:AU296)=1,AW296,
IF($AU$326&gt;SUM($AU$206:AU296),_xlfn.CONCAT(", ",AW296),
IF($AU$326=SUM($AU$206:AU296),_xlfn.CONCAT(" y ",AW296)))))</f>
        <v/>
      </c>
      <c r="AW296" s="52" t="s">
        <v>5301</v>
      </c>
    </row>
    <row r="297" spans="1:49" ht="15" customHeight="1">
      <c r="A297" s="11"/>
      <c r="B297" s="11"/>
      <c r="C297" s="10" t="s">
        <v>5302</v>
      </c>
      <c r="D297" s="800" t="str">
        <f t="shared" si="39"/>
        <v/>
      </c>
      <c r="E297" s="723"/>
      <c r="F297" s="723"/>
      <c r="G297" s="723"/>
      <c r="H297" s="723"/>
      <c r="I297" s="724"/>
      <c r="J297" s="808"/>
      <c r="K297" s="809"/>
      <c r="L297" s="808"/>
      <c r="M297" s="809"/>
      <c r="N297" s="808"/>
      <c r="O297" s="809"/>
      <c r="P297" s="808"/>
      <c r="Q297" s="809"/>
      <c r="R297" s="808"/>
      <c r="S297" s="809"/>
      <c r="T297" s="808"/>
      <c r="U297" s="809"/>
      <c r="V297" s="808"/>
      <c r="W297" s="809"/>
      <c r="X297" s="808"/>
      <c r="Y297" s="809"/>
      <c r="Z297" s="808"/>
      <c r="AA297" s="809"/>
      <c r="AB297" s="728"/>
      <c r="AC297" s="714"/>
      <c r="AD297" s="805"/>
      <c r="AI297">
        <f t="shared" si="40"/>
        <v>0</v>
      </c>
      <c r="AJ297">
        <f t="shared" si="41"/>
        <v>0</v>
      </c>
      <c r="AK297">
        <f t="shared" si="42"/>
        <v>0</v>
      </c>
      <c r="AL297">
        <f t="shared" si="43"/>
        <v>0</v>
      </c>
      <c r="AM297">
        <f t="shared" si="44"/>
        <v>0</v>
      </c>
      <c r="AN297">
        <f t="shared" si="45"/>
        <v>0</v>
      </c>
      <c r="AO297">
        <f t="shared" si="46"/>
        <v>0</v>
      </c>
      <c r="AP297">
        <f t="shared" si="47"/>
        <v>0</v>
      </c>
      <c r="AQ297" s="293">
        <f t="shared" si="48"/>
        <v>0</v>
      </c>
      <c r="AR297" s="283" t="str">
        <f>IF(AQ297=0,"",
IF(SUM($AQ$206:AQ297)=1,AS297,
IF($AQ$326&gt;SUM($AQ$206:AQ297),_xlfn.CONCAT(", ",AS297),
IF($AQ$326=SUM($AQ$206:AQ297),_xlfn.CONCAT(" y ",AS297)))))</f>
        <v/>
      </c>
      <c r="AS297" s="10">
        <v>92</v>
      </c>
      <c r="AT297" s="298">
        <f t="shared" si="49"/>
        <v>0</v>
      </c>
      <c r="AU297" s="293">
        <f t="shared" si="50"/>
        <v>0</v>
      </c>
      <c r="AV297" s="283" t="str">
        <f>IF(AU297=0,"",
IF(SUM($AU$206:AU297)=1,AW297,
IF($AU$326&gt;SUM($AU$206:AU297),_xlfn.CONCAT(", ",AW297),
IF($AU$326=SUM($AU$206:AU297),_xlfn.CONCAT(" y ",AW297)))))</f>
        <v/>
      </c>
      <c r="AW297" s="52" t="s">
        <v>5303</v>
      </c>
    </row>
    <row r="298" spans="1:49" ht="15" customHeight="1">
      <c r="A298" s="11"/>
      <c r="B298" s="11"/>
      <c r="C298" s="10" t="s">
        <v>5304</v>
      </c>
      <c r="D298" s="800" t="str">
        <f t="shared" si="39"/>
        <v/>
      </c>
      <c r="E298" s="723"/>
      <c r="F298" s="723"/>
      <c r="G298" s="723"/>
      <c r="H298" s="723"/>
      <c r="I298" s="724"/>
      <c r="J298" s="808"/>
      <c r="K298" s="809"/>
      <c r="L298" s="808"/>
      <c r="M298" s="809"/>
      <c r="N298" s="808"/>
      <c r="O298" s="809"/>
      <c r="P298" s="808"/>
      <c r="Q298" s="809"/>
      <c r="R298" s="808"/>
      <c r="S298" s="809"/>
      <c r="T298" s="808"/>
      <c r="U298" s="809"/>
      <c r="V298" s="808"/>
      <c r="W298" s="809"/>
      <c r="X298" s="808"/>
      <c r="Y298" s="809"/>
      <c r="Z298" s="808"/>
      <c r="AA298" s="809"/>
      <c r="AB298" s="728"/>
      <c r="AC298" s="714"/>
      <c r="AD298" s="805"/>
      <c r="AI298">
        <f t="shared" si="40"/>
        <v>0</v>
      </c>
      <c r="AJ298">
        <f t="shared" si="41"/>
        <v>0</v>
      </c>
      <c r="AK298">
        <f t="shared" si="42"/>
        <v>0</v>
      </c>
      <c r="AL298">
        <f t="shared" si="43"/>
        <v>0</v>
      </c>
      <c r="AM298">
        <f t="shared" si="44"/>
        <v>0</v>
      </c>
      <c r="AN298">
        <f t="shared" si="45"/>
        <v>0</v>
      </c>
      <c r="AO298">
        <f t="shared" si="46"/>
        <v>0</v>
      </c>
      <c r="AP298">
        <f t="shared" si="47"/>
        <v>0</v>
      </c>
      <c r="AQ298" s="293">
        <f t="shared" si="48"/>
        <v>0</v>
      </c>
      <c r="AR298" s="283" t="str">
        <f>IF(AQ298=0,"",
IF(SUM($AQ$206:AQ298)=1,AS298,
IF($AQ$326&gt;SUM($AQ$206:AQ298),_xlfn.CONCAT(", ",AS298),
IF($AQ$326=SUM($AQ$206:AQ298),_xlfn.CONCAT(" y ",AS298)))))</f>
        <v/>
      </c>
      <c r="AS298" s="10">
        <v>93</v>
      </c>
      <c r="AT298" s="298">
        <f t="shared" si="49"/>
        <v>0</v>
      </c>
      <c r="AU298" s="293">
        <f t="shared" si="50"/>
        <v>0</v>
      </c>
      <c r="AV298" s="283" t="str">
        <f>IF(AU298=0,"",
IF(SUM($AU$206:AU298)=1,AW298,
IF($AU$326&gt;SUM($AU$206:AU298),_xlfn.CONCAT(", ",AW298),
IF($AU$326=SUM($AU$206:AU298),_xlfn.CONCAT(" y ",AW298)))))</f>
        <v/>
      </c>
      <c r="AW298" s="52" t="s">
        <v>5305</v>
      </c>
    </row>
    <row r="299" spans="1:49" ht="15" customHeight="1">
      <c r="A299" s="11"/>
      <c r="B299" s="11"/>
      <c r="C299" s="10" t="s">
        <v>5306</v>
      </c>
      <c r="D299" s="800" t="str">
        <f t="shared" si="39"/>
        <v/>
      </c>
      <c r="E299" s="723"/>
      <c r="F299" s="723"/>
      <c r="G299" s="723"/>
      <c r="H299" s="723"/>
      <c r="I299" s="724"/>
      <c r="J299" s="808"/>
      <c r="K299" s="809"/>
      <c r="L299" s="808"/>
      <c r="M299" s="809"/>
      <c r="N299" s="808"/>
      <c r="O299" s="809"/>
      <c r="P299" s="808"/>
      <c r="Q299" s="809"/>
      <c r="R299" s="808"/>
      <c r="S299" s="809"/>
      <c r="T299" s="808"/>
      <c r="U299" s="809"/>
      <c r="V299" s="808"/>
      <c r="W299" s="809"/>
      <c r="X299" s="808"/>
      <c r="Y299" s="809"/>
      <c r="Z299" s="808"/>
      <c r="AA299" s="809"/>
      <c r="AB299" s="728"/>
      <c r="AC299" s="714"/>
      <c r="AD299" s="805"/>
      <c r="AI299">
        <f t="shared" si="40"/>
        <v>0</v>
      </c>
      <c r="AJ299">
        <f t="shared" si="41"/>
        <v>0</v>
      </c>
      <c r="AK299">
        <f t="shared" si="42"/>
        <v>0</v>
      </c>
      <c r="AL299">
        <f t="shared" si="43"/>
        <v>0</v>
      </c>
      <c r="AM299">
        <f t="shared" si="44"/>
        <v>0</v>
      </c>
      <c r="AN299">
        <f t="shared" si="45"/>
        <v>0</v>
      </c>
      <c r="AO299">
        <f t="shared" si="46"/>
        <v>0</v>
      </c>
      <c r="AP299">
        <f t="shared" si="47"/>
        <v>0</v>
      </c>
      <c r="AQ299" s="293">
        <f t="shared" si="48"/>
        <v>0</v>
      </c>
      <c r="AR299" s="283" t="str">
        <f>IF(AQ299=0,"",
IF(SUM($AQ$206:AQ299)=1,AS299,
IF($AQ$326&gt;SUM($AQ$206:AQ299),_xlfn.CONCAT(", ",AS299),
IF($AQ$326=SUM($AQ$206:AQ299),_xlfn.CONCAT(" y ",AS299)))))</f>
        <v/>
      </c>
      <c r="AS299" s="10">
        <v>94</v>
      </c>
      <c r="AT299" s="298">
        <f t="shared" si="49"/>
        <v>0</v>
      </c>
      <c r="AU299" s="293">
        <f t="shared" si="50"/>
        <v>0</v>
      </c>
      <c r="AV299" s="283" t="str">
        <f>IF(AU299=0,"",
IF(SUM($AU$206:AU299)=1,AW299,
IF($AU$326&gt;SUM($AU$206:AU299),_xlfn.CONCAT(", ",AW299),
IF($AU$326=SUM($AU$206:AU299),_xlfn.CONCAT(" y ",AW299)))))</f>
        <v/>
      </c>
      <c r="AW299" s="52" t="s">
        <v>5307</v>
      </c>
    </row>
    <row r="300" spans="1:49" ht="15" customHeight="1">
      <c r="A300" s="11"/>
      <c r="B300" s="11"/>
      <c r="C300" s="10" t="s">
        <v>5308</v>
      </c>
      <c r="D300" s="800" t="str">
        <f t="shared" si="39"/>
        <v/>
      </c>
      <c r="E300" s="723"/>
      <c r="F300" s="723"/>
      <c r="G300" s="723"/>
      <c r="H300" s="723"/>
      <c r="I300" s="724"/>
      <c r="J300" s="808"/>
      <c r="K300" s="809"/>
      <c r="L300" s="808"/>
      <c r="M300" s="809"/>
      <c r="N300" s="808"/>
      <c r="O300" s="809"/>
      <c r="P300" s="808"/>
      <c r="Q300" s="809"/>
      <c r="R300" s="808"/>
      <c r="S300" s="809"/>
      <c r="T300" s="808"/>
      <c r="U300" s="809"/>
      <c r="V300" s="808"/>
      <c r="W300" s="809"/>
      <c r="X300" s="808"/>
      <c r="Y300" s="809"/>
      <c r="Z300" s="808"/>
      <c r="AA300" s="809"/>
      <c r="AB300" s="728"/>
      <c r="AC300" s="714"/>
      <c r="AD300" s="805"/>
      <c r="AI300">
        <f t="shared" si="40"/>
        <v>0</v>
      </c>
      <c r="AJ300">
        <f t="shared" si="41"/>
        <v>0</v>
      </c>
      <c r="AK300">
        <f t="shared" si="42"/>
        <v>0</v>
      </c>
      <c r="AL300">
        <f t="shared" si="43"/>
        <v>0</v>
      </c>
      <c r="AM300">
        <f t="shared" si="44"/>
        <v>0</v>
      </c>
      <c r="AN300">
        <f t="shared" si="45"/>
        <v>0</v>
      </c>
      <c r="AO300">
        <f t="shared" si="46"/>
        <v>0</v>
      </c>
      <c r="AP300">
        <f t="shared" si="47"/>
        <v>0</v>
      </c>
      <c r="AQ300" s="293">
        <f t="shared" si="48"/>
        <v>0</v>
      </c>
      <c r="AR300" s="283" t="str">
        <f>IF(AQ300=0,"",
IF(SUM($AQ$206:AQ300)=1,AS300,
IF($AQ$326&gt;SUM($AQ$206:AQ300),_xlfn.CONCAT(", ",AS300),
IF($AQ$326=SUM($AQ$206:AQ300),_xlfn.CONCAT(" y ",AS300)))))</f>
        <v/>
      </c>
      <c r="AS300" s="10">
        <v>95</v>
      </c>
      <c r="AT300" s="298">
        <f t="shared" si="49"/>
        <v>0</v>
      </c>
      <c r="AU300" s="293">
        <f t="shared" si="50"/>
        <v>0</v>
      </c>
      <c r="AV300" s="283" t="str">
        <f>IF(AU300=0,"",
IF(SUM($AU$206:AU300)=1,AW300,
IF($AU$326&gt;SUM($AU$206:AU300),_xlfn.CONCAT(", ",AW300),
IF($AU$326=SUM($AU$206:AU300),_xlfn.CONCAT(" y ",AW300)))))</f>
        <v/>
      </c>
      <c r="AW300" s="52" t="s">
        <v>5309</v>
      </c>
    </row>
    <row r="301" spans="1:49" ht="15" customHeight="1">
      <c r="A301" s="11"/>
      <c r="B301" s="11"/>
      <c r="C301" s="10" t="s">
        <v>5310</v>
      </c>
      <c r="D301" s="800" t="str">
        <f t="shared" si="39"/>
        <v/>
      </c>
      <c r="E301" s="723"/>
      <c r="F301" s="723"/>
      <c r="G301" s="723"/>
      <c r="H301" s="723"/>
      <c r="I301" s="724"/>
      <c r="J301" s="808"/>
      <c r="K301" s="809"/>
      <c r="L301" s="808"/>
      <c r="M301" s="809"/>
      <c r="N301" s="808"/>
      <c r="O301" s="809"/>
      <c r="P301" s="808"/>
      <c r="Q301" s="809"/>
      <c r="R301" s="808"/>
      <c r="S301" s="809"/>
      <c r="T301" s="808"/>
      <c r="U301" s="809"/>
      <c r="V301" s="808"/>
      <c r="W301" s="809"/>
      <c r="X301" s="808"/>
      <c r="Y301" s="809"/>
      <c r="Z301" s="808"/>
      <c r="AA301" s="809"/>
      <c r="AB301" s="728"/>
      <c r="AC301" s="714"/>
      <c r="AD301" s="805"/>
      <c r="AI301">
        <f t="shared" si="40"/>
        <v>0</v>
      </c>
      <c r="AJ301">
        <f t="shared" si="41"/>
        <v>0</v>
      </c>
      <c r="AK301">
        <f t="shared" si="42"/>
        <v>0</v>
      </c>
      <c r="AL301">
        <f t="shared" si="43"/>
        <v>0</v>
      </c>
      <c r="AM301">
        <f t="shared" si="44"/>
        <v>0</v>
      </c>
      <c r="AN301">
        <f t="shared" si="45"/>
        <v>0</v>
      </c>
      <c r="AO301">
        <f t="shared" si="46"/>
        <v>0</v>
      </c>
      <c r="AP301">
        <f t="shared" si="47"/>
        <v>0</v>
      </c>
      <c r="AQ301" s="293">
        <f t="shared" si="48"/>
        <v>0</v>
      </c>
      <c r="AR301" s="283" t="str">
        <f>IF(AQ301=0,"",
IF(SUM($AQ$206:AQ301)=1,AS301,
IF($AQ$326&gt;SUM($AQ$206:AQ301),_xlfn.CONCAT(", ",AS301),
IF($AQ$326=SUM($AQ$206:AQ301),_xlfn.CONCAT(" y ",AS301)))))</f>
        <v/>
      </c>
      <c r="AS301" s="10">
        <v>96</v>
      </c>
      <c r="AT301" s="298">
        <f t="shared" si="49"/>
        <v>0</v>
      </c>
      <c r="AU301" s="293">
        <f t="shared" si="50"/>
        <v>0</v>
      </c>
      <c r="AV301" s="283" t="str">
        <f>IF(AU301=0,"",
IF(SUM($AU$206:AU301)=1,AW301,
IF($AU$326&gt;SUM($AU$206:AU301),_xlfn.CONCAT(", ",AW301),
IF($AU$326=SUM($AU$206:AU301),_xlfn.CONCAT(" y ",AW301)))))</f>
        <v/>
      </c>
      <c r="AW301" s="52" t="s">
        <v>5311</v>
      </c>
    </row>
    <row r="302" spans="1:49" ht="15" customHeight="1">
      <c r="A302" s="11"/>
      <c r="B302" s="11"/>
      <c r="C302" s="10" t="s">
        <v>5312</v>
      </c>
      <c r="D302" s="800" t="str">
        <f t="shared" ref="D302:D325" si="51">IF($D137="","",$D137)</f>
        <v/>
      </c>
      <c r="E302" s="723"/>
      <c r="F302" s="723"/>
      <c r="G302" s="723"/>
      <c r="H302" s="723"/>
      <c r="I302" s="724"/>
      <c r="J302" s="808"/>
      <c r="K302" s="809"/>
      <c r="L302" s="808"/>
      <c r="M302" s="809"/>
      <c r="N302" s="808"/>
      <c r="O302" s="809"/>
      <c r="P302" s="808"/>
      <c r="Q302" s="809"/>
      <c r="R302" s="808"/>
      <c r="S302" s="809"/>
      <c r="T302" s="808"/>
      <c r="U302" s="809"/>
      <c r="V302" s="808"/>
      <c r="W302" s="809"/>
      <c r="X302" s="808"/>
      <c r="Y302" s="809"/>
      <c r="Z302" s="808"/>
      <c r="AA302" s="809"/>
      <c r="AB302" s="728"/>
      <c r="AC302" s="714"/>
      <c r="AD302" s="805"/>
      <c r="AI302">
        <f t="shared" ref="AI302:AI324" si="52">P302</f>
        <v>0</v>
      </c>
      <c r="AJ302">
        <f t="shared" ref="AJ302:AJ325" si="53">COUNTIF(R302:U302,"NS")</f>
        <v>0</v>
      </c>
      <c r="AK302">
        <f t="shared" ref="AK302:AK325" si="54">SUM(R302:U302)</f>
        <v>0</v>
      </c>
      <c r="AL302">
        <f t="shared" ref="AL302:AL325" si="55">IF(COUNTIF(P302:U302,"NA")=3,0,IF(OR(AND(AI302=0,AJ302&gt;0),AND(AI302="NS",AK302&gt;0), AND(AI302="NS", AJ302=0,AK302=0)), 1, IF(OR(AND(AI302&gt;0,AJ302&gt;1,AI302&gt;AK302), AND(AI302="NS",AJ302=2), AND(AI302="NS",AK302=0,AJ302&gt;0),AI302=AK302), 0, 1)))</f>
        <v>0</v>
      </c>
      <c r="AM302">
        <f t="shared" ref="AM302:AM325" si="56">V302</f>
        <v>0</v>
      </c>
      <c r="AN302">
        <f t="shared" ref="AN302:AN325" si="57">COUNTIF(X302:AA302,"NS")</f>
        <v>0</v>
      </c>
      <c r="AO302">
        <f t="shared" ref="AO302:AO325" si="58">SUM(X302:AA302)</f>
        <v>0</v>
      </c>
      <c r="AP302">
        <f t="shared" ref="AP302:AP325" si="59">IF(COUNTIF(V302:AA302,"NA")=3,0,IF(OR(AND(AM302=0,AN302&gt;0),AND(AM302="NS",AO302&gt;0), AND(AM302="NS", AN302=0,AO302=0)), 1, IF(OR(AND(AM302&gt;0,AN302&gt;1,AM302&gt;AO302), AND(AM302="NS",AN302=2), AND(AM302="NS",AO302=0,AN302&gt;0),AM302=AO302), 0, 1)))</f>
        <v>0</v>
      </c>
      <c r="AQ302" s="293">
        <f t="shared" si="48"/>
        <v>0</v>
      </c>
      <c r="AR302" s="283" t="str">
        <f>IF(AQ302=0,"",
IF(SUM($AQ$206:AQ302)=1,AS302,
IF($AQ$326&gt;SUM($AQ$206:AQ302),_xlfn.CONCAT(", ",AS302),
IF($AQ$326=SUM($AQ$206:AQ302),_xlfn.CONCAT(" y ",AS302)))))</f>
        <v/>
      </c>
      <c r="AS302" s="10">
        <v>97</v>
      </c>
      <c r="AT302" s="298">
        <f t="shared" si="49"/>
        <v>0</v>
      </c>
      <c r="AU302" s="293">
        <f t="shared" si="50"/>
        <v>0</v>
      </c>
      <c r="AV302" s="283" t="str">
        <f>IF(AU302=0,"",
IF(SUM($AU$206:AU302)=1,AW302,
IF($AU$326&gt;SUM($AU$206:AU302),_xlfn.CONCAT(", ",AW302),
IF($AU$326=SUM($AU$206:AU302),_xlfn.CONCAT(" y ",AW302)))))</f>
        <v/>
      </c>
      <c r="AW302" s="52" t="s">
        <v>5313</v>
      </c>
    </row>
    <row r="303" spans="1:49" ht="15" customHeight="1">
      <c r="A303" s="11"/>
      <c r="B303" s="11"/>
      <c r="C303" s="10" t="s">
        <v>5314</v>
      </c>
      <c r="D303" s="800" t="str">
        <f t="shared" si="51"/>
        <v/>
      </c>
      <c r="E303" s="723"/>
      <c r="F303" s="723"/>
      <c r="G303" s="723"/>
      <c r="H303" s="723"/>
      <c r="I303" s="724"/>
      <c r="J303" s="808"/>
      <c r="K303" s="809"/>
      <c r="L303" s="808"/>
      <c r="M303" s="809"/>
      <c r="N303" s="808"/>
      <c r="O303" s="809"/>
      <c r="P303" s="808"/>
      <c r="Q303" s="809"/>
      <c r="R303" s="808"/>
      <c r="S303" s="809"/>
      <c r="T303" s="808"/>
      <c r="U303" s="809"/>
      <c r="V303" s="808"/>
      <c r="W303" s="809"/>
      <c r="X303" s="808"/>
      <c r="Y303" s="809"/>
      <c r="Z303" s="808"/>
      <c r="AA303" s="809"/>
      <c r="AB303" s="728"/>
      <c r="AC303" s="714"/>
      <c r="AD303" s="805"/>
      <c r="AI303">
        <f t="shared" si="52"/>
        <v>0</v>
      </c>
      <c r="AJ303">
        <f t="shared" si="53"/>
        <v>0</v>
      </c>
      <c r="AK303">
        <f t="shared" si="54"/>
        <v>0</v>
      </c>
      <c r="AL303">
        <f t="shared" si="55"/>
        <v>0</v>
      </c>
      <c r="AM303">
        <f t="shared" si="56"/>
        <v>0</v>
      </c>
      <c r="AN303">
        <f t="shared" si="57"/>
        <v>0</v>
      </c>
      <c r="AO303">
        <f t="shared" si="58"/>
        <v>0</v>
      </c>
      <c r="AP303">
        <f t="shared" si="59"/>
        <v>0</v>
      </c>
      <c r="AQ303" s="293">
        <f t="shared" si="48"/>
        <v>0</v>
      </c>
      <c r="AR303" s="283" t="str">
        <f>IF(AQ303=0,"",
IF(SUM($AQ$206:AQ303)=1,AS303,
IF($AQ$326&gt;SUM($AQ$206:AQ303),_xlfn.CONCAT(", ",AS303),
IF($AQ$326=SUM($AQ$206:AQ303),_xlfn.CONCAT(" y ",AS303)))))</f>
        <v/>
      </c>
      <c r="AS303" s="10">
        <v>98</v>
      </c>
      <c r="AT303" s="298">
        <f t="shared" si="49"/>
        <v>0</v>
      </c>
      <c r="AU303" s="293">
        <f t="shared" si="50"/>
        <v>0</v>
      </c>
      <c r="AV303" s="283" t="str">
        <f>IF(AU303=0,"",
IF(SUM($AU$206:AU303)=1,AW303,
IF($AU$326&gt;SUM($AU$206:AU303),_xlfn.CONCAT(", ",AW303),
IF($AU$326=SUM($AU$206:AU303),_xlfn.CONCAT(" y ",AW303)))))</f>
        <v/>
      </c>
      <c r="AW303" s="52" t="s">
        <v>5315</v>
      </c>
    </row>
    <row r="304" spans="1:49" ht="15" customHeight="1">
      <c r="A304" s="11"/>
      <c r="B304" s="11"/>
      <c r="C304" s="10" t="s">
        <v>5316</v>
      </c>
      <c r="D304" s="800" t="str">
        <f t="shared" si="51"/>
        <v/>
      </c>
      <c r="E304" s="723"/>
      <c r="F304" s="723"/>
      <c r="G304" s="723"/>
      <c r="H304" s="723"/>
      <c r="I304" s="724"/>
      <c r="J304" s="808"/>
      <c r="K304" s="809"/>
      <c r="L304" s="808"/>
      <c r="M304" s="809"/>
      <c r="N304" s="808"/>
      <c r="O304" s="809"/>
      <c r="P304" s="808"/>
      <c r="Q304" s="809"/>
      <c r="R304" s="808"/>
      <c r="S304" s="809"/>
      <c r="T304" s="808"/>
      <c r="U304" s="809"/>
      <c r="V304" s="808"/>
      <c r="W304" s="809"/>
      <c r="X304" s="808"/>
      <c r="Y304" s="809"/>
      <c r="Z304" s="808"/>
      <c r="AA304" s="809"/>
      <c r="AB304" s="728"/>
      <c r="AC304" s="714"/>
      <c r="AD304" s="805"/>
      <c r="AI304">
        <f t="shared" si="52"/>
        <v>0</v>
      </c>
      <c r="AJ304">
        <f t="shared" si="53"/>
        <v>0</v>
      </c>
      <c r="AK304">
        <f t="shared" si="54"/>
        <v>0</v>
      </c>
      <c r="AL304">
        <f t="shared" si="55"/>
        <v>0</v>
      </c>
      <c r="AM304">
        <f t="shared" si="56"/>
        <v>0</v>
      </c>
      <c r="AN304">
        <f t="shared" si="57"/>
        <v>0</v>
      </c>
      <c r="AO304">
        <f t="shared" si="58"/>
        <v>0</v>
      </c>
      <c r="AP304">
        <f t="shared" si="59"/>
        <v>0</v>
      </c>
      <c r="AQ304" s="293">
        <f t="shared" si="48"/>
        <v>0</v>
      </c>
      <c r="AR304" s="283" t="str">
        <f>IF(AQ304=0,"",
IF(SUM($AQ$206:AQ304)=1,AS304,
IF($AQ$326&gt;SUM($AQ$206:AQ304),_xlfn.CONCAT(", ",AS304),
IF($AQ$326=SUM($AQ$206:AQ304),_xlfn.CONCAT(" y ",AS304)))))</f>
        <v/>
      </c>
      <c r="AS304" s="10">
        <v>99</v>
      </c>
      <c r="AT304" s="298">
        <f t="shared" si="49"/>
        <v>0</v>
      </c>
      <c r="AU304" s="293">
        <f t="shared" si="50"/>
        <v>0</v>
      </c>
      <c r="AV304" s="283" t="str">
        <f>IF(AU304=0,"",
IF(SUM($AU$206:AU304)=1,AW304,
IF($AU$326&gt;SUM($AU$206:AU304),_xlfn.CONCAT(", ",AW304),
IF($AU$326=SUM($AU$206:AU304),_xlfn.CONCAT(" y ",AW304)))))</f>
        <v/>
      </c>
      <c r="AW304" s="52" t="s">
        <v>5317</v>
      </c>
    </row>
    <row r="305" spans="1:49" ht="15" customHeight="1">
      <c r="A305" s="11"/>
      <c r="B305" s="11"/>
      <c r="C305" s="74" t="s">
        <v>5318</v>
      </c>
      <c r="D305" s="800" t="str">
        <f t="shared" si="51"/>
        <v/>
      </c>
      <c r="E305" s="723"/>
      <c r="F305" s="723"/>
      <c r="G305" s="723"/>
      <c r="H305" s="723"/>
      <c r="I305" s="724"/>
      <c r="J305" s="808"/>
      <c r="K305" s="809"/>
      <c r="L305" s="808"/>
      <c r="M305" s="809"/>
      <c r="N305" s="808"/>
      <c r="O305" s="809"/>
      <c r="P305" s="808"/>
      <c r="Q305" s="809"/>
      <c r="R305" s="808"/>
      <c r="S305" s="809"/>
      <c r="T305" s="808"/>
      <c r="U305" s="809"/>
      <c r="V305" s="808"/>
      <c r="W305" s="809"/>
      <c r="X305" s="808"/>
      <c r="Y305" s="809"/>
      <c r="Z305" s="808"/>
      <c r="AA305" s="809"/>
      <c r="AB305" s="728"/>
      <c r="AC305" s="714"/>
      <c r="AD305" s="805"/>
      <c r="AI305">
        <f t="shared" si="52"/>
        <v>0</v>
      </c>
      <c r="AJ305">
        <f t="shared" si="53"/>
        <v>0</v>
      </c>
      <c r="AK305">
        <f t="shared" si="54"/>
        <v>0</v>
      </c>
      <c r="AL305">
        <f t="shared" si="55"/>
        <v>0</v>
      </c>
      <c r="AM305">
        <f t="shared" si="56"/>
        <v>0</v>
      </c>
      <c r="AN305">
        <f t="shared" si="57"/>
        <v>0</v>
      </c>
      <c r="AO305">
        <f t="shared" si="58"/>
        <v>0</v>
      </c>
      <c r="AP305">
        <f t="shared" si="59"/>
        <v>0</v>
      </c>
      <c r="AQ305" s="293">
        <f t="shared" si="48"/>
        <v>0</v>
      </c>
      <c r="AR305" s="283" t="str">
        <f>IF(AQ305=0,"",
IF(SUM($AQ$206:AQ305)=1,AS305,
IF($AQ$326&gt;SUM($AQ$206:AQ305),_xlfn.CONCAT(", ",AS305),
IF($AQ$326=SUM($AQ$206:AQ305),_xlfn.CONCAT(" y ",AS305)))))</f>
        <v/>
      </c>
      <c r="AS305" s="10">
        <v>100</v>
      </c>
      <c r="AT305" s="298">
        <f t="shared" si="49"/>
        <v>0</v>
      </c>
      <c r="AU305" s="293">
        <f t="shared" si="50"/>
        <v>0</v>
      </c>
      <c r="AV305" s="283" t="str">
        <f>IF(AU305=0,"",
IF(SUM($AU$206:AU305)=1,AW305,
IF($AU$326&gt;SUM($AU$206:AU305),_xlfn.CONCAT(", ",AW305),
IF($AU$326=SUM($AU$206:AU305),_xlfn.CONCAT(" y ",AW305)))))</f>
        <v/>
      </c>
      <c r="AW305" s="52" t="s">
        <v>5319</v>
      </c>
    </row>
    <row r="306" spans="1:49" ht="15" customHeight="1">
      <c r="A306" s="11"/>
      <c r="B306" s="11"/>
      <c r="C306" s="37" t="s">
        <v>5320</v>
      </c>
      <c r="D306" s="800" t="str">
        <f t="shared" si="51"/>
        <v/>
      </c>
      <c r="E306" s="723"/>
      <c r="F306" s="723"/>
      <c r="G306" s="723"/>
      <c r="H306" s="723"/>
      <c r="I306" s="724"/>
      <c r="J306" s="808"/>
      <c r="K306" s="809"/>
      <c r="L306" s="808"/>
      <c r="M306" s="809"/>
      <c r="N306" s="808"/>
      <c r="O306" s="809"/>
      <c r="P306" s="808"/>
      <c r="Q306" s="809"/>
      <c r="R306" s="808"/>
      <c r="S306" s="809"/>
      <c r="T306" s="808"/>
      <c r="U306" s="809"/>
      <c r="V306" s="808"/>
      <c r="W306" s="809"/>
      <c r="X306" s="808"/>
      <c r="Y306" s="809"/>
      <c r="Z306" s="808"/>
      <c r="AA306" s="809"/>
      <c r="AB306" s="728"/>
      <c r="AC306" s="714"/>
      <c r="AD306" s="805"/>
      <c r="AI306">
        <f t="shared" si="52"/>
        <v>0</v>
      </c>
      <c r="AJ306">
        <f t="shared" si="53"/>
        <v>0</v>
      </c>
      <c r="AK306">
        <f t="shared" si="54"/>
        <v>0</v>
      </c>
      <c r="AL306">
        <f t="shared" si="55"/>
        <v>0</v>
      </c>
      <c r="AM306">
        <f t="shared" si="56"/>
        <v>0</v>
      </c>
      <c r="AN306">
        <f t="shared" si="57"/>
        <v>0</v>
      </c>
      <c r="AO306">
        <f t="shared" si="58"/>
        <v>0</v>
      </c>
      <c r="AP306">
        <f t="shared" si="59"/>
        <v>0</v>
      </c>
      <c r="AQ306" s="293">
        <f t="shared" si="48"/>
        <v>0</v>
      </c>
      <c r="AR306" s="283" t="str">
        <f>IF(AQ306=0,"",
IF(SUM($AQ$206:AQ306)=1,AS306,
IF($AQ$326&gt;SUM($AQ$206:AQ306),_xlfn.CONCAT(", ",AS306),
IF($AQ$326=SUM($AQ$206:AQ306),_xlfn.CONCAT(" y ",AS306)))))</f>
        <v/>
      </c>
      <c r="AS306" s="10">
        <v>101</v>
      </c>
      <c r="AT306" s="298">
        <f t="shared" si="49"/>
        <v>0</v>
      </c>
      <c r="AU306" s="293">
        <f t="shared" si="50"/>
        <v>0</v>
      </c>
      <c r="AV306" s="283" t="str">
        <f>IF(AU306=0,"",
IF(SUM($AU$206:AU306)=1,AW306,
IF($AU$326&gt;SUM($AU$206:AU306),_xlfn.CONCAT(", ",AW306),
IF($AU$326=SUM($AU$206:AU306),_xlfn.CONCAT(" y ",AW306)))))</f>
        <v/>
      </c>
      <c r="AW306" s="52" t="s">
        <v>5321</v>
      </c>
    </row>
    <row r="307" spans="1:49" ht="15" customHeight="1">
      <c r="A307" s="11"/>
      <c r="B307" s="11"/>
      <c r="C307" s="37" t="s">
        <v>5322</v>
      </c>
      <c r="D307" s="800" t="str">
        <f t="shared" si="51"/>
        <v/>
      </c>
      <c r="E307" s="723"/>
      <c r="F307" s="723"/>
      <c r="G307" s="723"/>
      <c r="H307" s="723"/>
      <c r="I307" s="724"/>
      <c r="J307" s="808"/>
      <c r="K307" s="809"/>
      <c r="L307" s="808"/>
      <c r="M307" s="809"/>
      <c r="N307" s="808"/>
      <c r="O307" s="809"/>
      <c r="P307" s="808"/>
      <c r="Q307" s="809"/>
      <c r="R307" s="808"/>
      <c r="S307" s="809"/>
      <c r="T307" s="808"/>
      <c r="U307" s="809"/>
      <c r="V307" s="808"/>
      <c r="W307" s="809"/>
      <c r="X307" s="808"/>
      <c r="Y307" s="809"/>
      <c r="Z307" s="808"/>
      <c r="AA307" s="809"/>
      <c r="AB307" s="728"/>
      <c r="AC307" s="714"/>
      <c r="AD307" s="805"/>
      <c r="AI307">
        <f t="shared" si="52"/>
        <v>0</v>
      </c>
      <c r="AJ307">
        <f t="shared" si="53"/>
        <v>0</v>
      </c>
      <c r="AK307">
        <f t="shared" si="54"/>
        <v>0</v>
      </c>
      <c r="AL307">
        <f t="shared" si="55"/>
        <v>0</v>
      </c>
      <c r="AM307">
        <f t="shared" si="56"/>
        <v>0</v>
      </c>
      <c r="AN307">
        <f t="shared" si="57"/>
        <v>0</v>
      </c>
      <c r="AO307">
        <f t="shared" si="58"/>
        <v>0</v>
      </c>
      <c r="AP307">
        <f t="shared" si="59"/>
        <v>0</v>
      </c>
      <c r="AQ307" s="293">
        <f t="shared" si="48"/>
        <v>0</v>
      </c>
      <c r="AR307" s="283" t="str">
        <f>IF(AQ307=0,"",
IF(SUM($AQ$206:AQ307)=1,AS307,
IF($AQ$326&gt;SUM($AQ$206:AQ307),_xlfn.CONCAT(", ",AS307),
IF($AQ$326=SUM($AQ$206:AQ307),_xlfn.CONCAT(" y ",AS307)))))</f>
        <v/>
      </c>
      <c r="AS307" s="10">
        <v>102</v>
      </c>
      <c r="AT307" s="298">
        <f t="shared" si="49"/>
        <v>0</v>
      </c>
      <c r="AU307" s="293">
        <f t="shared" si="50"/>
        <v>0</v>
      </c>
      <c r="AV307" s="283" t="str">
        <f>IF(AU307=0,"",
IF(SUM($AU$206:AU307)=1,AW307,
IF($AU$326&gt;SUM($AU$206:AU307),_xlfn.CONCAT(", ",AW307),
IF($AU$326=SUM($AU$206:AU307),_xlfn.CONCAT(" y ",AW307)))))</f>
        <v/>
      </c>
      <c r="AW307" s="52" t="s">
        <v>5323</v>
      </c>
    </row>
    <row r="308" spans="1:49" ht="15" customHeight="1">
      <c r="A308" s="11"/>
      <c r="B308" s="11"/>
      <c r="C308" s="37" t="s">
        <v>5324</v>
      </c>
      <c r="D308" s="800" t="str">
        <f t="shared" si="51"/>
        <v/>
      </c>
      <c r="E308" s="723"/>
      <c r="F308" s="723"/>
      <c r="G308" s="723"/>
      <c r="H308" s="723"/>
      <c r="I308" s="724"/>
      <c r="J308" s="808"/>
      <c r="K308" s="809"/>
      <c r="L308" s="808"/>
      <c r="M308" s="809"/>
      <c r="N308" s="808"/>
      <c r="O308" s="809"/>
      <c r="P308" s="808"/>
      <c r="Q308" s="809"/>
      <c r="R308" s="808"/>
      <c r="S308" s="809"/>
      <c r="T308" s="808"/>
      <c r="U308" s="809"/>
      <c r="V308" s="808"/>
      <c r="W308" s="809"/>
      <c r="X308" s="808"/>
      <c r="Y308" s="809"/>
      <c r="Z308" s="808"/>
      <c r="AA308" s="809"/>
      <c r="AB308" s="728"/>
      <c r="AC308" s="714"/>
      <c r="AD308" s="805"/>
      <c r="AI308">
        <f t="shared" si="52"/>
        <v>0</v>
      </c>
      <c r="AJ308">
        <f t="shared" si="53"/>
        <v>0</v>
      </c>
      <c r="AK308">
        <f t="shared" si="54"/>
        <v>0</v>
      </c>
      <c r="AL308">
        <f t="shared" si="55"/>
        <v>0</v>
      </c>
      <c r="AM308">
        <f t="shared" si="56"/>
        <v>0</v>
      </c>
      <c r="AN308">
        <f t="shared" si="57"/>
        <v>0</v>
      </c>
      <c r="AO308">
        <f t="shared" si="58"/>
        <v>0</v>
      </c>
      <c r="AP308">
        <f t="shared" si="59"/>
        <v>0</v>
      </c>
      <c r="AQ308" s="293">
        <f t="shared" si="48"/>
        <v>0</v>
      </c>
      <c r="AR308" s="283" t="str">
        <f>IF(AQ308=0,"",
IF(SUM($AQ$206:AQ308)=1,AS308,
IF($AQ$326&gt;SUM($AQ$206:AQ308),_xlfn.CONCAT(", ",AS308),
IF($AQ$326=SUM($AQ$206:AQ308),_xlfn.CONCAT(" y ",AS308)))))</f>
        <v/>
      </c>
      <c r="AS308" s="10">
        <v>103</v>
      </c>
      <c r="AT308" s="298">
        <f t="shared" si="49"/>
        <v>0</v>
      </c>
      <c r="AU308" s="293">
        <f t="shared" si="50"/>
        <v>0</v>
      </c>
      <c r="AV308" s="283" t="str">
        <f>IF(AU308=0,"",
IF(SUM($AU$206:AU308)=1,AW308,
IF($AU$326&gt;SUM($AU$206:AU308),_xlfn.CONCAT(", ",AW308),
IF($AU$326=SUM($AU$206:AU308),_xlfn.CONCAT(" y ",AW308)))))</f>
        <v/>
      </c>
      <c r="AW308" s="52" t="s">
        <v>5325</v>
      </c>
    </row>
    <row r="309" spans="1:49" ht="15" customHeight="1">
      <c r="A309" s="11"/>
      <c r="B309" s="11"/>
      <c r="C309" s="37" t="s">
        <v>5326</v>
      </c>
      <c r="D309" s="800" t="str">
        <f t="shared" si="51"/>
        <v/>
      </c>
      <c r="E309" s="723"/>
      <c r="F309" s="723"/>
      <c r="G309" s="723"/>
      <c r="H309" s="723"/>
      <c r="I309" s="724"/>
      <c r="J309" s="808"/>
      <c r="K309" s="809"/>
      <c r="L309" s="808"/>
      <c r="M309" s="809"/>
      <c r="N309" s="808"/>
      <c r="O309" s="809"/>
      <c r="P309" s="808"/>
      <c r="Q309" s="809"/>
      <c r="R309" s="808"/>
      <c r="S309" s="809"/>
      <c r="T309" s="808"/>
      <c r="U309" s="809"/>
      <c r="V309" s="808"/>
      <c r="W309" s="809"/>
      <c r="X309" s="808"/>
      <c r="Y309" s="809"/>
      <c r="Z309" s="808"/>
      <c r="AA309" s="809"/>
      <c r="AB309" s="728"/>
      <c r="AC309" s="714"/>
      <c r="AD309" s="805"/>
      <c r="AI309">
        <f t="shared" si="52"/>
        <v>0</v>
      </c>
      <c r="AJ309">
        <f t="shared" si="53"/>
        <v>0</v>
      </c>
      <c r="AK309">
        <f t="shared" si="54"/>
        <v>0</v>
      </c>
      <c r="AL309">
        <f t="shared" si="55"/>
        <v>0</v>
      </c>
      <c r="AM309">
        <f t="shared" si="56"/>
        <v>0</v>
      </c>
      <c r="AN309">
        <f t="shared" si="57"/>
        <v>0</v>
      </c>
      <c r="AO309">
        <f t="shared" si="58"/>
        <v>0</v>
      </c>
      <c r="AP309">
        <f t="shared" si="59"/>
        <v>0</v>
      </c>
      <c r="AQ309" s="293">
        <f t="shared" si="48"/>
        <v>0</v>
      </c>
      <c r="AR309" s="283" t="str">
        <f>IF(AQ309=0,"",
IF(SUM($AQ$206:AQ309)=1,AS309,
IF($AQ$326&gt;SUM($AQ$206:AQ309),_xlfn.CONCAT(", ",AS309),
IF($AQ$326=SUM($AQ$206:AQ309),_xlfn.CONCAT(" y ",AS309)))))</f>
        <v/>
      </c>
      <c r="AS309" s="10">
        <v>104</v>
      </c>
      <c r="AT309" s="298">
        <f t="shared" si="49"/>
        <v>0</v>
      </c>
      <c r="AU309" s="293">
        <f t="shared" si="50"/>
        <v>0</v>
      </c>
      <c r="AV309" s="283" t="str">
        <f>IF(AU309=0,"",
IF(SUM($AU$206:AU309)=1,AW309,
IF($AU$326&gt;SUM($AU$206:AU309),_xlfn.CONCAT(", ",AW309),
IF($AU$326=SUM($AU$206:AU309),_xlfn.CONCAT(" y ",AW309)))))</f>
        <v/>
      </c>
      <c r="AW309" s="52" t="s">
        <v>5327</v>
      </c>
    </row>
    <row r="310" spans="1:49" ht="15" customHeight="1">
      <c r="A310" s="11"/>
      <c r="B310" s="11"/>
      <c r="C310" s="37" t="s">
        <v>5328</v>
      </c>
      <c r="D310" s="800" t="str">
        <f t="shared" si="51"/>
        <v/>
      </c>
      <c r="E310" s="723"/>
      <c r="F310" s="723"/>
      <c r="G310" s="723"/>
      <c r="H310" s="723"/>
      <c r="I310" s="724"/>
      <c r="J310" s="808"/>
      <c r="K310" s="809"/>
      <c r="L310" s="808"/>
      <c r="M310" s="809"/>
      <c r="N310" s="808"/>
      <c r="O310" s="809"/>
      <c r="P310" s="808"/>
      <c r="Q310" s="809"/>
      <c r="R310" s="808"/>
      <c r="S310" s="809"/>
      <c r="T310" s="808"/>
      <c r="U310" s="809"/>
      <c r="V310" s="808"/>
      <c r="W310" s="809"/>
      <c r="X310" s="808"/>
      <c r="Y310" s="809"/>
      <c r="Z310" s="808"/>
      <c r="AA310" s="809"/>
      <c r="AB310" s="728"/>
      <c r="AC310" s="714"/>
      <c r="AD310" s="805"/>
      <c r="AI310">
        <f t="shared" si="52"/>
        <v>0</v>
      </c>
      <c r="AJ310">
        <f t="shared" si="53"/>
        <v>0</v>
      </c>
      <c r="AK310">
        <f t="shared" si="54"/>
        <v>0</v>
      </c>
      <c r="AL310">
        <f t="shared" si="55"/>
        <v>0</v>
      </c>
      <c r="AM310">
        <f t="shared" si="56"/>
        <v>0</v>
      </c>
      <c r="AN310">
        <f t="shared" si="57"/>
        <v>0</v>
      </c>
      <c r="AO310">
        <f t="shared" si="58"/>
        <v>0</v>
      </c>
      <c r="AP310">
        <f t="shared" si="59"/>
        <v>0</v>
      </c>
      <c r="AQ310" s="293">
        <f t="shared" si="48"/>
        <v>0</v>
      </c>
      <c r="AR310" s="283" t="str">
        <f>IF(AQ310=0,"",
IF(SUM($AQ$206:AQ310)=1,AS310,
IF($AQ$326&gt;SUM($AQ$206:AQ310),_xlfn.CONCAT(", ",AS310),
IF($AQ$326=SUM($AQ$206:AQ310),_xlfn.CONCAT(" y ",AS310)))))</f>
        <v/>
      </c>
      <c r="AS310" s="10">
        <v>105</v>
      </c>
      <c r="AT310" s="298">
        <f t="shared" si="49"/>
        <v>0</v>
      </c>
      <c r="AU310" s="293">
        <f t="shared" si="50"/>
        <v>0</v>
      </c>
      <c r="AV310" s="283" t="str">
        <f>IF(AU310=0,"",
IF(SUM($AU$206:AU310)=1,AW310,
IF($AU$326&gt;SUM($AU$206:AU310),_xlfn.CONCAT(", ",AW310),
IF($AU$326=SUM($AU$206:AU310),_xlfn.CONCAT(" y ",AW310)))))</f>
        <v/>
      </c>
      <c r="AW310" s="52" t="s">
        <v>5329</v>
      </c>
    </row>
    <row r="311" spans="1:49" ht="15" customHeight="1">
      <c r="A311" s="11"/>
      <c r="B311" s="11"/>
      <c r="C311" s="37" t="s">
        <v>5330</v>
      </c>
      <c r="D311" s="800" t="str">
        <f t="shared" si="51"/>
        <v/>
      </c>
      <c r="E311" s="723"/>
      <c r="F311" s="723"/>
      <c r="G311" s="723"/>
      <c r="H311" s="723"/>
      <c r="I311" s="724"/>
      <c r="J311" s="808"/>
      <c r="K311" s="809"/>
      <c r="L311" s="808"/>
      <c r="M311" s="809"/>
      <c r="N311" s="808"/>
      <c r="O311" s="809"/>
      <c r="P311" s="808"/>
      <c r="Q311" s="809"/>
      <c r="R311" s="808"/>
      <c r="S311" s="809"/>
      <c r="T311" s="808"/>
      <c r="U311" s="809"/>
      <c r="V311" s="808"/>
      <c r="W311" s="809"/>
      <c r="X311" s="808"/>
      <c r="Y311" s="809"/>
      <c r="Z311" s="808"/>
      <c r="AA311" s="809"/>
      <c r="AB311" s="728"/>
      <c r="AC311" s="714"/>
      <c r="AD311" s="805"/>
      <c r="AI311">
        <f t="shared" si="52"/>
        <v>0</v>
      </c>
      <c r="AJ311">
        <f t="shared" si="53"/>
        <v>0</v>
      </c>
      <c r="AK311">
        <f t="shared" si="54"/>
        <v>0</v>
      </c>
      <c r="AL311">
        <f t="shared" si="55"/>
        <v>0</v>
      </c>
      <c r="AM311">
        <f t="shared" si="56"/>
        <v>0</v>
      </c>
      <c r="AN311">
        <f t="shared" si="57"/>
        <v>0</v>
      </c>
      <c r="AO311">
        <f t="shared" si="58"/>
        <v>0</v>
      </c>
      <c r="AP311">
        <f t="shared" si="59"/>
        <v>0</v>
      </c>
      <c r="AQ311" s="293">
        <f t="shared" si="48"/>
        <v>0</v>
      </c>
      <c r="AR311" s="283" t="str">
        <f>IF(AQ311=0,"",
IF(SUM($AQ$206:AQ311)=1,AS311,
IF($AQ$326&gt;SUM($AQ$206:AQ311),_xlfn.CONCAT(", ",AS311),
IF($AQ$326=SUM($AQ$206:AQ311),_xlfn.CONCAT(" y ",AS311)))))</f>
        <v/>
      </c>
      <c r="AS311" s="10">
        <v>106</v>
      </c>
      <c r="AT311" s="298">
        <f t="shared" si="49"/>
        <v>0</v>
      </c>
      <c r="AU311" s="293">
        <f t="shared" si="50"/>
        <v>0</v>
      </c>
      <c r="AV311" s="283" t="str">
        <f>IF(AU311=0,"",
IF(SUM($AU$206:AU311)=1,AW311,
IF($AU$326&gt;SUM($AU$206:AU311),_xlfn.CONCAT(", ",AW311),
IF($AU$326=SUM($AU$206:AU311),_xlfn.CONCAT(" y ",AW311)))))</f>
        <v/>
      </c>
      <c r="AW311" s="52" t="s">
        <v>5331</v>
      </c>
    </row>
    <row r="312" spans="1:49" ht="15" customHeight="1">
      <c r="A312" s="11"/>
      <c r="B312" s="11"/>
      <c r="C312" s="37" t="s">
        <v>5332</v>
      </c>
      <c r="D312" s="800" t="str">
        <f t="shared" si="51"/>
        <v/>
      </c>
      <c r="E312" s="723"/>
      <c r="F312" s="723"/>
      <c r="G312" s="723"/>
      <c r="H312" s="723"/>
      <c r="I312" s="724"/>
      <c r="J312" s="808"/>
      <c r="K312" s="809"/>
      <c r="L312" s="808"/>
      <c r="M312" s="809"/>
      <c r="N312" s="808"/>
      <c r="O312" s="809"/>
      <c r="P312" s="808"/>
      <c r="Q312" s="809"/>
      <c r="R312" s="808"/>
      <c r="S312" s="809"/>
      <c r="T312" s="808"/>
      <c r="U312" s="809"/>
      <c r="V312" s="808"/>
      <c r="W312" s="809"/>
      <c r="X312" s="808"/>
      <c r="Y312" s="809"/>
      <c r="Z312" s="808"/>
      <c r="AA312" s="809"/>
      <c r="AB312" s="728"/>
      <c r="AC312" s="714"/>
      <c r="AD312" s="805"/>
      <c r="AI312">
        <f t="shared" si="52"/>
        <v>0</v>
      </c>
      <c r="AJ312">
        <f t="shared" si="53"/>
        <v>0</v>
      </c>
      <c r="AK312">
        <f t="shared" si="54"/>
        <v>0</v>
      </c>
      <c r="AL312">
        <f t="shared" si="55"/>
        <v>0</v>
      </c>
      <c r="AM312">
        <f t="shared" si="56"/>
        <v>0</v>
      </c>
      <c r="AN312">
        <f t="shared" si="57"/>
        <v>0</v>
      </c>
      <c r="AO312">
        <f t="shared" si="58"/>
        <v>0</v>
      </c>
      <c r="AP312">
        <f t="shared" si="59"/>
        <v>0</v>
      </c>
      <c r="AQ312" s="293">
        <f t="shared" si="48"/>
        <v>0</v>
      </c>
      <c r="AR312" s="283" t="str">
        <f>IF(AQ312=0,"",
IF(SUM($AQ$206:AQ312)=1,AS312,
IF($AQ$326&gt;SUM($AQ$206:AQ312),_xlfn.CONCAT(", ",AS312),
IF($AQ$326=SUM($AQ$206:AQ312),_xlfn.CONCAT(" y ",AS312)))))</f>
        <v/>
      </c>
      <c r="AS312" s="10">
        <v>107</v>
      </c>
      <c r="AT312" s="298">
        <f t="shared" si="49"/>
        <v>0</v>
      </c>
      <c r="AU312" s="293">
        <f t="shared" si="50"/>
        <v>0</v>
      </c>
      <c r="AV312" s="283" t="str">
        <f>IF(AU312=0,"",
IF(SUM($AU$206:AU312)=1,AW312,
IF($AU$326&gt;SUM($AU$206:AU312),_xlfn.CONCAT(", ",AW312),
IF($AU$326=SUM($AU$206:AU312),_xlfn.CONCAT(" y ",AW312)))))</f>
        <v/>
      </c>
      <c r="AW312" s="52" t="s">
        <v>5333</v>
      </c>
    </row>
    <row r="313" spans="1:49" ht="15" customHeight="1">
      <c r="A313" s="11"/>
      <c r="B313" s="11"/>
      <c r="C313" s="37" t="s">
        <v>5334</v>
      </c>
      <c r="D313" s="800" t="str">
        <f t="shared" si="51"/>
        <v/>
      </c>
      <c r="E313" s="723"/>
      <c r="F313" s="723"/>
      <c r="G313" s="723"/>
      <c r="H313" s="723"/>
      <c r="I313" s="724"/>
      <c r="J313" s="808"/>
      <c r="K313" s="809"/>
      <c r="L313" s="808"/>
      <c r="M313" s="809"/>
      <c r="N313" s="808"/>
      <c r="O313" s="809"/>
      <c r="P313" s="808"/>
      <c r="Q313" s="809"/>
      <c r="R313" s="808"/>
      <c r="S313" s="809"/>
      <c r="T313" s="808"/>
      <c r="U313" s="809"/>
      <c r="V313" s="808"/>
      <c r="W313" s="809"/>
      <c r="X313" s="808"/>
      <c r="Y313" s="809"/>
      <c r="Z313" s="808"/>
      <c r="AA313" s="809"/>
      <c r="AB313" s="728"/>
      <c r="AC313" s="714"/>
      <c r="AD313" s="805"/>
      <c r="AI313">
        <f t="shared" si="52"/>
        <v>0</v>
      </c>
      <c r="AJ313">
        <f t="shared" si="53"/>
        <v>0</v>
      </c>
      <c r="AK313">
        <f t="shared" si="54"/>
        <v>0</v>
      </c>
      <c r="AL313">
        <f t="shared" si="55"/>
        <v>0</v>
      </c>
      <c r="AM313">
        <f t="shared" si="56"/>
        <v>0</v>
      </c>
      <c r="AN313">
        <f t="shared" si="57"/>
        <v>0</v>
      </c>
      <c r="AO313">
        <f t="shared" si="58"/>
        <v>0</v>
      </c>
      <c r="AP313">
        <f t="shared" si="59"/>
        <v>0</v>
      </c>
      <c r="AQ313" s="293">
        <f t="shared" si="48"/>
        <v>0</v>
      </c>
      <c r="AR313" s="283" t="str">
        <f>IF(AQ313=0,"",
IF(SUM($AQ$206:AQ313)=1,AS313,
IF($AQ$326&gt;SUM($AQ$206:AQ313),_xlfn.CONCAT(", ",AS313),
IF($AQ$326=SUM($AQ$206:AQ313),_xlfn.CONCAT(" y ",AS313)))))</f>
        <v/>
      </c>
      <c r="AS313" s="10">
        <v>108</v>
      </c>
      <c r="AT313" s="298">
        <f t="shared" si="49"/>
        <v>0</v>
      </c>
      <c r="AU313" s="293">
        <f t="shared" si="50"/>
        <v>0</v>
      </c>
      <c r="AV313" s="283" t="str">
        <f>IF(AU313=0,"",
IF(SUM($AU$206:AU313)=1,AW313,
IF($AU$326&gt;SUM($AU$206:AU313),_xlfn.CONCAT(", ",AW313),
IF($AU$326=SUM($AU$206:AU313),_xlfn.CONCAT(" y ",AW313)))))</f>
        <v/>
      </c>
      <c r="AW313" s="52" t="s">
        <v>5335</v>
      </c>
    </row>
    <row r="314" spans="1:49" ht="15" customHeight="1">
      <c r="A314" s="11"/>
      <c r="B314" s="11"/>
      <c r="C314" s="37" t="s">
        <v>5336</v>
      </c>
      <c r="D314" s="800" t="str">
        <f t="shared" si="51"/>
        <v/>
      </c>
      <c r="E314" s="723"/>
      <c r="F314" s="723"/>
      <c r="G314" s="723"/>
      <c r="H314" s="723"/>
      <c r="I314" s="724"/>
      <c r="J314" s="808"/>
      <c r="K314" s="809"/>
      <c r="L314" s="808"/>
      <c r="M314" s="809"/>
      <c r="N314" s="808"/>
      <c r="O314" s="809"/>
      <c r="P314" s="808"/>
      <c r="Q314" s="809"/>
      <c r="R314" s="808"/>
      <c r="S314" s="809"/>
      <c r="T314" s="808"/>
      <c r="U314" s="809"/>
      <c r="V314" s="808"/>
      <c r="W314" s="809"/>
      <c r="X314" s="808"/>
      <c r="Y314" s="809"/>
      <c r="Z314" s="808"/>
      <c r="AA314" s="809"/>
      <c r="AB314" s="728"/>
      <c r="AC314" s="714"/>
      <c r="AD314" s="805"/>
      <c r="AI314">
        <f t="shared" si="52"/>
        <v>0</v>
      </c>
      <c r="AJ314">
        <f t="shared" si="53"/>
        <v>0</v>
      </c>
      <c r="AK314">
        <f t="shared" si="54"/>
        <v>0</v>
      </c>
      <c r="AL314">
        <f t="shared" si="55"/>
        <v>0</v>
      </c>
      <c r="AM314">
        <f t="shared" si="56"/>
        <v>0</v>
      </c>
      <c r="AN314">
        <f t="shared" si="57"/>
        <v>0</v>
      </c>
      <c r="AO314">
        <f t="shared" si="58"/>
        <v>0</v>
      </c>
      <c r="AP314">
        <f t="shared" si="59"/>
        <v>0</v>
      </c>
      <c r="AQ314" s="293">
        <f t="shared" si="48"/>
        <v>0</v>
      </c>
      <c r="AR314" s="283" t="str">
        <f>IF(AQ314=0,"",
IF(SUM($AQ$206:AQ314)=1,AS314,
IF($AQ$326&gt;SUM($AQ$206:AQ314),_xlfn.CONCAT(", ",AS314),
IF($AQ$326=SUM($AQ$206:AQ314),_xlfn.CONCAT(" y ",AS314)))))</f>
        <v/>
      </c>
      <c r="AS314" s="10">
        <v>109</v>
      </c>
      <c r="AT314" s="298">
        <f t="shared" si="49"/>
        <v>0</v>
      </c>
      <c r="AU314" s="293">
        <f t="shared" si="50"/>
        <v>0</v>
      </c>
      <c r="AV314" s="283" t="str">
        <f>IF(AU314=0,"",
IF(SUM($AU$206:AU314)=1,AW314,
IF($AU$326&gt;SUM($AU$206:AU314),_xlfn.CONCAT(", ",AW314),
IF($AU$326=SUM($AU$206:AU314),_xlfn.CONCAT(" y ",AW314)))))</f>
        <v/>
      </c>
      <c r="AW314" s="52" t="s">
        <v>5337</v>
      </c>
    </row>
    <row r="315" spans="1:49" ht="15" customHeight="1">
      <c r="A315" s="11"/>
      <c r="B315" s="11"/>
      <c r="C315" s="37" t="s">
        <v>5338</v>
      </c>
      <c r="D315" s="800" t="str">
        <f t="shared" si="51"/>
        <v/>
      </c>
      <c r="E315" s="723"/>
      <c r="F315" s="723"/>
      <c r="G315" s="723"/>
      <c r="H315" s="723"/>
      <c r="I315" s="724"/>
      <c r="J315" s="808"/>
      <c r="K315" s="809"/>
      <c r="L315" s="808"/>
      <c r="M315" s="809"/>
      <c r="N315" s="808"/>
      <c r="O315" s="809"/>
      <c r="P315" s="808"/>
      <c r="Q315" s="809"/>
      <c r="R315" s="808"/>
      <c r="S315" s="809"/>
      <c r="T315" s="808"/>
      <c r="U315" s="809"/>
      <c r="V315" s="808"/>
      <c r="W315" s="809"/>
      <c r="X315" s="808"/>
      <c r="Y315" s="809"/>
      <c r="Z315" s="808"/>
      <c r="AA315" s="809"/>
      <c r="AB315" s="728"/>
      <c r="AC315" s="714"/>
      <c r="AD315" s="805"/>
      <c r="AI315">
        <f t="shared" si="52"/>
        <v>0</v>
      </c>
      <c r="AJ315">
        <f t="shared" si="53"/>
        <v>0</v>
      </c>
      <c r="AK315">
        <f t="shared" si="54"/>
        <v>0</v>
      </c>
      <c r="AL315">
        <f t="shared" si="55"/>
        <v>0</v>
      </c>
      <c r="AM315">
        <f t="shared" si="56"/>
        <v>0</v>
      </c>
      <c r="AN315">
        <f t="shared" si="57"/>
        <v>0</v>
      </c>
      <c r="AO315">
        <f t="shared" si="58"/>
        <v>0</v>
      </c>
      <c r="AP315">
        <f t="shared" si="59"/>
        <v>0</v>
      </c>
      <c r="AQ315" s="293">
        <f t="shared" si="48"/>
        <v>0</v>
      </c>
      <c r="AR315" s="283" t="str">
        <f>IF(AQ315=0,"",
IF(SUM($AQ$206:AQ315)=1,AS315,
IF($AQ$326&gt;SUM($AQ$206:AQ315),_xlfn.CONCAT(", ",AS315),
IF($AQ$326=SUM($AQ$206:AQ315),_xlfn.CONCAT(" y ",AS315)))))</f>
        <v/>
      </c>
      <c r="AS315" s="10">
        <v>110</v>
      </c>
      <c r="AT315" s="298">
        <f t="shared" si="49"/>
        <v>0</v>
      </c>
      <c r="AU315" s="293">
        <f t="shared" si="50"/>
        <v>0</v>
      </c>
      <c r="AV315" s="283" t="str">
        <f>IF(AU315=0,"",
IF(SUM($AU$206:AU315)=1,AW315,
IF($AU$326&gt;SUM($AU$206:AU315),_xlfn.CONCAT(", ",AW315),
IF($AU$326=SUM($AU$206:AU315),_xlfn.CONCAT(" y ",AW315)))))</f>
        <v/>
      </c>
      <c r="AW315" s="52" t="s">
        <v>5339</v>
      </c>
    </row>
    <row r="316" spans="1:49" ht="15" customHeight="1">
      <c r="A316" s="11"/>
      <c r="B316" s="11"/>
      <c r="C316" s="37" t="s">
        <v>5340</v>
      </c>
      <c r="D316" s="800" t="str">
        <f t="shared" si="51"/>
        <v/>
      </c>
      <c r="E316" s="723"/>
      <c r="F316" s="723"/>
      <c r="G316" s="723"/>
      <c r="H316" s="723"/>
      <c r="I316" s="724"/>
      <c r="J316" s="808"/>
      <c r="K316" s="809"/>
      <c r="L316" s="808"/>
      <c r="M316" s="809"/>
      <c r="N316" s="808"/>
      <c r="O316" s="809"/>
      <c r="P316" s="808"/>
      <c r="Q316" s="809"/>
      <c r="R316" s="808"/>
      <c r="S316" s="809"/>
      <c r="T316" s="808"/>
      <c r="U316" s="809"/>
      <c r="V316" s="808"/>
      <c r="W316" s="809"/>
      <c r="X316" s="808"/>
      <c r="Y316" s="809"/>
      <c r="Z316" s="808"/>
      <c r="AA316" s="809"/>
      <c r="AB316" s="728"/>
      <c r="AC316" s="714"/>
      <c r="AD316" s="805"/>
      <c r="AI316">
        <f t="shared" si="52"/>
        <v>0</v>
      </c>
      <c r="AJ316">
        <f t="shared" si="53"/>
        <v>0</v>
      </c>
      <c r="AK316">
        <f t="shared" si="54"/>
        <v>0</v>
      </c>
      <c r="AL316">
        <f t="shared" si="55"/>
        <v>0</v>
      </c>
      <c r="AM316">
        <f t="shared" si="56"/>
        <v>0</v>
      </c>
      <c r="AN316">
        <f t="shared" si="57"/>
        <v>0</v>
      </c>
      <c r="AO316">
        <f t="shared" si="58"/>
        <v>0</v>
      </c>
      <c r="AP316">
        <f t="shared" si="59"/>
        <v>0</v>
      </c>
      <c r="AQ316" s="293">
        <f t="shared" si="48"/>
        <v>0</v>
      </c>
      <c r="AR316" s="283" t="str">
        <f>IF(AQ316=0,"",
IF(SUM($AQ$206:AQ316)=1,AS316,
IF($AQ$326&gt;SUM($AQ$206:AQ316),_xlfn.CONCAT(", ",AS316),
IF($AQ$326=SUM($AQ$206:AQ316),_xlfn.CONCAT(" y ",AS316)))))</f>
        <v/>
      </c>
      <c r="AS316" s="10">
        <v>111</v>
      </c>
      <c r="AT316" s="298">
        <f t="shared" si="49"/>
        <v>0</v>
      </c>
      <c r="AU316" s="293">
        <f t="shared" si="50"/>
        <v>0</v>
      </c>
      <c r="AV316" s="283" t="str">
        <f>IF(AU316=0,"",
IF(SUM($AU$206:AU316)=1,AW316,
IF($AU$326&gt;SUM($AU$206:AU316),_xlfn.CONCAT(", ",AW316),
IF($AU$326=SUM($AU$206:AU316),_xlfn.CONCAT(" y ",AW316)))))</f>
        <v/>
      </c>
      <c r="AW316" s="52" t="s">
        <v>5341</v>
      </c>
    </row>
    <row r="317" spans="1:49" ht="15" customHeight="1">
      <c r="A317" s="11"/>
      <c r="B317" s="11"/>
      <c r="C317" s="37" t="s">
        <v>5342</v>
      </c>
      <c r="D317" s="800" t="str">
        <f t="shared" si="51"/>
        <v/>
      </c>
      <c r="E317" s="723"/>
      <c r="F317" s="723"/>
      <c r="G317" s="723"/>
      <c r="H317" s="723"/>
      <c r="I317" s="724"/>
      <c r="J317" s="808"/>
      <c r="K317" s="809"/>
      <c r="L317" s="808"/>
      <c r="M317" s="809"/>
      <c r="N317" s="808"/>
      <c r="O317" s="809"/>
      <c r="P317" s="808"/>
      <c r="Q317" s="809"/>
      <c r="R317" s="808"/>
      <c r="S317" s="809"/>
      <c r="T317" s="808"/>
      <c r="U317" s="809"/>
      <c r="V317" s="808"/>
      <c r="W317" s="809"/>
      <c r="X317" s="808"/>
      <c r="Y317" s="809"/>
      <c r="Z317" s="808"/>
      <c r="AA317" s="809"/>
      <c r="AB317" s="728"/>
      <c r="AC317" s="714"/>
      <c r="AD317" s="805"/>
      <c r="AI317">
        <f t="shared" si="52"/>
        <v>0</v>
      </c>
      <c r="AJ317">
        <f t="shared" si="53"/>
        <v>0</v>
      </c>
      <c r="AK317">
        <f t="shared" si="54"/>
        <v>0</v>
      </c>
      <c r="AL317">
        <f t="shared" si="55"/>
        <v>0</v>
      </c>
      <c r="AM317">
        <f t="shared" si="56"/>
        <v>0</v>
      </c>
      <c r="AN317">
        <f t="shared" si="57"/>
        <v>0</v>
      </c>
      <c r="AO317">
        <f t="shared" si="58"/>
        <v>0</v>
      </c>
      <c r="AP317">
        <f t="shared" si="59"/>
        <v>0</v>
      </c>
      <c r="AQ317" s="293">
        <f t="shared" si="48"/>
        <v>0</v>
      </c>
      <c r="AR317" s="283" t="str">
        <f>IF(AQ317=0,"",
IF(SUM($AQ$206:AQ317)=1,AS317,
IF($AQ$326&gt;SUM($AQ$206:AQ317),_xlfn.CONCAT(", ",AS317),
IF($AQ$326=SUM($AQ$206:AQ317),_xlfn.CONCAT(" y ",AS317)))))</f>
        <v/>
      </c>
      <c r="AS317" s="10">
        <v>112</v>
      </c>
      <c r="AT317" s="298">
        <f t="shared" si="49"/>
        <v>0</v>
      </c>
      <c r="AU317" s="293">
        <f t="shared" si="50"/>
        <v>0</v>
      </c>
      <c r="AV317" s="283" t="str">
        <f>IF(AU317=0,"",
IF(SUM($AU$206:AU317)=1,AW317,
IF($AU$326&gt;SUM($AU$206:AU317),_xlfn.CONCAT(", ",AW317),
IF($AU$326=SUM($AU$206:AU317),_xlfn.CONCAT(" y ",AW317)))))</f>
        <v/>
      </c>
      <c r="AW317" s="52" t="s">
        <v>5343</v>
      </c>
    </row>
    <row r="318" spans="1:49" ht="15" customHeight="1">
      <c r="A318" s="11"/>
      <c r="B318" s="11"/>
      <c r="C318" s="37" t="s">
        <v>5344</v>
      </c>
      <c r="D318" s="800" t="str">
        <f t="shared" si="51"/>
        <v/>
      </c>
      <c r="E318" s="723"/>
      <c r="F318" s="723"/>
      <c r="G318" s="723"/>
      <c r="H318" s="723"/>
      <c r="I318" s="724"/>
      <c r="J318" s="808"/>
      <c r="K318" s="809"/>
      <c r="L318" s="808"/>
      <c r="M318" s="809"/>
      <c r="N318" s="808"/>
      <c r="O318" s="809"/>
      <c r="P318" s="808"/>
      <c r="Q318" s="809"/>
      <c r="R318" s="808"/>
      <c r="S318" s="809"/>
      <c r="T318" s="808"/>
      <c r="U318" s="809"/>
      <c r="V318" s="808"/>
      <c r="W318" s="809"/>
      <c r="X318" s="808"/>
      <c r="Y318" s="809"/>
      <c r="Z318" s="808"/>
      <c r="AA318" s="809"/>
      <c r="AB318" s="728"/>
      <c r="AC318" s="714"/>
      <c r="AD318" s="805"/>
      <c r="AI318">
        <f t="shared" si="52"/>
        <v>0</v>
      </c>
      <c r="AJ318">
        <f t="shared" si="53"/>
        <v>0</v>
      </c>
      <c r="AK318">
        <f t="shared" si="54"/>
        <v>0</v>
      </c>
      <c r="AL318">
        <f t="shared" si="55"/>
        <v>0</v>
      </c>
      <c r="AM318">
        <f t="shared" si="56"/>
        <v>0</v>
      </c>
      <c r="AN318">
        <f t="shared" si="57"/>
        <v>0</v>
      </c>
      <c r="AO318">
        <f t="shared" si="58"/>
        <v>0</v>
      </c>
      <c r="AP318">
        <f t="shared" si="59"/>
        <v>0</v>
      </c>
      <c r="AQ318" s="293">
        <f t="shared" si="48"/>
        <v>0</v>
      </c>
      <c r="AR318" s="283" t="str">
        <f>IF(AQ318=0,"",
IF(SUM($AQ$206:AQ318)=1,AS318,
IF($AQ$326&gt;SUM($AQ$206:AQ318),_xlfn.CONCAT(", ",AS318),
IF($AQ$326=SUM($AQ$206:AQ318),_xlfn.CONCAT(" y ",AS318)))))</f>
        <v/>
      </c>
      <c r="AS318" s="10">
        <v>113</v>
      </c>
      <c r="AT318" s="298">
        <f t="shared" si="49"/>
        <v>0</v>
      </c>
      <c r="AU318" s="293">
        <f t="shared" si="50"/>
        <v>0</v>
      </c>
      <c r="AV318" s="283" t="str">
        <f>IF(AU318=0,"",
IF(SUM($AU$206:AU318)=1,AW318,
IF($AU$326&gt;SUM($AU$206:AU318),_xlfn.CONCAT(", ",AW318),
IF($AU$326=SUM($AU$206:AU318),_xlfn.CONCAT(" y ",AW318)))))</f>
        <v/>
      </c>
      <c r="AW318" s="52" t="s">
        <v>5345</v>
      </c>
    </row>
    <row r="319" spans="1:49" ht="15" customHeight="1">
      <c r="A319" s="11"/>
      <c r="B319" s="11"/>
      <c r="C319" s="37" t="s">
        <v>5346</v>
      </c>
      <c r="D319" s="800" t="str">
        <f t="shared" si="51"/>
        <v/>
      </c>
      <c r="E319" s="723"/>
      <c r="F319" s="723"/>
      <c r="G319" s="723"/>
      <c r="H319" s="723"/>
      <c r="I319" s="724"/>
      <c r="J319" s="808"/>
      <c r="K319" s="809"/>
      <c r="L319" s="808"/>
      <c r="M319" s="809"/>
      <c r="N319" s="808"/>
      <c r="O319" s="809"/>
      <c r="P319" s="808"/>
      <c r="Q319" s="809"/>
      <c r="R319" s="808"/>
      <c r="S319" s="809"/>
      <c r="T319" s="808"/>
      <c r="U319" s="809"/>
      <c r="V319" s="808"/>
      <c r="W319" s="809"/>
      <c r="X319" s="808"/>
      <c r="Y319" s="809"/>
      <c r="Z319" s="808"/>
      <c r="AA319" s="809"/>
      <c r="AB319" s="728"/>
      <c r="AC319" s="714"/>
      <c r="AD319" s="805"/>
      <c r="AI319">
        <f t="shared" si="52"/>
        <v>0</v>
      </c>
      <c r="AJ319">
        <f t="shared" si="53"/>
        <v>0</v>
      </c>
      <c r="AK319">
        <f t="shared" si="54"/>
        <v>0</v>
      </c>
      <c r="AL319">
        <f t="shared" si="55"/>
        <v>0</v>
      </c>
      <c r="AM319">
        <f t="shared" si="56"/>
        <v>0</v>
      </c>
      <c r="AN319">
        <f t="shared" si="57"/>
        <v>0</v>
      </c>
      <c r="AO319">
        <f t="shared" si="58"/>
        <v>0</v>
      </c>
      <c r="AP319">
        <f t="shared" si="59"/>
        <v>0</v>
      </c>
      <c r="AQ319" s="293">
        <f t="shared" si="48"/>
        <v>0</v>
      </c>
      <c r="AR319" s="283" t="str">
        <f>IF(AQ319=0,"",
IF(SUM($AQ$206:AQ319)=1,AS319,
IF($AQ$326&gt;SUM($AQ$206:AQ319),_xlfn.CONCAT(", ",AS319),
IF($AQ$326=SUM($AQ$206:AQ319),_xlfn.CONCAT(" y ",AS319)))))</f>
        <v/>
      </c>
      <c r="AS319" s="10">
        <v>114</v>
      </c>
      <c r="AT319" s="298">
        <f t="shared" si="49"/>
        <v>0</v>
      </c>
      <c r="AU319" s="293">
        <f t="shared" si="50"/>
        <v>0</v>
      </c>
      <c r="AV319" s="283" t="str">
        <f>IF(AU319=0,"",
IF(SUM($AU$206:AU319)=1,AW319,
IF($AU$326&gt;SUM($AU$206:AU319),_xlfn.CONCAT(", ",AW319),
IF($AU$326=SUM($AU$206:AU319),_xlfn.CONCAT(" y ",AW319)))))</f>
        <v/>
      </c>
      <c r="AW319" s="52" t="s">
        <v>5347</v>
      </c>
    </row>
    <row r="320" spans="1:49" ht="15" customHeight="1">
      <c r="A320" s="11"/>
      <c r="B320" s="11"/>
      <c r="C320" s="37" t="s">
        <v>5348</v>
      </c>
      <c r="D320" s="800" t="str">
        <f t="shared" si="51"/>
        <v/>
      </c>
      <c r="E320" s="723"/>
      <c r="F320" s="723"/>
      <c r="G320" s="723"/>
      <c r="H320" s="723"/>
      <c r="I320" s="724"/>
      <c r="J320" s="808"/>
      <c r="K320" s="809"/>
      <c r="L320" s="808"/>
      <c r="M320" s="809"/>
      <c r="N320" s="808"/>
      <c r="O320" s="809"/>
      <c r="P320" s="808"/>
      <c r="Q320" s="809"/>
      <c r="R320" s="808"/>
      <c r="S320" s="809"/>
      <c r="T320" s="808"/>
      <c r="U320" s="809"/>
      <c r="V320" s="808"/>
      <c r="W320" s="809"/>
      <c r="X320" s="808"/>
      <c r="Y320" s="809"/>
      <c r="Z320" s="808"/>
      <c r="AA320" s="809"/>
      <c r="AB320" s="728"/>
      <c r="AC320" s="714"/>
      <c r="AD320" s="805"/>
      <c r="AI320">
        <f t="shared" si="52"/>
        <v>0</v>
      </c>
      <c r="AJ320">
        <f t="shared" si="53"/>
        <v>0</v>
      </c>
      <c r="AK320">
        <f t="shared" si="54"/>
        <v>0</v>
      </c>
      <c r="AL320">
        <f t="shared" si="55"/>
        <v>0</v>
      </c>
      <c r="AM320">
        <f t="shared" si="56"/>
        <v>0</v>
      </c>
      <c r="AN320">
        <f t="shared" si="57"/>
        <v>0</v>
      </c>
      <c r="AO320">
        <f t="shared" si="58"/>
        <v>0</v>
      </c>
      <c r="AP320">
        <f t="shared" si="59"/>
        <v>0</v>
      </c>
      <c r="AQ320" s="293">
        <f t="shared" si="48"/>
        <v>0</v>
      </c>
      <c r="AR320" s="283" t="str">
        <f>IF(AQ320=0,"",
IF(SUM($AQ$206:AQ320)=1,AS320,
IF($AQ$326&gt;SUM($AQ$206:AQ320),_xlfn.CONCAT(", ",AS320),
IF($AQ$326=SUM($AQ$206:AQ320),_xlfn.CONCAT(" y ",AS320)))))</f>
        <v/>
      </c>
      <c r="AS320" s="10">
        <v>115</v>
      </c>
      <c r="AT320" s="298">
        <f t="shared" si="49"/>
        <v>0</v>
      </c>
      <c r="AU320" s="293">
        <f t="shared" si="50"/>
        <v>0</v>
      </c>
      <c r="AV320" s="283" t="str">
        <f>IF(AU320=0,"",
IF(SUM($AU$206:AU320)=1,AW320,
IF($AU$326&gt;SUM($AU$206:AU320),_xlfn.CONCAT(", ",AW320),
IF($AU$326=SUM($AU$206:AU320),_xlfn.CONCAT(" y ",AW320)))))</f>
        <v/>
      </c>
      <c r="AW320" s="52" t="s">
        <v>5349</v>
      </c>
    </row>
    <row r="321" spans="1:49" ht="15" customHeight="1">
      <c r="A321" s="11"/>
      <c r="B321" s="11"/>
      <c r="C321" s="37" t="s">
        <v>5350</v>
      </c>
      <c r="D321" s="800" t="str">
        <f t="shared" si="51"/>
        <v/>
      </c>
      <c r="E321" s="723"/>
      <c r="F321" s="723"/>
      <c r="G321" s="723"/>
      <c r="H321" s="723"/>
      <c r="I321" s="724"/>
      <c r="J321" s="808"/>
      <c r="K321" s="809"/>
      <c r="L321" s="808"/>
      <c r="M321" s="809"/>
      <c r="N321" s="808"/>
      <c r="O321" s="809"/>
      <c r="P321" s="808"/>
      <c r="Q321" s="809"/>
      <c r="R321" s="808"/>
      <c r="S321" s="809"/>
      <c r="T321" s="808"/>
      <c r="U321" s="809"/>
      <c r="V321" s="808"/>
      <c r="W321" s="809"/>
      <c r="X321" s="808"/>
      <c r="Y321" s="809"/>
      <c r="Z321" s="808"/>
      <c r="AA321" s="809"/>
      <c r="AB321" s="728"/>
      <c r="AC321" s="714"/>
      <c r="AD321" s="805"/>
      <c r="AI321">
        <f t="shared" si="52"/>
        <v>0</v>
      </c>
      <c r="AJ321">
        <f t="shared" si="53"/>
        <v>0</v>
      </c>
      <c r="AK321">
        <f t="shared" si="54"/>
        <v>0</v>
      </c>
      <c r="AL321">
        <f t="shared" si="55"/>
        <v>0</v>
      </c>
      <c r="AM321">
        <f t="shared" si="56"/>
        <v>0</v>
      </c>
      <c r="AN321">
        <f t="shared" si="57"/>
        <v>0</v>
      </c>
      <c r="AO321">
        <f t="shared" si="58"/>
        <v>0</v>
      </c>
      <c r="AP321">
        <f t="shared" si="59"/>
        <v>0</v>
      </c>
      <c r="AQ321" s="293">
        <f t="shared" si="48"/>
        <v>0</v>
      </c>
      <c r="AR321" s="283" t="str">
        <f>IF(AQ321=0,"",
IF(SUM($AQ$206:AQ321)=1,AS321,
IF($AQ$326&gt;SUM($AQ$206:AQ321),_xlfn.CONCAT(", ",AS321),
IF($AQ$326=SUM($AQ$206:AQ321),_xlfn.CONCAT(" y ",AS321)))))</f>
        <v/>
      </c>
      <c r="AS321" s="10">
        <v>116</v>
      </c>
      <c r="AT321" s="298">
        <f t="shared" si="49"/>
        <v>0</v>
      </c>
      <c r="AU321" s="293">
        <f t="shared" si="50"/>
        <v>0</v>
      </c>
      <c r="AV321" s="283" t="str">
        <f>IF(AU321=0,"",
IF(SUM($AU$206:AU321)=1,AW321,
IF($AU$326&gt;SUM($AU$206:AU321),_xlfn.CONCAT(", ",AW321),
IF($AU$326=SUM($AU$206:AU321),_xlfn.CONCAT(" y ",AW321)))))</f>
        <v/>
      </c>
      <c r="AW321" s="52" t="s">
        <v>5351</v>
      </c>
    </row>
    <row r="322" spans="1:49" ht="15" customHeight="1">
      <c r="A322" s="11"/>
      <c r="B322" s="11"/>
      <c r="C322" s="37" t="s">
        <v>5352</v>
      </c>
      <c r="D322" s="800" t="str">
        <f t="shared" si="51"/>
        <v/>
      </c>
      <c r="E322" s="723"/>
      <c r="F322" s="723"/>
      <c r="G322" s="723"/>
      <c r="H322" s="723"/>
      <c r="I322" s="724"/>
      <c r="J322" s="808"/>
      <c r="K322" s="809"/>
      <c r="L322" s="808"/>
      <c r="M322" s="809"/>
      <c r="N322" s="808"/>
      <c r="O322" s="809"/>
      <c r="P322" s="808"/>
      <c r="Q322" s="809"/>
      <c r="R322" s="808"/>
      <c r="S322" s="809"/>
      <c r="T322" s="808"/>
      <c r="U322" s="809"/>
      <c r="V322" s="808"/>
      <c r="W322" s="809"/>
      <c r="X322" s="808"/>
      <c r="Y322" s="809"/>
      <c r="Z322" s="808"/>
      <c r="AA322" s="809"/>
      <c r="AB322" s="728"/>
      <c r="AC322" s="714"/>
      <c r="AD322" s="805"/>
      <c r="AI322">
        <f t="shared" si="52"/>
        <v>0</v>
      </c>
      <c r="AJ322">
        <f t="shared" si="53"/>
        <v>0</v>
      </c>
      <c r="AK322">
        <f t="shared" si="54"/>
        <v>0</v>
      </c>
      <c r="AL322">
        <f t="shared" si="55"/>
        <v>0</v>
      </c>
      <c r="AM322">
        <f t="shared" si="56"/>
        <v>0</v>
      </c>
      <c r="AN322">
        <f t="shared" si="57"/>
        <v>0</v>
      </c>
      <c r="AO322">
        <f t="shared" si="58"/>
        <v>0</v>
      </c>
      <c r="AP322">
        <f t="shared" si="59"/>
        <v>0</v>
      </c>
      <c r="AQ322" s="293">
        <f t="shared" si="48"/>
        <v>0</v>
      </c>
      <c r="AR322" s="283" t="str">
        <f>IF(AQ322=0,"",
IF(SUM($AQ$206:AQ322)=1,AS322,
IF($AQ$326&gt;SUM($AQ$206:AQ322),_xlfn.CONCAT(", ",AS322),
IF($AQ$326=SUM($AQ$206:AQ322),_xlfn.CONCAT(" y ",AS322)))))</f>
        <v/>
      </c>
      <c r="AS322" s="10">
        <v>117</v>
      </c>
      <c r="AT322" s="298">
        <f t="shared" si="49"/>
        <v>0</v>
      </c>
      <c r="AU322" s="293">
        <f t="shared" si="50"/>
        <v>0</v>
      </c>
      <c r="AV322" s="283" t="str">
        <f>IF(AU322=0,"",
IF(SUM($AU$206:AU322)=1,AW322,
IF($AU$326&gt;SUM($AU$206:AU322),_xlfn.CONCAT(", ",AW322),
IF($AU$326=SUM($AU$206:AU322),_xlfn.CONCAT(" y ",AW322)))))</f>
        <v/>
      </c>
      <c r="AW322" s="52" t="s">
        <v>5353</v>
      </c>
    </row>
    <row r="323" spans="1:49" ht="15" customHeight="1">
      <c r="A323" s="11"/>
      <c r="B323" s="11"/>
      <c r="C323" s="37" t="s">
        <v>5354</v>
      </c>
      <c r="D323" s="800" t="str">
        <f t="shared" si="51"/>
        <v/>
      </c>
      <c r="E323" s="723"/>
      <c r="F323" s="723"/>
      <c r="G323" s="723"/>
      <c r="H323" s="723"/>
      <c r="I323" s="724"/>
      <c r="J323" s="808"/>
      <c r="K323" s="809"/>
      <c r="L323" s="808"/>
      <c r="M323" s="809"/>
      <c r="N323" s="808"/>
      <c r="O323" s="809"/>
      <c r="P323" s="808"/>
      <c r="Q323" s="809"/>
      <c r="R323" s="808"/>
      <c r="S323" s="809"/>
      <c r="T323" s="808"/>
      <c r="U323" s="809"/>
      <c r="V323" s="808"/>
      <c r="W323" s="809"/>
      <c r="X323" s="808"/>
      <c r="Y323" s="809"/>
      <c r="Z323" s="808"/>
      <c r="AA323" s="809"/>
      <c r="AB323" s="728"/>
      <c r="AC323" s="714"/>
      <c r="AD323" s="805"/>
      <c r="AI323">
        <f t="shared" si="52"/>
        <v>0</v>
      </c>
      <c r="AJ323">
        <f t="shared" si="53"/>
        <v>0</v>
      </c>
      <c r="AK323">
        <f t="shared" si="54"/>
        <v>0</v>
      </c>
      <c r="AL323">
        <f t="shared" si="55"/>
        <v>0</v>
      </c>
      <c r="AM323">
        <f t="shared" si="56"/>
        <v>0</v>
      </c>
      <c r="AN323">
        <f t="shared" si="57"/>
        <v>0</v>
      </c>
      <c r="AO323">
        <f t="shared" si="58"/>
        <v>0</v>
      </c>
      <c r="AP323">
        <f t="shared" si="59"/>
        <v>0</v>
      </c>
      <c r="AQ323" s="293">
        <f t="shared" si="48"/>
        <v>0</v>
      </c>
      <c r="AR323" s="283" t="str">
        <f>IF(AQ323=0,"",
IF(SUM($AQ$206:AQ323)=1,AS323,
IF($AQ$326&gt;SUM($AQ$206:AQ323),_xlfn.CONCAT(", ",AS323),
IF($AQ$326=SUM($AQ$206:AQ323),_xlfn.CONCAT(" y ",AS323)))))</f>
        <v/>
      </c>
      <c r="AS323" s="10">
        <v>118</v>
      </c>
      <c r="AT323" s="298">
        <f t="shared" si="49"/>
        <v>0</v>
      </c>
      <c r="AU323" s="293">
        <f t="shared" si="50"/>
        <v>0</v>
      </c>
      <c r="AV323" s="283" t="str">
        <f>IF(AU323=0,"",
IF(SUM($AU$206:AU323)=1,AW323,
IF($AU$326&gt;SUM($AU$206:AU323),_xlfn.CONCAT(", ",AW323),
IF($AU$326=SUM($AU$206:AU323),_xlfn.CONCAT(" y ",AW323)))))</f>
        <v/>
      </c>
      <c r="AW323" s="52" t="s">
        <v>5355</v>
      </c>
    </row>
    <row r="324" spans="1:49" ht="15" customHeight="1">
      <c r="A324" s="11"/>
      <c r="B324" s="11"/>
      <c r="C324" s="37" t="s">
        <v>5356</v>
      </c>
      <c r="D324" s="800" t="str">
        <f t="shared" si="51"/>
        <v/>
      </c>
      <c r="E324" s="723"/>
      <c r="F324" s="723"/>
      <c r="G324" s="723"/>
      <c r="H324" s="723"/>
      <c r="I324" s="724"/>
      <c r="J324" s="808"/>
      <c r="K324" s="809"/>
      <c r="L324" s="808"/>
      <c r="M324" s="809"/>
      <c r="N324" s="808"/>
      <c r="O324" s="809"/>
      <c r="P324" s="808"/>
      <c r="Q324" s="809"/>
      <c r="R324" s="808"/>
      <c r="S324" s="809"/>
      <c r="T324" s="808"/>
      <c r="U324" s="809"/>
      <c r="V324" s="808"/>
      <c r="W324" s="809"/>
      <c r="X324" s="808"/>
      <c r="Y324" s="809"/>
      <c r="Z324" s="808"/>
      <c r="AA324" s="809"/>
      <c r="AB324" s="728"/>
      <c r="AC324" s="714"/>
      <c r="AD324" s="805"/>
      <c r="AI324">
        <f t="shared" si="52"/>
        <v>0</v>
      </c>
      <c r="AJ324">
        <f t="shared" si="53"/>
        <v>0</v>
      </c>
      <c r="AK324">
        <f t="shared" si="54"/>
        <v>0</v>
      </c>
      <c r="AL324">
        <f t="shared" si="55"/>
        <v>0</v>
      </c>
      <c r="AM324">
        <f t="shared" si="56"/>
        <v>0</v>
      </c>
      <c r="AN324">
        <f t="shared" si="57"/>
        <v>0</v>
      </c>
      <c r="AO324">
        <f t="shared" si="58"/>
        <v>0</v>
      </c>
      <c r="AP324">
        <f t="shared" si="59"/>
        <v>0</v>
      </c>
      <c r="AQ324" s="293">
        <f t="shared" si="48"/>
        <v>0</v>
      </c>
      <c r="AR324" s="283" t="str">
        <f>IF(AQ324=0,"",
IF(SUM($AQ$206:AQ324)=1,AS324,
IF($AQ$326&gt;SUM($AQ$206:AQ324),_xlfn.CONCAT(", ",AS324),
IF($AQ$326=SUM($AQ$206:AQ324),_xlfn.CONCAT(" y ",AS324)))))</f>
        <v/>
      </c>
      <c r="AS324" s="10">
        <v>119</v>
      </c>
      <c r="AT324" s="298">
        <f t="shared" si="49"/>
        <v>0</v>
      </c>
      <c r="AU324" s="293">
        <f t="shared" si="50"/>
        <v>0</v>
      </c>
      <c r="AV324" s="283" t="str">
        <f>IF(AU324=0,"",
IF(SUM($AU$206:AU324)=1,AW324,
IF($AU$326&gt;SUM($AU$206:AU324),_xlfn.CONCAT(", ",AW324),
IF($AU$326=SUM($AU$206:AU324),_xlfn.CONCAT(" y ",AW324)))))</f>
        <v/>
      </c>
      <c r="AW324" s="52" t="s">
        <v>5357</v>
      </c>
    </row>
    <row r="325" spans="1:49" ht="15" customHeight="1">
      <c r="A325" s="11"/>
      <c r="B325" s="11"/>
      <c r="C325" s="37" t="s">
        <v>5358</v>
      </c>
      <c r="D325" s="800" t="str">
        <f t="shared" si="51"/>
        <v/>
      </c>
      <c r="E325" s="723"/>
      <c r="F325" s="723"/>
      <c r="G325" s="723"/>
      <c r="H325" s="723"/>
      <c r="I325" s="724"/>
      <c r="J325" s="808"/>
      <c r="K325" s="809"/>
      <c r="L325" s="808"/>
      <c r="M325" s="809"/>
      <c r="N325" s="808"/>
      <c r="O325" s="809"/>
      <c r="P325" s="808"/>
      <c r="Q325" s="809"/>
      <c r="R325" s="808"/>
      <c r="S325" s="809"/>
      <c r="T325" s="808"/>
      <c r="U325" s="809"/>
      <c r="V325" s="808"/>
      <c r="W325" s="809"/>
      <c r="X325" s="808"/>
      <c r="Y325" s="809"/>
      <c r="Z325" s="808"/>
      <c r="AA325" s="809"/>
      <c r="AB325" s="728"/>
      <c r="AC325" s="714"/>
      <c r="AD325" s="805"/>
      <c r="AI325" s="578">
        <f>P325</f>
        <v>0</v>
      </c>
      <c r="AJ325">
        <f t="shared" si="53"/>
        <v>0</v>
      </c>
      <c r="AK325">
        <f t="shared" si="54"/>
        <v>0</v>
      </c>
      <c r="AL325">
        <f t="shared" si="55"/>
        <v>0</v>
      </c>
      <c r="AM325">
        <f t="shared" si="56"/>
        <v>0</v>
      </c>
      <c r="AN325">
        <f t="shared" si="57"/>
        <v>0</v>
      </c>
      <c r="AO325">
        <f t="shared" si="58"/>
        <v>0</v>
      </c>
      <c r="AP325">
        <f t="shared" si="59"/>
        <v>0</v>
      </c>
      <c r="AQ325" s="293">
        <f t="shared" si="48"/>
        <v>0</v>
      </c>
      <c r="AR325" s="283" t="str">
        <f>IF(AQ325=0,"",
IF(SUM($AQ$206:AQ325)=1,AS325,
IF($AQ$326&gt;SUM($AQ$206:AQ325),_xlfn.CONCAT(", ",AS325),
IF($AQ$326=SUM($AQ$206:AQ325),_xlfn.CONCAT(" y ",AS325)))))</f>
        <v/>
      </c>
      <c r="AS325" s="10">
        <v>120</v>
      </c>
      <c r="AT325" s="298">
        <f>IF(AND(COUNTBLANK(D325)=0,COUNTA(J325:AD325)=10),0,IF(AND(COUNTBLANK(D325)=1,COUNTA(J325:AD325)=0),0,1))</f>
        <v>0</v>
      </c>
      <c r="AU325" s="293">
        <f t="shared" si="50"/>
        <v>0</v>
      </c>
      <c r="AV325" s="283" t="str">
        <f>IF(AU325=0,"",
IF(SUM($AU$206:AU325)=1,AW325,
IF($AU$326&gt;SUM($AU$206:AU325),_xlfn.CONCAT(", ",AW325),
IF($AU$326=SUM($AU$206:AU325),_xlfn.CONCAT(" y ",AW325)))))</f>
        <v/>
      </c>
      <c r="AW325" s="52" t="s">
        <v>5359</v>
      </c>
    </row>
    <row r="326" spans="1:49" ht="15" customHeight="1">
      <c r="A326" s="12"/>
      <c r="B326" s="12"/>
      <c r="C326" s="12"/>
      <c r="D326" s="12"/>
      <c r="E326" s="12"/>
      <c r="F326" s="12"/>
      <c r="G326" s="12"/>
      <c r="H326" s="54"/>
      <c r="I326" s="54" t="s">
        <v>5438</v>
      </c>
      <c r="J326" s="722">
        <f>IF(AND(SUM(J206:J325)=0,COUNTIF(J206:J325,"NS")&gt;0),"NS",IF(AND(SUM(J206:J325)=0,COUNTIF(J206:J325,0)&gt;0),0,IF(AND(SUM(J206:J325)=0,COUNTIF(J206:J325,"NA")&gt;0),"NA",SUM(J206:J325))))</f>
        <v>0</v>
      </c>
      <c r="K326" s="724"/>
      <c r="L326" s="722">
        <f>IF(AND(SUM(L206:L325)=0,COUNTIF(L206:L325,"NS")&gt;0),"NS",IF(AND(SUM(L206:L325)=0,COUNTIF(L206:L325,0)&gt;0),0,IF(AND(SUM(L206:L325)=0,COUNTIF(L206:L325,"NA")&gt;0),"NA",SUM(L206:L325))))</f>
        <v>0</v>
      </c>
      <c r="M326" s="724"/>
      <c r="N326" s="722">
        <f>IF(AND(SUM(N206:N325)=0,COUNTIF(N206:N325,"NS")&gt;0),"NS",IF(AND(SUM(N206:N325)=0,COUNTIF(N206:N325,0)&gt;0),0,IF(AND(SUM(N206:N325)=0,COUNTIF(N206:N325,"NA")&gt;0),"NA",SUM(N206:N325))))</f>
        <v>0</v>
      </c>
      <c r="O326" s="724"/>
      <c r="P326" s="722">
        <f>IF(AND(SUM(P206:P325)=0,COUNTIF(P206:P325,"NS")&gt;0),"NS",IF(AND(SUM(P206:P325)=0,COUNTIF(P206:P325,0)&gt;0),0,IF(AND(SUM(P206:P325)=0,COUNTIF(P206:P325,"NA")&gt;0),"NA",SUM(P206:P325))))</f>
        <v>0</v>
      </c>
      <c r="Q326" s="724"/>
      <c r="R326" s="722">
        <f>IF(AND(SUM(R206:R325)=0,COUNTIF(R206:R325,"NS")&gt;0),"NS",IF(AND(SUM(R206:R325)=0,COUNTIF(R206:R325,0)&gt;0),0,IF(AND(SUM(R206:R325)=0,COUNTIF(R206:R325,"NA")&gt;0),"NA",SUM(R206:R325))))</f>
        <v>0</v>
      </c>
      <c r="S326" s="724"/>
      <c r="T326" s="722">
        <f>IF(AND(SUM(T206:T325)=0,COUNTIF(T206:T325,"NS")&gt;0),"NS",IF(AND(SUM(T206:T325)=0,COUNTIF(T206:T325,0)&gt;0),0,IF(AND(SUM(T206:T325)=0,COUNTIF(T206:T325,"NA")&gt;0),"NA",SUM(T206:T325))))</f>
        <v>0</v>
      </c>
      <c r="U326" s="724"/>
      <c r="V326" s="722">
        <f>IF(AND(SUM(V206:V325)=0,COUNTIF(V206:V325,"NS")&gt;0),"NS",IF(AND(SUM(V206:V325)=0,COUNTIF(V206:V325,0)&gt;0),0,IF(AND(SUM(V206:V325)=0,COUNTIF(V206:V325,"NA")&gt;0),"NA",SUM(V206:V325))))</f>
        <v>0</v>
      </c>
      <c r="W326" s="724"/>
      <c r="X326" s="722">
        <f>IF(AND(SUM(X206:X325)=0,COUNTIF(X206:X325,"NS")&gt;0),"NS",IF(AND(SUM(X206:X325)=0,COUNTIF(X206:X325,0)&gt;0),0,IF(AND(SUM(X206:X325)=0,COUNTIF(X206:X325,"NA")&gt;0),"NA",SUM(X206:X325))))</f>
        <v>0</v>
      </c>
      <c r="Y326" s="724"/>
      <c r="Z326" s="722">
        <f>IF(AND(SUM(Z206:Z325)=0,COUNTIF(Z206:Z325,"NS")&gt;0),"NS",IF(AND(SUM(Z206:Z325)=0,COUNTIF(Z206:Z325,0)&gt;0),0,IF(AND(SUM(Z206:Z325)=0,COUNTIF(Z206:Z325,"NA")&gt;0),"NA",SUM(Z206:Z325))))</f>
        <v>0</v>
      </c>
      <c r="AA326" s="724"/>
      <c r="AB326" s="13"/>
      <c r="AC326" s="13"/>
      <c r="AD326" s="13"/>
      <c r="AL326" s="242">
        <f>SUM(AL206:AL325)</f>
        <v>0</v>
      </c>
      <c r="AP326" s="242">
        <f>SUM(AP206:AP325)</f>
        <v>0</v>
      </c>
      <c r="AQ326" s="285">
        <f>SUM(AQ206:AQ325)</f>
        <v>0</v>
      </c>
      <c r="AR326" s="285" t="str">
        <f>IF(AQ326=0,"",_xlfn.CONCAT(AR206:AR325))</f>
        <v/>
      </c>
      <c r="AS326" s="286" t="str">
        <f>IF(AQ326=0,"",
IF(AQ326&gt;1,"Favor de revisar la suma y consistencia de totales y/o subtotales por filas (numéricos y NS)",
IF(AQ326=1,_xlfn.CONCAT("Favor de revisar la sumatoria del total y/o subtotal en el numeral: ",AR326),_xlfn.CONCAT("Favor de revisar la sumatoria de los totales y/o subtotales en los numerales: ",AR326))))</f>
        <v/>
      </c>
      <c r="AU326" s="285">
        <f>SUM(AU206:AU325)</f>
        <v>0</v>
      </c>
      <c r="AV326" s="285" t="str">
        <f>IF(AU326=0,"",_xlfn.CONCAT(AV206:AV325))</f>
        <v/>
      </c>
      <c r="AW326" s="286" t="str">
        <f>IF(AU326=0,"",
IF(AU326&gt;10,"Favor de ingresar toda la información requerida en la pregunta",
IF(AU326=1,_xlfn.CONCAT("Favor de revisar la información capturada en el numeral: ",AV326),_xlfn.CONCAT("Favor de revisar la información capturada en los numerales: ",AV326))))</f>
        <v/>
      </c>
    </row>
    <row r="327" spans="1:49" ht="1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I327" t="s">
        <v>5439</v>
      </c>
      <c r="AJ327" s="243">
        <f>SUM(AL326,AP326)</f>
        <v>0</v>
      </c>
    </row>
    <row r="328" spans="1:49" ht="24" customHeight="1">
      <c r="A328" s="12"/>
      <c r="B328" s="12"/>
      <c r="C328" s="819" t="s">
        <v>5408</v>
      </c>
      <c r="D328" s="781"/>
      <c r="E328" s="781"/>
      <c r="F328" s="781"/>
      <c r="G328" s="781"/>
      <c r="H328" s="781"/>
      <c r="I328" s="781"/>
      <c r="J328" s="781"/>
      <c r="K328" s="781"/>
      <c r="L328" s="781"/>
      <c r="M328" s="781"/>
      <c r="N328" s="781"/>
      <c r="O328" s="781"/>
      <c r="P328" s="781"/>
      <c r="Q328" s="781"/>
      <c r="R328" s="781"/>
      <c r="S328" s="781"/>
      <c r="T328" s="781"/>
      <c r="U328" s="781"/>
      <c r="V328" s="781"/>
      <c r="W328" s="781"/>
      <c r="X328" s="781"/>
      <c r="Y328" s="781"/>
      <c r="Z328" s="781"/>
      <c r="AA328" s="781"/>
      <c r="AB328" s="781"/>
      <c r="AC328" s="781"/>
      <c r="AD328" s="781"/>
    </row>
    <row r="329" spans="1:49" ht="60" customHeight="1">
      <c r="C329" s="810"/>
      <c r="D329" s="714"/>
      <c r="E329" s="714"/>
      <c r="F329" s="714"/>
      <c r="G329" s="714"/>
      <c r="H329" s="714"/>
      <c r="I329" s="714"/>
      <c r="J329" s="714"/>
      <c r="K329" s="714"/>
      <c r="L329" s="714"/>
      <c r="M329" s="714"/>
      <c r="N329" s="714"/>
      <c r="O329" s="714"/>
      <c r="P329" s="714"/>
      <c r="Q329" s="714"/>
      <c r="R329" s="714"/>
      <c r="S329" s="714"/>
      <c r="T329" s="714"/>
      <c r="U329" s="714"/>
      <c r="V329" s="714"/>
      <c r="W329" s="714"/>
      <c r="X329" s="714"/>
      <c r="Y329" s="714"/>
      <c r="Z329" s="714"/>
      <c r="AA329" s="714"/>
      <c r="AB329" s="714"/>
      <c r="AC329" s="714"/>
      <c r="AD329" s="805"/>
    </row>
    <row r="330" spans="1:49" ht="15" customHeight="1">
      <c r="B330" s="843" t="str">
        <f>AW326</f>
        <v/>
      </c>
      <c r="C330" s="678"/>
      <c r="D330" s="678"/>
      <c r="E330" s="678"/>
      <c r="F330" s="678"/>
      <c r="G330" s="678"/>
      <c r="H330" s="678"/>
      <c r="I330" s="678"/>
      <c r="J330" s="678"/>
      <c r="K330" s="678"/>
      <c r="L330" s="678"/>
      <c r="M330" s="678"/>
      <c r="N330" s="678"/>
      <c r="O330" s="678"/>
      <c r="P330" s="678"/>
      <c r="Q330" s="678"/>
      <c r="R330" s="678"/>
      <c r="S330" s="678"/>
      <c r="T330" s="678"/>
      <c r="U330" s="678"/>
      <c r="V330" s="678"/>
      <c r="W330" s="678"/>
      <c r="X330" s="678"/>
      <c r="Y330" s="678"/>
      <c r="Z330" s="678"/>
      <c r="AA330" s="678"/>
      <c r="AB330" s="678"/>
      <c r="AC330" s="678"/>
      <c r="AD330" s="678"/>
    </row>
    <row r="331" spans="1:49" ht="15" customHeight="1">
      <c r="B331" s="796" t="str">
        <f>IF(SUM(COUNTIF(J206:AA325,"NS"))&lt;&gt;0,"Alerta: debido a que cuenta con registros NS, debe proporcionar una justificación en el area de comentarios al final de la pregunta","")</f>
        <v/>
      </c>
      <c r="C331" s="796"/>
      <c r="D331" s="796"/>
      <c r="E331" s="796"/>
      <c r="F331" s="796"/>
      <c r="G331" s="796"/>
      <c r="H331" s="796"/>
      <c r="I331" s="796"/>
      <c r="J331" s="796"/>
      <c r="K331" s="796"/>
      <c r="L331" s="796"/>
      <c r="M331" s="796"/>
      <c r="N331" s="796"/>
      <c r="O331" s="796"/>
      <c r="P331" s="796"/>
      <c r="Q331" s="796"/>
      <c r="R331" s="796"/>
      <c r="S331" s="796"/>
      <c r="T331" s="796"/>
      <c r="U331" s="796"/>
      <c r="V331" s="796"/>
      <c r="W331" s="796"/>
      <c r="X331" s="796"/>
      <c r="Y331" s="796"/>
      <c r="Z331" s="796"/>
      <c r="AA331" s="796"/>
      <c r="AB331" s="796"/>
      <c r="AC331" s="796"/>
      <c r="AD331" s="796"/>
    </row>
    <row r="332" spans="1:49" ht="15" customHeight="1">
      <c r="B332" s="797" t="str">
        <f>AS326</f>
        <v/>
      </c>
      <c r="C332" s="797"/>
      <c r="D332" s="797"/>
      <c r="E332" s="797"/>
      <c r="F332" s="797"/>
      <c r="G332" s="797"/>
      <c r="H332" s="797"/>
      <c r="I332" s="797"/>
      <c r="J332" s="797"/>
      <c r="K332" s="797"/>
      <c r="L332" s="797"/>
      <c r="M332" s="797"/>
      <c r="N332" s="797"/>
      <c r="O332" s="797"/>
      <c r="P332" s="797"/>
      <c r="Q332" s="797"/>
      <c r="R332" s="797"/>
      <c r="S332" s="797"/>
      <c r="T332" s="797"/>
      <c r="U332" s="797"/>
      <c r="V332" s="797"/>
      <c r="W332" s="797"/>
      <c r="X332" s="797"/>
      <c r="Y332" s="797"/>
      <c r="Z332" s="797"/>
      <c r="AA332" s="797"/>
      <c r="AB332" s="797"/>
      <c r="AC332" s="797"/>
      <c r="AD332" s="797"/>
    </row>
    <row r="333" spans="1:49" ht="15" customHeight="1"/>
    <row r="334" spans="1:49" ht="15" customHeight="1"/>
    <row r="335" spans="1:49" ht="15" customHeight="1"/>
    <row r="336" spans="1:49"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sheetData>
  <sheetProtection algorithmName="SHA-512" hashValue="Q72DnXSVY1pc4JxpTxLnvru4GfQEP2QGEXgMDefKyKScr21P/s9gZSOGpYRuO+3eopoaPSt7mp+aSfSZv9a6UA==" saltValue="ANO8/eA1k1ZlRdO/osWP8w==" spinCount="100000" sheet="1" objects="1" scenarios="1"/>
  <mergeCells count="1818">
    <mergeCell ref="AH39:AK39"/>
    <mergeCell ref="D305:I305"/>
    <mergeCell ref="J245:K245"/>
    <mergeCell ref="AX39:AZ39"/>
    <mergeCell ref="B187:AD187"/>
    <mergeCell ref="B188:AD188"/>
    <mergeCell ref="B189:AD189"/>
    <mergeCell ref="Q51:T51"/>
    <mergeCell ref="Q97:T97"/>
    <mergeCell ref="D249:I249"/>
    <mergeCell ref="P208:Q208"/>
    <mergeCell ref="P235:Q235"/>
    <mergeCell ref="Z225:AA225"/>
    <mergeCell ref="P256:Q256"/>
    <mergeCell ref="Q160:T160"/>
    <mergeCell ref="D52:P52"/>
    <mergeCell ref="U140:X140"/>
    <mergeCell ref="AQ204:AS204"/>
    <mergeCell ref="AU204:AW204"/>
    <mergeCell ref="R252:S252"/>
    <mergeCell ref="Z214:AA214"/>
    <mergeCell ref="Z208:AA208"/>
    <mergeCell ref="R253:S253"/>
    <mergeCell ref="Z215:AA215"/>
    <mergeCell ref="D214:I214"/>
    <mergeCell ref="J216:K216"/>
    <mergeCell ref="Q95:T95"/>
    <mergeCell ref="U79:X79"/>
    <mergeCell ref="Q79:T79"/>
    <mergeCell ref="D81:P81"/>
    <mergeCell ref="AB209:AD209"/>
    <mergeCell ref="T221:U221"/>
    <mergeCell ref="B30:AD30"/>
    <mergeCell ref="U94:X94"/>
    <mergeCell ref="U92:X92"/>
    <mergeCell ref="U67:X67"/>
    <mergeCell ref="U134:X134"/>
    <mergeCell ref="D135:P135"/>
    <mergeCell ref="C37:AD37"/>
    <mergeCell ref="C26:AD26"/>
    <mergeCell ref="D68:P68"/>
    <mergeCell ref="C28:AD28"/>
    <mergeCell ref="D104:P104"/>
    <mergeCell ref="Q110:T110"/>
    <mergeCell ref="P170:V170"/>
    <mergeCell ref="B330:AD330"/>
    <mergeCell ref="AM39:AO39"/>
    <mergeCell ref="AQ39:AS39"/>
    <mergeCell ref="B186:AD186"/>
    <mergeCell ref="T312:U312"/>
    <mergeCell ref="L257:M257"/>
    <mergeCell ref="U64:X64"/>
    <mergeCell ref="U66:X66"/>
    <mergeCell ref="U155:X155"/>
    <mergeCell ref="R296:S296"/>
    <mergeCell ref="V300:W300"/>
    <mergeCell ref="D176:M176"/>
    <mergeCell ref="U141:X141"/>
    <mergeCell ref="C185:AD185"/>
    <mergeCell ref="N308:O308"/>
    <mergeCell ref="Z280:AA280"/>
    <mergeCell ref="U103:X103"/>
    <mergeCell ref="Q123:T123"/>
    <mergeCell ref="Q147:T147"/>
    <mergeCell ref="X262:Y262"/>
    <mergeCell ref="Z262:AA262"/>
    <mergeCell ref="Z251:AA251"/>
    <mergeCell ref="L229:M229"/>
    <mergeCell ref="P252:Q252"/>
    <mergeCell ref="AB220:AD220"/>
    <mergeCell ref="AB243:AD243"/>
    <mergeCell ref="Q139:T139"/>
    <mergeCell ref="J207:K207"/>
    <mergeCell ref="L273:M273"/>
    <mergeCell ref="T244:U244"/>
    <mergeCell ref="Z242:AA242"/>
    <mergeCell ref="AB253:AD253"/>
    <mergeCell ref="B1:AD1"/>
    <mergeCell ref="U142:X142"/>
    <mergeCell ref="U135:X135"/>
    <mergeCell ref="D149:P149"/>
    <mergeCell ref="D124:P124"/>
    <mergeCell ref="U131:X131"/>
    <mergeCell ref="C162:F162"/>
    <mergeCell ref="D174:M174"/>
    <mergeCell ref="U146:X146"/>
    <mergeCell ref="Q135:T135"/>
    <mergeCell ref="Q146:T146"/>
    <mergeCell ref="U136:X136"/>
    <mergeCell ref="Y39:AD39"/>
    <mergeCell ref="U84:X84"/>
    <mergeCell ref="P178:V178"/>
    <mergeCell ref="U132:X132"/>
    <mergeCell ref="U149:X149"/>
    <mergeCell ref="Q145:T145"/>
    <mergeCell ref="P168:V168"/>
    <mergeCell ref="R325:S325"/>
    <mergeCell ref="P218:Q218"/>
    <mergeCell ref="Z278:AA278"/>
    <mergeCell ref="Z253:AA253"/>
    <mergeCell ref="R318:S318"/>
    <mergeCell ref="J236:K236"/>
    <mergeCell ref="AB213:AD213"/>
    <mergeCell ref="R320:S320"/>
    <mergeCell ref="J242:K242"/>
    <mergeCell ref="R302:S302"/>
    <mergeCell ref="X268:Y268"/>
    <mergeCell ref="Z213:AA213"/>
    <mergeCell ref="R323:S323"/>
    <mergeCell ref="N280:O280"/>
    <mergeCell ref="X290:Y290"/>
    <mergeCell ref="Z298:AA298"/>
    <mergeCell ref="Z250:AA250"/>
    <mergeCell ref="AB313:AD313"/>
    <mergeCell ref="T307:U307"/>
    <mergeCell ref="AB305:AD305"/>
    <mergeCell ref="AB304:AD304"/>
    <mergeCell ref="N217:O217"/>
    <mergeCell ref="P272:Q272"/>
    <mergeCell ref="V250:W250"/>
    <mergeCell ref="X272:Y272"/>
    <mergeCell ref="V227:W227"/>
    <mergeCell ref="R225:S225"/>
    <mergeCell ref="R214:S214"/>
    <mergeCell ref="N216:O216"/>
    <mergeCell ref="T241:U241"/>
    <mergeCell ref="AB271:AD271"/>
    <mergeCell ref="AB244:AD244"/>
    <mergeCell ref="P237:Q237"/>
    <mergeCell ref="P234:Q234"/>
    <mergeCell ref="Z299:AA299"/>
    <mergeCell ref="P225:Q225"/>
    <mergeCell ref="AB241:AD241"/>
    <mergeCell ref="AB289:AD289"/>
    <mergeCell ref="L237:M237"/>
    <mergeCell ref="N253:O253"/>
    <mergeCell ref="X274:Y274"/>
    <mergeCell ref="N293:O293"/>
    <mergeCell ref="AB291:AD291"/>
    <mergeCell ref="D148:P148"/>
    <mergeCell ref="Q155:T155"/>
    <mergeCell ref="D144:P144"/>
    <mergeCell ref="Z249:AA249"/>
    <mergeCell ref="J206:K206"/>
    <mergeCell ref="V205:W205"/>
    <mergeCell ref="D231:I231"/>
    <mergeCell ref="Z260:AA260"/>
    <mergeCell ref="V225:W225"/>
    <mergeCell ref="P169:V169"/>
    <mergeCell ref="D151:P151"/>
    <mergeCell ref="Q149:T149"/>
    <mergeCell ref="D160:P160"/>
    <mergeCell ref="Q158:T158"/>
    <mergeCell ref="U159:X159"/>
    <mergeCell ref="D150:P150"/>
    <mergeCell ref="U154:X154"/>
    <mergeCell ref="P171:V171"/>
    <mergeCell ref="X210:Y210"/>
    <mergeCell ref="P180:V180"/>
    <mergeCell ref="N211:O211"/>
    <mergeCell ref="Z326:AA326"/>
    <mergeCell ref="Z40:AD40"/>
    <mergeCell ref="D57:P57"/>
    <mergeCell ref="D285:I285"/>
    <mergeCell ref="Q136:T136"/>
    <mergeCell ref="P312:Q312"/>
    <mergeCell ref="L206:M206"/>
    <mergeCell ref="AB306:AD306"/>
    <mergeCell ref="V213:W213"/>
    <mergeCell ref="D125:P125"/>
    <mergeCell ref="D296:I296"/>
    <mergeCell ref="AB323:AD323"/>
    <mergeCell ref="D42:P42"/>
    <mergeCell ref="Q104:T104"/>
    <mergeCell ref="D93:P93"/>
    <mergeCell ref="J212:K212"/>
    <mergeCell ref="AB236:AD236"/>
    <mergeCell ref="J308:K308"/>
    <mergeCell ref="AB315:AD315"/>
    <mergeCell ref="C198:AD198"/>
    <mergeCell ref="N318:O318"/>
    <mergeCell ref="D258:I258"/>
    <mergeCell ref="D294:I294"/>
    <mergeCell ref="D283:I283"/>
    <mergeCell ref="Z297:AA297"/>
    <mergeCell ref="AB297:AD297"/>
    <mergeCell ref="P282:Q282"/>
    <mergeCell ref="N268:O268"/>
    <mergeCell ref="Z223:AA223"/>
    <mergeCell ref="D244:I244"/>
    <mergeCell ref="N229:O229"/>
    <mergeCell ref="R280:S280"/>
    <mergeCell ref="C24:AD24"/>
    <mergeCell ref="Q150:T150"/>
    <mergeCell ref="R206:S206"/>
    <mergeCell ref="J280:K280"/>
    <mergeCell ref="J255:K255"/>
    <mergeCell ref="J263:K263"/>
    <mergeCell ref="L223:M223"/>
    <mergeCell ref="D256:I256"/>
    <mergeCell ref="J247:K247"/>
    <mergeCell ref="R232:S232"/>
    <mergeCell ref="T224:U224"/>
    <mergeCell ref="P224:Q224"/>
    <mergeCell ref="D74:P74"/>
    <mergeCell ref="U96:X96"/>
    <mergeCell ref="D99:P99"/>
    <mergeCell ref="T216:U216"/>
    <mergeCell ref="AB230:AD230"/>
    <mergeCell ref="AB238:AD238"/>
    <mergeCell ref="X234:Y234"/>
    <mergeCell ref="Q94:T94"/>
    <mergeCell ref="U109:X109"/>
    <mergeCell ref="AB221:AD221"/>
    <mergeCell ref="D128:P128"/>
    <mergeCell ref="Q55:T55"/>
    <mergeCell ref="X205:Y205"/>
    <mergeCell ref="AB239:AD239"/>
    <mergeCell ref="D226:I226"/>
    <mergeCell ref="C31:AD31"/>
    <mergeCell ref="Z231:AA231"/>
    <mergeCell ref="X177:AD177"/>
    <mergeCell ref="Q143:T143"/>
    <mergeCell ref="L259:M259"/>
    <mergeCell ref="N213:O213"/>
    <mergeCell ref="T242:U242"/>
    <mergeCell ref="P219:Q219"/>
    <mergeCell ref="P205:Q205"/>
    <mergeCell ref="U157:X157"/>
    <mergeCell ref="D153:P153"/>
    <mergeCell ref="D139:P139"/>
    <mergeCell ref="R217:S217"/>
    <mergeCell ref="P223:Q223"/>
    <mergeCell ref="D215:I215"/>
    <mergeCell ref="P243:Q243"/>
    <mergeCell ref="X179:AD179"/>
    <mergeCell ref="AB215:AD215"/>
    <mergeCell ref="Z227:AA227"/>
    <mergeCell ref="D127:P127"/>
    <mergeCell ref="L243:M243"/>
    <mergeCell ref="L204:M205"/>
    <mergeCell ref="D147:P147"/>
    <mergeCell ref="P228:Q228"/>
    <mergeCell ref="D175:M175"/>
    <mergeCell ref="D211:I211"/>
    <mergeCell ref="X236:Y236"/>
    <mergeCell ref="L233:M233"/>
    <mergeCell ref="V224:W224"/>
    <mergeCell ref="AB235:AD235"/>
    <mergeCell ref="AB242:AD242"/>
    <mergeCell ref="T234:U234"/>
    <mergeCell ref="Z235:AA235"/>
    <mergeCell ref="N223:O223"/>
    <mergeCell ref="R223:S223"/>
    <mergeCell ref="V242:W242"/>
    <mergeCell ref="L235:M235"/>
    <mergeCell ref="Q57:T57"/>
    <mergeCell ref="U65:X65"/>
    <mergeCell ref="U43:X43"/>
    <mergeCell ref="D70:P70"/>
    <mergeCell ref="U98:X98"/>
    <mergeCell ref="J225:K225"/>
    <mergeCell ref="J223:K223"/>
    <mergeCell ref="D225:I225"/>
    <mergeCell ref="U53:X53"/>
    <mergeCell ref="D224:I224"/>
    <mergeCell ref="C197:AD197"/>
    <mergeCell ref="X208:Y208"/>
    <mergeCell ref="P209:Q209"/>
    <mergeCell ref="D172:M172"/>
    <mergeCell ref="X169:AD169"/>
    <mergeCell ref="D107:P107"/>
    <mergeCell ref="B193:AD193"/>
    <mergeCell ref="J211:K211"/>
    <mergeCell ref="L222:M222"/>
    <mergeCell ref="V223:W223"/>
    <mergeCell ref="V217:W217"/>
    <mergeCell ref="D136:P136"/>
    <mergeCell ref="D67:P67"/>
    <mergeCell ref="Q68:T68"/>
    <mergeCell ref="D123:P123"/>
    <mergeCell ref="V221:W221"/>
    <mergeCell ref="U151:X151"/>
    <mergeCell ref="T205:U205"/>
    <mergeCell ref="X174:AD174"/>
    <mergeCell ref="C195:AD195"/>
    <mergeCell ref="C202:AD202"/>
    <mergeCell ref="D108:P108"/>
    <mergeCell ref="D130:P130"/>
    <mergeCell ref="U119:X119"/>
    <mergeCell ref="X175:AD175"/>
    <mergeCell ref="D140:P140"/>
    <mergeCell ref="U138:X138"/>
    <mergeCell ref="O166:AD166"/>
    <mergeCell ref="D155:P155"/>
    <mergeCell ref="X209:Y209"/>
    <mergeCell ref="Q88:T88"/>
    <mergeCell ref="U85:X85"/>
    <mergeCell ref="D96:P96"/>
    <mergeCell ref="D87:P87"/>
    <mergeCell ref="Q93:T93"/>
    <mergeCell ref="Q132:T132"/>
    <mergeCell ref="Q122:T122"/>
    <mergeCell ref="P181:V181"/>
    <mergeCell ref="D58:P58"/>
    <mergeCell ref="Q134:T134"/>
    <mergeCell ref="X170:AD170"/>
    <mergeCell ref="R208:S208"/>
    <mergeCell ref="Z205:AA205"/>
    <mergeCell ref="U158:X158"/>
    <mergeCell ref="U126:X126"/>
    <mergeCell ref="U120:X120"/>
    <mergeCell ref="U118:X118"/>
    <mergeCell ref="Q115:T115"/>
    <mergeCell ref="U124:X124"/>
    <mergeCell ref="D143:P143"/>
    <mergeCell ref="Q39:T40"/>
    <mergeCell ref="U48:X48"/>
    <mergeCell ref="D47:P47"/>
    <mergeCell ref="Q63:T63"/>
    <mergeCell ref="U75:X75"/>
    <mergeCell ref="U77:X77"/>
    <mergeCell ref="Q82:T82"/>
    <mergeCell ref="U45:X45"/>
    <mergeCell ref="P206:Q206"/>
    <mergeCell ref="D106:P106"/>
    <mergeCell ref="Q141:T141"/>
    <mergeCell ref="C170:M170"/>
    <mergeCell ref="X219:Y219"/>
    <mergeCell ref="Q120:T120"/>
    <mergeCell ref="U105:X105"/>
    <mergeCell ref="Q118:T118"/>
    <mergeCell ref="Q131:T131"/>
    <mergeCell ref="D105:P105"/>
    <mergeCell ref="D120:P120"/>
    <mergeCell ref="Q70:T70"/>
    <mergeCell ref="Q103:T103"/>
    <mergeCell ref="U107:X107"/>
    <mergeCell ref="D159:P159"/>
    <mergeCell ref="Q54:T54"/>
    <mergeCell ref="Q71:T71"/>
    <mergeCell ref="U86:X86"/>
    <mergeCell ref="Q102:T102"/>
    <mergeCell ref="D114:P114"/>
    <mergeCell ref="N214:O214"/>
    <mergeCell ref="X215:Y215"/>
    <mergeCell ref="U106:X106"/>
    <mergeCell ref="D210:I210"/>
    <mergeCell ref="U83:X83"/>
    <mergeCell ref="D79:P79"/>
    <mergeCell ref="U63:X63"/>
    <mergeCell ref="U52:X52"/>
    <mergeCell ref="Q48:T48"/>
    <mergeCell ref="U54:X54"/>
    <mergeCell ref="AB222:AD222"/>
    <mergeCell ref="Q121:T121"/>
    <mergeCell ref="Q130:T130"/>
    <mergeCell ref="D121:P121"/>
    <mergeCell ref="Q119:T119"/>
    <mergeCell ref="Q67:T67"/>
    <mergeCell ref="Q105:T105"/>
    <mergeCell ref="D102:P102"/>
    <mergeCell ref="N219:O219"/>
    <mergeCell ref="D209:I209"/>
    <mergeCell ref="D167:M167"/>
    <mergeCell ref="D168:M168"/>
    <mergeCell ref="L208:M208"/>
    <mergeCell ref="D219:I219"/>
    <mergeCell ref="U122:X122"/>
    <mergeCell ref="U74:X74"/>
    <mergeCell ref="P174:V174"/>
    <mergeCell ref="X182:AD182"/>
    <mergeCell ref="Q72:T72"/>
    <mergeCell ref="D145:P145"/>
    <mergeCell ref="D112:P112"/>
    <mergeCell ref="AB204:AD205"/>
    <mergeCell ref="D98:P98"/>
    <mergeCell ref="L219:M219"/>
    <mergeCell ref="Z219:AA219"/>
    <mergeCell ref="U156:X156"/>
    <mergeCell ref="U55:X55"/>
    <mergeCell ref="Q84:T84"/>
    <mergeCell ref="P291:Q291"/>
    <mergeCell ref="AB233:AD233"/>
    <mergeCell ref="J277:K277"/>
    <mergeCell ref="Q81:T81"/>
    <mergeCell ref="AB258:AD258"/>
    <mergeCell ref="D44:P44"/>
    <mergeCell ref="Q159:T159"/>
    <mergeCell ref="Q64:T64"/>
    <mergeCell ref="Q100:T100"/>
    <mergeCell ref="Q45:T45"/>
    <mergeCell ref="U80:X80"/>
    <mergeCell ref="Q59:T59"/>
    <mergeCell ref="Q61:T61"/>
    <mergeCell ref="D92:P92"/>
    <mergeCell ref="D69:P69"/>
    <mergeCell ref="Z209:AA209"/>
    <mergeCell ref="U108:X108"/>
    <mergeCell ref="Q96:T96"/>
    <mergeCell ref="U81:X81"/>
    <mergeCell ref="D122:P122"/>
    <mergeCell ref="D100:P100"/>
    <mergeCell ref="U100:X100"/>
    <mergeCell ref="X172:AD172"/>
    <mergeCell ref="X221:Y221"/>
    <mergeCell ref="V234:W234"/>
    <mergeCell ref="N227:O227"/>
    <mergeCell ref="Q65:T65"/>
    <mergeCell ref="D46:P46"/>
    <mergeCell ref="U82:X82"/>
    <mergeCell ref="D50:P50"/>
    <mergeCell ref="D218:I218"/>
    <mergeCell ref="U150:X150"/>
    <mergeCell ref="V259:W259"/>
    <mergeCell ref="V206:W206"/>
    <mergeCell ref="R272:S272"/>
    <mergeCell ref="N210:O210"/>
    <mergeCell ref="D246:I246"/>
    <mergeCell ref="N249:O249"/>
    <mergeCell ref="P279:Q279"/>
    <mergeCell ref="P232:Q232"/>
    <mergeCell ref="T290:U290"/>
    <mergeCell ref="T217:U217"/>
    <mergeCell ref="C35:AD35"/>
    <mergeCell ref="Q78:T78"/>
    <mergeCell ref="U49:X49"/>
    <mergeCell ref="Q66:T66"/>
    <mergeCell ref="N8:O8"/>
    <mergeCell ref="U121:X121"/>
    <mergeCell ref="N246:O246"/>
    <mergeCell ref="AB217:AD217"/>
    <mergeCell ref="P221:Q221"/>
    <mergeCell ref="R250:S250"/>
    <mergeCell ref="X278:Y278"/>
    <mergeCell ref="C184:AD184"/>
    <mergeCell ref="D49:P49"/>
    <mergeCell ref="B25:AD25"/>
    <mergeCell ref="C34:AD34"/>
    <mergeCell ref="Q43:T43"/>
    <mergeCell ref="Q83:T83"/>
    <mergeCell ref="D83:P83"/>
    <mergeCell ref="D86:P86"/>
    <mergeCell ref="D85:P85"/>
    <mergeCell ref="T323:U323"/>
    <mergeCell ref="T317:U317"/>
    <mergeCell ref="AB278:AD278"/>
    <mergeCell ref="N298:O298"/>
    <mergeCell ref="T299:U299"/>
    <mergeCell ref="X239:Y239"/>
    <mergeCell ref="V260:W260"/>
    <mergeCell ref="AB269:AD269"/>
    <mergeCell ref="R278:S278"/>
    <mergeCell ref="R274:S274"/>
    <mergeCell ref="T285:U285"/>
    <mergeCell ref="X296:Y296"/>
    <mergeCell ref="D48:P48"/>
    <mergeCell ref="Q49:T49"/>
    <mergeCell ref="L217:M217"/>
    <mergeCell ref="L272:M272"/>
    <mergeCell ref="V295:W295"/>
    <mergeCell ref="X261:Y261"/>
    <mergeCell ref="D251:I251"/>
    <mergeCell ref="V240:W240"/>
    <mergeCell ref="V247:W247"/>
    <mergeCell ref="D75:P75"/>
    <mergeCell ref="J286:K286"/>
    <mergeCell ref="J276:K276"/>
    <mergeCell ref="P259:Q259"/>
    <mergeCell ref="D95:P95"/>
    <mergeCell ref="D103:P103"/>
    <mergeCell ref="Q112:T112"/>
    <mergeCell ref="D126:P126"/>
    <mergeCell ref="Q87:T87"/>
    <mergeCell ref="Q127:T127"/>
    <mergeCell ref="R205:S205"/>
    <mergeCell ref="Z318:AA318"/>
    <mergeCell ref="Z315:AA315"/>
    <mergeCell ref="AB234:AD234"/>
    <mergeCell ref="X235:Y235"/>
    <mergeCell ref="P233:Q233"/>
    <mergeCell ref="P236:Q236"/>
    <mergeCell ref="R244:S244"/>
    <mergeCell ref="Z241:AA241"/>
    <mergeCell ref="N301:O301"/>
    <mergeCell ref="V317:W317"/>
    <mergeCell ref="N316:O316"/>
    <mergeCell ref="X315:Y315"/>
    <mergeCell ref="R316:S316"/>
    <mergeCell ref="P301:Q301"/>
    <mergeCell ref="X287:Y287"/>
    <mergeCell ref="Z314:AA314"/>
    <mergeCell ref="R233:S233"/>
    <mergeCell ref="Z247:AA247"/>
    <mergeCell ref="R234:S234"/>
    <mergeCell ref="N244:O244"/>
    <mergeCell ref="V282:W282"/>
    <mergeCell ref="N292:O292"/>
    <mergeCell ref="X264:Y264"/>
    <mergeCell ref="T278:U278"/>
    <mergeCell ref="V253:W253"/>
    <mergeCell ref="AB281:AD281"/>
    <mergeCell ref="AB296:AD296"/>
    <mergeCell ref="V293:W293"/>
    <mergeCell ref="AB286:AD286"/>
    <mergeCell ref="AB280:AD280"/>
    <mergeCell ref="N283:O283"/>
    <mergeCell ref="Z300:AA300"/>
    <mergeCell ref="D306:I306"/>
    <mergeCell ref="P287:Q287"/>
    <mergeCell ref="Z294:AA294"/>
    <mergeCell ref="X309:Y309"/>
    <mergeCell ref="Z303:AA303"/>
    <mergeCell ref="T253:U253"/>
    <mergeCell ref="L251:M251"/>
    <mergeCell ref="D273:I273"/>
    <mergeCell ref="R300:S300"/>
    <mergeCell ref="J251:K251"/>
    <mergeCell ref="V251:W251"/>
    <mergeCell ref="R270:S270"/>
    <mergeCell ref="T261:U261"/>
    <mergeCell ref="D262:I262"/>
    <mergeCell ref="L321:M321"/>
    <mergeCell ref="J253:K253"/>
    <mergeCell ref="J320:K320"/>
    <mergeCell ref="R261:S261"/>
    <mergeCell ref="N252:O252"/>
    <mergeCell ref="N317:O317"/>
    <mergeCell ref="N320:O320"/>
    <mergeCell ref="N321:O321"/>
    <mergeCell ref="Z317:AA317"/>
    <mergeCell ref="X317:Y317"/>
    <mergeCell ref="P316:Q316"/>
    <mergeCell ref="P302:Q302"/>
    <mergeCell ref="R301:S301"/>
    <mergeCell ref="V318:W318"/>
    <mergeCell ref="P304:Q304"/>
    <mergeCell ref="V315:W315"/>
    <mergeCell ref="X258:Y258"/>
    <mergeCell ref="J319:K319"/>
    <mergeCell ref="D278:I278"/>
    <mergeCell ref="X240:Y240"/>
    <mergeCell ref="J301:K301"/>
    <mergeCell ref="R266:S266"/>
    <mergeCell ref="D222:I222"/>
    <mergeCell ref="X253:Y253"/>
    <mergeCell ref="L221:M221"/>
    <mergeCell ref="Z261:AA261"/>
    <mergeCell ref="Z256:AA256"/>
    <mergeCell ref="Z244:AA244"/>
    <mergeCell ref="V249:W249"/>
    <mergeCell ref="V289:W289"/>
    <mergeCell ref="P293:Q293"/>
    <mergeCell ref="T296:U296"/>
    <mergeCell ref="N261:O261"/>
    <mergeCell ref="N281:O281"/>
    <mergeCell ref="D221:I221"/>
    <mergeCell ref="J243:K243"/>
    <mergeCell ref="T238:U238"/>
    <mergeCell ref="N234:O234"/>
    <mergeCell ref="V232:W232"/>
    <mergeCell ref="D238:I238"/>
    <mergeCell ref="L287:M287"/>
    <mergeCell ref="N260:O260"/>
    <mergeCell ref="D272:I272"/>
    <mergeCell ref="V238:W238"/>
    <mergeCell ref="D266:I266"/>
    <mergeCell ref="P299:Q299"/>
    <mergeCell ref="D298:I298"/>
    <mergeCell ref="J292:K292"/>
    <mergeCell ref="T225:U225"/>
    <mergeCell ref="Z282:AA282"/>
    <mergeCell ref="Z220:AA220"/>
    <mergeCell ref="J226:K226"/>
    <mergeCell ref="Z264:AA264"/>
    <mergeCell ref="Z257:AA257"/>
    <mergeCell ref="V297:W297"/>
    <mergeCell ref="T297:U297"/>
    <mergeCell ref="P266:Q266"/>
    <mergeCell ref="R268:S268"/>
    <mergeCell ref="P226:Q226"/>
    <mergeCell ref="N236:O236"/>
    <mergeCell ref="X307:Y307"/>
    <mergeCell ref="AB307:AD307"/>
    <mergeCell ref="J325:K325"/>
    <mergeCell ref="X324:Y324"/>
    <mergeCell ref="J298:K298"/>
    <mergeCell ref="AB325:AD325"/>
    <mergeCell ref="D322:I322"/>
    <mergeCell ref="AB260:AD260"/>
    <mergeCell ref="V258:W258"/>
    <mergeCell ref="J268:K268"/>
    <mergeCell ref="AB256:AD256"/>
    <mergeCell ref="P253:Q253"/>
    <mergeCell ref="Z266:AA266"/>
    <mergeCell ref="L252:M252"/>
    <mergeCell ref="X256:Y256"/>
    <mergeCell ref="X250:Y250"/>
    <mergeCell ref="X259:Y259"/>
    <mergeCell ref="AB268:AD268"/>
    <mergeCell ref="AB273:AD273"/>
    <mergeCell ref="AB279:AD279"/>
    <mergeCell ref="D277:I277"/>
    <mergeCell ref="D279:I279"/>
    <mergeCell ref="Z324:AA324"/>
    <mergeCell ref="Z269:AA269"/>
    <mergeCell ref="T324:U324"/>
    <mergeCell ref="L255:M255"/>
    <mergeCell ref="D300:I300"/>
    <mergeCell ref="AB314:AD314"/>
    <mergeCell ref="X326:Y326"/>
    <mergeCell ref="J244:K244"/>
    <mergeCell ref="R251:S251"/>
    <mergeCell ref="V266:W266"/>
    <mergeCell ref="L271:M271"/>
    <mergeCell ref="V262:W262"/>
    <mergeCell ref="Z248:AA248"/>
    <mergeCell ref="P251:Q251"/>
    <mergeCell ref="L325:M325"/>
    <mergeCell ref="X323:Y323"/>
    <mergeCell ref="X322:Y322"/>
    <mergeCell ref="J323:K323"/>
    <mergeCell ref="L289:M289"/>
    <mergeCell ref="T326:U326"/>
    <mergeCell ref="V301:W301"/>
    <mergeCell ref="P258:Q258"/>
    <mergeCell ref="T272:U272"/>
    <mergeCell ref="P271:Q271"/>
    <mergeCell ref="D318:I318"/>
    <mergeCell ref="R326:S326"/>
    <mergeCell ref="X311:Y311"/>
    <mergeCell ref="V314:W314"/>
    <mergeCell ref="Z246:AA246"/>
    <mergeCell ref="D324:I324"/>
    <mergeCell ref="Z311:AA311"/>
    <mergeCell ref="V294:W294"/>
    <mergeCell ref="D320:I320"/>
    <mergeCell ref="N325:O325"/>
    <mergeCell ref="X325:Y325"/>
    <mergeCell ref="D228:I228"/>
    <mergeCell ref="J261:K261"/>
    <mergeCell ref="X211:Y211"/>
    <mergeCell ref="R248:S248"/>
    <mergeCell ref="T262:U262"/>
    <mergeCell ref="N251:O251"/>
    <mergeCell ref="X216:Y216"/>
    <mergeCell ref="D319:I319"/>
    <mergeCell ref="D312:I312"/>
    <mergeCell ref="J317:K317"/>
    <mergeCell ref="X286:Y286"/>
    <mergeCell ref="X232:Y232"/>
    <mergeCell ref="R317:S317"/>
    <mergeCell ref="R313:S313"/>
    <mergeCell ref="P306:Q306"/>
    <mergeCell ref="V303:W303"/>
    <mergeCell ref="N314:O314"/>
    <mergeCell ref="P260:Q260"/>
    <mergeCell ref="N242:O242"/>
    <mergeCell ref="T325:U325"/>
    <mergeCell ref="D248:I248"/>
    <mergeCell ref="J265:K265"/>
    <mergeCell ref="D250:I250"/>
    <mergeCell ref="T214:U214"/>
    <mergeCell ref="T322:U322"/>
    <mergeCell ref="L282:M282"/>
    <mergeCell ref="P325:Q325"/>
    <mergeCell ref="X310:Y310"/>
    <mergeCell ref="L308:M308"/>
    <mergeCell ref="B200:AD200"/>
    <mergeCell ref="J214:K214"/>
    <mergeCell ref="R243:S243"/>
    <mergeCell ref="Z230:AA230"/>
    <mergeCell ref="AB294:AD294"/>
    <mergeCell ref="J229:K229"/>
    <mergeCell ref="T231:U231"/>
    <mergeCell ref="T259:U259"/>
    <mergeCell ref="X304:Y304"/>
    <mergeCell ref="J279:K279"/>
    <mergeCell ref="R213:S213"/>
    <mergeCell ref="T219:U219"/>
    <mergeCell ref="T233:U233"/>
    <mergeCell ref="X249:Y249"/>
    <mergeCell ref="AB232:AD232"/>
    <mergeCell ref="R263:S263"/>
    <mergeCell ref="X227:Y227"/>
    <mergeCell ref="X269:Y269"/>
    <mergeCell ref="X283:Y283"/>
    <mergeCell ref="R292:S292"/>
    <mergeCell ref="R286:S286"/>
    <mergeCell ref="R279:S279"/>
    <mergeCell ref="N278:O278"/>
    <mergeCell ref="N291:O291"/>
    <mergeCell ref="X288:Y288"/>
    <mergeCell ref="R288:S288"/>
    <mergeCell ref="X281:Y281"/>
    <mergeCell ref="Z277:AA277"/>
    <mergeCell ref="R285:S285"/>
    <mergeCell ref="R287:S287"/>
    <mergeCell ref="X241:Y241"/>
    <mergeCell ref="P281:Q281"/>
    <mergeCell ref="AB283:AD283"/>
    <mergeCell ref="AB318:AD318"/>
    <mergeCell ref="B8:L8"/>
    <mergeCell ref="N289:O289"/>
    <mergeCell ref="C27:AD27"/>
    <mergeCell ref="U137:X137"/>
    <mergeCell ref="L256:M256"/>
    <mergeCell ref="L258:M258"/>
    <mergeCell ref="D118:P118"/>
    <mergeCell ref="U62:X62"/>
    <mergeCell ref="Q47:T47"/>
    <mergeCell ref="D131:P131"/>
    <mergeCell ref="J266:K266"/>
    <mergeCell ref="R281:S281"/>
    <mergeCell ref="D275:I275"/>
    <mergeCell ref="D213:I213"/>
    <mergeCell ref="D156:P156"/>
    <mergeCell ref="D240:I240"/>
    <mergeCell ref="N266:O266"/>
    <mergeCell ref="V268:W268"/>
    <mergeCell ref="J217:K217"/>
    <mergeCell ref="U160:X160"/>
    <mergeCell ref="U73:X73"/>
    <mergeCell ref="AB219:AD219"/>
    <mergeCell ref="T249:U249"/>
    <mergeCell ref="J248:K248"/>
    <mergeCell ref="Z258:AA258"/>
    <mergeCell ref="Z279:AA279"/>
    <mergeCell ref="AB277:AD277"/>
    <mergeCell ref="Z285:AA285"/>
    <mergeCell ref="Q109:T109"/>
    <mergeCell ref="X224:Y224"/>
    <mergeCell ref="AB288:AD288"/>
    <mergeCell ref="L323:M323"/>
    <mergeCell ref="X297:Y297"/>
    <mergeCell ref="R319:S319"/>
    <mergeCell ref="X289:Y289"/>
    <mergeCell ref="J318:K318"/>
    <mergeCell ref="N302:O302"/>
    <mergeCell ref="P317:Q317"/>
    <mergeCell ref="N319:O319"/>
    <mergeCell ref="V316:W316"/>
    <mergeCell ref="AB310:AD310"/>
    <mergeCell ref="J287:K287"/>
    <mergeCell ref="T284:U284"/>
    <mergeCell ref="R290:S290"/>
    <mergeCell ref="N284:O284"/>
    <mergeCell ref="P310:Q310"/>
    <mergeCell ref="T310:U310"/>
    <mergeCell ref="N296:O296"/>
    <mergeCell ref="R304:S304"/>
    <mergeCell ref="T302:U302"/>
    <mergeCell ref="V322:W322"/>
    <mergeCell ref="N323:O323"/>
    <mergeCell ref="X314:Y314"/>
    <mergeCell ref="P323:Q323"/>
    <mergeCell ref="V313:W313"/>
    <mergeCell ref="L316:M316"/>
    <mergeCell ref="Z292:AA292"/>
    <mergeCell ref="AB287:AD287"/>
    <mergeCell ref="J321:K321"/>
    <mergeCell ref="L291:M291"/>
    <mergeCell ref="V305:W305"/>
    <mergeCell ref="Z323:AA323"/>
    <mergeCell ref="X295:Y295"/>
    <mergeCell ref="T315:U315"/>
    <mergeCell ref="P309:Q309"/>
    <mergeCell ref="Z304:AA304"/>
    <mergeCell ref="X306:Y306"/>
    <mergeCell ref="V299:W299"/>
    <mergeCell ref="X292:Y292"/>
    <mergeCell ref="X267:Y267"/>
    <mergeCell ref="L306:M306"/>
    <mergeCell ref="D313:I313"/>
    <mergeCell ref="X273:Y273"/>
    <mergeCell ref="X231:Y231"/>
    <mergeCell ref="Z296:AA296"/>
    <mergeCell ref="Z289:AA289"/>
    <mergeCell ref="L253:M253"/>
    <mergeCell ref="D310:I310"/>
    <mergeCell ref="D259:I259"/>
    <mergeCell ref="V302:W302"/>
    <mergeCell ref="R312:S312"/>
    <mergeCell ref="P267:Q267"/>
    <mergeCell ref="J306:K306"/>
    <mergeCell ref="P274:Q274"/>
    <mergeCell ref="N272:O272"/>
    <mergeCell ref="T273:U273"/>
    <mergeCell ref="J262:K262"/>
    <mergeCell ref="T291:U291"/>
    <mergeCell ref="Z302:AA302"/>
    <mergeCell ref="R303:S303"/>
    <mergeCell ref="N290:O290"/>
    <mergeCell ref="R277:S277"/>
    <mergeCell ref="N279:O279"/>
    <mergeCell ref="V277:W277"/>
    <mergeCell ref="D315:I315"/>
    <mergeCell ref="L310:M310"/>
    <mergeCell ref="Z305:AA305"/>
    <mergeCell ref="N225:O225"/>
    <mergeCell ref="AB255:AD255"/>
    <mergeCell ref="X220:Y220"/>
    <mergeCell ref="X313:Y313"/>
    <mergeCell ref="D265:I265"/>
    <mergeCell ref="X285:Y285"/>
    <mergeCell ref="D293:I293"/>
    <mergeCell ref="X266:Y266"/>
    <mergeCell ref="X305:Y305"/>
    <mergeCell ref="N306:O306"/>
    <mergeCell ref="L268:M268"/>
    <mergeCell ref="Z267:AA267"/>
    <mergeCell ref="T270:U270"/>
    <mergeCell ref="L303:M303"/>
    <mergeCell ref="D307:I307"/>
    <mergeCell ref="D287:I287"/>
    <mergeCell ref="D280:I280"/>
    <mergeCell ref="AB311:AD311"/>
    <mergeCell ref="T250:U250"/>
    <mergeCell ref="P311:Q311"/>
    <mergeCell ref="R291:S291"/>
    <mergeCell ref="P283:Q283"/>
    <mergeCell ref="AB298:AD298"/>
    <mergeCell ref="AB270:AD270"/>
    <mergeCell ref="AB229:AD229"/>
    <mergeCell ref="Z240:AA240"/>
    <mergeCell ref="V220:W220"/>
    <mergeCell ref="X277:Y277"/>
    <mergeCell ref="D288:I288"/>
    <mergeCell ref="C12:AD12"/>
    <mergeCell ref="U93:X93"/>
    <mergeCell ref="U59:X59"/>
    <mergeCell ref="Q44:T44"/>
    <mergeCell ref="D77:P77"/>
    <mergeCell ref="C22:AD22"/>
    <mergeCell ref="AB227:AD227"/>
    <mergeCell ref="X222:Y222"/>
    <mergeCell ref="L215:M215"/>
    <mergeCell ref="N222:O222"/>
    <mergeCell ref="N204:O205"/>
    <mergeCell ref="P241:Q241"/>
    <mergeCell ref="AB210:AD210"/>
    <mergeCell ref="V285:W285"/>
    <mergeCell ref="Z221:AA221"/>
    <mergeCell ref="AB285:AD285"/>
    <mergeCell ref="T248:U248"/>
    <mergeCell ref="N243:O243"/>
    <mergeCell ref="J210:K210"/>
    <mergeCell ref="D212:I212"/>
    <mergeCell ref="J227:K227"/>
    <mergeCell ref="L212:M212"/>
    <mergeCell ref="J213:K213"/>
    <mergeCell ref="C15:AD15"/>
    <mergeCell ref="C23:AD23"/>
    <mergeCell ref="Z217:AA217"/>
    <mergeCell ref="N231:O231"/>
    <mergeCell ref="V218:W218"/>
    <mergeCell ref="U46:X46"/>
    <mergeCell ref="AB216:AD216"/>
    <mergeCell ref="V231:W231"/>
    <mergeCell ref="AB250:AD250"/>
    <mergeCell ref="B11:AD11"/>
    <mergeCell ref="C39:P40"/>
    <mergeCell ref="U147:X147"/>
    <mergeCell ref="X178:AD178"/>
    <mergeCell ref="X181:AD181"/>
    <mergeCell ref="D41:P41"/>
    <mergeCell ref="Q75:T75"/>
    <mergeCell ref="Q111:T111"/>
    <mergeCell ref="D65:P65"/>
    <mergeCell ref="P175:V175"/>
    <mergeCell ref="F164:AD164"/>
    <mergeCell ref="D45:P45"/>
    <mergeCell ref="Q80:T80"/>
    <mergeCell ref="U117:X117"/>
    <mergeCell ref="U127:X127"/>
    <mergeCell ref="Q129:T129"/>
    <mergeCell ref="U44:X44"/>
    <mergeCell ref="Q62:T62"/>
    <mergeCell ref="U72:X72"/>
    <mergeCell ref="Q86:T86"/>
    <mergeCell ref="D113:P113"/>
    <mergeCell ref="D94:P94"/>
    <mergeCell ref="U139:X139"/>
    <mergeCell ref="Q133:T133"/>
    <mergeCell ref="D137:P137"/>
    <mergeCell ref="Q99:T99"/>
    <mergeCell ref="D84:P84"/>
    <mergeCell ref="D134:P134"/>
    <mergeCell ref="Q101:T101"/>
    <mergeCell ref="Q137:T137"/>
    <mergeCell ref="D141:P141"/>
    <mergeCell ref="U153:X153"/>
    <mergeCell ref="C13:AD13"/>
    <mergeCell ref="Q148:T148"/>
    <mergeCell ref="Q154:T154"/>
    <mergeCell ref="R209:S209"/>
    <mergeCell ref="V209:W209"/>
    <mergeCell ref="Q69:T69"/>
    <mergeCell ref="X176:AD176"/>
    <mergeCell ref="U145:X145"/>
    <mergeCell ref="U112:X112"/>
    <mergeCell ref="B21:AD21"/>
    <mergeCell ref="Q126:T126"/>
    <mergeCell ref="Q92:T92"/>
    <mergeCell ref="D62:P62"/>
    <mergeCell ref="Q52:T52"/>
    <mergeCell ref="U128:X128"/>
    <mergeCell ref="D177:M177"/>
    <mergeCell ref="C194:AD194"/>
    <mergeCell ref="P204:U204"/>
    <mergeCell ref="Z207:AA207"/>
    <mergeCell ref="N208:O208"/>
    <mergeCell ref="U116:X116"/>
    <mergeCell ref="D66:P66"/>
    <mergeCell ref="D207:I207"/>
    <mergeCell ref="Q73:T73"/>
    <mergeCell ref="X206:Y206"/>
    <mergeCell ref="U148:X148"/>
    <mergeCell ref="N206:O206"/>
    <mergeCell ref="V207:W207"/>
    <mergeCell ref="V208:W208"/>
    <mergeCell ref="J208:K208"/>
    <mergeCell ref="AB207:AD207"/>
    <mergeCell ref="U152:X152"/>
    <mergeCell ref="X247:Y247"/>
    <mergeCell ref="R275:S275"/>
    <mergeCell ref="J233:K233"/>
    <mergeCell ref="X270:Y270"/>
    <mergeCell ref="R276:S276"/>
    <mergeCell ref="N209:O209"/>
    <mergeCell ref="Z218:AA218"/>
    <mergeCell ref="X212:Y212"/>
    <mergeCell ref="Z276:AA276"/>
    <mergeCell ref="T279:U279"/>
    <mergeCell ref="P210:Q210"/>
    <mergeCell ref="R240:S240"/>
    <mergeCell ref="P261:Q261"/>
    <mergeCell ref="R249:S249"/>
    <mergeCell ref="P273:Q273"/>
    <mergeCell ref="X244:Y244"/>
    <mergeCell ref="Z273:AA273"/>
    <mergeCell ref="T258:U258"/>
    <mergeCell ref="X213:Y213"/>
    <mergeCell ref="P262:Q262"/>
    <mergeCell ref="L214:M214"/>
    <mergeCell ref="P216:Q216"/>
    <mergeCell ref="L232:M232"/>
    <mergeCell ref="J230:K230"/>
    <mergeCell ref="Z211:AA211"/>
    <mergeCell ref="T227:U227"/>
    <mergeCell ref="J238:K238"/>
    <mergeCell ref="L234:M234"/>
    <mergeCell ref="T235:U235"/>
    <mergeCell ref="R216:S216"/>
    <mergeCell ref="P268:Q268"/>
    <mergeCell ref="P214:Q214"/>
    <mergeCell ref="P326:Q326"/>
    <mergeCell ref="D64:P64"/>
    <mergeCell ref="R295:S295"/>
    <mergeCell ref="X279:Y279"/>
    <mergeCell ref="AB320:AD320"/>
    <mergeCell ref="D71:P71"/>
    <mergeCell ref="X168:AD168"/>
    <mergeCell ref="V215:W215"/>
    <mergeCell ref="V256:W256"/>
    <mergeCell ref="L241:M241"/>
    <mergeCell ref="P177:V177"/>
    <mergeCell ref="R246:S246"/>
    <mergeCell ref="D261:I261"/>
    <mergeCell ref="X303:Y303"/>
    <mergeCell ref="P285:Q285"/>
    <mergeCell ref="J259:K259"/>
    <mergeCell ref="N221:O221"/>
    <mergeCell ref="AB302:AD302"/>
    <mergeCell ref="C204:I205"/>
    <mergeCell ref="T213:U213"/>
    <mergeCell ref="X294:Y294"/>
    <mergeCell ref="P213:Q213"/>
    <mergeCell ref="T210:U210"/>
    <mergeCell ref="Z238:AA238"/>
    <mergeCell ref="Z206:AA206"/>
    <mergeCell ref="N258:O258"/>
    <mergeCell ref="D257:I257"/>
    <mergeCell ref="J260:K260"/>
    <mergeCell ref="V243:W243"/>
    <mergeCell ref="J221:K221"/>
    <mergeCell ref="L313:M313"/>
    <mergeCell ref="T228:U228"/>
    <mergeCell ref="AB264:AD264"/>
    <mergeCell ref="AB212:AD212"/>
    <mergeCell ref="V211:W211"/>
    <mergeCell ref="Z232:AA232"/>
    <mergeCell ref="R231:S231"/>
    <mergeCell ref="Z222:AA222"/>
    <mergeCell ref="AB218:AD218"/>
    <mergeCell ref="AB247:AD247"/>
    <mergeCell ref="Z224:AA224"/>
    <mergeCell ref="V245:W245"/>
    <mergeCell ref="Z263:AA263"/>
    <mergeCell ref="N233:O233"/>
    <mergeCell ref="T237:U237"/>
    <mergeCell ref="P247:Q247"/>
    <mergeCell ref="R241:S241"/>
    <mergeCell ref="P230:Q230"/>
    <mergeCell ref="P239:Q239"/>
    <mergeCell ref="N256:O256"/>
    <mergeCell ref="P254:Q254"/>
    <mergeCell ref="Z255:AA255"/>
    <mergeCell ref="AB248:AD248"/>
    <mergeCell ref="P211:Q211"/>
    <mergeCell ref="Z233:AA233"/>
    <mergeCell ref="T211:U211"/>
    <mergeCell ref="Z212:AA212"/>
    <mergeCell ref="T215:U215"/>
    <mergeCell ref="AB231:AD231"/>
    <mergeCell ref="AB240:AD240"/>
    <mergeCell ref="T240:U240"/>
    <mergeCell ref="X237:Y237"/>
    <mergeCell ref="X233:Y233"/>
    <mergeCell ref="AB226:AD226"/>
    <mergeCell ref="N295:O295"/>
    <mergeCell ref="N264:O264"/>
    <mergeCell ref="P298:Q298"/>
    <mergeCell ref="N277:O277"/>
    <mergeCell ref="V270:W270"/>
    <mergeCell ref="R315:S315"/>
    <mergeCell ref="P290:Q290"/>
    <mergeCell ref="P308:Q308"/>
    <mergeCell ref="R305:S305"/>
    <mergeCell ref="L247:M247"/>
    <mergeCell ref="R256:S256"/>
    <mergeCell ref="N285:O285"/>
    <mergeCell ref="P249:Q249"/>
    <mergeCell ref="V273:W273"/>
    <mergeCell ref="T263:U263"/>
    <mergeCell ref="T257:U257"/>
    <mergeCell ref="T274:U274"/>
    <mergeCell ref="N299:O299"/>
    <mergeCell ref="T255:U255"/>
    <mergeCell ref="V291:W291"/>
    <mergeCell ref="R314:S314"/>
    <mergeCell ref="P278:Q278"/>
    <mergeCell ref="L309:M309"/>
    <mergeCell ref="V311:W311"/>
    <mergeCell ref="L315:M315"/>
    <mergeCell ref="P315:Q315"/>
    <mergeCell ref="V307:W307"/>
    <mergeCell ref="V279:W279"/>
    <mergeCell ref="T308:U308"/>
    <mergeCell ref="V296:W296"/>
    <mergeCell ref="D308:I308"/>
    <mergeCell ref="J313:K313"/>
    <mergeCell ref="J324:K324"/>
    <mergeCell ref="D325:I325"/>
    <mergeCell ref="P322:Q322"/>
    <mergeCell ref="T305:U305"/>
    <mergeCell ref="X226:Y226"/>
    <mergeCell ref="X321:Y321"/>
    <mergeCell ref="Z275:AA275"/>
    <mergeCell ref="N275:O275"/>
    <mergeCell ref="T232:U232"/>
    <mergeCell ref="T282:U282"/>
    <mergeCell ref="V319:W319"/>
    <mergeCell ref="N262:O262"/>
    <mergeCell ref="L299:M299"/>
    <mergeCell ref="J311:K311"/>
    <mergeCell ref="J310:K310"/>
    <mergeCell ref="R297:S297"/>
    <mergeCell ref="J299:K299"/>
    <mergeCell ref="R299:S299"/>
    <mergeCell ref="N305:O305"/>
    <mergeCell ref="R309:S309"/>
    <mergeCell ref="R298:S298"/>
    <mergeCell ref="P305:Q305"/>
    <mergeCell ref="R262:S262"/>
    <mergeCell ref="P265:Q265"/>
    <mergeCell ref="L248:M248"/>
    <mergeCell ref="N248:O248"/>
    <mergeCell ref="L274:M274"/>
    <mergeCell ref="P289:Q289"/>
    <mergeCell ref="V306:W306"/>
    <mergeCell ref="V298:W298"/>
    <mergeCell ref="D314:I314"/>
    <mergeCell ref="U143:X143"/>
    <mergeCell ref="T212:U212"/>
    <mergeCell ref="Z237:AA237"/>
    <mergeCell ref="V239:W239"/>
    <mergeCell ref="N241:O241"/>
    <mergeCell ref="L226:M226"/>
    <mergeCell ref="L326:M326"/>
    <mergeCell ref="D301:I301"/>
    <mergeCell ref="T313:U313"/>
    <mergeCell ref="V326:W326"/>
    <mergeCell ref="AB322:AD322"/>
    <mergeCell ref="Z313:AA313"/>
    <mergeCell ref="X319:Y319"/>
    <mergeCell ref="V324:W324"/>
    <mergeCell ref="L281:M281"/>
    <mergeCell ref="D316:I316"/>
    <mergeCell ref="J316:K316"/>
    <mergeCell ref="L322:M322"/>
    <mergeCell ref="P324:Q324"/>
    <mergeCell ref="R306:S306"/>
    <mergeCell ref="J293:K293"/>
    <mergeCell ref="P297:Q297"/>
    <mergeCell ref="J296:K296"/>
    <mergeCell ref="L305:M305"/>
    <mergeCell ref="R308:S308"/>
    <mergeCell ref="AB284:AD284"/>
    <mergeCell ref="Z308:AA308"/>
    <mergeCell ref="R293:S293"/>
    <mergeCell ref="X320:Y320"/>
    <mergeCell ref="T292:U292"/>
    <mergeCell ref="Z325:AA325"/>
    <mergeCell ref="AB324:AD324"/>
    <mergeCell ref="Z295:AA295"/>
    <mergeCell ref="R238:S238"/>
    <mergeCell ref="N259:O259"/>
    <mergeCell ref="V309:W309"/>
    <mergeCell ref="L285:M285"/>
    <mergeCell ref="L279:M279"/>
    <mergeCell ref="Z322:AA322"/>
    <mergeCell ref="R282:S282"/>
    <mergeCell ref="T269:U269"/>
    <mergeCell ref="L311:M311"/>
    <mergeCell ref="J300:K300"/>
    <mergeCell ref="L250:M250"/>
    <mergeCell ref="L286:M286"/>
    <mergeCell ref="L277:M277"/>
    <mergeCell ref="L276:M276"/>
    <mergeCell ref="J271:K271"/>
    <mergeCell ref="J305:K305"/>
    <mergeCell ref="P313:Q313"/>
    <mergeCell ref="P307:Q307"/>
    <mergeCell ref="J284:K284"/>
    <mergeCell ref="N239:O239"/>
    <mergeCell ref="P264:Q264"/>
    <mergeCell ref="P295:Q295"/>
    <mergeCell ref="X248:Y248"/>
    <mergeCell ref="V257:W257"/>
    <mergeCell ref="T268:U268"/>
    <mergeCell ref="N276:O276"/>
    <mergeCell ref="J274:K274"/>
    <mergeCell ref="L266:M266"/>
    <mergeCell ref="R284:S284"/>
    <mergeCell ref="R267:S267"/>
    <mergeCell ref="U61:X61"/>
    <mergeCell ref="D230:I230"/>
    <mergeCell ref="R220:S220"/>
    <mergeCell ref="Q77:T77"/>
    <mergeCell ref="D208:I208"/>
    <mergeCell ref="V210:W210"/>
    <mergeCell ref="T229:U229"/>
    <mergeCell ref="R207:S207"/>
    <mergeCell ref="X229:Y229"/>
    <mergeCell ref="P215:Q215"/>
    <mergeCell ref="X225:Y225"/>
    <mergeCell ref="T218:U218"/>
    <mergeCell ref="J209:K209"/>
    <mergeCell ref="D206:I206"/>
    <mergeCell ref="R212:S212"/>
    <mergeCell ref="J215:K215"/>
    <mergeCell ref="P222:Q222"/>
    <mergeCell ref="U71:X71"/>
    <mergeCell ref="D97:P97"/>
    <mergeCell ref="Q108:T108"/>
    <mergeCell ref="D117:P117"/>
    <mergeCell ref="D129:P129"/>
    <mergeCell ref="P229:Q229"/>
    <mergeCell ref="D116:P116"/>
    <mergeCell ref="X167:AD167"/>
    <mergeCell ref="U133:X133"/>
    <mergeCell ref="D223:I223"/>
    <mergeCell ref="B196:AD196"/>
    <mergeCell ref="D229:I229"/>
    <mergeCell ref="U91:X91"/>
    <mergeCell ref="D72:P72"/>
    <mergeCell ref="U87:X87"/>
    <mergeCell ref="AA7:AD7"/>
    <mergeCell ref="R222:S222"/>
    <mergeCell ref="D56:P56"/>
    <mergeCell ref="D43:P43"/>
    <mergeCell ref="Q46:T46"/>
    <mergeCell ref="D119:P119"/>
    <mergeCell ref="R221:S221"/>
    <mergeCell ref="L213:M213"/>
    <mergeCell ref="U125:X125"/>
    <mergeCell ref="U90:X90"/>
    <mergeCell ref="C33:AD33"/>
    <mergeCell ref="D80:P80"/>
    <mergeCell ref="Q42:T42"/>
    <mergeCell ref="U110:X110"/>
    <mergeCell ref="D82:P82"/>
    <mergeCell ref="U101:X101"/>
    <mergeCell ref="Q117:T117"/>
    <mergeCell ref="D138:P138"/>
    <mergeCell ref="P179:V179"/>
    <mergeCell ref="P173:V173"/>
    <mergeCell ref="Q128:T128"/>
    <mergeCell ref="P212:Q212"/>
    <mergeCell ref="U129:X129"/>
    <mergeCell ref="D132:P132"/>
    <mergeCell ref="AB211:AD211"/>
    <mergeCell ref="C17:AD17"/>
    <mergeCell ref="D217:I217"/>
    <mergeCell ref="U58:X58"/>
    <mergeCell ref="D60:P60"/>
    <mergeCell ref="Q76:T76"/>
    <mergeCell ref="D55:P55"/>
    <mergeCell ref="D73:P73"/>
    <mergeCell ref="T316:U316"/>
    <mergeCell ref="V204:AA204"/>
    <mergeCell ref="N207:O207"/>
    <mergeCell ref="Z210:AA210"/>
    <mergeCell ref="L216:M216"/>
    <mergeCell ref="R247:S247"/>
    <mergeCell ref="AB214:AD214"/>
    <mergeCell ref="AB208:AD208"/>
    <mergeCell ref="J315:K315"/>
    <mergeCell ref="T277:U277"/>
    <mergeCell ref="T301:U301"/>
    <mergeCell ref="V271:W271"/>
    <mergeCell ref="T286:U286"/>
    <mergeCell ref="P255:Q255"/>
    <mergeCell ref="N307:O307"/>
    <mergeCell ref="Z286:AA286"/>
    <mergeCell ref="J295:K295"/>
    <mergeCell ref="AB312:AD312"/>
    <mergeCell ref="AB293:AD293"/>
    <mergeCell ref="AB275:AD275"/>
    <mergeCell ref="R260:S260"/>
    <mergeCell ref="T266:U266"/>
    <mergeCell ref="R215:S215"/>
    <mergeCell ref="Z288:AA288"/>
    <mergeCell ref="Z236:AA236"/>
    <mergeCell ref="L263:M263"/>
    <mergeCell ref="N257:O257"/>
    <mergeCell ref="N218:O218"/>
    <mergeCell ref="T236:U236"/>
    <mergeCell ref="R229:S229"/>
    <mergeCell ref="T281:U281"/>
    <mergeCell ref="T247:U247"/>
    <mergeCell ref="D304:I304"/>
    <mergeCell ref="D237:I237"/>
    <mergeCell ref="P238:Q238"/>
    <mergeCell ref="N232:O232"/>
    <mergeCell ref="L240:M240"/>
    <mergeCell ref="L290:M290"/>
    <mergeCell ref="L293:M293"/>
    <mergeCell ref="T304:U304"/>
    <mergeCell ref="T300:U300"/>
    <mergeCell ref="D311:I311"/>
    <mergeCell ref="P294:Q294"/>
    <mergeCell ref="L298:M298"/>
    <mergeCell ref="P248:Q248"/>
    <mergeCell ref="J257:K257"/>
    <mergeCell ref="N237:O237"/>
    <mergeCell ref="J234:K234"/>
    <mergeCell ref="N250:O250"/>
    <mergeCell ref="L260:M260"/>
    <mergeCell ref="T239:U239"/>
    <mergeCell ref="N235:O235"/>
    <mergeCell ref="L236:M236"/>
    <mergeCell ref="P242:Q242"/>
    <mergeCell ref="J250:K250"/>
    <mergeCell ref="D239:I239"/>
    <mergeCell ref="T275:U275"/>
    <mergeCell ref="R236:S236"/>
    <mergeCell ref="T243:U243"/>
    <mergeCell ref="P288:Q288"/>
    <mergeCell ref="T264:U264"/>
    <mergeCell ref="N274:O274"/>
    <mergeCell ref="J283:K283"/>
    <mergeCell ref="N240:O240"/>
    <mergeCell ref="D303:I303"/>
    <mergeCell ref="D295:I295"/>
    <mergeCell ref="V308:W308"/>
    <mergeCell ref="L249:M249"/>
    <mergeCell ref="P277:Q277"/>
    <mergeCell ref="D274:I274"/>
    <mergeCell ref="X301:Y301"/>
    <mergeCell ref="D281:I281"/>
    <mergeCell ref="V264:W264"/>
    <mergeCell ref="V252:W252"/>
    <mergeCell ref="T288:U288"/>
    <mergeCell ref="T287:U287"/>
    <mergeCell ref="R294:S294"/>
    <mergeCell ref="R259:S259"/>
    <mergeCell ref="P250:Q250"/>
    <mergeCell ref="T256:U256"/>
    <mergeCell ref="J290:K290"/>
    <mergeCell ref="T289:U289"/>
    <mergeCell ref="V280:W280"/>
    <mergeCell ref="V276:W276"/>
    <mergeCell ref="D264:I264"/>
    <mergeCell ref="P286:Q286"/>
    <mergeCell ref="N254:O254"/>
    <mergeCell ref="X251:Y251"/>
    <mergeCell ref="D267:I267"/>
    <mergeCell ref="N300:O300"/>
    <mergeCell ref="J272:K272"/>
    <mergeCell ref="R264:S264"/>
    <mergeCell ref="J281:K281"/>
    <mergeCell ref="L284:M284"/>
    <mergeCell ref="T265:U265"/>
    <mergeCell ref="J278:K278"/>
    <mergeCell ref="L319:M319"/>
    <mergeCell ref="Z290:AA290"/>
    <mergeCell ref="D291:I291"/>
    <mergeCell ref="Z272:AA272"/>
    <mergeCell ref="D297:I297"/>
    <mergeCell ref="Z283:AA283"/>
    <mergeCell ref="D302:I302"/>
    <mergeCell ref="L307:M307"/>
    <mergeCell ref="X276:Y276"/>
    <mergeCell ref="V254:W254"/>
    <mergeCell ref="J326:K326"/>
    <mergeCell ref="Z252:AA252"/>
    <mergeCell ref="Z243:AA243"/>
    <mergeCell ref="Z216:AA216"/>
    <mergeCell ref="D286:I286"/>
    <mergeCell ref="J220:K220"/>
    <mergeCell ref="L254:M254"/>
    <mergeCell ref="N224:O224"/>
    <mergeCell ref="V244:W244"/>
    <mergeCell ref="V248:W248"/>
    <mergeCell ref="L297:M297"/>
    <mergeCell ref="J264:K264"/>
    <mergeCell ref="X246:Y246"/>
    <mergeCell ref="R245:S245"/>
    <mergeCell ref="D292:I292"/>
    <mergeCell ref="V292:W292"/>
    <mergeCell ref="V287:W287"/>
    <mergeCell ref="Z287:AA287"/>
    <mergeCell ref="R289:S289"/>
    <mergeCell ref="J291:K291"/>
    <mergeCell ref="P303:Q303"/>
    <mergeCell ref="L304:M304"/>
    <mergeCell ref="X318:Y318"/>
    <mergeCell ref="N294:O294"/>
    <mergeCell ref="N288:O288"/>
    <mergeCell ref="Z312:AA312"/>
    <mergeCell ref="N220:O220"/>
    <mergeCell ref="Z306:AA306"/>
    <mergeCell ref="P276:Q276"/>
    <mergeCell ref="V274:W274"/>
    <mergeCell ref="J302:K302"/>
    <mergeCell ref="L312:M312"/>
    <mergeCell ref="AB321:AD321"/>
    <mergeCell ref="R269:S269"/>
    <mergeCell ref="Z226:AA226"/>
    <mergeCell ref="D321:I321"/>
    <mergeCell ref="T320:U320"/>
    <mergeCell ref="P280:Q280"/>
    <mergeCell ref="L301:M301"/>
    <mergeCell ref="AB319:AD319"/>
    <mergeCell ref="AB245:AD245"/>
    <mergeCell ref="X255:Y255"/>
    <mergeCell ref="Z271:AA271"/>
    <mergeCell ref="Z284:AA284"/>
    <mergeCell ref="X252:Y252"/>
    <mergeCell ref="P263:Q263"/>
    <mergeCell ref="V304:W304"/>
    <mergeCell ref="L300:M300"/>
    <mergeCell ref="P270:Q270"/>
    <mergeCell ref="T260:U260"/>
    <mergeCell ref="L261:M261"/>
    <mergeCell ref="R265:S265"/>
    <mergeCell ref="X291:Y291"/>
    <mergeCell ref="V288:W288"/>
    <mergeCell ref="N324:O324"/>
    <mergeCell ref="J218:K218"/>
    <mergeCell ref="P240:Q240"/>
    <mergeCell ref="L302:M302"/>
    <mergeCell ref="R254:S254"/>
    <mergeCell ref="X238:Y238"/>
    <mergeCell ref="R324:S324"/>
    <mergeCell ref="V321:W321"/>
    <mergeCell ref="L324:M324"/>
    <mergeCell ref="Z319:AA319"/>
    <mergeCell ref="R322:S322"/>
    <mergeCell ref="T309:U309"/>
    <mergeCell ref="V214:W214"/>
    <mergeCell ref="V237:W237"/>
    <mergeCell ref="Z239:AA239"/>
    <mergeCell ref="L228:M228"/>
    <mergeCell ref="X243:Y243"/>
    <mergeCell ref="R228:S228"/>
    <mergeCell ref="R321:S321"/>
    <mergeCell ref="J297:K297"/>
    <mergeCell ref="N215:O215"/>
    <mergeCell ref="N309:O309"/>
    <mergeCell ref="J303:K303"/>
    <mergeCell ref="N311:O311"/>
    <mergeCell ref="T318:U318"/>
    <mergeCell ref="P220:Q220"/>
    <mergeCell ref="X316:Y316"/>
    <mergeCell ref="X298:Y298"/>
    <mergeCell ref="J231:K231"/>
    <mergeCell ref="T251:U251"/>
    <mergeCell ref="T298:U298"/>
    <mergeCell ref="T252:U252"/>
    <mergeCell ref="N326:O326"/>
    <mergeCell ref="V286:W286"/>
    <mergeCell ref="D245:I245"/>
    <mergeCell ref="AB317:AD317"/>
    <mergeCell ref="J307:K307"/>
    <mergeCell ref="AB308:AD308"/>
    <mergeCell ref="X254:Y254"/>
    <mergeCell ref="Z310:AA310"/>
    <mergeCell ref="J258:K258"/>
    <mergeCell ref="J314:K314"/>
    <mergeCell ref="Z321:AA321"/>
    <mergeCell ref="N286:O286"/>
    <mergeCell ref="P300:Q300"/>
    <mergeCell ref="L262:M262"/>
    <mergeCell ref="V284:W284"/>
    <mergeCell ref="N312:O312"/>
    <mergeCell ref="Z301:AA301"/>
    <mergeCell ref="V275:W275"/>
    <mergeCell ref="T267:U267"/>
    <mergeCell ref="J282:K282"/>
    <mergeCell ref="T245:U245"/>
    <mergeCell ref="Z259:AA259"/>
    <mergeCell ref="AB292:AD292"/>
    <mergeCell ref="Z281:AA281"/>
    <mergeCell ref="J254:K254"/>
    <mergeCell ref="D263:I263"/>
    <mergeCell ref="D254:I254"/>
    <mergeCell ref="D284:I284"/>
    <mergeCell ref="J294:K294"/>
    <mergeCell ref="X293:Y293"/>
    <mergeCell ref="P246:Q246"/>
    <mergeCell ref="Z268:AA268"/>
    <mergeCell ref="C328:AD328"/>
    <mergeCell ref="U78:X78"/>
    <mergeCell ref="R219:S219"/>
    <mergeCell ref="T254:U254"/>
    <mergeCell ref="V310:W310"/>
    <mergeCell ref="J224:K224"/>
    <mergeCell ref="P231:Q231"/>
    <mergeCell ref="N255:O255"/>
    <mergeCell ref="T283:U283"/>
    <mergeCell ref="D271:I271"/>
    <mergeCell ref="V312:W312"/>
    <mergeCell ref="D227:I227"/>
    <mergeCell ref="D289:I289"/>
    <mergeCell ref="L210:M210"/>
    <mergeCell ref="J270:K270"/>
    <mergeCell ref="X300:Y300"/>
    <mergeCell ref="L264:M264"/>
    <mergeCell ref="V236:W236"/>
    <mergeCell ref="N322:O322"/>
    <mergeCell ref="U104:X104"/>
    <mergeCell ref="U97:X97"/>
    <mergeCell ref="X173:AD173"/>
    <mergeCell ref="U99:X99"/>
    <mergeCell ref="Q116:T116"/>
    <mergeCell ref="U89:X89"/>
    <mergeCell ref="V255:W255"/>
    <mergeCell ref="T293:U293"/>
    <mergeCell ref="D111:P111"/>
    <mergeCell ref="Q113:T113"/>
    <mergeCell ref="Q89:T89"/>
    <mergeCell ref="C166:M166"/>
    <mergeCell ref="D158:P158"/>
    <mergeCell ref="P319:Q319"/>
    <mergeCell ref="P176:V176"/>
    <mergeCell ref="J275:K275"/>
    <mergeCell ref="AB257:AD257"/>
    <mergeCell ref="D260:I260"/>
    <mergeCell ref="D59:P59"/>
    <mergeCell ref="U50:X50"/>
    <mergeCell ref="D53:P53"/>
    <mergeCell ref="D282:I282"/>
    <mergeCell ref="D255:I255"/>
    <mergeCell ref="P314:Q314"/>
    <mergeCell ref="D61:P61"/>
    <mergeCell ref="V222:W222"/>
    <mergeCell ref="L245:M245"/>
    <mergeCell ref="D171:M171"/>
    <mergeCell ref="U144:X144"/>
    <mergeCell ref="C164:E164"/>
    <mergeCell ref="AB295:AD295"/>
    <mergeCell ref="J239:K239"/>
    <mergeCell ref="N287:O287"/>
    <mergeCell ref="L269:M269"/>
    <mergeCell ref="T294:U294"/>
    <mergeCell ref="AB228:AD228"/>
    <mergeCell ref="D63:P63"/>
    <mergeCell ref="U76:X76"/>
    <mergeCell ref="U113:X113"/>
    <mergeCell ref="U115:X115"/>
    <mergeCell ref="U114:X114"/>
    <mergeCell ref="Q90:T90"/>
    <mergeCell ref="Q107:T107"/>
    <mergeCell ref="X171:AD171"/>
    <mergeCell ref="L265:M265"/>
    <mergeCell ref="C32:AD32"/>
    <mergeCell ref="U39:X40"/>
    <mergeCell ref="U60:X60"/>
    <mergeCell ref="D173:M173"/>
    <mergeCell ref="X228:Y228"/>
    <mergeCell ref="T207:U207"/>
    <mergeCell ref="D101:P101"/>
    <mergeCell ref="D109:P109"/>
    <mergeCell ref="U111:X111"/>
    <mergeCell ref="Q50:T50"/>
    <mergeCell ref="J246:K246"/>
    <mergeCell ref="D216:I216"/>
    <mergeCell ref="X242:Y242"/>
    <mergeCell ref="X214:Y214"/>
    <mergeCell ref="Z245:AA245"/>
    <mergeCell ref="J241:K241"/>
    <mergeCell ref="J237:K237"/>
    <mergeCell ref="X207:Y207"/>
    <mergeCell ref="Q98:T98"/>
    <mergeCell ref="Q125:T125"/>
    <mergeCell ref="Q156:T156"/>
    <mergeCell ref="D88:P88"/>
    <mergeCell ref="U88:X88"/>
    <mergeCell ref="D110:P110"/>
    <mergeCell ref="L224:M224"/>
    <mergeCell ref="R210:S210"/>
    <mergeCell ref="L225:M225"/>
    <mergeCell ref="R242:S242"/>
    <mergeCell ref="T230:U230"/>
    <mergeCell ref="P207:Q207"/>
    <mergeCell ref="L218:M218"/>
    <mergeCell ref="Z228:AA228"/>
    <mergeCell ref="U69:X69"/>
    <mergeCell ref="P172:V172"/>
    <mergeCell ref="U56:X56"/>
    <mergeCell ref="D90:P90"/>
    <mergeCell ref="Q114:T114"/>
    <mergeCell ref="N212:O212"/>
    <mergeCell ref="V230:W230"/>
    <mergeCell ref="R237:S237"/>
    <mergeCell ref="D243:I243"/>
    <mergeCell ref="D236:I236"/>
    <mergeCell ref="N230:O230"/>
    <mergeCell ref="R224:S224"/>
    <mergeCell ref="D234:I234"/>
    <mergeCell ref="D253:I253"/>
    <mergeCell ref="N282:O282"/>
    <mergeCell ref="L244:M244"/>
    <mergeCell ref="R273:S273"/>
    <mergeCell ref="V212:W212"/>
    <mergeCell ref="D276:I276"/>
    <mergeCell ref="J256:K256"/>
    <mergeCell ref="V226:W226"/>
    <mergeCell ref="N247:O247"/>
    <mergeCell ref="V261:W261"/>
    <mergeCell ref="X265:Y265"/>
    <mergeCell ref="P217:Q217"/>
    <mergeCell ref="N228:O228"/>
    <mergeCell ref="T222:U222"/>
    <mergeCell ref="R227:S227"/>
    <mergeCell ref="R211:S211"/>
    <mergeCell ref="L220:M220"/>
    <mergeCell ref="L211:M211"/>
    <mergeCell ref="T209:U209"/>
    <mergeCell ref="AB299:AD299"/>
    <mergeCell ref="AB225:AD225"/>
    <mergeCell ref="J222:K222"/>
    <mergeCell ref="T226:U226"/>
    <mergeCell ref="T220:U220"/>
    <mergeCell ref="X280:Y280"/>
    <mergeCell ref="L278:M278"/>
    <mergeCell ref="L296:M296"/>
    <mergeCell ref="AB246:AD246"/>
    <mergeCell ref="N297:O297"/>
    <mergeCell ref="T295:U295"/>
    <mergeCell ref="V290:W290"/>
    <mergeCell ref="X230:Y230"/>
    <mergeCell ref="J235:K235"/>
    <mergeCell ref="X282:Y282"/>
    <mergeCell ref="L267:M267"/>
    <mergeCell ref="N270:O270"/>
    <mergeCell ref="V278:W278"/>
    <mergeCell ref="V233:W233"/>
    <mergeCell ref="Z229:AA229"/>
    <mergeCell ref="AB266:AD266"/>
    <mergeCell ref="AB224:AD224"/>
    <mergeCell ref="AB261:AD261"/>
    <mergeCell ref="AB249:AD249"/>
    <mergeCell ref="AB254:AD254"/>
    <mergeCell ref="AB251:AD251"/>
    <mergeCell ref="Z254:AA254"/>
    <mergeCell ref="P227:Q227"/>
    <mergeCell ref="AB265:AD265"/>
    <mergeCell ref="N238:O238"/>
    <mergeCell ref="V241:W241"/>
    <mergeCell ref="N245:O245"/>
    <mergeCell ref="Q41:T41"/>
    <mergeCell ref="AB276:AD276"/>
    <mergeCell ref="N304:O304"/>
    <mergeCell ref="R310:S310"/>
    <mergeCell ref="D323:I323"/>
    <mergeCell ref="D317:I317"/>
    <mergeCell ref="P292:Q292"/>
    <mergeCell ref="P320:Q320"/>
    <mergeCell ref="AB262:AD262"/>
    <mergeCell ref="Z320:AA320"/>
    <mergeCell ref="Z274:AA274"/>
    <mergeCell ref="V216:W216"/>
    <mergeCell ref="P318:Q318"/>
    <mergeCell ref="Z265:AA265"/>
    <mergeCell ref="Q85:T85"/>
    <mergeCell ref="AB316:AD316"/>
    <mergeCell ref="J322:K322"/>
    <mergeCell ref="L238:M238"/>
    <mergeCell ref="V235:W235"/>
    <mergeCell ref="V229:W229"/>
    <mergeCell ref="N303:O303"/>
    <mergeCell ref="V219:W219"/>
    <mergeCell ref="X275:Y275"/>
    <mergeCell ref="X217:Y217"/>
    <mergeCell ref="J304:K304"/>
    <mergeCell ref="V283:W283"/>
    <mergeCell ref="D299:I299"/>
    <mergeCell ref="X299:Y299"/>
    <mergeCell ref="X257:Y257"/>
    <mergeCell ref="AB300:AD300"/>
    <mergeCell ref="AB290:AD290"/>
    <mergeCell ref="V269:W269"/>
    <mergeCell ref="Z309:AA309"/>
    <mergeCell ref="AB303:AD303"/>
    <mergeCell ref="AB272:AD272"/>
    <mergeCell ref="X312:Y312"/>
    <mergeCell ref="N315:O315"/>
    <mergeCell ref="X245:Y245"/>
    <mergeCell ref="J289:K289"/>
    <mergeCell ref="P275:Q275"/>
    <mergeCell ref="J288:K288"/>
    <mergeCell ref="L239:M239"/>
    <mergeCell ref="Z307:AA307"/>
    <mergeCell ref="R283:S283"/>
    <mergeCell ref="P284:Q284"/>
    <mergeCell ref="P269:Q269"/>
    <mergeCell ref="L314:M314"/>
    <mergeCell ref="T314:U314"/>
    <mergeCell ref="P245:Q245"/>
    <mergeCell ref="V246:W246"/>
    <mergeCell ref="J249:K249"/>
    <mergeCell ref="R258:S258"/>
    <mergeCell ref="N267:O267"/>
    <mergeCell ref="T280:U280"/>
    <mergeCell ref="AB267:AD267"/>
    <mergeCell ref="L270:M270"/>
    <mergeCell ref="R271:S271"/>
    <mergeCell ref="N313:O313"/>
    <mergeCell ref="J285:K285"/>
    <mergeCell ref="T276:U276"/>
    <mergeCell ref="R307:S307"/>
    <mergeCell ref="AB282:AD282"/>
    <mergeCell ref="Z293:AA293"/>
    <mergeCell ref="X284:Y284"/>
    <mergeCell ref="C329:AD329"/>
    <mergeCell ref="Q74:T74"/>
    <mergeCell ref="P244:Q244"/>
    <mergeCell ref="V228:W228"/>
    <mergeCell ref="D78:P78"/>
    <mergeCell ref="Q157:T157"/>
    <mergeCell ref="L227:M227"/>
    <mergeCell ref="Z234:AA234"/>
    <mergeCell ref="X308:Y308"/>
    <mergeCell ref="R235:S235"/>
    <mergeCell ref="X271:Y271"/>
    <mergeCell ref="V267:W267"/>
    <mergeCell ref="X263:Y263"/>
    <mergeCell ref="AB259:AD259"/>
    <mergeCell ref="Q142:T142"/>
    <mergeCell ref="D309:I309"/>
    <mergeCell ref="L230:M230"/>
    <mergeCell ref="T311:U311"/>
    <mergeCell ref="L231:M231"/>
    <mergeCell ref="R255:S255"/>
    <mergeCell ref="V263:W263"/>
    <mergeCell ref="T271:U271"/>
    <mergeCell ref="D290:I290"/>
    <mergeCell ref="D220:I220"/>
    <mergeCell ref="D247:I247"/>
    <mergeCell ref="Z270:AA270"/>
    <mergeCell ref="L209:M209"/>
    <mergeCell ref="V323:W323"/>
    <mergeCell ref="AB309:AD309"/>
    <mergeCell ref="R230:S230"/>
    <mergeCell ref="T206:U206"/>
    <mergeCell ref="L280:M280"/>
    <mergeCell ref="T321:U321"/>
    <mergeCell ref="AB301:AD301"/>
    <mergeCell ref="R311:S311"/>
    <mergeCell ref="J240:K240"/>
    <mergeCell ref="D270:I270"/>
    <mergeCell ref="Z316:AA316"/>
    <mergeCell ref="Z291:AA291"/>
    <mergeCell ref="R257:S257"/>
    <mergeCell ref="T319:U319"/>
    <mergeCell ref="V265:W265"/>
    <mergeCell ref="X218:Y218"/>
    <mergeCell ref="P296:Q296"/>
    <mergeCell ref="J309:K309"/>
    <mergeCell ref="T306:U306"/>
    <mergeCell ref="L318:M318"/>
    <mergeCell ref="J312:K312"/>
    <mergeCell ref="R239:S239"/>
    <mergeCell ref="L246:M246"/>
    <mergeCell ref="L275:M275"/>
    <mergeCell ref="V272:W272"/>
    <mergeCell ref="D242:I242"/>
    <mergeCell ref="L320:M320"/>
    <mergeCell ref="P321:Q321"/>
    <mergeCell ref="AB263:AD263"/>
    <mergeCell ref="J219:K219"/>
    <mergeCell ref="P257:Q257"/>
    <mergeCell ref="N265:O265"/>
    <mergeCell ref="X223:Y223"/>
    <mergeCell ref="D235:I235"/>
    <mergeCell ref="N310:O310"/>
    <mergeCell ref="AB274:AD274"/>
    <mergeCell ref="AB237:AD237"/>
    <mergeCell ref="U51:X51"/>
    <mergeCell ref="L295:M295"/>
    <mergeCell ref="J232:K232"/>
    <mergeCell ref="L294:M294"/>
    <mergeCell ref="L288:M288"/>
    <mergeCell ref="L207:M207"/>
    <mergeCell ref="N263:O263"/>
    <mergeCell ref="V320:W320"/>
    <mergeCell ref="X260:Y260"/>
    <mergeCell ref="N271:O271"/>
    <mergeCell ref="Q124:T124"/>
    <mergeCell ref="X302:Y302"/>
    <mergeCell ref="T303:U303"/>
    <mergeCell ref="N226:O226"/>
    <mergeCell ref="N269:O269"/>
    <mergeCell ref="D54:P54"/>
    <mergeCell ref="D133:P133"/>
    <mergeCell ref="Q60:T60"/>
    <mergeCell ref="D51:P51"/>
    <mergeCell ref="Q91:T91"/>
    <mergeCell ref="D157:P157"/>
    <mergeCell ref="U57:X57"/>
    <mergeCell ref="J228:K228"/>
    <mergeCell ref="D252:I252"/>
    <mergeCell ref="L283:M283"/>
    <mergeCell ref="D233:I233"/>
    <mergeCell ref="D232:I232"/>
    <mergeCell ref="L317:M317"/>
    <mergeCell ref="Q152:T152"/>
    <mergeCell ref="D179:M179"/>
    <mergeCell ref="L292:M292"/>
    <mergeCell ref="V281:W281"/>
    <mergeCell ref="B3:AD3"/>
    <mergeCell ref="U47:X47"/>
    <mergeCell ref="T223:U223"/>
    <mergeCell ref="U41:X41"/>
    <mergeCell ref="R218:S218"/>
    <mergeCell ref="D152:P152"/>
    <mergeCell ref="D146:P146"/>
    <mergeCell ref="D76:P76"/>
    <mergeCell ref="Q144:T144"/>
    <mergeCell ref="Q153:T153"/>
    <mergeCell ref="Q53:T53"/>
    <mergeCell ref="Q58:T58"/>
    <mergeCell ref="D89:P89"/>
    <mergeCell ref="D91:P91"/>
    <mergeCell ref="T208:U208"/>
    <mergeCell ref="U68:X68"/>
    <mergeCell ref="D154:P154"/>
    <mergeCell ref="U95:X95"/>
    <mergeCell ref="D142:P142"/>
    <mergeCell ref="P167:V167"/>
    <mergeCell ref="Q138:T138"/>
    <mergeCell ref="J204:K205"/>
    <mergeCell ref="AB206:AD206"/>
    <mergeCell ref="C16:AD16"/>
    <mergeCell ref="Q106:T106"/>
    <mergeCell ref="Q140:T140"/>
    <mergeCell ref="B192:AD192"/>
    <mergeCell ref="B190:AD190"/>
    <mergeCell ref="B165:AD165"/>
    <mergeCell ref="B163:AD163"/>
    <mergeCell ref="B5:AD5"/>
    <mergeCell ref="B10:AD10"/>
    <mergeCell ref="B331:AD331"/>
    <mergeCell ref="B332:AD332"/>
    <mergeCell ref="C36:AD36"/>
    <mergeCell ref="X180:AD180"/>
    <mergeCell ref="P182:V182"/>
    <mergeCell ref="C18:AD18"/>
    <mergeCell ref="U102:X102"/>
    <mergeCell ref="C14:AD14"/>
    <mergeCell ref="AB223:AD223"/>
    <mergeCell ref="J273:K273"/>
    <mergeCell ref="J267:K267"/>
    <mergeCell ref="L242:M242"/>
    <mergeCell ref="U123:X123"/>
    <mergeCell ref="R226:S226"/>
    <mergeCell ref="AB252:AD252"/>
    <mergeCell ref="D178:M178"/>
    <mergeCell ref="J269:K269"/>
    <mergeCell ref="U70:X70"/>
    <mergeCell ref="T246:U246"/>
    <mergeCell ref="U130:X130"/>
    <mergeCell ref="U42:X42"/>
    <mergeCell ref="D115:P115"/>
    <mergeCell ref="Q56:T56"/>
    <mergeCell ref="Q151:T151"/>
    <mergeCell ref="D241:I241"/>
    <mergeCell ref="D268:I268"/>
    <mergeCell ref="D269:I269"/>
    <mergeCell ref="N273:O273"/>
    <mergeCell ref="J252:K252"/>
    <mergeCell ref="B20:AD20"/>
    <mergeCell ref="C201:AD201"/>
    <mergeCell ref="V325:W325"/>
  </mergeCells>
  <phoneticPr fontId="76" type="noConversion"/>
  <conditionalFormatting sqref="A1:XFD1048576">
    <cfRule type="expression" dxfId="918" priority="71" stopIfTrue="1">
      <formula>AND($A$1&lt;&gt;"",SUM(A1)&gt;0)</formula>
    </cfRule>
    <cfRule type="expression" dxfId="917" priority="70" stopIfTrue="1">
      <formula>AND($A$1&lt;&gt;"",SEARCH("no puede registrar",A1)&gt;0)</formula>
    </cfRule>
    <cfRule type="expression" dxfId="916" priority="69" stopIfTrue="1">
      <formula>AND($A$1&lt;&gt;"",SEARCH("en blanco",A1)&gt;0)</formula>
    </cfRule>
    <cfRule type="expression" dxfId="915" priority="68" stopIfTrue="1">
      <formula>AND($A$1&lt;&gt;"",SEARCH("pase a la pregunta",A1)&gt;0)</formula>
    </cfRule>
    <cfRule type="expression" dxfId="914" priority="67" stopIfTrue="1">
      <formula>AND($A$1&lt;&gt;"",SEARCH("igual o menor",A1)&gt;0)</formula>
    </cfRule>
    <cfRule type="expression" dxfId="913" priority="66" stopIfTrue="1">
      <formula>AND($A$1&lt;&gt;"",SEARCH("igual o mayor",A1)&gt;0)</formula>
    </cfRule>
    <cfRule type="expression" dxfId="912" priority="72" stopIfTrue="1">
      <formula>AND($A$1&lt;&gt;"",SEARCH("la pregunta",A1)&gt;0)</formula>
    </cfRule>
  </conditionalFormatting>
  <conditionalFormatting sqref="B163:AD163">
    <cfRule type="expression" dxfId="911" priority="9" stopIfTrue="1">
      <formula>AND($A$1&lt;&gt;"",SEARCH("igual o mayor",B163)&gt;0)</formula>
    </cfRule>
    <cfRule type="expression" dxfId="910" priority="10" stopIfTrue="1">
      <formula>AND($A$1&lt;&gt;"",SEARCH("igual o menor",B163)&gt;0)</formula>
    </cfRule>
    <cfRule type="expression" dxfId="909" priority="11" stopIfTrue="1">
      <formula>AND($A$1&lt;&gt;"",SEARCH("pase a la pregunta",B163)&gt;0)</formula>
    </cfRule>
    <cfRule type="expression" dxfId="908" priority="12" stopIfTrue="1">
      <formula>AND($A$1&lt;&gt;"",SEARCH("en blanco",B163)&gt;0)</formula>
    </cfRule>
    <cfRule type="expression" dxfId="907" priority="13" stopIfTrue="1">
      <formula>AND($A$1&lt;&gt;"",SEARCH("no puede registrar",B163)&gt;0)</formula>
    </cfRule>
    <cfRule type="expression" dxfId="906" priority="14" stopIfTrue="1">
      <formula>AND($A$1&lt;&gt;"",SUM(B163)&gt;0)</formula>
    </cfRule>
    <cfRule type="expression" dxfId="905" priority="15" stopIfTrue="1">
      <formula>AND($A$1&lt;&gt;"",SEARCH("la pregunta",B163)&gt;0)</formula>
    </cfRule>
    <cfRule type="expression" dxfId="904" priority="16" stopIfTrue="1">
      <formula>AND($A$1&lt;&gt;"",SEARCH("igual o mayor",B163)&gt;0)</formula>
    </cfRule>
    <cfRule type="expression" dxfId="903" priority="17" stopIfTrue="1">
      <formula>AND($A$1&lt;&gt;"",SEARCH("igual o menor",B163)&gt;0)</formula>
    </cfRule>
    <cfRule type="expression" dxfId="902" priority="2" stopIfTrue="1">
      <formula>AND($A$1&lt;&gt;"",SEARCH("igual o mayor",B163)&gt;0)</formula>
    </cfRule>
    <cfRule type="expression" dxfId="901" priority="19" stopIfTrue="1">
      <formula>AND($A$1&lt;&gt;"",SEARCH("en blanco",B163)&gt;0)</formula>
    </cfRule>
    <cfRule type="expression" dxfId="900" priority="20" stopIfTrue="1">
      <formula>AND($A$1&lt;&gt;"",SEARCH("no puede registrar",B163)&gt;0)</formula>
    </cfRule>
    <cfRule type="expression" dxfId="899" priority="21" stopIfTrue="1">
      <formula>AND($A$1&lt;&gt;"",SUM(B163)&gt;0)</formula>
    </cfRule>
    <cfRule type="expression" dxfId="898" priority="22" stopIfTrue="1">
      <formula>AND($A$1&lt;&gt;"",SEARCH("la pregunta",B163)&gt;0)</formula>
    </cfRule>
    <cfRule type="expression" dxfId="897" priority="3" stopIfTrue="1">
      <formula>AND($A$1&lt;&gt;"",SEARCH("igual o menor",B163)&gt;0)</formula>
    </cfRule>
    <cfRule type="expression" dxfId="896" priority="4" stopIfTrue="1">
      <formula>AND($A$1&lt;&gt;"",SEARCH("pase a la pregunta",B163)&gt;0)</formula>
    </cfRule>
    <cfRule type="expression" dxfId="895" priority="5" stopIfTrue="1">
      <formula>AND($A$1&lt;&gt;"",SEARCH("en blanco",B163)&gt;0)</formula>
    </cfRule>
    <cfRule type="expression" dxfId="894" priority="6" stopIfTrue="1">
      <formula>AND($A$1&lt;&gt;"",SEARCH("no puede registrar",B163)&gt;0)</formula>
    </cfRule>
    <cfRule type="expression" dxfId="893" priority="7" stopIfTrue="1">
      <formula>AND($A$1&lt;&gt;"",SUM(B163)&gt;0)</formula>
    </cfRule>
    <cfRule type="expression" dxfId="892" priority="8" stopIfTrue="1">
      <formula>AND($A$1&lt;&gt;"",SEARCH("la pregunta",B163)&gt;0)</formula>
    </cfRule>
    <cfRule type="expression" dxfId="891" priority="18" stopIfTrue="1">
      <formula>AND($A$1&lt;&gt;"",SEARCH("pase a la pregunta",B163)&gt;0)</formula>
    </cfRule>
  </conditionalFormatting>
  <conditionalFormatting sqref="C31:AD31">
    <cfRule type="expression" dxfId="890" priority="61">
      <formula>$AK$162&gt;0</formula>
    </cfRule>
  </conditionalFormatting>
  <conditionalFormatting sqref="C33:AD33">
    <cfRule type="expression" dxfId="889" priority="60">
      <formula>$AL$161&gt;0</formula>
    </cfRule>
  </conditionalFormatting>
  <conditionalFormatting sqref="C34:AD34">
    <cfRule type="expression" dxfId="888" priority="59">
      <formula>$AP$161&gt;0</formula>
    </cfRule>
  </conditionalFormatting>
  <conditionalFormatting sqref="C35:AD35">
    <cfRule type="expression" dxfId="887" priority="58">
      <formula>$AT$161&gt;0</formula>
    </cfRule>
  </conditionalFormatting>
  <conditionalFormatting sqref="C36:AD36">
    <cfRule type="expression" dxfId="886" priority="63">
      <formula>AND(AV41&gt;0,F164="")</formula>
    </cfRule>
  </conditionalFormatting>
  <conditionalFormatting sqref="F164:AD164">
    <cfRule type="expression" dxfId="885" priority="62">
      <formula>AND(AV41=0,F164="")</formula>
    </cfRule>
    <cfRule type="expression" dxfId="884" priority="64">
      <formula>AND(AV41&gt;0,F164="")</formula>
    </cfRule>
  </conditionalFormatting>
  <conditionalFormatting sqref="W167:W181 O167:O182">
    <cfRule type="expression" dxfId="883" priority="65" stopIfTrue="1">
      <formula>ISNUMBER(SEARCH(" " &amp; O167 &amp; " ", " " &amp; SUBSTITUTE($AJ$41, " / ", " ") &amp; " "))</formula>
    </cfRule>
  </conditionalFormatting>
  <conditionalFormatting sqref="AG164">
    <cfRule type="expression" dxfId="882" priority="37" stopIfTrue="1">
      <formula>AND($A$1&lt;&gt;"",SEARCH("igual o mayor",AG164)&gt;0)</formula>
    </cfRule>
    <cfRule type="expression" dxfId="881" priority="38" stopIfTrue="1">
      <formula>AND($A$1&lt;&gt;"",SEARCH("igual o menor",AG164)&gt;0)</formula>
    </cfRule>
    <cfRule type="expression" dxfId="880" priority="39" stopIfTrue="1">
      <formula>AND($A$1&lt;&gt;"",SEARCH("pase a la pregunta",AG164)&gt;0)</formula>
    </cfRule>
    <cfRule type="expression" dxfId="879" priority="40" stopIfTrue="1">
      <formula>AND($A$1&lt;&gt;"",SEARCH("en blanco",AG164)&gt;0)</formula>
    </cfRule>
    <cfRule type="expression" dxfId="878" priority="41" stopIfTrue="1">
      <formula>AND($A$1&lt;&gt;"",SEARCH("no puede registrar",AG164)&gt;0)</formula>
    </cfRule>
    <cfRule type="expression" dxfId="877" priority="42" stopIfTrue="1">
      <formula>AND($A$1&lt;&gt;"",SUM(AG164)&gt;0)</formula>
    </cfRule>
    <cfRule type="expression" dxfId="876" priority="43" stopIfTrue="1">
      <formula>AND($A$1&lt;&gt;"",SEARCH("la pregunta",AG164)&gt;0)</formula>
    </cfRule>
    <cfRule type="expression" dxfId="875" priority="33" stopIfTrue="1">
      <formula>AND($A$1&lt;&gt;"",SEARCH("en blanco",AG164)&gt;0)</formula>
    </cfRule>
    <cfRule type="expression" dxfId="874" priority="32" stopIfTrue="1">
      <formula>AND($A$1&lt;&gt;"",SEARCH("pase a la pregunta",AG164)&gt;0)</formula>
    </cfRule>
    <cfRule type="expression" dxfId="873" priority="31" stopIfTrue="1">
      <formula>AND($A$1&lt;&gt;"",SEARCH("igual o menor",AG164)&gt;0)</formula>
    </cfRule>
    <cfRule type="expression" dxfId="872" priority="30" stopIfTrue="1">
      <formula>AND($A$1&lt;&gt;"",SEARCH("igual o mayor",AG164)&gt;0)</formula>
    </cfRule>
    <cfRule type="expression" dxfId="871" priority="29" stopIfTrue="1">
      <formula>AND($A$1&lt;&gt;"",SEARCH("la pregunta",AG164)&gt;0)</formula>
    </cfRule>
    <cfRule type="expression" dxfId="870" priority="35" stopIfTrue="1">
      <formula>AND($A$1&lt;&gt;"",SUM(AG164)&gt;0)</formula>
    </cfRule>
    <cfRule type="expression" dxfId="869" priority="28" stopIfTrue="1">
      <formula>AND($A$1&lt;&gt;"",SUM(AG164)&gt;0)</formula>
    </cfRule>
    <cfRule type="expression" dxfId="868" priority="34" stopIfTrue="1">
      <formula>AND($A$1&lt;&gt;"",SEARCH("no puede registrar",AG164)&gt;0)</formula>
    </cfRule>
    <cfRule type="expression" dxfId="867" priority="27" stopIfTrue="1">
      <formula>AND($A$1&lt;&gt;"",SEARCH("no puede registrar",AG164)&gt;0)</formula>
    </cfRule>
    <cfRule type="expression" dxfId="866" priority="26" stopIfTrue="1">
      <formula>AND($A$1&lt;&gt;"",SEARCH("en blanco",AG164)&gt;0)</formula>
    </cfRule>
    <cfRule type="expression" dxfId="865" priority="25" stopIfTrue="1">
      <formula>AND($A$1&lt;&gt;"",SEARCH("pase a la pregunta",AG164)&gt;0)</formula>
    </cfRule>
    <cfRule type="expression" dxfId="864" priority="24" stopIfTrue="1">
      <formula>AND($A$1&lt;&gt;"",SEARCH("igual o menor",AG164)&gt;0)</formula>
    </cfRule>
    <cfRule type="expression" dxfId="863" priority="23" stopIfTrue="1">
      <formula>AND($A$1&lt;&gt;"",SEARCH("igual o mayor",AG164)&gt;0)</formula>
    </cfRule>
    <cfRule type="expression" dxfId="862" priority="36" stopIfTrue="1">
      <formula>AND($A$1&lt;&gt;"",SEARCH("la pregunta",AG164)&gt;0)</formula>
    </cfRule>
  </conditionalFormatting>
  <conditionalFormatting sqref="AH39:AK40">
    <cfRule type="expression" dxfId="861" priority="44" stopIfTrue="1">
      <formula>AND($A$1&lt;&gt;"",SEARCH("igual o mayor",AH39)&gt;0)</formula>
    </cfRule>
    <cfRule type="expression" dxfId="860" priority="45" stopIfTrue="1">
      <formula>AND($A$1&lt;&gt;"",SEARCH("igual o menor",AH39)&gt;0)</formula>
    </cfRule>
    <cfRule type="expression" dxfId="859" priority="46" stopIfTrue="1">
      <formula>AND($A$1&lt;&gt;"",SEARCH("pase a la pregunta",AH39)&gt;0)</formula>
    </cfRule>
    <cfRule type="expression" dxfId="858" priority="47" stopIfTrue="1">
      <formula>AND($A$1&lt;&gt;"",SEARCH("en blanco",AH39)&gt;0)</formula>
    </cfRule>
    <cfRule type="expression" dxfId="857" priority="48" stopIfTrue="1">
      <formula>AND($A$1&lt;&gt;"",SEARCH("no puede registrar",AH39)&gt;0)</formula>
    </cfRule>
    <cfRule type="expression" dxfId="856" priority="50" stopIfTrue="1">
      <formula>AND($A$1&lt;&gt;"",SEARCH("la pregunta",AH39)&gt;0)</formula>
    </cfRule>
    <cfRule type="expression" dxfId="855" priority="49" stopIfTrue="1">
      <formula>AND($A$1&lt;&gt;"",SUM(AH39)&gt;0)</formula>
    </cfRule>
  </conditionalFormatting>
  <dataValidations count="125">
    <dataValidation showDropDown="1" showInputMessage="1" showErrorMessage="1" sqref="A20 A193:A195"/>
    <dataValidation type="list" allowBlank="1" showErrorMessage="1" errorTitle="Datos incorrectos" error="Los datos ingresados no son correctos, revise las opciones disponibles" sqref="AB206:AB325">
      <formula1>"1,2,9"</formula1>
    </dataValidation>
    <dataValidation type="list" allowBlank="1" showErrorMessage="1" errorTitle="Datos incorrectos" error="Los datos ingresados no son correctos, revise las opciones disponibles" sqref="Q41:T160">
      <formula1>"1, 2"</formula1>
    </dataValidation>
    <dataValidation type="list" allowBlank="1" showErrorMessage="1" errorTitle="Datos incorrectos" error="Los datos ingresados no son correctos, revise las opciones disponibles" sqref="U41:X160">
      <formula1>"1, 2, 3, 4, 5, 6, 7, 8, 9"</formula1>
    </dataValidation>
    <dataValidation type="list" allowBlank="1" showErrorMessage="1" errorTitle="Datos incorrectos" error="Los datos ingresados no son correctos, revise las opciones disponibles" sqref="Y41:AD160">
      <formula1>"1, 2, 3, 4, 5, 6, 7, 8, 9, 10, 11, 12, 13, 14, 15, 16,17,18,19,20,21,22,23,24,25,26,27,28,29,30,31,32"</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1">
      <formula1>$AG$41=0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2">
      <formula1>$AG$42=0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3">
      <formula1>$AG$43=0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4">
      <formula1>$AG$44=0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5">
      <formula1>$AG$45=0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6">
      <formula1>$AG$46=0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7">
      <formula1>$AG$47=0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8">
      <formula1>$AG$48=0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9">
      <formula1>$AG$49=0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0">
      <formula1>$AG$50=0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1">
      <formula1>$AG$51=0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2">
      <formula1>$AG$52=0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3">
      <formula1>$AG$53=0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4">
      <formula1>$AG$54=0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5">
      <formula1>$AG$55=0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6">
      <formula1>$AG$56=0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7">
      <formula1>$AG$57=0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8">
      <formula1>$AG$58=0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9">
      <formula1>$AG$59=0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0">
      <formula1>$AG$60=0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1">
      <formula1>$AG$61=0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2">
      <formula1>$AG$62=0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3">
      <formula1>$AG$63=0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4">
      <formula1>$AG$64=0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5">
      <formula1>$AG$65=0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6">
      <formula1>$AG$66=0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7">
      <formula1>$AG$67=0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8">
      <formula1>$AG$68=0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9">
      <formula1>$AG$69=0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0">
      <formula1>$AG$70=0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1">
      <formula1>$AG$71=0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2">
      <formula1>$AG$72=0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3">
      <formula1>$AG$73=0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4">
      <formula1>$AG$74=0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5">
      <formula1>$AG$75=0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6">
      <formula1>$AG$76=0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7">
      <formula1>$AG$77=0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8">
      <formula1>$AG$78=0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9">
      <formula1>$AG$79=0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0">
      <formula1>$AG$80=0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1">
      <formula1>$AG$81=0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2">
      <formula1>$AG$82=0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3">
      <formula1>$AG$83=0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4">
      <formula1>$AG$84=0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5">
      <formula1>$AG$85=0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6">
      <formula1>$AG$86=0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7">
      <formula1>$AG$87=0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8">
      <formula1>$AG$88=0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9">
      <formula1>$AG$89=0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0">
      <formula1>$AG$90=0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1">
      <formula1>$AG$91=0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2">
      <formula1>$AG$92=0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3">
      <formula1>$AG$93=0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4">
      <formula1>$AG$94=0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5">
      <formula1>$AG$95=0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6">
      <formula1>$AG$96=0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7">
      <formula1>$AG$97=0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8">
      <formula1>$AG$98=0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9">
      <formula1>$AG$99=0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0">
      <formula1>$AG$100=0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1">
      <formula1>$AG$101=0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2">
      <formula1>$AG$102=0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3">
      <formula1>$AG$103=0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4">
      <formula1>$AG$104=0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5">
      <formula1>$AG$105=0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6">
      <formula1>$AG$106=0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7">
      <formula1>$AG$107=0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8">
      <formula1>$AG$108=0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9">
      <formula1>$AG$109=0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0">
      <formula1>$AG$110=0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1">
      <formula1>$AG$111=0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2">
      <formula1>$AG$112=0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3">
      <formula1>$AG$113=0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4">
      <formula1>$AG$114=0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5">
      <formula1>$AG$115=0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6">
      <formula1>$AG$116=0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7">
      <formula1>$AG$117=0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8">
      <formula1>$AG$118=0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9">
      <formula1>$AG$119=0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0">
      <formula1>$AG$120=0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1">
      <formula1>$AG$121=0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2">
      <formula1>$AG$122=0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3">
      <formula1>$AG$123=0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4">
      <formula1>$AG$124=0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5">
      <formula1>$AG$125=0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6">
      <formula1>$AG$126=0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7">
      <formula1>$AG$127=0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8">
      <formula1>$AG$128=0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9">
      <formula1>$AG$129=0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0">
      <formula1>$AG$130=0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1">
      <formula1>$AG$131=0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2">
      <formula1>$AG$132=0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3">
      <formula1>$AG$133=0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4">
      <formula1>$AG$134=0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5">
      <formula1>$AG$135=0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6">
      <formula1>$AG$136=0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7">
      <formula1>$AG$137=0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8">
      <formula1>$AG$138=0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9">
      <formula1>$AG$139=0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0">
      <formula1>$AG$140=0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1">
      <formula1>$AG$141=0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2">
      <formula1>$AG$142=0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3">
      <formula1>$AG$143=0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4">
      <formula1>$AG$144=0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5">
      <formula1>$AG$145=0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6">
      <formula1>$AG$146=0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7">
      <formula1>$AG$147=0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8">
      <formula1>$AG$148=0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9">
      <formula1>$AG$149=0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0">
      <formula1>$AG$150=0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1">
      <formula1>$AG$151=0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2">
      <formula1>$AG$152=0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3">
      <formula1>$AG$153=0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4">
      <formula1>$AG$154=0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5">
      <formula1>$AG$155=0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6">
      <formula1>$AG$156=0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7">
      <formula1>$AG$157=0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8">
      <formula1>$AG$158=0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9">
      <formula1>$AG$159=0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0">
      <formula1>$AG$160=0</formula1>
    </dataValidation>
  </dataValidations>
  <hyperlinks>
    <hyperlink ref="AA7" location="Índice!C19" display="Índice"/>
    <hyperlink ref="C37" location="Anexo!AA12" display="Link para consultar el anexo &quot;Funciones ejercidas por las instituciones de la Administración Pública de la entidad federativa&quot;"/>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Cuestionario</oddHeader>
    <oddFooter>&amp;LCenso Nacional de Gobiernos Estatales 2026&amp;R&amp;P de &amp;N</oddFooter>
  </headerFooter>
  <rowBreaks count="2" manualBreakCount="2">
    <brk id="30" max="30" man="1"/>
    <brk id="203"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2481"/>
  <sheetViews>
    <sheetView showGridLines="0" view="pageBreakPreview" zoomScale="120" zoomScaleNormal="100" zoomScaleSheetLayoutView="120" workbookViewId="0"/>
  </sheetViews>
  <sheetFormatPr baseColWidth="10" defaultColWidth="0" defaultRowHeight="15" customHeight="1" zeroHeight="1"/>
  <cols>
    <col min="1" max="1" width="5.625" style="78" customWidth="1"/>
    <col min="2" max="30" width="3.625" style="78" customWidth="1"/>
    <col min="31" max="31" width="5.625" style="78" customWidth="1"/>
    <col min="32" max="32" width="3.625" style="78" hidden="1" customWidth="1"/>
    <col min="33" max="34" width="13.625" style="78" hidden="1" customWidth="1"/>
    <col min="35" max="35" width="15.125" style="78" hidden="1" customWidth="1"/>
    <col min="36" max="162" width="13.625" style="78" hidden="1" customWidth="1"/>
    <col min="163" max="16384" width="3.625" style="78" hidden="1"/>
  </cols>
  <sheetData>
    <row r="1" spans="1:30" ht="173.25" customHeight="1">
      <c r="A1" s="649"/>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0" ht="15" customHeight="1">
      <c r="A2" s="12"/>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45" customHeight="1">
      <c r="A3" s="12"/>
      <c r="B3" s="683" t="s">
        <v>1</v>
      </c>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row>
    <row r="4" spans="1:30" ht="15" customHeight="1">
      <c r="A4" s="12"/>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12"/>
      <c r="B5" s="683" t="s">
        <v>2</v>
      </c>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row>
    <row r="6" spans="1:30" ht="15"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30" ht="15" customHeight="1" thickBot="1">
      <c r="A7" s="12"/>
      <c r="B7" s="3" t="s">
        <v>4</v>
      </c>
      <c r="C7" s="67"/>
      <c r="D7" s="67"/>
      <c r="E7" s="67"/>
      <c r="F7" s="67"/>
      <c r="G7" s="67"/>
      <c r="H7" s="67"/>
      <c r="I7" s="67"/>
      <c r="J7" s="67"/>
      <c r="K7" s="67"/>
      <c r="L7" s="67"/>
      <c r="M7" s="68"/>
      <c r="N7" s="3" t="s">
        <v>5</v>
      </c>
      <c r="O7" s="68"/>
      <c r="P7" s="12"/>
      <c r="Q7" s="12"/>
      <c r="R7" s="12"/>
      <c r="S7" s="12"/>
      <c r="T7" s="12"/>
      <c r="U7" s="12"/>
      <c r="V7" s="12"/>
      <c r="W7" s="12"/>
      <c r="X7" s="12"/>
      <c r="Y7" s="12"/>
      <c r="Z7" s="12"/>
      <c r="AA7" s="821" t="s">
        <v>3</v>
      </c>
      <c r="AB7" s="799"/>
      <c r="AC7" s="799"/>
      <c r="AD7" s="799"/>
    </row>
    <row r="8" spans="1:30" ht="15" customHeight="1" thickBot="1">
      <c r="A8" s="12"/>
      <c r="B8" s="680" t="str">
        <f>IF(Presentación!B10="","",Presentación!B10)</f>
        <v>Veracruz de Ignacio de la Llave</v>
      </c>
      <c r="C8" s="681"/>
      <c r="D8" s="681"/>
      <c r="E8" s="681"/>
      <c r="F8" s="681"/>
      <c r="G8" s="681"/>
      <c r="H8" s="681"/>
      <c r="I8" s="681"/>
      <c r="J8" s="681"/>
      <c r="K8" s="681"/>
      <c r="L8" s="682"/>
      <c r="M8" s="72"/>
      <c r="N8" s="680" t="str">
        <f>IF(Presentación!N10="","",Presentación!N10)</f>
        <v>230</v>
      </c>
      <c r="O8" s="682"/>
      <c r="P8" s="69"/>
      <c r="Q8" s="70"/>
      <c r="R8" s="70"/>
      <c r="S8" s="70"/>
      <c r="T8" s="70"/>
      <c r="U8" s="70"/>
      <c r="V8" s="70"/>
      <c r="W8" s="70"/>
      <c r="X8" s="70"/>
      <c r="Y8" s="70"/>
      <c r="Z8" s="70"/>
      <c r="AA8" s="70"/>
      <c r="AB8" s="69"/>
      <c r="AC8" s="70"/>
      <c r="AD8" s="71"/>
    </row>
    <row r="9" spans="1:30" ht="15" customHeight="1" thickBo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row>
    <row r="10" spans="1:30" ht="15" customHeight="1" thickBot="1">
      <c r="A10" s="21"/>
      <c r="B10" s="738" t="s">
        <v>5440</v>
      </c>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39"/>
    </row>
    <row r="11" spans="1:30" ht="15" customHeight="1">
      <c r="A11" s="22"/>
      <c r="B11" s="867" t="s">
        <v>5068</v>
      </c>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9"/>
    </row>
    <row r="12" spans="1:30" ht="36" customHeight="1">
      <c r="A12" s="22"/>
      <c r="B12" s="23"/>
      <c r="C12" s="823" t="s">
        <v>5441</v>
      </c>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769"/>
    </row>
    <row r="13" spans="1:30" ht="24" customHeight="1">
      <c r="A13" s="22"/>
      <c r="B13" s="24"/>
      <c r="C13" s="806" t="s">
        <v>5070</v>
      </c>
      <c r="D13" s="799"/>
      <c r="E13" s="799"/>
      <c r="F13" s="799"/>
      <c r="G13" s="799"/>
      <c r="H13" s="799"/>
      <c r="I13" s="799"/>
      <c r="J13" s="799"/>
      <c r="K13" s="799"/>
      <c r="L13" s="799"/>
      <c r="M13" s="799"/>
      <c r="N13" s="799"/>
      <c r="O13" s="799"/>
      <c r="P13" s="799"/>
      <c r="Q13" s="799"/>
      <c r="R13" s="799"/>
      <c r="S13" s="799"/>
      <c r="T13" s="799"/>
      <c r="U13" s="799"/>
      <c r="V13" s="799"/>
      <c r="W13" s="799"/>
      <c r="X13" s="799"/>
      <c r="Y13" s="799"/>
      <c r="Z13" s="799"/>
      <c r="AA13" s="799"/>
      <c r="AB13" s="799"/>
      <c r="AC13" s="799"/>
      <c r="AD13" s="807"/>
    </row>
    <row r="14" spans="1:30" ht="15" customHeight="1">
      <c r="A14" s="26"/>
      <c r="B14" s="79"/>
      <c r="C14" s="806" t="s">
        <v>5442</v>
      </c>
      <c r="D14" s="799"/>
      <c r="E14" s="799"/>
      <c r="F14" s="799"/>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807"/>
    </row>
    <row r="15" spans="1:30" ht="24" customHeight="1">
      <c r="A15" s="22"/>
      <c r="B15" s="23"/>
      <c r="C15" s="896" t="s">
        <v>5443</v>
      </c>
      <c r="D15" s="799"/>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807"/>
    </row>
    <row r="16" spans="1:30" ht="24" customHeight="1">
      <c r="A16" s="26"/>
      <c r="B16" s="79"/>
      <c r="C16" s="815" t="s">
        <v>5444</v>
      </c>
      <c r="D16" s="799"/>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769"/>
    </row>
    <row r="17" spans="1:30" ht="36" customHeight="1">
      <c r="A17" s="26"/>
      <c r="B17" s="79"/>
      <c r="C17" s="815" t="s">
        <v>5445</v>
      </c>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69"/>
    </row>
    <row r="18" spans="1:30" ht="48" customHeight="1">
      <c r="A18" s="26"/>
      <c r="B18" s="79"/>
      <c r="C18" s="815" t="s">
        <v>5446</v>
      </c>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769"/>
    </row>
    <row r="19" spans="1:30" ht="15" customHeight="1">
      <c r="A19" s="26"/>
      <c r="B19" s="80"/>
      <c r="C19" s="801" t="s">
        <v>5447</v>
      </c>
      <c r="D19" s="802"/>
      <c r="E19" s="802"/>
      <c r="F19" s="802"/>
      <c r="G19" s="802"/>
      <c r="H19" s="802"/>
      <c r="I19" s="802"/>
      <c r="J19" s="802"/>
      <c r="K19" s="802"/>
      <c r="L19" s="802"/>
      <c r="M19" s="802"/>
      <c r="N19" s="802"/>
      <c r="O19" s="802"/>
      <c r="P19" s="802"/>
      <c r="Q19" s="802"/>
      <c r="R19" s="802"/>
      <c r="S19" s="802"/>
      <c r="T19" s="802"/>
      <c r="U19" s="802"/>
      <c r="V19" s="802"/>
      <c r="W19" s="802"/>
      <c r="X19" s="802"/>
      <c r="Y19" s="802"/>
      <c r="Z19" s="802"/>
      <c r="AA19" s="802"/>
      <c r="AB19" s="802"/>
      <c r="AC19" s="802"/>
      <c r="AD19" s="803"/>
    </row>
    <row r="20" spans="1:30" ht="15" customHeight="1" thickBot="1">
      <c r="A20" s="26"/>
      <c r="B20" s="81"/>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row>
    <row r="21" spans="1:30" ht="15" customHeight="1" thickBot="1">
      <c r="A21" s="21"/>
      <c r="B21" s="811" t="s">
        <v>5448</v>
      </c>
      <c r="C21" s="720"/>
      <c r="D21" s="720"/>
      <c r="E21" s="720"/>
      <c r="F21" s="720"/>
      <c r="G21" s="720"/>
      <c r="H21" s="720"/>
      <c r="I21" s="720"/>
      <c r="J21" s="720"/>
      <c r="K21" s="720"/>
      <c r="L21" s="720"/>
      <c r="M21" s="720"/>
      <c r="N21" s="720"/>
      <c r="O21" s="720"/>
      <c r="P21" s="720"/>
      <c r="Q21" s="720"/>
      <c r="R21" s="720"/>
      <c r="S21" s="720"/>
      <c r="T21" s="720"/>
      <c r="U21" s="720"/>
      <c r="V21" s="720"/>
      <c r="W21" s="720"/>
      <c r="X21" s="720"/>
      <c r="Y21" s="720"/>
      <c r="Z21" s="720"/>
      <c r="AA21" s="720"/>
      <c r="AB21" s="720"/>
      <c r="AC21" s="720"/>
      <c r="AD21" s="739"/>
    </row>
    <row r="22" spans="1:30" ht="15" customHeight="1">
      <c r="A22" s="22"/>
      <c r="B22" s="858" t="s">
        <v>5081</v>
      </c>
      <c r="C22" s="726"/>
      <c r="D22" s="726"/>
      <c r="E22" s="726"/>
      <c r="F22" s="726"/>
      <c r="G22" s="726"/>
      <c r="H22" s="726"/>
      <c r="I22" s="726"/>
      <c r="J22" s="726"/>
      <c r="K22" s="726"/>
      <c r="L22" s="726"/>
      <c r="M22" s="726"/>
      <c r="N22" s="726"/>
      <c r="O22" s="726"/>
      <c r="P22" s="726"/>
      <c r="Q22" s="726"/>
      <c r="R22" s="726"/>
      <c r="S22" s="726"/>
      <c r="T22" s="726"/>
      <c r="U22" s="726"/>
      <c r="V22" s="726"/>
      <c r="W22" s="726"/>
      <c r="X22" s="726"/>
      <c r="Y22" s="726"/>
      <c r="Z22" s="726"/>
      <c r="AA22" s="726"/>
      <c r="AB22" s="726"/>
      <c r="AC22" s="726"/>
      <c r="AD22" s="825"/>
    </row>
    <row r="23" spans="1:30" ht="24" customHeight="1">
      <c r="A23" s="22"/>
      <c r="B23" s="82"/>
      <c r="C23" s="823" t="s">
        <v>5449</v>
      </c>
      <c r="D23" s="799"/>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769"/>
    </row>
    <row r="24" spans="1:30" ht="24" customHeight="1">
      <c r="A24" s="22"/>
      <c r="B24" s="83"/>
      <c r="C24" s="815" t="s">
        <v>5450</v>
      </c>
      <c r="D24" s="799"/>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69"/>
    </row>
    <row r="25" spans="1:30" ht="48" customHeight="1">
      <c r="A25" s="22"/>
      <c r="B25" s="119"/>
      <c r="C25" s="834" t="s">
        <v>5451</v>
      </c>
      <c r="D25" s="781"/>
      <c r="E25" s="781"/>
      <c r="F25" s="781"/>
      <c r="G25" s="781"/>
      <c r="H25" s="781"/>
      <c r="I25" s="781"/>
      <c r="J25" s="781"/>
      <c r="K25" s="781"/>
      <c r="L25" s="781"/>
      <c r="M25" s="781"/>
      <c r="N25" s="781"/>
      <c r="O25" s="781"/>
      <c r="P25" s="781"/>
      <c r="Q25" s="781"/>
      <c r="R25" s="781"/>
      <c r="S25" s="781"/>
      <c r="T25" s="781"/>
      <c r="U25" s="781"/>
      <c r="V25" s="781"/>
      <c r="W25" s="781"/>
      <c r="X25" s="781"/>
      <c r="Y25" s="781"/>
      <c r="Z25" s="781"/>
      <c r="AA25" s="781"/>
      <c r="AB25" s="781"/>
      <c r="AC25" s="781"/>
      <c r="AD25" s="782"/>
    </row>
    <row r="26" spans="1:30" ht="15" customHeight="1">
      <c r="A26" s="22"/>
      <c r="B26" s="11"/>
    </row>
    <row r="27" spans="1:30" ht="24" customHeight="1">
      <c r="A27" s="30" t="s">
        <v>5452</v>
      </c>
      <c r="B27" s="839" t="s">
        <v>5453</v>
      </c>
      <c r="C27" s="799"/>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799"/>
    </row>
    <row r="28" spans="1:30" ht="15" customHeight="1">
      <c r="A28" s="22"/>
      <c r="B28" s="11"/>
      <c r="C28" s="831" t="s">
        <v>5454</v>
      </c>
      <c r="D28" s="799"/>
      <c r="E28" s="799"/>
      <c r="F28" s="799"/>
      <c r="G28" s="799"/>
      <c r="H28" s="799"/>
      <c r="I28" s="799"/>
      <c r="J28" s="799"/>
      <c r="K28" s="799"/>
      <c r="L28" s="799"/>
      <c r="M28" s="799"/>
      <c r="N28" s="799"/>
      <c r="O28" s="799"/>
      <c r="P28" s="799"/>
      <c r="Q28" s="799"/>
      <c r="R28" s="799"/>
      <c r="S28" s="799"/>
      <c r="T28" s="799"/>
      <c r="U28" s="799"/>
      <c r="V28" s="799"/>
      <c r="W28" s="799"/>
      <c r="X28" s="799"/>
      <c r="Y28" s="799"/>
      <c r="Z28" s="799"/>
      <c r="AA28" s="799"/>
      <c r="AB28" s="799"/>
      <c r="AC28" s="799"/>
      <c r="AD28" s="799"/>
    </row>
    <row r="29" spans="1:30" ht="24" customHeight="1">
      <c r="A29" s="22"/>
      <c r="B29" s="11"/>
      <c r="C29" s="798" t="s">
        <v>5455</v>
      </c>
      <c r="D29" s="799"/>
      <c r="E29" s="799"/>
      <c r="F29" s="799"/>
      <c r="G29" s="799"/>
      <c r="H29" s="799"/>
      <c r="I29" s="799"/>
      <c r="J29" s="799"/>
      <c r="K29" s="799"/>
      <c r="L29" s="799"/>
      <c r="M29" s="799"/>
      <c r="N29" s="799"/>
      <c r="O29" s="799"/>
      <c r="P29" s="799"/>
      <c r="Q29" s="799"/>
      <c r="R29" s="799"/>
      <c r="S29" s="799"/>
      <c r="T29" s="799"/>
      <c r="U29" s="799"/>
      <c r="V29" s="799"/>
      <c r="W29" s="799"/>
      <c r="X29" s="799"/>
      <c r="Y29" s="799"/>
      <c r="Z29" s="799"/>
      <c r="AA29" s="799"/>
      <c r="AB29" s="799"/>
      <c r="AC29" s="799"/>
      <c r="AD29" s="799"/>
    </row>
    <row r="30" spans="1:30" ht="15" customHeight="1">
      <c r="A30" s="22"/>
      <c r="B30" s="11"/>
      <c r="C30" s="831" t="s">
        <v>5456</v>
      </c>
      <c r="D30" s="799"/>
      <c r="E30" s="799"/>
      <c r="F30" s="799"/>
      <c r="G30" s="799"/>
      <c r="H30" s="799"/>
      <c r="I30" s="799"/>
      <c r="J30" s="799"/>
      <c r="K30" s="799"/>
      <c r="L30" s="799"/>
      <c r="M30" s="799"/>
      <c r="N30" s="799"/>
      <c r="O30" s="799"/>
      <c r="P30" s="799"/>
      <c r="Q30" s="799"/>
      <c r="R30" s="799"/>
      <c r="S30" s="799"/>
      <c r="T30" s="799"/>
      <c r="U30" s="799"/>
      <c r="V30" s="799"/>
      <c r="W30" s="799"/>
      <c r="X30" s="799"/>
      <c r="Y30" s="799"/>
      <c r="Z30" s="799"/>
      <c r="AA30" s="799"/>
      <c r="AB30" s="799"/>
      <c r="AC30" s="799"/>
      <c r="AD30" s="799"/>
    </row>
    <row r="31" spans="1:30" ht="48" customHeight="1">
      <c r="A31" s="22"/>
      <c r="B31" s="11"/>
      <c r="C31" s="831" t="s">
        <v>5457</v>
      </c>
      <c r="D31" s="799"/>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799"/>
    </row>
    <row r="32" spans="1:30" ht="36" customHeight="1">
      <c r="A32" s="22"/>
      <c r="B32" s="11"/>
      <c r="C32" s="831" t="s">
        <v>5458</v>
      </c>
      <c r="D32" s="799"/>
      <c r="E32" s="799"/>
      <c r="F32" s="799"/>
      <c r="G32" s="799"/>
      <c r="H32" s="799"/>
      <c r="I32" s="799"/>
      <c r="J32" s="799"/>
      <c r="K32" s="799"/>
      <c r="L32" s="799"/>
      <c r="M32" s="799"/>
      <c r="N32" s="799"/>
      <c r="O32" s="799"/>
      <c r="P32" s="799"/>
      <c r="Q32" s="799"/>
      <c r="R32" s="799"/>
      <c r="S32" s="799"/>
      <c r="T32" s="799"/>
      <c r="U32" s="799"/>
      <c r="V32" s="799"/>
      <c r="W32" s="799"/>
      <c r="X32" s="799"/>
      <c r="Y32" s="799"/>
      <c r="Z32" s="799"/>
      <c r="AA32" s="799"/>
      <c r="AB32" s="799"/>
      <c r="AC32" s="799"/>
      <c r="AD32" s="799"/>
    </row>
    <row r="33" spans="1:30" ht="36" customHeight="1">
      <c r="A33" s="22"/>
      <c r="B33" s="11"/>
      <c r="C33" s="828" t="s">
        <v>5459</v>
      </c>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row>
    <row r="34" spans="1:30" ht="24" customHeight="1">
      <c r="A34" s="22"/>
      <c r="B34" s="11"/>
      <c r="C34" s="828" t="s">
        <v>5460</v>
      </c>
      <c r="D34" s="799"/>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799"/>
    </row>
    <row r="35" spans="1:30" ht="24" customHeight="1">
      <c r="A35" s="22"/>
      <c r="B35" s="11"/>
      <c r="C35" s="828" t="s">
        <v>5461</v>
      </c>
      <c r="D35" s="799"/>
      <c r="E35" s="799"/>
      <c r="F35" s="799"/>
      <c r="G35" s="799"/>
      <c r="H35" s="799"/>
      <c r="I35" s="799"/>
      <c r="J35" s="799"/>
      <c r="K35" s="799"/>
      <c r="L35" s="799"/>
      <c r="M35" s="799"/>
      <c r="N35" s="799"/>
      <c r="O35" s="799"/>
      <c r="P35" s="799"/>
      <c r="Q35" s="799"/>
      <c r="R35" s="799"/>
      <c r="S35" s="799"/>
      <c r="T35" s="799"/>
      <c r="U35" s="799"/>
      <c r="V35" s="799"/>
      <c r="W35" s="799"/>
      <c r="X35" s="799"/>
      <c r="Y35" s="799"/>
      <c r="Z35" s="799"/>
      <c r="AA35" s="799"/>
      <c r="AB35" s="799"/>
      <c r="AC35" s="799"/>
      <c r="AD35" s="799"/>
    </row>
    <row r="36" spans="1:30" ht="24" customHeight="1">
      <c r="A36" s="22"/>
      <c r="B36" s="11"/>
      <c r="C36" s="828" t="s">
        <v>5462</v>
      </c>
      <c r="D36" s="799"/>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row>
    <row r="37" spans="1:30" ht="24" customHeight="1">
      <c r="A37" s="22"/>
      <c r="B37" s="11"/>
      <c r="C37" s="828" t="s">
        <v>5463</v>
      </c>
      <c r="D37" s="799"/>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99"/>
    </row>
    <row r="38" spans="1:30" ht="36" customHeight="1">
      <c r="A38" s="22"/>
      <c r="B38" s="11"/>
      <c r="C38" s="828" t="s">
        <v>5464</v>
      </c>
      <c r="D38" s="799"/>
      <c r="E38" s="799"/>
      <c r="F38" s="799"/>
      <c r="G38" s="799"/>
      <c r="H38" s="799"/>
      <c r="I38" s="799"/>
      <c r="J38" s="799"/>
      <c r="K38" s="799"/>
      <c r="L38" s="799"/>
      <c r="M38" s="799"/>
      <c r="N38" s="799"/>
      <c r="O38" s="799"/>
      <c r="P38" s="799"/>
      <c r="Q38" s="799"/>
      <c r="R38" s="799"/>
      <c r="S38" s="799"/>
      <c r="T38" s="799"/>
      <c r="U38" s="799"/>
      <c r="V38" s="799"/>
      <c r="W38" s="799"/>
      <c r="X38" s="799"/>
      <c r="Y38" s="799"/>
      <c r="Z38" s="799"/>
      <c r="AA38" s="799"/>
      <c r="AB38" s="799"/>
      <c r="AC38" s="799"/>
      <c r="AD38" s="799"/>
    </row>
    <row r="39" spans="1:30" ht="36" customHeight="1">
      <c r="A39" s="22"/>
      <c r="B39" s="11"/>
      <c r="C39" s="828" t="s">
        <v>5465</v>
      </c>
      <c r="D39" s="799"/>
      <c r="E39" s="799"/>
      <c r="F39" s="799"/>
      <c r="G39" s="799"/>
      <c r="H39" s="799"/>
      <c r="I39" s="799"/>
      <c r="J39" s="799"/>
      <c r="K39" s="799"/>
      <c r="L39" s="799"/>
      <c r="M39" s="799"/>
      <c r="N39" s="799"/>
      <c r="O39" s="799"/>
      <c r="P39" s="799"/>
      <c r="Q39" s="799"/>
      <c r="R39" s="799"/>
      <c r="S39" s="799"/>
      <c r="T39" s="799"/>
      <c r="U39" s="799"/>
      <c r="V39" s="799"/>
      <c r="W39" s="799"/>
      <c r="X39" s="799"/>
      <c r="Y39" s="799"/>
      <c r="Z39" s="799"/>
      <c r="AA39" s="799"/>
      <c r="AB39" s="799"/>
      <c r="AC39" s="799"/>
      <c r="AD39" s="799"/>
    </row>
    <row r="40" spans="1:30" ht="24" customHeight="1">
      <c r="A40" s="26"/>
      <c r="B40" s="12"/>
      <c r="C40" s="798" t="s">
        <v>5466</v>
      </c>
      <c r="D40" s="799"/>
      <c r="E40" s="799"/>
      <c r="F40" s="799"/>
      <c r="G40" s="799"/>
      <c r="H40" s="799"/>
      <c r="I40" s="799"/>
      <c r="J40" s="799"/>
      <c r="K40" s="799"/>
      <c r="L40" s="799"/>
      <c r="M40" s="799"/>
      <c r="N40" s="799"/>
      <c r="O40" s="799"/>
      <c r="P40" s="799"/>
      <c r="Q40" s="799"/>
      <c r="R40" s="799"/>
      <c r="S40" s="799"/>
      <c r="T40" s="799"/>
      <c r="U40" s="799"/>
      <c r="V40" s="799"/>
      <c r="W40" s="799"/>
      <c r="X40" s="799"/>
      <c r="Y40" s="799"/>
      <c r="Z40" s="799"/>
      <c r="AA40" s="799"/>
      <c r="AB40" s="799"/>
      <c r="AC40" s="799"/>
      <c r="AD40" s="799"/>
    </row>
    <row r="41" spans="1:30" ht="24" customHeight="1">
      <c r="A41" s="26"/>
      <c r="B41" s="12"/>
      <c r="C41" s="828" t="s">
        <v>5467</v>
      </c>
      <c r="D41" s="799"/>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799"/>
      <c r="AD41" s="799"/>
    </row>
    <row r="42" spans="1:30" ht="24" customHeight="1">
      <c r="A42" s="22"/>
      <c r="B42" s="11"/>
      <c r="C42" s="798" t="s">
        <v>5468</v>
      </c>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row>
    <row r="43" spans="1:30" ht="15" customHeight="1">
      <c r="A43" s="22"/>
      <c r="B43" s="11"/>
      <c r="C43" s="798" t="s">
        <v>5469</v>
      </c>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row>
    <row r="44" spans="1:30" ht="24" customHeight="1">
      <c r="A44" s="22"/>
      <c r="B44" s="11"/>
      <c r="C44" s="798" t="s">
        <v>5470</v>
      </c>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row>
    <row r="45" spans="1:30" ht="36" customHeight="1">
      <c r="A45" s="62"/>
      <c r="B45" s="62"/>
      <c r="C45" s="798" t="s">
        <v>5471</v>
      </c>
      <c r="D45" s="799"/>
      <c r="E45" s="799"/>
      <c r="F45" s="799"/>
      <c r="G45" s="799"/>
      <c r="H45" s="799"/>
      <c r="I45" s="799"/>
      <c r="J45" s="799"/>
      <c r="K45" s="799"/>
      <c r="L45" s="799"/>
      <c r="M45" s="799"/>
      <c r="N45" s="799"/>
      <c r="O45" s="799"/>
      <c r="P45" s="799"/>
      <c r="Q45" s="799"/>
      <c r="R45" s="799"/>
      <c r="S45" s="799"/>
      <c r="T45" s="799"/>
      <c r="U45" s="799"/>
      <c r="V45" s="799"/>
      <c r="W45" s="799"/>
      <c r="X45" s="799"/>
      <c r="Y45" s="799"/>
      <c r="Z45" s="799"/>
      <c r="AA45" s="799"/>
      <c r="AB45" s="799"/>
      <c r="AC45" s="799"/>
      <c r="AD45" s="799"/>
    </row>
    <row r="46" spans="1:30" ht="24" customHeight="1">
      <c r="A46" s="62"/>
      <c r="B46" s="62"/>
      <c r="C46" s="798" t="s">
        <v>5472</v>
      </c>
      <c r="D46" s="799"/>
      <c r="E46" s="799"/>
      <c r="F46" s="799"/>
      <c r="G46" s="799"/>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row>
    <row r="47" spans="1:30" ht="24" customHeight="1">
      <c r="A47" s="62"/>
      <c r="B47" s="8"/>
      <c r="C47" s="798" t="s">
        <v>5473</v>
      </c>
      <c r="D47" s="799"/>
      <c r="E47" s="799"/>
      <c r="F47" s="799"/>
      <c r="G47" s="799"/>
      <c r="H47" s="799"/>
      <c r="I47" s="799"/>
      <c r="J47" s="799"/>
      <c r="K47" s="799"/>
      <c r="L47" s="799"/>
      <c r="M47" s="799"/>
      <c r="N47" s="799"/>
      <c r="O47" s="799"/>
      <c r="P47" s="799"/>
      <c r="Q47" s="799"/>
      <c r="R47" s="799"/>
      <c r="S47" s="799"/>
      <c r="T47" s="799"/>
      <c r="U47" s="799"/>
      <c r="V47" s="799"/>
      <c r="W47" s="799"/>
      <c r="X47" s="799"/>
      <c r="Y47" s="799"/>
      <c r="Z47" s="799"/>
      <c r="AA47" s="799"/>
      <c r="AB47" s="799"/>
      <c r="AC47" s="799"/>
      <c r="AD47" s="799"/>
    </row>
    <row r="48" spans="1:30" ht="24" customHeight="1">
      <c r="A48" s="62"/>
      <c r="B48" s="8"/>
      <c r="C48" s="828" t="s">
        <v>5474</v>
      </c>
      <c r="D48" s="799"/>
      <c r="E48" s="799"/>
      <c r="F48" s="799"/>
      <c r="G48" s="799"/>
      <c r="H48" s="799"/>
      <c r="I48" s="799"/>
      <c r="J48" s="799"/>
      <c r="K48" s="799"/>
      <c r="L48" s="799"/>
      <c r="M48" s="799"/>
      <c r="N48" s="799"/>
      <c r="O48" s="799"/>
      <c r="P48" s="799"/>
      <c r="Q48" s="799"/>
      <c r="R48" s="799"/>
      <c r="S48" s="799"/>
      <c r="T48" s="799"/>
      <c r="U48" s="799"/>
      <c r="V48" s="799"/>
      <c r="W48" s="799"/>
      <c r="X48" s="799"/>
      <c r="Y48" s="799"/>
      <c r="Z48" s="799"/>
      <c r="AA48" s="799"/>
      <c r="AB48" s="799"/>
      <c r="AC48" s="799"/>
      <c r="AD48" s="799"/>
    </row>
    <row r="49" spans="1:55" ht="24" customHeight="1">
      <c r="A49" s="62"/>
      <c r="B49" s="12"/>
      <c r="C49" s="798" t="s">
        <v>5475</v>
      </c>
      <c r="D49" s="799"/>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799"/>
      <c r="AC49" s="799"/>
      <c r="AD49" s="799"/>
    </row>
    <row r="50" spans="1:55" ht="15" customHeight="1">
      <c r="A50" s="62"/>
      <c r="B50" s="11"/>
      <c r="Z50" s="84"/>
      <c r="AA50" s="84"/>
    </row>
    <row r="51" spans="1:55" ht="24" customHeight="1">
      <c r="A51" s="62"/>
      <c r="B51" s="11"/>
      <c r="C51" s="820" t="s">
        <v>5094</v>
      </c>
      <c r="D51" s="820"/>
      <c r="E51" s="820"/>
      <c r="F51" s="820"/>
      <c r="G51" s="820"/>
      <c r="H51" s="820"/>
      <c r="I51" s="820"/>
      <c r="J51" s="820"/>
      <c r="K51" s="820"/>
      <c r="L51" s="820"/>
      <c r="M51" s="820"/>
      <c r="N51" s="820"/>
      <c r="O51" s="820"/>
      <c r="P51" s="820" t="s">
        <v>5476</v>
      </c>
      <c r="Q51" s="820"/>
      <c r="R51" s="820"/>
      <c r="S51" s="820"/>
      <c r="T51" s="820"/>
      <c r="U51" s="820"/>
      <c r="V51" s="820"/>
      <c r="W51" s="820"/>
      <c r="X51" s="820"/>
      <c r="Y51" s="820"/>
      <c r="Z51" s="820"/>
      <c r="AA51" s="820"/>
      <c r="AB51" s="820"/>
      <c r="AC51" s="820"/>
      <c r="AD51" s="830" t="s">
        <v>5477</v>
      </c>
    </row>
    <row r="52" spans="1:55" ht="84" customHeight="1">
      <c r="A52" s="22"/>
      <c r="B52" s="11"/>
      <c r="C52" s="820"/>
      <c r="D52" s="820"/>
      <c r="E52" s="820"/>
      <c r="F52" s="820"/>
      <c r="G52" s="820"/>
      <c r="H52" s="820"/>
      <c r="I52" s="820"/>
      <c r="J52" s="820"/>
      <c r="K52" s="820"/>
      <c r="L52" s="820"/>
      <c r="M52" s="820"/>
      <c r="N52" s="820"/>
      <c r="O52" s="820"/>
      <c r="P52" s="830" t="s">
        <v>5478</v>
      </c>
      <c r="Q52" s="830" t="s">
        <v>5479</v>
      </c>
      <c r="R52" s="830" t="s">
        <v>5480</v>
      </c>
      <c r="S52" s="830" t="s">
        <v>5481</v>
      </c>
      <c r="T52" s="724"/>
      <c r="U52" s="830" t="s">
        <v>5482</v>
      </c>
      <c r="V52" s="830" t="s">
        <v>5483</v>
      </c>
      <c r="W52" s="871" t="s">
        <v>5484</v>
      </c>
      <c r="X52" s="830" t="s">
        <v>5485</v>
      </c>
      <c r="Y52" s="830" t="s">
        <v>5486</v>
      </c>
      <c r="Z52" s="830" t="s">
        <v>5487</v>
      </c>
      <c r="AA52" s="830" t="s">
        <v>5488</v>
      </c>
      <c r="AB52" s="830" t="s">
        <v>5489</v>
      </c>
      <c r="AC52" s="830" t="s">
        <v>5490</v>
      </c>
      <c r="AD52" s="898"/>
      <c r="AG52" s="302" t="s">
        <v>5491</v>
      </c>
      <c r="AH52" s="305" t="s">
        <v>5492</v>
      </c>
      <c r="AI52" s="305" t="s">
        <v>5493</v>
      </c>
      <c r="AJ52" s="524" t="s">
        <v>5494</v>
      </c>
      <c r="AL52" s="849" t="s">
        <v>5105</v>
      </c>
      <c r="AM52" s="850"/>
      <c r="AN52" s="902"/>
      <c r="AO52" s="598"/>
      <c r="AP52" s="75"/>
      <c r="AQ52" s="75"/>
      <c r="AR52" s="662" t="s">
        <v>5103</v>
      </c>
      <c r="AS52" s="320" t="s">
        <v>5495</v>
      </c>
      <c r="AT52" s="321" t="s">
        <v>5496</v>
      </c>
      <c r="AU52" s="322" t="s">
        <v>5497</v>
      </c>
      <c r="AV52" s="329" t="s">
        <v>5498</v>
      </c>
      <c r="AW52" s="330" t="s">
        <v>5499</v>
      </c>
      <c r="AX52" s="338" t="s">
        <v>5500</v>
      </c>
      <c r="AY52" s="335" t="s">
        <v>5501</v>
      </c>
      <c r="AZ52" s="341" t="s">
        <v>5502</v>
      </c>
      <c r="BA52" s="344" t="s">
        <v>5503</v>
      </c>
    </row>
    <row r="53" spans="1:55" ht="343.5" customHeight="1">
      <c r="A53" s="22"/>
      <c r="B53" s="11"/>
      <c r="C53" s="820"/>
      <c r="D53" s="820"/>
      <c r="E53" s="820"/>
      <c r="F53" s="820"/>
      <c r="G53" s="820"/>
      <c r="H53" s="820"/>
      <c r="I53" s="820"/>
      <c r="J53" s="820"/>
      <c r="K53" s="820"/>
      <c r="L53" s="820"/>
      <c r="M53" s="820"/>
      <c r="N53" s="820"/>
      <c r="O53" s="820"/>
      <c r="P53" s="863"/>
      <c r="Q53" s="863"/>
      <c r="R53" s="863"/>
      <c r="S53" s="32" t="s">
        <v>5504</v>
      </c>
      <c r="T53" s="32" t="s">
        <v>5505</v>
      </c>
      <c r="U53" s="863"/>
      <c r="V53" s="863"/>
      <c r="W53" s="871"/>
      <c r="X53" s="863"/>
      <c r="Y53" s="863"/>
      <c r="Z53" s="863"/>
      <c r="AA53" s="863"/>
      <c r="AB53" s="863"/>
      <c r="AC53" s="863"/>
      <c r="AD53" s="863"/>
      <c r="AG53" s="303" t="s">
        <v>5506</v>
      </c>
      <c r="AH53" s="306" t="s">
        <v>5507</v>
      </c>
      <c r="AI53" s="306" t="s">
        <v>5508</v>
      </c>
      <c r="AJ53" s="526" t="s">
        <v>5509</v>
      </c>
      <c r="AK53" s="308" t="s">
        <v>5121</v>
      </c>
      <c r="AL53" s="291" t="s">
        <v>5122</v>
      </c>
      <c r="AM53" s="280" t="s">
        <v>5123</v>
      </c>
      <c r="AN53" s="581" t="s">
        <v>5116</v>
      </c>
      <c r="AO53" s="107"/>
      <c r="AP53" s="588"/>
      <c r="AQ53" s="588"/>
      <c r="AR53" s="663" t="s">
        <v>5510</v>
      </c>
      <c r="AS53" s="323" t="s">
        <v>5511</v>
      </c>
      <c r="AT53" s="324" t="s">
        <v>5512</v>
      </c>
      <c r="AU53" s="316" t="s">
        <v>5513</v>
      </c>
      <c r="AV53" s="331" t="s">
        <v>5514</v>
      </c>
      <c r="AW53" s="332" t="s">
        <v>5515</v>
      </c>
      <c r="AX53" s="339" t="s">
        <v>5516</v>
      </c>
      <c r="AY53" s="336" t="s">
        <v>5517</v>
      </c>
      <c r="AZ53" s="342" t="s">
        <v>5518</v>
      </c>
      <c r="BA53" s="345" t="s">
        <v>5519</v>
      </c>
      <c r="BB53" s="347" t="s">
        <v>5520</v>
      </c>
      <c r="BC53" s="348" t="s">
        <v>5521</v>
      </c>
    </row>
    <row r="54" spans="1:55" ht="15" customHeight="1">
      <c r="A54" s="22"/>
      <c r="B54" s="11"/>
      <c r="C54" s="34" t="s">
        <v>5522</v>
      </c>
      <c r="D54" s="864" t="s">
        <v>5523</v>
      </c>
      <c r="E54" s="865"/>
      <c r="F54" s="865"/>
      <c r="G54" s="865"/>
      <c r="H54" s="865"/>
      <c r="I54" s="865"/>
      <c r="J54" s="865"/>
      <c r="K54" s="865"/>
      <c r="L54" s="865"/>
      <c r="M54" s="865"/>
      <c r="N54" s="865"/>
      <c r="O54" s="866"/>
      <c r="P54" s="310"/>
      <c r="Q54" s="310"/>
      <c r="R54" s="642"/>
      <c r="S54" s="310"/>
      <c r="T54" s="310"/>
      <c r="U54" s="310"/>
      <c r="V54" s="310"/>
      <c r="W54" s="310"/>
      <c r="X54" s="310"/>
      <c r="Y54" s="310"/>
      <c r="Z54" s="310"/>
      <c r="AA54" s="310"/>
      <c r="AB54" s="310"/>
      <c r="AC54" s="310"/>
      <c r="AD54" s="14"/>
      <c r="AG54" s="304">
        <f>IF(AND($P54=8,COUNTA(Q54:AD54)&gt;0),1,0)</f>
        <v>0</v>
      </c>
      <c r="AH54" s="307">
        <f>IF(AND($AA54&lt;&gt;6,AB54&lt;&gt;""),1,0)</f>
        <v>0</v>
      </c>
      <c r="AI54" s="307"/>
      <c r="AJ54" s="525"/>
      <c r="AK54" s="309">
        <f>IF(AND(COUNTBLANK(D54)=0,$P54=8,COUNTA(Q54:AC54)=0),0,IF(AND(COUNTBLANK(D54)=0,$P54&lt;&gt;8,COUNTA(Q54:Z54,AC54)=11,AA54&lt;&gt;6,COUNTA(AB54)=0),0,IF(AND(COUNTBLANK(D54)=0,$P54&lt;&gt;8,COUNTA(Q54:Z54,AC54)=11,AA54=6,COUNTA(AB54)=1),0,IF(COUNTA(P54:AD54)=0,0,1))))</f>
        <v>0</v>
      </c>
      <c r="AL54" s="293">
        <f>IF(AK54=0,0,1)</f>
        <v>0</v>
      </c>
      <c r="AM54" s="283" t="str">
        <f>IF(AL54=0,"",
IF(SUM(AL54:AL54)=1,AN54,
IF(AL175&gt;SUM(AL54:AL54),_xlfn.CONCAT(", ",AN54),
IF(AL175=SUM(AL54:AL54),_xlfn.CONCAT(" y ",AN54)))))</f>
        <v/>
      </c>
      <c r="AN54" s="110" t="s">
        <v>5524</v>
      </c>
      <c r="AO54" s="598"/>
      <c r="AP54" s="588"/>
      <c r="AQ54" s="588"/>
      <c r="AR54" s="319">
        <f>COUNTIF($R54,"NA")</f>
        <v>0</v>
      </c>
      <c r="AS54" s="325">
        <f>IF(AND(S54=1,T54&lt;&gt;8),1,0)</f>
        <v>0</v>
      </c>
      <c r="AT54" s="326">
        <f>IF(AND(OR(S54=2,S54=3,S54=4),T54=4),1,0)</f>
        <v>0</v>
      </c>
      <c r="AU54" s="327">
        <f>IF(AND(S54=9,T54&lt;&gt;9),1,0)</f>
        <v>0</v>
      </c>
      <c r="AV54" s="333">
        <f>IF(AND(OR(U54=1,U54=2,U54=3,U54=4),V54=0),1,0)</f>
        <v>0</v>
      </c>
      <c r="AW54" s="334">
        <f>IF(OR(X54="NS",V54="NS"),0,IF(AND(X54="NA",V54="NA"),0,IF(X54&lt;=V54,0,1)))</f>
        <v>0</v>
      </c>
      <c r="AX54" s="340">
        <f>IF(AND(AA54&lt;&gt;"",AA54&lt;&gt;1),1,0)</f>
        <v>0</v>
      </c>
      <c r="AY54" s="337">
        <f>IF(COUNTIF(AA54:AA174,7)&gt;0,1,0)</f>
        <v>0</v>
      </c>
      <c r="AZ54" s="343">
        <f>IF(COUNTIF(AB54:AB174,4)&gt;0,1,0)</f>
        <v>0</v>
      </c>
      <c r="BA54" s="346">
        <f>IF(COUNTIF(AC54,8)&gt;0,1,0)</f>
        <v>0</v>
      </c>
      <c r="BB54" s="349">
        <f>IF(AND(Q54&lt;&gt;"",V54&lt;&gt;"",BC54&gt;=18),0,IF(AND(Q54="",V54=""),0,IF(AND(Q54="NS",V54="NS"),0,1)))</f>
        <v>0</v>
      </c>
      <c r="BC54" s="579">
        <f>SUM(Q54)-SUM(W54)</f>
        <v>0</v>
      </c>
    </row>
    <row r="55" spans="1:55" ht="15" customHeight="1">
      <c r="A55" s="22"/>
      <c r="B55" s="11"/>
      <c r="C55" s="35" t="s">
        <v>5023</v>
      </c>
      <c r="D55" s="861" t="str">
        <f>IF(CNGE_2026_M1_Secc1_Sub1!$D41="","",CNGE_2026_M1_Secc1_Sub1!$D41)</f>
        <v/>
      </c>
      <c r="E55" s="862"/>
      <c r="F55" s="862"/>
      <c r="G55" s="862"/>
      <c r="H55" s="862"/>
      <c r="I55" s="862"/>
      <c r="J55" s="862"/>
      <c r="K55" s="862"/>
      <c r="L55" s="862"/>
      <c r="M55" s="862"/>
      <c r="N55" s="862"/>
      <c r="O55" s="862"/>
      <c r="P55" s="310"/>
      <c r="Q55" s="310"/>
      <c r="R55" s="642"/>
      <c r="S55" s="310"/>
      <c r="T55" s="310"/>
      <c r="U55" s="310"/>
      <c r="V55" s="310"/>
      <c r="W55" s="310"/>
      <c r="X55" s="310"/>
      <c r="Y55" s="310"/>
      <c r="Z55" s="310"/>
      <c r="AA55" s="310"/>
      <c r="AB55" s="310"/>
      <c r="AC55" s="14"/>
      <c r="AD55" s="310"/>
      <c r="AG55" s="304">
        <f t="shared" ref="AG55:AG118" si="0">IF(AND($P55=8,COUNTA(Q55:AD55)&gt;0),1,0)</f>
        <v>0</v>
      </c>
      <c r="AH55" s="307">
        <f t="shared" ref="AH55:AH118" si="1">IF(AND($AA55&lt;&gt;6,AB55&lt;&gt;""),1,0)</f>
        <v>0</v>
      </c>
      <c r="AI55" s="307">
        <f>IF(AND($AD55&lt;&gt;"",COUNTA(P55:AC55)&gt;0),1,0)</f>
        <v>0</v>
      </c>
      <c r="AJ55" s="525">
        <f>IF($AC55&lt;&gt;"",1,0)</f>
        <v>0</v>
      </c>
      <c r="AK55" s="309">
        <f>IF(AND(COUNTBLANK(D55)=0,$P55=8,COUNTA(Q55:AD55)=0),0,IF(AND(COUNTBLANK(D55)=0,COUNTA(P55:AC55)=0,AD55&lt;&gt;""),0,IF(AND(COUNTBLANK(D55)=0,$P55&lt;&gt;8,COUNTA(Q55:AA55)=11,AA55&lt;&gt;6,COUNTA(AC55)=0,AD55=""),0,IF(AND(COUNTBLANK(D55)=0,$P55&lt;&gt;8,COUNTA(Q55:AA55)=11,AA55=6,COUNTA(AB55)=1,AD55=""),0,IF(COUNTA(P55:AD55)=0,0,1)))))</f>
        <v>0</v>
      </c>
      <c r="AL55" s="293">
        <f t="shared" ref="AL55:AL85" si="2">IF(AK55=0,0,1)</f>
        <v>0</v>
      </c>
      <c r="AM55" s="283" t="str">
        <f>IF(AL55=0,"",
IF(SUM($AL$54:AL55)=1,AN55,
IF($AL$175&gt;SUM($AL$54:AL55),_xlfn.CONCAT(", ",AN55),
IF($AL$175=SUM($AL$54:AL55),_xlfn.CONCAT(" y ",AN55)))))</f>
        <v/>
      </c>
      <c r="AN55" s="110" t="s">
        <v>5125</v>
      </c>
      <c r="AO55" s="598"/>
      <c r="AP55" s="588"/>
      <c r="AQ55" s="588"/>
      <c r="AR55" s="319">
        <f t="shared" ref="AR55:AR118" si="3">COUNTIF($R55,"NA")</f>
        <v>0</v>
      </c>
      <c r="AS55" s="325">
        <f t="shared" ref="AS55:AS118" si="4">IF(AND(S55=1,T55&lt;&gt;8),1,0)</f>
        <v>0</v>
      </c>
      <c r="AT55" s="326">
        <f>IF(AND(OR(S55=2,S55=3,S55=4),T55=4),1,0)</f>
        <v>0</v>
      </c>
      <c r="AU55" s="327">
        <f t="shared" ref="AU55:AU118" si="5">IF(AND(S55=9,T55&lt;&gt;9),1,0)</f>
        <v>0</v>
      </c>
      <c r="AV55" s="333">
        <f t="shared" ref="AV55:AV118" si="6">IF(AND(OR(U55=1,U55=2,U55=3,U55=4),V55=0),1,0)</f>
        <v>0</v>
      </c>
      <c r="AW55" s="334">
        <f t="shared" ref="AW55:AW118" si="7">IF(OR(X55="NS",V55="NS"),0,IF(AND(X55="NA",V55="NA"),0,IF(X55&lt;=V55,0,1)))</f>
        <v>0</v>
      </c>
      <c r="BB55" s="349">
        <f t="shared" ref="BB55:BB118" si="8">IF(AND(Q55&lt;&gt;"",V55&lt;&gt;"",BC55&gt;=18),0,IF(AND(Q55="",V55=""),0,IF(AND(Q55="NS",V55="NS"),0,1)))</f>
        <v>0</v>
      </c>
      <c r="BC55" s="579">
        <f t="shared" ref="BC55:BC118" si="9">SUM(Q55)-SUM(W55)</f>
        <v>0</v>
      </c>
    </row>
    <row r="56" spans="1:55" ht="14.25">
      <c r="A56" s="22"/>
      <c r="B56" s="11"/>
      <c r="C56" s="35" t="s">
        <v>5025</v>
      </c>
      <c r="D56" s="861" t="str">
        <f>IF(CNGE_2026_M1_Secc1_Sub1!$D42="","",CNGE_2026_M1_Secc1_Sub1!$D42)</f>
        <v/>
      </c>
      <c r="E56" s="862"/>
      <c r="F56" s="862"/>
      <c r="G56" s="862"/>
      <c r="H56" s="862"/>
      <c r="I56" s="862"/>
      <c r="J56" s="862"/>
      <c r="K56" s="862"/>
      <c r="L56" s="862"/>
      <c r="M56" s="862"/>
      <c r="N56" s="862"/>
      <c r="O56" s="862"/>
      <c r="P56" s="310"/>
      <c r="Q56" s="310"/>
      <c r="R56" s="642"/>
      <c r="S56" s="310"/>
      <c r="T56" s="310"/>
      <c r="U56" s="310"/>
      <c r="V56" s="310"/>
      <c r="W56" s="310"/>
      <c r="X56" s="310"/>
      <c r="Y56" s="310"/>
      <c r="Z56" s="310"/>
      <c r="AA56" s="310"/>
      <c r="AB56" s="310"/>
      <c r="AC56" s="14"/>
      <c r="AD56" s="310"/>
      <c r="AG56" s="304">
        <f t="shared" si="0"/>
        <v>0</v>
      </c>
      <c r="AH56" s="307">
        <f t="shared" si="1"/>
        <v>0</v>
      </c>
      <c r="AI56" s="307">
        <f t="shared" ref="AI56:AI119" si="10">IF(AND($AD56&lt;&gt;"",COUNTA(P56:AC56)&gt;0),1,0)</f>
        <v>0</v>
      </c>
      <c r="AJ56" s="525">
        <f t="shared" ref="AJ56:AJ119" si="11">IF($AC56&lt;&gt;"",1,0)</f>
        <v>0</v>
      </c>
      <c r="AK56" s="309">
        <f t="shared" ref="AK56:AK119" si="12">IF(AND(COUNTBLANK(D56)=0,$P56=8,COUNTA(Q56:AD56)=0),0,IF(AND(COUNTBLANK(D56)=0,COUNTA(P56:AC56)=0,AD56&lt;&gt;""),0,IF(AND(COUNTBLANK(D56)=0,$P56&lt;&gt;8,COUNTA(Q56:AA56)=11,AA56&lt;&gt;6,COUNTA(AC56)=0,AD56=""),0,IF(AND(COUNTBLANK(D56)=0,$P56&lt;&gt;8,COUNTA(Q56:AA56)=11,AA56=6,COUNTA(AB56)=1,AD56=""),0,IF(COUNTA(P56:AD56)=0,0,1)))))</f>
        <v>0</v>
      </c>
      <c r="AL56" s="293">
        <f t="shared" si="2"/>
        <v>0</v>
      </c>
      <c r="AM56" s="283" t="str">
        <f>IF(AL56=0,"",
IF(SUM($AL$54:AL56)=1,AN56,
IF($AL$175&gt;SUM($AL$54:AL56),_xlfn.CONCAT(", ",AN56),
IF($AL$175=SUM($AL$54:AL56),_xlfn.CONCAT(" y ",AN56)))))</f>
        <v/>
      </c>
      <c r="AN56" s="110" t="s">
        <v>5127</v>
      </c>
      <c r="AO56" s="598"/>
      <c r="AP56" s="588"/>
      <c r="AQ56" s="588"/>
      <c r="AR56" s="319">
        <f t="shared" si="3"/>
        <v>0</v>
      </c>
      <c r="AS56" s="325">
        <f>IF(AND(S56=1,T56&lt;&gt;8),1,0)</f>
        <v>0</v>
      </c>
      <c r="AT56" s="326">
        <f t="shared" ref="AT56:AT118" si="13">IF(AND(OR(S56=2,S56=3,S56=4),T56=4),1,0)</f>
        <v>0</v>
      </c>
      <c r="AU56" s="327">
        <f t="shared" si="5"/>
        <v>0</v>
      </c>
      <c r="AV56" s="333">
        <f>IF(AND(OR(U56=1,U56=2,U56=3,U56=4),V56=0),1,0)</f>
        <v>0</v>
      </c>
      <c r="AW56" s="334">
        <f t="shared" si="7"/>
        <v>0</v>
      </c>
      <c r="BB56" s="349">
        <f t="shared" si="8"/>
        <v>0</v>
      </c>
      <c r="BC56" s="579">
        <f t="shared" si="9"/>
        <v>0</v>
      </c>
    </row>
    <row r="57" spans="1:55" ht="14.25">
      <c r="A57" s="22"/>
      <c r="B57" s="11"/>
      <c r="C57" s="35" t="s">
        <v>5027</v>
      </c>
      <c r="D57" s="861" t="str">
        <f>IF(CNGE_2026_M1_Secc1_Sub1!$D43="","",CNGE_2026_M1_Secc1_Sub1!$D43)</f>
        <v/>
      </c>
      <c r="E57" s="862"/>
      <c r="F57" s="862"/>
      <c r="G57" s="862"/>
      <c r="H57" s="862"/>
      <c r="I57" s="862"/>
      <c r="J57" s="862"/>
      <c r="K57" s="862"/>
      <c r="L57" s="862"/>
      <c r="M57" s="862"/>
      <c r="N57" s="862"/>
      <c r="O57" s="862"/>
      <c r="P57" s="310"/>
      <c r="Q57" s="310"/>
      <c r="R57" s="642"/>
      <c r="S57" s="310"/>
      <c r="T57" s="310"/>
      <c r="U57" s="310"/>
      <c r="V57" s="310"/>
      <c r="W57" s="310"/>
      <c r="X57" s="310"/>
      <c r="Y57" s="310"/>
      <c r="Z57" s="310"/>
      <c r="AA57" s="310"/>
      <c r="AB57" s="310"/>
      <c r="AC57" s="14"/>
      <c r="AD57" s="310"/>
      <c r="AG57" s="304">
        <f t="shared" si="0"/>
        <v>0</v>
      </c>
      <c r="AH57" s="307">
        <f t="shared" si="1"/>
        <v>0</v>
      </c>
      <c r="AI57" s="307">
        <f t="shared" si="10"/>
        <v>0</v>
      </c>
      <c r="AJ57" s="525">
        <f t="shared" si="11"/>
        <v>0</v>
      </c>
      <c r="AK57" s="309">
        <f t="shared" si="12"/>
        <v>0</v>
      </c>
      <c r="AL57" s="293">
        <f t="shared" si="2"/>
        <v>0</v>
      </c>
      <c r="AM57" s="283" t="str">
        <f>IF(AL57=0,"",
IF(SUM($AL$54:AL57)=1,AN57,
IF($AL$175&gt;SUM($AL$54:AL57),_xlfn.CONCAT(", ",AN57),
IF($AL$175=SUM($AL$54:AL57),_xlfn.CONCAT(" y ",AN57)))))</f>
        <v/>
      </c>
      <c r="AN57" s="110" t="s">
        <v>5129</v>
      </c>
      <c r="AO57" s="598"/>
      <c r="AP57" s="588"/>
      <c r="AQ57" s="588"/>
      <c r="AR57" s="319">
        <f t="shared" si="3"/>
        <v>0</v>
      </c>
      <c r="AS57" s="325">
        <f t="shared" si="4"/>
        <v>0</v>
      </c>
      <c r="AT57" s="326">
        <f t="shared" si="13"/>
        <v>0</v>
      </c>
      <c r="AU57" s="327">
        <f t="shared" si="5"/>
        <v>0</v>
      </c>
      <c r="AV57" s="333">
        <f t="shared" si="6"/>
        <v>0</v>
      </c>
      <c r="AW57" s="334">
        <f t="shared" si="7"/>
        <v>0</v>
      </c>
      <c r="BB57" s="349">
        <f t="shared" si="8"/>
        <v>0</v>
      </c>
      <c r="BC57" s="579">
        <f t="shared" si="9"/>
        <v>0</v>
      </c>
    </row>
    <row r="58" spans="1:55" ht="14.25">
      <c r="A58" s="22"/>
      <c r="B58" s="11"/>
      <c r="C58" s="35" t="s">
        <v>5029</v>
      </c>
      <c r="D58" s="861" t="str">
        <f>IF(CNGE_2026_M1_Secc1_Sub1!$D44="","",CNGE_2026_M1_Secc1_Sub1!$D44)</f>
        <v/>
      </c>
      <c r="E58" s="862"/>
      <c r="F58" s="862"/>
      <c r="G58" s="862"/>
      <c r="H58" s="862"/>
      <c r="I58" s="862"/>
      <c r="J58" s="862"/>
      <c r="K58" s="862"/>
      <c r="L58" s="862"/>
      <c r="M58" s="862"/>
      <c r="N58" s="862"/>
      <c r="O58" s="862"/>
      <c r="P58" s="310"/>
      <c r="Q58" s="310"/>
      <c r="R58" s="642"/>
      <c r="S58" s="310"/>
      <c r="T58" s="310"/>
      <c r="U58" s="310"/>
      <c r="V58" s="310"/>
      <c r="W58" s="310"/>
      <c r="X58" s="310"/>
      <c r="Y58" s="310"/>
      <c r="Z58" s="310"/>
      <c r="AA58" s="310"/>
      <c r="AB58" s="310"/>
      <c r="AC58" s="14"/>
      <c r="AD58" s="310"/>
      <c r="AG58" s="304">
        <f t="shared" si="0"/>
        <v>0</v>
      </c>
      <c r="AH58" s="307">
        <f t="shared" si="1"/>
        <v>0</v>
      </c>
      <c r="AI58" s="307">
        <f t="shared" si="10"/>
        <v>0</v>
      </c>
      <c r="AJ58" s="525">
        <f t="shared" si="11"/>
        <v>0</v>
      </c>
      <c r="AK58" s="309">
        <f t="shared" si="12"/>
        <v>0</v>
      </c>
      <c r="AL58" s="293">
        <f t="shared" si="2"/>
        <v>0</v>
      </c>
      <c r="AM58" s="283" t="str">
        <f>IF(AL58=0,"",
IF(SUM($AL$54:AL58)=1,AN58,
IF($AL$175&gt;SUM($AL$54:AL58),_xlfn.CONCAT(", ",AN58),
IF($AL$175=SUM($AL$54:AL58),_xlfn.CONCAT(" y ",AN58)))))</f>
        <v/>
      </c>
      <c r="AN58" s="110" t="s">
        <v>5131</v>
      </c>
      <c r="AO58" s="598"/>
      <c r="AP58" s="588"/>
      <c r="AQ58" s="588"/>
      <c r="AR58" s="319">
        <f t="shared" si="3"/>
        <v>0</v>
      </c>
      <c r="AS58" s="325">
        <f t="shared" si="4"/>
        <v>0</v>
      </c>
      <c r="AT58" s="326">
        <f t="shared" si="13"/>
        <v>0</v>
      </c>
      <c r="AU58" s="327">
        <f t="shared" si="5"/>
        <v>0</v>
      </c>
      <c r="AV58" s="333">
        <f t="shared" si="6"/>
        <v>0</v>
      </c>
      <c r="AW58" s="334">
        <f t="shared" si="7"/>
        <v>0</v>
      </c>
      <c r="BB58" s="349">
        <f t="shared" si="8"/>
        <v>0</v>
      </c>
      <c r="BC58" s="579">
        <f t="shared" si="9"/>
        <v>0</v>
      </c>
    </row>
    <row r="59" spans="1:55" ht="14.25">
      <c r="A59" s="22"/>
      <c r="B59" s="11"/>
      <c r="C59" s="35" t="s">
        <v>5031</v>
      </c>
      <c r="D59" s="861" t="str">
        <f>IF(CNGE_2026_M1_Secc1_Sub1!$D45="","",CNGE_2026_M1_Secc1_Sub1!$D45)</f>
        <v/>
      </c>
      <c r="E59" s="862"/>
      <c r="F59" s="862"/>
      <c r="G59" s="862"/>
      <c r="H59" s="862"/>
      <c r="I59" s="862"/>
      <c r="J59" s="862"/>
      <c r="K59" s="862"/>
      <c r="L59" s="862"/>
      <c r="M59" s="862"/>
      <c r="N59" s="862"/>
      <c r="O59" s="862"/>
      <c r="P59" s="310"/>
      <c r="Q59" s="310"/>
      <c r="R59" s="642"/>
      <c r="S59" s="310"/>
      <c r="T59" s="310"/>
      <c r="U59" s="310"/>
      <c r="V59" s="310"/>
      <c r="W59" s="310"/>
      <c r="X59" s="310"/>
      <c r="Y59" s="310"/>
      <c r="Z59" s="310"/>
      <c r="AA59" s="310"/>
      <c r="AB59" s="310"/>
      <c r="AC59" s="14"/>
      <c r="AD59" s="310"/>
      <c r="AG59" s="304">
        <f t="shared" si="0"/>
        <v>0</v>
      </c>
      <c r="AH59" s="307">
        <f t="shared" si="1"/>
        <v>0</v>
      </c>
      <c r="AI59" s="307">
        <f t="shared" si="10"/>
        <v>0</v>
      </c>
      <c r="AJ59" s="525">
        <f t="shared" si="11"/>
        <v>0</v>
      </c>
      <c r="AK59" s="309">
        <f t="shared" si="12"/>
        <v>0</v>
      </c>
      <c r="AL59" s="293">
        <f t="shared" si="2"/>
        <v>0</v>
      </c>
      <c r="AM59" s="283" t="str">
        <f>IF(AL59=0,"",
IF(SUM($AL$54:AL59)=1,AN59,
IF($AL$175&gt;SUM($AL$54:AL59),_xlfn.CONCAT(", ",AN59),
IF($AL$175=SUM($AL$54:AL59),_xlfn.CONCAT(" y ",AN59)))))</f>
        <v/>
      </c>
      <c r="AN59" s="110" t="s">
        <v>5133</v>
      </c>
      <c r="AO59" s="598"/>
      <c r="AP59" s="588"/>
      <c r="AQ59" s="588"/>
      <c r="AR59" s="319">
        <f t="shared" si="3"/>
        <v>0</v>
      </c>
      <c r="AS59" s="325">
        <f t="shared" si="4"/>
        <v>0</v>
      </c>
      <c r="AT59" s="326">
        <f t="shared" si="13"/>
        <v>0</v>
      </c>
      <c r="AU59" s="327">
        <f t="shared" si="5"/>
        <v>0</v>
      </c>
      <c r="AV59" s="333">
        <f t="shared" si="6"/>
        <v>0</v>
      </c>
      <c r="AW59" s="334">
        <f t="shared" si="7"/>
        <v>0</v>
      </c>
      <c r="BB59" s="349">
        <f t="shared" si="8"/>
        <v>0</v>
      </c>
      <c r="BC59" s="579">
        <f t="shared" si="9"/>
        <v>0</v>
      </c>
    </row>
    <row r="60" spans="1:55" ht="14.25">
      <c r="A60" s="22"/>
      <c r="B60" s="11"/>
      <c r="C60" s="35" t="s">
        <v>5033</v>
      </c>
      <c r="D60" s="861" t="str">
        <f>IF(CNGE_2026_M1_Secc1_Sub1!$D46="","",CNGE_2026_M1_Secc1_Sub1!$D46)</f>
        <v/>
      </c>
      <c r="E60" s="862"/>
      <c r="F60" s="862"/>
      <c r="G60" s="862"/>
      <c r="H60" s="862"/>
      <c r="I60" s="862"/>
      <c r="J60" s="862"/>
      <c r="K60" s="862"/>
      <c r="L60" s="862"/>
      <c r="M60" s="862"/>
      <c r="N60" s="862"/>
      <c r="O60" s="862"/>
      <c r="P60" s="310"/>
      <c r="Q60" s="310"/>
      <c r="R60" s="642"/>
      <c r="S60" s="310"/>
      <c r="T60" s="310"/>
      <c r="U60" s="310"/>
      <c r="V60" s="310"/>
      <c r="W60" s="310"/>
      <c r="X60" s="310"/>
      <c r="Y60" s="310"/>
      <c r="Z60" s="310"/>
      <c r="AA60" s="310"/>
      <c r="AB60" s="310"/>
      <c r="AC60" s="14"/>
      <c r="AD60" s="310"/>
      <c r="AG60" s="304">
        <f t="shared" si="0"/>
        <v>0</v>
      </c>
      <c r="AH60" s="307">
        <f t="shared" si="1"/>
        <v>0</v>
      </c>
      <c r="AI60" s="307">
        <f t="shared" si="10"/>
        <v>0</v>
      </c>
      <c r="AJ60" s="525">
        <f t="shared" si="11"/>
        <v>0</v>
      </c>
      <c r="AK60" s="309">
        <f t="shared" si="12"/>
        <v>0</v>
      </c>
      <c r="AL60" s="293">
        <f t="shared" si="2"/>
        <v>0</v>
      </c>
      <c r="AM60" s="283" t="str">
        <f>IF(AL60=0,"",
IF(SUM($AL$54:AL60)=1,AN60,
IF($AL$175&gt;SUM($AL$54:AL60),_xlfn.CONCAT(", ",AN60),
IF($AL$175=SUM($AL$54:AL60),_xlfn.CONCAT(" y ",AN60)))))</f>
        <v/>
      </c>
      <c r="AN60" s="110" t="s">
        <v>5135</v>
      </c>
      <c r="AO60" s="598"/>
      <c r="AP60" s="588"/>
      <c r="AQ60" s="588"/>
      <c r="AR60" s="319">
        <f t="shared" si="3"/>
        <v>0</v>
      </c>
      <c r="AS60" s="325">
        <f t="shared" si="4"/>
        <v>0</v>
      </c>
      <c r="AT60" s="326">
        <f t="shared" si="13"/>
        <v>0</v>
      </c>
      <c r="AU60" s="327">
        <f t="shared" si="5"/>
        <v>0</v>
      </c>
      <c r="AV60" s="333">
        <f t="shared" si="6"/>
        <v>0</v>
      </c>
      <c r="AW60" s="334">
        <f t="shared" si="7"/>
        <v>0</v>
      </c>
      <c r="BB60" s="349">
        <f t="shared" si="8"/>
        <v>0</v>
      </c>
      <c r="BC60" s="579">
        <f t="shared" si="9"/>
        <v>0</v>
      </c>
    </row>
    <row r="61" spans="1:55" ht="14.25">
      <c r="A61" s="22"/>
      <c r="B61" s="11"/>
      <c r="C61" s="35" t="s">
        <v>5035</v>
      </c>
      <c r="D61" s="861" t="str">
        <f>IF(CNGE_2026_M1_Secc1_Sub1!$D47="","",CNGE_2026_M1_Secc1_Sub1!$D47)</f>
        <v/>
      </c>
      <c r="E61" s="862"/>
      <c r="F61" s="862"/>
      <c r="G61" s="862"/>
      <c r="H61" s="862"/>
      <c r="I61" s="862"/>
      <c r="J61" s="862"/>
      <c r="K61" s="862"/>
      <c r="L61" s="862"/>
      <c r="M61" s="862"/>
      <c r="N61" s="862"/>
      <c r="O61" s="862"/>
      <c r="P61" s="310"/>
      <c r="Q61" s="310"/>
      <c r="R61" s="642"/>
      <c r="S61" s="310"/>
      <c r="T61" s="310"/>
      <c r="U61" s="310"/>
      <c r="V61" s="310"/>
      <c r="W61" s="310"/>
      <c r="X61" s="310"/>
      <c r="Y61" s="310"/>
      <c r="Z61" s="310"/>
      <c r="AA61" s="310"/>
      <c r="AB61" s="310"/>
      <c r="AC61" s="14"/>
      <c r="AD61" s="310"/>
      <c r="AG61" s="304">
        <f t="shared" si="0"/>
        <v>0</v>
      </c>
      <c r="AH61" s="307">
        <f t="shared" si="1"/>
        <v>0</v>
      </c>
      <c r="AI61" s="307">
        <f t="shared" si="10"/>
        <v>0</v>
      </c>
      <c r="AJ61" s="525">
        <f t="shared" si="11"/>
        <v>0</v>
      </c>
      <c r="AK61" s="309">
        <f t="shared" si="12"/>
        <v>0</v>
      </c>
      <c r="AL61" s="293">
        <f t="shared" si="2"/>
        <v>0</v>
      </c>
      <c r="AM61" s="283" t="str">
        <f>IF(AL61=0,"",
IF(SUM($AL$54:AL61)=1,AN61,
IF($AL$175&gt;SUM($AL$54:AL61),_xlfn.CONCAT(", ",AN61),
IF($AL$175=SUM($AL$54:AL61),_xlfn.CONCAT(" y ",AN61)))))</f>
        <v/>
      </c>
      <c r="AN61" s="110" t="s">
        <v>5137</v>
      </c>
      <c r="AO61" s="598"/>
      <c r="AP61" s="588"/>
      <c r="AQ61" s="588"/>
      <c r="AR61" s="319">
        <f t="shared" si="3"/>
        <v>0</v>
      </c>
      <c r="AS61" s="325">
        <f t="shared" si="4"/>
        <v>0</v>
      </c>
      <c r="AT61" s="326">
        <f t="shared" si="13"/>
        <v>0</v>
      </c>
      <c r="AU61" s="327">
        <f t="shared" si="5"/>
        <v>0</v>
      </c>
      <c r="AV61" s="333">
        <f t="shared" si="6"/>
        <v>0</v>
      </c>
      <c r="AW61" s="334">
        <f t="shared" si="7"/>
        <v>0</v>
      </c>
      <c r="BB61" s="349">
        <f t="shared" si="8"/>
        <v>0</v>
      </c>
      <c r="BC61" s="579">
        <f t="shared" si="9"/>
        <v>0</v>
      </c>
    </row>
    <row r="62" spans="1:55" ht="14.25">
      <c r="A62" s="22"/>
      <c r="B62" s="11"/>
      <c r="C62" s="35" t="s">
        <v>5037</v>
      </c>
      <c r="D62" s="861" t="str">
        <f>IF(CNGE_2026_M1_Secc1_Sub1!$D48="","",CNGE_2026_M1_Secc1_Sub1!$D48)</f>
        <v/>
      </c>
      <c r="E62" s="862"/>
      <c r="F62" s="862"/>
      <c r="G62" s="862"/>
      <c r="H62" s="862"/>
      <c r="I62" s="862"/>
      <c r="J62" s="862"/>
      <c r="K62" s="862"/>
      <c r="L62" s="862"/>
      <c r="M62" s="862"/>
      <c r="N62" s="862"/>
      <c r="O62" s="862"/>
      <c r="P62" s="310"/>
      <c r="Q62" s="310"/>
      <c r="R62" s="642"/>
      <c r="S62" s="310"/>
      <c r="T62" s="310"/>
      <c r="U62" s="310"/>
      <c r="V62" s="310"/>
      <c r="W62" s="310"/>
      <c r="X62" s="310"/>
      <c r="Y62" s="310"/>
      <c r="Z62" s="310"/>
      <c r="AA62" s="310"/>
      <c r="AB62" s="310"/>
      <c r="AC62" s="14"/>
      <c r="AD62" s="310"/>
      <c r="AG62" s="304">
        <f t="shared" si="0"/>
        <v>0</v>
      </c>
      <c r="AH62" s="307">
        <f t="shared" si="1"/>
        <v>0</v>
      </c>
      <c r="AI62" s="307">
        <f t="shared" si="10"/>
        <v>0</v>
      </c>
      <c r="AJ62" s="525">
        <f t="shared" si="11"/>
        <v>0</v>
      </c>
      <c r="AK62" s="309">
        <f t="shared" si="12"/>
        <v>0</v>
      </c>
      <c r="AL62" s="293">
        <f t="shared" si="2"/>
        <v>0</v>
      </c>
      <c r="AM62" s="283" t="str">
        <f>IF(AL62=0,"",
IF(SUM($AL$54:AL62)=1,AN62,
IF($AL$175&gt;SUM($AL$54:AL62),_xlfn.CONCAT(", ",AN62),
IF($AL$175=SUM($AL$54:AL62),_xlfn.CONCAT(" y ",AN62)))))</f>
        <v/>
      </c>
      <c r="AN62" s="110" t="s">
        <v>5139</v>
      </c>
      <c r="AO62" s="598"/>
      <c r="AP62" s="588"/>
      <c r="AQ62" s="588"/>
      <c r="AR62" s="319">
        <f t="shared" si="3"/>
        <v>0</v>
      </c>
      <c r="AS62" s="325">
        <f t="shared" si="4"/>
        <v>0</v>
      </c>
      <c r="AT62" s="326">
        <f t="shared" si="13"/>
        <v>0</v>
      </c>
      <c r="AU62" s="327">
        <f t="shared" si="5"/>
        <v>0</v>
      </c>
      <c r="AV62" s="333">
        <f t="shared" si="6"/>
        <v>0</v>
      </c>
      <c r="AW62" s="334">
        <f t="shared" si="7"/>
        <v>0</v>
      </c>
      <c r="BB62" s="349">
        <f t="shared" si="8"/>
        <v>0</v>
      </c>
      <c r="BC62" s="579">
        <f t="shared" si="9"/>
        <v>0</v>
      </c>
    </row>
    <row r="63" spans="1:55" ht="14.25">
      <c r="A63" s="22"/>
      <c r="B63" s="11"/>
      <c r="C63" s="35" t="s">
        <v>5039</v>
      </c>
      <c r="D63" s="861" t="str">
        <f>IF(CNGE_2026_M1_Secc1_Sub1!$D49="","",CNGE_2026_M1_Secc1_Sub1!$D49)</f>
        <v/>
      </c>
      <c r="E63" s="862"/>
      <c r="F63" s="862"/>
      <c r="G63" s="862"/>
      <c r="H63" s="862"/>
      <c r="I63" s="862"/>
      <c r="J63" s="862"/>
      <c r="K63" s="862"/>
      <c r="L63" s="862"/>
      <c r="M63" s="862"/>
      <c r="N63" s="862"/>
      <c r="O63" s="862"/>
      <c r="P63" s="310"/>
      <c r="Q63" s="310"/>
      <c r="R63" s="642"/>
      <c r="S63" s="310"/>
      <c r="T63" s="310"/>
      <c r="U63" s="310"/>
      <c r="V63" s="310"/>
      <c r="W63" s="310"/>
      <c r="X63" s="310"/>
      <c r="Y63" s="310"/>
      <c r="Z63" s="310"/>
      <c r="AA63" s="310"/>
      <c r="AB63" s="310"/>
      <c r="AC63" s="14"/>
      <c r="AD63" s="310"/>
      <c r="AG63" s="304">
        <f t="shared" si="0"/>
        <v>0</v>
      </c>
      <c r="AH63" s="307">
        <f t="shared" si="1"/>
        <v>0</v>
      </c>
      <c r="AI63" s="307">
        <f t="shared" si="10"/>
        <v>0</v>
      </c>
      <c r="AJ63" s="525">
        <f t="shared" si="11"/>
        <v>0</v>
      </c>
      <c r="AK63" s="309">
        <f t="shared" si="12"/>
        <v>0</v>
      </c>
      <c r="AL63" s="293">
        <f t="shared" si="2"/>
        <v>0</v>
      </c>
      <c r="AM63" s="283" t="str">
        <f>IF(AL63=0,"",
IF(SUM($AL$54:AL63)=1,AN63,
IF($AL$175&gt;SUM($AL$54:AL63),_xlfn.CONCAT(", ",AN63),
IF($AL$175=SUM($AL$54:AL63),_xlfn.CONCAT(" y ",AN63)))))</f>
        <v/>
      </c>
      <c r="AN63" s="110" t="s">
        <v>5141</v>
      </c>
      <c r="AO63" s="598"/>
      <c r="AP63" s="588"/>
      <c r="AQ63" s="588"/>
      <c r="AR63" s="319">
        <f t="shared" si="3"/>
        <v>0</v>
      </c>
      <c r="AS63" s="325">
        <f t="shared" si="4"/>
        <v>0</v>
      </c>
      <c r="AT63" s="326">
        <f t="shared" si="13"/>
        <v>0</v>
      </c>
      <c r="AU63" s="327">
        <f t="shared" si="5"/>
        <v>0</v>
      </c>
      <c r="AV63" s="333">
        <f t="shared" si="6"/>
        <v>0</v>
      </c>
      <c r="AW63" s="334">
        <f t="shared" si="7"/>
        <v>0</v>
      </c>
      <c r="BB63" s="349">
        <f t="shared" si="8"/>
        <v>0</v>
      </c>
      <c r="BC63" s="579">
        <f t="shared" si="9"/>
        <v>0</v>
      </c>
    </row>
    <row r="64" spans="1:55" ht="14.25">
      <c r="A64" s="22"/>
      <c r="B64" s="11"/>
      <c r="C64" s="35" t="s">
        <v>5040</v>
      </c>
      <c r="D64" s="861" t="str">
        <f>IF(CNGE_2026_M1_Secc1_Sub1!$D50="","",CNGE_2026_M1_Secc1_Sub1!$D50)</f>
        <v/>
      </c>
      <c r="E64" s="862"/>
      <c r="F64" s="862"/>
      <c r="G64" s="862"/>
      <c r="H64" s="862"/>
      <c r="I64" s="862"/>
      <c r="J64" s="862"/>
      <c r="K64" s="862"/>
      <c r="L64" s="862"/>
      <c r="M64" s="862"/>
      <c r="N64" s="862"/>
      <c r="O64" s="862"/>
      <c r="P64" s="310"/>
      <c r="Q64" s="310"/>
      <c r="R64" s="642"/>
      <c r="S64" s="310"/>
      <c r="T64" s="310"/>
      <c r="U64" s="310"/>
      <c r="V64" s="310"/>
      <c r="W64" s="310"/>
      <c r="X64" s="310"/>
      <c r="Y64" s="310"/>
      <c r="Z64" s="310"/>
      <c r="AA64" s="310"/>
      <c r="AB64" s="310"/>
      <c r="AC64" s="14"/>
      <c r="AD64" s="310"/>
      <c r="AG64" s="304">
        <f t="shared" si="0"/>
        <v>0</v>
      </c>
      <c r="AH64" s="307">
        <f t="shared" si="1"/>
        <v>0</v>
      </c>
      <c r="AI64" s="307">
        <f t="shared" si="10"/>
        <v>0</v>
      </c>
      <c r="AJ64" s="525">
        <f t="shared" si="11"/>
        <v>0</v>
      </c>
      <c r="AK64" s="309">
        <f t="shared" si="12"/>
        <v>0</v>
      </c>
      <c r="AL64" s="293">
        <f t="shared" si="2"/>
        <v>0</v>
      </c>
      <c r="AM64" s="283" t="str">
        <f>IF(AL64=0,"",
IF(SUM($AL$54:AL64)=1,AN64,
IF($AL$175&gt;SUM($AL$54:AL64),_xlfn.CONCAT(", ",AN64),
IF($AL$175=SUM($AL$54:AL64),_xlfn.CONCAT(" y ",AN64)))))</f>
        <v/>
      </c>
      <c r="AN64" s="110" t="s">
        <v>5143</v>
      </c>
      <c r="AO64" s="598"/>
      <c r="AP64" s="588"/>
      <c r="AQ64" s="588"/>
      <c r="AR64" s="319">
        <f t="shared" si="3"/>
        <v>0</v>
      </c>
      <c r="AS64" s="325">
        <f t="shared" si="4"/>
        <v>0</v>
      </c>
      <c r="AT64" s="326">
        <f t="shared" si="13"/>
        <v>0</v>
      </c>
      <c r="AU64" s="327">
        <f t="shared" si="5"/>
        <v>0</v>
      </c>
      <c r="AV64" s="333">
        <f t="shared" si="6"/>
        <v>0</v>
      </c>
      <c r="AW64" s="334">
        <f t="shared" si="7"/>
        <v>0</v>
      </c>
      <c r="BB64" s="349">
        <f t="shared" si="8"/>
        <v>0</v>
      </c>
      <c r="BC64" s="579">
        <f t="shared" si="9"/>
        <v>0</v>
      </c>
    </row>
    <row r="65" spans="1:55" ht="14.25">
      <c r="A65" s="22"/>
      <c r="B65" s="11"/>
      <c r="C65" s="35" t="s">
        <v>5042</v>
      </c>
      <c r="D65" s="861" t="str">
        <f>IF(CNGE_2026_M1_Secc1_Sub1!$D51="","",CNGE_2026_M1_Secc1_Sub1!$D51)</f>
        <v/>
      </c>
      <c r="E65" s="862"/>
      <c r="F65" s="862"/>
      <c r="G65" s="862"/>
      <c r="H65" s="862"/>
      <c r="I65" s="862"/>
      <c r="J65" s="862"/>
      <c r="K65" s="862"/>
      <c r="L65" s="862"/>
      <c r="M65" s="862"/>
      <c r="N65" s="862"/>
      <c r="O65" s="862"/>
      <c r="P65" s="310"/>
      <c r="Q65" s="310"/>
      <c r="R65" s="642"/>
      <c r="S65" s="310"/>
      <c r="T65" s="310"/>
      <c r="U65" s="310"/>
      <c r="V65" s="310"/>
      <c r="W65" s="310"/>
      <c r="X65" s="310"/>
      <c r="Y65" s="310"/>
      <c r="Z65" s="310"/>
      <c r="AA65" s="310"/>
      <c r="AB65" s="310"/>
      <c r="AC65" s="14"/>
      <c r="AD65" s="310"/>
      <c r="AG65" s="304">
        <f t="shared" si="0"/>
        <v>0</v>
      </c>
      <c r="AH65" s="307">
        <f t="shared" si="1"/>
        <v>0</v>
      </c>
      <c r="AI65" s="307">
        <f t="shared" si="10"/>
        <v>0</v>
      </c>
      <c r="AJ65" s="525">
        <f t="shared" si="11"/>
        <v>0</v>
      </c>
      <c r="AK65" s="309">
        <f t="shared" si="12"/>
        <v>0</v>
      </c>
      <c r="AL65" s="293">
        <f t="shared" si="2"/>
        <v>0</v>
      </c>
      <c r="AM65" s="283" t="str">
        <f>IF(AL65=0,"",
IF(SUM($AL$54:AL65)=1,AN65,
IF($AL$175&gt;SUM($AL$54:AL65),_xlfn.CONCAT(", ",AN65),
IF($AL$175=SUM($AL$54:AL65),_xlfn.CONCAT(" y ",AN65)))))</f>
        <v/>
      </c>
      <c r="AN65" s="110" t="s">
        <v>5145</v>
      </c>
      <c r="AO65" s="598"/>
      <c r="AP65" s="588"/>
      <c r="AQ65" s="588"/>
      <c r="AR65" s="319">
        <f t="shared" si="3"/>
        <v>0</v>
      </c>
      <c r="AS65" s="325">
        <f t="shared" si="4"/>
        <v>0</v>
      </c>
      <c r="AT65" s="326">
        <f t="shared" si="13"/>
        <v>0</v>
      </c>
      <c r="AU65" s="327">
        <f t="shared" si="5"/>
        <v>0</v>
      </c>
      <c r="AV65" s="333">
        <f t="shared" si="6"/>
        <v>0</v>
      </c>
      <c r="AW65" s="334">
        <f t="shared" si="7"/>
        <v>0</v>
      </c>
      <c r="BB65" s="349">
        <f t="shared" si="8"/>
        <v>0</v>
      </c>
      <c r="BC65" s="579">
        <f t="shared" si="9"/>
        <v>0</v>
      </c>
    </row>
    <row r="66" spans="1:55" ht="14.25">
      <c r="A66" s="22"/>
      <c r="B66" s="11"/>
      <c r="C66" s="35" t="s">
        <v>5043</v>
      </c>
      <c r="D66" s="861" t="str">
        <f>IF(CNGE_2026_M1_Secc1_Sub1!$D52="","",CNGE_2026_M1_Secc1_Sub1!$D52)</f>
        <v/>
      </c>
      <c r="E66" s="862"/>
      <c r="F66" s="862"/>
      <c r="G66" s="862"/>
      <c r="H66" s="862"/>
      <c r="I66" s="862"/>
      <c r="J66" s="862"/>
      <c r="K66" s="862"/>
      <c r="L66" s="862"/>
      <c r="M66" s="862"/>
      <c r="N66" s="862"/>
      <c r="O66" s="862"/>
      <c r="P66" s="310"/>
      <c r="Q66" s="310"/>
      <c r="R66" s="642"/>
      <c r="S66" s="310"/>
      <c r="T66" s="310"/>
      <c r="U66" s="310"/>
      <c r="V66" s="310"/>
      <c r="W66" s="310"/>
      <c r="X66" s="310"/>
      <c r="Y66" s="310"/>
      <c r="Z66" s="310"/>
      <c r="AA66" s="310"/>
      <c r="AB66" s="310"/>
      <c r="AC66" s="14"/>
      <c r="AD66" s="310"/>
      <c r="AG66" s="304">
        <f t="shared" si="0"/>
        <v>0</v>
      </c>
      <c r="AH66" s="307">
        <f t="shared" si="1"/>
        <v>0</v>
      </c>
      <c r="AI66" s="307">
        <f t="shared" si="10"/>
        <v>0</v>
      </c>
      <c r="AJ66" s="525">
        <f t="shared" si="11"/>
        <v>0</v>
      </c>
      <c r="AK66" s="309">
        <f t="shared" si="12"/>
        <v>0</v>
      </c>
      <c r="AL66" s="293">
        <f t="shared" si="2"/>
        <v>0</v>
      </c>
      <c r="AM66" s="283" t="str">
        <f>IF(AL66=0,"",
IF(SUM($AL$54:AL66)=1,AN66,
IF($AL$175&gt;SUM($AL$54:AL66),_xlfn.CONCAT(", ",AN66),
IF($AL$175=SUM($AL$54:AL66),_xlfn.CONCAT(" y ",AN66)))))</f>
        <v/>
      </c>
      <c r="AN66" s="110" t="s">
        <v>5147</v>
      </c>
      <c r="AO66" s="598"/>
      <c r="AP66" s="588"/>
      <c r="AQ66" s="588"/>
      <c r="AR66" s="319">
        <f t="shared" si="3"/>
        <v>0</v>
      </c>
      <c r="AS66" s="325">
        <f t="shared" si="4"/>
        <v>0</v>
      </c>
      <c r="AT66" s="326">
        <f t="shared" si="13"/>
        <v>0</v>
      </c>
      <c r="AU66" s="327">
        <f t="shared" si="5"/>
        <v>0</v>
      </c>
      <c r="AV66" s="333">
        <f t="shared" si="6"/>
        <v>0</v>
      </c>
      <c r="AW66" s="334">
        <f t="shared" si="7"/>
        <v>0</v>
      </c>
      <c r="BB66" s="349">
        <f t="shared" si="8"/>
        <v>0</v>
      </c>
      <c r="BC66" s="579">
        <f t="shared" si="9"/>
        <v>0</v>
      </c>
    </row>
    <row r="67" spans="1:55" ht="14.25">
      <c r="A67" s="22"/>
      <c r="B67" s="11"/>
      <c r="C67" s="35" t="s">
        <v>5044</v>
      </c>
      <c r="D67" s="861" t="str">
        <f>IF(CNGE_2026_M1_Secc1_Sub1!$D53="","",CNGE_2026_M1_Secc1_Sub1!$D53)</f>
        <v/>
      </c>
      <c r="E67" s="862"/>
      <c r="F67" s="862"/>
      <c r="G67" s="862"/>
      <c r="H67" s="862"/>
      <c r="I67" s="862"/>
      <c r="J67" s="862"/>
      <c r="K67" s="862"/>
      <c r="L67" s="862"/>
      <c r="M67" s="862"/>
      <c r="N67" s="862"/>
      <c r="O67" s="862"/>
      <c r="P67" s="310"/>
      <c r="Q67" s="310"/>
      <c r="R67" s="642"/>
      <c r="S67" s="310"/>
      <c r="T67" s="310"/>
      <c r="U67" s="310"/>
      <c r="V67" s="310"/>
      <c r="W67" s="310"/>
      <c r="X67" s="310"/>
      <c r="Y67" s="310"/>
      <c r="Z67" s="310"/>
      <c r="AA67" s="310"/>
      <c r="AB67" s="310"/>
      <c r="AC67" s="14"/>
      <c r="AD67" s="310"/>
      <c r="AG67" s="304">
        <f t="shared" si="0"/>
        <v>0</v>
      </c>
      <c r="AH67" s="307">
        <f t="shared" si="1"/>
        <v>0</v>
      </c>
      <c r="AI67" s="307">
        <f t="shared" si="10"/>
        <v>0</v>
      </c>
      <c r="AJ67" s="525">
        <f t="shared" si="11"/>
        <v>0</v>
      </c>
      <c r="AK67" s="309">
        <f t="shared" si="12"/>
        <v>0</v>
      </c>
      <c r="AL67" s="293">
        <f t="shared" si="2"/>
        <v>0</v>
      </c>
      <c r="AM67" s="283" t="str">
        <f>IF(AL67=0,"",
IF(SUM($AL$54:AL67)=1,AN67,
IF($AL$175&gt;SUM($AL$54:AL67),_xlfn.CONCAT(", ",AN67),
IF($AL$175=SUM($AL$54:AL67),_xlfn.CONCAT(" y ",AN67)))))</f>
        <v/>
      </c>
      <c r="AN67" s="110" t="s">
        <v>5149</v>
      </c>
      <c r="AO67" s="598"/>
      <c r="AP67" s="588"/>
      <c r="AQ67" s="588"/>
      <c r="AR67" s="319">
        <f t="shared" si="3"/>
        <v>0</v>
      </c>
      <c r="AS67" s="325">
        <f t="shared" si="4"/>
        <v>0</v>
      </c>
      <c r="AT67" s="326">
        <f t="shared" si="13"/>
        <v>0</v>
      </c>
      <c r="AU67" s="327">
        <f t="shared" si="5"/>
        <v>0</v>
      </c>
      <c r="AV67" s="333">
        <f t="shared" si="6"/>
        <v>0</v>
      </c>
      <c r="AW67" s="334">
        <f t="shared" si="7"/>
        <v>0</v>
      </c>
      <c r="BB67" s="349">
        <f t="shared" si="8"/>
        <v>0</v>
      </c>
      <c r="BC67" s="579">
        <f t="shared" si="9"/>
        <v>0</v>
      </c>
    </row>
    <row r="68" spans="1:55" ht="14.25">
      <c r="A68" s="22"/>
      <c r="B68" s="11"/>
      <c r="C68" s="35" t="s">
        <v>5045</v>
      </c>
      <c r="D68" s="861" t="str">
        <f>IF(CNGE_2026_M1_Secc1_Sub1!$D54="","",CNGE_2026_M1_Secc1_Sub1!$D54)</f>
        <v/>
      </c>
      <c r="E68" s="862"/>
      <c r="F68" s="862"/>
      <c r="G68" s="862"/>
      <c r="H68" s="862"/>
      <c r="I68" s="862"/>
      <c r="J68" s="862"/>
      <c r="K68" s="862"/>
      <c r="L68" s="862"/>
      <c r="M68" s="862"/>
      <c r="N68" s="862"/>
      <c r="O68" s="862"/>
      <c r="P68" s="310"/>
      <c r="Q68" s="310"/>
      <c r="R68" s="642"/>
      <c r="S68" s="310"/>
      <c r="T68" s="310"/>
      <c r="U68" s="310"/>
      <c r="V68" s="310"/>
      <c r="W68" s="310"/>
      <c r="X68" s="310"/>
      <c r="Y68" s="310"/>
      <c r="Z68" s="310"/>
      <c r="AA68" s="310"/>
      <c r="AB68" s="310"/>
      <c r="AC68" s="14"/>
      <c r="AD68" s="310"/>
      <c r="AG68" s="304">
        <f t="shared" si="0"/>
        <v>0</v>
      </c>
      <c r="AH68" s="307">
        <f t="shared" si="1"/>
        <v>0</v>
      </c>
      <c r="AI68" s="307">
        <f t="shared" si="10"/>
        <v>0</v>
      </c>
      <c r="AJ68" s="525">
        <f t="shared" si="11"/>
        <v>0</v>
      </c>
      <c r="AK68" s="309">
        <f t="shared" si="12"/>
        <v>0</v>
      </c>
      <c r="AL68" s="293">
        <f t="shared" si="2"/>
        <v>0</v>
      </c>
      <c r="AM68" s="283" t="str">
        <f>IF(AL68=0,"",
IF(SUM($AL$54:AL68)=1,AN68,
IF($AL$175&gt;SUM($AL$54:AL68),_xlfn.CONCAT(", ",AN68),
IF($AL$175=SUM($AL$54:AL68),_xlfn.CONCAT(" y ",AN68)))))</f>
        <v/>
      </c>
      <c r="AN68" s="110" t="s">
        <v>5151</v>
      </c>
      <c r="AO68" s="598"/>
      <c r="AP68" s="588"/>
      <c r="AQ68" s="588"/>
      <c r="AR68" s="319">
        <f t="shared" si="3"/>
        <v>0</v>
      </c>
      <c r="AS68" s="325">
        <f t="shared" si="4"/>
        <v>0</v>
      </c>
      <c r="AT68" s="326">
        <f t="shared" si="13"/>
        <v>0</v>
      </c>
      <c r="AU68" s="327">
        <f t="shared" si="5"/>
        <v>0</v>
      </c>
      <c r="AV68" s="333">
        <f t="shared" si="6"/>
        <v>0</v>
      </c>
      <c r="AW68" s="334">
        <f t="shared" si="7"/>
        <v>0</v>
      </c>
      <c r="BB68" s="349">
        <f t="shared" si="8"/>
        <v>0</v>
      </c>
      <c r="BC68" s="579">
        <f t="shared" si="9"/>
        <v>0</v>
      </c>
    </row>
    <row r="69" spans="1:55" ht="14.25">
      <c r="A69" s="22"/>
      <c r="B69" s="11"/>
      <c r="C69" s="35" t="s">
        <v>5046</v>
      </c>
      <c r="D69" s="861" t="str">
        <f>IF(CNGE_2026_M1_Secc1_Sub1!$D55="","",CNGE_2026_M1_Secc1_Sub1!$D55)</f>
        <v/>
      </c>
      <c r="E69" s="862"/>
      <c r="F69" s="862"/>
      <c r="G69" s="862"/>
      <c r="H69" s="862"/>
      <c r="I69" s="862"/>
      <c r="J69" s="862"/>
      <c r="K69" s="862"/>
      <c r="L69" s="862"/>
      <c r="M69" s="862"/>
      <c r="N69" s="862"/>
      <c r="O69" s="862"/>
      <c r="P69" s="310"/>
      <c r="Q69" s="310"/>
      <c r="R69" s="642"/>
      <c r="S69" s="310"/>
      <c r="T69" s="310"/>
      <c r="U69" s="310"/>
      <c r="V69" s="310"/>
      <c r="W69" s="310"/>
      <c r="X69" s="310"/>
      <c r="Y69" s="310"/>
      <c r="Z69" s="310"/>
      <c r="AA69" s="310"/>
      <c r="AB69" s="310"/>
      <c r="AC69" s="14"/>
      <c r="AD69" s="310"/>
      <c r="AG69" s="304">
        <f t="shared" si="0"/>
        <v>0</v>
      </c>
      <c r="AH69" s="307">
        <f t="shared" si="1"/>
        <v>0</v>
      </c>
      <c r="AI69" s="307">
        <f t="shared" si="10"/>
        <v>0</v>
      </c>
      <c r="AJ69" s="525">
        <f t="shared" si="11"/>
        <v>0</v>
      </c>
      <c r="AK69" s="309">
        <f t="shared" si="12"/>
        <v>0</v>
      </c>
      <c r="AL69" s="293">
        <f t="shared" si="2"/>
        <v>0</v>
      </c>
      <c r="AM69" s="283" t="str">
        <f>IF(AL69=0,"",
IF(SUM($AL$54:AL69)=1,AN69,
IF($AL$175&gt;SUM($AL$54:AL69),_xlfn.CONCAT(", ",AN69),
IF($AL$175=SUM($AL$54:AL69),_xlfn.CONCAT(" y ",AN69)))))</f>
        <v/>
      </c>
      <c r="AN69" s="110" t="s">
        <v>5153</v>
      </c>
      <c r="AO69" s="598"/>
      <c r="AP69" s="588"/>
      <c r="AQ69" s="588"/>
      <c r="AR69" s="319">
        <f t="shared" si="3"/>
        <v>0</v>
      </c>
      <c r="AS69" s="325">
        <f t="shared" si="4"/>
        <v>0</v>
      </c>
      <c r="AT69" s="326">
        <f t="shared" si="13"/>
        <v>0</v>
      </c>
      <c r="AU69" s="327">
        <f t="shared" si="5"/>
        <v>0</v>
      </c>
      <c r="AV69" s="333">
        <f t="shared" si="6"/>
        <v>0</v>
      </c>
      <c r="AW69" s="334">
        <f t="shared" si="7"/>
        <v>0</v>
      </c>
      <c r="BB69" s="349">
        <f t="shared" si="8"/>
        <v>0</v>
      </c>
      <c r="BC69" s="579">
        <f t="shared" si="9"/>
        <v>0</v>
      </c>
    </row>
    <row r="70" spans="1:55" ht="14.25">
      <c r="A70" s="22"/>
      <c r="B70" s="11"/>
      <c r="C70" s="35" t="s">
        <v>5047</v>
      </c>
      <c r="D70" s="861" t="str">
        <f>IF(CNGE_2026_M1_Secc1_Sub1!$D56="","",CNGE_2026_M1_Secc1_Sub1!$D56)</f>
        <v/>
      </c>
      <c r="E70" s="862"/>
      <c r="F70" s="862"/>
      <c r="G70" s="862"/>
      <c r="H70" s="862"/>
      <c r="I70" s="862"/>
      <c r="J70" s="862"/>
      <c r="K70" s="862"/>
      <c r="L70" s="862"/>
      <c r="M70" s="862"/>
      <c r="N70" s="862"/>
      <c r="O70" s="862"/>
      <c r="P70" s="310"/>
      <c r="Q70" s="310"/>
      <c r="R70" s="642"/>
      <c r="S70" s="310"/>
      <c r="T70" s="310"/>
      <c r="U70" s="310"/>
      <c r="V70" s="310"/>
      <c r="W70" s="310"/>
      <c r="X70" s="310"/>
      <c r="Y70" s="310"/>
      <c r="Z70" s="310"/>
      <c r="AA70" s="310"/>
      <c r="AB70" s="310"/>
      <c r="AC70" s="14"/>
      <c r="AD70" s="310"/>
      <c r="AG70" s="304">
        <f t="shared" si="0"/>
        <v>0</v>
      </c>
      <c r="AH70" s="307">
        <f t="shared" si="1"/>
        <v>0</v>
      </c>
      <c r="AI70" s="307">
        <f t="shared" si="10"/>
        <v>0</v>
      </c>
      <c r="AJ70" s="525">
        <f t="shared" si="11"/>
        <v>0</v>
      </c>
      <c r="AK70" s="309">
        <f t="shared" si="12"/>
        <v>0</v>
      </c>
      <c r="AL70" s="293">
        <f t="shared" si="2"/>
        <v>0</v>
      </c>
      <c r="AM70" s="283" t="str">
        <f>IF(AL70=0,"",
IF(SUM($AL$54:AL70)=1,AN70,
IF($AL$175&gt;SUM($AL$54:AL70),_xlfn.CONCAT(", ",AN70),
IF($AL$175=SUM($AL$54:AL70),_xlfn.CONCAT(" y ",AN70)))))</f>
        <v/>
      </c>
      <c r="AN70" s="110" t="s">
        <v>5155</v>
      </c>
      <c r="AO70" s="598"/>
      <c r="AP70" s="588"/>
      <c r="AQ70" s="588"/>
      <c r="AR70" s="319">
        <f t="shared" si="3"/>
        <v>0</v>
      </c>
      <c r="AS70" s="325">
        <f t="shared" si="4"/>
        <v>0</v>
      </c>
      <c r="AT70" s="326">
        <f t="shared" si="13"/>
        <v>0</v>
      </c>
      <c r="AU70" s="327">
        <f t="shared" si="5"/>
        <v>0</v>
      </c>
      <c r="AV70" s="333">
        <f t="shared" si="6"/>
        <v>0</v>
      </c>
      <c r="AW70" s="334">
        <f t="shared" si="7"/>
        <v>0</v>
      </c>
      <c r="BB70" s="349">
        <f t="shared" si="8"/>
        <v>0</v>
      </c>
      <c r="BC70" s="579">
        <f t="shared" si="9"/>
        <v>0</v>
      </c>
    </row>
    <row r="71" spans="1:55" ht="14.25">
      <c r="A71" s="22"/>
      <c r="B71" s="11"/>
      <c r="C71" s="35" t="s">
        <v>5048</v>
      </c>
      <c r="D71" s="861" t="str">
        <f>IF(CNGE_2026_M1_Secc1_Sub1!$D57="","",CNGE_2026_M1_Secc1_Sub1!$D57)</f>
        <v/>
      </c>
      <c r="E71" s="862"/>
      <c r="F71" s="862"/>
      <c r="G71" s="862"/>
      <c r="H71" s="862"/>
      <c r="I71" s="862"/>
      <c r="J71" s="862"/>
      <c r="K71" s="862"/>
      <c r="L71" s="862"/>
      <c r="M71" s="862"/>
      <c r="N71" s="862"/>
      <c r="O71" s="862"/>
      <c r="P71" s="310"/>
      <c r="Q71" s="310"/>
      <c r="R71" s="642"/>
      <c r="S71" s="310"/>
      <c r="T71" s="310"/>
      <c r="U71" s="310"/>
      <c r="V71" s="310"/>
      <c r="W71" s="310"/>
      <c r="X71" s="310"/>
      <c r="Y71" s="310"/>
      <c r="Z71" s="310"/>
      <c r="AA71" s="310"/>
      <c r="AB71" s="310"/>
      <c r="AC71" s="14"/>
      <c r="AD71" s="310"/>
      <c r="AG71" s="304">
        <f t="shared" si="0"/>
        <v>0</v>
      </c>
      <c r="AH71" s="307">
        <f t="shared" si="1"/>
        <v>0</v>
      </c>
      <c r="AI71" s="307">
        <f t="shared" si="10"/>
        <v>0</v>
      </c>
      <c r="AJ71" s="525">
        <f t="shared" si="11"/>
        <v>0</v>
      </c>
      <c r="AK71" s="309">
        <f t="shared" si="12"/>
        <v>0</v>
      </c>
      <c r="AL71" s="293">
        <f t="shared" si="2"/>
        <v>0</v>
      </c>
      <c r="AM71" s="283" t="str">
        <f>IF(AL71=0,"",
IF(SUM($AL$54:AL71)=1,AN71,
IF($AL$175&gt;SUM($AL$54:AL71),_xlfn.CONCAT(", ",AN71),
IF($AL$175=SUM($AL$54:AL71),_xlfn.CONCAT(" y ",AN71)))))</f>
        <v/>
      </c>
      <c r="AN71" s="110" t="s">
        <v>5157</v>
      </c>
      <c r="AO71" s="598"/>
      <c r="AP71" s="588"/>
      <c r="AQ71" s="588"/>
      <c r="AR71" s="319">
        <f t="shared" si="3"/>
        <v>0</v>
      </c>
      <c r="AS71" s="325">
        <f t="shared" si="4"/>
        <v>0</v>
      </c>
      <c r="AT71" s="326">
        <f t="shared" si="13"/>
        <v>0</v>
      </c>
      <c r="AU71" s="327">
        <f t="shared" si="5"/>
        <v>0</v>
      </c>
      <c r="AV71" s="333">
        <f t="shared" si="6"/>
        <v>0</v>
      </c>
      <c r="AW71" s="334">
        <f t="shared" si="7"/>
        <v>0</v>
      </c>
      <c r="BB71" s="349">
        <f t="shared" si="8"/>
        <v>0</v>
      </c>
      <c r="BC71" s="579">
        <f t="shared" si="9"/>
        <v>0</v>
      </c>
    </row>
    <row r="72" spans="1:55" ht="14.25">
      <c r="A72" s="22"/>
      <c r="B72" s="11"/>
      <c r="C72" s="35" t="s">
        <v>5049</v>
      </c>
      <c r="D72" s="861" t="str">
        <f>IF(CNGE_2026_M1_Secc1_Sub1!$D58="","",CNGE_2026_M1_Secc1_Sub1!$D58)</f>
        <v/>
      </c>
      <c r="E72" s="862"/>
      <c r="F72" s="862"/>
      <c r="G72" s="862"/>
      <c r="H72" s="862"/>
      <c r="I72" s="862"/>
      <c r="J72" s="862"/>
      <c r="K72" s="862"/>
      <c r="L72" s="862"/>
      <c r="M72" s="862"/>
      <c r="N72" s="862"/>
      <c r="O72" s="862"/>
      <c r="P72" s="310"/>
      <c r="Q72" s="310"/>
      <c r="R72" s="642"/>
      <c r="S72" s="310"/>
      <c r="T72" s="310"/>
      <c r="U72" s="310"/>
      <c r="V72" s="310"/>
      <c r="W72" s="310"/>
      <c r="X72" s="310"/>
      <c r="Y72" s="310"/>
      <c r="Z72" s="310"/>
      <c r="AA72" s="310"/>
      <c r="AB72" s="310"/>
      <c r="AC72" s="14"/>
      <c r="AD72" s="310"/>
      <c r="AG72" s="304">
        <f t="shared" si="0"/>
        <v>0</v>
      </c>
      <c r="AH72" s="307">
        <f t="shared" si="1"/>
        <v>0</v>
      </c>
      <c r="AI72" s="307">
        <f t="shared" si="10"/>
        <v>0</v>
      </c>
      <c r="AJ72" s="525">
        <f t="shared" si="11"/>
        <v>0</v>
      </c>
      <c r="AK72" s="309">
        <f t="shared" si="12"/>
        <v>0</v>
      </c>
      <c r="AL72" s="293">
        <f t="shared" si="2"/>
        <v>0</v>
      </c>
      <c r="AM72" s="283" t="str">
        <f>IF(AL72=0,"",
IF(SUM($AL$54:AL72)=1,AN72,
IF($AL$175&gt;SUM($AL$54:AL72),_xlfn.CONCAT(", ",AN72),
IF($AL$175=SUM($AL$54:AL72),_xlfn.CONCAT(" y ",AN72)))))</f>
        <v/>
      </c>
      <c r="AN72" s="110" t="s">
        <v>5159</v>
      </c>
      <c r="AO72" s="598"/>
      <c r="AP72" s="588"/>
      <c r="AQ72" s="588"/>
      <c r="AR72" s="319">
        <f t="shared" si="3"/>
        <v>0</v>
      </c>
      <c r="AS72" s="325">
        <f t="shared" si="4"/>
        <v>0</v>
      </c>
      <c r="AT72" s="326">
        <f t="shared" si="13"/>
        <v>0</v>
      </c>
      <c r="AU72" s="327">
        <f t="shared" si="5"/>
        <v>0</v>
      </c>
      <c r="AV72" s="333">
        <f t="shared" si="6"/>
        <v>0</v>
      </c>
      <c r="AW72" s="334">
        <f t="shared" si="7"/>
        <v>0</v>
      </c>
      <c r="BB72" s="349">
        <f t="shared" si="8"/>
        <v>0</v>
      </c>
      <c r="BC72" s="579">
        <f t="shared" si="9"/>
        <v>0</v>
      </c>
    </row>
    <row r="73" spans="1:55" ht="14.25">
      <c r="A73" s="22"/>
      <c r="B73" s="11"/>
      <c r="C73" s="35" t="s">
        <v>5050</v>
      </c>
      <c r="D73" s="861" t="str">
        <f>IF(CNGE_2026_M1_Secc1_Sub1!$D59="","",CNGE_2026_M1_Secc1_Sub1!$D59)</f>
        <v/>
      </c>
      <c r="E73" s="862"/>
      <c r="F73" s="862"/>
      <c r="G73" s="862"/>
      <c r="H73" s="862"/>
      <c r="I73" s="862"/>
      <c r="J73" s="862"/>
      <c r="K73" s="862"/>
      <c r="L73" s="862"/>
      <c r="M73" s="862"/>
      <c r="N73" s="862"/>
      <c r="O73" s="862"/>
      <c r="P73" s="310"/>
      <c r="Q73" s="310"/>
      <c r="R73" s="642"/>
      <c r="S73" s="310"/>
      <c r="T73" s="310"/>
      <c r="U73" s="310"/>
      <c r="V73" s="310"/>
      <c r="W73" s="310"/>
      <c r="X73" s="310"/>
      <c r="Y73" s="310"/>
      <c r="Z73" s="310"/>
      <c r="AA73" s="310"/>
      <c r="AB73" s="310"/>
      <c r="AC73" s="14"/>
      <c r="AD73" s="310"/>
      <c r="AG73" s="304">
        <f t="shared" si="0"/>
        <v>0</v>
      </c>
      <c r="AH73" s="307">
        <f t="shared" si="1"/>
        <v>0</v>
      </c>
      <c r="AI73" s="307">
        <f t="shared" si="10"/>
        <v>0</v>
      </c>
      <c r="AJ73" s="525">
        <f t="shared" si="11"/>
        <v>0</v>
      </c>
      <c r="AK73" s="309">
        <f t="shared" si="12"/>
        <v>0</v>
      </c>
      <c r="AL73" s="293">
        <f t="shared" si="2"/>
        <v>0</v>
      </c>
      <c r="AM73" s="283" t="str">
        <f>IF(AL73=0,"",
IF(SUM($AL$54:AL73)=1,AN73,
IF($AL$175&gt;SUM($AL$54:AL73),_xlfn.CONCAT(", ",AN73),
IF($AL$175=SUM($AL$54:AL73),_xlfn.CONCAT(" y ",AN73)))))</f>
        <v/>
      </c>
      <c r="AN73" s="110" t="s">
        <v>5161</v>
      </c>
      <c r="AO73" s="598"/>
      <c r="AP73" s="588"/>
      <c r="AQ73" s="588"/>
      <c r="AR73" s="319">
        <f t="shared" si="3"/>
        <v>0</v>
      </c>
      <c r="AS73" s="325">
        <f t="shared" si="4"/>
        <v>0</v>
      </c>
      <c r="AT73" s="326">
        <f t="shared" si="13"/>
        <v>0</v>
      </c>
      <c r="AU73" s="327">
        <f t="shared" si="5"/>
        <v>0</v>
      </c>
      <c r="AV73" s="333">
        <f t="shared" si="6"/>
        <v>0</v>
      </c>
      <c r="AW73" s="334">
        <f t="shared" si="7"/>
        <v>0</v>
      </c>
      <c r="BB73" s="349">
        <f t="shared" si="8"/>
        <v>0</v>
      </c>
      <c r="BC73" s="579">
        <f t="shared" si="9"/>
        <v>0</v>
      </c>
    </row>
    <row r="74" spans="1:55" ht="14.25">
      <c r="A74" s="22"/>
      <c r="B74" s="11"/>
      <c r="C74" s="35" t="s">
        <v>5051</v>
      </c>
      <c r="D74" s="861" t="str">
        <f>IF(CNGE_2026_M1_Secc1_Sub1!$D60="","",CNGE_2026_M1_Secc1_Sub1!$D60)</f>
        <v/>
      </c>
      <c r="E74" s="862"/>
      <c r="F74" s="862"/>
      <c r="G74" s="862"/>
      <c r="H74" s="862"/>
      <c r="I74" s="862"/>
      <c r="J74" s="862"/>
      <c r="K74" s="862"/>
      <c r="L74" s="862"/>
      <c r="M74" s="862"/>
      <c r="N74" s="862"/>
      <c r="O74" s="862"/>
      <c r="P74" s="310"/>
      <c r="Q74" s="310"/>
      <c r="R74" s="642"/>
      <c r="S74" s="310"/>
      <c r="T74" s="310"/>
      <c r="U74" s="310"/>
      <c r="V74" s="310"/>
      <c r="W74" s="310"/>
      <c r="X74" s="310"/>
      <c r="Y74" s="310"/>
      <c r="Z74" s="310"/>
      <c r="AA74" s="310"/>
      <c r="AB74" s="310"/>
      <c r="AC74" s="14"/>
      <c r="AD74" s="310"/>
      <c r="AG74" s="304">
        <f t="shared" si="0"/>
        <v>0</v>
      </c>
      <c r="AH74" s="307">
        <f t="shared" si="1"/>
        <v>0</v>
      </c>
      <c r="AI74" s="307">
        <f t="shared" si="10"/>
        <v>0</v>
      </c>
      <c r="AJ74" s="525">
        <f t="shared" si="11"/>
        <v>0</v>
      </c>
      <c r="AK74" s="309">
        <f t="shared" si="12"/>
        <v>0</v>
      </c>
      <c r="AL74" s="293">
        <f t="shared" si="2"/>
        <v>0</v>
      </c>
      <c r="AM74" s="283" t="str">
        <f>IF(AL74=0,"",
IF(SUM($AL$54:AL74)=1,AN74,
IF($AL$175&gt;SUM($AL$54:AL74),_xlfn.CONCAT(", ",AN74),
IF($AL$175=SUM($AL$54:AL74),_xlfn.CONCAT(" y ",AN74)))))</f>
        <v/>
      </c>
      <c r="AN74" s="110" t="s">
        <v>5163</v>
      </c>
      <c r="AO74" s="598"/>
      <c r="AP74" s="588"/>
      <c r="AQ74" s="588"/>
      <c r="AR74" s="319">
        <f t="shared" si="3"/>
        <v>0</v>
      </c>
      <c r="AS74" s="325">
        <f t="shared" si="4"/>
        <v>0</v>
      </c>
      <c r="AT74" s="326">
        <f t="shared" si="13"/>
        <v>0</v>
      </c>
      <c r="AU74" s="327">
        <f t="shared" si="5"/>
        <v>0</v>
      </c>
      <c r="AV74" s="333">
        <f t="shared" si="6"/>
        <v>0</v>
      </c>
      <c r="AW74" s="334">
        <f t="shared" si="7"/>
        <v>0</v>
      </c>
      <c r="BB74" s="349">
        <f t="shared" si="8"/>
        <v>0</v>
      </c>
      <c r="BC74" s="579">
        <f t="shared" si="9"/>
        <v>0</v>
      </c>
    </row>
    <row r="75" spans="1:55" ht="14.25">
      <c r="A75" s="22"/>
      <c r="B75" s="11"/>
      <c r="C75" s="35" t="s">
        <v>5052</v>
      </c>
      <c r="D75" s="861" t="str">
        <f>IF(CNGE_2026_M1_Secc1_Sub1!$D61="","",CNGE_2026_M1_Secc1_Sub1!$D61)</f>
        <v/>
      </c>
      <c r="E75" s="862"/>
      <c r="F75" s="862"/>
      <c r="G75" s="862"/>
      <c r="H75" s="862"/>
      <c r="I75" s="862"/>
      <c r="J75" s="862"/>
      <c r="K75" s="862"/>
      <c r="L75" s="862"/>
      <c r="M75" s="862"/>
      <c r="N75" s="862"/>
      <c r="O75" s="862"/>
      <c r="P75" s="310"/>
      <c r="Q75" s="310"/>
      <c r="R75" s="642"/>
      <c r="S75" s="310"/>
      <c r="T75" s="310"/>
      <c r="U75" s="310"/>
      <c r="V75" s="310"/>
      <c r="W75" s="310"/>
      <c r="X75" s="310"/>
      <c r="Y75" s="310"/>
      <c r="Z75" s="310"/>
      <c r="AA75" s="310"/>
      <c r="AB75" s="310"/>
      <c r="AC75" s="14"/>
      <c r="AD75" s="310"/>
      <c r="AG75" s="304">
        <f t="shared" si="0"/>
        <v>0</v>
      </c>
      <c r="AH75" s="307">
        <f t="shared" si="1"/>
        <v>0</v>
      </c>
      <c r="AI75" s="307">
        <f t="shared" si="10"/>
        <v>0</v>
      </c>
      <c r="AJ75" s="525">
        <f t="shared" si="11"/>
        <v>0</v>
      </c>
      <c r="AK75" s="309">
        <f t="shared" si="12"/>
        <v>0</v>
      </c>
      <c r="AL75" s="293">
        <f t="shared" si="2"/>
        <v>0</v>
      </c>
      <c r="AM75" s="283" t="str">
        <f>IF(AL75=0,"",
IF(SUM($AL$54:AL75)=1,AN75,
IF($AL$175&gt;SUM($AL$54:AL75),_xlfn.CONCAT(", ",AN75),
IF($AL$175=SUM($AL$54:AL75),_xlfn.CONCAT(" y ",AN75)))))</f>
        <v/>
      </c>
      <c r="AN75" s="110" t="s">
        <v>5165</v>
      </c>
      <c r="AO75" s="598"/>
      <c r="AP75" s="588"/>
      <c r="AQ75" s="588"/>
      <c r="AR75" s="319">
        <f t="shared" si="3"/>
        <v>0</v>
      </c>
      <c r="AS75" s="325">
        <f t="shared" si="4"/>
        <v>0</v>
      </c>
      <c r="AT75" s="326">
        <f t="shared" si="13"/>
        <v>0</v>
      </c>
      <c r="AU75" s="327">
        <f t="shared" si="5"/>
        <v>0</v>
      </c>
      <c r="AV75" s="333">
        <f t="shared" si="6"/>
        <v>0</v>
      </c>
      <c r="AW75" s="334">
        <f t="shared" si="7"/>
        <v>0</v>
      </c>
      <c r="BB75" s="349">
        <f t="shared" si="8"/>
        <v>0</v>
      </c>
      <c r="BC75" s="579">
        <f t="shared" si="9"/>
        <v>0</v>
      </c>
    </row>
    <row r="76" spans="1:55" ht="14.25">
      <c r="A76" s="22"/>
      <c r="B76" s="11"/>
      <c r="C76" s="35" t="s">
        <v>5053</v>
      </c>
      <c r="D76" s="861" t="str">
        <f>IF(CNGE_2026_M1_Secc1_Sub1!$D62="","",CNGE_2026_M1_Secc1_Sub1!$D62)</f>
        <v/>
      </c>
      <c r="E76" s="862"/>
      <c r="F76" s="862"/>
      <c r="G76" s="862"/>
      <c r="H76" s="862"/>
      <c r="I76" s="862"/>
      <c r="J76" s="862"/>
      <c r="K76" s="862"/>
      <c r="L76" s="862"/>
      <c r="M76" s="862"/>
      <c r="N76" s="862"/>
      <c r="O76" s="862"/>
      <c r="P76" s="310"/>
      <c r="Q76" s="310"/>
      <c r="R76" s="642"/>
      <c r="S76" s="310"/>
      <c r="T76" s="310"/>
      <c r="U76" s="310"/>
      <c r="V76" s="310"/>
      <c r="W76" s="310"/>
      <c r="X76" s="310"/>
      <c r="Y76" s="310"/>
      <c r="Z76" s="310"/>
      <c r="AA76" s="310"/>
      <c r="AB76" s="310"/>
      <c r="AC76" s="14"/>
      <c r="AD76" s="310"/>
      <c r="AG76" s="304">
        <f t="shared" si="0"/>
        <v>0</v>
      </c>
      <c r="AH76" s="307">
        <f t="shared" si="1"/>
        <v>0</v>
      </c>
      <c r="AI76" s="307">
        <f t="shared" si="10"/>
        <v>0</v>
      </c>
      <c r="AJ76" s="525">
        <f t="shared" si="11"/>
        <v>0</v>
      </c>
      <c r="AK76" s="309">
        <f t="shared" si="12"/>
        <v>0</v>
      </c>
      <c r="AL76" s="293">
        <f t="shared" si="2"/>
        <v>0</v>
      </c>
      <c r="AM76" s="283" t="str">
        <f>IF(AL76=0,"",
IF(SUM($AL$54:AL76)=1,AN76,
IF($AL$175&gt;SUM($AL$54:AL76),_xlfn.CONCAT(", ",AN76),
IF($AL$175=SUM($AL$54:AL76),_xlfn.CONCAT(" y ",AN76)))))</f>
        <v/>
      </c>
      <c r="AN76" s="110" t="s">
        <v>5167</v>
      </c>
      <c r="AO76" s="598"/>
      <c r="AP76" s="588"/>
      <c r="AQ76" s="588"/>
      <c r="AR76" s="319">
        <f t="shared" si="3"/>
        <v>0</v>
      </c>
      <c r="AS76" s="325">
        <f t="shared" si="4"/>
        <v>0</v>
      </c>
      <c r="AT76" s="326">
        <f t="shared" si="13"/>
        <v>0</v>
      </c>
      <c r="AU76" s="327">
        <f t="shared" si="5"/>
        <v>0</v>
      </c>
      <c r="AV76" s="333">
        <f t="shared" si="6"/>
        <v>0</v>
      </c>
      <c r="AW76" s="334">
        <f t="shared" si="7"/>
        <v>0</v>
      </c>
      <c r="BB76" s="349">
        <f t="shared" si="8"/>
        <v>0</v>
      </c>
      <c r="BC76" s="579">
        <f t="shared" si="9"/>
        <v>0</v>
      </c>
    </row>
    <row r="77" spans="1:55" ht="14.25">
      <c r="A77" s="22"/>
      <c r="B77" s="11"/>
      <c r="C77" s="35" t="s">
        <v>5054</v>
      </c>
      <c r="D77" s="861" t="str">
        <f>IF(CNGE_2026_M1_Secc1_Sub1!$D63="","",CNGE_2026_M1_Secc1_Sub1!$D63)</f>
        <v/>
      </c>
      <c r="E77" s="862"/>
      <c r="F77" s="862"/>
      <c r="G77" s="862"/>
      <c r="H77" s="862"/>
      <c r="I77" s="862"/>
      <c r="J77" s="862"/>
      <c r="K77" s="862"/>
      <c r="L77" s="862"/>
      <c r="M77" s="862"/>
      <c r="N77" s="862"/>
      <c r="O77" s="862"/>
      <c r="P77" s="310"/>
      <c r="Q77" s="310"/>
      <c r="R77" s="642"/>
      <c r="S77" s="310"/>
      <c r="T77" s="310"/>
      <c r="U77" s="310"/>
      <c r="V77" s="310"/>
      <c r="W77" s="310"/>
      <c r="X77" s="310"/>
      <c r="Y77" s="310"/>
      <c r="Z77" s="310"/>
      <c r="AA77" s="310"/>
      <c r="AB77" s="310"/>
      <c r="AC77" s="14"/>
      <c r="AD77" s="310"/>
      <c r="AG77" s="304">
        <f t="shared" si="0"/>
        <v>0</v>
      </c>
      <c r="AH77" s="307">
        <f t="shared" si="1"/>
        <v>0</v>
      </c>
      <c r="AI77" s="307">
        <f t="shared" si="10"/>
        <v>0</v>
      </c>
      <c r="AJ77" s="525">
        <f t="shared" si="11"/>
        <v>0</v>
      </c>
      <c r="AK77" s="309">
        <f t="shared" si="12"/>
        <v>0</v>
      </c>
      <c r="AL77" s="293">
        <f t="shared" si="2"/>
        <v>0</v>
      </c>
      <c r="AM77" s="283" t="str">
        <f>IF(AL77=0,"",
IF(SUM($AL$54:AL77)=1,AN77,
IF($AL$175&gt;SUM($AL$54:AL77),_xlfn.CONCAT(", ",AN77),
IF($AL$175=SUM($AL$54:AL77),_xlfn.CONCAT(" y ",AN77)))))</f>
        <v/>
      </c>
      <c r="AN77" s="110" t="s">
        <v>5169</v>
      </c>
      <c r="AO77" s="598"/>
      <c r="AP77" s="588"/>
      <c r="AQ77" s="588"/>
      <c r="AR77" s="319">
        <f t="shared" si="3"/>
        <v>0</v>
      </c>
      <c r="AS77" s="325">
        <f t="shared" si="4"/>
        <v>0</v>
      </c>
      <c r="AT77" s="326">
        <f t="shared" si="13"/>
        <v>0</v>
      </c>
      <c r="AU77" s="327">
        <f t="shared" si="5"/>
        <v>0</v>
      </c>
      <c r="AV77" s="333">
        <f t="shared" si="6"/>
        <v>0</v>
      </c>
      <c r="AW77" s="334">
        <f t="shared" si="7"/>
        <v>0</v>
      </c>
      <c r="BB77" s="349">
        <f t="shared" si="8"/>
        <v>0</v>
      </c>
      <c r="BC77" s="579">
        <f t="shared" si="9"/>
        <v>0</v>
      </c>
    </row>
    <row r="78" spans="1:55" ht="14.25">
      <c r="A78" s="22"/>
      <c r="B78" s="11"/>
      <c r="C78" s="35" t="s">
        <v>5055</v>
      </c>
      <c r="D78" s="861" t="str">
        <f>IF(CNGE_2026_M1_Secc1_Sub1!$D64="","",CNGE_2026_M1_Secc1_Sub1!$D64)</f>
        <v/>
      </c>
      <c r="E78" s="862"/>
      <c r="F78" s="862"/>
      <c r="G78" s="862"/>
      <c r="H78" s="862"/>
      <c r="I78" s="862"/>
      <c r="J78" s="862"/>
      <c r="K78" s="862"/>
      <c r="L78" s="862"/>
      <c r="M78" s="862"/>
      <c r="N78" s="862"/>
      <c r="O78" s="862"/>
      <c r="P78" s="310"/>
      <c r="Q78" s="310"/>
      <c r="R78" s="642"/>
      <c r="S78" s="310"/>
      <c r="T78" s="310"/>
      <c r="U78" s="310"/>
      <c r="V78" s="310"/>
      <c r="W78" s="310"/>
      <c r="X78" s="310"/>
      <c r="Y78" s="310"/>
      <c r="Z78" s="310"/>
      <c r="AA78" s="310"/>
      <c r="AB78" s="310"/>
      <c r="AC78" s="14"/>
      <c r="AD78" s="310"/>
      <c r="AG78" s="304">
        <f t="shared" si="0"/>
        <v>0</v>
      </c>
      <c r="AH78" s="307">
        <f t="shared" si="1"/>
        <v>0</v>
      </c>
      <c r="AI78" s="307">
        <f t="shared" si="10"/>
        <v>0</v>
      </c>
      <c r="AJ78" s="525">
        <f t="shared" si="11"/>
        <v>0</v>
      </c>
      <c r="AK78" s="309">
        <f t="shared" si="12"/>
        <v>0</v>
      </c>
      <c r="AL78" s="293">
        <f t="shared" si="2"/>
        <v>0</v>
      </c>
      <c r="AM78" s="283" t="str">
        <f>IF(AL78=0,"",
IF(SUM($AL$54:AL78)=1,AN78,
IF($AL$175&gt;SUM($AL$54:AL78),_xlfn.CONCAT(", ",AN78),
IF($AL$175=SUM($AL$54:AL78),_xlfn.CONCAT(" y ",AN78)))))</f>
        <v/>
      </c>
      <c r="AN78" s="110" t="s">
        <v>5171</v>
      </c>
      <c r="AO78" s="598"/>
      <c r="AP78" s="588"/>
      <c r="AQ78" s="588"/>
      <c r="AR78" s="319">
        <f t="shared" si="3"/>
        <v>0</v>
      </c>
      <c r="AS78" s="325">
        <f t="shared" si="4"/>
        <v>0</v>
      </c>
      <c r="AT78" s="326">
        <f t="shared" si="13"/>
        <v>0</v>
      </c>
      <c r="AU78" s="327">
        <f t="shared" si="5"/>
        <v>0</v>
      </c>
      <c r="AV78" s="333">
        <f t="shared" si="6"/>
        <v>0</v>
      </c>
      <c r="AW78" s="334">
        <f t="shared" si="7"/>
        <v>0</v>
      </c>
      <c r="BB78" s="349">
        <f t="shared" si="8"/>
        <v>0</v>
      </c>
      <c r="BC78" s="579">
        <f t="shared" si="9"/>
        <v>0</v>
      </c>
    </row>
    <row r="79" spans="1:55" ht="14.25">
      <c r="A79" s="22"/>
      <c r="B79" s="11"/>
      <c r="C79" s="35" t="s">
        <v>5056</v>
      </c>
      <c r="D79" s="861" t="str">
        <f>IF(CNGE_2026_M1_Secc1_Sub1!$D65="","",CNGE_2026_M1_Secc1_Sub1!$D65)</f>
        <v/>
      </c>
      <c r="E79" s="862"/>
      <c r="F79" s="862"/>
      <c r="G79" s="862"/>
      <c r="H79" s="862"/>
      <c r="I79" s="862"/>
      <c r="J79" s="862"/>
      <c r="K79" s="862"/>
      <c r="L79" s="862"/>
      <c r="M79" s="862"/>
      <c r="N79" s="862"/>
      <c r="O79" s="862"/>
      <c r="P79" s="310"/>
      <c r="Q79" s="310"/>
      <c r="R79" s="642"/>
      <c r="S79" s="310"/>
      <c r="T79" s="310"/>
      <c r="U79" s="310"/>
      <c r="V79" s="310"/>
      <c r="W79" s="310"/>
      <c r="X79" s="310"/>
      <c r="Y79" s="310"/>
      <c r="Z79" s="310"/>
      <c r="AA79" s="310"/>
      <c r="AB79" s="310"/>
      <c r="AC79" s="14"/>
      <c r="AD79" s="310"/>
      <c r="AG79" s="304">
        <f t="shared" si="0"/>
        <v>0</v>
      </c>
      <c r="AH79" s="307">
        <f t="shared" si="1"/>
        <v>0</v>
      </c>
      <c r="AI79" s="307">
        <f t="shared" si="10"/>
        <v>0</v>
      </c>
      <c r="AJ79" s="525">
        <f t="shared" si="11"/>
        <v>0</v>
      </c>
      <c r="AK79" s="309">
        <f t="shared" si="12"/>
        <v>0</v>
      </c>
      <c r="AL79" s="293">
        <f t="shared" si="2"/>
        <v>0</v>
      </c>
      <c r="AM79" s="283" t="str">
        <f>IF(AL79=0,"",
IF(SUM($AL$54:AL79)=1,AN79,
IF($AL$175&gt;SUM($AL$54:AL79),_xlfn.CONCAT(", ",AN79),
IF($AL$175=SUM($AL$54:AL79),_xlfn.CONCAT(" y ",AN79)))))</f>
        <v/>
      </c>
      <c r="AN79" s="110" t="s">
        <v>5173</v>
      </c>
      <c r="AO79" s="598"/>
      <c r="AP79" s="588"/>
      <c r="AQ79" s="588"/>
      <c r="AR79" s="319">
        <f t="shared" si="3"/>
        <v>0</v>
      </c>
      <c r="AS79" s="325">
        <f t="shared" si="4"/>
        <v>0</v>
      </c>
      <c r="AT79" s="326">
        <f t="shared" si="13"/>
        <v>0</v>
      </c>
      <c r="AU79" s="327">
        <f t="shared" si="5"/>
        <v>0</v>
      </c>
      <c r="AV79" s="333">
        <f t="shared" si="6"/>
        <v>0</v>
      </c>
      <c r="AW79" s="334">
        <f t="shared" si="7"/>
        <v>0</v>
      </c>
      <c r="BB79" s="349">
        <f t="shared" si="8"/>
        <v>0</v>
      </c>
      <c r="BC79" s="579">
        <f t="shared" si="9"/>
        <v>0</v>
      </c>
    </row>
    <row r="80" spans="1:55" ht="14.25">
      <c r="A80" s="22"/>
      <c r="B80" s="11"/>
      <c r="C80" s="35" t="s">
        <v>5057</v>
      </c>
      <c r="D80" s="861" t="str">
        <f>IF(CNGE_2026_M1_Secc1_Sub1!$D66="","",CNGE_2026_M1_Secc1_Sub1!$D66)</f>
        <v/>
      </c>
      <c r="E80" s="862"/>
      <c r="F80" s="862"/>
      <c r="G80" s="862"/>
      <c r="H80" s="862"/>
      <c r="I80" s="862"/>
      <c r="J80" s="862"/>
      <c r="K80" s="862"/>
      <c r="L80" s="862"/>
      <c r="M80" s="862"/>
      <c r="N80" s="862"/>
      <c r="O80" s="862"/>
      <c r="P80" s="310"/>
      <c r="Q80" s="310"/>
      <c r="R80" s="642"/>
      <c r="S80" s="310"/>
      <c r="T80" s="310"/>
      <c r="U80" s="310"/>
      <c r="V80" s="310"/>
      <c r="W80" s="310"/>
      <c r="X80" s="310"/>
      <c r="Y80" s="310"/>
      <c r="Z80" s="310"/>
      <c r="AA80" s="310"/>
      <c r="AB80" s="310"/>
      <c r="AC80" s="14"/>
      <c r="AD80" s="310"/>
      <c r="AG80" s="304">
        <f t="shared" si="0"/>
        <v>0</v>
      </c>
      <c r="AH80" s="307">
        <f t="shared" si="1"/>
        <v>0</v>
      </c>
      <c r="AI80" s="307">
        <f t="shared" si="10"/>
        <v>0</v>
      </c>
      <c r="AJ80" s="525">
        <f t="shared" si="11"/>
        <v>0</v>
      </c>
      <c r="AK80" s="309">
        <f t="shared" si="12"/>
        <v>0</v>
      </c>
      <c r="AL80" s="293">
        <f t="shared" si="2"/>
        <v>0</v>
      </c>
      <c r="AM80" s="283" t="str">
        <f>IF(AL80=0,"",
IF(SUM($AL$54:AL80)=1,AN80,
IF($AL$175&gt;SUM($AL$54:AL80),_xlfn.CONCAT(", ",AN80),
IF($AL$175=SUM($AL$54:AL80),_xlfn.CONCAT(" y ",AN80)))))</f>
        <v/>
      </c>
      <c r="AN80" s="110" t="s">
        <v>5175</v>
      </c>
      <c r="AO80" s="598"/>
      <c r="AP80" s="588"/>
      <c r="AQ80" s="588"/>
      <c r="AR80" s="319">
        <f t="shared" si="3"/>
        <v>0</v>
      </c>
      <c r="AS80" s="325">
        <f t="shared" si="4"/>
        <v>0</v>
      </c>
      <c r="AT80" s="326">
        <f t="shared" si="13"/>
        <v>0</v>
      </c>
      <c r="AU80" s="327">
        <f t="shared" si="5"/>
        <v>0</v>
      </c>
      <c r="AV80" s="333">
        <f t="shared" si="6"/>
        <v>0</v>
      </c>
      <c r="AW80" s="334">
        <f t="shared" si="7"/>
        <v>0</v>
      </c>
      <c r="BB80" s="349">
        <f t="shared" si="8"/>
        <v>0</v>
      </c>
      <c r="BC80" s="579">
        <f t="shared" si="9"/>
        <v>0</v>
      </c>
    </row>
    <row r="81" spans="1:55" ht="14.25">
      <c r="A81" s="22"/>
      <c r="B81" s="11"/>
      <c r="C81" s="35" t="s">
        <v>5058</v>
      </c>
      <c r="D81" s="861" t="str">
        <f>IF(CNGE_2026_M1_Secc1_Sub1!$D67="","",CNGE_2026_M1_Secc1_Sub1!$D67)</f>
        <v/>
      </c>
      <c r="E81" s="862"/>
      <c r="F81" s="862"/>
      <c r="G81" s="862"/>
      <c r="H81" s="862"/>
      <c r="I81" s="862"/>
      <c r="J81" s="862"/>
      <c r="K81" s="862"/>
      <c r="L81" s="862"/>
      <c r="M81" s="862"/>
      <c r="N81" s="862"/>
      <c r="O81" s="862"/>
      <c r="P81" s="310"/>
      <c r="Q81" s="310"/>
      <c r="R81" s="642"/>
      <c r="S81" s="310"/>
      <c r="T81" s="310"/>
      <c r="U81" s="310"/>
      <c r="V81" s="310"/>
      <c r="W81" s="310"/>
      <c r="X81" s="310"/>
      <c r="Y81" s="310"/>
      <c r="Z81" s="310"/>
      <c r="AA81" s="310"/>
      <c r="AB81" s="310"/>
      <c r="AC81" s="14"/>
      <c r="AD81" s="310"/>
      <c r="AG81" s="304">
        <f t="shared" si="0"/>
        <v>0</v>
      </c>
      <c r="AH81" s="307">
        <f t="shared" si="1"/>
        <v>0</v>
      </c>
      <c r="AI81" s="307">
        <f t="shared" si="10"/>
        <v>0</v>
      </c>
      <c r="AJ81" s="525">
        <f t="shared" si="11"/>
        <v>0</v>
      </c>
      <c r="AK81" s="309">
        <f t="shared" si="12"/>
        <v>0</v>
      </c>
      <c r="AL81" s="293">
        <f t="shared" si="2"/>
        <v>0</v>
      </c>
      <c r="AM81" s="283" t="str">
        <f>IF(AL81=0,"",
IF(SUM($AL$54:AL81)=1,AN81,
IF($AL$175&gt;SUM($AL$54:AL81),_xlfn.CONCAT(", ",AN81),
IF($AL$175=SUM($AL$54:AL81),_xlfn.CONCAT(" y ",AN81)))))</f>
        <v/>
      </c>
      <c r="AN81" s="110" t="s">
        <v>5177</v>
      </c>
      <c r="AO81" s="598"/>
      <c r="AP81" s="588"/>
      <c r="AQ81" s="588"/>
      <c r="AR81" s="319">
        <f t="shared" si="3"/>
        <v>0</v>
      </c>
      <c r="AS81" s="325">
        <f t="shared" si="4"/>
        <v>0</v>
      </c>
      <c r="AT81" s="326">
        <f t="shared" si="13"/>
        <v>0</v>
      </c>
      <c r="AU81" s="327">
        <f t="shared" si="5"/>
        <v>0</v>
      </c>
      <c r="AV81" s="333">
        <f t="shared" si="6"/>
        <v>0</v>
      </c>
      <c r="AW81" s="334">
        <f t="shared" si="7"/>
        <v>0</v>
      </c>
      <c r="BB81" s="349">
        <f t="shared" si="8"/>
        <v>0</v>
      </c>
      <c r="BC81" s="579">
        <f t="shared" si="9"/>
        <v>0</v>
      </c>
    </row>
    <row r="82" spans="1:55" ht="14.25">
      <c r="A82" s="22"/>
      <c r="B82" s="11"/>
      <c r="C82" s="35" t="s">
        <v>5059</v>
      </c>
      <c r="D82" s="861" t="str">
        <f>IF(CNGE_2026_M1_Secc1_Sub1!$D68="","",CNGE_2026_M1_Secc1_Sub1!$D68)</f>
        <v/>
      </c>
      <c r="E82" s="862"/>
      <c r="F82" s="862"/>
      <c r="G82" s="862"/>
      <c r="H82" s="862"/>
      <c r="I82" s="862"/>
      <c r="J82" s="862"/>
      <c r="K82" s="862"/>
      <c r="L82" s="862"/>
      <c r="M82" s="862"/>
      <c r="N82" s="862"/>
      <c r="O82" s="862"/>
      <c r="P82" s="310"/>
      <c r="Q82" s="310"/>
      <c r="R82" s="642"/>
      <c r="S82" s="310"/>
      <c r="T82" s="310"/>
      <c r="U82" s="310"/>
      <c r="V82" s="310"/>
      <c r="W82" s="310"/>
      <c r="X82" s="310"/>
      <c r="Y82" s="310"/>
      <c r="Z82" s="310"/>
      <c r="AA82" s="310"/>
      <c r="AB82" s="310"/>
      <c r="AC82" s="14"/>
      <c r="AD82" s="310"/>
      <c r="AG82" s="304">
        <f t="shared" si="0"/>
        <v>0</v>
      </c>
      <c r="AH82" s="307">
        <f t="shared" si="1"/>
        <v>0</v>
      </c>
      <c r="AI82" s="307">
        <f t="shared" si="10"/>
        <v>0</v>
      </c>
      <c r="AJ82" s="525">
        <f t="shared" si="11"/>
        <v>0</v>
      </c>
      <c r="AK82" s="309">
        <f t="shared" si="12"/>
        <v>0</v>
      </c>
      <c r="AL82" s="293">
        <f t="shared" si="2"/>
        <v>0</v>
      </c>
      <c r="AM82" s="283" t="str">
        <f>IF(AL82=0,"",
IF(SUM($AL$54:AL82)=1,AN82,
IF($AL$175&gt;SUM($AL$54:AL82),_xlfn.CONCAT(", ",AN82),
IF($AL$175=SUM($AL$54:AL82),_xlfn.CONCAT(" y ",AN82)))))</f>
        <v/>
      </c>
      <c r="AN82" s="110" t="s">
        <v>5179</v>
      </c>
      <c r="AO82" s="598"/>
      <c r="AP82" s="588"/>
      <c r="AQ82" s="588"/>
      <c r="AR82" s="319">
        <f t="shared" si="3"/>
        <v>0</v>
      </c>
      <c r="AS82" s="325">
        <f t="shared" si="4"/>
        <v>0</v>
      </c>
      <c r="AT82" s="326">
        <f t="shared" si="13"/>
        <v>0</v>
      </c>
      <c r="AU82" s="327">
        <f t="shared" si="5"/>
        <v>0</v>
      </c>
      <c r="AV82" s="333">
        <f t="shared" si="6"/>
        <v>0</v>
      </c>
      <c r="AW82" s="334">
        <f t="shared" si="7"/>
        <v>0</v>
      </c>
      <c r="BB82" s="349">
        <f t="shared" si="8"/>
        <v>0</v>
      </c>
      <c r="BC82" s="579">
        <f t="shared" si="9"/>
        <v>0</v>
      </c>
    </row>
    <row r="83" spans="1:55" ht="14.25">
      <c r="A83" s="22"/>
      <c r="B83" s="11"/>
      <c r="C83" s="35" t="s">
        <v>5060</v>
      </c>
      <c r="D83" s="861" t="str">
        <f>IF(CNGE_2026_M1_Secc1_Sub1!$D69="","",CNGE_2026_M1_Secc1_Sub1!$D69)</f>
        <v/>
      </c>
      <c r="E83" s="862"/>
      <c r="F83" s="862"/>
      <c r="G83" s="862"/>
      <c r="H83" s="862"/>
      <c r="I83" s="862"/>
      <c r="J83" s="862"/>
      <c r="K83" s="862"/>
      <c r="L83" s="862"/>
      <c r="M83" s="862"/>
      <c r="N83" s="862"/>
      <c r="O83" s="862"/>
      <c r="P83" s="310"/>
      <c r="Q83" s="310"/>
      <c r="R83" s="642"/>
      <c r="S83" s="310"/>
      <c r="T83" s="310"/>
      <c r="U83" s="310"/>
      <c r="V83" s="310"/>
      <c r="W83" s="310"/>
      <c r="X83" s="310"/>
      <c r="Y83" s="310"/>
      <c r="Z83" s="310"/>
      <c r="AA83" s="310"/>
      <c r="AB83" s="310"/>
      <c r="AC83" s="14"/>
      <c r="AD83" s="310"/>
      <c r="AG83" s="304">
        <f t="shared" si="0"/>
        <v>0</v>
      </c>
      <c r="AH83" s="307">
        <f t="shared" si="1"/>
        <v>0</v>
      </c>
      <c r="AI83" s="307">
        <f t="shared" si="10"/>
        <v>0</v>
      </c>
      <c r="AJ83" s="525">
        <f t="shared" si="11"/>
        <v>0</v>
      </c>
      <c r="AK83" s="309">
        <f t="shared" si="12"/>
        <v>0</v>
      </c>
      <c r="AL83" s="293">
        <f t="shared" si="2"/>
        <v>0</v>
      </c>
      <c r="AM83" s="283" t="str">
        <f>IF(AL83=0,"",
IF(SUM($AL$54:AL83)=1,AN83,
IF($AL$175&gt;SUM($AL$54:AL83),_xlfn.CONCAT(", ",AN83),
IF($AL$175=SUM($AL$54:AL83),_xlfn.CONCAT(" y ",AN83)))))</f>
        <v/>
      </c>
      <c r="AN83" s="110" t="s">
        <v>5181</v>
      </c>
      <c r="AO83" s="598"/>
      <c r="AP83" s="588"/>
      <c r="AQ83" s="588"/>
      <c r="AR83" s="319">
        <f t="shared" si="3"/>
        <v>0</v>
      </c>
      <c r="AS83" s="325">
        <f t="shared" si="4"/>
        <v>0</v>
      </c>
      <c r="AT83" s="326">
        <f t="shared" si="13"/>
        <v>0</v>
      </c>
      <c r="AU83" s="327">
        <f t="shared" si="5"/>
        <v>0</v>
      </c>
      <c r="AV83" s="333">
        <f t="shared" si="6"/>
        <v>0</v>
      </c>
      <c r="AW83" s="334">
        <f t="shared" si="7"/>
        <v>0</v>
      </c>
      <c r="BB83" s="349">
        <f t="shared" si="8"/>
        <v>0</v>
      </c>
      <c r="BC83" s="579">
        <f t="shared" si="9"/>
        <v>0</v>
      </c>
    </row>
    <row r="84" spans="1:55" ht="14.25">
      <c r="A84" s="22"/>
      <c r="B84" s="11"/>
      <c r="C84" s="35" t="s">
        <v>5061</v>
      </c>
      <c r="D84" s="861" t="str">
        <f>IF(CNGE_2026_M1_Secc1_Sub1!$D70="","",CNGE_2026_M1_Secc1_Sub1!$D70)</f>
        <v/>
      </c>
      <c r="E84" s="862"/>
      <c r="F84" s="862"/>
      <c r="G84" s="862"/>
      <c r="H84" s="862"/>
      <c r="I84" s="862"/>
      <c r="J84" s="862"/>
      <c r="K84" s="862"/>
      <c r="L84" s="862"/>
      <c r="M84" s="862"/>
      <c r="N84" s="862"/>
      <c r="O84" s="862"/>
      <c r="P84" s="310"/>
      <c r="Q84" s="310"/>
      <c r="R84" s="642"/>
      <c r="S84" s="310"/>
      <c r="T84" s="310"/>
      <c r="U84" s="310"/>
      <c r="V84" s="310"/>
      <c r="W84" s="310"/>
      <c r="X84" s="310"/>
      <c r="Y84" s="310"/>
      <c r="Z84" s="310"/>
      <c r="AA84" s="310"/>
      <c r="AB84" s="310"/>
      <c r="AC84" s="14"/>
      <c r="AD84" s="310"/>
      <c r="AG84" s="304">
        <f t="shared" si="0"/>
        <v>0</v>
      </c>
      <c r="AH84" s="307">
        <f t="shared" si="1"/>
        <v>0</v>
      </c>
      <c r="AI84" s="307">
        <f t="shared" si="10"/>
        <v>0</v>
      </c>
      <c r="AJ84" s="525">
        <f t="shared" si="11"/>
        <v>0</v>
      </c>
      <c r="AK84" s="309">
        <f t="shared" si="12"/>
        <v>0</v>
      </c>
      <c r="AL84" s="293">
        <f t="shared" si="2"/>
        <v>0</v>
      </c>
      <c r="AM84" s="283" t="str">
        <f>IF(AL84=0,"",
IF(SUM($AL$54:AL84)=1,AN84,
IF($AL$175&gt;SUM($AL$54:AL84),_xlfn.CONCAT(", ",AN84),
IF($AL$175=SUM($AL$54:AL84),_xlfn.CONCAT(" y ",AN84)))))</f>
        <v/>
      </c>
      <c r="AN84" s="110" t="s">
        <v>5183</v>
      </c>
      <c r="AO84" s="598"/>
      <c r="AP84" s="588"/>
      <c r="AQ84" s="588"/>
      <c r="AR84" s="319">
        <f t="shared" si="3"/>
        <v>0</v>
      </c>
      <c r="AS84" s="325">
        <f t="shared" si="4"/>
        <v>0</v>
      </c>
      <c r="AT84" s="326">
        <f t="shared" si="13"/>
        <v>0</v>
      </c>
      <c r="AU84" s="327">
        <f t="shared" si="5"/>
        <v>0</v>
      </c>
      <c r="AV84" s="333">
        <f t="shared" si="6"/>
        <v>0</v>
      </c>
      <c r="AW84" s="334">
        <f t="shared" si="7"/>
        <v>0</v>
      </c>
      <c r="BB84" s="349">
        <f t="shared" si="8"/>
        <v>0</v>
      </c>
      <c r="BC84" s="579">
        <f t="shared" si="9"/>
        <v>0</v>
      </c>
    </row>
    <row r="85" spans="1:55" ht="14.25">
      <c r="A85" s="22"/>
      <c r="B85" s="11"/>
      <c r="C85" s="35" t="s">
        <v>5062</v>
      </c>
      <c r="D85" s="861" t="str">
        <f>IF(CNGE_2026_M1_Secc1_Sub1!$D71="","",CNGE_2026_M1_Secc1_Sub1!$D71)</f>
        <v/>
      </c>
      <c r="E85" s="862"/>
      <c r="F85" s="862"/>
      <c r="G85" s="862"/>
      <c r="H85" s="862"/>
      <c r="I85" s="862"/>
      <c r="J85" s="862"/>
      <c r="K85" s="862"/>
      <c r="L85" s="862"/>
      <c r="M85" s="862"/>
      <c r="N85" s="862"/>
      <c r="O85" s="862"/>
      <c r="P85" s="310"/>
      <c r="Q85" s="310"/>
      <c r="R85" s="642"/>
      <c r="S85" s="310"/>
      <c r="T85" s="310"/>
      <c r="U85" s="310"/>
      <c r="V85" s="310"/>
      <c r="W85" s="310"/>
      <c r="X85" s="310"/>
      <c r="Y85" s="310"/>
      <c r="Z85" s="310"/>
      <c r="AA85" s="310"/>
      <c r="AB85" s="310"/>
      <c r="AC85" s="14"/>
      <c r="AD85" s="310"/>
      <c r="AG85" s="304">
        <f t="shared" si="0"/>
        <v>0</v>
      </c>
      <c r="AH85" s="307">
        <f t="shared" si="1"/>
        <v>0</v>
      </c>
      <c r="AI85" s="307">
        <f t="shared" si="10"/>
        <v>0</v>
      </c>
      <c r="AJ85" s="525">
        <f t="shared" si="11"/>
        <v>0</v>
      </c>
      <c r="AK85" s="309">
        <f t="shared" si="12"/>
        <v>0</v>
      </c>
      <c r="AL85" s="293">
        <f t="shared" si="2"/>
        <v>0</v>
      </c>
      <c r="AM85" s="283" t="str">
        <f>IF(AL85=0,"",
IF(SUM($AL$54:AL85)=1,AN85,
IF($AL$175&gt;SUM($AL$54:AL85),_xlfn.CONCAT(", ",AN85),
IF($AL$175=SUM($AL$54:AL85),_xlfn.CONCAT(" y ",AN85)))))</f>
        <v/>
      </c>
      <c r="AN85" s="110" t="s">
        <v>5185</v>
      </c>
      <c r="AO85" s="598"/>
      <c r="AP85" s="588"/>
      <c r="AQ85" s="588"/>
      <c r="AR85" s="319">
        <f t="shared" si="3"/>
        <v>0</v>
      </c>
      <c r="AS85" s="325">
        <f t="shared" si="4"/>
        <v>0</v>
      </c>
      <c r="AT85" s="326">
        <f t="shared" si="13"/>
        <v>0</v>
      </c>
      <c r="AU85" s="327">
        <f t="shared" si="5"/>
        <v>0</v>
      </c>
      <c r="AV85" s="333">
        <f t="shared" si="6"/>
        <v>0</v>
      </c>
      <c r="AW85" s="334">
        <f t="shared" si="7"/>
        <v>0</v>
      </c>
      <c r="BB85" s="349">
        <f t="shared" si="8"/>
        <v>0</v>
      </c>
      <c r="BC85" s="579">
        <f t="shared" si="9"/>
        <v>0</v>
      </c>
    </row>
    <row r="86" spans="1:55" ht="14.25">
      <c r="A86" s="22"/>
      <c r="B86" s="11"/>
      <c r="C86" s="35" t="s">
        <v>5063</v>
      </c>
      <c r="D86" s="861" t="str">
        <f>IF(CNGE_2026_M1_Secc1_Sub1!$D72="","",CNGE_2026_M1_Secc1_Sub1!$D72)</f>
        <v/>
      </c>
      <c r="E86" s="862"/>
      <c r="F86" s="862"/>
      <c r="G86" s="862"/>
      <c r="H86" s="862"/>
      <c r="I86" s="862"/>
      <c r="J86" s="862"/>
      <c r="K86" s="862"/>
      <c r="L86" s="862"/>
      <c r="M86" s="862"/>
      <c r="N86" s="862"/>
      <c r="O86" s="862"/>
      <c r="P86" s="310"/>
      <c r="Q86" s="310"/>
      <c r="R86" s="642"/>
      <c r="S86" s="310"/>
      <c r="T86" s="310"/>
      <c r="U86" s="310"/>
      <c r="V86" s="310"/>
      <c r="W86" s="310"/>
      <c r="X86" s="310"/>
      <c r="Y86" s="310"/>
      <c r="Z86" s="310"/>
      <c r="AA86" s="310"/>
      <c r="AB86" s="310"/>
      <c r="AC86" s="14"/>
      <c r="AD86" s="310"/>
      <c r="AG86" s="304">
        <f t="shared" si="0"/>
        <v>0</v>
      </c>
      <c r="AH86" s="307">
        <f t="shared" si="1"/>
        <v>0</v>
      </c>
      <c r="AI86" s="307">
        <f t="shared" si="10"/>
        <v>0</v>
      </c>
      <c r="AJ86" s="525">
        <f t="shared" si="11"/>
        <v>0</v>
      </c>
      <c r="AK86" s="309">
        <f t="shared" si="12"/>
        <v>0</v>
      </c>
      <c r="AL86" s="293">
        <f t="shared" ref="AL86:AL117" si="14">IF(AK86=0,0,1)</f>
        <v>0</v>
      </c>
      <c r="AM86" s="283" t="str">
        <f>IF(AL86=0,"",
IF(SUM($AL$54:AL86)=1,AN86,
IF($AL$175&gt;SUM($AL$54:AL86),_xlfn.CONCAT(", ",AN86),
IF($AL$175=SUM($AL$54:AL86),_xlfn.CONCAT(" y ",AN86)))))</f>
        <v/>
      </c>
      <c r="AN86" s="110" t="s">
        <v>5186</v>
      </c>
      <c r="AO86" s="598"/>
      <c r="AP86" s="588"/>
      <c r="AQ86" s="588"/>
      <c r="AR86" s="319">
        <f t="shared" si="3"/>
        <v>0</v>
      </c>
      <c r="AS86" s="325">
        <f t="shared" si="4"/>
        <v>0</v>
      </c>
      <c r="AT86" s="326">
        <f t="shared" si="13"/>
        <v>0</v>
      </c>
      <c r="AU86" s="327">
        <f t="shared" si="5"/>
        <v>0</v>
      </c>
      <c r="AV86" s="333">
        <f t="shared" si="6"/>
        <v>0</v>
      </c>
      <c r="AW86" s="334">
        <f t="shared" si="7"/>
        <v>0</v>
      </c>
      <c r="BB86" s="349">
        <f t="shared" si="8"/>
        <v>0</v>
      </c>
      <c r="BC86" s="579">
        <f t="shared" si="9"/>
        <v>0</v>
      </c>
    </row>
    <row r="87" spans="1:55" ht="14.25">
      <c r="A87" s="22"/>
      <c r="B87" s="11"/>
      <c r="C87" s="35" t="s">
        <v>5064</v>
      </c>
      <c r="D87" s="861" t="str">
        <f>IF(CNGE_2026_M1_Secc1_Sub1!$D73="","",CNGE_2026_M1_Secc1_Sub1!$D73)</f>
        <v/>
      </c>
      <c r="E87" s="862"/>
      <c r="F87" s="862"/>
      <c r="G87" s="862"/>
      <c r="H87" s="862"/>
      <c r="I87" s="862"/>
      <c r="J87" s="862"/>
      <c r="K87" s="862"/>
      <c r="L87" s="862"/>
      <c r="M87" s="862"/>
      <c r="N87" s="862"/>
      <c r="O87" s="862"/>
      <c r="P87" s="310"/>
      <c r="Q87" s="310"/>
      <c r="R87" s="642"/>
      <c r="S87" s="310"/>
      <c r="T87" s="310"/>
      <c r="U87" s="310"/>
      <c r="V87" s="310"/>
      <c r="W87" s="310"/>
      <c r="X87" s="310"/>
      <c r="Y87" s="310"/>
      <c r="Z87" s="310"/>
      <c r="AA87" s="310"/>
      <c r="AB87" s="310"/>
      <c r="AC87" s="14"/>
      <c r="AD87" s="310"/>
      <c r="AG87" s="304">
        <f t="shared" si="0"/>
        <v>0</v>
      </c>
      <c r="AH87" s="307">
        <f t="shared" si="1"/>
        <v>0</v>
      </c>
      <c r="AI87" s="307">
        <f t="shared" si="10"/>
        <v>0</v>
      </c>
      <c r="AJ87" s="525">
        <f t="shared" si="11"/>
        <v>0</v>
      </c>
      <c r="AK87" s="309">
        <f t="shared" si="12"/>
        <v>0</v>
      </c>
      <c r="AL87" s="293">
        <f t="shared" si="14"/>
        <v>0</v>
      </c>
      <c r="AM87" s="283" t="str">
        <f>IF(AL87=0,"",
IF(SUM($AL$54:AL87)=1,AN87,
IF($AL$175&gt;SUM($AL$54:AL87),_xlfn.CONCAT(", ",AN87),
IF($AL$175=SUM($AL$54:AL87),_xlfn.CONCAT(" y ",AN87)))))</f>
        <v/>
      </c>
      <c r="AN87" s="110" t="s">
        <v>5187</v>
      </c>
      <c r="AO87" s="598"/>
      <c r="AP87" s="588"/>
      <c r="AQ87" s="588"/>
      <c r="AR87" s="319">
        <f t="shared" si="3"/>
        <v>0</v>
      </c>
      <c r="AS87" s="325">
        <f t="shared" si="4"/>
        <v>0</v>
      </c>
      <c r="AT87" s="326">
        <f t="shared" si="13"/>
        <v>0</v>
      </c>
      <c r="AU87" s="327">
        <f t="shared" si="5"/>
        <v>0</v>
      </c>
      <c r="AV87" s="333">
        <f t="shared" si="6"/>
        <v>0</v>
      </c>
      <c r="AW87" s="334">
        <f t="shared" si="7"/>
        <v>0</v>
      </c>
      <c r="BB87" s="349">
        <f t="shared" si="8"/>
        <v>0</v>
      </c>
      <c r="BC87" s="579">
        <f t="shared" si="9"/>
        <v>0</v>
      </c>
    </row>
    <row r="88" spans="1:55" ht="14.25">
      <c r="A88" s="22"/>
      <c r="B88" s="11"/>
      <c r="C88" s="35" t="s">
        <v>5065</v>
      </c>
      <c r="D88" s="861" t="str">
        <f>IF(CNGE_2026_M1_Secc1_Sub1!$D74="","",CNGE_2026_M1_Secc1_Sub1!$D74)</f>
        <v/>
      </c>
      <c r="E88" s="862"/>
      <c r="F88" s="862"/>
      <c r="G88" s="862"/>
      <c r="H88" s="862"/>
      <c r="I88" s="862"/>
      <c r="J88" s="862"/>
      <c r="K88" s="862"/>
      <c r="L88" s="862"/>
      <c r="M88" s="862"/>
      <c r="N88" s="862"/>
      <c r="O88" s="862"/>
      <c r="P88" s="310"/>
      <c r="Q88" s="310"/>
      <c r="R88" s="642"/>
      <c r="S88" s="310"/>
      <c r="T88" s="310"/>
      <c r="U88" s="310"/>
      <c r="V88" s="310"/>
      <c r="W88" s="310"/>
      <c r="X88" s="310"/>
      <c r="Y88" s="310"/>
      <c r="Z88" s="310"/>
      <c r="AA88" s="310"/>
      <c r="AB88" s="310"/>
      <c r="AC88" s="14"/>
      <c r="AD88" s="310"/>
      <c r="AG88" s="304">
        <f t="shared" si="0"/>
        <v>0</v>
      </c>
      <c r="AH88" s="307">
        <f t="shared" si="1"/>
        <v>0</v>
      </c>
      <c r="AI88" s="307">
        <f t="shared" si="10"/>
        <v>0</v>
      </c>
      <c r="AJ88" s="525">
        <f t="shared" si="11"/>
        <v>0</v>
      </c>
      <c r="AK88" s="309">
        <f t="shared" si="12"/>
        <v>0</v>
      </c>
      <c r="AL88" s="293">
        <f t="shared" si="14"/>
        <v>0</v>
      </c>
      <c r="AM88" s="283" t="str">
        <f>IF(AL88=0,"",
IF(SUM($AL$54:AL88)=1,AN88,
IF($AL$175&gt;SUM($AL$54:AL88),_xlfn.CONCAT(", ",AN88),
IF($AL$175=SUM($AL$54:AL88),_xlfn.CONCAT(" y ",AN88)))))</f>
        <v/>
      </c>
      <c r="AN88" s="110" t="s">
        <v>5188</v>
      </c>
      <c r="AO88" s="598"/>
      <c r="AP88" s="588"/>
      <c r="AQ88" s="588"/>
      <c r="AR88" s="319">
        <f t="shared" si="3"/>
        <v>0</v>
      </c>
      <c r="AS88" s="325">
        <f t="shared" si="4"/>
        <v>0</v>
      </c>
      <c r="AT88" s="326">
        <f t="shared" si="13"/>
        <v>0</v>
      </c>
      <c r="AU88" s="327">
        <f t="shared" si="5"/>
        <v>0</v>
      </c>
      <c r="AV88" s="333">
        <f t="shared" si="6"/>
        <v>0</v>
      </c>
      <c r="AW88" s="334">
        <f t="shared" si="7"/>
        <v>0</v>
      </c>
      <c r="BB88" s="349">
        <f t="shared" si="8"/>
        <v>0</v>
      </c>
      <c r="BC88" s="579">
        <f t="shared" si="9"/>
        <v>0</v>
      </c>
    </row>
    <row r="89" spans="1:55" ht="14.25">
      <c r="A89" s="22"/>
      <c r="B89" s="11"/>
      <c r="C89" s="35" t="s">
        <v>5066</v>
      </c>
      <c r="D89" s="861" t="str">
        <f>IF(CNGE_2026_M1_Secc1_Sub1!$D75="","",CNGE_2026_M1_Secc1_Sub1!$D75)</f>
        <v/>
      </c>
      <c r="E89" s="862"/>
      <c r="F89" s="862"/>
      <c r="G89" s="862"/>
      <c r="H89" s="862"/>
      <c r="I89" s="862"/>
      <c r="J89" s="862"/>
      <c r="K89" s="862"/>
      <c r="L89" s="862"/>
      <c r="M89" s="862"/>
      <c r="N89" s="862"/>
      <c r="O89" s="862"/>
      <c r="P89" s="310"/>
      <c r="Q89" s="310"/>
      <c r="R89" s="642"/>
      <c r="S89" s="310"/>
      <c r="T89" s="310"/>
      <c r="U89" s="310"/>
      <c r="V89" s="310"/>
      <c r="W89" s="310"/>
      <c r="X89" s="310"/>
      <c r="Y89" s="310"/>
      <c r="Z89" s="310"/>
      <c r="AA89" s="310"/>
      <c r="AB89" s="310"/>
      <c r="AC89" s="14"/>
      <c r="AD89" s="310"/>
      <c r="AG89" s="304">
        <f t="shared" si="0"/>
        <v>0</v>
      </c>
      <c r="AH89" s="307">
        <f t="shared" si="1"/>
        <v>0</v>
      </c>
      <c r="AI89" s="307">
        <f t="shared" si="10"/>
        <v>0</v>
      </c>
      <c r="AJ89" s="525">
        <f t="shared" si="11"/>
        <v>0</v>
      </c>
      <c r="AK89" s="309">
        <f t="shared" si="12"/>
        <v>0</v>
      </c>
      <c r="AL89" s="293">
        <f t="shared" si="14"/>
        <v>0</v>
      </c>
      <c r="AM89" s="283" t="str">
        <f>IF(AL89=0,"",
IF(SUM($AL$54:AL89)=1,AN89,
IF($AL$175&gt;SUM($AL$54:AL89),_xlfn.CONCAT(", ",AN89),
IF($AL$175=SUM($AL$54:AL89),_xlfn.CONCAT(" y ",AN89)))))</f>
        <v/>
      </c>
      <c r="AN89" s="110" t="s">
        <v>5189</v>
      </c>
      <c r="AO89" s="598"/>
      <c r="AP89" s="588"/>
      <c r="AQ89" s="588"/>
      <c r="AR89" s="319">
        <f t="shared" si="3"/>
        <v>0</v>
      </c>
      <c r="AS89" s="325">
        <f t="shared" si="4"/>
        <v>0</v>
      </c>
      <c r="AT89" s="326">
        <f t="shared" si="13"/>
        <v>0</v>
      </c>
      <c r="AU89" s="327">
        <f t="shared" si="5"/>
        <v>0</v>
      </c>
      <c r="AV89" s="333">
        <f t="shared" si="6"/>
        <v>0</v>
      </c>
      <c r="AW89" s="334">
        <f t="shared" si="7"/>
        <v>0</v>
      </c>
      <c r="BB89" s="349">
        <f t="shared" si="8"/>
        <v>0</v>
      </c>
      <c r="BC89" s="579">
        <f t="shared" si="9"/>
        <v>0</v>
      </c>
    </row>
    <row r="90" spans="1:55" ht="14.25">
      <c r="A90" s="22"/>
      <c r="B90" s="11"/>
      <c r="C90" s="35" t="s">
        <v>5190</v>
      </c>
      <c r="D90" s="861" t="str">
        <f>IF(CNGE_2026_M1_Secc1_Sub1!$D76="","",CNGE_2026_M1_Secc1_Sub1!$D76)</f>
        <v/>
      </c>
      <c r="E90" s="862"/>
      <c r="F90" s="862"/>
      <c r="G90" s="862"/>
      <c r="H90" s="862"/>
      <c r="I90" s="862"/>
      <c r="J90" s="862"/>
      <c r="K90" s="862"/>
      <c r="L90" s="862"/>
      <c r="M90" s="862"/>
      <c r="N90" s="862"/>
      <c r="O90" s="862"/>
      <c r="P90" s="310"/>
      <c r="Q90" s="310"/>
      <c r="R90" s="642"/>
      <c r="S90" s="310"/>
      <c r="T90" s="310"/>
      <c r="U90" s="310"/>
      <c r="V90" s="310"/>
      <c r="W90" s="310"/>
      <c r="X90" s="310"/>
      <c r="Y90" s="310"/>
      <c r="Z90" s="310"/>
      <c r="AA90" s="310"/>
      <c r="AB90" s="310"/>
      <c r="AC90" s="14"/>
      <c r="AD90" s="310"/>
      <c r="AG90" s="304">
        <f t="shared" si="0"/>
        <v>0</v>
      </c>
      <c r="AH90" s="307">
        <f t="shared" si="1"/>
        <v>0</v>
      </c>
      <c r="AI90" s="307">
        <f t="shared" si="10"/>
        <v>0</v>
      </c>
      <c r="AJ90" s="525">
        <f t="shared" si="11"/>
        <v>0</v>
      </c>
      <c r="AK90" s="309">
        <f t="shared" si="12"/>
        <v>0</v>
      </c>
      <c r="AL90" s="293">
        <f t="shared" si="14"/>
        <v>0</v>
      </c>
      <c r="AM90" s="283" t="str">
        <f>IF(AL90=0,"",
IF(SUM($AL$54:AL90)=1,AN90,
IF($AL$175&gt;SUM($AL$54:AL90),_xlfn.CONCAT(", ",AN90),
IF($AL$175=SUM($AL$54:AL90),_xlfn.CONCAT(" y ",AN90)))))</f>
        <v/>
      </c>
      <c r="AN90" s="110" t="s">
        <v>5191</v>
      </c>
      <c r="AO90" s="598"/>
      <c r="AP90" s="588"/>
      <c r="AQ90" s="588"/>
      <c r="AR90" s="319">
        <f t="shared" si="3"/>
        <v>0</v>
      </c>
      <c r="AS90" s="325">
        <f t="shared" si="4"/>
        <v>0</v>
      </c>
      <c r="AT90" s="326">
        <f t="shared" si="13"/>
        <v>0</v>
      </c>
      <c r="AU90" s="327">
        <f t="shared" si="5"/>
        <v>0</v>
      </c>
      <c r="AV90" s="333">
        <f t="shared" si="6"/>
        <v>0</v>
      </c>
      <c r="AW90" s="334">
        <f t="shared" si="7"/>
        <v>0</v>
      </c>
      <c r="BB90" s="349">
        <f t="shared" si="8"/>
        <v>0</v>
      </c>
      <c r="BC90" s="579">
        <f t="shared" si="9"/>
        <v>0</v>
      </c>
    </row>
    <row r="91" spans="1:55" ht="14.25">
      <c r="A91" s="22"/>
      <c r="B91" s="11"/>
      <c r="C91" s="35" t="s">
        <v>5192</v>
      </c>
      <c r="D91" s="861" t="str">
        <f>IF(CNGE_2026_M1_Secc1_Sub1!$D77="","",CNGE_2026_M1_Secc1_Sub1!$D77)</f>
        <v/>
      </c>
      <c r="E91" s="862"/>
      <c r="F91" s="862"/>
      <c r="G91" s="862"/>
      <c r="H91" s="862"/>
      <c r="I91" s="862"/>
      <c r="J91" s="862"/>
      <c r="K91" s="862"/>
      <c r="L91" s="862"/>
      <c r="M91" s="862"/>
      <c r="N91" s="862"/>
      <c r="O91" s="862"/>
      <c r="P91" s="310"/>
      <c r="Q91" s="310"/>
      <c r="R91" s="642"/>
      <c r="S91" s="310"/>
      <c r="T91" s="310"/>
      <c r="U91" s="310"/>
      <c r="V91" s="310"/>
      <c r="W91" s="310"/>
      <c r="X91" s="310"/>
      <c r="Y91" s="310"/>
      <c r="Z91" s="310"/>
      <c r="AA91" s="310"/>
      <c r="AB91" s="310"/>
      <c r="AC91" s="14"/>
      <c r="AD91" s="310"/>
      <c r="AG91" s="304">
        <f t="shared" si="0"/>
        <v>0</v>
      </c>
      <c r="AH91" s="307">
        <f t="shared" si="1"/>
        <v>0</v>
      </c>
      <c r="AI91" s="307">
        <f t="shared" si="10"/>
        <v>0</v>
      </c>
      <c r="AJ91" s="525">
        <f t="shared" si="11"/>
        <v>0</v>
      </c>
      <c r="AK91" s="309">
        <f t="shared" si="12"/>
        <v>0</v>
      </c>
      <c r="AL91" s="293">
        <f t="shared" si="14"/>
        <v>0</v>
      </c>
      <c r="AM91" s="283" t="str">
        <f>IF(AL91=0,"",
IF(SUM($AL$54:AL91)=1,AN91,
IF($AL$175&gt;SUM($AL$54:AL91),_xlfn.CONCAT(", ",AN91),
IF($AL$175=SUM($AL$54:AL91),_xlfn.CONCAT(" y ",AN91)))))</f>
        <v/>
      </c>
      <c r="AN91" s="110" t="s">
        <v>5193</v>
      </c>
      <c r="AO91" s="598"/>
      <c r="AP91" s="588"/>
      <c r="AQ91" s="588"/>
      <c r="AR91" s="319">
        <f t="shared" si="3"/>
        <v>0</v>
      </c>
      <c r="AS91" s="325">
        <f t="shared" si="4"/>
        <v>0</v>
      </c>
      <c r="AT91" s="326">
        <f t="shared" si="13"/>
        <v>0</v>
      </c>
      <c r="AU91" s="327">
        <f t="shared" si="5"/>
        <v>0</v>
      </c>
      <c r="AV91" s="333">
        <f t="shared" si="6"/>
        <v>0</v>
      </c>
      <c r="AW91" s="334">
        <f t="shared" si="7"/>
        <v>0</v>
      </c>
      <c r="BB91" s="349">
        <f t="shared" si="8"/>
        <v>0</v>
      </c>
      <c r="BC91" s="579">
        <f t="shared" si="9"/>
        <v>0</v>
      </c>
    </row>
    <row r="92" spans="1:55" ht="14.25">
      <c r="A92" s="22"/>
      <c r="B92" s="11"/>
      <c r="C92" s="35" t="s">
        <v>5194</v>
      </c>
      <c r="D92" s="861" t="str">
        <f>IF(CNGE_2026_M1_Secc1_Sub1!$D78="","",CNGE_2026_M1_Secc1_Sub1!$D78)</f>
        <v/>
      </c>
      <c r="E92" s="862"/>
      <c r="F92" s="862"/>
      <c r="G92" s="862"/>
      <c r="H92" s="862"/>
      <c r="I92" s="862"/>
      <c r="J92" s="862"/>
      <c r="K92" s="862"/>
      <c r="L92" s="862"/>
      <c r="M92" s="862"/>
      <c r="N92" s="862"/>
      <c r="O92" s="862"/>
      <c r="P92" s="310"/>
      <c r="Q92" s="310"/>
      <c r="R92" s="642"/>
      <c r="S92" s="310"/>
      <c r="T92" s="310"/>
      <c r="U92" s="310"/>
      <c r="V92" s="310"/>
      <c r="W92" s="310"/>
      <c r="X92" s="310"/>
      <c r="Y92" s="310"/>
      <c r="Z92" s="310"/>
      <c r="AA92" s="310"/>
      <c r="AB92" s="310"/>
      <c r="AC92" s="14"/>
      <c r="AD92" s="310"/>
      <c r="AG92" s="304">
        <f t="shared" si="0"/>
        <v>0</v>
      </c>
      <c r="AH92" s="307">
        <f t="shared" si="1"/>
        <v>0</v>
      </c>
      <c r="AI92" s="307">
        <f t="shared" si="10"/>
        <v>0</v>
      </c>
      <c r="AJ92" s="525">
        <f t="shared" si="11"/>
        <v>0</v>
      </c>
      <c r="AK92" s="309">
        <f t="shared" si="12"/>
        <v>0</v>
      </c>
      <c r="AL92" s="293">
        <f t="shared" si="14"/>
        <v>0</v>
      </c>
      <c r="AM92" s="283" t="str">
        <f>IF(AL92=0,"",
IF(SUM($AL$54:AL92)=1,AN92,
IF($AL$175&gt;SUM($AL$54:AL92),_xlfn.CONCAT(", ",AN92),
IF($AL$175=SUM($AL$54:AL92),_xlfn.CONCAT(" y ",AN92)))))</f>
        <v/>
      </c>
      <c r="AN92" s="110" t="s">
        <v>5195</v>
      </c>
      <c r="AO92" s="598"/>
      <c r="AP92" s="588"/>
      <c r="AQ92" s="588"/>
      <c r="AR92" s="319">
        <f t="shared" si="3"/>
        <v>0</v>
      </c>
      <c r="AS92" s="325">
        <f t="shared" si="4"/>
        <v>0</v>
      </c>
      <c r="AT92" s="326">
        <f t="shared" si="13"/>
        <v>0</v>
      </c>
      <c r="AU92" s="327">
        <f t="shared" si="5"/>
        <v>0</v>
      </c>
      <c r="AV92" s="333">
        <f t="shared" si="6"/>
        <v>0</v>
      </c>
      <c r="AW92" s="334">
        <f t="shared" si="7"/>
        <v>0</v>
      </c>
      <c r="BB92" s="349">
        <f t="shared" si="8"/>
        <v>0</v>
      </c>
      <c r="BC92" s="579">
        <f t="shared" si="9"/>
        <v>0</v>
      </c>
    </row>
    <row r="93" spans="1:55" ht="14.25">
      <c r="A93" s="22"/>
      <c r="B93" s="11"/>
      <c r="C93" s="35" t="s">
        <v>5196</v>
      </c>
      <c r="D93" s="861" t="str">
        <f>IF(CNGE_2026_M1_Secc1_Sub1!$D79="","",CNGE_2026_M1_Secc1_Sub1!$D79)</f>
        <v/>
      </c>
      <c r="E93" s="862"/>
      <c r="F93" s="862"/>
      <c r="G93" s="862"/>
      <c r="H93" s="862"/>
      <c r="I93" s="862"/>
      <c r="J93" s="862"/>
      <c r="K93" s="862"/>
      <c r="L93" s="862"/>
      <c r="M93" s="862"/>
      <c r="N93" s="862"/>
      <c r="O93" s="862"/>
      <c r="P93" s="310"/>
      <c r="Q93" s="310"/>
      <c r="R93" s="642"/>
      <c r="S93" s="310"/>
      <c r="T93" s="310"/>
      <c r="U93" s="310"/>
      <c r="V93" s="310"/>
      <c r="W93" s="310"/>
      <c r="X93" s="310"/>
      <c r="Y93" s="310"/>
      <c r="Z93" s="310"/>
      <c r="AA93" s="310"/>
      <c r="AB93" s="310"/>
      <c r="AC93" s="14"/>
      <c r="AD93" s="310"/>
      <c r="AG93" s="304">
        <f t="shared" si="0"/>
        <v>0</v>
      </c>
      <c r="AH93" s="307">
        <f t="shared" si="1"/>
        <v>0</v>
      </c>
      <c r="AI93" s="307">
        <f t="shared" si="10"/>
        <v>0</v>
      </c>
      <c r="AJ93" s="525">
        <f t="shared" si="11"/>
        <v>0</v>
      </c>
      <c r="AK93" s="309">
        <f t="shared" si="12"/>
        <v>0</v>
      </c>
      <c r="AL93" s="293">
        <f t="shared" si="14"/>
        <v>0</v>
      </c>
      <c r="AM93" s="283" t="str">
        <f>IF(AL93=0,"",
IF(SUM($AL$54:AL93)=1,AN93,
IF($AL$175&gt;SUM($AL$54:AL93),_xlfn.CONCAT(", ",AN93),
IF($AL$175=SUM($AL$54:AL93),_xlfn.CONCAT(" y ",AN93)))))</f>
        <v/>
      </c>
      <c r="AN93" s="110" t="s">
        <v>5197</v>
      </c>
      <c r="AO93" s="598"/>
      <c r="AP93" s="588"/>
      <c r="AQ93" s="588"/>
      <c r="AR93" s="319">
        <f t="shared" si="3"/>
        <v>0</v>
      </c>
      <c r="AS93" s="325">
        <f t="shared" si="4"/>
        <v>0</v>
      </c>
      <c r="AT93" s="326">
        <f t="shared" si="13"/>
        <v>0</v>
      </c>
      <c r="AU93" s="327">
        <f t="shared" si="5"/>
        <v>0</v>
      </c>
      <c r="AV93" s="333">
        <f t="shared" si="6"/>
        <v>0</v>
      </c>
      <c r="AW93" s="334">
        <f t="shared" si="7"/>
        <v>0</v>
      </c>
      <c r="BB93" s="349">
        <f t="shared" si="8"/>
        <v>0</v>
      </c>
      <c r="BC93" s="579">
        <f t="shared" si="9"/>
        <v>0</v>
      </c>
    </row>
    <row r="94" spans="1:55" ht="14.25">
      <c r="A94" s="22"/>
      <c r="B94" s="11"/>
      <c r="C94" s="35" t="s">
        <v>5198</v>
      </c>
      <c r="D94" s="861" t="str">
        <f>IF(CNGE_2026_M1_Secc1_Sub1!$D80="","",CNGE_2026_M1_Secc1_Sub1!$D80)</f>
        <v/>
      </c>
      <c r="E94" s="862"/>
      <c r="F94" s="862"/>
      <c r="G94" s="862"/>
      <c r="H94" s="862"/>
      <c r="I94" s="862"/>
      <c r="J94" s="862"/>
      <c r="K94" s="862"/>
      <c r="L94" s="862"/>
      <c r="M94" s="862"/>
      <c r="N94" s="862"/>
      <c r="O94" s="862"/>
      <c r="P94" s="310"/>
      <c r="Q94" s="310"/>
      <c r="R94" s="642"/>
      <c r="S94" s="310"/>
      <c r="T94" s="310"/>
      <c r="U94" s="310"/>
      <c r="V94" s="310"/>
      <c r="W94" s="310"/>
      <c r="X94" s="310"/>
      <c r="Y94" s="310"/>
      <c r="Z94" s="310"/>
      <c r="AA94" s="310"/>
      <c r="AB94" s="310"/>
      <c r="AC94" s="14"/>
      <c r="AD94" s="310"/>
      <c r="AG94" s="304">
        <f t="shared" si="0"/>
        <v>0</v>
      </c>
      <c r="AH94" s="307">
        <f t="shared" si="1"/>
        <v>0</v>
      </c>
      <c r="AI94" s="307">
        <f t="shared" si="10"/>
        <v>0</v>
      </c>
      <c r="AJ94" s="525">
        <f t="shared" si="11"/>
        <v>0</v>
      </c>
      <c r="AK94" s="309">
        <f t="shared" si="12"/>
        <v>0</v>
      </c>
      <c r="AL94" s="293">
        <f t="shared" si="14"/>
        <v>0</v>
      </c>
      <c r="AM94" s="283" t="str">
        <f>IF(AL94=0,"",
IF(SUM($AL$54:AL94)=1,AN94,
IF($AL$175&gt;SUM($AL$54:AL94),_xlfn.CONCAT(", ",AN94),
IF($AL$175=SUM($AL$54:AL94),_xlfn.CONCAT(" y ",AN94)))))</f>
        <v/>
      </c>
      <c r="AN94" s="110" t="s">
        <v>5199</v>
      </c>
      <c r="AO94" s="598"/>
      <c r="AP94" s="588"/>
      <c r="AQ94" s="588"/>
      <c r="AR94" s="319">
        <f t="shared" si="3"/>
        <v>0</v>
      </c>
      <c r="AS94" s="325">
        <f t="shared" si="4"/>
        <v>0</v>
      </c>
      <c r="AT94" s="326">
        <f t="shared" si="13"/>
        <v>0</v>
      </c>
      <c r="AU94" s="327">
        <f t="shared" si="5"/>
        <v>0</v>
      </c>
      <c r="AV94" s="333">
        <f t="shared" si="6"/>
        <v>0</v>
      </c>
      <c r="AW94" s="334">
        <f t="shared" si="7"/>
        <v>0</v>
      </c>
      <c r="BB94" s="349">
        <f t="shared" si="8"/>
        <v>0</v>
      </c>
      <c r="BC94" s="579">
        <f t="shared" si="9"/>
        <v>0</v>
      </c>
    </row>
    <row r="95" spans="1:55" ht="14.25">
      <c r="A95" s="22"/>
      <c r="B95" s="11"/>
      <c r="C95" s="35" t="s">
        <v>5200</v>
      </c>
      <c r="D95" s="861" t="str">
        <f>IF(CNGE_2026_M1_Secc1_Sub1!$D81="","",CNGE_2026_M1_Secc1_Sub1!$D81)</f>
        <v/>
      </c>
      <c r="E95" s="862"/>
      <c r="F95" s="862"/>
      <c r="G95" s="862"/>
      <c r="H95" s="862"/>
      <c r="I95" s="862"/>
      <c r="J95" s="862"/>
      <c r="K95" s="862"/>
      <c r="L95" s="862"/>
      <c r="M95" s="862"/>
      <c r="N95" s="862"/>
      <c r="O95" s="862"/>
      <c r="P95" s="310"/>
      <c r="Q95" s="310"/>
      <c r="R95" s="642"/>
      <c r="S95" s="310"/>
      <c r="T95" s="310"/>
      <c r="U95" s="310"/>
      <c r="V95" s="310"/>
      <c r="W95" s="310"/>
      <c r="X95" s="310"/>
      <c r="Y95" s="310"/>
      <c r="Z95" s="310"/>
      <c r="AA95" s="310"/>
      <c r="AB95" s="310"/>
      <c r="AC95" s="14"/>
      <c r="AD95" s="310"/>
      <c r="AG95" s="304">
        <f t="shared" si="0"/>
        <v>0</v>
      </c>
      <c r="AH95" s="307">
        <f t="shared" si="1"/>
        <v>0</v>
      </c>
      <c r="AI95" s="307">
        <f t="shared" si="10"/>
        <v>0</v>
      </c>
      <c r="AJ95" s="525">
        <f t="shared" si="11"/>
        <v>0</v>
      </c>
      <c r="AK95" s="309">
        <f t="shared" si="12"/>
        <v>0</v>
      </c>
      <c r="AL95" s="293">
        <f t="shared" si="14"/>
        <v>0</v>
      </c>
      <c r="AM95" s="283" t="str">
        <f>IF(AL95=0,"",
IF(SUM($AL$54:AL95)=1,AN95,
IF($AL$175&gt;SUM($AL$54:AL95),_xlfn.CONCAT(", ",AN95),
IF($AL$175=SUM($AL$54:AL95),_xlfn.CONCAT(" y ",AN95)))))</f>
        <v/>
      </c>
      <c r="AN95" s="110" t="s">
        <v>5201</v>
      </c>
      <c r="AO95" s="598"/>
      <c r="AP95" s="588"/>
      <c r="AQ95" s="588"/>
      <c r="AR95" s="319">
        <f t="shared" si="3"/>
        <v>0</v>
      </c>
      <c r="AS95" s="325">
        <f t="shared" si="4"/>
        <v>0</v>
      </c>
      <c r="AT95" s="326">
        <f t="shared" si="13"/>
        <v>0</v>
      </c>
      <c r="AU95" s="327">
        <f t="shared" si="5"/>
        <v>0</v>
      </c>
      <c r="AV95" s="333">
        <f t="shared" si="6"/>
        <v>0</v>
      </c>
      <c r="AW95" s="334">
        <f t="shared" si="7"/>
        <v>0</v>
      </c>
      <c r="BB95" s="349">
        <f t="shared" si="8"/>
        <v>0</v>
      </c>
      <c r="BC95" s="579">
        <f t="shared" si="9"/>
        <v>0</v>
      </c>
    </row>
    <row r="96" spans="1:55" ht="14.25">
      <c r="A96" s="22"/>
      <c r="B96" s="11"/>
      <c r="C96" s="35" t="s">
        <v>5202</v>
      </c>
      <c r="D96" s="861" t="str">
        <f>IF(CNGE_2026_M1_Secc1_Sub1!$D82="","",CNGE_2026_M1_Secc1_Sub1!$D82)</f>
        <v/>
      </c>
      <c r="E96" s="862"/>
      <c r="F96" s="862"/>
      <c r="G96" s="862"/>
      <c r="H96" s="862"/>
      <c r="I96" s="862"/>
      <c r="J96" s="862"/>
      <c r="K96" s="862"/>
      <c r="L96" s="862"/>
      <c r="M96" s="862"/>
      <c r="N96" s="862"/>
      <c r="O96" s="862"/>
      <c r="P96" s="310"/>
      <c r="Q96" s="310"/>
      <c r="R96" s="642"/>
      <c r="S96" s="310"/>
      <c r="T96" s="310"/>
      <c r="U96" s="310"/>
      <c r="V96" s="310"/>
      <c r="W96" s="310"/>
      <c r="X96" s="310"/>
      <c r="Y96" s="310"/>
      <c r="Z96" s="310"/>
      <c r="AA96" s="310"/>
      <c r="AB96" s="310"/>
      <c r="AC96" s="14"/>
      <c r="AD96" s="310"/>
      <c r="AG96" s="304">
        <f t="shared" si="0"/>
        <v>0</v>
      </c>
      <c r="AH96" s="307">
        <f t="shared" si="1"/>
        <v>0</v>
      </c>
      <c r="AI96" s="307">
        <f t="shared" si="10"/>
        <v>0</v>
      </c>
      <c r="AJ96" s="525">
        <f t="shared" si="11"/>
        <v>0</v>
      </c>
      <c r="AK96" s="309">
        <f t="shared" si="12"/>
        <v>0</v>
      </c>
      <c r="AL96" s="293">
        <f t="shared" si="14"/>
        <v>0</v>
      </c>
      <c r="AM96" s="283" t="str">
        <f>IF(AL96=0,"",
IF(SUM($AL$54:AL96)=1,AN96,
IF($AL$175&gt;SUM($AL$54:AL96),_xlfn.CONCAT(", ",AN96),
IF($AL$175=SUM($AL$54:AL96),_xlfn.CONCAT(" y ",AN96)))))</f>
        <v/>
      </c>
      <c r="AN96" s="110" t="s">
        <v>5203</v>
      </c>
      <c r="AO96" s="598"/>
      <c r="AP96" s="588"/>
      <c r="AQ96" s="588"/>
      <c r="AR96" s="319">
        <f t="shared" si="3"/>
        <v>0</v>
      </c>
      <c r="AS96" s="325">
        <f t="shared" si="4"/>
        <v>0</v>
      </c>
      <c r="AT96" s="326">
        <f t="shared" si="13"/>
        <v>0</v>
      </c>
      <c r="AU96" s="327">
        <f t="shared" si="5"/>
        <v>0</v>
      </c>
      <c r="AV96" s="333">
        <f t="shared" si="6"/>
        <v>0</v>
      </c>
      <c r="AW96" s="334">
        <f t="shared" si="7"/>
        <v>0</v>
      </c>
      <c r="BB96" s="349">
        <f t="shared" si="8"/>
        <v>0</v>
      </c>
      <c r="BC96" s="579">
        <f t="shared" si="9"/>
        <v>0</v>
      </c>
    </row>
    <row r="97" spans="1:55" ht="14.25">
      <c r="A97" s="22"/>
      <c r="B97" s="11"/>
      <c r="C97" s="35" t="s">
        <v>5204</v>
      </c>
      <c r="D97" s="861" t="str">
        <f>IF(CNGE_2026_M1_Secc1_Sub1!$D83="","",CNGE_2026_M1_Secc1_Sub1!$D83)</f>
        <v/>
      </c>
      <c r="E97" s="862"/>
      <c r="F97" s="862"/>
      <c r="G97" s="862"/>
      <c r="H97" s="862"/>
      <c r="I97" s="862"/>
      <c r="J97" s="862"/>
      <c r="K97" s="862"/>
      <c r="L97" s="862"/>
      <c r="M97" s="862"/>
      <c r="N97" s="862"/>
      <c r="O97" s="862"/>
      <c r="P97" s="310"/>
      <c r="Q97" s="310"/>
      <c r="R97" s="642"/>
      <c r="S97" s="310"/>
      <c r="T97" s="310"/>
      <c r="U97" s="310"/>
      <c r="V97" s="310"/>
      <c r="W97" s="310"/>
      <c r="X97" s="310"/>
      <c r="Y97" s="310"/>
      <c r="Z97" s="310"/>
      <c r="AA97" s="310"/>
      <c r="AB97" s="310"/>
      <c r="AC97" s="14"/>
      <c r="AD97" s="310"/>
      <c r="AG97" s="304">
        <f t="shared" si="0"/>
        <v>0</v>
      </c>
      <c r="AH97" s="307">
        <f t="shared" si="1"/>
        <v>0</v>
      </c>
      <c r="AI97" s="307">
        <f t="shared" si="10"/>
        <v>0</v>
      </c>
      <c r="AJ97" s="525">
        <f t="shared" si="11"/>
        <v>0</v>
      </c>
      <c r="AK97" s="309">
        <f t="shared" si="12"/>
        <v>0</v>
      </c>
      <c r="AL97" s="293">
        <f t="shared" si="14"/>
        <v>0</v>
      </c>
      <c r="AM97" s="283" t="str">
        <f>IF(AL97=0,"",
IF(SUM($AL$54:AL97)=1,AN97,
IF($AL$175&gt;SUM($AL$54:AL97),_xlfn.CONCAT(", ",AN97),
IF($AL$175=SUM($AL$54:AL97),_xlfn.CONCAT(" y ",AN97)))))</f>
        <v/>
      </c>
      <c r="AN97" s="110" t="s">
        <v>5205</v>
      </c>
      <c r="AO97" s="598"/>
      <c r="AP97" s="588"/>
      <c r="AQ97" s="588"/>
      <c r="AR97" s="319">
        <f t="shared" si="3"/>
        <v>0</v>
      </c>
      <c r="AS97" s="325">
        <f t="shared" si="4"/>
        <v>0</v>
      </c>
      <c r="AT97" s="326">
        <f t="shared" si="13"/>
        <v>0</v>
      </c>
      <c r="AU97" s="327">
        <f t="shared" si="5"/>
        <v>0</v>
      </c>
      <c r="AV97" s="333">
        <f t="shared" si="6"/>
        <v>0</v>
      </c>
      <c r="AW97" s="334">
        <f t="shared" si="7"/>
        <v>0</v>
      </c>
      <c r="BB97" s="349">
        <f t="shared" si="8"/>
        <v>0</v>
      </c>
      <c r="BC97" s="579">
        <f t="shared" si="9"/>
        <v>0</v>
      </c>
    </row>
    <row r="98" spans="1:55" ht="14.25">
      <c r="A98" s="22"/>
      <c r="B98" s="11"/>
      <c r="C98" s="35" t="s">
        <v>5206</v>
      </c>
      <c r="D98" s="861" t="str">
        <f>IF(CNGE_2026_M1_Secc1_Sub1!$D84="","",CNGE_2026_M1_Secc1_Sub1!$D84)</f>
        <v/>
      </c>
      <c r="E98" s="862"/>
      <c r="F98" s="862"/>
      <c r="G98" s="862"/>
      <c r="H98" s="862"/>
      <c r="I98" s="862"/>
      <c r="J98" s="862"/>
      <c r="K98" s="862"/>
      <c r="L98" s="862"/>
      <c r="M98" s="862"/>
      <c r="N98" s="862"/>
      <c r="O98" s="862"/>
      <c r="P98" s="310"/>
      <c r="Q98" s="310"/>
      <c r="R98" s="642"/>
      <c r="S98" s="310"/>
      <c r="T98" s="310"/>
      <c r="U98" s="310"/>
      <c r="V98" s="310"/>
      <c r="W98" s="310"/>
      <c r="X98" s="310"/>
      <c r="Y98" s="310"/>
      <c r="Z98" s="310"/>
      <c r="AA98" s="310"/>
      <c r="AB98" s="310"/>
      <c r="AC98" s="14"/>
      <c r="AD98" s="310"/>
      <c r="AG98" s="304">
        <f t="shared" si="0"/>
        <v>0</v>
      </c>
      <c r="AH98" s="307">
        <f t="shared" si="1"/>
        <v>0</v>
      </c>
      <c r="AI98" s="307">
        <f t="shared" si="10"/>
        <v>0</v>
      </c>
      <c r="AJ98" s="525">
        <f t="shared" si="11"/>
        <v>0</v>
      </c>
      <c r="AK98" s="309">
        <f t="shared" si="12"/>
        <v>0</v>
      </c>
      <c r="AL98" s="293">
        <f t="shared" si="14"/>
        <v>0</v>
      </c>
      <c r="AM98" s="283" t="str">
        <f>IF(AL98=0,"",
IF(SUM($AL$54:AL98)=1,AN98,
IF($AL$175&gt;SUM($AL$54:AL98),_xlfn.CONCAT(", ",AN98),
IF($AL$175=SUM($AL$54:AL98),_xlfn.CONCAT(" y ",AN98)))))</f>
        <v/>
      </c>
      <c r="AN98" s="110" t="s">
        <v>5207</v>
      </c>
      <c r="AO98" s="598"/>
      <c r="AP98" s="588"/>
      <c r="AQ98" s="588"/>
      <c r="AR98" s="319">
        <f t="shared" si="3"/>
        <v>0</v>
      </c>
      <c r="AS98" s="325">
        <f t="shared" si="4"/>
        <v>0</v>
      </c>
      <c r="AT98" s="326">
        <f t="shared" si="13"/>
        <v>0</v>
      </c>
      <c r="AU98" s="327">
        <f t="shared" si="5"/>
        <v>0</v>
      </c>
      <c r="AV98" s="333">
        <f t="shared" si="6"/>
        <v>0</v>
      </c>
      <c r="AW98" s="334">
        <f t="shared" si="7"/>
        <v>0</v>
      </c>
      <c r="BB98" s="349">
        <f t="shared" si="8"/>
        <v>0</v>
      </c>
      <c r="BC98" s="579">
        <f t="shared" si="9"/>
        <v>0</v>
      </c>
    </row>
    <row r="99" spans="1:55" ht="14.25">
      <c r="A99" s="22"/>
      <c r="B99" s="11"/>
      <c r="C99" s="35" t="s">
        <v>5208</v>
      </c>
      <c r="D99" s="861" t="str">
        <f>IF(CNGE_2026_M1_Secc1_Sub1!$D85="","",CNGE_2026_M1_Secc1_Sub1!$D85)</f>
        <v/>
      </c>
      <c r="E99" s="862"/>
      <c r="F99" s="862"/>
      <c r="G99" s="862"/>
      <c r="H99" s="862"/>
      <c r="I99" s="862"/>
      <c r="J99" s="862"/>
      <c r="K99" s="862"/>
      <c r="L99" s="862"/>
      <c r="M99" s="862"/>
      <c r="N99" s="862"/>
      <c r="O99" s="862"/>
      <c r="P99" s="310"/>
      <c r="Q99" s="310"/>
      <c r="R99" s="642"/>
      <c r="S99" s="310"/>
      <c r="T99" s="310"/>
      <c r="U99" s="310"/>
      <c r="V99" s="310"/>
      <c r="W99" s="310"/>
      <c r="X99" s="310"/>
      <c r="Y99" s="310"/>
      <c r="Z99" s="310"/>
      <c r="AA99" s="310"/>
      <c r="AB99" s="310"/>
      <c r="AC99" s="14"/>
      <c r="AD99" s="310"/>
      <c r="AG99" s="304">
        <f t="shared" si="0"/>
        <v>0</v>
      </c>
      <c r="AH99" s="307">
        <f t="shared" si="1"/>
        <v>0</v>
      </c>
      <c r="AI99" s="307">
        <f t="shared" si="10"/>
        <v>0</v>
      </c>
      <c r="AJ99" s="525">
        <f t="shared" si="11"/>
        <v>0</v>
      </c>
      <c r="AK99" s="309">
        <f t="shared" si="12"/>
        <v>0</v>
      </c>
      <c r="AL99" s="293">
        <f t="shared" si="14"/>
        <v>0</v>
      </c>
      <c r="AM99" s="283" t="str">
        <f>IF(AL99=0,"",
IF(SUM($AL$54:AL99)=1,AN99,
IF($AL$175&gt;SUM($AL$54:AL99),_xlfn.CONCAT(", ",AN99),
IF($AL$175=SUM($AL$54:AL99),_xlfn.CONCAT(" y ",AN99)))))</f>
        <v/>
      </c>
      <c r="AN99" s="110" t="s">
        <v>5209</v>
      </c>
      <c r="AO99" s="598"/>
      <c r="AP99" s="588"/>
      <c r="AQ99" s="588"/>
      <c r="AR99" s="319">
        <f t="shared" si="3"/>
        <v>0</v>
      </c>
      <c r="AS99" s="325">
        <f t="shared" si="4"/>
        <v>0</v>
      </c>
      <c r="AT99" s="326">
        <f t="shared" si="13"/>
        <v>0</v>
      </c>
      <c r="AU99" s="327">
        <f t="shared" si="5"/>
        <v>0</v>
      </c>
      <c r="AV99" s="333">
        <f t="shared" si="6"/>
        <v>0</v>
      </c>
      <c r="AW99" s="334">
        <f t="shared" si="7"/>
        <v>0</v>
      </c>
      <c r="BB99" s="349">
        <f t="shared" si="8"/>
        <v>0</v>
      </c>
      <c r="BC99" s="579">
        <f t="shared" si="9"/>
        <v>0</v>
      </c>
    </row>
    <row r="100" spans="1:55" ht="14.25">
      <c r="A100" s="22"/>
      <c r="B100" s="11"/>
      <c r="C100" s="35" t="s">
        <v>5210</v>
      </c>
      <c r="D100" s="861" t="str">
        <f>IF(CNGE_2026_M1_Secc1_Sub1!$D86="","",CNGE_2026_M1_Secc1_Sub1!$D86)</f>
        <v/>
      </c>
      <c r="E100" s="862"/>
      <c r="F100" s="862"/>
      <c r="G100" s="862"/>
      <c r="H100" s="862"/>
      <c r="I100" s="862"/>
      <c r="J100" s="862"/>
      <c r="K100" s="862"/>
      <c r="L100" s="862"/>
      <c r="M100" s="862"/>
      <c r="N100" s="862"/>
      <c r="O100" s="862"/>
      <c r="P100" s="310"/>
      <c r="Q100" s="310"/>
      <c r="R100" s="642"/>
      <c r="S100" s="310"/>
      <c r="T100" s="310"/>
      <c r="U100" s="310"/>
      <c r="V100" s="310"/>
      <c r="W100" s="310"/>
      <c r="X100" s="310"/>
      <c r="Y100" s="310"/>
      <c r="Z100" s="310"/>
      <c r="AA100" s="310"/>
      <c r="AB100" s="310"/>
      <c r="AC100" s="14"/>
      <c r="AD100" s="310"/>
      <c r="AG100" s="304">
        <f t="shared" si="0"/>
        <v>0</v>
      </c>
      <c r="AH100" s="307">
        <f t="shared" si="1"/>
        <v>0</v>
      </c>
      <c r="AI100" s="307">
        <f t="shared" si="10"/>
        <v>0</v>
      </c>
      <c r="AJ100" s="525">
        <f t="shared" si="11"/>
        <v>0</v>
      </c>
      <c r="AK100" s="309">
        <f t="shared" si="12"/>
        <v>0</v>
      </c>
      <c r="AL100" s="293">
        <f t="shared" si="14"/>
        <v>0</v>
      </c>
      <c r="AM100" s="283" t="str">
        <f>IF(AL100=0,"",
IF(SUM($AL$54:AL100)=1,AN100,
IF($AL$175&gt;SUM($AL$54:AL100),_xlfn.CONCAT(", ",AN100),
IF($AL$175=SUM($AL$54:AL100),_xlfn.CONCAT(" y ",AN100)))))</f>
        <v/>
      </c>
      <c r="AN100" s="110" t="s">
        <v>5211</v>
      </c>
      <c r="AO100" s="598"/>
      <c r="AP100" s="588"/>
      <c r="AQ100" s="588"/>
      <c r="AR100" s="319">
        <f t="shared" si="3"/>
        <v>0</v>
      </c>
      <c r="AS100" s="325">
        <f t="shared" si="4"/>
        <v>0</v>
      </c>
      <c r="AT100" s="326">
        <f t="shared" si="13"/>
        <v>0</v>
      </c>
      <c r="AU100" s="327">
        <f t="shared" si="5"/>
        <v>0</v>
      </c>
      <c r="AV100" s="333">
        <f t="shared" si="6"/>
        <v>0</v>
      </c>
      <c r="AW100" s="334">
        <f t="shared" si="7"/>
        <v>0</v>
      </c>
      <c r="BB100" s="349">
        <f t="shared" si="8"/>
        <v>0</v>
      </c>
      <c r="BC100" s="579">
        <f t="shared" si="9"/>
        <v>0</v>
      </c>
    </row>
    <row r="101" spans="1:55" ht="14.25">
      <c r="A101" s="22"/>
      <c r="B101" s="11"/>
      <c r="C101" s="35" t="s">
        <v>5212</v>
      </c>
      <c r="D101" s="861" t="str">
        <f>IF(CNGE_2026_M1_Secc1_Sub1!$D87="","",CNGE_2026_M1_Secc1_Sub1!$D87)</f>
        <v/>
      </c>
      <c r="E101" s="862"/>
      <c r="F101" s="862"/>
      <c r="G101" s="862"/>
      <c r="H101" s="862"/>
      <c r="I101" s="862"/>
      <c r="J101" s="862"/>
      <c r="K101" s="862"/>
      <c r="L101" s="862"/>
      <c r="M101" s="862"/>
      <c r="N101" s="862"/>
      <c r="O101" s="862"/>
      <c r="P101" s="310"/>
      <c r="Q101" s="310"/>
      <c r="R101" s="642"/>
      <c r="S101" s="310"/>
      <c r="T101" s="310"/>
      <c r="U101" s="310"/>
      <c r="V101" s="310"/>
      <c r="W101" s="310"/>
      <c r="X101" s="310"/>
      <c r="Y101" s="310"/>
      <c r="Z101" s="310"/>
      <c r="AA101" s="310"/>
      <c r="AB101" s="310"/>
      <c r="AC101" s="14"/>
      <c r="AD101" s="310"/>
      <c r="AG101" s="304">
        <f t="shared" si="0"/>
        <v>0</v>
      </c>
      <c r="AH101" s="307">
        <f t="shared" si="1"/>
        <v>0</v>
      </c>
      <c r="AI101" s="307">
        <f t="shared" si="10"/>
        <v>0</v>
      </c>
      <c r="AJ101" s="525">
        <f t="shared" si="11"/>
        <v>0</v>
      </c>
      <c r="AK101" s="309">
        <f t="shared" si="12"/>
        <v>0</v>
      </c>
      <c r="AL101" s="293">
        <f t="shared" si="14"/>
        <v>0</v>
      </c>
      <c r="AM101" s="283" t="str">
        <f>IF(AL101=0,"",
IF(SUM($AL$54:AL101)=1,AN101,
IF($AL$175&gt;SUM($AL$54:AL101),_xlfn.CONCAT(", ",AN101),
IF($AL$175=SUM($AL$54:AL101),_xlfn.CONCAT(" y ",AN101)))))</f>
        <v/>
      </c>
      <c r="AN101" s="110" t="s">
        <v>5213</v>
      </c>
      <c r="AO101" s="598"/>
      <c r="AP101" s="588"/>
      <c r="AQ101" s="588"/>
      <c r="AR101" s="319">
        <f t="shared" si="3"/>
        <v>0</v>
      </c>
      <c r="AS101" s="325">
        <f t="shared" si="4"/>
        <v>0</v>
      </c>
      <c r="AT101" s="326">
        <f t="shared" si="13"/>
        <v>0</v>
      </c>
      <c r="AU101" s="327">
        <f t="shared" si="5"/>
        <v>0</v>
      </c>
      <c r="AV101" s="333">
        <f t="shared" si="6"/>
        <v>0</v>
      </c>
      <c r="AW101" s="334">
        <f t="shared" si="7"/>
        <v>0</v>
      </c>
      <c r="BB101" s="349">
        <f t="shared" si="8"/>
        <v>0</v>
      </c>
      <c r="BC101" s="579">
        <f t="shared" si="9"/>
        <v>0</v>
      </c>
    </row>
    <row r="102" spans="1:55" ht="14.25">
      <c r="A102" s="22"/>
      <c r="B102" s="11"/>
      <c r="C102" s="35" t="s">
        <v>5214</v>
      </c>
      <c r="D102" s="861" t="str">
        <f>IF(CNGE_2026_M1_Secc1_Sub1!$D88="","",CNGE_2026_M1_Secc1_Sub1!$D88)</f>
        <v/>
      </c>
      <c r="E102" s="862"/>
      <c r="F102" s="862"/>
      <c r="G102" s="862"/>
      <c r="H102" s="862"/>
      <c r="I102" s="862"/>
      <c r="J102" s="862"/>
      <c r="K102" s="862"/>
      <c r="L102" s="862"/>
      <c r="M102" s="862"/>
      <c r="N102" s="862"/>
      <c r="O102" s="862"/>
      <c r="P102" s="310"/>
      <c r="Q102" s="310"/>
      <c r="R102" s="642"/>
      <c r="S102" s="310"/>
      <c r="T102" s="310"/>
      <c r="U102" s="310"/>
      <c r="V102" s="310"/>
      <c r="W102" s="310"/>
      <c r="X102" s="310"/>
      <c r="Y102" s="310"/>
      <c r="Z102" s="310"/>
      <c r="AA102" s="310"/>
      <c r="AB102" s="310"/>
      <c r="AC102" s="14"/>
      <c r="AD102" s="310"/>
      <c r="AG102" s="304">
        <f t="shared" si="0"/>
        <v>0</v>
      </c>
      <c r="AH102" s="307">
        <f t="shared" si="1"/>
        <v>0</v>
      </c>
      <c r="AI102" s="307">
        <f t="shared" si="10"/>
        <v>0</v>
      </c>
      <c r="AJ102" s="525">
        <f t="shared" si="11"/>
        <v>0</v>
      </c>
      <c r="AK102" s="309">
        <f t="shared" si="12"/>
        <v>0</v>
      </c>
      <c r="AL102" s="293">
        <f t="shared" si="14"/>
        <v>0</v>
      </c>
      <c r="AM102" s="283" t="str">
        <f>IF(AL102=0,"",
IF(SUM($AL$54:AL102)=1,AN102,
IF($AL$175&gt;SUM($AL$54:AL102),_xlfn.CONCAT(", ",AN102),
IF($AL$175=SUM($AL$54:AL102),_xlfn.CONCAT(" y ",AN102)))))</f>
        <v/>
      </c>
      <c r="AN102" s="110" t="s">
        <v>5215</v>
      </c>
      <c r="AO102" s="598"/>
      <c r="AP102" s="588"/>
      <c r="AQ102" s="588"/>
      <c r="AR102" s="319">
        <f t="shared" si="3"/>
        <v>0</v>
      </c>
      <c r="AS102" s="325">
        <f t="shared" si="4"/>
        <v>0</v>
      </c>
      <c r="AT102" s="326">
        <f t="shared" si="13"/>
        <v>0</v>
      </c>
      <c r="AU102" s="327">
        <f t="shared" si="5"/>
        <v>0</v>
      </c>
      <c r="AV102" s="333">
        <f t="shared" si="6"/>
        <v>0</v>
      </c>
      <c r="AW102" s="334">
        <f t="shared" si="7"/>
        <v>0</v>
      </c>
      <c r="BB102" s="349">
        <f t="shared" si="8"/>
        <v>0</v>
      </c>
      <c r="BC102" s="579">
        <f t="shared" si="9"/>
        <v>0</v>
      </c>
    </row>
    <row r="103" spans="1:55" ht="14.25">
      <c r="A103" s="22"/>
      <c r="B103" s="11"/>
      <c r="C103" s="35" t="s">
        <v>5216</v>
      </c>
      <c r="D103" s="861" t="str">
        <f>IF(CNGE_2026_M1_Secc1_Sub1!$D89="","",CNGE_2026_M1_Secc1_Sub1!$D89)</f>
        <v/>
      </c>
      <c r="E103" s="862"/>
      <c r="F103" s="862"/>
      <c r="G103" s="862"/>
      <c r="H103" s="862"/>
      <c r="I103" s="862"/>
      <c r="J103" s="862"/>
      <c r="K103" s="862"/>
      <c r="L103" s="862"/>
      <c r="M103" s="862"/>
      <c r="N103" s="862"/>
      <c r="O103" s="862"/>
      <c r="P103" s="310"/>
      <c r="Q103" s="310"/>
      <c r="R103" s="642"/>
      <c r="S103" s="310"/>
      <c r="T103" s="310"/>
      <c r="U103" s="310"/>
      <c r="V103" s="310"/>
      <c r="W103" s="310"/>
      <c r="X103" s="310"/>
      <c r="Y103" s="310"/>
      <c r="Z103" s="310"/>
      <c r="AA103" s="310"/>
      <c r="AB103" s="310"/>
      <c r="AC103" s="14"/>
      <c r="AD103" s="310"/>
      <c r="AG103" s="304">
        <f t="shared" si="0"/>
        <v>0</v>
      </c>
      <c r="AH103" s="307">
        <f t="shared" si="1"/>
        <v>0</v>
      </c>
      <c r="AI103" s="307">
        <f t="shared" si="10"/>
        <v>0</v>
      </c>
      <c r="AJ103" s="525">
        <f t="shared" si="11"/>
        <v>0</v>
      </c>
      <c r="AK103" s="309">
        <f t="shared" si="12"/>
        <v>0</v>
      </c>
      <c r="AL103" s="293">
        <f t="shared" si="14"/>
        <v>0</v>
      </c>
      <c r="AM103" s="283" t="str">
        <f>IF(AL103=0,"",
IF(SUM($AL$54:AL103)=1,AN103,
IF($AL$175&gt;SUM($AL$54:AL103),_xlfn.CONCAT(", ",AN103),
IF($AL$175=SUM($AL$54:AL103),_xlfn.CONCAT(" y ",AN103)))))</f>
        <v/>
      </c>
      <c r="AN103" s="110" t="s">
        <v>5217</v>
      </c>
      <c r="AO103" s="598"/>
      <c r="AP103" s="588"/>
      <c r="AQ103" s="588"/>
      <c r="AR103" s="319">
        <f t="shared" si="3"/>
        <v>0</v>
      </c>
      <c r="AS103" s="325">
        <f t="shared" si="4"/>
        <v>0</v>
      </c>
      <c r="AT103" s="326">
        <f t="shared" si="13"/>
        <v>0</v>
      </c>
      <c r="AU103" s="327">
        <f t="shared" si="5"/>
        <v>0</v>
      </c>
      <c r="AV103" s="333">
        <f t="shared" si="6"/>
        <v>0</v>
      </c>
      <c r="AW103" s="334">
        <f t="shared" si="7"/>
        <v>0</v>
      </c>
      <c r="BB103" s="349">
        <f t="shared" si="8"/>
        <v>0</v>
      </c>
      <c r="BC103" s="579">
        <f t="shared" si="9"/>
        <v>0</v>
      </c>
    </row>
    <row r="104" spans="1:55" ht="14.25">
      <c r="A104" s="22"/>
      <c r="B104" s="11"/>
      <c r="C104" s="35" t="s">
        <v>5218</v>
      </c>
      <c r="D104" s="861" t="str">
        <f>IF(CNGE_2026_M1_Secc1_Sub1!$D90="","",CNGE_2026_M1_Secc1_Sub1!$D90)</f>
        <v/>
      </c>
      <c r="E104" s="862"/>
      <c r="F104" s="862"/>
      <c r="G104" s="862"/>
      <c r="H104" s="862"/>
      <c r="I104" s="862"/>
      <c r="J104" s="862"/>
      <c r="K104" s="862"/>
      <c r="L104" s="862"/>
      <c r="M104" s="862"/>
      <c r="N104" s="862"/>
      <c r="O104" s="862"/>
      <c r="P104" s="310"/>
      <c r="Q104" s="310"/>
      <c r="R104" s="642"/>
      <c r="S104" s="310"/>
      <c r="T104" s="310"/>
      <c r="U104" s="310"/>
      <c r="V104" s="310"/>
      <c r="W104" s="310"/>
      <c r="X104" s="310"/>
      <c r="Y104" s="310"/>
      <c r="Z104" s="310"/>
      <c r="AA104" s="310"/>
      <c r="AB104" s="310"/>
      <c r="AC104" s="14"/>
      <c r="AD104" s="310"/>
      <c r="AG104" s="304">
        <f t="shared" si="0"/>
        <v>0</v>
      </c>
      <c r="AH104" s="307">
        <f t="shared" si="1"/>
        <v>0</v>
      </c>
      <c r="AI104" s="307">
        <f t="shared" si="10"/>
        <v>0</v>
      </c>
      <c r="AJ104" s="525">
        <f t="shared" si="11"/>
        <v>0</v>
      </c>
      <c r="AK104" s="309">
        <f t="shared" si="12"/>
        <v>0</v>
      </c>
      <c r="AL104" s="293">
        <f t="shared" si="14"/>
        <v>0</v>
      </c>
      <c r="AM104" s="283" t="str">
        <f>IF(AL104=0,"",
IF(SUM($AL$54:AL104)=1,AN104,
IF($AL$175&gt;SUM($AL$54:AL104),_xlfn.CONCAT(", ",AN104),
IF($AL$175=SUM($AL$54:AL104),_xlfn.CONCAT(" y ",AN104)))))</f>
        <v/>
      </c>
      <c r="AN104" s="110" t="s">
        <v>5219</v>
      </c>
      <c r="AO104" s="598"/>
      <c r="AP104" s="588"/>
      <c r="AQ104" s="588"/>
      <c r="AR104" s="319">
        <f t="shared" si="3"/>
        <v>0</v>
      </c>
      <c r="AS104" s="325">
        <f t="shared" si="4"/>
        <v>0</v>
      </c>
      <c r="AT104" s="326">
        <f t="shared" si="13"/>
        <v>0</v>
      </c>
      <c r="AU104" s="327">
        <f t="shared" si="5"/>
        <v>0</v>
      </c>
      <c r="AV104" s="333">
        <f t="shared" si="6"/>
        <v>0</v>
      </c>
      <c r="AW104" s="334">
        <f t="shared" si="7"/>
        <v>0</v>
      </c>
      <c r="BB104" s="349">
        <f t="shared" si="8"/>
        <v>0</v>
      </c>
      <c r="BC104" s="579">
        <f t="shared" si="9"/>
        <v>0</v>
      </c>
    </row>
    <row r="105" spans="1:55" ht="14.25">
      <c r="A105" s="22"/>
      <c r="B105" s="11"/>
      <c r="C105" s="35" t="s">
        <v>5220</v>
      </c>
      <c r="D105" s="861" t="str">
        <f>IF(CNGE_2026_M1_Secc1_Sub1!$D91="","",CNGE_2026_M1_Secc1_Sub1!$D91)</f>
        <v/>
      </c>
      <c r="E105" s="862"/>
      <c r="F105" s="862"/>
      <c r="G105" s="862"/>
      <c r="H105" s="862"/>
      <c r="I105" s="862"/>
      <c r="J105" s="862"/>
      <c r="K105" s="862"/>
      <c r="L105" s="862"/>
      <c r="M105" s="862"/>
      <c r="N105" s="862"/>
      <c r="O105" s="862"/>
      <c r="P105" s="310"/>
      <c r="Q105" s="310"/>
      <c r="R105" s="642"/>
      <c r="S105" s="310"/>
      <c r="T105" s="310"/>
      <c r="U105" s="310"/>
      <c r="V105" s="310"/>
      <c r="W105" s="310"/>
      <c r="X105" s="310"/>
      <c r="Y105" s="310"/>
      <c r="Z105" s="310"/>
      <c r="AA105" s="310"/>
      <c r="AB105" s="310"/>
      <c r="AC105" s="14"/>
      <c r="AD105" s="310"/>
      <c r="AG105" s="304">
        <f t="shared" si="0"/>
        <v>0</v>
      </c>
      <c r="AH105" s="307">
        <f t="shared" si="1"/>
        <v>0</v>
      </c>
      <c r="AI105" s="307">
        <f t="shared" si="10"/>
        <v>0</v>
      </c>
      <c r="AJ105" s="525">
        <f t="shared" si="11"/>
        <v>0</v>
      </c>
      <c r="AK105" s="309">
        <f t="shared" si="12"/>
        <v>0</v>
      </c>
      <c r="AL105" s="293">
        <f t="shared" si="14"/>
        <v>0</v>
      </c>
      <c r="AM105" s="283" t="str">
        <f>IF(AL105=0,"",
IF(SUM($AL$54:AL105)=1,AN105,
IF($AL$175&gt;SUM($AL$54:AL105),_xlfn.CONCAT(", ",AN105),
IF($AL$175=SUM($AL$54:AL105),_xlfn.CONCAT(" y ",AN105)))))</f>
        <v/>
      </c>
      <c r="AN105" s="110" t="s">
        <v>5221</v>
      </c>
      <c r="AO105" s="598"/>
      <c r="AP105" s="588"/>
      <c r="AQ105" s="588"/>
      <c r="AR105" s="319">
        <f t="shared" si="3"/>
        <v>0</v>
      </c>
      <c r="AS105" s="325">
        <f t="shared" si="4"/>
        <v>0</v>
      </c>
      <c r="AT105" s="326">
        <f t="shared" si="13"/>
        <v>0</v>
      </c>
      <c r="AU105" s="327">
        <f t="shared" si="5"/>
        <v>0</v>
      </c>
      <c r="AV105" s="333">
        <f t="shared" si="6"/>
        <v>0</v>
      </c>
      <c r="AW105" s="334">
        <f t="shared" si="7"/>
        <v>0</v>
      </c>
      <c r="BB105" s="349">
        <f t="shared" si="8"/>
        <v>0</v>
      </c>
      <c r="BC105" s="579">
        <f t="shared" si="9"/>
        <v>0</v>
      </c>
    </row>
    <row r="106" spans="1:55" ht="14.25">
      <c r="A106" s="22"/>
      <c r="B106" s="11"/>
      <c r="C106" s="35" t="s">
        <v>5222</v>
      </c>
      <c r="D106" s="861" t="str">
        <f>IF(CNGE_2026_M1_Secc1_Sub1!$D92="","",CNGE_2026_M1_Secc1_Sub1!$D92)</f>
        <v/>
      </c>
      <c r="E106" s="862"/>
      <c r="F106" s="862"/>
      <c r="G106" s="862"/>
      <c r="H106" s="862"/>
      <c r="I106" s="862"/>
      <c r="J106" s="862"/>
      <c r="K106" s="862"/>
      <c r="L106" s="862"/>
      <c r="M106" s="862"/>
      <c r="N106" s="862"/>
      <c r="O106" s="862"/>
      <c r="P106" s="310"/>
      <c r="Q106" s="310"/>
      <c r="R106" s="642"/>
      <c r="S106" s="310"/>
      <c r="T106" s="310"/>
      <c r="U106" s="310"/>
      <c r="V106" s="310"/>
      <c r="W106" s="310"/>
      <c r="X106" s="310"/>
      <c r="Y106" s="310"/>
      <c r="Z106" s="310"/>
      <c r="AA106" s="310"/>
      <c r="AB106" s="310"/>
      <c r="AC106" s="14"/>
      <c r="AD106" s="310"/>
      <c r="AG106" s="304">
        <f t="shared" si="0"/>
        <v>0</v>
      </c>
      <c r="AH106" s="307">
        <f t="shared" si="1"/>
        <v>0</v>
      </c>
      <c r="AI106" s="307">
        <f t="shared" si="10"/>
        <v>0</v>
      </c>
      <c r="AJ106" s="525">
        <f t="shared" si="11"/>
        <v>0</v>
      </c>
      <c r="AK106" s="309">
        <f t="shared" si="12"/>
        <v>0</v>
      </c>
      <c r="AL106" s="293">
        <f t="shared" si="14"/>
        <v>0</v>
      </c>
      <c r="AM106" s="283" t="str">
        <f>IF(AL106=0,"",
IF(SUM($AL$54:AL106)=1,AN106,
IF($AL$175&gt;SUM($AL$54:AL106),_xlfn.CONCAT(", ",AN106),
IF($AL$175=SUM($AL$54:AL106),_xlfn.CONCAT(" y ",AN106)))))</f>
        <v/>
      </c>
      <c r="AN106" s="110" t="s">
        <v>5223</v>
      </c>
      <c r="AO106" s="598"/>
      <c r="AP106" s="588"/>
      <c r="AQ106" s="588"/>
      <c r="AR106" s="319">
        <f t="shared" si="3"/>
        <v>0</v>
      </c>
      <c r="AS106" s="325">
        <f t="shared" si="4"/>
        <v>0</v>
      </c>
      <c r="AT106" s="326">
        <f t="shared" si="13"/>
        <v>0</v>
      </c>
      <c r="AU106" s="327">
        <f t="shared" si="5"/>
        <v>0</v>
      </c>
      <c r="AV106" s="333">
        <f t="shared" si="6"/>
        <v>0</v>
      </c>
      <c r="AW106" s="334">
        <f t="shared" si="7"/>
        <v>0</v>
      </c>
      <c r="BB106" s="349">
        <f t="shared" si="8"/>
        <v>0</v>
      </c>
      <c r="BC106" s="579">
        <f t="shared" si="9"/>
        <v>0</v>
      </c>
    </row>
    <row r="107" spans="1:55" ht="14.25">
      <c r="A107" s="22"/>
      <c r="B107" s="11"/>
      <c r="C107" s="35" t="s">
        <v>5224</v>
      </c>
      <c r="D107" s="861" t="str">
        <f>IF(CNGE_2026_M1_Secc1_Sub1!$D93="","",CNGE_2026_M1_Secc1_Sub1!$D93)</f>
        <v/>
      </c>
      <c r="E107" s="862"/>
      <c r="F107" s="862"/>
      <c r="G107" s="862"/>
      <c r="H107" s="862"/>
      <c r="I107" s="862"/>
      <c r="J107" s="862"/>
      <c r="K107" s="862"/>
      <c r="L107" s="862"/>
      <c r="M107" s="862"/>
      <c r="N107" s="862"/>
      <c r="O107" s="862"/>
      <c r="P107" s="310"/>
      <c r="Q107" s="310"/>
      <c r="R107" s="642"/>
      <c r="S107" s="310"/>
      <c r="T107" s="310"/>
      <c r="U107" s="310"/>
      <c r="V107" s="310"/>
      <c r="W107" s="310"/>
      <c r="X107" s="310"/>
      <c r="Y107" s="310"/>
      <c r="Z107" s="310"/>
      <c r="AA107" s="310"/>
      <c r="AB107" s="310"/>
      <c r="AC107" s="14"/>
      <c r="AD107" s="310"/>
      <c r="AG107" s="304">
        <f t="shared" si="0"/>
        <v>0</v>
      </c>
      <c r="AH107" s="307">
        <f t="shared" si="1"/>
        <v>0</v>
      </c>
      <c r="AI107" s="307">
        <f t="shared" si="10"/>
        <v>0</v>
      </c>
      <c r="AJ107" s="525">
        <f t="shared" si="11"/>
        <v>0</v>
      </c>
      <c r="AK107" s="309">
        <f t="shared" si="12"/>
        <v>0</v>
      </c>
      <c r="AL107" s="293">
        <f t="shared" si="14"/>
        <v>0</v>
      </c>
      <c r="AM107" s="283" t="str">
        <f>IF(AL107=0,"",
IF(SUM($AL$54:AL107)=1,AN107,
IF($AL$175&gt;SUM($AL$54:AL107),_xlfn.CONCAT(", ",AN107),
IF($AL$175=SUM($AL$54:AL107),_xlfn.CONCAT(" y ",AN107)))))</f>
        <v/>
      </c>
      <c r="AN107" s="110" t="s">
        <v>5225</v>
      </c>
      <c r="AO107" s="598"/>
      <c r="AP107" s="588"/>
      <c r="AQ107" s="588"/>
      <c r="AR107" s="319">
        <f t="shared" si="3"/>
        <v>0</v>
      </c>
      <c r="AS107" s="325">
        <f t="shared" si="4"/>
        <v>0</v>
      </c>
      <c r="AT107" s="326">
        <f t="shared" si="13"/>
        <v>0</v>
      </c>
      <c r="AU107" s="327">
        <f t="shared" si="5"/>
        <v>0</v>
      </c>
      <c r="AV107" s="333">
        <f t="shared" si="6"/>
        <v>0</v>
      </c>
      <c r="AW107" s="334">
        <f t="shared" si="7"/>
        <v>0</v>
      </c>
      <c r="BB107" s="349">
        <f t="shared" si="8"/>
        <v>0</v>
      </c>
      <c r="BC107" s="579">
        <f t="shared" si="9"/>
        <v>0</v>
      </c>
    </row>
    <row r="108" spans="1:55" ht="14.25">
      <c r="A108" s="22"/>
      <c r="B108" s="11"/>
      <c r="C108" s="35" t="s">
        <v>5226</v>
      </c>
      <c r="D108" s="861" t="str">
        <f>IF(CNGE_2026_M1_Secc1_Sub1!$D94="","",CNGE_2026_M1_Secc1_Sub1!$D94)</f>
        <v/>
      </c>
      <c r="E108" s="862"/>
      <c r="F108" s="862"/>
      <c r="G108" s="862"/>
      <c r="H108" s="862"/>
      <c r="I108" s="862"/>
      <c r="J108" s="862"/>
      <c r="K108" s="862"/>
      <c r="L108" s="862"/>
      <c r="M108" s="862"/>
      <c r="N108" s="862"/>
      <c r="O108" s="862"/>
      <c r="P108" s="310"/>
      <c r="Q108" s="310"/>
      <c r="R108" s="642"/>
      <c r="S108" s="310"/>
      <c r="T108" s="310"/>
      <c r="U108" s="310"/>
      <c r="V108" s="310"/>
      <c r="W108" s="310"/>
      <c r="X108" s="310"/>
      <c r="Y108" s="310"/>
      <c r="Z108" s="310"/>
      <c r="AA108" s="310"/>
      <c r="AB108" s="310"/>
      <c r="AC108" s="14"/>
      <c r="AD108" s="310"/>
      <c r="AG108" s="304">
        <f t="shared" si="0"/>
        <v>0</v>
      </c>
      <c r="AH108" s="307">
        <f t="shared" si="1"/>
        <v>0</v>
      </c>
      <c r="AI108" s="307">
        <f t="shared" si="10"/>
        <v>0</v>
      </c>
      <c r="AJ108" s="525">
        <f t="shared" si="11"/>
        <v>0</v>
      </c>
      <c r="AK108" s="309">
        <f t="shared" si="12"/>
        <v>0</v>
      </c>
      <c r="AL108" s="293">
        <f t="shared" si="14"/>
        <v>0</v>
      </c>
      <c r="AM108" s="283" t="str">
        <f>IF(AL108=0,"",
IF(SUM($AL$54:AL108)=1,AN108,
IF($AL$175&gt;SUM($AL$54:AL108),_xlfn.CONCAT(", ",AN108),
IF($AL$175=SUM($AL$54:AL108),_xlfn.CONCAT(" y ",AN108)))))</f>
        <v/>
      </c>
      <c r="AN108" s="110" t="s">
        <v>5227</v>
      </c>
      <c r="AO108" s="598"/>
      <c r="AP108" s="588"/>
      <c r="AQ108" s="588"/>
      <c r="AR108" s="319">
        <f t="shared" si="3"/>
        <v>0</v>
      </c>
      <c r="AS108" s="325">
        <f t="shared" si="4"/>
        <v>0</v>
      </c>
      <c r="AT108" s="326">
        <f t="shared" si="13"/>
        <v>0</v>
      </c>
      <c r="AU108" s="327">
        <f t="shared" si="5"/>
        <v>0</v>
      </c>
      <c r="AV108" s="333">
        <f t="shared" si="6"/>
        <v>0</v>
      </c>
      <c r="AW108" s="334">
        <f t="shared" si="7"/>
        <v>0</v>
      </c>
      <c r="BB108" s="349">
        <f t="shared" si="8"/>
        <v>0</v>
      </c>
      <c r="BC108" s="579">
        <f t="shared" si="9"/>
        <v>0</v>
      </c>
    </row>
    <row r="109" spans="1:55" ht="14.25">
      <c r="A109" s="22"/>
      <c r="B109" s="11"/>
      <c r="C109" s="35" t="s">
        <v>5228</v>
      </c>
      <c r="D109" s="861" t="str">
        <f>IF(CNGE_2026_M1_Secc1_Sub1!$D95="","",CNGE_2026_M1_Secc1_Sub1!$D95)</f>
        <v/>
      </c>
      <c r="E109" s="862"/>
      <c r="F109" s="862"/>
      <c r="G109" s="862"/>
      <c r="H109" s="862"/>
      <c r="I109" s="862"/>
      <c r="J109" s="862"/>
      <c r="K109" s="862"/>
      <c r="L109" s="862"/>
      <c r="M109" s="862"/>
      <c r="N109" s="862"/>
      <c r="O109" s="862"/>
      <c r="P109" s="310"/>
      <c r="Q109" s="310"/>
      <c r="R109" s="642"/>
      <c r="S109" s="310"/>
      <c r="T109" s="310"/>
      <c r="U109" s="310"/>
      <c r="V109" s="310"/>
      <c r="W109" s="310"/>
      <c r="X109" s="310"/>
      <c r="Y109" s="310"/>
      <c r="Z109" s="310"/>
      <c r="AA109" s="310"/>
      <c r="AB109" s="310"/>
      <c r="AC109" s="14"/>
      <c r="AD109" s="310"/>
      <c r="AG109" s="304">
        <f t="shared" si="0"/>
        <v>0</v>
      </c>
      <c r="AH109" s="307">
        <f t="shared" si="1"/>
        <v>0</v>
      </c>
      <c r="AI109" s="307">
        <f t="shared" si="10"/>
        <v>0</v>
      </c>
      <c r="AJ109" s="525">
        <f t="shared" si="11"/>
        <v>0</v>
      </c>
      <c r="AK109" s="309">
        <f t="shared" si="12"/>
        <v>0</v>
      </c>
      <c r="AL109" s="293">
        <f t="shared" si="14"/>
        <v>0</v>
      </c>
      <c r="AM109" s="283" t="str">
        <f>IF(AL109=0,"",
IF(SUM($AL$54:AL109)=1,AN109,
IF($AL$175&gt;SUM($AL$54:AL109),_xlfn.CONCAT(", ",AN109),
IF($AL$175=SUM($AL$54:AL109),_xlfn.CONCAT(" y ",AN109)))))</f>
        <v/>
      </c>
      <c r="AN109" s="110" t="s">
        <v>5229</v>
      </c>
      <c r="AO109" s="598"/>
      <c r="AP109" s="588"/>
      <c r="AQ109" s="588"/>
      <c r="AR109" s="319">
        <f t="shared" si="3"/>
        <v>0</v>
      </c>
      <c r="AS109" s="325">
        <f t="shared" si="4"/>
        <v>0</v>
      </c>
      <c r="AT109" s="326">
        <f t="shared" si="13"/>
        <v>0</v>
      </c>
      <c r="AU109" s="327">
        <f t="shared" si="5"/>
        <v>0</v>
      </c>
      <c r="AV109" s="333">
        <f t="shared" si="6"/>
        <v>0</v>
      </c>
      <c r="AW109" s="334">
        <f t="shared" si="7"/>
        <v>0</v>
      </c>
      <c r="BB109" s="349">
        <f t="shared" si="8"/>
        <v>0</v>
      </c>
      <c r="BC109" s="579">
        <f t="shared" si="9"/>
        <v>0</v>
      </c>
    </row>
    <row r="110" spans="1:55" ht="14.25">
      <c r="A110" s="22"/>
      <c r="B110" s="11"/>
      <c r="C110" s="35" t="s">
        <v>5230</v>
      </c>
      <c r="D110" s="861" t="str">
        <f>IF(CNGE_2026_M1_Secc1_Sub1!$D96="","",CNGE_2026_M1_Secc1_Sub1!$D96)</f>
        <v/>
      </c>
      <c r="E110" s="862"/>
      <c r="F110" s="862"/>
      <c r="G110" s="862"/>
      <c r="H110" s="862"/>
      <c r="I110" s="862"/>
      <c r="J110" s="862"/>
      <c r="K110" s="862"/>
      <c r="L110" s="862"/>
      <c r="M110" s="862"/>
      <c r="N110" s="862"/>
      <c r="O110" s="862"/>
      <c r="P110" s="310"/>
      <c r="Q110" s="310"/>
      <c r="R110" s="642"/>
      <c r="S110" s="310"/>
      <c r="T110" s="310"/>
      <c r="U110" s="310"/>
      <c r="V110" s="310"/>
      <c r="W110" s="310"/>
      <c r="X110" s="310"/>
      <c r="Y110" s="310"/>
      <c r="Z110" s="310"/>
      <c r="AA110" s="310"/>
      <c r="AB110" s="310"/>
      <c r="AC110" s="14"/>
      <c r="AD110" s="310"/>
      <c r="AG110" s="304">
        <f t="shared" si="0"/>
        <v>0</v>
      </c>
      <c r="AH110" s="307">
        <f t="shared" si="1"/>
        <v>0</v>
      </c>
      <c r="AI110" s="307">
        <f t="shared" si="10"/>
        <v>0</v>
      </c>
      <c r="AJ110" s="525">
        <f t="shared" si="11"/>
        <v>0</v>
      </c>
      <c r="AK110" s="309">
        <f t="shared" si="12"/>
        <v>0</v>
      </c>
      <c r="AL110" s="293">
        <f t="shared" si="14"/>
        <v>0</v>
      </c>
      <c r="AM110" s="283" t="str">
        <f>IF(AL110=0,"",
IF(SUM($AL$54:AL110)=1,AN110,
IF($AL$175&gt;SUM($AL$54:AL110),_xlfn.CONCAT(", ",AN110),
IF($AL$175=SUM($AL$54:AL110),_xlfn.CONCAT(" y ",AN110)))))</f>
        <v/>
      </c>
      <c r="AN110" s="110" t="s">
        <v>5231</v>
      </c>
      <c r="AO110" s="598"/>
      <c r="AP110" s="588"/>
      <c r="AQ110" s="588"/>
      <c r="AR110" s="319">
        <f t="shared" si="3"/>
        <v>0</v>
      </c>
      <c r="AS110" s="325">
        <f t="shared" si="4"/>
        <v>0</v>
      </c>
      <c r="AT110" s="326">
        <f t="shared" si="13"/>
        <v>0</v>
      </c>
      <c r="AU110" s="327">
        <f t="shared" si="5"/>
        <v>0</v>
      </c>
      <c r="AV110" s="333">
        <f t="shared" si="6"/>
        <v>0</v>
      </c>
      <c r="AW110" s="334">
        <f t="shared" si="7"/>
        <v>0</v>
      </c>
      <c r="BB110" s="349">
        <f t="shared" si="8"/>
        <v>0</v>
      </c>
      <c r="BC110" s="579">
        <f t="shared" si="9"/>
        <v>0</v>
      </c>
    </row>
    <row r="111" spans="1:55" ht="14.25">
      <c r="A111" s="22"/>
      <c r="B111" s="11"/>
      <c r="C111" s="35" t="s">
        <v>5232</v>
      </c>
      <c r="D111" s="861" t="str">
        <f>IF(CNGE_2026_M1_Secc1_Sub1!$D97="","",CNGE_2026_M1_Secc1_Sub1!$D97)</f>
        <v/>
      </c>
      <c r="E111" s="862"/>
      <c r="F111" s="862"/>
      <c r="G111" s="862"/>
      <c r="H111" s="862"/>
      <c r="I111" s="862"/>
      <c r="J111" s="862"/>
      <c r="K111" s="862"/>
      <c r="L111" s="862"/>
      <c r="M111" s="862"/>
      <c r="N111" s="862"/>
      <c r="O111" s="862"/>
      <c r="P111" s="310"/>
      <c r="Q111" s="310"/>
      <c r="R111" s="642"/>
      <c r="S111" s="310"/>
      <c r="T111" s="310"/>
      <c r="U111" s="310"/>
      <c r="V111" s="310"/>
      <c r="W111" s="310"/>
      <c r="X111" s="310"/>
      <c r="Y111" s="310"/>
      <c r="Z111" s="310"/>
      <c r="AA111" s="310"/>
      <c r="AB111" s="310"/>
      <c r="AC111" s="14"/>
      <c r="AD111" s="310"/>
      <c r="AG111" s="304">
        <f t="shared" si="0"/>
        <v>0</v>
      </c>
      <c r="AH111" s="307">
        <f t="shared" si="1"/>
        <v>0</v>
      </c>
      <c r="AI111" s="307">
        <f t="shared" si="10"/>
        <v>0</v>
      </c>
      <c r="AJ111" s="525">
        <f t="shared" si="11"/>
        <v>0</v>
      </c>
      <c r="AK111" s="309">
        <f t="shared" si="12"/>
        <v>0</v>
      </c>
      <c r="AL111" s="293">
        <f t="shared" si="14"/>
        <v>0</v>
      </c>
      <c r="AM111" s="283" t="str">
        <f>IF(AL111=0,"",
IF(SUM($AL$54:AL111)=1,AN111,
IF($AL$175&gt;SUM($AL$54:AL111),_xlfn.CONCAT(", ",AN111),
IF($AL$175=SUM($AL$54:AL111),_xlfn.CONCAT(" y ",AN111)))))</f>
        <v/>
      </c>
      <c r="AN111" s="110" t="s">
        <v>5233</v>
      </c>
      <c r="AO111" s="598"/>
      <c r="AP111" s="588"/>
      <c r="AQ111" s="588"/>
      <c r="AR111" s="319">
        <f t="shared" si="3"/>
        <v>0</v>
      </c>
      <c r="AS111" s="325">
        <f t="shared" si="4"/>
        <v>0</v>
      </c>
      <c r="AT111" s="326">
        <f t="shared" si="13"/>
        <v>0</v>
      </c>
      <c r="AU111" s="327">
        <f t="shared" si="5"/>
        <v>0</v>
      </c>
      <c r="AV111" s="333">
        <f t="shared" si="6"/>
        <v>0</v>
      </c>
      <c r="AW111" s="334">
        <f t="shared" si="7"/>
        <v>0</v>
      </c>
      <c r="BB111" s="349">
        <f t="shared" si="8"/>
        <v>0</v>
      </c>
      <c r="BC111" s="579">
        <f t="shared" si="9"/>
        <v>0</v>
      </c>
    </row>
    <row r="112" spans="1:55" ht="14.25">
      <c r="A112" s="22"/>
      <c r="B112" s="11"/>
      <c r="C112" s="35" t="s">
        <v>5234</v>
      </c>
      <c r="D112" s="861" t="str">
        <f>IF(CNGE_2026_M1_Secc1_Sub1!$D98="","",CNGE_2026_M1_Secc1_Sub1!$D98)</f>
        <v/>
      </c>
      <c r="E112" s="862"/>
      <c r="F112" s="862"/>
      <c r="G112" s="862"/>
      <c r="H112" s="862"/>
      <c r="I112" s="862"/>
      <c r="J112" s="862"/>
      <c r="K112" s="862"/>
      <c r="L112" s="862"/>
      <c r="M112" s="862"/>
      <c r="N112" s="862"/>
      <c r="O112" s="862"/>
      <c r="P112" s="310"/>
      <c r="Q112" s="310"/>
      <c r="R112" s="642"/>
      <c r="S112" s="310"/>
      <c r="T112" s="310"/>
      <c r="U112" s="310"/>
      <c r="V112" s="310"/>
      <c r="W112" s="310"/>
      <c r="X112" s="310"/>
      <c r="Y112" s="310"/>
      <c r="Z112" s="310"/>
      <c r="AA112" s="310"/>
      <c r="AB112" s="310"/>
      <c r="AC112" s="14"/>
      <c r="AD112" s="310"/>
      <c r="AG112" s="304">
        <f t="shared" si="0"/>
        <v>0</v>
      </c>
      <c r="AH112" s="307">
        <f t="shared" si="1"/>
        <v>0</v>
      </c>
      <c r="AI112" s="307">
        <f t="shared" si="10"/>
        <v>0</v>
      </c>
      <c r="AJ112" s="525">
        <f t="shared" si="11"/>
        <v>0</v>
      </c>
      <c r="AK112" s="309">
        <f t="shared" si="12"/>
        <v>0</v>
      </c>
      <c r="AL112" s="293">
        <f t="shared" si="14"/>
        <v>0</v>
      </c>
      <c r="AM112" s="283" t="str">
        <f>IF(AL112=0,"",
IF(SUM($AL$54:AL112)=1,AN112,
IF($AL$175&gt;SUM($AL$54:AL112),_xlfn.CONCAT(", ",AN112),
IF($AL$175=SUM($AL$54:AL112),_xlfn.CONCAT(" y ",AN112)))))</f>
        <v/>
      </c>
      <c r="AN112" s="110" t="s">
        <v>5235</v>
      </c>
      <c r="AO112" s="598"/>
      <c r="AP112" s="588"/>
      <c r="AQ112" s="588"/>
      <c r="AR112" s="319">
        <f t="shared" si="3"/>
        <v>0</v>
      </c>
      <c r="AS112" s="325">
        <f t="shared" si="4"/>
        <v>0</v>
      </c>
      <c r="AT112" s="326">
        <f t="shared" si="13"/>
        <v>0</v>
      </c>
      <c r="AU112" s="327">
        <f t="shared" si="5"/>
        <v>0</v>
      </c>
      <c r="AV112" s="333">
        <f t="shared" si="6"/>
        <v>0</v>
      </c>
      <c r="AW112" s="334">
        <f t="shared" si="7"/>
        <v>0</v>
      </c>
      <c r="BB112" s="349">
        <f t="shared" si="8"/>
        <v>0</v>
      </c>
      <c r="BC112" s="579">
        <f t="shared" si="9"/>
        <v>0</v>
      </c>
    </row>
    <row r="113" spans="1:55" ht="14.25">
      <c r="A113" s="22"/>
      <c r="B113" s="11"/>
      <c r="C113" s="35" t="s">
        <v>5236</v>
      </c>
      <c r="D113" s="861" t="str">
        <f>IF(CNGE_2026_M1_Secc1_Sub1!$D99="","",CNGE_2026_M1_Secc1_Sub1!$D99)</f>
        <v/>
      </c>
      <c r="E113" s="862"/>
      <c r="F113" s="862"/>
      <c r="G113" s="862"/>
      <c r="H113" s="862"/>
      <c r="I113" s="862"/>
      <c r="J113" s="862"/>
      <c r="K113" s="862"/>
      <c r="L113" s="862"/>
      <c r="M113" s="862"/>
      <c r="N113" s="862"/>
      <c r="O113" s="862"/>
      <c r="P113" s="310"/>
      <c r="Q113" s="310"/>
      <c r="R113" s="642"/>
      <c r="S113" s="310"/>
      <c r="T113" s="310"/>
      <c r="U113" s="310"/>
      <c r="V113" s="310"/>
      <c r="W113" s="310"/>
      <c r="X113" s="310"/>
      <c r="Y113" s="310"/>
      <c r="Z113" s="310"/>
      <c r="AA113" s="310"/>
      <c r="AB113" s="310"/>
      <c r="AC113" s="14"/>
      <c r="AD113" s="310"/>
      <c r="AG113" s="304">
        <f t="shared" si="0"/>
        <v>0</v>
      </c>
      <c r="AH113" s="307">
        <f t="shared" si="1"/>
        <v>0</v>
      </c>
      <c r="AI113" s="307">
        <f t="shared" si="10"/>
        <v>0</v>
      </c>
      <c r="AJ113" s="525">
        <f t="shared" si="11"/>
        <v>0</v>
      </c>
      <c r="AK113" s="309">
        <f t="shared" si="12"/>
        <v>0</v>
      </c>
      <c r="AL113" s="293">
        <f t="shared" si="14"/>
        <v>0</v>
      </c>
      <c r="AM113" s="283" t="str">
        <f>IF(AL113=0,"",
IF(SUM($AL$54:AL113)=1,AN113,
IF($AL$175&gt;SUM($AL$54:AL113),_xlfn.CONCAT(", ",AN113),
IF($AL$175=SUM($AL$54:AL113),_xlfn.CONCAT(" y ",AN113)))))</f>
        <v/>
      </c>
      <c r="AN113" s="110" t="s">
        <v>5237</v>
      </c>
      <c r="AO113" s="598"/>
      <c r="AP113" s="588"/>
      <c r="AQ113" s="588"/>
      <c r="AR113" s="319">
        <f t="shared" si="3"/>
        <v>0</v>
      </c>
      <c r="AS113" s="325">
        <f t="shared" si="4"/>
        <v>0</v>
      </c>
      <c r="AT113" s="326">
        <f t="shared" si="13"/>
        <v>0</v>
      </c>
      <c r="AU113" s="327">
        <f t="shared" si="5"/>
        <v>0</v>
      </c>
      <c r="AV113" s="333">
        <f t="shared" si="6"/>
        <v>0</v>
      </c>
      <c r="AW113" s="334">
        <f t="shared" si="7"/>
        <v>0</v>
      </c>
      <c r="BB113" s="349">
        <f t="shared" si="8"/>
        <v>0</v>
      </c>
      <c r="BC113" s="579">
        <f t="shared" si="9"/>
        <v>0</v>
      </c>
    </row>
    <row r="114" spans="1:55" ht="14.25">
      <c r="A114" s="22"/>
      <c r="B114" s="11"/>
      <c r="C114" s="35" t="s">
        <v>5238</v>
      </c>
      <c r="D114" s="861" t="str">
        <f>IF(CNGE_2026_M1_Secc1_Sub1!$D100="","",CNGE_2026_M1_Secc1_Sub1!$D100)</f>
        <v/>
      </c>
      <c r="E114" s="862"/>
      <c r="F114" s="862"/>
      <c r="G114" s="862"/>
      <c r="H114" s="862"/>
      <c r="I114" s="862"/>
      <c r="J114" s="862"/>
      <c r="K114" s="862"/>
      <c r="L114" s="862"/>
      <c r="M114" s="862"/>
      <c r="N114" s="862"/>
      <c r="O114" s="862"/>
      <c r="P114" s="310"/>
      <c r="Q114" s="310"/>
      <c r="R114" s="642"/>
      <c r="S114" s="310"/>
      <c r="T114" s="310"/>
      <c r="U114" s="310"/>
      <c r="V114" s="310"/>
      <c r="W114" s="310"/>
      <c r="X114" s="310"/>
      <c r="Y114" s="310"/>
      <c r="Z114" s="310"/>
      <c r="AA114" s="310"/>
      <c r="AB114" s="310"/>
      <c r="AC114" s="14"/>
      <c r="AD114" s="310"/>
      <c r="AG114" s="304">
        <f t="shared" si="0"/>
        <v>0</v>
      </c>
      <c r="AH114" s="307">
        <f t="shared" si="1"/>
        <v>0</v>
      </c>
      <c r="AI114" s="307">
        <f t="shared" si="10"/>
        <v>0</v>
      </c>
      <c r="AJ114" s="525">
        <f t="shared" si="11"/>
        <v>0</v>
      </c>
      <c r="AK114" s="309">
        <f t="shared" si="12"/>
        <v>0</v>
      </c>
      <c r="AL114" s="293">
        <f t="shared" si="14"/>
        <v>0</v>
      </c>
      <c r="AM114" s="283" t="str">
        <f>IF(AL114=0,"",
IF(SUM($AL$54:AL114)=1,AN114,
IF($AL$175&gt;SUM($AL$54:AL114),_xlfn.CONCAT(", ",AN114),
IF($AL$175=SUM($AL$54:AL114),_xlfn.CONCAT(" y ",AN114)))))</f>
        <v/>
      </c>
      <c r="AN114" s="110" t="s">
        <v>5239</v>
      </c>
      <c r="AO114" s="598"/>
      <c r="AP114" s="588"/>
      <c r="AQ114" s="588"/>
      <c r="AR114" s="319">
        <f t="shared" si="3"/>
        <v>0</v>
      </c>
      <c r="AS114" s="325">
        <f t="shared" si="4"/>
        <v>0</v>
      </c>
      <c r="AT114" s="326">
        <f t="shared" si="13"/>
        <v>0</v>
      </c>
      <c r="AU114" s="327">
        <f t="shared" si="5"/>
        <v>0</v>
      </c>
      <c r="AV114" s="333">
        <f t="shared" si="6"/>
        <v>0</v>
      </c>
      <c r="AW114" s="334">
        <f t="shared" si="7"/>
        <v>0</v>
      </c>
      <c r="BB114" s="349">
        <f t="shared" si="8"/>
        <v>0</v>
      </c>
      <c r="BC114" s="579">
        <f t="shared" si="9"/>
        <v>0</v>
      </c>
    </row>
    <row r="115" spans="1:55" ht="14.25">
      <c r="A115" s="22"/>
      <c r="B115" s="11"/>
      <c r="C115" s="35" t="s">
        <v>5240</v>
      </c>
      <c r="D115" s="861" t="str">
        <f>IF(CNGE_2026_M1_Secc1_Sub1!$D101="","",CNGE_2026_M1_Secc1_Sub1!$D101)</f>
        <v/>
      </c>
      <c r="E115" s="862"/>
      <c r="F115" s="862"/>
      <c r="G115" s="862"/>
      <c r="H115" s="862"/>
      <c r="I115" s="862"/>
      <c r="J115" s="862"/>
      <c r="K115" s="862"/>
      <c r="L115" s="862"/>
      <c r="M115" s="862"/>
      <c r="N115" s="862"/>
      <c r="O115" s="862"/>
      <c r="P115" s="310"/>
      <c r="Q115" s="310"/>
      <c r="R115" s="642"/>
      <c r="S115" s="310"/>
      <c r="T115" s="310"/>
      <c r="U115" s="310"/>
      <c r="V115" s="310"/>
      <c r="W115" s="310"/>
      <c r="X115" s="310"/>
      <c r="Y115" s="310"/>
      <c r="Z115" s="310"/>
      <c r="AA115" s="310"/>
      <c r="AB115" s="310"/>
      <c r="AC115" s="14"/>
      <c r="AD115" s="310"/>
      <c r="AG115" s="304">
        <f t="shared" si="0"/>
        <v>0</v>
      </c>
      <c r="AH115" s="307">
        <f t="shared" si="1"/>
        <v>0</v>
      </c>
      <c r="AI115" s="307">
        <f t="shared" si="10"/>
        <v>0</v>
      </c>
      <c r="AJ115" s="525">
        <f t="shared" si="11"/>
        <v>0</v>
      </c>
      <c r="AK115" s="309">
        <f t="shared" si="12"/>
        <v>0</v>
      </c>
      <c r="AL115" s="293">
        <f t="shared" si="14"/>
        <v>0</v>
      </c>
      <c r="AM115" s="283" t="str">
        <f>IF(AL115=0,"",
IF(SUM($AL$54:AL115)=1,AN115,
IF($AL$175&gt;SUM($AL$54:AL115),_xlfn.CONCAT(", ",AN115),
IF($AL$175=SUM($AL$54:AL115),_xlfn.CONCAT(" y ",AN115)))))</f>
        <v/>
      </c>
      <c r="AN115" s="110" t="s">
        <v>5241</v>
      </c>
      <c r="AO115" s="598"/>
      <c r="AP115" s="588"/>
      <c r="AQ115" s="588"/>
      <c r="AR115" s="319">
        <f t="shared" si="3"/>
        <v>0</v>
      </c>
      <c r="AS115" s="325">
        <f t="shared" si="4"/>
        <v>0</v>
      </c>
      <c r="AT115" s="326">
        <f t="shared" si="13"/>
        <v>0</v>
      </c>
      <c r="AU115" s="327">
        <f t="shared" si="5"/>
        <v>0</v>
      </c>
      <c r="AV115" s="333">
        <f t="shared" si="6"/>
        <v>0</v>
      </c>
      <c r="AW115" s="334">
        <f t="shared" si="7"/>
        <v>0</v>
      </c>
      <c r="BB115" s="349">
        <f t="shared" si="8"/>
        <v>0</v>
      </c>
      <c r="BC115" s="579">
        <f t="shared" si="9"/>
        <v>0</v>
      </c>
    </row>
    <row r="116" spans="1:55" ht="14.25">
      <c r="A116" s="22"/>
      <c r="B116" s="11"/>
      <c r="C116" s="35" t="s">
        <v>5242</v>
      </c>
      <c r="D116" s="861" t="str">
        <f>IF(CNGE_2026_M1_Secc1_Sub1!$D102="","",CNGE_2026_M1_Secc1_Sub1!$D102)</f>
        <v/>
      </c>
      <c r="E116" s="862"/>
      <c r="F116" s="862"/>
      <c r="G116" s="862"/>
      <c r="H116" s="862"/>
      <c r="I116" s="862"/>
      <c r="J116" s="862"/>
      <c r="K116" s="862"/>
      <c r="L116" s="862"/>
      <c r="M116" s="862"/>
      <c r="N116" s="862"/>
      <c r="O116" s="862"/>
      <c r="P116" s="310"/>
      <c r="Q116" s="310"/>
      <c r="R116" s="642"/>
      <c r="S116" s="310"/>
      <c r="T116" s="310"/>
      <c r="U116" s="310"/>
      <c r="V116" s="310"/>
      <c r="W116" s="310"/>
      <c r="X116" s="310"/>
      <c r="Y116" s="310"/>
      <c r="Z116" s="310"/>
      <c r="AA116" s="310"/>
      <c r="AB116" s="310"/>
      <c r="AC116" s="14"/>
      <c r="AD116" s="310"/>
      <c r="AG116" s="304">
        <f t="shared" si="0"/>
        <v>0</v>
      </c>
      <c r="AH116" s="307">
        <f t="shared" si="1"/>
        <v>0</v>
      </c>
      <c r="AI116" s="307">
        <f t="shared" si="10"/>
        <v>0</v>
      </c>
      <c r="AJ116" s="525">
        <f t="shared" si="11"/>
        <v>0</v>
      </c>
      <c r="AK116" s="309">
        <f t="shared" si="12"/>
        <v>0</v>
      </c>
      <c r="AL116" s="293">
        <f t="shared" si="14"/>
        <v>0</v>
      </c>
      <c r="AM116" s="283" t="str">
        <f>IF(AL116=0,"",
IF(SUM($AL$54:AL116)=1,AN116,
IF($AL$175&gt;SUM($AL$54:AL116),_xlfn.CONCAT(", ",AN116),
IF($AL$175=SUM($AL$54:AL116),_xlfn.CONCAT(" y ",AN116)))))</f>
        <v/>
      </c>
      <c r="AN116" s="110" t="s">
        <v>5243</v>
      </c>
      <c r="AO116" s="598"/>
      <c r="AP116" s="588"/>
      <c r="AQ116" s="588"/>
      <c r="AR116" s="319">
        <f t="shared" si="3"/>
        <v>0</v>
      </c>
      <c r="AS116" s="325">
        <f t="shared" si="4"/>
        <v>0</v>
      </c>
      <c r="AT116" s="326">
        <f t="shared" si="13"/>
        <v>0</v>
      </c>
      <c r="AU116" s="327">
        <f t="shared" si="5"/>
        <v>0</v>
      </c>
      <c r="AV116" s="333">
        <f t="shared" si="6"/>
        <v>0</v>
      </c>
      <c r="AW116" s="334">
        <f t="shared" si="7"/>
        <v>0</v>
      </c>
      <c r="BB116" s="349">
        <f t="shared" si="8"/>
        <v>0</v>
      </c>
      <c r="BC116" s="579">
        <f t="shared" si="9"/>
        <v>0</v>
      </c>
    </row>
    <row r="117" spans="1:55" ht="14.25">
      <c r="A117" s="22"/>
      <c r="B117" s="11"/>
      <c r="C117" s="35" t="s">
        <v>5244</v>
      </c>
      <c r="D117" s="861" t="str">
        <f>IF(CNGE_2026_M1_Secc1_Sub1!$D103="","",CNGE_2026_M1_Secc1_Sub1!$D103)</f>
        <v/>
      </c>
      <c r="E117" s="862"/>
      <c r="F117" s="862"/>
      <c r="G117" s="862"/>
      <c r="H117" s="862"/>
      <c r="I117" s="862"/>
      <c r="J117" s="862"/>
      <c r="K117" s="862"/>
      <c r="L117" s="862"/>
      <c r="M117" s="862"/>
      <c r="N117" s="862"/>
      <c r="O117" s="862"/>
      <c r="P117" s="310"/>
      <c r="Q117" s="310"/>
      <c r="R117" s="642"/>
      <c r="S117" s="310"/>
      <c r="T117" s="310"/>
      <c r="U117" s="310"/>
      <c r="V117" s="310"/>
      <c r="W117" s="310"/>
      <c r="X117" s="310"/>
      <c r="Y117" s="310"/>
      <c r="Z117" s="310"/>
      <c r="AA117" s="310"/>
      <c r="AB117" s="310"/>
      <c r="AC117" s="14"/>
      <c r="AD117" s="310"/>
      <c r="AG117" s="304">
        <f t="shared" si="0"/>
        <v>0</v>
      </c>
      <c r="AH117" s="307">
        <f t="shared" si="1"/>
        <v>0</v>
      </c>
      <c r="AI117" s="307">
        <f t="shared" si="10"/>
        <v>0</v>
      </c>
      <c r="AJ117" s="525">
        <f t="shared" si="11"/>
        <v>0</v>
      </c>
      <c r="AK117" s="309">
        <f t="shared" si="12"/>
        <v>0</v>
      </c>
      <c r="AL117" s="293">
        <f t="shared" si="14"/>
        <v>0</v>
      </c>
      <c r="AM117" s="283" t="str">
        <f>IF(AL117=0,"",
IF(SUM($AL$54:AL117)=1,AN117,
IF($AL$175&gt;SUM($AL$54:AL117),_xlfn.CONCAT(", ",AN117),
IF($AL$175=SUM($AL$54:AL117),_xlfn.CONCAT(" y ",AN117)))))</f>
        <v/>
      </c>
      <c r="AN117" s="110" t="s">
        <v>5245</v>
      </c>
      <c r="AO117" s="598"/>
      <c r="AP117" s="588"/>
      <c r="AQ117" s="588"/>
      <c r="AR117" s="319">
        <f t="shared" si="3"/>
        <v>0</v>
      </c>
      <c r="AS117" s="325">
        <f t="shared" si="4"/>
        <v>0</v>
      </c>
      <c r="AT117" s="326">
        <f t="shared" si="13"/>
        <v>0</v>
      </c>
      <c r="AU117" s="327">
        <f t="shared" si="5"/>
        <v>0</v>
      </c>
      <c r="AV117" s="333">
        <f t="shared" si="6"/>
        <v>0</v>
      </c>
      <c r="AW117" s="334">
        <f t="shared" si="7"/>
        <v>0</v>
      </c>
      <c r="BB117" s="349">
        <f t="shared" si="8"/>
        <v>0</v>
      </c>
      <c r="BC117" s="579">
        <f t="shared" si="9"/>
        <v>0</v>
      </c>
    </row>
    <row r="118" spans="1:55" ht="14.25">
      <c r="A118" s="22"/>
      <c r="B118" s="11"/>
      <c r="C118" s="35" t="s">
        <v>5246</v>
      </c>
      <c r="D118" s="861" t="str">
        <f>IF(CNGE_2026_M1_Secc1_Sub1!$D104="","",CNGE_2026_M1_Secc1_Sub1!$D104)</f>
        <v/>
      </c>
      <c r="E118" s="862"/>
      <c r="F118" s="862"/>
      <c r="G118" s="862"/>
      <c r="H118" s="862"/>
      <c r="I118" s="862"/>
      <c r="J118" s="862"/>
      <c r="K118" s="862"/>
      <c r="L118" s="862"/>
      <c r="M118" s="862"/>
      <c r="N118" s="862"/>
      <c r="O118" s="862"/>
      <c r="P118" s="310"/>
      <c r="Q118" s="310"/>
      <c r="R118" s="642"/>
      <c r="S118" s="310"/>
      <c r="T118" s="310"/>
      <c r="U118" s="310"/>
      <c r="V118" s="310"/>
      <c r="W118" s="310"/>
      <c r="X118" s="310"/>
      <c r="Y118" s="310"/>
      <c r="Z118" s="310"/>
      <c r="AA118" s="310"/>
      <c r="AB118" s="310"/>
      <c r="AC118" s="14"/>
      <c r="AD118" s="310"/>
      <c r="AG118" s="304">
        <f t="shared" si="0"/>
        <v>0</v>
      </c>
      <c r="AH118" s="307">
        <f t="shared" si="1"/>
        <v>0</v>
      </c>
      <c r="AI118" s="307">
        <f t="shared" si="10"/>
        <v>0</v>
      </c>
      <c r="AJ118" s="525">
        <f t="shared" si="11"/>
        <v>0</v>
      </c>
      <c r="AK118" s="309">
        <f t="shared" si="12"/>
        <v>0</v>
      </c>
      <c r="AL118" s="293">
        <f t="shared" ref="AL118:AL149" si="15">IF(AK118=0,0,1)</f>
        <v>0</v>
      </c>
      <c r="AM118" s="283" t="str">
        <f>IF(AL118=0,"",
IF(SUM($AL$54:AL118)=1,AN118,
IF($AL$175&gt;SUM($AL$54:AL118),_xlfn.CONCAT(", ",AN118),
IF($AL$175=SUM($AL$54:AL118),_xlfn.CONCAT(" y ",AN118)))))</f>
        <v/>
      </c>
      <c r="AN118" s="110" t="s">
        <v>5247</v>
      </c>
      <c r="AO118" s="598"/>
      <c r="AP118" s="588"/>
      <c r="AQ118" s="588"/>
      <c r="AR118" s="319">
        <f t="shared" si="3"/>
        <v>0</v>
      </c>
      <c r="AS118" s="325">
        <f t="shared" si="4"/>
        <v>0</v>
      </c>
      <c r="AT118" s="326">
        <f t="shared" si="13"/>
        <v>0</v>
      </c>
      <c r="AU118" s="327">
        <f t="shared" si="5"/>
        <v>0</v>
      </c>
      <c r="AV118" s="333">
        <f t="shared" si="6"/>
        <v>0</v>
      </c>
      <c r="AW118" s="334">
        <f t="shared" si="7"/>
        <v>0</v>
      </c>
      <c r="BB118" s="349">
        <f t="shared" si="8"/>
        <v>0</v>
      </c>
      <c r="BC118" s="579">
        <f t="shared" si="9"/>
        <v>0</v>
      </c>
    </row>
    <row r="119" spans="1:55" ht="14.25">
      <c r="A119" s="22"/>
      <c r="B119" s="11"/>
      <c r="C119" s="35" t="s">
        <v>5248</v>
      </c>
      <c r="D119" s="861" t="str">
        <f>IF(CNGE_2026_M1_Secc1_Sub1!$D105="","",CNGE_2026_M1_Secc1_Sub1!$D105)</f>
        <v/>
      </c>
      <c r="E119" s="862"/>
      <c r="F119" s="862"/>
      <c r="G119" s="862"/>
      <c r="H119" s="862"/>
      <c r="I119" s="862"/>
      <c r="J119" s="862"/>
      <c r="K119" s="862"/>
      <c r="L119" s="862"/>
      <c r="M119" s="862"/>
      <c r="N119" s="862"/>
      <c r="O119" s="862"/>
      <c r="P119" s="310"/>
      <c r="Q119" s="310"/>
      <c r="R119" s="642"/>
      <c r="S119" s="310"/>
      <c r="T119" s="310"/>
      <c r="U119" s="310"/>
      <c r="V119" s="310"/>
      <c r="W119" s="310"/>
      <c r="X119" s="310"/>
      <c r="Y119" s="310"/>
      <c r="Z119" s="310"/>
      <c r="AA119" s="310"/>
      <c r="AB119" s="310"/>
      <c r="AC119" s="14"/>
      <c r="AD119" s="310"/>
      <c r="AG119" s="304">
        <f t="shared" ref="AG119:AG174" si="16">IF(AND($P119=8,COUNTA(Q119:AD119)&gt;0),1,0)</f>
        <v>0</v>
      </c>
      <c r="AH119" s="307">
        <f t="shared" ref="AH119:AH174" si="17">IF(AND($AA119&lt;&gt;6,AB119&lt;&gt;""),1,0)</f>
        <v>0</v>
      </c>
      <c r="AI119" s="307">
        <f t="shared" si="10"/>
        <v>0</v>
      </c>
      <c r="AJ119" s="525">
        <f t="shared" si="11"/>
        <v>0</v>
      </c>
      <c r="AK119" s="309">
        <f t="shared" si="12"/>
        <v>0</v>
      </c>
      <c r="AL119" s="293">
        <f t="shared" si="15"/>
        <v>0</v>
      </c>
      <c r="AM119" s="283" t="str">
        <f>IF(AL119=0,"",
IF(SUM($AL$54:AL119)=1,AN119,
IF($AL$175&gt;SUM($AL$54:AL119),_xlfn.CONCAT(", ",AN119),
IF($AL$175=SUM($AL$54:AL119),_xlfn.CONCAT(" y ",AN119)))))</f>
        <v/>
      </c>
      <c r="AN119" s="110" t="s">
        <v>5249</v>
      </c>
      <c r="AO119" s="598"/>
      <c r="AP119" s="588"/>
      <c r="AQ119" s="588"/>
      <c r="AR119" s="319">
        <f t="shared" ref="AR119:AR174" si="18">COUNTIF($R119,"NA")</f>
        <v>0</v>
      </c>
      <c r="AS119" s="325">
        <f t="shared" ref="AS119:AS174" si="19">IF(AND(S119=1,T119&lt;&gt;8),1,0)</f>
        <v>0</v>
      </c>
      <c r="AT119" s="326">
        <f t="shared" ref="AT119:AT174" si="20">IF(AND(OR(S119=2,S119=3,S119=4),T119=4),1,0)</f>
        <v>0</v>
      </c>
      <c r="AU119" s="327">
        <f t="shared" ref="AU119:AU174" si="21">IF(AND(S119=9,T119&lt;&gt;9),1,0)</f>
        <v>0</v>
      </c>
      <c r="AV119" s="333">
        <f t="shared" ref="AV119:AV173" si="22">IF(AND(OR(U119=1,U119=2,U119=3,U119=4),V119=0),1,0)</f>
        <v>0</v>
      </c>
      <c r="AW119" s="334">
        <f t="shared" ref="AW119:AW173" si="23">IF(OR(X119="NS",V119="NS"),0,IF(AND(X119="NA",V119="NA"),0,IF(X119&lt;=V119,0,1)))</f>
        <v>0</v>
      </c>
      <c r="BB119" s="349">
        <f t="shared" ref="BB119:BB173" si="24">IF(AND(Q119&lt;&gt;"",V119&lt;&gt;"",BC119&gt;=18),0,IF(AND(Q119="",V119=""),0,IF(AND(Q119="NS",V119="NS"),0,1)))</f>
        <v>0</v>
      </c>
      <c r="BC119" s="579">
        <f t="shared" ref="BC119:BC174" si="25">SUM(Q119)-SUM(W119)</f>
        <v>0</v>
      </c>
    </row>
    <row r="120" spans="1:55" ht="14.25">
      <c r="A120" s="22"/>
      <c r="B120" s="11"/>
      <c r="C120" s="35" t="s">
        <v>5250</v>
      </c>
      <c r="D120" s="861" t="str">
        <f>IF(CNGE_2026_M1_Secc1_Sub1!$D106="","",CNGE_2026_M1_Secc1_Sub1!$D106)</f>
        <v/>
      </c>
      <c r="E120" s="862"/>
      <c r="F120" s="862"/>
      <c r="G120" s="862"/>
      <c r="H120" s="862"/>
      <c r="I120" s="862"/>
      <c r="J120" s="862"/>
      <c r="K120" s="862"/>
      <c r="L120" s="862"/>
      <c r="M120" s="862"/>
      <c r="N120" s="862"/>
      <c r="O120" s="862"/>
      <c r="P120" s="310"/>
      <c r="Q120" s="310"/>
      <c r="R120" s="642"/>
      <c r="S120" s="310"/>
      <c r="T120" s="310"/>
      <c r="U120" s="310"/>
      <c r="V120" s="310"/>
      <c r="W120" s="310"/>
      <c r="X120" s="310"/>
      <c r="Y120" s="310"/>
      <c r="Z120" s="310"/>
      <c r="AA120" s="310"/>
      <c r="AB120" s="310"/>
      <c r="AC120" s="14"/>
      <c r="AD120" s="310"/>
      <c r="AG120" s="304">
        <f t="shared" si="16"/>
        <v>0</v>
      </c>
      <c r="AH120" s="307">
        <f t="shared" si="17"/>
        <v>0</v>
      </c>
      <c r="AI120" s="307">
        <f t="shared" ref="AI120:AI173" si="26">IF(AND($AD120&lt;&gt;"",COUNTA(P120:AC120)&gt;0),1,0)</f>
        <v>0</v>
      </c>
      <c r="AJ120" s="525">
        <f t="shared" ref="AJ120:AJ174" si="27">IF($AC120&lt;&gt;"",1,0)</f>
        <v>0</v>
      </c>
      <c r="AK120" s="309">
        <f t="shared" ref="AK120:AK174" si="28">IF(AND(COUNTBLANK(D120)=0,$P120=8,COUNTA(Q120:AD120)=0),0,IF(AND(COUNTBLANK(D120)=0,COUNTA(P120:AC120)=0,AD120&lt;&gt;""),0,IF(AND(COUNTBLANK(D120)=0,$P120&lt;&gt;8,COUNTA(Q120:AA120)=11,AA120&lt;&gt;6,COUNTA(AC120)=0,AD120=""),0,IF(AND(COUNTBLANK(D120)=0,$P120&lt;&gt;8,COUNTA(Q120:AA120)=11,AA120=6,COUNTA(AB120)=1,AD120=""),0,IF(COUNTA(P120:AD120)=0,0,1)))))</f>
        <v>0</v>
      </c>
      <c r="AL120" s="293">
        <f t="shared" si="15"/>
        <v>0</v>
      </c>
      <c r="AM120" s="283" t="str">
        <f>IF(AL120=0,"",
IF(SUM($AL$54:AL120)=1,AN120,
IF($AL$175&gt;SUM($AL$54:AL120),_xlfn.CONCAT(", ",AN120),
IF($AL$175=SUM($AL$54:AL120),_xlfn.CONCAT(" y ",AN120)))))</f>
        <v/>
      </c>
      <c r="AN120" s="110" t="s">
        <v>5251</v>
      </c>
      <c r="AO120" s="598"/>
      <c r="AP120" s="588"/>
      <c r="AQ120" s="588"/>
      <c r="AR120" s="319">
        <f t="shared" si="18"/>
        <v>0</v>
      </c>
      <c r="AS120" s="325">
        <f t="shared" si="19"/>
        <v>0</v>
      </c>
      <c r="AT120" s="326">
        <f t="shared" si="20"/>
        <v>0</v>
      </c>
      <c r="AU120" s="327">
        <f t="shared" si="21"/>
        <v>0</v>
      </c>
      <c r="AV120" s="333">
        <f t="shared" si="22"/>
        <v>0</v>
      </c>
      <c r="AW120" s="334">
        <f t="shared" si="23"/>
        <v>0</v>
      </c>
      <c r="BB120" s="349">
        <f t="shared" si="24"/>
        <v>0</v>
      </c>
      <c r="BC120" s="579">
        <f t="shared" si="25"/>
        <v>0</v>
      </c>
    </row>
    <row r="121" spans="1:55" ht="14.25">
      <c r="A121" s="22"/>
      <c r="B121" s="11"/>
      <c r="C121" s="35" t="s">
        <v>5252</v>
      </c>
      <c r="D121" s="861" t="str">
        <f>IF(CNGE_2026_M1_Secc1_Sub1!$D107="","",CNGE_2026_M1_Secc1_Sub1!$D107)</f>
        <v/>
      </c>
      <c r="E121" s="862"/>
      <c r="F121" s="862"/>
      <c r="G121" s="862"/>
      <c r="H121" s="862"/>
      <c r="I121" s="862"/>
      <c r="J121" s="862"/>
      <c r="K121" s="862"/>
      <c r="L121" s="862"/>
      <c r="M121" s="862"/>
      <c r="N121" s="862"/>
      <c r="O121" s="862"/>
      <c r="P121" s="310"/>
      <c r="Q121" s="310"/>
      <c r="R121" s="642"/>
      <c r="S121" s="310"/>
      <c r="T121" s="310"/>
      <c r="U121" s="310"/>
      <c r="V121" s="310"/>
      <c r="W121" s="310"/>
      <c r="X121" s="310"/>
      <c r="Y121" s="310"/>
      <c r="Z121" s="310"/>
      <c r="AA121" s="310"/>
      <c r="AB121" s="310"/>
      <c r="AC121" s="14"/>
      <c r="AD121" s="310"/>
      <c r="AG121" s="304">
        <f t="shared" si="16"/>
        <v>0</v>
      </c>
      <c r="AH121" s="307">
        <f t="shared" si="17"/>
        <v>0</v>
      </c>
      <c r="AI121" s="307">
        <f t="shared" si="26"/>
        <v>0</v>
      </c>
      <c r="AJ121" s="525">
        <f t="shared" si="27"/>
        <v>0</v>
      </c>
      <c r="AK121" s="309">
        <f t="shared" si="28"/>
        <v>0</v>
      </c>
      <c r="AL121" s="293">
        <f t="shared" si="15"/>
        <v>0</v>
      </c>
      <c r="AM121" s="283" t="str">
        <f>IF(AL121=0,"",
IF(SUM($AL$54:AL121)=1,AN121,
IF($AL$175&gt;SUM($AL$54:AL121),_xlfn.CONCAT(", ",AN121),
IF($AL$175=SUM($AL$54:AL121),_xlfn.CONCAT(" y ",AN121)))))</f>
        <v/>
      </c>
      <c r="AN121" s="110" t="s">
        <v>5253</v>
      </c>
      <c r="AO121" s="598"/>
      <c r="AP121" s="588"/>
      <c r="AQ121" s="588"/>
      <c r="AR121" s="319">
        <f t="shared" si="18"/>
        <v>0</v>
      </c>
      <c r="AS121" s="325">
        <f t="shared" si="19"/>
        <v>0</v>
      </c>
      <c r="AT121" s="326">
        <f t="shared" si="20"/>
        <v>0</v>
      </c>
      <c r="AU121" s="327">
        <f t="shared" si="21"/>
        <v>0</v>
      </c>
      <c r="AV121" s="333">
        <f t="shared" si="22"/>
        <v>0</v>
      </c>
      <c r="AW121" s="334">
        <f t="shared" si="23"/>
        <v>0</v>
      </c>
      <c r="BB121" s="349">
        <f t="shared" si="24"/>
        <v>0</v>
      </c>
      <c r="BC121" s="579">
        <f t="shared" si="25"/>
        <v>0</v>
      </c>
    </row>
    <row r="122" spans="1:55" ht="14.25">
      <c r="A122" s="22"/>
      <c r="B122" s="11"/>
      <c r="C122" s="35" t="s">
        <v>5254</v>
      </c>
      <c r="D122" s="861" t="str">
        <f>IF(CNGE_2026_M1_Secc1_Sub1!$D108="","",CNGE_2026_M1_Secc1_Sub1!$D108)</f>
        <v/>
      </c>
      <c r="E122" s="862"/>
      <c r="F122" s="862"/>
      <c r="G122" s="862"/>
      <c r="H122" s="862"/>
      <c r="I122" s="862"/>
      <c r="J122" s="862"/>
      <c r="K122" s="862"/>
      <c r="L122" s="862"/>
      <c r="M122" s="862"/>
      <c r="N122" s="862"/>
      <c r="O122" s="862"/>
      <c r="P122" s="310"/>
      <c r="Q122" s="310"/>
      <c r="R122" s="642"/>
      <c r="S122" s="310"/>
      <c r="T122" s="310"/>
      <c r="U122" s="310"/>
      <c r="V122" s="310"/>
      <c r="W122" s="310"/>
      <c r="X122" s="310"/>
      <c r="Y122" s="310"/>
      <c r="Z122" s="310"/>
      <c r="AA122" s="310"/>
      <c r="AB122" s="310"/>
      <c r="AC122" s="14"/>
      <c r="AD122" s="310"/>
      <c r="AG122" s="304">
        <f t="shared" si="16"/>
        <v>0</v>
      </c>
      <c r="AH122" s="307">
        <f t="shared" si="17"/>
        <v>0</v>
      </c>
      <c r="AI122" s="307">
        <f t="shared" si="26"/>
        <v>0</v>
      </c>
      <c r="AJ122" s="525">
        <f t="shared" si="27"/>
        <v>0</v>
      </c>
      <c r="AK122" s="309">
        <f t="shared" si="28"/>
        <v>0</v>
      </c>
      <c r="AL122" s="293">
        <f t="shared" si="15"/>
        <v>0</v>
      </c>
      <c r="AM122" s="283" t="str">
        <f>IF(AL122=0,"",
IF(SUM($AL$54:AL122)=1,AN122,
IF($AL$175&gt;SUM($AL$54:AL122),_xlfn.CONCAT(", ",AN122),
IF($AL$175=SUM($AL$54:AL122),_xlfn.CONCAT(" y ",AN122)))))</f>
        <v/>
      </c>
      <c r="AN122" s="110" t="s">
        <v>5255</v>
      </c>
      <c r="AO122" s="598"/>
      <c r="AP122" s="588"/>
      <c r="AQ122" s="588"/>
      <c r="AR122" s="319">
        <f t="shared" si="18"/>
        <v>0</v>
      </c>
      <c r="AS122" s="325">
        <f t="shared" si="19"/>
        <v>0</v>
      </c>
      <c r="AT122" s="326">
        <f t="shared" si="20"/>
        <v>0</v>
      </c>
      <c r="AU122" s="327">
        <f t="shared" si="21"/>
        <v>0</v>
      </c>
      <c r="AV122" s="333">
        <f t="shared" si="22"/>
        <v>0</v>
      </c>
      <c r="AW122" s="334">
        <f t="shared" si="23"/>
        <v>0</v>
      </c>
      <c r="BB122" s="349">
        <f t="shared" si="24"/>
        <v>0</v>
      </c>
      <c r="BC122" s="579">
        <f t="shared" si="25"/>
        <v>0</v>
      </c>
    </row>
    <row r="123" spans="1:55" ht="14.25">
      <c r="A123" s="22"/>
      <c r="B123" s="11"/>
      <c r="C123" s="35" t="s">
        <v>5256</v>
      </c>
      <c r="D123" s="861" t="str">
        <f>IF(CNGE_2026_M1_Secc1_Sub1!$D109="","",CNGE_2026_M1_Secc1_Sub1!$D109)</f>
        <v/>
      </c>
      <c r="E123" s="862"/>
      <c r="F123" s="862"/>
      <c r="G123" s="862"/>
      <c r="H123" s="862"/>
      <c r="I123" s="862"/>
      <c r="J123" s="862"/>
      <c r="K123" s="862"/>
      <c r="L123" s="862"/>
      <c r="M123" s="862"/>
      <c r="N123" s="862"/>
      <c r="O123" s="862"/>
      <c r="P123" s="310"/>
      <c r="Q123" s="310"/>
      <c r="R123" s="642"/>
      <c r="S123" s="310"/>
      <c r="T123" s="310"/>
      <c r="U123" s="310"/>
      <c r="V123" s="310"/>
      <c r="W123" s="310"/>
      <c r="X123" s="310"/>
      <c r="Y123" s="310"/>
      <c r="Z123" s="310"/>
      <c r="AA123" s="310"/>
      <c r="AB123" s="310"/>
      <c r="AC123" s="14"/>
      <c r="AD123" s="310"/>
      <c r="AG123" s="304">
        <f t="shared" si="16"/>
        <v>0</v>
      </c>
      <c r="AH123" s="307">
        <f t="shared" si="17"/>
        <v>0</v>
      </c>
      <c r="AI123" s="307">
        <f t="shared" si="26"/>
        <v>0</v>
      </c>
      <c r="AJ123" s="525">
        <f t="shared" si="27"/>
        <v>0</v>
      </c>
      <c r="AK123" s="309">
        <f t="shared" si="28"/>
        <v>0</v>
      </c>
      <c r="AL123" s="293">
        <f t="shared" si="15"/>
        <v>0</v>
      </c>
      <c r="AM123" s="283" t="str">
        <f>IF(AL123=0,"",
IF(SUM($AL$54:AL123)=1,AN123,
IF($AL$175&gt;SUM($AL$54:AL123),_xlfn.CONCAT(", ",AN123),
IF($AL$175=SUM($AL$54:AL123),_xlfn.CONCAT(" y ",AN123)))))</f>
        <v/>
      </c>
      <c r="AN123" s="110" t="s">
        <v>5257</v>
      </c>
      <c r="AO123" s="598"/>
      <c r="AP123" s="588"/>
      <c r="AQ123" s="588"/>
      <c r="AR123" s="319">
        <f t="shared" si="18"/>
        <v>0</v>
      </c>
      <c r="AS123" s="325">
        <f t="shared" si="19"/>
        <v>0</v>
      </c>
      <c r="AT123" s="326">
        <f t="shared" si="20"/>
        <v>0</v>
      </c>
      <c r="AU123" s="327">
        <f t="shared" si="21"/>
        <v>0</v>
      </c>
      <c r="AV123" s="333">
        <f t="shared" si="22"/>
        <v>0</v>
      </c>
      <c r="AW123" s="334">
        <f t="shared" si="23"/>
        <v>0</v>
      </c>
      <c r="BB123" s="349">
        <f t="shared" si="24"/>
        <v>0</v>
      </c>
      <c r="BC123" s="579">
        <f t="shared" si="25"/>
        <v>0</v>
      </c>
    </row>
    <row r="124" spans="1:55" ht="14.25">
      <c r="A124" s="22"/>
      <c r="B124" s="11"/>
      <c r="C124" s="35" t="s">
        <v>5258</v>
      </c>
      <c r="D124" s="861" t="str">
        <f>IF(CNGE_2026_M1_Secc1_Sub1!$D110="","",CNGE_2026_M1_Secc1_Sub1!$D110)</f>
        <v/>
      </c>
      <c r="E124" s="862"/>
      <c r="F124" s="862"/>
      <c r="G124" s="862"/>
      <c r="H124" s="862"/>
      <c r="I124" s="862"/>
      <c r="J124" s="862"/>
      <c r="K124" s="862"/>
      <c r="L124" s="862"/>
      <c r="M124" s="862"/>
      <c r="N124" s="862"/>
      <c r="O124" s="862"/>
      <c r="P124" s="310"/>
      <c r="Q124" s="310"/>
      <c r="R124" s="642"/>
      <c r="S124" s="310"/>
      <c r="T124" s="310"/>
      <c r="U124" s="310"/>
      <c r="V124" s="310"/>
      <c r="W124" s="310"/>
      <c r="X124" s="310"/>
      <c r="Y124" s="310"/>
      <c r="Z124" s="310"/>
      <c r="AA124" s="310"/>
      <c r="AB124" s="310"/>
      <c r="AC124" s="14"/>
      <c r="AD124" s="310"/>
      <c r="AG124" s="304">
        <f t="shared" si="16"/>
        <v>0</v>
      </c>
      <c r="AH124" s="307">
        <f t="shared" si="17"/>
        <v>0</v>
      </c>
      <c r="AI124" s="307">
        <f t="shared" si="26"/>
        <v>0</v>
      </c>
      <c r="AJ124" s="525">
        <f t="shared" si="27"/>
        <v>0</v>
      </c>
      <c r="AK124" s="309">
        <f t="shared" si="28"/>
        <v>0</v>
      </c>
      <c r="AL124" s="293">
        <f t="shared" si="15"/>
        <v>0</v>
      </c>
      <c r="AM124" s="283" t="str">
        <f>IF(AL124=0,"",
IF(SUM($AL$54:AL124)=1,AN124,
IF($AL$175&gt;SUM($AL$54:AL124),_xlfn.CONCAT(", ",AN124),
IF($AL$175=SUM($AL$54:AL124),_xlfn.CONCAT(" y ",AN124)))))</f>
        <v/>
      </c>
      <c r="AN124" s="110" t="s">
        <v>5259</v>
      </c>
      <c r="AO124" s="598"/>
      <c r="AP124" s="588"/>
      <c r="AQ124" s="588"/>
      <c r="AR124" s="319">
        <f t="shared" si="18"/>
        <v>0</v>
      </c>
      <c r="AS124" s="325">
        <f t="shared" si="19"/>
        <v>0</v>
      </c>
      <c r="AT124" s="326">
        <f t="shared" si="20"/>
        <v>0</v>
      </c>
      <c r="AU124" s="327">
        <f t="shared" si="21"/>
        <v>0</v>
      </c>
      <c r="AV124" s="333">
        <f t="shared" si="22"/>
        <v>0</v>
      </c>
      <c r="AW124" s="334">
        <f t="shared" si="23"/>
        <v>0</v>
      </c>
      <c r="BB124" s="349">
        <f t="shared" si="24"/>
        <v>0</v>
      </c>
      <c r="BC124" s="579">
        <f t="shared" si="25"/>
        <v>0</v>
      </c>
    </row>
    <row r="125" spans="1:55" ht="14.25">
      <c r="A125" s="22"/>
      <c r="B125" s="11"/>
      <c r="C125" s="35" t="s">
        <v>5260</v>
      </c>
      <c r="D125" s="861" t="str">
        <f>IF(CNGE_2026_M1_Secc1_Sub1!$D111="","",CNGE_2026_M1_Secc1_Sub1!$D111)</f>
        <v/>
      </c>
      <c r="E125" s="862"/>
      <c r="F125" s="862"/>
      <c r="G125" s="862"/>
      <c r="H125" s="862"/>
      <c r="I125" s="862"/>
      <c r="J125" s="862"/>
      <c r="K125" s="862"/>
      <c r="L125" s="862"/>
      <c r="M125" s="862"/>
      <c r="N125" s="862"/>
      <c r="O125" s="862"/>
      <c r="P125" s="310"/>
      <c r="Q125" s="310"/>
      <c r="R125" s="642"/>
      <c r="S125" s="310"/>
      <c r="T125" s="310"/>
      <c r="U125" s="310"/>
      <c r="V125" s="310"/>
      <c r="W125" s="310"/>
      <c r="X125" s="310"/>
      <c r="Y125" s="310"/>
      <c r="Z125" s="310"/>
      <c r="AA125" s="310"/>
      <c r="AB125" s="310"/>
      <c r="AC125" s="14"/>
      <c r="AD125" s="310"/>
      <c r="AG125" s="304">
        <f t="shared" si="16"/>
        <v>0</v>
      </c>
      <c r="AH125" s="307">
        <f t="shared" si="17"/>
        <v>0</v>
      </c>
      <c r="AI125" s="307">
        <f t="shared" si="26"/>
        <v>0</v>
      </c>
      <c r="AJ125" s="525">
        <f t="shared" si="27"/>
        <v>0</v>
      </c>
      <c r="AK125" s="309">
        <f t="shared" si="28"/>
        <v>0</v>
      </c>
      <c r="AL125" s="293">
        <f t="shared" si="15"/>
        <v>0</v>
      </c>
      <c r="AM125" s="283" t="str">
        <f>IF(AL125=0,"",
IF(SUM($AL$54:AL125)=1,AN125,
IF($AL$175&gt;SUM($AL$54:AL125),_xlfn.CONCAT(", ",AN125),
IF($AL$175=SUM($AL$54:AL125),_xlfn.CONCAT(" y ",AN125)))))</f>
        <v/>
      </c>
      <c r="AN125" s="110" t="s">
        <v>5261</v>
      </c>
      <c r="AO125" s="598"/>
      <c r="AP125" s="588"/>
      <c r="AQ125" s="588"/>
      <c r="AR125" s="319">
        <f t="shared" si="18"/>
        <v>0</v>
      </c>
      <c r="AS125" s="325">
        <f t="shared" si="19"/>
        <v>0</v>
      </c>
      <c r="AT125" s="326">
        <f t="shared" si="20"/>
        <v>0</v>
      </c>
      <c r="AU125" s="327">
        <f t="shared" si="21"/>
        <v>0</v>
      </c>
      <c r="AV125" s="333">
        <f t="shared" si="22"/>
        <v>0</v>
      </c>
      <c r="AW125" s="334">
        <f t="shared" si="23"/>
        <v>0</v>
      </c>
      <c r="BB125" s="349">
        <f t="shared" si="24"/>
        <v>0</v>
      </c>
      <c r="BC125" s="579">
        <f t="shared" si="25"/>
        <v>0</v>
      </c>
    </row>
    <row r="126" spans="1:55" ht="14.25">
      <c r="A126" s="22"/>
      <c r="B126" s="11"/>
      <c r="C126" s="35" t="s">
        <v>5262</v>
      </c>
      <c r="D126" s="861" t="str">
        <f>IF(CNGE_2026_M1_Secc1_Sub1!$D112="","",CNGE_2026_M1_Secc1_Sub1!$D112)</f>
        <v/>
      </c>
      <c r="E126" s="862"/>
      <c r="F126" s="862"/>
      <c r="G126" s="862"/>
      <c r="H126" s="862"/>
      <c r="I126" s="862"/>
      <c r="J126" s="862"/>
      <c r="K126" s="862"/>
      <c r="L126" s="862"/>
      <c r="M126" s="862"/>
      <c r="N126" s="862"/>
      <c r="O126" s="862"/>
      <c r="P126" s="310"/>
      <c r="Q126" s="310"/>
      <c r="R126" s="642"/>
      <c r="S126" s="310"/>
      <c r="T126" s="310"/>
      <c r="U126" s="310"/>
      <c r="V126" s="310"/>
      <c r="W126" s="310"/>
      <c r="X126" s="310"/>
      <c r="Y126" s="310"/>
      <c r="Z126" s="310"/>
      <c r="AA126" s="310"/>
      <c r="AB126" s="310"/>
      <c r="AC126" s="14"/>
      <c r="AD126" s="310"/>
      <c r="AG126" s="304">
        <f t="shared" si="16"/>
        <v>0</v>
      </c>
      <c r="AH126" s="307">
        <f t="shared" si="17"/>
        <v>0</v>
      </c>
      <c r="AI126" s="307">
        <f t="shared" si="26"/>
        <v>0</v>
      </c>
      <c r="AJ126" s="525">
        <f t="shared" si="27"/>
        <v>0</v>
      </c>
      <c r="AK126" s="309">
        <f t="shared" si="28"/>
        <v>0</v>
      </c>
      <c r="AL126" s="293">
        <f t="shared" si="15"/>
        <v>0</v>
      </c>
      <c r="AM126" s="283" t="str">
        <f>IF(AL126=0,"",
IF(SUM($AL$54:AL126)=1,AN126,
IF($AL$175&gt;SUM($AL$54:AL126),_xlfn.CONCAT(", ",AN126),
IF($AL$175=SUM($AL$54:AL126),_xlfn.CONCAT(" y ",AN126)))))</f>
        <v/>
      </c>
      <c r="AN126" s="110" t="s">
        <v>5263</v>
      </c>
      <c r="AO126" s="598"/>
      <c r="AP126" s="588"/>
      <c r="AQ126" s="588"/>
      <c r="AR126" s="319">
        <f t="shared" si="18"/>
        <v>0</v>
      </c>
      <c r="AS126" s="325">
        <f t="shared" si="19"/>
        <v>0</v>
      </c>
      <c r="AT126" s="326">
        <f t="shared" si="20"/>
        <v>0</v>
      </c>
      <c r="AU126" s="327">
        <f t="shared" si="21"/>
        <v>0</v>
      </c>
      <c r="AV126" s="333">
        <f t="shared" si="22"/>
        <v>0</v>
      </c>
      <c r="AW126" s="334">
        <f t="shared" si="23"/>
        <v>0</v>
      </c>
      <c r="BB126" s="349">
        <f t="shared" si="24"/>
        <v>0</v>
      </c>
      <c r="BC126" s="579">
        <f t="shared" si="25"/>
        <v>0</v>
      </c>
    </row>
    <row r="127" spans="1:55" ht="14.25">
      <c r="A127" s="22"/>
      <c r="B127" s="11"/>
      <c r="C127" s="35" t="s">
        <v>5264</v>
      </c>
      <c r="D127" s="861" t="str">
        <f>IF(CNGE_2026_M1_Secc1_Sub1!$D113="","",CNGE_2026_M1_Secc1_Sub1!$D113)</f>
        <v/>
      </c>
      <c r="E127" s="862"/>
      <c r="F127" s="862"/>
      <c r="G127" s="862"/>
      <c r="H127" s="862"/>
      <c r="I127" s="862"/>
      <c r="J127" s="862"/>
      <c r="K127" s="862"/>
      <c r="L127" s="862"/>
      <c r="M127" s="862"/>
      <c r="N127" s="862"/>
      <c r="O127" s="862"/>
      <c r="P127" s="310"/>
      <c r="Q127" s="310"/>
      <c r="R127" s="642"/>
      <c r="S127" s="310"/>
      <c r="T127" s="310"/>
      <c r="U127" s="310"/>
      <c r="V127" s="310"/>
      <c r="W127" s="310"/>
      <c r="X127" s="310"/>
      <c r="Y127" s="310"/>
      <c r="Z127" s="310"/>
      <c r="AA127" s="310"/>
      <c r="AB127" s="310"/>
      <c r="AC127" s="14"/>
      <c r="AD127" s="310"/>
      <c r="AG127" s="304">
        <f t="shared" si="16"/>
        <v>0</v>
      </c>
      <c r="AH127" s="307">
        <f t="shared" si="17"/>
        <v>0</v>
      </c>
      <c r="AI127" s="307">
        <f t="shared" si="26"/>
        <v>0</v>
      </c>
      <c r="AJ127" s="525">
        <f t="shared" si="27"/>
        <v>0</v>
      </c>
      <c r="AK127" s="309">
        <f t="shared" si="28"/>
        <v>0</v>
      </c>
      <c r="AL127" s="293">
        <f t="shared" si="15"/>
        <v>0</v>
      </c>
      <c r="AM127" s="283" t="str">
        <f>IF(AL127=0,"",
IF(SUM($AL$54:AL127)=1,AN127,
IF($AL$175&gt;SUM($AL$54:AL127),_xlfn.CONCAT(", ",AN127),
IF($AL$175=SUM($AL$54:AL127),_xlfn.CONCAT(" y ",AN127)))))</f>
        <v/>
      </c>
      <c r="AN127" s="110" t="s">
        <v>5265</v>
      </c>
      <c r="AO127" s="598"/>
      <c r="AP127" s="588"/>
      <c r="AQ127" s="588"/>
      <c r="AR127" s="319">
        <f t="shared" si="18"/>
        <v>0</v>
      </c>
      <c r="AS127" s="325">
        <f t="shared" si="19"/>
        <v>0</v>
      </c>
      <c r="AT127" s="326">
        <f t="shared" si="20"/>
        <v>0</v>
      </c>
      <c r="AU127" s="327">
        <f t="shared" si="21"/>
        <v>0</v>
      </c>
      <c r="AV127" s="333">
        <f t="shared" si="22"/>
        <v>0</v>
      </c>
      <c r="AW127" s="334">
        <f t="shared" si="23"/>
        <v>0</v>
      </c>
      <c r="BB127" s="349">
        <f t="shared" si="24"/>
        <v>0</v>
      </c>
      <c r="BC127" s="579">
        <f t="shared" si="25"/>
        <v>0</v>
      </c>
    </row>
    <row r="128" spans="1:55" ht="14.25">
      <c r="A128" s="22"/>
      <c r="B128" s="11"/>
      <c r="C128" s="35" t="s">
        <v>5266</v>
      </c>
      <c r="D128" s="861" t="str">
        <f>IF(CNGE_2026_M1_Secc1_Sub1!$D114="","",CNGE_2026_M1_Secc1_Sub1!$D114)</f>
        <v/>
      </c>
      <c r="E128" s="862"/>
      <c r="F128" s="862"/>
      <c r="G128" s="862"/>
      <c r="H128" s="862"/>
      <c r="I128" s="862"/>
      <c r="J128" s="862"/>
      <c r="K128" s="862"/>
      <c r="L128" s="862"/>
      <c r="M128" s="862"/>
      <c r="N128" s="862"/>
      <c r="O128" s="862"/>
      <c r="P128" s="310"/>
      <c r="Q128" s="310"/>
      <c r="R128" s="642"/>
      <c r="S128" s="310"/>
      <c r="T128" s="310"/>
      <c r="U128" s="310"/>
      <c r="V128" s="310"/>
      <c r="W128" s="310"/>
      <c r="X128" s="310"/>
      <c r="Y128" s="310"/>
      <c r="Z128" s="310"/>
      <c r="AA128" s="310"/>
      <c r="AB128" s="310"/>
      <c r="AC128" s="14"/>
      <c r="AD128" s="310"/>
      <c r="AG128" s="304">
        <f t="shared" si="16"/>
        <v>0</v>
      </c>
      <c r="AH128" s="307">
        <f t="shared" si="17"/>
        <v>0</v>
      </c>
      <c r="AI128" s="307">
        <f t="shared" si="26"/>
        <v>0</v>
      </c>
      <c r="AJ128" s="525">
        <f t="shared" si="27"/>
        <v>0</v>
      </c>
      <c r="AK128" s="309">
        <f t="shared" si="28"/>
        <v>0</v>
      </c>
      <c r="AL128" s="293">
        <f t="shared" si="15"/>
        <v>0</v>
      </c>
      <c r="AM128" s="283" t="str">
        <f>IF(AL128=0,"",
IF(SUM($AL$54:AL128)=1,AN128,
IF($AL$175&gt;SUM($AL$54:AL128),_xlfn.CONCAT(", ",AN128),
IF($AL$175=SUM($AL$54:AL128),_xlfn.CONCAT(" y ",AN128)))))</f>
        <v/>
      </c>
      <c r="AN128" s="110" t="s">
        <v>5267</v>
      </c>
      <c r="AO128" s="598"/>
      <c r="AP128" s="588"/>
      <c r="AQ128" s="588"/>
      <c r="AR128" s="319">
        <f t="shared" si="18"/>
        <v>0</v>
      </c>
      <c r="AS128" s="325">
        <f t="shared" si="19"/>
        <v>0</v>
      </c>
      <c r="AT128" s="326">
        <f t="shared" si="20"/>
        <v>0</v>
      </c>
      <c r="AU128" s="327">
        <f t="shared" si="21"/>
        <v>0</v>
      </c>
      <c r="AV128" s="333">
        <f t="shared" si="22"/>
        <v>0</v>
      </c>
      <c r="AW128" s="334">
        <f t="shared" si="23"/>
        <v>0</v>
      </c>
      <c r="BB128" s="349">
        <f t="shared" si="24"/>
        <v>0</v>
      </c>
      <c r="BC128" s="579">
        <f t="shared" si="25"/>
        <v>0</v>
      </c>
    </row>
    <row r="129" spans="1:55" ht="14.25">
      <c r="A129" s="22"/>
      <c r="B129" s="11"/>
      <c r="C129" s="35" t="s">
        <v>5268</v>
      </c>
      <c r="D129" s="861" t="str">
        <f>IF(CNGE_2026_M1_Secc1_Sub1!$D115="","",CNGE_2026_M1_Secc1_Sub1!$D115)</f>
        <v/>
      </c>
      <c r="E129" s="862"/>
      <c r="F129" s="862"/>
      <c r="G129" s="862"/>
      <c r="H129" s="862"/>
      <c r="I129" s="862"/>
      <c r="J129" s="862"/>
      <c r="K129" s="862"/>
      <c r="L129" s="862"/>
      <c r="M129" s="862"/>
      <c r="N129" s="862"/>
      <c r="O129" s="862"/>
      <c r="P129" s="310"/>
      <c r="Q129" s="310"/>
      <c r="R129" s="642"/>
      <c r="S129" s="310"/>
      <c r="T129" s="310"/>
      <c r="U129" s="310"/>
      <c r="V129" s="310"/>
      <c r="W129" s="310"/>
      <c r="X129" s="310"/>
      <c r="Y129" s="310"/>
      <c r="Z129" s="310"/>
      <c r="AA129" s="310"/>
      <c r="AB129" s="310"/>
      <c r="AC129" s="14"/>
      <c r="AD129" s="310"/>
      <c r="AG129" s="304">
        <f t="shared" si="16"/>
        <v>0</v>
      </c>
      <c r="AH129" s="307">
        <f t="shared" si="17"/>
        <v>0</v>
      </c>
      <c r="AI129" s="307">
        <f t="shared" si="26"/>
        <v>0</v>
      </c>
      <c r="AJ129" s="525">
        <f t="shared" si="27"/>
        <v>0</v>
      </c>
      <c r="AK129" s="309">
        <f t="shared" si="28"/>
        <v>0</v>
      </c>
      <c r="AL129" s="293">
        <f t="shared" si="15"/>
        <v>0</v>
      </c>
      <c r="AM129" s="283" t="str">
        <f>IF(AL129=0,"",
IF(SUM($AL$54:AL129)=1,AN129,
IF($AL$175&gt;SUM($AL$54:AL129),_xlfn.CONCAT(", ",AN129),
IF($AL$175=SUM($AL$54:AL129),_xlfn.CONCAT(" y ",AN129)))))</f>
        <v/>
      </c>
      <c r="AN129" s="110" t="s">
        <v>5269</v>
      </c>
      <c r="AO129" s="598"/>
      <c r="AP129" s="588"/>
      <c r="AQ129" s="588"/>
      <c r="AR129" s="319">
        <f t="shared" si="18"/>
        <v>0</v>
      </c>
      <c r="AS129" s="325">
        <f t="shared" si="19"/>
        <v>0</v>
      </c>
      <c r="AT129" s="326">
        <f t="shared" si="20"/>
        <v>0</v>
      </c>
      <c r="AU129" s="327">
        <f t="shared" si="21"/>
        <v>0</v>
      </c>
      <c r="AV129" s="333">
        <f t="shared" si="22"/>
        <v>0</v>
      </c>
      <c r="AW129" s="334">
        <f t="shared" si="23"/>
        <v>0</v>
      </c>
      <c r="BB129" s="349">
        <f t="shared" si="24"/>
        <v>0</v>
      </c>
      <c r="BC129" s="579">
        <f t="shared" si="25"/>
        <v>0</v>
      </c>
    </row>
    <row r="130" spans="1:55" ht="14.25">
      <c r="A130" s="22"/>
      <c r="B130" s="11"/>
      <c r="C130" s="35" t="s">
        <v>5270</v>
      </c>
      <c r="D130" s="861" t="str">
        <f>IF(CNGE_2026_M1_Secc1_Sub1!$D116="","",CNGE_2026_M1_Secc1_Sub1!$D116)</f>
        <v/>
      </c>
      <c r="E130" s="862"/>
      <c r="F130" s="862"/>
      <c r="G130" s="862"/>
      <c r="H130" s="862"/>
      <c r="I130" s="862"/>
      <c r="J130" s="862"/>
      <c r="K130" s="862"/>
      <c r="L130" s="862"/>
      <c r="M130" s="862"/>
      <c r="N130" s="862"/>
      <c r="O130" s="862"/>
      <c r="P130" s="310"/>
      <c r="Q130" s="310"/>
      <c r="R130" s="642"/>
      <c r="S130" s="310"/>
      <c r="T130" s="310"/>
      <c r="U130" s="310"/>
      <c r="V130" s="310"/>
      <c r="W130" s="310"/>
      <c r="X130" s="310"/>
      <c r="Y130" s="310"/>
      <c r="Z130" s="310"/>
      <c r="AA130" s="310"/>
      <c r="AB130" s="310"/>
      <c r="AC130" s="14"/>
      <c r="AD130" s="310"/>
      <c r="AG130" s="304">
        <f t="shared" si="16"/>
        <v>0</v>
      </c>
      <c r="AH130" s="307">
        <f t="shared" si="17"/>
        <v>0</v>
      </c>
      <c r="AI130" s="307">
        <f t="shared" si="26"/>
        <v>0</v>
      </c>
      <c r="AJ130" s="525">
        <f t="shared" si="27"/>
        <v>0</v>
      </c>
      <c r="AK130" s="309">
        <f t="shared" si="28"/>
        <v>0</v>
      </c>
      <c r="AL130" s="293">
        <f t="shared" si="15"/>
        <v>0</v>
      </c>
      <c r="AM130" s="283" t="str">
        <f>IF(AL130=0,"",
IF(SUM($AL$54:AL130)=1,AN130,
IF($AL$175&gt;SUM($AL$54:AL130),_xlfn.CONCAT(", ",AN130),
IF($AL$175=SUM($AL$54:AL130),_xlfn.CONCAT(" y ",AN130)))))</f>
        <v/>
      </c>
      <c r="AN130" s="110" t="s">
        <v>5271</v>
      </c>
      <c r="AO130" s="598"/>
      <c r="AP130" s="588"/>
      <c r="AQ130" s="588"/>
      <c r="AR130" s="319">
        <f t="shared" si="18"/>
        <v>0</v>
      </c>
      <c r="AS130" s="325">
        <f t="shared" si="19"/>
        <v>0</v>
      </c>
      <c r="AT130" s="326">
        <f t="shared" si="20"/>
        <v>0</v>
      </c>
      <c r="AU130" s="327">
        <f t="shared" si="21"/>
        <v>0</v>
      </c>
      <c r="AV130" s="333">
        <f t="shared" si="22"/>
        <v>0</v>
      </c>
      <c r="AW130" s="334">
        <f t="shared" si="23"/>
        <v>0</v>
      </c>
      <c r="BB130" s="349">
        <f t="shared" si="24"/>
        <v>0</v>
      </c>
      <c r="BC130" s="579">
        <f t="shared" si="25"/>
        <v>0</v>
      </c>
    </row>
    <row r="131" spans="1:55" ht="14.25">
      <c r="A131" s="22"/>
      <c r="B131" s="11"/>
      <c r="C131" s="35" t="s">
        <v>5272</v>
      </c>
      <c r="D131" s="861" t="str">
        <f>IF(CNGE_2026_M1_Secc1_Sub1!$D117="","",CNGE_2026_M1_Secc1_Sub1!$D117)</f>
        <v/>
      </c>
      <c r="E131" s="862"/>
      <c r="F131" s="862"/>
      <c r="G131" s="862"/>
      <c r="H131" s="862"/>
      <c r="I131" s="862"/>
      <c r="J131" s="862"/>
      <c r="K131" s="862"/>
      <c r="L131" s="862"/>
      <c r="M131" s="862"/>
      <c r="N131" s="862"/>
      <c r="O131" s="862"/>
      <c r="P131" s="310"/>
      <c r="Q131" s="310"/>
      <c r="R131" s="642"/>
      <c r="S131" s="310"/>
      <c r="T131" s="310"/>
      <c r="U131" s="310"/>
      <c r="V131" s="310"/>
      <c r="W131" s="310"/>
      <c r="X131" s="310"/>
      <c r="Y131" s="310"/>
      <c r="Z131" s="310"/>
      <c r="AA131" s="310"/>
      <c r="AB131" s="310"/>
      <c r="AC131" s="14"/>
      <c r="AD131" s="310"/>
      <c r="AG131" s="304">
        <f t="shared" si="16"/>
        <v>0</v>
      </c>
      <c r="AH131" s="307">
        <f t="shared" si="17"/>
        <v>0</v>
      </c>
      <c r="AI131" s="307">
        <f t="shared" si="26"/>
        <v>0</v>
      </c>
      <c r="AJ131" s="525">
        <f t="shared" si="27"/>
        <v>0</v>
      </c>
      <c r="AK131" s="309">
        <f t="shared" si="28"/>
        <v>0</v>
      </c>
      <c r="AL131" s="293">
        <f t="shared" si="15"/>
        <v>0</v>
      </c>
      <c r="AM131" s="283" t="str">
        <f>IF(AL131=0,"",
IF(SUM($AL$54:AL131)=1,AN131,
IF($AL$175&gt;SUM($AL$54:AL131),_xlfn.CONCAT(", ",AN131),
IF($AL$175=SUM($AL$54:AL131),_xlfn.CONCAT(" y ",AN131)))))</f>
        <v/>
      </c>
      <c r="AN131" s="110" t="s">
        <v>5273</v>
      </c>
      <c r="AO131" s="598"/>
      <c r="AP131" s="588"/>
      <c r="AQ131" s="588"/>
      <c r="AR131" s="319">
        <f t="shared" si="18"/>
        <v>0</v>
      </c>
      <c r="AS131" s="325">
        <f t="shared" si="19"/>
        <v>0</v>
      </c>
      <c r="AT131" s="326">
        <f t="shared" si="20"/>
        <v>0</v>
      </c>
      <c r="AU131" s="327">
        <f t="shared" si="21"/>
        <v>0</v>
      </c>
      <c r="AV131" s="333">
        <f t="shared" si="22"/>
        <v>0</v>
      </c>
      <c r="AW131" s="334">
        <f t="shared" si="23"/>
        <v>0</v>
      </c>
      <c r="BB131" s="349">
        <f t="shared" si="24"/>
        <v>0</v>
      </c>
      <c r="BC131" s="579">
        <f t="shared" si="25"/>
        <v>0</v>
      </c>
    </row>
    <row r="132" spans="1:55" ht="14.25">
      <c r="A132" s="22"/>
      <c r="B132" s="11"/>
      <c r="C132" s="35" t="s">
        <v>5274</v>
      </c>
      <c r="D132" s="861" t="str">
        <f>IF(CNGE_2026_M1_Secc1_Sub1!$D118="","",CNGE_2026_M1_Secc1_Sub1!$D118)</f>
        <v/>
      </c>
      <c r="E132" s="862"/>
      <c r="F132" s="862"/>
      <c r="G132" s="862"/>
      <c r="H132" s="862"/>
      <c r="I132" s="862"/>
      <c r="J132" s="862"/>
      <c r="K132" s="862"/>
      <c r="L132" s="862"/>
      <c r="M132" s="862"/>
      <c r="N132" s="862"/>
      <c r="O132" s="862"/>
      <c r="P132" s="310"/>
      <c r="Q132" s="310"/>
      <c r="R132" s="642"/>
      <c r="S132" s="310"/>
      <c r="T132" s="310"/>
      <c r="U132" s="310"/>
      <c r="V132" s="310"/>
      <c r="W132" s="310"/>
      <c r="X132" s="310"/>
      <c r="Y132" s="310"/>
      <c r="Z132" s="310"/>
      <c r="AA132" s="310"/>
      <c r="AB132" s="310"/>
      <c r="AC132" s="14"/>
      <c r="AD132" s="310"/>
      <c r="AG132" s="304">
        <f t="shared" si="16"/>
        <v>0</v>
      </c>
      <c r="AH132" s="307">
        <f t="shared" si="17"/>
        <v>0</v>
      </c>
      <c r="AI132" s="307">
        <f t="shared" si="26"/>
        <v>0</v>
      </c>
      <c r="AJ132" s="525">
        <f t="shared" si="27"/>
        <v>0</v>
      </c>
      <c r="AK132" s="309">
        <f t="shared" si="28"/>
        <v>0</v>
      </c>
      <c r="AL132" s="293">
        <f t="shared" si="15"/>
        <v>0</v>
      </c>
      <c r="AM132" s="283" t="str">
        <f>IF(AL132=0,"",
IF(SUM($AL$54:AL132)=1,AN132,
IF($AL$175&gt;SUM($AL$54:AL132),_xlfn.CONCAT(", ",AN132),
IF($AL$175=SUM($AL$54:AL132),_xlfn.CONCAT(" y ",AN132)))))</f>
        <v/>
      </c>
      <c r="AN132" s="110" t="s">
        <v>5275</v>
      </c>
      <c r="AO132" s="598"/>
      <c r="AP132" s="588"/>
      <c r="AQ132" s="588"/>
      <c r="AR132" s="319">
        <f t="shared" si="18"/>
        <v>0</v>
      </c>
      <c r="AS132" s="325">
        <f t="shared" si="19"/>
        <v>0</v>
      </c>
      <c r="AT132" s="326">
        <f t="shared" si="20"/>
        <v>0</v>
      </c>
      <c r="AU132" s="327">
        <f t="shared" si="21"/>
        <v>0</v>
      </c>
      <c r="AV132" s="333">
        <f t="shared" si="22"/>
        <v>0</v>
      </c>
      <c r="AW132" s="334">
        <f t="shared" si="23"/>
        <v>0</v>
      </c>
      <c r="BB132" s="349">
        <f t="shared" si="24"/>
        <v>0</v>
      </c>
      <c r="BC132" s="579">
        <f t="shared" si="25"/>
        <v>0</v>
      </c>
    </row>
    <row r="133" spans="1:55" ht="14.25">
      <c r="A133" s="22"/>
      <c r="B133" s="11"/>
      <c r="C133" s="35" t="s">
        <v>5276</v>
      </c>
      <c r="D133" s="861" t="str">
        <f>IF(CNGE_2026_M1_Secc1_Sub1!$D119="","",CNGE_2026_M1_Secc1_Sub1!$D119)</f>
        <v/>
      </c>
      <c r="E133" s="862"/>
      <c r="F133" s="862"/>
      <c r="G133" s="862"/>
      <c r="H133" s="862"/>
      <c r="I133" s="862"/>
      <c r="J133" s="862"/>
      <c r="K133" s="862"/>
      <c r="L133" s="862"/>
      <c r="M133" s="862"/>
      <c r="N133" s="862"/>
      <c r="O133" s="862"/>
      <c r="P133" s="310"/>
      <c r="Q133" s="310"/>
      <c r="R133" s="642"/>
      <c r="S133" s="310"/>
      <c r="T133" s="310"/>
      <c r="U133" s="310"/>
      <c r="V133" s="310"/>
      <c r="W133" s="310"/>
      <c r="X133" s="310"/>
      <c r="Y133" s="310"/>
      <c r="Z133" s="310"/>
      <c r="AA133" s="310"/>
      <c r="AB133" s="310"/>
      <c r="AC133" s="14"/>
      <c r="AD133" s="310"/>
      <c r="AG133" s="304">
        <f t="shared" si="16"/>
        <v>0</v>
      </c>
      <c r="AH133" s="307">
        <f t="shared" si="17"/>
        <v>0</v>
      </c>
      <c r="AI133" s="307">
        <f t="shared" si="26"/>
        <v>0</v>
      </c>
      <c r="AJ133" s="525">
        <f t="shared" si="27"/>
        <v>0</v>
      </c>
      <c r="AK133" s="309">
        <f t="shared" si="28"/>
        <v>0</v>
      </c>
      <c r="AL133" s="293">
        <f t="shared" si="15"/>
        <v>0</v>
      </c>
      <c r="AM133" s="283" t="str">
        <f>IF(AL133=0,"",
IF(SUM($AL$54:AL133)=1,AN133,
IF($AL$175&gt;SUM($AL$54:AL133),_xlfn.CONCAT(", ",AN133),
IF($AL$175=SUM($AL$54:AL133),_xlfn.CONCAT(" y ",AN133)))))</f>
        <v/>
      </c>
      <c r="AN133" s="110" t="s">
        <v>5277</v>
      </c>
      <c r="AO133" s="598"/>
      <c r="AP133" s="588"/>
      <c r="AQ133" s="588"/>
      <c r="AR133" s="319">
        <f t="shared" si="18"/>
        <v>0</v>
      </c>
      <c r="AS133" s="325">
        <f t="shared" si="19"/>
        <v>0</v>
      </c>
      <c r="AT133" s="326">
        <f t="shared" si="20"/>
        <v>0</v>
      </c>
      <c r="AU133" s="327">
        <f t="shared" si="21"/>
        <v>0</v>
      </c>
      <c r="AV133" s="333">
        <f t="shared" si="22"/>
        <v>0</v>
      </c>
      <c r="AW133" s="334">
        <f t="shared" si="23"/>
        <v>0</v>
      </c>
      <c r="BB133" s="349">
        <f t="shared" si="24"/>
        <v>0</v>
      </c>
      <c r="BC133" s="579">
        <f t="shared" si="25"/>
        <v>0</v>
      </c>
    </row>
    <row r="134" spans="1:55" ht="14.25">
      <c r="A134" s="22"/>
      <c r="B134" s="11"/>
      <c r="C134" s="35" t="s">
        <v>5278</v>
      </c>
      <c r="D134" s="861" t="str">
        <f>IF(CNGE_2026_M1_Secc1_Sub1!$D120="","",CNGE_2026_M1_Secc1_Sub1!$D120)</f>
        <v/>
      </c>
      <c r="E134" s="862"/>
      <c r="F134" s="862"/>
      <c r="G134" s="862"/>
      <c r="H134" s="862"/>
      <c r="I134" s="862"/>
      <c r="J134" s="862"/>
      <c r="K134" s="862"/>
      <c r="L134" s="862"/>
      <c r="M134" s="862"/>
      <c r="N134" s="862"/>
      <c r="O134" s="862"/>
      <c r="P134" s="310"/>
      <c r="Q134" s="310"/>
      <c r="R134" s="642"/>
      <c r="S134" s="310"/>
      <c r="T134" s="310"/>
      <c r="U134" s="310"/>
      <c r="V134" s="310"/>
      <c r="W134" s="310"/>
      <c r="X134" s="310"/>
      <c r="Y134" s="310"/>
      <c r="Z134" s="310"/>
      <c r="AA134" s="310"/>
      <c r="AB134" s="310"/>
      <c r="AC134" s="14"/>
      <c r="AD134" s="310"/>
      <c r="AG134" s="304">
        <f t="shared" si="16"/>
        <v>0</v>
      </c>
      <c r="AH134" s="307">
        <f t="shared" si="17"/>
        <v>0</v>
      </c>
      <c r="AI134" s="307">
        <f t="shared" si="26"/>
        <v>0</v>
      </c>
      <c r="AJ134" s="525">
        <f t="shared" si="27"/>
        <v>0</v>
      </c>
      <c r="AK134" s="309">
        <f t="shared" si="28"/>
        <v>0</v>
      </c>
      <c r="AL134" s="293">
        <f t="shared" si="15"/>
        <v>0</v>
      </c>
      <c r="AM134" s="283" t="str">
        <f>IF(AL134=0,"",
IF(SUM($AL$54:AL134)=1,AN134,
IF($AL$175&gt;SUM($AL$54:AL134),_xlfn.CONCAT(", ",AN134),
IF($AL$175=SUM($AL$54:AL134),_xlfn.CONCAT(" y ",AN134)))))</f>
        <v/>
      </c>
      <c r="AN134" s="110" t="s">
        <v>5279</v>
      </c>
      <c r="AO134" s="598"/>
      <c r="AP134" s="588"/>
      <c r="AQ134" s="588"/>
      <c r="AR134" s="319">
        <f t="shared" si="18"/>
        <v>0</v>
      </c>
      <c r="AS134" s="325">
        <f t="shared" si="19"/>
        <v>0</v>
      </c>
      <c r="AT134" s="326">
        <f t="shared" si="20"/>
        <v>0</v>
      </c>
      <c r="AU134" s="327">
        <f t="shared" si="21"/>
        <v>0</v>
      </c>
      <c r="AV134" s="333">
        <f t="shared" si="22"/>
        <v>0</v>
      </c>
      <c r="AW134" s="334">
        <f t="shared" si="23"/>
        <v>0</v>
      </c>
      <c r="BB134" s="349">
        <f t="shared" si="24"/>
        <v>0</v>
      </c>
      <c r="BC134" s="579">
        <f t="shared" si="25"/>
        <v>0</v>
      </c>
    </row>
    <row r="135" spans="1:55" ht="14.25">
      <c r="A135" s="22"/>
      <c r="B135" s="11"/>
      <c r="C135" s="35" t="s">
        <v>5280</v>
      </c>
      <c r="D135" s="861" t="str">
        <f>IF(CNGE_2026_M1_Secc1_Sub1!$D121="","",CNGE_2026_M1_Secc1_Sub1!$D121)</f>
        <v/>
      </c>
      <c r="E135" s="862"/>
      <c r="F135" s="862"/>
      <c r="G135" s="862"/>
      <c r="H135" s="862"/>
      <c r="I135" s="862"/>
      <c r="J135" s="862"/>
      <c r="K135" s="862"/>
      <c r="L135" s="862"/>
      <c r="M135" s="862"/>
      <c r="N135" s="862"/>
      <c r="O135" s="862"/>
      <c r="P135" s="310"/>
      <c r="Q135" s="310"/>
      <c r="R135" s="642"/>
      <c r="S135" s="310"/>
      <c r="T135" s="310"/>
      <c r="U135" s="310"/>
      <c r="V135" s="310"/>
      <c r="W135" s="310"/>
      <c r="X135" s="310"/>
      <c r="Y135" s="310"/>
      <c r="Z135" s="310"/>
      <c r="AA135" s="310"/>
      <c r="AB135" s="310"/>
      <c r="AC135" s="14"/>
      <c r="AD135" s="310"/>
      <c r="AG135" s="304">
        <f t="shared" si="16"/>
        <v>0</v>
      </c>
      <c r="AH135" s="307">
        <f t="shared" si="17"/>
        <v>0</v>
      </c>
      <c r="AI135" s="307">
        <f t="shared" si="26"/>
        <v>0</v>
      </c>
      <c r="AJ135" s="525">
        <f t="shared" si="27"/>
        <v>0</v>
      </c>
      <c r="AK135" s="309">
        <f t="shared" si="28"/>
        <v>0</v>
      </c>
      <c r="AL135" s="293">
        <f t="shared" si="15"/>
        <v>0</v>
      </c>
      <c r="AM135" s="283" t="str">
        <f>IF(AL135=0,"",
IF(SUM($AL$54:AL135)=1,AN135,
IF($AL$175&gt;SUM($AL$54:AL135),_xlfn.CONCAT(", ",AN135),
IF($AL$175=SUM($AL$54:AL135),_xlfn.CONCAT(" y ",AN135)))))</f>
        <v/>
      </c>
      <c r="AN135" s="110" t="s">
        <v>5281</v>
      </c>
      <c r="AO135" s="598"/>
      <c r="AP135" s="588"/>
      <c r="AQ135" s="588"/>
      <c r="AR135" s="319">
        <f t="shared" si="18"/>
        <v>0</v>
      </c>
      <c r="AS135" s="325">
        <f t="shared" si="19"/>
        <v>0</v>
      </c>
      <c r="AT135" s="326">
        <f t="shared" si="20"/>
        <v>0</v>
      </c>
      <c r="AU135" s="327">
        <f t="shared" si="21"/>
        <v>0</v>
      </c>
      <c r="AV135" s="333">
        <f t="shared" si="22"/>
        <v>0</v>
      </c>
      <c r="AW135" s="334">
        <f t="shared" si="23"/>
        <v>0</v>
      </c>
      <c r="BB135" s="349">
        <f t="shared" si="24"/>
        <v>0</v>
      </c>
      <c r="BC135" s="579">
        <f t="shared" si="25"/>
        <v>0</v>
      </c>
    </row>
    <row r="136" spans="1:55" ht="14.25">
      <c r="A136" s="22"/>
      <c r="B136" s="11"/>
      <c r="C136" s="35" t="s">
        <v>5282</v>
      </c>
      <c r="D136" s="861" t="str">
        <f>IF(CNGE_2026_M1_Secc1_Sub1!$D122="","",CNGE_2026_M1_Secc1_Sub1!$D122)</f>
        <v/>
      </c>
      <c r="E136" s="862"/>
      <c r="F136" s="862"/>
      <c r="G136" s="862"/>
      <c r="H136" s="862"/>
      <c r="I136" s="862"/>
      <c r="J136" s="862"/>
      <c r="K136" s="862"/>
      <c r="L136" s="862"/>
      <c r="M136" s="862"/>
      <c r="N136" s="862"/>
      <c r="O136" s="862"/>
      <c r="P136" s="310"/>
      <c r="Q136" s="310"/>
      <c r="R136" s="642"/>
      <c r="S136" s="310"/>
      <c r="T136" s="310"/>
      <c r="U136" s="310"/>
      <c r="V136" s="310"/>
      <c r="W136" s="310"/>
      <c r="X136" s="310"/>
      <c r="Y136" s="310"/>
      <c r="Z136" s="310"/>
      <c r="AA136" s="310"/>
      <c r="AB136" s="310"/>
      <c r="AC136" s="14"/>
      <c r="AD136" s="310"/>
      <c r="AG136" s="304">
        <f t="shared" si="16"/>
        <v>0</v>
      </c>
      <c r="AH136" s="307">
        <f t="shared" si="17"/>
        <v>0</v>
      </c>
      <c r="AI136" s="307">
        <f t="shared" si="26"/>
        <v>0</v>
      </c>
      <c r="AJ136" s="525">
        <f t="shared" si="27"/>
        <v>0</v>
      </c>
      <c r="AK136" s="309">
        <f t="shared" si="28"/>
        <v>0</v>
      </c>
      <c r="AL136" s="293">
        <f t="shared" si="15"/>
        <v>0</v>
      </c>
      <c r="AM136" s="283" t="str">
        <f>IF(AL136=0,"",
IF(SUM($AL$54:AL136)=1,AN136,
IF($AL$175&gt;SUM($AL$54:AL136),_xlfn.CONCAT(", ",AN136),
IF($AL$175=SUM($AL$54:AL136),_xlfn.CONCAT(" y ",AN136)))))</f>
        <v/>
      </c>
      <c r="AN136" s="110" t="s">
        <v>5283</v>
      </c>
      <c r="AO136" s="598"/>
      <c r="AP136" s="588"/>
      <c r="AQ136" s="588"/>
      <c r="AR136" s="319">
        <f t="shared" si="18"/>
        <v>0</v>
      </c>
      <c r="AS136" s="325">
        <f t="shared" si="19"/>
        <v>0</v>
      </c>
      <c r="AT136" s="326">
        <f t="shared" si="20"/>
        <v>0</v>
      </c>
      <c r="AU136" s="327">
        <f t="shared" si="21"/>
        <v>0</v>
      </c>
      <c r="AV136" s="333">
        <f t="shared" si="22"/>
        <v>0</v>
      </c>
      <c r="AW136" s="334">
        <f t="shared" si="23"/>
        <v>0</v>
      </c>
      <c r="BB136" s="349">
        <f t="shared" si="24"/>
        <v>0</v>
      </c>
      <c r="BC136" s="579">
        <f t="shared" si="25"/>
        <v>0</v>
      </c>
    </row>
    <row r="137" spans="1:55" ht="14.25">
      <c r="A137" s="22"/>
      <c r="B137" s="11"/>
      <c r="C137" s="35" t="s">
        <v>5284</v>
      </c>
      <c r="D137" s="861" t="str">
        <f>IF(CNGE_2026_M1_Secc1_Sub1!$D123="","",CNGE_2026_M1_Secc1_Sub1!$D123)</f>
        <v/>
      </c>
      <c r="E137" s="862"/>
      <c r="F137" s="862"/>
      <c r="G137" s="862"/>
      <c r="H137" s="862"/>
      <c r="I137" s="862"/>
      <c r="J137" s="862"/>
      <c r="K137" s="862"/>
      <c r="L137" s="862"/>
      <c r="M137" s="862"/>
      <c r="N137" s="862"/>
      <c r="O137" s="862"/>
      <c r="P137" s="310"/>
      <c r="Q137" s="310"/>
      <c r="R137" s="642"/>
      <c r="S137" s="310"/>
      <c r="T137" s="310"/>
      <c r="U137" s="310"/>
      <c r="V137" s="310"/>
      <c r="W137" s="310"/>
      <c r="X137" s="310"/>
      <c r="Y137" s="310"/>
      <c r="Z137" s="310"/>
      <c r="AA137" s="310"/>
      <c r="AB137" s="310"/>
      <c r="AC137" s="14"/>
      <c r="AD137" s="310"/>
      <c r="AG137" s="304">
        <f t="shared" si="16"/>
        <v>0</v>
      </c>
      <c r="AH137" s="307">
        <f t="shared" si="17"/>
        <v>0</v>
      </c>
      <c r="AI137" s="307">
        <f t="shared" si="26"/>
        <v>0</v>
      </c>
      <c r="AJ137" s="525">
        <f t="shared" si="27"/>
        <v>0</v>
      </c>
      <c r="AK137" s="309">
        <f t="shared" si="28"/>
        <v>0</v>
      </c>
      <c r="AL137" s="293">
        <f t="shared" si="15"/>
        <v>0</v>
      </c>
      <c r="AM137" s="283" t="str">
        <f>IF(AL137=0,"",
IF(SUM($AL$54:AL137)=1,AN137,
IF($AL$175&gt;SUM($AL$54:AL137),_xlfn.CONCAT(", ",AN137),
IF($AL$175=SUM($AL$54:AL137),_xlfn.CONCAT(" y ",AN137)))))</f>
        <v/>
      </c>
      <c r="AN137" s="110" t="s">
        <v>5285</v>
      </c>
      <c r="AO137" s="598"/>
      <c r="AP137" s="588"/>
      <c r="AQ137" s="588"/>
      <c r="AR137" s="319">
        <f t="shared" si="18"/>
        <v>0</v>
      </c>
      <c r="AS137" s="325">
        <f t="shared" si="19"/>
        <v>0</v>
      </c>
      <c r="AT137" s="326">
        <f t="shared" si="20"/>
        <v>0</v>
      </c>
      <c r="AU137" s="327">
        <f t="shared" si="21"/>
        <v>0</v>
      </c>
      <c r="AV137" s="333">
        <f t="shared" si="22"/>
        <v>0</v>
      </c>
      <c r="AW137" s="334">
        <f t="shared" si="23"/>
        <v>0</v>
      </c>
      <c r="BB137" s="349">
        <f t="shared" si="24"/>
        <v>0</v>
      </c>
      <c r="BC137" s="579">
        <f t="shared" si="25"/>
        <v>0</v>
      </c>
    </row>
    <row r="138" spans="1:55" ht="14.25">
      <c r="A138" s="22"/>
      <c r="B138" s="11"/>
      <c r="C138" s="35" t="s">
        <v>5286</v>
      </c>
      <c r="D138" s="861" t="str">
        <f>IF(CNGE_2026_M1_Secc1_Sub1!$D124="","",CNGE_2026_M1_Secc1_Sub1!$D124)</f>
        <v/>
      </c>
      <c r="E138" s="862"/>
      <c r="F138" s="862"/>
      <c r="G138" s="862"/>
      <c r="H138" s="862"/>
      <c r="I138" s="862"/>
      <c r="J138" s="862"/>
      <c r="K138" s="862"/>
      <c r="L138" s="862"/>
      <c r="M138" s="862"/>
      <c r="N138" s="862"/>
      <c r="O138" s="862"/>
      <c r="P138" s="310"/>
      <c r="Q138" s="310"/>
      <c r="R138" s="642"/>
      <c r="S138" s="310"/>
      <c r="T138" s="310"/>
      <c r="U138" s="310"/>
      <c r="V138" s="310"/>
      <c r="W138" s="310"/>
      <c r="X138" s="310"/>
      <c r="Y138" s="310"/>
      <c r="Z138" s="310"/>
      <c r="AA138" s="310"/>
      <c r="AB138" s="310"/>
      <c r="AC138" s="14"/>
      <c r="AD138" s="310"/>
      <c r="AG138" s="304">
        <f t="shared" si="16"/>
        <v>0</v>
      </c>
      <c r="AH138" s="307">
        <f t="shared" si="17"/>
        <v>0</v>
      </c>
      <c r="AI138" s="307">
        <f t="shared" si="26"/>
        <v>0</v>
      </c>
      <c r="AJ138" s="525">
        <f t="shared" si="27"/>
        <v>0</v>
      </c>
      <c r="AK138" s="309">
        <f t="shared" si="28"/>
        <v>0</v>
      </c>
      <c r="AL138" s="293">
        <f t="shared" si="15"/>
        <v>0</v>
      </c>
      <c r="AM138" s="283" t="str">
        <f>IF(AL138=0,"",
IF(SUM($AL$54:AL138)=1,AN138,
IF($AL$175&gt;SUM($AL$54:AL138),_xlfn.CONCAT(", ",AN138),
IF($AL$175=SUM($AL$54:AL138),_xlfn.CONCAT(" y ",AN138)))))</f>
        <v/>
      </c>
      <c r="AN138" s="110" t="s">
        <v>5287</v>
      </c>
      <c r="AO138" s="598"/>
      <c r="AP138" s="588"/>
      <c r="AQ138" s="588"/>
      <c r="AR138" s="319">
        <f t="shared" si="18"/>
        <v>0</v>
      </c>
      <c r="AS138" s="325">
        <f t="shared" si="19"/>
        <v>0</v>
      </c>
      <c r="AT138" s="326">
        <f t="shared" si="20"/>
        <v>0</v>
      </c>
      <c r="AU138" s="327">
        <f t="shared" si="21"/>
        <v>0</v>
      </c>
      <c r="AV138" s="333">
        <f t="shared" si="22"/>
        <v>0</v>
      </c>
      <c r="AW138" s="334">
        <f t="shared" si="23"/>
        <v>0</v>
      </c>
      <c r="BB138" s="349">
        <f t="shared" si="24"/>
        <v>0</v>
      </c>
      <c r="BC138" s="579">
        <f t="shared" si="25"/>
        <v>0</v>
      </c>
    </row>
    <row r="139" spans="1:55" ht="14.25">
      <c r="A139" s="22"/>
      <c r="B139" s="11"/>
      <c r="C139" s="35" t="s">
        <v>5288</v>
      </c>
      <c r="D139" s="861" t="str">
        <f>IF(CNGE_2026_M1_Secc1_Sub1!$D125="","",CNGE_2026_M1_Secc1_Sub1!$D125)</f>
        <v/>
      </c>
      <c r="E139" s="862"/>
      <c r="F139" s="862"/>
      <c r="G139" s="862"/>
      <c r="H139" s="862"/>
      <c r="I139" s="862"/>
      <c r="J139" s="862"/>
      <c r="K139" s="862"/>
      <c r="L139" s="862"/>
      <c r="M139" s="862"/>
      <c r="N139" s="862"/>
      <c r="O139" s="862"/>
      <c r="P139" s="310"/>
      <c r="Q139" s="310"/>
      <c r="R139" s="642"/>
      <c r="S139" s="310"/>
      <c r="T139" s="310"/>
      <c r="U139" s="310"/>
      <c r="V139" s="310"/>
      <c r="W139" s="310"/>
      <c r="X139" s="310"/>
      <c r="Y139" s="310"/>
      <c r="Z139" s="310"/>
      <c r="AA139" s="310"/>
      <c r="AB139" s="310"/>
      <c r="AC139" s="14"/>
      <c r="AD139" s="310"/>
      <c r="AG139" s="304">
        <f t="shared" si="16"/>
        <v>0</v>
      </c>
      <c r="AH139" s="307">
        <f t="shared" si="17"/>
        <v>0</v>
      </c>
      <c r="AI139" s="307">
        <f t="shared" si="26"/>
        <v>0</v>
      </c>
      <c r="AJ139" s="525">
        <f t="shared" si="27"/>
        <v>0</v>
      </c>
      <c r="AK139" s="309">
        <f t="shared" si="28"/>
        <v>0</v>
      </c>
      <c r="AL139" s="293">
        <f t="shared" si="15"/>
        <v>0</v>
      </c>
      <c r="AM139" s="283" t="str">
        <f>IF(AL139=0,"",
IF(SUM($AL$54:AL139)=1,AN139,
IF($AL$175&gt;SUM($AL$54:AL139),_xlfn.CONCAT(", ",AN139),
IF($AL$175=SUM($AL$54:AL139),_xlfn.CONCAT(" y ",AN139)))))</f>
        <v/>
      </c>
      <c r="AN139" s="110" t="s">
        <v>5289</v>
      </c>
      <c r="AO139" s="598"/>
      <c r="AP139" s="588"/>
      <c r="AQ139" s="588"/>
      <c r="AR139" s="319">
        <f t="shared" si="18"/>
        <v>0</v>
      </c>
      <c r="AS139" s="325">
        <f t="shared" si="19"/>
        <v>0</v>
      </c>
      <c r="AT139" s="326">
        <f t="shared" si="20"/>
        <v>0</v>
      </c>
      <c r="AU139" s="327">
        <f t="shared" si="21"/>
        <v>0</v>
      </c>
      <c r="AV139" s="333">
        <f t="shared" si="22"/>
        <v>0</v>
      </c>
      <c r="AW139" s="334">
        <f t="shared" si="23"/>
        <v>0</v>
      </c>
      <c r="BB139" s="349">
        <f t="shared" si="24"/>
        <v>0</v>
      </c>
      <c r="BC139" s="579">
        <f t="shared" si="25"/>
        <v>0</v>
      </c>
    </row>
    <row r="140" spans="1:55" ht="14.25">
      <c r="A140" s="22"/>
      <c r="B140" s="11"/>
      <c r="C140" s="35" t="s">
        <v>5290</v>
      </c>
      <c r="D140" s="861" t="str">
        <f>IF(CNGE_2026_M1_Secc1_Sub1!$D126="","",CNGE_2026_M1_Secc1_Sub1!$D126)</f>
        <v/>
      </c>
      <c r="E140" s="862"/>
      <c r="F140" s="862"/>
      <c r="G140" s="862"/>
      <c r="H140" s="862"/>
      <c r="I140" s="862"/>
      <c r="J140" s="862"/>
      <c r="K140" s="862"/>
      <c r="L140" s="862"/>
      <c r="M140" s="862"/>
      <c r="N140" s="862"/>
      <c r="O140" s="862"/>
      <c r="P140" s="310"/>
      <c r="Q140" s="310"/>
      <c r="R140" s="642"/>
      <c r="S140" s="310"/>
      <c r="T140" s="310"/>
      <c r="U140" s="310"/>
      <c r="V140" s="310"/>
      <c r="W140" s="310"/>
      <c r="X140" s="310"/>
      <c r="Y140" s="310"/>
      <c r="Z140" s="310"/>
      <c r="AA140" s="310"/>
      <c r="AB140" s="310"/>
      <c r="AC140" s="14"/>
      <c r="AD140" s="310"/>
      <c r="AG140" s="304">
        <f t="shared" si="16"/>
        <v>0</v>
      </c>
      <c r="AH140" s="307">
        <f t="shared" si="17"/>
        <v>0</v>
      </c>
      <c r="AI140" s="307">
        <f t="shared" si="26"/>
        <v>0</v>
      </c>
      <c r="AJ140" s="525">
        <f t="shared" si="27"/>
        <v>0</v>
      </c>
      <c r="AK140" s="309">
        <f t="shared" si="28"/>
        <v>0</v>
      </c>
      <c r="AL140" s="293">
        <f t="shared" si="15"/>
        <v>0</v>
      </c>
      <c r="AM140" s="283" t="str">
        <f>IF(AL140=0,"",
IF(SUM($AL$54:AL140)=1,AN140,
IF($AL$175&gt;SUM($AL$54:AL140),_xlfn.CONCAT(", ",AN140),
IF($AL$175=SUM($AL$54:AL140),_xlfn.CONCAT(" y ",AN140)))))</f>
        <v/>
      </c>
      <c r="AN140" s="110" t="s">
        <v>5291</v>
      </c>
      <c r="AO140" s="598"/>
      <c r="AP140" s="588"/>
      <c r="AQ140" s="588"/>
      <c r="AR140" s="319">
        <f t="shared" si="18"/>
        <v>0</v>
      </c>
      <c r="AS140" s="325">
        <f t="shared" si="19"/>
        <v>0</v>
      </c>
      <c r="AT140" s="326">
        <f t="shared" si="20"/>
        <v>0</v>
      </c>
      <c r="AU140" s="327">
        <f t="shared" si="21"/>
        <v>0</v>
      </c>
      <c r="AV140" s="333">
        <f t="shared" si="22"/>
        <v>0</v>
      </c>
      <c r="AW140" s="334">
        <f t="shared" si="23"/>
        <v>0</v>
      </c>
      <c r="BB140" s="349">
        <f t="shared" si="24"/>
        <v>0</v>
      </c>
      <c r="BC140" s="579">
        <f t="shared" si="25"/>
        <v>0</v>
      </c>
    </row>
    <row r="141" spans="1:55" ht="14.25">
      <c r="A141" s="22"/>
      <c r="B141" s="11"/>
      <c r="C141" s="35" t="s">
        <v>5292</v>
      </c>
      <c r="D141" s="861" t="str">
        <f>IF(CNGE_2026_M1_Secc1_Sub1!$D127="","",CNGE_2026_M1_Secc1_Sub1!$D127)</f>
        <v/>
      </c>
      <c r="E141" s="862"/>
      <c r="F141" s="862"/>
      <c r="G141" s="862"/>
      <c r="H141" s="862"/>
      <c r="I141" s="862"/>
      <c r="J141" s="862"/>
      <c r="K141" s="862"/>
      <c r="L141" s="862"/>
      <c r="M141" s="862"/>
      <c r="N141" s="862"/>
      <c r="O141" s="862"/>
      <c r="P141" s="310"/>
      <c r="Q141" s="310"/>
      <c r="R141" s="642"/>
      <c r="S141" s="310"/>
      <c r="T141" s="310"/>
      <c r="U141" s="310"/>
      <c r="V141" s="310"/>
      <c r="W141" s="310"/>
      <c r="X141" s="310"/>
      <c r="Y141" s="310"/>
      <c r="Z141" s="310"/>
      <c r="AA141" s="310"/>
      <c r="AB141" s="310"/>
      <c r="AC141" s="14"/>
      <c r="AD141" s="310"/>
      <c r="AG141" s="304">
        <f t="shared" si="16"/>
        <v>0</v>
      </c>
      <c r="AH141" s="307">
        <f t="shared" si="17"/>
        <v>0</v>
      </c>
      <c r="AI141" s="307">
        <f t="shared" si="26"/>
        <v>0</v>
      </c>
      <c r="AJ141" s="525">
        <f t="shared" si="27"/>
        <v>0</v>
      </c>
      <c r="AK141" s="309">
        <f t="shared" si="28"/>
        <v>0</v>
      </c>
      <c r="AL141" s="293">
        <f t="shared" si="15"/>
        <v>0</v>
      </c>
      <c r="AM141" s="283" t="str">
        <f>IF(AL141=0,"",
IF(SUM($AL$54:AL141)=1,AN141,
IF($AL$175&gt;SUM($AL$54:AL141),_xlfn.CONCAT(", ",AN141),
IF($AL$175=SUM($AL$54:AL141),_xlfn.CONCAT(" y ",AN141)))))</f>
        <v/>
      </c>
      <c r="AN141" s="110" t="s">
        <v>5293</v>
      </c>
      <c r="AO141" s="598"/>
      <c r="AP141" s="588"/>
      <c r="AQ141" s="588"/>
      <c r="AR141" s="319">
        <f t="shared" si="18"/>
        <v>0</v>
      </c>
      <c r="AS141" s="325">
        <f t="shared" si="19"/>
        <v>0</v>
      </c>
      <c r="AT141" s="326">
        <f t="shared" si="20"/>
        <v>0</v>
      </c>
      <c r="AU141" s="327">
        <f t="shared" si="21"/>
        <v>0</v>
      </c>
      <c r="AV141" s="333">
        <f t="shared" si="22"/>
        <v>0</v>
      </c>
      <c r="AW141" s="334">
        <f t="shared" si="23"/>
        <v>0</v>
      </c>
      <c r="BB141" s="349">
        <f t="shared" si="24"/>
        <v>0</v>
      </c>
      <c r="BC141" s="579">
        <f t="shared" si="25"/>
        <v>0</v>
      </c>
    </row>
    <row r="142" spans="1:55" ht="14.25">
      <c r="A142" s="22"/>
      <c r="B142" s="11"/>
      <c r="C142" s="35" t="s">
        <v>5294</v>
      </c>
      <c r="D142" s="861" t="str">
        <f>IF(CNGE_2026_M1_Secc1_Sub1!$D128="","",CNGE_2026_M1_Secc1_Sub1!$D128)</f>
        <v/>
      </c>
      <c r="E142" s="862"/>
      <c r="F142" s="862"/>
      <c r="G142" s="862"/>
      <c r="H142" s="862"/>
      <c r="I142" s="862"/>
      <c r="J142" s="862"/>
      <c r="K142" s="862"/>
      <c r="L142" s="862"/>
      <c r="M142" s="862"/>
      <c r="N142" s="862"/>
      <c r="O142" s="862"/>
      <c r="P142" s="310"/>
      <c r="Q142" s="310"/>
      <c r="R142" s="642"/>
      <c r="S142" s="310"/>
      <c r="T142" s="310"/>
      <c r="U142" s="310"/>
      <c r="V142" s="310"/>
      <c r="W142" s="310"/>
      <c r="X142" s="310"/>
      <c r="Y142" s="310"/>
      <c r="Z142" s="310"/>
      <c r="AA142" s="310"/>
      <c r="AB142" s="310"/>
      <c r="AC142" s="14"/>
      <c r="AD142" s="310"/>
      <c r="AG142" s="304">
        <f t="shared" si="16"/>
        <v>0</v>
      </c>
      <c r="AH142" s="307">
        <f t="shared" si="17"/>
        <v>0</v>
      </c>
      <c r="AI142" s="307">
        <f t="shared" si="26"/>
        <v>0</v>
      </c>
      <c r="AJ142" s="525">
        <f t="shared" si="27"/>
        <v>0</v>
      </c>
      <c r="AK142" s="309">
        <f t="shared" si="28"/>
        <v>0</v>
      </c>
      <c r="AL142" s="293">
        <f t="shared" si="15"/>
        <v>0</v>
      </c>
      <c r="AM142" s="283" t="str">
        <f>IF(AL142=0,"",
IF(SUM($AL$54:AL142)=1,AN142,
IF($AL$175&gt;SUM($AL$54:AL142),_xlfn.CONCAT(", ",AN142),
IF($AL$175=SUM($AL$54:AL142),_xlfn.CONCAT(" y ",AN142)))))</f>
        <v/>
      </c>
      <c r="AN142" s="110" t="s">
        <v>5295</v>
      </c>
      <c r="AO142" s="598"/>
      <c r="AP142" s="588"/>
      <c r="AQ142" s="588"/>
      <c r="AR142" s="319">
        <f t="shared" si="18"/>
        <v>0</v>
      </c>
      <c r="AS142" s="325">
        <f t="shared" si="19"/>
        <v>0</v>
      </c>
      <c r="AT142" s="326">
        <f t="shared" si="20"/>
        <v>0</v>
      </c>
      <c r="AU142" s="327">
        <f t="shared" si="21"/>
        <v>0</v>
      </c>
      <c r="AV142" s="333">
        <f t="shared" si="22"/>
        <v>0</v>
      </c>
      <c r="AW142" s="334">
        <f t="shared" si="23"/>
        <v>0</v>
      </c>
      <c r="BB142" s="349">
        <f t="shared" si="24"/>
        <v>0</v>
      </c>
      <c r="BC142" s="579">
        <f t="shared" si="25"/>
        <v>0</v>
      </c>
    </row>
    <row r="143" spans="1:55" ht="14.25">
      <c r="A143" s="22"/>
      <c r="B143" s="11"/>
      <c r="C143" s="35" t="s">
        <v>5296</v>
      </c>
      <c r="D143" s="861" t="str">
        <f>IF(CNGE_2026_M1_Secc1_Sub1!$D129="","",CNGE_2026_M1_Secc1_Sub1!$D129)</f>
        <v/>
      </c>
      <c r="E143" s="862"/>
      <c r="F143" s="862"/>
      <c r="G143" s="862"/>
      <c r="H143" s="862"/>
      <c r="I143" s="862"/>
      <c r="J143" s="862"/>
      <c r="K143" s="862"/>
      <c r="L143" s="862"/>
      <c r="M143" s="862"/>
      <c r="N143" s="862"/>
      <c r="O143" s="862"/>
      <c r="P143" s="310"/>
      <c r="Q143" s="310"/>
      <c r="R143" s="642"/>
      <c r="S143" s="310"/>
      <c r="T143" s="310"/>
      <c r="U143" s="310"/>
      <c r="V143" s="310"/>
      <c r="W143" s="310"/>
      <c r="X143" s="310"/>
      <c r="Y143" s="310"/>
      <c r="Z143" s="310"/>
      <c r="AA143" s="310"/>
      <c r="AB143" s="310"/>
      <c r="AC143" s="14"/>
      <c r="AD143" s="310"/>
      <c r="AG143" s="304">
        <f t="shared" si="16"/>
        <v>0</v>
      </c>
      <c r="AH143" s="307">
        <f t="shared" si="17"/>
        <v>0</v>
      </c>
      <c r="AI143" s="307">
        <f t="shared" si="26"/>
        <v>0</v>
      </c>
      <c r="AJ143" s="525">
        <f t="shared" si="27"/>
        <v>0</v>
      </c>
      <c r="AK143" s="309">
        <f t="shared" si="28"/>
        <v>0</v>
      </c>
      <c r="AL143" s="293">
        <f t="shared" si="15"/>
        <v>0</v>
      </c>
      <c r="AM143" s="283" t="str">
        <f>IF(AL143=0,"",
IF(SUM($AL$54:AL143)=1,AN143,
IF($AL$175&gt;SUM($AL$54:AL143),_xlfn.CONCAT(", ",AN143),
IF($AL$175=SUM($AL$54:AL143),_xlfn.CONCAT(" y ",AN143)))))</f>
        <v/>
      </c>
      <c r="AN143" s="110" t="s">
        <v>5297</v>
      </c>
      <c r="AO143" s="598"/>
      <c r="AP143" s="588"/>
      <c r="AQ143" s="588"/>
      <c r="AR143" s="319">
        <f t="shared" si="18"/>
        <v>0</v>
      </c>
      <c r="AS143" s="325">
        <f t="shared" si="19"/>
        <v>0</v>
      </c>
      <c r="AT143" s="326">
        <f t="shared" si="20"/>
        <v>0</v>
      </c>
      <c r="AU143" s="327">
        <f t="shared" si="21"/>
        <v>0</v>
      </c>
      <c r="AV143" s="333">
        <f t="shared" si="22"/>
        <v>0</v>
      </c>
      <c r="AW143" s="334">
        <f t="shared" si="23"/>
        <v>0</v>
      </c>
      <c r="BB143" s="349">
        <f t="shared" si="24"/>
        <v>0</v>
      </c>
      <c r="BC143" s="579">
        <f t="shared" si="25"/>
        <v>0</v>
      </c>
    </row>
    <row r="144" spans="1:55" ht="14.25">
      <c r="A144" s="22"/>
      <c r="B144" s="11"/>
      <c r="C144" s="35" t="s">
        <v>5298</v>
      </c>
      <c r="D144" s="861" t="str">
        <f>IF(CNGE_2026_M1_Secc1_Sub1!$D130="","",CNGE_2026_M1_Secc1_Sub1!$D130)</f>
        <v/>
      </c>
      <c r="E144" s="862"/>
      <c r="F144" s="862"/>
      <c r="G144" s="862"/>
      <c r="H144" s="862"/>
      <c r="I144" s="862"/>
      <c r="J144" s="862"/>
      <c r="K144" s="862"/>
      <c r="L144" s="862"/>
      <c r="M144" s="862"/>
      <c r="N144" s="862"/>
      <c r="O144" s="862"/>
      <c r="P144" s="310"/>
      <c r="Q144" s="310"/>
      <c r="R144" s="642"/>
      <c r="S144" s="310"/>
      <c r="T144" s="310"/>
      <c r="U144" s="310"/>
      <c r="V144" s="310"/>
      <c r="W144" s="310"/>
      <c r="X144" s="310"/>
      <c r="Y144" s="310"/>
      <c r="Z144" s="310"/>
      <c r="AA144" s="310"/>
      <c r="AB144" s="310"/>
      <c r="AC144" s="14"/>
      <c r="AD144" s="310"/>
      <c r="AG144" s="304">
        <f t="shared" si="16"/>
        <v>0</v>
      </c>
      <c r="AH144" s="307">
        <f t="shared" si="17"/>
        <v>0</v>
      </c>
      <c r="AI144" s="307">
        <f t="shared" si="26"/>
        <v>0</v>
      </c>
      <c r="AJ144" s="525">
        <f t="shared" si="27"/>
        <v>0</v>
      </c>
      <c r="AK144" s="309">
        <f t="shared" si="28"/>
        <v>0</v>
      </c>
      <c r="AL144" s="293">
        <f t="shared" si="15"/>
        <v>0</v>
      </c>
      <c r="AM144" s="283" t="str">
        <f>IF(AL144=0,"",
IF(SUM($AL$54:AL144)=1,AN144,
IF($AL$175&gt;SUM($AL$54:AL144),_xlfn.CONCAT(", ",AN144),
IF($AL$175=SUM($AL$54:AL144),_xlfn.CONCAT(" y ",AN144)))))</f>
        <v/>
      </c>
      <c r="AN144" s="110" t="s">
        <v>5299</v>
      </c>
      <c r="AO144" s="598"/>
      <c r="AP144" s="588"/>
      <c r="AQ144" s="588"/>
      <c r="AR144" s="319">
        <f t="shared" si="18"/>
        <v>0</v>
      </c>
      <c r="AS144" s="325">
        <f t="shared" si="19"/>
        <v>0</v>
      </c>
      <c r="AT144" s="326">
        <f t="shared" si="20"/>
        <v>0</v>
      </c>
      <c r="AU144" s="327">
        <f t="shared" si="21"/>
        <v>0</v>
      </c>
      <c r="AV144" s="333">
        <f t="shared" si="22"/>
        <v>0</v>
      </c>
      <c r="AW144" s="334">
        <f t="shared" si="23"/>
        <v>0</v>
      </c>
      <c r="BB144" s="349">
        <f t="shared" si="24"/>
        <v>0</v>
      </c>
      <c r="BC144" s="579">
        <f t="shared" si="25"/>
        <v>0</v>
      </c>
    </row>
    <row r="145" spans="1:55" ht="14.25">
      <c r="A145" s="22"/>
      <c r="B145" s="11"/>
      <c r="C145" s="35" t="s">
        <v>5300</v>
      </c>
      <c r="D145" s="861" t="str">
        <f>IF(CNGE_2026_M1_Secc1_Sub1!$D131="","",CNGE_2026_M1_Secc1_Sub1!$D131)</f>
        <v/>
      </c>
      <c r="E145" s="862"/>
      <c r="F145" s="862"/>
      <c r="G145" s="862"/>
      <c r="H145" s="862"/>
      <c r="I145" s="862"/>
      <c r="J145" s="862"/>
      <c r="K145" s="862"/>
      <c r="L145" s="862"/>
      <c r="M145" s="862"/>
      <c r="N145" s="862"/>
      <c r="O145" s="862"/>
      <c r="P145" s="310"/>
      <c r="Q145" s="310"/>
      <c r="R145" s="642"/>
      <c r="S145" s="310"/>
      <c r="T145" s="310"/>
      <c r="U145" s="310"/>
      <c r="V145" s="310"/>
      <c r="W145" s="310"/>
      <c r="X145" s="310"/>
      <c r="Y145" s="310"/>
      <c r="Z145" s="310"/>
      <c r="AA145" s="310"/>
      <c r="AB145" s="310"/>
      <c r="AC145" s="14"/>
      <c r="AD145" s="310"/>
      <c r="AG145" s="304">
        <f t="shared" si="16"/>
        <v>0</v>
      </c>
      <c r="AH145" s="307">
        <f t="shared" si="17"/>
        <v>0</v>
      </c>
      <c r="AI145" s="307">
        <f t="shared" si="26"/>
        <v>0</v>
      </c>
      <c r="AJ145" s="525">
        <f t="shared" si="27"/>
        <v>0</v>
      </c>
      <c r="AK145" s="309">
        <f t="shared" si="28"/>
        <v>0</v>
      </c>
      <c r="AL145" s="293">
        <f t="shared" si="15"/>
        <v>0</v>
      </c>
      <c r="AM145" s="283" t="str">
        <f>IF(AL145=0,"",
IF(SUM($AL$54:AL145)=1,AN145,
IF($AL$175&gt;SUM($AL$54:AL145),_xlfn.CONCAT(", ",AN145),
IF($AL$175=SUM($AL$54:AL145),_xlfn.CONCAT(" y ",AN145)))))</f>
        <v/>
      </c>
      <c r="AN145" s="110" t="s">
        <v>5301</v>
      </c>
      <c r="AO145" s="598"/>
      <c r="AP145" s="588"/>
      <c r="AQ145" s="588"/>
      <c r="AR145" s="319">
        <f t="shared" si="18"/>
        <v>0</v>
      </c>
      <c r="AS145" s="325">
        <f t="shared" si="19"/>
        <v>0</v>
      </c>
      <c r="AT145" s="326">
        <f t="shared" si="20"/>
        <v>0</v>
      </c>
      <c r="AU145" s="327">
        <f t="shared" si="21"/>
        <v>0</v>
      </c>
      <c r="AV145" s="333">
        <f t="shared" si="22"/>
        <v>0</v>
      </c>
      <c r="AW145" s="334">
        <f t="shared" si="23"/>
        <v>0</v>
      </c>
      <c r="BB145" s="349">
        <f t="shared" si="24"/>
        <v>0</v>
      </c>
      <c r="BC145" s="579">
        <f t="shared" si="25"/>
        <v>0</v>
      </c>
    </row>
    <row r="146" spans="1:55" ht="14.25">
      <c r="A146" s="22"/>
      <c r="B146" s="11"/>
      <c r="C146" s="35" t="s">
        <v>5302</v>
      </c>
      <c r="D146" s="861" t="str">
        <f>IF(CNGE_2026_M1_Secc1_Sub1!$D132="","",CNGE_2026_M1_Secc1_Sub1!$D132)</f>
        <v/>
      </c>
      <c r="E146" s="862"/>
      <c r="F146" s="862"/>
      <c r="G146" s="862"/>
      <c r="H146" s="862"/>
      <c r="I146" s="862"/>
      <c r="J146" s="862"/>
      <c r="K146" s="862"/>
      <c r="L146" s="862"/>
      <c r="M146" s="862"/>
      <c r="N146" s="862"/>
      <c r="O146" s="862"/>
      <c r="P146" s="310"/>
      <c r="Q146" s="310"/>
      <c r="R146" s="642"/>
      <c r="S146" s="310"/>
      <c r="T146" s="310"/>
      <c r="U146" s="310"/>
      <c r="V146" s="310"/>
      <c r="W146" s="310"/>
      <c r="X146" s="310"/>
      <c r="Y146" s="310"/>
      <c r="Z146" s="310"/>
      <c r="AA146" s="310"/>
      <c r="AB146" s="310"/>
      <c r="AC146" s="14"/>
      <c r="AD146" s="310"/>
      <c r="AG146" s="304">
        <f t="shared" si="16"/>
        <v>0</v>
      </c>
      <c r="AH146" s="307">
        <f t="shared" si="17"/>
        <v>0</v>
      </c>
      <c r="AI146" s="307">
        <f t="shared" si="26"/>
        <v>0</v>
      </c>
      <c r="AJ146" s="525">
        <f t="shared" si="27"/>
        <v>0</v>
      </c>
      <c r="AK146" s="309">
        <f t="shared" si="28"/>
        <v>0</v>
      </c>
      <c r="AL146" s="293">
        <f t="shared" si="15"/>
        <v>0</v>
      </c>
      <c r="AM146" s="283" t="str">
        <f>IF(AL146=0,"",
IF(SUM($AL$54:AL146)=1,AN146,
IF($AL$175&gt;SUM($AL$54:AL146),_xlfn.CONCAT(", ",AN146),
IF($AL$175=SUM($AL$54:AL146),_xlfn.CONCAT(" y ",AN146)))))</f>
        <v/>
      </c>
      <c r="AN146" s="110" t="s">
        <v>5303</v>
      </c>
      <c r="AO146" s="598"/>
      <c r="AP146" s="588"/>
      <c r="AQ146" s="588"/>
      <c r="AR146" s="319">
        <f t="shared" si="18"/>
        <v>0</v>
      </c>
      <c r="AS146" s="325">
        <f t="shared" si="19"/>
        <v>0</v>
      </c>
      <c r="AT146" s="326">
        <f t="shared" si="20"/>
        <v>0</v>
      </c>
      <c r="AU146" s="327">
        <f t="shared" si="21"/>
        <v>0</v>
      </c>
      <c r="AV146" s="333">
        <f t="shared" si="22"/>
        <v>0</v>
      </c>
      <c r="AW146" s="334">
        <f t="shared" si="23"/>
        <v>0</v>
      </c>
      <c r="BB146" s="349">
        <f t="shared" si="24"/>
        <v>0</v>
      </c>
      <c r="BC146" s="579">
        <f t="shared" si="25"/>
        <v>0</v>
      </c>
    </row>
    <row r="147" spans="1:55" ht="14.25">
      <c r="A147" s="22"/>
      <c r="B147" s="11"/>
      <c r="C147" s="35" t="s">
        <v>5304</v>
      </c>
      <c r="D147" s="861" t="str">
        <f>IF(CNGE_2026_M1_Secc1_Sub1!$D133="","",CNGE_2026_M1_Secc1_Sub1!$D133)</f>
        <v/>
      </c>
      <c r="E147" s="862"/>
      <c r="F147" s="862"/>
      <c r="G147" s="862"/>
      <c r="H147" s="862"/>
      <c r="I147" s="862"/>
      <c r="J147" s="862"/>
      <c r="K147" s="862"/>
      <c r="L147" s="862"/>
      <c r="M147" s="862"/>
      <c r="N147" s="862"/>
      <c r="O147" s="862"/>
      <c r="P147" s="310"/>
      <c r="Q147" s="310"/>
      <c r="R147" s="642"/>
      <c r="S147" s="310"/>
      <c r="T147" s="310"/>
      <c r="U147" s="310"/>
      <c r="V147" s="310"/>
      <c r="W147" s="310"/>
      <c r="X147" s="310"/>
      <c r="Y147" s="310"/>
      <c r="Z147" s="310"/>
      <c r="AA147" s="310"/>
      <c r="AB147" s="310"/>
      <c r="AC147" s="14"/>
      <c r="AD147" s="310"/>
      <c r="AG147" s="304">
        <f t="shared" si="16"/>
        <v>0</v>
      </c>
      <c r="AH147" s="307">
        <f t="shared" si="17"/>
        <v>0</v>
      </c>
      <c r="AI147" s="307">
        <f t="shared" si="26"/>
        <v>0</v>
      </c>
      <c r="AJ147" s="525">
        <f t="shared" si="27"/>
        <v>0</v>
      </c>
      <c r="AK147" s="309">
        <f t="shared" si="28"/>
        <v>0</v>
      </c>
      <c r="AL147" s="293">
        <f t="shared" si="15"/>
        <v>0</v>
      </c>
      <c r="AM147" s="283" t="str">
        <f>IF(AL147=0,"",
IF(SUM($AL$54:AL147)=1,AN147,
IF($AL$175&gt;SUM($AL$54:AL147),_xlfn.CONCAT(", ",AN147),
IF($AL$175=SUM($AL$54:AL147),_xlfn.CONCAT(" y ",AN147)))))</f>
        <v/>
      </c>
      <c r="AN147" s="110" t="s">
        <v>5305</v>
      </c>
      <c r="AO147" s="598"/>
      <c r="AP147" s="588"/>
      <c r="AQ147" s="588"/>
      <c r="AR147" s="319">
        <f t="shared" si="18"/>
        <v>0</v>
      </c>
      <c r="AS147" s="325">
        <f t="shared" si="19"/>
        <v>0</v>
      </c>
      <c r="AT147" s="326">
        <f t="shared" si="20"/>
        <v>0</v>
      </c>
      <c r="AU147" s="327">
        <f t="shared" si="21"/>
        <v>0</v>
      </c>
      <c r="AV147" s="333">
        <f t="shared" si="22"/>
        <v>0</v>
      </c>
      <c r="AW147" s="334">
        <f t="shared" si="23"/>
        <v>0</v>
      </c>
      <c r="BB147" s="349">
        <f t="shared" si="24"/>
        <v>0</v>
      </c>
      <c r="BC147" s="579">
        <f t="shared" si="25"/>
        <v>0</v>
      </c>
    </row>
    <row r="148" spans="1:55" ht="14.25">
      <c r="A148" s="22"/>
      <c r="B148" s="11"/>
      <c r="C148" s="37" t="s">
        <v>5306</v>
      </c>
      <c r="D148" s="861" t="str">
        <f>IF(CNGE_2026_M1_Secc1_Sub1!$D134="","",CNGE_2026_M1_Secc1_Sub1!$D134)</f>
        <v/>
      </c>
      <c r="E148" s="862"/>
      <c r="F148" s="862"/>
      <c r="G148" s="862"/>
      <c r="H148" s="862"/>
      <c r="I148" s="862"/>
      <c r="J148" s="862"/>
      <c r="K148" s="862"/>
      <c r="L148" s="862"/>
      <c r="M148" s="862"/>
      <c r="N148" s="862"/>
      <c r="O148" s="862"/>
      <c r="P148" s="310"/>
      <c r="Q148" s="310"/>
      <c r="R148" s="642"/>
      <c r="S148" s="310"/>
      <c r="T148" s="310"/>
      <c r="U148" s="310"/>
      <c r="V148" s="310"/>
      <c r="W148" s="310"/>
      <c r="X148" s="310"/>
      <c r="Y148" s="310"/>
      <c r="Z148" s="310"/>
      <c r="AA148" s="310"/>
      <c r="AB148" s="310"/>
      <c r="AC148" s="14"/>
      <c r="AD148" s="310"/>
      <c r="AG148" s="304">
        <f t="shared" si="16"/>
        <v>0</v>
      </c>
      <c r="AH148" s="307">
        <f t="shared" si="17"/>
        <v>0</v>
      </c>
      <c r="AI148" s="307">
        <f t="shared" si="26"/>
        <v>0</v>
      </c>
      <c r="AJ148" s="525">
        <f t="shared" si="27"/>
        <v>0</v>
      </c>
      <c r="AK148" s="309">
        <f t="shared" si="28"/>
        <v>0</v>
      </c>
      <c r="AL148" s="293">
        <f t="shared" si="15"/>
        <v>0</v>
      </c>
      <c r="AM148" s="283" t="str">
        <f>IF(AL148=0,"",
IF(SUM($AL$54:AL148)=1,AN148,
IF($AL$175&gt;SUM($AL$54:AL148),_xlfn.CONCAT(", ",AN148),
IF($AL$175=SUM($AL$54:AL148),_xlfn.CONCAT(" y ",AN148)))))</f>
        <v/>
      </c>
      <c r="AN148" s="110" t="s">
        <v>5307</v>
      </c>
      <c r="AO148" s="598"/>
      <c r="AP148" s="588"/>
      <c r="AQ148" s="588"/>
      <c r="AR148" s="319">
        <f t="shared" si="18"/>
        <v>0</v>
      </c>
      <c r="AS148" s="325">
        <f t="shared" si="19"/>
        <v>0</v>
      </c>
      <c r="AT148" s="326">
        <f t="shared" si="20"/>
        <v>0</v>
      </c>
      <c r="AU148" s="327">
        <f t="shared" si="21"/>
        <v>0</v>
      </c>
      <c r="AV148" s="333">
        <f t="shared" si="22"/>
        <v>0</v>
      </c>
      <c r="AW148" s="334">
        <f t="shared" si="23"/>
        <v>0</v>
      </c>
      <c r="BB148" s="349">
        <f t="shared" si="24"/>
        <v>0</v>
      </c>
      <c r="BC148" s="579">
        <f t="shared" si="25"/>
        <v>0</v>
      </c>
    </row>
    <row r="149" spans="1:55" ht="14.25">
      <c r="A149" s="22"/>
      <c r="B149" s="11"/>
      <c r="C149" s="37" t="s">
        <v>5308</v>
      </c>
      <c r="D149" s="861" t="str">
        <f>IF(CNGE_2026_M1_Secc1_Sub1!$D135="","",CNGE_2026_M1_Secc1_Sub1!$D135)</f>
        <v/>
      </c>
      <c r="E149" s="862"/>
      <c r="F149" s="862"/>
      <c r="G149" s="862"/>
      <c r="H149" s="862"/>
      <c r="I149" s="862"/>
      <c r="J149" s="862"/>
      <c r="K149" s="862"/>
      <c r="L149" s="862"/>
      <c r="M149" s="862"/>
      <c r="N149" s="862"/>
      <c r="O149" s="862"/>
      <c r="P149" s="310"/>
      <c r="Q149" s="310"/>
      <c r="R149" s="642"/>
      <c r="S149" s="310"/>
      <c r="T149" s="310"/>
      <c r="U149" s="310"/>
      <c r="V149" s="310"/>
      <c r="W149" s="310"/>
      <c r="X149" s="310"/>
      <c r="Y149" s="310"/>
      <c r="Z149" s="310"/>
      <c r="AA149" s="310"/>
      <c r="AB149" s="310"/>
      <c r="AC149" s="14"/>
      <c r="AD149" s="310"/>
      <c r="AG149" s="304">
        <f t="shared" si="16"/>
        <v>0</v>
      </c>
      <c r="AH149" s="307">
        <f t="shared" si="17"/>
        <v>0</v>
      </c>
      <c r="AI149" s="307">
        <f t="shared" si="26"/>
        <v>0</v>
      </c>
      <c r="AJ149" s="525">
        <f t="shared" si="27"/>
        <v>0</v>
      </c>
      <c r="AK149" s="309">
        <f t="shared" si="28"/>
        <v>0</v>
      </c>
      <c r="AL149" s="293">
        <f t="shared" si="15"/>
        <v>0</v>
      </c>
      <c r="AM149" s="283" t="str">
        <f>IF(AL149=0,"",
IF(SUM($AL$54:AL149)=1,AN149,
IF($AL$175&gt;SUM($AL$54:AL149),_xlfn.CONCAT(", ",AN149),
IF($AL$175=SUM($AL$54:AL149),_xlfn.CONCAT(" y ",AN149)))))</f>
        <v/>
      </c>
      <c r="AN149" s="110" t="s">
        <v>5309</v>
      </c>
      <c r="AO149" s="598"/>
      <c r="AP149" s="588"/>
      <c r="AQ149" s="588"/>
      <c r="AR149" s="319">
        <f t="shared" si="18"/>
        <v>0</v>
      </c>
      <c r="AS149" s="325">
        <f t="shared" si="19"/>
        <v>0</v>
      </c>
      <c r="AT149" s="326">
        <f t="shared" si="20"/>
        <v>0</v>
      </c>
      <c r="AU149" s="327">
        <f t="shared" si="21"/>
        <v>0</v>
      </c>
      <c r="AV149" s="333">
        <f t="shared" si="22"/>
        <v>0</v>
      </c>
      <c r="AW149" s="334">
        <f t="shared" si="23"/>
        <v>0</v>
      </c>
      <c r="BB149" s="349">
        <f t="shared" si="24"/>
        <v>0</v>
      </c>
      <c r="BC149" s="579">
        <f t="shared" si="25"/>
        <v>0</v>
      </c>
    </row>
    <row r="150" spans="1:55" ht="14.25">
      <c r="A150" s="22"/>
      <c r="B150" s="11"/>
      <c r="C150" s="37" t="s">
        <v>5310</v>
      </c>
      <c r="D150" s="861" t="str">
        <f>IF(CNGE_2026_M1_Secc1_Sub1!$D136="","",CNGE_2026_M1_Secc1_Sub1!$D136)</f>
        <v/>
      </c>
      <c r="E150" s="862"/>
      <c r="F150" s="862"/>
      <c r="G150" s="862"/>
      <c r="H150" s="862"/>
      <c r="I150" s="862"/>
      <c r="J150" s="862"/>
      <c r="K150" s="862"/>
      <c r="L150" s="862"/>
      <c r="M150" s="862"/>
      <c r="N150" s="862"/>
      <c r="O150" s="862"/>
      <c r="P150" s="310"/>
      <c r="Q150" s="310"/>
      <c r="R150" s="642"/>
      <c r="S150" s="310"/>
      <c r="T150" s="310"/>
      <c r="U150" s="310"/>
      <c r="V150" s="310"/>
      <c r="W150" s="310"/>
      <c r="X150" s="310"/>
      <c r="Y150" s="310"/>
      <c r="Z150" s="310"/>
      <c r="AA150" s="310"/>
      <c r="AB150" s="310"/>
      <c r="AC150" s="14"/>
      <c r="AD150" s="310"/>
      <c r="AG150" s="304">
        <f t="shared" si="16"/>
        <v>0</v>
      </c>
      <c r="AH150" s="307">
        <f t="shared" si="17"/>
        <v>0</v>
      </c>
      <c r="AI150" s="307">
        <f t="shared" si="26"/>
        <v>0</v>
      </c>
      <c r="AJ150" s="525">
        <f t="shared" si="27"/>
        <v>0</v>
      </c>
      <c r="AK150" s="309">
        <f t="shared" si="28"/>
        <v>0</v>
      </c>
      <c r="AL150" s="293">
        <f t="shared" ref="AL150:AL174" si="29">IF(AK150=0,0,1)</f>
        <v>0</v>
      </c>
      <c r="AM150" s="283" t="str">
        <f>IF(AL150=0,"",
IF(SUM($AL$54:AL150)=1,AN150,
IF($AL$175&gt;SUM($AL$54:AL150),_xlfn.CONCAT(", ",AN150),
IF($AL$175=SUM($AL$54:AL150),_xlfn.CONCAT(" y ",AN150)))))</f>
        <v/>
      </c>
      <c r="AN150" s="110" t="s">
        <v>5311</v>
      </c>
      <c r="AO150" s="598"/>
      <c r="AP150" s="588"/>
      <c r="AQ150" s="588"/>
      <c r="AR150" s="319">
        <f t="shared" si="18"/>
        <v>0</v>
      </c>
      <c r="AS150" s="325">
        <f t="shared" si="19"/>
        <v>0</v>
      </c>
      <c r="AT150" s="326">
        <f t="shared" si="20"/>
        <v>0</v>
      </c>
      <c r="AU150" s="327">
        <f t="shared" si="21"/>
        <v>0</v>
      </c>
      <c r="AV150" s="333">
        <f t="shared" si="22"/>
        <v>0</v>
      </c>
      <c r="AW150" s="334">
        <f t="shared" si="23"/>
        <v>0</v>
      </c>
      <c r="BB150" s="349">
        <f t="shared" si="24"/>
        <v>0</v>
      </c>
      <c r="BC150" s="579">
        <f t="shared" si="25"/>
        <v>0</v>
      </c>
    </row>
    <row r="151" spans="1:55" ht="14.25">
      <c r="A151" s="22"/>
      <c r="B151" s="11"/>
      <c r="C151" s="37" t="s">
        <v>5312</v>
      </c>
      <c r="D151" s="861" t="str">
        <f>IF(CNGE_2026_M1_Secc1_Sub1!$D137="","",CNGE_2026_M1_Secc1_Sub1!$D137)</f>
        <v/>
      </c>
      <c r="E151" s="862"/>
      <c r="F151" s="862"/>
      <c r="G151" s="862"/>
      <c r="H151" s="862"/>
      <c r="I151" s="862"/>
      <c r="J151" s="862"/>
      <c r="K151" s="862"/>
      <c r="L151" s="862"/>
      <c r="M151" s="862"/>
      <c r="N151" s="862"/>
      <c r="O151" s="862"/>
      <c r="P151" s="310"/>
      <c r="Q151" s="310"/>
      <c r="R151" s="642"/>
      <c r="S151" s="310"/>
      <c r="T151" s="310"/>
      <c r="U151" s="310"/>
      <c r="V151" s="310"/>
      <c r="W151" s="310"/>
      <c r="X151" s="310"/>
      <c r="Y151" s="310"/>
      <c r="Z151" s="310"/>
      <c r="AA151" s="310"/>
      <c r="AB151" s="310"/>
      <c r="AC151" s="14"/>
      <c r="AD151" s="310"/>
      <c r="AG151" s="304">
        <f t="shared" si="16"/>
        <v>0</v>
      </c>
      <c r="AH151" s="307">
        <f t="shared" si="17"/>
        <v>0</v>
      </c>
      <c r="AI151" s="307">
        <f t="shared" si="26"/>
        <v>0</v>
      </c>
      <c r="AJ151" s="525">
        <f t="shared" si="27"/>
        <v>0</v>
      </c>
      <c r="AK151" s="309">
        <f t="shared" si="28"/>
        <v>0</v>
      </c>
      <c r="AL151" s="293">
        <f t="shared" si="29"/>
        <v>0</v>
      </c>
      <c r="AM151" s="283" t="str">
        <f>IF(AL151=0,"",
IF(SUM($AL$54:AL151)=1,AN151,
IF($AL$175&gt;SUM($AL$54:AL151),_xlfn.CONCAT(", ",AN151),
IF($AL$175=SUM($AL$54:AL151),_xlfn.CONCAT(" y ",AN151)))))</f>
        <v/>
      </c>
      <c r="AN151" s="110" t="s">
        <v>5313</v>
      </c>
      <c r="AO151" s="598"/>
      <c r="AP151" s="588"/>
      <c r="AQ151" s="588"/>
      <c r="AR151" s="319">
        <f t="shared" si="18"/>
        <v>0</v>
      </c>
      <c r="AS151" s="325">
        <f t="shared" si="19"/>
        <v>0</v>
      </c>
      <c r="AT151" s="326">
        <f t="shared" si="20"/>
        <v>0</v>
      </c>
      <c r="AU151" s="327">
        <f t="shared" si="21"/>
        <v>0</v>
      </c>
      <c r="AV151" s="333">
        <f t="shared" si="22"/>
        <v>0</v>
      </c>
      <c r="AW151" s="334">
        <f t="shared" si="23"/>
        <v>0</v>
      </c>
      <c r="BB151" s="349">
        <f t="shared" si="24"/>
        <v>0</v>
      </c>
      <c r="BC151" s="579">
        <f t="shared" si="25"/>
        <v>0</v>
      </c>
    </row>
    <row r="152" spans="1:55" ht="14.25">
      <c r="A152" s="22"/>
      <c r="B152" s="11"/>
      <c r="C152" s="37" t="s">
        <v>5314</v>
      </c>
      <c r="D152" s="861" t="str">
        <f>IF(CNGE_2026_M1_Secc1_Sub1!$D138="","",CNGE_2026_M1_Secc1_Sub1!$D138)</f>
        <v/>
      </c>
      <c r="E152" s="862"/>
      <c r="F152" s="862"/>
      <c r="G152" s="862"/>
      <c r="H152" s="862"/>
      <c r="I152" s="862"/>
      <c r="J152" s="862"/>
      <c r="K152" s="862"/>
      <c r="L152" s="862"/>
      <c r="M152" s="862"/>
      <c r="N152" s="862"/>
      <c r="O152" s="862"/>
      <c r="P152" s="310"/>
      <c r="Q152" s="310"/>
      <c r="R152" s="642"/>
      <c r="S152" s="310"/>
      <c r="T152" s="310"/>
      <c r="U152" s="310"/>
      <c r="V152" s="310"/>
      <c r="W152" s="310"/>
      <c r="X152" s="310"/>
      <c r="Y152" s="310"/>
      <c r="Z152" s="310"/>
      <c r="AA152" s="310"/>
      <c r="AB152" s="310"/>
      <c r="AC152" s="14"/>
      <c r="AD152" s="310"/>
      <c r="AG152" s="304">
        <f t="shared" si="16"/>
        <v>0</v>
      </c>
      <c r="AH152" s="307">
        <f t="shared" si="17"/>
        <v>0</v>
      </c>
      <c r="AI152" s="307">
        <f t="shared" si="26"/>
        <v>0</v>
      </c>
      <c r="AJ152" s="525">
        <f t="shared" si="27"/>
        <v>0</v>
      </c>
      <c r="AK152" s="309">
        <f t="shared" si="28"/>
        <v>0</v>
      </c>
      <c r="AL152" s="293">
        <f t="shared" si="29"/>
        <v>0</v>
      </c>
      <c r="AM152" s="283" t="str">
        <f>IF(AL152=0,"",
IF(SUM($AL$54:AL152)=1,AN152,
IF($AL$175&gt;SUM($AL$54:AL152),_xlfn.CONCAT(", ",AN152),
IF($AL$175=SUM($AL$54:AL152),_xlfn.CONCAT(" y ",AN152)))))</f>
        <v/>
      </c>
      <c r="AN152" s="110" t="s">
        <v>5315</v>
      </c>
      <c r="AO152" s="598"/>
      <c r="AP152" s="588"/>
      <c r="AQ152" s="588"/>
      <c r="AR152" s="319">
        <f t="shared" si="18"/>
        <v>0</v>
      </c>
      <c r="AS152" s="325">
        <f t="shared" si="19"/>
        <v>0</v>
      </c>
      <c r="AT152" s="326">
        <f t="shared" si="20"/>
        <v>0</v>
      </c>
      <c r="AU152" s="327">
        <f t="shared" si="21"/>
        <v>0</v>
      </c>
      <c r="AV152" s="333">
        <f t="shared" si="22"/>
        <v>0</v>
      </c>
      <c r="AW152" s="334">
        <f t="shared" si="23"/>
        <v>0</v>
      </c>
      <c r="BB152" s="349">
        <f t="shared" si="24"/>
        <v>0</v>
      </c>
      <c r="BC152" s="579">
        <f t="shared" si="25"/>
        <v>0</v>
      </c>
    </row>
    <row r="153" spans="1:55" ht="14.25">
      <c r="A153" s="22"/>
      <c r="B153" s="11"/>
      <c r="C153" s="37" t="s">
        <v>5316</v>
      </c>
      <c r="D153" s="861" t="str">
        <f>IF(CNGE_2026_M1_Secc1_Sub1!$D139="","",CNGE_2026_M1_Secc1_Sub1!$D139)</f>
        <v/>
      </c>
      <c r="E153" s="862"/>
      <c r="F153" s="862"/>
      <c r="G153" s="862"/>
      <c r="H153" s="862"/>
      <c r="I153" s="862"/>
      <c r="J153" s="862"/>
      <c r="K153" s="862"/>
      <c r="L153" s="862"/>
      <c r="M153" s="862"/>
      <c r="N153" s="862"/>
      <c r="O153" s="862"/>
      <c r="P153" s="310"/>
      <c r="Q153" s="310"/>
      <c r="R153" s="642"/>
      <c r="S153" s="310"/>
      <c r="T153" s="310"/>
      <c r="U153" s="310"/>
      <c r="V153" s="310"/>
      <c r="W153" s="310"/>
      <c r="X153" s="310"/>
      <c r="Y153" s="310"/>
      <c r="Z153" s="310"/>
      <c r="AA153" s="310"/>
      <c r="AB153" s="310"/>
      <c r="AC153" s="14"/>
      <c r="AD153" s="310"/>
      <c r="AG153" s="304">
        <f t="shared" si="16"/>
        <v>0</v>
      </c>
      <c r="AH153" s="307">
        <f t="shared" si="17"/>
        <v>0</v>
      </c>
      <c r="AI153" s="307">
        <f t="shared" si="26"/>
        <v>0</v>
      </c>
      <c r="AJ153" s="525">
        <f t="shared" si="27"/>
        <v>0</v>
      </c>
      <c r="AK153" s="309">
        <f t="shared" si="28"/>
        <v>0</v>
      </c>
      <c r="AL153" s="293">
        <f t="shared" si="29"/>
        <v>0</v>
      </c>
      <c r="AM153" s="283" t="str">
        <f>IF(AL153=0,"",
IF(SUM($AL$54:AL153)=1,AN153,
IF($AL$175&gt;SUM($AL$54:AL153),_xlfn.CONCAT(", ",AN153),
IF($AL$175=SUM($AL$54:AL153),_xlfn.CONCAT(" y ",AN153)))))</f>
        <v/>
      </c>
      <c r="AN153" s="110" t="s">
        <v>5317</v>
      </c>
      <c r="AO153" s="598"/>
      <c r="AP153" s="588"/>
      <c r="AQ153" s="588"/>
      <c r="AR153" s="319">
        <f t="shared" si="18"/>
        <v>0</v>
      </c>
      <c r="AS153" s="325">
        <f t="shared" si="19"/>
        <v>0</v>
      </c>
      <c r="AT153" s="326">
        <f t="shared" si="20"/>
        <v>0</v>
      </c>
      <c r="AU153" s="327">
        <f t="shared" si="21"/>
        <v>0</v>
      </c>
      <c r="AV153" s="333">
        <f t="shared" si="22"/>
        <v>0</v>
      </c>
      <c r="AW153" s="334">
        <f t="shared" si="23"/>
        <v>0</v>
      </c>
      <c r="BB153" s="349">
        <f t="shared" si="24"/>
        <v>0</v>
      </c>
      <c r="BC153" s="579">
        <f t="shared" si="25"/>
        <v>0</v>
      </c>
    </row>
    <row r="154" spans="1:55" ht="14.25">
      <c r="A154" s="22"/>
      <c r="B154" s="11"/>
      <c r="C154" s="37" t="s">
        <v>5318</v>
      </c>
      <c r="D154" s="861" t="str">
        <f>IF(CNGE_2026_M1_Secc1_Sub1!$D140="","",CNGE_2026_M1_Secc1_Sub1!$D140)</f>
        <v/>
      </c>
      <c r="E154" s="862"/>
      <c r="F154" s="862"/>
      <c r="G154" s="862"/>
      <c r="H154" s="862"/>
      <c r="I154" s="862"/>
      <c r="J154" s="862"/>
      <c r="K154" s="862"/>
      <c r="L154" s="862"/>
      <c r="M154" s="862"/>
      <c r="N154" s="862"/>
      <c r="O154" s="862"/>
      <c r="P154" s="310"/>
      <c r="Q154" s="310"/>
      <c r="R154" s="642"/>
      <c r="S154" s="310"/>
      <c r="T154" s="310"/>
      <c r="U154" s="310"/>
      <c r="V154" s="310"/>
      <c r="W154" s="310"/>
      <c r="X154" s="310"/>
      <c r="Y154" s="310"/>
      <c r="Z154" s="310"/>
      <c r="AA154" s="310"/>
      <c r="AB154" s="310"/>
      <c r="AC154" s="14"/>
      <c r="AD154" s="310"/>
      <c r="AG154" s="304">
        <f t="shared" si="16"/>
        <v>0</v>
      </c>
      <c r="AH154" s="307">
        <f t="shared" si="17"/>
        <v>0</v>
      </c>
      <c r="AI154" s="307">
        <f t="shared" si="26"/>
        <v>0</v>
      </c>
      <c r="AJ154" s="525">
        <f t="shared" si="27"/>
        <v>0</v>
      </c>
      <c r="AK154" s="309">
        <f t="shared" si="28"/>
        <v>0</v>
      </c>
      <c r="AL154" s="293">
        <f t="shared" si="29"/>
        <v>0</v>
      </c>
      <c r="AM154" s="283" t="str">
        <f>IF(AL154=0,"",
IF(SUM($AL$54:AL154)=1,AN154,
IF($AL$175&gt;SUM($AL$54:AL154),_xlfn.CONCAT(", ",AN154),
IF($AL$175=SUM($AL$54:AL154),_xlfn.CONCAT(" y ",AN154)))))</f>
        <v/>
      </c>
      <c r="AN154" s="110" t="s">
        <v>5319</v>
      </c>
      <c r="AO154" s="598"/>
      <c r="AP154" s="588"/>
      <c r="AQ154" s="588"/>
      <c r="AR154" s="319">
        <f t="shared" si="18"/>
        <v>0</v>
      </c>
      <c r="AS154" s="325">
        <f t="shared" si="19"/>
        <v>0</v>
      </c>
      <c r="AT154" s="326">
        <f t="shared" si="20"/>
        <v>0</v>
      </c>
      <c r="AU154" s="327">
        <f t="shared" si="21"/>
        <v>0</v>
      </c>
      <c r="AV154" s="333">
        <f t="shared" si="22"/>
        <v>0</v>
      </c>
      <c r="AW154" s="334">
        <f t="shared" si="23"/>
        <v>0</v>
      </c>
      <c r="BB154" s="349">
        <f t="shared" si="24"/>
        <v>0</v>
      </c>
      <c r="BC154" s="579">
        <f t="shared" si="25"/>
        <v>0</v>
      </c>
    </row>
    <row r="155" spans="1:55" ht="14.25">
      <c r="A155" s="22"/>
      <c r="B155" s="11"/>
      <c r="C155" s="37" t="s">
        <v>5320</v>
      </c>
      <c r="D155" s="861" t="str">
        <f>IF(CNGE_2026_M1_Secc1_Sub1!$D141="","",CNGE_2026_M1_Secc1_Sub1!$D141)</f>
        <v/>
      </c>
      <c r="E155" s="862"/>
      <c r="F155" s="862"/>
      <c r="G155" s="862"/>
      <c r="H155" s="862"/>
      <c r="I155" s="862"/>
      <c r="J155" s="862"/>
      <c r="K155" s="862"/>
      <c r="L155" s="862"/>
      <c r="M155" s="862"/>
      <c r="N155" s="862"/>
      <c r="O155" s="862"/>
      <c r="P155" s="310"/>
      <c r="Q155" s="310"/>
      <c r="R155" s="642"/>
      <c r="S155" s="310"/>
      <c r="T155" s="310"/>
      <c r="U155" s="310"/>
      <c r="V155" s="310"/>
      <c r="W155" s="310"/>
      <c r="X155" s="310"/>
      <c r="Y155" s="310"/>
      <c r="Z155" s="310"/>
      <c r="AA155" s="310"/>
      <c r="AB155" s="310"/>
      <c r="AC155" s="14"/>
      <c r="AD155" s="310"/>
      <c r="AG155" s="304">
        <f t="shared" si="16"/>
        <v>0</v>
      </c>
      <c r="AH155" s="307">
        <f t="shared" si="17"/>
        <v>0</v>
      </c>
      <c r="AI155" s="307">
        <f t="shared" si="26"/>
        <v>0</v>
      </c>
      <c r="AJ155" s="525">
        <f t="shared" si="27"/>
        <v>0</v>
      </c>
      <c r="AK155" s="309">
        <f t="shared" si="28"/>
        <v>0</v>
      </c>
      <c r="AL155" s="293">
        <f t="shared" si="29"/>
        <v>0</v>
      </c>
      <c r="AM155" s="283" t="str">
        <f>IF(AL155=0,"",
IF(SUM($AL$54:AL155)=1,AN155,
IF($AL$175&gt;SUM($AL$54:AL155),_xlfn.CONCAT(", ",AN155),
IF($AL$175=SUM($AL$54:AL155),_xlfn.CONCAT(" y ",AN155)))))</f>
        <v/>
      </c>
      <c r="AN155" s="110" t="s">
        <v>5321</v>
      </c>
      <c r="AO155" s="598"/>
      <c r="AP155" s="588"/>
      <c r="AQ155" s="588"/>
      <c r="AR155" s="319">
        <f t="shared" si="18"/>
        <v>0</v>
      </c>
      <c r="AS155" s="325">
        <f t="shared" si="19"/>
        <v>0</v>
      </c>
      <c r="AT155" s="326">
        <f t="shared" si="20"/>
        <v>0</v>
      </c>
      <c r="AU155" s="327">
        <f t="shared" si="21"/>
        <v>0</v>
      </c>
      <c r="AV155" s="333">
        <f t="shared" si="22"/>
        <v>0</v>
      </c>
      <c r="AW155" s="334">
        <f t="shared" si="23"/>
        <v>0</v>
      </c>
      <c r="BB155" s="349">
        <f t="shared" si="24"/>
        <v>0</v>
      </c>
      <c r="BC155" s="579">
        <f t="shared" si="25"/>
        <v>0</v>
      </c>
    </row>
    <row r="156" spans="1:55" ht="14.25">
      <c r="A156" s="22"/>
      <c r="B156" s="11"/>
      <c r="C156" s="37" t="s">
        <v>5322</v>
      </c>
      <c r="D156" s="861" t="str">
        <f>IF(CNGE_2026_M1_Secc1_Sub1!$D142="","",CNGE_2026_M1_Secc1_Sub1!$D142)</f>
        <v/>
      </c>
      <c r="E156" s="862"/>
      <c r="F156" s="862"/>
      <c r="G156" s="862"/>
      <c r="H156" s="862"/>
      <c r="I156" s="862"/>
      <c r="J156" s="862"/>
      <c r="K156" s="862"/>
      <c r="L156" s="862"/>
      <c r="M156" s="862"/>
      <c r="N156" s="862"/>
      <c r="O156" s="862"/>
      <c r="P156" s="310"/>
      <c r="Q156" s="310"/>
      <c r="R156" s="642"/>
      <c r="S156" s="310"/>
      <c r="T156" s="310"/>
      <c r="U156" s="310"/>
      <c r="V156" s="310"/>
      <c r="W156" s="310"/>
      <c r="X156" s="310"/>
      <c r="Y156" s="310"/>
      <c r="Z156" s="310"/>
      <c r="AA156" s="310"/>
      <c r="AB156" s="310"/>
      <c r="AC156" s="14"/>
      <c r="AD156" s="310"/>
      <c r="AG156" s="304">
        <f t="shared" si="16"/>
        <v>0</v>
      </c>
      <c r="AH156" s="307">
        <f t="shared" si="17"/>
        <v>0</v>
      </c>
      <c r="AI156" s="307">
        <f t="shared" si="26"/>
        <v>0</v>
      </c>
      <c r="AJ156" s="525">
        <f t="shared" si="27"/>
        <v>0</v>
      </c>
      <c r="AK156" s="309">
        <f t="shared" si="28"/>
        <v>0</v>
      </c>
      <c r="AL156" s="293">
        <f t="shared" si="29"/>
        <v>0</v>
      </c>
      <c r="AM156" s="283" t="str">
        <f>IF(AL156=0,"",
IF(SUM($AL$54:AL156)=1,AN156,
IF($AL$175&gt;SUM($AL$54:AL156),_xlfn.CONCAT(", ",AN156),
IF($AL$175=SUM($AL$54:AL156),_xlfn.CONCAT(" y ",AN156)))))</f>
        <v/>
      </c>
      <c r="AN156" s="110" t="s">
        <v>5323</v>
      </c>
      <c r="AO156" s="598"/>
      <c r="AP156" s="588"/>
      <c r="AQ156" s="588"/>
      <c r="AR156" s="319">
        <f t="shared" si="18"/>
        <v>0</v>
      </c>
      <c r="AS156" s="325">
        <f t="shared" si="19"/>
        <v>0</v>
      </c>
      <c r="AT156" s="326">
        <f t="shared" si="20"/>
        <v>0</v>
      </c>
      <c r="AU156" s="327">
        <f t="shared" si="21"/>
        <v>0</v>
      </c>
      <c r="AV156" s="333">
        <f t="shared" si="22"/>
        <v>0</v>
      </c>
      <c r="AW156" s="334">
        <f t="shared" si="23"/>
        <v>0</v>
      </c>
      <c r="BB156" s="349">
        <f t="shared" si="24"/>
        <v>0</v>
      </c>
      <c r="BC156" s="579">
        <f t="shared" si="25"/>
        <v>0</v>
      </c>
    </row>
    <row r="157" spans="1:55" ht="14.25">
      <c r="A157" s="22"/>
      <c r="B157" s="11"/>
      <c r="C157" s="37" t="s">
        <v>5324</v>
      </c>
      <c r="D157" s="861" t="str">
        <f>IF(CNGE_2026_M1_Secc1_Sub1!$D143="","",CNGE_2026_M1_Secc1_Sub1!$D143)</f>
        <v/>
      </c>
      <c r="E157" s="862"/>
      <c r="F157" s="862"/>
      <c r="G157" s="862"/>
      <c r="H157" s="862"/>
      <c r="I157" s="862"/>
      <c r="J157" s="862"/>
      <c r="K157" s="862"/>
      <c r="L157" s="862"/>
      <c r="M157" s="862"/>
      <c r="N157" s="862"/>
      <c r="O157" s="862"/>
      <c r="P157" s="310"/>
      <c r="Q157" s="310"/>
      <c r="R157" s="642"/>
      <c r="S157" s="310"/>
      <c r="T157" s="310"/>
      <c r="U157" s="310"/>
      <c r="V157" s="310"/>
      <c r="W157" s="310"/>
      <c r="X157" s="310"/>
      <c r="Y157" s="310"/>
      <c r="Z157" s="310"/>
      <c r="AA157" s="310"/>
      <c r="AB157" s="310"/>
      <c r="AC157" s="14"/>
      <c r="AD157" s="310"/>
      <c r="AG157" s="304">
        <f t="shared" si="16"/>
        <v>0</v>
      </c>
      <c r="AH157" s="307">
        <f t="shared" si="17"/>
        <v>0</v>
      </c>
      <c r="AI157" s="307">
        <f t="shared" si="26"/>
        <v>0</v>
      </c>
      <c r="AJ157" s="525">
        <f t="shared" si="27"/>
        <v>0</v>
      </c>
      <c r="AK157" s="309">
        <f t="shared" si="28"/>
        <v>0</v>
      </c>
      <c r="AL157" s="293">
        <f t="shared" si="29"/>
        <v>0</v>
      </c>
      <c r="AM157" s="283" t="str">
        <f>IF(AL157=0,"",
IF(SUM($AL$54:AL157)=1,AN157,
IF($AL$175&gt;SUM($AL$54:AL157),_xlfn.CONCAT(", ",AN157),
IF($AL$175=SUM($AL$54:AL157),_xlfn.CONCAT(" y ",AN157)))))</f>
        <v/>
      </c>
      <c r="AN157" s="110" t="s">
        <v>5325</v>
      </c>
      <c r="AO157" s="598"/>
      <c r="AP157" s="588"/>
      <c r="AQ157" s="588"/>
      <c r="AR157" s="319">
        <f t="shared" si="18"/>
        <v>0</v>
      </c>
      <c r="AS157" s="325">
        <f t="shared" si="19"/>
        <v>0</v>
      </c>
      <c r="AT157" s="326">
        <f t="shared" si="20"/>
        <v>0</v>
      </c>
      <c r="AU157" s="327">
        <f t="shared" si="21"/>
        <v>0</v>
      </c>
      <c r="AV157" s="333">
        <f t="shared" si="22"/>
        <v>0</v>
      </c>
      <c r="AW157" s="334">
        <f t="shared" si="23"/>
        <v>0</v>
      </c>
      <c r="BB157" s="349">
        <f t="shared" si="24"/>
        <v>0</v>
      </c>
      <c r="BC157" s="579">
        <f t="shared" si="25"/>
        <v>0</v>
      </c>
    </row>
    <row r="158" spans="1:55" ht="14.25">
      <c r="A158" s="22"/>
      <c r="B158" s="11"/>
      <c r="C158" s="37" t="s">
        <v>5326</v>
      </c>
      <c r="D158" s="861" t="str">
        <f>IF(CNGE_2026_M1_Secc1_Sub1!$D144="","",CNGE_2026_M1_Secc1_Sub1!$D144)</f>
        <v/>
      </c>
      <c r="E158" s="862"/>
      <c r="F158" s="862"/>
      <c r="G158" s="862"/>
      <c r="H158" s="862"/>
      <c r="I158" s="862"/>
      <c r="J158" s="862"/>
      <c r="K158" s="862"/>
      <c r="L158" s="862"/>
      <c r="M158" s="862"/>
      <c r="N158" s="862"/>
      <c r="O158" s="862"/>
      <c r="P158" s="310"/>
      <c r="Q158" s="310"/>
      <c r="R158" s="642"/>
      <c r="S158" s="310"/>
      <c r="T158" s="310"/>
      <c r="U158" s="310"/>
      <c r="V158" s="310"/>
      <c r="W158" s="310"/>
      <c r="X158" s="310"/>
      <c r="Y158" s="310"/>
      <c r="Z158" s="310"/>
      <c r="AA158" s="310"/>
      <c r="AB158" s="310"/>
      <c r="AC158" s="14"/>
      <c r="AD158" s="310"/>
      <c r="AG158" s="304">
        <f t="shared" si="16"/>
        <v>0</v>
      </c>
      <c r="AH158" s="307">
        <f t="shared" si="17"/>
        <v>0</v>
      </c>
      <c r="AI158" s="307">
        <f t="shared" si="26"/>
        <v>0</v>
      </c>
      <c r="AJ158" s="525">
        <f t="shared" si="27"/>
        <v>0</v>
      </c>
      <c r="AK158" s="309">
        <f t="shared" si="28"/>
        <v>0</v>
      </c>
      <c r="AL158" s="293">
        <f t="shared" si="29"/>
        <v>0</v>
      </c>
      <c r="AM158" s="283" t="str">
        <f>IF(AL158=0,"",
IF(SUM($AL$54:AL158)=1,AN158,
IF($AL$175&gt;SUM($AL$54:AL158),_xlfn.CONCAT(", ",AN158),
IF($AL$175=SUM($AL$54:AL158),_xlfn.CONCAT(" y ",AN158)))))</f>
        <v/>
      </c>
      <c r="AN158" s="110" t="s">
        <v>5327</v>
      </c>
      <c r="AO158" s="598"/>
      <c r="AP158" s="588"/>
      <c r="AQ158" s="588"/>
      <c r="AR158" s="319">
        <f t="shared" si="18"/>
        <v>0</v>
      </c>
      <c r="AS158" s="325">
        <f t="shared" si="19"/>
        <v>0</v>
      </c>
      <c r="AT158" s="326">
        <f t="shared" si="20"/>
        <v>0</v>
      </c>
      <c r="AU158" s="327">
        <f t="shared" si="21"/>
        <v>0</v>
      </c>
      <c r="AV158" s="333">
        <f t="shared" si="22"/>
        <v>0</v>
      </c>
      <c r="AW158" s="334">
        <f t="shared" si="23"/>
        <v>0</v>
      </c>
      <c r="BB158" s="349">
        <f t="shared" si="24"/>
        <v>0</v>
      </c>
      <c r="BC158" s="579">
        <f t="shared" si="25"/>
        <v>0</v>
      </c>
    </row>
    <row r="159" spans="1:55" ht="14.25">
      <c r="A159" s="22"/>
      <c r="B159" s="11"/>
      <c r="C159" s="37" t="s">
        <v>5328</v>
      </c>
      <c r="D159" s="861" t="str">
        <f>IF(CNGE_2026_M1_Secc1_Sub1!$D145="","",CNGE_2026_M1_Secc1_Sub1!$D145)</f>
        <v/>
      </c>
      <c r="E159" s="862"/>
      <c r="F159" s="862"/>
      <c r="G159" s="862"/>
      <c r="H159" s="862"/>
      <c r="I159" s="862"/>
      <c r="J159" s="862"/>
      <c r="K159" s="862"/>
      <c r="L159" s="862"/>
      <c r="M159" s="862"/>
      <c r="N159" s="862"/>
      <c r="O159" s="862"/>
      <c r="P159" s="310"/>
      <c r="Q159" s="310"/>
      <c r="R159" s="642"/>
      <c r="S159" s="310"/>
      <c r="T159" s="310"/>
      <c r="U159" s="310"/>
      <c r="V159" s="310"/>
      <c r="W159" s="310"/>
      <c r="X159" s="310"/>
      <c r="Y159" s="310"/>
      <c r="Z159" s="310"/>
      <c r="AA159" s="310"/>
      <c r="AB159" s="310"/>
      <c r="AC159" s="14"/>
      <c r="AD159" s="310"/>
      <c r="AG159" s="304">
        <f t="shared" si="16"/>
        <v>0</v>
      </c>
      <c r="AH159" s="307">
        <f t="shared" si="17"/>
        <v>0</v>
      </c>
      <c r="AI159" s="307">
        <f t="shared" si="26"/>
        <v>0</v>
      </c>
      <c r="AJ159" s="525">
        <f t="shared" si="27"/>
        <v>0</v>
      </c>
      <c r="AK159" s="309">
        <f t="shared" si="28"/>
        <v>0</v>
      </c>
      <c r="AL159" s="293">
        <f t="shared" si="29"/>
        <v>0</v>
      </c>
      <c r="AM159" s="283" t="str">
        <f>IF(AL159=0,"",
IF(SUM($AL$54:AL159)=1,AN159,
IF($AL$175&gt;SUM($AL$54:AL159),_xlfn.CONCAT(", ",AN159),
IF($AL$175=SUM($AL$54:AL159),_xlfn.CONCAT(" y ",AN159)))))</f>
        <v/>
      </c>
      <c r="AN159" s="110" t="s">
        <v>5329</v>
      </c>
      <c r="AO159" s="598"/>
      <c r="AP159" s="588"/>
      <c r="AQ159" s="588"/>
      <c r="AR159" s="319">
        <f t="shared" si="18"/>
        <v>0</v>
      </c>
      <c r="AS159" s="325">
        <f t="shared" si="19"/>
        <v>0</v>
      </c>
      <c r="AT159" s="326">
        <f t="shared" si="20"/>
        <v>0</v>
      </c>
      <c r="AU159" s="327">
        <f t="shared" si="21"/>
        <v>0</v>
      </c>
      <c r="AV159" s="333">
        <f t="shared" si="22"/>
        <v>0</v>
      </c>
      <c r="AW159" s="334">
        <f t="shared" si="23"/>
        <v>0</v>
      </c>
      <c r="BB159" s="349">
        <f t="shared" si="24"/>
        <v>0</v>
      </c>
      <c r="BC159" s="579">
        <f t="shared" si="25"/>
        <v>0</v>
      </c>
    </row>
    <row r="160" spans="1:55" ht="14.25">
      <c r="A160" s="22"/>
      <c r="B160" s="11"/>
      <c r="C160" s="37" t="s">
        <v>5330</v>
      </c>
      <c r="D160" s="861" t="str">
        <f>IF(CNGE_2026_M1_Secc1_Sub1!$D146="","",CNGE_2026_M1_Secc1_Sub1!$D146)</f>
        <v/>
      </c>
      <c r="E160" s="862"/>
      <c r="F160" s="862"/>
      <c r="G160" s="862"/>
      <c r="H160" s="862"/>
      <c r="I160" s="862"/>
      <c r="J160" s="862"/>
      <c r="K160" s="862"/>
      <c r="L160" s="862"/>
      <c r="M160" s="862"/>
      <c r="N160" s="862"/>
      <c r="O160" s="862"/>
      <c r="P160" s="310"/>
      <c r="Q160" s="310"/>
      <c r="R160" s="642"/>
      <c r="S160" s="310"/>
      <c r="T160" s="310"/>
      <c r="U160" s="310"/>
      <c r="V160" s="310"/>
      <c r="W160" s="310"/>
      <c r="X160" s="310"/>
      <c r="Y160" s="310"/>
      <c r="Z160" s="310"/>
      <c r="AA160" s="310"/>
      <c r="AB160" s="310"/>
      <c r="AC160" s="14"/>
      <c r="AD160" s="310"/>
      <c r="AG160" s="304">
        <f t="shared" si="16"/>
        <v>0</v>
      </c>
      <c r="AH160" s="307">
        <f t="shared" si="17"/>
        <v>0</v>
      </c>
      <c r="AI160" s="307">
        <f t="shared" si="26"/>
        <v>0</v>
      </c>
      <c r="AJ160" s="525">
        <f t="shared" si="27"/>
        <v>0</v>
      </c>
      <c r="AK160" s="309">
        <f t="shared" si="28"/>
        <v>0</v>
      </c>
      <c r="AL160" s="293">
        <f t="shared" si="29"/>
        <v>0</v>
      </c>
      <c r="AM160" s="283" t="str">
        <f>IF(AL160=0,"",
IF(SUM($AL$54:AL160)=1,AN160,
IF($AL$175&gt;SUM($AL$54:AL160),_xlfn.CONCAT(", ",AN160),
IF($AL$175=SUM($AL$54:AL160),_xlfn.CONCAT(" y ",AN160)))))</f>
        <v/>
      </c>
      <c r="AN160" s="110" t="s">
        <v>5331</v>
      </c>
      <c r="AO160" s="598"/>
      <c r="AP160" s="588"/>
      <c r="AQ160" s="588"/>
      <c r="AR160" s="319">
        <f t="shared" si="18"/>
        <v>0</v>
      </c>
      <c r="AS160" s="325">
        <f t="shared" si="19"/>
        <v>0</v>
      </c>
      <c r="AT160" s="326">
        <f t="shared" si="20"/>
        <v>0</v>
      </c>
      <c r="AU160" s="327">
        <f t="shared" si="21"/>
        <v>0</v>
      </c>
      <c r="AV160" s="333">
        <f t="shared" si="22"/>
        <v>0</v>
      </c>
      <c r="AW160" s="334">
        <f t="shared" si="23"/>
        <v>0</v>
      </c>
      <c r="BB160" s="349">
        <f t="shared" si="24"/>
        <v>0</v>
      </c>
      <c r="BC160" s="579">
        <f t="shared" si="25"/>
        <v>0</v>
      </c>
    </row>
    <row r="161" spans="1:55" ht="14.25">
      <c r="A161" s="22"/>
      <c r="B161" s="11"/>
      <c r="C161" s="37" t="s">
        <v>5332</v>
      </c>
      <c r="D161" s="861" t="str">
        <f>IF(CNGE_2026_M1_Secc1_Sub1!$D147="","",CNGE_2026_M1_Secc1_Sub1!$D147)</f>
        <v/>
      </c>
      <c r="E161" s="862"/>
      <c r="F161" s="862"/>
      <c r="G161" s="862"/>
      <c r="H161" s="862"/>
      <c r="I161" s="862"/>
      <c r="J161" s="862"/>
      <c r="K161" s="862"/>
      <c r="L161" s="862"/>
      <c r="M161" s="862"/>
      <c r="N161" s="862"/>
      <c r="O161" s="862"/>
      <c r="P161" s="310"/>
      <c r="Q161" s="310"/>
      <c r="R161" s="642"/>
      <c r="S161" s="310"/>
      <c r="T161" s="310"/>
      <c r="U161" s="310"/>
      <c r="V161" s="310"/>
      <c r="W161" s="310"/>
      <c r="X161" s="310"/>
      <c r="Y161" s="310"/>
      <c r="Z161" s="310"/>
      <c r="AA161" s="310"/>
      <c r="AB161" s="310"/>
      <c r="AC161" s="14"/>
      <c r="AD161" s="310"/>
      <c r="AG161" s="304">
        <f t="shared" si="16"/>
        <v>0</v>
      </c>
      <c r="AH161" s="307">
        <f t="shared" si="17"/>
        <v>0</v>
      </c>
      <c r="AI161" s="307">
        <f t="shared" si="26"/>
        <v>0</v>
      </c>
      <c r="AJ161" s="525">
        <f t="shared" si="27"/>
        <v>0</v>
      </c>
      <c r="AK161" s="309">
        <f t="shared" si="28"/>
        <v>0</v>
      </c>
      <c r="AL161" s="293">
        <f t="shared" si="29"/>
        <v>0</v>
      </c>
      <c r="AM161" s="283" t="str">
        <f>IF(AL161=0,"",
IF(SUM($AL$54:AL161)=1,AN161,
IF($AL$175&gt;SUM($AL$54:AL161),_xlfn.CONCAT(", ",AN161),
IF($AL$175=SUM($AL$54:AL161),_xlfn.CONCAT(" y ",AN161)))))</f>
        <v/>
      </c>
      <c r="AN161" s="110" t="s">
        <v>5333</v>
      </c>
      <c r="AO161" s="598"/>
      <c r="AP161" s="588"/>
      <c r="AQ161" s="588"/>
      <c r="AR161" s="319">
        <f t="shared" si="18"/>
        <v>0</v>
      </c>
      <c r="AS161" s="325">
        <f t="shared" si="19"/>
        <v>0</v>
      </c>
      <c r="AT161" s="326">
        <f t="shared" si="20"/>
        <v>0</v>
      </c>
      <c r="AU161" s="327">
        <f t="shared" si="21"/>
        <v>0</v>
      </c>
      <c r="AV161" s="333">
        <f t="shared" si="22"/>
        <v>0</v>
      </c>
      <c r="AW161" s="334">
        <f t="shared" si="23"/>
        <v>0</v>
      </c>
      <c r="BB161" s="349">
        <f t="shared" si="24"/>
        <v>0</v>
      </c>
      <c r="BC161" s="579">
        <f t="shared" si="25"/>
        <v>0</v>
      </c>
    </row>
    <row r="162" spans="1:55" ht="14.25">
      <c r="A162" s="22"/>
      <c r="B162" s="11"/>
      <c r="C162" s="37" t="s">
        <v>5334</v>
      </c>
      <c r="D162" s="861" t="str">
        <f>IF(CNGE_2026_M1_Secc1_Sub1!$D148="","",CNGE_2026_M1_Secc1_Sub1!$D148)</f>
        <v/>
      </c>
      <c r="E162" s="862"/>
      <c r="F162" s="862"/>
      <c r="G162" s="862"/>
      <c r="H162" s="862"/>
      <c r="I162" s="862"/>
      <c r="J162" s="862"/>
      <c r="K162" s="862"/>
      <c r="L162" s="862"/>
      <c r="M162" s="862"/>
      <c r="N162" s="862"/>
      <c r="O162" s="862"/>
      <c r="P162" s="310"/>
      <c r="Q162" s="310"/>
      <c r="R162" s="642"/>
      <c r="S162" s="310"/>
      <c r="T162" s="310"/>
      <c r="U162" s="310"/>
      <c r="V162" s="310"/>
      <c r="W162" s="310"/>
      <c r="X162" s="310"/>
      <c r="Y162" s="310"/>
      <c r="Z162" s="310"/>
      <c r="AA162" s="310"/>
      <c r="AB162" s="310"/>
      <c r="AC162" s="14"/>
      <c r="AD162" s="310"/>
      <c r="AG162" s="304">
        <f t="shared" si="16"/>
        <v>0</v>
      </c>
      <c r="AH162" s="307">
        <f t="shared" si="17"/>
        <v>0</v>
      </c>
      <c r="AI162" s="307">
        <f t="shared" si="26"/>
        <v>0</v>
      </c>
      <c r="AJ162" s="525">
        <f t="shared" si="27"/>
        <v>0</v>
      </c>
      <c r="AK162" s="309">
        <f t="shared" si="28"/>
        <v>0</v>
      </c>
      <c r="AL162" s="293">
        <f t="shared" si="29"/>
        <v>0</v>
      </c>
      <c r="AM162" s="283" t="str">
        <f>IF(AL162=0,"",
IF(SUM($AL$54:AL162)=1,AN162,
IF($AL$175&gt;SUM($AL$54:AL162),_xlfn.CONCAT(", ",AN162),
IF($AL$175=SUM($AL$54:AL162),_xlfn.CONCAT(" y ",AN162)))))</f>
        <v/>
      </c>
      <c r="AN162" s="110" t="s">
        <v>5335</v>
      </c>
      <c r="AO162" s="598"/>
      <c r="AP162" s="588"/>
      <c r="AQ162" s="588"/>
      <c r="AR162" s="319">
        <f t="shared" si="18"/>
        <v>0</v>
      </c>
      <c r="AS162" s="325">
        <f t="shared" si="19"/>
        <v>0</v>
      </c>
      <c r="AT162" s="326">
        <f t="shared" si="20"/>
        <v>0</v>
      </c>
      <c r="AU162" s="327">
        <f t="shared" si="21"/>
        <v>0</v>
      </c>
      <c r="AV162" s="333">
        <f t="shared" si="22"/>
        <v>0</v>
      </c>
      <c r="AW162" s="334">
        <f t="shared" si="23"/>
        <v>0</v>
      </c>
      <c r="BB162" s="349">
        <f t="shared" si="24"/>
        <v>0</v>
      </c>
      <c r="BC162" s="579">
        <f t="shared" si="25"/>
        <v>0</v>
      </c>
    </row>
    <row r="163" spans="1:55" ht="14.25">
      <c r="A163" s="22"/>
      <c r="B163" s="11"/>
      <c r="C163" s="37" t="s">
        <v>5336</v>
      </c>
      <c r="D163" s="861" t="str">
        <f>IF(CNGE_2026_M1_Secc1_Sub1!$D149="","",CNGE_2026_M1_Secc1_Sub1!$D149)</f>
        <v/>
      </c>
      <c r="E163" s="862"/>
      <c r="F163" s="862"/>
      <c r="G163" s="862"/>
      <c r="H163" s="862"/>
      <c r="I163" s="862"/>
      <c r="J163" s="862"/>
      <c r="K163" s="862"/>
      <c r="L163" s="862"/>
      <c r="M163" s="862"/>
      <c r="N163" s="862"/>
      <c r="O163" s="862"/>
      <c r="P163" s="310"/>
      <c r="Q163" s="310"/>
      <c r="R163" s="642"/>
      <c r="S163" s="310"/>
      <c r="T163" s="310"/>
      <c r="U163" s="310"/>
      <c r="V163" s="310"/>
      <c r="W163" s="310"/>
      <c r="X163" s="310"/>
      <c r="Y163" s="310"/>
      <c r="Z163" s="310"/>
      <c r="AA163" s="310"/>
      <c r="AB163" s="310"/>
      <c r="AC163" s="14"/>
      <c r="AD163" s="310"/>
      <c r="AG163" s="304">
        <f t="shared" si="16"/>
        <v>0</v>
      </c>
      <c r="AH163" s="307">
        <f t="shared" si="17"/>
        <v>0</v>
      </c>
      <c r="AI163" s="307">
        <f t="shared" si="26"/>
        <v>0</v>
      </c>
      <c r="AJ163" s="525">
        <f t="shared" si="27"/>
        <v>0</v>
      </c>
      <c r="AK163" s="309">
        <f t="shared" si="28"/>
        <v>0</v>
      </c>
      <c r="AL163" s="293">
        <f t="shared" si="29"/>
        <v>0</v>
      </c>
      <c r="AM163" s="283" t="str">
        <f>IF(AL163=0,"",
IF(SUM($AL$54:AL163)=1,AN163,
IF($AL$175&gt;SUM($AL$54:AL163),_xlfn.CONCAT(", ",AN163),
IF($AL$175=SUM($AL$54:AL163),_xlfn.CONCAT(" y ",AN163)))))</f>
        <v/>
      </c>
      <c r="AN163" s="110" t="s">
        <v>5337</v>
      </c>
      <c r="AO163" s="598"/>
      <c r="AP163" s="588"/>
      <c r="AQ163" s="588"/>
      <c r="AR163" s="319">
        <f t="shared" si="18"/>
        <v>0</v>
      </c>
      <c r="AS163" s="325">
        <f t="shared" si="19"/>
        <v>0</v>
      </c>
      <c r="AT163" s="326">
        <f t="shared" si="20"/>
        <v>0</v>
      </c>
      <c r="AU163" s="327">
        <f t="shared" si="21"/>
        <v>0</v>
      </c>
      <c r="AV163" s="333">
        <f t="shared" si="22"/>
        <v>0</v>
      </c>
      <c r="AW163" s="334">
        <f t="shared" si="23"/>
        <v>0</v>
      </c>
      <c r="BB163" s="349">
        <f t="shared" si="24"/>
        <v>0</v>
      </c>
      <c r="BC163" s="579">
        <f t="shared" si="25"/>
        <v>0</v>
      </c>
    </row>
    <row r="164" spans="1:55" ht="14.25">
      <c r="A164" s="22"/>
      <c r="B164" s="11"/>
      <c r="C164" s="37" t="s">
        <v>5338</v>
      </c>
      <c r="D164" s="861" t="str">
        <f>IF(CNGE_2026_M1_Secc1_Sub1!$D150="","",CNGE_2026_M1_Secc1_Sub1!$D150)</f>
        <v/>
      </c>
      <c r="E164" s="862"/>
      <c r="F164" s="862"/>
      <c r="G164" s="862"/>
      <c r="H164" s="862"/>
      <c r="I164" s="862"/>
      <c r="J164" s="862"/>
      <c r="K164" s="862"/>
      <c r="L164" s="862"/>
      <c r="M164" s="862"/>
      <c r="N164" s="862"/>
      <c r="O164" s="862"/>
      <c r="P164" s="310"/>
      <c r="Q164" s="310"/>
      <c r="R164" s="642"/>
      <c r="S164" s="310"/>
      <c r="T164" s="310"/>
      <c r="U164" s="310"/>
      <c r="V164" s="310"/>
      <c r="W164" s="310"/>
      <c r="X164" s="310"/>
      <c r="Y164" s="310"/>
      <c r="Z164" s="310"/>
      <c r="AA164" s="310"/>
      <c r="AB164" s="310"/>
      <c r="AC164" s="14"/>
      <c r="AD164" s="310"/>
      <c r="AG164" s="304">
        <f t="shared" si="16"/>
        <v>0</v>
      </c>
      <c r="AH164" s="307">
        <f t="shared" si="17"/>
        <v>0</v>
      </c>
      <c r="AI164" s="307">
        <f t="shared" si="26"/>
        <v>0</v>
      </c>
      <c r="AJ164" s="525">
        <f t="shared" si="27"/>
        <v>0</v>
      </c>
      <c r="AK164" s="309">
        <f t="shared" si="28"/>
        <v>0</v>
      </c>
      <c r="AL164" s="293">
        <f t="shared" si="29"/>
        <v>0</v>
      </c>
      <c r="AM164" s="283" t="str">
        <f>IF(AL164=0,"",
IF(SUM($AL$54:AL164)=1,AN164,
IF($AL$175&gt;SUM($AL$54:AL164),_xlfn.CONCAT(", ",AN164),
IF($AL$175=SUM($AL$54:AL164),_xlfn.CONCAT(" y ",AN164)))))</f>
        <v/>
      </c>
      <c r="AN164" s="110" t="s">
        <v>5339</v>
      </c>
      <c r="AO164" s="598"/>
      <c r="AP164" s="588"/>
      <c r="AQ164" s="588"/>
      <c r="AR164" s="319">
        <f t="shared" si="18"/>
        <v>0</v>
      </c>
      <c r="AS164" s="325">
        <f t="shared" si="19"/>
        <v>0</v>
      </c>
      <c r="AT164" s="326">
        <f t="shared" si="20"/>
        <v>0</v>
      </c>
      <c r="AU164" s="327">
        <f t="shared" si="21"/>
        <v>0</v>
      </c>
      <c r="AV164" s="333">
        <f t="shared" si="22"/>
        <v>0</v>
      </c>
      <c r="AW164" s="334">
        <f t="shared" si="23"/>
        <v>0</v>
      </c>
      <c r="BB164" s="349">
        <f t="shared" si="24"/>
        <v>0</v>
      </c>
      <c r="BC164" s="579">
        <f t="shared" si="25"/>
        <v>0</v>
      </c>
    </row>
    <row r="165" spans="1:55" ht="14.25">
      <c r="A165" s="22"/>
      <c r="B165" s="11"/>
      <c r="C165" s="37" t="s">
        <v>5340</v>
      </c>
      <c r="D165" s="861" t="str">
        <f>IF(CNGE_2026_M1_Secc1_Sub1!$D151="","",CNGE_2026_M1_Secc1_Sub1!$D151)</f>
        <v/>
      </c>
      <c r="E165" s="862"/>
      <c r="F165" s="862"/>
      <c r="G165" s="862"/>
      <c r="H165" s="862"/>
      <c r="I165" s="862"/>
      <c r="J165" s="862"/>
      <c r="K165" s="862"/>
      <c r="L165" s="862"/>
      <c r="M165" s="862"/>
      <c r="N165" s="862"/>
      <c r="O165" s="862"/>
      <c r="P165" s="310"/>
      <c r="Q165" s="310"/>
      <c r="R165" s="642"/>
      <c r="S165" s="310"/>
      <c r="T165" s="310"/>
      <c r="U165" s="310"/>
      <c r="V165" s="310"/>
      <c r="W165" s="310"/>
      <c r="X165" s="310"/>
      <c r="Y165" s="310"/>
      <c r="Z165" s="310"/>
      <c r="AA165" s="310"/>
      <c r="AB165" s="310"/>
      <c r="AC165" s="14"/>
      <c r="AD165" s="310"/>
      <c r="AG165" s="304">
        <f t="shared" si="16"/>
        <v>0</v>
      </c>
      <c r="AH165" s="307">
        <f t="shared" si="17"/>
        <v>0</v>
      </c>
      <c r="AI165" s="307">
        <f t="shared" si="26"/>
        <v>0</v>
      </c>
      <c r="AJ165" s="525">
        <f t="shared" si="27"/>
        <v>0</v>
      </c>
      <c r="AK165" s="309">
        <f t="shared" si="28"/>
        <v>0</v>
      </c>
      <c r="AL165" s="293">
        <f t="shared" si="29"/>
        <v>0</v>
      </c>
      <c r="AM165" s="283" t="str">
        <f>IF(AL165=0,"",
IF(SUM($AL$54:AL165)=1,AN165,
IF($AL$175&gt;SUM($AL$54:AL165),_xlfn.CONCAT(", ",AN165),
IF($AL$175=SUM($AL$54:AL165),_xlfn.CONCAT(" y ",AN165)))))</f>
        <v/>
      </c>
      <c r="AN165" s="110" t="s">
        <v>5341</v>
      </c>
      <c r="AO165" s="598"/>
      <c r="AP165" s="588"/>
      <c r="AQ165" s="588"/>
      <c r="AR165" s="319">
        <f t="shared" si="18"/>
        <v>0</v>
      </c>
      <c r="AS165" s="325">
        <f t="shared" si="19"/>
        <v>0</v>
      </c>
      <c r="AT165" s="326">
        <f t="shared" si="20"/>
        <v>0</v>
      </c>
      <c r="AU165" s="327">
        <f t="shared" si="21"/>
        <v>0</v>
      </c>
      <c r="AV165" s="333">
        <f t="shared" si="22"/>
        <v>0</v>
      </c>
      <c r="AW165" s="334">
        <f t="shared" si="23"/>
        <v>0</v>
      </c>
      <c r="BB165" s="349">
        <f t="shared" si="24"/>
        <v>0</v>
      </c>
      <c r="BC165" s="579">
        <f t="shared" si="25"/>
        <v>0</v>
      </c>
    </row>
    <row r="166" spans="1:55" ht="14.25">
      <c r="A166" s="22"/>
      <c r="B166" s="11"/>
      <c r="C166" s="37" t="s">
        <v>5342</v>
      </c>
      <c r="D166" s="861" t="str">
        <f>IF(CNGE_2026_M1_Secc1_Sub1!$D152="","",CNGE_2026_M1_Secc1_Sub1!$D152)</f>
        <v/>
      </c>
      <c r="E166" s="862"/>
      <c r="F166" s="862"/>
      <c r="G166" s="862"/>
      <c r="H166" s="862"/>
      <c r="I166" s="862"/>
      <c r="J166" s="862"/>
      <c r="K166" s="862"/>
      <c r="L166" s="862"/>
      <c r="M166" s="862"/>
      <c r="N166" s="862"/>
      <c r="O166" s="862"/>
      <c r="P166" s="310"/>
      <c r="Q166" s="310"/>
      <c r="R166" s="642"/>
      <c r="S166" s="310"/>
      <c r="T166" s="310"/>
      <c r="U166" s="310"/>
      <c r="V166" s="310"/>
      <c r="W166" s="310"/>
      <c r="X166" s="310"/>
      <c r="Y166" s="310"/>
      <c r="Z166" s="310"/>
      <c r="AA166" s="310"/>
      <c r="AB166" s="310"/>
      <c r="AC166" s="14"/>
      <c r="AD166" s="310"/>
      <c r="AG166" s="304">
        <f t="shared" si="16"/>
        <v>0</v>
      </c>
      <c r="AH166" s="307">
        <f t="shared" si="17"/>
        <v>0</v>
      </c>
      <c r="AI166" s="307">
        <f t="shared" si="26"/>
        <v>0</v>
      </c>
      <c r="AJ166" s="525">
        <f t="shared" si="27"/>
        <v>0</v>
      </c>
      <c r="AK166" s="309">
        <f t="shared" si="28"/>
        <v>0</v>
      </c>
      <c r="AL166" s="293">
        <f t="shared" si="29"/>
        <v>0</v>
      </c>
      <c r="AM166" s="283" t="str">
        <f>IF(AL166=0,"",
IF(SUM($AL$54:AL166)=1,AN166,
IF($AL$175&gt;SUM($AL$54:AL166),_xlfn.CONCAT(", ",AN166),
IF($AL$175=SUM($AL$54:AL166),_xlfn.CONCAT(" y ",AN166)))))</f>
        <v/>
      </c>
      <c r="AN166" s="110" t="s">
        <v>5343</v>
      </c>
      <c r="AO166" s="598"/>
      <c r="AP166" s="588"/>
      <c r="AQ166" s="588"/>
      <c r="AR166" s="319">
        <f t="shared" si="18"/>
        <v>0</v>
      </c>
      <c r="AS166" s="325">
        <f t="shared" si="19"/>
        <v>0</v>
      </c>
      <c r="AT166" s="326">
        <f t="shared" si="20"/>
        <v>0</v>
      </c>
      <c r="AU166" s="327">
        <f t="shared" si="21"/>
        <v>0</v>
      </c>
      <c r="AV166" s="333">
        <f t="shared" si="22"/>
        <v>0</v>
      </c>
      <c r="AW166" s="334">
        <f t="shared" si="23"/>
        <v>0</v>
      </c>
      <c r="BB166" s="349">
        <f t="shared" si="24"/>
        <v>0</v>
      </c>
      <c r="BC166" s="579">
        <f t="shared" si="25"/>
        <v>0</v>
      </c>
    </row>
    <row r="167" spans="1:55" ht="14.25">
      <c r="A167" s="22"/>
      <c r="B167" s="11"/>
      <c r="C167" s="37" t="s">
        <v>5344</v>
      </c>
      <c r="D167" s="861" t="str">
        <f>IF(CNGE_2026_M1_Secc1_Sub1!$D153="","",CNGE_2026_M1_Secc1_Sub1!$D153)</f>
        <v/>
      </c>
      <c r="E167" s="862"/>
      <c r="F167" s="862"/>
      <c r="G167" s="862"/>
      <c r="H167" s="862"/>
      <c r="I167" s="862"/>
      <c r="J167" s="862"/>
      <c r="K167" s="862"/>
      <c r="L167" s="862"/>
      <c r="M167" s="862"/>
      <c r="N167" s="862"/>
      <c r="O167" s="862"/>
      <c r="P167" s="310"/>
      <c r="Q167" s="310"/>
      <c r="R167" s="642"/>
      <c r="S167" s="310"/>
      <c r="T167" s="310"/>
      <c r="U167" s="310"/>
      <c r="V167" s="310"/>
      <c r="W167" s="310"/>
      <c r="X167" s="310"/>
      <c r="Y167" s="310"/>
      <c r="Z167" s="310"/>
      <c r="AA167" s="310"/>
      <c r="AB167" s="310"/>
      <c r="AC167" s="14"/>
      <c r="AD167" s="310"/>
      <c r="AG167" s="304">
        <f t="shared" si="16"/>
        <v>0</v>
      </c>
      <c r="AH167" s="307">
        <f t="shared" si="17"/>
        <v>0</v>
      </c>
      <c r="AI167" s="307">
        <f t="shared" si="26"/>
        <v>0</v>
      </c>
      <c r="AJ167" s="525">
        <f t="shared" si="27"/>
        <v>0</v>
      </c>
      <c r="AK167" s="309">
        <f t="shared" si="28"/>
        <v>0</v>
      </c>
      <c r="AL167" s="293">
        <f t="shared" si="29"/>
        <v>0</v>
      </c>
      <c r="AM167" s="283" t="str">
        <f>IF(AL167=0,"",
IF(SUM($AL$54:AL167)=1,AN167,
IF($AL$175&gt;SUM($AL$54:AL167),_xlfn.CONCAT(", ",AN167),
IF($AL$175=SUM($AL$54:AL167),_xlfn.CONCAT(" y ",AN167)))))</f>
        <v/>
      </c>
      <c r="AN167" s="110" t="s">
        <v>5345</v>
      </c>
      <c r="AO167" s="598"/>
      <c r="AP167" s="588"/>
      <c r="AQ167" s="588"/>
      <c r="AR167" s="319">
        <f t="shared" si="18"/>
        <v>0</v>
      </c>
      <c r="AS167" s="325">
        <f t="shared" si="19"/>
        <v>0</v>
      </c>
      <c r="AT167" s="326">
        <f t="shared" si="20"/>
        <v>0</v>
      </c>
      <c r="AU167" s="327">
        <f t="shared" si="21"/>
        <v>0</v>
      </c>
      <c r="AV167" s="333">
        <f t="shared" si="22"/>
        <v>0</v>
      </c>
      <c r="AW167" s="334">
        <f t="shared" si="23"/>
        <v>0</v>
      </c>
      <c r="BB167" s="349">
        <f t="shared" si="24"/>
        <v>0</v>
      </c>
      <c r="BC167" s="579">
        <f t="shared" si="25"/>
        <v>0</v>
      </c>
    </row>
    <row r="168" spans="1:55" ht="14.25">
      <c r="A168" s="22"/>
      <c r="B168" s="11"/>
      <c r="C168" s="37" t="s">
        <v>5346</v>
      </c>
      <c r="D168" s="861" t="str">
        <f>IF(CNGE_2026_M1_Secc1_Sub1!$D154="","",CNGE_2026_M1_Secc1_Sub1!$D154)</f>
        <v/>
      </c>
      <c r="E168" s="862"/>
      <c r="F168" s="862"/>
      <c r="G168" s="862"/>
      <c r="H168" s="862"/>
      <c r="I168" s="862"/>
      <c r="J168" s="862"/>
      <c r="K168" s="862"/>
      <c r="L168" s="862"/>
      <c r="M168" s="862"/>
      <c r="N168" s="862"/>
      <c r="O168" s="862"/>
      <c r="P168" s="310"/>
      <c r="Q168" s="310"/>
      <c r="R168" s="642"/>
      <c r="S168" s="310"/>
      <c r="T168" s="310"/>
      <c r="U168" s="310"/>
      <c r="V168" s="310"/>
      <c r="W168" s="310"/>
      <c r="X168" s="310"/>
      <c r="Y168" s="310"/>
      <c r="Z168" s="310"/>
      <c r="AA168" s="310"/>
      <c r="AB168" s="310"/>
      <c r="AC168" s="14"/>
      <c r="AD168" s="310"/>
      <c r="AG168" s="304">
        <f t="shared" si="16"/>
        <v>0</v>
      </c>
      <c r="AH168" s="307">
        <f t="shared" si="17"/>
        <v>0</v>
      </c>
      <c r="AI168" s="307">
        <f t="shared" si="26"/>
        <v>0</v>
      </c>
      <c r="AJ168" s="525">
        <f t="shared" si="27"/>
        <v>0</v>
      </c>
      <c r="AK168" s="309">
        <f t="shared" si="28"/>
        <v>0</v>
      </c>
      <c r="AL168" s="293">
        <f t="shared" si="29"/>
        <v>0</v>
      </c>
      <c r="AM168" s="283" t="str">
        <f>IF(AL168=0,"",
IF(SUM($AL$54:AL168)=1,AN168,
IF($AL$175&gt;SUM($AL$54:AL168),_xlfn.CONCAT(", ",AN168),
IF($AL$175=SUM($AL$54:AL168),_xlfn.CONCAT(" y ",AN168)))))</f>
        <v/>
      </c>
      <c r="AN168" s="110" t="s">
        <v>5347</v>
      </c>
      <c r="AO168" s="598"/>
      <c r="AP168" s="588"/>
      <c r="AQ168" s="588"/>
      <c r="AR168" s="319">
        <f t="shared" si="18"/>
        <v>0</v>
      </c>
      <c r="AS168" s="325">
        <f t="shared" si="19"/>
        <v>0</v>
      </c>
      <c r="AT168" s="326">
        <f t="shared" si="20"/>
        <v>0</v>
      </c>
      <c r="AU168" s="327">
        <f t="shared" si="21"/>
        <v>0</v>
      </c>
      <c r="AV168" s="333">
        <f t="shared" si="22"/>
        <v>0</v>
      </c>
      <c r="AW168" s="334">
        <f t="shared" si="23"/>
        <v>0</v>
      </c>
      <c r="BB168" s="349">
        <f t="shared" si="24"/>
        <v>0</v>
      </c>
      <c r="BC168" s="579">
        <f t="shared" si="25"/>
        <v>0</v>
      </c>
    </row>
    <row r="169" spans="1:55" ht="14.25">
      <c r="A169" s="22"/>
      <c r="B169" s="11"/>
      <c r="C169" s="37" t="s">
        <v>5348</v>
      </c>
      <c r="D169" s="861" t="str">
        <f>IF(CNGE_2026_M1_Secc1_Sub1!$D155="","",CNGE_2026_M1_Secc1_Sub1!$D155)</f>
        <v/>
      </c>
      <c r="E169" s="862"/>
      <c r="F169" s="862"/>
      <c r="G169" s="862"/>
      <c r="H169" s="862"/>
      <c r="I169" s="862"/>
      <c r="J169" s="862"/>
      <c r="K169" s="862"/>
      <c r="L169" s="862"/>
      <c r="M169" s="862"/>
      <c r="N169" s="862"/>
      <c r="O169" s="862"/>
      <c r="P169" s="310"/>
      <c r="Q169" s="310"/>
      <c r="R169" s="642"/>
      <c r="S169" s="310"/>
      <c r="T169" s="310"/>
      <c r="U169" s="310"/>
      <c r="V169" s="310"/>
      <c r="W169" s="310"/>
      <c r="X169" s="310"/>
      <c r="Y169" s="310"/>
      <c r="Z169" s="310"/>
      <c r="AA169" s="310"/>
      <c r="AB169" s="310"/>
      <c r="AC169" s="14"/>
      <c r="AD169" s="310"/>
      <c r="AG169" s="304">
        <f t="shared" si="16"/>
        <v>0</v>
      </c>
      <c r="AH169" s="307">
        <f t="shared" si="17"/>
        <v>0</v>
      </c>
      <c r="AI169" s="307">
        <f t="shared" si="26"/>
        <v>0</v>
      </c>
      <c r="AJ169" s="525">
        <f t="shared" si="27"/>
        <v>0</v>
      </c>
      <c r="AK169" s="309">
        <f t="shared" si="28"/>
        <v>0</v>
      </c>
      <c r="AL169" s="293">
        <f t="shared" si="29"/>
        <v>0</v>
      </c>
      <c r="AM169" s="283" t="str">
        <f>IF(AL169=0,"",
IF(SUM($AL$54:AL169)=1,AN169,
IF($AL$175&gt;SUM($AL$54:AL169),_xlfn.CONCAT(", ",AN169),
IF($AL$175=SUM($AL$54:AL169),_xlfn.CONCAT(" y ",AN169)))))</f>
        <v/>
      </c>
      <c r="AN169" s="110" t="s">
        <v>5349</v>
      </c>
      <c r="AO169" s="598"/>
      <c r="AP169" s="588"/>
      <c r="AQ169" s="588"/>
      <c r="AR169" s="319">
        <f t="shared" si="18"/>
        <v>0</v>
      </c>
      <c r="AS169" s="325">
        <f t="shared" si="19"/>
        <v>0</v>
      </c>
      <c r="AT169" s="326">
        <f t="shared" si="20"/>
        <v>0</v>
      </c>
      <c r="AU169" s="327">
        <f t="shared" si="21"/>
        <v>0</v>
      </c>
      <c r="AV169" s="333">
        <f t="shared" si="22"/>
        <v>0</v>
      </c>
      <c r="AW169" s="334">
        <f t="shared" si="23"/>
        <v>0</v>
      </c>
      <c r="BB169" s="349">
        <f t="shared" si="24"/>
        <v>0</v>
      </c>
      <c r="BC169" s="579">
        <f t="shared" si="25"/>
        <v>0</v>
      </c>
    </row>
    <row r="170" spans="1:55" ht="14.25">
      <c r="A170" s="22"/>
      <c r="B170" s="11"/>
      <c r="C170" s="37" t="s">
        <v>5350</v>
      </c>
      <c r="D170" s="861" t="str">
        <f>IF(CNGE_2026_M1_Secc1_Sub1!$D156="","",CNGE_2026_M1_Secc1_Sub1!$D156)</f>
        <v/>
      </c>
      <c r="E170" s="862"/>
      <c r="F170" s="862"/>
      <c r="G170" s="862"/>
      <c r="H170" s="862"/>
      <c r="I170" s="862"/>
      <c r="J170" s="862"/>
      <c r="K170" s="862"/>
      <c r="L170" s="862"/>
      <c r="M170" s="862"/>
      <c r="N170" s="862"/>
      <c r="O170" s="862"/>
      <c r="P170" s="310"/>
      <c r="Q170" s="310"/>
      <c r="R170" s="642"/>
      <c r="S170" s="310"/>
      <c r="T170" s="310"/>
      <c r="U170" s="310"/>
      <c r="V170" s="310"/>
      <c r="W170" s="310"/>
      <c r="X170" s="310"/>
      <c r="Y170" s="310"/>
      <c r="Z170" s="310"/>
      <c r="AA170" s="310"/>
      <c r="AB170" s="310"/>
      <c r="AC170" s="14"/>
      <c r="AD170" s="310"/>
      <c r="AG170" s="304">
        <f t="shared" si="16"/>
        <v>0</v>
      </c>
      <c r="AH170" s="307">
        <f t="shared" si="17"/>
        <v>0</v>
      </c>
      <c r="AI170" s="307">
        <f t="shared" si="26"/>
        <v>0</v>
      </c>
      <c r="AJ170" s="525">
        <f t="shared" si="27"/>
        <v>0</v>
      </c>
      <c r="AK170" s="309">
        <f t="shared" si="28"/>
        <v>0</v>
      </c>
      <c r="AL170" s="293">
        <f t="shared" si="29"/>
        <v>0</v>
      </c>
      <c r="AM170" s="283" t="str">
        <f>IF(AL170=0,"",
IF(SUM($AL$54:AL170)=1,AN170,
IF($AL$175&gt;SUM($AL$54:AL170),_xlfn.CONCAT(", ",AN170),
IF($AL$175=SUM($AL$54:AL170),_xlfn.CONCAT(" y ",AN170)))))</f>
        <v/>
      </c>
      <c r="AN170" s="110" t="s">
        <v>5351</v>
      </c>
      <c r="AO170" s="598"/>
      <c r="AP170" s="588"/>
      <c r="AQ170" s="588"/>
      <c r="AR170" s="319">
        <f t="shared" si="18"/>
        <v>0</v>
      </c>
      <c r="AS170" s="325">
        <f t="shared" si="19"/>
        <v>0</v>
      </c>
      <c r="AT170" s="326">
        <f t="shared" si="20"/>
        <v>0</v>
      </c>
      <c r="AU170" s="327">
        <f t="shared" si="21"/>
        <v>0</v>
      </c>
      <c r="AV170" s="333">
        <f t="shared" si="22"/>
        <v>0</v>
      </c>
      <c r="AW170" s="334">
        <f t="shared" si="23"/>
        <v>0</v>
      </c>
      <c r="BB170" s="349">
        <f t="shared" si="24"/>
        <v>0</v>
      </c>
      <c r="BC170" s="579">
        <f t="shared" si="25"/>
        <v>0</v>
      </c>
    </row>
    <row r="171" spans="1:55" ht="14.25">
      <c r="A171" s="22"/>
      <c r="B171" s="11"/>
      <c r="C171" s="37" t="s">
        <v>5352</v>
      </c>
      <c r="D171" s="861" t="str">
        <f>IF(CNGE_2026_M1_Secc1_Sub1!$D157="","",CNGE_2026_M1_Secc1_Sub1!$D157)</f>
        <v/>
      </c>
      <c r="E171" s="862"/>
      <c r="F171" s="862"/>
      <c r="G171" s="862"/>
      <c r="H171" s="862"/>
      <c r="I171" s="862"/>
      <c r="J171" s="862"/>
      <c r="K171" s="862"/>
      <c r="L171" s="862"/>
      <c r="M171" s="862"/>
      <c r="N171" s="862"/>
      <c r="O171" s="862"/>
      <c r="P171" s="310"/>
      <c r="Q171" s="310"/>
      <c r="R171" s="642"/>
      <c r="S171" s="310"/>
      <c r="T171" s="310"/>
      <c r="U171" s="310"/>
      <c r="V171" s="310"/>
      <c r="W171" s="310"/>
      <c r="X171" s="310"/>
      <c r="Y171" s="310"/>
      <c r="Z171" s="310"/>
      <c r="AA171" s="310"/>
      <c r="AB171" s="310"/>
      <c r="AC171" s="14"/>
      <c r="AD171" s="310"/>
      <c r="AG171" s="304">
        <f t="shared" si="16"/>
        <v>0</v>
      </c>
      <c r="AH171" s="307">
        <f t="shared" si="17"/>
        <v>0</v>
      </c>
      <c r="AI171" s="307">
        <f t="shared" si="26"/>
        <v>0</v>
      </c>
      <c r="AJ171" s="525">
        <f t="shared" si="27"/>
        <v>0</v>
      </c>
      <c r="AK171" s="309">
        <f t="shared" si="28"/>
        <v>0</v>
      </c>
      <c r="AL171" s="293">
        <f t="shared" si="29"/>
        <v>0</v>
      </c>
      <c r="AM171" s="283" t="str">
        <f>IF(AL171=0,"",
IF(SUM($AL$54:AL171)=1,AN171,
IF($AL$175&gt;SUM($AL$54:AL171),_xlfn.CONCAT(", ",AN171),
IF($AL$175=SUM($AL$54:AL171),_xlfn.CONCAT(" y ",AN171)))))</f>
        <v/>
      </c>
      <c r="AN171" s="110" t="s">
        <v>5353</v>
      </c>
      <c r="AO171" s="598"/>
      <c r="AP171" s="588"/>
      <c r="AQ171" s="588"/>
      <c r="AR171" s="319">
        <f t="shared" si="18"/>
        <v>0</v>
      </c>
      <c r="AS171" s="325">
        <f t="shared" si="19"/>
        <v>0</v>
      </c>
      <c r="AT171" s="326">
        <f t="shared" si="20"/>
        <v>0</v>
      </c>
      <c r="AU171" s="327">
        <f t="shared" si="21"/>
        <v>0</v>
      </c>
      <c r="AV171" s="333">
        <f t="shared" si="22"/>
        <v>0</v>
      </c>
      <c r="AW171" s="334">
        <f t="shared" si="23"/>
        <v>0</v>
      </c>
      <c r="BB171" s="349">
        <f t="shared" si="24"/>
        <v>0</v>
      </c>
      <c r="BC171" s="579">
        <f t="shared" si="25"/>
        <v>0</v>
      </c>
    </row>
    <row r="172" spans="1:55" ht="14.25">
      <c r="A172" s="22"/>
      <c r="B172" s="11"/>
      <c r="C172" s="37" t="s">
        <v>5354</v>
      </c>
      <c r="D172" s="861" t="str">
        <f>IF(CNGE_2026_M1_Secc1_Sub1!$D158="","",CNGE_2026_M1_Secc1_Sub1!$D158)</f>
        <v/>
      </c>
      <c r="E172" s="862"/>
      <c r="F172" s="862"/>
      <c r="G172" s="862"/>
      <c r="H172" s="862"/>
      <c r="I172" s="862"/>
      <c r="J172" s="862"/>
      <c r="K172" s="862"/>
      <c r="L172" s="862"/>
      <c r="M172" s="862"/>
      <c r="N172" s="862"/>
      <c r="O172" s="862"/>
      <c r="P172" s="310"/>
      <c r="Q172" s="310"/>
      <c r="R172" s="642"/>
      <c r="S172" s="310"/>
      <c r="T172" s="310"/>
      <c r="U172" s="310"/>
      <c r="V172" s="310"/>
      <c r="W172" s="310"/>
      <c r="X172" s="310"/>
      <c r="Y172" s="310"/>
      <c r="Z172" s="310"/>
      <c r="AA172" s="310"/>
      <c r="AB172" s="310"/>
      <c r="AC172" s="14"/>
      <c r="AD172" s="310"/>
      <c r="AG172" s="304">
        <f t="shared" si="16"/>
        <v>0</v>
      </c>
      <c r="AH172" s="307">
        <f t="shared" si="17"/>
        <v>0</v>
      </c>
      <c r="AI172" s="307">
        <f t="shared" si="26"/>
        <v>0</v>
      </c>
      <c r="AJ172" s="525">
        <f t="shared" si="27"/>
        <v>0</v>
      </c>
      <c r="AK172" s="309">
        <f t="shared" si="28"/>
        <v>0</v>
      </c>
      <c r="AL172" s="293">
        <f t="shared" si="29"/>
        <v>0</v>
      </c>
      <c r="AM172" s="283" t="str">
        <f>IF(AL172=0,"",
IF(SUM($AL$54:AL172)=1,AN172,
IF($AL$175&gt;SUM($AL$54:AL172),_xlfn.CONCAT(", ",AN172),
IF($AL$175=SUM($AL$54:AL172),_xlfn.CONCAT(" y ",AN172)))))</f>
        <v/>
      </c>
      <c r="AN172" s="110" t="s">
        <v>5355</v>
      </c>
      <c r="AO172" s="598"/>
      <c r="AP172" s="588"/>
      <c r="AQ172" s="588"/>
      <c r="AR172" s="319">
        <f t="shared" si="18"/>
        <v>0</v>
      </c>
      <c r="AS172" s="325">
        <f t="shared" si="19"/>
        <v>0</v>
      </c>
      <c r="AT172" s="326">
        <f t="shared" si="20"/>
        <v>0</v>
      </c>
      <c r="AU172" s="327">
        <f t="shared" si="21"/>
        <v>0</v>
      </c>
      <c r="AV172" s="333">
        <f t="shared" si="22"/>
        <v>0</v>
      </c>
      <c r="AW172" s="334">
        <f t="shared" si="23"/>
        <v>0</v>
      </c>
      <c r="BB172" s="349">
        <f t="shared" si="24"/>
        <v>0</v>
      </c>
      <c r="BC172" s="579">
        <f t="shared" si="25"/>
        <v>0</v>
      </c>
    </row>
    <row r="173" spans="1:55" ht="14.25">
      <c r="A173" s="22"/>
      <c r="B173" s="11"/>
      <c r="C173" s="37" t="s">
        <v>5356</v>
      </c>
      <c r="D173" s="861" t="str">
        <f>IF(CNGE_2026_M1_Secc1_Sub1!$D159="","",CNGE_2026_M1_Secc1_Sub1!$D159)</f>
        <v/>
      </c>
      <c r="E173" s="862"/>
      <c r="F173" s="862"/>
      <c r="G173" s="862"/>
      <c r="H173" s="862"/>
      <c r="I173" s="862"/>
      <c r="J173" s="862"/>
      <c r="K173" s="862"/>
      <c r="L173" s="862"/>
      <c r="M173" s="862"/>
      <c r="N173" s="862"/>
      <c r="O173" s="862"/>
      <c r="P173" s="310"/>
      <c r="Q173" s="310"/>
      <c r="R173" s="642"/>
      <c r="S173" s="310"/>
      <c r="T173" s="310"/>
      <c r="U173" s="310"/>
      <c r="V173" s="310"/>
      <c r="W173" s="310"/>
      <c r="X173" s="310"/>
      <c r="Y173" s="310"/>
      <c r="Z173" s="310"/>
      <c r="AA173" s="310"/>
      <c r="AB173" s="310"/>
      <c r="AC173" s="14"/>
      <c r="AD173" s="310"/>
      <c r="AG173" s="304">
        <f t="shared" si="16"/>
        <v>0</v>
      </c>
      <c r="AH173" s="307">
        <f t="shared" si="17"/>
        <v>0</v>
      </c>
      <c r="AI173" s="307">
        <f t="shared" si="26"/>
        <v>0</v>
      </c>
      <c r="AJ173" s="525">
        <f t="shared" si="27"/>
        <v>0</v>
      </c>
      <c r="AK173" s="309">
        <f t="shared" si="28"/>
        <v>0</v>
      </c>
      <c r="AL173" s="293">
        <f t="shared" si="29"/>
        <v>0</v>
      </c>
      <c r="AM173" s="283" t="str">
        <f>IF(AL173=0,"",
IF(SUM($AL$54:AL173)=1,AN173,
IF($AL$175&gt;SUM($AL$54:AL173),_xlfn.CONCAT(", ",AN173),
IF($AL$175=SUM($AL$54:AL173),_xlfn.CONCAT(" y ",AN173)))))</f>
        <v/>
      </c>
      <c r="AN173" s="110" t="s">
        <v>5357</v>
      </c>
      <c r="AO173" s="598"/>
      <c r="AP173" s="588"/>
      <c r="AQ173" s="588"/>
      <c r="AR173" s="319">
        <f t="shared" si="18"/>
        <v>0</v>
      </c>
      <c r="AS173" s="325">
        <f t="shared" si="19"/>
        <v>0</v>
      </c>
      <c r="AT173" s="326">
        <f t="shared" si="20"/>
        <v>0</v>
      </c>
      <c r="AU173" s="327">
        <f t="shared" si="21"/>
        <v>0</v>
      </c>
      <c r="AV173" s="333">
        <f t="shared" si="22"/>
        <v>0</v>
      </c>
      <c r="AW173" s="334">
        <f t="shared" si="23"/>
        <v>0</v>
      </c>
      <c r="BB173" s="349">
        <f t="shared" si="24"/>
        <v>0</v>
      </c>
      <c r="BC173" s="579">
        <f t="shared" si="25"/>
        <v>0</v>
      </c>
    </row>
    <row r="174" spans="1:55" ht="14.25">
      <c r="A174" s="22"/>
      <c r="B174" s="11"/>
      <c r="C174" s="37" t="s">
        <v>5358</v>
      </c>
      <c r="D174" s="861" t="str">
        <f>IF(CNGE_2026_M1_Secc1_Sub1!$D160="","",CNGE_2026_M1_Secc1_Sub1!$D160)</f>
        <v/>
      </c>
      <c r="E174" s="862"/>
      <c r="F174" s="862"/>
      <c r="G174" s="862"/>
      <c r="H174" s="862"/>
      <c r="I174" s="862"/>
      <c r="J174" s="862"/>
      <c r="K174" s="862"/>
      <c r="L174" s="862"/>
      <c r="M174" s="862"/>
      <c r="N174" s="862"/>
      <c r="O174" s="862"/>
      <c r="P174" s="310"/>
      <c r="Q174" s="310"/>
      <c r="R174" s="642"/>
      <c r="S174" s="310"/>
      <c r="T174" s="310"/>
      <c r="U174" s="310"/>
      <c r="V174" s="310"/>
      <c r="W174" s="310"/>
      <c r="X174" s="310"/>
      <c r="Y174" s="310"/>
      <c r="Z174" s="310"/>
      <c r="AA174" s="310"/>
      <c r="AB174" s="310"/>
      <c r="AC174" s="14"/>
      <c r="AD174" s="310"/>
      <c r="AG174" s="304">
        <f t="shared" si="16"/>
        <v>0</v>
      </c>
      <c r="AH174" s="307">
        <f t="shared" si="17"/>
        <v>0</v>
      </c>
      <c r="AI174" s="307">
        <f>IF(AND($AD174&lt;&gt;"",COUNTA(P174:AC174)&gt;0),1,0)</f>
        <v>0</v>
      </c>
      <c r="AJ174" s="525">
        <f t="shared" si="27"/>
        <v>0</v>
      </c>
      <c r="AK174" s="309">
        <f t="shared" si="28"/>
        <v>0</v>
      </c>
      <c r="AL174" s="293">
        <f t="shared" si="29"/>
        <v>0</v>
      </c>
      <c r="AM174" s="283" t="str">
        <f>IF(AL174=0,"",
IF(SUM($AL$54:AL174)=1,AN174,
IF($AL$175&gt;SUM($AL$54:AL174),_xlfn.CONCAT(", ",AN174),
IF($AL$175=SUM($AL$54:AL174),_xlfn.CONCAT(" y ",AN174)))))</f>
        <v/>
      </c>
      <c r="AN174" s="110" t="s">
        <v>5359</v>
      </c>
      <c r="AO174" s="598"/>
      <c r="AP174" s="588"/>
      <c r="AQ174" s="588"/>
      <c r="AR174" s="319">
        <f t="shared" si="18"/>
        <v>0</v>
      </c>
      <c r="AS174" s="325">
        <f t="shared" si="19"/>
        <v>0</v>
      </c>
      <c r="AT174" s="326">
        <f t="shared" si="20"/>
        <v>0</v>
      </c>
      <c r="AU174" s="327">
        <f t="shared" si="21"/>
        <v>0</v>
      </c>
      <c r="AV174" s="333">
        <f>IF(AND(OR(U174=1,U174=2,U174=3,U174=4),V174=0),1,0)</f>
        <v>0</v>
      </c>
      <c r="AW174" s="334">
        <f>IF(OR(X174="NS",V174="NS"),0,IF(AND(X174="NA",V174="NA"),0,IF(X174&lt;=V174,0,1)))</f>
        <v>0</v>
      </c>
      <c r="BB174" s="349">
        <f>IF(AND(Q174&lt;&gt;"",V174&lt;&gt;"",BC174&gt;=18),0,IF(AND(Q174="",V174=""),0,IF(AND(Q174="NS",V174="NS"),0,1)))</f>
        <v>0</v>
      </c>
      <c r="BC174" s="579">
        <f t="shared" si="25"/>
        <v>0</v>
      </c>
    </row>
    <row r="175" spans="1:55" ht="15" customHeight="1">
      <c r="A175" s="22"/>
      <c r="B175" s="816" t="str">
        <f>AL179</f>
        <v/>
      </c>
      <c r="C175" s="816"/>
      <c r="D175" s="816"/>
      <c r="E175" s="816"/>
      <c r="F175" s="816"/>
      <c r="G175" s="816"/>
      <c r="H175" s="816"/>
      <c r="I175" s="816"/>
      <c r="J175" s="816"/>
      <c r="K175" s="816"/>
      <c r="L175" s="816"/>
      <c r="M175" s="816"/>
      <c r="N175" s="816"/>
      <c r="O175" s="816"/>
      <c r="P175" s="816"/>
      <c r="Q175" s="816"/>
      <c r="R175" s="816"/>
      <c r="S175" s="816"/>
      <c r="T175" s="816"/>
      <c r="U175" s="816"/>
      <c r="V175" s="816"/>
      <c r="W175" s="816"/>
      <c r="X175" s="816"/>
      <c r="Y175" s="816"/>
      <c r="Z175" s="816"/>
      <c r="AA175" s="816"/>
      <c r="AB175" s="816"/>
      <c r="AC175" s="816"/>
      <c r="AD175" s="816"/>
      <c r="AJ175" s="305">
        <f>SUM(AG54:AJ174)</f>
        <v>0</v>
      </c>
      <c r="AL175" s="285">
        <f>SUM(AL54:AL174)</f>
        <v>0</v>
      </c>
      <c r="AM175" s="285" t="str">
        <f>IF(AL175=0,"",_xlfn.CONCAT(AM54:AM174))</f>
        <v/>
      </c>
      <c r="AN175" s="314" t="str">
        <f>IF(AL175=0,"",
IF(AL175&gt;10,"Favor de ingresar toda la información requerida en la pregunta",
IF(AL175=1,_xlfn.CONCAT("Favor de revisar la información capturada en el numeral: ",AM175),_xlfn.CONCAT("Favor de revisar la información capturada en los numerales: ",AM175))))</f>
        <v/>
      </c>
      <c r="AO175" s="598"/>
      <c r="AQ175" s="588"/>
      <c r="AR175" s="597">
        <f t="shared" ref="AR175:AW175" si="30">SUM(AR54:AR174)</f>
        <v>0</v>
      </c>
      <c r="AS175" s="328">
        <f t="shared" si="30"/>
        <v>0</v>
      </c>
      <c r="AT175" s="321">
        <f t="shared" si="30"/>
        <v>0</v>
      </c>
      <c r="AU175" s="322">
        <f t="shared" si="30"/>
        <v>0</v>
      </c>
      <c r="AV175" s="329">
        <f t="shared" si="30"/>
        <v>0</v>
      </c>
      <c r="AW175" s="330">
        <f t="shared" si="30"/>
        <v>0</v>
      </c>
      <c r="BB175" s="350">
        <f>SUM(BB54:BB174)</f>
        <v>0</v>
      </c>
    </row>
    <row r="176" spans="1:55" ht="45" customHeight="1">
      <c r="A176" s="22"/>
      <c r="B176" s="11"/>
      <c r="C176" s="901" t="s">
        <v>5525</v>
      </c>
      <c r="D176" s="678"/>
      <c r="E176" s="769"/>
      <c r="F176" s="804"/>
      <c r="G176" s="714"/>
      <c r="H176" s="714"/>
      <c r="I176" s="714"/>
      <c r="J176" s="714"/>
      <c r="K176" s="714"/>
      <c r="L176" s="714"/>
      <c r="M176" s="714"/>
      <c r="N176" s="714"/>
      <c r="O176" s="714"/>
      <c r="P176" s="714"/>
      <c r="Q176" s="714"/>
      <c r="R176" s="714"/>
      <c r="S176" s="714"/>
      <c r="T176" s="714"/>
      <c r="U176" s="714"/>
      <c r="V176" s="714"/>
      <c r="W176" s="714"/>
      <c r="X176" s="714"/>
      <c r="Y176" s="714"/>
      <c r="Z176" s="714"/>
      <c r="AA176" s="714"/>
      <c r="AB176" s="714"/>
      <c r="AC176" s="714"/>
      <c r="AD176" s="805"/>
      <c r="AG176" s="618" t="str">
        <f>SUBSTITUTE( SUBSTITUTE( SUBSTITUTE( SUBSTITUTE( SUBSTITUTE( SUBSTITUTE( SUBSTITUTE( SUBSTITUTE( SUBSTITUTE( SUBSTITUTE(F176, "á", "a"), "é", "e"), "í", "i"), "ó", "o"), "ú", "u"), "Á", "A"), "É", "E"), "Í", "I"), "Ó", "O"), "Ú", "U")</f>
        <v/>
      </c>
    </row>
    <row r="177" spans="1:48" ht="15" customHeight="1">
      <c r="A177" s="22"/>
      <c r="B177" s="797" t="str">
        <f>IF(AND(AY54&gt;0,F176=""),"Debido a que seleccionó el código 7 en la col. Forma de designación debe anotar el nombre de dicha forma de designación","")</f>
        <v/>
      </c>
      <c r="C177" s="797"/>
      <c r="D177" s="797"/>
      <c r="E177" s="797"/>
      <c r="F177" s="797"/>
      <c r="G177" s="797"/>
      <c r="H177" s="797"/>
      <c r="I177" s="797"/>
      <c r="J177" s="797"/>
      <c r="K177" s="797"/>
      <c r="L177" s="797"/>
      <c r="M177" s="797"/>
      <c r="N177" s="797"/>
      <c r="O177" s="797"/>
      <c r="P177" s="797"/>
      <c r="Q177" s="797"/>
      <c r="R177" s="797"/>
      <c r="S177" s="797"/>
      <c r="T177" s="797"/>
      <c r="U177" s="797"/>
      <c r="V177" s="797"/>
      <c r="W177" s="797"/>
      <c r="X177" s="797"/>
      <c r="Y177" s="797"/>
      <c r="Z177" s="797"/>
      <c r="AA177" s="797"/>
      <c r="AB177" s="797"/>
      <c r="AC177" s="797"/>
      <c r="AD177" s="797"/>
      <c r="AI177" s="848" t="s">
        <v>5526</v>
      </c>
      <c r="AJ177" s="848"/>
      <c r="AK177" s="848"/>
      <c r="AL177" s="848"/>
      <c r="AN177" s="848" t="s">
        <v>5527</v>
      </c>
      <c r="AO177" s="848"/>
      <c r="AP177" s="848"/>
      <c r="AQ177" s="848"/>
      <c r="AS177" s="848" t="s">
        <v>5528</v>
      </c>
      <c r="AT177" s="848"/>
      <c r="AU177" s="848"/>
      <c r="AV177" s="848"/>
    </row>
    <row r="178" spans="1:48" ht="45" customHeight="1">
      <c r="A178" s="22"/>
      <c r="B178" s="11"/>
      <c r="C178" s="901" t="s">
        <v>5529</v>
      </c>
      <c r="D178" s="678"/>
      <c r="E178" s="769"/>
      <c r="F178" s="804"/>
      <c r="G178" s="714"/>
      <c r="H178" s="714"/>
      <c r="I178" s="714"/>
      <c r="J178" s="714"/>
      <c r="K178" s="714"/>
      <c r="L178" s="714"/>
      <c r="M178" s="714"/>
      <c r="N178" s="714"/>
      <c r="O178" s="714"/>
      <c r="P178" s="714"/>
      <c r="Q178" s="714"/>
      <c r="R178" s="714"/>
      <c r="S178" s="714"/>
      <c r="T178" s="714"/>
      <c r="U178" s="714"/>
      <c r="V178" s="714"/>
      <c r="W178" s="714"/>
      <c r="X178" s="714"/>
      <c r="Y178" s="714"/>
      <c r="Z178" s="714"/>
      <c r="AA178" s="714"/>
      <c r="AB178" s="714"/>
      <c r="AC178" s="714"/>
      <c r="AD178" s="805"/>
      <c r="AG178" s="618" t="str">
        <f>SUBSTITUTE( SUBSTITUTE( SUBSTITUTE( SUBSTITUTE( SUBSTITUTE( SUBSTITUTE( SUBSTITUTE( SUBSTITUTE( SUBSTITUTE( SUBSTITUTE(F178, "á", "a"), "é", "e"), "í", "i"), "ó", "o"), "ú", "u"), "Á", "A"), "É", "E"), "Í", "I"), "Ó", "O"), "Ú", "U")</f>
        <v/>
      </c>
      <c r="AI178" s="659" t="s">
        <v>5109</v>
      </c>
      <c r="AJ178" s="660" t="s">
        <v>5110</v>
      </c>
      <c r="AK178" s="660" t="s">
        <v>5111</v>
      </c>
      <c r="AL178" s="660" t="s">
        <v>5112</v>
      </c>
      <c r="AN178" s="659" t="s">
        <v>5109</v>
      </c>
      <c r="AO178" s="660" t="s">
        <v>5110</v>
      </c>
      <c r="AP178" s="660" t="s">
        <v>5111</v>
      </c>
      <c r="AQ178" s="660" t="s">
        <v>5112</v>
      </c>
      <c r="AS178" s="659" t="s">
        <v>5109</v>
      </c>
      <c r="AT178" s="660" t="s">
        <v>5110</v>
      </c>
      <c r="AU178" s="660" t="s">
        <v>5111</v>
      </c>
      <c r="AV178" s="660" t="s">
        <v>5112</v>
      </c>
    </row>
    <row r="179" spans="1:48" ht="15" customHeight="1">
      <c r="A179" s="22"/>
      <c r="B179" s="797" t="str">
        <f>IF(AND(AZ54&gt;0,F178=""),"Debido a que seleccionó el código 4 en la col. Modalidad de ingreso al servicio debe anotar el nombre de dicha(s) modalidad(es) ","")</f>
        <v/>
      </c>
      <c r="C179" s="797"/>
      <c r="D179" s="797"/>
      <c r="E179" s="797"/>
      <c r="F179" s="797"/>
      <c r="G179" s="797"/>
      <c r="H179" s="797"/>
      <c r="I179" s="797"/>
      <c r="J179" s="797"/>
      <c r="K179" s="797"/>
      <c r="L179" s="797"/>
      <c r="M179" s="797"/>
      <c r="N179" s="797"/>
      <c r="O179" s="797"/>
      <c r="P179" s="797"/>
      <c r="Q179" s="797"/>
      <c r="R179" s="797"/>
      <c r="S179" s="797"/>
      <c r="T179" s="797"/>
      <c r="U179" s="797"/>
      <c r="V179" s="797"/>
      <c r="W179" s="797"/>
      <c r="X179" s="797"/>
      <c r="Y179" s="797"/>
      <c r="Z179" s="797"/>
      <c r="AA179" s="797"/>
      <c r="AB179" s="797"/>
      <c r="AC179" s="797"/>
      <c r="AD179" s="797"/>
      <c r="AI179" s="13" t="s">
        <v>5530</v>
      </c>
      <c r="AJ179" s="41" t="s">
        <v>5023</v>
      </c>
      <c r="AK179" s="624" t="str" cm="1">
        <f t="array" ref="AK179">IF(AG176&lt;&gt;"",_xlfn.TEXTJOIN(" / ", TRUE, _xlfn.UNIQUE(IF($AI$179:$AI$184&lt;&gt;"",IF(ISNUMBER(SEARCH(AG176, $AI$179:$AI$184)) + (_xlfn.MAP($AI$179:$AI$184, _xlfn.LAMBDA(_xlpm.r, SUM(--ISNUMBER(SEARCH(_xlfn.TEXTSPLIT(_xlpm.r, ","), AG176))))))&gt;0,$AJ$179:$AJ$184, ""), ""))), "")</f>
        <v/>
      </c>
      <c r="AL179" s="582" t="str">
        <f>IF(AND(AK179 = "",AP179 = "",AU179 = ""), "", "Alerta: Revise el texto ingresado en el(los) Especifique(s) ya que podría existir en las opciones resaltadas en amarillo")</f>
        <v/>
      </c>
      <c r="AN179" s="13" t="s">
        <v>5531</v>
      </c>
      <c r="AO179" s="41" t="s">
        <v>5023</v>
      </c>
      <c r="AP179" s="624" t="str" cm="1">
        <f t="array" ref="AP179">IF(AG178&lt;&gt;"",_xlfn.TEXTJOIN(" / ", TRUE, _xlfn.UNIQUE(IF($AN$179:$AN$181&lt;&gt;"",IF(ISNUMBER(SEARCH(AG178, $AN$179:$AN$181)) + (_xlfn.MAP($AN$179:$AN$181, _xlfn.LAMBDA(_xlpm.r, SUM(--ISNUMBER(SEARCH(_xlfn.TEXTSPLIT(_xlpm.r, ","), AG178))))))&gt;0,$AO$179:$AO$181, ""), ""))), "")</f>
        <v/>
      </c>
      <c r="AQ179" s="1" t="str">
        <f>IF(AP179 = "", "", "Alerta: Revise el texto ingresado en el Especifique ya que podria existir en las opciones resaltadas en amarillo")</f>
        <v/>
      </c>
      <c r="AS179" s="13" t="s">
        <v>5532</v>
      </c>
      <c r="AT179" s="63" t="s">
        <v>5023</v>
      </c>
      <c r="AU179" s="624" t="str" cm="1">
        <f t="array" ref="AU179">IF(AG180&lt;&gt;"",_xlfn.TEXTJOIN(" / ", TRUE, _xlfn.UNIQUE(IF($AS$179:$AS$185&lt;&gt;"",IF(ISNUMBER(SEARCH(AG180, $AS$179:$AS$185)) + (_xlfn.MAP($AS$179:$AS$185, _xlfn.LAMBDA(_xlpm.r, SUM(--ISNUMBER(SEARCH(_xlfn.TEXTSPLIT(_xlpm.r, ","), AG180))))))&gt;0,$AT$179:$AT$185, ""), ""))), "")</f>
        <v/>
      </c>
      <c r="AV179" s="1" t="str">
        <f>IF(AU179 = "", "", "Alerta: Revise el texto ingresado en el Especifique ya que podria existir en las opciones resaltadas en amarillo")</f>
        <v/>
      </c>
    </row>
    <row r="180" spans="1:48" ht="45" customHeight="1">
      <c r="A180" s="22"/>
      <c r="B180" s="11"/>
      <c r="C180" s="887" t="s">
        <v>5533</v>
      </c>
      <c r="D180" s="799"/>
      <c r="E180" s="769"/>
      <c r="F180" s="804"/>
      <c r="G180" s="714"/>
      <c r="H180" s="714"/>
      <c r="I180" s="714"/>
      <c r="J180" s="714"/>
      <c r="K180" s="714"/>
      <c r="L180" s="714"/>
      <c r="M180" s="714"/>
      <c r="N180" s="714"/>
      <c r="O180" s="714"/>
      <c r="P180" s="714"/>
      <c r="Q180" s="714"/>
      <c r="R180" s="714"/>
      <c r="S180" s="714"/>
      <c r="T180" s="714"/>
      <c r="U180" s="714"/>
      <c r="V180" s="714"/>
      <c r="W180" s="714"/>
      <c r="X180" s="714"/>
      <c r="Y180" s="714"/>
      <c r="Z180" s="714"/>
      <c r="AA180" s="714"/>
      <c r="AB180" s="714"/>
      <c r="AC180" s="714"/>
      <c r="AD180" s="805"/>
      <c r="AG180" s="618" t="str">
        <f>SUBSTITUTE( SUBSTITUTE( SUBSTITUTE( SUBSTITUTE( SUBSTITUTE( SUBSTITUTE( SUBSTITUTE( SUBSTITUTE( SUBSTITUTE( SUBSTITUTE(F180, "á", "a"), "é", "e"), "í", "i"), "ó", "o"), "ú", "u"), "Á", "A"), "É", "E"), "Í", "I"), "Ó", "O"), "Ú", "U")</f>
        <v/>
      </c>
      <c r="AI180" s="13" t="s">
        <v>5534</v>
      </c>
      <c r="AJ180" s="41" t="s">
        <v>5025</v>
      </c>
      <c r="AN180" s="13" t="s">
        <v>5535</v>
      </c>
      <c r="AO180" s="41" t="s">
        <v>5025</v>
      </c>
      <c r="AS180" s="13" t="s">
        <v>5536</v>
      </c>
      <c r="AT180" s="63" t="s">
        <v>5025</v>
      </c>
    </row>
    <row r="181" spans="1:48" ht="15" customHeight="1">
      <c r="A181" s="22"/>
      <c r="B181" s="797" t="str">
        <f>IF(AND(BA54&gt;0,F180=""),"Debido a que seleccionó el código 8 en la col. Afiliación partidista debe anotar el nombre de dicho partido político","")</f>
        <v/>
      </c>
      <c r="C181" s="797"/>
      <c r="D181" s="797"/>
      <c r="E181" s="797"/>
      <c r="F181" s="797"/>
      <c r="G181" s="797"/>
      <c r="H181" s="797"/>
      <c r="I181" s="797"/>
      <c r="J181" s="797"/>
      <c r="K181" s="797"/>
      <c r="L181" s="797"/>
      <c r="M181" s="797"/>
      <c r="N181" s="797"/>
      <c r="O181" s="797"/>
      <c r="P181" s="797"/>
      <c r="Q181" s="797"/>
      <c r="R181" s="797"/>
      <c r="S181" s="797"/>
      <c r="T181" s="797"/>
      <c r="U181" s="797"/>
      <c r="V181" s="797"/>
      <c r="W181" s="797"/>
      <c r="X181" s="797"/>
      <c r="Y181" s="797"/>
      <c r="Z181" s="797"/>
      <c r="AA181" s="797"/>
      <c r="AB181" s="797"/>
      <c r="AC181" s="797"/>
      <c r="AD181" s="797"/>
      <c r="AI181" s="13" t="s">
        <v>5537</v>
      </c>
      <c r="AJ181" s="41" t="s">
        <v>5027</v>
      </c>
      <c r="AN181" s="13" t="s">
        <v>5538</v>
      </c>
      <c r="AO181" s="41" t="s">
        <v>5027</v>
      </c>
      <c r="AS181" s="13" t="s">
        <v>5539</v>
      </c>
      <c r="AT181" s="63" t="s">
        <v>5027</v>
      </c>
    </row>
    <row r="182" spans="1:48" ht="24" customHeight="1">
      <c r="A182" s="85"/>
      <c r="B182" s="11"/>
      <c r="C182" s="706" t="s">
        <v>5540</v>
      </c>
      <c r="D182" s="723"/>
      <c r="E182" s="723"/>
      <c r="F182" s="723"/>
      <c r="G182" s="723"/>
      <c r="H182" s="723"/>
      <c r="I182" s="723"/>
      <c r="J182" s="724"/>
      <c r="K182" s="86"/>
      <c r="L182" s="706" t="s">
        <v>5541</v>
      </c>
      <c r="M182" s="723"/>
      <c r="N182" s="723"/>
      <c r="O182" s="723"/>
      <c r="P182" s="723"/>
      <c r="Q182" s="723"/>
      <c r="R182" s="723"/>
      <c r="S182" s="724"/>
      <c r="T182" s="87"/>
      <c r="U182" s="706" t="s">
        <v>5542</v>
      </c>
      <c r="V182" s="723"/>
      <c r="W182" s="723"/>
      <c r="X182" s="723"/>
      <c r="Y182" s="723"/>
      <c r="Z182" s="723"/>
      <c r="AA182" s="723"/>
      <c r="AB182" s="723"/>
      <c r="AC182" s="723"/>
      <c r="AD182" s="724"/>
      <c r="AI182" s="13" t="s">
        <v>5543</v>
      </c>
      <c r="AJ182" s="41" t="s">
        <v>5029</v>
      </c>
      <c r="AN182" s="13"/>
      <c r="AO182" s="64"/>
      <c r="AS182" s="13" t="s">
        <v>5544</v>
      </c>
      <c r="AT182" s="63" t="s">
        <v>5029</v>
      </c>
    </row>
    <row r="183" spans="1:48" ht="24" customHeight="1">
      <c r="A183" s="85"/>
      <c r="B183" s="11"/>
      <c r="C183" s="40" t="s">
        <v>5023</v>
      </c>
      <c r="D183" s="860" t="s">
        <v>5545</v>
      </c>
      <c r="E183" s="723"/>
      <c r="F183" s="723"/>
      <c r="G183" s="723"/>
      <c r="H183" s="723"/>
      <c r="I183" s="723"/>
      <c r="J183" s="724"/>
      <c r="K183" s="88"/>
      <c r="L183" s="89" t="s">
        <v>5023</v>
      </c>
      <c r="M183" s="860" t="s">
        <v>5546</v>
      </c>
      <c r="N183" s="723"/>
      <c r="O183" s="723"/>
      <c r="P183" s="723"/>
      <c r="Q183" s="723"/>
      <c r="R183" s="723"/>
      <c r="S183" s="724"/>
      <c r="T183" s="7"/>
      <c r="U183" s="570" t="s">
        <v>5023</v>
      </c>
      <c r="V183" s="873" t="s">
        <v>5547</v>
      </c>
      <c r="W183" s="874"/>
      <c r="X183" s="874"/>
      <c r="Y183" s="874"/>
      <c r="Z183" s="874"/>
      <c r="AA183" s="874"/>
      <c r="AB183" s="874"/>
      <c r="AC183" s="874"/>
      <c r="AD183" s="875"/>
      <c r="AI183" s="13" t="s">
        <v>5548</v>
      </c>
      <c r="AJ183" s="41" t="s">
        <v>5031</v>
      </c>
      <c r="AN183" s="13"/>
      <c r="AO183" s="64"/>
      <c r="AS183" s="13" t="s">
        <v>5549</v>
      </c>
      <c r="AT183" s="41" t="s">
        <v>5031</v>
      </c>
    </row>
    <row r="184" spans="1:48" ht="24" customHeight="1">
      <c r="A184" s="85"/>
      <c r="B184" s="11"/>
      <c r="C184" s="40" t="s">
        <v>5025</v>
      </c>
      <c r="D184" s="860" t="s">
        <v>5550</v>
      </c>
      <c r="E184" s="723"/>
      <c r="F184" s="723"/>
      <c r="G184" s="723"/>
      <c r="H184" s="723"/>
      <c r="I184" s="723"/>
      <c r="J184" s="724"/>
      <c r="K184" s="88"/>
      <c r="L184" s="10" t="s">
        <v>5025</v>
      </c>
      <c r="M184" s="860" t="s">
        <v>5551</v>
      </c>
      <c r="N184" s="723"/>
      <c r="O184" s="723"/>
      <c r="P184" s="723"/>
      <c r="Q184" s="723"/>
      <c r="R184" s="723"/>
      <c r="S184" s="724"/>
      <c r="T184" s="64"/>
      <c r="U184" s="40" t="s">
        <v>5025</v>
      </c>
      <c r="V184" s="873" t="s">
        <v>5552</v>
      </c>
      <c r="W184" s="874"/>
      <c r="X184" s="874"/>
      <c r="Y184" s="874"/>
      <c r="Z184" s="874"/>
      <c r="AA184" s="874"/>
      <c r="AB184" s="874"/>
      <c r="AC184" s="874"/>
      <c r="AD184" s="875"/>
      <c r="AI184" s="13" t="s">
        <v>5553</v>
      </c>
      <c r="AJ184" s="41" t="s">
        <v>5033</v>
      </c>
      <c r="AN184" s="13"/>
      <c r="AO184" s="64"/>
      <c r="AS184" s="13" t="s">
        <v>5554</v>
      </c>
      <c r="AT184" s="63" t="s">
        <v>5033</v>
      </c>
    </row>
    <row r="185" spans="1:48" ht="24" customHeight="1">
      <c r="A185" s="85"/>
      <c r="B185" s="11"/>
      <c r="C185" s="40" t="s">
        <v>5037</v>
      </c>
      <c r="D185" s="860" t="s">
        <v>5555</v>
      </c>
      <c r="E185" s="723"/>
      <c r="F185" s="723"/>
      <c r="G185" s="723"/>
      <c r="H185" s="723"/>
      <c r="I185" s="723"/>
      <c r="J185" s="724"/>
      <c r="K185" s="88"/>
      <c r="L185" s="10" t="s">
        <v>5027</v>
      </c>
      <c r="M185" s="860" t="s">
        <v>5556</v>
      </c>
      <c r="N185" s="723"/>
      <c r="O185" s="723"/>
      <c r="P185" s="723"/>
      <c r="Q185" s="723"/>
      <c r="R185" s="723"/>
      <c r="S185" s="724"/>
      <c r="T185" s="64"/>
      <c r="U185" s="40" t="s">
        <v>5027</v>
      </c>
      <c r="V185" s="873" t="s">
        <v>5557</v>
      </c>
      <c r="W185" s="874"/>
      <c r="X185" s="874"/>
      <c r="Y185" s="874"/>
      <c r="Z185" s="874"/>
      <c r="AA185" s="874"/>
      <c r="AB185" s="874"/>
      <c r="AC185" s="874"/>
      <c r="AD185" s="875"/>
      <c r="AI185" s="13"/>
      <c r="AJ185" s="64"/>
      <c r="AN185" s="13"/>
      <c r="AO185" s="64"/>
      <c r="AS185" s="13" t="s">
        <v>5558</v>
      </c>
      <c r="AT185" s="63" t="s">
        <v>5035</v>
      </c>
    </row>
    <row r="186" spans="1:48" ht="24" customHeight="1">
      <c r="A186" s="85"/>
      <c r="B186" s="11"/>
      <c r="C186" s="40" t="s">
        <v>5039</v>
      </c>
      <c r="D186" s="860" t="s">
        <v>5559</v>
      </c>
      <c r="E186" s="723"/>
      <c r="F186" s="723"/>
      <c r="G186" s="723"/>
      <c r="H186" s="723"/>
      <c r="I186" s="723"/>
      <c r="J186" s="724"/>
      <c r="K186" s="88"/>
      <c r="L186" s="10" t="s">
        <v>5029</v>
      </c>
      <c r="M186" s="860" t="s">
        <v>5560</v>
      </c>
      <c r="N186" s="723"/>
      <c r="O186" s="723"/>
      <c r="P186" s="723"/>
      <c r="Q186" s="723"/>
      <c r="R186" s="723"/>
      <c r="S186" s="724"/>
      <c r="T186" s="7"/>
      <c r="U186" s="40" t="s">
        <v>5029</v>
      </c>
      <c r="V186" s="873" t="s">
        <v>5561</v>
      </c>
      <c r="W186" s="874"/>
      <c r="X186" s="874"/>
      <c r="Y186" s="874"/>
      <c r="Z186" s="874"/>
      <c r="AA186" s="874"/>
      <c r="AB186" s="874"/>
      <c r="AC186" s="874"/>
      <c r="AD186" s="875"/>
      <c r="AI186" s="13"/>
      <c r="AJ186" s="64"/>
      <c r="AN186" s="13"/>
      <c r="AO186" s="64"/>
      <c r="AS186" s="13"/>
      <c r="AT186" s="64"/>
    </row>
    <row r="187" spans="1:48" ht="24" customHeight="1">
      <c r="A187" s="85"/>
      <c r="B187" s="11"/>
      <c r="C187" s="63"/>
      <c r="D187" s="7"/>
      <c r="E187" s="7"/>
      <c r="F187" s="7"/>
      <c r="G187" s="7"/>
      <c r="H187" s="7"/>
      <c r="I187" s="7"/>
      <c r="J187" s="7"/>
      <c r="K187" s="88"/>
      <c r="L187" s="10" t="s">
        <v>5031</v>
      </c>
      <c r="M187" s="860" t="s">
        <v>5562</v>
      </c>
      <c r="N187" s="723"/>
      <c r="O187" s="723"/>
      <c r="P187" s="723"/>
      <c r="Q187" s="723"/>
      <c r="R187" s="723"/>
      <c r="S187" s="724"/>
      <c r="T187" s="7"/>
      <c r="U187" s="40" t="s">
        <v>5031</v>
      </c>
      <c r="V187" s="873" t="s">
        <v>5563</v>
      </c>
      <c r="W187" s="874"/>
      <c r="X187" s="874"/>
      <c r="Y187" s="874"/>
      <c r="Z187" s="874"/>
      <c r="AA187" s="874"/>
      <c r="AB187" s="874"/>
      <c r="AC187" s="874"/>
      <c r="AD187" s="875"/>
      <c r="AI187" s="13"/>
      <c r="AJ187" s="64"/>
      <c r="AN187" s="13"/>
      <c r="AO187" s="64"/>
      <c r="AS187" s="13"/>
      <c r="AT187" s="64"/>
    </row>
    <row r="188" spans="1:48" ht="36" customHeight="1">
      <c r="A188" s="85"/>
      <c r="B188" s="11"/>
      <c r="C188" s="706" t="s">
        <v>5564</v>
      </c>
      <c r="D188" s="723"/>
      <c r="E188" s="723"/>
      <c r="F188" s="723"/>
      <c r="G188" s="723"/>
      <c r="H188" s="723"/>
      <c r="I188" s="723"/>
      <c r="J188" s="724"/>
      <c r="K188" s="88"/>
      <c r="L188" s="10" t="s">
        <v>5033</v>
      </c>
      <c r="M188" s="860" t="s">
        <v>5565</v>
      </c>
      <c r="N188" s="723"/>
      <c r="O188" s="723"/>
      <c r="P188" s="723"/>
      <c r="Q188" s="723"/>
      <c r="R188" s="723"/>
      <c r="S188" s="724"/>
      <c r="T188" s="64"/>
      <c r="U188" s="40" t="s">
        <v>5033</v>
      </c>
      <c r="V188" s="873" t="s">
        <v>5566</v>
      </c>
      <c r="W188" s="874"/>
      <c r="X188" s="874"/>
      <c r="Y188" s="874"/>
      <c r="Z188" s="874"/>
      <c r="AA188" s="874"/>
      <c r="AB188" s="874"/>
      <c r="AC188" s="874"/>
      <c r="AD188" s="875"/>
      <c r="AI188" s="13"/>
      <c r="AJ188" s="64"/>
      <c r="AN188" s="13"/>
      <c r="AO188" s="64"/>
      <c r="AS188" s="13"/>
      <c r="AT188" s="64"/>
    </row>
    <row r="189" spans="1:48" ht="24" customHeight="1">
      <c r="A189" s="85"/>
      <c r="B189" s="11"/>
      <c r="C189" s="10" t="s">
        <v>5023</v>
      </c>
      <c r="D189" s="860" t="s">
        <v>5567</v>
      </c>
      <c r="E189" s="723"/>
      <c r="F189" s="723"/>
      <c r="G189" s="723"/>
      <c r="H189" s="723"/>
      <c r="I189" s="723"/>
      <c r="J189" s="724"/>
      <c r="K189" s="88"/>
      <c r="L189" s="10" t="s">
        <v>5035</v>
      </c>
      <c r="M189" s="860" t="s">
        <v>5568</v>
      </c>
      <c r="N189" s="723"/>
      <c r="O189" s="723"/>
      <c r="P189" s="723"/>
      <c r="Q189" s="723"/>
      <c r="R189" s="723"/>
      <c r="S189" s="724"/>
      <c r="T189" s="7"/>
      <c r="U189" s="40" t="s">
        <v>5035</v>
      </c>
      <c r="V189" s="873" t="s">
        <v>5569</v>
      </c>
      <c r="W189" s="874"/>
      <c r="X189" s="874"/>
      <c r="Y189" s="874"/>
      <c r="Z189" s="874"/>
      <c r="AA189" s="874"/>
      <c r="AB189" s="874"/>
      <c r="AC189" s="874"/>
      <c r="AD189" s="875"/>
      <c r="AI189" s="13"/>
      <c r="AJ189" s="64"/>
      <c r="AN189" s="13"/>
      <c r="AO189" s="64"/>
      <c r="AS189" s="13"/>
      <c r="AT189" s="64"/>
    </row>
    <row r="190" spans="1:48" ht="60" customHeight="1">
      <c r="A190" s="85"/>
      <c r="B190" s="11"/>
      <c r="C190" s="10" t="s">
        <v>5025</v>
      </c>
      <c r="D190" s="800" t="s">
        <v>5570</v>
      </c>
      <c r="E190" s="723"/>
      <c r="F190" s="723"/>
      <c r="G190" s="723"/>
      <c r="H190" s="723"/>
      <c r="I190" s="723"/>
      <c r="J190" s="724"/>
      <c r="K190" s="88"/>
      <c r="L190" s="10" t="s">
        <v>5037</v>
      </c>
      <c r="M190" s="860" t="s">
        <v>5571</v>
      </c>
      <c r="N190" s="723"/>
      <c r="O190" s="723"/>
      <c r="P190" s="723"/>
      <c r="Q190" s="723"/>
      <c r="R190" s="723"/>
      <c r="S190" s="724"/>
      <c r="T190" s="7"/>
      <c r="U190" s="40" t="s">
        <v>5037</v>
      </c>
      <c r="V190" s="873" t="s">
        <v>5572</v>
      </c>
      <c r="W190" s="874"/>
      <c r="X190" s="874"/>
      <c r="Y190" s="874"/>
      <c r="Z190" s="874"/>
      <c r="AA190" s="874"/>
      <c r="AB190" s="874"/>
      <c r="AC190" s="874"/>
      <c r="AD190" s="875"/>
      <c r="AI190" s="13"/>
      <c r="AJ190" s="64"/>
      <c r="AS190" s="13"/>
      <c r="AT190" s="64"/>
    </row>
    <row r="191" spans="1:48" ht="15" customHeight="1">
      <c r="A191" s="85"/>
      <c r="B191" s="11"/>
      <c r="C191" s="10" t="s">
        <v>5027</v>
      </c>
      <c r="D191" s="860" t="s">
        <v>5573</v>
      </c>
      <c r="E191" s="723"/>
      <c r="F191" s="723"/>
      <c r="G191" s="723"/>
      <c r="H191" s="723"/>
      <c r="I191" s="723"/>
      <c r="J191" s="724"/>
      <c r="K191" s="88"/>
      <c r="L191" s="10" t="s">
        <v>5039</v>
      </c>
      <c r="M191" s="860" t="s">
        <v>5574</v>
      </c>
      <c r="N191" s="723"/>
      <c r="O191" s="723"/>
      <c r="P191" s="723"/>
      <c r="Q191" s="723"/>
      <c r="R191" s="723"/>
      <c r="S191" s="724"/>
      <c r="T191" s="7"/>
      <c r="U191" s="14" t="s">
        <v>5039</v>
      </c>
      <c r="V191" s="873" t="s">
        <v>5575</v>
      </c>
      <c r="W191" s="874"/>
      <c r="X191" s="874"/>
      <c r="Y191" s="874"/>
      <c r="Z191" s="874"/>
      <c r="AA191" s="874"/>
      <c r="AB191" s="874"/>
      <c r="AC191" s="874"/>
      <c r="AD191" s="875"/>
      <c r="AI191" s="13"/>
      <c r="AJ191" s="64"/>
      <c r="AS191" s="13"/>
      <c r="AT191" s="64"/>
    </row>
    <row r="192" spans="1:48" ht="15" customHeight="1">
      <c r="A192" s="85"/>
      <c r="B192" s="11"/>
      <c r="C192" s="10" t="s">
        <v>5029</v>
      </c>
      <c r="D192" s="860" t="s">
        <v>5576</v>
      </c>
      <c r="E192" s="723"/>
      <c r="F192" s="723"/>
      <c r="G192" s="723"/>
      <c r="H192" s="723"/>
      <c r="I192" s="723"/>
      <c r="J192" s="724"/>
      <c r="K192" s="88"/>
      <c r="L192" s="10" t="s">
        <v>5040</v>
      </c>
      <c r="M192" s="860" t="s">
        <v>5577</v>
      </c>
      <c r="N192" s="723"/>
      <c r="O192" s="723"/>
      <c r="P192" s="723"/>
      <c r="Q192" s="723"/>
      <c r="R192" s="723"/>
      <c r="S192" s="724"/>
      <c r="T192" s="7"/>
      <c r="U192" s="10" t="s">
        <v>5040</v>
      </c>
      <c r="V192" s="873" t="s">
        <v>5578</v>
      </c>
      <c r="W192" s="874"/>
      <c r="X192" s="874"/>
      <c r="Y192" s="874"/>
      <c r="Z192" s="874"/>
      <c r="AA192" s="874"/>
      <c r="AB192" s="874"/>
      <c r="AC192" s="874"/>
      <c r="AD192" s="875"/>
      <c r="AI192" s="13"/>
      <c r="AJ192" s="64"/>
      <c r="AS192" s="13"/>
      <c r="AT192" s="64"/>
    </row>
    <row r="193" spans="1:46" ht="24" customHeight="1">
      <c r="A193" s="85"/>
      <c r="B193" s="11"/>
      <c r="C193" s="10" t="s">
        <v>5031</v>
      </c>
      <c r="D193" s="800" t="s">
        <v>5579</v>
      </c>
      <c r="E193" s="723"/>
      <c r="F193" s="723"/>
      <c r="G193" s="723"/>
      <c r="H193" s="723"/>
      <c r="I193" s="723"/>
      <c r="J193" s="724"/>
      <c r="K193" s="88"/>
      <c r="L193" s="10" t="s">
        <v>5042</v>
      </c>
      <c r="M193" s="860" t="s">
        <v>5580</v>
      </c>
      <c r="N193" s="723"/>
      <c r="O193" s="723"/>
      <c r="P193" s="723"/>
      <c r="Q193" s="723"/>
      <c r="R193" s="723"/>
      <c r="S193" s="724"/>
      <c r="U193" s="10" t="s">
        <v>5042</v>
      </c>
      <c r="V193" s="873" t="s">
        <v>5581</v>
      </c>
      <c r="W193" s="874"/>
      <c r="X193" s="874"/>
      <c r="Y193" s="874"/>
      <c r="Z193" s="874"/>
      <c r="AA193" s="874"/>
      <c r="AB193" s="874"/>
      <c r="AC193" s="874"/>
      <c r="AD193" s="875"/>
      <c r="AI193" s="13"/>
      <c r="AJ193" s="64"/>
      <c r="AS193" s="13"/>
      <c r="AT193" s="64"/>
    </row>
    <row r="194" spans="1:46" ht="15" customHeight="1">
      <c r="A194" s="85"/>
      <c r="B194" s="11"/>
      <c r="C194" s="10" t="s">
        <v>5033</v>
      </c>
      <c r="D194" s="860" t="s">
        <v>5582</v>
      </c>
      <c r="E194" s="723"/>
      <c r="F194" s="723"/>
      <c r="G194" s="723"/>
      <c r="H194" s="723"/>
      <c r="I194" s="723"/>
      <c r="J194" s="724"/>
      <c r="K194" s="88"/>
      <c r="L194" s="10" t="s">
        <v>5043</v>
      </c>
      <c r="M194" s="860" t="s">
        <v>5583</v>
      </c>
      <c r="N194" s="723"/>
      <c r="O194" s="723"/>
      <c r="P194" s="723"/>
      <c r="Q194" s="723"/>
      <c r="R194" s="723"/>
      <c r="S194" s="724"/>
      <c r="T194" s="39"/>
      <c r="U194" s="10" t="s">
        <v>5043</v>
      </c>
      <c r="V194" s="873" t="s">
        <v>5584</v>
      </c>
      <c r="W194" s="874"/>
      <c r="X194" s="874"/>
      <c r="Y194" s="874"/>
      <c r="Z194" s="874"/>
      <c r="AA194" s="874"/>
      <c r="AB194" s="874"/>
      <c r="AC194" s="874"/>
      <c r="AD194" s="875"/>
      <c r="AI194" s="13"/>
      <c r="AJ194" s="64"/>
      <c r="AS194" s="13"/>
      <c r="AT194" s="64"/>
    </row>
    <row r="195" spans="1:46" ht="15" customHeight="1">
      <c r="A195" s="85"/>
      <c r="B195" s="11"/>
      <c r="C195" s="10" t="s">
        <v>5035</v>
      </c>
      <c r="D195" s="860" t="s">
        <v>5585</v>
      </c>
      <c r="E195" s="723"/>
      <c r="F195" s="723"/>
      <c r="G195" s="723"/>
      <c r="H195" s="723"/>
      <c r="I195" s="723"/>
      <c r="J195" s="724"/>
      <c r="K195" s="90"/>
      <c r="L195" s="10" t="s">
        <v>5044</v>
      </c>
      <c r="M195" s="860" t="s">
        <v>5586</v>
      </c>
      <c r="N195" s="723"/>
      <c r="O195" s="723"/>
      <c r="P195" s="723"/>
      <c r="Q195" s="723"/>
      <c r="R195" s="723"/>
      <c r="S195" s="724"/>
      <c r="T195" s="7"/>
      <c r="U195" s="10" t="s">
        <v>5316</v>
      </c>
      <c r="V195" s="873" t="s">
        <v>5559</v>
      </c>
      <c r="W195" s="874"/>
      <c r="X195" s="874"/>
      <c r="Y195" s="874"/>
      <c r="Z195" s="874"/>
      <c r="AA195" s="874"/>
      <c r="AB195" s="874"/>
      <c r="AC195" s="874"/>
      <c r="AD195" s="875"/>
      <c r="AI195" s="13"/>
      <c r="AJ195" s="64"/>
      <c r="AS195" s="13"/>
      <c r="AT195" s="64"/>
    </row>
    <row r="196" spans="1:46" ht="15" customHeight="1">
      <c r="A196" s="85"/>
      <c r="B196" s="11"/>
      <c r="C196" s="10" t="s">
        <v>5037</v>
      </c>
      <c r="D196" s="800" t="s">
        <v>5587</v>
      </c>
      <c r="E196" s="723"/>
      <c r="F196" s="723"/>
      <c r="G196" s="723"/>
      <c r="H196" s="723"/>
      <c r="I196" s="723"/>
      <c r="J196" s="724"/>
      <c r="K196" s="90"/>
      <c r="L196" s="10" t="s">
        <v>5045</v>
      </c>
      <c r="M196" s="860" t="s">
        <v>5588</v>
      </c>
      <c r="N196" s="723"/>
      <c r="O196" s="723"/>
      <c r="P196" s="723"/>
      <c r="Q196" s="723"/>
      <c r="R196" s="723"/>
      <c r="S196" s="724"/>
      <c r="AI196" s="13"/>
      <c r="AJ196" s="64"/>
      <c r="AS196" s="13"/>
      <c r="AT196" s="64"/>
    </row>
    <row r="197" spans="1:46" ht="15" customHeight="1">
      <c r="A197" s="85"/>
      <c r="B197" s="11"/>
      <c r="C197" s="10" t="s">
        <v>5039</v>
      </c>
      <c r="D197" s="800" t="s">
        <v>5559</v>
      </c>
      <c r="E197" s="723"/>
      <c r="F197" s="723"/>
      <c r="G197" s="723"/>
      <c r="H197" s="723"/>
      <c r="I197" s="723"/>
      <c r="J197" s="724"/>
      <c r="K197" s="90"/>
      <c r="L197" s="10" t="s">
        <v>5046</v>
      </c>
      <c r="M197" s="860" t="s">
        <v>5589</v>
      </c>
      <c r="N197" s="723"/>
      <c r="O197" s="723"/>
      <c r="P197" s="723"/>
      <c r="Q197" s="723"/>
      <c r="R197" s="723"/>
      <c r="S197" s="724"/>
      <c r="T197" s="7"/>
      <c r="U197" s="706" t="s">
        <v>5590</v>
      </c>
      <c r="V197" s="723"/>
      <c r="W197" s="723"/>
      <c r="X197" s="723"/>
      <c r="Y197" s="723"/>
      <c r="Z197" s="723"/>
      <c r="AA197" s="723"/>
      <c r="AB197" s="723"/>
      <c r="AC197" s="723"/>
      <c r="AD197" s="724"/>
      <c r="AI197" s="13"/>
      <c r="AJ197" s="64"/>
      <c r="AS197" s="13"/>
      <c r="AT197" s="64"/>
    </row>
    <row r="198" spans="1:46" ht="15" customHeight="1">
      <c r="A198" s="85"/>
      <c r="B198" s="11"/>
      <c r="C198" s="63"/>
      <c r="D198" s="64"/>
      <c r="E198" s="64"/>
      <c r="F198" s="64"/>
      <c r="G198" s="64"/>
      <c r="H198" s="64"/>
      <c r="I198" s="64"/>
      <c r="J198" s="64"/>
      <c r="K198" s="90"/>
      <c r="L198" s="10" t="s">
        <v>5047</v>
      </c>
      <c r="M198" s="860" t="s">
        <v>5591</v>
      </c>
      <c r="N198" s="723"/>
      <c r="O198" s="723"/>
      <c r="P198" s="723"/>
      <c r="Q198" s="723"/>
      <c r="R198" s="723"/>
      <c r="S198" s="724"/>
      <c r="T198" s="7"/>
      <c r="U198" s="40" t="s">
        <v>5023</v>
      </c>
      <c r="V198" s="860" t="s">
        <v>5592</v>
      </c>
      <c r="W198" s="723"/>
      <c r="X198" s="723"/>
      <c r="Y198" s="723"/>
      <c r="Z198" s="723"/>
      <c r="AA198" s="723"/>
      <c r="AB198" s="723"/>
      <c r="AC198" s="723"/>
      <c r="AD198" s="724"/>
      <c r="AI198" s="13"/>
      <c r="AJ198" s="64"/>
      <c r="AS198" s="13"/>
      <c r="AT198" s="64"/>
    </row>
    <row r="199" spans="1:46" ht="24" customHeight="1">
      <c r="A199" s="85"/>
      <c r="B199" s="11"/>
      <c r="C199" s="706" t="s">
        <v>5593</v>
      </c>
      <c r="D199" s="723"/>
      <c r="E199" s="723"/>
      <c r="F199" s="723"/>
      <c r="G199" s="723"/>
      <c r="H199" s="723"/>
      <c r="I199" s="723"/>
      <c r="J199" s="724"/>
      <c r="K199" s="90"/>
      <c r="L199" s="10" t="s">
        <v>5048</v>
      </c>
      <c r="M199" s="860" t="s">
        <v>5594</v>
      </c>
      <c r="N199" s="723"/>
      <c r="O199" s="723"/>
      <c r="P199" s="723"/>
      <c r="Q199" s="723"/>
      <c r="R199" s="723"/>
      <c r="S199" s="724"/>
      <c r="T199" s="7"/>
      <c r="U199" s="40" t="s">
        <v>5025</v>
      </c>
      <c r="V199" s="860" t="s">
        <v>5523</v>
      </c>
      <c r="W199" s="723"/>
      <c r="X199" s="723"/>
      <c r="Y199" s="723"/>
      <c r="Z199" s="723"/>
      <c r="AA199" s="723"/>
      <c r="AB199" s="723"/>
      <c r="AC199" s="723"/>
      <c r="AD199" s="724"/>
      <c r="AI199" s="13"/>
      <c r="AJ199" s="64"/>
      <c r="AS199" s="13"/>
      <c r="AT199" s="64"/>
    </row>
    <row r="200" spans="1:46" ht="24" customHeight="1">
      <c r="A200" s="85"/>
      <c r="B200" s="11"/>
      <c r="C200" s="10" t="s">
        <v>5023</v>
      </c>
      <c r="D200" s="860" t="s">
        <v>5595</v>
      </c>
      <c r="E200" s="723"/>
      <c r="F200" s="723"/>
      <c r="G200" s="723"/>
      <c r="H200" s="723"/>
      <c r="I200" s="723"/>
      <c r="J200" s="724"/>
      <c r="K200" s="91"/>
      <c r="L200" s="10" t="s">
        <v>5049</v>
      </c>
      <c r="M200" s="860" t="s">
        <v>5596</v>
      </c>
      <c r="N200" s="723"/>
      <c r="O200" s="723"/>
      <c r="P200" s="723"/>
      <c r="Q200" s="723"/>
      <c r="R200" s="723"/>
      <c r="S200" s="724"/>
      <c r="T200" s="7"/>
      <c r="U200" s="40" t="s">
        <v>5027</v>
      </c>
      <c r="V200" s="800" t="s">
        <v>5597</v>
      </c>
      <c r="W200" s="723"/>
      <c r="X200" s="723"/>
      <c r="Y200" s="723"/>
      <c r="Z200" s="723"/>
      <c r="AA200" s="723"/>
      <c r="AB200" s="723"/>
      <c r="AC200" s="723"/>
      <c r="AD200" s="724"/>
      <c r="AI200" s="13"/>
      <c r="AJ200" s="64"/>
      <c r="AS200" s="13"/>
      <c r="AT200" s="64"/>
    </row>
    <row r="201" spans="1:46" ht="15" customHeight="1">
      <c r="A201" s="85"/>
      <c r="B201" s="11"/>
      <c r="C201" s="10" t="s">
        <v>5025</v>
      </c>
      <c r="D201" s="860" t="s">
        <v>5598</v>
      </c>
      <c r="E201" s="723"/>
      <c r="F201" s="723"/>
      <c r="G201" s="723"/>
      <c r="H201" s="723"/>
      <c r="I201" s="723"/>
      <c r="J201" s="724"/>
      <c r="L201" s="10" t="s">
        <v>5050</v>
      </c>
      <c r="M201" s="860" t="s">
        <v>5599</v>
      </c>
      <c r="N201" s="723"/>
      <c r="O201" s="723"/>
      <c r="P201" s="723"/>
      <c r="Q201" s="723"/>
      <c r="R201" s="723"/>
      <c r="S201" s="724"/>
      <c r="U201" s="40" t="s">
        <v>5029</v>
      </c>
      <c r="V201" s="860" t="s">
        <v>5600</v>
      </c>
      <c r="W201" s="723"/>
      <c r="X201" s="723"/>
      <c r="Y201" s="723"/>
      <c r="Z201" s="723"/>
      <c r="AA201" s="723"/>
      <c r="AB201" s="723"/>
      <c r="AC201" s="723"/>
      <c r="AD201" s="724"/>
      <c r="AI201" s="13"/>
      <c r="AJ201" s="64"/>
      <c r="AS201" s="13"/>
      <c r="AT201" s="64"/>
    </row>
    <row r="202" spans="1:46" ht="24" customHeight="1">
      <c r="A202" s="85"/>
      <c r="B202" s="11"/>
      <c r="C202" s="10" t="s">
        <v>5027</v>
      </c>
      <c r="D202" s="860" t="s">
        <v>5601</v>
      </c>
      <c r="E202" s="723"/>
      <c r="F202" s="723"/>
      <c r="G202" s="723"/>
      <c r="H202" s="723"/>
      <c r="I202" s="723"/>
      <c r="J202" s="724"/>
      <c r="L202" s="10" t="s">
        <v>5051</v>
      </c>
      <c r="M202" s="860" t="s">
        <v>5602</v>
      </c>
      <c r="N202" s="723"/>
      <c r="O202" s="723"/>
      <c r="P202" s="723"/>
      <c r="Q202" s="723"/>
      <c r="R202" s="723"/>
      <c r="S202" s="724"/>
      <c r="U202" s="40" t="s">
        <v>5031</v>
      </c>
      <c r="V202" s="800" t="s">
        <v>5603</v>
      </c>
      <c r="W202" s="723"/>
      <c r="X202" s="723"/>
      <c r="Y202" s="723"/>
      <c r="Z202" s="723"/>
      <c r="AA202" s="723"/>
      <c r="AB202" s="723"/>
      <c r="AC202" s="723"/>
      <c r="AD202" s="724"/>
      <c r="AI202" s="13"/>
      <c r="AJ202" s="64"/>
      <c r="AS202" s="13"/>
      <c r="AT202" s="64"/>
    </row>
    <row r="203" spans="1:46" ht="24" customHeight="1">
      <c r="A203" s="85"/>
      <c r="B203" s="11"/>
      <c r="C203" s="10" t="s">
        <v>5029</v>
      </c>
      <c r="D203" s="860" t="s">
        <v>5604</v>
      </c>
      <c r="E203" s="723"/>
      <c r="F203" s="723"/>
      <c r="G203" s="723"/>
      <c r="H203" s="723"/>
      <c r="I203" s="723"/>
      <c r="J203" s="724"/>
      <c r="L203" s="10" t="s">
        <v>5052</v>
      </c>
      <c r="M203" s="860" t="s">
        <v>5605</v>
      </c>
      <c r="N203" s="723"/>
      <c r="O203" s="723"/>
      <c r="P203" s="723"/>
      <c r="Q203" s="723"/>
      <c r="R203" s="723"/>
      <c r="S203" s="724"/>
      <c r="U203" s="40" t="s">
        <v>5033</v>
      </c>
      <c r="V203" s="800" t="s">
        <v>5606</v>
      </c>
      <c r="W203" s="723"/>
      <c r="X203" s="723"/>
      <c r="Y203" s="723"/>
      <c r="Z203" s="723"/>
      <c r="AA203" s="723"/>
      <c r="AB203" s="723"/>
      <c r="AC203" s="723"/>
      <c r="AD203" s="724"/>
      <c r="AI203" s="13"/>
      <c r="AJ203" s="64"/>
      <c r="AS203" s="13"/>
      <c r="AT203" s="64"/>
    </row>
    <row r="204" spans="1:46" ht="15" customHeight="1">
      <c r="A204" s="85"/>
      <c r="B204" s="11"/>
      <c r="C204" s="10" t="s">
        <v>5037</v>
      </c>
      <c r="D204" s="860" t="s">
        <v>5607</v>
      </c>
      <c r="E204" s="723"/>
      <c r="F204" s="723"/>
      <c r="G204" s="723"/>
      <c r="H204" s="723"/>
      <c r="I204" s="723"/>
      <c r="J204" s="724"/>
      <c r="L204" s="10" t="s">
        <v>5053</v>
      </c>
      <c r="M204" s="860" t="s">
        <v>5608</v>
      </c>
      <c r="N204" s="723"/>
      <c r="O204" s="723"/>
      <c r="P204" s="723"/>
      <c r="Q204" s="723"/>
      <c r="R204" s="723"/>
      <c r="S204" s="724"/>
      <c r="U204" s="40" t="s">
        <v>5035</v>
      </c>
      <c r="V204" s="860" t="s">
        <v>5609</v>
      </c>
      <c r="W204" s="723"/>
      <c r="X204" s="723"/>
      <c r="Y204" s="723"/>
      <c r="Z204" s="723"/>
      <c r="AA204" s="723"/>
      <c r="AB204" s="723"/>
      <c r="AC204" s="723"/>
      <c r="AD204" s="724"/>
      <c r="AI204" s="13"/>
      <c r="AJ204" s="64"/>
      <c r="AS204" s="13"/>
      <c r="AT204" s="64"/>
    </row>
    <row r="205" spans="1:46" ht="15" customHeight="1">
      <c r="A205" s="85"/>
      <c r="B205" s="11"/>
      <c r="C205" s="10" t="s">
        <v>5039</v>
      </c>
      <c r="D205" s="860" t="s">
        <v>5559</v>
      </c>
      <c r="E205" s="723"/>
      <c r="F205" s="723"/>
      <c r="G205" s="723"/>
      <c r="H205" s="723"/>
      <c r="I205" s="723"/>
      <c r="J205" s="724"/>
      <c r="L205" s="10" t="s">
        <v>5054</v>
      </c>
      <c r="M205" s="860" t="s">
        <v>5610</v>
      </c>
      <c r="N205" s="723"/>
      <c r="O205" s="723"/>
      <c r="P205" s="723"/>
      <c r="Q205" s="723"/>
      <c r="R205" s="723"/>
      <c r="S205" s="724"/>
      <c r="U205" s="40" t="s">
        <v>5039</v>
      </c>
      <c r="V205" s="860" t="s">
        <v>5559</v>
      </c>
      <c r="W205" s="723"/>
      <c r="X205" s="723"/>
      <c r="Y205" s="723"/>
      <c r="Z205" s="723"/>
      <c r="AA205" s="723"/>
      <c r="AB205" s="723"/>
      <c r="AC205" s="723"/>
      <c r="AD205" s="724"/>
      <c r="AI205" s="13"/>
      <c r="AJ205" s="64"/>
      <c r="AS205" s="13"/>
      <c r="AT205" s="64"/>
    </row>
    <row r="206" spans="1:46" ht="15" customHeight="1">
      <c r="A206" s="85"/>
      <c r="B206" s="11"/>
      <c r="C206" s="63"/>
      <c r="D206" s="7"/>
      <c r="E206" s="7"/>
      <c r="F206" s="7"/>
      <c r="G206" s="7"/>
      <c r="H206" s="7"/>
      <c r="I206" s="7"/>
      <c r="J206" s="7"/>
      <c r="L206" s="10" t="s">
        <v>5055</v>
      </c>
      <c r="M206" s="860" t="s">
        <v>5611</v>
      </c>
      <c r="N206" s="723"/>
      <c r="O206" s="723"/>
      <c r="P206" s="723"/>
      <c r="Q206" s="723"/>
      <c r="R206" s="723"/>
      <c r="S206" s="724"/>
      <c r="U206" s="63"/>
      <c r="V206" s="64"/>
      <c r="W206" s="64"/>
      <c r="X206" s="64"/>
      <c r="Y206" s="64"/>
      <c r="Z206" s="64"/>
      <c r="AA206" s="64"/>
      <c r="AB206" s="64"/>
      <c r="AC206" s="64"/>
      <c r="AD206" s="64"/>
      <c r="AI206" s="13"/>
      <c r="AJ206" s="64"/>
      <c r="AS206" s="13"/>
      <c r="AT206" s="64"/>
    </row>
    <row r="207" spans="1:46" ht="24" customHeight="1">
      <c r="A207" s="85"/>
      <c r="B207" s="11"/>
      <c r="C207" s="820" t="s">
        <v>5612</v>
      </c>
      <c r="D207" s="723"/>
      <c r="E207" s="723"/>
      <c r="F207" s="723"/>
      <c r="G207" s="723"/>
      <c r="H207" s="723"/>
      <c r="I207" s="723"/>
      <c r="J207" s="724"/>
      <c r="L207" s="10" t="s">
        <v>5056</v>
      </c>
      <c r="M207" s="860" t="s">
        <v>5613</v>
      </c>
      <c r="N207" s="723"/>
      <c r="O207" s="723"/>
      <c r="P207" s="723"/>
      <c r="Q207" s="723"/>
      <c r="R207" s="723"/>
      <c r="S207" s="724"/>
      <c r="U207" s="706" t="s">
        <v>5614</v>
      </c>
      <c r="V207" s="723"/>
      <c r="W207" s="723"/>
      <c r="X207" s="723"/>
      <c r="Y207" s="723"/>
      <c r="Z207" s="723"/>
      <c r="AA207" s="723"/>
      <c r="AB207" s="723"/>
      <c r="AC207" s="723"/>
      <c r="AD207" s="724"/>
      <c r="AI207" s="13"/>
      <c r="AJ207" s="64"/>
      <c r="AS207" s="13"/>
      <c r="AT207" s="64"/>
    </row>
    <row r="208" spans="1:46" ht="15" customHeight="1">
      <c r="A208" s="85"/>
      <c r="B208" s="11"/>
      <c r="C208" s="10" t="s">
        <v>5023</v>
      </c>
      <c r="D208" s="800" t="s">
        <v>5615</v>
      </c>
      <c r="E208" s="723"/>
      <c r="F208" s="723"/>
      <c r="G208" s="723"/>
      <c r="H208" s="723"/>
      <c r="I208" s="723"/>
      <c r="J208" s="724"/>
      <c r="L208" s="10" t="s">
        <v>5057</v>
      </c>
      <c r="M208" s="860" t="s">
        <v>5567</v>
      </c>
      <c r="N208" s="723"/>
      <c r="O208" s="723"/>
      <c r="P208" s="723"/>
      <c r="Q208" s="723"/>
      <c r="R208" s="723"/>
      <c r="S208" s="724"/>
      <c r="U208" s="40" t="s">
        <v>5023</v>
      </c>
      <c r="V208" s="860" t="s">
        <v>5616</v>
      </c>
      <c r="W208" s="723"/>
      <c r="X208" s="723"/>
      <c r="Y208" s="723"/>
      <c r="Z208" s="723"/>
      <c r="AA208" s="723"/>
      <c r="AB208" s="723"/>
      <c r="AC208" s="723"/>
      <c r="AD208" s="724"/>
      <c r="AI208" s="13"/>
      <c r="AJ208" s="64"/>
      <c r="AS208" s="13"/>
      <c r="AT208" s="64"/>
    </row>
    <row r="209" spans="1:46" ht="15" customHeight="1">
      <c r="A209" s="85"/>
      <c r="B209" s="11"/>
      <c r="C209" s="10" t="s">
        <v>5025</v>
      </c>
      <c r="D209" s="800" t="s">
        <v>5617</v>
      </c>
      <c r="E209" s="723"/>
      <c r="F209" s="723"/>
      <c r="G209" s="723"/>
      <c r="H209" s="723"/>
      <c r="I209" s="723"/>
      <c r="J209" s="724"/>
      <c r="L209" s="10" t="s">
        <v>5316</v>
      </c>
      <c r="M209" s="860" t="s">
        <v>5559</v>
      </c>
      <c r="N209" s="723"/>
      <c r="O209" s="723"/>
      <c r="P209" s="723"/>
      <c r="Q209" s="723"/>
      <c r="R209" s="723"/>
      <c r="S209" s="724"/>
      <c r="U209" s="40" t="s">
        <v>5025</v>
      </c>
      <c r="V209" s="860" t="s">
        <v>5618</v>
      </c>
      <c r="W209" s="723"/>
      <c r="X209" s="723"/>
      <c r="Y209" s="723"/>
      <c r="Z209" s="723"/>
      <c r="AA209" s="723"/>
      <c r="AB209" s="723"/>
      <c r="AC209" s="723"/>
      <c r="AD209" s="724"/>
      <c r="AI209" s="13"/>
      <c r="AJ209" s="64"/>
      <c r="AS209" s="13"/>
      <c r="AT209" s="64"/>
    </row>
    <row r="210" spans="1:46" ht="15" customHeight="1">
      <c r="A210" s="85"/>
      <c r="B210" s="11"/>
      <c r="C210" s="10" t="s">
        <v>5027</v>
      </c>
      <c r="D210" s="800" t="s">
        <v>5619</v>
      </c>
      <c r="E210" s="723"/>
      <c r="F210" s="723"/>
      <c r="G210" s="723"/>
      <c r="H210" s="723"/>
      <c r="I210" s="723"/>
      <c r="J210" s="724"/>
      <c r="L210" s="77"/>
      <c r="M210" s="76"/>
      <c r="N210" s="76"/>
      <c r="O210" s="76"/>
      <c r="P210" s="76"/>
      <c r="Q210" s="76"/>
      <c r="R210" s="76"/>
      <c r="S210" s="76"/>
      <c r="U210" s="40" t="s">
        <v>5027</v>
      </c>
      <c r="V210" s="860" t="s">
        <v>5620</v>
      </c>
      <c r="W210" s="723"/>
      <c r="X210" s="723"/>
      <c r="Y210" s="723"/>
      <c r="Z210" s="723"/>
      <c r="AA210" s="723"/>
      <c r="AB210" s="723"/>
      <c r="AC210" s="723"/>
      <c r="AD210" s="724"/>
      <c r="AI210" s="13"/>
      <c r="AJ210" s="64"/>
      <c r="AS210" s="13"/>
      <c r="AT210" s="64"/>
    </row>
    <row r="211" spans="1:46" ht="15" customHeight="1">
      <c r="A211" s="85"/>
      <c r="B211" s="11"/>
      <c r="C211" s="10" t="s">
        <v>5029</v>
      </c>
      <c r="D211" s="800" t="s">
        <v>5621</v>
      </c>
      <c r="E211" s="723"/>
      <c r="F211" s="723"/>
      <c r="G211" s="723"/>
      <c r="H211" s="723"/>
      <c r="I211" s="723"/>
      <c r="J211" s="724"/>
      <c r="L211" s="820" t="s">
        <v>5622</v>
      </c>
      <c r="M211" s="723"/>
      <c r="N211" s="723"/>
      <c r="O211" s="723"/>
      <c r="P211" s="723"/>
      <c r="Q211" s="723"/>
      <c r="R211" s="723"/>
      <c r="S211" s="724"/>
      <c r="U211" s="40" t="s">
        <v>5029</v>
      </c>
      <c r="V211" s="889" t="s">
        <v>5623</v>
      </c>
      <c r="W211" s="723"/>
      <c r="X211" s="723"/>
      <c r="Y211" s="723"/>
      <c r="Z211" s="723"/>
      <c r="AA211" s="723"/>
      <c r="AB211" s="723"/>
      <c r="AC211" s="723"/>
      <c r="AD211" s="724"/>
      <c r="AI211" s="13"/>
      <c r="AJ211" s="64"/>
      <c r="AS211" s="13"/>
      <c r="AT211" s="64"/>
    </row>
    <row r="212" spans="1:46" ht="24" customHeight="1">
      <c r="A212" s="85"/>
      <c r="B212" s="11"/>
      <c r="C212" s="10" t="s">
        <v>5031</v>
      </c>
      <c r="D212" s="800" t="s">
        <v>5624</v>
      </c>
      <c r="E212" s="723"/>
      <c r="F212" s="723"/>
      <c r="G212" s="723"/>
      <c r="H212" s="723"/>
      <c r="I212" s="723"/>
      <c r="J212" s="724"/>
      <c r="L212" s="10" t="s">
        <v>5023</v>
      </c>
      <c r="M212" s="860" t="s">
        <v>5625</v>
      </c>
      <c r="N212" s="723"/>
      <c r="O212" s="723"/>
      <c r="P212" s="723"/>
      <c r="Q212" s="723"/>
      <c r="R212" s="723"/>
      <c r="S212" s="724"/>
      <c r="U212" s="40" t="s">
        <v>5039</v>
      </c>
      <c r="V212" s="860" t="s">
        <v>5559</v>
      </c>
      <c r="W212" s="723"/>
      <c r="X212" s="723"/>
      <c r="Y212" s="723"/>
      <c r="Z212" s="723"/>
      <c r="AA212" s="723"/>
      <c r="AB212" s="723"/>
      <c r="AC212" s="723"/>
      <c r="AD212" s="724"/>
      <c r="AI212" s="13"/>
      <c r="AJ212" s="64"/>
      <c r="AS212" s="13"/>
      <c r="AT212" s="64"/>
    </row>
    <row r="213" spans="1:46" ht="24" customHeight="1">
      <c r="A213" s="85"/>
      <c r="B213" s="11"/>
      <c r="C213" s="10" t="s">
        <v>5033</v>
      </c>
      <c r="D213" s="800" t="s">
        <v>5626</v>
      </c>
      <c r="E213" s="723"/>
      <c r="F213" s="723"/>
      <c r="G213" s="723"/>
      <c r="H213" s="723"/>
      <c r="I213" s="723"/>
      <c r="J213" s="724"/>
      <c r="L213" s="10" t="s">
        <v>5025</v>
      </c>
      <c r="M213" s="860" t="s">
        <v>5627</v>
      </c>
      <c r="N213" s="723"/>
      <c r="O213" s="723"/>
      <c r="P213" s="723"/>
      <c r="Q213" s="723"/>
      <c r="R213" s="723"/>
      <c r="S213" s="724"/>
      <c r="U213" s="41"/>
      <c r="V213" s="7"/>
      <c r="W213" s="7"/>
      <c r="X213" s="7"/>
      <c r="Y213" s="7"/>
      <c r="Z213" s="7"/>
      <c r="AA213" s="7"/>
      <c r="AB213" s="7"/>
      <c r="AC213" s="7"/>
      <c r="AD213" s="7"/>
      <c r="AI213" s="13"/>
      <c r="AJ213" s="64"/>
    </row>
    <row r="214" spans="1:46" ht="24" customHeight="1">
      <c r="A214" s="85"/>
      <c r="B214" s="11"/>
      <c r="C214" s="10" t="s">
        <v>5035</v>
      </c>
      <c r="D214" s="800" t="s">
        <v>5628</v>
      </c>
      <c r="E214" s="723"/>
      <c r="F214" s="723"/>
      <c r="G214" s="723"/>
      <c r="H214" s="723"/>
      <c r="I214" s="723"/>
      <c r="J214" s="724"/>
      <c r="L214" s="10" t="s">
        <v>5027</v>
      </c>
      <c r="M214" s="860" t="s">
        <v>5629</v>
      </c>
      <c r="N214" s="723"/>
      <c r="O214" s="723"/>
      <c r="P214" s="723"/>
      <c r="Q214" s="723"/>
      <c r="R214" s="723"/>
      <c r="S214" s="724"/>
      <c r="U214" s="41"/>
      <c r="V214" s="64"/>
      <c r="W214" s="64"/>
      <c r="X214" s="64"/>
      <c r="Y214" s="64"/>
      <c r="Z214" s="64"/>
      <c r="AA214" s="64"/>
      <c r="AB214" s="64"/>
      <c r="AC214" s="64"/>
      <c r="AD214" s="64"/>
      <c r="AI214" s="13"/>
      <c r="AJ214" s="64"/>
    </row>
    <row r="215" spans="1:46" ht="15" customHeight="1">
      <c r="A215" s="85"/>
      <c r="B215" s="11"/>
      <c r="C215" s="10" t="s">
        <v>5037</v>
      </c>
      <c r="D215" s="800" t="s">
        <v>5630</v>
      </c>
      <c r="E215" s="723"/>
      <c r="F215" s="723"/>
      <c r="G215" s="723"/>
      <c r="H215" s="723"/>
      <c r="I215" s="723"/>
      <c r="J215" s="724"/>
      <c r="L215" s="10" t="s">
        <v>5029</v>
      </c>
      <c r="M215" s="860" t="s">
        <v>5631</v>
      </c>
      <c r="N215" s="723"/>
      <c r="O215" s="723"/>
      <c r="P215" s="723"/>
      <c r="Q215" s="723"/>
      <c r="R215" s="723"/>
      <c r="S215" s="724"/>
      <c r="U215" s="41"/>
      <c r="V215" s="7"/>
      <c r="W215" s="7"/>
      <c r="X215" s="7"/>
      <c r="Y215" s="7"/>
      <c r="Z215" s="7"/>
      <c r="AA215" s="7"/>
      <c r="AB215" s="7"/>
      <c r="AC215" s="7"/>
      <c r="AD215" s="7"/>
      <c r="AI215" s="13"/>
      <c r="AJ215" s="64"/>
    </row>
    <row r="216" spans="1:46" ht="24" customHeight="1">
      <c r="A216" s="85"/>
      <c r="B216" s="11"/>
      <c r="C216" s="10" t="s">
        <v>5039</v>
      </c>
      <c r="D216" s="800" t="s">
        <v>5632</v>
      </c>
      <c r="E216" s="723"/>
      <c r="F216" s="723"/>
      <c r="G216" s="723"/>
      <c r="H216" s="723"/>
      <c r="I216" s="723"/>
      <c r="J216" s="724"/>
      <c r="L216" s="40" t="s">
        <v>5031</v>
      </c>
      <c r="M216" s="860" t="s">
        <v>5633</v>
      </c>
      <c r="N216" s="723"/>
      <c r="O216" s="723"/>
      <c r="P216" s="723"/>
      <c r="Q216" s="723"/>
      <c r="R216" s="723"/>
      <c r="S216" s="724"/>
      <c r="U216" s="41"/>
      <c r="V216" s="7"/>
      <c r="W216" s="7"/>
      <c r="X216" s="7"/>
      <c r="Y216" s="7"/>
      <c r="Z216" s="7"/>
      <c r="AA216" s="7"/>
      <c r="AB216" s="7"/>
      <c r="AC216" s="7"/>
      <c r="AD216" s="7"/>
      <c r="AI216" s="13"/>
      <c r="AJ216" s="64"/>
    </row>
    <row r="217" spans="1:46" ht="24" customHeight="1">
      <c r="A217" s="85"/>
      <c r="B217" s="11"/>
      <c r="C217" s="10" t="s">
        <v>5040</v>
      </c>
      <c r="D217" s="800" t="s">
        <v>5634</v>
      </c>
      <c r="E217" s="723"/>
      <c r="F217" s="723"/>
      <c r="G217" s="723"/>
      <c r="H217" s="723"/>
      <c r="I217" s="723"/>
      <c r="J217" s="724"/>
      <c r="L217" s="10" t="s">
        <v>5033</v>
      </c>
      <c r="M217" s="860" t="s">
        <v>5635</v>
      </c>
      <c r="N217" s="723"/>
      <c r="O217" s="723"/>
      <c r="P217" s="723"/>
      <c r="Q217" s="723"/>
      <c r="R217" s="723"/>
      <c r="S217" s="724"/>
      <c r="U217" s="41"/>
      <c r="V217" s="7"/>
      <c r="W217" s="7"/>
      <c r="X217" s="7"/>
      <c r="Y217" s="7"/>
      <c r="Z217" s="7"/>
      <c r="AA217" s="7"/>
      <c r="AB217" s="7"/>
      <c r="AC217" s="7"/>
      <c r="AD217" s="7"/>
      <c r="AI217" s="13"/>
      <c r="AJ217" s="64"/>
    </row>
    <row r="218" spans="1:46" ht="24" customHeight="1">
      <c r="A218" s="85"/>
      <c r="B218" s="11"/>
      <c r="C218" s="10" t="s">
        <v>5042</v>
      </c>
      <c r="D218" s="800" t="s">
        <v>5636</v>
      </c>
      <c r="E218" s="723"/>
      <c r="F218" s="723"/>
      <c r="G218" s="723"/>
      <c r="H218" s="723"/>
      <c r="I218" s="723"/>
      <c r="J218" s="724"/>
      <c r="L218" s="10" t="s">
        <v>5035</v>
      </c>
      <c r="M218" s="860" t="s">
        <v>5637</v>
      </c>
      <c r="N218" s="723"/>
      <c r="O218" s="723"/>
      <c r="P218" s="723"/>
      <c r="Q218" s="723"/>
      <c r="R218" s="723"/>
      <c r="S218" s="724"/>
      <c r="U218" s="41"/>
      <c r="V218" s="64"/>
      <c r="W218" s="64"/>
      <c r="X218" s="64"/>
      <c r="Y218" s="64"/>
      <c r="Z218" s="64"/>
      <c r="AA218" s="64"/>
      <c r="AB218" s="64"/>
      <c r="AC218" s="64"/>
      <c r="AD218" s="64"/>
      <c r="AI218" s="13"/>
      <c r="AJ218" s="64"/>
    </row>
    <row r="219" spans="1:46" ht="15" customHeight="1">
      <c r="A219" s="85"/>
      <c r="B219" s="11"/>
      <c r="C219" s="10" t="s">
        <v>5043</v>
      </c>
      <c r="D219" s="800" t="s">
        <v>5638</v>
      </c>
      <c r="E219" s="723"/>
      <c r="F219" s="723"/>
      <c r="G219" s="723"/>
      <c r="H219" s="723"/>
      <c r="I219" s="723"/>
      <c r="J219" s="724"/>
      <c r="L219" s="10" t="s">
        <v>5037</v>
      </c>
      <c r="M219" s="860" t="s">
        <v>5639</v>
      </c>
      <c r="N219" s="723"/>
      <c r="O219" s="723"/>
      <c r="P219" s="723"/>
      <c r="Q219" s="723"/>
      <c r="R219" s="723"/>
      <c r="S219" s="724"/>
      <c r="U219" s="41"/>
      <c r="V219" s="7"/>
      <c r="W219" s="7"/>
      <c r="X219" s="7"/>
      <c r="Y219" s="7"/>
      <c r="Z219" s="7"/>
      <c r="AA219" s="7"/>
      <c r="AB219" s="7"/>
      <c r="AC219" s="7"/>
      <c r="AD219" s="7"/>
      <c r="AI219" s="13"/>
      <c r="AJ219" s="64"/>
    </row>
    <row r="220" spans="1:46" ht="15" customHeight="1">
      <c r="A220" s="85"/>
      <c r="B220" s="11"/>
      <c r="C220" s="10" t="s">
        <v>5316</v>
      </c>
      <c r="D220" s="800" t="s">
        <v>5559</v>
      </c>
      <c r="E220" s="723"/>
      <c r="F220" s="723"/>
      <c r="G220" s="723"/>
      <c r="H220" s="723"/>
      <c r="I220" s="723"/>
      <c r="J220" s="724"/>
      <c r="L220" s="10" t="s">
        <v>5039</v>
      </c>
      <c r="M220" s="860" t="s">
        <v>5640</v>
      </c>
      <c r="N220" s="723"/>
      <c r="O220" s="723"/>
      <c r="P220" s="723"/>
      <c r="Q220" s="723"/>
      <c r="R220" s="723"/>
      <c r="S220" s="724"/>
      <c r="AI220" s="13"/>
      <c r="AJ220" s="64"/>
    </row>
    <row r="221" spans="1:46" ht="15" customHeight="1">
      <c r="A221" s="85"/>
      <c r="B221" s="11"/>
      <c r="C221" s="41"/>
      <c r="D221" s="64"/>
      <c r="E221" s="64"/>
      <c r="F221" s="64"/>
      <c r="G221" s="64"/>
      <c r="H221" s="64"/>
      <c r="I221" s="64"/>
      <c r="J221" s="64"/>
      <c r="L221" s="40" t="s">
        <v>5040</v>
      </c>
      <c r="M221" s="860" t="s">
        <v>5641</v>
      </c>
      <c r="N221" s="723"/>
      <c r="O221" s="723"/>
      <c r="P221" s="723"/>
      <c r="Q221" s="723"/>
      <c r="R221" s="723"/>
      <c r="S221" s="724"/>
      <c r="AI221" s="13"/>
      <c r="AJ221" s="64"/>
    </row>
    <row r="222" spans="1:46" ht="15" customHeight="1">
      <c r="A222" s="85"/>
      <c r="B222" s="11"/>
      <c r="C222" s="41"/>
      <c r="D222" s="64"/>
      <c r="E222" s="64"/>
      <c r="F222" s="64"/>
      <c r="G222" s="64"/>
      <c r="H222" s="64"/>
      <c r="I222" s="64"/>
      <c r="J222" s="64"/>
      <c r="L222" s="10" t="s">
        <v>5316</v>
      </c>
      <c r="M222" s="860" t="s">
        <v>5559</v>
      </c>
      <c r="N222" s="723"/>
      <c r="O222" s="723"/>
      <c r="P222" s="723"/>
      <c r="Q222" s="723"/>
      <c r="R222" s="723"/>
      <c r="S222" s="724"/>
      <c r="AI222" s="13"/>
      <c r="AJ222" s="64"/>
    </row>
    <row r="223" spans="1:46" ht="15.75" customHeight="1">
      <c r="A223" s="85"/>
      <c r="B223" s="913" t="str">
        <f>IF(AX54&gt;0,"Favor de revisar la instrucción 13, debido a que no se cumplen con los criterios mencionados",IF(AJ175&gt;0,"Favor de verificar que no tenga información en celdas sombreadas",IF(BB175&gt;0,"Favor de revisar lo registrado en el apartado de Edad debido a que tiene inconsistencias con la Antigüedad en el servicio ","")))</f>
        <v/>
      </c>
      <c r="C223" s="913"/>
      <c r="D223" s="913"/>
      <c r="E223" s="913"/>
      <c r="F223" s="913"/>
      <c r="G223" s="913"/>
      <c r="H223" s="913"/>
      <c r="I223" s="913"/>
      <c r="J223" s="913"/>
      <c r="K223" s="913"/>
      <c r="L223" s="913"/>
      <c r="M223" s="913"/>
      <c r="N223" s="913"/>
      <c r="O223" s="913"/>
      <c r="P223" s="913"/>
      <c r="Q223" s="913"/>
      <c r="R223" s="913"/>
      <c r="S223" s="913"/>
      <c r="T223" s="913"/>
      <c r="U223" s="913"/>
      <c r="V223" s="913"/>
      <c r="W223" s="913"/>
      <c r="X223" s="913"/>
      <c r="Y223" s="913"/>
      <c r="Z223" s="913"/>
      <c r="AA223" s="913"/>
      <c r="AB223" s="913"/>
      <c r="AC223" s="913"/>
      <c r="AD223" s="913"/>
    </row>
    <row r="224" spans="1:46" ht="24" customHeight="1">
      <c r="A224" s="22"/>
      <c r="B224" s="11"/>
      <c r="C224" s="798" t="s">
        <v>5408</v>
      </c>
      <c r="D224" s="799"/>
      <c r="E224" s="799"/>
      <c r="F224" s="799"/>
      <c r="G224" s="799"/>
      <c r="H224" s="799"/>
      <c r="I224" s="799"/>
      <c r="J224" s="799"/>
      <c r="K224" s="799"/>
      <c r="L224" s="799"/>
      <c r="M224" s="799"/>
      <c r="N224" s="799"/>
      <c r="O224" s="799"/>
      <c r="P224" s="799"/>
      <c r="Q224" s="799"/>
      <c r="R224" s="799"/>
      <c r="S224" s="799"/>
      <c r="T224" s="799"/>
      <c r="U224" s="799"/>
      <c r="V224" s="799"/>
      <c r="W224" s="799"/>
      <c r="X224" s="799"/>
      <c r="Y224" s="799"/>
      <c r="Z224" s="799"/>
      <c r="AA224" s="799"/>
      <c r="AB224" s="799"/>
      <c r="AC224" s="799"/>
      <c r="AD224" s="799"/>
    </row>
    <row r="225" spans="1:45" ht="60" customHeight="1">
      <c r="A225" s="22"/>
      <c r="B225" s="11"/>
      <c r="C225" s="810"/>
      <c r="D225" s="714"/>
      <c r="E225" s="714"/>
      <c r="F225" s="714"/>
      <c r="G225" s="714"/>
      <c r="H225" s="714"/>
      <c r="I225" s="714"/>
      <c r="J225" s="714"/>
      <c r="K225" s="714"/>
      <c r="L225" s="714"/>
      <c r="M225" s="714"/>
      <c r="N225" s="714"/>
      <c r="O225" s="714"/>
      <c r="P225" s="714"/>
      <c r="Q225" s="714"/>
      <c r="R225" s="714"/>
      <c r="S225" s="714"/>
      <c r="T225" s="714"/>
      <c r="U225" s="714"/>
      <c r="V225" s="714"/>
      <c r="W225" s="714"/>
      <c r="X225" s="714"/>
      <c r="Y225" s="714"/>
      <c r="Z225" s="714"/>
      <c r="AA225" s="714"/>
      <c r="AB225" s="714"/>
      <c r="AC225" s="714"/>
      <c r="AD225" s="805"/>
    </row>
    <row r="226" spans="1:45" ht="15" customHeight="1">
      <c r="A226" s="22"/>
      <c r="B226" s="843" t="str">
        <f>AN175</f>
        <v/>
      </c>
      <c r="C226" s="678"/>
      <c r="D226" s="678"/>
      <c r="E226" s="678"/>
      <c r="F226" s="678"/>
      <c r="G226" s="678"/>
      <c r="H226" s="678"/>
      <c r="I226" s="678"/>
      <c r="J226" s="678"/>
      <c r="K226" s="678"/>
      <c r="L226" s="678"/>
      <c r="M226" s="678"/>
      <c r="N226" s="678"/>
      <c r="O226" s="678"/>
      <c r="P226" s="678"/>
      <c r="Q226" s="678"/>
      <c r="R226" s="678"/>
      <c r="S226" s="678"/>
      <c r="T226" s="678"/>
      <c r="U226" s="678"/>
      <c r="V226" s="678"/>
      <c r="W226" s="678"/>
      <c r="X226" s="678"/>
      <c r="Y226" s="678"/>
      <c r="Z226" s="678"/>
      <c r="AA226" s="678"/>
      <c r="AB226" s="678"/>
      <c r="AC226" s="678"/>
      <c r="AD226" s="678"/>
    </row>
    <row r="227" spans="1:45" ht="15" customHeight="1">
      <c r="A227" s="22"/>
      <c r="B227" s="796" t="str">
        <f>IF(SUM(COUNTIF(Q54:AD174,"NS"))&lt;&gt;0,"Alerta: debido a que cuenta con registros NS, debe proporcionar una justificación en el area de comentarios al final de la pregunta",IF(AR175&gt;0,"Alerta: debido a que cuenta con registros NA, debe proporcionar una justificación en el area de comentarios al final de la pregunta",""))</f>
        <v/>
      </c>
      <c r="C227" s="796"/>
      <c r="D227" s="796"/>
      <c r="E227" s="796"/>
      <c r="F227" s="796"/>
      <c r="G227" s="796"/>
      <c r="H227" s="796"/>
      <c r="I227" s="796"/>
      <c r="J227" s="796"/>
      <c r="K227" s="796"/>
      <c r="L227" s="796"/>
      <c r="M227" s="796"/>
      <c r="N227" s="796"/>
      <c r="O227" s="796"/>
      <c r="P227" s="796"/>
      <c r="Q227" s="796"/>
      <c r="R227" s="796"/>
      <c r="S227" s="796"/>
      <c r="T227" s="796"/>
      <c r="U227" s="796"/>
      <c r="V227" s="796"/>
      <c r="W227" s="796"/>
      <c r="X227" s="796"/>
      <c r="Y227" s="796"/>
      <c r="Z227" s="796"/>
      <c r="AA227" s="796"/>
      <c r="AB227" s="796"/>
      <c r="AC227" s="796"/>
      <c r="AD227" s="796"/>
    </row>
    <row r="228" spans="1:45" ht="15" customHeight="1">
      <c r="A228" s="22"/>
      <c r="B228" s="913" t="str">
        <f>IF(AS175&gt;0,"Registró el código 1 en la col. Nivel de Escolaridad debe de seleccionar el código 8 en la col. Estatus",IF(AT175&gt;0,"Registró el código 2, 3 o 4 en la col. Nivel de Escolaridad no puede seleccionar el código 4 en la col. Estatus",IF(AU175&gt;0,"Registró el código 9 en la col. Nivel de Escolaridad debe de seleccionar el código 9 en la col. Estatus","")))</f>
        <v/>
      </c>
      <c r="C228" s="913"/>
      <c r="D228" s="913"/>
      <c r="E228" s="913"/>
      <c r="F228" s="913"/>
      <c r="G228" s="913"/>
      <c r="H228" s="913"/>
      <c r="I228" s="913"/>
      <c r="J228" s="913"/>
      <c r="K228" s="913"/>
      <c r="L228" s="913"/>
      <c r="M228" s="913"/>
      <c r="N228" s="913"/>
      <c r="O228" s="913"/>
      <c r="P228" s="913"/>
      <c r="Q228" s="913"/>
      <c r="R228" s="913"/>
      <c r="S228" s="913"/>
      <c r="T228" s="913"/>
      <c r="U228" s="913"/>
      <c r="V228" s="913"/>
      <c r="W228" s="913"/>
      <c r="X228" s="913"/>
      <c r="Y228" s="913"/>
      <c r="Z228" s="913"/>
      <c r="AA228" s="913"/>
      <c r="AB228" s="913"/>
      <c r="AC228" s="913"/>
      <c r="AD228" s="913"/>
    </row>
    <row r="229" spans="1:45" ht="15" customHeight="1">
      <c r="A229" s="22"/>
      <c r="B229" s="921" t="str">
        <f>IF(AV175&gt;0,"Alerta: debe de proporcionar una justificación de acuerdo a lo establecido en la instrucción 11","")</f>
        <v/>
      </c>
      <c r="C229" s="921"/>
      <c r="D229" s="921"/>
      <c r="E229" s="921"/>
      <c r="F229" s="921"/>
      <c r="G229" s="921"/>
      <c r="H229" s="921"/>
      <c r="I229" s="921"/>
      <c r="J229" s="921"/>
      <c r="K229" s="921"/>
      <c r="L229" s="921"/>
      <c r="M229" s="921"/>
      <c r="N229" s="921"/>
      <c r="O229" s="921"/>
      <c r="P229" s="921"/>
      <c r="Q229" s="921"/>
      <c r="R229" s="921"/>
      <c r="S229" s="921"/>
      <c r="T229" s="921"/>
      <c r="U229" s="921"/>
      <c r="V229" s="921"/>
      <c r="W229" s="921"/>
      <c r="X229" s="921"/>
      <c r="Y229" s="921"/>
      <c r="Z229" s="921"/>
      <c r="AA229" s="921"/>
      <c r="AB229" s="921"/>
      <c r="AC229" s="921"/>
      <c r="AD229" s="921"/>
    </row>
    <row r="230" spans="1:45" ht="15" customHeight="1">
      <c r="A230" s="22"/>
      <c r="B230" s="913" t="str">
        <f>IF(AW175&gt;0,"Favor de revisar la instrucción 12, debido a que no se cumplen con los criterios mencionados","")</f>
        <v/>
      </c>
      <c r="C230" s="913"/>
      <c r="D230" s="913"/>
      <c r="E230" s="913"/>
      <c r="F230" s="913"/>
      <c r="G230" s="913"/>
      <c r="H230" s="913"/>
      <c r="I230" s="913"/>
      <c r="J230" s="913"/>
      <c r="K230" s="913"/>
      <c r="L230" s="913"/>
      <c r="M230" s="913"/>
      <c r="N230" s="913"/>
      <c r="O230" s="913"/>
      <c r="P230" s="913"/>
      <c r="Q230" s="913"/>
      <c r="R230" s="913"/>
      <c r="S230" s="913"/>
      <c r="T230" s="913"/>
      <c r="U230" s="913"/>
      <c r="V230" s="913"/>
      <c r="W230" s="913"/>
      <c r="X230" s="913"/>
      <c r="Y230" s="913"/>
      <c r="Z230" s="913"/>
      <c r="AA230" s="913"/>
      <c r="AB230" s="913"/>
      <c r="AC230" s="913"/>
      <c r="AD230" s="913"/>
    </row>
    <row r="231" spans="1:45" ht="15" customHeight="1" thickBot="1">
      <c r="A231" s="22"/>
    </row>
    <row r="232" spans="1:45" ht="15" customHeight="1" thickBot="1">
      <c r="A232" s="21"/>
      <c r="B232" s="811" t="s">
        <v>5642</v>
      </c>
      <c r="C232" s="720"/>
      <c r="D232" s="720"/>
      <c r="E232" s="720"/>
      <c r="F232" s="720"/>
      <c r="G232" s="720"/>
      <c r="H232" s="720"/>
      <c r="I232" s="720"/>
      <c r="J232" s="720"/>
      <c r="K232" s="720"/>
      <c r="L232" s="720"/>
      <c r="M232" s="720"/>
      <c r="N232" s="720"/>
      <c r="O232" s="720"/>
      <c r="P232" s="720"/>
      <c r="Q232" s="720"/>
      <c r="R232" s="720"/>
      <c r="S232" s="720"/>
      <c r="T232" s="720"/>
      <c r="U232" s="720"/>
      <c r="V232" s="720"/>
      <c r="W232" s="720"/>
      <c r="X232" s="720"/>
      <c r="Y232" s="720"/>
      <c r="Z232" s="720"/>
      <c r="AA232" s="720"/>
      <c r="AB232" s="720"/>
      <c r="AC232" s="720"/>
      <c r="AD232" s="739"/>
    </row>
    <row r="233" spans="1:45" ht="15" customHeight="1">
      <c r="A233" s="22"/>
      <c r="B233" s="858" t="s">
        <v>5643</v>
      </c>
      <c r="C233" s="726"/>
      <c r="D233" s="726"/>
      <c r="E233" s="726"/>
      <c r="F233" s="726"/>
      <c r="G233" s="726"/>
      <c r="H233" s="726"/>
      <c r="I233" s="726"/>
      <c r="J233" s="726"/>
      <c r="K233" s="726"/>
      <c r="L233" s="726"/>
      <c r="M233" s="726"/>
      <c r="N233" s="726"/>
      <c r="O233" s="726"/>
      <c r="P233" s="726"/>
      <c r="Q233" s="726"/>
      <c r="R233" s="726"/>
      <c r="S233" s="726"/>
      <c r="T233" s="726"/>
      <c r="U233" s="726"/>
      <c r="V233" s="726"/>
      <c r="W233" s="726"/>
      <c r="X233" s="726"/>
      <c r="Y233" s="726"/>
      <c r="Z233" s="726"/>
      <c r="AA233" s="726"/>
      <c r="AB233" s="726"/>
      <c r="AC233" s="726"/>
      <c r="AD233" s="825"/>
    </row>
    <row r="234" spans="1:45" ht="36" customHeight="1">
      <c r="A234" s="22"/>
      <c r="B234" s="24"/>
      <c r="C234" s="815" t="s">
        <v>5644</v>
      </c>
      <c r="D234" s="799"/>
      <c r="E234" s="799"/>
      <c r="F234" s="799"/>
      <c r="G234" s="799"/>
      <c r="H234" s="799"/>
      <c r="I234" s="799"/>
      <c r="J234" s="799"/>
      <c r="K234" s="799"/>
      <c r="L234" s="799"/>
      <c r="M234" s="799"/>
      <c r="N234" s="799"/>
      <c r="O234" s="799"/>
      <c r="P234" s="799"/>
      <c r="Q234" s="799"/>
      <c r="R234" s="799"/>
      <c r="S234" s="799"/>
      <c r="T234" s="799"/>
      <c r="U234" s="799"/>
      <c r="V234" s="799"/>
      <c r="W234" s="799"/>
      <c r="X234" s="799"/>
      <c r="Y234" s="799"/>
      <c r="Z234" s="799"/>
      <c r="AA234" s="799"/>
      <c r="AB234" s="799"/>
      <c r="AC234" s="799"/>
      <c r="AD234" s="769"/>
    </row>
    <row r="235" spans="1:45" ht="24" customHeight="1">
      <c r="A235" s="26"/>
      <c r="B235" s="25"/>
      <c r="C235" s="899" t="s">
        <v>5645</v>
      </c>
      <c r="D235" s="781"/>
      <c r="E235" s="781"/>
      <c r="F235" s="781"/>
      <c r="G235" s="781"/>
      <c r="H235" s="781"/>
      <c r="I235" s="781"/>
      <c r="J235" s="781"/>
      <c r="K235" s="781"/>
      <c r="L235" s="781"/>
      <c r="M235" s="781"/>
      <c r="N235" s="781"/>
      <c r="O235" s="781"/>
      <c r="P235" s="781"/>
      <c r="Q235" s="781"/>
      <c r="R235" s="781"/>
      <c r="S235" s="781"/>
      <c r="T235" s="781"/>
      <c r="U235" s="781"/>
      <c r="V235" s="781"/>
      <c r="W235" s="781"/>
      <c r="X235" s="781"/>
      <c r="Y235" s="781"/>
      <c r="Z235" s="781"/>
      <c r="AA235" s="781"/>
      <c r="AB235" s="781"/>
      <c r="AC235" s="781"/>
      <c r="AD235" s="842"/>
    </row>
    <row r="236" spans="1:45" ht="15" customHeight="1">
      <c r="A236" s="22"/>
      <c r="B236" s="11"/>
    </row>
    <row r="237" spans="1:45" ht="24" customHeight="1">
      <c r="A237" s="30" t="s">
        <v>5646</v>
      </c>
      <c r="B237" s="839" t="s">
        <v>5647</v>
      </c>
      <c r="C237" s="799"/>
      <c r="D237" s="799"/>
      <c r="E237" s="799"/>
      <c r="F237" s="799"/>
      <c r="G237" s="799"/>
      <c r="H237" s="799"/>
      <c r="I237" s="799"/>
      <c r="J237" s="799"/>
      <c r="K237" s="799"/>
      <c r="L237" s="799"/>
      <c r="M237" s="799"/>
      <c r="N237" s="799"/>
      <c r="O237" s="799"/>
      <c r="P237" s="799"/>
      <c r="Q237" s="799"/>
      <c r="R237" s="799"/>
      <c r="S237" s="799"/>
      <c r="T237" s="799"/>
      <c r="U237" s="799"/>
      <c r="V237" s="799"/>
      <c r="W237" s="799"/>
      <c r="X237" s="799"/>
      <c r="Y237" s="799"/>
      <c r="Z237" s="799"/>
      <c r="AA237" s="799"/>
      <c r="AB237" s="799"/>
      <c r="AC237" s="799"/>
      <c r="AD237" s="799"/>
    </row>
    <row r="238" spans="1:45" ht="24" customHeight="1">
      <c r="A238" s="30"/>
      <c r="B238" s="31"/>
      <c r="C238" s="798" t="s">
        <v>5648</v>
      </c>
      <c r="D238" s="799"/>
      <c r="E238" s="799"/>
      <c r="F238" s="799"/>
      <c r="G238" s="799"/>
      <c r="H238" s="799"/>
      <c r="I238" s="799"/>
      <c r="J238" s="799"/>
      <c r="K238" s="799"/>
      <c r="L238" s="799"/>
      <c r="M238" s="799"/>
      <c r="N238" s="799"/>
      <c r="O238" s="799"/>
      <c r="P238" s="799"/>
      <c r="Q238" s="799"/>
      <c r="R238" s="799"/>
      <c r="S238" s="799"/>
      <c r="T238" s="799"/>
      <c r="U238" s="799"/>
      <c r="V238" s="799"/>
      <c r="W238" s="799"/>
      <c r="X238" s="799"/>
      <c r="Y238" s="799"/>
      <c r="Z238" s="799"/>
      <c r="AA238" s="799"/>
      <c r="AB238" s="799"/>
      <c r="AC238" s="799"/>
      <c r="AD238" s="799"/>
    </row>
    <row r="239" spans="1:45" ht="15" customHeight="1">
      <c r="A239" s="30"/>
      <c r="B239" s="31"/>
    </row>
    <row r="240" spans="1:45" ht="24" customHeight="1">
      <c r="A240" s="30"/>
      <c r="B240" s="31"/>
      <c r="C240" s="820" t="s">
        <v>5094</v>
      </c>
      <c r="D240" s="817"/>
      <c r="E240" s="817"/>
      <c r="F240" s="817"/>
      <c r="G240" s="817"/>
      <c r="H240" s="817"/>
      <c r="I240" s="817"/>
      <c r="J240" s="817"/>
      <c r="K240" s="817"/>
      <c r="L240" s="813"/>
      <c r="M240" s="820" t="s">
        <v>5649</v>
      </c>
      <c r="N240" s="723"/>
      <c r="O240" s="723"/>
      <c r="P240" s="723"/>
      <c r="Q240" s="723"/>
      <c r="R240" s="723"/>
      <c r="S240" s="723"/>
      <c r="T240" s="723"/>
      <c r="U240" s="723"/>
      <c r="V240" s="723"/>
      <c r="W240" s="723"/>
      <c r="X240" s="723"/>
      <c r="Y240" s="723"/>
      <c r="Z240" s="723"/>
      <c r="AA240" s="723"/>
      <c r="AB240" s="723"/>
      <c r="AC240" s="723"/>
      <c r="AD240" s="724"/>
      <c r="AM240" s="851" t="s">
        <v>5424</v>
      </c>
      <c r="AN240" s="851"/>
      <c r="AO240" s="851"/>
      <c r="AQ240" s="905" t="s">
        <v>5105</v>
      </c>
      <c r="AR240" s="905"/>
      <c r="AS240" s="905"/>
    </row>
    <row r="241" spans="1:45" ht="15" customHeight="1">
      <c r="A241" s="30"/>
      <c r="B241" s="31"/>
      <c r="C241" s="814"/>
      <c r="D241" s="781"/>
      <c r="E241" s="781"/>
      <c r="F241" s="781"/>
      <c r="G241" s="781"/>
      <c r="H241" s="781"/>
      <c r="I241" s="781"/>
      <c r="J241" s="781"/>
      <c r="K241" s="781"/>
      <c r="L241" s="782"/>
      <c r="M241" s="820" t="s">
        <v>5425</v>
      </c>
      <c r="N241" s="723"/>
      <c r="O241" s="723"/>
      <c r="P241" s="723"/>
      <c r="Q241" s="723"/>
      <c r="R241" s="724"/>
      <c r="S241" s="684" t="s">
        <v>5650</v>
      </c>
      <c r="T241" s="723"/>
      <c r="U241" s="723"/>
      <c r="V241" s="723"/>
      <c r="W241" s="723"/>
      <c r="X241" s="724"/>
      <c r="Y241" s="684" t="s">
        <v>5651</v>
      </c>
      <c r="Z241" s="723"/>
      <c r="AA241" s="723"/>
      <c r="AB241" s="723"/>
      <c r="AC241" s="723"/>
      <c r="AD241" s="724"/>
      <c r="AI241" t="s">
        <v>5430</v>
      </c>
      <c r="AJ241" t="s">
        <v>5431</v>
      </c>
      <c r="AK241" t="s">
        <v>5432</v>
      </c>
      <c r="AL241" t="s">
        <v>5433</v>
      </c>
      <c r="AM241" s="351" t="s">
        <v>5114</v>
      </c>
      <c r="AN241" s="311" t="s">
        <v>5115</v>
      </c>
      <c r="AO241" s="281" t="s">
        <v>5116</v>
      </c>
      <c r="AP241" s="289" t="s">
        <v>5121</v>
      </c>
      <c r="AQ241" s="279" t="s">
        <v>5122</v>
      </c>
      <c r="AR241" s="311" t="s">
        <v>5115</v>
      </c>
      <c r="AS241" s="281" t="s">
        <v>5116</v>
      </c>
    </row>
    <row r="242" spans="1:45" ht="15" customHeight="1">
      <c r="A242" s="30"/>
      <c r="B242" s="31"/>
      <c r="C242" s="92" t="s">
        <v>5023</v>
      </c>
      <c r="D242" s="859" t="str">
        <f>IF(CNGE_2026_M1_Secc1_Sub1!$D41="","",CNGE_2026_M1_Secc1_Sub1!$D41)</f>
        <v/>
      </c>
      <c r="E242" s="723"/>
      <c r="F242" s="723"/>
      <c r="G242" s="723"/>
      <c r="H242" s="723"/>
      <c r="I242" s="723"/>
      <c r="J242" s="723"/>
      <c r="K242" s="723"/>
      <c r="L242" s="724"/>
      <c r="M242" s="857"/>
      <c r="N242" s="856"/>
      <c r="O242" s="856"/>
      <c r="P242" s="856"/>
      <c r="Q242" s="856"/>
      <c r="R242" s="809"/>
      <c r="S242" s="857"/>
      <c r="T242" s="856"/>
      <c r="U242" s="856"/>
      <c r="V242" s="856"/>
      <c r="W242" s="856"/>
      <c r="X242" s="809"/>
      <c r="Y242" s="857"/>
      <c r="Z242" s="856"/>
      <c r="AA242" s="856"/>
      <c r="AB242" s="856"/>
      <c r="AC242" s="856"/>
      <c r="AD242" s="809"/>
      <c r="AI242" s="578">
        <f>M242</f>
        <v>0</v>
      </c>
      <c r="AJ242">
        <f>COUNTIF(S242:AD242,"NS")</f>
        <v>0</v>
      </c>
      <c r="AK242">
        <f t="shared" ref="AK242:AK273" si="31">SUM(S242:AD242)</f>
        <v>0</v>
      </c>
      <c r="AL242">
        <f>IF(COUNTIF(M242:AD242,"NA")=3,0,IF(OR(AND(AI242=0,AJ242&gt;0),AND(AI242="NS",AK242&gt;0), AND(AI242="NS", AJ242=0,AK242=0)), 1, IF(OR(AND(AI242&gt;0,AJ242&gt;1,AI242&gt;AK242), AND(AI242="NS",AJ242=2), AND(AI242="NS",AK242=0,AJ242&gt;0),AI242=AK242), 0, 1)))</f>
        <v>0</v>
      </c>
      <c r="AM242" s="293">
        <f>IF(SUM(AL242)=0,0,1)</f>
        <v>0</v>
      </c>
      <c r="AN242" s="352" t="str">
        <f>IF(AM242=0,"",
IF(SUM(AM242:AM242)=1,AO242,
IF(AM362&gt;SUM(AM242:AM242),_xlfn.CONCAT(", ",AO242),
IF(AM362=SUM(AM242:AM242),_xlfn.CONCAT(" y ",AO242)))))</f>
        <v/>
      </c>
      <c r="AO242" s="120" t="s">
        <v>5125</v>
      </c>
      <c r="AP242" s="290">
        <f>IF(AND(COUNTBLANK(D242)=1,COUNTA(M242:AD242)=0),0,IF(AND(COUNTBLANK(D242)=0,COUNTA(M242:AD242)=3),0,1))</f>
        <v>0</v>
      </c>
      <c r="AQ242" s="293">
        <f>IF(AP242=0,0,1)</f>
        <v>0</v>
      </c>
      <c r="AR242" s="283" t="str">
        <f>IF(AQ242=0,"",
IF(SUM(AQ242:AQ242)=1,AS242,
IF(AQ362&gt;SUM(AQ242:AQ242),_xlfn.CONCAT(", ",AS242),
IF(AQ362=SUM(AQ242:AQ242),_xlfn.CONCAT(" y ",AS242)))))</f>
        <v/>
      </c>
      <c r="AS242" s="120" t="s">
        <v>5125</v>
      </c>
    </row>
    <row r="243" spans="1:45" ht="15" customHeight="1">
      <c r="A243" s="30"/>
      <c r="B243" s="31"/>
      <c r="C243" s="50" t="s">
        <v>5025</v>
      </c>
      <c r="D243" s="859" t="str">
        <f>IF(CNGE_2026_M1_Secc1_Sub1!$D42="","",CNGE_2026_M1_Secc1_Sub1!$D42)</f>
        <v/>
      </c>
      <c r="E243" s="723"/>
      <c r="F243" s="723"/>
      <c r="G243" s="723"/>
      <c r="H243" s="723"/>
      <c r="I243" s="723"/>
      <c r="J243" s="723"/>
      <c r="K243" s="723"/>
      <c r="L243" s="724"/>
      <c r="M243" s="857"/>
      <c r="N243" s="856"/>
      <c r="O243" s="856"/>
      <c r="P243" s="856"/>
      <c r="Q243" s="856"/>
      <c r="R243" s="809"/>
      <c r="S243" s="857"/>
      <c r="T243" s="856"/>
      <c r="U243" s="856"/>
      <c r="V243" s="856"/>
      <c r="W243" s="856"/>
      <c r="X243" s="809"/>
      <c r="Y243" s="857"/>
      <c r="Z243" s="856"/>
      <c r="AA243" s="856"/>
      <c r="AB243" s="856"/>
      <c r="AC243" s="856"/>
      <c r="AD243" s="809"/>
      <c r="AI243">
        <f t="shared" ref="AI243:AI273" si="32">M243</f>
        <v>0</v>
      </c>
      <c r="AJ243">
        <f t="shared" ref="AJ243:AJ273" si="33">COUNTIF(S243:AD243,"NS")</f>
        <v>0</v>
      </c>
      <c r="AK243">
        <f t="shared" si="31"/>
        <v>0</v>
      </c>
      <c r="AL243">
        <f t="shared" ref="AL243:AL273" si="34">IF(COUNTIF(M243:AD243,"NA")=3,0,IF(OR(AND(AI243=0,AJ243&gt;0),AND(AI243="NS",AK243&gt;0), AND(AI243="NS", AJ243=0,AK243=0)), 1, IF(OR(AND(AI243&gt;0,AJ243&gt;1,AI243&gt;AK243), AND(AI243="NS",AJ243=2), AND(AI243="NS",AK243=0,AJ243&gt;0),AI243=AK243), 0, 1)))</f>
        <v>0</v>
      </c>
      <c r="AM243" s="293">
        <f t="shared" ref="AM243:AM273" si="35">IF(SUM(AL243)=0,0,1)</f>
        <v>0</v>
      </c>
      <c r="AN243" s="352" t="str">
        <f>IF(AM243=0,"",
IF(SUM($AM$242:AM243)=1,AO243,
IF($AM$362&gt;SUM($AM$242:AM243),_xlfn.CONCAT(", ",AO243),
IF($AM$362=SUM($AM$242:AM243),_xlfn.CONCAT(" y ",AO243)))))</f>
        <v/>
      </c>
      <c r="AO243" s="120" t="s">
        <v>5127</v>
      </c>
      <c r="AP243" s="290">
        <f t="shared" ref="AP243:AP273" si="36">IF(AND(COUNTBLANK(D243)=1,COUNTA(M243:AD243)=0),0,IF(AND(COUNTBLANK(D243)=0,COUNTA(M243:AD243)=3),0,1))</f>
        <v>0</v>
      </c>
      <c r="AQ243" s="293">
        <f t="shared" ref="AQ243:AQ306" si="37">IF(AP243=0,0,1)</f>
        <v>0</v>
      </c>
      <c r="AR243" s="283" t="str">
        <f>IF(AQ243=0,"",
IF(SUM($AQ$242:AQ243)=1,AS243,
IF($AQ$362&gt;SUM($AQ$242:AQ243),_xlfn.CONCAT(", ",AS243),
IF($AQ$362=SUM($AQ$242:AQ243),_xlfn.CONCAT(" y ",AS243)))))</f>
        <v/>
      </c>
      <c r="AS243" s="120" t="s">
        <v>5127</v>
      </c>
    </row>
    <row r="244" spans="1:45" ht="15" customHeight="1">
      <c r="A244" s="30"/>
      <c r="B244" s="31"/>
      <c r="C244" s="50" t="s">
        <v>5027</v>
      </c>
      <c r="D244" s="859" t="str">
        <f>IF(CNGE_2026_M1_Secc1_Sub1!$D43="","",CNGE_2026_M1_Secc1_Sub1!$D43)</f>
        <v/>
      </c>
      <c r="E244" s="723"/>
      <c r="F244" s="723"/>
      <c r="G244" s="723"/>
      <c r="H244" s="723"/>
      <c r="I244" s="723"/>
      <c r="J244" s="723"/>
      <c r="K244" s="723"/>
      <c r="L244" s="724"/>
      <c r="M244" s="857"/>
      <c r="N244" s="856"/>
      <c r="O244" s="856"/>
      <c r="P244" s="856"/>
      <c r="Q244" s="856"/>
      <c r="R244" s="809"/>
      <c r="S244" s="857"/>
      <c r="T244" s="856"/>
      <c r="U244" s="856"/>
      <c r="V244" s="856"/>
      <c r="W244" s="856"/>
      <c r="X244" s="809"/>
      <c r="Y244" s="857"/>
      <c r="Z244" s="856"/>
      <c r="AA244" s="856"/>
      <c r="AB244" s="856"/>
      <c r="AC244" s="856"/>
      <c r="AD244" s="809"/>
      <c r="AI244">
        <f t="shared" si="32"/>
        <v>0</v>
      </c>
      <c r="AJ244">
        <f t="shared" si="33"/>
        <v>0</v>
      </c>
      <c r="AK244">
        <f t="shared" si="31"/>
        <v>0</v>
      </c>
      <c r="AL244">
        <f t="shared" si="34"/>
        <v>0</v>
      </c>
      <c r="AM244" s="293">
        <f t="shared" si="35"/>
        <v>0</v>
      </c>
      <c r="AN244" s="352" t="str">
        <f>IF(AM244=0,"",
IF(SUM($AM$242:AM244)=1,AO244,
IF($AM$362&gt;SUM($AM$242:AM244),_xlfn.CONCAT(", ",AO244),
IF($AM$362=SUM($AM$242:AM244),_xlfn.CONCAT(" y ",AO244)))))</f>
        <v/>
      </c>
      <c r="AO244" s="120" t="s">
        <v>5129</v>
      </c>
      <c r="AP244" s="290">
        <f t="shared" si="36"/>
        <v>0</v>
      </c>
      <c r="AQ244" s="293">
        <f t="shared" si="37"/>
        <v>0</v>
      </c>
      <c r="AR244" s="283" t="str">
        <f>IF(AQ244=0,"",
IF(SUM($AQ$242:AQ244)=1,AS244,
IF($AQ$362&gt;SUM($AQ$242:AQ244),_xlfn.CONCAT(", ",AS244),
IF($AQ$362=SUM($AQ$242:AQ244),_xlfn.CONCAT(" y ",AS244)))))</f>
        <v/>
      </c>
      <c r="AS244" s="120" t="s">
        <v>5129</v>
      </c>
    </row>
    <row r="245" spans="1:45" ht="15" customHeight="1">
      <c r="A245" s="30"/>
      <c r="B245" s="31"/>
      <c r="C245" s="50" t="s">
        <v>5029</v>
      </c>
      <c r="D245" s="859" t="str">
        <f>IF(CNGE_2026_M1_Secc1_Sub1!$D44="","",CNGE_2026_M1_Secc1_Sub1!$D44)</f>
        <v/>
      </c>
      <c r="E245" s="723"/>
      <c r="F245" s="723"/>
      <c r="G245" s="723"/>
      <c r="H245" s="723"/>
      <c r="I245" s="723"/>
      <c r="J245" s="723"/>
      <c r="K245" s="723"/>
      <c r="L245" s="724"/>
      <c r="M245" s="857"/>
      <c r="N245" s="856"/>
      <c r="O245" s="856"/>
      <c r="P245" s="856"/>
      <c r="Q245" s="856"/>
      <c r="R245" s="809"/>
      <c r="S245" s="857"/>
      <c r="T245" s="856"/>
      <c r="U245" s="856"/>
      <c r="V245" s="856"/>
      <c r="W245" s="856"/>
      <c r="X245" s="809"/>
      <c r="Y245" s="857"/>
      <c r="Z245" s="856"/>
      <c r="AA245" s="856"/>
      <c r="AB245" s="856"/>
      <c r="AC245" s="856"/>
      <c r="AD245" s="809"/>
      <c r="AI245">
        <f t="shared" si="32"/>
        <v>0</v>
      </c>
      <c r="AJ245">
        <f t="shared" si="33"/>
        <v>0</v>
      </c>
      <c r="AK245">
        <f t="shared" si="31"/>
        <v>0</v>
      </c>
      <c r="AL245">
        <f t="shared" si="34"/>
        <v>0</v>
      </c>
      <c r="AM245" s="293">
        <f t="shared" si="35"/>
        <v>0</v>
      </c>
      <c r="AN245" s="352" t="str">
        <f>IF(AM245=0,"",
IF(SUM($AM$242:AM245)=1,AO245,
IF($AM$362&gt;SUM($AM$242:AM245),_xlfn.CONCAT(", ",AO245),
IF($AM$362=SUM($AM$242:AM245),_xlfn.CONCAT(" y ",AO245)))))</f>
        <v/>
      </c>
      <c r="AO245" s="120" t="s">
        <v>5131</v>
      </c>
      <c r="AP245" s="290">
        <f t="shared" si="36"/>
        <v>0</v>
      </c>
      <c r="AQ245" s="293">
        <f t="shared" si="37"/>
        <v>0</v>
      </c>
      <c r="AR245" s="283" t="str">
        <f>IF(AQ245=0,"",
IF(SUM($AQ$242:AQ245)=1,AS245,
IF($AQ$362&gt;SUM($AQ$242:AQ245),_xlfn.CONCAT(", ",AS245),
IF($AQ$362=SUM($AQ$242:AQ245),_xlfn.CONCAT(" y ",AS245)))))</f>
        <v/>
      </c>
      <c r="AS245" s="120" t="s">
        <v>5131</v>
      </c>
    </row>
    <row r="246" spans="1:45" ht="15" customHeight="1">
      <c r="A246" s="30"/>
      <c r="B246" s="31"/>
      <c r="C246" s="50" t="s">
        <v>5031</v>
      </c>
      <c r="D246" s="859" t="str">
        <f>IF(CNGE_2026_M1_Secc1_Sub1!$D45="","",CNGE_2026_M1_Secc1_Sub1!$D45)</f>
        <v/>
      </c>
      <c r="E246" s="723"/>
      <c r="F246" s="723"/>
      <c r="G246" s="723"/>
      <c r="H246" s="723"/>
      <c r="I246" s="723"/>
      <c r="J246" s="723"/>
      <c r="K246" s="723"/>
      <c r="L246" s="724"/>
      <c r="M246" s="857"/>
      <c r="N246" s="856"/>
      <c r="O246" s="856"/>
      <c r="P246" s="856"/>
      <c r="Q246" s="856"/>
      <c r="R246" s="809"/>
      <c r="S246" s="857"/>
      <c r="T246" s="856"/>
      <c r="U246" s="856"/>
      <c r="V246" s="856"/>
      <c r="W246" s="856"/>
      <c r="X246" s="809"/>
      <c r="Y246" s="857"/>
      <c r="Z246" s="856"/>
      <c r="AA246" s="856"/>
      <c r="AB246" s="856"/>
      <c r="AC246" s="856"/>
      <c r="AD246" s="809"/>
      <c r="AI246">
        <f t="shared" si="32"/>
        <v>0</v>
      </c>
      <c r="AJ246">
        <f t="shared" si="33"/>
        <v>0</v>
      </c>
      <c r="AK246">
        <f t="shared" si="31"/>
        <v>0</v>
      </c>
      <c r="AL246">
        <f t="shared" si="34"/>
        <v>0</v>
      </c>
      <c r="AM246" s="293">
        <f t="shared" si="35"/>
        <v>0</v>
      </c>
      <c r="AN246" s="352" t="str">
        <f>IF(AM246=0,"",
IF(SUM($AM$242:AM246)=1,AO246,
IF($AM$362&gt;SUM($AM$242:AM246),_xlfn.CONCAT(", ",AO246),
IF($AM$362=SUM($AM$242:AM246),_xlfn.CONCAT(" y ",AO246)))))</f>
        <v/>
      </c>
      <c r="AO246" s="120" t="s">
        <v>5133</v>
      </c>
      <c r="AP246" s="290">
        <f t="shared" si="36"/>
        <v>0</v>
      </c>
      <c r="AQ246" s="293">
        <f t="shared" si="37"/>
        <v>0</v>
      </c>
      <c r="AR246" s="283" t="str">
        <f>IF(AQ246=0,"",
IF(SUM($AQ$242:AQ246)=1,AS246,
IF($AQ$362&gt;SUM($AQ$242:AQ246),_xlfn.CONCAT(", ",AS246),
IF($AQ$362=SUM($AQ$242:AQ246),_xlfn.CONCAT(" y ",AS246)))))</f>
        <v/>
      </c>
      <c r="AS246" s="120" t="s">
        <v>5133</v>
      </c>
    </row>
    <row r="247" spans="1:45" ht="15" customHeight="1">
      <c r="A247" s="30"/>
      <c r="B247" s="31"/>
      <c r="C247" s="50" t="s">
        <v>5033</v>
      </c>
      <c r="D247" s="859" t="str">
        <f>IF(CNGE_2026_M1_Secc1_Sub1!$D46="","",CNGE_2026_M1_Secc1_Sub1!$D46)</f>
        <v/>
      </c>
      <c r="E247" s="723"/>
      <c r="F247" s="723"/>
      <c r="G247" s="723"/>
      <c r="H247" s="723"/>
      <c r="I247" s="723"/>
      <c r="J247" s="723"/>
      <c r="K247" s="723"/>
      <c r="L247" s="724"/>
      <c r="M247" s="857"/>
      <c r="N247" s="856"/>
      <c r="O247" s="856"/>
      <c r="P247" s="856"/>
      <c r="Q247" s="856"/>
      <c r="R247" s="809"/>
      <c r="S247" s="857"/>
      <c r="T247" s="856"/>
      <c r="U247" s="856"/>
      <c r="V247" s="856"/>
      <c r="W247" s="856"/>
      <c r="X247" s="809"/>
      <c r="Y247" s="857"/>
      <c r="Z247" s="856"/>
      <c r="AA247" s="856"/>
      <c r="AB247" s="856"/>
      <c r="AC247" s="856"/>
      <c r="AD247" s="809"/>
      <c r="AI247">
        <f t="shared" si="32"/>
        <v>0</v>
      </c>
      <c r="AJ247">
        <f t="shared" si="33"/>
        <v>0</v>
      </c>
      <c r="AK247">
        <f t="shared" si="31"/>
        <v>0</v>
      </c>
      <c r="AL247">
        <f t="shared" si="34"/>
        <v>0</v>
      </c>
      <c r="AM247" s="293">
        <f t="shared" si="35"/>
        <v>0</v>
      </c>
      <c r="AN247" s="352" t="str">
        <f>IF(AM247=0,"",
IF(SUM($AM$242:AM247)=1,AO247,
IF($AM$362&gt;SUM($AM$242:AM247),_xlfn.CONCAT(", ",AO247),
IF($AM$362=SUM($AM$242:AM247),_xlfn.CONCAT(" y ",AO247)))))</f>
        <v/>
      </c>
      <c r="AO247" s="120" t="s">
        <v>5135</v>
      </c>
      <c r="AP247" s="290">
        <f t="shared" si="36"/>
        <v>0</v>
      </c>
      <c r="AQ247" s="293">
        <f t="shared" si="37"/>
        <v>0</v>
      </c>
      <c r="AR247" s="283" t="str">
        <f>IF(AQ247=0,"",
IF(SUM($AQ$242:AQ247)=1,AS247,
IF($AQ$362&gt;SUM($AQ$242:AQ247),_xlfn.CONCAT(", ",AS247),
IF($AQ$362=SUM($AQ$242:AQ247),_xlfn.CONCAT(" y ",AS247)))))</f>
        <v/>
      </c>
      <c r="AS247" s="120" t="s">
        <v>5135</v>
      </c>
    </row>
    <row r="248" spans="1:45" ht="15" customHeight="1">
      <c r="A248" s="30"/>
      <c r="B248" s="31"/>
      <c r="C248" s="50" t="s">
        <v>5035</v>
      </c>
      <c r="D248" s="859" t="str">
        <f>IF(CNGE_2026_M1_Secc1_Sub1!$D47="","",CNGE_2026_M1_Secc1_Sub1!$D47)</f>
        <v/>
      </c>
      <c r="E248" s="723"/>
      <c r="F248" s="723"/>
      <c r="G248" s="723"/>
      <c r="H248" s="723"/>
      <c r="I248" s="723"/>
      <c r="J248" s="723"/>
      <c r="K248" s="723"/>
      <c r="L248" s="724"/>
      <c r="M248" s="857"/>
      <c r="N248" s="856"/>
      <c r="O248" s="856"/>
      <c r="P248" s="856"/>
      <c r="Q248" s="856"/>
      <c r="R248" s="809"/>
      <c r="S248" s="857"/>
      <c r="T248" s="856"/>
      <c r="U248" s="856"/>
      <c r="V248" s="856"/>
      <c r="W248" s="856"/>
      <c r="X248" s="809"/>
      <c r="Y248" s="857"/>
      <c r="Z248" s="856"/>
      <c r="AA248" s="856"/>
      <c r="AB248" s="856"/>
      <c r="AC248" s="856"/>
      <c r="AD248" s="809"/>
      <c r="AI248">
        <f t="shared" si="32"/>
        <v>0</v>
      </c>
      <c r="AJ248">
        <f t="shared" si="33"/>
        <v>0</v>
      </c>
      <c r="AK248">
        <f t="shared" si="31"/>
        <v>0</v>
      </c>
      <c r="AL248">
        <f t="shared" si="34"/>
        <v>0</v>
      </c>
      <c r="AM248" s="293">
        <f t="shared" si="35"/>
        <v>0</v>
      </c>
      <c r="AN248" s="352" t="str">
        <f>IF(AM248=0,"",
IF(SUM($AM$242:AM248)=1,AO248,
IF($AM$362&gt;SUM($AM$242:AM248),_xlfn.CONCAT(", ",AO248),
IF($AM$362=SUM($AM$242:AM248),_xlfn.CONCAT(" y ",AO248)))))</f>
        <v/>
      </c>
      <c r="AO248" s="120" t="s">
        <v>5137</v>
      </c>
      <c r="AP248" s="290">
        <f t="shared" si="36"/>
        <v>0</v>
      </c>
      <c r="AQ248" s="293">
        <f t="shared" si="37"/>
        <v>0</v>
      </c>
      <c r="AR248" s="283" t="str">
        <f>IF(AQ248=0,"",
IF(SUM($AQ$242:AQ248)=1,AS248,
IF($AQ$362&gt;SUM($AQ$242:AQ248),_xlfn.CONCAT(", ",AS248),
IF($AQ$362=SUM($AQ$242:AQ248),_xlfn.CONCAT(" y ",AS248)))))</f>
        <v/>
      </c>
      <c r="AS248" s="120" t="s">
        <v>5137</v>
      </c>
    </row>
    <row r="249" spans="1:45" ht="15" customHeight="1">
      <c r="A249" s="30"/>
      <c r="B249" s="31"/>
      <c r="C249" s="50" t="s">
        <v>5037</v>
      </c>
      <c r="D249" s="859" t="str">
        <f>IF(CNGE_2026_M1_Secc1_Sub1!$D48="","",CNGE_2026_M1_Secc1_Sub1!$D48)</f>
        <v/>
      </c>
      <c r="E249" s="723"/>
      <c r="F249" s="723"/>
      <c r="G249" s="723"/>
      <c r="H249" s="723"/>
      <c r="I249" s="723"/>
      <c r="J249" s="723"/>
      <c r="K249" s="723"/>
      <c r="L249" s="724"/>
      <c r="M249" s="857"/>
      <c r="N249" s="856"/>
      <c r="O249" s="856"/>
      <c r="P249" s="856"/>
      <c r="Q249" s="856"/>
      <c r="R249" s="809"/>
      <c r="S249" s="857"/>
      <c r="T249" s="856"/>
      <c r="U249" s="856"/>
      <c r="V249" s="856"/>
      <c r="W249" s="856"/>
      <c r="X249" s="809"/>
      <c r="Y249" s="857"/>
      <c r="Z249" s="856"/>
      <c r="AA249" s="856"/>
      <c r="AB249" s="856"/>
      <c r="AC249" s="856"/>
      <c r="AD249" s="809"/>
      <c r="AI249">
        <f t="shared" si="32"/>
        <v>0</v>
      </c>
      <c r="AJ249">
        <f t="shared" si="33"/>
        <v>0</v>
      </c>
      <c r="AK249">
        <f t="shared" si="31"/>
        <v>0</v>
      </c>
      <c r="AL249">
        <f t="shared" si="34"/>
        <v>0</v>
      </c>
      <c r="AM249" s="293">
        <f t="shared" si="35"/>
        <v>0</v>
      </c>
      <c r="AN249" s="352" t="str">
        <f>IF(AM249=0,"",
IF(SUM($AM$242:AM249)=1,AO249,
IF($AM$362&gt;SUM($AM$242:AM249),_xlfn.CONCAT(", ",AO249),
IF($AM$362=SUM($AM$242:AM249),_xlfn.CONCAT(" y ",AO249)))))</f>
        <v/>
      </c>
      <c r="AO249" s="120" t="s">
        <v>5139</v>
      </c>
      <c r="AP249" s="290">
        <f t="shared" si="36"/>
        <v>0</v>
      </c>
      <c r="AQ249" s="293">
        <f t="shared" si="37"/>
        <v>0</v>
      </c>
      <c r="AR249" s="283" t="str">
        <f>IF(AQ249=0,"",
IF(SUM($AQ$242:AQ249)=1,AS249,
IF($AQ$362&gt;SUM($AQ$242:AQ249),_xlfn.CONCAT(", ",AS249),
IF($AQ$362=SUM($AQ$242:AQ249),_xlfn.CONCAT(" y ",AS249)))))</f>
        <v/>
      </c>
      <c r="AS249" s="120" t="s">
        <v>5139</v>
      </c>
    </row>
    <row r="250" spans="1:45" ht="15" customHeight="1">
      <c r="A250" s="30"/>
      <c r="B250" s="31"/>
      <c r="C250" s="50" t="s">
        <v>5039</v>
      </c>
      <c r="D250" s="859" t="str">
        <f>IF(CNGE_2026_M1_Secc1_Sub1!$D49="","",CNGE_2026_M1_Secc1_Sub1!$D49)</f>
        <v/>
      </c>
      <c r="E250" s="723"/>
      <c r="F250" s="723"/>
      <c r="G250" s="723"/>
      <c r="H250" s="723"/>
      <c r="I250" s="723"/>
      <c r="J250" s="723"/>
      <c r="K250" s="723"/>
      <c r="L250" s="724"/>
      <c r="M250" s="857"/>
      <c r="N250" s="856"/>
      <c r="O250" s="856"/>
      <c r="P250" s="856"/>
      <c r="Q250" s="856"/>
      <c r="R250" s="809"/>
      <c r="S250" s="857"/>
      <c r="T250" s="856"/>
      <c r="U250" s="856"/>
      <c r="V250" s="856"/>
      <c r="W250" s="856"/>
      <c r="X250" s="809"/>
      <c r="Y250" s="857"/>
      <c r="Z250" s="856"/>
      <c r="AA250" s="856"/>
      <c r="AB250" s="856"/>
      <c r="AC250" s="856"/>
      <c r="AD250" s="809"/>
      <c r="AI250">
        <f t="shared" si="32"/>
        <v>0</v>
      </c>
      <c r="AJ250">
        <f t="shared" si="33"/>
        <v>0</v>
      </c>
      <c r="AK250">
        <f t="shared" si="31"/>
        <v>0</v>
      </c>
      <c r="AL250">
        <f t="shared" si="34"/>
        <v>0</v>
      </c>
      <c r="AM250" s="293">
        <f t="shared" si="35"/>
        <v>0</v>
      </c>
      <c r="AN250" s="352" t="str">
        <f>IF(AM250=0,"",
IF(SUM($AM$242:AM250)=1,AO250,
IF($AM$362&gt;SUM($AM$242:AM250),_xlfn.CONCAT(", ",AO250),
IF($AM$362=SUM($AM$242:AM250),_xlfn.CONCAT(" y ",AO250)))))</f>
        <v/>
      </c>
      <c r="AO250" s="120" t="s">
        <v>5141</v>
      </c>
      <c r="AP250" s="290">
        <f>IF(AND(COUNTBLANK(D250)=1,COUNTA(M250:AD250)=0),0,IF(AND(COUNTBLANK(D250)=0,COUNTA(M250:AD250)=3),0,1))</f>
        <v>0</v>
      </c>
      <c r="AQ250" s="293">
        <f t="shared" si="37"/>
        <v>0</v>
      </c>
      <c r="AR250" s="283" t="str">
        <f>IF(AQ250=0,"",
IF(SUM($AQ$242:AQ250)=1,AS250,
IF($AQ$362&gt;SUM($AQ$242:AQ250),_xlfn.CONCAT(", ",AS250),
IF($AQ$362=SUM($AQ$242:AQ250),_xlfn.CONCAT(" y ",AS250)))))</f>
        <v/>
      </c>
      <c r="AS250" s="120" t="s">
        <v>5141</v>
      </c>
    </row>
    <row r="251" spans="1:45" ht="15" customHeight="1">
      <c r="A251" s="30"/>
      <c r="B251" s="31"/>
      <c r="C251" s="50" t="s">
        <v>5040</v>
      </c>
      <c r="D251" s="859" t="str">
        <f>IF(CNGE_2026_M1_Secc1_Sub1!$D50="","",CNGE_2026_M1_Secc1_Sub1!$D50)</f>
        <v/>
      </c>
      <c r="E251" s="723"/>
      <c r="F251" s="723"/>
      <c r="G251" s="723"/>
      <c r="H251" s="723"/>
      <c r="I251" s="723"/>
      <c r="J251" s="723"/>
      <c r="K251" s="723"/>
      <c r="L251" s="724"/>
      <c r="M251" s="857"/>
      <c r="N251" s="856"/>
      <c r="O251" s="856"/>
      <c r="P251" s="856"/>
      <c r="Q251" s="856"/>
      <c r="R251" s="809"/>
      <c r="S251" s="857"/>
      <c r="T251" s="856"/>
      <c r="U251" s="856"/>
      <c r="V251" s="856"/>
      <c r="W251" s="856"/>
      <c r="X251" s="809"/>
      <c r="Y251" s="857"/>
      <c r="Z251" s="856"/>
      <c r="AA251" s="856"/>
      <c r="AB251" s="856"/>
      <c r="AC251" s="856"/>
      <c r="AD251" s="809"/>
      <c r="AI251">
        <f t="shared" si="32"/>
        <v>0</v>
      </c>
      <c r="AJ251">
        <f t="shared" si="33"/>
        <v>0</v>
      </c>
      <c r="AK251">
        <f t="shared" si="31"/>
        <v>0</v>
      </c>
      <c r="AL251">
        <f t="shared" si="34"/>
        <v>0</v>
      </c>
      <c r="AM251" s="293">
        <f t="shared" si="35"/>
        <v>0</v>
      </c>
      <c r="AN251" s="352" t="str">
        <f>IF(AM251=0,"",
IF(SUM($AM$242:AM251)=1,AO251,
IF($AM$362&gt;SUM($AM$242:AM251),_xlfn.CONCAT(", ",AO251),
IF($AM$362=SUM($AM$242:AM251),_xlfn.CONCAT(" y ",AO251)))))</f>
        <v/>
      </c>
      <c r="AO251" s="120" t="s">
        <v>5143</v>
      </c>
      <c r="AP251" s="290">
        <f t="shared" si="36"/>
        <v>0</v>
      </c>
      <c r="AQ251" s="293">
        <f t="shared" si="37"/>
        <v>0</v>
      </c>
      <c r="AR251" s="283" t="str">
        <f>IF(AQ251=0,"",
IF(SUM($AQ$242:AQ251)=1,AS251,
IF($AQ$362&gt;SUM($AQ$242:AQ251),_xlfn.CONCAT(", ",AS251),
IF($AQ$362=SUM($AQ$242:AQ251),_xlfn.CONCAT(" y ",AS251)))))</f>
        <v/>
      </c>
      <c r="AS251" s="120" t="s">
        <v>5143</v>
      </c>
    </row>
    <row r="252" spans="1:45" ht="15" customHeight="1">
      <c r="A252" s="30"/>
      <c r="B252" s="31"/>
      <c r="C252" s="50" t="s">
        <v>5042</v>
      </c>
      <c r="D252" s="859" t="str">
        <f>IF(CNGE_2026_M1_Secc1_Sub1!$D51="","",CNGE_2026_M1_Secc1_Sub1!$D51)</f>
        <v/>
      </c>
      <c r="E252" s="723"/>
      <c r="F252" s="723"/>
      <c r="G252" s="723"/>
      <c r="H252" s="723"/>
      <c r="I252" s="723"/>
      <c r="J252" s="723"/>
      <c r="K252" s="723"/>
      <c r="L252" s="724"/>
      <c r="M252" s="857"/>
      <c r="N252" s="856"/>
      <c r="O252" s="856"/>
      <c r="P252" s="856"/>
      <c r="Q252" s="856"/>
      <c r="R252" s="809"/>
      <c r="S252" s="857"/>
      <c r="T252" s="856"/>
      <c r="U252" s="856"/>
      <c r="V252" s="856"/>
      <c r="W252" s="856"/>
      <c r="X252" s="809"/>
      <c r="Y252" s="857"/>
      <c r="Z252" s="856"/>
      <c r="AA252" s="856"/>
      <c r="AB252" s="856"/>
      <c r="AC252" s="856"/>
      <c r="AD252" s="809"/>
      <c r="AI252">
        <f t="shared" si="32"/>
        <v>0</v>
      </c>
      <c r="AJ252">
        <f t="shared" si="33"/>
        <v>0</v>
      </c>
      <c r="AK252">
        <f t="shared" si="31"/>
        <v>0</v>
      </c>
      <c r="AL252">
        <f t="shared" si="34"/>
        <v>0</v>
      </c>
      <c r="AM252" s="293">
        <f t="shared" si="35"/>
        <v>0</v>
      </c>
      <c r="AN252" s="352" t="str">
        <f>IF(AM252=0,"",
IF(SUM($AM$242:AM252)=1,AO252,
IF($AM$362&gt;SUM($AM$242:AM252),_xlfn.CONCAT(", ",AO252),
IF($AM$362=SUM($AM$242:AM252),_xlfn.CONCAT(" y ",AO252)))))</f>
        <v/>
      </c>
      <c r="AO252" s="120" t="s">
        <v>5145</v>
      </c>
      <c r="AP252" s="290">
        <f t="shared" si="36"/>
        <v>0</v>
      </c>
      <c r="AQ252" s="293">
        <f t="shared" si="37"/>
        <v>0</v>
      </c>
      <c r="AR252" s="283" t="str">
        <f>IF(AQ252=0,"",
IF(SUM($AQ$242:AQ252)=1,AS252,
IF($AQ$362&gt;SUM($AQ$242:AQ252),_xlfn.CONCAT(", ",AS252),
IF($AQ$362=SUM($AQ$242:AQ252),_xlfn.CONCAT(" y ",AS252)))))</f>
        <v/>
      </c>
      <c r="AS252" s="120" t="s">
        <v>5145</v>
      </c>
    </row>
    <row r="253" spans="1:45" ht="15" customHeight="1">
      <c r="A253" s="30"/>
      <c r="B253" s="31"/>
      <c r="C253" s="50" t="s">
        <v>5043</v>
      </c>
      <c r="D253" s="859" t="str">
        <f>IF(CNGE_2026_M1_Secc1_Sub1!$D52="","",CNGE_2026_M1_Secc1_Sub1!$D52)</f>
        <v/>
      </c>
      <c r="E253" s="723"/>
      <c r="F253" s="723"/>
      <c r="G253" s="723"/>
      <c r="H253" s="723"/>
      <c r="I253" s="723"/>
      <c r="J253" s="723"/>
      <c r="K253" s="723"/>
      <c r="L253" s="724"/>
      <c r="M253" s="857"/>
      <c r="N253" s="856"/>
      <c r="O253" s="856"/>
      <c r="P253" s="856"/>
      <c r="Q253" s="856"/>
      <c r="R253" s="809"/>
      <c r="S253" s="857"/>
      <c r="T253" s="856"/>
      <c r="U253" s="856"/>
      <c r="V253" s="856"/>
      <c r="W253" s="856"/>
      <c r="X253" s="809"/>
      <c r="Y253" s="857"/>
      <c r="Z253" s="856"/>
      <c r="AA253" s="856"/>
      <c r="AB253" s="856"/>
      <c r="AC253" s="856"/>
      <c r="AD253" s="809"/>
      <c r="AI253">
        <f t="shared" si="32"/>
        <v>0</v>
      </c>
      <c r="AJ253">
        <f t="shared" si="33"/>
        <v>0</v>
      </c>
      <c r="AK253">
        <f t="shared" si="31"/>
        <v>0</v>
      </c>
      <c r="AL253">
        <f t="shared" si="34"/>
        <v>0</v>
      </c>
      <c r="AM253" s="293">
        <f t="shared" si="35"/>
        <v>0</v>
      </c>
      <c r="AN253" s="352" t="str">
        <f>IF(AM253=0,"",
IF(SUM($AM$242:AM253)=1,AO253,
IF($AM$362&gt;SUM($AM$242:AM253),_xlfn.CONCAT(", ",AO253),
IF($AM$362=SUM($AM$242:AM253),_xlfn.CONCAT(" y ",AO253)))))</f>
        <v/>
      </c>
      <c r="AO253" s="120" t="s">
        <v>5147</v>
      </c>
      <c r="AP253" s="290">
        <f t="shared" si="36"/>
        <v>0</v>
      </c>
      <c r="AQ253" s="293">
        <f t="shared" si="37"/>
        <v>0</v>
      </c>
      <c r="AR253" s="283" t="str">
        <f>IF(AQ253=0,"",
IF(SUM($AQ$242:AQ253)=1,AS253,
IF($AQ$362&gt;SUM($AQ$242:AQ253),_xlfn.CONCAT(", ",AS253),
IF($AQ$362=SUM($AQ$242:AQ253),_xlfn.CONCAT(" y ",AS253)))))</f>
        <v/>
      </c>
      <c r="AS253" s="120" t="s">
        <v>5147</v>
      </c>
    </row>
    <row r="254" spans="1:45" ht="15" customHeight="1">
      <c r="A254" s="30"/>
      <c r="B254" s="31"/>
      <c r="C254" s="50" t="s">
        <v>5044</v>
      </c>
      <c r="D254" s="859" t="str">
        <f>IF(CNGE_2026_M1_Secc1_Sub1!$D53="","",CNGE_2026_M1_Secc1_Sub1!$D53)</f>
        <v/>
      </c>
      <c r="E254" s="723"/>
      <c r="F254" s="723"/>
      <c r="G254" s="723"/>
      <c r="H254" s="723"/>
      <c r="I254" s="723"/>
      <c r="J254" s="723"/>
      <c r="K254" s="723"/>
      <c r="L254" s="724"/>
      <c r="M254" s="857"/>
      <c r="N254" s="856"/>
      <c r="O254" s="856"/>
      <c r="P254" s="856"/>
      <c r="Q254" s="856"/>
      <c r="R254" s="809"/>
      <c r="S254" s="857"/>
      <c r="T254" s="856"/>
      <c r="U254" s="856"/>
      <c r="V254" s="856"/>
      <c r="W254" s="856"/>
      <c r="X254" s="809"/>
      <c r="Y254" s="857"/>
      <c r="Z254" s="856"/>
      <c r="AA254" s="856"/>
      <c r="AB254" s="856"/>
      <c r="AC254" s="856"/>
      <c r="AD254" s="809"/>
      <c r="AI254">
        <f t="shared" si="32"/>
        <v>0</v>
      </c>
      <c r="AJ254">
        <f t="shared" si="33"/>
        <v>0</v>
      </c>
      <c r="AK254">
        <f t="shared" si="31"/>
        <v>0</v>
      </c>
      <c r="AL254">
        <f t="shared" si="34"/>
        <v>0</v>
      </c>
      <c r="AM254" s="293">
        <f t="shared" si="35"/>
        <v>0</v>
      </c>
      <c r="AN254" s="352" t="str">
        <f>IF(AM254=0,"",
IF(SUM($AM$242:AM254)=1,AO254,
IF($AM$362&gt;SUM($AM$242:AM254),_xlfn.CONCAT(", ",AO254),
IF($AM$362=SUM($AM$242:AM254),_xlfn.CONCAT(" y ",AO254)))))</f>
        <v/>
      </c>
      <c r="AO254" s="120" t="s">
        <v>5149</v>
      </c>
      <c r="AP254" s="290">
        <f t="shared" si="36"/>
        <v>0</v>
      </c>
      <c r="AQ254" s="293">
        <f t="shared" si="37"/>
        <v>0</v>
      </c>
      <c r="AR254" s="283" t="str">
        <f>IF(AQ254=0,"",
IF(SUM($AQ$242:AQ254)=1,AS254,
IF($AQ$362&gt;SUM($AQ$242:AQ254),_xlfn.CONCAT(", ",AS254),
IF($AQ$362=SUM($AQ$242:AQ254),_xlfn.CONCAT(" y ",AS254)))))</f>
        <v/>
      </c>
      <c r="AS254" s="120" t="s">
        <v>5149</v>
      </c>
    </row>
    <row r="255" spans="1:45" ht="15" customHeight="1">
      <c r="A255" s="30"/>
      <c r="B255" s="31"/>
      <c r="C255" s="50" t="s">
        <v>5045</v>
      </c>
      <c r="D255" s="859" t="str">
        <f>IF(CNGE_2026_M1_Secc1_Sub1!$D54="","",CNGE_2026_M1_Secc1_Sub1!$D54)</f>
        <v/>
      </c>
      <c r="E255" s="723"/>
      <c r="F255" s="723"/>
      <c r="G255" s="723"/>
      <c r="H255" s="723"/>
      <c r="I255" s="723"/>
      <c r="J255" s="723"/>
      <c r="K255" s="723"/>
      <c r="L255" s="724"/>
      <c r="M255" s="857"/>
      <c r="N255" s="856"/>
      <c r="O255" s="856"/>
      <c r="P255" s="856"/>
      <c r="Q255" s="856"/>
      <c r="R255" s="809"/>
      <c r="S255" s="857"/>
      <c r="T255" s="856"/>
      <c r="U255" s="856"/>
      <c r="V255" s="856"/>
      <c r="W255" s="856"/>
      <c r="X255" s="809"/>
      <c r="Y255" s="857"/>
      <c r="Z255" s="856"/>
      <c r="AA255" s="856"/>
      <c r="AB255" s="856"/>
      <c r="AC255" s="856"/>
      <c r="AD255" s="809"/>
      <c r="AI255">
        <f t="shared" si="32"/>
        <v>0</v>
      </c>
      <c r="AJ255">
        <f t="shared" si="33"/>
        <v>0</v>
      </c>
      <c r="AK255">
        <f t="shared" si="31"/>
        <v>0</v>
      </c>
      <c r="AL255">
        <f t="shared" si="34"/>
        <v>0</v>
      </c>
      <c r="AM255" s="293">
        <f t="shared" si="35"/>
        <v>0</v>
      </c>
      <c r="AN255" s="352" t="str">
        <f>IF(AM255=0,"",
IF(SUM($AM$242:AM255)=1,AO255,
IF($AM$362&gt;SUM($AM$242:AM255),_xlfn.CONCAT(", ",AO255),
IF($AM$362=SUM($AM$242:AM255),_xlfn.CONCAT(" y ",AO255)))))</f>
        <v/>
      </c>
      <c r="AO255" s="120" t="s">
        <v>5151</v>
      </c>
      <c r="AP255" s="290">
        <f t="shared" si="36"/>
        <v>0</v>
      </c>
      <c r="AQ255" s="293">
        <f t="shared" si="37"/>
        <v>0</v>
      </c>
      <c r="AR255" s="283" t="str">
        <f>IF(AQ255=0,"",
IF(SUM($AQ$242:AQ255)=1,AS255,
IF($AQ$362&gt;SUM($AQ$242:AQ255),_xlfn.CONCAT(", ",AS255),
IF($AQ$362=SUM($AQ$242:AQ255),_xlfn.CONCAT(" y ",AS255)))))</f>
        <v/>
      </c>
      <c r="AS255" s="120" t="s">
        <v>5151</v>
      </c>
    </row>
    <row r="256" spans="1:45" ht="15" customHeight="1">
      <c r="A256" s="30"/>
      <c r="B256" s="31"/>
      <c r="C256" s="50" t="s">
        <v>5046</v>
      </c>
      <c r="D256" s="859" t="str">
        <f>IF(CNGE_2026_M1_Secc1_Sub1!$D55="","",CNGE_2026_M1_Secc1_Sub1!$D55)</f>
        <v/>
      </c>
      <c r="E256" s="723"/>
      <c r="F256" s="723"/>
      <c r="G256" s="723"/>
      <c r="H256" s="723"/>
      <c r="I256" s="723"/>
      <c r="J256" s="723"/>
      <c r="K256" s="723"/>
      <c r="L256" s="724"/>
      <c r="M256" s="857"/>
      <c r="N256" s="856"/>
      <c r="O256" s="856"/>
      <c r="P256" s="856"/>
      <c r="Q256" s="856"/>
      <c r="R256" s="809"/>
      <c r="S256" s="857"/>
      <c r="T256" s="856"/>
      <c r="U256" s="856"/>
      <c r="V256" s="856"/>
      <c r="W256" s="856"/>
      <c r="X256" s="809"/>
      <c r="Y256" s="857"/>
      <c r="Z256" s="856"/>
      <c r="AA256" s="856"/>
      <c r="AB256" s="856"/>
      <c r="AC256" s="856"/>
      <c r="AD256" s="809"/>
      <c r="AI256">
        <f t="shared" si="32"/>
        <v>0</v>
      </c>
      <c r="AJ256">
        <f t="shared" si="33"/>
        <v>0</v>
      </c>
      <c r="AK256">
        <f t="shared" si="31"/>
        <v>0</v>
      </c>
      <c r="AL256">
        <f t="shared" si="34"/>
        <v>0</v>
      </c>
      <c r="AM256" s="293">
        <f t="shared" si="35"/>
        <v>0</v>
      </c>
      <c r="AN256" s="352" t="str">
        <f>IF(AM256=0,"",
IF(SUM($AM$242:AM256)=1,AO256,
IF($AM$362&gt;SUM($AM$242:AM256),_xlfn.CONCAT(", ",AO256),
IF($AM$362=SUM($AM$242:AM256),_xlfn.CONCAT(" y ",AO256)))))</f>
        <v/>
      </c>
      <c r="AO256" s="120" t="s">
        <v>5153</v>
      </c>
      <c r="AP256" s="290">
        <f t="shared" si="36"/>
        <v>0</v>
      </c>
      <c r="AQ256" s="293">
        <f t="shared" si="37"/>
        <v>0</v>
      </c>
      <c r="AR256" s="283" t="str">
        <f>IF(AQ256=0,"",
IF(SUM($AQ$242:AQ256)=1,AS256,
IF($AQ$362&gt;SUM($AQ$242:AQ256),_xlfn.CONCAT(", ",AS256),
IF($AQ$362=SUM($AQ$242:AQ256),_xlfn.CONCAT(" y ",AS256)))))</f>
        <v/>
      </c>
      <c r="AS256" s="120" t="s">
        <v>5153</v>
      </c>
    </row>
    <row r="257" spans="1:45" ht="15" customHeight="1">
      <c r="A257" s="30"/>
      <c r="B257" s="31"/>
      <c r="C257" s="50" t="s">
        <v>5047</v>
      </c>
      <c r="D257" s="859" t="str">
        <f>IF(CNGE_2026_M1_Secc1_Sub1!$D56="","",CNGE_2026_M1_Secc1_Sub1!$D56)</f>
        <v/>
      </c>
      <c r="E257" s="723"/>
      <c r="F257" s="723"/>
      <c r="G257" s="723"/>
      <c r="H257" s="723"/>
      <c r="I257" s="723"/>
      <c r="J257" s="723"/>
      <c r="K257" s="723"/>
      <c r="L257" s="724"/>
      <c r="M257" s="857"/>
      <c r="N257" s="856"/>
      <c r="O257" s="856"/>
      <c r="P257" s="856"/>
      <c r="Q257" s="856"/>
      <c r="R257" s="809"/>
      <c r="S257" s="857"/>
      <c r="T257" s="856"/>
      <c r="U257" s="856"/>
      <c r="V257" s="856"/>
      <c r="W257" s="856"/>
      <c r="X257" s="809"/>
      <c r="Y257" s="857"/>
      <c r="Z257" s="856"/>
      <c r="AA257" s="856"/>
      <c r="AB257" s="856"/>
      <c r="AC257" s="856"/>
      <c r="AD257" s="809"/>
      <c r="AI257">
        <f t="shared" si="32"/>
        <v>0</v>
      </c>
      <c r="AJ257">
        <f t="shared" si="33"/>
        <v>0</v>
      </c>
      <c r="AK257">
        <f t="shared" si="31"/>
        <v>0</v>
      </c>
      <c r="AL257">
        <f t="shared" si="34"/>
        <v>0</v>
      </c>
      <c r="AM257" s="293">
        <f t="shared" si="35"/>
        <v>0</v>
      </c>
      <c r="AN257" s="352" t="str">
        <f>IF(AM257=0,"",
IF(SUM($AM$242:AM257)=1,AO257,
IF($AM$362&gt;SUM($AM$242:AM257),_xlfn.CONCAT(", ",AO257),
IF($AM$362=SUM($AM$242:AM257),_xlfn.CONCAT(" y ",AO257)))))</f>
        <v/>
      </c>
      <c r="AO257" s="120" t="s">
        <v>5155</v>
      </c>
      <c r="AP257" s="290">
        <f t="shared" si="36"/>
        <v>0</v>
      </c>
      <c r="AQ257" s="293">
        <f t="shared" si="37"/>
        <v>0</v>
      </c>
      <c r="AR257" s="283" t="str">
        <f>IF(AQ257=0,"",
IF(SUM($AQ$242:AQ257)=1,AS257,
IF($AQ$362&gt;SUM($AQ$242:AQ257),_xlfn.CONCAT(", ",AS257),
IF($AQ$362=SUM($AQ$242:AQ257),_xlfn.CONCAT(" y ",AS257)))))</f>
        <v/>
      </c>
      <c r="AS257" s="120" t="s">
        <v>5155</v>
      </c>
    </row>
    <row r="258" spans="1:45" ht="15" customHeight="1">
      <c r="A258" s="30"/>
      <c r="B258" s="31"/>
      <c r="C258" s="50" t="s">
        <v>5048</v>
      </c>
      <c r="D258" s="859" t="str">
        <f>IF(CNGE_2026_M1_Secc1_Sub1!$D57="","",CNGE_2026_M1_Secc1_Sub1!$D57)</f>
        <v/>
      </c>
      <c r="E258" s="723"/>
      <c r="F258" s="723"/>
      <c r="G258" s="723"/>
      <c r="H258" s="723"/>
      <c r="I258" s="723"/>
      <c r="J258" s="723"/>
      <c r="K258" s="723"/>
      <c r="L258" s="724"/>
      <c r="M258" s="857"/>
      <c r="N258" s="856"/>
      <c r="O258" s="856"/>
      <c r="P258" s="856"/>
      <c r="Q258" s="856"/>
      <c r="R258" s="809"/>
      <c r="S258" s="857"/>
      <c r="T258" s="856"/>
      <c r="U258" s="856"/>
      <c r="V258" s="856"/>
      <c r="W258" s="856"/>
      <c r="X258" s="809"/>
      <c r="Y258" s="857"/>
      <c r="Z258" s="856"/>
      <c r="AA258" s="856"/>
      <c r="AB258" s="856"/>
      <c r="AC258" s="856"/>
      <c r="AD258" s="809"/>
      <c r="AI258">
        <f t="shared" si="32"/>
        <v>0</v>
      </c>
      <c r="AJ258">
        <f t="shared" si="33"/>
        <v>0</v>
      </c>
      <c r="AK258">
        <f t="shared" si="31"/>
        <v>0</v>
      </c>
      <c r="AL258">
        <f t="shared" si="34"/>
        <v>0</v>
      </c>
      <c r="AM258" s="293">
        <f t="shared" si="35"/>
        <v>0</v>
      </c>
      <c r="AN258" s="352" t="str">
        <f>IF(AM258=0,"",
IF(SUM($AM$242:AM258)=1,AO258,
IF($AM$362&gt;SUM($AM$242:AM258),_xlfn.CONCAT(", ",AO258),
IF($AM$362=SUM($AM$242:AM258),_xlfn.CONCAT(" y ",AO258)))))</f>
        <v/>
      </c>
      <c r="AO258" s="120" t="s">
        <v>5157</v>
      </c>
      <c r="AP258" s="290">
        <f t="shared" si="36"/>
        <v>0</v>
      </c>
      <c r="AQ258" s="293">
        <f t="shared" si="37"/>
        <v>0</v>
      </c>
      <c r="AR258" s="283" t="str">
        <f>IF(AQ258=0,"",
IF(SUM($AQ$242:AQ258)=1,AS258,
IF($AQ$362&gt;SUM($AQ$242:AQ258),_xlfn.CONCAT(", ",AS258),
IF($AQ$362=SUM($AQ$242:AQ258),_xlfn.CONCAT(" y ",AS258)))))</f>
        <v/>
      </c>
      <c r="AS258" s="120" t="s">
        <v>5157</v>
      </c>
    </row>
    <row r="259" spans="1:45" ht="15" customHeight="1">
      <c r="A259" s="30"/>
      <c r="B259" s="31"/>
      <c r="C259" s="50" t="s">
        <v>5049</v>
      </c>
      <c r="D259" s="859" t="str">
        <f>IF(CNGE_2026_M1_Secc1_Sub1!$D58="","",CNGE_2026_M1_Secc1_Sub1!$D58)</f>
        <v/>
      </c>
      <c r="E259" s="723"/>
      <c r="F259" s="723"/>
      <c r="G259" s="723"/>
      <c r="H259" s="723"/>
      <c r="I259" s="723"/>
      <c r="J259" s="723"/>
      <c r="K259" s="723"/>
      <c r="L259" s="724"/>
      <c r="M259" s="857"/>
      <c r="N259" s="856"/>
      <c r="O259" s="856"/>
      <c r="P259" s="856"/>
      <c r="Q259" s="856"/>
      <c r="R259" s="809"/>
      <c r="S259" s="857"/>
      <c r="T259" s="856"/>
      <c r="U259" s="856"/>
      <c r="V259" s="856"/>
      <c r="W259" s="856"/>
      <c r="X259" s="809"/>
      <c r="Y259" s="857"/>
      <c r="Z259" s="856"/>
      <c r="AA259" s="856"/>
      <c r="AB259" s="856"/>
      <c r="AC259" s="856"/>
      <c r="AD259" s="809"/>
      <c r="AI259">
        <f t="shared" si="32"/>
        <v>0</v>
      </c>
      <c r="AJ259">
        <f t="shared" si="33"/>
        <v>0</v>
      </c>
      <c r="AK259">
        <f t="shared" si="31"/>
        <v>0</v>
      </c>
      <c r="AL259">
        <f t="shared" si="34"/>
        <v>0</v>
      </c>
      <c r="AM259" s="293">
        <f t="shared" si="35"/>
        <v>0</v>
      </c>
      <c r="AN259" s="352" t="str">
        <f>IF(AM259=0,"",
IF(SUM($AM$242:AM259)=1,AO259,
IF($AM$362&gt;SUM($AM$242:AM259),_xlfn.CONCAT(", ",AO259),
IF($AM$362=SUM($AM$242:AM259),_xlfn.CONCAT(" y ",AO259)))))</f>
        <v/>
      </c>
      <c r="AO259" s="120" t="s">
        <v>5159</v>
      </c>
      <c r="AP259" s="290">
        <f t="shared" si="36"/>
        <v>0</v>
      </c>
      <c r="AQ259" s="293">
        <f t="shared" si="37"/>
        <v>0</v>
      </c>
      <c r="AR259" s="283" t="str">
        <f>IF(AQ259=0,"",
IF(SUM($AQ$242:AQ259)=1,AS259,
IF($AQ$362&gt;SUM($AQ$242:AQ259),_xlfn.CONCAT(", ",AS259),
IF($AQ$362=SUM($AQ$242:AQ259),_xlfn.CONCAT(" y ",AS259)))))</f>
        <v/>
      </c>
      <c r="AS259" s="120" t="s">
        <v>5159</v>
      </c>
    </row>
    <row r="260" spans="1:45" ht="15" customHeight="1">
      <c r="A260" s="30"/>
      <c r="B260" s="31"/>
      <c r="C260" s="50" t="s">
        <v>5050</v>
      </c>
      <c r="D260" s="859" t="str">
        <f>IF(CNGE_2026_M1_Secc1_Sub1!$D59="","",CNGE_2026_M1_Secc1_Sub1!$D59)</f>
        <v/>
      </c>
      <c r="E260" s="723"/>
      <c r="F260" s="723"/>
      <c r="G260" s="723"/>
      <c r="H260" s="723"/>
      <c r="I260" s="723"/>
      <c r="J260" s="723"/>
      <c r="K260" s="723"/>
      <c r="L260" s="724"/>
      <c r="M260" s="857"/>
      <c r="N260" s="856"/>
      <c r="O260" s="856"/>
      <c r="P260" s="856"/>
      <c r="Q260" s="856"/>
      <c r="R260" s="809"/>
      <c r="S260" s="857"/>
      <c r="T260" s="856"/>
      <c r="U260" s="856"/>
      <c r="V260" s="856"/>
      <c r="W260" s="856"/>
      <c r="X260" s="809"/>
      <c r="Y260" s="857"/>
      <c r="Z260" s="856"/>
      <c r="AA260" s="856"/>
      <c r="AB260" s="856"/>
      <c r="AC260" s="856"/>
      <c r="AD260" s="809"/>
      <c r="AI260">
        <f t="shared" si="32"/>
        <v>0</v>
      </c>
      <c r="AJ260">
        <f t="shared" si="33"/>
        <v>0</v>
      </c>
      <c r="AK260">
        <f t="shared" si="31"/>
        <v>0</v>
      </c>
      <c r="AL260">
        <f t="shared" si="34"/>
        <v>0</v>
      </c>
      <c r="AM260" s="293">
        <f t="shared" si="35"/>
        <v>0</v>
      </c>
      <c r="AN260" s="352" t="str">
        <f>IF(AM260=0,"",
IF(SUM($AM$242:AM260)=1,AO260,
IF($AM$362&gt;SUM($AM$242:AM260),_xlfn.CONCAT(", ",AO260),
IF($AM$362=SUM($AM$242:AM260),_xlfn.CONCAT(" y ",AO260)))))</f>
        <v/>
      </c>
      <c r="AO260" s="120" t="s">
        <v>5161</v>
      </c>
      <c r="AP260" s="290">
        <f t="shared" si="36"/>
        <v>0</v>
      </c>
      <c r="AQ260" s="293">
        <f t="shared" si="37"/>
        <v>0</v>
      </c>
      <c r="AR260" s="283" t="str">
        <f>IF(AQ260=0,"",
IF(SUM($AQ$242:AQ260)=1,AS260,
IF($AQ$362&gt;SUM($AQ$242:AQ260),_xlfn.CONCAT(", ",AS260),
IF($AQ$362=SUM($AQ$242:AQ260),_xlfn.CONCAT(" y ",AS260)))))</f>
        <v/>
      </c>
      <c r="AS260" s="120" t="s">
        <v>5161</v>
      </c>
    </row>
    <row r="261" spans="1:45" ht="15" customHeight="1">
      <c r="A261" s="30"/>
      <c r="B261" s="31"/>
      <c r="C261" s="50" t="s">
        <v>5051</v>
      </c>
      <c r="D261" s="859" t="str">
        <f>IF(CNGE_2026_M1_Secc1_Sub1!$D60="","",CNGE_2026_M1_Secc1_Sub1!$D60)</f>
        <v/>
      </c>
      <c r="E261" s="723"/>
      <c r="F261" s="723"/>
      <c r="G261" s="723"/>
      <c r="H261" s="723"/>
      <c r="I261" s="723"/>
      <c r="J261" s="723"/>
      <c r="K261" s="723"/>
      <c r="L261" s="724"/>
      <c r="M261" s="857"/>
      <c r="N261" s="856"/>
      <c r="O261" s="856"/>
      <c r="P261" s="856"/>
      <c r="Q261" s="856"/>
      <c r="R261" s="809"/>
      <c r="S261" s="857"/>
      <c r="T261" s="856"/>
      <c r="U261" s="856"/>
      <c r="V261" s="856"/>
      <c r="W261" s="856"/>
      <c r="X261" s="809"/>
      <c r="Y261" s="857"/>
      <c r="Z261" s="856"/>
      <c r="AA261" s="856"/>
      <c r="AB261" s="856"/>
      <c r="AC261" s="856"/>
      <c r="AD261" s="809"/>
      <c r="AI261">
        <f t="shared" si="32"/>
        <v>0</v>
      </c>
      <c r="AJ261">
        <f t="shared" si="33"/>
        <v>0</v>
      </c>
      <c r="AK261">
        <f t="shared" si="31"/>
        <v>0</v>
      </c>
      <c r="AL261">
        <f t="shared" si="34"/>
        <v>0</v>
      </c>
      <c r="AM261" s="293">
        <f t="shared" si="35"/>
        <v>0</v>
      </c>
      <c r="AN261" s="352" t="str">
        <f>IF(AM261=0,"",
IF(SUM($AM$242:AM261)=1,AO261,
IF($AM$362&gt;SUM($AM$242:AM261),_xlfn.CONCAT(", ",AO261),
IF($AM$362=SUM($AM$242:AM261),_xlfn.CONCAT(" y ",AO261)))))</f>
        <v/>
      </c>
      <c r="AO261" s="120" t="s">
        <v>5163</v>
      </c>
      <c r="AP261" s="290">
        <f t="shared" si="36"/>
        <v>0</v>
      </c>
      <c r="AQ261" s="293">
        <f t="shared" si="37"/>
        <v>0</v>
      </c>
      <c r="AR261" s="283" t="str">
        <f>IF(AQ261=0,"",
IF(SUM($AQ$242:AQ261)=1,AS261,
IF($AQ$362&gt;SUM($AQ$242:AQ261),_xlfn.CONCAT(", ",AS261),
IF($AQ$362=SUM($AQ$242:AQ261),_xlfn.CONCAT(" y ",AS261)))))</f>
        <v/>
      </c>
      <c r="AS261" s="120" t="s">
        <v>5163</v>
      </c>
    </row>
    <row r="262" spans="1:45" ht="15" customHeight="1">
      <c r="A262" s="30"/>
      <c r="B262" s="31"/>
      <c r="C262" s="50" t="s">
        <v>5052</v>
      </c>
      <c r="D262" s="859" t="str">
        <f>IF(CNGE_2026_M1_Secc1_Sub1!$D61="","",CNGE_2026_M1_Secc1_Sub1!$D61)</f>
        <v/>
      </c>
      <c r="E262" s="723"/>
      <c r="F262" s="723"/>
      <c r="G262" s="723"/>
      <c r="H262" s="723"/>
      <c r="I262" s="723"/>
      <c r="J262" s="723"/>
      <c r="K262" s="723"/>
      <c r="L262" s="724"/>
      <c r="M262" s="857"/>
      <c r="N262" s="856"/>
      <c r="O262" s="856"/>
      <c r="P262" s="856"/>
      <c r="Q262" s="856"/>
      <c r="R262" s="809"/>
      <c r="S262" s="857"/>
      <c r="T262" s="856"/>
      <c r="U262" s="856"/>
      <c r="V262" s="856"/>
      <c r="W262" s="856"/>
      <c r="X262" s="809"/>
      <c r="Y262" s="857"/>
      <c r="Z262" s="856"/>
      <c r="AA262" s="856"/>
      <c r="AB262" s="856"/>
      <c r="AC262" s="856"/>
      <c r="AD262" s="809"/>
      <c r="AI262">
        <f t="shared" si="32"/>
        <v>0</v>
      </c>
      <c r="AJ262">
        <f t="shared" si="33"/>
        <v>0</v>
      </c>
      <c r="AK262">
        <f t="shared" si="31"/>
        <v>0</v>
      </c>
      <c r="AL262">
        <f t="shared" si="34"/>
        <v>0</v>
      </c>
      <c r="AM262" s="293">
        <f t="shared" si="35"/>
        <v>0</v>
      </c>
      <c r="AN262" s="352" t="str">
        <f>IF(AM262=0,"",
IF(SUM($AM$242:AM262)=1,AO262,
IF($AM$362&gt;SUM($AM$242:AM262),_xlfn.CONCAT(", ",AO262),
IF($AM$362=SUM($AM$242:AM262),_xlfn.CONCAT(" y ",AO262)))))</f>
        <v/>
      </c>
      <c r="AO262" s="120" t="s">
        <v>5165</v>
      </c>
      <c r="AP262" s="290">
        <f t="shared" si="36"/>
        <v>0</v>
      </c>
      <c r="AQ262" s="293">
        <f t="shared" si="37"/>
        <v>0</v>
      </c>
      <c r="AR262" s="283" t="str">
        <f>IF(AQ262=0,"",
IF(SUM($AQ$242:AQ262)=1,AS262,
IF($AQ$362&gt;SUM($AQ$242:AQ262),_xlfn.CONCAT(", ",AS262),
IF($AQ$362=SUM($AQ$242:AQ262),_xlfn.CONCAT(" y ",AS262)))))</f>
        <v/>
      </c>
      <c r="AS262" s="120" t="s">
        <v>5165</v>
      </c>
    </row>
    <row r="263" spans="1:45" ht="15" customHeight="1">
      <c r="A263" s="30"/>
      <c r="B263" s="31"/>
      <c r="C263" s="50" t="s">
        <v>5053</v>
      </c>
      <c r="D263" s="859" t="str">
        <f>IF(CNGE_2026_M1_Secc1_Sub1!$D62="","",CNGE_2026_M1_Secc1_Sub1!$D62)</f>
        <v/>
      </c>
      <c r="E263" s="723"/>
      <c r="F263" s="723"/>
      <c r="G263" s="723"/>
      <c r="H263" s="723"/>
      <c r="I263" s="723"/>
      <c r="J263" s="723"/>
      <c r="K263" s="723"/>
      <c r="L263" s="724"/>
      <c r="M263" s="857"/>
      <c r="N263" s="856"/>
      <c r="O263" s="856"/>
      <c r="P263" s="856"/>
      <c r="Q263" s="856"/>
      <c r="R263" s="809"/>
      <c r="S263" s="857"/>
      <c r="T263" s="856"/>
      <c r="U263" s="856"/>
      <c r="V263" s="856"/>
      <c r="W263" s="856"/>
      <c r="X263" s="809"/>
      <c r="Y263" s="857"/>
      <c r="Z263" s="856"/>
      <c r="AA263" s="856"/>
      <c r="AB263" s="856"/>
      <c r="AC263" s="856"/>
      <c r="AD263" s="809"/>
      <c r="AI263">
        <f t="shared" si="32"/>
        <v>0</v>
      </c>
      <c r="AJ263">
        <f t="shared" si="33"/>
        <v>0</v>
      </c>
      <c r="AK263">
        <f t="shared" si="31"/>
        <v>0</v>
      </c>
      <c r="AL263">
        <f t="shared" si="34"/>
        <v>0</v>
      </c>
      <c r="AM263" s="293">
        <f t="shared" si="35"/>
        <v>0</v>
      </c>
      <c r="AN263" s="352" t="str">
        <f>IF(AM263=0,"",
IF(SUM($AM$242:AM263)=1,AO263,
IF($AM$362&gt;SUM($AM$242:AM263),_xlfn.CONCAT(", ",AO263),
IF($AM$362=SUM($AM$242:AM263),_xlfn.CONCAT(" y ",AO263)))))</f>
        <v/>
      </c>
      <c r="AO263" s="120" t="s">
        <v>5167</v>
      </c>
      <c r="AP263" s="290">
        <f t="shared" si="36"/>
        <v>0</v>
      </c>
      <c r="AQ263" s="293">
        <f t="shared" si="37"/>
        <v>0</v>
      </c>
      <c r="AR263" s="283" t="str">
        <f>IF(AQ263=0,"",
IF(SUM($AQ$242:AQ263)=1,AS263,
IF($AQ$362&gt;SUM($AQ$242:AQ263),_xlfn.CONCAT(", ",AS263),
IF($AQ$362=SUM($AQ$242:AQ263),_xlfn.CONCAT(" y ",AS263)))))</f>
        <v/>
      </c>
      <c r="AS263" s="120" t="s">
        <v>5167</v>
      </c>
    </row>
    <row r="264" spans="1:45" ht="15" customHeight="1">
      <c r="A264" s="30"/>
      <c r="B264" s="31"/>
      <c r="C264" s="50" t="s">
        <v>5054</v>
      </c>
      <c r="D264" s="859" t="str">
        <f>IF(CNGE_2026_M1_Secc1_Sub1!$D63="","",CNGE_2026_M1_Secc1_Sub1!$D63)</f>
        <v/>
      </c>
      <c r="E264" s="723"/>
      <c r="F264" s="723"/>
      <c r="G264" s="723"/>
      <c r="H264" s="723"/>
      <c r="I264" s="723"/>
      <c r="J264" s="723"/>
      <c r="K264" s="723"/>
      <c r="L264" s="724"/>
      <c r="M264" s="857"/>
      <c r="N264" s="856"/>
      <c r="O264" s="856"/>
      <c r="P264" s="856"/>
      <c r="Q264" s="856"/>
      <c r="R264" s="809"/>
      <c r="S264" s="857"/>
      <c r="T264" s="856"/>
      <c r="U264" s="856"/>
      <c r="V264" s="856"/>
      <c r="W264" s="856"/>
      <c r="X264" s="809"/>
      <c r="Y264" s="857"/>
      <c r="Z264" s="856"/>
      <c r="AA264" s="856"/>
      <c r="AB264" s="856"/>
      <c r="AC264" s="856"/>
      <c r="AD264" s="809"/>
      <c r="AI264">
        <f t="shared" si="32"/>
        <v>0</v>
      </c>
      <c r="AJ264">
        <f t="shared" si="33"/>
        <v>0</v>
      </c>
      <c r="AK264">
        <f t="shared" si="31"/>
        <v>0</v>
      </c>
      <c r="AL264">
        <f t="shared" si="34"/>
        <v>0</v>
      </c>
      <c r="AM264" s="293">
        <f t="shared" si="35"/>
        <v>0</v>
      </c>
      <c r="AN264" s="352" t="str">
        <f>IF(AM264=0,"",
IF(SUM($AM$242:AM264)=1,AO264,
IF($AM$362&gt;SUM($AM$242:AM264),_xlfn.CONCAT(", ",AO264),
IF($AM$362=SUM($AM$242:AM264),_xlfn.CONCAT(" y ",AO264)))))</f>
        <v/>
      </c>
      <c r="AO264" s="120" t="s">
        <v>5169</v>
      </c>
      <c r="AP264" s="290">
        <f t="shared" si="36"/>
        <v>0</v>
      </c>
      <c r="AQ264" s="293">
        <f t="shared" si="37"/>
        <v>0</v>
      </c>
      <c r="AR264" s="283" t="str">
        <f>IF(AQ264=0,"",
IF(SUM($AQ$242:AQ264)=1,AS264,
IF($AQ$362&gt;SUM($AQ$242:AQ264),_xlfn.CONCAT(", ",AS264),
IF($AQ$362=SUM($AQ$242:AQ264),_xlfn.CONCAT(" y ",AS264)))))</f>
        <v/>
      </c>
      <c r="AS264" s="120" t="s">
        <v>5169</v>
      </c>
    </row>
    <row r="265" spans="1:45" ht="15" customHeight="1">
      <c r="A265" s="30"/>
      <c r="B265" s="31"/>
      <c r="C265" s="50" t="s">
        <v>5055</v>
      </c>
      <c r="D265" s="859" t="str">
        <f>IF(CNGE_2026_M1_Secc1_Sub1!$D64="","",CNGE_2026_M1_Secc1_Sub1!$D64)</f>
        <v/>
      </c>
      <c r="E265" s="723"/>
      <c r="F265" s="723"/>
      <c r="G265" s="723"/>
      <c r="H265" s="723"/>
      <c r="I265" s="723"/>
      <c r="J265" s="723"/>
      <c r="K265" s="723"/>
      <c r="L265" s="724"/>
      <c r="M265" s="857"/>
      <c r="N265" s="856"/>
      <c r="O265" s="856"/>
      <c r="P265" s="856"/>
      <c r="Q265" s="856"/>
      <c r="R265" s="809"/>
      <c r="S265" s="857"/>
      <c r="T265" s="856"/>
      <c r="U265" s="856"/>
      <c r="V265" s="856"/>
      <c r="W265" s="856"/>
      <c r="X265" s="809"/>
      <c r="Y265" s="857"/>
      <c r="Z265" s="856"/>
      <c r="AA265" s="856"/>
      <c r="AB265" s="856"/>
      <c r="AC265" s="856"/>
      <c r="AD265" s="809"/>
      <c r="AI265">
        <f t="shared" si="32"/>
        <v>0</v>
      </c>
      <c r="AJ265">
        <f t="shared" si="33"/>
        <v>0</v>
      </c>
      <c r="AK265">
        <f t="shared" si="31"/>
        <v>0</v>
      </c>
      <c r="AL265">
        <f t="shared" si="34"/>
        <v>0</v>
      </c>
      <c r="AM265" s="293">
        <f t="shared" si="35"/>
        <v>0</v>
      </c>
      <c r="AN265" s="352" t="str">
        <f>IF(AM265=0,"",
IF(SUM($AM$242:AM265)=1,AO265,
IF($AM$362&gt;SUM($AM$242:AM265),_xlfn.CONCAT(", ",AO265),
IF($AM$362=SUM($AM$242:AM265),_xlfn.CONCAT(" y ",AO265)))))</f>
        <v/>
      </c>
      <c r="AO265" s="120" t="s">
        <v>5171</v>
      </c>
      <c r="AP265" s="290">
        <f t="shared" si="36"/>
        <v>0</v>
      </c>
      <c r="AQ265" s="293">
        <f t="shared" si="37"/>
        <v>0</v>
      </c>
      <c r="AR265" s="283" t="str">
        <f>IF(AQ265=0,"",
IF(SUM($AQ$242:AQ265)=1,AS265,
IF($AQ$362&gt;SUM($AQ$242:AQ265),_xlfn.CONCAT(", ",AS265),
IF($AQ$362=SUM($AQ$242:AQ265),_xlfn.CONCAT(" y ",AS265)))))</f>
        <v/>
      </c>
      <c r="AS265" s="120" t="s">
        <v>5171</v>
      </c>
    </row>
    <row r="266" spans="1:45" ht="15" customHeight="1">
      <c r="A266" s="30"/>
      <c r="B266" s="31"/>
      <c r="C266" s="50" t="s">
        <v>5056</v>
      </c>
      <c r="D266" s="859" t="str">
        <f>IF(CNGE_2026_M1_Secc1_Sub1!$D65="","",CNGE_2026_M1_Secc1_Sub1!$D65)</f>
        <v/>
      </c>
      <c r="E266" s="723"/>
      <c r="F266" s="723"/>
      <c r="G266" s="723"/>
      <c r="H266" s="723"/>
      <c r="I266" s="723"/>
      <c r="J266" s="723"/>
      <c r="K266" s="723"/>
      <c r="L266" s="724"/>
      <c r="M266" s="857"/>
      <c r="N266" s="856"/>
      <c r="O266" s="856"/>
      <c r="P266" s="856"/>
      <c r="Q266" s="856"/>
      <c r="R266" s="809"/>
      <c r="S266" s="857"/>
      <c r="T266" s="856"/>
      <c r="U266" s="856"/>
      <c r="V266" s="856"/>
      <c r="W266" s="856"/>
      <c r="X266" s="809"/>
      <c r="Y266" s="857"/>
      <c r="Z266" s="856"/>
      <c r="AA266" s="856"/>
      <c r="AB266" s="856"/>
      <c r="AC266" s="856"/>
      <c r="AD266" s="809"/>
      <c r="AI266">
        <f t="shared" si="32"/>
        <v>0</v>
      </c>
      <c r="AJ266">
        <f t="shared" si="33"/>
        <v>0</v>
      </c>
      <c r="AK266">
        <f t="shared" si="31"/>
        <v>0</v>
      </c>
      <c r="AL266">
        <f t="shared" si="34"/>
        <v>0</v>
      </c>
      <c r="AM266" s="293">
        <f t="shared" si="35"/>
        <v>0</v>
      </c>
      <c r="AN266" s="352" t="str">
        <f>IF(AM266=0,"",
IF(SUM($AM$242:AM266)=1,AO266,
IF($AM$362&gt;SUM($AM$242:AM266),_xlfn.CONCAT(", ",AO266),
IF($AM$362=SUM($AM$242:AM266),_xlfn.CONCAT(" y ",AO266)))))</f>
        <v/>
      </c>
      <c r="AO266" s="120" t="s">
        <v>5173</v>
      </c>
      <c r="AP266" s="290">
        <f t="shared" si="36"/>
        <v>0</v>
      </c>
      <c r="AQ266" s="293">
        <f t="shared" si="37"/>
        <v>0</v>
      </c>
      <c r="AR266" s="283" t="str">
        <f>IF(AQ266=0,"",
IF(SUM($AQ$242:AQ266)=1,AS266,
IF($AQ$362&gt;SUM($AQ$242:AQ266),_xlfn.CONCAT(", ",AS266),
IF($AQ$362=SUM($AQ$242:AQ266),_xlfn.CONCAT(" y ",AS266)))))</f>
        <v/>
      </c>
      <c r="AS266" s="120" t="s">
        <v>5173</v>
      </c>
    </row>
    <row r="267" spans="1:45" ht="15" customHeight="1">
      <c r="A267" s="30"/>
      <c r="B267" s="31"/>
      <c r="C267" s="50" t="s">
        <v>5057</v>
      </c>
      <c r="D267" s="859" t="str">
        <f>IF(CNGE_2026_M1_Secc1_Sub1!$D66="","",CNGE_2026_M1_Secc1_Sub1!$D66)</f>
        <v/>
      </c>
      <c r="E267" s="723"/>
      <c r="F267" s="723"/>
      <c r="G267" s="723"/>
      <c r="H267" s="723"/>
      <c r="I267" s="723"/>
      <c r="J267" s="723"/>
      <c r="K267" s="723"/>
      <c r="L267" s="724"/>
      <c r="M267" s="857"/>
      <c r="N267" s="856"/>
      <c r="O267" s="856"/>
      <c r="P267" s="856"/>
      <c r="Q267" s="856"/>
      <c r="R267" s="809"/>
      <c r="S267" s="857"/>
      <c r="T267" s="856"/>
      <c r="U267" s="856"/>
      <c r="V267" s="856"/>
      <c r="W267" s="856"/>
      <c r="X267" s="809"/>
      <c r="Y267" s="857"/>
      <c r="Z267" s="856"/>
      <c r="AA267" s="856"/>
      <c r="AB267" s="856"/>
      <c r="AC267" s="856"/>
      <c r="AD267" s="809"/>
      <c r="AI267">
        <f t="shared" si="32"/>
        <v>0</v>
      </c>
      <c r="AJ267">
        <f t="shared" si="33"/>
        <v>0</v>
      </c>
      <c r="AK267">
        <f t="shared" si="31"/>
        <v>0</v>
      </c>
      <c r="AL267">
        <f t="shared" si="34"/>
        <v>0</v>
      </c>
      <c r="AM267" s="293">
        <f t="shared" si="35"/>
        <v>0</v>
      </c>
      <c r="AN267" s="352" t="str">
        <f>IF(AM267=0,"",
IF(SUM($AM$242:AM267)=1,AO267,
IF($AM$362&gt;SUM($AM$242:AM267),_xlfn.CONCAT(", ",AO267),
IF($AM$362=SUM($AM$242:AM267),_xlfn.CONCAT(" y ",AO267)))))</f>
        <v/>
      </c>
      <c r="AO267" s="120" t="s">
        <v>5175</v>
      </c>
      <c r="AP267" s="290">
        <f t="shared" si="36"/>
        <v>0</v>
      </c>
      <c r="AQ267" s="293">
        <f t="shared" si="37"/>
        <v>0</v>
      </c>
      <c r="AR267" s="283" t="str">
        <f>IF(AQ267=0,"",
IF(SUM($AQ$242:AQ267)=1,AS267,
IF($AQ$362&gt;SUM($AQ$242:AQ267),_xlfn.CONCAT(", ",AS267),
IF($AQ$362=SUM($AQ$242:AQ267),_xlfn.CONCAT(" y ",AS267)))))</f>
        <v/>
      </c>
      <c r="AS267" s="120" t="s">
        <v>5175</v>
      </c>
    </row>
    <row r="268" spans="1:45" ht="15" customHeight="1">
      <c r="A268" s="30"/>
      <c r="B268" s="31"/>
      <c r="C268" s="50" t="s">
        <v>5058</v>
      </c>
      <c r="D268" s="859" t="str">
        <f>IF(CNGE_2026_M1_Secc1_Sub1!$D67="","",CNGE_2026_M1_Secc1_Sub1!$D67)</f>
        <v/>
      </c>
      <c r="E268" s="723"/>
      <c r="F268" s="723"/>
      <c r="G268" s="723"/>
      <c r="H268" s="723"/>
      <c r="I268" s="723"/>
      <c r="J268" s="723"/>
      <c r="K268" s="723"/>
      <c r="L268" s="724"/>
      <c r="M268" s="857"/>
      <c r="N268" s="856"/>
      <c r="O268" s="856"/>
      <c r="P268" s="856"/>
      <c r="Q268" s="856"/>
      <c r="R268" s="809"/>
      <c r="S268" s="857"/>
      <c r="T268" s="856"/>
      <c r="U268" s="856"/>
      <c r="V268" s="856"/>
      <c r="W268" s="856"/>
      <c r="X268" s="809"/>
      <c r="Y268" s="857"/>
      <c r="Z268" s="856"/>
      <c r="AA268" s="856"/>
      <c r="AB268" s="856"/>
      <c r="AC268" s="856"/>
      <c r="AD268" s="809"/>
      <c r="AI268">
        <f t="shared" si="32"/>
        <v>0</v>
      </c>
      <c r="AJ268">
        <f t="shared" si="33"/>
        <v>0</v>
      </c>
      <c r="AK268">
        <f t="shared" si="31"/>
        <v>0</v>
      </c>
      <c r="AL268">
        <f t="shared" si="34"/>
        <v>0</v>
      </c>
      <c r="AM268" s="293">
        <f t="shared" si="35"/>
        <v>0</v>
      </c>
      <c r="AN268" s="352" t="str">
        <f>IF(AM268=0,"",
IF(SUM($AM$242:AM268)=1,AO268,
IF($AM$362&gt;SUM($AM$242:AM268),_xlfn.CONCAT(", ",AO268),
IF($AM$362=SUM($AM$242:AM268),_xlfn.CONCAT(" y ",AO268)))))</f>
        <v/>
      </c>
      <c r="AO268" s="120" t="s">
        <v>5177</v>
      </c>
      <c r="AP268" s="290">
        <f t="shared" si="36"/>
        <v>0</v>
      </c>
      <c r="AQ268" s="293">
        <f t="shared" si="37"/>
        <v>0</v>
      </c>
      <c r="AR268" s="283" t="str">
        <f>IF(AQ268=0,"",
IF(SUM($AQ$242:AQ268)=1,AS268,
IF($AQ$362&gt;SUM($AQ$242:AQ268),_xlfn.CONCAT(", ",AS268),
IF($AQ$362=SUM($AQ$242:AQ268),_xlfn.CONCAT(" y ",AS268)))))</f>
        <v/>
      </c>
      <c r="AS268" s="120" t="s">
        <v>5177</v>
      </c>
    </row>
    <row r="269" spans="1:45" ht="15" customHeight="1">
      <c r="A269" s="30"/>
      <c r="B269" s="31"/>
      <c r="C269" s="50" t="s">
        <v>5059</v>
      </c>
      <c r="D269" s="859" t="str">
        <f>IF(CNGE_2026_M1_Secc1_Sub1!$D68="","",CNGE_2026_M1_Secc1_Sub1!$D68)</f>
        <v/>
      </c>
      <c r="E269" s="723"/>
      <c r="F269" s="723"/>
      <c r="G269" s="723"/>
      <c r="H269" s="723"/>
      <c r="I269" s="723"/>
      <c r="J269" s="723"/>
      <c r="K269" s="723"/>
      <c r="L269" s="724"/>
      <c r="M269" s="857"/>
      <c r="N269" s="856"/>
      <c r="O269" s="856"/>
      <c r="P269" s="856"/>
      <c r="Q269" s="856"/>
      <c r="R269" s="809"/>
      <c r="S269" s="857"/>
      <c r="T269" s="856"/>
      <c r="U269" s="856"/>
      <c r="V269" s="856"/>
      <c r="W269" s="856"/>
      <c r="X269" s="809"/>
      <c r="Y269" s="857"/>
      <c r="Z269" s="856"/>
      <c r="AA269" s="856"/>
      <c r="AB269" s="856"/>
      <c r="AC269" s="856"/>
      <c r="AD269" s="809"/>
      <c r="AI269">
        <f t="shared" si="32"/>
        <v>0</v>
      </c>
      <c r="AJ269">
        <f t="shared" si="33"/>
        <v>0</v>
      </c>
      <c r="AK269">
        <f t="shared" si="31"/>
        <v>0</v>
      </c>
      <c r="AL269">
        <f t="shared" si="34"/>
        <v>0</v>
      </c>
      <c r="AM269" s="293">
        <f t="shared" si="35"/>
        <v>0</v>
      </c>
      <c r="AN269" s="352" t="str">
        <f>IF(AM269=0,"",
IF(SUM($AM$242:AM269)=1,AO269,
IF($AM$362&gt;SUM($AM$242:AM269),_xlfn.CONCAT(", ",AO269),
IF($AM$362=SUM($AM$242:AM269),_xlfn.CONCAT(" y ",AO269)))))</f>
        <v/>
      </c>
      <c r="AO269" s="120" t="s">
        <v>5179</v>
      </c>
      <c r="AP269" s="290">
        <f t="shared" si="36"/>
        <v>0</v>
      </c>
      <c r="AQ269" s="293">
        <f t="shared" si="37"/>
        <v>0</v>
      </c>
      <c r="AR269" s="283" t="str">
        <f>IF(AQ269=0,"",
IF(SUM($AQ$242:AQ269)=1,AS269,
IF($AQ$362&gt;SUM($AQ$242:AQ269),_xlfn.CONCAT(", ",AS269),
IF($AQ$362=SUM($AQ$242:AQ269),_xlfn.CONCAT(" y ",AS269)))))</f>
        <v/>
      </c>
      <c r="AS269" s="120" t="s">
        <v>5179</v>
      </c>
    </row>
    <row r="270" spans="1:45" ht="15" customHeight="1">
      <c r="A270" s="30"/>
      <c r="B270" s="31"/>
      <c r="C270" s="50" t="s">
        <v>5060</v>
      </c>
      <c r="D270" s="859" t="str">
        <f>IF(CNGE_2026_M1_Secc1_Sub1!$D69="","",CNGE_2026_M1_Secc1_Sub1!$D69)</f>
        <v/>
      </c>
      <c r="E270" s="723"/>
      <c r="F270" s="723"/>
      <c r="G270" s="723"/>
      <c r="H270" s="723"/>
      <c r="I270" s="723"/>
      <c r="J270" s="723"/>
      <c r="K270" s="723"/>
      <c r="L270" s="724"/>
      <c r="M270" s="857"/>
      <c r="N270" s="856"/>
      <c r="O270" s="856"/>
      <c r="P270" s="856"/>
      <c r="Q270" s="856"/>
      <c r="R270" s="809"/>
      <c r="S270" s="857"/>
      <c r="T270" s="856"/>
      <c r="U270" s="856"/>
      <c r="V270" s="856"/>
      <c r="W270" s="856"/>
      <c r="X270" s="809"/>
      <c r="Y270" s="857"/>
      <c r="Z270" s="856"/>
      <c r="AA270" s="856"/>
      <c r="AB270" s="856"/>
      <c r="AC270" s="856"/>
      <c r="AD270" s="809"/>
      <c r="AI270">
        <f t="shared" si="32"/>
        <v>0</v>
      </c>
      <c r="AJ270">
        <f t="shared" si="33"/>
        <v>0</v>
      </c>
      <c r="AK270">
        <f t="shared" si="31"/>
        <v>0</v>
      </c>
      <c r="AL270">
        <f t="shared" si="34"/>
        <v>0</v>
      </c>
      <c r="AM270" s="293">
        <f t="shared" si="35"/>
        <v>0</v>
      </c>
      <c r="AN270" s="352" t="str">
        <f>IF(AM270=0,"",
IF(SUM($AM$242:AM270)=1,AO270,
IF($AM$362&gt;SUM($AM$242:AM270),_xlfn.CONCAT(", ",AO270),
IF($AM$362=SUM($AM$242:AM270),_xlfn.CONCAT(" y ",AO270)))))</f>
        <v/>
      </c>
      <c r="AO270" s="120" t="s">
        <v>5181</v>
      </c>
      <c r="AP270" s="290">
        <f t="shared" si="36"/>
        <v>0</v>
      </c>
      <c r="AQ270" s="293">
        <f t="shared" si="37"/>
        <v>0</v>
      </c>
      <c r="AR270" s="283" t="str">
        <f>IF(AQ270=0,"",
IF(SUM($AQ$242:AQ270)=1,AS270,
IF($AQ$362&gt;SUM($AQ$242:AQ270),_xlfn.CONCAT(", ",AS270),
IF($AQ$362=SUM($AQ$242:AQ270),_xlfn.CONCAT(" y ",AS270)))))</f>
        <v/>
      </c>
      <c r="AS270" s="120" t="s">
        <v>5181</v>
      </c>
    </row>
    <row r="271" spans="1:45" ht="15" customHeight="1">
      <c r="A271" s="30"/>
      <c r="B271" s="31"/>
      <c r="C271" s="50" t="s">
        <v>5061</v>
      </c>
      <c r="D271" s="859" t="str">
        <f>IF(CNGE_2026_M1_Secc1_Sub1!$D70="","",CNGE_2026_M1_Secc1_Sub1!$D70)</f>
        <v/>
      </c>
      <c r="E271" s="723"/>
      <c r="F271" s="723"/>
      <c r="G271" s="723"/>
      <c r="H271" s="723"/>
      <c r="I271" s="723"/>
      <c r="J271" s="723"/>
      <c r="K271" s="723"/>
      <c r="L271" s="724"/>
      <c r="M271" s="857"/>
      <c r="N271" s="856"/>
      <c r="O271" s="856"/>
      <c r="P271" s="856"/>
      <c r="Q271" s="856"/>
      <c r="R271" s="809"/>
      <c r="S271" s="857"/>
      <c r="T271" s="856"/>
      <c r="U271" s="856"/>
      <c r="V271" s="856"/>
      <c r="W271" s="856"/>
      <c r="X271" s="809"/>
      <c r="Y271" s="857"/>
      <c r="Z271" s="856"/>
      <c r="AA271" s="856"/>
      <c r="AB271" s="856"/>
      <c r="AC271" s="856"/>
      <c r="AD271" s="809"/>
      <c r="AI271">
        <f t="shared" si="32"/>
        <v>0</v>
      </c>
      <c r="AJ271">
        <f t="shared" si="33"/>
        <v>0</v>
      </c>
      <c r="AK271">
        <f t="shared" si="31"/>
        <v>0</v>
      </c>
      <c r="AL271">
        <f t="shared" si="34"/>
        <v>0</v>
      </c>
      <c r="AM271" s="293">
        <f t="shared" si="35"/>
        <v>0</v>
      </c>
      <c r="AN271" s="352" t="str">
        <f>IF(AM271=0,"",
IF(SUM($AM$242:AM271)=1,AO271,
IF($AM$362&gt;SUM($AM$242:AM271),_xlfn.CONCAT(", ",AO271),
IF($AM$362=SUM($AM$242:AM271),_xlfn.CONCAT(" y ",AO271)))))</f>
        <v/>
      </c>
      <c r="AO271" s="120" t="s">
        <v>5183</v>
      </c>
      <c r="AP271" s="290">
        <f t="shared" si="36"/>
        <v>0</v>
      </c>
      <c r="AQ271" s="293">
        <f t="shared" si="37"/>
        <v>0</v>
      </c>
      <c r="AR271" s="283" t="str">
        <f>IF(AQ271=0,"",
IF(SUM($AQ$242:AQ271)=1,AS271,
IF($AQ$362&gt;SUM($AQ$242:AQ271),_xlfn.CONCAT(", ",AS271),
IF($AQ$362=SUM($AQ$242:AQ271),_xlfn.CONCAT(" y ",AS271)))))</f>
        <v/>
      </c>
      <c r="AS271" s="120" t="s">
        <v>5183</v>
      </c>
    </row>
    <row r="272" spans="1:45" ht="15" customHeight="1">
      <c r="A272" s="30"/>
      <c r="B272" s="31"/>
      <c r="C272" s="50" t="s">
        <v>5062</v>
      </c>
      <c r="D272" s="859" t="str">
        <f>IF(CNGE_2026_M1_Secc1_Sub1!$D71="","",CNGE_2026_M1_Secc1_Sub1!$D71)</f>
        <v/>
      </c>
      <c r="E272" s="723"/>
      <c r="F272" s="723"/>
      <c r="G272" s="723"/>
      <c r="H272" s="723"/>
      <c r="I272" s="723"/>
      <c r="J272" s="723"/>
      <c r="K272" s="723"/>
      <c r="L272" s="724"/>
      <c r="M272" s="857"/>
      <c r="N272" s="856"/>
      <c r="O272" s="856"/>
      <c r="P272" s="856"/>
      <c r="Q272" s="856"/>
      <c r="R272" s="809"/>
      <c r="S272" s="857"/>
      <c r="T272" s="856"/>
      <c r="U272" s="856"/>
      <c r="V272" s="856"/>
      <c r="W272" s="856"/>
      <c r="X272" s="809"/>
      <c r="Y272" s="857"/>
      <c r="Z272" s="856"/>
      <c r="AA272" s="856"/>
      <c r="AB272" s="856"/>
      <c r="AC272" s="856"/>
      <c r="AD272" s="809"/>
      <c r="AI272">
        <f t="shared" si="32"/>
        <v>0</v>
      </c>
      <c r="AJ272">
        <f t="shared" si="33"/>
        <v>0</v>
      </c>
      <c r="AK272">
        <f t="shared" si="31"/>
        <v>0</v>
      </c>
      <c r="AL272">
        <f t="shared" si="34"/>
        <v>0</v>
      </c>
      <c r="AM272" s="293">
        <f t="shared" si="35"/>
        <v>0</v>
      </c>
      <c r="AN272" s="352" t="str">
        <f>IF(AM272=0,"",
IF(SUM($AM$242:AM272)=1,AO272,
IF($AM$362&gt;SUM($AM$242:AM272),_xlfn.CONCAT(", ",AO272),
IF($AM$362=SUM($AM$242:AM272),_xlfn.CONCAT(" y ",AO272)))))</f>
        <v/>
      </c>
      <c r="AO272" s="120" t="s">
        <v>5185</v>
      </c>
      <c r="AP272" s="290">
        <f t="shared" si="36"/>
        <v>0</v>
      </c>
      <c r="AQ272" s="293">
        <f t="shared" si="37"/>
        <v>0</v>
      </c>
      <c r="AR272" s="283" t="str">
        <f>IF(AQ272=0,"",
IF(SUM($AQ$242:AQ272)=1,AS272,
IF($AQ$362&gt;SUM($AQ$242:AQ272),_xlfn.CONCAT(", ",AS272),
IF($AQ$362=SUM($AQ$242:AQ272),_xlfn.CONCAT(" y ",AS272)))))</f>
        <v/>
      </c>
      <c r="AS272" s="120" t="s">
        <v>5185</v>
      </c>
    </row>
    <row r="273" spans="1:45" ht="15" customHeight="1">
      <c r="A273" s="30"/>
      <c r="B273" s="31"/>
      <c r="C273" s="50" t="s">
        <v>5063</v>
      </c>
      <c r="D273" s="859" t="str">
        <f>IF(CNGE_2026_M1_Secc1_Sub1!$D72="","",CNGE_2026_M1_Secc1_Sub1!$D72)</f>
        <v/>
      </c>
      <c r="E273" s="723"/>
      <c r="F273" s="723"/>
      <c r="G273" s="723"/>
      <c r="H273" s="723"/>
      <c r="I273" s="723"/>
      <c r="J273" s="723"/>
      <c r="K273" s="723"/>
      <c r="L273" s="724"/>
      <c r="M273" s="857"/>
      <c r="N273" s="856"/>
      <c r="O273" s="856"/>
      <c r="P273" s="856"/>
      <c r="Q273" s="856"/>
      <c r="R273" s="809"/>
      <c r="S273" s="857"/>
      <c r="T273" s="856"/>
      <c r="U273" s="856"/>
      <c r="V273" s="856"/>
      <c r="W273" s="856"/>
      <c r="X273" s="809"/>
      <c r="Y273" s="857"/>
      <c r="Z273" s="856"/>
      <c r="AA273" s="856"/>
      <c r="AB273" s="856"/>
      <c r="AC273" s="856"/>
      <c r="AD273" s="809"/>
      <c r="AI273">
        <f t="shared" si="32"/>
        <v>0</v>
      </c>
      <c r="AJ273">
        <f t="shared" si="33"/>
        <v>0</v>
      </c>
      <c r="AK273">
        <f t="shared" si="31"/>
        <v>0</v>
      </c>
      <c r="AL273">
        <f t="shared" si="34"/>
        <v>0</v>
      </c>
      <c r="AM273" s="293">
        <f t="shared" si="35"/>
        <v>0</v>
      </c>
      <c r="AN273" s="352" t="str">
        <f>IF(AM273=0,"",
IF(SUM($AM$242:AM273)=1,AO273,
IF($AM$362&gt;SUM($AM$242:AM273),_xlfn.CONCAT(", ",AO273),
IF($AM$362=SUM($AM$242:AM273),_xlfn.CONCAT(" y ",AO273)))))</f>
        <v/>
      </c>
      <c r="AO273" s="120" t="s">
        <v>5186</v>
      </c>
      <c r="AP273" s="290">
        <f t="shared" si="36"/>
        <v>0</v>
      </c>
      <c r="AQ273" s="293">
        <f t="shared" si="37"/>
        <v>0</v>
      </c>
      <c r="AR273" s="283" t="str">
        <f>IF(AQ273=0,"",
IF(SUM($AQ$242:AQ273)=1,AS273,
IF($AQ$362&gt;SUM($AQ$242:AQ273),_xlfn.CONCAT(", ",AS273),
IF($AQ$362=SUM($AQ$242:AQ273),_xlfn.CONCAT(" y ",AS273)))))</f>
        <v/>
      </c>
      <c r="AS273" s="120" t="s">
        <v>5186</v>
      </c>
    </row>
    <row r="274" spans="1:45" ht="15" customHeight="1">
      <c r="A274" s="30"/>
      <c r="B274" s="31"/>
      <c r="C274" s="50" t="s">
        <v>5064</v>
      </c>
      <c r="D274" s="859" t="str">
        <f>IF(CNGE_2026_M1_Secc1_Sub1!$D73="","",CNGE_2026_M1_Secc1_Sub1!$D73)</f>
        <v/>
      </c>
      <c r="E274" s="723"/>
      <c r="F274" s="723"/>
      <c r="G274" s="723"/>
      <c r="H274" s="723"/>
      <c r="I274" s="723"/>
      <c r="J274" s="723"/>
      <c r="K274" s="723"/>
      <c r="L274" s="724"/>
      <c r="M274" s="857"/>
      <c r="N274" s="856"/>
      <c r="O274" s="856"/>
      <c r="P274" s="856"/>
      <c r="Q274" s="856"/>
      <c r="R274" s="809"/>
      <c r="S274" s="857"/>
      <c r="T274" s="856"/>
      <c r="U274" s="856"/>
      <c r="V274" s="856"/>
      <c r="W274" s="856"/>
      <c r="X274" s="809"/>
      <c r="Y274" s="857"/>
      <c r="Z274" s="856"/>
      <c r="AA274" s="856"/>
      <c r="AB274" s="856"/>
      <c r="AC274" s="856"/>
      <c r="AD274" s="809"/>
      <c r="AI274">
        <f t="shared" ref="AI274:AI305" si="38">M274</f>
        <v>0</v>
      </c>
      <c r="AJ274">
        <f t="shared" ref="AJ274:AJ305" si="39">COUNTIF(S274:AD274,"NS")</f>
        <v>0</v>
      </c>
      <c r="AK274">
        <f t="shared" ref="AK274:AK305" si="40">SUM(S274:AD274)</f>
        <v>0</v>
      </c>
      <c r="AL274">
        <f t="shared" ref="AL274:AL305" si="41">IF(COUNTIF(M274:AD274,"NA")=3,0,IF(OR(AND(AI274=0,AJ274&gt;0),AND(AI274="NS",AK274&gt;0), AND(AI274="NS", AJ274=0,AK274=0)), 1, IF(OR(AND(AI274&gt;0,AJ274&gt;1,AI274&gt;AK274), AND(AI274="NS",AJ274=2), AND(AI274="NS",AK274=0,AJ274&gt;0),AI274=AK274), 0, 1)))</f>
        <v>0</v>
      </c>
      <c r="AM274" s="293">
        <f t="shared" ref="AM274:AM305" si="42">IF(SUM(AL274)=0,0,1)</f>
        <v>0</v>
      </c>
      <c r="AN274" s="352" t="str">
        <f>IF(AM274=0,"",
IF(SUM($AM$242:AM274)=1,AO274,
IF($AM$362&gt;SUM($AM$242:AM274),_xlfn.CONCAT(", ",AO274),
IF($AM$362=SUM($AM$242:AM274),_xlfn.CONCAT(" y ",AO274)))))</f>
        <v/>
      </c>
      <c r="AO274" s="120" t="s">
        <v>5187</v>
      </c>
      <c r="AP274" s="290">
        <f t="shared" ref="AP274:AP305" si="43">IF(AND(COUNTBLANK(D274)=1,COUNTA(M274:AD274)=0),0,IF(AND(COUNTBLANK(D274)=0,COUNTA(M274:AD274)=3),0,1))</f>
        <v>0</v>
      </c>
      <c r="AQ274" s="293">
        <f t="shared" si="37"/>
        <v>0</v>
      </c>
      <c r="AR274" s="283" t="str">
        <f>IF(AQ274=0,"",
IF(SUM($AQ$242:AQ274)=1,AS274,
IF($AQ$362&gt;SUM($AQ$242:AQ274),_xlfn.CONCAT(", ",AS274),
IF($AQ$362=SUM($AQ$242:AQ274),_xlfn.CONCAT(" y ",AS274)))))</f>
        <v/>
      </c>
      <c r="AS274" s="120" t="s">
        <v>5187</v>
      </c>
    </row>
    <row r="275" spans="1:45" ht="15" customHeight="1">
      <c r="A275" s="30"/>
      <c r="B275" s="31"/>
      <c r="C275" s="50" t="s">
        <v>5065</v>
      </c>
      <c r="D275" s="859" t="str">
        <f>IF(CNGE_2026_M1_Secc1_Sub1!$D74="","",CNGE_2026_M1_Secc1_Sub1!$D74)</f>
        <v/>
      </c>
      <c r="E275" s="723"/>
      <c r="F275" s="723"/>
      <c r="G275" s="723"/>
      <c r="H275" s="723"/>
      <c r="I275" s="723"/>
      <c r="J275" s="723"/>
      <c r="K275" s="723"/>
      <c r="L275" s="724"/>
      <c r="M275" s="857"/>
      <c r="N275" s="856"/>
      <c r="O275" s="856"/>
      <c r="P275" s="856"/>
      <c r="Q275" s="856"/>
      <c r="R275" s="809"/>
      <c r="S275" s="857"/>
      <c r="T275" s="856"/>
      <c r="U275" s="856"/>
      <c r="V275" s="856"/>
      <c r="W275" s="856"/>
      <c r="X275" s="809"/>
      <c r="Y275" s="857"/>
      <c r="Z275" s="856"/>
      <c r="AA275" s="856"/>
      <c r="AB275" s="856"/>
      <c r="AC275" s="856"/>
      <c r="AD275" s="809"/>
      <c r="AI275">
        <f t="shared" si="38"/>
        <v>0</v>
      </c>
      <c r="AJ275">
        <f t="shared" si="39"/>
        <v>0</v>
      </c>
      <c r="AK275">
        <f t="shared" si="40"/>
        <v>0</v>
      </c>
      <c r="AL275">
        <f t="shared" si="41"/>
        <v>0</v>
      </c>
      <c r="AM275" s="293">
        <f t="shared" si="42"/>
        <v>0</v>
      </c>
      <c r="AN275" s="352" t="str">
        <f>IF(AM275=0,"",
IF(SUM($AM$242:AM275)=1,AO275,
IF($AM$362&gt;SUM($AM$242:AM275),_xlfn.CONCAT(", ",AO275),
IF($AM$362=SUM($AM$242:AM275),_xlfn.CONCAT(" y ",AO275)))))</f>
        <v/>
      </c>
      <c r="AO275" s="120" t="s">
        <v>5188</v>
      </c>
      <c r="AP275" s="290">
        <f t="shared" si="43"/>
        <v>0</v>
      </c>
      <c r="AQ275" s="293">
        <f t="shared" si="37"/>
        <v>0</v>
      </c>
      <c r="AR275" s="283" t="str">
        <f>IF(AQ275=0,"",
IF(SUM($AQ$242:AQ275)=1,AS275,
IF($AQ$362&gt;SUM($AQ$242:AQ275),_xlfn.CONCAT(", ",AS275),
IF($AQ$362=SUM($AQ$242:AQ275),_xlfn.CONCAT(" y ",AS275)))))</f>
        <v/>
      </c>
      <c r="AS275" s="120" t="s">
        <v>5188</v>
      </c>
    </row>
    <row r="276" spans="1:45" ht="15" customHeight="1">
      <c r="A276" s="30"/>
      <c r="B276" s="31"/>
      <c r="C276" s="50" t="s">
        <v>5066</v>
      </c>
      <c r="D276" s="859" t="str">
        <f>IF(CNGE_2026_M1_Secc1_Sub1!$D75="","",CNGE_2026_M1_Secc1_Sub1!$D75)</f>
        <v/>
      </c>
      <c r="E276" s="723"/>
      <c r="F276" s="723"/>
      <c r="G276" s="723"/>
      <c r="H276" s="723"/>
      <c r="I276" s="723"/>
      <c r="J276" s="723"/>
      <c r="K276" s="723"/>
      <c r="L276" s="724"/>
      <c r="M276" s="857"/>
      <c r="N276" s="856"/>
      <c r="O276" s="856"/>
      <c r="P276" s="856"/>
      <c r="Q276" s="856"/>
      <c r="R276" s="809"/>
      <c r="S276" s="857"/>
      <c r="T276" s="856"/>
      <c r="U276" s="856"/>
      <c r="V276" s="856"/>
      <c r="W276" s="856"/>
      <c r="X276" s="809"/>
      <c r="Y276" s="857"/>
      <c r="Z276" s="856"/>
      <c r="AA276" s="856"/>
      <c r="AB276" s="856"/>
      <c r="AC276" s="856"/>
      <c r="AD276" s="809"/>
      <c r="AI276">
        <f t="shared" si="38"/>
        <v>0</v>
      </c>
      <c r="AJ276">
        <f t="shared" si="39"/>
        <v>0</v>
      </c>
      <c r="AK276">
        <f t="shared" si="40"/>
        <v>0</v>
      </c>
      <c r="AL276">
        <f t="shared" si="41"/>
        <v>0</v>
      </c>
      <c r="AM276" s="293">
        <f t="shared" si="42"/>
        <v>0</v>
      </c>
      <c r="AN276" s="352" t="str">
        <f>IF(AM276=0,"",
IF(SUM($AM$242:AM276)=1,AO276,
IF($AM$362&gt;SUM($AM$242:AM276),_xlfn.CONCAT(", ",AO276),
IF($AM$362=SUM($AM$242:AM276),_xlfn.CONCAT(" y ",AO276)))))</f>
        <v/>
      </c>
      <c r="AO276" s="120" t="s">
        <v>5189</v>
      </c>
      <c r="AP276" s="290">
        <f t="shared" si="43"/>
        <v>0</v>
      </c>
      <c r="AQ276" s="293">
        <f t="shared" si="37"/>
        <v>0</v>
      </c>
      <c r="AR276" s="283" t="str">
        <f>IF(AQ276=0,"",
IF(SUM($AQ$242:AQ276)=1,AS276,
IF($AQ$362&gt;SUM($AQ$242:AQ276),_xlfn.CONCAT(", ",AS276),
IF($AQ$362=SUM($AQ$242:AQ276),_xlfn.CONCAT(" y ",AS276)))))</f>
        <v/>
      </c>
      <c r="AS276" s="120" t="s">
        <v>5189</v>
      </c>
    </row>
    <row r="277" spans="1:45" ht="15" customHeight="1">
      <c r="A277" s="30"/>
      <c r="B277" s="31"/>
      <c r="C277" s="50" t="s">
        <v>5190</v>
      </c>
      <c r="D277" s="859" t="str">
        <f>IF(CNGE_2026_M1_Secc1_Sub1!$D76="","",CNGE_2026_M1_Secc1_Sub1!$D76)</f>
        <v/>
      </c>
      <c r="E277" s="723"/>
      <c r="F277" s="723"/>
      <c r="G277" s="723"/>
      <c r="H277" s="723"/>
      <c r="I277" s="723"/>
      <c r="J277" s="723"/>
      <c r="K277" s="723"/>
      <c r="L277" s="724"/>
      <c r="M277" s="857"/>
      <c r="N277" s="856"/>
      <c r="O277" s="856"/>
      <c r="P277" s="856"/>
      <c r="Q277" s="856"/>
      <c r="R277" s="809"/>
      <c r="S277" s="857"/>
      <c r="T277" s="856"/>
      <c r="U277" s="856"/>
      <c r="V277" s="856"/>
      <c r="W277" s="856"/>
      <c r="X277" s="809"/>
      <c r="Y277" s="857"/>
      <c r="Z277" s="856"/>
      <c r="AA277" s="856"/>
      <c r="AB277" s="856"/>
      <c r="AC277" s="856"/>
      <c r="AD277" s="809"/>
      <c r="AI277">
        <f t="shared" si="38"/>
        <v>0</v>
      </c>
      <c r="AJ277">
        <f t="shared" si="39"/>
        <v>0</v>
      </c>
      <c r="AK277">
        <f t="shared" si="40"/>
        <v>0</v>
      </c>
      <c r="AL277">
        <f t="shared" si="41"/>
        <v>0</v>
      </c>
      <c r="AM277" s="293">
        <f t="shared" si="42"/>
        <v>0</v>
      </c>
      <c r="AN277" s="352" t="str">
        <f>IF(AM277=0,"",
IF(SUM($AM$242:AM277)=1,AO277,
IF($AM$362&gt;SUM($AM$242:AM277),_xlfn.CONCAT(", ",AO277),
IF($AM$362=SUM($AM$242:AM277),_xlfn.CONCAT(" y ",AO277)))))</f>
        <v/>
      </c>
      <c r="AO277" s="120" t="s">
        <v>5191</v>
      </c>
      <c r="AP277" s="290">
        <f t="shared" si="43"/>
        <v>0</v>
      </c>
      <c r="AQ277" s="293">
        <f t="shared" si="37"/>
        <v>0</v>
      </c>
      <c r="AR277" s="283" t="str">
        <f>IF(AQ277=0,"",
IF(SUM($AQ$242:AQ277)=1,AS277,
IF($AQ$362&gt;SUM($AQ$242:AQ277),_xlfn.CONCAT(", ",AS277),
IF($AQ$362=SUM($AQ$242:AQ277),_xlfn.CONCAT(" y ",AS277)))))</f>
        <v/>
      </c>
      <c r="AS277" s="120" t="s">
        <v>5191</v>
      </c>
    </row>
    <row r="278" spans="1:45" ht="15" customHeight="1">
      <c r="A278" s="30"/>
      <c r="B278" s="31"/>
      <c r="C278" s="50" t="s">
        <v>5192</v>
      </c>
      <c r="D278" s="859" t="str">
        <f>IF(CNGE_2026_M1_Secc1_Sub1!$D77="","",CNGE_2026_M1_Secc1_Sub1!$D77)</f>
        <v/>
      </c>
      <c r="E278" s="723"/>
      <c r="F278" s="723"/>
      <c r="G278" s="723"/>
      <c r="H278" s="723"/>
      <c r="I278" s="723"/>
      <c r="J278" s="723"/>
      <c r="K278" s="723"/>
      <c r="L278" s="724"/>
      <c r="M278" s="857"/>
      <c r="N278" s="856"/>
      <c r="O278" s="856"/>
      <c r="P278" s="856"/>
      <c r="Q278" s="856"/>
      <c r="R278" s="809"/>
      <c r="S278" s="857"/>
      <c r="T278" s="856"/>
      <c r="U278" s="856"/>
      <c r="V278" s="856"/>
      <c r="W278" s="856"/>
      <c r="X278" s="809"/>
      <c r="Y278" s="857"/>
      <c r="Z278" s="856"/>
      <c r="AA278" s="856"/>
      <c r="AB278" s="856"/>
      <c r="AC278" s="856"/>
      <c r="AD278" s="809"/>
      <c r="AI278">
        <f t="shared" si="38"/>
        <v>0</v>
      </c>
      <c r="AJ278">
        <f t="shared" si="39"/>
        <v>0</v>
      </c>
      <c r="AK278">
        <f t="shared" si="40"/>
        <v>0</v>
      </c>
      <c r="AL278">
        <f t="shared" si="41"/>
        <v>0</v>
      </c>
      <c r="AM278" s="293">
        <f t="shared" si="42"/>
        <v>0</v>
      </c>
      <c r="AN278" s="352" t="str">
        <f>IF(AM278=0,"",
IF(SUM($AM$242:AM278)=1,AO278,
IF($AM$362&gt;SUM($AM$242:AM278),_xlfn.CONCAT(", ",AO278),
IF($AM$362=SUM($AM$242:AM278),_xlfn.CONCAT(" y ",AO278)))))</f>
        <v/>
      </c>
      <c r="AO278" s="120" t="s">
        <v>5193</v>
      </c>
      <c r="AP278" s="290">
        <f t="shared" si="43"/>
        <v>0</v>
      </c>
      <c r="AQ278" s="293">
        <f t="shared" si="37"/>
        <v>0</v>
      </c>
      <c r="AR278" s="283" t="str">
        <f>IF(AQ278=0,"",
IF(SUM($AQ$242:AQ278)=1,AS278,
IF($AQ$362&gt;SUM($AQ$242:AQ278),_xlfn.CONCAT(", ",AS278),
IF($AQ$362=SUM($AQ$242:AQ278),_xlfn.CONCAT(" y ",AS278)))))</f>
        <v/>
      </c>
      <c r="AS278" s="120" t="s">
        <v>5193</v>
      </c>
    </row>
    <row r="279" spans="1:45" ht="15" customHeight="1">
      <c r="A279" s="30"/>
      <c r="B279" s="31"/>
      <c r="C279" s="50" t="s">
        <v>5194</v>
      </c>
      <c r="D279" s="859" t="str">
        <f>IF(CNGE_2026_M1_Secc1_Sub1!$D78="","",CNGE_2026_M1_Secc1_Sub1!$D78)</f>
        <v/>
      </c>
      <c r="E279" s="723"/>
      <c r="F279" s="723"/>
      <c r="G279" s="723"/>
      <c r="H279" s="723"/>
      <c r="I279" s="723"/>
      <c r="J279" s="723"/>
      <c r="K279" s="723"/>
      <c r="L279" s="724"/>
      <c r="M279" s="857"/>
      <c r="N279" s="856"/>
      <c r="O279" s="856"/>
      <c r="P279" s="856"/>
      <c r="Q279" s="856"/>
      <c r="R279" s="809"/>
      <c r="S279" s="857"/>
      <c r="T279" s="856"/>
      <c r="U279" s="856"/>
      <c r="V279" s="856"/>
      <c r="W279" s="856"/>
      <c r="X279" s="809"/>
      <c r="Y279" s="857"/>
      <c r="Z279" s="856"/>
      <c r="AA279" s="856"/>
      <c r="AB279" s="856"/>
      <c r="AC279" s="856"/>
      <c r="AD279" s="809"/>
      <c r="AI279">
        <f t="shared" si="38"/>
        <v>0</v>
      </c>
      <c r="AJ279">
        <f t="shared" si="39"/>
        <v>0</v>
      </c>
      <c r="AK279">
        <f t="shared" si="40"/>
        <v>0</v>
      </c>
      <c r="AL279">
        <f t="shared" si="41"/>
        <v>0</v>
      </c>
      <c r="AM279" s="293">
        <f t="shared" si="42"/>
        <v>0</v>
      </c>
      <c r="AN279" s="352" t="str">
        <f>IF(AM279=0,"",
IF(SUM($AM$242:AM279)=1,AO279,
IF($AM$362&gt;SUM($AM$242:AM279),_xlfn.CONCAT(", ",AO279),
IF($AM$362=SUM($AM$242:AM279),_xlfn.CONCAT(" y ",AO279)))))</f>
        <v/>
      </c>
      <c r="AO279" s="120" t="s">
        <v>5195</v>
      </c>
      <c r="AP279" s="290">
        <f t="shared" si="43"/>
        <v>0</v>
      </c>
      <c r="AQ279" s="293">
        <f t="shared" si="37"/>
        <v>0</v>
      </c>
      <c r="AR279" s="283" t="str">
        <f>IF(AQ279=0,"",
IF(SUM($AQ$242:AQ279)=1,AS279,
IF($AQ$362&gt;SUM($AQ$242:AQ279),_xlfn.CONCAT(", ",AS279),
IF($AQ$362=SUM($AQ$242:AQ279),_xlfn.CONCAT(" y ",AS279)))))</f>
        <v/>
      </c>
      <c r="AS279" s="120" t="s">
        <v>5195</v>
      </c>
    </row>
    <row r="280" spans="1:45" ht="15" customHeight="1">
      <c r="A280" s="30"/>
      <c r="B280" s="31"/>
      <c r="C280" s="50" t="s">
        <v>5196</v>
      </c>
      <c r="D280" s="859" t="str">
        <f>IF(CNGE_2026_M1_Secc1_Sub1!$D79="","",CNGE_2026_M1_Secc1_Sub1!$D79)</f>
        <v/>
      </c>
      <c r="E280" s="723"/>
      <c r="F280" s="723"/>
      <c r="G280" s="723"/>
      <c r="H280" s="723"/>
      <c r="I280" s="723"/>
      <c r="J280" s="723"/>
      <c r="K280" s="723"/>
      <c r="L280" s="724"/>
      <c r="M280" s="857"/>
      <c r="N280" s="856"/>
      <c r="O280" s="856"/>
      <c r="P280" s="856"/>
      <c r="Q280" s="856"/>
      <c r="R280" s="809"/>
      <c r="S280" s="857"/>
      <c r="T280" s="856"/>
      <c r="U280" s="856"/>
      <c r="V280" s="856"/>
      <c r="W280" s="856"/>
      <c r="X280" s="809"/>
      <c r="Y280" s="857"/>
      <c r="Z280" s="856"/>
      <c r="AA280" s="856"/>
      <c r="AB280" s="856"/>
      <c r="AC280" s="856"/>
      <c r="AD280" s="809"/>
      <c r="AI280">
        <f t="shared" si="38"/>
        <v>0</v>
      </c>
      <c r="AJ280">
        <f t="shared" si="39"/>
        <v>0</v>
      </c>
      <c r="AK280">
        <f t="shared" si="40"/>
        <v>0</v>
      </c>
      <c r="AL280">
        <f t="shared" si="41"/>
        <v>0</v>
      </c>
      <c r="AM280" s="293">
        <f t="shared" si="42"/>
        <v>0</v>
      </c>
      <c r="AN280" s="352" t="str">
        <f>IF(AM280=0,"",
IF(SUM($AM$242:AM280)=1,AO280,
IF($AM$362&gt;SUM($AM$242:AM280),_xlfn.CONCAT(", ",AO280),
IF($AM$362=SUM($AM$242:AM280),_xlfn.CONCAT(" y ",AO280)))))</f>
        <v/>
      </c>
      <c r="AO280" s="120" t="s">
        <v>5197</v>
      </c>
      <c r="AP280" s="290">
        <f t="shared" si="43"/>
        <v>0</v>
      </c>
      <c r="AQ280" s="293">
        <f t="shared" si="37"/>
        <v>0</v>
      </c>
      <c r="AR280" s="283" t="str">
        <f>IF(AQ280=0,"",
IF(SUM($AQ$242:AQ280)=1,AS280,
IF($AQ$362&gt;SUM($AQ$242:AQ280),_xlfn.CONCAT(", ",AS280),
IF($AQ$362=SUM($AQ$242:AQ280),_xlfn.CONCAT(" y ",AS280)))))</f>
        <v/>
      </c>
      <c r="AS280" s="120" t="s">
        <v>5197</v>
      </c>
    </row>
    <row r="281" spans="1:45" ht="15" customHeight="1">
      <c r="A281" s="30"/>
      <c r="B281" s="31"/>
      <c r="C281" s="50" t="s">
        <v>5198</v>
      </c>
      <c r="D281" s="859" t="str">
        <f>IF(CNGE_2026_M1_Secc1_Sub1!$D80="","",CNGE_2026_M1_Secc1_Sub1!$D80)</f>
        <v/>
      </c>
      <c r="E281" s="723"/>
      <c r="F281" s="723"/>
      <c r="G281" s="723"/>
      <c r="H281" s="723"/>
      <c r="I281" s="723"/>
      <c r="J281" s="723"/>
      <c r="K281" s="723"/>
      <c r="L281" s="724"/>
      <c r="M281" s="857"/>
      <c r="N281" s="856"/>
      <c r="O281" s="856"/>
      <c r="P281" s="856"/>
      <c r="Q281" s="856"/>
      <c r="R281" s="809"/>
      <c r="S281" s="857"/>
      <c r="T281" s="856"/>
      <c r="U281" s="856"/>
      <c r="V281" s="856"/>
      <c r="W281" s="856"/>
      <c r="X281" s="809"/>
      <c r="Y281" s="857"/>
      <c r="Z281" s="856"/>
      <c r="AA281" s="856"/>
      <c r="AB281" s="856"/>
      <c r="AC281" s="856"/>
      <c r="AD281" s="809"/>
      <c r="AI281">
        <f t="shared" si="38"/>
        <v>0</v>
      </c>
      <c r="AJ281">
        <f t="shared" si="39"/>
        <v>0</v>
      </c>
      <c r="AK281">
        <f t="shared" si="40"/>
        <v>0</v>
      </c>
      <c r="AL281">
        <f t="shared" si="41"/>
        <v>0</v>
      </c>
      <c r="AM281" s="293">
        <f t="shared" si="42"/>
        <v>0</v>
      </c>
      <c r="AN281" s="352" t="str">
        <f>IF(AM281=0,"",
IF(SUM($AM$242:AM281)=1,AO281,
IF($AM$362&gt;SUM($AM$242:AM281),_xlfn.CONCAT(", ",AO281),
IF($AM$362=SUM($AM$242:AM281),_xlfn.CONCAT(" y ",AO281)))))</f>
        <v/>
      </c>
      <c r="AO281" s="120" t="s">
        <v>5199</v>
      </c>
      <c r="AP281" s="290">
        <f t="shared" si="43"/>
        <v>0</v>
      </c>
      <c r="AQ281" s="293">
        <f t="shared" si="37"/>
        <v>0</v>
      </c>
      <c r="AR281" s="283" t="str">
        <f>IF(AQ281=0,"",
IF(SUM($AQ$242:AQ281)=1,AS281,
IF($AQ$362&gt;SUM($AQ$242:AQ281),_xlfn.CONCAT(", ",AS281),
IF($AQ$362=SUM($AQ$242:AQ281),_xlfn.CONCAT(" y ",AS281)))))</f>
        <v/>
      </c>
      <c r="AS281" s="120" t="s">
        <v>5199</v>
      </c>
    </row>
    <row r="282" spans="1:45" ht="15" customHeight="1">
      <c r="A282" s="30"/>
      <c r="B282" s="31"/>
      <c r="C282" s="50" t="s">
        <v>5200</v>
      </c>
      <c r="D282" s="859" t="str">
        <f>IF(CNGE_2026_M1_Secc1_Sub1!$D81="","",CNGE_2026_M1_Secc1_Sub1!$D81)</f>
        <v/>
      </c>
      <c r="E282" s="723"/>
      <c r="F282" s="723"/>
      <c r="G282" s="723"/>
      <c r="H282" s="723"/>
      <c r="I282" s="723"/>
      <c r="J282" s="723"/>
      <c r="K282" s="723"/>
      <c r="L282" s="724"/>
      <c r="M282" s="857"/>
      <c r="N282" s="856"/>
      <c r="O282" s="856"/>
      <c r="P282" s="856"/>
      <c r="Q282" s="856"/>
      <c r="R282" s="809"/>
      <c r="S282" s="857"/>
      <c r="T282" s="856"/>
      <c r="U282" s="856"/>
      <c r="V282" s="856"/>
      <c r="W282" s="856"/>
      <c r="X282" s="809"/>
      <c r="Y282" s="857"/>
      <c r="Z282" s="856"/>
      <c r="AA282" s="856"/>
      <c r="AB282" s="856"/>
      <c r="AC282" s="856"/>
      <c r="AD282" s="809"/>
      <c r="AI282">
        <f t="shared" si="38"/>
        <v>0</v>
      </c>
      <c r="AJ282">
        <f t="shared" si="39"/>
        <v>0</v>
      </c>
      <c r="AK282">
        <f t="shared" si="40"/>
        <v>0</v>
      </c>
      <c r="AL282">
        <f t="shared" si="41"/>
        <v>0</v>
      </c>
      <c r="AM282" s="293">
        <f t="shared" si="42"/>
        <v>0</v>
      </c>
      <c r="AN282" s="352" t="str">
        <f>IF(AM282=0,"",
IF(SUM($AM$242:AM282)=1,AO282,
IF($AM$362&gt;SUM($AM$242:AM282),_xlfn.CONCAT(", ",AO282),
IF($AM$362=SUM($AM$242:AM282),_xlfn.CONCAT(" y ",AO282)))))</f>
        <v/>
      </c>
      <c r="AO282" s="120" t="s">
        <v>5201</v>
      </c>
      <c r="AP282" s="290">
        <f t="shared" si="43"/>
        <v>0</v>
      </c>
      <c r="AQ282" s="293">
        <f t="shared" si="37"/>
        <v>0</v>
      </c>
      <c r="AR282" s="283" t="str">
        <f>IF(AQ282=0,"",
IF(SUM($AQ$242:AQ282)=1,AS282,
IF($AQ$362&gt;SUM($AQ$242:AQ282),_xlfn.CONCAT(", ",AS282),
IF($AQ$362=SUM($AQ$242:AQ282),_xlfn.CONCAT(" y ",AS282)))))</f>
        <v/>
      </c>
      <c r="AS282" s="120" t="s">
        <v>5201</v>
      </c>
    </row>
    <row r="283" spans="1:45" ht="15" customHeight="1">
      <c r="A283" s="30"/>
      <c r="B283" s="31"/>
      <c r="C283" s="50" t="s">
        <v>5202</v>
      </c>
      <c r="D283" s="859" t="str">
        <f>IF(CNGE_2026_M1_Secc1_Sub1!$D82="","",CNGE_2026_M1_Secc1_Sub1!$D82)</f>
        <v/>
      </c>
      <c r="E283" s="723"/>
      <c r="F283" s="723"/>
      <c r="G283" s="723"/>
      <c r="H283" s="723"/>
      <c r="I283" s="723"/>
      <c r="J283" s="723"/>
      <c r="K283" s="723"/>
      <c r="L283" s="724"/>
      <c r="M283" s="857"/>
      <c r="N283" s="856"/>
      <c r="O283" s="856"/>
      <c r="P283" s="856"/>
      <c r="Q283" s="856"/>
      <c r="R283" s="809"/>
      <c r="S283" s="857"/>
      <c r="T283" s="856"/>
      <c r="U283" s="856"/>
      <c r="V283" s="856"/>
      <c r="W283" s="856"/>
      <c r="X283" s="809"/>
      <c r="Y283" s="857"/>
      <c r="Z283" s="856"/>
      <c r="AA283" s="856"/>
      <c r="AB283" s="856"/>
      <c r="AC283" s="856"/>
      <c r="AD283" s="809"/>
      <c r="AI283">
        <f t="shared" si="38"/>
        <v>0</v>
      </c>
      <c r="AJ283">
        <f t="shared" si="39"/>
        <v>0</v>
      </c>
      <c r="AK283">
        <f t="shared" si="40"/>
        <v>0</v>
      </c>
      <c r="AL283">
        <f t="shared" si="41"/>
        <v>0</v>
      </c>
      <c r="AM283" s="293">
        <f t="shared" si="42"/>
        <v>0</v>
      </c>
      <c r="AN283" s="352" t="str">
        <f>IF(AM283=0,"",
IF(SUM($AM$242:AM283)=1,AO283,
IF($AM$362&gt;SUM($AM$242:AM283),_xlfn.CONCAT(", ",AO283),
IF($AM$362=SUM($AM$242:AM283),_xlfn.CONCAT(" y ",AO283)))))</f>
        <v/>
      </c>
      <c r="AO283" s="120" t="s">
        <v>5203</v>
      </c>
      <c r="AP283" s="290">
        <f t="shared" si="43"/>
        <v>0</v>
      </c>
      <c r="AQ283" s="293">
        <f t="shared" si="37"/>
        <v>0</v>
      </c>
      <c r="AR283" s="283" t="str">
        <f>IF(AQ283=0,"",
IF(SUM($AQ$242:AQ283)=1,AS283,
IF($AQ$362&gt;SUM($AQ$242:AQ283),_xlfn.CONCAT(", ",AS283),
IF($AQ$362=SUM($AQ$242:AQ283),_xlfn.CONCAT(" y ",AS283)))))</f>
        <v/>
      </c>
      <c r="AS283" s="120" t="s">
        <v>5203</v>
      </c>
    </row>
    <row r="284" spans="1:45" ht="15" customHeight="1">
      <c r="A284" s="30"/>
      <c r="B284" s="31"/>
      <c r="C284" s="50" t="s">
        <v>5204</v>
      </c>
      <c r="D284" s="859" t="str">
        <f>IF(CNGE_2026_M1_Secc1_Sub1!$D83="","",CNGE_2026_M1_Secc1_Sub1!$D83)</f>
        <v/>
      </c>
      <c r="E284" s="723"/>
      <c r="F284" s="723"/>
      <c r="G284" s="723"/>
      <c r="H284" s="723"/>
      <c r="I284" s="723"/>
      <c r="J284" s="723"/>
      <c r="K284" s="723"/>
      <c r="L284" s="724"/>
      <c r="M284" s="857"/>
      <c r="N284" s="856"/>
      <c r="O284" s="856"/>
      <c r="P284" s="856"/>
      <c r="Q284" s="856"/>
      <c r="R284" s="809"/>
      <c r="S284" s="857"/>
      <c r="T284" s="856"/>
      <c r="U284" s="856"/>
      <c r="V284" s="856"/>
      <c r="W284" s="856"/>
      <c r="X284" s="809"/>
      <c r="Y284" s="857"/>
      <c r="Z284" s="856"/>
      <c r="AA284" s="856"/>
      <c r="AB284" s="856"/>
      <c r="AC284" s="856"/>
      <c r="AD284" s="809"/>
      <c r="AI284">
        <f t="shared" si="38"/>
        <v>0</v>
      </c>
      <c r="AJ284">
        <f t="shared" si="39"/>
        <v>0</v>
      </c>
      <c r="AK284">
        <f t="shared" si="40"/>
        <v>0</v>
      </c>
      <c r="AL284">
        <f t="shared" si="41"/>
        <v>0</v>
      </c>
      <c r="AM284" s="293">
        <f t="shared" si="42"/>
        <v>0</v>
      </c>
      <c r="AN284" s="352" t="str">
        <f>IF(AM284=0,"",
IF(SUM($AM$242:AM284)=1,AO284,
IF($AM$362&gt;SUM($AM$242:AM284),_xlfn.CONCAT(", ",AO284),
IF($AM$362=SUM($AM$242:AM284),_xlfn.CONCAT(" y ",AO284)))))</f>
        <v/>
      </c>
      <c r="AO284" s="120" t="s">
        <v>5205</v>
      </c>
      <c r="AP284" s="290">
        <f t="shared" si="43"/>
        <v>0</v>
      </c>
      <c r="AQ284" s="293">
        <f t="shared" si="37"/>
        <v>0</v>
      </c>
      <c r="AR284" s="283" t="str">
        <f>IF(AQ284=0,"",
IF(SUM($AQ$242:AQ284)=1,AS284,
IF($AQ$362&gt;SUM($AQ$242:AQ284),_xlfn.CONCAT(", ",AS284),
IF($AQ$362=SUM($AQ$242:AQ284),_xlfn.CONCAT(" y ",AS284)))))</f>
        <v/>
      </c>
      <c r="AS284" s="120" t="s">
        <v>5205</v>
      </c>
    </row>
    <row r="285" spans="1:45" ht="15" customHeight="1">
      <c r="A285" s="30"/>
      <c r="B285" s="31"/>
      <c r="C285" s="50" t="s">
        <v>5206</v>
      </c>
      <c r="D285" s="859" t="str">
        <f>IF(CNGE_2026_M1_Secc1_Sub1!$D84="","",CNGE_2026_M1_Secc1_Sub1!$D84)</f>
        <v/>
      </c>
      <c r="E285" s="723"/>
      <c r="F285" s="723"/>
      <c r="G285" s="723"/>
      <c r="H285" s="723"/>
      <c r="I285" s="723"/>
      <c r="J285" s="723"/>
      <c r="K285" s="723"/>
      <c r="L285" s="724"/>
      <c r="M285" s="857"/>
      <c r="N285" s="856"/>
      <c r="O285" s="856"/>
      <c r="P285" s="856"/>
      <c r="Q285" s="856"/>
      <c r="R285" s="809"/>
      <c r="S285" s="857"/>
      <c r="T285" s="856"/>
      <c r="U285" s="856"/>
      <c r="V285" s="856"/>
      <c r="W285" s="856"/>
      <c r="X285" s="809"/>
      <c r="Y285" s="857"/>
      <c r="Z285" s="856"/>
      <c r="AA285" s="856"/>
      <c r="AB285" s="856"/>
      <c r="AC285" s="856"/>
      <c r="AD285" s="809"/>
      <c r="AI285">
        <f t="shared" si="38"/>
        <v>0</v>
      </c>
      <c r="AJ285">
        <f t="shared" si="39"/>
        <v>0</v>
      </c>
      <c r="AK285">
        <f t="shared" si="40"/>
        <v>0</v>
      </c>
      <c r="AL285">
        <f t="shared" si="41"/>
        <v>0</v>
      </c>
      <c r="AM285" s="293">
        <f t="shared" si="42"/>
        <v>0</v>
      </c>
      <c r="AN285" s="352" t="str">
        <f>IF(AM285=0,"",
IF(SUM($AM$242:AM285)=1,AO285,
IF($AM$362&gt;SUM($AM$242:AM285),_xlfn.CONCAT(", ",AO285),
IF($AM$362=SUM($AM$242:AM285),_xlfn.CONCAT(" y ",AO285)))))</f>
        <v/>
      </c>
      <c r="AO285" s="120" t="s">
        <v>5207</v>
      </c>
      <c r="AP285" s="290">
        <f t="shared" si="43"/>
        <v>0</v>
      </c>
      <c r="AQ285" s="293">
        <f t="shared" si="37"/>
        <v>0</v>
      </c>
      <c r="AR285" s="283" t="str">
        <f>IF(AQ285=0,"",
IF(SUM($AQ$242:AQ285)=1,AS285,
IF($AQ$362&gt;SUM($AQ$242:AQ285),_xlfn.CONCAT(", ",AS285),
IF($AQ$362=SUM($AQ$242:AQ285),_xlfn.CONCAT(" y ",AS285)))))</f>
        <v/>
      </c>
      <c r="AS285" s="120" t="s">
        <v>5207</v>
      </c>
    </row>
    <row r="286" spans="1:45" ht="15" customHeight="1">
      <c r="A286" s="30"/>
      <c r="B286" s="31"/>
      <c r="C286" s="50" t="s">
        <v>5208</v>
      </c>
      <c r="D286" s="859" t="str">
        <f>IF(CNGE_2026_M1_Secc1_Sub1!$D85="","",CNGE_2026_M1_Secc1_Sub1!$D85)</f>
        <v/>
      </c>
      <c r="E286" s="723"/>
      <c r="F286" s="723"/>
      <c r="G286" s="723"/>
      <c r="H286" s="723"/>
      <c r="I286" s="723"/>
      <c r="J286" s="723"/>
      <c r="K286" s="723"/>
      <c r="L286" s="724"/>
      <c r="M286" s="857"/>
      <c r="N286" s="856"/>
      <c r="O286" s="856"/>
      <c r="P286" s="856"/>
      <c r="Q286" s="856"/>
      <c r="R286" s="809"/>
      <c r="S286" s="857"/>
      <c r="T286" s="856"/>
      <c r="U286" s="856"/>
      <c r="V286" s="856"/>
      <c r="W286" s="856"/>
      <c r="X286" s="809"/>
      <c r="Y286" s="857"/>
      <c r="Z286" s="856"/>
      <c r="AA286" s="856"/>
      <c r="AB286" s="856"/>
      <c r="AC286" s="856"/>
      <c r="AD286" s="809"/>
      <c r="AI286">
        <f t="shared" si="38"/>
        <v>0</v>
      </c>
      <c r="AJ286">
        <f t="shared" si="39"/>
        <v>0</v>
      </c>
      <c r="AK286">
        <f t="shared" si="40"/>
        <v>0</v>
      </c>
      <c r="AL286">
        <f t="shared" si="41"/>
        <v>0</v>
      </c>
      <c r="AM286" s="293">
        <f t="shared" si="42"/>
        <v>0</v>
      </c>
      <c r="AN286" s="352" t="str">
        <f>IF(AM286=0,"",
IF(SUM($AM$242:AM286)=1,AO286,
IF($AM$362&gt;SUM($AM$242:AM286),_xlfn.CONCAT(", ",AO286),
IF($AM$362=SUM($AM$242:AM286),_xlfn.CONCAT(" y ",AO286)))))</f>
        <v/>
      </c>
      <c r="AO286" s="120" t="s">
        <v>5209</v>
      </c>
      <c r="AP286" s="290">
        <f t="shared" si="43"/>
        <v>0</v>
      </c>
      <c r="AQ286" s="293">
        <f t="shared" si="37"/>
        <v>0</v>
      </c>
      <c r="AR286" s="283" t="str">
        <f>IF(AQ286=0,"",
IF(SUM($AQ$242:AQ286)=1,AS286,
IF($AQ$362&gt;SUM($AQ$242:AQ286),_xlfn.CONCAT(", ",AS286),
IF($AQ$362=SUM($AQ$242:AQ286),_xlfn.CONCAT(" y ",AS286)))))</f>
        <v/>
      </c>
      <c r="AS286" s="120" t="s">
        <v>5209</v>
      </c>
    </row>
    <row r="287" spans="1:45" ht="15" customHeight="1">
      <c r="A287" s="30"/>
      <c r="B287" s="31"/>
      <c r="C287" s="50" t="s">
        <v>5210</v>
      </c>
      <c r="D287" s="859" t="str">
        <f>IF(CNGE_2026_M1_Secc1_Sub1!$D86="","",CNGE_2026_M1_Secc1_Sub1!$D86)</f>
        <v/>
      </c>
      <c r="E287" s="723"/>
      <c r="F287" s="723"/>
      <c r="G287" s="723"/>
      <c r="H287" s="723"/>
      <c r="I287" s="723"/>
      <c r="J287" s="723"/>
      <c r="K287" s="723"/>
      <c r="L287" s="724"/>
      <c r="M287" s="857"/>
      <c r="N287" s="856"/>
      <c r="O287" s="856"/>
      <c r="P287" s="856"/>
      <c r="Q287" s="856"/>
      <c r="R287" s="809"/>
      <c r="S287" s="857"/>
      <c r="T287" s="856"/>
      <c r="U287" s="856"/>
      <c r="V287" s="856"/>
      <c r="W287" s="856"/>
      <c r="X287" s="809"/>
      <c r="Y287" s="857"/>
      <c r="Z287" s="856"/>
      <c r="AA287" s="856"/>
      <c r="AB287" s="856"/>
      <c r="AC287" s="856"/>
      <c r="AD287" s="809"/>
      <c r="AI287">
        <f t="shared" si="38"/>
        <v>0</v>
      </c>
      <c r="AJ287">
        <f t="shared" si="39"/>
        <v>0</v>
      </c>
      <c r="AK287">
        <f t="shared" si="40"/>
        <v>0</v>
      </c>
      <c r="AL287">
        <f t="shared" si="41"/>
        <v>0</v>
      </c>
      <c r="AM287" s="293">
        <f t="shared" si="42"/>
        <v>0</v>
      </c>
      <c r="AN287" s="352" t="str">
        <f>IF(AM287=0,"",
IF(SUM($AM$242:AM287)=1,AO287,
IF($AM$362&gt;SUM($AM$242:AM287),_xlfn.CONCAT(", ",AO287),
IF($AM$362=SUM($AM$242:AM287),_xlfn.CONCAT(" y ",AO287)))))</f>
        <v/>
      </c>
      <c r="AO287" s="120" t="s">
        <v>5211</v>
      </c>
      <c r="AP287" s="290">
        <f t="shared" si="43"/>
        <v>0</v>
      </c>
      <c r="AQ287" s="293">
        <f t="shared" si="37"/>
        <v>0</v>
      </c>
      <c r="AR287" s="283" t="str">
        <f>IF(AQ287=0,"",
IF(SUM($AQ$242:AQ287)=1,AS287,
IF($AQ$362&gt;SUM($AQ$242:AQ287),_xlfn.CONCAT(", ",AS287),
IF($AQ$362=SUM($AQ$242:AQ287),_xlfn.CONCAT(" y ",AS287)))))</f>
        <v/>
      </c>
      <c r="AS287" s="120" t="s">
        <v>5211</v>
      </c>
    </row>
    <row r="288" spans="1:45" ht="15" customHeight="1">
      <c r="A288" s="30"/>
      <c r="B288" s="31"/>
      <c r="C288" s="50" t="s">
        <v>5212</v>
      </c>
      <c r="D288" s="859" t="str">
        <f>IF(CNGE_2026_M1_Secc1_Sub1!$D87="","",CNGE_2026_M1_Secc1_Sub1!$D87)</f>
        <v/>
      </c>
      <c r="E288" s="723"/>
      <c r="F288" s="723"/>
      <c r="G288" s="723"/>
      <c r="H288" s="723"/>
      <c r="I288" s="723"/>
      <c r="J288" s="723"/>
      <c r="K288" s="723"/>
      <c r="L288" s="724"/>
      <c r="M288" s="857"/>
      <c r="N288" s="856"/>
      <c r="O288" s="856"/>
      <c r="P288" s="856"/>
      <c r="Q288" s="856"/>
      <c r="R288" s="809"/>
      <c r="S288" s="857"/>
      <c r="T288" s="856"/>
      <c r="U288" s="856"/>
      <c r="V288" s="856"/>
      <c r="W288" s="856"/>
      <c r="X288" s="809"/>
      <c r="Y288" s="857"/>
      <c r="Z288" s="856"/>
      <c r="AA288" s="856"/>
      <c r="AB288" s="856"/>
      <c r="AC288" s="856"/>
      <c r="AD288" s="809"/>
      <c r="AI288">
        <f t="shared" si="38"/>
        <v>0</v>
      </c>
      <c r="AJ288">
        <f t="shared" si="39"/>
        <v>0</v>
      </c>
      <c r="AK288">
        <f t="shared" si="40"/>
        <v>0</v>
      </c>
      <c r="AL288">
        <f t="shared" si="41"/>
        <v>0</v>
      </c>
      <c r="AM288" s="293">
        <f t="shared" si="42"/>
        <v>0</v>
      </c>
      <c r="AN288" s="352" t="str">
        <f>IF(AM288=0,"",
IF(SUM($AM$242:AM288)=1,AO288,
IF($AM$362&gt;SUM($AM$242:AM288),_xlfn.CONCAT(", ",AO288),
IF($AM$362=SUM($AM$242:AM288),_xlfn.CONCAT(" y ",AO288)))))</f>
        <v/>
      </c>
      <c r="AO288" s="120" t="s">
        <v>5213</v>
      </c>
      <c r="AP288" s="290">
        <f t="shared" si="43"/>
        <v>0</v>
      </c>
      <c r="AQ288" s="293">
        <f t="shared" si="37"/>
        <v>0</v>
      </c>
      <c r="AR288" s="283" t="str">
        <f>IF(AQ288=0,"",
IF(SUM($AQ$242:AQ288)=1,AS288,
IF($AQ$362&gt;SUM($AQ$242:AQ288),_xlfn.CONCAT(", ",AS288),
IF($AQ$362=SUM($AQ$242:AQ288),_xlfn.CONCAT(" y ",AS288)))))</f>
        <v/>
      </c>
      <c r="AS288" s="120" t="s">
        <v>5213</v>
      </c>
    </row>
    <row r="289" spans="1:45" ht="15" customHeight="1">
      <c r="A289" s="30"/>
      <c r="B289" s="31"/>
      <c r="C289" s="50" t="s">
        <v>5214</v>
      </c>
      <c r="D289" s="859" t="str">
        <f>IF(CNGE_2026_M1_Secc1_Sub1!$D88="","",CNGE_2026_M1_Secc1_Sub1!$D88)</f>
        <v/>
      </c>
      <c r="E289" s="723"/>
      <c r="F289" s="723"/>
      <c r="G289" s="723"/>
      <c r="H289" s="723"/>
      <c r="I289" s="723"/>
      <c r="J289" s="723"/>
      <c r="K289" s="723"/>
      <c r="L289" s="724"/>
      <c r="M289" s="857"/>
      <c r="N289" s="856"/>
      <c r="O289" s="856"/>
      <c r="P289" s="856"/>
      <c r="Q289" s="856"/>
      <c r="R289" s="809"/>
      <c r="S289" s="857"/>
      <c r="T289" s="856"/>
      <c r="U289" s="856"/>
      <c r="V289" s="856"/>
      <c r="W289" s="856"/>
      <c r="X289" s="809"/>
      <c r="Y289" s="857"/>
      <c r="Z289" s="856"/>
      <c r="AA289" s="856"/>
      <c r="AB289" s="856"/>
      <c r="AC289" s="856"/>
      <c r="AD289" s="809"/>
      <c r="AI289">
        <f t="shared" si="38"/>
        <v>0</v>
      </c>
      <c r="AJ289">
        <f t="shared" si="39"/>
        <v>0</v>
      </c>
      <c r="AK289">
        <f t="shared" si="40"/>
        <v>0</v>
      </c>
      <c r="AL289">
        <f t="shared" si="41"/>
        <v>0</v>
      </c>
      <c r="AM289" s="293">
        <f t="shared" si="42"/>
        <v>0</v>
      </c>
      <c r="AN289" s="352" t="str">
        <f>IF(AM289=0,"",
IF(SUM($AM$242:AM289)=1,AO289,
IF($AM$362&gt;SUM($AM$242:AM289),_xlfn.CONCAT(", ",AO289),
IF($AM$362=SUM($AM$242:AM289),_xlfn.CONCAT(" y ",AO289)))))</f>
        <v/>
      </c>
      <c r="AO289" s="120" t="s">
        <v>5215</v>
      </c>
      <c r="AP289" s="290">
        <f t="shared" si="43"/>
        <v>0</v>
      </c>
      <c r="AQ289" s="293">
        <f t="shared" si="37"/>
        <v>0</v>
      </c>
      <c r="AR289" s="283" t="str">
        <f>IF(AQ289=0,"",
IF(SUM($AQ$242:AQ289)=1,AS289,
IF($AQ$362&gt;SUM($AQ$242:AQ289),_xlfn.CONCAT(", ",AS289),
IF($AQ$362=SUM($AQ$242:AQ289),_xlfn.CONCAT(" y ",AS289)))))</f>
        <v/>
      </c>
      <c r="AS289" s="120" t="s">
        <v>5215</v>
      </c>
    </row>
    <row r="290" spans="1:45" ht="15" customHeight="1">
      <c r="A290" s="30"/>
      <c r="B290" s="31"/>
      <c r="C290" s="50" t="s">
        <v>5216</v>
      </c>
      <c r="D290" s="859" t="str">
        <f>IF(CNGE_2026_M1_Secc1_Sub1!$D89="","",CNGE_2026_M1_Secc1_Sub1!$D89)</f>
        <v/>
      </c>
      <c r="E290" s="723"/>
      <c r="F290" s="723"/>
      <c r="G290" s="723"/>
      <c r="H290" s="723"/>
      <c r="I290" s="723"/>
      <c r="J290" s="723"/>
      <c r="K290" s="723"/>
      <c r="L290" s="724"/>
      <c r="M290" s="857"/>
      <c r="N290" s="856"/>
      <c r="O290" s="856"/>
      <c r="P290" s="856"/>
      <c r="Q290" s="856"/>
      <c r="R290" s="809"/>
      <c r="S290" s="857"/>
      <c r="T290" s="856"/>
      <c r="U290" s="856"/>
      <c r="V290" s="856"/>
      <c r="W290" s="856"/>
      <c r="X290" s="809"/>
      <c r="Y290" s="857"/>
      <c r="Z290" s="856"/>
      <c r="AA290" s="856"/>
      <c r="AB290" s="856"/>
      <c r="AC290" s="856"/>
      <c r="AD290" s="809"/>
      <c r="AI290">
        <f t="shared" si="38"/>
        <v>0</v>
      </c>
      <c r="AJ290">
        <f t="shared" si="39"/>
        <v>0</v>
      </c>
      <c r="AK290">
        <f t="shared" si="40"/>
        <v>0</v>
      </c>
      <c r="AL290">
        <f t="shared" si="41"/>
        <v>0</v>
      </c>
      <c r="AM290" s="293">
        <f t="shared" si="42"/>
        <v>0</v>
      </c>
      <c r="AN290" s="352" t="str">
        <f>IF(AM290=0,"",
IF(SUM($AM$242:AM290)=1,AO290,
IF($AM$362&gt;SUM($AM$242:AM290),_xlfn.CONCAT(", ",AO290),
IF($AM$362=SUM($AM$242:AM290),_xlfn.CONCAT(" y ",AO290)))))</f>
        <v/>
      </c>
      <c r="AO290" s="120" t="s">
        <v>5217</v>
      </c>
      <c r="AP290" s="290">
        <f t="shared" si="43"/>
        <v>0</v>
      </c>
      <c r="AQ290" s="293">
        <f t="shared" si="37"/>
        <v>0</v>
      </c>
      <c r="AR290" s="283" t="str">
        <f>IF(AQ290=0,"",
IF(SUM($AQ$242:AQ290)=1,AS290,
IF($AQ$362&gt;SUM($AQ$242:AQ290),_xlfn.CONCAT(", ",AS290),
IF($AQ$362=SUM($AQ$242:AQ290),_xlfn.CONCAT(" y ",AS290)))))</f>
        <v/>
      </c>
      <c r="AS290" s="120" t="s">
        <v>5217</v>
      </c>
    </row>
    <row r="291" spans="1:45" ht="15" customHeight="1">
      <c r="A291" s="30"/>
      <c r="B291" s="31"/>
      <c r="C291" s="50" t="s">
        <v>5218</v>
      </c>
      <c r="D291" s="859" t="str">
        <f>IF(CNGE_2026_M1_Secc1_Sub1!$D90="","",CNGE_2026_M1_Secc1_Sub1!$D90)</f>
        <v/>
      </c>
      <c r="E291" s="723"/>
      <c r="F291" s="723"/>
      <c r="G291" s="723"/>
      <c r="H291" s="723"/>
      <c r="I291" s="723"/>
      <c r="J291" s="723"/>
      <c r="K291" s="723"/>
      <c r="L291" s="724"/>
      <c r="M291" s="857"/>
      <c r="N291" s="856"/>
      <c r="O291" s="856"/>
      <c r="P291" s="856"/>
      <c r="Q291" s="856"/>
      <c r="R291" s="809"/>
      <c r="S291" s="857"/>
      <c r="T291" s="856"/>
      <c r="U291" s="856"/>
      <c r="V291" s="856"/>
      <c r="W291" s="856"/>
      <c r="X291" s="809"/>
      <c r="Y291" s="857"/>
      <c r="Z291" s="856"/>
      <c r="AA291" s="856"/>
      <c r="AB291" s="856"/>
      <c r="AC291" s="856"/>
      <c r="AD291" s="809"/>
      <c r="AI291">
        <f t="shared" si="38"/>
        <v>0</v>
      </c>
      <c r="AJ291">
        <f t="shared" si="39"/>
        <v>0</v>
      </c>
      <c r="AK291">
        <f t="shared" si="40"/>
        <v>0</v>
      </c>
      <c r="AL291">
        <f t="shared" si="41"/>
        <v>0</v>
      </c>
      <c r="AM291" s="293">
        <f t="shared" si="42"/>
        <v>0</v>
      </c>
      <c r="AN291" s="352" t="str">
        <f>IF(AM291=0,"",
IF(SUM($AM$242:AM291)=1,AO291,
IF($AM$362&gt;SUM($AM$242:AM291),_xlfn.CONCAT(", ",AO291),
IF($AM$362=SUM($AM$242:AM291),_xlfn.CONCAT(" y ",AO291)))))</f>
        <v/>
      </c>
      <c r="AO291" s="120" t="s">
        <v>5219</v>
      </c>
      <c r="AP291" s="290">
        <f t="shared" si="43"/>
        <v>0</v>
      </c>
      <c r="AQ291" s="293">
        <f t="shared" si="37"/>
        <v>0</v>
      </c>
      <c r="AR291" s="283" t="str">
        <f>IF(AQ291=0,"",
IF(SUM($AQ$242:AQ291)=1,AS291,
IF($AQ$362&gt;SUM($AQ$242:AQ291),_xlfn.CONCAT(", ",AS291),
IF($AQ$362=SUM($AQ$242:AQ291),_xlfn.CONCAT(" y ",AS291)))))</f>
        <v/>
      </c>
      <c r="AS291" s="120" t="s">
        <v>5219</v>
      </c>
    </row>
    <row r="292" spans="1:45" ht="15" customHeight="1">
      <c r="A292" s="30"/>
      <c r="B292" s="31"/>
      <c r="C292" s="50" t="s">
        <v>5220</v>
      </c>
      <c r="D292" s="859" t="str">
        <f>IF(CNGE_2026_M1_Secc1_Sub1!$D91="","",CNGE_2026_M1_Secc1_Sub1!$D91)</f>
        <v/>
      </c>
      <c r="E292" s="723"/>
      <c r="F292" s="723"/>
      <c r="G292" s="723"/>
      <c r="H292" s="723"/>
      <c r="I292" s="723"/>
      <c r="J292" s="723"/>
      <c r="K292" s="723"/>
      <c r="L292" s="724"/>
      <c r="M292" s="857"/>
      <c r="N292" s="856"/>
      <c r="O292" s="856"/>
      <c r="P292" s="856"/>
      <c r="Q292" s="856"/>
      <c r="R292" s="809"/>
      <c r="S292" s="857"/>
      <c r="T292" s="856"/>
      <c r="U292" s="856"/>
      <c r="V292" s="856"/>
      <c r="W292" s="856"/>
      <c r="X292" s="809"/>
      <c r="Y292" s="857"/>
      <c r="Z292" s="856"/>
      <c r="AA292" s="856"/>
      <c r="AB292" s="856"/>
      <c r="AC292" s="856"/>
      <c r="AD292" s="809"/>
      <c r="AI292">
        <f t="shared" si="38"/>
        <v>0</v>
      </c>
      <c r="AJ292">
        <f t="shared" si="39"/>
        <v>0</v>
      </c>
      <c r="AK292">
        <f t="shared" si="40"/>
        <v>0</v>
      </c>
      <c r="AL292">
        <f t="shared" si="41"/>
        <v>0</v>
      </c>
      <c r="AM292" s="293">
        <f t="shared" si="42"/>
        <v>0</v>
      </c>
      <c r="AN292" s="352" t="str">
        <f>IF(AM292=0,"",
IF(SUM($AM$242:AM292)=1,AO292,
IF($AM$362&gt;SUM($AM$242:AM292),_xlfn.CONCAT(", ",AO292),
IF($AM$362=SUM($AM$242:AM292),_xlfn.CONCAT(" y ",AO292)))))</f>
        <v/>
      </c>
      <c r="AO292" s="120" t="s">
        <v>5221</v>
      </c>
      <c r="AP292" s="290">
        <f t="shared" si="43"/>
        <v>0</v>
      </c>
      <c r="AQ292" s="293">
        <f t="shared" si="37"/>
        <v>0</v>
      </c>
      <c r="AR292" s="283" t="str">
        <f>IF(AQ292=0,"",
IF(SUM($AQ$242:AQ292)=1,AS292,
IF($AQ$362&gt;SUM($AQ$242:AQ292),_xlfn.CONCAT(", ",AS292),
IF($AQ$362=SUM($AQ$242:AQ292),_xlfn.CONCAT(" y ",AS292)))))</f>
        <v/>
      </c>
      <c r="AS292" s="120" t="s">
        <v>5221</v>
      </c>
    </row>
    <row r="293" spans="1:45" ht="15" customHeight="1">
      <c r="A293" s="30"/>
      <c r="B293" s="31"/>
      <c r="C293" s="50" t="s">
        <v>5222</v>
      </c>
      <c r="D293" s="859" t="str">
        <f>IF(CNGE_2026_M1_Secc1_Sub1!$D92="","",CNGE_2026_M1_Secc1_Sub1!$D92)</f>
        <v/>
      </c>
      <c r="E293" s="723"/>
      <c r="F293" s="723"/>
      <c r="G293" s="723"/>
      <c r="H293" s="723"/>
      <c r="I293" s="723"/>
      <c r="J293" s="723"/>
      <c r="K293" s="723"/>
      <c r="L293" s="724"/>
      <c r="M293" s="857"/>
      <c r="N293" s="856"/>
      <c r="O293" s="856"/>
      <c r="P293" s="856"/>
      <c r="Q293" s="856"/>
      <c r="R293" s="809"/>
      <c r="S293" s="857"/>
      <c r="T293" s="856"/>
      <c r="U293" s="856"/>
      <c r="V293" s="856"/>
      <c r="W293" s="856"/>
      <c r="X293" s="809"/>
      <c r="Y293" s="857"/>
      <c r="Z293" s="856"/>
      <c r="AA293" s="856"/>
      <c r="AB293" s="856"/>
      <c r="AC293" s="856"/>
      <c r="AD293" s="809"/>
      <c r="AI293">
        <f t="shared" si="38"/>
        <v>0</v>
      </c>
      <c r="AJ293">
        <f t="shared" si="39"/>
        <v>0</v>
      </c>
      <c r="AK293">
        <f t="shared" si="40"/>
        <v>0</v>
      </c>
      <c r="AL293">
        <f t="shared" si="41"/>
        <v>0</v>
      </c>
      <c r="AM293" s="293">
        <f t="shared" si="42"/>
        <v>0</v>
      </c>
      <c r="AN293" s="352" t="str">
        <f>IF(AM293=0,"",
IF(SUM($AM$242:AM293)=1,AO293,
IF($AM$362&gt;SUM($AM$242:AM293),_xlfn.CONCAT(", ",AO293),
IF($AM$362=SUM($AM$242:AM293),_xlfn.CONCAT(" y ",AO293)))))</f>
        <v/>
      </c>
      <c r="AO293" s="120" t="s">
        <v>5223</v>
      </c>
      <c r="AP293" s="290">
        <f t="shared" si="43"/>
        <v>0</v>
      </c>
      <c r="AQ293" s="293">
        <f t="shared" si="37"/>
        <v>0</v>
      </c>
      <c r="AR293" s="283" t="str">
        <f>IF(AQ293=0,"",
IF(SUM($AQ$242:AQ293)=1,AS293,
IF($AQ$362&gt;SUM($AQ$242:AQ293),_xlfn.CONCAT(", ",AS293),
IF($AQ$362=SUM($AQ$242:AQ293),_xlfn.CONCAT(" y ",AS293)))))</f>
        <v/>
      </c>
      <c r="AS293" s="120" t="s">
        <v>5223</v>
      </c>
    </row>
    <row r="294" spans="1:45" ht="15" customHeight="1">
      <c r="A294" s="30"/>
      <c r="B294" s="31"/>
      <c r="C294" s="50" t="s">
        <v>5224</v>
      </c>
      <c r="D294" s="859" t="str">
        <f>IF(CNGE_2026_M1_Secc1_Sub1!$D93="","",CNGE_2026_M1_Secc1_Sub1!$D93)</f>
        <v/>
      </c>
      <c r="E294" s="723"/>
      <c r="F294" s="723"/>
      <c r="G294" s="723"/>
      <c r="H294" s="723"/>
      <c r="I294" s="723"/>
      <c r="J294" s="723"/>
      <c r="K294" s="723"/>
      <c r="L294" s="724"/>
      <c r="M294" s="857"/>
      <c r="N294" s="856"/>
      <c r="O294" s="856"/>
      <c r="P294" s="856"/>
      <c r="Q294" s="856"/>
      <c r="R294" s="809"/>
      <c r="S294" s="857"/>
      <c r="T294" s="856"/>
      <c r="U294" s="856"/>
      <c r="V294" s="856"/>
      <c r="W294" s="856"/>
      <c r="X294" s="809"/>
      <c r="Y294" s="857"/>
      <c r="Z294" s="856"/>
      <c r="AA294" s="856"/>
      <c r="AB294" s="856"/>
      <c r="AC294" s="856"/>
      <c r="AD294" s="809"/>
      <c r="AI294">
        <f t="shared" si="38"/>
        <v>0</v>
      </c>
      <c r="AJ294">
        <f t="shared" si="39"/>
        <v>0</v>
      </c>
      <c r="AK294">
        <f t="shared" si="40"/>
        <v>0</v>
      </c>
      <c r="AL294">
        <f t="shared" si="41"/>
        <v>0</v>
      </c>
      <c r="AM294" s="293">
        <f t="shared" si="42"/>
        <v>0</v>
      </c>
      <c r="AN294" s="352" t="str">
        <f>IF(AM294=0,"",
IF(SUM($AM$242:AM294)=1,AO294,
IF($AM$362&gt;SUM($AM$242:AM294),_xlfn.CONCAT(", ",AO294),
IF($AM$362=SUM($AM$242:AM294),_xlfn.CONCAT(" y ",AO294)))))</f>
        <v/>
      </c>
      <c r="AO294" s="120" t="s">
        <v>5225</v>
      </c>
      <c r="AP294" s="290">
        <f t="shared" si="43"/>
        <v>0</v>
      </c>
      <c r="AQ294" s="293">
        <f t="shared" si="37"/>
        <v>0</v>
      </c>
      <c r="AR294" s="283" t="str">
        <f>IF(AQ294=0,"",
IF(SUM($AQ$242:AQ294)=1,AS294,
IF($AQ$362&gt;SUM($AQ$242:AQ294),_xlfn.CONCAT(", ",AS294),
IF($AQ$362=SUM($AQ$242:AQ294),_xlfn.CONCAT(" y ",AS294)))))</f>
        <v/>
      </c>
      <c r="AS294" s="120" t="s">
        <v>5225</v>
      </c>
    </row>
    <row r="295" spans="1:45" ht="15" customHeight="1">
      <c r="A295" s="30"/>
      <c r="B295" s="31"/>
      <c r="C295" s="50" t="s">
        <v>5226</v>
      </c>
      <c r="D295" s="859" t="str">
        <f>IF(CNGE_2026_M1_Secc1_Sub1!$D94="","",CNGE_2026_M1_Secc1_Sub1!$D94)</f>
        <v/>
      </c>
      <c r="E295" s="723"/>
      <c r="F295" s="723"/>
      <c r="G295" s="723"/>
      <c r="H295" s="723"/>
      <c r="I295" s="723"/>
      <c r="J295" s="723"/>
      <c r="K295" s="723"/>
      <c r="L295" s="724"/>
      <c r="M295" s="857"/>
      <c r="N295" s="856"/>
      <c r="O295" s="856"/>
      <c r="P295" s="856"/>
      <c r="Q295" s="856"/>
      <c r="R295" s="809"/>
      <c r="S295" s="857"/>
      <c r="T295" s="856"/>
      <c r="U295" s="856"/>
      <c r="V295" s="856"/>
      <c r="W295" s="856"/>
      <c r="X295" s="809"/>
      <c r="Y295" s="857"/>
      <c r="Z295" s="856"/>
      <c r="AA295" s="856"/>
      <c r="AB295" s="856"/>
      <c r="AC295" s="856"/>
      <c r="AD295" s="809"/>
      <c r="AI295">
        <f t="shared" si="38"/>
        <v>0</v>
      </c>
      <c r="AJ295">
        <f t="shared" si="39"/>
        <v>0</v>
      </c>
      <c r="AK295">
        <f t="shared" si="40"/>
        <v>0</v>
      </c>
      <c r="AL295">
        <f t="shared" si="41"/>
        <v>0</v>
      </c>
      <c r="AM295" s="293">
        <f t="shared" si="42"/>
        <v>0</v>
      </c>
      <c r="AN295" s="352" t="str">
        <f>IF(AM295=0,"",
IF(SUM($AM$242:AM295)=1,AO295,
IF($AM$362&gt;SUM($AM$242:AM295),_xlfn.CONCAT(", ",AO295),
IF($AM$362=SUM($AM$242:AM295),_xlfn.CONCAT(" y ",AO295)))))</f>
        <v/>
      </c>
      <c r="AO295" s="120" t="s">
        <v>5227</v>
      </c>
      <c r="AP295" s="290">
        <f t="shared" si="43"/>
        <v>0</v>
      </c>
      <c r="AQ295" s="293">
        <f t="shared" si="37"/>
        <v>0</v>
      </c>
      <c r="AR295" s="283" t="str">
        <f>IF(AQ295=0,"",
IF(SUM($AQ$242:AQ295)=1,AS295,
IF($AQ$362&gt;SUM($AQ$242:AQ295),_xlfn.CONCAT(", ",AS295),
IF($AQ$362=SUM($AQ$242:AQ295),_xlfn.CONCAT(" y ",AS295)))))</f>
        <v/>
      </c>
      <c r="AS295" s="120" t="s">
        <v>5227</v>
      </c>
    </row>
    <row r="296" spans="1:45" ht="15" customHeight="1">
      <c r="A296" s="30"/>
      <c r="B296" s="31"/>
      <c r="C296" s="50" t="s">
        <v>5228</v>
      </c>
      <c r="D296" s="859" t="str">
        <f>IF(CNGE_2026_M1_Secc1_Sub1!$D95="","",CNGE_2026_M1_Secc1_Sub1!$D95)</f>
        <v/>
      </c>
      <c r="E296" s="723"/>
      <c r="F296" s="723"/>
      <c r="G296" s="723"/>
      <c r="H296" s="723"/>
      <c r="I296" s="723"/>
      <c r="J296" s="723"/>
      <c r="K296" s="723"/>
      <c r="L296" s="724"/>
      <c r="M296" s="857"/>
      <c r="N296" s="856"/>
      <c r="O296" s="856"/>
      <c r="P296" s="856"/>
      <c r="Q296" s="856"/>
      <c r="R296" s="809"/>
      <c r="S296" s="857"/>
      <c r="T296" s="856"/>
      <c r="U296" s="856"/>
      <c r="V296" s="856"/>
      <c r="W296" s="856"/>
      <c r="X296" s="809"/>
      <c r="Y296" s="857"/>
      <c r="Z296" s="856"/>
      <c r="AA296" s="856"/>
      <c r="AB296" s="856"/>
      <c r="AC296" s="856"/>
      <c r="AD296" s="809"/>
      <c r="AI296">
        <f t="shared" si="38"/>
        <v>0</v>
      </c>
      <c r="AJ296">
        <f t="shared" si="39"/>
        <v>0</v>
      </c>
      <c r="AK296">
        <f t="shared" si="40"/>
        <v>0</v>
      </c>
      <c r="AL296">
        <f t="shared" si="41"/>
        <v>0</v>
      </c>
      <c r="AM296" s="293">
        <f t="shared" si="42"/>
        <v>0</v>
      </c>
      <c r="AN296" s="352" t="str">
        <f>IF(AM296=0,"",
IF(SUM($AM$242:AM296)=1,AO296,
IF($AM$362&gt;SUM($AM$242:AM296),_xlfn.CONCAT(", ",AO296),
IF($AM$362=SUM($AM$242:AM296),_xlfn.CONCAT(" y ",AO296)))))</f>
        <v/>
      </c>
      <c r="AO296" s="120" t="s">
        <v>5229</v>
      </c>
      <c r="AP296" s="290">
        <f t="shared" si="43"/>
        <v>0</v>
      </c>
      <c r="AQ296" s="293">
        <f t="shared" si="37"/>
        <v>0</v>
      </c>
      <c r="AR296" s="283" t="str">
        <f>IF(AQ296=0,"",
IF(SUM($AQ$242:AQ296)=1,AS296,
IF($AQ$362&gt;SUM($AQ$242:AQ296),_xlfn.CONCAT(", ",AS296),
IF($AQ$362=SUM($AQ$242:AQ296),_xlfn.CONCAT(" y ",AS296)))))</f>
        <v/>
      </c>
      <c r="AS296" s="120" t="s">
        <v>5229</v>
      </c>
    </row>
    <row r="297" spans="1:45" ht="15" customHeight="1">
      <c r="A297" s="30"/>
      <c r="B297" s="31"/>
      <c r="C297" s="50" t="s">
        <v>5230</v>
      </c>
      <c r="D297" s="859" t="str">
        <f>IF(CNGE_2026_M1_Secc1_Sub1!$D96="","",CNGE_2026_M1_Secc1_Sub1!$D96)</f>
        <v/>
      </c>
      <c r="E297" s="723"/>
      <c r="F297" s="723"/>
      <c r="G297" s="723"/>
      <c r="H297" s="723"/>
      <c r="I297" s="723"/>
      <c r="J297" s="723"/>
      <c r="K297" s="723"/>
      <c r="L297" s="724"/>
      <c r="M297" s="857"/>
      <c r="N297" s="856"/>
      <c r="O297" s="856"/>
      <c r="P297" s="856"/>
      <c r="Q297" s="856"/>
      <c r="R297" s="809"/>
      <c r="S297" s="857"/>
      <c r="T297" s="856"/>
      <c r="U297" s="856"/>
      <c r="V297" s="856"/>
      <c r="W297" s="856"/>
      <c r="X297" s="809"/>
      <c r="Y297" s="857"/>
      <c r="Z297" s="856"/>
      <c r="AA297" s="856"/>
      <c r="AB297" s="856"/>
      <c r="AC297" s="856"/>
      <c r="AD297" s="809"/>
      <c r="AI297">
        <f t="shared" si="38"/>
        <v>0</v>
      </c>
      <c r="AJ297">
        <f t="shared" si="39"/>
        <v>0</v>
      </c>
      <c r="AK297">
        <f t="shared" si="40"/>
        <v>0</v>
      </c>
      <c r="AL297">
        <f t="shared" si="41"/>
        <v>0</v>
      </c>
      <c r="AM297" s="293">
        <f t="shared" si="42"/>
        <v>0</v>
      </c>
      <c r="AN297" s="352" t="str">
        <f>IF(AM297=0,"",
IF(SUM($AM$242:AM297)=1,AO297,
IF($AM$362&gt;SUM($AM$242:AM297),_xlfn.CONCAT(", ",AO297),
IF($AM$362=SUM($AM$242:AM297),_xlfn.CONCAT(" y ",AO297)))))</f>
        <v/>
      </c>
      <c r="AO297" s="120" t="s">
        <v>5231</v>
      </c>
      <c r="AP297" s="290">
        <f t="shared" si="43"/>
        <v>0</v>
      </c>
      <c r="AQ297" s="293">
        <f t="shared" si="37"/>
        <v>0</v>
      </c>
      <c r="AR297" s="283" t="str">
        <f>IF(AQ297=0,"",
IF(SUM($AQ$242:AQ297)=1,AS297,
IF($AQ$362&gt;SUM($AQ$242:AQ297),_xlfn.CONCAT(", ",AS297),
IF($AQ$362=SUM($AQ$242:AQ297),_xlfn.CONCAT(" y ",AS297)))))</f>
        <v/>
      </c>
      <c r="AS297" s="120" t="s">
        <v>5231</v>
      </c>
    </row>
    <row r="298" spans="1:45" ht="15" customHeight="1">
      <c r="A298" s="30"/>
      <c r="B298" s="31"/>
      <c r="C298" s="50" t="s">
        <v>5232</v>
      </c>
      <c r="D298" s="859" t="str">
        <f>IF(CNGE_2026_M1_Secc1_Sub1!$D97="","",CNGE_2026_M1_Secc1_Sub1!$D97)</f>
        <v/>
      </c>
      <c r="E298" s="723"/>
      <c r="F298" s="723"/>
      <c r="G298" s="723"/>
      <c r="H298" s="723"/>
      <c r="I298" s="723"/>
      <c r="J298" s="723"/>
      <c r="K298" s="723"/>
      <c r="L298" s="724"/>
      <c r="M298" s="857"/>
      <c r="N298" s="856"/>
      <c r="O298" s="856"/>
      <c r="P298" s="856"/>
      <c r="Q298" s="856"/>
      <c r="R298" s="809"/>
      <c r="S298" s="857"/>
      <c r="T298" s="856"/>
      <c r="U298" s="856"/>
      <c r="V298" s="856"/>
      <c r="W298" s="856"/>
      <c r="X298" s="809"/>
      <c r="Y298" s="857"/>
      <c r="Z298" s="856"/>
      <c r="AA298" s="856"/>
      <c r="AB298" s="856"/>
      <c r="AC298" s="856"/>
      <c r="AD298" s="809"/>
      <c r="AI298">
        <f t="shared" si="38"/>
        <v>0</v>
      </c>
      <c r="AJ298">
        <f t="shared" si="39"/>
        <v>0</v>
      </c>
      <c r="AK298">
        <f t="shared" si="40"/>
        <v>0</v>
      </c>
      <c r="AL298">
        <f t="shared" si="41"/>
        <v>0</v>
      </c>
      <c r="AM298" s="293">
        <f t="shared" si="42"/>
        <v>0</v>
      </c>
      <c r="AN298" s="352" t="str">
        <f>IF(AM298=0,"",
IF(SUM($AM$242:AM298)=1,AO298,
IF($AM$362&gt;SUM($AM$242:AM298),_xlfn.CONCAT(", ",AO298),
IF($AM$362=SUM($AM$242:AM298),_xlfn.CONCAT(" y ",AO298)))))</f>
        <v/>
      </c>
      <c r="AO298" s="120" t="s">
        <v>5233</v>
      </c>
      <c r="AP298" s="290">
        <f t="shared" si="43"/>
        <v>0</v>
      </c>
      <c r="AQ298" s="293">
        <f t="shared" si="37"/>
        <v>0</v>
      </c>
      <c r="AR298" s="283" t="str">
        <f>IF(AQ298=0,"",
IF(SUM($AQ$242:AQ298)=1,AS298,
IF($AQ$362&gt;SUM($AQ$242:AQ298),_xlfn.CONCAT(", ",AS298),
IF($AQ$362=SUM($AQ$242:AQ298),_xlfn.CONCAT(" y ",AS298)))))</f>
        <v/>
      </c>
      <c r="AS298" s="120" t="s">
        <v>5233</v>
      </c>
    </row>
    <row r="299" spans="1:45" ht="15" customHeight="1">
      <c r="A299" s="30"/>
      <c r="B299" s="31"/>
      <c r="C299" s="50" t="s">
        <v>5234</v>
      </c>
      <c r="D299" s="859" t="str">
        <f>IF(CNGE_2026_M1_Secc1_Sub1!$D98="","",CNGE_2026_M1_Secc1_Sub1!$D98)</f>
        <v/>
      </c>
      <c r="E299" s="723"/>
      <c r="F299" s="723"/>
      <c r="G299" s="723"/>
      <c r="H299" s="723"/>
      <c r="I299" s="723"/>
      <c r="J299" s="723"/>
      <c r="K299" s="723"/>
      <c r="L299" s="724"/>
      <c r="M299" s="857"/>
      <c r="N299" s="856"/>
      <c r="O299" s="856"/>
      <c r="P299" s="856"/>
      <c r="Q299" s="856"/>
      <c r="R299" s="809"/>
      <c r="S299" s="857"/>
      <c r="T299" s="856"/>
      <c r="U299" s="856"/>
      <c r="V299" s="856"/>
      <c r="W299" s="856"/>
      <c r="X299" s="809"/>
      <c r="Y299" s="857"/>
      <c r="Z299" s="856"/>
      <c r="AA299" s="856"/>
      <c r="AB299" s="856"/>
      <c r="AC299" s="856"/>
      <c r="AD299" s="809"/>
      <c r="AI299">
        <f t="shared" si="38"/>
        <v>0</v>
      </c>
      <c r="AJ299">
        <f t="shared" si="39"/>
        <v>0</v>
      </c>
      <c r="AK299">
        <f t="shared" si="40"/>
        <v>0</v>
      </c>
      <c r="AL299">
        <f t="shared" si="41"/>
        <v>0</v>
      </c>
      <c r="AM299" s="293">
        <f t="shared" si="42"/>
        <v>0</v>
      </c>
      <c r="AN299" s="352" t="str">
        <f>IF(AM299=0,"",
IF(SUM($AM$242:AM299)=1,AO299,
IF($AM$362&gt;SUM($AM$242:AM299),_xlfn.CONCAT(", ",AO299),
IF($AM$362=SUM($AM$242:AM299),_xlfn.CONCAT(" y ",AO299)))))</f>
        <v/>
      </c>
      <c r="AO299" s="120" t="s">
        <v>5235</v>
      </c>
      <c r="AP299" s="290">
        <f t="shared" si="43"/>
        <v>0</v>
      </c>
      <c r="AQ299" s="293">
        <f t="shared" si="37"/>
        <v>0</v>
      </c>
      <c r="AR299" s="283" t="str">
        <f>IF(AQ299=0,"",
IF(SUM($AQ$242:AQ299)=1,AS299,
IF($AQ$362&gt;SUM($AQ$242:AQ299),_xlfn.CONCAT(", ",AS299),
IF($AQ$362=SUM($AQ$242:AQ299),_xlfn.CONCAT(" y ",AS299)))))</f>
        <v/>
      </c>
      <c r="AS299" s="120" t="s">
        <v>5235</v>
      </c>
    </row>
    <row r="300" spans="1:45" ht="15" customHeight="1">
      <c r="A300" s="30"/>
      <c r="B300" s="31"/>
      <c r="C300" s="50" t="s">
        <v>5236</v>
      </c>
      <c r="D300" s="859" t="str">
        <f>IF(CNGE_2026_M1_Secc1_Sub1!$D99="","",CNGE_2026_M1_Secc1_Sub1!$D99)</f>
        <v/>
      </c>
      <c r="E300" s="723"/>
      <c r="F300" s="723"/>
      <c r="G300" s="723"/>
      <c r="H300" s="723"/>
      <c r="I300" s="723"/>
      <c r="J300" s="723"/>
      <c r="K300" s="723"/>
      <c r="L300" s="724"/>
      <c r="M300" s="857"/>
      <c r="N300" s="856"/>
      <c r="O300" s="856"/>
      <c r="P300" s="856"/>
      <c r="Q300" s="856"/>
      <c r="R300" s="809"/>
      <c r="S300" s="857"/>
      <c r="T300" s="856"/>
      <c r="U300" s="856"/>
      <c r="V300" s="856"/>
      <c r="W300" s="856"/>
      <c r="X300" s="809"/>
      <c r="Y300" s="857"/>
      <c r="Z300" s="856"/>
      <c r="AA300" s="856"/>
      <c r="AB300" s="856"/>
      <c r="AC300" s="856"/>
      <c r="AD300" s="809"/>
      <c r="AI300">
        <f t="shared" si="38"/>
        <v>0</v>
      </c>
      <c r="AJ300">
        <f t="shared" si="39"/>
        <v>0</v>
      </c>
      <c r="AK300">
        <f t="shared" si="40"/>
        <v>0</v>
      </c>
      <c r="AL300">
        <f t="shared" si="41"/>
        <v>0</v>
      </c>
      <c r="AM300" s="293">
        <f t="shared" si="42"/>
        <v>0</v>
      </c>
      <c r="AN300" s="352" t="str">
        <f>IF(AM300=0,"",
IF(SUM($AM$242:AM300)=1,AO300,
IF($AM$362&gt;SUM($AM$242:AM300),_xlfn.CONCAT(", ",AO300),
IF($AM$362=SUM($AM$242:AM300),_xlfn.CONCAT(" y ",AO300)))))</f>
        <v/>
      </c>
      <c r="AO300" s="120" t="s">
        <v>5237</v>
      </c>
      <c r="AP300" s="290">
        <f t="shared" si="43"/>
        <v>0</v>
      </c>
      <c r="AQ300" s="293">
        <f t="shared" si="37"/>
        <v>0</v>
      </c>
      <c r="AR300" s="283" t="str">
        <f>IF(AQ300=0,"",
IF(SUM($AQ$242:AQ300)=1,AS300,
IF($AQ$362&gt;SUM($AQ$242:AQ300),_xlfn.CONCAT(", ",AS300),
IF($AQ$362=SUM($AQ$242:AQ300),_xlfn.CONCAT(" y ",AS300)))))</f>
        <v/>
      </c>
      <c r="AS300" s="120" t="s">
        <v>5237</v>
      </c>
    </row>
    <row r="301" spans="1:45" ht="15" customHeight="1">
      <c r="A301" s="30"/>
      <c r="B301" s="31"/>
      <c r="C301" s="50" t="s">
        <v>5238</v>
      </c>
      <c r="D301" s="859" t="str">
        <f>IF(CNGE_2026_M1_Secc1_Sub1!$D100="","",CNGE_2026_M1_Secc1_Sub1!$D100)</f>
        <v/>
      </c>
      <c r="E301" s="723"/>
      <c r="F301" s="723"/>
      <c r="G301" s="723"/>
      <c r="H301" s="723"/>
      <c r="I301" s="723"/>
      <c r="J301" s="723"/>
      <c r="K301" s="723"/>
      <c r="L301" s="724"/>
      <c r="M301" s="857"/>
      <c r="N301" s="856"/>
      <c r="O301" s="856"/>
      <c r="P301" s="856"/>
      <c r="Q301" s="856"/>
      <c r="R301" s="809"/>
      <c r="S301" s="857"/>
      <c r="T301" s="856"/>
      <c r="U301" s="856"/>
      <c r="V301" s="856"/>
      <c r="W301" s="856"/>
      <c r="X301" s="809"/>
      <c r="Y301" s="857"/>
      <c r="Z301" s="856"/>
      <c r="AA301" s="856"/>
      <c r="AB301" s="856"/>
      <c r="AC301" s="856"/>
      <c r="AD301" s="809"/>
      <c r="AI301">
        <f t="shared" si="38"/>
        <v>0</v>
      </c>
      <c r="AJ301">
        <f t="shared" si="39"/>
        <v>0</v>
      </c>
      <c r="AK301">
        <f t="shared" si="40"/>
        <v>0</v>
      </c>
      <c r="AL301">
        <f t="shared" si="41"/>
        <v>0</v>
      </c>
      <c r="AM301" s="293">
        <f t="shared" si="42"/>
        <v>0</v>
      </c>
      <c r="AN301" s="352" t="str">
        <f>IF(AM301=0,"",
IF(SUM($AM$242:AM301)=1,AO301,
IF($AM$362&gt;SUM($AM$242:AM301),_xlfn.CONCAT(", ",AO301),
IF($AM$362=SUM($AM$242:AM301),_xlfn.CONCAT(" y ",AO301)))))</f>
        <v/>
      </c>
      <c r="AO301" s="120" t="s">
        <v>5239</v>
      </c>
      <c r="AP301" s="290">
        <f t="shared" si="43"/>
        <v>0</v>
      </c>
      <c r="AQ301" s="293">
        <f t="shared" si="37"/>
        <v>0</v>
      </c>
      <c r="AR301" s="283" t="str">
        <f>IF(AQ301=0,"",
IF(SUM($AQ$242:AQ301)=1,AS301,
IF($AQ$362&gt;SUM($AQ$242:AQ301),_xlfn.CONCAT(", ",AS301),
IF($AQ$362=SUM($AQ$242:AQ301),_xlfn.CONCAT(" y ",AS301)))))</f>
        <v/>
      </c>
      <c r="AS301" s="120" t="s">
        <v>5239</v>
      </c>
    </row>
    <row r="302" spans="1:45" ht="15" customHeight="1">
      <c r="A302" s="30"/>
      <c r="B302" s="31"/>
      <c r="C302" s="50" t="s">
        <v>5240</v>
      </c>
      <c r="D302" s="859" t="str">
        <f>IF(CNGE_2026_M1_Secc1_Sub1!$D101="","",CNGE_2026_M1_Secc1_Sub1!$D101)</f>
        <v/>
      </c>
      <c r="E302" s="723"/>
      <c r="F302" s="723"/>
      <c r="G302" s="723"/>
      <c r="H302" s="723"/>
      <c r="I302" s="723"/>
      <c r="J302" s="723"/>
      <c r="K302" s="723"/>
      <c r="L302" s="724"/>
      <c r="M302" s="857"/>
      <c r="N302" s="856"/>
      <c r="O302" s="856"/>
      <c r="P302" s="856"/>
      <c r="Q302" s="856"/>
      <c r="R302" s="809"/>
      <c r="S302" s="857"/>
      <c r="T302" s="856"/>
      <c r="U302" s="856"/>
      <c r="V302" s="856"/>
      <c r="W302" s="856"/>
      <c r="X302" s="809"/>
      <c r="Y302" s="857"/>
      <c r="Z302" s="856"/>
      <c r="AA302" s="856"/>
      <c r="AB302" s="856"/>
      <c r="AC302" s="856"/>
      <c r="AD302" s="809"/>
      <c r="AI302">
        <f t="shared" si="38"/>
        <v>0</v>
      </c>
      <c r="AJ302">
        <f t="shared" si="39"/>
        <v>0</v>
      </c>
      <c r="AK302">
        <f t="shared" si="40"/>
        <v>0</v>
      </c>
      <c r="AL302">
        <f t="shared" si="41"/>
        <v>0</v>
      </c>
      <c r="AM302" s="293">
        <f t="shared" si="42"/>
        <v>0</v>
      </c>
      <c r="AN302" s="352" t="str">
        <f>IF(AM302=0,"",
IF(SUM($AM$242:AM302)=1,AO302,
IF($AM$362&gt;SUM($AM$242:AM302),_xlfn.CONCAT(", ",AO302),
IF($AM$362=SUM($AM$242:AM302),_xlfn.CONCAT(" y ",AO302)))))</f>
        <v/>
      </c>
      <c r="AO302" s="120" t="s">
        <v>5241</v>
      </c>
      <c r="AP302" s="290">
        <f t="shared" si="43"/>
        <v>0</v>
      </c>
      <c r="AQ302" s="293">
        <f t="shared" si="37"/>
        <v>0</v>
      </c>
      <c r="AR302" s="283" t="str">
        <f>IF(AQ302=0,"",
IF(SUM($AQ$242:AQ302)=1,AS302,
IF($AQ$362&gt;SUM($AQ$242:AQ302),_xlfn.CONCAT(", ",AS302),
IF($AQ$362=SUM($AQ$242:AQ302),_xlfn.CONCAT(" y ",AS302)))))</f>
        <v/>
      </c>
      <c r="AS302" s="120" t="s">
        <v>5241</v>
      </c>
    </row>
    <row r="303" spans="1:45" ht="15" customHeight="1">
      <c r="A303" s="30"/>
      <c r="B303" s="31"/>
      <c r="C303" s="50" t="s">
        <v>5242</v>
      </c>
      <c r="D303" s="859" t="str">
        <f>IF(CNGE_2026_M1_Secc1_Sub1!$D102="","",CNGE_2026_M1_Secc1_Sub1!$D102)</f>
        <v/>
      </c>
      <c r="E303" s="723"/>
      <c r="F303" s="723"/>
      <c r="G303" s="723"/>
      <c r="H303" s="723"/>
      <c r="I303" s="723"/>
      <c r="J303" s="723"/>
      <c r="K303" s="723"/>
      <c r="L303" s="724"/>
      <c r="M303" s="857"/>
      <c r="N303" s="856"/>
      <c r="O303" s="856"/>
      <c r="P303" s="856"/>
      <c r="Q303" s="856"/>
      <c r="R303" s="809"/>
      <c r="S303" s="857"/>
      <c r="T303" s="856"/>
      <c r="U303" s="856"/>
      <c r="V303" s="856"/>
      <c r="W303" s="856"/>
      <c r="X303" s="809"/>
      <c r="Y303" s="857"/>
      <c r="Z303" s="856"/>
      <c r="AA303" s="856"/>
      <c r="AB303" s="856"/>
      <c r="AC303" s="856"/>
      <c r="AD303" s="809"/>
      <c r="AI303">
        <f t="shared" si="38"/>
        <v>0</v>
      </c>
      <c r="AJ303">
        <f t="shared" si="39"/>
        <v>0</v>
      </c>
      <c r="AK303">
        <f t="shared" si="40"/>
        <v>0</v>
      </c>
      <c r="AL303">
        <f t="shared" si="41"/>
        <v>0</v>
      </c>
      <c r="AM303" s="293">
        <f t="shared" si="42"/>
        <v>0</v>
      </c>
      <c r="AN303" s="352" t="str">
        <f>IF(AM303=0,"",
IF(SUM($AM$242:AM303)=1,AO303,
IF($AM$362&gt;SUM($AM$242:AM303),_xlfn.CONCAT(", ",AO303),
IF($AM$362=SUM($AM$242:AM303),_xlfn.CONCAT(" y ",AO303)))))</f>
        <v/>
      </c>
      <c r="AO303" s="120" t="s">
        <v>5243</v>
      </c>
      <c r="AP303" s="290">
        <f t="shared" si="43"/>
        <v>0</v>
      </c>
      <c r="AQ303" s="293">
        <f t="shared" si="37"/>
        <v>0</v>
      </c>
      <c r="AR303" s="283" t="str">
        <f>IF(AQ303=0,"",
IF(SUM($AQ$242:AQ303)=1,AS303,
IF($AQ$362&gt;SUM($AQ$242:AQ303),_xlfn.CONCAT(", ",AS303),
IF($AQ$362=SUM($AQ$242:AQ303),_xlfn.CONCAT(" y ",AS303)))))</f>
        <v/>
      </c>
      <c r="AS303" s="120" t="s">
        <v>5243</v>
      </c>
    </row>
    <row r="304" spans="1:45" ht="15" customHeight="1">
      <c r="A304" s="30"/>
      <c r="B304" s="31"/>
      <c r="C304" s="50" t="s">
        <v>5244</v>
      </c>
      <c r="D304" s="859" t="str">
        <f>IF(CNGE_2026_M1_Secc1_Sub1!$D103="","",CNGE_2026_M1_Secc1_Sub1!$D103)</f>
        <v/>
      </c>
      <c r="E304" s="723"/>
      <c r="F304" s="723"/>
      <c r="G304" s="723"/>
      <c r="H304" s="723"/>
      <c r="I304" s="723"/>
      <c r="J304" s="723"/>
      <c r="K304" s="723"/>
      <c r="L304" s="724"/>
      <c r="M304" s="857"/>
      <c r="N304" s="856"/>
      <c r="O304" s="856"/>
      <c r="P304" s="856"/>
      <c r="Q304" s="856"/>
      <c r="R304" s="809"/>
      <c r="S304" s="857"/>
      <c r="T304" s="856"/>
      <c r="U304" s="856"/>
      <c r="V304" s="856"/>
      <c r="W304" s="856"/>
      <c r="X304" s="809"/>
      <c r="Y304" s="857"/>
      <c r="Z304" s="856"/>
      <c r="AA304" s="856"/>
      <c r="AB304" s="856"/>
      <c r="AC304" s="856"/>
      <c r="AD304" s="809"/>
      <c r="AI304">
        <f t="shared" si="38"/>
        <v>0</v>
      </c>
      <c r="AJ304">
        <f t="shared" si="39"/>
        <v>0</v>
      </c>
      <c r="AK304">
        <f t="shared" si="40"/>
        <v>0</v>
      </c>
      <c r="AL304">
        <f t="shared" si="41"/>
        <v>0</v>
      </c>
      <c r="AM304" s="293">
        <f t="shared" si="42"/>
        <v>0</v>
      </c>
      <c r="AN304" s="352" t="str">
        <f>IF(AM304=0,"",
IF(SUM($AM$242:AM304)=1,AO304,
IF($AM$362&gt;SUM($AM$242:AM304),_xlfn.CONCAT(", ",AO304),
IF($AM$362=SUM($AM$242:AM304),_xlfn.CONCAT(" y ",AO304)))))</f>
        <v/>
      </c>
      <c r="AO304" s="120" t="s">
        <v>5245</v>
      </c>
      <c r="AP304" s="290">
        <f t="shared" si="43"/>
        <v>0</v>
      </c>
      <c r="AQ304" s="293">
        <f t="shared" si="37"/>
        <v>0</v>
      </c>
      <c r="AR304" s="283" t="str">
        <f>IF(AQ304=0,"",
IF(SUM($AQ$242:AQ304)=1,AS304,
IF($AQ$362&gt;SUM($AQ$242:AQ304),_xlfn.CONCAT(", ",AS304),
IF($AQ$362=SUM($AQ$242:AQ304),_xlfn.CONCAT(" y ",AS304)))))</f>
        <v/>
      </c>
      <c r="AS304" s="120" t="s">
        <v>5245</v>
      </c>
    </row>
    <row r="305" spans="1:45" ht="15" customHeight="1">
      <c r="A305" s="30"/>
      <c r="B305" s="31"/>
      <c r="C305" s="50" t="s">
        <v>5246</v>
      </c>
      <c r="D305" s="859" t="str">
        <f>IF(CNGE_2026_M1_Secc1_Sub1!$D104="","",CNGE_2026_M1_Secc1_Sub1!$D104)</f>
        <v/>
      </c>
      <c r="E305" s="723"/>
      <c r="F305" s="723"/>
      <c r="G305" s="723"/>
      <c r="H305" s="723"/>
      <c r="I305" s="723"/>
      <c r="J305" s="723"/>
      <c r="K305" s="723"/>
      <c r="L305" s="724"/>
      <c r="M305" s="857"/>
      <c r="N305" s="856"/>
      <c r="O305" s="856"/>
      <c r="P305" s="856"/>
      <c r="Q305" s="856"/>
      <c r="R305" s="809"/>
      <c r="S305" s="857"/>
      <c r="T305" s="856"/>
      <c r="U305" s="856"/>
      <c r="V305" s="856"/>
      <c r="W305" s="856"/>
      <c r="X305" s="809"/>
      <c r="Y305" s="857"/>
      <c r="Z305" s="856"/>
      <c r="AA305" s="856"/>
      <c r="AB305" s="856"/>
      <c r="AC305" s="856"/>
      <c r="AD305" s="809"/>
      <c r="AI305">
        <f t="shared" si="38"/>
        <v>0</v>
      </c>
      <c r="AJ305">
        <f t="shared" si="39"/>
        <v>0</v>
      </c>
      <c r="AK305">
        <f t="shared" si="40"/>
        <v>0</v>
      </c>
      <c r="AL305">
        <f t="shared" si="41"/>
        <v>0</v>
      </c>
      <c r="AM305" s="293">
        <f t="shared" si="42"/>
        <v>0</v>
      </c>
      <c r="AN305" s="352" t="str">
        <f>IF(AM305=0,"",
IF(SUM($AM$242:AM305)=1,AO305,
IF($AM$362&gt;SUM($AM$242:AM305),_xlfn.CONCAT(", ",AO305),
IF($AM$362=SUM($AM$242:AM305),_xlfn.CONCAT(" y ",AO305)))))</f>
        <v/>
      </c>
      <c r="AO305" s="120" t="s">
        <v>5247</v>
      </c>
      <c r="AP305" s="290">
        <f t="shared" si="43"/>
        <v>0</v>
      </c>
      <c r="AQ305" s="293">
        <f t="shared" si="37"/>
        <v>0</v>
      </c>
      <c r="AR305" s="283" t="str">
        <f>IF(AQ305=0,"",
IF(SUM($AQ$242:AQ305)=1,AS305,
IF($AQ$362&gt;SUM($AQ$242:AQ305),_xlfn.CONCAT(", ",AS305),
IF($AQ$362=SUM($AQ$242:AQ305),_xlfn.CONCAT(" y ",AS305)))))</f>
        <v/>
      </c>
      <c r="AS305" s="120" t="s">
        <v>5247</v>
      </c>
    </row>
    <row r="306" spans="1:45" ht="15" customHeight="1">
      <c r="A306" s="30"/>
      <c r="B306" s="31"/>
      <c r="C306" s="50" t="s">
        <v>5248</v>
      </c>
      <c r="D306" s="859" t="str">
        <f>IF(CNGE_2026_M1_Secc1_Sub1!$D105="","",CNGE_2026_M1_Secc1_Sub1!$D105)</f>
        <v/>
      </c>
      <c r="E306" s="723"/>
      <c r="F306" s="723"/>
      <c r="G306" s="723"/>
      <c r="H306" s="723"/>
      <c r="I306" s="723"/>
      <c r="J306" s="723"/>
      <c r="K306" s="723"/>
      <c r="L306" s="724"/>
      <c r="M306" s="857"/>
      <c r="N306" s="856"/>
      <c r="O306" s="856"/>
      <c r="P306" s="856"/>
      <c r="Q306" s="856"/>
      <c r="R306" s="809"/>
      <c r="S306" s="857"/>
      <c r="T306" s="856"/>
      <c r="U306" s="856"/>
      <c r="V306" s="856"/>
      <c r="W306" s="856"/>
      <c r="X306" s="809"/>
      <c r="Y306" s="857"/>
      <c r="Z306" s="856"/>
      <c r="AA306" s="856"/>
      <c r="AB306" s="856"/>
      <c r="AC306" s="856"/>
      <c r="AD306" s="809"/>
      <c r="AI306">
        <f t="shared" ref="AI306:AI337" si="44">M306</f>
        <v>0</v>
      </c>
      <c r="AJ306">
        <f t="shared" ref="AJ306:AJ337" si="45">COUNTIF(S306:AD306,"NS")</f>
        <v>0</v>
      </c>
      <c r="AK306">
        <f t="shared" ref="AK306:AK337" si="46">SUM(S306:AD306)</f>
        <v>0</v>
      </c>
      <c r="AL306">
        <f t="shared" ref="AL306:AL337" si="47">IF(COUNTIF(M306:AD306,"NA")=3,0,IF(OR(AND(AI306=0,AJ306&gt;0),AND(AI306="NS",AK306&gt;0), AND(AI306="NS", AJ306=0,AK306=0)), 1, IF(OR(AND(AI306&gt;0,AJ306&gt;1,AI306&gt;AK306), AND(AI306="NS",AJ306=2), AND(AI306="NS",AK306=0,AJ306&gt;0),AI306=AK306), 0, 1)))</f>
        <v>0</v>
      </c>
      <c r="AM306" s="293">
        <f t="shared" ref="AM306:AM337" si="48">IF(SUM(AL306)=0,0,1)</f>
        <v>0</v>
      </c>
      <c r="AN306" s="352" t="str">
        <f>IF(AM306=0,"",
IF(SUM($AM$242:AM306)=1,AO306,
IF($AM$362&gt;SUM($AM$242:AM306),_xlfn.CONCAT(", ",AO306),
IF($AM$362=SUM($AM$242:AM306),_xlfn.CONCAT(" y ",AO306)))))</f>
        <v/>
      </c>
      <c r="AO306" s="120" t="s">
        <v>5249</v>
      </c>
      <c r="AP306" s="290">
        <f t="shared" ref="AP306:AP337" si="49">IF(AND(COUNTBLANK(D306)=1,COUNTA(M306:AD306)=0),0,IF(AND(COUNTBLANK(D306)=0,COUNTA(M306:AD306)=3),0,1))</f>
        <v>0</v>
      </c>
      <c r="AQ306" s="293">
        <f t="shared" si="37"/>
        <v>0</v>
      </c>
      <c r="AR306" s="283" t="str">
        <f>IF(AQ306=0,"",
IF(SUM($AQ$242:AQ306)=1,AS306,
IF($AQ$362&gt;SUM($AQ$242:AQ306),_xlfn.CONCAT(", ",AS306),
IF($AQ$362=SUM($AQ$242:AQ306),_xlfn.CONCAT(" y ",AS306)))))</f>
        <v/>
      </c>
      <c r="AS306" s="120" t="s">
        <v>5249</v>
      </c>
    </row>
    <row r="307" spans="1:45" ht="15" customHeight="1">
      <c r="A307" s="30"/>
      <c r="B307" s="31"/>
      <c r="C307" s="50" t="s">
        <v>5250</v>
      </c>
      <c r="D307" s="859" t="str">
        <f>IF(CNGE_2026_M1_Secc1_Sub1!$D106="","",CNGE_2026_M1_Secc1_Sub1!$D106)</f>
        <v/>
      </c>
      <c r="E307" s="723"/>
      <c r="F307" s="723"/>
      <c r="G307" s="723"/>
      <c r="H307" s="723"/>
      <c r="I307" s="723"/>
      <c r="J307" s="723"/>
      <c r="K307" s="723"/>
      <c r="L307" s="724"/>
      <c r="M307" s="857"/>
      <c r="N307" s="856"/>
      <c r="O307" s="856"/>
      <c r="P307" s="856"/>
      <c r="Q307" s="856"/>
      <c r="R307" s="809"/>
      <c r="S307" s="857"/>
      <c r="T307" s="856"/>
      <c r="U307" s="856"/>
      <c r="V307" s="856"/>
      <c r="W307" s="856"/>
      <c r="X307" s="809"/>
      <c r="Y307" s="857"/>
      <c r="Z307" s="856"/>
      <c r="AA307" s="856"/>
      <c r="AB307" s="856"/>
      <c r="AC307" s="856"/>
      <c r="AD307" s="809"/>
      <c r="AI307">
        <f t="shared" si="44"/>
        <v>0</v>
      </c>
      <c r="AJ307">
        <f t="shared" si="45"/>
        <v>0</v>
      </c>
      <c r="AK307">
        <f t="shared" si="46"/>
        <v>0</v>
      </c>
      <c r="AL307">
        <f t="shared" si="47"/>
        <v>0</v>
      </c>
      <c r="AM307" s="293">
        <f t="shared" si="48"/>
        <v>0</v>
      </c>
      <c r="AN307" s="352" t="str">
        <f>IF(AM307=0,"",
IF(SUM($AM$242:AM307)=1,AO307,
IF($AM$362&gt;SUM($AM$242:AM307),_xlfn.CONCAT(", ",AO307),
IF($AM$362=SUM($AM$242:AM307),_xlfn.CONCAT(" y ",AO307)))))</f>
        <v/>
      </c>
      <c r="AO307" s="120" t="s">
        <v>5251</v>
      </c>
      <c r="AP307" s="290">
        <f t="shared" si="49"/>
        <v>0</v>
      </c>
      <c r="AQ307" s="293">
        <f t="shared" ref="AQ307:AQ361" si="50">IF(AP307=0,0,1)</f>
        <v>0</v>
      </c>
      <c r="AR307" s="283" t="str">
        <f>IF(AQ307=0,"",
IF(SUM($AQ$242:AQ307)=1,AS307,
IF($AQ$362&gt;SUM($AQ$242:AQ307),_xlfn.CONCAT(", ",AS307),
IF($AQ$362=SUM($AQ$242:AQ307),_xlfn.CONCAT(" y ",AS307)))))</f>
        <v/>
      </c>
      <c r="AS307" s="120" t="s">
        <v>5251</v>
      </c>
    </row>
    <row r="308" spans="1:45" ht="15" customHeight="1">
      <c r="A308" s="30"/>
      <c r="B308" s="31"/>
      <c r="C308" s="50" t="s">
        <v>5252</v>
      </c>
      <c r="D308" s="859" t="str">
        <f>IF(CNGE_2026_M1_Secc1_Sub1!$D107="","",CNGE_2026_M1_Secc1_Sub1!$D107)</f>
        <v/>
      </c>
      <c r="E308" s="723"/>
      <c r="F308" s="723"/>
      <c r="G308" s="723"/>
      <c r="H308" s="723"/>
      <c r="I308" s="723"/>
      <c r="J308" s="723"/>
      <c r="K308" s="723"/>
      <c r="L308" s="724"/>
      <c r="M308" s="857"/>
      <c r="N308" s="856"/>
      <c r="O308" s="856"/>
      <c r="P308" s="856"/>
      <c r="Q308" s="856"/>
      <c r="R308" s="809"/>
      <c r="S308" s="857"/>
      <c r="T308" s="856"/>
      <c r="U308" s="856"/>
      <c r="V308" s="856"/>
      <c r="W308" s="856"/>
      <c r="X308" s="809"/>
      <c r="Y308" s="857"/>
      <c r="Z308" s="856"/>
      <c r="AA308" s="856"/>
      <c r="AB308" s="856"/>
      <c r="AC308" s="856"/>
      <c r="AD308" s="809"/>
      <c r="AI308">
        <f t="shared" si="44"/>
        <v>0</v>
      </c>
      <c r="AJ308">
        <f t="shared" si="45"/>
        <v>0</v>
      </c>
      <c r="AK308">
        <f t="shared" si="46"/>
        <v>0</v>
      </c>
      <c r="AL308">
        <f t="shared" si="47"/>
        <v>0</v>
      </c>
      <c r="AM308" s="293">
        <f t="shared" si="48"/>
        <v>0</v>
      </c>
      <c r="AN308" s="352" t="str">
        <f>IF(AM308=0,"",
IF(SUM($AM$242:AM308)=1,AO308,
IF($AM$362&gt;SUM($AM$242:AM308),_xlfn.CONCAT(", ",AO308),
IF($AM$362=SUM($AM$242:AM308),_xlfn.CONCAT(" y ",AO308)))))</f>
        <v/>
      </c>
      <c r="AO308" s="120" t="s">
        <v>5253</v>
      </c>
      <c r="AP308" s="290">
        <f t="shared" si="49"/>
        <v>0</v>
      </c>
      <c r="AQ308" s="293">
        <f t="shared" si="50"/>
        <v>0</v>
      </c>
      <c r="AR308" s="283" t="str">
        <f>IF(AQ308=0,"",
IF(SUM($AQ$242:AQ308)=1,AS308,
IF($AQ$362&gt;SUM($AQ$242:AQ308),_xlfn.CONCAT(", ",AS308),
IF($AQ$362=SUM($AQ$242:AQ308),_xlfn.CONCAT(" y ",AS308)))))</f>
        <v/>
      </c>
      <c r="AS308" s="120" t="s">
        <v>5253</v>
      </c>
    </row>
    <row r="309" spans="1:45" ht="15" customHeight="1">
      <c r="A309" s="30"/>
      <c r="B309" s="31"/>
      <c r="C309" s="50" t="s">
        <v>5254</v>
      </c>
      <c r="D309" s="859" t="str">
        <f>IF(CNGE_2026_M1_Secc1_Sub1!$D108="","",CNGE_2026_M1_Secc1_Sub1!$D108)</f>
        <v/>
      </c>
      <c r="E309" s="723"/>
      <c r="F309" s="723"/>
      <c r="G309" s="723"/>
      <c r="H309" s="723"/>
      <c r="I309" s="723"/>
      <c r="J309" s="723"/>
      <c r="K309" s="723"/>
      <c r="L309" s="724"/>
      <c r="M309" s="857"/>
      <c r="N309" s="856"/>
      <c r="O309" s="856"/>
      <c r="P309" s="856"/>
      <c r="Q309" s="856"/>
      <c r="R309" s="809"/>
      <c r="S309" s="857"/>
      <c r="T309" s="856"/>
      <c r="U309" s="856"/>
      <c r="V309" s="856"/>
      <c r="W309" s="856"/>
      <c r="X309" s="809"/>
      <c r="Y309" s="857"/>
      <c r="Z309" s="856"/>
      <c r="AA309" s="856"/>
      <c r="AB309" s="856"/>
      <c r="AC309" s="856"/>
      <c r="AD309" s="809"/>
      <c r="AI309">
        <f t="shared" si="44"/>
        <v>0</v>
      </c>
      <c r="AJ309">
        <f t="shared" si="45"/>
        <v>0</v>
      </c>
      <c r="AK309">
        <f t="shared" si="46"/>
        <v>0</v>
      </c>
      <c r="AL309">
        <f t="shared" si="47"/>
        <v>0</v>
      </c>
      <c r="AM309" s="293">
        <f t="shared" si="48"/>
        <v>0</v>
      </c>
      <c r="AN309" s="352" t="str">
        <f>IF(AM309=0,"",
IF(SUM($AM$242:AM309)=1,AO309,
IF($AM$362&gt;SUM($AM$242:AM309),_xlfn.CONCAT(", ",AO309),
IF($AM$362=SUM($AM$242:AM309),_xlfn.CONCAT(" y ",AO309)))))</f>
        <v/>
      </c>
      <c r="AO309" s="120" t="s">
        <v>5255</v>
      </c>
      <c r="AP309" s="290">
        <f t="shared" si="49"/>
        <v>0</v>
      </c>
      <c r="AQ309" s="293">
        <f t="shared" si="50"/>
        <v>0</v>
      </c>
      <c r="AR309" s="283" t="str">
        <f>IF(AQ309=0,"",
IF(SUM($AQ$242:AQ309)=1,AS309,
IF($AQ$362&gt;SUM($AQ$242:AQ309),_xlfn.CONCAT(", ",AS309),
IF($AQ$362=SUM($AQ$242:AQ309),_xlfn.CONCAT(" y ",AS309)))))</f>
        <v/>
      </c>
      <c r="AS309" s="120" t="s">
        <v>5255</v>
      </c>
    </row>
    <row r="310" spans="1:45" ht="15" customHeight="1">
      <c r="A310" s="30"/>
      <c r="B310" s="31"/>
      <c r="C310" s="50" t="s">
        <v>5256</v>
      </c>
      <c r="D310" s="859" t="str">
        <f>IF(CNGE_2026_M1_Secc1_Sub1!$D109="","",CNGE_2026_M1_Secc1_Sub1!$D109)</f>
        <v/>
      </c>
      <c r="E310" s="723"/>
      <c r="F310" s="723"/>
      <c r="G310" s="723"/>
      <c r="H310" s="723"/>
      <c r="I310" s="723"/>
      <c r="J310" s="723"/>
      <c r="K310" s="723"/>
      <c r="L310" s="724"/>
      <c r="M310" s="857"/>
      <c r="N310" s="856"/>
      <c r="O310" s="856"/>
      <c r="P310" s="856"/>
      <c r="Q310" s="856"/>
      <c r="R310" s="809"/>
      <c r="S310" s="857"/>
      <c r="T310" s="856"/>
      <c r="U310" s="856"/>
      <c r="V310" s="856"/>
      <c r="W310" s="856"/>
      <c r="X310" s="809"/>
      <c r="Y310" s="857"/>
      <c r="Z310" s="856"/>
      <c r="AA310" s="856"/>
      <c r="AB310" s="856"/>
      <c r="AC310" s="856"/>
      <c r="AD310" s="809"/>
      <c r="AI310">
        <f t="shared" si="44"/>
        <v>0</v>
      </c>
      <c r="AJ310">
        <f t="shared" si="45"/>
        <v>0</v>
      </c>
      <c r="AK310">
        <f t="shared" si="46"/>
        <v>0</v>
      </c>
      <c r="AL310">
        <f t="shared" si="47"/>
        <v>0</v>
      </c>
      <c r="AM310" s="293">
        <f t="shared" si="48"/>
        <v>0</v>
      </c>
      <c r="AN310" s="352" t="str">
        <f>IF(AM310=0,"",
IF(SUM($AM$242:AM310)=1,AO310,
IF($AM$362&gt;SUM($AM$242:AM310),_xlfn.CONCAT(", ",AO310),
IF($AM$362=SUM($AM$242:AM310),_xlfn.CONCAT(" y ",AO310)))))</f>
        <v/>
      </c>
      <c r="AO310" s="120" t="s">
        <v>5257</v>
      </c>
      <c r="AP310" s="290">
        <f t="shared" si="49"/>
        <v>0</v>
      </c>
      <c r="AQ310" s="293">
        <f t="shared" si="50"/>
        <v>0</v>
      </c>
      <c r="AR310" s="283" t="str">
        <f>IF(AQ310=0,"",
IF(SUM($AQ$242:AQ310)=1,AS310,
IF($AQ$362&gt;SUM($AQ$242:AQ310),_xlfn.CONCAT(", ",AS310),
IF($AQ$362=SUM($AQ$242:AQ310),_xlfn.CONCAT(" y ",AS310)))))</f>
        <v/>
      </c>
      <c r="AS310" s="120" t="s">
        <v>5257</v>
      </c>
    </row>
    <row r="311" spans="1:45" ht="15" customHeight="1">
      <c r="A311" s="30"/>
      <c r="B311" s="31"/>
      <c r="C311" s="50" t="s">
        <v>5258</v>
      </c>
      <c r="D311" s="859" t="str">
        <f>IF(CNGE_2026_M1_Secc1_Sub1!$D110="","",CNGE_2026_M1_Secc1_Sub1!$D110)</f>
        <v/>
      </c>
      <c r="E311" s="723"/>
      <c r="F311" s="723"/>
      <c r="G311" s="723"/>
      <c r="H311" s="723"/>
      <c r="I311" s="723"/>
      <c r="J311" s="723"/>
      <c r="K311" s="723"/>
      <c r="L311" s="724"/>
      <c r="M311" s="857"/>
      <c r="N311" s="856"/>
      <c r="O311" s="856"/>
      <c r="P311" s="856"/>
      <c r="Q311" s="856"/>
      <c r="R311" s="809"/>
      <c r="S311" s="857"/>
      <c r="T311" s="856"/>
      <c r="U311" s="856"/>
      <c r="V311" s="856"/>
      <c r="W311" s="856"/>
      <c r="X311" s="809"/>
      <c r="Y311" s="857"/>
      <c r="Z311" s="856"/>
      <c r="AA311" s="856"/>
      <c r="AB311" s="856"/>
      <c r="AC311" s="856"/>
      <c r="AD311" s="809"/>
      <c r="AI311">
        <f t="shared" si="44"/>
        <v>0</v>
      </c>
      <c r="AJ311">
        <f t="shared" si="45"/>
        <v>0</v>
      </c>
      <c r="AK311">
        <f t="shared" si="46"/>
        <v>0</v>
      </c>
      <c r="AL311">
        <f t="shared" si="47"/>
        <v>0</v>
      </c>
      <c r="AM311" s="293">
        <f t="shared" si="48"/>
        <v>0</v>
      </c>
      <c r="AN311" s="352" t="str">
        <f>IF(AM311=0,"",
IF(SUM($AM$242:AM311)=1,AO311,
IF($AM$362&gt;SUM($AM$242:AM311),_xlfn.CONCAT(", ",AO311),
IF($AM$362=SUM($AM$242:AM311),_xlfn.CONCAT(" y ",AO311)))))</f>
        <v/>
      </c>
      <c r="AO311" s="120" t="s">
        <v>5259</v>
      </c>
      <c r="AP311" s="290">
        <f t="shared" si="49"/>
        <v>0</v>
      </c>
      <c r="AQ311" s="293">
        <f t="shared" si="50"/>
        <v>0</v>
      </c>
      <c r="AR311" s="283" t="str">
        <f>IF(AQ311=0,"",
IF(SUM($AQ$242:AQ311)=1,AS311,
IF($AQ$362&gt;SUM($AQ$242:AQ311),_xlfn.CONCAT(", ",AS311),
IF($AQ$362=SUM($AQ$242:AQ311),_xlfn.CONCAT(" y ",AS311)))))</f>
        <v/>
      </c>
      <c r="AS311" s="120" t="s">
        <v>5259</v>
      </c>
    </row>
    <row r="312" spans="1:45" ht="15" customHeight="1">
      <c r="A312" s="30"/>
      <c r="B312" s="31"/>
      <c r="C312" s="50" t="s">
        <v>5260</v>
      </c>
      <c r="D312" s="859" t="str">
        <f>IF(CNGE_2026_M1_Secc1_Sub1!$D111="","",CNGE_2026_M1_Secc1_Sub1!$D111)</f>
        <v/>
      </c>
      <c r="E312" s="723"/>
      <c r="F312" s="723"/>
      <c r="G312" s="723"/>
      <c r="H312" s="723"/>
      <c r="I312" s="723"/>
      <c r="J312" s="723"/>
      <c r="K312" s="723"/>
      <c r="L312" s="724"/>
      <c r="M312" s="857"/>
      <c r="N312" s="856"/>
      <c r="O312" s="856"/>
      <c r="P312" s="856"/>
      <c r="Q312" s="856"/>
      <c r="R312" s="809"/>
      <c r="S312" s="857"/>
      <c r="T312" s="856"/>
      <c r="U312" s="856"/>
      <c r="V312" s="856"/>
      <c r="W312" s="856"/>
      <c r="X312" s="809"/>
      <c r="Y312" s="857"/>
      <c r="Z312" s="856"/>
      <c r="AA312" s="856"/>
      <c r="AB312" s="856"/>
      <c r="AC312" s="856"/>
      <c r="AD312" s="809"/>
      <c r="AI312">
        <f t="shared" si="44"/>
        <v>0</v>
      </c>
      <c r="AJ312">
        <f t="shared" si="45"/>
        <v>0</v>
      </c>
      <c r="AK312">
        <f t="shared" si="46"/>
        <v>0</v>
      </c>
      <c r="AL312">
        <f t="shared" si="47"/>
        <v>0</v>
      </c>
      <c r="AM312" s="293">
        <f t="shared" si="48"/>
        <v>0</v>
      </c>
      <c r="AN312" s="352" t="str">
        <f>IF(AM312=0,"",
IF(SUM($AM$242:AM312)=1,AO312,
IF($AM$362&gt;SUM($AM$242:AM312),_xlfn.CONCAT(", ",AO312),
IF($AM$362=SUM($AM$242:AM312),_xlfn.CONCAT(" y ",AO312)))))</f>
        <v/>
      </c>
      <c r="AO312" s="120" t="s">
        <v>5261</v>
      </c>
      <c r="AP312" s="290">
        <f t="shared" si="49"/>
        <v>0</v>
      </c>
      <c r="AQ312" s="293">
        <f t="shared" si="50"/>
        <v>0</v>
      </c>
      <c r="AR312" s="283" t="str">
        <f>IF(AQ312=0,"",
IF(SUM($AQ$242:AQ312)=1,AS312,
IF($AQ$362&gt;SUM($AQ$242:AQ312),_xlfn.CONCAT(", ",AS312),
IF($AQ$362=SUM($AQ$242:AQ312),_xlfn.CONCAT(" y ",AS312)))))</f>
        <v/>
      </c>
      <c r="AS312" s="120" t="s">
        <v>5261</v>
      </c>
    </row>
    <row r="313" spans="1:45" ht="15" customHeight="1">
      <c r="A313" s="30"/>
      <c r="B313" s="31"/>
      <c r="C313" s="50" t="s">
        <v>5262</v>
      </c>
      <c r="D313" s="859" t="str">
        <f>IF(CNGE_2026_M1_Secc1_Sub1!$D112="","",CNGE_2026_M1_Secc1_Sub1!$D112)</f>
        <v/>
      </c>
      <c r="E313" s="723"/>
      <c r="F313" s="723"/>
      <c r="G313" s="723"/>
      <c r="H313" s="723"/>
      <c r="I313" s="723"/>
      <c r="J313" s="723"/>
      <c r="K313" s="723"/>
      <c r="L313" s="724"/>
      <c r="M313" s="857"/>
      <c r="N313" s="856"/>
      <c r="O313" s="856"/>
      <c r="P313" s="856"/>
      <c r="Q313" s="856"/>
      <c r="R313" s="809"/>
      <c r="S313" s="857"/>
      <c r="T313" s="856"/>
      <c r="U313" s="856"/>
      <c r="V313" s="856"/>
      <c r="W313" s="856"/>
      <c r="X313" s="809"/>
      <c r="Y313" s="857"/>
      <c r="Z313" s="856"/>
      <c r="AA313" s="856"/>
      <c r="AB313" s="856"/>
      <c r="AC313" s="856"/>
      <c r="AD313" s="809"/>
      <c r="AI313">
        <f t="shared" si="44"/>
        <v>0</v>
      </c>
      <c r="AJ313">
        <f t="shared" si="45"/>
        <v>0</v>
      </c>
      <c r="AK313">
        <f t="shared" si="46"/>
        <v>0</v>
      </c>
      <c r="AL313">
        <f t="shared" si="47"/>
        <v>0</v>
      </c>
      <c r="AM313" s="293">
        <f t="shared" si="48"/>
        <v>0</v>
      </c>
      <c r="AN313" s="352" t="str">
        <f>IF(AM313=0,"",
IF(SUM($AM$242:AM313)=1,AO313,
IF($AM$362&gt;SUM($AM$242:AM313),_xlfn.CONCAT(", ",AO313),
IF($AM$362=SUM($AM$242:AM313),_xlfn.CONCAT(" y ",AO313)))))</f>
        <v/>
      </c>
      <c r="AO313" s="120" t="s">
        <v>5263</v>
      </c>
      <c r="AP313" s="290">
        <f t="shared" si="49"/>
        <v>0</v>
      </c>
      <c r="AQ313" s="293">
        <f t="shared" si="50"/>
        <v>0</v>
      </c>
      <c r="AR313" s="283" t="str">
        <f>IF(AQ313=0,"",
IF(SUM($AQ$242:AQ313)=1,AS313,
IF($AQ$362&gt;SUM($AQ$242:AQ313),_xlfn.CONCAT(", ",AS313),
IF($AQ$362=SUM($AQ$242:AQ313),_xlfn.CONCAT(" y ",AS313)))))</f>
        <v/>
      </c>
      <c r="AS313" s="120" t="s">
        <v>5263</v>
      </c>
    </row>
    <row r="314" spans="1:45" ht="15" customHeight="1">
      <c r="A314" s="30"/>
      <c r="B314" s="31"/>
      <c r="C314" s="50" t="s">
        <v>5264</v>
      </c>
      <c r="D314" s="859" t="str">
        <f>IF(CNGE_2026_M1_Secc1_Sub1!$D113="","",CNGE_2026_M1_Secc1_Sub1!$D113)</f>
        <v/>
      </c>
      <c r="E314" s="723"/>
      <c r="F314" s="723"/>
      <c r="G314" s="723"/>
      <c r="H314" s="723"/>
      <c r="I314" s="723"/>
      <c r="J314" s="723"/>
      <c r="K314" s="723"/>
      <c r="L314" s="724"/>
      <c r="M314" s="857"/>
      <c r="N314" s="856"/>
      <c r="O314" s="856"/>
      <c r="P314" s="856"/>
      <c r="Q314" s="856"/>
      <c r="R314" s="809"/>
      <c r="S314" s="857"/>
      <c r="T314" s="856"/>
      <c r="U314" s="856"/>
      <c r="V314" s="856"/>
      <c r="W314" s="856"/>
      <c r="X314" s="809"/>
      <c r="Y314" s="857"/>
      <c r="Z314" s="856"/>
      <c r="AA314" s="856"/>
      <c r="AB314" s="856"/>
      <c r="AC314" s="856"/>
      <c r="AD314" s="809"/>
      <c r="AI314">
        <f t="shared" si="44"/>
        <v>0</v>
      </c>
      <c r="AJ314">
        <f t="shared" si="45"/>
        <v>0</v>
      </c>
      <c r="AK314">
        <f t="shared" si="46"/>
        <v>0</v>
      </c>
      <c r="AL314">
        <f t="shared" si="47"/>
        <v>0</v>
      </c>
      <c r="AM314" s="293">
        <f t="shared" si="48"/>
        <v>0</v>
      </c>
      <c r="AN314" s="352" t="str">
        <f>IF(AM314=0,"",
IF(SUM($AM$242:AM314)=1,AO314,
IF($AM$362&gt;SUM($AM$242:AM314),_xlfn.CONCAT(", ",AO314),
IF($AM$362=SUM($AM$242:AM314),_xlfn.CONCAT(" y ",AO314)))))</f>
        <v/>
      </c>
      <c r="AO314" s="120" t="s">
        <v>5265</v>
      </c>
      <c r="AP314" s="290">
        <f t="shared" si="49"/>
        <v>0</v>
      </c>
      <c r="AQ314" s="293">
        <f t="shared" si="50"/>
        <v>0</v>
      </c>
      <c r="AR314" s="283" t="str">
        <f>IF(AQ314=0,"",
IF(SUM($AQ$242:AQ314)=1,AS314,
IF($AQ$362&gt;SUM($AQ$242:AQ314),_xlfn.CONCAT(", ",AS314),
IF($AQ$362=SUM($AQ$242:AQ314),_xlfn.CONCAT(" y ",AS314)))))</f>
        <v/>
      </c>
      <c r="AS314" s="120" t="s">
        <v>5265</v>
      </c>
    </row>
    <row r="315" spans="1:45" ht="15" customHeight="1">
      <c r="A315" s="30"/>
      <c r="B315" s="31"/>
      <c r="C315" s="50" t="s">
        <v>5266</v>
      </c>
      <c r="D315" s="859" t="str">
        <f>IF(CNGE_2026_M1_Secc1_Sub1!$D114="","",CNGE_2026_M1_Secc1_Sub1!$D114)</f>
        <v/>
      </c>
      <c r="E315" s="723"/>
      <c r="F315" s="723"/>
      <c r="G315" s="723"/>
      <c r="H315" s="723"/>
      <c r="I315" s="723"/>
      <c r="J315" s="723"/>
      <c r="K315" s="723"/>
      <c r="L315" s="724"/>
      <c r="M315" s="857"/>
      <c r="N315" s="856"/>
      <c r="O315" s="856"/>
      <c r="P315" s="856"/>
      <c r="Q315" s="856"/>
      <c r="R315" s="809"/>
      <c r="S315" s="857"/>
      <c r="T315" s="856"/>
      <c r="U315" s="856"/>
      <c r="V315" s="856"/>
      <c r="W315" s="856"/>
      <c r="X315" s="809"/>
      <c r="Y315" s="857"/>
      <c r="Z315" s="856"/>
      <c r="AA315" s="856"/>
      <c r="AB315" s="856"/>
      <c r="AC315" s="856"/>
      <c r="AD315" s="809"/>
      <c r="AI315">
        <f t="shared" si="44"/>
        <v>0</v>
      </c>
      <c r="AJ315">
        <f t="shared" si="45"/>
        <v>0</v>
      </c>
      <c r="AK315">
        <f t="shared" si="46"/>
        <v>0</v>
      </c>
      <c r="AL315">
        <f t="shared" si="47"/>
        <v>0</v>
      </c>
      <c r="AM315" s="293">
        <f t="shared" si="48"/>
        <v>0</v>
      </c>
      <c r="AN315" s="352" t="str">
        <f>IF(AM315=0,"",
IF(SUM($AM$242:AM315)=1,AO315,
IF($AM$362&gt;SUM($AM$242:AM315),_xlfn.CONCAT(", ",AO315),
IF($AM$362=SUM($AM$242:AM315),_xlfn.CONCAT(" y ",AO315)))))</f>
        <v/>
      </c>
      <c r="AO315" s="120" t="s">
        <v>5267</v>
      </c>
      <c r="AP315" s="290">
        <f t="shared" si="49"/>
        <v>0</v>
      </c>
      <c r="AQ315" s="293">
        <f t="shared" si="50"/>
        <v>0</v>
      </c>
      <c r="AR315" s="283" t="str">
        <f>IF(AQ315=0,"",
IF(SUM($AQ$242:AQ315)=1,AS315,
IF($AQ$362&gt;SUM($AQ$242:AQ315),_xlfn.CONCAT(", ",AS315),
IF($AQ$362=SUM($AQ$242:AQ315),_xlfn.CONCAT(" y ",AS315)))))</f>
        <v/>
      </c>
      <c r="AS315" s="120" t="s">
        <v>5267</v>
      </c>
    </row>
    <row r="316" spans="1:45" ht="15" customHeight="1">
      <c r="A316" s="30"/>
      <c r="B316" s="31"/>
      <c r="C316" s="50" t="s">
        <v>5268</v>
      </c>
      <c r="D316" s="859" t="str">
        <f>IF(CNGE_2026_M1_Secc1_Sub1!$D115="","",CNGE_2026_M1_Secc1_Sub1!$D115)</f>
        <v/>
      </c>
      <c r="E316" s="723"/>
      <c r="F316" s="723"/>
      <c r="G316" s="723"/>
      <c r="H316" s="723"/>
      <c r="I316" s="723"/>
      <c r="J316" s="723"/>
      <c r="K316" s="723"/>
      <c r="L316" s="724"/>
      <c r="M316" s="857"/>
      <c r="N316" s="856"/>
      <c r="O316" s="856"/>
      <c r="P316" s="856"/>
      <c r="Q316" s="856"/>
      <c r="R316" s="809"/>
      <c r="S316" s="857"/>
      <c r="T316" s="856"/>
      <c r="U316" s="856"/>
      <c r="V316" s="856"/>
      <c r="W316" s="856"/>
      <c r="X316" s="809"/>
      <c r="Y316" s="857"/>
      <c r="Z316" s="856"/>
      <c r="AA316" s="856"/>
      <c r="AB316" s="856"/>
      <c r="AC316" s="856"/>
      <c r="AD316" s="809"/>
      <c r="AI316">
        <f t="shared" si="44"/>
        <v>0</v>
      </c>
      <c r="AJ316">
        <f t="shared" si="45"/>
        <v>0</v>
      </c>
      <c r="AK316">
        <f t="shared" si="46"/>
        <v>0</v>
      </c>
      <c r="AL316">
        <f t="shared" si="47"/>
        <v>0</v>
      </c>
      <c r="AM316" s="293">
        <f t="shared" si="48"/>
        <v>0</v>
      </c>
      <c r="AN316" s="352" t="str">
        <f>IF(AM316=0,"",
IF(SUM($AM$242:AM316)=1,AO316,
IF($AM$362&gt;SUM($AM$242:AM316),_xlfn.CONCAT(", ",AO316),
IF($AM$362=SUM($AM$242:AM316),_xlfn.CONCAT(" y ",AO316)))))</f>
        <v/>
      </c>
      <c r="AO316" s="120" t="s">
        <v>5269</v>
      </c>
      <c r="AP316" s="290">
        <f t="shared" si="49"/>
        <v>0</v>
      </c>
      <c r="AQ316" s="293">
        <f t="shared" si="50"/>
        <v>0</v>
      </c>
      <c r="AR316" s="283" t="str">
        <f>IF(AQ316=0,"",
IF(SUM($AQ$242:AQ316)=1,AS316,
IF($AQ$362&gt;SUM($AQ$242:AQ316),_xlfn.CONCAT(", ",AS316),
IF($AQ$362=SUM($AQ$242:AQ316),_xlfn.CONCAT(" y ",AS316)))))</f>
        <v/>
      </c>
      <c r="AS316" s="120" t="s">
        <v>5269</v>
      </c>
    </row>
    <row r="317" spans="1:45" ht="15" customHeight="1">
      <c r="A317" s="30"/>
      <c r="B317" s="31"/>
      <c r="C317" s="50" t="s">
        <v>5270</v>
      </c>
      <c r="D317" s="859" t="str">
        <f>IF(CNGE_2026_M1_Secc1_Sub1!$D116="","",CNGE_2026_M1_Secc1_Sub1!$D116)</f>
        <v/>
      </c>
      <c r="E317" s="723"/>
      <c r="F317" s="723"/>
      <c r="G317" s="723"/>
      <c r="H317" s="723"/>
      <c r="I317" s="723"/>
      <c r="J317" s="723"/>
      <c r="K317" s="723"/>
      <c r="L317" s="724"/>
      <c r="M317" s="857"/>
      <c r="N317" s="856"/>
      <c r="O317" s="856"/>
      <c r="P317" s="856"/>
      <c r="Q317" s="856"/>
      <c r="R317" s="809"/>
      <c r="S317" s="857"/>
      <c r="T317" s="856"/>
      <c r="U317" s="856"/>
      <c r="V317" s="856"/>
      <c r="W317" s="856"/>
      <c r="X317" s="809"/>
      <c r="Y317" s="857"/>
      <c r="Z317" s="856"/>
      <c r="AA317" s="856"/>
      <c r="AB317" s="856"/>
      <c r="AC317" s="856"/>
      <c r="AD317" s="809"/>
      <c r="AI317">
        <f t="shared" si="44"/>
        <v>0</v>
      </c>
      <c r="AJ317">
        <f t="shared" si="45"/>
        <v>0</v>
      </c>
      <c r="AK317">
        <f t="shared" si="46"/>
        <v>0</v>
      </c>
      <c r="AL317">
        <f t="shared" si="47"/>
        <v>0</v>
      </c>
      <c r="AM317" s="293">
        <f t="shared" si="48"/>
        <v>0</v>
      </c>
      <c r="AN317" s="352" t="str">
        <f>IF(AM317=0,"",
IF(SUM($AM$242:AM317)=1,AO317,
IF($AM$362&gt;SUM($AM$242:AM317),_xlfn.CONCAT(", ",AO317),
IF($AM$362=SUM($AM$242:AM317),_xlfn.CONCAT(" y ",AO317)))))</f>
        <v/>
      </c>
      <c r="AO317" s="120" t="s">
        <v>5271</v>
      </c>
      <c r="AP317" s="290">
        <f t="shared" si="49"/>
        <v>0</v>
      </c>
      <c r="AQ317" s="293">
        <f t="shared" si="50"/>
        <v>0</v>
      </c>
      <c r="AR317" s="283" t="str">
        <f>IF(AQ317=0,"",
IF(SUM($AQ$242:AQ317)=1,AS317,
IF($AQ$362&gt;SUM($AQ$242:AQ317),_xlfn.CONCAT(", ",AS317),
IF($AQ$362=SUM($AQ$242:AQ317),_xlfn.CONCAT(" y ",AS317)))))</f>
        <v/>
      </c>
      <c r="AS317" s="120" t="s">
        <v>5271</v>
      </c>
    </row>
    <row r="318" spans="1:45" ht="15" customHeight="1">
      <c r="A318" s="30"/>
      <c r="B318" s="31"/>
      <c r="C318" s="50" t="s">
        <v>5272</v>
      </c>
      <c r="D318" s="859" t="str">
        <f>IF(CNGE_2026_M1_Secc1_Sub1!$D117="","",CNGE_2026_M1_Secc1_Sub1!$D117)</f>
        <v/>
      </c>
      <c r="E318" s="723"/>
      <c r="F318" s="723"/>
      <c r="G318" s="723"/>
      <c r="H318" s="723"/>
      <c r="I318" s="723"/>
      <c r="J318" s="723"/>
      <c r="K318" s="723"/>
      <c r="L318" s="724"/>
      <c r="M318" s="857"/>
      <c r="N318" s="856"/>
      <c r="O318" s="856"/>
      <c r="P318" s="856"/>
      <c r="Q318" s="856"/>
      <c r="R318" s="809"/>
      <c r="S318" s="857"/>
      <c r="T318" s="856"/>
      <c r="U318" s="856"/>
      <c r="V318" s="856"/>
      <c r="W318" s="856"/>
      <c r="X318" s="809"/>
      <c r="Y318" s="857"/>
      <c r="Z318" s="856"/>
      <c r="AA318" s="856"/>
      <c r="AB318" s="856"/>
      <c r="AC318" s="856"/>
      <c r="AD318" s="809"/>
      <c r="AI318">
        <f t="shared" si="44"/>
        <v>0</v>
      </c>
      <c r="AJ318">
        <f t="shared" si="45"/>
        <v>0</v>
      </c>
      <c r="AK318">
        <f t="shared" si="46"/>
        <v>0</v>
      </c>
      <c r="AL318">
        <f t="shared" si="47"/>
        <v>0</v>
      </c>
      <c r="AM318" s="293">
        <f t="shared" si="48"/>
        <v>0</v>
      </c>
      <c r="AN318" s="352" t="str">
        <f>IF(AM318=0,"",
IF(SUM($AM$242:AM318)=1,AO318,
IF($AM$362&gt;SUM($AM$242:AM318),_xlfn.CONCAT(", ",AO318),
IF($AM$362=SUM($AM$242:AM318),_xlfn.CONCAT(" y ",AO318)))))</f>
        <v/>
      </c>
      <c r="AO318" s="120" t="s">
        <v>5273</v>
      </c>
      <c r="AP318" s="290">
        <f t="shared" si="49"/>
        <v>0</v>
      </c>
      <c r="AQ318" s="293">
        <f t="shared" si="50"/>
        <v>0</v>
      </c>
      <c r="AR318" s="283" t="str">
        <f>IF(AQ318=0,"",
IF(SUM($AQ$242:AQ318)=1,AS318,
IF($AQ$362&gt;SUM($AQ$242:AQ318),_xlfn.CONCAT(", ",AS318),
IF($AQ$362=SUM($AQ$242:AQ318),_xlfn.CONCAT(" y ",AS318)))))</f>
        <v/>
      </c>
      <c r="AS318" s="120" t="s">
        <v>5273</v>
      </c>
    </row>
    <row r="319" spans="1:45" ht="15" customHeight="1">
      <c r="A319" s="30"/>
      <c r="B319" s="31"/>
      <c r="C319" s="50" t="s">
        <v>5274</v>
      </c>
      <c r="D319" s="859" t="str">
        <f>IF(CNGE_2026_M1_Secc1_Sub1!$D118="","",CNGE_2026_M1_Secc1_Sub1!$D118)</f>
        <v/>
      </c>
      <c r="E319" s="723"/>
      <c r="F319" s="723"/>
      <c r="G319" s="723"/>
      <c r="H319" s="723"/>
      <c r="I319" s="723"/>
      <c r="J319" s="723"/>
      <c r="K319" s="723"/>
      <c r="L319" s="724"/>
      <c r="M319" s="857"/>
      <c r="N319" s="856"/>
      <c r="O319" s="856"/>
      <c r="P319" s="856"/>
      <c r="Q319" s="856"/>
      <c r="R319" s="809"/>
      <c r="S319" s="857"/>
      <c r="T319" s="856"/>
      <c r="U319" s="856"/>
      <c r="V319" s="856"/>
      <c r="W319" s="856"/>
      <c r="X319" s="809"/>
      <c r="Y319" s="857"/>
      <c r="Z319" s="856"/>
      <c r="AA319" s="856"/>
      <c r="AB319" s="856"/>
      <c r="AC319" s="856"/>
      <c r="AD319" s="809"/>
      <c r="AI319">
        <f t="shared" si="44"/>
        <v>0</v>
      </c>
      <c r="AJ319">
        <f t="shared" si="45"/>
        <v>0</v>
      </c>
      <c r="AK319">
        <f t="shared" si="46"/>
        <v>0</v>
      </c>
      <c r="AL319">
        <f t="shared" si="47"/>
        <v>0</v>
      </c>
      <c r="AM319" s="293">
        <f t="shared" si="48"/>
        <v>0</v>
      </c>
      <c r="AN319" s="352" t="str">
        <f>IF(AM319=0,"",
IF(SUM($AM$242:AM319)=1,AO319,
IF($AM$362&gt;SUM($AM$242:AM319),_xlfn.CONCAT(", ",AO319),
IF($AM$362=SUM($AM$242:AM319),_xlfn.CONCAT(" y ",AO319)))))</f>
        <v/>
      </c>
      <c r="AO319" s="120" t="s">
        <v>5275</v>
      </c>
      <c r="AP319" s="290">
        <f t="shared" si="49"/>
        <v>0</v>
      </c>
      <c r="AQ319" s="293">
        <f t="shared" si="50"/>
        <v>0</v>
      </c>
      <c r="AR319" s="283" t="str">
        <f>IF(AQ319=0,"",
IF(SUM($AQ$242:AQ319)=1,AS319,
IF($AQ$362&gt;SUM($AQ$242:AQ319),_xlfn.CONCAT(", ",AS319),
IF($AQ$362=SUM($AQ$242:AQ319),_xlfn.CONCAT(" y ",AS319)))))</f>
        <v/>
      </c>
      <c r="AS319" s="120" t="s">
        <v>5275</v>
      </c>
    </row>
    <row r="320" spans="1:45" ht="15" customHeight="1">
      <c r="A320" s="30"/>
      <c r="B320" s="31"/>
      <c r="C320" s="50" t="s">
        <v>5276</v>
      </c>
      <c r="D320" s="859" t="str">
        <f>IF(CNGE_2026_M1_Secc1_Sub1!$D119="","",CNGE_2026_M1_Secc1_Sub1!$D119)</f>
        <v/>
      </c>
      <c r="E320" s="723"/>
      <c r="F320" s="723"/>
      <c r="G320" s="723"/>
      <c r="H320" s="723"/>
      <c r="I320" s="723"/>
      <c r="J320" s="723"/>
      <c r="K320" s="723"/>
      <c r="L320" s="724"/>
      <c r="M320" s="857"/>
      <c r="N320" s="856"/>
      <c r="O320" s="856"/>
      <c r="P320" s="856"/>
      <c r="Q320" s="856"/>
      <c r="R320" s="809"/>
      <c r="S320" s="857"/>
      <c r="T320" s="856"/>
      <c r="U320" s="856"/>
      <c r="V320" s="856"/>
      <c r="W320" s="856"/>
      <c r="X320" s="809"/>
      <c r="Y320" s="857"/>
      <c r="Z320" s="856"/>
      <c r="AA320" s="856"/>
      <c r="AB320" s="856"/>
      <c r="AC320" s="856"/>
      <c r="AD320" s="809"/>
      <c r="AI320">
        <f t="shared" si="44"/>
        <v>0</v>
      </c>
      <c r="AJ320">
        <f t="shared" si="45"/>
        <v>0</v>
      </c>
      <c r="AK320">
        <f t="shared" si="46"/>
        <v>0</v>
      </c>
      <c r="AL320">
        <f t="shared" si="47"/>
        <v>0</v>
      </c>
      <c r="AM320" s="293">
        <f t="shared" si="48"/>
        <v>0</v>
      </c>
      <c r="AN320" s="352" t="str">
        <f>IF(AM320=0,"",
IF(SUM($AM$242:AM320)=1,AO320,
IF($AM$362&gt;SUM($AM$242:AM320),_xlfn.CONCAT(", ",AO320),
IF($AM$362=SUM($AM$242:AM320),_xlfn.CONCAT(" y ",AO320)))))</f>
        <v/>
      </c>
      <c r="AO320" s="120" t="s">
        <v>5277</v>
      </c>
      <c r="AP320" s="290">
        <f t="shared" si="49"/>
        <v>0</v>
      </c>
      <c r="AQ320" s="293">
        <f t="shared" si="50"/>
        <v>0</v>
      </c>
      <c r="AR320" s="283" t="str">
        <f>IF(AQ320=0,"",
IF(SUM($AQ$242:AQ320)=1,AS320,
IF($AQ$362&gt;SUM($AQ$242:AQ320),_xlfn.CONCAT(", ",AS320),
IF($AQ$362=SUM($AQ$242:AQ320),_xlfn.CONCAT(" y ",AS320)))))</f>
        <v/>
      </c>
      <c r="AS320" s="120" t="s">
        <v>5277</v>
      </c>
    </row>
    <row r="321" spans="1:45" ht="15" customHeight="1">
      <c r="A321" s="30"/>
      <c r="B321" s="31"/>
      <c r="C321" s="50" t="s">
        <v>5278</v>
      </c>
      <c r="D321" s="859" t="str">
        <f>IF(CNGE_2026_M1_Secc1_Sub1!$D120="","",CNGE_2026_M1_Secc1_Sub1!$D120)</f>
        <v/>
      </c>
      <c r="E321" s="723"/>
      <c r="F321" s="723"/>
      <c r="G321" s="723"/>
      <c r="H321" s="723"/>
      <c r="I321" s="723"/>
      <c r="J321" s="723"/>
      <c r="K321" s="723"/>
      <c r="L321" s="724"/>
      <c r="M321" s="857"/>
      <c r="N321" s="856"/>
      <c r="O321" s="856"/>
      <c r="P321" s="856"/>
      <c r="Q321" s="856"/>
      <c r="R321" s="809"/>
      <c r="S321" s="857"/>
      <c r="T321" s="856"/>
      <c r="U321" s="856"/>
      <c r="V321" s="856"/>
      <c r="W321" s="856"/>
      <c r="X321" s="809"/>
      <c r="Y321" s="857"/>
      <c r="Z321" s="856"/>
      <c r="AA321" s="856"/>
      <c r="AB321" s="856"/>
      <c r="AC321" s="856"/>
      <c r="AD321" s="809"/>
      <c r="AI321">
        <f t="shared" si="44"/>
        <v>0</v>
      </c>
      <c r="AJ321">
        <f t="shared" si="45"/>
        <v>0</v>
      </c>
      <c r="AK321">
        <f t="shared" si="46"/>
        <v>0</v>
      </c>
      <c r="AL321">
        <f t="shared" si="47"/>
        <v>0</v>
      </c>
      <c r="AM321" s="293">
        <f t="shared" si="48"/>
        <v>0</v>
      </c>
      <c r="AN321" s="352" t="str">
        <f>IF(AM321=0,"",
IF(SUM($AM$242:AM321)=1,AO321,
IF($AM$362&gt;SUM($AM$242:AM321),_xlfn.CONCAT(", ",AO321),
IF($AM$362=SUM($AM$242:AM321),_xlfn.CONCAT(" y ",AO321)))))</f>
        <v/>
      </c>
      <c r="AO321" s="120" t="s">
        <v>5279</v>
      </c>
      <c r="AP321" s="290">
        <f t="shared" si="49"/>
        <v>0</v>
      </c>
      <c r="AQ321" s="293">
        <f t="shared" si="50"/>
        <v>0</v>
      </c>
      <c r="AR321" s="283" t="str">
        <f>IF(AQ321=0,"",
IF(SUM($AQ$242:AQ321)=1,AS321,
IF($AQ$362&gt;SUM($AQ$242:AQ321),_xlfn.CONCAT(", ",AS321),
IF($AQ$362=SUM($AQ$242:AQ321),_xlfn.CONCAT(" y ",AS321)))))</f>
        <v/>
      </c>
      <c r="AS321" s="120" t="s">
        <v>5279</v>
      </c>
    </row>
    <row r="322" spans="1:45" ht="15" customHeight="1">
      <c r="A322" s="30"/>
      <c r="B322" s="31"/>
      <c r="C322" s="50" t="s">
        <v>5280</v>
      </c>
      <c r="D322" s="859" t="str">
        <f>IF(CNGE_2026_M1_Secc1_Sub1!$D121="","",CNGE_2026_M1_Secc1_Sub1!$D121)</f>
        <v/>
      </c>
      <c r="E322" s="723"/>
      <c r="F322" s="723"/>
      <c r="G322" s="723"/>
      <c r="H322" s="723"/>
      <c r="I322" s="723"/>
      <c r="J322" s="723"/>
      <c r="K322" s="723"/>
      <c r="L322" s="724"/>
      <c r="M322" s="857"/>
      <c r="N322" s="856"/>
      <c r="O322" s="856"/>
      <c r="P322" s="856"/>
      <c r="Q322" s="856"/>
      <c r="R322" s="809"/>
      <c r="S322" s="857"/>
      <c r="T322" s="856"/>
      <c r="U322" s="856"/>
      <c r="V322" s="856"/>
      <c r="W322" s="856"/>
      <c r="X322" s="809"/>
      <c r="Y322" s="857"/>
      <c r="Z322" s="856"/>
      <c r="AA322" s="856"/>
      <c r="AB322" s="856"/>
      <c r="AC322" s="856"/>
      <c r="AD322" s="809"/>
      <c r="AI322">
        <f t="shared" si="44"/>
        <v>0</v>
      </c>
      <c r="AJ322">
        <f t="shared" si="45"/>
        <v>0</v>
      </c>
      <c r="AK322">
        <f t="shared" si="46"/>
        <v>0</v>
      </c>
      <c r="AL322">
        <f t="shared" si="47"/>
        <v>0</v>
      </c>
      <c r="AM322" s="293">
        <f t="shared" si="48"/>
        <v>0</v>
      </c>
      <c r="AN322" s="352" t="str">
        <f>IF(AM322=0,"",
IF(SUM($AM$242:AM322)=1,AO322,
IF($AM$362&gt;SUM($AM$242:AM322),_xlfn.CONCAT(", ",AO322),
IF($AM$362=SUM($AM$242:AM322),_xlfn.CONCAT(" y ",AO322)))))</f>
        <v/>
      </c>
      <c r="AO322" s="120" t="s">
        <v>5281</v>
      </c>
      <c r="AP322" s="290">
        <f t="shared" si="49"/>
        <v>0</v>
      </c>
      <c r="AQ322" s="293">
        <f t="shared" si="50"/>
        <v>0</v>
      </c>
      <c r="AR322" s="283" t="str">
        <f>IF(AQ322=0,"",
IF(SUM($AQ$242:AQ322)=1,AS322,
IF($AQ$362&gt;SUM($AQ$242:AQ322),_xlfn.CONCAT(", ",AS322),
IF($AQ$362=SUM($AQ$242:AQ322),_xlfn.CONCAT(" y ",AS322)))))</f>
        <v/>
      </c>
      <c r="AS322" s="120" t="s">
        <v>5281</v>
      </c>
    </row>
    <row r="323" spans="1:45" ht="15" customHeight="1">
      <c r="A323" s="30"/>
      <c r="B323" s="31"/>
      <c r="C323" s="50" t="s">
        <v>5282</v>
      </c>
      <c r="D323" s="859" t="str">
        <f>IF(CNGE_2026_M1_Secc1_Sub1!$D122="","",CNGE_2026_M1_Secc1_Sub1!$D122)</f>
        <v/>
      </c>
      <c r="E323" s="723"/>
      <c r="F323" s="723"/>
      <c r="G323" s="723"/>
      <c r="H323" s="723"/>
      <c r="I323" s="723"/>
      <c r="J323" s="723"/>
      <c r="K323" s="723"/>
      <c r="L323" s="724"/>
      <c r="M323" s="857"/>
      <c r="N323" s="856"/>
      <c r="O323" s="856"/>
      <c r="P323" s="856"/>
      <c r="Q323" s="856"/>
      <c r="R323" s="809"/>
      <c r="S323" s="857"/>
      <c r="T323" s="856"/>
      <c r="U323" s="856"/>
      <c r="V323" s="856"/>
      <c r="W323" s="856"/>
      <c r="X323" s="809"/>
      <c r="Y323" s="857"/>
      <c r="Z323" s="856"/>
      <c r="AA323" s="856"/>
      <c r="AB323" s="856"/>
      <c r="AC323" s="856"/>
      <c r="AD323" s="809"/>
      <c r="AI323">
        <f t="shared" si="44"/>
        <v>0</v>
      </c>
      <c r="AJ323">
        <f t="shared" si="45"/>
        <v>0</v>
      </c>
      <c r="AK323">
        <f t="shared" si="46"/>
        <v>0</v>
      </c>
      <c r="AL323">
        <f t="shared" si="47"/>
        <v>0</v>
      </c>
      <c r="AM323" s="293">
        <f t="shared" si="48"/>
        <v>0</v>
      </c>
      <c r="AN323" s="352" t="str">
        <f>IF(AM323=0,"",
IF(SUM($AM$242:AM323)=1,AO323,
IF($AM$362&gt;SUM($AM$242:AM323),_xlfn.CONCAT(", ",AO323),
IF($AM$362=SUM($AM$242:AM323),_xlfn.CONCAT(" y ",AO323)))))</f>
        <v/>
      </c>
      <c r="AO323" s="120" t="s">
        <v>5283</v>
      </c>
      <c r="AP323" s="290">
        <f t="shared" si="49"/>
        <v>0</v>
      </c>
      <c r="AQ323" s="293">
        <f t="shared" si="50"/>
        <v>0</v>
      </c>
      <c r="AR323" s="283" t="str">
        <f>IF(AQ323=0,"",
IF(SUM($AQ$242:AQ323)=1,AS323,
IF($AQ$362&gt;SUM($AQ$242:AQ323),_xlfn.CONCAT(", ",AS323),
IF($AQ$362=SUM($AQ$242:AQ323),_xlfn.CONCAT(" y ",AS323)))))</f>
        <v/>
      </c>
      <c r="AS323" s="120" t="s">
        <v>5283</v>
      </c>
    </row>
    <row r="324" spans="1:45" ht="15" customHeight="1">
      <c r="A324" s="30"/>
      <c r="B324" s="31"/>
      <c r="C324" s="50" t="s">
        <v>5284</v>
      </c>
      <c r="D324" s="859" t="str">
        <f>IF(CNGE_2026_M1_Secc1_Sub1!$D123="","",CNGE_2026_M1_Secc1_Sub1!$D123)</f>
        <v/>
      </c>
      <c r="E324" s="723"/>
      <c r="F324" s="723"/>
      <c r="G324" s="723"/>
      <c r="H324" s="723"/>
      <c r="I324" s="723"/>
      <c r="J324" s="723"/>
      <c r="K324" s="723"/>
      <c r="L324" s="724"/>
      <c r="M324" s="857"/>
      <c r="N324" s="856"/>
      <c r="O324" s="856"/>
      <c r="P324" s="856"/>
      <c r="Q324" s="856"/>
      <c r="R324" s="809"/>
      <c r="S324" s="857"/>
      <c r="T324" s="856"/>
      <c r="U324" s="856"/>
      <c r="V324" s="856"/>
      <c r="W324" s="856"/>
      <c r="X324" s="809"/>
      <c r="Y324" s="857"/>
      <c r="Z324" s="856"/>
      <c r="AA324" s="856"/>
      <c r="AB324" s="856"/>
      <c r="AC324" s="856"/>
      <c r="AD324" s="809"/>
      <c r="AI324">
        <f t="shared" si="44"/>
        <v>0</v>
      </c>
      <c r="AJ324">
        <f t="shared" si="45"/>
        <v>0</v>
      </c>
      <c r="AK324">
        <f t="shared" si="46"/>
        <v>0</v>
      </c>
      <c r="AL324">
        <f t="shared" si="47"/>
        <v>0</v>
      </c>
      <c r="AM324" s="293">
        <f t="shared" si="48"/>
        <v>0</v>
      </c>
      <c r="AN324" s="352" t="str">
        <f>IF(AM324=0,"",
IF(SUM($AM$242:AM324)=1,AO324,
IF($AM$362&gt;SUM($AM$242:AM324),_xlfn.CONCAT(", ",AO324),
IF($AM$362=SUM($AM$242:AM324),_xlfn.CONCAT(" y ",AO324)))))</f>
        <v/>
      </c>
      <c r="AO324" s="120" t="s">
        <v>5285</v>
      </c>
      <c r="AP324" s="290">
        <f t="shared" si="49"/>
        <v>0</v>
      </c>
      <c r="AQ324" s="293">
        <f t="shared" si="50"/>
        <v>0</v>
      </c>
      <c r="AR324" s="283" t="str">
        <f>IF(AQ324=0,"",
IF(SUM($AQ$242:AQ324)=1,AS324,
IF($AQ$362&gt;SUM($AQ$242:AQ324),_xlfn.CONCAT(", ",AS324),
IF($AQ$362=SUM($AQ$242:AQ324),_xlfn.CONCAT(" y ",AS324)))))</f>
        <v/>
      </c>
      <c r="AS324" s="120" t="s">
        <v>5285</v>
      </c>
    </row>
    <row r="325" spans="1:45" ht="15" customHeight="1">
      <c r="A325" s="30"/>
      <c r="B325" s="31"/>
      <c r="C325" s="50" t="s">
        <v>5286</v>
      </c>
      <c r="D325" s="859" t="str">
        <f>IF(CNGE_2026_M1_Secc1_Sub1!$D124="","",CNGE_2026_M1_Secc1_Sub1!$D124)</f>
        <v/>
      </c>
      <c r="E325" s="723"/>
      <c r="F325" s="723"/>
      <c r="G325" s="723"/>
      <c r="H325" s="723"/>
      <c r="I325" s="723"/>
      <c r="J325" s="723"/>
      <c r="K325" s="723"/>
      <c r="L325" s="724"/>
      <c r="M325" s="857"/>
      <c r="N325" s="856"/>
      <c r="O325" s="856"/>
      <c r="P325" s="856"/>
      <c r="Q325" s="856"/>
      <c r="R325" s="809"/>
      <c r="S325" s="857"/>
      <c r="T325" s="856"/>
      <c r="U325" s="856"/>
      <c r="V325" s="856"/>
      <c r="W325" s="856"/>
      <c r="X325" s="809"/>
      <c r="Y325" s="857"/>
      <c r="Z325" s="856"/>
      <c r="AA325" s="856"/>
      <c r="AB325" s="856"/>
      <c r="AC325" s="856"/>
      <c r="AD325" s="809"/>
      <c r="AI325">
        <f t="shared" si="44"/>
        <v>0</v>
      </c>
      <c r="AJ325">
        <f t="shared" si="45"/>
        <v>0</v>
      </c>
      <c r="AK325">
        <f t="shared" si="46"/>
        <v>0</v>
      </c>
      <c r="AL325">
        <f t="shared" si="47"/>
        <v>0</v>
      </c>
      <c r="AM325" s="293">
        <f t="shared" si="48"/>
        <v>0</v>
      </c>
      <c r="AN325" s="352" t="str">
        <f>IF(AM325=0,"",
IF(SUM($AM$242:AM325)=1,AO325,
IF($AM$362&gt;SUM($AM$242:AM325),_xlfn.CONCAT(", ",AO325),
IF($AM$362=SUM($AM$242:AM325),_xlfn.CONCAT(" y ",AO325)))))</f>
        <v/>
      </c>
      <c r="AO325" s="120" t="s">
        <v>5287</v>
      </c>
      <c r="AP325" s="290">
        <f t="shared" si="49"/>
        <v>0</v>
      </c>
      <c r="AQ325" s="293">
        <f t="shared" si="50"/>
        <v>0</v>
      </c>
      <c r="AR325" s="283" t="str">
        <f>IF(AQ325=0,"",
IF(SUM($AQ$242:AQ325)=1,AS325,
IF($AQ$362&gt;SUM($AQ$242:AQ325),_xlfn.CONCAT(", ",AS325),
IF($AQ$362=SUM($AQ$242:AQ325),_xlfn.CONCAT(" y ",AS325)))))</f>
        <v/>
      </c>
      <c r="AS325" s="120" t="s">
        <v>5287</v>
      </c>
    </row>
    <row r="326" spans="1:45" ht="15" customHeight="1">
      <c r="A326" s="30"/>
      <c r="B326" s="31"/>
      <c r="C326" s="50" t="s">
        <v>5288</v>
      </c>
      <c r="D326" s="859" t="str">
        <f>IF(CNGE_2026_M1_Secc1_Sub1!$D125="","",CNGE_2026_M1_Secc1_Sub1!$D125)</f>
        <v/>
      </c>
      <c r="E326" s="723"/>
      <c r="F326" s="723"/>
      <c r="G326" s="723"/>
      <c r="H326" s="723"/>
      <c r="I326" s="723"/>
      <c r="J326" s="723"/>
      <c r="K326" s="723"/>
      <c r="L326" s="724"/>
      <c r="M326" s="857"/>
      <c r="N326" s="856"/>
      <c r="O326" s="856"/>
      <c r="P326" s="856"/>
      <c r="Q326" s="856"/>
      <c r="R326" s="809"/>
      <c r="S326" s="857"/>
      <c r="T326" s="856"/>
      <c r="U326" s="856"/>
      <c r="V326" s="856"/>
      <c r="W326" s="856"/>
      <c r="X326" s="809"/>
      <c r="Y326" s="857"/>
      <c r="Z326" s="856"/>
      <c r="AA326" s="856"/>
      <c r="AB326" s="856"/>
      <c r="AC326" s="856"/>
      <c r="AD326" s="809"/>
      <c r="AI326">
        <f t="shared" si="44"/>
        <v>0</v>
      </c>
      <c r="AJ326">
        <f t="shared" si="45"/>
        <v>0</v>
      </c>
      <c r="AK326">
        <f t="shared" si="46"/>
        <v>0</v>
      </c>
      <c r="AL326">
        <f t="shared" si="47"/>
        <v>0</v>
      </c>
      <c r="AM326" s="293">
        <f t="shared" si="48"/>
        <v>0</v>
      </c>
      <c r="AN326" s="352" t="str">
        <f>IF(AM326=0,"",
IF(SUM($AM$242:AM326)=1,AO326,
IF($AM$362&gt;SUM($AM$242:AM326),_xlfn.CONCAT(", ",AO326),
IF($AM$362=SUM($AM$242:AM326),_xlfn.CONCAT(" y ",AO326)))))</f>
        <v/>
      </c>
      <c r="AO326" s="120" t="s">
        <v>5289</v>
      </c>
      <c r="AP326" s="290">
        <f t="shared" si="49"/>
        <v>0</v>
      </c>
      <c r="AQ326" s="293">
        <f t="shared" si="50"/>
        <v>0</v>
      </c>
      <c r="AR326" s="283" t="str">
        <f>IF(AQ326=0,"",
IF(SUM($AQ$242:AQ326)=1,AS326,
IF($AQ$362&gt;SUM($AQ$242:AQ326),_xlfn.CONCAT(", ",AS326),
IF($AQ$362=SUM($AQ$242:AQ326),_xlfn.CONCAT(" y ",AS326)))))</f>
        <v/>
      </c>
      <c r="AS326" s="120" t="s">
        <v>5289</v>
      </c>
    </row>
    <row r="327" spans="1:45" ht="15" customHeight="1">
      <c r="A327" s="30"/>
      <c r="B327" s="31"/>
      <c r="C327" s="50" t="s">
        <v>5290</v>
      </c>
      <c r="D327" s="859" t="str">
        <f>IF(CNGE_2026_M1_Secc1_Sub1!$D126="","",CNGE_2026_M1_Secc1_Sub1!$D126)</f>
        <v/>
      </c>
      <c r="E327" s="723"/>
      <c r="F327" s="723"/>
      <c r="G327" s="723"/>
      <c r="H327" s="723"/>
      <c r="I327" s="723"/>
      <c r="J327" s="723"/>
      <c r="K327" s="723"/>
      <c r="L327" s="724"/>
      <c r="M327" s="857"/>
      <c r="N327" s="856"/>
      <c r="O327" s="856"/>
      <c r="P327" s="856"/>
      <c r="Q327" s="856"/>
      <c r="R327" s="809"/>
      <c r="S327" s="857"/>
      <c r="T327" s="856"/>
      <c r="U327" s="856"/>
      <c r="V327" s="856"/>
      <c r="W327" s="856"/>
      <c r="X327" s="809"/>
      <c r="Y327" s="857"/>
      <c r="Z327" s="856"/>
      <c r="AA327" s="856"/>
      <c r="AB327" s="856"/>
      <c r="AC327" s="856"/>
      <c r="AD327" s="809"/>
      <c r="AI327">
        <f t="shared" si="44"/>
        <v>0</v>
      </c>
      <c r="AJ327">
        <f t="shared" si="45"/>
        <v>0</v>
      </c>
      <c r="AK327">
        <f t="shared" si="46"/>
        <v>0</v>
      </c>
      <c r="AL327">
        <f t="shared" si="47"/>
        <v>0</v>
      </c>
      <c r="AM327" s="293">
        <f t="shared" si="48"/>
        <v>0</v>
      </c>
      <c r="AN327" s="352" t="str">
        <f>IF(AM327=0,"",
IF(SUM($AM$242:AM327)=1,AO327,
IF($AM$362&gt;SUM($AM$242:AM327),_xlfn.CONCAT(", ",AO327),
IF($AM$362=SUM($AM$242:AM327),_xlfn.CONCAT(" y ",AO327)))))</f>
        <v/>
      </c>
      <c r="AO327" s="120" t="s">
        <v>5291</v>
      </c>
      <c r="AP327" s="290">
        <f t="shared" si="49"/>
        <v>0</v>
      </c>
      <c r="AQ327" s="293">
        <f t="shared" si="50"/>
        <v>0</v>
      </c>
      <c r="AR327" s="283" t="str">
        <f>IF(AQ327=0,"",
IF(SUM($AQ$242:AQ327)=1,AS327,
IF($AQ$362&gt;SUM($AQ$242:AQ327),_xlfn.CONCAT(", ",AS327),
IF($AQ$362=SUM($AQ$242:AQ327),_xlfn.CONCAT(" y ",AS327)))))</f>
        <v/>
      </c>
      <c r="AS327" s="120" t="s">
        <v>5291</v>
      </c>
    </row>
    <row r="328" spans="1:45" ht="15" customHeight="1">
      <c r="A328" s="30"/>
      <c r="B328" s="31"/>
      <c r="C328" s="50" t="s">
        <v>5292</v>
      </c>
      <c r="D328" s="859" t="str">
        <f>IF(CNGE_2026_M1_Secc1_Sub1!$D127="","",CNGE_2026_M1_Secc1_Sub1!$D127)</f>
        <v/>
      </c>
      <c r="E328" s="723"/>
      <c r="F328" s="723"/>
      <c r="G328" s="723"/>
      <c r="H328" s="723"/>
      <c r="I328" s="723"/>
      <c r="J328" s="723"/>
      <c r="K328" s="723"/>
      <c r="L328" s="724"/>
      <c r="M328" s="857"/>
      <c r="N328" s="856"/>
      <c r="O328" s="856"/>
      <c r="P328" s="856"/>
      <c r="Q328" s="856"/>
      <c r="R328" s="809"/>
      <c r="S328" s="857"/>
      <c r="T328" s="856"/>
      <c r="U328" s="856"/>
      <c r="V328" s="856"/>
      <c r="W328" s="856"/>
      <c r="X328" s="809"/>
      <c r="Y328" s="857"/>
      <c r="Z328" s="856"/>
      <c r="AA328" s="856"/>
      <c r="AB328" s="856"/>
      <c r="AC328" s="856"/>
      <c r="AD328" s="809"/>
      <c r="AI328">
        <f t="shared" si="44"/>
        <v>0</v>
      </c>
      <c r="AJ328">
        <f t="shared" si="45"/>
        <v>0</v>
      </c>
      <c r="AK328">
        <f t="shared" si="46"/>
        <v>0</v>
      </c>
      <c r="AL328">
        <f t="shared" si="47"/>
        <v>0</v>
      </c>
      <c r="AM328" s="293">
        <f t="shared" si="48"/>
        <v>0</v>
      </c>
      <c r="AN328" s="352" t="str">
        <f>IF(AM328=0,"",
IF(SUM($AM$242:AM328)=1,AO328,
IF($AM$362&gt;SUM($AM$242:AM328),_xlfn.CONCAT(", ",AO328),
IF($AM$362=SUM($AM$242:AM328),_xlfn.CONCAT(" y ",AO328)))))</f>
        <v/>
      </c>
      <c r="AO328" s="120" t="s">
        <v>5293</v>
      </c>
      <c r="AP328" s="290">
        <f t="shared" si="49"/>
        <v>0</v>
      </c>
      <c r="AQ328" s="293">
        <f t="shared" si="50"/>
        <v>0</v>
      </c>
      <c r="AR328" s="283" t="str">
        <f>IF(AQ328=0,"",
IF(SUM($AQ$242:AQ328)=1,AS328,
IF($AQ$362&gt;SUM($AQ$242:AQ328),_xlfn.CONCAT(", ",AS328),
IF($AQ$362=SUM($AQ$242:AQ328),_xlfn.CONCAT(" y ",AS328)))))</f>
        <v/>
      </c>
      <c r="AS328" s="120" t="s">
        <v>5293</v>
      </c>
    </row>
    <row r="329" spans="1:45" ht="15" customHeight="1">
      <c r="A329" s="30"/>
      <c r="B329" s="31"/>
      <c r="C329" s="50" t="s">
        <v>5294</v>
      </c>
      <c r="D329" s="859" t="str">
        <f>IF(CNGE_2026_M1_Secc1_Sub1!$D128="","",CNGE_2026_M1_Secc1_Sub1!$D128)</f>
        <v/>
      </c>
      <c r="E329" s="723"/>
      <c r="F329" s="723"/>
      <c r="G329" s="723"/>
      <c r="H329" s="723"/>
      <c r="I329" s="723"/>
      <c r="J329" s="723"/>
      <c r="K329" s="723"/>
      <c r="L329" s="724"/>
      <c r="M329" s="857"/>
      <c r="N329" s="856"/>
      <c r="O329" s="856"/>
      <c r="P329" s="856"/>
      <c r="Q329" s="856"/>
      <c r="R329" s="809"/>
      <c r="S329" s="857"/>
      <c r="T329" s="856"/>
      <c r="U329" s="856"/>
      <c r="V329" s="856"/>
      <c r="W329" s="856"/>
      <c r="X329" s="809"/>
      <c r="Y329" s="857"/>
      <c r="Z329" s="856"/>
      <c r="AA329" s="856"/>
      <c r="AB329" s="856"/>
      <c r="AC329" s="856"/>
      <c r="AD329" s="809"/>
      <c r="AI329">
        <f t="shared" si="44"/>
        <v>0</v>
      </c>
      <c r="AJ329">
        <f t="shared" si="45"/>
        <v>0</v>
      </c>
      <c r="AK329">
        <f t="shared" si="46"/>
        <v>0</v>
      </c>
      <c r="AL329">
        <f t="shared" si="47"/>
        <v>0</v>
      </c>
      <c r="AM329" s="293">
        <f t="shared" si="48"/>
        <v>0</v>
      </c>
      <c r="AN329" s="352" t="str">
        <f>IF(AM329=0,"",
IF(SUM($AM$242:AM329)=1,AO329,
IF($AM$362&gt;SUM($AM$242:AM329),_xlfn.CONCAT(", ",AO329),
IF($AM$362=SUM($AM$242:AM329),_xlfn.CONCAT(" y ",AO329)))))</f>
        <v/>
      </c>
      <c r="AO329" s="120" t="s">
        <v>5295</v>
      </c>
      <c r="AP329" s="290">
        <f t="shared" si="49"/>
        <v>0</v>
      </c>
      <c r="AQ329" s="293">
        <f t="shared" si="50"/>
        <v>0</v>
      </c>
      <c r="AR329" s="283" t="str">
        <f>IF(AQ329=0,"",
IF(SUM($AQ$242:AQ329)=1,AS329,
IF($AQ$362&gt;SUM($AQ$242:AQ329),_xlfn.CONCAT(", ",AS329),
IF($AQ$362=SUM($AQ$242:AQ329),_xlfn.CONCAT(" y ",AS329)))))</f>
        <v/>
      </c>
      <c r="AS329" s="120" t="s">
        <v>5295</v>
      </c>
    </row>
    <row r="330" spans="1:45" ht="15" customHeight="1">
      <c r="A330" s="30"/>
      <c r="B330" s="31"/>
      <c r="C330" s="50" t="s">
        <v>5296</v>
      </c>
      <c r="D330" s="859" t="str">
        <f>IF(CNGE_2026_M1_Secc1_Sub1!$D129="","",CNGE_2026_M1_Secc1_Sub1!$D129)</f>
        <v/>
      </c>
      <c r="E330" s="723"/>
      <c r="F330" s="723"/>
      <c r="G330" s="723"/>
      <c r="H330" s="723"/>
      <c r="I330" s="723"/>
      <c r="J330" s="723"/>
      <c r="K330" s="723"/>
      <c r="L330" s="724"/>
      <c r="M330" s="857"/>
      <c r="N330" s="856"/>
      <c r="O330" s="856"/>
      <c r="P330" s="856"/>
      <c r="Q330" s="856"/>
      <c r="R330" s="809"/>
      <c r="S330" s="857"/>
      <c r="T330" s="856"/>
      <c r="U330" s="856"/>
      <c r="V330" s="856"/>
      <c r="W330" s="856"/>
      <c r="X330" s="809"/>
      <c r="Y330" s="857"/>
      <c r="Z330" s="856"/>
      <c r="AA330" s="856"/>
      <c r="AB330" s="856"/>
      <c r="AC330" s="856"/>
      <c r="AD330" s="809"/>
      <c r="AI330">
        <f t="shared" si="44"/>
        <v>0</v>
      </c>
      <c r="AJ330">
        <f t="shared" si="45"/>
        <v>0</v>
      </c>
      <c r="AK330">
        <f t="shared" si="46"/>
        <v>0</v>
      </c>
      <c r="AL330">
        <f t="shared" si="47"/>
        <v>0</v>
      </c>
      <c r="AM330" s="293">
        <f t="shared" si="48"/>
        <v>0</v>
      </c>
      <c r="AN330" s="352" t="str">
        <f>IF(AM330=0,"",
IF(SUM($AM$242:AM330)=1,AO330,
IF($AM$362&gt;SUM($AM$242:AM330),_xlfn.CONCAT(", ",AO330),
IF($AM$362=SUM($AM$242:AM330),_xlfn.CONCAT(" y ",AO330)))))</f>
        <v/>
      </c>
      <c r="AO330" s="120" t="s">
        <v>5297</v>
      </c>
      <c r="AP330" s="290">
        <f t="shared" si="49"/>
        <v>0</v>
      </c>
      <c r="AQ330" s="293">
        <f t="shared" si="50"/>
        <v>0</v>
      </c>
      <c r="AR330" s="283" t="str">
        <f>IF(AQ330=0,"",
IF(SUM($AQ$242:AQ330)=1,AS330,
IF($AQ$362&gt;SUM($AQ$242:AQ330),_xlfn.CONCAT(", ",AS330),
IF($AQ$362=SUM($AQ$242:AQ330),_xlfn.CONCAT(" y ",AS330)))))</f>
        <v/>
      </c>
      <c r="AS330" s="120" t="s">
        <v>5297</v>
      </c>
    </row>
    <row r="331" spans="1:45" ht="15" customHeight="1">
      <c r="A331" s="30"/>
      <c r="B331" s="31"/>
      <c r="C331" s="50" t="s">
        <v>5298</v>
      </c>
      <c r="D331" s="859" t="str">
        <f>IF(CNGE_2026_M1_Secc1_Sub1!$D130="","",CNGE_2026_M1_Secc1_Sub1!$D130)</f>
        <v/>
      </c>
      <c r="E331" s="723"/>
      <c r="F331" s="723"/>
      <c r="G331" s="723"/>
      <c r="H331" s="723"/>
      <c r="I331" s="723"/>
      <c r="J331" s="723"/>
      <c r="K331" s="723"/>
      <c r="L331" s="724"/>
      <c r="M331" s="857"/>
      <c r="N331" s="856"/>
      <c r="O331" s="856"/>
      <c r="P331" s="856"/>
      <c r="Q331" s="856"/>
      <c r="R331" s="809"/>
      <c r="S331" s="857"/>
      <c r="T331" s="856"/>
      <c r="U331" s="856"/>
      <c r="V331" s="856"/>
      <c r="W331" s="856"/>
      <c r="X331" s="809"/>
      <c r="Y331" s="857"/>
      <c r="Z331" s="856"/>
      <c r="AA331" s="856"/>
      <c r="AB331" s="856"/>
      <c r="AC331" s="856"/>
      <c r="AD331" s="809"/>
      <c r="AI331">
        <f t="shared" si="44"/>
        <v>0</v>
      </c>
      <c r="AJ331">
        <f t="shared" si="45"/>
        <v>0</v>
      </c>
      <c r="AK331">
        <f t="shared" si="46"/>
        <v>0</v>
      </c>
      <c r="AL331">
        <f t="shared" si="47"/>
        <v>0</v>
      </c>
      <c r="AM331" s="293">
        <f t="shared" si="48"/>
        <v>0</v>
      </c>
      <c r="AN331" s="352" t="str">
        <f>IF(AM331=0,"",
IF(SUM($AM$242:AM331)=1,AO331,
IF($AM$362&gt;SUM($AM$242:AM331),_xlfn.CONCAT(", ",AO331),
IF($AM$362=SUM($AM$242:AM331),_xlfn.CONCAT(" y ",AO331)))))</f>
        <v/>
      </c>
      <c r="AO331" s="120" t="s">
        <v>5299</v>
      </c>
      <c r="AP331" s="290">
        <f t="shared" si="49"/>
        <v>0</v>
      </c>
      <c r="AQ331" s="293">
        <f t="shared" si="50"/>
        <v>0</v>
      </c>
      <c r="AR331" s="283" t="str">
        <f>IF(AQ331=0,"",
IF(SUM($AQ$242:AQ331)=1,AS331,
IF($AQ$362&gt;SUM($AQ$242:AQ331),_xlfn.CONCAT(", ",AS331),
IF($AQ$362=SUM($AQ$242:AQ331),_xlfn.CONCAT(" y ",AS331)))))</f>
        <v/>
      </c>
      <c r="AS331" s="120" t="s">
        <v>5299</v>
      </c>
    </row>
    <row r="332" spans="1:45" ht="15" customHeight="1">
      <c r="A332" s="30"/>
      <c r="B332" s="31"/>
      <c r="C332" s="50" t="s">
        <v>5300</v>
      </c>
      <c r="D332" s="859" t="str">
        <f>IF(CNGE_2026_M1_Secc1_Sub1!$D131="","",CNGE_2026_M1_Secc1_Sub1!$D131)</f>
        <v/>
      </c>
      <c r="E332" s="723"/>
      <c r="F332" s="723"/>
      <c r="G332" s="723"/>
      <c r="H332" s="723"/>
      <c r="I332" s="723"/>
      <c r="J332" s="723"/>
      <c r="K332" s="723"/>
      <c r="L332" s="724"/>
      <c r="M332" s="857"/>
      <c r="N332" s="856"/>
      <c r="O332" s="856"/>
      <c r="P332" s="856"/>
      <c r="Q332" s="856"/>
      <c r="R332" s="809"/>
      <c r="S332" s="857"/>
      <c r="T332" s="856"/>
      <c r="U332" s="856"/>
      <c r="V332" s="856"/>
      <c r="W332" s="856"/>
      <c r="X332" s="809"/>
      <c r="Y332" s="857"/>
      <c r="Z332" s="856"/>
      <c r="AA332" s="856"/>
      <c r="AB332" s="856"/>
      <c r="AC332" s="856"/>
      <c r="AD332" s="809"/>
      <c r="AI332">
        <f t="shared" si="44"/>
        <v>0</v>
      </c>
      <c r="AJ332">
        <f t="shared" si="45"/>
        <v>0</v>
      </c>
      <c r="AK332">
        <f t="shared" si="46"/>
        <v>0</v>
      </c>
      <c r="AL332">
        <f t="shared" si="47"/>
        <v>0</v>
      </c>
      <c r="AM332" s="293">
        <f t="shared" si="48"/>
        <v>0</v>
      </c>
      <c r="AN332" s="352" t="str">
        <f>IF(AM332=0,"",
IF(SUM($AM$242:AM332)=1,AO332,
IF($AM$362&gt;SUM($AM$242:AM332),_xlfn.CONCAT(", ",AO332),
IF($AM$362=SUM($AM$242:AM332),_xlfn.CONCAT(" y ",AO332)))))</f>
        <v/>
      </c>
      <c r="AO332" s="120" t="s">
        <v>5301</v>
      </c>
      <c r="AP332" s="290">
        <f t="shared" si="49"/>
        <v>0</v>
      </c>
      <c r="AQ332" s="293">
        <f t="shared" si="50"/>
        <v>0</v>
      </c>
      <c r="AR332" s="283" t="str">
        <f>IF(AQ332=0,"",
IF(SUM($AQ$242:AQ332)=1,AS332,
IF($AQ$362&gt;SUM($AQ$242:AQ332),_xlfn.CONCAT(", ",AS332),
IF($AQ$362=SUM($AQ$242:AQ332),_xlfn.CONCAT(" y ",AS332)))))</f>
        <v/>
      </c>
      <c r="AS332" s="120" t="s">
        <v>5301</v>
      </c>
    </row>
    <row r="333" spans="1:45" ht="15" customHeight="1">
      <c r="A333" s="30"/>
      <c r="B333" s="31"/>
      <c r="C333" s="50" t="s">
        <v>5302</v>
      </c>
      <c r="D333" s="859" t="str">
        <f>IF(CNGE_2026_M1_Secc1_Sub1!$D132="","",CNGE_2026_M1_Secc1_Sub1!$D132)</f>
        <v/>
      </c>
      <c r="E333" s="723"/>
      <c r="F333" s="723"/>
      <c r="G333" s="723"/>
      <c r="H333" s="723"/>
      <c r="I333" s="723"/>
      <c r="J333" s="723"/>
      <c r="K333" s="723"/>
      <c r="L333" s="724"/>
      <c r="M333" s="857"/>
      <c r="N333" s="856"/>
      <c r="O333" s="856"/>
      <c r="P333" s="856"/>
      <c r="Q333" s="856"/>
      <c r="R333" s="809"/>
      <c r="S333" s="857"/>
      <c r="T333" s="856"/>
      <c r="U333" s="856"/>
      <c r="V333" s="856"/>
      <c r="W333" s="856"/>
      <c r="X333" s="809"/>
      <c r="Y333" s="857"/>
      <c r="Z333" s="856"/>
      <c r="AA333" s="856"/>
      <c r="AB333" s="856"/>
      <c r="AC333" s="856"/>
      <c r="AD333" s="809"/>
      <c r="AI333">
        <f t="shared" si="44"/>
        <v>0</v>
      </c>
      <c r="AJ333">
        <f t="shared" si="45"/>
        <v>0</v>
      </c>
      <c r="AK333">
        <f t="shared" si="46"/>
        <v>0</v>
      </c>
      <c r="AL333">
        <f t="shared" si="47"/>
        <v>0</v>
      </c>
      <c r="AM333" s="293">
        <f t="shared" si="48"/>
        <v>0</v>
      </c>
      <c r="AN333" s="352" t="str">
        <f>IF(AM333=0,"",
IF(SUM($AM$242:AM333)=1,AO333,
IF($AM$362&gt;SUM($AM$242:AM333),_xlfn.CONCAT(", ",AO333),
IF($AM$362=SUM($AM$242:AM333),_xlfn.CONCAT(" y ",AO333)))))</f>
        <v/>
      </c>
      <c r="AO333" s="120" t="s">
        <v>5303</v>
      </c>
      <c r="AP333" s="290">
        <f t="shared" si="49"/>
        <v>0</v>
      </c>
      <c r="AQ333" s="293">
        <f t="shared" si="50"/>
        <v>0</v>
      </c>
      <c r="AR333" s="283" t="str">
        <f>IF(AQ333=0,"",
IF(SUM($AQ$242:AQ333)=1,AS333,
IF($AQ$362&gt;SUM($AQ$242:AQ333),_xlfn.CONCAT(", ",AS333),
IF($AQ$362=SUM($AQ$242:AQ333),_xlfn.CONCAT(" y ",AS333)))))</f>
        <v/>
      </c>
      <c r="AS333" s="120" t="s">
        <v>5303</v>
      </c>
    </row>
    <row r="334" spans="1:45" ht="15" customHeight="1">
      <c r="A334" s="30"/>
      <c r="B334" s="31"/>
      <c r="C334" s="50" t="s">
        <v>5304</v>
      </c>
      <c r="D334" s="859" t="str">
        <f>IF(CNGE_2026_M1_Secc1_Sub1!$D133="","",CNGE_2026_M1_Secc1_Sub1!$D133)</f>
        <v/>
      </c>
      <c r="E334" s="723"/>
      <c r="F334" s="723"/>
      <c r="G334" s="723"/>
      <c r="H334" s="723"/>
      <c r="I334" s="723"/>
      <c r="J334" s="723"/>
      <c r="K334" s="723"/>
      <c r="L334" s="724"/>
      <c r="M334" s="857"/>
      <c r="N334" s="856"/>
      <c r="O334" s="856"/>
      <c r="P334" s="856"/>
      <c r="Q334" s="856"/>
      <c r="R334" s="809"/>
      <c r="S334" s="857"/>
      <c r="T334" s="856"/>
      <c r="U334" s="856"/>
      <c r="V334" s="856"/>
      <c r="W334" s="856"/>
      <c r="X334" s="809"/>
      <c r="Y334" s="857"/>
      <c r="Z334" s="856"/>
      <c r="AA334" s="856"/>
      <c r="AB334" s="856"/>
      <c r="AC334" s="856"/>
      <c r="AD334" s="809"/>
      <c r="AI334">
        <f t="shared" si="44"/>
        <v>0</v>
      </c>
      <c r="AJ334">
        <f t="shared" si="45"/>
        <v>0</v>
      </c>
      <c r="AK334">
        <f t="shared" si="46"/>
        <v>0</v>
      </c>
      <c r="AL334">
        <f t="shared" si="47"/>
        <v>0</v>
      </c>
      <c r="AM334" s="293">
        <f t="shared" si="48"/>
        <v>0</v>
      </c>
      <c r="AN334" s="352" t="str">
        <f>IF(AM334=0,"",
IF(SUM($AM$242:AM334)=1,AO334,
IF($AM$362&gt;SUM($AM$242:AM334),_xlfn.CONCAT(", ",AO334),
IF($AM$362=SUM($AM$242:AM334),_xlfn.CONCAT(" y ",AO334)))))</f>
        <v/>
      </c>
      <c r="AO334" s="120" t="s">
        <v>5305</v>
      </c>
      <c r="AP334" s="290">
        <f t="shared" si="49"/>
        <v>0</v>
      </c>
      <c r="AQ334" s="293">
        <f t="shared" si="50"/>
        <v>0</v>
      </c>
      <c r="AR334" s="283" t="str">
        <f>IF(AQ334=0,"",
IF(SUM($AQ$242:AQ334)=1,AS334,
IF($AQ$362&gt;SUM($AQ$242:AQ334),_xlfn.CONCAT(", ",AS334),
IF($AQ$362=SUM($AQ$242:AQ334),_xlfn.CONCAT(" y ",AS334)))))</f>
        <v/>
      </c>
      <c r="AS334" s="120" t="s">
        <v>5305</v>
      </c>
    </row>
    <row r="335" spans="1:45" ht="15" customHeight="1">
      <c r="A335" s="30"/>
      <c r="B335" s="31"/>
      <c r="C335" s="50" t="s">
        <v>5306</v>
      </c>
      <c r="D335" s="859" t="str">
        <f>IF(CNGE_2026_M1_Secc1_Sub1!$D134="","",CNGE_2026_M1_Secc1_Sub1!$D134)</f>
        <v/>
      </c>
      <c r="E335" s="723"/>
      <c r="F335" s="723"/>
      <c r="G335" s="723"/>
      <c r="H335" s="723"/>
      <c r="I335" s="723"/>
      <c r="J335" s="723"/>
      <c r="K335" s="723"/>
      <c r="L335" s="724"/>
      <c r="M335" s="857"/>
      <c r="N335" s="856"/>
      <c r="O335" s="856"/>
      <c r="P335" s="856"/>
      <c r="Q335" s="856"/>
      <c r="R335" s="809"/>
      <c r="S335" s="857"/>
      <c r="T335" s="856"/>
      <c r="U335" s="856"/>
      <c r="V335" s="856"/>
      <c r="W335" s="856"/>
      <c r="X335" s="809"/>
      <c r="Y335" s="857"/>
      <c r="Z335" s="856"/>
      <c r="AA335" s="856"/>
      <c r="AB335" s="856"/>
      <c r="AC335" s="856"/>
      <c r="AD335" s="809"/>
      <c r="AI335">
        <f t="shared" si="44"/>
        <v>0</v>
      </c>
      <c r="AJ335">
        <f t="shared" si="45"/>
        <v>0</v>
      </c>
      <c r="AK335">
        <f t="shared" si="46"/>
        <v>0</v>
      </c>
      <c r="AL335">
        <f t="shared" si="47"/>
        <v>0</v>
      </c>
      <c r="AM335" s="293">
        <f t="shared" si="48"/>
        <v>0</v>
      </c>
      <c r="AN335" s="352" t="str">
        <f>IF(AM335=0,"",
IF(SUM($AM$242:AM335)=1,AO335,
IF($AM$362&gt;SUM($AM$242:AM335),_xlfn.CONCAT(", ",AO335),
IF($AM$362=SUM($AM$242:AM335),_xlfn.CONCAT(" y ",AO335)))))</f>
        <v/>
      </c>
      <c r="AO335" s="120" t="s">
        <v>5307</v>
      </c>
      <c r="AP335" s="290">
        <f t="shared" si="49"/>
        <v>0</v>
      </c>
      <c r="AQ335" s="293">
        <f t="shared" si="50"/>
        <v>0</v>
      </c>
      <c r="AR335" s="283" t="str">
        <f>IF(AQ335=0,"",
IF(SUM($AQ$242:AQ335)=1,AS335,
IF($AQ$362&gt;SUM($AQ$242:AQ335),_xlfn.CONCAT(", ",AS335),
IF($AQ$362=SUM($AQ$242:AQ335),_xlfn.CONCAT(" y ",AS335)))))</f>
        <v/>
      </c>
      <c r="AS335" s="120" t="s">
        <v>5307</v>
      </c>
    </row>
    <row r="336" spans="1:45" ht="15" customHeight="1">
      <c r="A336" s="30"/>
      <c r="B336" s="31"/>
      <c r="C336" s="50" t="s">
        <v>5308</v>
      </c>
      <c r="D336" s="859" t="str">
        <f>IF(CNGE_2026_M1_Secc1_Sub1!$D135="","",CNGE_2026_M1_Secc1_Sub1!$D135)</f>
        <v/>
      </c>
      <c r="E336" s="723"/>
      <c r="F336" s="723"/>
      <c r="G336" s="723"/>
      <c r="H336" s="723"/>
      <c r="I336" s="723"/>
      <c r="J336" s="723"/>
      <c r="K336" s="723"/>
      <c r="L336" s="724"/>
      <c r="M336" s="857"/>
      <c r="N336" s="856"/>
      <c r="O336" s="856"/>
      <c r="P336" s="856"/>
      <c r="Q336" s="856"/>
      <c r="R336" s="809"/>
      <c r="S336" s="857"/>
      <c r="T336" s="856"/>
      <c r="U336" s="856"/>
      <c r="V336" s="856"/>
      <c r="W336" s="856"/>
      <c r="X336" s="809"/>
      <c r="Y336" s="857"/>
      <c r="Z336" s="856"/>
      <c r="AA336" s="856"/>
      <c r="AB336" s="856"/>
      <c r="AC336" s="856"/>
      <c r="AD336" s="809"/>
      <c r="AI336">
        <f t="shared" si="44"/>
        <v>0</v>
      </c>
      <c r="AJ336">
        <f t="shared" si="45"/>
        <v>0</v>
      </c>
      <c r="AK336">
        <f t="shared" si="46"/>
        <v>0</v>
      </c>
      <c r="AL336">
        <f t="shared" si="47"/>
        <v>0</v>
      </c>
      <c r="AM336" s="293">
        <f t="shared" si="48"/>
        <v>0</v>
      </c>
      <c r="AN336" s="352" t="str">
        <f>IF(AM336=0,"",
IF(SUM($AM$242:AM336)=1,AO336,
IF($AM$362&gt;SUM($AM$242:AM336),_xlfn.CONCAT(", ",AO336),
IF($AM$362=SUM($AM$242:AM336),_xlfn.CONCAT(" y ",AO336)))))</f>
        <v/>
      </c>
      <c r="AO336" s="120" t="s">
        <v>5309</v>
      </c>
      <c r="AP336" s="290">
        <f t="shared" si="49"/>
        <v>0</v>
      </c>
      <c r="AQ336" s="293">
        <f t="shared" si="50"/>
        <v>0</v>
      </c>
      <c r="AR336" s="283" t="str">
        <f>IF(AQ336=0,"",
IF(SUM($AQ$242:AQ336)=1,AS336,
IF($AQ$362&gt;SUM($AQ$242:AQ336),_xlfn.CONCAT(", ",AS336),
IF($AQ$362=SUM($AQ$242:AQ336),_xlfn.CONCAT(" y ",AS336)))))</f>
        <v/>
      </c>
      <c r="AS336" s="120" t="s">
        <v>5309</v>
      </c>
    </row>
    <row r="337" spans="1:45" ht="15" customHeight="1">
      <c r="A337" s="30"/>
      <c r="B337" s="31"/>
      <c r="C337" s="50" t="s">
        <v>5310</v>
      </c>
      <c r="D337" s="859" t="str">
        <f>IF(CNGE_2026_M1_Secc1_Sub1!$D136="","",CNGE_2026_M1_Secc1_Sub1!$D136)</f>
        <v/>
      </c>
      <c r="E337" s="723"/>
      <c r="F337" s="723"/>
      <c r="G337" s="723"/>
      <c r="H337" s="723"/>
      <c r="I337" s="723"/>
      <c r="J337" s="723"/>
      <c r="K337" s="723"/>
      <c r="L337" s="724"/>
      <c r="M337" s="857"/>
      <c r="N337" s="856"/>
      <c r="O337" s="856"/>
      <c r="P337" s="856"/>
      <c r="Q337" s="856"/>
      <c r="R337" s="809"/>
      <c r="S337" s="857"/>
      <c r="T337" s="856"/>
      <c r="U337" s="856"/>
      <c r="V337" s="856"/>
      <c r="W337" s="856"/>
      <c r="X337" s="809"/>
      <c r="Y337" s="857"/>
      <c r="Z337" s="856"/>
      <c r="AA337" s="856"/>
      <c r="AB337" s="856"/>
      <c r="AC337" s="856"/>
      <c r="AD337" s="809"/>
      <c r="AI337">
        <f t="shared" si="44"/>
        <v>0</v>
      </c>
      <c r="AJ337">
        <f t="shared" si="45"/>
        <v>0</v>
      </c>
      <c r="AK337">
        <f t="shared" si="46"/>
        <v>0</v>
      </c>
      <c r="AL337">
        <f t="shared" si="47"/>
        <v>0</v>
      </c>
      <c r="AM337" s="293">
        <f t="shared" si="48"/>
        <v>0</v>
      </c>
      <c r="AN337" s="352" t="str">
        <f>IF(AM337=0,"",
IF(SUM($AM$242:AM337)=1,AO337,
IF($AM$362&gt;SUM($AM$242:AM337),_xlfn.CONCAT(", ",AO337),
IF($AM$362=SUM($AM$242:AM337),_xlfn.CONCAT(" y ",AO337)))))</f>
        <v/>
      </c>
      <c r="AO337" s="120" t="s">
        <v>5311</v>
      </c>
      <c r="AP337" s="290">
        <f t="shared" si="49"/>
        <v>0</v>
      </c>
      <c r="AQ337" s="293">
        <f t="shared" si="50"/>
        <v>0</v>
      </c>
      <c r="AR337" s="283" t="str">
        <f>IF(AQ337=0,"",
IF(SUM($AQ$242:AQ337)=1,AS337,
IF($AQ$362&gt;SUM($AQ$242:AQ337),_xlfn.CONCAT(", ",AS337),
IF($AQ$362=SUM($AQ$242:AQ337),_xlfn.CONCAT(" y ",AS337)))))</f>
        <v/>
      </c>
      <c r="AS337" s="120" t="s">
        <v>5311</v>
      </c>
    </row>
    <row r="338" spans="1:45" ht="15" customHeight="1">
      <c r="A338" s="30"/>
      <c r="B338" s="31"/>
      <c r="C338" s="50" t="s">
        <v>5312</v>
      </c>
      <c r="D338" s="859" t="str">
        <f>IF(CNGE_2026_M1_Secc1_Sub1!$D137="","",CNGE_2026_M1_Secc1_Sub1!$D137)</f>
        <v/>
      </c>
      <c r="E338" s="723"/>
      <c r="F338" s="723"/>
      <c r="G338" s="723"/>
      <c r="H338" s="723"/>
      <c r="I338" s="723"/>
      <c r="J338" s="723"/>
      <c r="K338" s="723"/>
      <c r="L338" s="724"/>
      <c r="M338" s="857"/>
      <c r="N338" s="856"/>
      <c r="O338" s="856"/>
      <c r="P338" s="856"/>
      <c r="Q338" s="856"/>
      <c r="R338" s="809"/>
      <c r="S338" s="857"/>
      <c r="T338" s="856"/>
      <c r="U338" s="856"/>
      <c r="V338" s="856"/>
      <c r="W338" s="856"/>
      <c r="X338" s="809"/>
      <c r="Y338" s="857"/>
      <c r="Z338" s="856"/>
      <c r="AA338" s="856"/>
      <c r="AB338" s="856"/>
      <c r="AC338" s="856"/>
      <c r="AD338" s="809"/>
      <c r="AI338">
        <f t="shared" ref="AI338:AI361" si="51">M338</f>
        <v>0</v>
      </c>
      <c r="AJ338">
        <f t="shared" ref="AJ338:AJ361" si="52">COUNTIF(S338:AD338,"NS")</f>
        <v>0</v>
      </c>
      <c r="AK338">
        <f t="shared" ref="AK338:AK361" si="53">SUM(S338:AD338)</f>
        <v>0</v>
      </c>
      <c r="AL338">
        <f t="shared" ref="AL338:AL361" si="54">IF(COUNTIF(M338:AD338,"NA")=3,0,IF(OR(AND(AI338=0,AJ338&gt;0),AND(AI338="NS",AK338&gt;0), AND(AI338="NS", AJ338=0,AK338=0)), 1, IF(OR(AND(AI338&gt;0,AJ338&gt;1,AI338&gt;AK338), AND(AI338="NS",AJ338=2), AND(AI338="NS",AK338=0,AJ338&gt;0),AI338=AK338), 0, 1)))</f>
        <v>0</v>
      </c>
      <c r="AM338" s="293">
        <f t="shared" ref="AM338:AM361" si="55">IF(SUM(AL338)=0,0,1)</f>
        <v>0</v>
      </c>
      <c r="AN338" s="352" t="str">
        <f>IF(AM338=0,"",
IF(SUM($AM$242:AM338)=1,AO338,
IF($AM$362&gt;SUM($AM$242:AM338),_xlfn.CONCAT(", ",AO338),
IF($AM$362=SUM($AM$242:AM338),_xlfn.CONCAT(" y ",AO338)))))</f>
        <v/>
      </c>
      <c r="AO338" s="120" t="s">
        <v>5313</v>
      </c>
      <c r="AP338" s="290">
        <f t="shared" ref="AP338:AP361" si="56">IF(AND(COUNTBLANK(D338)=1,COUNTA(M338:AD338)=0),0,IF(AND(COUNTBLANK(D338)=0,COUNTA(M338:AD338)=3),0,1))</f>
        <v>0</v>
      </c>
      <c r="AQ338" s="293">
        <f t="shared" si="50"/>
        <v>0</v>
      </c>
      <c r="AR338" s="283" t="str">
        <f>IF(AQ338=0,"",
IF(SUM($AQ$242:AQ338)=1,AS338,
IF($AQ$362&gt;SUM($AQ$242:AQ338),_xlfn.CONCAT(", ",AS338),
IF($AQ$362=SUM($AQ$242:AQ338),_xlfn.CONCAT(" y ",AS338)))))</f>
        <v/>
      </c>
      <c r="AS338" s="120" t="s">
        <v>5313</v>
      </c>
    </row>
    <row r="339" spans="1:45" ht="15" customHeight="1">
      <c r="A339" s="30"/>
      <c r="B339" s="31"/>
      <c r="C339" s="50" t="s">
        <v>5314</v>
      </c>
      <c r="D339" s="859" t="str">
        <f>IF(CNGE_2026_M1_Secc1_Sub1!$D138="","",CNGE_2026_M1_Secc1_Sub1!$D138)</f>
        <v/>
      </c>
      <c r="E339" s="723"/>
      <c r="F339" s="723"/>
      <c r="G339" s="723"/>
      <c r="H339" s="723"/>
      <c r="I339" s="723"/>
      <c r="J339" s="723"/>
      <c r="K339" s="723"/>
      <c r="L339" s="724"/>
      <c r="M339" s="857"/>
      <c r="N339" s="856"/>
      <c r="O339" s="856"/>
      <c r="P339" s="856"/>
      <c r="Q339" s="856"/>
      <c r="R339" s="809"/>
      <c r="S339" s="857"/>
      <c r="T339" s="856"/>
      <c r="U339" s="856"/>
      <c r="V339" s="856"/>
      <c r="W339" s="856"/>
      <c r="X339" s="809"/>
      <c r="Y339" s="857"/>
      <c r="Z339" s="856"/>
      <c r="AA339" s="856"/>
      <c r="AB339" s="856"/>
      <c r="AC339" s="856"/>
      <c r="AD339" s="809"/>
      <c r="AI339">
        <f t="shared" si="51"/>
        <v>0</v>
      </c>
      <c r="AJ339">
        <f t="shared" si="52"/>
        <v>0</v>
      </c>
      <c r="AK339">
        <f t="shared" si="53"/>
        <v>0</v>
      </c>
      <c r="AL339">
        <f t="shared" si="54"/>
        <v>0</v>
      </c>
      <c r="AM339" s="293">
        <f t="shared" si="55"/>
        <v>0</v>
      </c>
      <c r="AN339" s="352" t="str">
        <f>IF(AM339=0,"",
IF(SUM($AM$242:AM339)=1,AO339,
IF($AM$362&gt;SUM($AM$242:AM339),_xlfn.CONCAT(", ",AO339),
IF($AM$362=SUM($AM$242:AM339),_xlfn.CONCAT(" y ",AO339)))))</f>
        <v/>
      </c>
      <c r="AO339" s="120" t="s">
        <v>5315</v>
      </c>
      <c r="AP339" s="290">
        <f t="shared" si="56"/>
        <v>0</v>
      </c>
      <c r="AQ339" s="293">
        <f t="shared" si="50"/>
        <v>0</v>
      </c>
      <c r="AR339" s="283" t="str">
        <f>IF(AQ339=0,"",
IF(SUM($AQ$242:AQ339)=1,AS339,
IF($AQ$362&gt;SUM($AQ$242:AQ339),_xlfn.CONCAT(", ",AS339),
IF($AQ$362=SUM($AQ$242:AQ339),_xlfn.CONCAT(" y ",AS339)))))</f>
        <v/>
      </c>
      <c r="AS339" s="120" t="s">
        <v>5315</v>
      </c>
    </row>
    <row r="340" spans="1:45" ht="15" customHeight="1">
      <c r="A340" s="30"/>
      <c r="B340" s="31"/>
      <c r="C340" s="50" t="s">
        <v>5316</v>
      </c>
      <c r="D340" s="859" t="str">
        <f>IF(CNGE_2026_M1_Secc1_Sub1!$D139="","",CNGE_2026_M1_Secc1_Sub1!$D139)</f>
        <v/>
      </c>
      <c r="E340" s="723"/>
      <c r="F340" s="723"/>
      <c r="G340" s="723"/>
      <c r="H340" s="723"/>
      <c r="I340" s="723"/>
      <c r="J340" s="723"/>
      <c r="K340" s="723"/>
      <c r="L340" s="724"/>
      <c r="M340" s="857"/>
      <c r="N340" s="856"/>
      <c r="O340" s="856"/>
      <c r="P340" s="856"/>
      <c r="Q340" s="856"/>
      <c r="R340" s="809"/>
      <c r="S340" s="857"/>
      <c r="T340" s="856"/>
      <c r="U340" s="856"/>
      <c r="V340" s="856"/>
      <c r="W340" s="856"/>
      <c r="X340" s="809"/>
      <c r="Y340" s="857"/>
      <c r="Z340" s="856"/>
      <c r="AA340" s="856"/>
      <c r="AB340" s="856"/>
      <c r="AC340" s="856"/>
      <c r="AD340" s="809"/>
      <c r="AI340">
        <f t="shared" si="51"/>
        <v>0</v>
      </c>
      <c r="AJ340">
        <f t="shared" si="52"/>
        <v>0</v>
      </c>
      <c r="AK340">
        <f t="shared" si="53"/>
        <v>0</v>
      </c>
      <c r="AL340">
        <f t="shared" si="54"/>
        <v>0</v>
      </c>
      <c r="AM340" s="293">
        <f t="shared" si="55"/>
        <v>0</v>
      </c>
      <c r="AN340" s="352" t="str">
        <f>IF(AM340=0,"",
IF(SUM($AM$242:AM340)=1,AO340,
IF($AM$362&gt;SUM($AM$242:AM340),_xlfn.CONCAT(", ",AO340),
IF($AM$362=SUM($AM$242:AM340),_xlfn.CONCAT(" y ",AO340)))))</f>
        <v/>
      </c>
      <c r="AO340" s="120" t="s">
        <v>5317</v>
      </c>
      <c r="AP340" s="290">
        <f t="shared" si="56"/>
        <v>0</v>
      </c>
      <c r="AQ340" s="293">
        <f t="shared" si="50"/>
        <v>0</v>
      </c>
      <c r="AR340" s="283" t="str">
        <f>IF(AQ340=0,"",
IF(SUM($AQ$242:AQ340)=1,AS340,
IF($AQ$362&gt;SUM($AQ$242:AQ340),_xlfn.CONCAT(", ",AS340),
IF($AQ$362=SUM($AQ$242:AQ340),_xlfn.CONCAT(" y ",AS340)))))</f>
        <v/>
      </c>
      <c r="AS340" s="120" t="s">
        <v>5317</v>
      </c>
    </row>
    <row r="341" spans="1:45" ht="15" customHeight="1">
      <c r="A341" s="30"/>
      <c r="B341" s="31"/>
      <c r="C341" s="50" t="s">
        <v>5318</v>
      </c>
      <c r="D341" s="859" t="str">
        <f>IF(CNGE_2026_M1_Secc1_Sub1!$D140="","",CNGE_2026_M1_Secc1_Sub1!$D140)</f>
        <v/>
      </c>
      <c r="E341" s="723"/>
      <c r="F341" s="723"/>
      <c r="G341" s="723"/>
      <c r="H341" s="723"/>
      <c r="I341" s="723"/>
      <c r="J341" s="723"/>
      <c r="K341" s="723"/>
      <c r="L341" s="724"/>
      <c r="M341" s="857"/>
      <c r="N341" s="856"/>
      <c r="O341" s="856"/>
      <c r="P341" s="856"/>
      <c r="Q341" s="856"/>
      <c r="R341" s="809"/>
      <c r="S341" s="857"/>
      <c r="T341" s="856"/>
      <c r="U341" s="856"/>
      <c r="V341" s="856"/>
      <c r="W341" s="856"/>
      <c r="X341" s="809"/>
      <c r="Y341" s="857"/>
      <c r="Z341" s="856"/>
      <c r="AA341" s="856"/>
      <c r="AB341" s="856"/>
      <c r="AC341" s="856"/>
      <c r="AD341" s="809"/>
      <c r="AI341">
        <f t="shared" si="51"/>
        <v>0</v>
      </c>
      <c r="AJ341">
        <f t="shared" si="52"/>
        <v>0</v>
      </c>
      <c r="AK341">
        <f t="shared" si="53"/>
        <v>0</v>
      </c>
      <c r="AL341">
        <f t="shared" si="54"/>
        <v>0</v>
      </c>
      <c r="AM341" s="293">
        <f t="shared" si="55"/>
        <v>0</v>
      </c>
      <c r="AN341" s="352" t="str">
        <f>IF(AM341=0,"",
IF(SUM($AM$242:AM341)=1,AO341,
IF($AM$362&gt;SUM($AM$242:AM341),_xlfn.CONCAT(", ",AO341),
IF($AM$362=SUM($AM$242:AM341),_xlfn.CONCAT(" y ",AO341)))))</f>
        <v/>
      </c>
      <c r="AO341" s="120" t="s">
        <v>5319</v>
      </c>
      <c r="AP341" s="290">
        <f t="shared" si="56"/>
        <v>0</v>
      </c>
      <c r="AQ341" s="293">
        <f t="shared" si="50"/>
        <v>0</v>
      </c>
      <c r="AR341" s="283" t="str">
        <f>IF(AQ341=0,"",
IF(SUM($AQ$242:AQ341)=1,AS341,
IF($AQ$362&gt;SUM($AQ$242:AQ341),_xlfn.CONCAT(", ",AS341),
IF($AQ$362=SUM($AQ$242:AQ341),_xlfn.CONCAT(" y ",AS341)))))</f>
        <v/>
      </c>
      <c r="AS341" s="120" t="s">
        <v>5319</v>
      </c>
    </row>
    <row r="342" spans="1:45" ht="15" customHeight="1">
      <c r="A342" s="30"/>
      <c r="B342" s="31"/>
      <c r="C342" s="50" t="s">
        <v>5320</v>
      </c>
      <c r="D342" s="859" t="str">
        <f>IF(CNGE_2026_M1_Secc1_Sub1!$D141="","",CNGE_2026_M1_Secc1_Sub1!$D141)</f>
        <v/>
      </c>
      <c r="E342" s="723"/>
      <c r="F342" s="723"/>
      <c r="G342" s="723"/>
      <c r="H342" s="723"/>
      <c r="I342" s="723"/>
      <c r="J342" s="723"/>
      <c r="K342" s="723"/>
      <c r="L342" s="724"/>
      <c r="M342" s="857"/>
      <c r="N342" s="856"/>
      <c r="O342" s="856"/>
      <c r="P342" s="856"/>
      <c r="Q342" s="856"/>
      <c r="R342" s="809"/>
      <c r="S342" s="857"/>
      <c r="T342" s="856"/>
      <c r="U342" s="856"/>
      <c r="V342" s="856"/>
      <c r="W342" s="856"/>
      <c r="X342" s="809"/>
      <c r="Y342" s="857"/>
      <c r="Z342" s="856"/>
      <c r="AA342" s="856"/>
      <c r="AB342" s="856"/>
      <c r="AC342" s="856"/>
      <c r="AD342" s="809"/>
      <c r="AI342">
        <f t="shared" si="51"/>
        <v>0</v>
      </c>
      <c r="AJ342">
        <f t="shared" si="52"/>
        <v>0</v>
      </c>
      <c r="AK342">
        <f t="shared" si="53"/>
        <v>0</v>
      </c>
      <c r="AL342">
        <f t="shared" si="54"/>
        <v>0</v>
      </c>
      <c r="AM342" s="293">
        <f t="shared" si="55"/>
        <v>0</v>
      </c>
      <c r="AN342" s="352" t="str">
        <f>IF(AM342=0,"",
IF(SUM($AM$242:AM342)=1,AO342,
IF($AM$362&gt;SUM($AM$242:AM342),_xlfn.CONCAT(", ",AO342),
IF($AM$362=SUM($AM$242:AM342),_xlfn.CONCAT(" y ",AO342)))))</f>
        <v/>
      </c>
      <c r="AO342" s="120" t="s">
        <v>5321</v>
      </c>
      <c r="AP342" s="290">
        <f t="shared" si="56"/>
        <v>0</v>
      </c>
      <c r="AQ342" s="293">
        <f t="shared" si="50"/>
        <v>0</v>
      </c>
      <c r="AR342" s="283" t="str">
        <f>IF(AQ342=0,"",
IF(SUM($AQ$242:AQ342)=1,AS342,
IF($AQ$362&gt;SUM($AQ$242:AQ342),_xlfn.CONCAT(", ",AS342),
IF($AQ$362=SUM($AQ$242:AQ342),_xlfn.CONCAT(" y ",AS342)))))</f>
        <v/>
      </c>
      <c r="AS342" s="120" t="s">
        <v>5321</v>
      </c>
    </row>
    <row r="343" spans="1:45" ht="15" customHeight="1">
      <c r="A343" s="30"/>
      <c r="B343" s="31"/>
      <c r="C343" s="50" t="s">
        <v>5322</v>
      </c>
      <c r="D343" s="859" t="str">
        <f>IF(CNGE_2026_M1_Secc1_Sub1!$D142="","",CNGE_2026_M1_Secc1_Sub1!$D142)</f>
        <v/>
      </c>
      <c r="E343" s="723"/>
      <c r="F343" s="723"/>
      <c r="G343" s="723"/>
      <c r="H343" s="723"/>
      <c r="I343" s="723"/>
      <c r="J343" s="723"/>
      <c r="K343" s="723"/>
      <c r="L343" s="724"/>
      <c r="M343" s="857"/>
      <c r="N343" s="856"/>
      <c r="O343" s="856"/>
      <c r="P343" s="856"/>
      <c r="Q343" s="856"/>
      <c r="R343" s="809"/>
      <c r="S343" s="857"/>
      <c r="T343" s="856"/>
      <c r="U343" s="856"/>
      <c r="V343" s="856"/>
      <c r="W343" s="856"/>
      <c r="X343" s="809"/>
      <c r="Y343" s="857"/>
      <c r="Z343" s="856"/>
      <c r="AA343" s="856"/>
      <c r="AB343" s="856"/>
      <c r="AC343" s="856"/>
      <c r="AD343" s="809"/>
      <c r="AI343">
        <f t="shared" si="51"/>
        <v>0</v>
      </c>
      <c r="AJ343">
        <f t="shared" si="52"/>
        <v>0</v>
      </c>
      <c r="AK343">
        <f t="shared" si="53"/>
        <v>0</v>
      </c>
      <c r="AL343">
        <f t="shared" si="54"/>
        <v>0</v>
      </c>
      <c r="AM343" s="293">
        <f t="shared" si="55"/>
        <v>0</v>
      </c>
      <c r="AN343" s="352" t="str">
        <f>IF(AM343=0,"",
IF(SUM($AM$242:AM343)=1,AO343,
IF($AM$362&gt;SUM($AM$242:AM343),_xlfn.CONCAT(", ",AO343),
IF($AM$362=SUM($AM$242:AM343),_xlfn.CONCAT(" y ",AO343)))))</f>
        <v/>
      </c>
      <c r="AO343" s="120" t="s">
        <v>5323</v>
      </c>
      <c r="AP343" s="290">
        <f t="shared" si="56"/>
        <v>0</v>
      </c>
      <c r="AQ343" s="293">
        <f t="shared" si="50"/>
        <v>0</v>
      </c>
      <c r="AR343" s="283" t="str">
        <f>IF(AQ343=0,"",
IF(SUM($AQ$242:AQ343)=1,AS343,
IF($AQ$362&gt;SUM($AQ$242:AQ343),_xlfn.CONCAT(", ",AS343),
IF($AQ$362=SUM($AQ$242:AQ343),_xlfn.CONCAT(" y ",AS343)))))</f>
        <v/>
      </c>
      <c r="AS343" s="120" t="s">
        <v>5323</v>
      </c>
    </row>
    <row r="344" spans="1:45" ht="15" customHeight="1">
      <c r="A344" s="30"/>
      <c r="B344" s="31"/>
      <c r="C344" s="50" t="s">
        <v>5324</v>
      </c>
      <c r="D344" s="859" t="str">
        <f>IF(CNGE_2026_M1_Secc1_Sub1!$D143="","",CNGE_2026_M1_Secc1_Sub1!$D143)</f>
        <v/>
      </c>
      <c r="E344" s="723"/>
      <c r="F344" s="723"/>
      <c r="G344" s="723"/>
      <c r="H344" s="723"/>
      <c r="I344" s="723"/>
      <c r="J344" s="723"/>
      <c r="K344" s="723"/>
      <c r="L344" s="724"/>
      <c r="M344" s="857"/>
      <c r="N344" s="856"/>
      <c r="O344" s="856"/>
      <c r="P344" s="856"/>
      <c r="Q344" s="856"/>
      <c r="R344" s="809"/>
      <c r="S344" s="857"/>
      <c r="T344" s="856"/>
      <c r="U344" s="856"/>
      <c r="V344" s="856"/>
      <c r="W344" s="856"/>
      <c r="X344" s="809"/>
      <c r="Y344" s="857"/>
      <c r="Z344" s="856"/>
      <c r="AA344" s="856"/>
      <c r="AB344" s="856"/>
      <c r="AC344" s="856"/>
      <c r="AD344" s="809"/>
      <c r="AI344">
        <f t="shared" si="51"/>
        <v>0</v>
      </c>
      <c r="AJ344">
        <f t="shared" si="52"/>
        <v>0</v>
      </c>
      <c r="AK344">
        <f t="shared" si="53"/>
        <v>0</v>
      </c>
      <c r="AL344">
        <f t="shared" si="54"/>
        <v>0</v>
      </c>
      <c r="AM344" s="293">
        <f t="shared" si="55"/>
        <v>0</v>
      </c>
      <c r="AN344" s="352" t="str">
        <f>IF(AM344=0,"",
IF(SUM($AM$242:AM344)=1,AO344,
IF($AM$362&gt;SUM($AM$242:AM344),_xlfn.CONCAT(", ",AO344),
IF($AM$362=SUM($AM$242:AM344),_xlfn.CONCAT(" y ",AO344)))))</f>
        <v/>
      </c>
      <c r="AO344" s="120" t="s">
        <v>5325</v>
      </c>
      <c r="AP344" s="290">
        <f t="shared" si="56"/>
        <v>0</v>
      </c>
      <c r="AQ344" s="293">
        <f t="shared" si="50"/>
        <v>0</v>
      </c>
      <c r="AR344" s="283" t="str">
        <f>IF(AQ344=0,"",
IF(SUM($AQ$242:AQ344)=1,AS344,
IF($AQ$362&gt;SUM($AQ$242:AQ344),_xlfn.CONCAT(", ",AS344),
IF($AQ$362=SUM($AQ$242:AQ344),_xlfn.CONCAT(" y ",AS344)))))</f>
        <v/>
      </c>
      <c r="AS344" s="120" t="s">
        <v>5325</v>
      </c>
    </row>
    <row r="345" spans="1:45" ht="15" customHeight="1">
      <c r="A345" s="30"/>
      <c r="B345" s="31"/>
      <c r="C345" s="50" t="s">
        <v>5326</v>
      </c>
      <c r="D345" s="859" t="str">
        <f>IF(CNGE_2026_M1_Secc1_Sub1!$D144="","",CNGE_2026_M1_Secc1_Sub1!$D144)</f>
        <v/>
      </c>
      <c r="E345" s="723"/>
      <c r="F345" s="723"/>
      <c r="G345" s="723"/>
      <c r="H345" s="723"/>
      <c r="I345" s="723"/>
      <c r="J345" s="723"/>
      <c r="K345" s="723"/>
      <c r="L345" s="724"/>
      <c r="M345" s="857"/>
      <c r="N345" s="856"/>
      <c r="O345" s="856"/>
      <c r="P345" s="856"/>
      <c r="Q345" s="856"/>
      <c r="R345" s="809"/>
      <c r="S345" s="857"/>
      <c r="T345" s="856"/>
      <c r="U345" s="856"/>
      <c r="V345" s="856"/>
      <c r="W345" s="856"/>
      <c r="X345" s="809"/>
      <c r="Y345" s="857"/>
      <c r="Z345" s="856"/>
      <c r="AA345" s="856"/>
      <c r="AB345" s="856"/>
      <c r="AC345" s="856"/>
      <c r="AD345" s="809"/>
      <c r="AI345">
        <f t="shared" si="51"/>
        <v>0</v>
      </c>
      <c r="AJ345">
        <f t="shared" si="52"/>
        <v>0</v>
      </c>
      <c r="AK345">
        <f t="shared" si="53"/>
        <v>0</v>
      </c>
      <c r="AL345">
        <f t="shared" si="54"/>
        <v>0</v>
      </c>
      <c r="AM345" s="293">
        <f t="shared" si="55"/>
        <v>0</v>
      </c>
      <c r="AN345" s="352" t="str">
        <f>IF(AM345=0,"",
IF(SUM($AM$242:AM345)=1,AO345,
IF($AM$362&gt;SUM($AM$242:AM345),_xlfn.CONCAT(", ",AO345),
IF($AM$362=SUM($AM$242:AM345),_xlfn.CONCAT(" y ",AO345)))))</f>
        <v/>
      </c>
      <c r="AO345" s="120" t="s">
        <v>5327</v>
      </c>
      <c r="AP345" s="290">
        <f t="shared" si="56"/>
        <v>0</v>
      </c>
      <c r="AQ345" s="293">
        <f t="shared" si="50"/>
        <v>0</v>
      </c>
      <c r="AR345" s="283" t="str">
        <f>IF(AQ345=0,"",
IF(SUM($AQ$242:AQ345)=1,AS345,
IF($AQ$362&gt;SUM($AQ$242:AQ345),_xlfn.CONCAT(", ",AS345),
IF($AQ$362=SUM($AQ$242:AQ345),_xlfn.CONCAT(" y ",AS345)))))</f>
        <v/>
      </c>
      <c r="AS345" s="120" t="s">
        <v>5327</v>
      </c>
    </row>
    <row r="346" spans="1:45" ht="15" customHeight="1">
      <c r="A346" s="30"/>
      <c r="B346" s="31"/>
      <c r="C346" s="50" t="s">
        <v>5328</v>
      </c>
      <c r="D346" s="859" t="str">
        <f>IF(CNGE_2026_M1_Secc1_Sub1!$D145="","",CNGE_2026_M1_Secc1_Sub1!$D145)</f>
        <v/>
      </c>
      <c r="E346" s="723"/>
      <c r="F346" s="723"/>
      <c r="G346" s="723"/>
      <c r="H346" s="723"/>
      <c r="I346" s="723"/>
      <c r="J346" s="723"/>
      <c r="K346" s="723"/>
      <c r="L346" s="724"/>
      <c r="M346" s="857"/>
      <c r="N346" s="856"/>
      <c r="O346" s="856"/>
      <c r="P346" s="856"/>
      <c r="Q346" s="856"/>
      <c r="R346" s="809"/>
      <c r="S346" s="857"/>
      <c r="T346" s="856"/>
      <c r="U346" s="856"/>
      <c r="V346" s="856"/>
      <c r="W346" s="856"/>
      <c r="X346" s="809"/>
      <c r="Y346" s="857"/>
      <c r="Z346" s="856"/>
      <c r="AA346" s="856"/>
      <c r="AB346" s="856"/>
      <c r="AC346" s="856"/>
      <c r="AD346" s="809"/>
      <c r="AI346">
        <f t="shared" si="51"/>
        <v>0</v>
      </c>
      <c r="AJ346">
        <f t="shared" si="52"/>
        <v>0</v>
      </c>
      <c r="AK346">
        <f t="shared" si="53"/>
        <v>0</v>
      </c>
      <c r="AL346">
        <f t="shared" si="54"/>
        <v>0</v>
      </c>
      <c r="AM346" s="293">
        <f t="shared" si="55"/>
        <v>0</v>
      </c>
      <c r="AN346" s="352" t="str">
        <f>IF(AM346=0,"",
IF(SUM($AM$242:AM346)=1,AO346,
IF($AM$362&gt;SUM($AM$242:AM346),_xlfn.CONCAT(", ",AO346),
IF($AM$362=SUM($AM$242:AM346),_xlfn.CONCAT(" y ",AO346)))))</f>
        <v/>
      </c>
      <c r="AO346" s="120" t="s">
        <v>5329</v>
      </c>
      <c r="AP346" s="290">
        <f t="shared" si="56"/>
        <v>0</v>
      </c>
      <c r="AQ346" s="293">
        <f t="shared" si="50"/>
        <v>0</v>
      </c>
      <c r="AR346" s="283" t="str">
        <f>IF(AQ346=0,"",
IF(SUM($AQ$242:AQ346)=1,AS346,
IF($AQ$362&gt;SUM($AQ$242:AQ346),_xlfn.CONCAT(", ",AS346),
IF($AQ$362=SUM($AQ$242:AQ346),_xlfn.CONCAT(" y ",AS346)))))</f>
        <v/>
      </c>
      <c r="AS346" s="120" t="s">
        <v>5329</v>
      </c>
    </row>
    <row r="347" spans="1:45" ht="15" customHeight="1">
      <c r="A347" s="30"/>
      <c r="B347" s="31"/>
      <c r="C347" s="50" t="s">
        <v>5330</v>
      </c>
      <c r="D347" s="859" t="str">
        <f>IF(CNGE_2026_M1_Secc1_Sub1!$D146="","",CNGE_2026_M1_Secc1_Sub1!$D146)</f>
        <v/>
      </c>
      <c r="E347" s="723"/>
      <c r="F347" s="723"/>
      <c r="G347" s="723"/>
      <c r="H347" s="723"/>
      <c r="I347" s="723"/>
      <c r="J347" s="723"/>
      <c r="K347" s="723"/>
      <c r="L347" s="724"/>
      <c r="M347" s="857"/>
      <c r="N347" s="856"/>
      <c r="O347" s="856"/>
      <c r="P347" s="856"/>
      <c r="Q347" s="856"/>
      <c r="R347" s="809"/>
      <c r="S347" s="857"/>
      <c r="T347" s="856"/>
      <c r="U347" s="856"/>
      <c r="V347" s="856"/>
      <c r="W347" s="856"/>
      <c r="X347" s="809"/>
      <c r="Y347" s="857"/>
      <c r="Z347" s="856"/>
      <c r="AA347" s="856"/>
      <c r="AB347" s="856"/>
      <c r="AC347" s="856"/>
      <c r="AD347" s="809"/>
      <c r="AI347">
        <f t="shared" si="51"/>
        <v>0</v>
      </c>
      <c r="AJ347">
        <f t="shared" si="52"/>
        <v>0</v>
      </c>
      <c r="AK347">
        <f t="shared" si="53"/>
        <v>0</v>
      </c>
      <c r="AL347">
        <f t="shared" si="54"/>
        <v>0</v>
      </c>
      <c r="AM347" s="293">
        <f t="shared" si="55"/>
        <v>0</v>
      </c>
      <c r="AN347" s="352" t="str">
        <f>IF(AM347=0,"",
IF(SUM($AM$242:AM347)=1,AO347,
IF($AM$362&gt;SUM($AM$242:AM347),_xlfn.CONCAT(", ",AO347),
IF($AM$362=SUM($AM$242:AM347),_xlfn.CONCAT(" y ",AO347)))))</f>
        <v/>
      </c>
      <c r="AO347" s="120" t="s">
        <v>5331</v>
      </c>
      <c r="AP347" s="290">
        <f t="shared" si="56"/>
        <v>0</v>
      </c>
      <c r="AQ347" s="293">
        <f t="shared" si="50"/>
        <v>0</v>
      </c>
      <c r="AR347" s="283" t="str">
        <f>IF(AQ347=0,"",
IF(SUM($AQ$242:AQ347)=1,AS347,
IF($AQ$362&gt;SUM($AQ$242:AQ347),_xlfn.CONCAT(", ",AS347),
IF($AQ$362=SUM($AQ$242:AQ347),_xlfn.CONCAT(" y ",AS347)))))</f>
        <v/>
      </c>
      <c r="AS347" s="120" t="s">
        <v>5331</v>
      </c>
    </row>
    <row r="348" spans="1:45" ht="15" customHeight="1">
      <c r="A348" s="30"/>
      <c r="B348" s="31"/>
      <c r="C348" s="50" t="s">
        <v>5332</v>
      </c>
      <c r="D348" s="859" t="str">
        <f>IF(CNGE_2026_M1_Secc1_Sub1!$D147="","",CNGE_2026_M1_Secc1_Sub1!$D147)</f>
        <v/>
      </c>
      <c r="E348" s="723"/>
      <c r="F348" s="723"/>
      <c r="G348" s="723"/>
      <c r="H348" s="723"/>
      <c r="I348" s="723"/>
      <c r="J348" s="723"/>
      <c r="K348" s="723"/>
      <c r="L348" s="724"/>
      <c r="M348" s="857"/>
      <c r="N348" s="856"/>
      <c r="O348" s="856"/>
      <c r="P348" s="856"/>
      <c r="Q348" s="856"/>
      <c r="R348" s="809"/>
      <c r="S348" s="857"/>
      <c r="T348" s="856"/>
      <c r="U348" s="856"/>
      <c r="V348" s="856"/>
      <c r="W348" s="856"/>
      <c r="X348" s="809"/>
      <c r="Y348" s="857"/>
      <c r="Z348" s="856"/>
      <c r="AA348" s="856"/>
      <c r="AB348" s="856"/>
      <c r="AC348" s="856"/>
      <c r="AD348" s="809"/>
      <c r="AI348">
        <f t="shared" si="51"/>
        <v>0</v>
      </c>
      <c r="AJ348">
        <f t="shared" si="52"/>
        <v>0</v>
      </c>
      <c r="AK348">
        <f t="shared" si="53"/>
        <v>0</v>
      </c>
      <c r="AL348">
        <f t="shared" si="54"/>
        <v>0</v>
      </c>
      <c r="AM348" s="293">
        <f t="shared" si="55"/>
        <v>0</v>
      </c>
      <c r="AN348" s="352" t="str">
        <f>IF(AM348=0,"",
IF(SUM($AM$242:AM348)=1,AO348,
IF($AM$362&gt;SUM($AM$242:AM348),_xlfn.CONCAT(", ",AO348),
IF($AM$362=SUM($AM$242:AM348),_xlfn.CONCAT(" y ",AO348)))))</f>
        <v/>
      </c>
      <c r="AO348" s="120" t="s">
        <v>5333</v>
      </c>
      <c r="AP348" s="290">
        <f t="shared" si="56"/>
        <v>0</v>
      </c>
      <c r="AQ348" s="293">
        <f t="shared" si="50"/>
        <v>0</v>
      </c>
      <c r="AR348" s="283" t="str">
        <f>IF(AQ348=0,"",
IF(SUM($AQ$242:AQ348)=1,AS348,
IF($AQ$362&gt;SUM($AQ$242:AQ348),_xlfn.CONCAT(", ",AS348),
IF($AQ$362=SUM($AQ$242:AQ348),_xlfn.CONCAT(" y ",AS348)))))</f>
        <v/>
      </c>
      <c r="AS348" s="120" t="s">
        <v>5333</v>
      </c>
    </row>
    <row r="349" spans="1:45" ht="15" customHeight="1">
      <c r="A349" s="30"/>
      <c r="B349" s="31"/>
      <c r="C349" s="50" t="s">
        <v>5334</v>
      </c>
      <c r="D349" s="859" t="str">
        <f>IF(CNGE_2026_M1_Secc1_Sub1!$D148="","",CNGE_2026_M1_Secc1_Sub1!$D148)</f>
        <v/>
      </c>
      <c r="E349" s="723"/>
      <c r="F349" s="723"/>
      <c r="G349" s="723"/>
      <c r="H349" s="723"/>
      <c r="I349" s="723"/>
      <c r="J349" s="723"/>
      <c r="K349" s="723"/>
      <c r="L349" s="724"/>
      <c r="M349" s="857"/>
      <c r="N349" s="856"/>
      <c r="O349" s="856"/>
      <c r="P349" s="856"/>
      <c r="Q349" s="856"/>
      <c r="R349" s="809"/>
      <c r="S349" s="857"/>
      <c r="T349" s="856"/>
      <c r="U349" s="856"/>
      <c r="V349" s="856"/>
      <c r="W349" s="856"/>
      <c r="X349" s="809"/>
      <c r="Y349" s="857"/>
      <c r="Z349" s="856"/>
      <c r="AA349" s="856"/>
      <c r="AB349" s="856"/>
      <c r="AC349" s="856"/>
      <c r="AD349" s="809"/>
      <c r="AI349">
        <f t="shared" si="51"/>
        <v>0</v>
      </c>
      <c r="AJ349">
        <f t="shared" si="52"/>
        <v>0</v>
      </c>
      <c r="AK349">
        <f t="shared" si="53"/>
        <v>0</v>
      </c>
      <c r="AL349">
        <f t="shared" si="54"/>
        <v>0</v>
      </c>
      <c r="AM349" s="293">
        <f t="shared" si="55"/>
        <v>0</v>
      </c>
      <c r="AN349" s="352" t="str">
        <f>IF(AM349=0,"",
IF(SUM($AM$242:AM349)=1,AO349,
IF($AM$362&gt;SUM($AM$242:AM349),_xlfn.CONCAT(", ",AO349),
IF($AM$362=SUM($AM$242:AM349),_xlfn.CONCAT(" y ",AO349)))))</f>
        <v/>
      </c>
      <c r="AO349" s="120" t="s">
        <v>5335</v>
      </c>
      <c r="AP349" s="290">
        <f t="shared" si="56"/>
        <v>0</v>
      </c>
      <c r="AQ349" s="293">
        <f t="shared" si="50"/>
        <v>0</v>
      </c>
      <c r="AR349" s="283" t="str">
        <f>IF(AQ349=0,"",
IF(SUM($AQ$242:AQ349)=1,AS349,
IF($AQ$362&gt;SUM($AQ$242:AQ349),_xlfn.CONCAT(", ",AS349),
IF($AQ$362=SUM($AQ$242:AQ349),_xlfn.CONCAT(" y ",AS349)))))</f>
        <v/>
      </c>
      <c r="AS349" s="120" t="s">
        <v>5335</v>
      </c>
    </row>
    <row r="350" spans="1:45" ht="15" customHeight="1">
      <c r="A350" s="30"/>
      <c r="B350" s="31"/>
      <c r="C350" s="50" t="s">
        <v>5336</v>
      </c>
      <c r="D350" s="859" t="str">
        <f>IF(CNGE_2026_M1_Secc1_Sub1!$D149="","",CNGE_2026_M1_Secc1_Sub1!$D149)</f>
        <v/>
      </c>
      <c r="E350" s="723"/>
      <c r="F350" s="723"/>
      <c r="G350" s="723"/>
      <c r="H350" s="723"/>
      <c r="I350" s="723"/>
      <c r="J350" s="723"/>
      <c r="K350" s="723"/>
      <c r="L350" s="724"/>
      <c r="M350" s="857"/>
      <c r="N350" s="856"/>
      <c r="O350" s="856"/>
      <c r="P350" s="856"/>
      <c r="Q350" s="856"/>
      <c r="R350" s="809"/>
      <c r="S350" s="857"/>
      <c r="T350" s="856"/>
      <c r="U350" s="856"/>
      <c r="V350" s="856"/>
      <c r="W350" s="856"/>
      <c r="X350" s="809"/>
      <c r="Y350" s="857"/>
      <c r="Z350" s="856"/>
      <c r="AA350" s="856"/>
      <c r="AB350" s="856"/>
      <c r="AC350" s="856"/>
      <c r="AD350" s="809"/>
      <c r="AI350">
        <f t="shared" si="51"/>
        <v>0</v>
      </c>
      <c r="AJ350">
        <f t="shared" si="52"/>
        <v>0</v>
      </c>
      <c r="AK350">
        <f t="shared" si="53"/>
        <v>0</v>
      </c>
      <c r="AL350">
        <f t="shared" si="54"/>
        <v>0</v>
      </c>
      <c r="AM350" s="293">
        <f t="shared" si="55"/>
        <v>0</v>
      </c>
      <c r="AN350" s="352" t="str">
        <f>IF(AM350=0,"",
IF(SUM($AM$242:AM350)=1,AO350,
IF($AM$362&gt;SUM($AM$242:AM350),_xlfn.CONCAT(", ",AO350),
IF($AM$362=SUM($AM$242:AM350),_xlfn.CONCAT(" y ",AO350)))))</f>
        <v/>
      </c>
      <c r="AO350" s="120" t="s">
        <v>5337</v>
      </c>
      <c r="AP350" s="290">
        <f t="shared" si="56"/>
        <v>0</v>
      </c>
      <c r="AQ350" s="293">
        <f t="shared" si="50"/>
        <v>0</v>
      </c>
      <c r="AR350" s="283" t="str">
        <f>IF(AQ350=0,"",
IF(SUM($AQ$242:AQ350)=1,AS350,
IF($AQ$362&gt;SUM($AQ$242:AQ350),_xlfn.CONCAT(", ",AS350),
IF($AQ$362=SUM($AQ$242:AQ350),_xlfn.CONCAT(" y ",AS350)))))</f>
        <v/>
      </c>
      <c r="AS350" s="120" t="s">
        <v>5337</v>
      </c>
    </row>
    <row r="351" spans="1:45" ht="15" customHeight="1">
      <c r="A351" s="30"/>
      <c r="B351" s="31"/>
      <c r="C351" s="50" t="s">
        <v>5338</v>
      </c>
      <c r="D351" s="859" t="str">
        <f>IF(CNGE_2026_M1_Secc1_Sub1!$D150="","",CNGE_2026_M1_Secc1_Sub1!$D150)</f>
        <v/>
      </c>
      <c r="E351" s="723"/>
      <c r="F351" s="723"/>
      <c r="G351" s="723"/>
      <c r="H351" s="723"/>
      <c r="I351" s="723"/>
      <c r="J351" s="723"/>
      <c r="K351" s="723"/>
      <c r="L351" s="724"/>
      <c r="M351" s="857"/>
      <c r="N351" s="856"/>
      <c r="O351" s="856"/>
      <c r="P351" s="856"/>
      <c r="Q351" s="856"/>
      <c r="R351" s="809"/>
      <c r="S351" s="857"/>
      <c r="T351" s="856"/>
      <c r="U351" s="856"/>
      <c r="V351" s="856"/>
      <c r="W351" s="856"/>
      <c r="X351" s="809"/>
      <c r="Y351" s="857"/>
      <c r="Z351" s="856"/>
      <c r="AA351" s="856"/>
      <c r="AB351" s="856"/>
      <c r="AC351" s="856"/>
      <c r="AD351" s="809"/>
      <c r="AI351">
        <f t="shared" si="51"/>
        <v>0</v>
      </c>
      <c r="AJ351">
        <f t="shared" si="52"/>
        <v>0</v>
      </c>
      <c r="AK351">
        <f t="shared" si="53"/>
        <v>0</v>
      </c>
      <c r="AL351">
        <f t="shared" si="54"/>
        <v>0</v>
      </c>
      <c r="AM351" s="293">
        <f t="shared" si="55"/>
        <v>0</v>
      </c>
      <c r="AN351" s="352" t="str">
        <f>IF(AM351=0,"",
IF(SUM($AM$242:AM351)=1,AO351,
IF($AM$362&gt;SUM($AM$242:AM351),_xlfn.CONCAT(", ",AO351),
IF($AM$362=SUM($AM$242:AM351),_xlfn.CONCAT(" y ",AO351)))))</f>
        <v/>
      </c>
      <c r="AO351" s="120" t="s">
        <v>5339</v>
      </c>
      <c r="AP351" s="290">
        <f t="shared" si="56"/>
        <v>0</v>
      </c>
      <c r="AQ351" s="293">
        <f t="shared" si="50"/>
        <v>0</v>
      </c>
      <c r="AR351" s="283" t="str">
        <f>IF(AQ351=0,"",
IF(SUM($AQ$242:AQ351)=1,AS351,
IF($AQ$362&gt;SUM($AQ$242:AQ351),_xlfn.CONCAT(", ",AS351),
IF($AQ$362=SUM($AQ$242:AQ351),_xlfn.CONCAT(" y ",AS351)))))</f>
        <v/>
      </c>
      <c r="AS351" s="120" t="s">
        <v>5339</v>
      </c>
    </row>
    <row r="352" spans="1:45" ht="15" customHeight="1">
      <c r="A352" s="30"/>
      <c r="B352" s="31"/>
      <c r="C352" s="50" t="s">
        <v>5340</v>
      </c>
      <c r="D352" s="859" t="str">
        <f>IF(CNGE_2026_M1_Secc1_Sub1!$D151="","",CNGE_2026_M1_Secc1_Sub1!$D151)</f>
        <v/>
      </c>
      <c r="E352" s="723"/>
      <c r="F352" s="723"/>
      <c r="G352" s="723"/>
      <c r="H352" s="723"/>
      <c r="I352" s="723"/>
      <c r="J352" s="723"/>
      <c r="K352" s="723"/>
      <c r="L352" s="724"/>
      <c r="M352" s="857"/>
      <c r="N352" s="856"/>
      <c r="O352" s="856"/>
      <c r="P352" s="856"/>
      <c r="Q352" s="856"/>
      <c r="R352" s="809"/>
      <c r="S352" s="857"/>
      <c r="T352" s="856"/>
      <c r="U352" s="856"/>
      <c r="V352" s="856"/>
      <c r="W352" s="856"/>
      <c r="X352" s="809"/>
      <c r="Y352" s="857"/>
      <c r="Z352" s="856"/>
      <c r="AA352" s="856"/>
      <c r="AB352" s="856"/>
      <c r="AC352" s="856"/>
      <c r="AD352" s="809"/>
      <c r="AI352">
        <f t="shared" si="51"/>
        <v>0</v>
      </c>
      <c r="AJ352">
        <f t="shared" si="52"/>
        <v>0</v>
      </c>
      <c r="AK352">
        <f t="shared" si="53"/>
        <v>0</v>
      </c>
      <c r="AL352">
        <f t="shared" si="54"/>
        <v>0</v>
      </c>
      <c r="AM352" s="293">
        <f t="shared" si="55"/>
        <v>0</v>
      </c>
      <c r="AN352" s="352" t="str">
        <f>IF(AM352=0,"",
IF(SUM($AM$242:AM352)=1,AO352,
IF($AM$362&gt;SUM($AM$242:AM352),_xlfn.CONCAT(", ",AO352),
IF($AM$362=SUM($AM$242:AM352),_xlfn.CONCAT(" y ",AO352)))))</f>
        <v/>
      </c>
      <c r="AO352" s="120" t="s">
        <v>5341</v>
      </c>
      <c r="AP352" s="290">
        <f t="shared" si="56"/>
        <v>0</v>
      </c>
      <c r="AQ352" s="293">
        <f t="shared" si="50"/>
        <v>0</v>
      </c>
      <c r="AR352" s="283" t="str">
        <f>IF(AQ352=0,"",
IF(SUM($AQ$242:AQ352)=1,AS352,
IF($AQ$362&gt;SUM($AQ$242:AQ352),_xlfn.CONCAT(", ",AS352),
IF($AQ$362=SUM($AQ$242:AQ352),_xlfn.CONCAT(" y ",AS352)))))</f>
        <v/>
      </c>
      <c r="AS352" s="120" t="s">
        <v>5341</v>
      </c>
    </row>
    <row r="353" spans="1:45" ht="15" customHeight="1">
      <c r="A353" s="30"/>
      <c r="B353" s="31"/>
      <c r="C353" s="50" t="s">
        <v>5342</v>
      </c>
      <c r="D353" s="859" t="str">
        <f>IF(CNGE_2026_M1_Secc1_Sub1!$D152="","",CNGE_2026_M1_Secc1_Sub1!$D152)</f>
        <v/>
      </c>
      <c r="E353" s="723"/>
      <c r="F353" s="723"/>
      <c r="G353" s="723"/>
      <c r="H353" s="723"/>
      <c r="I353" s="723"/>
      <c r="J353" s="723"/>
      <c r="K353" s="723"/>
      <c r="L353" s="724"/>
      <c r="M353" s="857"/>
      <c r="N353" s="856"/>
      <c r="O353" s="856"/>
      <c r="P353" s="856"/>
      <c r="Q353" s="856"/>
      <c r="R353" s="809"/>
      <c r="S353" s="857"/>
      <c r="T353" s="856"/>
      <c r="U353" s="856"/>
      <c r="V353" s="856"/>
      <c r="W353" s="856"/>
      <c r="X353" s="809"/>
      <c r="Y353" s="857"/>
      <c r="Z353" s="856"/>
      <c r="AA353" s="856"/>
      <c r="AB353" s="856"/>
      <c r="AC353" s="856"/>
      <c r="AD353" s="809"/>
      <c r="AI353">
        <f t="shared" si="51"/>
        <v>0</v>
      </c>
      <c r="AJ353">
        <f t="shared" si="52"/>
        <v>0</v>
      </c>
      <c r="AK353">
        <f t="shared" si="53"/>
        <v>0</v>
      </c>
      <c r="AL353">
        <f t="shared" si="54"/>
        <v>0</v>
      </c>
      <c r="AM353" s="293">
        <f t="shared" si="55"/>
        <v>0</v>
      </c>
      <c r="AN353" s="352" t="str">
        <f>IF(AM353=0,"",
IF(SUM($AM$242:AM353)=1,AO353,
IF($AM$362&gt;SUM($AM$242:AM353),_xlfn.CONCAT(", ",AO353),
IF($AM$362=SUM($AM$242:AM353),_xlfn.CONCAT(" y ",AO353)))))</f>
        <v/>
      </c>
      <c r="AO353" s="120" t="s">
        <v>5343</v>
      </c>
      <c r="AP353" s="290">
        <f t="shared" si="56"/>
        <v>0</v>
      </c>
      <c r="AQ353" s="293">
        <f t="shared" si="50"/>
        <v>0</v>
      </c>
      <c r="AR353" s="283" t="str">
        <f>IF(AQ353=0,"",
IF(SUM($AQ$242:AQ353)=1,AS353,
IF($AQ$362&gt;SUM($AQ$242:AQ353),_xlfn.CONCAT(", ",AS353),
IF($AQ$362=SUM($AQ$242:AQ353),_xlfn.CONCAT(" y ",AS353)))))</f>
        <v/>
      </c>
      <c r="AS353" s="120" t="s">
        <v>5343</v>
      </c>
    </row>
    <row r="354" spans="1:45" ht="15" customHeight="1">
      <c r="A354" s="30"/>
      <c r="B354" s="31"/>
      <c r="C354" s="50" t="s">
        <v>5344</v>
      </c>
      <c r="D354" s="859" t="str">
        <f>IF(CNGE_2026_M1_Secc1_Sub1!$D153="","",CNGE_2026_M1_Secc1_Sub1!$D153)</f>
        <v/>
      </c>
      <c r="E354" s="723"/>
      <c r="F354" s="723"/>
      <c r="G354" s="723"/>
      <c r="H354" s="723"/>
      <c r="I354" s="723"/>
      <c r="J354" s="723"/>
      <c r="K354" s="723"/>
      <c r="L354" s="724"/>
      <c r="M354" s="857"/>
      <c r="N354" s="856"/>
      <c r="O354" s="856"/>
      <c r="P354" s="856"/>
      <c r="Q354" s="856"/>
      <c r="R354" s="809"/>
      <c r="S354" s="857"/>
      <c r="T354" s="856"/>
      <c r="U354" s="856"/>
      <c r="V354" s="856"/>
      <c r="W354" s="856"/>
      <c r="X354" s="809"/>
      <c r="Y354" s="857"/>
      <c r="Z354" s="856"/>
      <c r="AA354" s="856"/>
      <c r="AB354" s="856"/>
      <c r="AC354" s="856"/>
      <c r="AD354" s="809"/>
      <c r="AI354">
        <f t="shared" si="51"/>
        <v>0</v>
      </c>
      <c r="AJ354">
        <f t="shared" si="52"/>
        <v>0</v>
      </c>
      <c r="AK354">
        <f t="shared" si="53"/>
        <v>0</v>
      </c>
      <c r="AL354">
        <f t="shared" si="54"/>
        <v>0</v>
      </c>
      <c r="AM354" s="293">
        <f t="shared" si="55"/>
        <v>0</v>
      </c>
      <c r="AN354" s="352" t="str">
        <f>IF(AM354=0,"",
IF(SUM($AM$242:AM354)=1,AO354,
IF($AM$362&gt;SUM($AM$242:AM354),_xlfn.CONCAT(", ",AO354),
IF($AM$362=SUM($AM$242:AM354),_xlfn.CONCAT(" y ",AO354)))))</f>
        <v/>
      </c>
      <c r="AO354" s="120" t="s">
        <v>5345</v>
      </c>
      <c r="AP354" s="290">
        <f t="shared" si="56"/>
        <v>0</v>
      </c>
      <c r="AQ354" s="293">
        <f t="shared" si="50"/>
        <v>0</v>
      </c>
      <c r="AR354" s="283" t="str">
        <f>IF(AQ354=0,"",
IF(SUM($AQ$242:AQ354)=1,AS354,
IF($AQ$362&gt;SUM($AQ$242:AQ354),_xlfn.CONCAT(", ",AS354),
IF($AQ$362=SUM($AQ$242:AQ354),_xlfn.CONCAT(" y ",AS354)))))</f>
        <v/>
      </c>
      <c r="AS354" s="120" t="s">
        <v>5345</v>
      </c>
    </row>
    <row r="355" spans="1:45" ht="15" customHeight="1">
      <c r="A355" s="30"/>
      <c r="B355" s="31"/>
      <c r="C355" s="50" t="s">
        <v>5346</v>
      </c>
      <c r="D355" s="859" t="str">
        <f>IF(CNGE_2026_M1_Secc1_Sub1!$D154="","",CNGE_2026_M1_Secc1_Sub1!$D154)</f>
        <v/>
      </c>
      <c r="E355" s="723"/>
      <c r="F355" s="723"/>
      <c r="G355" s="723"/>
      <c r="H355" s="723"/>
      <c r="I355" s="723"/>
      <c r="J355" s="723"/>
      <c r="K355" s="723"/>
      <c r="L355" s="724"/>
      <c r="M355" s="857"/>
      <c r="N355" s="856"/>
      <c r="O355" s="856"/>
      <c r="P355" s="856"/>
      <c r="Q355" s="856"/>
      <c r="R355" s="809"/>
      <c r="S355" s="857"/>
      <c r="T355" s="856"/>
      <c r="U355" s="856"/>
      <c r="V355" s="856"/>
      <c r="W355" s="856"/>
      <c r="X355" s="809"/>
      <c r="Y355" s="857"/>
      <c r="Z355" s="856"/>
      <c r="AA355" s="856"/>
      <c r="AB355" s="856"/>
      <c r="AC355" s="856"/>
      <c r="AD355" s="809"/>
      <c r="AI355">
        <f t="shared" si="51"/>
        <v>0</v>
      </c>
      <c r="AJ355">
        <f t="shared" si="52"/>
        <v>0</v>
      </c>
      <c r="AK355">
        <f t="shared" si="53"/>
        <v>0</v>
      </c>
      <c r="AL355">
        <f t="shared" si="54"/>
        <v>0</v>
      </c>
      <c r="AM355" s="293">
        <f t="shared" si="55"/>
        <v>0</v>
      </c>
      <c r="AN355" s="352" t="str">
        <f>IF(AM355=0,"",
IF(SUM($AM$242:AM355)=1,AO355,
IF($AM$362&gt;SUM($AM$242:AM355),_xlfn.CONCAT(", ",AO355),
IF($AM$362=SUM($AM$242:AM355),_xlfn.CONCAT(" y ",AO355)))))</f>
        <v/>
      </c>
      <c r="AO355" s="120" t="s">
        <v>5347</v>
      </c>
      <c r="AP355" s="290">
        <f t="shared" si="56"/>
        <v>0</v>
      </c>
      <c r="AQ355" s="293">
        <f t="shared" si="50"/>
        <v>0</v>
      </c>
      <c r="AR355" s="283" t="str">
        <f>IF(AQ355=0,"",
IF(SUM($AQ$242:AQ355)=1,AS355,
IF($AQ$362&gt;SUM($AQ$242:AQ355),_xlfn.CONCAT(", ",AS355),
IF($AQ$362=SUM($AQ$242:AQ355),_xlfn.CONCAT(" y ",AS355)))))</f>
        <v/>
      </c>
      <c r="AS355" s="120" t="s">
        <v>5347</v>
      </c>
    </row>
    <row r="356" spans="1:45" ht="15" customHeight="1">
      <c r="A356" s="30"/>
      <c r="B356" s="31"/>
      <c r="C356" s="50" t="s">
        <v>5348</v>
      </c>
      <c r="D356" s="859" t="str">
        <f>IF(CNGE_2026_M1_Secc1_Sub1!$D155="","",CNGE_2026_M1_Secc1_Sub1!$D155)</f>
        <v/>
      </c>
      <c r="E356" s="723"/>
      <c r="F356" s="723"/>
      <c r="G356" s="723"/>
      <c r="H356" s="723"/>
      <c r="I356" s="723"/>
      <c r="J356" s="723"/>
      <c r="K356" s="723"/>
      <c r="L356" s="724"/>
      <c r="M356" s="857"/>
      <c r="N356" s="856"/>
      <c r="O356" s="856"/>
      <c r="P356" s="856"/>
      <c r="Q356" s="856"/>
      <c r="R356" s="809"/>
      <c r="S356" s="857"/>
      <c r="T356" s="856"/>
      <c r="U356" s="856"/>
      <c r="V356" s="856"/>
      <c r="W356" s="856"/>
      <c r="X356" s="809"/>
      <c r="Y356" s="857"/>
      <c r="Z356" s="856"/>
      <c r="AA356" s="856"/>
      <c r="AB356" s="856"/>
      <c r="AC356" s="856"/>
      <c r="AD356" s="809"/>
      <c r="AI356">
        <f t="shared" si="51"/>
        <v>0</v>
      </c>
      <c r="AJ356">
        <f t="shared" si="52"/>
        <v>0</v>
      </c>
      <c r="AK356">
        <f t="shared" si="53"/>
        <v>0</v>
      </c>
      <c r="AL356">
        <f t="shared" si="54"/>
        <v>0</v>
      </c>
      <c r="AM356" s="293">
        <f t="shared" si="55"/>
        <v>0</v>
      </c>
      <c r="AN356" s="352" t="str">
        <f>IF(AM356=0,"",
IF(SUM($AM$242:AM356)=1,AO356,
IF($AM$362&gt;SUM($AM$242:AM356),_xlfn.CONCAT(", ",AO356),
IF($AM$362=SUM($AM$242:AM356),_xlfn.CONCAT(" y ",AO356)))))</f>
        <v/>
      </c>
      <c r="AO356" s="120" t="s">
        <v>5349</v>
      </c>
      <c r="AP356" s="290">
        <f t="shared" si="56"/>
        <v>0</v>
      </c>
      <c r="AQ356" s="293">
        <f t="shared" si="50"/>
        <v>0</v>
      </c>
      <c r="AR356" s="283" t="str">
        <f>IF(AQ356=0,"",
IF(SUM($AQ$242:AQ356)=1,AS356,
IF($AQ$362&gt;SUM($AQ$242:AQ356),_xlfn.CONCAT(", ",AS356),
IF($AQ$362=SUM($AQ$242:AQ356),_xlfn.CONCAT(" y ",AS356)))))</f>
        <v/>
      </c>
      <c r="AS356" s="120" t="s">
        <v>5349</v>
      </c>
    </row>
    <row r="357" spans="1:45" ht="15" customHeight="1">
      <c r="A357" s="30"/>
      <c r="B357" s="31"/>
      <c r="C357" s="50" t="s">
        <v>5350</v>
      </c>
      <c r="D357" s="859" t="str">
        <f>IF(CNGE_2026_M1_Secc1_Sub1!$D156="","",CNGE_2026_M1_Secc1_Sub1!$D156)</f>
        <v/>
      </c>
      <c r="E357" s="723"/>
      <c r="F357" s="723"/>
      <c r="G357" s="723"/>
      <c r="H357" s="723"/>
      <c r="I357" s="723"/>
      <c r="J357" s="723"/>
      <c r="K357" s="723"/>
      <c r="L357" s="724"/>
      <c r="M357" s="857"/>
      <c r="N357" s="856"/>
      <c r="O357" s="856"/>
      <c r="P357" s="856"/>
      <c r="Q357" s="856"/>
      <c r="R357" s="809"/>
      <c r="S357" s="857"/>
      <c r="T357" s="856"/>
      <c r="U357" s="856"/>
      <c r="V357" s="856"/>
      <c r="W357" s="856"/>
      <c r="X357" s="809"/>
      <c r="Y357" s="857"/>
      <c r="Z357" s="856"/>
      <c r="AA357" s="856"/>
      <c r="AB357" s="856"/>
      <c r="AC357" s="856"/>
      <c r="AD357" s="809"/>
      <c r="AI357">
        <f t="shared" si="51"/>
        <v>0</v>
      </c>
      <c r="AJ357">
        <f t="shared" si="52"/>
        <v>0</v>
      </c>
      <c r="AK357">
        <f t="shared" si="53"/>
        <v>0</v>
      </c>
      <c r="AL357">
        <f t="shared" si="54"/>
        <v>0</v>
      </c>
      <c r="AM357" s="293">
        <f t="shared" si="55"/>
        <v>0</v>
      </c>
      <c r="AN357" s="352" t="str">
        <f>IF(AM357=0,"",
IF(SUM($AM$242:AM357)=1,AO357,
IF($AM$362&gt;SUM($AM$242:AM357),_xlfn.CONCAT(", ",AO357),
IF($AM$362=SUM($AM$242:AM357),_xlfn.CONCAT(" y ",AO357)))))</f>
        <v/>
      </c>
      <c r="AO357" s="120" t="s">
        <v>5351</v>
      </c>
      <c r="AP357" s="290">
        <f t="shared" si="56"/>
        <v>0</v>
      </c>
      <c r="AQ357" s="293">
        <f t="shared" si="50"/>
        <v>0</v>
      </c>
      <c r="AR357" s="283" t="str">
        <f>IF(AQ357=0,"",
IF(SUM($AQ$242:AQ357)=1,AS357,
IF($AQ$362&gt;SUM($AQ$242:AQ357),_xlfn.CONCAT(", ",AS357),
IF($AQ$362=SUM($AQ$242:AQ357),_xlfn.CONCAT(" y ",AS357)))))</f>
        <v/>
      </c>
      <c r="AS357" s="120" t="s">
        <v>5351</v>
      </c>
    </row>
    <row r="358" spans="1:45" ht="15" customHeight="1">
      <c r="A358" s="30"/>
      <c r="B358" s="31"/>
      <c r="C358" s="50" t="s">
        <v>5352</v>
      </c>
      <c r="D358" s="859" t="str">
        <f>IF(CNGE_2026_M1_Secc1_Sub1!$D157="","",CNGE_2026_M1_Secc1_Sub1!$D157)</f>
        <v/>
      </c>
      <c r="E358" s="723"/>
      <c r="F358" s="723"/>
      <c r="G358" s="723"/>
      <c r="H358" s="723"/>
      <c r="I358" s="723"/>
      <c r="J358" s="723"/>
      <c r="K358" s="723"/>
      <c r="L358" s="724"/>
      <c r="M358" s="857"/>
      <c r="N358" s="856"/>
      <c r="O358" s="856"/>
      <c r="P358" s="856"/>
      <c r="Q358" s="856"/>
      <c r="R358" s="809"/>
      <c r="S358" s="857"/>
      <c r="T358" s="856"/>
      <c r="U358" s="856"/>
      <c r="V358" s="856"/>
      <c r="W358" s="856"/>
      <c r="X358" s="809"/>
      <c r="Y358" s="857"/>
      <c r="Z358" s="856"/>
      <c r="AA358" s="856"/>
      <c r="AB358" s="856"/>
      <c r="AC358" s="856"/>
      <c r="AD358" s="809"/>
      <c r="AI358">
        <f t="shared" si="51"/>
        <v>0</v>
      </c>
      <c r="AJ358">
        <f t="shared" si="52"/>
        <v>0</v>
      </c>
      <c r="AK358">
        <f t="shared" si="53"/>
        <v>0</v>
      </c>
      <c r="AL358">
        <f t="shared" si="54"/>
        <v>0</v>
      </c>
      <c r="AM358" s="293">
        <f t="shared" si="55"/>
        <v>0</v>
      </c>
      <c r="AN358" s="352" t="str">
        <f>IF(AM358=0,"",
IF(SUM($AM$242:AM358)=1,AO358,
IF($AM$362&gt;SUM($AM$242:AM358),_xlfn.CONCAT(", ",AO358),
IF($AM$362=SUM($AM$242:AM358),_xlfn.CONCAT(" y ",AO358)))))</f>
        <v/>
      </c>
      <c r="AO358" s="120" t="s">
        <v>5353</v>
      </c>
      <c r="AP358" s="290">
        <f t="shared" si="56"/>
        <v>0</v>
      </c>
      <c r="AQ358" s="293">
        <f t="shared" si="50"/>
        <v>0</v>
      </c>
      <c r="AR358" s="283" t="str">
        <f>IF(AQ358=0,"",
IF(SUM($AQ$242:AQ358)=1,AS358,
IF($AQ$362&gt;SUM($AQ$242:AQ358),_xlfn.CONCAT(", ",AS358),
IF($AQ$362=SUM($AQ$242:AQ358),_xlfn.CONCAT(" y ",AS358)))))</f>
        <v/>
      </c>
      <c r="AS358" s="120" t="s">
        <v>5353</v>
      </c>
    </row>
    <row r="359" spans="1:45" ht="15" customHeight="1">
      <c r="A359" s="30"/>
      <c r="B359" s="31"/>
      <c r="C359" s="50" t="s">
        <v>5354</v>
      </c>
      <c r="D359" s="859" t="str">
        <f>IF(CNGE_2026_M1_Secc1_Sub1!$D158="","",CNGE_2026_M1_Secc1_Sub1!$D158)</f>
        <v/>
      </c>
      <c r="E359" s="723"/>
      <c r="F359" s="723"/>
      <c r="G359" s="723"/>
      <c r="H359" s="723"/>
      <c r="I359" s="723"/>
      <c r="J359" s="723"/>
      <c r="K359" s="723"/>
      <c r="L359" s="724"/>
      <c r="M359" s="857"/>
      <c r="N359" s="856"/>
      <c r="O359" s="856"/>
      <c r="P359" s="856"/>
      <c r="Q359" s="856"/>
      <c r="R359" s="809"/>
      <c r="S359" s="857"/>
      <c r="T359" s="856"/>
      <c r="U359" s="856"/>
      <c r="V359" s="856"/>
      <c r="W359" s="856"/>
      <c r="X359" s="809"/>
      <c r="Y359" s="857"/>
      <c r="Z359" s="856"/>
      <c r="AA359" s="856"/>
      <c r="AB359" s="856"/>
      <c r="AC359" s="856"/>
      <c r="AD359" s="809"/>
      <c r="AI359">
        <f t="shared" si="51"/>
        <v>0</v>
      </c>
      <c r="AJ359">
        <f t="shared" si="52"/>
        <v>0</v>
      </c>
      <c r="AK359">
        <f t="shared" si="53"/>
        <v>0</v>
      </c>
      <c r="AL359">
        <f t="shared" si="54"/>
        <v>0</v>
      </c>
      <c r="AM359" s="293">
        <f t="shared" si="55"/>
        <v>0</v>
      </c>
      <c r="AN359" s="352" t="str">
        <f>IF(AM359=0,"",
IF(SUM($AM$242:AM359)=1,AO359,
IF($AM$362&gt;SUM($AM$242:AM359),_xlfn.CONCAT(", ",AO359),
IF($AM$362=SUM($AM$242:AM359),_xlfn.CONCAT(" y ",AO359)))))</f>
        <v/>
      </c>
      <c r="AO359" s="120" t="s">
        <v>5355</v>
      </c>
      <c r="AP359" s="290">
        <f t="shared" si="56"/>
        <v>0</v>
      </c>
      <c r="AQ359" s="293">
        <f t="shared" si="50"/>
        <v>0</v>
      </c>
      <c r="AR359" s="283" t="str">
        <f>IF(AQ359=0,"",
IF(SUM($AQ$242:AQ359)=1,AS359,
IF($AQ$362&gt;SUM($AQ$242:AQ359),_xlfn.CONCAT(", ",AS359),
IF($AQ$362=SUM($AQ$242:AQ359),_xlfn.CONCAT(" y ",AS359)))))</f>
        <v/>
      </c>
      <c r="AS359" s="120" t="s">
        <v>5355</v>
      </c>
    </row>
    <row r="360" spans="1:45" ht="15" customHeight="1">
      <c r="A360" s="30"/>
      <c r="B360" s="31"/>
      <c r="C360" s="50" t="s">
        <v>5356</v>
      </c>
      <c r="D360" s="859" t="str">
        <f>IF(CNGE_2026_M1_Secc1_Sub1!$D159="","",CNGE_2026_M1_Secc1_Sub1!$D159)</f>
        <v/>
      </c>
      <c r="E360" s="723"/>
      <c r="F360" s="723"/>
      <c r="G360" s="723"/>
      <c r="H360" s="723"/>
      <c r="I360" s="723"/>
      <c r="J360" s="723"/>
      <c r="K360" s="723"/>
      <c r="L360" s="724"/>
      <c r="M360" s="857"/>
      <c r="N360" s="856"/>
      <c r="O360" s="856"/>
      <c r="P360" s="856"/>
      <c r="Q360" s="856"/>
      <c r="R360" s="809"/>
      <c r="S360" s="857"/>
      <c r="T360" s="856"/>
      <c r="U360" s="856"/>
      <c r="V360" s="856"/>
      <c r="W360" s="856"/>
      <c r="X360" s="809"/>
      <c r="Y360" s="857"/>
      <c r="Z360" s="856"/>
      <c r="AA360" s="856"/>
      <c r="AB360" s="856"/>
      <c r="AC360" s="856"/>
      <c r="AD360" s="809"/>
      <c r="AI360">
        <f t="shared" si="51"/>
        <v>0</v>
      </c>
      <c r="AJ360">
        <f t="shared" si="52"/>
        <v>0</v>
      </c>
      <c r="AK360">
        <f t="shared" si="53"/>
        <v>0</v>
      </c>
      <c r="AL360">
        <f t="shared" si="54"/>
        <v>0</v>
      </c>
      <c r="AM360" s="293">
        <f t="shared" si="55"/>
        <v>0</v>
      </c>
      <c r="AN360" s="352" t="str">
        <f>IF(AM360=0,"",
IF(SUM($AM$242:AM360)=1,AO360,
IF($AM$362&gt;SUM($AM$242:AM360),_xlfn.CONCAT(", ",AO360),
IF($AM$362=SUM($AM$242:AM360),_xlfn.CONCAT(" y ",AO360)))))</f>
        <v/>
      </c>
      <c r="AO360" s="120" t="s">
        <v>5357</v>
      </c>
      <c r="AP360" s="290">
        <f t="shared" si="56"/>
        <v>0</v>
      </c>
      <c r="AQ360" s="293">
        <f t="shared" si="50"/>
        <v>0</v>
      </c>
      <c r="AR360" s="283" t="str">
        <f>IF(AQ360=0,"",
IF(SUM($AQ$242:AQ360)=1,AS360,
IF($AQ$362&gt;SUM($AQ$242:AQ360),_xlfn.CONCAT(", ",AS360),
IF($AQ$362=SUM($AQ$242:AQ360),_xlfn.CONCAT(" y ",AS360)))))</f>
        <v/>
      </c>
      <c r="AS360" s="120" t="s">
        <v>5357</v>
      </c>
    </row>
    <row r="361" spans="1:45" ht="15" customHeight="1">
      <c r="A361" s="30"/>
      <c r="B361" s="31"/>
      <c r="C361" s="50" t="s">
        <v>5358</v>
      </c>
      <c r="D361" s="859" t="str">
        <f>IF(CNGE_2026_M1_Secc1_Sub1!$D160="","",CNGE_2026_M1_Secc1_Sub1!$D160)</f>
        <v/>
      </c>
      <c r="E361" s="723"/>
      <c r="F361" s="723"/>
      <c r="G361" s="723"/>
      <c r="H361" s="723"/>
      <c r="I361" s="723"/>
      <c r="J361" s="723"/>
      <c r="K361" s="723"/>
      <c r="L361" s="724"/>
      <c r="M361" s="857"/>
      <c r="N361" s="856"/>
      <c r="O361" s="856"/>
      <c r="P361" s="856"/>
      <c r="Q361" s="856"/>
      <c r="R361" s="809"/>
      <c r="S361" s="857"/>
      <c r="T361" s="856"/>
      <c r="U361" s="856"/>
      <c r="V361" s="856"/>
      <c r="W361" s="856"/>
      <c r="X361" s="809"/>
      <c r="Y361" s="857"/>
      <c r="Z361" s="856"/>
      <c r="AA361" s="856"/>
      <c r="AB361" s="856"/>
      <c r="AC361" s="856"/>
      <c r="AD361" s="809"/>
      <c r="AI361">
        <f t="shared" si="51"/>
        <v>0</v>
      </c>
      <c r="AJ361">
        <f t="shared" si="52"/>
        <v>0</v>
      </c>
      <c r="AK361">
        <f t="shared" si="53"/>
        <v>0</v>
      </c>
      <c r="AL361">
        <f t="shared" si="54"/>
        <v>0</v>
      </c>
      <c r="AM361" s="293">
        <f t="shared" si="55"/>
        <v>0</v>
      </c>
      <c r="AN361" s="352" t="str">
        <f>IF(AM361=0,"",
IF(SUM($AM$242:AM361)=1,AO361,
IF($AM$362&gt;SUM($AM$242:AM361),_xlfn.CONCAT(", ",AO361),
IF($AM$362=SUM($AM$242:AM361),_xlfn.CONCAT(" y ",AO361)))))</f>
        <v/>
      </c>
      <c r="AO361" s="120" t="s">
        <v>5359</v>
      </c>
      <c r="AP361" s="290">
        <f t="shared" si="56"/>
        <v>0</v>
      </c>
      <c r="AQ361" s="293">
        <f t="shared" si="50"/>
        <v>0</v>
      </c>
      <c r="AR361" s="283" t="str">
        <f>IF(AQ361=0,"",
IF(SUM($AQ$242:AQ361)=1,AS361,
IF($AQ$362&gt;SUM($AQ$242:AQ361),_xlfn.CONCAT(", ",AS361),
IF($AQ$362=SUM($AQ$242:AQ361),_xlfn.CONCAT(" y ",AS361)))))</f>
        <v/>
      </c>
      <c r="AS361" s="120" t="s">
        <v>5359</v>
      </c>
    </row>
    <row r="362" spans="1:45" ht="15" customHeight="1">
      <c r="A362" s="30"/>
      <c r="B362" s="31"/>
      <c r="C362" s="12"/>
      <c r="D362" s="12"/>
      <c r="E362" s="12"/>
      <c r="F362" s="12"/>
      <c r="G362" s="12"/>
      <c r="H362" s="12"/>
      <c r="I362" s="12"/>
      <c r="J362" s="12"/>
      <c r="K362" s="12"/>
      <c r="L362" s="54" t="s">
        <v>5438</v>
      </c>
      <c r="M362" s="684">
        <f>IF(AND(SUM(M242:M361)=0,COUNTIF(M242:M361,"NS")&gt;0),"NS",IF(AND(SUM(M242:M361)=0,COUNTIF(M242:M361,0)&gt;0),0,IF(AND(SUM(M242:M361)=0,COUNTIF(M242:M361,"NA")&gt;0),"NA",SUM(M242:M361))))</f>
        <v>0</v>
      </c>
      <c r="N362" s="723"/>
      <c r="O362" s="723"/>
      <c r="P362" s="723"/>
      <c r="Q362" s="723"/>
      <c r="R362" s="724"/>
      <c r="S362" s="684">
        <f>IF(AND(SUM(S242:S361)=0,COUNTIF(S242:S361,"NS")&gt;0),"NS",IF(AND(SUM(S242:S361)=0,COUNTIF(S242:S361,0)&gt;0),0,IF(AND(SUM(S242:S361)=0,COUNTIF(S242:S361,"NA")&gt;0),"NA",SUM(S242:S361))))</f>
        <v>0</v>
      </c>
      <c r="T362" s="723"/>
      <c r="U362" s="723"/>
      <c r="V362" s="723"/>
      <c r="W362" s="723"/>
      <c r="X362" s="724"/>
      <c r="Y362" s="684">
        <f>IF(AND(SUM(Y242:Y361)=0,COUNTIF(Y242:Y361,"NS")&gt;0),"NS",IF(AND(SUM(Y242:Y361)=0,COUNTIF(Y242:Y361,0)&gt;0),0,IF(AND(SUM(Y242:Y361)=0,COUNTIF(Y242:Y361,"NA")&gt;0),"NA",SUM(Y242:Y361))))</f>
        <v>0</v>
      </c>
      <c r="Z362" s="723"/>
      <c r="AA362" s="723"/>
      <c r="AB362" s="723"/>
      <c r="AC362" s="723"/>
      <c r="AD362" s="724"/>
      <c r="AL362" s="242">
        <f>SUM(AL242:AL361)</f>
        <v>0</v>
      </c>
      <c r="AM362" s="285">
        <f>SUM(AM242:AM361)</f>
        <v>0</v>
      </c>
      <c r="AN362" s="285" t="str">
        <f>IF(AM362=0,"",_xlfn.CONCAT(AN242:AN361))</f>
        <v/>
      </c>
      <c r="AO362" s="286" t="str">
        <f>IF(AM362=0,"",
IF(AM362&gt;1,"Favor de revisar la suma y consistencia de totales por filas (numéricos y NS)",
IF(AM362=1,_xlfn.CONCAT("Favor de revisar la sumatoria del total en el numeral: ",AN362),_xlfn.CONCAT("Favor de revisar la sumatoria de los totales en los numerales: ",AN362))))</f>
        <v/>
      </c>
      <c r="AQ362" s="285">
        <f>SUM(AQ242:AQ361)</f>
        <v>0</v>
      </c>
      <c r="AR362" s="285" t="str">
        <f>IF(AQ362=0,"",_xlfn.CONCAT(AR242:AR361))</f>
        <v/>
      </c>
      <c r="AS362" s="286" t="str">
        <f>IF(AQ362=0,"",
IF(AQ362&gt;10,"Favor de ingresar toda la información requerida en la pregunta",
IF(AQ362=1,_xlfn.CONCAT("Favor de revisar la información capturada en el numeral: ",AR362),_xlfn.CONCAT("Favor de revisar la información capturada en los numerales: ",AR362))))</f>
        <v/>
      </c>
    </row>
    <row r="363" spans="1:45" ht="15" customHeight="1">
      <c r="A363" s="85"/>
      <c r="B363" s="93"/>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I363" t="s">
        <v>5439</v>
      </c>
      <c r="AJ363" s="243">
        <f>SUM(AL362)</f>
        <v>0</v>
      </c>
    </row>
    <row r="364" spans="1:45" ht="24" customHeight="1">
      <c r="A364" s="85"/>
      <c r="B364" s="93"/>
      <c r="C364" s="828" t="s">
        <v>5408</v>
      </c>
      <c r="D364" s="799"/>
      <c r="E364" s="799"/>
      <c r="F364" s="799"/>
      <c r="G364" s="799"/>
      <c r="H364" s="799"/>
      <c r="I364" s="799"/>
      <c r="J364" s="799"/>
      <c r="K364" s="799"/>
      <c r="L364" s="799"/>
      <c r="M364" s="799"/>
      <c r="N364" s="799"/>
      <c r="O364" s="799"/>
      <c r="P364" s="799"/>
      <c r="Q364" s="799"/>
      <c r="R364" s="799"/>
      <c r="S364" s="799"/>
      <c r="T364" s="799"/>
      <c r="U364" s="799"/>
      <c r="V364" s="799"/>
      <c r="W364" s="799"/>
      <c r="X364" s="799"/>
      <c r="Y364" s="799"/>
      <c r="Z364" s="799"/>
      <c r="AA364" s="799"/>
      <c r="AB364" s="799"/>
      <c r="AC364" s="799"/>
      <c r="AD364" s="799"/>
    </row>
    <row r="365" spans="1:45" ht="60" customHeight="1">
      <c r="A365" s="85"/>
      <c r="B365" s="93"/>
      <c r="C365" s="878"/>
      <c r="D365" s="879"/>
      <c r="E365" s="879"/>
      <c r="F365" s="879"/>
      <c r="G365" s="879"/>
      <c r="H365" s="879"/>
      <c r="I365" s="879"/>
      <c r="J365" s="879"/>
      <c r="K365" s="879"/>
      <c r="L365" s="879"/>
      <c r="M365" s="879"/>
      <c r="N365" s="879"/>
      <c r="O365" s="879"/>
      <c r="P365" s="879"/>
      <c r="Q365" s="879"/>
      <c r="R365" s="879"/>
      <c r="S365" s="879"/>
      <c r="T365" s="879"/>
      <c r="U365" s="879"/>
      <c r="V365" s="879"/>
      <c r="W365" s="879"/>
      <c r="X365" s="879"/>
      <c r="Y365" s="879"/>
      <c r="Z365" s="879"/>
      <c r="AA365" s="879"/>
      <c r="AB365" s="879"/>
      <c r="AC365" s="879"/>
      <c r="AD365" s="880"/>
    </row>
    <row r="366" spans="1:45" ht="15" customHeight="1">
      <c r="A366" s="85"/>
      <c r="B366" s="843" t="str">
        <f>AS362</f>
        <v/>
      </c>
      <c r="C366" s="678"/>
      <c r="D366" s="678"/>
      <c r="E366" s="678"/>
      <c r="F366" s="678"/>
      <c r="G366" s="678"/>
      <c r="H366" s="678"/>
      <c r="I366" s="678"/>
      <c r="J366" s="678"/>
      <c r="K366" s="678"/>
      <c r="L366" s="678"/>
      <c r="M366" s="678"/>
      <c r="N366" s="678"/>
      <c r="O366" s="678"/>
      <c r="P366" s="678"/>
      <c r="Q366" s="678"/>
      <c r="R366" s="678"/>
      <c r="S366" s="678"/>
      <c r="T366" s="678"/>
      <c r="U366" s="678"/>
      <c r="V366" s="678"/>
      <c r="W366" s="678"/>
      <c r="X366" s="678"/>
      <c r="Y366" s="678"/>
      <c r="Z366" s="678"/>
      <c r="AA366" s="678"/>
      <c r="AB366" s="678"/>
      <c r="AC366" s="678"/>
      <c r="AD366" s="678"/>
    </row>
    <row r="367" spans="1:45" ht="15" customHeight="1">
      <c r="A367" s="85"/>
      <c r="B367" s="796" t="str">
        <f>IF(SUM(COUNTIF(M242:AD361,"NS"))&lt;&gt;0,"Alerta: debido a que cuenta con registros NS, debe proporcionar una justificación en el area de comentarios al final de la pregunta","")</f>
        <v/>
      </c>
      <c r="C367" s="796"/>
      <c r="D367" s="796"/>
      <c r="E367" s="796"/>
      <c r="F367" s="796"/>
      <c r="G367" s="796"/>
      <c r="H367" s="796"/>
      <c r="I367" s="796"/>
      <c r="J367" s="796"/>
      <c r="K367" s="796"/>
      <c r="L367" s="796"/>
      <c r="M367" s="796"/>
      <c r="N367" s="796"/>
      <c r="O367" s="796"/>
      <c r="P367" s="796"/>
      <c r="Q367" s="796"/>
      <c r="R367" s="796"/>
      <c r="S367" s="796"/>
      <c r="T367" s="796"/>
      <c r="U367" s="796"/>
      <c r="V367" s="796"/>
      <c r="W367" s="796"/>
      <c r="X367" s="796"/>
      <c r="Y367" s="796"/>
      <c r="Z367" s="796"/>
      <c r="AA367" s="796"/>
      <c r="AB367" s="796"/>
      <c r="AC367" s="796"/>
      <c r="AD367" s="796"/>
    </row>
    <row r="368" spans="1:45" ht="15" customHeight="1">
      <c r="A368" s="85"/>
      <c r="B368" s="797" t="str">
        <f>AO362</f>
        <v/>
      </c>
      <c r="C368" s="797"/>
      <c r="D368" s="797"/>
      <c r="E368" s="797"/>
      <c r="F368" s="797"/>
      <c r="G368" s="797"/>
      <c r="H368" s="797"/>
      <c r="I368" s="797"/>
      <c r="J368" s="797"/>
      <c r="K368" s="797"/>
      <c r="L368" s="797"/>
      <c r="M368" s="797"/>
      <c r="N368" s="797"/>
      <c r="O368" s="797"/>
      <c r="P368" s="797"/>
      <c r="Q368" s="797"/>
      <c r="R368" s="797"/>
      <c r="S368" s="797"/>
      <c r="T368" s="797"/>
      <c r="U368" s="797"/>
      <c r="V368" s="797"/>
      <c r="W368" s="797"/>
      <c r="X368" s="797"/>
      <c r="Y368" s="797"/>
      <c r="Z368" s="797"/>
      <c r="AA368" s="797"/>
      <c r="AB368" s="797"/>
      <c r="AC368" s="797"/>
      <c r="AD368" s="797"/>
    </row>
    <row r="369" spans="1:45" ht="15" customHeight="1">
      <c r="A369" s="85"/>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row>
    <row r="370" spans="1:45" ht="15" customHeight="1">
      <c r="A370" s="85"/>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row>
    <row r="371" spans="1:45" ht="15" customHeight="1">
      <c r="A371" s="85"/>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row>
    <row r="372" spans="1:45" ht="24" customHeight="1">
      <c r="A372" s="30" t="s">
        <v>5652</v>
      </c>
      <c r="B372" s="839" t="s">
        <v>5653</v>
      </c>
      <c r="C372" s="799"/>
      <c r="D372" s="799"/>
      <c r="E372" s="799"/>
      <c r="F372" s="799"/>
      <c r="G372" s="799"/>
      <c r="H372" s="799"/>
      <c r="I372" s="799"/>
      <c r="J372" s="799"/>
      <c r="K372" s="799"/>
      <c r="L372" s="799"/>
      <c r="M372" s="799"/>
      <c r="N372" s="799"/>
      <c r="O372" s="799"/>
      <c r="P372" s="799"/>
      <c r="Q372" s="799"/>
      <c r="R372" s="799"/>
      <c r="S372" s="799"/>
      <c r="T372" s="799"/>
      <c r="U372" s="799"/>
      <c r="V372" s="799"/>
      <c r="W372" s="799"/>
      <c r="X372" s="799"/>
      <c r="Y372" s="799"/>
      <c r="Z372" s="799"/>
      <c r="AA372" s="799"/>
      <c r="AB372" s="799"/>
      <c r="AC372" s="799"/>
      <c r="AD372" s="799"/>
    </row>
    <row r="373" spans="1:45" ht="15" customHeight="1">
      <c r="A373" s="30"/>
      <c r="B373" s="31"/>
    </row>
    <row r="374" spans="1:45" ht="24" customHeight="1">
      <c r="A374" s="30"/>
      <c r="B374" s="31"/>
      <c r="C374" s="820" t="s">
        <v>5094</v>
      </c>
      <c r="D374" s="817"/>
      <c r="E374" s="817"/>
      <c r="F374" s="817"/>
      <c r="G374" s="817"/>
      <c r="H374" s="817"/>
      <c r="I374" s="817"/>
      <c r="J374" s="817"/>
      <c r="K374" s="817"/>
      <c r="L374" s="813"/>
      <c r="M374" s="820" t="s">
        <v>5654</v>
      </c>
      <c r="N374" s="723"/>
      <c r="O374" s="723"/>
      <c r="P374" s="723"/>
      <c r="Q374" s="723"/>
      <c r="R374" s="723"/>
      <c r="S374" s="723"/>
      <c r="T374" s="723"/>
      <c r="U374" s="723"/>
      <c r="V374" s="723"/>
      <c r="W374" s="723"/>
      <c r="X374" s="723"/>
      <c r="Y374" s="723"/>
      <c r="Z374" s="723"/>
      <c r="AA374" s="723"/>
      <c r="AB374" s="723"/>
      <c r="AC374" s="723"/>
      <c r="AD374" s="724"/>
      <c r="AM374" s="851" t="s">
        <v>5424</v>
      </c>
      <c r="AN374" s="851"/>
      <c r="AO374" s="851"/>
      <c r="AQ374" s="905" t="s">
        <v>5105</v>
      </c>
      <c r="AR374" s="905"/>
      <c r="AS374" s="905"/>
    </row>
    <row r="375" spans="1:45" ht="15" customHeight="1">
      <c r="A375" s="30"/>
      <c r="B375" s="31"/>
      <c r="C375" s="814"/>
      <c r="D375" s="781"/>
      <c r="E375" s="781"/>
      <c r="F375" s="781"/>
      <c r="G375" s="781"/>
      <c r="H375" s="781"/>
      <c r="I375" s="781"/>
      <c r="J375" s="781"/>
      <c r="K375" s="781"/>
      <c r="L375" s="782"/>
      <c r="M375" s="820" t="s">
        <v>5425</v>
      </c>
      <c r="N375" s="723"/>
      <c r="O375" s="723"/>
      <c r="P375" s="723"/>
      <c r="Q375" s="723"/>
      <c r="R375" s="724"/>
      <c r="S375" s="684" t="s">
        <v>5650</v>
      </c>
      <c r="T375" s="723"/>
      <c r="U375" s="723"/>
      <c r="V375" s="723"/>
      <c r="W375" s="723"/>
      <c r="X375" s="724"/>
      <c r="Y375" s="684" t="s">
        <v>5651</v>
      </c>
      <c r="Z375" s="723"/>
      <c r="AA375" s="723"/>
      <c r="AB375" s="723"/>
      <c r="AC375" s="723"/>
      <c r="AD375" s="724"/>
      <c r="AI375" t="s">
        <v>5430</v>
      </c>
      <c r="AJ375" t="s">
        <v>5431</v>
      </c>
      <c r="AK375" t="s">
        <v>5432</v>
      </c>
      <c r="AL375" t="s">
        <v>5433</v>
      </c>
      <c r="AM375" s="351" t="s">
        <v>5114</v>
      </c>
      <c r="AN375" s="311" t="s">
        <v>5115</v>
      </c>
      <c r="AO375" s="281" t="s">
        <v>5116</v>
      </c>
      <c r="AP375" s="289" t="s">
        <v>5121</v>
      </c>
      <c r="AQ375" s="279" t="s">
        <v>5122</v>
      </c>
      <c r="AR375" s="311" t="s">
        <v>5115</v>
      </c>
      <c r="AS375" s="281" t="s">
        <v>5116</v>
      </c>
    </row>
    <row r="376" spans="1:45" ht="15" customHeight="1">
      <c r="A376" s="30"/>
      <c r="B376" s="31"/>
      <c r="C376" s="92" t="s">
        <v>5023</v>
      </c>
      <c r="D376" s="859" t="str">
        <f>IF(CNGE_2026_M1_Secc1_Sub1!$D41="","",CNGE_2026_M1_Secc1_Sub1!$D41)</f>
        <v/>
      </c>
      <c r="E376" s="723"/>
      <c r="F376" s="723"/>
      <c r="G376" s="723"/>
      <c r="H376" s="723"/>
      <c r="I376" s="723"/>
      <c r="J376" s="723"/>
      <c r="K376" s="723"/>
      <c r="L376" s="724"/>
      <c r="M376" s="857"/>
      <c r="N376" s="856"/>
      <c r="O376" s="856"/>
      <c r="P376" s="856"/>
      <c r="Q376" s="856"/>
      <c r="R376" s="809"/>
      <c r="S376" s="857"/>
      <c r="T376" s="856"/>
      <c r="U376" s="856"/>
      <c r="V376" s="856"/>
      <c r="W376" s="856"/>
      <c r="X376" s="809"/>
      <c r="Y376" s="857"/>
      <c r="Z376" s="856"/>
      <c r="AA376" s="856"/>
      <c r="AB376" s="856"/>
      <c r="AC376" s="856"/>
      <c r="AD376" s="809"/>
      <c r="AI376" s="578">
        <f>M376</f>
        <v>0</v>
      </c>
      <c r="AJ376">
        <f>COUNTIF(S376:AD376,"NS")</f>
        <v>0</v>
      </c>
      <c r="AK376" s="578">
        <f>SUM(S376:AD376)</f>
        <v>0</v>
      </c>
      <c r="AL376">
        <f>IF(COUNTIF(M376:AD376,"NA")=3,0,IF(OR(AND(AI376=0,AJ376&gt;0),AND(AI376="NS",AK376&gt;0), AND(AI376="NS", AJ376=0,AK376=0)), 1, IF(OR(AND(AI376&gt;0,AJ376&gt;1,AI376&gt;AK376), AND(AI376="NS",AJ376=2), AND(AI376="NS",AK376=0,AJ376&gt;0),AI376=AK376), 0, 1)))</f>
        <v>0</v>
      </c>
      <c r="AM376" s="293">
        <f>IF(SUM(AL376)=0,0,1)</f>
        <v>0</v>
      </c>
      <c r="AN376" s="352" t="str">
        <f>IF(AM376=0,"",
IF(SUM(AM376:AM376)=1,AO376,
IF(AM496&gt;SUM(AM376:AM376),_xlfn.CONCAT(", ",AO376),
IF(AM496=SUM(AM376:AM376),_xlfn.CONCAT(" y ",AO376)))))</f>
        <v/>
      </c>
      <c r="AO376" s="120" t="s">
        <v>5125</v>
      </c>
      <c r="AP376" s="290">
        <f>IF(AND(COUNTBLANK(D376)=1,COUNTA(M376:AD376)=0),0,IF(AND(COUNTBLANK(D376)=0,COUNTA(M376:AD376)=3),0,1))</f>
        <v>0</v>
      </c>
      <c r="AQ376" s="293">
        <f>IF(AP376=0,0,1)</f>
        <v>0</v>
      </c>
      <c r="AR376" s="283" t="str">
        <f>IF(AQ376=0,"",
IF(SUM(AQ376:AQ376)=1,AS376,
IF(AQ496&gt;SUM(AQ376:AQ376),_xlfn.CONCAT(", ",AS376),
IF(AQ496=SUM(AQ376:AQ376),_xlfn.CONCAT(" y ",AS376)))))</f>
        <v/>
      </c>
      <c r="AS376" s="120" t="s">
        <v>5125</v>
      </c>
    </row>
    <row r="377" spans="1:45" ht="15" customHeight="1">
      <c r="A377" s="30"/>
      <c r="B377" s="31"/>
      <c r="C377" s="50" t="s">
        <v>5025</v>
      </c>
      <c r="D377" s="859" t="str">
        <f>IF(CNGE_2026_M1_Secc1_Sub1!$D42="","",CNGE_2026_M1_Secc1_Sub1!$D42)</f>
        <v/>
      </c>
      <c r="E377" s="723"/>
      <c r="F377" s="723"/>
      <c r="G377" s="723"/>
      <c r="H377" s="723"/>
      <c r="I377" s="723"/>
      <c r="J377" s="723"/>
      <c r="K377" s="723"/>
      <c r="L377" s="724"/>
      <c r="M377" s="857"/>
      <c r="N377" s="856"/>
      <c r="O377" s="856"/>
      <c r="P377" s="856"/>
      <c r="Q377" s="856"/>
      <c r="R377" s="809"/>
      <c r="S377" s="857"/>
      <c r="T377" s="856"/>
      <c r="U377" s="856"/>
      <c r="V377" s="856"/>
      <c r="W377" s="856"/>
      <c r="X377" s="809"/>
      <c r="Y377" s="857"/>
      <c r="Z377" s="856"/>
      <c r="AA377" s="856"/>
      <c r="AB377" s="856"/>
      <c r="AC377" s="856"/>
      <c r="AD377" s="809"/>
      <c r="AI377">
        <f t="shared" ref="AI377:AI407" si="57">M377</f>
        <v>0</v>
      </c>
      <c r="AJ377">
        <f t="shared" ref="AJ377:AJ407" si="58">COUNTIF(S377:AD377,"NS")</f>
        <v>0</v>
      </c>
      <c r="AK377">
        <f t="shared" ref="AK377:AK407" si="59">SUM(S377:AD377)</f>
        <v>0</v>
      </c>
      <c r="AL377">
        <f t="shared" ref="AL377:AL407" si="60">IF(COUNTIF(M377:AD377,"NA")=3,0,IF(OR(AND(AI377=0,AJ377&gt;0),AND(AI377="NS",AK377&gt;0), AND(AI377="NS", AJ377=0,AK377=0)), 1, IF(OR(AND(AI377&gt;0,AJ377&gt;1,AI377&gt;AK377), AND(AI377="NS",AJ377=2), AND(AI377="NS",AK377=0,AJ377&gt;0),AI377=AK377), 0, 1)))</f>
        <v>0</v>
      </c>
      <c r="AM377" s="293">
        <f t="shared" ref="AM377:AM407" si="61">IF(SUM(AL377)=0,0,1)</f>
        <v>0</v>
      </c>
      <c r="AN377" s="352" t="str">
        <f>IF(AM377=0,"",
IF(SUM($AM$376:AM377)=1,AO377,
IF($AM$496&gt;SUM($AM$376:AM377),_xlfn.CONCAT(", ",AO377),
IF($AM$496=SUM($AM$376:AM377),_xlfn.CONCAT(" y ",AO377)))))</f>
        <v/>
      </c>
      <c r="AO377" s="120" t="s">
        <v>5127</v>
      </c>
      <c r="AP377" s="290">
        <f t="shared" ref="AP377:AP407" si="62">IF(AND(COUNTBLANK(D377)=1,COUNTA(M377:AD377)=0),0,IF(AND(COUNTBLANK(D377)=0,COUNTA(M377:AD377)=3),0,1))</f>
        <v>0</v>
      </c>
      <c r="AQ377" s="293">
        <f t="shared" ref="AQ377:AQ440" si="63">IF(AP377=0,0,1)</f>
        <v>0</v>
      </c>
      <c r="AR377" s="283" t="str">
        <f>IF(AQ377=0,"",
IF(SUM($AQ$376:AQ377)=1,AS377,
IF($AQ$496&gt;SUM($AQ$376:AQ377),_xlfn.CONCAT(", ",AS377),
IF($AQ$496=SUM($AQ$376:AQ377),_xlfn.CONCAT(" y ",AS377)))))</f>
        <v/>
      </c>
      <c r="AS377" s="120" t="s">
        <v>5127</v>
      </c>
    </row>
    <row r="378" spans="1:45" ht="15" customHeight="1">
      <c r="A378" s="30"/>
      <c r="B378" s="31"/>
      <c r="C378" s="50" t="s">
        <v>5027</v>
      </c>
      <c r="D378" s="859" t="str">
        <f>IF(CNGE_2026_M1_Secc1_Sub1!$D43="","",CNGE_2026_M1_Secc1_Sub1!$D43)</f>
        <v/>
      </c>
      <c r="E378" s="723"/>
      <c r="F378" s="723"/>
      <c r="G378" s="723"/>
      <c r="H378" s="723"/>
      <c r="I378" s="723"/>
      <c r="J378" s="723"/>
      <c r="K378" s="723"/>
      <c r="L378" s="724"/>
      <c r="M378" s="857"/>
      <c r="N378" s="856"/>
      <c r="O378" s="856"/>
      <c r="P378" s="856"/>
      <c r="Q378" s="856"/>
      <c r="R378" s="809"/>
      <c r="S378" s="857"/>
      <c r="T378" s="856"/>
      <c r="U378" s="856"/>
      <c r="V378" s="856"/>
      <c r="W378" s="856"/>
      <c r="X378" s="809"/>
      <c r="Y378" s="857"/>
      <c r="Z378" s="856"/>
      <c r="AA378" s="856"/>
      <c r="AB378" s="856"/>
      <c r="AC378" s="856"/>
      <c r="AD378" s="809"/>
      <c r="AI378">
        <f t="shared" si="57"/>
        <v>0</v>
      </c>
      <c r="AJ378">
        <f t="shared" si="58"/>
        <v>0</v>
      </c>
      <c r="AK378">
        <f t="shared" si="59"/>
        <v>0</v>
      </c>
      <c r="AL378">
        <f t="shared" si="60"/>
        <v>0</v>
      </c>
      <c r="AM378" s="293">
        <f t="shared" si="61"/>
        <v>0</v>
      </c>
      <c r="AN378" s="352" t="str">
        <f>IF(AM378=0,"",
IF(SUM($AM$376:AM378)=1,AO378,
IF($AM$496&gt;SUM($AM$376:AM378),_xlfn.CONCAT(", ",AO378),
IF($AM$496=SUM($AM$376:AM378),_xlfn.CONCAT(" y ",AO378)))))</f>
        <v/>
      </c>
      <c r="AO378" s="120" t="s">
        <v>5129</v>
      </c>
      <c r="AP378" s="290">
        <f t="shared" si="62"/>
        <v>0</v>
      </c>
      <c r="AQ378" s="293">
        <f t="shared" si="63"/>
        <v>0</v>
      </c>
      <c r="AR378" s="283" t="str">
        <f>IF(AQ378=0,"",
IF(SUM($AQ$376:AQ378)=1,AS378,
IF($AQ$496&gt;SUM($AQ$376:AQ378),_xlfn.CONCAT(", ",AS378),
IF($AQ$496=SUM($AQ$376:AQ378),_xlfn.CONCAT(" y ",AS378)))))</f>
        <v/>
      </c>
      <c r="AS378" s="120" t="s">
        <v>5129</v>
      </c>
    </row>
    <row r="379" spans="1:45" ht="15" customHeight="1">
      <c r="A379" s="30"/>
      <c r="B379" s="31"/>
      <c r="C379" s="50" t="s">
        <v>5029</v>
      </c>
      <c r="D379" s="859" t="str">
        <f>IF(CNGE_2026_M1_Secc1_Sub1!$D44="","",CNGE_2026_M1_Secc1_Sub1!$D44)</f>
        <v/>
      </c>
      <c r="E379" s="723"/>
      <c r="F379" s="723"/>
      <c r="G379" s="723"/>
      <c r="H379" s="723"/>
      <c r="I379" s="723"/>
      <c r="J379" s="723"/>
      <c r="K379" s="723"/>
      <c r="L379" s="724"/>
      <c r="M379" s="857"/>
      <c r="N379" s="856"/>
      <c r="O379" s="856"/>
      <c r="P379" s="856"/>
      <c r="Q379" s="856"/>
      <c r="R379" s="809"/>
      <c r="S379" s="857"/>
      <c r="T379" s="856"/>
      <c r="U379" s="856"/>
      <c r="V379" s="856"/>
      <c r="W379" s="856"/>
      <c r="X379" s="809"/>
      <c r="Y379" s="857"/>
      <c r="Z379" s="856"/>
      <c r="AA379" s="856"/>
      <c r="AB379" s="856"/>
      <c r="AC379" s="856"/>
      <c r="AD379" s="809"/>
      <c r="AI379">
        <f t="shared" si="57"/>
        <v>0</v>
      </c>
      <c r="AJ379">
        <f t="shared" si="58"/>
        <v>0</v>
      </c>
      <c r="AK379">
        <f t="shared" si="59"/>
        <v>0</v>
      </c>
      <c r="AL379">
        <f t="shared" si="60"/>
        <v>0</v>
      </c>
      <c r="AM379" s="293">
        <f t="shared" si="61"/>
        <v>0</v>
      </c>
      <c r="AN379" s="352" t="str">
        <f>IF(AM379=0,"",
IF(SUM($AM$376:AM379)=1,AO379,
IF($AM$496&gt;SUM($AM$376:AM379),_xlfn.CONCAT(", ",AO379),
IF($AM$496=SUM($AM$376:AM379),_xlfn.CONCAT(" y ",AO379)))))</f>
        <v/>
      </c>
      <c r="AO379" s="120" t="s">
        <v>5131</v>
      </c>
      <c r="AP379" s="290">
        <f t="shared" si="62"/>
        <v>0</v>
      </c>
      <c r="AQ379" s="293">
        <f t="shared" si="63"/>
        <v>0</v>
      </c>
      <c r="AR379" s="283" t="str">
        <f>IF(AQ379=0,"",
IF(SUM($AQ$376:AQ379)=1,AS379,
IF($AQ$496&gt;SUM($AQ$376:AQ379),_xlfn.CONCAT(", ",AS379),
IF($AQ$496=SUM($AQ$376:AQ379),_xlfn.CONCAT(" y ",AS379)))))</f>
        <v/>
      </c>
      <c r="AS379" s="120" t="s">
        <v>5131</v>
      </c>
    </row>
    <row r="380" spans="1:45" ht="15" customHeight="1">
      <c r="A380" s="30"/>
      <c r="B380" s="31"/>
      <c r="C380" s="50" t="s">
        <v>5031</v>
      </c>
      <c r="D380" s="859" t="str">
        <f>IF(CNGE_2026_M1_Secc1_Sub1!$D45="","",CNGE_2026_M1_Secc1_Sub1!$D45)</f>
        <v/>
      </c>
      <c r="E380" s="723"/>
      <c r="F380" s="723"/>
      <c r="G380" s="723"/>
      <c r="H380" s="723"/>
      <c r="I380" s="723"/>
      <c r="J380" s="723"/>
      <c r="K380" s="723"/>
      <c r="L380" s="724"/>
      <c r="M380" s="857"/>
      <c r="N380" s="856"/>
      <c r="O380" s="856"/>
      <c r="P380" s="856"/>
      <c r="Q380" s="856"/>
      <c r="R380" s="809"/>
      <c r="S380" s="857"/>
      <c r="T380" s="856"/>
      <c r="U380" s="856"/>
      <c r="V380" s="856"/>
      <c r="W380" s="856"/>
      <c r="X380" s="809"/>
      <c r="Y380" s="857"/>
      <c r="Z380" s="856"/>
      <c r="AA380" s="856"/>
      <c r="AB380" s="856"/>
      <c r="AC380" s="856"/>
      <c r="AD380" s="809"/>
      <c r="AI380">
        <f t="shared" si="57"/>
        <v>0</v>
      </c>
      <c r="AJ380">
        <f t="shared" si="58"/>
        <v>0</v>
      </c>
      <c r="AK380">
        <f t="shared" si="59"/>
        <v>0</v>
      </c>
      <c r="AL380">
        <f t="shared" si="60"/>
        <v>0</v>
      </c>
      <c r="AM380" s="293">
        <f t="shared" si="61"/>
        <v>0</v>
      </c>
      <c r="AN380" s="352" t="str">
        <f>IF(AM380=0,"",
IF(SUM($AM$376:AM380)=1,AO380,
IF($AM$496&gt;SUM($AM$376:AM380),_xlfn.CONCAT(", ",AO380),
IF($AM$496=SUM($AM$376:AM380),_xlfn.CONCAT(" y ",AO380)))))</f>
        <v/>
      </c>
      <c r="AO380" s="120" t="s">
        <v>5133</v>
      </c>
      <c r="AP380" s="290">
        <f t="shared" si="62"/>
        <v>0</v>
      </c>
      <c r="AQ380" s="293">
        <f t="shared" si="63"/>
        <v>0</v>
      </c>
      <c r="AR380" s="283" t="str">
        <f>IF(AQ380=0,"",
IF(SUM($AQ$376:AQ380)=1,AS380,
IF($AQ$496&gt;SUM($AQ$376:AQ380),_xlfn.CONCAT(", ",AS380),
IF($AQ$496=SUM($AQ$376:AQ380),_xlfn.CONCAT(" y ",AS380)))))</f>
        <v/>
      </c>
      <c r="AS380" s="120" t="s">
        <v>5133</v>
      </c>
    </row>
    <row r="381" spans="1:45" ht="15" customHeight="1">
      <c r="A381" s="30"/>
      <c r="B381" s="31"/>
      <c r="C381" s="50" t="s">
        <v>5033</v>
      </c>
      <c r="D381" s="859" t="str">
        <f>IF(CNGE_2026_M1_Secc1_Sub1!$D46="","",CNGE_2026_M1_Secc1_Sub1!$D46)</f>
        <v/>
      </c>
      <c r="E381" s="723"/>
      <c r="F381" s="723"/>
      <c r="G381" s="723"/>
      <c r="H381" s="723"/>
      <c r="I381" s="723"/>
      <c r="J381" s="723"/>
      <c r="K381" s="723"/>
      <c r="L381" s="724"/>
      <c r="M381" s="857"/>
      <c r="N381" s="856"/>
      <c r="O381" s="856"/>
      <c r="P381" s="856"/>
      <c r="Q381" s="856"/>
      <c r="R381" s="809"/>
      <c r="S381" s="857"/>
      <c r="T381" s="856"/>
      <c r="U381" s="856"/>
      <c r="V381" s="856"/>
      <c r="W381" s="856"/>
      <c r="X381" s="809"/>
      <c r="Y381" s="857"/>
      <c r="Z381" s="856"/>
      <c r="AA381" s="856"/>
      <c r="AB381" s="856"/>
      <c r="AC381" s="856"/>
      <c r="AD381" s="809"/>
      <c r="AI381">
        <f t="shared" si="57"/>
        <v>0</v>
      </c>
      <c r="AJ381">
        <f t="shared" si="58"/>
        <v>0</v>
      </c>
      <c r="AK381">
        <f t="shared" si="59"/>
        <v>0</v>
      </c>
      <c r="AL381">
        <f t="shared" si="60"/>
        <v>0</v>
      </c>
      <c r="AM381" s="293">
        <f t="shared" si="61"/>
        <v>0</v>
      </c>
      <c r="AN381" s="352" t="str">
        <f>IF(AM381=0,"",
IF(SUM($AM$376:AM381)=1,AO381,
IF($AM$496&gt;SUM($AM$376:AM381),_xlfn.CONCAT(", ",AO381),
IF($AM$496=SUM($AM$376:AM381),_xlfn.CONCAT(" y ",AO381)))))</f>
        <v/>
      </c>
      <c r="AO381" s="120" t="s">
        <v>5135</v>
      </c>
      <c r="AP381" s="290">
        <f t="shared" si="62"/>
        <v>0</v>
      </c>
      <c r="AQ381" s="293">
        <f t="shared" si="63"/>
        <v>0</v>
      </c>
      <c r="AR381" s="283" t="str">
        <f>IF(AQ381=0,"",
IF(SUM($AQ$376:AQ381)=1,AS381,
IF($AQ$496&gt;SUM($AQ$376:AQ381),_xlfn.CONCAT(", ",AS381),
IF($AQ$496=SUM($AQ$376:AQ381),_xlfn.CONCAT(" y ",AS381)))))</f>
        <v/>
      </c>
      <c r="AS381" s="120" t="s">
        <v>5135</v>
      </c>
    </row>
    <row r="382" spans="1:45" ht="15" customHeight="1">
      <c r="A382" s="30"/>
      <c r="B382" s="31"/>
      <c r="C382" s="50" t="s">
        <v>5035</v>
      </c>
      <c r="D382" s="859" t="str">
        <f>IF(CNGE_2026_M1_Secc1_Sub1!$D47="","",CNGE_2026_M1_Secc1_Sub1!$D47)</f>
        <v/>
      </c>
      <c r="E382" s="723"/>
      <c r="F382" s="723"/>
      <c r="G382" s="723"/>
      <c r="H382" s="723"/>
      <c r="I382" s="723"/>
      <c r="J382" s="723"/>
      <c r="K382" s="723"/>
      <c r="L382" s="724"/>
      <c r="M382" s="857"/>
      <c r="N382" s="856"/>
      <c r="O382" s="856"/>
      <c r="P382" s="856"/>
      <c r="Q382" s="856"/>
      <c r="R382" s="809"/>
      <c r="S382" s="857"/>
      <c r="T382" s="856"/>
      <c r="U382" s="856"/>
      <c r="V382" s="856"/>
      <c r="W382" s="856"/>
      <c r="X382" s="809"/>
      <c r="Y382" s="857"/>
      <c r="Z382" s="856"/>
      <c r="AA382" s="856"/>
      <c r="AB382" s="856"/>
      <c r="AC382" s="856"/>
      <c r="AD382" s="809"/>
      <c r="AI382">
        <f t="shared" si="57"/>
        <v>0</v>
      </c>
      <c r="AJ382">
        <f t="shared" si="58"/>
        <v>0</v>
      </c>
      <c r="AK382">
        <f t="shared" si="59"/>
        <v>0</v>
      </c>
      <c r="AL382">
        <f t="shared" si="60"/>
        <v>0</v>
      </c>
      <c r="AM382" s="293">
        <f t="shared" si="61"/>
        <v>0</v>
      </c>
      <c r="AN382" s="352" t="str">
        <f>IF(AM382=0,"",
IF(SUM($AM$376:AM382)=1,AO382,
IF($AM$496&gt;SUM($AM$376:AM382),_xlfn.CONCAT(", ",AO382),
IF($AM$496=SUM($AM$376:AM382),_xlfn.CONCAT(" y ",AO382)))))</f>
        <v/>
      </c>
      <c r="AO382" s="120" t="s">
        <v>5137</v>
      </c>
      <c r="AP382" s="290">
        <f t="shared" si="62"/>
        <v>0</v>
      </c>
      <c r="AQ382" s="293">
        <f t="shared" si="63"/>
        <v>0</v>
      </c>
      <c r="AR382" s="283" t="str">
        <f>IF(AQ382=0,"",
IF(SUM($AQ$376:AQ382)=1,AS382,
IF($AQ$496&gt;SUM($AQ$376:AQ382),_xlfn.CONCAT(", ",AS382),
IF($AQ$496=SUM($AQ$376:AQ382),_xlfn.CONCAT(" y ",AS382)))))</f>
        <v/>
      </c>
      <c r="AS382" s="120" t="s">
        <v>5137</v>
      </c>
    </row>
    <row r="383" spans="1:45" ht="15" customHeight="1">
      <c r="A383" s="30"/>
      <c r="B383" s="31"/>
      <c r="C383" s="50" t="s">
        <v>5037</v>
      </c>
      <c r="D383" s="859" t="str">
        <f>IF(CNGE_2026_M1_Secc1_Sub1!$D48="","",CNGE_2026_M1_Secc1_Sub1!$D48)</f>
        <v/>
      </c>
      <c r="E383" s="723"/>
      <c r="F383" s="723"/>
      <c r="G383" s="723"/>
      <c r="H383" s="723"/>
      <c r="I383" s="723"/>
      <c r="J383" s="723"/>
      <c r="K383" s="723"/>
      <c r="L383" s="724"/>
      <c r="M383" s="857"/>
      <c r="N383" s="856"/>
      <c r="O383" s="856"/>
      <c r="P383" s="856"/>
      <c r="Q383" s="856"/>
      <c r="R383" s="809"/>
      <c r="S383" s="857"/>
      <c r="T383" s="856"/>
      <c r="U383" s="856"/>
      <c r="V383" s="856"/>
      <c r="W383" s="856"/>
      <c r="X383" s="809"/>
      <c r="Y383" s="857"/>
      <c r="Z383" s="856"/>
      <c r="AA383" s="856"/>
      <c r="AB383" s="856"/>
      <c r="AC383" s="856"/>
      <c r="AD383" s="809"/>
      <c r="AI383">
        <f t="shared" si="57"/>
        <v>0</v>
      </c>
      <c r="AJ383">
        <f t="shared" si="58"/>
        <v>0</v>
      </c>
      <c r="AK383">
        <f t="shared" si="59"/>
        <v>0</v>
      </c>
      <c r="AL383">
        <f t="shared" si="60"/>
        <v>0</v>
      </c>
      <c r="AM383" s="293">
        <f t="shared" si="61"/>
        <v>0</v>
      </c>
      <c r="AN383" s="352" t="str">
        <f>IF(AM383=0,"",
IF(SUM($AM$376:AM383)=1,AO383,
IF($AM$496&gt;SUM($AM$376:AM383),_xlfn.CONCAT(", ",AO383),
IF($AM$496=SUM($AM$376:AM383),_xlfn.CONCAT(" y ",AO383)))))</f>
        <v/>
      </c>
      <c r="AO383" s="120" t="s">
        <v>5139</v>
      </c>
      <c r="AP383" s="290">
        <f t="shared" si="62"/>
        <v>0</v>
      </c>
      <c r="AQ383" s="293">
        <f t="shared" si="63"/>
        <v>0</v>
      </c>
      <c r="AR383" s="283" t="str">
        <f>IF(AQ383=0,"",
IF(SUM($AQ$376:AQ383)=1,AS383,
IF($AQ$496&gt;SUM($AQ$376:AQ383),_xlfn.CONCAT(", ",AS383),
IF($AQ$496=SUM($AQ$376:AQ383),_xlfn.CONCAT(" y ",AS383)))))</f>
        <v/>
      </c>
      <c r="AS383" s="120" t="s">
        <v>5139</v>
      </c>
    </row>
    <row r="384" spans="1:45" ht="15" customHeight="1">
      <c r="A384" s="30"/>
      <c r="B384" s="31"/>
      <c r="C384" s="50" t="s">
        <v>5039</v>
      </c>
      <c r="D384" s="859" t="str">
        <f>IF(CNGE_2026_M1_Secc1_Sub1!$D49="","",CNGE_2026_M1_Secc1_Sub1!$D49)</f>
        <v/>
      </c>
      <c r="E384" s="723"/>
      <c r="F384" s="723"/>
      <c r="G384" s="723"/>
      <c r="H384" s="723"/>
      <c r="I384" s="723"/>
      <c r="J384" s="723"/>
      <c r="K384" s="723"/>
      <c r="L384" s="724"/>
      <c r="M384" s="857"/>
      <c r="N384" s="856"/>
      <c r="O384" s="856"/>
      <c r="P384" s="856"/>
      <c r="Q384" s="856"/>
      <c r="R384" s="809"/>
      <c r="S384" s="857"/>
      <c r="T384" s="856"/>
      <c r="U384" s="856"/>
      <c r="V384" s="856"/>
      <c r="W384" s="856"/>
      <c r="X384" s="809"/>
      <c r="Y384" s="857"/>
      <c r="Z384" s="856"/>
      <c r="AA384" s="856"/>
      <c r="AB384" s="856"/>
      <c r="AC384" s="856"/>
      <c r="AD384" s="809"/>
      <c r="AI384">
        <f t="shared" si="57"/>
        <v>0</v>
      </c>
      <c r="AJ384">
        <f t="shared" si="58"/>
        <v>0</v>
      </c>
      <c r="AK384">
        <f t="shared" si="59"/>
        <v>0</v>
      </c>
      <c r="AL384">
        <f t="shared" si="60"/>
        <v>0</v>
      </c>
      <c r="AM384" s="293">
        <f t="shared" si="61"/>
        <v>0</v>
      </c>
      <c r="AN384" s="352" t="str">
        <f>IF(AM384=0,"",
IF(SUM($AM$376:AM384)=1,AO384,
IF($AM$496&gt;SUM($AM$376:AM384),_xlfn.CONCAT(", ",AO384),
IF($AM$496=SUM($AM$376:AM384),_xlfn.CONCAT(" y ",AO384)))))</f>
        <v/>
      </c>
      <c r="AO384" s="120" t="s">
        <v>5141</v>
      </c>
      <c r="AP384" s="290">
        <f t="shared" si="62"/>
        <v>0</v>
      </c>
      <c r="AQ384" s="293">
        <f t="shared" si="63"/>
        <v>0</v>
      </c>
      <c r="AR384" s="283" t="str">
        <f>IF(AQ384=0,"",
IF(SUM($AQ$376:AQ384)=1,AS384,
IF($AQ$496&gt;SUM($AQ$376:AQ384),_xlfn.CONCAT(", ",AS384),
IF($AQ$496=SUM($AQ$376:AQ384),_xlfn.CONCAT(" y ",AS384)))))</f>
        <v/>
      </c>
      <c r="AS384" s="120" t="s">
        <v>5141</v>
      </c>
    </row>
    <row r="385" spans="1:45" ht="15" customHeight="1">
      <c r="A385" s="30"/>
      <c r="B385" s="31"/>
      <c r="C385" s="50" t="s">
        <v>5040</v>
      </c>
      <c r="D385" s="859" t="str">
        <f>IF(CNGE_2026_M1_Secc1_Sub1!$D50="","",CNGE_2026_M1_Secc1_Sub1!$D50)</f>
        <v/>
      </c>
      <c r="E385" s="723"/>
      <c r="F385" s="723"/>
      <c r="G385" s="723"/>
      <c r="H385" s="723"/>
      <c r="I385" s="723"/>
      <c r="J385" s="723"/>
      <c r="K385" s="723"/>
      <c r="L385" s="724"/>
      <c r="M385" s="857"/>
      <c r="N385" s="856"/>
      <c r="O385" s="856"/>
      <c r="P385" s="856"/>
      <c r="Q385" s="856"/>
      <c r="R385" s="809"/>
      <c r="S385" s="857"/>
      <c r="T385" s="856"/>
      <c r="U385" s="856"/>
      <c r="V385" s="856"/>
      <c r="W385" s="856"/>
      <c r="X385" s="809"/>
      <c r="Y385" s="857"/>
      <c r="Z385" s="856"/>
      <c r="AA385" s="856"/>
      <c r="AB385" s="856"/>
      <c r="AC385" s="856"/>
      <c r="AD385" s="809"/>
      <c r="AI385">
        <f t="shared" si="57"/>
        <v>0</v>
      </c>
      <c r="AJ385">
        <f t="shared" si="58"/>
        <v>0</v>
      </c>
      <c r="AK385">
        <f t="shared" si="59"/>
        <v>0</v>
      </c>
      <c r="AL385">
        <f t="shared" si="60"/>
        <v>0</v>
      </c>
      <c r="AM385" s="293">
        <f t="shared" si="61"/>
        <v>0</v>
      </c>
      <c r="AN385" s="352" t="str">
        <f>IF(AM385=0,"",
IF(SUM($AM$376:AM385)=1,AO385,
IF($AM$496&gt;SUM($AM$376:AM385),_xlfn.CONCAT(", ",AO385),
IF($AM$496=SUM($AM$376:AM385),_xlfn.CONCAT(" y ",AO385)))))</f>
        <v/>
      </c>
      <c r="AO385" s="120" t="s">
        <v>5143</v>
      </c>
      <c r="AP385" s="290">
        <f t="shared" si="62"/>
        <v>0</v>
      </c>
      <c r="AQ385" s="293">
        <f t="shared" si="63"/>
        <v>0</v>
      </c>
      <c r="AR385" s="283" t="str">
        <f>IF(AQ385=0,"",
IF(SUM($AQ$376:AQ385)=1,AS385,
IF($AQ$496&gt;SUM($AQ$376:AQ385),_xlfn.CONCAT(", ",AS385),
IF($AQ$496=SUM($AQ$376:AQ385),_xlfn.CONCAT(" y ",AS385)))))</f>
        <v/>
      </c>
      <c r="AS385" s="120" t="s">
        <v>5143</v>
      </c>
    </row>
    <row r="386" spans="1:45" ht="15" customHeight="1">
      <c r="A386" s="30"/>
      <c r="B386" s="31"/>
      <c r="C386" s="50" t="s">
        <v>5042</v>
      </c>
      <c r="D386" s="859" t="str">
        <f>IF(CNGE_2026_M1_Secc1_Sub1!$D51="","",CNGE_2026_M1_Secc1_Sub1!$D51)</f>
        <v/>
      </c>
      <c r="E386" s="723"/>
      <c r="F386" s="723"/>
      <c r="G386" s="723"/>
      <c r="H386" s="723"/>
      <c r="I386" s="723"/>
      <c r="J386" s="723"/>
      <c r="K386" s="723"/>
      <c r="L386" s="724"/>
      <c r="M386" s="857"/>
      <c r="N386" s="856"/>
      <c r="O386" s="856"/>
      <c r="P386" s="856"/>
      <c r="Q386" s="856"/>
      <c r="R386" s="809"/>
      <c r="S386" s="857"/>
      <c r="T386" s="856"/>
      <c r="U386" s="856"/>
      <c r="V386" s="856"/>
      <c r="W386" s="856"/>
      <c r="X386" s="809"/>
      <c r="Y386" s="857"/>
      <c r="Z386" s="856"/>
      <c r="AA386" s="856"/>
      <c r="AB386" s="856"/>
      <c r="AC386" s="856"/>
      <c r="AD386" s="809"/>
      <c r="AI386">
        <f t="shared" si="57"/>
        <v>0</v>
      </c>
      <c r="AJ386">
        <f t="shared" si="58"/>
        <v>0</v>
      </c>
      <c r="AK386">
        <f t="shared" si="59"/>
        <v>0</v>
      </c>
      <c r="AL386">
        <f t="shared" si="60"/>
        <v>0</v>
      </c>
      <c r="AM386" s="293">
        <f t="shared" si="61"/>
        <v>0</v>
      </c>
      <c r="AN386" s="352" t="str">
        <f>IF(AM386=0,"",
IF(SUM($AM$376:AM386)=1,AO386,
IF($AM$496&gt;SUM($AM$376:AM386),_xlfn.CONCAT(", ",AO386),
IF($AM$496=SUM($AM$376:AM386),_xlfn.CONCAT(" y ",AO386)))))</f>
        <v/>
      </c>
      <c r="AO386" s="120" t="s">
        <v>5145</v>
      </c>
      <c r="AP386" s="290">
        <f t="shared" si="62"/>
        <v>0</v>
      </c>
      <c r="AQ386" s="293">
        <f t="shared" si="63"/>
        <v>0</v>
      </c>
      <c r="AR386" s="283" t="str">
        <f>IF(AQ386=0,"",
IF(SUM($AQ$376:AQ386)=1,AS386,
IF($AQ$496&gt;SUM($AQ$376:AQ386),_xlfn.CONCAT(", ",AS386),
IF($AQ$496=SUM($AQ$376:AQ386),_xlfn.CONCAT(" y ",AS386)))))</f>
        <v/>
      </c>
      <c r="AS386" s="120" t="s">
        <v>5145</v>
      </c>
    </row>
    <row r="387" spans="1:45" ht="15" customHeight="1">
      <c r="A387" s="30"/>
      <c r="B387" s="31"/>
      <c r="C387" s="50" t="s">
        <v>5043</v>
      </c>
      <c r="D387" s="859" t="str">
        <f>IF(CNGE_2026_M1_Secc1_Sub1!$D52="","",CNGE_2026_M1_Secc1_Sub1!$D52)</f>
        <v/>
      </c>
      <c r="E387" s="723"/>
      <c r="F387" s="723"/>
      <c r="G387" s="723"/>
      <c r="H387" s="723"/>
      <c r="I387" s="723"/>
      <c r="J387" s="723"/>
      <c r="K387" s="723"/>
      <c r="L387" s="724"/>
      <c r="M387" s="857"/>
      <c r="N387" s="856"/>
      <c r="O387" s="856"/>
      <c r="P387" s="856"/>
      <c r="Q387" s="856"/>
      <c r="R387" s="809"/>
      <c r="S387" s="857"/>
      <c r="T387" s="856"/>
      <c r="U387" s="856"/>
      <c r="V387" s="856"/>
      <c r="W387" s="856"/>
      <c r="X387" s="809"/>
      <c r="Y387" s="857"/>
      <c r="Z387" s="856"/>
      <c r="AA387" s="856"/>
      <c r="AB387" s="856"/>
      <c r="AC387" s="856"/>
      <c r="AD387" s="809"/>
      <c r="AI387">
        <f t="shared" si="57"/>
        <v>0</v>
      </c>
      <c r="AJ387">
        <f t="shared" si="58"/>
        <v>0</v>
      </c>
      <c r="AK387">
        <f t="shared" si="59"/>
        <v>0</v>
      </c>
      <c r="AL387">
        <f t="shared" si="60"/>
        <v>0</v>
      </c>
      <c r="AM387" s="293">
        <f t="shared" si="61"/>
        <v>0</v>
      </c>
      <c r="AN387" s="352" t="str">
        <f>IF(AM387=0,"",
IF(SUM($AM$376:AM387)=1,AO387,
IF($AM$496&gt;SUM($AM$376:AM387),_xlfn.CONCAT(", ",AO387),
IF($AM$496=SUM($AM$376:AM387),_xlfn.CONCAT(" y ",AO387)))))</f>
        <v/>
      </c>
      <c r="AO387" s="120" t="s">
        <v>5147</v>
      </c>
      <c r="AP387" s="290">
        <f t="shared" si="62"/>
        <v>0</v>
      </c>
      <c r="AQ387" s="293">
        <f t="shared" si="63"/>
        <v>0</v>
      </c>
      <c r="AR387" s="283" t="str">
        <f>IF(AQ387=0,"",
IF(SUM($AQ$376:AQ387)=1,AS387,
IF($AQ$496&gt;SUM($AQ$376:AQ387),_xlfn.CONCAT(", ",AS387),
IF($AQ$496=SUM($AQ$376:AQ387),_xlfn.CONCAT(" y ",AS387)))))</f>
        <v/>
      </c>
      <c r="AS387" s="120" t="s">
        <v>5147</v>
      </c>
    </row>
    <row r="388" spans="1:45" ht="15" customHeight="1">
      <c r="A388" s="30"/>
      <c r="B388" s="31"/>
      <c r="C388" s="50" t="s">
        <v>5044</v>
      </c>
      <c r="D388" s="859" t="str">
        <f>IF(CNGE_2026_M1_Secc1_Sub1!$D53="","",CNGE_2026_M1_Secc1_Sub1!$D53)</f>
        <v/>
      </c>
      <c r="E388" s="723"/>
      <c r="F388" s="723"/>
      <c r="G388" s="723"/>
      <c r="H388" s="723"/>
      <c r="I388" s="723"/>
      <c r="J388" s="723"/>
      <c r="K388" s="723"/>
      <c r="L388" s="724"/>
      <c r="M388" s="857"/>
      <c r="N388" s="856"/>
      <c r="O388" s="856"/>
      <c r="P388" s="856"/>
      <c r="Q388" s="856"/>
      <c r="R388" s="809"/>
      <c r="S388" s="857"/>
      <c r="T388" s="856"/>
      <c r="U388" s="856"/>
      <c r="V388" s="856"/>
      <c r="W388" s="856"/>
      <c r="X388" s="809"/>
      <c r="Y388" s="857"/>
      <c r="Z388" s="856"/>
      <c r="AA388" s="856"/>
      <c r="AB388" s="856"/>
      <c r="AC388" s="856"/>
      <c r="AD388" s="809"/>
      <c r="AI388">
        <f t="shared" si="57"/>
        <v>0</v>
      </c>
      <c r="AJ388">
        <f t="shared" si="58"/>
        <v>0</v>
      </c>
      <c r="AK388">
        <f t="shared" si="59"/>
        <v>0</v>
      </c>
      <c r="AL388">
        <f t="shared" si="60"/>
        <v>0</v>
      </c>
      <c r="AM388" s="293">
        <f t="shared" si="61"/>
        <v>0</v>
      </c>
      <c r="AN388" s="352" t="str">
        <f>IF(AM388=0,"",
IF(SUM($AM$376:AM388)=1,AO388,
IF($AM$496&gt;SUM($AM$376:AM388),_xlfn.CONCAT(", ",AO388),
IF($AM$496=SUM($AM$376:AM388),_xlfn.CONCAT(" y ",AO388)))))</f>
        <v/>
      </c>
      <c r="AO388" s="120" t="s">
        <v>5149</v>
      </c>
      <c r="AP388" s="290">
        <f t="shared" si="62"/>
        <v>0</v>
      </c>
      <c r="AQ388" s="293">
        <f t="shared" si="63"/>
        <v>0</v>
      </c>
      <c r="AR388" s="283" t="str">
        <f>IF(AQ388=0,"",
IF(SUM($AQ$376:AQ388)=1,AS388,
IF($AQ$496&gt;SUM($AQ$376:AQ388),_xlfn.CONCAT(", ",AS388),
IF($AQ$496=SUM($AQ$376:AQ388),_xlfn.CONCAT(" y ",AS388)))))</f>
        <v/>
      </c>
      <c r="AS388" s="120" t="s">
        <v>5149</v>
      </c>
    </row>
    <row r="389" spans="1:45" ht="15" customHeight="1">
      <c r="A389" s="30"/>
      <c r="B389" s="31"/>
      <c r="C389" s="50" t="s">
        <v>5045</v>
      </c>
      <c r="D389" s="859" t="str">
        <f>IF(CNGE_2026_M1_Secc1_Sub1!$D54="","",CNGE_2026_M1_Secc1_Sub1!$D54)</f>
        <v/>
      </c>
      <c r="E389" s="723"/>
      <c r="F389" s="723"/>
      <c r="G389" s="723"/>
      <c r="H389" s="723"/>
      <c r="I389" s="723"/>
      <c r="J389" s="723"/>
      <c r="K389" s="723"/>
      <c r="L389" s="724"/>
      <c r="M389" s="857"/>
      <c r="N389" s="856"/>
      <c r="O389" s="856"/>
      <c r="P389" s="856"/>
      <c r="Q389" s="856"/>
      <c r="R389" s="809"/>
      <c r="S389" s="857"/>
      <c r="T389" s="856"/>
      <c r="U389" s="856"/>
      <c r="V389" s="856"/>
      <c r="W389" s="856"/>
      <c r="X389" s="809"/>
      <c r="Y389" s="857"/>
      <c r="Z389" s="856"/>
      <c r="AA389" s="856"/>
      <c r="AB389" s="856"/>
      <c r="AC389" s="856"/>
      <c r="AD389" s="809"/>
      <c r="AI389">
        <f t="shared" si="57"/>
        <v>0</v>
      </c>
      <c r="AJ389">
        <f t="shared" si="58"/>
        <v>0</v>
      </c>
      <c r="AK389">
        <f t="shared" si="59"/>
        <v>0</v>
      </c>
      <c r="AL389">
        <f t="shared" si="60"/>
        <v>0</v>
      </c>
      <c r="AM389" s="293">
        <f t="shared" si="61"/>
        <v>0</v>
      </c>
      <c r="AN389" s="352" t="str">
        <f>IF(AM389=0,"",
IF(SUM($AM$376:AM389)=1,AO389,
IF($AM$496&gt;SUM($AM$376:AM389),_xlfn.CONCAT(", ",AO389),
IF($AM$496=SUM($AM$376:AM389),_xlfn.CONCAT(" y ",AO389)))))</f>
        <v/>
      </c>
      <c r="AO389" s="120" t="s">
        <v>5151</v>
      </c>
      <c r="AP389" s="290">
        <f t="shared" si="62"/>
        <v>0</v>
      </c>
      <c r="AQ389" s="293">
        <f t="shared" si="63"/>
        <v>0</v>
      </c>
      <c r="AR389" s="283" t="str">
        <f>IF(AQ389=0,"",
IF(SUM($AQ$376:AQ389)=1,AS389,
IF($AQ$496&gt;SUM($AQ$376:AQ389),_xlfn.CONCAT(", ",AS389),
IF($AQ$496=SUM($AQ$376:AQ389),_xlfn.CONCAT(" y ",AS389)))))</f>
        <v/>
      </c>
      <c r="AS389" s="120" t="s">
        <v>5151</v>
      </c>
    </row>
    <row r="390" spans="1:45" ht="15" customHeight="1">
      <c r="A390" s="30"/>
      <c r="B390" s="31"/>
      <c r="C390" s="50" t="s">
        <v>5046</v>
      </c>
      <c r="D390" s="859" t="str">
        <f>IF(CNGE_2026_M1_Secc1_Sub1!$D55="","",CNGE_2026_M1_Secc1_Sub1!$D55)</f>
        <v/>
      </c>
      <c r="E390" s="723"/>
      <c r="F390" s="723"/>
      <c r="G390" s="723"/>
      <c r="H390" s="723"/>
      <c r="I390" s="723"/>
      <c r="J390" s="723"/>
      <c r="K390" s="723"/>
      <c r="L390" s="724"/>
      <c r="M390" s="857"/>
      <c r="N390" s="856"/>
      <c r="O390" s="856"/>
      <c r="P390" s="856"/>
      <c r="Q390" s="856"/>
      <c r="R390" s="809"/>
      <c r="S390" s="857"/>
      <c r="T390" s="856"/>
      <c r="U390" s="856"/>
      <c r="V390" s="856"/>
      <c r="W390" s="856"/>
      <c r="X390" s="809"/>
      <c r="Y390" s="857"/>
      <c r="Z390" s="856"/>
      <c r="AA390" s="856"/>
      <c r="AB390" s="856"/>
      <c r="AC390" s="856"/>
      <c r="AD390" s="809"/>
      <c r="AI390">
        <f t="shared" si="57"/>
        <v>0</v>
      </c>
      <c r="AJ390">
        <f t="shared" si="58"/>
        <v>0</v>
      </c>
      <c r="AK390">
        <f t="shared" si="59"/>
        <v>0</v>
      </c>
      <c r="AL390">
        <f t="shared" si="60"/>
        <v>0</v>
      </c>
      <c r="AM390" s="293">
        <f t="shared" si="61"/>
        <v>0</v>
      </c>
      <c r="AN390" s="352" t="str">
        <f>IF(AM390=0,"",
IF(SUM($AM$376:AM390)=1,AO390,
IF($AM$496&gt;SUM($AM$376:AM390),_xlfn.CONCAT(", ",AO390),
IF($AM$496=SUM($AM$376:AM390),_xlfn.CONCAT(" y ",AO390)))))</f>
        <v/>
      </c>
      <c r="AO390" s="120" t="s">
        <v>5153</v>
      </c>
      <c r="AP390" s="290">
        <f t="shared" si="62"/>
        <v>0</v>
      </c>
      <c r="AQ390" s="293">
        <f t="shared" si="63"/>
        <v>0</v>
      </c>
      <c r="AR390" s="283" t="str">
        <f>IF(AQ390=0,"",
IF(SUM($AQ$376:AQ390)=1,AS390,
IF($AQ$496&gt;SUM($AQ$376:AQ390),_xlfn.CONCAT(", ",AS390),
IF($AQ$496=SUM($AQ$376:AQ390),_xlfn.CONCAT(" y ",AS390)))))</f>
        <v/>
      </c>
      <c r="AS390" s="120" t="s">
        <v>5153</v>
      </c>
    </row>
    <row r="391" spans="1:45" ht="15" customHeight="1">
      <c r="A391" s="30"/>
      <c r="B391" s="31"/>
      <c r="C391" s="50" t="s">
        <v>5047</v>
      </c>
      <c r="D391" s="859" t="str">
        <f>IF(CNGE_2026_M1_Secc1_Sub1!$D56="","",CNGE_2026_M1_Secc1_Sub1!$D56)</f>
        <v/>
      </c>
      <c r="E391" s="723"/>
      <c r="F391" s="723"/>
      <c r="G391" s="723"/>
      <c r="H391" s="723"/>
      <c r="I391" s="723"/>
      <c r="J391" s="723"/>
      <c r="K391" s="723"/>
      <c r="L391" s="724"/>
      <c r="M391" s="857"/>
      <c r="N391" s="856"/>
      <c r="O391" s="856"/>
      <c r="P391" s="856"/>
      <c r="Q391" s="856"/>
      <c r="R391" s="809"/>
      <c r="S391" s="857"/>
      <c r="T391" s="856"/>
      <c r="U391" s="856"/>
      <c r="V391" s="856"/>
      <c r="W391" s="856"/>
      <c r="X391" s="809"/>
      <c r="Y391" s="857"/>
      <c r="Z391" s="856"/>
      <c r="AA391" s="856"/>
      <c r="AB391" s="856"/>
      <c r="AC391" s="856"/>
      <c r="AD391" s="809"/>
      <c r="AI391">
        <f t="shared" si="57"/>
        <v>0</v>
      </c>
      <c r="AJ391">
        <f t="shared" si="58"/>
        <v>0</v>
      </c>
      <c r="AK391">
        <f t="shared" si="59"/>
        <v>0</v>
      </c>
      <c r="AL391">
        <f t="shared" si="60"/>
        <v>0</v>
      </c>
      <c r="AM391" s="293">
        <f t="shared" si="61"/>
        <v>0</v>
      </c>
      <c r="AN391" s="352" t="str">
        <f>IF(AM391=0,"",
IF(SUM($AM$376:AM391)=1,AO391,
IF($AM$496&gt;SUM($AM$376:AM391),_xlfn.CONCAT(", ",AO391),
IF($AM$496=SUM($AM$376:AM391),_xlfn.CONCAT(" y ",AO391)))))</f>
        <v/>
      </c>
      <c r="AO391" s="120" t="s">
        <v>5155</v>
      </c>
      <c r="AP391" s="290">
        <f t="shared" si="62"/>
        <v>0</v>
      </c>
      <c r="AQ391" s="293">
        <f t="shared" si="63"/>
        <v>0</v>
      </c>
      <c r="AR391" s="283" t="str">
        <f>IF(AQ391=0,"",
IF(SUM($AQ$376:AQ391)=1,AS391,
IF($AQ$496&gt;SUM($AQ$376:AQ391),_xlfn.CONCAT(", ",AS391),
IF($AQ$496=SUM($AQ$376:AQ391),_xlfn.CONCAT(" y ",AS391)))))</f>
        <v/>
      </c>
      <c r="AS391" s="120" t="s">
        <v>5155</v>
      </c>
    </row>
    <row r="392" spans="1:45" ht="15" customHeight="1">
      <c r="A392" s="30"/>
      <c r="B392" s="31"/>
      <c r="C392" s="50" t="s">
        <v>5048</v>
      </c>
      <c r="D392" s="859" t="str">
        <f>IF(CNGE_2026_M1_Secc1_Sub1!$D57="","",CNGE_2026_M1_Secc1_Sub1!$D57)</f>
        <v/>
      </c>
      <c r="E392" s="723"/>
      <c r="F392" s="723"/>
      <c r="G392" s="723"/>
      <c r="H392" s="723"/>
      <c r="I392" s="723"/>
      <c r="J392" s="723"/>
      <c r="K392" s="723"/>
      <c r="L392" s="724"/>
      <c r="M392" s="857"/>
      <c r="N392" s="856"/>
      <c r="O392" s="856"/>
      <c r="P392" s="856"/>
      <c r="Q392" s="856"/>
      <c r="R392" s="809"/>
      <c r="S392" s="857"/>
      <c r="T392" s="856"/>
      <c r="U392" s="856"/>
      <c r="V392" s="856"/>
      <c r="W392" s="856"/>
      <c r="X392" s="809"/>
      <c r="Y392" s="857"/>
      <c r="Z392" s="856"/>
      <c r="AA392" s="856"/>
      <c r="AB392" s="856"/>
      <c r="AC392" s="856"/>
      <c r="AD392" s="809"/>
      <c r="AI392">
        <f t="shared" si="57"/>
        <v>0</v>
      </c>
      <c r="AJ392">
        <f t="shared" si="58"/>
        <v>0</v>
      </c>
      <c r="AK392">
        <f t="shared" si="59"/>
        <v>0</v>
      </c>
      <c r="AL392">
        <f t="shared" si="60"/>
        <v>0</v>
      </c>
      <c r="AM392" s="293">
        <f t="shared" si="61"/>
        <v>0</v>
      </c>
      <c r="AN392" s="352" t="str">
        <f>IF(AM392=0,"",
IF(SUM($AM$376:AM392)=1,AO392,
IF($AM$496&gt;SUM($AM$376:AM392),_xlfn.CONCAT(", ",AO392),
IF($AM$496=SUM($AM$376:AM392),_xlfn.CONCAT(" y ",AO392)))))</f>
        <v/>
      </c>
      <c r="AO392" s="120" t="s">
        <v>5157</v>
      </c>
      <c r="AP392" s="290">
        <f t="shared" si="62"/>
        <v>0</v>
      </c>
      <c r="AQ392" s="293">
        <f t="shared" si="63"/>
        <v>0</v>
      </c>
      <c r="AR392" s="283" t="str">
        <f>IF(AQ392=0,"",
IF(SUM($AQ$376:AQ392)=1,AS392,
IF($AQ$496&gt;SUM($AQ$376:AQ392),_xlfn.CONCAT(", ",AS392),
IF($AQ$496=SUM($AQ$376:AQ392),_xlfn.CONCAT(" y ",AS392)))))</f>
        <v/>
      </c>
      <c r="AS392" s="120" t="s">
        <v>5157</v>
      </c>
    </row>
    <row r="393" spans="1:45" ht="15" customHeight="1">
      <c r="A393" s="30"/>
      <c r="B393" s="31"/>
      <c r="C393" s="50" t="s">
        <v>5049</v>
      </c>
      <c r="D393" s="859" t="str">
        <f>IF(CNGE_2026_M1_Secc1_Sub1!$D58="","",CNGE_2026_M1_Secc1_Sub1!$D58)</f>
        <v/>
      </c>
      <c r="E393" s="723"/>
      <c r="F393" s="723"/>
      <c r="G393" s="723"/>
      <c r="H393" s="723"/>
      <c r="I393" s="723"/>
      <c r="J393" s="723"/>
      <c r="K393" s="723"/>
      <c r="L393" s="724"/>
      <c r="M393" s="857"/>
      <c r="N393" s="856"/>
      <c r="O393" s="856"/>
      <c r="P393" s="856"/>
      <c r="Q393" s="856"/>
      <c r="R393" s="809"/>
      <c r="S393" s="857"/>
      <c r="T393" s="856"/>
      <c r="U393" s="856"/>
      <c r="V393" s="856"/>
      <c r="W393" s="856"/>
      <c r="X393" s="809"/>
      <c r="Y393" s="857"/>
      <c r="Z393" s="856"/>
      <c r="AA393" s="856"/>
      <c r="AB393" s="856"/>
      <c r="AC393" s="856"/>
      <c r="AD393" s="809"/>
      <c r="AI393">
        <f t="shared" si="57"/>
        <v>0</v>
      </c>
      <c r="AJ393">
        <f t="shared" si="58"/>
        <v>0</v>
      </c>
      <c r="AK393">
        <f t="shared" si="59"/>
        <v>0</v>
      </c>
      <c r="AL393">
        <f t="shared" si="60"/>
        <v>0</v>
      </c>
      <c r="AM393" s="293">
        <f t="shared" si="61"/>
        <v>0</v>
      </c>
      <c r="AN393" s="352" t="str">
        <f>IF(AM393=0,"",
IF(SUM($AM$376:AM393)=1,AO393,
IF($AM$496&gt;SUM($AM$376:AM393),_xlfn.CONCAT(", ",AO393),
IF($AM$496=SUM($AM$376:AM393),_xlfn.CONCAT(" y ",AO393)))))</f>
        <v/>
      </c>
      <c r="AO393" s="120" t="s">
        <v>5159</v>
      </c>
      <c r="AP393" s="290">
        <f t="shared" si="62"/>
        <v>0</v>
      </c>
      <c r="AQ393" s="293">
        <f t="shared" si="63"/>
        <v>0</v>
      </c>
      <c r="AR393" s="283" t="str">
        <f>IF(AQ393=0,"",
IF(SUM($AQ$376:AQ393)=1,AS393,
IF($AQ$496&gt;SUM($AQ$376:AQ393),_xlfn.CONCAT(", ",AS393),
IF($AQ$496=SUM($AQ$376:AQ393),_xlfn.CONCAT(" y ",AS393)))))</f>
        <v/>
      </c>
      <c r="AS393" s="120" t="s">
        <v>5159</v>
      </c>
    </row>
    <row r="394" spans="1:45" ht="15" customHeight="1">
      <c r="A394" s="30"/>
      <c r="B394" s="31"/>
      <c r="C394" s="50" t="s">
        <v>5050</v>
      </c>
      <c r="D394" s="859" t="str">
        <f>IF(CNGE_2026_M1_Secc1_Sub1!$D59="","",CNGE_2026_M1_Secc1_Sub1!$D59)</f>
        <v/>
      </c>
      <c r="E394" s="723"/>
      <c r="F394" s="723"/>
      <c r="G394" s="723"/>
      <c r="H394" s="723"/>
      <c r="I394" s="723"/>
      <c r="J394" s="723"/>
      <c r="K394" s="723"/>
      <c r="L394" s="724"/>
      <c r="M394" s="857"/>
      <c r="N394" s="856"/>
      <c r="O394" s="856"/>
      <c r="P394" s="856"/>
      <c r="Q394" s="856"/>
      <c r="R394" s="809"/>
      <c r="S394" s="857"/>
      <c r="T394" s="856"/>
      <c r="U394" s="856"/>
      <c r="V394" s="856"/>
      <c r="W394" s="856"/>
      <c r="X394" s="809"/>
      <c r="Y394" s="857"/>
      <c r="Z394" s="856"/>
      <c r="AA394" s="856"/>
      <c r="AB394" s="856"/>
      <c r="AC394" s="856"/>
      <c r="AD394" s="809"/>
      <c r="AI394">
        <f t="shared" si="57"/>
        <v>0</v>
      </c>
      <c r="AJ394">
        <f t="shared" si="58"/>
        <v>0</v>
      </c>
      <c r="AK394">
        <f t="shared" si="59"/>
        <v>0</v>
      </c>
      <c r="AL394">
        <f t="shared" si="60"/>
        <v>0</v>
      </c>
      <c r="AM394" s="293">
        <f t="shared" si="61"/>
        <v>0</v>
      </c>
      <c r="AN394" s="352" t="str">
        <f>IF(AM394=0,"",
IF(SUM($AM$376:AM394)=1,AO394,
IF($AM$496&gt;SUM($AM$376:AM394),_xlfn.CONCAT(", ",AO394),
IF($AM$496=SUM($AM$376:AM394),_xlfn.CONCAT(" y ",AO394)))))</f>
        <v/>
      </c>
      <c r="AO394" s="120" t="s">
        <v>5161</v>
      </c>
      <c r="AP394" s="290">
        <f t="shared" si="62"/>
        <v>0</v>
      </c>
      <c r="AQ394" s="293">
        <f t="shared" si="63"/>
        <v>0</v>
      </c>
      <c r="AR394" s="283" t="str">
        <f>IF(AQ394=0,"",
IF(SUM($AQ$376:AQ394)=1,AS394,
IF($AQ$496&gt;SUM($AQ$376:AQ394),_xlfn.CONCAT(", ",AS394),
IF($AQ$496=SUM($AQ$376:AQ394),_xlfn.CONCAT(" y ",AS394)))))</f>
        <v/>
      </c>
      <c r="AS394" s="120" t="s">
        <v>5161</v>
      </c>
    </row>
    <row r="395" spans="1:45" ht="15" customHeight="1">
      <c r="A395" s="30"/>
      <c r="B395" s="31"/>
      <c r="C395" s="50" t="s">
        <v>5051</v>
      </c>
      <c r="D395" s="859" t="str">
        <f>IF(CNGE_2026_M1_Secc1_Sub1!$D60="","",CNGE_2026_M1_Secc1_Sub1!$D60)</f>
        <v/>
      </c>
      <c r="E395" s="723"/>
      <c r="F395" s="723"/>
      <c r="G395" s="723"/>
      <c r="H395" s="723"/>
      <c r="I395" s="723"/>
      <c r="J395" s="723"/>
      <c r="K395" s="723"/>
      <c r="L395" s="724"/>
      <c r="M395" s="857"/>
      <c r="N395" s="856"/>
      <c r="O395" s="856"/>
      <c r="P395" s="856"/>
      <c r="Q395" s="856"/>
      <c r="R395" s="809"/>
      <c r="S395" s="857"/>
      <c r="T395" s="856"/>
      <c r="U395" s="856"/>
      <c r="V395" s="856"/>
      <c r="W395" s="856"/>
      <c r="X395" s="809"/>
      <c r="Y395" s="857"/>
      <c r="Z395" s="856"/>
      <c r="AA395" s="856"/>
      <c r="AB395" s="856"/>
      <c r="AC395" s="856"/>
      <c r="AD395" s="809"/>
      <c r="AI395">
        <f t="shared" si="57"/>
        <v>0</v>
      </c>
      <c r="AJ395">
        <f t="shared" si="58"/>
        <v>0</v>
      </c>
      <c r="AK395">
        <f t="shared" si="59"/>
        <v>0</v>
      </c>
      <c r="AL395">
        <f t="shared" si="60"/>
        <v>0</v>
      </c>
      <c r="AM395" s="293">
        <f t="shared" si="61"/>
        <v>0</v>
      </c>
      <c r="AN395" s="352" t="str">
        <f>IF(AM395=0,"",
IF(SUM($AM$376:AM395)=1,AO395,
IF($AM$496&gt;SUM($AM$376:AM395),_xlfn.CONCAT(", ",AO395),
IF($AM$496=SUM($AM$376:AM395),_xlfn.CONCAT(" y ",AO395)))))</f>
        <v/>
      </c>
      <c r="AO395" s="120" t="s">
        <v>5163</v>
      </c>
      <c r="AP395" s="290">
        <f t="shared" si="62"/>
        <v>0</v>
      </c>
      <c r="AQ395" s="293">
        <f t="shared" si="63"/>
        <v>0</v>
      </c>
      <c r="AR395" s="283" t="str">
        <f>IF(AQ395=0,"",
IF(SUM($AQ$376:AQ395)=1,AS395,
IF($AQ$496&gt;SUM($AQ$376:AQ395),_xlfn.CONCAT(", ",AS395),
IF($AQ$496=SUM($AQ$376:AQ395),_xlfn.CONCAT(" y ",AS395)))))</f>
        <v/>
      </c>
      <c r="AS395" s="120" t="s">
        <v>5163</v>
      </c>
    </row>
    <row r="396" spans="1:45" ht="15" customHeight="1">
      <c r="A396" s="30"/>
      <c r="B396" s="31"/>
      <c r="C396" s="50" t="s">
        <v>5052</v>
      </c>
      <c r="D396" s="859" t="str">
        <f>IF(CNGE_2026_M1_Secc1_Sub1!$D61="","",CNGE_2026_M1_Secc1_Sub1!$D61)</f>
        <v/>
      </c>
      <c r="E396" s="723"/>
      <c r="F396" s="723"/>
      <c r="G396" s="723"/>
      <c r="H396" s="723"/>
      <c r="I396" s="723"/>
      <c r="J396" s="723"/>
      <c r="K396" s="723"/>
      <c r="L396" s="724"/>
      <c r="M396" s="857"/>
      <c r="N396" s="856"/>
      <c r="O396" s="856"/>
      <c r="P396" s="856"/>
      <c r="Q396" s="856"/>
      <c r="R396" s="809"/>
      <c r="S396" s="857"/>
      <c r="T396" s="856"/>
      <c r="U396" s="856"/>
      <c r="V396" s="856"/>
      <c r="W396" s="856"/>
      <c r="X396" s="809"/>
      <c r="Y396" s="857"/>
      <c r="Z396" s="856"/>
      <c r="AA396" s="856"/>
      <c r="AB396" s="856"/>
      <c r="AC396" s="856"/>
      <c r="AD396" s="809"/>
      <c r="AI396">
        <f t="shared" si="57"/>
        <v>0</v>
      </c>
      <c r="AJ396">
        <f t="shared" si="58"/>
        <v>0</v>
      </c>
      <c r="AK396">
        <f t="shared" si="59"/>
        <v>0</v>
      </c>
      <c r="AL396">
        <f t="shared" si="60"/>
        <v>0</v>
      </c>
      <c r="AM396" s="293">
        <f t="shared" si="61"/>
        <v>0</v>
      </c>
      <c r="AN396" s="352" t="str">
        <f>IF(AM396=0,"",
IF(SUM($AM$376:AM396)=1,AO396,
IF($AM$496&gt;SUM($AM$376:AM396),_xlfn.CONCAT(", ",AO396),
IF($AM$496=SUM($AM$376:AM396),_xlfn.CONCAT(" y ",AO396)))))</f>
        <v/>
      </c>
      <c r="AO396" s="120" t="s">
        <v>5165</v>
      </c>
      <c r="AP396" s="290">
        <f t="shared" si="62"/>
        <v>0</v>
      </c>
      <c r="AQ396" s="293">
        <f t="shared" si="63"/>
        <v>0</v>
      </c>
      <c r="AR396" s="283" t="str">
        <f>IF(AQ396=0,"",
IF(SUM($AQ$376:AQ396)=1,AS396,
IF($AQ$496&gt;SUM($AQ$376:AQ396),_xlfn.CONCAT(", ",AS396),
IF($AQ$496=SUM($AQ$376:AQ396),_xlfn.CONCAT(" y ",AS396)))))</f>
        <v/>
      </c>
      <c r="AS396" s="120" t="s">
        <v>5165</v>
      </c>
    </row>
    <row r="397" spans="1:45" ht="15" customHeight="1">
      <c r="A397" s="30"/>
      <c r="B397" s="31"/>
      <c r="C397" s="50" t="s">
        <v>5053</v>
      </c>
      <c r="D397" s="859" t="str">
        <f>IF(CNGE_2026_M1_Secc1_Sub1!$D62="","",CNGE_2026_M1_Secc1_Sub1!$D62)</f>
        <v/>
      </c>
      <c r="E397" s="723"/>
      <c r="F397" s="723"/>
      <c r="G397" s="723"/>
      <c r="H397" s="723"/>
      <c r="I397" s="723"/>
      <c r="J397" s="723"/>
      <c r="K397" s="723"/>
      <c r="L397" s="724"/>
      <c r="M397" s="857"/>
      <c r="N397" s="856"/>
      <c r="O397" s="856"/>
      <c r="P397" s="856"/>
      <c r="Q397" s="856"/>
      <c r="R397" s="809"/>
      <c r="S397" s="857"/>
      <c r="T397" s="856"/>
      <c r="U397" s="856"/>
      <c r="V397" s="856"/>
      <c r="W397" s="856"/>
      <c r="X397" s="809"/>
      <c r="Y397" s="857"/>
      <c r="Z397" s="856"/>
      <c r="AA397" s="856"/>
      <c r="AB397" s="856"/>
      <c r="AC397" s="856"/>
      <c r="AD397" s="809"/>
      <c r="AI397">
        <f t="shared" si="57"/>
        <v>0</v>
      </c>
      <c r="AJ397">
        <f t="shared" si="58"/>
        <v>0</v>
      </c>
      <c r="AK397">
        <f t="shared" si="59"/>
        <v>0</v>
      </c>
      <c r="AL397">
        <f t="shared" si="60"/>
        <v>0</v>
      </c>
      <c r="AM397" s="293">
        <f t="shared" si="61"/>
        <v>0</v>
      </c>
      <c r="AN397" s="352" t="str">
        <f>IF(AM397=0,"",
IF(SUM($AM$376:AM397)=1,AO397,
IF($AM$496&gt;SUM($AM$376:AM397),_xlfn.CONCAT(", ",AO397),
IF($AM$496=SUM($AM$376:AM397),_xlfn.CONCAT(" y ",AO397)))))</f>
        <v/>
      </c>
      <c r="AO397" s="120" t="s">
        <v>5167</v>
      </c>
      <c r="AP397" s="290">
        <f t="shared" si="62"/>
        <v>0</v>
      </c>
      <c r="AQ397" s="293">
        <f t="shared" si="63"/>
        <v>0</v>
      </c>
      <c r="AR397" s="283" t="str">
        <f>IF(AQ397=0,"",
IF(SUM($AQ$376:AQ397)=1,AS397,
IF($AQ$496&gt;SUM($AQ$376:AQ397),_xlfn.CONCAT(", ",AS397),
IF($AQ$496=SUM($AQ$376:AQ397),_xlfn.CONCAT(" y ",AS397)))))</f>
        <v/>
      </c>
      <c r="AS397" s="120" t="s">
        <v>5167</v>
      </c>
    </row>
    <row r="398" spans="1:45" ht="15" customHeight="1">
      <c r="A398" s="30"/>
      <c r="B398" s="31"/>
      <c r="C398" s="50" t="s">
        <v>5054</v>
      </c>
      <c r="D398" s="859" t="str">
        <f>IF(CNGE_2026_M1_Secc1_Sub1!$D63="","",CNGE_2026_M1_Secc1_Sub1!$D63)</f>
        <v/>
      </c>
      <c r="E398" s="723"/>
      <c r="F398" s="723"/>
      <c r="G398" s="723"/>
      <c r="H398" s="723"/>
      <c r="I398" s="723"/>
      <c r="J398" s="723"/>
      <c r="K398" s="723"/>
      <c r="L398" s="724"/>
      <c r="M398" s="857"/>
      <c r="N398" s="856"/>
      <c r="O398" s="856"/>
      <c r="P398" s="856"/>
      <c r="Q398" s="856"/>
      <c r="R398" s="809"/>
      <c r="S398" s="857"/>
      <c r="T398" s="856"/>
      <c r="U398" s="856"/>
      <c r="V398" s="856"/>
      <c r="W398" s="856"/>
      <c r="X398" s="809"/>
      <c r="Y398" s="857"/>
      <c r="Z398" s="856"/>
      <c r="AA398" s="856"/>
      <c r="AB398" s="856"/>
      <c r="AC398" s="856"/>
      <c r="AD398" s="809"/>
      <c r="AI398">
        <f t="shared" si="57"/>
        <v>0</v>
      </c>
      <c r="AJ398">
        <f t="shared" si="58"/>
        <v>0</v>
      </c>
      <c r="AK398">
        <f t="shared" si="59"/>
        <v>0</v>
      </c>
      <c r="AL398">
        <f t="shared" si="60"/>
        <v>0</v>
      </c>
      <c r="AM398" s="293">
        <f t="shared" si="61"/>
        <v>0</v>
      </c>
      <c r="AN398" s="352" t="str">
        <f>IF(AM398=0,"",
IF(SUM($AM$376:AM398)=1,AO398,
IF($AM$496&gt;SUM($AM$376:AM398),_xlfn.CONCAT(", ",AO398),
IF($AM$496=SUM($AM$376:AM398),_xlfn.CONCAT(" y ",AO398)))))</f>
        <v/>
      </c>
      <c r="AO398" s="120" t="s">
        <v>5169</v>
      </c>
      <c r="AP398" s="290">
        <f t="shared" si="62"/>
        <v>0</v>
      </c>
      <c r="AQ398" s="293">
        <f t="shared" si="63"/>
        <v>0</v>
      </c>
      <c r="AR398" s="283" t="str">
        <f>IF(AQ398=0,"",
IF(SUM($AQ$376:AQ398)=1,AS398,
IF($AQ$496&gt;SUM($AQ$376:AQ398),_xlfn.CONCAT(", ",AS398),
IF($AQ$496=SUM($AQ$376:AQ398),_xlfn.CONCAT(" y ",AS398)))))</f>
        <v/>
      </c>
      <c r="AS398" s="120" t="s">
        <v>5169</v>
      </c>
    </row>
    <row r="399" spans="1:45" ht="15" customHeight="1">
      <c r="A399" s="30"/>
      <c r="B399" s="31"/>
      <c r="C399" s="50" t="s">
        <v>5055</v>
      </c>
      <c r="D399" s="859" t="str">
        <f>IF(CNGE_2026_M1_Secc1_Sub1!$D64="","",CNGE_2026_M1_Secc1_Sub1!$D64)</f>
        <v/>
      </c>
      <c r="E399" s="723"/>
      <c r="F399" s="723"/>
      <c r="G399" s="723"/>
      <c r="H399" s="723"/>
      <c r="I399" s="723"/>
      <c r="J399" s="723"/>
      <c r="K399" s="723"/>
      <c r="L399" s="724"/>
      <c r="M399" s="857"/>
      <c r="N399" s="856"/>
      <c r="O399" s="856"/>
      <c r="P399" s="856"/>
      <c r="Q399" s="856"/>
      <c r="R399" s="809"/>
      <c r="S399" s="857"/>
      <c r="T399" s="856"/>
      <c r="U399" s="856"/>
      <c r="V399" s="856"/>
      <c r="W399" s="856"/>
      <c r="X399" s="809"/>
      <c r="Y399" s="857"/>
      <c r="Z399" s="856"/>
      <c r="AA399" s="856"/>
      <c r="AB399" s="856"/>
      <c r="AC399" s="856"/>
      <c r="AD399" s="809"/>
      <c r="AI399">
        <f t="shared" si="57"/>
        <v>0</v>
      </c>
      <c r="AJ399">
        <f t="shared" si="58"/>
        <v>0</v>
      </c>
      <c r="AK399">
        <f t="shared" si="59"/>
        <v>0</v>
      </c>
      <c r="AL399">
        <f t="shared" si="60"/>
        <v>0</v>
      </c>
      <c r="AM399" s="293">
        <f t="shared" si="61"/>
        <v>0</v>
      </c>
      <c r="AN399" s="352" t="str">
        <f>IF(AM399=0,"",
IF(SUM($AM$376:AM399)=1,AO399,
IF($AM$496&gt;SUM($AM$376:AM399),_xlfn.CONCAT(", ",AO399),
IF($AM$496=SUM($AM$376:AM399),_xlfn.CONCAT(" y ",AO399)))))</f>
        <v/>
      </c>
      <c r="AO399" s="120" t="s">
        <v>5171</v>
      </c>
      <c r="AP399" s="290">
        <f t="shared" si="62"/>
        <v>0</v>
      </c>
      <c r="AQ399" s="293">
        <f t="shared" si="63"/>
        <v>0</v>
      </c>
      <c r="AR399" s="283" t="str">
        <f>IF(AQ399=0,"",
IF(SUM($AQ$376:AQ399)=1,AS399,
IF($AQ$496&gt;SUM($AQ$376:AQ399),_xlfn.CONCAT(", ",AS399),
IF($AQ$496=SUM($AQ$376:AQ399),_xlfn.CONCAT(" y ",AS399)))))</f>
        <v/>
      </c>
      <c r="AS399" s="120" t="s">
        <v>5171</v>
      </c>
    </row>
    <row r="400" spans="1:45" ht="15" customHeight="1">
      <c r="A400" s="30"/>
      <c r="B400" s="31"/>
      <c r="C400" s="50" t="s">
        <v>5056</v>
      </c>
      <c r="D400" s="859" t="str">
        <f>IF(CNGE_2026_M1_Secc1_Sub1!$D65="","",CNGE_2026_M1_Secc1_Sub1!$D65)</f>
        <v/>
      </c>
      <c r="E400" s="723"/>
      <c r="F400" s="723"/>
      <c r="G400" s="723"/>
      <c r="H400" s="723"/>
      <c r="I400" s="723"/>
      <c r="J400" s="723"/>
      <c r="K400" s="723"/>
      <c r="L400" s="724"/>
      <c r="M400" s="857"/>
      <c r="N400" s="856"/>
      <c r="O400" s="856"/>
      <c r="P400" s="856"/>
      <c r="Q400" s="856"/>
      <c r="R400" s="809"/>
      <c r="S400" s="857"/>
      <c r="T400" s="856"/>
      <c r="U400" s="856"/>
      <c r="V400" s="856"/>
      <c r="W400" s="856"/>
      <c r="X400" s="809"/>
      <c r="Y400" s="857"/>
      <c r="Z400" s="856"/>
      <c r="AA400" s="856"/>
      <c r="AB400" s="856"/>
      <c r="AC400" s="856"/>
      <c r="AD400" s="809"/>
      <c r="AI400">
        <f t="shared" si="57"/>
        <v>0</v>
      </c>
      <c r="AJ400">
        <f t="shared" si="58"/>
        <v>0</v>
      </c>
      <c r="AK400">
        <f t="shared" si="59"/>
        <v>0</v>
      </c>
      <c r="AL400">
        <f t="shared" si="60"/>
        <v>0</v>
      </c>
      <c r="AM400" s="293">
        <f t="shared" si="61"/>
        <v>0</v>
      </c>
      <c r="AN400" s="352" t="str">
        <f>IF(AM400=0,"",
IF(SUM($AM$376:AM400)=1,AO400,
IF($AM$496&gt;SUM($AM$376:AM400),_xlfn.CONCAT(", ",AO400),
IF($AM$496=SUM($AM$376:AM400),_xlfn.CONCAT(" y ",AO400)))))</f>
        <v/>
      </c>
      <c r="AO400" s="120" t="s">
        <v>5173</v>
      </c>
      <c r="AP400" s="290">
        <f t="shared" si="62"/>
        <v>0</v>
      </c>
      <c r="AQ400" s="293">
        <f t="shared" si="63"/>
        <v>0</v>
      </c>
      <c r="AR400" s="283" t="str">
        <f>IF(AQ400=0,"",
IF(SUM($AQ$376:AQ400)=1,AS400,
IF($AQ$496&gt;SUM($AQ$376:AQ400),_xlfn.CONCAT(", ",AS400),
IF($AQ$496=SUM($AQ$376:AQ400),_xlfn.CONCAT(" y ",AS400)))))</f>
        <v/>
      </c>
      <c r="AS400" s="120" t="s">
        <v>5173</v>
      </c>
    </row>
    <row r="401" spans="1:45" ht="15" customHeight="1">
      <c r="A401" s="30"/>
      <c r="B401" s="31"/>
      <c r="C401" s="50" t="s">
        <v>5057</v>
      </c>
      <c r="D401" s="859" t="str">
        <f>IF(CNGE_2026_M1_Secc1_Sub1!$D66="","",CNGE_2026_M1_Secc1_Sub1!$D66)</f>
        <v/>
      </c>
      <c r="E401" s="723"/>
      <c r="F401" s="723"/>
      <c r="G401" s="723"/>
      <c r="H401" s="723"/>
      <c r="I401" s="723"/>
      <c r="J401" s="723"/>
      <c r="K401" s="723"/>
      <c r="L401" s="724"/>
      <c r="M401" s="857"/>
      <c r="N401" s="856"/>
      <c r="O401" s="856"/>
      <c r="P401" s="856"/>
      <c r="Q401" s="856"/>
      <c r="R401" s="809"/>
      <c r="S401" s="857"/>
      <c r="T401" s="856"/>
      <c r="U401" s="856"/>
      <c r="V401" s="856"/>
      <c r="W401" s="856"/>
      <c r="X401" s="809"/>
      <c r="Y401" s="857"/>
      <c r="Z401" s="856"/>
      <c r="AA401" s="856"/>
      <c r="AB401" s="856"/>
      <c r="AC401" s="856"/>
      <c r="AD401" s="809"/>
      <c r="AI401">
        <f t="shared" si="57"/>
        <v>0</v>
      </c>
      <c r="AJ401">
        <f t="shared" si="58"/>
        <v>0</v>
      </c>
      <c r="AK401">
        <f t="shared" si="59"/>
        <v>0</v>
      </c>
      <c r="AL401">
        <f t="shared" si="60"/>
        <v>0</v>
      </c>
      <c r="AM401" s="293">
        <f t="shared" si="61"/>
        <v>0</v>
      </c>
      <c r="AN401" s="352" t="str">
        <f>IF(AM401=0,"",
IF(SUM($AM$376:AM401)=1,AO401,
IF($AM$496&gt;SUM($AM$376:AM401),_xlfn.CONCAT(", ",AO401),
IF($AM$496=SUM($AM$376:AM401),_xlfn.CONCAT(" y ",AO401)))))</f>
        <v/>
      </c>
      <c r="AO401" s="120" t="s">
        <v>5175</v>
      </c>
      <c r="AP401" s="290">
        <f t="shared" si="62"/>
        <v>0</v>
      </c>
      <c r="AQ401" s="293">
        <f t="shared" si="63"/>
        <v>0</v>
      </c>
      <c r="AR401" s="283" t="str">
        <f>IF(AQ401=0,"",
IF(SUM($AQ$376:AQ401)=1,AS401,
IF($AQ$496&gt;SUM($AQ$376:AQ401),_xlfn.CONCAT(", ",AS401),
IF($AQ$496=SUM($AQ$376:AQ401),_xlfn.CONCAT(" y ",AS401)))))</f>
        <v/>
      </c>
      <c r="AS401" s="120" t="s">
        <v>5175</v>
      </c>
    </row>
    <row r="402" spans="1:45" ht="15" customHeight="1">
      <c r="A402" s="30"/>
      <c r="B402" s="31"/>
      <c r="C402" s="50" t="s">
        <v>5058</v>
      </c>
      <c r="D402" s="859" t="str">
        <f>IF(CNGE_2026_M1_Secc1_Sub1!$D67="","",CNGE_2026_M1_Secc1_Sub1!$D67)</f>
        <v/>
      </c>
      <c r="E402" s="723"/>
      <c r="F402" s="723"/>
      <c r="G402" s="723"/>
      <c r="H402" s="723"/>
      <c r="I402" s="723"/>
      <c r="J402" s="723"/>
      <c r="K402" s="723"/>
      <c r="L402" s="724"/>
      <c r="M402" s="857"/>
      <c r="N402" s="856"/>
      <c r="O402" s="856"/>
      <c r="P402" s="856"/>
      <c r="Q402" s="856"/>
      <c r="R402" s="809"/>
      <c r="S402" s="857"/>
      <c r="T402" s="856"/>
      <c r="U402" s="856"/>
      <c r="V402" s="856"/>
      <c r="W402" s="856"/>
      <c r="X402" s="809"/>
      <c r="Y402" s="857"/>
      <c r="Z402" s="856"/>
      <c r="AA402" s="856"/>
      <c r="AB402" s="856"/>
      <c r="AC402" s="856"/>
      <c r="AD402" s="809"/>
      <c r="AI402">
        <f t="shared" si="57"/>
        <v>0</v>
      </c>
      <c r="AJ402">
        <f t="shared" si="58"/>
        <v>0</v>
      </c>
      <c r="AK402">
        <f t="shared" si="59"/>
        <v>0</v>
      </c>
      <c r="AL402">
        <f t="shared" si="60"/>
        <v>0</v>
      </c>
      <c r="AM402" s="293">
        <f t="shared" si="61"/>
        <v>0</v>
      </c>
      <c r="AN402" s="352" t="str">
        <f>IF(AM402=0,"",
IF(SUM($AM$376:AM402)=1,AO402,
IF($AM$496&gt;SUM($AM$376:AM402),_xlfn.CONCAT(", ",AO402),
IF($AM$496=SUM($AM$376:AM402),_xlfn.CONCAT(" y ",AO402)))))</f>
        <v/>
      </c>
      <c r="AO402" s="120" t="s">
        <v>5177</v>
      </c>
      <c r="AP402" s="290">
        <f t="shared" si="62"/>
        <v>0</v>
      </c>
      <c r="AQ402" s="293">
        <f t="shared" si="63"/>
        <v>0</v>
      </c>
      <c r="AR402" s="283" t="str">
        <f>IF(AQ402=0,"",
IF(SUM($AQ$376:AQ402)=1,AS402,
IF($AQ$496&gt;SUM($AQ$376:AQ402),_xlfn.CONCAT(", ",AS402),
IF($AQ$496=SUM($AQ$376:AQ402),_xlfn.CONCAT(" y ",AS402)))))</f>
        <v/>
      </c>
      <c r="AS402" s="120" t="s">
        <v>5177</v>
      </c>
    </row>
    <row r="403" spans="1:45" ht="15" customHeight="1">
      <c r="A403" s="30"/>
      <c r="B403" s="31"/>
      <c r="C403" s="50" t="s">
        <v>5059</v>
      </c>
      <c r="D403" s="859" t="str">
        <f>IF(CNGE_2026_M1_Secc1_Sub1!$D68="","",CNGE_2026_M1_Secc1_Sub1!$D68)</f>
        <v/>
      </c>
      <c r="E403" s="723"/>
      <c r="F403" s="723"/>
      <c r="G403" s="723"/>
      <c r="H403" s="723"/>
      <c r="I403" s="723"/>
      <c r="J403" s="723"/>
      <c r="K403" s="723"/>
      <c r="L403" s="724"/>
      <c r="M403" s="857"/>
      <c r="N403" s="856"/>
      <c r="O403" s="856"/>
      <c r="P403" s="856"/>
      <c r="Q403" s="856"/>
      <c r="R403" s="809"/>
      <c r="S403" s="857"/>
      <c r="T403" s="856"/>
      <c r="U403" s="856"/>
      <c r="V403" s="856"/>
      <c r="W403" s="856"/>
      <c r="X403" s="809"/>
      <c r="Y403" s="857"/>
      <c r="Z403" s="856"/>
      <c r="AA403" s="856"/>
      <c r="AB403" s="856"/>
      <c r="AC403" s="856"/>
      <c r="AD403" s="809"/>
      <c r="AI403">
        <f t="shared" si="57"/>
        <v>0</v>
      </c>
      <c r="AJ403">
        <f t="shared" si="58"/>
        <v>0</v>
      </c>
      <c r="AK403">
        <f t="shared" si="59"/>
        <v>0</v>
      </c>
      <c r="AL403">
        <f t="shared" si="60"/>
        <v>0</v>
      </c>
      <c r="AM403" s="293">
        <f t="shared" si="61"/>
        <v>0</v>
      </c>
      <c r="AN403" s="352" t="str">
        <f>IF(AM403=0,"",
IF(SUM($AM$376:AM403)=1,AO403,
IF($AM$496&gt;SUM($AM$376:AM403),_xlfn.CONCAT(", ",AO403),
IF($AM$496=SUM($AM$376:AM403),_xlfn.CONCAT(" y ",AO403)))))</f>
        <v/>
      </c>
      <c r="AO403" s="120" t="s">
        <v>5179</v>
      </c>
      <c r="AP403" s="290">
        <f t="shared" si="62"/>
        <v>0</v>
      </c>
      <c r="AQ403" s="293">
        <f t="shared" si="63"/>
        <v>0</v>
      </c>
      <c r="AR403" s="283" t="str">
        <f>IF(AQ403=0,"",
IF(SUM($AQ$376:AQ403)=1,AS403,
IF($AQ$496&gt;SUM($AQ$376:AQ403),_xlfn.CONCAT(", ",AS403),
IF($AQ$496=SUM($AQ$376:AQ403),_xlfn.CONCAT(" y ",AS403)))))</f>
        <v/>
      </c>
      <c r="AS403" s="120" t="s">
        <v>5179</v>
      </c>
    </row>
    <row r="404" spans="1:45" ht="15" customHeight="1">
      <c r="A404" s="30"/>
      <c r="B404" s="31"/>
      <c r="C404" s="50" t="s">
        <v>5060</v>
      </c>
      <c r="D404" s="859" t="str">
        <f>IF(CNGE_2026_M1_Secc1_Sub1!$D69="","",CNGE_2026_M1_Secc1_Sub1!$D69)</f>
        <v/>
      </c>
      <c r="E404" s="723"/>
      <c r="F404" s="723"/>
      <c r="G404" s="723"/>
      <c r="H404" s="723"/>
      <c r="I404" s="723"/>
      <c r="J404" s="723"/>
      <c r="K404" s="723"/>
      <c r="L404" s="724"/>
      <c r="M404" s="857"/>
      <c r="N404" s="856"/>
      <c r="O404" s="856"/>
      <c r="P404" s="856"/>
      <c r="Q404" s="856"/>
      <c r="R404" s="809"/>
      <c r="S404" s="857"/>
      <c r="T404" s="856"/>
      <c r="U404" s="856"/>
      <c r="V404" s="856"/>
      <c r="W404" s="856"/>
      <c r="X404" s="809"/>
      <c r="Y404" s="857"/>
      <c r="Z404" s="856"/>
      <c r="AA404" s="856"/>
      <c r="AB404" s="856"/>
      <c r="AC404" s="856"/>
      <c r="AD404" s="809"/>
      <c r="AI404">
        <f t="shared" si="57"/>
        <v>0</v>
      </c>
      <c r="AJ404">
        <f t="shared" si="58"/>
        <v>0</v>
      </c>
      <c r="AK404">
        <f t="shared" si="59"/>
        <v>0</v>
      </c>
      <c r="AL404">
        <f t="shared" si="60"/>
        <v>0</v>
      </c>
      <c r="AM404" s="293">
        <f t="shared" si="61"/>
        <v>0</v>
      </c>
      <c r="AN404" s="352" t="str">
        <f>IF(AM404=0,"",
IF(SUM($AM$376:AM404)=1,AO404,
IF($AM$496&gt;SUM($AM$376:AM404),_xlfn.CONCAT(", ",AO404),
IF($AM$496=SUM($AM$376:AM404),_xlfn.CONCAT(" y ",AO404)))))</f>
        <v/>
      </c>
      <c r="AO404" s="120" t="s">
        <v>5181</v>
      </c>
      <c r="AP404" s="290">
        <f t="shared" si="62"/>
        <v>0</v>
      </c>
      <c r="AQ404" s="293">
        <f t="shared" si="63"/>
        <v>0</v>
      </c>
      <c r="AR404" s="283" t="str">
        <f>IF(AQ404=0,"",
IF(SUM($AQ$376:AQ404)=1,AS404,
IF($AQ$496&gt;SUM($AQ$376:AQ404),_xlfn.CONCAT(", ",AS404),
IF($AQ$496=SUM($AQ$376:AQ404),_xlfn.CONCAT(" y ",AS404)))))</f>
        <v/>
      </c>
      <c r="AS404" s="120" t="s">
        <v>5181</v>
      </c>
    </row>
    <row r="405" spans="1:45" ht="15" customHeight="1">
      <c r="A405" s="30"/>
      <c r="B405" s="31"/>
      <c r="C405" s="50" t="s">
        <v>5061</v>
      </c>
      <c r="D405" s="859" t="str">
        <f>IF(CNGE_2026_M1_Secc1_Sub1!$D70="","",CNGE_2026_M1_Secc1_Sub1!$D70)</f>
        <v/>
      </c>
      <c r="E405" s="723"/>
      <c r="F405" s="723"/>
      <c r="G405" s="723"/>
      <c r="H405" s="723"/>
      <c r="I405" s="723"/>
      <c r="J405" s="723"/>
      <c r="K405" s="723"/>
      <c r="L405" s="724"/>
      <c r="M405" s="857"/>
      <c r="N405" s="856"/>
      <c r="O405" s="856"/>
      <c r="P405" s="856"/>
      <c r="Q405" s="856"/>
      <c r="R405" s="809"/>
      <c r="S405" s="857"/>
      <c r="T405" s="856"/>
      <c r="U405" s="856"/>
      <c r="V405" s="856"/>
      <c r="W405" s="856"/>
      <c r="X405" s="809"/>
      <c r="Y405" s="857"/>
      <c r="Z405" s="856"/>
      <c r="AA405" s="856"/>
      <c r="AB405" s="856"/>
      <c r="AC405" s="856"/>
      <c r="AD405" s="809"/>
      <c r="AI405">
        <f t="shared" si="57"/>
        <v>0</v>
      </c>
      <c r="AJ405">
        <f t="shared" si="58"/>
        <v>0</v>
      </c>
      <c r="AK405">
        <f t="shared" si="59"/>
        <v>0</v>
      </c>
      <c r="AL405">
        <f t="shared" si="60"/>
        <v>0</v>
      </c>
      <c r="AM405" s="293">
        <f t="shared" si="61"/>
        <v>0</v>
      </c>
      <c r="AN405" s="352" t="str">
        <f>IF(AM405=0,"",
IF(SUM($AM$376:AM405)=1,AO405,
IF($AM$496&gt;SUM($AM$376:AM405),_xlfn.CONCAT(", ",AO405),
IF($AM$496=SUM($AM$376:AM405),_xlfn.CONCAT(" y ",AO405)))))</f>
        <v/>
      </c>
      <c r="AO405" s="120" t="s">
        <v>5183</v>
      </c>
      <c r="AP405" s="290">
        <f t="shared" si="62"/>
        <v>0</v>
      </c>
      <c r="AQ405" s="293">
        <f t="shared" si="63"/>
        <v>0</v>
      </c>
      <c r="AR405" s="283" t="str">
        <f>IF(AQ405=0,"",
IF(SUM($AQ$376:AQ405)=1,AS405,
IF($AQ$496&gt;SUM($AQ$376:AQ405),_xlfn.CONCAT(", ",AS405),
IF($AQ$496=SUM($AQ$376:AQ405),_xlfn.CONCAT(" y ",AS405)))))</f>
        <v/>
      </c>
      <c r="AS405" s="120" t="s">
        <v>5183</v>
      </c>
    </row>
    <row r="406" spans="1:45" ht="15" customHeight="1">
      <c r="A406" s="30"/>
      <c r="B406" s="31"/>
      <c r="C406" s="50" t="s">
        <v>5062</v>
      </c>
      <c r="D406" s="859" t="str">
        <f>IF(CNGE_2026_M1_Secc1_Sub1!$D71="","",CNGE_2026_M1_Secc1_Sub1!$D71)</f>
        <v/>
      </c>
      <c r="E406" s="723"/>
      <c r="F406" s="723"/>
      <c r="G406" s="723"/>
      <c r="H406" s="723"/>
      <c r="I406" s="723"/>
      <c r="J406" s="723"/>
      <c r="K406" s="723"/>
      <c r="L406" s="724"/>
      <c r="M406" s="857"/>
      <c r="N406" s="856"/>
      <c r="O406" s="856"/>
      <c r="P406" s="856"/>
      <c r="Q406" s="856"/>
      <c r="R406" s="809"/>
      <c r="S406" s="857"/>
      <c r="T406" s="856"/>
      <c r="U406" s="856"/>
      <c r="V406" s="856"/>
      <c r="W406" s="856"/>
      <c r="X406" s="809"/>
      <c r="Y406" s="857"/>
      <c r="Z406" s="856"/>
      <c r="AA406" s="856"/>
      <c r="AB406" s="856"/>
      <c r="AC406" s="856"/>
      <c r="AD406" s="809"/>
      <c r="AI406">
        <f t="shared" si="57"/>
        <v>0</v>
      </c>
      <c r="AJ406">
        <f t="shared" si="58"/>
        <v>0</v>
      </c>
      <c r="AK406">
        <f t="shared" si="59"/>
        <v>0</v>
      </c>
      <c r="AL406">
        <f t="shared" si="60"/>
        <v>0</v>
      </c>
      <c r="AM406" s="293">
        <f t="shared" si="61"/>
        <v>0</v>
      </c>
      <c r="AN406" s="352" t="str">
        <f>IF(AM406=0,"",
IF(SUM($AM$376:AM406)=1,AO406,
IF($AM$496&gt;SUM($AM$376:AM406),_xlfn.CONCAT(", ",AO406),
IF($AM$496=SUM($AM$376:AM406),_xlfn.CONCAT(" y ",AO406)))))</f>
        <v/>
      </c>
      <c r="AO406" s="120" t="s">
        <v>5185</v>
      </c>
      <c r="AP406" s="290">
        <f t="shared" si="62"/>
        <v>0</v>
      </c>
      <c r="AQ406" s="293">
        <f t="shared" si="63"/>
        <v>0</v>
      </c>
      <c r="AR406" s="283" t="str">
        <f>IF(AQ406=0,"",
IF(SUM($AQ$376:AQ406)=1,AS406,
IF($AQ$496&gt;SUM($AQ$376:AQ406),_xlfn.CONCAT(", ",AS406),
IF($AQ$496=SUM($AQ$376:AQ406),_xlfn.CONCAT(" y ",AS406)))))</f>
        <v/>
      </c>
      <c r="AS406" s="120" t="s">
        <v>5185</v>
      </c>
    </row>
    <row r="407" spans="1:45" ht="15" customHeight="1">
      <c r="A407" s="30"/>
      <c r="B407" s="31"/>
      <c r="C407" s="50" t="s">
        <v>5063</v>
      </c>
      <c r="D407" s="859" t="str">
        <f>IF(CNGE_2026_M1_Secc1_Sub1!$D72="","",CNGE_2026_M1_Secc1_Sub1!$D72)</f>
        <v/>
      </c>
      <c r="E407" s="723"/>
      <c r="F407" s="723"/>
      <c r="G407" s="723"/>
      <c r="H407" s="723"/>
      <c r="I407" s="723"/>
      <c r="J407" s="723"/>
      <c r="K407" s="723"/>
      <c r="L407" s="724"/>
      <c r="M407" s="857"/>
      <c r="N407" s="856"/>
      <c r="O407" s="856"/>
      <c r="P407" s="856"/>
      <c r="Q407" s="856"/>
      <c r="R407" s="809"/>
      <c r="S407" s="857"/>
      <c r="T407" s="856"/>
      <c r="U407" s="856"/>
      <c r="V407" s="856"/>
      <c r="W407" s="856"/>
      <c r="X407" s="809"/>
      <c r="Y407" s="857"/>
      <c r="Z407" s="856"/>
      <c r="AA407" s="856"/>
      <c r="AB407" s="856"/>
      <c r="AC407" s="856"/>
      <c r="AD407" s="809"/>
      <c r="AI407">
        <f t="shared" si="57"/>
        <v>0</v>
      </c>
      <c r="AJ407">
        <f t="shared" si="58"/>
        <v>0</v>
      </c>
      <c r="AK407">
        <f t="shared" si="59"/>
        <v>0</v>
      </c>
      <c r="AL407">
        <f t="shared" si="60"/>
        <v>0</v>
      </c>
      <c r="AM407" s="293">
        <f t="shared" si="61"/>
        <v>0</v>
      </c>
      <c r="AN407" s="352" t="str">
        <f>IF(AM407=0,"",
IF(SUM($AM$376:AM407)=1,AO407,
IF($AM$496&gt;SUM($AM$376:AM407),_xlfn.CONCAT(", ",AO407),
IF($AM$496=SUM($AM$376:AM407),_xlfn.CONCAT(" y ",AO407)))))</f>
        <v/>
      </c>
      <c r="AO407" s="120" t="s">
        <v>5186</v>
      </c>
      <c r="AP407" s="290">
        <f t="shared" si="62"/>
        <v>0</v>
      </c>
      <c r="AQ407" s="293">
        <f t="shared" si="63"/>
        <v>0</v>
      </c>
      <c r="AR407" s="283" t="str">
        <f>IF(AQ407=0,"",
IF(SUM($AQ$376:AQ407)=1,AS407,
IF($AQ$496&gt;SUM($AQ$376:AQ407),_xlfn.CONCAT(", ",AS407),
IF($AQ$496=SUM($AQ$376:AQ407),_xlfn.CONCAT(" y ",AS407)))))</f>
        <v/>
      </c>
      <c r="AS407" s="120" t="s">
        <v>5186</v>
      </c>
    </row>
    <row r="408" spans="1:45" ht="15" customHeight="1">
      <c r="A408" s="30"/>
      <c r="B408" s="31"/>
      <c r="C408" s="50" t="s">
        <v>5064</v>
      </c>
      <c r="D408" s="859" t="str">
        <f>IF(CNGE_2026_M1_Secc1_Sub1!$D73="","",CNGE_2026_M1_Secc1_Sub1!$D73)</f>
        <v/>
      </c>
      <c r="E408" s="723"/>
      <c r="F408" s="723"/>
      <c r="G408" s="723"/>
      <c r="H408" s="723"/>
      <c r="I408" s="723"/>
      <c r="J408" s="723"/>
      <c r="K408" s="723"/>
      <c r="L408" s="724"/>
      <c r="M408" s="857"/>
      <c r="N408" s="856"/>
      <c r="O408" s="856"/>
      <c r="P408" s="856"/>
      <c r="Q408" s="856"/>
      <c r="R408" s="809"/>
      <c r="S408" s="857"/>
      <c r="T408" s="856"/>
      <c r="U408" s="856"/>
      <c r="V408" s="856"/>
      <c r="W408" s="856"/>
      <c r="X408" s="809"/>
      <c r="Y408" s="857"/>
      <c r="Z408" s="856"/>
      <c r="AA408" s="856"/>
      <c r="AB408" s="856"/>
      <c r="AC408" s="856"/>
      <c r="AD408" s="809"/>
      <c r="AI408">
        <f t="shared" ref="AI408:AI439" si="64">M408</f>
        <v>0</v>
      </c>
      <c r="AJ408">
        <f t="shared" ref="AJ408:AJ439" si="65">COUNTIF(S408:AD408,"NS")</f>
        <v>0</v>
      </c>
      <c r="AK408">
        <f t="shared" ref="AK408:AK439" si="66">SUM(S408:AD408)</f>
        <v>0</v>
      </c>
      <c r="AL408">
        <f t="shared" ref="AL408:AL439" si="67">IF(COUNTIF(M408:AD408,"NA")=3,0,IF(OR(AND(AI408=0,AJ408&gt;0),AND(AI408="NS",AK408&gt;0), AND(AI408="NS", AJ408=0,AK408=0)), 1, IF(OR(AND(AI408&gt;0,AJ408&gt;1,AI408&gt;AK408), AND(AI408="NS",AJ408=2), AND(AI408="NS",AK408=0,AJ408&gt;0),AI408=AK408), 0, 1)))</f>
        <v>0</v>
      </c>
      <c r="AM408" s="293">
        <f t="shared" ref="AM408:AM439" si="68">IF(SUM(AL408)=0,0,1)</f>
        <v>0</v>
      </c>
      <c r="AN408" s="352" t="str">
        <f>IF(AM408=0,"",
IF(SUM($AM$376:AM408)=1,AO408,
IF($AM$496&gt;SUM($AM$376:AM408),_xlfn.CONCAT(", ",AO408),
IF($AM$496=SUM($AM$376:AM408),_xlfn.CONCAT(" y ",AO408)))))</f>
        <v/>
      </c>
      <c r="AO408" s="120" t="s">
        <v>5187</v>
      </c>
      <c r="AP408" s="290">
        <f>IF(AND(COUNTBLANK(D408)=1,COUNTA(M408:AD408)=0),0,IF(AND(COUNTBLANK(D408)=0,COUNTA(M408:AD408)=3),0,1))</f>
        <v>0</v>
      </c>
      <c r="AQ408" s="293">
        <f t="shared" si="63"/>
        <v>0</v>
      </c>
      <c r="AR408" s="283" t="str">
        <f>IF(AQ408=0,"",
IF(SUM($AQ$376:AQ408)=1,AS408,
IF($AQ$496&gt;SUM($AQ$376:AQ408),_xlfn.CONCAT(", ",AS408),
IF($AQ$496=SUM($AQ$376:AQ408),_xlfn.CONCAT(" y ",AS408)))))</f>
        <v/>
      </c>
      <c r="AS408" s="120" t="s">
        <v>5187</v>
      </c>
    </row>
    <row r="409" spans="1:45" ht="15" customHeight="1">
      <c r="A409" s="30"/>
      <c r="B409" s="31"/>
      <c r="C409" s="50" t="s">
        <v>5065</v>
      </c>
      <c r="D409" s="859" t="str">
        <f>IF(CNGE_2026_M1_Secc1_Sub1!$D74="","",CNGE_2026_M1_Secc1_Sub1!$D74)</f>
        <v/>
      </c>
      <c r="E409" s="723"/>
      <c r="F409" s="723"/>
      <c r="G409" s="723"/>
      <c r="H409" s="723"/>
      <c r="I409" s="723"/>
      <c r="J409" s="723"/>
      <c r="K409" s="723"/>
      <c r="L409" s="724"/>
      <c r="M409" s="857"/>
      <c r="N409" s="856"/>
      <c r="O409" s="856"/>
      <c r="P409" s="856"/>
      <c r="Q409" s="856"/>
      <c r="R409" s="809"/>
      <c r="S409" s="857"/>
      <c r="T409" s="856"/>
      <c r="U409" s="856"/>
      <c r="V409" s="856"/>
      <c r="W409" s="856"/>
      <c r="X409" s="809"/>
      <c r="Y409" s="857"/>
      <c r="Z409" s="856"/>
      <c r="AA409" s="856"/>
      <c r="AB409" s="856"/>
      <c r="AC409" s="856"/>
      <c r="AD409" s="809"/>
      <c r="AI409">
        <f t="shared" si="64"/>
        <v>0</v>
      </c>
      <c r="AJ409">
        <f t="shared" si="65"/>
        <v>0</v>
      </c>
      <c r="AK409">
        <f t="shared" si="66"/>
        <v>0</v>
      </c>
      <c r="AL409">
        <f t="shared" si="67"/>
        <v>0</v>
      </c>
      <c r="AM409" s="293">
        <f t="shared" si="68"/>
        <v>0</v>
      </c>
      <c r="AN409" s="352" t="str">
        <f>IF(AM409=0,"",
IF(SUM($AM$376:AM409)=1,AO409,
IF($AM$496&gt;SUM($AM$376:AM409),_xlfn.CONCAT(", ",AO409),
IF($AM$496=SUM($AM$376:AM409),_xlfn.CONCAT(" y ",AO409)))))</f>
        <v/>
      </c>
      <c r="AO409" s="120" t="s">
        <v>5188</v>
      </c>
      <c r="AP409" s="290">
        <f t="shared" ref="AP409:AP439" si="69">IF(AND(COUNTBLANK(D409)=1,COUNTA(M409:AD409)=0),0,IF(AND(COUNTBLANK(D409)=0,COUNTA(M409:AD409)=3),0,1))</f>
        <v>0</v>
      </c>
      <c r="AQ409" s="293">
        <f t="shared" si="63"/>
        <v>0</v>
      </c>
      <c r="AR409" s="283" t="str">
        <f>IF(AQ409=0,"",
IF(SUM($AQ$376:AQ409)=1,AS409,
IF($AQ$496&gt;SUM($AQ$376:AQ409),_xlfn.CONCAT(", ",AS409),
IF($AQ$496=SUM($AQ$376:AQ409),_xlfn.CONCAT(" y ",AS409)))))</f>
        <v/>
      </c>
      <c r="AS409" s="120" t="s">
        <v>5188</v>
      </c>
    </row>
    <row r="410" spans="1:45" ht="15" customHeight="1">
      <c r="A410" s="30"/>
      <c r="B410" s="31"/>
      <c r="C410" s="50" t="s">
        <v>5066</v>
      </c>
      <c r="D410" s="859" t="str">
        <f>IF(CNGE_2026_M1_Secc1_Sub1!$D75="","",CNGE_2026_M1_Secc1_Sub1!$D75)</f>
        <v/>
      </c>
      <c r="E410" s="723"/>
      <c r="F410" s="723"/>
      <c r="G410" s="723"/>
      <c r="H410" s="723"/>
      <c r="I410" s="723"/>
      <c r="J410" s="723"/>
      <c r="K410" s="723"/>
      <c r="L410" s="724"/>
      <c r="M410" s="857"/>
      <c r="N410" s="856"/>
      <c r="O410" s="856"/>
      <c r="P410" s="856"/>
      <c r="Q410" s="856"/>
      <c r="R410" s="809"/>
      <c r="S410" s="857"/>
      <c r="T410" s="856"/>
      <c r="U410" s="856"/>
      <c r="V410" s="856"/>
      <c r="W410" s="856"/>
      <c r="X410" s="809"/>
      <c r="Y410" s="857"/>
      <c r="Z410" s="856"/>
      <c r="AA410" s="856"/>
      <c r="AB410" s="856"/>
      <c r="AC410" s="856"/>
      <c r="AD410" s="809"/>
      <c r="AI410">
        <f t="shared" si="64"/>
        <v>0</v>
      </c>
      <c r="AJ410">
        <f t="shared" si="65"/>
        <v>0</v>
      </c>
      <c r="AK410">
        <f t="shared" si="66"/>
        <v>0</v>
      </c>
      <c r="AL410">
        <f t="shared" si="67"/>
        <v>0</v>
      </c>
      <c r="AM410" s="293">
        <f t="shared" si="68"/>
        <v>0</v>
      </c>
      <c r="AN410" s="352" t="str">
        <f>IF(AM410=0,"",
IF(SUM($AM$376:AM410)=1,AO410,
IF($AM$496&gt;SUM($AM$376:AM410),_xlfn.CONCAT(", ",AO410),
IF($AM$496=SUM($AM$376:AM410),_xlfn.CONCAT(" y ",AO410)))))</f>
        <v/>
      </c>
      <c r="AO410" s="120" t="s">
        <v>5189</v>
      </c>
      <c r="AP410" s="290">
        <f t="shared" si="69"/>
        <v>0</v>
      </c>
      <c r="AQ410" s="293">
        <f t="shared" si="63"/>
        <v>0</v>
      </c>
      <c r="AR410" s="283" t="str">
        <f>IF(AQ410=0,"",
IF(SUM($AQ$376:AQ410)=1,AS410,
IF($AQ$496&gt;SUM($AQ$376:AQ410),_xlfn.CONCAT(", ",AS410),
IF($AQ$496=SUM($AQ$376:AQ410),_xlfn.CONCAT(" y ",AS410)))))</f>
        <v/>
      </c>
      <c r="AS410" s="120" t="s">
        <v>5189</v>
      </c>
    </row>
    <row r="411" spans="1:45" ht="15" customHeight="1">
      <c r="A411" s="30"/>
      <c r="B411" s="31"/>
      <c r="C411" s="50" t="s">
        <v>5190</v>
      </c>
      <c r="D411" s="859" t="str">
        <f>IF(CNGE_2026_M1_Secc1_Sub1!$D76="","",CNGE_2026_M1_Secc1_Sub1!$D76)</f>
        <v/>
      </c>
      <c r="E411" s="723"/>
      <c r="F411" s="723"/>
      <c r="G411" s="723"/>
      <c r="H411" s="723"/>
      <c r="I411" s="723"/>
      <c r="J411" s="723"/>
      <c r="K411" s="723"/>
      <c r="L411" s="724"/>
      <c r="M411" s="857"/>
      <c r="N411" s="856"/>
      <c r="O411" s="856"/>
      <c r="P411" s="856"/>
      <c r="Q411" s="856"/>
      <c r="R411" s="809"/>
      <c r="S411" s="857"/>
      <c r="T411" s="856"/>
      <c r="U411" s="856"/>
      <c r="V411" s="856"/>
      <c r="W411" s="856"/>
      <c r="X411" s="809"/>
      <c r="Y411" s="857"/>
      <c r="Z411" s="856"/>
      <c r="AA411" s="856"/>
      <c r="AB411" s="856"/>
      <c r="AC411" s="856"/>
      <c r="AD411" s="809"/>
      <c r="AI411">
        <f t="shared" si="64"/>
        <v>0</v>
      </c>
      <c r="AJ411">
        <f t="shared" si="65"/>
        <v>0</v>
      </c>
      <c r="AK411">
        <f t="shared" si="66"/>
        <v>0</v>
      </c>
      <c r="AL411">
        <f t="shared" si="67"/>
        <v>0</v>
      </c>
      <c r="AM411" s="293">
        <f t="shared" si="68"/>
        <v>0</v>
      </c>
      <c r="AN411" s="352" t="str">
        <f>IF(AM411=0,"",
IF(SUM($AM$376:AM411)=1,AO411,
IF($AM$496&gt;SUM($AM$376:AM411),_xlfn.CONCAT(", ",AO411),
IF($AM$496=SUM($AM$376:AM411),_xlfn.CONCAT(" y ",AO411)))))</f>
        <v/>
      </c>
      <c r="AO411" s="120" t="s">
        <v>5191</v>
      </c>
      <c r="AP411" s="290">
        <f t="shared" si="69"/>
        <v>0</v>
      </c>
      <c r="AQ411" s="293">
        <f t="shared" si="63"/>
        <v>0</v>
      </c>
      <c r="AR411" s="283" t="str">
        <f>IF(AQ411=0,"",
IF(SUM($AQ$376:AQ411)=1,AS411,
IF($AQ$496&gt;SUM($AQ$376:AQ411),_xlfn.CONCAT(", ",AS411),
IF($AQ$496=SUM($AQ$376:AQ411),_xlfn.CONCAT(" y ",AS411)))))</f>
        <v/>
      </c>
      <c r="AS411" s="120" t="s">
        <v>5191</v>
      </c>
    </row>
    <row r="412" spans="1:45" ht="15" customHeight="1">
      <c r="A412" s="30"/>
      <c r="B412" s="31"/>
      <c r="C412" s="50" t="s">
        <v>5192</v>
      </c>
      <c r="D412" s="859" t="str">
        <f>IF(CNGE_2026_M1_Secc1_Sub1!$D77="","",CNGE_2026_M1_Secc1_Sub1!$D77)</f>
        <v/>
      </c>
      <c r="E412" s="723"/>
      <c r="F412" s="723"/>
      <c r="G412" s="723"/>
      <c r="H412" s="723"/>
      <c r="I412" s="723"/>
      <c r="J412" s="723"/>
      <c r="K412" s="723"/>
      <c r="L412" s="724"/>
      <c r="M412" s="857"/>
      <c r="N412" s="856"/>
      <c r="O412" s="856"/>
      <c r="P412" s="856"/>
      <c r="Q412" s="856"/>
      <c r="R412" s="809"/>
      <c r="S412" s="857"/>
      <c r="T412" s="856"/>
      <c r="U412" s="856"/>
      <c r="V412" s="856"/>
      <c r="W412" s="856"/>
      <c r="X412" s="809"/>
      <c r="Y412" s="857"/>
      <c r="Z412" s="856"/>
      <c r="AA412" s="856"/>
      <c r="AB412" s="856"/>
      <c r="AC412" s="856"/>
      <c r="AD412" s="809"/>
      <c r="AI412">
        <f t="shared" si="64"/>
        <v>0</v>
      </c>
      <c r="AJ412">
        <f t="shared" si="65"/>
        <v>0</v>
      </c>
      <c r="AK412">
        <f t="shared" si="66"/>
        <v>0</v>
      </c>
      <c r="AL412">
        <f t="shared" si="67"/>
        <v>0</v>
      </c>
      <c r="AM412" s="293">
        <f t="shared" si="68"/>
        <v>0</v>
      </c>
      <c r="AN412" s="352" t="str">
        <f>IF(AM412=0,"",
IF(SUM($AM$376:AM412)=1,AO412,
IF($AM$496&gt;SUM($AM$376:AM412),_xlfn.CONCAT(", ",AO412),
IF($AM$496=SUM($AM$376:AM412),_xlfn.CONCAT(" y ",AO412)))))</f>
        <v/>
      </c>
      <c r="AO412" s="120" t="s">
        <v>5193</v>
      </c>
      <c r="AP412" s="290">
        <f t="shared" si="69"/>
        <v>0</v>
      </c>
      <c r="AQ412" s="293">
        <f t="shared" si="63"/>
        <v>0</v>
      </c>
      <c r="AR412" s="283" t="str">
        <f>IF(AQ412=0,"",
IF(SUM($AQ$376:AQ412)=1,AS412,
IF($AQ$496&gt;SUM($AQ$376:AQ412),_xlfn.CONCAT(", ",AS412),
IF($AQ$496=SUM($AQ$376:AQ412),_xlfn.CONCAT(" y ",AS412)))))</f>
        <v/>
      </c>
      <c r="AS412" s="120" t="s">
        <v>5193</v>
      </c>
    </row>
    <row r="413" spans="1:45" ht="15" customHeight="1">
      <c r="A413" s="30"/>
      <c r="B413" s="31"/>
      <c r="C413" s="50" t="s">
        <v>5194</v>
      </c>
      <c r="D413" s="859" t="str">
        <f>IF(CNGE_2026_M1_Secc1_Sub1!$D78="","",CNGE_2026_M1_Secc1_Sub1!$D78)</f>
        <v/>
      </c>
      <c r="E413" s="723"/>
      <c r="F413" s="723"/>
      <c r="G413" s="723"/>
      <c r="H413" s="723"/>
      <c r="I413" s="723"/>
      <c r="J413" s="723"/>
      <c r="K413" s="723"/>
      <c r="L413" s="724"/>
      <c r="M413" s="857"/>
      <c r="N413" s="856"/>
      <c r="O413" s="856"/>
      <c r="P413" s="856"/>
      <c r="Q413" s="856"/>
      <c r="R413" s="809"/>
      <c r="S413" s="857"/>
      <c r="T413" s="856"/>
      <c r="U413" s="856"/>
      <c r="V413" s="856"/>
      <c r="W413" s="856"/>
      <c r="X413" s="809"/>
      <c r="Y413" s="857"/>
      <c r="Z413" s="856"/>
      <c r="AA413" s="856"/>
      <c r="AB413" s="856"/>
      <c r="AC413" s="856"/>
      <c r="AD413" s="809"/>
      <c r="AI413">
        <f t="shared" si="64"/>
        <v>0</v>
      </c>
      <c r="AJ413">
        <f t="shared" si="65"/>
        <v>0</v>
      </c>
      <c r="AK413">
        <f t="shared" si="66"/>
        <v>0</v>
      </c>
      <c r="AL413">
        <f t="shared" si="67"/>
        <v>0</v>
      </c>
      <c r="AM413" s="293">
        <f t="shared" si="68"/>
        <v>0</v>
      </c>
      <c r="AN413" s="352" t="str">
        <f>IF(AM413=0,"",
IF(SUM($AM$376:AM413)=1,AO413,
IF($AM$496&gt;SUM($AM$376:AM413),_xlfn.CONCAT(", ",AO413),
IF($AM$496=SUM($AM$376:AM413),_xlfn.CONCAT(" y ",AO413)))))</f>
        <v/>
      </c>
      <c r="AO413" s="120" t="s">
        <v>5195</v>
      </c>
      <c r="AP413" s="290">
        <f t="shared" si="69"/>
        <v>0</v>
      </c>
      <c r="AQ413" s="293">
        <f t="shared" si="63"/>
        <v>0</v>
      </c>
      <c r="AR413" s="283" t="str">
        <f>IF(AQ413=0,"",
IF(SUM($AQ$376:AQ413)=1,AS413,
IF($AQ$496&gt;SUM($AQ$376:AQ413),_xlfn.CONCAT(", ",AS413),
IF($AQ$496=SUM($AQ$376:AQ413),_xlfn.CONCAT(" y ",AS413)))))</f>
        <v/>
      </c>
      <c r="AS413" s="120" t="s">
        <v>5195</v>
      </c>
    </row>
    <row r="414" spans="1:45" ht="15" customHeight="1">
      <c r="A414" s="30"/>
      <c r="B414" s="31"/>
      <c r="C414" s="50" t="s">
        <v>5196</v>
      </c>
      <c r="D414" s="859" t="str">
        <f>IF(CNGE_2026_M1_Secc1_Sub1!$D79="","",CNGE_2026_M1_Secc1_Sub1!$D79)</f>
        <v/>
      </c>
      <c r="E414" s="723"/>
      <c r="F414" s="723"/>
      <c r="G414" s="723"/>
      <c r="H414" s="723"/>
      <c r="I414" s="723"/>
      <c r="J414" s="723"/>
      <c r="K414" s="723"/>
      <c r="L414" s="724"/>
      <c r="M414" s="857"/>
      <c r="N414" s="856"/>
      <c r="O414" s="856"/>
      <c r="P414" s="856"/>
      <c r="Q414" s="856"/>
      <c r="R414" s="809"/>
      <c r="S414" s="857"/>
      <c r="T414" s="856"/>
      <c r="U414" s="856"/>
      <c r="V414" s="856"/>
      <c r="W414" s="856"/>
      <c r="X414" s="809"/>
      <c r="Y414" s="857"/>
      <c r="Z414" s="856"/>
      <c r="AA414" s="856"/>
      <c r="AB414" s="856"/>
      <c r="AC414" s="856"/>
      <c r="AD414" s="809"/>
      <c r="AI414">
        <f t="shared" si="64"/>
        <v>0</v>
      </c>
      <c r="AJ414">
        <f t="shared" si="65"/>
        <v>0</v>
      </c>
      <c r="AK414">
        <f t="shared" si="66"/>
        <v>0</v>
      </c>
      <c r="AL414">
        <f t="shared" si="67"/>
        <v>0</v>
      </c>
      <c r="AM414" s="293">
        <f t="shared" si="68"/>
        <v>0</v>
      </c>
      <c r="AN414" s="352" t="str">
        <f>IF(AM414=0,"",
IF(SUM($AM$376:AM414)=1,AO414,
IF($AM$496&gt;SUM($AM$376:AM414),_xlfn.CONCAT(", ",AO414),
IF($AM$496=SUM($AM$376:AM414),_xlfn.CONCAT(" y ",AO414)))))</f>
        <v/>
      </c>
      <c r="AO414" s="120" t="s">
        <v>5197</v>
      </c>
      <c r="AP414" s="290">
        <f t="shared" si="69"/>
        <v>0</v>
      </c>
      <c r="AQ414" s="293">
        <f t="shared" si="63"/>
        <v>0</v>
      </c>
      <c r="AR414" s="283" t="str">
        <f>IF(AQ414=0,"",
IF(SUM($AQ$376:AQ414)=1,AS414,
IF($AQ$496&gt;SUM($AQ$376:AQ414),_xlfn.CONCAT(", ",AS414),
IF($AQ$496=SUM($AQ$376:AQ414),_xlfn.CONCAT(" y ",AS414)))))</f>
        <v/>
      </c>
      <c r="AS414" s="120" t="s">
        <v>5197</v>
      </c>
    </row>
    <row r="415" spans="1:45" ht="15" customHeight="1">
      <c r="A415" s="30"/>
      <c r="B415" s="31"/>
      <c r="C415" s="50" t="s">
        <v>5198</v>
      </c>
      <c r="D415" s="859" t="str">
        <f>IF(CNGE_2026_M1_Secc1_Sub1!$D80="","",CNGE_2026_M1_Secc1_Sub1!$D80)</f>
        <v/>
      </c>
      <c r="E415" s="723"/>
      <c r="F415" s="723"/>
      <c r="G415" s="723"/>
      <c r="H415" s="723"/>
      <c r="I415" s="723"/>
      <c r="J415" s="723"/>
      <c r="K415" s="723"/>
      <c r="L415" s="724"/>
      <c r="M415" s="857"/>
      <c r="N415" s="856"/>
      <c r="O415" s="856"/>
      <c r="P415" s="856"/>
      <c r="Q415" s="856"/>
      <c r="R415" s="809"/>
      <c r="S415" s="857"/>
      <c r="T415" s="856"/>
      <c r="U415" s="856"/>
      <c r="V415" s="856"/>
      <c r="W415" s="856"/>
      <c r="X415" s="809"/>
      <c r="Y415" s="857"/>
      <c r="Z415" s="856"/>
      <c r="AA415" s="856"/>
      <c r="AB415" s="856"/>
      <c r="AC415" s="856"/>
      <c r="AD415" s="809"/>
      <c r="AI415">
        <f t="shared" si="64"/>
        <v>0</v>
      </c>
      <c r="AJ415">
        <f t="shared" si="65"/>
        <v>0</v>
      </c>
      <c r="AK415">
        <f t="shared" si="66"/>
        <v>0</v>
      </c>
      <c r="AL415">
        <f t="shared" si="67"/>
        <v>0</v>
      </c>
      <c r="AM415" s="293">
        <f t="shared" si="68"/>
        <v>0</v>
      </c>
      <c r="AN415" s="352" t="str">
        <f>IF(AM415=0,"",
IF(SUM($AM$376:AM415)=1,AO415,
IF($AM$496&gt;SUM($AM$376:AM415),_xlfn.CONCAT(", ",AO415),
IF($AM$496=SUM($AM$376:AM415),_xlfn.CONCAT(" y ",AO415)))))</f>
        <v/>
      </c>
      <c r="AO415" s="120" t="s">
        <v>5199</v>
      </c>
      <c r="AP415" s="290">
        <f t="shared" si="69"/>
        <v>0</v>
      </c>
      <c r="AQ415" s="293">
        <f t="shared" si="63"/>
        <v>0</v>
      </c>
      <c r="AR415" s="283" t="str">
        <f>IF(AQ415=0,"",
IF(SUM($AQ$376:AQ415)=1,AS415,
IF($AQ$496&gt;SUM($AQ$376:AQ415),_xlfn.CONCAT(", ",AS415),
IF($AQ$496=SUM($AQ$376:AQ415),_xlfn.CONCAT(" y ",AS415)))))</f>
        <v/>
      </c>
      <c r="AS415" s="120" t="s">
        <v>5199</v>
      </c>
    </row>
    <row r="416" spans="1:45" ht="15" customHeight="1">
      <c r="A416" s="30"/>
      <c r="B416" s="31"/>
      <c r="C416" s="50" t="s">
        <v>5200</v>
      </c>
      <c r="D416" s="859" t="str">
        <f>IF(CNGE_2026_M1_Secc1_Sub1!$D81="","",CNGE_2026_M1_Secc1_Sub1!$D81)</f>
        <v/>
      </c>
      <c r="E416" s="723"/>
      <c r="F416" s="723"/>
      <c r="G416" s="723"/>
      <c r="H416" s="723"/>
      <c r="I416" s="723"/>
      <c r="J416" s="723"/>
      <c r="K416" s="723"/>
      <c r="L416" s="724"/>
      <c r="M416" s="857"/>
      <c r="N416" s="856"/>
      <c r="O416" s="856"/>
      <c r="P416" s="856"/>
      <c r="Q416" s="856"/>
      <c r="R416" s="809"/>
      <c r="S416" s="857"/>
      <c r="T416" s="856"/>
      <c r="U416" s="856"/>
      <c r="V416" s="856"/>
      <c r="W416" s="856"/>
      <c r="X416" s="809"/>
      <c r="Y416" s="857"/>
      <c r="Z416" s="856"/>
      <c r="AA416" s="856"/>
      <c r="AB416" s="856"/>
      <c r="AC416" s="856"/>
      <c r="AD416" s="809"/>
      <c r="AI416">
        <f t="shared" si="64"/>
        <v>0</v>
      </c>
      <c r="AJ416">
        <f t="shared" si="65"/>
        <v>0</v>
      </c>
      <c r="AK416">
        <f t="shared" si="66"/>
        <v>0</v>
      </c>
      <c r="AL416">
        <f t="shared" si="67"/>
        <v>0</v>
      </c>
      <c r="AM416" s="293">
        <f t="shared" si="68"/>
        <v>0</v>
      </c>
      <c r="AN416" s="352" t="str">
        <f>IF(AM416=0,"",
IF(SUM($AM$376:AM416)=1,AO416,
IF($AM$496&gt;SUM($AM$376:AM416),_xlfn.CONCAT(", ",AO416),
IF($AM$496=SUM($AM$376:AM416),_xlfn.CONCAT(" y ",AO416)))))</f>
        <v/>
      </c>
      <c r="AO416" s="120" t="s">
        <v>5201</v>
      </c>
      <c r="AP416" s="290">
        <f t="shared" si="69"/>
        <v>0</v>
      </c>
      <c r="AQ416" s="293">
        <f t="shared" si="63"/>
        <v>0</v>
      </c>
      <c r="AR416" s="283" t="str">
        <f>IF(AQ416=0,"",
IF(SUM($AQ$376:AQ416)=1,AS416,
IF($AQ$496&gt;SUM($AQ$376:AQ416),_xlfn.CONCAT(", ",AS416),
IF($AQ$496=SUM($AQ$376:AQ416),_xlfn.CONCAT(" y ",AS416)))))</f>
        <v/>
      </c>
      <c r="AS416" s="120" t="s">
        <v>5201</v>
      </c>
    </row>
    <row r="417" spans="1:45" ht="15" customHeight="1">
      <c r="A417" s="30"/>
      <c r="B417" s="31"/>
      <c r="C417" s="50" t="s">
        <v>5202</v>
      </c>
      <c r="D417" s="859" t="str">
        <f>IF(CNGE_2026_M1_Secc1_Sub1!$D82="","",CNGE_2026_M1_Secc1_Sub1!$D82)</f>
        <v/>
      </c>
      <c r="E417" s="723"/>
      <c r="F417" s="723"/>
      <c r="G417" s="723"/>
      <c r="H417" s="723"/>
      <c r="I417" s="723"/>
      <c r="J417" s="723"/>
      <c r="K417" s="723"/>
      <c r="L417" s="724"/>
      <c r="M417" s="857"/>
      <c r="N417" s="856"/>
      <c r="O417" s="856"/>
      <c r="P417" s="856"/>
      <c r="Q417" s="856"/>
      <c r="R417" s="809"/>
      <c r="S417" s="857"/>
      <c r="T417" s="856"/>
      <c r="U417" s="856"/>
      <c r="V417" s="856"/>
      <c r="W417" s="856"/>
      <c r="X417" s="809"/>
      <c r="Y417" s="857"/>
      <c r="Z417" s="856"/>
      <c r="AA417" s="856"/>
      <c r="AB417" s="856"/>
      <c r="AC417" s="856"/>
      <c r="AD417" s="809"/>
      <c r="AI417">
        <f t="shared" si="64"/>
        <v>0</v>
      </c>
      <c r="AJ417">
        <f t="shared" si="65"/>
        <v>0</v>
      </c>
      <c r="AK417">
        <f t="shared" si="66"/>
        <v>0</v>
      </c>
      <c r="AL417">
        <f t="shared" si="67"/>
        <v>0</v>
      </c>
      <c r="AM417" s="293">
        <f t="shared" si="68"/>
        <v>0</v>
      </c>
      <c r="AN417" s="352" t="str">
        <f>IF(AM417=0,"",
IF(SUM($AM$376:AM417)=1,AO417,
IF($AM$496&gt;SUM($AM$376:AM417),_xlfn.CONCAT(", ",AO417),
IF($AM$496=SUM($AM$376:AM417),_xlfn.CONCAT(" y ",AO417)))))</f>
        <v/>
      </c>
      <c r="AO417" s="120" t="s">
        <v>5203</v>
      </c>
      <c r="AP417" s="290">
        <f t="shared" si="69"/>
        <v>0</v>
      </c>
      <c r="AQ417" s="293">
        <f t="shared" si="63"/>
        <v>0</v>
      </c>
      <c r="AR417" s="283" t="str">
        <f>IF(AQ417=0,"",
IF(SUM($AQ$376:AQ417)=1,AS417,
IF($AQ$496&gt;SUM($AQ$376:AQ417),_xlfn.CONCAT(", ",AS417),
IF($AQ$496=SUM($AQ$376:AQ417),_xlfn.CONCAT(" y ",AS417)))))</f>
        <v/>
      </c>
      <c r="AS417" s="120" t="s">
        <v>5203</v>
      </c>
    </row>
    <row r="418" spans="1:45" ht="15" customHeight="1">
      <c r="A418" s="30"/>
      <c r="B418" s="31"/>
      <c r="C418" s="50" t="s">
        <v>5204</v>
      </c>
      <c r="D418" s="859" t="str">
        <f>IF(CNGE_2026_M1_Secc1_Sub1!$D83="","",CNGE_2026_M1_Secc1_Sub1!$D83)</f>
        <v/>
      </c>
      <c r="E418" s="723"/>
      <c r="F418" s="723"/>
      <c r="G418" s="723"/>
      <c r="H418" s="723"/>
      <c r="I418" s="723"/>
      <c r="J418" s="723"/>
      <c r="K418" s="723"/>
      <c r="L418" s="724"/>
      <c r="M418" s="857"/>
      <c r="N418" s="856"/>
      <c r="O418" s="856"/>
      <c r="P418" s="856"/>
      <c r="Q418" s="856"/>
      <c r="R418" s="809"/>
      <c r="S418" s="857"/>
      <c r="T418" s="856"/>
      <c r="U418" s="856"/>
      <c r="V418" s="856"/>
      <c r="W418" s="856"/>
      <c r="X418" s="809"/>
      <c r="Y418" s="857"/>
      <c r="Z418" s="856"/>
      <c r="AA418" s="856"/>
      <c r="AB418" s="856"/>
      <c r="AC418" s="856"/>
      <c r="AD418" s="809"/>
      <c r="AI418">
        <f t="shared" si="64"/>
        <v>0</v>
      </c>
      <c r="AJ418">
        <f t="shared" si="65"/>
        <v>0</v>
      </c>
      <c r="AK418">
        <f t="shared" si="66"/>
        <v>0</v>
      </c>
      <c r="AL418">
        <f t="shared" si="67"/>
        <v>0</v>
      </c>
      <c r="AM418" s="293">
        <f t="shared" si="68"/>
        <v>0</v>
      </c>
      <c r="AN418" s="352" t="str">
        <f>IF(AM418=0,"",
IF(SUM($AM$376:AM418)=1,AO418,
IF($AM$496&gt;SUM($AM$376:AM418),_xlfn.CONCAT(", ",AO418),
IF($AM$496=SUM($AM$376:AM418),_xlfn.CONCAT(" y ",AO418)))))</f>
        <v/>
      </c>
      <c r="AO418" s="120" t="s">
        <v>5205</v>
      </c>
      <c r="AP418" s="290">
        <f t="shared" si="69"/>
        <v>0</v>
      </c>
      <c r="AQ418" s="293">
        <f t="shared" si="63"/>
        <v>0</v>
      </c>
      <c r="AR418" s="283" t="str">
        <f>IF(AQ418=0,"",
IF(SUM($AQ$376:AQ418)=1,AS418,
IF($AQ$496&gt;SUM($AQ$376:AQ418),_xlfn.CONCAT(", ",AS418),
IF($AQ$496=SUM($AQ$376:AQ418),_xlfn.CONCAT(" y ",AS418)))))</f>
        <v/>
      </c>
      <c r="AS418" s="120" t="s">
        <v>5205</v>
      </c>
    </row>
    <row r="419" spans="1:45" ht="15" customHeight="1">
      <c r="A419" s="30"/>
      <c r="B419" s="31"/>
      <c r="C419" s="50" t="s">
        <v>5206</v>
      </c>
      <c r="D419" s="859" t="str">
        <f>IF(CNGE_2026_M1_Secc1_Sub1!$D84="","",CNGE_2026_M1_Secc1_Sub1!$D84)</f>
        <v/>
      </c>
      <c r="E419" s="723"/>
      <c r="F419" s="723"/>
      <c r="G419" s="723"/>
      <c r="H419" s="723"/>
      <c r="I419" s="723"/>
      <c r="J419" s="723"/>
      <c r="K419" s="723"/>
      <c r="L419" s="724"/>
      <c r="M419" s="857"/>
      <c r="N419" s="856"/>
      <c r="O419" s="856"/>
      <c r="P419" s="856"/>
      <c r="Q419" s="856"/>
      <c r="R419" s="809"/>
      <c r="S419" s="857"/>
      <c r="T419" s="856"/>
      <c r="U419" s="856"/>
      <c r="V419" s="856"/>
      <c r="W419" s="856"/>
      <c r="X419" s="809"/>
      <c r="Y419" s="857"/>
      <c r="Z419" s="856"/>
      <c r="AA419" s="856"/>
      <c r="AB419" s="856"/>
      <c r="AC419" s="856"/>
      <c r="AD419" s="809"/>
      <c r="AI419">
        <f t="shared" si="64"/>
        <v>0</v>
      </c>
      <c r="AJ419">
        <f t="shared" si="65"/>
        <v>0</v>
      </c>
      <c r="AK419">
        <f t="shared" si="66"/>
        <v>0</v>
      </c>
      <c r="AL419">
        <f t="shared" si="67"/>
        <v>0</v>
      </c>
      <c r="AM419" s="293">
        <f t="shared" si="68"/>
        <v>0</v>
      </c>
      <c r="AN419" s="352" t="str">
        <f>IF(AM419=0,"",
IF(SUM($AM$376:AM419)=1,AO419,
IF($AM$496&gt;SUM($AM$376:AM419),_xlfn.CONCAT(", ",AO419),
IF($AM$496=SUM($AM$376:AM419),_xlfn.CONCAT(" y ",AO419)))))</f>
        <v/>
      </c>
      <c r="AO419" s="120" t="s">
        <v>5207</v>
      </c>
      <c r="AP419" s="290">
        <f t="shared" si="69"/>
        <v>0</v>
      </c>
      <c r="AQ419" s="293">
        <f t="shared" si="63"/>
        <v>0</v>
      </c>
      <c r="AR419" s="283" t="str">
        <f>IF(AQ419=0,"",
IF(SUM($AQ$376:AQ419)=1,AS419,
IF($AQ$496&gt;SUM($AQ$376:AQ419),_xlfn.CONCAT(", ",AS419),
IF($AQ$496=SUM($AQ$376:AQ419),_xlfn.CONCAT(" y ",AS419)))))</f>
        <v/>
      </c>
      <c r="AS419" s="120" t="s">
        <v>5207</v>
      </c>
    </row>
    <row r="420" spans="1:45" ht="15" customHeight="1">
      <c r="A420" s="30"/>
      <c r="B420" s="31"/>
      <c r="C420" s="50" t="s">
        <v>5208</v>
      </c>
      <c r="D420" s="859" t="str">
        <f>IF(CNGE_2026_M1_Secc1_Sub1!$D85="","",CNGE_2026_M1_Secc1_Sub1!$D85)</f>
        <v/>
      </c>
      <c r="E420" s="723"/>
      <c r="F420" s="723"/>
      <c r="G420" s="723"/>
      <c r="H420" s="723"/>
      <c r="I420" s="723"/>
      <c r="J420" s="723"/>
      <c r="K420" s="723"/>
      <c r="L420" s="724"/>
      <c r="M420" s="857"/>
      <c r="N420" s="856"/>
      <c r="O420" s="856"/>
      <c r="P420" s="856"/>
      <c r="Q420" s="856"/>
      <c r="R420" s="809"/>
      <c r="S420" s="857"/>
      <c r="T420" s="856"/>
      <c r="U420" s="856"/>
      <c r="V420" s="856"/>
      <c r="W420" s="856"/>
      <c r="X420" s="809"/>
      <c r="Y420" s="857"/>
      <c r="Z420" s="856"/>
      <c r="AA420" s="856"/>
      <c r="AB420" s="856"/>
      <c r="AC420" s="856"/>
      <c r="AD420" s="809"/>
      <c r="AI420">
        <f t="shared" si="64"/>
        <v>0</v>
      </c>
      <c r="AJ420">
        <f t="shared" si="65"/>
        <v>0</v>
      </c>
      <c r="AK420">
        <f t="shared" si="66"/>
        <v>0</v>
      </c>
      <c r="AL420">
        <f t="shared" si="67"/>
        <v>0</v>
      </c>
      <c r="AM420" s="293">
        <f t="shared" si="68"/>
        <v>0</v>
      </c>
      <c r="AN420" s="352" t="str">
        <f>IF(AM420=0,"",
IF(SUM($AM$376:AM420)=1,AO420,
IF($AM$496&gt;SUM($AM$376:AM420),_xlfn.CONCAT(", ",AO420),
IF($AM$496=SUM($AM$376:AM420),_xlfn.CONCAT(" y ",AO420)))))</f>
        <v/>
      </c>
      <c r="AO420" s="120" t="s">
        <v>5209</v>
      </c>
      <c r="AP420" s="290">
        <f t="shared" si="69"/>
        <v>0</v>
      </c>
      <c r="AQ420" s="293">
        <f t="shared" si="63"/>
        <v>0</v>
      </c>
      <c r="AR420" s="283" t="str">
        <f>IF(AQ420=0,"",
IF(SUM($AQ$376:AQ420)=1,AS420,
IF($AQ$496&gt;SUM($AQ$376:AQ420),_xlfn.CONCAT(", ",AS420),
IF($AQ$496=SUM($AQ$376:AQ420),_xlfn.CONCAT(" y ",AS420)))))</f>
        <v/>
      </c>
      <c r="AS420" s="120" t="s">
        <v>5209</v>
      </c>
    </row>
    <row r="421" spans="1:45" ht="15" customHeight="1">
      <c r="A421" s="30"/>
      <c r="B421" s="31"/>
      <c r="C421" s="50" t="s">
        <v>5210</v>
      </c>
      <c r="D421" s="859" t="str">
        <f>IF(CNGE_2026_M1_Secc1_Sub1!$D86="","",CNGE_2026_M1_Secc1_Sub1!$D86)</f>
        <v/>
      </c>
      <c r="E421" s="723"/>
      <c r="F421" s="723"/>
      <c r="G421" s="723"/>
      <c r="H421" s="723"/>
      <c r="I421" s="723"/>
      <c r="J421" s="723"/>
      <c r="K421" s="723"/>
      <c r="L421" s="724"/>
      <c r="M421" s="857"/>
      <c r="N421" s="856"/>
      <c r="O421" s="856"/>
      <c r="P421" s="856"/>
      <c r="Q421" s="856"/>
      <c r="R421" s="809"/>
      <c r="S421" s="857"/>
      <c r="T421" s="856"/>
      <c r="U421" s="856"/>
      <c r="V421" s="856"/>
      <c r="W421" s="856"/>
      <c r="X421" s="809"/>
      <c r="Y421" s="857"/>
      <c r="Z421" s="856"/>
      <c r="AA421" s="856"/>
      <c r="AB421" s="856"/>
      <c r="AC421" s="856"/>
      <c r="AD421" s="809"/>
      <c r="AI421">
        <f t="shared" si="64"/>
        <v>0</v>
      </c>
      <c r="AJ421">
        <f t="shared" si="65"/>
        <v>0</v>
      </c>
      <c r="AK421">
        <f t="shared" si="66"/>
        <v>0</v>
      </c>
      <c r="AL421">
        <f t="shared" si="67"/>
        <v>0</v>
      </c>
      <c r="AM421" s="293">
        <f t="shared" si="68"/>
        <v>0</v>
      </c>
      <c r="AN421" s="352" t="str">
        <f>IF(AM421=0,"",
IF(SUM($AM$376:AM421)=1,AO421,
IF($AM$496&gt;SUM($AM$376:AM421),_xlfn.CONCAT(", ",AO421),
IF($AM$496=SUM($AM$376:AM421),_xlfn.CONCAT(" y ",AO421)))))</f>
        <v/>
      </c>
      <c r="AO421" s="120" t="s">
        <v>5211</v>
      </c>
      <c r="AP421" s="290">
        <f t="shared" si="69"/>
        <v>0</v>
      </c>
      <c r="AQ421" s="293">
        <f t="shared" si="63"/>
        <v>0</v>
      </c>
      <c r="AR421" s="283" t="str">
        <f>IF(AQ421=0,"",
IF(SUM($AQ$376:AQ421)=1,AS421,
IF($AQ$496&gt;SUM($AQ$376:AQ421),_xlfn.CONCAT(", ",AS421),
IF($AQ$496=SUM($AQ$376:AQ421),_xlfn.CONCAT(" y ",AS421)))))</f>
        <v/>
      </c>
      <c r="AS421" s="120" t="s">
        <v>5211</v>
      </c>
    </row>
    <row r="422" spans="1:45" ht="15" customHeight="1">
      <c r="A422" s="30"/>
      <c r="B422" s="31"/>
      <c r="C422" s="50" t="s">
        <v>5212</v>
      </c>
      <c r="D422" s="859" t="str">
        <f>IF(CNGE_2026_M1_Secc1_Sub1!$D87="","",CNGE_2026_M1_Secc1_Sub1!$D87)</f>
        <v/>
      </c>
      <c r="E422" s="723"/>
      <c r="F422" s="723"/>
      <c r="G422" s="723"/>
      <c r="H422" s="723"/>
      <c r="I422" s="723"/>
      <c r="J422" s="723"/>
      <c r="K422" s="723"/>
      <c r="L422" s="724"/>
      <c r="M422" s="857"/>
      <c r="N422" s="856"/>
      <c r="O422" s="856"/>
      <c r="P422" s="856"/>
      <c r="Q422" s="856"/>
      <c r="R422" s="809"/>
      <c r="S422" s="857"/>
      <c r="T422" s="856"/>
      <c r="U422" s="856"/>
      <c r="V422" s="856"/>
      <c r="W422" s="856"/>
      <c r="X422" s="809"/>
      <c r="Y422" s="857"/>
      <c r="Z422" s="856"/>
      <c r="AA422" s="856"/>
      <c r="AB422" s="856"/>
      <c r="AC422" s="856"/>
      <c r="AD422" s="809"/>
      <c r="AI422">
        <f t="shared" si="64"/>
        <v>0</v>
      </c>
      <c r="AJ422">
        <f t="shared" si="65"/>
        <v>0</v>
      </c>
      <c r="AK422">
        <f t="shared" si="66"/>
        <v>0</v>
      </c>
      <c r="AL422">
        <f t="shared" si="67"/>
        <v>0</v>
      </c>
      <c r="AM422" s="293">
        <f t="shared" si="68"/>
        <v>0</v>
      </c>
      <c r="AN422" s="352" t="str">
        <f>IF(AM422=0,"",
IF(SUM($AM$376:AM422)=1,AO422,
IF($AM$496&gt;SUM($AM$376:AM422),_xlfn.CONCAT(", ",AO422),
IF($AM$496=SUM($AM$376:AM422),_xlfn.CONCAT(" y ",AO422)))))</f>
        <v/>
      </c>
      <c r="AO422" s="120" t="s">
        <v>5213</v>
      </c>
      <c r="AP422" s="290">
        <f t="shared" si="69"/>
        <v>0</v>
      </c>
      <c r="AQ422" s="293">
        <f t="shared" si="63"/>
        <v>0</v>
      </c>
      <c r="AR422" s="283" t="str">
        <f>IF(AQ422=0,"",
IF(SUM($AQ$376:AQ422)=1,AS422,
IF($AQ$496&gt;SUM($AQ$376:AQ422),_xlfn.CONCAT(", ",AS422),
IF($AQ$496=SUM($AQ$376:AQ422),_xlfn.CONCAT(" y ",AS422)))))</f>
        <v/>
      </c>
      <c r="AS422" s="120" t="s">
        <v>5213</v>
      </c>
    </row>
    <row r="423" spans="1:45" ht="15" customHeight="1">
      <c r="A423" s="30"/>
      <c r="B423" s="31"/>
      <c r="C423" s="50" t="s">
        <v>5214</v>
      </c>
      <c r="D423" s="859" t="str">
        <f>IF(CNGE_2026_M1_Secc1_Sub1!$D88="","",CNGE_2026_M1_Secc1_Sub1!$D88)</f>
        <v/>
      </c>
      <c r="E423" s="723"/>
      <c r="F423" s="723"/>
      <c r="G423" s="723"/>
      <c r="H423" s="723"/>
      <c r="I423" s="723"/>
      <c r="J423" s="723"/>
      <c r="K423" s="723"/>
      <c r="L423" s="724"/>
      <c r="M423" s="857"/>
      <c r="N423" s="856"/>
      <c r="O423" s="856"/>
      <c r="P423" s="856"/>
      <c r="Q423" s="856"/>
      <c r="R423" s="809"/>
      <c r="S423" s="857"/>
      <c r="T423" s="856"/>
      <c r="U423" s="856"/>
      <c r="V423" s="856"/>
      <c r="W423" s="856"/>
      <c r="X423" s="809"/>
      <c r="Y423" s="857"/>
      <c r="Z423" s="856"/>
      <c r="AA423" s="856"/>
      <c r="AB423" s="856"/>
      <c r="AC423" s="856"/>
      <c r="AD423" s="809"/>
      <c r="AI423">
        <f t="shared" si="64"/>
        <v>0</v>
      </c>
      <c r="AJ423">
        <f t="shared" si="65"/>
        <v>0</v>
      </c>
      <c r="AK423">
        <f t="shared" si="66"/>
        <v>0</v>
      </c>
      <c r="AL423">
        <f t="shared" si="67"/>
        <v>0</v>
      </c>
      <c r="AM423" s="293">
        <f t="shared" si="68"/>
        <v>0</v>
      </c>
      <c r="AN423" s="352" t="str">
        <f>IF(AM423=0,"",
IF(SUM($AM$376:AM423)=1,AO423,
IF($AM$496&gt;SUM($AM$376:AM423),_xlfn.CONCAT(", ",AO423),
IF($AM$496=SUM($AM$376:AM423),_xlfn.CONCAT(" y ",AO423)))))</f>
        <v/>
      </c>
      <c r="AO423" s="120" t="s">
        <v>5215</v>
      </c>
      <c r="AP423" s="290">
        <f t="shared" si="69"/>
        <v>0</v>
      </c>
      <c r="AQ423" s="293">
        <f t="shared" si="63"/>
        <v>0</v>
      </c>
      <c r="AR423" s="283" t="str">
        <f>IF(AQ423=0,"",
IF(SUM($AQ$376:AQ423)=1,AS423,
IF($AQ$496&gt;SUM($AQ$376:AQ423),_xlfn.CONCAT(", ",AS423),
IF($AQ$496=SUM($AQ$376:AQ423),_xlfn.CONCAT(" y ",AS423)))))</f>
        <v/>
      </c>
      <c r="AS423" s="120" t="s">
        <v>5215</v>
      </c>
    </row>
    <row r="424" spans="1:45" ht="15" customHeight="1">
      <c r="A424" s="30"/>
      <c r="B424" s="31"/>
      <c r="C424" s="50" t="s">
        <v>5216</v>
      </c>
      <c r="D424" s="859" t="str">
        <f>IF(CNGE_2026_M1_Secc1_Sub1!$D89="","",CNGE_2026_M1_Secc1_Sub1!$D89)</f>
        <v/>
      </c>
      <c r="E424" s="723"/>
      <c r="F424" s="723"/>
      <c r="G424" s="723"/>
      <c r="H424" s="723"/>
      <c r="I424" s="723"/>
      <c r="J424" s="723"/>
      <c r="K424" s="723"/>
      <c r="L424" s="724"/>
      <c r="M424" s="857"/>
      <c r="N424" s="856"/>
      <c r="O424" s="856"/>
      <c r="P424" s="856"/>
      <c r="Q424" s="856"/>
      <c r="R424" s="809"/>
      <c r="S424" s="857"/>
      <c r="T424" s="856"/>
      <c r="U424" s="856"/>
      <c r="V424" s="856"/>
      <c r="W424" s="856"/>
      <c r="X424" s="809"/>
      <c r="Y424" s="857"/>
      <c r="Z424" s="856"/>
      <c r="AA424" s="856"/>
      <c r="AB424" s="856"/>
      <c r="AC424" s="856"/>
      <c r="AD424" s="809"/>
      <c r="AI424">
        <f t="shared" si="64"/>
        <v>0</v>
      </c>
      <c r="AJ424">
        <f t="shared" si="65"/>
        <v>0</v>
      </c>
      <c r="AK424">
        <f t="shared" si="66"/>
        <v>0</v>
      </c>
      <c r="AL424">
        <f t="shared" si="67"/>
        <v>0</v>
      </c>
      <c r="AM424" s="293">
        <f t="shared" si="68"/>
        <v>0</v>
      </c>
      <c r="AN424" s="352" t="str">
        <f>IF(AM424=0,"",
IF(SUM($AM$376:AM424)=1,AO424,
IF($AM$496&gt;SUM($AM$376:AM424),_xlfn.CONCAT(", ",AO424),
IF($AM$496=SUM($AM$376:AM424),_xlfn.CONCAT(" y ",AO424)))))</f>
        <v/>
      </c>
      <c r="AO424" s="120" t="s">
        <v>5217</v>
      </c>
      <c r="AP424" s="290">
        <f t="shared" si="69"/>
        <v>0</v>
      </c>
      <c r="AQ424" s="293">
        <f t="shared" si="63"/>
        <v>0</v>
      </c>
      <c r="AR424" s="283" t="str">
        <f>IF(AQ424=0,"",
IF(SUM($AQ$376:AQ424)=1,AS424,
IF($AQ$496&gt;SUM($AQ$376:AQ424),_xlfn.CONCAT(", ",AS424),
IF($AQ$496=SUM($AQ$376:AQ424),_xlfn.CONCAT(" y ",AS424)))))</f>
        <v/>
      </c>
      <c r="AS424" s="120" t="s">
        <v>5217</v>
      </c>
    </row>
    <row r="425" spans="1:45" ht="15" customHeight="1">
      <c r="A425" s="30"/>
      <c r="B425" s="31"/>
      <c r="C425" s="50" t="s">
        <v>5218</v>
      </c>
      <c r="D425" s="859" t="str">
        <f>IF(CNGE_2026_M1_Secc1_Sub1!$D90="","",CNGE_2026_M1_Secc1_Sub1!$D90)</f>
        <v/>
      </c>
      <c r="E425" s="723"/>
      <c r="F425" s="723"/>
      <c r="G425" s="723"/>
      <c r="H425" s="723"/>
      <c r="I425" s="723"/>
      <c r="J425" s="723"/>
      <c r="K425" s="723"/>
      <c r="L425" s="724"/>
      <c r="M425" s="857"/>
      <c r="N425" s="856"/>
      <c r="O425" s="856"/>
      <c r="P425" s="856"/>
      <c r="Q425" s="856"/>
      <c r="R425" s="809"/>
      <c r="S425" s="857"/>
      <c r="T425" s="856"/>
      <c r="U425" s="856"/>
      <c r="V425" s="856"/>
      <c r="W425" s="856"/>
      <c r="X425" s="809"/>
      <c r="Y425" s="857"/>
      <c r="Z425" s="856"/>
      <c r="AA425" s="856"/>
      <c r="AB425" s="856"/>
      <c r="AC425" s="856"/>
      <c r="AD425" s="809"/>
      <c r="AI425">
        <f t="shared" si="64"/>
        <v>0</v>
      </c>
      <c r="AJ425">
        <f t="shared" si="65"/>
        <v>0</v>
      </c>
      <c r="AK425">
        <f t="shared" si="66"/>
        <v>0</v>
      </c>
      <c r="AL425">
        <f t="shared" si="67"/>
        <v>0</v>
      </c>
      <c r="AM425" s="293">
        <f t="shared" si="68"/>
        <v>0</v>
      </c>
      <c r="AN425" s="352" t="str">
        <f>IF(AM425=0,"",
IF(SUM($AM$376:AM425)=1,AO425,
IF($AM$496&gt;SUM($AM$376:AM425),_xlfn.CONCAT(", ",AO425),
IF($AM$496=SUM($AM$376:AM425),_xlfn.CONCAT(" y ",AO425)))))</f>
        <v/>
      </c>
      <c r="AO425" s="120" t="s">
        <v>5219</v>
      </c>
      <c r="AP425" s="290">
        <f t="shared" si="69"/>
        <v>0</v>
      </c>
      <c r="AQ425" s="293">
        <f t="shared" si="63"/>
        <v>0</v>
      </c>
      <c r="AR425" s="283" t="str">
        <f>IF(AQ425=0,"",
IF(SUM($AQ$376:AQ425)=1,AS425,
IF($AQ$496&gt;SUM($AQ$376:AQ425),_xlfn.CONCAT(", ",AS425),
IF($AQ$496=SUM($AQ$376:AQ425),_xlfn.CONCAT(" y ",AS425)))))</f>
        <v/>
      </c>
      <c r="AS425" s="120" t="s">
        <v>5219</v>
      </c>
    </row>
    <row r="426" spans="1:45" ht="15" customHeight="1">
      <c r="A426" s="30"/>
      <c r="B426" s="31"/>
      <c r="C426" s="50" t="s">
        <v>5220</v>
      </c>
      <c r="D426" s="859" t="str">
        <f>IF(CNGE_2026_M1_Secc1_Sub1!$D91="","",CNGE_2026_M1_Secc1_Sub1!$D91)</f>
        <v/>
      </c>
      <c r="E426" s="723"/>
      <c r="F426" s="723"/>
      <c r="G426" s="723"/>
      <c r="H426" s="723"/>
      <c r="I426" s="723"/>
      <c r="J426" s="723"/>
      <c r="K426" s="723"/>
      <c r="L426" s="724"/>
      <c r="M426" s="857"/>
      <c r="N426" s="856"/>
      <c r="O426" s="856"/>
      <c r="P426" s="856"/>
      <c r="Q426" s="856"/>
      <c r="R426" s="809"/>
      <c r="S426" s="857"/>
      <c r="T426" s="856"/>
      <c r="U426" s="856"/>
      <c r="V426" s="856"/>
      <c r="W426" s="856"/>
      <c r="X426" s="809"/>
      <c r="Y426" s="857"/>
      <c r="Z426" s="856"/>
      <c r="AA426" s="856"/>
      <c r="AB426" s="856"/>
      <c r="AC426" s="856"/>
      <c r="AD426" s="809"/>
      <c r="AI426">
        <f t="shared" si="64"/>
        <v>0</v>
      </c>
      <c r="AJ426">
        <f t="shared" si="65"/>
        <v>0</v>
      </c>
      <c r="AK426">
        <f t="shared" si="66"/>
        <v>0</v>
      </c>
      <c r="AL426">
        <f t="shared" si="67"/>
        <v>0</v>
      </c>
      <c r="AM426" s="293">
        <f t="shared" si="68"/>
        <v>0</v>
      </c>
      <c r="AN426" s="352" t="str">
        <f>IF(AM426=0,"",
IF(SUM($AM$376:AM426)=1,AO426,
IF($AM$496&gt;SUM($AM$376:AM426),_xlfn.CONCAT(", ",AO426),
IF($AM$496=SUM($AM$376:AM426),_xlfn.CONCAT(" y ",AO426)))))</f>
        <v/>
      </c>
      <c r="AO426" s="120" t="s">
        <v>5221</v>
      </c>
      <c r="AP426" s="290">
        <f t="shared" si="69"/>
        <v>0</v>
      </c>
      <c r="AQ426" s="293">
        <f t="shared" si="63"/>
        <v>0</v>
      </c>
      <c r="AR426" s="283" t="str">
        <f>IF(AQ426=0,"",
IF(SUM($AQ$376:AQ426)=1,AS426,
IF($AQ$496&gt;SUM($AQ$376:AQ426),_xlfn.CONCAT(", ",AS426),
IF($AQ$496=SUM($AQ$376:AQ426),_xlfn.CONCAT(" y ",AS426)))))</f>
        <v/>
      </c>
      <c r="AS426" s="120" t="s">
        <v>5221</v>
      </c>
    </row>
    <row r="427" spans="1:45" ht="15" customHeight="1">
      <c r="A427" s="30"/>
      <c r="B427" s="31"/>
      <c r="C427" s="50" t="s">
        <v>5222</v>
      </c>
      <c r="D427" s="859" t="str">
        <f>IF(CNGE_2026_M1_Secc1_Sub1!$D92="","",CNGE_2026_M1_Secc1_Sub1!$D92)</f>
        <v/>
      </c>
      <c r="E427" s="723"/>
      <c r="F427" s="723"/>
      <c r="G427" s="723"/>
      <c r="H427" s="723"/>
      <c r="I427" s="723"/>
      <c r="J427" s="723"/>
      <c r="K427" s="723"/>
      <c r="L427" s="724"/>
      <c r="M427" s="857"/>
      <c r="N427" s="856"/>
      <c r="O427" s="856"/>
      <c r="P427" s="856"/>
      <c r="Q427" s="856"/>
      <c r="R427" s="809"/>
      <c r="S427" s="857"/>
      <c r="T427" s="856"/>
      <c r="U427" s="856"/>
      <c r="V427" s="856"/>
      <c r="W427" s="856"/>
      <c r="X427" s="809"/>
      <c r="Y427" s="857"/>
      <c r="Z427" s="856"/>
      <c r="AA427" s="856"/>
      <c r="AB427" s="856"/>
      <c r="AC427" s="856"/>
      <c r="AD427" s="809"/>
      <c r="AI427">
        <f t="shared" si="64"/>
        <v>0</v>
      </c>
      <c r="AJ427">
        <f t="shared" si="65"/>
        <v>0</v>
      </c>
      <c r="AK427">
        <f t="shared" si="66"/>
        <v>0</v>
      </c>
      <c r="AL427">
        <f t="shared" si="67"/>
        <v>0</v>
      </c>
      <c r="AM427" s="293">
        <f t="shared" si="68"/>
        <v>0</v>
      </c>
      <c r="AN427" s="352" t="str">
        <f>IF(AM427=0,"",
IF(SUM($AM$376:AM427)=1,AO427,
IF($AM$496&gt;SUM($AM$376:AM427),_xlfn.CONCAT(", ",AO427),
IF($AM$496=SUM($AM$376:AM427),_xlfn.CONCAT(" y ",AO427)))))</f>
        <v/>
      </c>
      <c r="AO427" s="120" t="s">
        <v>5223</v>
      </c>
      <c r="AP427" s="290">
        <f t="shared" si="69"/>
        <v>0</v>
      </c>
      <c r="AQ427" s="293">
        <f t="shared" si="63"/>
        <v>0</v>
      </c>
      <c r="AR427" s="283" t="str">
        <f>IF(AQ427=0,"",
IF(SUM($AQ$376:AQ427)=1,AS427,
IF($AQ$496&gt;SUM($AQ$376:AQ427),_xlfn.CONCAT(", ",AS427),
IF($AQ$496=SUM($AQ$376:AQ427),_xlfn.CONCAT(" y ",AS427)))))</f>
        <v/>
      </c>
      <c r="AS427" s="120" t="s">
        <v>5223</v>
      </c>
    </row>
    <row r="428" spans="1:45" ht="15" customHeight="1">
      <c r="A428" s="30"/>
      <c r="B428" s="31"/>
      <c r="C428" s="50" t="s">
        <v>5224</v>
      </c>
      <c r="D428" s="859" t="str">
        <f>IF(CNGE_2026_M1_Secc1_Sub1!$D93="","",CNGE_2026_M1_Secc1_Sub1!$D93)</f>
        <v/>
      </c>
      <c r="E428" s="723"/>
      <c r="F428" s="723"/>
      <c r="G428" s="723"/>
      <c r="H428" s="723"/>
      <c r="I428" s="723"/>
      <c r="J428" s="723"/>
      <c r="K428" s="723"/>
      <c r="L428" s="724"/>
      <c r="M428" s="857"/>
      <c r="N428" s="856"/>
      <c r="O428" s="856"/>
      <c r="P428" s="856"/>
      <c r="Q428" s="856"/>
      <c r="R428" s="809"/>
      <c r="S428" s="857"/>
      <c r="T428" s="856"/>
      <c r="U428" s="856"/>
      <c r="V428" s="856"/>
      <c r="W428" s="856"/>
      <c r="X428" s="809"/>
      <c r="Y428" s="857"/>
      <c r="Z428" s="856"/>
      <c r="AA428" s="856"/>
      <c r="AB428" s="856"/>
      <c r="AC428" s="856"/>
      <c r="AD428" s="809"/>
      <c r="AI428">
        <f t="shared" si="64"/>
        <v>0</v>
      </c>
      <c r="AJ428">
        <f t="shared" si="65"/>
        <v>0</v>
      </c>
      <c r="AK428">
        <f t="shared" si="66"/>
        <v>0</v>
      </c>
      <c r="AL428">
        <f t="shared" si="67"/>
        <v>0</v>
      </c>
      <c r="AM428" s="293">
        <f t="shared" si="68"/>
        <v>0</v>
      </c>
      <c r="AN428" s="352" t="str">
        <f>IF(AM428=0,"",
IF(SUM($AM$376:AM428)=1,AO428,
IF($AM$496&gt;SUM($AM$376:AM428),_xlfn.CONCAT(", ",AO428),
IF($AM$496=SUM($AM$376:AM428),_xlfn.CONCAT(" y ",AO428)))))</f>
        <v/>
      </c>
      <c r="AO428" s="120" t="s">
        <v>5225</v>
      </c>
      <c r="AP428" s="290">
        <f t="shared" si="69"/>
        <v>0</v>
      </c>
      <c r="AQ428" s="293">
        <f t="shared" si="63"/>
        <v>0</v>
      </c>
      <c r="AR428" s="283" t="str">
        <f>IF(AQ428=0,"",
IF(SUM($AQ$376:AQ428)=1,AS428,
IF($AQ$496&gt;SUM($AQ$376:AQ428),_xlfn.CONCAT(", ",AS428),
IF($AQ$496=SUM($AQ$376:AQ428),_xlfn.CONCAT(" y ",AS428)))))</f>
        <v/>
      </c>
      <c r="AS428" s="120" t="s">
        <v>5225</v>
      </c>
    </row>
    <row r="429" spans="1:45" ht="15" customHeight="1">
      <c r="A429" s="30"/>
      <c r="B429" s="31"/>
      <c r="C429" s="50" t="s">
        <v>5226</v>
      </c>
      <c r="D429" s="859" t="str">
        <f>IF(CNGE_2026_M1_Secc1_Sub1!$D94="","",CNGE_2026_M1_Secc1_Sub1!$D94)</f>
        <v/>
      </c>
      <c r="E429" s="723"/>
      <c r="F429" s="723"/>
      <c r="G429" s="723"/>
      <c r="H429" s="723"/>
      <c r="I429" s="723"/>
      <c r="J429" s="723"/>
      <c r="K429" s="723"/>
      <c r="L429" s="724"/>
      <c r="M429" s="857"/>
      <c r="N429" s="856"/>
      <c r="O429" s="856"/>
      <c r="P429" s="856"/>
      <c r="Q429" s="856"/>
      <c r="R429" s="809"/>
      <c r="S429" s="857"/>
      <c r="T429" s="856"/>
      <c r="U429" s="856"/>
      <c r="V429" s="856"/>
      <c r="W429" s="856"/>
      <c r="X429" s="809"/>
      <c r="Y429" s="857"/>
      <c r="Z429" s="856"/>
      <c r="AA429" s="856"/>
      <c r="AB429" s="856"/>
      <c r="AC429" s="856"/>
      <c r="AD429" s="809"/>
      <c r="AI429">
        <f t="shared" si="64"/>
        <v>0</v>
      </c>
      <c r="AJ429">
        <f t="shared" si="65"/>
        <v>0</v>
      </c>
      <c r="AK429">
        <f t="shared" si="66"/>
        <v>0</v>
      </c>
      <c r="AL429">
        <f t="shared" si="67"/>
        <v>0</v>
      </c>
      <c r="AM429" s="293">
        <f t="shared" si="68"/>
        <v>0</v>
      </c>
      <c r="AN429" s="352" t="str">
        <f>IF(AM429=0,"",
IF(SUM($AM$376:AM429)=1,AO429,
IF($AM$496&gt;SUM($AM$376:AM429),_xlfn.CONCAT(", ",AO429),
IF($AM$496=SUM($AM$376:AM429),_xlfn.CONCAT(" y ",AO429)))))</f>
        <v/>
      </c>
      <c r="AO429" s="120" t="s">
        <v>5227</v>
      </c>
      <c r="AP429" s="290">
        <f t="shared" si="69"/>
        <v>0</v>
      </c>
      <c r="AQ429" s="293">
        <f t="shared" si="63"/>
        <v>0</v>
      </c>
      <c r="AR429" s="283" t="str">
        <f>IF(AQ429=0,"",
IF(SUM($AQ$376:AQ429)=1,AS429,
IF($AQ$496&gt;SUM($AQ$376:AQ429),_xlfn.CONCAT(", ",AS429),
IF($AQ$496=SUM($AQ$376:AQ429),_xlfn.CONCAT(" y ",AS429)))))</f>
        <v/>
      </c>
      <c r="AS429" s="120" t="s">
        <v>5227</v>
      </c>
    </row>
    <row r="430" spans="1:45" ht="15" customHeight="1">
      <c r="A430" s="30"/>
      <c r="B430" s="31"/>
      <c r="C430" s="50" t="s">
        <v>5228</v>
      </c>
      <c r="D430" s="859" t="str">
        <f>IF(CNGE_2026_M1_Secc1_Sub1!$D95="","",CNGE_2026_M1_Secc1_Sub1!$D95)</f>
        <v/>
      </c>
      <c r="E430" s="723"/>
      <c r="F430" s="723"/>
      <c r="G430" s="723"/>
      <c r="H430" s="723"/>
      <c r="I430" s="723"/>
      <c r="J430" s="723"/>
      <c r="K430" s="723"/>
      <c r="L430" s="724"/>
      <c r="M430" s="857"/>
      <c r="N430" s="856"/>
      <c r="O430" s="856"/>
      <c r="P430" s="856"/>
      <c r="Q430" s="856"/>
      <c r="R430" s="809"/>
      <c r="S430" s="857"/>
      <c r="T430" s="856"/>
      <c r="U430" s="856"/>
      <c r="V430" s="856"/>
      <c r="W430" s="856"/>
      <c r="X430" s="809"/>
      <c r="Y430" s="857"/>
      <c r="Z430" s="856"/>
      <c r="AA430" s="856"/>
      <c r="AB430" s="856"/>
      <c r="AC430" s="856"/>
      <c r="AD430" s="809"/>
      <c r="AI430">
        <f t="shared" si="64"/>
        <v>0</v>
      </c>
      <c r="AJ430">
        <f t="shared" si="65"/>
        <v>0</v>
      </c>
      <c r="AK430">
        <f t="shared" si="66"/>
        <v>0</v>
      </c>
      <c r="AL430">
        <f t="shared" si="67"/>
        <v>0</v>
      </c>
      <c r="AM430" s="293">
        <f t="shared" si="68"/>
        <v>0</v>
      </c>
      <c r="AN430" s="352" t="str">
        <f>IF(AM430=0,"",
IF(SUM($AM$376:AM430)=1,AO430,
IF($AM$496&gt;SUM($AM$376:AM430),_xlfn.CONCAT(", ",AO430),
IF($AM$496=SUM($AM$376:AM430),_xlfn.CONCAT(" y ",AO430)))))</f>
        <v/>
      </c>
      <c r="AO430" s="120" t="s">
        <v>5229</v>
      </c>
      <c r="AP430" s="290">
        <f t="shared" si="69"/>
        <v>0</v>
      </c>
      <c r="AQ430" s="293">
        <f t="shared" si="63"/>
        <v>0</v>
      </c>
      <c r="AR430" s="283" t="str">
        <f>IF(AQ430=0,"",
IF(SUM($AQ$376:AQ430)=1,AS430,
IF($AQ$496&gt;SUM($AQ$376:AQ430),_xlfn.CONCAT(", ",AS430),
IF($AQ$496=SUM($AQ$376:AQ430),_xlfn.CONCAT(" y ",AS430)))))</f>
        <v/>
      </c>
      <c r="AS430" s="120" t="s">
        <v>5229</v>
      </c>
    </row>
    <row r="431" spans="1:45" ht="15" customHeight="1">
      <c r="A431" s="30"/>
      <c r="B431" s="31"/>
      <c r="C431" s="50" t="s">
        <v>5230</v>
      </c>
      <c r="D431" s="859" t="str">
        <f>IF(CNGE_2026_M1_Secc1_Sub1!$D96="","",CNGE_2026_M1_Secc1_Sub1!$D96)</f>
        <v/>
      </c>
      <c r="E431" s="723"/>
      <c r="F431" s="723"/>
      <c r="G431" s="723"/>
      <c r="H431" s="723"/>
      <c r="I431" s="723"/>
      <c r="J431" s="723"/>
      <c r="K431" s="723"/>
      <c r="L431" s="724"/>
      <c r="M431" s="857"/>
      <c r="N431" s="856"/>
      <c r="O431" s="856"/>
      <c r="P431" s="856"/>
      <c r="Q431" s="856"/>
      <c r="R431" s="809"/>
      <c r="S431" s="857"/>
      <c r="T431" s="856"/>
      <c r="U431" s="856"/>
      <c r="V431" s="856"/>
      <c r="W431" s="856"/>
      <c r="X431" s="809"/>
      <c r="Y431" s="857"/>
      <c r="Z431" s="856"/>
      <c r="AA431" s="856"/>
      <c r="AB431" s="856"/>
      <c r="AC431" s="856"/>
      <c r="AD431" s="809"/>
      <c r="AI431">
        <f t="shared" si="64"/>
        <v>0</v>
      </c>
      <c r="AJ431">
        <f t="shared" si="65"/>
        <v>0</v>
      </c>
      <c r="AK431">
        <f t="shared" si="66"/>
        <v>0</v>
      </c>
      <c r="AL431">
        <f t="shared" si="67"/>
        <v>0</v>
      </c>
      <c r="AM431" s="293">
        <f t="shared" si="68"/>
        <v>0</v>
      </c>
      <c r="AN431" s="352" t="str">
        <f>IF(AM431=0,"",
IF(SUM($AM$376:AM431)=1,AO431,
IF($AM$496&gt;SUM($AM$376:AM431),_xlfn.CONCAT(", ",AO431),
IF($AM$496=SUM($AM$376:AM431),_xlfn.CONCAT(" y ",AO431)))))</f>
        <v/>
      </c>
      <c r="AO431" s="120" t="s">
        <v>5231</v>
      </c>
      <c r="AP431" s="290">
        <f t="shared" si="69"/>
        <v>0</v>
      </c>
      <c r="AQ431" s="293">
        <f t="shared" si="63"/>
        <v>0</v>
      </c>
      <c r="AR431" s="283" t="str">
        <f>IF(AQ431=0,"",
IF(SUM($AQ$376:AQ431)=1,AS431,
IF($AQ$496&gt;SUM($AQ$376:AQ431),_xlfn.CONCAT(", ",AS431),
IF($AQ$496=SUM($AQ$376:AQ431),_xlfn.CONCAT(" y ",AS431)))))</f>
        <v/>
      </c>
      <c r="AS431" s="120" t="s">
        <v>5231</v>
      </c>
    </row>
    <row r="432" spans="1:45" ht="15" customHeight="1">
      <c r="A432" s="30"/>
      <c r="B432" s="31"/>
      <c r="C432" s="50" t="s">
        <v>5232</v>
      </c>
      <c r="D432" s="859" t="str">
        <f>IF(CNGE_2026_M1_Secc1_Sub1!$D97="","",CNGE_2026_M1_Secc1_Sub1!$D97)</f>
        <v/>
      </c>
      <c r="E432" s="723"/>
      <c r="F432" s="723"/>
      <c r="G432" s="723"/>
      <c r="H432" s="723"/>
      <c r="I432" s="723"/>
      <c r="J432" s="723"/>
      <c r="K432" s="723"/>
      <c r="L432" s="724"/>
      <c r="M432" s="857"/>
      <c r="N432" s="856"/>
      <c r="O432" s="856"/>
      <c r="P432" s="856"/>
      <c r="Q432" s="856"/>
      <c r="R432" s="809"/>
      <c r="S432" s="857"/>
      <c r="T432" s="856"/>
      <c r="U432" s="856"/>
      <c r="V432" s="856"/>
      <c r="W432" s="856"/>
      <c r="X432" s="809"/>
      <c r="Y432" s="857"/>
      <c r="Z432" s="856"/>
      <c r="AA432" s="856"/>
      <c r="AB432" s="856"/>
      <c r="AC432" s="856"/>
      <c r="AD432" s="809"/>
      <c r="AI432">
        <f t="shared" si="64"/>
        <v>0</v>
      </c>
      <c r="AJ432">
        <f t="shared" si="65"/>
        <v>0</v>
      </c>
      <c r="AK432">
        <f t="shared" si="66"/>
        <v>0</v>
      </c>
      <c r="AL432">
        <f t="shared" si="67"/>
        <v>0</v>
      </c>
      <c r="AM432" s="293">
        <f t="shared" si="68"/>
        <v>0</v>
      </c>
      <c r="AN432" s="352" t="str">
        <f>IF(AM432=0,"",
IF(SUM($AM$376:AM432)=1,AO432,
IF($AM$496&gt;SUM($AM$376:AM432),_xlfn.CONCAT(", ",AO432),
IF($AM$496=SUM($AM$376:AM432),_xlfn.CONCAT(" y ",AO432)))))</f>
        <v/>
      </c>
      <c r="AO432" s="120" t="s">
        <v>5233</v>
      </c>
      <c r="AP432" s="290">
        <f t="shared" si="69"/>
        <v>0</v>
      </c>
      <c r="AQ432" s="293">
        <f t="shared" si="63"/>
        <v>0</v>
      </c>
      <c r="AR432" s="283" t="str">
        <f>IF(AQ432=0,"",
IF(SUM($AQ$376:AQ432)=1,AS432,
IF($AQ$496&gt;SUM($AQ$376:AQ432),_xlfn.CONCAT(", ",AS432),
IF($AQ$496=SUM($AQ$376:AQ432),_xlfn.CONCAT(" y ",AS432)))))</f>
        <v/>
      </c>
      <c r="AS432" s="120" t="s">
        <v>5233</v>
      </c>
    </row>
    <row r="433" spans="1:45" ht="15" customHeight="1">
      <c r="A433" s="30"/>
      <c r="B433" s="31"/>
      <c r="C433" s="50" t="s">
        <v>5234</v>
      </c>
      <c r="D433" s="859" t="str">
        <f>IF(CNGE_2026_M1_Secc1_Sub1!$D98="","",CNGE_2026_M1_Secc1_Sub1!$D98)</f>
        <v/>
      </c>
      <c r="E433" s="723"/>
      <c r="F433" s="723"/>
      <c r="G433" s="723"/>
      <c r="H433" s="723"/>
      <c r="I433" s="723"/>
      <c r="J433" s="723"/>
      <c r="K433" s="723"/>
      <c r="L433" s="724"/>
      <c r="M433" s="857"/>
      <c r="N433" s="856"/>
      <c r="O433" s="856"/>
      <c r="P433" s="856"/>
      <c r="Q433" s="856"/>
      <c r="R433" s="809"/>
      <c r="S433" s="857"/>
      <c r="T433" s="856"/>
      <c r="U433" s="856"/>
      <c r="V433" s="856"/>
      <c r="W433" s="856"/>
      <c r="X433" s="809"/>
      <c r="Y433" s="857"/>
      <c r="Z433" s="856"/>
      <c r="AA433" s="856"/>
      <c r="AB433" s="856"/>
      <c r="AC433" s="856"/>
      <c r="AD433" s="809"/>
      <c r="AI433">
        <f t="shared" si="64"/>
        <v>0</v>
      </c>
      <c r="AJ433">
        <f t="shared" si="65"/>
        <v>0</v>
      </c>
      <c r="AK433">
        <f t="shared" si="66"/>
        <v>0</v>
      </c>
      <c r="AL433">
        <f t="shared" si="67"/>
        <v>0</v>
      </c>
      <c r="AM433" s="293">
        <f t="shared" si="68"/>
        <v>0</v>
      </c>
      <c r="AN433" s="352" t="str">
        <f>IF(AM433=0,"",
IF(SUM($AM$376:AM433)=1,AO433,
IF($AM$496&gt;SUM($AM$376:AM433),_xlfn.CONCAT(", ",AO433),
IF($AM$496=SUM($AM$376:AM433),_xlfn.CONCAT(" y ",AO433)))))</f>
        <v/>
      </c>
      <c r="AO433" s="120" t="s">
        <v>5235</v>
      </c>
      <c r="AP433" s="290">
        <f t="shared" si="69"/>
        <v>0</v>
      </c>
      <c r="AQ433" s="293">
        <f t="shared" si="63"/>
        <v>0</v>
      </c>
      <c r="AR433" s="283" t="str">
        <f>IF(AQ433=0,"",
IF(SUM($AQ$376:AQ433)=1,AS433,
IF($AQ$496&gt;SUM($AQ$376:AQ433),_xlfn.CONCAT(", ",AS433),
IF($AQ$496=SUM($AQ$376:AQ433),_xlfn.CONCAT(" y ",AS433)))))</f>
        <v/>
      </c>
      <c r="AS433" s="120" t="s">
        <v>5235</v>
      </c>
    </row>
    <row r="434" spans="1:45" ht="15" customHeight="1">
      <c r="A434" s="30"/>
      <c r="B434" s="31"/>
      <c r="C434" s="50" t="s">
        <v>5236</v>
      </c>
      <c r="D434" s="859" t="str">
        <f>IF(CNGE_2026_M1_Secc1_Sub1!$D99="","",CNGE_2026_M1_Secc1_Sub1!$D99)</f>
        <v/>
      </c>
      <c r="E434" s="723"/>
      <c r="F434" s="723"/>
      <c r="G434" s="723"/>
      <c r="H434" s="723"/>
      <c r="I434" s="723"/>
      <c r="J434" s="723"/>
      <c r="K434" s="723"/>
      <c r="L434" s="724"/>
      <c r="M434" s="857"/>
      <c r="N434" s="856"/>
      <c r="O434" s="856"/>
      <c r="P434" s="856"/>
      <c r="Q434" s="856"/>
      <c r="R434" s="809"/>
      <c r="S434" s="857"/>
      <c r="T434" s="856"/>
      <c r="U434" s="856"/>
      <c r="V434" s="856"/>
      <c r="W434" s="856"/>
      <c r="X434" s="809"/>
      <c r="Y434" s="857"/>
      <c r="Z434" s="856"/>
      <c r="AA434" s="856"/>
      <c r="AB434" s="856"/>
      <c r="AC434" s="856"/>
      <c r="AD434" s="809"/>
      <c r="AI434">
        <f t="shared" si="64"/>
        <v>0</v>
      </c>
      <c r="AJ434">
        <f t="shared" si="65"/>
        <v>0</v>
      </c>
      <c r="AK434">
        <f t="shared" si="66"/>
        <v>0</v>
      </c>
      <c r="AL434">
        <f t="shared" si="67"/>
        <v>0</v>
      </c>
      <c r="AM434" s="293">
        <f t="shared" si="68"/>
        <v>0</v>
      </c>
      <c r="AN434" s="352" t="str">
        <f>IF(AM434=0,"",
IF(SUM($AM$376:AM434)=1,AO434,
IF($AM$496&gt;SUM($AM$376:AM434),_xlfn.CONCAT(", ",AO434),
IF($AM$496=SUM($AM$376:AM434),_xlfn.CONCAT(" y ",AO434)))))</f>
        <v/>
      </c>
      <c r="AO434" s="120" t="s">
        <v>5237</v>
      </c>
      <c r="AP434" s="290">
        <f t="shared" si="69"/>
        <v>0</v>
      </c>
      <c r="AQ434" s="293">
        <f t="shared" si="63"/>
        <v>0</v>
      </c>
      <c r="AR434" s="283" t="str">
        <f>IF(AQ434=0,"",
IF(SUM($AQ$376:AQ434)=1,AS434,
IF($AQ$496&gt;SUM($AQ$376:AQ434),_xlfn.CONCAT(", ",AS434),
IF($AQ$496=SUM($AQ$376:AQ434),_xlfn.CONCAT(" y ",AS434)))))</f>
        <v/>
      </c>
      <c r="AS434" s="120" t="s">
        <v>5237</v>
      </c>
    </row>
    <row r="435" spans="1:45" ht="15" customHeight="1">
      <c r="A435" s="30"/>
      <c r="B435" s="31"/>
      <c r="C435" s="50" t="s">
        <v>5238</v>
      </c>
      <c r="D435" s="859" t="str">
        <f>IF(CNGE_2026_M1_Secc1_Sub1!$D100="","",CNGE_2026_M1_Secc1_Sub1!$D100)</f>
        <v/>
      </c>
      <c r="E435" s="723"/>
      <c r="F435" s="723"/>
      <c r="G435" s="723"/>
      <c r="H435" s="723"/>
      <c r="I435" s="723"/>
      <c r="J435" s="723"/>
      <c r="K435" s="723"/>
      <c r="L435" s="724"/>
      <c r="M435" s="857"/>
      <c r="N435" s="856"/>
      <c r="O435" s="856"/>
      <c r="P435" s="856"/>
      <c r="Q435" s="856"/>
      <c r="R435" s="809"/>
      <c r="S435" s="857"/>
      <c r="T435" s="856"/>
      <c r="U435" s="856"/>
      <c r="V435" s="856"/>
      <c r="W435" s="856"/>
      <c r="X435" s="809"/>
      <c r="Y435" s="857"/>
      <c r="Z435" s="856"/>
      <c r="AA435" s="856"/>
      <c r="AB435" s="856"/>
      <c r="AC435" s="856"/>
      <c r="AD435" s="809"/>
      <c r="AI435">
        <f t="shared" si="64"/>
        <v>0</v>
      </c>
      <c r="AJ435">
        <f t="shared" si="65"/>
        <v>0</v>
      </c>
      <c r="AK435">
        <f t="shared" si="66"/>
        <v>0</v>
      </c>
      <c r="AL435">
        <f t="shared" si="67"/>
        <v>0</v>
      </c>
      <c r="AM435" s="293">
        <f t="shared" si="68"/>
        <v>0</v>
      </c>
      <c r="AN435" s="352" t="str">
        <f>IF(AM435=0,"",
IF(SUM($AM$376:AM435)=1,AO435,
IF($AM$496&gt;SUM($AM$376:AM435),_xlfn.CONCAT(", ",AO435),
IF($AM$496=SUM($AM$376:AM435),_xlfn.CONCAT(" y ",AO435)))))</f>
        <v/>
      </c>
      <c r="AO435" s="120" t="s">
        <v>5239</v>
      </c>
      <c r="AP435" s="290">
        <f t="shared" si="69"/>
        <v>0</v>
      </c>
      <c r="AQ435" s="293">
        <f t="shared" si="63"/>
        <v>0</v>
      </c>
      <c r="AR435" s="283" t="str">
        <f>IF(AQ435=0,"",
IF(SUM($AQ$376:AQ435)=1,AS435,
IF($AQ$496&gt;SUM($AQ$376:AQ435),_xlfn.CONCAT(", ",AS435),
IF($AQ$496=SUM($AQ$376:AQ435),_xlfn.CONCAT(" y ",AS435)))))</f>
        <v/>
      </c>
      <c r="AS435" s="120" t="s">
        <v>5239</v>
      </c>
    </row>
    <row r="436" spans="1:45" ht="15" customHeight="1">
      <c r="A436" s="30"/>
      <c r="B436" s="31"/>
      <c r="C436" s="50" t="s">
        <v>5240</v>
      </c>
      <c r="D436" s="859" t="str">
        <f>IF(CNGE_2026_M1_Secc1_Sub1!$D101="","",CNGE_2026_M1_Secc1_Sub1!$D101)</f>
        <v/>
      </c>
      <c r="E436" s="723"/>
      <c r="F436" s="723"/>
      <c r="G436" s="723"/>
      <c r="H436" s="723"/>
      <c r="I436" s="723"/>
      <c r="J436" s="723"/>
      <c r="K436" s="723"/>
      <c r="L436" s="724"/>
      <c r="M436" s="857"/>
      <c r="N436" s="856"/>
      <c r="O436" s="856"/>
      <c r="P436" s="856"/>
      <c r="Q436" s="856"/>
      <c r="R436" s="809"/>
      <c r="S436" s="857"/>
      <c r="T436" s="856"/>
      <c r="U436" s="856"/>
      <c r="V436" s="856"/>
      <c r="W436" s="856"/>
      <c r="X436" s="809"/>
      <c r="Y436" s="857"/>
      <c r="Z436" s="856"/>
      <c r="AA436" s="856"/>
      <c r="AB436" s="856"/>
      <c r="AC436" s="856"/>
      <c r="AD436" s="809"/>
      <c r="AI436">
        <f t="shared" si="64"/>
        <v>0</v>
      </c>
      <c r="AJ436">
        <f t="shared" si="65"/>
        <v>0</v>
      </c>
      <c r="AK436">
        <f t="shared" si="66"/>
        <v>0</v>
      </c>
      <c r="AL436">
        <f t="shared" si="67"/>
        <v>0</v>
      </c>
      <c r="AM436" s="293">
        <f t="shared" si="68"/>
        <v>0</v>
      </c>
      <c r="AN436" s="352" t="str">
        <f>IF(AM436=0,"",
IF(SUM($AM$376:AM436)=1,AO436,
IF($AM$496&gt;SUM($AM$376:AM436),_xlfn.CONCAT(", ",AO436),
IF($AM$496=SUM($AM$376:AM436),_xlfn.CONCAT(" y ",AO436)))))</f>
        <v/>
      </c>
      <c r="AO436" s="120" t="s">
        <v>5241</v>
      </c>
      <c r="AP436" s="290">
        <f t="shared" si="69"/>
        <v>0</v>
      </c>
      <c r="AQ436" s="293">
        <f t="shared" si="63"/>
        <v>0</v>
      </c>
      <c r="AR436" s="283" t="str">
        <f>IF(AQ436=0,"",
IF(SUM($AQ$376:AQ436)=1,AS436,
IF($AQ$496&gt;SUM($AQ$376:AQ436),_xlfn.CONCAT(", ",AS436),
IF($AQ$496=SUM($AQ$376:AQ436),_xlfn.CONCAT(" y ",AS436)))))</f>
        <v/>
      </c>
      <c r="AS436" s="120" t="s">
        <v>5241</v>
      </c>
    </row>
    <row r="437" spans="1:45" ht="15" customHeight="1">
      <c r="A437" s="30"/>
      <c r="B437" s="31"/>
      <c r="C437" s="50" t="s">
        <v>5242</v>
      </c>
      <c r="D437" s="859" t="str">
        <f>IF(CNGE_2026_M1_Secc1_Sub1!$D102="","",CNGE_2026_M1_Secc1_Sub1!$D102)</f>
        <v/>
      </c>
      <c r="E437" s="723"/>
      <c r="F437" s="723"/>
      <c r="G437" s="723"/>
      <c r="H437" s="723"/>
      <c r="I437" s="723"/>
      <c r="J437" s="723"/>
      <c r="K437" s="723"/>
      <c r="L437" s="724"/>
      <c r="M437" s="857"/>
      <c r="N437" s="856"/>
      <c r="O437" s="856"/>
      <c r="P437" s="856"/>
      <c r="Q437" s="856"/>
      <c r="R437" s="809"/>
      <c r="S437" s="857"/>
      <c r="T437" s="856"/>
      <c r="U437" s="856"/>
      <c r="V437" s="856"/>
      <c r="W437" s="856"/>
      <c r="X437" s="809"/>
      <c r="Y437" s="857"/>
      <c r="Z437" s="856"/>
      <c r="AA437" s="856"/>
      <c r="AB437" s="856"/>
      <c r="AC437" s="856"/>
      <c r="AD437" s="809"/>
      <c r="AI437">
        <f t="shared" si="64"/>
        <v>0</v>
      </c>
      <c r="AJ437">
        <f t="shared" si="65"/>
        <v>0</v>
      </c>
      <c r="AK437">
        <f t="shared" si="66"/>
        <v>0</v>
      </c>
      <c r="AL437">
        <f t="shared" si="67"/>
        <v>0</v>
      </c>
      <c r="AM437" s="293">
        <f t="shared" si="68"/>
        <v>0</v>
      </c>
      <c r="AN437" s="352" t="str">
        <f>IF(AM437=0,"",
IF(SUM($AM$376:AM437)=1,AO437,
IF($AM$496&gt;SUM($AM$376:AM437),_xlfn.CONCAT(", ",AO437),
IF($AM$496=SUM($AM$376:AM437),_xlfn.CONCAT(" y ",AO437)))))</f>
        <v/>
      </c>
      <c r="AO437" s="120" t="s">
        <v>5243</v>
      </c>
      <c r="AP437" s="290">
        <f t="shared" si="69"/>
        <v>0</v>
      </c>
      <c r="AQ437" s="293">
        <f t="shared" si="63"/>
        <v>0</v>
      </c>
      <c r="AR437" s="283" t="str">
        <f>IF(AQ437=0,"",
IF(SUM($AQ$376:AQ437)=1,AS437,
IF($AQ$496&gt;SUM($AQ$376:AQ437),_xlfn.CONCAT(", ",AS437),
IF($AQ$496=SUM($AQ$376:AQ437),_xlfn.CONCAT(" y ",AS437)))))</f>
        <v/>
      </c>
      <c r="AS437" s="120" t="s">
        <v>5243</v>
      </c>
    </row>
    <row r="438" spans="1:45" ht="15" customHeight="1">
      <c r="A438" s="30"/>
      <c r="B438" s="31"/>
      <c r="C438" s="50" t="s">
        <v>5244</v>
      </c>
      <c r="D438" s="859" t="str">
        <f>IF(CNGE_2026_M1_Secc1_Sub1!$D103="","",CNGE_2026_M1_Secc1_Sub1!$D103)</f>
        <v/>
      </c>
      <c r="E438" s="723"/>
      <c r="F438" s="723"/>
      <c r="G438" s="723"/>
      <c r="H438" s="723"/>
      <c r="I438" s="723"/>
      <c r="J438" s="723"/>
      <c r="K438" s="723"/>
      <c r="L438" s="724"/>
      <c r="M438" s="857"/>
      <c r="N438" s="856"/>
      <c r="O438" s="856"/>
      <c r="P438" s="856"/>
      <c r="Q438" s="856"/>
      <c r="R438" s="809"/>
      <c r="S438" s="857"/>
      <c r="T438" s="856"/>
      <c r="U438" s="856"/>
      <c r="V438" s="856"/>
      <c r="W438" s="856"/>
      <c r="X438" s="809"/>
      <c r="Y438" s="857"/>
      <c r="Z438" s="856"/>
      <c r="AA438" s="856"/>
      <c r="AB438" s="856"/>
      <c r="AC438" s="856"/>
      <c r="AD438" s="809"/>
      <c r="AI438">
        <f t="shared" si="64"/>
        <v>0</v>
      </c>
      <c r="AJ438">
        <f t="shared" si="65"/>
        <v>0</v>
      </c>
      <c r="AK438">
        <f t="shared" si="66"/>
        <v>0</v>
      </c>
      <c r="AL438">
        <f t="shared" si="67"/>
        <v>0</v>
      </c>
      <c r="AM438" s="293">
        <f t="shared" si="68"/>
        <v>0</v>
      </c>
      <c r="AN438" s="352" t="str">
        <f>IF(AM438=0,"",
IF(SUM($AM$376:AM438)=1,AO438,
IF($AM$496&gt;SUM($AM$376:AM438),_xlfn.CONCAT(", ",AO438),
IF($AM$496=SUM($AM$376:AM438),_xlfn.CONCAT(" y ",AO438)))))</f>
        <v/>
      </c>
      <c r="AO438" s="120" t="s">
        <v>5245</v>
      </c>
      <c r="AP438" s="290">
        <f t="shared" si="69"/>
        <v>0</v>
      </c>
      <c r="AQ438" s="293">
        <f t="shared" si="63"/>
        <v>0</v>
      </c>
      <c r="AR438" s="283" t="str">
        <f>IF(AQ438=0,"",
IF(SUM($AQ$376:AQ438)=1,AS438,
IF($AQ$496&gt;SUM($AQ$376:AQ438),_xlfn.CONCAT(", ",AS438),
IF($AQ$496=SUM($AQ$376:AQ438),_xlfn.CONCAT(" y ",AS438)))))</f>
        <v/>
      </c>
      <c r="AS438" s="120" t="s">
        <v>5245</v>
      </c>
    </row>
    <row r="439" spans="1:45" ht="15" customHeight="1">
      <c r="A439" s="30"/>
      <c r="B439" s="31"/>
      <c r="C439" s="50" t="s">
        <v>5246</v>
      </c>
      <c r="D439" s="859" t="str">
        <f>IF(CNGE_2026_M1_Secc1_Sub1!$D104="","",CNGE_2026_M1_Secc1_Sub1!$D104)</f>
        <v/>
      </c>
      <c r="E439" s="723"/>
      <c r="F439" s="723"/>
      <c r="G439" s="723"/>
      <c r="H439" s="723"/>
      <c r="I439" s="723"/>
      <c r="J439" s="723"/>
      <c r="K439" s="723"/>
      <c r="L439" s="724"/>
      <c r="M439" s="857"/>
      <c r="N439" s="856"/>
      <c r="O439" s="856"/>
      <c r="P439" s="856"/>
      <c r="Q439" s="856"/>
      <c r="R439" s="809"/>
      <c r="S439" s="857"/>
      <c r="T439" s="856"/>
      <c r="U439" s="856"/>
      <c r="V439" s="856"/>
      <c r="W439" s="856"/>
      <c r="X439" s="809"/>
      <c r="Y439" s="857"/>
      <c r="Z439" s="856"/>
      <c r="AA439" s="856"/>
      <c r="AB439" s="856"/>
      <c r="AC439" s="856"/>
      <c r="AD439" s="809"/>
      <c r="AI439">
        <f t="shared" si="64"/>
        <v>0</v>
      </c>
      <c r="AJ439">
        <f t="shared" si="65"/>
        <v>0</v>
      </c>
      <c r="AK439">
        <f t="shared" si="66"/>
        <v>0</v>
      </c>
      <c r="AL439">
        <f t="shared" si="67"/>
        <v>0</v>
      </c>
      <c r="AM439" s="293">
        <f t="shared" si="68"/>
        <v>0</v>
      </c>
      <c r="AN439" s="352" t="str">
        <f>IF(AM439=0,"",
IF(SUM($AM$376:AM439)=1,AO439,
IF($AM$496&gt;SUM($AM$376:AM439),_xlfn.CONCAT(", ",AO439),
IF($AM$496=SUM($AM$376:AM439),_xlfn.CONCAT(" y ",AO439)))))</f>
        <v/>
      </c>
      <c r="AO439" s="120" t="s">
        <v>5247</v>
      </c>
      <c r="AP439" s="290">
        <f t="shared" si="69"/>
        <v>0</v>
      </c>
      <c r="AQ439" s="293">
        <f t="shared" si="63"/>
        <v>0</v>
      </c>
      <c r="AR439" s="283" t="str">
        <f>IF(AQ439=0,"",
IF(SUM($AQ$376:AQ439)=1,AS439,
IF($AQ$496&gt;SUM($AQ$376:AQ439),_xlfn.CONCAT(", ",AS439),
IF($AQ$496=SUM($AQ$376:AQ439),_xlfn.CONCAT(" y ",AS439)))))</f>
        <v/>
      </c>
      <c r="AS439" s="120" t="s">
        <v>5247</v>
      </c>
    </row>
    <row r="440" spans="1:45" ht="15" customHeight="1">
      <c r="A440" s="30"/>
      <c r="B440" s="31"/>
      <c r="C440" s="50" t="s">
        <v>5248</v>
      </c>
      <c r="D440" s="859" t="str">
        <f>IF(CNGE_2026_M1_Secc1_Sub1!$D105="","",CNGE_2026_M1_Secc1_Sub1!$D105)</f>
        <v/>
      </c>
      <c r="E440" s="723"/>
      <c r="F440" s="723"/>
      <c r="G440" s="723"/>
      <c r="H440" s="723"/>
      <c r="I440" s="723"/>
      <c r="J440" s="723"/>
      <c r="K440" s="723"/>
      <c r="L440" s="724"/>
      <c r="M440" s="857"/>
      <c r="N440" s="856"/>
      <c r="O440" s="856"/>
      <c r="P440" s="856"/>
      <c r="Q440" s="856"/>
      <c r="R440" s="809"/>
      <c r="S440" s="857"/>
      <c r="T440" s="856"/>
      <c r="U440" s="856"/>
      <c r="V440" s="856"/>
      <c r="W440" s="856"/>
      <c r="X440" s="809"/>
      <c r="Y440" s="857"/>
      <c r="Z440" s="856"/>
      <c r="AA440" s="856"/>
      <c r="AB440" s="856"/>
      <c r="AC440" s="856"/>
      <c r="AD440" s="809"/>
      <c r="AI440">
        <f t="shared" ref="AI440:AI471" si="70">M440</f>
        <v>0</v>
      </c>
      <c r="AJ440">
        <f t="shared" ref="AJ440:AJ471" si="71">COUNTIF(S440:AD440,"NS")</f>
        <v>0</v>
      </c>
      <c r="AK440">
        <f t="shared" ref="AK440:AK471" si="72">SUM(S440:AD440)</f>
        <v>0</v>
      </c>
      <c r="AL440">
        <f t="shared" ref="AL440:AL471" si="73">IF(COUNTIF(M440:AD440,"NA")=3,0,IF(OR(AND(AI440=0,AJ440&gt;0),AND(AI440="NS",AK440&gt;0), AND(AI440="NS", AJ440=0,AK440=0)), 1, IF(OR(AND(AI440&gt;0,AJ440&gt;1,AI440&gt;AK440), AND(AI440="NS",AJ440=2), AND(AI440="NS",AK440=0,AJ440&gt;0),AI440=AK440), 0, 1)))</f>
        <v>0</v>
      </c>
      <c r="AM440" s="293">
        <f t="shared" ref="AM440:AM471" si="74">IF(SUM(AL440)=0,0,1)</f>
        <v>0</v>
      </c>
      <c r="AN440" s="352" t="str">
        <f>IF(AM440=0,"",
IF(SUM($AM$376:AM440)=1,AO440,
IF($AM$496&gt;SUM($AM$376:AM440),_xlfn.CONCAT(", ",AO440),
IF($AM$496=SUM($AM$376:AM440),_xlfn.CONCAT(" y ",AO440)))))</f>
        <v/>
      </c>
      <c r="AO440" s="120" t="s">
        <v>5249</v>
      </c>
      <c r="AP440" s="290">
        <f t="shared" ref="AP440:AP471" si="75">IF(AND(COUNTBLANK(D440)=1,COUNTA(M440:AD440)=0),0,IF(AND(COUNTBLANK(D440)=0,COUNTA(M440:AD440)=3),0,1))</f>
        <v>0</v>
      </c>
      <c r="AQ440" s="293">
        <f t="shared" si="63"/>
        <v>0</v>
      </c>
      <c r="AR440" s="283" t="str">
        <f>IF(AQ440=0,"",
IF(SUM($AQ$376:AQ440)=1,AS440,
IF($AQ$496&gt;SUM($AQ$376:AQ440),_xlfn.CONCAT(", ",AS440),
IF($AQ$496=SUM($AQ$376:AQ440),_xlfn.CONCAT(" y ",AS440)))))</f>
        <v/>
      </c>
      <c r="AS440" s="120" t="s">
        <v>5249</v>
      </c>
    </row>
    <row r="441" spans="1:45" ht="15" customHeight="1">
      <c r="A441" s="30"/>
      <c r="B441" s="31"/>
      <c r="C441" s="50" t="s">
        <v>5250</v>
      </c>
      <c r="D441" s="859" t="str">
        <f>IF(CNGE_2026_M1_Secc1_Sub1!$D106="","",CNGE_2026_M1_Secc1_Sub1!$D106)</f>
        <v/>
      </c>
      <c r="E441" s="723"/>
      <c r="F441" s="723"/>
      <c r="G441" s="723"/>
      <c r="H441" s="723"/>
      <c r="I441" s="723"/>
      <c r="J441" s="723"/>
      <c r="K441" s="723"/>
      <c r="L441" s="724"/>
      <c r="M441" s="857"/>
      <c r="N441" s="856"/>
      <c r="O441" s="856"/>
      <c r="P441" s="856"/>
      <c r="Q441" s="856"/>
      <c r="R441" s="809"/>
      <c r="S441" s="857"/>
      <c r="T441" s="856"/>
      <c r="U441" s="856"/>
      <c r="V441" s="856"/>
      <c r="W441" s="856"/>
      <c r="X441" s="809"/>
      <c r="Y441" s="857"/>
      <c r="Z441" s="856"/>
      <c r="AA441" s="856"/>
      <c r="AB441" s="856"/>
      <c r="AC441" s="856"/>
      <c r="AD441" s="809"/>
      <c r="AI441">
        <f t="shared" si="70"/>
        <v>0</v>
      </c>
      <c r="AJ441">
        <f t="shared" si="71"/>
        <v>0</v>
      </c>
      <c r="AK441">
        <f t="shared" si="72"/>
        <v>0</v>
      </c>
      <c r="AL441">
        <f t="shared" si="73"/>
        <v>0</v>
      </c>
      <c r="AM441" s="293">
        <f t="shared" si="74"/>
        <v>0</v>
      </c>
      <c r="AN441" s="352" t="str">
        <f>IF(AM441=0,"",
IF(SUM($AM$376:AM441)=1,AO441,
IF($AM$496&gt;SUM($AM$376:AM441),_xlfn.CONCAT(", ",AO441),
IF($AM$496=SUM($AM$376:AM441),_xlfn.CONCAT(" y ",AO441)))))</f>
        <v/>
      </c>
      <c r="AO441" s="120" t="s">
        <v>5251</v>
      </c>
      <c r="AP441" s="290">
        <f t="shared" si="75"/>
        <v>0</v>
      </c>
      <c r="AQ441" s="293">
        <f t="shared" ref="AQ441:AQ495" si="76">IF(AP441=0,0,1)</f>
        <v>0</v>
      </c>
      <c r="AR441" s="283" t="str">
        <f>IF(AQ441=0,"",
IF(SUM($AQ$376:AQ441)=1,AS441,
IF($AQ$496&gt;SUM($AQ$376:AQ441),_xlfn.CONCAT(", ",AS441),
IF($AQ$496=SUM($AQ$376:AQ441),_xlfn.CONCAT(" y ",AS441)))))</f>
        <v/>
      </c>
      <c r="AS441" s="120" t="s">
        <v>5251</v>
      </c>
    </row>
    <row r="442" spans="1:45" ht="15" customHeight="1">
      <c r="A442" s="30"/>
      <c r="B442" s="31"/>
      <c r="C442" s="50" t="s">
        <v>5252</v>
      </c>
      <c r="D442" s="859" t="str">
        <f>IF(CNGE_2026_M1_Secc1_Sub1!$D107="","",CNGE_2026_M1_Secc1_Sub1!$D107)</f>
        <v/>
      </c>
      <c r="E442" s="723"/>
      <c r="F442" s="723"/>
      <c r="G442" s="723"/>
      <c r="H442" s="723"/>
      <c r="I442" s="723"/>
      <c r="J442" s="723"/>
      <c r="K442" s="723"/>
      <c r="L442" s="724"/>
      <c r="M442" s="857"/>
      <c r="N442" s="856"/>
      <c r="O442" s="856"/>
      <c r="P442" s="856"/>
      <c r="Q442" s="856"/>
      <c r="R442" s="809"/>
      <c r="S442" s="857"/>
      <c r="T442" s="856"/>
      <c r="U442" s="856"/>
      <c r="V442" s="856"/>
      <c r="W442" s="856"/>
      <c r="X442" s="809"/>
      <c r="Y442" s="857"/>
      <c r="Z442" s="856"/>
      <c r="AA442" s="856"/>
      <c r="AB442" s="856"/>
      <c r="AC442" s="856"/>
      <c r="AD442" s="809"/>
      <c r="AI442">
        <f t="shared" si="70"/>
        <v>0</v>
      </c>
      <c r="AJ442">
        <f t="shared" si="71"/>
        <v>0</v>
      </c>
      <c r="AK442">
        <f t="shared" si="72"/>
        <v>0</v>
      </c>
      <c r="AL442">
        <f t="shared" si="73"/>
        <v>0</v>
      </c>
      <c r="AM442" s="293">
        <f t="shared" si="74"/>
        <v>0</v>
      </c>
      <c r="AN442" s="352" t="str">
        <f>IF(AM442=0,"",
IF(SUM($AM$376:AM442)=1,AO442,
IF($AM$496&gt;SUM($AM$376:AM442),_xlfn.CONCAT(", ",AO442),
IF($AM$496=SUM($AM$376:AM442),_xlfn.CONCAT(" y ",AO442)))))</f>
        <v/>
      </c>
      <c r="AO442" s="120" t="s">
        <v>5253</v>
      </c>
      <c r="AP442" s="290">
        <f t="shared" si="75"/>
        <v>0</v>
      </c>
      <c r="AQ442" s="293">
        <f t="shared" si="76"/>
        <v>0</v>
      </c>
      <c r="AR442" s="283" t="str">
        <f>IF(AQ442=0,"",
IF(SUM($AQ$376:AQ442)=1,AS442,
IF($AQ$496&gt;SUM($AQ$376:AQ442),_xlfn.CONCAT(", ",AS442),
IF($AQ$496=SUM($AQ$376:AQ442),_xlfn.CONCAT(" y ",AS442)))))</f>
        <v/>
      </c>
      <c r="AS442" s="120" t="s">
        <v>5253</v>
      </c>
    </row>
    <row r="443" spans="1:45" ht="15" customHeight="1">
      <c r="A443" s="30"/>
      <c r="B443" s="31"/>
      <c r="C443" s="50" t="s">
        <v>5254</v>
      </c>
      <c r="D443" s="859" t="str">
        <f>IF(CNGE_2026_M1_Secc1_Sub1!$D108="","",CNGE_2026_M1_Secc1_Sub1!$D108)</f>
        <v/>
      </c>
      <c r="E443" s="723"/>
      <c r="F443" s="723"/>
      <c r="G443" s="723"/>
      <c r="H443" s="723"/>
      <c r="I443" s="723"/>
      <c r="J443" s="723"/>
      <c r="K443" s="723"/>
      <c r="L443" s="724"/>
      <c r="M443" s="857"/>
      <c r="N443" s="856"/>
      <c r="O443" s="856"/>
      <c r="P443" s="856"/>
      <c r="Q443" s="856"/>
      <c r="R443" s="809"/>
      <c r="S443" s="857"/>
      <c r="T443" s="856"/>
      <c r="U443" s="856"/>
      <c r="V443" s="856"/>
      <c r="W443" s="856"/>
      <c r="X443" s="809"/>
      <c r="Y443" s="857"/>
      <c r="Z443" s="856"/>
      <c r="AA443" s="856"/>
      <c r="AB443" s="856"/>
      <c r="AC443" s="856"/>
      <c r="AD443" s="809"/>
      <c r="AI443">
        <f t="shared" si="70"/>
        <v>0</v>
      </c>
      <c r="AJ443">
        <f t="shared" si="71"/>
        <v>0</v>
      </c>
      <c r="AK443">
        <f t="shared" si="72"/>
        <v>0</v>
      </c>
      <c r="AL443">
        <f t="shared" si="73"/>
        <v>0</v>
      </c>
      <c r="AM443" s="293">
        <f t="shared" si="74"/>
        <v>0</v>
      </c>
      <c r="AN443" s="352" t="str">
        <f>IF(AM443=0,"",
IF(SUM($AM$376:AM443)=1,AO443,
IF($AM$496&gt;SUM($AM$376:AM443),_xlfn.CONCAT(", ",AO443),
IF($AM$496=SUM($AM$376:AM443),_xlfn.CONCAT(" y ",AO443)))))</f>
        <v/>
      </c>
      <c r="AO443" s="120" t="s">
        <v>5255</v>
      </c>
      <c r="AP443" s="290">
        <f t="shared" si="75"/>
        <v>0</v>
      </c>
      <c r="AQ443" s="293">
        <f t="shared" si="76"/>
        <v>0</v>
      </c>
      <c r="AR443" s="283" t="str">
        <f>IF(AQ443=0,"",
IF(SUM($AQ$376:AQ443)=1,AS443,
IF($AQ$496&gt;SUM($AQ$376:AQ443),_xlfn.CONCAT(", ",AS443),
IF($AQ$496=SUM($AQ$376:AQ443),_xlfn.CONCAT(" y ",AS443)))))</f>
        <v/>
      </c>
      <c r="AS443" s="120" t="s">
        <v>5255</v>
      </c>
    </row>
    <row r="444" spans="1:45" ht="15" customHeight="1">
      <c r="A444" s="30"/>
      <c r="B444" s="31"/>
      <c r="C444" s="50" t="s">
        <v>5256</v>
      </c>
      <c r="D444" s="859" t="str">
        <f>IF(CNGE_2026_M1_Secc1_Sub1!$D109="","",CNGE_2026_M1_Secc1_Sub1!$D109)</f>
        <v/>
      </c>
      <c r="E444" s="723"/>
      <c r="F444" s="723"/>
      <c r="G444" s="723"/>
      <c r="H444" s="723"/>
      <c r="I444" s="723"/>
      <c r="J444" s="723"/>
      <c r="K444" s="723"/>
      <c r="L444" s="724"/>
      <c r="M444" s="857"/>
      <c r="N444" s="856"/>
      <c r="O444" s="856"/>
      <c r="P444" s="856"/>
      <c r="Q444" s="856"/>
      <c r="R444" s="809"/>
      <c r="S444" s="857"/>
      <c r="T444" s="856"/>
      <c r="U444" s="856"/>
      <c r="V444" s="856"/>
      <c r="W444" s="856"/>
      <c r="X444" s="809"/>
      <c r="Y444" s="857"/>
      <c r="Z444" s="856"/>
      <c r="AA444" s="856"/>
      <c r="AB444" s="856"/>
      <c r="AC444" s="856"/>
      <c r="AD444" s="809"/>
      <c r="AI444">
        <f t="shared" si="70"/>
        <v>0</v>
      </c>
      <c r="AJ444">
        <f t="shared" si="71"/>
        <v>0</v>
      </c>
      <c r="AK444">
        <f t="shared" si="72"/>
        <v>0</v>
      </c>
      <c r="AL444">
        <f t="shared" si="73"/>
        <v>0</v>
      </c>
      <c r="AM444" s="293">
        <f t="shared" si="74"/>
        <v>0</v>
      </c>
      <c r="AN444" s="352" t="str">
        <f>IF(AM444=0,"",
IF(SUM($AM$376:AM444)=1,AO444,
IF($AM$496&gt;SUM($AM$376:AM444),_xlfn.CONCAT(", ",AO444),
IF($AM$496=SUM($AM$376:AM444),_xlfn.CONCAT(" y ",AO444)))))</f>
        <v/>
      </c>
      <c r="AO444" s="120" t="s">
        <v>5257</v>
      </c>
      <c r="AP444" s="290">
        <f t="shared" si="75"/>
        <v>0</v>
      </c>
      <c r="AQ444" s="293">
        <f t="shared" si="76"/>
        <v>0</v>
      </c>
      <c r="AR444" s="283" t="str">
        <f>IF(AQ444=0,"",
IF(SUM($AQ$376:AQ444)=1,AS444,
IF($AQ$496&gt;SUM($AQ$376:AQ444),_xlfn.CONCAT(", ",AS444),
IF($AQ$496=SUM($AQ$376:AQ444),_xlfn.CONCAT(" y ",AS444)))))</f>
        <v/>
      </c>
      <c r="AS444" s="120" t="s">
        <v>5257</v>
      </c>
    </row>
    <row r="445" spans="1:45" ht="15" customHeight="1">
      <c r="A445" s="30"/>
      <c r="B445" s="31"/>
      <c r="C445" s="50" t="s">
        <v>5258</v>
      </c>
      <c r="D445" s="859" t="str">
        <f>IF(CNGE_2026_M1_Secc1_Sub1!$D110="","",CNGE_2026_M1_Secc1_Sub1!$D110)</f>
        <v/>
      </c>
      <c r="E445" s="723"/>
      <c r="F445" s="723"/>
      <c r="G445" s="723"/>
      <c r="H445" s="723"/>
      <c r="I445" s="723"/>
      <c r="J445" s="723"/>
      <c r="K445" s="723"/>
      <c r="L445" s="724"/>
      <c r="M445" s="857"/>
      <c r="N445" s="856"/>
      <c r="O445" s="856"/>
      <c r="P445" s="856"/>
      <c r="Q445" s="856"/>
      <c r="R445" s="809"/>
      <c r="S445" s="857"/>
      <c r="T445" s="856"/>
      <c r="U445" s="856"/>
      <c r="V445" s="856"/>
      <c r="W445" s="856"/>
      <c r="X445" s="809"/>
      <c r="Y445" s="857"/>
      <c r="Z445" s="856"/>
      <c r="AA445" s="856"/>
      <c r="AB445" s="856"/>
      <c r="AC445" s="856"/>
      <c r="AD445" s="809"/>
      <c r="AI445">
        <f t="shared" si="70"/>
        <v>0</v>
      </c>
      <c r="AJ445">
        <f t="shared" si="71"/>
        <v>0</v>
      </c>
      <c r="AK445">
        <f t="shared" si="72"/>
        <v>0</v>
      </c>
      <c r="AL445">
        <f t="shared" si="73"/>
        <v>0</v>
      </c>
      <c r="AM445" s="293">
        <f t="shared" si="74"/>
        <v>0</v>
      </c>
      <c r="AN445" s="352" t="str">
        <f>IF(AM445=0,"",
IF(SUM($AM$376:AM445)=1,AO445,
IF($AM$496&gt;SUM($AM$376:AM445),_xlfn.CONCAT(", ",AO445),
IF($AM$496=SUM($AM$376:AM445),_xlfn.CONCAT(" y ",AO445)))))</f>
        <v/>
      </c>
      <c r="AO445" s="120" t="s">
        <v>5259</v>
      </c>
      <c r="AP445" s="290">
        <f t="shared" si="75"/>
        <v>0</v>
      </c>
      <c r="AQ445" s="293">
        <f t="shared" si="76"/>
        <v>0</v>
      </c>
      <c r="AR445" s="283" t="str">
        <f>IF(AQ445=0,"",
IF(SUM($AQ$376:AQ445)=1,AS445,
IF($AQ$496&gt;SUM($AQ$376:AQ445),_xlfn.CONCAT(", ",AS445),
IF($AQ$496=SUM($AQ$376:AQ445),_xlfn.CONCAT(" y ",AS445)))))</f>
        <v/>
      </c>
      <c r="AS445" s="120" t="s">
        <v>5259</v>
      </c>
    </row>
    <row r="446" spans="1:45" ht="15" customHeight="1">
      <c r="A446" s="30"/>
      <c r="B446" s="31"/>
      <c r="C446" s="50" t="s">
        <v>5260</v>
      </c>
      <c r="D446" s="859" t="str">
        <f>IF(CNGE_2026_M1_Secc1_Sub1!$D111="","",CNGE_2026_M1_Secc1_Sub1!$D111)</f>
        <v/>
      </c>
      <c r="E446" s="723"/>
      <c r="F446" s="723"/>
      <c r="G446" s="723"/>
      <c r="H446" s="723"/>
      <c r="I446" s="723"/>
      <c r="J446" s="723"/>
      <c r="K446" s="723"/>
      <c r="L446" s="724"/>
      <c r="M446" s="857"/>
      <c r="N446" s="856"/>
      <c r="O446" s="856"/>
      <c r="P446" s="856"/>
      <c r="Q446" s="856"/>
      <c r="R446" s="809"/>
      <c r="S446" s="857"/>
      <c r="T446" s="856"/>
      <c r="U446" s="856"/>
      <c r="V446" s="856"/>
      <c r="W446" s="856"/>
      <c r="X446" s="809"/>
      <c r="Y446" s="857"/>
      <c r="Z446" s="856"/>
      <c r="AA446" s="856"/>
      <c r="AB446" s="856"/>
      <c r="AC446" s="856"/>
      <c r="AD446" s="809"/>
      <c r="AI446">
        <f t="shared" si="70"/>
        <v>0</v>
      </c>
      <c r="AJ446">
        <f t="shared" si="71"/>
        <v>0</v>
      </c>
      <c r="AK446">
        <f t="shared" si="72"/>
        <v>0</v>
      </c>
      <c r="AL446">
        <f t="shared" si="73"/>
        <v>0</v>
      </c>
      <c r="AM446" s="293">
        <f t="shared" si="74"/>
        <v>0</v>
      </c>
      <c r="AN446" s="352" t="str">
        <f>IF(AM446=0,"",
IF(SUM($AM$376:AM446)=1,AO446,
IF($AM$496&gt;SUM($AM$376:AM446),_xlfn.CONCAT(", ",AO446),
IF($AM$496=SUM($AM$376:AM446),_xlfn.CONCAT(" y ",AO446)))))</f>
        <v/>
      </c>
      <c r="AO446" s="120" t="s">
        <v>5261</v>
      </c>
      <c r="AP446" s="290">
        <f t="shared" si="75"/>
        <v>0</v>
      </c>
      <c r="AQ446" s="293">
        <f t="shared" si="76"/>
        <v>0</v>
      </c>
      <c r="AR446" s="283" t="str">
        <f>IF(AQ446=0,"",
IF(SUM($AQ$376:AQ446)=1,AS446,
IF($AQ$496&gt;SUM($AQ$376:AQ446),_xlfn.CONCAT(", ",AS446),
IF($AQ$496=SUM($AQ$376:AQ446),_xlfn.CONCAT(" y ",AS446)))))</f>
        <v/>
      </c>
      <c r="AS446" s="120" t="s">
        <v>5261</v>
      </c>
    </row>
    <row r="447" spans="1:45" ht="15" customHeight="1">
      <c r="A447" s="30"/>
      <c r="B447" s="31"/>
      <c r="C447" s="50" t="s">
        <v>5262</v>
      </c>
      <c r="D447" s="859" t="str">
        <f>IF(CNGE_2026_M1_Secc1_Sub1!$D112="","",CNGE_2026_M1_Secc1_Sub1!$D112)</f>
        <v/>
      </c>
      <c r="E447" s="723"/>
      <c r="F447" s="723"/>
      <c r="G447" s="723"/>
      <c r="H447" s="723"/>
      <c r="I447" s="723"/>
      <c r="J447" s="723"/>
      <c r="K447" s="723"/>
      <c r="L447" s="724"/>
      <c r="M447" s="857"/>
      <c r="N447" s="856"/>
      <c r="O447" s="856"/>
      <c r="P447" s="856"/>
      <c r="Q447" s="856"/>
      <c r="R447" s="809"/>
      <c r="S447" s="857"/>
      <c r="T447" s="856"/>
      <c r="U447" s="856"/>
      <c r="V447" s="856"/>
      <c r="W447" s="856"/>
      <c r="X447" s="809"/>
      <c r="Y447" s="857"/>
      <c r="Z447" s="856"/>
      <c r="AA447" s="856"/>
      <c r="AB447" s="856"/>
      <c r="AC447" s="856"/>
      <c r="AD447" s="809"/>
      <c r="AI447">
        <f t="shared" si="70"/>
        <v>0</v>
      </c>
      <c r="AJ447">
        <f t="shared" si="71"/>
        <v>0</v>
      </c>
      <c r="AK447">
        <f t="shared" si="72"/>
        <v>0</v>
      </c>
      <c r="AL447">
        <f t="shared" si="73"/>
        <v>0</v>
      </c>
      <c r="AM447" s="293">
        <f t="shared" si="74"/>
        <v>0</v>
      </c>
      <c r="AN447" s="352" t="str">
        <f>IF(AM447=0,"",
IF(SUM($AM$376:AM447)=1,AO447,
IF($AM$496&gt;SUM($AM$376:AM447),_xlfn.CONCAT(", ",AO447),
IF($AM$496=SUM($AM$376:AM447),_xlfn.CONCAT(" y ",AO447)))))</f>
        <v/>
      </c>
      <c r="AO447" s="120" t="s">
        <v>5263</v>
      </c>
      <c r="AP447" s="290">
        <f t="shared" si="75"/>
        <v>0</v>
      </c>
      <c r="AQ447" s="293">
        <f t="shared" si="76"/>
        <v>0</v>
      </c>
      <c r="AR447" s="283" t="str">
        <f>IF(AQ447=0,"",
IF(SUM($AQ$376:AQ447)=1,AS447,
IF($AQ$496&gt;SUM($AQ$376:AQ447),_xlfn.CONCAT(", ",AS447),
IF($AQ$496=SUM($AQ$376:AQ447),_xlfn.CONCAT(" y ",AS447)))))</f>
        <v/>
      </c>
      <c r="AS447" s="120" t="s">
        <v>5263</v>
      </c>
    </row>
    <row r="448" spans="1:45" ht="15" customHeight="1">
      <c r="A448" s="30"/>
      <c r="B448" s="31"/>
      <c r="C448" s="50" t="s">
        <v>5264</v>
      </c>
      <c r="D448" s="859" t="str">
        <f>IF(CNGE_2026_M1_Secc1_Sub1!$D113="","",CNGE_2026_M1_Secc1_Sub1!$D113)</f>
        <v/>
      </c>
      <c r="E448" s="723"/>
      <c r="F448" s="723"/>
      <c r="G448" s="723"/>
      <c r="H448" s="723"/>
      <c r="I448" s="723"/>
      <c r="J448" s="723"/>
      <c r="K448" s="723"/>
      <c r="L448" s="724"/>
      <c r="M448" s="857"/>
      <c r="N448" s="856"/>
      <c r="O448" s="856"/>
      <c r="P448" s="856"/>
      <c r="Q448" s="856"/>
      <c r="R448" s="809"/>
      <c r="S448" s="857"/>
      <c r="T448" s="856"/>
      <c r="U448" s="856"/>
      <c r="V448" s="856"/>
      <c r="W448" s="856"/>
      <c r="X448" s="809"/>
      <c r="Y448" s="857"/>
      <c r="Z448" s="856"/>
      <c r="AA448" s="856"/>
      <c r="AB448" s="856"/>
      <c r="AC448" s="856"/>
      <c r="AD448" s="809"/>
      <c r="AI448">
        <f t="shared" si="70"/>
        <v>0</v>
      </c>
      <c r="AJ448">
        <f t="shared" si="71"/>
        <v>0</v>
      </c>
      <c r="AK448">
        <f t="shared" si="72"/>
        <v>0</v>
      </c>
      <c r="AL448">
        <f t="shared" si="73"/>
        <v>0</v>
      </c>
      <c r="AM448" s="293">
        <f t="shared" si="74"/>
        <v>0</v>
      </c>
      <c r="AN448" s="352" t="str">
        <f>IF(AM448=0,"",
IF(SUM($AM$376:AM448)=1,AO448,
IF($AM$496&gt;SUM($AM$376:AM448),_xlfn.CONCAT(", ",AO448),
IF($AM$496=SUM($AM$376:AM448),_xlfn.CONCAT(" y ",AO448)))))</f>
        <v/>
      </c>
      <c r="AO448" s="120" t="s">
        <v>5265</v>
      </c>
      <c r="AP448" s="290">
        <f t="shared" si="75"/>
        <v>0</v>
      </c>
      <c r="AQ448" s="293">
        <f t="shared" si="76"/>
        <v>0</v>
      </c>
      <c r="AR448" s="283" t="str">
        <f>IF(AQ448=0,"",
IF(SUM($AQ$376:AQ448)=1,AS448,
IF($AQ$496&gt;SUM($AQ$376:AQ448),_xlfn.CONCAT(", ",AS448),
IF($AQ$496=SUM($AQ$376:AQ448),_xlfn.CONCAT(" y ",AS448)))))</f>
        <v/>
      </c>
      <c r="AS448" s="120" t="s">
        <v>5265</v>
      </c>
    </row>
    <row r="449" spans="1:45" ht="15" customHeight="1">
      <c r="A449" s="30"/>
      <c r="B449" s="31"/>
      <c r="C449" s="50" t="s">
        <v>5266</v>
      </c>
      <c r="D449" s="859" t="str">
        <f>IF(CNGE_2026_M1_Secc1_Sub1!$D114="","",CNGE_2026_M1_Secc1_Sub1!$D114)</f>
        <v/>
      </c>
      <c r="E449" s="723"/>
      <c r="F449" s="723"/>
      <c r="G449" s="723"/>
      <c r="H449" s="723"/>
      <c r="I449" s="723"/>
      <c r="J449" s="723"/>
      <c r="K449" s="723"/>
      <c r="L449" s="724"/>
      <c r="M449" s="857"/>
      <c r="N449" s="856"/>
      <c r="O449" s="856"/>
      <c r="P449" s="856"/>
      <c r="Q449" s="856"/>
      <c r="R449" s="809"/>
      <c r="S449" s="857"/>
      <c r="T449" s="856"/>
      <c r="U449" s="856"/>
      <c r="V449" s="856"/>
      <c r="W449" s="856"/>
      <c r="X449" s="809"/>
      <c r="Y449" s="857"/>
      <c r="Z449" s="856"/>
      <c r="AA449" s="856"/>
      <c r="AB449" s="856"/>
      <c r="AC449" s="856"/>
      <c r="AD449" s="809"/>
      <c r="AI449">
        <f t="shared" si="70"/>
        <v>0</v>
      </c>
      <c r="AJ449">
        <f t="shared" si="71"/>
        <v>0</v>
      </c>
      <c r="AK449">
        <f t="shared" si="72"/>
        <v>0</v>
      </c>
      <c r="AL449">
        <f t="shared" si="73"/>
        <v>0</v>
      </c>
      <c r="AM449" s="293">
        <f t="shared" si="74"/>
        <v>0</v>
      </c>
      <c r="AN449" s="352" t="str">
        <f>IF(AM449=0,"",
IF(SUM($AM$376:AM449)=1,AO449,
IF($AM$496&gt;SUM($AM$376:AM449),_xlfn.CONCAT(", ",AO449),
IF($AM$496=SUM($AM$376:AM449),_xlfn.CONCAT(" y ",AO449)))))</f>
        <v/>
      </c>
      <c r="AO449" s="120" t="s">
        <v>5267</v>
      </c>
      <c r="AP449" s="290">
        <f t="shared" si="75"/>
        <v>0</v>
      </c>
      <c r="AQ449" s="293">
        <f t="shared" si="76"/>
        <v>0</v>
      </c>
      <c r="AR449" s="283" t="str">
        <f>IF(AQ449=0,"",
IF(SUM($AQ$376:AQ449)=1,AS449,
IF($AQ$496&gt;SUM($AQ$376:AQ449),_xlfn.CONCAT(", ",AS449),
IF($AQ$496=SUM($AQ$376:AQ449),_xlfn.CONCAT(" y ",AS449)))))</f>
        <v/>
      </c>
      <c r="AS449" s="120" t="s">
        <v>5267</v>
      </c>
    </row>
    <row r="450" spans="1:45" ht="15" customHeight="1">
      <c r="A450" s="30"/>
      <c r="B450" s="31"/>
      <c r="C450" s="50" t="s">
        <v>5268</v>
      </c>
      <c r="D450" s="859" t="str">
        <f>IF(CNGE_2026_M1_Secc1_Sub1!$D115="","",CNGE_2026_M1_Secc1_Sub1!$D115)</f>
        <v/>
      </c>
      <c r="E450" s="723"/>
      <c r="F450" s="723"/>
      <c r="G450" s="723"/>
      <c r="H450" s="723"/>
      <c r="I450" s="723"/>
      <c r="J450" s="723"/>
      <c r="K450" s="723"/>
      <c r="L450" s="724"/>
      <c r="M450" s="857"/>
      <c r="N450" s="856"/>
      <c r="O450" s="856"/>
      <c r="P450" s="856"/>
      <c r="Q450" s="856"/>
      <c r="R450" s="809"/>
      <c r="S450" s="857"/>
      <c r="T450" s="856"/>
      <c r="U450" s="856"/>
      <c r="V450" s="856"/>
      <c r="W450" s="856"/>
      <c r="X450" s="809"/>
      <c r="Y450" s="857"/>
      <c r="Z450" s="856"/>
      <c r="AA450" s="856"/>
      <c r="AB450" s="856"/>
      <c r="AC450" s="856"/>
      <c r="AD450" s="809"/>
      <c r="AI450">
        <f t="shared" si="70"/>
        <v>0</v>
      </c>
      <c r="AJ450">
        <f t="shared" si="71"/>
        <v>0</v>
      </c>
      <c r="AK450">
        <f t="shared" si="72"/>
        <v>0</v>
      </c>
      <c r="AL450">
        <f t="shared" si="73"/>
        <v>0</v>
      </c>
      <c r="AM450" s="293">
        <f t="shared" si="74"/>
        <v>0</v>
      </c>
      <c r="AN450" s="352" t="str">
        <f>IF(AM450=0,"",
IF(SUM($AM$376:AM450)=1,AO450,
IF($AM$496&gt;SUM($AM$376:AM450),_xlfn.CONCAT(", ",AO450),
IF($AM$496=SUM($AM$376:AM450),_xlfn.CONCAT(" y ",AO450)))))</f>
        <v/>
      </c>
      <c r="AO450" s="120" t="s">
        <v>5269</v>
      </c>
      <c r="AP450" s="290">
        <f t="shared" si="75"/>
        <v>0</v>
      </c>
      <c r="AQ450" s="293">
        <f t="shared" si="76"/>
        <v>0</v>
      </c>
      <c r="AR450" s="283" t="str">
        <f>IF(AQ450=0,"",
IF(SUM($AQ$376:AQ450)=1,AS450,
IF($AQ$496&gt;SUM($AQ$376:AQ450),_xlfn.CONCAT(", ",AS450),
IF($AQ$496=SUM($AQ$376:AQ450),_xlfn.CONCAT(" y ",AS450)))))</f>
        <v/>
      </c>
      <c r="AS450" s="120" t="s">
        <v>5269</v>
      </c>
    </row>
    <row r="451" spans="1:45" ht="15" customHeight="1">
      <c r="A451" s="30"/>
      <c r="B451" s="31"/>
      <c r="C451" s="50" t="s">
        <v>5270</v>
      </c>
      <c r="D451" s="859" t="str">
        <f>IF(CNGE_2026_M1_Secc1_Sub1!$D116="","",CNGE_2026_M1_Secc1_Sub1!$D116)</f>
        <v/>
      </c>
      <c r="E451" s="723"/>
      <c r="F451" s="723"/>
      <c r="G451" s="723"/>
      <c r="H451" s="723"/>
      <c r="I451" s="723"/>
      <c r="J451" s="723"/>
      <c r="K451" s="723"/>
      <c r="L451" s="724"/>
      <c r="M451" s="857"/>
      <c r="N451" s="856"/>
      <c r="O451" s="856"/>
      <c r="P451" s="856"/>
      <c r="Q451" s="856"/>
      <c r="R451" s="809"/>
      <c r="S451" s="857"/>
      <c r="T451" s="856"/>
      <c r="U451" s="856"/>
      <c r="V451" s="856"/>
      <c r="W451" s="856"/>
      <c r="X451" s="809"/>
      <c r="Y451" s="857"/>
      <c r="Z451" s="856"/>
      <c r="AA451" s="856"/>
      <c r="AB451" s="856"/>
      <c r="AC451" s="856"/>
      <c r="AD451" s="809"/>
      <c r="AI451">
        <f t="shared" si="70"/>
        <v>0</v>
      </c>
      <c r="AJ451">
        <f t="shared" si="71"/>
        <v>0</v>
      </c>
      <c r="AK451">
        <f t="shared" si="72"/>
        <v>0</v>
      </c>
      <c r="AL451">
        <f t="shared" si="73"/>
        <v>0</v>
      </c>
      <c r="AM451" s="293">
        <f t="shared" si="74"/>
        <v>0</v>
      </c>
      <c r="AN451" s="352" t="str">
        <f>IF(AM451=0,"",
IF(SUM($AM$376:AM451)=1,AO451,
IF($AM$496&gt;SUM($AM$376:AM451),_xlfn.CONCAT(", ",AO451),
IF($AM$496=SUM($AM$376:AM451),_xlfn.CONCAT(" y ",AO451)))))</f>
        <v/>
      </c>
      <c r="AO451" s="120" t="s">
        <v>5271</v>
      </c>
      <c r="AP451" s="290">
        <f t="shared" si="75"/>
        <v>0</v>
      </c>
      <c r="AQ451" s="293">
        <f t="shared" si="76"/>
        <v>0</v>
      </c>
      <c r="AR451" s="283" t="str">
        <f>IF(AQ451=0,"",
IF(SUM($AQ$376:AQ451)=1,AS451,
IF($AQ$496&gt;SUM($AQ$376:AQ451),_xlfn.CONCAT(", ",AS451),
IF($AQ$496=SUM($AQ$376:AQ451),_xlfn.CONCAT(" y ",AS451)))))</f>
        <v/>
      </c>
      <c r="AS451" s="120" t="s">
        <v>5271</v>
      </c>
    </row>
    <row r="452" spans="1:45" ht="15" customHeight="1">
      <c r="A452" s="30"/>
      <c r="B452" s="31"/>
      <c r="C452" s="50" t="s">
        <v>5272</v>
      </c>
      <c r="D452" s="859" t="str">
        <f>IF(CNGE_2026_M1_Secc1_Sub1!$D117="","",CNGE_2026_M1_Secc1_Sub1!$D117)</f>
        <v/>
      </c>
      <c r="E452" s="723"/>
      <c r="F452" s="723"/>
      <c r="G452" s="723"/>
      <c r="H452" s="723"/>
      <c r="I452" s="723"/>
      <c r="J452" s="723"/>
      <c r="K452" s="723"/>
      <c r="L452" s="724"/>
      <c r="M452" s="857"/>
      <c r="N452" s="856"/>
      <c r="O452" s="856"/>
      <c r="P452" s="856"/>
      <c r="Q452" s="856"/>
      <c r="R452" s="809"/>
      <c r="S452" s="857"/>
      <c r="T452" s="856"/>
      <c r="U452" s="856"/>
      <c r="V452" s="856"/>
      <c r="W452" s="856"/>
      <c r="X452" s="809"/>
      <c r="Y452" s="857"/>
      <c r="Z452" s="856"/>
      <c r="AA452" s="856"/>
      <c r="AB452" s="856"/>
      <c r="AC452" s="856"/>
      <c r="AD452" s="809"/>
      <c r="AI452">
        <f t="shared" si="70"/>
        <v>0</v>
      </c>
      <c r="AJ452">
        <f t="shared" si="71"/>
        <v>0</v>
      </c>
      <c r="AK452">
        <f t="shared" si="72"/>
        <v>0</v>
      </c>
      <c r="AL452">
        <f t="shared" si="73"/>
        <v>0</v>
      </c>
      <c r="AM452" s="293">
        <f t="shared" si="74"/>
        <v>0</v>
      </c>
      <c r="AN452" s="352" t="str">
        <f>IF(AM452=0,"",
IF(SUM($AM$376:AM452)=1,AO452,
IF($AM$496&gt;SUM($AM$376:AM452),_xlfn.CONCAT(", ",AO452),
IF($AM$496=SUM($AM$376:AM452),_xlfn.CONCAT(" y ",AO452)))))</f>
        <v/>
      </c>
      <c r="AO452" s="120" t="s">
        <v>5273</v>
      </c>
      <c r="AP452" s="290">
        <f t="shared" si="75"/>
        <v>0</v>
      </c>
      <c r="AQ452" s="293">
        <f t="shared" si="76"/>
        <v>0</v>
      </c>
      <c r="AR452" s="283" t="str">
        <f>IF(AQ452=0,"",
IF(SUM($AQ$376:AQ452)=1,AS452,
IF($AQ$496&gt;SUM($AQ$376:AQ452),_xlfn.CONCAT(", ",AS452),
IF($AQ$496=SUM($AQ$376:AQ452),_xlfn.CONCAT(" y ",AS452)))))</f>
        <v/>
      </c>
      <c r="AS452" s="120" t="s">
        <v>5273</v>
      </c>
    </row>
    <row r="453" spans="1:45" ht="15" customHeight="1">
      <c r="A453" s="30"/>
      <c r="B453" s="31"/>
      <c r="C453" s="50" t="s">
        <v>5274</v>
      </c>
      <c r="D453" s="859" t="str">
        <f>IF(CNGE_2026_M1_Secc1_Sub1!$D118="","",CNGE_2026_M1_Secc1_Sub1!$D118)</f>
        <v/>
      </c>
      <c r="E453" s="723"/>
      <c r="F453" s="723"/>
      <c r="G453" s="723"/>
      <c r="H453" s="723"/>
      <c r="I453" s="723"/>
      <c r="J453" s="723"/>
      <c r="K453" s="723"/>
      <c r="L453" s="724"/>
      <c r="M453" s="857"/>
      <c r="N453" s="856"/>
      <c r="O453" s="856"/>
      <c r="P453" s="856"/>
      <c r="Q453" s="856"/>
      <c r="R453" s="809"/>
      <c r="S453" s="857"/>
      <c r="T453" s="856"/>
      <c r="U453" s="856"/>
      <c r="V453" s="856"/>
      <c r="W453" s="856"/>
      <c r="X453" s="809"/>
      <c r="Y453" s="857"/>
      <c r="Z453" s="856"/>
      <c r="AA453" s="856"/>
      <c r="AB453" s="856"/>
      <c r="AC453" s="856"/>
      <c r="AD453" s="809"/>
      <c r="AI453">
        <f t="shared" si="70"/>
        <v>0</v>
      </c>
      <c r="AJ453">
        <f t="shared" si="71"/>
        <v>0</v>
      </c>
      <c r="AK453">
        <f t="shared" si="72"/>
        <v>0</v>
      </c>
      <c r="AL453">
        <f t="shared" si="73"/>
        <v>0</v>
      </c>
      <c r="AM453" s="293">
        <f t="shared" si="74"/>
        <v>0</v>
      </c>
      <c r="AN453" s="352" t="str">
        <f>IF(AM453=0,"",
IF(SUM($AM$376:AM453)=1,AO453,
IF($AM$496&gt;SUM($AM$376:AM453),_xlfn.CONCAT(", ",AO453),
IF($AM$496=SUM($AM$376:AM453),_xlfn.CONCAT(" y ",AO453)))))</f>
        <v/>
      </c>
      <c r="AO453" s="120" t="s">
        <v>5275</v>
      </c>
      <c r="AP453" s="290">
        <f t="shared" si="75"/>
        <v>0</v>
      </c>
      <c r="AQ453" s="293">
        <f t="shared" si="76"/>
        <v>0</v>
      </c>
      <c r="AR453" s="283" t="str">
        <f>IF(AQ453=0,"",
IF(SUM($AQ$376:AQ453)=1,AS453,
IF($AQ$496&gt;SUM($AQ$376:AQ453),_xlfn.CONCAT(", ",AS453),
IF($AQ$496=SUM($AQ$376:AQ453),_xlfn.CONCAT(" y ",AS453)))))</f>
        <v/>
      </c>
      <c r="AS453" s="120" t="s">
        <v>5275</v>
      </c>
    </row>
    <row r="454" spans="1:45" ht="15" customHeight="1">
      <c r="A454" s="30"/>
      <c r="B454" s="31"/>
      <c r="C454" s="50" t="s">
        <v>5276</v>
      </c>
      <c r="D454" s="859" t="str">
        <f>IF(CNGE_2026_M1_Secc1_Sub1!$D119="","",CNGE_2026_M1_Secc1_Sub1!$D119)</f>
        <v/>
      </c>
      <c r="E454" s="723"/>
      <c r="F454" s="723"/>
      <c r="G454" s="723"/>
      <c r="H454" s="723"/>
      <c r="I454" s="723"/>
      <c r="J454" s="723"/>
      <c r="K454" s="723"/>
      <c r="L454" s="724"/>
      <c r="M454" s="857"/>
      <c r="N454" s="856"/>
      <c r="O454" s="856"/>
      <c r="P454" s="856"/>
      <c r="Q454" s="856"/>
      <c r="R454" s="809"/>
      <c r="S454" s="857"/>
      <c r="T454" s="856"/>
      <c r="U454" s="856"/>
      <c r="V454" s="856"/>
      <c r="W454" s="856"/>
      <c r="X454" s="809"/>
      <c r="Y454" s="857"/>
      <c r="Z454" s="856"/>
      <c r="AA454" s="856"/>
      <c r="AB454" s="856"/>
      <c r="AC454" s="856"/>
      <c r="AD454" s="809"/>
      <c r="AI454">
        <f t="shared" si="70"/>
        <v>0</v>
      </c>
      <c r="AJ454">
        <f t="shared" si="71"/>
        <v>0</v>
      </c>
      <c r="AK454">
        <f t="shared" si="72"/>
        <v>0</v>
      </c>
      <c r="AL454">
        <f t="shared" si="73"/>
        <v>0</v>
      </c>
      <c r="AM454" s="293">
        <f t="shared" si="74"/>
        <v>0</v>
      </c>
      <c r="AN454" s="352" t="str">
        <f>IF(AM454=0,"",
IF(SUM($AM$376:AM454)=1,AO454,
IF($AM$496&gt;SUM($AM$376:AM454),_xlfn.CONCAT(", ",AO454),
IF($AM$496=SUM($AM$376:AM454),_xlfn.CONCAT(" y ",AO454)))))</f>
        <v/>
      </c>
      <c r="AO454" s="120" t="s">
        <v>5277</v>
      </c>
      <c r="AP454" s="290">
        <f t="shared" si="75"/>
        <v>0</v>
      </c>
      <c r="AQ454" s="293">
        <f t="shared" si="76"/>
        <v>0</v>
      </c>
      <c r="AR454" s="283" t="str">
        <f>IF(AQ454=0,"",
IF(SUM($AQ$376:AQ454)=1,AS454,
IF($AQ$496&gt;SUM($AQ$376:AQ454),_xlfn.CONCAT(", ",AS454),
IF($AQ$496=SUM($AQ$376:AQ454),_xlfn.CONCAT(" y ",AS454)))))</f>
        <v/>
      </c>
      <c r="AS454" s="120" t="s">
        <v>5277</v>
      </c>
    </row>
    <row r="455" spans="1:45" ht="15" customHeight="1">
      <c r="A455" s="30"/>
      <c r="B455" s="31"/>
      <c r="C455" s="50" t="s">
        <v>5278</v>
      </c>
      <c r="D455" s="859" t="str">
        <f>IF(CNGE_2026_M1_Secc1_Sub1!$D120="","",CNGE_2026_M1_Secc1_Sub1!$D120)</f>
        <v/>
      </c>
      <c r="E455" s="723"/>
      <c r="F455" s="723"/>
      <c r="G455" s="723"/>
      <c r="H455" s="723"/>
      <c r="I455" s="723"/>
      <c r="J455" s="723"/>
      <c r="K455" s="723"/>
      <c r="L455" s="724"/>
      <c r="M455" s="857"/>
      <c r="N455" s="856"/>
      <c r="O455" s="856"/>
      <c r="P455" s="856"/>
      <c r="Q455" s="856"/>
      <c r="R455" s="809"/>
      <c r="S455" s="857"/>
      <c r="T455" s="856"/>
      <c r="U455" s="856"/>
      <c r="V455" s="856"/>
      <c r="W455" s="856"/>
      <c r="X455" s="809"/>
      <c r="Y455" s="857"/>
      <c r="Z455" s="856"/>
      <c r="AA455" s="856"/>
      <c r="AB455" s="856"/>
      <c r="AC455" s="856"/>
      <c r="AD455" s="809"/>
      <c r="AI455">
        <f t="shared" si="70"/>
        <v>0</v>
      </c>
      <c r="AJ455">
        <f t="shared" si="71"/>
        <v>0</v>
      </c>
      <c r="AK455">
        <f t="shared" si="72"/>
        <v>0</v>
      </c>
      <c r="AL455">
        <f t="shared" si="73"/>
        <v>0</v>
      </c>
      <c r="AM455" s="293">
        <f t="shared" si="74"/>
        <v>0</v>
      </c>
      <c r="AN455" s="352" t="str">
        <f>IF(AM455=0,"",
IF(SUM($AM$376:AM455)=1,AO455,
IF($AM$496&gt;SUM($AM$376:AM455),_xlfn.CONCAT(", ",AO455),
IF($AM$496=SUM($AM$376:AM455),_xlfn.CONCAT(" y ",AO455)))))</f>
        <v/>
      </c>
      <c r="AO455" s="120" t="s">
        <v>5279</v>
      </c>
      <c r="AP455" s="290">
        <f t="shared" si="75"/>
        <v>0</v>
      </c>
      <c r="AQ455" s="293">
        <f t="shared" si="76"/>
        <v>0</v>
      </c>
      <c r="AR455" s="283" t="str">
        <f>IF(AQ455=0,"",
IF(SUM($AQ$376:AQ455)=1,AS455,
IF($AQ$496&gt;SUM($AQ$376:AQ455),_xlfn.CONCAT(", ",AS455),
IF($AQ$496=SUM($AQ$376:AQ455),_xlfn.CONCAT(" y ",AS455)))))</f>
        <v/>
      </c>
      <c r="AS455" s="120" t="s">
        <v>5279</v>
      </c>
    </row>
    <row r="456" spans="1:45" ht="15" customHeight="1">
      <c r="A456" s="30"/>
      <c r="B456" s="31"/>
      <c r="C456" s="50" t="s">
        <v>5280</v>
      </c>
      <c r="D456" s="859" t="str">
        <f>IF(CNGE_2026_M1_Secc1_Sub1!$D121="","",CNGE_2026_M1_Secc1_Sub1!$D121)</f>
        <v/>
      </c>
      <c r="E456" s="723"/>
      <c r="F456" s="723"/>
      <c r="G456" s="723"/>
      <c r="H456" s="723"/>
      <c r="I456" s="723"/>
      <c r="J456" s="723"/>
      <c r="K456" s="723"/>
      <c r="L456" s="724"/>
      <c r="M456" s="857"/>
      <c r="N456" s="856"/>
      <c r="O456" s="856"/>
      <c r="P456" s="856"/>
      <c r="Q456" s="856"/>
      <c r="R456" s="809"/>
      <c r="S456" s="857"/>
      <c r="T456" s="856"/>
      <c r="U456" s="856"/>
      <c r="V456" s="856"/>
      <c r="W456" s="856"/>
      <c r="X456" s="809"/>
      <c r="Y456" s="857"/>
      <c r="Z456" s="856"/>
      <c r="AA456" s="856"/>
      <c r="AB456" s="856"/>
      <c r="AC456" s="856"/>
      <c r="AD456" s="809"/>
      <c r="AI456">
        <f t="shared" si="70"/>
        <v>0</v>
      </c>
      <c r="AJ456">
        <f t="shared" si="71"/>
        <v>0</v>
      </c>
      <c r="AK456">
        <f t="shared" si="72"/>
        <v>0</v>
      </c>
      <c r="AL456">
        <f t="shared" si="73"/>
        <v>0</v>
      </c>
      <c r="AM456" s="293">
        <f t="shared" si="74"/>
        <v>0</v>
      </c>
      <c r="AN456" s="352" t="str">
        <f>IF(AM456=0,"",
IF(SUM($AM$376:AM456)=1,AO456,
IF($AM$496&gt;SUM($AM$376:AM456),_xlfn.CONCAT(", ",AO456),
IF($AM$496=SUM($AM$376:AM456),_xlfn.CONCAT(" y ",AO456)))))</f>
        <v/>
      </c>
      <c r="AO456" s="120" t="s">
        <v>5281</v>
      </c>
      <c r="AP456" s="290">
        <f t="shared" si="75"/>
        <v>0</v>
      </c>
      <c r="AQ456" s="293">
        <f t="shared" si="76"/>
        <v>0</v>
      </c>
      <c r="AR456" s="283" t="str">
        <f>IF(AQ456=0,"",
IF(SUM($AQ$376:AQ456)=1,AS456,
IF($AQ$496&gt;SUM($AQ$376:AQ456),_xlfn.CONCAT(", ",AS456),
IF($AQ$496=SUM($AQ$376:AQ456),_xlfn.CONCAT(" y ",AS456)))))</f>
        <v/>
      </c>
      <c r="AS456" s="120" t="s">
        <v>5281</v>
      </c>
    </row>
    <row r="457" spans="1:45" ht="15" customHeight="1">
      <c r="A457" s="30"/>
      <c r="B457" s="31"/>
      <c r="C457" s="50" t="s">
        <v>5282</v>
      </c>
      <c r="D457" s="859" t="str">
        <f>IF(CNGE_2026_M1_Secc1_Sub1!$D122="","",CNGE_2026_M1_Secc1_Sub1!$D122)</f>
        <v/>
      </c>
      <c r="E457" s="723"/>
      <c r="F457" s="723"/>
      <c r="G457" s="723"/>
      <c r="H457" s="723"/>
      <c r="I457" s="723"/>
      <c r="J457" s="723"/>
      <c r="K457" s="723"/>
      <c r="L457" s="724"/>
      <c r="M457" s="857"/>
      <c r="N457" s="856"/>
      <c r="O457" s="856"/>
      <c r="P457" s="856"/>
      <c r="Q457" s="856"/>
      <c r="R457" s="809"/>
      <c r="S457" s="857"/>
      <c r="T457" s="856"/>
      <c r="U457" s="856"/>
      <c r="V457" s="856"/>
      <c r="W457" s="856"/>
      <c r="X457" s="809"/>
      <c r="Y457" s="857"/>
      <c r="Z457" s="856"/>
      <c r="AA457" s="856"/>
      <c r="AB457" s="856"/>
      <c r="AC457" s="856"/>
      <c r="AD457" s="809"/>
      <c r="AI457">
        <f t="shared" si="70"/>
        <v>0</v>
      </c>
      <c r="AJ457">
        <f t="shared" si="71"/>
        <v>0</v>
      </c>
      <c r="AK457">
        <f t="shared" si="72"/>
        <v>0</v>
      </c>
      <c r="AL457">
        <f t="shared" si="73"/>
        <v>0</v>
      </c>
      <c r="AM457" s="293">
        <f t="shared" si="74"/>
        <v>0</v>
      </c>
      <c r="AN457" s="352" t="str">
        <f>IF(AM457=0,"",
IF(SUM($AM$376:AM457)=1,AO457,
IF($AM$496&gt;SUM($AM$376:AM457),_xlfn.CONCAT(", ",AO457),
IF($AM$496=SUM($AM$376:AM457),_xlfn.CONCAT(" y ",AO457)))))</f>
        <v/>
      </c>
      <c r="AO457" s="120" t="s">
        <v>5283</v>
      </c>
      <c r="AP457" s="290">
        <f t="shared" si="75"/>
        <v>0</v>
      </c>
      <c r="AQ457" s="293">
        <f t="shared" si="76"/>
        <v>0</v>
      </c>
      <c r="AR457" s="283" t="str">
        <f>IF(AQ457=0,"",
IF(SUM($AQ$376:AQ457)=1,AS457,
IF($AQ$496&gt;SUM($AQ$376:AQ457),_xlfn.CONCAT(", ",AS457),
IF($AQ$496=SUM($AQ$376:AQ457),_xlfn.CONCAT(" y ",AS457)))))</f>
        <v/>
      </c>
      <c r="AS457" s="120" t="s">
        <v>5283</v>
      </c>
    </row>
    <row r="458" spans="1:45" ht="15" customHeight="1">
      <c r="A458" s="30"/>
      <c r="B458" s="31"/>
      <c r="C458" s="50" t="s">
        <v>5284</v>
      </c>
      <c r="D458" s="859" t="str">
        <f>IF(CNGE_2026_M1_Secc1_Sub1!$D123="","",CNGE_2026_M1_Secc1_Sub1!$D123)</f>
        <v/>
      </c>
      <c r="E458" s="723"/>
      <c r="F458" s="723"/>
      <c r="G458" s="723"/>
      <c r="H458" s="723"/>
      <c r="I458" s="723"/>
      <c r="J458" s="723"/>
      <c r="K458" s="723"/>
      <c r="L458" s="724"/>
      <c r="M458" s="857"/>
      <c r="N458" s="856"/>
      <c r="O458" s="856"/>
      <c r="P458" s="856"/>
      <c r="Q458" s="856"/>
      <c r="R458" s="809"/>
      <c r="S458" s="857"/>
      <c r="T458" s="856"/>
      <c r="U458" s="856"/>
      <c r="V458" s="856"/>
      <c r="W458" s="856"/>
      <c r="X458" s="809"/>
      <c r="Y458" s="857"/>
      <c r="Z458" s="856"/>
      <c r="AA458" s="856"/>
      <c r="AB458" s="856"/>
      <c r="AC458" s="856"/>
      <c r="AD458" s="809"/>
      <c r="AI458">
        <f t="shared" si="70"/>
        <v>0</v>
      </c>
      <c r="AJ458">
        <f t="shared" si="71"/>
        <v>0</v>
      </c>
      <c r="AK458">
        <f t="shared" si="72"/>
        <v>0</v>
      </c>
      <c r="AL458">
        <f t="shared" si="73"/>
        <v>0</v>
      </c>
      <c r="AM458" s="293">
        <f t="shared" si="74"/>
        <v>0</v>
      </c>
      <c r="AN458" s="352" t="str">
        <f>IF(AM458=0,"",
IF(SUM($AM$376:AM458)=1,AO458,
IF($AM$496&gt;SUM($AM$376:AM458),_xlfn.CONCAT(", ",AO458),
IF($AM$496=SUM($AM$376:AM458),_xlfn.CONCAT(" y ",AO458)))))</f>
        <v/>
      </c>
      <c r="AO458" s="120" t="s">
        <v>5285</v>
      </c>
      <c r="AP458" s="290">
        <f t="shared" si="75"/>
        <v>0</v>
      </c>
      <c r="AQ458" s="293">
        <f t="shared" si="76"/>
        <v>0</v>
      </c>
      <c r="AR458" s="283" t="str">
        <f>IF(AQ458=0,"",
IF(SUM($AQ$376:AQ458)=1,AS458,
IF($AQ$496&gt;SUM($AQ$376:AQ458),_xlfn.CONCAT(", ",AS458),
IF($AQ$496=SUM($AQ$376:AQ458),_xlfn.CONCAT(" y ",AS458)))))</f>
        <v/>
      </c>
      <c r="AS458" s="120" t="s">
        <v>5285</v>
      </c>
    </row>
    <row r="459" spans="1:45" ht="15" customHeight="1">
      <c r="A459" s="30"/>
      <c r="B459" s="31"/>
      <c r="C459" s="50" t="s">
        <v>5286</v>
      </c>
      <c r="D459" s="859" t="str">
        <f>IF(CNGE_2026_M1_Secc1_Sub1!$D124="","",CNGE_2026_M1_Secc1_Sub1!$D124)</f>
        <v/>
      </c>
      <c r="E459" s="723"/>
      <c r="F459" s="723"/>
      <c r="G459" s="723"/>
      <c r="H459" s="723"/>
      <c r="I459" s="723"/>
      <c r="J459" s="723"/>
      <c r="K459" s="723"/>
      <c r="L459" s="724"/>
      <c r="M459" s="857"/>
      <c r="N459" s="856"/>
      <c r="O459" s="856"/>
      <c r="P459" s="856"/>
      <c r="Q459" s="856"/>
      <c r="R459" s="809"/>
      <c r="S459" s="857"/>
      <c r="T459" s="856"/>
      <c r="U459" s="856"/>
      <c r="V459" s="856"/>
      <c r="W459" s="856"/>
      <c r="X459" s="809"/>
      <c r="Y459" s="857"/>
      <c r="Z459" s="856"/>
      <c r="AA459" s="856"/>
      <c r="AB459" s="856"/>
      <c r="AC459" s="856"/>
      <c r="AD459" s="809"/>
      <c r="AI459">
        <f t="shared" si="70"/>
        <v>0</v>
      </c>
      <c r="AJ459">
        <f t="shared" si="71"/>
        <v>0</v>
      </c>
      <c r="AK459">
        <f t="shared" si="72"/>
        <v>0</v>
      </c>
      <c r="AL459">
        <f t="shared" si="73"/>
        <v>0</v>
      </c>
      <c r="AM459" s="293">
        <f t="shared" si="74"/>
        <v>0</v>
      </c>
      <c r="AN459" s="352" t="str">
        <f>IF(AM459=0,"",
IF(SUM($AM$376:AM459)=1,AO459,
IF($AM$496&gt;SUM($AM$376:AM459),_xlfn.CONCAT(", ",AO459),
IF($AM$496=SUM($AM$376:AM459),_xlfn.CONCAT(" y ",AO459)))))</f>
        <v/>
      </c>
      <c r="AO459" s="120" t="s">
        <v>5287</v>
      </c>
      <c r="AP459" s="290">
        <f t="shared" si="75"/>
        <v>0</v>
      </c>
      <c r="AQ459" s="293">
        <f t="shared" si="76"/>
        <v>0</v>
      </c>
      <c r="AR459" s="283" t="str">
        <f>IF(AQ459=0,"",
IF(SUM($AQ$376:AQ459)=1,AS459,
IF($AQ$496&gt;SUM($AQ$376:AQ459),_xlfn.CONCAT(", ",AS459),
IF($AQ$496=SUM($AQ$376:AQ459),_xlfn.CONCAT(" y ",AS459)))))</f>
        <v/>
      </c>
      <c r="AS459" s="120" t="s">
        <v>5287</v>
      </c>
    </row>
    <row r="460" spans="1:45" ht="15" customHeight="1">
      <c r="A460" s="30"/>
      <c r="B460" s="31"/>
      <c r="C460" s="50" t="s">
        <v>5288</v>
      </c>
      <c r="D460" s="859" t="str">
        <f>IF(CNGE_2026_M1_Secc1_Sub1!$D125="","",CNGE_2026_M1_Secc1_Sub1!$D125)</f>
        <v/>
      </c>
      <c r="E460" s="723"/>
      <c r="F460" s="723"/>
      <c r="G460" s="723"/>
      <c r="H460" s="723"/>
      <c r="I460" s="723"/>
      <c r="J460" s="723"/>
      <c r="K460" s="723"/>
      <c r="L460" s="724"/>
      <c r="M460" s="857"/>
      <c r="N460" s="856"/>
      <c r="O460" s="856"/>
      <c r="P460" s="856"/>
      <c r="Q460" s="856"/>
      <c r="R460" s="809"/>
      <c r="S460" s="857"/>
      <c r="T460" s="856"/>
      <c r="U460" s="856"/>
      <c r="V460" s="856"/>
      <c r="W460" s="856"/>
      <c r="X460" s="809"/>
      <c r="Y460" s="857"/>
      <c r="Z460" s="856"/>
      <c r="AA460" s="856"/>
      <c r="AB460" s="856"/>
      <c r="AC460" s="856"/>
      <c r="AD460" s="809"/>
      <c r="AI460">
        <f t="shared" si="70"/>
        <v>0</v>
      </c>
      <c r="AJ460">
        <f t="shared" si="71"/>
        <v>0</v>
      </c>
      <c r="AK460">
        <f t="shared" si="72"/>
        <v>0</v>
      </c>
      <c r="AL460">
        <f t="shared" si="73"/>
        <v>0</v>
      </c>
      <c r="AM460" s="293">
        <f t="shared" si="74"/>
        <v>0</v>
      </c>
      <c r="AN460" s="352" t="str">
        <f>IF(AM460=0,"",
IF(SUM($AM$376:AM460)=1,AO460,
IF($AM$496&gt;SUM($AM$376:AM460),_xlfn.CONCAT(", ",AO460),
IF($AM$496=SUM($AM$376:AM460),_xlfn.CONCAT(" y ",AO460)))))</f>
        <v/>
      </c>
      <c r="AO460" s="120" t="s">
        <v>5289</v>
      </c>
      <c r="AP460" s="290">
        <f t="shared" si="75"/>
        <v>0</v>
      </c>
      <c r="AQ460" s="293">
        <f t="shared" si="76"/>
        <v>0</v>
      </c>
      <c r="AR460" s="283" t="str">
        <f>IF(AQ460=0,"",
IF(SUM($AQ$376:AQ460)=1,AS460,
IF($AQ$496&gt;SUM($AQ$376:AQ460),_xlfn.CONCAT(", ",AS460),
IF($AQ$496=SUM($AQ$376:AQ460),_xlfn.CONCAT(" y ",AS460)))))</f>
        <v/>
      </c>
      <c r="AS460" s="120" t="s">
        <v>5289</v>
      </c>
    </row>
    <row r="461" spans="1:45" ht="15" customHeight="1">
      <c r="A461" s="30"/>
      <c r="B461" s="31"/>
      <c r="C461" s="50" t="s">
        <v>5290</v>
      </c>
      <c r="D461" s="859" t="str">
        <f>IF(CNGE_2026_M1_Secc1_Sub1!$D126="","",CNGE_2026_M1_Secc1_Sub1!$D126)</f>
        <v/>
      </c>
      <c r="E461" s="723"/>
      <c r="F461" s="723"/>
      <c r="G461" s="723"/>
      <c r="H461" s="723"/>
      <c r="I461" s="723"/>
      <c r="J461" s="723"/>
      <c r="K461" s="723"/>
      <c r="L461" s="724"/>
      <c r="M461" s="857"/>
      <c r="N461" s="856"/>
      <c r="O461" s="856"/>
      <c r="P461" s="856"/>
      <c r="Q461" s="856"/>
      <c r="R461" s="809"/>
      <c r="S461" s="857"/>
      <c r="T461" s="856"/>
      <c r="U461" s="856"/>
      <c r="V461" s="856"/>
      <c r="W461" s="856"/>
      <c r="X461" s="809"/>
      <c r="Y461" s="857"/>
      <c r="Z461" s="856"/>
      <c r="AA461" s="856"/>
      <c r="AB461" s="856"/>
      <c r="AC461" s="856"/>
      <c r="AD461" s="809"/>
      <c r="AI461">
        <f t="shared" si="70"/>
        <v>0</v>
      </c>
      <c r="AJ461">
        <f t="shared" si="71"/>
        <v>0</v>
      </c>
      <c r="AK461">
        <f t="shared" si="72"/>
        <v>0</v>
      </c>
      <c r="AL461">
        <f t="shared" si="73"/>
        <v>0</v>
      </c>
      <c r="AM461" s="293">
        <f t="shared" si="74"/>
        <v>0</v>
      </c>
      <c r="AN461" s="352" t="str">
        <f>IF(AM461=0,"",
IF(SUM($AM$376:AM461)=1,AO461,
IF($AM$496&gt;SUM($AM$376:AM461),_xlfn.CONCAT(", ",AO461),
IF($AM$496=SUM($AM$376:AM461),_xlfn.CONCAT(" y ",AO461)))))</f>
        <v/>
      </c>
      <c r="AO461" s="120" t="s">
        <v>5291</v>
      </c>
      <c r="AP461" s="290">
        <f t="shared" si="75"/>
        <v>0</v>
      </c>
      <c r="AQ461" s="293">
        <f t="shared" si="76"/>
        <v>0</v>
      </c>
      <c r="AR461" s="283" t="str">
        <f>IF(AQ461=0,"",
IF(SUM($AQ$376:AQ461)=1,AS461,
IF($AQ$496&gt;SUM($AQ$376:AQ461),_xlfn.CONCAT(", ",AS461),
IF($AQ$496=SUM($AQ$376:AQ461),_xlfn.CONCAT(" y ",AS461)))))</f>
        <v/>
      </c>
      <c r="AS461" s="120" t="s">
        <v>5291</v>
      </c>
    </row>
    <row r="462" spans="1:45" ht="15" customHeight="1">
      <c r="A462" s="30"/>
      <c r="B462" s="31"/>
      <c r="C462" s="50" t="s">
        <v>5292</v>
      </c>
      <c r="D462" s="859" t="str">
        <f>IF(CNGE_2026_M1_Secc1_Sub1!$D127="","",CNGE_2026_M1_Secc1_Sub1!$D127)</f>
        <v/>
      </c>
      <c r="E462" s="723"/>
      <c r="F462" s="723"/>
      <c r="G462" s="723"/>
      <c r="H462" s="723"/>
      <c r="I462" s="723"/>
      <c r="J462" s="723"/>
      <c r="K462" s="723"/>
      <c r="L462" s="724"/>
      <c r="M462" s="857"/>
      <c r="N462" s="856"/>
      <c r="O462" s="856"/>
      <c r="P462" s="856"/>
      <c r="Q462" s="856"/>
      <c r="R462" s="809"/>
      <c r="S462" s="857"/>
      <c r="T462" s="856"/>
      <c r="U462" s="856"/>
      <c r="V462" s="856"/>
      <c r="W462" s="856"/>
      <c r="X462" s="809"/>
      <c r="Y462" s="857"/>
      <c r="Z462" s="856"/>
      <c r="AA462" s="856"/>
      <c r="AB462" s="856"/>
      <c r="AC462" s="856"/>
      <c r="AD462" s="809"/>
      <c r="AI462">
        <f t="shared" si="70"/>
        <v>0</v>
      </c>
      <c r="AJ462">
        <f t="shared" si="71"/>
        <v>0</v>
      </c>
      <c r="AK462">
        <f t="shared" si="72"/>
        <v>0</v>
      </c>
      <c r="AL462">
        <f t="shared" si="73"/>
        <v>0</v>
      </c>
      <c r="AM462" s="293">
        <f t="shared" si="74"/>
        <v>0</v>
      </c>
      <c r="AN462" s="352" t="str">
        <f>IF(AM462=0,"",
IF(SUM($AM$376:AM462)=1,AO462,
IF($AM$496&gt;SUM($AM$376:AM462),_xlfn.CONCAT(", ",AO462),
IF($AM$496=SUM($AM$376:AM462),_xlfn.CONCAT(" y ",AO462)))))</f>
        <v/>
      </c>
      <c r="AO462" s="120" t="s">
        <v>5293</v>
      </c>
      <c r="AP462" s="290">
        <f t="shared" si="75"/>
        <v>0</v>
      </c>
      <c r="AQ462" s="293">
        <f t="shared" si="76"/>
        <v>0</v>
      </c>
      <c r="AR462" s="283" t="str">
        <f>IF(AQ462=0,"",
IF(SUM($AQ$376:AQ462)=1,AS462,
IF($AQ$496&gt;SUM($AQ$376:AQ462),_xlfn.CONCAT(", ",AS462),
IF($AQ$496=SUM($AQ$376:AQ462),_xlfn.CONCAT(" y ",AS462)))))</f>
        <v/>
      </c>
      <c r="AS462" s="120" t="s">
        <v>5293</v>
      </c>
    </row>
    <row r="463" spans="1:45" ht="15" customHeight="1">
      <c r="A463" s="30"/>
      <c r="B463" s="31"/>
      <c r="C463" s="50" t="s">
        <v>5294</v>
      </c>
      <c r="D463" s="859" t="str">
        <f>IF(CNGE_2026_M1_Secc1_Sub1!$D128="","",CNGE_2026_M1_Secc1_Sub1!$D128)</f>
        <v/>
      </c>
      <c r="E463" s="723"/>
      <c r="F463" s="723"/>
      <c r="G463" s="723"/>
      <c r="H463" s="723"/>
      <c r="I463" s="723"/>
      <c r="J463" s="723"/>
      <c r="K463" s="723"/>
      <c r="L463" s="724"/>
      <c r="M463" s="857"/>
      <c r="N463" s="856"/>
      <c r="O463" s="856"/>
      <c r="P463" s="856"/>
      <c r="Q463" s="856"/>
      <c r="R463" s="809"/>
      <c r="S463" s="857"/>
      <c r="T463" s="856"/>
      <c r="U463" s="856"/>
      <c r="V463" s="856"/>
      <c r="W463" s="856"/>
      <c r="X463" s="809"/>
      <c r="Y463" s="857"/>
      <c r="Z463" s="856"/>
      <c r="AA463" s="856"/>
      <c r="AB463" s="856"/>
      <c r="AC463" s="856"/>
      <c r="AD463" s="809"/>
      <c r="AI463">
        <f t="shared" si="70"/>
        <v>0</v>
      </c>
      <c r="AJ463">
        <f t="shared" si="71"/>
        <v>0</v>
      </c>
      <c r="AK463">
        <f t="shared" si="72"/>
        <v>0</v>
      </c>
      <c r="AL463">
        <f t="shared" si="73"/>
        <v>0</v>
      </c>
      <c r="AM463" s="293">
        <f t="shared" si="74"/>
        <v>0</v>
      </c>
      <c r="AN463" s="352" t="str">
        <f>IF(AM463=0,"",
IF(SUM($AM$376:AM463)=1,AO463,
IF($AM$496&gt;SUM($AM$376:AM463),_xlfn.CONCAT(", ",AO463),
IF($AM$496=SUM($AM$376:AM463),_xlfn.CONCAT(" y ",AO463)))))</f>
        <v/>
      </c>
      <c r="AO463" s="120" t="s">
        <v>5295</v>
      </c>
      <c r="AP463" s="290">
        <f t="shared" si="75"/>
        <v>0</v>
      </c>
      <c r="AQ463" s="293">
        <f t="shared" si="76"/>
        <v>0</v>
      </c>
      <c r="AR463" s="283" t="str">
        <f>IF(AQ463=0,"",
IF(SUM($AQ$376:AQ463)=1,AS463,
IF($AQ$496&gt;SUM($AQ$376:AQ463),_xlfn.CONCAT(", ",AS463),
IF($AQ$496=SUM($AQ$376:AQ463),_xlfn.CONCAT(" y ",AS463)))))</f>
        <v/>
      </c>
      <c r="AS463" s="120" t="s">
        <v>5295</v>
      </c>
    </row>
    <row r="464" spans="1:45" ht="15" customHeight="1">
      <c r="A464" s="30"/>
      <c r="B464" s="31"/>
      <c r="C464" s="50" t="s">
        <v>5296</v>
      </c>
      <c r="D464" s="859" t="str">
        <f>IF(CNGE_2026_M1_Secc1_Sub1!$D129="","",CNGE_2026_M1_Secc1_Sub1!$D129)</f>
        <v/>
      </c>
      <c r="E464" s="723"/>
      <c r="F464" s="723"/>
      <c r="G464" s="723"/>
      <c r="H464" s="723"/>
      <c r="I464" s="723"/>
      <c r="J464" s="723"/>
      <c r="K464" s="723"/>
      <c r="L464" s="724"/>
      <c r="M464" s="857"/>
      <c r="N464" s="856"/>
      <c r="O464" s="856"/>
      <c r="P464" s="856"/>
      <c r="Q464" s="856"/>
      <c r="R464" s="809"/>
      <c r="S464" s="857"/>
      <c r="T464" s="856"/>
      <c r="U464" s="856"/>
      <c r="V464" s="856"/>
      <c r="W464" s="856"/>
      <c r="X464" s="809"/>
      <c r="Y464" s="857"/>
      <c r="Z464" s="856"/>
      <c r="AA464" s="856"/>
      <c r="AB464" s="856"/>
      <c r="AC464" s="856"/>
      <c r="AD464" s="809"/>
      <c r="AI464">
        <f t="shared" si="70"/>
        <v>0</v>
      </c>
      <c r="AJ464">
        <f t="shared" si="71"/>
        <v>0</v>
      </c>
      <c r="AK464">
        <f t="shared" si="72"/>
        <v>0</v>
      </c>
      <c r="AL464">
        <f t="shared" si="73"/>
        <v>0</v>
      </c>
      <c r="AM464" s="293">
        <f t="shared" si="74"/>
        <v>0</v>
      </c>
      <c r="AN464" s="352" t="str">
        <f>IF(AM464=0,"",
IF(SUM($AM$376:AM464)=1,AO464,
IF($AM$496&gt;SUM($AM$376:AM464),_xlfn.CONCAT(", ",AO464),
IF($AM$496=SUM($AM$376:AM464),_xlfn.CONCAT(" y ",AO464)))))</f>
        <v/>
      </c>
      <c r="AO464" s="120" t="s">
        <v>5297</v>
      </c>
      <c r="AP464" s="290">
        <f t="shared" si="75"/>
        <v>0</v>
      </c>
      <c r="AQ464" s="293">
        <f t="shared" si="76"/>
        <v>0</v>
      </c>
      <c r="AR464" s="283" t="str">
        <f>IF(AQ464=0,"",
IF(SUM($AQ$376:AQ464)=1,AS464,
IF($AQ$496&gt;SUM($AQ$376:AQ464),_xlfn.CONCAT(", ",AS464),
IF($AQ$496=SUM($AQ$376:AQ464),_xlfn.CONCAT(" y ",AS464)))))</f>
        <v/>
      </c>
      <c r="AS464" s="120" t="s">
        <v>5297</v>
      </c>
    </row>
    <row r="465" spans="1:45" ht="15" customHeight="1">
      <c r="A465" s="30"/>
      <c r="B465" s="31"/>
      <c r="C465" s="50" t="s">
        <v>5298</v>
      </c>
      <c r="D465" s="859" t="str">
        <f>IF(CNGE_2026_M1_Secc1_Sub1!$D130="","",CNGE_2026_M1_Secc1_Sub1!$D130)</f>
        <v/>
      </c>
      <c r="E465" s="723"/>
      <c r="F465" s="723"/>
      <c r="G465" s="723"/>
      <c r="H465" s="723"/>
      <c r="I465" s="723"/>
      <c r="J465" s="723"/>
      <c r="K465" s="723"/>
      <c r="L465" s="724"/>
      <c r="M465" s="857"/>
      <c r="N465" s="856"/>
      <c r="O465" s="856"/>
      <c r="P465" s="856"/>
      <c r="Q465" s="856"/>
      <c r="R465" s="809"/>
      <c r="S465" s="857"/>
      <c r="T465" s="856"/>
      <c r="U465" s="856"/>
      <c r="V465" s="856"/>
      <c r="W465" s="856"/>
      <c r="X465" s="809"/>
      <c r="Y465" s="857"/>
      <c r="Z465" s="856"/>
      <c r="AA465" s="856"/>
      <c r="AB465" s="856"/>
      <c r="AC465" s="856"/>
      <c r="AD465" s="809"/>
      <c r="AI465">
        <f t="shared" si="70"/>
        <v>0</v>
      </c>
      <c r="AJ465">
        <f t="shared" si="71"/>
        <v>0</v>
      </c>
      <c r="AK465">
        <f t="shared" si="72"/>
        <v>0</v>
      </c>
      <c r="AL465">
        <f t="shared" si="73"/>
        <v>0</v>
      </c>
      <c r="AM465" s="293">
        <f t="shared" si="74"/>
        <v>0</v>
      </c>
      <c r="AN465" s="352" t="str">
        <f>IF(AM465=0,"",
IF(SUM($AM$376:AM465)=1,AO465,
IF($AM$496&gt;SUM($AM$376:AM465),_xlfn.CONCAT(", ",AO465),
IF($AM$496=SUM($AM$376:AM465),_xlfn.CONCAT(" y ",AO465)))))</f>
        <v/>
      </c>
      <c r="AO465" s="120" t="s">
        <v>5299</v>
      </c>
      <c r="AP465" s="290">
        <f t="shared" si="75"/>
        <v>0</v>
      </c>
      <c r="AQ465" s="293">
        <f t="shared" si="76"/>
        <v>0</v>
      </c>
      <c r="AR465" s="283" t="str">
        <f>IF(AQ465=0,"",
IF(SUM($AQ$376:AQ465)=1,AS465,
IF($AQ$496&gt;SUM($AQ$376:AQ465),_xlfn.CONCAT(", ",AS465),
IF($AQ$496=SUM($AQ$376:AQ465),_xlfn.CONCAT(" y ",AS465)))))</f>
        <v/>
      </c>
      <c r="AS465" s="120" t="s">
        <v>5299</v>
      </c>
    </row>
    <row r="466" spans="1:45" ht="15" customHeight="1">
      <c r="A466" s="30"/>
      <c r="B466" s="31"/>
      <c r="C466" s="50" t="s">
        <v>5300</v>
      </c>
      <c r="D466" s="859" t="str">
        <f>IF(CNGE_2026_M1_Secc1_Sub1!$D131="","",CNGE_2026_M1_Secc1_Sub1!$D131)</f>
        <v/>
      </c>
      <c r="E466" s="723"/>
      <c r="F466" s="723"/>
      <c r="G466" s="723"/>
      <c r="H466" s="723"/>
      <c r="I466" s="723"/>
      <c r="J466" s="723"/>
      <c r="K466" s="723"/>
      <c r="L466" s="724"/>
      <c r="M466" s="857"/>
      <c r="N466" s="856"/>
      <c r="O466" s="856"/>
      <c r="P466" s="856"/>
      <c r="Q466" s="856"/>
      <c r="R466" s="809"/>
      <c r="S466" s="857"/>
      <c r="T466" s="856"/>
      <c r="U466" s="856"/>
      <c r="V466" s="856"/>
      <c r="W466" s="856"/>
      <c r="X466" s="809"/>
      <c r="Y466" s="857"/>
      <c r="Z466" s="856"/>
      <c r="AA466" s="856"/>
      <c r="AB466" s="856"/>
      <c r="AC466" s="856"/>
      <c r="AD466" s="809"/>
      <c r="AI466">
        <f t="shared" si="70"/>
        <v>0</v>
      </c>
      <c r="AJ466">
        <f t="shared" si="71"/>
        <v>0</v>
      </c>
      <c r="AK466">
        <f t="shared" si="72"/>
        <v>0</v>
      </c>
      <c r="AL466">
        <f t="shared" si="73"/>
        <v>0</v>
      </c>
      <c r="AM466" s="293">
        <f t="shared" si="74"/>
        <v>0</v>
      </c>
      <c r="AN466" s="352" t="str">
        <f>IF(AM466=0,"",
IF(SUM($AM$376:AM466)=1,AO466,
IF($AM$496&gt;SUM($AM$376:AM466),_xlfn.CONCAT(", ",AO466),
IF($AM$496=SUM($AM$376:AM466),_xlfn.CONCAT(" y ",AO466)))))</f>
        <v/>
      </c>
      <c r="AO466" s="120" t="s">
        <v>5301</v>
      </c>
      <c r="AP466" s="290">
        <f t="shared" si="75"/>
        <v>0</v>
      </c>
      <c r="AQ466" s="293">
        <f t="shared" si="76"/>
        <v>0</v>
      </c>
      <c r="AR466" s="283" t="str">
        <f>IF(AQ466=0,"",
IF(SUM($AQ$376:AQ466)=1,AS466,
IF($AQ$496&gt;SUM($AQ$376:AQ466),_xlfn.CONCAT(", ",AS466),
IF($AQ$496=SUM($AQ$376:AQ466),_xlfn.CONCAT(" y ",AS466)))))</f>
        <v/>
      </c>
      <c r="AS466" s="120" t="s">
        <v>5301</v>
      </c>
    </row>
    <row r="467" spans="1:45" ht="15" customHeight="1">
      <c r="A467" s="30"/>
      <c r="B467" s="31"/>
      <c r="C467" s="50" t="s">
        <v>5302</v>
      </c>
      <c r="D467" s="859" t="str">
        <f>IF(CNGE_2026_M1_Secc1_Sub1!$D132="","",CNGE_2026_M1_Secc1_Sub1!$D132)</f>
        <v/>
      </c>
      <c r="E467" s="723"/>
      <c r="F467" s="723"/>
      <c r="G467" s="723"/>
      <c r="H467" s="723"/>
      <c r="I467" s="723"/>
      <c r="J467" s="723"/>
      <c r="K467" s="723"/>
      <c r="L467" s="724"/>
      <c r="M467" s="857"/>
      <c r="N467" s="856"/>
      <c r="O467" s="856"/>
      <c r="P467" s="856"/>
      <c r="Q467" s="856"/>
      <c r="R467" s="809"/>
      <c r="S467" s="857"/>
      <c r="T467" s="856"/>
      <c r="U467" s="856"/>
      <c r="V467" s="856"/>
      <c r="W467" s="856"/>
      <c r="X467" s="809"/>
      <c r="Y467" s="857"/>
      <c r="Z467" s="856"/>
      <c r="AA467" s="856"/>
      <c r="AB467" s="856"/>
      <c r="AC467" s="856"/>
      <c r="AD467" s="809"/>
      <c r="AI467">
        <f t="shared" si="70"/>
        <v>0</v>
      </c>
      <c r="AJ467">
        <f t="shared" si="71"/>
        <v>0</v>
      </c>
      <c r="AK467">
        <f t="shared" si="72"/>
        <v>0</v>
      </c>
      <c r="AL467">
        <f t="shared" si="73"/>
        <v>0</v>
      </c>
      <c r="AM467" s="293">
        <f t="shared" si="74"/>
        <v>0</v>
      </c>
      <c r="AN467" s="352" t="str">
        <f>IF(AM467=0,"",
IF(SUM($AM$376:AM467)=1,AO467,
IF($AM$496&gt;SUM($AM$376:AM467),_xlfn.CONCAT(", ",AO467),
IF($AM$496=SUM($AM$376:AM467),_xlfn.CONCAT(" y ",AO467)))))</f>
        <v/>
      </c>
      <c r="AO467" s="120" t="s">
        <v>5303</v>
      </c>
      <c r="AP467" s="290">
        <f t="shared" si="75"/>
        <v>0</v>
      </c>
      <c r="AQ467" s="293">
        <f t="shared" si="76"/>
        <v>0</v>
      </c>
      <c r="AR467" s="283" t="str">
        <f>IF(AQ467=0,"",
IF(SUM($AQ$376:AQ467)=1,AS467,
IF($AQ$496&gt;SUM($AQ$376:AQ467),_xlfn.CONCAT(", ",AS467),
IF($AQ$496=SUM($AQ$376:AQ467),_xlfn.CONCAT(" y ",AS467)))))</f>
        <v/>
      </c>
      <c r="AS467" s="120" t="s">
        <v>5303</v>
      </c>
    </row>
    <row r="468" spans="1:45" ht="15" customHeight="1">
      <c r="A468" s="30"/>
      <c r="B468" s="31"/>
      <c r="C468" s="50" t="s">
        <v>5304</v>
      </c>
      <c r="D468" s="859" t="str">
        <f>IF(CNGE_2026_M1_Secc1_Sub1!$D133="","",CNGE_2026_M1_Secc1_Sub1!$D133)</f>
        <v/>
      </c>
      <c r="E468" s="723"/>
      <c r="F468" s="723"/>
      <c r="G468" s="723"/>
      <c r="H468" s="723"/>
      <c r="I468" s="723"/>
      <c r="J468" s="723"/>
      <c r="K468" s="723"/>
      <c r="L468" s="724"/>
      <c r="M468" s="857"/>
      <c r="N468" s="856"/>
      <c r="O468" s="856"/>
      <c r="P468" s="856"/>
      <c r="Q468" s="856"/>
      <c r="R468" s="809"/>
      <c r="S468" s="857"/>
      <c r="T468" s="856"/>
      <c r="U468" s="856"/>
      <c r="V468" s="856"/>
      <c r="W468" s="856"/>
      <c r="X468" s="809"/>
      <c r="Y468" s="857"/>
      <c r="Z468" s="856"/>
      <c r="AA468" s="856"/>
      <c r="AB468" s="856"/>
      <c r="AC468" s="856"/>
      <c r="AD468" s="809"/>
      <c r="AI468">
        <f t="shared" si="70"/>
        <v>0</v>
      </c>
      <c r="AJ468">
        <f t="shared" si="71"/>
        <v>0</v>
      </c>
      <c r="AK468">
        <f t="shared" si="72"/>
        <v>0</v>
      </c>
      <c r="AL468">
        <f t="shared" si="73"/>
        <v>0</v>
      </c>
      <c r="AM468" s="293">
        <f t="shared" si="74"/>
        <v>0</v>
      </c>
      <c r="AN468" s="352" t="str">
        <f>IF(AM468=0,"",
IF(SUM($AM$376:AM468)=1,AO468,
IF($AM$496&gt;SUM($AM$376:AM468),_xlfn.CONCAT(", ",AO468),
IF($AM$496=SUM($AM$376:AM468),_xlfn.CONCAT(" y ",AO468)))))</f>
        <v/>
      </c>
      <c r="AO468" s="120" t="s">
        <v>5305</v>
      </c>
      <c r="AP468" s="290">
        <f t="shared" si="75"/>
        <v>0</v>
      </c>
      <c r="AQ468" s="293">
        <f t="shared" si="76"/>
        <v>0</v>
      </c>
      <c r="AR468" s="283" t="str">
        <f>IF(AQ468=0,"",
IF(SUM($AQ$376:AQ468)=1,AS468,
IF($AQ$496&gt;SUM($AQ$376:AQ468),_xlfn.CONCAT(", ",AS468),
IF($AQ$496=SUM($AQ$376:AQ468),_xlfn.CONCAT(" y ",AS468)))))</f>
        <v/>
      </c>
      <c r="AS468" s="120" t="s">
        <v>5305</v>
      </c>
    </row>
    <row r="469" spans="1:45" ht="15" customHeight="1">
      <c r="A469" s="30"/>
      <c r="B469" s="31"/>
      <c r="C469" s="50" t="s">
        <v>5306</v>
      </c>
      <c r="D469" s="859" t="str">
        <f>IF(CNGE_2026_M1_Secc1_Sub1!$D134="","",CNGE_2026_M1_Secc1_Sub1!$D134)</f>
        <v/>
      </c>
      <c r="E469" s="723"/>
      <c r="F469" s="723"/>
      <c r="G469" s="723"/>
      <c r="H469" s="723"/>
      <c r="I469" s="723"/>
      <c r="J469" s="723"/>
      <c r="K469" s="723"/>
      <c r="L469" s="724"/>
      <c r="M469" s="857"/>
      <c r="N469" s="856"/>
      <c r="O469" s="856"/>
      <c r="P469" s="856"/>
      <c r="Q469" s="856"/>
      <c r="R469" s="809"/>
      <c r="S469" s="857"/>
      <c r="T469" s="856"/>
      <c r="U469" s="856"/>
      <c r="V469" s="856"/>
      <c r="W469" s="856"/>
      <c r="X469" s="809"/>
      <c r="Y469" s="857"/>
      <c r="Z469" s="856"/>
      <c r="AA469" s="856"/>
      <c r="AB469" s="856"/>
      <c r="AC469" s="856"/>
      <c r="AD469" s="809"/>
      <c r="AI469">
        <f t="shared" si="70"/>
        <v>0</v>
      </c>
      <c r="AJ469">
        <f t="shared" si="71"/>
        <v>0</v>
      </c>
      <c r="AK469">
        <f t="shared" si="72"/>
        <v>0</v>
      </c>
      <c r="AL469">
        <f t="shared" si="73"/>
        <v>0</v>
      </c>
      <c r="AM469" s="293">
        <f t="shared" si="74"/>
        <v>0</v>
      </c>
      <c r="AN469" s="352" t="str">
        <f>IF(AM469=0,"",
IF(SUM($AM$376:AM469)=1,AO469,
IF($AM$496&gt;SUM($AM$376:AM469),_xlfn.CONCAT(", ",AO469),
IF($AM$496=SUM($AM$376:AM469),_xlfn.CONCAT(" y ",AO469)))))</f>
        <v/>
      </c>
      <c r="AO469" s="120" t="s">
        <v>5307</v>
      </c>
      <c r="AP469" s="290">
        <f t="shared" si="75"/>
        <v>0</v>
      </c>
      <c r="AQ469" s="293">
        <f t="shared" si="76"/>
        <v>0</v>
      </c>
      <c r="AR469" s="283" t="str">
        <f>IF(AQ469=0,"",
IF(SUM($AQ$376:AQ469)=1,AS469,
IF($AQ$496&gt;SUM($AQ$376:AQ469),_xlfn.CONCAT(", ",AS469),
IF($AQ$496=SUM($AQ$376:AQ469),_xlfn.CONCAT(" y ",AS469)))))</f>
        <v/>
      </c>
      <c r="AS469" s="120" t="s">
        <v>5307</v>
      </c>
    </row>
    <row r="470" spans="1:45" ht="15" customHeight="1">
      <c r="A470" s="30"/>
      <c r="B470" s="31"/>
      <c r="C470" s="50" t="s">
        <v>5308</v>
      </c>
      <c r="D470" s="859" t="str">
        <f>IF(CNGE_2026_M1_Secc1_Sub1!$D135="","",CNGE_2026_M1_Secc1_Sub1!$D135)</f>
        <v/>
      </c>
      <c r="E470" s="723"/>
      <c r="F470" s="723"/>
      <c r="G470" s="723"/>
      <c r="H470" s="723"/>
      <c r="I470" s="723"/>
      <c r="J470" s="723"/>
      <c r="K470" s="723"/>
      <c r="L470" s="724"/>
      <c r="M470" s="857"/>
      <c r="N470" s="856"/>
      <c r="O470" s="856"/>
      <c r="P470" s="856"/>
      <c r="Q470" s="856"/>
      <c r="R470" s="809"/>
      <c r="S470" s="857"/>
      <c r="T470" s="856"/>
      <c r="U470" s="856"/>
      <c r="V470" s="856"/>
      <c r="W470" s="856"/>
      <c r="X470" s="809"/>
      <c r="Y470" s="857"/>
      <c r="Z470" s="856"/>
      <c r="AA470" s="856"/>
      <c r="AB470" s="856"/>
      <c r="AC470" s="856"/>
      <c r="AD470" s="809"/>
      <c r="AI470">
        <f t="shared" si="70"/>
        <v>0</v>
      </c>
      <c r="AJ470">
        <f t="shared" si="71"/>
        <v>0</v>
      </c>
      <c r="AK470">
        <f t="shared" si="72"/>
        <v>0</v>
      </c>
      <c r="AL470">
        <f t="shared" si="73"/>
        <v>0</v>
      </c>
      <c r="AM470" s="293">
        <f t="shared" si="74"/>
        <v>0</v>
      </c>
      <c r="AN470" s="352" t="str">
        <f>IF(AM470=0,"",
IF(SUM($AM$376:AM470)=1,AO470,
IF($AM$496&gt;SUM($AM$376:AM470),_xlfn.CONCAT(", ",AO470),
IF($AM$496=SUM($AM$376:AM470),_xlfn.CONCAT(" y ",AO470)))))</f>
        <v/>
      </c>
      <c r="AO470" s="120" t="s">
        <v>5309</v>
      </c>
      <c r="AP470" s="290">
        <f t="shared" si="75"/>
        <v>0</v>
      </c>
      <c r="AQ470" s="293">
        <f t="shared" si="76"/>
        <v>0</v>
      </c>
      <c r="AR470" s="283" t="str">
        <f>IF(AQ470=0,"",
IF(SUM($AQ$376:AQ470)=1,AS470,
IF($AQ$496&gt;SUM($AQ$376:AQ470),_xlfn.CONCAT(", ",AS470),
IF($AQ$496=SUM($AQ$376:AQ470),_xlfn.CONCAT(" y ",AS470)))))</f>
        <v/>
      </c>
      <c r="AS470" s="120" t="s">
        <v>5309</v>
      </c>
    </row>
    <row r="471" spans="1:45" ht="15" customHeight="1">
      <c r="A471" s="30"/>
      <c r="B471" s="31"/>
      <c r="C471" s="50" t="s">
        <v>5310</v>
      </c>
      <c r="D471" s="859" t="str">
        <f>IF(CNGE_2026_M1_Secc1_Sub1!$D136="","",CNGE_2026_M1_Secc1_Sub1!$D136)</f>
        <v/>
      </c>
      <c r="E471" s="723"/>
      <c r="F471" s="723"/>
      <c r="G471" s="723"/>
      <c r="H471" s="723"/>
      <c r="I471" s="723"/>
      <c r="J471" s="723"/>
      <c r="K471" s="723"/>
      <c r="L471" s="724"/>
      <c r="M471" s="857"/>
      <c r="N471" s="856"/>
      <c r="O471" s="856"/>
      <c r="P471" s="856"/>
      <c r="Q471" s="856"/>
      <c r="R471" s="809"/>
      <c r="S471" s="857"/>
      <c r="T471" s="856"/>
      <c r="U471" s="856"/>
      <c r="V471" s="856"/>
      <c r="W471" s="856"/>
      <c r="X471" s="809"/>
      <c r="Y471" s="857"/>
      <c r="Z471" s="856"/>
      <c r="AA471" s="856"/>
      <c r="AB471" s="856"/>
      <c r="AC471" s="856"/>
      <c r="AD471" s="809"/>
      <c r="AI471">
        <f t="shared" si="70"/>
        <v>0</v>
      </c>
      <c r="AJ471">
        <f t="shared" si="71"/>
        <v>0</v>
      </c>
      <c r="AK471">
        <f t="shared" si="72"/>
        <v>0</v>
      </c>
      <c r="AL471">
        <f t="shared" si="73"/>
        <v>0</v>
      </c>
      <c r="AM471" s="293">
        <f t="shared" si="74"/>
        <v>0</v>
      </c>
      <c r="AN471" s="352" t="str">
        <f>IF(AM471=0,"",
IF(SUM($AM$376:AM471)=1,AO471,
IF($AM$496&gt;SUM($AM$376:AM471),_xlfn.CONCAT(", ",AO471),
IF($AM$496=SUM($AM$376:AM471),_xlfn.CONCAT(" y ",AO471)))))</f>
        <v/>
      </c>
      <c r="AO471" s="120" t="s">
        <v>5311</v>
      </c>
      <c r="AP471" s="290">
        <f t="shared" si="75"/>
        <v>0</v>
      </c>
      <c r="AQ471" s="293">
        <f t="shared" si="76"/>
        <v>0</v>
      </c>
      <c r="AR471" s="283" t="str">
        <f>IF(AQ471=0,"",
IF(SUM($AQ$376:AQ471)=1,AS471,
IF($AQ$496&gt;SUM($AQ$376:AQ471),_xlfn.CONCAT(", ",AS471),
IF($AQ$496=SUM($AQ$376:AQ471),_xlfn.CONCAT(" y ",AS471)))))</f>
        <v/>
      </c>
      <c r="AS471" s="120" t="s">
        <v>5311</v>
      </c>
    </row>
    <row r="472" spans="1:45" ht="15" customHeight="1">
      <c r="A472" s="30"/>
      <c r="B472" s="31"/>
      <c r="C472" s="50" t="s">
        <v>5312</v>
      </c>
      <c r="D472" s="859" t="str">
        <f>IF(CNGE_2026_M1_Secc1_Sub1!$D137="","",CNGE_2026_M1_Secc1_Sub1!$D137)</f>
        <v/>
      </c>
      <c r="E472" s="723"/>
      <c r="F472" s="723"/>
      <c r="G472" s="723"/>
      <c r="H472" s="723"/>
      <c r="I472" s="723"/>
      <c r="J472" s="723"/>
      <c r="K472" s="723"/>
      <c r="L472" s="724"/>
      <c r="M472" s="857"/>
      <c r="N472" s="856"/>
      <c r="O472" s="856"/>
      <c r="P472" s="856"/>
      <c r="Q472" s="856"/>
      <c r="R472" s="809"/>
      <c r="S472" s="857"/>
      <c r="T472" s="856"/>
      <c r="U472" s="856"/>
      <c r="V472" s="856"/>
      <c r="W472" s="856"/>
      <c r="X472" s="809"/>
      <c r="Y472" s="857"/>
      <c r="Z472" s="856"/>
      <c r="AA472" s="856"/>
      <c r="AB472" s="856"/>
      <c r="AC472" s="856"/>
      <c r="AD472" s="809"/>
      <c r="AI472">
        <f t="shared" ref="AI472:AI495" si="77">M472</f>
        <v>0</v>
      </c>
      <c r="AJ472">
        <f t="shared" ref="AJ472:AJ495" si="78">COUNTIF(S472:AD472,"NS")</f>
        <v>0</v>
      </c>
      <c r="AK472">
        <f t="shared" ref="AK472:AK495" si="79">SUM(S472:AD472)</f>
        <v>0</v>
      </c>
      <c r="AL472">
        <f t="shared" ref="AL472:AL495" si="80">IF(COUNTIF(M472:AD472,"NA")=3,0,IF(OR(AND(AI472=0,AJ472&gt;0),AND(AI472="NS",AK472&gt;0), AND(AI472="NS", AJ472=0,AK472=0)), 1, IF(OR(AND(AI472&gt;0,AJ472&gt;1,AI472&gt;AK472), AND(AI472="NS",AJ472=2), AND(AI472="NS",AK472=0,AJ472&gt;0),AI472=AK472), 0, 1)))</f>
        <v>0</v>
      </c>
      <c r="AM472" s="293">
        <f t="shared" ref="AM472:AM495" si="81">IF(SUM(AL472)=0,0,1)</f>
        <v>0</v>
      </c>
      <c r="AN472" s="352" t="str">
        <f>IF(AM472=0,"",
IF(SUM($AM$376:AM472)=1,AO472,
IF($AM$496&gt;SUM($AM$376:AM472),_xlfn.CONCAT(", ",AO472),
IF($AM$496=SUM($AM$376:AM472),_xlfn.CONCAT(" y ",AO472)))))</f>
        <v/>
      </c>
      <c r="AO472" s="120" t="s">
        <v>5313</v>
      </c>
      <c r="AP472" s="290">
        <f t="shared" ref="AP472:AP495" si="82">IF(AND(COUNTBLANK(D472)=1,COUNTA(M472:AD472)=0),0,IF(AND(COUNTBLANK(D472)=0,COUNTA(M472:AD472)=3),0,1))</f>
        <v>0</v>
      </c>
      <c r="AQ472" s="293">
        <f t="shared" si="76"/>
        <v>0</v>
      </c>
      <c r="AR472" s="283" t="str">
        <f>IF(AQ472=0,"",
IF(SUM($AQ$376:AQ472)=1,AS472,
IF($AQ$496&gt;SUM($AQ$376:AQ472),_xlfn.CONCAT(", ",AS472),
IF($AQ$496=SUM($AQ$376:AQ472),_xlfn.CONCAT(" y ",AS472)))))</f>
        <v/>
      </c>
      <c r="AS472" s="120" t="s">
        <v>5313</v>
      </c>
    </row>
    <row r="473" spans="1:45" ht="15" customHeight="1">
      <c r="A473" s="30"/>
      <c r="B473" s="31"/>
      <c r="C473" s="50" t="s">
        <v>5314</v>
      </c>
      <c r="D473" s="859" t="str">
        <f>IF(CNGE_2026_M1_Secc1_Sub1!$D138="","",CNGE_2026_M1_Secc1_Sub1!$D138)</f>
        <v/>
      </c>
      <c r="E473" s="723"/>
      <c r="F473" s="723"/>
      <c r="G473" s="723"/>
      <c r="H473" s="723"/>
      <c r="I473" s="723"/>
      <c r="J473" s="723"/>
      <c r="K473" s="723"/>
      <c r="L473" s="724"/>
      <c r="M473" s="857"/>
      <c r="N473" s="856"/>
      <c r="O473" s="856"/>
      <c r="P473" s="856"/>
      <c r="Q473" s="856"/>
      <c r="R473" s="809"/>
      <c r="S473" s="857"/>
      <c r="T473" s="856"/>
      <c r="U473" s="856"/>
      <c r="V473" s="856"/>
      <c r="W473" s="856"/>
      <c r="X473" s="809"/>
      <c r="Y473" s="857"/>
      <c r="Z473" s="856"/>
      <c r="AA473" s="856"/>
      <c r="AB473" s="856"/>
      <c r="AC473" s="856"/>
      <c r="AD473" s="809"/>
      <c r="AI473">
        <f t="shared" si="77"/>
        <v>0</v>
      </c>
      <c r="AJ473">
        <f t="shared" si="78"/>
        <v>0</v>
      </c>
      <c r="AK473">
        <f t="shared" si="79"/>
        <v>0</v>
      </c>
      <c r="AL473">
        <f t="shared" si="80"/>
        <v>0</v>
      </c>
      <c r="AM473" s="293">
        <f t="shared" si="81"/>
        <v>0</v>
      </c>
      <c r="AN473" s="352" t="str">
        <f>IF(AM473=0,"",
IF(SUM($AM$376:AM473)=1,AO473,
IF($AM$496&gt;SUM($AM$376:AM473),_xlfn.CONCAT(", ",AO473),
IF($AM$496=SUM($AM$376:AM473),_xlfn.CONCAT(" y ",AO473)))))</f>
        <v/>
      </c>
      <c r="AO473" s="120" t="s">
        <v>5315</v>
      </c>
      <c r="AP473" s="290">
        <f t="shared" si="82"/>
        <v>0</v>
      </c>
      <c r="AQ473" s="293">
        <f t="shared" si="76"/>
        <v>0</v>
      </c>
      <c r="AR473" s="283" t="str">
        <f>IF(AQ473=0,"",
IF(SUM($AQ$376:AQ473)=1,AS473,
IF($AQ$496&gt;SUM($AQ$376:AQ473),_xlfn.CONCAT(", ",AS473),
IF($AQ$496=SUM($AQ$376:AQ473),_xlfn.CONCAT(" y ",AS473)))))</f>
        <v/>
      </c>
      <c r="AS473" s="120" t="s">
        <v>5315</v>
      </c>
    </row>
    <row r="474" spans="1:45" ht="15" customHeight="1">
      <c r="A474" s="30"/>
      <c r="B474" s="31"/>
      <c r="C474" s="50" t="s">
        <v>5316</v>
      </c>
      <c r="D474" s="859" t="str">
        <f>IF(CNGE_2026_M1_Secc1_Sub1!$D139="","",CNGE_2026_M1_Secc1_Sub1!$D139)</f>
        <v/>
      </c>
      <c r="E474" s="723"/>
      <c r="F474" s="723"/>
      <c r="G474" s="723"/>
      <c r="H474" s="723"/>
      <c r="I474" s="723"/>
      <c r="J474" s="723"/>
      <c r="K474" s="723"/>
      <c r="L474" s="724"/>
      <c r="M474" s="857"/>
      <c r="N474" s="856"/>
      <c r="O474" s="856"/>
      <c r="P474" s="856"/>
      <c r="Q474" s="856"/>
      <c r="R474" s="809"/>
      <c r="S474" s="857"/>
      <c r="T474" s="856"/>
      <c r="U474" s="856"/>
      <c r="V474" s="856"/>
      <c r="W474" s="856"/>
      <c r="X474" s="809"/>
      <c r="Y474" s="857"/>
      <c r="Z474" s="856"/>
      <c r="AA474" s="856"/>
      <c r="AB474" s="856"/>
      <c r="AC474" s="856"/>
      <c r="AD474" s="809"/>
      <c r="AI474">
        <f t="shared" si="77"/>
        <v>0</v>
      </c>
      <c r="AJ474">
        <f t="shared" si="78"/>
        <v>0</v>
      </c>
      <c r="AK474">
        <f t="shared" si="79"/>
        <v>0</v>
      </c>
      <c r="AL474">
        <f t="shared" si="80"/>
        <v>0</v>
      </c>
      <c r="AM474" s="293">
        <f t="shared" si="81"/>
        <v>0</v>
      </c>
      <c r="AN474" s="352" t="str">
        <f>IF(AM474=0,"",
IF(SUM($AM$376:AM474)=1,AO474,
IF($AM$496&gt;SUM($AM$376:AM474),_xlfn.CONCAT(", ",AO474),
IF($AM$496=SUM($AM$376:AM474),_xlfn.CONCAT(" y ",AO474)))))</f>
        <v/>
      </c>
      <c r="AO474" s="120" t="s">
        <v>5317</v>
      </c>
      <c r="AP474" s="290">
        <f t="shared" si="82"/>
        <v>0</v>
      </c>
      <c r="AQ474" s="293">
        <f t="shared" si="76"/>
        <v>0</v>
      </c>
      <c r="AR474" s="283" t="str">
        <f>IF(AQ474=0,"",
IF(SUM($AQ$376:AQ474)=1,AS474,
IF($AQ$496&gt;SUM($AQ$376:AQ474),_xlfn.CONCAT(", ",AS474),
IF($AQ$496=SUM($AQ$376:AQ474),_xlfn.CONCAT(" y ",AS474)))))</f>
        <v/>
      </c>
      <c r="AS474" s="120" t="s">
        <v>5317</v>
      </c>
    </row>
    <row r="475" spans="1:45" ht="15" customHeight="1">
      <c r="A475" s="30"/>
      <c r="B475" s="31"/>
      <c r="C475" s="50" t="s">
        <v>5318</v>
      </c>
      <c r="D475" s="859" t="str">
        <f>IF(CNGE_2026_M1_Secc1_Sub1!$D140="","",CNGE_2026_M1_Secc1_Sub1!$D140)</f>
        <v/>
      </c>
      <c r="E475" s="723"/>
      <c r="F475" s="723"/>
      <c r="G475" s="723"/>
      <c r="H475" s="723"/>
      <c r="I475" s="723"/>
      <c r="J475" s="723"/>
      <c r="K475" s="723"/>
      <c r="L475" s="724"/>
      <c r="M475" s="857"/>
      <c r="N475" s="856"/>
      <c r="O475" s="856"/>
      <c r="P475" s="856"/>
      <c r="Q475" s="856"/>
      <c r="R475" s="809"/>
      <c r="S475" s="857"/>
      <c r="T475" s="856"/>
      <c r="U475" s="856"/>
      <c r="V475" s="856"/>
      <c r="W475" s="856"/>
      <c r="X475" s="809"/>
      <c r="Y475" s="857"/>
      <c r="Z475" s="856"/>
      <c r="AA475" s="856"/>
      <c r="AB475" s="856"/>
      <c r="AC475" s="856"/>
      <c r="AD475" s="809"/>
      <c r="AI475">
        <f t="shared" si="77"/>
        <v>0</v>
      </c>
      <c r="AJ475">
        <f t="shared" si="78"/>
        <v>0</v>
      </c>
      <c r="AK475">
        <f t="shared" si="79"/>
        <v>0</v>
      </c>
      <c r="AL475">
        <f t="shared" si="80"/>
        <v>0</v>
      </c>
      <c r="AM475" s="293">
        <f t="shared" si="81"/>
        <v>0</v>
      </c>
      <c r="AN475" s="352" t="str">
        <f>IF(AM475=0,"",
IF(SUM($AM$376:AM475)=1,AO475,
IF($AM$496&gt;SUM($AM$376:AM475),_xlfn.CONCAT(", ",AO475),
IF($AM$496=SUM($AM$376:AM475),_xlfn.CONCAT(" y ",AO475)))))</f>
        <v/>
      </c>
      <c r="AO475" s="120" t="s">
        <v>5319</v>
      </c>
      <c r="AP475" s="290">
        <f t="shared" si="82"/>
        <v>0</v>
      </c>
      <c r="AQ475" s="293">
        <f t="shared" si="76"/>
        <v>0</v>
      </c>
      <c r="AR475" s="283" t="str">
        <f>IF(AQ475=0,"",
IF(SUM($AQ$376:AQ475)=1,AS475,
IF($AQ$496&gt;SUM($AQ$376:AQ475),_xlfn.CONCAT(", ",AS475),
IF($AQ$496=SUM($AQ$376:AQ475),_xlfn.CONCAT(" y ",AS475)))))</f>
        <v/>
      </c>
      <c r="AS475" s="120" t="s">
        <v>5319</v>
      </c>
    </row>
    <row r="476" spans="1:45" ht="15" customHeight="1">
      <c r="A476" s="30"/>
      <c r="B476" s="31"/>
      <c r="C476" s="50" t="s">
        <v>5320</v>
      </c>
      <c r="D476" s="859" t="str">
        <f>IF(CNGE_2026_M1_Secc1_Sub1!$D141="","",CNGE_2026_M1_Secc1_Sub1!$D141)</f>
        <v/>
      </c>
      <c r="E476" s="723"/>
      <c r="F476" s="723"/>
      <c r="G476" s="723"/>
      <c r="H476" s="723"/>
      <c r="I476" s="723"/>
      <c r="J476" s="723"/>
      <c r="K476" s="723"/>
      <c r="L476" s="724"/>
      <c r="M476" s="857"/>
      <c r="N476" s="856"/>
      <c r="O476" s="856"/>
      <c r="P476" s="856"/>
      <c r="Q476" s="856"/>
      <c r="R476" s="809"/>
      <c r="S476" s="857"/>
      <c r="T476" s="856"/>
      <c r="U476" s="856"/>
      <c r="V476" s="856"/>
      <c r="W476" s="856"/>
      <c r="X476" s="809"/>
      <c r="Y476" s="857"/>
      <c r="Z476" s="856"/>
      <c r="AA476" s="856"/>
      <c r="AB476" s="856"/>
      <c r="AC476" s="856"/>
      <c r="AD476" s="809"/>
      <c r="AI476">
        <f t="shared" si="77"/>
        <v>0</v>
      </c>
      <c r="AJ476">
        <f t="shared" si="78"/>
        <v>0</v>
      </c>
      <c r="AK476">
        <f t="shared" si="79"/>
        <v>0</v>
      </c>
      <c r="AL476">
        <f t="shared" si="80"/>
        <v>0</v>
      </c>
      <c r="AM476" s="293">
        <f t="shared" si="81"/>
        <v>0</v>
      </c>
      <c r="AN476" s="352" t="str">
        <f>IF(AM476=0,"",
IF(SUM($AM$376:AM476)=1,AO476,
IF($AM$496&gt;SUM($AM$376:AM476),_xlfn.CONCAT(", ",AO476),
IF($AM$496=SUM($AM$376:AM476),_xlfn.CONCAT(" y ",AO476)))))</f>
        <v/>
      </c>
      <c r="AO476" s="120" t="s">
        <v>5321</v>
      </c>
      <c r="AP476" s="290">
        <f t="shared" si="82"/>
        <v>0</v>
      </c>
      <c r="AQ476" s="293">
        <f t="shared" si="76"/>
        <v>0</v>
      </c>
      <c r="AR476" s="283" t="str">
        <f>IF(AQ476=0,"",
IF(SUM($AQ$376:AQ476)=1,AS476,
IF($AQ$496&gt;SUM($AQ$376:AQ476),_xlfn.CONCAT(", ",AS476),
IF($AQ$496=SUM($AQ$376:AQ476),_xlfn.CONCAT(" y ",AS476)))))</f>
        <v/>
      </c>
      <c r="AS476" s="120" t="s">
        <v>5321</v>
      </c>
    </row>
    <row r="477" spans="1:45" ht="15" customHeight="1">
      <c r="A477" s="30"/>
      <c r="B477" s="31"/>
      <c r="C477" s="50" t="s">
        <v>5322</v>
      </c>
      <c r="D477" s="859" t="str">
        <f>IF(CNGE_2026_M1_Secc1_Sub1!$D142="","",CNGE_2026_M1_Secc1_Sub1!$D142)</f>
        <v/>
      </c>
      <c r="E477" s="723"/>
      <c r="F477" s="723"/>
      <c r="G477" s="723"/>
      <c r="H477" s="723"/>
      <c r="I477" s="723"/>
      <c r="J477" s="723"/>
      <c r="K477" s="723"/>
      <c r="L477" s="724"/>
      <c r="M477" s="857"/>
      <c r="N477" s="856"/>
      <c r="O477" s="856"/>
      <c r="P477" s="856"/>
      <c r="Q477" s="856"/>
      <c r="R477" s="809"/>
      <c r="S477" s="857"/>
      <c r="T477" s="856"/>
      <c r="U477" s="856"/>
      <c r="V477" s="856"/>
      <c r="W477" s="856"/>
      <c r="X477" s="809"/>
      <c r="Y477" s="857"/>
      <c r="Z477" s="856"/>
      <c r="AA477" s="856"/>
      <c r="AB477" s="856"/>
      <c r="AC477" s="856"/>
      <c r="AD477" s="809"/>
      <c r="AI477">
        <f t="shared" si="77"/>
        <v>0</v>
      </c>
      <c r="AJ477">
        <f t="shared" si="78"/>
        <v>0</v>
      </c>
      <c r="AK477">
        <f t="shared" si="79"/>
        <v>0</v>
      </c>
      <c r="AL477">
        <f t="shared" si="80"/>
        <v>0</v>
      </c>
      <c r="AM477" s="293">
        <f t="shared" si="81"/>
        <v>0</v>
      </c>
      <c r="AN477" s="352" t="str">
        <f>IF(AM477=0,"",
IF(SUM($AM$376:AM477)=1,AO477,
IF($AM$496&gt;SUM($AM$376:AM477),_xlfn.CONCAT(", ",AO477),
IF($AM$496=SUM($AM$376:AM477),_xlfn.CONCAT(" y ",AO477)))))</f>
        <v/>
      </c>
      <c r="AO477" s="120" t="s">
        <v>5323</v>
      </c>
      <c r="AP477" s="290">
        <f t="shared" si="82"/>
        <v>0</v>
      </c>
      <c r="AQ477" s="293">
        <f t="shared" si="76"/>
        <v>0</v>
      </c>
      <c r="AR477" s="283" t="str">
        <f>IF(AQ477=0,"",
IF(SUM($AQ$376:AQ477)=1,AS477,
IF($AQ$496&gt;SUM($AQ$376:AQ477),_xlfn.CONCAT(", ",AS477),
IF($AQ$496=SUM($AQ$376:AQ477),_xlfn.CONCAT(" y ",AS477)))))</f>
        <v/>
      </c>
      <c r="AS477" s="120" t="s">
        <v>5323</v>
      </c>
    </row>
    <row r="478" spans="1:45" ht="15" customHeight="1">
      <c r="A478" s="30"/>
      <c r="B478" s="31"/>
      <c r="C478" s="50" t="s">
        <v>5324</v>
      </c>
      <c r="D478" s="859" t="str">
        <f>IF(CNGE_2026_M1_Secc1_Sub1!$D143="","",CNGE_2026_M1_Secc1_Sub1!$D143)</f>
        <v/>
      </c>
      <c r="E478" s="723"/>
      <c r="F478" s="723"/>
      <c r="G478" s="723"/>
      <c r="H478" s="723"/>
      <c r="I478" s="723"/>
      <c r="J478" s="723"/>
      <c r="K478" s="723"/>
      <c r="L478" s="724"/>
      <c r="M478" s="857"/>
      <c r="N478" s="856"/>
      <c r="O478" s="856"/>
      <c r="P478" s="856"/>
      <c r="Q478" s="856"/>
      <c r="R478" s="809"/>
      <c r="S478" s="857"/>
      <c r="T478" s="856"/>
      <c r="U478" s="856"/>
      <c r="V478" s="856"/>
      <c r="W478" s="856"/>
      <c r="X478" s="809"/>
      <c r="Y478" s="857"/>
      <c r="Z478" s="856"/>
      <c r="AA478" s="856"/>
      <c r="AB478" s="856"/>
      <c r="AC478" s="856"/>
      <c r="AD478" s="809"/>
      <c r="AI478">
        <f t="shared" si="77"/>
        <v>0</v>
      </c>
      <c r="AJ478">
        <f t="shared" si="78"/>
        <v>0</v>
      </c>
      <c r="AK478">
        <f t="shared" si="79"/>
        <v>0</v>
      </c>
      <c r="AL478">
        <f t="shared" si="80"/>
        <v>0</v>
      </c>
      <c r="AM478" s="293">
        <f t="shared" si="81"/>
        <v>0</v>
      </c>
      <c r="AN478" s="352" t="str">
        <f>IF(AM478=0,"",
IF(SUM($AM$376:AM478)=1,AO478,
IF($AM$496&gt;SUM($AM$376:AM478),_xlfn.CONCAT(", ",AO478),
IF($AM$496=SUM($AM$376:AM478),_xlfn.CONCAT(" y ",AO478)))))</f>
        <v/>
      </c>
      <c r="AO478" s="120" t="s">
        <v>5325</v>
      </c>
      <c r="AP478" s="290">
        <f t="shared" si="82"/>
        <v>0</v>
      </c>
      <c r="AQ478" s="293">
        <f t="shared" si="76"/>
        <v>0</v>
      </c>
      <c r="AR478" s="283" t="str">
        <f>IF(AQ478=0,"",
IF(SUM($AQ$376:AQ478)=1,AS478,
IF($AQ$496&gt;SUM($AQ$376:AQ478),_xlfn.CONCAT(", ",AS478),
IF($AQ$496=SUM($AQ$376:AQ478),_xlfn.CONCAT(" y ",AS478)))))</f>
        <v/>
      </c>
      <c r="AS478" s="120" t="s">
        <v>5325</v>
      </c>
    </row>
    <row r="479" spans="1:45" ht="15" customHeight="1">
      <c r="A479" s="30"/>
      <c r="B479" s="31"/>
      <c r="C479" s="50" t="s">
        <v>5326</v>
      </c>
      <c r="D479" s="859" t="str">
        <f>IF(CNGE_2026_M1_Secc1_Sub1!$D144="","",CNGE_2026_M1_Secc1_Sub1!$D144)</f>
        <v/>
      </c>
      <c r="E479" s="723"/>
      <c r="F479" s="723"/>
      <c r="G479" s="723"/>
      <c r="H479" s="723"/>
      <c r="I479" s="723"/>
      <c r="J479" s="723"/>
      <c r="K479" s="723"/>
      <c r="L479" s="724"/>
      <c r="M479" s="857"/>
      <c r="N479" s="856"/>
      <c r="O479" s="856"/>
      <c r="P479" s="856"/>
      <c r="Q479" s="856"/>
      <c r="R479" s="809"/>
      <c r="S479" s="857"/>
      <c r="T479" s="856"/>
      <c r="U479" s="856"/>
      <c r="V479" s="856"/>
      <c r="W479" s="856"/>
      <c r="X479" s="809"/>
      <c r="Y479" s="857"/>
      <c r="Z479" s="856"/>
      <c r="AA479" s="856"/>
      <c r="AB479" s="856"/>
      <c r="AC479" s="856"/>
      <c r="AD479" s="809"/>
      <c r="AI479">
        <f t="shared" si="77"/>
        <v>0</v>
      </c>
      <c r="AJ479">
        <f t="shared" si="78"/>
        <v>0</v>
      </c>
      <c r="AK479">
        <f t="shared" si="79"/>
        <v>0</v>
      </c>
      <c r="AL479">
        <f t="shared" si="80"/>
        <v>0</v>
      </c>
      <c r="AM479" s="293">
        <f t="shared" si="81"/>
        <v>0</v>
      </c>
      <c r="AN479" s="352" t="str">
        <f>IF(AM479=0,"",
IF(SUM($AM$376:AM479)=1,AO479,
IF($AM$496&gt;SUM($AM$376:AM479),_xlfn.CONCAT(", ",AO479),
IF($AM$496=SUM($AM$376:AM479),_xlfn.CONCAT(" y ",AO479)))))</f>
        <v/>
      </c>
      <c r="AO479" s="120" t="s">
        <v>5327</v>
      </c>
      <c r="AP479" s="290">
        <f t="shared" si="82"/>
        <v>0</v>
      </c>
      <c r="AQ479" s="293">
        <f t="shared" si="76"/>
        <v>0</v>
      </c>
      <c r="AR479" s="283" t="str">
        <f>IF(AQ479=0,"",
IF(SUM($AQ$376:AQ479)=1,AS479,
IF($AQ$496&gt;SUM($AQ$376:AQ479),_xlfn.CONCAT(", ",AS479),
IF($AQ$496=SUM($AQ$376:AQ479),_xlfn.CONCAT(" y ",AS479)))))</f>
        <v/>
      </c>
      <c r="AS479" s="120" t="s">
        <v>5327</v>
      </c>
    </row>
    <row r="480" spans="1:45" ht="15" customHeight="1">
      <c r="A480" s="30"/>
      <c r="B480" s="31"/>
      <c r="C480" s="50" t="s">
        <v>5328</v>
      </c>
      <c r="D480" s="859" t="str">
        <f>IF(CNGE_2026_M1_Secc1_Sub1!$D145="","",CNGE_2026_M1_Secc1_Sub1!$D145)</f>
        <v/>
      </c>
      <c r="E480" s="723"/>
      <c r="F480" s="723"/>
      <c r="G480" s="723"/>
      <c r="H480" s="723"/>
      <c r="I480" s="723"/>
      <c r="J480" s="723"/>
      <c r="K480" s="723"/>
      <c r="L480" s="724"/>
      <c r="M480" s="857"/>
      <c r="N480" s="856"/>
      <c r="O480" s="856"/>
      <c r="P480" s="856"/>
      <c r="Q480" s="856"/>
      <c r="R480" s="809"/>
      <c r="S480" s="857"/>
      <c r="T480" s="856"/>
      <c r="U480" s="856"/>
      <c r="V480" s="856"/>
      <c r="W480" s="856"/>
      <c r="X480" s="809"/>
      <c r="Y480" s="857"/>
      <c r="Z480" s="856"/>
      <c r="AA480" s="856"/>
      <c r="AB480" s="856"/>
      <c r="AC480" s="856"/>
      <c r="AD480" s="809"/>
      <c r="AI480">
        <f t="shared" si="77"/>
        <v>0</v>
      </c>
      <c r="AJ480">
        <f t="shared" si="78"/>
        <v>0</v>
      </c>
      <c r="AK480">
        <f t="shared" si="79"/>
        <v>0</v>
      </c>
      <c r="AL480">
        <f t="shared" si="80"/>
        <v>0</v>
      </c>
      <c r="AM480" s="293">
        <f t="shared" si="81"/>
        <v>0</v>
      </c>
      <c r="AN480" s="352" t="str">
        <f>IF(AM480=0,"",
IF(SUM($AM$376:AM480)=1,AO480,
IF($AM$496&gt;SUM($AM$376:AM480),_xlfn.CONCAT(", ",AO480),
IF($AM$496=SUM($AM$376:AM480),_xlfn.CONCAT(" y ",AO480)))))</f>
        <v/>
      </c>
      <c r="AO480" s="120" t="s">
        <v>5329</v>
      </c>
      <c r="AP480" s="290">
        <f t="shared" si="82"/>
        <v>0</v>
      </c>
      <c r="AQ480" s="293">
        <f t="shared" si="76"/>
        <v>0</v>
      </c>
      <c r="AR480" s="283" t="str">
        <f>IF(AQ480=0,"",
IF(SUM($AQ$376:AQ480)=1,AS480,
IF($AQ$496&gt;SUM($AQ$376:AQ480),_xlfn.CONCAT(", ",AS480),
IF($AQ$496=SUM($AQ$376:AQ480),_xlfn.CONCAT(" y ",AS480)))))</f>
        <v/>
      </c>
      <c r="AS480" s="120" t="s">
        <v>5329</v>
      </c>
    </row>
    <row r="481" spans="1:45" ht="15" customHeight="1">
      <c r="A481" s="30"/>
      <c r="B481" s="31"/>
      <c r="C481" s="50" t="s">
        <v>5330</v>
      </c>
      <c r="D481" s="859" t="str">
        <f>IF(CNGE_2026_M1_Secc1_Sub1!$D146="","",CNGE_2026_M1_Secc1_Sub1!$D146)</f>
        <v/>
      </c>
      <c r="E481" s="723"/>
      <c r="F481" s="723"/>
      <c r="G481" s="723"/>
      <c r="H481" s="723"/>
      <c r="I481" s="723"/>
      <c r="J481" s="723"/>
      <c r="K481" s="723"/>
      <c r="L481" s="724"/>
      <c r="M481" s="857"/>
      <c r="N481" s="856"/>
      <c r="O481" s="856"/>
      <c r="P481" s="856"/>
      <c r="Q481" s="856"/>
      <c r="R481" s="809"/>
      <c r="S481" s="857"/>
      <c r="T481" s="856"/>
      <c r="U481" s="856"/>
      <c r="V481" s="856"/>
      <c r="W481" s="856"/>
      <c r="X481" s="809"/>
      <c r="Y481" s="857"/>
      <c r="Z481" s="856"/>
      <c r="AA481" s="856"/>
      <c r="AB481" s="856"/>
      <c r="AC481" s="856"/>
      <c r="AD481" s="809"/>
      <c r="AI481">
        <f t="shared" si="77"/>
        <v>0</v>
      </c>
      <c r="AJ481">
        <f t="shared" si="78"/>
        <v>0</v>
      </c>
      <c r="AK481">
        <f t="shared" si="79"/>
        <v>0</v>
      </c>
      <c r="AL481">
        <f t="shared" si="80"/>
        <v>0</v>
      </c>
      <c r="AM481" s="293">
        <f t="shared" si="81"/>
        <v>0</v>
      </c>
      <c r="AN481" s="352" t="str">
        <f>IF(AM481=0,"",
IF(SUM($AM$376:AM481)=1,AO481,
IF($AM$496&gt;SUM($AM$376:AM481),_xlfn.CONCAT(", ",AO481),
IF($AM$496=SUM($AM$376:AM481),_xlfn.CONCAT(" y ",AO481)))))</f>
        <v/>
      </c>
      <c r="AO481" s="120" t="s">
        <v>5331</v>
      </c>
      <c r="AP481" s="290">
        <f t="shared" si="82"/>
        <v>0</v>
      </c>
      <c r="AQ481" s="293">
        <f t="shared" si="76"/>
        <v>0</v>
      </c>
      <c r="AR481" s="283" t="str">
        <f>IF(AQ481=0,"",
IF(SUM($AQ$376:AQ481)=1,AS481,
IF($AQ$496&gt;SUM($AQ$376:AQ481),_xlfn.CONCAT(", ",AS481),
IF($AQ$496=SUM($AQ$376:AQ481),_xlfn.CONCAT(" y ",AS481)))))</f>
        <v/>
      </c>
      <c r="AS481" s="120" t="s">
        <v>5331</v>
      </c>
    </row>
    <row r="482" spans="1:45" ht="15" customHeight="1">
      <c r="A482" s="30"/>
      <c r="B482" s="31"/>
      <c r="C482" s="50" t="s">
        <v>5332</v>
      </c>
      <c r="D482" s="859" t="str">
        <f>IF(CNGE_2026_M1_Secc1_Sub1!$D147="","",CNGE_2026_M1_Secc1_Sub1!$D147)</f>
        <v/>
      </c>
      <c r="E482" s="723"/>
      <c r="F482" s="723"/>
      <c r="G482" s="723"/>
      <c r="H482" s="723"/>
      <c r="I482" s="723"/>
      <c r="J482" s="723"/>
      <c r="K482" s="723"/>
      <c r="L482" s="724"/>
      <c r="M482" s="857"/>
      <c r="N482" s="856"/>
      <c r="O482" s="856"/>
      <c r="P482" s="856"/>
      <c r="Q482" s="856"/>
      <c r="R482" s="809"/>
      <c r="S482" s="857"/>
      <c r="T482" s="856"/>
      <c r="U482" s="856"/>
      <c r="V482" s="856"/>
      <c r="W482" s="856"/>
      <c r="X482" s="809"/>
      <c r="Y482" s="857"/>
      <c r="Z482" s="856"/>
      <c r="AA482" s="856"/>
      <c r="AB482" s="856"/>
      <c r="AC482" s="856"/>
      <c r="AD482" s="809"/>
      <c r="AI482">
        <f t="shared" si="77"/>
        <v>0</v>
      </c>
      <c r="AJ482">
        <f t="shared" si="78"/>
        <v>0</v>
      </c>
      <c r="AK482">
        <f t="shared" si="79"/>
        <v>0</v>
      </c>
      <c r="AL482">
        <f t="shared" si="80"/>
        <v>0</v>
      </c>
      <c r="AM482" s="293">
        <f t="shared" si="81"/>
        <v>0</v>
      </c>
      <c r="AN482" s="352" t="str">
        <f>IF(AM482=0,"",
IF(SUM($AM$376:AM482)=1,AO482,
IF($AM$496&gt;SUM($AM$376:AM482),_xlfn.CONCAT(", ",AO482),
IF($AM$496=SUM($AM$376:AM482),_xlfn.CONCAT(" y ",AO482)))))</f>
        <v/>
      </c>
      <c r="AO482" s="120" t="s">
        <v>5333</v>
      </c>
      <c r="AP482" s="290">
        <f t="shared" si="82"/>
        <v>0</v>
      </c>
      <c r="AQ482" s="293">
        <f t="shared" si="76"/>
        <v>0</v>
      </c>
      <c r="AR482" s="283" t="str">
        <f>IF(AQ482=0,"",
IF(SUM($AQ$376:AQ482)=1,AS482,
IF($AQ$496&gt;SUM($AQ$376:AQ482),_xlfn.CONCAT(", ",AS482),
IF($AQ$496=SUM($AQ$376:AQ482),_xlfn.CONCAT(" y ",AS482)))))</f>
        <v/>
      </c>
      <c r="AS482" s="120" t="s">
        <v>5333</v>
      </c>
    </row>
    <row r="483" spans="1:45" ht="15" customHeight="1">
      <c r="A483" s="30"/>
      <c r="B483" s="31"/>
      <c r="C483" s="50" t="s">
        <v>5334</v>
      </c>
      <c r="D483" s="859" t="str">
        <f>IF(CNGE_2026_M1_Secc1_Sub1!$D148="","",CNGE_2026_M1_Secc1_Sub1!$D148)</f>
        <v/>
      </c>
      <c r="E483" s="723"/>
      <c r="F483" s="723"/>
      <c r="G483" s="723"/>
      <c r="H483" s="723"/>
      <c r="I483" s="723"/>
      <c r="J483" s="723"/>
      <c r="K483" s="723"/>
      <c r="L483" s="724"/>
      <c r="M483" s="857"/>
      <c r="N483" s="856"/>
      <c r="O483" s="856"/>
      <c r="P483" s="856"/>
      <c r="Q483" s="856"/>
      <c r="R483" s="809"/>
      <c r="S483" s="857"/>
      <c r="T483" s="856"/>
      <c r="U483" s="856"/>
      <c r="V483" s="856"/>
      <c r="W483" s="856"/>
      <c r="X483" s="809"/>
      <c r="Y483" s="857"/>
      <c r="Z483" s="856"/>
      <c r="AA483" s="856"/>
      <c r="AB483" s="856"/>
      <c r="AC483" s="856"/>
      <c r="AD483" s="809"/>
      <c r="AI483">
        <f t="shared" si="77"/>
        <v>0</v>
      </c>
      <c r="AJ483">
        <f t="shared" si="78"/>
        <v>0</v>
      </c>
      <c r="AK483">
        <f t="shared" si="79"/>
        <v>0</v>
      </c>
      <c r="AL483">
        <f t="shared" si="80"/>
        <v>0</v>
      </c>
      <c r="AM483" s="293">
        <f t="shared" si="81"/>
        <v>0</v>
      </c>
      <c r="AN483" s="352" t="str">
        <f>IF(AM483=0,"",
IF(SUM($AM$376:AM483)=1,AO483,
IF($AM$496&gt;SUM($AM$376:AM483),_xlfn.CONCAT(", ",AO483),
IF($AM$496=SUM($AM$376:AM483),_xlfn.CONCAT(" y ",AO483)))))</f>
        <v/>
      </c>
      <c r="AO483" s="120" t="s">
        <v>5335</v>
      </c>
      <c r="AP483" s="290">
        <f t="shared" si="82"/>
        <v>0</v>
      </c>
      <c r="AQ483" s="293">
        <f t="shared" si="76"/>
        <v>0</v>
      </c>
      <c r="AR483" s="283" t="str">
        <f>IF(AQ483=0,"",
IF(SUM($AQ$376:AQ483)=1,AS483,
IF($AQ$496&gt;SUM($AQ$376:AQ483),_xlfn.CONCAT(", ",AS483),
IF($AQ$496=SUM($AQ$376:AQ483),_xlfn.CONCAT(" y ",AS483)))))</f>
        <v/>
      </c>
      <c r="AS483" s="120" t="s">
        <v>5335</v>
      </c>
    </row>
    <row r="484" spans="1:45" ht="15" customHeight="1">
      <c r="A484" s="30"/>
      <c r="B484" s="31"/>
      <c r="C484" s="50" t="s">
        <v>5336</v>
      </c>
      <c r="D484" s="859" t="str">
        <f>IF(CNGE_2026_M1_Secc1_Sub1!$D149="","",CNGE_2026_M1_Secc1_Sub1!$D149)</f>
        <v/>
      </c>
      <c r="E484" s="723"/>
      <c r="F484" s="723"/>
      <c r="G484" s="723"/>
      <c r="H484" s="723"/>
      <c r="I484" s="723"/>
      <c r="J484" s="723"/>
      <c r="K484" s="723"/>
      <c r="L484" s="724"/>
      <c r="M484" s="857"/>
      <c r="N484" s="856"/>
      <c r="O484" s="856"/>
      <c r="P484" s="856"/>
      <c r="Q484" s="856"/>
      <c r="R484" s="809"/>
      <c r="S484" s="857"/>
      <c r="T484" s="856"/>
      <c r="U484" s="856"/>
      <c r="V484" s="856"/>
      <c r="W484" s="856"/>
      <c r="X484" s="809"/>
      <c r="Y484" s="857"/>
      <c r="Z484" s="856"/>
      <c r="AA484" s="856"/>
      <c r="AB484" s="856"/>
      <c r="AC484" s="856"/>
      <c r="AD484" s="809"/>
      <c r="AI484">
        <f t="shared" si="77"/>
        <v>0</v>
      </c>
      <c r="AJ484">
        <f t="shared" si="78"/>
        <v>0</v>
      </c>
      <c r="AK484">
        <f t="shared" si="79"/>
        <v>0</v>
      </c>
      <c r="AL484">
        <f t="shared" si="80"/>
        <v>0</v>
      </c>
      <c r="AM484" s="293">
        <f t="shared" si="81"/>
        <v>0</v>
      </c>
      <c r="AN484" s="352" t="str">
        <f>IF(AM484=0,"",
IF(SUM($AM$376:AM484)=1,AO484,
IF($AM$496&gt;SUM($AM$376:AM484),_xlfn.CONCAT(", ",AO484),
IF($AM$496=SUM($AM$376:AM484),_xlfn.CONCAT(" y ",AO484)))))</f>
        <v/>
      </c>
      <c r="AO484" s="120" t="s">
        <v>5337</v>
      </c>
      <c r="AP484" s="290">
        <f t="shared" si="82"/>
        <v>0</v>
      </c>
      <c r="AQ484" s="293">
        <f t="shared" si="76"/>
        <v>0</v>
      </c>
      <c r="AR484" s="283" t="str">
        <f>IF(AQ484=0,"",
IF(SUM($AQ$376:AQ484)=1,AS484,
IF($AQ$496&gt;SUM($AQ$376:AQ484),_xlfn.CONCAT(", ",AS484),
IF($AQ$496=SUM($AQ$376:AQ484),_xlfn.CONCAT(" y ",AS484)))))</f>
        <v/>
      </c>
      <c r="AS484" s="120" t="s">
        <v>5337</v>
      </c>
    </row>
    <row r="485" spans="1:45" ht="15" customHeight="1">
      <c r="A485" s="30"/>
      <c r="B485" s="31"/>
      <c r="C485" s="50" t="s">
        <v>5338</v>
      </c>
      <c r="D485" s="859" t="str">
        <f>IF(CNGE_2026_M1_Secc1_Sub1!$D150="","",CNGE_2026_M1_Secc1_Sub1!$D150)</f>
        <v/>
      </c>
      <c r="E485" s="723"/>
      <c r="F485" s="723"/>
      <c r="G485" s="723"/>
      <c r="H485" s="723"/>
      <c r="I485" s="723"/>
      <c r="J485" s="723"/>
      <c r="K485" s="723"/>
      <c r="L485" s="724"/>
      <c r="M485" s="857"/>
      <c r="N485" s="856"/>
      <c r="O485" s="856"/>
      <c r="P485" s="856"/>
      <c r="Q485" s="856"/>
      <c r="R485" s="809"/>
      <c r="S485" s="857"/>
      <c r="T485" s="856"/>
      <c r="U485" s="856"/>
      <c r="V485" s="856"/>
      <c r="W485" s="856"/>
      <c r="X485" s="809"/>
      <c r="Y485" s="857"/>
      <c r="Z485" s="856"/>
      <c r="AA485" s="856"/>
      <c r="AB485" s="856"/>
      <c r="AC485" s="856"/>
      <c r="AD485" s="809"/>
      <c r="AI485">
        <f t="shared" si="77"/>
        <v>0</v>
      </c>
      <c r="AJ485">
        <f t="shared" si="78"/>
        <v>0</v>
      </c>
      <c r="AK485">
        <f t="shared" si="79"/>
        <v>0</v>
      </c>
      <c r="AL485">
        <f t="shared" si="80"/>
        <v>0</v>
      </c>
      <c r="AM485" s="293">
        <f t="shared" si="81"/>
        <v>0</v>
      </c>
      <c r="AN485" s="352" t="str">
        <f>IF(AM485=0,"",
IF(SUM($AM$376:AM485)=1,AO485,
IF($AM$496&gt;SUM($AM$376:AM485),_xlfn.CONCAT(", ",AO485),
IF($AM$496=SUM($AM$376:AM485),_xlfn.CONCAT(" y ",AO485)))))</f>
        <v/>
      </c>
      <c r="AO485" s="120" t="s">
        <v>5339</v>
      </c>
      <c r="AP485" s="290">
        <f t="shared" si="82"/>
        <v>0</v>
      </c>
      <c r="AQ485" s="293">
        <f t="shared" si="76"/>
        <v>0</v>
      </c>
      <c r="AR485" s="283" t="str">
        <f>IF(AQ485=0,"",
IF(SUM($AQ$376:AQ485)=1,AS485,
IF($AQ$496&gt;SUM($AQ$376:AQ485),_xlfn.CONCAT(", ",AS485),
IF($AQ$496=SUM($AQ$376:AQ485),_xlfn.CONCAT(" y ",AS485)))))</f>
        <v/>
      </c>
      <c r="AS485" s="120" t="s">
        <v>5339</v>
      </c>
    </row>
    <row r="486" spans="1:45" ht="15" customHeight="1">
      <c r="A486" s="30"/>
      <c r="B486" s="31"/>
      <c r="C486" s="50" t="s">
        <v>5340</v>
      </c>
      <c r="D486" s="859" t="str">
        <f>IF(CNGE_2026_M1_Secc1_Sub1!$D151="","",CNGE_2026_M1_Secc1_Sub1!$D151)</f>
        <v/>
      </c>
      <c r="E486" s="723"/>
      <c r="F486" s="723"/>
      <c r="G486" s="723"/>
      <c r="H486" s="723"/>
      <c r="I486" s="723"/>
      <c r="J486" s="723"/>
      <c r="K486" s="723"/>
      <c r="L486" s="724"/>
      <c r="M486" s="857"/>
      <c r="N486" s="856"/>
      <c r="O486" s="856"/>
      <c r="P486" s="856"/>
      <c r="Q486" s="856"/>
      <c r="R486" s="809"/>
      <c r="S486" s="857"/>
      <c r="T486" s="856"/>
      <c r="U486" s="856"/>
      <c r="V486" s="856"/>
      <c r="W486" s="856"/>
      <c r="X486" s="809"/>
      <c r="Y486" s="857"/>
      <c r="Z486" s="856"/>
      <c r="AA486" s="856"/>
      <c r="AB486" s="856"/>
      <c r="AC486" s="856"/>
      <c r="AD486" s="809"/>
      <c r="AI486">
        <f t="shared" si="77"/>
        <v>0</v>
      </c>
      <c r="AJ486">
        <f t="shared" si="78"/>
        <v>0</v>
      </c>
      <c r="AK486">
        <f t="shared" si="79"/>
        <v>0</v>
      </c>
      <c r="AL486">
        <f t="shared" si="80"/>
        <v>0</v>
      </c>
      <c r="AM486" s="293">
        <f t="shared" si="81"/>
        <v>0</v>
      </c>
      <c r="AN486" s="352" t="str">
        <f>IF(AM486=0,"",
IF(SUM($AM$376:AM486)=1,AO486,
IF($AM$496&gt;SUM($AM$376:AM486),_xlfn.CONCAT(", ",AO486),
IF($AM$496=SUM($AM$376:AM486),_xlfn.CONCAT(" y ",AO486)))))</f>
        <v/>
      </c>
      <c r="AO486" s="120" t="s">
        <v>5341</v>
      </c>
      <c r="AP486" s="290">
        <f t="shared" si="82"/>
        <v>0</v>
      </c>
      <c r="AQ486" s="293">
        <f t="shared" si="76"/>
        <v>0</v>
      </c>
      <c r="AR486" s="283" t="str">
        <f>IF(AQ486=0,"",
IF(SUM($AQ$376:AQ486)=1,AS486,
IF($AQ$496&gt;SUM($AQ$376:AQ486),_xlfn.CONCAT(", ",AS486),
IF($AQ$496=SUM($AQ$376:AQ486),_xlfn.CONCAT(" y ",AS486)))))</f>
        <v/>
      </c>
      <c r="AS486" s="120" t="s">
        <v>5341</v>
      </c>
    </row>
    <row r="487" spans="1:45" ht="15" customHeight="1">
      <c r="A487" s="30"/>
      <c r="B487" s="31"/>
      <c r="C487" s="50" t="s">
        <v>5342</v>
      </c>
      <c r="D487" s="859" t="str">
        <f>IF(CNGE_2026_M1_Secc1_Sub1!$D152="","",CNGE_2026_M1_Secc1_Sub1!$D152)</f>
        <v/>
      </c>
      <c r="E487" s="723"/>
      <c r="F487" s="723"/>
      <c r="G487" s="723"/>
      <c r="H487" s="723"/>
      <c r="I487" s="723"/>
      <c r="J487" s="723"/>
      <c r="K487" s="723"/>
      <c r="L487" s="724"/>
      <c r="M487" s="857"/>
      <c r="N487" s="856"/>
      <c r="O487" s="856"/>
      <c r="P487" s="856"/>
      <c r="Q487" s="856"/>
      <c r="R487" s="809"/>
      <c r="S487" s="857"/>
      <c r="T487" s="856"/>
      <c r="U487" s="856"/>
      <c r="V487" s="856"/>
      <c r="W487" s="856"/>
      <c r="X487" s="809"/>
      <c r="Y487" s="857"/>
      <c r="Z487" s="856"/>
      <c r="AA487" s="856"/>
      <c r="AB487" s="856"/>
      <c r="AC487" s="856"/>
      <c r="AD487" s="809"/>
      <c r="AI487">
        <f t="shared" si="77"/>
        <v>0</v>
      </c>
      <c r="AJ487">
        <f t="shared" si="78"/>
        <v>0</v>
      </c>
      <c r="AK487">
        <f t="shared" si="79"/>
        <v>0</v>
      </c>
      <c r="AL487">
        <f t="shared" si="80"/>
        <v>0</v>
      </c>
      <c r="AM487" s="293">
        <f t="shared" si="81"/>
        <v>0</v>
      </c>
      <c r="AN487" s="352" t="str">
        <f>IF(AM487=0,"",
IF(SUM($AM$376:AM487)=1,AO487,
IF($AM$496&gt;SUM($AM$376:AM487),_xlfn.CONCAT(", ",AO487),
IF($AM$496=SUM($AM$376:AM487),_xlfn.CONCAT(" y ",AO487)))))</f>
        <v/>
      </c>
      <c r="AO487" s="120" t="s">
        <v>5343</v>
      </c>
      <c r="AP487" s="290">
        <f t="shared" si="82"/>
        <v>0</v>
      </c>
      <c r="AQ487" s="293">
        <f t="shared" si="76"/>
        <v>0</v>
      </c>
      <c r="AR487" s="283" t="str">
        <f>IF(AQ487=0,"",
IF(SUM($AQ$376:AQ487)=1,AS487,
IF($AQ$496&gt;SUM($AQ$376:AQ487),_xlfn.CONCAT(", ",AS487),
IF($AQ$496=SUM($AQ$376:AQ487),_xlfn.CONCAT(" y ",AS487)))))</f>
        <v/>
      </c>
      <c r="AS487" s="120" t="s">
        <v>5343</v>
      </c>
    </row>
    <row r="488" spans="1:45" ht="15" customHeight="1">
      <c r="A488" s="30"/>
      <c r="B488" s="31"/>
      <c r="C488" s="50" t="s">
        <v>5344</v>
      </c>
      <c r="D488" s="859" t="str">
        <f>IF(CNGE_2026_M1_Secc1_Sub1!$D153="","",CNGE_2026_M1_Secc1_Sub1!$D153)</f>
        <v/>
      </c>
      <c r="E488" s="723"/>
      <c r="F488" s="723"/>
      <c r="G488" s="723"/>
      <c r="H488" s="723"/>
      <c r="I488" s="723"/>
      <c r="J488" s="723"/>
      <c r="K488" s="723"/>
      <c r="L488" s="724"/>
      <c r="M488" s="857"/>
      <c r="N488" s="856"/>
      <c r="O488" s="856"/>
      <c r="P488" s="856"/>
      <c r="Q488" s="856"/>
      <c r="R488" s="809"/>
      <c r="S488" s="857"/>
      <c r="T488" s="856"/>
      <c r="U488" s="856"/>
      <c r="V488" s="856"/>
      <c r="W488" s="856"/>
      <c r="X488" s="809"/>
      <c r="Y488" s="857"/>
      <c r="Z488" s="856"/>
      <c r="AA488" s="856"/>
      <c r="AB488" s="856"/>
      <c r="AC488" s="856"/>
      <c r="AD488" s="809"/>
      <c r="AI488">
        <f t="shared" si="77"/>
        <v>0</v>
      </c>
      <c r="AJ488">
        <f t="shared" si="78"/>
        <v>0</v>
      </c>
      <c r="AK488">
        <f t="shared" si="79"/>
        <v>0</v>
      </c>
      <c r="AL488">
        <f t="shared" si="80"/>
        <v>0</v>
      </c>
      <c r="AM488" s="293">
        <f t="shared" si="81"/>
        <v>0</v>
      </c>
      <c r="AN488" s="352" t="str">
        <f>IF(AM488=0,"",
IF(SUM($AM$376:AM488)=1,AO488,
IF($AM$496&gt;SUM($AM$376:AM488),_xlfn.CONCAT(", ",AO488),
IF($AM$496=SUM($AM$376:AM488),_xlfn.CONCAT(" y ",AO488)))))</f>
        <v/>
      </c>
      <c r="AO488" s="120" t="s">
        <v>5345</v>
      </c>
      <c r="AP488" s="290">
        <f t="shared" si="82"/>
        <v>0</v>
      </c>
      <c r="AQ488" s="293">
        <f t="shared" si="76"/>
        <v>0</v>
      </c>
      <c r="AR488" s="283" t="str">
        <f>IF(AQ488=0,"",
IF(SUM($AQ$376:AQ488)=1,AS488,
IF($AQ$496&gt;SUM($AQ$376:AQ488),_xlfn.CONCAT(", ",AS488),
IF($AQ$496=SUM($AQ$376:AQ488),_xlfn.CONCAT(" y ",AS488)))))</f>
        <v/>
      </c>
      <c r="AS488" s="120" t="s">
        <v>5345</v>
      </c>
    </row>
    <row r="489" spans="1:45" ht="15" customHeight="1">
      <c r="A489" s="30"/>
      <c r="B489" s="31"/>
      <c r="C489" s="50" t="s">
        <v>5346</v>
      </c>
      <c r="D489" s="859" t="str">
        <f>IF(CNGE_2026_M1_Secc1_Sub1!$D154="","",CNGE_2026_M1_Secc1_Sub1!$D154)</f>
        <v/>
      </c>
      <c r="E489" s="723"/>
      <c r="F489" s="723"/>
      <c r="G489" s="723"/>
      <c r="H489" s="723"/>
      <c r="I489" s="723"/>
      <c r="J489" s="723"/>
      <c r="K489" s="723"/>
      <c r="L489" s="724"/>
      <c r="M489" s="857"/>
      <c r="N489" s="856"/>
      <c r="O489" s="856"/>
      <c r="P489" s="856"/>
      <c r="Q489" s="856"/>
      <c r="R489" s="809"/>
      <c r="S489" s="857"/>
      <c r="T489" s="856"/>
      <c r="U489" s="856"/>
      <c r="V489" s="856"/>
      <c r="W489" s="856"/>
      <c r="X489" s="809"/>
      <c r="Y489" s="857"/>
      <c r="Z489" s="856"/>
      <c r="AA489" s="856"/>
      <c r="AB489" s="856"/>
      <c r="AC489" s="856"/>
      <c r="AD489" s="809"/>
      <c r="AI489">
        <f t="shared" si="77"/>
        <v>0</v>
      </c>
      <c r="AJ489">
        <f t="shared" si="78"/>
        <v>0</v>
      </c>
      <c r="AK489">
        <f t="shared" si="79"/>
        <v>0</v>
      </c>
      <c r="AL489">
        <f t="shared" si="80"/>
        <v>0</v>
      </c>
      <c r="AM489" s="293">
        <f t="shared" si="81"/>
        <v>0</v>
      </c>
      <c r="AN489" s="352" t="str">
        <f>IF(AM489=0,"",
IF(SUM($AM$376:AM489)=1,AO489,
IF($AM$496&gt;SUM($AM$376:AM489),_xlfn.CONCAT(", ",AO489),
IF($AM$496=SUM($AM$376:AM489),_xlfn.CONCAT(" y ",AO489)))))</f>
        <v/>
      </c>
      <c r="AO489" s="120" t="s">
        <v>5347</v>
      </c>
      <c r="AP489" s="290">
        <f t="shared" si="82"/>
        <v>0</v>
      </c>
      <c r="AQ489" s="293">
        <f t="shared" si="76"/>
        <v>0</v>
      </c>
      <c r="AR489" s="283" t="str">
        <f>IF(AQ489=0,"",
IF(SUM($AQ$376:AQ489)=1,AS489,
IF($AQ$496&gt;SUM($AQ$376:AQ489),_xlfn.CONCAT(", ",AS489),
IF($AQ$496=SUM($AQ$376:AQ489),_xlfn.CONCAT(" y ",AS489)))))</f>
        <v/>
      </c>
      <c r="AS489" s="120" t="s">
        <v>5347</v>
      </c>
    </row>
    <row r="490" spans="1:45" ht="15" customHeight="1">
      <c r="A490" s="30"/>
      <c r="B490" s="31"/>
      <c r="C490" s="50" t="s">
        <v>5348</v>
      </c>
      <c r="D490" s="859" t="str">
        <f>IF(CNGE_2026_M1_Secc1_Sub1!$D155="","",CNGE_2026_M1_Secc1_Sub1!$D155)</f>
        <v/>
      </c>
      <c r="E490" s="723"/>
      <c r="F490" s="723"/>
      <c r="G490" s="723"/>
      <c r="H490" s="723"/>
      <c r="I490" s="723"/>
      <c r="J490" s="723"/>
      <c r="K490" s="723"/>
      <c r="L490" s="724"/>
      <c r="M490" s="857"/>
      <c r="N490" s="856"/>
      <c r="O490" s="856"/>
      <c r="P490" s="856"/>
      <c r="Q490" s="856"/>
      <c r="R490" s="809"/>
      <c r="S490" s="857"/>
      <c r="T490" s="856"/>
      <c r="U490" s="856"/>
      <c r="V490" s="856"/>
      <c r="W490" s="856"/>
      <c r="X490" s="809"/>
      <c r="Y490" s="857"/>
      <c r="Z490" s="856"/>
      <c r="AA490" s="856"/>
      <c r="AB490" s="856"/>
      <c r="AC490" s="856"/>
      <c r="AD490" s="809"/>
      <c r="AI490">
        <f t="shared" si="77"/>
        <v>0</v>
      </c>
      <c r="AJ490">
        <f t="shared" si="78"/>
        <v>0</v>
      </c>
      <c r="AK490">
        <f t="shared" si="79"/>
        <v>0</v>
      </c>
      <c r="AL490">
        <f t="shared" si="80"/>
        <v>0</v>
      </c>
      <c r="AM490" s="293">
        <f t="shared" si="81"/>
        <v>0</v>
      </c>
      <c r="AN490" s="352" t="str">
        <f>IF(AM490=0,"",
IF(SUM($AM$376:AM490)=1,AO490,
IF($AM$496&gt;SUM($AM$376:AM490),_xlfn.CONCAT(", ",AO490),
IF($AM$496=SUM($AM$376:AM490),_xlfn.CONCAT(" y ",AO490)))))</f>
        <v/>
      </c>
      <c r="AO490" s="120" t="s">
        <v>5349</v>
      </c>
      <c r="AP490" s="290">
        <f t="shared" si="82"/>
        <v>0</v>
      </c>
      <c r="AQ490" s="293">
        <f t="shared" si="76"/>
        <v>0</v>
      </c>
      <c r="AR490" s="283" t="str">
        <f>IF(AQ490=0,"",
IF(SUM($AQ$376:AQ490)=1,AS490,
IF($AQ$496&gt;SUM($AQ$376:AQ490),_xlfn.CONCAT(", ",AS490),
IF($AQ$496=SUM($AQ$376:AQ490),_xlfn.CONCAT(" y ",AS490)))))</f>
        <v/>
      </c>
      <c r="AS490" s="120" t="s">
        <v>5349</v>
      </c>
    </row>
    <row r="491" spans="1:45" ht="15" customHeight="1">
      <c r="A491" s="30"/>
      <c r="B491" s="31"/>
      <c r="C491" s="50" t="s">
        <v>5350</v>
      </c>
      <c r="D491" s="859" t="str">
        <f>IF(CNGE_2026_M1_Secc1_Sub1!$D156="","",CNGE_2026_M1_Secc1_Sub1!$D156)</f>
        <v/>
      </c>
      <c r="E491" s="723"/>
      <c r="F491" s="723"/>
      <c r="G491" s="723"/>
      <c r="H491" s="723"/>
      <c r="I491" s="723"/>
      <c r="J491" s="723"/>
      <c r="K491" s="723"/>
      <c r="L491" s="724"/>
      <c r="M491" s="857"/>
      <c r="N491" s="856"/>
      <c r="O491" s="856"/>
      <c r="P491" s="856"/>
      <c r="Q491" s="856"/>
      <c r="R491" s="809"/>
      <c r="S491" s="857"/>
      <c r="T491" s="856"/>
      <c r="U491" s="856"/>
      <c r="V491" s="856"/>
      <c r="W491" s="856"/>
      <c r="X491" s="809"/>
      <c r="Y491" s="857"/>
      <c r="Z491" s="856"/>
      <c r="AA491" s="856"/>
      <c r="AB491" s="856"/>
      <c r="AC491" s="856"/>
      <c r="AD491" s="809"/>
      <c r="AI491">
        <f t="shared" si="77"/>
        <v>0</v>
      </c>
      <c r="AJ491">
        <f t="shared" si="78"/>
        <v>0</v>
      </c>
      <c r="AK491">
        <f t="shared" si="79"/>
        <v>0</v>
      </c>
      <c r="AL491">
        <f t="shared" si="80"/>
        <v>0</v>
      </c>
      <c r="AM491" s="293">
        <f t="shared" si="81"/>
        <v>0</v>
      </c>
      <c r="AN491" s="352" t="str">
        <f>IF(AM491=0,"",
IF(SUM($AM$376:AM491)=1,AO491,
IF($AM$496&gt;SUM($AM$376:AM491),_xlfn.CONCAT(", ",AO491),
IF($AM$496=SUM($AM$376:AM491),_xlfn.CONCAT(" y ",AO491)))))</f>
        <v/>
      </c>
      <c r="AO491" s="120" t="s">
        <v>5351</v>
      </c>
      <c r="AP491" s="290">
        <f t="shared" si="82"/>
        <v>0</v>
      </c>
      <c r="AQ491" s="293">
        <f t="shared" si="76"/>
        <v>0</v>
      </c>
      <c r="AR491" s="283" t="str">
        <f>IF(AQ491=0,"",
IF(SUM($AQ$376:AQ491)=1,AS491,
IF($AQ$496&gt;SUM($AQ$376:AQ491),_xlfn.CONCAT(", ",AS491),
IF($AQ$496=SUM($AQ$376:AQ491),_xlfn.CONCAT(" y ",AS491)))))</f>
        <v/>
      </c>
      <c r="AS491" s="120" t="s">
        <v>5351</v>
      </c>
    </row>
    <row r="492" spans="1:45" ht="15" customHeight="1">
      <c r="A492" s="30"/>
      <c r="B492" s="31"/>
      <c r="C492" s="50" t="s">
        <v>5352</v>
      </c>
      <c r="D492" s="859" t="str">
        <f>IF(CNGE_2026_M1_Secc1_Sub1!$D157="","",CNGE_2026_M1_Secc1_Sub1!$D157)</f>
        <v/>
      </c>
      <c r="E492" s="723"/>
      <c r="F492" s="723"/>
      <c r="G492" s="723"/>
      <c r="H492" s="723"/>
      <c r="I492" s="723"/>
      <c r="J492" s="723"/>
      <c r="K492" s="723"/>
      <c r="L492" s="724"/>
      <c r="M492" s="857"/>
      <c r="N492" s="856"/>
      <c r="O492" s="856"/>
      <c r="P492" s="856"/>
      <c r="Q492" s="856"/>
      <c r="R492" s="809"/>
      <c r="S492" s="857"/>
      <c r="T492" s="856"/>
      <c r="U492" s="856"/>
      <c r="V492" s="856"/>
      <c r="W492" s="856"/>
      <c r="X492" s="809"/>
      <c r="Y492" s="857"/>
      <c r="Z492" s="856"/>
      <c r="AA492" s="856"/>
      <c r="AB492" s="856"/>
      <c r="AC492" s="856"/>
      <c r="AD492" s="809"/>
      <c r="AI492">
        <f t="shared" si="77"/>
        <v>0</v>
      </c>
      <c r="AJ492">
        <f t="shared" si="78"/>
        <v>0</v>
      </c>
      <c r="AK492">
        <f t="shared" si="79"/>
        <v>0</v>
      </c>
      <c r="AL492">
        <f t="shared" si="80"/>
        <v>0</v>
      </c>
      <c r="AM492" s="293">
        <f t="shared" si="81"/>
        <v>0</v>
      </c>
      <c r="AN492" s="352" t="str">
        <f>IF(AM492=0,"",
IF(SUM($AM$376:AM492)=1,AO492,
IF($AM$496&gt;SUM($AM$376:AM492),_xlfn.CONCAT(", ",AO492),
IF($AM$496=SUM($AM$376:AM492),_xlfn.CONCAT(" y ",AO492)))))</f>
        <v/>
      </c>
      <c r="AO492" s="120" t="s">
        <v>5353</v>
      </c>
      <c r="AP492" s="290">
        <f t="shared" si="82"/>
        <v>0</v>
      </c>
      <c r="AQ492" s="293">
        <f t="shared" si="76"/>
        <v>0</v>
      </c>
      <c r="AR492" s="283" t="str">
        <f>IF(AQ492=0,"",
IF(SUM($AQ$376:AQ492)=1,AS492,
IF($AQ$496&gt;SUM($AQ$376:AQ492),_xlfn.CONCAT(", ",AS492),
IF($AQ$496=SUM($AQ$376:AQ492),_xlfn.CONCAT(" y ",AS492)))))</f>
        <v/>
      </c>
      <c r="AS492" s="120" t="s">
        <v>5353</v>
      </c>
    </row>
    <row r="493" spans="1:45" ht="15" customHeight="1">
      <c r="A493" s="30"/>
      <c r="B493" s="31"/>
      <c r="C493" s="50" t="s">
        <v>5354</v>
      </c>
      <c r="D493" s="859" t="str">
        <f>IF(CNGE_2026_M1_Secc1_Sub1!$D158="","",CNGE_2026_M1_Secc1_Sub1!$D158)</f>
        <v/>
      </c>
      <c r="E493" s="723"/>
      <c r="F493" s="723"/>
      <c r="G493" s="723"/>
      <c r="H493" s="723"/>
      <c r="I493" s="723"/>
      <c r="J493" s="723"/>
      <c r="K493" s="723"/>
      <c r="L493" s="724"/>
      <c r="M493" s="857"/>
      <c r="N493" s="856"/>
      <c r="O493" s="856"/>
      <c r="P493" s="856"/>
      <c r="Q493" s="856"/>
      <c r="R493" s="809"/>
      <c r="S493" s="857"/>
      <c r="T493" s="856"/>
      <c r="U493" s="856"/>
      <c r="V493" s="856"/>
      <c r="W493" s="856"/>
      <c r="X493" s="809"/>
      <c r="Y493" s="857"/>
      <c r="Z493" s="856"/>
      <c r="AA493" s="856"/>
      <c r="AB493" s="856"/>
      <c r="AC493" s="856"/>
      <c r="AD493" s="809"/>
      <c r="AI493">
        <f t="shared" si="77"/>
        <v>0</v>
      </c>
      <c r="AJ493">
        <f t="shared" si="78"/>
        <v>0</v>
      </c>
      <c r="AK493">
        <f t="shared" si="79"/>
        <v>0</v>
      </c>
      <c r="AL493">
        <f t="shared" si="80"/>
        <v>0</v>
      </c>
      <c r="AM493" s="293">
        <f t="shared" si="81"/>
        <v>0</v>
      </c>
      <c r="AN493" s="352" t="str">
        <f>IF(AM493=0,"",
IF(SUM($AM$376:AM493)=1,AO493,
IF($AM$496&gt;SUM($AM$376:AM493),_xlfn.CONCAT(", ",AO493),
IF($AM$496=SUM($AM$376:AM493),_xlfn.CONCAT(" y ",AO493)))))</f>
        <v/>
      </c>
      <c r="AO493" s="120" t="s">
        <v>5355</v>
      </c>
      <c r="AP493" s="290">
        <f t="shared" si="82"/>
        <v>0</v>
      </c>
      <c r="AQ493" s="293">
        <f t="shared" si="76"/>
        <v>0</v>
      </c>
      <c r="AR493" s="283" t="str">
        <f>IF(AQ493=0,"",
IF(SUM($AQ$376:AQ493)=1,AS493,
IF($AQ$496&gt;SUM($AQ$376:AQ493),_xlfn.CONCAT(", ",AS493),
IF($AQ$496=SUM($AQ$376:AQ493),_xlfn.CONCAT(" y ",AS493)))))</f>
        <v/>
      </c>
      <c r="AS493" s="120" t="s">
        <v>5355</v>
      </c>
    </row>
    <row r="494" spans="1:45" ht="15" customHeight="1">
      <c r="A494" s="30"/>
      <c r="B494" s="31"/>
      <c r="C494" s="50" t="s">
        <v>5356</v>
      </c>
      <c r="D494" s="859" t="str">
        <f>IF(CNGE_2026_M1_Secc1_Sub1!$D159="","",CNGE_2026_M1_Secc1_Sub1!$D159)</f>
        <v/>
      </c>
      <c r="E494" s="723"/>
      <c r="F494" s="723"/>
      <c r="G494" s="723"/>
      <c r="H494" s="723"/>
      <c r="I494" s="723"/>
      <c r="J494" s="723"/>
      <c r="K494" s="723"/>
      <c r="L494" s="724"/>
      <c r="M494" s="857"/>
      <c r="N494" s="856"/>
      <c r="O494" s="856"/>
      <c r="P494" s="856"/>
      <c r="Q494" s="856"/>
      <c r="R494" s="809"/>
      <c r="S494" s="857"/>
      <c r="T494" s="856"/>
      <c r="U494" s="856"/>
      <c r="V494" s="856"/>
      <c r="W494" s="856"/>
      <c r="X494" s="809"/>
      <c r="Y494" s="857"/>
      <c r="Z494" s="856"/>
      <c r="AA494" s="856"/>
      <c r="AB494" s="856"/>
      <c r="AC494" s="856"/>
      <c r="AD494" s="809"/>
      <c r="AI494">
        <f t="shared" si="77"/>
        <v>0</v>
      </c>
      <c r="AJ494">
        <f t="shared" si="78"/>
        <v>0</v>
      </c>
      <c r="AK494">
        <f t="shared" si="79"/>
        <v>0</v>
      </c>
      <c r="AL494">
        <f t="shared" si="80"/>
        <v>0</v>
      </c>
      <c r="AM494" s="293">
        <f t="shared" si="81"/>
        <v>0</v>
      </c>
      <c r="AN494" s="352" t="str">
        <f>IF(AM494=0,"",
IF(SUM($AM$376:AM494)=1,AO494,
IF($AM$496&gt;SUM($AM$376:AM494),_xlfn.CONCAT(", ",AO494),
IF($AM$496=SUM($AM$376:AM494),_xlfn.CONCAT(" y ",AO494)))))</f>
        <v/>
      </c>
      <c r="AO494" s="120" t="s">
        <v>5357</v>
      </c>
      <c r="AP494" s="290">
        <f t="shared" si="82"/>
        <v>0</v>
      </c>
      <c r="AQ494" s="293">
        <f t="shared" si="76"/>
        <v>0</v>
      </c>
      <c r="AR494" s="283" t="str">
        <f>IF(AQ494=0,"",
IF(SUM($AQ$376:AQ494)=1,AS494,
IF($AQ$496&gt;SUM($AQ$376:AQ494),_xlfn.CONCAT(", ",AS494),
IF($AQ$496=SUM($AQ$376:AQ494),_xlfn.CONCAT(" y ",AS494)))))</f>
        <v/>
      </c>
      <c r="AS494" s="120" t="s">
        <v>5357</v>
      </c>
    </row>
    <row r="495" spans="1:45" ht="15" customHeight="1">
      <c r="A495" s="30"/>
      <c r="B495" s="31"/>
      <c r="C495" s="50" t="s">
        <v>5358</v>
      </c>
      <c r="D495" s="859" t="str">
        <f>IF(CNGE_2026_M1_Secc1_Sub1!$D160="","",CNGE_2026_M1_Secc1_Sub1!$D160)</f>
        <v/>
      </c>
      <c r="E495" s="723"/>
      <c r="F495" s="723"/>
      <c r="G495" s="723"/>
      <c r="H495" s="723"/>
      <c r="I495" s="723"/>
      <c r="J495" s="723"/>
      <c r="K495" s="723"/>
      <c r="L495" s="724"/>
      <c r="M495" s="857"/>
      <c r="N495" s="856"/>
      <c r="O495" s="856"/>
      <c r="P495" s="856"/>
      <c r="Q495" s="856"/>
      <c r="R495" s="809"/>
      <c r="S495" s="857"/>
      <c r="T495" s="856"/>
      <c r="U495" s="856"/>
      <c r="V495" s="856"/>
      <c r="W495" s="856"/>
      <c r="X495" s="809"/>
      <c r="Y495" s="857"/>
      <c r="Z495" s="856"/>
      <c r="AA495" s="856"/>
      <c r="AB495" s="856"/>
      <c r="AC495" s="856"/>
      <c r="AD495" s="809"/>
      <c r="AI495">
        <f t="shared" si="77"/>
        <v>0</v>
      </c>
      <c r="AJ495">
        <f t="shared" si="78"/>
        <v>0</v>
      </c>
      <c r="AK495">
        <f t="shared" si="79"/>
        <v>0</v>
      </c>
      <c r="AL495">
        <f t="shared" si="80"/>
        <v>0</v>
      </c>
      <c r="AM495" s="293">
        <f t="shared" si="81"/>
        <v>0</v>
      </c>
      <c r="AN495" s="352" t="str">
        <f>IF(AM495=0,"",
IF(SUM($AM$376:AM495)=1,AO495,
IF($AM$496&gt;SUM($AM$376:AM495),_xlfn.CONCAT(", ",AO495),
IF($AM$496=SUM($AM$376:AM495),_xlfn.CONCAT(" y ",AO495)))))</f>
        <v/>
      </c>
      <c r="AO495" s="120" t="s">
        <v>5359</v>
      </c>
      <c r="AP495" s="290">
        <f t="shared" si="82"/>
        <v>0</v>
      </c>
      <c r="AQ495" s="293">
        <f t="shared" si="76"/>
        <v>0</v>
      </c>
      <c r="AR495" s="283" t="str">
        <f>IF(AQ495=0,"",
IF(SUM($AQ$376:AQ495)=1,AS495,
IF($AQ$496&gt;SUM($AQ$376:AQ495),_xlfn.CONCAT(", ",AS495),
IF($AQ$496=SUM($AQ$376:AQ495),_xlfn.CONCAT(" y ",AS495)))))</f>
        <v/>
      </c>
      <c r="AS495" s="120" t="s">
        <v>5359</v>
      </c>
    </row>
    <row r="496" spans="1:45" ht="15" customHeight="1">
      <c r="A496" s="30"/>
      <c r="B496" s="31"/>
      <c r="C496" s="12"/>
      <c r="D496" s="12"/>
      <c r="E496" s="12"/>
      <c r="F496" s="12"/>
      <c r="G496" s="12"/>
      <c r="H496" s="12"/>
      <c r="I496" s="12"/>
      <c r="J496" s="12"/>
      <c r="K496" s="12"/>
      <c r="L496" s="54" t="s">
        <v>5438</v>
      </c>
      <c r="M496" s="684">
        <f>IF(AND(SUM(M376:M495)=0,COUNTIF(M376:M495,"NS")&gt;0),"NS",IF(AND(SUM(M376:M495)=0,COUNTIF(M376:M495,0)&gt;0),0,IF(AND(SUM(M376:M495)=0,COUNTIF(M376:M495,"NA")&gt;0),"NA",SUM(M376:M495))))</f>
        <v>0</v>
      </c>
      <c r="N496" s="723"/>
      <c r="O496" s="723"/>
      <c r="P496" s="723"/>
      <c r="Q496" s="723"/>
      <c r="R496" s="724"/>
      <c r="S496" s="684">
        <f>IF(AND(SUM(S376:S495)=0,COUNTIF(S376:S495,"NS")&gt;0),"NS",IF(AND(SUM(S376:S495)=0,COUNTIF(S376:S495,0)&gt;0),0,IF(AND(SUM(S376:S495)=0,COUNTIF(S376:S495,"NA")&gt;0),"NA",SUM(S376:S495))))</f>
        <v>0</v>
      </c>
      <c r="T496" s="723"/>
      <c r="U496" s="723"/>
      <c r="V496" s="723"/>
      <c r="W496" s="723"/>
      <c r="X496" s="724"/>
      <c r="Y496" s="684">
        <f>IF(AND(SUM(Y376:Y495)=0,COUNTIF(Y376:Y495,"NS")&gt;0),"NS",IF(AND(SUM(Y376:Y495)=0,COUNTIF(Y376:Y495,0)&gt;0),0,IF(AND(SUM(Y376:Y495)=0,COUNTIF(Y376:Y495,"NA")&gt;0),"NA",SUM(Y376:Y495))))</f>
        <v>0</v>
      </c>
      <c r="Z496" s="723"/>
      <c r="AA496" s="723"/>
      <c r="AB496" s="723"/>
      <c r="AC496" s="723"/>
      <c r="AD496" s="724"/>
      <c r="AL496" s="242">
        <f>SUM(AL376:AL495)</f>
        <v>0</v>
      </c>
      <c r="AM496" s="285">
        <f>SUM(AM376:AM495)</f>
        <v>0</v>
      </c>
      <c r="AN496" s="285" t="str">
        <f>IF(AM496=0,"",_xlfn.CONCAT(AN376:AN495))</f>
        <v/>
      </c>
      <c r="AO496" s="286" t="str">
        <f>IF(AM496=0,"",
IF(AM496&gt;1,"Favor de revisar la suma y consistencia de totales por filas (numéricos y NS)",
IF(AM496=1,_xlfn.CONCAT("Favor de revisar la sumatoria del total en el numeral: ",AN496),_xlfn.CONCAT("Favor de revisar la sumatoria de los totales en los numerales: ",AN496))))</f>
        <v/>
      </c>
      <c r="AQ496" s="285">
        <f>SUM(AQ376:AQ495)</f>
        <v>0</v>
      </c>
      <c r="AR496" s="285" t="str">
        <f>IF(AQ496=0,"",_xlfn.CONCAT(AR376:AR495))</f>
        <v/>
      </c>
      <c r="AS496" s="286" t="str">
        <f>IF(AQ496=0,"",
IF(AQ496&gt;10,"Favor de ingresar toda la información requerida en la pregunta",
IF(AQ496=1,_xlfn.CONCAT("Favor de revisar la información capturada en el numeral: ",AR496),_xlfn.CONCAT("Favor de revisar la información capturada en los numerales: ",AR496))))</f>
        <v/>
      </c>
    </row>
    <row r="497" spans="1:82" ht="15" customHeight="1">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I497" t="s">
        <v>5439</v>
      </c>
      <c r="AJ497" s="243">
        <f>SUM(AL496)</f>
        <v>0</v>
      </c>
    </row>
    <row r="498" spans="1:82" ht="24" customHeight="1">
      <c r="A498" s="30"/>
      <c r="B498" s="31"/>
      <c r="C498" s="828" t="s">
        <v>5408</v>
      </c>
      <c r="D498" s="799"/>
      <c r="E498" s="799"/>
      <c r="F498" s="799"/>
      <c r="G498" s="799"/>
      <c r="H498" s="799"/>
      <c r="I498" s="799"/>
      <c r="J498" s="799"/>
      <c r="K498" s="799"/>
      <c r="L498" s="799"/>
      <c r="M498" s="799"/>
      <c r="N498" s="799"/>
      <c r="O498" s="799"/>
      <c r="P498" s="799"/>
      <c r="Q498" s="799"/>
      <c r="R498" s="799"/>
      <c r="S498" s="799"/>
      <c r="T498" s="799"/>
      <c r="U498" s="799"/>
      <c r="V498" s="799"/>
      <c r="W498" s="799"/>
      <c r="X498" s="799"/>
      <c r="Y498" s="799"/>
      <c r="Z498" s="799"/>
      <c r="AA498" s="799"/>
      <c r="AB498" s="799"/>
      <c r="AC498" s="799"/>
      <c r="AD498" s="799"/>
    </row>
    <row r="499" spans="1:82" ht="60" customHeight="1">
      <c r="A499" s="30"/>
      <c r="B499" s="31"/>
      <c r="C499" s="878"/>
      <c r="D499" s="879"/>
      <c r="E499" s="879"/>
      <c r="F499" s="879"/>
      <c r="G499" s="879"/>
      <c r="H499" s="879"/>
      <c r="I499" s="879"/>
      <c r="J499" s="879"/>
      <c r="K499" s="879"/>
      <c r="L499" s="879"/>
      <c r="M499" s="879"/>
      <c r="N499" s="879"/>
      <c r="O499" s="879"/>
      <c r="P499" s="879"/>
      <c r="Q499" s="879"/>
      <c r="R499" s="879"/>
      <c r="S499" s="879"/>
      <c r="T499" s="879"/>
      <c r="U499" s="879"/>
      <c r="V499" s="879"/>
      <c r="W499" s="879"/>
      <c r="X499" s="879"/>
      <c r="Y499" s="879"/>
      <c r="Z499" s="879"/>
      <c r="AA499" s="879"/>
      <c r="AB499" s="879"/>
      <c r="AC499" s="879"/>
      <c r="AD499" s="880"/>
    </row>
    <row r="500" spans="1:82" ht="15" customHeight="1">
      <c r="A500" s="30"/>
      <c r="B500" s="843" t="str">
        <f>AS496</f>
        <v/>
      </c>
      <c r="C500" s="678"/>
      <c r="D500" s="678"/>
      <c r="E500" s="678"/>
      <c r="F500" s="678"/>
      <c r="G500" s="678"/>
      <c r="H500" s="678"/>
      <c r="I500" s="678"/>
      <c r="J500" s="678"/>
      <c r="K500" s="678"/>
      <c r="L500" s="678"/>
      <c r="M500" s="678"/>
      <c r="N500" s="678"/>
      <c r="O500" s="678"/>
      <c r="P500" s="678"/>
      <c r="Q500" s="678"/>
      <c r="R500" s="678"/>
      <c r="S500" s="678"/>
      <c r="T500" s="678"/>
      <c r="U500" s="678"/>
      <c r="V500" s="678"/>
      <c r="W500" s="678"/>
      <c r="X500" s="678"/>
      <c r="Y500" s="678"/>
      <c r="Z500" s="678"/>
      <c r="AA500" s="678"/>
      <c r="AB500" s="678"/>
      <c r="AC500" s="678"/>
      <c r="AD500" s="678"/>
    </row>
    <row r="501" spans="1:82" ht="15" customHeight="1">
      <c r="A501" s="30"/>
      <c r="B501" s="796" t="str">
        <f>IF(SUM(COUNTIF(M376:AD495,"NS"))&lt;&gt;0,"Alerta: debido a que cuenta con registros NS, debe proporcionar una justificación en el area de comentarios al final de la pregunta","")</f>
        <v/>
      </c>
      <c r="C501" s="796"/>
      <c r="D501" s="796"/>
      <c r="E501" s="796"/>
      <c r="F501" s="796"/>
      <c r="G501" s="796"/>
      <c r="H501" s="796"/>
      <c r="I501" s="796"/>
      <c r="J501" s="796"/>
      <c r="K501" s="796"/>
      <c r="L501" s="796"/>
      <c r="M501" s="796"/>
      <c r="N501" s="796"/>
      <c r="O501" s="796"/>
      <c r="P501" s="796"/>
      <c r="Q501" s="796"/>
      <c r="R501" s="796"/>
      <c r="S501" s="796"/>
      <c r="T501" s="796"/>
      <c r="U501" s="796"/>
      <c r="V501" s="796"/>
      <c r="W501" s="796"/>
      <c r="X501" s="796"/>
      <c r="Y501" s="796"/>
      <c r="Z501" s="796"/>
      <c r="AA501" s="796"/>
      <c r="AB501" s="796"/>
      <c r="AC501" s="796"/>
      <c r="AD501" s="796"/>
    </row>
    <row r="502" spans="1:82" ht="15" customHeight="1">
      <c r="A502" s="30"/>
      <c r="B502" s="797" t="str">
        <f>AO496</f>
        <v/>
      </c>
      <c r="C502" s="797"/>
      <c r="D502" s="797"/>
      <c r="E502" s="797"/>
      <c r="F502" s="797"/>
      <c r="G502" s="797"/>
      <c r="H502" s="797"/>
      <c r="I502" s="797"/>
      <c r="J502" s="797"/>
      <c r="K502" s="797"/>
      <c r="L502" s="797"/>
      <c r="M502" s="797"/>
      <c r="N502" s="797"/>
      <c r="O502" s="797"/>
      <c r="P502" s="797"/>
      <c r="Q502" s="797"/>
      <c r="R502" s="797"/>
      <c r="S502" s="797"/>
      <c r="T502" s="797"/>
      <c r="U502" s="797"/>
      <c r="V502" s="797"/>
      <c r="W502" s="797"/>
      <c r="X502" s="797"/>
      <c r="Y502" s="797"/>
      <c r="Z502" s="797"/>
      <c r="AA502" s="797"/>
      <c r="AB502" s="797"/>
      <c r="AC502" s="797"/>
      <c r="AD502" s="797"/>
    </row>
    <row r="503" spans="1:82" ht="15" customHeight="1">
      <c r="A503" s="30"/>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row>
    <row r="504" spans="1:82" ht="15" customHeight="1">
      <c r="A504" s="30"/>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row>
    <row r="505" spans="1:82" ht="15" customHeight="1">
      <c r="A505" s="30"/>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row>
    <row r="506" spans="1:82" ht="24" customHeight="1">
      <c r="A506" s="30" t="s">
        <v>5655</v>
      </c>
      <c r="B506" s="829" t="s">
        <v>5656</v>
      </c>
      <c r="C506" s="799"/>
      <c r="D506" s="799"/>
      <c r="E506" s="799"/>
      <c r="F506" s="799"/>
      <c r="G506" s="799"/>
      <c r="H506" s="799"/>
      <c r="I506" s="799"/>
      <c r="J506" s="799"/>
      <c r="K506" s="799"/>
      <c r="L506" s="799"/>
      <c r="M506" s="799"/>
      <c r="N506" s="799"/>
      <c r="O506" s="799"/>
      <c r="P506" s="799"/>
      <c r="Q506" s="799"/>
      <c r="R506" s="799"/>
      <c r="S506" s="799"/>
      <c r="T506" s="799"/>
      <c r="U506" s="799"/>
      <c r="V506" s="799"/>
      <c r="W506" s="799"/>
      <c r="X506" s="799"/>
      <c r="Y506" s="799"/>
      <c r="Z506" s="799"/>
      <c r="AA506" s="799"/>
      <c r="AB506" s="799"/>
      <c r="AC506" s="799"/>
      <c r="AD506" s="799"/>
    </row>
    <row r="507" spans="1:82" ht="24" customHeight="1">
      <c r="A507" s="30"/>
      <c r="B507" s="45"/>
      <c r="C507" s="798" t="s">
        <v>5657</v>
      </c>
      <c r="D507" s="799"/>
      <c r="E507" s="799"/>
      <c r="F507" s="799"/>
      <c r="G507" s="799"/>
      <c r="H507" s="799"/>
      <c r="I507" s="799"/>
      <c r="J507" s="799"/>
      <c r="K507" s="799"/>
      <c r="L507" s="799"/>
      <c r="M507" s="799"/>
      <c r="N507" s="799"/>
      <c r="O507" s="799"/>
      <c r="P507" s="799"/>
      <c r="Q507" s="799"/>
      <c r="R507" s="799"/>
      <c r="S507" s="799"/>
      <c r="T507" s="799"/>
      <c r="U507" s="799"/>
      <c r="V507" s="799"/>
      <c r="W507" s="799"/>
      <c r="X507" s="799"/>
      <c r="Y507" s="799"/>
      <c r="Z507" s="799"/>
      <c r="AA507" s="799"/>
      <c r="AB507" s="799"/>
      <c r="AC507" s="799"/>
      <c r="AD507" s="799"/>
    </row>
    <row r="508" spans="1:82" ht="15" customHeight="1">
      <c r="A508" s="30"/>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row>
    <row r="509" spans="1:82" ht="24" customHeight="1">
      <c r="A509" s="62"/>
      <c r="B509" s="8"/>
      <c r="C509" s="706" t="s">
        <v>5094</v>
      </c>
      <c r="D509" s="817"/>
      <c r="E509" s="817"/>
      <c r="F509" s="817"/>
      <c r="G509" s="817"/>
      <c r="H509" s="817"/>
      <c r="I509" s="813"/>
      <c r="J509" s="706" t="s">
        <v>5658</v>
      </c>
      <c r="K509" s="723"/>
      <c r="L509" s="723"/>
      <c r="M509" s="723"/>
      <c r="N509" s="723"/>
      <c r="O509" s="723"/>
      <c r="P509" s="723"/>
      <c r="Q509" s="723"/>
      <c r="R509" s="723"/>
      <c r="S509" s="723"/>
      <c r="T509" s="723"/>
      <c r="U509" s="723"/>
      <c r="V509" s="723"/>
      <c r="W509" s="723"/>
      <c r="X509" s="723"/>
      <c r="Y509" s="723"/>
      <c r="Z509" s="723"/>
      <c r="AA509" s="723"/>
      <c r="AB509" s="723"/>
      <c r="AC509" s="723"/>
      <c r="AD509" s="724"/>
    </row>
    <row r="510" spans="1:82" ht="84" customHeight="1">
      <c r="A510" s="62"/>
      <c r="B510" s="8"/>
      <c r="C510" s="883"/>
      <c r="D510" s="799"/>
      <c r="E510" s="799"/>
      <c r="F510" s="799"/>
      <c r="G510" s="799"/>
      <c r="H510" s="799"/>
      <c r="I510" s="769"/>
      <c r="J510" s="885" t="s">
        <v>5425</v>
      </c>
      <c r="K510" s="872" t="s">
        <v>5650</v>
      </c>
      <c r="L510" s="872" t="s">
        <v>5651</v>
      </c>
      <c r="M510" s="872" t="s">
        <v>5659</v>
      </c>
      <c r="N510" s="781"/>
      <c r="O510" s="782"/>
      <c r="P510" s="872" t="s">
        <v>5660</v>
      </c>
      <c r="Q510" s="781"/>
      <c r="R510" s="782"/>
      <c r="S510" s="872" t="s">
        <v>5661</v>
      </c>
      <c r="T510" s="781"/>
      <c r="U510" s="782"/>
      <c r="V510" s="872" t="s">
        <v>5662</v>
      </c>
      <c r="W510" s="781"/>
      <c r="X510" s="782"/>
      <c r="Y510" s="872" t="s">
        <v>5663</v>
      </c>
      <c r="Z510" s="781"/>
      <c r="AA510" s="782"/>
      <c r="AB510" s="872" t="s">
        <v>5559</v>
      </c>
      <c r="AC510" s="781"/>
      <c r="AD510" s="782"/>
      <c r="BK510" s="904" t="s">
        <v>5664</v>
      </c>
      <c r="BL510" s="904"/>
      <c r="BM510" s="904"/>
      <c r="BN510" s="904"/>
      <c r="BO510" s="903" t="s">
        <v>5665</v>
      </c>
      <c r="BP510" s="903"/>
      <c r="BQ510" s="903"/>
      <c r="BR510" s="903"/>
      <c r="BS510" s="904" t="s">
        <v>5666</v>
      </c>
      <c r="BT510" s="904"/>
      <c r="BU510" s="904"/>
      <c r="BV510" s="904"/>
      <c r="BW510" s="851" t="s">
        <v>5424</v>
      </c>
      <c r="BX510" s="851"/>
      <c r="BY510" s="851"/>
      <c r="CA510" s="905" t="s">
        <v>5105</v>
      </c>
      <c r="CB510" s="905"/>
      <c r="CC510" s="905"/>
      <c r="CD510" s="362" t="s">
        <v>5667</v>
      </c>
    </row>
    <row r="511" spans="1:82" ht="48" customHeight="1">
      <c r="A511" s="62"/>
      <c r="B511" s="8"/>
      <c r="C511" s="814"/>
      <c r="D511" s="781"/>
      <c r="E511" s="781"/>
      <c r="F511" s="781"/>
      <c r="G511" s="781"/>
      <c r="H511" s="781"/>
      <c r="I511" s="782"/>
      <c r="J511" s="863"/>
      <c r="K511" s="863"/>
      <c r="L511" s="863"/>
      <c r="M511" s="442" t="s">
        <v>5668</v>
      </c>
      <c r="N511" s="443" t="s">
        <v>5669</v>
      </c>
      <c r="O511" s="443" t="s">
        <v>5651</v>
      </c>
      <c r="P511" s="442" t="s">
        <v>5668</v>
      </c>
      <c r="Q511" s="443" t="s">
        <v>5669</v>
      </c>
      <c r="R511" s="443" t="s">
        <v>5651</v>
      </c>
      <c r="S511" s="442" t="s">
        <v>5668</v>
      </c>
      <c r="T511" s="443" t="s">
        <v>5669</v>
      </c>
      <c r="U511" s="443" t="s">
        <v>5651</v>
      </c>
      <c r="V511" s="442" t="s">
        <v>5668</v>
      </c>
      <c r="W511" s="443" t="s">
        <v>5669</v>
      </c>
      <c r="X511" s="443" t="s">
        <v>5651</v>
      </c>
      <c r="Y511" s="442" t="s">
        <v>5668</v>
      </c>
      <c r="Z511" s="443" t="s">
        <v>5669</v>
      </c>
      <c r="AA511" s="443" t="s">
        <v>5651</v>
      </c>
      <c r="AB511" s="442" t="s">
        <v>5668</v>
      </c>
      <c r="AC511" s="443" t="s">
        <v>5669</v>
      </c>
      <c r="AD511" s="443" t="s">
        <v>5651</v>
      </c>
      <c r="AI511" t="s">
        <v>5430</v>
      </c>
      <c r="AJ511" t="s">
        <v>5431</v>
      </c>
      <c r="AK511" t="s">
        <v>5432</v>
      </c>
      <c r="AL511" t="s">
        <v>5433</v>
      </c>
      <c r="AM511" t="s">
        <v>5434</v>
      </c>
      <c r="AN511" t="s">
        <v>5435</v>
      </c>
      <c r="AO511" t="s">
        <v>5436</v>
      </c>
      <c r="AP511" t="s">
        <v>5437</v>
      </c>
      <c r="AQ511" t="s">
        <v>5670</v>
      </c>
      <c r="AR511" t="s">
        <v>5671</v>
      </c>
      <c r="AS511" t="s">
        <v>5672</v>
      </c>
      <c r="AT511" t="s">
        <v>5673</v>
      </c>
      <c r="AU511" t="s">
        <v>5674</v>
      </c>
      <c r="AV511" t="s">
        <v>5675</v>
      </c>
      <c r="AW511" t="s">
        <v>5676</v>
      </c>
      <c r="AX511" t="s">
        <v>5677</v>
      </c>
      <c r="AY511" t="s">
        <v>5678</v>
      </c>
      <c r="AZ511" t="s">
        <v>5679</v>
      </c>
      <c r="BA511" t="s">
        <v>5680</v>
      </c>
      <c r="BB511" t="s">
        <v>5681</v>
      </c>
      <c r="BC511" t="s">
        <v>5682</v>
      </c>
      <c r="BD511" t="s">
        <v>5683</v>
      </c>
      <c r="BE511" t="s">
        <v>5684</v>
      </c>
      <c r="BF511" t="s">
        <v>5685</v>
      </c>
      <c r="BG511" t="s">
        <v>5686</v>
      </c>
      <c r="BH511" t="s">
        <v>5687</v>
      </c>
      <c r="BI511" t="s">
        <v>5688</v>
      </c>
      <c r="BJ511" t="s">
        <v>5689</v>
      </c>
      <c r="BK511" s="280" t="s">
        <v>5664</v>
      </c>
      <c r="BL511" s="353" t="s">
        <v>5690</v>
      </c>
      <c r="BM511" s="354" t="s">
        <v>5691</v>
      </c>
      <c r="BN511" s="355" t="s">
        <v>5692</v>
      </c>
      <c r="BO511" s="280" t="s">
        <v>5664</v>
      </c>
      <c r="BP511" s="353" t="s">
        <v>5690</v>
      </c>
      <c r="BQ511" s="354" t="s">
        <v>5691</v>
      </c>
      <c r="BR511" s="355" t="s">
        <v>5692</v>
      </c>
      <c r="BS511" s="280" t="s">
        <v>5664</v>
      </c>
      <c r="BT511" s="353" t="s">
        <v>5690</v>
      </c>
      <c r="BU511" s="354" t="s">
        <v>5691</v>
      </c>
      <c r="BV511" s="355" t="s">
        <v>5692</v>
      </c>
      <c r="BW511" s="351" t="s">
        <v>5114</v>
      </c>
      <c r="BX511" s="311" t="s">
        <v>5115</v>
      </c>
      <c r="BY511" s="281" t="s">
        <v>5116</v>
      </c>
      <c r="BZ511" s="289" t="s">
        <v>5121</v>
      </c>
      <c r="CA511" s="279" t="s">
        <v>5122</v>
      </c>
      <c r="CB511" s="311" t="s">
        <v>5115</v>
      </c>
      <c r="CC511" s="281" t="s">
        <v>5116</v>
      </c>
      <c r="CD511" s="363" t="s">
        <v>5693</v>
      </c>
    </row>
    <row r="512" spans="1:82" ht="15" customHeight="1">
      <c r="A512" s="62"/>
      <c r="B512" s="8"/>
      <c r="C512" s="47" t="s">
        <v>5023</v>
      </c>
      <c r="D512" s="800" t="str">
        <f>IF(CNGE_2026_M1_Secc1_Sub1!$D41="","",CNGE_2026_M1_Secc1_Sub1!$D41)</f>
        <v/>
      </c>
      <c r="E512" s="723"/>
      <c r="F512" s="723"/>
      <c r="G512" s="723"/>
      <c r="H512" s="723"/>
      <c r="I512" s="724"/>
      <c r="J512" s="637" t="str">
        <f>IF(M376="","",M376)</f>
        <v/>
      </c>
      <c r="K512" s="637" t="str">
        <f>IF(S376="","",S376)</f>
        <v/>
      </c>
      <c r="L512" s="637" t="str">
        <f>IF(Y376="","",Y376)</f>
        <v/>
      </c>
      <c r="M512" s="638"/>
      <c r="N512" s="638"/>
      <c r="O512" s="638"/>
      <c r="P512" s="638"/>
      <c r="Q512" s="638"/>
      <c r="R512" s="638"/>
      <c r="S512" s="638"/>
      <c r="T512" s="638"/>
      <c r="U512" s="638"/>
      <c r="V512" s="638"/>
      <c r="W512" s="638"/>
      <c r="X512" s="638"/>
      <c r="Y512" s="638"/>
      <c r="Z512" s="638"/>
      <c r="AA512" s="638"/>
      <c r="AB512" s="638"/>
      <c r="AC512" s="638"/>
      <c r="AD512" s="638"/>
      <c r="AI512" t="str">
        <f>J512</f>
        <v/>
      </c>
      <c r="AJ512">
        <f>COUNTIF(K512:L512,"NS")</f>
        <v>0</v>
      </c>
      <c r="AK512">
        <f>SUM(K512:L512)</f>
        <v>0</v>
      </c>
      <c r="AL512">
        <f>IF(COUNTIF(J512:L512,"NA")=3,0,IF(OR(AND(AI512=0,AJ512&gt;0),AND(AI512="NS",AK512&gt;0), AND(AI512="NS", AJ512=0,AK512=0)), 1, IF(OR(AND(AI512&gt;0,AJ512&gt;1,AI512&gt;AK512), AND(AI512="NS",AJ512=2), AND(AI512="NS",AK512=0,AJ512&gt;0),AI512=AK512), 0,IF(AI512="",0,1))))</f>
        <v>0</v>
      </c>
      <c r="AM512">
        <f>M512</f>
        <v>0</v>
      </c>
      <c r="AN512">
        <f>COUNTIF(N512:O512,"NS")</f>
        <v>0</v>
      </c>
      <c r="AO512">
        <f>SUM(N512:O512)</f>
        <v>0</v>
      </c>
      <c r="AP512">
        <f>IF(COUNTIF(M512:O512,"NA")=3,0,IF(OR(AND(AM512=0,AN512&gt;0),AND(AM512="NS",AO512&gt;0), AND(AM512="NS", AN512=0,AO512=0)), 1, IF(OR(AND(AM512&gt;0,AN512&gt;1,AM512&gt;AO512), AND(AM512="NS",AN512=2), AND(AM512="NS",AO512=0,AN512&gt;0),AM512=AO512), 0, 1)))</f>
        <v>0</v>
      </c>
      <c r="AQ512">
        <f>P512</f>
        <v>0</v>
      </c>
      <c r="AR512">
        <f>COUNTIF(Q512:R512,"NS")</f>
        <v>0</v>
      </c>
      <c r="AS512">
        <f>SUM(Q512:R512)</f>
        <v>0</v>
      </c>
      <c r="AT512">
        <f>IF(COUNTIF(P512:R512,"NA")=3,0,IF(OR(AND(AQ512=0,AR512&gt;0),AND(AQ512="NS",AS512&gt;0), AND(AQ512="NS", AR512=0,AS512=0)), 1, IF(OR(AND(AQ512&gt;0,AR512&gt;1,AQ512&gt;AS512), AND(AQ512="NS",AR512=2), AND(AQ512="NS",AS512=0,AR512&gt;0),AQ512=AS512), 0, 1)))</f>
        <v>0</v>
      </c>
      <c r="AU512">
        <f>S512</f>
        <v>0</v>
      </c>
      <c r="AV512">
        <f>COUNTIF(T512:U512,"NS")</f>
        <v>0</v>
      </c>
      <c r="AW512">
        <f>SUM(T512:U512)</f>
        <v>0</v>
      </c>
      <c r="AX512">
        <f>IF(COUNTIF(S512:U512,"NA")=3,0,IF(OR(AND(AU512=0,AV512&gt;0),AND(AU512="NS",AW512&gt;0), AND(AU512="NS", AV512=0,AW512=0)), 1, IF(OR(AND(AU512&gt;0,AV512&gt;1,AU512&gt;AW512), AND(AU512="NS",AV512=2), AND(AU512="NS",AW512=0,AV512&gt;0),AU512=AW512), 0, 1)))</f>
        <v>0</v>
      </c>
      <c r="AY512">
        <f>V512</f>
        <v>0</v>
      </c>
      <c r="AZ512">
        <f>COUNTIF(W512:X512,"NS")</f>
        <v>0</v>
      </c>
      <c r="BA512">
        <f>SUM(W512:X512)</f>
        <v>0</v>
      </c>
      <c r="BB512">
        <f>IF(COUNTIF(V512:X512,"NA")=3,0,IF(OR(AND(AY512=0,AZ512&gt;0),AND(AY512="NS",BA512&gt;0), AND(AY512="NS", AZ512=0,BA512=0)), 1, IF(OR(AND(AY512&gt;0,AZ512&gt;1,AY512&gt;BA512), AND(AY512="NS",AZ512=2), AND(AY512="NS",BA512=0,AZ512&gt;0),AY512=BA512), 0, 1)))</f>
        <v>0</v>
      </c>
      <c r="BC512">
        <f>Y512</f>
        <v>0</v>
      </c>
      <c r="BD512">
        <f>COUNTIF(Z512:AA512,"NS")</f>
        <v>0</v>
      </c>
      <c r="BE512">
        <f>SUM(Z512:AA512)</f>
        <v>0</v>
      </c>
      <c r="BF512">
        <f>IF(COUNTIF(Y512:AA512,"NA")=3,0,IF(OR(AND(BC512=0,BD512&gt;0),AND(BC512="NS",BE512&gt;0), AND(BC512="NS", BD512=0,BE512=0)), 1, IF(OR(AND(BC512&gt;0,BD512&gt;1,BC512&gt;BE512), AND(BC512="NS",BD512=2), AND(BC512="NS",BE512=0,BD512&gt;0),BC512=BE512), 0, 1)))</f>
        <v>0</v>
      </c>
      <c r="BG512">
        <f>AB512</f>
        <v>0</v>
      </c>
      <c r="BH512">
        <f>COUNTIF(AC512:AD512,"NS")</f>
        <v>0</v>
      </c>
      <c r="BI512">
        <f>SUM(AC512:AD512)</f>
        <v>0</v>
      </c>
      <c r="BJ512">
        <f>IF(COUNTIF(AB512:AD512,"NA")=3,0,IF(OR(AND(BG512=0,BH512&gt;0),AND(BG512="NS",BI512&gt;0), AND(BG512="NS", BH512=0,BI512=0)), 1, IF(OR(AND(BG512&gt;0,BH512&gt;1,BG512&gt;BI512), AND(BG512="NS",BH512=2), AND(BG512="NS",BI512=0,BH512&gt;0),BG512=BI512), 0, 1)))</f>
        <v>0</v>
      </c>
      <c r="BK512" s="356" t="str">
        <f>J512</f>
        <v/>
      </c>
      <c r="BL512" s="357">
        <f>COUNTIF(M512,"NS")+COUNTIF(P512,"NS") + COUNTIF(S512,"NS")+ COUNTIF(V512,"NS")+ COUNTIF(Y512,"NS")+ COUNTIF(AB512,"NS")</f>
        <v>0</v>
      </c>
      <c r="BM512" s="358">
        <f>SUM(M512,P512,S512,V512,Y512,AB512)</f>
        <v>0</v>
      </c>
      <c r="BN512" s="359">
        <f>IF(OR(AND(BK512=0,BL512&gt;0),AND(BK512="NS",BM512&gt;0),AND(BK512="NS",BL512=0,BM512=0)),1,IF(OR(AND(BK512&gt;0,BL512&gt;1,BK512&gt;BM512),AND(BK512="NS",BL512=2),AND(BK512="NS",BM512=0,BL512&gt;0),BK512=BM512),0,IF(BK512="",0,1)))</f>
        <v>0</v>
      </c>
      <c r="BO512" s="356" t="str">
        <f>K512</f>
        <v/>
      </c>
      <c r="BP512" s="360">
        <f>COUNTIF(N512,"NS")+COUNTIF(Q512,"NS") + COUNTIF(T512,"NS")+ COUNTIF(W512,"NS")+ COUNTIF(Z512,"NS")+ COUNTIF(AC512,"NS")</f>
        <v>0</v>
      </c>
      <c r="BQ512" s="358">
        <f>SUM(N512,Q512,T512,W512,Z512,AC512)</f>
        <v>0</v>
      </c>
      <c r="BR512" s="359">
        <f>IF(OR(AND(BO512=0, BP512&gt;0),AND(BO512="NS", BQ512&gt;0), AND(BO512="NS", BP512=0, BQ512=0)), 1, IF(OR(AND(BO512&gt;0, BP512&gt;1,BO512&gt;BQ512), AND(BO512="NS", BP512=2), AND(BO512="NS", BQ512=0, BP512&gt;0), BO512=BQ512), 0,IF(BO512="",0,1)))</f>
        <v>0</v>
      </c>
      <c r="BS512" s="356" t="str">
        <f>L512</f>
        <v/>
      </c>
      <c r="BT512" s="357">
        <f>COUNTIF(O512,"NS")+COUNTIF(R512,"NS") + COUNTIF(U512,"NS")+ COUNTIF(X512,"NS")+ COUNTIF(AA512,"NS")+ COUNTIF(AD512,"NS")</f>
        <v>0</v>
      </c>
      <c r="BU512" s="358">
        <f>SUM(O512,R512,U512,X512,AA512,AD512)</f>
        <v>0</v>
      </c>
      <c r="BV512" s="359">
        <f>IF(OR(AND(BS512=0, BT512&gt;0),AND(BS512="NS", BU512&gt;0), AND(BS512="NS", BT512=0, BU512=0)), 1, IF(OR(AND(BS512&gt;0, BT512&gt;1,BS512&gt;BU512), AND(BS512="NS", BT512=2), AND(BS512="NS", BU512=0, BT512&gt;0), BS512=BU512), 0,IF(BS512="",0,1)))</f>
        <v>0</v>
      </c>
      <c r="BW512" s="293">
        <f>IF(SUM(AL512,AP512,AT512,AX512,BB512,BF512,BJ512,BN512,BR512,BV512)=0,0,1)</f>
        <v>0</v>
      </c>
      <c r="BX512" s="352" t="str">
        <f>IF(BW512=0,"",
IF(SUM(BW512:BW512)=1,BY512,
IF(BW632&gt;SUM(BW512:BW512),_xlfn.CONCAT(", ",BY512),
IF(BW632=SUM(BW512:BW512),_xlfn.CONCAT(" y ",BY512)))))</f>
        <v/>
      </c>
      <c r="BY512" s="120" t="s">
        <v>5125</v>
      </c>
      <c r="BZ512" s="290">
        <f>IF(AND(COUNTBLANK(D512)=1,COUNTA(M512:AD512)=0),0,IF(AND(COUNTBLANK(D512)=0,COUNTA(M512:AD512)=18),0,1))</f>
        <v>0</v>
      </c>
      <c r="CA512" s="293">
        <f>IF(BZ512=0,0,1)</f>
        <v>0</v>
      </c>
      <c r="CB512" s="283" t="str">
        <f>IF(CA512=0,"",
IF(SUM(CA512:CA512)=1,CC512,
IF(CA632&gt;SUM(CA512:CA512),_xlfn.CONCAT(", ",CC512),
IF(CA632=SUM(CA512:CA512),_xlfn.CONCAT(" y ",CC512)))))</f>
        <v/>
      </c>
      <c r="CC512" s="120" t="s">
        <v>5125</v>
      </c>
      <c r="CD512" s="361">
        <f>IF(SUM(Y512:AA631)&gt;0,1,0)</f>
        <v>0</v>
      </c>
    </row>
    <row r="513" spans="1:81" ht="15" customHeight="1">
      <c r="A513" s="62"/>
      <c r="B513" s="8"/>
      <c r="C513" s="35" t="s">
        <v>5025</v>
      </c>
      <c r="D513" s="800" t="str">
        <f>IF(CNGE_2026_M1_Secc1_Sub1!$D42="","",CNGE_2026_M1_Secc1_Sub1!$D42)</f>
        <v/>
      </c>
      <c r="E513" s="723"/>
      <c r="F513" s="723"/>
      <c r="G513" s="723"/>
      <c r="H513" s="723"/>
      <c r="I513" s="724"/>
      <c r="J513" s="637" t="str">
        <f t="shared" ref="J513:J543" si="83">IF(M377="","",M377)</f>
        <v/>
      </c>
      <c r="K513" s="637" t="str">
        <f t="shared" ref="K513:K543" si="84">IF(S377="","",S377)</f>
        <v/>
      </c>
      <c r="L513" s="637" t="str">
        <f t="shared" ref="L513:L543" si="85">IF(Y377="","",Y377)</f>
        <v/>
      </c>
      <c r="M513" s="638"/>
      <c r="N513" s="638"/>
      <c r="O513" s="638"/>
      <c r="P513" s="638"/>
      <c r="Q513" s="638"/>
      <c r="R513" s="638"/>
      <c r="S513" s="638"/>
      <c r="T513" s="638"/>
      <c r="U513" s="638"/>
      <c r="V513" s="638"/>
      <c r="W513" s="638"/>
      <c r="X513" s="638"/>
      <c r="Y513" s="638"/>
      <c r="Z513" s="638"/>
      <c r="AA513" s="638"/>
      <c r="AB513" s="638"/>
      <c r="AC513" s="638"/>
      <c r="AD513" s="638"/>
      <c r="AI513" t="str">
        <f t="shared" ref="AI513:AI543" si="86">J513</f>
        <v/>
      </c>
      <c r="AJ513">
        <f t="shared" ref="AJ513:AJ543" si="87">COUNTIF(K513:L513,"NS")</f>
        <v>0</v>
      </c>
      <c r="AK513">
        <f t="shared" ref="AK513:AK543" si="88">SUM(K513:L513)</f>
        <v>0</v>
      </c>
      <c r="AL513">
        <f t="shared" ref="AL513:AL543" si="89">IF(COUNTIF(J513:L513,"NA")=3,0,IF(OR(AND(AI513=0,AJ513&gt;0),AND(AI513="NS",AK513&gt;0), AND(AI513="NS", AJ513=0,AK513=0)), 1, IF(OR(AND(AI513&gt;0,AJ513&gt;1,AI513&gt;AK513), AND(AI513="NS",AJ513=2), AND(AI513="NS",AK513=0,AJ513&gt;0),AI513=AK513), 0,IF(AI513="",0,1))))</f>
        <v>0</v>
      </c>
      <c r="AM513">
        <f t="shared" ref="AM513:AM543" si="90">M513</f>
        <v>0</v>
      </c>
      <c r="AN513">
        <f t="shared" ref="AN513:AN543" si="91">COUNTIF(N513:O513,"NS")</f>
        <v>0</v>
      </c>
      <c r="AO513">
        <f t="shared" ref="AO513:AO543" si="92">SUM(N513:O513)</f>
        <v>0</v>
      </c>
      <c r="AP513">
        <f t="shared" ref="AP513:AP543" si="93">IF(COUNTIF(M513:O513,"NA")=3,0,IF(OR(AND(AM513=0,AN513&gt;0),AND(AM513="NS",AO513&gt;0), AND(AM513="NS", AN513=0,AO513=0)), 1, IF(OR(AND(AM513&gt;0,AN513&gt;1,AM513&gt;AO513), AND(AM513="NS",AN513=2), AND(AM513="NS",AO513=0,AN513&gt;0),AM513=AO513), 0, 1)))</f>
        <v>0</v>
      </c>
      <c r="AQ513">
        <f t="shared" ref="AQ513:AQ543" si="94">P513</f>
        <v>0</v>
      </c>
      <c r="AR513">
        <f t="shared" ref="AR513:AR543" si="95">COUNTIF(Q513:R513,"NS")</f>
        <v>0</v>
      </c>
      <c r="AS513">
        <f t="shared" ref="AS513:AS543" si="96">SUM(Q513:R513)</f>
        <v>0</v>
      </c>
      <c r="AT513">
        <f t="shared" ref="AT513:AT543" si="97">IF(COUNTIF(P513:R513,"NA")=3,0,IF(OR(AND(AQ513=0,AR513&gt;0),AND(AQ513="NS",AS513&gt;0), AND(AQ513="NS", AR513=0,AS513=0)), 1, IF(OR(AND(AQ513&gt;0,AR513&gt;1,AQ513&gt;AS513), AND(AQ513="NS",AR513=2), AND(AQ513="NS",AS513=0,AR513&gt;0),AQ513=AS513), 0, 1)))</f>
        <v>0</v>
      </c>
      <c r="AU513">
        <f t="shared" ref="AU513:AU543" si="98">S513</f>
        <v>0</v>
      </c>
      <c r="AV513">
        <f t="shared" ref="AV513:AV543" si="99">COUNTIF(T513:U513,"NS")</f>
        <v>0</v>
      </c>
      <c r="AW513">
        <f t="shared" ref="AW513:AW543" si="100">SUM(T513:U513)</f>
        <v>0</v>
      </c>
      <c r="AX513">
        <f t="shared" ref="AX513:AX543" si="101">IF(COUNTIF(S513:U513,"NA")=3,0,IF(OR(AND(AU513=0,AV513&gt;0),AND(AU513="NS",AW513&gt;0), AND(AU513="NS", AV513=0,AW513=0)), 1, IF(OR(AND(AU513&gt;0,AV513&gt;1,AU513&gt;AW513), AND(AU513="NS",AV513=2), AND(AU513="NS",AW513=0,AV513&gt;0),AU513=AW513), 0, 1)))</f>
        <v>0</v>
      </c>
      <c r="AY513">
        <f t="shared" ref="AY513:AY543" si="102">V513</f>
        <v>0</v>
      </c>
      <c r="AZ513">
        <f t="shared" ref="AZ513:AZ543" si="103">COUNTIF(W513:X513,"NS")</f>
        <v>0</v>
      </c>
      <c r="BA513">
        <f t="shared" ref="BA513:BA543" si="104">SUM(W513:X513)</f>
        <v>0</v>
      </c>
      <c r="BB513">
        <f t="shared" ref="BB513:BB543" si="105">IF(COUNTIF(V513:X513,"NA")=3,0,IF(OR(AND(AY513=0,AZ513&gt;0),AND(AY513="NS",BA513&gt;0), AND(AY513="NS", AZ513=0,BA513=0)), 1, IF(OR(AND(AY513&gt;0,AZ513&gt;1,AY513&gt;BA513), AND(AY513="NS",AZ513=2), AND(AY513="NS",BA513=0,AZ513&gt;0),AY513=BA513), 0, 1)))</f>
        <v>0</v>
      </c>
      <c r="BC513">
        <f t="shared" ref="BC513:BC543" si="106">Y513</f>
        <v>0</v>
      </c>
      <c r="BD513">
        <f t="shared" ref="BD513:BD543" si="107">COUNTIF(Z513:AA513,"NS")</f>
        <v>0</v>
      </c>
      <c r="BE513">
        <f t="shared" ref="BE513:BE543" si="108">SUM(Z513:AA513)</f>
        <v>0</v>
      </c>
      <c r="BF513">
        <f t="shared" ref="BF513:BF543" si="109">IF(COUNTIF(Y513:AA513,"NA")=3,0,IF(OR(AND(BC513=0,BD513&gt;0),AND(BC513="NS",BE513&gt;0), AND(BC513="NS", BD513=0,BE513=0)), 1, IF(OR(AND(BC513&gt;0,BD513&gt;1,BC513&gt;BE513), AND(BC513="NS",BD513=2), AND(BC513="NS",BE513=0,BD513&gt;0),BC513=BE513), 0, 1)))</f>
        <v>0</v>
      </c>
      <c r="BG513">
        <f t="shared" ref="BG513:BG543" si="110">AB513</f>
        <v>0</v>
      </c>
      <c r="BH513">
        <f t="shared" ref="BH513:BH543" si="111">COUNTIF(AC513:AD513,"NS")</f>
        <v>0</v>
      </c>
      <c r="BI513">
        <f t="shared" ref="BI513:BI543" si="112">SUM(AC513:AD513)</f>
        <v>0</v>
      </c>
      <c r="BJ513">
        <f t="shared" ref="BJ513:BJ543" si="113">IF(COUNTIF(AB513:AD513,"NA")=3,0,IF(OR(AND(BG513=0,BH513&gt;0),AND(BG513="NS",BI513&gt;0), AND(BG513="NS", BH513=0,BI513=0)), 1, IF(OR(AND(BG513&gt;0,BH513&gt;1,BG513&gt;BI513), AND(BG513="NS",BH513=2), AND(BG513="NS",BI513=0,BH513&gt;0),BG513=BI513), 0, 1)))</f>
        <v>0</v>
      </c>
      <c r="BK513" s="356" t="str">
        <f t="shared" ref="BK513:BK543" si="114">J513</f>
        <v/>
      </c>
      <c r="BL513" s="357">
        <f t="shared" ref="BL513:BL543" si="115">COUNTIF(M513,"NS")+COUNTIF(P513,"NS") + COUNTIF(S513,"NS")+ COUNTIF(V513,"NS")+ COUNTIF(Y513,"NS")+ COUNTIF(AB513,"NS")</f>
        <v>0</v>
      </c>
      <c r="BM513" s="358">
        <f t="shared" ref="BM513:BM543" si="116">SUM(M513,P513,S513,V513,Y513,AB513)</f>
        <v>0</v>
      </c>
      <c r="BN513" s="359">
        <f t="shared" ref="BN513:BN576" si="117">IF(OR(AND(BK513=0,BL513&gt;0),AND(BK513="NS",BM513&gt;0),AND(BK513="NS",BL513=0,BM513=0)),1,IF(OR(AND(BK513&gt;0,BL513&gt;1,BK513&gt;BM513),AND(BK513="NS",BL513=2),AND(BK513="NS",BM513=0,BL513&gt;0),BK513=BM513),0,IF(BK513="",0,1)))</f>
        <v>0</v>
      </c>
      <c r="BO513" s="356" t="str">
        <f t="shared" ref="BO513:BO543" si="118">K513</f>
        <v/>
      </c>
      <c r="BP513" s="360">
        <f t="shared" ref="BP513:BP543" si="119">COUNTIF(N513,"NS")+COUNTIF(Q513,"NS") + COUNTIF(T513,"NS")+ COUNTIF(W513,"NS")+ COUNTIF(Z513,"NS")+ COUNTIF(AC513,"NS")</f>
        <v>0</v>
      </c>
      <c r="BQ513" s="358">
        <f t="shared" ref="BQ513:BQ543" si="120">SUM(N513,Q513,T513,W513,Z513,AC513)</f>
        <v>0</v>
      </c>
      <c r="BR513" s="359">
        <f t="shared" ref="BR513:BR576" si="121">IF(OR(AND(BO513=0, BP513&gt;0),AND(BO513="NS", BQ513&gt;0), AND(BO513="NS", BP513=0, BQ513=0)), 1, IF(OR(AND(BO513&gt;0, BP513&gt;1,BO513&gt;BQ513), AND(BO513="NS", BP513=2), AND(BO513="NS", BQ513=0, BP513&gt;0), BO513=BQ513), 0,IF(BO513="",0,1)))</f>
        <v>0</v>
      </c>
      <c r="BS513" s="356" t="str">
        <f t="shared" ref="BS513:BS543" si="122">L513</f>
        <v/>
      </c>
      <c r="BT513" s="357">
        <f t="shared" ref="BT513:BT543" si="123">COUNTIF(O513,"NS")+COUNTIF(R513,"NS") + COUNTIF(U513,"NS")+ COUNTIF(X513,"NS")+ COUNTIF(AA513,"NS")+ COUNTIF(AD513,"NS")</f>
        <v>0</v>
      </c>
      <c r="BU513" s="358">
        <f t="shared" ref="BU513:BU543" si="124">SUM(O513,R513,U513,X513,AA513,AD513)</f>
        <v>0</v>
      </c>
      <c r="BV513" s="359">
        <f t="shared" ref="BV513:BV576" si="125">IF(OR(AND(BS513=0, BT513&gt;0),AND(BS513="NS", BU513&gt;0), AND(BS513="NS", BT513=0, BU513=0)), 1, IF(OR(AND(BS513&gt;0, BT513&gt;1,BS513&gt;BU513), AND(BS513="NS", BT513=2), AND(BS513="NS", BU513=0, BT513&gt;0), BS513=BU513), 0,IF(BS513="",0,1)))</f>
        <v>0</v>
      </c>
      <c r="BW513" s="293">
        <f t="shared" ref="BW513:BW543" si="126">IF(SUM(AL513,AP513,AT513,AX513,BB513,BF513,BJ513,BN513,BR513,BV513)=0,0,1)</f>
        <v>0</v>
      </c>
      <c r="BX513" s="352" t="str">
        <f>IF(BW513=0,"",
IF(SUM($BW$512:BW513)=1,BY513,
IF($BW$632&gt;SUM($BW$512:BW513),_xlfn.CONCAT(", ",BY513),
IF($BW$632=SUM($BW$512:BW513),_xlfn.CONCAT(" y ",BY513)))))</f>
        <v/>
      </c>
      <c r="BY513" s="120" t="s">
        <v>5127</v>
      </c>
      <c r="BZ513" s="290">
        <f t="shared" ref="BZ513:BZ543" si="127">IF(AND(COUNTBLANK(D513)=1,COUNTA(M513:AD513)=0),0,IF(AND(COUNTBLANK(D513)=0,COUNTA(M513:AD513)=18),0,1))</f>
        <v>0</v>
      </c>
      <c r="CA513" s="293">
        <f t="shared" ref="CA513:CA576" si="128">IF(BZ513=0,0,1)</f>
        <v>0</v>
      </c>
      <c r="CB513" s="283" t="str">
        <f>IF(CA513=0,"",
IF(SUM($CA$512:CA513)=1,CC513,
IF($CA$632&gt;SUM($CA$512:CA513),_xlfn.CONCAT(", ",CC513),
IF($CA$632=SUM($CA$512:CA513),_xlfn.CONCAT(" y ",CC513)))))</f>
        <v/>
      </c>
      <c r="CC513" s="120" t="s">
        <v>5127</v>
      </c>
    </row>
    <row r="514" spans="1:81" ht="15" customHeight="1">
      <c r="A514" s="62"/>
      <c r="B514" s="8"/>
      <c r="C514" s="35" t="s">
        <v>5027</v>
      </c>
      <c r="D514" s="800" t="str">
        <f>IF(CNGE_2026_M1_Secc1_Sub1!$D43="","",CNGE_2026_M1_Secc1_Sub1!$D43)</f>
        <v/>
      </c>
      <c r="E514" s="723"/>
      <c r="F514" s="723"/>
      <c r="G514" s="723"/>
      <c r="H514" s="723"/>
      <c r="I514" s="724"/>
      <c r="J514" s="637" t="str">
        <f t="shared" si="83"/>
        <v/>
      </c>
      <c r="K514" s="637" t="str">
        <f t="shared" si="84"/>
        <v/>
      </c>
      <c r="L514" s="637" t="str">
        <f t="shared" si="85"/>
        <v/>
      </c>
      <c r="M514" s="638"/>
      <c r="N514" s="638"/>
      <c r="O514" s="638"/>
      <c r="P514" s="638"/>
      <c r="Q514" s="638"/>
      <c r="R514" s="638"/>
      <c r="S514" s="638"/>
      <c r="T514" s="638"/>
      <c r="U514" s="638"/>
      <c r="V514" s="638"/>
      <c r="W514" s="638"/>
      <c r="X514" s="638"/>
      <c r="Y514" s="638"/>
      <c r="Z514" s="638"/>
      <c r="AA514" s="638"/>
      <c r="AB514" s="638"/>
      <c r="AC514" s="638"/>
      <c r="AD514" s="638"/>
      <c r="AI514" t="str">
        <f t="shared" si="86"/>
        <v/>
      </c>
      <c r="AJ514">
        <f t="shared" si="87"/>
        <v>0</v>
      </c>
      <c r="AK514">
        <f t="shared" si="88"/>
        <v>0</v>
      </c>
      <c r="AL514">
        <f t="shared" si="89"/>
        <v>0</v>
      </c>
      <c r="AM514">
        <f t="shared" si="90"/>
        <v>0</v>
      </c>
      <c r="AN514">
        <f t="shared" si="91"/>
        <v>0</v>
      </c>
      <c r="AO514">
        <f t="shared" si="92"/>
        <v>0</v>
      </c>
      <c r="AP514">
        <f t="shared" si="93"/>
        <v>0</v>
      </c>
      <c r="AQ514">
        <f t="shared" si="94"/>
        <v>0</v>
      </c>
      <c r="AR514">
        <f t="shared" si="95"/>
        <v>0</v>
      </c>
      <c r="AS514">
        <f t="shared" si="96"/>
        <v>0</v>
      </c>
      <c r="AT514">
        <f t="shared" si="97"/>
        <v>0</v>
      </c>
      <c r="AU514">
        <f t="shared" si="98"/>
        <v>0</v>
      </c>
      <c r="AV514">
        <f t="shared" si="99"/>
        <v>0</v>
      </c>
      <c r="AW514">
        <f t="shared" si="100"/>
        <v>0</v>
      </c>
      <c r="AX514">
        <f t="shared" si="101"/>
        <v>0</v>
      </c>
      <c r="AY514">
        <f t="shared" si="102"/>
        <v>0</v>
      </c>
      <c r="AZ514">
        <f t="shared" si="103"/>
        <v>0</v>
      </c>
      <c r="BA514">
        <f t="shared" si="104"/>
        <v>0</v>
      </c>
      <c r="BB514">
        <f t="shared" si="105"/>
        <v>0</v>
      </c>
      <c r="BC514">
        <f t="shared" si="106"/>
        <v>0</v>
      </c>
      <c r="BD514">
        <f t="shared" si="107"/>
        <v>0</v>
      </c>
      <c r="BE514">
        <f t="shared" si="108"/>
        <v>0</v>
      </c>
      <c r="BF514">
        <f t="shared" si="109"/>
        <v>0</v>
      </c>
      <c r="BG514">
        <f t="shared" si="110"/>
        <v>0</v>
      </c>
      <c r="BH514">
        <f t="shared" si="111"/>
        <v>0</v>
      </c>
      <c r="BI514">
        <f t="shared" si="112"/>
        <v>0</v>
      </c>
      <c r="BJ514">
        <f t="shared" si="113"/>
        <v>0</v>
      </c>
      <c r="BK514" s="356" t="str">
        <f t="shared" si="114"/>
        <v/>
      </c>
      <c r="BL514" s="357">
        <f t="shared" si="115"/>
        <v>0</v>
      </c>
      <c r="BM514" s="358">
        <f t="shared" si="116"/>
        <v>0</v>
      </c>
      <c r="BN514" s="359">
        <f t="shared" si="117"/>
        <v>0</v>
      </c>
      <c r="BO514" s="356" t="str">
        <f t="shared" si="118"/>
        <v/>
      </c>
      <c r="BP514" s="360">
        <f t="shared" si="119"/>
        <v>0</v>
      </c>
      <c r="BQ514" s="358">
        <f t="shared" si="120"/>
        <v>0</v>
      </c>
      <c r="BR514" s="359">
        <f t="shared" si="121"/>
        <v>0</v>
      </c>
      <c r="BS514" s="356" t="str">
        <f t="shared" si="122"/>
        <v/>
      </c>
      <c r="BT514" s="357">
        <f t="shared" si="123"/>
        <v>0</v>
      </c>
      <c r="BU514" s="358">
        <f t="shared" si="124"/>
        <v>0</v>
      </c>
      <c r="BV514" s="359">
        <f t="shared" si="125"/>
        <v>0</v>
      </c>
      <c r="BW514" s="293">
        <f t="shared" si="126"/>
        <v>0</v>
      </c>
      <c r="BX514" s="352" t="str">
        <f>IF(BW514=0,"",
IF(SUM($BW$512:BW514)=1,BY514,
IF($BW$632&gt;SUM($BW$512:BW514),_xlfn.CONCAT(", ",BY514),
IF($BW$632=SUM($BW$512:BW514),_xlfn.CONCAT(" y ",BY514)))))</f>
        <v/>
      </c>
      <c r="BY514" s="120" t="s">
        <v>5129</v>
      </c>
      <c r="BZ514" s="290">
        <f t="shared" si="127"/>
        <v>0</v>
      </c>
      <c r="CA514" s="293">
        <f t="shared" si="128"/>
        <v>0</v>
      </c>
      <c r="CB514" s="283" t="str">
        <f>IF(CA514=0,"",
IF(SUM($CA$512:CA514)=1,CC514,
IF($CA$632&gt;SUM($CA$512:CA514),_xlfn.CONCAT(", ",CC514),
IF($CA$632=SUM($CA$512:CA514),_xlfn.CONCAT(" y ",CC514)))))</f>
        <v/>
      </c>
      <c r="CC514" s="120" t="s">
        <v>5129</v>
      </c>
    </row>
    <row r="515" spans="1:81" ht="15" customHeight="1">
      <c r="A515" s="62"/>
      <c r="B515" s="8"/>
      <c r="C515" s="35" t="s">
        <v>5029</v>
      </c>
      <c r="D515" s="800" t="str">
        <f>IF(CNGE_2026_M1_Secc1_Sub1!$D44="","",CNGE_2026_M1_Secc1_Sub1!$D44)</f>
        <v/>
      </c>
      <c r="E515" s="723"/>
      <c r="F515" s="723"/>
      <c r="G515" s="723"/>
      <c r="H515" s="723"/>
      <c r="I515" s="724"/>
      <c r="J515" s="637" t="str">
        <f t="shared" si="83"/>
        <v/>
      </c>
      <c r="K515" s="637" t="str">
        <f t="shared" si="84"/>
        <v/>
      </c>
      <c r="L515" s="637" t="str">
        <f t="shared" si="85"/>
        <v/>
      </c>
      <c r="M515" s="638"/>
      <c r="N515" s="638"/>
      <c r="O515" s="638"/>
      <c r="P515" s="638"/>
      <c r="Q515" s="638"/>
      <c r="R515" s="638"/>
      <c r="S515" s="638"/>
      <c r="T515" s="638"/>
      <c r="U515" s="638"/>
      <c r="V515" s="638"/>
      <c r="W515" s="638"/>
      <c r="X515" s="638"/>
      <c r="Y515" s="638"/>
      <c r="Z515" s="638"/>
      <c r="AA515" s="638"/>
      <c r="AB515" s="638"/>
      <c r="AC515" s="638"/>
      <c r="AD515" s="638"/>
      <c r="AI515" t="str">
        <f t="shared" si="86"/>
        <v/>
      </c>
      <c r="AJ515">
        <f t="shared" si="87"/>
        <v>0</v>
      </c>
      <c r="AK515">
        <f t="shared" si="88"/>
        <v>0</v>
      </c>
      <c r="AL515">
        <f t="shared" si="89"/>
        <v>0</v>
      </c>
      <c r="AM515">
        <f t="shared" si="90"/>
        <v>0</v>
      </c>
      <c r="AN515">
        <f t="shared" si="91"/>
        <v>0</v>
      </c>
      <c r="AO515">
        <f t="shared" si="92"/>
        <v>0</v>
      </c>
      <c r="AP515">
        <f t="shared" si="93"/>
        <v>0</v>
      </c>
      <c r="AQ515">
        <f t="shared" si="94"/>
        <v>0</v>
      </c>
      <c r="AR515">
        <f t="shared" si="95"/>
        <v>0</v>
      </c>
      <c r="AS515">
        <f t="shared" si="96"/>
        <v>0</v>
      </c>
      <c r="AT515">
        <f t="shared" si="97"/>
        <v>0</v>
      </c>
      <c r="AU515">
        <f t="shared" si="98"/>
        <v>0</v>
      </c>
      <c r="AV515">
        <f t="shared" si="99"/>
        <v>0</v>
      </c>
      <c r="AW515">
        <f t="shared" si="100"/>
        <v>0</v>
      </c>
      <c r="AX515">
        <f t="shared" si="101"/>
        <v>0</v>
      </c>
      <c r="AY515">
        <f t="shared" si="102"/>
        <v>0</v>
      </c>
      <c r="AZ515">
        <f t="shared" si="103"/>
        <v>0</v>
      </c>
      <c r="BA515">
        <f t="shared" si="104"/>
        <v>0</v>
      </c>
      <c r="BB515">
        <f t="shared" si="105"/>
        <v>0</v>
      </c>
      <c r="BC515">
        <f t="shared" si="106"/>
        <v>0</v>
      </c>
      <c r="BD515">
        <f t="shared" si="107"/>
        <v>0</v>
      </c>
      <c r="BE515">
        <f t="shared" si="108"/>
        <v>0</v>
      </c>
      <c r="BF515">
        <f t="shared" si="109"/>
        <v>0</v>
      </c>
      <c r="BG515">
        <f t="shared" si="110"/>
        <v>0</v>
      </c>
      <c r="BH515">
        <f t="shared" si="111"/>
        <v>0</v>
      </c>
      <c r="BI515">
        <f t="shared" si="112"/>
        <v>0</v>
      </c>
      <c r="BJ515">
        <f t="shared" si="113"/>
        <v>0</v>
      </c>
      <c r="BK515" s="356" t="str">
        <f t="shared" si="114"/>
        <v/>
      </c>
      <c r="BL515" s="357">
        <f t="shared" si="115"/>
        <v>0</v>
      </c>
      <c r="BM515" s="358">
        <f t="shared" si="116"/>
        <v>0</v>
      </c>
      <c r="BN515" s="359">
        <f t="shared" si="117"/>
        <v>0</v>
      </c>
      <c r="BO515" s="356" t="str">
        <f t="shared" si="118"/>
        <v/>
      </c>
      <c r="BP515" s="360">
        <f t="shared" si="119"/>
        <v>0</v>
      </c>
      <c r="BQ515" s="358">
        <f t="shared" si="120"/>
        <v>0</v>
      </c>
      <c r="BR515" s="359">
        <f t="shared" si="121"/>
        <v>0</v>
      </c>
      <c r="BS515" s="356" t="str">
        <f t="shared" si="122"/>
        <v/>
      </c>
      <c r="BT515" s="357">
        <f t="shared" si="123"/>
        <v>0</v>
      </c>
      <c r="BU515" s="358">
        <f t="shared" si="124"/>
        <v>0</v>
      </c>
      <c r="BV515" s="359">
        <f t="shared" si="125"/>
        <v>0</v>
      </c>
      <c r="BW515" s="293">
        <f t="shared" si="126"/>
        <v>0</v>
      </c>
      <c r="BX515" s="352" t="str">
        <f>IF(BW515=0,"",
IF(SUM($BW$512:BW515)=1,BY515,
IF($BW$632&gt;SUM($BW$512:BW515),_xlfn.CONCAT(", ",BY515),
IF($BW$632=SUM($BW$512:BW515),_xlfn.CONCAT(" y ",BY515)))))</f>
        <v/>
      </c>
      <c r="BY515" s="120" t="s">
        <v>5131</v>
      </c>
      <c r="BZ515" s="290">
        <f t="shared" si="127"/>
        <v>0</v>
      </c>
      <c r="CA515" s="293">
        <f t="shared" si="128"/>
        <v>0</v>
      </c>
      <c r="CB515" s="283" t="str">
        <f>IF(CA515=0,"",
IF(SUM($CA$512:CA515)=1,CC515,
IF($CA$632&gt;SUM($CA$512:CA515),_xlfn.CONCAT(", ",CC515),
IF($CA$632=SUM($CA$512:CA515),_xlfn.CONCAT(" y ",CC515)))))</f>
        <v/>
      </c>
      <c r="CC515" s="120" t="s">
        <v>5131</v>
      </c>
    </row>
    <row r="516" spans="1:81" ht="15" customHeight="1">
      <c r="A516" s="62"/>
      <c r="B516" s="8"/>
      <c r="C516" s="35" t="s">
        <v>5031</v>
      </c>
      <c r="D516" s="800" t="str">
        <f>IF(CNGE_2026_M1_Secc1_Sub1!$D45="","",CNGE_2026_M1_Secc1_Sub1!$D45)</f>
        <v/>
      </c>
      <c r="E516" s="723"/>
      <c r="F516" s="723"/>
      <c r="G516" s="723"/>
      <c r="H516" s="723"/>
      <c r="I516" s="724"/>
      <c r="J516" s="637" t="str">
        <f t="shared" si="83"/>
        <v/>
      </c>
      <c r="K516" s="637" t="str">
        <f t="shared" si="84"/>
        <v/>
      </c>
      <c r="L516" s="637" t="str">
        <f t="shared" si="85"/>
        <v/>
      </c>
      <c r="M516" s="638"/>
      <c r="N516" s="638"/>
      <c r="O516" s="638"/>
      <c r="P516" s="638"/>
      <c r="Q516" s="638"/>
      <c r="R516" s="638"/>
      <c r="S516" s="638"/>
      <c r="T516" s="638"/>
      <c r="U516" s="638"/>
      <c r="V516" s="638"/>
      <c r="W516" s="638"/>
      <c r="X516" s="638"/>
      <c r="Y516" s="638"/>
      <c r="Z516" s="638"/>
      <c r="AA516" s="638"/>
      <c r="AB516" s="638"/>
      <c r="AC516" s="638"/>
      <c r="AD516" s="638"/>
      <c r="AI516" t="str">
        <f t="shared" si="86"/>
        <v/>
      </c>
      <c r="AJ516">
        <f t="shared" si="87"/>
        <v>0</v>
      </c>
      <c r="AK516">
        <f t="shared" si="88"/>
        <v>0</v>
      </c>
      <c r="AL516">
        <f t="shared" si="89"/>
        <v>0</v>
      </c>
      <c r="AM516">
        <f t="shared" si="90"/>
        <v>0</v>
      </c>
      <c r="AN516">
        <f t="shared" si="91"/>
        <v>0</v>
      </c>
      <c r="AO516">
        <f t="shared" si="92"/>
        <v>0</v>
      </c>
      <c r="AP516">
        <f t="shared" si="93"/>
        <v>0</v>
      </c>
      <c r="AQ516">
        <f t="shared" si="94"/>
        <v>0</v>
      </c>
      <c r="AR516">
        <f t="shared" si="95"/>
        <v>0</v>
      </c>
      <c r="AS516">
        <f t="shared" si="96"/>
        <v>0</v>
      </c>
      <c r="AT516">
        <f t="shared" si="97"/>
        <v>0</v>
      </c>
      <c r="AU516">
        <f t="shared" si="98"/>
        <v>0</v>
      </c>
      <c r="AV516">
        <f t="shared" si="99"/>
        <v>0</v>
      </c>
      <c r="AW516">
        <f t="shared" si="100"/>
        <v>0</v>
      </c>
      <c r="AX516">
        <f t="shared" si="101"/>
        <v>0</v>
      </c>
      <c r="AY516">
        <f t="shared" si="102"/>
        <v>0</v>
      </c>
      <c r="AZ516">
        <f t="shared" si="103"/>
        <v>0</v>
      </c>
      <c r="BA516">
        <f t="shared" si="104"/>
        <v>0</v>
      </c>
      <c r="BB516">
        <f t="shared" si="105"/>
        <v>0</v>
      </c>
      <c r="BC516">
        <f t="shared" si="106"/>
        <v>0</v>
      </c>
      <c r="BD516">
        <f t="shared" si="107"/>
        <v>0</v>
      </c>
      <c r="BE516">
        <f t="shared" si="108"/>
        <v>0</v>
      </c>
      <c r="BF516">
        <f t="shared" si="109"/>
        <v>0</v>
      </c>
      <c r="BG516">
        <f t="shared" si="110"/>
        <v>0</v>
      </c>
      <c r="BH516">
        <f t="shared" si="111"/>
        <v>0</v>
      </c>
      <c r="BI516">
        <f t="shared" si="112"/>
        <v>0</v>
      </c>
      <c r="BJ516">
        <f t="shared" si="113"/>
        <v>0</v>
      </c>
      <c r="BK516" s="356" t="str">
        <f t="shared" si="114"/>
        <v/>
      </c>
      <c r="BL516" s="357">
        <f t="shared" si="115"/>
        <v>0</v>
      </c>
      <c r="BM516" s="358">
        <f t="shared" si="116"/>
        <v>0</v>
      </c>
      <c r="BN516" s="359">
        <f t="shared" si="117"/>
        <v>0</v>
      </c>
      <c r="BO516" s="356" t="str">
        <f t="shared" si="118"/>
        <v/>
      </c>
      <c r="BP516" s="360">
        <f t="shared" si="119"/>
        <v>0</v>
      </c>
      <c r="BQ516" s="358">
        <f t="shared" si="120"/>
        <v>0</v>
      </c>
      <c r="BR516" s="359">
        <f t="shared" si="121"/>
        <v>0</v>
      </c>
      <c r="BS516" s="356" t="str">
        <f t="shared" si="122"/>
        <v/>
      </c>
      <c r="BT516" s="357">
        <f t="shared" si="123"/>
        <v>0</v>
      </c>
      <c r="BU516" s="358">
        <f t="shared" si="124"/>
        <v>0</v>
      </c>
      <c r="BV516" s="359">
        <f t="shared" si="125"/>
        <v>0</v>
      </c>
      <c r="BW516" s="293">
        <f t="shared" si="126"/>
        <v>0</v>
      </c>
      <c r="BX516" s="352" t="str">
        <f>IF(BW516=0,"",
IF(SUM($BW$512:BW516)=1,BY516,
IF($BW$632&gt;SUM($BW$512:BW516),_xlfn.CONCAT(", ",BY516),
IF($BW$632=SUM($BW$512:BW516),_xlfn.CONCAT(" y ",BY516)))))</f>
        <v/>
      </c>
      <c r="BY516" s="120" t="s">
        <v>5133</v>
      </c>
      <c r="BZ516" s="290">
        <f t="shared" si="127"/>
        <v>0</v>
      </c>
      <c r="CA516" s="293">
        <f t="shared" si="128"/>
        <v>0</v>
      </c>
      <c r="CB516" s="283" t="str">
        <f>IF(CA516=0,"",
IF(SUM($CA$512:CA516)=1,CC516,
IF($CA$632&gt;SUM($CA$512:CA516),_xlfn.CONCAT(", ",CC516),
IF($CA$632=SUM($CA$512:CA516),_xlfn.CONCAT(" y ",CC516)))))</f>
        <v/>
      </c>
      <c r="CC516" s="120" t="s">
        <v>5133</v>
      </c>
    </row>
    <row r="517" spans="1:81" ht="15" customHeight="1">
      <c r="A517" s="62"/>
      <c r="B517" s="8"/>
      <c r="C517" s="35" t="s">
        <v>5033</v>
      </c>
      <c r="D517" s="800" t="str">
        <f>IF(CNGE_2026_M1_Secc1_Sub1!$D46="","",CNGE_2026_M1_Secc1_Sub1!$D46)</f>
        <v/>
      </c>
      <c r="E517" s="723"/>
      <c r="F517" s="723"/>
      <c r="G517" s="723"/>
      <c r="H517" s="723"/>
      <c r="I517" s="724"/>
      <c r="J517" s="637" t="str">
        <f t="shared" si="83"/>
        <v/>
      </c>
      <c r="K517" s="637" t="str">
        <f t="shared" si="84"/>
        <v/>
      </c>
      <c r="L517" s="637" t="str">
        <f t="shared" si="85"/>
        <v/>
      </c>
      <c r="M517" s="638"/>
      <c r="N517" s="638"/>
      <c r="O517" s="638"/>
      <c r="P517" s="638"/>
      <c r="Q517" s="638"/>
      <c r="R517" s="638"/>
      <c r="S517" s="638"/>
      <c r="T517" s="638"/>
      <c r="U517" s="638"/>
      <c r="V517" s="638"/>
      <c r="W517" s="638"/>
      <c r="X517" s="638"/>
      <c r="Y517" s="638"/>
      <c r="Z517" s="638"/>
      <c r="AA517" s="638"/>
      <c r="AB517" s="638"/>
      <c r="AC517" s="638"/>
      <c r="AD517" s="638"/>
      <c r="AI517" t="str">
        <f t="shared" si="86"/>
        <v/>
      </c>
      <c r="AJ517">
        <f t="shared" si="87"/>
        <v>0</v>
      </c>
      <c r="AK517">
        <f t="shared" si="88"/>
        <v>0</v>
      </c>
      <c r="AL517">
        <f t="shared" si="89"/>
        <v>0</v>
      </c>
      <c r="AM517">
        <f t="shared" si="90"/>
        <v>0</v>
      </c>
      <c r="AN517">
        <f t="shared" si="91"/>
        <v>0</v>
      </c>
      <c r="AO517">
        <f t="shared" si="92"/>
        <v>0</v>
      </c>
      <c r="AP517">
        <f t="shared" si="93"/>
        <v>0</v>
      </c>
      <c r="AQ517">
        <f t="shared" si="94"/>
        <v>0</v>
      </c>
      <c r="AR517">
        <f t="shared" si="95"/>
        <v>0</v>
      </c>
      <c r="AS517">
        <f t="shared" si="96"/>
        <v>0</v>
      </c>
      <c r="AT517">
        <f t="shared" si="97"/>
        <v>0</v>
      </c>
      <c r="AU517">
        <f t="shared" si="98"/>
        <v>0</v>
      </c>
      <c r="AV517">
        <f t="shared" si="99"/>
        <v>0</v>
      </c>
      <c r="AW517">
        <f t="shared" si="100"/>
        <v>0</v>
      </c>
      <c r="AX517">
        <f t="shared" si="101"/>
        <v>0</v>
      </c>
      <c r="AY517">
        <f t="shared" si="102"/>
        <v>0</v>
      </c>
      <c r="AZ517">
        <f t="shared" si="103"/>
        <v>0</v>
      </c>
      <c r="BA517">
        <f t="shared" si="104"/>
        <v>0</v>
      </c>
      <c r="BB517">
        <f t="shared" si="105"/>
        <v>0</v>
      </c>
      <c r="BC517">
        <f t="shared" si="106"/>
        <v>0</v>
      </c>
      <c r="BD517">
        <f t="shared" si="107"/>
        <v>0</v>
      </c>
      <c r="BE517">
        <f t="shared" si="108"/>
        <v>0</v>
      </c>
      <c r="BF517">
        <f t="shared" si="109"/>
        <v>0</v>
      </c>
      <c r="BG517">
        <f t="shared" si="110"/>
        <v>0</v>
      </c>
      <c r="BH517">
        <f t="shared" si="111"/>
        <v>0</v>
      </c>
      <c r="BI517">
        <f t="shared" si="112"/>
        <v>0</v>
      </c>
      <c r="BJ517">
        <f t="shared" si="113"/>
        <v>0</v>
      </c>
      <c r="BK517" s="356" t="str">
        <f t="shared" si="114"/>
        <v/>
      </c>
      <c r="BL517" s="357">
        <f t="shared" si="115"/>
        <v>0</v>
      </c>
      <c r="BM517" s="358">
        <f t="shared" si="116"/>
        <v>0</v>
      </c>
      <c r="BN517" s="359">
        <f t="shared" si="117"/>
        <v>0</v>
      </c>
      <c r="BO517" s="356" t="str">
        <f t="shared" si="118"/>
        <v/>
      </c>
      <c r="BP517" s="360">
        <f t="shared" si="119"/>
        <v>0</v>
      </c>
      <c r="BQ517" s="358">
        <f t="shared" si="120"/>
        <v>0</v>
      </c>
      <c r="BR517" s="359">
        <f t="shared" si="121"/>
        <v>0</v>
      </c>
      <c r="BS517" s="356" t="str">
        <f t="shared" si="122"/>
        <v/>
      </c>
      <c r="BT517" s="357">
        <f t="shared" si="123"/>
        <v>0</v>
      </c>
      <c r="BU517" s="358">
        <f t="shared" si="124"/>
        <v>0</v>
      </c>
      <c r="BV517" s="359">
        <f t="shared" si="125"/>
        <v>0</v>
      </c>
      <c r="BW517" s="293">
        <f t="shared" si="126"/>
        <v>0</v>
      </c>
      <c r="BX517" s="352" t="str">
        <f>IF(BW517=0,"",
IF(SUM($BW$512:BW517)=1,BY517,
IF($BW$632&gt;SUM($BW$512:BW517),_xlfn.CONCAT(", ",BY517),
IF($BW$632=SUM($BW$512:BW517),_xlfn.CONCAT(" y ",BY517)))))</f>
        <v/>
      </c>
      <c r="BY517" s="120" t="s">
        <v>5135</v>
      </c>
      <c r="BZ517" s="290">
        <f t="shared" si="127"/>
        <v>0</v>
      </c>
      <c r="CA517" s="293">
        <f t="shared" si="128"/>
        <v>0</v>
      </c>
      <c r="CB517" s="283" t="str">
        <f>IF(CA517=0,"",
IF(SUM($CA$512:CA517)=1,CC517,
IF($CA$632&gt;SUM($CA$512:CA517),_xlfn.CONCAT(", ",CC517),
IF($CA$632=SUM($CA$512:CA517),_xlfn.CONCAT(" y ",CC517)))))</f>
        <v/>
      </c>
      <c r="CC517" s="120" t="s">
        <v>5135</v>
      </c>
    </row>
    <row r="518" spans="1:81" ht="15" customHeight="1">
      <c r="A518" s="62"/>
      <c r="B518" s="8"/>
      <c r="C518" s="35" t="s">
        <v>5035</v>
      </c>
      <c r="D518" s="800" t="str">
        <f>IF(CNGE_2026_M1_Secc1_Sub1!$D47="","",CNGE_2026_M1_Secc1_Sub1!$D47)</f>
        <v/>
      </c>
      <c r="E518" s="723"/>
      <c r="F518" s="723"/>
      <c r="G518" s="723"/>
      <c r="H518" s="723"/>
      <c r="I518" s="724"/>
      <c r="J518" s="637" t="str">
        <f t="shared" si="83"/>
        <v/>
      </c>
      <c r="K518" s="637" t="str">
        <f t="shared" si="84"/>
        <v/>
      </c>
      <c r="L518" s="637" t="str">
        <f t="shared" si="85"/>
        <v/>
      </c>
      <c r="M518" s="638"/>
      <c r="N518" s="638"/>
      <c r="O518" s="638"/>
      <c r="P518" s="638"/>
      <c r="Q518" s="638"/>
      <c r="R518" s="638"/>
      <c r="S518" s="638"/>
      <c r="T518" s="638"/>
      <c r="U518" s="638"/>
      <c r="V518" s="638"/>
      <c r="W518" s="638"/>
      <c r="X518" s="638"/>
      <c r="Y518" s="638"/>
      <c r="Z518" s="638"/>
      <c r="AA518" s="638"/>
      <c r="AB518" s="638"/>
      <c r="AC518" s="638"/>
      <c r="AD518" s="638"/>
      <c r="AI518" t="str">
        <f t="shared" si="86"/>
        <v/>
      </c>
      <c r="AJ518">
        <f t="shared" si="87"/>
        <v>0</v>
      </c>
      <c r="AK518">
        <f t="shared" si="88"/>
        <v>0</v>
      </c>
      <c r="AL518">
        <f t="shared" si="89"/>
        <v>0</v>
      </c>
      <c r="AM518">
        <f t="shared" si="90"/>
        <v>0</v>
      </c>
      <c r="AN518">
        <f t="shared" si="91"/>
        <v>0</v>
      </c>
      <c r="AO518">
        <f t="shared" si="92"/>
        <v>0</v>
      </c>
      <c r="AP518">
        <f t="shared" si="93"/>
        <v>0</v>
      </c>
      <c r="AQ518">
        <f t="shared" si="94"/>
        <v>0</v>
      </c>
      <c r="AR518">
        <f t="shared" si="95"/>
        <v>0</v>
      </c>
      <c r="AS518">
        <f t="shared" si="96"/>
        <v>0</v>
      </c>
      <c r="AT518">
        <f t="shared" si="97"/>
        <v>0</v>
      </c>
      <c r="AU518">
        <f t="shared" si="98"/>
        <v>0</v>
      </c>
      <c r="AV518">
        <f t="shared" si="99"/>
        <v>0</v>
      </c>
      <c r="AW518">
        <f t="shared" si="100"/>
        <v>0</v>
      </c>
      <c r="AX518">
        <f t="shared" si="101"/>
        <v>0</v>
      </c>
      <c r="AY518">
        <f t="shared" si="102"/>
        <v>0</v>
      </c>
      <c r="AZ518">
        <f t="shared" si="103"/>
        <v>0</v>
      </c>
      <c r="BA518">
        <f t="shared" si="104"/>
        <v>0</v>
      </c>
      <c r="BB518">
        <f t="shared" si="105"/>
        <v>0</v>
      </c>
      <c r="BC518">
        <f t="shared" si="106"/>
        <v>0</v>
      </c>
      <c r="BD518">
        <f t="shared" si="107"/>
        <v>0</v>
      </c>
      <c r="BE518">
        <f t="shared" si="108"/>
        <v>0</v>
      </c>
      <c r="BF518">
        <f t="shared" si="109"/>
        <v>0</v>
      </c>
      <c r="BG518">
        <f t="shared" si="110"/>
        <v>0</v>
      </c>
      <c r="BH518">
        <f t="shared" si="111"/>
        <v>0</v>
      </c>
      <c r="BI518">
        <f t="shared" si="112"/>
        <v>0</v>
      </c>
      <c r="BJ518">
        <f t="shared" si="113"/>
        <v>0</v>
      </c>
      <c r="BK518" s="356" t="str">
        <f t="shared" si="114"/>
        <v/>
      </c>
      <c r="BL518" s="357">
        <f t="shared" si="115"/>
        <v>0</v>
      </c>
      <c r="BM518" s="358">
        <f t="shared" si="116"/>
        <v>0</v>
      </c>
      <c r="BN518" s="359">
        <f t="shared" si="117"/>
        <v>0</v>
      </c>
      <c r="BO518" s="356" t="str">
        <f t="shared" si="118"/>
        <v/>
      </c>
      <c r="BP518" s="360">
        <f t="shared" si="119"/>
        <v>0</v>
      </c>
      <c r="BQ518" s="358">
        <f t="shared" si="120"/>
        <v>0</v>
      </c>
      <c r="BR518" s="359">
        <f t="shared" si="121"/>
        <v>0</v>
      </c>
      <c r="BS518" s="356" t="str">
        <f t="shared" si="122"/>
        <v/>
      </c>
      <c r="BT518" s="357">
        <f t="shared" si="123"/>
        <v>0</v>
      </c>
      <c r="BU518" s="358">
        <f t="shared" si="124"/>
        <v>0</v>
      </c>
      <c r="BV518" s="359">
        <f t="shared" si="125"/>
        <v>0</v>
      </c>
      <c r="BW518" s="293">
        <f t="shared" si="126"/>
        <v>0</v>
      </c>
      <c r="BX518" s="352" t="str">
        <f>IF(BW518=0,"",
IF(SUM($BW$512:BW518)=1,BY518,
IF($BW$632&gt;SUM($BW$512:BW518),_xlfn.CONCAT(", ",BY518),
IF($BW$632=SUM($BW$512:BW518),_xlfn.CONCAT(" y ",BY518)))))</f>
        <v/>
      </c>
      <c r="BY518" s="120" t="s">
        <v>5137</v>
      </c>
      <c r="BZ518" s="290">
        <f t="shared" si="127"/>
        <v>0</v>
      </c>
      <c r="CA518" s="293">
        <f t="shared" si="128"/>
        <v>0</v>
      </c>
      <c r="CB518" s="283" t="str">
        <f>IF(CA518=0,"",
IF(SUM($CA$512:CA518)=1,CC518,
IF($CA$632&gt;SUM($CA$512:CA518),_xlfn.CONCAT(", ",CC518),
IF($CA$632=SUM($CA$512:CA518),_xlfn.CONCAT(" y ",CC518)))))</f>
        <v/>
      </c>
      <c r="CC518" s="120" t="s">
        <v>5137</v>
      </c>
    </row>
    <row r="519" spans="1:81" ht="15" customHeight="1">
      <c r="A519" s="62"/>
      <c r="B519" s="8"/>
      <c r="C519" s="35" t="s">
        <v>5037</v>
      </c>
      <c r="D519" s="800" t="str">
        <f>IF(CNGE_2026_M1_Secc1_Sub1!$D48="","",CNGE_2026_M1_Secc1_Sub1!$D48)</f>
        <v/>
      </c>
      <c r="E519" s="723"/>
      <c r="F519" s="723"/>
      <c r="G519" s="723"/>
      <c r="H519" s="723"/>
      <c r="I519" s="724"/>
      <c r="J519" s="637" t="str">
        <f t="shared" si="83"/>
        <v/>
      </c>
      <c r="K519" s="637" t="str">
        <f t="shared" si="84"/>
        <v/>
      </c>
      <c r="L519" s="637" t="str">
        <f t="shared" si="85"/>
        <v/>
      </c>
      <c r="M519" s="638"/>
      <c r="N519" s="638"/>
      <c r="O519" s="638"/>
      <c r="P519" s="638"/>
      <c r="Q519" s="638"/>
      <c r="R519" s="638"/>
      <c r="S519" s="638"/>
      <c r="T519" s="638"/>
      <c r="U519" s="638"/>
      <c r="V519" s="638"/>
      <c r="W519" s="638"/>
      <c r="X519" s="638"/>
      <c r="Y519" s="638"/>
      <c r="Z519" s="638"/>
      <c r="AA519" s="638"/>
      <c r="AB519" s="638"/>
      <c r="AC519" s="638"/>
      <c r="AD519" s="638"/>
      <c r="AI519" t="str">
        <f t="shared" si="86"/>
        <v/>
      </c>
      <c r="AJ519">
        <f t="shared" si="87"/>
        <v>0</v>
      </c>
      <c r="AK519">
        <f t="shared" si="88"/>
        <v>0</v>
      </c>
      <c r="AL519">
        <f t="shared" si="89"/>
        <v>0</v>
      </c>
      <c r="AM519">
        <f t="shared" si="90"/>
        <v>0</v>
      </c>
      <c r="AN519">
        <f t="shared" si="91"/>
        <v>0</v>
      </c>
      <c r="AO519">
        <f t="shared" si="92"/>
        <v>0</v>
      </c>
      <c r="AP519">
        <f t="shared" si="93"/>
        <v>0</v>
      </c>
      <c r="AQ519">
        <f t="shared" si="94"/>
        <v>0</v>
      </c>
      <c r="AR519">
        <f t="shared" si="95"/>
        <v>0</v>
      </c>
      <c r="AS519">
        <f t="shared" si="96"/>
        <v>0</v>
      </c>
      <c r="AT519">
        <f t="shared" si="97"/>
        <v>0</v>
      </c>
      <c r="AU519">
        <f t="shared" si="98"/>
        <v>0</v>
      </c>
      <c r="AV519">
        <f t="shared" si="99"/>
        <v>0</v>
      </c>
      <c r="AW519">
        <f t="shared" si="100"/>
        <v>0</v>
      </c>
      <c r="AX519">
        <f t="shared" si="101"/>
        <v>0</v>
      </c>
      <c r="AY519">
        <f t="shared" si="102"/>
        <v>0</v>
      </c>
      <c r="AZ519">
        <f t="shared" si="103"/>
        <v>0</v>
      </c>
      <c r="BA519">
        <f t="shared" si="104"/>
        <v>0</v>
      </c>
      <c r="BB519">
        <f t="shared" si="105"/>
        <v>0</v>
      </c>
      <c r="BC519">
        <f t="shared" si="106"/>
        <v>0</v>
      </c>
      <c r="BD519">
        <f t="shared" si="107"/>
        <v>0</v>
      </c>
      <c r="BE519">
        <f t="shared" si="108"/>
        <v>0</v>
      </c>
      <c r="BF519">
        <f t="shared" si="109"/>
        <v>0</v>
      </c>
      <c r="BG519">
        <f t="shared" si="110"/>
        <v>0</v>
      </c>
      <c r="BH519">
        <f t="shared" si="111"/>
        <v>0</v>
      </c>
      <c r="BI519">
        <f t="shared" si="112"/>
        <v>0</v>
      </c>
      <c r="BJ519">
        <f t="shared" si="113"/>
        <v>0</v>
      </c>
      <c r="BK519" s="356" t="str">
        <f t="shared" si="114"/>
        <v/>
      </c>
      <c r="BL519" s="357">
        <f t="shared" si="115"/>
        <v>0</v>
      </c>
      <c r="BM519" s="358">
        <f t="shared" si="116"/>
        <v>0</v>
      </c>
      <c r="BN519" s="359">
        <f t="shared" si="117"/>
        <v>0</v>
      </c>
      <c r="BO519" s="356" t="str">
        <f t="shared" si="118"/>
        <v/>
      </c>
      <c r="BP519" s="360">
        <f t="shared" si="119"/>
        <v>0</v>
      </c>
      <c r="BQ519" s="358">
        <f t="shared" si="120"/>
        <v>0</v>
      </c>
      <c r="BR519" s="359">
        <f t="shared" si="121"/>
        <v>0</v>
      </c>
      <c r="BS519" s="356" t="str">
        <f t="shared" si="122"/>
        <v/>
      </c>
      <c r="BT519" s="357">
        <f t="shared" si="123"/>
        <v>0</v>
      </c>
      <c r="BU519" s="358">
        <f t="shared" si="124"/>
        <v>0</v>
      </c>
      <c r="BV519" s="359">
        <f t="shared" si="125"/>
        <v>0</v>
      </c>
      <c r="BW519" s="293">
        <f t="shared" si="126"/>
        <v>0</v>
      </c>
      <c r="BX519" s="352" t="str">
        <f>IF(BW519=0,"",
IF(SUM($BW$512:BW519)=1,BY519,
IF($BW$632&gt;SUM($BW$512:BW519),_xlfn.CONCAT(", ",BY519),
IF($BW$632=SUM($BW$512:BW519),_xlfn.CONCAT(" y ",BY519)))))</f>
        <v/>
      </c>
      <c r="BY519" s="120" t="s">
        <v>5139</v>
      </c>
      <c r="BZ519" s="290">
        <f t="shared" si="127"/>
        <v>0</v>
      </c>
      <c r="CA519" s="293">
        <f t="shared" si="128"/>
        <v>0</v>
      </c>
      <c r="CB519" s="283" t="str">
        <f>IF(CA519=0,"",
IF(SUM($CA$512:CA519)=1,CC519,
IF($CA$632&gt;SUM($CA$512:CA519),_xlfn.CONCAT(", ",CC519),
IF($CA$632=SUM($CA$512:CA519),_xlfn.CONCAT(" y ",CC519)))))</f>
        <v/>
      </c>
      <c r="CC519" s="120" t="s">
        <v>5139</v>
      </c>
    </row>
    <row r="520" spans="1:81" ht="15" customHeight="1">
      <c r="A520" s="62"/>
      <c r="B520" s="8"/>
      <c r="C520" s="35" t="s">
        <v>5039</v>
      </c>
      <c r="D520" s="800" t="str">
        <f>IF(CNGE_2026_M1_Secc1_Sub1!$D49="","",CNGE_2026_M1_Secc1_Sub1!$D49)</f>
        <v/>
      </c>
      <c r="E520" s="723"/>
      <c r="F520" s="723"/>
      <c r="G520" s="723"/>
      <c r="H520" s="723"/>
      <c r="I520" s="724"/>
      <c r="J520" s="637" t="str">
        <f t="shared" si="83"/>
        <v/>
      </c>
      <c r="K520" s="637" t="str">
        <f t="shared" si="84"/>
        <v/>
      </c>
      <c r="L520" s="637" t="str">
        <f t="shared" si="85"/>
        <v/>
      </c>
      <c r="M520" s="638"/>
      <c r="N520" s="638"/>
      <c r="O520" s="638"/>
      <c r="P520" s="638"/>
      <c r="Q520" s="638"/>
      <c r="R520" s="638"/>
      <c r="S520" s="638"/>
      <c r="T520" s="638"/>
      <c r="U520" s="638"/>
      <c r="V520" s="638"/>
      <c r="W520" s="638"/>
      <c r="X520" s="638"/>
      <c r="Y520" s="638"/>
      <c r="Z520" s="638"/>
      <c r="AA520" s="638"/>
      <c r="AB520" s="638"/>
      <c r="AC520" s="638"/>
      <c r="AD520" s="638"/>
      <c r="AI520" t="str">
        <f t="shared" si="86"/>
        <v/>
      </c>
      <c r="AJ520">
        <f t="shared" si="87"/>
        <v>0</v>
      </c>
      <c r="AK520">
        <f t="shared" si="88"/>
        <v>0</v>
      </c>
      <c r="AL520">
        <f t="shared" si="89"/>
        <v>0</v>
      </c>
      <c r="AM520">
        <f t="shared" si="90"/>
        <v>0</v>
      </c>
      <c r="AN520">
        <f t="shared" si="91"/>
        <v>0</v>
      </c>
      <c r="AO520">
        <f t="shared" si="92"/>
        <v>0</v>
      </c>
      <c r="AP520">
        <f t="shared" si="93"/>
        <v>0</v>
      </c>
      <c r="AQ520">
        <f t="shared" si="94"/>
        <v>0</v>
      </c>
      <c r="AR520">
        <f t="shared" si="95"/>
        <v>0</v>
      </c>
      <c r="AS520">
        <f t="shared" si="96"/>
        <v>0</v>
      </c>
      <c r="AT520">
        <f t="shared" si="97"/>
        <v>0</v>
      </c>
      <c r="AU520">
        <f t="shared" si="98"/>
        <v>0</v>
      </c>
      <c r="AV520">
        <f t="shared" si="99"/>
        <v>0</v>
      </c>
      <c r="AW520">
        <f t="shared" si="100"/>
        <v>0</v>
      </c>
      <c r="AX520">
        <f t="shared" si="101"/>
        <v>0</v>
      </c>
      <c r="AY520">
        <f t="shared" si="102"/>
        <v>0</v>
      </c>
      <c r="AZ520">
        <f t="shared" si="103"/>
        <v>0</v>
      </c>
      <c r="BA520">
        <f t="shared" si="104"/>
        <v>0</v>
      </c>
      <c r="BB520">
        <f t="shared" si="105"/>
        <v>0</v>
      </c>
      <c r="BC520">
        <f t="shared" si="106"/>
        <v>0</v>
      </c>
      <c r="BD520">
        <f t="shared" si="107"/>
        <v>0</v>
      </c>
      <c r="BE520">
        <f t="shared" si="108"/>
        <v>0</v>
      </c>
      <c r="BF520">
        <f t="shared" si="109"/>
        <v>0</v>
      </c>
      <c r="BG520">
        <f t="shared" si="110"/>
        <v>0</v>
      </c>
      <c r="BH520">
        <f t="shared" si="111"/>
        <v>0</v>
      </c>
      <c r="BI520">
        <f t="shared" si="112"/>
        <v>0</v>
      </c>
      <c r="BJ520">
        <f t="shared" si="113"/>
        <v>0</v>
      </c>
      <c r="BK520" s="356" t="str">
        <f t="shared" si="114"/>
        <v/>
      </c>
      <c r="BL520" s="357">
        <f t="shared" si="115"/>
        <v>0</v>
      </c>
      <c r="BM520" s="358">
        <f t="shared" si="116"/>
        <v>0</v>
      </c>
      <c r="BN520" s="359">
        <f t="shared" si="117"/>
        <v>0</v>
      </c>
      <c r="BO520" s="356" t="str">
        <f t="shared" si="118"/>
        <v/>
      </c>
      <c r="BP520" s="360">
        <f t="shared" si="119"/>
        <v>0</v>
      </c>
      <c r="BQ520" s="358">
        <f t="shared" si="120"/>
        <v>0</v>
      </c>
      <c r="BR520" s="359">
        <f t="shared" si="121"/>
        <v>0</v>
      </c>
      <c r="BS520" s="356" t="str">
        <f t="shared" si="122"/>
        <v/>
      </c>
      <c r="BT520" s="357">
        <f t="shared" si="123"/>
        <v>0</v>
      </c>
      <c r="BU520" s="358">
        <f t="shared" si="124"/>
        <v>0</v>
      </c>
      <c r="BV520" s="359">
        <f t="shared" si="125"/>
        <v>0</v>
      </c>
      <c r="BW520" s="293">
        <f t="shared" si="126"/>
        <v>0</v>
      </c>
      <c r="BX520" s="352" t="str">
        <f>IF(BW520=0,"",
IF(SUM($BW$512:BW520)=1,BY520,
IF($BW$632&gt;SUM($BW$512:BW520),_xlfn.CONCAT(", ",BY520),
IF($BW$632=SUM($BW$512:BW520),_xlfn.CONCAT(" y ",BY520)))))</f>
        <v/>
      </c>
      <c r="BY520" s="120" t="s">
        <v>5141</v>
      </c>
      <c r="BZ520" s="290">
        <f t="shared" si="127"/>
        <v>0</v>
      </c>
      <c r="CA520" s="293">
        <f t="shared" si="128"/>
        <v>0</v>
      </c>
      <c r="CB520" s="283" t="str">
        <f>IF(CA520=0,"",
IF(SUM($CA$512:CA520)=1,CC520,
IF($CA$632&gt;SUM($CA$512:CA520),_xlfn.CONCAT(", ",CC520),
IF($CA$632=SUM($CA$512:CA520),_xlfn.CONCAT(" y ",CC520)))))</f>
        <v/>
      </c>
      <c r="CC520" s="120" t="s">
        <v>5141</v>
      </c>
    </row>
    <row r="521" spans="1:81" ht="15" customHeight="1">
      <c r="A521" s="62"/>
      <c r="B521" s="8"/>
      <c r="C521" s="35" t="s">
        <v>5040</v>
      </c>
      <c r="D521" s="800" t="str">
        <f>IF(CNGE_2026_M1_Secc1_Sub1!$D50="","",CNGE_2026_M1_Secc1_Sub1!$D50)</f>
        <v/>
      </c>
      <c r="E521" s="723"/>
      <c r="F521" s="723"/>
      <c r="G521" s="723"/>
      <c r="H521" s="723"/>
      <c r="I521" s="724"/>
      <c r="J521" s="637" t="str">
        <f t="shared" si="83"/>
        <v/>
      </c>
      <c r="K521" s="637" t="str">
        <f t="shared" si="84"/>
        <v/>
      </c>
      <c r="L521" s="637" t="str">
        <f t="shared" si="85"/>
        <v/>
      </c>
      <c r="M521" s="638"/>
      <c r="N521" s="638"/>
      <c r="O521" s="638"/>
      <c r="P521" s="638"/>
      <c r="Q521" s="638"/>
      <c r="R521" s="638"/>
      <c r="S521" s="638"/>
      <c r="T521" s="638"/>
      <c r="U521" s="638"/>
      <c r="V521" s="638"/>
      <c r="W521" s="638"/>
      <c r="X521" s="638"/>
      <c r="Y521" s="638"/>
      <c r="Z521" s="638"/>
      <c r="AA521" s="638"/>
      <c r="AB521" s="638"/>
      <c r="AC521" s="638"/>
      <c r="AD521" s="638"/>
      <c r="AI521" t="str">
        <f t="shared" si="86"/>
        <v/>
      </c>
      <c r="AJ521">
        <f t="shared" si="87"/>
        <v>0</v>
      </c>
      <c r="AK521">
        <f t="shared" si="88"/>
        <v>0</v>
      </c>
      <c r="AL521">
        <f t="shared" si="89"/>
        <v>0</v>
      </c>
      <c r="AM521">
        <f t="shared" si="90"/>
        <v>0</v>
      </c>
      <c r="AN521">
        <f t="shared" si="91"/>
        <v>0</v>
      </c>
      <c r="AO521">
        <f t="shared" si="92"/>
        <v>0</v>
      </c>
      <c r="AP521">
        <f t="shared" si="93"/>
        <v>0</v>
      </c>
      <c r="AQ521">
        <f t="shared" si="94"/>
        <v>0</v>
      </c>
      <c r="AR521">
        <f t="shared" si="95"/>
        <v>0</v>
      </c>
      <c r="AS521">
        <f t="shared" si="96"/>
        <v>0</v>
      </c>
      <c r="AT521">
        <f t="shared" si="97"/>
        <v>0</v>
      </c>
      <c r="AU521">
        <f t="shared" si="98"/>
        <v>0</v>
      </c>
      <c r="AV521">
        <f t="shared" si="99"/>
        <v>0</v>
      </c>
      <c r="AW521">
        <f t="shared" si="100"/>
        <v>0</v>
      </c>
      <c r="AX521">
        <f t="shared" si="101"/>
        <v>0</v>
      </c>
      <c r="AY521">
        <f t="shared" si="102"/>
        <v>0</v>
      </c>
      <c r="AZ521">
        <f t="shared" si="103"/>
        <v>0</v>
      </c>
      <c r="BA521">
        <f t="shared" si="104"/>
        <v>0</v>
      </c>
      <c r="BB521">
        <f t="shared" si="105"/>
        <v>0</v>
      </c>
      <c r="BC521">
        <f t="shared" si="106"/>
        <v>0</v>
      </c>
      <c r="BD521">
        <f t="shared" si="107"/>
        <v>0</v>
      </c>
      <c r="BE521">
        <f t="shared" si="108"/>
        <v>0</v>
      </c>
      <c r="BF521">
        <f t="shared" si="109"/>
        <v>0</v>
      </c>
      <c r="BG521">
        <f t="shared" si="110"/>
        <v>0</v>
      </c>
      <c r="BH521">
        <f t="shared" si="111"/>
        <v>0</v>
      </c>
      <c r="BI521">
        <f t="shared" si="112"/>
        <v>0</v>
      </c>
      <c r="BJ521">
        <f t="shared" si="113"/>
        <v>0</v>
      </c>
      <c r="BK521" s="356" t="str">
        <f t="shared" si="114"/>
        <v/>
      </c>
      <c r="BL521" s="357">
        <f t="shared" si="115"/>
        <v>0</v>
      </c>
      <c r="BM521" s="358">
        <f t="shared" si="116"/>
        <v>0</v>
      </c>
      <c r="BN521" s="359">
        <f t="shared" si="117"/>
        <v>0</v>
      </c>
      <c r="BO521" s="356" t="str">
        <f t="shared" si="118"/>
        <v/>
      </c>
      <c r="BP521" s="360">
        <f t="shared" si="119"/>
        <v>0</v>
      </c>
      <c r="BQ521" s="358">
        <f t="shared" si="120"/>
        <v>0</v>
      </c>
      <c r="BR521" s="359">
        <f t="shared" si="121"/>
        <v>0</v>
      </c>
      <c r="BS521" s="356" t="str">
        <f t="shared" si="122"/>
        <v/>
      </c>
      <c r="BT521" s="357">
        <f t="shared" si="123"/>
        <v>0</v>
      </c>
      <c r="BU521" s="358">
        <f t="shared" si="124"/>
        <v>0</v>
      </c>
      <c r="BV521" s="359">
        <f t="shared" si="125"/>
        <v>0</v>
      </c>
      <c r="BW521" s="293">
        <f t="shared" si="126"/>
        <v>0</v>
      </c>
      <c r="BX521" s="352" t="str">
        <f>IF(BW521=0,"",
IF(SUM($BW$512:BW521)=1,BY521,
IF($BW$632&gt;SUM($BW$512:BW521),_xlfn.CONCAT(", ",BY521),
IF($BW$632=SUM($BW$512:BW521),_xlfn.CONCAT(" y ",BY521)))))</f>
        <v/>
      </c>
      <c r="BY521" s="120" t="s">
        <v>5143</v>
      </c>
      <c r="BZ521" s="290">
        <f t="shared" si="127"/>
        <v>0</v>
      </c>
      <c r="CA521" s="293">
        <f t="shared" si="128"/>
        <v>0</v>
      </c>
      <c r="CB521" s="283" t="str">
        <f>IF(CA521=0,"",
IF(SUM($CA$512:CA521)=1,CC521,
IF($CA$632&gt;SUM($CA$512:CA521),_xlfn.CONCAT(", ",CC521),
IF($CA$632=SUM($CA$512:CA521),_xlfn.CONCAT(" y ",CC521)))))</f>
        <v/>
      </c>
      <c r="CC521" s="120" t="s">
        <v>5143</v>
      </c>
    </row>
    <row r="522" spans="1:81" ht="15" customHeight="1">
      <c r="A522" s="62"/>
      <c r="B522" s="8"/>
      <c r="C522" s="35" t="s">
        <v>5042</v>
      </c>
      <c r="D522" s="800" t="str">
        <f>IF(CNGE_2026_M1_Secc1_Sub1!$D51="","",CNGE_2026_M1_Secc1_Sub1!$D51)</f>
        <v/>
      </c>
      <c r="E522" s="723"/>
      <c r="F522" s="723"/>
      <c r="G522" s="723"/>
      <c r="H522" s="723"/>
      <c r="I522" s="724"/>
      <c r="J522" s="637" t="str">
        <f t="shared" si="83"/>
        <v/>
      </c>
      <c r="K522" s="637" t="str">
        <f t="shared" si="84"/>
        <v/>
      </c>
      <c r="L522" s="637" t="str">
        <f t="shared" si="85"/>
        <v/>
      </c>
      <c r="M522" s="638"/>
      <c r="N522" s="638"/>
      <c r="O522" s="638"/>
      <c r="P522" s="638"/>
      <c r="Q522" s="638"/>
      <c r="R522" s="638"/>
      <c r="S522" s="638"/>
      <c r="T522" s="638"/>
      <c r="U522" s="638"/>
      <c r="V522" s="638"/>
      <c r="W522" s="638"/>
      <c r="X522" s="638"/>
      <c r="Y522" s="638"/>
      <c r="Z522" s="638"/>
      <c r="AA522" s="638"/>
      <c r="AB522" s="638"/>
      <c r="AC522" s="638"/>
      <c r="AD522" s="638"/>
      <c r="AI522" t="str">
        <f t="shared" si="86"/>
        <v/>
      </c>
      <c r="AJ522">
        <f t="shared" si="87"/>
        <v>0</v>
      </c>
      <c r="AK522">
        <f t="shared" si="88"/>
        <v>0</v>
      </c>
      <c r="AL522">
        <f t="shared" si="89"/>
        <v>0</v>
      </c>
      <c r="AM522">
        <f t="shared" si="90"/>
        <v>0</v>
      </c>
      <c r="AN522">
        <f t="shared" si="91"/>
        <v>0</v>
      </c>
      <c r="AO522">
        <f t="shared" si="92"/>
        <v>0</v>
      </c>
      <c r="AP522">
        <f t="shared" si="93"/>
        <v>0</v>
      </c>
      <c r="AQ522">
        <f t="shared" si="94"/>
        <v>0</v>
      </c>
      <c r="AR522">
        <f t="shared" si="95"/>
        <v>0</v>
      </c>
      <c r="AS522">
        <f t="shared" si="96"/>
        <v>0</v>
      </c>
      <c r="AT522">
        <f t="shared" si="97"/>
        <v>0</v>
      </c>
      <c r="AU522">
        <f t="shared" si="98"/>
        <v>0</v>
      </c>
      <c r="AV522">
        <f t="shared" si="99"/>
        <v>0</v>
      </c>
      <c r="AW522">
        <f t="shared" si="100"/>
        <v>0</v>
      </c>
      <c r="AX522">
        <f t="shared" si="101"/>
        <v>0</v>
      </c>
      <c r="AY522">
        <f t="shared" si="102"/>
        <v>0</v>
      </c>
      <c r="AZ522">
        <f t="shared" si="103"/>
        <v>0</v>
      </c>
      <c r="BA522">
        <f t="shared" si="104"/>
        <v>0</v>
      </c>
      <c r="BB522">
        <f t="shared" si="105"/>
        <v>0</v>
      </c>
      <c r="BC522">
        <f t="shared" si="106"/>
        <v>0</v>
      </c>
      <c r="BD522">
        <f t="shared" si="107"/>
        <v>0</v>
      </c>
      <c r="BE522">
        <f t="shared" si="108"/>
        <v>0</v>
      </c>
      <c r="BF522">
        <f t="shared" si="109"/>
        <v>0</v>
      </c>
      <c r="BG522">
        <f t="shared" si="110"/>
        <v>0</v>
      </c>
      <c r="BH522">
        <f t="shared" si="111"/>
        <v>0</v>
      </c>
      <c r="BI522">
        <f t="shared" si="112"/>
        <v>0</v>
      </c>
      <c r="BJ522">
        <f t="shared" si="113"/>
        <v>0</v>
      </c>
      <c r="BK522" s="356" t="str">
        <f t="shared" si="114"/>
        <v/>
      </c>
      <c r="BL522" s="357">
        <f t="shared" si="115"/>
        <v>0</v>
      </c>
      <c r="BM522" s="358">
        <f t="shared" si="116"/>
        <v>0</v>
      </c>
      <c r="BN522" s="359">
        <f t="shared" si="117"/>
        <v>0</v>
      </c>
      <c r="BO522" s="356" t="str">
        <f t="shared" si="118"/>
        <v/>
      </c>
      <c r="BP522" s="360">
        <f t="shared" si="119"/>
        <v>0</v>
      </c>
      <c r="BQ522" s="358">
        <f t="shared" si="120"/>
        <v>0</v>
      </c>
      <c r="BR522" s="359">
        <f t="shared" si="121"/>
        <v>0</v>
      </c>
      <c r="BS522" s="356" t="str">
        <f t="shared" si="122"/>
        <v/>
      </c>
      <c r="BT522" s="357">
        <f t="shared" si="123"/>
        <v>0</v>
      </c>
      <c r="BU522" s="358">
        <f t="shared" si="124"/>
        <v>0</v>
      </c>
      <c r="BV522" s="359">
        <f t="shared" si="125"/>
        <v>0</v>
      </c>
      <c r="BW522" s="293">
        <f t="shared" si="126"/>
        <v>0</v>
      </c>
      <c r="BX522" s="352" t="str">
        <f>IF(BW522=0,"",
IF(SUM($BW$512:BW522)=1,BY522,
IF($BW$632&gt;SUM($BW$512:BW522),_xlfn.CONCAT(", ",BY522),
IF($BW$632=SUM($BW$512:BW522),_xlfn.CONCAT(" y ",BY522)))))</f>
        <v/>
      </c>
      <c r="BY522" s="120" t="s">
        <v>5145</v>
      </c>
      <c r="BZ522" s="290">
        <f t="shared" si="127"/>
        <v>0</v>
      </c>
      <c r="CA522" s="293">
        <f t="shared" si="128"/>
        <v>0</v>
      </c>
      <c r="CB522" s="283" t="str">
        <f>IF(CA522=0,"",
IF(SUM($CA$512:CA522)=1,CC522,
IF($CA$632&gt;SUM($CA$512:CA522),_xlfn.CONCAT(", ",CC522),
IF($CA$632=SUM($CA$512:CA522),_xlfn.CONCAT(" y ",CC522)))))</f>
        <v/>
      </c>
      <c r="CC522" s="120" t="s">
        <v>5145</v>
      </c>
    </row>
    <row r="523" spans="1:81" ht="15" customHeight="1">
      <c r="A523" s="62"/>
      <c r="B523" s="8"/>
      <c r="C523" s="35" t="s">
        <v>5043</v>
      </c>
      <c r="D523" s="800" t="str">
        <f>IF(CNGE_2026_M1_Secc1_Sub1!$D52="","",CNGE_2026_M1_Secc1_Sub1!$D52)</f>
        <v/>
      </c>
      <c r="E523" s="723"/>
      <c r="F523" s="723"/>
      <c r="G523" s="723"/>
      <c r="H523" s="723"/>
      <c r="I523" s="724"/>
      <c r="J523" s="637" t="str">
        <f t="shared" si="83"/>
        <v/>
      </c>
      <c r="K523" s="637" t="str">
        <f t="shared" si="84"/>
        <v/>
      </c>
      <c r="L523" s="637" t="str">
        <f t="shared" si="85"/>
        <v/>
      </c>
      <c r="M523" s="638"/>
      <c r="N523" s="638"/>
      <c r="O523" s="638"/>
      <c r="P523" s="638"/>
      <c r="Q523" s="638"/>
      <c r="R523" s="638"/>
      <c r="S523" s="638"/>
      <c r="T523" s="638"/>
      <c r="U523" s="638"/>
      <c r="V523" s="638"/>
      <c r="W523" s="638"/>
      <c r="X523" s="638"/>
      <c r="Y523" s="638"/>
      <c r="Z523" s="638"/>
      <c r="AA523" s="638"/>
      <c r="AB523" s="638"/>
      <c r="AC523" s="638"/>
      <c r="AD523" s="638"/>
      <c r="AI523" t="str">
        <f t="shared" si="86"/>
        <v/>
      </c>
      <c r="AJ523">
        <f t="shared" si="87"/>
        <v>0</v>
      </c>
      <c r="AK523">
        <f t="shared" si="88"/>
        <v>0</v>
      </c>
      <c r="AL523">
        <f t="shared" si="89"/>
        <v>0</v>
      </c>
      <c r="AM523">
        <f t="shared" si="90"/>
        <v>0</v>
      </c>
      <c r="AN523">
        <f t="shared" si="91"/>
        <v>0</v>
      </c>
      <c r="AO523">
        <f t="shared" si="92"/>
        <v>0</v>
      </c>
      <c r="AP523">
        <f t="shared" si="93"/>
        <v>0</v>
      </c>
      <c r="AQ523">
        <f t="shared" si="94"/>
        <v>0</v>
      </c>
      <c r="AR523">
        <f t="shared" si="95"/>
        <v>0</v>
      </c>
      <c r="AS523">
        <f t="shared" si="96"/>
        <v>0</v>
      </c>
      <c r="AT523">
        <f t="shared" si="97"/>
        <v>0</v>
      </c>
      <c r="AU523">
        <f t="shared" si="98"/>
        <v>0</v>
      </c>
      <c r="AV523">
        <f t="shared" si="99"/>
        <v>0</v>
      </c>
      <c r="AW523">
        <f t="shared" si="100"/>
        <v>0</v>
      </c>
      <c r="AX523">
        <f t="shared" si="101"/>
        <v>0</v>
      </c>
      <c r="AY523">
        <f t="shared" si="102"/>
        <v>0</v>
      </c>
      <c r="AZ523">
        <f t="shared" si="103"/>
        <v>0</v>
      </c>
      <c r="BA523">
        <f t="shared" si="104"/>
        <v>0</v>
      </c>
      <c r="BB523">
        <f t="shared" si="105"/>
        <v>0</v>
      </c>
      <c r="BC523">
        <f t="shared" si="106"/>
        <v>0</v>
      </c>
      <c r="BD523">
        <f t="shared" si="107"/>
        <v>0</v>
      </c>
      <c r="BE523">
        <f t="shared" si="108"/>
        <v>0</v>
      </c>
      <c r="BF523">
        <f t="shared" si="109"/>
        <v>0</v>
      </c>
      <c r="BG523">
        <f t="shared" si="110"/>
        <v>0</v>
      </c>
      <c r="BH523">
        <f t="shared" si="111"/>
        <v>0</v>
      </c>
      <c r="BI523">
        <f t="shared" si="112"/>
        <v>0</v>
      </c>
      <c r="BJ523">
        <f t="shared" si="113"/>
        <v>0</v>
      </c>
      <c r="BK523" s="356" t="str">
        <f t="shared" si="114"/>
        <v/>
      </c>
      <c r="BL523" s="357">
        <f t="shared" si="115"/>
        <v>0</v>
      </c>
      <c r="BM523" s="358">
        <f t="shared" si="116"/>
        <v>0</v>
      </c>
      <c r="BN523" s="359">
        <f t="shared" si="117"/>
        <v>0</v>
      </c>
      <c r="BO523" s="356" t="str">
        <f t="shared" si="118"/>
        <v/>
      </c>
      <c r="BP523" s="360">
        <f t="shared" si="119"/>
        <v>0</v>
      </c>
      <c r="BQ523" s="358">
        <f t="shared" si="120"/>
        <v>0</v>
      </c>
      <c r="BR523" s="359">
        <f t="shared" si="121"/>
        <v>0</v>
      </c>
      <c r="BS523" s="356" t="str">
        <f t="shared" si="122"/>
        <v/>
      </c>
      <c r="BT523" s="357">
        <f t="shared" si="123"/>
        <v>0</v>
      </c>
      <c r="BU523" s="358">
        <f t="shared" si="124"/>
        <v>0</v>
      </c>
      <c r="BV523" s="359">
        <f t="shared" si="125"/>
        <v>0</v>
      </c>
      <c r="BW523" s="293">
        <f t="shared" si="126"/>
        <v>0</v>
      </c>
      <c r="BX523" s="352" t="str">
        <f>IF(BW523=0,"",
IF(SUM($BW$512:BW523)=1,BY523,
IF($BW$632&gt;SUM($BW$512:BW523),_xlfn.CONCAT(", ",BY523),
IF($BW$632=SUM($BW$512:BW523),_xlfn.CONCAT(" y ",BY523)))))</f>
        <v/>
      </c>
      <c r="BY523" s="120" t="s">
        <v>5147</v>
      </c>
      <c r="BZ523" s="290">
        <f t="shared" si="127"/>
        <v>0</v>
      </c>
      <c r="CA523" s="293">
        <f t="shared" si="128"/>
        <v>0</v>
      </c>
      <c r="CB523" s="283" t="str">
        <f>IF(CA523=0,"",
IF(SUM($CA$512:CA523)=1,CC523,
IF($CA$632&gt;SUM($CA$512:CA523),_xlfn.CONCAT(", ",CC523),
IF($CA$632=SUM($CA$512:CA523),_xlfn.CONCAT(" y ",CC523)))))</f>
        <v/>
      </c>
      <c r="CC523" s="120" t="s">
        <v>5147</v>
      </c>
    </row>
    <row r="524" spans="1:81" ht="15" customHeight="1">
      <c r="A524" s="62"/>
      <c r="B524" s="8"/>
      <c r="C524" s="35" t="s">
        <v>5044</v>
      </c>
      <c r="D524" s="800" t="str">
        <f>IF(CNGE_2026_M1_Secc1_Sub1!$D53="","",CNGE_2026_M1_Secc1_Sub1!$D53)</f>
        <v/>
      </c>
      <c r="E524" s="723"/>
      <c r="F524" s="723"/>
      <c r="G524" s="723"/>
      <c r="H524" s="723"/>
      <c r="I524" s="724"/>
      <c r="J524" s="637" t="str">
        <f t="shared" si="83"/>
        <v/>
      </c>
      <c r="K524" s="637" t="str">
        <f t="shared" si="84"/>
        <v/>
      </c>
      <c r="L524" s="637" t="str">
        <f t="shared" si="85"/>
        <v/>
      </c>
      <c r="M524" s="638"/>
      <c r="N524" s="638"/>
      <c r="O524" s="638"/>
      <c r="P524" s="638"/>
      <c r="Q524" s="638"/>
      <c r="R524" s="638"/>
      <c r="S524" s="638"/>
      <c r="T524" s="638"/>
      <c r="U524" s="638"/>
      <c r="V524" s="638"/>
      <c r="W524" s="638"/>
      <c r="X524" s="638"/>
      <c r="Y524" s="638"/>
      <c r="Z524" s="638"/>
      <c r="AA524" s="638"/>
      <c r="AB524" s="638"/>
      <c r="AC524" s="638"/>
      <c r="AD524" s="638"/>
      <c r="AI524" t="str">
        <f t="shared" si="86"/>
        <v/>
      </c>
      <c r="AJ524">
        <f t="shared" si="87"/>
        <v>0</v>
      </c>
      <c r="AK524">
        <f t="shared" si="88"/>
        <v>0</v>
      </c>
      <c r="AL524">
        <f t="shared" si="89"/>
        <v>0</v>
      </c>
      <c r="AM524">
        <f t="shared" si="90"/>
        <v>0</v>
      </c>
      <c r="AN524">
        <f t="shared" si="91"/>
        <v>0</v>
      </c>
      <c r="AO524">
        <f t="shared" si="92"/>
        <v>0</v>
      </c>
      <c r="AP524">
        <f t="shared" si="93"/>
        <v>0</v>
      </c>
      <c r="AQ524">
        <f t="shared" si="94"/>
        <v>0</v>
      </c>
      <c r="AR524">
        <f t="shared" si="95"/>
        <v>0</v>
      </c>
      <c r="AS524">
        <f t="shared" si="96"/>
        <v>0</v>
      </c>
      <c r="AT524">
        <f t="shared" si="97"/>
        <v>0</v>
      </c>
      <c r="AU524">
        <f t="shared" si="98"/>
        <v>0</v>
      </c>
      <c r="AV524">
        <f t="shared" si="99"/>
        <v>0</v>
      </c>
      <c r="AW524">
        <f t="shared" si="100"/>
        <v>0</v>
      </c>
      <c r="AX524">
        <f t="shared" si="101"/>
        <v>0</v>
      </c>
      <c r="AY524">
        <f t="shared" si="102"/>
        <v>0</v>
      </c>
      <c r="AZ524">
        <f t="shared" si="103"/>
        <v>0</v>
      </c>
      <c r="BA524">
        <f t="shared" si="104"/>
        <v>0</v>
      </c>
      <c r="BB524">
        <f t="shared" si="105"/>
        <v>0</v>
      </c>
      <c r="BC524">
        <f t="shared" si="106"/>
        <v>0</v>
      </c>
      <c r="BD524">
        <f t="shared" si="107"/>
        <v>0</v>
      </c>
      <c r="BE524">
        <f t="shared" si="108"/>
        <v>0</v>
      </c>
      <c r="BF524">
        <f t="shared" si="109"/>
        <v>0</v>
      </c>
      <c r="BG524">
        <f t="shared" si="110"/>
        <v>0</v>
      </c>
      <c r="BH524">
        <f t="shared" si="111"/>
        <v>0</v>
      </c>
      <c r="BI524">
        <f t="shared" si="112"/>
        <v>0</v>
      </c>
      <c r="BJ524">
        <f t="shared" si="113"/>
        <v>0</v>
      </c>
      <c r="BK524" s="356" t="str">
        <f t="shared" si="114"/>
        <v/>
      </c>
      <c r="BL524" s="357">
        <f t="shared" si="115"/>
        <v>0</v>
      </c>
      <c r="BM524" s="358">
        <f t="shared" si="116"/>
        <v>0</v>
      </c>
      <c r="BN524" s="359">
        <f t="shared" si="117"/>
        <v>0</v>
      </c>
      <c r="BO524" s="356" t="str">
        <f t="shared" si="118"/>
        <v/>
      </c>
      <c r="BP524" s="360">
        <f t="shared" si="119"/>
        <v>0</v>
      </c>
      <c r="BQ524" s="358">
        <f t="shared" si="120"/>
        <v>0</v>
      </c>
      <c r="BR524" s="359">
        <f t="shared" si="121"/>
        <v>0</v>
      </c>
      <c r="BS524" s="356" t="str">
        <f t="shared" si="122"/>
        <v/>
      </c>
      <c r="BT524" s="357">
        <f t="shared" si="123"/>
        <v>0</v>
      </c>
      <c r="BU524" s="358">
        <f t="shared" si="124"/>
        <v>0</v>
      </c>
      <c r="BV524" s="359">
        <f t="shared" si="125"/>
        <v>0</v>
      </c>
      <c r="BW524" s="293">
        <f t="shared" si="126"/>
        <v>0</v>
      </c>
      <c r="BX524" s="352" t="str">
        <f>IF(BW524=0,"",
IF(SUM($BW$512:BW524)=1,BY524,
IF($BW$632&gt;SUM($BW$512:BW524),_xlfn.CONCAT(", ",BY524),
IF($BW$632=SUM($BW$512:BW524),_xlfn.CONCAT(" y ",BY524)))))</f>
        <v/>
      </c>
      <c r="BY524" s="120" t="s">
        <v>5149</v>
      </c>
      <c r="BZ524" s="290">
        <f t="shared" si="127"/>
        <v>0</v>
      </c>
      <c r="CA524" s="293">
        <f t="shared" si="128"/>
        <v>0</v>
      </c>
      <c r="CB524" s="283" t="str">
        <f>IF(CA524=0,"",
IF(SUM($CA$512:CA524)=1,CC524,
IF($CA$632&gt;SUM($CA$512:CA524),_xlfn.CONCAT(", ",CC524),
IF($CA$632=SUM($CA$512:CA524),_xlfn.CONCAT(" y ",CC524)))))</f>
        <v/>
      </c>
      <c r="CC524" s="120" t="s">
        <v>5149</v>
      </c>
    </row>
    <row r="525" spans="1:81" ht="15" customHeight="1">
      <c r="A525" s="62"/>
      <c r="B525" s="8"/>
      <c r="C525" s="35" t="s">
        <v>5045</v>
      </c>
      <c r="D525" s="800" t="str">
        <f>IF(CNGE_2026_M1_Secc1_Sub1!$D54="","",CNGE_2026_M1_Secc1_Sub1!$D54)</f>
        <v/>
      </c>
      <c r="E525" s="723"/>
      <c r="F525" s="723"/>
      <c r="G525" s="723"/>
      <c r="H525" s="723"/>
      <c r="I525" s="724"/>
      <c r="J525" s="637" t="str">
        <f t="shared" si="83"/>
        <v/>
      </c>
      <c r="K525" s="637" t="str">
        <f t="shared" si="84"/>
        <v/>
      </c>
      <c r="L525" s="637" t="str">
        <f t="shared" si="85"/>
        <v/>
      </c>
      <c r="M525" s="638"/>
      <c r="N525" s="638"/>
      <c r="O525" s="638"/>
      <c r="P525" s="638"/>
      <c r="Q525" s="638"/>
      <c r="R525" s="638"/>
      <c r="S525" s="638"/>
      <c r="T525" s="638"/>
      <c r="U525" s="638"/>
      <c r="V525" s="638"/>
      <c r="W525" s="638"/>
      <c r="X525" s="638"/>
      <c r="Y525" s="638"/>
      <c r="Z525" s="638"/>
      <c r="AA525" s="638"/>
      <c r="AB525" s="638"/>
      <c r="AC525" s="638"/>
      <c r="AD525" s="638"/>
      <c r="AI525" t="str">
        <f t="shared" si="86"/>
        <v/>
      </c>
      <c r="AJ525">
        <f t="shared" si="87"/>
        <v>0</v>
      </c>
      <c r="AK525">
        <f t="shared" si="88"/>
        <v>0</v>
      </c>
      <c r="AL525">
        <f t="shared" si="89"/>
        <v>0</v>
      </c>
      <c r="AM525">
        <f t="shared" si="90"/>
        <v>0</v>
      </c>
      <c r="AN525">
        <f t="shared" si="91"/>
        <v>0</v>
      </c>
      <c r="AO525">
        <f t="shared" si="92"/>
        <v>0</v>
      </c>
      <c r="AP525">
        <f t="shared" si="93"/>
        <v>0</v>
      </c>
      <c r="AQ525">
        <f t="shared" si="94"/>
        <v>0</v>
      </c>
      <c r="AR525">
        <f t="shared" si="95"/>
        <v>0</v>
      </c>
      <c r="AS525">
        <f t="shared" si="96"/>
        <v>0</v>
      </c>
      <c r="AT525">
        <f t="shared" si="97"/>
        <v>0</v>
      </c>
      <c r="AU525">
        <f t="shared" si="98"/>
        <v>0</v>
      </c>
      <c r="AV525">
        <f t="shared" si="99"/>
        <v>0</v>
      </c>
      <c r="AW525">
        <f t="shared" si="100"/>
        <v>0</v>
      </c>
      <c r="AX525">
        <f t="shared" si="101"/>
        <v>0</v>
      </c>
      <c r="AY525">
        <f t="shared" si="102"/>
        <v>0</v>
      </c>
      <c r="AZ525">
        <f t="shared" si="103"/>
        <v>0</v>
      </c>
      <c r="BA525">
        <f t="shared" si="104"/>
        <v>0</v>
      </c>
      <c r="BB525">
        <f t="shared" si="105"/>
        <v>0</v>
      </c>
      <c r="BC525">
        <f t="shared" si="106"/>
        <v>0</v>
      </c>
      <c r="BD525">
        <f t="shared" si="107"/>
        <v>0</v>
      </c>
      <c r="BE525">
        <f t="shared" si="108"/>
        <v>0</v>
      </c>
      <c r="BF525">
        <f t="shared" si="109"/>
        <v>0</v>
      </c>
      <c r="BG525">
        <f t="shared" si="110"/>
        <v>0</v>
      </c>
      <c r="BH525">
        <f t="shared" si="111"/>
        <v>0</v>
      </c>
      <c r="BI525">
        <f t="shared" si="112"/>
        <v>0</v>
      </c>
      <c r="BJ525">
        <f t="shared" si="113"/>
        <v>0</v>
      </c>
      <c r="BK525" s="356" t="str">
        <f t="shared" si="114"/>
        <v/>
      </c>
      <c r="BL525" s="357">
        <f t="shared" si="115"/>
        <v>0</v>
      </c>
      <c r="BM525" s="358">
        <f t="shared" si="116"/>
        <v>0</v>
      </c>
      <c r="BN525" s="359">
        <f t="shared" si="117"/>
        <v>0</v>
      </c>
      <c r="BO525" s="356" t="str">
        <f t="shared" si="118"/>
        <v/>
      </c>
      <c r="BP525" s="360">
        <f t="shared" si="119"/>
        <v>0</v>
      </c>
      <c r="BQ525" s="358">
        <f t="shared" si="120"/>
        <v>0</v>
      </c>
      <c r="BR525" s="359">
        <f t="shared" si="121"/>
        <v>0</v>
      </c>
      <c r="BS525" s="356" t="str">
        <f t="shared" si="122"/>
        <v/>
      </c>
      <c r="BT525" s="357">
        <f t="shared" si="123"/>
        <v>0</v>
      </c>
      <c r="BU525" s="358">
        <f t="shared" si="124"/>
        <v>0</v>
      </c>
      <c r="BV525" s="359">
        <f t="shared" si="125"/>
        <v>0</v>
      </c>
      <c r="BW525" s="293">
        <f t="shared" si="126"/>
        <v>0</v>
      </c>
      <c r="BX525" s="352" t="str">
        <f>IF(BW525=0,"",
IF(SUM($BW$512:BW525)=1,BY525,
IF($BW$632&gt;SUM($BW$512:BW525),_xlfn.CONCAT(", ",BY525),
IF($BW$632=SUM($BW$512:BW525),_xlfn.CONCAT(" y ",BY525)))))</f>
        <v/>
      </c>
      <c r="BY525" s="120" t="s">
        <v>5151</v>
      </c>
      <c r="BZ525" s="290">
        <f t="shared" si="127"/>
        <v>0</v>
      </c>
      <c r="CA525" s="293">
        <f t="shared" si="128"/>
        <v>0</v>
      </c>
      <c r="CB525" s="283" t="str">
        <f>IF(CA525=0,"",
IF(SUM($CA$512:CA525)=1,CC525,
IF($CA$632&gt;SUM($CA$512:CA525),_xlfn.CONCAT(", ",CC525),
IF($CA$632=SUM($CA$512:CA525),_xlfn.CONCAT(" y ",CC525)))))</f>
        <v/>
      </c>
      <c r="CC525" s="120" t="s">
        <v>5151</v>
      </c>
    </row>
    <row r="526" spans="1:81" ht="15" customHeight="1">
      <c r="A526" s="62"/>
      <c r="B526" s="8"/>
      <c r="C526" s="35" t="s">
        <v>5046</v>
      </c>
      <c r="D526" s="800" t="str">
        <f>IF(CNGE_2026_M1_Secc1_Sub1!$D55="","",CNGE_2026_M1_Secc1_Sub1!$D55)</f>
        <v/>
      </c>
      <c r="E526" s="723"/>
      <c r="F526" s="723"/>
      <c r="G526" s="723"/>
      <c r="H526" s="723"/>
      <c r="I526" s="724"/>
      <c r="J526" s="637" t="str">
        <f t="shared" si="83"/>
        <v/>
      </c>
      <c r="K526" s="637" t="str">
        <f t="shared" si="84"/>
        <v/>
      </c>
      <c r="L526" s="637" t="str">
        <f t="shared" si="85"/>
        <v/>
      </c>
      <c r="M526" s="638"/>
      <c r="N526" s="638"/>
      <c r="O526" s="638"/>
      <c r="P526" s="638"/>
      <c r="Q526" s="638"/>
      <c r="R526" s="638"/>
      <c r="S526" s="638"/>
      <c r="T526" s="638"/>
      <c r="U526" s="638"/>
      <c r="V526" s="638"/>
      <c r="W526" s="638"/>
      <c r="X526" s="638"/>
      <c r="Y526" s="638"/>
      <c r="Z526" s="638"/>
      <c r="AA526" s="638"/>
      <c r="AB526" s="638"/>
      <c r="AC526" s="638"/>
      <c r="AD526" s="638"/>
      <c r="AI526" t="str">
        <f t="shared" si="86"/>
        <v/>
      </c>
      <c r="AJ526">
        <f t="shared" si="87"/>
        <v>0</v>
      </c>
      <c r="AK526">
        <f t="shared" si="88"/>
        <v>0</v>
      </c>
      <c r="AL526">
        <f t="shared" si="89"/>
        <v>0</v>
      </c>
      <c r="AM526">
        <f t="shared" si="90"/>
        <v>0</v>
      </c>
      <c r="AN526">
        <f t="shared" si="91"/>
        <v>0</v>
      </c>
      <c r="AO526">
        <f t="shared" si="92"/>
        <v>0</v>
      </c>
      <c r="AP526">
        <f t="shared" si="93"/>
        <v>0</v>
      </c>
      <c r="AQ526">
        <f t="shared" si="94"/>
        <v>0</v>
      </c>
      <c r="AR526">
        <f t="shared" si="95"/>
        <v>0</v>
      </c>
      <c r="AS526">
        <f t="shared" si="96"/>
        <v>0</v>
      </c>
      <c r="AT526">
        <f t="shared" si="97"/>
        <v>0</v>
      </c>
      <c r="AU526">
        <f t="shared" si="98"/>
        <v>0</v>
      </c>
      <c r="AV526">
        <f t="shared" si="99"/>
        <v>0</v>
      </c>
      <c r="AW526">
        <f t="shared" si="100"/>
        <v>0</v>
      </c>
      <c r="AX526">
        <f t="shared" si="101"/>
        <v>0</v>
      </c>
      <c r="AY526">
        <f t="shared" si="102"/>
        <v>0</v>
      </c>
      <c r="AZ526">
        <f t="shared" si="103"/>
        <v>0</v>
      </c>
      <c r="BA526">
        <f t="shared" si="104"/>
        <v>0</v>
      </c>
      <c r="BB526">
        <f t="shared" si="105"/>
        <v>0</v>
      </c>
      <c r="BC526">
        <f t="shared" si="106"/>
        <v>0</v>
      </c>
      <c r="BD526">
        <f t="shared" si="107"/>
        <v>0</v>
      </c>
      <c r="BE526">
        <f t="shared" si="108"/>
        <v>0</v>
      </c>
      <c r="BF526">
        <f t="shared" si="109"/>
        <v>0</v>
      </c>
      <c r="BG526">
        <f t="shared" si="110"/>
        <v>0</v>
      </c>
      <c r="BH526">
        <f t="shared" si="111"/>
        <v>0</v>
      </c>
      <c r="BI526">
        <f t="shared" si="112"/>
        <v>0</v>
      </c>
      <c r="BJ526">
        <f t="shared" si="113"/>
        <v>0</v>
      </c>
      <c r="BK526" s="356" t="str">
        <f t="shared" si="114"/>
        <v/>
      </c>
      <c r="BL526" s="357">
        <f t="shared" si="115"/>
        <v>0</v>
      </c>
      <c r="BM526" s="358">
        <f t="shared" si="116"/>
        <v>0</v>
      </c>
      <c r="BN526" s="359">
        <f t="shared" si="117"/>
        <v>0</v>
      </c>
      <c r="BO526" s="356" t="str">
        <f t="shared" si="118"/>
        <v/>
      </c>
      <c r="BP526" s="360">
        <f t="shared" si="119"/>
        <v>0</v>
      </c>
      <c r="BQ526" s="358">
        <f t="shared" si="120"/>
        <v>0</v>
      </c>
      <c r="BR526" s="359">
        <f t="shared" si="121"/>
        <v>0</v>
      </c>
      <c r="BS526" s="356" t="str">
        <f t="shared" si="122"/>
        <v/>
      </c>
      <c r="BT526" s="357">
        <f t="shared" si="123"/>
        <v>0</v>
      </c>
      <c r="BU526" s="358">
        <f t="shared" si="124"/>
        <v>0</v>
      </c>
      <c r="BV526" s="359">
        <f t="shared" si="125"/>
        <v>0</v>
      </c>
      <c r="BW526" s="293">
        <f t="shared" si="126"/>
        <v>0</v>
      </c>
      <c r="BX526" s="352" t="str">
        <f>IF(BW526=0,"",
IF(SUM($BW$512:BW526)=1,BY526,
IF($BW$632&gt;SUM($BW$512:BW526),_xlfn.CONCAT(", ",BY526),
IF($BW$632=SUM($BW$512:BW526),_xlfn.CONCAT(" y ",BY526)))))</f>
        <v/>
      </c>
      <c r="BY526" s="120" t="s">
        <v>5153</v>
      </c>
      <c r="BZ526" s="290">
        <f t="shared" si="127"/>
        <v>0</v>
      </c>
      <c r="CA526" s="293">
        <f t="shared" si="128"/>
        <v>0</v>
      </c>
      <c r="CB526" s="283" t="str">
        <f>IF(CA526=0,"",
IF(SUM($CA$512:CA526)=1,CC526,
IF($CA$632&gt;SUM($CA$512:CA526),_xlfn.CONCAT(", ",CC526),
IF($CA$632=SUM($CA$512:CA526),_xlfn.CONCAT(" y ",CC526)))))</f>
        <v/>
      </c>
      <c r="CC526" s="120" t="s">
        <v>5153</v>
      </c>
    </row>
    <row r="527" spans="1:81" ht="15" customHeight="1">
      <c r="A527" s="62"/>
      <c r="B527" s="8"/>
      <c r="C527" s="35" t="s">
        <v>5047</v>
      </c>
      <c r="D527" s="800" t="str">
        <f>IF(CNGE_2026_M1_Secc1_Sub1!$D56="","",CNGE_2026_M1_Secc1_Sub1!$D56)</f>
        <v/>
      </c>
      <c r="E527" s="723"/>
      <c r="F527" s="723"/>
      <c r="G527" s="723"/>
      <c r="H527" s="723"/>
      <c r="I527" s="724"/>
      <c r="J527" s="637" t="str">
        <f t="shared" si="83"/>
        <v/>
      </c>
      <c r="K527" s="637" t="str">
        <f t="shared" si="84"/>
        <v/>
      </c>
      <c r="L527" s="637" t="str">
        <f t="shared" si="85"/>
        <v/>
      </c>
      <c r="M527" s="638"/>
      <c r="N527" s="638"/>
      <c r="O527" s="638"/>
      <c r="P527" s="638"/>
      <c r="Q527" s="638"/>
      <c r="R527" s="638"/>
      <c r="S527" s="638"/>
      <c r="T527" s="638"/>
      <c r="U527" s="638"/>
      <c r="V527" s="638"/>
      <c r="W527" s="638"/>
      <c r="X527" s="638"/>
      <c r="Y527" s="638"/>
      <c r="Z527" s="638"/>
      <c r="AA527" s="638"/>
      <c r="AB527" s="638"/>
      <c r="AC527" s="638"/>
      <c r="AD527" s="638"/>
      <c r="AI527" t="str">
        <f t="shared" si="86"/>
        <v/>
      </c>
      <c r="AJ527">
        <f t="shared" si="87"/>
        <v>0</v>
      </c>
      <c r="AK527">
        <f t="shared" si="88"/>
        <v>0</v>
      </c>
      <c r="AL527">
        <f t="shared" si="89"/>
        <v>0</v>
      </c>
      <c r="AM527">
        <f t="shared" si="90"/>
        <v>0</v>
      </c>
      <c r="AN527">
        <f t="shared" si="91"/>
        <v>0</v>
      </c>
      <c r="AO527">
        <f t="shared" si="92"/>
        <v>0</v>
      </c>
      <c r="AP527">
        <f t="shared" si="93"/>
        <v>0</v>
      </c>
      <c r="AQ527">
        <f t="shared" si="94"/>
        <v>0</v>
      </c>
      <c r="AR527">
        <f t="shared" si="95"/>
        <v>0</v>
      </c>
      <c r="AS527">
        <f t="shared" si="96"/>
        <v>0</v>
      </c>
      <c r="AT527">
        <f t="shared" si="97"/>
        <v>0</v>
      </c>
      <c r="AU527">
        <f t="shared" si="98"/>
        <v>0</v>
      </c>
      <c r="AV527">
        <f t="shared" si="99"/>
        <v>0</v>
      </c>
      <c r="AW527">
        <f t="shared" si="100"/>
        <v>0</v>
      </c>
      <c r="AX527">
        <f t="shared" si="101"/>
        <v>0</v>
      </c>
      <c r="AY527">
        <f t="shared" si="102"/>
        <v>0</v>
      </c>
      <c r="AZ527">
        <f t="shared" si="103"/>
        <v>0</v>
      </c>
      <c r="BA527">
        <f t="shared" si="104"/>
        <v>0</v>
      </c>
      <c r="BB527">
        <f t="shared" si="105"/>
        <v>0</v>
      </c>
      <c r="BC527">
        <f t="shared" si="106"/>
        <v>0</v>
      </c>
      <c r="BD527">
        <f t="shared" si="107"/>
        <v>0</v>
      </c>
      <c r="BE527">
        <f t="shared" si="108"/>
        <v>0</v>
      </c>
      <c r="BF527">
        <f t="shared" si="109"/>
        <v>0</v>
      </c>
      <c r="BG527">
        <f t="shared" si="110"/>
        <v>0</v>
      </c>
      <c r="BH527">
        <f t="shared" si="111"/>
        <v>0</v>
      </c>
      <c r="BI527">
        <f t="shared" si="112"/>
        <v>0</v>
      </c>
      <c r="BJ527">
        <f t="shared" si="113"/>
        <v>0</v>
      </c>
      <c r="BK527" s="356" t="str">
        <f t="shared" si="114"/>
        <v/>
      </c>
      <c r="BL527" s="357">
        <f t="shared" si="115"/>
        <v>0</v>
      </c>
      <c r="BM527" s="358">
        <f t="shared" si="116"/>
        <v>0</v>
      </c>
      <c r="BN527" s="359">
        <f t="shared" si="117"/>
        <v>0</v>
      </c>
      <c r="BO527" s="356" t="str">
        <f t="shared" si="118"/>
        <v/>
      </c>
      <c r="BP527" s="360">
        <f t="shared" si="119"/>
        <v>0</v>
      </c>
      <c r="BQ527" s="358">
        <f t="shared" si="120"/>
        <v>0</v>
      </c>
      <c r="BR527" s="359">
        <f t="shared" si="121"/>
        <v>0</v>
      </c>
      <c r="BS527" s="356" t="str">
        <f t="shared" si="122"/>
        <v/>
      </c>
      <c r="BT527" s="357">
        <f t="shared" si="123"/>
        <v>0</v>
      </c>
      <c r="BU527" s="358">
        <f t="shared" si="124"/>
        <v>0</v>
      </c>
      <c r="BV527" s="359">
        <f t="shared" si="125"/>
        <v>0</v>
      </c>
      <c r="BW527" s="293">
        <f t="shared" si="126"/>
        <v>0</v>
      </c>
      <c r="BX527" s="352" t="str">
        <f>IF(BW527=0,"",
IF(SUM($BW$512:BW527)=1,BY527,
IF($BW$632&gt;SUM($BW$512:BW527),_xlfn.CONCAT(", ",BY527),
IF($BW$632=SUM($BW$512:BW527),_xlfn.CONCAT(" y ",BY527)))))</f>
        <v/>
      </c>
      <c r="BY527" s="120" t="s">
        <v>5155</v>
      </c>
      <c r="BZ527" s="290">
        <f t="shared" si="127"/>
        <v>0</v>
      </c>
      <c r="CA527" s="293">
        <f t="shared" si="128"/>
        <v>0</v>
      </c>
      <c r="CB527" s="283" t="str">
        <f>IF(CA527=0,"",
IF(SUM($CA$512:CA527)=1,CC527,
IF($CA$632&gt;SUM($CA$512:CA527),_xlfn.CONCAT(", ",CC527),
IF($CA$632=SUM($CA$512:CA527),_xlfn.CONCAT(" y ",CC527)))))</f>
        <v/>
      </c>
      <c r="CC527" s="120" t="s">
        <v>5155</v>
      </c>
    </row>
    <row r="528" spans="1:81" ht="15" customHeight="1">
      <c r="A528" s="62"/>
      <c r="B528" s="8"/>
      <c r="C528" s="35" t="s">
        <v>5048</v>
      </c>
      <c r="D528" s="800" t="str">
        <f>IF(CNGE_2026_M1_Secc1_Sub1!$D57="","",CNGE_2026_M1_Secc1_Sub1!$D57)</f>
        <v/>
      </c>
      <c r="E528" s="723"/>
      <c r="F528" s="723"/>
      <c r="G528" s="723"/>
      <c r="H528" s="723"/>
      <c r="I528" s="724"/>
      <c r="J528" s="637" t="str">
        <f t="shared" si="83"/>
        <v/>
      </c>
      <c r="K528" s="637" t="str">
        <f t="shared" si="84"/>
        <v/>
      </c>
      <c r="L528" s="637" t="str">
        <f t="shared" si="85"/>
        <v/>
      </c>
      <c r="M528" s="638"/>
      <c r="N528" s="638"/>
      <c r="O528" s="638"/>
      <c r="P528" s="638"/>
      <c r="Q528" s="638"/>
      <c r="R528" s="638"/>
      <c r="S528" s="638"/>
      <c r="T528" s="638"/>
      <c r="U528" s="638"/>
      <c r="V528" s="638"/>
      <c r="W528" s="638"/>
      <c r="X528" s="638"/>
      <c r="Y528" s="638"/>
      <c r="Z528" s="638"/>
      <c r="AA528" s="638"/>
      <c r="AB528" s="638"/>
      <c r="AC528" s="638"/>
      <c r="AD528" s="638"/>
      <c r="AI528" t="str">
        <f t="shared" si="86"/>
        <v/>
      </c>
      <c r="AJ528">
        <f t="shared" si="87"/>
        <v>0</v>
      </c>
      <c r="AK528">
        <f t="shared" si="88"/>
        <v>0</v>
      </c>
      <c r="AL528">
        <f t="shared" si="89"/>
        <v>0</v>
      </c>
      <c r="AM528">
        <f t="shared" si="90"/>
        <v>0</v>
      </c>
      <c r="AN528">
        <f t="shared" si="91"/>
        <v>0</v>
      </c>
      <c r="AO528">
        <f t="shared" si="92"/>
        <v>0</v>
      </c>
      <c r="AP528">
        <f t="shared" si="93"/>
        <v>0</v>
      </c>
      <c r="AQ528">
        <f t="shared" si="94"/>
        <v>0</v>
      </c>
      <c r="AR528">
        <f t="shared" si="95"/>
        <v>0</v>
      </c>
      <c r="AS528">
        <f t="shared" si="96"/>
        <v>0</v>
      </c>
      <c r="AT528">
        <f t="shared" si="97"/>
        <v>0</v>
      </c>
      <c r="AU528">
        <f t="shared" si="98"/>
        <v>0</v>
      </c>
      <c r="AV528">
        <f t="shared" si="99"/>
        <v>0</v>
      </c>
      <c r="AW528">
        <f t="shared" si="100"/>
        <v>0</v>
      </c>
      <c r="AX528">
        <f t="shared" si="101"/>
        <v>0</v>
      </c>
      <c r="AY528">
        <f t="shared" si="102"/>
        <v>0</v>
      </c>
      <c r="AZ528">
        <f t="shared" si="103"/>
        <v>0</v>
      </c>
      <c r="BA528">
        <f t="shared" si="104"/>
        <v>0</v>
      </c>
      <c r="BB528">
        <f t="shared" si="105"/>
        <v>0</v>
      </c>
      <c r="BC528">
        <f t="shared" si="106"/>
        <v>0</v>
      </c>
      <c r="BD528">
        <f t="shared" si="107"/>
        <v>0</v>
      </c>
      <c r="BE528">
        <f t="shared" si="108"/>
        <v>0</v>
      </c>
      <c r="BF528">
        <f t="shared" si="109"/>
        <v>0</v>
      </c>
      <c r="BG528">
        <f t="shared" si="110"/>
        <v>0</v>
      </c>
      <c r="BH528">
        <f t="shared" si="111"/>
        <v>0</v>
      </c>
      <c r="BI528">
        <f t="shared" si="112"/>
        <v>0</v>
      </c>
      <c r="BJ528">
        <f t="shared" si="113"/>
        <v>0</v>
      </c>
      <c r="BK528" s="356" t="str">
        <f t="shared" si="114"/>
        <v/>
      </c>
      <c r="BL528" s="357">
        <f t="shared" si="115"/>
        <v>0</v>
      </c>
      <c r="BM528" s="358">
        <f t="shared" si="116"/>
        <v>0</v>
      </c>
      <c r="BN528" s="359">
        <f t="shared" si="117"/>
        <v>0</v>
      </c>
      <c r="BO528" s="356" t="str">
        <f t="shared" si="118"/>
        <v/>
      </c>
      <c r="BP528" s="360">
        <f t="shared" si="119"/>
        <v>0</v>
      </c>
      <c r="BQ528" s="358">
        <f t="shared" si="120"/>
        <v>0</v>
      </c>
      <c r="BR528" s="359">
        <f t="shared" si="121"/>
        <v>0</v>
      </c>
      <c r="BS528" s="356" t="str">
        <f t="shared" si="122"/>
        <v/>
      </c>
      <c r="BT528" s="357">
        <f t="shared" si="123"/>
        <v>0</v>
      </c>
      <c r="BU528" s="358">
        <f t="shared" si="124"/>
        <v>0</v>
      </c>
      <c r="BV528" s="359">
        <f t="shared" si="125"/>
        <v>0</v>
      </c>
      <c r="BW528" s="293">
        <f t="shared" si="126"/>
        <v>0</v>
      </c>
      <c r="BX528" s="352" t="str">
        <f>IF(BW528=0,"",
IF(SUM($BW$512:BW528)=1,BY528,
IF($BW$632&gt;SUM($BW$512:BW528),_xlfn.CONCAT(", ",BY528),
IF($BW$632=SUM($BW$512:BW528),_xlfn.CONCAT(" y ",BY528)))))</f>
        <v/>
      </c>
      <c r="BY528" s="120" t="s">
        <v>5157</v>
      </c>
      <c r="BZ528" s="290">
        <f t="shared" si="127"/>
        <v>0</v>
      </c>
      <c r="CA528" s="293">
        <f t="shared" si="128"/>
        <v>0</v>
      </c>
      <c r="CB528" s="283" t="str">
        <f>IF(CA528=0,"",
IF(SUM($CA$512:CA528)=1,CC528,
IF($CA$632&gt;SUM($CA$512:CA528),_xlfn.CONCAT(", ",CC528),
IF($CA$632=SUM($CA$512:CA528),_xlfn.CONCAT(" y ",CC528)))))</f>
        <v/>
      </c>
      <c r="CC528" s="120" t="s">
        <v>5157</v>
      </c>
    </row>
    <row r="529" spans="1:81" ht="15" customHeight="1">
      <c r="A529" s="62"/>
      <c r="B529" s="8"/>
      <c r="C529" s="35" t="s">
        <v>5049</v>
      </c>
      <c r="D529" s="800" t="str">
        <f>IF(CNGE_2026_M1_Secc1_Sub1!$D58="","",CNGE_2026_M1_Secc1_Sub1!$D58)</f>
        <v/>
      </c>
      <c r="E529" s="723"/>
      <c r="F529" s="723"/>
      <c r="G529" s="723"/>
      <c r="H529" s="723"/>
      <c r="I529" s="724"/>
      <c r="J529" s="637" t="str">
        <f t="shared" si="83"/>
        <v/>
      </c>
      <c r="K529" s="637" t="str">
        <f t="shared" si="84"/>
        <v/>
      </c>
      <c r="L529" s="637" t="str">
        <f t="shared" si="85"/>
        <v/>
      </c>
      <c r="M529" s="638"/>
      <c r="N529" s="638"/>
      <c r="O529" s="638"/>
      <c r="P529" s="638"/>
      <c r="Q529" s="638"/>
      <c r="R529" s="638"/>
      <c r="S529" s="638"/>
      <c r="T529" s="638"/>
      <c r="U529" s="638"/>
      <c r="V529" s="638"/>
      <c r="W529" s="638"/>
      <c r="X529" s="638"/>
      <c r="Y529" s="638"/>
      <c r="Z529" s="638"/>
      <c r="AA529" s="638"/>
      <c r="AB529" s="638"/>
      <c r="AC529" s="638"/>
      <c r="AD529" s="638"/>
      <c r="AI529" t="str">
        <f t="shared" si="86"/>
        <v/>
      </c>
      <c r="AJ529">
        <f t="shared" si="87"/>
        <v>0</v>
      </c>
      <c r="AK529">
        <f t="shared" si="88"/>
        <v>0</v>
      </c>
      <c r="AL529">
        <f t="shared" si="89"/>
        <v>0</v>
      </c>
      <c r="AM529">
        <f t="shared" si="90"/>
        <v>0</v>
      </c>
      <c r="AN529">
        <f t="shared" si="91"/>
        <v>0</v>
      </c>
      <c r="AO529">
        <f t="shared" si="92"/>
        <v>0</v>
      </c>
      <c r="AP529">
        <f t="shared" si="93"/>
        <v>0</v>
      </c>
      <c r="AQ529">
        <f t="shared" si="94"/>
        <v>0</v>
      </c>
      <c r="AR529">
        <f t="shared" si="95"/>
        <v>0</v>
      </c>
      <c r="AS529">
        <f t="shared" si="96"/>
        <v>0</v>
      </c>
      <c r="AT529">
        <f t="shared" si="97"/>
        <v>0</v>
      </c>
      <c r="AU529">
        <f t="shared" si="98"/>
        <v>0</v>
      </c>
      <c r="AV529">
        <f t="shared" si="99"/>
        <v>0</v>
      </c>
      <c r="AW529">
        <f t="shared" si="100"/>
        <v>0</v>
      </c>
      <c r="AX529">
        <f t="shared" si="101"/>
        <v>0</v>
      </c>
      <c r="AY529">
        <f t="shared" si="102"/>
        <v>0</v>
      </c>
      <c r="AZ529">
        <f t="shared" si="103"/>
        <v>0</v>
      </c>
      <c r="BA529">
        <f t="shared" si="104"/>
        <v>0</v>
      </c>
      <c r="BB529">
        <f t="shared" si="105"/>
        <v>0</v>
      </c>
      <c r="BC529">
        <f t="shared" si="106"/>
        <v>0</v>
      </c>
      <c r="BD529">
        <f t="shared" si="107"/>
        <v>0</v>
      </c>
      <c r="BE529">
        <f t="shared" si="108"/>
        <v>0</v>
      </c>
      <c r="BF529">
        <f t="shared" si="109"/>
        <v>0</v>
      </c>
      <c r="BG529">
        <f t="shared" si="110"/>
        <v>0</v>
      </c>
      <c r="BH529">
        <f t="shared" si="111"/>
        <v>0</v>
      </c>
      <c r="BI529">
        <f t="shared" si="112"/>
        <v>0</v>
      </c>
      <c r="BJ529">
        <f t="shared" si="113"/>
        <v>0</v>
      </c>
      <c r="BK529" s="356" t="str">
        <f t="shared" si="114"/>
        <v/>
      </c>
      <c r="BL529" s="357">
        <f t="shared" si="115"/>
        <v>0</v>
      </c>
      <c r="BM529" s="358">
        <f t="shared" si="116"/>
        <v>0</v>
      </c>
      <c r="BN529" s="359">
        <f t="shared" si="117"/>
        <v>0</v>
      </c>
      <c r="BO529" s="356" t="str">
        <f t="shared" si="118"/>
        <v/>
      </c>
      <c r="BP529" s="360">
        <f t="shared" si="119"/>
        <v>0</v>
      </c>
      <c r="BQ529" s="358">
        <f t="shared" si="120"/>
        <v>0</v>
      </c>
      <c r="BR529" s="359">
        <f t="shared" si="121"/>
        <v>0</v>
      </c>
      <c r="BS529" s="356" t="str">
        <f t="shared" si="122"/>
        <v/>
      </c>
      <c r="BT529" s="357">
        <f t="shared" si="123"/>
        <v>0</v>
      </c>
      <c r="BU529" s="358">
        <f t="shared" si="124"/>
        <v>0</v>
      </c>
      <c r="BV529" s="359">
        <f t="shared" si="125"/>
        <v>0</v>
      </c>
      <c r="BW529" s="293">
        <f t="shared" si="126"/>
        <v>0</v>
      </c>
      <c r="BX529" s="352" t="str">
        <f>IF(BW529=0,"",
IF(SUM($BW$512:BW529)=1,BY529,
IF($BW$632&gt;SUM($BW$512:BW529),_xlfn.CONCAT(", ",BY529),
IF($BW$632=SUM($BW$512:BW529),_xlfn.CONCAT(" y ",BY529)))))</f>
        <v/>
      </c>
      <c r="BY529" s="120" t="s">
        <v>5159</v>
      </c>
      <c r="BZ529" s="290">
        <f t="shared" si="127"/>
        <v>0</v>
      </c>
      <c r="CA529" s="293">
        <f t="shared" si="128"/>
        <v>0</v>
      </c>
      <c r="CB529" s="283" t="str">
        <f>IF(CA529=0,"",
IF(SUM($CA$512:CA529)=1,CC529,
IF($CA$632&gt;SUM($CA$512:CA529),_xlfn.CONCAT(", ",CC529),
IF($CA$632=SUM($CA$512:CA529),_xlfn.CONCAT(" y ",CC529)))))</f>
        <v/>
      </c>
      <c r="CC529" s="120" t="s">
        <v>5159</v>
      </c>
    </row>
    <row r="530" spans="1:81" ht="15" customHeight="1">
      <c r="A530" s="62"/>
      <c r="B530" s="8"/>
      <c r="C530" s="35" t="s">
        <v>5050</v>
      </c>
      <c r="D530" s="800" t="str">
        <f>IF(CNGE_2026_M1_Secc1_Sub1!$D59="","",CNGE_2026_M1_Secc1_Sub1!$D59)</f>
        <v/>
      </c>
      <c r="E530" s="723"/>
      <c r="F530" s="723"/>
      <c r="G530" s="723"/>
      <c r="H530" s="723"/>
      <c r="I530" s="724"/>
      <c r="J530" s="637" t="str">
        <f t="shared" si="83"/>
        <v/>
      </c>
      <c r="K530" s="637" t="str">
        <f t="shared" si="84"/>
        <v/>
      </c>
      <c r="L530" s="637" t="str">
        <f t="shared" si="85"/>
        <v/>
      </c>
      <c r="M530" s="638"/>
      <c r="N530" s="638"/>
      <c r="O530" s="638"/>
      <c r="P530" s="638"/>
      <c r="Q530" s="638"/>
      <c r="R530" s="638"/>
      <c r="S530" s="638"/>
      <c r="T530" s="638"/>
      <c r="U530" s="638"/>
      <c r="V530" s="638"/>
      <c r="W530" s="638"/>
      <c r="X530" s="638"/>
      <c r="Y530" s="638"/>
      <c r="Z530" s="638"/>
      <c r="AA530" s="638"/>
      <c r="AB530" s="638"/>
      <c r="AC530" s="638"/>
      <c r="AD530" s="638"/>
      <c r="AI530" t="str">
        <f t="shared" si="86"/>
        <v/>
      </c>
      <c r="AJ530">
        <f t="shared" si="87"/>
        <v>0</v>
      </c>
      <c r="AK530">
        <f t="shared" si="88"/>
        <v>0</v>
      </c>
      <c r="AL530">
        <f t="shared" si="89"/>
        <v>0</v>
      </c>
      <c r="AM530">
        <f t="shared" si="90"/>
        <v>0</v>
      </c>
      <c r="AN530">
        <f t="shared" si="91"/>
        <v>0</v>
      </c>
      <c r="AO530">
        <f t="shared" si="92"/>
        <v>0</v>
      </c>
      <c r="AP530">
        <f t="shared" si="93"/>
        <v>0</v>
      </c>
      <c r="AQ530">
        <f t="shared" si="94"/>
        <v>0</v>
      </c>
      <c r="AR530">
        <f t="shared" si="95"/>
        <v>0</v>
      </c>
      <c r="AS530">
        <f t="shared" si="96"/>
        <v>0</v>
      </c>
      <c r="AT530">
        <f t="shared" si="97"/>
        <v>0</v>
      </c>
      <c r="AU530">
        <f t="shared" si="98"/>
        <v>0</v>
      </c>
      <c r="AV530">
        <f t="shared" si="99"/>
        <v>0</v>
      </c>
      <c r="AW530">
        <f t="shared" si="100"/>
        <v>0</v>
      </c>
      <c r="AX530">
        <f t="shared" si="101"/>
        <v>0</v>
      </c>
      <c r="AY530">
        <f t="shared" si="102"/>
        <v>0</v>
      </c>
      <c r="AZ530">
        <f t="shared" si="103"/>
        <v>0</v>
      </c>
      <c r="BA530">
        <f t="shared" si="104"/>
        <v>0</v>
      </c>
      <c r="BB530">
        <f t="shared" si="105"/>
        <v>0</v>
      </c>
      <c r="BC530">
        <f t="shared" si="106"/>
        <v>0</v>
      </c>
      <c r="BD530">
        <f t="shared" si="107"/>
        <v>0</v>
      </c>
      <c r="BE530">
        <f t="shared" si="108"/>
        <v>0</v>
      </c>
      <c r="BF530">
        <f t="shared" si="109"/>
        <v>0</v>
      </c>
      <c r="BG530">
        <f t="shared" si="110"/>
        <v>0</v>
      </c>
      <c r="BH530">
        <f t="shared" si="111"/>
        <v>0</v>
      </c>
      <c r="BI530">
        <f t="shared" si="112"/>
        <v>0</v>
      </c>
      <c r="BJ530">
        <f t="shared" si="113"/>
        <v>0</v>
      </c>
      <c r="BK530" s="356" t="str">
        <f t="shared" si="114"/>
        <v/>
      </c>
      <c r="BL530" s="357">
        <f t="shared" si="115"/>
        <v>0</v>
      </c>
      <c r="BM530" s="358">
        <f t="shared" si="116"/>
        <v>0</v>
      </c>
      <c r="BN530" s="359">
        <f t="shared" si="117"/>
        <v>0</v>
      </c>
      <c r="BO530" s="356" t="str">
        <f t="shared" si="118"/>
        <v/>
      </c>
      <c r="BP530" s="360">
        <f t="shared" si="119"/>
        <v>0</v>
      </c>
      <c r="BQ530" s="358">
        <f t="shared" si="120"/>
        <v>0</v>
      </c>
      <c r="BR530" s="359">
        <f t="shared" si="121"/>
        <v>0</v>
      </c>
      <c r="BS530" s="356" t="str">
        <f t="shared" si="122"/>
        <v/>
      </c>
      <c r="BT530" s="357">
        <f t="shared" si="123"/>
        <v>0</v>
      </c>
      <c r="BU530" s="358">
        <f t="shared" si="124"/>
        <v>0</v>
      </c>
      <c r="BV530" s="359">
        <f t="shared" si="125"/>
        <v>0</v>
      </c>
      <c r="BW530" s="293">
        <f t="shared" si="126"/>
        <v>0</v>
      </c>
      <c r="BX530" s="352" t="str">
        <f>IF(BW530=0,"",
IF(SUM($BW$512:BW530)=1,BY530,
IF($BW$632&gt;SUM($BW$512:BW530),_xlfn.CONCAT(", ",BY530),
IF($BW$632=SUM($BW$512:BW530),_xlfn.CONCAT(" y ",BY530)))))</f>
        <v/>
      </c>
      <c r="BY530" s="120" t="s">
        <v>5161</v>
      </c>
      <c r="BZ530" s="290">
        <f t="shared" si="127"/>
        <v>0</v>
      </c>
      <c r="CA530" s="293">
        <f t="shared" si="128"/>
        <v>0</v>
      </c>
      <c r="CB530" s="283" t="str">
        <f>IF(CA530=0,"",
IF(SUM($CA$512:CA530)=1,CC530,
IF($CA$632&gt;SUM($CA$512:CA530),_xlfn.CONCAT(", ",CC530),
IF($CA$632=SUM($CA$512:CA530),_xlfn.CONCAT(" y ",CC530)))))</f>
        <v/>
      </c>
      <c r="CC530" s="120" t="s">
        <v>5161</v>
      </c>
    </row>
    <row r="531" spans="1:81" ht="15" customHeight="1">
      <c r="A531" s="62"/>
      <c r="B531" s="8"/>
      <c r="C531" s="35" t="s">
        <v>5051</v>
      </c>
      <c r="D531" s="800" t="str">
        <f>IF(CNGE_2026_M1_Secc1_Sub1!$D60="","",CNGE_2026_M1_Secc1_Sub1!$D60)</f>
        <v/>
      </c>
      <c r="E531" s="723"/>
      <c r="F531" s="723"/>
      <c r="G531" s="723"/>
      <c r="H531" s="723"/>
      <c r="I531" s="724"/>
      <c r="J531" s="637" t="str">
        <f t="shared" si="83"/>
        <v/>
      </c>
      <c r="K531" s="637" t="str">
        <f t="shared" si="84"/>
        <v/>
      </c>
      <c r="L531" s="637" t="str">
        <f t="shared" si="85"/>
        <v/>
      </c>
      <c r="M531" s="638"/>
      <c r="N531" s="638"/>
      <c r="O531" s="638"/>
      <c r="P531" s="638"/>
      <c r="Q531" s="638"/>
      <c r="R531" s="638"/>
      <c r="S531" s="638"/>
      <c r="T531" s="638"/>
      <c r="U531" s="638"/>
      <c r="V531" s="638"/>
      <c r="W531" s="638"/>
      <c r="X531" s="638"/>
      <c r="Y531" s="638"/>
      <c r="Z531" s="638"/>
      <c r="AA531" s="638"/>
      <c r="AB531" s="638"/>
      <c r="AC531" s="638"/>
      <c r="AD531" s="638"/>
      <c r="AI531" t="str">
        <f t="shared" si="86"/>
        <v/>
      </c>
      <c r="AJ531">
        <f t="shared" si="87"/>
        <v>0</v>
      </c>
      <c r="AK531">
        <f t="shared" si="88"/>
        <v>0</v>
      </c>
      <c r="AL531">
        <f t="shared" si="89"/>
        <v>0</v>
      </c>
      <c r="AM531">
        <f t="shared" si="90"/>
        <v>0</v>
      </c>
      <c r="AN531">
        <f t="shared" si="91"/>
        <v>0</v>
      </c>
      <c r="AO531">
        <f t="shared" si="92"/>
        <v>0</v>
      </c>
      <c r="AP531">
        <f t="shared" si="93"/>
        <v>0</v>
      </c>
      <c r="AQ531">
        <f t="shared" si="94"/>
        <v>0</v>
      </c>
      <c r="AR531">
        <f t="shared" si="95"/>
        <v>0</v>
      </c>
      <c r="AS531">
        <f t="shared" si="96"/>
        <v>0</v>
      </c>
      <c r="AT531">
        <f t="shared" si="97"/>
        <v>0</v>
      </c>
      <c r="AU531">
        <f t="shared" si="98"/>
        <v>0</v>
      </c>
      <c r="AV531">
        <f t="shared" si="99"/>
        <v>0</v>
      </c>
      <c r="AW531">
        <f t="shared" si="100"/>
        <v>0</v>
      </c>
      <c r="AX531">
        <f t="shared" si="101"/>
        <v>0</v>
      </c>
      <c r="AY531">
        <f t="shared" si="102"/>
        <v>0</v>
      </c>
      <c r="AZ531">
        <f t="shared" si="103"/>
        <v>0</v>
      </c>
      <c r="BA531">
        <f t="shared" si="104"/>
        <v>0</v>
      </c>
      <c r="BB531">
        <f t="shared" si="105"/>
        <v>0</v>
      </c>
      <c r="BC531">
        <f t="shared" si="106"/>
        <v>0</v>
      </c>
      <c r="BD531">
        <f t="shared" si="107"/>
        <v>0</v>
      </c>
      <c r="BE531">
        <f t="shared" si="108"/>
        <v>0</v>
      </c>
      <c r="BF531">
        <f t="shared" si="109"/>
        <v>0</v>
      </c>
      <c r="BG531">
        <f t="shared" si="110"/>
        <v>0</v>
      </c>
      <c r="BH531">
        <f t="shared" si="111"/>
        <v>0</v>
      </c>
      <c r="BI531">
        <f t="shared" si="112"/>
        <v>0</v>
      </c>
      <c r="BJ531">
        <f t="shared" si="113"/>
        <v>0</v>
      </c>
      <c r="BK531" s="356" t="str">
        <f t="shared" si="114"/>
        <v/>
      </c>
      <c r="BL531" s="357">
        <f t="shared" si="115"/>
        <v>0</v>
      </c>
      <c r="BM531" s="358">
        <f t="shared" si="116"/>
        <v>0</v>
      </c>
      <c r="BN531" s="359">
        <f t="shared" si="117"/>
        <v>0</v>
      </c>
      <c r="BO531" s="356" t="str">
        <f t="shared" si="118"/>
        <v/>
      </c>
      <c r="BP531" s="360">
        <f t="shared" si="119"/>
        <v>0</v>
      </c>
      <c r="BQ531" s="358">
        <f t="shared" si="120"/>
        <v>0</v>
      </c>
      <c r="BR531" s="359">
        <f t="shared" si="121"/>
        <v>0</v>
      </c>
      <c r="BS531" s="356" t="str">
        <f t="shared" si="122"/>
        <v/>
      </c>
      <c r="BT531" s="357">
        <f t="shared" si="123"/>
        <v>0</v>
      </c>
      <c r="BU531" s="358">
        <f t="shared" si="124"/>
        <v>0</v>
      </c>
      <c r="BV531" s="359">
        <f t="shared" si="125"/>
        <v>0</v>
      </c>
      <c r="BW531" s="293">
        <f t="shared" si="126"/>
        <v>0</v>
      </c>
      <c r="BX531" s="352" t="str">
        <f>IF(BW531=0,"",
IF(SUM($BW$512:BW531)=1,BY531,
IF($BW$632&gt;SUM($BW$512:BW531),_xlfn.CONCAT(", ",BY531),
IF($BW$632=SUM($BW$512:BW531),_xlfn.CONCAT(" y ",BY531)))))</f>
        <v/>
      </c>
      <c r="BY531" s="120" t="s">
        <v>5163</v>
      </c>
      <c r="BZ531" s="290">
        <f t="shared" si="127"/>
        <v>0</v>
      </c>
      <c r="CA531" s="293">
        <f t="shared" si="128"/>
        <v>0</v>
      </c>
      <c r="CB531" s="283" t="str">
        <f>IF(CA531=0,"",
IF(SUM($CA$512:CA531)=1,CC531,
IF($CA$632&gt;SUM($CA$512:CA531),_xlfn.CONCAT(", ",CC531),
IF($CA$632=SUM($CA$512:CA531),_xlfn.CONCAT(" y ",CC531)))))</f>
        <v/>
      </c>
      <c r="CC531" s="120" t="s">
        <v>5163</v>
      </c>
    </row>
    <row r="532" spans="1:81" ht="15" customHeight="1">
      <c r="A532" s="62"/>
      <c r="B532" s="8"/>
      <c r="C532" s="35" t="s">
        <v>5052</v>
      </c>
      <c r="D532" s="800" t="str">
        <f>IF(CNGE_2026_M1_Secc1_Sub1!$D61="","",CNGE_2026_M1_Secc1_Sub1!$D61)</f>
        <v/>
      </c>
      <c r="E532" s="723"/>
      <c r="F532" s="723"/>
      <c r="G532" s="723"/>
      <c r="H532" s="723"/>
      <c r="I532" s="724"/>
      <c r="J532" s="637" t="str">
        <f t="shared" si="83"/>
        <v/>
      </c>
      <c r="K532" s="637" t="str">
        <f t="shared" si="84"/>
        <v/>
      </c>
      <c r="L532" s="637" t="str">
        <f t="shared" si="85"/>
        <v/>
      </c>
      <c r="M532" s="638"/>
      <c r="N532" s="638"/>
      <c r="O532" s="638"/>
      <c r="P532" s="638"/>
      <c r="Q532" s="638"/>
      <c r="R532" s="638"/>
      <c r="S532" s="638"/>
      <c r="T532" s="638"/>
      <c r="U532" s="638"/>
      <c r="V532" s="638"/>
      <c r="W532" s="638"/>
      <c r="X532" s="638"/>
      <c r="Y532" s="638"/>
      <c r="Z532" s="638"/>
      <c r="AA532" s="638"/>
      <c r="AB532" s="638"/>
      <c r="AC532" s="638"/>
      <c r="AD532" s="638"/>
      <c r="AI532" t="str">
        <f t="shared" si="86"/>
        <v/>
      </c>
      <c r="AJ532">
        <f t="shared" si="87"/>
        <v>0</v>
      </c>
      <c r="AK532">
        <f t="shared" si="88"/>
        <v>0</v>
      </c>
      <c r="AL532">
        <f t="shared" si="89"/>
        <v>0</v>
      </c>
      <c r="AM532">
        <f t="shared" si="90"/>
        <v>0</v>
      </c>
      <c r="AN532">
        <f t="shared" si="91"/>
        <v>0</v>
      </c>
      <c r="AO532">
        <f t="shared" si="92"/>
        <v>0</v>
      </c>
      <c r="AP532">
        <f t="shared" si="93"/>
        <v>0</v>
      </c>
      <c r="AQ532">
        <f t="shared" si="94"/>
        <v>0</v>
      </c>
      <c r="AR532">
        <f t="shared" si="95"/>
        <v>0</v>
      </c>
      <c r="AS532">
        <f t="shared" si="96"/>
        <v>0</v>
      </c>
      <c r="AT532">
        <f t="shared" si="97"/>
        <v>0</v>
      </c>
      <c r="AU532">
        <f t="shared" si="98"/>
        <v>0</v>
      </c>
      <c r="AV532">
        <f t="shared" si="99"/>
        <v>0</v>
      </c>
      <c r="AW532">
        <f t="shared" si="100"/>
        <v>0</v>
      </c>
      <c r="AX532">
        <f t="shared" si="101"/>
        <v>0</v>
      </c>
      <c r="AY532">
        <f t="shared" si="102"/>
        <v>0</v>
      </c>
      <c r="AZ532">
        <f t="shared" si="103"/>
        <v>0</v>
      </c>
      <c r="BA532">
        <f t="shared" si="104"/>
        <v>0</v>
      </c>
      <c r="BB532">
        <f t="shared" si="105"/>
        <v>0</v>
      </c>
      <c r="BC532">
        <f t="shared" si="106"/>
        <v>0</v>
      </c>
      <c r="BD532">
        <f t="shared" si="107"/>
        <v>0</v>
      </c>
      <c r="BE532">
        <f t="shared" si="108"/>
        <v>0</v>
      </c>
      <c r="BF532">
        <f t="shared" si="109"/>
        <v>0</v>
      </c>
      <c r="BG532">
        <f t="shared" si="110"/>
        <v>0</v>
      </c>
      <c r="BH532">
        <f t="shared" si="111"/>
        <v>0</v>
      </c>
      <c r="BI532">
        <f t="shared" si="112"/>
        <v>0</v>
      </c>
      <c r="BJ532">
        <f t="shared" si="113"/>
        <v>0</v>
      </c>
      <c r="BK532" s="356" t="str">
        <f t="shared" si="114"/>
        <v/>
      </c>
      <c r="BL532" s="357">
        <f t="shared" si="115"/>
        <v>0</v>
      </c>
      <c r="BM532" s="358">
        <f t="shared" si="116"/>
        <v>0</v>
      </c>
      <c r="BN532" s="359">
        <f t="shared" si="117"/>
        <v>0</v>
      </c>
      <c r="BO532" s="356" t="str">
        <f t="shared" si="118"/>
        <v/>
      </c>
      <c r="BP532" s="360">
        <f t="shared" si="119"/>
        <v>0</v>
      </c>
      <c r="BQ532" s="358">
        <f t="shared" si="120"/>
        <v>0</v>
      </c>
      <c r="BR532" s="359">
        <f t="shared" si="121"/>
        <v>0</v>
      </c>
      <c r="BS532" s="356" t="str">
        <f t="shared" si="122"/>
        <v/>
      </c>
      <c r="BT532" s="357">
        <f t="shared" si="123"/>
        <v>0</v>
      </c>
      <c r="BU532" s="358">
        <f t="shared" si="124"/>
        <v>0</v>
      </c>
      <c r="BV532" s="359">
        <f t="shared" si="125"/>
        <v>0</v>
      </c>
      <c r="BW532" s="293">
        <f t="shared" si="126"/>
        <v>0</v>
      </c>
      <c r="BX532" s="352" t="str">
        <f>IF(BW532=0,"",
IF(SUM($BW$512:BW532)=1,BY532,
IF($BW$632&gt;SUM($BW$512:BW532),_xlfn.CONCAT(", ",BY532),
IF($BW$632=SUM($BW$512:BW532),_xlfn.CONCAT(" y ",BY532)))))</f>
        <v/>
      </c>
      <c r="BY532" s="120" t="s">
        <v>5165</v>
      </c>
      <c r="BZ532" s="290">
        <f t="shared" si="127"/>
        <v>0</v>
      </c>
      <c r="CA532" s="293">
        <f t="shared" si="128"/>
        <v>0</v>
      </c>
      <c r="CB532" s="283" t="str">
        <f>IF(CA532=0,"",
IF(SUM($CA$512:CA532)=1,CC532,
IF($CA$632&gt;SUM($CA$512:CA532),_xlfn.CONCAT(", ",CC532),
IF($CA$632=SUM($CA$512:CA532),_xlfn.CONCAT(" y ",CC532)))))</f>
        <v/>
      </c>
      <c r="CC532" s="120" t="s">
        <v>5165</v>
      </c>
    </row>
    <row r="533" spans="1:81" ht="15" customHeight="1">
      <c r="A533" s="62"/>
      <c r="B533" s="8"/>
      <c r="C533" s="35" t="s">
        <v>5053</v>
      </c>
      <c r="D533" s="800" t="str">
        <f>IF(CNGE_2026_M1_Secc1_Sub1!$D62="","",CNGE_2026_M1_Secc1_Sub1!$D62)</f>
        <v/>
      </c>
      <c r="E533" s="723"/>
      <c r="F533" s="723"/>
      <c r="G533" s="723"/>
      <c r="H533" s="723"/>
      <c r="I533" s="724"/>
      <c r="J533" s="637" t="str">
        <f t="shared" si="83"/>
        <v/>
      </c>
      <c r="K533" s="637" t="str">
        <f t="shared" si="84"/>
        <v/>
      </c>
      <c r="L533" s="637" t="str">
        <f t="shared" si="85"/>
        <v/>
      </c>
      <c r="M533" s="638"/>
      <c r="N533" s="638"/>
      <c r="O533" s="638"/>
      <c r="P533" s="638"/>
      <c r="Q533" s="638"/>
      <c r="R533" s="638"/>
      <c r="S533" s="638"/>
      <c r="T533" s="638"/>
      <c r="U533" s="638"/>
      <c r="V533" s="638"/>
      <c r="W533" s="638"/>
      <c r="X533" s="638"/>
      <c r="Y533" s="638"/>
      <c r="Z533" s="638"/>
      <c r="AA533" s="638"/>
      <c r="AB533" s="638"/>
      <c r="AC533" s="638"/>
      <c r="AD533" s="638"/>
      <c r="AI533" t="str">
        <f t="shared" si="86"/>
        <v/>
      </c>
      <c r="AJ533">
        <f t="shared" si="87"/>
        <v>0</v>
      </c>
      <c r="AK533">
        <f t="shared" si="88"/>
        <v>0</v>
      </c>
      <c r="AL533">
        <f t="shared" si="89"/>
        <v>0</v>
      </c>
      <c r="AM533">
        <f t="shared" si="90"/>
        <v>0</v>
      </c>
      <c r="AN533">
        <f t="shared" si="91"/>
        <v>0</v>
      </c>
      <c r="AO533">
        <f t="shared" si="92"/>
        <v>0</v>
      </c>
      <c r="AP533">
        <f t="shared" si="93"/>
        <v>0</v>
      </c>
      <c r="AQ533">
        <f t="shared" si="94"/>
        <v>0</v>
      </c>
      <c r="AR533">
        <f t="shared" si="95"/>
        <v>0</v>
      </c>
      <c r="AS533">
        <f t="shared" si="96"/>
        <v>0</v>
      </c>
      <c r="AT533">
        <f t="shared" si="97"/>
        <v>0</v>
      </c>
      <c r="AU533">
        <f t="shared" si="98"/>
        <v>0</v>
      </c>
      <c r="AV533">
        <f t="shared" si="99"/>
        <v>0</v>
      </c>
      <c r="AW533">
        <f t="shared" si="100"/>
        <v>0</v>
      </c>
      <c r="AX533">
        <f t="shared" si="101"/>
        <v>0</v>
      </c>
      <c r="AY533">
        <f t="shared" si="102"/>
        <v>0</v>
      </c>
      <c r="AZ533">
        <f t="shared" si="103"/>
        <v>0</v>
      </c>
      <c r="BA533">
        <f t="shared" si="104"/>
        <v>0</v>
      </c>
      <c r="BB533">
        <f t="shared" si="105"/>
        <v>0</v>
      </c>
      <c r="BC533">
        <f t="shared" si="106"/>
        <v>0</v>
      </c>
      <c r="BD533">
        <f t="shared" si="107"/>
        <v>0</v>
      </c>
      <c r="BE533">
        <f t="shared" si="108"/>
        <v>0</v>
      </c>
      <c r="BF533">
        <f t="shared" si="109"/>
        <v>0</v>
      </c>
      <c r="BG533">
        <f t="shared" si="110"/>
        <v>0</v>
      </c>
      <c r="BH533">
        <f t="shared" si="111"/>
        <v>0</v>
      </c>
      <c r="BI533">
        <f t="shared" si="112"/>
        <v>0</v>
      </c>
      <c r="BJ533">
        <f t="shared" si="113"/>
        <v>0</v>
      </c>
      <c r="BK533" s="356" t="str">
        <f t="shared" si="114"/>
        <v/>
      </c>
      <c r="BL533" s="357">
        <f t="shared" si="115"/>
        <v>0</v>
      </c>
      <c r="BM533" s="358">
        <f t="shared" si="116"/>
        <v>0</v>
      </c>
      <c r="BN533" s="359">
        <f t="shared" si="117"/>
        <v>0</v>
      </c>
      <c r="BO533" s="356" t="str">
        <f t="shared" si="118"/>
        <v/>
      </c>
      <c r="BP533" s="360">
        <f t="shared" si="119"/>
        <v>0</v>
      </c>
      <c r="BQ533" s="358">
        <f t="shared" si="120"/>
        <v>0</v>
      </c>
      <c r="BR533" s="359">
        <f t="shared" si="121"/>
        <v>0</v>
      </c>
      <c r="BS533" s="356" t="str">
        <f t="shared" si="122"/>
        <v/>
      </c>
      <c r="BT533" s="357">
        <f t="shared" si="123"/>
        <v>0</v>
      </c>
      <c r="BU533" s="358">
        <f t="shared" si="124"/>
        <v>0</v>
      </c>
      <c r="BV533" s="359">
        <f t="shared" si="125"/>
        <v>0</v>
      </c>
      <c r="BW533" s="293">
        <f t="shared" si="126"/>
        <v>0</v>
      </c>
      <c r="BX533" s="352" t="str">
        <f>IF(BW533=0,"",
IF(SUM($BW$512:BW533)=1,BY533,
IF($BW$632&gt;SUM($BW$512:BW533),_xlfn.CONCAT(", ",BY533),
IF($BW$632=SUM($BW$512:BW533),_xlfn.CONCAT(" y ",BY533)))))</f>
        <v/>
      </c>
      <c r="BY533" s="120" t="s">
        <v>5167</v>
      </c>
      <c r="BZ533" s="290">
        <f t="shared" si="127"/>
        <v>0</v>
      </c>
      <c r="CA533" s="293">
        <f t="shared" si="128"/>
        <v>0</v>
      </c>
      <c r="CB533" s="283" t="str">
        <f>IF(CA533=0,"",
IF(SUM($CA$512:CA533)=1,CC533,
IF($CA$632&gt;SUM($CA$512:CA533),_xlfn.CONCAT(", ",CC533),
IF($CA$632=SUM($CA$512:CA533),_xlfn.CONCAT(" y ",CC533)))))</f>
        <v/>
      </c>
      <c r="CC533" s="120" t="s">
        <v>5167</v>
      </c>
    </row>
    <row r="534" spans="1:81" ht="15" customHeight="1">
      <c r="A534" s="62"/>
      <c r="B534" s="8"/>
      <c r="C534" s="35" t="s">
        <v>5054</v>
      </c>
      <c r="D534" s="800" t="str">
        <f>IF(CNGE_2026_M1_Secc1_Sub1!$D63="","",CNGE_2026_M1_Secc1_Sub1!$D63)</f>
        <v/>
      </c>
      <c r="E534" s="723"/>
      <c r="F534" s="723"/>
      <c r="G534" s="723"/>
      <c r="H534" s="723"/>
      <c r="I534" s="724"/>
      <c r="J534" s="637" t="str">
        <f t="shared" si="83"/>
        <v/>
      </c>
      <c r="K534" s="637" t="str">
        <f t="shared" si="84"/>
        <v/>
      </c>
      <c r="L534" s="637" t="str">
        <f t="shared" si="85"/>
        <v/>
      </c>
      <c r="M534" s="638"/>
      <c r="N534" s="638"/>
      <c r="O534" s="638"/>
      <c r="P534" s="638"/>
      <c r="Q534" s="638"/>
      <c r="R534" s="638"/>
      <c r="S534" s="638"/>
      <c r="T534" s="638"/>
      <c r="U534" s="638"/>
      <c r="V534" s="638"/>
      <c r="W534" s="638"/>
      <c r="X534" s="638"/>
      <c r="Y534" s="638"/>
      <c r="Z534" s="638"/>
      <c r="AA534" s="638"/>
      <c r="AB534" s="638"/>
      <c r="AC534" s="638"/>
      <c r="AD534" s="638"/>
      <c r="AI534" t="str">
        <f t="shared" si="86"/>
        <v/>
      </c>
      <c r="AJ534">
        <f t="shared" si="87"/>
        <v>0</v>
      </c>
      <c r="AK534">
        <f t="shared" si="88"/>
        <v>0</v>
      </c>
      <c r="AL534">
        <f t="shared" si="89"/>
        <v>0</v>
      </c>
      <c r="AM534">
        <f t="shared" si="90"/>
        <v>0</v>
      </c>
      <c r="AN534">
        <f t="shared" si="91"/>
        <v>0</v>
      </c>
      <c r="AO534">
        <f t="shared" si="92"/>
        <v>0</v>
      </c>
      <c r="AP534">
        <f t="shared" si="93"/>
        <v>0</v>
      </c>
      <c r="AQ534">
        <f t="shared" si="94"/>
        <v>0</v>
      </c>
      <c r="AR534">
        <f t="shared" si="95"/>
        <v>0</v>
      </c>
      <c r="AS534">
        <f t="shared" si="96"/>
        <v>0</v>
      </c>
      <c r="AT534">
        <f t="shared" si="97"/>
        <v>0</v>
      </c>
      <c r="AU534">
        <f t="shared" si="98"/>
        <v>0</v>
      </c>
      <c r="AV534">
        <f t="shared" si="99"/>
        <v>0</v>
      </c>
      <c r="AW534">
        <f t="shared" si="100"/>
        <v>0</v>
      </c>
      <c r="AX534">
        <f t="shared" si="101"/>
        <v>0</v>
      </c>
      <c r="AY534">
        <f t="shared" si="102"/>
        <v>0</v>
      </c>
      <c r="AZ534">
        <f t="shared" si="103"/>
        <v>0</v>
      </c>
      <c r="BA534">
        <f t="shared" si="104"/>
        <v>0</v>
      </c>
      <c r="BB534">
        <f t="shared" si="105"/>
        <v>0</v>
      </c>
      <c r="BC534">
        <f t="shared" si="106"/>
        <v>0</v>
      </c>
      <c r="BD534">
        <f t="shared" si="107"/>
        <v>0</v>
      </c>
      <c r="BE534">
        <f t="shared" si="108"/>
        <v>0</v>
      </c>
      <c r="BF534">
        <f t="shared" si="109"/>
        <v>0</v>
      </c>
      <c r="BG534">
        <f t="shared" si="110"/>
        <v>0</v>
      </c>
      <c r="BH534">
        <f t="shared" si="111"/>
        <v>0</v>
      </c>
      <c r="BI534">
        <f t="shared" si="112"/>
        <v>0</v>
      </c>
      <c r="BJ534">
        <f t="shared" si="113"/>
        <v>0</v>
      </c>
      <c r="BK534" s="356" t="str">
        <f t="shared" si="114"/>
        <v/>
      </c>
      <c r="BL534" s="357">
        <f t="shared" si="115"/>
        <v>0</v>
      </c>
      <c r="BM534" s="358">
        <f t="shared" si="116"/>
        <v>0</v>
      </c>
      <c r="BN534" s="359">
        <f t="shared" si="117"/>
        <v>0</v>
      </c>
      <c r="BO534" s="356" t="str">
        <f t="shared" si="118"/>
        <v/>
      </c>
      <c r="BP534" s="360">
        <f t="shared" si="119"/>
        <v>0</v>
      </c>
      <c r="BQ534" s="358">
        <f t="shared" si="120"/>
        <v>0</v>
      </c>
      <c r="BR534" s="359">
        <f t="shared" si="121"/>
        <v>0</v>
      </c>
      <c r="BS534" s="356" t="str">
        <f t="shared" si="122"/>
        <v/>
      </c>
      <c r="BT534" s="357">
        <f t="shared" si="123"/>
        <v>0</v>
      </c>
      <c r="BU534" s="358">
        <f t="shared" si="124"/>
        <v>0</v>
      </c>
      <c r="BV534" s="359">
        <f t="shared" si="125"/>
        <v>0</v>
      </c>
      <c r="BW534" s="293">
        <f t="shared" si="126"/>
        <v>0</v>
      </c>
      <c r="BX534" s="352" t="str">
        <f>IF(BW534=0,"",
IF(SUM($BW$512:BW534)=1,BY534,
IF($BW$632&gt;SUM($BW$512:BW534),_xlfn.CONCAT(", ",BY534),
IF($BW$632=SUM($BW$512:BW534),_xlfn.CONCAT(" y ",BY534)))))</f>
        <v/>
      </c>
      <c r="BY534" s="120" t="s">
        <v>5169</v>
      </c>
      <c r="BZ534" s="290">
        <f t="shared" si="127"/>
        <v>0</v>
      </c>
      <c r="CA534" s="293">
        <f t="shared" si="128"/>
        <v>0</v>
      </c>
      <c r="CB534" s="283" t="str">
        <f>IF(CA534=0,"",
IF(SUM($CA$512:CA534)=1,CC534,
IF($CA$632&gt;SUM($CA$512:CA534),_xlfn.CONCAT(", ",CC534),
IF($CA$632=SUM($CA$512:CA534),_xlfn.CONCAT(" y ",CC534)))))</f>
        <v/>
      </c>
      <c r="CC534" s="120" t="s">
        <v>5169</v>
      </c>
    </row>
    <row r="535" spans="1:81" ht="15" customHeight="1">
      <c r="A535" s="62"/>
      <c r="B535" s="8"/>
      <c r="C535" s="35" t="s">
        <v>5055</v>
      </c>
      <c r="D535" s="800" t="str">
        <f>IF(CNGE_2026_M1_Secc1_Sub1!$D64="","",CNGE_2026_M1_Secc1_Sub1!$D64)</f>
        <v/>
      </c>
      <c r="E535" s="723"/>
      <c r="F535" s="723"/>
      <c r="G535" s="723"/>
      <c r="H535" s="723"/>
      <c r="I535" s="724"/>
      <c r="J535" s="637" t="str">
        <f t="shared" si="83"/>
        <v/>
      </c>
      <c r="K535" s="637" t="str">
        <f t="shared" si="84"/>
        <v/>
      </c>
      <c r="L535" s="637" t="str">
        <f t="shared" si="85"/>
        <v/>
      </c>
      <c r="M535" s="638"/>
      <c r="N535" s="638"/>
      <c r="O535" s="638"/>
      <c r="P535" s="638"/>
      <c r="Q535" s="638"/>
      <c r="R535" s="638"/>
      <c r="S535" s="638"/>
      <c r="T535" s="638"/>
      <c r="U535" s="638"/>
      <c r="V535" s="638"/>
      <c r="W535" s="638"/>
      <c r="X535" s="638"/>
      <c r="Y535" s="638"/>
      <c r="Z535" s="638"/>
      <c r="AA535" s="638"/>
      <c r="AB535" s="638"/>
      <c r="AC535" s="638"/>
      <c r="AD535" s="638"/>
      <c r="AI535" t="str">
        <f t="shared" si="86"/>
        <v/>
      </c>
      <c r="AJ535">
        <f t="shared" si="87"/>
        <v>0</v>
      </c>
      <c r="AK535">
        <f t="shared" si="88"/>
        <v>0</v>
      </c>
      <c r="AL535">
        <f t="shared" si="89"/>
        <v>0</v>
      </c>
      <c r="AM535">
        <f t="shared" si="90"/>
        <v>0</v>
      </c>
      <c r="AN535">
        <f t="shared" si="91"/>
        <v>0</v>
      </c>
      <c r="AO535">
        <f t="shared" si="92"/>
        <v>0</v>
      </c>
      <c r="AP535">
        <f t="shared" si="93"/>
        <v>0</v>
      </c>
      <c r="AQ535">
        <f t="shared" si="94"/>
        <v>0</v>
      </c>
      <c r="AR535">
        <f t="shared" si="95"/>
        <v>0</v>
      </c>
      <c r="AS535">
        <f t="shared" si="96"/>
        <v>0</v>
      </c>
      <c r="AT535">
        <f t="shared" si="97"/>
        <v>0</v>
      </c>
      <c r="AU535">
        <f t="shared" si="98"/>
        <v>0</v>
      </c>
      <c r="AV535">
        <f t="shared" si="99"/>
        <v>0</v>
      </c>
      <c r="AW535">
        <f t="shared" si="100"/>
        <v>0</v>
      </c>
      <c r="AX535">
        <f t="shared" si="101"/>
        <v>0</v>
      </c>
      <c r="AY535">
        <f t="shared" si="102"/>
        <v>0</v>
      </c>
      <c r="AZ535">
        <f t="shared" si="103"/>
        <v>0</v>
      </c>
      <c r="BA535">
        <f t="shared" si="104"/>
        <v>0</v>
      </c>
      <c r="BB535">
        <f t="shared" si="105"/>
        <v>0</v>
      </c>
      <c r="BC535">
        <f t="shared" si="106"/>
        <v>0</v>
      </c>
      <c r="BD535">
        <f t="shared" si="107"/>
        <v>0</v>
      </c>
      <c r="BE535">
        <f t="shared" si="108"/>
        <v>0</v>
      </c>
      <c r="BF535">
        <f t="shared" si="109"/>
        <v>0</v>
      </c>
      <c r="BG535">
        <f t="shared" si="110"/>
        <v>0</v>
      </c>
      <c r="BH535">
        <f t="shared" si="111"/>
        <v>0</v>
      </c>
      <c r="BI535">
        <f t="shared" si="112"/>
        <v>0</v>
      </c>
      <c r="BJ535">
        <f t="shared" si="113"/>
        <v>0</v>
      </c>
      <c r="BK535" s="356" t="str">
        <f t="shared" si="114"/>
        <v/>
      </c>
      <c r="BL535" s="357">
        <f t="shared" si="115"/>
        <v>0</v>
      </c>
      <c r="BM535" s="358">
        <f t="shared" si="116"/>
        <v>0</v>
      </c>
      <c r="BN535" s="359">
        <f t="shared" si="117"/>
        <v>0</v>
      </c>
      <c r="BO535" s="356" t="str">
        <f t="shared" si="118"/>
        <v/>
      </c>
      <c r="BP535" s="360">
        <f t="shared" si="119"/>
        <v>0</v>
      </c>
      <c r="BQ535" s="358">
        <f t="shared" si="120"/>
        <v>0</v>
      </c>
      <c r="BR535" s="359">
        <f t="shared" si="121"/>
        <v>0</v>
      </c>
      <c r="BS535" s="356" t="str">
        <f t="shared" si="122"/>
        <v/>
      </c>
      <c r="BT535" s="357">
        <f t="shared" si="123"/>
        <v>0</v>
      </c>
      <c r="BU535" s="358">
        <f t="shared" si="124"/>
        <v>0</v>
      </c>
      <c r="BV535" s="359">
        <f t="shared" si="125"/>
        <v>0</v>
      </c>
      <c r="BW535" s="293">
        <f t="shared" si="126"/>
        <v>0</v>
      </c>
      <c r="BX535" s="352" t="str">
        <f>IF(BW535=0,"",
IF(SUM($BW$512:BW535)=1,BY535,
IF($BW$632&gt;SUM($BW$512:BW535),_xlfn.CONCAT(", ",BY535),
IF($BW$632=SUM($BW$512:BW535),_xlfn.CONCAT(" y ",BY535)))))</f>
        <v/>
      </c>
      <c r="BY535" s="120" t="s">
        <v>5171</v>
      </c>
      <c r="BZ535" s="290">
        <f t="shared" si="127"/>
        <v>0</v>
      </c>
      <c r="CA535" s="293">
        <f t="shared" si="128"/>
        <v>0</v>
      </c>
      <c r="CB535" s="283" t="str">
        <f>IF(CA535=0,"",
IF(SUM($CA$512:CA535)=1,CC535,
IF($CA$632&gt;SUM($CA$512:CA535),_xlfn.CONCAT(", ",CC535),
IF($CA$632=SUM($CA$512:CA535),_xlfn.CONCAT(" y ",CC535)))))</f>
        <v/>
      </c>
      <c r="CC535" s="120" t="s">
        <v>5171</v>
      </c>
    </row>
    <row r="536" spans="1:81" ht="15" customHeight="1">
      <c r="A536" s="62"/>
      <c r="B536" s="8"/>
      <c r="C536" s="35" t="s">
        <v>5056</v>
      </c>
      <c r="D536" s="800" t="str">
        <f>IF(CNGE_2026_M1_Secc1_Sub1!$D65="","",CNGE_2026_M1_Secc1_Sub1!$D65)</f>
        <v/>
      </c>
      <c r="E536" s="723"/>
      <c r="F536" s="723"/>
      <c r="G536" s="723"/>
      <c r="H536" s="723"/>
      <c r="I536" s="724"/>
      <c r="J536" s="637" t="str">
        <f t="shared" si="83"/>
        <v/>
      </c>
      <c r="K536" s="637" t="str">
        <f t="shared" si="84"/>
        <v/>
      </c>
      <c r="L536" s="637" t="str">
        <f t="shared" si="85"/>
        <v/>
      </c>
      <c r="M536" s="638"/>
      <c r="N536" s="638"/>
      <c r="O536" s="638"/>
      <c r="P536" s="638"/>
      <c r="Q536" s="638"/>
      <c r="R536" s="638"/>
      <c r="S536" s="638"/>
      <c r="T536" s="638"/>
      <c r="U536" s="638"/>
      <c r="V536" s="638"/>
      <c r="W536" s="638"/>
      <c r="X536" s="638"/>
      <c r="Y536" s="638"/>
      <c r="Z536" s="638"/>
      <c r="AA536" s="638"/>
      <c r="AB536" s="638"/>
      <c r="AC536" s="638"/>
      <c r="AD536" s="638"/>
      <c r="AI536" t="str">
        <f t="shared" si="86"/>
        <v/>
      </c>
      <c r="AJ536">
        <f t="shared" si="87"/>
        <v>0</v>
      </c>
      <c r="AK536">
        <f t="shared" si="88"/>
        <v>0</v>
      </c>
      <c r="AL536">
        <f t="shared" si="89"/>
        <v>0</v>
      </c>
      <c r="AM536">
        <f t="shared" si="90"/>
        <v>0</v>
      </c>
      <c r="AN536">
        <f t="shared" si="91"/>
        <v>0</v>
      </c>
      <c r="AO536">
        <f t="shared" si="92"/>
        <v>0</v>
      </c>
      <c r="AP536">
        <f t="shared" si="93"/>
        <v>0</v>
      </c>
      <c r="AQ536">
        <f t="shared" si="94"/>
        <v>0</v>
      </c>
      <c r="AR536">
        <f t="shared" si="95"/>
        <v>0</v>
      </c>
      <c r="AS536">
        <f t="shared" si="96"/>
        <v>0</v>
      </c>
      <c r="AT536">
        <f t="shared" si="97"/>
        <v>0</v>
      </c>
      <c r="AU536">
        <f t="shared" si="98"/>
        <v>0</v>
      </c>
      <c r="AV536">
        <f t="shared" si="99"/>
        <v>0</v>
      </c>
      <c r="AW536">
        <f t="shared" si="100"/>
        <v>0</v>
      </c>
      <c r="AX536">
        <f t="shared" si="101"/>
        <v>0</v>
      </c>
      <c r="AY536">
        <f t="shared" si="102"/>
        <v>0</v>
      </c>
      <c r="AZ536">
        <f t="shared" si="103"/>
        <v>0</v>
      </c>
      <c r="BA536">
        <f t="shared" si="104"/>
        <v>0</v>
      </c>
      <c r="BB536">
        <f t="shared" si="105"/>
        <v>0</v>
      </c>
      <c r="BC536">
        <f t="shared" si="106"/>
        <v>0</v>
      </c>
      <c r="BD536">
        <f t="shared" si="107"/>
        <v>0</v>
      </c>
      <c r="BE536">
        <f t="shared" si="108"/>
        <v>0</v>
      </c>
      <c r="BF536">
        <f t="shared" si="109"/>
        <v>0</v>
      </c>
      <c r="BG536">
        <f t="shared" si="110"/>
        <v>0</v>
      </c>
      <c r="BH536">
        <f t="shared" si="111"/>
        <v>0</v>
      </c>
      <c r="BI536">
        <f t="shared" si="112"/>
        <v>0</v>
      </c>
      <c r="BJ536">
        <f t="shared" si="113"/>
        <v>0</v>
      </c>
      <c r="BK536" s="356" t="str">
        <f t="shared" si="114"/>
        <v/>
      </c>
      <c r="BL536" s="357">
        <f t="shared" si="115"/>
        <v>0</v>
      </c>
      <c r="BM536" s="358">
        <f t="shared" si="116"/>
        <v>0</v>
      </c>
      <c r="BN536" s="359">
        <f t="shared" si="117"/>
        <v>0</v>
      </c>
      <c r="BO536" s="356" t="str">
        <f t="shared" si="118"/>
        <v/>
      </c>
      <c r="BP536" s="360">
        <f t="shared" si="119"/>
        <v>0</v>
      </c>
      <c r="BQ536" s="358">
        <f t="shared" si="120"/>
        <v>0</v>
      </c>
      <c r="BR536" s="359">
        <f t="shared" si="121"/>
        <v>0</v>
      </c>
      <c r="BS536" s="356" t="str">
        <f t="shared" si="122"/>
        <v/>
      </c>
      <c r="BT536" s="357">
        <f t="shared" si="123"/>
        <v>0</v>
      </c>
      <c r="BU536" s="358">
        <f t="shared" si="124"/>
        <v>0</v>
      </c>
      <c r="BV536" s="359">
        <f t="shared" si="125"/>
        <v>0</v>
      </c>
      <c r="BW536" s="293">
        <f t="shared" si="126"/>
        <v>0</v>
      </c>
      <c r="BX536" s="352" t="str">
        <f>IF(BW536=0,"",
IF(SUM($BW$512:BW536)=1,BY536,
IF($BW$632&gt;SUM($BW$512:BW536),_xlfn.CONCAT(", ",BY536),
IF($BW$632=SUM($BW$512:BW536),_xlfn.CONCAT(" y ",BY536)))))</f>
        <v/>
      </c>
      <c r="BY536" s="120" t="s">
        <v>5173</v>
      </c>
      <c r="BZ536" s="290">
        <f t="shared" si="127"/>
        <v>0</v>
      </c>
      <c r="CA536" s="293">
        <f t="shared" si="128"/>
        <v>0</v>
      </c>
      <c r="CB536" s="283" t="str">
        <f>IF(CA536=0,"",
IF(SUM($CA$512:CA536)=1,CC536,
IF($CA$632&gt;SUM($CA$512:CA536),_xlfn.CONCAT(", ",CC536),
IF($CA$632=SUM($CA$512:CA536),_xlfn.CONCAT(" y ",CC536)))))</f>
        <v/>
      </c>
      <c r="CC536" s="120" t="s">
        <v>5173</v>
      </c>
    </row>
    <row r="537" spans="1:81" ht="15" customHeight="1">
      <c r="A537" s="62"/>
      <c r="B537" s="8"/>
      <c r="C537" s="35" t="s">
        <v>5057</v>
      </c>
      <c r="D537" s="800" t="str">
        <f>IF(CNGE_2026_M1_Secc1_Sub1!$D66="","",CNGE_2026_M1_Secc1_Sub1!$D66)</f>
        <v/>
      </c>
      <c r="E537" s="723"/>
      <c r="F537" s="723"/>
      <c r="G537" s="723"/>
      <c r="H537" s="723"/>
      <c r="I537" s="724"/>
      <c r="J537" s="637" t="str">
        <f t="shared" si="83"/>
        <v/>
      </c>
      <c r="K537" s="637" t="str">
        <f t="shared" si="84"/>
        <v/>
      </c>
      <c r="L537" s="637" t="str">
        <f t="shared" si="85"/>
        <v/>
      </c>
      <c r="M537" s="638"/>
      <c r="N537" s="638"/>
      <c r="O537" s="638"/>
      <c r="P537" s="638"/>
      <c r="Q537" s="638"/>
      <c r="R537" s="638"/>
      <c r="S537" s="638"/>
      <c r="T537" s="638"/>
      <c r="U537" s="638"/>
      <c r="V537" s="638"/>
      <c r="W537" s="638"/>
      <c r="X537" s="638"/>
      <c r="Y537" s="638"/>
      <c r="Z537" s="638"/>
      <c r="AA537" s="638"/>
      <c r="AB537" s="638"/>
      <c r="AC537" s="638"/>
      <c r="AD537" s="638"/>
      <c r="AI537" t="str">
        <f t="shared" si="86"/>
        <v/>
      </c>
      <c r="AJ537">
        <f t="shared" si="87"/>
        <v>0</v>
      </c>
      <c r="AK537">
        <f t="shared" si="88"/>
        <v>0</v>
      </c>
      <c r="AL537">
        <f t="shared" si="89"/>
        <v>0</v>
      </c>
      <c r="AM537">
        <f t="shared" si="90"/>
        <v>0</v>
      </c>
      <c r="AN537">
        <f t="shared" si="91"/>
        <v>0</v>
      </c>
      <c r="AO537">
        <f t="shared" si="92"/>
        <v>0</v>
      </c>
      <c r="AP537">
        <f t="shared" si="93"/>
        <v>0</v>
      </c>
      <c r="AQ537">
        <f t="shared" si="94"/>
        <v>0</v>
      </c>
      <c r="AR537">
        <f t="shared" si="95"/>
        <v>0</v>
      </c>
      <c r="AS537">
        <f t="shared" si="96"/>
        <v>0</v>
      </c>
      <c r="AT537">
        <f t="shared" si="97"/>
        <v>0</v>
      </c>
      <c r="AU537">
        <f t="shared" si="98"/>
        <v>0</v>
      </c>
      <c r="AV537">
        <f t="shared" si="99"/>
        <v>0</v>
      </c>
      <c r="AW537">
        <f t="shared" si="100"/>
        <v>0</v>
      </c>
      <c r="AX537">
        <f t="shared" si="101"/>
        <v>0</v>
      </c>
      <c r="AY537">
        <f t="shared" si="102"/>
        <v>0</v>
      </c>
      <c r="AZ537">
        <f t="shared" si="103"/>
        <v>0</v>
      </c>
      <c r="BA537">
        <f t="shared" si="104"/>
        <v>0</v>
      </c>
      <c r="BB537">
        <f t="shared" si="105"/>
        <v>0</v>
      </c>
      <c r="BC537">
        <f t="shared" si="106"/>
        <v>0</v>
      </c>
      <c r="BD537">
        <f t="shared" si="107"/>
        <v>0</v>
      </c>
      <c r="BE537">
        <f t="shared" si="108"/>
        <v>0</v>
      </c>
      <c r="BF537">
        <f t="shared" si="109"/>
        <v>0</v>
      </c>
      <c r="BG537">
        <f t="shared" si="110"/>
        <v>0</v>
      </c>
      <c r="BH537">
        <f t="shared" si="111"/>
        <v>0</v>
      </c>
      <c r="BI537">
        <f t="shared" si="112"/>
        <v>0</v>
      </c>
      <c r="BJ537">
        <f t="shared" si="113"/>
        <v>0</v>
      </c>
      <c r="BK537" s="356" t="str">
        <f t="shared" si="114"/>
        <v/>
      </c>
      <c r="BL537" s="357">
        <f t="shared" si="115"/>
        <v>0</v>
      </c>
      <c r="BM537" s="358">
        <f t="shared" si="116"/>
        <v>0</v>
      </c>
      <c r="BN537" s="359">
        <f t="shared" si="117"/>
        <v>0</v>
      </c>
      <c r="BO537" s="356" t="str">
        <f t="shared" si="118"/>
        <v/>
      </c>
      <c r="BP537" s="360">
        <f t="shared" si="119"/>
        <v>0</v>
      </c>
      <c r="BQ537" s="358">
        <f t="shared" si="120"/>
        <v>0</v>
      </c>
      <c r="BR537" s="359">
        <f t="shared" si="121"/>
        <v>0</v>
      </c>
      <c r="BS537" s="356" t="str">
        <f t="shared" si="122"/>
        <v/>
      </c>
      <c r="BT537" s="357">
        <f t="shared" si="123"/>
        <v>0</v>
      </c>
      <c r="BU537" s="358">
        <f t="shared" si="124"/>
        <v>0</v>
      </c>
      <c r="BV537" s="359">
        <f t="shared" si="125"/>
        <v>0</v>
      </c>
      <c r="BW537" s="293">
        <f t="shared" si="126"/>
        <v>0</v>
      </c>
      <c r="BX537" s="352" t="str">
        <f>IF(BW537=0,"",
IF(SUM($BW$512:BW537)=1,BY537,
IF($BW$632&gt;SUM($BW$512:BW537),_xlfn.CONCAT(", ",BY537),
IF($BW$632=SUM($BW$512:BW537),_xlfn.CONCAT(" y ",BY537)))))</f>
        <v/>
      </c>
      <c r="BY537" s="120" t="s">
        <v>5175</v>
      </c>
      <c r="BZ537" s="290">
        <f t="shared" si="127"/>
        <v>0</v>
      </c>
      <c r="CA537" s="293">
        <f t="shared" si="128"/>
        <v>0</v>
      </c>
      <c r="CB537" s="283" t="str">
        <f>IF(CA537=0,"",
IF(SUM($CA$512:CA537)=1,CC537,
IF($CA$632&gt;SUM($CA$512:CA537),_xlfn.CONCAT(", ",CC537),
IF($CA$632=SUM($CA$512:CA537),_xlfn.CONCAT(" y ",CC537)))))</f>
        <v/>
      </c>
      <c r="CC537" s="120" t="s">
        <v>5175</v>
      </c>
    </row>
    <row r="538" spans="1:81" ht="15" customHeight="1">
      <c r="A538" s="62"/>
      <c r="B538" s="8"/>
      <c r="C538" s="35" t="s">
        <v>5058</v>
      </c>
      <c r="D538" s="800" t="str">
        <f>IF(CNGE_2026_M1_Secc1_Sub1!$D67="","",CNGE_2026_M1_Secc1_Sub1!$D67)</f>
        <v/>
      </c>
      <c r="E538" s="723"/>
      <c r="F538" s="723"/>
      <c r="G538" s="723"/>
      <c r="H538" s="723"/>
      <c r="I538" s="724"/>
      <c r="J538" s="637" t="str">
        <f t="shared" si="83"/>
        <v/>
      </c>
      <c r="K538" s="637" t="str">
        <f t="shared" si="84"/>
        <v/>
      </c>
      <c r="L538" s="637" t="str">
        <f t="shared" si="85"/>
        <v/>
      </c>
      <c r="M538" s="638"/>
      <c r="N538" s="638"/>
      <c r="O538" s="638"/>
      <c r="P538" s="638"/>
      <c r="Q538" s="638"/>
      <c r="R538" s="638"/>
      <c r="S538" s="638"/>
      <c r="T538" s="638"/>
      <c r="U538" s="638"/>
      <c r="V538" s="638"/>
      <c r="W538" s="638"/>
      <c r="X538" s="638"/>
      <c r="Y538" s="638"/>
      <c r="Z538" s="638"/>
      <c r="AA538" s="638"/>
      <c r="AB538" s="638"/>
      <c r="AC538" s="638"/>
      <c r="AD538" s="638"/>
      <c r="AI538" t="str">
        <f t="shared" si="86"/>
        <v/>
      </c>
      <c r="AJ538">
        <f t="shared" si="87"/>
        <v>0</v>
      </c>
      <c r="AK538">
        <f t="shared" si="88"/>
        <v>0</v>
      </c>
      <c r="AL538">
        <f t="shared" si="89"/>
        <v>0</v>
      </c>
      <c r="AM538">
        <f t="shared" si="90"/>
        <v>0</v>
      </c>
      <c r="AN538">
        <f t="shared" si="91"/>
        <v>0</v>
      </c>
      <c r="AO538">
        <f t="shared" si="92"/>
        <v>0</v>
      </c>
      <c r="AP538">
        <f t="shared" si="93"/>
        <v>0</v>
      </c>
      <c r="AQ538">
        <f t="shared" si="94"/>
        <v>0</v>
      </c>
      <c r="AR538">
        <f t="shared" si="95"/>
        <v>0</v>
      </c>
      <c r="AS538">
        <f t="shared" si="96"/>
        <v>0</v>
      </c>
      <c r="AT538">
        <f t="shared" si="97"/>
        <v>0</v>
      </c>
      <c r="AU538">
        <f t="shared" si="98"/>
        <v>0</v>
      </c>
      <c r="AV538">
        <f t="shared" si="99"/>
        <v>0</v>
      </c>
      <c r="AW538">
        <f t="shared" si="100"/>
        <v>0</v>
      </c>
      <c r="AX538">
        <f t="shared" si="101"/>
        <v>0</v>
      </c>
      <c r="AY538">
        <f t="shared" si="102"/>
        <v>0</v>
      </c>
      <c r="AZ538">
        <f t="shared" si="103"/>
        <v>0</v>
      </c>
      <c r="BA538">
        <f t="shared" si="104"/>
        <v>0</v>
      </c>
      <c r="BB538">
        <f t="shared" si="105"/>
        <v>0</v>
      </c>
      <c r="BC538">
        <f t="shared" si="106"/>
        <v>0</v>
      </c>
      <c r="BD538">
        <f t="shared" si="107"/>
        <v>0</v>
      </c>
      <c r="BE538">
        <f t="shared" si="108"/>
        <v>0</v>
      </c>
      <c r="BF538">
        <f t="shared" si="109"/>
        <v>0</v>
      </c>
      <c r="BG538">
        <f t="shared" si="110"/>
        <v>0</v>
      </c>
      <c r="BH538">
        <f t="shared" si="111"/>
        <v>0</v>
      </c>
      <c r="BI538">
        <f t="shared" si="112"/>
        <v>0</v>
      </c>
      <c r="BJ538">
        <f t="shared" si="113"/>
        <v>0</v>
      </c>
      <c r="BK538" s="356" t="str">
        <f t="shared" si="114"/>
        <v/>
      </c>
      <c r="BL538" s="357">
        <f t="shared" si="115"/>
        <v>0</v>
      </c>
      <c r="BM538" s="358">
        <f t="shared" si="116"/>
        <v>0</v>
      </c>
      <c r="BN538" s="359">
        <f t="shared" si="117"/>
        <v>0</v>
      </c>
      <c r="BO538" s="356" t="str">
        <f t="shared" si="118"/>
        <v/>
      </c>
      <c r="BP538" s="360">
        <f t="shared" si="119"/>
        <v>0</v>
      </c>
      <c r="BQ538" s="358">
        <f t="shared" si="120"/>
        <v>0</v>
      </c>
      <c r="BR538" s="359">
        <f t="shared" si="121"/>
        <v>0</v>
      </c>
      <c r="BS538" s="356" t="str">
        <f t="shared" si="122"/>
        <v/>
      </c>
      <c r="BT538" s="357">
        <f t="shared" si="123"/>
        <v>0</v>
      </c>
      <c r="BU538" s="358">
        <f t="shared" si="124"/>
        <v>0</v>
      </c>
      <c r="BV538" s="359">
        <f t="shared" si="125"/>
        <v>0</v>
      </c>
      <c r="BW538" s="293">
        <f t="shared" si="126"/>
        <v>0</v>
      </c>
      <c r="BX538" s="352" t="str">
        <f>IF(BW538=0,"",
IF(SUM($BW$512:BW538)=1,BY538,
IF($BW$632&gt;SUM($BW$512:BW538),_xlfn.CONCAT(", ",BY538),
IF($BW$632=SUM($BW$512:BW538),_xlfn.CONCAT(" y ",BY538)))))</f>
        <v/>
      </c>
      <c r="BY538" s="120" t="s">
        <v>5177</v>
      </c>
      <c r="BZ538" s="290">
        <f t="shared" si="127"/>
        <v>0</v>
      </c>
      <c r="CA538" s="293">
        <f t="shared" si="128"/>
        <v>0</v>
      </c>
      <c r="CB538" s="283" t="str">
        <f>IF(CA538=0,"",
IF(SUM($CA$512:CA538)=1,CC538,
IF($CA$632&gt;SUM($CA$512:CA538),_xlfn.CONCAT(", ",CC538),
IF($CA$632=SUM($CA$512:CA538),_xlfn.CONCAT(" y ",CC538)))))</f>
        <v/>
      </c>
      <c r="CC538" s="120" t="s">
        <v>5177</v>
      </c>
    </row>
    <row r="539" spans="1:81" ht="15" customHeight="1">
      <c r="A539" s="62"/>
      <c r="B539" s="8"/>
      <c r="C539" s="35" t="s">
        <v>5059</v>
      </c>
      <c r="D539" s="800" t="str">
        <f>IF(CNGE_2026_M1_Secc1_Sub1!$D68="","",CNGE_2026_M1_Secc1_Sub1!$D68)</f>
        <v/>
      </c>
      <c r="E539" s="723"/>
      <c r="F539" s="723"/>
      <c r="G539" s="723"/>
      <c r="H539" s="723"/>
      <c r="I539" s="724"/>
      <c r="J539" s="637" t="str">
        <f t="shared" si="83"/>
        <v/>
      </c>
      <c r="K539" s="637" t="str">
        <f t="shared" si="84"/>
        <v/>
      </c>
      <c r="L539" s="637" t="str">
        <f t="shared" si="85"/>
        <v/>
      </c>
      <c r="M539" s="638"/>
      <c r="N539" s="638"/>
      <c r="O539" s="638"/>
      <c r="P539" s="638"/>
      <c r="Q539" s="638"/>
      <c r="R539" s="638"/>
      <c r="S539" s="638"/>
      <c r="T539" s="638"/>
      <c r="U539" s="638"/>
      <c r="V539" s="638"/>
      <c r="W539" s="638"/>
      <c r="X539" s="638"/>
      <c r="Y539" s="638"/>
      <c r="Z539" s="638"/>
      <c r="AA539" s="638"/>
      <c r="AB539" s="638"/>
      <c r="AC539" s="638"/>
      <c r="AD539" s="638"/>
      <c r="AI539" t="str">
        <f t="shared" si="86"/>
        <v/>
      </c>
      <c r="AJ539">
        <f t="shared" si="87"/>
        <v>0</v>
      </c>
      <c r="AK539">
        <f t="shared" si="88"/>
        <v>0</v>
      </c>
      <c r="AL539">
        <f t="shared" si="89"/>
        <v>0</v>
      </c>
      <c r="AM539">
        <f t="shared" si="90"/>
        <v>0</v>
      </c>
      <c r="AN539">
        <f t="shared" si="91"/>
        <v>0</v>
      </c>
      <c r="AO539">
        <f t="shared" si="92"/>
        <v>0</v>
      </c>
      <c r="AP539">
        <f t="shared" si="93"/>
        <v>0</v>
      </c>
      <c r="AQ539">
        <f t="shared" si="94"/>
        <v>0</v>
      </c>
      <c r="AR539">
        <f t="shared" si="95"/>
        <v>0</v>
      </c>
      <c r="AS539">
        <f t="shared" si="96"/>
        <v>0</v>
      </c>
      <c r="AT539">
        <f t="shared" si="97"/>
        <v>0</v>
      </c>
      <c r="AU539">
        <f t="shared" si="98"/>
        <v>0</v>
      </c>
      <c r="AV539">
        <f t="shared" si="99"/>
        <v>0</v>
      </c>
      <c r="AW539">
        <f t="shared" si="100"/>
        <v>0</v>
      </c>
      <c r="AX539">
        <f t="shared" si="101"/>
        <v>0</v>
      </c>
      <c r="AY539">
        <f t="shared" si="102"/>
        <v>0</v>
      </c>
      <c r="AZ539">
        <f t="shared" si="103"/>
        <v>0</v>
      </c>
      <c r="BA539">
        <f t="shared" si="104"/>
        <v>0</v>
      </c>
      <c r="BB539">
        <f t="shared" si="105"/>
        <v>0</v>
      </c>
      <c r="BC539">
        <f t="shared" si="106"/>
        <v>0</v>
      </c>
      <c r="BD539">
        <f t="shared" si="107"/>
        <v>0</v>
      </c>
      <c r="BE539">
        <f t="shared" si="108"/>
        <v>0</v>
      </c>
      <c r="BF539">
        <f t="shared" si="109"/>
        <v>0</v>
      </c>
      <c r="BG539">
        <f t="shared" si="110"/>
        <v>0</v>
      </c>
      <c r="BH539">
        <f t="shared" si="111"/>
        <v>0</v>
      </c>
      <c r="BI539">
        <f t="shared" si="112"/>
        <v>0</v>
      </c>
      <c r="BJ539">
        <f t="shared" si="113"/>
        <v>0</v>
      </c>
      <c r="BK539" s="356" t="str">
        <f t="shared" si="114"/>
        <v/>
      </c>
      <c r="BL539" s="357">
        <f t="shared" si="115"/>
        <v>0</v>
      </c>
      <c r="BM539" s="358">
        <f t="shared" si="116"/>
        <v>0</v>
      </c>
      <c r="BN539" s="359">
        <f t="shared" si="117"/>
        <v>0</v>
      </c>
      <c r="BO539" s="356" t="str">
        <f t="shared" si="118"/>
        <v/>
      </c>
      <c r="BP539" s="360">
        <f t="shared" si="119"/>
        <v>0</v>
      </c>
      <c r="BQ539" s="358">
        <f t="shared" si="120"/>
        <v>0</v>
      </c>
      <c r="BR539" s="359">
        <f t="shared" si="121"/>
        <v>0</v>
      </c>
      <c r="BS539" s="356" t="str">
        <f t="shared" si="122"/>
        <v/>
      </c>
      <c r="BT539" s="357">
        <f t="shared" si="123"/>
        <v>0</v>
      </c>
      <c r="BU539" s="358">
        <f t="shared" si="124"/>
        <v>0</v>
      </c>
      <c r="BV539" s="359">
        <f t="shared" si="125"/>
        <v>0</v>
      </c>
      <c r="BW539" s="293">
        <f t="shared" si="126"/>
        <v>0</v>
      </c>
      <c r="BX539" s="352" t="str">
        <f>IF(BW539=0,"",
IF(SUM($BW$512:BW539)=1,BY539,
IF($BW$632&gt;SUM($BW$512:BW539),_xlfn.CONCAT(", ",BY539),
IF($BW$632=SUM($BW$512:BW539),_xlfn.CONCAT(" y ",BY539)))))</f>
        <v/>
      </c>
      <c r="BY539" s="120" t="s">
        <v>5179</v>
      </c>
      <c r="BZ539" s="290">
        <f t="shared" si="127"/>
        <v>0</v>
      </c>
      <c r="CA539" s="293">
        <f t="shared" si="128"/>
        <v>0</v>
      </c>
      <c r="CB539" s="283" t="str">
        <f>IF(CA539=0,"",
IF(SUM($CA$512:CA539)=1,CC539,
IF($CA$632&gt;SUM($CA$512:CA539),_xlfn.CONCAT(", ",CC539),
IF($CA$632=SUM($CA$512:CA539),_xlfn.CONCAT(" y ",CC539)))))</f>
        <v/>
      </c>
      <c r="CC539" s="120" t="s">
        <v>5179</v>
      </c>
    </row>
    <row r="540" spans="1:81" ht="15" customHeight="1">
      <c r="A540" s="62"/>
      <c r="B540" s="8"/>
      <c r="C540" s="35" t="s">
        <v>5060</v>
      </c>
      <c r="D540" s="800" t="str">
        <f>IF(CNGE_2026_M1_Secc1_Sub1!$D69="","",CNGE_2026_M1_Secc1_Sub1!$D69)</f>
        <v/>
      </c>
      <c r="E540" s="723"/>
      <c r="F540" s="723"/>
      <c r="G540" s="723"/>
      <c r="H540" s="723"/>
      <c r="I540" s="724"/>
      <c r="J540" s="637" t="str">
        <f t="shared" si="83"/>
        <v/>
      </c>
      <c r="K540" s="637" t="str">
        <f t="shared" si="84"/>
        <v/>
      </c>
      <c r="L540" s="637" t="str">
        <f t="shared" si="85"/>
        <v/>
      </c>
      <c r="M540" s="638"/>
      <c r="N540" s="638"/>
      <c r="O540" s="638"/>
      <c r="P540" s="638"/>
      <c r="Q540" s="638"/>
      <c r="R540" s="638"/>
      <c r="S540" s="638"/>
      <c r="T540" s="638"/>
      <c r="U540" s="638"/>
      <c r="V540" s="638"/>
      <c r="W540" s="638"/>
      <c r="X540" s="638"/>
      <c r="Y540" s="638"/>
      <c r="Z540" s="638"/>
      <c r="AA540" s="638"/>
      <c r="AB540" s="638"/>
      <c r="AC540" s="638"/>
      <c r="AD540" s="638"/>
      <c r="AI540" t="str">
        <f t="shared" si="86"/>
        <v/>
      </c>
      <c r="AJ540">
        <f t="shared" si="87"/>
        <v>0</v>
      </c>
      <c r="AK540">
        <f t="shared" si="88"/>
        <v>0</v>
      </c>
      <c r="AL540">
        <f t="shared" si="89"/>
        <v>0</v>
      </c>
      <c r="AM540">
        <f t="shared" si="90"/>
        <v>0</v>
      </c>
      <c r="AN540">
        <f t="shared" si="91"/>
        <v>0</v>
      </c>
      <c r="AO540">
        <f t="shared" si="92"/>
        <v>0</v>
      </c>
      <c r="AP540">
        <f t="shared" si="93"/>
        <v>0</v>
      </c>
      <c r="AQ540">
        <f t="shared" si="94"/>
        <v>0</v>
      </c>
      <c r="AR540">
        <f t="shared" si="95"/>
        <v>0</v>
      </c>
      <c r="AS540">
        <f t="shared" si="96"/>
        <v>0</v>
      </c>
      <c r="AT540">
        <f t="shared" si="97"/>
        <v>0</v>
      </c>
      <c r="AU540">
        <f t="shared" si="98"/>
        <v>0</v>
      </c>
      <c r="AV540">
        <f t="shared" si="99"/>
        <v>0</v>
      </c>
      <c r="AW540">
        <f t="shared" si="100"/>
        <v>0</v>
      </c>
      <c r="AX540">
        <f t="shared" si="101"/>
        <v>0</v>
      </c>
      <c r="AY540">
        <f t="shared" si="102"/>
        <v>0</v>
      </c>
      <c r="AZ540">
        <f t="shared" si="103"/>
        <v>0</v>
      </c>
      <c r="BA540">
        <f t="shared" si="104"/>
        <v>0</v>
      </c>
      <c r="BB540">
        <f t="shared" si="105"/>
        <v>0</v>
      </c>
      <c r="BC540">
        <f t="shared" si="106"/>
        <v>0</v>
      </c>
      <c r="BD540">
        <f t="shared" si="107"/>
        <v>0</v>
      </c>
      <c r="BE540">
        <f t="shared" si="108"/>
        <v>0</v>
      </c>
      <c r="BF540">
        <f t="shared" si="109"/>
        <v>0</v>
      </c>
      <c r="BG540">
        <f t="shared" si="110"/>
        <v>0</v>
      </c>
      <c r="BH540">
        <f t="shared" si="111"/>
        <v>0</v>
      </c>
      <c r="BI540">
        <f t="shared" si="112"/>
        <v>0</v>
      </c>
      <c r="BJ540">
        <f t="shared" si="113"/>
        <v>0</v>
      </c>
      <c r="BK540" s="356" t="str">
        <f t="shared" si="114"/>
        <v/>
      </c>
      <c r="BL540" s="357">
        <f t="shared" si="115"/>
        <v>0</v>
      </c>
      <c r="BM540" s="358">
        <f t="shared" si="116"/>
        <v>0</v>
      </c>
      <c r="BN540" s="359">
        <f t="shared" si="117"/>
        <v>0</v>
      </c>
      <c r="BO540" s="356" t="str">
        <f t="shared" si="118"/>
        <v/>
      </c>
      <c r="BP540" s="360">
        <f t="shared" si="119"/>
        <v>0</v>
      </c>
      <c r="BQ540" s="358">
        <f t="shared" si="120"/>
        <v>0</v>
      </c>
      <c r="BR540" s="359">
        <f t="shared" si="121"/>
        <v>0</v>
      </c>
      <c r="BS540" s="356" t="str">
        <f t="shared" si="122"/>
        <v/>
      </c>
      <c r="BT540" s="357">
        <f t="shared" si="123"/>
        <v>0</v>
      </c>
      <c r="BU540" s="358">
        <f t="shared" si="124"/>
        <v>0</v>
      </c>
      <c r="BV540" s="359">
        <f t="shared" si="125"/>
        <v>0</v>
      </c>
      <c r="BW540" s="293">
        <f t="shared" si="126"/>
        <v>0</v>
      </c>
      <c r="BX540" s="352" t="str">
        <f>IF(BW540=0,"",
IF(SUM($BW$512:BW540)=1,BY540,
IF($BW$632&gt;SUM($BW$512:BW540),_xlfn.CONCAT(", ",BY540),
IF($BW$632=SUM($BW$512:BW540),_xlfn.CONCAT(" y ",BY540)))))</f>
        <v/>
      </c>
      <c r="BY540" s="120" t="s">
        <v>5181</v>
      </c>
      <c r="BZ540" s="290">
        <f t="shared" si="127"/>
        <v>0</v>
      </c>
      <c r="CA540" s="293">
        <f t="shared" si="128"/>
        <v>0</v>
      </c>
      <c r="CB540" s="283" t="str">
        <f>IF(CA540=0,"",
IF(SUM($CA$512:CA540)=1,CC540,
IF($CA$632&gt;SUM($CA$512:CA540),_xlfn.CONCAT(", ",CC540),
IF($CA$632=SUM($CA$512:CA540),_xlfn.CONCAT(" y ",CC540)))))</f>
        <v/>
      </c>
      <c r="CC540" s="120" t="s">
        <v>5181</v>
      </c>
    </row>
    <row r="541" spans="1:81" ht="15" customHeight="1">
      <c r="A541" s="62"/>
      <c r="B541" s="8"/>
      <c r="C541" s="35" t="s">
        <v>5061</v>
      </c>
      <c r="D541" s="800" t="str">
        <f>IF(CNGE_2026_M1_Secc1_Sub1!$D70="","",CNGE_2026_M1_Secc1_Sub1!$D70)</f>
        <v/>
      </c>
      <c r="E541" s="723"/>
      <c r="F541" s="723"/>
      <c r="G541" s="723"/>
      <c r="H541" s="723"/>
      <c r="I541" s="724"/>
      <c r="J541" s="637" t="str">
        <f t="shared" si="83"/>
        <v/>
      </c>
      <c r="K541" s="637" t="str">
        <f t="shared" si="84"/>
        <v/>
      </c>
      <c r="L541" s="637" t="str">
        <f t="shared" si="85"/>
        <v/>
      </c>
      <c r="M541" s="638"/>
      <c r="N541" s="638"/>
      <c r="O541" s="638"/>
      <c r="P541" s="638"/>
      <c r="Q541" s="638"/>
      <c r="R541" s="638"/>
      <c r="S541" s="638"/>
      <c r="T541" s="638"/>
      <c r="U541" s="638"/>
      <c r="V541" s="638"/>
      <c r="W541" s="638"/>
      <c r="X541" s="638"/>
      <c r="Y541" s="638"/>
      <c r="Z541" s="638"/>
      <c r="AA541" s="638"/>
      <c r="AB541" s="638"/>
      <c r="AC541" s="638"/>
      <c r="AD541" s="638"/>
      <c r="AI541" t="str">
        <f t="shared" si="86"/>
        <v/>
      </c>
      <c r="AJ541">
        <f t="shared" si="87"/>
        <v>0</v>
      </c>
      <c r="AK541">
        <f t="shared" si="88"/>
        <v>0</v>
      </c>
      <c r="AL541">
        <f t="shared" si="89"/>
        <v>0</v>
      </c>
      <c r="AM541">
        <f t="shared" si="90"/>
        <v>0</v>
      </c>
      <c r="AN541">
        <f t="shared" si="91"/>
        <v>0</v>
      </c>
      <c r="AO541">
        <f t="shared" si="92"/>
        <v>0</v>
      </c>
      <c r="AP541">
        <f t="shared" si="93"/>
        <v>0</v>
      </c>
      <c r="AQ541">
        <f t="shared" si="94"/>
        <v>0</v>
      </c>
      <c r="AR541">
        <f t="shared" si="95"/>
        <v>0</v>
      </c>
      <c r="AS541">
        <f t="shared" si="96"/>
        <v>0</v>
      </c>
      <c r="AT541">
        <f t="shared" si="97"/>
        <v>0</v>
      </c>
      <c r="AU541">
        <f t="shared" si="98"/>
        <v>0</v>
      </c>
      <c r="AV541">
        <f t="shared" si="99"/>
        <v>0</v>
      </c>
      <c r="AW541">
        <f t="shared" si="100"/>
        <v>0</v>
      </c>
      <c r="AX541">
        <f t="shared" si="101"/>
        <v>0</v>
      </c>
      <c r="AY541">
        <f t="shared" si="102"/>
        <v>0</v>
      </c>
      <c r="AZ541">
        <f t="shared" si="103"/>
        <v>0</v>
      </c>
      <c r="BA541">
        <f t="shared" si="104"/>
        <v>0</v>
      </c>
      <c r="BB541">
        <f t="shared" si="105"/>
        <v>0</v>
      </c>
      <c r="BC541">
        <f t="shared" si="106"/>
        <v>0</v>
      </c>
      <c r="BD541">
        <f t="shared" si="107"/>
        <v>0</v>
      </c>
      <c r="BE541">
        <f t="shared" si="108"/>
        <v>0</v>
      </c>
      <c r="BF541">
        <f t="shared" si="109"/>
        <v>0</v>
      </c>
      <c r="BG541">
        <f t="shared" si="110"/>
        <v>0</v>
      </c>
      <c r="BH541">
        <f t="shared" si="111"/>
        <v>0</v>
      </c>
      <c r="BI541">
        <f t="shared" si="112"/>
        <v>0</v>
      </c>
      <c r="BJ541">
        <f t="shared" si="113"/>
        <v>0</v>
      </c>
      <c r="BK541" s="356" t="str">
        <f t="shared" si="114"/>
        <v/>
      </c>
      <c r="BL541" s="357">
        <f t="shared" si="115"/>
        <v>0</v>
      </c>
      <c r="BM541" s="358">
        <f t="shared" si="116"/>
        <v>0</v>
      </c>
      <c r="BN541" s="359">
        <f t="shared" si="117"/>
        <v>0</v>
      </c>
      <c r="BO541" s="356" t="str">
        <f t="shared" si="118"/>
        <v/>
      </c>
      <c r="BP541" s="360">
        <f t="shared" si="119"/>
        <v>0</v>
      </c>
      <c r="BQ541" s="358">
        <f t="shared" si="120"/>
        <v>0</v>
      </c>
      <c r="BR541" s="359">
        <f t="shared" si="121"/>
        <v>0</v>
      </c>
      <c r="BS541" s="356" t="str">
        <f t="shared" si="122"/>
        <v/>
      </c>
      <c r="BT541" s="357">
        <f t="shared" si="123"/>
        <v>0</v>
      </c>
      <c r="BU541" s="358">
        <f t="shared" si="124"/>
        <v>0</v>
      </c>
      <c r="BV541" s="359">
        <f t="shared" si="125"/>
        <v>0</v>
      </c>
      <c r="BW541" s="293">
        <f t="shared" si="126"/>
        <v>0</v>
      </c>
      <c r="BX541" s="352" t="str">
        <f>IF(BW541=0,"",
IF(SUM($BW$512:BW541)=1,BY541,
IF($BW$632&gt;SUM($BW$512:BW541),_xlfn.CONCAT(", ",BY541),
IF($BW$632=SUM($BW$512:BW541),_xlfn.CONCAT(" y ",BY541)))))</f>
        <v/>
      </c>
      <c r="BY541" s="120" t="s">
        <v>5183</v>
      </c>
      <c r="BZ541" s="290">
        <f t="shared" si="127"/>
        <v>0</v>
      </c>
      <c r="CA541" s="293">
        <f t="shared" si="128"/>
        <v>0</v>
      </c>
      <c r="CB541" s="283" t="str">
        <f>IF(CA541=0,"",
IF(SUM($CA$512:CA541)=1,CC541,
IF($CA$632&gt;SUM($CA$512:CA541),_xlfn.CONCAT(", ",CC541),
IF($CA$632=SUM($CA$512:CA541),_xlfn.CONCAT(" y ",CC541)))))</f>
        <v/>
      </c>
      <c r="CC541" s="120" t="s">
        <v>5183</v>
      </c>
    </row>
    <row r="542" spans="1:81" ht="15" customHeight="1">
      <c r="A542" s="62"/>
      <c r="B542" s="8"/>
      <c r="C542" s="35" t="s">
        <v>5062</v>
      </c>
      <c r="D542" s="800" t="str">
        <f>IF(CNGE_2026_M1_Secc1_Sub1!$D71="","",CNGE_2026_M1_Secc1_Sub1!$D71)</f>
        <v/>
      </c>
      <c r="E542" s="723"/>
      <c r="F542" s="723"/>
      <c r="G542" s="723"/>
      <c r="H542" s="723"/>
      <c r="I542" s="724"/>
      <c r="J542" s="637" t="str">
        <f t="shared" si="83"/>
        <v/>
      </c>
      <c r="K542" s="637" t="str">
        <f t="shared" si="84"/>
        <v/>
      </c>
      <c r="L542" s="637" t="str">
        <f t="shared" si="85"/>
        <v/>
      </c>
      <c r="M542" s="638"/>
      <c r="N542" s="638"/>
      <c r="O542" s="638"/>
      <c r="P542" s="638"/>
      <c r="Q542" s="638"/>
      <c r="R542" s="638"/>
      <c r="S542" s="638"/>
      <c r="T542" s="638"/>
      <c r="U542" s="638"/>
      <c r="V542" s="638"/>
      <c r="W542" s="638"/>
      <c r="X542" s="638"/>
      <c r="Y542" s="638"/>
      <c r="Z542" s="638"/>
      <c r="AA542" s="638"/>
      <c r="AB542" s="638"/>
      <c r="AC542" s="638"/>
      <c r="AD542" s="638"/>
      <c r="AI542" t="str">
        <f t="shared" si="86"/>
        <v/>
      </c>
      <c r="AJ542">
        <f t="shared" si="87"/>
        <v>0</v>
      </c>
      <c r="AK542">
        <f t="shared" si="88"/>
        <v>0</v>
      </c>
      <c r="AL542">
        <f t="shared" si="89"/>
        <v>0</v>
      </c>
      <c r="AM542">
        <f t="shared" si="90"/>
        <v>0</v>
      </c>
      <c r="AN542">
        <f t="shared" si="91"/>
        <v>0</v>
      </c>
      <c r="AO542">
        <f t="shared" si="92"/>
        <v>0</v>
      </c>
      <c r="AP542">
        <f t="shared" si="93"/>
        <v>0</v>
      </c>
      <c r="AQ542">
        <f t="shared" si="94"/>
        <v>0</v>
      </c>
      <c r="AR542">
        <f t="shared" si="95"/>
        <v>0</v>
      </c>
      <c r="AS542">
        <f t="shared" si="96"/>
        <v>0</v>
      </c>
      <c r="AT542">
        <f t="shared" si="97"/>
        <v>0</v>
      </c>
      <c r="AU542">
        <f t="shared" si="98"/>
        <v>0</v>
      </c>
      <c r="AV542">
        <f t="shared" si="99"/>
        <v>0</v>
      </c>
      <c r="AW542">
        <f t="shared" si="100"/>
        <v>0</v>
      </c>
      <c r="AX542">
        <f t="shared" si="101"/>
        <v>0</v>
      </c>
      <c r="AY542">
        <f t="shared" si="102"/>
        <v>0</v>
      </c>
      <c r="AZ542">
        <f t="shared" si="103"/>
        <v>0</v>
      </c>
      <c r="BA542">
        <f t="shared" si="104"/>
        <v>0</v>
      </c>
      <c r="BB542">
        <f t="shared" si="105"/>
        <v>0</v>
      </c>
      <c r="BC542">
        <f t="shared" si="106"/>
        <v>0</v>
      </c>
      <c r="BD542">
        <f t="shared" si="107"/>
        <v>0</v>
      </c>
      <c r="BE542">
        <f t="shared" si="108"/>
        <v>0</v>
      </c>
      <c r="BF542">
        <f t="shared" si="109"/>
        <v>0</v>
      </c>
      <c r="BG542">
        <f t="shared" si="110"/>
        <v>0</v>
      </c>
      <c r="BH542">
        <f t="shared" si="111"/>
        <v>0</v>
      </c>
      <c r="BI542">
        <f t="shared" si="112"/>
        <v>0</v>
      </c>
      <c r="BJ542">
        <f t="shared" si="113"/>
        <v>0</v>
      </c>
      <c r="BK542" s="356" t="str">
        <f t="shared" si="114"/>
        <v/>
      </c>
      <c r="BL542" s="357">
        <f t="shared" si="115"/>
        <v>0</v>
      </c>
      <c r="BM542" s="358">
        <f t="shared" si="116"/>
        <v>0</v>
      </c>
      <c r="BN542" s="359">
        <f t="shared" si="117"/>
        <v>0</v>
      </c>
      <c r="BO542" s="356" t="str">
        <f t="shared" si="118"/>
        <v/>
      </c>
      <c r="BP542" s="360">
        <f t="shared" si="119"/>
        <v>0</v>
      </c>
      <c r="BQ542" s="358">
        <f t="shared" si="120"/>
        <v>0</v>
      </c>
      <c r="BR542" s="359">
        <f t="shared" si="121"/>
        <v>0</v>
      </c>
      <c r="BS542" s="356" t="str">
        <f t="shared" si="122"/>
        <v/>
      </c>
      <c r="BT542" s="357">
        <f t="shared" si="123"/>
        <v>0</v>
      </c>
      <c r="BU542" s="358">
        <f t="shared" si="124"/>
        <v>0</v>
      </c>
      <c r="BV542" s="359">
        <f t="shared" si="125"/>
        <v>0</v>
      </c>
      <c r="BW542" s="293">
        <f t="shared" si="126"/>
        <v>0</v>
      </c>
      <c r="BX542" s="352" t="str">
        <f>IF(BW542=0,"",
IF(SUM($BW$512:BW542)=1,BY542,
IF($BW$632&gt;SUM($BW$512:BW542),_xlfn.CONCAT(", ",BY542),
IF($BW$632=SUM($BW$512:BW542),_xlfn.CONCAT(" y ",BY542)))))</f>
        <v/>
      </c>
      <c r="BY542" s="120" t="s">
        <v>5185</v>
      </c>
      <c r="BZ542" s="290">
        <f t="shared" si="127"/>
        <v>0</v>
      </c>
      <c r="CA542" s="293">
        <f t="shared" si="128"/>
        <v>0</v>
      </c>
      <c r="CB542" s="283" t="str">
        <f>IF(CA542=0,"",
IF(SUM($CA$512:CA542)=1,CC542,
IF($CA$632&gt;SUM($CA$512:CA542),_xlfn.CONCAT(", ",CC542),
IF($CA$632=SUM($CA$512:CA542),_xlfn.CONCAT(" y ",CC542)))))</f>
        <v/>
      </c>
      <c r="CC542" s="120" t="s">
        <v>5185</v>
      </c>
    </row>
    <row r="543" spans="1:81" ht="15" customHeight="1">
      <c r="A543" s="62"/>
      <c r="B543" s="8"/>
      <c r="C543" s="35" t="s">
        <v>5063</v>
      </c>
      <c r="D543" s="800" t="str">
        <f>IF(CNGE_2026_M1_Secc1_Sub1!$D72="","",CNGE_2026_M1_Secc1_Sub1!$D72)</f>
        <v/>
      </c>
      <c r="E543" s="723"/>
      <c r="F543" s="723"/>
      <c r="G543" s="723"/>
      <c r="H543" s="723"/>
      <c r="I543" s="724"/>
      <c r="J543" s="637" t="str">
        <f t="shared" si="83"/>
        <v/>
      </c>
      <c r="K543" s="637" t="str">
        <f t="shared" si="84"/>
        <v/>
      </c>
      <c r="L543" s="637" t="str">
        <f t="shared" si="85"/>
        <v/>
      </c>
      <c r="M543" s="638"/>
      <c r="N543" s="638"/>
      <c r="O543" s="638"/>
      <c r="P543" s="638"/>
      <c r="Q543" s="638"/>
      <c r="R543" s="638"/>
      <c r="S543" s="638"/>
      <c r="T543" s="638"/>
      <c r="U543" s="638"/>
      <c r="V543" s="638"/>
      <c r="W543" s="638"/>
      <c r="X543" s="638"/>
      <c r="Y543" s="638"/>
      <c r="Z543" s="638"/>
      <c r="AA543" s="638"/>
      <c r="AB543" s="638"/>
      <c r="AC543" s="638"/>
      <c r="AD543" s="638"/>
      <c r="AI543" t="str">
        <f t="shared" si="86"/>
        <v/>
      </c>
      <c r="AJ543">
        <f t="shared" si="87"/>
        <v>0</v>
      </c>
      <c r="AK543">
        <f t="shared" si="88"/>
        <v>0</v>
      </c>
      <c r="AL543">
        <f t="shared" si="89"/>
        <v>0</v>
      </c>
      <c r="AM543">
        <f t="shared" si="90"/>
        <v>0</v>
      </c>
      <c r="AN543">
        <f t="shared" si="91"/>
        <v>0</v>
      </c>
      <c r="AO543">
        <f t="shared" si="92"/>
        <v>0</v>
      </c>
      <c r="AP543">
        <f t="shared" si="93"/>
        <v>0</v>
      </c>
      <c r="AQ543">
        <f t="shared" si="94"/>
        <v>0</v>
      </c>
      <c r="AR543">
        <f t="shared" si="95"/>
        <v>0</v>
      </c>
      <c r="AS543">
        <f t="shared" si="96"/>
        <v>0</v>
      </c>
      <c r="AT543">
        <f t="shared" si="97"/>
        <v>0</v>
      </c>
      <c r="AU543">
        <f t="shared" si="98"/>
        <v>0</v>
      </c>
      <c r="AV543">
        <f t="shared" si="99"/>
        <v>0</v>
      </c>
      <c r="AW543">
        <f t="shared" si="100"/>
        <v>0</v>
      </c>
      <c r="AX543">
        <f t="shared" si="101"/>
        <v>0</v>
      </c>
      <c r="AY543">
        <f t="shared" si="102"/>
        <v>0</v>
      </c>
      <c r="AZ543">
        <f t="shared" si="103"/>
        <v>0</v>
      </c>
      <c r="BA543">
        <f t="shared" si="104"/>
        <v>0</v>
      </c>
      <c r="BB543">
        <f t="shared" si="105"/>
        <v>0</v>
      </c>
      <c r="BC543">
        <f t="shared" si="106"/>
        <v>0</v>
      </c>
      <c r="BD543">
        <f t="shared" si="107"/>
        <v>0</v>
      </c>
      <c r="BE543">
        <f t="shared" si="108"/>
        <v>0</v>
      </c>
      <c r="BF543">
        <f t="shared" si="109"/>
        <v>0</v>
      </c>
      <c r="BG543">
        <f t="shared" si="110"/>
        <v>0</v>
      </c>
      <c r="BH543">
        <f t="shared" si="111"/>
        <v>0</v>
      </c>
      <c r="BI543">
        <f t="shared" si="112"/>
        <v>0</v>
      </c>
      <c r="BJ543">
        <f t="shared" si="113"/>
        <v>0</v>
      </c>
      <c r="BK543" s="356" t="str">
        <f t="shared" si="114"/>
        <v/>
      </c>
      <c r="BL543" s="357">
        <f t="shared" si="115"/>
        <v>0</v>
      </c>
      <c r="BM543" s="358">
        <f t="shared" si="116"/>
        <v>0</v>
      </c>
      <c r="BN543" s="359">
        <f t="shared" si="117"/>
        <v>0</v>
      </c>
      <c r="BO543" s="356" t="str">
        <f t="shared" si="118"/>
        <v/>
      </c>
      <c r="BP543" s="360">
        <f t="shared" si="119"/>
        <v>0</v>
      </c>
      <c r="BQ543" s="358">
        <f t="shared" si="120"/>
        <v>0</v>
      </c>
      <c r="BR543" s="359">
        <f t="shared" si="121"/>
        <v>0</v>
      </c>
      <c r="BS543" s="356" t="str">
        <f t="shared" si="122"/>
        <v/>
      </c>
      <c r="BT543" s="357">
        <f t="shared" si="123"/>
        <v>0</v>
      </c>
      <c r="BU543" s="358">
        <f t="shared" si="124"/>
        <v>0</v>
      </c>
      <c r="BV543" s="359">
        <f t="shared" si="125"/>
        <v>0</v>
      </c>
      <c r="BW543" s="293">
        <f t="shared" si="126"/>
        <v>0</v>
      </c>
      <c r="BX543" s="352" t="str">
        <f>IF(BW543=0,"",
IF(SUM($BW$512:BW543)=1,BY543,
IF($BW$632&gt;SUM($BW$512:BW543),_xlfn.CONCAT(", ",BY543),
IF($BW$632=SUM($BW$512:BW543),_xlfn.CONCAT(" y ",BY543)))))</f>
        <v/>
      </c>
      <c r="BY543" s="120" t="s">
        <v>5186</v>
      </c>
      <c r="BZ543" s="290">
        <f t="shared" si="127"/>
        <v>0</v>
      </c>
      <c r="CA543" s="293">
        <f t="shared" si="128"/>
        <v>0</v>
      </c>
      <c r="CB543" s="283" t="str">
        <f>IF(CA543=0,"",
IF(SUM($CA$512:CA543)=1,CC543,
IF($CA$632&gt;SUM($CA$512:CA543),_xlfn.CONCAT(", ",CC543),
IF($CA$632=SUM($CA$512:CA543),_xlfn.CONCAT(" y ",CC543)))))</f>
        <v/>
      </c>
      <c r="CC543" s="120" t="s">
        <v>5186</v>
      </c>
    </row>
    <row r="544" spans="1:81" ht="15" customHeight="1">
      <c r="A544" s="62"/>
      <c r="B544" s="8"/>
      <c r="C544" s="35" t="s">
        <v>5064</v>
      </c>
      <c r="D544" s="800" t="str">
        <f>IF(CNGE_2026_M1_Secc1_Sub1!$D73="","",CNGE_2026_M1_Secc1_Sub1!$D73)</f>
        <v/>
      </c>
      <c r="E544" s="723"/>
      <c r="F544" s="723"/>
      <c r="G544" s="723"/>
      <c r="H544" s="723"/>
      <c r="I544" s="724"/>
      <c r="J544" s="637" t="str">
        <f t="shared" ref="J544:J575" si="129">IF(M408="","",M408)</f>
        <v/>
      </c>
      <c r="K544" s="637" t="str">
        <f t="shared" ref="K544:K575" si="130">IF(S408="","",S408)</f>
        <v/>
      </c>
      <c r="L544" s="637" t="str">
        <f t="shared" ref="L544:L575" si="131">IF(Y408="","",Y408)</f>
        <v/>
      </c>
      <c r="M544" s="638"/>
      <c r="N544" s="638"/>
      <c r="O544" s="638"/>
      <c r="P544" s="638"/>
      <c r="Q544" s="638"/>
      <c r="R544" s="638"/>
      <c r="S544" s="638"/>
      <c r="T544" s="638"/>
      <c r="U544" s="638"/>
      <c r="V544" s="638"/>
      <c r="W544" s="638"/>
      <c r="X544" s="638"/>
      <c r="Y544" s="638"/>
      <c r="Z544" s="638"/>
      <c r="AA544" s="638"/>
      <c r="AB544" s="638"/>
      <c r="AC544" s="638"/>
      <c r="AD544" s="638"/>
      <c r="AI544" t="str">
        <f t="shared" ref="AI544:AI575" si="132">J544</f>
        <v/>
      </c>
      <c r="AJ544">
        <f t="shared" ref="AJ544:AJ575" si="133">COUNTIF(K544:L544,"NS")</f>
        <v>0</v>
      </c>
      <c r="AK544">
        <f t="shared" ref="AK544:AK575" si="134">SUM(K544:L544)</f>
        <v>0</v>
      </c>
      <c r="AL544">
        <f t="shared" ref="AL544:AL575" si="135">IF(COUNTIF(J544:L544,"NA")=3,0,IF(OR(AND(AI544=0,AJ544&gt;0),AND(AI544="NS",AK544&gt;0), AND(AI544="NS", AJ544=0,AK544=0)), 1, IF(OR(AND(AI544&gt;0,AJ544&gt;1,AI544&gt;AK544), AND(AI544="NS",AJ544=2), AND(AI544="NS",AK544=0,AJ544&gt;0),AI544=AK544), 0,IF(AI544="",0,1))))</f>
        <v>0</v>
      </c>
      <c r="AM544">
        <f t="shared" ref="AM544:AM575" si="136">M544</f>
        <v>0</v>
      </c>
      <c r="AN544">
        <f t="shared" ref="AN544:AN575" si="137">COUNTIF(N544:O544,"NS")</f>
        <v>0</v>
      </c>
      <c r="AO544">
        <f t="shared" ref="AO544:AO575" si="138">SUM(N544:O544)</f>
        <v>0</v>
      </c>
      <c r="AP544">
        <f t="shared" ref="AP544:AP575" si="139">IF(COUNTIF(M544:O544,"NA")=3,0,IF(OR(AND(AM544=0,AN544&gt;0),AND(AM544="NS",AO544&gt;0), AND(AM544="NS", AN544=0,AO544=0)), 1, IF(OR(AND(AM544&gt;0,AN544&gt;1,AM544&gt;AO544), AND(AM544="NS",AN544=2), AND(AM544="NS",AO544=0,AN544&gt;0),AM544=AO544), 0, 1)))</f>
        <v>0</v>
      </c>
      <c r="AQ544">
        <f t="shared" ref="AQ544:AQ575" si="140">P544</f>
        <v>0</v>
      </c>
      <c r="AR544">
        <f t="shared" ref="AR544:AR575" si="141">COUNTIF(Q544:R544,"NS")</f>
        <v>0</v>
      </c>
      <c r="AS544">
        <f t="shared" ref="AS544:AS575" si="142">SUM(Q544:R544)</f>
        <v>0</v>
      </c>
      <c r="AT544">
        <f t="shared" ref="AT544:AT575" si="143">IF(COUNTIF(P544:R544,"NA")=3,0,IF(OR(AND(AQ544=0,AR544&gt;0),AND(AQ544="NS",AS544&gt;0), AND(AQ544="NS", AR544=0,AS544=0)), 1, IF(OR(AND(AQ544&gt;0,AR544&gt;1,AQ544&gt;AS544), AND(AQ544="NS",AR544=2), AND(AQ544="NS",AS544=0,AR544&gt;0),AQ544=AS544), 0, 1)))</f>
        <v>0</v>
      </c>
      <c r="AU544">
        <f t="shared" ref="AU544:AU575" si="144">S544</f>
        <v>0</v>
      </c>
      <c r="AV544">
        <f t="shared" ref="AV544:AV575" si="145">COUNTIF(T544:U544,"NS")</f>
        <v>0</v>
      </c>
      <c r="AW544">
        <f t="shared" ref="AW544:AW575" si="146">SUM(T544:U544)</f>
        <v>0</v>
      </c>
      <c r="AX544">
        <f t="shared" ref="AX544:AX575" si="147">IF(COUNTIF(S544:U544,"NA")=3,0,IF(OR(AND(AU544=0,AV544&gt;0),AND(AU544="NS",AW544&gt;0), AND(AU544="NS", AV544=0,AW544=0)), 1, IF(OR(AND(AU544&gt;0,AV544&gt;1,AU544&gt;AW544), AND(AU544="NS",AV544=2), AND(AU544="NS",AW544=0,AV544&gt;0),AU544=AW544), 0, 1)))</f>
        <v>0</v>
      </c>
      <c r="AY544">
        <f t="shared" ref="AY544:AY575" si="148">V544</f>
        <v>0</v>
      </c>
      <c r="AZ544">
        <f t="shared" ref="AZ544:AZ575" si="149">COUNTIF(W544:X544,"NS")</f>
        <v>0</v>
      </c>
      <c r="BA544">
        <f t="shared" ref="BA544:BA575" si="150">SUM(W544:X544)</f>
        <v>0</v>
      </c>
      <c r="BB544">
        <f t="shared" ref="BB544:BB575" si="151">IF(COUNTIF(V544:X544,"NA")=3,0,IF(OR(AND(AY544=0,AZ544&gt;0),AND(AY544="NS",BA544&gt;0), AND(AY544="NS", AZ544=0,BA544=0)), 1, IF(OR(AND(AY544&gt;0,AZ544&gt;1,AY544&gt;BA544), AND(AY544="NS",AZ544=2), AND(AY544="NS",BA544=0,AZ544&gt;0),AY544=BA544), 0, 1)))</f>
        <v>0</v>
      </c>
      <c r="BC544">
        <f t="shared" ref="BC544:BC575" si="152">Y544</f>
        <v>0</v>
      </c>
      <c r="BD544">
        <f t="shared" ref="BD544:BD575" si="153">COUNTIF(Z544:AA544,"NS")</f>
        <v>0</v>
      </c>
      <c r="BE544">
        <f t="shared" ref="BE544:BE575" si="154">SUM(Z544:AA544)</f>
        <v>0</v>
      </c>
      <c r="BF544">
        <f t="shared" ref="BF544:BF575" si="155">IF(COUNTIF(Y544:AA544,"NA")=3,0,IF(OR(AND(BC544=0,BD544&gt;0),AND(BC544="NS",BE544&gt;0), AND(BC544="NS", BD544=0,BE544=0)), 1, IF(OR(AND(BC544&gt;0,BD544&gt;1,BC544&gt;BE544), AND(BC544="NS",BD544=2), AND(BC544="NS",BE544=0,BD544&gt;0),BC544=BE544), 0, 1)))</f>
        <v>0</v>
      </c>
      <c r="BG544">
        <f t="shared" ref="BG544:BG575" si="156">AB544</f>
        <v>0</v>
      </c>
      <c r="BH544">
        <f t="shared" ref="BH544:BH575" si="157">COUNTIF(AC544:AD544,"NS")</f>
        <v>0</v>
      </c>
      <c r="BI544">
        <f t="shared" ref="BI544:BI575" si="158">SUM(AC544:AD544)</f>
        <v>0</v>
      </c>
      <c r="BJ544">
        <f t="shared" ref="BJ544:BJ575" si="159">IF(COUNTIF(AB544:AD544,"NA")=3,0,IF(OR(AND(BG544=0,BH544&gt;0),AND(BG544="NS",BI544&gt;0), AND(BG544="NS", BH544=0,BI544=0)), 1, IF(OR(AND(BG544&gt;0,BH544&gt;1,BG544&gt;BI544), AND(BG544="NS",BH544=2), AND(BG544="NS",BI544=0,BH544&gt;0),BG544=BI544), 0, 1)))</f>
        <v>0</v>
      </c>
      <c r="BK544" s="356" t="str">
        <f t="shared" ref="BK544:BK575" si="160">J544</f>
        <v/>
      </c>
      <c r="BL544" s="357">
        <f t="shared" ref="BL544:BL575" si="161">COUNTIF(M544,"NS")+COUNTIF(P544,"NS") + COUNTIF(S544,"NS")+ COUNTIF(V544,"NS")+ COUNTIF(Y544,"NS")+ COUNTIF(AB544,"NS")</f>
        <v>0</v>
      </c>
      <c r="BM544" s="358">
        <f t="shared" ref="BM544:BM575" si="162">SUM(M544,P544,S544,V544,Y544,AB544)</f>
        <v>0</v>
      </c>
      <c r="BN544" s="359">
        <f t="shared" si="117"/>
        <v>0</v>
      </c>
      <c r="BO544" s="356" t="str">
        <f t="shared" ref="BO544:BO575" si="163">K544</f>
        <v/>
      </c>
      <c r="BP544" s="360">
        <f t="shared" ref="BP544:BP575" si="164">COUNTIF(N544,"NS")+COUNTIF(Q544,"NS") + COUNTIF(T544,"NS")+ COUNTIF(W544,"NS")+ COUNTIF(Z544,"NS")+ COUNTIF(AC544,"NS")</f>
        <v>0</v>
      </c>
      <c r="BQ544" s="358">
        <f t="shared" ref="BQ544:BQ575" si="165">SUM(N544,Q544,T544,W544,Z544,AC544)</f>
        <v>0</v>
      </c>
      <c r="BR544" s="359">
        <f t="shared" si="121"/>
        <v>0</v>
      </c>
      <c r="BS544" s="356" t="str">
        <f t="shared" ref="BS544:BS575" si="166">L544</f>
        <v/>
      </c>
      <c r="BT544" s="357">
        <f t="shared" ref="BT544:BT575" si="167">COUNTIF(O544,"NS")+COUNTIF(R544,"NS") + COUNTIF(U544,"NS")+ COUNTIF(X544,"NS")+ COUNTIF(AA544,"NS")+ COUNTIF(AD544,"NS")</f>
        <v>0</v>
      </c>
      <c r="BU544" s="358">
        <f t="shared" ref="BU544:BU575" si="168">SUM(O544,R544,U544,X544,AA544,AD544)</f>
        <v>0</v>
      </c>
      <c r="BV544" s="359">
        <f t="shared" si="125"/>
        <v>0</v>
      </c>
      <c r="BW544" s="293">
        <f t="shared" ref="BW544:BW575" si="169">IF(SUM(AL544,AP544,AT544,AX544,BB544,BF544,BJ544,BN544,BR544,BV544)=0,0,1)</f>
        <v>0</v>
      </c>
      <c r="BX544" s="352" t="str">
        <f>IF(BW544=0,"",
IF(SUM($BW$512:BW544)=1,BY544,
IF($BW$632&gt;SUM($BW$512:BW544),_xlfn.CONCAT(", ",BY544),
IF($BW$632=SUM($BW$512:BW544),_xlfn.CONCAT(" y ",BY544)))))</f>
        <v/>
      </c>
      <c r="BY544" s="120" t="s">
        <v>5187</v>
      </c>
      <c r="BZ544" s="290">
        <f t="shared" ref="BZ544:BZ575" si="170">IF(AND(COUNTBLANK(D544)=1,COUNTA(M544:AD544)=0),0,IF(AND(COUNTBLANK(D544)=0,COUNTA(M544:AD544)=18),0,1))</f>
        <v>0</v>
      </c>
      <c r="CA544" s="293">
        <f t="shared" si="128"/>
        <v>0</v>
      </c>
      <c r="CB544" s="283" t="str">
        <f>IF(CA544=0,"",
IF(SUM($CA$512:CA544)=1,CC544,
IF($CA$632&gt;SUM($CA$512:CA544),_xlfn.CONCAT(", ",CC544),
IF($CA$632=SUM($CA$512:CA544),_xlfn.CONCAT(" y ",CC544)))))</f>
        <v/>
      </c>
      <c r="CC544" s="120" t="s">
        <v>5187</v>
      </c>
    </row>
    <row r="545" spans="1:81" ht="15" customHeight="1">
      <c r="A545" s="62"/>
      <c r="B545" s="8"/>
      <c r="C545" s="35" t="s">
        <v>5065</v>
      </c>
      <c r="D545" s="800" t="str">
        <f>IF(CNGE_2026_M1_Secc1_Sub1!$D74="","",CNGE_2026_M1_Secc1_Sub1!$D74)</f>
        <v/>
      </c>
      <c r="E545" s="723"/>
      <c r="F545" s="723"/>
      <c r="G545" s="723"/>
      <c r="H545" s="723"/>
      <c r="I545" s="724"/>
      <c r="J545" s="637" t="str">
        <f t="shared" si="129"/>
        <v/>
      </c>
      <c r="K545" s="637" t="str">
        <f t="shared" si="130"/>
        <v/>
      </c>
      <c r="L545" s="637" t="str">
        <f t="shared" si="131"/>
        <v/>
      </c>
      <c r="M545" s="638"/>
      <c r="N545" s="638"/>
      <c r="O545" s="638"/>
      <c r="P545" s="638"/>
      <c r="Q545" s="638"/>
      <c r="R545" s="638"/>
      <c r="S545" s="638"/>
      <c r="T545" s="638"/>
      <c r="U545" s="638"/>
      <c r="V545" s="638"/>
      <c r="W545" s="638"/>
      <c r="X545" s="638"/>
      <c r="Y545" s="638"/>
      <c r="Z545" s="638"/>
      <c r="AA545" s="638"/>
      <c r="AB545" s="638"/>
      <c r="AC545" s="638"/>
      <c r="AD545" s="638"/>
      <c r="AI545" t="str">
        <f t="shared" si="132"/>
        <v/>
      </c>
      <c r="AJ545">
        <f t="shared" si="133"/>
        <v>0</v>
      </c>
      <c r="AK545">
        <f t="shared" si="134"/>
        <v>0</v>
      </c>
      <c r="AL545">
        <f t="shared" si="135"/>
        <v>0</v>
      </c>
      <c r="AM545">
        <f t="shared" si="136"/>
        <v>0</v>
      </c>
      <c r="AN545">
        <f t="shared" si="137"/>
        <v>0</v>
      </c>
      <c r="AO545">
        <f t="shared" si="138"/>
        <v>0</v>
      </c>
      <c r="AP545">
        <f t="shared" si="139"/>
        <v>0</v>
      </c>
      <c r="AQ545">
        <f t="shared" si="140"/>
        <v>0</v>
      </c>
      <c r="AR545">
        <f t="shared" si="141"/>
        <v>0</v>
      </c>
      <c r="AS545">
        <f t="shared" si="142"/>
        <v>0</v>
      </c>
      <c r="AT545">
        <f t="shared" si="143"/>
        <v>0</v>
      </c>
      <c r="AU545">
        <f t="shared" si="144"/>
        <v>0</v>
      </c>
      <c r="AV545">
        <f t="shared" si="145"/>
        <v>0</v>
      </c>
      <c r="AW545">
        <f t="shared" si="146"/>
        <v>0</v>
      </c>
      <c r="AX545">
        <f t="shared" si="147"/>
        <v>0</v>
      </c>
      <c r="AY545">
        <f t="shared" si="148"/>
        <v>0</v>
      </c>
      <c r="AZ545">
        <f t="shared" si="149"/>
        <v>0</v>
      </c>
      <c r="BA545">
        <f t="shared" si="150"/>
        <v>0</v>
      </c>
      <c r="BB545">
        <f t="shared" si="151"/>
        <v>0</v>
      </c>
      <c r="BC545">
        <f t="shared" si="152"/>
        <v>0</v>
      </c>
      <c r="BD545">
        <f t="shared" si="153"/>
        <v>0</v>
      </c>
      <c r="BE545">
        <f t="shared" si="154"/>
        <v>0</v>
      </c>
      <c r="BF545">
        <f t="shared" si="155"/>
        <v>0</v>
      </c>
      <c r="BG545">
        <f t="shared" si="156"/>
        <v>0</v>
      </c>
      <c r="BH545">
        <f t="shared" si="157"/>
        <v>0</v>
      </c>
      <c r="BI545">
        <f t="shared" si="158"/>
        <v>0</v>
      </c>
      <c r="BJ545">
        <f t="shared" si="159"/>
        <v>0</v>
      </c>
      <c r="BK545" s="356" t="str">
        <f t="shared" si="160"/>
        <v/>
      </c>
      <c r="BL545" s="357">
        <f t="shared" si="161"/>
        <v>0</v>
      </c>
      <c r="BM545" s="358">
        <f t="shared" si="162"/>
        <v>0</v>
      </c>
      <c r="BN545" s="359">
        <f t="shared" si="117"/>
        <v>0</v>
      </c>
      <c r="BO545" s="356" t="str">
        <f t="shared" si="163"/>
        <v/>
      </c>
      <c r="BP545" s="360">
        <f t="shared" si="164"/>
        <v>0</v>
      </c>
      <c r="BQ545" s="358">
        <f t="shared" si="165"/>
        <v>0</v>
      </c>
      <c r="BR545" s="359">
        <f t="shared" si="121"/>
        <v>0</v>
      </c>
      <c r="BS545" s="356" t="str">
        <f t="shared" si="166"/>
        <v/>
      </c>
      <c r="BT545" s="357">
        <f t="shared" si="167"/>
        <v>0</v>
      </c>
      <c r="BU545" s="358">
        <f t="shared" si="168"/>
        <v>0</v>
      </c>
      <c r="BV545" s="359">
        <f t="shared" si="125"/>
        <v>0</v>
      </c>
      <c r="BW545" s="293">
        <f t="shared" si="169"/>
        <v>0</v>
      </c>
      <c r="BX545" s="352" t="str">
        <f>IF(BW545=0,"",
IF(SUM($BW$512:BW545)=1,BY545,
IF($BW$632&gt;SUM($BW$512:BW545),_xlfn.CONCAT(", ",BY545),
IF($BW$632=SUM($BW$512:BW545),_xlfn.CONCAT(" y ",BY545)))))</f>
        <v/>
      </c>
      <c r="BY545" s="120" t="s">
        <v>5188</v>
      </c>
      <c r="BZ545" s="290">
        <f t="shared" si="170"/>
        <v>0</v>
      </c>
      <c r="CA545" s="293">
        <f t="shared" si="128"/>
        <v>0</v>
      </c>
      <c r="CB545" s="283" t="str">
        <f>IF(CA545=0,"",
IF(SUM($CA$512:CA545)=1,CC545,
IF($CA$632&gt;SUM($CA$512:CA545),_xlfn.CONCAT(", ",CC545),
IF($CA$632=SUM($CA$512:CA545),_xlfn.CONCAT(" y ",CC545)))))</f>
        <v/>
      </c>
      <c r="CC545" s="120" t="s">
        <v>5188</v>
      </c>
    </row>
    <row r="546" spans="1:81" ht="15" customHeight="1">
      <c r="A546" s="62"/>
      <c r="B546" s="8"/>
      <c r="C546" s="35" t="s">
        <v>5066</v>
      </c>
      <c r="D546" s="800" t="str">
        <f>IF(CNGE_2026_M1_Secc1_Sub1!$D75="","",CNGE_2026_M1_Secc1_Sub1!$D75)</f>
        <v/>
      </c>
      <c r="E546" s="723"/>
      <c r="F546" s="723"/>
      <c r="G546" s="723"/>
      <c r="H546" s="723"/>
      <c r="I546" s="724"/>
      <c r="J546" s="637" t="str">
        <f t="shared" si="129"/>
        <v/>
      </c>
      <c r="K546" s="637" t="str">
        <f t="shared" si="130"/>
        <v/>
      </c>
      <c r="L546" s="637" t="str">
        <f t="shared" si="131"/>
        <v/>
      </c>
      <c r="M546" s="638"/>
      <c r="N546" s="638"/>
      <c r="O546" s="638"/>
      <c r="P546" s="638"/>
      <c r="Q546" s="638"/>
      <c r="R546" s="638"/>
      <c r="S546" s="638"/>
      <c r="T546" s="638"/>
      <c r="U546" s="638"/>
      <c r="V546" s="638"/>
      <c r="W546" s="638"/>
      <c r="X546" s="638"/>
      <c r="Y546" s="638"/>
      <c r="Z546" s="638"/>
      <c r="AA546" s="638"/>
      <c r="AB546" s="638"/>
      <c r="AC546" s="638"/>
      <c r="AD546" s="638"/>
      <c r="AI546" t="str">
        <f t="shared" si="132"/>
        <v/>
      </c>
      <c r="AJ546">
        <f t="shared" si="133"/>
        <v>0</v>
      </c>
      <c r="AK546">
        <f t="shared" si="134"/>
        <v>0</v>
      </c>
      <c r="AL546">
        <f t="shared" si="135"/>
        <v>0</v>
      </c>
      <c r="AM546">
        <f t="shared" si="136"/>
        <v>0</v>
      </c>
      <c r="AN546">
        <f t="shared" si="137"/>
        <v>0</v>
      </c>
      <c r="AO546">
        <f t="shared" si="138"/>
        <v>0</v>
      </c>
      <c r="AP546">
        <f t="shared" si="139"/>
        <v>0</v>
      </c>
      <c r="AQ546">
        <f t="shared" si="140"/>
        <v>0</v>
      </c>
      <c r="AR546">
        <f t="shared" si="141"/>
        <v>0</v>
      </c>
      <c r="AS546">
        <f t="shared" si="142"/>
        <v>0</v>
      </c>
      <c r="AT546">
        <f t="shared" si="143"/>
        <v>0</v>
      </c>
      <c r="AU546">
        <f t="shared" si="144"/>
        <v>0</v>
      </c>
      <c r="AV546">
        <f t="shared" si="145"/>
        <v>0</v>
      </c>
      <c r="AW546">
        <f t="shared" si="146"/>
        <v>0</v>
      </c>
      <c r="AX546">
        <f t="shared" si="147"/>
        <v>0</v>
      </c>
      <c r="AY546">
        <f t="shared" si="148"/>
        <v>0</v>
      </c>
      <c r="AZ546">
        <f t="shared" si="149"/>
        <v>0</v>
      </c>
      <c r="BA546">
        <f t="shared" si="150"/>
        <v>0</v>
      </c>
      <c r="BB546">
        <f t="shared" si="151"/>
        <v>0</v>
      </c>
      <c r="BC546">
        <f t="shared" si="152"/>
        <v>0</v>
      </c>
      <c r="BD546">
        <f t="shared" si="153"/>
        <v>0</v>
      </c>
      <c r="BE546">
        <f t="shared" si="154"/>
        <v>0</v>
      </c>
      <c r="BF546">
        <f t="shared" si="155"/>
        <v>0</v>
      </c>
      <c r="BG546">
        <f t="shared" si="156"/>
        <v>0</v>
      </c>
      <c r="BH546">
        <f t="shared" si="157"/>
        <v>0</v>
      </c>
      <c r="BI546">
        <f t="shared" si="158"/>
        <v>0</v>
      </c>
      <c r="BJ546">
        <f t="shared" si="159"/>
        <v>0</v>
      </c>
      <c r="BK546" s="356" t="str">
        <f t="shared" si="160"/>
        <v/>
      </c>
      <c r="BL546" s="357">
        <f t="shared" si="161"/>
        <v>0</v>
      </c>
      <c r="BM546" s="358">
        <f t="shared" si="162"/>
        <v>0</v>
      </c>
      <c r="BN546" s="359">
        <f t="shared" si="117"/>
        <v>0</v>
      </c>
      <c r="BO546" s="356" t="str">
        <f t="shared" si="163"/>
        <v/>
      </c>
      <c r="BP546" s="360">
        <f t="shared" si="164"/>
        <v>0</v>
      </c>
      <c r="BQ546" s="358">
        <f t="shared" si="165"/>
        <v>0</v>
      </c>
      <c r="BR546" s="359">
        <f t="shared" si="121"/>
        <v>0</v>
      </c>
      <c r="BS546" s="356" t="str">
        <f t="shared" si="166"/>
        <v/>
      </c>
      <c r="BT546" s="357">
        <f t="shared" si="167"/>
        <v>0</v>
      </c>
      <c r="BU546" s="358">
        <f t="shared" si="168"/>
        <v>0</v>
      </c>
      <c r="BV546" s="359">
        <f t="shared" si="125"/>
        <v>0</v>
      </c>
      <c r="BW546" s="293">
        <f t="shared" si="169"/>
        <v>0</v>
      </c>
      <c r="BX546" s="352" t="str">
        <f>IF(BW546=0,"",
IF(SUM($BW$512:BW546)=1,BY546,
IF($BW$632&gt;SUM($BW$512:BW546),_xlfn.CONCAT(", ",BY546),
IF($BW$632=SUM($BW$512:BW546),_xlfn.CONCAT(" y ",BY546)))))</f>
        <v/>
      </c>
      <c r="BY546" s="120" t="s">
        <v>5189</v>
      </c>
      <c r="BZ546" s="290">
        <f t="shared" si="170"/>
        <v>0</v>
      </c>
      <c r="CA546" s="293">
        <f t="shared" si="128"/>
        <v>0</v>
      </c>
      <c r="CB546" s="283" t="str">
        <f>IF(CA546=0,"",
IF(SUM($CA$512:CA546)=1,CC546,
IF($CA$632&gt;SUM($CA$512:CA546),_xlfn.CONCAT(", ",CC546),
IF($CA$632=SUM($CA$512:CA546),_xlfn.CONCAT(" y ",CC546)))))</f>
        <v/>
      </c>
      <c r="CC546" s="120" t="s">
        <v>5189</v>
      </c>
    </row>
    <row r="547" spans="1:81" ht="15" customHeight="1">
      <c r="A547" s="62"/>
      <c r="B547" s="8"/>
      <c r="C547" s="35" t="s">
        <v>5190</v>
      </c>
      <c r="D547" s="800" t="str">
        <f>IF(CNGE_2026_M1_Secc1_Sub1!$D76="","",CNGE_2026_M1_Secc1_Sub1!$D76)</f>
        <v/>
      </c>
      <c r="E547" s="723"/>
      <c r="F547" s="723"/>
      <c r="G547" s="723"/>
      <c r="H547" s="723"/>
      <c r="I547" s="724"/>
      <c r="J547" s="637" t="str">
        <f t="shared" si="129"/>
        <v/>
      </c>
      <c r="K547" s="637" t="str">
        <f t="shared" si="130"/>
        <v/>
      </c>
      <c r="L547" s="637" t="str">
        <f t="shared" si="131"/>
        <v/>
      </c>
      <c r="M547" s="638"/>
      <c r="N547" s="638"/>
      <c r="O547" s="638"/>
      <c r="P547" s="638"/>
      <c r="Q547" s="638"/>
      <c r="R547" s="638"/>
      <c r="S547" s="638"/>
      <c r="T547" s="638"/>
      <c r="U547" s="638"/>
      <c r="V547" s="638"/>
      <c r="W547" s="638"/>
      <c r="X547" s="638"/>
      <c r="Y547" s="638"/>
      <c r="Z547" s="638"/>
      <c r="AA547" s="638"/>
      <c r="AB547" s="638"/>
      <c r="AC547" s="638"/>
      <c r="AD547" s="638"/>
      <c r="AI547" t="str">
        <f t="shared" si="132"/>
        <v/>
      </c>
      <c r="AJ547">
        <f t="shared" si="133"/>
        <v>0</v>
      </c>
      <c r="AK547">
        <f t="shared" si="134"/>
        <v>0</v>
      </c>
      <c r="AL547">
        <f t="shared" si="135"/>
        <v>0</v>
      </c>
      <c r="AM547">
        <f t="shared" si="136"/>
        <v>0</v>
      </c>
      <c r="AN547">
        <f t="shared" si="137"/>
        <v>0</v>
      </c>
      <c r="AO547">
        <f t="shared" si="138"/>
        <v>0</v>
      </c>
      <c r="AP547">
        <f t="shared" si="139"/>
        <v>0</v>
      </c>
      <c r="AQ547">
        <f t="shared" si="140"/>
        <v>0</v>
      </c>
      <c r="AR547">
        <f t="shared" si="141"/>
        <v>0</v>
      </c>
      <c r="AS547">
        <f t="shared" si="142"/>
        <v>0</v>
      </c>
      <c r="AT547">
        <f t="shared" si="143"/>
        <v>0</v>
      </c>
      <c r="AU547">
        <f t="shared" si="144"/>
        <v>0</v>
      </c>
      <c r="AV547">
        <f t="shared" si="145"/>
        <v>0</v>
      </c>
      <c r="AW547">
        <f t="shared" si="146"/>
        <v>0</v>
      </c>
      <c r="AX547">
        <f t="shared" si="147"/>
        <v>0</v>
      </c>
      <c r="AY547">
        <f t="shared" si="148"/>
        <v>0</v>
      </c>
      <c r="AZ547">
        <f t="shared" si="149"/>
        <v>0</v>
      </c>
      <c r="BA547">
        <f t="shared" si="150"/>
        <v>0</v>
      </c>
      <c r="BB547">
        <f t="shared" si="151"/>
        <v>0</v>
      </c>
      <c r="BC547">
        <f t="shared" si="152"/>
        <v>0</v>
      </c>
      <c r="BD547">
        <f t="shared" si="153"/>
        <v>0</v>
      </c>
      <c r="BE547">
        <f t="shared" si="154"/>
        <v>0</v>
      </c>
      <c r="BF547">
        <f t="shared" si="155"/>
        <v>0</v>
      </c>
      <c r="BG547">
        <f t="shared" si="156"/>
        <v>0</v>
      </c>
      <c r="BH547">
        <f t="shared" si="157"/>
        <v>0</v>
      </c>
      <c r="BI547">
        <f t="shared" si="158"/>
        <v>0</v>
      </c>
      <c r="BJ547">
        <f t="shared" si="159"/>
        <v>0</v>
      </c>
      <c r="BK547" s="356" t="str">
        <f t="shared" si="160"/>
        <v/>
      </c>
      <c r="BL547" s="357">
        <f t="shared" si="161"/>
        <v>0</v>
      </c>
      <c r="BM547" s="358">
        <f t="shared" si="162"/>
        <v>0</v>
      </c>
      <c r="BN547" s="359">
        <f t="shared" si="117"/>
        <v>0</v>
      </c>
      <c r="BO547" s="356" t="str">
        <f t="shared" si="163"/>
        <v/>
      </c>
      <c r="BP547" s="360">
        <f t="shared" si="164"/>
        <v>0</v>
      </c>
      <c r="BQ547" s="358">
        <f t="shared" si="165"/>
        <v>0</v>
      </c>
      <c r="BR547" s="359">
        <f t="shared" si="121"/>
        <v>0</v>
      </c>
      <c r="BS547" s="356" t="str">
        <f t="shared" si="166"/>
        <v/>
      </c>
      <c r="BT547" s="357">
        <f t="shared" si="167"/>
        <v>0</v>
      </c>
      <c r="BU547" s="358">
        <f t="shared" si="168"/>
        <v>0</v>
      </c>
      <c r="BV547" s="359">
        <f t="shared" si="125"/>
        <v>0</v>
      </c>
      <c r="BW547" s="293">
        <f t="shared" si="169"/>
        <v>0</v>
      </c>
      <c r="BX547" s="352" t="str">
        <f>IF(BW547=0,"",
IF(SUM($BW$512:BW547)=1,BY547,
IF($BW$632&gt;SUM($BW$512:BW547),_xlfn.CONCAT(", ",BY547),
IF($BW$632=SUM($BW$512:BW547),_xlfn.CONCAT(" y ",BY547)))))</f>
        <v/>
      </c>
      <c r="BY547" s="120" t="s">
        <v>5191</v>
      </c>
      <c r="BZ547" s="290">
        <f t="shared" si="170"/>
        <v>0</v>
      </c>
      <c r="CA547" s="293">
        <f t="shared" si="128"/>
        <v>0</v>
      </c>
      <c r="CB547" s="283" t="str">
        <f>IF(CA547=0,"",
IF(SUM($CA$512:CA547)=1,CC547,
IF($CA$632&gt;SUM($CA$512:CA547),_xlfn.CONCAT(", ",CC547),
IF($CA$632=SUM($CA$512:CA547),_xlfn.CONCAT(" y ",CC547)))))</f>
        <v/>
      </c>
      <c r="CC547" s="120" t="s">
        <v>5191</v>
      </c>
    </row>
    <row r="548" spans="1:81" ht="15" customHeight="1">
      <c r="A548" s="62"/>
      <c r="B548" s="8"/>
      <c r="C548" s="35" t="s">
        <v>5192</v>
      </c>
      <c r="D548" s="800" t="str">
        <f>IF(CNGE_2026_M1_Secc1_Sub1!$D77="","",CNGE_2026_M1_Secc1_Sub1!$D77)</f>
        <v/>
      </c>
      <c r="E548" s="723"/>
      <c r="F548" s="723"/>
      <c r="G548" s="723"/>
      <c r="H548" s="723"/>
      <c r="I548" s="724"/>
      <c r="J548" s="637" t="str">
        <f t="shared" si="129"/>
        <v/>
      </c>
      <c r="K548" s="637" t="str">
        <f t="shared" si="130"/>
        <v/>
      </c>
      <c r="L548" s="637" t="str">
        <f t="shared" si="131"/>
        <v/>
      </c>
      <c r="M548" s="638"/>
      <c r="N548" s="638"/>
      <c r="O548" s="638"/>
      <c r="P548" s="638"/>
      <c r="Q548" s="638"/>
      <c r="R548" s="638"/>
      <c r="S548" s="638"/>
      <c r="T548" s="638"/>
      <c r="U548" s="638"/>
      <c r="V548" s="638"/>
      <c r="W548" s="638"/>
      <c r="X548" s="638"/>
      <c r="Y548" s="638"/>
      <c r="Z548" s="638"/>
      <c r="AA548" s="638"/>
      <c r="AB548" s="638"/>
      <c r="AC548" s="638"/>
      <c r="AD548" s="638"/>
      <c r="AI548" t="str">
        <f t="shared" si="132"/>
        <v/>
      </c>
      <c r="AJ548">
        <f t="shared" si="133"/>
        <v>0</v>
      </c>
      <c r="AK548">
        <f t="shared" si="134"/>
        <v>0</v>
      </c>
      <c r="AL548">
        <f t="shared" si="135"/>
        <v>0</v>
      </c>
      <c r="AM548">
        <f t="shared" si="136"/>
        <v>0</v>
      </c>
      <c r="AN548">
        <f t="shared" si="137"/>
        <v>0</v>
      </c>
      <c r="AO548">
        <f t="shared" si="138"/>
        <v>0</v>
      </c>
      <c r="AP548">
        <f t="shared" si="139"/>
        <v>0</v>
      </c>
      <c r="AQ548">
        <f t="shared" si="140"/>
        <v>0</v>
      </c>
      <c r="AR548">
        <f t="shared" si="141"/>
        <v>0</v>
      </c>
      <c r="AS548">
        <f t="shared" si="142"/>
        <v>0</v>
      </c>
      <c r="AT548">
        <f t="shared" si="143"/>
        <v>0</v>
      </c>
      <c r="AU548">
        <f t="shared" si="144"/>
        <v>0</v>
      </c>
      <c r="AV548">
        <f t="shared" si="145"/>
        <v>0</v>
      </c>
      <c r="AW548">
        <f t="shared" si="146"/>
        <v>0</v>
      </c>
      <c r="AX548">
        <f t="shared" si="147"/>
        <v>0</v>
      </c>
      <c r="AY548">
        <f t="shared" si="148"/>
        <v>0</v>
      </c>
      <c r="AZ548">
        <f t="shared" si="149"/>
        <v>0</v>
      </c>
      <c r="BA548">
        <f t="shared" si="150"/>
        <v>0</v>
      </c>
      <c r="BB548">
        <f t="shared" si="151"/>
        <v>0</v>
      </c>
      <c r="BC548">
        <f t="shared" si="152"/>
        <v>0</v>
      </c>
      <c r="BD548">
        <f t="shared" si="153"/>
        <v>0</v>
      </c>
      <c r="BE548">
        <f t="shared" si="154"/>
        <v>0</v>
      </c>
      <c r="BF548">
        <f t="shared" si="155"/>
        <v>0</v>
      </c>
      <c r="BG548">
        <f t="shared" si="156"/>
        <v>0</v>
      </c>
      <c r="BH548">
        <f t="shared" si="157"/>
        <v>0</v>
      </c>
      <c r="BI548">
        <f t="shared" si="158"/>
        <v>0</v>
      </c>
      <c r="BJ548">
        <f t="shared" si="159"/>
        <v>0</v>
      </c>
      <c r="BK548" s="356" t="str">
        <f t="shared" si="160"/>
        <v/>
      </c>
      <c r="BL548" s="357">
        <f t="shared" si="161"/>
        <v>0</v>
      </c>
      <c r="BM548" s="358">
        <f t="shared" si="162"/>
        <v>0</v>
      </c>
      <c r="BN548" s="359">
        <f t="shared" si="117"/>
        <v>0</v>
      </c>
      <c r="BO548" s="356" t="str">
        <f t="shared" si="163"/>
        <v/>
      </c>
      <c r="BP548" s="360">
        <f t="shared" si="164"/>
        <v>0</v>
      </c>
      <c r="BQ548" s="358">
        <f t="shared" si="165"/>
        <v>0</v>
      </c>
      <c r="BR548" s="359">
        <f t="shared" si="121"/>
        <v>0</v>
      </c>
      <c r="BS548" s="356" t="str">
        <f t="shared" si="166"/>
        <v/>
      </c>
      <c r="BT548" s="357">
        <f t="shared" si="167"/>
        <v>0</v>
      </c>
      <c r="BU548" s="358">
        <f t="shared" si="168"/>
        <v>0</v>
      </c>
      <c r="BV548" s="359">
        <f t="shared" si="125"/>
        <v>0</v>
      </c>
      <c r="BW548" s="293">
        <f t="shared" si="169"/>
        <v>0</v>
      </c>
      <c r="BX548" s="352" t="str">
        <f>IF(BW548=0,"",
IF(SUM($BW$512:BW548)=1,BY548,
IF($BW$632&gt;SUM($BW$512:BW548),_xlfn.CONCAT(", ",BY548),
IF($BW$632=SUM($BW$512:BW548),_xlfn.CONCAT(" y ",BY548)))))</f>
        <v/>
      </c>
      <c r="BY548" s="120" t="s">
        <v>5193</v>
      </c>
      <c r="BZ548" s="290">
        <f t="shared" si="170"/>
        <v>0</v>
      </c>
      <c r="CA548" s="293">
        <f t="shared" si="128"/>
        <v>0</v>
      </c>
      <c r="CB548" s="283" t="str">
        <f>IF(CA548=0,"",
IF(SUM($CA$512:CA548)=1,CC548,
IF($CA$632&gt;SUM($CA$512:CA548),_xlfn.CONCAT(", ",CC548),
IF($CA$632=SUM($CA$512:CA548),_xlfn.CONCAT(" y ",CC548)))))</f>
        <v/>
      </c>
      <c r="CC548" s="120" t="s">
        <v>5193</v>
      </c>
    </row>
    <row r="549" spans="1:81" ht="15" customHeight="1">
      <c r="A549" s="62"/>
      <c r="B549" s="8"/>
      <c r="C549" s="35" t="s">
        <v>5194</v>
      </c>
      <c r="D549" s="800" t="str">
        <f>IF(CNGE_2026_M1_Secc1_Sub1!$D78="","",CNGE_2026_M1_Secc1_Sub1!$D78)</f>
        <v/>
      </c>
      <c r="E549" s="723"/>
      <c r="F549" s="723"/>
      <c r="G549" s="723"/>
      <c r="H549" s="723"/>
      <c r="I549" s="724"/>
      <c r="J549" s="637" t="str">
        <f t="shared" si="129"/>
        <v/>
      </c>
      <c r="K549" s="637" t="str">
        <f t="shared" si="130"/>
        <v/>
      </c>
      <c r="L549" s="637" t="str">
        <f t="shared" si="131"/>
        <v/>
      </c>
      <c r="M549" s="638"/>
      <c r="N549" s="638"/>
      <c r="O549" s="638"/>
      <c r="P549" s="638"/>
      <c r="Q549" s="638"/>
      <c r="R549" s="638"/>
      <c r="S549" s="638"/>
      <c r="T549" s="638"/>
      <c r="U549" s="638"/>
      <c r="V549" s="638"/>
      <c r="W549" s="638"/>
      <c r="X549" s="638"/>
      <c r="Y549" s="638"/>
      <c r="Z549" s="638"/>
      <c r="AA549" s="638"/>
      <c r="AB549" s="638"/>
      <c r="AC549" s="638"/>
      <c r="AD549" s="638"/>
      <c r="AI549" t="str">
        <f t="shared" si="132"/>
        <v/>
      </c>
      <c r="AJ549">
        <f t="shared" si="133"/>
        <v>0</v>
      </c>
      <c r="AK549">
        <f t="shared" si="134"/>
        <v>0</v>
      </c>
      <c r="AL549">
        <f t="shared" si="135"/>
        <v>0</v>
      </c>
      <c r="AM549">
        <f t="shared" si="136"/>
        <v>0</v>
      </c>
      <c r="AN549">
        <f t="shared" si="137"/>
        <v>0</v>
      </c>
      <c r="AO549">
        <f t="shared" si="138"/>
        <v>0</v>
      </c>
      <c r="AP549">
        <f t="shared" si="139"/>
        <v>0</v>
      </c>
      <c r="AQ549">
        <f t="shared" si="140"/>
        <v>0</v>
      </c>
      <c r="AR549">
        <f t="shared" si="141"/>
        <v>0</v>
      </c>
      <c r="AS549">
        <f t="shared" si="142"/>
        <v>0</v>
      </c>
      <c r="AT549">
        <f t="shared" si="143"/>
        <v>0</v>
      </c>
      <c r="AU549">
        <f t="shared" si="144"/>
        <v>0</v>
      </c>
      <c r="AV549">
        <f t="shared" si="145"/>
        <v>0</v>
      </c>
      <c r="AW549">
        <f t="shared" si="146"/>
        <v>0</v>
      </c>
      <c r="AX549">
        <f t="shared" si="147"/>
        <v>0</v>
      </c>
      <c r="AY549">
        <f t="shared" si="148"/>
        <v>0</v>
      </c>
      <c r="AZ549">
        <f t="shared" si="149"/>
        <v>0</v>
      </c>
      <c r="BA549">
        <f t="shared" si="150"/>
        <v>0</v>
      </c>
      <c r="BB549">
        <f t="shared" si="151"/>
        <v>0</v>
      </c>
      <c r="BC549">
        <f t="shared" si="152"/>
        <v>0</v>
      </c>
      <c r="BD549">
        <f t="shared" si="153"/>
        <v>0</v>
      </c>
      <c r="BE549">
        <f t="shared" si="154"/>
        <v>0</v>
      </c>
      <c r="BF549">
        <f t="shared" si="155"/>
        <v>0</v>
      </c>
      <c r="BG549">
        <f t="shared" si="156"/>
        <v>0</v>
      </c>
      <c r="BH549">
        <f t="shared" si="157"/>
        <v>0</v>
      </c>
      <c r="BI549">
        <f t="shared" si="158"/>
        <v>0</v>
      </c>
      <c r="BJ549">
        <f t="shared" si="159"/>
        <v>0</v>
      </c>
      <c r="BK549" s="356" t="str">
        <f t="shared" si="160"/>
        <v/>
      </c>
      <c r="BL549" s="357">
        <f t="shared" si="161"/>
        <v>0</v>
      </c>
      <c r="BM549" s="358">
        <f t="shared" si="162"/>
        <v>0</v>
      </c>
      <c r="BN549" s="359">
        <f t="shared" si="117"/>
        <v>0</v>
      </c>
      <c r="BO549" s="356" t="str">
        <f t="shared" si="163"/>
        <v/>
      </c>
      <c r="BP549" s="360">
        <f t="shared" si="164"/>
        <v>0</v>
      </c>
      <c r="BQ549" s="358">
        <f t="shared" si="165"/>
        <v>0</v>
      </c>
      <c r="BR549" s="359">
        <f t="shared" si="121"/>
        <v>0</v>
      </c>
      <c r="BS549" s="356" t="str">
        <f t="shared" si="166"/>
        <v/>
      </c>
      <c r="BT549" s="357">
        <f t="shared" si="167"/>
        <v>0</v>
      </c>
      <c r="BU549" s="358">
        <f t="shared" si="168"/>
        <v>0</v>
      </c>
      <c r="BV549" s="359">
        <f t="shared" si="125"/>
        <v>0</v>
      </c>
      <c r="BW549" s="293">
        <f t="shared" si="169"/>
        <v>0</v>
      </c>
      <c r="BX549" s="352" t="str">
        <f>IF(BW549=0,"",
IF(SUM($BW$512:BW549)=1,BY549,
IF($BW$632&gt;SUM($BW$512:BW549),_xlfn.CONCAT(", ",BY549),
IF($BW$632=SUM($BW$512:BW549),_xlfn.CONCAT(" y ",BY549)))))</f>
        <v/>
      </c>
      <c r="BY549" s="120" t="s">
        <v>5195</v>
      </c>
      <c r="BZ549" s="290">
        <f t="shared" si="170"/>
        <v>0</v>
      </c>
      <c r="CA549" s="293">
        <f t="shared" si="128"/>
        <v>0</v>
      </c>
      <c r="CB549" s="283" t="str">
        <f>IF(CA549=0,"",
IF(SUM($CA$512:CA549)=1,CC549,
IF($CA$632&gt;SUM($CA$512:CA549),_xlfn.CONCAT(", ",CC549),
IF($CA$632=SUM($CA$512:CA549),_xlfn.CONCAT(" y ",CC549)))))</f>
        <v/>
      </c>
      <c r="CC549" s="120" t="s">
        <v>5195</v>
      </c>
    </row>
    <row r="550" spans="1:81" ht="15" customHeight="1">
      <c r="A550" s="62"/>
      <c r="B550" s="8"/>
      <c r="C550" s="35" t="s">
        <v>5196</v>
      </c>
      <c r="D550" s="800" t="str">
        <f>IF(CNGE_2026_M1_Secc1_Sub1!$D79="","",CNGE_2026_M1_Secc1_Sub1!$D79)</f>
        <v/>
      </c>
      <c r="E550" s="723"/>
      <c r="F550" s="723"/>
      <c r="G550" s="723"/>
      <c r="H550" s="723"/>
      <c r="I550" s="724"/>
      <c r="J550" s="637" t="str">
        <f t="shared" si="129"/>
        <v/>
      </c>
      <c r="K550" s="637" t="str">
        <f t="shared" si="130"/>
        <v/>
      </c>
      <c r="L550" s="637" t="str">
        <f t="shared" si="131"/>
        <v/>
      </c>
      <c r="M550" s="638"/>
      <c r="N550" s="638"/>
      <c r="O550" s="638"/>
      <c r="P550" s="638"/>
      <c r="Q550" s="638"/>
      <c r="R550" s="638"/>
      <c r="S550" s="638"/>
      <c r="T550" s="638"/>
      <c r="U550" s="638"/>
      <c r="V550" s="638"/>
      <c r="W550" s="638"/>
      <c r="X550" s="638"/>
      <c r="Y550" s="638"/>
      <c r="Z550" s="638"/>
      <c r="AA550" s="638"/>
      <c r="AB550" s="638"/>
      <c r="AC550" s="638"/>
      <c r="AD550" s="638"/>
      <c r="AI550" t="str">
        <f t="shared" si="132"/>
        <v/>
      </c>
      <c r="AJ550">
        <f t="shared" si="133"/>
        <v>0</v>
      </c>
      <c r="AK550">
        <f t="shared" si="134"/>
        <v>0</v>
      </c>
      <c r="AL550">
        <f t="shared" si="135"/>
        <v>0</v>
      </c>
      <c r="AM550">
        <f t="shared" si="136"/>
        <v>0</v>
      </c>
      <c r="AN550">
        <f t="shared" si="137"/>
        <v>0</v>
      </c>
      <c r="AO550">
        <f t="shared" si="138"/>
        <v>0</v>
      </c>
      <c r="AP550">
        <f t="shared" si="139"/>
        <v>0</v>
      </c>
      <c r="AQ550">
        <f t="shared" si="140"/>
        <v>0</v>
      </c>
      <c r="AR550">
        <f t="shared" si="141"/>
        <v>0</v>
      </c>
      <c r="AS550">
        <f t="shared" si="142"/>
        <v>0</v>
      </c>
      <c r="AT550">
        <f t="shared" si="143"/>
        <v>0</v>
      </c>
      <c r="AU550">
        <f t="shared" si="144"/>
        <v>0</v>
      </c>
      <c r="AV550">
        <f t="shared" si="145"/>
        <v>0</v>
      </c>
      <c r="AW550">
        <f t="shared" si="146"/>
        <v>0</v>
      </c>
      <c r="AX550">
        <f t="shared" si="147"/>
        <v>0</v>
      </c>
      <c r="AY550">
        <f t="shared" si="148"/>
        <v>0</v>
      </c>
      <c r="AZ550">
        <f t="shared" si="149"/>
        <v>0</v>
      </c>
      <c r="BA550">
        <f t="shared" si="150"/>
        <v>0</v>
      </c>
      <c r="BB550">
        <f t="shared" si="151"/>
        <v>0</v>
      </c>
      <c r="BC550">
        <f t="shared" si="152"/>
        <v>0</v>
      </c>
      <c r="BD550">
        <f t="shared" si="153"/>
        <v>0</v>
      </c>
      <c r="BE550">
        <f t="shared" si="154"/>
        <v>0</v>
      </c>
      <c r="BF550">
        <f t="shared" si="155"/>
        <v>0</v>
      </c>
      <c r="BG550">
        <f t="shared" si="156"/>
        <v>0</v>
      </c>
      <c r="BH550">
        <f t="shared" si="157"/>
        <v>0</v>
      </c>
      <c r="BI550">
        <f t="shared" si="158"/>
        <v>0</v>
      </c>
      <c r="BJ550">
        <f t="shared" si="159"/>
        <v>0</v>
      </c>
      <c r="BK550" s="356" t="str">
        <f t="shared" si="160"/>
        <v/>
      </c>
      <c r="BL550" s="357">
        <f t="shared" si="161"/>
        <v>0</v>
      </c>
      <c r="BM550" s="358">
        <f t="shared" si="162"/>
        <v>0</v>
      </c>
      <c r="BN550" s="359">
        <f t="shared" si="117"/>
        <v>0</v>
      </c>
      <c r="BO550" s="356" t="str">
        <f t="shared" si="163"/>
        <v/>
      </c>
      <c r="BP550" s="360">
        <f t="shared" si="164"/>
        <v>0</v>
      </c>
      <c r="BQ550" s="358">
        <f t="shared" si="165"/>
        <v>0</v>
      </c>
      <c r="BR550" s="359">
        <f t="shared" si="121"/>
        <v>0</v>
      </c>
      <c r="BS550" s="356" t="str">
        <f t="shared" si="166"/>
        <v/>
      </c>
      <c r="BT550" s="357">
        <f t="shared" si="167"/>
        <v>0</v>
      </c>
      <c r="BU550" s="358">
        <f t="shared" si="168"/>
        <v>0</v>
      </c>
      <c r="BV550" s="359">
        <f t="shared" si="125"/>
        <v>0</v>
      </c>
      <c r="BW550" s="293">
        <f t="shared" si="169"/>
        <v>0</v>
      </c>
      <c r="BX550" s="352" t="str">
        <f>IF(BW550=0,"",
IF(SUM($BW$512:BW550)=1,BY550,
IF($BW$632&gt;SUM($BW$512:BW550),_xlfn.CONCAT(", ",BY550),
IF($BW$632=SUM($BW$512:BW550),_xlfn.CONCAT(" y ",BY550)))))</f>
        <v/>
      </c>
      <c r="BY550" s="120" t="s">
        <v>5197</v>
      </c>
      <c r="BZ550" s="290">
        <f t="shared" si="170"/>
        <v>0</v>
      </c>
      <c r="CA550" s="293">
        <f t="shared" si="128"/>
        <v>0</v>
      </c>
      <c r="CB550" s="283" t="str">
        <f>IF(CA550=0,"",
IF(SUM($CA$512:CA550)=1,CC550,
IF($CA$632&gt;SUM($CA$512:CA550),_xlfn.CONCAT(", ",CC550),
IF($CA$632=SUM($CA$512:CA550),_xlfn.CONCAT(" y ",CC550)))))</f>
        <v/>
      </c>
      <c r="CC550" s="120" t="s">
        <v>5197</v>
      </c>
    </row>
    <row r="551" spans="1:81" ht="15" customHeight="1">
      <c r="A551" s="62"/>
      <c r="B551" s="8"/>
      <c r="C551" s="35" t="s">
        <v>5198</v>
      </c>
      <c r="D551" s="800" t="str">
        <f>IF(CNGE_2026_M1_Secc1_Sub1!$D80="","",CNGE_2026_M1_Secc1_Sub1!$D80)</f>
        <v/>
      </c>
      <c r="E551" s="723"/>
      <c r="F551" s="723"/>
      <c r="G551" s="723"/>
      <c r="H551" s="723"/>
      <c r="I551" s="724"/>
      <c r="J551" s="637" t="str">
        <f t="shared" si="129"/>
        <v/>
      </c>
      <c r="K551" s="637" t="str">
        <f t="shared" si="130"/>
        <v/>
      </c>
      <c r="L551" s="637" t="str">
        <f t="shared" si="131"/>
        <v/>
      </c>
      <c r="M551" s="638"/>
      <c r="N551" s="638"/>
      <c r="O551" s="638"/>
      <c r="P551" s="638"/>
      <c r="Q551" s="638"/>
      <c r="R551" s="638"/>
      <c r="S551" s="638"/>
      <c r="T551" s="638"/>
      <c r="U551" s="638"/>
      <c r="V551" s="638"/>
      <c r="W551" s="638"/>
      <c r="X551" s="638"/>
      <c r="Y551" s="638"/>
      <c r="Z551" s="638"/>
      <c r="AA551" s="638"/>
      <c r="AB551" s="638"/>
      <c r="AC551" s="638"/>
      <c r="AD551" s="638"/>
      <c r="AI551" t="str">
        <f t="shared" si="132"/>
        <v/>
      </c>
      <c r="AJ551">
        <f t="shared" si="133"/>
        <v>0</v>
      </c>
      <c r="AK551">
        <f t="shared" si="134"/>
        <v>0</v>
      </c>
      <c r="AL551">
        <f t="shared" si="135"/>
        <v>0</v>
      </c>
      <c r="AM551">
        <f t="shared" si="136"/>
        <v>0</v>
      </c>
      <c r="AN551">
        <f t="shared" si="137"/>
        <v>0</v>
      </c>
      <c r="AO551">
        <f t="shared" si="138"/>
        <v>0</v>
      </c>
      <c r="AP551">
        <f t="shared" si="139"/>
        <v>0</v>
      </c>
      <c r="AQ551">
        <f t="shared" si="140"/>
        <v>0</v>
      </c>
      <c r="AR551">
        <f t="shared" si="141"/>
        <v>0</v>
      </c>
      <c r="AS551">
        <f t="shared" si="142"/>
        <v>0</v>
      </c>
      <c r="AT551">
        <f t="shared" si="143"/>
        <v>0</v>
      </c>
      <c r="AU551">
        <f t="shared" si="144"/>
        <v>0</v>
      </c>
      <c r="AV551">
        <f t="shared" si="145"/>
        <v>0</v>
      </c>
      <c r="AW551">
        <f t="shared" si="146"/>
        <v>0</v>
      </c>
      <c r="AX551">
        <f t="shared" si="147"/>
        <v>0</v>
      </c>
      <c r="AY551">
        <f t="shared" si="148"/>
        <v>0</v>
      </c>
      <c r="AZ551">
        <f t="shared" si="149"/>
        <v>0</v>
      </c>
      <c r="BA551">
        <f t="shared" si="150"/>
        <v>0</v>
      </c>
      <c r="BB551">
        <f t="shared" si="151"/>
        <v>0</v>
      </c>
      <c r="BC551">
        <f t="shared" si="152"/>
        <v>0</v>
      </c>
      <c r="BD551">
        <f t="shared" si="153"/>
        <v>0</v>
      </c>
      <c r="BE551">
        <f t="shared" si="154"/>
        <v>0</v>
      </c>
      <c r="BF551">
        <f t="shared" si="155"/>
        <v>0</v>
      </c>
      <c r="BG551">
        <f t="shared" si="156"/>
        <v>0</v>
      </c>
      <c r="BH551">
        <f t="shared" si="157"/>
        <v>0</v>
      </c>
      <c r="BI551">
        <f t="shared" si="158"/>
        <v>0</v>
      </c>
      <c r="BJ551">
        <f t="shared" si="159"/>
        <v>0</v>
      </c>
      <c r="BK551" s="356" t="str">
        <f t="shared" si="160"/>
        <v/>
      </c>
      <c r="BL551" s="357">
        <f t="shared" si="161"/>
        <v>0</v>
      </c>
      <c r="BM551" s="358">
        <f t="shared" si="162"/>
        <v>0</v>
      </c>
      <c r="BN551" s="359">
        <f t="shared" si="117"/>
        <v>0</v>
      </c>
      <c r="BO551" s="356" t="str">
        <f t="shared" si="163"/>
        <v/>
      </c>
      <c r="BP551" s="360">
        <f t="shared" si="164"/>
        <v>0</v>
      </c>
      <c r="BQ551" s="358">
        <f t="shared" si="165"/>
        <v>0</v>
      </c>
      <c r="BR551" s="359">
        <f t="shared" si="121"/>
        <v>0</v>
      </c>
      <c r="BS551" s="356" t="str">
        <f t="shared" si="166"/>
        <v/>
      </c>
      <c r="BT551" s="357">
        <f t="shared" si="167"/>
        <v>0</v>
      </c>
      <c r="BU551" s="358">
        <f t="shared" si="168"/>
        <v>0</v>
      </c>
      <c r="BV551" s="359">
        <f t="shared" si="125"/>
        <v>0</v>
      </c>
      <c r="BW551" s="293">
        <f t="shared" si="169"/>
        <v>0</v>
      </c>
      <c r="BX551" s="352" t="str">
        <f>IF(BW551=0,"",
IF(SUM($BW$512:BW551)=1,BY551,
IF($BW$632&gt;SUM($BW$512:BW551),_xlfn.CONCAT(", ",BY551),
IF($BW$632=SUM($BW$512:BW551),_xlfn.CONCAT(" y ",BY551)))))</f>
        <v/>
      </c>
      <c r="BY551" s="120" t="s">
        <v>5199</v>
      </c>
      <c r="BZ551" s="290">
        <f t="shared" si="170"/>
        <v>0</v>
      </c>
      <c r="CA551" s="293">
        <f t="shared" si="128"/>
        <v>0</v>
      </c>
      <c r="CB551" s="283" t="str">
        <f>IF(CA551=0,"",
IF(SUM($CA$512:CA551)=1,CC551,
IF($CA$632&gt;SUM($CA$512:CA551),_xlfn.CONCAT(", ",CC551),
IF($CA$632=SUM($CA$512:CA551),_xlfn.CONCAT(" y ",CC551)))))</f>
        <v/>
      </c>
      <c r="CC551" s="120" t="s">
        <v>5199</v>
      </c>
    </row>
    <row r="552" spans="1:81" ht="15" customHeight="1">
      <c r="A552" s="62"/>
      <c r="B552" s="8"/>
      <c r="C552" s="35" t="s">
        <v>5200</v>
      </c>
      <c r="D552" s="800" t="str">
        <f>IF(CNGE_2026_M1_Secc1_Sub1!$D81="","",CNGE_2026_M1_Secc1_Sub1!$D81)</f>
        <v/>
      </c>
      <c r="E552" s="723"/>
      <c r="F552" s="723"/>
      <c r="G552" s="723"/>
      <c r="H552" s="723"/>
      <c r="I552" s="724"/>
      <c r="J552" s="637" t="str">
        <f t="shared" si="129"/>
        <v/>
      </c>
      <c r="K552" s="637" t="str">
        <f t="shared" si="130"/>
        <v/>
      </c>
      <c r="L552" s="637" t="str">
        <f t="shared" si="131"/>
        <v/>
      </c>
      <c r="M552" s="638"/>
      <c r="N552" s="638"/>
      <c r="O552" s="638"/>
      <c r="P552" s="638"/>
      <c r="Q552" s="638"/>
      <c r="R552" s="638"/>
      <c r="S552" s="638"/>
      <c r="T552" s="638"/>
      <c r="U552" s="638"/>
      <c r="V552" s="638"/>
      <c r="W552" s="638"/>
      <c r="X552" s="638"/>
      <c r="Y552" s="638"/>
      <c r="Z552" s="638"/>
      <c r="AA552" s="638"/>
      <c r="AB552" s="638"/>
      <c r="AC552" s="638"/>
      <c r="AD552" s="638"/>
      <c r="AI552" t="str">
        <f t="shared" si="132"/>
        <v/>
      </c>
      <c r="AJ552">
        <f t="shared" si="133"/>
        <v>0</v>
      </c>
      <c r="AK552">
        <f t="shared" si="134"/>
        <v>0</v>
      </c>
      <c r="AL552">
        <f t="shared" si="135"/>
        <v>0</v>
      </c>
      <c r="AM552">
        <f t="shared" si="136"/>
        <v>0</v>
      </c>
      <c r="AN552">
        <f t="shared" si="137"/>
        <v>0</v>
      </c>
      <c r="AO552">
        <f t="shared" si="138"/>
        <v>0</v>
      </c>
      <c r="AP552">
        <f t="shared" si="139"/>
        <v>0</v>
      </c>
      <c r="AQ552">
        <f t="shared" si="140"/>
        <v>0</v>
      </c>
      <c r="AR552">
        <f t="shared" si="141"/>
        <v>0</v>
      </c>
      <c r="AS552">
        <f t="shared" si="142"/>
        <v>0</v>
      </c>
      <c r="AT552">
        <f t="shared" si="143"/>
        <v>0</v>
      </c>
      <c r="AU552">
        <f t="shared" si="144"/>
        <v>0</v>
      </c>
      <c r="AV552">
        <f t="shared" si="145"/>
        <v>0</v>
      </c>
      <c r="AW552">
        <f t="shared" si="146"/>
        <v>0</v>
      </c>
      <c r="AX552">
        <f t="shared" si="147"/>
        <v>0</v>
      </c>
      <c r="AY552">
        <f t="shared" si="148"/>
        <v>0</v>
      </c>
      <c r="AZ552">
        <f t="shared" si="149"/>
        <v>0</v>
      </c>
      <c r="BA552">
        <f t="shared" si="150"/>
        <v>0</v>
      </c>
      <c r="BB552">
        <f t="shared" si="151"/>
        <v>0</v>
      </c>
      <c r="BC552">
        <f t="shared" si="152"/>
        <v>0</v>
      </c>
      <c r="BD552">
        <f t="shared" si="153"/>
        <v>0</v>
      </c>
      <c r="BE552">
        <f t="shared" si="154"/>
        <v>0</v>
      </c>
      <c r="BF552">
        <f t="shared" si="155"/>
        <v>0</v>
      </c>
      <c r="BG552">
        <f t="shared" si="156"/>
        <v>0</v>
      </c>
      <c r="BH552">
        <f t="shared" si="157"/>
        <v>0</v>
      </c>
      <c r="BI552">
        <f t="shared" si="158"/>
        <v>0</v>
      </c>
      <c r="BJ552">
        <f t="shared" si="159"/>
        <v>0</v>
      </c>
      <c r="BK552" s="356" t="str">
        <f t="shared" si="160"/>
        <v/>
      </c>
      <c r="BL552" s="357">
        <f t="shared" si="161"/>
        <v>0</v>
      </c>
      <c r="BM552" s="358">
        <f t="shared" si="162"/>
        <v>0</v>
      </c>
      <c r="BN552" s="359">
        <f t="shared" si="117"/>
        <v>0</v>
      </c>
      <c r="BO552" s="356" t="str">
        <f t="shared" si="163"/>
        <v/>
      </c>
      <c r="BP552" s="360">
        <f t="shared" si="164"/>
        <v>0</v>
      </c>
      <c r="BQ552" s="358">
        <f t="shared" si="165"/>
        <v>0</v>
      </c>
      <c r="BR552" s="359">
        <f t="shared" si="121"/>
        <v>0</v>
      </c>
      <c r="BS552" s="356" t="str">
        <f t="shared" si="166"/>
        <v/>
      </c>
      <c r="BT552" s="357">
        <f t="shared" si="167"/>
        <v>0</v>
      </c>
      <c r="BU552" s="358">
        <f t="shared" si="168"/>
        <v>0</v>
      </c>
      <c r="BV552" s="359">
        <f t="shared" si="125"/>
        <v>0</v>
      </c>
      <c r="BW552" s="293">
        <f t="shared" si="169"/>
        <v>0</v>
      </c>
      <c r="BX552" s="352" t="str">
        <f>IF(BW552=0,"",
IF(SUM($BW$512:BW552)=1,BY552,
IF($BW$632&gt;SUM($BW$512:BW552),_xlfn.CONCAT(", ",BY552),
IF($BW$632=SUM($BW$512:BW552),_xlfn.CONCAT(" y ",BY552)))))</f>
        <v/>
      </c>
      <c r="BY552" s="120" t="s">
        <v>5201</v>
      </c>
      <c r="BZ552" s="290">
        <f t="shared" si="170"/>
        <v>0</v>
      </c>
      <c r="CA552" s="293">
        <f t="shared" si="128"/>
        <v>0</v>
      </c>
      <c r="CB552" s="283" t="str">
        <f>IF(CA552=0,"",
IF(SUM($CA$512:CA552)=1,CC552,
IF($CA$632&gt;SUM($CA$512:CA552),_xlfn.CONCAT(", ",CC552),
IF($CA$632=SUM($CA$512:CA552),_xlfn.CONCAT(" y ",CC552)))))</f>
        <v/>
      </c>
      <c r="CC552" s="120" t="s">
        <v>5201</v>
      </c>
    </row>
    <row r="553" spans="1:81" ht="15" customHeight="1">
      <c r="A553" s="62"/>
      <c r="B553" s="8"/>
      <c r="C553" s="35" t="s">
        <v>5202</v>
      </c>
      <c r="D553" s="800" t="str">
        <f>IF(CNGE_2026_M1_Secc1_Sub1!$D82="","",CNGE_2026_M1_Secc1_Sub1!$D82)</f>
        <v/>
      </c>
      <c r="E553" s="723"/>
      <c r="F553" s="723"/>
      <c r="G553" s="723"/>
      <c r="H553" s="723"/>
      <c r="I553" s="724"/>
      <c r="J553" s="637" t="str">
        <f t="shared" si="129"/>
        <v/>
      </c>
      <c r="K553" s="637" t="str">
        <f t="shared" si="130"/>
        <v/>
      </c>
      <c r="L553" s="637" t="str">
        <f t="shared" si="131"/>
        <v/>
      </c>
      <c r="M553" s="638"/>
      <c r="N553" s="638"/>
      <c r="O553" s="638"/>
      <c r="P553" s="638"/>
      <c r="Q553" s="638"/>
      <c r="R553" s="638"/>
      <c r="S553" s="638"/>
      <c r="T553" s="638"/>
      <c r="U553" s="638"/>
      <c r="V553" s="638"/>
      <c r="W553" s="638"/>
      <c r="X553" s="638"/>
      <c r="Y553" s="638"/>
      <c r="Z553" s="638"/>
      <c r="AA553" s="638"/>
      <c r="AB553" s="638"/>
      <c r="AC553" s="638"/>
      <c r="AD553" s="638"/>
      <c r="AI553" t="str">
        <f t="shared" si="132"/>
        <v/>
      </c>
      <c r="AJ553">
        <f t="shared" si="133"/>
        <v>0</v>
      </c>
      <c r="AK553">
        <f t="shared" si="134"/>
        <v>0</v>
      </c>
      <c r="AL553">
        <f t="shared" si="135"/>
        <v>0</v>
      </c>
      <c r="AM553">
        <f t="shared" si="136"/>
        <v>0</v>
      </c>
      <c r="AN553">
        <f t="shared" si="137"/>
        <v>0</v>
      </c>
      <c r="AO553">
        <f t="shared" si="138"/>
        <v>0</v>
      </c>
      <c r="AP553">
        <f t="shared" si="139"/>
        <v>0</v>
      </c>
      <c r="AQ553">
        <f t="shared" si="140"/>
        <v>0</v>
      </c>
      <c r="AR553">
        <f t="shared" si="141"/>
        <v>0</v>
      </c>
      <c r="AS553">
        <f t="shared" si="142"/>
        <v>0</v>
      </c>
      <c r="AT553">
        <f t="shared" si="143"/>
        <v>0</v>
      </c>
      <c r="AU553">
        <f t="shared" si="144"/>
        <v>0</v>
      </c>
      <c r="AV553">
        <f t="shared" si="145"/>
        <v>0</v>
      </c>
      <c r="AW553">
        <f t="shared" si="146"/>
        <v>0</v>
      </c>
      <c r="AX553">
        <f t="shared" si="147"/>
        <v>0</v>
      </c>
      <c r="AY553">
        <f t="shared" si="148"/>
        <v>0</v>
      </c>
      <c r="AZ553">
        <f t="shared" si="149"/>
        <v>0</v>
      </c>
      <c r="BA553">
        <f t="shared" si="150"/>
        <v>0</v>
      </c>
      <c r="BB553">
        <f t="shared" si="151"/>
        <v>0</v>
      </c>
      <c r="BC553">
        <f t="shared" si="152"/>
        <v>0</v>
      </c>
      <c r="BD553">
        <f t="shared" si="153"/>
        <v>0</v>
      </c>
      <c r="BE553">
        <f t="shared" si="154"/>
        <v>0</v>
      </c>
      <c r="BF553">
        <f t="shared" si="155"/>
        <v>0</v>
      </c>
      <c r="BG553">
        <f t="shared" si="156"/>
        <v>0</v>
      </c>
      <c r="BH553">
        <f t="shared" si="157"/>
        <v>0</v>
      </c>
      <c r="BI553">
        <f t="shared" si="158"/>
        <v>0</v>
      </c>
      <c r="BJ553">
        <f t="shared" si="159"/>
        <v>0</v>
      </c>
      <c r="BK553" s="356" t="str">
        <f t="shared" si="160"/>
        <v/>
      </c>
      <c r="BL553" s="357">
        <f t="shared" si="161"/>
        <v>0</v>
      </c>
      <c r="BM553" s="358">
        <f t="shared" si="162"/>
        <v>0</v>
      </c>
      <c r="BN553" s="359">
        <f t="shared" si="117"/>
        <v>0</v>
      </c>
      <c r="BO553" s="356" t="str">
        <f t="shared" si="163"/>
        <v/>
      </c>
      <c r="BP553" s="360">
        <f t="shared" si="164"/>
        <v>0</v>
      </c>
      <c r="BQ553" s="358">
        <f t="shared" si="165"/>
        <v>0</v>
      </c>
      <c r="BR553" s="359">
        <f t="shared" si="121"/>
        <v>0</v>
      </c>
      <c r="BS553" s="356" t="str">
        <f t="shared" si="166"/>
        <v/>
      </c>
      <c r="BT553" s="357">
        <f t="shared" si="167"/>
        <v>0</v>
      </c>
      <c r="BU553" s="358">
        <f t="shared" si="168"/>
        <v>0</v>
      </c>
      <c r="BV553" s="359">
        <f t="shared" si="125"/>
        <v>0</v>
      </c>
      <c r="BW553" s="293">
        <f t="shared" si="169"/>
        <v>0</v>
      </c>
      <c r="BX553" s="352" t="str">
        <f>IF(BW553=0,"",
IF(SUM($BW$512:BW553)=1,BY553,
IF($BW$632&gt;SUM($BW$512:BW553),_xlfn.CONCAT(", ",BY553),
IF($BW$632=SUM($BW$512:BW553),_xlfn.CONCAT(" y ",BY553)))))</f>
        <v/>
      </c>
      <c r="BY553" s="120" t="s">
        <v>5203</v>
      </c>
      <c r="BZ553" s="290">
        <f t="shared" si="170"/>
        <v>0</v>
      </c>
      <c r="CA553" s="293">
        <f t="shared" si="128"/>
        <v>0</v>
      </c>
      <c r="CB553" s="283" t="str">
        <f>IF(CA553=0,"",
IF(SUM($CA$512:CA553)=1,CC553,
IF($CA$632&gt;SUM($CA$512:CA553),_xlfn.CONCAT(", ",CC553),
IF($CA$632=SUM($CA$512:CA553),_xlfn.CONCAT(" y ",CC553)))))</f>
        <v/>
      </c>
      <c r="CC553" s="120" t="s">
        <v>5203</v>
      </c>
    </row>
    <row r="554" spans="1:81" ht="15" customHeight="1">
      <c r="A554" s="62"/>
      <c r="B554" s="8"/>
      <c r="C554" s="35" t="s">
        <v>5204</v>
      </c>
      <c r="D554" s="800" t="str">
        <f>IF(CNGE_2026_M1_Secc1_Sub1!$D83="","",CNGE_2026_M1_Secc1_Sub1!$D83)</f>
        <v/>
      </c>
      <c r="E554" s="723"/>
      <c r="F554" s="723"/>
      <c r="G554" s="723"/>
      <c r="H554" s="723"/>
      <c r="I554" s="724"/>
      <c r="J554" s="637" t="str">
        <f t="shared" si="129"/>
        <v/>
      </c>
      <c r="K554" s="637" t="str">
        <f t="shared" si="130"/>
        <v/>
      </c>
      <c r="L554" s="637" t="str">
        <f t="shared" si="131"/>
        <v/>
      </c>
      <c r="M554" s="638"/>
      <c r="N554" s="638"/>
      <c r="O554" s="638"/>
      <c r="P554" s="638"/>
      <c r="Q554" s="638"/>
      <c r="R554" s="638"/>
      <c r="S554" s="638"/>
      <c r="T554" s="638"/>
      <c r="U554" s="638"/>
      <c r="V554" s="638"/>
      <c r="W554" s="638"/>
      <c r="X554" s="638"/>
      <c r="Y554" s="638"/>
      <c r="Z554" s="638"/>
      <c r="AA554" s="638"/>
      <c r="AB554" s="638"/>
      <c r="AC554" s="638"/>
      <c r="AD554" s="638"/>
      <c r="AI554" t="str">
        <f t="shared" si="132"/>
        <v/>
      </c>
      <c r="AJ554">
        <f t="shared" si="133"/>
        <v>0</v>
      </c>
      <c r="AK554">
        <f t="shared" si="134"/>
        <v>0</v>
      </c>
      <c r="AL554">
        <f t="shared" si="135"/>
        <v>0</v>
      </c>
      <c r="AM554">
        <f t="shared" si="136"/>
        <v>0</v>
      </c>
      <c r="AN554">
        <f t="shared" si="137"/>
        <v>0</v>
      </c>
      <c r="AO554">
        <f t="shared" si="138"/>
        <v>0</v>
      </c>
      <c r="AP554">
        <f t="shared" si="139"/>
        <v>0</v>
      </c>
      <c r="AQ554">
        <f t="shared" si="140"/>
        <v>0</v>
      </c>
      <c r="AR554">
        <f t="shared" si="141"/>
        <v>0</v>
      </c>
      <c r="AS554">
        <f t="shared" si="142"/>
        <v>0</v>
      </c>
      <c r="AT554">
        <f t="shared" si="143"/>
        <v>0</v>
      </c>
      <c r="AU554">
        <f t="shared" si="144"/>
        <v>0</v>
      </c>
      <c r="AV554">
        <f t="shared" si="145"/>
        <v>0</v>
      </c>
      <c r="AW554">
        <f t="shared" si="146"/>
        <v>0</v>
      </c>
      <c r="AX554">
        <f t="shared" si="147"/>
        <v>0</v>
      </c>
      <c r="AY554">
        <f t="shared" si="148"/>
        <v>0</v>
      </c>
      <c r="AZ554">
        <f t="shared" si="149"/>
        <v>0</v>
      </c>
      <c r="BA554">
        <f t="shared" si="150"/>
        <v>0</v>
      </c>
      <c r="BB554">
        <f t="shared" si="151"/>
        <v>0</v>
      </c>
      <c r="BC554">
        <f t="shared" si="152"/>
        <v>0</v>
      </c>
      <c r="BD554">
        <f t="shared" si="153"/>
        <v>0</v>
      </c>
      <c r="BE554">
        <f t="shared" si="154"/>
        <v>0</v>
      </c>
      <c r="BF554">
        <f t="shared" si="155"/>
        <v>0</v>
      </c>
      <c r="BG554">
        <f t="shared" si="156"/>
        <v>0</v>
      </c>
      <c r="BH554">
        <f t="shared" si="157"/>
        <v>0</v>
      </c>
      <c r="BI554">
        <f t="shared" si="158"/>
        <v>0</v>
      </c>
      <c r="BJ554">
        <f t="shared" si="159"/>
        <v>0</v>
      </c>
      <c r="BK554" s="356" t="str">
        <f t="shared" si="160"/>
        <v/>
      </c>
      <c r="BL554" s="357">
        <f t="shared" si="161"/>
        <v>0</v>
      </c>
      <c r="BM554" s="358">
        <f t="shared" si="162"/>
        <v>0</v>
      </c>
      <c r="BN554" s="359">
        <f t="shared" si="117"/>
        <v>0</v>
      </c>
      <c r="BO554" s="356" t="str">
        <f t="shared" si="163"/>
        <v/>
      </c>
      <c r="BP554" s="360">
        <f t="shared" si="164"/>
        <v>0</v>
      </c>
      <c r="BQ554" s="358">
        <f t="shared" si="165"/>
        <v>0</v>
      </c>
      <c r="BR554" s="359">
        <f t="shared" si="121"/>
        <v>0</v>
      </c>
      <c r="BS554" s="356" t="str">
        <f t="shared" si="166"/>
        <v/>
      </c>
      <c r="BT554" s="357">
        <f t="shared" si="167"/>
        <v>0</v>
      </c>
      <c r="BU554" s="358">
        <f t="shared" si="168"/>
        <v>0</v>
      </c>
      <c r="BV554" s="359">
        <f t="shared" si="125"/>
        <v>0</v>
      </c>
      <c r="BW554" s="293">
        <f t="shared" si="169"/>
        <v>0</v>
      </c>
      <c r="BX554" s="352" t="str">
        <f>IF(BW554=0,"",
IF(SUM($BW$512:BW554)=1,BY554,
IF($BW$632&gt;SUM($BW$512:BW554),_xlfn.CONCAT(", ",BY554),
IF($BW$632=SUM($BW$512:BW554),_xlfn.CONCAT(" y ",BY554)))))</f>
        <v/>
      </c>
      <c r="BY554" s="120" t="s">
        <v>5205</v>
      </c>
      <c r="BZ554" s="290">
        <f t="shared" si="170"/>
        <v>0</v>
      </c>
      <c r="CA554" s="293">
        <f t="shared" si="128"/>
        <v>0</v>
      </c>
      <c r="CB554" s="283" t="str">
        <f>IF(CA554=0,"",
IF(SUM($CA$512:CA554)=1,CC554,
IF($CA$632&gt;SUM($CA$512:CA554),_xlfn.CONCAT(", ",CC554),
IF($CA$632=SUM($CA$512:CA554),_xlfn.CONCAT(" y ",CC554)))))</f>
        <v/>
      </c>
      <c r="CC554" s="120" t="s">
        <v>5205</v>
      </c>
    </row>
    <row r="555" spans="1:81" ht="15" customHeight="1">
      <c r="A555" s="62"/>
      <c r="B555" s="8"/>
      <c r="C555" s="35" t="s">
        <v>5206</v>
      </c>
      <c r="D555" s="800" t="str">
        <f>IF(CNGE_2026_M1_Secc1_Sub1!$D84="","",CNGE_2026_M1_Secc1_Sub1!$D84)</f>
        <v/>
      </c>
      <c r="E555" s="723"/>
      <c r="F555" s="723"/>
      <c r="G555" s="723"/>
      <c r="H555" s="723"/>
      <c r="I555" s="724"/>
      <c r="J555" s="637" t="str">
        <f t="shared" si="129"/>
        <v/>
      </c>
      <c r="K555" s="637" t="str">
        <f t="shared" si="130"/>
        <v/>
      </c>
      <c r="L555" s="637" t="str">
        <f t="shared" si="131"/>
        <v/>
      </c>
      <c r="M555" s="638"/>
      <c r="N555" s="638"/>
      <c r="O555" s="638"/>
      <c r="P555" s="638"/>
      <c r="Q555" s="638"/>
      <c r="R555" s="638"/>
      <c r="S555" s="638"/>
      <c r="T555" s="638"/>
      <c r="U555" s="638"/>
      <c r="V555" s="638"/>
      <c r="W555" s="638"/>
      <c r="X555" s="638"/>
      <c r="Y555" s="638"/>
      <c r="Z555" s="638"/>
      <c r="AA555" s="638"/>
      <c r="AB555" s="638"/>
      <c r="AC555" s="638"/>
      <c r="AD555" s="638"/>
      <c r="AI555" t="str">
        <f t="shared" si="132"/>
        <v/>
      </c>
      <c r="AJ555">
        <f t="shared" si="133"/>
        <v>0</v>
      </c>
      <c r="AK555">
        <f t="shared" si="134"/>
        <v>0</v>
      </c>
      <c r="AL555">
        <f t="shared" si="135"/>
        <v>0</v>
      </c>
      <c r="AM555">
        <f t="shared" si="136"/>
        <v>0</v>
      </c>
      <c r="AN555">
        <f t="shared" si="137"/>
        <v>0</v>
      </c>
      <c r="AO555">
        <f t="shared" si="138"/>
        <v>0</v>
      </c>
      <c r="AP555">
        <f t="shared" si="139"/>
        <v>0</v>
      </c>
      <c r="AQ555">
        <f t="shared" si="140"/>
        <v>0</v>
      </c>
      <c r="AR555">
        <f t="shared" si="141"/>
        <v>0</v>
      </c>
      <c r="AS555">
        <f t="shared" si="142"/>
        <v>0</v>
      </c>
      <c r="AT555">
        <f t="shared" si="143"/>
        <v>0</v>
      </c>
      <c r="AU555">
        <f t="shared" si="144"/>
        <v>0</v>
      </c>
      <c r="AV555">
        <f t="shared" si="145"/>
        <v>0</v>
      </c>
      <c r="AW555">
        <f t="shared" si="146"/>
        <v>0</v>
      </c>
      <c r="AX555">
        <f t="shared" si="147"/>
        <v>0</v>
      </c>
      <c r="AY555">
        <f t="shared" si="148"/>
        <v>0</v>
      </c>
      <c r="AZ555">
        <f t="shared" si="149"/>
        <v>0</v>
      </c>
      <c r="BA555">
        <f t="shared" si="150"/>
        <v>0</v>
      </c>
      <c r="BB555">
        <f t="shared" si="151"/>
        <v>0</v>
      </c>
      <c r="BC555">
        <f t="shared" si="152"/>
        <v>0</v>
      </c>
      <c r="BD555">
        <f t="shared" si="153"/>
        <v>0</v>
      </c>
      <c r="BE555">
        <f t="shared" si="154"/>
        <v>0</v>
      </c>
      <c r="BF555">
        <f t="shared" si="155"/>
        <v>0</v>
      </c>
      <c r="BG555">
        <f t="shared" si="156"/>
        <v>0</v>
      </c>
      <c r="BH555">
        <f t="shared" si="157"/>
        <v>0</v>
      </c>
      <c r="BI555">
        <f t="shared" si="158"/>
        <v>0</v>
      </c>
      <c r="BJ555">
        <f t="shared" si="159"/>
        <v>0</v>
      </c>
      <c r="BK555" s="356" t="str">
        <f t="shared" si="160"/>
        <v/>
      </c>
      <c r="BL555" s="357">
        <f t="shared" si="161"/>
        <v>0</v>
      </c>
      <c r="BM555" s="358">
        <f t="shared" si="162"/>
        <v>0</v>
      </c>
      <c r="BN555" s="359">
        <f t="shared" si="117"/>
        <v>0</v>
      </c>
      <c r="BO555" s="356" t="str">
        <f t="shared" si="163"/>
        <v/>
      </c>
      <c r="BP555" s="360">
        <f t="shared" si="164"/>
        <v>0</v>
      </c>
      <c r="BQ555" s="358">
        <f t="shared" si="165"/>
        <v>0</v>
      </c>
      <c r="BR555" s="359">
        <f t="shared" si="121"/>
        <v>0</v>
      </c>
      <c r="BS555" s="356" t="str">
        <f t="shared" si="166"/>
        <v/>
      </c>
      <c r="BT555" s="357">
        <f t="shared" si="167"/>
        <v>0</v>
      </c>
      <c r="BU555" s="358">
        <f t="shared" si="168"/>
        <v>0</v>
      </c>
      <c r="BV555" s="359">
        <f t="shared" si="125"/>
        <v>0</v>
      </c>
      <c r="BW555" s="293">
        <f t="shared" si="169"/>
        <v>0</v>
      </c>
      <c r="BX555" s="352" t="str">
        <f>IF(BW555=0,"",
IF(SUM($BW$512:BW555)=1,BY555,
IF($BW$632&gt;SUM($BW$512:BW555),_xlfn.CONCAT(", ",BY555),
IF($BW$632=SUM($BW$512:BW555),_xlfn.CONCAT(" y ",BY555)))))</f>
        <v/>
      </c>
      <c r="BY555" s="120" t="s">
        <v>5207</v>
      </c>
      <c r="BZ555" s="290">
        <f t="shared" si="170"/>
        <v>0</v>
      </c>
      <c r="CA555" s="293">
        <f t="shared" si="128"/>
        <v>0</v>
      </c>
      <c r="CB555" s="283" t="str">
        <f>IF(CA555=0,"",
IF(SUM($CA$512:CA555)=1,CC555,
IF($CA$632&gt;SUM($CA$512:CA555),_xlfn.CONCAT(", ",CC555),
IF($CA$632=SUM($CA$512:CA555),_xlfn.CONCAT(" y ",CC555)))))</f>
        <v/>
      </c>
      <c r="CC555" s="120" t="s">
        <v>5207</v>
      </c>
    </row>
    <row r="556" spans="1:81" ht="15" customHeight="1">
      <c r="A556" s="62"/>
      <c r="B556" s="8"/>
      <c r="C556" s="35" t="s">
        <v>5208</v>
      </c>
      <c r="D556" s="800" t="str">
        <f>IF(CNGE_2026_M1_Secc1_Sub1!$D85="","",CNGE_2026_M1_Secc1_Sub1!$D85)</f>
        <v/>
      </c>
      <c r="E556" s="723"/>
      <c r="F556" s="723"/>
      <c r="G556" s="723"/>
      <c r="H556" s="723"/>
      <c r="I556" s="724"/>
      <c r="J556" s="637" t="str">
        <f t="shared" si="129"/>
        <v/>
      </c>
      <c r="K556" s="637" t="str">
        <f t="shared" si="130"/>
        <v/>
      </c>
      <c r="L556" s="637" t="str">
        <f t="shared" si="131"/>
        <v/>
      </c>
      <c r="M556" s="638"/>
      <c r="N556" s="638"/>
      <c r="O556" s="638"/>
      <c r="P556" s="638"/>
      <c r="Q556" s="638"/>
      <c r="R556" s="638"/>
      <c r="S556" s="638"/>
      <c r="T556" s="638"/>
      <c r="U556" s="638"/>
      <c r="V556" s="638"/>
      <c r="W556" s="638"/>
      <c r="X556" s="638"/>
      <c r="Y556" s="638"/>
      <c r="Z556" s="638"/>
      <c r="AA556" s="638"/>
      <c r="AB556" s="638"/>
      <c r="AC556" s="638"/>
      <c r="AD556" s="638"/>
      <c r="AI556" t="str">
        <f t="shared" si="132"/>
        <v/>
      </c>
      <c r="AJ556">
        <f t="shared" si="133"/>
        <v>0</v>
      </c>
      <c r="AK556">
        <f t="shared" si="134"/>
        <v>0</v>
      </c>
      <c r="AL556">
        <f t="shared" si="135"/>
        <v>0</v>
      </c>
      <c r="AM556">
        <f t="shared" si="136"/>
        <v>0</v>
      </c>
      <c r="AN556">
        <f t="shared" si="137"/>
        <v>0</v>
      </c>
      <c r="AO556">
        <f t="shared" si="138"/>
        <v>0</v>
      </c>
      <c r="AP556">
        <f t="shared" si="139"/>
        <v>0</v>
      </c>
      <c r="AQ556">
        <f t="shared" si="140"/>
        <v>0</v>
      </c>
      <c r="AR556">
        <f t="shared" si="141"/>
        <v>0</v>
      </c>
      <c r="AS556">
        <f t="shared" si="142"/>
        <v>0</v>
      </c>
      <c r="AT556">
        <f t="shared" si="143"/>
        <v>0</v>
      </c>
      <c r="AU556">
        <f t="shared" si="144"/>
        <v>0</v>
      </c>
      <c r="AV556">
        <f t="shared" si="145"/>
        <v>0</v>
      </c>
      <c r="AW556">
        <f t="shared" si="146"/>
        <v>0</v>
      </c>
      <c r="AX556">
        <f t="shared" si="147"/>
        <v>0</v>
      </c>
      <c r="AY556">
        <f t="shared" si="148"/>
        <v>0</v>
      </c>
      <c r="AZ556">
        <f t="shared" si="149"/>
        <v>0</v>
      </c>
      <c r="BA556">
        <f t="shared" si="150"/>
        <v>0</v>
      </c>
      <c r="BB556">
        <f t="shared" si="151"/>
        <v>0</v>
      </c>
      <c r="BC556">
        <f t="shared" si="152"/>
        <v>0</v>
      </c>
      <c r="BD556">
        <f t="shared" si="153"/>
        <v>0</v>
      </c>
      <c r="BE556">
        <f t="shared" si="154"/>
        <v>0</v>
      </c>
      <c r="BF556">
        <f t="shared" si="155"/>
        <v>0</v>
      </c>
      <c r="BG556">
        <f t="shared" si="156"/>
        <v>0</v>
      </c>
      <c r="BH556">
        <f t="shared" si="157"/>
        <v>0</v>
      </c>
      <c r="BI556">
        <f t="shared" si="158"/>
        <v>0</v>
      </c>
      <c r="BJ556">
        <f t="shared" si="159"/>
        <v>0</v>
      </c>
      <c r="BK556" s="356" t="str">
        <f t="shared" si="160"/>
        <v/>
      </c>
      <c r="BL556" s="357">
        <f t="shared" si="161"/>
        <v>0</v>
      </c>
      <c r="BM556" s="358">
        <f t="shared" si="162"/>
        <v>0</v>
      </c>
      <c r="BN556" s="359">
        <f t="shared" si="117"/>
        <v>0</v>
      </c>
      <c r="BO556" s="356" t="str">
        <f t="shared" si="163"/>
        <v/>
      </c>
      <c r="BP556" s="360">
        <f t="shared" si="164"/>
        <v>0</v>
      </c>
      <c r="BQ556" s="358">
        <f t="shared" si="165"/>
        <v>0</v>
      </c>
      <c r="BR556" s="359">
        <f t="shared" si="121"/>
        <v>0</v>
      </c>
      <c r="BS556" s="356" t="str">
        <f t="shared" si="166"/>
        <v/>
      </c>
      <c r="BT556" s="357">
        <f t="shared" si="167"/>
        <v>0</v>
      </c>
      <c r="BU556" s="358">
        <f t="shared" si="168"/>
        <v>0</v>
      </c>
      <c r="BV556" s="359">
        <f t="shared" si="125"/>
        <v>0</v>
      </c>
      <c r="BW556" s="293">
        <f t="shared" si="169"/>
        <v>0</v>
      </c>
      <c r="BX556" s="352" t="str">
        <f>IF(BW556=0,"",
IF(SUM($BW$512:BW556)=1,BY556,
IF($BW$632&gt;SUM($BW$512:BW556),_xlfn.CONCAT(", ",BY556),
IF($BW$632=SUM($BW$512:BW556),_xlfn.CONCAT(" y ",BY556)))))</f>
        <v/>
      </c>
      <c r="BY556" s="120" t="s">
        <v>5209</v>
      </c>
      <c r="BZ556" s="290">
        <f t="shared" si="170"/>
        <v>0</v>
      </c>
      <c r="CA556" s="293">
        <f t="shared" si="128"/>
        <v>0</v>
      </c>
      <c r="CB556" s="283" t="str">
        <f>IF(CA556=0,"",
IF(SUM($CA$512:CA556)=1,CC556,
IF($CA$632&gt;SUM($CA$512:CA556),_xlfn.CONCAT(", ",CC556),
IF($CA$632=SUM($CA$512:CA556),_xlfn.CONCAT(" y ",CC556)))))</f>
        <v/>
      </c>
      <c r="CC556" s="120" t="s">
        <v>5209</v>
      </c>
    </row>
    <row r="557" spans="1:81" ht="15" customHeight="1">
      <c r="A557" s="62"/>
      <c r="B557" s="8"/>
      <c r="C557" s="35" t="s">
        <v>5210</v>
      </c>
      <c r="D557" s="800" t="str">
        <f>IF(CNGE_2026_M1_Secc1_Sub1!$D86="","",CNGE_2026_M1_Secc1_Sub1!$D86)</f>
        <v/>
      </c>
      <c r="E557" s="723"/>
      <c r="F557" s="723"/>
      <c r="G557" s="723"/>
      <c r="H557" s="723"/>
      <c r="I557" s="724"/>
      <c r="J557" s="637" t="str">
        <f t="shared" si="129"/>
        <v/>
      </c>
      <c r="K557" s="637" t="str">
        <f t="shared" si="130"/>
        <v/>
      </c>
      <c r="L557" s="637" t="str">
        <f t="shared" si="131"/>
        <v/>
      </c>
      <c r="M557" s="638"/>
      <c r="N557" s="638"/>
      <c r="O557" s="638"/>
      <c r="P557" s="638"/>
      <c r="Q557" s="638"/>
      <c r="R557" s="638"/>
      <c r="S557" s="638"/>
      <c r="T557" s="638"/>
      <c r="U557" s="638"/>
      <c r="V557" s="638"/>
      <c r="W557" s="638"/>
      <c r="X557" s="638"/>
      <c r="Y557" s="638"/>
      <c r="Z557" s="638"/>
      <c r="AA557" s="638"/>
      <c r="AB557" s="638"/>
      <c r="AC557" s="638"/>
      <c r="AD557" s="638"/>
      <c r="AI557" t="str">
        <f t="shared" si="132"/>
        <v/>
      </c>
      <c r="AJ557">
        <f t="shared" si="133"/>
        <v>0</v>
      </c>
      <c r="AK557">
        <f t="shared" si="134"/>
        <v>0</v>
      </c>
      <c r="AL557">
        <f t="shared" si="135"/>
        <v>0</v>
      </c>
      <c r="AM557">
        <f t="shared" si="136"/>
        <v>0</v>
      </c>
      <c r="AN557">
        <f t="shared" si="137"/>
        <v>0</v>
      </c>
      <c r="AO557">
        <f t="shared" si="138"/>
        <v>0</v>
      </c>
      <c r="AP557">
        <f t="shared" si="139"/>
        <v>0</v>
      </c>
      <c r="AQ557">
        <f t="shared" si="140"/>
        <v>0</v>
      </c>
      <c r="AR557">
        <f t="shared" si="141"/>
        <v>0</v>
      </c>
      <c r="AS557">
        <f t="shared" si="142"/>
        <v>0</v>
      </c>
      <c r="AT557">
        <f t="shared" si="143"/>
        <v>0</v>
      </c>
      <c r="AU557">
        <f t="shared" si="144"/>
        <v>0</v>
      </c>
      <c r="AV557">
        <f t="shared" si="145"/>
        <v>0</v>
      </c>
      <c r="AW557">
        <f t="shared" si="146"/>
        <v>0</v>
      </c>
      <c r="AX557">
        <f t="shared" si="147"/>
        <v>0</v>
      </c>
      <c r="AY557">
        <f t="shared" si="148"/>
        <v>0</v>
      </c>
      <c r="AZ557">
        <f t="shared" si="149"/>
        <v>0</v>
      </c>
      <c r="BA557">
        <f t="shared" si="150"/>
        <v>0</v>
      </c>
      <c r="BB557">
        <f t="shared" si="151"/>
        <v>0</v>
      </c>
      <c r="BC557">
        <f t="shared" si="152"/>
        <v>0</v>
      </c>
      <c r="BD557">
        <f t="shared" si="153"/>
        <v>0</v>
      </c>
      <c r="BE557">
        <f t="shared" si="154"/>
        <v>0</v>
      </c>
      <c r="BF557">
        <f t="shared" si="155"/>
        <v>0</v>
      </c>
      <c r="BG557">
        <f t="shared" si="156"/>
        <v>0</v>
      </c>
      <c r="BH557">
        <f t="shared" si="157"/>
        <v>0</v>
      </c>
      <c r="BI557">
        <f t="shared" si="158"/>
        <v>0</v>
      </c>
      <c r="BJ557">
        <f t="shared" si="159"/>
        <v>0</v>
      </c>
      <c r="BK557" s="356" t="str">
        <f t="shared" si="160"/>
        <v/>
      </c>
      <c r="BL557" s="357">
        <f t="shared" si="161"/>
        <v>0</v>
      </c>
      <c r="BM557" s="358">
        <f t="shared" si="162"/>
        <v>0</v>
      </c>
      <c r="BN557" s="359">
        <f t="shared" si="117"/>
        <v>0</v>
      </c>
      <c r="BO557" s="356" t="str">
        <f t="shared" si="163"/>
        <v/>
      </c>
      <c r="BP557" s="360">
        <f t="shared" si="164"/>
        <v>0</v>
      </c>
      <c r="BQ557" s="358">
        <f t="shared" si="165"/>
        <v>0</v>
      </c>
      <c r="BR557" s="359">
        <f t="shared" si="121"/>
        <v>0</v>
      </c>
      <c r="BS557" s="356" t="str">
        <f t="shared" si="166"/>
        <v/>
      </c>
      <c r="BT557" s="357">
        <f t="shared" si="167"/>
        <v>0</v>
      </c>
      <c r="BU557" s="358">
        <f t="shared" si="168"/>
        <v>0</v>
      </c>
      <c r="BV557" s="359">
        <f t="shared" si="125"/>
        <v>0</v>
      </c>
      <c r="BW557" s="293">
        <f t="shared" si="169"/>
        <v>0</v>
      </c>
      <c r="BX557" s="352" t="str">
        <f>IF(BW557=0,"",
IF(SUM($BW$512:BW557)=1,BY557,
IF($BW$632&gt;SUM($BW$512:BW557),_xlfn.CONCAT(", ",BY557),
IF($BW$632=SUM($BW$512:BW557),_xlfn.CONCAT(" y ",BY557)))))</f>
        <v/>
      </c>
      <c r="BY557" s="120" t="s">
        <v>5211</v>
      </c>
      <c r="BZ557" s="290">
        <f t="shared" si="170"/>
        <v>0</v>
      </c>
      <c r="CA557" s="293">
        <f t="shared" si="128"/>
        <v>0</v>
      </c>
      <c r="CB557" s="283" t="str">
        <f>IF(CA557=0,"",
IF(SUM($CA$512:CA557)=1,CC557,
IF($CA$632&gt;SUM($CA$512:CA557),_xlfn.CONCAT(", ",CC557),
IF($CA$632=SUM($CA$512:CA557),_xlfn.CONCAT(" y ",CC557)))))</f>
        <v/>
      </c>
      <c r="CC557" s="120" t="s">
        <v>5211</v>
      </c>
    </row>
    <row r="558" spans="1:81" ht="15" customHeight="1">
      <c r="A558" s="62"/>
      <c r="B558" s="8"/>
      <c r="C558" s="35" t="s">
        <v>5212</v>
      </c>
      <c r="D558" s="800" t="str">
        <f>IF(CNGE_2026_M1_Secc1_Sub1!$D87="","",CNGE_2026_M1_Secc1_Sub1!$D87)</f>
        <v/>
      </c>
      <c r="E558" s="723"/>
      <c r="F558" s="723"/>
      <c r="G558" s="723"/>
      <c r="H558" s="723"/>
      <c r="I558" s="724"/>
      <c r="J558" s="637" t="str">
        <f t="shared" si="129"/>
        <v/>
      </c>
      <c r="K558" s="637" t="str">
        <f t="shared" si="130"/>
        <v/>
      </c>
      <c r="L558" s="637" t="str">
        <f t="shared" si="131"/>
        <v/>
      </c>
      <c r="M558" s="638"/>
      <c r="N558" s="638"/>
      <c r="O558" s="638"/>
      <c r="P558" s="638"/>
      <c r="Q558" s="638"/>
      <c r="R558" s="638"/>
      <c r="S558" s="638"/>
      <c r="T558" s="638"/>
      <c r="U558" s="638"/>
      <c r="V558" s="638"/>
      <c r="W558" s="638"/>
      <c r="X558" s="638"/>
      <c r="Y558" s="638"/>
      <c r="Z558" s="638"/>
      <c r="AA558" s="638"/>
      <c r="AB558" s="638"/>
      <c r="AC558" s="638"/>
      <c r="AD558" s="638"/>
      <c r="AI558" t="str">
        <f t="shared" si="132"/>
        <v/>
      </c>
      <c r="AJ558">
        <f t="shared" si="133"/>
        <v>0</v>
      </c>
      <c r="AK558">
        <f t="shared" si="134"/>
        <v>0</v>
      </c>
      <c r="AL558">
        <f t="shared" si="135"/>
        <v>0</v>
      </c>
      <c r="AM558">
        <f t="shared" si="136"/>
        <v>0</v>
      </c>
      <c r="AN558">
        <f t="shared" si="137"/>
        <v>0</v>
      </c>
      <c r="AO558">
        <f t="shared" si="138"/>
        <v>0</v>
      </c>
      <c r="AP558">
        <f t="shared" si="139"/>
        <v>0</v>
      </c>
      <c r="AQ558">
        <f t="shared" si="140"/>
        <v>0</v>
      </c>
      <c r="AR558">
        <f t="shared" si="141"/>
        <v>0</v>
      </c>
      <c r="AS558">
        <f t="shared" si="142"/>
        <v>0</v>
      </c>
      <c r="AT558">
        <f t="shared" si="143"/>
        <v>0</v>
      </c>
      <c r="AU558">
        <f t="shared" si="144"/>
        <v>0</v>
      </c>
      <c r="AV558">
        <f t="shared" si="145"/>
        <v>0</v>
      </c>
      <c r="AW558">
        <f t="shared" si="146"/>
        <v>0</v>
      </c>
      <c r="AX558">
        <f t="shared" si="147"/>
        <v>0</v>
      </c>
      <c r="AY558">
        <f t="shared" si="148"/>
        <v>0</v>
      </c>
      <c r="AZ558">
        <f t="shared" si="149"/>
        <v>0</v>
      </c>
      <c r="BA558">
        <f t="shared" si="150"/>
        <v>0</v>
      </c>
      <c r="BB558">
        <f t="shared" si="151"/>
        <v>0</v>
      </c>
      <c r="BC558">
        <f t="shared" si="152"/>
        <v>0</v>
      </c>
      <c r="BD558">
        <f t="shared" si="153"/>
        <v>0</v>
      </c>
      <c r="BE558">
        <f t="shared" si="154"/>
        <v>0</v>
      </c>
      <c r="BF558">
        <f t="shared" si="155"/>
        <v>0</v>
      </c>
      <c r="BG558">
        <f t="shared" si="156"/>
        <v>0</v>
      </c>
      <c r="BH558">
        <f t="shared" si="157"/>
        <v>0</v>
      </c>
      <c r="BI558">
        <f t="shared" si="158"/>
        <v>0</v>
      </c>
      <c r="BJ558">
        <f t="shared" si="159"/>
        <v>0</v>
      </c>
      <c r="BK558" s="356" t="str">
        <f t="shared" si="160"/>
        <v/>
      </c>
      <c r="BL558" s="357">
        <f t="shared" si="161"/>
        <v>0</v>
      </c>
      <c r="BM558" s="358">
        <f t="shared" si="162"/>
        <v>0</v>
      </c>
      <c r="BN558" s="359">
        <f t="shared" si="117"/>
        <v>0</v>
      </c>
      <c r="BO558" s="356" t="str">
        <f t="shared" si="163"/>
        <v/>
      </c>
      <c r="BP558" s="360">
        <f t="shared" si="164"/>
        <v>0</v>
      </c>
      <c r="BQ558" s="358">
        <f t="shared" si="165"/>
        <v>0</v>
      </c>
      <c r="BR558" s="359">
        <f t="shared" si="121"/>
        <v>0</v>
      </c>
      <c r="BS558" s="356" t="str">
        <f t="shared" si="166"/>
        <v/>
      </c>
      <c r="BT558" s="357">
        <f t="shared" si="167"/>
        <v>0</v>
      </c>
      <c r="BU558" s="358">
        <f t="shared" si="168"/>
        <v>0</v>
      </c>
      <c r="BV558" s="359">
        <f t="shared" si="125"/>
        <v>0</v>
      </c>
      <c r="BW558" s="293">
        <f t="shared" si="169"/>
        <v>0</v>
      </c>
      <c r="BX558" s="352" t="str">
        <f>IF(BW558=0,"",
IF(SUM($BW$512:BW558)=1,BY558,
IF($BW$632&gt;SUM($BW$512:BW558),_xlfn.CONCAT(", ",BY558),
IF($BW$632=SUM($BW$512:BW558),_xlfn.CONCAT(" y ",BY558)))))</f>
        <v/>
      </c>
      <c r="BY558" s="120" t="s">
        <v>5213</v>
      </c>
      <c r="BZ558" s="290">
        <f t="shared" si="170"/>
        <v>0</v>
      </c>
      <c r="CA558" s="293">
        <f t="shared" si="128"/>
        <v>0</v>
      </c>
      <c r="CB558" s="283" t="str">
        <f>IF(CA558=0,"",
IF(SUM($CA$512:CA558)=1,CC558,
IF($CA$632&gt;SUM($CA$512:CA558),_xlfn.CONCAT(", ",CC558),
IF($CA$632=SUM($CA$512:CA558),_xlfn.CONCAT(" y ",CC558)))))</f>
        <v/>
      </c>
      <c r="CC558" s="120" t="s">
        <v>5213</v>
      </c>
    </row>
    <row r="559" spans="1:81" ht="15" customHeight="1">
      <c r="A559" s="62"/>
      <c r="B559" s="8"/>
      <c r="C559" s="35" t="s">
        <v>5214</v>
      </c>
      <c r="D559" s="800" t="str">
        <f>IF(CNGE_2026_M1_Secc1_Sub1!$D88="","",CNGE_2026_M1_Secc1_Sub1!$D88)</f>
        <v/>
      </c>
      <c r="E559" s="723"/>
      <c r="F559" s="723"/>
      <c r="G559" s="723"/>
      <c r="H559" s="723"/>
      <c r="I559" s="724"/>
      <c r="J559" s="637" t="str">
        <f t="shared" si="129"/>
        <v/>
      </c>
      <c r="K559" s="637" t="str">
        <f t="shared" si="130"/>
        <v/>
      </c>
      <c r="L559" s="637" t="str">
        <f t="shared" si="131"/>
        <v/>
      </c>
      <c r="M559" s="638"/>
      <c r="N559" s="638"/>
      <c r="O559" s="638"/>
      <c r="P559" s="638"/>
      <c r="Q559" s="638"/>
      <c r="R559" s="638"/>
      <c r="S559" s="638"/>
      <c r="T559" s="638"/>
      <c r="U559" s="638"/>
      <c r="V559" s="638"/>
      <c r="W559" s="638"/>
      <c r="X559" s="638"/>
      <c r="Y559" s="638"/>
      <c r="Z559" s="638"/>
      <c r="AA559" s="638"/>
      <c r="AB559" s="638"/>
      <c r="AC559" s="638"/>
      <c r="AD559" s="638"/>
      <c r="AI559" t="str">
        <f t="shared" si="132"/>
        <v/>
      </c>
      <c r="AJ559">
        <f t="shared" si="133"/>
        <v>0</v>
      </c>
      <c r="AK559">
        <f t="shared" si="134"/>
        <v>0</v>
      </c>
      <c r="AL559">
        <f t="shared" si="135"/>
        <v>0</v>
      </c>
      <c r="AM559">
        <f t="shared" si="136"/>
        <v>0</v>
      </c>
      <c r="AN559">
        <f t="shared" si="137"/>
        <v>0</v>
      </c>
      <c r="AO559">
        <f t="shared" si="138"/>
        <v>0</v>
      </c>
      <c r="AP559">
        <f t="shared" si="139"/>
        <v>0</v>
      </c>
      <c r="AQ559">
        <f t="shared" si="140"/>
        <v>0</v>
      </c>
      <c r="AR559">
        <f t="shared" si="141"/>
        <v>0</v>
      </c>
      <c r="AS559">
        <f t="shared" si="142"/>
        <v>0</v>
      </c>
      <c r="AT559">
        <f t="shared" si="143"/>
        <v>0</v>
      </c>
      <c r="AU559">
        <f t="shared" si="144"/>
        <v>0</v>
      </c>
      <c r="AV559">
        <f t="shared" si="145"/>
        <v>0</v>
      </c>
      <c r="AW559">
        <f t="shared" si="146"/>
        <v>0</v>
      </c>
      <c r="AX559">
        <f t="shared" si="147"/>
        <v>0</v>
      </c>
      <c r="AY559">
        <f t="shared" si="148"/>
        <v>0</v>
      </c>
      <c r="AZ559">
        <f t="shared" si="149"/>
        <v>0</v>
      </c>
      <c r="BA559">
        <f t="shared" si="150"/>
        <v>0</v>
      </c>
      <c r="BB559">
        <f t="shared" si="151"/>
        <v>0</v>
      </c>
      <c r="BC559">
        <f t="shared" si="152"/>
        <v>0</v>
      </c>
      <c r="BD559">
        <f t="shared" si="153"/>
        <v>0</v>
      </c>
      <c r="BE559">
        <f t="shared" si="154"/>
        <v>0</v>
      </c>
      <c r="BF559">
        <f t="shared" si="155"/>
        <v>0</v>
      </c>
      <c r="BG559">
        <f t="shared" si="156"/>
        <v>0</v>
      </c>
      <c r="BH559">
        <f t="shared" si="157"/>
        <v>0</v>
      </c>
      <c r="BI559">
        <f t="shared" si="158"/>
        <v>0</v>
      </c>
      <c r="BJ559">
        <f t="shared" si="159"/>
        <v>0</v>
      </c>
      <c r="BK559" s="356" t="str">
        <f t="shared" si="160"/>
        <v/>
      </c>
      <c r="BL559" s="357">
        <f t="shared" si="161"/>
        <v>0</v>
      </c>
      <c r="BM559" s="358">
        <f t="shared" si="162"/>
        <v>0</v>
      </c>
      <c r="BN559" s="359">
        <f t="shared" si="117"/>
        <v>0</v>
      </c>
      <c r="BO559" s="356" t="str">
        <f t="shared" si="163"/>
        <v/>
      </c>
      <c r="BP559" s="360">
        <f t="shared" si="164"/>
        <v>0</v>
      </c>
      <c r="BQ559" s="358">
        <f t="shared" si="165"/>
        <v>0</v>
      </c>
      <c r="BR559" s="359">
        <f t="shared" si="121"/>
        <v>0</v>
      </c>
      <c r="BS559" s="356" t="str">
        <f t="shared" si="166"/>
        <v/>
      </c>
      <c r="BT559" s="357">
        <f t="shared" si="167"/>
        <v>0</v>
      </c>
      <c r="BU559" s="358">
        <f t="shared" si="168"/>
        <v>0</v>
      </c>
      <c r="BV559" s="359">
        <f t="shared" si="125"/>
        <v>0</v>
      </c>
      <c r="BW559" s="293">
        <f t="shared" si="169"/>
        <v>0</v>
      </c>
      <c r="BX559" s="352" t="str">
        <f>IF(BW559=0,"",
IF(SUM($BW$512:BW559)=1,BY559,
IF($BW$632&gt;SUM($BW$512:BW559),_xlfn.CONCAT(", ",BY559),
IF($BW$632=SUM($BW$512:BW559),_xlfn.CONCAT(" y ",BY559)))))</f>
        <v/>
      </c>
      <c r="BY559" s="120" t="s">
        <v>5215</v>
      </c>
      <c r="BZ559" s="290">
        <f t="shared" si="170"/>
        <v>0</v>
      </c>
      <c r="CA559" s="293">
        <f t="shared" si="128"/>
        <v>0</v>
      </c>
      <c r="CB559" s="283" t="str">
        <f>IF(CA559=0,"",
IF(SUM($CA$512:CA559)=1,CC559,
IF($CA$632&gt;SUM($CA$512:CA559),_xlfn.CONCAT(", ",CC559),
IF($CA$632=SUM($CA$512:CA559),_xlfn.CONCAT(" y ",CC559)))))</f>
        <v/>
      </c>
      <c r="CC559" s="120" t="s">
        <v>5215</v>
      </c>
    </row>
    <row r="560" spans="1:81" ht="15" customHeight="1">
      <c r="A560" s="62"/>
      <c r="B560" s="8"/>
      <c r="C560" s="35" t="s">
        <v>5216</v>
      </c>
      <c r="D560" s="800" t="str">
        <f>IF(CNGE_2026_M1_Secc1_Sub1!$D89="","",CNGE_2026_M1_Secc1_Sub1!$D89)</f>
        <v/>
      </c>
      <c r="E560" s="723"/>
      <c r="F560" s="723"/>
      <c r="G560" s="723"/>
      <c r="H560" s="723"/>
      <c r="I560" s="724"/>
      <c r="J560" s="637" t="str">
        <f t="shared" si="129"/>
        <v/>
      </c>
      <c r="K560" s="637" t="str">
        <f t="shared" si="130"/>
        <v/>
      </c>
      <c r="L560" s="637" t="str">
        <f t="shared" si="131"/>
        <v/>
      </c>
      <c r="M560" s="638"/>
      <c r="N560" s="638"/>
      <c r="O560" s="638"/>
      <c r="P560" s="638"/>
      <c r="Q560" s="638"/>
      <c r="R560" s="638"/>
      <c r="S560" s="638"/>
      <c r="T560" s="638"/>
      <c r="U560" s="638"/>
      <c r="V560" s="638"/>
      <c r="W560" s="638"/>
      <c r="X560" s="638"/>
      <c r="Y560" s="638"/>
      <c r="Z560" s="638"/>
      <c r="AA560" s="638"/>
      <c r="AB560" s="638"/>
      <c r="AC560" s="638"/>
      <c r="AD560" s="638"/>
      <c r="AI560" t="str">
        <f t="shared" si="132"/>
        <v/>
      </c>
      <c r="AJ560">
        <f t="shared" si="133"/>
        <v>0</v>
      </c>
      <c r="AK560">
        <f t="shared" si="134"/>
        <v>0</v>
      </c>
      <c r="AL560">
        <f t="shared" si="135"/>
        <v>0</v>
      </c>
      <c r="AM560">
        <f t="shared" si="136"/>
        <v>0</v>
      </c>
      <c r="AN560">
        <f t="shared" si="137"/>
        <v>0</v>
      </c>
      <c r="AO560">
        <f t="shared" si="138"/>
        <v>0</v>
      </c>
      <c r="AP560">
        <f t="shared" si="139"/>
        <v>0</v>
      </c>
      <c r="AQ560">
        <f t="shared" si="140"/>
        <v>0</v>
      </c>
      <c r="AR560">
        <f t="shared" si="141"/>
        <v>0</v>
      </c>
      <c r="AS560">
        <f t="shared" si="142"/>
        <v>0</v>
      </c>
      <c r="AT560">
        <f t="shared" si="143"/>
        <v>0</v>
      </c>
      <c r="AU560">
        <f t="shared" si="144"/>
        <v>0</v>
      </c>
      <c r="AV560">
        <f t="shared" si="145"/>
        <v>0</v>
      </c>
      <c r="AW560">
        <f t="shared" si="146"/>
        <v>0</v>
      </c>
      <c r="AX560">
        <f t="shared" si="147"/>
        <v>0</v>
      </c>
      <c r="AY560">
        <f t="shared" si="148"/>
        <v>0</v>
      </c>
      <c r="AZ560">
        <f t="shared" si="149"/>
        <v>0</v>
      </c>
      <c r="BA560">
        <f t="shared" si="150"/>
        <v>0</v>
      </c>
      <c r="BB560">
        <f t="shared" si="151"/>
        <v>0</v>
      </c>
      <c r="BC560">
        <f t="shared" si="152"/>
        <v>0</v>
      </c>
      <c r="BD560">
        <f t="shared" si="153"/>
        <v>0</v>
      </c>
      <c r="BE560">
        <f t="shared" si="154"/>
        <v>0</v>
      </c>
      <c r="BF560">
        <f t="shared" si="155"/>
        <v>0</v>
      </c>
      <c r="BG560">
        <f t="shared" si="156"/>
        <v>0</v>
      </c>
      <c r="BH560">
        <f t="shared" si="157"/>
        <v>0</v>
      </c>
      <c r="BI560">
        <f t="shared" si="158"/>
        <v>0</v>
      </c>
      <c r="BJ560">
        <f t="shared" si="159"/>
        <v>0</v>
      </c>
      <c r="BK560" s="356" t="str">
        <f t="shared" si="160"/>
        <v/>
      </c>
      <c r="BL560" s="357">
        <f t="shared" si="161"/>
        <v>0</v>
      </c>
      <c r="BM560" s="358">
        <f t="shared" si="162"/>
        <v>0</v>
      </c>
      <c r="BN560" s="359">
        <f t="shared" si="117"/>
        <v>0</v>
      </c>
      <c r="BO560" s="356" t="str">
        <f t="shared" si="163"/>
        <v/>
      </c>
      <c r="BP560" s="360">
        <f t="shared" si="164"/>
        <v>0</v>
      </c>
      <c r="BQ560" s="358">
        <f t="shared" si="165"/>
        <v>0</v>
      </c>
      <c r="BR560" s="359">
        <f t="shared" si="121"/>
        <v>0</v>
      </c>
      <c r="BS560" s="356" t="str">
        <f t="shared" si="166"/>
        <v/>
      </c>
      <c r="BT560" s="357">
        <f t="shared" si="167"/>
        <v>0</v>
      </c>
      <c r="BU560" s="358">
        <f t="shared" si="168"/>
        <v>0</v>
      </c>
      <c r="BV560" s="359">
        <f t="shared" si="125"/>
        <v>0</v>
      </c>
      <c r="BW560" s="293">
        <f t="shared" si="169"/>
        <v>0</v>
      </c>
      <c r="BX560" s="352" t="str">
        <f>IF(BW560=0,"",
IF(SUM($BW$512:BW560)=1,BY560,
IF($BW$632&gt;SUM($BW$512:BW560),_xlfn.CONCAT(", ",BY560),
IF($BW$632=SUM($BW$512:BW560),_xlfn.CONCAT(" y ",BY560)))))</f>
        <v/>
      </c>
      <c r="BY560" s="120" t="s">
        <v>5217</v>
      </c>
      <c r="BZ560" s="290">
        <f t="shared" si="170"/>
        <v>0</v>
      </c>
      <c r="CA560" s="293">
        <f t="shared" si="128"/>
        <v>0</v>
      </c>
      <c r="CB560" s="283" t="str">
        <f>IF(CA560=0,"",
IF(SUM($CA$512:CA560)=1,CC560,
IF($CA$632&gt;SUM($CA$512:CA560),_xlfn.CONCAT(", ",CC560),
IF($CA$632=SUM($CA$512:CA560),_xlfn.CONCAT(" y ",CC560)))))</f>
        <v/>
      </c>
      <c r="CC560" s="120" t="s">
        <v>5217</v>
      </c>
    </row>
    <row r="561" spans="1:81" ht="15" customHeight="1">
      <c r="A561" s="62"/>
      <c r="B561" s="8"/>
      <c r="C561" s="35" t="s">
        <v>5218</v>
      </c>
      <c r="D561" s="800" t="str">
        <f>IF(CNGE_2026_M1_Secc1_Sub1!$D90="","",CNGE_2026_M1_Secc1_Sub1!$D90)</f>
        <v/>
      </c>
      <c r="E561" s="723"/>
      <c r="F561" s="723"/>
      <c r="G561" s="723"/>
      <c r="H561" s="723"/>
      <c r="I561" s="724"/>
      <c r="J561" s="637" t="str">
        <f t="shared" si="129"/>
        <v/>
      </c>
      <c r="K561" s="637" t="str">
        <f t="shared" si="130"/>
        <v/>
      </c>
      <c r="L561" s="637" t="str">
        <f t="shared" si="131"/>
        <v/>
      </c>
      <c r="M561" s="638"/>
      <c r="N561" s="638"/>
      <c r="O561" s="638"/>
      <c r="P561" s="638"/>
      <c r="Q561" s="638"/>
      <c r="R561" s="638"/>
      <c r="S561" s="638"/>
      <c r="T561" s="638"/>
      <c r="U561" s="638"/>
      <c r="V561" s="638"/>
      <c r="W561" s="638"/>
      <c r="X561" s="638"/>
      <c r="Y561" s="638"/>
      <c r="Z561" s="638"/>
      <c r="AA561" s="638"/>
      <c r="AB561" s="638"/>
      <c r="AC561" s="638"/>
      <c r="AD561" s="638"/>
      <c r="AI561" t="str">
        <f t="shared" si="132"/>
        <v/>
      </c>
      <c r="AJ561">
        <f t="shared" si="133"/>
        <v>0</v>
      </c>
      <c r="AK561">
        <f t="shared" si="134"/>
        <v>0</v>
      </c>
      <c r="AL561">
        <f t="shared" si="135"/>
        <v>0</v>
      </c>
      <c r="AM561">
        <f t="shared" si="136"/>
        <v>0</v>
      </c>
      <c r="AN561">
        <f t="shared" si="137"/>
        <v>0</v>
      </c>
      <c r="AO561">
        <f t="shared" si="138"/>
        <v>0</v>
      </c>
      <c r="AP561">
        <f t="shared" si="139"/>
        <v>0</v>
      </c>
      <c r="AQ561">
        <f t="shared" si="140"/>
        <v>0</v>
      </c>
      <c r="AR561">
        <f t="shared" si="141"/>
        <v>0</v>
      </c>
      <c r="AS561">
        <f t="shared" si="142"/>
        <v>0</v>
      </c>
      <c r="AT561">
        <f t="shared" si="143"/>
        <v>0</v>
      </c>
      <c r="AU561">
        <f t="shared" si="144"/>
        <v>0</v>
      </c>
      <c r="AV561">
        <f t="shared" si="145"/>
        <v>0</v>
      </c>
      <c r="AW561">
        <f t="shared" si="146"/>
        <v>0</v>
      </c>
      <c r="AX561">
        <f t="shared" si="147"/>
        <v>0</v>
      </c>
      <c r="AY561">
        <f t="shared" si="148"/>
        <v>0</v>
      </c>
      <c r="AZ561">
        <f t="shared" si="149"/>
        <v>0</v>
      </c>
      <c r="BA561">
        <f t="shared" si="150"/>
        <v>0</v>
      </c>
      <c r="BB561">
        <f t="shared" si="151"/>
        <v>0</v>
      </c>
      <c r="BC561">
        <f t="shared" si="152"/>
        <v>0</v>
      </c>
      <c r="BD561">
        <f t="shared" si="153"/>
        <v>0</v>
      </c>
      <c r="BE561">
        <f t="shared" si="154"/>
        <v>0</v>
      </c>
      <c r="BF561">
        <f t="shared" si="155"/>
        <v>0</v>
      </c>
      <c r="BG561">
        <f t="shared" si="156"/>
        <v>0</v>
      </c>
      <c r="BH561">
        <f t="shared" si="157"/>
        <v>0</v>
      </c>
      <c r="BI561">
        <f t="shared" si="158"/>
        <v>0</v>
      </c>
      <c r="BJ561">
        <f t="shared" si="159"/>
        <v>0</v>
      </c>
      <c r="BK561" s="356" t="str">
        <f t="shared" si="160"/>
        <v/>
      </c>
      <c r="BL561" s="357">
        <f t="shared" si="161"/>
        <v>0</v>
      </c>
      <c r="BM561" s="358">
        <f t="shared" si="162"/>
        <v>0</v>
      </c>
      <c r="BN561" s="359">
        <f t="shared" si="117"/>
        <v>0</v>
      </c>
      <c r="BO561" s="356" t="str">
        <f t="shared" si="163"/>
        <v/>
      </c>
      <c r="BP561" s="360">
        <f t="shared" si="164"/>
        <v>0</v>
      </c>
      <c r="BQ561" s="358">
        <f t="shared" si="165"/>
        <v>0</v>
      </c>
      <c r="BR561" s="359">
        <f t="shared" si="121"/>
        <v>0</v>
      </c>
      <c r="BS561" s="356" t="str">
        <f t="shared" si="166"/>
        <v/>
      </c>
      <c r="BT561" s="357">
        <f t="shared" si="167"/>
        <v>0</v>
      </c>
      <c r="BU561" s="358">
        <f t="shared" si="168"/>
        <v>0</v>
      </c>
      <c r="BV561" s="359">
        <f t="shared" si="125"/>
        <v>0</v>
      </c>
      <c r="BW561" s="293">
        <f t="shared" si="169"/>
        <v>0</v>
      </c>
      <c r="BX561" s="352" t="str">
        <f>IF(BW561=0,"",
IF(SUM($BW$512:BW561)=1,BY561,
IF($BW$632&gt;SUM($BW$512:BW561),_xlfn.CONCAT(", ",BY561),
IF($BW$632=SUM($BW$512:BW561),_xlfn.CONCAT(" y ",BY561)))))</f>
        <v/>
      </c>
      <c r="BY561" s="120" t="s">
        <v>5219</v>
      </c>
      <c r="BZ561" s="290">
        <f t="shared" si="170"/>
        <v>0</v>
      </c>
      <c r="CA561" s="293">
        <f t="shared" si="128"/>
        <v>0</v>
      </c>
      <c r="CB561" s="283" t="str">
        <f>IF(CA561=0,"",
IF(SUM($CA$512:CA561)=1,CC561,
IF($CA$632&gt;SUM($CA$512:CA561),_xlfn.CONCAT(", ",CC561),
IF($CA$632=SUM($CA$512:CA561),_xlfn.CONCAT(" y ",CC561)))))</f>
        <v/>
      </c>
      <c r="CC561" s="120" t="s">
        <v>5219</v>
      </c>
    </row>
    <row r="562" spans="1:81" ht="15" customHeight="1">
      <c r="A562" s="62"/>
      <c r="B562" s="8"/>
      <c r="C562" s="35" t="s">
        <v>5220</v>
      </c>
      <c r="D562" s="800" t="str">
        <f>IF(CNGE_2026_M1_Secc1_Sub1!$D91="","",CNGE_2026_M1_Secc1_Sub1!$D91)</f>
        <v/>
      </c>
      <c r="E562" s="723"/>
      <c r="F562" s="723"/>
      <c r="G562" s="723"/>
      <c r="H562" s="723"/>
      <c r="I562" s="724"/>
      <c r="J562" s="637" t="str">
        <f t="shared" si="129"/>
        <v/>
      </c>
      <c r="K562" s="637" t="str">
        <f t="shared" si="130"/>
        <v/>
      </c>
      <c r="L562" s="637" t="str">
        <f t="shared" si="131"/>
        <v/>
      </c>
      <c r="M562" s="638"/>
      <c r="N562" s="638"/>
      <c r="O562" s="638"/>
      <c r="P562" s="638"/>
      <c r="Q562" s="638"/>
      <c r="R562" s="638"/>
      <c r="S562" s="638"/>
      <c r="T562" s="638"/>
      <c r="U562" s="638"/>
      <c r="V562" s="638"/>
      <c r="W562" s="638"/>
      <c r="X562" s="638"/>
      <c r="Y562" s="638"/>
      <c r="Z562" s="638"/>
      <c r="AA562" s="638"/>
      <c r="AB562" s="638"/>
      <c r="AC562" s="638"/>
      <c r="AD562" s="638"/>
      <c r="AI562" t="str">
        <f t="shared" si="132"/>
        <v/>
      </c>
      <c r="AJ562">
        <f t="shared" si="133"/>
        <v>0</v>
      </c>
      <c r="AK562">
        <f t="shared" si="134"/>
        <v>0</v>
      </c>
      <c r="AL562">
        <f t="shared" si="135"/>
        <v>0</v>
      </c>
      <c r="AM562">
        <f t="shared" si="136"/>
        <v>0</v>
      </c>
      <c r="AN562">
        <f t="shared" si="137"/>
        <v>0</v>
      </c>
      <c r="AO562">
        <f t="shared" si="138"/>
        <v>0</v>
      </c>
      <c r="AP562">
        <f t="shared" si="139"/>
        <v>0</v>
      </c>
      <c r="AQ562">
        <f t="shared" si="140"/>
        <v>0</v>
      </c>
      <c r="AR562">
        <f t="shared" si="141"/>
        <v>0</v>
      </c>
      <c r="AS562">
        <f t="shared" si="142"/>
        <v>0</v>
      </c>
      <c r="AT562">
        <f t="shared" si="143"/>
        <v>0</v>
      </c>
      <c r="AU562">
        <f t="shared" si="144"/>
        <v>0</v>
      </c>
      <c r="AV562">
        <f t="shared" si="145"/>
        <v>0</v>
      </c>
      <c r="AW562">
        <f t="shared" si="146"/>
        <v>0</v>
      </c>
      <c r="AX562">
        <f t="shared" si="147"/>
        <v>0</v>
      </c>
      <c r="AY562">
        <f t="shared" si="148"/>
        <v>0</v>
      </c>
      <c r="AZ562">
        <f t="shared" si="149"/>
        <v>0</v>
      </c>
      <c r="BA562">
        <f t="shared" si="150"/>
        <v>0</v>
      </c>
      <c r="BB562">
        <f t="shared" si="151"/>
        <v>0</v>
      </c>
      <c r="BC562">
        <f t="shared" si="152"/>
        <v>0</v>
      </c>
      <c r="BD562">
        <f t="shared" si="153"/>
        <v>0</v>
      </c>
      <c r="BE562">
        <f t="shared" si="154"/>
        <v>0</v>
      </c>
      <c r="BF562">
        <f t="shared" si="155"/>
        <v>0</v>
      </c>
      <c r="BG562">
        <f t="shared" si="156"/>
        <v>0</v>
      </c>
      <c r="BH562">
        <f t="shared" si="157"/>
        <v>0</v>
      </c>
      <c r="BI562">
        <f t="shared" si="158"/>
        <v>0</v>
      </c>
      <c r="BJ562">
        <f t="shared" si="159"/>
        <v>0</v>
      </c>
      <c r="BK562" s="356" t="str">
        <f t="shared" si="160"/>
        <v/>
      </c>
      <c r="BL562" s="357">
        <f t="shared" si="161"/>
        <v>0</v>
      </c>
      <c r="BM562" s="358">
        <f t="shared" si="162"/>
        <v>0</v>
      </c>
      <c r="BN562" s="359">
        <f t="shared" si="117"/>
        <v>0</v>
      </c>
      <c r="BO562" s="356" t="str">
        <f t="shared" si="163"/>
        <v/>
      </c>
      <c r="BP562" s="360">
        <f t="shared" si="164"/>
        <v>0</v>
      </c>
      <c r="BQ562" s="358">
        <f t="shared" si="165"/>
        <v>0</v>
      </c>
      <c r="BR562" s="359">
        <f t="shared" si="121"/>
        <v>0</v>
      </c>
      <c r="BS562" s="356" t="str">
        <f t="shared" si="166"/>
        <v/>
      </c>
      <c r="BT562" s="357">
        <f t="shared" si="167"/>
        <v>0</v>
      </c>
      <c r="BU562" s="358">
        <f t="shared" si="168"/>
        <v>0</v>
      </c>
      <c r="BV562" s="359">
        <f t="shared" si="125"/>
        <v>0</v>
      </c>
      <c r="BW562" s="293">
        <f t="shared" si="169"/>
        <v>0</v>
      </c>
      <c r="BX562" s="352" t="str">
        <f>IF(BW562=0,"",
IF(SUM($BW$512:BW562)=1,BY562,
IF($BW$632&gt;SUM($BW$512:BW562),_xlfn.CONCAT(", ",BY562),
IF($BW$632=SUM($BW$512:BW562),_xlfn.CONCAT(" y ",BY562)))))</f>
        <v/>
      </c>
      <c r="BY562" s="120" t="s">
        <v>5221</v>
      </c>
      <c r="BZ562" s="290">
        <f t="shared" si="170"/>
        <v>0</v>
      </c>
      <c r="CA562" s="293">
        <f t="shared" si="128"/>
        <v>0</v>
      </c>
      <c r="CB562" s="283" t="str">
        <f>IF(CA562=0,"",
IF(SUM($CA$512:CA562)=1,CC562,
IF($CA$632&gt;SUM($CA$512:CA562),_xlfn.CONCAT(", ",CC562),
IF($CA$632=SUM($CA$512:CA562),_xlfn.CONCAT(" y ",CC562)))))</f>
        <v/>
      </c>
      <c r="CC562" s="120" t="s">
        <v>5221</v>
      </c>
    </row>
    <row r="563" spans="1:81" ht="15" customHeight="1">
      <c r="A563" s="62"/>
      <c r="B563" s="8"/>
      <c r="C563" s="35" t="s">
        <v>5222</v>
      </c>
      <c r="D563" s="800" t="str">
        <f>IF(CNGE_2026_M1_Secc1_Sub1!$D92="","",CNGE_2026_M1_Secc1_Sub1!$D92)</f>
        <v/>
      </c>
      <c r="E563" s="723"/>
      <c r="F563" s="723"/>
      <c r="G563" s="723"/>
      <c r="H563" s="723"/>
      <c r="I563" s="724"/>
      <c r="J563" s="637" t="str">
        <f t="shared" si="129"/>
        <v/>
      </c>
      <c r="K563" s="637" t="str">
        <f t="shared" si="130"/>
        <v/>
      </c>
      <c r="L563" s="637" t="str">
        <f t="shared" si="131"/>
        <v/>
      </c>
      <c r="M563" s="638"/>
      <c r="N563" s="638"/>
      <c r="O563" s="638"/>
      <c r="P563" s="638"/>
      <c r="Q563" s="638"/>
      <c r="R563" s="638"/>
      <c r="S563" s="638"/>
      <c r="T563" s="638"/>
      <c r="U563" s="638"/>
      <c r="V563" s="638"/>
      <c r="W563" s="638"/>
      <c r="X563" s="638"/>
      <c r="Y563" s="638"/>
      <c r="Z563" s="638"/>
      <c r="AA563" s="638"/>
      <c r="AB563" s="638"/>
      <c r="AC563" s="638"/>
      <c r="AD563" s="638"/>
      <c r="AI563" t="str">
        <f t="shared" si="132"/>
        <v/>
      </c>
      <c r="AJ563">
        <f t="shared" si="133"/>
        <v>0</v>
      </c>
      <c r="AK563">
        <f t="shared" si="134"/>
        <v>0</v>
      </c>
      <c r="AL563">
        <f t="shared" si="135"/>
        <v>0</v>
      </c>
      <c r="AM563">
        <f t="shared" si="136"/>
        <v>0</v>
      </c>
      <c r="AN563">
        <f t="shared" si="137"/>
        <v>0</v>
      </c>
      <c r="AO563">
        <f t="shared" si="138"/>
        <v>0</v>
      </c>
      <c r="AP563">
        <f t="shared" si="139"/>
        <v>0</v>
      </c>
      <c r="AQ563">
        <f t="shared" si="140"/>
        <v>0</v>
      </c>
      <c r="AR563">
        <f t="shared" si="141"/>
        <v>0</v>
      </c>
      <c r="AS563">
        <f t="shared" si="142"/>
        <v>0</v>
      </c>
      <c r="AT563">
        <f t="shared" si="143"/>
        <v>0</v>
      </c>
      <c r="AU563">
        <f t="shared" si="144"/>
        <v>0</v>
      </c>
      <c r="AV563">
        <f t="shared" si="145"/>
        <v>0</v>
      </c>
      <c r="AW563">
        <f t="shared" si="146"/>
        <v>0</v>
      </c>
      <c r="AX563">
        <f t="shared" si="147"/>
        <v>0</v>
      </c>
      <c r="AY563">
        <f t="shared" si="148"/>
        <v>0</v>
      </c>
      <c r="AZ563">
        <f t="shared" si="149"/>
        <v>0</v>
      </c>
      <c r="BA563">
        <f t="shared" si="150"/>
        <v>0</v>
      </c>
      <c r="BB563">
        <f t="shared" si="151"/>
        <v>0</v>
      </c>
      <c r="BC563">
        <f t="shared" si="152"/>
        <v>0</v>
      </c>
      <c r="BD563">
        <f t="shared" si="153"/>
        <v>0</v>
      </c>
      <c r="BE563">
        <f t="shared" si="154"/>
        <v>0</v>
      </c>
      <c r="BF563">
        <f t="shared" si="155"/>
        <v>0</v>
      </c>
      <c r="BG563">
        <f t="shared" si="156"/>
        <v>0</v>
      </c>
      <c r="BH563">
        <f t="shared" si="157"/>
        <v>0</v>
      </c>
      <c r="BI563">
        <f t="shared" si="158"/>
        <v>0</v>
      </c>
      <c r="BJ563">
        <f t="shared" si="159"/>
        <v>0</v>
      </c>
      <c r="BK563" s="356" t="str">
        <f t="shared" si="160"/>
        <v/>
      </c>
      <c r="BL563" s="357">
        <f t="shared" si="161"/>
        <v>0</v>
      </c>
      <c r="BM563" s="358">
        <f t="shared" si="162"/>
        <v>0</v>
      </c>
      <c r="BN563" s="359">
        <f t="shared" si="117"/>
        <v>0</v>
      </c>
      <c r="BO563" s="356" t="str">
        <f t="shared" si="163"/>
        <v/>
      </c>
      <c r="BP563" s="360">
        <f t="shared" si="164"/>
        <v>0</v>
      </c>
      <c r="BQ563" s="358">
        <f t="shared" si="165"/>
        <v>0</v>
      </c>
      <c r="BR563" s="359">
        <f t="shared" si="121"/>
        <v>0</v>
      </c>
      <c r="BS563" s="356" t="str">
        <f t="shared" si="166"/>
        <v/>
      </c>
      <c r="BT563" s="357">
        <f t="shared" si="167"/>
        <v>0</v>
      </c>
      <c r="BU563" s="358">
        <f t="shared" si="168"/>
        <v>0</v>
      </c>
      <c r="BV563" s="359">
        <f t="shared" si="125"/>
        <v>0</v>
      </c>
      <c r="BW563" s="293">
        <f t="shared" si="169"/>
        <v>0</v>
      </c>
      <c r="BX563" s="352" t="str">
        <f>IF(BW563=0,"",
IF(SUM($BW$512:BW563)=1,BY563,
IF($BW$632&gt;SUM($BW$512:BW563),_xlfn.CONCAT(", ",BY563),
IF($BW$632=SUM($BW$512:BW563),_xlfn.CONCAT(" y ",BY563)))))</f>
        <v/>
      </c>
      <c r="BY563" s="120" t="s">
        <v>5223</v>
      </c>
      <c r="BZ563" s="290">
        <f t="shared" si="170"/>
        <v>0</v>
      </c>
      <c r="CA563" s="293">
        <f t="shared" si="128"/>
        <v>0</v>
      </c>
      <c r="CB563" s="283" t="str">
        <f>IF(CA563=0,"",
IF(SUM($CA$512:CA563)=1,CC563,
IF($CA$632&gt;SUM($CA$512:CA563),_xlfn.CONCAT(", ",CC563),
IF($CA$632=SUM($CA$512:CA563),_xlfn.CONCAT(" y ",CC563)))))</f>
        <v/>
      </c>
      <c r="CC563" s="120" t="s">
        <v>5223</v>
      </c>
    </row>
    <row r="564" spans="1:81" ht="15" customHeight="1">
      <c r="A564" s="62"/>
      <c r="B564" s="8"/>
      <c r="C564" s="35" t="s">
        <v>5224</v>
      </c>
      <c r="D564" s="800" t="str">
        <f>IF(CNGE_2026_M1_Secc1_Sub1!$D93="","",CNGE_2026_M1_Secc1_Sub1!$D93)</f>
        <v/>
      </c>
      <c r="E564" s="723"/>
      <c r="F564" s="723"/>
      <c r="G564" s="723"/>
      <c r="H564" s="723"/>
      <c r="I564" s="724"/>
      <c r="J564" s="637" t="str">
        <f t="shared" si="129"/>
        <v/>
      </c>
      <c r="K564" s="637" t="str">
        <f t="shared" si="130"/>
        <v/>
      </c>
      <c r="L564" s="637" t="str">
        <f t="shared" si="131"/>
        <v/>
      </c>
      <c r="M564" s="638"/>
      <c r="N564" s="638"/>
      <c r="O564" s="638"/>
      <c r="P564" s="638"/>
      <c r="Q564" s="638"/>
      <c r="R564" s="638"/>
      <c r="S564" s="638"/>
      <c r="T564" s="638"/>
      <c r="U564" s="638"/>
      <c r="V564" s="638"/>
      <c r="W564" s="638"/>
      <c r="X564" s="638"/>
      <c r="Y564" s="638"/>
      <c r="Z564" s="638"/>
      <c r="AA564" s="638"/>
      <c r="AB564" s="638"/>
      <c r="AC564" s="638"/>
      <c r="AD564" s="638"/>
      <c r="AI564" t="str">
        <f t="shared" si="132"/>
        <v/>
      </c>
      <c r="AJ564">
        <f t="shared" si="133"/>
        <v>0</v>
      </c>
      <c r="AK564">
        <f t="shared" si="134"/>
        <v>0</v>
      </c>
      <c r="AL564">
        <f t="shared" si="135"/>
        <v>0</v>
      </c>
      <c r="AM564">
        <f t="shared" si="136"/>
        <v>0</v>
      </c>
      <c r="AN564">
        <f t="shared" si="137"/>
        <v>0</v>
      </c>
      <c r="AO564">
        <f t="shared" si="138"/>
        <v>0</v>
      </c>
      <c r="AP564">
        <f t="shared" si="139"/>
        <v>0</v>
      </c>
      <c r="AQ564">
        <f t="shared" si="140"/>
        <v>0</v>
      </c>
      <c r="AR564">
        <f t="shared" si="141"/>
        <v>0</v>
      </c>
      <c r="AS564">
        <f t="shared" si="142"/>
        <v>0</v>
      </c>
      <c r="AT564">
        <f t="shared" si="143"/>
        <v>0</v>
      </c>
      <c r="AU564">
        <f t="shared" si="144"/>
        <v>0</v>
      </c>
      <c r="AV564">
        <f t="shared" si="145"/>
        <v>0</v>
      </c>
      <c r="AW564">
        <f t="shared" si="146"/>
        <v>0</v>
      </c>
      <c r="AX564">
        <f t="shared" si="147"/>
        <v>0</v>
      </c>
      <c r="AY564">
        <f t="shared" si="148"/>
        <v>0</v>
      </c>
      <c r="AZ564">
        <f t="shared" si="149"/>
        <v>0</v>
      </c>
      <c r="BA564">
        <f t="shared" si="150"/>
        <v>0</v>
      </c>
      <c r="BB564">
        <f t="shared" si="151"/>
        <v>0</v>
      </c>
      <c r="BC564">
        <f t="shared" si="152"/>
        <v>0</v>
      </c>
      <c r="BD564">
        <f t="shared" si="153"/>
        <v>0</v>
      </c>
      <c r="BE564">
        <f t="shared" si="154"/>
        <v>0</v>
      </c>
      <c r="BF564">
        <f t="shared" si="155"/>
        <v>0</v>
      </c>
      <c r="BG564">
        <f t="shared" si="156"/>
        <v>0</v>
      </c>
      <c r="BH564">
        <f t="shared" si="157"/>
        <v>0</v>
      </c>
      <c r="BI564">
        <f t="shared" si="158"/>
        <v>0</v>
      </c>
      <c r="BJ564">
        <f t="shared" si="159"/>
        <v>0</v>
      </c>
      <c r="BK564" s="356" t="str">
        <f t="shared" si="160"/>
        <v/>
      </c>
      <c r="BL564" s="357">
        <f t="shared" si="161"/>
        <v>0</v>
      </c>
      <c r="BM564" s="358">
        <f t="shared" si="162"/>
        <v>0</v>
      </c>
      <c r="BN564" s="359">
        <f t="shared" si="117"/>
        <v>0</v>
      </c>
      <c r="BO564" s="356" t="str">
        <f t="shared" si="163"/>
        <v/>
      </c>
      <c r="BP564" s="360">
        <f t="shared" si="164"/>
        <v>0</v>
      </c>
      <c r="BQ564" s="358">
        <f t="shared" si="165"/>
        <v>0</v>
      </c>
      <c r="BR564" s="359">
        <f t="shared" si="121"/>
        <v>0</v>
      </c>
      <c r="BS564" s="356" t="str">
        <f t="shared" si="166"/>
        <v/>
      </c>
      <c r="BT564" s="357">
        <f t="shared" si="167"/>
        <v>0</v>
      </c>
      <c r="BU564" s="358">
        <f t="shared" si="168"/>
        <v>0</v>
      </c>
      <c r="BV564" s="359">
        <f t="shared" si="125"/>
        <v>0</v>
      </c>
      <c r="BW564" s="293">
        <f t="shared" si="169"/>
        <v>0</v>
      </c>
      <c r="BX564" s="352" t="str">
        <f>IF(BW564=0,"",
IF(SUM($BW$512:BW564)=1,BY564,
IF($BW$632&gt;SUM($BW$512:BW564),_xlfn.CONCAT(", ",BY564),
IF($BW$632=SUM($BW$512:BW564),_xlfn.CONCAT(" y ",BY564)))))</f>
        <v/>
      </c>
      <c r="BY564" s="120" t="s">
        <v>5225</v>
      </c>
      <c r="BZ564" s="290">
        <f t="shared" si="170"/>
        <v>0</v>
      </c>
      <c r="CA564" s="293">
        <f t="shared" si="128"/>
        <v>0</v>
      </c>
      <c r="CB564" s="283" t="str">
        <f>IF(CA564=0,"",
IF(SUM($CA$512:CA564)=1,CC564,
IF($CA$632&gt;SUM($CA$512:CA564),_xlfn.CONCAT(", ",CC564),
IF($CA$632=SUM($CA$512:CA564),_xlfn.CONCAT(" y ",CC564)))))</f>
        <v/>
      </c>
      <c r="CC564" s="120" t="s">
        <v>5225</v>
      </c>
    </row>
    <row r="565" spans="1:81" ht="15" customHeight="1">
      <c r="A565" s="62"/>
      <c r="B565" s="8"/>
      <c r="C565" s="35" t="s">
        <v>5226</v>
      </c>
      <c r="D565" s="800" t="str">
        <f>IF(CNGE_2026_M1_Secc1_Sub1!$D94="","",CNGE_2026_M1_Secc1_Sub1!$D94)</f>
        <v/>
      </c>
      <c r="E565" s="723"/>
      <c r="F565" s="723"/>
      <c r="G565" s="723"/>
      <c r="H565" s="723"/>
      <c r="I565" s="724"/>
      <c r="J565" s="637" t="str">
        <f t="shared" si="129"/>
        <v/>
      </c>
      <c r="K565" s="637" t="str">
        <f t="shared" si="130"/>
        <v/>
      </c>
      <c r="L565" s="637" t="str">
        <f t="shared" si="131"/>
        <v/>
      </c>
      <c r="M565" s="638"/>
      <c r="N565" s="638"/>
      <c r="O565" s="638"/>
      <c r="P565" s="638"/>
      <c r="Q565" s="638"/>
      <c r="R565" s="638"/>
      <c r="S565" s="638"/>
      <c r="T565" s="638"/>
      <c r="U565" s="638"/>
      <c r="V565" s="638"/>
      <c r="W565" s="638"/>
      <c r="X565" s="638"/>
      <c r="Y565" s="638"/>
      <c r="Z565" s="638"/>
      <c r="AA565" s="638"/>
      <c r="AB565" s="638"/>
      <c r="AC565" s="638"/>
      <c r="AD565" s="638"/>
      <c r="AI565" t="str">
        <f t="shared" si="132"/>
        <v/>
      </c>
      <c r="AJ565">
        <f t="shared" si="133"/>
        <v>0</v>
      </c>
      <c r="AK565">
        <f t="shared" si="134"/>
        <v>0</v>
      </c>
      <c r="AL565">
        <f t="shared" si="135"/>
        <v>0</v>
      </c>
      <c r="AM565">
        <f t="shared" si="136"/>
        <v>0</v>
      </c>
      <c r="AN565">
        <f t="shared" si="137"/>
        <v>0</v>
      </c>
      <c r="AO565">
        <f t="shared" si="138"/>
        <v>0</v>
      </c>
      <c r="AP565">
        <f t="shared" si="139"/>
        <v>0</v>
      </c>
      <c r="AQ565">
        <f t="shared" si="140"/>
        <v>0</v>
      </c>
      <c r="AR565">
        <f t="shared" si="141"/>
        <v>0</v>
      </c>
      <c r="AS565">
        <f t="shared" si="142"/>
        <v>0</v>
      </c>
      <c r="AT565">
        <f t="shared" si="143"/>
        <v>0</v>
      </c>
      <c r="AU565">
        <f t="shared" si="144"/>
        <v>0</v>
      </c>
      <c r="AV565">
        <f t="shared" si="145"/>
        <v>0</v>
      </c>
      <c r="AW565">
        <f t="shared" si="146"/>
        <v>0</v>
      </c>
      <c r="AX565">
        <f t="shared" si="147"/>
        <v>0</v>
      </c>
      <c r="AY565">
        <f t="shared" si="148"/>
        <v>0</v>
      </c>
      <c r="AZ565">
        <f t="shared" si="149"/>
        <v>0</v>
      </c>
      <c r="BA565">
        <f t="shared" si="150"/>
        <v>0</v>
      </c>
      <c r="BB565">
        <f t="shared" si="151"/>
        <v>0</v>
      </c>
      <c r="BC565">
        <f t="shared" si="152"/>
        <v>0</v>
      </c>
      <c r="BD565">
        <f t="shared" si="153"/>
        <v>0</v>
      </c>
      <c r="BE565">
        <f t="shared" si="154"/>
        <v>0</v>
      </c>
      <c r="BF565">
        <f t="shared" si="155"/>
        <v>0</v>
      </c>
      <c r="BG565">
        <f t="shared" si="156"/>
        <v>0</v>
      </c>
      <c r="BH565">
        <f t="shared" si="157"/>
        <v>0</v>
      </c>
      <c r="BI565">
        <f t="shared" si="158"/>
        <v>0</v>
      </c>
      <c r="BJ565">
        <f t="shared" si="159"/>
        <v>0</v>
      </c>
      <c r="BK565" s="356" t="str">
        <f t="shared" si="160"/>
        <v/>
      </c>
      <c r="BL565" s="357">
        <f t="shared" si="161"/>
        <v>0</v>
      </c>
      <c r="BM565" s="358">
        <f t="shared" si="162"/>
        <v>0</v>
      </c>
      <c r="BN565" s="359">
        <f t="shared" si="117"/>
        <v>0</v>
      </c>
      <c r="BO565" s="356" t="str">
        <f t="shared" si="163"/>
        <v/>
      </c>
      <c r="BP565" s="360">
        <f t="shared" si="164"/>
        <v>0</v>
      </c>
      <c r="BQ565" s="358">
        <f t="shared" si="165"/>
        <v>0</v>
      </c>
      <c r="BR565" s="359">
        <f t="shared" si="121"/>
        <v>0</v>
      </c>
      <c r="BS565" s="356" t="str">
        <f t="shared" si="166"/>
        <v/>
      </c>
      <c r="BT565" s="357">
        <f t="shared" si="167"/>
        <v>0</v>
      </c>
      <c r="BU565" s="358">
        <f t="shared" si="168"/>
        <v>0</v>
      </c>
      <c r="BV565" s="359">
        <f t="shared" si="125"/>
        <v>0</v>
      </c>
      <c r="BW565" s="293">
        <f t="shared" si="169"/>
        <v>0</v>
      </c>
      <c r="BX565" s="352" t="str">
        <f>IF(BW565=0,"",
IF(SUM($BW$512:BW565)=1,BY565,
IF($BW$632&gt;SUM($BW$512:BW565),_xlfn.CONCAT(", ",BY565),
IF($BW$632=SUM($BW$512:BW565),_xlfn.CONCAT(" y ",BY565)))))</f>
        <v/>
      </c>
      <c r="BY565" s="120" t="s">
        <v>5227</v>
      </c>
      <c r="BZ565" s="290">
        <f t="shared" si="170"/>
        <v>0</v>
      </c>
      <c r="CA565" s="293">
        <f t="shared" si="128"/>
        <v>0</v>
      </c>
      <c r="CB565" s="283" t="str">
        <f>IF(CA565=0,"",
IF(SUM($CA$512:CA565)=1,CC565,
IF($CA$632&gt;SUM($CA$512:CA565),_xlfn.CONCAT(", ",CC565),
IF($CA$632=SUM($CA$512:CA565),_xlfn.CONCAT(" y ",CC565)))))</f>
        <v/>
      </c>
      <c r="CC565" s="120" t="s">
        <v>5227</v>
      </c>
    </row>
    <row r="566" spans="1:81" ht="15" customHeight="1">
      <c r="A566" s="62"/>
      <c r="B566" s="8"/>
      <c r="C566" s="35" t="s">
        <v>5228</v>
      </c>
      <c r="D566" s="800" t="str">
        <f>IF(CNGE_2026_M1_Secc1_Sub1!$D95="","",CNGE_2026_M1_Secc1_Sub1!$D95)</f>
        <v/>
      </c>
      <c r="E566" s="723"/>
      <c r="F566" s="723"/>
      <c r="G566" s="723"/>
      <c r="H566" s="723"/>
      <c r="I566" s="724"/>
      <c r="J566" s="637" t="str">
        <f t="shared" si="129"/>
        <v/>
      </c>
      <c r="K566" s="637" t="str">
        <f t="shared" si="130"/>
        <v/>
      </c>
      <c r="L566" s="637" t="str">
        <f t="shared" si="131"/>
        <v/>
      </c>
      <c r="M566" s="638"/>
      <c r="N566" s="638"/>
      <c r="O566" s="638"/>
      <c r="P566" s="638"/>
      <c r="Q566" s="638"/>
      <c r="R566" s="638"/>
      <c r="S566" s="638"/>
      <c r="T566" s="638"/>
      <c r="U566" s="638"/>
      <c r="V566" s="638"/>
      <c r="W566" s="638"/>
      <c r="X566" s="638"/>
      <c r="Y566" s="638"/>
      <c r="Z566" s="638"/>
      <c r="AA566" s="638"/>
      <c r="AB566" s="638"/>
      <c r="AC566" s="638"/>
      <c r="AD566" s="638"/>
      <c r="AI566" t="str">
        <f t="shared" si="132"/>
        <v/>
      </c>
      <c r="AJ566">
        <f t="shared" si="133"/>
        <v>0</v>
      </c>
      <c r="AK566">
        <f t="shared" si="134"/>
        <v>0</v>
      </c>
      <c r="AL566">
        <f t="shared" si="135"/>
        <v>0</v>
      </c>
      <c r="AM566">
        <f t="shared" si="136"/>
        <v>0</v>
      </c>
      <c r="AN566">
        <f t="shared" si="137"/>
        <v>0</v>
      </c>
      <c r="AO566">
        <f t="shared" si="138"/>
        <v>0</v>
      </c>
      <c r="AP566">
        <f t="shared" si="139"/>
        <v>0</v>
      </c>
      <c r="AQ566">
        <f t="shared" si="140"/>
        <v>0</v>
      </c>
      <c r="AR566">
        <f t="shared" si="141"/>
        <v>0</v>
      </c>
      <c r="AS566">
        <f t="shared" si="142"/>
        <v>0</v>
      </c>
      <c r="AT566">
        <f t="shared" si="143"/>
        <v>0</v>
      </c>
      <c r="AU566">
        <f t="shared" si="144"/>
        <v>0</v>
      </c>
      <c r="AV566">
        <f t="shared" si="145"/>
        <v>0</v>
      </c>
      <c r="AW566">
        <f t="shared" si="146"/>
        <v>0</v>
      </c>
      <c r="AX566">
        <f t="shared" si="147"/>
        <v>0</v>
      </c>
      <c r="AY566">
        <f t="shared" si="148"/>
        <v>0</v>
      </c>
      <c r="AZ566">
        <f t="shared" si="149"/>
        <v>0</v>
      </c>
      <c r="BA566">
        <f t="shared" si="150"/>
        <v>0</v>
      </c>
      <c r="BB566">
        <f t="shared" si="151"/>
        <v>0</v>
      </c>
      <c r="BC566">
        <f t="shared" si="152"/>
        <v>0</v>
      </c>
      <c r="BD566">
        <f t="shared" si="153"/>
        <v>0</v>
      </c>
      <c r="BE566">
        <f t="shared" si="154"/>
        <v>0</v>
      </c>
      <c r="BF566">
        <f t="shared" si="155"/>
        <v>0</v>
      </c>
      <c r="BG566">
        <f t="shared" si="156"/>
        <v>0</v>
      </c>
      <c r="BH566">
        <f t="shared" si="157"/>
        <v>0</v>
      </c>
      <c r="BI566">
        <f t="shared" si="158"/>
        <v>0</v>
      </c>
      <c r="BJ566">
        <f t="shared" si="159"/>
        <v>0</v>
      </c>
      <c r="BK566" s="356" t="str">
        <f t="shared" si="160"/>
        <v/>
      </c>
      <c r="BL566" s="357">
        <f t="shared" si="161"/>
        <v>0</v>
      </c>
      <c r="BM566" s="358">
        <f t="shared" si="162"/>
        <v>0</v>
      </c>
      <c r="BN566" s="359">
        <f t="shared" si="117"/>
        <v>0</v>
      </c>
      <c r="BO566" s="356" t="str">
        <f t="shared" si="163"/>
        <v/>
      </c>
      <c r="BP566" s="360">
        <f t="shared" si="164"/>
        <v>0</v>
      </c>
      <c r="BQ566" s="358">
        <f t="shared" si="165"/>
        <v>0</v>
      </c>
      <c r="BR566" s="359">
        <f t="shared" si="121"/>
        <v>0</v>
      </c>
      <c r="BS566" s="356" t="str">
        <f t="shared" si="166"/>
        <v/>
      </c>
      <c r="BT566" s="357">
        <f t="shared" si="167"/>
        <v>0</v>
      </c>
      <c r="BU566" s="358">
        <f t="shared" si="168"/>
        <v>0</v>
      </c>
      <c r="BV566" s="359">
        <f t="shared" si="125"/>
        <v>0</v>
      </c>
      <c r="BW566" s="293">
        <f t="shared" si="169"/>
        <v>0</v>
      </c>
      <c r="BX566" s="352" t="str">
        <f>IF(BW566=0,"",
IF(SUM($BW$512:BW566)=1,BY566,
IF($BW$632&gt;SUM($BW$512:BW566),_xlfn.CONCAT(", ",BY566),
IF($BW$632=SUM($BW$512:BW566),_xlfn.CONCAT(" y ",BY566)))))</f>
        <v/>
      </c>
      <c r="BY566" s="120" t="s">
        <v>5229</v>
      </c>
      <c r="BZ566" s="290">
        <f t="shared" si="170"/>
        <v>0</v>
      </c>
      <c r="CA566" s="293">
        <f t="shared" si="128"/>
        <v>0</v>
      </c>
      <c r="CB566" s="283" t="str">
        <f>IF(CA566=0,"",
IF(SUM($CA$512:CA566)=1,CC566,
IF($CA$632&gt;SUM($CA$512:CA566),_xlfn.CONCAT(", ",CC566),
IF($CA$632=SUM($CA$512:CA566),_xlfn.CONCAT(" y ",CC566)))))</f>
        <v/>
      </c>
      <c r="CC566" s="120" t="s">
        <v>5229</v>
      </c>
    </row>
    <row r="567" spans="1:81" ht="15" customHeight="1">
      <c r="A567" s="62"/>
      <c r="B567" s="8"/>
      <c r="C567" s="35" t="s">
        <v>5230</v>
      </c>
      <c r="D567" s="800" t="str">
        <f>IF(CNGE_2026_M1_Secc1_Sub1!$D96="","",CNGE_2026_M1_Secc1_Sub1!$D96)</f>
        <v/>
      </c>
      <c r="E567" s="723"/>
      <c r="F567" s="723"/>
      <c r="G567" s="723"/>
      <c r="H567" s="723"/>
      <c r="I567" s="724"/>
      <c r="J567" s="637" t="str">
        <f t="shared" si="129"/>
        <v/>
      </c>
      <c r="K567" s="637" t="str">
        <f t="shared" si="130"/>
        <v/>
      </c>
      <c r="L567" s="637" t="str">
        <f t="shared" si="131"/>
        <v/>
      </c>
      <c r="M567" s="638"/>
      <c r="N567" s="638"/>
      <c r="O567" s="638"/>
      <c r="P567" s="638"/>
      <c r="Q567" s="638"/>
      <c r="R567" s="638"/>
      <c r="S567" s="638"/>
      <c r="T567" s="638"/>
      <c r="U567" s="638"/>
      <c r="V567" s="638"/>
      <c r="W567" s="638"/>
      <c r="X567" s="638"/>
      <c r="Y567" s="638"/>
      <c r="Z567" s="638"/>
      <c r="AA567" s="638"/>
      <c r="AB567" s="638"/>
      <c r="AC567" s="638"/>
      <c r="AD567" s="638"/>
      <c r="AI567" t="str">
        <f t="shared" si="132"/>
        <v/>
      </c>
      <c r="AJ567">
        <f t="shared" si="133"/>
        <v>0</v>
      </c>
      <c r="AK567">
        <f t="shared" si="134"/>
        <v>0</v>
      </c>
      <c r="AL567">
        <f t="shared" si="135"/>
        <v>0</v>
      </c>
      <c r="AM567">
        <f t="shared" si="136"/>
        <v>0</v>
      </c>
      <c r="AN567">
        <f t="shared" si="137"/>
        <v>0</v>
      </c>
      <c r="AO567">
        <f t="shared" si="138"/>
        <v>0</v>
      </c>
      <c r="AP567">
        <f t="shared" si="139"/>
        <v>0</v>
      </c>
      <c r="AQ567">
        <f t="shared" si="140"/>
        <v>0</v>
      </c>
      <c r="AR567">
        <f t="shared" si="141"/>
        <v>0</v>
      </c>
      <c r="AS567">
        <f t="shared" si="142"/>
        <v>0</v>
      </c>
      <c r="AT567">
        <f t="shared" si="143"/>
        <v>0</v>
      </c>
      <c r="AU567">
        <f t="shared" si="144"/>
        <v>0</v>
      </c>
      <c r="AV567">
        <f t="shared" si="145"/>
        <v>0</v>
      </c>
      <c r="AW567">
        <f t="shared" si="146"/>
        <v>0</v>
      </c>
      <c r="AX567">
        <f t="shared" si="147"/>
        <v>0</v>
      </c>
      <c r="AY567">
        <f t="shared" si="148"/>
        <v>0</v>
      </c>
      <c r="AZ567">
        <f t="shared" si="149"/>
        <v>0</v>
      </c>
      <c r="BA567">
        <f t="shared" si="150"/>
        <v>0</v>
      </c>
      <c r="BB567">
        <f t="shared" si="151"/>
        <v>0</v>
      </c>
      <c r="BC567">
        <f t="shared" si="152"/>
        <v>0</v>
      </c>
      <c r="BD567">
        <f t="shared" si="153"/>
        <v>0</v>
      </c>
      <c r="BE567">
        <f t="shared" si="154"/>
        <v>0</v>
      </c>
      <c r="BF567">
        <f t="shared" si="155"/>
        <v>0</v>
      </c>
      <c r="BG567">
        <f t="shared" si="156"/>
        <v>0</v>
      </c>
      <c r="BH567">
        <f t="shared" si="157"/>
        <v>0</v>
      </c>
      <c r="BI567">
        <f t="shared" si="158"/>
        <v>0</v>
      </c>
      <c r="BJ567">
        <f t="shared" si="159"/>
        <v>0</v>
      </c>
      <c r="BK567" s="356" t="str">
        <f t="shared" si="160"/>
        <v/>
      </c>
      <c r="BL567" s="357">
        <f t="shared" si="161"/>
        <v>0</v>
      </c>
      <c r="BM567" s="358">
        <f t="shared" si="162"/>
        <v>0</v>
      </c>
      <c r="BN567" s="359">
        <f t="shared" si="117"/>
        <v>0</v>
      </c>
      <c r="BO567" s="356" t="str">
        <f t="shared" si="163"/>
        <v/>
      </c>
      <c r="BP567" s="360">
        <f t="shared" si="164"/>
        <v>0</v>
      </c>
      <c r="BQ567" s="358">
        <f t="shared" si="165"/>
        <v>0</v>
      </c>
      <c r="BR567" s="359">
        <f t="shared" si="121"/>
        <v>0</v>
      </c>
      <c r="BS567" s="356" t="str">
        <f t="shared" si="166"/>
        <v/>
      </c>
      <c r="BT567" s="357">
        <f t="shared" si="167"/>
        <v>0</v>
      </c>
      <c r="BU567" s="358">
        <f t="shared" si="168"/>
        <v>0</v>
      </c>
      <c r="BV567" s="359">
        <f t="shared" si="125"/>
        <v>0</v>
      </c>
      <c r="BW567" s="293">
        <f t="shared" si="169"/>
        <v>0</v>
      </c>
      <c r="BX567" s="352" t="str">
        <f>IF(BW567=0,"",
IF(SUM($BW$512:BW567)=1,BY567,
IF($BW$632&gt;SUM($BW$512:BW567),_xlfn.CONCAT(", ",BY567),
IF($BW$632=SUM($BW$512:BW567),_xlfn.CONCAT(" y ",BY567)))))</f>
        <v/>
      </c>
      <c r="BY567" s="120" t="s">
        <v>5231</v>
      </c>
      <c r="BZ567" s="290">
        <f t="shared" si="170"/>
        <v>0</v>
      </c>
      <c r="CA567" s="293">
        <f t="shared" si="128"/>
        <v>0</v>
      </c>
      <c r="CB567" s="283" t="str">
        <f>IF(CA567=0,"",
IF(SUM($CA$512:CA567)=1,CC567,
IF($CA$632&gt;SUM($CA$512:CA567),_xlfn.CONCAT(", ",CC567),
IF($CA$632=SUM($CA$512:CA567),_xlfn.CONCAT(" y ",CC567)))))</f>
        <v/>
      </c>
      <c r="CC567" s="120" t="s">
        <v>5231</v>
      </c>
    </row>
    <row r="568" spans="1:81" ht="15" customHeight="1">
      <c r="A568" s="62"/>
      <c r="B568" s="8"/>
      <c r="C568" s="35" t="s">
        <v>5232</v>
      </c>
      <c r="D568" s="800" t="str">
        <f>IF(CNGE_2026_M1_Secc1_Sub1!$D97="","",CNGE_2026_M1_Secc1_Sub1!$D97)</f>
        <v/>
      </c>
      <c r="E568" s="723"/>
      <c r="F568" s="723"/>
      <c r="G568" s="723"/>
      <c r="H568" s="723"/>
      <c r="I568" s="724"/>
      <c r="J568" s="637" t="str">
        <f t="shared" si="129"/>
        <v/>
      </c>
      <c r="K568" s="637" t="str">
        <f t="shared" si="130"/>
        <v/>
      </c>
      <c r="L568" s="637" t="str">
        <f t="shared" si="131"/>
        <v/>
      </c>
      <c r="M568" s="638"/>
      <c r="N568" s="638"/>
      <c r="O568" s="638"/>
      <c r="P568" s="638"/>
      <c r="Q568" s="638"/>
      <c r="R568" s="638"/>
      <c r="S568" s="638"/>
      <c r="T568" s="638"/>
      <c r="U568" s="638"/>
      <c r="V568" s="638"/>
      <c r="W568" s="638"/>
      <c r="X568" s="638"/>
      <c r="Y568" s="638"/>
      <c r="Z568" s="638"/>
      <c r="AA568" s="638"/>
      <c r="AB568" s="638"/>
      <c r="AC568" s="638"/>
      <c r="AD568" s="638"/>
      <c r="AI568" t="str">
        <f t="shared" si="132"/>
        <v/>
      </c>
      <c r="AJ568">
        <f t="shared" si="133"/>
        <v>0</v>
      </c>
      <c r="AK568">
        <f t="shared" si="134"/>
        <v>0</v>
      </c>
      <c r="AL568">
        <f t="shared" si="135"/>
        <v>0</v>
      </c>
      <c r="AM568">
        <f t="shared" si="136"/>
        <v>0</v>
      </c>
      <c r="AN568">
        <f t="shared" si="137"/>
        <v>0</v>
      </c>
      <c r="AO568">
        <f t="shared" si="138"/>
        <v>0</v>
      </c>
      <c r="AP568">
        <f t="shared" si="139"/>
        <v>0</v>
      </c>
      <c r="AQ568">
        <f t="shared" si="140"/>
        <v>0</v>
      </c>
      <c r="AR568">
        <f t="shared" si="141"/>
        <v>0</v>
      </c>
      <c r="AS568">
        <f t="shared" si="142"/>
        <v>0</v>
      </c>
      <c r="AT568">
        <f t="shared" si="143"/>
        <v>0</v>
      </c>
      <c r="AU568">
        <f t="shared" si="144"/>
        <v>0</v>
      </c>
      <c r="AV568">
        <f t="shared" si="145"/>
        <v>0</v>
      </c>
      <c r="AW568">
        <f t="shared" si="146"/>
        <v>0</v>
      </c>
      <c r="AX568">
        <f t="shared" si="147"/>
        <v>0</v>
      </c>
      <c r="AY568">
        <f t="shared" si="148"/>
        <v>0</v>
      </c>
      <c r="AZ568">
        <f t="shared" si="149"/>
        <v>0</v>
      </c>
      <c r="BA568">
        <f t="shared" si="150"/>
        <v>0</v>
      </c>
      <c r="BB568">
        <f t="shared" si="151"/>
        <v>0</v>
      </c>
      <c r="BC568">
        <f t="shared" si="152"/>
        <v>0</v>
      </c>
      <c r="BD568">
        <f t="shared" si="153"/>
        <v>0</v>
      </c>
      <c r="BE568">
        <f t="shared" si="154"/>
        <v>0</v>
      </c>
      <c r="BF568">
        <f t="shared" si="155"/>
        <v>0</v>
      </c>
      <c r="BG568">
        <f t="shared" si="156"/>
        <v>0</v>
      </c>
      <c r="BH568">
        <f t="shared" si="157"/>
        <v>0</v>
      </c>
      <c r="BI568">
        <f t="shared" si="158"/>
        <v>0</v>
      </c>
      <c r="BJ568">
        <f t="shared" si="159"/>
        <v>0</v>
      </c>
      <c r="BK568" s="356" t="str">
        <f t="shared" si="160"/>
        <v/>
      </c>
      <c r="BL568" s="357">
        <f t="shared" si="161"/>
        <v>0</v>
      </c>
      <c r="BM568" s="358">
        <f t="shared" si="162"/>
        <v>0</v>
      </c>
      <c r="BN568" s="359">
        <f t="shared" si="117"/>
        <v>0</v>
      </c>
      <c r="BO568" s="356" t="str">
        <f t="shared" si="163"/>
        <v/>
      </c>
      <c r="BP568" s="360">
        <f t="shared" si="164"/>
        <v>0</v>
      </c>
      <c r="BQ568" s="358">
        <f t="shared" si="165"/>
        <v>0</v>
      </c>
      <c r="BR568" s="359">
        <f t="shared" si="121"/>
        <v>0</v>
      </c>
      <c r="BS568" s="356" t="str">
        <f t="shared" si="166"/>
        <v/>
      </c>
      <c r="BT568" s="357">
        <f t="shared" si="167"/>
        <v>0</v>
      </c>
      <c r="BU568" s="358">
        <f t="shared" si="168"/>
        <v>0</v>
      </c>
      <c r="BV568" s="359">
        <f t="shared" si="125"/>
        <v>0</v>
      </c>
      <c r="BW568" s="293">
        <f t="shared" si="169"/>
        <v>0</v>
      </c>
      <c r="BX568" s="352" t="str">
        <f>IF(BW568=0,"",
IF(SUM($BW$512:BW568)=1,BY568,
IF($BW$632&gt;SUM($BW$512:BW568),_xlfn.CONCAT(", ",BY568),
IF($BW$632=SUM($BW$512:BW568),_xlfn.CONCAT(" y ",BY568)))))</f>
        <v/>
      </c>
      <c r="BY568" s="120" t="s">
        <v>5233</v>
      </c>
      <c r="BZ568" s="290">
        <f t="shared" si="170"/>
        <v>0</v>
      </c>
      <c r="CA568" s="293">
        <f t="shared" si="128"/>
        <v>0</v>
      </c>
      <c r="CB568" s="283" t="str">
        <f>IF(CA568=0,"",
IF(SUM($CA$512:CA568)=1,CC568,
IF($CA$632&gt;SUM($CA$512:CA568),_xlfn.CONCAT(", ",CC568),
IF($CA$632=SUM($CA$512:CA568),_xlfn.CONCAT(" y ",CC568)))))</f>
        <v/>
      </c>
      <c r="CC568" s="120" t="s">
        <v>5233</v>
      </c>
    </row>
    <row r="569" spans="1:81" ht="15" customHeight="1">
      <c r="A569" s="62"/>
      <c r="B569" s="8"/>
      <c r="C569" s="35" t="s">
        <v>5234</v>
      </c>
      <c r="D569" s="800" t="str">
        <f>IF(CNGE_2026_M1_Secc1_Sub1!$D98="","",CNGE_2026_M1_Secc1_Sub1!$D98)</f>
        <v/>
      </c>
      <c r="E569" s="723"/>
      <c r="F569" s="723"/>
      <c r="G569" s="723"/>
      <c r="H569" s="723"/>
      <c r="I569" s="724"/>
      <c r="J569" s="637" t="str">
        <f t="shared" si="129"/>
        <v/>
      </c>
      <c r="K569" s="637" t="str">
        <f t="shared" si="130"/>
        <v/>
      </c>
      <c r="L569" s="637" t="str">
        <f t="shared" si="131"/>
        <v/>
      </c>
      <c r="M569" s="638"/>
      <c r="N569" s="638"/>
      <c r="O569" s="638"/>
      <c r="P569" s="638"/>
      <c r="Q569" s="638"/>
      <c r="R569" s="638"/>
      <c r="S569" s="638"/>
      <c r="T569" s="638"/>
      <c r="U569" s="638"/>
      <c r="V569" s="638"/>
      <c r="W569" s="638"/>
      <c r="X569" s="638"/>
      <c r="Y569" s="638"/>
      <c r="Z569" s="638"/>
      <c r="AA569" s="638"/>
      <c r="AB569" s="638"/>
      <c r="AC569" s="638"/>
      <c r="AD569" s="638"/>
      <c r="AI569" t="str">
        <f t="shared" si="132"/>
        <v/>
      </c>
      <c r="AJ569">
        <f t="shared" si="133"/>
        <v>0</v>
      </c>
      <c r="AK569">
        <f t="shared" si="134"/>
        <v>0</v>
      </c>
      <c r="AL569">
        <f t="shared" si="135"/>
        <v>0</v>
      </c>
      <c r="AM569">
        <f t="shared" si="136"/>
        <v>0</v>
      </c>
      <c r="AN569">
        <f t="shared" si="137"/>
        <v>0</v>
      </c>
      <c r="AO569">
        <f t="shared" si="138"/>
        <v>0</v>
      </c>
      <c r="AP569">
        <f t="shared" si="139"/>
        <v>0</v>
      </c>
      <c r="AQ569">
        <f t="shared" si="140"/>
        <v>0</v>
      </c>
      <c r="AR569">
        <f t="shared" si="141"/>
        <v>0</v>
      </c>
      <c r="AS569">
        <f t="shared" si="142"/>
        <v>0</v>
      </c>
      <c r="AT569">
        <f t="shared" si="143"/>
        <v>0</v>
      </c>
      <c r="AU569">
        <f t="shared" si="144"/>
        <v>0</v>
      </c>
      <c r="AV569">
        <f t="shared" si="145"/>
        <v>0</v>
      </c>
      <c r="AW569">
        <f t="shared" si="146"/>
        <v>0</v>
      </c>
      <c r="AX569">
        <f t="shared" si="147"/>
        <v>0</v>
      </c>
      <c r="AY569">
        <f t="shared" si="148"/>
        <v>0</v>
      </c>
      <c r="AZ569">
        <f t="shared" si="149"/>
        <v>0</v>
      </c>
      <c r="BA569">
        <f t="shared" si="150"/>
        <v>0</v>
      </c>
      <c r="BB569">
        <f t="shared" si="151"/>
        <v>0</v>
      </c>
      <c r="BC569">
        <f t="shared" si="152"/>
        <v>0</v>
      </c>
      <c r="BD569">
        <f t="shared" si="153"/>
        <v>0</v>
      </c>
      <c r="BE569">
        <f t="shared" si="154"/>
        <v>0</v>
      </c>
      <c r="BF569">
        <f t="shared" si="155"/>
        <v>0</v>
      </c>
      <c r="BG569">
        <f t="shared" si="156"/>
        <v>0</v>
      </c>
      <c r="BH569">
        <f t="shared" si="157"/>
        <v>0</v>
      </c>
      <c r="BI569">
        <f t="shared" si="158"/>
        <v>0</v>
      </c>
      <c r="BJ569">
        <f t="shared" si="159"/>
        <v>0</v>
      </c>
      <c r="BK569" s="356" t="str">
        <f t="shared" si="160"/>
        <v/>
      </c>
      <c r="BL569" s="357">
        <f t="shared" si="161"/>
        <v>0</v>
      </c>
      <c r="BM569" s="358">
        <f t="shared" si="162"/>
        <v>0</v>
      </c>
      <c r="BN569" s="359">
        <f t="shared" si="117"/>
        <v>0</v>
      </c>
      <c r="BO569" s="356" t="str">
        <f t="shared" si="163"/>
        <v/>
      </c>
      <c r="BP569" s="360">
        <f t="shared" si="164"/>
        <v>0</v>
      </c>
      <c r="BQ569" s="358">
        <f t="shared" si="165"/>
        <v>0</v>
      </c>
      <c r="BR569" s="359">
        <f t="shared" si="121"/>
        <v>0</v>
      </c>
      <c r="BS569" s="356" t="str">
        <f t="shared" si="166"/>
        <v/>
      </c>
      <c r="BT569" s="357">
        <f t="shared" si="167"/>
        <v>0</v>
      </c>
      <c r="BU569" s="358">
        <f t="shared" si="168"/>
        <v>0</v>
      </c>
      <c r="BV569" s="359">
        <f t="shared" si="125"/>
        <v>0</v>
      </c>
      <c r="BW569" s="293">
        <f t="shared" si="169"/>
        <v>0</v>
      </c>
      <c r="BX569" s="352" t="str">
        <f>IF(BW569=0,"",
IF(SUM($BW$512:BW569)=1,BY569,
IF($BW$632&gt;SUM($BW$512:BW569),_xlfn.CONCAT(", ",BY569),
IF($BW$632=SUM($BW$512:BW569),_xlfn.CONCAT(" y ",BY569)))))</f>
        <v/>
      </c>
      <c r="BY569" s="120" t="s">
        <v>5235</v>
      </c>
      <c r="BZ569" s="290">
        <f t="shared" si="170"/>
        <v>0</v>
      </c>
      <c r="CA569" s="293">
        <f t="shared" si="128"/>
        <v>0</v>
      </c>
      <c r="CB569" s="283" t="str">
        <f>IF(CA569=0,"",
IF(SUM($CA$512:CA569)=1,CC569,
IF($CA$632&gt;SUM($CA$512:CA569),_xlfn.CONCAT(", ",CC569),
IF($CA$632=SUM($CA$512:CA569),_xlfn.CONCAT(" y ",CC569)))))</f>
        <v/>
      </c>
      <c r="CC569" s="120" t="s">
        <v>5235</v>
      </c>
    </row>
    <row r="570" spans="1:81" ht="15" customHeight="1">
      <c r="A570" s="62"/>
      <c r="B570" s="8"/>
      <c r="C570" s="35" t="s">
        <v>5236</v>
      </c>
      <c r="D570" s="800" t="str">
        <f>IF(CNGE_2026_M1_Secc1_Sub1!$D99="","",CNGE_2026_M1_Secc1_Sub1!$D99)</f>
        <v/>
      </c>
      <c r="E570" s="723"/>
      <c r="F570" s="723"/>
      <c r="G570" s="723"/>
      <c r="H570" s="723"/>
      <c r="I570" s="724"/>
      <c r="J570" s="637" t="str">
        <f t="shared" si="129"/>
        <v/>
      </c>
      <c r="K570" s="637" t="str">
        <f t="shared" si="130"/>
        <v/>
      </c>
      <c r="L570" s="637" t="str">
        <f t="shared" si="131"/>
        <v/>
      </c>
      <c r="M570" s="638"/>
      <c r="N570" s="638"/>
      <c r="O570" s="638"/>
      <c r="P570" s="638"/>
      <c r="Q570" s="638"/>
      <c r="R570" s="638"/>
      <c r="S570" s="638"/>
      <c r="T570" s="638"/>
      <c r="U570" s="638"/>
      <c r="V570" s="638"/>
      <c r="W570" s="638"/>
      <c r="X570" s="638"/>
      <c r="Y570" s="638"/>
      <c r="Z570" s="638"/>
      <c r="AA570" s="638"/>
      <c r="AB570" s="638"/>
      <c r="AC570" s="638"/>
      <c r="AD570" s="638"/>
      <c r="AI570" t="str">
        <f t="shared" si="132"/>
        <v/>
      </c>
      <c r="AJ570">
        <f t="shared" si="133"/>
        <v>0</v>
      </c>
      <c r="AK570">
        <f t="shared" si="134"/>
        <v>0</v>
      </c>
      <c r="AL570">
        <f t="shared" si="135"/>
        <v>0</v>
      </c>
      <c r="AM570">
        <f t="shared" si="136"/>
        <v>0</v>
      </c>
      <c r="AN570">
        <f t="shared" si="137"/>
        <v>0</v>
      </c>
      <c r="AO570">
        <f t="shared" si="138"/>
        <v>0</v>
      </c>
      <c r="AP570">
        <f t="shared" si="139"/>
        <v>0</v>
      </c>
      <c r="AQ570">
        <f t="shared" si="140"/>
        <v>0</v>
      </c>
      <c r="AR570">
        <f t="shared" si="141"/>
        <v>0</v>
      </c>
      <c r="AS570">
        <f t="shared" si="142"/>
        <v>0</v>
      </c>
      <c r="AT570">
        <f t="shared" si="143"/>
        <v>0</v>
      </c>
      <c r="AU570">
        <f t="shared" si="144"/>
        <v>0</v>
      </c>
      <c r="AV570">
        <f t="shared" si="145"/>
        <v>0</v>
      </c>
      <c r="AW570">
        <f t="shared" si="146"/>
        <v>0</v>
      </c>
      <c r="AX570">
        <f t="shared" si="147"/>
        <v>0</v>
      </c>
      <c r="AY570">
        <f t="shared" si="148"/>
        <v>0</v>
      </c>
      <c r="AZ570">
        <f t="shared" si="149"/>
        <v>0</v>
      </c>
      <c r="BA570">
        <f t="shared" si="150"/>
        <v>0</v>
      </c>
      <c r="BB570">
        <f t="shared" si="151"/>
        <v>0</v>
      </c>
      <c r="BC570">
        <f t="shared" si="152"/>
        <v>0</v>
      </c>
      <c r="BD570">
        <f t="shared" si="153"/>
        <v>0</v>
      </c>
      <c r="BE570">
        <f t="shared" si="154"/>
        <v>0</v>
      </c>
      <c r="BF570">
        <f t="shared" si="155"/>
        <v>0</v>
      </c>
      <c r="BG570">
        <f t="shared" si="156"/>
        <v>0</v>
      </c>
      <c r="BH570">
        <f t="shared" si="157"/>
        <v>0</v>
      </c>
      <c r="BI570">
        <f t="shared" si="158"/>
        <v>0</v>
      </c>
      <c r="BJ570">
        <f t="shared" si="159"/>
        <v>0</v>
      </c>
      <c r="BK570" s="356" t="str">
        <f t="shared" si="160"/>
        <v/>
      </c>
      <c r="BL570" s="357">
        <f t="shared" si="161"/>
        <v>0</v>
      </c>
      <c r="BM570" s="358">
        <f t="shared" si="162"/>
        <v>0</v>
      </c>
      <c r="BN570" s="359">
        <f t="shared" si="117"/>
        <v>0</v>
      </c>
      <c r="BO570" s="356" t="str">
        <f t="shared" si="163"/>
        <v/>
      </c>
      <c r="BP570" s="360">
        <f t="shared" si="164"/>
        <v>0</v>
      </c>
      <c r="BQ570" s="358">
        <f t="shared" si="165"/>
        <v>0</v>
      </c>
      <c r="BR570" s="359">
        <f t="shared" si="121"/>
        <v>0</v>
      </c>
      <c r="BS570" s="356" t="str">
        <f t="shared" si="166"/>
        <v/>
      </c>
      <c r="BT570" s="357">
        <f t="shared" si="167"/>
        <v>0</v>
      </c>
      <c r="BU570" s="358">
        <f t="shared" si="168"/>
        <v>0</v>
      </c>
      <c r="BV570" s="359">
        <f t="shared" si="125"/>
        <v>0</v>
      </c>
      <c r="BW570" s="293">
        <f t="shared" si="169"/>
        <v>0</v>
      </c>
      <c r="BX570" s="352" t="str">
        <f>IF(BW570=0,"",
IF(SUM($BW$512:BW570)=1,BY570,
IF($BW$632&gt;SUM($BW$512:BW570),_xlfn.CONCAT(", ",BY570),
IF($BW$632=SUM($BW$512:BW570),_xlfn.CONCAT(" y ",BY570)))))</f>
        <v/>
      </c>
      <c r="BY570" s="120" t="s">
        <v>5237</v>
      </c>
      <c r="BZ570" s="290">
        <f t="shared" si="170"/>
        <v>0</v>
      </c>
      <c r="CA570" s="293">
        <f t="shared" si="128"/>
        <v>0</v>
      </c>
      <c r="CB570" s="283" t="str">
        <f>IF(CA570=0,"",
IF(SUM($CA$512:CA570)=1,CC570,
IF($CA$632&gt;SUM($CA$512:CA570),_xlfn.CONCAT(", ",CC570),
IF($CA$632=SUM($CA$512:CA570),_xlfn.CONCAT(" y ",CC570)))))</f>
        <v/>
      </c>
      <c r="CC570" s="120" t="s">
        <v>5237</v>
      </c>
    </row>
    <row r="571" spans="1:81" ht="15" customHeight="1">
      <c r="A571" s="62"/>
      <c r="B571" s="8"/>
      <c r="C571" s="35" t="s">
        <v>5238</v>
      </c>
      <c r="D571" s="800" t="str">
        <f>IF(CNGE_2026_M1_Secc1_Sub1!$D100="","",CNGE_2026_M1_Secc1_Sub1!$D100)</f>
        <v/>
      </c>
      <c r="E571" s="723"/>
      <c r="F571" s="723"/>
      <c r="G571" s="723"/>
      <c r="H571" s="723"/>
      <c r="I571" s="724"/>
      <c r="J571" s="637" t="str">
        <f t="shared" si="129"/>
        <v/>
      </c>
      <c r="K571" s="637" t="str">
        <f t="shared" si="130"/>
        <v/>
      </c>
      <c r="L571" s="637" t="str">
        <f t="shared" si="131"/>
        <v/>
      </c>
      <c r="M571" s="638"/>
      <c r="N571" s="638"/>
      <c r="O571" s="638"/>
      <c r="P571" s="638"/>
      <c r="Q571" s="638"/>
      <c r="R571" s="638"/>
      <c r="S571" s="638"/>
      <c r="T571" s="638"/>
      <c r="U571" s="638"/>
      <c r="V571" s="638"/>
      <c r="W571" s="638"/>
      <c r="X571" s="638"/>
      <c r="Y571" s="638"/>
      <c r="Z571" s="638"/>
      <c r="AA571" s="638"/>
      <c r="AB571" s="638"/>
      <c r="AC571" s="638"/>
      <c r="AD571" s="638"/>
      <c r="AI571" t="str">
        <f t="shared" si="132"/>
        <v/>
      </c>
      <c r="AJ571">
        <f t="shared" si="133"/>
        <v>0</v>
      </c>
      <c r="AK571">
        <f t="shared" si="134"/>
        <v>0</v>
      </c>
      <c r="AL571">
        <f t="shared" si="135"/>
        <v>0</v>
      </c>
      <c r="AM571">
        <f t="shared" si="136"/>
        <v>0</v>
      </c>
      <c r="AN571">
        <f t="shared" si="137"/>
        <v>0</v>
      </c>
      <c r="AO571">
        <f t="shared" si="138"/>
        <v>0</v>
      </c>
      <c r="AP571">
        <f t="shared" si="139"/>
        <v>0</v>
      </c>
      <c r="AQ571">
        <f t="shared" si="140"/>
        <v>0</v>
      </c>
      <c r="AR571">
        <f t="shared" si="141"/>
        <v>0</v>
      </c>
      <c r="AS571">
        <f t="shared" si="142"/>
        <v>0</v>
      </c>
      <c r="AT571">
        <f t="shared" si="143"/>
        <v>0</v>
      </c>
      <c r="AU571">
        <f t="shared" si="144"/>
        <v>0</v>
      </c>
      <c r="AV571">
        <f t="shared" si="145"/>
        <v>0</v>
      </c>
      <c r="AW571">
        <f t="shared" si="146"/>
        <v>0</v>
      </c>
      <c r="AX571">
        <f t="shared" si="147"/>
        <v>0</v>
      </c>
      <c r="AY571">
        <f t="shared" si="148"/>
        <v>0</v>
      </c>
      <c r="AZ571">
        <f t="shared" si="149"/>
        <v>0</v>
      </c>
      <c r="BA571">
        <f t="shared" si="150"/>
        <v>0</v>
      </c>
      <c r="BB571">
        <f t="shared" si="151"/>
        <v>0</v>
      </c>
      <c r="BC571">
        <f t="shared" si="152"/>
        <v>0</v>
      </c>
      <c r="BD571">
        <f t="shared" si="153"/>
        <v>0</v>
      </c>
      <c r="BE571">
        <f t="shared" si="154"/>
        <v>0</v>
      </c>
      <c r="BF571">
        <f t="shared" si="155"/>
        <v>0</v>
      </c>
      <c r="BG571">
        <f t="shared" si="156"/>
        <v>0</v>
      </c>
      <c r="BH571">
        <f t="shared" si="157"/>
        <v>0</v>
      </c>
      <c r="BI571">
        <f t="shared" si="158"/>
        <v>0</v>
      </c>
      <c r="BJ571">
        <f t="shared" si="159"/>
        <v>0</v>
      </c>
      <c r="BK571" s="356" t="str">
        <f t="shared" si="160"/>
        <v/>
      </c>
      <c r="BL571" s="357">
        <f t="shared" si="161"/>
        <v>0</v>
      </c>
      <c r="BM571" s="358">
        <f t="shared" si="162"/>
        <v>0</v>
      </c>
      <c r="BN571" s="359">
        <f t="shared" si="117"/>
        <v>0</v>
      </c>
      <c r="BO571" s="356" t="str">
        <f t="shared" si="163"/>
        <v/>
      </c>
      <c r="BP571" s="360">
        <f t="shared" si="164"/>
        <v>0</v>
      </c>
      <c r="BQ571" s="358">
        <f t="shared" si="165"/>
        <v>0</v>
      </c>
      <c r="BR571" s="359">
        <f t="shared" si="121"/>
        <v>0</v>
      </c>
      <c r="BS571" s="356" t="str">
        <f t="shared" si="166"/>
        <v/>
      </c>
      <c r="BT571" s="357">
        <f t="shared" si="167"/>
        <v>0</v>
      </c>
      <c r="BU571" s="358">
        <f t="shared" si="168"/>
        <v>0</v>
      </c>
      <c r="BV571" s="359">
        <f t="shared" si="125"/>
        <v>0</v>
      </c>
      <c r="BW571" s="293">
        <f t="shared" si="169"/>
        <v>0</v>
      </c>
      <c r="BX571" s="352" t="str">
        <f>IF(BW571=0,"",
IF(SUM($BW$512:BW571)=1,BY571,
IF($BW$632&gt;SUM($BW$512:BW571),_xlfn.CONCAT(", ",BY571),
IF($BW$632=SUM($BW$512:BW571),_xlfn.CONCAT(" y ",BY571)))))</f>
        <v/>
      </c>
      <c r="BY571" s="120" t="s">
        <v>5239</v>
      </c>
      <c r="BZ571" s="290">
        <f t="shared" si="170"/>
        <v>0</v>
      </c>
      <c r="CA571" s="293">
        <f t="shared" si="128"/>
        <v>0</v>
      </c>
      <c r="CB571" s="283" t="str">
        <f>IF(CA571=0,"",
IF(SUM($CA$512:CA571)=1,CC571,
IF($CA$632&gt;SUM($CA$512:CA571),_xlfn.CONCAT(", ",CC571),
IF($CA$632=SUM($CA$512:CA571),_xlfn.CONCAT(" y ",CC571)))))</f>
        <v/>
      </c>
      <c r="CC571" s="120" t="s">
        <v>5239</v>
      </c>
    </row>
    <row r="572" spans="1:81" ht="15" customHeight="1">
      <c r="A572" s="62"/>
      <c r="B572" s="8"/>
      <c r="C572" s="35" t="s">
        <v>5240</v>
      </c>
      <c r="D572" s="800" t="str">
        <f>IF(CNGE_2026_M1_Secc1_Sub1!$D101="","",CNGE_2026_M1_Secc1_Sub1!$D101)</f>
        <v/>
      </c>
      <c r="E572" s="723"/>
      <c r="F572" s="723"/>
      <c r="G572" s="723"/>
      <c r="H572" s="723"/>
      <c r="I572" s="724"/>
      <c r="J572" s="637" t="str">
        <f t="shared" si="129"/>
        <v/>
      </c>
      <c r="K572" s="637" t="str">
        <f t="shared" si="130"/>
        <v/>
      </c>
      <c r="L572" s="637" t="str">
        <f t="shared" si="131"/>
        <v/>
      </c>
      <c r="M572" s="638"/>
      <c r="N572" s="638"/>
      <c r="O572" s="638"/>
      <c r="P572" s="638"/>
      <c r="Q572" s="638"/>
      <c r="R572" s="638"/>
      <c r="S572" s="638"/>
      <c r="T572" s="638"/>
      <c r="U572" s="638"/>
      <c r="V572" s="638"/>
      <c r="W572" s="638"/>
      <c r="X572" s="638"/>
      <c r="Y572" s="638"/>
      <c r="Z572" s="638"/>
      <c r="AA572" s="638"/>
      <c r="AB572" s="638"/>
      <c r="AC572" s="638"/>
      <c r="AD572" s="638"/>
      <c r="AI572" t="str">
        <f t="shared" si="132"/>
        <v/>
      </c>
      <c r="AJ572">
        <f t="shared" si="133"/>
        <v>0</v>
      </c>
      <c r="AK572">
        <f t="shared" si="134"/>
        <v>0</v>
      </c>
      <c r="AL572">
        <f t="shared" si="135"/>
        <v>0</v>
      </c>
      <c r="AM572">
        <f t="shared" si="136"/>
        <v>0</v>
      </c>
      <c r="AN572">
        <f t="shared" si="137"/>
        <v>0</v>
      </c>
      <c r="AO572">
        <f t="shared" si="138"/>
        <v>0</v>
      </c>
      <c r="AP572">
        <f t="shared" si="139"/>
        <v>0</v>
      </c>
      <c r="AQ572">
        <f t="shared" si="140"/>
        <v>0</v>
      </c>
      <c r="AR572">
        <f t="shared" si="141"/>
        <v>0</v>
      </c>
      <c r="AS572">
        <f t="shared" si="142"/>
        <v>0</v>
      </c>
      <c r="AT572">
        <f t="shared" si="143"/>
        <v>0</v>
      </c>
      <c r="AU572">
        <f t="shared" si="144"/>
        <v>0</v>
      </c>
      <c r="AV572">
        <f t="shared" si="145"/>
        <v>0</v>
      </c>
      <c r="AW572">
        <f t="shared" si="146"/>
        <v>0</v>
      </c>
      <c r="AX572">
        <f t="shared" si="147"/>
        <v>0</v>
      </c>
      <c r="AY572">
        <f t="shared" si="148"/>
        <v>0</v>
      </c>
      <c r="AZ572">
        <f t="shared" si="149"/>
        <v>0</v>
      </c>
      <c r="BA572">
        <f t="shared" si="150"/>
        <v>0</v>
      </c>
      <c r="BB572">
        <f t="shared" si="151"/>
        <v>0</v>
      </c>
      <c r="BC572">
        <f t="shared" si="152"/>
        <v>0</v>
      </c>
      <c r="BD572">
        <f t="shared" si="153"/>
        <v>0</v>
      </c>
      <c r="BE572">
        <f t="shared" si="154"/>
        <v>0</v>
      </c>
      <c r="BF572">
        <f t="shared" si="155"/>
        <v>0</v>
      </c>
      <c r="BG572">
        <f t="shared" si="156"/>
        <v>0</v>
      </c>
      <c r="BH572">
        <f t="shared" si="157"/>
        <v>0</v>
      </c>
      <c r="BI572">
        <f t="shared" si="158"/>
        <v>0</v>
      </c>
      <c r="BJ572">
        <f t="shared" si="159"/>
        <v>0</v>
      </c>
      <c r="BK572" s="356" t="str">
        <f t="shared" si="160"/>
        <v/>
      </c>
      <c r="BL572" s="357">
        <f t="shared" si="161"/>
        <v>0</v>
      </c>
      <c r="BM572" s="358">
        <f t="shared" si="162"/>
        <v>0</v>
      </c>
      <c r="BN572" s="359">
        <f t="shared" si="117"/>
        <v>0</v>
      </c>
      <c r="BO572" s="356" t="str">
        <f t="shared" si="163"/>
        <v/>
      </c>
      <c r="BP572" s="360">
        <f t="shared" si="164"/>
        <v>0</v>
      </c>
      <c r="BQ572" s="358">
        <f t="shared" si="165"/>
        <v>0</v>
      </c>
      <c r="BR572" s="359">
        <f t="shared" si="121"/>
        <v>0</v>
      </c>
      <c r="BS572" s="356" t="str">
        <f t="shared" si="166"/>
        <v/>
      </c>
      <c r="BT572" s="357">
        <f t="shared" si="167"/>
        <v>0</v>
      </c>
      <c r="BU572" s="358">
        <f t="shared" si="168"/>
        <v>0</v>
      </c>
      <c r="BV572" s="359">
        <f t="shared" si="125"/>
        <v>0</v>
      </c>
      <c r="BW572" s="293">
        <f t="shared" si="169"/>
        <v>0</v>
      </c>
      <c r="BX572" s="352" t="str">
        <f>IF(BW572=0,"",
IF(SUM($BW$512:BW572)=1,BY572,
IF($BW$632&gt;SUM($BW$512:BW572),_xlfn.CONCAT(", ",BY572),
IF($BW$632=SUM($BW$512:BW572),_xlfn.CONCAT(" y ",BY572)))))</f>
        <v/>
      </c>
      <c r="BY572" s="120" t="s">
        <v>5241</v>
      </c>
      <c r="BZ572" s="290">
        <f t="shared" si="170"/>
        <v>0</v>
      </c>
      <c r="CA572" s="293">
        <f t="shared" si="128"/>
        <v>0</v>
      </c>
      <c r="CB572" s="283" t="str">
        <f>IF(CA572=0,"",
IF(SUM($CA$512:CA572)=1,CC572,
IF($CA$632&gt;SUM($CA$512:CA572),_xlfn.CONCAT(", ",CC572),
IF($CA$632=SUM($CA$512:CA572),_xlfn.CONCAT(" y ",CC572)))))</f>
        <v/>
      </c>
      <c r="CC572" s="120" t="s">
        <v>5241</v>
      </c>
    </row>
    <row r="573" spans="1:81" ht="15" customHeight="1">
      <c r="A573" s="62"/>
      <c r="B573" s="8"/>
      <c r="C573" s="35" t="s">
        <v>5242</v>
      </c>
      <c r="D573" s="800" t="str">
        <f>IF(CNGE_2026_M1_Secc1_Sub1!$D102="","",CNGE_2026_M1_Secc1_Sub1!$D102)</f>
        <v/>
      </c>
      <c r="E573" s="723"/>
      <c r="F573" s="723"/>
      <c r="G573" s="723"/>
      <c r="H573" s="723"/>
      <c r="I573" s="724"/>
      <c r="J573" s="637" t="str">
        <f t="shared" si="129"/>
        <v/>
      </c>
      <c r="K573" s="637" t="str">
        <f t="shared" si="130"/>
        <v/>
      </c>
      <c r="L573" s="637" t="str">
        <f t="shared" si="131"/>
        <v/>
      </c>
      <c r="M573" s="638"/>
      <c r="N573" s="638"/>
      <c r="O573" s="638"/>
      <c r="P573" s="638"/>
      <c r="Q573" s="638"/>
      <c r="R573" s="638"/>
      <c r="S573" s="638"/>
      <c r="T573" s="638"/>
      <c r="U573" s="638"/>
      <c r="V573" s="638"/>
      <c r="W573" s="638"/>
      <c r="X573" s="638"/>
      <c r="Y573" s="638"/>
      <c r="Z573" s="638"/>
      <c r="AA573" s="638"/>
      <c r="AB573" s="638"/>
      <c r="AC573" s="638"/>
      <c r="AD573" s="638"/>
      <c r="AI573" t="str">
        <f t="shared" si="132"/>
        <v/>
      </c>
      <c r="AJ573">
        <f t="shared" si="133"/>
        <v>0</v>
      </c>
      <c r="AK573">
        <f t="shared" si="134"/>
        <v>0</v>
      </c>
      <c r="AL573">
        <f t="shared" si="135"/>
        <v>0</v>
      </c>
      <c r="AM573">
        <f t="shared" si="136"/>
        <v>0</v>
      </c>
      <c r="AN573">
        <f t="shared" si="137"/>
        <v>0</v>
      </c>
      <c r="AO573">
        <f t="shared" si="138"/>
        <v>0</v>
      </c>
      <c r="AP573">
        <f t="shared" si="139"/>
        <v>0</v>
      </c>
      <c r="AQ573">
        <f t="shared" si="140"/>
        <v>0</v>
      </c>
      <c r="AR573">
        <f t="shared" si="141"/>
        <v>0</v>
      </c>
      <c r="AS573">
        <f t="shared" si="142"/>
        <v>0</v>
      </c>
      <c r="AT573">
        <f t="shared" si="143"/>
        <v>0</v>
      </c>
      <c r="AU573">
        <f t="shared" si="144"/>
        <v>0</v>
      </c>
      <c r="AV573">
        <f t="shared" si="145"/>
        <v>0</v>
      </c>
      <c r="AW573">
        <f t="shared" si="146"/>
        <v>0</v>
      </c>
      <c r="AX573">
        <f t="shared" si="147"/>
        <v>0</v>
      </c>
      <c r="AY573">
        <f t="shared" si="148"/>
        <v>0</v>
      </c>
      <c r="AZ573">
        <f t="shared" si="149"/>
        <v>0</v>
      </c>
      <c r="BA573">
        <f t="shared" si="150"/>
        <v>0</v>
      </c>
      <c r="BB573">
        <f t="shared" si="151"/>
        <v>0</v>
      </c>
      <c r="BC573">
        <f t="shared" si="152"/>
        <v>0</v>
      </c>
      <c r="BD573">
        <f t="shared" si="153"/>
        <v>0</v>
      </c>
      <c r="BE573">
        <f t="shared" si="154"/>
        <v>0</v>
      </c>
      <c r="BF573">
        <f t="shared" si="155"/>
        <v>0</v>
      </c>
      <c r="BG573">
        <f t="shared" si="156"/>
        <v>0</v>
      </c>
      <c r="BH573">
        <f t="shared" si="157"/>
        <v>0</v>
      </c>
      <c r="BI573">
        <f t="shared" si="158"/>
        <v>0</v>
      </c>
      <c r="BJ573">
        <f t="shared" si="159"/>
        <v>0</v>
      </c>
      <c r="BK573" s="356" t="str">
        <f t="shared" si="160"/>
        <v/>
      </c>
      <c r="BL573" s="357">
        <f t="shared" si="161"/>
        <v>0</v>
      </c>
      <c r="BM573" s="358">
        <f t="shared" si="162"/>
        <v>0</v>
      </c>
      <c r="BN573" s="359">
        <f t="shared" si="117"/>
        <v>0</v>
      </c>
      <c r="BO573" s="356" t="str">
        <f t="shared" si="163"/>
        <v/>
      </c>
      <c r="BP573" s="360">
        <f t="shared" si="164"/>
        <v>0</v>
      </c>
      <c r="BQ573" s="358">
        <f t="shared" si="165"/>
        <v>0</v>
      </c>
      <c r="BR573" s="359">
        <f t="shared" si="121"/>
        <v>0</v>
      </c>
      <c r="BS573" s="356" t="str">
        <f t="shared" si="166"/>
        <v/>
      </c>
      <c r="BT573" s="357">
        <f t="shared" si="167"/>
        <v>0</v>
      </c>
      <c r="BU573" s="358">
        <f t="shared" si="168"/>
        <v>0</v>
      </c>
      <c r="BV573" s="359">
        <f t="shared" si="125"/>
        <v>0</v>
      </c>
      <c r="BW573" s="293">
        <f t="shared" si="169"/>
        <v>0</v>
      </c>
      <c r="BX573" s="352" t="str">
        <f>IF(BW573=0,"",
IF(SUM($BW$512:BW573)=1,BY573,
IF($BW$632&gt;SUM($BW$512:BW573),_xlfn.CONCAT(", ",BY573),
IF($BW$632=SUM($BW$512:BW573),_xlfn.CONCAT(" y ",BY573)))))</f>
        <v/>
      </c>
      <c r="BY573" s="120" t="s">
        <v>5243</v>
      </c>
      <c r="BZ573" s="290">
        <f t="shared" si="170"/>
        <v>0</v>
      </c>
      <c r="CA573" s="293">
        <f t="shared" si="128"/>
        <v>0</v>
      </c>
      <c r="CB573" s="283" t="str">
        <f>IF(CA573=0,"",
IF(SUM($CA$512:CA573)=1,CC573,
IF($CA$632&gt;SUM($CA$512:CA573),_xlfn.CONCAT(", ",CC573),
IF($CA$632=SUM($CA$512:CA573),_xlfn.CONCAT(" y ",CC573)))))</f>
        <v/>
      </c>
      <c r="CC573" s="120" t="s">
        <v>5243</v>
      </c>
    </row>
    <row r="574" spans="1:81" ht="15" customHeight="1">
      <c r="A574" s="62"/>
      <c r="B574" s="8"/>
      <c r="C574" s="35" t="s">
        <v>5244</v>
      </c>
      <c r="D574" s="800" t="str">
        <f>IF(CNGE_2026_M1_Secc1_Sub1!$D103="","",CNGE_2026_M1_Secc1_Sub1!$D103)</f>
        <v/>
      </c>
      <c r="E574" s="723"/>
      <c r="F574" s="723"/>
      <c r="G574" s="723"/>
      <c r="H574" s="723"/>
      <c r="I574" s="724"/>
      <c r="J574" s="637" t="str">
        <f t="shared" si="129"/>
        <v/>
      </c>
      <c r="K574" s="637" t="str">
        <f t="shared" si="130"/>
        <v/>
      </c>
      <c r="L574" s="637" t="str">
        <f t="shared" si="131"/>
        <v/>
      </c>
      <c r="M574" s="638"/>
      <c r="N574" s="638"/>
      <c r="O574" s="638"/>
      <c r="P574" s="638"/>
      <c r="Q574" s="638"/>
      <c r="R574" s="638"/>
      <c r="S574" s="638"/>
      <c r="T574" s="638"/>
      <c r="U574" s="638"/>
      <c r="V574" s="638"/>
      <c r="W574" s="638"/>
      <c r="X574" s="638"/>
      <c r="Y574" s="638"/>
      <c r="Z574" s="638"/>
      <c r="AA574" s="638"/>
      <c r="AB574" s="638"/>
      <c r="AC574" s="638"/>
      <c r="AD574" s="638"/>
      <c r="AI574" t="str">
        <f t="shared" si="132"/>
        <v/>
      </c>
      <c r="AJ574">
        <f t="shared" si="133"/>
        <v>0</v>
      </c>
      <c r="AK574">
        <f t="shared" si="134"/>
        <v>0</v>
      </c>
      <c r="AL574">
        <f t="shared" si="135"/>
        <v>0</v>
      </c>
      <c r="AM574">
        <f t="shared" si="136"/>
        <v>0</v>
      </c>
      <c r="AN574">
        <f t="shared" si="137"/>
        <v>0</v>
      </c>
      <c r="AO574">
        <f t="shared" si="138"/>
        <v>0</v>
      </c>
      <c r="AP574">
        <f t="shared" si="139"/>
        <v>0</v>
      </c>
      <c r="AQ574">
        <f t="shared" si="140"/>
        <v>0</v>
      </c>
      <c r="AR574">
        <f t="shared" si="141"/>
        <v>0</v>
      </c>
      <c r="AS574">
        <f t="shared" si="142"/>
        <v>0</v>
      </c>
      <c r="AT574">
        <f t="shared" si="143"/>
        <v>0</v>
      </c>
      <c r="AU574">
        <f t="shared" si="144"/>
        <v>0</v>
      </c>
      <c r="AV574">
        <f t="shared" si="145"/>
        <v>0</v>
      </c>
      <c r="AW574">
        <f t="shared" si="146"/>
        <v>0</v>
      </c>
      <c r="AX574">
        <f t="shared" si="147"/>
        <v>0</v>
      </c>
      <c r="AY574">
        <f t="shared" si="148"/>
        <v>0</v>
      </c>
      <c r="AZ574">
        <f t="shared" si="149"/>
        <v>0</v>
      </c>
      <c r="BA574">
        <f t="shared" si="150"/>
        <v>0</v>
      </c>
      <c r="BB574">
        <f t="shared" si="151"/>
        <v>0</v>
      </c>
      <c r="BC574">
        <f t="shared" si="152"/>
        <v>0</v>
      </c>
      <c r="BD574">
        <f t="shared" si="153"/>
        <v>0</v>
      </c>
      <c r="BE574">
        <f t="shared" si="154"/>
        <v>0</v>
      </c>
      <c r="BF574">
        <f t="shared" si="155"/>
        <v>0</v>
      </c>
      <c r="BG574">
        <f t="shared" si="156"/>
        <v>0</v>
      </c>
      <c r="BH574">
        <f t="shared" si="157"/>
        <v>0</v>
      </c>
      <c r="BI574">
        <f t="shared" si="158"/>
        <v>0</v>
      </c>
      <c r="BJ574">
        <f t="shared" si="159"/>
        <v>0</v>
      </c>
      <c r="BK574" s="356" t="str">
        <f t="shared" si="160"/>
        <v/>
      </c>
      <c r="BL574" s="357">
        <f t="shared" si="161"/>
        <v>0</v>
      </c>
      <c r="BM574" s="358">
        <f t="shared" si="162"/>
        <v>0</v>
      </c>
      <c r="BN574" s="359">
        <f t="shared" si="117"/>
        <v>0</v>
      </c>
      <c r="BO574" s="356" t="str">
        <f t="shared" si="163"/>
        <v/>
      </c>
      <c r="BP574" s="360">
        <f t="shared" si="164"/>
        <v>0</v>
      </c>
      <c r="BQ574" s="358">
        <f t="shared" si="165"/>
        <v>0</v>
      </c>
      <c r="BR574" s="359">
        <f t="shared" si="121"/>
        <v>0</v>
      </c>
      <c r="BS574" s="356" t="str">
        <f t="shared" si="166"/>
        <v/>
      </c>
      <c r="BT574" s="357">
        <f t="shared" si="167"/>
        <v>0</v>
      </c>
      <c r="BU574" s="358">
        <f t="shared" si="168"/>
        <v>0</v>
      </c>
      <c r="BV574" s="359">
        <f t="shared" si="125"/>
        <v>0</v>
      </c>
      <c r="BW574" s="293">
        <f t="shared" si="169"/>
        <v>0</v>
      </c>
      <c r="BX574" s="352" t="str">
        <f>IF(BW574=0,"",
IF(SUM($BW$512:BW574)=1,BY574,
IF($BW$632&gt;SUM($BW$512:BW574),_xlfn.CONCAT(", ",BY574),
IF($BW$632=SUM($BW$512:BW574),_xlfn.CONCAT(" y ",BY574)))))</f>
        <v/>
      </c>
      <c r="BY574" s="120" t="s">
        <v>5245</v>
      </c>
      <c r="BZ574" s="290">
        <f t="shared" si="170"/>
        <v>0</v>
      </c>
      <c r="CA574" s="293">
        <f t="shared" si="128"/>
        <v>0</v>
      </c>
      <c r="CB574" s="283" t="str">
        <f>IF(CA574=0,"",
IF(SUM($CA$512:CA574)=1,CC574,
IF($CA$632&gt;SUM($CA$512:CA574),_xlfn.CONCAT(", ",CC574),
IF($CA$632=SUM($CA$512:CA574),_xlfn.CONCAT(" y ",CC574)))))</f>
        <v/>
      </c>
      <c r="CC574" s="120" t="s">
        <v>5245</v>
      </c>
    </row>
    <row r="575" spans="1:81" ht="15" customHeight="1">
      <c r="A575" s="62"/>
      <c r="B575" s="8"/>
      <c r="C575" s="35" t="s">
        <v>5246</v>
      </c>
      <c r="D575" s="800" t="str">
        <f>IF(CNGE_2026_M1_Secc1_Sub1!$D104="","",CNGE_2026_M1_Secc1_Sub1!$D104)</f>
        <v/>
      </c>
      <c r="E575" s="723"/>
      <c r="F575" s="723"/>
      <c r="G575" s="723"/>
      <c r="H575" s="723"/>
      <c r="I575" s="724"/>
      <c r="J575" s="637" t="str">
        <f t="shared" si="129"/>
        <v/>
      </c>
      <c r="K575" s="637" t="str">
        <f t="shared" si="130"/>
        <v/>
      </c>
      <c r="L575" s="637" t="str">
        <f t="shared" si="131"/>
        <v/>
      </c>
      <c r="M575" s="638"/>
      <c r="N575" s="638"/>
      <c r="O575" s="638"/>
      <c r="P575" s="638"/>
      <c r="Q575" s="638"/>
      <c r="R575" s="638"/>
      <c r="S575" s="638"/>
      <c r="T575" s="638"/>
      <c r="U575" s="638"/>
      <c r="V575" s="638"/>
      <c r="W575" s="638"/>
      <c r="X575" s="638"/>
      <c r="Y575" s="638"/>
      <c r="Z575" s="638"/>
      <c r="AA575" s="638"/>
      <c r="AB575" s="638"/>
      <c r="AC575" s="638"/>
      <c r="AD575" s="638"/>
      <c r="AI575" t="str">
        <f t="shared" si="132"/>
        <v/>
      </c>
      <c r="AJ575">
        <f t="shared" si="133"/>
        <v>0</v>
      </c>
      <c r="AK575">
        <f t="shared" si="134"/>
        <v>0</v>
      </c>
      <c r="AL575">
        <f t="shared" si="135"/>
        <v>0</v>
      </c>
      <c r="AM575">
        <f t="shared" si="136"/>
        <v>0</v>
      </c>
      <c r="AN575">
        <f t="shared" si="137"/>
        <v>0</v>
      </c>
      <c r="AO575">
        <f t="shared" si="138"/>
        <v>0</v>
      </c>
      <c r="AP575">
        <f t="shared" si="139"/>
        <v>0</v>
      </c>
      <c r="AQ575">
        <f t="shared" si="140"/>
        <v>0</v>
      </c>
      <c r="AR575">
        <f t="shared" si="141"/>
        <v>0</v>
      </c>
      <c r="AS575">
        <f t="shared" si="142"/>
        <v>0</v>
      </c>
      <c r="AT575">
        <f t="shared" si="143"/>
        <v>0</v>
      </c>
      <c r="AU575">
        <f t="shared" si="144"/>
        <v>0</v>
      </c>
      <c r="AV575">
        <f t="shared" si="145"/>
        <v>0</v>
      </c>
      <c r="AW575">
        <f t="shared" si="146"/>
        <v>0</v>
      </c>
      <c r="AX575">
        <f t="shared" si="147"/>
        <v>0</v>
      </c>
      <c r="AY575">
        <f t="shared" si="148"/>
        <v>0</v>
      </c>
      <c r="AZ575">
        <f t="shared" si="149"/>
        <v>0</v>
      </c>
      <c r="BA575">
        <f t="shared" si="150"/>
        <v>0</v>
      </c>
      <c r="BB575">
        <f t="shared" si="151"/>
        <v>0</v>
      </c>
      <c r="BC575">
        <f t="shared" si="152"/>
        <v>0</v>
      </c>
      <c r="BD575">
        <f t="shared" si="153"/>
        <v>0</v>
      </c>
      <c r="BE575">
        <f t="shared" si="154"/>
        <v>0</v>
      </c>
      <c r="BF575">
        <f t="shared" si="155"/>
        <v>0</v>
      </c>
      <c r="BG575">
        <f t="shared" si="156"/>
        <v>0</v>
      </c>
      <c r="BH575">
        <f t="shared" si="157"/>
        <v>0</v>
      </c>
      <c r="BI575">
        <f t="shared" si="158"/>
        <v>0</v>
      </c>
      <c r="BJ575">
        <f t="shared" si="159"/>
        <v>0</v>
      </c>
      <c r="BK575" s="356" t="str">
        <f t="shared" si="160"/>
        <v/>
      </c>
      <c r="BL575" s="357">
        <f t="shared" si="161"/>
        <v>0</v>
      </c>
      <c r="BM575" s="358">
        <f t="shared" si="162"/>
        <v>0</v>
      </c>
      <c r="BN575" s="359">
        <f t="shared" si="117"/>
        <v>0</v>
      </c>
      <c r="BO575" s="356" t="str">
        <f t="shared" si="163"/>
        <v/>
      </c>
      <c r="BP575" s="360">
        <f t="shared" si="164"/>
        <v>0</v>
      </c>
      <c r="BQ575" s="358">
        <f t="shared" si="165"/>
        <v>0</v>
      </c>
      <c r="BR575" s="359">
        <f t="shared" si="121"/>
        <v>0</v>
      </c>
      <c r="BS575" s="356" t="str">
        <f t="shared" si="166"/>
        <v/>
      </c>
      <c r="BT575" s="357">
        <f t="shared" si="167"/>
        <v>0</v>
      </c>
      <c r="BU575" s="358">
        <f t="shared" si="168"/>
        <v>0</v>
      </c>
      <c r="BV575" s="359">
        <f t="shared" si="125"/>
        <v>0</v>
      </c>
      <c r="BW575" s="293">
        <f t="shared" si="169"/>
        <v>0</v>
      </c>
      <c r="BX575" s="352" t="str">
        <f>IF(BW575=0,"",
IF(SUM($BW$512:BW575)=1,BY575,
IF($BW$632&gt;SUM($BW$512:BW575),_xlfn.CONCAT(", ",BY575),
IF($BW$632=SUM($BW$512:BW575),_xlfn.CONCAT(" y ",BY575)))))</f>
        <v/>
      </c>
      <c r="BY575" s="120" t="s">
        <v>5247</v>
      </c>
      <c r="BZ575" s="290">
        <f t="shared" si="170"/>
        <v>0</v>
      </c>
      <c r="CA575" s="293">
        <f t="shared" si="128"/>
        <v>0</v>
      </c>
      <c r="CB575" s="283" t="str">
        <f>IF(CA575=0,"",
IF(SUM($CA$512:CA575)=1,CC575,
IF($CA$632&gt;SUM($CA$512:CA575),_xlfn.CONCAT(", ",CC575),
IF($CA$632=SUM($CA$512:CA575),_xlfn.CONCAT(" y ",CC575)))))</f>
        <v/>
      </c>
      <c r="CC575" s="120" t="s">
        <v>5247</v>
      </c>
    </row>
    <row r="576" spans="1:81" ht="15" customHeight="1">
      <c r="A576" s="62"/>
      <c r="B576" s="8"/>
      <c r="C576" s="35" t="s">
        <v>5248</v>
      </c>
      <c r="D576" s="800" t="str">
        <f>IF(CNGE_2026_M1_Secc1_Sub1!$D105="","",CNGE_2026_M1_Secc1_Sub1!$D105)</f>
        <v/>
      </c>
      <c r="E576" s="723"/>
      <c r="F576" s="723"/>
      <c r="G576" s="723"/>
      <c r="H576" s="723"/>
      <c r="I576" s="724"/>
      <c r="J576" s="637" t="str">
        <f t="shared" ref="J576:J607" si="171">IF(M440="","",M440)</f>
        <v/>
      </c>
      <c r="K576" s="637" t="str">
        <f t="shared" ref="K576:K607" si="172">IF(S440="","",S440)</f>
        <v/>
      </c>
      <c r="L576" s="637" t="str">
        <f t="shared" ref="L576:L607" si="173">IF(Y440="","",Y440)</f>
        <v/>
      </c>
      <c r="M576" s="638"/>
      <c r="N576" s="638"/>
      <c r="O576" s="638"/>
      <c r="P576" s="638"/>
      <c r="Q576" s="638"/>
      <c r="R576" s="638"/>
      <c r="S576" s="638"/>
      <c r="T576" s="638"/>
      <c r="U576" s="638"/>
      <c r="V576" s="638"/>
      <c r="W576" s="638"/>
      <c r="X576" s="638"/>
      <c r="Y576" s="638"/>
      <c r="Z576" s="638"/>
      <c r="AA576" s="638"/>
      <c r="AB576" s="638"/>
      <c r="AC576" s="638"/>
      <c r="AD576" s="638"/>
      <c r="AI576" t="str">
        <f t="shared" ref="AI576:AI607" si="174">J576</f>
        <v/>
      </c>
      <c r="AJ576">
        <f t="shared" ref="AJ576:AJ607" si="175">COUNTIF(K576:L576,"NS")</f>
        <v>0</v>
      </c>
      <c r="AK576">
        <f t="shared" ref="AK576:AK607" si="176">SUM(K576:L576)</f>
        <v>0</v>
      </c>
      <c r="AL576">
        <f t="shared" ref="AL576:AL607" si="177">IF(COUNTIF(J576:L576,"NA")=3,0,IF(OR(AND(AI576=0,AJ576&gt;0),AND(AI576="NS",AK576&gt;0), AND(AI576="NS", AJ576=0,AK576=0)), 1, IF(OR(AND(AI576&gt;0,AJ576&gt;1,AI576&gt;AK576), AND(AI576="NS",AJ576=2), AND(AI576="NS",AK576=0,AJ576&gt;0),AI576=AK576), 0,IF(AI576="",0,1))))</f>
        <v>0</v>
      </c>
      <c r="AM576">
        <f t="shared" ref="AM576:AM607" si="178">M576</f>
        <v>0</v>
      </c>
      <c r="AN576">
        <f t="shared" ref="AN576:AN607" si="179">COUNTIF(N576:O576,"NS")</f>
        <v>0</v>
      </c>
      <c r="AO576">
        <f t="shared" ref="AO576:AO607" si="180">SUM(N576:O576)</f>
        <v>0</v>
      </c>
      <c r="AP576">
        <f t="shared" ref="AP576:AP607" si="181">IF(COUNTIF(M576:O576,"NA")=3,0,IF(OR(AND(AM576=0,AN576&gt;0),AND(AM576="NS",AO576&gt;0), AND(AM576="NS", AN576=0,AO576=0)), 1, IF(OR(AND(AM576&gt;0,AN576&gt;1,AM576&gt;AO576), AND(AM576="NS",AN576=2), AND(AM576="NS",AO576=0,AN576&gt;0),AM576=AO576), 0, 1)))</f>
        <v>0</v>
      </c>
      <c r="AQ576">
        <f t="shared" ref="AQ576:AQ607" si="182">P576</f>
        <v>0</v>
      </c>
      <c r="AR576">
        <f t="shared" ref="AR576:AR607" si="183">COUNTIF(Q576:R576,"NS")</f>
        <v>0</v>
      </c>
      <c r="AS576">
        <f t="shared" ref="AS576:AS607" si="184">SUM(Q576:R576)</f>
        <v>0</v>
      </c>
      <c r="AT576">
        <f t="shared" ref="AT576:AT607" si="185">IF(COUNTIF(P576:R576,"NA")=3,0,IF(OR(AND(AQ576=0,AR576&gt;0),AND(AQ576="NS",AS576&gt;0), AND(AQ576="NS", AR576=0,AS576=0)), 1, IF(OR(AND(AQ576&gt;0,AR576&gt;1,AQ576&gt;AS576), AND(AQ576="NS",AR576=2), AND(AQ576="NS",AS576=0,AR576&gt;0),AQ576=AS576), 0, 1)))</f>
        <v>0</v>
      </c>
      <c r="AU576">
        <f t="shared" ref="AU576:AU607" si="186">S576</f>
        <v>0</v>
      </c>
      <c r="AV576">
        <f t="shared" ref="AV576:AV607" si="187">COUNTIF(T576:U576,"NS")</f>
        <v>0</v>
      </c>
      <c r="AW576">
        <f t="shared" ref="AW576:AW607" si="188">SUM(T576:U576)</f>
        <v>0</v>
      </c>
      <c r="AX576">
        <f t="shared" ref="AX576:AX607" si="189">IF(COUNTIF(S576:U576,"NA")=3,0,IF(OR(AND(AU576=0,AV576&gt;0),AND(AU576="NS",AW576&gt;0), AND(AU576="NS", AV576=0,AW576=0)), 1, IF(OR(AND(AU576&gt;0,AV576&gt;1,AU576&gt;AW576), AND(AU576="NS",AV576=2), AND(AU576="NS",AW576=0,AV576&gt;0),AU576=AW576), 0, 1)))</f>
        <v>0</v>
      </c>
      <c r="AY576">
        <f t="shared" ref="AY576:AY607" si="190">V576</f>
        <v>0</v>
      </c>
      <c r="AZ576">
        <f t="shared" ref="AZ576:AZ607" si="191">COUNTIF(W576:X576,"NS")</f>
        <v>0</v>
      </c>
      <c r="BA576">
        <f t="shared" ref="BA576:BA607" si="192">SUM(W576:X576)</f>
        <v>0</v>
      </c>
      <c r="BB576">
        <f t="shared" ref="BB576:BB607" si="193">IF(COUNTIF(V576:X576,"NA")=3,0,IF(OR(AND(AY576=0,AZ576&gt;0),AND(AY576="NS",BA576&gt;0), AND(AY576="NS", AZ576=0,BA576=0)), 1, IF(OR(AND(AY576&gt;0,AZ576&gt;1,AY576&gt;BA576), AND(AY576="NS",AZ576=2), AND(AY576="NS",BA576=0,AZ576&gt;0),AY576=BA576), 0, 1)))</f>
        <v>0</v>
      </c>
      <c r="BC576">
        <f t="shared" ref="BC576:BC607" si="194">Y576</f>
        <v>0</v>
      </c>
      <c r="BD576">
        <f t="shared" ref="BD576:BD607" si="195">COUNTIF(Z576:AA576,"NS")</f>
        <v>0</v>
      </c>
      <c r="BE576">
        <f t="shared" ref="BE576:BE607" si="196">SUM(Z576:AA576)</f>
        <v>0</v>
      </c>
      <c r="BF576">
        <f t="shared" ref="BF576:BF607" si="197">IF(COUNTIF(Y576:AA576,"NA")=3,0,IF(OR(AND(BC576=0,BD576&gt;0),AND(BC576="NS",BE576&gt;0), AND(BC576="NS", BD576=0,BE576=0)), 1, IF(OR(AND(BC576&gt;0,BD576&gt;1,BC576&gt;BE576), AND(BC576="NS",BD576=2), AND(BC576="NS",BE576=0,BD576&gt;0),BC576=BE576), 0, 1)))</f>
        <v>0</v>
      </c>
      <c r="BG576">
        <f t="shared" ref="BG576:BG607" si="198">AB576</f>
        <v>0</v>
      </c>
      <c r="BH576">
        <f t="shared" ref="BH576:BH607" si="199">COUNTIF(AC576:AD576,"NS")</f>
        <v>0</v>
      </c>
      <c r="BI576">
        <f t="shared" ref="BI576:BI607" si="200">SUM(AC576:AD576)</f>
        <v>0</v>
      </c>
      <c r="BJ576">
        <f t="shared" ref="BJ576:BJ607" si="201">IF(COUNTIF(AB576:AD576,"NA")=3,0,IF(OR(AND(BG576=0,BH576&gt;0),AND(BG576="NS",BI576&gt;0), AND(BG576="NS", BH576=0,BI576=0)), 1, IF(OR(AND(BG576&gt;0,BH576&gt;1,BG576&gt;BI576), AND(BG576="NS",BH576=2), AND(BG576="NS",BI576=0,BH576&gt;0),BG576=BI576), 0, 1)))</f>
        <v>0</v>
      </c>
      <c r="BK576" s="356" t="str">
        <f t="shared" ref="BK576:BK607" si="202">J576</f>
        <v/>
      </c>
      <c r="BL576" s="357">
        <f t="shared" ref="BL576:BL607" si="203">COUNTIF(M576,"NS")+COUNTIF(P576,"NS") + COUNTIF(S576,"NS")+ COUNTIF(V576,"NS")+ COUNTIF(Y576,"NS")+ COUNTIF(AB576,"NS")</f>
        <v>0</v>
      </c>
      <c r="BM576" s="358">
        <f t="shared" ref="BM576:BM607" si="204">SUM(M576,P576,S576,V576,Y576,AB576)</f>
        <v>0</v>
      </c>
      <c r="BN576" s="359">
        <f t="shared" si="117"/>
        <v>0</v>
      </c>
      <c r="BO576" s="356" t="str">
        <f t="shared" ref="BO576:BO607" si="205">K576</f>
        <v/>
      </c>
      <c r="BP576" s="360">
        <f t="shared" ref="BP576:BP607" si="206">COUNTIF(N576,"NS")+COUNTIF(Q576,"NS") + COUNTIF(T576,"NS")+ COUNTIF(W576,"NS")+ COUNTIF(Z576,"NS")+ COUNTIF(AC576,"NS")</f>
        <v>0</v>
      </c>
      <c r="BQ576" s="358">
        <f t="shared" ref="BQ576:BQ607" si="207">SUM(N576,Q576,T576,W576,Z576,AC576)</f>
        <v>0</v>
      </c>
      <c r="BR576" s="359">
        <f t="shared" si="121"/>
        <v>0</v>
      </c>
      <c r="BS576" s="356" t="str">
        <f t="shared" ref="BS576:BS607" si="208">L576</f>
        <v/>
      </c>
      <c r="BT576" s="357">
        <f t="shared" ref="BT576:BT607" si="209">COUNTIF(O576,"NS")+COUNTIF(R576,"NS") + COUNTIF(U576,"NS")+ COUNTIF(X576,"NS")+ COUNTIF(AA576,"NS")+ COUNTIF(AD576,"NS")</f>
        <v>0</v>
      </c>
      <c r="BU576" s="358">
        <f t="shared" ref="BU576:BU607" si="210">SUM(O576,R576,U576,X576,AA576,AD576)</f>
        <v>0</v>
      </c>
      <c r="BV576" s="359">
        <f t="shared" si="125"/>
        <v>0</v>
      </c>
      <c r="BW576" s="293">
        <f t="shared" ref="BW576:BW607" si="211">IF(SUM(AL576,AP576,AT576,AX576,BB576,BF576,BJ576,BN576,BR576,BV576)=0,0,1)</f>
        <v>0</v>
      </c>
      <c r="BX576" s="352" t="str">
        <f>IF(BW576=0,"",
IF(SUM($BW$512:BW576)=1,BY576,
IF($BW$632&gt;SUM($BW$512:BW576),_xlfn.CONCAT(", ",BY576),
IF($BW$632=SUM($BW$512:BW576),_xlfn.CONCAT(" y ",BY576)))))</f>
        <v/>
      </c>
      <c r="BY576" s="120" t="s">
        <v>5249</v>
      </c>
      <c r="BZ576" s="290">
        <f t="shared" ref="BZ576:BZ607" si="212">IF(AND(COUNTBLANK(D576)=1,COUNTA(M576:AD576)=0),0,IF(AND(COUNTBLANK(D576)=0,COUNTA(M576:AD576)=18),0,1))</f>
        <v>0</v>
      </c>
      <c r="CA576" s="293">
        <f t="shared" si="128"/>
        <v>0</v>
      </c>
      <c r="CB576" s="283" t="str">
        <f>IF(CA576=0,"",
IF(SUM($CA$512:CA576)=1,CC576,
IF($CA$632&gt;SUM($CA$512:CA576),_xlfn.CONCAT(", ",CC576),
IF($CA$632=SUM($CA$512:CA576),_xlfn.CONCAT(" y ",CC576)))))</f>
        <v/>
      </c>
      <c r="CC576" s="120" t="s">
        <v>5249</v>
      </c>
    </row>
    <row r="577" spans="1:81" ht="15" customHeight="1">
      <c r="A577" s="62"/>
      <c r="B577" s="8"/>
      <c r="C577" s="35" t="s">
        <v>5250</v>
      </c>
      <c r="D577" s="800" t="str">
        <f>IF(CNGE_2026_M1_Secc1_Sub1!$D106="","",CNGE_2026_M1_Secc1_Sub1!$D106)</f>
        <v/>
      </c>
      <c r="E577" s="723"/>
      <c r="F577" s="723"/>
      <c r="G577" s="723"/>
      <c r="H577" s="723"/>
      <c r="I577" s="724"/>
      <c r="J577" s="637" t="str">
        <f t="shared" si="171"/>
        <v/>
      </c>
      <c r="K577" s="637" t="str">
        <f t="shared" si="172"/>
        <v/>
      </c>
      <c r="L577" s="637" t="str">
        <f t="shared" si="173"/>
        <v/>
      </c>
      <c r="M577" s="638"/>
      <c r="N577" s="638"/>
      <c r="O577" s="638"/>
      <c r="P577" s="638"/>
      <c r="Q577" s="638"/>
      <c r="R577" s="638"/>
      <c r="S577" s="638"/>
      <c r="T577" s="638"/>
      <c r="U577" s="638"/>
      <c r="V577" s="638"/>
      <c r="W577" s="638"/>
      <c r="X577" s="638"/>
      <c r="Y577" s="638"/>
      <c r="Z577" s="638"/>
      <c r="AA577" s="638"/>
      <c r="AB577" s="638"/>
      <c r="AC577" s="638"/>
      <c r="AD577" s="638"/>
      <c r="AI577" t="str">
        <f t="shared" si="174"/>
        <v/>
      </c>
      <c r="AJ577">
        <f t="shared" si="175"/>
        <v>0</v>
      </c>
      <c r="AK577">
        <f t="shared" si="176"/>
        <v>0</v>
      </c>
      <c r="AL577">
        <f t="shared" si="177"/>
        <v>0</v>
      </c>
      <c r="AM577">
        <f t="shared" si="178"/>
        <v>0</v>
      </c>
      <c r="AN577">
        <f t="shared" si="179"/>
        <v>0</v>
      </c>
      <c r="AO577">
        <f t="shared" si="180"/>
        <v>0</v>
      </c>
      <c r="AP577">
        <f t="shared" si="181"/>
        <v>0</v>
      </c>
      <c r="AQ577">
        <f t="shared" si="182"/>
        <v>0</v>
      </c>
      <c r="AR577">
        <f t="shared" si="183"/>
        <v>0</v>
      </c>
      <c r="AS577">
        <f t="shared" si="184"/>
        <v>0</v>
      </c>
      <c r="AT577">
        <f t="shared" si="185"/>
        <v>0</v>
      </c>
      <c r="AU577">
        <f t="shared" si="186"/>
        <v>0</v>
      </c>
      <c r="AV577">
        <f t="shared" si="187"/>
        <v>0</v>
      </c>
      <c r="AW577">
        <f t="shared" si="188"/>
        <v>0</v>
      </c>
      <c r="AX577">
        <f t="shared" si="189"/>
        <v>0</v>
      </c>
      <c r="AY577">
        <f t="shared" si="190"/>
        <v>0</v>
      </c>
      <c r="AZ577">
        <f t="shared" si="191"/>
        <v>0</v>
      </c>
      <c r="BA577">
        <f t="shared" si="192"/>
        <v>0</v>
      </c>
      <c r="BB577">
        <f t="shared" si="193"/>
        <v>0</v>
      </c>
      <c r="BC577">
        <f t="shared" si="194"/>
        <v>0</v>
      </c>
      <c r="BD577">
        <f t="shared" si="195"/>
        <v>0</v>
      </c>
      <c r="BE577">
        <f t="shared" si="196"/>
        <v>0</v>
      </c>
      <c r="BF577">
        <f t="shared" si="197"/>
        <v>0</v>
      </c>
      <c r="BG577">
        <f t="shared" si="198"/>
        <v>0</v>
      </c>
      <c r="BH577">
        <f t="shared" si="199"/>
        <v>0</v>
      </c>
      <c r="BI577">
        <f t="shared" si="200"/>
        <v>0</v>
      </c>
      <c r="BJ577">
        <f t="shared" si="201"/>
        <v>0</v>
      </c>
      <c r="BK577" s="356" t="str">
        <f t="shared" si="202"/>
        <v/>
      </c>
      <c r="BL577" s="357">
        <f t="shared" si="203"/>
        <v>0</v>
      </c>
      <c r="BM577" s="358">
        <f t="shared" si="204"/>
        <v>0</v>
      </c>
      <c r="BN577" s="359">
        <f t="shared" ref="BN577:BN631" si="213">IF(OR(AND(BK577=0,BL577&gt;0),AND(BK577="NS",BM577&gt;0),AND(BK577="NS",BL577=0,BM577=0)),1,IF(OR(AND(BK577&gt;0,BL577&gt;1,BK577&gt;BM577),AND(BK577="NS",BL577=2),AND(BK577="NS",BM577=0,BL577&gt;0),BK577=BM577),0,IF(BK577="",0,1)))</f>
        <v>0</v>
      </c>
      <c r="BO577" s="356" t="str">
        <f t="shared" si="205"/>
        <v/>
      </c>
      <c r="BP577" s="360">
        <f t="shared" si="206"/>
        <v>0</v>
      </c>
      <c r="BQ577" s="358">
        <f t="shared" si="207"/>
        <v>0</v>
      </c>
      <c r="BR577" s="359">
        <f t="shared" ref="BR577:BR631" si="214">IF(OR(AND(BO577=0, BP577&gt;0),AND(BO577="NS", BQ577&gt;0), AND(BO577="NS", BP577=0, BQ577=0)), 1, IF(OR(AND(BO577&gt;0, BP577&gt;1,BO577&gt;BQ577), AND(BO577="NS", BP577=2), AND(BO577="NS", BQ577=0, BP577&gt;0), BO577=BQ577), 0,IF(BO577="",0,1)))</f>
        <v>0</v>
      </c>
      <c r="BS577" s="356" t="str">
        <f t="shared" si="208"/>
        <v/>
      </c>
      <c r="BT577" s="357">
        <f t="shared" si="209"/>
        <v>0</v>
      </c>
      <c r="BU577" s="358">
        <f t="shared" si="210"/>
        <v>0</v>
      </c>
      <c r="BV577" s="359">
        <f t="shared" ref="BV577:BV631" si="215">IF(OR(AND(BS577=0, BT577&gt;0),AND(BS577="NS", BU577&gt;0), AND(BS577="NS", BT577=0, BU577=0)), 1, IF(OR(AND(BS577&gt;0, BT577&gt;1,BS577&gt;BU577), AND(BS577="NS", BT577=2), AND(BS577="NS", BU577=0, BT577&gt;0), BS577=BU577), 0,IF(BS577="",0,1)))</f>
        <v>0</v>
      </c>
      <c r="BW577" s="293">
        <f t="shared" si="211"/>
        <v>0</v>
      </c>
      <c r="BX577" s="352" t="str">
        <f>IF(BW577=0,"",
IF(SUM($BW$512:BW577)=1,BY577,
IF($BW$632&gt;SUM($BW$512:BW577),_xlfn.CONCAT(", ",BY577),
IF($BW$632=SUM($BW$512:BW577),_xlfn.CONCAT(" y ",BY577)))))</f>
        <v/>
      </c>
      <c r="BY577" s="120" t="s">
        <v>5251</v>
      </c>
      <c r="BZ577" s="290">
        <f t="shared" si="212"/>
        <v>0</v>
      </c>
      <c r="CA577" s="293">
        <f t="shared" ref="CA577:CA631" si="216">IF(BZ577=0,0,1)</f>
        <v>0</v>
      </c>
      <c r="CB577" s="283" t="str">
        <f>IF(CA577=0,"",
IF(SUM($CA$512:CA577)=1,CC577,
IF($CA$632&gt;SUM($CA$512:CA577),_xlfn.CONCAT(", ",CC577),
IF($CA$632=SUM($CA$512:CA577),_xlfn.CONCAT(" y ",CC577)))))</f>
        <v/>
      </c>
      <c r="CC577" s="120" t="s">
        <v>5251</v>
      </c>
    </row>
    <row r="578" spans="1:81" ht="15" customHeight="1">
      <c r="A578" s="62"/>
      <c r="B578" s="8"/>
      <c r="C578" s="35" t="s">
        <v>5252</v>
      </c>
      <c r="D578" s="800" t="str">
        <f>IF(CNGE_2026_M1_Secc1_Sub1!$D107="","",CNGE_2026_M1_Secc1_Sub1!$D107)</f>
        <v/>
      </c>
      <c r="E578" s="723"/>
      <c r="F578" s="723"/>
      <c r="G578" s="723"/>
      <c r="H578" s="723"/>
      <c r="I578" s="724"/>
      <c r="J578" s="637" t="str">
        <f t="shared" si="171"/>
        <v/>
      </c>
      <c r="K578" s="637" t="str">
        <f t="shared" si="172"/>
        <v/>
      </c>
      <c r="L578" s="637" t="str">
        <f t="shared" si="173"/>
        <v/>
      </c>
      <c r="M578" s="638"/>
      <c r="N578" s="638"/>
      <c r="O578" s="638"/>
      <c r="P578" s="638"/>
      <c r="Q578" s="638"/>
      <c r="R578" s="638"/>
      <c r="S578" s="638"/>
      <c r="T578" s="638"/>
      <c r="U578" s="638"/>
      <c r="V578" s="638"/>
      <c r="W578" s="638"/>
      <c r="X578" s="638"/>
      <c r="Y578" s="638"/>
      <c r="Z578" s="638"/>
      <c r="AA578" s="638"/>
      <c r="AB578" s="638"/>
      <c r="AC578" s="638"/>
      <c r="AD578" s="638"/>
      <c r="AI578" t="str">
        <f t="shared" si="174"/>
        <v/>
      </c>
      <c r="AJ578">
        <f t="shared" si="175"/>
        <v>0</v>
      </c>
      <c r="AK578">
        <f t="shared" si="176"/>
        <v>0</v>
      </c>
      <c r="AL578">
        <f t="shared" si="177"/>
        <v>0</v>
      </c>
      <c r="AM578">
        <f t="shared" si="178"/>
        <v>0</v>
      </c>
      <c r="AN578">
        <f t="shared" si="179"/>
        <v>0</v>
      </c>
      <c r="AO578">
        <f t="shared" si="180"/>
        <v>0</v>
      </c>
      <c r="AP578">
        <f t="shared" si="181"/>
        <v>0</v>
      </c>
      <c r="AQ578">
        <f t="shared" si="182"/>
        <v>0</v>
      </c>
      <c r="AR578">
        <f t="shared" si="183"/>
        <v>0</v>
      </c>
      <c r="AS578">
        <f t="shared" si="184"/>
        <v>0</v>
      </c>
      <c r="AT578">
        <f t="shared" si="185"/>
        <v>0</v>
      </c>
      <c r="AU578">
        <f t="shared" si="186"/>
        <v>0</v>
      </c>
      <c r="AV578">
        <f t="shared" si="187"/>
        <v>0</v>
      </c>
      <c r="AW578">
        <f t="shared" si="188"/>
        <v>0</v>
      </c>
      <c r="AX578">
        <f t="shared" si="189"/>
        <v>0</v>
      </c>
      <c r="AY578">
        <f t="shared" si="190"/>
        <v>0</v>
      </c>
      <c r="AZ578">
        <f t="shared" si="191"/>
        <v>0</v>
      </c>
      <c r="BA578">
        <f t="shared" si="192"/>
        <v>0</v>
      </c>
      <c r="BB578">
        <f t="shared" si="193"/>
        <v>0</v>
      </c>
      <c r="BC578">
        <f t="shared" si="194"/>
        <v>0</v>
      </c>
      <c r="BD578">
        <f t="shared" si="195"/>
        <v>0</v>
      </c>
      <c r="BE578">
        <f t="shared" si="196"/>
        <v>0</v>
      </c>
      <c r="BF578">
        <f t="shared" si="197"/>
        <v>0</v>
      </c>
      <c r="BG578">
        <f t="shared" si="198"/>
        <v>0</v>
      </c>
      <c r="BH578">
        <f t="shared" si="199"/>
        <v>0</v>
      </c>
      <c r="BI578">
        <f t="shared" si="200"/>
        <v>0</v>
      </c>
      <c r="BJ578">
        <f t="shared" si="201"/>
        <v>0</v>
      </c>
      <c r="BK578" s="356" t="str">
        <f t="shared" si="202"/>
        <v/>
      </c>
      <c r="BL578" s="357">
        <f t="shared" si="203"/>
        <v>0</v>
      </c>
      <c r="BM578" s="358">
        <f t="shared" si="204"/>
        <v>0</v>
      </c>
      <c r="BN578" s="359">
        <f t="shared" si="213"/>
        <v>0</v>
      </c>
      <c r="BO578" s="356" t="str">
        <f t="shared" si="205"/>
        <v/>
      </c>
      <c r="BP578" s="360">
        <f t="shared" si="206"/>
        <v>0</v>
      </c>
      <c r="BQ578" s="358">
        <f t="shared" si="207"/>
        <v>0</v>
      </c>
      <c r="BR578" s="359">
        <f t="shared" si="214"/>
        <v>0</v>
      </c>
      <c r="BS578" s="356" t="str">
        <f t="shared" si="208"/>
        <v/>
      </c>
      <c r="BT578" s="357">
        <f t="shared" si="209"/>
        <v>0</v>
      </c>
      <c r="BU578" s="358">
        <f t="shared" si="210"/>
        <v>0</v>
      </c>
      <c r="BV578" s="359">
        <f t="shared" si="215"/>
        <v>0</v>
      </c>
      <c r="BW578" s="293">
        <f t="shared" si="211"/>
        <v>0</v>
      </c>
      <c r="BX578" s="352" t="str">
        <f>IF(BW578=0,"",
IF(SUM($BW$512:BW578)=1,BY578,
IF($BW$632&gt;SUM($BW$512:BW578),_xlfn.CONCAT(", ",BY578),
IF($BW$632=SUM($BW$512:BW578),_xlfn.CONCAT(" y ",BY578)))))</f>
        <v/>
      </c>
      <c r="BY578" s="120" t="s">
        <v>5253</v>
      </c>
      <c r="BZ578" s="290">
        <f t="shared" si="212"/>
        <v>0</v>
      </c>
      <c r="CA578" s="293">
        <f t="shared" si="216"/>
        <v>0</v>
      </c>
      <c r="CB578" s="283" t="str">
        <f>IF(CA578=0,"",
IF(SUM($CA$512:CA578)=1,CC578,
IF($CA$632&gt;SUM($CA$512:CA578),_xlfn.CONCAT(", ",CC578),
IF($CA$632=SUM($CA$512:CA578),_xlfn.CONCAT(" y ",CC578)))))</f>
        <v/>
      </c>
      <c r="CC578" s="120" t="s">
        <v>5253</v>
      </c>
    </row>
    <row r="579" spans="1:81" ht="15" customHeight="1">
      <c r="A579" s="62"/>
      <c r="B579" s="8"/>
      <c r="C579" s="35" t="s">
        <v>5254</v>
      </c>
      <c r="D579" s="800" t="str">
        <f>IF(CNGE_2026_M1_Secc1_Sub1!$D108="","",CNGE_2026_M1_Secc1_Sub1!$D108)</f>
        <v/>
      </c>
      <c r="E579" s="723"/>
      <c r="F579" s="723"/>
      <c r="G579" s="723"/>
      <c r="H579" s="723"/>
      <c r="I579" s="724"/>
      <c r="J579" s="637" t="str">
        <f t="shared" si="171"/>
        <v/>
      </c>
      <c r="K579" s="637" t="str">
        <f t="shared" si="172"/>
        <v/>
      </c>
      <c r="L579" s="637" t="str">
        <f t="shared" si="173"/>
        <v/>
      </c>
      <c r="M579" s="638"/>
      <c r="N579" s="638"/>
      <c r="O579" s="638"/>
      <c r="P579" s="638"/>
      <c r="Q579" s="638"/>
      <c r="R579" s="638"/>
      <c r="S579" s="638"/>
      <c r="T579" s="638"/>
      <c r="U579" s="638"/>
      <c r="V579" s="638"/>
      <c r="W579" s="638"/>
      <c r="X579" s="638"/>
      <c r="Y579" s="638"/>
      <c r="Z579" s="638"/>
      <c r="AA579" s="638"/>
      <c r="AB579" s="638"/>
      <c r="AC579" s="638"/>
      <c r="AD579" s="638"/>
      <c r="AI579" t="str">
        <f t="shared" si="174"/>
        <v/>
      </c>
      <c r="AJ579">
        <f t="shared" si="175"/>
        <v>0</v>
      </c>
      <c r="AK579">
        <f t="shared" si="176"/>
        <v>0</v>
      </c>
      <c r="AL579">
        <f t="shared" si="177"/>
        <v>0</v>
      </c>
      <c r="AM579">
        <f t="shared" si="178"/>
        <v>0</v>
      </c>
      <c r="AN579">
        <f t="shared" si="179"/>
        <v>0</v>
      </c>
      <c r="AO579">
        <f t="shared" si="180"/>
        <v>0</v>
      </c>
      <c r="AP579">
        <f t="shared" si="181"/>
        <v>0</v>
      </c>
      <c r="AQ579">
        <f t="shared" si="182"/>
        <v>0</v>
      </c>
      <c r="AR579">
        <f t="shared" si="183"/>
        <v>0</v>
      </c>
      <c r="AS579">
        <f t="shared" si="184"/>
        <v>0</v>
      </c>
      <c r="AT579">
        <f t="shared" si="185"/>
        <v>0</v>
      </c>
      <c r="AU579">
        <f t="shared" si="186"/>
        <v>0</v>
      </c>
      <c r="AV579">
        <f t="shared" si="187"/>
        <v>0</v>
      </c>
      <c r="AW579">
        <f t="shared" si="188"/>
        <v>0</v>
      </c>
      <c r="AX579">
        <f t="shared" si="189"/>
        <v>0</v>
      </c>
      <c r="AY579">
        <f t="shared" si="190"/>
        <v>0</v>
      </c>
      <c r="AZ579">
        <f t="shared" si="191"/>
        <v>0</v>
      </c>
      <c r="BA579">
        <f t="shared" si="192"/>
        <v>0</v>
      </c>
      <c r="BB579">
        <f t="shared" si="193"/>
        <v>0</v>
      </c>
      <c r="BC579">
        <f t="shared" si="194"/>
        <v>0</v>
      </c>
      <c r="BD579">
        <f t="shared" si="195"/>
        <v>0</v>
      </c>
      <c r="BE579">
        <f t="shared" si="196"/>
        <v>0</v>
      </c>
      <c r="BF579">
        <f t="shared" si="197"/>
        <v>0</v>
      </c>
      <c r="BG579">
        <f t="shared" si="198"/>
        <v>0</v>
      </c>
      <c r="BH579">
        <f t="shared" si="199"/>
        <v>0</v>
      </c>
      <c r="BI579">
        <f t="shared" si="200"/>
        <v>0</v>
      </c>
      <c r="BJ579">
        <f t="shared" si="201"/>
        <v>0</v>
      </c>
      <c r="BK579" s="356" t="str">
        <f t="shared" si="202"/>
        <v/>
      </c>
      <c r="BL579" s="357">
        <f t="shared" si="203"/>
        <v>0</v>
      </c>
      <c r="BM579" s="358">
        <f t="shared" si="204"/>
        <v>0</v>
      </c>
      <c r="BN579" s="359">
        <f t="shared" si="213"/>
        <v>0</v>
      </c>
      <c r="BO579" s="356" t="str">
        <f t="shared" si="205"/>
        <v/>
      </c>
      <c r="BP579" s="360">
        <f t="shared" si="206"/>
        <v>0</v>
      </c>
      <c r="BQ579" s="358">
        <f t="shared" si="207"/>
        <v>0</v>
      </c>
      <c r="BR579" s="359">
        <f t="shared" si="214"/>
        <v>0</v>
      </c>
      <c r="BS579" s="356" t="str">
        <f t="shared" si="208"/>
        <v/>
      </c>
      <c r="BT579" s="357">
        <f t="shared" si="209"/>
        <v>0</v>
      </c>
      <c r="BU579" s="358">
        <f t="shared" si="210"/>
        <v>0</v>
      </c>
      <c r="BV579" s="359">
        <f t="shared" si="215"/>
        <v>0</v>
      </c>
      <c r="BW579" s="293">
        <f t="shared" si="211"/>
        <v>0</v>
      </c>
      <c r="BX579" s="352" t="str">
        <f>IF(BW579=0,"",
IF(SUM($BW$512:BW579)=1,BY579,
IF($BW$632&gt;SUM($BW$512:BW579),_xlfn.CONCAT(", ",BY579),
IF($BW$632=SUM($BW$512:BW579),_xlfn.CONCAT(" y ",BY579)))))</f>
        <v/>
      </c>
      <c r="BY579" s="120" t="s">
        <v>5255</v>
      </c>
      <c r="BZ579" s="290">
        <f t="shared" si="212"/>
        <v>0</v>
      </c>
      <c r="CA579" s="293">
        <f t="shared" si="216"/>
        <v>0</v>
      </c>
      <c r="CB579" s="283" t="str">
        <f>IF(CA579=0,"",
IF(SUM($CA$512:CA579)=1,CC579,
IF($CA$632&gt;SUM($CA$512:CA579),_xlfn.CONCAT(", ",CC579),
IF($CA$632=SUM($CA$512:CA579),_xlfn.CONCAT(" y ",CC579)))))</f>
        <v/>
      </c>
      <c r="CC579" s="120" t="s">
        <v>5255</v>
      </c>
    </row>
    <row r="580" spans="1:81" ht="15" customHeight="1">
      <c r="A580" s="62"/>
      <c r="B580" s="8"/>
      <c r="C580" s="35" t="s">
        <v>5256</v>
      </c>
      <c r="D580" s="800" t="str">
        <f>IF(CNGE_2026_M1_Secc1_Sub1!$D109="","",CNGE_2026_M1_Secc1_Sub1!$D109)</f>
        <v/>
      </c>
      <c r="E580" s="723"/>
      <c r="F580" s="723"/>
      <c r="G580" s="723"/>
      <c r="H580" s="723"/>
      <c r="I580" s="724"/>
      <c r="J580" s="637" t="str">
        <f t="shared" si="171"/>
        <v/>
      </c>
      <c r="K580" s="637" t="str">
        <f t="shared" si="172"/>
        <v/>
      </c>
      <c r="L580" s="637" t="str">
        <f t="shared" si="173"/>
        <v/>
      </c>
      <c r="M580" s="638"/>
      <c r="N580" s="638"/>
      <c r="O580" s="638"/>
      <c r="P580" s="638"/>
      <c r="Q580" s="638"/>
      <c r="R580" s="638"/>
      <c r="S580" s="638"/>
      <c r="T580" s="638"/>
      <c r="U580" s="638"/>
      <c r="V580" s="638"/>
      <c r="W580" s="638"/>
      <c r="X580" s="638"/>
      <c r="Y580" s="638"/>
      <c r="Z580" s="638"/>
      <c r="AA580" s="638"/>
      <c r="AB580" s="638"/>
      <c r="AC580" s="638"/>
      <c r="AD580" s="638"/>
      <c r="AI580" t="str">
        <f t="shared" si="174"/>
        <v/>
      </c>
      <c r="AJ580">
        <f t="shared" si="175"/>
        <v>0</v>
      </c>
      <c r="AK580">
        <f t="shared" si="176"/>
        <v>0</v>
      </c>
      <c r="AL580">
        <f t="shared" si="177"/>
        <v>0</v>
      </c>
      <c r="AM580">
        <f t="shared" si="178"/>
        <v>0</v>
      </c>
      <c r="AN580">
        <f t="shared" si="179"/>
        <v>0</v>
      </c>
      <c r="AO580">
        <f t="shared" si="180"/>
        <v>0</v>
      </c>
      <c r="AP580">
        <f t="shared" si="181"/>
        <v>0</v>
      </c>
      <c r="AQ580">
        <f t="shared" si="182"/>
        <v>0</v>
      </c>
      <c r="AR580">
        <f t="shared" si="183"/>
        <v>0</v>
      </c>
      <c r="AS580">
        <f t="shared" si="184"/>
        <v>0</v>
      </c>
      <c r="AT580">
        <f t="shared" si="185"/>
        <v>0</v>
      </c>
      <c r="AU580">
        <f t="shared" si="186"/>
        <v>0</v>
      </c>
      <c r="AV580">
        <f t="shared" si="187"/>
        <v>0</v>
      </c>
      <c r="AW580">
        <f t="shared" si="188"/>
        <v>0</v>
      </c>
      <c r="AX580">
        <f t="shared" si="189"/>
        <v>0</v>
      </c>
      <c r="AY580">
        <f t="shared" si="190"/>
        <v>0</v>
      </c>
      <c r="AZ580">
        <f t="shared" si="191"/>
        <v>0</v>
      </c>
      <c r="BA580">
        <f t="shared" si="192"/>
        <v>0</v>
      </c>
      <c r="BB580">
        <f t="shared" si="193"/>
        <v>0</v>
      </c>
      <c r="BC580">
        <f t="shared" si="194"/>
        <v>0</v>
      </c>
      <c r="BD580">
        <f t="shared" si="195"/>
        <v>0</v>
      </c>
      <c r="BE580">
        <f t="shared" si="196"/>
        <v>0</v>
      </c>
      <c r="BF580">
        <f t="shared" si="197"/>
        <v>0</v>
      </c>
      <c r="BG580">
        <f t="shared" si="198"/>
        <v>0</v>
      </c>
      <c r="BH580">
        <f t="shared" si="199"/>
        <v>0</v>
      </c>
      <c r="BI580">
        <f t="shared" si="200"/>
        <v>0</v>
      </c>
      <c r="BJ580">
        <f t="shared" si="201"/>
        <v>0</v>
      </c>
      <c r="BK580" s="356" t="str">
        <f t="shared" si="202"/>
        <v/>
      </c>
      <c r="BL580" s="357">
        <f t="shared" si="203"/>
        <v>0</v>
      </c>
      <c r="BM580" s="358">
        <f t="shared" si="204"/>
        <v>0</v>
      </c>
      <c r="BN580" s="359">
        <f t="shared" si="213"/>
        <v>0</v>
      </c>
      <c r="BO580" s="356" t="str">
        <f t="shared" si="205"/>
        <v/>
      </c>
      <c r="BP580" s="360">
        <f t="shared" si="206"/>
        <v>0</v>
      </c>
      <c r="BQ580" s="358">
        <f t="shared" si="207"/>
        <v>0</v>
      </c>
      <c r="BR580" s="359">
        <f t="shared" si="214"/>
        <v>0</v>
      </c>
      <c r="BS580" s="356" t="str">
        <f t="shared" si="208"/>
        <v/>
      </c>
      <c r="BT580" s="357">
        <f t="shared" si="209"/>
        <v>0</v>
      </c>
      <c r="BU580" s="358">
        <f t="shared" si="210"/>
        <v>0</v>
      </c>
      <c r="BV580" s="359">
        <f t="shared" si="215"/>
        <v>0</v>
      </c>
      <c r="BW580" s="293">
        <f t="shared" si="211"/>
        <v>0</v>
      </c>
      <c r="BX580" s="352" t="str">
        <f>IF(BW580=0,"",
IF(SUM($BW$512:BW580)=1,BY580,
IF($BW$632&gt;SUM($BW$512:BW580),_xlfn.CONCAT(", ",BY580),
IF($BW$632=SUM($BW$512:BW580),_xlfn.CONCAT(" y ",BY580)))))</f>
        <v/>
      </c>
      <c r="BY580" s="120" t="s">
        <v>5257</v>
      </c>
      <c r="BZ580" s="290">
        <f t="shared" si="212"/>
        <v>0</v>
      </c>
      <c r="CA580" s="293">
        <f t="shared" si="216"/>
        <v>0</v>
      </c>
      <c r="CB580" s="283" t="str">
        <f>IF(CA580=0,"",
IF(SUM($CA$512:CA580)=1,CC580,
IF($CA$632&gt;SUM($CA$512:CA580),_xlfn.CONCAT(", ",CC580),
IF($CA$632=SUM($CA$512:CA580),_xlfn.CONCAT(" y ",CC580)))))</f>
        <v/>
      </c>
      <c r="CC580" s="120" t="s">
        <v>5257</v>
      </c>
    </row>
    <row r="581" spans="1:81" ht="15" customHeight="1">
      <c r="A581" s="62"/>
      <c r="B581" s="8"/>
      <c r="C581" s="35" t="s">
        <v>5258</v>
      </c>
      <c r="D581" s="800" t="str">
        <f>IF(CNGE_2026_M1_Secc1_Sub1!$D110="","",CNGE_2026_M1_Secc1_Sub1!$D110)</f>
        <v/>
      </c>
      <c r="E581" s="723"/>
      <c r="F581" s="723"/>
      <c r="G581" s="723"/>
      <c r="H581" s="723"/>
      <c r="I581" s="724"/>
      <c r="J581" s="637" t="str">
        <f t="shared" si="171"/>
        <v/>
      </c>
      <c r="K581" s="637" t="str">
        <f t="shared" si="172"/>
        <v/>
      </c>
      <c r="L581" s="637" t="str">
        <f t="shared" si="173"/>
        <v/>
      </c>
      <c r="M581" s="638"/>
      <c r="N581" s="638"/>
      <c r="O581" s="638"/>
      <c r="P581" s="638"/>
      <c r="Q581" s="638"/>
      <c r="R581" s="638"/>
      <c r="S581" s="638"/>
      <c r="T581" s="638"/>
      <c r="U581" s="638"/>
      <c r="V581" s="638"/>
      <c r="W581" s="638"/>
      <c r="X581" s="638"/>
      <c r="Y581" s="638"/>
      <c r="Z581" s="638"/>
      <c r="AA581" s="638"/>
      <c r="AB581" s="638"/>
      <c r="AC581" s="638"/>
      <c r="AD581" s="638"/>
      <c r="AI581" t="str">
        <f t="shared" si="174"/>
        <v/>
      </c>
      <c r="AJ581">
        <f t="shared" si="175"/>
        <v>0</v>
      </c>
      <c r="AK581">
        <f t="shared" si="176"/>
        <v>0</v>
      </c>
      <c r="AL581">
        <f t="shared" si="177"/>
        <v>0</v>
      </c>
      <c r="AM581">
        <f t="shared" si="178"/>
        <v>0</v>
      </c>
      <c r="AN581">
        <f t="shared" si="179"/>
        <v>0</v>
      </c>
      <c r="AO581">
        <f t="shared" si="180"/>
        <v>0</v>
      </c>
      <c r="AP581">
        <f t="shared" si="181"/>
        <v>0</v>
      </c>
      <c r="AQ581">
        <f t="shared" si="182"/>
        <v>0</v>
      </c>
      <c r="AR581">
        <f t="shared" si="183"/>
        <v>0</v>
      </c>
      <c r="AS581">
        <f t="shared" si="184"/>
        <v>0</v>
      </c>
      <c r="AT581">
        <f t="shared" si="185"/>
        <v>0</v>
      </c>
      <c r="AU581">
        <f t="shared" si="186"/>
        <v>0</v>
      </c>
      <c r="AV581">
        <f t="shared" si="187"/>
        <v>0</v>
      </c>
      <c r="AW581">
        <f t="shared" si="188"/>
        <v>0</v>
      </c>
      <c r="AX581">
        <f t="shared" si="189"/>
        <v>0</v>
      </c>
      <c r="AY581">
        <f t="shared" si="190"/>
        <v>0</v>
      </c>
      <c r="AZ581">
        <f t="shared" si="191"/>
        <v>0</v>
      </c>
      <c r="BA581">
        <f t="shared" si="192"/>
        <v>0</v>
      </c>
      <c r="BB581">
        <f t="shared" si="193"/>
        <v>0</v>
      </c>
      <c r="BC581">
        <f t="shared" si="194"/>
        <v>0</v>
      </c>
      <c r="BD581">
        <f t="shared" si="195"/>
        <v>0</v>
      </c>
      <c r="BE581">
        <f t="shared" si="196"/>
        <v>0</v>
      </c>
      <c r="BF581">
        <f t="shared" si="197"/>
        <v>0</v>
      </c>
      <c r="BG581">
        <f t="shared" si="198"/>
        <v>0</v>
      </c>
      <c r="BH581">
        <f t="shared" si="199"/>
        <v>0</v>
      </c>
      <c r="BI581">
        <f t="shared" si="200"/>
        <v>0</v>
      </c>
      <c r="BJ581">
        <f t="shared" si="201"/>
        <v>0</v>
      </c>
      <c r="BK581" s="356" t="str">
        <f t="shared" si="202"/>
        <v/>
      </c>
      <c r="BL581" s="357">
        <f t="shared" si="203"/>
        <v>0</v>
      </c>
      <c r="BM581" s="358">
        <f t="shared" si="204"/>
        <v>0</v>
      </c>
      <c r="BN581" s="359">
        <f t="shared" si="213"/>
        <v>0</v>
      </c>
      <c r="BO581" s="356" t="str">
        <f t="shared" si="205"/>
        <v/>
      </c>
      <c r="BP581" s="360">
        <f t="shared" si="206"/>
        <v>0</v>
      </c>
      <c r="BQ581" s="358">
        <f t="shared" si="207"/>
        <v>0</v>
      </c>
      <c r="BR581" s="359">
        <f t="shared" si="214"/>
        <v>0</v>
      </c>
      <c r="BS581" s="356" t="str">
        <f t="shared" si="208"/>
        <v/>
      </c>
      <c r="BT581" s="357">
        <f t="shared" si="209"/>
        <v>0</v>
      </c>
      <c r="BU581" s="358">
        <f t="shared" si="210"/>
        <v>0</v>
      </c>
      <c r="BV581" s="359">
        <f t="shared" si="215"/>
        <v>0</v>
      </c>
      <c r="BW581" s="293">
        <f t="shared" si="211"/>
        <v>0</v>
      </c>
      <c r="BX581" s="352" t="str">
        <f>IF(BW581=0,"",
IF(SUM($BW$512:BW581)=1,BY581,
IF($BW$632&gt;SUM($BW$512:BW581),_xlfn.CONCAT(", ",BY581),
IF($BW$632=SUM($BW$512:BW581),_xlfn.CONCAT(" y ",BY581)))))</f>
        <v/>
      </c>
      <c r="BY581" s="120" t="s">
        <v>5259</v>
      </c>
      <c r="BZ581" s="290">
        <f t="shared" si="212"/>
        <v>0</v>
      </c>
      <c r="CA581" s="293">
        <f t="shared" si="216"/>
        <v>0</v>
      </c>
      <c r="CB581" s="283" t="str">
        <f>IF(CA581=0,"",
IF(SUM($CA$512:CA581)=1,CC581,
IF($CA$632&gt;SUM($CA$512:CA581),_xlfn.CONCAT(", ",CC581),
IF($CA$632=SUM($CA$512:CA581),_xlfn.CONCAT(" y ",CC581)))))</f>
        <v/>
      </c>
      <c r="CC581" s="120" t="s">
        <v>5259</v>
      </c>
    </row>
    <row r="582" spans="1:81" ht="15" customHeight="1">
      <c r="A582" s="62"/>
      <c r="B582" s="8"/>
      <c r="C582" s="35" t="s">
        <v>5260</v>
      </c>
      <c r="D582" s="800" t="str">
        <f>IF(CNGE_2026_M1_Secc1_Sub1!$D111="","",CNGE_2026_M1_Secc1_Sub1!$D111)</f>
        <v/>
      </c>
      <c r="E582" s="723"/>
      <c r="F582" s="723"/>
      <c r="G582" s="723"/>
      <c r="H582" s="723"/>
      <c r="I582" s="724"/>
      <c r="J582" s="637" t="str">
        <f t="shared" si="171"/>
        <v/>
      </c>
      <c r="K582" s="637" t="str">
        <f t="shared" si="172"/>
        <v/>
      </c>
      <c r="L582" s="637" t="str">
        <f t="shared" si="173"/>
        <v/>
      </c>
      <c r="M582" s="638"/>
      <c r="N582" s="638"/>
      <c r="O582" s="638"/>
      <c r="P582" s="638"/>
      <c r="Q582" s="638"/>
      <c r="R582" s="638"/>
      <c r="S582" s="638"/>
      <c r="T582" s="638"/>
      <c r="U582" s="638"/>
      <c r="V582" s="638"/>
      <c r="W582" s="638"/>
      <c r="X582" s="638"/>
      <c r="Y582" s="638"/>
      <c r="Z582" s="638"/>
      <c r="AA582" s="638"/>
      <c r="AB582" s="638"/>
      <c r="AC582" s="638"/>
      <c r="AD582" s="638"/>
      <c r="AI582" t="str">
        <f t="shared" si="174"/>
        <v/>
      </c>
      <c r="AJ582">
        <f t="shared" si="175"/>
        <v>0</v>
      </c>
      <c r="AK582">
        <f t="shared" si="176"/>
        <v>0</v>
      </c>
      <c r="AL582">
        <f t="shared" si="177"/>
        <v>0</v>
      </c>
      <c r="AM582">
        <f t="shared" si="178"/>
        <v>0</v>
      </c>
      <c r="AN582">
        <f t="shared" si="179"/>
        <v>0</v>
      </c>
      <c r="AO582">
        <f t="shared" si="180"/>
        <v>0</v>
      </c>
      <c r="AP582">
        <f t="shared" si="181"/>
        <v>0</v>
      </c>
      <c r="AQ582">
        <f t="shared" si="182"/>
        <v>0</v>
      </c>
      <c r="AR582">
        <f t="shared" si="183"/>
        <v>0</v>
      </c>
      <c r="AS582">
        <f t="shared" si="184"/>
        <v>0</v>
      </c>
      <c r="AT582">
        <f t="shared" si="185"/>
        <v>0</v>
      </c>
      <c r="AU582">
        <f t="shared" si="186"/>
        <v>0</v>
      </c>
      <c r="AV582">
        <f t="shared" si="187"/>
        <v>0</v>
      </c>
      <c r="AW582">
        <f t="shared" si="188"/>
        <v>0</v>
      </c>
      <c r="AX582">
        <f t="shared" si="189"/>
        <v>0</v>
      </c>
      <c r="AY582">
        <f t="shared" si="190"/>
        <v>0</v>
      </c>
      <c r="AZ582">
        <f t="shared" si="191"/>
        <v>0</v>
      </c>
      <c r="BA582">
        <f t="shared" si="192"/>
        <v>0</v>
      </c>
      <c r="BB582">
        <f t="shared" si="193"/>
        <v>0</v>
      </c>
      <c r="BC582">
        <f t="shared" si="194"/>
        <v>0</v>
      </c>
      <c r="BD582">
        <f t="shared" si="195"/>
        <v>0</v>
      </c>
      <c r="BE582">
        <f t="shared" si="196"/>
        <v>0</v>
      </c>
      <c r="BF582">
        <f t="shared" si="197"/>
        <v>0</v>
      </c>
      <c r="BG582">
        <f t="shared" si="198"/>
        <v>0</v>
      </c>
      <c r="BH582">
        <f t="shared" si="199"/>
        <v>0</v>
      </c>
      <c r="BI582">
        <f t="shared" si="200"/>
        <v>0</v>
      </c>
      <c r="BJ582">
        <f t="shared" si="201"/>
        <v>0</v>
      </c>
      <c r="BK582" s="356" t="str">
        <f t="shared" si="202"/>
        <v/>
      </c>
      <c r="BL582" s="357">
        <f t="shared" si="203"/>
        <v>0</v>
      </c>
      <c r="BM582" s="358">
        <f t="shared" si="204"/>
        <v>0</v>
      </c>
      <c r="BN582" s="359">
        <f t="shared" si="213"/>
        <v>0</v>
      </c>
      <c r="BO582" s="356" t="str">
        <f t="shared" si="205"/>
        <v/>
      </c>
      <c r="BP582" s="360">
        <f t="shared" si="206"/>
        <v>0</v>
      </c>
      <c r="BQ582" s="358">
        <f t="shared" si="207"/>
        <v>0</v>
      </c>
      <c r="BR582" s="359">
        <f t="shared" si="214"/>
        <v>0</v>
      </c>
      <c r="BS582" s="356" t="str">
        <f t="shared" si="208"/>
        <v/>
      </c>
      <c r="BT582" s="357">
        <f t="shared" si="209"/>
        <v>0</v>
      </c>
      <c r="BU582" s="358">
        <f t="shared" si="210"/>
        <v>0</v>
      </c>
      <c r="BV582" s="359">
        <f t="shared" si="215"/>
        <v>0</v>
      </c>
      <c r="BW582" s="293">
        <f t="shared" si="211"/>
        <v>0</v>
      </c>
      <c r="BX582" s="352" t="str">
        <f>IF(BW582=0,"",
IF(SUM($BW$512:BW582)=1,BY582,
IF($BW$632&gt;SUM($BW$512:BW582),_xlfn.CONCAT(", ",BY582),
IF($BW$632=SUM($BW$512:BW582),_xlfn.CONCAT(" y ",BY582)))))</f>
        <v/>
      </c>
      <c r="BY582" s="120" t="s">
        <v>5261</v>
      </c>
      <c r="BZ582" s="290">
        <f t="shared" si="212"/>
        <v>0</v>
      </c>
      <c r="CA582" s="293">
        <f t="shared" si="216"/>
        <v>0</v>
      </c>
      <c r="CB582" s="283" t="str">
        <f>IF(CA582=0,"",
IF(SUM($CA$512:CA582)=1,CC582,
IF($CA$632&gt;SUM($CA$512:CA582),_xlfn.CONCAT(", ",CC582),
IF($CA$632=SUM($CA$512:CA582),_xlfn.CONCAT(" y ",CC582)))))</f>
        <v/>
      </c>
      <c r="CC582" s="120" t="s">
        <v>5261</v>
      </c>
    </row>
    <row r="583" spans="1:81" ht="15" customHeight="1">
      <c r="A583" s="62"/>
      <c r="B583" s="8"/>
      <c r="C583" s="35" t="s">
        <v>5262</v>
      </c>
      <c r="D583" s="800" t="str">
        <f>IF(CNGE_2026_M1_Secc1_Sub1!$D112="","",CNGE_2026_M1_Secc1_Sub1!$D112)</f>
        <v/>
      </c>
      <c r="E583" s="723"/>
      <c r="F583" s="723"/>
      <c r="G583" s="723"/>
      <c r="H583" s="723"/>
      <c r="I583" s="724"/>
      <c r="J583" s="637" t="str">
        <f t="shared" si="171"/>
        <v/>
      </c>
      <c r="K583" s="637" t="str">
        <f t="shared" si="172"/>
        <v/>
      </c>
      <c r="L583" s="637" t="str">
        <f t="shared" si="173"/>
        <v/>
      </c>
      <c r="M583" s="638"/>
      <c r="N583" s="638"/>
      <c r="O583" s="638"/>
      <c r="P583" s="638"/>
      <c r="Q583" s="638"/>
      <c r="R583" s="638"/>
      <c r="S583" s="638"/>
      <c r="T583" s="638"/>
      <c r="U583" s="638"/>
      <c r="V583" s="638"/>
      <c r="W583" s="638"/>
      <c r="X583" s="638"/>
      <c r="Y583" s="638"/>
      <c r="Z583" s="638"/>
      <c r="AA583" s="638"/>
      <c r="AB583" s="638"/>
      <c r="AC583" s="638"/>
      <c r="AD583" s="638"/>
      <c r="AI583" t="str">
        <f t="shared" si="174"/>
        <v/>
      </c>
      <c r="AJ583">
        <f t="shared" si="175"/>
        <v>0</v>
      </c>
      <c r="AK583">
        <f t="shared" si="176"/>
        <v>0</v>
      </c>
      <c r="AL583">
        <f t="shared" si="177"/>
        <v>0</v>
      </c>
      <c r="AM583">
        <f t="shared" si="178"/>
        <v>0</v>
      </c>
      <c r="AN583">
        <f t="shared" si="179"/>
        <v>0</v>
      </c>
      <c r="AO583">
        <f t="shared" si="180"/>
        <v>0</v>
      </c>
      <c r="AP583">
        <f t="shared" si="181"/>
        <v>0</v>
      </c>
      <c r="AQ583">
        <f t="shared" si="182"/>
        <v>0</v>
      </c>
      <c r="AR583">
        <f t="shared" si="183"/>
        <v>0</v>
      </c>
      <c r="AS583">
        <f t="shared" si="184"/>
        <v>0</v>
      </c>
      <c r="AT583">
        <f t="shared" si="185"/>
        <v>0</v>
      </c>
      <c r="AU583">
        <f t="shared" si="186"/>
        <v>0</v>
      </c>
      <c r="AV583">
        <f t="shared" si="187"/>
        <v>0</v>
      </c>
      <c r="AW583">
        <f t="shared" si="188"/>
        <v>0</v>
      </c>
      <c r="AX583">
        <f t="shared" si="189"/>
        <v>0</v>
      </c>
      <c r="AY583">
        <f t="shared" si="190"/>
        <v>0</v>
      </c>
      <c r="AZ583">
        <f t="shared" si="191"/>
        <v>0</v>
      </c>
      <c r="BA583">
        <f t="shared" si="192"/>
        <v>0</v>
      </c>
      <c r="BB583">
        <f t="shared" si="193"/>
        <v>0</v>
      </c>
      <c r="BC583">
        <f t="shared" si="194"/>
        <v>0</v>
      </c>
      <c r="BD583">
        <f t="shared" si="195"/>
        <v>0</v>
      </c>
      <c r="BE583">
        <f t="shared" si="196"/>
        <v>0</v>
      </c>
      <c r="BF583">
        <f t="shared" si="197"/>
        <v>0</v>
      </c>
      <c r="BG583">
        <f t="shared" si="198"/>
        <v>0</v>
      </c>
      <c r="BH583">
        <f t="shared" si="199"/>
        <v>0</v>
      </c>
      <c r="BI583">
        <f t="shared" si="200"/>
        <v>0</v>
      </c>
      <c r="BJ583">
        <f t="shared" si="201"/>
        <v>0</v>
      </c>
      <c r="BK583" s="356" t="str">
        <f t="shared" si="202"/>
        <v/>
      </c>
      <c r="BL583" s="357">
        <f t="shared" si="203"/>
        <v>0</v>
      </c>
      <c r="BM583" s="358">
        <f t="shared" si="204"/>
        <v>0</v>
      </c>
      <c r="BN583" s="359">
        <f t="shared" si="213"/>
        <v>0</v>
      </c>
      <c r="BO583" s="356" t="str">
        <f t="shared" si="205"/>
        <v/>
      </c>
      <c r="BP583" s="360">
        <f t="shared" si="206"/>
        <v>0</v>
      </c>
      <c r="BQ583" s="358">
        <f t="shared" si="207"/>
        <v>0</v>
      </c>
      <c r="BR583" s="359">
        <f t="shared" si="214"/>
        <v>0</v>
      </c>
      <c r="BS583" s="356" t="str">
        <f t="shared" si="208"/>
        <v/>
      </c>
      <c r="BT583" s="357">
        <f t="shared" si="209"/>
        <v>0</v>
      </c>
      <c r="BU583" s="358">
        <f t="shared" si="210"/>
        <v>0</v>
      </c>
      <c r="BV583" s="359">
        <f t="shared" si="215"/>
        <v>0</v>
      </c>
      <c r="BW583" s="293">
        <f t="shared" si="211"/>
        <v>0</v>
      </c>
      <c r="BX583" s="352" t="str">
        <f>IF(BW583=0,"",
IF(SUM($BW$512:BW583)=1,BY583,
IF($BW$632&gt;SUM($BW$512:BW583),_xlfn.CONCAT(", ",BY583),
IF($BW$632=SUM($BW$512:BW583),_xlfn.CONCAT(" y ",BY583)))))</f>
        <v/>
      </c>
      <c r="BY583" s="120" t="s">
        <v>5263</v>
      </c>
      <c r="BZ583" s="290">
        <f t="shared" si="212"/>
        <v>0</v>
      </c>
      <c r="CA583" s="293">
        <f t="shared" si="216"/>
        <v>0</v>
      </c>
      <c r="CB583" s="283" t="str">
        <f>IF(CA583=0,"",
IF(SUM($CA$512:CA583)=1,CC583,
IF($CA$632&gt;SUM($CA$512:CA583),_xlfn.CONCAT(", ",CC583),
IF($CA$632=SUM($CA$512:CA583),_xlfn.CONCAT(" y ",CC583)))))</f>
        <v/>
      </c>
      <c r="CC583" s="120" t="s">
        <v>5263</v>
      </c>
    </row>
    <row r="584" spans="1:81" ht="15" customHeight="1">
      <c r="A584" s="62"/>
      <c r="B584" s="8"/>
      <c r="C584" s="35" t="s">
        <v>5264</v>
      </c>
      <c r="D584" s="800" t="str">
        <f>IF(CNGE_2026_M1_Secc1_Sub1!$D113="","",CNGE_2026_M1_Secc1_Sub1!$D113)</f>
        <v/>
      </c>
      <c r="E584" s="723"/>
      <c r="F584" s="723"/>
      <c r="G584" s="723"/>
      <c r="H584" s="723"/>
      <c r="I584" s="724"/>
      <c r="J584" s="637" t="str">
        <f t="shared" si="171"/>
        <v/>
      </c>
      <c r="K584" s="637" t="str">
        <f t="shared" si="172"/>
        <v/>
      </c>
      <c r="L584" s="637" t="str">
        <f t="shared" si="173"/>
        <v/>
      </c>
      <c r="M584" s="638"/>
      <c r="N584" s="638"/>
      <c r="O584" s="638"/>
      <c r="P584" s="638"/>
      <c r="Q584" s="638"/>
      <c r="R584" s="638"/>
      <c r="S584" s="638"/>
      <c r="T584" s="638"/>
      <c r="U584" s="638"/>
      <c r="V584" s="638"/>
      <c r="W584" s="638"/>
      <c r="X584" s="638"/>
      <c r="Y584" s="638"/>
      <c r="Z584" s="638"/>
      <c r="AA584" s="638"/>
      <c r="AB584" s="638"/>
      <c r="AC584" s="638"/>
      <c r="AD584" s="638"/>
      <c r="AI584" t="str">
        <f t="shared" si="174"/>
        <v/>
      </c>
      <c r="AJ584">
        <f t="shared" si="175"/>
        <v>0</v>
      </c>
      <c r="AK584">
        <f t="shared" si="176"/>
        <v>0</v>
      </c>
      <c r="AL584">
        <f t="shared" si="177"/>
        <v>0</v>
      </c>
      <c r="AM584">
        <f t="shared" si="178"/>
        <v>0</v>
      </c>
      <c r="AN584">
        <f t="shared" si="179"/>
        <v>0</v>
      </c>
      <c r="AO584">
        <f t="shared" si="180"/>
        <v>0</v>
      </c>
      <c r="AP584">
        <f t="shared" si="181"/>
        <v>0</v>
      </c>
      <c r="AQ584">
        <f t="shared" si="182"/>
        <v>0</v>
      </c>
      <c r="AR584">
        <f t="shared" si="183"/>
        <v>0</v>
      </c>
      <c r="AS584">
        <f t="shared" si="184"/>
        <v>0</v>
      </c>
      <c r="AT584">
        <f t="shared" si="185"/>
        <v>0</v>
      </c>
      <c r="AU584">
        <f t="shared" si="186"/>
        <v>0</v>
      </c>
      <c r="AV584">
        <f t="shared" si="187"/>
        <v>0</v>
      </c>
      <c r="AW584">
        <f t="shared" si="188"/>
        <v>0</v>
      </c>
      <c r="AX584">
        <f t="shared" si="189"/>
        <v>0</v>
      </c>
      <c r="AY584">
        <f t="shared" si="190"/>
        <v>0</v>
      </c>
      <c r="AZ584">
        <f t="shared" si="191"/>
        <v>0</v>
      </c>
      <c r="BA584">
        <f t="shared" si="192"/>
        <v>0</v>
      </c>
      <c r="BB584">
        <f t="shared" si="193"/>
        <v>0</v>
      </c>
      <c r="BC584">
        <f t="shared" si="194"/>
        <v>0</v>
      </c>
      <c r="BD584">
        <f t="shared" si="195"/>
        <v>0</v>
      </c>
      <c r="BE584">
        <f t="shared" si="196"/>
        <v>0</v>
      </c>
      <c r="BF584">
        <f t="shared" si="197"/>
        <v>0</v>
      </c>
      <c r="BG584">
        <f t="shared" si="198"/>
        <v>0</v>
      </c>
      <c r="BH584">
        <f t="shared" si="199"/>
        <v>0</v>
      </c>
      <c r="BI584">
        <f t="shared" si="200"/>
        <v>0</v>
      </c>
      <c r="BJ584">
        <f t="shared" si="201"/>
        <v>0</v>
      </c>
      <c r="BK584" s="356" t="str">
        <f t="shared" si="202"/>
        <v/>
      </c>
      <c r="BL584" s="357">
        <f t="shared" si="203"/>
        <v>0</v>
      </c>
      <c r="BM584" s="358">
        <f t="shared" si="204"/>
        <v>0</v>
      </c>
      <c r="BN584" s="359">
        <f t="shared" si="213"/>
        <v>0</v>
      </c>
      <c r="BO584" s="356" t="str">
        <f t="shared" si="205"/>
        <v/>
      </c>
      <c r="BP584" s="360">
        <f t="shared" si="206"/>
        <v>0</v>
      </c>
      <c r="BQ584" s="358">
        <f t="shared" si="207"/>
        <v>0</v>
      </c>
      <c r="BR584" s="359">
        <f t="shared" si="214"/>
        <v>0</v>
      </c>
      <c r="BS584" s="356" t="str">
        <f t="shared" si="208"/>
        <v/>
      </c>
      <c r="BT584" s="357">
        <f t="shared" si="209"/>
        <v>0</v>
      </c>
      <c r="BU584" s="358">
        <f t="shared" si="210"/>
        <v>0</v>
      </c>
      <c r="BV584" s="359">
        <f t="shared" si="215"/>
        <v>0</v>
      </c>
      <c r="BW584" s="293">
        <f t="shared" si="211"/>
        <v>0</v>
      </c>
      <c r="BX584" s="352" t="str">
        <f>IF(BW584=0,"",
IF(SUM($BW$512:BW584)=1,BY584,
IF($BW$632&gt;SUM($BW$512:BW584),_xlfn.CONCAT(", ",BY584),
IF($BW$632=SUM($BW$512:BW584),_xlfn.CONCAT(" y ",BY584)))))</f>
        <v/>
      </c>
      <c r="BY584" s="120" t="s">
        <v>5265</v>
      </c>
      <c r="BZ584" s="290">
        <f t="shared" si="212"/>
        <v>0</v>
      </c>
      <c r="CA584" s="293">
        <f t="shared" si="216"/>
        <v>0</v>
      </c>
      <c r="CB584" s="283" t="str">
        <f>IF(CA584=0,"",
IF(SUM($CA$512:CA584)=1,CC584,
IF($CA$632&gt;SUM($CA$512:CA584),_xlfn.CONCAT(", ",CC584),
IF($CA$632=SUM($CA$512:CA584),_xlfn.CONCAT(" y ",CC584)))))</f>
        <v/>
      </c>
      <c r="CC584" s="120" t="s">
        <v>5265</v>
      </c>
    </row>
    <row r="585" spans="1:81" ht="15" customHeight="1">
      <c r="A585" s="62"/>
      <c r="B585" s="8"/>
      <c r="C585" s="35" t="s">
        <v>5266</v>
      </c>
      <c r="D585" s="800" t="str">
        <f>IF(CNGE_2026_M1_Secc1_Sub1!$D114="","",CNGE_2026_M1_Secc1_Sub1!$D114)</f>
        <v/>
      </c>
      <c r="E585" s="723"/>
      <c r="F585" s="723"/>
      <c r="G585" s="723"/>
      <c r="H585" s="723"/>
      <c r="I585" s="724"/>
      <c r="J585" s="637" t="str">
        <f t="shared" si="171"/>
        <v/>
      </c>
      <c r="K585" s="637" t="str">
        <f t="shared" si="172"/>
        <v/>
      </c>
      <c r="L585" s="637" t="str">
        <f t="shared" si="173"/>
        <v/>
      </c>
      <c r="M585" s="638"/>
      <c r="N585" s="638"/>
      <c r="O585" s="638"/>
      <c r="P585" s="638"/>
      <c r="Q585" s="638"/>
      <c r="R585" s="638"/>
      <c r="S585" s="638"/>
      <c r="T585" s="638"/>
      <c r="U585" s="638"/>
      <c r="V585" s="638"/>
      <c r="W585" s="638"/>
      <c r="X585" s="638"/>
      <c r="Y585" s="638"/>
      <c r="Z585" s="638"/>
      <c r="AA585" s="638"/>
      <c r="AB585" s="638"/>
      <c r="AC585" s="638"/>
      <c r="AD585" s="638"/>
      <c r="AI585" t="str">
        <f t="shared" si="174"/>
        <v/>
      </c>
      <c r="AJ585">
        <f t="shared" si="175"/>
        <v>0</v>
      </c>
      <c r="AK585">
        <f t="shared" si="176"/>
        <v>0</v>
      </c>
      <c r="AL585">
        <f t="shared" si="177"/>
        <v>0</v>
      </c>
      <c r="AM585">
        <f t="shared" si="178"/>
        <v>0</v>
      </c>
      <c r="AN585">
        <f t="shared" si="179"/>
        <v>0</v>
      </c>
      <c r="AO585">
        <f t="shared" si="180"/>
        <v>0</v>
      </c>
      <c r="AP585">
        <f t="shared" si="181"/>
        <v>0</v>
      </c>
      <c r="AQ585">
        <f t="shared" si="182"/>
        <v>0</v>
      </c>
      <c r="AR585">
        <f t="shared" si="183"/>
        <v>0</v>
      </c>
      <c r="AS585">
        <f t="shared" si="184"/>
        <v>0</v>
      </c>
      <c r="AT585">
        <f t="shared" si="185"/>
        <v>0</v>
      </c>
      <c r="AU585">
        <f t="shared" si="186"/>
        <v>0</v>
      </c>
      <c r="AV585">
        <f t="shared" si="187"/>
        <v>0</v>
      </c>
      <c r="AW585">
        <f t="shared" si="188"/>
        <v>0</v>
      </c>
      <c r="AX585">
        <f t="shared" si="189"/>
        <v>0</v>
      </c>
      <c r="AY585">
        <f t="shared" si="190"/>
        <v>0</v>
      </c>
      <c r="AZ585">
        <f t="shared" si="191"/>
        <v>0</v>
      </c>
      <c r="BA585">
        <f t="shared" si="192"/>
        <v>0</v>
      </c>
      <c r="BB585">
        <f t="shared" si="193"/>
        <v>0</v>
      </c>
      <c r="BC585">
        <f t="shared" si="194"/>
        <v>0</v>
      </c>
      <c r="BD585">
        <f t="shared" si="195"/>
        <v>0</v>
      </c>
      <c r="BE585">
        <f t="shared" si="196"/>
        <v>0</v>
      </c>
      <c r="BF585">
        <f t="shared" si="197"/>
        <v>0</v>
      </c>
      <c r="BG585">
        <f t="shared" si="198"/>
        <v>0</v>
      </c>
      <c r="BH585">
        <f t="shared" si="199"/>
        <v>0</v>
      </c>
      <c r="BI585">
        <f t="shared" si="200"/>
        <v>0</v>
      </c>
      <c r="BJ585">
        <f t="shared" si="201"/>
        <v>0</v>
      </c>
      <c r="BK585" s="356" t="str">
        <f t="shared" si="202"/>
        <v/>
      </c>
      <c r="BL585" s="357">
        <f t="shared" si="203"/>
        <v>0</v>
      </c>
      <c r="BM585" s="358">
        <f t="shared" si="204"/>
        <v>0</v>
      </c>
      <c r="BN585" s="359">
        <f t="shared" si="213"/>
        <v>0</v>
      </c>
      <c r="BO585" s="356" t="str">
        <f t="shared" si="205"/>
        <v/>
      </c>
      <c r="BP585" s="360">
        <f t="shared" si="206"/>
        <v>0</v>
      </c>
      <c r="BQ585" s="358">
        <f t="shared" si="207"/>
        <v>0</v>
      </c>
      <c r="BR585" s="359">
        <f t="shared" si="214"/>
        <v>0</v>
      </c>
      <c r="BS585" s="356" t="str">
        <f t="shared" si="208"/>
        <v/>
      </c>
      <c r="BT585" s="357">
        <f t="shared" si="209"/>
        <v>0</v>
      </c>
      <c r="BU585" s="358">
        <f t="shared" si="210"/>
        <v>0</v>
      </c>
      <c r="BV585" s="359">
        <f t="shared" si="215"/>
        <v>0</v>
      </c>
      <c r="BW585" s="293">
        <f t="shared" si="211"/>
        <v>0</v>
      </c>
      <c r="BX585" s="352" t="str">
        <f>IF(BW585=0,"",
IF(SUM($BW$512:BW585)=1,BY585,
IF($BW$632&gt;SUM($BW$512:BW585),_xlfn.CONCAT(", ",BY585),
IF($BW$632=SUM($BW$512:BW585),_xlfn.CONCAT(" y ",BY585)))))</f>
        <v/>
      </c>
      <c r="BY585" s="120" t="s">
        <v>5267</v>
      </c>
      <c r="BZ585" s="290">
        <f t="shared" si="212"/>
        <v>0</v>
      </c>
      <c r="CA585" s="293">
        <f t="shared" si="216"/>
        <v>0</v>
      </c>
      <c r="CB585" s="283" t="str">
        <f>IF(CA585=0,"",
IF(SUM($CA$512:CA585)=1,CC585,
IF($CA$632&gt;SUM($CA$512:CA585),_xlfn.CONCAT(", ",CC585),
IF($CA$632=SUM($CA$512:CA585),_xlfn.CONCAT(" y ",CC585)))))</f>
        <v/>
      </c>
      <c r="CC585" s="120" t="s">
        <v>5267</v>
      </c>
    </row>
    <row r="586" spans="1:81" ht="15" customHeight="1">
      <c r="A586" s="62"/>
      <c r="B586" s="8"/>
      <c r="C586" s="35" t="s">
        <v>5268</v>
      </c>
      <c r="D586" s="800" t="str">
        <f>IF(CNGE_2026_M1_Secc1_Sub1!$D115="","",CNGE_2026_M1_Secc1_Sub1!$D115)</f>
        <v/>
      </c>
      <c r="E586" s="723"/>
      <c r="F586" s="723"/>
      <c r="G586" s="723"/>
      <c r="H586" s="723"/>
      <c r="I586" s="724"/>
      <c r="J586" s="637" t="str">
        <f t="shared" si="171"/>
        <v/>
      </c>
      <c r="K586" s="637" t="str">
        <f t="shared" si="172"/>
        <v/>
      </c>
      <c r="L586" s="637" t="str">
        <f t="shared" si="173"/>
        <v/>
      </c>
      <c r="M586" s="638"/>
      <c r="N586" s="638"/>
      <c r="O586" s="638"/>
      <c r="P586" s="638"/>
      <c r="Q586" s="638"/>
      <c r="R586" s="638"/>
      <c r="S586" s="638"/>
      <c r="T586" s="638"/>
      <c r="U586" s="638"/>
      <c r="V586" s="638"/>
      <c r="W586" s="638"/>
      <c r="X586" s="638"/>
      <c r="Y586" s="638"/>
      <c r="Z586" s="638"/>
      <c r="AA586" s="638"/>
      <c r="AB586" s="638"/>
      <c r="AC586" s="638"/>
      <c r="AD586" s="638"/>
      <c r="AI586" t="str">
        <f t="shared" si="174"/>
        <v/>
      </c>
      <c r="AJ586">
        <f t="shared" si="175"/>
        <v>0</v>
      </c>
      <c r="AK586">
        <f t="shared" si="176"/>
        <v>0</v>
      </c>
      <c r="AL586">
        <f t="shared" si="177"/>
        <v>0</v>
      </c>
      <c r="AM586">
        <f t="shared" si="178"/>
        <v>0</v>
      </c>
      <c r="AN586">
        <f t="shared" si="179"/>
        <v>0</v>
      </c>
      <c r="AO586">
        <f t="shared" si="180"/>
        <v>0</v>
      </c>
      <c r="AP586">
        <f t="shared" si="181"/>
        <v>0</v>
      </c>
      <c r="AQ586">
        <f t="shared" si="182"/>
        <v>0</v>
      </c>
      <c r="AR586">
        <f t="shared" si="183"/>
        <v>0</v>
      </c>
      <c r="AS586">
        <f t="shared" si="184"/>
        <v>0</v>
      </c>
      <c r="AT586">
        <f t="shared" si="185"/>
        <v>0</v>
      </c>
      <c r="AU586">
        <f t="shared" si="186"/>
        <v>0</v>
      </c>
      <c r="AV586">
        <f t="shared" si="187"/>
        <v>0</v>
      </c>
      <c r="AW586">
        <f t="shared" si="188"/>
        <v>0</v>
      </c>
      <c r="AX586">
        <f t="shared" si="189"/>
        <v>0</v>
      </c>
      <c r="AY586">
        <f t="shared" si="190"/>
        <v>0</v>
      </c>
      <c r="AZ586">
        <f t="shared" si="191"/>
        <v>0</v>
      </c>
      <c r="BA586">
        <f t="shared" si="192"/>
        <v>0</v>
      </c>
      <c r="BB586">
        <f t="shared" si="193"/>
        <v>0</v>
      </c>
      <c r="BC586">
        <f t="shared" si="194"/>
        <v>0</v>
      </c>
      <c r="BD586">
        <f t="shared" si="195"/>
        <v>0</v>
      </c>
      <c r="BE586">
        <f t="shared" si="196"/>
        <v>0</v>
      </c>
      <c r="BF586">
        <f t="shared" si="197"/>
        <v>0</v>
      </c>
      <c r="BG586">
        <f t="shared" si="198"/>
        <v>0</v>
      </c>
      <c r="BH586">
        <f t="shared" si="199"/>
        <v>0</v>
      </c>
      <c r="BI586">
        <f t="shared" si="200"/>
        <v>0</v>
      </c>
      <c r="BJ586">
        <f t="shared" si="201"/>
        <v>0</v>
      </c>
      <c r="BK586" s="356" t="str">
        <f t="shared" si="202"/>
        <v/>
      </c>
      <c r="BL586" s="357">
        <f t="shared" si="203"/>
        <v>0</v>
      </c>
      <c r="BM586" s="358">
        <f t="shared" si="204"/>
        <v>0</v>
      </c>
      <c r="BN586" s="359">
        <f t="shared" si="213"/>
        <v>0</v>
      </c>
      <c r="BO586" s="356" t="str">
        <f t="shared" si="205"/>
        <v/>
      </c>
      <c r="BP586" s="360">
        <f t="shared" si="206"/>
        <v>0</v>
      </c>
      <c r="BQ586" s="358">
        <f t="shared" si="207"/>
        <v>0</v>
      </c>
      <c r="BR586" s="359">
        <f t="shared" si="214"/>
        <v>0</v>
      </c>
      <c r="BS586" s="356" t="str">
        <f t="shared" si="208"/>
        <v/>
      </c>
      <c r="BT586" s="357">
        <f t="shared" si="209"/>
        <v>0</v>
      </c>
      <c r="BU586" s="358">
        <f t="shared" si="210"/>
        <v>0</v>
      </c>
      <c r="BV586" s="359">
        <f t="shared" si="215"/>
        <v>0</v>
      </c>
      <c r="BW586" s="293">
        <f t="shared" si="211"/>
        <v>0</v>
      </c>
      <c r="BX586" s="352" t="str">
        <f>IF(BW586=0,"",
IF(SUM($BW$512:BW586)=1,BY586,
IF($BW$632&gt;SUM($BW$512:BW586),_xlfn.CONCAT(", ",BY586),
IF($BW$632=SUM($BW$512:BW586),_xlfn.CONCAT(" y ",BY586)))))</f>
        <v/>
      </c>
      <c r="BY586" s="120" t="s">
        <v>5269</v>
      </c>
      <c r="BZ586" s="290">
        <f t="shared" si="212"/>
        <v>0</v>
      </c>
      <c r="CA586" s="293">
        <f t="shared" si="216"/>
        <v>0</v>
      </c>
      <c r="CB586" s="283" t="str">
        <f>IF(CA586=0,"",
IF(SUM($CA$512:CA586)=1,CC586,
IF($CA$632&gt;SUM($CA$512:CA586),_xlfn.CONCAT(", ",CC586),
IF($CA$632=SUM($CA$512:CA586),_xlfn.CONCAT(" y ",CC586)))))</f>
        <v/>
      </c>
      <c r="CC586" s="120" t="s">
        <v>5269</v>
      </c>
    </row>
    <row r="587" spans="1:81" ht="15" customHeight="1">
      <c r="A587" s="62"/>
      <c r="B587" s="8"/>
      <c r="C587" s="35" t="s">
        <v>5270</v>
      </c>
      <c r="D587" s="800" t="str">
        <f>IF(CNGE_2026_M1_Secc1_Sub1!$D116="","",CNGE_2026_M1_Secc1_Sub1!$D116)</f>
        <v/>
      </c>
      <c r="E587" s="723"/>
      <c r="F587" s="723"/>
      <c r="G587" s="723"/>
      <c r="H587" s="723"/>
      <c r="I587" s="724"/>
      <c r="J587" s="637" t="str">
        <f t="shared" si="171"/>
        <v/>
      </c>
      <c r="K587" s="637" t="str">
        <f t="shared" si="172"/>
        <v/>
      </c>
      <c r="L587" s="637" t="str">
        <f t="shared" si="173"/>
        <v/>
      </c>
      <c r="M587" s="638"/>
      <c r="N587" s="638"/>
      <c r="O587" s="638"/>
      <c r="P587" s="638"/>
      <c r="Q587" s="638"/>
      <c r="R587" s="638"/>
      <c r="S587" s="638"/>
      <c r="T587" s="638"/>
      <c r="U587" s="638"/>
      <c r="V587" s="638"/>
      <c r="W587" s="638"/>
      <c r="X587" s="638"/>
      <c r="Y587" s="638"/>
      <c r="Z587" s="638"/>
      <c r="AA587" s="638"/>
      <c r="AB587" s="638"/>
      <c r="AC587" s="638"/>
      <c r="AD587" s="638"/>
      <c r="AI587" t="str">
        <f t="shared" si="174"/>
        <v/>
      </c>
      <c r="AJ587">
        <f t="shared" si="175"/>
        <v>0</v>
      </c>
      <c r="AK587">
        <f t="shared" si="176"/>
        <v>0</v>
      </c>
      <c r="AL587">
        <f t="shared" si="177"/>
        <v>0</v>
      </c>
      <c r="AM587">
        <f t="shared" si="178"/>
        <v>0</v>
      </c>
      <c r="AN587">
        <f t="shared" si="179"/>
        <v>0</v>
      </c>
      <c r="AO587">
        <f t="shared" si="180"/>
        <v>0</v>
      </c>
      <c r="AP587">
        <f t="shared" si="181"/>
        <v>0</v>
      </c>
      <c r="AQ587">
        <f t="shared" si="182"/>
        <v>0</v>
      </c>
      <c r="AR587">
        <f t="shared" si="183"/>
        <v>0</v>
      </c>
      <c r="AS587">
        <f t="shared" si="184"/>
        <v>0</v>
      </c>
      <c r="AT587">
        <f t="shared" si="185"/>
        <v>0</v>
      </c>
      <c r="AU587">
        <f t="shared" si="186"/>
        <v>0</v>
      </c>
      <c r="AV587">
        <f t="shared" si="187"/>
        <v>0</v>
      </c>
      <c r="AW587">
        <f t="shared" si="188"/>
        <v>0</v>
      </c>
      <c r="AX587">
        <f t="shared" si="189"/>
        <v>0</v>
      </c>
      <c r="AY587">
        <f t="shared" si="190"/>
        <v>0</v>
      </c>
      <c r="AZ587">
        <f t="shared" si="191"/>
        <v>0</v>
      </c>
      <c r="BA587">
        <f t="shared" si="192"/>
        <v>0</v>
      </c>
      <c r="BB587">
        <f t="shared" si="193"/>
        <v>0</v>
      </c>
      <c r="BC587">
        <f t="shared" si="194"/>
        <v>0</v>
      </c>
      <c r="BD587">
        <f t="shared" si="195"/>
        <v>0</v>
      </c>
      <c r="BE587">
        <f t="shared" si="196"/>
        <v>0</v>
      </c>
      <c r="BF587">
        <f t="shared" si="197"/>
        <v>0</v>
      </c>
      <c r="BG587">
        <f t="shared" si="198"/>
        <v>0</v>
      </c>
      <c r="BH587">
        <f t="shared" si="199"/>
        <v>0</v>
      </c>
      <c r="BI587">
        <f t="shared" si="200"/>
        <v>0</v>
      </c>
      <c r="BJ587">
        <f t="shared" si="201"/>
        <v>0</v>
      </c>
      <c r="BK587" s="356" t="str">
        <f t="shared" si="202"/>
        <v/>
      </c>
      <c r="BL587" s="357">
        <f t="shared" si="203"/>
        <v>0</v>
      </c>
      <c r="BM587" s="358">
        <f t="shared" si="204"/>
        <v>0</v>
      </c>
      <c r="BN587" s="359">
        <f t="shared" si="213"/>
        <v>0</v>
      </c>
      <c r="BO587" s="356" t="str">
        <f t="shared" si="205"/>
        <v/>
      </c>
      <c r="BP587" s="360">
        <f t="shared" si="206"/>
        <v>0</v>
      </c>
      <c r="BQ587" s="358">
        <f t="shared" si="207"/>
        <v>0</v>
      </c>
      <c r="BR587" s="359">
        <f t="shared" si="214"/>
        <v>0</v>
      </c>
      <c r="BS587" s="356" t="str">
        <f t="shared" si="208"/>
        <v/>
      </c>
      <c r="BT587" s="357">
        <f t="shared" si="209"/>
        <v>0</v>
      </c>
      <c r="BU587" s="358">
        <f t="shared" si="210"/>
        <v>0</v>
      </c>
      <c r="BV587" s="359">
        <f t="shared" si="215"/>
        <v>0</v>
      </c>
      <c r="BW587" s="293">
        <f t="shared" si="211"/>
        <v>0</v>
      </c>
      <c r="BX587" s="352" t="str">
        <f>IF(BW587=0,"",
IF(SUM($BW$512:BW587)=1,BY587,
IF($BW$632&gt;SUM($BW$512:BW587),_xlfn.CONCAT(", ",BY587),
IF($BW$632=SUM($BW$512:BW587),_xlfn.CONCAT(" y ",BY587)))))</f>
        <v/>
      </c>
      <c r="BY587" s="120" t="s">
        <v>5271</v>
      </c>
      <c r="BZ587" s="290">
        <f t="shared" si="212"/>
        <v>0</v>
      </c>
      <c r="CA587" s="293">
        <f t="shared" si="216"/>
        <v>0</v>
      </c>
      <c r="CB587" s="283" t="str">
        <f>IF(CA587=0,"",
IF(SUM($CA$512:CA587)=1,CC587,
IF($CA$632&gt;SUM($CA$512:CA587),_xlfn.CONCAT(", ",CC587),
IF($CA$632=SUM($CA$512:CA587),_xlfn.CONCAT(" y ",CC587)))))</f>
        <v/>
      </c>
      <c r="CC587" s="120" t="s">
        <v>5271</v>
      </c>
    </row>
    <row r="588" spans="1:81" ht="15" customHeight="1">
      <c r="A588" s="62"/>
      <c r="B588" s="8"/>
      <c r="C588" s="35" t="s">
        <v>5272</v>
      </c>
      <c r="D588" s="800" t="str">
        <f>IF(CNGE_2026_M1_Secc1_Sub1!$D117="","",CNGE_2026_M1_Secc1_Sub1!$D117)</f>
        <v/>
      </c>
      <c r="E588" s="723"/>
      <c r="F588" s="723"/>
      <c r="G588" s="723"/>
      <c r="H588" s="723"/>
      <c r="I588" s="724"/>
      <c r="J588" s="637" t="str">
        <f t="shared" si="171"/>
        <v/>
      </c>
      <c r="K588" s="637" t="str">
        <f t="shared" si="172"/>
        <v/>
      </c>
      <c r="L588" s="637" t="str">
        <f t="shared" si="173"/>
        <v/>
      </c>
      <c r="M588" s="638"/>
      <c r="N588" s="638"/>
      <c r="O588" s="638"/>
      <c r="P588" s="638"/>
      <c r="Q588" s="638"/>
      <c r="R588" s="638"/>
      <c r="S588" s="638"/>
      <c r="T588" s="638"/>
      <c r="U588" s="638"/>
      <c r="V588" s="638"/>
      <c r="W588" s="638"/>
      <c r="X588" s="638"/>
      <c r="Y588" s="638"/>
      <c r="Z588" s="638"/>
      <c r="AA588" s="638"/>
      <c r="AB588" s="638"/>
      <c r="AC588" s="638"/>
      <c r="AD588" s="638"/>
      <c r="AI588" t="str">
        <f t="shared" si="174"/>
        <v/>
      </c>
      <c r="AJ588">
        <f t="shared" si="175"/>
        <v>0</v>
      </c>
      <c r="AK588">
        <f t="shared" si="176"/>
        <v>0</v>
      </c>
      <c r="AL588">
        <f t="shared" si="177"/>
        <v>0</v>
      </c>
      <c r="AM588">
        <f t="shared" si="178"/>
        <v>0</v>
      </c>
      <c r="AN588">
        <f t="shared" si="179"/>
        <v>0</v>
      </c>
      <c r="AO588">
        <f t="shared" si="180"/>
        <v>0</v>
      </c>
      <c r="AP588">
        <f t="shared" si="181"/>
        <v>0</v>
      </c>
      <c r="AQ588">
        <f t="shared" si="182"/>
        <v>0</v>
      </c>
      <c r="AR588">
        <f t="shared" si="183"/>
        <v>0</v>
      </c>
      <c r="AS588">
        <f t="shared" si="184"/>
        <v>0</v>
      </c>
      <c r="AT588">
        <f t="shared" si="185"/>
        <v>0</v>
      </c>
      <c r="AU588">
        <f t="shared" si="186"/>
        <v>0</v>
      </c>
      <c r="AV588">
        <f t="shared" si="187"/>
        <v>0</v>
      </c>
      <c r="AW588">
        <f t="shared" si="188"/>
        <v>0</v>
      </c>
      <c r="AX588">
        <f t="shared" si="189"/>
        <v>0</v>
      </c>
      <c r="AY588">
        <f t="shared" si="190"/>
        <v>0</v>
      </c>
      <c r="AZ588">
        <f t="shared" si="191"/>
        <v>0</v>
      </c>
      <c r="BA588">
        <f t="shared" si="192"/>
        <v>0</v>
      </c>
      <c r="BB588">
        <f t="shared" si="193"/>
        <v>0</v>
      </c>
      <c r="BC588">
        <f t="shared" si="194"/>
        <v>0</v>
      </c>
      <c r="BD588">
        <f t="shared" si="195"/>
        <v>0</v>
      </c>
      <c r="BE588">
        <f t="shared" si="196"/>
        <v>0</v>
      </c>
      <c r="BF588">
        <f t="shared" si="197"/>
        <v>0</v>
      </c>
      <c r="BG588">
        <f t="shared" si="198"/>
        <v>0</v>
      </c>
      <c r="BH588">
        <f t="shared" si="199"/>
        <v>0</v>
      </c>
      <c r="BI588">
        <f t="shared" si="200"/>
        <v>0</v>
      </c>
      <c r="BJ588">
        <f t="shared" si="201"/>
        <v>0</v>
      </c>
      <c r="BK588" s="356" t="str">
        <f t="shared" si="202"/>
        <v/>
      </c>
      <c r="BL588" s="357">
        <f t="shared" si="203"/>
        <v>0</v>
      </c>
      <c r="BM588" s="358">
        <f t="shared" si="204"/>
        <v>0</v>
      </c>
      <c r="BN588" s="359">
        <f t="shared" si="213"/>
        <v>0</v>
      </c>
      <c r="BO588" s="356" t="str">
        <f t="shared" si="205"/>
        <v/>
      </c>
      <c r="BP588" s="360">
        <f t="shared" si="206"/>
        <v>0</v>
      </c>
      <c r="BQ588" s="358">
        <f t="shared" si="207"/>
        <v>0</v>
      </c>
      <c r="BR588" s="359">
        <f t="shared" si="214"/>
        <v>0</v>
      </c>
      <c r="BS588" s="356" t="str">
        <f t="shared" si="208"/>
        <v/>
      </c>
      <c r="BT588" s="357">
        <f t="shared" si="209"/>
        <v>0</v>
      </c>
      <c r="BU588" s="358">
        <f t="shared" si="210"/>
        <v>0</v>
      </c>
      <c r="BV588" s="359">
        <f t="shared" si="215"/>
        <v>0</v>
      </c>
      <c r="BW588" s="293">
        <f t="shared" si="211"/>
        <v>0</v>
      </c>
      <c r="BX588" s="352" t="str">
        <f>IF(BW588=0,"",
IF(SUM($BW$512:BW588)=1,BY588,
IF($BW$632&gt;SUM($BW$512:BW588),_xlfn.CONCAT(", ",BY588),
IF($BW$632=SUM($BW$512:BW588),_xlfn.CONCAT(" y ",BY588)))))</f>
        <v/>
      </c>
      <c r="BY588" s="120" t="s">
        <v>5273</v>
      </c>
      <c r="BZ588" s="290">
        <f t="shared" si="212"/>
        <v>0</v>
      </c>
      <c r="CA588" s="293">
        <f t="shared" si="216"/>
        <v>0</v>
      </c>
      <c r="CB588" s="283" t="str">
        <f>IF(CA588=0,"",
IF(SUM($CA$512:CA588)=1,CC588,
IF($CA$632&gt;SUM($CA$512:CA588),_xlfn.CONCAT(", ",CC588),
IF($CA$632=SUM($CA$512:CA588),_xlfn.CONCAT(" y ",CC588)))))</f>
        <v/>
      </c>
      <c r="CC588" s="120" t="s">
        <v>5273</v>
      </c>
    </row>
    <row r="589" spans="1:81" ht="15" customHeight="1">
      <c r="A589" s="62"/>
      <c r="B589" s="8"/>
      <c r="C589" s="35" t="s">
        <v>5274</v>
      </c>
      <c r="D589" s="800" t="str">
        <f>IF(CNGE_2026_M1_Secc1_Sub1!$D118="","",CNGE_2026_M1_Secc1_Sub1!$D118)</f>
        <v/>
      </c>
      <c r="E589" s="723"/>
      <c r="F589" s="723"/>
      <c r="G589" s="723"/>
      <c r="H589" s="723"/>
      <c r="I589" s="724"/>
      <c r="J589" s="637" t="str">
        <f t="shared" si="171"/>
        <v/>
      </c>
      <c r="K589" s="637" t="str">
        <f t="shared" si="172"/>
        <v/>
      </c>
      <c r="L589" s="637" t="str">
        <f t="shared" si="173"/>
        <v/>
      </c>
      <c r="M589" s="638"/>
      <c r="N589" s="638"/>
      <c r="O589" s="638"/>
      <c r="P589" s="638"/>
      <c r="Q589" s="638"/>
      <c r="R589" s="638"/>
      <c r="S589" s="638"/>
      <c r="T589" s="638"/>
      <c r="U589" s="638"/>
      <c r="V589" s="638"/>
      <c r="W589" s="638"/>
      <c r="X589" s="638"/>
      <c r="Y589" s="638"/>
      <c r="Z589" s="638"/>
      <c r="AA589" s="638"/>
      <c r="AB589" s="638"/>
      <c r="AC589" s="638"/>
      <c r="AD589" s="638"/>
      <c r="AI589" t="str">
        <f t="shared" si="174"/>
        <v/>
      </c>
      <c r="AJ589">
        <f t="shared" si="175"/>
        <v>0</v>
      </c>
      <c r="AK589">
        <f t="shared" si="176"/>
        <v>0</v>
      </c>
      <c r="AL589">
        <f t="shared" si="177"/>
        <v>0</v>
      </c>
      <c r="AM589">
        <f t="shared" si="178"/>
        <v>0</v>
      </c>
      <c r="AN589">
        <f t="shared" si="179"/>
        <v>0</v>
      </c>
      <c r="AO589">
        <f t="shared" si="180"/>
        <v>0</v>
      </c>
      <c r="AP589">
        <f t="shared" si="181"/>
        <v>0</v>
      </c>
      <c r="AQ589">
        <f t="shared" si="182"/>
        <v>0</v>
      </c>
      <c r="AR589">
        <f t="shared" si="183"/>
        <v>0</v>
      </c>
      <c r="AS589">
        <f t="shared" si="184"/>
        <v>0</v>
      </c>
      <c r="AT589">
        <f t="shared" si="185"/>
        <v>0</v>
      </c>
      <c r="AU589">
        <f t="shared" si="186"/>
        <v>0</v>
      </c>
      <c r="AV589">
        <f t="shared" si="187"/>
        <v>0</v>
      </c>
      <c r="AW589">
        <f t="shared" si="188"/>
        <v>0</v>
      </c>
      <c r="AX589">
        <f t="shared" si="189"/>
        <v>0</v>
      </c>
      <c r="AY589">
        <f t="shared" si="190"/>
        <v>0</v>
      </c>
      <c r="AZ589">
        <f t="shared" si="191"/>
        <v>0</v>
      </c>
      <c r="BA589">
        <f t="shared" si="192"/>
        <v>0</v>
      </c>
      <c r="BB589">
        <f t="shared" si="193"/>
        <v>0</v>
      </c>
      <c r="BC589">
        <f t="shared" si="194"/>
        <v>0</v>
      </c>
      <c r="BD589">
        <f t="shared" si="195"/>
        <v>0</v>
      </c>
      <c r="BE589">
        <f t="shared" si="196"/>
        <v>0</v>
      </c>
      <c r="BF589">
        <f t="shared" si="197"/>
        <v>0</v>
      </c>
      <c r="BG589">
        <f t="shared" si="198"/>
        <v>0</v>
      </c>
      <c r="BH589">
        <f t="shared" si="199"/>
        <v>0</v>
      </c>
      <c r="BI589">
        <f t="shared" si="200"/>
        <v>0</v>
      </c>
      <c r="BJ589">
        <f t="shared" si="201"/>
        <v>0</v>
      </c>
      <c r="BK589" s="356" t="str">
        <f t="shared" si="202"/>
        <v/>
      </c>
      <c r="BL589" s="357">
        <f t="shared" si="203"/>
        <v>0</v>
      </c>
      <c r="BM589" s="358">
        <f t="shared" si="204"/>
        <v>0</v>
      </c>
      <c r="BN589" s="359">
        <f t="shared" si="213"/>
        <v>0</v>
      </c>
      <c r="BO589" s="356" t="str">
        <f t="shared" si="205"/>
        <v/>
      </c>
      <c r="BP589" s="360">
        <f t="shared" si="206"/>
        <v>0</v>
      </c>
      <c r="BQ589" s="358">
        <f t="shared" si="207"/>
        <v>0</v>
      </c>
      <c r="BR589" s="359">
        <f t="shared" si="214"/>
        <v>0</v>
      </c>
      <c r="BS589" s="356" t="str">
        <f t="shared" si="208"/>
        <v/>
      </c>
      <c r="BT589" s="357">
        <f t="shared" si="209"/>
        <v>0</v>
      </c>
      <c r="BU589" s="358">
        <f t="shared" si="210"/>
        <v>0</v>
      </c>
      <c r="BV589" s="359">
        <f t="shared" si="215"/>
        <v>0</v>
      </c>
      <c r="BW589" s="293">
        <f t="shared" si="211"/>
        <v>0</v>
      </c>
      <c r="BX589" s="352" t="str">
        <f>IF(BW589=0,"",
IF(SUM($BW$512:BW589)=1,BY589,
IF($BW$632&gt;SUM($BW$512:BW589),_xlfn.CONCAT(", ",BY589),
IF($BW$632=SUM($BW$512:BW589),_xlfn.CONCAT(" y ",BY589)))))</f>
        <v/>
      </c>
      <c r="BY589" s="120" t="s">
        <v>5275</v>
      </c>
      <c r="BZ589" s="290">
        <f t="shared" si="212"/>
        <v>0</v>
      </c>
      <c r="CA589" s="293">
        <f t="shared" si="216"/>
        <v>0</v>
      </c>
      <c r="CB589" s="283" t="str">
        <f>IF(CA589=0,"",
IF(SUM($CA$512:CA589)=1,CC589,
IF($CA$632&gt;SUM($CA$512:CA589),_xlfn.CONCAT(", ",CC589),
IF($CA$632=SUM($CA$512:CA589),_xlfn.CONCAT(" y ",CC589)))))</f>
        <v/>
      </c>
      <c r="CC589" s="120" t="s">
        <v>5275</v>
      </c>
    </row>
    <row r="590" spans="1:81" ht="15" customHeight="1">
      <c r="A590" s="62"/>
      <c r="B590" s="8"/>
      <c r="C590" s="35" t="s">
        <v>5276</v>
      </c>
      <c r="D590" s="800" t="str">
        <f>IF(CNGE_2026_M1_Secc1_Sub1!$D119="","",CNGE_2026_M1_Secc1_Sub1!$D119)</f>
        <v/>
      </c>
      <c r="E590" s="723"/>
      <c r="F590" s="723"/>
      <c r="G590" s="723"/>
      <c r="H590" s="723"/>
      <c r="I590" s="724"/>
      <c r="J590" s="637" t="str">
        <f t="shared" si="171"/>
        <v/>
      </c>
      <c r="K590" s="637" t="str">
        <f t="shared" si="172"/>
        <v/>
      </c>
      <c r="L590" s="637" t="str">
        <f t="shared" si="173"/>
        <v/>
      </c>
      <c r="M590" s="638"/>
      <c r="N590" s="638"/>
      <c r="O590" s="638"/>
      <c r="P590" s="638"/>
      <c r="Q590" s="638"/>
      <c r="R590" s="638"/>
      <c r="S590" s="638"/>
      <c r="T590" s="638"/>
      <c r="U590" s="638"/>
      <c r="V590" s="638"/>
      <c r="W590" s="638"/>
      <c r="X590" s="638"/>
      <c r="Y590" s="638"/>
      <c r="Z590" s="638"/>
      <c r="AA590" s="638"/>
      <c r="AB590" s="638"/>
      <c r="AC590" s="638"/>
      <c r="AD590" s="638"/>
      <c r="AI590" t="str">
        <f t="shared" si="174"/>
        <v/>
      </c>
      <c r="AJ590">
        <f t="shared" si="175"/>
        <v>0</v>
      </c>
      <c r="AK590">
        <f t="shared" si="176"/>
        <v>0</v>
      </c>
      <c r="AL590">
        <f t="shared" si="177"/>
        <v>0</v>
      </c>
      <c r="AM590">
        <f t="shared" si="178"/>
        <v>0</v>
      </c>
      <c r="AN590">
        <f t="shared" si="179"/>
        <v>0</v>
      </c>
      <c r="AO590">
        <f t="shared" si="180"/>
        <v>0</v>
      </c>
      <c r="AP590">
        <f t="shared" si="181"/>
        <v>0</v>
      </c>
      <c r="AQ590">
        <f t="shared" si="182"/>
        <v>0</v>
      </c>
      <c r="AR590">
        <f t="shared" si="183"/>
        <v>0</v>
      </c>
      <c r="AS590">
        <f t="shared" si="184"/>
        <v>0</v>
      </c>
      <c r="AT590">
        <f t="shared" si="185"/>
        <v>0</v>
      </c>
      <c r="AU590">
        <f t="shared" si="186"/>
        <v>0</v>
      </c>
      <c r="AV590">
        <f t="shared" si="187"/>
        <v>0</v>
      </c>
      <c r="AW590">
        <f t="shared" si="188"/>
        <v>0</v>
      </c>
      <c r="AX590">
        <f t="shared" si="189"/>
        <v>0</v>
      </c>
      <c r="AY590">
        <f t="shared" si="190"/>
        <v>0</v>
      </c>
      <c r="AZ590">
        <f t="shared" si="191"/>
        <v>0</v>
      </c>
      <c r="BA590">
        <f t="shared" si="192"/>
        <v>0</v>
      </c>
      <c r="BB590">
        <f t="shared" si="193"/>
        <v>0</v>
      </c>
      <c r="BC590">
        <f t="shared" si="194"/>
        <v>0</v>
      </c>
      <c r="BD590">
        <f t="shared" si="195"/>
        <v>0</v>
      </c>
      <c r="BE590">
        <f t="shared" si="196"/>
        <v>0</v>
      </c>
      <c r="BF590">
        <f t="shared" si="197"/>
        <v>0</v>
      </c>
      <c r="BG590">
        <f t="shared" si="198"/>
        <v>0</v>
      </c>
      <c r="BH590">
        <f t="shared" si="199"/>
        <v>0</v>
      </c>
      <c r="BI590">
        <f t="shared" si="200"/>
        <v>0</v>
      </c>
      <c r="BJ590">
        <f t="shared" si="201"/>
        <v>0</v>
      </c>
      <c r="BK590" s="356" t="str">
        <f t="shared" si="202"/>
        <v/>
      </c>
      <c r="BL590" s="357">
        <f t="shared" si="203"/>
        <v>0</v>
      </c>
      <c r="BM590" s="358">
        <f t="shared" si="204"/>
        <v>0</v>
      </c>
      <c r="BN590" s="359">
        <f t="shared" si="213"/>
        <v>0</v>
      </c>
      <c r="BO590" s="356" t="str">
        <f t="shared" si="205"/>
        <v/>
      </c>
      <c r="BP590" s="360">
        <f t="shared" si="206"/>
        <v>0</v>
      </c>
      <c r="BQ590" s="358">
        <f t="shared" si="207"/>
        <v>0</v>
      </c>
      <c r="BR590" s="359">
        <f t="shared" si="214"/>
        <v>0</v>
      </c>
      <c r="BS590" s="356" t="str">
        <f t="shared" si="208"/>
        <v/>
      </c>
      <c r="BT590" s="357">
        <f t="shared" si="209"/>
        <v>0</v>
      </c>
      <c r="BU590" s="358">
        <f t="shared" si="210"/>
        <v>0</v>
      </c>
      <c r="BV590" s="359">
        <f t="shared" si="215"/>
        <v>0</v>
      </c>
      <c r="BW590" s="293">
        <f t="shared" si="211"/>
        <v>0</v>
      </c>
      <c r="BX590" s="352" t="str">
        <f>IF(BW590=0,"",
IF(SUM($BW$512:BW590)=1,BY590,
IF($BW$632&gt;SUM($BW$512:BW590),_xlfn.CONCAT(", ",BY590),
IF($BW$632=SUM($BW$512:BW590),_xlfn.CONCAT(" y ",BY590)))))</f>
        <v/>
      </c>
      <c r="BY590" s="120" t="s">
        <v>5277</v>
      </c>
      <c r="BZ590" s="290">
        <f t="shared" si="212"/>
        <v>0</v>
      </c>
      <c r="CA590" s="293">
        <f t="shared" si="216"/>
        <v>0</v>
      </c>
      <c r="CB590" s="283" t="str">
        <f>IF(CA590=0,"",
IF(SUM($CA$512:CA590)=1,CC590,
IF($CA$632&gt;SUM($CA$512:CA590),_xlfn.CONCAT(", ",CC590),
IF($CA$632=SUM($CA$512:CA590),_xlfn.CONCAT(" y ",CC590)))))</f>
        <v/>
      </c>
      <c r="CC590" s="120" t="s">
        <v>5277</v>
      </c>
    </row>
    <row r="591" spans="1:81" ht="15" customHeight="1">
      <c r="A591" s="62"/>
      <c r="B591" s="8"/>
      <c r="C591" s="35" t="s">
        <v>5278</v>
      </c>
      <c r="D591" s="800" t="str">
        <f>IF(CNGE_2026_M1_Secc1_Sub1!$D120="","",CNGE_2026_M1_Secc1_Sub1!$D120)</f>
        <v/>
      </c>
      <c r="E591" s="723"/>
      <c r="F591" s="723"/>
      <c r="G591" s="723"/>
      <c r="H591" s="723"/>
      <c r="I591" s="724"/>
      <c r="J591" s="637" t="str">
        <f t="shared" si="171"/>
        <v/>
      </c>
      <c r="K591" s="637" t="str">
        <f t="shared" si="172"/>
        <v/>
      </c>
      <c r="L591" s="637" t="str">
        <f t="shared" si="173"/>
        <v/>
      </c>
      <c r="M591" s="638"/>
      <c r="N591" s="638"/>
      <c r="O591" s="638"/>
      <c r="P591" s="638"/>
      <c r="Q591" s="638"/>
      <c r="R591" s="638"/>
      <c r="S591" s="638"/>
      <c r="T591" s="638"/>
      <c r="U591" s="638"/>
      <c r="V591" s="638"/>
      <c r="W591" s="638"/>
      <c r="X591" s="638"/>
      <c r="Y591" s="638"/>
      <c r="Z591" s="638"/>
      <c r="AA591" s="638"/>
      <c r="AB591" s="638"/>
      <c r="AC591" s="638"/>
      <c r="AD591" s="638"/>
      <c r="AI591" t="str">
        <f t="shared" si="174"/>
        <v/>
      </c>
      <c r="AJ591">
        <f t="shared" si="175"/>
        <v>0</v>
      </c>
      <c r="AK591">
        <f t="shared" si="176"/>
        <v>0</v>
      </c>
      <c r="AL591">
        <f t="shared" si="177"/>
        <v>0</v>
      </c>
      <c r="AM591">
        <f t="shared" si="178"/>
        <v>0</v>
      </c>
      <c r="AN591">
        <f t="shared" si="179"/>
        <v>0</v>
      </c>
      <c r="AO591">
        <f t="shared" si="180"/>
        <v>0</v>
      </c>
      <c r="AP591">
        <f t="shared" si="181"/>
        <v>0</v>
      </c>
      <c r="AQ591">
        <f t="shared" si="182"/>
        <v>0</v>
      </c>
      <c r="AR591">
        <f t="shared" si="183"/>
        <v>0</v>
      </c>
      <c r="AS591">
        <f t="shared" si="184"/>
        <v>0</v>
      </c>
      <c r="AT591">
        <f t="shared" si="185"/>
        <v>0</v>
      </c>
      <c r="AU591">
        <f t="shared" si="186"/>
        <v>0</v>
      </c>
      <c r="AV591">
        <f t="shared" si="187"/>
        <v>0</v>
      </c>
      <c r="AW591">
        <f t="shared" si="188"/>
        <v>0</v>
      </c>
      <c r="AX591">
        <f t="shared" si="189"/>
        <v>0</v>
      </c>
      <c r="AY591">
        <f t="shared" si="190"/>
        <v>0</v>
      </c>
      <c r="AZ591">
        <f t="shared" si="191"/>
        <v>0</v>
      </c>
      <c r="BA591">
        <f t="shared" si="192"/>
        <v>0</v>
      </c>
      <c r="BB591">
        <f t="shared" si="193"/>
        <v>0</v>
      </c>
      <c r="BC591">
        <f t="shared" si="194"/>
        <v>0</v>
      </c>
      <c r="BD591">
        <f t="shared" si="195"/>
        <v>0</v>
      </c>
      <c r="BE591">
        <f t="shared" si="196"/>
        <v>0</v>
      </c>
      <c r="BF591">
        <f t="shared" si="197"/>
        <v>0</v>
      </c>
      <c r="BG591">
        <f t="shared" si="198"/>
        <v>0</v>
      </c>
      <c r="BH591">
        <f t="shared" si="199"/>
        <v>0</v>
      </c>
      <c r="BI591">
        <f t="shared" si="200"/>
        <v>0</v>
      </c>
      <c r="BJ591">
        <f t="shared" si="201"/>
        <v>0</v>
      </c>
      <c r="BK591" s="356" t="str">
        <f t="shared" si="202"/>
        <v/>
      </c>
      <c r="BL591" s="357">
        <f t="shared" si="203"/>
        <v>0</v>
      </c>
      <c r="BM591" s="358">
        <f t="shared" si="204"/>
        <v>0</v>
      </c>
      <c r="BN591" s="359">
        <f t="shared" si="213"/>
        <v>0</v>
      </c>
      <c r="BO591" s="356" t="str">
        <f t="shared" si="205"/>
        <v/>
      </c>
      <c r="BP591" s="360">
        <f t="shared" si="206"/>
        <v>0</v>
      </c>
      <c r="BQ591" s="358">
        <f t="shared" si="207"/>
        <v>0</v>
      </c>
      <c r="BR591" s="359">
        <f t="shared" si="214"/>
        <v>0</v>
      </c>
      <c r="BS591" s="356" t="str">
        <f t="shared" si="208"/>
        <v/>
      </c>
      <c r="BT591" s="357">
        <f t="shared" si="209"/>
        <v>0</v>
      </c>
      <c r="BU591" s="358">
        <f t="shared" si="210"/>
        <v>0</v>
      </c>
      <c r="BV591" s="359">
        <f t="shared" si="215"/>
        <v>0</v>
      </c>
      <c r="BW591" s="293">
        <f t="shared" si="211"/>
        <v>0</v>
      </c>
      <c r="BX591" s="352" t="str">
        <f>IF(BW591=0,"",
IF(SUM($BW$512:BW591)=1,BY591,
IF($BW$632&gt;SUM($BW$512:BW591),_xlfn.CONCAT(", ",BY591),
IF($BW$632=SUM($BW$512:BW591),_xlfn.CONCAT(" y ",BY591)))))</f>
        <v/>
      </c>
      <c r="BY591" s="120" t="s">
        <v>5279</v>
      </c>
      <c r="BZ591" s="290">
        <f t="shared" si="212"/>
        <v>0</v>
      </c>
      <c r="CA591" s="293">
        <f t="shared" si="216"/>
        <v>0</v>
      </c>
      <c r="CB591" s="283" t="str">
        <f>IF(CA591=0,"",
IF(SUM($CA$512:CA591)=1,CC591,
IF($CA$632&gt;SUM($CA$512:CA591),_xlfn.CONCAT(", ",CC591),
IF($CA$632=SUM($CA$512:CA591),_xlfn.CONCAT(" y ",CC591)))))</f>
        <v/>
      </c>
      <c r="CC591" s="120" t="s">
        <v>5279</v>
      </c>
    </row>
    <row r="592" spans="1:81" ht="15" customHeight="1">
      <c r="A592" s="62"/>
      <c r="B592" s="8"/>
      <c r="C592" s="35" t="s">
        <v>5280</v>
      </c>
      <c r="D592" s="800" t="str">
        <f>IF(CNGE_2026_M1_Secc1_Sub1!$D121="","",CNGE_2026_M1_Secc1_Sub1!$D121)</f>
        <v/>
      </c>
      <c r="E592" s="723"/>
      <c r="F592" s="723"/>
      <c r="G592" s="723"/>
      <c r="H592" s="723"/>
      <c r="I592" s="724"/>
      <c r="J592" s="637" t="str">
        <f t="shared" si="171"/>
        <v/>
      </c>
      <c r="K592" s="637" t="str">
        <f t="shared" si="172"/>
        <v/>
      </c>
      <c r="L592" s="637" t="str">
        <f t="shared" si="173"/>
        <v/>
      </c>
      <c r="M592" s="638"/>
      <c r="N592" s="638"/>
      <c r="O592" s="638"/>
      <c r="P592" s="638"/>
      <c r="Q592" s="638"/>
      <c r="R592" s="638"/>
      <c r="S592" s="638"/>
      <c r="T592" s="638"/>
      <c r="U592" s="638"/>
      <c r="V592" s="638"/>
      <c r="W592" s="638"/>
      <c r="X592" s="638"/>
      <c r="Y592" s="638"/>
      <c r="Z592" s="638"/>
      <c r="AA592" s="638"/>
      <c r="AB592" s="638"/>
      <c r="AC592" s="638"/>
      <c r="AD592" s="638"/>
      <c r="AI592" t="str">
        <f t="shared" si="174"/>
        <v/>
      </c>
      <c r="AJ592">
        <f t="shared" si="175"/>
        <v>0</v>
      </c>
      <c r="AK592">
        <f t="shared" si="176"/>
        <v>0</v>
      </c>
      <c r="AL592">
        <f t="shared" si="177"/>
        <v>0</v>
      </c>
      <c r="AM592">
        <f t="shared" si="178"/>
        <v>0</v>
      </c>
      <c r="AN592">
        <f t="shared" si="179"/>
        <v>0</v>
      </c>
      <c r="AO592">
        <f t="shared" si="180"/>
        <v>0</v>
      </c>
      <c r="AP592">
        <f t="shared" si="181"/>
        <v>0</v>
      </c>
      <c r="AQ592">
        <f t="shared" si="182"/>
        <v>0</v>
      </c>
      <c r="AR592">
        <f t="shared" si="183"/>
        <v>0</v>
      </c>
      <c r="AS592">
        <f t="shared" si="184"/>
        <v>0</v>
      </c>
      <c r="AT592">
        <f t="shared" si="185"/>
        <v>0</v>
      </c>
      <c r="AU592">
        <f t="shared" si="186"/>
        <v>0</v>
      </c>
      <c r="AV592">
        <f t="shared" si="187"/>
        <v>0</v>
      </c>
      <c r="AW592">
        <f t="shared" si="188"/>
        <v>0</v>
      </c>
      <c r="AX592">
        <f t="shared" si="189"/>
        <v>0</v>
      </c>
      <c r="AY592">
        <f t="shared" si="190"/>
        <v>0</v>
      </c>
      <c r="AZ592">
        <f t="shared" si="191"/>
        <v>0</v>
      </c>
      <c r="BA592">
        <f t="shared" si="192"/>
        <v>0</v>
      </c>
      <c r="BB592">
        <f t="shared" si="193"/>
        <v>0</v>
      </c>
      <c r="BC592">
        <f t="shared" si="194"/>
        <v>0</v>
      </c>
      <c r="BD592">
        <f t="shared" si="195"/>
        <v>0</v>
      </c>
      <c r="BE592">
        <f t="shared" si="196"/>
        <v>0</v>
      </c>
      <c r="BF592">
        <f t="shared" si="197"/>
        <v>0</v>
      </c>
      <c r="BG592">
        <f t="shared" si="198"/>
        <v>0</v>
      </c>
      <c r="BH592">
        <f t="shared" si="199"/>
        <v>0</v>
      </c>
      <c r="BI592">
        <f t="shared" si="200"/>
        <v>0</v>
      </c>
      <c r="BJ592">
        <f t="shared" si="201"/>
        <v>0</v>
      </c>
      <c r="BK592" s="356" t="str">
        <f t="shared" si="202"/>
        <v/>
      </c>
      <c r="BL592" s="357">
        <f t="shared" si="203"/>
        <v>0</v>
      </c>
      <c r="BM592" s="358">
        <f t="shared" si="204"/>
        <v>0</v>
      </c>
      <c r="BN592" s="359">
        <f t="shared" si="213"/>
        <v>0</v>
      </c>
      <c r="BO592" s="356" t="str">
        <f t="shared" si="205"/>
        <v/>
      </c>
      <c r="BP592" s="360">
        <f t="shared" si="206"/>
        <v>0</v>
      </c>
      <c r="BQ592" s="358">
        <f t="shared" si="207"/>
        <v>0</v>
      </c>
      <c r="BR592" s="359">
        <f t="shared" si="214"/>
        <v>0</v>
      </c>
      <c r="BS592" s="356" t="str">
        <f t="shared" si="208"/>
        <v/>
      </c>
      <c r="BT592" s="357">
        <f t="shared" si="209"/>
        <v>0</v>
      </c>
      <c r="BU592" s="358">
        <f t="shared" si="210"/>
        <v>0</v>
      </c>
      <c r="BV592" s="359">
        <f t="shared" si="215"/>
        <v>0</v>
      </c>
      <c r="BW592" s="293">
        <f t="shared" si="211"/>
        <v>0</v>
      </c>
      <c r="BX592" s="352" t="str">
        <f>IF(BW592=0,"",
IF(SUM($BW$512:BW592)=1,BY592,
IF($BW$632&gt;SUM($BW$512:BW592),_xlfn.CONCAT(", ",BY592),
IF($BW$632=SUM($BW$512:BW592),_xlfn.CONCAT(" y ",BY592)))))</f>
        <v/>
      </c>
      <c r="BY592" s="120" t="s">
        <v>5281</v>
      </c>
      <c r="BZ592" s="290">
        <f t="shared" si="212"/>
        <v>0</v>
      </c>
      <c r="CA592" s="293">
        <f t="shared" si="216"/>
        <v>0</v>
      </c>
      <c r="CB592" s="283" t="str">
        <f>IF(CA592=0,"",
IF(SUM($CA$512:CA592)=1,CC592,
IF($CA$632&gt;SUM($CA$512:CA592),_xlfn.CONCAT(", ",CC592),
IF($CA$632=SUM($CA$512:CA592),_xlfn.CONCAT(" y ",CC592)))))</f>
        <v/>
      </c>
      <c r="CC592" s="120" t="s">
        <v>5281</v>
      </c>
    </row>
    <row r="593" spans="1:81" ht="15" customHeight="1">
      <c r="A593" s="62"/>
      <c r="B593" s="8"/>
      <c r="C593" s="35" t="s">
        <v>5282</v>
      </c>
      <c r="D593" s="800" t="str">
        <f>IF(CNGE_2026_M1_Secc1_Sub1!$D122="","",CNGE_2026_M1_Secc1_Sub1!$D122)</f>
        <v/>
      </c>
      <c r="E593" s="723"/>
      <c r="F593" s="723"/>
      <c r="G593" s="723"/>
      <c r="H593" s="723"/>
      <c r="I593" s="724"/>
      <c r="J593" s="637" t="str">
        <f t="shared" si="171"/>
        <v/>
      </c>
      <c r="K593" s="637" t="str">
        <f t="shared" si="172"/>
        <v/>
      </c>
      <c r="L593" s="637" t="str">
        <f t="shared" si="173"/>
        <v/>
      </c>
      <c r="M593" s="638"/>
      <c r="N593" s="638"/>
      <c r="O593" s="638"/>
      <c r="P593" s="638"/>
      <c r="Q593" s="638"/>
      <c r="R593" s="638"/>
      <c r="S593" s="638"/>
      <c r="T593" s="638"/>
      <c r="U593" s="638"/>
      <c r="V593" s="638"/>
      <c r="W593" s="638"/>
      <c r="X593" s="638"/>
      <c r="Y593" s="638"/>
      <c r="Z593" s="638"/>
      <c r="AA593" s="638"/>
      <c r="AB593" s="638"/>
      <c r="AC593" s="638"/>
      <c r="AD593" s="638"/>
      <c r="AI593" t="str">
        <f t="shared" si="174"/>
        <v/>
      </c>
      <c r="AJ593">
        <f t="shared" si="175"/>
        <v>0</v>
      </c>
      <c r="AK593">
        <f t="shared" si="176"/>
        <v>0</v>
      </c>
      <c r="AL593">
        <f t="shared" si="177"/>
        <v>0</v>
      </c>
      <c r="AM593">
        <f t="shared" si="178"/>
        <v>0</v>
      </c>
      <c r="AN593">
        <f t="shared" si="179"/>
        <v>0</v>
      </c>
      <c r="AO593">
        <f t="shared" si="180"/>
        <v>0</v>
      </c>
      <c r="AP593">
        <f t="shared" si="181"/>
        <v>0</v>
      </c>
      <c r="AQ593">
        <f t="shared" si="182"/>
        <v>0</v>
      </c>
      <c r="AR593">
        <f t="shared" si="183"/>
        <v>0</v>
      </c>
      <c r="AS593">
        <f t="shared" si="184"/>
        <v>0</v>
      </c>
      <c r="AT593">
        <f t="shared" si="185"/>
        <v>0</v>
      </c>
      <c r="AU593">
        <f t="shared" si="186"/>
        <v>0</v>
      </c>
      <c r="AV593">
        <f t="shared" si="187"/>
        <v>0</v>
      </c>
      <c r="AW593">
        <f t="shared" si="188"/>
        <v>0</v>
      </c>
      <c r="AX593">
        <f t="shared" si="189"/>
        <v>0</v>
      </c>
      <c r="AY593">
        <f t="shared" si="190"/>
        <v>0</v>
      </c>
      <c r="AZ593">
        <f t="shared" si="191"/>
        <v>0</v>
      </c>
      <c r="BA593">
        <f t="shared" si="192"/>
        <v>0</v>
      </c>
      <c r="BB593">
        <f t="shared" si="193"/>
        <v>0</v>
      </c>
      <c r="BC593">
        <f t="shared" si="194"/>
        <v>0</v>
      </c>
      <c r="BD593">
        <f t="shared" si="195"/>
        <v>0</v>
      </c>
      <c r="BE593">
        <f t="shared" si="196"/>
        <v>0</v>
      </c>
      <c r="BF593">
        <f t="shared" si="197"/>
        <v>0</v>
      </c>
      <c r="BG593">
        <f t="shared" si="198"/>
        <v>0</v>
      </c>
      <c r="BH593">
        <f t="shared" si="199"/>
        <v>0</v>
      </c>
      <c r="BI593">
        <f t="shared" si="200"/>
        <v>0</v>
      </c>
      <c r="BJ593">
        <f t="shared" si="201"/>
        <v>0</v>
      </c>
      <c r="BK593" s="356" t="str">
        <f t="shared" si="202"/>
        <v/>
      </c>
      <c r="BL593" s="357">
        <f t="shared" si="203"/>
        <v>0</v>
      </c>
      <c r="BM593" s="358">
        <f t="shared" si="204"/>
        <v>0</v>
      </c>
      <c r="BN593" s="359">
        <f t="shared" si="213"/>
        <v>0</v>
      </c>
      <c r="BO593" s="356" t="str">
        <f t="shared" si="205"/>
        <v/>
      </c>
      <c r="BP593" s="360">
        <f t="shared" si="206"/>
        <v>0</v>
      </c>
      <c r="BQ593" s="358">
        <f t="shared" si="207"/>
        <v>0</v>
      </c>
      <c r="BR593" s="359">
        <f t="shared" si="214"/>
        <v>0</v>
      </c>
      <c r="BS593" s="356" t="str">
        <f t="shared" si="208"/>
        <v/>
      </c>
      <c r="BT593" s="357">
        <f t="shared" si="209"/>
        <v>0</v>
      </c>
      <c r="BU593" s="358">
        <f t="shared" si="210"/>
        <v>0</v>
      </c>
      <c r="BV593" s="359">
        <f t="shared" si="215"/>
        <v>0</v>
      </c>
      <c r="BW593" s="293">
        <f t="shared" si="211"/>
        <v>0</v>
      </c>
      <c r="BX593" s="352" t="str">
        <f>IF(BW593=0,"",
IF(SUM($BW$512:BW593)=1,BY593,
IF($BW$632&gt;SUM($BW$512:BW593),_xlfn.CONCAT(", ",BY593),
IF($BW$632=SUM($BW$512:BW593),_xlfn.CONCAT(" y ",BY593)))))</f>
        <v/>
      </c>
      <c r="BY593" s="120" t="s">
        <v>5283</v>
      </c>
      <c r="BZ593" s="290">
        <f t="shared" si="212"/>
        <v>0</v>
      </c>
      <c r="CA593" s="293">
        <f t="shared" si="216"/>
        <v>0</v>
      </c>
      <c r="CB593" s="283" t="str">
        <f>IF(CA593=0,"",
IF(SUM($CA$512:CA593)=1,CC593,
IF($CA$632&gt;SUM($CA$512:CA593),_xlfn.CONCAT(", ",CC593),
IF($CA$632=SUM($CA$512:CA593),_xlfn.CONCAT(" y ",CC593)))))</f>
        <v/>
      </c>
      <c r="CC593" s="120" t="s">
        <v>5283</v>
      </c>
    </row>
    <row r="594" spans="1:81" ht="15" customHeight="1">
      <c r="A594" s="62"/>
      <c r="B594" s="8"/>
      <c r="C594" s="35" t="s">
        <v>5284</v>
      </c>
      <c r="D594" s="800" t="str">
        <f>IF(CNGE_2026_M1_Secc1_Sub1!$D123="","",CNGE_2026_M1_Secc1_Sub1!$D123)</f>
        <v/>
      </c>
      <c r="E594" s="723"/>
      <c r="F594" s="723"/>
      <c r="G594" s="723"/>
      <c r="H594" s="723"/>
      <c r="I594" s="724"/>
      <c r="J594" s="637" t="str">
        <f t="shared" si="171"/>
        <v/>
      </c>
      <c r="K594" s="637" t="str">
        <f t="shared" si="172"/>
        <v/>
      </c>
      <c r="L594" s="637" t="str">
        <f t="shared" si="173"/>
        <v/>
      </c>
      <c r="M594" s="638"/>
      <c r="N594" s="638"/>
      <c r="O594" s="638"/>
      <c r="P594" s="638"/>
      <c r="Q594" s="638"/>
      <c r="R594" s="638"/>
      <c r="S594" s="638"/>
      <c r="T594" s="638"/>
      <c r="U594" s="638"/>
      <c r="V594" s="638"/>
      <c r="W594" s="638"/>
      <c r="X594" s="638"/>
      <c r="Y594" s="638"/>
      <c r="Z594" s="638"/>
      <c r="AA594" s="638"/>
      <c r="AB594" s="638"/>
      <c r="AC594" s="638"/>
      <c r="AD594" s="638"/>
      <c r="AI594" t="str">
        <f t="shared" si="174"/>
        <v/>
      </c>
      <c r="AJ594">
        <f t="shared" si="175"/>
        <v>0</v>
      </c>
      <c r="AK594">
        <f t="shared" si="176"/>
        <v>0</v>
      </c>
      <c r="AL594">
        <f t="shared" si="177"/>
        <v>0</v>
      </c>
      <c r="AM594">
        <f t="shared" si="178"/>
        <v>0</v>
      </c>
      <c r="AN594">
        <f t="shared" si="179"/>
        <v>0</v>
      </c>
      <c r="AO594">
        <f t="shared" si="180"/>
        <v>0</v>
      </c>
      <c r="AP594">
        <f t="shared" si="181"/>
        <v>0</v>
      </c>
      <c r="AQ594">
        <f t="shared" si="182"/>
        <v>0</v>
      </c>
      <c r="AR594">
        <f t="shared" si="183"/>
        <v>0</v>
      </c>
      <c r="AS594">
        <f t="shared" si="184"/>
        <v>0</v>
      </c>
      <c r="AT594">
        <f t="shared" si="185"/>
        <v>0</v>
      </c>
      <c r="AU594">
        <f t="shared" si="186"/>
        <v>0</v>
      </c>
      <c r="AV594">
        <f t="shared" si="187"/>
        <v>0</v>
      </c>
      <c r="AW594">
        <f t="shared" si="188"/>
        <v>0</v>
      </c>
      <c r="AX594">
        <f t="shared" si="189"/>
        <v>0</v>
      </c>
      <c r="AY594">
        <f t="shared" si="190"/>
        <v>0</v>
      </c>
      <c r="AZ594">
        <f t="shared" si="191"/>
        <v>0</v>
      </c>
      <c r="BA594">
        <f t="shared" si="192"/>
        <v>0</v>
      </c>
      <c r="BB594">
        <f t="shared" si="193"/>
        <v>0</v>
      </c>
      <c r="BC594">
        <f t="shared" si="194"/>
        <v>0</v>
      </c>
      <c r="BD594">
        <f t="shared" si="195"/>
        <v>0</v>
      </c>
      <c r="BE594">
        <f t="shared" si="196"/>
        <v>0</v>
      </c>
      <c r="BF594">
        <f t="shared" si="197"/>
        <v>0</v>
      </c>
      <c r="BG594">
        <f t="shared" si="198"/>
        <v>0</v>
      </c>
      <c r="BH594">
        <f t="shared" si="199"/>
        <v>0</v>
      </c>
      <c r="BI594">
        <f t="shared" si="200"/>
        <v>0</v>
      </c>
      <c r="BJ594">
        <f t="shared" si="201"/>
        <v>0</v>
      </c>
      <c r="BK594" s="356" t="str">
        <f t="shared" si="202"/>
        <v/>
      </c>
      <c r="BL594" s="357">
        <f t="shared" si="203"/>
        <v>0</v>
      </c>
      <c r="BM594" s="358">
        <f t="shared" si="204"/>
        <v>0</v>
      </c>
      <c r="BN594" s="359">
        <f t="shared" si="213"/>
        <v>0</v>
      </c>
      <c r="BO594" s="356" t="str">
        <f t="shared" si="205"/>
        <v/>
      </c>
      <c r="BP594" s="360">
        <f t="shared" si="206"/>
        <v>0</v>
      </c>
      <c r="BQ594" s="358">
        <f t="shared" si="207"/>
        <v>0</v>
      </c>
      <c r="BR594" s="359">
        <f t="shared" si="214"/>
        <v>0</v>
      </c>
      <c r="BS594" s="356" t="str">
        <f t="shared" si="208"/>
        <v/>
      </c>
      <c r="BT594" s="357">
        <f t="shared" si="209"/>
        <v>0</v>
      </c>
      <c r="BU594" s="358">
        <f t="shared" si="210"/>
        <v>0</v>
      </c>
      <c r="BV594" s="359">
        <f t="shared" si="215"/>
        <v>0</v>
      </c>
      <c r="BW594" s="293">
        <f t="shared" si="211"/>
        <v>0</v>
      </c>
      <c r="BX594" s="352" t="str">
        <f>IF(BW594=0,"",
IF(SUM($BW$512:BW594)=1,BY594,
IF($BW$632&gt;SUM($BW$512:BW594),_xlfn.CONCAT(", ",BY594),
IF($BW$632=SUM($BW$512:BW594),_xlfn.CONCAT(" y ",BY594)))))</f>
        <v/>
      </c>
      <c r="BY594" s="120" t="s">
        <v>5285</v>
      </c>
      <c r="BZ594" s="290">
        <f t="shared" si="212"/>
        <v>0</v>
      </c>
      <c r="CA594" s="293">
        <f t="shared" si="216"/>
        <v>0</v>
      </c>
      <c r="CB594" s="283" t="str">
        <f>IF(CA594=0,"",
IF(SUM($CA$512:CA594)=1,CC594,
IF($CA$632&gt;SUM($CA$512:CA594),_xlfn.CONCAT(", ",CC594),
IF($CA$632=SUM($CA$512:CA594),_xlfn.CONCAT(" y ",CC594)))))</f>
        <v/>
      </c>
      <c r="CC594" s="120" t="s">
        <v>5285</v>
      </c>
    </row>
    <row r="595" spans="1:81" ht="15" customHeight="1">
      <c r="A595" s="62"/>
      <c r="B595" s="8"/>
      <c r="C595" s="35" t="s">
        <v>5286</v>
      </c>
      <c r="D595" s="800" t="str">
        <f>IF(CNGE_2026_M1_Secc1_Sub1!$D124="","",CNGE_2026_M1_Secc1_Sub1!$D124)</f>
        <v/>
      </c>
      <c r="E595" s="723"/>
      <c r="F595" s="723"/>
      <c r="G595" s="723"/>
      <c r="H595" s="723"/>
      <c r="I595" s="724"/>
      <c r="J595" s="637" t="str">
        <f t="shared" si="171"/>
        <v/>
      </c>
      <c r="K595" s="637" t="str">
        <f t="shared" si="172"/>
        <v/>
      </c>
      <c r="L595" s="637" t="str">
        <f t="shared" si="173"/>
        <v/>
      </c>
      <c r="M595" s="638"/>
      <c r="N595" s="638"/>
      <c r="O595" s="638"/>
      <c r="P595" s="638"/>
      <c r="Q595" s="638"/>
      <c r="R595" s="638"/>
      <c r="S595" s="638"/>
      <c r="T595" s="638"/>
      <c r="U595" s="638"/>
      <c r="V595" s="638"/>
      <c r="W595" s="638"/>
      <c r="X595" s="638"/>
      <c r="Y595" s="638"/>
      <c r="Z595" s="638"/>
      <c r="AA595" s="638"/>
      <c r="AB595" s="638"/>
      <c r="AC595" s="638"/>
      <c r="AD595" s="638"/>
      <c r="AI595" t="str">
        <f t="shared" si="174"/>
        <v/>
      </c>
      <c r="AJ595">
        <f t="shared" si="175"/>
        <v>0</v>
      </c>
      <c r="AK595">
        <f t="shared" si="176"/>
        <v>0</v>
      </c>
      <c r="AL595">
        <f t="shared" si="177"/>
        <v>0</v>
      </c>
      <c r="AM595">
        <f t="shared" si="178"/>
        <v>0</v>
      </c>
      <c r="AN595">
        <f t="shared" si="179"/>
        <v>0</v>
      </c>
      <c r="AO595">
        <f t="shared" si="180"/>
        <v>0</v>
      </c>
      <c r="AP595">
        <f t="shared" si="181"/>
        <v>0</v>
      </c>
      <c r="AQ595">
        <f t="shared" si="182"/>
        <v>0</v>
      </c>
      <c r="AR595">
        <f t="shared" si="183"/>
        <v>0</v>
      </c>
      <c r="AS595">
        <f t="shared" si="184"/>
        <v>0</v>
      </c>
      <c r="AT595">
        <f t="shared" si="185"/>
        <v>0</v>
      </c>
      <c r="AU595">
        <f t="shared" si="186"/>
        <v>0</v>
      </c>
      <c r="AV595">
        <f t="shared" si="187"/>
        <v>0</v>
      </c>
      <c r="AW595">
        <f t="shared" si="188"/>
        <v>0</v>
      </c>
      <c r="AX595">
        <f t="shared" si="189"/>
        <v>0</v>
      </c>
      <c r="AY595">
        <f t="shared" si="190"/>
        <v>0</v>
      </c>
      <c r="AZ595">
        <f t="shared" si="191"/>
        <v>0</v>
      </c>
      <c r="BA595">
        <f t="shared" si="192"/>
        <v>0</v>
      </c>
      <c r="BB595">
        <f t="shared" si="193"/>
        <v>0</v>
      </c>
      <c r="BC595">
        <f t="shared" si="194"/>
        <v>0</v>
      </c>
      <c r="BD595">
        <f t="shared" si="195"/>
        <v>0</v>
      </c>
      <c r="BE595">
        <f t="shared" si="196"/>
        <v>0</v>
      </c>
      <c r="BF595">
        <f t="shared" si="197"/>
        <v>0</v>
      </c>
      <c r="BG595">
        <f t="shared" si="198"/>
        <v>0</v>
      </c>
      <c r="BH595">
        <f t="shared" si="199"/>
        <v>0</v>
      </c>
      <c r="BI595">
        <f t="shared" si="200"/>
        <v>0</v>
      </c>
      <c r="BJ595">
        <f t="shared" si="201"/>
        <v>0</v>
      </c>
      <c r="BK595" s="356" t="str">
        <f t="shared" si="202"/>
        <v/>
      </c>
      <c r="BL595" s="357">
        <f t="shared" si="203"/>
        <v>0</v>
      </c>
      <c r="BM595" s="358">
        <f t="shared" si="204"/>
        <v>0</v>
      </c>
      <c r="BN595" s="359">
        <f t="shared" si="213"/>
        <v>0</v>
      </c>
      <c r="BO595" s="356" t="str">
        <f t="shared" si="205"/>
        <v/>
      </c>
      <c r="BP595" s="360">
        <f t="shared" si="206"/>
        <v>0</v>
      </c>
      <c r="BQ595" s="358">
        <f t="shared" si="207"/>
        <v>0</v>
      </c>
      <c r="BR595" s="359">
        <f t="shared" si="214"/>
        <v>0</v>
      </c>
      <c r="BS595" s="356" t="str">
        <f t="shared" si="208"/>
        <v/>
      </c>
      <c r="BT595" s="357">
        <f t="shared" si="209"/>
        <v>0</v>
      </c>
      <c r="BU595" s="358">
        <f t="shared" si="210"/>
        <v>0</v>
      </c>
      <c r="BV595" s="359">
        <f t="shared" si="215"/>
        <v>0</v>
      </c>
      <c r="BW595" s="293">
        <f t="shared" si="211"/>
        <v>0</v>
      </c>
      <c r="BX595" s="352" t="str">
        <f>IF(BW595=0,"",
IF(SUM($BW$512:BW595)=1,BY595,
IF($BW$632&gt;SUM($BW$512:BW595),_xlfn.CONCAT(", ",BY595),
IF($BW$632=SUM($BW$512:BW595),_xlfn.CONCAT(" y ",BY595)))))</f>
        <v/>
      </c>
      <c r="BY595" s="120" t="s">
        <v>5287</v>
      </c>
      <c r="BZ595" s="290">
        <f t="shared" si="212"/>
        <v>0</v>
      </c>
      <c r="CA595" s="293">
        <f t="shared" si="216"/>
        <v>0</v>
      </c>
      <c r="CB595" s="283" t="str">
        <f>IF(CA595=0,"",
IF(SUM($CA$512:CA595)=1,CC595,
IF($CA$632&gt;SUM($CA$512:CA595),_xlfn.CONCAT(", ",CC595),
IF($CA$632=SUM($CA$512:CA595),_xlfn.CONCAT(" y ",CC595)))))</f>
        <v/>
      </c>
      <c r="CC595" s="120" t="s">
        <v>5287</v>
      </c>
    </row>
    <row r="596" spans="1:81" ht="15" customHeight="1">
      <c r="A596" s="62"/>
      <c r="B596" s="8"/>
      <c r="C596" s="35" t="s">
        <v>5288</v>
      </c>
      <c r="D596" s="800" t="str">
        <f>IF(CNGE_2026_M1_Secc1_Sub1!$D125="","",CNGE_2026_M1_Secc1_Sub1!$D125)</f>
        <v/>
      </c>
      <c r="E596" s="723"/>
      <c r="F596" s="723"/>
      <c r="G596" s="723"/>
      <c r="H596" s="723"/>
      <c r="I596" s="724"/>
      <c r="J596" s="637" t="str">
        <f t="shared" si="171"/>
        <v/>
      </c>
      <c r="K596" s="637" t="str">
        <f t="shared" si="172"/>
        <v/>
      </c>
      <c r="L596" s="637" t="str">
        <f t="shared" si="173"/>
        <v/>
      </c>
      <c r="M596" s="638"/>
      <c r="N596" s="638"/>
      <c r="O596" s="638"/>
      <c r="P596" s="638"/>
      <c r="Q596" s="638"/>
      <c r="R596" s="638"/>
      <c r="S596" s="638"/>
      <c r="T596" s="638"/>
      <c r="U596" s="638"/>
      <c r="V596" s="638"/>
      <c r="W596" s="638"/>
      <c r="X596" s="638"/>
      <c r="Y596" s="638"/>
      <c r="Z596" s="638"/>
      <c r="AA596" s="638"/>
      <c r="AB596" s="638"/>
      <c r="AC596" s="638"/>
      <c r="AD596" s="638"/>
      <c r="AI596" t="str">
        <f t="shared" si="174"/>
        <v/>
      </c>
      <c r="AJ596">
        <f t="shared" si="175"/>
        <v>0</v>
      </c>
      <c r="AK596">
        <f t="shared" si="176"/>
        <v>0</v>
      </c>
      <c r="AL596">
        <f t="shared" si="177"/>
        <v>0</v>
      </c>
      <c r="AM596">
        <f t="shared" si="178"/>
        <v>0</v>
      </c>
      <c r="AN596">
        <f t="shared" si="179"/>
        <v>0</v>
      </c>
      <c r="AO596">
        <f t="shared" si="180"/>
        <v>0</v>
      </c>
      <c r="AP596">
        <f t="shared" si="181"/>
        <v>0</v>
      </c>
      <c r="AQ596">
        <f t="shared" si="182"/>
        <v>0</v>
      </c>
      <c r="AR596">
        <f t="shared" si="183"/>
        <v>0</v>
      </c>
      <c r="AS596">
        <f t="shared" si="184"/>
        <v>0</v>
      </c>
      <c r="AT596">
        <f t="shared" si="185"/>
        <v>0</v>
      </c>
      <c r="AU596">
        <f t="shared" si="186"/>
        <v>0</v>
      </c>
      <c r="AV596">
        <f t="shared" si="187"/>
        <v>0</v>
      </c>
      <c r="AW596">
        <f t="shared" si="188"/>
        <v>0</v>
      </c>
      <c r="AX596">
        <f t="shared" si="189"/>
        <v>0</v>
      </c>
      <c r="AY596">
        <f t="shared" si="190"/>
        <v>0</v>
      </c>
      <c r="AZ596">
        <f t="shared" si="191"/>
        <v>0</v>
      </c>
      <c r="BA596">
        <f t="shared" si="192"/>
        <v>0</v>
      </c>
      <c r="BB596">
        <f t="shared" si="193"/>
        <v>0</v>
      </c>
      <c r="BC596">
        <f t="shared" si="194"/>
        <v>0</v>
      </c>
      <c r="BD596">
        <f t="shared" si="195"/>
        <v>0</v>
      </c>
      <c r="BE596">
        <f t="shared" si="196"/>
        <v>0</v>
      </c>
      <c r="BF596">
        <f t="shared" si="197"/>
        <v>0</v>
      </c>
      <c r="BG596">
        <f t="shared" si="198"/>
        <v>0</v>
      </c>
      <c r="BH596">
        <f t="shared" si="199"/>
        <v>0</v>
      </c>
      <c r="BI596">
        <f t="shared" si="200"/>
        <v>0</v>
      </c>
      <c r="BJ596">
        <f t="shared" si="201"/>
        <v>0</v>
      </c>
      <c r="BK596" s="356" t="str">
        <f t="shared" si="202"/>
        <v/>
      </c>
      <c r="BL596" s="357">
        <f t="shared" si="203"/>
        <v>0</v>
      </c>
      <c r="BM596" s="358">
        <f t="shared" si="204"/>
        <v>0</v>
      </c>
      <c r="BN596" s="359">
        <f t="shared" si="213"/>
        <v>0</v>
      </c>
      <c r="BO596" s="356" t="str">
        <f t="shared" si="205"/>
        <v/>
      </c>
      <c r="BP596" s="360">
        <f t="shared" si="206"/>
        <v>0</v>
      </c>
      <c r="BQ596" s="358">
        <f t="shared" si="207"/>
        <v>0</v>
      </c>
      <c r="BR596" s="359">
        <f t="shared" si="214"/>
        <v>0</v>
      </c>
      <c r="BS596" s="356" t="str">
        <f t="shared" si="208"/>
        <v/>
      </c>
      <c r="BT596" s="357">
        <f t="shared" si="209"/>
        <v>0</v>
      </c>
      <c r="BU596" s="358">
        <f t="shared" si="210"/>
        <v>0</v>
      </c>
      <c r="BV596" s="359">
        <f t="shared" si="215"/>
        <v>0</v>
      </c>
      <c r="BW596" s="293">
        <f t="shared" si="211"/>
        <v>0</v>
      </c>
      <c r="BX596" s="352" t="str">
        <f>IF(BW596=0,"",
IF(SUM($BW$512:BW596)=1,BY596,
IF($BW$632&gt;SUM($BW$512:BW596),_xlfn.CONCAT(", ",BY596),
IF($BW$632=SUM($BW$512:BW596),_xlfn.CONCAT(" y ",BY596)))))</f>
        <v/>
      </c>
      <c r="BY596" s="120" t="s">
        <v>5289</v>
      </c>
      <c r="BZ596" s="290">
        <f t="shared" si="212"/>
        <v>0</v>
      </c>
      <c r="CA596" s="293">
        <f t="shared" si="216"/>
        <v>0</v>
      </c>
      <c r="CB596" s="283" t="str">
        <f>IF(CA596=0,"",
IF(SUM($CA$512:CA596)=1,CC596,
IF($CA$632&gt;SUM($CA$512:CA596),_xlfn.CONCAT(", ",CC596),
IF($CA$632=SUM($CA$512:CA596),_xlfn.CONCAT(" y ",CC596)))))</f>
        <v/>
      </c>
      <c r="CC596" s="120" t="s">
        <v>5289</v>
      </c>
    </row>
    <row r="597" spans="1:81" ht="15" customHeight="1">
      <c r="A597" s="62"/>
      <c r="B597" s="8"/>
      <c r="C597" s="35" t="s">
        <v>5290</v>
      </c>
      <c r="D597" s="800" t="str">
        <f>IF(CNGE_2026_M1_Secc1_Sub1!$D126="","",CNGE_2026_M1_Secc1_Sub1!$D126)</f>
        <v/>
      </c>
      <c r="E597" s="723"/>
      <c r="F597" s="723"/>
      <c r="G597" s="723"/>
      <c r="H597" s="723"/>
      <c r="I597" s="724"/>
      <c r="J597" s="637" t="str">
        <f t="shared" si="171"/>
        <v/>
      </c>
      <c r="K597" s="637" t="str">
        <f t="shared" si="172"/>
        <v/>
      </c>
      <c r="L597" s="637" t="str">
        <f t="shared" si="173"/>
        <v/>
      </c>
      <c r="M597" s="638"/>
      <c r="N597" s="638"/>
      <c r="O597" s="638"/>
      <c r="P597" s="638"/>
      <c r="Q597" s="638"/>
      <c r="R597" s="638"/>
      <c r="S597" s="638"/>
      <c r="T597" s="638"/>
      <c r="U597" s="638"/>
      <c r="V597" s="638"/>
      <c r="W597" s="638"/>
      <c r="X597" s="638"/>
      <c r="Y597" s="638"/>
      <c r="Z597" s="638"/>
      <c r="AA597" s="638"/>
      <c r="AB597" s="638"/>
      <c r="AC597" s="638"/>
      <c r="AD597" s="638"/>
      <c r="AI597" t="str">
        <f t="shared" si="174"/>
        <v/>
      </c>
      <c r="AJ597">
        <f t="shared" si="175"/>
        <v>0</v>
      </c>
      <c r="AK597">
        <f t="shared" si="176"/>
        <v>0</v>
      </c>
      <c r="AL597">
        <f t="shared" si="177"/>
        <v>0</v>
      </c>
      <c r="AM597">
        <f t="shared" si="178"/>
        <v>0</v>
      </c>
      <c r="AN597">
        <f t="shared" si="179"/>
        <v>0</v>
      </c>
      <c r="AO597">
        <f t="shared" si="180"/>
        <v>0</v>
      </c>
      <c r="AP597">
        <f t="shared" si="181"/>
        <v>0</v>
      </c>
      <c r="AQ597">
        <f t="shared" si="182"/>
        <v>0</v>
      </c>
      <c r="AR597">
        <f t="shared" si="183"/>
        <v>0</v>
      </c>
      <c r="AS597">
        <f t="shared" si="184"/>
        <v>0</v>
      </c>
      <c r="AT597">
        <f t="shared" si="185"/>
        <v>0</v>
      </c>
      <c r="AU597">
        <f t="shared" si="186"/>
        <v>0</v>
      </c>
      <c r="AV597">
        <f t="shared" si="187"/>
        <v>0</v>
      </c>
      <c r="AW597">
        <f t="shared" si="188"/>
        <v>0</v>
      </c>
      <c r="AX597">
        <f t="shared" si="189"/>
        <v>0</v>
      </c>
      <c r="AY597">
        <f t="shared" si="190"/>
        <v>0</v>
      </c>
      <c r="AZ597">
        <f t="shared" si="191"/>
        <v>0</v>
      </c>
      <c r="BA597">
        <f t="shared" si="192"/>
        <v>0</v>
      </c>
      <c r="BB597">
        <f t="shared" si="193"/>
        <v>0</v>
      </c>
      <c r="BC597">
        <f t="shared" si="194"/>
        <v>0</v>
      </c>
      <c r="BD597">
        <f t="shared" si="195"/>
        <v>0</v>
      </c>
      <c r="BE597">
        <f t="shared" si="196"/>
        <v>0</v>
      </c>
      <c r="BF597">
        <f t="shared" si="197"/>
        <v>0</v>
      </c>
      <c r="BG597">
        <f t="shared" si="198"/>
        <v>0</v>
      </c>
      <c r="BH597">
        <f t="shared" si="199"/>
        <v>0</v>
      </c>
      <c r="BI597">
        <f t="shared" si="200"/>
        <v>0</v>
      </c>
      <c r="BJ597">
        <f t="shared" si="201"/>
        <v>0</v>
      </c>
      <c r="BK597" s="356" t="str">
        <f t="shared" si="202"/>
        <v/>
      </c>
      <c r="BL597" s="357">
        <f t="shared" si="203"/>
        <v>0</v>
      </c>
      <c r="BM597" s="358">
        <f t="shared" si="204"/>
        <v>0</v>
      </c>
      <c r="BN597" s="359">
        <f t="shared" si="213"/>
        <v>0</v>
      </c>
      <c r="BO597" s="356" t="str">
        <f t="shared" si="205"/>
        <v/>
      </c>
      <c r="BP597" s="360">
        <f t="shared" si="206"/>
        <v>0</v>
      </c>
      <c r="BQ597" s="358">
        <f t="shared" si="207"/>
        <v>0</v>
      </c>
      <c r="BR597" s="359">
        <f t="shared" si="214"/>
        <v>0</v>
      </c>
      <c r="BS597" s="356" t="str">
        <f t="shared" si="208"/>
        <v/>
      </c>
      <c r="BT597" s="357">
        <f t="shared" si="209"/>
        <v>0</v>
      </c>
      <c r="BU597" s="358">
        <f t="shared" si="210"/>
        <v>0</v>
      </c>
      <c r="BV597" s="359">
        <f t="shared" si="215"/>
        <v>0</v>
      </c>
      <c r="BW597" s="293">
        <f t="shared" si="211"/>
        <v>0</v>
      </c>
      <c r="BX597" s="352" t="str">
        <f>IF(BW597=0,"",
IF(SUM($BW$512:BW597)=1,BY597,
IF($BW$632&gt;SUM($BW$512:BW597),_xlfn.CONCAT(", ",BY597),
IF($BW$632=SUM($BW$512:BW597),_xlfn.CONCAT(" y ",BY597)))))</f>
        <v/>
      </c>
      <c r="BY597" s="120" t="s">
        <v>5291</v>
      </c>
      <c r="BZ597" s="290">
        <f t="shared" si="212"/>
        <v>0</v>
      </c>
      <c r="CA597" s="293">
        <f t="shared" si="216"/>
        <v>0</v>
      </c>
      <c r="CB597" s="283" t="str">
        <f>IF(CA597=0,"",
IF(SUM($CA$512:CA597)=1,CC597,
IF($CA$632&gt;SUM($CA$512:CA597),_xlfn.CONCAT(", ",CC597),
IF($CA$632=SUM($CA$512:CA597),_xlfn.CONCAT(" y ",CC597)))))</f>
        <v/>
      </c>
      <c r="CC597" s="120" t="s">
        <v>5291</v>
      </c>
    </row>
    <row r="598" spans="1:81" ht="15" customHeight="1">
      <c r="A598" s="62"/>
      <c r="B598" s="8"/>
      <c r="C598" s="35" t="s">
        <v>5292</v>
      </c>
      <c r="D598" s="800" t="str">
        <f>IF(CNGE_2026_M1_Secc1_Sub1!$D127="","",CNGE_2026_M1_Secc1_Sub1!$D127)</f>
        <v/>
      </c>
      <c r="E598" s="723"/>
      <c r="F598" s="723"/>
      <c r="G598" s="723"/>
      <c r="H598" s="723"/>
      <c r="I598" s="724"/>
      <c r="J598" s="637" t="str">
        <f t="shared" si="171"/>
        <v/>
      </c>
      <c r="K598" s="637" t="str">
        <f t="shared" si="172"/>
        <v/>
      </c>
      <c r="L598" s="637" t="str">
        <f t="shared" si="173"/>
        <v/>
      </c>
      <c r="M598" s="638"/>
      <c r="N598" s="638"/>
      <c r="O598" s="638"/>
      <c r="P598" s="638"/>
      <c r="Q598" s="638"/>
      <c r="R598" s="638"/>
      <c r="S598" s="638"/>
      <c r="T598" s="638"/>
      <c r="U598" s="638"/>
      <c r="V598" s="638"/>
      <c r="W598" s="638"/>
      <c r="X598" s="638"/>
      <c r="Y598" s="638"/>
      <c r="Z598" s="638"/>
      <c r="AA598" s="638"/>
      <c r="AB598" s="638"/>
      <c r="AC598" s="638"/>
      <c r="AD598" s="638"/>
      <c r="AI598" t="str">
        <f t="shared" si="174"/>
        <v/>
      </c>
      <c r="AJ598">
        <f t="shared" si="175"/>
        <v>0</v>
      </c>
      <c r="AK598">
        <f t="shared" si="176"/>
        <v>0</v>
      </c>
      <c r="AL598">
        <f t="shared" si="177"/>
        <v>0</v>
      </c>
      <c r="AM598">
        <f t="shared" si="178"/>
        <v>0</v>
      </c>
      <c r="AN598">
        <f t="shared" si="179"/>
        <v>0</v>
      </c>
      <c r="AO598">
        <f t="shared" si="180"/>
        <v>0</v>
      </c>
      <c r="AP598">
        <f t="shared" si="181"/>
        <v>0</v>
      </c>
      <c r="AQ598">
        <f t="shared" si="182"/>
        <v>0</v>
      </c>
      <c r="AR598">
        <f t="shared" si="183"/>
        <v>0</v>
      </c>
      <c r="AS598">
        <f t="shared" si="184"/>
        <v>0</v>
      </c>
      <c r="AT598">
        <f t="shared" si="185"/>
        <v>0</v>
      </c>
      <c r="AU598">
        <f t="shared" si="186"/>
        <v>0</v>
      </c>
      <c r="AV598">
        <f t="shared" si="187"/>
        <v>0</v>
      </c>
      <c r="AW598">
        <f t="shared" si="188"/>
        <v>0</v>
      </c>
      <c r="AX598">
        <f t="shared" si="189"/>
        <v>0</v>
      </c>
      <c r="AY598">
        <f t="shared" si="190"/>
        <v>0</v>
      </c>
      <c r="AZ598">
        <f t="shared" si="191"/>
        <v>0</v>
      </c>
      <c r="BA598">
        <f t="shared" si="192"/>
        <v>0</v>
      </c>
      <c r="BB598">
        <f t="shared" si="193"/>
        <v>0</v>
      </c>
      <c r="BC598">
        <f t="shared" si="194"/>
        <v>0</v>
      </c>
      <c r="BD598">
        <f t="shared" si="195"/>
        <v>0</v>
      </c>
      <c r="BE598">
        <f t="shared" si="196"/>
        <v>0</v>
      </c>
      <c r="BF598">
        <f t="shared" si="197"/>
        <v>0</v>
      </c>
      <c r="BG598">
        <f t="shared" si="198"/>
        <v>0</v>
      </c>
      <c r="BH598">
        <f t="shared" si="199"/>
        <v>0</v>
      </c>
      <c r="BI598">
        <f t="shared" si="200"/>
        <v>0</v>
      </c>
      <c r="BJ598">
        <f t="shared" si="201"/>
        <v>0</v>
      </c>
      <c r="BK598" s="356" t="str">
        <f t="shared" si="202"/>
        <v/>
      </c>
      <c r="BL598" s="357">
        <f t="shared" si="203"/>
        <v>0</v>
      </c>
      <c r="BM598" s="358">
        <f t="shared" si="204"/>
        <v>0</v>
      </c>
      <c r="BN598" s="359">
        <f t="shared" si="213"/>
        <v>0</v>
      </c>
      <c r="BO598" s="356" t="str">
        <f t="shared" si="205"/>
        <v/>
      </c>
      <c r="BP598" s="360">
        <f t="shared" si="206"/>
        <v>0</v>
      </c>
      <c r="BQ598" s="358">
        <f t="shared" si="207"/>
        <v>0</v>
      </c>
      <c r="BR598" s="359">
        <f t="shared" si="214"/>
        <v>0</v>
      </c>
      <c r="BS598" s="356" t="str">
        <f t="shared" si="208"/>
        <v/>
      </c>
      <c r="BT598" s="357">
        <f t="shared" si="209"/>
        <v>0</v>
      </c>
      <c r="BU598" s="358">
        <f t="shared" si="210"/>
        <v>0</v>
      </c>
      <c r="BV598" s="359">
        <f t="shared" si="215"/>
        <v>0</v>
      </c>
      <c r="BW598" s="293">
        <f t="shared" si="211"/>
        <v>0</v>
      </c>
      <c r="BX598" s="352" t="str">
        <f>IF(BW598=0,"",
IF(SUM($BW$512:BW598)=1,BY598,
IF($BW$632&gt;SUM($BW$512:BW598),_xlfn.CONCAT(", ",BY598),
IF($BW$632=SUM($BW$512:BW598),_xlfn.CONCAT(" y ",BY598)))))</f>
        <v/>
      </c>
      <c r="BY598" s="120" t="s">
        <v>5293</v>
      </c>
      <c r="BZ598" s="290">
        <f t="shared" si="212"/>
        <v>0</v>
      </c>
      <c r="CA598" s="293">
        <f t="shared" si="216"/>
        <v>0</v>
      </c>
      <c r="CB598" s="283" t="str">
        <f>IF(CA598=0,"",
IF(SUM($CA$512:CA598)=1,CC598,
IF($CA$632&gt;SUM($CA$512:CA598),_xlfn.CONCAT(", ",CC598),
IF($CA$632=SUM($CA$512:CA598),_xlfn.CONCAT(" y ",CC598)))))</f>
        <v/>
      </c>
      <c r="CC598" s="120" t="s">
        <v>5293</v>
      </c>
    </row>
    <row r="599" spans="1:81" ht="15" customHeight="1">
      <c r="A599" s="62"/>
      <c r="B599" s="8"/>
      <c r="C599" s="35" t="s">
        <v>5294</v>
      </c>
      <c r="D599" s="800" t="str">
        <f>IF(CNGE_2026_M1_Secc1_Sub1!$D128="","",CNGE_2026_M1_Secc1_Sub1!$D128)</f>
        <v/>
      </c>
      <c r="E599" s="723"/>
      <c r="F599" s="723"/>
      <c r="G599" s="723"/>
      <c r="H599" s="723"/>
      <c r="I599" s="724"/>
      <c r="J599" s="637" t="str">
        <f t="shared" si="171"/>
        <v/>
      </c>
      <c r="K599" s="637" t="str">
        <f t="shared" si="172"/>
        <v/>
      </c>
      <c r="L599" s="637" t="str">
        <f t="shared" si="173"/>
        <v/>
      </c>
      <c r="M599" s="638"/>
      <c r="N599" s="638"/>
      <c r="O599" s="638"/>
      <c r="P599" s="638"/>
      <c r="Q599" s="638"/>
      <c r="R599" s="638"/>
      <c r="S599" s="638"/>
      <c r="T599" s="638"/>
      <c r="U599" s="638"/>
      <c r="V599" s="638"/>
      <c r="W599" s="638"/>
      <c r="X599" s="638"/>
      <c r="Y599" s="638"/>
      <c r="Z599" s="638"/>
      <c r="AA599" s="638"/>
      <c r="AB599" s="638"/>
      <c r="AC599" s="638"/>
      <c r="AD599" s="638"/>
      <c r="AI599" t="str">
        <f t="shared" si="174"/>
        <v/>
      </c>
      <c r="AJ599">
        <f t="shared" si="175"/>
        <v>0</v>
      </c>
      <c r="AK599">
        <f t="shared" si="176"/>
        <v>0</v>
      </c>
      <c r="AL599">
        <f t="shared" si="177"/>
        <v>0</v>
      </c>
      <c r="AM599">
        <f t="shared" si="178"/>
        <v>0</v>
      </c>
      <c r="AN599">
        <f t="shared" si="179"/>
        <v>0</v>
      </c>
      <c r="AO599">
        <f t="shared" si="180"/>
        <v>0</v>
      </c>
      <c r="AP599">
        <f t="shared" si="181"/>
        <v>0</v>
      </c>
      <c r="AQ599">
        <f t="shared" si="182"/>
        <v>0</v>
      </c>
      <c r="AR599">
        <f t="shared" si="183"/>
        <v>0</v>
      </c>
      <c r="AS599">
        <f t="shared" si="184"/>
        <v>0</v>
      </c>
      <c r="AT599">
        <f t="shared" si="185"/>
        <v>0</v>
      </c>
      <c r="AU599">
        <f t="shared" si="186"/>
        <v>0</v>
      </c>
      <c r="AV599">
        <f t="shared" si="187"/>
        <v>0</v>
      </c>
      <c r="AW599">
        <f t="shared" si="188"/>
        <v>0</v>
      </c>
      <c r="AX599">
        <f t="shared" si="189"/>
        <v>0</v>
      </c>
      <c r="AY599">
        <f t="shared" si="190"/>
        <v>0</v>
      </c>
      <c r="AZ599">
        <f t="shared" si="191"/>
        <v>0</v>
      </c>
      <c r="BA599">
        <f t="shared" si="192"/>
        <v>0</v>
      </c>
      <c r="BB599">
        <f t="shared" si="193"/>
        <v>0</v>
      </c>
      <c r="BC599">
        <f t="shared" si="194"/>
        <v>0</v>
      </c>
      <c r="BD599">
        <f t="shared" si="195"/>
        <v>0</v>
      </c>
      <c r="BE599">
        <f t="shared" si="196"/>
        <v>0</v>
      </c>
      <c r="BF599">
        <f t="shared" si="197"/>
        <v>0</v>
      </c>
      <c r="BG599">
        <f t="shared" si="198"/>
        <v>0</v>
      </c>
      <c r="BH599">
        <f t="shared" si="199"/>
        <v>0</v>
      </c>
      <c r="BI599">
        <f t="shared" si="200"/>
        <v>0</v>
      </c>
      <c r="BJ599">
        <f t="shared" si="201"/>
        <v>0</v>
      </c>
      <c r="BK599" s="356" t="str">
        <f t="shared" si="202"/>
        <v/>
      </c>
      <c r="BL599" s="357">
        <f t="shared" si="203"/>
        <v>0</v>
      </c>
      <c r="BM599" s="358">
        <f t="shared" si="204"/>
        <v>0</v>
      </c>
      <c r="BN599" s="359">
        <f t="shared" si="213"/>
        <v>0</v>
      </c>
      <c r="BO599" s="356" t="str">
        <f t="shared" si="205"/>
        <v/>
      </c>
      <c r="BP599" s="360">
        <f t="shared" si="206"/>
        <v>0</v>
      </c>
      <c r="BQ599" s="358">
        <f t="shared" si="207"/>
        <v>0</v>
      </c>
      <c r="BR599" s="359">
        <f t="shared" si="214"/>
        <v>0</v>
      </c>
      <c r="BS599" s="356" t="str">
        <f t="shared" si="208"/>
        <v/>
      </c>
      <c r="BT599" s="357">
        <f t="shared" si="209"/>
        <v>0</v>
      </c>
      <c r="BU599" s="358">
        <f t="shared" si="210"/>
        <v>0</v>
      </c>
      <c r="BV599" s="359">
        <f t="shared" si="215"/>
        <v>0</v>
      </c>
      <c r="BW599" s="293">
        <f t="shared" si="211"/>
        <v>0</v>
      </c>
      <c r="BX599" s="352" t="str">
        <f>IF(BW599=0,"",
IF(SUM($BW$512:BW599)=1,BY599,
IF($BW$632&gt;SUM($BW$512:BW599),_xlfn.CONCAT(", ",BY599),
IF($BW$632=SUM($BW$512:BW599),_xlfn.CONCAT(" y ",BY599)))))</f>
        <v/>
      </c>
      <c r="BY599" s="120" t="s">
        <v>5295</v>
      </c>
      <c r="BZ599" s="290">
        <f t="shared" si="212"/>
        <v>0</v>
      </c>
      <c r="CA599" s="293">
        <f t="shared" si="216"/>
        <v>0</v>
      </c>
      <c r="CB599" s="283" t="str">
        <f>IF(CA599=0,"",
IF(SUM($CA$512:CA599)=1,CC599,
IF($CA$632&gt;SUM($CA$512:CA599),_xlfn.CONCAT(", ",CC599),
IF($CA$632=SUM($CA$512:CA599),_xlfn.CONCAT(" y ",CC599)))))</f>
        <v/>
      </c>
      <c r="CC599" s="120" t="s">
        <v>5295</v>
      </c>
    </row>
    <row r="600" spans="1:81" ht="15" customHeight="1">
      <c r="A600" s="62"/>
      <c r="B600" s="8"/>
      <c r="C600" s="35" t="s">
        <v>5296</v>
      </c>
      <c r="D600" s="800" t="str">
        <f>IF(CNGE_2026_M1_Secc1_Sub1!$D129="","",CNGE_2026_M1_Secc1_Sub1!$D129)</f>
        <v/>
      </c>
      <c r="E600" s="723"/>
      <c r="F600" s="723"/>
      <c r="G600" s="723"/>
      <c r="H600" s="723"/>
      <c r="I600" s="724"/>
      <c r="J600" s="637" t="str">
        <f t="shared" si="171"/>
        <v/>
      </c>
      <c r="K600" s="637" t="str">
        <f t="shared" si="172"/>
        <v/>
      </c>
      <c r="L600" s="637" t="str">
        <f t="shared" si="173"/>
        <v/>
      </c>
      <c r="M600" s="638"/>
      <c r="N600" s="638"/>
      <c r="O600" s="638"/>
      <c r="P600" s="638"/>
      <c r="Q600" s="638"/>
      <c r="R600" s="638"/>
      <c r="S600" s="638"/>
      <c r="T600" s="638"/>
      <c r="U600" s="638"/>
      <c r="V600" s="638"/>
      <c r="W600" s="638"/>
      <c r="X600" s="638"/>
      <c r="Y600" s="638"/>
      <c r="Z600" s="638"/>
      <c r="AA600" s="638"/>
      <c r="AB600" s="638"/>
      <c r="AC600" s="638"/>
      <c r="AD600" s="638"/>
      <c r="AI600" t="str">
        <f t="shared" si="174"/>
        <v/>
      </c>
      <c r="AJ600">
        <f t="shared" si="175"/>
        <v>0</v>
      </c>
      <c r="AK600">
        <f t="shared" si="176"/>
        <v>0</v>
      </c>
      <c r="AL600">
        <f t="shared" si="177"/>
        <v>0</v>
      </c>
      <c r="AM600">
        <f t="shared" si="178"/>
        <v>0</v>
      </c>
      <c r="AN600">
        <f t="shared" si="179"/>
        <v>0</v>
      </c>
      <c r="AO600">
        <f t="shared" si="180"/>
        <v>0</v>
      </c>
      <c r="AP600">
        <f t="shared" si="181"/>
        <v>0</v>
      </c>
      <c r="AQ600">
        <f t="shared" si="182"/>
        <v>0</v>
      </c>
      <c r="AR600">
        <f t="shared" si="183"/>
        <v>0</v>
      </c>
      <c r="AS600">
        <f t="shared" si="184"/>
        <v>0</v>
      </c>
      <c r="AT600">
        <f t="shared" si="185"/>
        <v>0</v>
      </c>
      <c r="AU600">
        <f t="shared" si="186"/>
        <v>0</v>
      </c>
      <c r="AV600">
        <f t="shared" si="187"/>
        <v>0</v>
      </c>
      <c r="AW600">
        <f t="shared" si="188"/>
        <v>0</v>
      </c>
      <c r="AX600">
        <f t="shared" si="189"/>
        <v>0</v>
      </c>
      <c r="AY600">
        <f t="shared" si="190"/>
        <v>0</v>
      </c>
      <c r="AZ600">
        <f t="shared" si="191"/>
        <v>0</v>
      </c>
      <c r="BA600">
        <f t="shared" si="192"/>
        <v>0</v>
      </c>
      <c r="BB600">
        <f t="shared" si="193"/>
        <v>0</v>
      </c>
      <c r="BC600">
        <f t="shared" si="194"/>
        <v>0</v>
      </c>
      <c r="BD600">
        <f t="shared" si="195"/>
        <v>0</v>
      </c>
      <c r="BE600">
        <f t="shared" si="196"/>
        <v>0</v>
      </c>
      <c r="BF600">
        <f t="shared" si="197"/>
        <v>0</v>
      </c>
      <c r="BG600">
        <f t="shared" si="198"/>
        <v>0</v>
      </c>
      <c r="BH600">
        <f t="shared" si="199"/>
        <v>0</v>
      </c>
      <c r="BI600">
        <f t="shared" si="200"/>
        <v>0</v>
      </c>
      <c r="BJ600">
        <f t="shared" si="201"/>
        <v>0</v>
      </c>
      <c r="BK600" s="356" t="str">
        <f t="shared" si="202"/>
        <v/>
      </c>
      <c r="BL600" s="357">
        <f t="shared" si="203"/>
        <v>0</v>
      </c>
      <c r="BM600" s="358">
        <f t="shared" si="204"/>
        <v>0</v>
      </c>
      <c r="BN600" s="359">
        <f t="shared" si="213"/>
        <v>0</v>
      </c>
      <c r="BO600" s="356" t="str">
        <f t="shared" si="205"/>
        <v/>
      </c>
      <c r="BP600" s="360">
        <f t="shared" si="206"/>
        <v>0</v>
      </c>
      <c r="BQ600" s="358">
        <f t="shared" si="207"/>
        <v>0</v>
      </c>
      <c r="BR600" s="359">
        <f t="shared" si="214"/>
        <v>0</v>
      </c>
      <c r="BS600" s="356" t="str">
        <f t="shared" si="208"/>
        <v/>
      </c>
      <c r="BT600" s="357">
        <f t="shared" si="209"/>
        <v>0</v>
      </c>
      <c r="BU600" s="358">
        <f t="shared" si="210"/>
        <v>0</v>
      </c>
      <c r="BV600" s="359">
        <f t="shared" si="215"/>
        <v>0</v>
      </c>
      <c r="BW600" s="293">
        <f t="shared" si="211"/>
        <v>0</v>
      </c>
      <c r="BX600" s="352" t="str">
        <f>IF(BW600=0,"",
IF(SUM($BW$512:BW600)=1,BY600,
IF($BW$632&gt;SUM($BW$512:BW600),_xlfn.CONCAT(", ",BY600),
IF($BW$632=SUM($BW$512:BW600),_xlfn.CONCAT(" y ",BY600)))))</f>
        <v/>
      </c>
      <c r="BY600" s="120" t="s">
        <v>5297</v>
      </c>
      <c r="BZ600" s="290">
        <f t="shared" si="212"/>
        <v>0</v>
      </c>
      <c r="CA600" s="293">
        <f t="shared" si="216"/>
        <v>0</v>
      </c>
      <c r="CB600" s="283" t="str">
        <f>IF(CA600=0,"",
IF(SUM($CA$512:CA600)=1,CC600,
IF($CA$632&gt;SUM($CA$512:CA600),_xlfn.CONCAT(", ",CC600),
IF($CA$632=SUM($CA$512:CA600),_xlfn.CONCAT(" y ",CC600)))))</f>
        <v/>
      </c>
      <c r="CC600" s="120" t="s">
        <v>5297</v>
      </c>
    </row>
    <row r="601" spans="1:81" ht="15" customHeight="1">
      <c r="A601" s="62"/>
      <c r="B601" s="8"/>
      <c r="C601" s="35" t="s">
        <v>5298</v>
      </c>
      <c r="D601" s="800" t="str">
        <f>IF(CNGE_2026_M1_Secc1_Sub1!$D130="","",CNGE_2026_M1_Secc1_Sub1!$D130)</f>
        <v/>
      </c>
      <c r="E601" s="723"/>
      <c r="F601" s="723"/>
      <c r="G601" s="723"/>
      <c r="H601" s="723"/>
      <c r="I601" s="724"/>
      <c r="J601" s="637" t="str">
        <f t="shared" si="171"/>
        <v/>
      </c>
      <c r="K601" s="637" t="str">
        <f t="shared" si="172"/>
        <v/>
      </c>
      <c r="L601" s="637" t="str">
        <f t="shared" si="173"/>
        <v/>
      </c>
      <c r="M601" s="638"/>
      <c r="N601" s="638"/>
      <c r="O601" s="638"/>
      <c r="P601" s="638"/>
      <c r="Q601" s="638"/>
      <c r="R601" s="638"/>
      <c r="S601" s="638"/>
      <c r="T601" s="638"/>
      <c r="U601" s="638"/>
      <c r="V601" s="638"/>
      <c r="W601" s="638"/>
      <c r="X601" s="638"/>
      <c r="Y601" s="638"/>
      <c r="Z601" s="638"/>
      <c r="AA601" s="638"/>
      <c r="AB601" s="638"/>
      <c r="AC601" s="638"/>
      <c r="AD601" s="638"/>
      <c r="AI601" t="str">
        <f t="shared" si="174"/>
        <v/>
      </c>
      <c r="AJ601">
        <f t="shared" si="175"/>
        <v>0</v>
      </c>
      <c r="AK601">
        <f t="shared" si="176"/>
        <v>0</v>
      </c>
      <c r="AL601">
        <f t="shared" si="177"/>
        <v>0</v>
      </c>
      <c r="AM601">
        <f t="shared" si="178"/>
        <v>0</v>
      </c>
      <c r="AN601">
        <f t="shared" si="179"/>
        <v>0</v>
      </c>
      <c r="AO601">
        <f t="shared" si="180"/>
        <v>0</v>
      </c>
      <c r="AP601">
        <f t="shared" si="181"/>
        <v>0</v>
      </c>
      <c r="AQ601">
        <f t="shared" si="182"/>
        <v>0</v>
      </c>
      <c r="AR601">
        <f t="shared" si="183"/>
        <v>0</v>
      </c>
      <c r="AS601">
        <f t="shared" si="184"/>
        <v>0</v>
      </c>
      <c r="AT601">
        <f t="shared" si="185"/>
        <v>0</v>
      </c>
      <c r="AU601">
        <f t="shared" si="186"/>
        <v>0</v>
      </c>
      <c r="AV601">
        <f t="shared" si="187"/>
        <v>0</v>
      </c>
      <c r="AW601">
        <f t="shared" si="188"/>
        <v>0</v>
      </c>
      <c r="AX601">
        <f t="shared" si="189"/>
        <v>0</v>
      </c>
      <c r="AY601">
        <f t="shared" si="190"/>
        <v>0</v>
      </c>
      <c r="AZ601">
        <f t="shared" si="191"/>
        <v>0</v>
      </c>
      <c r="BA601">
        <f t="shared" si="192"/>
        <v>0</v>
      </c>
      <c r="BB601">
        <f t="shared" si="193"/>
        <v>0</v>
      </c>
      <c r="BC601">
        <f t="shared" si="194"/>
        <v>0</v>
      </c>
      <c r="BD601">
        <f t="shared" si="195"/>
        <v>0</v>
      </c>
      <c r="BE601">
        <f t="shared" si="196"/>
        <v>0</v>
      </c>
      <c r="BF601">
        <f t="shared" si="197"/>
        <v>0</v>
      </c>
      <c r="BG601">
        <f t="shared" si="198"/>
        <v>0</v>
      </c>
      <c r="BH601">
        <f t="shared" si="199"/>
        <v>0</v>
      </c>
      <c r="BI601">
        <f t="shared" si="200"/>
        <v>0</v>
      </c>
      <c r="BJ601">
        <f t="shared" si="201"/>
        <v>0</v>
      </c>
      <c r="BK601" s="356" t="str">
        <f t="shared" si="202"/>
        <v/>
      </c>
      <c r="BL601" s="357">
        <f t="shared" si="203"/>
        <v>0</v>
      </c>
      <c r="BM601" s="358">
        <f t="shared" si="204"/>
        <v>0</v>
      </c>
      <c r="BN601" s="359">
        <f t="shared" si="213"/>
        <v>0</v>
      </c>
      <c r="BO601" s="356" t="str">
        <f t="shared" si="205"/>
        <v/>
      </c>
      <c r="BP601" s="360">
        <f t="shared" si="206"/>
        <v>0</v>
      </c>
      <c r="BQ601" s="358">
        <f t="shared" si="207"/>
        <v>0</v>
      </c>
      <c r="BR601" s="359">
        <f t="shared" si="214"/>
        <v>0</v>
      </c>
      <c r="BS601" s="356" t="str">
        <f t="shared" si="208"/>
        <v/>
      </c>
      <c r="BT601" s="357">
        <f t="shared" si="209"/>
        <v>0</v>
      </c>
      <c r="BU601" s="358">
        <f t="shared" si="210"/>
        <v>0</v>
      </c>
      <c r="BV601" s="359">
        <f t="shared" si="215"/>
        <v>0</v>
      </c>
      <c r="BW601" s="293">
        <f t="shared" si="211"/>
        <v>0</v>
      </c>
      <c r="BX601" s="352" t="str">
        <f>IF(BW601=0,"",
IF(SUM($BW$512:BW601)=1,BY601,
IF($BW$632&gt;SUM($BW$512:BW601),_xlfn.CONCAT(", ",BY601),
IF($BW$632=SUM($BW$512:BW601),_xlfn.CONCAT(" y ",BY601)))))</f>
        <v/>
      </c>
      <c r="BY601" s="120" t="s">
        <v>5299</v>
      </c>
      <c r="BZ601" s="290">
        <f t="shared" si="212"/>
        <v>0</v>
      </c>
      <c r="CA601" s="293">
        <f t="shared" si="216"/>
        <v>0</v>
      </c>
      <c r="CB601" s="283" t="str">
        <f>IF(CA601=0,"",
IF(SUM($CA$512:CA601)=1,CC601,
IF($CA$632&gt;SUM($CA$512:CA601),_xlfn.CONCAT(", ",CC601),
IF($CA$632=SUM($CA$512:CA601),_xlfn.CONCAT(" y ",CC601)))))</f>
        <v/>
      </c>
      <c r="CC601" s="120" t="s">
        <v>5299</v>
      </c>
    </row>
    <row r="602" spans="1:81" ht="15" customHeight="1">
      <c r="A602" s="62"/>
      <c r="B602" s="8"/>
      <c r="C602" s="35" t="s">
        <v>5300</v>
      </c>
      <c r="D602" s="800" t="str">
        <f>IF(CNGE_2026_M1_Secc1_Sub1!$D131="","",CNGE_2026_M1_Secc1_Sub1!$D131)</f>
        <v/>
      </c>
      <c r="E602" s="723"/>
      <c r="F602" s="723"/>
      <c r="G602" s="723"/>
      <c r="H602" s="723"/>
      <c r="I602" s="724"/>
      <c r="J602" s="637" t="str">
        <f t="shared" si="171"/>
        <v/>
      </c>
      <c r="K602" s="637" t="str">
        <f t="shared" si="172"/>
        <v/>
      </c>
      <c r="L602" s="637" t="str">
        <f t="shared" si="173"/>
        <v/>
      </c>
      <c r="M602" s="638"/>
      <c r="N602" s="638"/>
      <c r="O602" s="638"/>
      <c r="P602" s="638"/>
      <c r="Q602" s="638"/>
      <c r="R602" s="638"/>
      <c r="S602" s="638"/>
      <c r="T602" s="638"/>
      <c r="U602" s="638"/>
      <c r="V602" s="638"/>
      <c r="W602" s="638"/>
      <c r="X602" s="638"/>
      <c r="Y602" s="638"/>
      <c r="Z602" s="638"/>
      <c r="AA602" s="638"/>
      <c r="AB602" s="638"/>
      <c r="AC602" s="638"/>
      <c r="AD602" s="638"/>
      <c r="AI602" t="str">
        <f t="shared" si="174"/>
        <v/>
      </c>
      <c r="AJ602">
        <f t="shared" si="175"/>
        <v>0</v>
      </c>
      <c r="AK602">
        <f t="shared" si="176"/>
        <v>0</v>
      </c>
      <c r="AL602">
        <f t="shared" si="177"/>
        <v>0</v>
      </c>
      <c r="AM602">
        <f t="shared" si="178"/>
        <v>0</v>
      </c>
      <c r="AN602">
        <f t="shared" si="179"/>
        <v>0</v>
      </c>
      <c r="AO602">
        <f t="shared" si="180"/>
        <v>0</v>
      </c>
      <c r="AP602">
        <f t="shared" si="181"/>
        <v>0</v>
      </c>
      <c r="AQ602">
        <f t="shared" si="182"/>
        <v>0</v>
      </c>
      <c r="AR602">
        <f t="shared" si="183"/>
        <v>0</v>
      </c>
      <c r="AS602">
        <f t="shared" si="184"/>
        <v>0</v>
      </c>
      <c r="AT602">
        <f t="shared" si="185"/>
        <v>0</v>
      </c>
      <c r="AU602">
        <f t="shared" si="186"/>
        <v>0</v>
      </c>
      <c r="AV602">
        <f t="shared" si="187"/>
        <v>0</v>
      </c>
      <c r="AW602">
        <f t="shared" si="188"/>
        <v>0</v>
      </c>
      <c r="AX602">
        <f t="shared" si="189"/>
        <v>0</v>
      </c>
      <c r="AY602">
        <f t="shared" si="190"/>
        <v>0</v>
      </c>
      <c r="AZ602">
        <f t="shared" si="191"/>
        <v>0</v>
      </c>
      <c r="BA602">
        <f t="shared" si="192"/>
        <v>0</v>
      </c>
      <c r="BB602">
        <f t="shared" si="193"/>
        <v>0</v>
      </c>
      <c r="BC602">
        <f t="shared" si="194"/>
        <v>0</v>
      </c>
      <c r="BD602">
        <f t="shared" si="195"/>
        <v>0</v>
      </c>
      <c r="BE602">
        <f t="shared" si="196"/>
        <v>0</v>
      </c>
      <c r="BF602">
        <f t="shared" si="197"/>
        <v>0</v>
      </c>
      <c r="BG602">
        <f t="shared" si="198"/>
        <v>0</v>
      </c>
      <c r="BH602">
        <f t="shared" si="199"/>
        <v>0</v>
      </c>
      <c r="BI602">
        <f t="shared" si="200"/>
        <v>0</v>
      </c>
      <c r="BJ602">
        <f t="shared" si="201"/>
        <v>0</v>
      </c>
      <c r="BK602" s="356" t="str">
        <f t="shared" si="202"/>
        <v/>
      </c>
      <c r="BL602" s="357">
        <f t="shared" si="203"/>
        <v>0</v>
      </c>
      <c r="BM602" s="358">
        <f t="shared" si="204"/>
        <v>0</v>
      </c>
      <c r="BN602" s="359">
        <f t="shared" si="213"/>
        <v>0</v>
      </c>
      <c r="BO602" s="356" t="str">
        <f t="shared" si="205"/>
        <v/>
      </c>
      <c r="BP602" s="360">
        <f t="shared" si="206"/>
        <v>0</v>
      </c>
      <c r="BQ602" s="358">
        <f t="shared" si="207"/>
        <v>0</v>
      </c>
      <c r="BR602" s="359">
        <f t="shared" si="214"/>
        <v>0</v>
      </c>
      <c r="BS602" s="356" t="str">
        <f t="shared" si="208"/>
        <v/>
      </c>
      <c r="BT602" s="357">
        <f t="shared" si="209"/>
        <v>0</v>
      </c>
      <c r="BU602" s="358">
        <f t="shared" si="210"/>
        <v>0</v>
      </c>
      <c r="BV602" s="359">
        <f t="shared" si="215"/>
        <v>0</v>
      </c>
      <c r="BW602" s="293">
        <f t="shared" si="211"/>
        <v>0</v>
      </c>
      <c r="BX602" s="352" t="str">
        <f>IF(BW602=0,"",
IF(SUM($BW$512:BW602)=1,BY602,
IF($BW$632&gt;SUM($BW$512:BW602),_xlfn.CONCAT(", ",BY602),
IF($BW$632=SUM($BW$512:BW602),_xlfn.CONCAT(" y ",BY602)))))</f>
        <v/>
      </c>
      <c r="BY602" s="120" t="s">
        <v>5301</v>
      </c>
      <c r="BZ602" s="290">
        <f t="shared" si="212"/>
        <v>0</v>
      </c>
      <c r="CA602" s="293">
        <f t="shared" si="216"/>
        <v>0</v>
      </c>
      <c r="CB602" s="283" t="str">
        <f>IF(CA602=0,"",
IF(SUM($CA$512:CA602)=1,CC602,
IF($CA$632&gt;SUM($CA$512:CA602),_xlfn.CONCAT(", ",CC602),
IF($CA$632=SUM($CA$512:CA602),_xlfn.CONCAT(" y ",CC602)))))</f>
        <v/>
      </c>
      <c r="CC602" s="120" t="s">
        <v>5301</v>
      </c>
    </row>
    <row r="603" spans="1:81" ht="15" customHeight="1">
      <c r="A603" s="62"/>
      <c r="B603" s="8"/>
      <c r="C603" s="35" t="s">
        <v>5302</v>
      </c>
      <c r="D603" s="800" t="str">
        <f>IF(CNGE_2026_M1_Secc1_Sub1!$D132="","",CNGE_2026_M1_Secc1_Sub1!$D132)</f>
        <v/>
      </c>
      <c r="E603" s="723"/>
      <c r="F603" s="723"/>
      <c r="G603" s="723"/>
      <c r="H603" s="723"/>
      <c r="I603" s="724"/>
      <c r="J603" s="637" t="str">
        <f t="shared" si="171"/>
        <v/>
      </c>
      <c r="K603" s="637" t="str">
        <f t="shared" si="172"/>
        <v/>
      </c>
      <c r="L603" s="637" t="str">
        <f t="shared" si="173"/>
        <v/>
      </c>
      <c r="M603" s="638"/>
      <c r="N603" s="638"/>
      <c r="O603" s="638"/>
      <c r="P603" s="638"/>
      <c r="Q603" s="638"/>
      <c r="R603" s="638"/>
      <c r="S603" s="638"/>
      <c r="T603" s="638"/>
      <c r="U603" s="638"/>
      <c r="V603" s="638"/>
      <c r="W603" s="638"/>
      <c r="X603" s="638"/>
      <c r="Y603" s="638"/>
      <c r="Z603" s="638"/>
      <c r="AA603" s="638"/>
      <c r="AB603" s="638"/>
      <c r="AC603" s="638"/>
      <c r="AD603" s="638"/>
      <c r="AI603" t="str">
        <f t="shared" si="174"/>
        <v/>
      </c>
      <c r="AJ603">
        <f t="shared" si="175"/>
        <v>0</v>
      </c>
      <c r="AK603">
        <f t="shared" si="176"/>
        <v>0</v>
      </c>
      <c r="AL603">
        <f t="shared" si="177"/>
        <v>0</v>
      </c>
      <c r="AM603">
        <f t="shared" si="178"/>
        <v>0</v>
      </c>
      <c r="AN603">
        <f t="shared" si="179"/>
        <v>0</v>
      </c>
      <c r="AO603">
        <f t="shared" si="180"/>
        <v>0</v>
      </c>
      <c r="AP603">
        <f t="shared" si="181"/>
        <v>0</v>
      </c>
      <c r="AQ603">
        <f t="shared" si="182"/>
        <v>0</v>
      </c>
      <c r="AR603">
        <f t="shared" si="183"/>
        <v>0</v>
      </c>
      <c r="AS603">
        <f t="shared" si="184"/>
        <v>0</v>
      </c>
      <c r="AT603">
        <f t="shared" si="185"/>
        <v>0</v>
      </c>
      <c r="AU603">
        <f t="shared" si="186"/>
        <v>0</v>
      </c>
      <c r="AV603">
        <f t="shared" si="187"/>
        <v>0</v>
      </c>
      <c r="AW603">
        <f t="shared" si="188"/>
        <v>0</v>
      </c>
      <c r="AX603">
        <f t="shared" si="189"/>
        <v>0</v>
      </c>
      <c r="AY603">
        <f t="shared" si="190"/>
        <v>0</v>
      </c>
      <c r="AZ603">
        <f t="shared" si="191"/>
        <v>0</v>
      </c>
      <c r="BA603">
        <f t="shared" si="192"/>
        <v>0</v>
      </c>
      <c r="BB603">
        <f t="shared" si="193"/>
        <v>0</v>
      </c>
      <c r="BC603">
        <f t="shared" si="194"/>
        <v>0</v>
      </c>
      <c r="BD603">
        <f t="shared" si="195"/>
        <v>0</v>
      </c>
      <c r="BE603">
        <f t="shared" si="196"/>
        <v>0</v>
      </c>
      <c r="BF603">
        <f t="shared" si="197"/>
        <v>0</v>
      </c>
      <c r="BG603">
        <f t="shared" si="198"/>
        <v>0</v>
      </c>
      <c r="BH603">
        <f t="shared" si="199"/>
        <v>0</v>
      </c>
      <c r="BI603">
        <f t="shared" si="200"/>
        <v>0</v>
      </c>
      <c r="BJ603">
        <f t="shared" si="201"/>
        <v>0</v>
      </c>
      <c r="BK603" s="356" t="str">
        <f t="shared" si="202"/>
        <v/>
      </c>
      <c r="BL603" s="357">
        <f t="shared" si="203"/>
        <v>0</v>
      </c>
      <c r="BM603" s="358">
        <f t="shared" si="204"/>
        <v>0</v>
      </c>
      <c r="BN603" s="359">
        <f t="shared" si="213"/>
        <v>0</v>
      </c>
      <c r="BO603" s="356" t="str">
        <f t="shared" si="205"/>
        <v/>
      </c>
      <c r="BP603" s="360">
        <f t="shared" si="206"/>
        <v>0</v>
      </c>
      <c r="BQ603" s="358">
        <f t="shared" si="207"/>
        <v>0</v>
      </c>
      <c r="BR603" s="359">
        <f t="shared" si="214"/>
        <v>0</v>
      </c>
      <c r="BS603" s="356" t="str">
        <f t="shared" si="208"/>
        <v/>
      </c>
      <c r="BT603" s="357">
        <f t="shared" si="209"/>
        <v>0</v>
      </c>
      <c r="BU603" s="358">
        <f t="shared" si="210"/>
        <v>0</v>
      </c>
      <c r="BV603" s="359">
        <f t="shared" si="215"/>
        <v>0</v>
      </c>
      <c r="BW603" s="293">
        <f t="shared" si="211"/>
        <v>0</v>
      </c>
      <c r="BX603" s="352" t="str">
        <f>IF(BW603=0,"",
IF(SUM($BW$512:BW603)=1,BY603,
IF($BW$632&gt;SUM($BW$512:BW603),_xlfn.CONCAT(", ",BY603),
IF($BW$632=SUM($BW$512:BW603),_xlfn.CONCAT(" y ",BY603)))))</f>
        <v/>
      </c>
      <c r="BY603" s="120" t="s">
        <v>5303</v>
      </c>
      <c r="BZ603" s="290">
        <f t="shared" si="212"/>
        <v>0</v>
      </c>
      <c r="CA603" s="293">
        <f t="shared" si="216"/>
        <v>0</v>
      </c>
      <c r="CB603" s="283" t="str">
        <f>IF(CA603=0,"",
IF(SUM($CA$512:CA603)=1,CC603,
IF($CA$632&gt;SUM($CA$512:CA603),_xlfn.CONCAT(", ",CC603),
IF($CA$632=SUM($CA$512:CA603),_xlfn.CONCAT(" y ",CC603)))))</f>
        <v/>
      </c>
      <c r="CC603" s="120" t="s">
        <v>5303</v>
      </c>
    </row>
    <row r="604" spans="1:81" ht="15" customHeight="1">
      <c r="A604" s="62"/>
      <c r="B604" s="8"/>
      <c r="C604" s="35" t="s">
        <v>5304</v>
      </c>
      <c r="D604" s="800" t="str">
        <f>IF(CNGE_2026_M1_Secc1_Sub1!$D133="","",CNGE_2026_M1_Secc1_Sub1!$D133)</f>
        <v/>
      </c>
      <c r="E604" s="723"/>
      <c r="F604" s="723"/>
      <c r="G604" s="723"/>
      <c r="H604" s="723"/>
      <c r="I604" s="724"/>
      <c r="J604" s="637" t="str">
        <f t="shared" si="171"/>
        <v/>
      </c>
      <c r="K604" s="637" t="str">
        <f t="shared" si="172"/>
        <v/>
      </c>
      <c r="L604" s="637" t="str">
        <f t="shared" si="173"/>
        <v/>
      </c>
      <c r="M604" s="638"/>
      <c r="N604" s="638"/>
      <c r="O604" s="638"/>
      <c r="P604" s="638"/>
      <c r="Q604" s="638"/>
      <c r="R604" s="638"/>
      <c r="S604" s="638"/>
      <c r="T604" s="638"/>
      <c r="U604" s="638"/>
      <c r="V604" s="638"/>
      <c r="W604" s="638"/>
      <c r="X604" s="638"/>
      <c r="Y604" s="638"/>
      <c r="Z604" s="638"/>
      <c r="AA604" s="638"/>
      <c r="AB604" s="638"/>
      <c r="AC604" s="638"/>
      <c r="AD604" s="638"/>
      <c r="AI604" t="str">
        <f t="shared" si="174"/>
        <v/>
      </c>
      <c r="AJ604">
        <f t="shared" si="175"/>
        <v>0</v>
      </c>
      <c r="AK604">
        <f t="shared" si="176"/>
        <v>0</v>
      </c>
      <c r="AL604">
        <f t="shared" si="177"/>
        <v>0</v>
      </c>
      <c r="AM604">
        <f t="shared" si="178"/>
        <v>0</v>
      </c>
      <c r="AN604">
        <f t="shared" si="179"/>
        <v>0</v>
      </c>
      <c r="AO604">
        <f t="shared" si="180"/>
        <v>0</v>
      </c>
      <c r="AP604">
        <f t="shared" si="181"/>
        <v>0</v>
      </c>
      <c r="AQ604">
        <f t="shared" si="182"/>
        <v>0</v>
      </c>
      <c r="AR604">
        <f t="shared" si="183"/>
        <v>0</v>
      </c>
      <c r="AS604">
        <f t="shared" si="184"/>
        <v>0</v>
      </c>
      <c r="AT604">
        <f t="shared" si="185"/>
        <v>0</v>
      </c>
      <c r="AU604">
        <f t="shared" si="186"/>
        <v>0</v>
      </c>
      <c r="AV604">
        <f t="shared" si="187"/>
        <v>0</v>
      </c>
      <c r="AW604">
        <f t="shared" si="188"/>
        <v>0</v>
      </c>
      <c r="AX604">
        <f t="shared" si="189"/>
        <v>0</v>
      </c>
      <c r="AY604">
        <f t="shared" si="190"/>
        <v>0</v>
      </c>
      <c r="AZ604">
        <f t="shared" si="191"/>
        <v>0</v>
      </c>
      <c r="BA604">
        <f t="shared" si="192"/>
        <v>0</v>
      </c>
      <c r="BB604">
        <f t="shared" si="193"/>
        <v>0</v>
      </c>
      <c r="BC604">
        <f t="shared" si="194"/>
        <v>0</v>
      </c>
      <c r="BD604">
        <f t="shared" si="195"/>
        <v>0</v>
      </c>
      <c r="BE604">
        <f t="shared" si="196"/>
        <v>0</v>
      </c>
      <c r="BF604">
        <f t="shared" si="197"/>
        <v>0</v>
      </c>
      <c r="BG604">
        <f t="shared" si="198"/>
        <v>0</v>
      </c>
      <c r="BH604">
        <f t="shared" si="199"/>
        <v>0</v>
      </c>
      <c r="BI604">
        <f t="shared" si="200"/>
        <v>0</v>
      </c>
      <c r="BJ604">
        <f t="shared" si="201"/>
        <v>0</v>
      </c>
      <c r="BK604" s="356" t="str">
        <f t="shared" si="202"/>
        <v/>
      </c>
      <c r="BL604" s="357">
        <f t="shared" si="203"/>
        <v>0</v>
      </c>
      <c r="BM604" s="358">
        <f t="shared" si="204"/>
        <v>0</v>
      </c>
      <c r="BN604" s="359">
        <f t="shared" si="213"/>
        <v>0</v>
      </c>
      <c r="BO604" s="356" t="str">
        <f t="shared" si="205"/>
        <v/>
      </c>
      <c r="BP604" s="360">
        <f t="shared" si="206"/>
        <v>0</v>
      </c>
      <c r="BQ604" s="358">
        <f t="shared" si="207"/>
        <v>0</v>
      </c>
      <c r="BR604" s="359">
        <f t="shared" si="214"/>
        <v>0</v>
      </c>
      <c r="BS604" s="356" t="str">
        <f t="shared" si="208"/>
        <v/>
      </c>
      <c r="BT604" s="357">
        <f t="shared" si="209"/>
        <v>0</v>
      </c>
      <c r="BU604" s="358">
        <f t="shared" si="210"/>
        <v>0</v>
      </c>
      <c r="BV604" s="359">
        <f t="shared" si="215"/>
        <v>0</v>
      </c>
      <c r="BW604" s="293">
        <f t="shared" si="211"/>
        <v>0</v>
      </c>
      <c r="BX604" s="352" t="str">
        <f>IF(BW604=0,"",
IF(SUM($BW$512:BW604)=1,BY604,
IF($BW$632&gt;SUM($BW$512:BW604),_xlfn.CONCAT(", ",BY604),
IF($BW$632=SUM($BW$512:BW604),_xlfn.CONCAT(" y ",BY604)))))</f>
        <v/>
      </c>
      <c r="BY604" s="120" t="s">
        <v>5305</v>
      </c>
      <c r="BZ604" s="290">
        <f t="shared" si="212"/>
        <v>0</v>
      </c>
      <c r="CA604" s="293">
        <f t="shared" si="216"/>
        <v>0</v>
      </c>
      <c r="CB604" s="283" t="str">
        <f>IF(CA604=0,"",
IF(SUM($CA$512:CA604)=1,CC604,
IF($CA$632&gt;SUM($CA$512:CA604),_xlfn.CONCAT(", ",CC604),
IF($CA$632=SUM($CA$512:CA604),_xlfn.CONCAT(" y ",CC604)))))</f>
        <v/>
      </c>
      <c r="CC604" s="120" t="s">
        <v>5305</v>
      </c>
    </row>
    <row r="605" spans="1:81" ht="15" customHeight="1">
      <c r="A605" s="62"/>
      <c r="B605" s="8"/>
      <c r="C605" s="37" t="s">
        <v>5306</v>
      </c>
      <c r="D605" s="800" t="str">
        <f>IF(CNGE_2026_M1_Secc1_Sub1!$D134="","",CNGE_2026_M1_Secc1_Sub1!$D134)</f>
        <v/>
      </c>
      <c r="E605" s="723"/>
      <c r="F605" s="723"/>
      <c r="G605" s="723"/>
      <c r="H605" s="723"/>
      <c r="I605" s="724"/>
      <c r="J605" s="637" t="str">
        <f t="shared" si="171"/>
        <v/>
      </c>
      <c r="K605" s="637" t="str">
        <f t="shared" si="172"/>
        <v/>
      </c>
      <c r="L605" s="637" t="str">
        <f t="shared" si="173"/>
        <v/>
      </c>
      <c r="M605" s="638"/>
      <c r="N605" s="638"/>
      <c r="O605" s="638"/>
      <c r="P605" s="638"/>
      <c r="Q605" s="638"/>
      <c r="R605" s="638"/>
      <c r="S605" s="638"/>
      <c r="T605" s="638"/>
      <c r="U605" s="638"/>
      <c r="V605" s="638"/>
      <c r="W605" s="638"/>
      <c r="X605" s="638"/>
      <c r="Y605" s="638"/>
      <c r="Z605" s="638"/>
      <c r="AA605" s="638"/>
      <c r="AB605" s="638"/>
      <c r="AC605" s="638"/>
      <c r="AD605" s="638"/>
      <c r="AI605" t="str">
        <f t="shared" si="174"/>
        <v/>
      </c>
      <c r="AJ605">
        <f t="shared" si="175"/>
        <v>0</v>
      </c>
      <c r="AK605">
        <f t="shared" si="176"/>
        <v>0</v>
      </c>
      <c r="AL605">
        <f t="shared" si="177"/>
        <v>0</v>
      </c>
      <c r="AM605">
        <f t="shared" si="178"/>
        <v>0</v>
      </c>
      <c r="AN605">
        <f t="shared" si="179"/>
        <v>0</v>
      </c>
      <c r="AO605">
        <f t="shared" si="180"/>
        <v>0</v>
      </c>
      <c r="AP605">
        <f t="shared" si="181"/>
        <v>0</v>
      </c>
      <c r="AQ605">
        <f t="shared" si="182"/>
        <v>0</v>
      </c>
      <c r="AR605">
        <f t="shared" si="183"/>
        <v>0</v>
      </c>
      <c r="AS605">
        <f t="shared" si="184"/>
        <v>0</v>
      </c>
      <c r="AT605">
        <f t="shared" si="185"/>
        <v>0</v>
      </c>
      <c r="AU605">
        <f t="shared" si="186"/>
        <v>0</v>
      </c>
      <c r="AV605">
        <f t="shared" si="187"/>
        <v>0</v>
      </c>
      <c r="AW605">
        <f t="shared" si="188"/>
        <v>0</v>
      </c>
      <c r="AX605">
        <f t="shared" si="189"/>
        <v>0</v>
      </c>
      <c r="AY605">
        <f t="shared" si="190"/>
        <v>0</v>
      </c>
      <c r="AZ605">
        <f t="shared" si="191"/>
        <v>0</v>
      </c>
      <c r="BA605">
        <f t="shared" si="192"/>
        <v>0</v>
      </c>
      <c r="BB605">
        <f t="shared" si="193"/>
        <v>0</v>
      </c>
      <c r="BC605">
        <f t="shared" si="194"/>
        <v>0</v>
      </c>
      <c r="BD605">
        <f t="shared" si="195"/>
        <v>0</v>
      </c>
      <c r="BE605">
        <f t="shared" si="196"/>
        <v>0</v>
      </c>
      <c r="BF605">
        <f t="shared" si="197"/>
        <v>0</v>
      </c>
      <c r="BG605">
        <f t="shared" si="198"/>
        <v>0</v>
      </c>
      <c r="BH605">
        <f t="shared" si="199"/>
        <v>0</v>
      </c>
      <c r="BI605">
        <f t="shared" si="200"/>
        <v>0</v>
      </c>
      <c r="BJ605">
        <f t="shared" si="201"/>
        <v>0</v>
      </c>
      <c r="BK605" s="356" t="str">
        <f t="shared" si="202"/>
        <v/>
      </c>
      <c r="BL605" s="357">
        <f t="shared" si="203"/>
        <v>0</v>
      </c>
      <c r="BM605" s="358">
        <f t="shared" si="204"/>
        <v>0</v>
      </c>
      <c r="BN605" s="359">
        <f t="shared" si="213"/>
        <v>0</v>
      </c>
      <c r="BO605" s="356" t="str">
        <f t="shared" si="205"/>
        <v/>
      </c>
      <c r="BP605" s="360">
        <f t="shared" si="206"/>
        <v>0</v>
      </c>
      <c r="BQ605" s="358">
        <f t="shared" si="207"/>
        <v>0</v>
      </c>
      <c r="BR605" s="359">
        <f t="shared" si="214"/>
        <v>0</v>
      </c>
      <c r="BS605" s="356" t="str">
        <f t="shared" si="208"/>
        <v/>
      </c>
      <c r="BT605" s="357">
        <f t="shared" si="209"/>
        <v>0</v>
      </c>
      <c r="BU605" s="358">
        <f t="shared" si="210"/>
        <v>0</v>
      </c>
      <c r="BV605" s="359">
        <f t="shared" si="215"/>
        <v>0</v>
      </c>
      <c r="BW605" s="293">
        <f t="shared" si="211"/>
        <v>0</v>
      </c>
      <c r="BX605" s="352" t="str">
        <f>IF(BW605=0,"",
IF(SUM($BW$512:BW605)=1,BY605,
IF($BW$632&gt;SUM($BW$512:BW605),_xlfn.CONCAT(", ",BY605),
IF($BW$632=SUM($BW$512:BW605),_xlfn.CONCAT(" y ",BY605)))))</f>
        <v/>
      </c>
      <c r="BY605" s="120" t="s">
        <v>5307</v>
      </c>
      <c r="BZ605" s="290">
        <f t="shared" si="212"/>
        <v>0</v>
      </c>
      <c r="CA605" s="293">
        <f t="shared" si="216"/>
        <v>0</v>
      </c>
      <c r="CB605" s="283" t="str">
        <f>IF(CA605=0,"",
IF(SUM($CA$512:CA605)=1,CC605,
IF($CA$632&gt;SUM($CA$512:CA605),_xlfn.CONCAT(", ",CC605),
IF($CA$632=SUM($CA$512:CA605),_xlfn.CONCAT(" y ",CC605)))))</f>
        <v/>
      </c>
      <c r="CC605" s="120" t="s">
        <v>5307</v>
      </c>
    </row>
    <row r="606" spans="1:81" ht="15" customHeight="1">
      <c r="A606" s="62"/>
      <c r="B606" s="8"/>
      <c r="C606" s="37" t="s">
        <v>5308</v>
      </c>
      <c r="D606" s="800" t="str">
        <f>IF(CNGE_2026_M1_Secc1_Sub1!$D135="","",CNGE_2026_M1_Secc1_Sub1!$D135)</f>
        <v/>
      </c>
      <c r="E606" s="723"/>
      <c r="F606" s="723"/>
      <c r="G606" s="723"/>
      <c r="H606" s="723"/>
      <c r="I606" s="724"/>
      <c r="J606" s="637" t="str">
        <f t="shared" si="171"/>
        <v/>
      </c>
      <c r="K606" s="637" t="str">
        <f t="shared" si="172"/>
        <v/>
      </c>
      <c r="L606" s="637" t="str">
        <f t="shared" si="173"/>
        <v/>
      </c>
      <c r="M606" s="638"/>
      <c r="N606" s="638"/>
      <c r="O606" s="638"/>
      <c r="P606" s="638"/>
      <c r="Q606" s="638"/>
      <c r="R606" s="638"/>
      <c r="S606" s="638"/>
      <c r="T606" s="638"/>
      <c r="U606" s="638"/>
      <c r="V606" s="638"/>
      <c r="W606" s="638"/>
      <c r="X606" s="638"/>
      <c r="Y606" s="638"/>
      <c r="Z606" s="638"/>
      <c r="AA606" s="638"/>
      <c r="AB606" s="638"/>
      <c r="AC606" s="638"/>
      <c r="AD606" s="638"/>
      <c r="AI606" t="str">
        <f t="shared" si="174"/>
        <v/>
      </c>
      <c r="AJ606">
        <f t="shared" si="175"/>
        <v>0</v>
      </c>
      <c r="AK606">
        <f t="shared" si="176"/>
        <v>0</v>
      </c>
      <c r="AL606">
        <f t="shared" si="177"/>
        <v>0</v>
      </c>
      <c r="AM606">
        <f t="shared" si="178"/>
        <v>0</v>
      </c>
      <c r="AN606">
        <f t="shared" si="179"/>
        <v>0</v>
      </c>
      <c r="AO606">
        <f t="shared" si="180"/>
        <v>0</v>
      </c>
      <c r="AP606">
        <f t="shared" si="181"/>
        <v>0</v>
      </c>
      <c r="AQ606">
        <f t="shared" si="182"/>
        <v>0</v>
      </c>
      <c r="AR606">
        <f t="shared" si="183"/>
        <v>0</v>
      </c>
      <c r="AS606">
        <f t="shared" si="184"/>
        <v>0</v>
      </c>
      <c r="AT606">
        <f t="shared" si="185"/>
        <v>0</v>
      </c>
      <c r="AU606">
        <f t="shared" si="186"/>
        <v>0</v>
      </c>
      <c r="AV606">
        <f t="shared" si="187"/>
        <v>0</v>
      </c>
      <c r="AW606">
        <f t="shared" si="188"/>
        <v>0</v>
      </c>
      <c r="AX606">
        <f t="shared" si="189"/>
        <v>0</v>
      </c>
      <c r="AY606">
        <f t="shared" si="190"/>
        <v>0</v>
      </c>
      <c r="AZ606">
        <f t="shared" si="191"/>
        <v>0</v>
      </c>
      <c r="BA606">
        <f t="shared" si="192"/>
        <v>0</v>
      </c>
      <c r="BB606">
        <f t="shared" si="193"/>
        <v>0</v>
      </c>
      <c r="BC606">
        <f t="shared" si="194"/>
        <v>0</v>
      </c>
      <c r="BD606">
        <f t="shared" si="195"/>
        <v>0</v>
      </c>
      <c r="BE606">
        <f t="shared" si="196"/>
        <v>0</v>
      </c>
      <c r="BF606">
        <f t="shared" si="197"/>
        <v>0</v>
      </c>
      <c r="BG606">
        <f t="shared" si="198"/>
        <v>0</v>
      </c>
      <c r="BH606">
        <f t="shared" si="199"/>
        <v>0</v>
      </c>
      <c r="BI606">
        <f t="shared" si="200"/>
        <v>0</v>
      </c>
      <c r="BJ606">
        <f t="shared" si="201"/>
        <v>0</v>
      </c>
      <c r="BK606" s="356" t="str">
        <f t="shared" si="202"/>
        <v/>
      </c>
      <c r="BL606" s="357">
        <f t="shared" si="203"/>
        <v>0</v>
      </c>
      <c r="BM606" s="358">
        <f t="shared" si="204"/>
        <v>0</v>
      </c>
      <c r="BN606" s="359">
        <f t="shared" si="213"/>
        <v>0</v>
      </c>
      <c r="BO606" s="356" t="str">
        <f t="shared" si="205"/>
        <v/>
      </c>
      <c r="BP606" s="360">
        <f t="shared" si="206"/>
        <v>0</v>
      </c>
      <c r="BQ606" s="358">
        <f t="shared" si="207"/>
        <v>0</v>
      </c>
      <c r="BR606" s="359">
        <f t="shared" si="214"/>
        <v>0</v>
      </c>
      <c r="BS606" s="356" t="str">
        <f t="shared" si="208"/>
        <v/>
      </c>
      <c r="BT606" s="357">
        <f t="shared" si="209"/>
        <v>0</v>
      </c>
      <c r="BU606" s="358">
        <f t="shared" si="210"/>
        <v>0</v>
      </c>
      <c r="BV606" s="359">
        <f t="shared" si="215"/>
        <v>0</v>
      </c>
      <c r="BW606" s="293">
        <f t="shared" si="211"/>
        <v>0</v>
      </c>
      <c r="BX606" s="352" t="str">
        <f>IF(BW606=0,"",
IF(SUM($BW$512:BW606)=1,BY606,
IF($BW$632&gt;SUM($BW$512:BW606),_xlfn.CONCAT(", ",BY606),
IF($BW$632=SUM($BW$512:BW606),_xlfn.CONCAT(" y ",BY606)))))</f>
        <v/>
      </c>
      <c r="BY606" s="120" t="s">
        <v>5309</v>
      </c>
      <c r="BZ606" s="290">
        <f t="shared" si="212"/>
        <v>0</v>
      </c>
      <c r="CA606" s="293">
        <f t="shared" si="216"/>
        <v>0</v>
      </c>
      <c r="CB606" s="283" t="str">
        <f>IF(CA606=0,"",
IF(SUM($CA$512:CA606)=1,CC606,
IF($CA$632&gt;SUM($CA$512:CA606),_xlfn.CONCAT(", ",CC606),
IF($CA$632=SUM($CA$512:CA606),_xlfn.CONCAT(" y ",CC606)))))</f>
        <v/>
      </c>
      <c r="CC606" s="120" t="s">
        <v>5309</v>
      </c>
    </row>
    <row r="607" spans="1:81" ht="15" customHeight="1">
      <c r="A607" s="62"/>
      <c r="B607" s="8"/>
      <c r="C607" s="37" t="s">
        <v>5310</v>
      </c>
      <c r="D607" s="800" t="str">
        <f>IF(CNGE_2026_M1_Secc1_Sub1!$D136="","",CNGE_2026_M1_Secc1_Sub1!$D136)</f>
        <v/>
      </c>
      <c r="E607" s="723"/>
      <c r="F607" s="723"/>
      <c r="G607" s="723"/>
      <c r="H607" s="723"/>
      <c r="I607" s="724"/>
      <c r="J607" s="637" t="str">
        <f t="shared" si="171"/>
        <v/>
      </c>
      <c r="K607" s="637" t="str">
        <f t="shared" si="172"/>
        <v/>
      </c>
      <c r="L607" s="637" t="str">
        <f t="shared" si="173"/>
        <v/>
      </c>
      <c r="M607" s="638"/>
      <c r="N607" s="638"/>
      <c r="O607" s="638"/>
      <c r="P607" s="638"/>
      <c r="Q607" s="638"/>
      <c r="R607" s="638"/>
      <c r="S607" s="638"/>
      <c r="T607" s="638"/>
      <c r="U607" s="638"/>
      <c r="V607" s="638"/>
      <c r="W607" s="638"/>
      <c r="X607" s="638"/>
      <c r="Y607" s="638"/>
      <c r="Z607" s="638"/>
      <c r="AA607" s="638"/>
      <c r="AB607" s="638"/>
      <c r="AC607" s="638"/>
      <c r="AD607" s="638"/>
      <c r="AI607" t="str">
        <f t="shared" si="174"/>
        <v/>
      </c>
      <c r="AJ607">
        <f t="shared" si="175"/>
        <v>0</v>
      </c>
      <c r="AK607">
        <f t="shared" si="176"/>
        <v>0</v>
      </c>
      <c r="AL607">
        <f t="shared" si="177"/>
        <v>0</v>
      </c>
      <c r="AM607">
        <f t="shared" si="178"/>
        <v>0</v>
      </c>
      <c r="AN607">
        <f t="shared" si="179"/>
        <v>0</v>
      </c>
      <c r="AO607">
        <f t="shared" si="180"/>
        <v>0</v>
      </c>
      <c r="AP607">
        <f t="shared" si="181"/>
        <v>0</v>
      </c>
      <c r="AQ607">
        <f t="shared" si="182"/>
        <v>0</v>
      </c>
      <c r="AR607">
        <f t="shared" si="183"/>
        <v>0</v>
      </c>
      <c r="AS607">
        <f t="shared" si="184"/>
        <v>0</v>
      </c>
      <c r="AT607">
        <f t="shared" si="185"/>
        <v>0</v>
      </c>
      <c r="AU607">
        <f t="shared" si="186"/>
        <v>0</v>
      </c>
      <c r="AV607">
        <f t="shared" si="187"/>
        <v>0</v>
      </c>
      <c r="AW607">
        <f t="shared" si="188"/>
        <v>0</v>
      </c>
      <c r="AX607">
        <f t="shared" si="189"/>
        <v>0</v>
      </c>
      <c r="AY607">
        <f t="shared" si="190"/>
        <v>0</v>
      </c>
      <c r="AZ607">
        <f t="shared" si="191"/>
        <v>0</v>
      </c>
      <c r="BA607">
        <f t="shared" si="192"/>
        <v>0</v>
      </c>
      <c r="BB607">
        <f t="shared" si="193"/>
        <v>0</v>
      </c>
      <c r="BC607">
        <f t="shared" si="194"/>
        <v>0</v>
      </c>
      <c r="BD607">
        <f t="shared" si="195"/>
        <v>0</v>
      </c>
      <c r="BE607">
        <f t="shared" si="196"/>
        <v>0</v>
      </c>
      <c r="BF607">
        <f t="shared" si="197"/>
        <v>0</v>
      </c>
      <c r="BG607">
        <f t="shared" si="198"/>
        <v>0</v>
      </c>
      <c r="BH607">
        <f t="shared" si="199"/>
        <v>0</v>
      </c>
      <c r="BI607">
        <f t="shared" si="200"/>
        <v>0</v>
      </c>
      <c r="BJ607">
        <f t="shared" si="201"/>
        <v>0</v>
      </c>
      <c r="BK607" s="356" t="str">
        <f t="shared" si="202"/>
        <v/>
      </c>
      <c r="BL607" s="357">
        <f t="shared" si="203"/>
        <v>0</v>
      </c>
      <c r="BM607" s="358">
        <f t="shared" si="204"/>
        <v>0</v>
      </c>
      <c r="BN607" s="359">
        <f t="shared" si="213"/>
        <v>0</v>
      </c>
      <c r="BO607" s="356" t="str">
        <f t="shared" si="205"/>
        <v/>
      </c>
      <c r="BP607" s="360">
        <f t="shared" si="206"/>
        <v>0</v>
      </c>
      <c r="BQ607" s="358">
        <f t="shared" si="207"/>
        <v>0</v>
      </c>
      <c r="BR607" s="359">
        <f t="shared" si="214"/>
        <v>0</v>
      </c>
      <c r="BS607" s="356" t="str">
        <f t="shared" si="208"/>
        <v/>
      </c>
      <c r="BT607" s="357">
        <f t="shared" si="209"/>
        <v>0</v>
      </c>
      <c r="BU607" s="358">
        <f t="shared" si="210"/>
        <v>0</v>
      </c>
      <c r="BV607" s="359">
        <f t="shared" si="215"/>
        <v>0</v>
      </c>
      <c r="BW607" s="293">
        <f t="shared" si="211"/>
        <v>0</v>
      </c>
      <c r="BX607" s="352" t="str">
        <f>IF(BW607=0,"",
IF(SUM($BW$512:BW607)=1,BY607,
IF($BW$632&gt;SUM($BW$512:BW607),_xlfn.CONCAT(", ",BY607),
IF($BW$632=SUM($BW$512:BW607),_xlfn.CONCAT(" y ",BY607)))))</f>
        <v/>
      </c>
      <c r="BY607" s="120" t="s">
        <v>5311</v>
      </c>
      <c r="BZ607" s="290">
        <f t="shared" si="212"/>
        <v>0</v>
      </c>
      <c r="CA607" s="293">
        <f t="shared" si="216"/>
        <v>0</v>
      </c>
      <c r="CB607" s="283" t="str">
        <f>IF(CA607=0,"",
IF(SUM($CA$512:CA607)=1,CC607,
IF($CA$632&gt;SUM($CA$512:CA607),_xlfn.CONCAT(", ",CC607),
IF($CA$632=SUM($CA$512:CA607),_xlfn.CONCAT(" y ",CC607)))))</f>
        <v/>
      </c>
      <c r="CC607" s="120" t="s">
        <v>5311</v>
      </c>
    </row>
    <row r="608" spans="1:81" ht="15" customHeight="1">
      <c r="A608" s="62"/>
      <c r="B608" s="8"/>
      <c r="C608" s="37" t="s">
        <v>5312</v>
      </c>
      <c r="D608" s="800" t="str">
        <f>IF(CNGE_2026_M1_Secc1_Sub1!$D137="","",CNGE_2026_M1_Secc1_Sub1!$D137)</f>
        <v/>
      </c>
      <c r="E608" s="723"/>
      <c r="F608" s="723"/>
      <c r="G608" s="723"/>
      <c r="H608" s="723"/>
      <c r="I608" s="724"/>
      <c r="J608" s="637" t="str">
        <f t="shared" ref="J608:J631" si="217">IF(M472="","",M472)</f>
        <v/>
      </c>
      <c r="K608" s="637" t="str">
        <f t="shared" ref="K608:K631" si="218">IF(S472="","",S472)</f>
        <v/>
      </c>
      <c r="L608" s="637" t="str">
        <f t="shared" ref="L608:L631" si="219">IF(Y472="","",Y472)</f>
        <v/>
      </c>
      <c r="M608" s="638"/>
      <c r="N608" s="638"/>
      <c r="O608" s="638"/>
      <c r="P608" s="638"/>
      <c r="Q608" s="638"/>
      <c r="R608" s="638"/>
      <c r="S608" s="638"/>
      <c r="T608" s="638"/>
      <c r="U608" s="638"/>
      <c r="V608" s="638"/>
      <c r="W608" s="638"/>
      <c r="X608" s="638"/>
      <c r="Y608" s="638"/>
      <c r="Z608" s="638"/>
      <c r="AA608" s="638"/>
      <c r="AB608" s="638"/>
      <c r="AC608" s="638"/>
      <c r="AD608" s="638"/>
      <c r="AI608" t="str">
        <f t="shared" ref="AI608:AI631" si="220">J608</f>
        <v/>
      </c>
      <c r="AJ608">
        <f t="shared" ref="AJ608:AJ631" si="221">COUNTIF(K608:L608,"NS")</f>
        <v>0</v>
      </c>
      <c r="AK608">
        <f t="shared" ref="AK608:AK631" si="222">SUM(K608:L608)</f>
        <v>0</v>
      </c>
      <c r="AL608">
        <f t="shared" ref="AL608:AL631" si="223">IF(COUNTIF(J608:L608,"NA")=3,0,IF(OR(AND(AI608=0,AJ608&gt;0),AND(AI608="NS",AK608&gt;0), AND(AI608="NS", AJ608=0,AK608=0)), 1, IF(OR(AND(AI608&gt;0,AJ608&gt;1,AI608&gt;AK608), AND(AI608="NS",AJ608=2), AND(AI608="NS",AK608=0,AJ608&gt;0),AI608=AK608), 0,IF(AI608="",0,1))))</f>
        <v>0</v>
      </c>
      <c r="AM608">
        <f t="shared" ref="AM608:AM631" si="224">M608</f>
        <v>0</v>
      </c>
      <c r="AN608">
        <f t="shared" ref="AN608:AN631" si="225">COUNTIF(N608:O608,"NS")</f>
        <v>0</v>
      </c>
      <c r="AO608">
        <f t="shared" ref="AO608:AO631" si="226">SUM(N608:O608)</f>
        <v>0</v>
      </c>
      <c r="AP608">
        <f t="shared" ref="AP608:AP631" si="227">IF(COUNTIF(M608:O608,"NA")=3,0,IF(OR(AND(AM608=0,AN608&gt;0),AND(AM608="NS",AO608&gt;0), AND(AM608="NS", AN608=0,AO608=0)), 1, IF(OR(AND(AM608&gt;0,AN608&gt;1,AM608&gt;AO608), AND(AM608="NS",AN608=2), AND(AM608="NS",AO608=0,AN608&gt;0),AM608=AO608), 0, 1)))</f>
        <v>0</v>
      </c>
      <c r="AQ608">
        <f t="shared" ref="AQ608:AQ631" si="228">P608</f>
        <v>0</v>
      </c>
      <c r="AR608">
        <f t="shared" ref="AR608:AR631" si="229">COUNTIF(Q608:R608,"NS")</f>
        <v>0</v>
      </c>
      <c r="AS608">
        <f t="shared" ref="AS608:AS631" si="230">SUM(Q608:R608)</f>
        <v>0</v>
      </c>
      <c r="AT608">
        <f t="shared" ref="AT608:AT631" si="231">IF(COUNTIF(P608:R608,"NA")=3,0,IF(OR(AND(AQ608=0,AR608&gt;0),AND(AQ608="NS",AS608&gt;0), AND(AQ608="NS", AR608=0,AS608=0)), 1, IF(OR(AND(AQ608&gt;0,AR608&gt;1,AQ608&gt;AS608), AND(AQ608="NS",AR608=2), AND(AQ608="NS",AS608=0,AR608&gt;0),AQ608=AS608), 0, 1)))</f>
        <v>0</v>
      </c>
      <c r="AU608">
        <f t="shared" ref="AU608:AU631" si="232">S608</f>
        <v>0</v>
      </c>
      <c r="AV608">
        <f t="shared" ref="AV608:AV631" si="233">COUNTIF(T608:U608,"NS")</f>
        <v>0</v>
      </c>
      <c r="AW608">
        <f t="shared" ref="AW608:AW631" si="234">SUM(T608:U608)</f>
        <v>0</v>
      </c>
      <c r="AX608">
        <f t="shared" ref="AX608:AX631" si="235">IF(COUNTIF(S608:U608,"NA")=3,0,IF(OR(AND(AU608=0,AV608&gt;0),AND(AU608="NS",AW608&gt;0), AND(AU608="NS", AV608=0,AW608=0)), 1, IF(OR(AND(AU608&gt;0,AV608&gt;1,AU608&gt;AW608), AND(AU608="NS",AV608=2), AND(AU608="NS",AW608=0,AV608&gt;0),AU608=AW608), 0, 1)))</f>
        <v>0</v>
      </c>
      <c r="AY608">
        <f t="shared" ref="AY608:AY631" si="236">V608</f>
        <v>0</v>
      </c>
      <c r="AZ608">
        <f t="shared" ref="AZ608:AZ631" si="237">COUNTIF(W608:X608,"NS")</f>
        <v>0</v>
      </c>
      <c r="BA608">
        <f t="shared" ref="BA608:BA631" si="238">SUM(W608:X608)</f>
        <v>0</v>
      </c>
      <c r="BB608">
        <f t="shared" ref="BB608:BB631" si="239">IF(COUNTIF(V608:X608,"NA")=3,0,IF(OR(AND(AY608=0,AZ608&gt;0),AND(AY608="NS",BA608&gt;0), AND(AY608="NS", AZ608=0,BA608=0)), 1, IF(OR(AND(AY608&gt;0,AZ608&gt;1,AY608&gt;BA608), AND(AY608="NS",AZ608=2), AND(AY608="NS",BA608=0,AZ608&gt;0),AY608=BA608), 0, 1)))</f>
        <v>0</v>
      </c>
      <c r="BC608">
        <f t="shared" ref="BC608:BC631" si="240">Y608</f>
        <v>0</v>
      </c>
      <c r="BD608">
        <f t="shared" ref="BD608:BD631" si="241">COUNTIF(Z608:AA608,"NS")</f>
        <v>0</v>
      </c>
      <c r="BE608">
        <f t="shared" ref="BE608:BE631" si="242">SUM(Z608:AA608)</f>
        <v>0</v>
      </c>
      <c r="BF608">
        <f t="shared" ref="BF608:BF631" si="243">IF(COUNTIF(Y608:AA608,"NA")=3,0,IF(OR(AND(BC608=0,BD608&gt;0),AND(BC608="NS",BE608&gt;0), AND(BC608="NS", BD608=0,BE608=0)), 1, IF(OR(AND(BC608&gt;0,BD608&gt;1,BC608&gt;BE608), AND(BC608="NS",BD608=2), AND(BC608="NS",BE608=0,BD608&gt;0),BC608=BE608), 0, 1)))</f>
        <v>0</v>
      </c>
      <c r="BG608">
        <f t="shared" ref="BG608:BG631" si="244">AB608</f>
        <v>0</v>
      </c>
      <c r="BH608">
        <f t="shared" ref="BH608:BH631" si="245">COUNTIF(AC608:AD608,"NS")</f>
        <v>0</v>
      </c>
      <c r="BI608">
        <f t="shared" ref="BI608:BI631" si="246">SUM(AC608:AD608)</f>
        <v>0</v>
      </c>
      <c r="BJ608">
        <f t="shared" ref="BJ608:BJ631" si="247">IF(COUNTIF(AB608:AD608,"NA")=3,0,IF(OR(AND(BG608=0,BH608&gt;0),AND(BG608="NS",BI608&gt;0), AND(BG608="NS", BH608=0,BI608=0)), 1, IF(OR(AND(BG608&gt;0,BH608&gt;1,BG608&gt;BI608), AND(BG608="NS",BH608=2), AND(BG608="NS",BI608=0,BH608&gt;0),BG608=BI608), 0, 1)))</f>
        <v>0</v>
      </c>
      <c r="BK608" s="356" t="str">
        <f t="shared" ref="BK608:BK631" si="248">J608</f>
        <v/>
      </c>
      <c r="BL608" s="357">
        <f t="shared" ref="BL608:BL631" si="249">COUNTIF(M608,"NS")+COUNTIF(P608,"NS") + COUNTIF(S608,"NS")+ COUNTIF(V608,"NS")+ COUNTIF(Y608,"NS")+ COUNTIF(AB608,"NS")</f>
        <v>0</v>
      </c>
      <c r="BM608" s="358">
        <f t="shared" ref="BM608:BM631" si="250">SUM(M608,P608,S608,V608,Y608,AB608)</f>
        <v>0</v>
      </c>
      <c r="BN608" s="359">
        <f t="shared" si="213"/>
        <v>0</v>
      </c>
      <c r="BO608" s="356" t="str">
        <f t="shared" ref="BO608:BO631" si="251">K608</f>
        <v/>
      </c>
      <c r="BP608" s="360">
        <f t="shared" ref="BP608:BP631" si="252">COUNTIF(N608,"NS")+COUNTIF(Q608,"NS") + COUNTIF(T608,"NS")+ COUNTIF(W608,"NS")+ COUNTIF(Z608,"NS")+ COUNTIF(AC608,"NS")</f>
        <v>0</v>
      </c>
      <c r="BQ608" s="358">
        <f t="shared" ref="BQ608:BQ631" si="253">SUM(N608,Q608,T608,W608,Z608,AC608)</f>
        <v>0</v>
      </c>
      <c r="BR608" s="359">
        <f t="shared" si="214"/>
        <v>0</v>
      </c>
      <c r="BS608" s="356" t="str">
        <f t="shared" ref="BS608:BS631" si="254">L608</f>
        <v/>
      </c>
      <c r="BT608" s="357">
        <f t="shared" ref="BT608:BT631" si="255">COUNTIF(O608,"NS")+COUNTIF(R608,"NS") + COUNTIF(U608,"NS")+ COUNTIF(X608,"NS")+ COUNTIF(AA608,"NS")+ COUNTIF(AD608,"NS")</f>
        <v>0</v>
      </c>
      <c r="BU608" s="358">
        <f t="shared" ref="BU608:BU631" si="256">SUM(O608,R608,U608,X608,AA608,AD608)</f>
        <v>0</v>
      </c>
      <c r="BV608" s="359">
        <f t="shared" si="215"/>
        <v>0</v>
      </c>
      <c r="BW608" s="293">
        <f t="shared" ref="BW608:BW631" si="257">IF(SUM(AL608,AP608,AT608,AX608,BB608,BF608,BJ608,BN608,BR608,BV608)=0,0,1)</f>
        <v>0</v>
      </c>
      <c r="BX608" s="352" t="str">
        <f>IF(BW608=0,"",
IF(SUM($BW$512:BW608)=1,BY608,
IF($BW$632&gt;SUM($BW$512:BW608),_xlfn.CONCAT(", ",BY608),
IF($BW$632=SUM($BW$512:BW608),_xlfn.CONCAT(" y ",BY608)))))</f>
        <v/>
      </c>
      <c r="BY608" s="120" t="s">
        <v>5313</v>
      </c>
      <c r="BZ608" s="290">
        <f t="shared" ref="BZ608:BZ631" si="258">IF(AND(COUNTBLANK(D608)=1,COUNTA(M608:AD608)=0),0,IF(AND(COUNTBLANK(D608)=0,COUNTA(M608:AD608)=18),0,1))</f>
        <v>0</v>
      </c>
      <c r="CA608" s="293">
        <f t="shared" si="216"/>
        <v>0</v>
      </c>
      <c r="CB608" s="283" t="str">
        <f>IF(CA608=0,"",
IF(SUM($CA$512:CA608)=1,CC608,
IF($CA$632&gt;SUM($CA$512:CA608),_xlfn.CONCAT(", ",CC608),
IF($CA$632=SUM($CA$512:CA608),_xlfn.CONCAT(" y ",CC608)))))</f>
        <v/>
      </c>
      <c r="CC608" s="120" t="s">
        <v>5313</v>
      </c>
    </row>
    <row r="609" spans="1:81" ht="15" customHeight="1">
      <c r="A609" s="62"/>
      <c r="B609" s="8"/>
      <c r="C609" s="37" t="s">
        <v>5314</v>
      </c>
      <c r="D609" s="800" t="str">
        <f>IF(CNGE_2026_M1_Secc1_Sub1!$D138="","",CNGE_2026_M1_Secc1_Sub1!$D138)</f>
        <v/>
      </c>
      <c r="E609" s="723"/>
      <c r="F609" s="723"/>
      <c r="G609" s="723"/>
      <c r="H609" s="723"/>
      <c r="I609" s="724"/>
      <c r="J609" s="637" t="str">
        <f t="shared" si="217"/>
        <v/>
      </c>
      <c r="K609" s="637" t="str">
        <f t="shared" si="218"/>
        <v/>
      </c>
      <c r="L609" s="637" t="str">
        <f t="shared" si="219"/>
        <v/>
      </c>
      <c r="M609" s="638"/>
      <c r="N609" s="638"/>
      <c r="O609" s="638"/>
      <c r="P609" s="638"/>
      <c r="Q609" s="638"/>
      <c r="R609" s="638"/>
      <c r="S609" s="638"/>
      <c r="T609" s="638"/>
      <c r="U609" s="638"/>
      <c r="V609" s="638"/>
      <c r="W609" s="638"/>
      <c r="X609" s="638"/>
      <c r="Y609" s="638"/>
      <c r="Z609" s="638"/>
      <c r="AA609" s="638"/>
      <c r="AB609" s="638"/>
      <c r="AC609" s="638"/>
      <c r="AD609" s="638"/>
      <c r="AI609" t="str">
        <f t="shared" si="220"/>
        <v/>
      </c>
      <c r="AJ609">
        <f t="shared" si="221"/>
        <v>0</v>
      </c>
      <c r="AK609">
        <f t="shared" si="222"/>
        <v>0</v>
      </c>
      <c r="AL609">
        <f t="shared" si="223"/>
        <v>0</v>
      </c>
      <c r="AM609">
        <f t="shared" si="224"/>
        <v>0</v>
      </c>
      <c r="AN609">
        <f t="shared" si="225"/>
        <v>0</v>
      </c>
      <c r="AO609">
        <f t="shared" si="226"/>
        <v>0</v>
      </c>
      <c r="AP609">
        <f t="shared" si="227"/>
        <v>0</v>
      </c>
      <c r="AQ609">
        <f t="shared" si="228"/>
        <v>0</v>
      </c>
      <c r="AR609">
        <f t="shared" si="229"/>
        <v>0</v>
      </c>
      <c r="AS609">
        <f t="shared" si="230"/>
        <v>0</v>
      </c>
      <c r="AT609">
        <f t="shared" si="231"/>
        <v>0</v>
      </c>
      <c r="AU609">
        <f t="shared" si="232"/>
        <v>0</v>
      </c>
      <c r="AV609">
        <f t="shared" si="233"/>
        <v>0</v>
      </c>
      <c r="AW609">
        <f t="shared" si="234"/>
        <v>0</v>
      </c>
      <c r="AX609">
        <f t="shared" si="235"/>
        <v>0</v>
      </c>
      <c r="AY609">
        <f t="shared" si="236"/>
        <v>0</v>
      </c>
      <c r="AZ609">
        <f t="shared" si="237"/>
        <v>0</v>
      </c>
      <c r="BA609">
        <f t="shared" si="238"/>
        <v>0</v>
      </c>
      <c r="BB609">
        <f t="shared" si="239"/>
        <v>0</v>
      </c>
      <c r="BC609">
        <f t="shared" si="240"/>
        <v>0</v>
      </c>
      <c r="BD609">
        <f t="shared" si="241"/>
        <v>0</v>
      </c>
      <c r="BE609">
        <f t="shared" si="242"/>
        <v>0</v>
      </c>
      <c r="BF609">
        <f t="shared" si="243"/>
        <v>0</v>
      </c>
      <c r="BG609">
        <f t="shared" si="244"/>
        <v>0</v>
      </c>
      <c r="BH609">
        <f t="shared" si="245"/>
        <v>0</v>
      </c>
      <c r="BI609">
        <f t="shared" si="246"/>
        <v>0</v>
      </c>
      <c r="BJ609">
        <f t="shared" si="247"/>
        <v>0</v>
      </c>
      <c r="BK609" s="356" t="str">
        <f t="shared" si="248"/>
        <v/>
      </c>
      <c r="BL609" s="357">
        <f t="shared" si="249"/>
        <v>0</v>
      </c>
      <c r="BM609" s="358">
        <f t="shared" si="250"/>
        <v>0</v>
      </c>
      <c r="BN609" s="359">
        <f t="shared" si="213"/>
        <v>0</v>
      </c>
      <c r="BO609" s="356" t="str">
        <f t="shared" si="251"/>
        <v/>
      </c>
      <c r="BP609" s="360">
        <f t="shared" si="252"/>
        <v>0</v>
      </c>
      <c r="BQ609" s="358">
        <f t="shared" si="253"/>
        <v>0</v>
      </c>
      <c r="BR609" s="359">
        <f t="shared" si="214"/>
        <v>0</v>
      </c>
      <c r="BS609" s="356" t="str">
        <f t="shared" si="254"/>
        <v/>
      </c>
      <c r="BT609" s="357">
        <f t="shared" si="255"/>
        <v>0</v>
      </c>
      <c r="BU609" s="358">
        <f t="shared" si="256"/>
        <v>0</v>
      </c>
      <c r="BV609" s="359">
        <f t="shared" si="215"/>
        <v>0</v>
      </c>
      <c r="BW609" s="293">
        <f t="shared" si="257"/>
        <v>0</v>
      </c>
      <c r="BX609" s="352" t="str">
        <f>IF(BW609=0,"",
IF(SUM($BW$512:BW609)=1,BY609,
IF($BW$632&gt;SUM($BW$512:BW609),_xlfn.CONCAT(", ",BY609),
IF($BW$632=SUM($BW$512:BW609),_xlfn.CONCAT(" y ",BY609)))))</f>
        <v/>
      </c>
      <c r="BY609" s="120" t="s">
        <v>5315</v>
      </c>
      <c r="BZ609" s="290">
        <f t="shared" si="258"/>
        <v>0</v>
      </c>
      <c r="CA609" s="293">
        <f t="shared" si="216"/>
        <v>0</v>
      </c>
      <c r="CB609" s="283" t="str">
        <f>IF(CA609=0,"",
IF(SUM($CA$512:CA609)=1,CC609,
IF($CA$632&gt;SUM($CA$512:CA609),_xlfn.CONCAT(", ",CC609),
IF($CA$632=SUM($CA$512:CA609),_xlfn.CONCAT(" y ",CC609)))))</f>
        <v/>
      </c>
      <c r="CC609" s="120" t="s">
        <v>5315</v>
      </c>
    </row>
    <row r="610" spans="1:81" ht="15" customHeight="1">
      <c r="A610" s="62"/>
      <c r="B610" s="8"/>
      <c r="C610" s="37" t="s">
        <v>5316</v>
      </c>
      <c r="D610" s="800" t="str">
        <f>IF(CNGE_2026_M1_Secc1_Sub1!$D139="","",CNGE_2026_M1_Secc1_Sub1!$D139)</f>
        <v/>
      </c>
      <c r="E610" s="723"/>
      <c r="F610" s="723"/>
      <c r="G610" s="723"/>
      <c r="H610" s="723"/>
      <c r="I610" s="724"/>
      <c r="J610" s="637" t="str">
        <f t="shared" si="217"/>
        <v/>
      </c>
      <c r="K610" s="637" t="str">
        <f t="shared" si="218"/>
        <v/>
      </c>
      <c r="L610" s="637" t="str">
        <f t="shared" si="219"/>
        <v/>
      </c>
      <c r="M610" s="638"/>
      <c r="N610" s="638"/>
      <c r="O610" s="638"/>
      <c r="P610" s="638"/>
      <c r="Q610" s="638"/>
      <c r="R610" s="638"/>
      <c r="S610" s="638"/>
      <c r="T610" s="638"/>
      <c r="U610" s="638"/>
      <c r="V610" s="638"/>
      <c r="W610" s="638"/>
      <c r="X610" s="638"/>
      <c r="Y610" s="638"/>
      <c r="Z610" s="638"/>
      <c r="AA610" s="638"/>
      <c r="AB610" s="638"/>
      <c r="AC610" s="638"/>
      <c r="AD610" s="638"/>
      <c r="AI610" t="str">
        <f t="shared" si="220"/>
        <v/>
      </c>
      <c r="AJ610">
        <f t="shared" si="221"/>
        <v>0</v>
      </c>
      <c r="AK610">
        <f t="shared" si="222"/>
        <v>0</v>
      </c>
      <c r="AL610">
        <f t="shared" si="223"/>
        <v>0</v>
      </c>
      <c r="AM610">
        <f t="shared" si="224"/>
        <v>0</v>
      </c>
      <c r="AN610">
        <f t="shared" si="225"/>
        <v>0</v>
      </c>
      <c r="AO610">
        <f t="shared" si="226"/>
        <v>0</v>
      </c>
      <c r="AP610">
        <f t="shared" si="227"/>
        <v>0</v>
      </c>
      <c r="AQ610">
        <f t="shared" si="228"/>
        <v>0</v>
      </c>
      <c r="AR610">
        <f t="shared" si="229"/>
        <v>0</v>
      </c>
      <c r="AS610">
        <f t="shared" si="230"/>
        <v>0</v>
      </c>
      <c r="AT610">
        <f t="shared" si="231"/>
        <v>0</v>
      </c>
      <c r="AU610">
        <f t="shared" si="232"/>
        <v>0</v>
      </c>
      <c r="AV610">
        <f t="shared" si="233"/>
        <v>0</v>
      </c>
      <c r="AW610">
        <f t="shared" si="234"/>
        <v>0</v>
      </c>
      <c r="AX610">
        <f t="shared" si="235"/>
        <v>0</v>
      </c>
      <c r="AY610">
        <f t="shared" si="236"/>
        <v>0</v>
      </c>
      <c r="AZ610">
        <f t="shared" si="237"/>
        <v>0</v>
      </c>
      <c r="BA610">
        <f t="shared" si="238"/>
        <v>0</v>
      </c>
      <c r="BB610">
        <f t="shared" si="239"/>
        <v>0</v>
      </c>
      <c r="BC610">
        <f t="shared" si="240"/>
        <v>0</v>
      </c>
      <c r="BD610">
        <f t="shared" si="241"/>
        <v>0</v>
      </c>
      <c r="BE610">
        <f t="shared" si="242"/>
        <v>0</v>
      </c>
      <c r="BF610">
        <f t="shared" si="243"/>
        <v>0</v>
      </c>
      <c r="BG610">
        <f t="shared" si="244"/>
        <v>0</v>
      </c>
      <c r="BH610">
        <f t="shared" si="245"/>
        <v>0</v>
      </c>
      <c r="BI610">
        <f t="shared" si="246"/>
        <v>0</v>
      </c>
      <c r="BJ610">
        <f t="shared" si="247"/>
        <v>0</v>
      </c>
      <c r="BK610" s="356" t="str">
        <f t="shared" si="248"/>
        <v/>
      </c>
      <c r="BL610" s="357">
        <f t="shared" si="249"/>
        <v>0</v>
      </c>
      <c r="BM610" s="358">
        <f t="shared" si="250"/>
        <v>0</v>
      </c>
      <c r="BN610" s="359">
        <f t="shared" si="213"/>
        <v>0</v>
      </c>
      <c r="BO610" s="356" t="str">
        <f t="shared" si="251"/>
        <v/>
      </c>
      <c r="BP610" s="360">
        <f t="shared" si="252"/>
        <v>0</v>
      </c>
      <c r="BQ610" s="358">
        <f t="shared" si="253"/>
        <v>0</v>
      </c>
      <c r="BR610" s="359">
        <f t="shared" si="214"/>
        <v>0</v>
      </c>
      <c r="BS610" s="356" t="str">
        <f t="shared" si="254"/>
        <v/>
      </c>
      <c r="BT610" s="357">
        <f t="shared" si="255"/>
        <v>0</v>
      </c>
      <c r="BU610" s="358">
        <f t="shared" si="256"/>
        <v>0</v>
      </c>
      <c r="BV610" s="359">
        <f t="shared" si="215"/>
        <v>0</v>
      </c>
      <c r="BW610" s="293">
        <f t="shared" si="257"/>
        <v>0</v>
      </c>
      <c r="BX610" s="352" t="str">
        <f>IF(BW610=0,"",
IF(SUM($BW$512:BW610)=1,BY610,
IF($BW$632&gt;SUM($BW$512:BW610),_xlfn.CONCAT(", ",BY610),
IF($BW$632=SUM($BW$512:BW610),_xlfn.CONCAT(" y ",BY610)))))</f>
        <v/>
      </c>
      <c r="BY610" s="120" t="s">
        <v>5317</v>
      </c>
      <c r="BZ610" s="290">
        <f t="shared" si="258"/>
        <v>0</v>
      </c>
      <c r="CA610" s="293">
        <f t="shared" si="216"/>
        <v>0</v>
      </c>
      <c r="CB610" s="283" t="str">
        <f>IF(CA610=0,"",
IF(SUM($CA$512:CA610)=1,CC610,
IF($CA$632&gt;SUM($CA$512:CA610),_xlfn.CONCAT(", ",CC610),
IF($CA$632=SUM($CA$512:CA610),_xlfn.CONCAT(" y ",CC610)))))</f>
        <v/>
      </c>
      <c r="CC610" s="120" t="s">
        <v>5317</v>
      </c>
    </row>
    <row r="611" spans="1:81" ht="15" customHeight="1">
      <c r="A611" s="62"/>
      <c r="B611" s="8"/>
      <c r="C611" s="37" t="s">
        <v>5318</v>
      </c>
      <c r="D611" s="800" t="str">
        <f>IF(CNGE_2026_M1_Secc1_Sub1!$D140="","",CNGE_2026_M1_Secc1_Sub1!$D140)</f>
        <v/>
      </c>
      <c r="E611" s="723"/>
      <c r="F611" s="723"/>
      <c r="G611" s="723"/>
      <c r="H611" s="723"/>
      <c r="I611" s="724"/>
      <c r="J611" s="637" t="str">
        <f t="shared" si="217"/>
        <v/>
      </c>
      <c r="K611" s="637" t="str">
        <f t="shared" si="218"/>
        <v/>
      </c>
      <c r="L611" s="637" t="str">
        <f t="shared" si="219"/>
        <v/>
      </c>
      <c r="M611" s="638"/>
      <c r="N611" s="638"/>
      <c r="O611" s="638"/>
      <c r="P611" s="638"/>
      <c r="Q611" s="638"/>
      <c r="R611" s="638"/>
      <c r="S611" s="638"/>
      <c r="T611" s="638"/>
      <c r="U611" s="638"/>
      <c r="V611" s="638"/>
      <c r="W611" s="638"/>
      <c r="X611" s="638"/>
      <c r="Y611" s="638"/>
      <c r="Z611" s="638"/>
      <c r="AA611" s="638"/>
      <c r="AB611" s="638"/>
      <c r="AC611" s="638"/>
      <c r="AD611" s="638"/>
      <c r="AI611" t="str">
        <f t="shared" si="220"/>
        <v/>
      </c>
      <c r="AJ611">
        <f t="shared" si="221"/>
        <v>0</v>
      </c>
      <c r="AK611">
        <f t="shared" si="222"/>
        <v>0</v>
      </c>
      <c r="AL611">
        <f t="shared" si="223"/>
        <v>0</v>
      </c>
      <c r="AM611">
        <f t="shared" si="224"/>
        <v>0</v>
      </c>
      <c r="AN611">
        <f t="shared" si="225"/>
        <v>0</v>
      </c>
      <c r="AO611">
        <f t="shared" si="226"/>
        <v>0</v>
      </c>
      <c r="AP611">
        <f t="shared" si="227"/>
        <v>0</v>
      </c>
      <c r="AQ611">
        <f t="shared" si="228"/>
        <v>0</v>
      </c>
      <c r="AR611">
        <f t="shared" si="229"/>
        <v>0</v>
      </c>
      <c r="AS611">
        <f t="shared" si="230"/>
        <v>0</v>
      </c>
      <c r="AT611">
        <f t="shared" si="231"/>
        <v>0</v>
      </c>
      <c r="AU611">
        <f t="shared" si="232"/>
        <v>0</v>
      </c>
      <c r="AV611">
        <f t="shared" si="233"/>
        <v>0</v>
      </c>
      <c r="AW611">
        <f t="shared" si="234"/>
        <v>0</v>
      </c>
      <c r="AX611">
        <f t="shared" si="235"/>
        <v>0</v>
      </c>
      <c r="AY611">
        <f t="shared" si="236"/>
        <v>0</v>
      </c>
      <c r="AZ611">
        <f t="shared" si="237"/>
        <v>0</v>
      </c>
      <c r="BA611">
        <f t="shared" si="238"/>
        <v>0</v>
      </c>
      <c r="BB611">
        <f t="shared" si="239"/>
        <v>0</v>
      </c>
      <c r="BC611">
        <f t="shared" si="240"/>
        <v>0</v>
      </c>
      <c r="BD611">
        <f t="shared" si="241"/>
        <v>0</v>
      </c>
      <c r="BE611">
        <f t="shared" si="242"/>
        <v>0</v>
      </c>
      <c r="BF611">
        <f t="shared" si="243"/>
        <v>0</v>
      </c>
      <c r="BG611">
        <f t="shared" si="244"/>
        <v>0</v>
      </c>
      <c r="BH611">
        <f t="shared" si="245"/>
        <v>0</v>
      </c>
      <c r="BI611">
        <f t="shared" si="246"/>
        <v>0</v>
      </c>
      <c r="BJ611">
        <f t="shared" si="247"/>
        <v>0</v>
      </c>
      <c r="BK611" s="356" t="str">
        <f t="shared" si="248"/>
        <v/>
      </c>
      <c r="BL611" s="357">
        <f t="shared" si="249"/>
        <v>0</v>
      </c>
      <c r="BM611" s="358">
        <f t="shared" si="250"/>
        <v>0</v>
      </c>
      <c r="BN611" s="359">
        <f t="shared" si="213"/>
        <v>0</v>
      </c>
      <c r="BO611" s="356" t="str">
        <f t="shared" si="251"/>
        <v/>
      </c>
      <c r="BP611" s="360">
        <f t="shared" si="252"/>
        <v>0</v>
      </c>
      <c r="BQ611" s="358">
        <f t="shared" si="253"/>
        <v>0</v>
      </c>
      <c r="BR611" s="359">
        <f t="shared" si="214"/>
        <v>0</v>
      </c>
      <c r="BS611" s="356" t="str">
        <f t="shared" si="254"/>
        <v/>
      </c>
      <c r="BT611" s="357">
        <f t="shared" si="255"/>
        <v>0</v>
      </c>
      <c r="BU611" s="358">
        <f t="shared" si="256"/>
        <v>0</v>
      </c>
      <c r="BV611" s="359">
        <f t="shared" si="215"/>
        <v>0</v>
      </c>
      <c r="BW611" s="293">
        <f t="shared" si="257"/>
        <v>0</v>
      </c>
      <c r="BX611" s="352" t="str">
        <f>IF(BW611=0,"",
IF(SUM($BW$512:BW611)=1,BY611,
IF($BW$632&gt;SUM($BW$512:BW611),_xlfn.CONCAT(", ",BY611),
IF($BW$632=SUM($BW$512:BW611),_xlfn.CONCAT(" y ",BY611)))))</f>
        <v/>
      </c>
      <c r="BY611" s="120" t="s">
        <v>5319</v>
      </c>
      <c r="BZ611" s="290">
        <f t="shared" si="258"/>
        <v>0</v>
      </c>
      <c r="CA611" s="293">
        <f t="shared" si="216"/>
        <v>0</v>
      </c>
      <c r="CB611" s="283" t="str">
        <f>IF(CA611=0,"",
IF(SUM($CA$512:CA611)=1,CC611,
IF($CA$632&gt;SUM($CA$512:CA611),_xlfn.CONCAT(", ",CC611),
IF($CA$632=SUM($CA$512:CA611),_xlfn.CONCAT(" y ",CC611)))))</f>
        <v/>
      </c>
      <c r="CC611" s="120" t="s">
        <v>5319</v>
      </c>
    </row>
    <row r="612" spans="1:81" ht="15" customHeight="1">
      <c r="A612" s="62"/>
      <c r="B612" s="8"/>
      <c r="C612" s="37" t="s">
        <v>5320</v>
      </c>
      <c r="D612" s="800" t="str">
        <f>IF(CNGE_2026_M1_Secc1_Sub1!$D141="","",CNGE_2026_M1_Secc1_Sub1!$D141)</f>
        <v/>
      </c>
      <c r="E612" s="723"/>
      <c r="F612" s="723"/>
      <c r="G612" s="723"/>
      <c r="H612" s="723"/>
      <c r="I612" s="724"/>
      <c r="J612" s="637" t="str">
        <f t="shared" si="217"/>
        <v/>
      </c>
      <c r="K612" s="637" t="str">
        <f t="shared" si="218"/>
        <v/>
      </c>
      <c r="L612" s="637" t="str">
        <f t="shared" si="219"/>
        <v/>
      </c>
      <c r="M612" s="638"/>
      <c r="N612" s="638"/>
      <c r="O612" s="638"/>
      <c r="P612" s="638"/>
      <c r="Q612" s="638"/>
      <c r="R612" s="638"/>
      <c r="S612" s="638"/>
      <c r="T612" s="638"/>
      <c r="U612" s="638"/>
      <c r="V612" s="638"/>
      <c r="W612" s="638"/>
      <c r="X612" s="638"/>
      <c r="Y612" s="638"/>
      <c r="Z612" s="638"/>
      <c r="AA612" s="638"/>
      <c r="AB612" s="638"/>
      <c r="AC612" s="638"/>
      <c r="AD612" s="638"/>
      <c r="AI612" t="str">
        <f t="shared" si="220"/>
        <v/>
      </c>
      <c r="AJ612">
        <f t="shared" si="221"/>
        <v>0</v>
      </c>
      <c r="AK612">
        <f t="shared" si="222"/>
        <v>0</v>
      </c>
      <c r="AL612">
        <f t="shared" si="223"/>
        <v>0</v>
      </c>
      <c r="AM612">
        <f t="shared" si="224"/>
        <v>0</v>
      </c>
      <c r="AN612">
        <f t="shared" si="225"/>
        <v>0</v>
      </c>
      <c r="AO612">
        <f t="shared" si="226"/>
        <v>0</v>
      </c>
      <c r="AP612">
        <f t="shared" si="227"/>
        <v>0</v>
      </c>
      <c r="AQ612">
        <f t="shared" si="228"/>
        <v>0</v>
      </c>
      <c r="AR612">
        <f t="shared" si="229"/>
        <v>0</v>
      </c>
      <c r="AS612">
        <f t="shared" si="230"/>
        <v>0</v>
      </c>
      <c r="AT612">
        <f t="shared" si="231"/>
        <v>0</v>
      </c>
      <c r="AU612">
        <f t="shared" si="232"/>
        <v>0</v>
      </c>
      <c r="AV612">
        <f t="shared" si="233"/>
        <v>0</v>
      </c>
      <c r="AW612">
        <f t="shared" si="234"/>
        <v>0</v>
      </c>
      <c r="AX612">
        <f t="shared" si="235"/>
        <v>0</v>
      </c>
      <c r="AY612">
        <f t="shared" si="236"/>
        <v>0</v>
      </c>
      <c r="AZ612">
        <f t="shared" si="237"/>
        <v>0</v>
      </c>
      <c r="BA612">
        <f t="shared" si="238"/>
        <v>0</v>
      </c>
      <c r="BB612">
        <f t="shared" si="239"/>
        <v>0</v>
      </c>
      <c r="BC612">
        <f t="shared" si="240"/>
        <v>0</v>
      </c>
      <c r="BD612">
        <f t="shared" si="241"/>
        <v>0</v>
      </c>
      <c r="BE612">
        <f t="shared" si="242"/>
        <v>0</v>
      </c>
      <c r="BF612">
        <f t="shared" si="243"/>
        <v>0</v>
      </c>
      <c r="BG612">
        <f t="shared" si="244"/>
        <v>0</v>
      </c>
      <c r="BH612">
        <f t="shared" si="245"/>
        <v>0</v>
      </c>
      <c r="BI612">
        <f t="shared" si="246"/>
        <v>0</v>
      </c>
      <c r="BJ612">
        <f t="shared" si="247"/>
        <v>0</v>
      </c>
      <c r="BK612" s="356" t="str">
        <f t="shared" si="248"/>
        <v/>
      </c>
      <c r="BL612" s="357">
        <f t="shared" si="249"/>
        <v>0</v>
      </c>
      <c r="BM612" s="358">
        <f t="shared" si="250"/>
        <v>0</v>
      </c>
      <c r="BN612" s="359">
        <f t="shared" si="213"/>
        <v>0</v>
      </c>
      <c r="BO612" s="356" t="str">
        <f t="shared" si="251"/>
        <v/>
      </c>
      <c r="BP612" s="360">
        <f t="shared" si="252"/>
        <v>0</v>
      </c>
      <c r="BQ612" s="358">
        <f t="shared" si="253"/>
        <v>0</v>
      </c>
      <c r="BR612" s="359">
        <f t="shared" si="214"/>
        <v>0</v>
      </c>
      <c r="BS612" s="356" t="str">
        <f t="shared" si="254"/>
        <v/>
      </c>
      <c r="BT612" s="357">
        <f t="shared" si="255"/>
        <v>0</v>
      </c>
      <c r="BU612" s="358">
        <f t="shared" si="256"/>
        <v>0</v>
      </c>
      <c r="BV612" s="359">
        <f t="shared" si="215"/>
        <v>0</v>
      </c>
      <c r="BW612" s="293">
        <f t="shared" si="257"/>
        <v>0</v>
      </c>
      <c r="BX612" s="352" t="str">
        <f>IF(BW612=0,"",
IF(SUM($BW$512:BW612)=1,BY612,
IF($BW$632&gt;SUM($BW$512:BW612),_xlfn.CONCAT(", ",BY612),
IF($BW$632=SUM($BW$512:BW612),_xlfn.CONCAT(" y ",BY612)))))</f>
        <v/>
      </c>
      <c r="BY612" s="120" t="s">
        <v>5321</v>
      </c>
      <c r="BZ612" s="290">
        <f t="shared" si="258"/>
        <v>0</v>
      </c>
      <c r="CA612" s="293">
        <f t="shared" si="216"/>
        <v>0</v>
      </c>
      <c r="CB612" s="283" t="str">
        <f>IF(CA612=0,"",
IF(SUM($CA$512:CA612)=1,CC612,
IF($CA$632&gt;SUM($CA$512:CA612),_xlfn.CONCAT(", ",CC612),
IF($CA$632=SUM($CA$512:CA612),_xlfn.CONCAT(" y ",CC612)))))</f>
        <v/>
      </c>
      <c r="CC612" s="120" t="s">
        <v>5321</v>
      </c>
    </row>
    <row r="613" spans="1:81" ht="15" customHeight="1">
      <c r="A613" s="62"/>
      <c r="B613" s="8"/>
      <c r="C613" s="37" t="s">
        <v>5322</v>
      </c>
      <c r="D613" s="800" t="str">
        <f>IF(CNGE_2026_M1_Secc1_Sub1!$D142="","",CNGE_2026_M1_Secc1_Sub1!$D142)</f>
        <v/>
      </c>
      <c r="E613" s="723"/>
      <c r="F613" s="723"/>
      <c r="G613" s="723"/>
      <c r="H613" s="723"/>
      <c r="I613" s="724"/>
      <c r="J613" s="637" t="str">
        <f t="shared" si="217"/>
        <v/>
      </c>
      <c r="K613" s="637" t="str">
        <f t="shared" si="218"/>
        <v/>
      </c>
      <c r="L613" s="637" t="str">
        <f t="shared" si="219"/>
        <v/>
      </c>
      <c r="M613" s="638"/>
      <c r="N613" s="638"/>
      <c r="O613" s="638"/>
      <c r="P613" s="638"/>
      <c r="Q613" s="638"/>
      <c r="R613" s="638"/>
      <c r="S613" s="638"/>
      <c r="T613" s="638"/>
      <c r="U613" s="638"/>
      <c r="V613" s="638"/>
      <c r="W613" s="638"/>
      <c r="X613" s="638"/>
      <c r="Y613" s="638"/>
      <c r="Z613" s="638"/>
      <c r="AA613" s="638"/>
      <c r="AB613" s="638"/>
      <c r="AC613" s="638"/>
      <c r="AD613" s="638"/>
      <c r="AI613" t="str">
        <f t="shared" si="220"/>
        <v/>
      </c>
      <c r="AJ613">
        <f t="shared" si="221"/>
        <v>0</v>
      </c>
      <c r="AK613">
        <f t="shared" si="222"/>
        <v>0</v>
      </c>
      <c r="AL613">
        <f t="shared" si="223"/>
        <v>0</v>
      </c>
      <c r="AM613">
        <f t="shared" si="224"/>
        <v>0</v>
      </c>
      <c r="AN613">
        <f t="shared" si="225"/>
        <v>0</v>
      </c>
      <c r="AO613">
        <f t="shared" si="226"/>
        <v>0</v>
      </c>
      <c r="AP613">
        <f t="shared" si="227"/>
        <v>0</v>
      </c>
      <c r="AQ613">
        <f t="shared" si="228"/>
        <v>0</v>
      </c>
      <c r="AR613">
        <f t="shared" si="229"/>
        <v>0</v>
      </c>
      <c r="AS613">
        <f t="shared" si="230"/>
        <v>0</v>
      </c>
      <c r="AT613">
        <f t="shared" si="231"/>
        <v>0</v>
      </c>
      <c r="AU613">
        <f t="shared" si="232"/>
        <v>0</v>
      </c>
      <c r="AV613">
        <f t="shared" si="233"/>
        <v>0</v>
      </c>
      <c r="AW613">
        <f t="shared" si="234"/>
        <v>0</v>
      </c>
      <c r="AX613">
        <f t="shared" si="235"/>
        <v>0</v>
      </c>
      <c r="AY613">
        <f t="shared" si="236"/>
        <v>0</v>
      </c>
      <c r="AZ613">
        <f t="shared" si="237"/>
        <v>0</v>
      </c>
      <c r="BA613">
        <f t="shared" si="238"/>
        <v>0</v>
      </c>
      <c r="BB613">
        <f t="shared" si="239"/>
        <v>0</v>
      </c>
      <c r="BC613">
        <f t="shared" si="240"/>
        <v>0</v>
      </c>
      <c r="BD613">
        <f t="shared" si="241"/>
        <v>0</v>
      </c>
      <c r="BE613">
        <f t="shared" si="242"/>
        <v>0</v>
      </c>
      <c r="BF613">
        <f t="shared" si="243"/>
        <v>0</v>
      </c>
      <c r="BG613">
        <f t="shared" si="244"/>
        <v>0</v>
      </c>
      <c r="BH613">
        <f t="shared" si="245"/>
        <v>0</v>
      </c>
      <c r="BI613">
        <f t="shared" si="246"/>
        <v>0</v>
      </c>
      <c r="BJ613">
        <f t="shared" si="247"/>
        <v>0</v>
      </c>
      <c r="BK613" s="356" t="str">
        <f t="shared" si="248"/>
        <v/>
      </c>
      <c r="BL613" s="357">
        <f t="shared" si="249"/>
        <v>0</v>
      </c>
      <c r="BM613" s="358">
        <f t="shared" si="250"/>
        <v>0</v>
      </c>
      <c r="BN613" s="359">
        <f t="shared" si="213"/>
        <v>0</v>
      </c>
      <c r="BO613" s="356" t="str">
        <f t="shared" si="251"/>
        <v/>
      </c>
      <c r="BP613" s="360">
        <f t="shared" si="252"/>
        <v>0</v>
      </c>
      <c r="BQ613" s="358">
        <f t="shared" si="253"/>
        <v>0</v>
      </c>
      <c r="BR613" s="359">
        <f t="shared" si="214"/>
        <v>0</v>
      </c>
      <c r="BS613" s="356" t="str">
        <f t="shared" si="254"/>
        <v/>
      </c>
      <c r="BT613" s="357">
        <f t="shared" si="255"/>
        <v>0</v>
      </c>
      <c r="BU613" s="358">
        <f t="shared" si="256"/>
        <v>0</v>
      </c>
      <c r="BV613" s="359">
        <f t="shared" si="215"/>
        <v>0</v>
      </c>
      <c r="BW613" s="293">
        <f t="shared" si="257"/>
        <v>0</v>
      </c>
      <c r="BX613" s="352" t="str">
        <f>IF(BW613=0,"",
IF(SUM($BW$512:BW613)=1,BY613,
IF($BW$632&gt;SUM($BW$512:BW613),_xlfn.CONCAT(", ",BY613),
IF($BW$632=SUM($BW$512:BW613),_xlfn.CONCAT(" y ",BY613)))))</f>
        <v/>
      </c>
      <c r="BY613" s="120" t="s">
        <v>5323</v>
      </c>
      <c r="BZ613" s="290">
        <f t="shared" si="258"/>
        <v>0</v>
      </c>
      <c r="CA613" s="293">
        <f t="shared" si="216"/>
        <v>0</v>
      </c>
      <c r="CB613" s="283" t="str">
        <f>IF(CA613=0,"",
IF(SUM($CA$512:CA613)=1,CC613,
IF($CA$632&gt;SUM($CA$512:CA613),_xlfn.CONCAT(", ",CC613),
IF($CA$632=SUM($CA$512:CA613),_xlfn.CONCAT(" y ",CC613)))))</f>
        <v/>
      </c>
      <c r="CC613" s="120" t="s">
        <v>5323</v>
      </c>
    </row>
    <row r="614" spans="1:81" ht="15" customHeight="1">
      <c r="A614" s="62"/>
      <c r="B614" s="8"/>
      <c r="C614" s="37" t="s">
        <v>5324</v>
      </c>
      <c r="D614" s="800" t="str">
        <f>IF(CNGE_2026_M1_Secc1_Sub1!$D143="","",CNGE_2026_M1_Secc1_Sub1!$D143)</f>
        <v/>
      </c>
      <c r="E614" s="723"/>
      <c r="F614" s="723"/>
      <c r="G614" s="723"/>
      <c r="H614" s="723"/>
      <c r="I614" s="724"/>
      <c r="J614" s="637" t="str">
        <f t="shared" si="217"/>
        <v/>
      </c>
      <c r="K614" s="637" t="str">
        <f t="shared" si="218"/>
        <v/>
      </c>
      <c r="L614" s="637" t="str">
        <f t="shared" si="219"/>
        <v/>
      </c>
      <c r="M614" s="638"/>
      <c r="N614" s="638"/>
      <c r="O614" s="638"/>
      <c r="P614" s="638"/>
      <c r="Q614" s="638"/>
      <c r="R614" s="638"/>
      <c r="S614" s="638"/>
      <c r="T614" s="638"/>
      <c r="U614" s="638"/>
      <c r="V614" s="638"/>
      <c r="W614" s="638"/>
      <c r="X614" s="638"/>
      <c r="Y614" s="638"/>
      <c r="Z614" s="638"/>
      <c r="AA614" s="638"/>
      <c r="AB614" s="638"/>
      <c r="AC614" s="638"/>
      <c r="AD614" s="638"/>
      <c r="AI614" t="str">
        <f t="shared" si="220"/>
        <v/>
      </c>
      <c r="AJ614">
        <f t="shared" si="221"/>
        <v>0</v>
      </c>
      <c r="AK614">
        <f t="shared" si="222"/>
        <v>0</v>
      </c>
      <c r="AL614">
        <f t="shared" si="223"/>
        <v>0</v>
      </c>
      <c r="AM614">
        <f t="shared" si="224"/>
        <v>0</v>
      </c>
      <c r="AN614">
        <f t="shared" si="225"/>
        <v>0</v>
      </c>
      <c r="AO614">
        <f t="shared" si="226"/>
        <v>0</v>
      </c>
      <c r="AP614">
        <f t="shared" si="227"/>
        <v>0</v>
      </c>
      <c r="AQ614">
        <f t="shared" si="228"/>
        <v>0</v>
      </c>
      <c r="AR614">
        <f t="shared" si="229"/>
        <v>0</v>
      </c>
      <c r="AS614">
        <f t="shared" si="230"/>
        <v>0</v>
      </c>
      <c r="AT614">
        <f t="shared" si="231"/>
        <v>0</v>
      </c>
      <c r="AU614">
        <f t="shared" si="232"/>
        <v>0</v>
      </c>
      <c r="AV614">
        <f t="shared" si="233"/>
        <v>0</v>
      </c>
      <c r="AW614">
        <f t="shared" si="234"/>
        <v>0</v>
      </c>
      <c r="AX614">
        <f t="shared" si="235"/>
        <v>0</v>
      </c>
      <c r="AY614">
        <f t="shared" si="236"/>
        <v>0</v>
      </c>
      <c r="AZ614">
        <f t="shared" si="237"/>
        <v>0</v>
      </c>
      <c r="BA614">
        <f t="shared" si="238"/>
        <v>0</v>
      </c>
      <c r="BB614">
        <f t="shared" si="239"/>
        <v>0</v>
      </c>
      <c r="BC614">
        <f t="shared" si="240"/>
        <v>0</v>
      </c>
      <c r="BD614">
        <f t="shared" si="241"/>
        <v>0</v>
      </c>
      <c r="BE614">
        <f t="shared" si="242"/>
        <v>0</v>
      </c>
      <c r="BF614">
        <f t="shared" si="243"/>
        <v>0</v>
      </c>
      <c r="BG614">
        <f t="shared" si="244"/>
        <v>0</v>
      </c>
      <c r="BH614">
        <f t="shared" si="245"/>
        <v>0</v>
      </c>
      <c r="BI614">
        <f t="shared" si="246"/>
        <v>0</v>
      </c>
      <c r="BJ614">
        <f t="shared" si="247"/>
        <v>0</v>
      </c>
      <c r="BK614" s="356" t="str">
        <f t="shared" si="248"/>
        <v/>
      </c>
      <c r="BL614" s="357">
        <f t="shared" si="249"/>
        <v>0</v>
      </c>
      <c r="BM614" s="358">
        <f t="shared" si="250"/>
        <v>0</v>
      </c>
      <c r="BN614" s="359">
        <f t="shared" si="213"/>
        <v>0</v>
      </c>
      <c r="BO614" s="356" t="str">
        <f t="shared" si="251"/>
        <v/>
      </c>
      <c r="BP614" s="360">
        <f t="shared" si="252"/>
        <v>0</v>
      </c>
      <c r="BQ614" s="358">
        <f t="shared" si="253"/>
        <v>0</v>
      </c>
      <c r="BR614" s="359">
        <f t="shared" si="214"/>
        <v>0</v>
      </c>
      <c r="BS614" s="356" t="str">
        <f t="shared" si="254"/>
        <v/>
      </c>
      <c r="BT614" s="357">
        <f t="shared" si="255"/>
        <v>0</v>
      </c>
      <c r="BU614" s="358">
        <f t="shared" si="256"/>
        <v>0</v>
      </c>
      <c r="BV614" s="359">
        <f t="shared" si="215"/>
        <v>0</v>
      </c>
      <c r="BW614" s="293">
        <f t="shared" si="257"/>
        <v>0</v>
      </c>
      <c r="BX614" s="352" t="str">
        <f>IF(BW614=0,"",
IF(SUM($BW$512:BW614)=1,BY614,
IF($BW$632&gt;SUM($BW$512:BW614),_xlfn.CONCAT(", ",BY614),
IF($BW$632=SUM($BW$512:BW614),_xlfn.CONCAT(" y ",BY614)))))</f>
        <v/>
      </c>
      <c r="BY614" s="120" t="s">
        <v>5325</v>
      </c>
      <c r="BZ614" s="290">
        <f t="shared" si="258"/>
        <v>0</v>
      </c>
      <c r="CA614" s="293">
        <f t="shared" si="216"/>
        <v>0</v>
      </c>
      <c r="CB614" s="283" t="str">
        <f>IF(CA614=0,"",
IF(SUM($CA$512:CA614)=1,CC614,
IF($CA$632&gt;SUM($CA$512:CA614),_xlfn.CONCAT(", ",CC614),
IF($CA$632=SUM($CA$512:CA614),_xlfn.CONCAT(" y ",CC614)))))</f>
        <v/>
      </c>
      <c r="CC614" s="120" t="s">
        <v>5325</v>
      </c>
    </row>
    <row r="615" spans="1:81" ht="15" customHeight="1">
      <c r="A615" s="62"/>
      <c r="B615" s="8"/>
      <c r="C615" s="37" t="s">
        <v>5326</v>
      </c>
      <c r="D615" s="800" t="str">
        <f>IF(CNGE_2026_M1_Secc1_Sub1!$D144="","",CNGE_2026_M1_Secc1_Sub1!$D144)</f>
        <v/>
      </c>
      <c r="E615" s="723"/>
      <c r="F615" s="723"/>
      <c r="G615" s="723"/>
      <c r="H615" s="723"/>
      <c r="I615" s="724"/>
      <c r="J615" s="637" t="str">
        <f t="shared" si="217"/>
        <v/>
      </c>
      <c r="K615" s="637" t="str">
        <f t="shared" si="218"/>
        <v/>
      </c>
      <c r="L615" s="637" t="str">
        <f t="shared" si="219"/>
        <v/>
      </c>
      <c r="M615" s="638"/>
      <c r="N615" s="638"/>
      <c r="O615" s="638"/>
      <c r="P615" s="638"/>
      <c r="Q615" s="638"/>
      <c r="R615" s="638"/>
      <c r="S615" s="638"/>
      <c r="T615" s="638"/>
      <c r="U615" s="638"/>
      <c r="V615" s="638"/>
      <c r="W615" s="638"/>
      <c r="X615" s="638"/>
      <c r="Y615" s="638"/>
      <c r="Z615" s="638"/>
      <c r="AA615" s="638"/>
      <c r="AB615" s="638"/>
      <c r="AC615" s="638"/>
      <c r="AD615" s="638"/>
      <c r="AI615" t="str">
        <f t="shared" si="220"/>
        <v/>
      </c>
      <c r="AJ615">
        <f t="shared" si="221"/>
        <v>0</v>
      </c>
      <c r="AK615">
        <f t="shared" si="222"/>
        <v>0</v>
      </c>
      <c r="AL615">
        <f t="shared" si="223"/>
        <v>0</v>
      </c>
      <c r="AM615">
        <f t="shared" si="224"/>
        <v>0</v>
      </c>
      <c r="AN615">
        <f t="shared" si="225"/>
        <v>0</v>
      </c>
      <c r="AO615">
        <f t="shared" si="226"/>
        <v>0</v>
      </c>
      <c r="AP615">
        <f t="shared" si="227"/>
        <v>0</v>
      </c>
      <c r="AQ615">
        <f t="shared" si="228"/>
        <v>0</v>
      </c>
      <c r="AR615">
        <f t="shared" si="229"/>
        <v>0</v>
      </c>
      <c r="AS615">
        <f t="shared" si="230"/>
        <v>0</v>
      </c>
      <c r="AT615">
        <f t="shared" si="231"/>
        <v>0</v>
      </c>
      <c r="AU615">
        <f t="shared" si="232"/>
        <v>0</v>
      </c>
      <c r="AV615">
        <f t="shared" si="233"/>
        <v>0</v>
      </c>
      <c r="AW615">
        <f t="shared" si="234"/>
        <v>0</v>
      </c>
      <c r="AX615">
        <f t="shared" si="235"/>
        <v>0</v>
      </c>
      <c r="AY615">
        <f t="shared" si="236"/>
        <v>0</v>
      </c>
      <c r="AZ615">
        <f t="shared" si="237"/>
        <v>0</v>
      </c>
      <c r="BA615">
        <f t="shared" si="238"/>
        <v>0</v>
      </c>
      <c r="BB615">
        <f t="shared" si="239"/>
        <v>0</v>
      </c>
      <c r="BC615">
        <f t="shared" si="240"/>
        <v>0</v>
      </c>
      <c r="BD615">
        <f t="shared" si="241"/>
        <v>0</v>
      </c>
      <c r="BE615">
        <f t="shared" si="242"/>
        <v>0</v>
      </c>
      <c r="BF615">
        <f t="shared" si="243"/>
        <v>0</v>
      </c>
      <c r="BG615">
        <f t="shared" si="244"/>
        <v>0</v>
      </c>
      <c r="BH615">
        <f t="shared" si="245"/>
        <v>0</v>
      </c>
      <c r="BI615">
        <f t="shared" si="246"/>
        <v>0</v>
      </c>
      <c r="BJ615">
        <f t="shared" si="247"/>
        <v>0</v>
      </c>
      <c r="BK615" s="356" t="str">
        <f t="shared" si="248"/>
        <v/>
      </c>
      <c r="BL615" s="357">
        <f t="shared" si="249"/>
        <v>0</v>
      </c>
      <c r="BM615" s="358">
        <f t="shared" si="250"/>
        <v>0</v>
      </c>
      <c r="BN615" s="359">
        <f t="shared" si="213"/>
        <v>0</v>
      </c>
      <c r="BO615" s="356" t="str">
        <f t="shared" si="251"/>
        <v/>
      </c>
      <c r="BP615" s="360">
        <f t="shared" si="252"/>
        <v>0</v>
      </c>
      <c r="BQ615" s="358">
        <f t="shared" si="253"/>
        <v>0</v>
      </c>
      <c r="BR615" s="359">
        <f t="shared" si="214"/>
        <v>0</v>
      </c>
      <c r="BS615" s="356" t="str">
        <f t="shared" si="254"/>
        <v/>
      </c>
      <c r="BT615" s="357">
        <f t="shared" si="255"/>
        <v>0</v>
      </c>
      <c r="BU615" s="358">
        <f t="shared" si="256"/>
        <v>0</v>
      </c>
      <c r="BV615" s="359">
        <f t="shared" si="215"/>
        <v>0</v>
      </c>
      <c r="BW615" s="293">
        <f t="shared" si="257"/>
        <v>0</v>
      </c>
      <c r="BX615" s="352" t="str">
        <f>IF(BW615=0,"",
IF(SUM($BW$512:BW615)=1,BY615,
IF($BW$632&gt;SUM($BW$512:BW615),_xlfn.CONCAT(", ",BY615),
IF($BW$632=SUM($BW$512:BW615),_xlfn.CONCAT(" y ",BY615)))))</f>
        <v/>
      </c>
      <c r="BY615" s="120" t="s">
        <v>5327</v>
      </c>
      <c r="BZ615" s="290">
        <f t="shared" si="258"/>
        <v>0</v>
      </c>
      <c r="CA615" s="293">
        <f t="shared" si="216"/>
        <v>0</v>
      </c>
      <c r="CB615" s="283" t="str">
        <f>IF(CA615=0,"",
IF(SUM($CA$512:CA615)=1,CC615,
IF($CA$632&gt;SUM($CA$512:CA615),_xlfn.CONCAT(", ",CC615),
IF($CA$632=SUM($CA$512:CA615),_xlfn.CONCAT(" y ",CC615)))))</f>
        <v/>
      </c>
      <c r="CC615" s="120" t="s">
        <v>5327</v>
      </c>
    </row>
    <row r="616" spans="1:81" ht="15" customHeight="1">
      <c r="A616" s="62"/>
      <c r="B616" s="8"/>
      <c r="C616" s="37" t="s">
        <v>5328</v>
      </c>
      <c r="D616" s="800" t="str">
        <f>IF(CNGE_2026_M1_Secc1_Sub1!$D145="","",CNGE_2026_M1_Secc1_Sub1!$D145)</f>
        <v/>
      </c>
      <c r="E616" s="723"/>
      <c r="F616" s="723"/>
      <c r="G616" s="723"/>
      <c r="H616" s="723"/>
      <c r="I616" s="724"/>
      <c r="J616" s="637" t="str">
        <f t="shared" si="217"/>
        <v/>
      </c>
      <c r="K616" s="637" t="str">
        <f t="shared" si="218"/>
        <v/>
      </c>
      <c r="L616" s="637" t="str">
        <f t="shared" si="219"/>
        <v/>
      </c>
      <c r="M616" s="638"/>
      <c r="N616" s="638"/>
      <c r="O616" s="638"/>
      <c r="P616" s="638"/>
      <c r="Q616" s="638"/>
      <c r="R616" s="638"/>
      <c r="S616" s="638"/>
      <c r="T616" s="638"/>
      <c r="U616" s="638"/>
      <c r="V616" s="638"/>
      <c r="W616" s="638"/>
      <c r="X616" s="638"/>
      <c r="Y616" s="638"/>
      <c r="Z616" s="638"/>
      <c r="AA616" s="638"/>
      <c r="AB616" s="638"/>
      <c r="AC616" s="638"/>
      <c r="AD616" s="638"/>
      <c r="AI616" t="str">
        <f t="shared" si="220"/>
        <v/>
      </c>
      <c r="AJ616">
        <f t="shared" si="221"/>
        <v>0</v>
      </c>
      <c r="AK616">
        <f t="shared" si="222"/>
        <v>0</v>
      </c>
      <c r="AL616">
        <f t="shared" si="223"/>
        <v>0</v>
      </c>
      <c r="AM616">
        <f t="shared" si="224"/>
        <v>0</v>
      </c>
      <c r="AN616">
        <f t="shared" si="225"/>
        <v>0</v>
      </c>
      <c r="AO616">
        <f t="shared" si="226"/>
        <v>0</v>
      </c>
      <c r="AP616">
        <f t="shared" si="227"/>
        <v>0</v>
      </c>
      <c r="AQ616">
        <f t="shared" si="228"/>
        <v>0</v>
      </c>
      <c r="AR616">
        <f t="shared" si="229"/>
        <v>0</v>
      </c>
      <c r="AS616">
        <f t="shared" si="230"/>
        <v>0</v>
      </c>
      <c r="AT616">
        <f t="shared" si="231"/>
        <v>0</v>
      </c>
      <c r="AU616">
        <f t="shared" si="232"/>
        <v>0</v>
      </c>
      <c r="AV616">
        <f t="shared" si="233"/>
        <v>0</v>
      </c>
      <c r="AW616">
        <f t="shared" si="234"/>
        <v>0</v>
      </c>
      <c r="AX616">
        <f t="shared" si="235"/>
        <v>0</v>
      </c>
      <c r="AY616">
        <f t="shared" si="236"/>
        <v>0</v>
      </c>
      <c r="AZ616">
        <f t="shared" si="237"/>
        <v>0</v>
      </c>
      <c r="BA616">
        <f t="shared" si="238"/>
        <v>0</v>
      </c>
      <c r="BB616">
        <f t="shared" si="239"/>
        <v>0</v>
      </c>
      <c r="BC616">
        <f t="shared" si="240"/>
        <v>0</v>
      </c>
      <c r="BD616">
        <f t="shared" si="241"/>
        <v>0</v>
      </c>
      <c r="BE616">
        <f t="shared" si="242"/>
        <v>0</v>
      </c>
      <c r="BF616">
        <f t="shared" si="243"/>
        <v>0</v>
      </c>
      <c r="BG616">
        <f t="shared" si="244"/>
        <v>0</v>
      </c>
      <c r="BH616">
        <f t="shared" si="245"/>
        <v>0</v>
      </c>
      <c r="BI616">
        <f t="shared" si="246"/>
        <v>0</v>
      </c>
      <c r="BJ616">
        <f t="shared" si="247"/>
        <v>0</v>
      </c>
      <c r="BK616" s="356" t="str">
        <f t="shared" si="248"/>
        <v/>
      </c>
      <c r="BL616" s="357">
        <f t="shared" si="249"/>
        <v>0</v>
      </c>
      <c r="BM616" s="358">
        <f t="shared" si="250"/>
        <v>0</v>
      </c>
      <c r="BN616" s="359">
        <f t="shared" si="213"/>
        <v>0</v>
      </c>
      <c r="BO616" s="356" t="str">
        <f t="shared" si="251"/>
        <v/>
      </c>
      <c r="BP616" s="360">
        <f t="shared" si="252"/>
        <v>0</v>
      </c>
      <c r="BQ616" s="358">
        <f t="shared" si="253"/>
        <v>0</v>
      </c>
      <c r="BR616" s="359">
        <f t="shared" si="214"/>
        <v>0</v>
      </c>
      <c r="BS616" s="356" t="str">
        <f t="shared" si="254"/>
        <v/>
      </c>
      <c r="BT616" s="357">
        <f t="shared" si="255"/>
        <v>0</v>
      </c>
      <c r="BU616" s="358">
        <f t="shared" si="256"/>
        <v>0</v>
      </c>
      <c r="BV616" s="359">
        <f t="shared" si="215"/>
        <v>0</v>
      </c>
      <c r="BW616" s="293">
        <f t="shared" si="257"/>
        <v>0</v>
      </c>
      <c r="BX616" s="352" t="str">
        <f>IF(BW616=0,"",
IF(SUM($BW$512:BW616)=1,BY616,
IF($BW$632&gt;SUM($BW$512:BW616),_xlfn.CONCAT(", ",BY616),
IF($BW$632=SUM($BW$512:BW616),_xlfn.CONCAT(" y ",BY616)))))</f>
        <v/>
      </c>
      <c r="BY616" s="120" t="s">
        <v>5329</v>
      </c>
      <c r="BZ616" s="290">
        <f t="shared" si="258"/>
        <v>0</v>
      </c>
      <c r="CA616" s="293">
        <f t="shared" si="216"/>
        <v>0</v>
      </c>
      <c r="CB616" s="283" t="str">
        <f>IF(CA616=0,"",
IF(SUM($CA$512:CA616)=1,CC616,
IF($CA$632&gt;SUM($CA$512:CA616),_xlfn.CONCAT(", ",CC616),
IF($CA$632=SUM($CA$512:CA616),_xlfn.CONCAT(" y ",CC616)))))</f>
        <v/>
      </c>
      <c r="CC616" s="120" t="s">
        <v>5329</v>
      </c>
    </row>
    <row r="617" spans="1:81" ht="15" customHeight="1">
      <c r="A617" s="62"/>
      <c r="B617" s="8"/>
      <c r="C617" s="37" t="s">
        <v>5330</v>
      </c>
      <c r="D617" s="800" t="str">
        <f>IF(CNGE_2026_M1_Secc1_Sub1!$D146="","",CNGE_2026_M1_Secc1_Sub1!$D146)</f>
        <v/>
      </c>
      <c r="E617" s="723"/>
      <c r="F617" s="723"/>
      <c r="G617" s="723"/>
      <c r="H617" s="723"/>
      <c r="I617" s="724"/>
      <c r="J617" s="637" t="str">
        <f t="shared" si="217"/>
        <v/>
      </c>
      <c r="K617" s="637" t="str">
        <f t="shared" si="218"/>
        <v/>
      </c>
      <c r="L617" s="637" t="str">
        <f t="shared" si="219"/>
        <v/>
      </c>
      <c r="M617" s="638"/>
      <c r="N617" s="638"/>
      <c r="O617" s="638"/>
      <c r="P617" s="638"/>
      <c r="Q617" s="638"/>
      <c r="R617" s="638"/>
      <c r="S617" s="638"/>
      <c r="T617" s="638"/>
      <c r="U617" s="638"/>
      <c r="V617" s="638"/>
      <c r="W617" s="638"/>
      <c r="X617" s="638"/>
      <c r="Y617" s="638"/>
      <c r="Z617" s="638"/>
      <c r="AA617" s="638"/>
      <c r="AB617" s="638"/>
      <c r="AC617" s="638"/>
      <c r="AD617" s="638"/>
      <c r="AI617" t="str">
        <f t="shared" si="220"/>
        <v/>
      </c>
      <c r="AJ617">
        <f t="shared" si="221"/>
        <v>0</v>
      </c>
      <c r="AK617">
        <f t="shared" si="222"/>
        <v>0</v>
      </c>
      <c r="AL617">
        <f t="shared" si="223"/>
        <v>0</v>
      </c>
      <c r="AM617">
        <f t="shared" si="224"/>
        <v>0</v>
      </c>
      <c r="AN617">
        <f t="shared" si="225"/>
        <v>0</v>
      </c>
      <c r="AO617">
        <f t="shared" si="226"/>
        <v>0</v>
      </c>
      <c r="AP617">
        <f t="shared" si="227"/>
        <v>0</v>
      </c>
      <c r="AQ617">
        <f t="shared" si="228"/>
        <v>0</v>
      </c>
      <c r="AR617">
        <f t="shared" si="229"/>
        <v>0</v>
      </c>
      <c r="AS617">
        <f t="shared" si="230"/>
        <v>0</v>
      </c>
      <c r="AT617">
        <f t="shared" si="231"/>
        <v>0</v>
      </c>
      <c r="AU617">
        <f t="shared" si="232"/>
        <v>0</v>
      </c>
      <c r="AV617">
        <f t="shared" si="233"/>
        <v>0</v>
      </c>
      <c r="AW617">
        <f t="shared" si="234"/>
        <v>0</v>
      </c>
      <c r="AX617">
        <f t="shared" si="235"/>
        <v>0</v>
      </c>
      <c r="AY617">
        <f t="shared" si="236"/>
        <v>0</v>
      </c>
      <c r="AZ617">
        <f t="shared" si="237"/>
        <v>0</v>
      </c>
      <c r="BA617">
        <f t="shared" si="238"/>
        <v>0</v>
      </c>
      <c r="BB617">
        <f t="shared" si="239"/>
        <v>0</v>
      </c>
      <c r="BC617">
        <f t="shared" si="240"/>
        <v>0</v>
      </c>
      <c r="BD617">
        <f t="shared" si="241"/>
        <v>0</v>
      </c>
      <c r="BE617">
        <f t="shared" si="242"/>
        <v>0</v>
      </c>
      <c r="BF617">
        <f t="shared" si="243"/>
        <v>0</v>
      </c>
      <c r="BG617">
        <f t="shared" si="244"/>
        <v>0</v>
      </c>
      <c r="BH617">
        <f t="shared" si="245"/>
        <v>0</v>
      </c>
      <c r="BI617">
        <f t="shared" si="246"/>
        <v>0</v>
      </c>
      <c r="BJ617">
        <f t="shared" si="247"/>
        <v>0</v>
      </c>
      <c r="BK617" s="356" t="str">
        <f t="shared" si="248"/>
        <v/>
      </c>
      <c r="BL617" s="357">
        <f t="shared" si="249"/>
        <v>0</v>
      </c>
      <c r="BM617" s="358">
        <f t="shared" si="250"/>
        <v>0</v>
      </c>
      <c r="BN617" s="359">
        <f t="shared" si="213"/>
        <v>0</v>
      </c>
      <c r="BO617" s="356" t="str">
        <f t="shared" si="251"/>
        <v/>
      </c>
      <c r="BP617" s="360">
        <f t="shared" si="252"/>
        <v>0</v>
      </c>
      <c r="BQ617" s="358">
        <f t="shared" si="253"/>
        <v>0</v>
      </c>
      <c r="BR617" s="359">
        <f t="shared" si="214"/>
        <v>0</v>
      </c>
      <c r="BS617" s="356" t="str">
        <f t="shared" si="254"/>
        <v/>
      </c>
      <c r="BT617" s="357">
        <f t="shared" si="255"/>
        <v>0</v>
      </c>
      <c r="BU617" s="358">
        <f t="shared" si="256"/>
        <v>0</v>
      </c>
      <c r="BV617" s="359">
        <f t="shared" si="215"/>
        <v>0</v>
      </c>
      <c r="BW617" s="293">
        <f t="shared" si="257"/>
        <v>0</v>
      </c>
      <c r="BX617" s="352" t="str">
        <f>IF(BW617=0,"",
IF(SUM($BW$512:BW617)=1,BY617,
IF($BW$632&gt;SUM($BW$512:BW617),_xlfn.CONCAT(", ",BY617),
IF($BW$632=SUM($BW$512:BW617),_xlfn.CONCAT(" y ",BY617)))))</f>
        <v/>
      </c>
      <c r="BY617" s="120" t="s">
        <v>5331</v>
      </c>
      <c r="BZ617" s="290">
        <f t="shared" si="258"/>
        <v>0</v>
      </c>
      <c r="CA617" s="293">
        <f t="shared" si="216"/>
        <v>0</v>
      </c>
      <c r="CB617" s="283" t="str">
        <f>IF(CA617=0,"",
IF(SUM($CA$512:CA617)=1,CC617,
IF($CA$632&gt;SUM($CA$512:CA617),_xlfn.CONCAT(", ",CC617),
IF($CA$632=SUM($CA$512:CA617),_xlfn.CONCAT(" y ",CC617)))))</f>
        <v/>
      </c>
      <c r="CC617" s="120" t="s">
        <v>5331</v>
      </c>
    </row>
    <row r="618" spans="1:81" ht="15" customHeight="1">
      <c r="A618" s="62"/>
      <c r="B618" s="8"/>
      <c r="C618" s="37" t="s">
        <v>5332</v>
      </c>
      <c r="D618" s="800" t="str">
        <f>IF(CNGE_2026_M1_Secc1_Sub1!$D147="","",CNGE_2026_M1_Secc1_Sub1!$D147)</f>
        <v/>
      </c>
      <c r="E618" s="723"/>
      <c r="F618" s="723"/>
      <c r="G618" s="723"/>
      <c r="H618" s="723"/>
      <c r="I618" s="724"/>
      <c r="J618" s="637" t="str">
        <f t="shared" si="217"/>
        <v/>
      </c>
      <c r="K618" s="637" t="str">
        <f t="shared" si="218"/>
        <v/>
      </c>
      <c r="L618" s="637" t="str">
        <f t="shared" si="219"/>
        <v/>
      </c>
      <c r="M618" s="638"/>
      <c r="N618" s="638"/>
      <c r="O618" s="638"/>
      <c r="P618" s="638"/>
      <c r="Q618" s="638"/>
      <c r="R618" s="638"/>
      <c r="S618" s="638"/>
      <c r="T618" s="638"/>
      <c r="U618" s="638"/>
      <c r="V618" s="638"/>
      <c r="W618" s="638"/>
      <c r="X618" s="638"/>
      <c r="Y618" s="638"/>
      <c r="Z618" s="638"/>
      <c r="AA618" s="638"/>
      <c r="AB618" s="638"/>
      <c r="AC618" s="638"/>
      <c r="AD618" s="638"/>
      <c r="AI618" t="str">
        <f t="shared" si="220"/>
        <v/>
      </c>
      <c r="AJ618">
        <f t="shared" si="221"/>
        <v>0</v>
      </c>
      <c r="AK618">
        <f t="shared" si="222"/>
        <v>0</v>
      </c>
      <c r="AL618">
        <f t="shared" si="223"/>
        <v>0</v>
      </c>
      <c r="AM618">
        <f t="shared" si="224"/>
        <v>0</v>
      </c>
      <c r="AN618">
        <f t="shared" si="225"/>
        <v>0</v>
      </c>
      <c r="AO618">
        <f t="shared" si="226"/>
        <v>0</v>
      </c>
      <c r="AP618">
        <f t="shared" si="227"/>
        <v>0</v>
      </c>
      <c r="AQ618">
        <f t="shared" si="228"/>
        <v>0</v>
      </c>
      <c r="AR618">
        <f t="shared" si="229"/>
        <v>0</v>
      </c>
      <c r="AS618">
        <f t="shared" si="230"/>
        <v>0</v>
      </c>
      <c r="AT618">
        <f t="shared" si="231"/>
        <v>0</v>
      </c>
      <c r="AU618">
        <f t="shared" si="232"/>
        <v>0</v>
      </c>
      <c r="AV618">
        <f t="shared" si="233"/>
        <v>0</v>
      </c>
      <c r="AW618">
        <f t="shared" si="234"/>
        <v>0</v>
      </c>
      <c r="AX618">
        <f t="shared" si="235"/>
        <v>0</v>
      </c>
      <c r="AY618">
        <f t="shared" si="236"/>
        <v>0</v>
      </c>
      <c r="AZ618">
        <f t="shared" si="237"/>
        <v>0</v>
      </c>
      <c r="BA618">
        <f t="shared" si="238"/>
        <v>0</v>
      </c>
      <c r="BB618">
        <f t="shared" si="239"/>
        <v>0</v>
      </c>
      <c r="BC618">
        <f t="shared" si="240"/>
        <v>0</v>
      </c>
      <c r="BD618">
        <f t="shared" si="241"/>
        <v>0</v>
      </c>
      <c r="BE618">
        <f t="shared" si="242"/>
        <v>0</v>
      </c>
      <c r="BF618">
        <f t="shared" si="243"/>
        <v>0</v>
      </c>
      <c r="BG618">
        <f t="shared" si="244"/>
        <v>0</v>
      </c>
      <c r="BH618">
        <f t="shared" si="245"/>
        <v>0</v>
      </c>
      <c r="BI618">
        <f t="shared" si="246"/>
        <v>0</v>
      </c>
      <c r="BJ618">
        <f t="shared" si="247"/>
        <v>0</v>
      </c>
      <c r="BK618" s="356" t="str">
        <f t="shared" si="248"/>
        <v/>
      </c>
      <c r="BL618" s="357">
        <f t="shared" si="249"/>
        <v>0</v>
      </c>
      <c r="BM618" s="358">
        <f t="shared" si="250"/>
        <v>0</v>
      </c>
      <c r="BN618" s="359">
        <f t="shared" si="213"/>
        <v>0</v>
      </c>
      <c r="BO618" s="356" t="str">
        <f t="shared" si="251"/>
        <v/>
      </c>
      <c r="BP618" s="360">
        <f t="shared" si="252"/>
        <v>0</v>
      </c>
      <c r="BQ618" s="358">
        <f t="shared" si="253"/>
        <v>0</v>
      </c>
      <c r="BR618" s="359">
        <f t="shared" si="214"/>
        <v>0</v>
      </c>
      <c r="BS618" s="356" t="str">
        <f t="shared" si="254"/>
        <v/>
      </c>
      <c r="BT618" s="357">
        <f t="shared" si="255"/>
        <v>0</v>
      </c>
      <c r="BU618" s="358">
        <f t="shared" si="256"/>
        <v>0</v>
      </c>
      <c r="BV618" s="359">
        <f t="shared" si="215"/>
        <v>0</v>
      </c>
      <c r="BW618" s="293">
        <f t="shared" si="257"/>
        <v>0</v>
      </c>
      <c r="BX618" s="352" t="str">
        <f>IF(BW618=0,"",
IF(SUM($BW$512:BW618)=1,BY618,
IF($BW$632&gt;SUM($BW$512:BW618),_xlfn.CONCAT(", ",BY618),
IF($BW$632=SUM($BW$512:BW618),_xlfn.CONCAT(" y ",BY618)))))</f>
        <v/>
      </c>
      <c r="BY618" s="120" t="s">
        <v>5333</v>
      </c>
      <c r="BZ618" s="290">
        <f t="shared" si="258"/>
        <v>0</v>
      </c>
      <c r="CA618" s="293">
        <f t="shared" si="216"/>
        <v>0</v>
      </c>
      <c r="CB618" s="283" t="str">
        <f>IF(CA618=0,"",
IF(SUM($CA$512:CA618)=1,CC618,
IF($CA$632&gt;SUM($CA$512:CA618),_xlfn.CONCAT(", ",CC618),
IF($CA$632=SUM($CA$512:CA618),_xlfn.CONCAT(" y ",CC618)))))</f>
        <v/>
      </c>
      <c r="CC618" s="120" t="s">
        <v>5333</v>
      </c>
    </row>
    <row r="619" spans="1:81" ht="15" customHeight="1">
      <c r="A619" s="62"/>
      <c r="B619" s="8"/>
      <c r="C619" s="37" t="s">
        <v>5334</v>
      </c>
      <c r="D619" s="800" t="str">
        <f>IF(CNGE_2026_M1_Secc1_Sub1!$D148="","",CNGE_2026_M1_Secc1_Sub1!$D148)</f>
        <v/>
      </c>
      <c r="E619" s="723"/>
      <c r="F619" s="723"/>
      <c r="G619" s="723"/>
      <c r="H619" s="723"/>
      <c r="I619" s="724"/>
      <c r="J619" s="637" t="str">
        <f t="shared" si="217"/>
        <v/>
      </c>
      <c r="K619" s="637" t="str">
        <f t="shared" si="218"/>
        <v/>
      </c>
      <c r="L619" s="637" t="str">
        <f t="shared" si="219"/>
        <v/>
      </c>
      <c r="M619" s="638"/>
      <c r="N619" s="638"/>
      <c r="O619" s="638"/>
      <c r="P619" s="638"/>
      <c r="Q619" s="638"/>
      <c r="R619" s="638"/>
      <c r="S619" s="638"/>
      <c r="T619" s="638"/>
      <c r="U619" s="638"/>
      <c r="V619" s="638"/>
      <c r="W619" s="638"/>
      <c r="X619" s="638"/>
      <c r="Y619" s="638"/>
      <c r="Z619" s="638"/>
      <c r="AA619" s="638"/>
      <c r="AB619" s="638"/>
      <c r="AC619" s="638"/>
      <c r="AD619" s="638"/>
      <c r="AI619" t="str">
        <f t="shared" si="220"/>
        <v/>
      </c>
      <c r="AJ619">
        <f t="shared" si="221"/>
        <v>0</v>
      </c>
      <c r="AK619">
        <f t="shared" si="222"/>
        <v>0</v>
      </c>
      <c r="AL619">
        <f t="shared" si="223"/>
        <v>0</v>
      </c>
      <c r="AM619">
        <f t="shared" si="224"/>
        <v>0</v>
      </c>
      <c r="AN619">
        <f t="shared" si="225"/>
        <v>0</v>
      </c>
      <c r="AO619">
        <f t="shared" si="226"/>
        <v>0</v>
      </c>
      <c r="AP619">
        <f t="shared" si="227"/>
        <v>0</v>
      </c>
      <c r="AQ619">
        <f t="shared" si="228"/>
        <v>0</v>
      </c>
      <c r="AR619">
        <f t="shared" si="229"/>
        <v>0</v>
      </c>
      <c r="AS619">
        <f t="shared" si="230"/>
        <v>0</v>
      </c>
      <c r="AT619">
        <f t="shared" si="231"/>
        <v>0</v>
      </c>
      <c r="AU619">
        <f t="shared" si="232"/>
        <v>0</v>
      </c>
      <c r="AV619">
        <f t="shared" si="233"/>
        <v>0</v>
      </c>
      <c r="AW619">
        <f t="shared" si="234"/>
        <v>0</v>
      </c>
      <c r="AX619">
        <f t="shared" si="235"/>
        <v>0</v>
      </c>
      <c r="AY619">
        <f t="shared" si="236"/>
        <v>0</v>
      </c>
      <c r="AZ619">
        <f t="shared" si="237"/>
        <v>0</v>
      </c>
      <c r="BA619">
        <f t="shared" si="238"/>
        <v>0</v>
      </c>
      <c r="BB619">
        <f t="shared" si="239"/>
        <v>0</v>
      </c>
      <c r="BC619">
        <f t="shared" si="240"/>
        <v>0</v>
      </c>
      <c r="BD619">
        <f t="shared" si="241"/>
        <v>0</v>
      </c>
      <c r="BE619">
        <f t="shared" si="242"/>
        <v>0</v>
      </c>
      <c r="BF619">
        <f t="shared" si="243"/>
        <v>0</v>
      </c>
      <c r="BG619">
        <f t="shared" si="244"/>
        <v>0</v>
      </c>
      <c r="BH619">
        <f t="shared" si="245"/>
        <v>0</v>
      </c>
      <c r="BI619">
        <f t="shared" si="246"/>
        <v>0</v>
      </c>
      <c r="BJ619">
        <f t="shared" si="247"/>
        <v>0</v>
      </c>
      <c r="BK619" s="356" t="str">
        <f t="shared" si="248"/>
        <v/>
      </c>
      <c r="BL619" s="357">
        <f t="shared" si="249"/>
        <v>0</v>
      </c>
      <c r="BM619" s="358">
        <f t="shared" si="250"/>
        <v>0</v>
      </c>
      <c r="BN619" s="359">
        <f t="shared" si="213"/>
        <v>0</v>
      </c>
      <c r="BO619" s="356" t="str">
        <f t="shared" si="251"/>
        <v/>
      </c>
      <c r="BP619" s="360">
        <f t="shared" si="252"/>
        <v>0</v>
      </c>
      <c r="BQ619" s="358">
        <f t="shared" si="253"/>
        <v>0</v>
      </c>
      <c r="BR619" s="359">
        <f t="shared" si="214"/>
        <v>0</v>
      </c>
      <c r="BS619" s="356" t="str">
        <f t="shared" si="254"/>
        <v/>
      </c>
      <c r="BT619" s="357">
        <f t="shared" si="255"/>
        <v>0</v>
      </c>
      <c r="BU619" s="358">
        <f t="shared" si="256"/>
        <v>0</v>
      </c>
      <c r="BV619" s="359">
        <f t="shared" si="215"/>
        <v>0</v>
      </c>
      <c r="BW619" s="293">
        <f t="shared" si="257"/>
        <v>0</v>
      </c>
      <c r="BX619" s="352" t="str">
        <f>IF(BW619=0,"",
IF(SUM($BW$512:BW619)=1,BY619,
IF($BW$632&gt;SUM($BW$512:BW619),_xlfn.CONCAT(", ",BY619),
IF($BW$632=SUM($BW$512:BW619),_xlfn.CONCAT(" y ",BY619)))))</f>
        <v/>
      </c>
      <c r="BY619" s="120" t="s">
        <v>5335</v>
      </c>
      <c r="BZ619" s="290">
        <f t="shared" si="258"/>
        <v>0</v>
      </c>
      <c r="CA619" s="293">
        <f t="shared" si="216"/>
        <v>0</v>
      </c>
      <c r="CB619" s="283" t="str">
        <f>IF(CA619=0,"",
IF(SUM($CA$512:CA619)=1,CC619,
IF($CA$632&gt;SUM($CA$512:CA619),_xlfn.CONCAT(", ",CC619),
IF($CA$632=SUM($CA$512:CA619),_xlfn.CONCAT(" y ",CC619)))))</f>
        <v/>
      </c>
      <c r="CC619" s="120" t="s">
        <v>5335</v>
      </c>
    </row>
    <row r="620" spans="1:81" ht="15" customHeight="1">
      <c r="A620" s="62"/>
      <c r="B620" s="8"/>
      <c r="C620" s="37" t="s">
        <v>5336</v>
      </c>
      <c r="D620" s="800" t="str">
        <f>IF(CNGE_2026_M1_Secc1_Sub1!$D149="","",CNGE_2026_M1_Secc1_Sub1!$D149)</f>
        <v/>
      </c>
      <c r="E620" s="723"/>
      <c r="F620" s="723"/>
      <c r="G620" s="723"/>
      <c r="H620" s="723"/>
      <c r="I620" s="724"/>
      <c r="J620" s="637" t="str">
        <f t="shared" si="217"/>
        <v/>
      </c>
      <c r="K620" s="637" t="str">
        <f t="shared" si="218"/>
        <v/>
      </c>
      <c r="L620" s="637" t="str">
        <f t="shared" si="219"/>
        <v/>
      </c>
      <c r="M620" s="638"/>
      <c r="N620" s="638"/>
      <c r="O620" s="638"/>
      <c r="P620" s="638"/>
      <c r="Q620" s="638"/>
      <c r="R620" s="638"/>
      <c r="S620" s="638"/>
      <c r="T620" s="638"/>
      <c r="U620" s="638"/>
      <c r="V620" s="638"/>
      <c r="W620" s="638"/>
      <c r="X620" s="638"/>
      <c r="Y620" s="638"/>
      <c r="Z620" s="638"/>
      <c r="AA620" s="638"/>
      <c r="AB620" s="638"/>
      <c r="AC620" s="638"/>
      <c r="AD620" s="638"/>
      <c r="AI620" t="str">
        <f t="shared" si="220"/>
        <v/>
      </c>
      <c r="AJ620">
        <f t="shared" si="221"/>
        <v>0</v>
      </c>
      <c r="AK620">
        <f t="shared" si="222"/>
        <v>0</v>
      </c>
      <c r="AL620">
        <f t="shared" si="223"/>
        <v>0</v>
      </c>
      <c r="AM620">
        <f t="shared" si="224"/>
        <v>0</v>
      </c>
      <c r="AN620">
        <f t="shared" si="225"/>
        <v>0</v>
      </c>
      <c r="AO620">
        <f t="shared" si="226"/>
        <v>0</v>
      </c>
      <c r="AP620">
        <f t="shared" si="227"/>
        <v>0</v>
      </c>
      <c r="AQ620">
        <f t="shared" si="228"/>
        <v>0</v>
      </c>
      <c r="AR620">
        <f t="shared" si="229"/>
        <v>0</v>
      </c>
      <c r="AS620">
        <f t="shared" si="230"/>
        <v>0</v>
      </c>
      <c r="AT620">
        <f t="shared" si="231"/>
        <v>0</v>
      </c>
      <c r="AU620">
        <f t="shared" si="232"/>
        <v>0</v>
      </c>
      <c r="AV620">
        <f t="shared" si="233"/>
        <v>0</v>
      </c>
      <c r="AW620">
        <f t="shared" si="234"/>
        <v>0</v>
      </c>
      <c r="AX620">
        <f t="shared" si="235"/>
        <v>0</v>
      </c>
      <c r="AY620">
        <f t="shared" si="236"/>
        <v>0</v>
      </c>
      <c r="AZ620">
        <f t="shared" si="237"/>
        <v>0</v>
      </c>
      <c r="BA620">
        <f t="shared" si="238"/>
        <v>0</v>
      </c>
      <c r="BB620">
        <f t="shared" si="239"/>
        <v>0</v>
      </c>
      <c r="BC620">
        <f t="shared" si="240"/>
        <v>0</v>
      </c>
      <c r="BD620">
        <f t="shared" si="241"/>
        <v>0</v>
      </c>
      <c r="BE620">
        <f t="shared" si="242"/>
        <v>0</v>
      </c>
      <c r="BF620">
        <f t="shared" si="243"/>
        <v>0</v>
      </c>
      <c r="BG620">
        <f t="shared" si="244"/>
        <v>0</v>
      </c>
      <c r="BH620">
        <f t="shared" si="245"/>
        <v>0</v>
      </c>
      <c r="BI620">
        <f t="shared" si="246"/>
        <v>0</v>
      </c>
      <c r="BJ620">
        <f t="shared" si="247"/>
        <v>0</v>
      </c>
      <c r="BK620" s="356" t="str">
        <f t="shared" si="248"/>
        <v/>
      </c>
      <c r="BL620" s="357">
        <f t="shared" si="249"/>
        <v>0</v>
      </c>
      <c r="BM620" s="358">
        <f t="shared" si="250"/>
        <v>0</v>
      </c>
      <c r="BN620" s="359">
        <f t="shared" si="213"/>
        <v>0</v>
      </c>
      <c r="BO620" s="356" t="str">
        <f t="shared" si="251"/>
        <v/>
      </c>
      <c r="BP620" s="360">
        <f t="shared" si="252"/>
        <v>0</v>
      </c>
      <c r="BQ620" s="358">
        <f t="shared" si="253"/>
        <v>0</v>
      </c>
      <c r="BR620" s="359">
        <f t="shared" si="214"/>
        <v>0</v>
      </c>
      <c r="BS620" s="356" t="str">
        <f t="shared" si="254"/>
        <v/>
      </c>
      <c r="BT620" s="357">
        <f t="shared" si="255"/>
        <v>0</v>
      </c>
      <c r="BU620" s="358">
        <f t="shared" si="256"/>
        <v>0</v>
      </c>
      <c r="BV620" s="359">
        <f t="shared" si="215"/>
        <v>0</v>
      </c>
      <c r="BW620" s="293">
        <f t="shared" si="257"/>
        <v>0</v>
      </c>
      <c r="BX620" s="352" t="str">
        <f>IF(BW620=0,"",
IF(SUM($BW$512:BW620)=1,BY620,
IF($BW$632&gt;SUM($BW$512:BW620),_xlfn.CONCAT(", ",BY620),
IF($BW$632=SUM($BW$512:BW620),_xlfn.CONCAT(" y ",BY620)))))</f>
        <v/>
      </c>
      <c r="BY620" s="120" t="s">
        <v>5337</v>
      </c>
      <c r="BZ620" s="290">
        <f t="shared" si="258"/>
        <v>0</v>
      </c>
      <c r="CA620" s="293">
        <f t="shared" si="216"/>
        <v>0</v>
      </c>
      <c r="CB620" s="283" t="str">
        <f>IF(CA620=0,"",
IF(SUM($CA$512:CA620)=1,CC620,
IF($CA$632&gt;SUM($CA$512:CA620),_xlfn.CONCAT(", ",CC620),
IF($CA$632=SUM($CA$512:CA620),_xlfn.CONCAT(" y ",CC620)))))</f>
        <v/>
      </c>
      <c r="CC620" s="120" t="s">
        <v>5337</v>
      </c>
    </row>
    <row r="621" spans="1:81" ht="15" customHeight="1">
      <c r="A621" s="62"/>
      <c r="B621" s="8"/>
      <c r="C621" s="37" t="s">
        <v>5338</v>
      </c>
      <c r="D621" s="800" t="str">
        <f>IF(CNGE_2026_M1_Secc1_Sub1!$D150="","",CNGE_2026_M1_Secc1_Sub1!$D150)</f>
        <v/>
      </c>
      <c r="E621" s="723"/>
      <c r="F621" s="723"/>
      <c r="G621" s="723"/>
      <c r="H621" s="723"/>
      <c r="I621" s="724"/>
      <c r="J621" s="637" t="str">
        <f t="shared" si="217"/>
        <v/>
      </c>
      <c r="K621" s="637" t="str">
        <f t="shared" si="218"/>
        <v/>
      </c>
      <c r="L621" s="637" t="str">
        <f t="shared" si="219"/>
        <v/>
      </c>
      <c r="M621" s="638"/>
      <c r="N621" s="638"/>
      <c r="O621" s="638"/>
      <c r="P621" s="638"/>
      <c r="Q621" s="638"/>
      <c r="R621" s="638"/>
      <c r="S621" s="638"/>
      <c r="T621" s="638"/>
      <c r="U621" s="638"/>
      <c r="V621" s="638"/>
      <c r="W621" s="638"/>
      <c r="X621" s="638"/>
      <c r="Y621" s="638"/>
      <c r="Z621" s="638"/>
      <c r="AA621" s="638"/>
      <c r="AB621" s="638"/>
      <c r="AC621" s="638"/>
      <c r="AD621" s="638"/>
      <c r="AI621" t="str">
        <f t="shared" si="220"/>
        <v/>
      </c>
      <c r="AJ621">
        <f t="shared" si="221"/>
        <v>0</v>
      </c>
      <c r="AK621">
        <f t="shared" si="222"/>
        <v>0</v>
      </c>
      <c r="AL621">
        <f t="shared" si="223"/>
        <v>0</v>
      </c>
      <c r="AM621">
        <f t="shared" si="224"/>
        <v>0</v>
      </c>
      <c r="AN621">
        <f t="shared" si="225"/>
        <v>0</v>
      </c>
      <c r="AO621">
        <f t="shared" si="226"/>
        <v>0</v>
      </c>
      <c r="AP621">
        <f t="shared" si="227"/>
        <v>0</v>
      </c>
      <c r="AQ621">
        <f t="shared" si="228"/>
        <v>0</v>
      </c>
      <c r="AR621">
        <f t="shared" si="229"/>
        <v>0</v>
      </c>
      <c r="AS621">
        <f t="shared" si="230"/>
        <v>0</v>
      </c>
      <c r="AT621">
        <f t="shared" si="231"/>
        <v>0</v>
      </c>
      <c r="AU621">
        <f t="shared" si="232"/>
        <v>0</v>
      </c>
      <c r="AV621">
        <f t="shared" si="233"/>
        <v>0</v>
      </c>
      <c r="AW621">
        <f t="shared" si="234"/>
        <v>0</v>
      </c>
      <c r="AX621">
        <f t="shared" si="235"/>
        <v>0</v>
      </c>
      <c r="AY621">
        <f t="shared" si="236"/>
        <v>0</v>
      </c>
      <c r="AZ621">
        <f t="shared" si="237"/>
        <v>0</v>
      </c>
      <c r="BA621">
        <f t="shared" si="238"/>
        <v>0</v>
      </c>
      <c r="BB621">
        <f t="shared" si="239"/>
        <v>0</v>
      </c>
      <c r="BC621">
        <f t="shared" si="240"/>
        <v>0</v>
      </c>
      <c r="BD621">
        <f t="shared" si="241"/>
        <v>0</v>
      </c>
      <c r="BE621">
        <f t="shared" si="242"/>
        <v>0</v>
      </c>
      <c r="BF621">
        <f t="shared" si="243"/>
        <v>0</v>
      </c>
      <c r="BG621">
        <f t="shared" si="244"/>
        <v>0</v>
      </c>
      <c r="BH621">
        <f t="shared" si="245"/>
        <v>0</v>
      </c>
      <c r="BI621">
        <f t="shared" si="246"/>
        <v>0</v>
      </c>
      <c r="BJ621">
        <f t="shared" si="247"/>
        <v>0</v>
      </c>
      <c r="BK621" s="356" t="str">
        <f t="shared" si="248"/>
        <v/>
      </c>
      <c r="BL621" s="357">
        <f t="shared" si="249"/>
        <v>0</v>
      </c>
      <c r="BM621" s="358">
        <f t="shared" si="250"/>
        <v>0</v>
      </c>
      <c r="BN621" s="359">
        <f t="shared" si="213"/>
        <v>0</v>
      </c>
      <c r="BO621" s="356" t="str">
        <f t="shared" si="251"/>
        <v/>
      </c>
      <c r="BP621" s="360">
        <f t="shared" si="252"/>
        <v>0</v>
      </c>
      <c r="BQ621" s="358">
        <f t="shared" si="253"/>
        <v>0</v>
      </c>
      <c r="BR621" s="359">
        <f t="shared" si="214"/>
        <v>0</v>
      </c>
      <c r="BS621" s="356" t="str">
        <f t="shared" si="254"/>
        <v/>
      </c>
      <c r="BT621" s="357">
        <f t="shared" si="255"/>
        <v>0</v>
      </c>
      <c r="BU621" s="358">
        <f t="shared" si="256"/>
        <v>0</v>
      </c>
      <c r="BV621" s="359">
        <f t="shared" si="215"/>
        <v>0</v>
      </c>
      <c r="BW621" s="293">
        <f t="shared" si="257"/>
        <v>0</v>
      </c>
      <c r="BX621" s="352" t="str">
        <f>IF(BW621=0,"",
IF(SUM($BW$512:BW621)=1,BY621,
IF($BW$632&gt;SUM($BW$512:BW621),_xlfn.CONCAT(", ",BY621),
IF($BW$632=SUM($BW$512:BW621),_xlfn.CONCAT(" y ",BY621)))))</f>
        <v/>
      </c>
      <c r="BY621" s="120" t="s">
        <v>5339</v>
      </c>
      <c r="BZ621" s="290">
        <f t="shared" si="258"/>
        <v>0</v>
      </c>
      <c r="CA621" s="293">
        <f t="shared" si="216"/>
        <v>0</v>
      </c>
      <c r="CB621" s="283" t="str">
        <f>IF(CA621=0,"",
IF(SUM($CA$512:CA621)=1,CC621,
IF($CA$632&gt;SUM($CA$512:CA621),_xlfn.CONCAT(", ",CC621),
IF($CA$632=SUM($CA$512:CA621),_xlfn.CONCAT(" y ",CC621)))))</f>
        <v/>
      </c>
      <c r="CC621" s="120" t="s">
        <v>5339</v>
      </c>
    </row>
    <row r="622" spans="1:81" ht="15" customHeight="1">
      <c r="A622" s="62"/>
      <c r="B622" s="8"/>
      <c r="C622" s="37" t="s">
        <v>5340</v>
      </c>
      <c r="D622" s="800" t="str">
        <f>IF(CNGE_2026_M1_Secc1_Sub1!$D151="","",CNGE_2026_M1_Secc1_Sub1!$D151)</f>
        <v/>
      </c>
      <c r="E622" s="723"/>
      <c r="F622" s="723"/>
      <c r="G622" s="723"/>
      <c r="H622" s="723"/>
      <c r="I622" s="724"/>
      <c r="J622" s="637" t="str">
        <f t="shared" si="217"/>
        <v/>
      </c>
      <c r="K622" s="637" t="str">
        <f t="shared" si="218"/>
        <v/>
      </c>
      <c r="L622" s="637" t="str">
        <f t="shared" si="219"/>
        <v/>
      </c>
      <c r="M622" s="638"/>
      <c r="N622" s="638"/>
      <c r="O622" s="638"/>
      <c r="P622" s="638"/>
      <c r="Q622" s="638"/>
      <c r="R622" s="638"/>
      <c r="S622" s="638"/>
      <c r="T622" s="638"/>
      <c r="U622" s="638"/>
      <c r="V622" s="638"/>
      <c r="W622" s="638"/>
      <c r="X622" s="638"/>
      <c r="Y622" s="638"/>
      <c r="Z622" s="638"/>
      <c r="AA622" s="638"/>
      <c r="AB622" s="638"/>
      <c r="AC622" s="638"/>
      <c r="AD622" s="638"/>
      <c r="AI622" t="str">
        <f t="shared" si="220"/>
        <v/>
      </c>
      <c r="AJ622">
        <f t="shared" si="221"/>
        <v>0</v>
      </c>
      <c r="AK622">
        <f t="shared" si="222"/>
        <v>0</v>
      </c>
      <c r="AL622">
        <f t="shared" si="223"/>
        <v>0</v>
      </c>
      <c r="AM622">
        <f t="shared" si="224"/>
        <v>0</v>
      </c>
      <c r="AN622">
        <f t="shared" si="225"/>
        <v>0</v>
      </c>
      <c r="AO622">
        <f t="shared" si="226"/>
        <v>0</v>
      </c>
      <c r="AP622">
        <f t="shared" si="227"/>
        <v>0</v>
      </c>
      <c r="AQ622">
        <f t="shared" si="228"/>
        <v>0</v>
      </c>
      <c r="AR622">
        <f t="shared" si="229"/>
        <v>0</v>
      </c>
      <c r="AS622">
        <f t="shared" si="230"/>
        <v>0</v>
      </c>
      <c r="AT622">
        <f t="shared" si="231"/>
        <v>0</v>
      </c>
      <c r="AU622">
        <f t="shared" si="232"/>
        <v>0</v>
      </c>
      <c r="AV622">
        <f t="shared" si="233"/>
        <v>0</v>
      </c>
      <c r="AW622">
        <f t="shared" si="234"/>
        <v>0</v>
      </c>
      <c r="AX622">
        <f t="shared" si="235"/>
        <v>0</v>
      </c>
      <c r="AY622">
        <f t="shared" si="236"/>
        <v>0</v>
      </c>
      <c r="AZ622">
        <f t="shared" si="237"/>
        <v>0</v>
      </c>
      <c r="BA622">
        <f t="shared" si="238"/>
        <v>0</v>
      </c>
      <c r="BB622">
        <f t="shared" si="239"/>
        <v>0</v>
      </c>
      <c r="BC622">
        <f t="shared" si="240"/>
        <v>0</v>
      </c>
      <c r="BD622">
        <f t="shared" si="241"/>
        <v>0</v>
      </c>
      <c r="BE622">
        <f t="shared" si="242"/>
        <v>0</v>
      </c>
      <c r="BF622">
        <f t="shared" si="243"/>
        <v>0</v>
      </c>
      <c r="BG622">
        <f t="shared" si="244"/>
        <v>0</v>
      </c>
      <c r="BH622">
        <f t="shared" si="245"/>
        <v>0</v>
      </c>
      <c r="BI622">
        <f t="shared" si="246"/>
        <v>0</v>
      </c>
      <c r="BJ622">
        <f t="shared" si="247"/>
        <v>0</v>
      </c>
      <c r="BK622" s="356" t="str">
        <f t="shared" si="248"/>
        <v/>
      </c>
      <c r="BL622" s="357">
        <f t="shared" si="249"/>
        <v>0</v>
      </c>
      <c r="BM622" s="358">
        <f t="shared" si="250"/>
        <v>0</v>
      </c>
      <c r="BN622" s="359">
        <f t="shared" si="213"/>
        <v>0</v>
      </c>
      <c r="BO622" s="356" t="str">
        <f t="shared" si="251"/>
        <v/>
      </c>
      <c r="BP622" s="360">
        <f t="shared" si="252"/>
        <v>0</v>
      </c>
      <c r="BQ622" s="358">
        <f t="shared" si="253"/>
        <v>0</v>
      </c>
      <c r="BR622" s="359">
        <f t="shared" si="214"/>
        <v>0</v>
      </c>
      <c r="BS622" s="356" t="str">
        <f t="shared" si="254"/>
        <v/>
      </c>
      <c r="BT622" s="357">
        <f t="shared" si="255"/>
        <v>0</v>
      </c>
      <c r="BU622" s="358">
        <f t="shared" si="256"/>
        <v>0</v>
      </c>
      <c r="BV622" s="359">
        <f t="shared" si="215"/>
        <v>0</v>
      </c>
      <c r="BW622" s="293">
        <f t="shared" si="257"/>
        <v>0</v>
      </c>
      <c r="BX622" s="352" t="str">
        <f>IF(BW622=0,"",
IF(SUM($BW$512:BW622)=1,BY622,
IF($BW$632&gt;SUM($BW$512:BW622),_xlfn.CONCAT(", ",BY622),
IF($BW$632=SUM($BW$512:BW622),_xlfn.CONCAT(" y ",BY622)))))</f>
        <v/>
      </c>
      <c r="BY622" s="120" t="s">
        <v>5341</v>
      </c>
      <c r="BZ622" s="290">
        <f t="shared" si="258"/>
        <v>0</v>
      </c>
      <c r="CA622" s="293">
        <f t="shared" si="216"/>
        <v>0</v>
      </c>
      <c r="CB622" s="283" t="str">
        <f>IF(CA622=0,"",
IF(SUM($CA$512:CA622)=1,CC622,
IF($CA$632&gt;SUM($CA$512:CA622),_xlfn.CONCAT(", ",CC622),
IF($CA$632=SUM($CA$512:CA622),_xlfn.CONCAT(" y ",CC622)))))</f>
        <v/>
      </c>
      <c r="CC622" s="120" t="s">
        <v>5341</v>
      </c>
    </row>
    <row r="623" spans="1:81" ht="15" customHeight="1">
      <c r="A623" s="62"/>
      <c r="B623" s="8"/>
      <c r="C623" s="37" t="s">
        <v>5342</v>
      </c>
      <c r="D623" s="800" t="str">
        <f>IF(CNGE_2026_M1_Secc1_Sub1!$D152="","",CNGE_2026_M1_Secc1_Sub1!$D152)</f>
        <v/>
      </c>
      <c r="E623" s="723"/>
      <c r="F623" s="723"/>
      <c r="G623" s="723"/>
      <c r="H623" s="723"/>
      <c r="I623" s="724"/>
      <c r="J623" s="637" t="str">
        <f t="shared" si="217"/>
        <v/>
      </c>
      <c r="K623" s="637" t="str">
        <f t="shared" si="218"/>
        <v/>
      </c>
      <c r="L623" s="637" t="str">
        <f t="shared" si="219"/>
        <v/>
      </c>
      <c r="M623" s="638"/>
      <c r="N623" s="638"/>
      <c r="O623" s="638"/>
      <c r="P623" s="638"/>
      <c r="Q623" s="638"/>
      <c r="R623" s="638"/>
      <c r="S623" s="638"/>
      <c r="T623" s="638"/>
      <c r="U623" s="638"/>
      <c r="V623" s="638"/>
      <c r="W623" s="638"/>
      <c r="X623" s="638"/>
      <c r="Y623" s="638"/>
      <c r="Z623" s="638"/>
      <c r="AA623" s="638"/>
      <c r="AB623" s="638"/>
      <c r="AC623" s="638"/>
      <c r="AD623" s="638"/>
      <c r="AI623" t="str">
        <f t="shared" si="220"/>
        <v/>
      </c>
      <c r="AJ623">
        <f t="shared" si="221"/>
        <v>0</v>
      </c>
      <c r="AK623">
        <f t="shared" si="222"/>
        <v>0</v>
      </c>
      <c r="AL623">
        <f t="shared" si="223"/>
        <v>0</v>
      </c>
      <c r="AM623">
        <f t="shared" si="224"/>
        <v>0</v>
      </c>
      <c r="AN623">
        <f t="shared" si="225"/>
        <v>0</v>
      </c>
      <c r="AO623">
        <f t="shared" si="226"/>
        <v>0</v>
      </c>
      <c r="AP623">
        <f t="shared" si="227"/>
        <v>0</v>
      </c>
      <c r="AQ623">
        <f t="shared" si="228"/>
        <v>0</v>
      </c>
      <c r="AR623">
        <f t="shared" si="229"/>
        <v>0</v>
      </c>
      <c r="AS623">
        <f t="shared" si="230"/>
        <v>0</v>
      </c>
      <c r="AT623">
        <f t="shared" si="231"/>
        <v>0</v>
      </c>
      <c r="AU623">
        <f t="shared" si="232"/>
        <v>0</v>
      </c>
      <c r="AV623">
        <f t="shared" si="233"/>
        <v>0</v>
      </c>
      <c r="AW623">
        <f t="shared" si="234"/>
        <v>0</v>
      </c>
      <c r="AX623">
        <f t="shared" si="235"/>
        <v>0</v>
      </c>
      <c r="AY623">
        <f t="shared" si="236"/>
        <v>0</v>
      </c>
      <c r="AZ623">
        <f t="shared" si="237"/>
        <v>0</v>
      </c>
      <c r="BA623">
        <f t="shared" si="238"/>
        <v>0</v>
      </c>
      <c r="BB623">
        <f t="shared" si="239"/>
        <v>0</v>
      </c>
      <c r="BC623">
        <f t="shared" si="240"/>
        <v>0</v>
      </c>
      <c r="BD623">
        <f t="shared" si="241"/>
        <v>0</v>
      </c>
      <c r="BE623">
        <f t="shared" si="242"/>
        <v>0</v>
      </c>
      <c r="BF623">
        <f t="shared" si="243"/>
        <v>0</v>
      </c>
      <c r="BG623">
        <f t="shared" si="244"/>
        <v>0</v>
      </c>
      <c r="BH623">
        <f t="shared" si="245"/>
        <v>0</v>
      </c>
      <c r="BI623">
        <f t="shared" si="246"/>
        <v>0</v>
      </c>
      <c r="BJ623">
        <f t="shared" si="247"/>
        <v>0</v>
      </c>
      <c r="BK623" s="356" t="str">
        <f t="shared" si="248"/>
        <v/>
      </c>
      <c r="BL623" s="357">
        <f t="shared" si="249"/>
        <v>0</v>
      </c>
      <c r="BM623" s="358">
        <f t="shared" si="250"/>
        <v>0</v>
      </c>
      <c r="BN623" s="359">
        <f t="shared" si="213"/>
        <v>0</v>
      </c>
      <c r="BO623" s="356" t="str">
        <f t="shared" si="251"/>
        <v/>
      </c>
      <c r="BP623" s="360">
        <f t="shared" si="252"/>
        <v>0</v>
      </c>
      <c r="BQ623" s="358">
        <f t="shared" si="253"/>
        <v>0</v>
      </c>
      <c r="BR623" s="359">
        <f t="shared" si="214"/>
        <v>0</v>
      </c>
      <c r="BS623" s="356" t="str">
        <f t="shared" si="254"/>
        <v/>
      </c>
      <c r="BT623" s="357">
        <f t="shared" si="255"/>
        <v>0</v>
      </c>
      <c r="BU623" s="358">
        <f t="shared" si="256"/>
        <v>0</v>
      </c>
      <c r="BV623" s="359">
        <f t="shared" si="215"/>
        <v>0</v>
      </c>
      <c r="BW623" s="293">
        <f t="shared" si="257"/>
        <v>0</v>
      </c>
      <c r="BX623" s="352" t="str">
        <f>IF(BW623=0,"",
IF(SUM($BW$512:BW623)=1,BY623,
IF($BW$632&gt;SUM($BW$512:BW623),_xlfn.CONCAT(", ",BY623),
IF($BW$632=SUM($BW$512:BW623),_xlfn.CONCAT(" y ",BY623)))))</f>
        <v/>
      </c>
      <c r="BY623" s="120" t="s">
        <v>5343</v>
      </c>
      <c r="BZ623" s="290">
        <f t="shared" si="258"/>
        <v>0</v>
      </c>
      <c r="CA623" s="293">
        <f t="shared" si="216"/>
        <v>0</v>
      </c>
      <c r="CB623" s="283" t="str">
        <f>IF(CA623=0,"",
IF(SUM($CA$512:CA623)=1,CC623,
IF($CA$632&gt;SUM($CA$512:CA623),_xlfn.CONCAT(", ",CC623),
IF($CA$632=SUM($CA$512:CA623),_xlfn.CONCAT(" y ",CC623)))))</f>
        <v/>
      </c>
      <c r="CC623" s="120" t="s">
        <v>5343</v>
      </c>
    </row>
    <row r="624" spans="1:81" ht="15" customHeight="1">
      <c r="A624" s="62"/>
      <c r="B624" s="8"/>
      <c r="C624" s="37" t="s">
        <v>5344</v>
      </c>
      <c r="D624" s="800" t="str">
        <f>IF(CNGE_2026_M1_Secc1_Sub1!$D153="","",CNGE_2026_M1_Secc1_Sub1!$D153)</f>
        <v/>
      </c>
      <c r="E624" s="723"/>
      <c r="F624" s="723"/>
      <c r="G624" s="723"/>
      <c r="H624" s="723"/>
      <c r="I624" s="724"/>
      <c r="J624" s="637" t="str">
        <f t="shared" si="217"/>
        <v/>
      </c>
      <c r="K624" s="637" t="str">
        <f t="shared" si="218"/>
        <v/>
      </c>
      <c r="L624" s="637" t="str">
        <f t="shared" si="219"/>
        <v/>
      </c>
      <c r="M624" s="638"/>
      <c r="N624" s="638"/>
      <c r="O624" s="638"/>
      <c r="P624" s="638"/>
      <c r="Q624" s="638"/>
      <c r="R624" s="638"/>
      <c r="S624" s="638"/>
      <c r="T624" s="638"/>
      <c r="U624" s="638"/>
      <c r="V624" s="638"/>
      <c r="W624" s="638"/>
      <c r="X624" s="638"/>
      <c r="Y624" s="638"/>
      <c r="Z624" s="638"/>
      <c r="AA624" s="638"/>
      <c r="AB624" s="638"/>
      <c r="AC624" s="638"/>
      <c r="AD624" s="638"/>
      <c r="AI624" t="str">
        <f t="shared" si="220"/>
        <v/>
      </c>
      <c r="AJ624">
        <f t="shared" si="221"/>
        <v>0</v>
      </c>
      <c r="AK624">
        <f t="shared" si="222"/>
        <v>0</v>
      </c>
      <c r="AL624">
        <f t="shared" si="223"/>
        <v>0</v>
      </c>
      <c r="AM624">
        <f t="shared" si="224"/>
        <v>0</v>
      </c>
      <c r="AN624">
        <f t="shared" si="225"/>
        <v>0</v>
      </c>
      <c r="AO624">
        <f t="shared" si="226"/>
        <v>0</v>
      </c>
      <c r="AP624">
        <f t="shared" si="227"/>
        <v>0</v>
      </c>
      <c r="AQ624">
        <f t="shared" si="228"/>
        <v>0</v>
      </c>
      <c r="AR624">
        <f t="shared" si="229"/>
        <v>0</v>
      </c>
      <c r="AS624">
        <f t="shared" si="230"/>
        <v>0</v>
      </c>
      <c r="AT624">
        <f t="shared" si="231"/>
        <v>0</v>
      </c>
      <c r="AU624">
        <f t="shared" si="232"/>
        <v>0</v>
      </c>
      <c r="AV624">
        <f t="shared" si="233"/>
        <v>0</v>
      </c>
      <c r="AW624">
        <f t="shared" si="234"/>
        <v>0</v>
      </c>
      <c r="AX624">
        <f t="shared" si="235"/>
        <v>0</v>
      </c>
      <c r="AY624">
        <f t="shared" si="236"/>
        <v>0</v>
      </c>
      <c r="AZ624">
        <f t="shared" si="237"/>
        <v>0</v>
      </c>
      <c r="BA624">
        <f t="shared" si="238"/>
        <v>0</v>
      </c>
      <c r="BB624">
        <f t="shared" si="239"/>
        <v>0</v>
      </c>
      <c r="BC624">
        <f t="shared" si="240"/>
        <v>0</v>
      </c>
      <c r="BD624">
        <f t="shared" si="241"/>
        <v>0</v>
      </c>
      <c r="BE624">
        <f t="shared" si="242"/>
        <v>0</v>
      </c>
      <c r="BF624">
        <f t="shared" si="243"/>
        <v>0</v>
      </c>
      <c r="BG624">
        <f t="shared" si="244"/>
        <v>0</v>
      </c>
      <c r="BH624">
        <f t="shared" si="245"/>
        <v>0</v>
      </c>
      <c r="BI624">
        <f t="shared" si="246"/>
        <v>0</v>
      </c>
      <c r="BJ624">
        <f t="shared" si="247"/>
        <v>0</v>
      </c>
      <c r="BK624" s="356" t="str">
        <f t="shared" si="248"/>
        <v/>
      </c>
      <c r="BL624" s="357">
        <f t="shared" si="249"/>
        <v>0</v>
      </c>
      <c r="BM624" s="358">
        <f t="shared" si="250"/>
        <v>0</v>
      </c>
      <c r="BN624" s="359">
        <f t="shared" si="213"/>
        <v>0</v>
      </c>
      <c r="BO624" s="356" t="str">
        <f t="shared" si="251"/>
        <v/>
      </c>
      <c r="BP624" s="360">
        <f t="shared" si="252"/>
        <v>0</v>
      </c>
      <c r="BQ624" s="358">
        <f t="shared" si="253"/>
        <v>0</v>
      </c>
      <c r="BR624" s="359">
        <f t="shared" si="214"/>
        <v>0</v>
      </c>
      <c r="BS624" s="356" t="str">
        <f t="shared" si="254"/>
        <v/>
      </c>
      <c r="BT624" s="357">
        <f t="shared" si="255"/>
        <v>0</v>
      </c>
      <c r="BU624" s="358">
        <f t="shared" si="256"/>
        <v>0</v>
      </c>
      <c r="BV624" s="359">
        <f t="shared" si="215"/>
        <v>0</v>
      </c>
      <c r="BW624" s="293">
        <f t="shared" si="257"/>
        <v>0</v>
      </c>
      <c r="BX624" s="352" t="str">
        <f>IF(BW624=0,"",
IF(SUM($BW$512:BW624)=1,BY624,
IF($BW$632&gt;SUM($BW$512:BW624),_xlfn.CONCAT(", ",BY624),
IF($BW$632=SUM($BW$512:BW624),_xlfn.CONCAT(" y ",BY624)))))</f>
        <v/>
      </c>
      <c r="BY624" s="120" t="s">
        <v>5345</v>
      </c>
      <c r="BZ624" s="290">
        <f t="shared" si="258"/>
        <v>0</v>
      </c>
      <c r="CA624" s="293">
        <f t="shared" si="216"/>
        <v>0</v>
      </c>
      <c r="CB624" s="283" t="str">
        <f>IF(CA624=0,"",
IF(SUM($CA$512:CA624)=1,CC624,
IF($CA$632&gt;SUM($CA$512:CA624),_xlfn.CONCAT(", ",CC624),
IF($CA$632=SUM($CA$512:CA624),_xlfn.CONCAT(" y ",CC624)))))</f>
        <v/>
      </c>
      <c r="CC624" s="120" t="s">
        <v>5345</v>
      </c>
    </row>
    <row r="625" spans="1:81" ht="15" customHeight="1">
      <c r="A625" s="62"/>
      <c r="B625" s="8"/>
      <c r="C625" s="37" t="s">
        <v>5346</v>
      </c>
      <c r="D625" s="800" t="str">
        <f>IF(CNGE_2026_M1_Secc1_Sub1!$D154="","",CNGE_2026_M1_Secc1_Sub1!$D154)</f>
        <v/>
      </c>
      <c r="E625" s="723"/>
      <c r="F625" s="723"/>
      <c r="G625" s="723"/>
      <c r="H625" s="723"/>
      <c r="I625" s="724"/>
      <c r="J625" s="637" t="str">
        <f t="shared" si="217"/>
        <v/>
      </c>
      <c r="K625" s="637" t="str">
        <f t="shared" si="218"/>
        <v/>
      </c>
      <c r="L625" s="637" t="str">
        <f t="shared" si="219"/>
        <v/>
      </c>
      <c r="M625" s="638"/>
      <c r="N625" s="638"/>
      <c r="O625" s="638"/>
      <c r="P625" s="638"/>
      <c r="Q625" s="638"/>
      <c r="R625" s="638"/>
      <c r="S625" s="638"/>
      <c r="T625" s="638"/>
      <c r="U625" s="638"/>
      <c r="V625" s="638"/>
      <c r="W625" s="638"/>
      <c r="X625" s="638"/>
      <c r="Y625" s="638"/>
      <c r="Z625" s="638"/>
      <c r="AA625" s="638"/>
      <c r="AB625" s="638"/>
      <c r="AC625" s="638"/>
      <c r="AD625" s="638"/>
      <c r="AI625" t="str">
        <f t="shared" si="220"/>
        <v/>
      </c>
      <c r="AJ625">
        <f t="shared" si="221"/>
        <v>0</v>
      </c>
      <c r="AK625">
        <f t="shared" si="222"/>
        <v>0</v>
      </c>
      <c r="AL625">
        <f t="shared" si="223"/>
        <v>0</v>
      </c>
      <c r="AM625">
        <f t="shared" si="224"/>
        <v>0</v>
      </c>
      <c r="AN625">
        <f t="shared" si="225"/>
        <v>0</v>
      </c>
      <c r="AO625">
        <f t="shared" si="226"/>
        <v>0</v>
      </c>
      <c r="AP625">
        <f t="shared" si="227"/>
        <v>0</v>
      </c>
      <c r="AQ625">
        <f t="shared" si="228"/>
        <v>0</v>
      </c>
      <c r="AR625">
        <f t="shared" si="229"/>
        <v>0</v>
      </c>
      <c r="AS625">
        <f t="shared" si="230"/>
        <v>0</v>
      </c>
      <c r="AT625">
        <f t="shared" si="231"/>
        <v>0</v>
      </c>
      <c r="AU625">
        <f t="shared" si="232"/>
        <v>0</v>
      </c>
      <c r="AV625">
        <f t="shared" si="233"/>
        <v>0</v>
      </c>
      <c r="AW625">
        <f t="shared" si="234"/>
        <v>0</v>
      </c>
      <c r="AX625">
        <f t="shared" si="235"/>
        <v>0</v>
      </c>
      <c r="AY625">
        <f t="shared" si="236"/>
        <v>0</v>
      </c>
      <c r="AZ625">
        <f t="shared" si="237"/>
        <v>0</v>
      </c>
      <c r="BA625">
        <f t="shared" si="238"/>
        <v>0</v>
      </c>
      <c r="BB625">
        <f t="shared" si="239"/>
        <v>0</v>
      </c>
      <c r="BC625">
        <f t="shared" si="240"/>
        <v>0</v>
      </c>
      <c r="BD625">
        <f t="shared" si="241"/>
        <v>0</v>
      </c>
      <c r="BE625">
        <f t="shared" si="242"/>
        <v>0</v>
      </c>
      <c r="BF625">
        <f t="shared" si="243"/>
        <v>0</v>
      </c>
      <c r="BG625">
        <f t="shared" si="244"/>
        <v>0</v>
      </c>
      <c r="BH625">
        <f t="shared" si="245"/>
        <v>0</v>
      </c>
      <c r="BI625">
        <f t="shared" si="246"/>
        <v>0</v>
      </c>
      <c r="BJ625">
        <f t="shared" si="247"/>
        <v>0</v>
      </c>
      <c r="BK625" s="356" t="str">
        <f t="shared" si="248"/>
        <v/>
      </c>
      <c r="BL625" s="357">
        <f t="shared" si="249"/>
        <v>0</v>
      </c>
      <c r="BM625" s="358">
        <f t="shared" si="250"/>
        <v>0</v>
      </c>
      <c r="BN625" s="359">
        <f t="shared" si="213"/>
        <v>0</v>
      </c>
      <c r="BO625" s="356" t="str">
        <f t="shared" si="251"/>
        <v/>
      </c>
      <c r="BP625" s="360">
        <f t="shared" si="252"/>
        <v>0</v>
      </c>
      <c r="BQ625" s="358">
        <f t="shared" si="253"/>
        <v>0</v>
      </c>
      <c r="BR625" s="359">
        <f t="shared" si="214"/>
        <v>0</v>
      </c>
      <c r="BS625" s="356" t="str">
        <f t="shared" si="254"/>
        <v/>
      </c>
      <c r="BT625" s="357">
        <f t="shared" si="255"/>
        <v>0</v>
      </c>
      <c r="BU625" s="358">
        <f t="shared" si="256"/>
        <v>0</v>
      </c>
      <c r="BV625" s="359">
        <f t="shared" si="215"/>
        <v>0</v>
      </c>
      <c r="BW625" s="293">
        <f t="shared" si="257"/>
        <v>0</v>
      </c>
      <c r="BX625" s="352" t="str">
        <f>IF(BW625=0,"",
IF(SUM($BW$512:BW625)=1,BY625,
IF($BW$632&gt;SUM($BW$512:BW625),_xlfn.CONCAT(", ",BY625),
IF($BW$632=SUM($BW$512:BW625),_xlfn.CONCAT(" y ",BY625)))))</f>
        <v/>
      </c>
      <c r="BY625" s="120" t="s">
        <v>5347</v>
      </c>
      <c r="BZ625" s="290">
        <f t="shared" si="258"/>
        <v>0</v>
      </c>
      <c r="CA625" s="293">
        <f t="shared" si="216"/>
        <v>0</v>
      </c>
      <c r="CB625" s="283" t="str">
        <f>IF(CA625=0,"",
IF(SUM($CA$512:CA625)=1,CC625,
IF($CA$632&gt;SUM($CA$512:CA625),_xlfn.CONCAT(", ",CC625),
IF($CA$632=SUM($CA$512:CA625),_xlfn.CONCAT(" y ",CC625)))))</f>
        <v/>
      </c>
      <c r="CC625" s="120" t="s">
        <v>5347</v>
      </c>
    </row>
    <row r="626" spans="1:81" ht="15" customHeight="1">
      <c r="A626" s="62"/>
      <c r="B626" s="8"/>
      <c r="C626" s="37" t="s">
        <v>5348</v>
      </c>
      <c r="D626" s="800" t="str">
        <f>IF(CNGE_2026_M1_Secc1_Sub1!$D155="","",CNGE_2026_M1_Secc1_Sub1!$D155)</f>
        <v/>
      </c>
      <c r="E626" s="723"/>
      <c r="F626" s="723"/>
      <c r="G626" s="723"/>
      <c r="H626" s="723"/>
      <c r="I626" s="724"/>
      <c r="J626" s="637" t="str">
        <f t="shared" si="217"/>
        <v/>
      </c>
      <c r="K626" s="637" t="str">
        <f t="shared" si="218"/>
        <v/>
      </c>
      <c r="L626" s="637" t="str">
        <f t="shared" si="219"/>
        <v/>
      </c>
      <c r="M626" s="638"/>
      <c r="N626" s="638"/>
      <c r="O626" s="638"/>
      <c r="P626" s="638"/>
      <c r="Q626" s="638"/>
      <c r="R626" s="638"/>
      <c r="S626" s="638"/>
      <c r="T626" s="638"/>
      <c r="U626" s="638"/>
      <c r="V626" s="638"/>
      <c r="W626" s="638"/>
      <c r="X626" s="638"/>
      <c r="Y626" s="638"/>
      <c r="Z626" s="638"/>
      <c r="AA626" s="638"/>
      <c r="AB626" s="638"/>
      <c r="AC626" s="638"/>
      <c r="AD626" s="638"/>
      <c r="AI626" t="str">
        <f t="shared" si="220"/>
        <v/>
      </c>
      <c r="AJ626">
        <f t="shared" si="221"/>
        <v>0</v>
      </c>
      <c r="AK626">
        <f t="shared" si="222"/>
        <v>0</v>
      </c>
      <c r="AL626">
        <f t="shared" si="223"/>
        <v>0</v>
      </c>
      <c r="AM626">
        <f t="shared" si="224"/>
        <v>0</v>
      </c>
      <c r="AN626">
        <f t="shared" si="225"/>
        <v>0</v>
      </c>
      <c r="AO626">
        <f t="shared" si="226"/>
        <v>0</v>
      </c>
      <c r="AP626">
        <f t="shared" si="227"/>
        <v>0</v>
      </c>
      <c r="AQ626">
        <f t="shared" si="228"/>
        <v>0</v>
      </c>
      <c r="AR626">
        <f t="shared" si="229"/>
        <v>0</v>
      </c>
      <c r="AS626">
        <f t="shared" si="230"/>
        <v>0</v>
      </c>
      <c r="AT626">
        <f t="shared" si="231"/>
        <v>0</v>
      </c>
      <c r="AU626">
        <f t="shared" si="232"/>
        <v>0</v>
      </c>
      <c r="AV626">
        <f t="shared" si="233"/>
        <v>0</v>
      </c>
      <c r="AW626">
        <f t="shared" si="234"/>
        <v>0</v>
      </c>
      <c r="AX626">
        <f t="shared" si="235"/>
        <v>0</v>
      </c>
      <c r="AY626">
        <f t="shared" si="236"/>
        <v>0</v>
      </c>
      <c r="AZ626">
        <f t="shared" si="237"/>
        <v>0</v>
      </c>
      <c r="BA626">
        <f t="shared" si="238"/>
        <v>0</v>
      </c>
      <c r="BB626">
        <f t="shared" si="239"/>
        <v>0</v>
      </c>
      <c r="BC626">
        <f t="shared" si="240"/>
        <v>0</v>
      </c>
      <c r="BD626">
        <f t="shared" si="241"/>
        <v>0</v>
      </c>
      <c r="BE626">
        <f t="shared" si="242"/>
        <v>0</v>
      </c>
      <c r="BF626">
        <f t="shared" si="243"/>
        <v>0</v>
      </c>
      <c r="BG626">
        <f t="shared" si="244"/>
        <v>0</v>
      </c>
      <c r="BH626">
        <f t="shared" si="245"/>
        <v>0</v>
      </c>
      <c r="BI626">
        <f t="shared" si="246"/>
        <v>0</v>
      </c>
      <c r="BJ626">
        <f t="shared" si="247"/>
        <v>0</v>
      </c>
      <c r="BK626" s="356" t="str">
        <f t="shared" si="248"/>
        <v/>
      </c>
      <c r="BL626" s="357">
        <f t="shared" si="249"/>
        <v>0</v>
      </c>
      <c r="BM626" s="358">
        <f t="shared" si="250"/>
        <v>0</v>
      </c>
      <c r="BN626" s="359">
        <f t="shared" si="213"/>
        <v>0</v>
      </c>
      <c r="BO626" s="356" t="str">
        <f t="shared" si="251"/>
        <v/>
      </c>
      <c r="BP626" s="360">
        <f t="shared" si="252"/>
        <v>0</v>
      </c>
      <c r="BQ626" s="358">
        <f t="shared" si="253"/>
        <v>0</v>
      </c>
      <c r="BR626" s="359">
        <f t="shared" si="214"/>
        <v>0</v>
      </c>
      <c r="BS626" s="356" t="str">
        <f t="shared" si="254"/>
        <v/>
      </c>
      <c r="BT626" s="357">
        <f t="shared" si="255"/>
        <v>0</v>
      </c>
      <c r="BU626" s="358">
        <f t="shared" si="256"/>
        <v>0</v>
      </c>
      <c r="BV626" s="359">
        <f t="shared" si="215"/>
        <v>0</v>
      </c>
      <c r="BW626" s="293">
        <f t="shared" si="257"/>
        <v>0</v>
      </c>
      <c r="BX626" s="352" t="str">
        <f>IF(BW626=0,"",
IF(SUM($BW$512:BW626)=1,BY626,
IF($BW$632&gt;SUM($BW$512:BW626),_xlfn.CONCAT(", ",BY626),
IF($BW$632=SUM($BW$512:BW626),_xlfn.CONCAT(" y ",BY626)))))</f>
        <v/>
      </c>
      <c r="BY626" s="120" t="s">
        <v>5349</v>
      </c>
      <c r="BZ626" s="290">
        <f t="shared" si="258"/>
        <v>0</v>
      </c>
      <c r="CA626" s="293">
        <f t="shared" si="216"/>
        <v>0</v>
      </c>
      <c r="CB626" s="283" t="str">
        <f>IF(CA626=0,"",
IF(SUM($CA$512:CA626)=1,CC626,
IF($CA$632&gt;SUM($CA$512:CA626),_xlfn.CONCAT(", ",CC626),
IF($CA$632=SUM($CA$512:CA626),_xlfn.CONCAT(" y ",CC626)))))</f>
        <v/>
      </c>
      <c r="CC626" s="120" t="s">
        <v>5349</v>
      </c>
    </row>
    <row r="627" spans="1:81" ht="15" customHeight="1">
      <c r="A627" s="62"/>
      <c r="B627" s="8"/>
      <c r="C627" s="37" t="s">
        <v>5350</v>
      </c>
      <c r="D627" s="800" t="str">
        <f>IF(CNGE_2026_M1_Secc1_Sub1!$D156="","",CNGE_2026_M1_Secc1_Sub1!$D156)</f>
        <v/>
      </c>
      <c r="E627" s="723"/>
      <c r="F627" s="723"/>
      <c r="G627" s="723"/>
      <c r="H627" s="723"/>
      <c r="I627" s="724"/>
      <c r="J627" s="637" t="str">
        <f t="shared" si="217"/>
        <v/>
      </c>
      <c r="K627" s="637" t="str">
        <f t="shared" si="218"/>
        <v/>
      </c>
      <c r="L627" s="637" t="str">
        <f t="shared" si="219"/>
        <v/>
      </c>
      <c r="M627" s="638"/>
      <c r="N627" s="638"/>
      <c r="O627" s="638"/>
      <c r="P627" s="638"/>
      <c r="Q627" s="638"/>
      <c r="R627" s="638"/>
      <c r="S627" s="638"/>
      <c r="T627" s="638"/>
      <c r="U627" s="638"/>
      <c r="V627" s="638"/>
      <c r="W627" s="638"/>
      <c r="X627" s="638"/>
      <c r="Y627" s="638"/>
      <c r="Z627" s="638"/>
      <c r="AA627" s="638"/>
      <c r="AB627" s="638"/>
      <c r="AC627" s="638"/>
      <c r="AD627" s="638"/>
      <c r="AI627" t="str">
        <f t="shared" si="220"/>
        <v/>
      </c>
      <c r="AJ627">
        <f t="shared" si="221"/>
        <v>0</v>
      </c>
      <c r="AK627">
        <f t="shared" si="222"/>
        <v>0</v>
      </c>
      <c r="AL627">
        <f t="shared" si="223"/>
        <v>0</v>
      </c>
      <c r="AM627">
        <f t="shared" si="224"/>
        <v>0</v>
      </c>
      <c r="AN627">
        <f t="shared" si="225"/>
        <v>0</v>
      </c>
      <c r="AO627">
        <f t="shared" si="226"/>
        <v>0</v>
      </c>
      <c r="AP627">
        <f t="shared" si="227"/>
        <v>0</v>
      </c>
      <c r="AQ627">
        <f t="shared" si="228"/>
        <v>0</v>
      </c>
      <c r="AR627">
        <f t="shared" si="229"/>
        <v>0</v>
      </c>
      <c r="AS627">
        <f t="shared" si="230"/>
        <v>0</v>
      </c>
      <c r="AT627">
        <f t="shared" si="231"/>
        <v>0</v>
      </c>
      <c r="AU627">
        <f t="shared" si="232"/>
        <v>0</v>
      </c>
      <c r="AV627">
        <f t="shared" si="233"/>
        <v>0</v>
      </c>
      <c r="AW627">
        <f t="shared" si="234"/>
        <v>0</v>
      </c>
      <c r="AX627">
        <f t="shared" si="235"/>
        <v>0</v>
      </c>
      <c r="AY627">
        <f t="shared" si="236"/>
        <v>0</v>
      </c>
      <c r="AZ627">
        <f t="shared" si="237"/>
        <v>0</v>
      </c>
      <c r="BA627">
        <f t="shared" si="238"/>
        <v>0</v>
      </c>
      <c r="BB627">
        <f t="shared" si="239"/>
        <v>0</v>
      </c>
      <c r="BC627">
        <f t="shared" si="240"/>
        <v>0</v>
      </c>
      <c r="BD627">
        <f t="shared" si="241"/>
        <v>0</v>
      </c>
      <c r="BE627">
        <f t="shared" si="242"/>
        <v>0</v>
      </c>
      <c r="BF627">
        <f t="shared" si="243"/>
        <v>0</v>
      </c>
      <c r="BG627">
        <f t="shared" si="244"/>
        <v>0</v>
      </c>
      <c r="BH627">
        <f t="shared" si="245"/>
        <v>0</v>
      </c>
      <c r="BI627">
        <f t="shared" si="246"/>
        <v>0</v>
      </c>
      <c r="BJ627">
        <f t="shared" si="247"/>
        <v>0</v>
      </c>
      <c r="BK627" s="356" t="str">
        <f t="shared" si="248"/>
        <v/>
      </c>
      <c r="BL627" s="357">
        <f t="shared" si="249"/>
        <v>0</v>
      </c>
      <c r="BM627" s="358">
        <f t="shared" si="250"/>
        <v>0</v>
      </c>
      <c r="BN627" s="359">
        <f t="shared" si="213"/>
        <v>0</v>
      </c>
      <c r="BO627" s="356" t="str">
        <f t="shared" si="251"/>
        <v/>
      </c>
      <c r="BP627" s="360">
        <f t="shared" si="252"/>
        <v>0</v>
      </c>
      <c r="BQ627" s="358">
        <f t="shared" si="253"/>
        <v>0</v>
      </c>
      <c r="BR627" s="359">
        <f t="shared" si="214"/>
        <v>0</v>
      </c>
      <c r="BS627" s="356" t="str">
        <f t="shared" si="254"/>
        <v/>
      </c>
      <c r="BT627" s="357">
        <f t="shared" si="255"/>
        <v>0</v>
      </c>
      <c r="BU627" s="358">
        <f t="shared" si="256"/>
        <v>0</v>
      </c>
      <c r="BV627" s="359">
        <f t="shared" si="215"/>
        <v>0</v>
      </c>
      <c r="BW627" s="293">
        <f t="shared" si="257"/>
        <v>0</v>
      </c>
      <c r="BX627" s="352" t="str">
        <f>IF(BW627=0,"",
IF(SUM($BW$512:BW627)=1,BY627,
IF($BW$632&gt;SUM($BW$512:BW627),_xlfn.CONCAT(", ",BY627),
IF($BW$632=SUM($BW$512:BW627),_xlfn.CONCAT(" y ",BY627)))))</f>
        <v/>
      </c>
      <c r="BY627" s="120" t="s">
        <v>5351</v>
      </c>
      <c r="BZ627" s="290">
        <f t="shared" si="258"/>
        <v>0</v>
      </c>
      <c r="CA627" s="293">
        <f t="shared" si="216"/>
        <v>0</v>
      </c>
      <c r="CB627" s="283" t="str">
        <f>IF(CA627=0,"",
IF(SUM($CA$512:CA627)=1,CC627,
IF($CA$632&gt;SUM($CA$512:CA627),_xlfn.CONCAT(", ",CC627),
IF($CA$632=SUM($CA$512:CA627),_xlfn.CONCAT(" y ",CC627)))))</f>
        <v/>
      </c>
      <c r="CC627" s="120" t="s">
        <v>5351</v>
      </c>
    </row>
    <row r="628" spans="1:81" ht="15" customHeight="1">
      <c r="A628" s="62"/>
      <c r="B628" s="8"/>
      <c r="C628" s="37" t="s">
        <v>5352</v>
      </c>
      <c r="D628" s="800" t="str">
        <f>IF(CNGE_2026_M1_Secc1_Sub1!$D157="","",CNGE_2026_M1_Secc1_Sub1!$D157)</f>
        <v/>
      </c>
      <c r="E628" s="723"/>
      <c r="F628" s="723"/>
      <c r="G628" s="723"/>
      <c r="H628" s="723"/>
      <c r="I628" s="724"/>
      <c r="J628" s="637" t="str">
        <f t="shared" si="217"/>
        <v/>
      </c>
      <c r="K628" s="637" t="str">
        <f t="shared" si="218"/>
        <v/>
      </c>
      <c r="L628" s="637" t="str">
        <f t="shared" si="219"/>
        <v/>
      </c>
      <c r="M628" s="638"/>
      <c r="N628" s="638"/>
      <c r="O628" s="638"/>
      <c r="P628" s="638"/>
      <c r="Q628" s="638"/>
      <c r="R628" s="638"/>
      <c r="S628" s="638"/>
      <c r="T628" s="638"/>
      <c r="U628" s="638"/>
      <c r="V628" s="638"/>
      <c r="W628" s="638"/>
      <c r="X628" s="638"/>
      <c r="Y628" s="638"/>
      <c r="Z628" s="638"/>
      <c r="AA628" s="638"/>
      <c r="AB628" s="638"/>
      <c r="AC628" s="638"/>
      <c r="AD628" s="638"/>
      <c r="AI628" t="str">
        <f t="shared" si="220"/>
        <v/>
      </c>
      <c r="AJ628">
        <f t="shared" si="221"/>
        <v>0</v>
      </c>
      <c r="AK628">
        <f t="shared" si="222"/>
        <v>0</v>
      </c>
      <c r="AL628">
        <f t="shared" si="223"/>
        <v>0</v>
      </c>
      <c r="AM628">
        <f t="shared" si="224"/>
        <v>0</v>
      </c>
      <c r="AN628">
        <f t="shared" si="225"/>
        <v>0</v>
      </c>
      <c r="AO628">
        <f t="shared" si="226"/>
        <v>0</v>
      </c>
      <c r="AP628">
        <f t="shared" si="227"/>
        <v>0</v>
      </c>
      <c r="AQ628">
        <f t="shared" si="228"/>
        <v>0</v>
      </c>
      <c r="AR628">
        <f t="shared" si="229"/>
        <v>0</v>
      </c>
      <c r="AS628">
        <f t="shared" si="230"/>
        <v>0</v>
      </c>
      <c r="AT628">
        <f t="shared" si="231"/>
        <v>0</v>
      </c>
      <c r="AU628">
        <f t="shared" si="232"/>
        <v>0</v>
      </c>
      <c r="AV628">
        <f t="shared" si="233"/>
        <v>0</v>
      </c>
      <c r="AW628">
        <f t="shared" si="234"/>
        <v>0</v>
      </c>
      <c r="AX628">
        <f t="shared" si="235"/>
        <v>0</v>
      </c>
      <c r="AY628">
        <f t="shared" si="236"/>
        <v>0</v>
      </c>
      <c r="AZ628">
        <f t="shared" si="237"/>
        <v>0</v>
      </c>
      <c r="BA628">
        <f t="shared" si="238"/>
        <v>0</v>
      </c>
      <c r="BB628">
        <f t="shared" si="239"/>
        <v>0</v>
      </c>
      <c r="BC628">
        <f t="shared" si="240"/>
        <v>0</v>
      </c>
      <c r="BD628">
        <f t="shared" si="241"/>
        <v>0</v>
      </c>
      <c r="BE628">
        <f t="shared" si="242"/>
        <v>0</v>
      </c>
      <c r="BF628">
        <f t="shared" si="243"/>
        <v>0</v>
      </c>
      <c r="BG628">
        <f t="shared" si="244"/>
        <v>0</v>
      </c>
      <c r="BH628">
        <f t="shared" si="245"/>
        <v>0</v>
      </c>
      <c r="BI628">
        <f t="shared" si="246"/>
        <v>0</v>
      </c>
      <c r="BJ628">
        <f t="shared" si="247"/>
        <v>0</v>
      </c>
      <c r="BK628" s="356" t="str">
        <f t="shared" si="248"/>
        <v/>
      </c>
      <c r="BL628" s="357">
        <f t="shared" si="249"/>
        <v>0</v>
      </c>
      <c r="BM628" s="358">
        <f t="shared" si="250"/>
        <v>0</v>
      </c>
      <c r="BN628" s="359">
        <f t="shared" si="213"/>
        <v>0</v>
      </c>
      <c r="BO628" s="356" t="str">
        <f t="shared" si="251"/>
        <v/>
      </c>
      <c r="BP628" s="360">
        <f t="shared" si="252"/>
        <v>0</v>
      </c>
      <c r="BQ628" s="358">
        <f t="shared" si="253"/>
        <v>0</v>
      </c>
      <c r="BR628" s="359">
        <f t="shared" si="214"/>
        <v>0</v>
      </c>
      <c r="BS628" s="356" t="str">
        <f t="shared" si="254"/>
        <v/>
      </c>
      <c r="BT628" s="357">
        <f t="shared" si="255"/>
        <v>0</v>
      </c>
      <c r="BU628" s="358">
        <f t="shared" si="256"/>
        <v>0</v>
      </c>
      <c r="BV628" s="359">
        <f t="shared" si="215"/>
        <v>0</v>
      </c>
      <c r="BW628" s="293">
        <f t="shared" si="257"/>
        <v>0</v>
      </c>
      <c r="BX628" s="352" t="str">
        <f>IF(BW628=0,"",
IF(SUM($BW$512:BW628)=1,BY628,
IF($BW$632&gt;SUM($BW$512:BW628),_xlfn.CONCAT(", ",BY628),
IF($BW$632=SUM($BW$512:BW628),_xlfn.CONCAT(" y ",BY628)))))</f>
        <v/>
      </c>
      <c r="BY628" s="120" t="s">
        <v>5353</v>
      </c>
      <c r="BZ628" s="290">
        <f t="shared" si="258"/>
        <v>0</v>
      </c>
      <c r="CA628" s="293">
        <f t="shared" si="216"/>
        <v>0</v>
      </c>
      <c r="CB628" s="283" t="str">
        <f>IF(CA628=0,"",
IF(SUM($CA$512:CA628)=1,CC628,
IF($CA$632&gt;SUM($CA$512:CA628),_xlfn.CONCAT(", ",CC628),
IF($CA$632=SUM($CA$512:CA628),_xlfn.CONCAT(" y ",CC628)))))</f>
        <v/>
      </c>
      <c r="CC628" s="120" t="s">
        <v>5353</v>
      </c>
    </row>
    <row r="629" spans="1:81" ht="15" customHeight="1">
      <c r="A629" s="62"/>
      <c r="B629" s="8"/>
      <c r="C629" s="37" t="s">
        <v>5354</v>
      </c>
      <c r="D629" s="800" t="str">
        <f>IF(CNGE_2026_M1_Secc1_Sub1!$D158="","",CNGE_2026_M1_Secc1_Sub1!$D158)</f>
        <v/>
      </c>
      <c r="E629" s="723"/>
      <c r="F629" s="723"/>
      <c r="G629" s="723"/>
      <c r="H629" s="723"/>
      <c r="I629" s="724"/>
      <c r="J629" s="637" t="str">
        <f t="shared" si="217"/>
        <v/>
      </c>
      <c r="K629" s="637" t="str">
        <f t="shared" si="218"/>
        <v/>
      </c>
      <c r="L629" s="637" t="str">
        <f t="shared" si="219"/>
        <v/>
      </c>
      <c r="M629" s="638"/>
      <c r="N629" s="638"/>
      <c r="O629" s="638"/>
      <c r="P629" s="638"/>
      <c r="Q629" s="638"/>
      <c r="R629" s="638"/>
      <c r="S629" s="638"/>
      <c r="T629" s="638"/>
      <c r="U629" s="638"/>
      <c r="V629" s="638"/>
      <c r="W629" s="638"/>
      <c r="X629" s="638"/>
      <c r="Y629" s="638"/>
      <c r="Z629" s="638"/>
      <c r="AA629" s="638"/>
      <c r="AB629" s="638"/>
      <c r="AC629" s="638"/>
      <c r="AD629" s="638"/>
      <c r="AI629" t="str">
        <f t="shared" si="220"/>
        <v/>
      </c>
      <c r="AJ629">
        <f t="shared" si="221"/>
        <v>0</v>
      </c>
      <c r="AK629">
        <f t="shared" si="222"/>
        <v>0</v>
      </c>
      <c r="AL629">
        <f t="shared" si="223"/>
        <v>0</v>
      </c>
      <c r="AM629">
        <f t="shared" si="224"/>
        <v>0</v>
      </c>
      <c r="AN629">
        <f t="shared" si="225"/>
        <v>0</v>
      </c>
      <c r="AO629">
        <f t="shared" si="226"/>
        <v>0</v>
      </c>
      <c r="AP629">
        <f t="shared" si="227"/>
        <v>0</v>
      </c>
      <c r="AQ629">
        <f t="shared" si="228"/>
        <v>0</v>
      </c>
      <c r="AR629">
        <f t="shared" si="229"/>
        <v>0</v>
      </c>
      <c r="AS629">
        <f t="shared" si="230"/>
        <v>0</v>
      </c>
      <c r="AT629">
        <f t="shared" si="231"/>
        <v>0</v>
      </c>
      <c r="AU629">
        <f t="shared" si="232"/>
        <v>0</v>
      </c>
      <c r="AV629">
        <f t="shared" si="233"/>
        <v>0</v>
      </c>
      <c r="AW629">
        <f t="shared" si="234"/>
        <v>0</v>
      </c>
      <c r="AX629">
        <f t="shared" si="235"/>
        <v>0</v>
      </c>
      <c r="AY629">
        <f t="shared" si="236"/>
        <v>0</v>
      </c>
      <c r="AZ629">
        <f t="shared" si="237"/>
        <v>0</v>
      </c>
      <c r="BA629">
        <f t="shared" si="238"/>
        <v>0</v>
      </c>
      <c r="BB629">
        <f t="shared" si="239"/>
        <v>0</v>
      </c>
      <c r="BC629">
        <f t="shared" si="240"/>
        <v>0</v>
      </c>
      <c r="BD629">
        <f t="shared" si="241"/>
        <v>0</v>
      </c>
      <c r="BE629">
        <f t="shared" si="242"/>
        <v>0</v>
      </c>
      <c r="BF629">
        <f t="shared" si="243"/>
        <v>0</v>
      </c>
      <c r="BG629">
        <f t="shared" si="244"/>
        <v>0</v>
      </c>
      <c r="BH629">
        <f t="shared" si="245"/>
        <v>0</v>
      </c>
      <c r="BI629">
        <f t="shared" si="246"/>
        <v>0</v>
      </c>
      <c r="BJ629">
        <f t="shared" si="247"/>
        <v>0</v>
      </c>
      <c r="BK629" s="356" t="str">
        <f t="shared" si="248"/>
        <v/>
      </c>
      <c r="BL629" s="357">
        <f t="shared" si="249"/>
        <v>0</v>
      </c>
      <c r="BM629" s="358">
        <f t="shared" si="250"/>
        <v>0</v>
      </c>
      <c r="BN629" s="359">
        <f t="shared" si="213"/>
        <v>0</v>
      </c>
      <c r="BO629" s="356" t="str">
        <f t="shared" si="251"/>
        <v/>
      </c>
      <c r="BP629" s="360">
        <f t="shared" si="252"/>
        <v>0</v>
      </c>
      <c r="BQ629" s="358">
        <f t="shared" si="253"/>
        <v>0</v>
      </c>
      <c r="BR629" s="359">
        <f t="shared" si="214"/>
        <v>0</v>
      </c>
      <c r="BS629" s="356" t="str">
        <f t="shared" si="254"/>
        <v/>
      </c>
      <c r="BT629" s="357">
        <f t="shared" si="255"/>
        <v>0</v>
      </c>
      <c r="BU629" s="358">
        <f t="shared" si="256"/>
        <v>0</v>
      </c>
      <c r="BV629" s="359">
        <f t="shared" si="215"/>
        <v>0</v>
      </c>
      <c r="BW629" s="293">
        <f t="shared" si="257"/>
        <v>0</v>
      </c>
      <c r="BX629" s="352" t="str">
        <f>IF(BW629=0,"",
IF(SUM($BW$512:BW629)=1,BY629,
IF($BW$632&gt;SUM($BW$512:BW629),_xlfn.CONCAT(", ",BY629),
IF($BW$632=SUM($BW$512:BW629),_xlfn.CONCAT(" y ",BY629)))))</f>
        <v/>
      </c>
      <c r="BY629" s="120" t="s">
        <v>5355</v>
      </c>
      <c r="BZ629" s="290">
        <f t="shared" si="258"/>
        <v>0</v>
      </c>
      <c r="CA629" s="293">
        <f t="shared" si="216"/>
        <v>0</v>
      </c>
      <c r="CB629" s="283" t="str">
        <f>IF(CA629=0,"",
IF(SUM($CA$512:CA629)=1,CC629,
IF($CA$632&gt;SUM($CA$512:CA629),_xlfn.CONCAT(", ",CC629),
IF($CA$632=SUM($CA$512:CA629),_xlfn.CONCAT(" y ",CC629)))))</f>
        <v/>
      </c>
      <c r="CC629" s="120" t="s">
        <v>5355</v>
      </c>
    </row>
    <row r="630" spans="1:81" ht="15" customHeight="1">
      <c r="A630" s="62"/>
      <c r="B630" s="8"/>
      <c r="C630" s="37" t="s">
        <v>5356</v>
      </c>
      <c r="D630" s="800" t="str">
        <f>IF(CNGE_2026_M1_Secc1_Sub1!$D159="","",CNGE_2026_M1_Secc1_Sub1!$D159)</f>
        <v/>
      </c>
      <c r="E630" s="723"/>
      <c r="F630" s="723"/>
      <c r="G630" s="723"/>
      <c r="H630" s="723"/>
      <c r="I630" s="724"/>
      <c r="J630" s="637" t="str">
        <f t="shared" si="217"/>
        <v/>
      </c>
      <c r="K630" s="637" t="str">
        <f t="shared" si="218"/>
        <v/>
      </c>
      <c r="L630" s="637" t="str">
        <f t="shared" si="219"/>
        <v/>
      </c>
      <c r="M630" s="638"/>
      <c r="N630" s="638"/>
      <c r="O630" s="638"/>
      <c r="P630" s="638"/>
      <c r="Q630" s="638"/>
      <c r="R630" s="638"/>
      <c r="S630" s="638"/>
      <c r="T630" s="638"/>
      <c r="U630" s="638"/>
      <c r="V630" s="638"/>
      <c r="W630" s="638"/>
      <c r="X630" s="638"/>
      <c r="Y630" s="638"/>
      <c r="Z630" s="638"/>
      <c r="AA630" s="638"/>
      <c r="AB630" s="638"/>
      <c r="AC630" s="638"/>
      <c r="AD630" s="638"/>
      <c r="AI630" t="str">
        <f t="shared" si="220"/>
        <v/>
      </c>
      <c r="AJ630">
        <f t="shared" si="221"/>
        <v>0</v>
      </c>
      <c r="AK630">
        <f t="shared" si="222"/>
        <v>0</v>
      </c>
      <c r="AL630">
        <f t="shared" si="223"/>
        <v>0</v>
      </c>
      <c r="AM630">
        <f t="shared" si="224"/>
        <v>0</v>
      </c>
      <c r="AN630">
        <f t="shared" si="225"/>
        <v>0</v>
      </c>
      <c r="AO630">
        <f t="shared" si="226"/>
        <v>0</v>
      </c>
      <c r="AP630">
        <f t="shared" si="227"/>
        <v>0</v>
      </c>
      <c r="AQ630">
        <f t="shared" si="228"/>
        <v>0</v>
      </c>
      <c r="AR630">
        <f t="shared" si="229"/>
        <v>0</v>
      </c>
      <c r="AS630">
        <f t="shared" si="230"/>
        <v>0</v>
      </c>
      <c r="AT630">
        <f t="shared" si="231"/>
        <v>0</v>
      </c>
      <c r="AU630">
        <f t="shared" si="232"/>
        <v>0</v>
      </c>
      <c r="AV630">
        <f t="shared" si="233"/>
        <v>0</v>
      </c>
      <c r="AW630">
        <f t="shared" si="234"/>
        <v>0</v>
      </c>
      <c r="AX630">
        <f t="shared" si="235"/>
        <v>0</v>
      </c>
      <c r="AY630">
        <f t="shared" si="236"/>
        <v>0</v>
      </c>
      <c r="AZ630">
        <f t="shared" si="237"/>
        <v>0</v>
      </c>
      <c r="BA630">
        <f t="shared" si="238"/>
        <v>0</v>
      </c>
      <c r="BB630">
        <f t="shared" si="239"/>
        <v>0</v>
      </c>
      <c r="BC630">
        <f t="shared" si="240"/>
        <v>0</v>
      </c>
      <c r="BD630">
        <f t="shared" si="241"/>
        <v>0</v>
      </c>
      <c r="BE630">
        <f t="shared" si="242"/>
        <v>0</v>
      </c>
      <c r="BF630">
        <f t="shared" si="243"/>
        <v>0</v>
      </c>
      <c r="BG630">
        <f t="shared" si="244"/>
        <v>0</v>
      </c>
      <c r="BH630">
        <f t="shared" si="245"/>
        <v>0</v>
      </c>
      <c r="BI630">
        <f t="shared" si="246"/>
        <v>0</v>
      </c>
      <c r="BJ630">
        <f t="shared" si="247"/>
        <v>0</v>
      </c>
      <c r="BK630" s="356" t="str">
        <f t="shared" si="248"/>
        <v/>
      </c>
      <c r="BL630" s="357">
        <f t="shared" si="249"/>
        <v>0</v>
      </c>
      <c r="BM630" s="358">
        <f t="shared" si="250"/>
        <v>0</v>
      </c>
      <c r="BN630" s="359">
        <f t="shared" si="213"/>
        <v>0</v>
      </c>
      <c r="BO630" s="356" t="str">
        <f t="shared" si="251"/>
        <v/>
      </c>
      <c r="BP630" s="360">
        <f t="shared" si="252"/>
        <v>0</v>
      </c>
      <c r="BQ630" s="358">
        <f t="shared" si="253"/>
        <v>0</v>
      </c>
      <c r="BR630" s="359">
        <f t="shared" si="214"/>
        <v>0</v>
      </c>
      <c r="BS630" s="356" t="str">
        <f t="shared" si="254"/>
        <v/>
      </c>
      <c r="BT630" s="357">
        <f t="shared" si="255"/>
        <v>0</v>
      </c>
      <c r="BU630" s="358">
        <f t="shared" si="256"/>
        <v>0</v>
      </c>
      <c r="BV630" s="359">
        <f t="shared" si="215"/>
        <v>0</v>
      </c>
      <c r="BW630" s="293">
        <f t="shared" si="257"/>
        <v>0</v>
      </c>
      <c r="BX630" s="352" t="str">
        <f>IF(BW630=0,"",
IF(SUM($BW$512:BW630)=1,BY630,
IF($BW$632&gt;SUM($BW$512:BW630),_xlfn.CONCAT(", ",BY630),
IF($BW$632=SUM($BW$512:BW630),_xlfn.CONCAT(" y ",BY630)))))</f>
        <v/>
      </c>
      <c r="BY630" s="120" t="s">
        <v>5357</v>
      </c>
      <c r="BZ630" s="290">
        <f t="shared" si="258"/>
        <v>0</v>
      </c>
      <c r="CA630" s="293">
        <f t="shared" si="216"/>
        <v>0</v>
      </c>
      <c r="CB630" s="283" t="str">
        <f>IF(CA630=0,"",
IF(SUM($CA$512:CA630)=1,CC630,
IF($CA$632&gt;SUM($CA$512:CA630),_xlfn.CONCAT(", ",CC630),
IF($CA$632=SUM($CA$512:CA630),_xlfn.CONCAT(" y ",CC630)))))</f>
        <v/>
      </c>
      <c r="CC630" s="120" t="s">
        <v>5357</v>
      </c>
    </row>
    <row r="631" spans="1:81" ht="15" customHeight="1">
      <c r="A631" s="62"/>
      <c r="B631" s="8"/>
      <c r="C631" s="37" t="s">
        <v>5358</v>
      </c>
      <c r="D631" s="800" t="str">
        <f>IF(CNGE_2026_M1_Secc1_Sub1!$D160="","",CNGE_2026_M1_Secc1_Sub1!$D160)</f>
        <v/>
      </c>
      <c r="E631" s="723"/>
      <c r="F631" s="723"/>
      <c r="G631" s="723"/>
      <c r="H631" s="723"/>
      <c r="I631" s="724"/>
      <c r="J631" s="637" t="str">
        <f t="shared" si="217"/>
        <v/>
      </c>
      <c r="K631" s="637" t="str">
        <f t="shared" si="218"/>
        <v/>
      </c>
      <c r="L631" s="637" t="str">
        <f t="shared" si="219"/>
        <v/>
      </c>
      <c r="M631" s="638"/>
      <c r="N631" s="638"/>
      <c r="O631" s="638"/>
      <c r="P631" s="638"/>
      <c r="Q631" s="638"/>
      <c r="R631" s="638"/>
      <c r="S631" s="638"/>
      <c r="T631" s="638"/>
      <c r="U631" s="638"/>
      <c r="V631" s="638"/>
      <c r="W631" s="638"/>
      <c r="X631" s="638"/>
      <c r="Y631" s="638"/>
      <c r="Z631" s="638"/>
      <c r="AA631" s="638"/>
      <c r="AB631" s="638"/>
      <c r="AC631" s="638"/>
      <c r="AD631" s="638"/>
      <c r="AI631" t="str">
        <f t="shared" si="220"/>
        <v/>
      </c>
      <c r="AJ631">
        <f t="shared" si="221"/>
        <v>0</v>
      </c>
      <c r="AK631">
        <f t="shared" si="222"/>
        <v>0</v>
      </c>
      <c r="AL631">
        <f t="shared" si="223"/>
        <v>0</v>
      </c>
      <c r="AM631">
        <f t="shared" si="224"/>
        <v>0</v>
      </c>
      <c r="AN631">
        <f t="shared" si="225"/>
        <v>0</v>
      </c>
      <c r="AO631">
        <f t="shared" si="226"/>
        <v>0</v>
      </c>
      <c r="AP631">
        <f t="shared" si="227"/>
        <v>0</v>
      </c>
      <c r="AQ631">
        <f t="shared" si="228"/>
        <v>0</v>
      </c>
      <c r="AR631">
        <f t="shared" si="229"/>
        <v>0</v>
      </c>
      <c r="AS631">
        <f t="shared" si="230"/>
        <v>0</v>
      </c>
      <c r="AT631">
        <f t="shared" si="231"/>
        <v>0</v>
      </c>
      <c r="AU631">
        <f t="shared" si="232"/>
        <v>0</v>
      </c>
      <c r="AV631">
        <f t="shared" si="233"/>
        <v>0</v>
      </c>
      <c r="AW631">
        <f t="shared" si="234"/>
        <v>0</v>
      </c>
      <c r="AX631">
        <f t="shared" si="235"/>
        <v>0</v>
      </c>
      <c r="AY631">
        <f t="shared" si="236"/>
        <v>0</v>
      </c>
      <c r="AZ631">
        <f t="shared" si="237"/>
        <v>0</v>
      </c>
      <c r="BA631">
        <f t="shared" si="238"/>
        <v>0</v>
      </c>
      <c r="BB631">
        <f t="shared" si="239"/>
        <v>0</v>
      </c>
      <c r="BC631">
        <f t="shared" si="240"/>
        <v>0</v>
      </c>
      <c r="BD631">
        <f t="shared" si="241"/>
        <v>0</v>
      </c>
      <c r="BE631">
        <f t="shared" si="242"/>
        <v>0</v>
      </c>
      <c r="BF631">
        <f t="shared" si="243"/>
        <v>0</v>
      </c>
      <c r="BG631">
        <f t="shared" si="244"/>
        <v>0</v>
      </c>
      <c r="BH631">
        <f t="shared" si="245"/>
        <v>0</v>
      </c>
      <c r="BI631">
        <f t="shared" si="246"/>
        <v>0</v>
      </c>
      <c r="BJ631">
        <f t="shared" si="247"/>
        <v>0</v>
      </c>
      <c r="BK631" s="356" t="str">
        <f t="shared" si="248"/>
        <v/>
      </c>
      <c r="BL631" s="357">
        <f t="shared" si="249"/>
        <v>0</v>
      </c>
      <c r="BM631" s="358">
        <f t="shared" si="250"/>
        <v>0</v>
      </c>
      <c r="BN631" s="359">
        <f t="shared" si="213"/>
        <v>0</v>
      </c>
      <c r="BO631" s="356" t="str">
        <f t="shared" si="251"/>
        <v/>
      </c>
      <c r="BP631" s="360">
        <f t="shared" si="252"/>
        <v>0</v>
      </c>
      <c r="BQ631" s="358">
        <f t="shared" si="253"/>
        <v>0</v>
      </c>
      <c r="BR631" s="359">
        <f t="shared" si="214"/>
        <v>0</v>
      </c>
      <c r="BS631" s="356" t="str">
        <f t="shared" si="254"/>
        <v/>
      </c>
      <c r="BT631" s="357">
        <f t="shared" si="255"/>
        <v>0</v>
      </c>
      <c r="BU631" s="358">
        <f t="shared" si="256"/>
        <v>0</v>
      </c>
      <c r="BV631" s="359">
        <f t="shared" si="215"/>
        <v>0</v>
      </c>
      <c r="BW631" s="293">
        <f t="shared" si="257"/>
        <v>0</v>
      </c>
      <c r="BX631" s="352" t="str">
        <f>IF(BW631=0,"",
IF(SUM($BW$512:BW631)=1,BY631,
IF($BW$632&gt;SUM($BW$512:BW631),_xlfn.CONCAT(", ",BY631),
IF($BW$632=SUM($BW$512:BW631),_xlfn.CONCAT(" y ",BY631)))))</f>
        <v/>
      </c>
      <c r="BY631" s="120" t="s">
        <v>5359</v>
      </c>
      <c r="BZ631" s="290">
        <f t="shared" si="258"/>
        <v>0</v>
      </c>
      <c r="CA631" s="293">
        <f t="shared" si="216"/>
        <v>0</v>
      </c>
      <c r="CB631" s="283" t="str">
        <f>IF(CA631=0,"",
IF(SUM($CA$512:CA631)=1,CC631,
IF($CA$632&gt;SUM($CA$512:CA631),_xlfn.CONCAT(", ",CC631),
IF($CA$632=SUM($CA$512:CA631),_xlfn.CONCAT(" y ",CC631)))))</f>
        <v/>
      </c>
      <c r="CC631" s="120" t="s">
        <v>5359</v>
      </c>
    </row>
    <row r="632" spans="1:81" ht="15" customHeight="1">
      <c r="A632" s="62"/>
      <c r="B632" s="8"/>
      <c r="C632" s="8"/>
      <c r="D632" s="8"/>
      <c r="E632" s="8"/>
      <c r="F632" s="8"/>
      <c r="G632" s="8"/>
      <c r="H632" s="8"/>
      <c r="I632" s="54" t="s">
        <v>5438</v>
      </c>
      <c r="J632" s="444">
        <f t="shared" ref="J632:AD632" si="259">IF(AND(SUM(J512:J631)=0,COUNTIF(J512:J631,"NS")&gt;0),"NS",IF(AND(SUM(J512:J631)=0,COUNTIF(J512:J631,0)&gt;0),0,IF(AND(SUM(J512:J631)=0,COUNTIF(J512:J631,"NA")&gt;0),"NA",SUM(J512:J631))))</f>
        <v>0</v>
      </c>
      <c r="K632" s="444">
        <f t="shared" si="259"/>
        <v>0</v>
      </c>
      <c r="L632" s="444">
        <f t="shared" si="259"/>
        <v>0</v>
      </c>
      <c r="M632" s="444">
        <f t="shared" si="259"/>
        <v>0</v>
      </c>
      <c r="N632" s="444">
        <f t="shared" si="259"/>
        <v>0</v>
      </c>
      <c r="O632" s="444">
        <f t="shared" si="259"/>
        <v>0</v>
      </c>
      <c r="P632" s="444">
        <f t="shared" si="259"/>
        <v>0</v>
      </c>
      <c r="Q632" s="444">
        <f t="shared" si="259"/>
        <v>0</v>
      </c>
      <c r="R632" s="444">
        <f t="shared" si="259"/>
        <v>0</v>
      </c>
      <c r="S632" s="444">
        <f t="shared" si="259"/>
        <v>0</v>
      </c>
      <c r="T632" s="444">
        <f t="shared" si="259"/>
        <v>0</v>
      </c>
      <c r="U632" s="444">
        <f t="shared" si="259"/>
        <v>0</v>
      </c>
      <c r="V632" s="444">
        <f t="shared" si="259"/>
        <v>0</v>
      </c>
      <c r="W632" s="444">
        <f t="shared" si="259"/>
        <v>0</v>
      </c>
      <c r="X632" s="444">
        <f t="shared" si="259"/>
        <v>0</v>
      </c>
      <c r="Y632" s="444">
        <f t="shared" si="259"/>
        <v>0</v>
      </c>
      <c r="Z632" s="444">
        <f t="shared" si="259"/>
        <v>0</v>
      </c>
      <c r="AA632" s="444">
        <f t="shared" si="259"/>
        <v>0</v>
      </c>
      <c r="AB632" s="444">
        <f t="shared" si="259"/>
        <v>0</v>
      </c>
      <c r="AC632" s="444">
        <f t="shared" si="259"/>
        <v>0</v>
      </c>
      <c r="AD632" s="444">
        <f t="shared" si="259"/>
        <v>0</v>
      </c>
      <c r="AL632" s="242">
        <f>SUM(AL512:AL631)</f>
        <v>0</v>
      </c>
      <c r="AP632" s="242">
        <f>SUM(AP512:AP631)</f>
        <v>0</v>
      </c>
      <c r="AT632" s="242">
        <f>SUM(AT512:AT631)</f>
        <v>0</v>
      </c>
      <c r="AX632" s="242">
        <f>SUM(AX512:AX631)</f>
        <v>0</v>
      </c>
      <c r="BB632" s="242">
        <f>SUM(BB512:BB631)</f>
        <v>0</v>
      </c>
      <c r="BF632" s="242">
        <f>SUM(BF512:BF631)</f>
        <v>0</v>
      </c>
      <c r="BJ632" s="242">
        <f>SUM(BJ512:BJ631)</f>
        <v>0</v>
      </c>
      <c r="BW632" s="285">
        <f>SUM(BW512:BW631)</f>
        <v>0</v>
      </c>
      <c r="BX632" s="285" t="str">
        <f>IF(BW632=0,"",_xlfn.CONCAT(BX512:BX631))</f>
        <v/>
      </c>
      <c r="BY632" s="286" t="str">
        <f>IF(BW632=0,"",
IF(BW632&gt;1,"Favor de revisar la suma y consistencia de totales por filas (numéricos y NS)",
IF(BW632=1,_xlfn.CONCAT("Favor de revisar la sumatoria del total en el numeral: ",BX632),_xlfn.CONCAT("Favor de revisar la sumatoria de los totales en los numerales: ",BX632))))</f>
        <v/>
      </c>
      <c r="CA632" s="285">
        <f>SUM(CA512:CA631)</f>
        <v>0</v>
      </c>
      <c r="CB632" s="285" t="str">
        <f>IF(CA632=0,"",_xlfn.CONCAT(CB512:CB631))</f>
        <v/>
      </c>
      <c r="CC632" s="286" t="str">
        <f>IF(CA632=0,"",
IF(CA632&gt;10,"Favor de ingresar toda la información requerida en la pregunta",
IF(CA632=1,_xlfn.CONCAT("Favor de revisar la información capturada en el numeral: ",CB632),_xlfn.CONCAT("Favor de revisar la información capturada en los numerales: ",CB632))))</f>
        <v/>
      </c>
    </row>
    <row r="633" spans="1:81" ht="15" customHeight="1">
      <c r="A633" s="22"/>
      <c r="B633" s="816" t="str">
        <f>AL637</f>
        <v/>
      </c>
      <c r="C633" s="816"/>
      <c r="D633" s="816"/>
      <c r="E633" s="816"/>
      <c r="F633" s="816"/>
      <c r="G633" s="816"/>
      <c r="H633" s="816"/>
      <c r="I633" s="816"/>
      <c r="J633" s="816"/>
      <c r="K633" s="816"/>
      <c r="L633" s="816"/>
      <c r="M633" s="816"/>
      <c r="N633" s="816"/>
      <c r="O633" s="816"/>
      <c r="P633" s="816"/>
      <c r="Q633" s="816"/>
      <c r="R633" s="816"/>
      <c r="S633" s="816"/>
      <c r="T633" s="816"/>
      <c r="U633" s="816"/>
      <c r="V633" s="816"/>
      <c r="W633" s="816"/>
      <c r="X633" s="816"/>
      <c r="Y633" s="816"/>
      <c r="Z633" s="816"/>
      <c r="AA633" s="816"/>
      <c r="AB633" s="816"/>
      <c r="AC633" s="816"/>
      <c r="AD633" s="816"/>
      <c r="AI633" t="s">
        <v>5439</v>
      </c>
      <c r="AJ633" s="243">
        <f>SUM(AL632,AP632,AT632,AX632,BB632,BF632,BJ632)</f>
        <v>0</v>
      </c>
    </row>
    <row r="634" spans="1:81" ht="45" customHeight="1">
      <c r="A634" s="26"/>
      <c r="B634" s="12"/>
      <c r="C634" s="887" t="s">
        <v>5694</v>
      </c>
      <c r="D634" s="799"/>
      <c r="E634" s="769"/>
      <c r="F634" s="728"/>
      <c r="G634" s="714"/>
      <c r="H634" s="714"/>
      <c r="I634" s="714"/>
      <c r="J634" s="714"/>
      <c r="K634" s="714"/>
      <c r="L634" s="714"/>
      <c r="M634" s="714"/>
      <c r="N634" s="714"/>
      <c r="O634" s="714"/>
      <c r="P634" s="714"/>
      <c r="Q634" s="714"/>
      <c r="R634" s="714"/>
      <c r="S634" s="714"/>
      <c r="T634" s="714"/>
      <c r="U634" s="714"/>
      <c r="V634" s="714"/>
      <c r="W634" s="714"/>
      <c r="X634" s="714"/>
      <c r="Y634" s="714"/>
      <c r="Z634" s="714"/>
      <c r="AA634" s="714"/>
      <c r="AB634" s="714"/>
      <c r="AC634" s="714"/>
      <c r="AD634" s="805"/>
      <c r="AG634" s="618" t="str">
        <f>SUBSTITUTE( SUBSTITUTE( SUBSTITUTE( SUBSTITUTE( SUBSTITUTE( SUBSTITUTE( SUBSTITUTE( SUBSTITUTE( SUBSTITUTE( SUBSTITUTE(F634, "á", "a"), "é", "e"), "í", "i"), "ó", "o"), "ú", "u"), "Á", "A"), "É", "E"), "Í", "I"), "Ó", "O"), "Ú", "U")</f>
        <v/>
      </c>
    </row>
    <row r="635" spans="1:81" ht="15" customHeight="1">
      <c r="A635" s="22"/>
      <c r="B635" s="797" t="str">
        <f>IF(AND(CD512&gt;0,F634=""),"Ha registrado un número mayor a cero en la col. Otro régimen debe anotar el nombre de dicho(s) régimen(es) de contratación","")</f>
        <v/>
      </c>
      <c r="C635" s="797"/>
      <c r="D635" s="797"/>
      <c r="E635" s="797"/>
      <c r="F635" s="797"/>
      <c r="G635" s="797"/>
      <c r="H635" s="797"/>
      <c r="I635" s="797"/>
      <c r="J635" s="797"/>
      <c r="K635" s="797"/>
      <c r="L635" s="797"/>
      <c r="M635" s="797"/>
      <c r="N635" s="797"/>
      <c r="O635" s="797"/>
      <c r="P635" s="797"/>
      <c r="Q635" s="797"/>
      <c r="R635" s="797"/>
      <c r="S635" s="797"/>
      <c r="T635" s="797"/>
      <c r="U635" s="797"/>
      <c r="V635" s="797"/>
      <c r="W635" s="797"/>
      <c r="X635" s="797"/>
      <c r="Y635" s="797"/>
      <c r="Z635" s="797"/>
      <c r="AA635" s="797"/>
      <c r="AB635" s="797"/>
      <c r="AC635" s="797"/>
      <c r="AD635" s="797"/>
      <c r="AE635" s="632"/>
      <c r="AI635" s="848" t="s">
        <v>5695</v>
      </c>
      <c r="AJ635" s="848"/>
      <c r="AK635" s="848"/>
      <c r="AL635" s="848"/>
    </row>
    <row r="636" spans="1:81" ht="24" customHeight="1">
      <c r="A636" s="22"/>
      <c r="B636" s="11"/>
      <c r="C636" s="876" t="s">
        <v>5408</v>
      </c>
      <c r="D636" s="802"/>
      <c r="E636" s="802"/>
      <c r="F636" s="802"/>
      <c r="G636" s="802"/>
      <c r="H636" s="802"/>
      <c r="I636" s="802"/>
      <c r="J636" s="802"/>
      <c r="K636" s="802"/>
      <c r="L636" s="802"/>
      <c r="M636" s="802"/>
      <c r="N636" s="802"/>
      <c r="O636" s="802"/>
      <c r="P636" s="802"/>
      <c r="Q636" s="802"/>
      <c r="R636" s="802"/>
      <c r="S636" s="802"/>
      <c r="T636" s="802"/>
      <c r="U636" s="802"/>
      <c r="V636" s="802"/>
      <c r="W636" s="802"/>
      <c r="X636" s="802"/>
      <c r="Y636" s="802"/>
      <c r="Z636" s="802"/>
      <c r="AA636" s="802"/>
      <c r="AB636" s="802"/>
      <c r="AC636" s="802"/>
      <c r="AD636" s="802"/>
      <c r="AI636" s="659" t="s">
        <v>5109</v>
      </c>
      <c r="AJ636" s="660" t="s">
        <v>5110</v>
      </c>
      <c r="AK636" s="660" t="s">
        <v>5111</v>
      </c>
      <c r="AL636" s="660" t="s">
        <v>5112</v>
      </c>
    </row>
    <row r="637" spans="1:81" ht="60" customHeight="1">
      <c r="A637" s="22"/>
      <c r="B637" s="11"/>
      <c r="C637" s="878"/>
      <c r="D637" s="879"/>
      <c r="E637" s="879"/>
      <c r="F637" s="879"/>
      <c r="G637" s="879"/>
      <c r="H637" s="879"/>
      <c r="I637" s="879"/>
      <c r="J637" s="879"/>
      <c r="K637" s="879"/>
      <c r="L637" s="879"/>
      <c r="M637" s="879"/>
      <c r="N637" s="879"/>
      <c r="O637" s="879"/>
      <c r="P637" s="879"/>
      <c r="Q637" s="879"/>
      <c r="R637" s="879"/>
      <c r="S637" s="879"/>
      <c r="T637" s="879"/>
      <c r="U637" s="879"/>
      <c r="V637" s="879"/>
      <c r="W637" s="879"/>
      <c r="X637" s="879"/>
      <c r="Y637" s="879"/>
      <c r="Z637" s="879"/>
      <c r="AA637" s="879"/>
      <c r="AB637" s="879"/>
      <c r="AC637" s="879"/>
      <c r="AD637" s="880"/>
      <c r="AI637" s="13" t="s">
        <v>5696</v>
      </c>
      <c r="AJ637" s="7" t="s">
        <v>5659</v>
      </c>
      <c r="AK637" s="624" t="str" cm="1">
        <f t="array" ref="AK637">IF(AG634&lt;&gt;"",_xlfn.TEXTJOIN(" / ", TRUE, _xlfn.UNIQUE(IF($AI$637:$AI$640&lt;&gt;"",IF(ISNUMBER(SEARCH(AG634, $AI$637:$AI$640)) + (_xlfn.MAP($AI$637:$AI$640, _xlfn.LAMBDA(_xlpm.r, SUM(--ISNUMBER(SEARCH(_xlfn.TEXTSPLIT(_xlpm.r, ","), AG634))))))&gt;0,$AJ$637:$AJ$640, ""), ""))), "")</f>
        <v/>
      </c>
      <c r="AL637" s="1" t="str">
        <f>IF(AK637 = "", "", "Alerta: Revise el texto ingresado en el Especifique ya que podria existir en las opciones resaltadas en amarillo")</f>
        <v/>
      </c>
    </row>
    <row r="638" spans="1:81" ht="15" customHeight="1">
      <c r="A638" s="22"/>
      <c r="B638" s="843" t="str">
        <f>CC632</f>
        <v/>
      </c>
      <c r="C638" s="678"/>
      <c r="D638" s="678"/>
      <c r="E638" s="678"/>
      <c r="F638" s="678"/>
      <c r="G638" s="678"/>
      <c r="H638" s="678"/>
      <c r="I638" s="678"/>
      <c r="J638" s="678"/>
      <c r="K638" s="678"/>
      <c r="L638" s="678"/>
      <c r="M638" s="678"/>
      <c r="N638" s="678"/>
      <c r="O638" s="678"/>
      <c r="P638" s="678"/>
      <c r="Q638" s="678"/>
      <c r="R638" s="678"/>
      <c r="S638" s="678"/>
      <c r="T638" s="678"/>
      <c r="U638" s="678"/>
      <c r="V638" s="678"/>
      <c r="W638" s="678"/>
      <c r="X638" s="678"/>
      <c r="Y638" s="678"/>
      <c r="Z638" s="678"/>
      <c r="AA638" s="678"/>
      <c r="AB638" s="678"/>
      <c r="AC638" s="678"/>
      <c r="AD638" s="678"/>
      <c r="AI638" s="13" t="s">
        <v>5697</v>
      </c>
      <c r="AJ638" s="7" t="s">
        <v>5660</v>
      </c>
    </row>
    <row r="639" spans="1:81" ht="15" customHeight="1">
      <c r="A639" s="22"/>
      <c r="B639" s="796" t="str">
        <f>IF(SUM(COUNTIF(J512:AD631,"NS"))&lt;&gt;0,"Alerta: debido a que cuenta con registros NS, debe proporcionar una justificación en el area de comentarios al final de la pregunta","")</f>
        <v/>
      </c>
      <c r="C639" s="796"/>
      <c r="D639" s="796"/>
      <c r="E639" s="796"/>
      <c r="F639" s="796"/>
      <c r="G639" s="796"/>
      <c r="H639" s="796"/>
      <c r="I639" s="796"/>
      <c r="J639" s="796"/>
      <c r="K639" s="796"/>
      <c r="L639" s="796"/>
      <c r="M639" s="796"/>
      <c r="N639" s="796"/>
      <c r="O639" s="796"/>
      <c r="P639" s="796"/>
      <c r="Q639" s="796"/>
      <c r="R639" s="796"/>
      <c r="S639" s="796"/>
      <c r="T639" s="796"/>
      <c r="U639" s="796"/>
      <c r="V639" s="796"/>
      <c r="W639" s="796"/>
      <c r="X639" s="796"/>
      <c r="Y639" s="796"/>
      <c r="Z639" s="796"/>
      <c r="AA639" s="796"/>
      <c r="AB639" s="796"/>
      <c r="AC639" s="796"/>
      <c r="AD639" s="796"/>
      <c r="AI639" s="13" t="s">
        <v>5698</v>
      </c>
      <c r="AJ639" s="7" t="s">
        <v>5661</v>
      </c>
    </row>
    <row r="640" spans="1:81" ht="15" customHeight="1">
      <c r="A640" s="22"/>
      <c r="B640" s="797" t="str">
        <f>BY632</f>
        <v/>
      </c>
      <c r="C640" s="797"/>
      <c r="D640" s="797"/>
      <c r="E640" s="797"/>
      <c r="F640" s="797"/>
      <c r="G640" s="797"/>
      <c r="H640" s="797"/>
      <c r="I640" s="797"/>
      <c r="J640" s="797"/>
      <c r="K640" s="797"/>
      <c r="L640" s="797"/>
      <c r="M640" s="797"/>
      <c r="N640" s="797"/>
      <c r="O640" s="797"/>
      <c r="P640" s="797"/>
      <c r="Q640" s="797"/>
      <c r="R640" s="797"/>
      <c r="S640" s="797"/>
      <c r="T640" s="797"/>
      <c r="U640" s="797"/>
      <c r="V640" s="797"/>
      <c r="W640" s="797"/>
      <c r="X640" s="797"/>
      <c r="Y640" s="797"/>
      <c r="Z640" s="797"/>
      <c r="AA640" s="797"/>
      <c r="AB640" s="797"/>
      <c r="AC640" s="797"/>
      <c r="AD640" s="797"/>
      <c r="AI640" s="13" t="s">
        <v>5699</v>
      </c>
      <c r="AJ640" s="7" t="s">
        <v>5662</v>
      </c>
    </row>
    <row r="641" spans="1:108" ht="15" customHeight="1">
      <c r="A641" s="22"/>
      <c r="B641" s="11"/>
      <c r="AI641" s="13"/>
      <c r="AJ641"/>
    </row>
    <row r="642" spans="1:108" ht="15" customHeight="1">
      <c r="A642" s="22"/>
      <c r="B642" s="11"/>
      <c r="AI642" s="13"/>
      <c r="AJ642"/>
    </row>
    <row r="643" spans="1:108" ht="15" customHeight="1">
      <c r="A643" s="22"/>
      <c r="B643" s="11"/>
      <c r="AI643" s="13"/>
    </row>
    <row r="644" spans="1:108" ht="36" customHeight="1">
      <c r="A644" s="30" t="s">
        <v>5700</v>
      </c>
      <c r="B644" s="890" t="s">
        <v>5701</v>
      </c>
      <c r="C644" s="678"/>
      <c r="D644" s="678"/>
      <c r="E644" s="678"/>
      <c r="F644" s="678"/>
      <c r="G644" s="678"/>
      <c r="H644" s="678"/>
      <c r="I644" s="678"/>
      <c r="J644" s="678"/>
      <c r="K644" s="678"/>
      <c r="L644" s="678"/>
      <c r="M644" s="678"/>
      <c r="N644" s="678"/>
      <c r="O644" s="678"/>
      <c r="P644" s="678"/>
      <c r="Q644" s="678"/>
      <c r="R644" s="678"/>
      <c r="S644" s="678"/>
      <c r="T644" s="678"/>
      <c r="U644" s="678"/>
      <c r="V644" s="678"/>
      <c r="W644" s="678"/>
      <c r="X644" s="678"/>
      <c r="Y644" s="678"/>
      <c r="Z644" s="678"/>
      <c r="AA644" s="678"/>
      <c r="AB644" s="678"/>
      <c r="AC644" s="678"/>
      <c r="AD644" s="678"/>
      <c r="AI644" s="13"/>
      <c r="AJ644"/>
    </row>
    <row r="645" spans="1:108" ht="36" customHeight="1">
      <c r="A645" s="30"/>
      <c r="B645" s="45"/>
      <c r="C645" s="877" t="s">
        <v>5702</v>
      </c>
      <c r="D645" s="799"/>
      <c r="E645" s="799"/>
      <c r="F645" s="799"/>
      <c r="G645" s="799"/>
      <c r="H645" s="799"/>
      <c r="I645" s="799"/>
      <c r="J645" s="799"/>
      <c r="K645" s="799"/>
      <c r="L645" s="799"/>
      <c r="M645" s="799"/>
      <c r="N645" s="799"/>
      <c r="O645" s="799"/>
      <c r="P645" s="799"/>
      <c r="Q645" s="799"/>
      <c r="R645" s="799"/>
      <c r="S645" s="799"/>
      <c r="T645" s="799"/>
      <c r="U645" s="799"/>
      <c r="V645" s="799"/>
      <c r="W645" s="799"/>
      <c r="X645" s="799"/>
      <c r="Y645" s="799"/>
      <c r="Z645" s="799"/>
      <c r="AA645" s="799"/>
      <c r="AB645" s="799"/>
      <c r="AC645" s="799"/>
      <c r="AD645" s="799"/>
      <c r="AI645" s="13"/>
      <c r="AJ645"/>
    </row>
    <row r="646" spans="1:108" ht="36" customHeight="1">
      <c r="A646" s="30"/>
      <c r="B646" s="45"/>
      <c r="C646" s="798" t="s">
        <v>5703</v>
      </c>
      <c r="D646" s="799"/>
      <c r="E646" s="799"/>
      <c r="F646" s="799"/>
      <c r="G646" s="799"/>
      <c r="H646" s="799"/>
      <c r="I646" s="799"/>
      <c r="J646" s="799"/>
      <c r="K646" s="799"/>
      <c r="L646" s="799"/>
      <c r="M646" s="799"/>
      <c r="N646" s="799"/>
      <c r="O646" s="799"/>
      <c r="P646" s="799"/>
      <c r="Q646" s="799"/>
      <c r="R646" s="799"/>
      <c r="S646" s="799"/>
      <c r="T646" s="799"/>
      <c r="U646" s="799"/>
      <c r="V646" s="799"/>
      <c r="W646" s="799"/>
      <c r="X646" s="799"/>
      <c r="Y646" s="799"/>
      <c r="Z646" s="799"/>
      <c r="AA646" s="799"/>
      <c r="AB646" s="799"/>
      <c r="AC646" s="799"/>
      <c r="AD646" s="799"/>
      <c r="AI646" s="13"/>
    </row>
    <row r="647" spans="1:108" ht="15" customHeight="1">
      <c r="A647" s="22"/>
      <c r="B647" s="97"/>
      <c r="C647" s="439"/>
      <c r="D647" s="439"/>
      <c r="E647" s="439"/>
      <c r="F647" s="439"/>
      <c r="G647" s="439"/>
      <c r="H647" s="439"/>
      <c r="I647" s="439"/>
      <c r="J647" s="439"/>
      <c r="K647" s="439"/>
      <c r="L647" s="439"/>
      <c r="M647" s="439"/>
      <c r="N647" s="439"/>
      <c r="O647" s="439"/>
      <c r="P647" s="439"/>
      <c r="Q647" s="439"/>
      <c r="R647" s="439"/>
      <c r="S647" s="439"/>
      <c r="T647" s="439"/>
      <c r="U647" s="439"/>
      <c r="V647" s="439"/>
      <c r="W647" s="439"/>
      <c r="X647" s="439"/>
      <c r="Y647" s="439"/>
      <c r="Z647" s="439"/>
      <c r="AA647" s="439"/>
      <c r="AB647" s="439"/>
      <c r="AC647" s="439"/>
      <c r="AD647" s="439"/>
      <c r="AJ647"/>
      <c r="CJ647" s="906" t="s">
        <v>5491</v>
      </c>
      <c r="CK647" s="906"/>
      <c r="CL647" s="906"/>
      <c r="CM647" s="906"/>
      <c r="CN647" s="906"/>
      <c r="CO647" s="906"/>
      <c r="CP647" s="906"/>
      <c r="CQ647" s="906"/>
      <c r="CR647" s="906"/>
      <c r="CS647" s="906"/>
      <c r="CT647" s="906"/>
      <c r="CU647" s="906"/>
      <c r="CV647" s="906"/>
      <c r="CW647" s="906"/>
      <c r="CX647" s="906"/>
      <c r="CY647" s="906"/>
      <c r="CZ647" s="906"/>
      <c r="DA647" s="906"/>
    </row>
    <row r="648" spans="1:108" ht="24" customHeight="1">
      <c r="A648" s="62"/>
      <c r="B648" s="8"/>
      <c r="C648" s="706" t="s">
        <v>5094</v>
      </c>
      <c r="D648" s="817"/>
      <c r="E648" s="817"/>
      <c r="F648" s="817"/>
      <c r="G648" s="817"/>
      <c r="H648" s="817"/>
      <c r="I648" s="813"/>
      <c r="J648" s="706" t="s">
        <v>5704</v>
      </c>
      <c r="K648" s="723"/>
      <c r="L648" s="723"/>
      <c r="M648" s="723"/>
      <c r="N648" s="723"/>
      <c r="O648" s="723"/>
      <c r="P648" s="723"/>
      <c r="Q648" s="723"/>
      <c r="R648" s="723"/>
      <c r="S648" s="723"/>
      <c r="T648" s="723"/>
      <c r="U648" s="723"/>
      <c r="V648" s="723"/>
      <c r="W648" s="723"/>
      <c r="X648" s="723"/>
      <c r="Y648" s="723"/>
      <c r="Z648" s="723"/>
      <c r="AA648" s="723"/>
      <c r="AB648" s="723"/>
      <c r="AC648" s="723"/>
      <c r="AD648" s="724"/>
      <c r="AJ648"/>
      <c r="CD648" s="908" t="s">
        <v>5667</v>
      </c>
      <c r="CE648" s="908"/>
      <c r="CF648" s="909"/>
      <c r="CJ648" s="906" t="s">
        <v>5705</v>
      </c>
      <c r="CK648" s="906"/>
      <c r="CL648" s="906"/>
      <c r="CM648" s="906"/>
      <c r="CN648" s="906"/>
      <c r="CO648" s="906"/>
      <c r="CP648" s="906"/>
      <c r="CQ648" s="906"/>
      <c r="CR648" s="906"/>
      <c r="CS648" s="906"/>
      <c r="CT648" s="906"/>
      <c r="CU648" s="906"/>
      <c r="CV648" s="906"/>
      <c r="CW648" s="906"/>
      <c r="CX648" s="906"/>
      <c r="CY648" s="906"/>
      <c r="CZ648" s="906"/>
      <c r="DA648" s="906"/>
    </row>
    <row r="649" spans="1:108" ht="120" customHeight="1">
      <c r="A649" s="62"/>
      <c r="B649" s="8"/>
      <c r="C649" s="883"/>
      <c r="D649" s="799"/>
      <c r="E649" s="799"/>
      <c r="F649" s="799"/>
      <c r="G649" s="799"/>
      <c r="H649" s="799"/>
      <c r="I649" s="769"/>
      <c r="J649" s="885" t="s">
        <v>5425</v>
      </c>
      <c r="K649" s="872" t="s">
        <v>5650</v>
      </c>
      <c r="L649" s="872" t="s">
        <v>5651</v>
      </c>
      <c r="M649" s="872" t="s">
        <v>5706</v>
      </c>
      <c r="N649" s="781"/>
      <c r="O649" s="782"/>
      <c r="P649" s="872" t="s">
        <v>5707</v>
      </c>
      <c r="Q649" s="781"/>
      <c r="R649" s="782"/>
      <c r="S649" s="872" t="s">
        <v>5708</v>
      </c>
      <c r="T649" s="781"/>
      <c r="U649" s="782"/>
      <c r="V649" s="872" t="s">
        <v>5709</v>
      </c>
      <c r="W649" s="781"/>
      <c r="X649" s="782"/>
      <c r="Y649" s="872" t="s">
        <v>5710</v>
      </c>
      <c r="Z649" s="781"/>
      <c r="AA649" s="782"/>
      <c r="AB649" s="872" t="s">
        <v>5559</v>
      </c>
      <c r="AC649" s="781"/>
      <c r="AD649" s="782"/>
      <c r="BK649" s="904" t="s">
        <v>5664</v>
      </c>
      <c r="BL649" s="904"/>
      <c r="BM649" s="904"/>
      <c r="BN649" s="904"/>
      <c r="BO649" s="903" t="s">
        <v>5665</v>
      </c>
      <c r="BP649" s="903"/>
      <c r="BQ649" s="903"/>
      <c r="BR649" s="903"/>
      <c r="BS649" s="904" t="s">
        <v>5666</v>
      </c>
      <c r="BT649" s="904"/>
      <c r="BU649" s="904"/>
      <c r="BV649" s="904"/>
      <c r="BW649" s="851" t="s">
        <v>5424</v>
      </c>
      <c r="BX649" s="851"/>
      <c r="BY649" s="851"/>
      <c r="CA649" s="905" t="s">
        <v>5105</v>
      </c>
      <c r="CB649" s="905"/>
      <c r="CC649" s="905"/>
      <c r="CD649" s="908" t="s">
        <v>5711</v>
      </c>
      <c r="CE649" s="908"/>
      <c r="CF649" s="908"/>
      <c r="CG649" s="910" t="s">
        <v>5712</v>
      </c>
      <c r="CH649" s="911"/>
      <c r="CI649" s="844"/>
      <c r="CJ649" s="912" t="s">
        <v>5713</v>
      </c>
      <c r="CK649" s="912"/>
      <c r="CL649" s="912"/>
      <c r="CM649" s="906" t="s">
        <v>5714</v>
      </c>
      <c r="CN649" s="906"/>
      <c r="CO649" s="906"/>
      <c r="CP649" s="912" t="s">
        <v>5715</v>
      </c>
      <c r="CQ649" s="912"/>
      <c r="CR649" s="912"/>
      <c r="CS649" s="906" t="s">
        <v>5716</v>
      </c>
      <c r="CT649" s="906"/>
      <c r="CU649" s="906"/>
      <c r="CV649" s="912" t="s">
        <v>5717</v>
      </c>
      <c r="CW649" s="912"/>
      <c r="CX649" s="912"/>
      <c r="CY649" s="906" t="s">
        <v>5718</v>
      </c>
      <c r="CZ649" s="906"/>
      <c r="DA649" s="906"/>
      <c r="DB649" s="907" t="s">
        <v>5719</v>
      </c>
      <c r="DC649" s="845"/>
      <c r="DD649" s="845"/>
    </row>
    <row r="650" spans="1:108" ht="48" customHeight="1">
      <c r="A650" s="62"/>
      <c r="B650" s="8"/>
      <c r="C650" s="814"/>
      <c r="D650" s="781"/>
      <c r="E650" s="781"/>
      <c r="F650" s="781"/>
      <c r="G650" s="781"/>
      <c r="H650" s="781"/>
      <c r="I650" s="782"/>
      <c r="J650" s="863"/>
      <c r="K650" s="863"/>
      <c r="L650" s="863"/>
      <c r="M650" s="442" t="s">
        <v>5668</v>
      </c>
      <c r="N650" s="443" t="s">
        <v>5669</v>
      </c>
      <c r="O650" s="443" t="s">
        <v>5651</v>
      </c>
      <c r="P650" s="442" t="s">
        <v>5668</v>
      </c>
      <c r="Q650" s="443" t="s">
        <v>5669</v>
      </c>
      <c r="R650" s="443" t="s">
        <v>5651</v>
      </c>
      <c r="S650" s="442" t="s">
        <v>5668</v>
      </c>
      <c r="T650" s="443" t="s">
        <v>5669</v>
      </c>
      <c r="U650" s="443" t="s">
        <v>5651</v>
      </c>
      <c r="V650" s="442" t="s">
        <v>5668</v>
      </c>
      <c r="W650" s="443" t="s">
        <v>5669</v>
      </c>
      <c r="X650" s="443" t="s">
        <v>5651</v>
      </c>
      <c r="Y650" s="442" t="s">
        <v>5668</v>
      </c>
      <c r="Z650" s="443" t="s">
        <v>5669</v>
      </c>
      <c r="AA650" s="443" t="s">
        <v>5651</v>
      </c>
      <c r="AB650" s="442" t="s">
        <v>5668</v>
      </c>
      <c r="AC650" s="443" t="s">
        <v>5669</v>
      </c>
      <c r="AD650" s="443" t="s">
        <v>5651</v>
      </c>
      <c r="AI650" t="s">
        <v>5430</v>
      </c>
      <c r="AJ650" t="s">
        <v>5431</v>
      </c>
      <c r="AK650" t="s">
        <v>5432</v>
      </c>
      <c r="AL650" t="s">
        <v>5433</v>
      </c>
      <c r="AM650" t="s">
        <v>5434</v>
      </c>
      <c r="AN650" t="s">
        <v>5435</v>
      </c>
      <c r="AO650" t="s">
        <v>5436</v>
      </c>
      <c r="AP650" t="s">
        <v>5437</v>
      </c>
      <c r="AQ650" t="s">
        <v>5670</v>
      </c>
      <c r="AR650" t="s">
        <v>5671</v>
      </c>
      <c r="AS650" t="s">
        <v>5672</v>
      </c>
      <c r="AT650" t="s">
        <v>5673</v>
      </c>
      <c r="AU650" t="s">
        <v>5674</v>
      </c>
      <c r="AV650" t="s">
        <v>5675</v>
      </c>
      <c r="AW650" t="s">
        <v>5676</v>
      </c>
      <c r="AX650" t="s">
        <v>5677</v>
      </c>
      <c r="AY650" t="s">
        <v>5678</v>
      </c>
      <c r="AZ650" t="s">
        <v>5679</v>
      </c>
      <c r="BA650" t="s">
        <v>5680</v>
      </c>
      <c r="BB650" t="s">
        <v>5681</v>
      </c>
      <c r="BC650" t="s">
        <v>5682</v>
      </c>
      <c r="BD650" t="s">
        <v>5683</v>
      </c>
      <c r="BE650" t="s">
        <v>5684</v>
      </c>
      <c r="BF650" t="s">
        <v>5685</v>
      </c>
      <c r="BG650" t="s">
        <v>5686</v>
      </c>
      <c r="BH650" t="s">
        <v>5687</v>
      </c>
      <c r="BI650" t="s">
        <v>5688</v>
      </c>
      <c r="BJ650" t="s">
        <v>5689</v>
      </c>
      <c r="BK650" s="280" t="s">
        <v>5664</v>
      </c>
      <c r="BL650" s="353" t="s">
        <v>5690</v>
      </c>
      <c r="BM650" s="354" t="s">
        <v>5691</v>
      </c>
      <c r="BN650" s="355" t="s">
        <v>5692</v>
      </c>
      <c r="BO650" s="280" t="s">
        <v>5664</v>
      </c>
      <c r="BP650" s="353" t="s">
        <v>5690</v>
      </c>
      <c r="BQ650" s="354" t="s">
        <v>5691</v>
      </c>
      <c r="BR650" s="355" t="s">
        <v>5692</v>
      </c>
      <c r="BS650" s="280" t="s">
        <v>5664</v>
      </c>
      <c r="BT650" s="353" t="s">
        <v>5690</v>
      </c>
      <c r="BU650" s="354" t="s">
        <v>5691</v>
      </c>
      <c r="BV650" s="355" t="s">
        <v>5692</v>
      </c>
      <c r="BW650" s="351" t="s">
        <v>5114</v>
      </c>
      <c r="BX650" s="311" t="s">
        <v>5115</v>
      </c>
      <c r="BY650" s="281" t="s">
        <v>5116</v>
      </c>
      <c r="BZ650" s="289" t="s">
        <v>5121</v>
      </c>
      <c r="CA650" s="279" t="s">
        <v>5122</v>
      </c>
      <c r="CB650" s="311" t="s">
        <v>5115</v>
      </c>
      <c r="CC650" s="281" t="s">
        <v>5116</v>
      </c>
      <c r="CD650" s="364" t="s">
        <v>5664</v>
      </c>
      <c r="CE650" s="313" t="s">
        <v>5665</v>
      </c>
      <c r="CF650" s="364" t="s">
        <v>5666</v>
      </c>
      <c r="CG650" s="279" t="s">
        <v>5114</v>
      </c>
      <c r="CH650" s="280" t="s">
        <v>5115</v>
      </c>
      <c r="CI650" s="281" t="s">
        <v>5116</v>
      </c>
      <c r="CJ650" s="367" t="s">
        <v>5720</v>
      </c>
      <c r="CK650" s="368" t="s">
        <v>5665</v>
      </c>
      <c r="CL650" s="369" t="s">
        <v>5666</v>
      </c>
      <c r="CM650" s="367" t="s">
        <v>5720</v>
      </c>
      <c r="CN650" s="368" t="s">
        <v>5665</v>
      </c>
      <c r="CO650" s="369" t="s">
        <v>5666</v>
      </c>
      <c r="CP650" s="367" t="s">
        <v>5720</v>
      </c>
      <c r="CQ650" s="368" t="s">
        <v>5665</v>
      </c>
      <c r="CR650" s="369" t="s">
        <v>5666</v>
      </c>
      <c r="CS650" s="367" t="s">
        <v>5720</v>
      </c>
      <c r="CT650" s="368" t="s">
        <v>5665</v>
      </c>
      <c r="CU650" s="369" t="s">
        <v>5666</v>
      </c>
      <c r="CV650" s="367" t="s">
        <v>5720</v>
      </c>
      <c r="CW650" s="368" t="s">
        <v>5665</v>
      </c>
      <c r="CX650" s="369" t="s">
        <v>5666</v>
      </c>
      <c r="CY650" s="367" t="s">
        <v>5720</v>
      </c>
      <c r="CZ650" s="368" t="s">
        <v>5665</v>
      </c>
      <c r="DA650" s="369" t="s">
        <v>5666</v>
      </c>
      <c r="DB650" s="291" t="s">
        <v>5114</v>
      </c>
      <c r="DC650" s="311" t="s">
        <v>5115</v>
      </c>
      <c r="DD650" s="292" t="s">
        <v>5116</v>
      </c>
    </row>
    <row r="651" spans="1:108" ht="15" customHeight="1">
      <c r="A651" s="62"/>
      <c r="B651" s="8"/>
      <c r="C651" s="10" t="s">
        <v>5023</v>
      </c>
      <c r="D651" s="800" t="str">
        <f>IF(CNGE_2026_M1_Secc1_Sub1!$D41="","",CNGE_2026_M1_Secc1_Sub1!$D41)</f>
        <v/>
      </c>
      <c r="E651" s="723"/>
      <c r="F651" s="723"/>
      <c r="G651" s="723"/>
      <c r="H651" s="723"/>
      <c r="I651" s="724"/>
      <c r="J651" s="638"/>
      <c r="K651" s="638"/>
      <c r="L651" s="638"/>
      <c r="M651" s="638"/>
      <c r="N651" s="638"/>
      <c r="O651" s="638"/>
      <c r="P651" s="638"/>
      <c r="Q651" s="638"/>
      <c r="R651" s="638"/>
      <c r="S651" s="638"/>
      <c r="T651" s="638"/>
      <c r="U651" s="638"/>
      <c r="V651" s="638"/>
      <c r="W651" s="638"/>
      <c r="X651" s="638"/>
      <c r="Y651" s="638"/>
      <c r="Z651" s="638"/>
      <c r="AA651" s="638"/>
      <c r="AB651" s="638"/>
      <c r="AC651" s="638"/>
      <c r="AD651" s="638"/>
      <c r="AI651">
        <f>J651</f>
        <v>0</v>
      </c>
      <c r="AJ651">
        <f>COUNTIF(K651:L651,"NS")</f>
        <v>0</v>
      </c>
      <c r="AK651">
        <f>SUM(K651:L651)</f>
        <v>0</v>
      </c>
      <c r="AL651">
        <f>IF(COUNTIF(J651:L651,"NA")=3,0,IF(OR(AND(AI651=0,AJ651&gt;0),AND(AI651="NS",AK651&gt;0), AND(AI651="NS", AJ651=0,AK651=0)), 1, IF(OR(AND(AI651&gt;0,AJ651&gt;1,AI651&gt;AK651), AND(AI651="NS",AJ651=2), AND(AI651="NS",AK651=0,AJ651&gt;0),AI651=AK651), 0, 1)))</f>
        <v>0</v>
      </c>
      <c r="AM651">
        <f>M651</f>
        <v>0</v>
      </c>
      <c r="AN651">
        <f>COUNTIF(N651:O651,"NS")</f>
        <v>0</v>
      </c>
      <c r="AO651">
        <f>SUM(N651:O651)</f>
        <v>0</v>
      </c>
      <c r="AP651">
        <f>IF(COUNTIF(M651:O651,"NA")=3,0,IF(OR(AND(AM651=0,AN651&gt;0),AND(AM651="NS",AO651&gt;0), AND(AM651="NS", AN651=0,AO651=0)), 1, IF(OR(AND(AM651&gt;0,AN651&gt;1,AM651&gt;AO651), AND(AM651="NS",AN651=2), AND(AM651="NS",AO651=0,AN651&gt;0),AM651=AO651), 0, 1)))</f>
        <v>0</v>
      </c>
      <c r="AQ651">
        <f>P651</f>
        <v>0</v>
      </c>
      <c r="AR651">
        <f>COUNTIF(Q651:R651,"NS")</f>
        <v>0</v>
      </c>
      <c r="AS651">
        <f>SUM(Q651:R651)</f>
        <v>0</v>
      </c>
      <c r="AT651">
        <f>IF(COUNTIF(P651:R651,"NA")=3,0,IF(OR(AND(AQ651=0,AR651&gt;0),AND(AQ651="NS",AS651&gt;0), AND(AQ651="NS", AR651=0,AS651=0)), 1, IF(OR(AND(AQ651&gt;0,AR651&gt;1,AQ651&gt;AS651), AND(AQ651="NS",AR651=2), AND(AQ651="NS",AS651=0,AR651&gt;0),AQ651=AS651), 0, 1)))</f>
        <v>0</v>
      </c>
      <c r="AU651">
        <f>S651</f>
        <v>0</v>
      </c>
      <c r="AV651">
        <f>COUNTIF(T651:U651,"NS")</f>
        <v>0</v>
      </c>
      <c r="AW651">
        <f>SUM(T651:U651)</f>
        <v>0</v>
      </c>
      <c r="AX651">
        <f>IF(COUNTIF(S651:U651,"NA")=3,0,IF(OR(AND(AU651=0,AV651&gt;0),AND(AU651="NS",AW651&gt;0), AND(AU651="NS", AV651=0,AW651=0)), 1, IF(OR(AND(AU651&gt;0,AV651&gt;1,AU651&gt;AW651), AND(AU651="NS",AV651=2), AND(AU651="NS",AW651=0,AV651&gt;0),AU651=AW651), 0, 1)))</f>
        <v>0</v>
      </c>
      <c r="AY651">
        <f>V651</f>
        <v>0</v>
      </c>
      <c r="AZ651">
        <f>COUNTIF(W651:X651,"NS")</f>
        <v>0</v>
      </c>
      <c r="BA651">
        <f>SUM(W651:X651)</f>
        <v>0</v>
      </c>
      <c r="BB651">
        <f>IF(COUNTIF(V651:X651,"NA")=3,0,IF(OR(AND(AY651=0,AZ651&gt;0),AND(AY651="NS",BA651&gt;0), AND(AY651="NS", AZ651=0,BA651=0)), 1, IF(OR(AND(AY651&gt;0,AZ651&gt;1,AY651&gt;BA651), AND(AY651="NS",AZ651=2), AND(AY651="NS",BA651=0,AZ651&gt;0),AY651=BA651), 0, 1)))</f>
        <v>0</v>
      </c>
      <c r="BC651">
        <f>Y651</f>
        <v>0</v>
      </c>
      <c r="BD651">
        <f>COUNTIF(Z651:AA651,"NS")</f>
        <v>0</v>
      </c>
      <c r="BE651">
        <f>SUM(Z651:AA651)</f>
        <v>0</v>
      </c>
      <c r="BF651">
        <f>IF(COUNTIF(Y651:AA651,"NA")=3,0,IF(OR(AND(BC651=0,BD651&gt;0),AND(BC651="NS",BE651&gt;0), AND(BC651="NS", BD651=0,BE651=0)), 1, IF(OR(AND(BC651&gt;0,BD651&gt;1,BC651&gt;BE651), AND(BC651="NS",BD651=2), AND(BC651="NS",BE651=0,BD651&gt;0),BC651=BE651), 0, 1)))</f>
        <v>0</v>
      </c>
      <c r="BG651">
        <f>AB651</f>
        <v>0</v>
      </c>
      <c r="BH651">
        <f>COUNTIF(AC651:AD651,"NS")</f>
        <v>0</v>
      </c>
      <c r="BI651">
        <f>SUM(AC651:AD651)</f>
        <v>0</v>
      </c>
      <c r="BJ651">
        <f>IF(COUNTIF(AB651:AD651,"NA")=3,0,IF(OR(AND(BG651=0,BH651&gt;0),AND(BG651="NS",BI651&gt;0), AND(BG651="NS", BH651=0,BI651=0)), 1, IF(OR(AND(BG651&gt;0,BH651&gt;1,BG651&gt;BI651), AND(BG651="NS",BH651=2), AND(BG651="NS",BI651=0,BH651&gt;0),BG651=BI651), 0, 1)))</f>
        <v>0</v>
      </c>
      <c r="BK651" s="356">
        <f>J651</f>
        <v>0</v>
      </c>
      <c r="BL651" s="357">
        <f>COUNTIF(M651,"NS")+COUNTIF(P651,"NS") + COUNTIF(S651,"NS")+ COUNTIF(V651,"NS")+ COUNTIF(Y651,"NS")+ COUNTIF(AB651,"NS")</f>
        <v>0</v>
      </c>
      <c r="BM651" s="358">
        <f>SUM(M651,P651,S651,V651,Y651,AB651)</f>
        <v>0</v>
      </c>
      <c r="BN651" s="359">
        <f>IF(OR(AND(BK651=0, BL651&gt;0),AND(BK651="NS", BM651&gt;0), AND(BK651="NS", BL651=0, BM651=0)), 1, IF(OR(AND(BK651&gt;0, BL651&gt;1,BK651&gt;BM651), AND(BK651="NS", BL651=2), AND(BK651="NS", BM651=0, BL651&gt;0), BK651=BM651), 0, 1))</f>
        <v>0</v>
      </c>
      <c r="BO651" s="356">
        <f>K651</f>
        <v>0</v>
      </c>
      <c r="BP651" s="357">
        <f>COUNTIF(N651,"NS")+COUNTIF(Q651,"NS") + COUNTIF(T651,"NS")+ COUNTIF(W651,"NS")+ COUNTIF(Z651,"NS")+ COUNTIF(AC651,"NS")</f>
        <v>0</v>
      </c>
      <c r="BQ651" s="358">
        <f>SUM(N651,Q651,T651,W651,Z651,AC651)</f>
        <v>0</v>
      </c>
      <c r="BR651" s="359">
        <f>IF(OR(AND(BO651=0, BP651&gt;0),AND(BO651="NS", BQ651&gt;0), AND(BO651="NS", BP651=0, BQ651=0)), 1, IF(OR(AND(BO651&gt;0, BP651&gt;1,BO651&gt;BQ651), AND(BO651="NS", BP651=2), AND(BO651="NS", BQ651=0, BP651&gt;0), BO651=BQ651), 0, 1))</f>
        <v>0</v>
      </c>
      <c r="BS651" s="356">
        <f>L651</f>
        <v>0</v>
      </c>
      <c r="BT651" s="357">
        <f>COUNTIF(O651,"NS")+COUNTIF(R651,"NS") + COUNTIF(U651,"NS")+ COUNTIF(X651,"NS")+ COUNTIF(AA651,"NS")+ COUNTIF(AD651,"NS")</f>
        <v>0</v>
      </c>
      <c r="BU651" s="358">
        <f>SUM(O651,R651,U651,X651,AA651,AD651)</f>
        <v>0</v>
      </c>
      <c r="BV651" s="359">
        <f>IF(OR(AND(BS651=0, BT651&gt;0),AND(BS651="NS", BU651&gt;0), AND(BS651="NS", BT651=0, BU651=0)), 1, IF(OR(AND(BS651&gt;0, BT651&gt;1,BS651&gt;BU651), AND(BS651="NS", BT651=2), AND(BS651="NS", BU651=0, BT651&gt;0), BS651=BU651), 0, 1))</f>
        <v>0</v>
      </c>
      <c r="BW651" s="293">
        <f>IF(SUM(AL651,AP651,AT651,AX651,BB651,BF651,BJ651,BN651,BR651,BV651)=0,0,1)</f>
        <v>0</v>
      </c>
      <c r="BX651" s="352" t="str">
        <f>IF(BW651=0,"",
IF(SUM(BW651:BW651)=1,BY651,
IF(BW771&gt;SUM(BW651:BW651),_xlfn.CONCAT(", ",BY651),
IF(BW771=SUM(BW651:BW651),_xlfn.CONCAT(" y ",BY651)))))</f>
        <v/>
      </c>
      <c r="BY651" s="120" t="s">
        <v>5125</v>
      </c>
      <c r="BZ651" s="290">
        <f>IF(AND(COUNTBLANK(D651)=1,COUNTA(J651:AD651)=0),0,IF(AND(COUNTBLANK(D651)=0,COUNTA(J651:AD651)=21),0,1))</f>
        <v>0</v>
      </c>
      <c r="CA651" s="293">
        <f>IF(BZ651=0,0,1)</f>
        <v>0</v>
      </c>
      <c r="CB651" s="283" t="str">
        <f>IF(CA651=0,"",
IF(SUM(CA651:CA651)=1,CC651,
IF(CA771&gt;SUM(CA651:CA651),_xlfn.CONCAT(", ",CC651),
IF(CA771=SUM(CA651:CA651),_xlfn.CONCAT(" y ",CC651)))))</f>
        <v/>
      </c>
      <c r="CC651" s="120" t="s">
        <v>5125</v>
      </c>
      <c r="CD651" s="365">
        <f>IF(J651="",0,IF(OR(J651="NS",$M376="NS"),0,IF(AND(J651="NA",$M376="NA"),0,IF(J651&gt;=$M376,0,1))))</f>
        <v>0</v>
      </c>
      <c r="CE651" s="366">
        <f t="shared" ref="CE651:CE682" si="260">IF(OR(K651="NS",$S376="NS"),0,IF(AND(K651="NA",$S376="NA"),0,IF(K651&gt;=$S376,0,1)))</f>
        <v>0</v>
      </c>
      <c r="CF651" s="365">
        <f t="shared" ref="CF651:CF682" si="261">IF(OR(L651="NS",$Y376="NS"),0,IF(AND(L651="NA",$Y376="NA"),0,IF(L651&gt;=$Y376,0,1)))</f>
        <v>0</v>
      </c>
      <c r="CG651" s="282">
        <f>IF(SUM(CD651:CF651)=0,0,1)</f>
        <v>0</v>
      </c>
      <c r="CH651" s="283" t="str">
        <f>IF(CG651=0,"",
IF(SUM(CG651:CG651)=1,CI651,
IF(CG771&gt;SUM(CG651:CG651),_xlfn.CONCAT(", ",CI651),
IF(CG771=SUM(CG651:CG651),_xlfn.CONCAT(" y ",CI651)))))</f>
        <v/>
      </c>
      <c r="CI651" s="120" t="s">
        <v>5125</v>
      </c>
      <c r="CJ651" s="370">
        <f>IF(OR(M651="NS",$M376="NS"),0,IF(AND(M651="NA",$M376="NA"),0,IF(M651&lt;=$M376,0,1)))</f>
        <v>0</v>
      </c>
      <c r="CK651" s="371">
        <f>IF(OR(N651="NS",$S376="NS"),0,IF(AND(N651="NA",$S376="NA"),0,IF(N651&lt;=$S376,0,1)))</f>
        <v>0</v>
      </c>
      <c r="CL651" s="372">
        <f>IF(OR(O651="NS",$Y376="NS"),0,IF(AND(O651="NA",$Y376="NA"),0,IF(O651&lt;=$Y376,0,1)))</f>
        <v>0</v>
      </c>
      <c r="CM651" s="370">
        <f>IF(OR(P651="NS",$M376="NS"),0,IF(AND(P651="NA",$M376="NA"),0,IF(P651&lt;=$M376,0,1)))</f>
        <v>0</v>
      </c>
      <c r="CN651" s="371">
        <f>IF(OR(Q651="NS",$S376="NS"),0,IF(AND(Q651="NA",$S376="NA"),0,IF(Q651&lt;=$S376,0,1)))</f>
        <v>0</v>
      </c>
      <c r="CO651" s="372">
        <f>IF(OR(R651="NS",$Y376="NS"),0,IF(AND(R651="NA",$Y376="NA"),0,IF(R651&lt;=$Y376,0,1)))</f>
        <v>0</v>
      </c>
      <c r="CP651" s="370">
        <f>IF(OR(S651="NS",$M376="NS"),0,IF(AND(S651="NA",$M376="NA"),0,IF(S651&lt;=$M376,0,1)))</f>
        <v>0</v>
      </c>
      <c r="CQ651" s="371">
        <f>IF(OR(T651="NS",$S376="NS"),0,IF(AND(T651="NA",$S376="NA"),0,IF(T651&lt;=$S376,0,1)))</f>
        <v>0</v>
      </c>
      <c r="CR651" s="372">
        <f>IF(OR(U651="NS",$Y376="NS"),0,IF(AND(U651="NA",$Y376="NA"),0,IF(U651&lt;=$Y376,0,1)))</f>
        <v>0</v>
      </c>
      <c r="CS651" s="370">
        <f>IF(OR(V651="NS",$M376="NS"),0,IF(AND(V651="NA",$M376="NA"),0,IF(V651&lt;=$M376,0,1)))</f>
        <v>0</v>
      </c>
      <c r="CT651" s="371">
        <f>IF(OR(W651="NS",$S376="NS"),0,IF(AND(W651="NA",$S376="NA"),0,IF(W651&lt;=$S376,0,1)))</f>
        <v>0</v>
      </c>
      <c r="CU651" s="372">
        <f>IF(OR(X651="NS",$Y376="NS"),0,IF(AND(X651="NA",$Y376="NA"),0,IF(X651&lt;=$Y376,0,1)))</f>
        <v>0</v>
      </c>
      <c r="CV651" s="370">
        <f>IF(OR(Y651="NS",$M376="NS"),0,IF(AND(Y651="NA",$M376="NA"),0,IF(Y651&lt;=$M376,0,1)))</f>
        <v>0</v>
      </c>
      <c r="CW651" s="371">
        <f>IF(OR(Z651="NS",$S376="NS"),0,IF(AND(Z651="NA",$S376="NA"),0,IF(Z651&lt;=$S376,0,1)))</f>
        <v>0</v>
      </c>
      <c r="CX651" s="372">
        <f>IF(OR(AA651="NS",$Y376="NS"),0,IF(AND(AA651="NA",$Y376="NA"),0,IF(AA651&lt;=$Y376,0,1)))</f>
        <v>0</v>
      </c>
      <c r="CY651" s="370">
        <f>IF(OR(AB651="NS",$M376="NS"),0,IF(AND(AB651="NA",$M376="NA"),0,IF(AB651&lt;=$M376,0,1)))</f>
        <v>0</v>
      </c>
      <c r="CZ651" s="371">
        <f>IF(OR(AC651="NS",$S376="NS"),0,IF(AND(AC651="NA",$S376="NA"),0,IF(AC651&lt;=$S376,0,1)))</f>
        <v>0</v>
      </c>
      <c r="DA651" s="372">
        <f>IF(OR(AD651="NS",$Y376="NS"),0,IF(AND(AD651="NA",$Y376="NA"),0,IF(AD651&lt;=$Y376,0,1)))</f>
        <v>0</v>
      </c>
      <c r="DB651" s="293">
        <f>IF(SUM(CJ651:DA651)=0,0,1)</f>
        <v>0</v>
      </c>
      <c r="DC651" s="283" t="str">
        <f>IF(DB651=0,"",
IF(SUM(DB651:DB651)=1,DD651,
IF(DB771&gt;SUM(DB651:DB651),_xlfn.CONCAT(", ",DD651),
IF(DB771=SUM(DB651:DB651),_xlfn.CONCAT(" y ",DD651)))))</f>
        <v/>
      </c>
      <c r="DD651" s="52" t="s">
        <v>5125</v>
      </c>
    </row>
    <row r="652" spans="1:108" ht="15" customHeight="1">
      <c r="A652" s="30"/>
      <c r="B652" s="31"/>
      <c r="C652" s="35" t="s">
        <v>5025</v>
      </c>
      <c r="D652" s="800" t="str">
        <f>IF(CNGE_2026_M1_Secc1_Sub1!$D42="","",CNGE_2026_M1_Secc1_Sub1!$D42)</f>
        <v/>
      </c>
      <c r="E652" s="723"/>
      <c r="F652" s="723"/>
      <c r="G652" s="723"/>
      <c r="H652" s="723"/>
      <c r="I652" s="724"/>
      <c r="J652" s="638"/>
      <c r="K652" s="638"/>
      <c r="L652" s="638"/>
      <c r="M652" s="638"/>
      <c r="N652" s="638"/>
      <c r="O652" s="638"/>
      <c r="P652" s="638"/>
      <c r="Q652" s="638"/>
      <c r="R652" s="638"/>
      <c r="S652" s="638"/>
      <c r="T652" s="638"/>
      <c r="U652" s="638"/>
      <c r="V652" s="638"/>
      <c r="W652" s="638"/>
      <c r="X652" s="638"/>
      <c r="Y652" s="638"/>
      <c r="Z652" s="638"/>
      <c r="AA652" s="638"/>
      <c r="AB652" s="638"/>
      <c r="AC652" s="638"/>
      <c r="AD652" s="638"/>
      <c r="AI652">
        <f t="shared" ref="AI652:AI682" si="262">J652</f>
        <v>0</v>
      </c>
      <c r="AJ652">
        <f>COUNTIF(K652:L652,"NS")</f>
        <v>0</v>
      </c>
      <c r="AK652">
        <f t="shared" ref="AK652:AK682" si="263">SUM(K652:L652)</f>
        <v>0</v>
      </c>
      <c r="AL652">
        <f t="shared" ref="AL652:AL682" si="264">IF(COUNTIF(J652:L652,"NA")=3,0,IF(OR(AND(AI652=0,AJ652&gt;0),AND(AI652="NS",AK652&gt;0), AND(AI652="NS", AJ652=0,AK652=0)), 1, IF(OR(AND(AI652&gt;0,AJ652&gt;1,AI652&gt;AK652), AND(AI652="NS",AJ652=2), AND(AI652="NS",AK652=0,AJ652&gt;0),AI652=AK652), 0, 1)))</f>
        <v>0</v>
      </c>
      <c r="AM652">
        <f t="shared" ref="AM652:AM682" si="265">M652</f>
        <v>0</v>
      </c>
      <c r="AN652">
        <f t="shared" ref="AN652:AN682" si="266">COUNTIF(N652:O652,"NS")</f>
        <v>0</v>
      </c>
      <c r="AO652">
        <f t="shared" ref="AO652:AO682" si="267">SUM(N652:O652)</f>
        <v>0</v>
      </c>
      <c r="AP652">
        <f t="shared" ref="AP652:AP682" si="268">IF(COUNTIF(M652:O652,"NA")=3,0,IF(OR(AND(AM652=0,AN652&gt;0),AND(AM652="NS",AO652&gt;0), AND(AM652="NS", AN652=0,AO652=0)), 1, IF(OR(AND(AM652&gt;0,AN652&gt;1,AM652&gt;AO652), AND(AM652="NS",AN652=2), AND(AM652="NS",AO652=0,AN652&gt;0),AM652=AO652), 0, 1)))</f>
        <v>0</v>
      </c>
      <c r="AQ652">
        <f t="shared" ref="AQ652:AQ682" si="269">P652</f>
        <v>0</v>
      </c>
      <c r="AR652">
        <f t="shared" ref="AR652:AR682" si="270">COUNTIF(Q652:R652,"NS")</f>
        <v>0</v>
      </c>
      <c r="AS652">
        <f t="shared" ref="AS652:AS682" si="271">SUM(Q652:R652)</f>
        <v>0</v>
      </c>
      <c r="AT652">
        <f t="shared" ref="AT652:AT682" si="272">IF(COUNTIF(P652:R652,"NA")=3,0,IF(OR(AND(AQ652=0,AR652&gt;0),AND(AQ652="NS",AS652&gt;0), AND(AQ652="NS", AR652=0,AS652=0)), 1, IF(OR(AND(AQ652&gt;0,AR652&gt;1,AQ652&gt;AS652), AND(AQ652="NS",AR652=2), AND(AQ652="NS",AS652=0,AR652&gt;0),AQ652=AS652), 0, 1)))</f>
        <v>0</v>
      </c>
      <c r="AU652">
        <f t="shared" ref="AU652:AU682" si="273">S652</f>
        <v>0</v>
      </c>
      <c r="AV652">
        <f t="shared" ref="AV652:AV682" si="274">COUNTIF(T652:U652,"NS")</f>
        <v>0</v>
      </c>
      <c r="AW652">
        <f t="shared" ref="AW652:AW682" si="275">SUM(T652:U652)</f>
        <v>0</v>
      </c>
      <c r="AX652">
        <f t="shared" ref="AX652:AX682" si="276">IF(COUNTIF(S652:U652,"NA")=3,0,IF(OR(AND(AU652=0,AV652&gt;0),AND(AU652="NS",AW652&gt;0), AND(AU652="NS", AV652=0,AW652=0)), 1, IF(OR(AND(AU652&gt;0,AV652&gt;1,AU652&gt;AW652), AND(AU652="NS",AV652=2), AND(AU652="NS",AW652=0,AV652&gt;0),AU652=AW652), 0, 1)))</f>
        <v>0</v>
      </c>
      <c r="AY652">
        <f t="shared" ref="AY652:AY682" si="277">V652</f>
        <v>0</v>
      </c>
      <c r="AZ652">
        <f t="shared" ref="AZ652:AZ682" si="278">COUNTIF(W652:X652,"NS")</f>
        <v>0</v>
      </c>
      <c r="BA652">
        <f t="shared" ref="BA652:BA682" si="279">SUM(W652:X652)</f>
        <v>0</v>
      </c>
      <c r="BB652">
        <f t="shared" ref="BB652:BB682" si="280">IF(COUNTIF(V652:X652,"NA")=3,0,IF(OR(AND(AY652=0,AZ652&gt;0),AND(AY652="NS",BA652&gt;0), AND(AY652="NS", AZ652=0,BA652=0)), 1, IF(OR(AND(AY652&gt;0,AZ652&gt;1,AY652&gt;BA652), AND(AY652="NS",AZ652=2), AND(AY652="NS",BA652=0,AZ652&gt;0),AY652=BA652), 0, 1)))</f>
        <v>0</v>
      </c>
      <c r="BC652">
        <f t="shared" ref="BC652:BC682" si="281">Y652</f>
        <v>0</v>
      </c>
      <c r="BD652">
        <f t="shared" ref="BD652:BD682" si="282">COUNTIF(Z652:AA652,"NS")</f>
        <v>0</v>
      </c>
      <c r="BE652">
        <f t="shared" ref="BE652:BE682" si="283">SUM(Z652:AA652)</f>
        <v>0</v>
      </c>
      <c r="BF652">
        <f t="shared" ref="BF652:BF682" si="284">IF(COUNTIF(Y652:AA652,"NA")=3,0,IF(OR(AND(BC652=0,BD652&gt;0),AND(BC652="NS",BE652&gt;0), AND(BC652="NS", BD652=0,BE652=0)), 1, IF(OR(AND(BC652&gt;0,BD652&gt;1,BC652&gt;BE652), AND(BC652="NS",BD652=2), AND(BC652="NS",BE652=0,BD652&gt;0),BC652=BE652), 0, 1)))</f>
        <v>0</v>
      </c>
      <c r="BG652">
        <f t="shared" ref="BG652:BG682" si="285">AB652</f>
        <v>0</v>
      </c>
      <c r="BH652">
        <f t="shared" ref="BH652:BH682" si="286">COUNTIF(AC652:AD652,"NS")</f>
        <v>0</v>
      </c>
      <c r="BI652">
        <f t="shared" ref="BI652:BI682" si="287">SUM(AC652:AD652)</f>
        <v>0</v>
      </c>
      <c r="BJ652">
        <f t="shared" ref="BJ652:BJ682" si="288">IF(COUNTIF(AB652:AD652,"NA")=3,0,IF(OR(AND(BG652=0,BH652&gt;0),AND(BG652="NS",BI652&gt;0), AND(BG652="NS", BH652=0,BI652=0)), 1, IF(OR(AND(BG652&gt;0,BH652&gt;1,BG652&gt;BI652), AND(BG652="NS",BH652=2), AND(BG652="NS",BI652=0,BH652&gt;0),BG652=BI652), 0, 1)))</f>
        <v>0</v>
      </c>
      <c r="BK652" s="356">
        <f t="shared" ref="BK652:BK682" si="289">J652</f>
        <v>0</v>
      </c>
      <c r="BL652" s="357">
        <f t="shared" ref="BL652:BL682" si="290">COUNTIF(M652,"NS")+COUNTIF(P652,"NS") + COUNTIF(S652,"NS")+ COUNTIF(V652,"NS")+ COUNTIF(Y652,"NS")+ COUNTIF(AB652,"NS")</f>
        <v>0</v>
      </c>
      <c r="BM652" s="358">
        <f t="shared" ref="BM652:BM682" si="291">SUM(M652,P652,S652,V652,Y652,AB652)</f>
        <v>0</v>
      </c>
      <c r="BN652" s="359">
        <f t="shared" ref="BN652:BN715" si="292">IF(OR(AND(BK652=0, BL652&gt;0),AND(BK652="NS", BM652&gt;0), AND(BK652="NS", BL652=0, BM652=0)), 1, IF(OR(AND(BK652&gt;0, BL652&gt;1,BK652&gt;BM652), AND(BK652="NS", BL652=2), AND(BK652="NS", BM652=0, BL652&gt;0), BK652=BM652), 0, 1))</f>
        <v>0</v>
      </c>
      <c r="BO652" s="356">
        <f t="shared" ref="BO652:BO682" si="293">K652</f>
        <v>0</v>
      </c>
      <c r="BP652" s="357">
        <f t="shared" ref="BP652:BP682" si="294">COUNTIF(N652,"NS")+COUNTIF(Q652,"NS") + COUNTIF(T652,"NS")+ COUNTIF(W652,"NS")+ COUNTIF(Z652,"NS")+ COUNTIF(AC652,"NS")</f>
        <v>0</v>
      </c>
      <c r="BQ652" s="358">
        <f t="shared" ref="BQ652:BQ682" si="295">SUM(N652,Q652,T652,W652,Z652,AC652)</f>
        <v>0</v>
      </c>
      <c r="BR652" s="359">
        <f t="shared" ref="BR652:BR715" si="296">IF(OR(AND(BO652=0, BP652&gt;0),AND(BO652="NS", BQ652&gt;0), AND(BO652="NS", BP652=0, BQ652=0)), 1, IF(OR(AND(BO652&gt;0, BP652&gt;1,BO652&gt;BQ652), AND(BO652="NS", BP652=2), AND(BO652="NS", BQ652=0, BP652&gt;0), BO652=BQ652), 0, 1))</f>
        <v>0</v>
      </c>
      <c r="BS652" s="356">
        <f t="shared" ref="BS652:BS682" si="297">L652</f>
        <v>0</v>
      </c>
      <c r="BT652" s="357">
        <f t="shared" ref="BT652:BT682" si="298">COUNTIF(O652,"NS")+COUNTIF(R652,"NS") + COUNTIF(U652,"NS")+ COUNTIF(X652,"NS")+ COUNTIF(AA652,"NS")+ COUNTIF(AD652,"NS")</f>
        <v>0</v>
      </c>
      <c r="BU652" s="358">
        <f t="shared" ref="BU652:BU682" si="299">SUM(O652,R652,U652,X652,AA652,AD652)</f>
        <v>0</v>
      </c>
      <c r="BV652" s="359">
        <f t="shared" ref="BV652:BV715" si="300">IF(OR(AND(BS652=0, BT652&gt;0),AND(BS652="NS", BU652&gt;0), AND(BS652="NS", BT652=0, BU652=0)), 1, IF(OR(AND(BS652&gt;0, BT652&gt;1,BS652&gt;BU652), AND(BS652="NS", BT652=2), AND(BS652="NS", BU652=0, BT652&gt;0), BS652=BU652), 0, 1))</f>
        <v>0</v>
      </c>
      <c r="BW652" s="293">
        <f t="shared" ref="BW652:BW682" si="301">IF(SUM(AL652,AP652,AT652,AX652,BB652,BF652,BJ652,BN652,BR652,BV652)=0,0,1)</f>
        <v>0</v>
      </c>
      <c r="BX652" s="352" t="str">
        <f>IF(BW652=0,"",
IF(SUM($BW$651:BW652)=1,BY652,
IF($BW$771&gt;SUM($BW$651:BW652),_xlfn.CONCAT(", ",BY652),
IF($BW$771=SUM($BW$651:BW652),_xlfn.CONCAT(" y ",BY652)))))</f>
        <v/>
      </c>
      <c r="BY652" s="120" t="s">
        <v>5127</v>
      </c>
      <c r="BZ652" s="290">
        <f>IF(AND(COUNTBLANK(D652)=1,COUNTA(J652:AD652)=0),0,IF(AND(COUNTBLANK(D652)=0,COUNTA(J652:AD652)=21),0,1))</f>
        <v>0</v>
      </c>
      <c r="CA652" s="293">
        <f t="shared" ref="CA652:CA715" si="302">IF(BZ652=0,0,1)</f>
        <v>0</v>
      </c>
      <c r="CB652" s="283" t="str">
        <f>IF(CA652=0,"",
IF(SUM($CA$651:CA652)=1,CC652,
IF($CA$771&gt;SUM($CA$651:CA652),_xlfn.CONCAT(", ",CC652),
IF($CA$771=SUM($CA$651:CA652),_xlfn.CONCAT(" y ",CC652)))))</f>
        <v/>
      </c>
      <c r="CC652" s="120" t="s">
        <v>5127</v>
      </c>
      <c r="CD652" s="365">
        <f>IF(OR(J652="NS",$M377="NS"),0,IF(AND(J652="NA",$M377="NA"),0,IF(J652&gt;=$M377,0,1)))</f>
        <v>0</v>
      </c>
      <c r="CE652" s="366">
        <f>IF(OR(K652="NS",$S377="NS"),0,IF(AND(K652="NA",$S377="NA"),0,IF(K652&gt;=$S377,0,1)))</f>
        <v>0</v>
      </c>
      <c r="CF652" s="365">
        <f>IF(OR(L652="NS",$Y377="NS"),0,IF(AND(L652="NA",$Y377="NA"),0,IF(L652&gt;=$Y377,0,1)))</f>
        <v>0</v>
      </c>
      <c r="CG652" s="282">
        <f>IF(SUM(CD652:CF652)=0,0,1)</f>
        <v>0</v>
      </c>
      <c r="CH652" s="283" t="str">
        <f>IF(CG652=0,"",
IF(SUM($CG$651:CG652)=1,CI652,
IF($CG$771&gt;SUM($CG$651:CG652),_xlfn.CONCAT(", ",CI652),
IF($CG$771=SUM($CG$651:CG652),_xlfn.CONCAT(" y ",CI652)))))</f>
        <v/>
      </c>
      <c r="CI652" s="120" t="s">
        <v>5127</v>
      </c>
      <c r="CJ652" s="370">
        <f t="shared" ref="CJ652:CJ682" si="303">IF(OR(M652="NS",$M377="NS"),0,IF(AND(M652="NA",$M377="NA"),0,IF(M652&lt;=$M377,0,1)))</f>
        <v>0</v>
      </c>
      <c r="CK652" s="371">
        <f t="shared" ref="CK652:CK682" si="304">IF(OR(N652="NS",$S377="NS"),0,IF(AND(N652="NA",$S377="NA"),0,IF(N652&lt;=$S377,0,1)))</f>
        <v>0</v>
      </c>
      <c r="CL652" s="372">
        <f t="shared" ref="CL652:CL682" si="305">IF(OR(O652="NS",$Y377="NS"),0,IF(AND(O652="NA",$Y377="NA"),0,IF(O652&lt;=$Y377,0,1)))</f>
        <v>0</v>
      </c>
      <c r="CM652" s="370">
        <f t="shared" ref="CM652:CM682" si="306">IF(OR(P652="NS",$M377="NS"),0,IF(AND(P652="NA",$M377="NA"),0,IF(P652&lt;=$M377,0,1)))</f>
        <v>0</v>
      </c>
      <c r="CN652" s="371">
        <f t="shared" ref="CN652:CN682" si="307">IF(OR(Q652="NS",$S377="NS"),0,IF(AND(Q652="NA",$S377="NA"),0,IF(Q652&lt;=$S377,0,1)))</f>
        <v>0</v>
      </c>
      <c r="CO652" s="372">
        <f t="shared" ref="CO652:CO682" si="308">IF(OR(R652="NS",$Y377="NS"),0,IF(AND(R652="NA",$Y377="NA"),0,IF(R652&lt;=$Y377,0,1)))</f>
        <v>0</v>
      </c>
      <c r="CP652" s="370">
        <f t="shared" ref="CP652:CP682" si="309">IF(OR(S652="NS",$M377="NS"),0,IF(AND(S652="NA",$M377="NA"),0,IF(S652&lt;=$M377,0,1)))</f>
        <v>0</v>
      </c>
      <c r="CQ652" s="371">
        <f t="shared" ref="CQ652:CQ682" si="310">IF(OR(T652="NS",$S377="NS"),0,IF(AND(T652="NA",$S377="NA"),0,IF(T652&lt;=$S377,0,1)))</f>
        <v>0</v>
      </c>
      <c r="CR652" s="372">
        <f t="shared" ref="CR652:CR682" si="311">IF(OR(U652="NS",$Y377="NS"),0,IF(AND(U652="NA",$Y377="NA"),0,IF(U652&lt;=$Y377,0,1)))</f>
        <v>0</v>
      </c>
      <c r="CS652" s="370">
        <f t="shared" ref="CS652:CS682" si="312">IF(OR(V652="NS",$M377="NS"),0,IF(AND(V652="NA",$M377="NA"),0,IF(V652&lt;=$M377,0,1)))</f>
        <v>0</v>
      </c>
      <c r="CT652" s="371">
        <f t="shared" ref="CT652:CT682" si="313">IF(OR(W652="NS",$S377="NS"),0,IF(AND(W652="NA",$S377="NA"),0,IF(W652&lt;=$S377,0,1)))</f>
        <v>0</v>
      </c>
      <c r="CU652" s="372">
        <f t="shared" ref="CU652:CU682" si="314">IF(OR(X652="NS",$Y377="NS"),0,IF(AND(X652="NA",$Y377="NA"),0,IF(X652&lt;=$Y377,0,1)))</f>
        <v>0</v>
      </c>
      <c r="CV652" s="370">
        <f t="shared" ref="CV652:CV682" si="315">IF(OR(Y652="NS",$M377="NS"),0,IF(AND(Y652="NA",$M377="NA"),0,IF(Y652&lt;=$M377,0,1)))</f>
        <v>0</v>
      </c>
      <c r="CW652" s="371">
        <f t="shared" ref="CW652:CW682" si="316">IF(OR(Z652="NS",$S377="NS"),0,IF(AND(Z652="NA",$S377="NA"),0,IF(Z652&lt;=$S377,0,1)))</f>
        <v>0</v>
      </c>
      <c r="CX652" s="372">
        <f t="shared" ref="CX652:CX682" si="317">IF(OR(AA652="NS",$Y377="NS"),0,IF(AND(AA652="NA",$Y377="NA"),0,IF(AA652&lt;=$Y377,0,1)))</f>
        <v>0</v>
      </c>
      <c r="CY652" s="370">
        <f t="shared" ref="CY652:CY682" si="318">IF(OR(AB652="NS",$M377="NS"),0,IF(AND(AB652="NA",$M377="NA"),0,IF(AB652&lt;=$M377,0,1)))</f>
        <v>0</v>
      </c>
      <c r="CZ652" s="371">
        <f t="shared" ref="CZ652:CZ682" si="319">IF(OR(AC652="NS",$S377="NS"),0,IF(AND(AC652="NA",$S377="NA"),0,IF(AC652&lt;=$S377,0,1)))</f>
        <v>0</v>
      </c>
      <c r="DA652" s="372">
        <f t="shared" ref="DA652:DA682" si="320">IF(OR(AD652="NS",$Y377="NS"),0,IF(AND(AD652="NA",$Y377="NA"),0,IF(AD652&lt;=$Y377,0,1)))</f>
        <v>0</v>
      </c>
      <c r="DB652" s="293">
        <f t="shared" ref="DB652:DB715" si="321">IF(SUM(CJ652:DA652)=0,0,1)</f>
        <v>0</v>
      </c>
      <c r="DC652" s="283" t="str">
        <f>IF(DB652=0,"",
IF(SUM($DB$651:DB652)=1,DD652,
IF($DB$771&gt;SUM($DB$651:DB652),_xlfn.CONCAT(", ",DD652),
IF($DB$771=SUM($DB$651:DB652),_xlfn.CONCAT(" y ",DD652)))))</f>
        <v/>
      </c>
      <c r="DD652" s="52" t="s">
        <v>5127</v>
      </c>
    </row>
    <row r="653" spans="1:108" ht="15" customHeight="1">
      <c r="A653" s="30"/>
      <c r="B653" s="31"/>
      <c r="C653" s="35" t="s">
        <v>5027</v>
      </c>
      <c r="D653" s="800" t="str">
        <f>IF(CNGE_2026_M1_Secc1_Sub1!$D43="","",CNGE_2026_M1_Secc1_Sub1!$D43)</f>
        <v/>
      </c>
      <c r="E653" s="723"/>
      <c r="F653" s="723"/>
      <c r="G653" s="723"/>
      <c r="H653" s="723"/>
      <c r="I653" s="724"/>
      <c r="J653" s="638"/>
      <c r="K653" s="638"/>
      <c r="L653" s="638"/>
      <c r="M653" s="638"/>
      <c r="N653" s="638"/>
      <c r="O653" s="638"/>
      <c r="P653" s="638"/>
      <c r="Q653" s="638"/>
      <c r="R653" s="638"/>
      <c r="S653" s="638"/>
      <c r="T653" s="638"/>
      <c r="U653" s="638"/>
      <c r="V653" s="638"/>
      <c r="W653" s="638"/>
      <c r="X653" s="638"/>
      <c r="Y653" s="638"/>
      <c r="Z653" s="638"/>
      <c r="AA653" s="638"/>
      <c r="AB653" s="638"/>
      <c r="AC653" s="638"/>
      <c r="AD653" s="638"/>
      <c r="AI653">
        <f t="shared" si="262"/>
        <v>0</v>
      </c>
      <c r="AJ653">
        <f>COUNTIF(K653:L653,"NS")</f>
        <v>0</v>
      </c>
      <c r="AK653">
        <f t="shared" si="263"/>
        <v>0</v>
      </c>
      <c r="AL653">
        <f t="shared" si="264"/>
        <v>0</v>
      </c>
      <c r="AM653">
        <f t="shared" si="265"/>
        <v>0</v>
      </c>
      <c r="AN653">
        <f t="shared" si="266"/>
        <v>0</v>
      </c>
      <c r="AO653">
        <f t="shared" si="267"/>
        <v>0</v>
      </c>
      <c r="AP653">
        <f t="shared" si="268"/>
        <v>0</v>
      </c>
      <c r="AQ653">
        <f t="shared" si="269"/>
        <v>0</v>
      </c>
      <c r="AR653">
        <f t="shared" si="270"/>
        <v>0</v>
      </c>
      <c r="AS653">
        <f t="shared" si="271"/>
        <v>0</v>
      </c>
      <c r="AT653">
        <f t="shared" si="272"/>
        <v>0</v>
      </c>
      <c r="AU653">
        <f t="shared" si="273"/>
        <v>0</v>
      </c>
      <c r="AV653">
        <f t="shared" si="274"/>
        <v>0</v>
      </c>
      <c r="AW653">
        <f t="shared" si="275"/>
        <v>0</v>
      </c>
      <c r="AX653">
        <f t="shared" si="276"/>
        <v>0</v>
      </c>
      <c r="AY653">
        <f t="shared" si="277"/>
        <v>0</v>
      </c>
      <c r="AZ653">
        <f t="shared" si="278"/>
        <v>0</v>
      </c>
      <c r="BA653">
        <f t="shared" si="279"/>
        <v>0</v>
      </c>
      <c r="BB653">
        <f t="shared" si="280"/>
        <v>0</v>
      </c>
      <c r="BC653">
        <f t="shared" si="281"/>
        <v>0</v>
      </c>
      <c r="BD653">
        <f t="shared" si="282"/>
        <v>0</v>
      </c>
      <c r="BE653">
        <f t="shared" si="283"/>
        <v>0</v>
      </c>
      <c r="BF653">
        <f t="shared" si="284"/>
        <v>0</v>
      </c>
      <c r="BG653">
        <f t="shared" si="285"/>
        <v>0</v>
      </c>
      <c r="BH653">
        <f t="shared" si="286"/>
        <v>0</v>
      </c>
      <c r="BI653">
        <f t="shared" si="287"/>
        <v>0</v>
      </c>
      <c r="BJ653">
        <f t="shared" si="288"/>
        <v>0</v>
      </c>
      <c r="BK653" s="356">
        <f t="shared" si="289"/>
        <v>0</v>
      </c>
      <c r="BL653" s="357">
        <f t="shared" si="290"/>
        <v>0</v>
      </c>
      <c r="BM653" s="358">
        <f t="shared" si="291"/>
        <v>0</v>
      </c>
      <c r="BN653" s="359">
        <f t="shared" si="292"/>
        <v>0</v>
      </c>
      <c r="BO653" s="356">
        <f t="shared" si="293"/>
        <v>0</v>
      </c>
      <c r="BP653" s="357">
        <f t="shared" si="294"/>
        <v>0</v>
      </c>
      <c r="BQ653" s="358">
        <f t="shared" si="295"/>
        <v>0</v>
      </c>
      <c r="BR653" s="359">
        <f t="shared" si="296"/>
        <v>0</v>
      </c>
      <c r="BS653" s="356">
        <f t="shared" si="297"/>
        <v>0</v>
      </c>
      <c r="BT653" s="357">
        <f t="shared" si="298"/>
        <v>0</v>
      </c>
      <c r="BU653" s="358">
        <f t="shared" si="299"/>
        <v>0</v>
      </c>
      <c r="BV653" s="359">
        <f t="shared" si="300"/>
        <v>0</v>
      </c>
      <c r="BW653" s="293">
        <f t="shared" si="301"/>
        <v>0</v>
      </c>
      <c r="BX653" s="352" t="str">
        <f>IF(BW653=0,"",
IF(SUM($BW$651:BW653)=1,BY653,
IF($BW$771&gt;SUM($BW$651:BW653),_xlfn.CONCAT(", ",BY653),
IF($BW$771=SUM($BW$651:BW653),_xlfn.CONCAT(" y ",BY653)))))</f>
        <v/>
      </c>
      <c r="BY653" s="120" t="s">
        <v>5129</v>
      </c>
      <c r="BZ653" s="290">
        <f t="shared" ref="BZ653:BZ682" si="322">IF(AND(COUNTBLANK(D653)=1,COUNTA(J653:AD653)=0),0,IF(AND(COUNTBLANK(D653)=0,COUNTA(J653:AD653)=21),0,1))</f>
        <v>0</v>
      </c>
      <c r="CA653" s="293">
        <f t="shared" si="302"/>
        <v>0</v>
      </c>
      <c r="CB653" s="283" t="str">
        <f>IF(CA653=0,"",
IF(SUM($CA$651:CA653)=1,CC653,
IF($CA$771&gt;SUM($CA$651:CA653),_xlfn.CONCAT(", ",CC653),
IF($CA$771=SUM($CA$651:CA653),_xlfn.CONCAT(" y ",CC653)))))</f>
        <v/>
      </c>
      <c r="CC653" s="120" t="s">
        <v>5129</v>
      </c>
      <c r="CD653" s="365">
        <f t="shared" ref="CD653:CD683" si="323">IF(OR(J653="NS",$M378="NS"),0,IF(AND(J653="NA",$M378="NA"),0,IF(J653&gt;=$M378,0,1)))</f>
        <v>0</v>
      </c>
      <c r="CE653" s="366">
        <f t="shared" si="260"/>
        <v>0</v>
      </c>
      <c r="CF653" s="365">
        <f t="shared" si="261"/>
        <v>0</v>
      </c>
      <c r="CG653" s="282">
        <f t="shared" ref="CG653:CG715" si="324">IF(SUM(CD653:CF653)=0,0,1)</f>
        <v>0</v>
      </c>
      <c r="CH653" s="283" t="str">
        <f>IF(CG653=0,"",
IF(SUM($CG$651:CG653)=1,CI653,
IF($CG$771&gt;SUM($CG$651:CG653),_xlfn.CONCAT(", ",CI653),
IF($CG$771=SUM($CG$651:CG653),_xlfn.CONCAT(" y ",CI653)))))</f>
        <v/>
      </c>
      <c r="CI653" s="120" t="s">
        <v>5129</v>
      </c>
      <c r="CJ653" s="370">
        <f t="shared" si="303"/>
        <v>0</v>
      </c>
      <c r="CK653" s="371">
        <f t="shared" si="304"/>
        <v>0</v>
      </c>
      <c r="CL653" s="372">
        <f t="shared" si="305"/>
        <v>0</v>
      </c>
      <c r="CM653" s="370">
        <f t="shared" si="306"/>
        <v>0</v>
      </c>
      <c r="CN653" s="371">
        <f t="shared" si="307"/>
        <v>0</v>
      </c>
      <c r="CO653" s="372">
        <f t="shared" si="308"/>
        <v>0</v>
      </c>
      <c r="CP653" s="370">
        <f t="shared" si="309"/>
        <v>0</v>
      </c>
      <c r="CQ653" s="371">
        <f t="shared" si="310"/>
        <v>0</v>
      </c>
      <c r="CR653" s="372">
        <f t="shared" si="311"/>
        <v>0</v>
      </c>
      <c r="CS653" s="370">
        <f t="shared" si="312"/>
        <v>0</v>
      </c>
      <c r="CT653" s="371">
        <f t="shared" si="313"/>
        <v>0</v>
      </c>
      <c r="CU653" s="372">
        <f t="shared" si="314"/>
        <v>0</v>
      </c>
      <c r="CV653" s="370">
        <f t="shared" si="315"/>
        <v>0</v>
      </c>
      <c r="CW653" s="371">
        <f t="shared" si="316"/>
        <v>0</v>
      </c>
      <c r="CX653" s="372">
        <f t="shared" si="317"/>
        <v>0</v>
      </c>
      <c r="CY653" s="370">
        <f t="shared" si="318"/>
        <v>0</v>
      </c>
      <c r="CZ653" s="371">
        <f t="shared" si="319"/>
        <v>0</v>
      </c>
      <c r="DA653" s="372">
        <f t="shared" si="320"/>
        <v>0</v>
      </c>
      <c r="DB653" s="293">
        <f t="shared" si="321"/>
        <v>0</v>
      </c>
      <c r="DC653" s="283" t="str">
        <f>IF(DB653=0,"",
IF(SUM($DB$651:DB653)=1,DD653,
IF($DB$771&gt;SUM($DB$651:DB653),_xlfn.CONCAT(", ",DD653),
IF($DB$771=SUM($DB$651:DB653),_xlfn.CONCAT(" y ",DD653)))))</f>
        <v/>
      </c>
      <c r="DD653" s="52" t="s">
        <v>5129</v>
      </c>
    </row>
    <row r="654" spans="1:108" ht="15" customHeight="1">
      <c r="A654" s="30"/>
      <c r="B654" s="31"/>
      <c r="C654" s="35" t="s">
        <v>5029</v>
      </c>
      <c r="D654" s="800" t="str">
        <f>IF(CNGE_2026_M1_Secc1_Sub1!$D44="","",CNGE_2026_M1_Secc1_Sub1!$D44)</f>
        <v/>
      </c>
      <c r="E654" s="723"/>
      <c r="F654" s="723"/>
      <c r="G654" s="723"/>
      <c r="H654" s="723"/>
      <c r="I654" s="724"/>
      <c r="J654" s="638"/>
      <c r="K654" s="638"/>
      <c r="L654" s="638"/>
      <c r="M654" s="638"/>
      <c r="N654" s="638"/>
      <c r="O654" s="638"/>
      <c r="P654" s="638"/>
      <c r="Q654" s="638"/>
      <c r="R654" s="638"/>
      <c r="S654" s="638"/>
      <c r="T654" s="638"/>
      <c r="U654" s="638"/>
      <c r="V654" s="638"/>
      <c r="W654" s="638"/>
      <c r="X654" s="638"/>
      <c r="Y654" s="638"/>
      <c r="Z654" s="638"/>
      <c r="AA654" s="638"/>
      <c r="AB654" s="638"/>
      <c r="AC654" s="638"/>
      <c r="AD654" s="638"/>
      <c r="AI654">
        <f t="shared" si="262"/>
        <v>0</v>
      </c>
      <c r="AJ654">
        <f>COUNTIF(K654:L654,"NS")</f>
        <v>0</v>
      </c>
      <c r="AK654">
        <f t="shared" si="263"/>
        <v>0</v>
      </c>
      <c r="AL654">
        <f t="shared" si="264"/>
        <v>0</v>
      </c>
      <c r="AM654">
        <f t="shared" si="265"/>
        <v>0</v>
      </c>
      <c r="AN654">
        <f t="shared" si="266"/>
        <v>0</v>
      </c>
      <c r="AO654">
        <f t="shared" si="267"/>
        <v>0</v>
      </c>
      <c r="AP654">
        <f t="shared" si="268"/>
        <v>0</v>
      </c>
      <c r="AQ654">
        <f t="shared" si="269"/>
        <v>0</v>
      </c>
      <c r="AR654">
        <f t="shared" si="270"/>
        <v>0</v>
      </c>
      <c r="AS654">
        <f t="shared" si="271"/>
        <v>0</v>
      </c>
      <c r="AT654">
        <f t="shared" si="272"/>
        <v>0</v>
      </c>
      <c r="AU654">
        <f t="shared" si="273"/>
        <v>0</v>
      </c>
      <c r="AV654">
        <f t="shared" si="274"/>
        <v>0</v>
      </c>
      <c r="AW654">
        <f t="shared" si="275"/>
        <v>0</v>
      </c>
      <c r="AX654">
        <f t="shared" si="276"/>
        <v>0</v>
      </c>
      <c r="AY654">
        <f t="shared" si="277"/>
        <v>0</v>
      </c>
      <c r="AZ654">
        <f t="shared" si="278"/>
        <v>0</v>
      </c>
      <c r="BA654">
        <f t="shared" si="279"/>
        <v>0</v>
      </c>
      <c r="BB654">
        <f t="shared" si="280"/>
        <v>0</v>
      </c>
      <c r="BC654">
        <f t="shared" si="281"/>
        <v>0</v>
      </c>
      <c r="BD654">
        <f t="shared" si="282"/>
        <v>0</v>
      </c>
      <c r="BE654">
        <f t="shared" si="283"/>
        <v>0</v>
      </c>
      <c r="BF654">
        <f t="shared" si="284"/>
        <v>0</v>
      </c>
      <c r="BG654">
        <f t="shared" si="285"/>
        <v>0</v>
      </c>
      <c r="BH654">
        <f t="shared" si="286"/>
        <v>0</v>
      </c>
      <c r="BI654">
        <f t="shared" si="287"/>
        <v>0</v>
      </c>
      <c r="BJ654">
        <f t="shared" si="288"/>
        <v>0</v>
      </c>
      <c r="BK654" s="356">
        <f t="shared" si="289"/>
        <v>0</v>
      </c>
      <c r="BL654" s="357">
        <f t="shared" si="290"/>
        <v>0</v>
      </c>
      <c r="BM654" s="358">
        <f t="shared" si="291"/>
        <v>0</v>
      </c>
      <c r="BN654" s="359">
        <f t="shared" si="292"/>
        <v>0</v>
      </c>
      <c r="BO654" s="356">
        <f t="shared" si="293"/>
        <v>0</v>
      </c>
      <c r="BP654" s="357">
        <f t="shared" si="294"/>
        <v>0</v>
      </c>
      <c r="BQ654" s="358">
        <f t="shared" si="295"/>
        <v>0</v>
      </c>
      <c r="BR654" s="359">
        <f t="shared" si="296"/>
        <v>0</v>
      </c>
      <c r="BS654" s="356">
        <f t="shared" si="297"/>
        <v>0</v>
      </c>
      <c r="BT654" s="357">
        <f t="shared" si="298"/>
        <v>0</v>
      </c>
      <c r="BU654" s="358">
        <f t="shared" si="299"/>
        <v>0</v>
      </c>
      <c r="BV654" s="359">
        <f t="shared" si="300"/>
        <v>0</v>
      </c>
      <c r="BW654" s="293">
        <f t="shared" si="301"/>
        <v>0</v>
      </c>
      <c r="BX654" s="352" t="str">
        <f>IF(BW654=0,"",
IF(SUM($BW$651:BW654)=1,BY654,
IF($BW$771&gt;SUM($BW$651:BW654),_xlfn.CONCAT(", ",BY654),
IF($BW$771=SUM($BW$651:BW654),_xlfn.CONCAT(" y ",BY654)))))</f>
        <v/>
      </c>
      <c r="BY654" s="120" t="s">
        <v>5131</v>
      </c>
      <c r="BZ654" s="290">
        <f t="shared" si="322"/>
        <v>0</v>
      </c>
      <c r="CA654" s="293">
        <f t="shared" si="302"/>
        <v>0</v>
      </c>
      <c r="CB654" s="283" t="str">
        <f>IF(CA654=0,"",
IF(SUM($CA$651:CA654)=1,CC654,
IF($CA$771&gt;SUM($CA$651:CA654),_xlfn.CONCAT(", ",CC654),
IF($CA$771=SUM($CA$651:CA654),_xlfn.CONCAT(" y ",CC654)))))</f>
        <v/>
      </c>
      <c r="CC654" s="120" t="s">
        <v>5131</v>
      </c>
      <c r="CD654" s="365">
        <f t="shared" si="323"/>
        <v>0</v>
      </c>
      <c r="CE654" s="366">
        <f t="shared" si="260"/>
        <v>0</v>
      </c>
      <c r="CF654" s="365">
        <f t="shared" si="261"/>
        <v>0</v>
      </c>
      <c r="CG654" s="282">
        <f t="shared" si="324"/>
        <v>0</v>
      </c>
      <c r="CH654" s="283" t="str">
        <f>IF(CG654=0,"",
IF(SUM($CG$651:CG654)=1,CI654,
IF($CG$771&gt;SUM($CG$651:CG654),_xlfn.CONCAT(", ",CI654),
IF($CG$771=SUM($CG$651:CG654),_xlfn.CONCAT(" y ",CI654)))))</f>
        <v/>
      </c>
      <c r="CI654" s="120" t="s">
        <v>5131</v>
      </c>
      <c r="CJ654" s="370">
        <f t="shared" si="303"/>
        <v>0</v>
      </c>
      <c r="CK654" s="371">
        <f t="shared" si="304"/>
        <v>0</v>
      </c>
      <c r="CL654" s="372">
        <f t="shared" si="305"/>
        <v>0</v>
      </c>
      <c r="CM654" s="370">
        <f t="shared" si="306"/>
        <v>0</v>
      </c>
      <c r="CN654" s="371">
        <f t="shared" si="307"/>
        <v>0</v>
      </c>
      <c r="CO654" s="372">
        <f t="shared" si="308"/>
        <v>0</v>
      </c>
      <c r="CP654" s="370">
        <f t="shared" si="309"/>
        <v>0</v>
      </c>
      <c r="CQ654" s="371">
        <f t="shared" si="310"/>
        <v>0</v>
      </c>
      <c r="CR654" s="372">
        <f t="shared" si="311"/>
        <v>0</v>
      </c>
      <c r="CS654" s="370">
        <f t="shared" si="312"/>
        <v>0</v>
      </c>
      <c r="CT654" s="371">
        <f t="shared" si="313"/>
        <v>0</v>
      </c>
      <c r="CU654" s="372">
        <f t="shared" si="314"/>
        <v>0</v>
      </c>
      <c r="CV654" s="370">
        <f t="shared" si="315"/>
        <v>0</v>
      </c>
      <c r="CW654" s="371">
        <f t="shared" si="316"/>
        <v>0</v>
      </c>
      <c r="CX654" s="372">
        <f t="shared" si="317"/>
        <v>0</v>
      </c>
      <c r="CY654" s="370">
        <f t="shared" si="318"/>
        <v>0</v>
      </c>
      <c r="CZ654" s="371">
        <f t="shared" si="319"/>
        <v>0</v>
      </c>
      <c r="DA654" s="372">
        <f t="shared" si="320"/>
        <v>0</v>
      </c>
      <c r="DB654" s="293">
        <f t="shared" si="321"/>
        <v>0</v>
      </c>
      <c r="DC654" s="283" t="str">
        <f>IF(DB654=0,"",
IF(SUM($DB$651:DB654)=1,DD654,
IF($DB$771&gt;SUM($DB$651:DB654),_xlfn.CONCAT(", ",DD654),
IF($DB$771=SUM($DB$651:DB654),_xlfn.CONCAT(" y ",DD654)))))</f>
        <v/>
      </c>
      <c r="DD654" s="52" t="s">
        <v>5131</v>
      </c>
    </row>
    <row r="655" spans="1:108" ht="15" customHeight="1">
      <c r="A655" s="30"/>
      <c r="B655" s="31"/>
      <c r="C655" s="35" t="s">
        <v>5031</v>
      </c>
      <c r="D655" s="800" t="str">
        <f>IF(CNGE_2026_M1_Secc1_Sub1!$D45="","",CNGE_2026_M1_Secc1_Sub1!$D45)</f>
        <v/>
      </c>
      <c r="E655" s="723"/>
      <c r="F655" s="723"/>
      <c r="G655" s="723"/>
      <c r="H655" s="723"/>
      <c r="I655" s="724"/>
      <c r="J655" s="638"/>
      <c r="K655" s="638"/>
      <c r="L655" s="638"/>
      <c r="M655" s="638"/>
      <c r="N655" s="638"/>
      <c r="O655" s="638"/>
      <c r="P655" s="638"/>
      <c r="Q655" s="638"/>
      <c r="R655" s="638"/>
      <c r="S655" s="638"/>
      <c r="T655" s="638"/>
      <c r="U655" s="638"/>
      <c r="V655" s="638"/>
      <c r="W655" s="638"/>
      <c r="X655" s="638"/>
      <c r="Y655" s="638"/>
      <c r="Z655" s="638"/>
      <c r="AA655" s="638"/>
      <c r="AB655" s="638"/>
      <c r="AC655" s="638"/>
      <c r="AD655" s="638"/>
      <c r="AI655">
        <f t="shared" si="262"/>
        <v>0</v>
      </c>
      <c r="AJ655">
        <f>COUNTIF(K655:L655,"NS")</f>
        <v>0</v>
      </c>
      <c r="AK655">
        <f t="shared" si="263"/>
        <v>0</v>
      </c>
      <c r="AL655">
        <f t="shared" si="264"/>
        <v>0</v>
      </c>
      <c r="AM655">
        <f t="shared" si="265"/>
        <v>0</v>
      </c>
      <c r="AN655">
        <f t="shared" si="266"/>
        <v>0</v>
      </c>
      <c r="AO655">
        <f t="shared" si="267"/>
        <v>0</v>
      </c>
      <c r="AP655">
        <f t="shared" si="268"/>
        <v>0</v>
      </c>
      <c r="AQ655">
        <f t="shared" si="269"/>
        <v>0</v>
      </c>
      <c r="AR655">
        <f t="shared" si="270"/>
        <v>0</v>
      </c>
      <c r="AS655">
        <f t="shared" si="271"/>
        <v>0</v>
      </c>
      <c r="AT655">
        <f t="shared" si="272"/>
        <v>0</v>
      </c>
      <c r="AU655">
        <f t="shared" si="273"/>
        <v>0</v>
      </c>
      <c r="AV655">
        <f t="shared" si="274"/>
        <v>0</v>
      </c>
      <c r="AW655">
        <f t="shared" si="275"/>
        <v>0</v>
      </c>
      <c r="AX655">
        <f t="shared" si="276"/>
        <v>0</v>
      </c>
      <c r="AY655">
        <f t="shared" si="277"/>
        <v>0</v>
      </c>
      <c r="AZ655">
        <f t="shared" si="278"/>
        <v>0</v>
      </c>
      <c r="BA655">
        <f t="shared" si="279"/>
        <v>0</v>
      </c>
      <c r="BB655">
        <f t="shared" si="280"/>
        <v>0</v>
      </c>
      <c r="BC655">
        <f t="shared" si="281"/>
        <v>0</v>
      </c>
      <c r="BD655">
        <f t="shared" si="282"/>
        <v>0</v>
      </c>
      <c r="BE655">
        <f t="shared" si="283"/>
        <v>0</v>
      </c>
      <c r="BF655">
        <f t="shared" si="284"/>
        <v>0</v>
      </c>
      <c r="BG655">
        <f t="shared" si="285"/>
        <v>0</v>
      </c>
      <c r="BH655">
        <f t="shared" si="286"/>
        <v>0</v>
      </c>
      <c r="BI655">
        <f t="shared" si="287"/>
        <v>0</v>
      </c>
      <c r="BJ655">
        <f t="shared" si="288"/>
        <v>0</v>
      </c>
      <c r="BK655" s="356">
        <f t="shared" si="289"/>
        <v>0</v>
      </c>
      <c r="BL655" s="357">
        <f t="shared" si="290"/>
        <v>0</v>
      </c>
      <c r="BM655" s="358">
        <f t="shared" si="291"/>
        <v>0</v>
      </c>
      <c r="BN655" s="359">
        <f t="shared" si="292"/>
        <v>0</v>
      </c>
      <c r="BO655" s="356">
        <f t="shared" si="293"/>
        <v>0</v>
      </c>
      <c r="BP655" s="357">
        <f t="shared" si="294"/>
        <v>0</v>
      </c>
      <c r="BQ655" s="358">
        <f t="shared" si="295"/>
        <v>0</v>
      </c>
      <c r="BR655" s="359">
        <f t="shared" si="296"/>
        <v>0</v>
      </c>
      <c r="BS655" s="356">
        <f t="shared" si="297"/>
        <v>0</v>
      </c>
      <c r="BT655" s="357">
        <f t="shared" si="298"/>
        <v>0</v>
      </c>
      <c r="BU655" s="358">
        <f t="shared" si="299"/>
        <v>0</v>
      </c>
      <c r="BV655" s="359">
        <f t="shared" si="300"/>
        <v>0</v>
      </c>
      <c r="BW655" s="293">
        <f t="shared" si="301"/>
        <v>0</v>
      </c>
      <c r="BX655" s="352" t="str">
        <f>IF(BW655=0,"",
IF(SUM($BW$651:BW655)=1,BY655,
IF($BW$771&gt;SUM($BW$651:BW655),_xlfn.CONCAT(", ",BY655),
IF($BW$771=SUM($BW$651:BW655),_xlfn.CONCAT(" y ",BY655)))))</f>
        <v/>
      </c>
      <c r="BY655" s="120" t="s">
        <v>5133</v>
      </c>
      <c r="BZ655" s="290">
        <f t="shared" si="322"/>
        <v>0</v>
      </c>
      <c r="CA655" s="293">
        <f t="shared" si="302"/>
        <v>0</v>
      </c>
      <c r="CB655" s="283" t="str">
        <f>IF(CA655=0,"",
IF(SUM($CA$651:CA655)=1,CC655,
IF($CA$771&gt;SUM($CA$651:CA655),_xlfn.CONCAT(", ",CC655),
IF($CA$771=SUM($CA$651:CA655),_xlfn.CONCAT(" y ",CC655)))))</f>
        <v/>
      </c>
      <c r="CC655" s="120" t="s">
        <v>5133</v>
      </c>
      <c r="CD655" s="365">
        <f t="shared" si="323"/>
        <v>0</v>
      </c>
      <c r="CE655" s="366">
        <f t="shared" si="260"/>
        <v>0</v>
      </c>
      <c r="CF655" s="365">
        <f t="shared" si="261"/>
        <v>0</v>
      </c>
      <c r="CG655" s="282">
        <f t="shared" si="324"/>
        <v>0</v>
      </c>
      <c r="CH655" s="283" t="str">
        <f>IF(CG655=0,"",
IF(SUM($CG$651:CG655)=1,CI655,
IF($CG$771&gt;SUM($CG$651:CG655),_xlfn.CONCAT(", ",CI655),
IF($CG$771=SUM($CG$651:CG655),_xlfn.CONCAT(" y ",CI655)))))</f>
        <v/>
      </c>
      <c r="CI655" s="120" t="s">
        <v>5133</v>
      </c>
      <c r="CJ655" s="370">
        <f t="shared" si="303"/>
        <v>0</v>
      </c>
      <c r="CK655" s="371">
        <f t="shared" si="304"/>
        <v>0</v>
      </c>
      <c r="CL655" s="372">
        <f t="shared" si="305"/>
        <v>0</v>
      </c>
      <c r="CM655" s="370">
        <f t="shared" si="306"/>
        <v>0</v>
      </c>
      <c r="CN655" s="371">
        <f t="shared" si="307"/>
        <v>0</v>
      </c>
      <c r="CO655" s="372">
        <f t="shared" si="308"/>
        <v>0</v>
      </c>
      <c r="CP655" s="370">
        <f t="shared" si="309"/>
        <v>0</v>
      </c>
      <c r="CQ655" s="371">
        <f t="shared" si="310"/>
        <v>0</v>
      </c>
      <c r="CR655" s="372">
        <f t="shared" si="311"/>
        <v>0</v>
      </c>
      <c r="CS655" s="370">
        <f t="shared" si="312"/>
        <v>0</v>
      </c>
      <c r="CT655" s="371">
        <f t="shared" si="313"/>
        <v>0</v>
      </c>
      <c r="CU655" s="372">
        <f t="shared" si="314"/>
        <v>0</v>
      </c>
      <c r="CV655" s="370">
        <f t="shared" si="315"/>
        <v>0</v>
      </c>
      <c r="CW655" s="371">
        <f t="shared" si="316"/>
        <v>0</v>
      </c>
      <c r="CX655" s="372">
        <f t="shared" si="317"/>
        <v>0</v>
      </c>
      <c r="CY655" s="370">
        <f t="shared" si="318"/>
        <v>0</v>
      </c>
      <c r="CZ655" s="371">
        <f t="shared" si="319"/>
        <v>0</v>
      </c>
      <c r="DA655" s="372">
        <f t="shared" si="320"/>
        <v>0</v>
      </c>
      <c r="DB655" s="293">
        <f t="shared" si="321"/>
        <v>0</v>
      </c>
      <c r="DC655" s="283" t="str">
        <f>IF(DB655=0,"",
IF(SUM($DB$651:DB655)=1,DD655,
IF($DB$771&gt;SUM($DB$651:DB655),_xlfn.CONCAT(", ",DD655),
IF($DB$771=SUM($DB$651:DB655),_xlfn.CONCAT(" y ",DD655)))))</f>
        <v/>
      </c>
      <c r="DD655" s="52" t="s">
        <v>5133</v>
      </c>
    </row>
    <row r="656" spans="1:108" ht="15" customHeight="1">
      <c r="A656" s="30"/>
      <c r="B656" s="31"/>
      <c r="C656" s="35" t="s">
        <v>5033</v>
      </c>
      <c r="D656" s="800" t="str">
        <f>IF(CNGE_2026_M1_Secc1_Sub1!$D46="","",CNGE_2026_M1_Secc1_Sub1!$D46)</f>
        <v/>
      </c>
      <c r="E656" s="723"/>
      <c r="F656" s="723"/>
      <c r="G656" s="723"/>
      <c r="H656" s="723"/>
      <c r="I656" s="724"/>
      <c r="J656" s="638"/>
      <c r="K656" s="638"/>
      <c r="L656" s="638"/>
      <c r="M656" s="638"/>
      <c r="N656" s="638"/>
      <c r="O656" s="638"/>
      <c r="P656" s="638"/>
      <c r="Q656" s="638"/>
      <c r="R656" s="638"/>
      <c r="S656" s="638"/>
      <c r="T656" s="638"/>
      <c r="U656" s="638"/>
      <c r="V656" s="638"/>
      <c r="W656" s="638"/>
      <c r="X656" s="638"/>
      <c r="Y656" s="638"/>
      <c r="Z656" s="638"/>
      <c r="AA656" s="638"/>
      <c r="AB656" s="638"/>
      <c r="AC656" s="638"/>
      <c r="AD656" s="638"/>
      <c r="AI656">
        <f t="shared" si="262"/>
        <v>0</v>
      </c>
      <c r="AJ656">
        <f t="shared" ref="AJ656:AJ682" si="325">COUNTIF(K656:L656,"NS")</f>
        <v>0</v>
      </c>
      <c r="AK656">
        <f t="shared" si="263"/>
        <v>0</v>
      </c>
      <c r="AL656">
        <f t="shared" si="264"/>
        <v>0</v>
      </c>
      <c r="AM656">
        <f t="shared" si="265"/>
        <v>0</v>
      </c>
      <c r="AN656">
        <f t="shared" si="266"/>
        <v>0</v>
      </c>
      <c r="AO656">
        <f t="shared" si="267"/>
        <v>0</v>
      </c>
      <c r="AP656">
        <f t="shared" si="268"/>
        <v>0</v>
      </c>
      <c r="AQ656">
        <f t="shared" si="269"/>
        <v>0</v>
      </c>
      <c r="AR656">
        <f t="shared" si="270"/>
        <v>0</v>
      </c>
      <c r="AS656">
        <f t="shared" si="271"/>
        <v>0</v>
      </c>
      <c r="AT656">
        <f t="shared" si="272"/>
        <v>0</v>
      </c>
      <c r="AU656">
        <f t="shared" si="273"/>
        <v>0</v>
      </c>
      <c r="AV656">
        <f t="shared" si="274"/>
        <v>0</v>
      </c>
      <c r="AW656">
        <f t="shared" si="275"/>
        <v>0</v>
      </c>
      <c r="AX656">
        <f t="shared" si="276"/>
        <v>0</v>
      </c>
      <c r="AY656">
        <f t="shared" si="277"/>
        <v>0</v>
      </c>
      <c r="AZ656">
        <f t="shared" si="278"/>
        <v>0</v>
      </c>
      <c r="BA656">
        <f t="shared" si="279"/>
        <v>0</v>
      </c>
      <c r="BB656">
        <f t="shared" si="280"/>
        <v>0</v>
      </c>
      <c r="BC656">
        <f t="shared" si="281"/>
        <v>0</v>
      </c>
      <c r="BD656">
        <f t="shared" si="282"/>
        <v>0</v>
      </c>
      <c r="BE656">
        <f t="shared" si="283"/>
        <v>0</v>
      </c>
      <c r="BF656">
        <f t="shared" si="284"/>
        <v>0</v>
      </c>
      <c r="BG656">
        <f t="shared" si="285"/>
        <v>0</v>
      </c>
      <c r="BH656">
        <f t="shared" si="286"/>
        <v>0</v>
      </c>
      <c r="BI656">
        <f t="shared" si="287"/>
        <v>0</v>
      </c>
      <c r="BJ656">
        <f t="shared" si="288"/>
        <v>0</v>
      </c>
      <c r="BK656" s="356">
        <f t="shared" si="289"/>
        <v>0</v>
      </c>
      <c r="BL656" s="357">
        <f t="shared" si="290"/>
        <v>0</v>
      </c>
      <c r="BM656" s="358">
        <f t="shared" si="291"/>
        <v>0</v>
      </c>
      <c r="BN656" s="359">
        <f t="shared" si="292"/>
        <v>0</v>
      </c>
      <c r="BO656" s="356">
        <f t="shared" si="293"/>
        <v>0</v>
      </c>
      <c r="BP656" s="357">
        <f t="shared" si="294"/>
        <v>0</v>
      </c>
      <c r="BQ656" s="358">
        <f t="shared" si="295"/>
        <v>0</v>
      </c>
      <c r="BR656" s="359">
        <f t="shared" si="296"/>
        <v>0</v>
      </c>
      <c r="BS656" s="356">
        <f t="shared" si="297"/>
        <v>0</v>
      </c>
      <c r="BT656" s="357">
        <f t="shared" si="298"/>
        <v>0</v>
      </c>
      <c r="BU656" s="358">
        <f t="shared" si="299"/>
        <v>0</v>
      </c>
      <c r="BV656" s="359">
        <f t="shared" si="300"/>
        <v>0</v>
      </c>
      <c r="BW656" s="293">
        <f t="shared" si="301"/>
        <v>0</v>
      </c>
      <c r="BX656" s="352" t="str">
        <f>IF(BW656=0,"",
IF(SUM($BW$651:BW656)=1,BY656,
IF($BW$771&gt;SUM($BW$651:BW656),_xlfn.CONCAT(", ",BY656),
IF($BW$771=SUM($BW$651:BW656),_xlfn.CONCAT(" y ",BY656)))))</f>
        <v/>
      </c>
      <c r="BY656" s="120" t="s">
        <v>5135</v>
      </c>
      <c r="BZ656" s="290">
        <f t="shared" si="322"/>
        <v>0</v>
      </c>
      <c r="CA656" s="293">
        <f t="shared" si="302"/>
        <v>0</v>
      </c>
      <c r="CB656" s="283" t="str">
        <f>IF(CA656=0,"",
IF(SUM($CA$651:CA656)=1,CC656,
IF($CA$771&gt;SUM($CA$651:CA656),_xlfn.CONCAT(", ",CC656),
IF($CA$771=SUM($CA$651:CA656),_xlfn.CONCAT(" y ",CC656)))))</f>
        <v/>
      </c>
      <c r="CC656" s="120" t="s">
        <v>5135</v>
      </c>
      <c r="CD656" s="365">
        <f t="shared" si="323"/>
        <v>0</v>
      </c>
      <c r="CE656" s="366">
        <f t="shared" si="260"/>
        <v>0</v>
      </c>
      <c r="CF656" s="365">
        <f t="shared" si="261"/>
        <v>0</v>
      </c>
      <c r="CG656" s="282">
        <f t="shared" si="324"/>
        <v>0</v>
      </c>
      <c r="CH656" s="283" t="str">
        <f>IF(CG656=0,"",
IF(SUM($CG$651:CG656)=1,CI656,
IF($CG$771&gt;SUM($CG$651:CG656),_xlfn.CONCAT(", ",CI656),
IF($CG$771=SUM($CG$651:CG656),_xlfn.CONCAT(" y ",CI656)))))</f>
        <v/>
      </c>
      <c r="CI656" s="120" t="s">
        <v>5135</v>
      </c>
      <c r="CJ656" s="370">
        <f t="shared" si="303"/>
        <v>0</v>
      </c>
      <c r="CK656" s="371">
        <f t="shared" si="304"/>
        <v>0</v>
      </c>
      <c r="CL656" s="372">
        <f t="shared" si="305"/>
        <v>0</v>
      </c>
      <c r="CM656" s="370">
        <f t="shared" si="306"/>
        <v>0</v>
      </c>
      <c r="CN656" s="371">
        <f t="shared" si="307"/>
        <v>0</v>
      </c>
      <c r="CO656" s="372">
        <f t="shared" si="308"/>
        <v>0</v>
      </c>
      <c r="CP656" s="370">
        <f t="shared" si="309"/>
        <v>0</v>
      </c>
      <c r="CQ656" s="371">
        <f t="shared" si="310"/>
        <v>0</v>
      </c>
      <c r="CR656" s="372">
        <f t="shared" si="311"/>
        <v>0</v>
      </c>
      <c r="CS656" s="370">
        <f t="shared" si="312"/>
        <v>0</v>
      </c>
      <c r="CT656" s="371">
        <f t="shared" si="313"/>
        <v>0</v>
      </c>
      <c r="CU656" s="372">
        <f t="shared" si="314"/>
        <v>0</v>
      </c>
      <c r="CV656" s="370">
        <f t="shared" si="315"/>
        <v>0</v>
      </c>
      <c r="CW656" s="371">
        <f t="shared" si="316"/>
        <v>0</v>
      </c>
      <c r="CX656" s="372">
        <f t="shared" si="317"/>
        <v>0</v>
      </c>
      <c r="CY656" s="370">
        <f t="shared" si="318"/>
        <v>0</v>
      </c>
      <c r="CZ656" s="371">
        <f t="shared" si="319"/>
        <v>0</v>
      </c>
      <c r="DA656" s="372">
        <f t="shared" si="320"/>
        <v>0</v>
      </c>
      <c r="DB656" s="293">
        <f t="shared" si="321"/>
        <v>0</v>
      </c>
      <c r="DC656" s="283" t="str">
        <f>IF(DB656=0,"",
IF(SUM($DB$651:DB656)=1,DD656,
IF($DB$771&gt;SUM($DB$651:DB656),_xlfn.CONCAT(", ",DD656),
IF($DB$771=SUM($DB$651:DB656),_xlfn.CONCAT(" y ",DD656)))))</f>
        <v/>
      </c>
      <c r="DD656" s="52" t="s">
        <v>5135</v>
      </c>
    </row>
    <row r="657" spans="1:108" ht="15" customHeight="1">
      <c r="A657" s="30"/>
      <c r="B657" s="31"/>
      <c r="C657" s="35" t="s">
        <v>5035</v>
      </c>
      <c r="D657" s="800" t="str">
        <f>IF(CNGE_2026_M1_Secc1_Sub1!$D47="","",CNGE_2026_M1_Secc1_Sub1!$D47)</f>
        <v/>
      </c>
      <c r="E657" s="723"/>
      <c r="F657" s="723"/>
      <c r="G657" s="723"/>
      <c r="H657" s="723"/>
      <c r="I657" s="724"/>
      <c r="J657" s="638"/>
      <c r="K657" s="638"/>
      <c r="L657" s="638"/>
      <c r="M657" s="638"/>
      <c r="N657" s="638"/>
      <c r="O657" s="638"/>
      <c r="P657" s="638"/>
      <c r="Q657" s="638"/>
      <c r="R657" s="638"/>
      <c r="S657" s="638"/>
      <c r="T657" s="638"/>
      <c r="U657" s="638"/>
      <c r="V657" s="638"/>
      <c r="W657" s="638"/>
      <c r="X657" s="638"/>
      <c r="Y657" s="638"/>
      <c r="Z657" s="638"/>
      <c r="AA657" s="638"/>
      <c r="AB657" s="638"/>
      <c r="AC657" s="638"/>
      <c r="AD657" s="638"/>
      <c r="AI657">
        <f t="shared" si="262"/>
        <v>0</v>
      </c>
      <c r="AJ657">
        <f t="shared" si="325"/>
        <v>0</v>
      </c>
      <c r="AK657">
        <f t="shared" si="263"/>
        <v>0</v>
      </c>
      <c r="AL657">
        <f t="shared" si="264"/>
        <v>0</v>
      </c>
      <c r="AM657">
        <f t="shared" si="265"/>
        <v>0</v>
      </c>
      <c r="AN657">
        <f t="shared" si="266"/>
        <v>0</v>
      </c>
      <c r="AO657">
        <f t="shared" si="267"/>
        <v>0</v>
      </c>
      <c r="AP657">
        <f t="shared" si="268"/>
        <v>0</v>
      </c>
      <c r="AQ657">
        <f t="shared" si="269"/>
        <v>0</v>
      </c>
      <c r="AR657">
        <f t="shared" si="270"/>
        <v>0</v>
      </c>
      <c r="AS657">
        <f t="shared" si="271"/>
        <v>0</v>
      </c>
      <c r="AT657">
        <f t="shared" si="272"/>
        <v>0</v>
      </c>
      <c r="AU657">
        <f t="shared" si="273"/>
        <v>0</v>
      </c>
      <c r="AV657">
        <f t="shared" si="274"/>
        <v>0</v>
      </c>
      <c r="AW657">
        <f t="shared" si="275"/>
        <v>0</v>
      </c>
      <c r="AX657">
        <f t="shared" si="276"/>
        <v>0</v>
      </c>
      <c r="AY657">
        <f t="shared" si="277"/>
        <v>0</v>
      </c>
      <c r="AZ657">
        <f t="shared" si="278"/>
        <v>0</v>
      </c>
      <c r="BA657">
        <f t="shared" si="279"/>
        <v>0</v>
      </c>
      <c r="BB657">
        <f t="shared" si="280"/>
        <v>0</v>
      </c>
      <c r="BC657">
        <f t="shared" si="281"/>
        <v>0</v>
      </c>
      <c r="BD657">
        <f t="shared" si="282"/>
        <v>0</v>
      </c>
      <c r="BE657">
        <f t="shared" si="283"/>
        <v>0</v>
      </c>
      <c r="BF657">
        <f t="shared" si="284"/>
        <v>0</v>
      </c>
      <c r="BG657">
        <f t="shared" si="285"/>
        <v>0</v>
      </c>
      <c r="BH657">
        <f t="shared" si="286"/>
        <v>0</v>
      </c>
      <c r="BI657">
        <f t="shared" si="287"/>
        <v>0</v>
      </c>
      <c r="BJ657">
        <f t="shared" si="288"/>
        <v>0</v>
      </c>
      <c r="BK657" s="356">
        <f t="shared" si="289"/>
        <v>0</v>
      </c>
      <c r="BL657" s="357">
        <f t="shared" si="290"/>
        <v>0</v>
      </c>
      <c r="BM657" s="358">
        <f t="shared" si="291"/>
        <v>0</v>
      </c>
      <c r="BN657" s="359">
        <f t="shared" si="292"/>
        <v>0</v>
      </c>
      <c r="BO657" s="356">
        <f t="shared" si="293"/>
        <v>0</v>
      </c>
      <c r="BP657" s="357">
        <f t="shared" si="294"/>
        <v>0</v>
      </c>
      <c r="BQ657" s="358">
        <f t="shared" si="295"/>
        <v>0</v>
      </c>
      <c r="BR657" s="359">
        <f t="shared" si="296"/>
        <v>0</v>
      </c>
      <c r="BS657" s="356">
        <f t="shared" si="297"/>
        <v>0</v>
      </c>
      <c r="BT657" s="357">
        <f t="shared" si="298"/>
        <v>0</v>
      </c>
      <c r="BU657" s="358">
        <f t="shared" si="299"/>
        <v>0</v>
      </c>
      <c r="BV657" s="359">
        <f t="shared" si="300"/>
        <v>0</v>
      </c>
      <c r="BW657" s="293">
        <f t="shared" si="301"/>
        <v>0</v>
      </c>
      <c r="BX657" s="352" t="str">
        <f>IF(BW657=0,"",
IF(SUM($BW$651:BW657)=1,BY657,
IF($BW$771&gt;SUM($BW$651:BW657),_xlfn.CONCAT(", ",BY657),
IF($BW$771=SUM($BW$651:BW657),_xlfn.CONCAT(" y ",BY657)))))</f>
        <v/>
      </c>
      <c r="BY657" s="120" t="s">
        <v>5137</v>
      </c>
      <c r="BZ657" s="290">
        <f t="shared" si="322"/>
        <v>0</v>
      </c>
      <c r="CA657" s="293">
        <f t="shared" si="302"/>
        <v>0</v>
      </c>
      <c r="CB657" s="283" t="str">
        <f>IF(CA657=0,"",
IF(SUM($CA$651:CA657)=1,CC657,
IF($CA$771&gt;SUM($CA$651:CA657),_xlfn.CONCAT(", ",CC657),
IF($CA$771=SUM($CA$651:CA657),_xlfn.CONCAT(" y ",CC657)))))</f>
        <v/>
      </c>
      <c r="CC657" s="120" t="s">
        <v>5137</v>
      </c>
      <c r="CD657" s="365">
        <f t="shared" si="323"/>
        <v>0</v>
      </c>
      <c r="CE657" s="366">
        <f t="shared" si="260"/>
        <v>0</v>
      </c>
      <c r="CF657" s="365">
        <f t="shared" si="261"/>
        <v>0</v>
      </c>
      <c r="CG657" s="282">
        <f t="shared" si="324"/>
        <v>0</v>
      </c>
      <c r="CH657" s="283" t="str">
        <f>IF(CG657=0,"",
IF(SUM($CG$651:CG657)=1,CI657,
IF($CG$771&gt;SUM($CG$651:CG657),_xlfn.CONCAT(", ",CI657),
IF($CG$771=SUM($CG$651:CG657),_xlfn.CONCAT(" y ",CI657)))))</f>
        <v/>
      </c>
      <c r="CI657" s="120" t="s">
        <v>5137</v>
      </c>
      <c r="CJ657" s="370">
        <f t="shared" si="303"/>
        <v>0</v>
      </c>
      <c r="CK657" s="371">
        <f t="shared" si="304"/>
        <v>0</v>
      </c>
      <c r="CL657" s="372">
        <f t="shared" si="305"/>
        <v>0</v>
      </c>
      <c r="CM657" s="370">
        <f t="shared" si="306"/>
        <v>0</v>
      </c>
      <c r="CN657" s="371">
        <f t="shared" si="307"/>
        <v>0</v>
      </c>
      <c r="CO657" s="372">
        <f t="shared" si="308"/>
        <v>0</v>
      </c>
      <c r="CP657" s="370">
        <f t="shared" si="309"/>
        <v>0</v>
      </c>
      <c r="CQ657" s="371">
        <f t="shared" si="310"/>
        <v>0</v>
      </c>
      <c r="CR657" s="372">
        <f t="shared" si="311"/>
        <v>0</v>
      </c>
      <c r="CS657" s="370">
        <f t="shared" si="312"/>
        <v>0</v>
      </c>
      <c r="CT657" s="371">
        <f t="shared" si="313"/>
        <v>0</v>
      </c>
      <c r="CU657" s="372">
        <f t="shared" si="314"/>
        <v>0</v>
      </c>
      <c r="CV657" s="370">
        <f t="shared" si="315"/>
        <v>0</v>
      </c>
      <c r="CW657" s="371">
        <f t="shared" si="316"/>
        <v>0</v>
      </c>
      <c r="CX657" s="372">
        <f t="shared" si="317"/>
        <v>0</v>
      </c>
      <c r="CY657" s="370">
        <f t="shared" si="318"/>
        <v>0</v>
      </c>
      <c r="CZ657" s="371">
        <f t="shared" si="319"/>
        <v>0</v>
      </c>
      <c r="DA657" s="372">
        <f t="shared" si="320"/>
        <v>0</v>
      </c>
      <c r="DB657" s="293">
        <f t="shared" si="321"/>
        <v>0</v>
      </c>
      <c r="DC657" s="283" t="str">
        <f>IF(DB657=0,"",
IF(SUM($DB$651:DB657)=1,DD657,
IF($DB$771&gt;SUM($DB$651:DB657),_xlfn.CONCAT(", ",DD657),
IF($DB$771=SUM($DB$651:DB657),_xlfn.CONCAT(" y ",DD657)))))</f>
        <v/>
      </c>
      <c r="DD657" s="52" t="s">
        <v>5137</v>
      </c>
    </row>
    <row r="658" spans="1:108" ht="15" customHeight="1">
      <c r="A658" s="30"/>
      <c r="B658" s="31"/>
      <c r="C658" s="35" t="s">
        <v>5037</v>
      </c>
      <c r="D658" s="800" t="str">
        <f>IF(CNGE_2026_M1_Secc1_Sub1!$D48="","",CNGE_2026_M1_Secc1_Sub1!$D48)</f>
        <v/>
      </c>
      <c r="E658" s="723"/>
      <c r="F658" s="723"/>
      <c r="G658" s="723"/>
      <c r="H658" s="723"/>
      <c r="I658" s="724"/>
      <c r="J658" s="638"/>
      <c r="K658" s="638"/>
      <c r="L658" s="638"/>
      <c r="M658" s="638"/>
      <c r="N658" s="638"/>
      <c r="O658" s="638"/>
      <c r="P658" s="638"/>
      <c r="Q658" s="638"/>
      <c r="R658" s="638"/>
      <c r="S658" s="638"/>
      <c r="T658" s="638"/>
      <c r="U658" s="638"/>
      <c r="V658" s="638"/>
      <c r="W658" s="638"/>
      <c r="X658" s="638"/>
      <c r="Y658" s="638"/>
      <c r="Z658" s="638"/>
      <c r="AA658" s="638"/>
      <c r="AB658" s="638"/>
      <c r="AC658" s="638"/>
      <c r="AD658" s="638"/>
      <c r="AI658">
        <f t="shared" si="262"/>
        <v>0</v>
      </c>
      <c r="AJ658">
        <f t="shared" si="325"/>
        <v>0</v>
      </c>
      <c r="AK658">
        <f t="shared" si="263"/>
        <v>0</v>
      </c>
      <c r="AL658">
        <f t="shared" si="264"/>
        <v>0</v>
      </c>
      <c r="AM658">
        <f t="shared" si="265"/>
        <v>0</v>
      </c>
      <c r="AN658">
        <f t="shared" si="266"/>
        <v>0</v>
      </c>
      <c r="AO658">
        <f t="shared" si="267"/>
        <v>0</v>
      </c>
      <c r="AP658">
        <f t="shared" si="268"/>
        <v>0</v>
      </c>
      <c r="AQ658">
        <f t="shared" si="269"/>
        <v>0</v>
      </c>
      <c r="AR658">
        <f t="shared" si="270"/>
        <v>0</v>
      </c>
      <c r="AS658">
        <f t="shared" si="271"/>
        <v>0</v>
      </c>
      <c r="AT658">
        <f t="shared" si="272"/>
        <v>0</v>
      </c>
      <c r="AU658">
        <f t="shared" si="273"/>
        <v>0</v>
      </c>
      <c r="AV658">
        <f t="shared" si="274"/>
        <v>0</v>
      </c>
      <c r="AW658">
        <f t="shared" si="275"/>
        <v>0</v>
      </c>
      <c r="AX658">
        <f t="shared" si="276"/>
        <v>0</v>
      </c>
      <c r="AY658">
        <f t="shared" si="277"/>
        <v>0</v>
      </c>
      <c r="AZ658">
        <f t="shared" si="278"/>
        <v>0</v>
      </c>
      <c r="BA658">
        <f t="shared" si="279"/>
        <v>0</v>
      </c>
      <c r="BB658">
        <f t="shared" si="280"/>
        <v>0</v>
      </c>
      <c r="BC658">
        <f t="shared" si="281"/>
        <v>0</v>
      </c>
      <c r="BD658">
        <f t="shared" si="282"/>
        <v>0</v>
      </c>
      <c r="BE658">
        <f t="shared" si="283"/>
        <v>0</v>
      </c>
      <c r="BF658">
        <f t="shared" si="284"/>
        <v>0</v>
      </c>
      <c r="BG658">
        <f t="shared" si="285"/>
        <v>0</v>
      </c>
      <c r="BH658">
        <f t="shared" si="286"/>
        <v>0</v>
      </c>
      <c r="BI658">
        <f t="shared" si="287"/>
        <v>0</v>
      </c>
      <c r="BJ658">
        <f t="shared" si="288"/>
        <v>0</v>
      </c>
      <c r="BK658" s="356">
        <f t="shared" si="289"/>
        <v>0</v>
      </c>
      <c r="BL658" s="357">
        <f t="shared" si="290"/>
        <v>0</v>
      </c>
      <c r="BM658" s="358">
        <f t="shared" si="291"/>
        <v>0</v>
      </c>
      <c r="BN658" s="359">
        <f t="shared" si="292"/>
        <v>0</v>
      </c>
      <c r="BO658" s="356">
        <f t="shared" si="293"/>
        <v>0</v>
      </c>
      <c r="BP658" s="357">
        <f t="shared" si="294"/>
        <v>0</v>
      </c>
      <c r="BQ658" s="358">
        <f t="shared" si="295"/>
        <v>0</v>
      </c>
      <c r="BR658" s="359">
        <f t="shared" si="296"/>
        <v>0</v>
      </c>
      <c r="BS658" s="356">
        <f t="shared" si="297"/>
        <v>0</v>
      </c>
      <c r="BT658" s="357">
        <f t="shared" si="298"/>
        <v>0</v>
      </c>
      <c r="BU658" s="358">
        <f t="shared" si="299"/>
        <v>0</v>
      </c>
      <c r="BV658" s="359">
        <f t="shared" si="300"/>
        <v>0</v>
      </c>
      <c r="BW658" s="293">
        <f t="shared" si="301"/>
        <v>0</v>
      </c>
      <c r="BX658" s="352" t="str">
        <f>IF(BW658=0,"",
IF(SUM($BW$651:BW658)=1,BY658,
IF($BW$771&gt;SUM($BW$651:BW658),_xlfn.CONCAT(", ",BY658),
IF($BW$771=SUM($BW$651:BW658),_xlfn.CONCAT(" y ",BY658)))))</f>
        <v/>
      </c>
      <c r="BY658" s="120" t="s">
        <v>5139</v>
      </c>
      <c r="BZ658" s="290">
        <f t="shared" si="322"/>
        <v>0</v>
      </c>
      <c r="CA658" s="293">
        <f t="shared" si="302"/>
        <v>0</v>
      </c>
      <c r="CB658" s="283" t="str">
        <f>IF(CA658=0,"",
IF(SUM($CA$651:CA658)=1,CC658,
IF($CA$771&gt;SUM($CA$651:CA658),_xlfn.CONCAT(", ",CC658),
IF($CA$771=SUM($CA$651:CA658),_xlfn.CONCAT(" y ",CC658)))))</f>
        <v/>
      </c>
      <c r="CC658" s="120" t="s">
        <v>5139</v>
      </c>
      <c r="CD658" s="365">
        <f t="shared" si="323"/>
        <v>0</v>
      </c>
      <c r="CE658" s="366">
        <f t="shared" si="260"/>
        <v>0</v>
      </c>
      <c r="CF658" s="365">
        <f t="shared" si="261"/>
        <v>0</v>
      </c>
      <c r="CG658" s="282">
        <f t="shared" si="324"/>
        <v>0</v>
      </c>
      <c r="CH658" s="283" t="str">
        <f>IF(CG658=0,"",
IF(SUM($CG$651:CG658)=1,CI658,
IF($CG$771&gt;SUM($CG$651:CG658),_xlfn.CONCAT(", ",CI658),
IF($CG$771=SUM($CG$651:CG658),_xlfn.CONCAT(" y ",CI658)))))</f>
        <v/>
      </c>
      <c r="CI658" s="120" t="s">
        <v>5139</v>
      </c>
      <c r="CJ658" s="370">
        <f t="shared" si="303"/>
        <v>0</v>
      </c>
      <c r="CK658" s="371">
        <f t="shared" si="304"/>
        <v>0</v>
      </c>
      <c r="CL658" s="372">
        <f t="shared" si="305"/>
        <v>0</v>
      </c>
      <c r="CM658" s="370">
        <f t="shared" si="306"/>
        <v>0</v>
      </c>
      <c r="CN658" s="371">
        <f t="shared" si="307"/>
        <v>0</v>
      </c>
      <c r="CO658" s="372">
        <f t="shared" si="308"/>
        <v>0</v>
      </c>
      <c r="CP658" s="370">
        <f t="shared" si="309"/>
        <v>0</v>
      </c>
      <c r="CQ658" s="371">
        <f t="shared" si="310"/>
        <v>0</v>
      </c>
      <c r="CR658" s="372">
        <f t="shared" si="311"/>
        <v>0</v>
      </c>
      <c r="CS658" s="370">
        <f t="shared" si="312"/>
        <v>0</v>
      </c>
      <c r="CT658" s="371">
        <f t="shared" si="313"/>
        <v>0</v>
      </c>
      <c r="CU658" s="372">
        <f t="shared" si="314"/>
        <v>0</v>
      </c>
      <c r="CV658" s="370">
        <f t="shared" si="315"/>
        <v>0</v>
      </c>
      <c r="CW658" s="371">
        <f t="shared" si="316"/>
        <v>0</v>
      </c>
      <c r="CX658" s="372">
        <f t="shared" si="317"/>
        <v>0</v>
      </c>
      <c r="CY658" s="370">
        <f t="shared" si="318"/>
        <v>0</v>
      </c>
      <c r="CZ658" s="371">
        <f t="shared" si="319"/>
        <v>0</v>
      </c>
      <c r="DA658" s="372">
        <f t="shared" si="320"/>
        <v>0</v>
      </c>
      <c r="DB658" s="293">
        <f t="shared" si="321"/>
        <v>0</v>
      </c>
      <c r="DC658" s="283" t="str">
        <f>IF(DB658=0,"",
IF(SUM($DB$651:DB658)=1,DD658,
IF($DB$771&gt;SUM($DB$651:DB658),_xlfn.CONCAT(", ",DD658),
IF($DB$771=SUM($DB$651:DB658),_xlfn.CONCAT(" y ",DD658)))))</f>
        <v/>
      </c>
      <c r="DD658" s="52" t="s">
        <v>5139</v>
      </c>
    </row>
    <row r="659" spans="1:108" ht="15" customHeight="1">
      <c r="A659" s="30"/>
      <c r="B659" s="31"/>
      <c r="C659" s="35" t="s">
        <v>5039</v>
      </c>
      <c r="D659" s="800" t="str">
        <f>IF(CNGE_2026_M1_Secc1_Sub1!$D49="","",CNGE_2026_M1_Secc1_Sub1!$D49)</f>
        <v/>
      </c>
      <c r="E659" s="723"/>
      <c r="F659" s="723"/>
      <c r="G659" s="723"/>
      <c r="H659" s="723"/>
      <c r="I659" s="724"/>
      <c r="J659" s="638"/>
      <c r="K659" s="638"/>
      <c r="L659" s="638"/>
      <c r="M659" s="638"/>
      <c r="N659" s="638"/>
      <c r="O659" s="638"/>
      <c r="P659" s="638"/>
      <c r="Q659" s="638"/>
      <c r="R659" s="638"/>
      <c r="S659" s="638"/>
      <c r="T659" s="638"/>
      <c r="U659" s="638"/>
      <c r="V659" s="638"/>
      <c r="W659" s="638"/>
      <c r="X659" s="638"/>
      <c r="Y659" s="638"/>
      <c r="Z659" s="638"/>
      <c r="AA659" s="638"/>
      <c r="AB659" s="638"/>
      <c r="AC659" s="638"/>
      <c r="AD659" s="638"/>
      <c r="AI659">
        <f t="shared" si="262"/>
        <v>0</v>
      </c>
      <c r="AJ659">
        <f t="shared" si="325"/>
        <v>0</v>
      </c>
      <c r="AK659">
        <f t="shared" si="263"/>
        <v>0</v>
      </c>
      <c r="AL659">
        <f t="shared" si="264"/>
        <v>0</v>
      </c>
      <c r="AM659">
        <f t="shared" si="265"/>
        <v>0</v>
      </c>
      <c r="AN659">
        <f t="shared" si="266"/>
        <v>0</v>
      </c>
      <c r="AO659">
        <f t="shared" si="267"/>
        <v>0</v>
      </c>
      <c r="AP659">
        <f t="shared" si="268"/>
        <v>0</v>
      </c>
      <c r="AQ659">
        <f t="shared" si="269"/>
        <v>0</v>
      </c>
      <c r="AR659">
        <f t="shared" si="270"/>
        <v>0</v>
      </c>
      <c r="AS659">
        <f t="shared" si="271"/>
        <v>0</v>
      </c>
      <c r="AT659">
        <f t="shared" si="272"/>
        <v>0</v>
      </c>
      <c r="AU659">
        <f t="shared" si="273"/>
        <v>0</v>
      </c>
      <c r="AV659">
        <f t="shared" si="274"/>
        <v>0</v>
      </c>
      <c r="AW659">
        <f t="shared" si="275"/>
        <v>0</v>
      </c>
      <c r="AX659">
        <f t="shared" si="276"/>
        <v>0</v>
      </c>
      <c r="AY659">
        <f t="shared" si="277"/>
        <v>0</v>
      </c>
      <c r="AZ659">
        <f t="shared" si="278"/>
        <v>0</v>
      </c>
      <c r="BA659">
        <f t="shared" si="279"/>
        <v>0</v>
      </c>
      <c r="BB659">
        <f t="shared" si="280"/>
        <v>0</v>
      </c>
      <c r="BC659">
        <f t="shared" si="281"/>
        <v>0</v>
      </c>
      <c r="BD659">
        <f t="shared" si="282"/>
        <v>0</v>
      </c>
      <c r="BE659">
        <f t="shared" si="283"/>
        <v>0</v>
      </c>
      <c r="BF659">
        <f t="shared" si="284"/>
        <v>0</v>
      </c>
      <c r="BG659">
        <f t="shared" si="285"/>
        <v>0</v>
      </c>
      <c r="BH659">
        <f t="shared" si="286"/>
        <v>0</v>
      </c>
      <c r="BI659">
        <f t="shared" si="287"/>
        <v>0</v>
      </c>
      <c r="BJ659">
        <f t="shared" si="288"/>
        <v>0</v>
      </c>
      <c r="BK659" s="356">
        <f t="shared" si="289"/>
        <v>0</v>
      </c>
      <c r="BL659" s="357">
        <f t="shared" si="290"/>
        <v>0</v>
      </c>
      <c r="BM659" s="358">
        <f t="shared" si="291"/>
        <v>0</v>
      </c>
      <c r="BN659" s="359">
        <f t="shared" si="292"/>
        <v>0</v>
      </c>
      <c r="BO659" s="356">
        <f t="shared" si="293"/>
        <v>0</v>
      </c>
      <c r="BP659" s="357">
        <f t="shared" si="294"/>
        <v>0</v>
      </c>
      <c r="BQ659" s="358">
        <f t="shared" si="295"/>
        <v>0</v>
      </c>
      <c r="BR659" s="359">
        <f t="shared" si="296"/>
        <v>0</v>
      </c>
      <c r="BS659" s="356">
        <f t="shared" si="297"/>
        <v>0</v>
      </c>
      <c r="BT659" s="357">
        <f t="shared" si="298"/>
        <v>0</v>
      </c>
      <c r="BU659" s="358">
        <f t="shared" si="299"/>
        <v>0</v>
      </c>
      <c r="BV659" s="359">
        <f t="shared" si="300"/>
        <v>0</v>
      </c>
      <c r="BW659" s="293">
        <f t="shared" si="301"/>
        <v>0</v>
      </c>
      <c r="BX659" s="352" t="str">
        <f>IF(BW659=0,"",
IF(SUM($BW$651:BW659)=1,BY659,
IF($BW$771&gt;SUM($BW$651:BW659),_xlfn.CONCAT(", ",BY659),
IF($BW$771=SUM($BW$651:BW659),_xlfn.CONCAT(" y ",BY659)))))</f>
        <v/>
      </c>
      <c r="BY659" s="120" t="s">
        <v>5141</v>
      </c>
      <c r="BZ659" s="290">
        <f t="shared" si="322"/>
        <v>0</v>
      </c>
      <c r="CA659" s="293">
        <f t="shared" si="302"/>
        <v>0</v>
      </c>
      <c r="CB659" s="283" t="str">
        <f>IF(CA659=0,"",
IF(SUM($CA$651:CA659)=1,CC659,
IF($CA$771&gt;SUM($CA$651:CA659),_xlfn.CONCAT(", ",CC659),
IF($CA$771=SUM($CA$651:CA659),_xlfn.CONCAT(" y ",CC659)))))</f>
        <v/>
      </c>
      <c r="CC659" s="120" t="s">
        <v>5141</v>
      </c>
      <c r="CD659" s="365">
        <f t="shared" si="323"/>
        <v>0</v>
      </c>
      <c r="CE659" s="366">
        <f t="shared" si="260"/>
        <v>0</v>
      </c>
      <c r="CF659" s="365">
        <f t="shared" si="261"/>
        <v>0</v>
      </c>
      <c r="CG659" s="282">
        <f t="shared" si="324"/>
        <v>0</v>
      </c>
      <c r="CH659" s="283" t="str">
        <f>IF(CG659=0,"",
IF(SUM($CG$651:CG659)=1,CI659,
IF($CG$771&gt;SUM($CG$651:CG659),_xlfn.CONCAT(", ",CI659),
IF($CG$771=SUM($CG$651:CG659),_xlfn.CONCAT(" y ",CI659)))))</f>
        <v/>
      </c>
      <c r="CI659" s="120" t="s">
        <v>5141</v>
      </c>
      <c r="CJ659" s="370">
        <f t="shared" si="303"/>
        <v>0</v>
      </c>
      <c r="CK659" s="371">
        <f t="shared" si="304"/>
        <v>0</v>
      </c>
      <c r="CL659" s="372">
        <f t="shared" si="305"/>
        <v>0</v>
      </c>
      <c r="CM659" s="370">
        <f t="shared" si="306"/>
        <v>0</v>
      </c>
      <c r="CN659" s="371">
        <f t="shared" si="307"/>
        <v>0</v>
      </c>
      <c r="CO659" s="372">
        <f t="shared" si="308"/>
        <v>0</v>
      </c>
      <c r="CP659" s="370">
        <f t="shared" si="309"/>
        <v>0</v>
      </c>
      <c r="CQ659" s="371">
        <f t="shared" si="310"/>
        <v>0</v>
      </c>
      <c r="CR659" s="372">
        <f t="shared" si="311"/>
        <v>0</v>
      </c>
      <c r="CS659" s="370">
        <f t="shared" si="312"/>
        <v>0</v>
      </c>
      <c r="CT659" s="371">
        <f t="shared" si="313"/>
        <v>0</v>
      </c>
      <c r="CU659" s="372">
        <f t="shared" si="314"/>
        <v>0</v>
      </c>
      <c r="CV659" s="370">
        <f t="shared" si="315"/>
        <v>0</v>
      </c>
      <c r="CW659" s="371">
        <f t="shared" si="316"/>
        <v>0</v>
      </c>
      <c r="CX659" s="372">
        <f t="shared" si="317"/>
        <v>0</v>
      </c>
      <c r="CY659" s="370">
        <f t="shared" si="318"/>
        <v>0</v>
      </c>
      <c r="CZ659" s="371">
        <f t="shared" si="319"/>
        <v>0</v>
      </c>
      <c r="DA659" s="372">
        <f t="shared" si="320"/>
        <v>0</v>
      </c>
      <c r="DB659" s="293">
        <f t="shared" si="321"/>
        <v>0</v>
      </c>
      <c r="DC659" s="283" t="str">
        <f>IF(DB659=0,"",
IF(SUM($DB$651:DB659)=1,DD659,
IF($DB$771&gt;SUM($DB$651:DB659),_xlfn.CONCAT(", ",DD659),
IF($DB$771=SUM($DB$651:DB659),_xlfn.CONCAT(" y ",DD659)))))</f>
        <v/>
      </c>
      <c r="DD659" s="52" t="s">
        <v>5141</v>
      </c>
    </row>
    <row r="660" spans="1:108" ht="15" customHeight="1">
      <c r="A660" s="30"/>
      <c r="B660" s="31"/>
      <c r="C660" s="35" t="s">
        <v>5040</v>
      </c>
      <c r="D660" s="800" t="str">
        <f>IF(CNGE_2026_M1_Secc1_Sub1!$D50="","",CNGE_2026_M1_Secc1_Sub1!$D50)</f>
        <v/>
      </c>
      <c r="E660" s="723"/>
      <c r="F660" s="723"/>
      <c r="G660" s="723"/>
      <c r="H660" s="723"/>
      <c r="I660" s="724"/>
      <c r="J660" s="638"/>
      <c r="K660" s="638"/>
      <c r="L660" s="638"/>
      <c r="M660" s="638"/>
      <c r="N660" s="638"/>
      <c r="O660" s="638"/>
      <c r="P660" s="638"/>
      <c r="Q660" s="638"/>
      <c r="R660" s="638"/>
      <c r="S660" s="638"/>
      <c r="T660" s="638"/>
      <c r="U660" s="638"/>
      <c r="V660" s="638"/>
      <c r="W660" s="638"/>
      <c r="X660" s="638"/>
      <c r="Y660" s="638"/>
      <c r="Z660" s="638"/>
      <c r="AA660" s="638"/>
      <c r="AB660" s="638"/>
      <c r="AC660" s="638"/>
      <c r="AD660" s="638"/>
      <c r="AI660">
        <f t="shared" si="262"/>
        <v>0</v>
      </c>
      <c r="AJ660">
        <f t="shared" si="325"/>
        <v>0</v>
      </c>
      <c r="AK660">
        <f t="shared" si="263"/>
        <v>0</v>
      </c>
      <c r="AL660">
        <f t="shared" si="264"/>
        <v>0</v>
      </c>
      <c r="AM660">
        <f t="shared" si="265"/>
        <v>0</v>
      </c>
      <c r="AN660">
        <f t="shared" si="266"/>
        <v>0</v>
      </c>
      <c r="AO660">
        <f t="shared" si="267"/>
        <v>0</v>
      </c>
      <c r="AP660">
        <f t="shared" si="268"/>
        <v>0</v>
      </c>
      <c r="AQ660">
        <f t="shared" si="269"/>
        <v>0</v>
      </c>
      <c r="AR660">
        <f t="shared" si="270"/>
        <v>0</v>
      </c>
      <c r="AS660">
        <f t="shared" si="271"/>
        <v>0</v>
      </c>
      <c r="AT660">
        <f t="shared" si="272"/>
        <v>0</v>
      </c>
      <c r="AU660">
        <f t="shared" si="273"/>
        <v>0</v>
      </c>
      <c r="AV660">
        <f t="shared" si="274"/>
        <v>0</v>
      </c>
      <c r="AW660">
        <f t="shared" si="275"/>
        <v>0</v>
      </c>
      <c r="AX660">
        <f t="shared" si="276"/>
        <v>0</v>
      </c>
      <c r="AY660">
        <f t="shared" si="277"/>
        <v>0</v>
      </c>
      <c r="AZ660">
        <f t="shared" si="278"/>
        <v>0</v>
      </c>
      <c r="BA660">
        <f t="shared" si="279"/>
        <v>0</v>
      </c>
      <c r="BB660">
        <f t="shared" si="280"/>
        <v>0</v>
      </c>
      <c r="BC660">
        <f t="shared" si="281"/>
        <v>0</v>
      </c>
      <c r="BD660">
        <f t="shared" si="282"/>
        <v>0</v>
      </c>
      <c r="BE660">
        <f t="shared" si="283"/>
        <v>0</v>
      </c>
      <c r="BF660">
        <f t="shared" si="284"/>
        <v>0</v>
      </c>
      <c r="BG660">
        <f t="shared" si="285"/>
        <v>0</v>
      </c>
      <c r="BH660">
        <f t="shared" si="286"/>
        <v>0</v>
      </c>
      <c r="BI660">
        <f t="shared" si="287"/>
        <v>0</v>
      </c>
      <c r="BJ660">
        <f t="shared" si="288"/>
        <v>0</v>
      </c>
      <c r="BK660" s="356">
        <f t="shared" si="289"/>
        <v>0</v>
      </c>
      <c r="BL660" s="357">
        <f t="shared" si="290"/>
        <v>0</v>
      </c>
      <c r="BM660" s="358">
        <f t="shared" si="291"/>
        <v>0</v>
      </c>
      <c r="BN660" s="359">
        <f t="shared" si="292"/>
        <v>0</v>
      </c>
      <c r="BO660" s="356">
        <f t="shared" si="293"/>
        <v>0</v>
      </c>
      <c r="BP660" s="357">
        <f t="shared" si="294"/>
        <v>0</v>
      </c>
      <c r="BQ660" s="358">
        <f t="shared" si="295"/>
        <v>0</v>
      </c>
      <c r="BR660" s="359">
        <f t="shared" si="296"/>
        <v>0</v>
      </c>
      <c r="BS660" s="356">
        <f t="shared" si="297"/>
        <v>0</v>
      </c>
      <c r="BT660" s="357">
        <f t="shared" si="298"/>
        <v>0</v>
      </c>
      <c r="BU660" s="358">
        <f t="shared" si="299"/>
        <v>0</v>
      </c>
      <c r="BV660" s="359">
        <f t="shared" si="300"/>
        <v>0</v>
      </c>
      <c r="BW660" s="293">
        <f t="shared" si="301"/>
        <v>0</v>
      </c>
      <c r="BX660" s="352" t="str">
        <f>IF(BW660=0,"",
IF(SUM($BW$651:BW660)=1,BY660,
IF($BW$771&gt;SUM($BW$651:BW660),_xlfn.CONCAT(", ",BY660),
IF($BW$771=SUM($BW$651:BW660),_xlfn.CONCAT(" y ",BY660)))))</f>
        <v/>
      </c>
      <c r="BY660" s="120" t="s">
        <v>5143</v>
      </c>
      <c r="BZ660" s="290">
        <f t="shared" si="322"/>
        <v>0</v>
      </c>
      <c r="CA660" s="293">
        <f t="shared" si="302"/>
        <v>0</v>
      </c>
      <c r="CB660" s="283" t="str">
        <f>IF(CA660=0,"",
IF(SUM($CA$651:CA660)=1,CC660,
IF($CA$771&gt;SUM($CA$651:CA660),_xlfn.CONCAT(", ",CC660),
IF($CA$771=SUM($CA$651:CA660),_xlfn.CONCAT(" y ",CC660)))))</f>
        <v/>
      </c>
      <c r="CC660" s="120" t="s">
        <v>5143</v>
      </c>
      <c r="CD660" s="365">
        <f t="shared" si="323"/>
        <v>0</v>
      </c>
      <c r="CE660" s="366">
        <f t="shared" si="260"/>
        <v>0</v>
      </c>
      <c r="CF660" s="365">
        <f t="shared" si="261"/>
        <v>0</v>
      </c>
      <c r="CG660" s="282">
        <f t="shared" si="324"/>
        <v>0</v>
      </c>
      <c r="CH660" s="283" t="str">
        <f>IF(CG660=0,"",
IF(SUM($CG$651:CG660)=1,CI660,
IF($CG$771&gt;SUM($CG$651:CG660),_xlfn.CONCAT(", ",CI660),
IF($CG$771=SUM($CG$651:CG660),_xlfn.CONCAT(" y ",CI660)))))</f>
        <v/>
      </c>
      <c r="CI660" s="120" t="s">
        <v>5143</v>
      </c>
      <c r="CJ660" s="370">
        <f t="shared" si="303"/>
        <v>0</v>
      </c>
      <c r="CK660" s="371">
        <f t="shared" si="304"/>
        <v>0</v>
      </c>
      <c r="CL660" s="372">
        <f t="shared" si="305"/>
        <v>0</v>
      </c>
      <c r="CM660" s="370">
        <f t="shared" si="306"/>
        <v>0</v>
      </c>
      <c r="CN660" s="371">
        <f t="shared" si="307"/>
        <v>0</v>
      </c>
      <c r="CO660" s="372">
        <f t="shared" si="308"/>
        <v>0</v>
      </c>
      <c r="CP660" s="370">
        <f t="shared" si="309"/>
        <v>0</v>
      </c>
      <c r="CQ660" s="371">
        <f t="shared" si="310"/>
        <v>0</v>
      </c>
      <c r="CR660" s="372">
        <f t="shared" si="311"/>
        <v>0</v>
      </c>
      <c r="CS660" s="370">
        <f t="shared" si="312"/>
        <v>0</v>
      </c>
      <c r="CT660" s="371">
        <f t="shared" si="313"/>
        <v>0</v>
      </c>
      <c r="CU660" s="372">
        <f t="shared" si="314"/>
        <v>0</v>
      </c>
      <c r="CV660" s="370">
        <f t="shared" si="315"/>
        <v>0</v>
      </c>
      <c r="CW660" s="371">
        <f t="shared" si="316"/>
        <v>0</v>
      </c>
      <c r="CX660" s="372">
        <f t="shared" si="317"/>
        <v>0</v>
      </c>
      <c r="CY660" s="370">
        <f t="shared" si="318"/>
        <v>0</v>
      </c>
      <c r="CZ660" s="371">
        <f t="shared" si="319"/>
        <v>0</v>
      </c>
      <c r="DA660" s="372">
        <f t="shared" si="320"/>
        <v>0</v>
      </c>
      <c r="DB660" s="293">
        <f t="shared" si="321"/>
        <v>0</v>
      </c>
      <c r="DC660" s="283" t="str">
        <f>IF(DB660=0,"",
IF(SUM($DB$651:DB660)=1,DD660,
IF($DB$771&gt;SUM($DB$651:DB660),_xlfn.CONCAT(", ",DD660),
IF($DB$771=SUM($DB$651:DB660),_xlfn.CONCAT(" y ",DD660)))))</f>
        <v/>
      </c>
      <c r="DD660" s="52" t="s">
        <v>5143</v>
      </c>
    </row>
    <row r="661" spans="1:108" ht="15" customHeight="1">
      <c r="A661" s="30"/>
      <c r="B661" s="31"/>
      <c r="C661" s="35" t="s">
        <v>5042</v>
      </c>
      <c r="D661" s="800" t="str">
        <f>IF(CNGE_2026_M1_Secc1_Sub1!$D51="","",CNGE_2026_M1_Secc1_Sub1!$D51)</f>
        <v/>
      </c>
      <c r="E661" s="723"/>
      <c r="F661" s="723"/>
      <c r="G661" s="723"/>
      <c r="H661" s="723"/>
      <c r="I661" s="724"/>
      <c r="J661" s="638"/>
      <c r="K661" s="638"/>
      <c r="L661" s="638"/>
      <c r="M661" s="638"/>
      <c r="N661" s="638"/>
      <c r="O661" s="638"/>
      <c r="P661" s="638"/>
      <c r="Q661" s="638"/>
      <c r="R661" s="638"/>
      <c r="S661" s="638"/>
      <c r="T661" s="638"/>
      <c r="U661" s="638"/>
      <c r="V661" s="638"/>
      <c r="W661" s="638"/>
      <c r="X661" s="638"/>
      <c r="Y661" s="638"/>
      <c r="Z661" s="638"/>
      <c r="AA661" s="638"/>
      <c r="AB661" s="638"/>
      <c r="AC661" s="638"/>
      <c r="AD661" s="638"/>
      <c r="AI661">
        <f t="shared" si="262"/>
        <v>0</v>
      </c>
      <c r="AJ661">
        <f t="shared" si="325"/>
        <v>0</v>
      </c>
      <c r="AK661">
        <f t="shared" si="263"/>
        <v>0</v>
      </c>
      <c r="AL661">
        <f t="shared" si="264"/>
        <v>0</v>
      </c>
      <c r="AM661">
        <f t="shared" si="265"/>
        <v>0</v>
      </c>
      <c r="AN661">
        <f t="shared" si="266"/>
        <v>0</v>
      </c>
      <c r="AO661">
        <f t="shared" si="267"/>
        <v>0</v>
      </c>
      <c r="AP661">
        <f t="shared" si="268"/>
        <v>0</v>
      </c>
      <c r="AQ661">
        <f t="shared" si="269"/>
        <v>0</v>
      </c>
      <c r="AR661">
        <f t="shared" si="270"/>
        <v>0</v>
      </c>
      <c r="AS661">
        <f t="shared" si="271"/>
        <v>0</v>
      </c>
      <c r="AT661">
        <f t="shared" si="272"/>
        <v>0</v>
      </c>
      <c r="AU661">
        <f t="shared" si="273"/>
        <v>0</v>
      </c>
      <c r="AV661">
        <f t="shared" si="274"/>
        <v>0</v>
      </c>
      <c r="AW661">
        <f t="shared" si="275"/>
        <v>0</v>
      </c>
      <c r="AX661">
        <f t="shared" si="276"/>
        <v>0</v>
      </c>
      <c r="AY661">
        <f t="shared" si="277"/>
        <v>0</v>
      </c>
      <c r="AZ661">
        <f t="shared" si="278"/>
        <v>0</v>
      </c>
      <c r="BA661">
        <f t="shared" si="279"/>
        <v>0</v>
      </c>
      <c r="BB661">
        <f t="shared" si="280"/>
        <v>0</v>
      </c>
      <c r="BC661">
        <f t="shared" si="281"/>
        <v>0</v>
      </c>
      <c r="BD661">
        <f t="shared" si="282"/>
        <v>0</v>
      </c>
      <c r="BE661">
        <f t="shared" si="283"/>
        <v>0</v>
      </c>
      <c r="BF661">
        <f t="shared" si="284"/>
        <v>0</v>
      </c>
      <c r="BG661">
        <f t="shared" si="285"/>
        <v>0</v>
      </c>
      <c r="BH661">
        <f t="shared" si="286"/>
        <v>0</v>
      </c>
      <c r="BI661">
        <f t="shared" si="287"/>
        <v>0</v>
      </c>
      <c r="BJ661">
        <f t="shared" si="288"/>
        <v>0</v>
      </c>
      <c r="BK661" s="356">
        <f t="shared" si="289"/>
        <v>0</v>
      </c>
      <c r="BL661" s="357">
        <f t="shared" si="290"/>
        <v>0</v>
      </c>
      <c r="BM661" s="358">
        <f t="shared" si="291"/>
        <v>0</v>
      </c>
      <c r="BN661" s="359">
        <f t="shared" si="292"/>
        <v>0</v>
      </c>
      <c r="BO661" s="356">
        <f t="shared" si="293"/>
        <v>0</v>
      </c>
      <c r="BP661" s="357">
        <f t="shared" si="294"/>
        <v>0</v>
      </c>
      <c r="BQ661" s="358">
        <f t="shared" si="295"/>
        <v>0</v>
      </c>
      <c r="BR661" s="359">
        <f t="shared" si="296"/>
        <v>0</v>
      </c>
      <c r="BS661" s="356">
        <f t="shared" si="297"/>
        <v>0</v>
      </c>
      <c r="BT661" s="357">
        <f t="shared" si="298"/>
        <v>0</v>
      </c>
      <c r="BU661" s="358">
        <f t="shared" si="299"/>
        <v>0</v>
      </c>
      <c r="BV661" s="359">
        <f t="shared" si="300"/>
        <v>0</v>
      </c>
      <c r="BW661" s="293">
        <f t="shared" si="301"/>
        <v>0</v>
      </c>
      <c r="BX661" s="352" t="str">
        <f>IF(BW661=0,"",
IF(SUM($BW$651:BW661)=1,BY661,
IF($BW$771&gt;SUM($BW$651:BW661),_xlfn.CONCAT(", ",BY661),
IF($BW$771=SUM($BW$651:BW661),_xlfn.CONCAT(" y ",BY661)))))</f>
        <v/>
      </c>
      <c r="BY661" s="120" t="s">
        <v>5145</v>
      </c>
      <c r="BZ661" s="290">
        <f t="shared" si="322"/>
        <v>0</v>
      </c>
      <c r="CA661" s="293">
        <f t="shared" si="302"/>
        <v>0</v>
      </c>
      <c r="CB661" s="283" t="str">
        <f>IF(CA661=0,"",
IF(SUM($CA$651:CA661)=1,CC661,
IF($CA$771&gt;SUM($CA$651:CA661),_xlfn.CONCAT(", ",CC661),
IF($CA$771=SUM($CA$651:CA661),_xlfn.CONCAT(" y ",CC661)))))</f>
        <v/>
      </c>
      <c r="CC661" s="120" t="s">
        <v>5145</v>
      </c>
      <c r="CD661" s="365">
        <f t="shared" si="323"/>
        <v>0</v>
      </c>
      <c r="CE661" s="366">
        <f t="shared" si="260"/>
        <v>0</v>
      </c>
      <c r="CF661" s="365">
        <f t="shared" si="261"/>
        <v>0</v>
      </c>
      <c r="CG661" s="282">
        <f t="shared" si="324"/>
        <v>0</v>
      </c>
      <c r="CH661" s="283" t="str">
        <f>IF(CG661=0,"",
IF(SUM($CG$651:CG661)=1,CI661,
IF($CG$771&gt;SUM($CG$651:CG661),_xlfn.CONCAT(", ",CI661),
IF($CG$771=SUM($CG$651:CG661),_xlfn.CONCAT(" y ",CI661)))))</f>
        <v/>
      </c>
      <c r="CI661" s="120" t="s">
        <v>5145</v>
      </c>
      <c r="CJ661" s="370">
        <f t="shared" si="303"/>
        <v>0</v>
      </c>
      <c r="CK661" s="371">
        <f t="shared" si="304"/>
        <v>0</v>
      </c>
      <c r="CL661" s="372">
        <f t="shared" si="305"/>
        <v>0</v>
      </c>
      <c r="CM661" s="370">
        <f t="shared" si="306"/>
        <v>0</v>
      </c>
      <c r="CN661" s="371">
        <f t="shared" si="307"/>
        <v>0</v>
      </c>
      <c r="CO661" s="372">
        <f t="shared" si="308"/>
        <v>0</v>
      </c>
      <c r="CP661" s="370">
        <f t="shared" si="309"/>
        <v>0</v>
      </c>
      <c r="CQ661" s="371">
        <f t="shared" si="310"/>
        <v>0</v>
      </c>
      <c r="CR661" s="372">
        <f t="shared" si="311"/>
        <v>0</v>
      </c>
      <c r="CS661" s="370">
        <f t="shared" si="312"/>
        <v>0</v>
      </c>
      <c r="CT661" s="371">
        <f t="shared" si="313"/>
        <v>0</v>
      </c>
      <c r="CU661" s="372">
        <f t="shared" si="314"/>
        <v>0</v>
      </c>
      <c r="CV661" s="370">
        <f t="shared" si="315"/>
        <v>0</v>
      </c>
      <c r="CW661" s="371">
        <f t="shared" si="316"/>
        <v>0</v>
      </c>
      <c r="CX661" s="372">
        <f t="shared" si="317"/>
        <v>0</v>
      </c>
      <c r="CY661" s="370">
        <f t="shared" si="318"/>
        <v>0</v>
      </c>
      <c r="CZ661" s="371">
        <f t="shared" si="319"/>
        <v>0</v>
      </c>
      <c r="DA661" s="372">
        <f t="shared" si="320"/>
        <v>0</v>
      </c>
      <c r="DB661" s="293">
        <f t="shared" si="321"/>
        <v>0</v>
      </c>
      <c r="DC661" s="283" t="str">
        <f>IF(DB661=0,"",
IF(SUM($DB$651:DB661)=1,DD661,
IF($DB$771&gt;SUM($DB$651:DB661),_xlfn.CONCAT(", ",DD661),
IF($DB$771=SUM($DB$651:DB661),_xlfn.CONCAT(" y ",DD661)))))</f>
        <v/>
      </c>
      <c r="DD661" s="52" t="s">
        <v>5145</v>
      </c>
    </row>
    <row r="662" spans="1:108" ht="15" customHeight="1">
      <c r="A662" s="30"/>
      <c r="B662" s="31"/>
      <c r="C662" s="35" t="s">
        <v>5043</v>
      </c>
      <c r="D662" s="800" t="str">
        <f>IF(CNGE_2026_M1_Secc1_Sub1!$D52="","",CNGE_2026_M1_Secc1_Sub1!$D52)</f>
        <v/>
      </c>
      <c r="E662" s="723"/>
      <c r="F662" s="723"/>
      <c r="G662" s="723"/>
      <c r="H662" s="723"/>
      <c r="I662" s="724"/>
      <c r="J662" s="638"/>
      <c r="K662" s="638"/>
      <c r="L662" s="638"/>
      <c r="M662" s="638"/>
      <c r="N662" s="638"/>
      <c r="O662" s="638"/>
      <c r="P662" s="638"/>
      <c r="Q662" s="638"/>
      <c r="R662" s="638"/>
      <c r="S662" s="638"/>
      <c r="T662" s="638"/>
      <c r="U662" s="638"/>
      <c r="V662" s="638"/>
      <c r="W662" s="638"/>
      <c r="X662" s="638"/>
      <c r="Y662" s="638"/>
      <c r="Z662" s="638"/>
      <c r="AA662" s="638"/>
      <c r="AB662" s="638"/>
      <c r="AC662" s="638"/>
      <c r="AD662" s="638"/>
      <c r="AI662">
        <f t="shared" si="262"/>
        <v>0</v>
      </c>
      <c r="AJ662">
        <f t="shared" si="325"/>
        <v>0</v>
      </c>
      <c r="AK662">
        <f t="shared" si="263"/>
        <v>0</v>
      </c>
      <c r="AL662">
        <f t="shared" si="264"/>
        <v>0</v>
      </c>
      <c r="AM662">
        <f t="shared" si="265"/>
        <v>0</v>
      </c>
      <c r="AN662">
        <f t="shared" si="266"/>
        <v>0</v>
      </c>
      <c r="AO662">
        <f t="shared" si="267"/>
        <v>0</v>
      </c>
      <c r="AP662">
        <f t="shared" si="268"/>
        <v>0</v>
      </c>
      <c r="AQ662">
        <f t="shared" si="269"/>
        <v>0</v>
      </c>
      <c r="AR662">
        <f t="shared" si="270"/>
        <v>0</v>
      </c>
      <c r="AS662">
        <f t="shared" si="271"/>
        <v>0</v>
      </c>
      <c r="AT662">
        <f t="shared" si="272"/>
        <v>0</v>
      </c>
      <c r="AU662">
        <f t="shared" si="273"/>
        <v>0</v>
      </c>
      <c r="AV662">
        <f t="shared" si="274"/>
        <v>0</v>
      </c>
      <c r="AW662">
        <f t="shared" si="275"/>
        <v>0</v>
      </c>
      <c r="AX662">
        <f t="shared" si="276"/>
        <v>0</v>
      </c>
      <c r="AY662">
        <f t="shared" si="277"/>
        <v>0</v>
      </c>
      <c r="AZ662">
        <f t="shared" si="278"/>
        <v>0</v>
      </c>
      <c r="BA662">
        <f t="shared" si="279"/>
        <v>0</v>
      </c>
      <c r="BB662">
        <f t="shared" si="280"/>
        <v>0</v>
      </c>
      <c r="BC662">
        <f t="shared" si="281"/>
        <v>0</v>
      </c>
      <c r="BD662">
        <f t="shared" si="282"/>
        <v>0</v>
      </c>
      <c r="BE662">
        <f t="shared" si="283"/>
        <v>0</v>
      </c>
      <c r="BF662">
        <f t="shared" si="284"/>
        <v>0</v>
      </c>
      <c r="BG662">
        <f t="shared" si="285"/>
        <v>0</v>
      </c>
      <c r="BH662">
        <f t="shared" si="286"/>
        <v>0</v>
      </c>
      <c r="BI662">
        <f t="shared" si="287"/>
        <v>0</v>
      </c>
      <c r="BJ662">
        <f t="shared" si="288"/>
        <v>0</v>
      </c>
      <c r="BK662" s="356">
        <f t="shared" si="289"/>
        <v>0</v>
      </c>
      <c r="BL662" s="357">
        <f t="shared" si="290"/>
        <v>0</v>
      </c>
      <c r="BM662" s="358">
        <f t="shared" si="291"/>
        <v>0</v>
      </c>
      <c r="BN662" s="359">
        <f t="shared" si="292"/>
        <v>0</v>
      </c>
      <c r="BO662" s="356">
        <f t="shared" si="293"/>
        <v>0</v>
      </c>
      <c r="BP662" s="357">
        <f t="shared" si="294"/>
        <v>0</v>
      </c>
      <c r="BQ662" s="358">
        <f t="shared" si="295"/>
        <v>0</v>
      </c>
      <c r="BR662" s="359">
        <f t="shared" si="296"/>
        <v>0</v>
      </c>
      <c r="BS662" s="356">
        <f t="shared" si="297"/>
        <v>0</v>
      </c>
      <c r="BT662" s="357">
        <f t="shared" si="298"/>
        <v>0</v>
      </c>
      <c r="BU662" s="358">
        <f t="shared" si="299"/>
        <v>0</v>
      </c>
      <c r="BV662" s="359">
        <f t="shared" si="300"/>
        <v>0</v>
      </c>
      <c r="BW662" s="293">
        <f t="shared" si="301"/>
        <v>0</v>
      </c>
      <c r="BX662" s="352" t="str">
        <f>IF(BW662=0,"",
IF(SUM($BW$651:BW662)=1,BY662,
IF($BW$771&gt;SUM($BW$651:BW662),_xlfn.CONCAT(", ",BY662),
IF($BW$771=SUM($BW$651:BW662),_xlfn.CONCAT(" y ",BY662)))))</f>
        <v/>
      </c>
      <c r="BY662" s="120" t="s">
        <v>5147</v>
      </c>
      <c r="BZ662" s="290">
        <f t="shared" si="322"/>
        <v>0</v>
      </c>
      <c r="CA662" s="293">
        <f t="shared" si="302"/>
        <v>0</v>
      </c>
      <c r="CB662" s="283" t="str">
        <f>IF(CA662=0,"",
IF(SUM($CA$651:CA662)=1,CC662,
IF($CA$771&gt;SUM($CA$651:CA662),_xlfn.CONCAT(", ",CC662),
IF($CA$771=SUM($CA$651:CA662),_xlfn.CONCAT(" y ",CC662)))))</f>
        <v/>
      </c>
      <c r="CC662" s="120" t="s">
        <v>5147</v>
      </c>
      <c r="CD662" s="365">
        <f t="shared" si="323"/>
        <v>0</v>
      </c>
      <c r="CE662" s="366">
        <f t="shared" si="260"/>
        <v>0</v>
      </c>
      <c r="CF662" s="365">
        <f t="shared" si="261"/>
        <v>0</v>
      </c>
      <c r="CG662" s="282">
        <f t="shared" si="324"/>
        <v>0</v>
      </c>
      <c r="CH662" s="283" t="str">
        <f>IF(CG662=0,"",
IF(SUM($CG$651:CG662)=1,CI662,
IF($CG$771&gt;SUM($CG$651:CG662),_xlfn.CONCAT(", ",CI662),
IF($CG$771=SUM($CG$651:CG662),_xlfn.CONCAT(" y ",CI662)))))</f>
        <v/>
      </c>
      <c r="CI662" s="120" t="s">
        <v>5147</v>
      </c>
      <c r="CJ662" s="370">
        <f t="shared" si="303"/>
        <v>0</v>
      </c>
      <c r="CK662" s="371">
        <f t="shared" si="304"/>
        <v>0</v>
      </c>
      <c r="CL662" s="372">
        <f t="shared" si="305"/>
        <v>0</v>
      </c>
      <c r="CM662" s="370">
        <f t="shared" si="306"/>
        <v>0</v>
      </c>
      <c r="CN662" s="371">
        <f t="shared" si="307"/>
        <v>0</v>
      </c>
      <c r="CO662" s="372">
        <f t="shared" si="308"/>
        <v>0</v>
      </c>
      <c r="CP662" s="370">
        <f t="shared" si="309"/>
        <v>0</v>
      </c>
      <c r="CQ662" s="371">
        <f t="shared" si="310"/>
        <v>0</v>
      </c>
      <c r="CR662" s="372">
        <f t="shared" si="311"/>
        <v>0</v>
      </c>
      <c r="CS662" s="370">
        <f t="shared" si="312"/>
        <v>0</v>
      </c>
      <c r="CT662" s="371">
        <f t="shared" si="313"/>
        <v>0</v>
      </c>
      <c r="CU662" s="372">
        <f t="shared" si="314"/>
        <v>0</v>
      </c>
      <c r="CV662" s="370">
        <f t="shared" si="315"/>
        <v>0</v>
      </c>
      <c r="CW662" s="371">
        <f t="shared" si="316"/>
        <v>0</v>
      </c>
      <c r="CX662" s="372">
        <f t="shared" si="317"/>
        <v>0</v>
      </c>
      <c r="CY662" s="370">
        <f t="shared" si="318"/>
        <v>0</v>
      </c>
      <c r="CZ662" s="371">
        <f t="shared" si="319"/>
        <v>0</v>
      </c>
      <c r="DA662" s="372">
        <f t="shared" si="320"/>
        <v>0</v>
      </c>
      <c r="DB662" s="293">
        <f t="shared" si="321"/>
        <v>0</v>
      </c>
      <c r="DC662" s="283" t="str">
        <f>IF(DB662=0,"",
IF(SUM($DB$651:DB662)=1,DD662,
IF($DB$771&gt;SUM($DB$651:DB662),_xlfn.CONCAT(", ",DD662),
IF($DB$771=SUM($DB$651:DB662),_xlfn.CONCAT(" y ",DD662)))))</f>
        <v/>
      </c>
      <c r="DD662" s="52" t="s">
        <v>5147</v>
      </c>
    </row>
    <row r="663" spans="1:108" ht="15" customHeight="1">
      <c r="A663" s="30"/>
      <c r="B663" s="31"/>
      <c r="C663" s="35" t="s">
        <v>5044</v>
      </c>
      <c r="D663" s="800" t="str">
        <f>IF(CNGE_2026_M1_Secc1_Sub1!$D53="","",CNGE_2026_M1_Secc1_Sub1!$D53)</f>
        <v/>
      </c>
      <c r="E663" s="723"/>
      <c r="F663" s="723"/>
      <c r="G663" s="723"/>
      <c r="H663" s="723"/>
      <c r="I663" s="724"/>
      <c r="J663" s="638"/>
      <c r="K663" s="638"/>
      <c r="L663" s="638"/>
      <c r="M663" s="638"/>
      <c r="N663" s="638"/>
      <c r="O663" s="638"/>
      <c r="P663" s="638"/>
      <c r="Q663" s="638"/>
      <c r="R663" s="638"/>
      <c r="S663" s="638"/>
      <c r="T663" s="638"/>
      <c r="U663" s="638"/>
      <c r="V663" s="638"/>
      <c r="W663" s="638"/>
      <c r="X663" s="638"/>
      <c r="Y663" s="638"/>
      <c r="Z663" s="638"/>
      <c r="AA663" s="638"/>
      <c r="AB663" s="638"/>
      <c r="AC663" s="638"/>
      <c r="AD663" s="638"/>
      <c r="AI663">
        <f t="shared" si="262"/>
        <v>0</v>
      </c>
      <c r="AJ663">
        <f t="shared" si="325"/>
        <v>0</v>
      </c>
      <c r="AK663">
        <f t="shared" si="263"/>
        <v>0</v>
      </c>
      <c r="AL663">
        <f t="shared" si="264"/>
        <v>0</v>
      </c>
      <c r="AM663">
        <f t="shared" si="265"/>
        <v>0</v>
      </c>
      <c r="AN663">
        <f t="shared" si="266"/>
        <v>0</v>
      </c>
      <c r="AO663">
        <f t="shared" si="267"/>
        <v>0</v>
      </c>
      <c r="AP663">
        <f t="shared" si="268"/>
        <v>0</v>
      </c>
      <c r="AQ663">
        <f t="shared" si="269"/>
        <v>0</v>
      </c>
      <c r="AR663">
        <f t="shared" si="270"/>
        <v>0</v>
      </c>
      <c r="AS663">
        <f t="shared" si="271"/>
        <v>0</v>
      </c>
      <c r="AT663">
        <f t="shared" si="272"/>
        <v>0</v>
      </c>
      <c r="AU663">
        <f t="shared" si="273"/>
        <v>0</v>
      </c>
      <c r="AV663">
        <f t="shared" si="274"/>
        <v>0</v>
      </c>
      <c r="AW663">
        <f t="shared" si="275"/>
        <v>0</v>
      </c>
      <c r="AX663">
        <f t="shared" si="276"/>
        <v>0</v>
      </c>
      <c r="AY663">
        <f t="shared" si="277"/>
        <v>0</v>
      </c>
      <c r="AZ663">
        <f t="shared" si="278"/>
        <v>0</v>
      </c>
      <c r="BA663">
        <f t="shared" si="279"/>
        <v>0</v>
      </c>
      <c r="BB663">
        <f t="shared" si="280"/>
        <v>0</v>
      </c>
      <c r="BC663">
        <f t="shared" si="281"/>
        <v>0</v>
      </c>
      <c r="BD663">
        <f t="shared" si="282"/>
        <v>0</v>
      </c>
      <c r="BE663">
        <f t="shared" si="283"/>
        <v>0</v>
      </c>
      <c r="BF663">
        <f t="shared" si="284"/>
        <v>0</v>
      </c>
      <c r="BG663">
        <f t="shared" si="285"/>
        <v>0</v>
      </c>
      <c r="BH663">
        <f t="shared" si="286"/>
        <v>0</v>
      </c>
      <c r="BI663">
        <f t="shared" si="287"/>
        <v>0</v>
      </c>
      <c r="BJ663">
        <f t="shared" si="288"/>
        <v>0</v>
      </c>
      <c r="BK663" s="356">
        <f t="shared" si="289"/>
        <v>0</v>
      </c>
      <c r="BL663" s="357">
        <f t="shared" si="290"/>
        <v>0</v>
      </c>
      <c r="BM663" s="358">
        <f t="shared" si="291"/>
        <v>0</v>
      </c>
      <c r="BN663" s="359">
        <f t="shared" si="292"/>
        <v>0</v>
      </c>
      <c r="BO663" s="356">
        <f t="shared" si="293"/>
        <v>0</v>
      </c>
      <c r="BP663" s="357">
        <f t="shared" si="294"/>
        <v>0</v>
      </c>
      <c r="BQ663" s="358">
        <f t="shared" si="295"/>
        <v>0</v>
      </c>
      <c r="BR663" s="359">
        <f t="shared" si="296"/>
        <v>0</v>
      </c>
      <c r="BS663" s="356">
        <f t="shared" si="297"/>
        <v>0</v>
      </c>
      <c r="BT663" s="357">
        <f t="shared" si="298"/>
        <v>0</v>
      </c>
      <c r="BU663" s="358">
        <f t="shared" si="299"/>
        <v>0</v>
      </c>
      <c r="BV663" s="359">
        <f t="shared" si="300"/>
        <v>0</v>
      </c>
      <c r="BW663" s="293">
        <f t="shared" si="301"/>
        <v>0</v>
      </c>
      <c r="BX663" s="352" t="str">
        <f>IF(BW663=0,"",
IF(SUM($BW$651:BW663)=1,BY663,
IF($BW$771&gt;SUM($BW$651:BW663),_xlfn.CONCAT(", ",BY663),
IF($BW$771=SUM($BW$651:BW663),_xlfn.CONCAT(" y ",BY663)))))</f>
        <v/>
      </c>
      <c r="BY663" s="120" t="s">
        <v>5149</v>
      </c>
      <c r="BZ663" s="290">
        <f t="shared" si="322"/>
        <v>0</v>
      </c>
      <c r="CA663" s="293">
        <f t="shared" si="302"/>
        <v>0</v>
      </c>
      <c r="CB663" s="283" t="str">
        <f>IF(CA663=0,"",
IF(SUM($CA$651:CA663)=1,CC663,
IF($CA$771&gt;SUM($CA$651:CA663),_xlfn.CONCAT(", ",CC663),
IF($CA$771=SUM($CA$651:CA663),_xlfn.CONCAT(" y ",CC663)))))</f>
        <v/>
      </c>
      <c r="CC663" s="120" t="s">
        <v>5149</v>
      </c>
      <c r="CD663" s="365">
        <f t="shared" si="323"/>
        <v>0</v>
      </c>
      <c r="CE663" s="366">
        <f t="shared" si="260"/>
        <v>0</v>
      </c>
      <c r="CF663" s="365">
        <f t="shared" si="261"/>
        <v>0</v>
      </c>
      <c r="CG663" s="282">
        <f t="shared" si="324"/>
        <v>0</v>
      </c>
      <c r="CH663" s="283" t="str">
        <f>IF(CG663=0,"",
IF(SUM($CG$651:CG663)=1,CI663,
IF($CG$771&gt;SUM($CG$651:CG663),_xlfn.CONCAT(", ",CI663),
IF($CG$771=SUM($CG$651:CG663),_xlfn.CONCAT(" y ",CI663)))))</f>
        <v/>
      </c>
      <c r="CI663" s="120" t="s">
        <v>5149</v>
      </c>
      <c r="CJ663" s="370">
        <f t="shared" si="303"/>
        <v>0</v>
      </c>
      <c r="CK663" s="371">
        <f t="shared" si="304"/>
        <v>0</v>
      </c>
      <c r="CL663" s="372">
        <f t="shared" si="305"/>
        <v>0</v>
      </c>
      <c r="CM663" s="370">
        <f t="shared" si="306"/>
        <v>0</v>
      </c>
      <c r="CN663" s="371">
        <f t="shared" si="307"/>
        <v>0</v>
      </c>
      <c r="CO663" s="372">
        <f t="shared" si="308"/>
        <v>0</v>
      </c>
      <c r="CP663" s="370">
        <f t="shared" si="309"/>
        <v>0</v>
      </c>
      <c r="CQ663" s="371">
        <f t="shared" si="310"/>
        <v>0</v>
      </c>
      <c r="CR663" s="372">
        <f t="shared" si="311"/>
        <v>0</v>
      </c>
      <c r="CS663" s="370">
        <f t="shared" si="312"/>
        <v>0</v>
      </c>
      <c r="CT663" s="371">
        <f t="shared" si="313"/>
        <v>0</v>
      </c>
      <c r="CU663" s="372">
        <f t="shared" si="314"/>
        <v>0</v>
      </c>
      <c r="CV663" s="370">
        <f t="shared" si="315"/>
        <v>0</v>
      </c>
      <c r="CW663" s="371">
        <f t="shared" si="316"/>
        <v>0</v>
      </c>
      <c r="CX663" s="372">
        <f t="shared" si="317"/>
        <v>0</v>
      </c>
      <c r="CY663" s="370">
        <f t="shared" si="318"/>
        <v>0</v>
      </c>
      <c r="CZ663" s="371">
        <f t="shared" si="319"/>
        <v>0</v>
      </c>
      <c r="DA663" s="372">
        <f t="shared" si="320"/>
        <v>0</v>
      </c>
      <c r="DB663" s="293">
        <f t="shared" si="321"/>
        <v>0</v>
      </c>
      <c r="DC663" s="283" t="str">
        <f>IF(DB663=0,"",
IF(SUM($DB$651:DB663)=1,DD663,
IF($DB$771&gt;SUM($DB$651:DB663),_xlfn.CONCAT(", ",DD663),
IF($DB$771=SUM($DB$651:DB663),_xlfn.CONCAT(" y ",DD663)))))</f>
        <v/>
      </c>
      <c r="DD663" s="52" t="s">
        <v>5149</v>
      </c>
    </row>
    <row r="664" spans="1:108" ht="15" customHeight="1">
      <c r="A664" s="30"/>
      <c r="B664" s="31"/>
      <c r="C664" s="35" t="s">
        <v>5045</v>
      </c>
      <c r="D664" s="800" t="str">
        <f>IF(CNGE_2026_M1_Secc1_Sub1!$D54="","",CNGE_2026_M1_Secc1_Sub1!$D54)</f>
        <v/>
      </c>
      <c r="E664" s="723"/>
      <c r="F664" s="723"/>
      <c r="G664" s="723"/>
      <c r="H664" s="723"/>
      <c r="I664" s="724"/>
      <c r="J664" s="638"/>
      <c r="K664" s="638"/>
      <c r="L664" s="638"/>
      <c r="M664" s="638"/>
      <c r="N664" s="638"/>
      <c r="O664" s="638"/>
      <c r="P664" s="638"/>
      <c r="Q664" s="638"/>
      <c r="R664" s="638"/>
      <c r="S664" s="638"/>
      <c r="T664" s="638"/>
      <c r="U664" s="638"/>
      <c r="V664" s="638"/>
      <c r="W664" s="638"/>
      <c r="X664" s="638"/>
      <c r="Y664" s="638"/>
      <c r="Z664" s="638"/>
      <c r="AA664" s="638"/>
      <c r="AB664" s="638"/>
      <c r="AC664" s="638"/>
      <c r="AD664" s="638"/>
      <c r="AI664">
        <f t="shared" si="262"/>
        <v>0</v>
      </c>
      <c r="AJ664">
        <f t="shared" si="325"/>
        <v>0</v>
      </c>
      <c r="AK664">
        <f t="shared" si="263"/>
        <v>0</v>
      </c>
      <c r="AL664">
        <f t="shared" si="264"/>
        <v>0</v>
      </c>
      <c r="AM664">
        <f t="shared" si="265"/>
        <v>0</v>
      </c>
      <c r="AN664">
        <f t="shared" si="266"/>
        <v>0</v>
      </c>
      <c r="AO664">
        <f t="shared" si="267"/>
        <v>0</v>
      </c>
      <c r="AP664">
        <f t="shared" si="268"/>
        <v>0</v>
      </c>
      <c r="AQ664">
        <f t="shared" si="269"/>
        <v>0</v>
      </c>
      <c r="AR664">
        <f t="shared" si="270"/>
        <v>0</v>
      </c>
      <c r="AS664">
        <f t="shared" si="271"/>
        <v>0</v>
      </c>
      <c r="AT664">
        <f t="shared" si="272"/>
        <v>0</v>
      </c>
      <c r="AU664">
        <f t="shared" si="273"/>
        <v>0</v>
      </c>
      <c r="AV664">
        <f t="shared" si="274"/>
        <v>0</v>
      </c>
      <c r="AW664">
        <f t="shared" si="275"/>
        <v>0</v>
      </c>
      <c r="AX664">
        <f t="shared" si="276"/>
        <v>0</v>
      </c>
      <c r="AY664">
        <f t="shared" si="277"/>
        <v>0</v>
      </c>
      <c r="AZ664">
        <f t="shared" si="278"/>
        <v>0</v>
      </c>
      <c r="BA664">
        <f t="shared" si="279"/>
        <v>0</v>
      </c>
      <c r="BB664">
        <f t="shared" si="280"/>
        <v>0</v>
      </c>
      <c r="BC664">
        <f t="shared" si="281"/>
        <v>0</v>
      </c>
      <c r="BD664">
        <f t="shared" si="282"/>
        <v>0</v>
      </c>
      <c r="BE664">
        <f t="shared" si="283"/>
        <v>0</v>
      </c>
      <c r="BF664">
        <f t="shared" si="284"/>
        <v>0</v>
      </c>
      <c r="BG664">
        <f t="shared" si="285"/>
        <v>0</v>
      </c>
      <c r="BH664">
        <f t="shared" si="286"/>
        <v>0</v>
      </c>
      <c r="BI664">
        <f t="shared" si="287"/>
        <v>0</v>
      </c>
      <c r="BJ664">
        <f t="shared" si="288"/>
        <v>0</v>
      </c>
      <c r="BK664" s="356">
        <f t="shared" si="289"/>
        <v>0</v>
      </c>
      <c r="BL664" s="357">
        <f t="shared" si="290"/>
        <v>0</v>
      </c>
      <c r="BM664" s="358">
        <f t="shared" si="291"/>
        <v>0</v>
      </c>
      <c r="BN664" s="359">
        <f t="shared" si="292"/>
        <v>0</v>
      </c>
      <c r="BO664" s="356">
        <f t="shared" si="293"/>
        <v>0</v>
      </c>
      <c r="BP664" s="357">
        <f t="shared" si="294"/>
        <v>0</v>
      </c>
      <c r="BQ664" s="358">
        <f t="shared" si="295"/>
        <v>0</v>
      </c>
      <c r="BR664" s="359">
        <f t="shared" si="296"/>
        <v>0</v>
      </c>
      <c r="BS664" s="356">
        <f t="shared" si="297"/>
        <v>0</v>
      </c>
      <c r="BT664" s="357">
        <f t="shared" si="298"/>
        <v>0</v>
      </c>
      <c r="BU664" s="358">
        <f t="shared" si="299"/>
        <v>0</v>
      </c>
      <c r="BV664" s="359">
        <f t="shared" si="300"/>
        <v>0</v>
      </c>
      <c r="BW664" s="293">
        <f t="shared" si="301"/>
        <v>0</v>
      </c>
      <c r="BX664" s="352" t="str">
        <f>IF(BW664=0,"",
IF(SUM($BW$651:BW664)=1,BY664,
IF($BW$771&gt;SUM($BW$651:BW664),_xlfn.CONCAT(", ",BY664),
IF($BW$771=SUM($BW$651:BW664),_xlfn.CONCAT(" y ",BY664)))))</f>
        <v/>
      </c>
      <c r="BY664" s="120" t="s">
        <v>5151</v>
      </c>
      <c r="BZ664" s="290">
        <f t="shared" si="322"/>
        <v>0</v>
      </c>
      <c r="CA664" s="293">
        <f t="shared" si="302"/>
        <v>0</v>
      </c>
      <c r="CB664" s="283" t="str">
        <f>IF(CA664=0,"",
IF(SUM($CA$651:CA664)=1,CC664,
IF($CA$771&gt;SUM($CA$651:CA664),_xlfn.CONCAT(", ",CC664),
IF($CA$771=SUM($CA$651:CA664),_xlfn.CONCAT(" y ",CC664)))))</f>
        <v/>
      </c>
      <c r="CC664" s="120" t="s">
        <v>5151</v>
      </c>
      <c r="CD664" s="365">
        <f t="shared" si="323"/>
        <v>0</v>
      </c>
      <c r="CE664" s="366">
        <f t="shared" si="260"/>
        <v>0</v>
      </c>
      <c r="CF664" s="365">
        <f t="shared" si="261"/>
        <v>0</v>
      </c>
      <c r="CG664" s="282">
        <f t="shared" si="324"/>
        <v>0</v>
      </c>
      <c r="CH664" s="283" t="str">
        <f>IF(CG664=0,"",
IF(SUM($CG$651:CG664)=1,CI664,
IF($CG$771&gt;SUM($CG$651:CG664),_xlfn.CONCAT(", ",CI664),
IF($CG$771=SUM($CG$651:CG664),_xlfn.CONCAT(" y ",CI664)))))</f>
        <v/>
      </c>
      <c r="CI664" s="120" t="s">
        <v>5151</v>
      </c>
      <c r="CJ664" s="370">
        <f t="shared" si="303"/>
        <v>0</v>
      </c>
      <c r="CK664" s="371">
        <f t="shared" si="304"/>
        <v>0</v>
      </c>
      <c r="CL664" s="372">
        <f t="shared" si="305"/>
        <v>0</v>
      </c>
      <c r="CM664" s="370">
        <f t="shared" si="306"/>
        <v>0</v>
      </c>
      <c r="CN664" s="371">
        <f t="shared" si="307"/>
        <v>0</v>
      </c>
      <c r="CO664" s="372">
        <f t="shared" si="308"/>
        <v>0</v>
      </c>
      <c r="CP664" s="370">
        <f t="shared" si="309"/>
        <v>0</v>
      </c>
      <c r="CQ664" s="371">
        <f t="shared" si="310"/>
        <v>0</v>
      </c>
      <c r="CR664" s="372">
        <f t="shared" si="311"/>
        <v>0</v>
      </c>
      <c r="CS664" s="370">
        <f t="shared" si="312"/>
        <v>0</v>
      </c>
      <c r="CT664" s="371">
        <f t="shared" si="313"/>
        <v>0</v>
      </c>
      <c r="CU664" s="372">
        <f t="shared" si="314"/>
        <v>0</v>
      </c>
      <c r="CV664" s="370">
        <f t="shared" si="315"/>
        <v>0</v>
      </c>
      <c r="CW664" s="371">
        <f t="shared" si="316"/>
        <v>0</v>
      </c>
      <c r="CX664" s="372">
        <f t="shared" si="317"/>
        <v>0</v>
      </c>
      <c r="CY664" s="370">
        <f t="shared" si="318"/>
        <v>0</v>
      </c>
      <c r="CZ664" s="371">
        <f t="shared" si="319"/>
        <v>0</v>
      </c>
      <c r="DA664" s="372">
        <f t="shared" si="320"/>
        <v>0</v>
      </c>
      <c r="DB664" s="293">
        <f t="shared" si="321"/>
        <v>0</v>
      </c>
      <c r="DC664" s="283" t="str">
        <f>IF(DB664=0,"",
IF(SUM($DB$651:DB664)=1,DD664,
IF($DB$771&gt;SUM($DB$651:DB664),_xlfn.CONCAT(", ",DD664),
IF($DB$771=SUM($DB$651:DB664),_xlfn.CONCAT(" y ",DD664)))))</f>
        <v/>
      </c>
      <c r="DD664" s="52" t="s">
        <v>5151</v>
      </c>
    </row>
    <row r="665" spans="1:108" ht="15" customHeight="1">
      <c r="A665" s="30"/>
      <c r="B665" s="31"/>
      <c r="C665" s="35" t="s">
        <v>5046</v>
      </c>
      <c r="D665" s="800" t="str">
        <f>IF(CNGE_2026_M1_Secc1_Sub1!$D55="","",CNGE_2026_M1_Secc1_Sub1!$D55)</f>
        <v/>
      </c>
      <c r="E665" s="723"/>
      <c r="F665" s="723"/>
      <c r="G665" s="723"/>
      <c r="H665" s="723"/>
      <c r="I665" s="724"/>
      <c r="J665" s="638"/>
      <c r="K665" s="638"/>
      <c r="L665" s="638"/>
      <c r="M665" s="638"/>
      <c r="N665" s="638"/>
      <c r="O665" s="638"/>
      <c r="P665" s="638"/>
      <c r="Q665" s="638"/>
      <c r="R665" s="638"/>
      <c r="S665" s="638"/>
      <c r="T665" s="638"/>
      <c r="U665" s="638"/>
      <c r="V665" s="638"/>
      <c r="W665" s="638"/>
      <c r="X665" s="638"/>
      <c r="Y665" s="638"/>
      <c r="Z665" s="638"/>
      <c r="AA665" s="638"/>
      <c r="AB665" s="638"/>
      <c r="AC665" s="638"/>
      <c r="AD665" s="638"/>
      <c r="AI665">
        <f t="shared" si="262"/>
        <v>0</v>
      </c>
      <c r="AJ665">
        <f t="shared" si="325"/>
        <v>0</v>
      </c>
      <c r="AK665">
        <f t="shared" si="263"/>
        <v>0</v>
      </c>
      <c r="AL665">
        <f t="shared" si="264"/>
        <v>0</v>
      </c>
      <c r="AM665">
        <f t="shared" si="265"/>
        <v>0</v>
      </c>
      <c r="AN665">
        <f t="shared" si="266"/>
        <v>0</v>
      </c>
      <c r="AO665">
        <f t="shared" si="267"/>
        <v>0</v>
      </c>
      <c r="AP665">
        <f t="shared" si="268"/>
        <v>0</v>
      </c>
      <c r="AQ665">
        <f t="shared" si="269"/>
        <v>0</v>
      </c>
      <c r="AR665">
        <f t="shared" si="270"/>
        <v>0</v>
      </c>
      <c r="AS665">
        <f t="shared" si="271"/>
        <v>0</v>
      </c>
      <c r="AT665">
        <f t="shared" si="272"/>
        <v>0</v>
      </c>
      <c r="AU665">
        <f t="shared" si="273"/>
        <v>0</v>
      </c>
      <c r="AV665">
        <f t="shared" si="274"/>
        <v>0</v>
      </c>
      <c r="AW665">
        <f t="shared" si="275"/>
        <v>0</v>
      </c>
      <c r="AX665">
        <f t="shared" si="276"/>
        <v>0</v>
      </c>
      <c r="AY665">
        <f t="shared" si="277"/>
        <v>0</v>
      </c>
      <c r="AZ665">
        <f t="shared" si="278"/>
        <v>0</v>
      </c>
      <c r="BA665">
        <f t="shared" si="279"/>
        <v>0</v>
      </c>
      <c r="BB665">
        <f t="shared" si="280"/>
        <v>0</v>
      </c>
      <c r="BC665">
        <f t="shared" si="281"/>
        <v>0</v>
      </c>
      <c r="BD665">
        <f t="shared" si="282"/>
        <v>0</v>
      </c>
      <c r="BE665">
        <f t="shared" si="283"/>
        <v>0</v>
      </c>
      <c r="BF665">
        <f t="shared" si="284"/>
        <v>0</v>
      </c>
      <c r="BG665">
        <f t="shared" si="285"/>
        <v>0</v>
      </c>
      <c r="BH665">
        <f t="shared" si="286"/>
        <v>0</v>
      </c>
      <c r="BI665">
        <f t="shared" si="287"/>
        <v>0</v>
      </c>
      <c r="BJ665">
        <f t="shared" si="288"/>
        <v>0</v>
      </c>
      <c r="BK665" s="356">
        <f t="shared" si="289"/>
        <v>0</v>
      </c>
      <c r="BL665" s="357">
        <f t="shared" si="290"/>
        <v>0</v>
      </c>
      <c r="BM665" s="358">
        <f t="shared" si="291"/>
        <v>0</v>
      </c>
      <c r="BN665" s="359">
        <f t="shared" si="292"/>
        <v>0</v>
      </c>
      <c r="BO665" s="356">
        <f t="shared" si="293"/>
        <v>0</v>
      </c>
      <c r="BP665" s="357">
        <f t="shared" si="294"/>
        <v>0</v>
      </c>
      <c r="BQ665" s="358">
        <f t="shared" si="295"/>
        <v>0</v>
      </c>
      <c r="BR665" s="359">
        <f t="shared" si="296"/>
        <v>0</v>
      </c>
      <c r="BS665" s="356">
        <f t="shared" si="297"/>
        <v>0</v>
      </c>
      <c r="BT665" s="357">
        <f t="shared" si="298"/>
        <v>0</v>
      </c>
      <c r="BU665" s="358">
        <f t="shared" si="299"/>
        <v>0</v>
      </c>
      <c r="BV665" s="359">
        <f t="shared" si="300"/>
        <v>0</v>
      </c>
      <c r="BW665" s="293">
        <f t="shared" si="301"/>
        <v>0</v>
      </c>
      <c r="BX665" s="352" t="str">
        <f>IF(BW665=0,"",
IF(SUM($BW$651:BW665)=1,BY665,
IF($BW$771&gt;SUM($BW$651:BW665),_xlfn.CONCAT(", ",BY665),
IF($BW$771=SUM($BW$651:BW665),_xlfn.CONCAT(" y ",BY665)))))</f>
        <v/>
      </c>
      <c r="BY665" s="120" t="s">
        <v>5153</v>
      </c>
      <c r="BZ665" s="290">
        <f t="shared" si="322"/>
        <v>0</v>
      </c>
      <c r="CA665" s="293">
        <f t="shared" si="302"/>
        <v>0</v>
      </c>
      <c r="CB665" s="283" t="str">
        <f>IF(CA665=0,"",
IF(SUM($CA$651:CA665)=1,CC665,
IF($CA$771&gt;SUM($CA$651:CA665),_xlfn.CONCAT(", ",CC665),
IF($CA$771=SUM($CA$651:CA665),_xlfn.CONCAT(" y ",CC665)))))</f>
        <v/>
      </c>
      <c r="CC665" s="120" t="s">
        <v>5153</v>
      </c>
      <c r="CD665" s="365">
        <f t="shared" si="323"/>
        <v>0</v>
      </c>
      <c r="CE665" s="366">
        <f t="shared" si="260"/>
        <v>0</v>
      </c>
      <c r="CF665" s="365">
        <f t="shared" si="261"/>
        <v>0</v>
      </c>
      <c r="CG665" s="282">
        <f t="shared" si="324"/>
        <v>0</v>
      </c>
      <c r="CH665" s="283" t="str">
        <f>IF(CG665=0,"",
IF(SUM($CG$651:CG665)=1,CI665,
IF($CG$771&gt;SUM($CG$651:CG665),_xlfn.CONCAT(", ",CI665),
IF($CG$771=SUM($CG$651:CG665),_xlfn.CONCAT(" y ",CI665)))))</f>
        <v/>
      </c>
      <c r="CI665" s="120" t="s">
        <v>5153</v>
      </c>
      <c r="CJ665" s="370">
        <f t="shared" si="303"/>
        <v>0</v>
      </c>
      <c r="CK665" s="371">
        <f t="shared" si="304"/>
        <v>0</v>
      </c>
      <c r="CL665" s="372">
        <f t="shared" si="305"/>
        <v>0</v>
      </c>
      <c r="CM665" s="370">
        <f t="shared" si="306"/>
        <v>0</v>
      </c>
      <c r="CN665" s="371">
        <f t="shared" si="307"/>
        <v>0</v>
      </c>
      <c r="CO665" s="372">
        <f t="shared" si="308"/>
        <v>0</v>
      </c>
      <c r="CP665" s="370">
        <f t="shared" si="309"/>
        <v>0</v>
      </c>
      <c r="CQ665" s="371">
        <f t="shared" si="310"/>
        <v>0</v>
      </c>
      <c r="CR665" s="372">
        <f t="shared" si="311"/>
        <v>0</v>
      </c>
      <c r="CS665" s="370">
        <f t="shared" si="312"/>
        <v>0</v>
      </c>
      <c r="CT665" s="371">
        <f t="shared" si="313"/>
        <v>0</v>
      </c>
      <c r="CU665" s="372">
        <f t="shared" si="314"/>
        <v>0</v>
      </c>
      <c r="CV665" s="370">
        <f t="shared" si="315"/>
        <v>0</v>
      </c>
      <c r="CW665" s="371">
        <f t="shared" si="316"/>
        <v>0</v>
      </c>
      <c r="CX665" s="372">
        <f t="shared" si="317"/>
        <v>0</v>
      </c>
      <c r="CY665" s="370">
        <f t="shared" si="318"/>
        <v>0</v>
      </c>
      <c r="CZ665" s="371">
        <f t="shared" si="319"/>
        <v>0</v>
      </c>
      <c r="DA665" s="372">
        <f t="shared" si="320"/>
        <v>0</v>
      </c>
      <c r="DB665" s="293">
        <f t="shared" si="321"/>
        <v>0</v>
      </c>
      <c r="DC665" s="283" t="str">
        <f>IF(DB665=0,"",
IF(SUM($DB$651:DB665)=1,DD665,
IF($DB$771&gt;SUM($DB$651:DB665),_xlfn.CONCAT(", ",DD665),
IF($DB$771=SUM($DB$651:DB665),_xlfn.CONCAT(" y ",DD665)))))</f>
        <v/>
      </c>
      <c r="DD665" s="52" t="s">
        <v>5153</v>
      </c>
    </row>
    <row r="666" spans="1:108" ht="15" customHeight="1">
      <c r="A666" s="30"/>
      <c r="B666" s="31"/>
      <c r="C666" s="35" t="s">
        <v>5047</v>
      </c>
      <c r="D666" s="800" t="str">
        <f>IF(CNGE_2026_M1_Secc1_Sub1!$D56="","",CNGE_2026_M1_Secc1_Sub1!$D56)</f>
        <v/>
      </c>
      <c r="E666" s="723"/>
      <c r="F666" s="723"/>
      <c r="G666" s="723"/>
      <c r="H666" s="723"/>
      <c r="I666" s="724"/>
      <c r="J666" s="638"/>
      <c r="K666" s="638"/>
      <c r="L666" s="638"/>
      <c r="M666" s="638"/>
      <c r="N666" s="638"/>
      <c r="O666" s="638"/>
      <c r="P666" s="638"/>
      <c r="Q666" s="638"/>
      <c r="R666" s="638"/>
      <c r="S666" s="638"/>
      <c r="T666" s="638"/>
      <c r="U666" s="638"/>
      <c r="V666" s="638"/>
      <c r="W666" s="638"/>
      <c r="X666" s="638"/>
      <c r="Y666" s="638"/>
      <c r="Z666" s="638"/>
      <c r="AA666" s="638"/>
      <c r="AB666" s="638"/>
      <c r="AC666" s="638"/>
      <c r="AD666" s="638"/>
      <c r="AI666">
        <f t="shared" si="262"/>
        <v>0</v>
      </c>
      <c r="AJ666">
        <f t="shared" si="325"/>
        <v>0</v>
      </c>
      <c r="AK666">
        <f t="shared" si="263"/>
        <v>0</v>
      </c>
      <c r="AL666">
        <f t="shared" si="264"/>
        <v>0</v>
      </c>
      <c r="AM666">
        <f t="shared" si="265"/>
        <v>0</v>
      </c>
      <c r="AN666">
        <f t="shared" si="266"/>
        <v>0</v>
      </c>
      <c r="AO666">
        <f t="shared" si="267"/>
        <v>0</v>
      </c>
      <c r="AP666">
        <f t="shared" si="268"/>
        <v>0</v>
      </c>
      <c r="AQ666">
        <f t="shared" si="269"/>
        <v>0</v>
      </c>
      <c r="AR666">
        <f t="shared" si="270"/>
        <v>0</v>
      </c>
      <c r="AS666">
        <f t="shared" si="271"/>
        <v>0</v>
      </c>
      <c r="AT666">
        <f t="shared" si="272"/>
        <v>0</v>
      </c>
      <c r="AU666">
        <f t="shared" si="273"/>
        <v>0</v>
      </c>
      <c r="AV666">
        <f t="shared" si="274"/>
        <v>0</v>
      </c>
      <c r="AW666">
        <f t="shared" si="275"/>
        <v>0</v>
      </c>
      <c r="AX666">
        <f t="shared" si="276"/>
        <v>0</v>
      </c>
      <c r="AY666">
        <f t="shared" si="277"/>
        <v>0</v>
      </c>
      <c r="AZ666">
        <f t="shared" si="278"/>
        <v>0</v>
      </c>
      <c r="BA666">
        <f t="shared" si="279"/>
        <v>0</v>
      </c>
      <c r="BB666">
        <f t="shared" si="280"/>
        <v>0</v>
      </c>
      <c r="BC666">
        <f t="shared" si="281"/>
        <v>0</v>
      </c>
      <c r="BD666">
        <f t="shared" si="282"/>
        <v>0</v>
      </c>
      <c r="BE666">
        <f t="shared" si="283"/>
        <v>0</v>
      </c>
      <c r="BF666">
        <f t="shared" si="284"/>
        <v>0</v>
      </c>
      <c r="BG666">
        <f t="shared" si="285"/>
        <v>0</v>
      </c>
      <c r="BH666">
        <f t="shared" si="286"/>
        <v>0</v>
      </c>
      <c r="BI666">
        <f t="shared" si="287"/>
        <v>0</v>
      </c>
      <c r="BJ666">
        <f t="shared" si="288"/>
        <v>0</v>
      </c>
      <c r="BK666" s="356">
        <f t="shared" si="289"/>
        <v>0</v>
      </c>
      <c r="BL666" s="357">
        <f t="shared" si="290"/>
        <v>0</v>
      </c>
      <c r="BM666" s="358">
        <f t="shared" si="291"/>
        <v>0</v>
      </c>
      <c r="BN666" s="359">
        <f t="shared" si="292"/>
        <v>0</v>
      </c>
      <c r="BO666" s="356">
        <f t="shared" si="293"/>
        <v>0</v>
      </c>
      <c r="BP666" s="357">
        <f t="shared" si="294"/>
        <v>0</v>
      </c>
      <c r="BQ666" s="358">
        <f t="shared" si="295"/>
        <v>0</v>
      </c>
      <c r="BR666" s="359">
        <f t="shared" si="296"/>
        <v>0</v>
      </c>
      <c r="BS666" s="356">
        <f t="shared" si="297"/>
        <v>0</v>
      </c>
      <c r="BT666" s="357">
        <f t="shared" si="298"/>
        <v>0</v>
      </c>
      <c r="BU666" s="358">
        <f t="shared" si="299"/>
        <v>0</v>
      </c>
      <c r="BV666" s="359">
        <f t="shared" si="300"/>
        <v>0</v>
      </c>
      <c r="BW666" s="293">
        <f t="shared" si="301"/>
        <v>0</v>
      </c>
      <c r="BX666" s="352" t="str">
        <f>IF(BW666=0,"",
IF(SUM($BW$651:BW666)=1,BY666,
IF($BW$771&gt;SUM($BW$651:BW666),_xlfn.CONCAT(", ",BY666),
IF($BW$771=SUM($BW$651:BW666),_xlfn.CONCAT(" y ",BY666)))))</f>
        <v/>
      </c>
      <c r="BY666" s="120" t="s">
        <v>5155</v>
      </c>
      <c r="BZ666" s="290">
        <f t="shared" si="322"/>
        <v>0</v>
      </c>
      <c r="CA666" s="293">
        <f t="shared" si="302"/>
        <v>0</v>
      </c>
      <c r="CB666" s="283" t="str">
        <f>IF(CA666=0,"",
IF(SUM($CA$651:CA666)=1,CC666,
IF($CA$771&gt;SUM($CA$651:CA666),_xlfn.CONCAT(", ",CC666),
IF($CA$771=SUM($CA$651:CA666),_xlfn.CONCAT(" y ",CC666)))))</f>
        <v/>
      </c>
      <c r="CC666" s="120" t="s">
        <v>5155</v>
      </c>
      <c r="CD666" s="365">
        <f t="shared" si="323"/>
        <v>0</v>
      </c>
      <c r="CE666" s="366">
        <f t="shared" si="260"/>
        <v>0</v>
      </c>
      <c r="CF666" s="365">
        <f t="shared" si="261"/>
        <v>0</v>
      </c>
      <c r="CG666" s="282">
        <f t="shared" si="324"/>
        <v>0</v>
      </c>
      <c r="CH666" s="283" t="str">
        <f>IF(CG666=0,"",
IF(SUM($CG$651:CG666)=1,CI666,
IF($CG$771&gt;SUM($CG$651:CG666),_xlfn.CONCAT(", ",CI666),
IF($CG$771=SUM($CG$651:CG666),_xlfn.CONCAT(" y ",CI666)))))</f>
        <v/>
      </c>
      <c r="CI666" s="120" t="s">
        <v>5155</v>
      </c>
      <c r="CJ666" s="370">
        <f t="shared" si="303"/>
        <v>0</v>
      </c>
      <c r="CK666" s="371">
        <f t="shared" si="304"/>
        <v>0</v>
      </c>
      <c r="CL666" s="372">
        <f t="shared" si="305"/>
        <v>0</v>
      </c>
      <c r="CM666" s="370">
        <f t="shared" si="306"/>
        <v>0</v>
      </c>
      <c r="CN666" s="371">
        <f t="shared" si="307"/>
        <v>0</v>
      </c>
      <c r="CO666" s="372">
        <f t="shared" si="308"/>
        <v>0</v>
      </c>
      <c r="CP666" s="370">
        <f t="shared" si="309"/>
        <v>0</v>
      </c>
      <c r="CQ666" s="371">
        <f t="shared" si="310"/>
        <v>0</v>
      </c>
      <c r="CR666" s="372">
        <f t="shared" si="311"/>
        <v>0</v>
      </c>
      <c r="CS666" s="370">
        <f t="shared" si="312"/>
        <v>0</v>
      </c>
      <c r="CT666" s="371">
        <f t="shared" si="313"/>
        <v>0</v>
      </c>
      <c r="CU666" s="372">
        <f t="shared" si="314"/>
        <v>0</v>
      </c>
      <c r="CV666" s="370">
        <f t="shared" si="315"/>
        <v>0</v>
      </c>
      <c r="CW666" s="371">
        <f t="shared" si="316"/>
        <v>0</v>
      </c>
      <c r="CX666" s="372">
        <f t="shared" si="317"/>
        <v>0</v>
      </c>
      <c r="CY666" s="370">
        <f t="shared" si="318"/>
        <v>0</v>
      </c>
      <c r="CZ666" s="371">
        <f t="shared" si="319"/>
        <v>0</v>
      </c>
      <c r="DA666" s="372">
        <f t="shared" si="320"/>
        <v>0</v>
      </c>
      <c r="DB666" s="293">
        <f t="shared" si="321"/>
        <v>0</v>
      </c>
      <c r="DC666" s="283" t="str">
        <f>IF(DB666=0,"",
IF(SUM($DB$651:DB666)=1,DD666,
IF($DB$771&gt;SUM($DB$651:DB666),_xlfn.CONCAT(", ",DD666),
IF($DB$771=SUM($DB$651:DB666),_xlfn.CONCAT(" y ",DD666)))))</f>
        <v/>
      </c>
      <c r="DD666" s="52" t="s">
        <v>5155</v>
      </c>
    </row>
    <row r="667" spans="1:108" ht="15" customHeight="1">
      <c r="A667" s="30"/>
      <c r="B667" s="31"/>
      <c r="C667" s="35" t="s">
        <v>5048</v>
      </c>
      <c r="D667" s="800" t="str">
        <f>IF(CNGE_2026_M1_Secc1_Sub1!$D57="","",CNGE_2026_M1_Secc1_Sub1!$D57)</f>
        <v/>
      </c>
      <c r="E667" s="723"/>
      <c r="F667" s="723"/>
      <c r="G667" s="723"/>
      <c r="H667" s="723"/>
      <c r="I667" s="724"/>
      <c r="J667" s="638"/>
      <c r="K667" s="638"/>
      <c r="L667" s="638"/>
      <c r="M667" s="638"/>
      <c r="N667" s="638"/>
      <c r="O667" s="638"/>
      <c r="P667" s="638"/>
      <c r="Q667" s="638"/>
      <c r="R667" s="638"/>
      <c r="S667" s="638"/>
      <c r="T667" s="638"/>
      <c r="U667" s="638"/>
      <c r="V667" s="638"/>
      <c r="W667" s="638"/>
      <c r="X667" s="638"/>
      <c r="Y667" s="638"/>
      <c r="Z667" s="638"/>
      <c r="AA667" s="638"/>
      <c r="AB667" s="638"/>
      <c r="AC667" s="638"/>
      <c r="AD667" s="638"/>
      <c r="AI667">
        <f t="shared" si="262"/>
        <v>0</v>
      </c>
      <c r="AJ667">
        <f t="shared" si="325"/>
        <v>0</v>
      </c>
      <c r="AK667">
        <f t="shared" si="263"/>
        <v>0</v>
      </c>
      <c r="AL667">
        <f t="shared" si="264"/>
        <v>0</v>
      </c>
      <c r="AM667">
        <f t="shared" si="265"/>
        <v>0</v>
      </c>
      <c r="AN667">
        <f t="shared" si="266"/>
        <v>0</v>
      </c>
      <c r="AO667">
        <f t="shared" si="267"/>
        <v>0</v>
      </c>
      <c r="AP667">
        <f t="shared" si="268"/>
        <v>0</v>
      </c>
      <c r="AQ667">
        <f t="shared" si="269"/>
        <v>0</v>
      </c>
      <c r="AR667">
        <f t="shared" si="270"/>
        <v>0</v>
      </c>
      <c r="AS667">
        <f t="shared" si="271"/>
        <v>0</v>
      </c>
      <c r="AT667">
        <f t="shared" si="272"/>
        <v>0</v>
      </c>
      <c r="AU667">
        <f t="shared" si="273"/>
        <v>0</v>
      </c>
      <c r="AV667">
        <f t="shared" si="274"/>
        <v>0</v>
      </c>
      <c r="AW667">
        <f t="shared" si="275"/>
        <v>0</v>
      </c>
      <c r="AX667">
        <f t="shared" si="276"/>
        <v>0</v>
      </c>
      <c r="AY667">
        <f t="shared" si="277"/>
        <v>0</v>
      </c>
      <c r="AZ667">
        <f t="shared" si="278"/>
        <v>0</v>
      </c>
      <c r="BA667">
        <f t="shared" si="279"/>
        <v>0</v>
      </c>
      <c r="BB667">
        <f t="shared" si="280"/>
        <v>0</v>
      </c>
      <c r="BC667">
        <f t="shared" si="281"/>
        <v>0</v>
      </c>
      <c r="BD667">
        <f t="shared" si="282"/>
        <v>0</v>
      </c>
      <c r="BE667">
        <f t="shared" si="283"/>
        <v>0</v>
      </c>
      <c r="BF667">
        <f t="shared" si="284"/>
        <v>0</v>
      </c>
      <c r="BG667">
        <f t="shared" si="285"/>
        <v>0</v>
      </c>
      <c r="BH667">
        <f t="shared" si="286"/>
        <v>0</v>
      </c>
      <c r="BI667">
        <f t="shared" si="287"/>
        <v>0</v>
      </c>
      <c r="BJ667">
        <f t="shared" si="288"/>
        <v>0</v>
      </c>
      <c r="BK667" s="356">
        <f t="shared" si="289"/>
        <v>0</v>
      </c>
      <c r="BL667" s="357">
        <f t="shared" si="290"/>
        <v>0</v>
      </c>
      <c r="BM667" s="358">
        <f t="shared" si="291"/>
        <v>0</v>
      </c>
      <c r="BN667" s="359">
        <f t="shared" si="292"/>
        <v>0</v>
      </c>
      <c r="BO667" s="356">
        <f t="shared" si="293"/>
        <v>0</v>
      </c>
      <c r="BP667" s="357">
        <f t="shared" si="294"/>
        <v>0</v>
      </c>
      <c r="BQ667" s="358">
        <f t="shared" si="295"/>
        <v>0</v>
      </c>
      <c r="BR667" s="359">
        <f t="shared" si="296"/>
        <v>0</v>
      </c>
      <c r="BS667" s="356">
        <f t="shared" si="297"/>
        <v>0</v>
      </c>
      <c r="BT667" s="357">
        <f t="shared" si="298"/>
        <v>0</v>
      </c>
      <c r="BU667" s="358">
        <f t="shared" si="299"/>
        <v>0</v>
      </c>
      <c r="BV667" s="359">
        <f t="shared" si="300"/>
        <v>0</v>
      </c>
      <c r="BW667" s="293">
        <f t="shared" si="301"/>
        <v>0</v>
      </c>
      <c r="BX667" s="352" t="str">
        <f>IF(BW667=0,"",
IF(SUM($BW$651:BW667)=1,BY667,
IF($BW$771&gt;SUM($BW$651:BW667),_xlfn.CONCAT(", ",BY667),
IF($BW$771=SUM($BW$651:BW667),_xlfn.CONCAT(" y ",BY667)))))</f>
        <v/>
      </c>
      <c r="BY667" s="120" t="s">
        <v>5157</v>
      </c>
      <c r="BZ667" s="290">
        <f t="shared" si="322"/>
        <v>0</v>
      </c>
      <c r="CA667" s="293">
        <f t="shared" si="302"/>
        <v>0</v>
      </c>
      <c r="CB667" s="283" t="str">
        <f>IF(CA667=0,"",
IF(SUM($CA$651:CA667)=1,CC667,
IF($CA$771&gt;SUM($CA$651:CA667),_xlfn.CONCAT(", ",CC667),
IF($CA$771=SUM($CA$651:CA667),_xlfn.CONCAT(" y ",CC667)))))</f>
        <v/>
      </c>
      <c r="CC667" s="120" t="s">
        <v>5157</v>
      </c>
      <c r="CD667" s="365">
        <f t="shared" si="323"/>
        <v>0</v>
      </c>
      <c r="CE667" s="366">
        <f t="shared" si="260"/>
        <v>0</v>
      </c>
      <c r="CF667" s="365">
        <f t="shared" si="261"/>
        <v>0</v>
      </c>
      <c r="CG667" s="282">
        <f t="shared" si="324"/>
        <v>0</v>
      </c>
      <c r="CH667" s="283" t="str">
        <f>IF(CG667=0,"",
IF(SUM($CG$651:CG667)=1,CI667,
IF($CG$771&gt;SUM($CG$651:CG667),_xlfn.CONCAT(", ",CI667),
IF($CG$771=SUM($CG$651:CG667),_xlfn.CONCAT(" y ",CI667)))))</f>
        <v/>
      </c>
      <c r="CI667" s="120" t="s">
        <v>5157</v>
      </c>
      <c r="CJ667" s="370">
        <f t="shared" si="303"/>
        <v>0</v>
      </c>
      <c r="CK667" s="371">
        <f t="shared" si="304"/>
        <v>0</v>
      </c>
      <c r="CL667" s="372">
        <f t="shared" si="305"/>
        <v>0</v>
      </c>
      <c r="CM667" s="370">
        <f t="shared" si="306"/>
        <v>0</v>
      </c>
      <c r="CN667" s="371">
        <f t="shared" si="307"/>
        <v>0</v>
      </c>
      <c r="CO667" s="372">
        <f t="shared" si="308"/>
        <v>0</v>
      </c>
      <c r="CP667" s="370">
        <f t="shared" si="309"/>
        <v>0</v>
      </c>
      <c r="CQ667" s="371">
        <f t="shared" si="310"/>
        <v>0</v>
      </c>
      <c r="CR667" s="372">
        <f t="shared" si="311"/>
        <v>0</v>
      </c>
      <c r="CS667" s="370">
        <f t="shared" si="312"/>
        <v>0</v>
      </c>
      <c r="CT667" s="371">
        <f t="shared" si="313"/>
        <v>0</v>
      </c>
      <c r="CU667" s="372">
        <f t="shared" si="314"/>
        <v>0</v>
      </c>
      <c r="CV667" s="370">
        <f t="shared" si="315"/>
        <v>0</v>
      </c>
      <c r="CW667" s="371">
        <f t="shared" si="316"/>
        <v>0</v>
      </c>
      <c r="CX667" s="372">
        <f t="shared" si="317"/>
        <v>0</v>
      </c>
      <c r="CY667" s="370">
        <f t="shared" si="318"/>
        <v>0</v>
      </c>
      <c r="CZ667" s="371">
        <f t="shared" si="319"/>
        <v>0</v>
      </c>
      <c r="DA667" s="372">
        <f t="shared" si="320"/>
        <v>0</v>
      </c>
      <c r="DB667" s="293">
        <f t="shared" si="321"/>
        <v>0</v>
      </c>
      <c r="DC667" s="283" t="str">
        <f>IF(DB667=0,"",
IF(SUM($DB$651:DB667)=1,DD667,
IF($DB$771&gt;SUM($DB$651:DB667),_xlfn.CONCAT(", ",DD667),
IF($DB$771=SUM($DB$651:DB667),_xlfn.CONCAT(" y ",DD667)))))</f>
        <v/>
      </c>
      <c r="DD667" s="52" t="s">
        <v>5157</v>
      </c>
    </row>
    <row r="668" spans="1:108" ht="15" customHeight="1">
      <c r="A668" s="30"/>
      <c r="B668" s="31"/>
      <c r="C668" s="35" t="s">
        <v>5049</v>
      </c>
      <c r="D668" s="800" t="str">
        <f>IF(CNGE_2026_M1_Secc1_Sub1!$D58="","",CNGE_2026_M1_Secc1_Sub1!$D58)</f>
        <v/>
      </c>
      <c r="E668" s="723"/>
      <c r="F668" s="723"/>
      <c r="G668" s="723"/>
      <c r="H668" s="723"/>
      <c r="I668" s="724"/>
      <c r="J668" s="638"/>
      <c r="K668" s="638"/>
      <c r="L668" s="638"/>
      <c r="M668" s="638"/>
      <c r="N668" s="638"/>
      <c r="O668" s="638"/>
      <c r="P668" s="638"/>
      <c r="Q668" s="638"/>
      <c r="R668" s="638"/>
      <c r="S668" s="638"/>
      <c r="T668" s="638"/>
      <c r="U668" s="638"/>
      <c r="V668" s="638"/>
      <c r="W668" s="638"/>
      <c r="X668" s="638"/>
      <c r="Y668" s="638"/>
      <c r="Z668" s="638"/>
      <c r="AA668" s="638"/>
      <c r="AB668" s="638"/>
      <c r="AC668" s="638"/>
      <c r="AD668" s="638"/>
      <c r="AI668">
        <f t="shared" si="262"/>
        <v>0</v>
      </c>
      <c r="AJ668">
        <f t="shared" si="325"/>
        <v>0</v>
      </c>
      <c r="AK668">
        <f t="shared" si="263"/>
        <v>0</v>
      </c>
      <c r="AL668">
        <f t="shared" si="264"/>
        <v>0</v>
      </c>
      <c r="AM668">
        <f t="shared" si="265"/>
        <v>0</v>
      </c>
      <c r="AN668">
        <f t="shared" si="266"/>
        <v>0</v>
      </c>
      <c r="AO668">
        <f t="shared" si="267"/>
        <v>0</v>
      </c>
      <c r="AP668">
        <f t="shared" si="268"/>
        <v>0</v>
      </c>
      <c r="AQ668">
        <f t="shared" si="269"/>
        <v>0</v>
      </c>
      <c r="AR668">
        <f t="shared" si="270"/>
        <v>0</v>
      </c>
      <c r="AS668">
        <f t="shared" si="271"/>
        <v>0</v>
      </c>
      <c r="AT668">
        <f t="shared" si="272"/>
        <v>0</v>
      </c>
      <c r="AU668">
        <f t="shared" si="273"/>
        <v>0</v>
      </c>
      <c r="AV668">
        <f t="shared" si="274"/>
        <v>0</v>
      </c>
      <c r="AW668">
        <f t="shared" si="275"/>
        <v>0</v>
      </c>
      <c r="AX668">
        <f t="shared" si="276"/>
        <v>0</v>
      </c>
      <c r="AY668">
        <f t="shared" si="277"/>
        <v>0</v>
      </c>
      <c r="AZ668">
        <f t="shared" si="278"/>
        <v>0</v>
      </c>
      <c r="BA668">
        <f t="shared" si="279"/>
        <v>0</v>
      </c>
      <c r="BB668">
        <f t="shared" si="280"/>
        <v>0</v>
      </c>
      <c r="BC668">
        <f t="shared" si="281"/>
        <v>0</v>
      </c>
      <c r="BD668">
        <f t="shared" si="282"/>
        <v>0</v>
      </c>
      <c r="BE668">
        <f t="shared" si="283"/>
        <v>0</v>
      </c>
      <c r="BF668">
        <f t="shared" si="284"/>
        <v>0</v>
      </c>
      <c r="BG668">
        <f t="shared" si="285"/>
        <v>0</v>
      </c>
      <c r="BH668">
        <f t="shared" si="286"/>
        <v>0</v>
      </c>
      <c r="BI668">
        <f t="shared" si="287"/>
        <v>0</v>
      </c>
      <c r="BJ668">
        <f t="shared" si="288"/>
        <v>0</v>
      </c>
      <c r="BK668" s="356">
        <f t="shared" si="289"/>
        <v>0</v>
      </c>
      <c r="BL668" s="357">
        <f t="shared" si="290"/>
        <v>0</v>
      </c>
      <c r="BM668" s="358">
        <f t="shared" si="291"/>
        <v>0</v>
      </c>
      <c r="BN668" s="359">
        <f t="shared" si="292"/>
        <v>0</v>
      </c>
      <c r="BO668" s="356">
        <f t="shared" si="293"/>
        <v>0</v>
      </c>
      <c r="BP668" s="357">
        <f t="shared" si="294"/>
        <v>0</v>
      </c>
      <c r="BQ668" s="358">
        <f t="shared" si="295"/>
        <v>0</v>
      </c>
      <c r="BR668" s="359">
        <f t="shared" si="296"/>
        <v>0</v>
      </c>
      <c r="BS668" s="356">
        <f t="shared" si="297"/>
        <v>0</v>
      </c>
      <c r="BT668" s="357">
        <f t="shared" si="298"/>
        <v>0</v>
      </c>
      <c r="BU668" s="358">
        <f t="shared" si="299"/>
        <v>0</v>
      </c>
      <c r="BV668" s="359">
        <f t="shared" si="300"/>
        <v>0</v>
      </c>
      <c r="BW668" s="293">
        <f t="shared" si="301"/>
        <v>0</v>
      </c>
      <c r="BX668" s="352" t="str">
        <f>IF(BW668=0,"",
IF(SUM($BW$651:BW668)=1,BY668,
IF($BW$771&gt;SUM($BW$651:BW668),_xlfn.CONCAT(", ",BY668),
IF($BW$771=SUM($BW$651:BW668),_xlfn.CONCAT(" y ",BY668)))))</f>
        <v/>
      </c>
      <c r="BY668" s="120" t="s">
        <v>5159</v>
      </c>
      <c r="BZ668" s="290">
        <f t="shared" si="322"/>
        <v>0</v>
      </c>
      <c r="CA668" s="293">
        <f t="shared" si="302"/>
        <v>0</v>
      </c>
      <c r="CB668" s="283" t="str">
        <f>IF(CA668=0,"",
IF(SUM($CA$651:CA668)=1,CC668,
IF($CA$771&gt;SUM($CA$651:CA668),_xlfn.CONCAT(", ",CC668),
IF($CA$771=SUM($CA$651:CA668),_xlfn.CONCAT(" y ",CC668)))))</f>
        <v/>
      </c>
      <c r="CC668" s="120" t="s">
        <v>5159</v>
      </c>
      <c r="CD668" s="365">
        <f t="shared" si="323"/>
        <v>0</v>
      </c>
      <c r="CE668" s="366">
        <f t="shared" si="260"/>
        <v>0</v>
      </c>
      <c r="CF668" s="365">
        <f t="shared" si="261"/>
        <v>0</v>
      </c>
      <c r="CG668" s="282">
        <f t="shared" si="324"/>
        <v>0</v>
      </c>
      <c r="CH668" s="283" t="str">
        <f>IF(CG668=0,"",
IF(SUM($CG$651:CG668)=1,CI668,
IF($CG$771&gt;SUM($CG$651:CG668),_xlfn.CONCAT(", ",CI668),
IF($CG$771=SUM($CG$651:CG668),_xlfn.CONCAT(" y ",CI668)))))</f>
        <v/>
      </c>
      <c r="CI668" s="120" t="s">
        <v>5159</v>
      </c>
      <c r="CJ668" s="370">
        <f t="shared" si="303"/>
        <v>0</v>
      </c>
      <c r="CK668" s="371">
        <f t="shared" si="304"/>
        <v>0</v>
      </c>
      <c r="CL668" s="372">
        <f t="shared" si="305"/>
        <v>0</v>
      </c>
      <c r="CM668" s="370">
        <f t="shared" si="306"/>
        <v>0</v>
      </c>
      <c r="CN668" s="371">
        <f t="shared" si="307"/>
        <v>0</v>
      </c>
      <c r="CO668" s="372">
        <f t="shared" si="308"/>
        <v>0</v>
      </c>
      <c r="CP668" s="370">
        <f t="shared" si="309"/>
        <v>0</v>
      </c>
      <c r="CQ668" s="371">
        <f t="shared" si="310"/>
        <v>0</v>
      </c>
      <c r="CR668" s="372">
        <f t="shared" si="311"/>
        <v>0</v>
      </c>
      <c r="CS668" s="370">
        <f t="shared" si="312"/>
        <v>0</v>
      </c>
      <c r="CT668" s="371">
        <f t="shared" si="313"/>
        <v>0</v>
      </c>
      <c r="CU668" s="372">
        <f t="shared" si="314"/>
        <v>0</v>
      </c>
      <c r="CV668" s="370">
        <f t="shared" si="315"/>
        <v>0</v>
      </c>
      <c r="CW668" s="371">
        <f t="shared" si="316"/>
        <v>0</v>
      </c>
      <c r="CX668" s="372">
        <f t="shared" si="317"/>
        <v>0</v>
      </c>
      <c r="CY668" s="370">
        <f t="shared" si="318"/>
        <v>0</v>
      </c>
      <c r="CZ668" s="371">
        <f t="shared" si="319"/>
        <v>0</v>
      </c>
      <c r="DA668" s="372">
        <f t="shared" si="320"/>
        <v>0</v>
      </c>
      <c r="DB668" s="293">
        <f t="shared" si="321"/>
        <v>0</v>
      </c>
      <c r="DC668" s="283" t="str">
        <f>IF(DB668=0,"",
IF(SUM($DB$651:DB668)=1,DD668,
IF($DB$771&gt;SUM($DB$651:DB668),_xlfn.CONCAT(", ",DD668),
IF($DB$771=SUM($DB$651:DB668),_xlfn.CONCAT(" y ",DD668)))))</f>
        <v/>
      </c>
      <c r="DD668" s="52" t="s">
        <v>5159</v>
      </c>
    </row>
    <row r="669" spans="1:108" ht="15" customHeight="1">
      <c r="A669" s="30"/>
      <c r="B669" s="31"/>
      <c r="C669" s="35" t="s">
        <v>5050</v>
      </c>
      <c r="D669" s="800" t="str">
        <f>IF(CNGE_2026_M1_Secc1_Sub1!$D59="","",CNGE_2026_M1_Secc1_Sub1!$D59)</f>
        <v/>
      </c>
      <c r="E669" s="723"/>
      <c r="F669" s="723"/>
      <c r="G669" s="723"/>
      <c r="H669" s="723"/>
      <c r="I669" s="724"/>
      <c r="J669" s="638"/>
      <c r="K669" s="638"/>
      <c r="L669" s="638"/>
      <c r="M669" s="638"/>
      <c r="N669" s="638"/>
      <c r="O669" s="638"/>
      <c r="P669" s="638"/>
      <c r="Q669" s="638"/>
      <c r="R669" s="638"/>
      <c r="S669" s="638"/>
      <c r="T669" s="638"/>
      <c r="U669" s="638"/>
      <c r="V669" s="638"/>
      <c r="W669" s="638"/>
      <c r="X669" s="638"/>
      <c r="Y669" s="638"/>
      <c r="Z669" s="638"/>
      <c r="AA669" s="638"/>
      <c r="AB669" s="638"/>
      <c r="AC669" s="638"/>
      <c r="AD669" s="638"/>
      <c r="AI669">
        <f t="shared" si="262"/>
        <v>0</v>
      </c>
      <c r="AJ669">
        <f t="shared" si="325"/>
        <v>0</v>
      </c>
      <c r="AK669">
        <f t="shared" si="263"/>
        <v>0</v>
      </c>
      <c r="AL669">
        <f t="shared" si="264"/>
        <v>0</v>
      </c>
      <c r="AM669">
        <f t="shared" si="265"/>
        <v>0</v>
      </c>
      <c r="AN669">
        <f t="shared" si="266"/>
        <v>0</v>
      </c>
      <c r="AO669">
        <f t="shared" si="267"/>
        <v>0</v>
      </c>
      <c r="AP669">
        <f t="shared" si="268"/>
        <v>0</v>
      </c>
      <c r="AQ669">
        <f t="shared" si="269"/>
        <v>0</v>
      </c>
      <c r="AR669">
        <f t="shared" si="270"/>
        <v>0</v>
      </c>
      <c r="AS669">
        <f t="shared" si="271"/>
        <v>0</v>
      </c>
      <c r="AT669">
        <f t="shared" si="272"/>
        <v>0</v>
      </c>
      <c r="AU669">
        <f t="shared" si="273"/>
        <v>0</v>
      </c>
      <c r="AV669">
        <f t="shared" si="274"/>
        <v>0</v>
      </c>
      <c r="AW669">
        <f t="shared" si="275"/>
        <v>0</v>
      </c>
      <c r="AX669">
        <f t="shared" si="276"/>
        <v>0</v>
      </c>
      <c r="AY669">
        <f t="shared" si="277"/>
        <v>0</v>
      </c>
      <c r="AZ669">
        <f t="shared" si="278"/>
        <v>0</v>
      </c>
      <c r="BA669">
        <f t="shared" si="279"/>
        <v>0</v>
      </c>
      <c r="BB669">
        <f t="shared" si="280"/>
        <v>0</v>
      </c>
      <c r="BC669">
        <f t="shared" si="281"/>
        <v>0</v>
      </c>
      <c r="BD669">
        <f t="shared" si="282"/>
        <v>0</v>
      </c>
      <c r="BE669">
        <f t="shared" si="283"/>
        <v>0</v>
      </c>
      <c r="BF669">
        <f t="shared" si="284"/>
        <v>0</v>
      </c>
      <c r="BG669">
        <f t="shared" si="285"/>
        <v>0</v>
      </c>
      <c r="BH669">
        <f t="shared" si="286"/>
        <v>0</v>
      </c>
      <c r="BI669">
        <f t="shared" si="287"/>
        <v>0</v>
      </c>
      <c r="BJ669">
        <f t="shared" si="288"/>
        <v>0</v>
      </c>
      <c r="BK669" s="356">
        <f t="shared" si="289"/>
        <v>0</v>
      </c>
      <c r="BL669" s="357">
        <f t="shared" si="290"/>
        <v>0</v>
      </c>
      <c r="BM669" s="358">
        <f t="shared" si="291"/>
        <v>0</v>
      </c>
      <c r="BN669" s="359">
        <f t="shared" si="292"/>
        <v>0</v>
      </c>
      <c r="BO669" s="356">
        <f t="shared" si="293"/>
        <v>0</v>
      </c>
      <c r="BP669" s="357">
        <f t="shared" si="294"/>
        <v>0</v>
      </c>
      <c r="BQ669" s="358">
        <f t="shared" si="295"/>
        <v>0</v>
      </c>
      <c r="BR669" s="359">
        <f t="shared" si="296"/>
        <v>0</v>
      </c>
      <c r="BS669" s="356">
        <f t="shared" si="297"/>
        <v>0</v>
      </c>
      <c r="BT669" s="357">
        <f t="shared" si="298"/>
        <v>0</v>
      </c>
      <c r="BU669" s="358">
        <f t="shared" si="299"/>
        <v>0</v>
      </c>
      <c r="BV669" s="359">
        <f t="shared" si="300"/>
        <v>0</v>
      </c>
      <c r="BW669" s="293">
        <f t="shared" si="301"/>
        <v>0</v>
      </c>
      <c r="BX669" s="352" t="str">
        <f>IF(BW669=0,"",
IF(SUM($BW$651:BW669)=1,BY669,
IF($BW$771&gt;SUM($BW$651:BW669),_xlfn.CONCAT(", ",BY669),
IF($BW$771=SUM($BW$651:BW669),_xlfn.CONCAT(" y ",BY669)))))</f>
        <v/>
      </c>
      <c r="BY669" s="120" t="s">
        <v>5161</v>
      </c>
      <c r="BZ669" s="290">
        <f t="shared" si="322"/>
        <v>0</v>
      </c>
      <c r="CA669" s="293">
        <f t="shared" si="302"/>
        <v>0</v>
      </c>
      <c r="CB669" s="283" t="str">
        <f>IF(CA669=0,"",
IF(SUM($CA$651:CA669)=1,CC669,
IF($CA$771&gt;SUM($CA$651:CA669),_xlfn.CONCAT(", ",CC669),
IF($CA$771=SUM($CA$651:CA669),_xlfn.CONCAT(" y ",CC669)))))</f>
        <v/>
      </c>
      <c r="CC669" s="120" t="s">
        <v>5161</v>
      </c>
      <c r="CD669" s="365">
        <f t="shared" si="323"/>
        <v>0</v>
      </c>
      <c r="CE669" s="366">
        <f t="shared" si="260"/>
        <v>0</v>
      </c>
      <c r="CF669" s="365">
        <f t="shared" si="261"/>
        <v>0</v>
      </c>
      <c r="CG669" s="282">
        <f t="shared" si="324"/>
        <v>0</v>
      </c>
      <c r="CH669" s="283" t="str">
        <f>IF(CG669=0,"",
IF(SUM($CG$651:CG669)=1,CI669,
IF($CG$771&gt;SUM($CG$651:CG669),_xlfn.CONCAT(", ",CI669),
IF($CG$771=SUM($CG$651:CG669),_xlfn.CONCAT(" y ",CI669)))))</f>
        <v/>
      </c>
      <c r="CI669" s="120" t="s">
        <v>5161</v>
      </c>
      <c r="CJ669" s="370">
        <f t="shared" si="303"/>
        <v>0</v>
      </c>
      <c r="CK669" s="371">
        <f t="shared" si="304"/>
        <v>0</v>
      </c>
      <c r="CL669" s="372">
        <f t="shared" si="305"/>
        <v>0</v>
      </c>
      <c r="CM669" s="370">
        <f t="shared" si="306"/>
        <v>0</v>
      </c>
      <c r="CN669" s="371">
        <f t="shared" si="307"/>
        <v>0</v>
      </c>
      <c r="CO669" s="372">
        <f t="shared" si="308"/>
        <v>0</v>
      </c>
      <c r="CP669" s="370">
        <f t="shared" si="309"/>
        <v>0</v>
      </c>
      <c r="CQ669" s="371">
        <f t="shared" si="310"/>
        <v>0</v>
      </c>
      <c r="CR669" s="372">
        <f t="shared" si="311"/>
        <v>0</v>
      </c>
      <c r="CS669" s="370">
        <f t="shared" si="312"/>
        <v>0</v>
      </c>
      <c r="CT669" s="371">
        <f t="shared" si="313"/>
        <v>0</v>
      </c>
      <c r="CU669" s="372">
        <f t="shared" si="314"/>
        <v>0</v>
      </c>
      <c r="CV669" s="370">
        <f t="shared" si="315"/>
        <v>0</v>
      </c>
      <c r="CW669" s="371">
        <f t="shared" si="316"/>
        <v>0</v>
      </c>
      <c r="CX669" s="372">
        <f t="shared" si="317"/>
        <v>0</v>
      </c>
      <c r="CY669" s="370">
        <f t="shared" si="318"/>
        <v>0</v>
      </c>
      <c r="CZ669" s="371">
        <f t="shared" si="319"/>
        <v>0</v>
      </c>
      <c r="DA669" s="372">
        <f t="shared" si="320"/>
        <v>0</v>
      </c>
      <c r="DB669" s="293">
        <f t="shared" si="321"/>
        <v>0</v>
      </c>
      <c r="DC669" s="283" t="str">
        <f>IF(DB669=0,"",
IF(SUM($DB$651:DB669)=1,DD669,
IF($DB$771&gt;SUM($DB$651:DB669),_xlfn.CONCAT(", ",DD669),
IF($DB$771=SUM($DB$651:DB669),_xlfn.CONCAT(" y ",DD669)))))</f>
        <v/>
      </c>
      <c r="DD669" s="52" t="s">
        <v>5161</v>
      </c>
    </row>
    <row r="670" spans="1:108" ht="15" customHeight="1">
      <c r="A670" s="30"/>
      <c r="B670" s="31"/>
      <c r="C670" s="35" t="s">
        <v>5051</v>
      </c>
      <c r="D670" s="800" t="str">
        <f>IF(CNGE_2026_M1_Secc1_Sub1!$D60="","",CNGE_2026_M1_Secc1_Sub1!$D60)</f>
        <v/>
      </c>
      <c r="E670" s="723"/>
      <c r="F670" s="723"/>
      <c r="G670" s="723"/>
      <c r="H670" s="723"/>
      <c r="I670" s="724"/>
      <c r="J670" s="638"/>
      <c r="K670" s="638"/>
      <c r="L670" s="638"/>
      <c r="M670" s="638"/>
      <c r="N670" s="638"/>
      <c r="O670" s="638"/>
      <c r="P670" s="638"/>
      <c r="Q670" s="638"/>
      <c r="R670" s="638"/>
      <c r="S670" s="638"/>
      <c r="T670" s="638"/>
      <c r="U670" s="638"/>
      <c r="V670" s="638"/>
      <c r="W670" s="638"/>
      <c r="X670" s="638"/>
      <c r="Y670" s="638"/>
      <c r="Z670" s="638"/>
      <c r="AA670" s="638"/>
      <c r="AB670" s="638"/>
      <c r="AC670" s="638"/>
      <c r="AD670" s="638"/>
      <c r="AI670">
        <f t="shared" si="262"/>
        <v>0</v>
      </c>
      <c r="AJ670">
        <f t="shared" si="325"/>
        <v>0</v>
      </c>
      <c r="AK670">
        <f t="shared" si="263"/>
        <v>0</v>
      </c>
      <c r="AL670">
        <f t="shared" si="264"/>
        <v>0</v>
      </c>
      <c r="AM670">
        <f t="shared" si="265"/>
        <v>0</v>
      </c>
      <c r="AN670">
        <f t="shared" si="266"/>
        <v>0</v>
      </c>
      <c r="AO670">
        <f t="shared" si="267"/>
        <v>0</v>
      </c>
      <c r="AP670">
        <f t="shared" si="268"/>
        <v>0</v>
      </c>
      <c r="AQ670">
        <f t="shared" si="269"/>
        <v>0</v>
      </c>
      <c r="AR670">
        <f t="shared" si="270"/>
        <v>0</v>
      </c>
      <c r="AS670">
        <f t="shared" si="271"/>
        <v>0</v>
      </c>
      <c r="AT670">
        <f t="shared" si="272"/>
        <v>0</v>
      </c>
      <c r="AU670">
        <f t="shared" si="273"/>
        <v>0</v>
      </c>
      <c r="AV670">
        <f t="shared" si="274"/>
        <v>0</v>
      </c>
      <c r="AW670">
        <f t="shared" si="275"/>
        <v>0</v>
      </c>
      <c r="AX670">
        <f t="shared" si="276"/>
        <v>0</v>
      </c>
      <c r="AY670">
        <f t="shared" si="277"/>
        <v>0</v>
      </c>
      <c r="AZ670">
        <f t="shared" si="278"/>
        <v>0</v>
      </c>
      <c r="BA670">
        <f t="shared" si="279"/>
        <v>0</v>
      </c>
      <c r="BB670">
        <f t="shared" si="280"/>
        <v>0</v>
      </c>
      <c r="BC670">
        <f t="shared" si="281"/>
        <v>0</v>
      </c>
      <c r="BD670">
        <f t="shared" si="282"/>
        <v>0</v>
      </c>
      <c r="BE670">
        <f t="shared" si="283"/>
        <v>0</v>
      </c>
      <c r="BF670">
        <f t="shared" si="284"/>
        <v>0</v>
      </c>
      <c r="BG670">
        <f t="shared" si="285"/>
        <v>0</v>
      </c>
      <c r="BH670">
        <f t="shared" si="286"/>
        <v>0</v>
      </c>
      <c r="BI670">
        <f t="shared" si="287"/>
        <v>0</v>
      </c>
      <c r="BJ670">
        <f t="shared" si="288"/>
        <v>0</v>
      </c>
      <c r="BK670" s="356">
        <f t="shared" si="289"/>
        <v>0</v>
      </c>
      <c r="BL670" s="357">
        <f t="shared" si="290"/>
        <v>0</v>
      </c>
      <c r="BM670" s="358">
        <f t="shared" si="291"/>
        <v>0</v>
      </c>
      <c r="BN670" s="359">
        <f t="shared" si="292"/>
        <v>0</v>
      </c>
      <c r="BO670" s="356">
        <f t="shared" si="293"/>
        <v>0</v>
      </c>
      <c r="BP670" s="357">
        <f t="shared" si="294"/>
        <v>0</v>
      </c>
      <c r="BQ670" s="358">
        <f t="shared" si="295"/>
        <v>0</v>
      </c>
      <c r="BR670" s="359">
        <f t="shared" si="296"/>
        <v>0</v>
      </c>
      <c r="BS670" s="356">
        <f t="shared" si="297"/>
        <v>0</v>
      </c>
      <c r="BT670" s="357">
        <f t="shared" si="298"/>
        <v>0</v>
      </c>
      <c r="BU670" s="358">
        <f t="shared" si="299"/>
        <v>0</v>
      </c>
      <c r="BV670" s="359">
        <f t="shared" si="300"/>
        <v>0</v>
      </c>
      <c r="BW670" s="293">
        <f t="shared" si="301"/>
        <v>0</v>
      </c>
      <c r="BX670" s="352" t="str">
        <f>IF(BW670=0,"",
IF(SUM($BW$651:BW670)=1,BY670,
IF($BW$771&gt;SUM($BW$651:BW670),_xlfn.CONCAT(", ",BY670),
IF($BW$771=SUM($BW$651:BW670),_xlfn.CONCAT(" y ",BY670)))))</f>
        <v/>
      </c>
      <c r="BY670" s="120" t="s">
        <v>5163</v>
      </c>
      <c r="BZ670" s="290">
        <f t="shared" si="322"/>
        <v>0</v>
      </c>
      <c r="CA670" s="293">
        <f t="shared" si="302"/>
        <v>0</v>
      </c>
      <c r="CB670" s="283" t="str">
        <f>IF(CA670=0,"",
IF(SUM($CA$651:CA670)=1,CC670,
IF($CA$771&gt;SUM($CA$651:CA670),_xlfn.CONCAT(", ",CC670),
IF($CA$771=SUM($CA$651:CA670),_xlfn.CONCAT(" y ",CC670)))))</f>
        <v/>
      </c>
      <c r="CC670" s="120" t="s">
        <v>5163</v>
      </c>
      <c r="CD670" s="365">
        <f t="shared" si="323"/>
        <v>0</v>
      </c>
      <c r="CE670" s="366">
        <f t="shared" si="260"/>
        <v>0</v>
      </c>
      <c r="CF670" s="365">
        <f t="shared" si="261"/>
        <v>0</v>
      </c>
      <c r="CG670" s="282">
        <f t="shared" si="324"/>
        <v>0</v>
      </c>
      <c r="CH670" s="283" t="str">
        <f>IF(CG670=0,"",
IF(SUM($CG$651:CG670)=1,CI670,
IF($CG$771&gt;SUM($CG$651:CG670),_xlfn.CONCAT(", ",CI670),
IF($CG$771=SUM($CG$651:CG670),_xlfn.CONCAT(" y ",CI670)))))</f>
        <v/>
      </c>
      <c r="CI670" s="120" t="s">
        <v>5163</v>
      </c>
      <c r="CJ670" s="370">
        <f t="shared" si="303"/>
        <v>0</v>
      </c>
      <c r="CK670" s="371">
        <f t="shared" si="304"/>
        <v>0</v>
      </c>
      <c r="CL670" s="372">
        <f t="shared" si="305"/>
        <v>0</v>
      </c>
      <c r="CM670" s="370">
        <f t="shared" si="306"/>
        <v>0</v>
      </c>
      <c r="CN670" s="371">
        <f t="shared" si="307"/>
        <v>0</v>
      </c>
      <c r="CO670" s="372">
        <f t="shared" si="308"/>
        <v>0</v>
      </c>
      <c r="CP670" s="370">
        <f t="shared" si="309"/>
        <v>0</v>
      </c>
      <c r="CQ670" s="371">
        <f t="shared" si="310"/>
        <v>0</v>
      </c>
      <c r="CR670" s="372">
        <f t="shared" si="311"/>
        <v>0</v>
      </c>
      <c r="CS670" s="370">
        <f t="shared" si="312"/>
        <v>0</v>
      </c>
      <c r="CT670" s="371">
        <f t="shared" si="313"/>
        <v>0</v>
      </c>
      <c r="CU670" s="372">
        <f t="shared" si="314"/>
        <v>0</v>
      </c>
      <c r="CV670" s="370">
        <f t="shared" si="315"/>
        <v>0</v>
      </c>
      <c r="CW670" s="371">
        <f t="shared" si="316"/>
        <v>0</v>
      </c>
      <c r="CX670" s="372">
        <f t="shared" si="317"/>
        <v>0</v>
      </c>
      <c r="CY670" s="370">
        <f t="shared" si="318"/>
        <v>0</v>
      </c>
      <c r="CZ670" s="371">
        <f t="shared" si="319"/>
        <v>0</v>
      </c>
      <c r="DA670" s="372">
        <f t="shared" si="320"/>
        <v>0</v>
      </c>
      <c r="DB670" s="293">
        <f t="shared" si="321"/>
        <v>0</v>
      </c>
      <c r="DC670" s="283" t="str">
        <f>IF(DB670=0,"",
IF(SUM($DB$651:DB670)=1,DD670,
IF($DB$771&gt;SUM($DB$651:DB670),_xlfn.CONCAT(", ",DD670),
IF($DB$771=SUM($DB$651:DB670),_xlfn.CONCAT(" y ",DD670)))))</f>
        <v/>
      </c>
      <c r="DD670" s="52" t="s">
        <v>5163</v>
      </c>
    </row>
    <row r="671" spans="1:108" ht="15" customHeight="1">
      <c r="A671" s="30"/>
      <c r="B671" s="31"/>
      <c r="C671" s="35" t="s">
        <v>5052</v>
      </c>
      <c r="D671" s="800" t="str">
        <f>IF(CNGE_2026_M1_Secc1_Sub1!$D61="","",CNGE_2026_M1_Secc1_Sub1!$D61)</f>
        <v/>
      </c>
      <c r="E671" s="723"/>
      <c r="F671" s="723"/>
      <c r="G671" s="723"/>
      <c r="H671" s="723"/>
      <c r="I671" s="724"/>
      <c r="J671" s="638"/>
      <c r="K671" s="638"/>
      <c r="L671" s="638"/>
      <c r="M671" s="638"/>
      <c r="N671" s="638"/>
      <c r="O671" s="638"/>
      <c r="P671" s="638"/>
      <c r="Q671" s="638"/>
      <c r="R671" s="638"/>
      <c r="S671" s="638"/>
      <c r="T671" s="638"/>
      <c r="U671" s="638"/>
      <c r="V671" s="638"/>
      <c r="W671" s="638"/>
      <c r="X671" s="638"/>
      <c r="Y671" s="638"/>
      <c r="Z671" s="638"/>
      <c r="AA671" s="638"/>
      <c r="AB671" s="638"/>
      <c r="AC671" s="638"/>
      <c r="AD671" s="638"/>
      <c r="AI671">
        <f t="shared" si="262"/>
        <v>0</v>
      </c>
      <c r="AJ671">
        <f t="shared" si="325"/>
        <v>0</v>
      </c>
      <c r="AK671">
        <f t="shared" si="263"/>
        <v>0</v>
      </c>
      <c r="AL671">
        <f t="shared" si="264"/>
        <v>0</v>
      </c>
      <c r="AM671">
        <f t="shared" si="265"/>
        <v>0</v>
      </c>
      <c r="AN671">
        <f t="shared" si="266"/>
        <v>0</v>
      </c>
      <c r="AO671">
        <f t="shared" si="267"/>
        <v>0</v>
      </c>
      <c r="AP671">
        <f t="shared" si="268"/>
        <v>0</v>
      </c>
      <c r="AQ671">
        <f t="shared" si="269"/>
        <v>0</v>
      </c>
      <c r="AR671">
        <f t="shared" si="270"/>
        <v>0</v>
      </c>
      <c r="AS671">
        <f t="shared" si="271"/>
        <v>0</v>
      </c>
      <c r="AT671">
        <f t="shared" si="272"/>
        <v>0</v>
      </c>
      <c r="AU671">
        <f t="shared" si="273"/>
        <v>0</v>
      </c>
      <c r="AV671">
        <f t="shared" si="274"/>
        <v>0</v>
      </c>
      <c r="AW671">
        <f t="shared" si="275"/>
        <v>0</v>
      </c>
      <c r="AX671">
        <f t="shared" si="276"/>
        <v>0</v>
      </c>
      <c r="AY671">
        <f t="shared" si="277"/>
        <v>0</v>
      </c>
      <c r="AZ671">
        <f t="shared" si="278"/>
        <v>0</v>
      </c>
      <c r="BA671">
        <f t="shared" si="279"/>
        <v>0</v>
      </c>
      <c r="BB671">
        <f t="shared" si="280"/>
        <v>0</v>
      </c>
      <c r="BC671">
        <f t="shared" si="281"/>
        <v>0</v>
      </c>
      <c r="BD671">
        <f t="shared" si="282"/>
        <v>0</v>
      </c>
      <c r="BE671">
        <f t="shared" si="283"/>
        <v>0</v>
      </c>
      <c r="BF671">
        <f t="shared" si="284"/>
        <v>0</v>
      </c>
      <c r="BG671">
        <f t="shared" si="285"/>
        <v>0</v>
      </c>
      <c r="BH671">
        <f t="shared" si="286"/>
        <v>0</v>
      </c>
      <c r="BI671">
        <f t="shared" si="287"/>
        <v>0</v>
      </c>
      <c r="BJ671">
        <f t="shared" si="288"/>
        <v>0</v>
      </c>
      <c r="BK671" s="356">
        <f t="shared" si="289"/>
        <v>0</v>
      </c>
      <c r="BL671" s="357">
        <f t="shared" si="290"/>
        <v>0</v>
      </c>
      <c r="BM671" s="358">
        <f t="shared" si="291"/>
        <v>0</v>
      </c>
      <c r="BN671" s="359">
        <f t="shared" si="292"/>
        <v>0</v>
      </c>
      <c r="BO671" s="356">
        <f t="shared" si="293"/>
        <v>0</v>
      </c>
      <c r="BP671" s="357">
        <f t="shared" si="294"/>
        <v>0</v>
      </c>
      <c r="BQ671" s="358">
        <f t="shared" si="295"/>
        <v>0</v>
      </c>
      <c r="BR671" s="359">
        <f t="shared" si="296"/>
        <v>0</v>
      </c>
      <c r="BS671" s="356">
        <f t="shared" si="297"/>
        <v>0</v>
      </c>
      <c r="BT671" s="357">
        <f t="shared" si="298"/>
        <v>0</v>
      </c>
      <c r="BU671" s="358">
        <f t="shared" si="299"/>
        <v>0</v>
      </c>
      <c r="BV671" s="359">
        <f t="shared" si="300"/>
        <v>0</v>
      </c>
      <c r="BW671" s="293">
        <f t="shared" si="301"/>
        <v>0</v>
      </c>
      <c r="BX671" s="352" t="str">
        <f>IF(BW671=0,"",
IF(SUM($BW$651:BW671)=1,BY671,
IF($BW$771&gt;SUM($BW$651:BW671),_xlfn.CONCAT(", ",BY671),
IF($BW$771=SUM($BW$651:BW671),_xlfn.CONCAT(" y ",BY671)))))</f>
        <v/>
      </c>
      <c r="BY671" s="120" t="s">
        <v>5165</v>
      </c>
      <c r="BZ671" s="290">
        <f t="shared" si="322"/>
        <v>0</v>
      </c>
      <c r="CA671" s="293">
        <f t="shared" si="302"/>
        <v>0</v>
      </c>
      <c r="CB671" s="283" t="str">
        <f>IF(CA671=0,"",
IF(SUM($CA$651:CA671)=1,CC671,
IF($CA$771&gt;SUM($CA$651:CA671),_xlfn.CONCAT(", ",CC671),
IF($CA$771=SUM($CA$651:CA671),_xlfn.CONCAT(" y ",CC671)))))</f>
        <v/>
      </c>
      <c r="CC671" s="120" t="s">
        <v>5165</v>
      </c>
      <c r="CD671" s="365">
        <f t="shared" si="323"/>
        <v>0</v>
      </c>
      <c r="CE671" s="366">
        <f t="shared" si="260"/>
        <v>0</v>
      </c>
      <c r="CF671" s="365">
        <f t="shared" si="261"/>
        <v>0</v>
      </c>
      <c r="CG671" s="282">
        <f t="shared" si="324"/>
        <v>0</v>
      </c>
      <c r="CH671" s="283" t="str">
        <f>IF(CG671=0,"",
IF(SUM($CG$651:CG671)=1,CI671,
IF($CG$771&gt;SUM($CG$651:CG671),_xlfn.CONCAT(", ",CI671),
IF($CG$771=SUM($CG$651:CG671),_xlfn.CONCAT(" y ",CI671)))))</f>
        <v/>
      </c>
      <c r="CI671" s="120" t="s">
        <v>5165</v>
      </c>
      <c r="CJ671" s="370">
        <f t="shared" si="303"/>
        <v>0</v>
      </c>
      <c r="CK671" s="371">
        <f t="shared" si="304"/>
        <v>0</v>
      </c>
      <c r="CL671" s="372">
        <f t="shared" si="305"/>
        <v>0</v>
      </c>
      <c r="CM671" s="370">
        <f t="shared" si="306"/>
        <v>0</v>
      </c>
      <c r="CN671" s="371">
        <f t="shared" si="307"/>
        <v>0</v>
      </c>
      <c r="CO671" s="372">
        <f t="shared" si="308"/>
        <v>0</v>
      </c>
      <c r="CP671" s="370">
        <f t="shared" si="309"/>
        <v>0</v>
      </c>
      <c r="CQ671" s="371">
        <f t="shared" si="310"/>
        <v>0</v>
      </c>
      <c r="CR671" s="372">
        <f t="shared" si="311"/>
        <v>0</v>
      </c>
      <c r="CS671" s="370">
        <f t="shared" si="312"/>
        <v>0</v>
      </c>
      <c r="CT671" s="371">
        <f t="shared" si="313"/>
        <v>0</v>
      </c>
      <c r="CU671" s="372">
        <f t="shared" si="314"/>
        <v>0</v>
      </c>
      <c r="CV671" s="370">
        <f t="shared" si="315"/>
        <v>0</v>
      </c>
      <c r="CW671" s="371">
        <f t="shared" si="316"/>
        <v>0</v>
      </c>
      <c r="CX671" s="372">
        <f t="shared" si="317"/>
        <v>0</v>
      </c>
      <c r="CY671" s="370">
        <f t="shared" si="318"/>
        <v>0</v>
      </c>
      <c r="CZ671" s="371">
        <f t="shared" si="319"/>
        <v>0</v>
      </c>
      <c r="DA671" s="372">
        <f t="shared" si="320"/>
        <v>0</v>
      </c>
      <c r="DB671" s="293">
        <f t="shared" si="321"/>
        <v>0</v>
      </c>
      <c r="DC671" s="283" t="str">
        <f>IF(DB671=0,"",
IF(SUM($DB$651:DB671)=1,DD671,
IF($DB$771&gt;SUM($DB$651:DB671),_xlfn.CONCAT(", ",DD671),
IF($DB$771=SUM($DB$651:DB671),_xlfn.CONCAT(" y ",DD671)))))</f>
        <v/>
      </c>
      <c r="DD671" s="52" t="s">
        <v>5165</v>
      </c>
    </row>
    <row r="672" spans="1:108" ht="15" customHeight="1">
      <c r="A672" s="30"/>
      <c r="B672" s="31"/>
      <c r="C672" s="35" t="s">
        <v>5053</v>
      </c>
      <c r="D672" s="800" t="str">
        <f>IF(CNGE_2026_M1_Secc1_Sub1!$D62="","",CNGE_2026_M1_Secc1_Sub1!$D62)</f>
        <v/>
      </c>
      <c r="E672" s="723"/>
      <c r="F672" s="723"/>
      <c r="G672" s="723"/>
      <c r="H672" s="723"/>
      <c r="I672" s="724"/>
      <c r="J672" s="638"/>
      <c r="K672" s="638"/>
      <c r="L672" s="638"/>
      <c r="M672" s="638"/>
      <c r="N672" s="638"/>
      <c r="O672" s="638"/>
      <c r="P672" s="638"/>
      <c r="Q672" s="638"/>
      <c r="R672" s="638"/>
      <c r="S672" s="638"/>
      <c r="T672" s="638"/>
      <c r="U672" s="638"/>
      <c r="V672" s="638"/>
      <c r="W672" s="638"/>
      <c r="X672" s="638"/>
      <c r="Y672" s="638"/>
      <c r="Z672" s="638"/>
      <c r="AA672" s="638"/>
      <c r="AB672" s="638"/>
      <c r="AC672" s="638"/>
      <c r="AD672" s="638"/>
      <c r="AI672">
        <f t="shared" si="262"/>
        <v>0</v>
      </c>
      <c r="AJ672">
        <f t="shared" si="325"/>
        <v>0</v>
      </c>
      <c r="AK672">
        <f t="shared" si="263"/>
        <v>0</v>
      </c>
      <c r="AL672">
        <f t="shared" si="264"/>
        <v>0</v>
      </c>
      <c r="AM672">
        <f t="shared" si="265"/>
        <v>0</v>
      </c>
      <c r="AN672">
        <f t="shared" si="266"/>
        <v>0</v>
      </c>
      <c r="AO672">
        <f t="shared" si="267"/>
        <v>0</v>
      </c>
      <c r="AP672">
        <f t="shared" si="268"/>
        <v>0</v>
      </c>
      <c r="AQ672">
        <f t="shared" si="269"/>
        <v>0</v>
      </c>
      <c r="AR672">
        <f t="shared" si="270"/>
        <v>0</v>
      </c>
      <c r="AS672">
        <f t="shared" si="271"/>
        <v>0</v>
      </c>
      <c r="AT672">
        <f t="shared" si="272"/>
        <v>0</v>
      </c>
      <c r="AU672">
        <f t="shared" si="273"/>
        <v>0</v>
      </c>
      <c r="AV672">
        <f t="shared" si="274"/>
        <v>0</v>
      </c>
      <c r="AW672">
        <f t="shared" si="275"/>
        <v>0</v>
      </c>
      <c r="AX672">
        <f t="shared" si="276"/>
        <v>0</v>
      </c>
      <c r="AY672">
        <f t="shared" si="277"/>
        <v>0</v>
      </c>
      <c r="AZ672">
        <f t="shared" si="278"/>
        <v>0</v>
      </c>
      <c r="BA672">
        <f t="shared" si="279"/>
        <v>0</v>
      </c>
      <c r="BB672">
        <f t="shared" si="280"/>
        <v>0</v>
      </c>
      <c r="BC672">
        <f t="shared" si="281"/>
        <v>0</v>
      </c>
      <c r="BD672">
        <f t="shared" si="282"/>
        <v>0</v>
      </c>
      <c r="BE672">
        <f t="shared" si="283"/>
        <v>0</v>
      </c>
      <c r="BF672">
        <f t="shared" si="284"/>
        <v>0</v>
      </c>
      <c r="BG672">
        <f t="shared" si="285"/>
        <v>0</v>
      </c>
      <c r="BH672">
        <f t="shared" si="286"/>
        <v>0</v>
      </c>
      <c r="BI672">
        <f t="shared" si="287"/>
        <v>0</v>
      </c>
      <c r="BJ672">
        <f t="shared" si="288"/>
        <v>0</v>
      </c>
      <c r="BK672" s="356">
        <f t="shared" si="289"/>
        <v>0</v>
      </c>
      <c r="BL672" s="357">
        <f t="shared" si="290"/>
        <v>0</v>
      </c>
      <c r="BM672" s="358">
        <f t="shared" si="291"/>
        <v>0</v>
      </c>
      <c r="BN672" s="359">
        <f t="shared" si="292"/>
        <v>0</v>
      </c>
      <c r="BO672" s="356">
        <f t="shared" si="293"/>
        <v>0</v>
      </c>
      <c r="BP672" s="357">
        <f t="shared" si="294"/>
        <v>0</v>
      </c>
      <c r="BQ672" s="358">
        <f t="shared" si="295"/>
        <v>0</v>
      </c>
      <c r="BR672" s="359">
        <f t="shared" si="296"/>
        <v>0</v>
      </c>
      <c r="BS672" s="356">
        <f t="shared" si="297"/>
        <v>0</v>
      </c>
      <c r="BT672" s="357">
        <f t="shared" si="298"/>
        <v>0</v>
      </c>
      <c r="BU672" s="358">
        <f t="shared" si="299"/>
        <v>0</v>
      </c>
      <c r="BV672" s="359">
        <f t="shared" si="300"/>
        <v>0</v>
      </c>
      <c r="BW672" s="293">
        <f t="shared" si="301"/>
        <v>0</v>
      </c>
      <c r="BX672" s="352" t="str">
        <f>IF(BW672=0,"",
IF(SUM($BW$651:BW672)=1,BY672,
IF($BW$771&gt;SUM($BW$651:BW672),_xlfn.CONCAT(", ",BY672),
IF($BW$771=SUM($BW$651:BW672),_xlfn.CONCAT(" y ",BY672)))))</f>
        <v/>
      </c>
      <c r="BY672" s="120" t="s">
        <v>5167</v>
      </c>
      <c r="BZ672" s="290">
        <f t="shared" si="322"/>
        <v>0</v>
      </c>
      <c r="CA672" s="293">
        <f t="shared" si="302"/>
        <v>0</v>
      </c>
      <c r="CB672" s="283" t="str">
        <f>IF(CA672=0,"",
IF(SUM($CA$651:CA672)=1,CC672,
IF($CA$771&gt;SUM($CA$651:CA672),_xlfn.CONCAT(", ",CC672),
IF($CA$771=SUM($CA$651:CA672),_xlfn.CONCAT(" y ",CC672)))))</f>
        <v/>
      </c>
      <c r="CC672" s="120" t="s">
        <v>5167</v>
      </c>
      <c r="CD672" s="365">
        <f t="shared" si="323"/>
        <v>0</v>
      </c>
      <c r="CE672" s="366">
        <f t="shared" si="260"/>
        <v>0</v>
      </c>
      <c r="CF672" s="365">
        <f t="shared" si="261"/>
        <v>0</v>
      </c>
      <c r="CG672" s="282">
        <f t="shared" si="324"/>
        <v>0</v>
      </c>
      <c r="CH672" s="283" t="str">
        <f>IF(CG672=0,"",
IF(SUM($CG$651:CG672)=1,CI672,
IF($CG$771&gt;SUM($CG$651:CG672),_xlfn.CONCAT(", ",CI672),
IF($CG$771=SUM($CG$651:CG672),_xlfn.CONCAT(" y ",CI672)))))</f>
        <v/>
      </c>
      <c r="CI672" s="120" t="s">
        <v>5167</v>
      </c>
      <c r="CJ672" s="370">
        <f t="shared" si="303"/>
        <v>0</v>
      </c>
      <c r="CK672" s="371">
        <f t="shared" si="304"/>
        <v>0</v>
      </c>
      <c r="CL672" s="372">
        <f t="shared" si="305"/>
        <v>0</v>
      </c>
      <c r="CM672" s="370">
        <f t="shared" si="306"/>
        <v>0</v>
      </c>
      <c r="CN672" s="371">
        <f t="shared" si="307"/>
        <v>0</v>
      </c>
      <c r="CO672" s="372">
        <f t="shared" si="308"/>
        <v>0</v>
      </c>
      <c r="CP672" s="370">
        <f t="shared" si="309"/>
        <v>0</v>
      </c>
      <c r="CQ672" s="371">
        <f t="shared" si="310"/>
        <v>0</v>
      </c>
      <c r="CR672" s="372">
        <f t="shared" si="311"/>
        <v>0</v>
      </c>
      <c r="CS672" s="370">
        <f t="shared" si="312"/>
        <v>0</v>
      </c>
      <c r="CT672" s="371">
        <f t="shared" si="313"/>
        <v>0</v>
      </c>
      <c r="CU672" s="372">
        <f t="shared" si="314"/>
        <v>0</v>
      </c>
      <c r="CV672" s="370">
        <f t="shared" si="315"/>
        <v>0</v>
      </c>
      <c r="CW672" s="371">
        <f t="shared" si="316"/>
        <v>0</v>
      </c>
      <c r="CX672" s="372">
        <f t="shared" si="317"/>
        <v>0</v>
      </c>
      <c r="CY672" s="370">
        <f t="shared" si="318"/>
        <v>0</v>
      </c>
      <c r="CZ672" s="371">
        <f t="shared" si="319"/>
        <v>0</v>
      </c>
      <c r="DA672" s="372">
        <f t="shared" si="320"/>
        <v>0</v>
      </c>
      <c r="DB672" s="293">
        <f t="shared" si="321"/>
        <v>0</v>
      </c>
      <c r="DC672" s="283" t="str">
        <f>IF(DB672=0,"",
IF(SUM($DB$651:DB672)=1,DD672,
IF($DB$771&gt;SUM($DB$651:DB672),_xlfn.CONCAT(", ",DD672),
IF($DB$771=SUM($DB$651:DB672),_xlfn.CONCAT(" y ",DD672)))))</f>
        <v/>
      </c>
      <c r="DD672" s="52" t="s">
        <v>5167</v>
      </c>
    </row>
    <row r="673" spans="1:108" ht="15" customHeight="1">
      <c r="A673" s="30"/>
      <c r="B673" s="31"/>
      <c r="C673" s="35" t="s">
        <v>5054</v>
      </c>
      <c r="D673" s="800" t="str">
        <f>IF(CNGE_2026_M1_Secc1_Sub1!$D63="","",CNGE_2026_M1_Secc1_Sub1!$D63)</f>
        <v/>
      </c>
      <c r="E673" s="723"/>
      <c r="F673" s="723"/>
      <c r="G673" s="723"/>
      <c r="H673" s="723"/>
      <c r="I673" s="724"/>
      <c r="J673" s="638"/>
      <c r="K673" s="638"/>
      <c r="L673" s="638"/>
      <c r="M673" s="638"/>
      <c r="N673" s="638"/>
      <c r="O673" s="638"/>
      <c r="P673" s="638"/>
      <c r="Q673" s="638"/>
      <c r="R673" s="638"/>
      <c r="S673" s="638"/>
      <c r="T673" s="638"/>
      <c r="U673" s="638"/>
      <c r="V673" s="638"/>
      <c r="W673" s="638"/>
      <c r="X673" s="638"/>
      <c r="Y673" s="638"/>
      <c r="Z673" s="638"/>
      <c r="AA673" s="638"/>
      <c r="AB673" s="638"/>
      <c r="AC673" s="638"/>
      <c r="AD673" s="638"/>
      <c r="AI673">
        <f t="shared" si="262"/>
        <v>0</v>
      </c>
      <c r="AJ673">
        <f t="shared" si="325"/>
        <v>0</v>
      </c>
      <c r="AK673">
        <f t="shared" si="263"/>
        <v>0</v>
      </c>
      <c r="AL673">
        <f t="shared" si="264"/>
        <v>0</v>
      </c>
      <c r="AM673">
        <f t="shared" si="265"/>
        <v>0</v>
      </c>
      <c r="AN673">
        <f t="shared" si="266"/>
        <v>0</v>
      </c>
      <c r="AO673">
        <f t="shared" si="267"/>
        <v>0</v>
      </c>
      <c r="AP673">
        <f t="shared" si="268"/>
        <v>0</v>
      </c>
      <c r="AQ673">
        <f t="shared" si="269"/>
        <v>0</v>
      </c>
      <c r="AR673">
        <f t="shared" si="270"/>
        <v>0</v>
      </c>
      <c r="AS673">
        <f t="shared" si="271"/>
        <v>0</v>
      </c>
      <c r="AT673">
        <f t="shared" si="272"/>
        <v>0</v>
      </c>
      <c r="AU673">
        <f t="shared" si="273"/>
        <v>0</v>
      </c>
      <c r="AV673">
        <f t="shared" si="274"/>
        <v>0</v>
      </c>
      <c r="AW673">
        <f t="shared" si="275"/>
        <v>0</v>
      </c>
      <c r="AX673">
        <f t="shared" si="276"/>
        <v>0</v>
      </c>
      <c r="AY673">
        <f t="shared" si="277"/>
        <v>0</v>
      </c>
      <c r="AZ673">
        <f t="shared" si="278"/>
        <v>0</v>
      </c>
      <c r="BA673">
        <f t="shared" si="279"/>
        <v>0</v>
      </c>
      <c r="BB673">
        <f t="shared" si="280"/>
        <v>0</v>
      </c>
      <c r="BC673">
        <f t="shared" si="281"/>
        <v>0</v>
      </c>
      <c r="BD673">
        <f t="shared" si="282"/>
        <v>0</v>
      </c>
      <c r="BE673">
        <f t="shared" si="283"/>
        <v>0</v>
      </c>
      <c r="BF673">
        <f t="shared" si="284"/>
        <v>0</v>
      </c>
      <c r="BG673">
        <f t="shared" si="285"/>
        <v>0</v>
      </c>
      <c r="BH673">
        <f t="shared" si="286"/>
        <v>0</v>
      </c>
      <c r="BI673">
        <f t="shared" si="287"/>
        <v>0</v>
      </c>
      <c r="BJ673">
        <f t="shared" si="288"/>
        <v>0</v>
      </c>
      <c r="BK673" s="356">
        <f t="shared" si="289"/>
        <v>0</v>
      </c>
      <c r="BL673" s="357">
        <f t="shared" si="290"/>
        <v>0</v>
      </c>
      <c r="BM673" s="358">
        <f t="shared" si="291"/>
        <v>0</v>
      </c>
      <c r="BN673" s="359">
        <f t="shared" si="292"/>
        <v>0</v>
      </c>
      <c r="BO673" s="356">
        <f t="shared" si="293"/>
        <v>0</v>
      </c>
      <c r="BP673" s="357">
        <f t="shared" si="294"/>
        <v>0</v>
      </c>
      <c r="BQ673" s="358">
        <f t="shared" si="295"/>
        <v>0</v>
      </c>
      <c r="BR673" s="359">
        <f t="shared" si="296"/>
        <v>0</v>
      </c>
      <c r="BS673" s="356">
        <f t="shared" si="297"/>
        <v>0</v>
      </c>
      <c r="BT673" s="357">
        <f t="shared" si="298"/>
        <v>0</v>
      </c>
      <c r="BU673" s="358">
        <f t="shared" si="299"/>
        <v>0</v>
      </c>
      <c r="BV673" s="359">
        <f t="shared" si="300"/>
        <v>0</v>
      </c>
      <c r="BW673" s="293">
        <f t="shared" si="301"/>
        <v>0</v>
      </c>
      <c r="BX673" s="352" t="str">
        <f>IF(BW673=0,"",
IF(SUM($BW$651:BW673)=1,BY673,
IF($BW$771&gt;SUM($BW$651:BW673),_xlfn.CONCAT(", ",BY673),
IF($BW$771=SUM($BW$651:BW673),_xlfn.CONCAT(" y ",BY673)))))</f>
        <v/>
      </c>
      <c r="BY673" s="120" t="s">
        <v>5169</v>
      </c>
      <c r="BZ673" s="290">
        <f t="shared" si="322"/>
        <v>0</v>
      </c>
      <c r="CA673" s="293">
        <f t="shared" si="302"/>
        <v>0</v>
      </c>
      <c r="CB673" s="283" t="str">
        <f>IF(CA673=0,"",
IF(SUM($CA$651:CA673)=1,CC673,
IF($CA$771&gt;SUM($CA$651:CA673),_xlfn.CONCAT(", ",CC673),
IF($CA$771=SUM($CA$651:CA673),_xlfn.CONCAT(" y ",CC673)))))</f>
        <v/>
      </c>
      <c r="CC673" s="120" t="s">
        <v>5169</v>
      </c>
      <c r="CD673" s="365">
        <f t="shared" si="323"/>
        <v>0</v>
      </c>
      <c r="CE673" s="366">
        <f t="shared" si="260"/>
        <v>0</v>
      </c>
      <c r="CF673" s="365">
        <f t="shared" si="261"/>
        <v>0</v>
      </c>
      <c r="CG673" s="282">
        <f t="shared" si="324"/>
        <v>0</v>
      </c>
      <c r="CH673" s="283" t="str">
        <f>IF(CG673=0,"",
IF(SUM($CG$651:CG673)=1,CI673,
IF($CG$771&gt;SUM($CG$651:CG673),_xlfn.CONCAT(", ",CI673),
IF($CG$771=SUM($CG$651:CG673),_xlfn.CONCAT(" y ",CI673)))))</f>
        <v/>
      </c>
      <c r="CI673" s="120" t="s">
        <v>5169</v>
      </c>
      <c r="CJ673" s="370">
        <f t="shared" si="303"/>
        <v>0</v>
      </c>
      <c r="CK673" s="371">
        <f t="shared" si="304"/>
        <v>0</v>
      </c>
      <c r="CL673" s="372">
        <f t="shared" si="305"/>
        <v>0</v>
      </c>
      <c r="CM673" s="370">
        <f t="shared" si="306"/>
        <v>0</v>
      </c>
      <c r="CN673" s="371">
        <f t="shared" si="307"/>
        <v>0</v>
      </c>
      <c r="CO673" s="372">
        <f t="shared" si="308"/>
        <v>0</v>
      </c>
      <c r="CP673" s="370">
        <f t="shared" si="309"/>
        <v>0</v>
      </c>
      <c r="CQ673" s="371">
        <f t="shared" si="310"/>
        <v>0</v>
      </c>
      <c r="CR673" s="372">
        <f t="shared" si="311"/>
        <v>0</v>
      </c>
      <c r="CS673" s="370">
        <f t="shared" si="312"/>
        <v>0</v>
      </c>
      <c r="CT673" s="371">
        <f t="shared" si="313"/>
        <v>0</v>
      </c>
      <c r="CU673" s="372">
        <f t="shared" si="314"/>
        <v>0</v>
      </c>
      <c r="CV673" s="370">
        <f t="shared" si="315"/>
        <v>0</v>
      </c>
      <c r="CW673" s="371">
        <f t="shared" si="316"/>
        <v>0</v>
      </c>
      <c r="CX673" s="372">
        <f t="shared" si="317"/>
        <v>0</v>
      </c>
      <c r="CY673" s="370">
        <f t="shared" si="318"/>
        <v>0</v>
      </c>
      <c r="CZ673" s="371">
        <f t="shared" si="319"/>
        <v>0</v>
      </c>
      <c r="DA673" s="372">
        <f t="shared" si="320"/>
        <v>0</v>
      </c>
      <c r="DB673" s="293">
        <f t="shared" si="321"/>
        <v>0</v>
      </c>
      <c r="DC673" s="283" t="str">
        <f>IF(DB673=0,"",
IF(SUM($DB$651:DB673)=1,DD673,
IF($DB$771&gt;SUM($DB$651:DB673),_xlfn.CONCAT(", ",DD673),
IF($DB$771=SUM($DB$651:DB673),_xlfn.CONCAT(" y ",DD673)))))</f>
        <v/>
      </c>
      <c r="DD673" s="52" t="s">
        <v>5169</v>
      </c>
    </row>
    <row r="674" spans="1:108" ht="15" customHeight="1">
      <c r="A674" s="30"/>
      <c r="B674" s="31"/>
      <c r="C674" s="35" t="s">
        <v>5055</v>
      </c>
      <c r="D674" s="800" t="str">
        <f>IF(CNGE_2026_M1_Secc1_Sub1!$D64="","",CNGE_2026_M1_Secc1_Sub1!$D64)</f>
        <v/>
      </c>
      <c r="E674" s="723"/>
      <c r="F674" s="723"/>
      <c r="G674" s="723"/>
      <c r="H674" s="723"/>
      <c r="I674" s="724"/>
      <c r="J674" s="638"/>
      <c r="K674" s="638"/>
      <c r="L674" s="638"/>
      <c r="M674" s="638"/>
      <c r="N674" s="638"/>
      <c r="O674" s="638"/>
      <c r="P674" s="638"/>
      <c r="Q674" s="638"/>
      <c r="R674" s="638"/>
      <c r="S674" s="638"/>
      <c r="T674" s="638"/>
      <c r="U674" s="638"/>
      <c r="V674" s="638"/>
      <c r="W674" s="638"/>
      <c r="X674" s="638"/>
      <c r="Y674" s="638"/>
      <c r="Z674" s="638"/>
      <c r="AA674" s="638"/>
      <c r="AB674" s="638"/>
      <c r="AC674" s="638"/>
      <c r="AD674" s="638"/>
      <c r="AI674">
        <f t="shared" si="262"/>
        <v>0</v>
      </c>
      <c r="AJ674">
        <f t="shared" si="325"/>
        <v>0</v>
      </c>
      <c r="AK674">
        <f t="shared" si="263"/>
        <v>0</v>
      </c>
      <c r="AL674">
        <f t="shared" si="264"/>
        <v>0</v>
      </c>
      <c r="AM674">
        <f t="shared" si="265"/>
        <v>0</v>
      </c>
      <c r="AN674">
        <f t="shared" si="266"/>
        <v>0</v>
      </c>
      <c r="AO674">
        <f t="shared" si="267"/>
        <v>0</v>
      </c>
      <c r="AP674">
        <f t="shared" si="268"/>
        <v>0</v>
      </c>
      <c r="AQ674">
        <f t="shared" si="269"/>
        <v>0</v>
      </c>
      <c r="AR674">
        <f t="shared" si="270"/>
        <v>0</v>
      </c>
      <c r="AS674">
        <f t="shared" si="271"/>
        <v>0</v>
      </c>
      <c r="AT674">
        <f t="shared" si="272"/>
        <v>0</v>
      </c>
      <c r="AU674">
        <f t="shared" si="273"/>
        <v>0</v>
      </c>
      <c r="AV674">
        <f t="shared" si="274"/>
        <v>0</v>
      </c>
      <c r="AW674">
        <f t="shared" si="275"/>
        <v>0</v>
      </c>
      <c r="AX674">
        <f t="shared" si="276"/>
        <v>0</v>
      </c>
      <c r="AY674">
        <f t="shared" si="277"/>
        <v>0</v>
      </c>
      <c r="AZ674">
        <f t="shared" si="278"/>
        <v>0</v>
      </c>
      <c r="BA674">
        <f t="shared" si="279"/>
        <v>0</v>
      </c>
      <c r="BB674">
        <f t="shared" si="280"/>
        <v>0</v>
      </c>
      <c r="BC674">
        <f t="shared" si="281"/>
        <v>0</v>
      </c>
      <c r="BD674">
        <f t="shared" si="282"/>
        <v>0</v>
      </c>
      <c r="BE674">
        <f t="shared" si="283"/>
        <v>0</v>
      </c>
      <c r="BF674">
        <f t="shared" si="284"/>
        <v>0</v>
      </c>
      <c r="BG674">
        <f t="shared" si="285"/>
        <v>0</v>
      </c>
      <c r="BH674">
        <f t="shared" si="286"/>
        <v>0</v>
      </c>
      <c r="BI674">
        <f t="shared" si="287"/>
        <v>0</v>
      </c>
      <c r="BJ674">
        <f t="shared" si="288"/>
        <v>0</v>
      </c>
      <c r="BK674" s="356">
        <f t="shared" si="289"/>
        <v>0</v>
      </c>
      <c r="BL674" s="357">
        <f t="shared" si="290"/>
        <v>0</v>
      </c>
      <c r="BM674" s="358">
        <f t="shared" si="291"/>
        <v>0</v>
      </c>
      <c r="BN674" s="359">
        <f t="shared" si="292"/>
        <v>0</v>
      </c>
      <c r="BO674" s="356">
        <f t="shared" si="293"/>
        <v>0</v>
      </c>
      <c r="BP674" s="357">
        <f t="shared" si="294"/>
        <v>0</v>
      </c>
      <c r="BQ674" s="358">
        <f t="shared" si="295"/>
        <v>0</v>
      </c>
      <c r="BR674" s="359">
        <f t="shared" si="296"/>
        <v>0</v>
      </c>
      <c r="BS674" s="356">
        <f t="shared" si="297"/>
        <v>0</v>
      </c>
      <c r="BT674" s="357">
        <f t="shared" si="298"/>
        <v>0</v>
      </c>
      <c r="BU674" s="358">
        <f t="shared" si="299"/>
        <v>0</v>
      </c>
      <c r="BV674" s="359">
        <f t="shared" si="300"/>
        <v>0</v>
      </c>
      <c r="BW674" s="293">
        <f t="shared" si="301"/>
        <v>0</v>
      </c>
      <c r="BX674" s="352" t="str">
        <f>IF(BW674=0,"",
IF(SUM($BW$651:BW674)=1,BY674,
IF($BW$771&gt;SUM($BW$651:BW674),_xlfn.CONCAT(", ",BY674),
IF($BW$771=SUM($BW$651:BW674),_xlfn.CONCAT(" y ",BY674)))))</f>
        <v/>
      </c>
      <c r="BY674" s="120" t="s">
        <v>5171</v>
      </c>
      <c r="BZ674" s="290">
        <f t="shared" si="322"/>
        <v>0</v>
      </c>
      <c r="CA674" s="293">
        <f t="shared" si="302"/>
        <v>0</v>
      </c>
      <c r="CB674" s="283" t="str">
        <f>IF(CA674=0,"",
IF(SUM($CA$651:CA674)=1,CC674,
IF($CA$771&gt;SUM($CA$651:CA674),_xlfn.CONCAT(", ",CC674),
IF($CA$771=SUM($CA$651:CA674),_xlfn.CONCAT(" y ",CC674)))))</f>
        <v/>
      </c>
      <c r="CC674" s="120" t="s">
        <v>5171</v>
      </c>
      <c r="CD674" s="365">
        <f t="shared" si="323"/>
        <v>0</v>
      </c>
      <c r="CE674" s="366">
        <f t="shared" si="260"/>
        <v>0</v>
      </c>
      <c r="CF674" s="365">
        <f t="shared" si="261"/>
        <v>0</v>
      </c>
      <c r="CG674" s="282">
        <f t="shared" si="324"/>
        <v>0</v>
      </c>
      <c r="CH674" s="283" t="str">
        <f>IF(CG674=0,"",
IF(SUM($CG$651:CG674)=1,CI674,
IF($CG$771&gt;SUM($CG$651:CG674),_xlfn.CONCAT(", ",CI674),
IF($CG$771=SUM($CG$651:CG674),_xlfn.CONCAT(" y ",CI674)))))</f>
        <v/>
      </c>
      <c r="CI674" s="120" t="s">
        <v>5171</v>
      </c>
      <c r="CJ674" s="370">
        <f t="shared" si="303"/>
        <v>0</v>
      </c>
      <c r="CK674" s="371">
        <f t="shared" si="304"/>
        <v>0</v>
      </c>
      <c r="CL674" s="372">
        <f t="shared" si="305"/>
        <v>0</v>
      </c>
      <c r="CM674" s="370">
        <f t="shared" si="306"/>
        <v>0</v>
      </c>
      <c r="CN674" s="371">
        <f t="shared" si="307"/>
        <v>0</v>
      </c>
      <c r="CO674" s="372">
        <f t="shared" si="308"/>
        <v>0</v>
      </c>
      <c r="CP674" s="370">
        <f t="shared" si="309"/>
        <v>0</v>
      </c>
      <c r="CQ674" s="371">
        <f t="shared" si="310"/>
        <v>0</v>
      </c>
      <c r="CR674" s="372">
        <f t="shared" si="311"/>
        <v>0</v>
      </c>
      <c r="CS674" s="370">
        <f t="shared" si="312"/>
        <v>0</v>
      </c>
      <c r="CT674" s="371">
        <f t="shared" si="313"/>
        <v>0</v>
      </c>
      <c r="CU674" s="372">
        <f t="shared" si="314"/>
        <v>0</v>
      </c>
      <c r="CV674" s="370">
        <f t="shared" si="315"/>
        <v>0</v>
      </c>
      <c r="CW674" s="371">
        <f t="shared" si="316"/>
        <v>0</v>
      </c>
      <c r="CX674" s="372">
        <f t="shared" si="317"/>
        <v>0</v>
      </c>
      <c r="CY674" s="370">
        <f t="shared" si="318"/>
        <v>0</v>
      </c>
      <c r="CZ674" s="371">
        <f t="shared" si="319"/>
        <v>0</v>
      </c>
      <c r="DA674" s="372">
        <f t="shared" si="320"/>
        <v>0</v>
      </c>
      <c r="DB674" s="293">
        <f t="shared" si="321"/>
        <v>0</v>
      </c>
      <c r="DC674" s="283" t="str">
        <f>IF(DB674=0,"",
IF(SUM($DB$651:DB674)=1,DD674,
IF($DB$771&gt;SUM($DB$651:DB674),_xlfn.CONCAT(", ",DD674),
IF($DB$771=SUM($DB$651:DB674),_xlfn.CONCAT(" y ",DD674)))))</f>
        <v/>
      </c>
      <c r="DD674" s="52" t="s">
        <v>5171</v>
      </c>
    </row>
    <row r="675" spans="1:108" ht="15" customHeight="1">
      <c r="A675" s="30"/>
      <c r="B675" s="31"/>
      <c r="C675" s="35" t="s">
        <v>5056</v>
      </c>
      <c r="D675" s="800" t="str">
        <f>IF(CNGE_2026_M1_Secc1_Sub1!$D65="","",CNGE_2026_M1_Secc1_Sub1!$D65)</f>
        <v/>
      </c>
      <c r="E675" s="723"/>
      <c r="F675" s="723"/>
      <c r="G675" s="723"/>
      <c r="H675" s="723"/>
      <c r="I675" s="724"/>
      <c r="J675" s="638"/>
      <c r="K675" s="638"/>
      <c r="L675" s="638"/>
      <c r="M675" s="638"/>
      <c r="N675" s="638"/>
      <c r="O675" s="638"/>
      <c r="P675" s="638"/>
      <c r="Q675" s="638"/>
      <c r="R675" s="638"/>
      <c r="S675" s="638"/>
      <c r="T675" s="638"/>
      <c r="U675" s="638"/>
      <c r="V675" s="638"/>
      <c r="W675" s="638"/>
      <c r="X675" s="638"/>
      <c r="Y675" s="638"/>
      <c r="Z675" s="638"/>
      <c r="AA675" s="638"/>
      <c r="AB675" s="638"/>
      <c r="AC675" s="638"/>
      <c r="AD675" s="638"/>
      <c r="AI675">
        <f t="shared" si="262"/>
        <v>0</v>
      </c>
      <c r="AJ675">
        <f t="shared" si="325"/>
        <v>0</v>
      </c>
      <c r="AK675">
        <f t="shared" si="263"/>
        <v>0</v>
      </c>
      <c r="AL675">
        <f t="shared" si="264"/>
        <v>0</v>
      </c>
      <c r="AM675">
        <f t="shared" si="265"/>
        <v>0</v>
      </c>
      <c r="AN675">
        <f t="shared" si="266"/>
        <v>0</v>
      </c>
      <c r="AO675">
        <f t="shared" si="267"/>
        <v>0</v>
      </c>
      <c r="AP675">
        <f t="shared" si="268"/>
        <v>0</v>
      </c>
      <c r="AQ675">
        <f t="shared" si="269"/>
        <v>0</v>
      </c>
      <c r="AR675">
        <f t="shared" si="270"/>
        <v>0</v>
      </c>
      <c r="AS675">
        <f t="shared" si="271"/>
        <v>0</v>
      </c>
      <c r="AT675">
        <f t="shared" si="272"/>
        <v>0</v>
      </c>
      <c r="AU675">
        <f t="shared" si="273"/>
        <v>0</v>
      </c>
      <c r="AV675">
        <f t="shared" si="274"/>
        <v>0</v>
      </c>
      <c r="AW675">
        <f t="shared" si="275"/>
        <v>0</v>
      </c>
      <c r="AX675">
        <f t="shared" si="276"/>
        <v>0</v>
      </c>
      <c r="AY675">
        <f t="shared" si="277"/>
        <v>0</v>
      </c>
      <c r="AZ675">
        <f t="shared" si="278"/>
        <v>0</v>
      </c>
      <c r="BA675">
        <f t="shared" si="279"/>
        <v>0</v>
      </c>
      <c r="BB675">
        <f t="shared" si="280"/>
        <v>0</v>
      </c>
      <c r="BC675">
        <f t="shared" si="281"/>
        <v>0</v>
      </c>
      <c r="BD675">
        <f t="shared" si="282"/>
        <v>0</v>
      </c>
      <c r="BE675">
        <f t="shared" si="283"/>
        <v>0</v>
      </c>
      <c r="BF675">
        <f t="shared" si="284"/>
        <v>0</v>
      </c>
      <c r="BG675">
        <f t="shared" si="285"/>
        <v>0</v>
      </c>
      <c r="BH675">
        <f t="shared" si="286"/>
        <v>0</v>
      </c>
      <c r="BI675">
        <f t="shared" si="287"/>
        <v>0</v>
      </c>
      <c r="BJ675">
        <f t="shared" si="288"/>
        <v>0</v>
      </c>
      <c r="BK675" s="356">
        <f t="shared" si="289"/>
        <v>0</v>
      </c>
      <c r="BL675" s="357">
        <f t="shared" si="290"/>
        <v>0</v>
      </c>
      <c r="BM675" s="358">
        <f t="shared" si="291"/>
        <v>0</v>
      </c>
      <c r="BN675" s="359">
        <f t="shared" si="292"/>
        <v>0</v>
      </c>
      <c r="BO675" s="356">
        <f t="shared" si="293"/>
        <v>0</v>
      </c>
      <c r="BP675" s="357">
        <f t="shared" si="294"/>
        <v>0</v>
      </c>
      <c r="BQ675" s="358">
        <f t="shared" si="295"/>
        <v>0</v>
      </c>
      <c r="BR675" s="359">
        <f t="shared" si="296"/>
        <v>0</v>
      </c>
      <c r="BS675" s="356">
        <f t="shared" si="297"/>
        <v>0</v>
      </c>
      <c r="BT675" s="357">
        <f t="shared" si="298"/>
        <v>0</v>
      </c>
      <c r="BU675" s="358">
        <f t="shared" si="299"/>
        <v>0</v>
      </c>
      <c r="BV675" s="359">
        <f t="shared" si="300"/>
        <v>0</v>
      </c>
      <c r="BW675" s="293">
        <f t="shared" si="301"/>
        <v>0</v>
      </c>
      <c r="BX675" s="352" t="str">
        <f>IF(BW675=0,"",
IF(SUM($BW$651:BW675)=1,BY675,
IF($BW$771&gt;SUM($BW$651:BW675),_xlfn.CONCAT(", ",BY675),
IF($BW$771=SUM($BW$651:BW675),_xlfn.CONCAT(" y ",BY675)))))</f>
        <v/>
      </c>
      <c r="BY675" s="120" t="s">
        <v>5173</v>
      </c>
      <c r="BZ675" s="290">
        <f t="shared" si="322"/>
        <v>0</v>
      </c>
      <c r="CA675" s="293">
        <f t="shared" si="302"/>
        <v>0</v>
      </c>
      <c r="CB675" s="283" t="str">
        <f>IF(CA675=0,"",
IF(SUM($CA$651:CA675)=1,CC675,
IF($CA$771&gt;SUM($CA$651:CA675),_xlfn.CONCAT(", ",CC675),
IF($CA$771=SUM($CA$651:CA675),_xlfn.CONCAT(" y ",CC675)))))</f>
        <v/>
      </c>
      <c r="CC675" s="120" t="s">
        <v>5173</v>
      </c>
      <c r="CD675" s="365">
        <f t="shared" si="323"/>
        <v>0</v>
      </c>
      <c r="CE675" s="366">
        <f t="shared" si="260"/>
        <v>0</v>
      </c>
      <c r="CF675" s="365">
        <f t="shared" si="261"/>
        <v>0</v>
      </c>
      <c r="CG675" s="282">
        <f t="shared" si="324"/>
        <v>0</v>
      </c>
      <c r="CH675" s="283" t="str">
        <f>IF(CG675=0,"",
IF(SUM($CG$651:CG675)=1,CI675,
IF($CG$771&gt;SUM($CG$651:CG675),_xlfn.CONCAT(", ",CI675),
IF($CG$771=SUM($CG$651:CG675),_xlfn.CONCAT(" y ",CI675)))))</f>
        <v/>
      </c>
      <c r="CI675" s="120" t="s">
        <v>5173</v>
      </c>
      <c r="CJ675" s="370">
        <f t="shared" si="303"/>
        <v>0</v>
      </c>
      <c r="CK675" s="371">
        <f t="shared" si="304"/>
        <v>0</v>
      </c>
      <c r="CL675" s="372">
        <f t="shared" si="305"/>
        <v>0</v>
      </c>
      <c r="CM675" s="370">
        <f t="shared" si="306"/>
        <v>0</v>
      </c>
      <c r="CN675" s="371">
        <f t="shared" si="307"/>
        <v>0</v>
      </c>
      <c r="CO675" s="372">
        <f t="shared" si="308"/>
        <v>0</v>
      </c>
      <c r="CP675" s="370">
        <f t="shared" si="309"/>
        <v>0</v>
      </c>
      <c r="CQ675" s="371">
        <f t="shared" si="310"/>
        <v>0</v>
      </c>
      <c r="CR675" s="372">
        <f t="shared" si="311"/>
        <v>0</v>
      </c>
      <c r="CS675" s="370">
        <f t="shared" si="312"/>
        <v>0</v>
      </c>
      <c r="CT675" s="371">
        <f t="shared" si="313"/>
        <v>0</v>
      </c>
      <c r="CU675" s="372">
        <f t="shared" si="314"/>
        <v>0</v>
      </c>
      <c r="CV675" s="370">
        <f t="shared" si="315"/>
        <v>0</v>
      </c>
      <c r="CW675" s="371">
        <f t="shared" si="316"/>
        <v>0</v>
      </c>
      <c r="CX675" s="372">
        <f t="shared" si="317"/>
        <v>0</v>
      </c>
      <c r="CY675" s="370">
        <f t="shared" si="318"/>
        <v>0</v>
      </c>
      <c r="CZ675" s="371">
        <f t="shared" si="319"/>
        <v>0</v>
      </c>
      <c r="DA675" s="372">
        <f t="shared" si="320"/>
        <v>0</v>
      </c>
      <c r="DB675" s="293">
        <f t="shared" si="321"/>
        <v>0</v>
      </c>
      <c r="DC675" s="283" t="str">
        <f>IF(DB675=0,"",
IF(SUM($DB$651:DB675)=1,DD675,
IF($DB$771&gt;SUM($DB$651:DB675),_xlfn.CONCAT(", ",DD675),
IF($DB$771=SUM($DB$651:DB675),_xlfn.CONCAT(" y ",DD675)))))</f>
        <v/>
      </c>
      <c r="DD675" s="52" t="s">
        <v>5173</v>
      </c>
    </row>
    <row r="676" spans="1:108" ht="15" customHeight="1">
      <c r="A676" s="30"/>
      <c r="B676" s="31"/>
      <c r="C676" s="35" t="s">
        <v>5057</v>
      </c>
      <c r="D676" s="800" t="str">
        <f>IF(CNGE_2026_M1_Secc1_Sub1!$D66="","",CNGE_2026_M1_Secc1_Sub1!$D66)</f>
        <v/>
      </c>
      <c r="E676" s="723"/>
      <c r="F676" s="723"/>
      <c r="G676" s="723"/>
      <c r="H676" s="723"/>
      <c r="I676" s="724"/>
      <c r="J676" s="638"/>
      <c r="K676" s="638"/>
      <c r="L676" s="638"/>
      <c r="M676" s="638"/>
      <c r="N676" s="638"/>
      <c r="O676" s="638"/>
      <c r="P676" s="638"/>
      <c r="Q676" s="638"/>
      <c r="R676" s="638"/>
      <c r="S676" s="638"/>
      <c r="T676" s="638"/>
      <c r="U676" s="638"/>
      <c r="V676" s="638"/>
      <c r="W676" s="638"/>
      <c r="X676" s="638"/>
      <c r="Y676" s="638"/>
      <c r="Z676" s="638"/>
      <c r="AA676" s="638"/>
      <c r="AB676" s="638"/>
      <c r="AC676" s="638"/>
      <c r="AD676" s="638"/>
      <c r="AI676">
        <f t="shared" si="262"/>
        <v>0</v>
      </c>
      <c r="AJ676">
        <f t="shared" si="325"/>
        <v>0</v>
      </c>
      <c r="AK676">
        <f t="shared" si="263"/>
        <v>0</v>
      </c>
      <c r="AL676">
        <f t="shared" si="264"/>
        <v>0</v>
      </c>
      <c r="AM676">
        <f t="shared" si="265"/>
        <v>0</v>
      </c>
      <c r="AN676">
        <f t="shared" si="266"/>
        <v>0</v>
      </c>
      <c r="AO676">
        <f t="shared" si="267"/>
        <v>0</v>
      </c>
      <c r="AP676">
        <f t="shared" si="268"/>
        <v>0</v>
      </c>
      <c r="AQ676">
        <f t="shared" si="269"/>
        <v>0</v>
      </c>
      <c r="AR676">
        <f t="shared" si="270"/>
        <v>0</v>
      </c>
      <c r="AS676">
        <f t="shared" si="271"/>
        <v>0</v>
      </c>
      <c r="AT676">
        <f t="shared" si="272"/>
        <v>0</v>
      </c>
      <c r="AU676">
        <f t="shared" si="273"/>
        <v>0</v>
      </c>
      <c r="AV676">
        <f t="shared" si="274"/>
        <v>0</v>
      </c>
      <c r="AW676">
        <f t="shared" si="275"/>
        <v>0</v>
      </c>
      <c r="AX676">
        <f t="shared" si="276"/>
        <v>0</v>
      </c>
      <c r="AY676">
        <f t="shared" si="277"/>
        <v>0</v>
      </c>
      <c r="AZ676">
        <f t="shared" si="278"/>
        <v>0</v>
      </c>
      <c r="BA676">
        <f t="shared" si="279"/>
        <v>0</v>
      </c>
      <c r="BB676">
        <f t="shared" si="280"/>
        <v>0</v>
      </c>
      <c r="BC676">
        <f t="shared" si="281"/>
        <v>0</v>
      </c>
      <c r="BD676">
        <f t="shared" si="282"/>
        <v>0</v>
      </c>
      <c r="BE676">
        <f t="shared" si="283"/>
        <v>0</v>
      </c>
      <c r="BF676">
        <f t="shared" si="284"/>
        <v>0</v>
      </c>
      <c r="BG676">
        <f t="shared" si="285"/>
        <v>0</v>
      </c>
      <c r="BH676">
        <f t="shared" si="286"/>
        <v>0</v>
      </c>
      <c r="BI676">
        <f t="shared" si="287"/>
        <v>0</v>
      </c>
      <c r="BJ676">
        <f t="shared" si="288"/>
        <v>0</v>
      </c>
      <c r="BK676" s="356">
        <f t="shared" si="289"/>
        <v>0</v>
      </c>
      <c r="BL676" s="357">
        <f t="shared" si="290"/>
        <v>0</v>
      </c>
      <c r="BM676" s="358">
        <f t="shared" si="291"/>
        <v>0</v>
      </c>
      <c r="BN676" s="359">
        <f t="shared" si="292"/>
        <v>0</v>
      </c>
      <c r="BO676" s="356">
        <f t="shared" si="293"/>
        <v>0</v>
      </c>
      <c r="BP676" s="357">
        <f t="shared" si="294"/>
        <v>0</v>
      </c>
      <c r="BQ676" s="358">
        <f t="shared" si="295"/>
        <v>0</v>
      </c>
      <c r="BR676" s="359">
        <f t="shared" si="296"/>
        <v>0</v>
      </c>
      <c r="BS676" s="356">
        <f t="shared" si="297"/>
        <v>0</v>
      </c>
      <c r="BT676" s="357">
        <f t="shared" si="298"/>
        <v>0</v>
      </c>
      <c r="BU676" s="358">
        <f t="shared" si="299"/>
        <v>0</v>
      </c>
      <c r="BV676" s="359">
        <f t="shared" si="300"/>
        <v>0</v>
      </c>
      <c r="BW676" s="293">
        <f t="shared" si="301"/>
        <v>0</v>
      </c>
      <c r="BX676" s="352" t="str">
        <f>IF(BW676=0,"",
IF(SUM($BW$651:BW676)=1,BY676,
IF($BW$771&gt;SUM($BW$651:BW676),_xlfn.CONCAT(", ",BY676),
IF($BW$771=SUM($BW$651:BW676),_xlfn.CONCAT(" y ",BY676)))))</f>
        <v/>
      </c>
      <c r="BY676" s="120" t="s">
        <v>5175</v>
      </c>
      <c r="BZ676" s="290">
        <f t="shared" si="322"/>
        <v>0</v>
      </c>
      <c r="CA676" s="293">
        <f t="shared" si="302"/>
        <v>0</v>
      </c>
      <c r="CB676" s="283" t="str">
        <f>IF(CA676=0,"",
IF(SUM($CA$651:CA676)=1,CC676,
IF($CA$771&gt;SUM($CA$651:CA676),_xlfn.CONCAT(", ",CC676),
IF($CA$771=SUM($CA$651:CA676),_xlfn.CONCAT(" y ",CC676)))))</f>
        <v/>
      </c>
      <c r="CC676" s="120" t="s">
        <v>5175</v>
      </c>
      <c r="CD676" s="365">
        <f t="shared" si="323"/>
        <v>0</v>
      </c>
      <c r="CE676" s="366">
        <f t="shared" si="260"/>
        <v>0</v>
      </c>
      <c r="CF676" s="365">
        <f t="shared" si="261"/>
        <v>0</v>
      </c>
      <c r="CG676" s="282">
        <f t="shared" si="324"/>
        <v>0</v>
      </c>
      <c r="CH676" s="283" t="str">
        <f>IF(CG676=0,"",
IF(SUM($CG$651:CG676)=1,CI676,
IF($CG$771&gt;SUM($CG$651:CG676),_xlfn.CONCAT(", ",CI676),
IF($CG$771=SUM($CG$651:CG676),_xlfn.CONCAT(" y ",CI676)))))</f>
        <v/>
      </c>
      <c r="CI676" s="120" t="s">
        <v>5175</v>
      </c>
      <c r="CJ676" s="370">
        <f t="shared" si="303"/>
        <v>0</v>
      </c>
      <c r="CK676" s="371">
        <f t="shared" si="304"/>
        <v>0</v>
      </c>
      <c r="CL676" s="372">
        <f t="shared" si="305"/>
        <v>0</v>
      </c>
      <c r="CM676" s="370">
        <f t="shared" si="306"/>
        <v>0</v>
      </c>
      <c r="CN676" s="371">
        <f t="shared" si="307"/>
        <v>0</v>
      </c>
      <c r="CO676" s="372">
        <f t="shared" si="308"/>
        <v>0</v>
      </c>
      <c r="CP676" s="370">
        <f t="shared" si="309"/>
        <v>0</v>
      </c>
      <c r="CQ676" s="371">
        <f t="shared" si="310"/>
        <v>0</v>
      </c>
      <c r="CR676" s="372">
        <f t="shared" si="311"/>
        <v>0</v>
      </c>
      <c r="CS676" s="370">
        <f t="shared" si="312"/>
        <v>0</v>
      </c>
      <c r="CT676" s="371">
        <f t="shared" si="313"/>
        <v>0</v>
      </c>
      <c r="CU676" s="372">
        <f t="shared" si="314"/>
        <v>0</v>
      </c>
      <c r="CV676" s="370">
        <f t="shared" si="315"/>
        <v>0</v>
      </c>
      <c r="CW676" s="371">
        <f t="shared" si="316"/>
        <v>0</v>
      </c>
      <c r="CX676" s="372">
        <f t="shared" si="317"/>
        <v>0</v>
      </c>
      <c r="CY676" s="370">
        <f t="shared" si="318"/>
        <v>0</v>
      </c>
      <c r="CZ676" s="371">
        <f t="shared" si="319"/>
        <v>0</v>
      </c>
      <c r="DA676" s="372">
        <f t="shared" si="320"/>
        <v>0</v>
      </c>
      <c r="DB676" s="293">
        <f t="shared" si="321"/>
        <v>0</v>
      </c>
      <c r="DC676" s="283" t="str">
        <f>IF(DB676=0,"",
IF(SUM($DB$651:DB676)=1,DD676,
IF($DB$771&gt;SUM($DB$651:DB676),_xlfn.CONCAT(", ",DD676),
IF($DB$771=SUM($DB$651:DB676),_xlfn.CONCAT(" y ",DD676)))))</f>
        <v/>
      </c>
      <c r="DD676" s="52" t="s">
        <v>5175</v>
      </c>
    </row>
    <row r="677" spans="1:108" ht="15" customHeight="1">
      <c r="A677" s="30"/>
      <c r="B677" s="31"/>
      <c r="C677" s="35" t="s">
        <v>5058</v>
      </c>
      <c r="D677" s="800" t="str">
        <f>IF(CNGE_2026_M1_Secc1_Sub1!$D67="","",CNGE_2026_M1_Secc1_Sub1!$D67)</f>
        <v/>
      </c>
      <c r="E677" s="723"/>
      <c r="F677" s="723"/>
      <c r="G677" s="723"/>
      <c r="H677" s="723"/>
      <c r="I677" s="724"/>
      <c r="J677" s="638"/>
      <c r="K677" s="638"/>
      <c r="L677" s="638"/>
      <c r="M677" s="638"/>
      <c r="N677" s="638"/>
      <c r="O677" s="638"/>
      <c r="P677" s="638"/>
      <c r="Q677" s="638"/>
      <c r="R677" s="638"/>
      <c r="S677" s="638"/>
      <c r="T677" s="638"/>
      <c r="U677" s="638"/>
      <c r="V677" s="638"/>
      <c r="W677" s="638"/>
      <c r="X677" s="638"/>
      <c r="Y677" s="638"/>
      <c r="Z677" s="638"/>
      <c r="AA677" s="638"/>
      <c r="AB677" s="638"/>
      <c r="AC677" s="638"/>
      <c r="AD677" s="638"/>
      <c r="AI677">
        <f t="shared" si="262"/>
        <v>0</v>
      </c>
      <c r="AJ677">
        <f t="shared" si="325"/>
        <v>0</v>
      </c>
      <c r="AK677">
        <f t="shared" si="263"/>
        <v>0</v>
      </c>
      <c r="AL677">
        <f t="shared" si="264"/>
        <v>0</v>
      </c>
      <c r="AM677">
        <f t="shared" si="265"/>
        <v>0</v>
      </c>
      <c r="AN677">
        <f t="shared" si="266"/>
        <v>0</v>
      </c>
      <c r="AO677">
        <f t="shared" si="267"/>
        <v>0</v>
      </c>
      <c r="AP677">
        <f t="shared" si="268"/>
        <v>0</v>
      </c>
      <c r="AQ677">
        <f t="shared" si="269"/>
        <v>0</v>
      </c>
      <c r="AR677">
        <f t="shared" si="270"/>
        <v>0</v>
      </c>
      <c r="AS677">
        <f t="shared" si="271"/>
        <v>0</v>
      </c>
      <c r="AT677">
        <f t="shared" si="272"/>
        <v>0</v>
      </c>
      <c r="AU677">
        <f t="shared" si="273"/>
        <v>0</v>
      </c>
      <c r="AV677">
        <f t="shared" si="274"/>
        <v>0</v>
      </c>
      <c r="AW677">
        <f t="shared" si="275"/>
        <v>0</v>
      </c>
      <c r="AX677">
        <f t="shared" si="276"/>
        <v>0</v>
      </c>
      <c r="AY677">
        <f t="shared" si="277"/>
        <v>0</v>
      </c>
      <c r="AZ677">
        <f t="shared" si="278"/>
        <v>0</v>
      </c>
      <c r="BA677">
        <f t="shared" si="279"/>
        <v>0</v>
      </c>
      <c r="BB677">
        <f t="shared" si="280"/>
        <v>0</v>
      </c>
      <c r="BC677">
        <f t="shared" si="281"/>
        <v>0</v>
      </c>
      <c r="BD677">
        <f t="shared" si="282"/>
        <v>0</v>
      </c>
      <c r="BE677">
        <f t="shared" si="283"/>
        <v>0</v>
      </c>
      <c r="BF677">
        <f t="shared" si="284"/>
        <v>0</v>
      </c>
      <c r="BG677">
        <f t="shared" si="285"/>
        <v>0</v>
      </c>
      <c r="BH677">
        <f t="shared" si="286"/>
        <v>0</v>
      </c>
      <c r="BI677">
        <f t="shared" si="287"/>
        <v>0</v>
      </c>
      <c r="BJ677">
        <f t="shared" si="288"/>
        <v>0</v>
      </c>
      <c r="BK677" s="356">
        <f t="shared" si="289"/>
        <v>0</v>
      </c>
      <c r="BL677" s="357">
        <f t="shared" si="290"/>
        <v>0</v>
      </c>
      <c r="BM677" s="358">
        <f t="shared" si="291"/>
        <v>0</v>
      </c>
      <c r="BN677" s="359">
        <f t="shared" si="292"/>
        <v>0</v>
      </c>
      <c r="BO677" s="356">
        <f t="shared" si="293"/>
        <v>0</v>
      </c>
      <c r="BP677" s="357">
        <f t="shared" si="294"/>
        <v>0</v>
      </c>
      <c r="BQ677" s="358">
        <f t="shared" si="295"/>
        <v>0</v>
      </c>
      <c r="BR677" s="359">
        <f t="shared" si="296"/>
        <v>0</v>
      </c>
      <c r="BS677" s="356">
        <f t="shared" si="297"/>
        <v>0</v>
      </c>
      <c r="BT677" s="357">
        <f t="shared" si="298"/>
        <v>0</v>
      </c>
      <c r="BU677" s="358">
        <f t="shared" si="299"/>
        <v>0</v>
      </c>
      <c r="BV677" s="359">
        <f t="shared" si="300"/>
        <v>0</v>
      </c>
      <c r="BW677" s="293">
        <f t="shared" si="301"/>
        <v>0</v>
      </c>
      <c r="BX677" s="352" t="str">
        <f>IF(BW677=0,"",
IF(SUM($BW$651:BW677)=1,BY677,
IF($BW$771&gt;SUM($BW$651:BW677),_xlfn.CONCAT(", ",BY677),
IF($BW$771=SUM($BW$651:BW677),_xlfn.CONCAT(" y ",BY677)))))</f>
        <v/>
      </c>
      <c r="BY677" s="120" t="s">
        <v>5177</v>
      </c>
      <c r="BZ677" s="290">
        <f t="shared" si="322"/>
        <v>0</v>
      </c>
      <c r="CA677" s="293">
        <f t="shared" si="302"/>
        <v>0</v>
      </c>
      <c r="CB677" s="283" t="str">
        <f>IF(CA677=0,"",
IF(SUM($CA$651:CA677)=1,CC677,
IF($CA$771&gt;SUM($CA$651:CA677),_xlfn.CONCAT(", ",CC677),
IF($CA$771=SUM($CA$651:CA677),_xlfn.CONCAT(" y ",CC677)))))</f>
        <v/>
      </c>
      <c r="CC677" s="120" t="s">
        <v>5177</v>
      </c>
      <c r="CD677" s="365">
        <f t="shared" si="323"/>
        <v>0</v>
      </c>
      <c r="CE677" s="366">
        <f t="shared" si="260"/>
        <v>0</v>
      </c>
      <c r="CF677" s="365">
        <f t="shared" si="261"/>
        <v>0</v>
      </c>
      <c r="CG677" s="282">
        <f t="shared" si="324"/>
        <v>0</v>
      </c>
      <c r="CH677" s="283" t="str">
        <f>IF(CG677=0,"",
IF(SUM($CG$651:CG677)=1,CI677,
IF($CG$771&gt;SUM($CG$651:CG677),_xlfn.CONCAT(", ",CI677),
IF($CG$771=SUM($CG$651:CG677),_xlfn.CONCAT(" y ",CI677)))))</f>
        <v/>
      </c>
      <c r="CI677" s="120" t="s">
        <v>5177</v>
      </c>
      <c r="CJ677" s="370">
        <f t="shared" si="303"/>
        <v>0</v>
      </c>
      <c r="CK677" s="371">
        <f t="shared" si="304"/>
        <v>0</v>
      </c>
      <c r="CL677" s="372">
        <f t="shared" si="305"/>
        <v>0</v>
      </c>
      <c r="CM677" s="370">
        <f t="shared" si="306"/>
        <v>0</v>
      </c>
      <c r="CN677" s="371">
        <f t="shared" si="307"/>
        <v>0</v>
      </c>
      <c r="CO677" s="372">
        <f t="shared" si="308"/>
        <v>0</v>
      </c>
      <c r="CP677" s="370">
        <f t="shared" si="309"/>
        <v>0</v>
      </c>
      <c r="CQ677" s="371">
        <f t="shared" si="310"/>
        <v>0</v>
      </c>
      <c r="CR677" s="372">
        <f t="shared" si="311"/>
        <v>0</v>
      </c>
      <c r="CS677" s="370">
        <f t="shared" si="312"/>
        <v>0</v>
      </c>
      <c r="CT677" s="371">
        <f t="shared" si="313"/>
        <v>0</v>
      </c>
      <c r="CU677" s="372">
        <f t="shared" si="314"/>
        <v>0</v>
      </c>
      <c r="CV677" s="370">
        <f t="shared" si="315"/>
        <v>0</v>
      </c>
      <c r="CW677" s="371">
        <f t="shared" si="316"/>
        <v>0</v>
      </c>
      <c r="CX677" s="372">
        <f t="shared" si="317"/>
        <v>0</v>
      </c>
      <c r="CY677" s="370">
        <f t="shared" si="318"/>
        <v>0</v>
      </c>
      <c r="CZ677" s="371">
        <f t="shared" si="319"/>
        <v>0</v>
      </c>
      <c r="DA677" s="372">
        <f t="shared" si="320"/>
        <v>0</v>
      </c>
      <c r="DB677" s="293">
        <f t="shared" si="321"/>
        <v>0</v>
      </c>
      <c r="DC677" s="283" t="str">
        <f>IF(DB677=0,"",
IF(SUM($DB$651:DB677)=1,DD677,
IF($DB$771&gt;SUM($DB$651:DB677),_xlfn.CONCAT(", ",DD677),
IF($DB$771=SUM($DB$651:DB677),_xlfn.CONCAT(" y ",DD677)))))</f>
        <v/>
      </c>
      <c r="DD677" s="52" t="s">
        <v>5177</v>
      </c>
    </row>
    <row r="678" spans="1:108" ht="15" customHeight="1">
      <c r="A678" s="30"/>
      <c r="B678" s="31"/>
      <c r="C678" s="35" t="s">
        <v>5059</v>
      </c>
      <c r="D678" s="800" t="str">
        <f>IF(CNGE_2026_M1_Secc1_Sub1!$D68="","",CNGE_2026_M1_Secc1_Sub1!$D68)</f>
        <v/>
      </c>
      <c r="E678" s="723"/>
      <c r="F678" s="723"/>
      <c r="G678" s="723"/>
      <c r="H678" s="723"/>
      <c r="I678" s="724"/>
      <c r="J678" s="638"/>
      <c r="K678" s="638"/>
      <c r="L678" s="638"/>
      <c r="M678" s="638"/>
      <c r="N678" s="638"/>
      <c r="O678" s="638"/>
      <c r="P678" s="638"/>
      <c r="Q678" s="638"/>
      <c r="R678" s="638"/>
      <c r="S678" s="638"/>
      <c r="T678" s="638"/>
      <c r="U678" s="638"/>
      <c r="V678" s="638"/>
      <c r="W678" s="638"/>
      <c r="X678" s="638"/>
      <c r="Y678" s="638"/>
      <c r="Z678" s="638"/>
      <c r="AA678" s="638"/>
      <c r="AB678" s="638"/>
      <c r="AC678" s="638"/>
      <c r="AD678" s="638"/>
      <c r="AI678">
        <f t="shared" si="262"/>
        <v>0</v>
      </c>
      <c r="AJ678">
        <f t="shared" si="325"/>
        <v>0</v>
      </c>
      <c r="AK678">
        <f t="shared" si="263"/>
        <v>0</v>
      </c>
      <c r="AL678">
        <f t="shared" si="264"/>
        <v>0</v>
      </c>
      <c r="AM678">
        <f t="shared" si="265"/>
        <v>0</v>
      </c>
      <c r="AN678">
        <f t="shared" si="266"/>
        <v>0</v>
      </c>
      <c r="AO678">
        <f t="shared" si="267"/>
        <v>0</v>
      </c>
      <c r="AP678">
        <f t="shared" si="268"/>
        <v>0</v>
      </c>
      <c r="AQ678">
        <f t="shared" si="269"/>
        <v>0</v>
      </c>
      <c r="AR678">
        <f t="shared" si="270"/>
        <v>0</v>
      </c>
      <c r="AS678">
        <f t="shared" si="271"/>
        <v>0</v>
      </c>
      <c r="AT678">
        <f t="shared" si="272"/>
        <v>0</v>
      </c>
      <c r="AU678">
        <f t="shared" si="273"/>
        <v>0</v>
      </c>
      <c r="AV678">
        <f t="shared" si="274"/>
        <v>0</v>
      </c>
      <c r="AW678">
        <f t="shared" si="275"/>
        <v>0</v>
      </c>
      <c r="AX678">
        <f t="shared" si="276"/>
        <v>0</v>
      </c>
      <c r="AY678">
        <f t="shared" si="277"/>
        <v>0</v>
      </c>
      <c r="AZ678">
        <f t="shared" si="278"/>
        <v>0</v>
      </c>
      <c r="BA678">
        <f t="shared" si="279"/>
        <v>0</v>
      </c>
      <c r="BB678">
        <f t="shared" si="280"/>
        <v>0</v>
      </c>
      <c r="BC678">
        <f t="shared" si="281"/>
        <v>0</v>
      </c>
      <c r="BD678">
        <f t="shared" si="282"/>
        <v>0</v>
      </c>
      <c r="BE678">
        <f t="shared" si="283"/>
        <v>0</v>
      </c>
      <c r="BF678">
        <f t="shared" si="284"/>
        <v>0</v>
      </c>
      <c r="BG678">
        <f t="shared" si="285"/>
        <v>0</v>
      </c>
      <c r="BH678">
        <f t="shared" si="286"/>
        <v>0</v>
      </c>
      <c r="BI678">
        <f t="shared" si="287"/>
        <v>0</v>
      </c>
      <c r="BJ678">
        <f t="shared" si="288"/>
        <v>0</v>
      </c>
      <c r="BK678" s="356">
        <f t="shared" si="289"/>
        <v>0</v>
      </c>
      <c r="BL678" s="357">
        <f t="shared" si="290"/>
        <v>0</v>
      </c>
      <c r="BM678" s="358">
        <f t="shared" si="291"/>
        <v>0</v>
      </c>
      <c r="BN678" s="359">
        <f t="shared" si="292"/>
        <v>0</v>
      </c>
      <c r="BO678" s="356">
        <f t="shared" si="293"/>
        <v>0</v>
      </c>
      <c r="BP678" s="357">
        <f t="shared" si="294"/>
        <v>0</v>
      </c>
      <c r="BQ678" s="358">
        <f t="shared" si="295"/>
        <v>0</v>
      </c>
      <c r="BR678" s="359">
        <f t="shared" si="296"/>
        <v>0</v>
      </c>
      <c r="BS678" s="356">
        <f t="shared" si="297"/>
        <v>0</v>
      </c>
      <c r="BT678" s="357">
        <f t="shared" si="298"/>
        <v>0</v>
      </c>
      <c r="BU678" s="358">
        <f t="shared" si="299"/>
        <v>0</v>
      </c>
      <c r="BV678" s="359">
        <f t="shared" si="300"/>
        <v>0</v>
      </c>
      <c r="BW678" s="293">
        <f t="shared" si="301"/>
        <v>0</v>
      </c>
      <c r="BX678" s="352" t="str">
        <f>IF(BW678=0,"",
IF(SUM($BW$651:BW678)=1,BY678,
IF($BW$771&gt;SUM($BW$651:BW678),_xlfn.CONCAT(", ",BY678),
IF($BW$771=SUM($BW$651:BW678),_xlfn.CONCAT(" y ",BY678)))))</f>
        <v/>
      </c>
      <c r="BY678" s="120" t="s">
        <v>5179</v>
      </c>
      <c r="BZ678" s="290">
        <f t="shared" si="322"/>
        <v>0</v>
      </c>
      <c r="CA678" s="293">
        <f t="shared" si="302"/>
        <v>0</v>
      </c>
      <c r="CB678" s="283" t="str">
        <f>IF(CA678=0,"",
IF(SUM($CA$651:CA678)=1,CC678,
IF($CA$771&gt;SUM($CA$651:CA678),_xlfn.CONCAT(", ",CC678),
IF($CA$771=SUM($CA$651:CA678),_xlfn.CONCAT(" y ",CC678)))))</f>
        <v/>
      </c>
      <c r="CC678" s="120" t="s">
        <v>5179</v>
      </c>
      <c r="CD678" s="365">
        <f t="shared" si="323"/>
        <v>0</v>
      </c>
      <c r="CE678" s="366">
        <f t="shared" si="260"/>
        <v>0</v>
      </c>
      <c r="CF678" s="365">
        <f t="shared" si="261"/>
        <v>0</v>
      </c>
      <c r="CG678" s="282">
        <f t="shared" si="324"/>
        <v>0</v>
      </c>
      <c r="CH678" s="283" t="str">
        <f>IF(CG678=0,"",
IF(SUM($CG$651:CG678)=1,CI678,
IF($CG$771&gt;SUM($CG$651:CG678),_xlfn.CONCAT(", ",CI678),
IF($CG$771=SUM($CG$651:CG678),_xlfn.CONCAT(" y ",CI678)))))</f>
        <v/>
      </c>
      <c r="CI678" s="120" t="s">
        <v>5179</v>
      </c>
      <c r="CJ678" s="370">
        <f t="shared" si="303"/>
        <v>0</v>
      </c>
      <c r="CK678" s="371">
        <f t="shared" si="304"/>
        <v>0</v>
      </c>
      <c r="CL678" s="372">
        <f t="shared" si="305"/>
        <v>0</v>
      </c>
      <c r="CM678" s="370">
        <f t="shared" si="306"/>
        <v>0</v>
      </c>
      <c r="CN678" s="371">
        <f t="shared" si="307"/>
        <v>0</v>
      </c>
      <c r="CO678" s="372">
        <f t="shared" si="308"/>
        <v>0</v>
      </c>
      <c r="CP678" s="370">
        <f t="shared" si="309"/>
        <v>0</v>
      </c>
      <c r="CQ678" s="371">
        <f t="shared" si="310"/>
        <v>0</v>
      </c>
      <c r="CR678" s="372">
        <f t="shared" si="311"/>
        <v>0</v>
      </c>
      <c r="CS678" s="370">
        <f t="shared" si="312"/>
        <v>0</v>
      </c>
      <c r="CT678" s="371">
        <f t="shared" si="313"/>
        <v>0</v>
      </c>
      <c r="CU678" s="372">
        <f t="shared" si="314"/>
        <v>0</v>
      </c>
      <c r="CV678" s="370">
        <f t="shared" si="315"/>
        <v>0</v>
      </c>
      <c r="CW678" s="371">
        <f t="shared" si="316"/>
        <v>0</v>
      </c>
      <c r="CX678" s="372">
        <f t="shared" si="317"/>
        <v>0</v>
      </c>
      <c r="CY678" s="370">
        <f t="shared" si="318"/>
        <v>0</v>
      </c>
      <c r="CZ678" s="371">
        <f t="shared" si="319"/>
        <v>0</v>
      </c>
      <c r="DA678" s="372">
        <f t="shared" si="320"/>
        <v>0</v>
      </c>
      <c r="DB678" s="293">
        <f t="shared" si="321"/>
        <v>0</v>
      </c>
      <c r="DC678" s="283" t="str">
        <f>IF(DB678=0,"",
IF(SUM($DB$651:DB678)=1,DD678,
IF($DB$771&gt;SUM($DB$651:DB678),_xlfn.CONCAT(", ",DD678),
IF($DB$771=SUM($DB$651:DB678),_xlfn.CONCAT(" y ",DD678)))))</f>
        <v/>
      </c>
      <c r="DD678" s="52" t="s">
        <v>5179</v>
      </c>
    </row>
    <row r="679" spans="1:108" ht="15" customHeight="1">
      <c r="A679" s="30"/>
      <c r="B679" s="31"/>
      <c r="C679" s="35" t="s">
        <v>5060</v>
      </c>
      <c r="D679" s="800" t="str">
        <f>IF(CNGE_2026_M1_Secc1_Sub1!$D69="","",CNGE_2026_M1_Secc1_Sub1!$D69)</f>
        <v/>
      </c>
      <c r="E679" s="723"/>
      <c r="F679" s="723"/>
      <c r="G679" s="723"/>
      <c r="H679" s="723"/>
      <c r="I679" s="724"/>
      <c r="J679" s="638"/>
      <c r="K679" s="638"/>
      <c r="L679" s="638"/>
      <c r="M679" s="638"/>
      <c r="N679" s="638"/>
      <c r="O679" s="638"/>
      <c r="P679" s="638"/>
      <c r="Q679" s="638"/>
      <c r="R679" s="638"/>
      <c r="S679" s="638"/>
      <c r="T679" s="638"/>
      <c r="U679" s="638"/>
      <c r="V679" s="638"/>
      <c r="W679" s="638"/>
      <c r="X679" s="638"/>
      <c r="Y679" s="638"/>
      <c r="Z679" s="638"/>
      <c r="AA679" s="638"/>
      <c r="AB679" s="638"/>
      <c r="AC679" s="638"/>
      <c r="AD679" s="638"/>
      <c r="AI679">
        <f t="shared" si="262"/>
        <v>0</v>
      </c>
      <c r="AJ679">
        <f t="shared" si="325"/>
        <v>0</v>
      </c>
      <c r="AK679">
        <f t="shared" si="263"/>
        <v>0</v>
      </c>
      <c r="AL679">
        <f t="shared" si="264"/>
        <v>0</v>
      </c>
      <c r="AM679">
        <f t="shared" si="265"/>
        <v>0</v>
      </c>
      <c r="AN679">
        <f t="shared" si="266"/>
        <v>0</v>
      </c>
      <c r="AO679">
        <f t="shared" si="267"/>
        <v>0</v>
      </c>
      <c r="AP679">
        <f t="shared" si="268"/>
        <v>0</v>
      </c>
      <c r="AQ679">
        <f t="shared" si="269"/>
        <v>0</v>
      </c>
      <c r="AR679">
        <f t="shared" si="270"/>
        <v>0</v>
      </c>
      <c r="AS679">
        <f t="shared" si="271"/>
        <v>0</v>
      </c>
      <c r="AT679">
        <f t="shared" si="272"/>
        <v>0</v>
      </c>
      <c r="AU679">
        <f t="shared" si="273"/>
        <v>0</v>
      </c>
      <c r="AV679">
        <f t="shared" si="274"/>
        <v>0</v>
      </c>
      <c r="AW679">
        <f t="shared" si="275"/>
        <v>0</v>
      </c>
      <c r="AX679">
        <f t="shared" si="276"/>
        <v>0</v>
      </c>
      <c r="AY679">
        <f t="shared" si="277"/>
        <v>0</v>
      </c>
      <c r="AZ679">
        <f t="shared" si="278"/>
        <v>0</v>
      </c>
      <c r="BA679">
        <f t="shared" si="279"/>
        <v>0</v>
      </c>
      <c r="BB679">
        <f t="shared" si="280"/>
        <v>0</v>
      </c>
      <c r="BC679">
        <f t="shared" si="281"/>
        <v>0</v>
      </c>
      <c r="BD679">
        <f t="shared" si="282"/>
        <v>0</v>
      </c>
      <c r="BE679">
        <f t="shared" si="283"/>
        <v>0</v>
      </c>
      <c r="BF679">
        <f t="shared" si="284"/>
        <v>0</v>
      </c>
      <c r="BG679">
        <f t="shared" si="285"/>
        <v>0</v>
      </c>
      <c r="BH679">
        <f t="shared" si="286"/>
        <v>0</v>
      </c>
      <c r="BI679">
        <f t="shared" si="287"/>
        <v>0</v>
      </c>
      <c r="BJ679">
        <f t="shared" si="288"/>
        <v>0</v>
      </c>
      <c r="BK679" s="356">
        <f t="shared" si="289"/>
        <v>0</v>
      </c>
      <c r="BL679" s="357">
        <f t="shared" si="290"/>
        <v>0</v>
      </c>
      <c r="BM679" s="358">
        <f t="shared" si="291"/>
        <v>0</v>
      </c>
      <c r="BN679" s="359">
        <f t="shared" si="292"/>
        <v>0</v>
      </c>
      <c r="BO679" s="356">
        <f t="shared" si="293"/>
        <v>0</v>
      </c>
      <c r="BP679" s="357">
        <f t="shared" si="294"/>
        <v>0</v>
      </c>
      <c r="BQ679" s="358">
        <f t="shared" si="295"/>
        <v>0</v>
      </c>
      <c r="BR679" s="359">
        <f t="shared" si="296"/>
        <v>0</v>
      </c>
      <c r="BS679" s="356">
        <f t="shared" si="297"/>
        <v>0</v>
      </c>
      <c r="BT679" s="357">
        <f t="shared" si="298"/>
        <v>0</v>
      </c>
      <c r="BU679" s="358">
        <f t="shared" si="299"/>
        <v>0</v>
      </c>
      <c r="BV679" s="359">
        <f t="shared" si="300"/>
        <v>0</v>
      </c>
      <c r="BW679" s="293">
        <f t="shared" si="301"/>
        <v>0</v>
      </c>
      <c r="BX679" s="352" t="str">
        <f>IF(BW679=0,"",
IF(SUM($BW$651:BW679)=1,BY679,
IF($BW$771&gt;SUM($BW$651:BW679),_xlfn.CONCAT(", ",BY679),
IF($BW$771=SUM($BW$651:BW679),_xlfn.CONCAT(" y ",BY679)))))</f>
        <v/>
      </c>
      <c r="BY679" s="120" t="s">
        <v>5181</v>
      </c>
      <c r="BZ679" s="290">
        <f t="shared" si="322"/>
        <v>0</v>
      </c>
      <c r="CA679" s="293">
        <f t="shared" si="302"/>
        <v>0</v>
      </c>
      <c r="CB679" s="283" t="str">
        <f>IF(CA679=0,"",
IF(SUM($CA$651:CA679)=1,CC679,
IF($CA$771&gt;SUM($CA$651:CA679),_xlfn.CONCAT(", ",CC679),
IF($CA$771=SUM($CA$651:CA679),_xlfn.CONCAT(" y ",CC679)))))</f>
        <v/>
      </c>
      <c r="CC679" s="120" t="s">
        <v>5181</v>
      </c>
      <c r="CD679" s="365">
        <f t="shared" si="323"/>
        <v>0</v>
      </c>
      <c r="CE679" s="366">
        <f t="shared" si="260"/>
        <v>0</v>
      </c>
      <c r="CF679" s="365">
        <f t="shared" si="261"/>
        <v>0</v>
      </c>
      <c r="CG679" s="282">
        <f t="shared" si="324"/>
        <v>0</v>
      </c>
      <c r="CH679" s="283" t="str">
        <f>IF(CG679=0,"",
IF(SUM($CG$651:CG679)=1,CI679,
IF($CG$771&gt;SUM($CG$651:CG679),_xlfn.CONCAT(", ",CI679),
IF($CG$771=SUM($CG$651:CG679),_xlfn.CONCAT(" y ",CI679)))))</f>
        <v/>
      </c>
      <c r="CI679" s="120" t="s">
        <v>5181</v>
      </c>
      <c r="CJ679" s="370">
        <f t="shared" si="303"/>
        <v>0</v>
      </c>
      <c r="CK679" s="371">
        <f t="shared" si="304"/>
        <v>0</v>
      </c>
      <c r="CL679" s="372">
        <f t="shared" si="305"/>
        <v>0</v>
      </c>
      <c r="CM679" s="370">
        <f t="shared" si="306"/>
        <v>0</v>
      </c>
      <c r="CN679" s="371">
        <f t="shared" si="307"/>
        <v>0</v>
      </c>
      <c r="CO679" s="372">
        <f t="shared" si="308"/>
        <v>0</v>
      </c>
      <c r="CP679" s="370">
        <f t="shared" si="309"/>
        <v>0</v>
      </c>
      <c r="CQ679" s="371">
        <f t="shared" si="310"/>
        <v>0</v>
      </c>
      <c r="CR679" s="372">
        <f t="shared" si="311"/>
        <v>0</v>
      </c>
      <c r="CS679" s="370">
        <f t="shared" si="312"/>
        <v>0</v>
      </c>
      <c r="CT679" s="371">
        <f t="shared" si="313"/>
        <v>0</v>
      </c>
      <c r="CU679" s="372">
        <f t="shared" si="314"/>
        <v>0</v>
      </c>
      <c r="CV679" s="370">
        <f t="shared" si="315"/>
        <v>0</v>
      </c>
      <c r="CW679" s="371">
        <f t="shared" si="316"/>
        <v>0</v>
      </c>
      <c r="CX679" s="372">
        <f t="shared" si="317"/>
        <v>0</v>
      </c>
      <c r="CY679" s="370">
        <f t="shared" si="318"/>
        <v>0</v>
      </c>
      <c r="CZ679" s="371">
        <f t="shared" si="319"/>
        <v>0</v>
      </c>
      <c r="DA679" s="372">
        <f t="shared" si="320"/>
        <v>0</v>
      </c>
      <c r="DB679" s="293">
        <f t="shared" si="321"/>
        <v>0</v>
      </c>
      <c r="DC679" s="283" t="str">
        <f>IF(DB679=0,"",
IF(SUM($DB$651:DB679)=1,DD679,
IF($DB$771&gt;SUM($DB$651:DB679),_xlfn.CONCAT(", ",DD679),
IF($DB$771=SUM($DB$651:DB679),_xlfn.CONCAT(" y ",DD679)))))</f>
        <v/>
      </c>
      <c r="DD679" s="52" t="s">
        <v>5181</v>
      </c>
    </row>
    <row r="680" spans="1:108" ht="15" customHeight="1">
      <c r="A680" s="30"/>
      <c r="B680" s="31"/>
      <c r="C680" s="35" t="s">
        <v>5061</v>
      </c>
      <c r="D680" s="800" t="str">
        <f>IF(CNGE_2026_M1_Secc1_Sub1!$D70="","",CNGE_2026_M1_Secc1_Sub1!$D70)</f>
        <v/>
      </c>
      <c r="E680" s="723"/>
      <c r="F680" s="723"/>
      <c r="G680" s="723"/>
      <c r="H680" s="723"/>
      <c r="I680" s="724"/>
      <c r="J680" s="638"/>
      <c r="K680" s="638"/>
      <c r="L680" s="638"/>
      <c r="M680" s="638"/>
      <c r="N680" s="638"/>
      <c r="O680" s="638"/>
      <c r="P680" s="638"/>
      <c r="Q680" s="638"/>
      <c r="R680" s="638"/>
      <c r="S680" s="638"/>
      <c r="T680" s="638"/>
      <c r="U680" s="638"/>
      <c r="V680" s="638"/>
      <c r="W680" s="638"/>
      <c r="X680" s="638"/>
      <c r="Y680" s="638"/>
      <c r="Z680" s="638"/>
      <c r="AA680" s="638"/>
      <c r="AB680" s="638"/>
      <c r="AC680" s="638"/>
      <c r="AD680" s="638"/>
      <c r="AI680">
        <f t="shared" si="262"/>
        <v>0</v>
      </c>
      <c r="AJ680">
        <f t="shared" si="325"/>
        <v>0</v>
      </c>
      <c r="AK680">
        <f t="shared" si="263"/>
        <v>0</v>
      </c>
      <c r="AL680">
        <f t="shared" si="264"/>
        <v>0</v>
      </c>
      <c r="AM680">
        <f t="shared" si="265"/>
        <v>0</v>
      </c>
      <c r="AN680">
        <f t="shared" si="266"/>
        <v>0</v>
      </c>
      <c r="AO680">
        <f t="shared" si="267"/>
        <v>0</v>
      </c>
      <c r="AP680">
        <f t="shared" si="268"/>
        <v>0</v>
      </c>
      <c r="AQ680">
        <f t="shared" si="269"/>
        <v>0</v>
      </c>
      <c r="AR680">
        <f t="shared" si="270"/>
        <v>0</v>
      </c>
      <c r="AS680">
        <f t="shared" si="271"/>
        <v>0</v>
      </c>
      <c r="AT680">
        <f t="shared" si="272"/>
        <v>0</v>
      </c>
      <c r="AU680">
        <f t="shared" si="273"/>
        <v>0</v>
      </c>
      <c r="AV680">
        <f t="shared" si="274"/>
        <v>0</v>
      </c>
      <c r="AW680">
        <f t="shared" si="275"/>
        <v>0</v>
      </c>
      <c r="AX680">
        <f t="shared" si="276"/>
        <v>0</v>
      </c>
      <c r="AY680">
        <f t="shared" si="277"/>
        <v>0</v>
      </c>
      <c r="AZ680">
        <f t="shared" si="278"/>
        <v>0</v>
      </c>
      <c r="BA680">
        <f t="shared" si="279"/>
        <v>0</v>
      </c>
      <c r="BB680">
        <f t="shared" si="280"/>
        <v>0</v>
      </c>
      <c r="BC680">
        <f t="shared" si="281"/>
        <v>0</v>
      </c>
      <c r="BD680">
        <f t="shared" si="282"/>
        <v>0</v>
      </c>
      <c r="BE680">
        <f t="shared" si="283"/>
        <v>0</v>
      </c>
      <c r="BF680">
        <f t="shared" si="284"/>
        <v>0</v>
      </c>
      <c r="BG680">
        <f t="shared" si="285"/>
        <v>0</v>
      </c>
      <c r="BH680">
        <f t="shared" si="286"/>
        <v>0</v>
      </c>
      <c r="BI680">
        <f t="shared" si="287"/>
        <v>0</v>
      </c>
      <c r="BJ680">
        <f t="shared" si="288"/>
        <v>0</v>
      </c>
      <c r="BK680" s="356">
        <f t="shared" si="289"/>
        <v>0</v>
      </c>
      <c r="BL680" s="357">
        <f t="shared" si="290"/>
        <v>0</v>
      </c>
      <c r="BM680" s="358">
        <f t="shared" si="291"/>
        <v>0</v>
      </c>
      <c r="BN680" s="359">
        <f t="shared" si="292"/>
        <v>0</v>
      </c>
      <c r="BO680" s="356">
        <f t="shared" si="293"/>
        <v>0</v>
      </c>
      <c r="BP680" s="357">
        <f t="shared" si="294"/>
        <v>0</v>
      </c>
      <c r="BQ680" s="358">
        <f t="shared" si="295"/>
        <v>0</v>
      </c>
      <c r="BR680" s="359">
        <f t="shared" si="296"/>
        <v>0</v>
      </c>
      <c r="BS680" s="356">
        <f t="shared" si="297"/>
        <v>0</v>
      </c>
      <c r="BT680" s="357">
        <f t="shared" si="298"/>
        <v>0</v>
      </c>
      <c r="BU680" s="358">
        <f t="shared" si="299"/>
        <v>0</v>
      </c>
      <c r="BV680" s="359">
        <f t="shared" si="300"/>
        <v>0</v>
      </c>
      <c r="BW680" s="293">
        <f t="shared" si="301"/>
        <v>0</v>
      </c>
      <c r="BX680" s="352" t="str">
        <f>IF(BW680=0,"",
IF(SUM($BW$651:BW680)=1,BY680,
IF($BW$771&gt;SUM($BW$651:BW680),_xlfn.CONCAT(", ",BY680),
IF($BW$771=SUM($BW$651:BW680),_xlfn.CONCAT(" y ",BY680)))))</f>
        <v/>
      </c>
      <c r="BY680" s="120" t="s">
        <v>5183</v>
      </c>
      <c r="BZ680" s="290">
        <f t="shared" si="322"/>
        <v>0</v>
      </c>
      <c r="CA680" s="293">
        <f t="shared" si="302"/>
        <v>0</v>
      </c>
      <c r="CB680" s="283" t="str">
        <f>IF(CA680=0,"",
IF(SUM($CA$651:CA680)=1,CC680,
IF($CA$771&gt;SUM($CA$651:CA680),_xlfn.CONCAT(", ",CC680),
IF($CA$771=SUM($CA$651:CA680),_xlfn.CONCAT(" y ",CC680)))))</f>
        <v/>
      </c>
      <c r="CC680" s="120" t="s">
        <v>5183</v>
      </c>
      <c r="CD680" s="365">
        <f t="shared" si="323"/>
        <v>0</v>
      </c>
      <c r="CE680" s="366">
        <f t="shared" si="260"/>
        <v>0</v>
      </c>
      <c r="CF680" s="365">
        <f t="shared" si="261"/>
        <v>0</v>
      </c>
      <c r="CG680" s="282">
        <f t="shared" si="324"/>
        <v>0</v>
      </c>
      <c r="CH680" s="283" t="str">
        <f>IF(CG680=0,"",
IF(SUM($CG$651:CG680)=1,CI680,
IF($CG$771&gt;SUM($CG$651:CG680),_xlfn.CONCAT(", ",CI680),
IF($CG$771=SUM($CG$651:CG680),_xlfn.CONCAT(" y ",CI680)))))</f>
        <v/>
      </c>
      <c r="CI680" s="120" t="s">
        <v>5183</v>
      </c>
      <c r="CJ680" s="370">
        <f t="shared" si="303"/>
        <v>0</v>
      </c>
      <c r="CK680" s="371">
        <f t="shared" si="304"/>
        <v>0</v>
      </c>
      <c r="CL680" s="372">
        <f t="shared" si="305"/>
        <v>0</v>
      </c>
      <c r="CM680" s="370">
        <f t="shared" si="306"/>
        <v>0</v>
      </c>
      <c r="CN680" s="371">
        <f t="shared" si="307"/>
        <v>0</v>
      </c>
      <c r="CO680" s="372">
        <f t="shared" si="308"/>
        <v>0</v>
      </c>
      <c r="CP680" s="370">
        <f t="shared" si="309"/>
        <v>0</v>
      </c>
      <c r="CQ680" s="371">
        <f t="shared" si="310"/>
        <v>0</v>
      </c>
      <c r="CR680" s="372">
        <f t="shared" si="311"/>
        <v>0</v>
      </c>
      <c r="CS680" s="370">
        <f t="shared" si="312"/>
        <v>0</v>
      </c>
      <c r="CT680" s="371">
        <f t="shared" si="313"/>
        <v>0</v>
      </c>
      <c r="CU680" s="372">
        <f t="shared" si="314"/>
        <v>0</v>
      </c>
      <c r="CV680" s="370">
        <f t="shared" si="315"/>
        <v>0</v>
      </c>
      <c r="CW680" s="371">
        <f t="shared" si="316"/>
        <v>0</v>
      </c>
      <c r="CX680" s="372">
        <f t="shared" si="317"/>
        <v>0</v>
      </c>
      <c r="CY680" s="370">
        <f t="shared" si="318"/>
        <v>0</v>
      </c>
      <c r="CZ680" s="371">
        <f t="shared" si="319"/>
        <v>0</v>
      </c>
      <c r="DA680" s="372">
        <f t="shared" si="320"/>
        <v>0</v>
      </c>
      <c r="DB680" s="293">
        <f t="shared" si="321"/>
        <v>0</v>
      </c>
      <c r="DC680" s="283" t="str">
        <f>IF(DB680=0,"",
IF(SUM($DB$651:DB680)=1,DD680,
IF($DB$771&gt;SUM($DB$651:DB680),_xlfn.CONCAT(", ",DD680),
IF($DB$771=SUM($DB$651:DB680),_xlfn.CONCAT(" y ",DD680)))))</f>
        <v/>
      </c>
      <c r="DD680" s="52" t="s">
        <v>5183</v>
      </c>
    </row>
    <row r="681" spans="1:108" ht="15" customHeight="1">
      <c r="A681" s="30"/>
      <c r="B681" s="31"/>
      <c r="C681" s="35" t="s">
        <v>5062</v>
      </c>
      <c r="D681" s="800" t="str">
        <f>IF(CNGE_2026_M1_Secc1_Sub1!$D71="","",CNGE_2026_M1_Secc1_Sub1!$D71)</f>
        <v/>
      </c>
      <c r="E681" s="723"/>
      <c r="F681" s="723"/>
      <c r="G681" s="723"/>
      <c r="H681" s="723"/>
      <c r="I681" s="724"/>
      <c r="J681" s="638"/>
      <c r="K681" s="638"/>
      <c r="L681" s="638"/>
      <c r="M681" s="638"/>
      <c r="N681" s="638"/>
      <c r="O681" s="638"/>
      <c r="P681" s="638"/>
      <c r="Q681" s="638"/>
      <c r="R681" s="638"/>
      <c r="S681" s="638"/>
      <c r="T681" s="638"/>
      <c r="U681" s="638"/>
      <c r="V681" s="638"/>
      <c r="W681" s="638"/>
      <c r="X681" s="638"/>
      <c r="Y681" s="638"/>
      <c r="Z681" s="638"/>
      <c r="AA681" s="638"/>
      <c r="AB681" s="638"/>
      <c r="AC681" s="638"/>
      <c r="AD681" s="638"/>
      <c r="AI681">
        <f t="shared" si="262"/>
        <v>0</v>
      </c>
      <c r="AJ681">
        <f t="shared" si="325"/>
        <v>0</v>
      </c>
      <c r="AK681">
        <f t="shared" si="263"/>
        <v>0</v>
      </c>
      <c r="AL681">
        <f t="shared" si="264"/>
        <v>0</v>
      </c>
      <c r="AM681">
        <f t="shared" si="265"/>
        <v>0</v>
      </c>
      <c r="AN681">
        <f t="shared" si="266"/>
        <v>0</v>
      </c>
      <c r="AO681">
        <f t="shared" si="267"/>
        <v>0</v>
      </c>
      <c r="AP681">
        <f t="shared" si="268"/>
        <v>0</v>
      </c>
      <c r="AQ681">
        <f t="shared" si="269"/>
        <v>0</v>
      </c>
      <c r="AR681">
        <f t="shared" si="270"/>
        <v>0</v>
      </c>
      <c r="AS681">
        <f t="shared" si="271"/>
        <v>0</v>
      </c>
      <c r="AT681">
        <f t="shared" si="272"/>
        <v>0</v>
      </c>
      <c r="AU681">
        <f t="shared" si="273"/>
        <v>0</v>
      </c>
      <c r="AV681">
        <f t="shared" si="274"/>
        <v>0</v>
      </c>
      <c r="AW681">
        <f t="shared" si="275"/>
        <v>0</v>
      </c>
      <c r="AX681">
        <f t="shared" si="276"/>
        <v>0</v>
      </c>
      <c r="AY681">
        <f t="shared" si="277"/>
        <v>0</v>
      </c>
      <c r="AZ681">
        <f t="shared" si="278"/>
        <v>0</v>
      </c>
      <c r="BA681">
        <f t="shared" si="279"/>
        <v>0</v>
      </c>
      <c r="BB681">
        <f t="shared" si="280"/>
        <v>0</v>
      </c>
      <c r="BC681">
        <f t="shared" si="281"/>
        <v>0</v>
      </c>
      <c r="BD681">
        <f t="shared" si="282"/>
        <v>0</v>
      </c>
      <c r="BE681">
        <f t="shared" si="283"/>
        <v>0</v>
      </c>
      <c r="BF681">
        <f t="shared" si="284"/>
        <v>0</v>
      </c>
      <c r="BG681">
        <f t="shared" si="285"/>
        <v>0</v>
      </c>
      <c r="BH681">
        <f t="shared" si="286"/>
        <v>0</v>
      </c>
      <c r="BI681">
        <f t="shared" si="287"/>
        <v>0</v>
      </c>
      <c r="BJ681">
        <f t="shared" si="288"/>
        <v>0</v>
      </c>
      <c r="BK681" s="356">
        <f t="shared" si="289"/>
        <v>0</v>
      </c>
      <c r="BL681" s="357">
        <f t="shared" si="290"/>
        <v>0</v>
      </c>
      <c r="BM681" s="358">
        <f t="shared" si="291"/>
        <v>0</v>
      </c>
      <c r="BN681" s="359">
        <f t="shared" si="292"/>
        <v>0</v>
      </c>
      <c r="BO681" s="356">
        <f t="shared" si="293"/>
        <v>0</v>
      </c>
      <c r="BP681" s="357">
        <f t="shared" si="294"/>
        <v>0</v>
      </c>
      <c r="BQ681" s="358">
        <f t="shared" si="295"/>
        <v>0</v>
      </c>
      <c r="BR681" s="359">
        <f t="shared" si="296"/>
        <v>0</v>
      </c>
      <c r="BS681" s="356">
        <f t="shared" si="297"/>
        <v>0</v>
      </c>
      <c r="BT681" s="357">
        <f t="shared" si="298"/>
        <v>0</v>
      </c>
      <c r="BU681" s="358">
        <f t="shared" si="299"/>
        <v>0</v>
      </c>
      <c r="BV681" s="359">
        <f t="shared" si="300"/>
        <v>0</v>
      </c>
      <c r="BW681" s="293">
        <f t="shared" si="301"/>
        <v>0</v>
      </c>
      <c r="BX681" s="352" t="str">
        <f>IF(BW681=0,"",
IF(SUM($BW$651:BW681)=1,BY681,
IF($BW$771&gt;SUM($BW$651:BW681),_xlfn.CONCAT(", ",BY681),
IF($BW$771=SUM($BW$651:BW681),_xlfn.CONCAT(" y ",BY681)))))</f>
        <v/>
      </c>
      <c r="BY681" s="120" t="s">
        <v>5185</v>
      </c>
      <c r="BZ681" s="290">
        <f t="shared" si="322"/>
        <v>0</v>
      </c>
      <c r="CA681" s="293">
        <f t="shared" si="302"/>
        <v>0</v>
      </c>
      <c r="CB681" s="283" t="str">
        <f>IF(CA681=0,"",
IF(SUM($CA$651:CA681)=1,CC681,
IF($CA$771&gt;SUM($CA$651:CA681),_xlfn.CONCAT(", ",CC681),
IF($CA$771=SUM($CA$651:CA681),_xlfn.CONCAT(" y ",CC681)))))</f>
        <v/>
      </c>
      <c r="CC681" s="120" t="s">
        <v>5185</v>
      </c>
      <c r="CD681" s="365">
        <f t="shared" si="323"/>
        <v>0</v>
      </c>
      <c r="CE681" s="366">
        <f t="shared" si="260"/>
        <v>0</v>
      </c>
      <c r="CF681" s="365">
        <f t="shared" si="261"/>
        <v>0</v>
      </c>
      <c r="CG681" s="282">
        <f t="shared" si="324"/>
        <v>0</v>
      </c>
      <c r="CH681" s="283" t="str">
        <f>IF(CG681=0,"",
IF(SUM($CG$651:CG681)=1,CI681,
IF($CG$771&gt;SUM($CG$651:CG681),_xlfn.CONCAT(", ",CI681),
IF($CG$771=SUM($CG$651:CG681),_xlfn.CONCAT(" y ",CI681)))))</f>
        <v/>
      </c>
      <c r="CI681" s="120" t="s">
        <v>5185</v>
      </c>
      <c r="CJ681" s="370">
        <f t="shared" si="303"/>
        <v>0</v>
      </c>
      <c r="CK681" s="371">
        <f t="shared" si="304"/>
        <v>0</v>
      </c>
      <c r="CL681" s="372">
        <f t="shared" si="305"/>
        <v>0</v>
      </c>
      <c r="CM681" s="370">
        <f t="shared" si="306"/>
        <v>0</v>
      </c>
      <c r="CN681" s="371">
        <f t="shared" si="307"/>
        <v>0</v>
      </c>
      <c r="CO681" s="372">
        <f t="shared" si="308"/>
        <v>0</v>
      </c>
      <c r="CP681" s="370">
        <f t="shared" si="309"/>
        <v>0</v>
      </c>
      <c r="CQ681" s="371">
        <f t="shared" si="310"/>
        <v>0</v>
      </c>
      <c r="CR681" s="372">
        <f t="shared" si="311"/>
        <v>0</v>
      </c>
      <c r="CS681" s="370">
        <f t="shared" si="312"/>
        <v>0</v>
      </c>
      <c r="CT681" s="371">
        <f t="shared" si="313"/>
        <v>0</v>
      </c>
      <c r="CU681" s="372">
        <f t="shared" si="314"/>
        <v>0</v>
      </c>
      <c r="CV681" s="370">
        <f t="shared" si="315"/>
        <v>0</v>
      </c>
      <c r="CW681" s="371">
        <f t="shared" si="316"/>
        <v>0</v>
      </c>
      <c r="CX681" s="372">
        <f t="shared" si="317"/>
        <v>0</v>
      </c>
      <c r="CY681" s="370">
        <f t="shared" si="318"/>
        <v>0</v>
      </c>
      <c r="CZ681" s="371">
        <f t="shared" si="319"/>
        <v>0</v>
      </c>
      <c r="DA681" s="372">
        <f t="shared" si="320"/>
        <v>0</v>
      </c>
      <c r="DB681" s="293">
        <f t="shared" si="321"/>
        <v>0</v>
      </c>
      <c r="DC681" s="283" t="str">
        <f>IF(DB681=0,"",
IF(SUM($DB$651:DB681)=1,DD681,
IF($DB$771&gt;SUM($DB$651:DB681),_xlfn.CONCAT(", ",DD681),
IF($DB$771=SUM($DB$651:DB681),_xlfn.CONCAT(" y ",DD681)))))</f>
        <v/>
      </c>
      <c r="DD681" s="52" t="s">
        <v>5185</v>
      </c>
    </row>
    <row r="682" spans="1:108" ht="15" customHeight="1">
      <c r="A682" s="30"/>
      <c r="B682" s="31"/>
      <c r="C682" s="35" t="s">
        <v>5063</v>
      </c>
      <c r="D682" s="800" t="str">
        <f>IF(CNGE_2026_M1_Secc1_Sub1!$D72="","",CNGE_2026_M1_Secc1_Sub1!$D72)</f>
        <v/>
      </c>
      <c r="E682" s="723"/>
      <c r="F682" s="723"/>
      <c r="G682" s="723"/>
      <c r="H682" s="723"/>
      <c r="I682" s="724"/>
      <c r="J682" s="638"/>
      <c r="K682" s="638"/>
      <c r="L682" s="638"/>
      <c r="M682" s="638"/>
      <c r="N682" s="638"/>
      <c r="O682" s="638"/>
      <c r="P682" s="638"/>
      <c r="Q682" s="638"/>
      <c r="R682" s="638"/>
      <c r="S682" s="638"/>
      <c r="T682" s="638"/>
      <c r="U682" s="638"/>
      <c r="V682" s="638"/>
      <c r="W682" s="638"/>
      <c r="X682" s="638"/>
      <c r="Y682" s="638"/>
      <c r="Z682" s="638"/>
      <c r="AA682" s="638"/>
      <c r="AB682" s="638"/>
      <c r="AC682" s="638"/>
      <c r="AD682" s="638"/>
      <c r="AI682">
        <f t="shared" si="262"/>
        <v>0</v>
      </c>
      <c r="AJ682">
        <f t="shared" si="325"/>
        <v>0</v>
      </c>
      <c r="AK682">
        <f t="shared" si="263"/>
        <v>0</v>
      </c>
      <c r="AL682">
        <f t="shared" si="264"/>
        <v>0</v>
      </c>
      <c r="AM682">
        <f t="shared" si="265"/>
        <v>0</v>
      </c>
      <c r="AN682">
        <f t="shared" si="266"/>
        <v>0</v>
      </c>
      <c r="AO682">
        <f t="shared" si="267"/>
        <v>0</v>
      </c>
      <c r="AP682">
        <f t="shared" si="268"/>
        <v>0</v>
      </c>
      <c r="AQ682">
        <f t="shared" si="269"/>
        <v>0</v>
      </c>
      <c r="AR682">
        <f t="shared" si="270"/>
        <v>0</v>
      </c>
      <c r="AS682">
        <f t="shared" si="271"/>
        <v>0</v>
      </c>
      <c r="AT682">
        <f t="shared" si="272"/>
        <v>0</v>
      </c>
      <c r="AU682">
        <f t="shared" si="273"/>
        <v>0</v>
      </c>
      <c r="AV682">
        <f t="shared" si="274"/>
        <v>0</v>
      </c>
      <c r="AW682">
        <f t="shared" si="275"/>
        <v>0</v>
      </c>
      <c r="AX682">
        <f t="shared" si="276"/>
        <v>0</v>
      </c>
      <c r="AY682">
        <f t="shared" si="277"/>
        <v>0</v>
      </c>
      <c r="AZ682">
        <f t="shared" si="278"/>
        <v>0</v>
      </c>
      <c r="BA682">
        <f t="shared" si="279"/>
        <v>0</v>
      </c>
      <c r="BB682">
        <f t="shared" si="280"/>
        <v>0</v>
      </c>
      <c r="BC682">
        <f t="shared" si="281"/>
        <v>0</v>
      </c>
      <c r="BD682">
        <f t="shared" si="282"/>
        <v>0</v>
      </c>
      <c r="BE682">
        <f t="shared" si="283"/>
        <v>0</v>
      </c>
      <c r="BF682">
        <f t="shared" si="284"/>
        <v>0</v>
      </c>
      <c r="BG682">
        <f t="shared" si="285"/>
        <v>0</v>
      </c>
      <c r="BH682">
        <f t="shared" si="286"/>
        <v>0</v>
      </c>
      <c r="BI682">
        <f t="shared" si="287"/>
        <v>0</v>
      </c>
      <c r="BJ682">
        <f t="shared" si="288"/>
        <v>0</v>
      </c>
      <c r="BK682" s="356">
        <f t="shared" si="289"/>
        <v>0</v>
      </c>
      <c r="BL682" s="357">
        <f t="shared" si="290"/>
        <v>0</v>
      </c>
      <c r="BM682" s="358">
        <f t="shared" si="291"/>
        <v>0</v>
      </c>
      <c r="BN682" s="359">
        <f t="shared" si="292"/>
        <v>0</v>
      </c>
      <c r="BO682" s="356">
        <f t="shared" si="293"/>
        <v>0</v>
      </c>
      <c r="BP682" s="357">
        <f t="shared" si="294"/>
        <v>0</v>
      </c>
      <c r="BQ682" s="358">
        <f t="shared" si="295"/>
        <v>0</v>
      </c>
      <c r="BR682" s="359">
        <f t="shared" si="296"/>
        <v>0</v>
      </c>
      <c r="BS682" s="356">
        <f t="shared" si="297"/>
        <v>0</v>
      </c>
      <c r="BT682" s="357">
        <f t="shared" si="298"/>
        <v>0</v>
      </c>
      <c r="BU682" s="358">
        <f t="shared" si="299"/>
        <v>0</v>
      </c>
      <c r="BV682" s="359">
        <f t="shared" si="300"/>
        <v>0</v>
      </c>
      <c r="BW682" s="293">
        <f t="shared" si="301"/>
        <v>0</v>
      </c>
      <c r="BX682" s="352" t="str">
        <f>IF(BW682=0,"",
IF(SUM($BW$651:BW682)=1,BY682,
IF($BW$771&gt;SUM($BW$651:BW682),_xlfn.CONCAT(", ",BY682),
IF($BW$771=SUM($BW$651:BW682),_xlfn.CONCAT(" y ",BY682)))))</f>
        <v/>
      </c>
      <c r="BY682" s="120" t="s">
        <v>5186</v>
      </c>
      <c r="BZ682" s="290">
        <f t="shared" si="322"/>
        <v>0</v>
      </c>
      <c r="CA682" s="293">
        <f t="shared" si="302"/>
        <v>0</v>
      </c>
      <c r="CB682" s="283" t="str">
        <f>IF(CA682=0,"",
IF(SUM($CA$651:CA682)=1,CC682,
IF($CA$771&gt;SUM($CA$651:CA682),_xlfn.CONCAT(", ",CC682),
IF($CA$771=SUM($CA$651:CA682),_xlfn.CONCAT(" y ",CC682)))))</f>
        <v/>
      </c>
      <c r="CC682" s="120" t="s">
        <v>5186</v>
      </c>
      <c r="CD682" s="365">
        <f t="shared" si="323"/>
        <v>0</v>
      </c>
      <c r="CE682" s="366">
        <f t="shared" si="260"/>
        <v>0</v>
      </c>
      <c r="CF682" s="365">
        <f t="shared" si="261"/>
        <v>0</v>
      </c>
      <c r="CG682" s="282">
        <f t="shared" si="324"/>
        <v>0</v>
      </c>
      <c r="CH682" s="283" t="str">
        <f>IF(CG682=0,"",
IF(SUM($CG$651:CG682)=1,CI682,
IF($CG$771&gt;SUM($CG$651:CG682),_xlfn.CONCAT(", ",CI682),
IF($CG$771=SUM($CG$651:CG682),_xlfn.CONCAT(" y ",CI682)))))</f>
        <v/>
      </c>
      <c r="CI682" s="120" t="s">
        <v>5186</v>
      </c>
      <c r="CJ682" s="370">
        <f t="shared" si="303"/>
        <v>0</v>
      </c>
      <c r="CK682" s="371">
        <f t="shared" si="304"/>
        <v>0</v>
      </c>
      <c r="CL682" s="372">
        <f t="shared" si="305"/>
        <v>0</v>
      </c>
      <c r="CM682" s="370">
        <f t="shared" si="306"/>
        <v>0</v>
      </c>
      <c r="CN682" s="371">
        <f t="shared" si="307"/>
        <v>0</v>
      </c>
      <c r="CO682" s="372">
        <f t="shared" si="308"/>
        <v>0</v>
      </c>
      <c r="CP682" s="370">
        <f t="shared" si="309"/>
        <v>0</v>
      </c>
      <c r="CQ682" s="371">
        <f t="shared" si="310"/>
        <v>0</v>
      </c>
      <c r="CR682" s="372">
        <f t="shared" si="311"/>
        <v>0</v>
      </c>
      <c r="CS682" s="370">
        <f t="shared" si="312"/>
        <v>0</v>
      </c>
      <c r="CT682" s="371">
        <f t="shared" si="313"/>
        <v>0</v>
      </c>
      <c r="CU682" s="372">
        <f t="shared" si="314"/>
        <v>0</v>
      </c>
      <c r="CV682" s="370">
        <f t="shared" si="315"/>
        <v>0</v>
      </c>
      <c r="CW682" s="371">
        <f t="shared" si="316"/>
        <v>0</v>
      </c>
      <c r="CX682" s="372">
        <f t="shared" si="317"/>
        <v>0</v>
      </c>
      <c r="CY682" s="370">
        <f t="shared" si="318"/>
        <v>0</v>
      </c>
      <c r="CZ682" s="371">
        <f t="shared" si="319"/>
        <v>0</v>
      </c>
      <c r="DA682" s="372">
        <f t="shared" si="320"/>
        <v>0</v>
      </c>
      <c r="DB682" s="293">
        <f t="shared" si="321"/>
        <v>0</v>
      </c>
      <c r="DC682" s="283" t="str">
        <f>IF(DB682=0,"",
IF(SUM($DB$651:DB682)=1,DD682,
IF($DB$771&gt;SUM($DB$651:DB682),_xlfn.CONCAT(", ",DD682),
IF($DB$771=SUM($DB$651:DB682),_xlfn.CONCAT(" y ",DD682)))))</f>
        <v/>
      </c>
      <c r="DD682" s="52" t="s">
        <v>5186</v>
      </c>
    </row>
    <row r="683" spans="1:108" ht="15" customHeight="1">
      <c r="A683" s="30"/>
      <c r="B683" s="31"/>
      <c r="C683" s="35" t="s">
        <v>5064</v>
      </c>
      <c r="D683" s="800" t="str">
        <f>IF(CNGE_2026_M1_Secc1_Sub1!$D73="","",CNGE_2026_M1_Secc1_Sub1!$D73)</f>
        <v/>
      </c>
      <c r="E683" s="723"/>
      <c r="F683" s="723"/>
      <c r="G683" s="723"/>
      <c r="H683" s="723"/>
      <c r="I683" s="724"/>
      <c r="J683" s="638"/>
      <c r="K683" s="638"/>
      <c r="L683" s="638"/>
      <c r="M683" s="638"/>
      <c r="N683" s="638"/>
      <c r="O683" s="638"/>
      <c r="P683" s="638"/>
      <c r="Q683" s="638"/>
      <c r="R683" s="638"/>
      <c r="S683" s="638"/>
      <c r="T683" s="638"/>
      <c r="U683" s="638"/>
      <c r="V683" s="638"/>
      <c r="W683" s="638"/>
      <c r="X683" s="638"/>
      <c r="Y683" s="638"/>
      <c r="Z683" s="638"/>
      <c r="AA683" s="638"/>
      <c r="AB683" s="638"/>
      <c r="AC683" s="638"/>
      <c r="AD683" s="638"/>
      <c r="AI683">
        <f t="shared" ref="AI683:AI714" si="326">J683</f>
        <v>0</v>
      </c>
      <c r="AJ683">
        <f t="shared" ref="AJ683:AJ714" si="327">COUNTIF(K683:L683,"NS")</f>
        <v>0</v>
      </c>
      <c r="AK683">
        <f t="shared" ref="AK683:AK714" si="328">SUM(K683:L683)</f>
        <v>0</v>
      </c>
      <c r="AL683">
        <f t="shared" ref="AL683:AL714" si="329">IF(COUNTIF(J683:L683,"NA")=3,0,IF(OR(AND(AI683=0,AJ683&gt;0),AND(AI683="NS",AK683&gt;0), AND(AI683="NS", AJ683=0,AK683=0)), 1, IF(OR(AND(AI683&gt;0,AJ683&gt;1,AI683&gt;AK683), AND(AI683="NS",AJ683=2), AND(AI683="NS",AK683=0,AJ683&gt;0),AI683=AK683), 0, 1)))</f>
        <v>0</v>
      </c>
      <c r="AM683">
        <f t="shared" ref="AM683:AM714" si="330">M683</f>
        <v>0</v>
      </c>
      <c r="AN683">
        <f t="shared" ref="AN683:AN714" si="331">COUNTIF(N683:O683,"NS")</f>
        <v>0</v>
      </c>
      <c r="AO683">
        <f t="shared" ref="AO683:AO714" si="332">SUM(N683:O683)</f>
        <v>0</v>
      </c>
      <c r="AP683">
        <f t="shared" ref="AP683:AP714" si="333">IF(COUNTIF(M683:O683,"NA")=3,0,IF(OR(AND(AM683=0,AN683&gt;0),AND(AM683="NS",AO683&gt;0), AND(AM683="NS", AN683=0,AO683=0)), 1, IF(OR(AND(AM683&gt;0,AN683&gt;1,AM683&gt;AO683), AND(AM683="NS",AN683=2), AND(AM683="NS",AO683=0,AN683&gt;0),AM683=AO683), 0, 1)))</f>
        <v>0</v>
      </c>
      <c r="AQ683">
        <f t="shared" ref="AQ683:AQ714" si="334">P683</f>
        <v>0</v>
      </c>
      <c r="AR683">
        <f t="shared" ref="AR683:AR714" si="335">COUNTIF(Q683:R683,"NS")</f>
        <v>0</v>
      </c>
      <c r="AS683">
        <f t="shared" ref="AS683:AS714" si="336">SUM(Q683:R683)</f>
        <v>0</v>
      </c>
      <c r="AT683">
        <f t="shared" ref="AT683:AT714" si="337">IF(COUNTIF(P683:R683,"NA")=3,0,IF(OR(AND(AQ683=0,AR683&gt;0),AND(AQ683="NS",AS683&gt;0), AND(AQ683="NS", AR683=0,AS683=0)), 1, IF(OR(AND(AQ683&gt;0,AR683&gt;1,AQ683&gt;AS683), AND(AQ683="NS",AR683=2), AND(AQ683="NS",AS683=0,AR683&gt;0),AQ683=AS683), 0, 1)))</f>
        <v>0</v>
      </c>
      <c r="AU683">
        <f t="shared" ref="AU683:AU714" si="338">S683</f>
        <v>0</v>
      </c>
      <c r="AV683">
        <f t="shared" ref="AV683:AV714" si="339">COUNTIF(T683:U683,"NS")</f>
        <v>0</v>
      </c>
      <c r="AW683">
        <f t="shared" ref="AW683:AW714" si="340">SUM(T683:U683)</f>
        <v>0</v>
      </c>
      <c r="AX683">
        <f t="shared" ref="AX683:AX714" si="341">IF(COUNTIF(S683:U683,"NA")=3,0,IF(OR(AND(AU683=0,AV683&gt;0),AND(AU683="NS",AW683&gt;0), AND(AU683="NS", AV683=0,AW683=0)), 1, IF(OR(AND(AU683&gt;0,AV683&gt;1,AU683&gt;AW683), AND(AU683="NS",AV683=2), AND(AU683="NS",AW683=0,AV683&gt;0),AU683=AW683), 0, 1)))</f>
        <v>0</v>
      </c>
      <c r="AY683">
        <f t="shared" ref="AY683:AY714" si="342">V683</f>
        <v>0</v>
      </c>
      <c r="AZ683">
        <f t="shared" ref="AZ683:AZ714" si="343">COUNTIF(W683:X683,"NS")</f>
        <v>0</v>
      </c>
      <c r="BA683">
        <f t="shared" ref="BA683:BA714" si="344">SUM(W683:X683)</f>
        <v>0</v>
      </c>
      <c r="BB683">
        <f t="shared" ref="BB683:BB714" si="345">IF(COUNTIF(V683:X683,"NA")=3,0,IF(OR(AND(AY683=0,AZ683&gt;0),AND(AY683="NS",BA683&gt;0), AND(AY683="NS", AZ683=0,BA683=0)), 1, IF(OR(AND(AY683&gt;0,AZ683&gt;1,AY683&gt;BA683), AND(AY683="NS",AZ683=2), AND(AY683="NS",BA683=0,AZ683&gt;0),AY683=BA683), 0, 1)))</f>
        <v>0</v>
      </c>
      <c r="BC683">
        <f t="shared" ref="BC683:BC714" si="346">Y683</f>
        <v>0</v>
      </c>
      <c r="BD683">
        <f t="shared" ref="BD683:BD714" si="347">COUNTIF(Z683:AA683,"NS")</f>
        <v>0</v>
      </c>
      <c r="BE683">
        <f t="shared" ref="BE683:BE714" si="348">SUM(Z683:AA683)</f>
        <v>0</v>
      </c>
      <c r="BF683">
        <f t="shared" ref="BF683:BF714" si="349">IF(COUNTIF(Y683:AA683,"NA")=3,0,IF(OR(AND(BC683=0,BD683&gt;0),AND(BC683="NS",BE683&gt;0), AND(BC683="NS", BD683=0,BE683=0)), 1, IF(OR(AND(BC683&gt;0,BD683&gt;1,BC683&gt;BE683), AND(BC683="NS",BD683=2), AND(BC683="NS",BE683=0,BD683&gt;0),BC683=BE683), 0, 1)))</f>
        <v>0</v>
      </c>
      <c r="BG683">
        <f t="shared" ref="BG683:BG714" si="350">AB683</f>
        <v>0</v>
      </c>
      <c r="BH683">
        <f t="shared" ref="BH683:BH714" si="351">COUNTIF(AC683:AD683,"NS")</f>
        <v>0</v>
      </c>
      <c r="BI683">
        <f t="shared" ref="BI683:BI714" si="352">SUM(AC683:AD683)</f>
        <v>0</v>
      </c>
      <c r="BJ683">
        <f t="shared" ref="BJ683:BJ714" si="353">IF(COUNTIF(AB683:AD683,"NA")=3,0,IF(OR(AND(BG683=0,BH683&gt;0),AND(BG683="NS",BI683&gt;0), AND(BG683="NS", BH683=0,BI683=0)), 1, IF(OR(AND(BG683&gt;0,BH683&gt;1,BG683&gt;BI683), AND(BG683="NS",BH683=2), AND(BG683="NS",BI683=0,BH683&gt;0),BG683=BI683), 0, 1)))</f>
        <v>0</v>
      </c>
      <c r="BK683" s="356">
        <f t="shared" ref="BK683:BK714" si="354">J683</f>
        <v>0</v>
      </c>
      <c r="BL683" s="357">
        <f t="shared" ref="BL683:BL714" si="355">COUNTIF(M683,"NS")+COUNTIF(P683,"NS") + COUNTIF(S683,"NS")+ COUNTIF(V683,"NS")+ COUNTIF(Y683,"NS")+ COUNTIF(AB683,"NS")</f>
        <v>0</v>
      </c>
      <c r="BM683" s="358">
        <f t="shared" ref="BM683:BM714" si="356">SUM(M683,P683,S683,V683,Y683,AB683)</f>
        <v>0</v>
      </c>
      <c r="BN683" s="359">
        <f t="shared" si="292"/>
        <v>0</v>
      </c>
      <c r="BO683" s="356">
        <f t="shared" ref="BO683:BO714" si="357">K683</f>
        <v>0</v>
      </c>
      <c r="BP683" s="357">
        <f t="shared" ref="BP683:BP714" si="358">COUNTIF(N683,"NS")+COUNTIF(Q683,"NS") + COUNTIF(T683,"NS")+ COUNTIF(W683,"NS")+ COUNTIF(Z683,"NS")+ COUNTIF(AC683,"NS")</f>
        <v>0</v>
      </c>
      <c r="BQ683" s="358">
        <f t="shared" ref="BQ683:BQ714" si="359">SUM(N683,Q683,T683,W683,Z683,AC683)</f>
        <v>0</v>
      </c>
      <c r="BR683" s="359">
        <f t="shared" si="296"/>
        <v>0</v>
      </c>
      <c r="BS683" s="356">
        <f t="shared" ref="BS683:BS714" si="360">L683</f>
        <v>0</v>
      </c>
      <c r="BT683" s="357">
        <f t="shared" ref="BT683:BT714" si="361">COUNTIF(O683,"NS")+COUNTIF(R683,"NS") + COUNTIF(U683,"NS")+ COUNTIF(X683,"NS")+ COUNTIF(AA683,"NS")+ COUNTIF(AD683,"NS")</f>
        <v>0</v>
      </c>
      <c r="BU683" s="358">
        <f t="shared" ref="BU683:BU714" si="362">SUM(O683,R683,U683,X683,AA683,AD683)</f>
        <v>0</v>
      </c>
      <c r="BV683" s="359">
        <f t="shared" si="300"/>
        <v>0</v>
      </c>
      <c r="BW683" s="293">
        <f t="shared" ref="BW683:BW714" si="363">IF(SUM(AL683,AP683,AT683,AX683,BB683,BF683,BJ683,BN683,BR683,BV683)=0,0,1)</f>
        <v>0</v>
      </c>
      <c r="BX683" s="352" t="str">
        <f>IF(BW683=0,"",
IF(SUM($BW$651:BW683)=1,BY683,
IF($BW$771&gt;SUM($BW$651:BW683),_xlfn.CONCAT(", ",BY683),
IF($BW$771=SUM($BW$651:BW683),_xlfn.CONCAT(" y ",BY683)))))</f>
        <v/>
      </c>
      <c r="BY683" s="120" t="s">
        <v>5187</v>
      </c>
      <c r="BZ683" s="290">
        <f t="shared" ref="BZ683:BZ714" si="364">IF(AND(COUNTBLANK(D683)=1,COUNTA(J683:AD683)=0),0,IF(AND(COUNTBLANK(D683)=0,COUNTA(J683:AD683)=21),0,1))</f>
        <v>0</v>
      </c>
      <c r="CA683" s="293">
        <f t="shared" si="302"/>
        <v>0</v>
      </c>
      <c r="CB683" s="283" t="str">
        <f>IF(CA683=0,"",
IF(SUM($CA$651:CA683)=1,CC683,
IF($CA$771&gt;SUM($CA$651:CA683),_xlfn.CONCAT(", ",CC683),
IF($CA$771=SUM($CA$651:CA683),_xlfn.CONCAT(" y ",CC683)))))</f>
        <v/>
      </c>
      <c r="CC683" s="120" t="s">
        <v>5187</v>
      </c>
      <c r="CD683" s="365">
        <f t="shared" si="323"/>
        <v>0</v>
      </c>
      <c r="CE683" s="366">
        <f t="shared" ref="CE683:CE714" si="365">IF(OR(K683="NS",$S408="NS"),0,IF(AND(K683="NA",$S408="NA"),0,IF(K683&gt;=$S408,0,1)))</f>
        <v>0</v>
      </c>
      <c r="CF683" s="365">
        <f t="shared" ref="CF683:CF714" si="366">IF(OR(L683="NS",$Y408="NS"),0,IF(AND(L683="NA",$Y408="NA"),0,IF(L683&gt;=$Y408,0,1)))</f>
        <v>0</v>
      </c>
      <c r="CG683" s="282">
        <f t="shared" si="324"/>
        <v>0</v>
      </c>
      <c r="CH683" s="283" t="str">
        <f>IF(CG683=0,"",
IF(SUM($CG$651:CG683)=1,CI683,
IF($CG$771&gt;SUM($CG$651:CG683),_xlfn.CONCAT(", ",CI683),
IF($CG$771=SUM($CG$651:CG683),_xlfn.CONCAT(" y ",CI683)))))</f>
        <v/>
      </c>
      <c r="CI683" s="120" t="s">
        <v>5187</v>
      </c>
      <c r="CJ683" s="370">
        <f t="shared" ref="CJ683:CJ714" si="367">IF(OR(M683="NS",$M408="NS"),0,IF(AND(M683="NA",$M408="NA"),0,IF(M683&lt;=$M408,0,1)))</f>
        <v>0</v>
      </c>
      <c r="CK683" s="371">
        <f t="shared" ref="CK683:CK714" si="368">IF(OR(N683="NS",$S408="NS"),0,IF(AND(N683="NA",$S408="NA"),0,IF(N683&lt;=$S408,0,1)))</f>
        <v>0</v>
      </c>
      <c r="CL683" s="372">
        <f t="shared" ref="CL683:CL714" si="369">IF(OR(O683="NS",$Y408="NS"),0,IF(AND(O683="NA",$Y408="NA"),0,IF(O683&lt;=$Y408,0,1)))</f>
        <v>0</v>
      </c>
      <c r="CM683" s="370">
        <f t="shared" ref="CM683:CM714" si="370">IF(OR(P683="NS",$M408="NS"),0,IF(AND(P683="NA",$M408="NA"),0,IF(P683&lt;=$M408,0,1)))</f>
        <v>0</v>
      </c>
      <c r="CN683" s="371">
        <f t="shared" ref="CN683:CN714" si="371">IF(OR(Q683="NS",$S408="NS"),0,IF(AND(Q683="NA",$S408="NA"),0,IF(Q683&lt;=$S408,0,1)))</f>
        <v>0</v>
      </c>
      <c r="CO683" s="372">
        <f t="shared" ref="CO683:CO714" si="372">IF(OR(R683="NS",$Y408="NS"),0,IF(AND(R683="NA",$Y408="NA"),0,IF(R683&lt;=$Y408,0,1)))</f>
        <v>0</v>
      </c>
      <c r="CP683" s="370">
        <f t="shared" ref="CP683:CP714" si="373">IF(OR(S683="NS",$M408="NS"),0,IF(AND(S683="NA",$M408="NA"),0,IF(S683&lt;=$M408,0,1)))</f>
        <v>0</v>
      </c>
      <c r="CQ683" s="371">
        <f t="shared" ref="CQ683:CQ714" si="374">IF(OR(T683="NS",$S408="NS"),0,IF(AND(T683="NA",$S408="NA"),0,IF(T683&lt;=$S408,0,1)))</f>
        <v>0</v>
      </c>
      <c r="CR683" s="372">
        <f t="shared" ref="CR683:CR714" si="375">IF(OR(U683="NS",$Y408="NS"),0,IF(AND(U683="NA",$Y408="NA"),0,IF(U683&lt;=$Y408,0,1)))</f>
        <v>0</v>
      </c>
      <c r="CS683" s="370">
        <f t="shared" ref="CS683:CS714" si="376">IF(OR(V683="NS",$M408="NS"),0,IF(AND(V683="NA",$M408="NA"),0,IF(V683&lt;=$M408,0,1)))</f>
        <v>0</v>
      </c>
      <c r="CT683" s="371">
        <f t="shared" ref="CT683:CT714" si="377">IF(OR(W683="NS",$S408="NS"),0,IF(AND(W683="NA",$S408="NA"),0,IF(W683&lt;=$S408,0,1)))</f>
        <v>0</v>
      </c>
      <c r="CU683" s="372">
        <f t="shared" ref="CU683:CU714" si="378">IF(OR(X683="NS",$Y408="NS"),0,IF(AND(X683="NA",$Y408="NA"),0,IF(X683&lt;=$Y408,0,1)))</f>
        <v>0</v>
      </c>
      <c r="CV683" s="370">
        <f t="shared" ref="CV683:CV714" si="379">IF(OR(Y683="NS",$M408="NS"),0,IF(AND(Y683="NA",$M408="NA"),0,IF(Y683&lt;=$M408,0,1)))</f>
        <v>0</v>
      </c>
      <c r="CW683" s="371">
        <f t="shared" ref="CW683:CW714" si="380">IF(OR(Z683="NS",$S408="NS"),0,IF(AND(Z683="NA",$S408="NA"),0,IF(Z683&lt;=$S408,0,1)))</f>
        <v>0</v>
      </c>
      <c r="CX683" s="372">
        <f t="shared" ref="CX683:CX714" si="381">IF(OR(AA683="NS",$Y408="NS"),0,IF(AND(AA683="NA",$Y408="NA"),0,IF(AA683&lt;=$Y408,0,1)))</f>
        <v>0</v>
      </c>
      <c r="CY683" s="370">
        <f t="shared" ref="CY683:CY714" si="382">IF(OR(AB683="NS",$M408="NS"),0,IF(AND(AB683="NA",$M408="NA"),0,IF(AB683&lt;=$M408,0,1)))</f>
        <v>0</v>
      </c>
      <c r="CZ683" s="371">
        <f t="shared" ref="CZ683:CZ714" si="383">IF(OR(AC683="NS",$S408="NS"),0,IF(AND(AC683="NA",$S408="NA"),0,IF(AC683&lt;=$S408,0,1)))</f>
        <v>0</v>
      </c>
      <c r="DA683" s="372">
        <f t="shared" ref="DA683:DA714" si="384">IF(OR(AD683="NS",$Y408="NS"),0,IF(AND(AD683="NA",$Y408="NA"),0,IF(AD683&lt;=$Y408,0,1)))</f>
        <v>0</v>
      </c>
      <c r="DB683" s="293">
        <f t="shared" si="321"/>
        <v>0</v>
      </c>
      <c r="DC683" s="283" t="str">
        <f>IF(DB683=0,"",
IF(SUM($DB$651:DB683)=1,DD683,
IF($DB$771&gt;SUM($DB$651:DB683),_xlfn.CONCAT(", ",DD683),
IF($DB$771=SUM($DB$651:DB683),_xlfn.CONCAT(" y ",DD683)))))</f>
        <v/>
      </c>
      <c r="DD683" s="52" t="s">
        <v>5187</v>
      </c>
    </row>
    <row r="684" spans="1:108" ht="15" customHeight="1">
      <c r="A684" s="30"/>
      <c r="B684" s="31"/>
      <c r="C684" s="35" t="s">
        <v>5065</v>
      </c>
      <c r="D684" s="800" t="str">
        <f>IF(CNGE_2026_M1_Secc1_Sub1!$D74="","",CNGE_2026_M1_Secc1_Sub1!$D74)</f>
        <v/>
      </c>
      <c r="E684" s="723"/>
      <c r="F684" s="723"/>
      <c r="G684" s="723"/>
      <c r="H684" s="723"/>
      <c r="I684" s="724"/>
      <c r="J684" s="638"/>
      <c r="K684" s="638"/>
      <c r="L684" s="638"/>
      <c r="M684" s="638"/>
      <c r="N684" s="638"/>
      <c r="O684" s="638"/>
      <c r="P684" s="638"/>
      <c r="Q684" s="638"/>
      <c r="R684" s="638"/>
      <c r="S684" s="638"/>
      <c r="T684" s="638"/>
      <c r="U684" s="638"/>
      <c r="V684" s="638"/>
      <c r="W684" s="638"/>
      <c r="X684" s="638"/>
      <c r="Y684" s="638"/>
      <c r="Z684" s="638"/>
      <c r="AA684" s="638"/>
      <c r="AB684" s="638"/>
      <c r="AC684" s="638"/>
      <c r="AD684" s="638"/>
      <c r="AI684">
        <f t="shared" si="326"/>
        <v>0</v>
      </c>
      <c r="AJ684">
        <f t="shared" si="327"/>
        <v>0</v>
      </c>
      <c r="AK684">
        <f t="shared" si="328"/>
        <v>0</v>
      </c>
      <c r="AL684">
        <f t="shared" si="329"/>
        <v>0</v>
      </c>
      <c r="AM684">
        <f t="shared" si="330"/>
        <v>0</v>
      </c>
      <c r="AN684">
        <f t="shared" si="331"/>
        <v>0</v>
      </c>
      <c r="AO684">
        <f t="shared" si="332"/>
        <v>0</v>
      </c>
      <c r="AP684">
        <f t="shared" si="333"/>
        <v>0</v>
      </c>
      <c r="AQ684">
        <f t="shared" si="334"/>
        <v>0</v>
      </c>
      <c r="AR684">
        <f t="shared" si="335"/>
        <v>0</v>
      </c>
      <c r="AS684">
        <f t="shared" si="336"/>
        <v>0</v>
      </c>
      <c r="AT684">
        <f t="shared" si="337"/>
        <v>0</v>
      </c>
      <c r="AU684">
        <f t="shared" si="338"/>
        <v>0</v>
      </c>
      <c r="AV684">
        <f t="shared" si="339"/>
        <v>0</v>
      </c>
      <c r="AW684">
        <f t="shared" si="340"/>
        <v>0</v>
      </c>
      <c r="AX684">
        <f t="shared" si="341"/>
        <v>0</v>
      </c>
      <c r="AY684">
        <f t="shared" si="342"/>
        <v>0</v>
      </c>
      <c r="AZ684">
        <f t="shared" si="343"/>
        <v>0</v>
      </c>
      <c r="BA684">
        <f t="shared" si="344"/>
        <v>0</v>
      </c>
      <c r="BB684">
        <f t="shared" si="345"/>
        <v>0</v>
      </c>
      <c r="BC684">
        <f t="shared" si="346"/>
        <v>0</v>
      </c>
      <c r="BD684">
        <f t="shared" si="347"/>
        <v>0</v>
      </c>
      <c r="BE684">
        <f t="shared" si="348"/>
        <v>0</v>
      </c>
      <c r="BF684">
        <f t="shared" si="349"/>
        <v>0</v>
      </c>
      <c r="BG684">
        <f t="shared" si="350"/>
        <v>0</v>
      </c>
      <c r="BH684">
        <f t="shared" si="351"/>
        <v>0</v>
      </c>
      <c r="BI684">
        <f t="shared" si="352"/>
        <v>0</v>
      </c>
      <c r="BJ684">
        <f t="shared" si="353"/>
        <v>0</v>
      </c>
      <c r="BK684" s="356">
        <f t="shared" si="354"/>
        <v>0</v>
      </c>
      <c r="BL684" s="357">
        <f t="shared" si="355"/>
        <v>0</v>
      </c>
      <c r="BM684" s="358">
        <f t="shared" si="356"/>
        <v>0</v>
      </c>
      <c r="BN684" s="359">
        <f t="shared" si="292"/>
        <v>0</v>
      </c>
      <c r="BO684" s="356">
        <f t="shared" si="357"/>
        <v>0</v>
      </c>
      <c r="BP684" s="357">
        <f t="shared" si="358"/>
        <v>0</v>
      </c>
      <c r="BQ684" s="358">
        <f t="shared" si="359"/>
        <v>0</v>
      </c>
      <c r="BR684" s="359">
        <f t="shared" si="296"/>
        <v>0</v>
      </c>
      <c r="BS684" s="356">
        <f t="shared" si="360"/>
        <v>0</v>
      </c>
      <c r="BT684" s="357">
        <f t="shared" si="361"/>
        <v>0</v>
      </c>
      <c r="BU684" s="358">
        <f t="shared" si="362"/>
        <v>0</v>
      </c>
      <c r="BV684" s="359">
        <f t="shared" si="300"/>
        <v>0</v>
      </c>
      <c r="BW684" s="293">
        <f t="shared" si="363"/>
        <v>0</v>
      </c>
      <c r="BX684" s="352" t="str">
        <f>IF(BW684=0,"",
IF(SUM($BW$651:BW684)=1,BY684,
IF($BW$771&gt;SUM($BW$651:BW684),_xlfn.CONCAT(", ",BY684),
IF($BW$771=SUM($BW$651:BW684),_xlfn.CONCAT(" y ",BY684)))))</f>
        <v/>
      </c>
      <c r="BY684" s="120" t="s">
        <v>5188</v>
      </c>
      <c r="BZ684" s="290">
        <f t="shared" si="364"/>
        <v>0</v>
      </c>
      <c r="CA684" s="293">
        <f t="shared" si="302"/>
        <v>0</v>
      </c>
      <c r="CB684" s="283" t="str">
        <f>IF(CA684=0,"",
IF(SUM($CA$651:CA684)=1,CC684,
IF($CA$771&gt;SUM($CA$651:CA684),_xlfn.CONCAT(", ",CC684),
IF($CA$771=SUM($CA$651:CA684),_xlfn.CONCAT(" y ",CC684)))))</f>
        <v/>
      </c>
      <c r="CC684" s="120" t="s">
        <v>5188</v>
      </c>
      <c r="CD684" s="365">
        <f t="shared" ref="CD684:CD715" si="385">IF(OR(J684="NS",$M409="NS"),0,IF(AND(J684="NA",$M409="NA"),0,IF(J684&gt;=$M409,0,1)))</f>
        <v>0</v>
      </c>
      <c r="CE684" s="366">
        <f t="shared" si="365"/>
        <v>0</v>
      </c>
      <c r="CF684" s="365">
        <f t="shared" si="366"/>
        <v>0</v>
      </c>
      <c r="CG684" s="282">
        <f t="shared" si="324"/>
        <v>0</v>
      </c>
      <c r="CH684" s="283" t="str">
        <f>IF(CG684=0,"",
IF(SUM($CG$651:CG684)=1,CI684,
IF($CG$771&gt;SUM($CG$651:CG684),_xlfn.CONCAT(", ",CI684),
IF($CG$771=SUM($CG$651:CG684),_xlfn.CONCAT(" y ",CI684)))))</f>
        <v/>
      </c>
      <c r="CI684" s="120" t="s">
        <v>5188</v>
      </c>
      <c r="CJ684" s="370">
        <f t="shared" si="367"/>
        <v>0</v>
      </c>
      <c r="CK684" s="371">
        <f t="shared" si="368"/>
        <v>0</v>
      </c>
      <c r="CL684" s="372">
        <f t="shared" si="369"/>
        <v>0</v>
      </c>
      <c r="CM684" s="370">
        <f t="shared" si="370"/>
        <v>0</v>
      </c>
      <c r="CN684" s="371">
        <f t="shared" si="371"/>
        <v>0</v>
      </c>
      <c r="CO684" s="372">
        <f t="shared" si="372"/>
        <v>0</v>
      </c>
      <c r="CP684" s="370">
        <f t="shared" si="373"/>
        <v>0</v>
      </c>
      <c r="CQ684" s="371">
        <f t="shared" si="374"/>
        <v>0</v>
      </c>
      <c r="CR684" s="372">
        <f t="shared" si="375"/>
        <v>0</v>
      </c>
      <c r="CS684" s="370">
        <f t="shared" si="376"/>
        <v>0</v>
      </c>
      <c r="CT684" s="371">
        <f t="shared" si="377"/>
        <v>0</v>
      </c>
      <c r="CU684" s="372">
        <f t="shared" si="378"/>
        <v>0</v>
      </c>
      <c r="CV684" s="370">
        <f t="shared" si="379"/>
        <v>0</v>
      </c>
      <c r="CW684" s="371">
        <f t="shared" si="380"/>
        <v>0</v>
      </c>
      <c r="CX684" s="372">
        <f t="shared" si="381"/>
        <v>0</v>
      </c>
      <c r="CY684" s="370">
        <f t="shared" si="382"/>
        <v>0</v>
      </c>
      <c r="CZ684" s="371">
        <f t="shared" si="383"/>
        <v>0</v>
      </c>
      <c r="DA684" s="372">
        <f t="shared" si="384"/>
        <v>0</v>
      </c>
      <c r="DB684" s="293">
        <f t="shared" si="321"/>
        <v>0</v>
      </c>
      <c r="DC684" s="283" t="str">
        <f>IF(DB684=0,"",
IF(SUM($DB$651:DB684)=1,DD684,
IF($DB$771&gt;SUM($DB$651:DB684),_xlfn.CONCAT(", ",DD684),
IF($DB$771=SUM($DB$651:DB684),_xlfn.CONCAT(" y ",DD684)))))</f>
        <v/>
      </c>
      <c r="DD684" s="52" t="s">
        <v>5188</v>
      </c>
    </row>
    <row r="685" spans="1:108" ht="15" customHeight="1">
      <c r="A685" s="30"/>
      <c r="B685" s="31"/>
      <c r="C685" s="35" t="s">
        <v>5066</v>
      </c>
      <c r="D685" s="800" t="str">
        <f>IF(CNGE_2026_M1_Secc1_Sub1!$D75="","",CNGE_2026_M1_Secc1_Sub1!$D75)</f>
        <v/>
      </c>
      <c r="E685" s="723"/>
      <c r="F685" s="723"/>
      <c r="G685" s="723"/>
      <c r="H685" s="723"/>
      <c r="I685" s="724"/>
      <c r="J685" s="638"/>
      <c r="K685" s="638"/>
      <c r="L685" s="638"/>
      <c r="M685" s="638"/>
      <c r="N685" s="638"/>
      <c r="O685" s="638"/>
      <c r="P685" s="638"/>
      <c r="Q685" s="638"/>
      <c r="R685" s="638"/>
      <c r="S685" s="638"/>
      <c r="T685" s="638"/>
      <c r="U685" s="638"/>
      <c r="V685" s="638"/>
      <c r="W685" s="638"/>
      <c r="X685" s="638"/>
      <c r="Y685" s="638"/>
      <c r="Z685" s="638"/>
      <c r="AA685" s="638"/>
      <c r="AB685" s="638"/>
      <c r="AC685" s="638"/>
      <c r="AD685" s="638"/>
      <c r="AI685">
        <f t="shared" si="326"/>
        <v>0</v>
      </c>
      <c r="AJ685">
        <f t="shared" si="327"/>
        <v>0</v>
      </c>
      <c r="AK685">
        <f t="shared" si="328"/>
        <v>0</v>
      </c>
      <c r="AL685">
        <f t="shared" si="329"/>
        <v>0</v>
      </c>
      <c r="AM685">
        <f t="shared" si="330"/>
        <v>0</v>
      </c>
      <c r="AN685">
        <f t="shared" si="331"/>
        <v>0</v>
      </c>
      <c r="AO685">
        <f t="shared" si="332"/>
        <v>0</v>
      </c>
      <c r="AP685">
        <f t="shared" si="333"/>
        <v>0</v>
      </c>
      <c r="AQ685">
        <f t="shared" si="334"/>
        <v>0</v>
      </c>
      <c r="AR685">
        <f t="shared" si="335"/>
        <v>0</v>
      </c>
      <c r="AS685">
        <f t="shared" si="336"/>
        <v>0</v>
      </c>
      <c r="AT685">
        <f t="shared" si="337"/>
        <v>0</v>
      </c>
      <c r="AU685">
        <f t="shared" si="338"/>
        <v>0</v>
      </c>
      <c r="AV685">
        <f t="shared" si="339"/>
        <v>0</v>
      </c>
      <c r="AW685">
        <f t="shared" si="340"/>
        <v>0</v>
      </c>
      <c r="AX685">
        <f t="shared" si="341"/>
        <v>0</v>
      </c>
      <c r="AY685">
        <f t="shared" si="342"/>
        <v>0</v>
      </c>
      <c r="AZ685">
        <f t="shared" si="343"/>
        <v>0</v>
      </c>
      <c r="BA685">
        <f t="shared" si="344"/>
        <v>0</v>
      </c>
      <c r="BB685">
        <f t="shared" si="345"/>
        <v>0</v>
      </c>
      <c r="BC685">
        <f t="shared" si="346"/>
        <v>0</v>
      </c>
      <c r="BD685">
        <f t="shared" si="347"/>
        <v>0</v>
      </c>
      <c r="BE685">
        <f t="shared" si="348"/>
        <v>0</v>
      </c>
      <c r="BF685">
        <f t="shared" si="349"/>
        <v>0</v>
      </c>
      <c r="BG685">
        <f t="shared" si="350"/>
        <v>0</v>
      </c>
      <c r="BH685">
        <f t="shared" si="351"/>
        <v>0</v>
      </c>
      <c r="BI685">
        <f t="shared" si="352"/>
        <v>0</v>
      </c>
      <c r="BJ685">
        <f t="shared" si="353"/>
        <v>0</v>
      </c>
      <c r="BK685" s="356">
        <f t="shared" si="354"/>
        <v>0</v>
      </c>
      <c r="BL685" s="357">
        <f t="shared" si="355"/>
        <v>0</v>
      </c>
      <c r="BM685" s="358">
        <f t="shared" si="356"/>
        <v>0</v>
      </c>
      <c r="BN685" s="359">
        <f t="shared" si="292"/>
        <v>0</v>
      </c>
      <c r="BO685" s="356">
        <f t="shared" si="357"/>
        <v>0</v>
      </c>
      <c r="BP685" s="357">
        <f t="shared" si="358"/>
        <v>0</v>
      </c>
      <c r="BQ685" s="358">
        <f t="shared" si="359"/>
        <v>0</v>
      </c>
      <c r="BR685" s="359">
        <f t="shared" si="296"/>
        <v>0</v>
      </c>
      <c r="BS685" s="356">
        <f t="shared" si="360"/>
        <v>0</v>
      </c>
      <c r="BT685" s="357">
        <f t="shared" si="361"/>
        <v>0</v>
      </c>
      <c r="BU685" s="358">
        <f t="shared" si="362"/>
        <v>0</v>
      </c>
      <c r="BV685" s="359">
        <f t="shared" si="300"/>
        <v>0</v>
      </c>
      <c r="BW685" s="293">
        <f t="shared" si="363"/>
        <v>0</v>
      </c>
      <c r="BX685" s="352" t="str">
        <f>IF(BW685=0,"",
IF(SUM($BW$651:BW685)=1,BY685,
IF($BW$771&gt;SUM($BW$651:BW685),_xlfn.CONCAT(", ",BY685),
IF($BW$771=SUM($BW$651:BW685),_xlfn.CONCAT(" y ",BY685)))))</f>
        <v/>
      </c>
      <c r="BY685" s="120" t="s">
        <v>5189</v>
      </c>
      <c r="BZ685" s="290">
        <f t="shared" si="364"/>
        <v>0</v>
      </c>
      <c r="CA685" s="293">
        <f t="shared" si="302"/>
        <v>0</v>
      </c>
      <c r="CB685" s="283" t="str">
        <f>IF(CA685=0,"",
IF(SUM($CA$651:CA685)=1,CC685,
IF($CA$771&gt;SUM($CA$651:CA685),_xlfn.CONCAT(", ",CC685),
IF($CA$771=SUM($CA$651:CA685),_xlfn.CONCAT(" y ",CC685)))))</f>
        <v/>
      </c>
      <c r="CC685" s="120" t="s">
        <v>5189</v>
      </c>
      <c r="CD685" s="365">
        <f t="shared" si="385"/>
        <v>0</v>
      </c>
      <c r="CE685" s="366">
        <f t="shared" si="365"/>
        <v>0</v>
      </c>
      <c r="CF685" s="365">
        <f t="shared" si="366"/>
        <v>0</v>
      </c>
      <c r="CG685" s="282">
        <f t="shared" si="324"/>
        <v>0</v>
      </c>
      <c r="CH685" s="283" t="str">
        <f>IF(CG685=0,"",
IF(SUM($CG$651:CG685)=1,CI685,
IF($CG$771&gt;SUM($CG$651:CG685),_xlfn.CONCAT(", ",CI685),
IF($CG$771=SUM($CG$651:CG685),_xlfn.CONCAT(" y ",CI685)))))</f>
        <v/>
      </c>
      <c r="CI685" s="120" t="s">
        <v>5189</v>
      </c>
      <c r="CJ685" s="370">
        <f t="shared" si="367"/>
        <v>0</v>
      </c>
      <c r="CK685" s="371">
        <f t="shared" si="368"/>
        <v>0</v>
      </c>
      <c r="CL685" s="372">
        <f t="shared" si="369"/>
        <v>0</v>
      </c>
      <c r="CM685" s="370">
        <f t="shared" si="370"/>
        <v>0</v>
      </c>
      <c r="CN685" s="371">
        <f t="shared" si="371"/>
        <v>0</v>
      </c>
      <c r="CO685" s="372">
        <f t="shared" si="372"/>
        <v>0</v>
      </c>
      <c r="CP685" s="370">
        <f t="shared" si="373"/>
        <v>0</v>
      </c>
      <c r="CQ685" s="371">
        <f t="shared" si="374"/>
        <v>0</v>
      </c>
      <c r="CR685" s="372">
        <f t="shared" si="375"/>
        <v>0</v>
      </c>
      <c r="CS685" s="370">
        <f t="shared" si="376"/>
        <v>0</v>
      </c>
      <c r="CT685" s="371">
        <f t="shared" si="377"/>
        <v>0</v>
      </c>
      <c r="CU685" s="372">
        <f t="shared" si="378"/>
        <v>0</v>
      </c>
      <c r="CV685" s="370">
        <f t="shared" si="379"/>
        <v>0</v>
      </c>
      <c r="CW685" s="371">
        <f t="shared" si="380"/>
        <v>0</v>
      </c>
      <c r="CX685" s="372">
        <f t="shared" si="381"/>
        <v>0</v>
      </c>
      <c r="CY685" s="370">
        <f t="shared" si="382"/>
        <v>0</v>
      </c>
      <c r="CZ685" s="371">
        <f t="shared" si="383"/>
        <v>0</v>
      </c>
      <c r="DA685" s="372">
        <f t="shared" si="384"/>
        <v>0</v>
      </c>
      <c r="DB685" s="293">
        <f t="shared" si="321"/>
        <v>0</v>
      </c>
      <c r="DC685" s="283" t="str">
        <f>IF(DB685=0,"",
IF(SUM($DB$651:DB685)=1,DD685,
IF($DB$771&gt;SUM($DB$651:DB685),_xlfn.CONCAT(", ",DD685),
IF($DB$771=SUM($DB$651:DB685),_xlfn.CONCAT(" y ",DD685)))))</f>
        <v/>
      </c>
      <c r="DD685" s="52" t="s">
        <v>5189</v>
      </c>
    </row>
    <row r="686" spans="1:108" ht="15" customHeight="1">
      <c r="A686" s="30"/>
      <c r="B686" s="31"/>
      <c r="C686" s="35" t="s">
        <v>5190</v>
      </c>
      <c r="D686" s="800" t="str">
        <f>IF(CNGE_2026_M1_Secc1_Sub1!$D76="","",CNGE_2026_M1_Secc1_Sub1!$D76)</f>
        <v/>
      </c>
      <c r="E686" s="723"/>
      <c r="F686" s="723"/>
      <c r="G686" s="723"/>
      <c r="H686" s="723"/>
      <c r="I686" s="724"/>
      <c r="J686" s="638"/>
      <c r="K686" s="638"/>
      <c r="L686" s="638"/>
      <c r="M686" s="638"/>
      <c r="N686" s="638"/>
      <c r="O686" s="638"/>
      <c r="P686" s="638"/>
      <c r="Q686" s="638"/>
      <c r="R686" s="638"/>
      <c r="S686" s="638"/>
      <c r="T686" s="638"/>
      <c r="U686" s="638"/>
      <c r="V686" s="638"/>
      <c r="W686" s="638"/>
      <c r="X686" s="638"/>
      <c r="Y686" s="638"/>
      <c r="Z686" s="638"/>
      <c r="AA686" s="638"/>
      <c r="AB686" s="638"/>
      <c r="AC686" s="638"/>
      <c r="AD686" s="638"/>
      <c r="AI686">
        <f t="shared" si="326"/>
        <v>0</v>
      </c>
      <c r="AJ686">
        <f t="shared" si="327"/>
        <v>0</v>
      </c>
      <c r="AK686">
        <f t="shared" si="328"/>
        <v>0</v>
      </c>
      <c r="AL686">
        <f t="shared" si="329"/>
        <v>0</v>
      </c>
      <c r="AM686">
        <f t="shared" si="330"/>
        <v>0</v>
      </c>
      <c r="AN686">
        <f t="shared" si="331"/>
        <v>0</v>
      </c>
      <c r="AO686">
        <f t="shared" si="332"/>
        <v>0</v>
      </c>
      <c r="AP686">
        <f t="shared" si="333"/>
        <v>0</v>
      </c>
      <c r="AQ686">
        <f t="shared" si="334"/>
        <v>0</v>
      </c>
      <c r="AR686">
        <f t="shared" si="335"/>
        <v>0</v>
      </c>
      <c r="AS686">
        <f t="shared" si="336"/>
        <v>0</v>
      </c>
      <c r="AT686">
        <f t="shared" si="337"/>
        <v>0</v>
      </c>
      <c r="AU686">
        <f t="shared" si="338"/>
        <v>0</v>
      </c>
      <c r="AV686">
        <f t="shared" si="339"/>
        <v>0</v>
      </c>
      <c r="AW686">
        <f t="shared" si="340"/>
        <v>0</v>
      </c>
      <c r="AX686">
        <f t="shared" si="341"/>
        <v>0</v>
      </c>
      <c r="AY686">
        <f t="shared" si="342"/>
        <v>0</v>
      </c>
      <c r="AZ686">
        <f t="shared" si="343"/>
        <v>0</v>
      </c>
      <c r="BA686">
        <f t="shared" si="344"/>
        <v>0</v>
      </c>
      <c r="BB686">
        <f t="shared" si="345"/>
        <v>0</v>
      </c>
      <c r="BC686">
        <f t="shared" si="346"/>
        <v>0</v>
      </c>
      <c r="BD686">
        <f t="shared" si="347"/>
        <v>0</v>
      </c>
      <c r="BE686">
        <f t="shared" si="348"/>
        <v>0</v>
      </c>
      <c r="BF686">
        <f t="shared" si="349"/>
        <v>0</v>
      </c>
      <c r="BG686">
        <f t="shared" si="350"/>
        <v>0</v>
      </c>
      <c r="BH686">
        <f t="shared" si="351"/>
        <v>0</v>
      </c>
      <c r="BI686">
        <f t="shared" si="352"/>
        <v>0</v>
      </c>
      <c r="BJ686">
        <f t="shared" si="353"/>
        <v>0</v>
      </c>
      <c r="BK686" s="356">
        <f t="shared" si="354"/>
        <v>0</v>
      </c>
      <c r="BL686" s="357">
        <f t="shared" si="355"/>
        <v>0</v>
      </c>
      <c r="BM686" s="358">
        <f t="shared" si="356"/>
        <v>0</v>
      </c>
      <c r="BN686" s="359">
        <f t="shared" si="292"/>
        <v>0</v>
      </c>
      <c r="BO686" s="356">
        <f t="shared" si="357"/>
        <v>0</v>
      </c>
      <c r="BP686" s="357">
        <f t="shared" si="358"/>
        <v>0</v>
      </c>
      <c r="BQ686" s="358">
        <f t="shared" si="359"/>
        <v>0</v>
      </c>
      <c r="BR686" s="359">
        <f t="shared" si="296"/>
        <v>0</v>
      </c>
      <c r="BS686" s="356">
        <f t="shared" si="360"/>
        <v>0</v>
      </c>
      <c r="BT686" s="357">
        <f t="shared" si="361"/>
        <v>0</v>
      </c>
      <c r="BU686" s="358">
        <f t="shared" si="362"/>
        <v>0</v>
      </c>
      <c r="BV686" s="359">
        <f t="shared" si="300"/>
        <v>0</v>
      </c>
      <c r="BW686" s="293">
        <f t="shared" si="363"/>
        <v>0</v>
      </c>
      <c r="BX686" s="352" t="str">
        <f>IF(BW686=0,"",
IF(SUM($BW$651:BW686)=1,BY686,
IF($BW$771&gt;SUM($BW$651:BW686),_xlfn.CONCAT(", ",BY686),
IF($BW$771=SUM($BW$651:BW686),_xlfn.CONCAT(" y ",BY686)))))</f>
        <v/>
      </c>
      <c r="BY686" s="120" t="s">
        <v>5191</v>
      </c>
      <c r="BZ686" s="290">
        <f t="shared" si="364"/>
        <v>0</v>
      </c>
      <c r="CA686" s="293">
        <f t="shared" si="302"/>
        <v>0</v>
      </c>
      <c r="CB686" s="283" t="str">
        <f>IF(CA686=0,"",
IF(SUM($CA$651:CA686)=1,CC686,
IF($CA$771&gt;SUM($CA$651:CA686),_xlfn.CONCAT(", ",CC686),
IF($CA$771=SUM($CA$651:CA686),_xlfn.CONCAT(" y ",CC686)))))</f>
        <v/>
      </c>
      <c r="CC686" s="120" t="s">
        <v>5191</v>
      </c>
      <c r="CD686" s="365">
        <f t="shared" si="385"/>
        <v>0</v>
      </c>
      <c r="CE686" s="366">
        <f t="shared" si="365"/>
        <v>0</v>
      </c>
      <c r="CF686" s="365">
        <f t="shared" si="366"/>
        <v>0</v>
      </c>
      <c r="CG686" s="282">
        <f t="shared" si="324"/>
        <v>0</v>
      </c>
      <c r="CH686" s="283" t="str">
        <f>IF(CG686=0,"",
IF(SUM($CG$651:CG686)=1,CI686,
IF($CG$771&gt;SUM($CG$651:CG686),_xlfn.CONCAT(", ",CI686),
IF($CG$771=SUM($CG$651:CG686),_xlfn.CONCAT(" y ",CI686)))))</f>
        <v/>
      </c>
      <c r="CI686" s="120" t="s">
        <v>5191</v>
      </c>
      <c r="CJ686" s="370">
        <f t="shared" si="367"/>
        <v>0</v>
      </c>
      <c r="CK686" s="371">
        <f t="shared" si="368"/>
        <v>0</v>
      </c>
      <c r="CL686" s="372">
        <f t="shared" si="369"/>
        <v>0</v>
      </c>
      <c r="CM686" s="370">
        <f t="shared" si="370"/>
        <v>0</v>
      </c>
      <c r="CN686" s="371">
        <f t="shared" si="371"/>
        <v>0</v>
      </c>
      <c r="CO686" s="372">
        <f t="shared" si="372"/>
        <v>0</v>
      </c>
      <c r="CP686" s="370">
        <f t="shared" si="373"/>
        <v>0</v>
      </c>
      <c r="CQ686" s="371">
        <f t="shared" si="374"/>
        <v>0</v>
      </c>
      <c r="CR686" s="372">
        <f t="shared" si="375"/>
        <v>0</v>
      </c>
      <c r="CS686" s="370">
        <f t="shared" si="376"/>
        <v>0</v>
      </c>
      <c r="CT686" s="371">
        <f t="shared" si="377"/>
        <v>0</v>
      </c>
      <c r="CU686" s="372">
        <f t="shared" si="378"/>
        <v>0</v>
      </c>
      <c r="CV686" s="370">
        <f t="shared" si="379"/>
        <v>0</v>
      </c>
      <c r="CW686" s="371">
        <f t="shared" si="380"/>
        <v>0</v>
      </c>
      <c r="CX686" s="372">
        <f t="shared" si="381"/>
        <v>0</v>
      </c>
      <c r="CY686" s="370">
        <f t="shared" si="382"/>
        <v>0</v>
      </c>
      <c r="CZ686" s="371">
        <f t="shared" si="383"/>
        <v>0</v>
      </c>
      <c r="DA686" s="372">
        <f t="shared" si="384"/>
        <v>0</v>
      </c>
      <c r="DB686" s="293">
        <f t="shared" si="321"/>
        <v>0</v>
      </c>
      <c r="DC686" s="283" t="str">
        <f>IF(DB686=0,"",
IF(SUM($DB$651:DB686)=1,DD686,
IF($DB$771&gt;SUM($DB$651:DB686),_xlfn.CONCAT(", ",DD686),
IF($DB$771=SUM($DB$651:DB686),_xlfn.CONCAT(" y ",DD686)))))</f>
        <v/>
      </c>
      <c r="DD686" s="52" t="s">
        <v>5191</v>
      </c>
    </row>
    <row r="687" spans="1:108" ht="15" customHeight="1">
      <c r="A687" s="30"/>
      <c r="B687" s="31"/>
      <c r="C687" s="35" t="s">
        <v>5192</v>
      </c>
      <c r="D687" s="800" t="str">
        <f>IF(CNGE_2026_M1_Secc1_Sub1!$D77="","",CNGE_2026_M1_Secc1_Sub1!$D77)</f>
        <v/>
      </c>
      <c r="E687" s="723"/>
      <c r="F687" s="723"/>
      <c r="G687" s="723"/>
      <c r="H687" s="723"/>
      <c r="I687" s="724"/>
      <c r="J687" s="638"/>
      <c r="K687" s="638"/>
      <c r="L687" s="638"/>
      <c r="M687" s="638"/>
      <c r="N687" s="638"/>
      <c r="O687" s="638"/>
      <c r="P687" s="638"/>
      <c r="Q687" s="638"/>
      <c r="R687" s="638"/>
      <c r="S687" s="638"/>
      <c r="T687" s="638"/>
      <c r="U687" s="638"/>
      <c r="V687" s="638"/>
      <c r="W687" s="638"/>
      <c r="X687" s="638"/>
      <c r="Y687" s="638"/>
      <c r="Z687" s="638"/>
      <c r="AA687" s="638"/>
      <c r="AB687" s="638"/>
      <c r="AC687" s="638"/>
      <c r="AD687" s="638"/>
      <c r="AI687">
        <f t="shared" si="326"/>
        <v>0</v>
      </c>
      <c r="AJ687">
        <f t="shared" si="327"/>
        <v>0</v>
      </c>
      <c r="AK687">
        <f t="shared" si="328"/>
        <v>0</v>
      </c>
      <c r="AL687">
        <f t="shared" si="329"/>
        <v>0</v>
      </c>
      <c r="AM687">
        <f t="shared" si="330"/>
        <v>0</v>
      </c>
      <c r="AN687">
        <f t="shared" si="331"/>
        <v>0</v>
      </c>
      <c r="AO687">
        <f t="shared" si="332"/>
        <v>0</v>
      </c>
      <c r="AP687">
        <f t="shared" si="333"/>
        <v>0</v>
      </c>
      <c r="AQ687">
        <f t="shared" si="334"/>
        <v>0</v>
      </c>
      <c r="AR687">
        <f t="shared" si="335"/>
        <v>0</v>
      </c>
      <c r="AS687">
        <f t="shared" si="336"/>
        <v>0</v>
      </c>
      <c r="AT687">
        <f t="shared" si="337"/>
        <v>0</v>
      </c>
      <c r="AU687">
        <f t="shared" si="338"/>
        <v>0</v>
      </c>
      <c r="AV687">
        <f t="shared" si="339"/>
        <v>0</v>
      </c>
      <c r="AW687">
        <f t="shared" si="340"/>
        <v>0</v>
      </c>
      <c r="AX687">
        <f t="shared" si="341"/>
        <v>0</v>
      </c>
      <c r="AY687">
        <f t="shared" si="342"/>
        <v>0</v>
      </c>
      <c r="AZ687">
        <f t="shared" si="343"/>
        <v>0</v>
      </c>
      <c r="BA687">
        <f t="shared" si="344"/>
        <v>0</v>
      </c>
      <c r="BB687">
        <f t="shared" si="345"/>
        <v>0</v>
      </c>
      <c r="BC687">
        <f t="shared" si="346"/>
        <v>0</v>
      </c>
      <c r="BD687">
        <f t="shared" si="347"/>
        <v>0</v>
      </c>
      <c r="BE687">
        <f t="shared" si="348"/>
        <v>0</v>
      </c>
      <c r="BF687">
        <f t="shared" si="349"/>
        <v>0</v>
      </c>
      <c r="BG687">
        <f t="shared" si="350"/>
        <v>0</v>
      </c>
      <c r="BH687">
        <f t="shared" si="351"/>
        <v>0</v>
      </c>
      <c r="BI687">
        <f t="shared" si="352"/>
        <v>0</v>
      </c>
      <c r="BJ687">
        <f t="shared" si="353"/>
        <v>0</v>
      </c>
      <c r="BK687" s="356">
        <f t="shared" si="354"/>
        <v>0</v>
      </c>
      <c r="BL687" s="357">
        <f t="shared" si="355"/>
        <v>0</v>
      </c>
      <c r="BM687" s="358">
        <f t="shared" si="356"/>
        <v>0</v>
      </c>
      <c r="BN687" s="359">
        <f t="shared" si="292"/>
        <v>0</v>
      </c>
      <c r="BO687" s="356">
        <f t="shared" si="357"/>
        <v>0</v>
      </c>
      <c r="BP687" s="357">
        <f t="shared" si="358"/>
        <v>0</v>
      </c>
      <c r="BQ687" s="358">
        <f t="shared" si="359"/>
        <v>0</v>
      </c>
      <c r="BR687" s="359">
        <f t="shared" si="296"/>
        <v>0</v>
      </c>
      <c r="BS687" s="356">
        <f t="shared" si="360"/>
        <v>0</v>
      </c>
      <c r="BT687" s="357">
        <f t="shared" si="361"/>
        <v>0</v>
      </c>
      <c r="BU687" s="358">
        <f t="shared" si="362"/>
        <v>0</v>
      </c>
      <c r="BV687" s="359">
        <f t="shared" si="300"/>
        <v>0</v>
      </c>
      <c r="BW687" s="293">
        <f t="shared" si="363"/>
        <v>0</v>
      </c>
      <c r="BX687" s="352" t="str">
        <f>IF(BW687=0,"",
IF(SUM($BW$651:BW687)=1,BY687,
IF($BW$771&gt;SUM($BW$651:BW687),_xlfn.CONCAT(", ",BY687),
IF($BW$771=SUM($BW$651:BW687),_xlfn.CONCAT(" y ",BY687)))))</f>
        <v/>
      </c>
      <c r="BY687" s="120" t="s">
        <v>5193</v>
      </c>
      <c r="BZ687" s="290">
        <f t="shared" si="364"/>
        <v>0</v>
      </c>
      <c r="CA687" s="293">
        <f t="shared" si="302"/>
        <v>0</v>
      </c>
      <c r="CB687" s="283" t="str">
        <f>IF(CA687=0,"",
IF(SUM($CA$651:CA687)=1,CC687,
IF($CA$771&gt;SUM($CA$651:CA687),_xlfn.CONCAT(", ",CC687),
IF($CA$771=SUM($CA$651:CA687),_xlfn.CONCAT(" y ",CC687)))))</f>
        <v/>
      </c>
      <c r="CC687" s="120" t="s">
        <v>5193</v>
      </c>
      <c r="CD687" s="365">
        <f t="shared" si="385"/>
        <v>0</v>
      </c>
      <c r="CE687" s="366">
        <f t="shared" si="365"/>
        <v>0</v>
      </c>
      <c r="CF687" s="365">
        <f t="shared" si="366"/>
        <v>0</v>
      </c>
      <c r="CG687" s="282">
        <f t="shared" si="324"/>
        <v>0</v>
      </c>
      <c r="CH687" s="283" t="str">
        <f>IF(CG687=0,"",
IF(SUM($CG$651:CG687)=1,CI687,
IF($CG$771&gt;SUM($CG$651:CG687),_xlfn.CONCAT(", ",CI687),
IF($CG$771=SUM($CG$651:CG687),_xlfn.CONCAT(" y ",CI687)))))</f>
        <v/>
      </c>
      <c r="CI687" s="120" t="s">
        <v>5193</v>
      </c>
      <c r="CJ687" s="370">
        <f t="shared" si="367"/>
        <v>0</v>
      </c>
      <c r="CK687" s="371">
        <f t="shared" si="368"/>
        <v>0</v>
      </c>
      <c r="CL687" s="372">
        <f t="shared" si="369"/>
        <v>0</v>
      </c>
      <c r="CM687" s="370">
        <f t="shared" si="370"/>
        <v>0</v>
      </c>
      <c r="CN687" s="371">
        <f t="shared" si="371"/>
        <v>0</v>
      </c>
      <c r="CO687" s="372">
        <f t="shared" si="372"/>
        <v>0</v>
      </c>
      <c r="CP687" s="370">
        <f t="shared" si="373"/>
        <v>0</v>
      </c>
      <c r="CQ687" s="371">
        <f t="shared" si="374"/>
        <v>0</v>
      </c>
      <c r="CR687" s="372">
        <f t="shared" si="375"/>
        <v>0</v>
      </c>
      <c r="CS687" s="370">
        <f t="shared" si="376"/>
        <v>0</v>
      </c>
      <c r="CT687" s="371">
        <f t="shared" si="377"/>
        <v>0</v>
      </c>
      <c r="CU687" s="372">
        <f t="shared" si="378"/>
        <v>0</v>
      </c>
      <c r="CV687" s="370">
        <f t="shared" si="379"/>
        <v>0</v>
      </c>
      <c r="CW687" s="371">
        <f t="shared" si="380"/>
        <v>0</v>
      </c>
      <c r="CX687" s="372">
        <f t="shared" si="381"/>
        <v>0</v>
      </c>
      <c r="CY687" s="370">
        <f t="shared" si="382"/>
        <v>0</v>
      </c>
      <c r="CZ687" s="371">
        <f t="shared" si="383"/>
        <v>0</v>
      </c>
      <c r="DA687" s="372">
        <f t="shared" si="384"/>
        <v>0</v>
      </c>
      <c r="DB687" s="293">
        <f t="shared" si="321"/>
        <v>0</v>
      </c>
      <c r="DC687" s="283" t="str">
        <f>IF(DB687=0,"",
IF(SUM($DB$651:DB687)=1,DD687,
IF($DB$771&gt;SUM($DB$651:DB687),_xlfn.CONCAT(", ",DD687),
IF($DB$771=SUM($DB$651:DB687),_xlfn.CONCAT(" y ",DD687)))))</f>
        <v/>
      </c>
      <c r="DD687" s="52" t="s">
        <v>5193</v>
      </c>
    </row>
    <row r="688" spans="1:108" ht="15" customHeight="1">
      <c r="A688" s="30"/>
      <c r="B688" s="31"/>
      <c r="C688" s="35" t="s">
        <v>5194</v>
      </c>
      <c r="D688" s="800" t="str">
        <f>IF(CNGE_2026_M1_Secc1_Sub1!$D78="","",CNGE_2026_M1_Secc1_Sub1!$D78)</f>
        <v/>
      </c>
      <c r="E688" s="723"/>
      <c r="F688" s="723"/>
      <c r="G688" s="723"/>
      <c r="H688" s="723"/>
      <c r="I688" s="724"/>
      <c r="J688" s="638"/>
      <c r="K688" s="638"/>
      <c r="L688" s="638"/>
      <c r="M688" s="638"/>
      <c r="N688" s="638"/>
      <c r="O688" s="638"/>
      <c r="P688" s="638"/>
      <c r="Q688" s="638"/>
      <c r="R688" s="638"/>
      <c r="S688" s="638"/>
      <c r="T688" s="638"/>
      <c r="U688" s="638"/>
      <c r="V688" s="638"/>
      <c r="W688" s="638"/>
      <c r="X688" s="638"/>
      <c r="Y688" s="638"/>
      <c r="Z688" s="638"/>
      <c r="AA688" s="638"/>
      <c r="AB688" s="638"/>
      <c r="AC688" s="638"/>
      <c r="AD688" s="638"/>
      <c r="AI688">
        <f t="shared" si="326"/>
        <v>0</v>
      </c>
      <c r="AJ688">
        <f t="shared" si="327"/>
        <v>0</v>
      </c>
      <c r="AK688">
        <f t="shared" si="328"/>
        <v>0</v>
      </c>
      <c r="AL688">
        <f t="shared" si="329"/>
        <v>0</v>
      </c>
      <c r="AM688">
        <f t="shared" si="330"/>
        <v>0</v>
      </c>
      <c r="AN688">
        <f t="shared" si="331"/>
        <v>0</v>
      </c>
      <c r="AO688">
        <f t="shared" si="332"/>
        <v>0</v>
      </c>
      <c r="AP688">
        <f t="shared" si="333"/>
        <v>0</v>
      </c>
      <c r="AQ688">
        <f t="shared" si="334"/>
        <v>0</v>
      </c>
      <c r="AR688">
        <f t="shared" si="335"/>
        <v>0</v>
      </c>
      <c r="AS688">
        <f t="shared" si="336"/>
        <v>0</v>
      </c>
      <c r="AT688">
        <f t="shared" si="337"/>
        <v>0</v>
      </c>
      <c r="AU688">
        <f t="shared" si="338"/>
        <v>0</v>
      </c>
      <c r="AV688">
        <f t="shared" si="339"/>
        <v>0</v>
      </c>
      <c r="AW688">
        <f t="shared" si="340"/>
        <v>0</v>
      </c>
      <c r="AX688">
        <f t="shared" si="341"/>
        <v>0</v>
      </c>
      <c r="AY688">
        <f t="shared" si="342"/>
        <v>0</v>
      </c>
      <c r="AZ688">
        <f t="shared" si="343"/>
        <v>0</v>
      </c>
      <c r="BA688">
        <f t="shared" si="344"/>
        <v>0</v>
      </c>
      <c r="BB688">
        <f t="shared" si="345"/>
        <v>0</v>
      </c>
      <c r="BC688">
        <f t="shared" si="346"/>
        <v>0</v>
      </c>
      <c r="BD688">
        <f t="shared" si="347"/>
        <v>0</v>
      </c>
      <c r="BE688">
        <f t="shared" si="348"/>
        <v>0</v>
      </c>
      <c r="BF688">
        <f t="shared" si="349"/>
        <v>0</v>
      </c>
      <c r="BG688">
        <f t="shared" si="350"/>
        <v>0</v>
      </c>
      <c r="BH688">
        <f t="shared" si="351"/>
        <v>0</v>
      </c>
      <c r="BI688">
        <f t="shared" si="352"/>
        <v>0</v>
      </c>
      <c r="BJ688">
        <f t="shared" si="353"/>
        <v>0</v>
      </c>
      <c r="BK688" s="356">
        <f t="shared" si="354"/>
        <v>0</v>
      </c>
      <c r="BL688" s="357">
        <f t="shared" si="355"/>
        <v>0</v>
      </c>
      <c r="BM688" s="358">
        <f t="shared" si="356"/>
        <v>0</v>
      </c>
      <c r="BN688" s="359">
        <f t="shared" si="292"/>
        <v>0</v>
      </c>
      <c r="BO688" s="356">
        <f t="shared" si="357"/>
        <v>0</v>
      </c>
      <c r="BP688" s="357">
        <f t="shared" si="358"/>
        <v>0</v>
      </c>
      <c r="BQ688" s="358">
        <f t="shared" si="359"/>
        <v>0</v>
      </c>
      <c r="BR688" s="359">
        <f t="shared" si="296"/>
        <v>0</v>
      </c>
      <c r="BS688" s="356">
        <f t="shared" si="360"/>
        <v>0</v>
      </c>
      <c r="BT688" s="357">
        <f t="shared" si="361"/>
        <v>0</v>
      </c>
      <c r="BU688" s="358">
        <f t="shared" si="362"/>
        <v>0</v>
      </c>
      <c r="BV688" s="359">
        <f t="shared" si="300"/>
        <v>0</v>
      </c>
      <c r="BW688" s="293">
        <f t="shared" si="363"/>
        <v>0</v>
      </c>
      <c r="BX688" s="352" t="str">
        <f>IF(BW688=0,"",
IF(SUM($BW$651:BW688)=1,BY688,
IF($BW$771&gt;SUM($BW$651:BW688),_xlfn.CONCAT(", ",BY688),
IF($BW$771=SUM($BW$651:BW688),_xlfn.CONCAT(" y ",BY688)))))</f>
        <v/>
      </c>
      <c r="BY688" s="120" t="s">
        <v>5195</v>
      </c>
      <c r="BZ688" s="290">
        <f t="shared" si="364"/>
        <v>0</v>
      </c>
      <c r="CA688" s="293">
        <f t="shared" si="302"/>
        <v>0</v>
      </c>
      <c r="CB688" s="283" t="str">
        <f>IF(CA688=0,"",
IF(SUM($CA$651:CA688)=1,CC688,
IF($CA$771&gt;SUM($CA$651:CA688),_xlfn.CONCAT(", ",CC688),
IF($CA$771=SUM($CA$651:CA688),_xlfn.CONCAT(" y ",CC688)))))</f>
        <v/>
      </c>
      <c r="CC688" s="120" t="s">
        <v>5195</v>
      </c>
      <c r="CD688" s="365">
        <f t="shared" si="385"/>
        <v>0</v>
      </c>
      <c r="CE688" s="366">
        <f t="shared" si="365"/>
        <v>0</v>
      </c>
      <c r="CF688" s="365">
        <f t="shared" si="366"/>
        <v>0</v>
      </c>
      <c r="CG688" s="282">
        <f t="shared" si="324"/>
        <v>0</v>
      </c>
      <c r="CH688" s="283" t="str">
        <f>IF(CG688=0,"",
IF(SUM($CG$651:CG688)=1,CI688,
IF($CG$771&gt;SUM($CG$651:CG688),_xlfn.CONCAT(", ",CI688),
IF($CG$771=SUM($CG$651:CG688),_xlfn.CONCAT(" y ",CI688)))))</f>
        <v/>
      </c>
      <c r="CI688" s="120" t="s">
        <v>5195</v>
      </c>
      <c r="CJ688" s="370">
        <f t="shared" si="367"/>
        <v>0</v>
      </c>
      <c r="CK688" s="371">
        <f t="shared" si="368"/>
        <v>0</v>
      </c>
      <c r="CL688" s="372">
        <f t="shared" si="369"/>
        <v>0</v>
      </c>
      <c r="CM688" s="370">
        <f t="shared" si="370"/>
        <v>0</v>
      </c>
      <c r="CN688" s="371">
        <f t="shared" si="371"/>
        <v>0</v>
      </c>
      <c r="CO688" s="372">
        <f t="shared" si="372"/>
        <v>0</v>
      </c>
      <c r="CP688" s="370">
        <f t="shared" si="373"/>
        <v>0</v>
      </c>
      <c r="CQ688" s="371">
        <f t="shared" si="374"/>
        <v>0</v>
      </c>
      <c r="CR688" s="372">
        <f t="shared" si="375"/>
        <v>0</v>
      </c>
      <c r="CS688" s="370">
        <f t="shared" si="376"/>
        <v>0</v>
      </c>
      <c r="CT688" s="371">
        <f t="shared" si="377"/>
        <v>0</v>
      </c>
      <c r="CU688" s="372">
        <f t="shared" si="378"/>
        <v>0</v>
      </c>
      <c r="CV688" s="370">
        <f t="shared" si="379"/>
        <v>0</v>
      </c>
      <c r="CW688" s="371">
        <f t="shared" si="380"/>
        <v>0</v>
      </c>
      <c r="CX688" s="372">
        <f t="shared" si="381"/>
        <v>0</v>
      </c>
      <c r="CY688" s="370">
        <f t="shared" si="382"/>
        <v>0</v>
      </c>
      <c r="CZ688" s="371">
        <f t="shared" si="383"/>
        <v>0</v>
      </c>
      <c r="DA688" s="372">
        <f t="shared" si="384"/>
        <v>0</v>
      </c>
      <c r="DB688" s="293">
        <f t="shared" si="321"/>
        <v>0</v>
      </c>
      <c r="DC688" s="283" t="str">
        <f>IF(DB688=0,"",
IF(SUM($DB$651:DB688)=1,DD688,
IF($DB$771&gt;SUM($DB$651:DB688),_xlfn.CONCAT(", ",DD688),
IF($DB$771=SUM($DB$651:DB688),_xlfn.CONCAT(" y ",DD688)))))</f>
        <v/>
      </c>
      <c r="DD688" s="52" t="s">
        <v>5195</v>
      </c>
    </row>
    <row r="689" spans="1:108" ht="15" customHeight="1">
      <c r="A689" s="30"/>
      <c r="B689" s="31"/>
      <c r="C689" s="35" t="s">
        <v>5196</v>
      </c>
      <c r="D689" s="800" t="str">
        <f>IF(CNGE_2026_M1_Secc1_Sub1!$D79="","",CNGE_2026_M1_Secc1_Sub1!$D79)</f>
        <v/>
      </c>
      <c r="E689" s="723"/>
      <c r="F689" s="723"/>
      <c r="G689" s="723"/>
      <c r="H689" s="723"/>
      <c r="I689" s="724"/>
      <c r="J689" s="638"/>
      <c r="K689" s="638"/>
      <c r="L689" s="638"/>
      <c r="M689" s="638"/>
      <c r="N689" s="638"/>
      <c r="O689" s="638"/>
      <c r="P689" s="638"/>
      <c r="Q689" s="638"/>
      <c r="R689" s="638"/>
      <c r="S689" s="638"/>
      <c r="T689" s="638"/>
      <c r="U689" s="638"/>
      <c r="V689" s="638"/>
      <c r="W689" s="638"/>
      <c r="X689" s="638"/>
      <c r="Y689" s="638"/>
      <c r="Z689" s="638"/>
      <c r="AA689" s="638"/>
      <c r="AB689" s="638"/>
      <c r="AC689" s="638"/>
      <c r="AD689" s="638"/>
      <c r="AI689">
        <f t="shared" si="326"/>
        <v>0</v>
      </c>
      <c r="AJ689">
        <f t="shared" si="327"/>
        <v>0</v>
      </c>
      <c r="AK689">
        <f t="shared" si="328"/>
        <v>0</v>
      </c>
      <c r="AL689">
        <f t="shared" si="329"/>
        <v>0</v>
      </c>
      <c r="AM689">
        <f t="shared" si="330"/>
        <v>0</v>
      </c>
      <c r="AN689">
        <f t="shared" si="331"/>
        <v>0</v>
      </c>
      <c r="AO689">
        <f t="shared" si="332"/>
        <v>0</v>
      </c>
      <c r="AP689">
        <f t="shared" si="333"/>
        <v>0</v>
      </c>
      <c r="AQ689">
        <f t="shared" si="334"/>
        <v>0</v>
      </c>
      <c r="AR689">
        <f t="shared" si="335"/>
        <v>0</v>
      </c>
      <c r="AS689">
        <f t="shared" si="336"/>
        <v>0</v>
      </c>
      <c r="AT689">
        <f t="shared" si="337"/>
        <v>0</v>
      </c>
      <c r="AU689">
        <f t="shared" si="338"/>
        <v>0</v>
      </c>
      <c r="AV689">
        <f t="shared" si="339"/>
        <v>0</v>
      </c>
      <c r="AW689">
        <f t="shared" si="340"/>
        <v>0</v>
      </c>
      <c r="AX689">
        <f t="shared" si="341"/>
        <v>0</v>
      </c>
      <c r="AY689">
        <f t="shared" si="342"/>
        <v>0</v>
      </c>
      <c r="AZ689">
        <f t="shared" si="343"/>
        <v>0</v>
      </c>
      <c r="BA689">
        <f t="shared" si="344"/>
        <v>0</v>
      </c>
      <c r="BB689">
        <f t="shared" si="345"/>
        <v>0</v>
      </c>
      <c r="BC689">
        <f t="shared" si="346"/>
        <v>0</v>
      </c>
      <c r="BD689">
        <f t="shared" si="347"/>
        <v>0</v>
      </c>
      <c r="BE689">
        <f t="shared" si="348"/>
        <v>0</v>
      </c>
      <c r="BF689">
        <f t="shared" si="349"/>
        <v>0</v>
      </c>
      <c r="BG689">
        <f t="shared" si="350"/>
        <v>0</v>
      </c>
      <c r="BH689">
        <f t="shared" si="351"/>
        <v>0</v>
      </c>
      <c r="BI689">
        <f t="shared" si="352"/>
        <v>0</v>
      </c>
      <c r="BJ689">
        <f t="shared" si="353"/>
        <v>0</v>
      </c>
      <c r="BK689" s="356">
        <f t="shared" si="354"/>
        <v>0</v>
      </c>
      <c r="BL689" s="357">
        <f t="shared" si="355"/>
        <v>0</v>
      </c>
      <c r="BM689" s="358">
        <f t="shared" si="356"/>
        <v>0</v>
      </c>
      <c r="BN689" s="359">
        <f t="shared" si="292"/>
        <v>0</v>
      </c>
      <c r="BO689" s="356">
        <f t="shared" si="357"/>
        <v>0</v>
      </c>
      <c r="BP689" s="357">
        <f t="shared" si="358"/>
        <v>0</v>
      </c>
      <c r="BQ689" s="358">
        <f t="shared" si="359"/>
        <v>0</v>
      </c>
      <c r="BR689" s="359">
        <f t="shared" si="296"/>
        <v>0</v>
      </c>
      <c r="BS689" s="356">
        <f t="shared" si="360"/>
        <v>0</v>
      </c>
      <c r="BT689" s="357">
        <f t="shared" si="361"/>
        <v>0</v>
      </c>
      <c r="BU689" s="358">
        <f t="shared" si="362"/>
        <v>0</v>
      </c>
      <c r="BV689" s="359">
        <f t="shared" si="300"/>
        <v>0</v>
      </c>
      <c r="BW689" s="293">
        <f t="shared" si="363"/>
        <v>0</v>
      </c>
      <c r="BX689" s="352" t="str">
        <f>IF(BW689=0,"",
IF(SUM($BW$651:BW689)=1,BY689,
IF($BW$771&gt;SUM($BW$651:BW689),_xlfn.CONCAT(", ",BY689),
IF($BW$771=SUM($BW$651:BW689),_xlfn.CONCAT(" y ",BY689)))))</f>
        <v/>
      </c>
      <c r="BY689" s="120" t="s">
        <v>5197</v>
      </c>
      <c r="BZ689" s="290">
        <f t="shared" si="364"/>
        <v>0</v>
      </c>
      <c r="CA689" s="293">
        <f t="shared" si="302"/>
        <v>0</v>
      </c>
      <c r="CB689" s="283" t="str">
        <f>IF(CA689=0,"",
IF(SUM($CA$651:CA689)=1,CC689,
IF($CA$771&gt;SUM($CA$651:CA689),_xlfn.CONCAT(", ",CC689),
IF($CA$771=SUM($CA$651:CA689),_xlfn.CONCAT(" y ",CC689)))))</f>
        <v/>
      </c>
      <c r="CC689" s="120" t="s">
        <v>5197</v>
      </c>
      <c r="CD689" s="365">
        <f t="shared" si="385"/>
        <v>0</v>
      </c>
      <c r="CE689" s="366">
        <f t="shared" si="365"/>
        <v>0</v>
      </c>
      <c r="CF689" s="365">
        <f t="shared" si="366"/>
        <v>0</v>
      </c>
      <c r="CG689" s="282">
        <f t="shared" si="324"/>
        <v>0</v>
      </c>
      <c r="CH689" s="283" t="str">
        <f>IF(CG689=0,"",
IF(SUM($CG$651:CG689)=1,CI689,
IF($CG$771&gt;SUM($CG$651:CG689),_xlfn.CONCAT(", ",CI689),
IF($CG$771=SUM($CG$651:CG689),_xlfn.CONCAT(" y ",CI689)))))</f>
        <v/>
      </c>
      <c r="CI689" s="120" t="s">
        <v>5197</v>
      </c>
      <c r="CJ689" s="370">
        <f t="shared" si="367"/>
        <v>0</v>
      </c>
      <c r="CK689" s="371">
        <f t="shared" si="368"/>
        <v>0</v>
      </c>
      <c r="CL689" s="372">
        <f t="shared" si="369"/>
        <v>0</v>
      </c>
      <c r="CM689" s="370">
        <f t="shared" si="370"/>
        <v>0</v>
      </c>
      <c r="CN689" s="371">
        <f t="shared" si="371"/>
        <v>0</v>
      </c>
      <c r="CO689" s="372">
        <f t="shared" si="372"/>
        <v>0</v>
      </c>
      <c r="CP689" s="370">
        <f t="shared" si="373"/>
        <v>0</v>
      </c>
      <c r="CQ689" s="371">
        <f t="shared" si="374"/>
        <v>0</v>
      </c>
      <c r="CR689" s="372">
        <f t="shared" si="375"/>
        <v>0</v>
      </c>
      <c r="CS689" s="370">
        <f t="shared" si="376"/>
        <v>0</v>
      </c>
      <c r="CT689" s="371">
        <f t="shared" si="377"/>
        <v>0</v>
      </c>
      <c r="CU689" s="372">
        <f t="shared" si="378"/>
        <v>0</v>
      </c>
      <c r="CV689" s="370">
        <f t="shared" si="379"/>
        <v>0</v>
      </c>
      <c r="CW689" s="371">
        <f t="shared" si="380"/>
        <v>0</v>
      </c>
      <c r="CX689" s="372">
        <f t="shared" si="381"/>
        <v>0</v>
      </c>
      <c r="CY689" s="370">
        <f t="shared" si="382"/>
        <v>0</v>
      </c>
      <c r="CZ689" s="371">
        <f t="shared" si="383"/>
        <v>0</v>
      </c>
      <c r="DA689" s="372">
        <f t="shared" si="384"/>
        <v>0</v>
      </c>
      <c r="DB689" s="293">
        <f t="shared" si="321"/>
        <v>0</v>
      </c>
      <c r="DC689" s="283" t="str">
        <f>IF(DB689=0,"",
IF(SUM($DB$651:DB689)=1,DD689,
IF($DB$771&gt;SUM($DB$651:DB689),_xlfn.CONCAT(", ",DD689),
IF($DB$771=SUM($DB$651:DB689),_xlfn.CONCAT(" y ",DD689)))))</f>
        <v/>
      </c>
      <c r="DD689" s="52" t="s">
        <v>5197</v>
      </c>
    </row>
    <row r="690" spans="1:108" ht="15" customHeight="1">
      <c r="A690" s="30"/>
      <c r="B690" s="31"/>
      <c r="C690" s="35" t="s">
        <v>5198</v>
      </c>
      <c r="D690" s="800" t="str">
        <f>IF(CNGE_2026_M1_Secc1_Sub1!$D80="","",CNGE_2026_M1_Secc1_Sub1!$D80)</f>
        <v/>
      </c>
      <c r="E690" s="723"/>
      <c r="F690" s="723"/>
      <c r="G690" s="723"/>
      <c r="H690" s="723"/>
      <c r="I690" s="724"/>
      <c r="J690" s="638"/>
      <c r="K690" s="638"/>
      <c r="L690" s="638"/>
      <c r="M690" s="638"/>
      <c r="N690" s="638"/>
      <c r="O690" s="638"/>
      <c r="P690" s="638"/>
      <c r="Q690" s="638"/>
      <c r="R690" s="638"/>
      <c r="S690" s="638"/>
      <c r="T690" s="638"/>
      <c r="U690" s="638"/>
      <c r="V690" s="638"/>
      <c r="W690" s="638"/>
      <c r="X690" s="638"/>
      <c r="Y690" s="638"/>
      <c r="Z690" s="638"/>
      <c r="AA690" s="638"/>
      <c r="AB690" s="638"/>
      <c r="AC690" s="638"/>
      <c r="AD690" s="638"/>
      <c r="AI690">
        <f t="shared" si="326"/>
        <v>0</v>
      </c>
      <c r="AJ690">
        <f t="shared" si="327"/>
        <v>0</v>
      </c>
      <c r="AK690">
        <f t="shared" si="328"/>
        <v>0</v>
      </c>
      <c r="AL690">
        <f t="shared" si="329"/>
        <v>0</v>
      </c>
      <c r="AM690">
        <f t="shared" si="330"/>
        <v>0</v>
      </c>
      <c r="AN690">
        <f t="shared" si="331"/>
        <v>0</v>
      </c>
      <c r="AO690">
        <f t="shared" si="332"/>
        <v>0</v>
      </c>
      <c r="AP690">
        <f t="shared" si="333"/>
        <v>0</v>
      </c>
      <c r="AQ690">
        <f t="shared" si="334"/>
        <v>0</v>
      </c>
      <c r="AR690">
        <f t="shared" si="335"/>
        <v>0</v>
      </c>
      <c r="AS690">
        <f t="shared" si="336"/>
        <v>0</v>
      </c>
      <c r="AT690">
        <f t="shared" si="337"/>
        <v>0</v>
      </c>
      <c r="AU690">
        <f t="shared" si="338"/>
        <v>0</v>
      </c>
      <c r="AV690">
        <f t="shared" si="339"/>
        <v>0</v>
      </c>
      <c r="AW690">
        <f t="shared" si="340"/>
        <v>0</v>
      </c>
      <c r="AX690">
        <f t="shared" si="341"/>
        <v>0</v>
      </c>
      <c r="AY690">
        <f t="shared" si="342"/>
        <v>0</v>
      </c>
      <c r="AZ690">
        <f t="shared" si="343"/>
        <v>0</v>
      </c>
      <c r="BA690">
        <f t="shared" si="344"/>
        <v>0</v>
      </c>
      <c r="BB690">
        <f t="shared" si="345"/>
        <v>0</v>
      </c>
      <c r="BC690">
        <f t="shared" si="346"/>
        <v>0</v>
      </c>
      <c r="BD690">
        <f t="shared" si="347"/>
        <v>0</v>
      </c>
      <c r="BE690">
        <f t="shared" si="348"/>
        <v>0</v>
      </c>
      <c r="BF690">
        <f t="shared" si="349"/>
        <v>0</v>
      </c>
      <c r="BG690">
        <f t="shared" si="350"/>
        <v>0</v>
      </c>
      <c r="BH690">
        <f t="shared" si="351"/>
        <v>0</v>
      </c>
      <c r="BI690">
        <f t="shared" si="352"/>
        <v>0</v>
      </c>
      <c r="BJ690">
        <f t="shared" si="353"/>
        <v>0</v>
      </c>
      <c r="BK690" s="356">
        <f t="shared" si="354"/>
        <v>0</v>
      </c>
      <c r="BL690" s="357">
        <f t="shared" si="355"/>
        <v>0</v>
      </c>
      <c r="BM690" s="358">
        <f t="shared" si="356"/>
        <v>0</v>
      </c>
      <c r="BN690" s="359">
        <f t="shared" si="292"/>
        <v>0</v>
      </c>
      <c r="BO690" s="356">
        <f t="shared" si="357"/>
        <v>0</v>
      </c>
      <c r="BP690" s="357">
        <f t="shared" si="358"/>
        <v>0</v>
      </c>
      <c r="BQ690" s="358">
        <f t="shared" si="359"/>
        <v>0</v>
      </c>
      <c r="BR690" s="359">
        <f t="shared" si="296"/>
        <v>0</v>
      </c>
      <c r="BS690" s="356">
        <f t="shared" si="360"/>
        <v>0</v>
      </c>
      <c r="BT690" s="357">
        <f t="shared" si="361"/>
        <v>0</v>
      </c>
      <c r="BU690" s="358">
        <f t="shared" si="362"/>
        <v>0</v>
      </c>
      <c r="BV690" s="359">
        <f t="shared" si="300"/>
        <v>0</v>
      </c>
      <c r="BW690" s="293">
        <f t="shared" si="363"/>
        <v>0</v>
      </c>
      <c r="BX690" s="352" t="str">
        <f>IF(BW690=0,"",
IF(SUM($BW$651:BW690)=1,BY690,
IF($BW$771&gt;SUM($BW$651:BW690),_xlfn.CONCAT(", ",BY690),
IF($BW$771=SUM($BW$651:BW690),_xlfn.CONCAT(" y ",BY690)))))</f>
        <v/>
      </c>
      <c r="BY690" s="120" t="s">
        <v>5199</v>
      </c>
      <c r="BZ690" s="290">
        <f t="shared" si="364"/>
        <v>0</v>
      </c>
      <c r="CA690" s="293">
        <f t="shared" si="302"/>
        <v>0</v>
      </c>
      <c r="CB690" s="283" t="str">
        <f>IF(CA690=0,"",
IF(SUM($CA$651:CA690)=1,CC690,
IF($CA$771&gt;SUM($CA$651:CA690),_xlfn.CONCAT(", ",CC690),
IF($CA$771=SUM($CA$651:CA690),_xlfn.CONCAT(" y ",CC690)))))</f>
        <v/>
      </c>
      <c r="CC690" s="120" t="s">
        <v>5199</v>
      </c>
      <c r="CD690" s="365">
        <f t="shared" si="385"/>
        <v>0</v>
      </c>
      <c r="CE690" s="366">
        <f t="shared" si="365"/>
        <v>0</v>
      </c>
      <c r="CF690" s="365">
        <f t="shared" si="366"/>
        <v>0</v>
      </c>
      <c r="CG690" s="282">
        <f t="shared" si="324"/>
        <v>0</v>
      </c>
      <c r="CH690" s="283" t="str">
        <f>IF(CG690=0,"",
IF(SUM($CG$651:CG690)=1,CI690,
IF($CG$771&gt;SUM($CG$651:CG690),_xlfn.CONCAT(", ",CI690),
IF($CG$771=SUM($CG$651:CG690),_xlfn.CONCAT(" y ",CI690)))))</f>
        <v/>
      </c>
      <c r="CI690" s="120" t="s">
        <v>5199</v>
      </c>
      <c r="CJ690" s="370">
        <f t="shared" si="367"/>
        <v>0</v>
      </c>
      <c r="CK690" s="371">
        <f t="shared" si="368"/>
        <v>0</v>
      </c>
      <c r="CL690" s="372">
        <f t="shared" si="369"/>
        <v>0</v>
      </c>
      <c r="CM690" s="370">
        <f t="shared" si="370"/>
        <v>0</v>
      </c>
      <c r="CN690" s="371">
        <f t="shared" si="371"/>
        <v>0</v>
      </c>
      <c r="CO690" s="372">
        <f t="shared" si="372"/>
        <v>0</v>
      </c>
      <c r="CP690" s="370">
        <f t="shared" si="373"/>
        <v>0</v>
      </c>
      <c r="CQ690" s="371">
        <f t="shared" si="374"/>
        <v>0</v>
      </c>
      <c r="CR690" s="372">
        <f t="shared" si="375"/>
        <v>0</v>
      </c>
      <c r="CS690" s="370">
        <f t="shared" si="376"/>
        <v>0</v>
      </c>
      <c r="CT690" s="371">
        <f t="shared" si="377"/>
        <v>0</v>
      </c>
      <c r="CU690" s="372">
        <f t="shared" si="378"/>
        <v>0</v>
      </c>
      <c r="CV690" s="370">
        <f t="shared" si="379"/>
        <v>0</v>
      </c>
      <c r="CW690" s="371">
        <f t="shared" si="380"/>
        <v>0</v>
      </c>
      <c r="CX690" s="372">
        <f t="shared" si="381"/>
        <v>0</v>
      </c>
      <c r="CY690" s="370">
        <f t="shared" si="382"/>
        <v>0</v>
      </c>
      <c r="CZ690" s="371">
        <f t="shared" si="383"/>
        <v>0</v>
      </c>
      <c r="DA690" s="372">
        <f t="shared" si="384"/>
        <v>0</v>
      </c>
      <c r="DB690" s="293">
        <f t="shared" si="321"/>
        <v>0</v>
      </c>
      <c r="DC690" s="283" t="str">
        <f>IF(DB690=0,"",
IF(SUM($DB$651:DB690)=1,DD690,
IF($DB$771&gt;SUM($DB$651:DB690),_xlfn.CONCAT(", ",DD690),
IF($DB$771=SUM($DB$651:DB690),_xlfn.CONCAT(" y ",DD690)))))</f>
        <v/>
      </c>
      <c r="DD690" s="52" t="s">
        <v>5199</v>
      </c>
    </row>
    <row r="691" spans="1:108" ht="15" customHeight="1">
      <c r="A691" s="30"/>
      <c r="B691" s="31"/>
      <c r="C691" s="35" t="s">
        <v>5200</v>
      </c>
      <c r="D691" s="800" t="str">
        <f>IF(CNGE_2026_M1_Secc1_Sub1!$D81="","",CNGE_2026_M1_Secc1_Sub1!$D81)</f>
        <v/>
      </c>
      <c r="E691" s="723"/>
      <c r="F691" s="723"/>
      <c r="G691" s="723"/>
      <c r="H691" s="723"/>
      <c r="I691" s="724"/>
      <c r="J691" s="638"/>
      <c r="K691" s="638"/>
      <c r="L691" s="638"/>
      <c r="M691" s="638"/>
      <c r="N691" s="638"/>
      <c r="O691" s="638"/>
      <c r="P691" s="638"/>
      <c r="Q691" s="638"/>
      <c r="R691" s="638"/>
      <c r="S691" s="638"/>
      <c r="T691" s="638"/>
      <c r="U691" s="638"/>
      <c r="V691" s="638"/>
      <c r="W691" s="638"/>
      <c r="X691" s="638"/>
      <c r="Y691" s="638"/>
      <c r="Z691" s="638"/>
      <c r="AA691" s="638"/>
      <c r="AB691" s="638"/>
      <c r="AC691" s="638"/>
      <c r="AD691" s="638"/>
      <c r="AI691">
        <f t="shared" si="326"/>
        <v>0</v>
      </c>
      <c r="AJ691">
        <f t="shared" si="327"/>
        <v>0</v>
      </c>
      <c r="AK691">
        <f t="shared" si="328"/>
        <v>0</v>
      </c>
      <c r="AL691">
        <f t="shared" si="329"/>
        <v>0</v>
      </c>
      <c r="AM691">
        <f t="shared" si="330"/>
        <v>0</v>
      </c>
      <c r="AN691">
        <f t="shared" si="331"/>
        <v>0</v>
      </c>
      <c r="AO691">
        <f t="shared" si="332"/>
        <v>0</v>
      </c>
      <c r="AP691">
        <f t="shared" si="333"/>
        <v>0</v>
      </c>
      <c r="AQ691">
        <f t="shared" si="334"/>
        <v>0</v>
      </c>
      <c r="AR691">
        <f t="shared" si="335"/>
        <v>0</v>
      </c>
      <c r="AS691">
        <f t="shared" si="336"/>
        <v>0</v>
      </c>
      <c r="AT691">
        <f t="shared" si="337"/>
        <v>0</v>
      </c>
      <c r="AU691">
        <f t="shared" si="338"/>
        <v>0</v>
      </c>
      <c r="AV691">
        <f t="shared" si="339"/>
        <v>0</v>
      </c>
      <c r="AW691">
        <f t="shared" si="340"/>
        <v>0</v>
      </c>
      <c r="AX691">
        <f t="shared" si="341"/>
        <v>0</v>
      </c>
      <c r="AY691">
        <f t="shared" si="342"/>
        <v>0</v>
      </c>
      <c r="AZ691">
        <f t="shared" si="343"/>
        <v>0</v>
      </c>
      <c r="BA691">
        <f t="shared" si="344"/>
        <v>0</v>
      </c>
      <c r="BB691">
        <f t="shared" si="345"/>
        <v>0</v>
      </c>
      <c r="BC691">
        <f t="shared" si="346"/>
        <v>0</v>
      </c>
      <c r="BD691">
        <f t="shared" si="347"/>
        <v>0</v>
      </c>
      <c r="BE691">
        <f t="shared" si="348"/>
        <v>0</v>
      </c>
      <c r="BF691">
        <f t="shared" si="349"/>
        <v>0</v>
      </c>
      <c r="BG691">
        <f t="shared" si="350"/>
        <v>0</v>
      </c>
      <c r="BH691">
        <f t="shared" si="351"/>
        <v>0</v>
      </c>
      <c r="BI691">
        <f t="shared" si="352"/>
        <v>0</v>
      </c>
      <c r="BJ691">
        <f t="shared" si="353"/>
        <v>0</v>
      </c>
      <c r="BK691" s="356">
        <f t="shared" si="354"/>
        <v>0</v>
      </c>
      <c r="BL691" s="357">
        <f t="shared" si="355"/>
        <v>0</v>
      </c>
      <c r="BM691" s="358">
        <f t="shared" si="356"/>
        <v>0</v>
      </c>
      <c r="BN691" s="359">
        <f t="shared" si="292"/>
        <v>0</v>
      </c>
      <c r="BO691" s="356">
        <f t="shared" si="357"/>
        <v>0</v>
      </c>
      <c r="BP691" s="357">
        <f t="shared" si="358"/>
        <v>0</v>
      </c>
      <c r="BQ691" s="358">
        <f t="shared" si="359"/>
        <v>0</v>
      </c>
      <c r="BR691" s="359">
        <f t="shared" si="296"/>
        <v>0</v>
      </c>
      <c r="BS691" s="356">
        <f t="shared" si="360"/>
        <v>0</v>
      </c>
      <c r="BT691" s="357">
        <f t="shared" si="361"/>
        <v>0</v>
      </c>
      <c r="BU691" s="358">
        <f t="shared" si="362"/>
        <v>0</v>
      </c>
      <c r="BV691" s="359">
        <f t="shared" si="300"/>
        <v>0</v>
      </c>
      <c r="BW691" s="293">
        <f t="shared" si="363"/>
        <v>0</v>
      </c>
      <c r="BX691" s="352" t="str">
        <f>IF(BW691=0,"",
IF(SUM($BW$651:BW691)=1,BY691,
IF($BW$771&gt;SUM($BW$651:BW691),_xlfn.CONCAT(", ",BY691),
IF($BW$771=SUM($BW$651:BW691),_xlfn.CONCAT(" y ",BY691)))))</f>
        <v/>
      </c>
      <c r="BY691" s="120" t="s">
        <v>5201</v>
      </c>
      <c r="BZ691" s="290">
        <f t="shared" si="364"/>
        <v>0</v>
      </c>
      <c r="CA691" s="293">
        <f t="shared" si="302"/>
        <v>0</v>
      </c>
      <c r="CB691" s="283" t="str">
        <f>IF(CA691=0,"",
IF(SUM($CA$651:CA691)=1,CC691,
IF($CA$771&gt;SUM($CA$651:CA691),_xlfn.CONCAT(", ",CC691),
IF($CA$771=SUM($CA$651:CA691),_xlfn.CONCAT(" y ",CC691)))))</f>
        <v/>
      </c>
      <c r="CC691" s="120" t="s">
        <v>5201</v>
      </c>
      <c r="CD691" s="365">
        <f t="shared" si="385"/>
        <v>0</v>
      </c>
      <c r="CE691" s="366">
        <f t="shared" si="365"/>
        <v>0</v>
      </c>
      <c r="CF691" s="365">
        <f t="shared" si="366"/>
        <v>0</v>
      </c>
      <c r="CG691" s="282">
        <f t="shared" si="324"/>
        <v>0</v>
      </c>
      <c r="CH691" s="283" t="str">
        <f>IF(CG691=0,"",
IF(SUM($CG$651:CG691)=1,CI691,
IF($CG$771&gt;SUM($CG$651:CG691),_xlfn.CONCAT(", ",CI691),
IF($CG$771=SUM($CG$651:CG691),_xlfn.CONCAT(" y ",CI691)))))</f>
        <v/>
      </c>
      <c r="CI691" s="120" t="s">
        <v>5201</v>
      </c>
      <c r="CJ691" s="370">
        <f t="shared" si="367"/>
        <v>0</v>
      </c>
      <c r="CK691" s="371">
        <f t="shared" si="368"/>
        <v>0</v>
      </c>
      <c r="CL691" s="372">
        <f t="shared" si="369"/>
        <v>0</v>
      </c>
      <c r="CM691" s="370">
        <f t="shared" si="370"/>
        <v>0</v>
      </c>
      <c r="CN691" s="371">
        <f t="shared" si="371"/>
        <v>0</v>
      </c>
      <c r="CO691" s="372">
        <f t="shared" si="372"/>
        <v>0</v>
      </c>
      <c r="CP691" s="370">
        <f t="shared" si="373"/>
        <v>0</v>
      </c>
      <c r="CQ691" s="371">
        <f t="shared" si="374"/>
        <v>0</v>
      </c>
      <c r="CR691" s="372">
        <f t="shared" si="375"/>
        <v>0</v>
      </c>
      <c r="CS691" s="370">
        <f t="shared" si="376"/>
        <v>0</v>
      </c>
      <c r="CT691" s="371">
        <f t="shared" si="377"/>
        <v>0</v>
      </c>
      <c r="CU691" s="372">
        <f t="shared" si="378"/>
        <v>0</v>
      </c>
      <c r="CV691" s="370">
        <f t="shared" si="379"/>
        <v>0</v>
      </c>
      <c r="CW691" s="371">
        <f t="shared" si="380"/>
        <v>0</v>
      </c>
      <c r="CX691" s="372">
        <f t="shared" si="381"/>
        <v>0</v>
      </c>
      <c r="CY691" s="370">
        <f t="shared" si="382"/>
        <v>0</v>
      </c>
      <c r="CZ691" s="371">
        <f t="shared" si="383"/>
        <v>0</v>
      </c>
      <c r="DA691" s="372">
        <f t="shared" si="384"/>
        <v>0</v>
      </c>
      <c r="DB691" s="293">
        <f t="shared" si="321"/>
        <v>0</v>
      </c>
      <c r="DC691" s="283" t="str">
        <f>IF(DB691=0,"",
IF(SUM($DB$651:DB691)=1,DD691,
IF($DB$771&gt;SUM($DB$651:DB691),_xlfn.CONCAT(", ",DD691),
IF($DB$771=SUM($DB$651:DB691),_xlfn.CONCAT(" y ",DD691)))))</f>
        <v/>
      </c>
      <c r="DD691" s="52" t="s">
        <v>5201</v>
      </c>
    </row>
    <row r="692" spans="1:108" ht="15" customHeight="1">
      <c r="A692" s="30"/>
      <c r="B692" s="31"/>
      <c r="C692" s="35" t="s">
        <v>5202</v>
      </c>
      <c r="D692" s="800" t="str">
        <f>IF(CNGE_2026_M1_Secc1_Sub1!$D82="","",CNGE_2026_M1_Secc1_Sub1!$D82)</f>
        <v/>
      </c>
      <c r="E692" s="723"/>
      <c r="F692" s="723"/>
      <c r="G692" s="723"/>
      <c r="H692" s="723"/>
      <c r="I692" s="724"/>
      <c r="J692" s="638"/>
      <c r="K692" s="638"/>
      <c r="L692" s="638"/>
      <c r="M692" s="638"/>
      <c r="N692" s="638"/>
      <c r="O692" s="638"/>
      <c r="P692" s="638"/>
      <c r="Q692" s="638"/>
      <c r="R692" s="638"/>
      <c r="S692" s="638"/>
      <c r="T692" s="638"/>
      <c r="U692" s="638"/>
      <c r="V692" s="638"/>
      <c r="W692" s="638"/>
      <c r="X692" s="638"/>
      <c r="Y692" s="638"/>
      <c r="Z692" s="638"/>
      <c r="AA692" s="638"/>
      <c r="AB692" s="638"/>
      <c r="AC692" s="638"/>
      <c r="AD692" s="638"/>
      <c r="AI692">
        <f t="shared" si="326"/>
        <v>0</v>
      </c>
      <c r="AJ692">
        <f t="shared" si="327"/>
        <v>0</v>
      </c>
      <c r="AK692">
        <f t="shared" si="328"/>
        <v>0</v>
      </c>
      <c r="AL692">
        <f t="shared" si="329"/>
        <v>0</v>
      </c>
      <c r="AM692">
        <f t="shared" si="330"/>
        <v>0</v>
      </c>
      <c r="AN692">
        <f t="shared" si="331"/>
        <v>0</v>
      </c>
      <c r="AO692">
        <f t="shared" si="332"/>
        <v>0</v>
      </c>
      <c r="AP692">
        <f t="shared" si="333"/>
        <v>0</v>
      </c>
      <c r="AQ692">
        <f t="shared" si="334"/>
        <v>0</v>
      </c>
      <c r="AR692">
        <f t="shared" si="335"/>
        <v>0</v>
      </c>
      <c r="AS692">
        <f t="shared" si="336"/>
        <v>0</v>
      </c>
      <c r="AT692">
        <f t="shared" si="337"/>
        <v>0</v>
      </c>
      <c r="AU692">
        <f t="shared" si="338"/>
        <v>0</v>
      </c>
      <c r="AV692">
        <f t="shared" si="339"/>
        <v>0</v>
      </c>
      <c r="AW692">
        <f t="shared" si="340"/>
        <v>0</v>
      </c>
      <c r="AX692">
        <f t="shared" si="341"/>
        <v>0</v>
      </c>
      <c r="AY692">
        <f t="shared" si="342"/>
        <v>0</v>
      </c>
      <c r="AZ692">
        <f t="shared" si="343"/>
        <v>0</v>
      </c>
      <c r="BA692">
        <f t="shared" si="344"/>
        <v>0</v>
      </c>
      <c r="BB692">
        <f t="shared" si="345"/>
        <v>0</v>
      </c>
      <c r="BC692">
        <f t="shared" si="346"/>
        <v>0</v>
      </c>
      <c r="BD692">
        <f t="shared" si="347"/>
        <v>0</v>
      </c>
      <c r="BE692">
        <f t="shared" si="348"/>
        <v>0</v>
      </c>
      <c r="BF692">
        <f t="shared" si="349"/>
        <v>0</v>
      </c>
      <c r="BG692">
        <f t="shared" si="350"/>
        <v>0</v>
      </c>
      <c r="BH692">
        <f t="shared" si="351"/>
        <v>0</v>
      </c>
      <c r="BI692">
        <f t="shared" si="352"/>
        <v>0</v>
      </c>
      <c r="BJ692">
        <f t="shared" si="353"/>
        <v>0</v>
      </c>
      <c r="BK692" s="356">
        <f t="shared" si="354"/>
        <v>0</v>
      </c>
      <c r="BL692" s="357">
        <f t="shared" si="355"/>
        <v>0</v>
      </c>
      <c r="BM692" s="358">
        <f t="shared" si="356"/>
        <v>0</v>
      </c>
      <c r="BN692" s="359">
        <f t="shared" si="292"/>
        <v>0</v>
      </c>
      <c r="BO692" s="356">
        <f t="shared" si="357"/>
        <v>0</v>
      </c>
      <c r="BP692" s="357">
        <f t="shared" si="358"/>
        <v>0</v>
      </c>
      <c r="BQ692" s="358">
        <f t="shared" si="359"/>
        <v>0</v>
      </c>
      <c r="BR692" s="359">
        <f t="shared" si="296"/>
        <v>0</v>
      </c>
      <c r="BS692" s="356">
        <f t="shared" si="360"/>
        <v>0</v>
      </c>
      <c r="BT692" s="357">
        <f t="shared" si="361"/>
        <v>0</v>
      </c>
      <c r="BU692" s="358">
        <f t="shared" si="362"/>
        <v>0</v>
      </c>
      <c r="BV692" s="359">
        <f t="shared" si="300"/>
        <v>0</v>
      </c>
      <c r="BW692" s="293">
        <f t="shared" si="363"/>
        <v>0</v>
      </c>
      <c r="BX692" s="352" t="str">
        <f>IF(BW692=0,"",
IF(SUM($BW$651:BW692)=1,BY692,
IF($BW$771&gt;SUM($BW$651:BW692),_xlfn.CONCAT(", ",BY692),
IF($BW$771=SUM($BW$651:BW692),_xlfn.CONCAT(" y ",BY692)))))</f>
        <v/>
      </c>
      <c r="BY692" s="120" t="s">
        <v>5203</v>
      </c>
      <c r="BZ692" s="290">
        <f t="shared" si="364"/>
        <v>0</v>
      </c>
      <c r="CA692" s="293">
        <f t="shared" si="302"/>
        <v>0</v>
      </c>
      <c r="CB692" s="283" t="str">
        <f>IF(CA692=0,"",
IF(SUM($CA$651:CA692)=1,CC692,
IF($CA$771&gt;SUM($CA$651:CA692),_xlfn.CONCAT(", ",CC692),
IF($CA$771=SUM($CA$651:CA692),_xlfn.CONCAT(" y ",CC692)))))</f>
        <v/>
      </c>
      <c r="CC692" s="120" t="s">
        <v>5203</v>
      </c>
      <c r="CD692" s="365">
        <f t="shared" si="385"/>
        <v>0</v>
      </c>
      <c r="CE692" s="366">
        <f t="shared" si="365"/>
        <v>0</v>
      </c>
      <c r="CF692" s="365">
        <f t="shared" si="366"/>
        <v>0</v>
      </c>
      <c r="CG692" s="282">
        <f t="shared" si="324"/>
        <v>0</v>
      </c>
      <c r="CH692" s="283" t="str">
        <f>IF(CG692=0,"",
IF(SUM($CG$651:CG692)=1,CI692,
IF($CG$771&gt;SUM($CG$651:CG692),_xlfn.CONCAT(", ",CI692),
IF($CG$771=SUM($CG$651:CG692),_xlfn.CONCAT(" y ",CI692)))))</f>
        <v/>
      </c>
      <c r="CI692" s="120" t="s">
        <v>5203</v>
      </c>
      <c r="CJ692" s="370">
        <f t="shared" si="367"/>
        <v>0</v>
      </c>
      <c r="CK692" s="371">
        <f t="shared" si="368"/>
        <v>0</v>
      </c>
      <c r="CL692" s="372">
        <f t="shared" si="369"/>
        <v>0</v>
      </c>
      <c r="CM692" s="370">
        <f t="shared" si="370"/>
        <v>0</v>
      </c>
      <c r="CN692" s="371">
        <f t="shared" si="371"/>
        <v>0</v>
      </c>
      <c r="CO692" s="372">
        <f t="shared" si="372"/>
        <v>0</v>
      </c>
      <c r="CP692" s="370">
        <f t="shared" si="373"/>
        <v>0</v>
      </c>
      <c r="CQ692" s="371">
        <f t="shared" si="374"/>
        <v>0</v>
      </c>
      <c r="CR692" s="372">
        <f t="shared" si="375"/>
        <v>0</v>
      </c>
      <c r="CS692" s="370">
        <f t="shared" si="376"/>
        <v>0</v>
      </c>
      <c r="CT692" s="371">
        <f t="shared" si="377"/>
        <v>0</v>
      </c>
      <c r="CU692" s="372">
        <f t="shared" si="378"/>
        <v>0</v>
      </c>
      <c r="CV692" s="370">
        <f t="shared" si="379"/>
        <v>0</v>
      </c>
      <c r="CW692" s="371">
        <f t="shared" si="380"/>
        <v>0</v>
      </c>
      <c r="CX692" s="372">
        <f t="shared" si="381"/>
        <v>0</v>
      </c>
      <c r="CY692" s="370">
        <f t="shared" si="382"/>
        <v>0</v>
      </c>
      <c r="CZ692" s="371">
        <f t="shared" si="383"/>
        <v>0</v>
      </c>
      <c r="DA692" s="372">
        <f t="shared" si="384"/>
        <v>0</v>
      </c>
      <c r="DB692" s="293">
        <f t="shared" si="321"/>
        <v>0</v>
      </c>
      <c r="DC692" s="283" t="str">
        <f>IF(DB692=0,"",
IF(SUM($DB$651:DB692)=1,DD692,
IF($DB$771&gt;SUM($DB$651:DB692),_xlfn.CONCAT(", ",DD692),
IF($DB$771=SUM($DB$651:DB692),_xlfn.CONCAT(" y ",DD692)))))</f>
        <v/>
      </c>
      <c r="DD692" s="52" t="s">
        <v>5203</v>
      </c>
    </row>
    <row r="693" spans="1:108" ht="15" customHeight="1">
      <c r="A693" s="30"/>
      <c r="B693" s="31"/>
      <c r="C693" s="35" t="s">
        <v>5204</v>
      </c>
      <c r="D693" s="800" t="str">
        <f>IF(CNGE_2026_M1_Secc1_Sub1!$D83="","",CNGE_2026_M1_Secc1_Sub1!$D83)</f>
        <v/>
      </c>
      <c r="E693" s="723"/>
      <c r="F693" s="723"/>
      <c r="G693" s="723"/>
      <c r="H693" s="723"/>
      <c r="I693" s="724"/>
      <c r="J693" s="638"/>
      <c r="K693" s="638"/>
      <c r="L693" s="638"/>
      <c r="M693" s="638"/>
      <c r="N693" s="638"/>
      <c r="O693" s="638"/>
      <c r="P693" s="638"/>
      <c r="Q693" s="638"/>
      <c r="R693" s="638"/>
      <c r="S693" s="638"/>
      <c r="T693" s="638"/>
      <c r="U693" s="638"/>
      <c r="V693" s="638"/>
      <c r="W693" s="638"/>
      <c r="X693" s="638"/>
      <c r="Y693" s="638"/>
      <c r="Z693" s="638"/>
      <c r="AA693" s="638"/>
      <c r="AB693" s="638"/>
      <c r="AC693" s="638"/>
      <c r="AD693" s="638"/>
      <c r="AI693">
        <f t="shared" si="326"/>
        <v>0</v>
      </c>
      <c r="AJ693">
        <f t="shared" si="327"/>
        <v>0</v>
      </c>
      <c r="AK693">
        <f t="shared" si="328"/>
        <v>0</v>
      </c>
      <c r="AL693">
        <f t="shared" si="329"/>
        <v>0</v>
      </c>
      <c r="AM693">
        <f t="shared" si="330"/>
        <v>0</v>
      </c>
      <c r="AN693">
        <f t="shared" si="331"/>
        <v>0</v>
      </c>
      <c r="AO693">
        <f t="shared" si="332"/>
        <v>0</v>
      </c>
      <c r="AP693">
        <f t="shared" si="333"/>
        <v>0</v>
      </c>
      <c r="AQ693">
        <f t="shared" si="334"/>
        <v>0</v>
      </c>
      <c r="AR693">
        <f t="shared" si="335"/>
        <v>0</v>
      </c>
      <c r="AS693">
        <f t="shared" si="336"/>
        <v>0</v>
      </c>
      <c r="AT693">
        <f t="shared" si="337"/>
        <v>0</v>
      </c>
      <c r="AU693">
        <f t="shared" si="338"/>
        <v>0</v>
      </c>
      <c r="AV693">
        <f t="shared" si="339"/>
        <v>0</v>
      </c>
      <c r="AW693">
        <f t="shared" si="340"/>
        <v>0</v>
      </c>
      <c r="AX693">
        <f t="shared" si="341"/>
        <v>0</v>
      </c>
      <c r="AY693">
        <f t="shared" si="342"/>
        <v>0</v>
      </c>
      <c r="AZ693">
        <f t="shared" si="343"/>
        <v>0</v>
      </c>
      <c r="BA693">
        <f t="shared" si="344"/>
        <v>0</v>
      </c>
      <c r="BB693">
        <f t="shared" si="345"/>
        <v>0</v>
      </c>
      <c r="BC693">
        <f t="shared" si="346"/>
        <v>0</v>
      </c>
      <c r="BD693">
        <f t="shared" si="347"/>
        <v>0</v>
      </c>
      <c r="BE693">
        <f t="shared" si="348"/>
        <v>0</v>
      </c>
      <c r="BF693">
        <f t="shared" si="349"/>
        <v>0</v>
      </c>
      <c r="BG693">
        <f t="shared" si="350"/>
        <v>0</v>
      </c>
      <c r="BH693">
        <f t="shared" si="351"/>
        <v>0</v>
      </c>
      <c r="BI693">
        <f t="shared" si="352"/>
        <v>0</v>
      </c>
      <c r="BJ693">
        <f t="shared" si="353"/>
        <v>0</v>
      </c>
      <c r="BK693" s="356">
        <f t="shared" si="354"/>
        <v>0</v>
      </c>
      <c r="BL693" s="357">
        <f t="shared" si="355"/>
        <v>0</v>
      </c>
      <c r="BM693" s="358">
        <f t="shared" si="356"/>
        <v>0</v>
      </c>
      <c r="BN693" s="359">
        <f t="shared" si="292"/>
        <v>0</v>
      </c>
      <c r="BO693" s="356">
        <f t="shared" si="357"/>
        <v>0</v>
      </c>
      <c r="BP693" s="357">
        <f t="shared" si="358"/>
        <v>0</v>
      </c>
      <c r="BQ693" s="358">
        <f t="shared" si="359"/>
        <v>0</v>
      </c>
      <c r="BR693" s="359">
        <f t="shared" si="296"/>
        <v>0</v>
      </c>
      <c r="BS693" s="356">
        <f t="shared" si="360"/>
        <v>0</v>
      </c>
      <c r="BT693" s="357">
        <f t="shared" si="361"/>
        <v>0</v>
      </c>
      <c r="BU693" s="358">
        <f t="shared" si="362"/>
        <v>0</v>
      </c>
      <c r="BV693" s="359">
        <f t="shared" si="300"/>
        <v>0</v>
      </c>
      <c r="BW693" s="293">
        <f t="shared" si="363"/>
        <v>0</v>
      </c>
      <c r="BX693" s="352" t="str">
        <f>IF(BW693=0,"",
IF(SUM($BW$651:BW693)=1,BY693,
IF($BW$771&gt;SUM($BW$651:BW693),_xlfn.CONCAT(", ",BY693),
IF($BW$771=SUM($BW$651:BW693),_xlfn.CONCAT(" y ",BY693)))))</f>
        <v/>
      </c>
      <c r="BY693" s="120" t="s">
        <v>5205</v>
      </c>
      <c r="BZ693" s="290">
        <f t="shared" si="364"/>
        <v>0</v>
      </c>
      <c r="CA693" s="293">
        <f t="shared" si="302"/>
        <v>0</v>
      </c>
      <c r="CB693" s="283" t="str">
        <f>IF(CA693=0,"",
IF(SUM($CA$651:CA693)=1,CC693,
IF($CA$771&gt;SUM($CA$651:CA693),_xlfn.CONCAT(", ",CC693),
IF($CA$771=SUM($CA$651:CA693),_xlfn.CONCAT(" y ",CC693)))))</f>
        <v/>
      </c>
      <c r="CC693" s="120" t="s">
        <v>5205</v>
      </c>
      <c r="CD693" s="365">
        <f t="shared" si="385"/>
        <v>0</v>
      </c>
      <c r="CE693" s="366">
        <f t="shared" si="365"/>
        <v>0</v>
      </c>
      <c r="CF693" s="365">
        <f t="shared" si="366"/>
        <v>0</v>
      </c>
      <c r="CG693" s="282">
        <f t="shared" si="324"/>
        <v>0</v>
      </c>
      <c r="CH693" s="283" t="str">
        <f>IF(CG693=0,"",
IF(SUM($CG$651:CG693)=1,CI693,
IF($CG$771&gt;SUM($CG$651:CG693),_xlfn.CONCAT(", ",CI693),
IF($CG$771=SUM($CG$651:CG693),_xlfn.CONCAT(" y ",CI693)))))</f>
        <v/>
      </c>
      <c r="CI693" s="120" t="s">
        <v>5205</v>
      </c>
      <c r="CJ693" s="370">
        <f t="shared" si="367"/>
        <v>0</v>
      </c>
      <c r="CK693" s="371">
        <f t="shared" si="368"/>
        <v>0</v>
      </c>
      <c r="CL693" s="372">
        <f t="shared" si="369"/>
        <v>0</v>
      </c>
      <c r="CM693" s="370">
        <f t="shared" si="370"/>
        <v>0</v>
      </c>
      <c r="CN693" s="371">
        <f t="shared" si="371"/>
        <v>0</v>
      </c>
      <c r="CO693" s="372">
        <f t="shared" si="372"/>
        <v>0</v>
      </c>
      <c r="CP693" s="370">
        <f t="shared" si="373"/>
        <v>0</v>
      </c>
      <c r="CQ693" s="371">
        <f t="shared" si="374"/>
        <v>0</v>
      </c>
      <c r="CR693" s="372">
        <f t="shared" si="375"/>
        <v>0</v>
      </c>
      <c r="CS693" s="370">
        <f t="shared" si="376"/>
        <v>0</v>
      </c>
      <c r="CT693" s="371">
        <f t="shared" si="377"/>
        <v>0</v>
      </c>
      <c r="CU693" s="372">
        <f t="shared" si="378"/>
        <v>0</v>
      </c>
      <c r="CV693" s="370">
        <f t="shared" si="379"/>
        <v>0</v>
      </c>
      <c r="CW693" s="371">
        <f t="shared" si="380"/>
        <v>0</v>
      </c>
      <c r="CX693" s="372">
        <f t="shared" si="381"/>
        <v>0</v>
      </c>
      <c r="CY693" s="370">
        <f t="shared" si="382"/>
        <v>0</v>
      </c>
      <c r="CZ693" s="371">
        <f t="shared" si="383"/>
        <v>0</v>
      </c>
      <c r="DA693" s="372">
        <f t="shared" si="384"/>
        <v>0</v>
      </c>
      <c r="DB693" s="293">
        <f t="shared" si="321"/>
        <v>0</v>
      </c>
      <c r="DC693" s="283" t="str">
        <f>IF(DB693=0,"",
IF(SUM($DB$651:DB693)=1,DD693,
IF($DB$771&gt;SUM($DB$651:DB693),_xlfn.CONCAT(", ",DD693),
IF($DB$771=SUM($DB$651:DB693),_xlfn.CONCAT(" y ",DD693)))))</f>
        <v/>
      </c>
      <c r="DD693" s="52" t="s">
        <v>5205</v>
      </c>
    </row>
    <row r="694" spans="1:108" ht="15" customHeight="1">
      <c r="A694" s="30"/>
      <c r="B694" s="31"/>
      <c r="C694" s="35" t="s">
        <v>5206</v>
      </c>
      <c r="D694" s="800" t="str">
        <f>IF(CNGE_2026_M1_Secc1_Sub1!$D84="","",CNGE_2026_M1_Secc1_Sub1!$D84)</f>
        <v/>
      </c>
      <c r="E694" s="723"/>
      <c r="F694" s="723"/>
      <c r="G694" s="723"/>
      <c r="H694" s="723"/>
      <c r="I694" s="724"/>
      <c r="J694" s="638"/>
      <c r="K694" s="638"/>
      <c r="L694" s="638"/>
      <c r="M694" s="638"/>
      <c r="N694" s="638"/>
      <c r="O694" s="638"/>
      <c r="P694" s="638"/>
      <c r="Q694" s="638"/>
      <c r="R694" s="638"/>
      <c r="S694" s="638"/>
      <c r="T694" s="638"/>
      <c r="U694" s="638"/>
      <c r="V694" s="638"/>
      <c r="W694" s="638"/>
      <c r="X694" s="638"/>
      <c r="Y694" s="638"/>
      <c r="Z694" s="638"/>
      <c r="AA694" s="638"/>
      <c r="AB694" s="638"/>
      <c r="AC694" s="638"/>
      <c r="AD694" s="638"/>
      <c r="AI694">
        <f t="shared" si="326"/>
        <v>0</v>
      </c>
      <c r="AJ694">
        <f t="shared" si="327"/>
        <v>0</v>
      </c>
      <c r="AK694">
        <f t="shared" si="328"/>
        <v>0</v>
      </c>
      <c r="AL694">
        <f t="shared" si="329"/>
        <v>0</v>
      </c>
      <c r="AM694">
        <f t="shared" si="330"/>
        <v>0</v>
      </c>
      <c r="AN694">
        <f t="shared" si="331"/>
        <v>0</v>
      </c>
      <c r="AO694">
        <f t="shared" si="332"/>
        <v>0</v>
      </c>
      <c r="AP694">
        <f t="shared" si="333"/>
        <v>0</v>
      </c>
      <c r="AQ694">
        <f t="shared" si="334"/>
        <v>0</v>
      </c>
      <c r="AR694">
        <f t="shared" si="335"/>
        <v>0</v>
      </c>
      <c r="AS694">
        <f t="shared" si="336"/>
        <v>0</v>
      </c>
      <c r="AT694">
        <f t="shared" si="337"/>
        <v>0</v>
      </c>
      <c r="AU694">
        <f t="shared" si="338"/>
        <v>0</v>
      </c>
      <c r="AV694">
        <f t="shared" si="339"/>
        <v>0</v>
      </c>
      <c r="AW694">
        <f t="shared" si="340"/>
        <v>0</v>
      </c>
      <c r="AX694">
        <f t="shared" si="341"/>
        <v>0</v>
      </c>
      <c r="AY694">
        <f t="shared" si="342"/>
        <v>0</v>
      </c>
      <c r="AZ694">
        <f t="shared" si="343"/>
        <v>0</v>
      </c>
      <c r="BA694">
        <f t="shared" si="344"/>
        <v>0</v>
      </c>
      <c r="BB694">
        <f t="shared" si="345"/>
        <v>0</v>
      </c>
      <c r="BC694">
        <f t="shared" si="346"/>
        <v>0</v>
      </c>
      <c r="BD694">
        <f t="shared" si="347"/>
        <v>0</v>
      </c>
      <c r="BE694">
        <f t="shared" si="348"/>
        <v>0</v>
      </c>
      <c r="BF694">
        <f t="shared" si="349"/>
        <v>0</v>
      </c>
      <c r="BG694">
        <f t="shared" si="350"/>
        <v>0</v>
      </c>
      <c r="BH694">
        <f t="shared" si="351"/>
        <v>0</v>
      </c>
      <c r="BI694">
        <f t="shared" si="352"/>
        <v>0</v>
      </c>
      <c r="BJ694">
        <f t="shared" si="353"/>
        <v>0</v>
      </c>
      <c r="BK694" s="356">
        <f t="shared" si="354"/>
        <v>0</v>
      </c>
      <c r="BL694" s="357">
        <f t="shared" si="355"/>
        <v>0</v>
      </c>
      <c r="BM694" s="358">
        <f t="shared" si="356"/>
        <v>0</v>
      </c>
      <c r="BN694" s="359">
        <f t="shared" si="292"/>
        <v>0</v>
      </c>
      <c r="BO694" s="356">
        <f t="shared" si="357"/>
        <v>0</v>
      </c>
      <c r="BP694" s="357">
        <f t="shared" si="358"/>
        <v>0</v>
      </c>
      <c r="BQ694" s="358">
        <f t="shared" si="359"/>
        <v>0</v>
      </c>
      <c r="BR694" s="359">
        <f t="shared" si="296"/>
        <v>0</v>
      </c>
      <c r="BS694" s="356">
        <f t="shared" si="360"/>
        <v>0</v>
      </c>
      <c r="BT694" s="357">
        <f t="shared" si="361"/>
        <v>0</v>
      </c>
      <c r="BU694" s="358">
        <f t="shared" si="362"/>
        <v>0</v>
      </c>
      <c r="BV694" s="359">
        <f t="shared" si="300"/>
        <v>0</v>
      </c>
      <c r="BW694" s="293">
        <f t="shared" si="363"/>
        <v>0</v>
      </c>
      <c r="BX694" s="352" t="str">
        <f>IF(BW694=0,"",
IF(SUM($BW$651:BW694)=1,BY694,
IF($BW$771&gt;SUM($BW$651:BW694),_xlfn.CONCAT(", ",BY694),
IF($BW$771=SUM($BW$651:BW694),_xlfn.CONCAT(" y ",BY694)))))</f>
        <v/>
      </c>
      <c r="BY694" s="120" t="s">
        <v>5207</v>
      </c>
      <c r="BZ694" s="290">
        <f t="shared" si="364"/>
        <v>0</v>
      </c>
      <c r="CA694" s="293">
        <f t="shared" si="302"/>
        <v>0</v>
      </c>
      <c r="CB694" s="283" t="str">
        <f>IF(CA694=0,"",
IF(SUM($CA$651:CA694)=1,CC694,
IF($CA$771&gt;SUM($CA$651:CA694),_xlfn.CONCAT(", ",CC694),
IF($CA$771=SUM($CA$651:CA694),_xlfn.CONCAT(" y ",CC694)))))</f>
        <v/>
      </c>
      <c r="CC694" s="120" t="s">
        <v>5207</v>
      </c>
      <c r="CD694" s="365">
        <f t="shared" si="385"/>
        <v>0</v>
      </c>
      <c r="CE694" s="366">
        <f t="shared" si="365"/>
        <v>0</v>
      </c>
      <c r="CF694" s="365">
        <f t="shared" si="366"/>
        <v>0</v>
      </c>
      <c r="CG694" s="282">
        <f t="shared" si="324"/>
        <v>0</v>
      </c>
      <c r="CH694" s="283" t="str">
        <f>IF(CG694=0,"",
IF(SUM($CG$651:CG694)=1,CI694,
IF($CG$771&gt;SUM($CG$651:CG694),_xlfn.CONCAT(", ",CI694),
IF($CG$771=SUM($CG$651:CG694),_xlfn.CONCAT(" y ",CI694)))))</f>
        <v/>
      </c>
      <c r="CI694" s="120" t="s">
        <v>5207</v>
      </c>
      <c r="CJ694" s="370">
        <f t="shared" si="367"/>
        <v>0</v>
      </c>
      <c r="CK694" s="371">
        <f t="shared" si="368"/>
        <v>0</v>
      </c>
      <c r="CL694" s="372">
        <f t="shared" si="369"/>
        <v>0</v>
      </c>
      <c r="CM694" s="370">
        <f t="shared" si="370"/>
        <v>0</v>
      </c>
      <c r="CN694" s="371">
        <f t="shared" si="371"/>
        <v>0</v>
      </c>
      <c r="CO694" s="372">
        <f t="shared" si="372"/>
        <v>0</v>
      </c>
      <c r="CP694" s="370">
        <f t="shared" si="373"/>
        <v>0</v>
      </c>
      <c r="CQ694" s="371">
        <f t="shared" si="374"/>
        <v>0</v>
      </c>
      <c r="CR694" s="372">
        <f t="shared" si="375"/>
        <v>0</v>
      </c>
      <c r="CS694" s="370">
        <f t="shared" si="376"/>
        <v>0</v>
      </c>
      <c r="CT694" s="371">
        <f t="shared" si="377"/>
        <v>0</v>
      </c>
      <c r="CU694" s="372">
        <f t="shared" si="378"/>
        <v>0</v>
      </c>
      <c r="CV694" s="370">
        <f t="shared" si="379"/>
        <v>0</v>
      </c>
      <c r="CW694" s="371">
        <f t="shared" si="380"/>
        <v>0</v>
      </c>
      <c r="CX694" s="372">
        <f t="shared" si="381"/>
        <v>0</v>
      </c>
      <c r="CY694" s="370">
        <f t="shared" si="382"/>
        <v>0</v>
      </c>
      <c r="CZ694" s="371">
        <f t="shared" si="383"/>
        <v>0</v>
      </c>
      <c r="DA694" s="372">
        <f t="shared" si="384"/>
        <v>0</v>
      </c>
      <c r="DB694" s="293">
        <f t="shared" si="321"/>
        <v>0</v>
      </c>
      <c r="DC694" s="283" t="str">
        <f>IF(DB694=0,"",
IF(SUM($DB$651:DB694)=1,DD694,
IF($DB$771&gt;SUM($DB$651:DB694),_xlfn.CONCAT(", ",DD694),
IF($DB$771=SUM($DB$651:DB694),_xlfn.CONCAT(" y ",DD694)))))</f>
        <v/>
      </c>
      <c r="DD694" s="52" t="s">
        <v>5207</v>
      </c>
    </row>
    <row r="695" spans="1:108" ht="15" customHeight="1">
      <c r="A695" s="30"/>
      <c r="B695" s="31"/>
      <c r="C695" s="35" t="s">
        <v>5208</v>
      </c>
      <c r="D695" s="800" t="str">
        <f>IF(CNGE_2026_M1_Secc1_Sub1!$D85="","",CNGE_2026_M1_Secc1_Sub1!$D85)</f>
        <v/>
      </c>
      <c r="E695" s="723"/>
      <c r="F695" s="723"/>
      <c r="G695" s="723"/>
      <c r="H695" s="723"/>
      <c r="I695" s="724"/>
      <c r="J695" s="638"/>
      <c r="K695" s="638"/>
      <c r="L695" s="638"/>
      <c r="M695" s="638"/>
      <c r="N695" s="638"/>
      <c r="O695" s="638"/>
      <c r="P695" s="638"/>
      <c r="Q695" s="638"/>
      <c r="R695" s="638"/>
      <c r="S695" s="638"/>
      <c r="T695" s="638"/>
      <c r="U695" s="638"/>
      <c r="V695" s="638"/>
      <c r="W695" s="638"/>
      <c r="X695" s="638"/>
      <c r="Y695" s="638"/>
      <c r="Z695" s="638"/>
      <c r="AA695" s="638"/>
      <c r="AB695" s="638"/>
      <c r="AC695" s="638"/>
      <c r="AD695" s="638"/>
      <c r="AI695">
        <f t="shared" si="326"/>
        <v>0</v>
      </c>
      <c r="AJ695">
        <f t="shared" si="327"/>
        <v>0</v>
      </c>
      <c r="AK695">
        <f t="shared" si="328"/>
        <v>0</v>
      </c>
      <c r="AL695">
        <f t="shared" si="329"/>
        <v>0</v>
      </c>
      <c r="AM695">
        <f t="shared" si="330"/>
        <v>0</v>
      </c>
      <c r="AN695">
        <f t="shared" si="331"/>
        <v>0</v>
      </c>
      <c r="AO695">
        <f t="shared" si="332"/>
        <v>0</v>
      </c>
      <c r="AP695">
        <f t="shared" si="333"/>
        <v>0</v>
      </c>
      <c r="AQ695">
        <f t="shared" si="334"/>
        <v>0</v>
      </c>
      <c r="AR695">
        <f t="shared" si="335"/>
        <v>0</v>
      </c>
      <c r="AS695">
        <f t="shared" si="336"/>
        <v>0</v>
      </c>
      <c r="AT695">
        <f t="shared" si="337"/>
        <v>0</v>
      </c>
      <c r="AU695">
        <f t="shared" si="338"/>
        <v>0</v>
      </c>
      <c r="AV695">
        <f t="shared" si="339"/>
        <v>0</v>
      </c>
      <c r="AW695">
        <f t="shared" si="340"/>
        <v>0</v>
      </c>
      <c r="AX695">
        <f t="shared" si="341"/>
        <v>0</v>
      </c>
      <c r="AY695">
        <f t="shared" si="342"/>
        <v>0</v>
      </c>
      <c r="AZ695">
        <f t="shared" si="343"/>
        <v>0</v>
      </c>
      <c r="BA695">
        <f t="shared" si="344"/>
        <v>0</v>
      </c>
      <c r="BB695">
        <f t="shared" si="345"/>
        <v>0</v>
      </c>
      <c r="BC695">
        <f t="shared" si="346"/>
        <v>0</v>
      </c>
      <c r="BD695">
        <f t="shared" si="347"/>
        <v>0</v>
      </c>
      <c r="BE695">
        <f t="shared" si="348"/>
        <v>0</v>
      </c>
      <c r="BF695">
        <f t="shared" si="349"/>
        <v>0</v>
      </c>
      <c r="BG695">
        <f t="shared" si="350"/>
        <v>0</v>
      </c>
      <c r="BH695">
        <f t="shared" si="351"/>
        <v>0</v>
      </c>
      <c r="BI695">
        <f t="shared" si="352"/>
        <v>0</v>
      </c>
      <c r="BJ695">
        <f t="shared" si="353"/>
        <v>0</v>
      </c>
      <c r="BK695" s="356">
        <f t="shared" si="354"/>
        <v>0</v>
      </c>
      <c r="BL695" s="357">
        <f t="shared" si="355"/>
        <v>0</v>
      </c>
      <c r="BM695" s="358">
        <f t="shared" si="356"/>
        <v>0</v>
      </c>
      <c r="BN695" s="359">
        <f t="shared" si="292"/>
        <v>0</v>
      </c>
      <c r="BO695" s="356">
        <f t="shared" si="357"/>
        <v>0</v>
      </c>
      <c r="BP695" s="357">
        <f t="shared" si="358"/>
        <v>0</v>
      </c>
      <c r="BQ695" s="358">
        <f t="shared" si="359"/>
        <v>0</v>
      </c>
      <c r="BR695" s="359">
        <f t="shared" si="296"/>
        <v>0</v>
      </c>
      <c r="BS695" s="356">
        <f t="shared" si="360"/>
        <v>0</v>
      </c>
      <c r="BT695" s="357">
        <f t="shared" si="361"/>
        <v>0</v>
      </c>
      <c r="BU695" s="358">
        <f t="shared" si="362"/>
        <v>0</v>
      </c>
      <c r="BV695" s="359">
        <f t="shared" si="300"/>
        <v>0</v>
      </c>
      <c r="BW695" s="293">
        <f t="shared" si="363"/>
        <v>0</v>
      </c>
      <c r="BX695" s="352" t="str">
        <f>IF(BW695=0,"",
IF(SUM($BW$651:BW695)=1,BY695,
IF($BW$771&gt;SUM($BW$651:BW695),_xlfn.CONCAT(", ",BY695),
IF($BW$771=SUM($BW$651:BW695),_xlfn.CONCAT(" y ",BY695)))))</f>
        <v/>
      </c>
      <c r="BY695" s="120" t="s">
        <v>5209</v>
      </c>
      <c r="BZ695" s="290">
        <f t="shared" si="364"/>
        <v>0</v>
      </c>
      <c r="CA695" s="293">
        <f t="shared" si="302"/>
        <v>0</v>
      </c>
      <c r="CB695" s="283" t="str">
        <f>IF(CA695=0,"",
IF(SUM($CA$651:CA695)=1,CC695,
IF($CA$771&gt;SUM($CA$651:CA695),_xlfn.CONCAT(", ",CC695),
IF($CA$771=SUM($CA$651:CA695),_xlfn.CONCAT(" y ",CC695)))))</f>
        <v/>
      </c>
      <c r="CC695" s="120" t="s">
        <v>5209</v>
      </c>
      <c r="CD695" s="365">
        <f t="shared" si="385"/>
        <v>0</v>
      </c>
      <c r="CE695" s="366">
        <f t="shared" si="365"/>
        <v>0</v>
      </c>
      <c r="CF695" s="365">
        <f t="shared" si="366"/>
        <v>0</v>
      </c>
      <c r="CG695" s="282">
        <f t="shared" si="324"/>
        <v>0</v>
      </c>
      <c r="CH695" s="283" t="str">
        <f>IF(CG695=0,"",
IF(SUM($CG$651:CG695)=1,CI695,
IF($CG$771&gt;SUM($CG$651:CG695),_xlfn.CONCAT(", ",CI695),
IF($CG$771=SUM($CG$651:CG695),_xlfn.CONCAT(" y ",CI695)))))</f>
        <v/>
      </c>
      <c r="CI695" s="120" t="s">
        <v>5209</v>
      </c>
      <c r="CJ695" s="370">
        <f t="shared" si="367"/>
        <v>0</v>
      </c>
      <c r="CK695" s="371">
        <f t="shared" si="368"/>
        <v>0</v>
      </c>
      <c r="CL695" s="372">
        <f t="shared" si="369"/>
        <v>0</v>
      </c>
      <c r="CM695" s="370">
        <f t="shared" si="370"/>
        <v>0</v>
      </c>
      <c r="CN695" s="371">
        <f t="shared" si="371"/>
        <v>0</v>
      </c>
      <c r="CO695" s="372">
        <f t="shared" si="372"/>
        <v>0</v>
      </c>
      <c r="CP695" s="370">
        <f t="shared" si="373"/>
        <v>0</v>
      </c>
      <c r="CQ695" s="371">
        <f t="shared" si="374"/>
        <v>0</v>
      </c>
      <c r="CR695" s="372">
        <f t="shared" si="375"/>
        <v>0</v>
      </c>
      <c r="CS695" s="370">
        <f t="shared" si="376"/>
        <v>0</v>
      </c>
      <c r="CT695" s="371">
        <f t="shared" si="377"/>
        <v>0</v>
      </c>
      <c r="CU695" s="372">
        <f t="shared" si="378"/>
        <v>0</v>
      </c>
      <c r="CV695" s="370">
        <f t="shared" si="379"/>
        <v>0</v>
      </c>
      <c r="CW695" s="371">
        <f t="shared" si="380"/>
        <v>0</v>
      </c>
      <c r="CX695" s="372">
        <f t="shared" si="381"/>
        <v>0</v>
      </c>
      <c r="CY695" s="370">
        <f t="shared" si="382"/>
        <v>0</v>
      </c>
      <c r="CZ695" s="371">
        <f t="shared" si="383"/>
        <v>0</v>
      </c>
      <c r="DA695" s="372">
        <f t="shared" si="384"/>
        <v>0</v>
      </c>
      <c r="DB695" s="293">
        <f t="shared" si="321"/>
        <v>0</v>
      </c>
      <c r="DC695" s="283" t="str">
        <f>IF(DB695=0,"",
IF(SUM($DB$651:DB695)=1,DD695,
IF($DB$771&gt;SUM($DB$651:DB695),_xlfn.CONCAT(", ",DD695),
IF($DB$771=SUM($DB$651:DB695),_xlfn.CONCAT(" y ",DD695)))))</f>
        <v/>
      </c>
      <c r="DD695" s="52" t="s">
        <v>5209</v>
      </c>
    </row>
    <row r="696" spans="1:108" ht="15" customHeight="1">
      <c r="A696" s="30"/>
      <c r="B696" s="31"/>
      <c r="C696" s="35" t="s">
        <v>5210</v>
      </c>
      <c r="D696" s="800" t="str">
        <f>IF(CNGE_2026_M1_Secc1_Sub1!$D86="","",CNGE_2026_M1_Secc1_Sub1!$D86)</f>
        <v/>
      </c>
      <c r="E696" s="723"/>
      <c r="F696" s="723"/>
      <c r="G696" s="723"/>
      <c r="H696" s="723"/>
      <c r="I696" s="724"/>
      <c r="J696" s="638"/>
      <c r="K696" s="638"/>
      <c r="L696" s="638"/>
      <c r="M696" s="638"/>
      <c r="N696" s="638"/>
      <c r="O696" s="638"/>
      <c r="P696" s="638"/>
      <c r="Q696" s="638"/>
      <c r="R696" s="638"/>
      <c r="S696" s="638"/>
      <c r="T696" s="638"/>
      <c r="U696" s="638"/>
      <c r="V696" s="638"/>
      <c r="W696" s="638"/>
      <c r="X696" s="638"/>
      <c r="Y696" s="638"/>
      <c r="Z696" s="638"/>
      <c r="AA696" s="638"/>
      <c r="AB696" s="638"/>
      <c r="AC696" s="638"/>
      <c r="AD696" s="638"/>
      <c r="AI696">
        <f t="shared" si="326"/>
        <v>0</v>
      </c>
      <c r="AJ696">
        <f t="shared" si="327"/>
        <v>0</v>
      </c>
      <c r="AK696">
        <f t="shared" si="328"/>
        <v>0</v>
      </c>
      <c r="AL696">
        <f t="shared" si="329"/>
        <v>0</v>
      </c>
      <c r="AM696">
        <f t="shared" si="330"/>
        <v>0</v>
      </c>
      <c r="AN696">
        <f t="shared" si="331"/>
        <v>0</v>
      </c>
      <c r="AO696">
        <f t="shared" si="332"/>
        <v>0</v>
      </c>
      <c r="AP696">
        <f t="shared" si="333"/>
        <v>0</v>
      </c>
      <c r="AQ696">
        <f t="shared" si="334"/>
        <v>0</v>
      </c>
      <c r="AR696">
        <f t="shared" si="335"/>
        <v>0</v>
      </c>
      <c r="AS696">
        <f t="shared" si="336"/>
        <v>0</v>
      </c>
      <c r="AT696">
        <f t="shared" si="337"/>
        <v>0</v>
      </c>
      <c r="AU696">
        <f t="shared" si="338"/>
        <v>0</v>
      </c>
      <c r="AV696">
        <f t="shared" si="339"/>
        <v>0</v>
      </c>
      <c r="AW696">
        <f t="shared" si="340"/>
        <v>0</v>
      </c>
      <c r="AX696">
        <f t="shared" si="341"/>
        <v>0</v>
      </c>
      <c r="AY696">
        <f t="shared" si="342"/>
        <v>0</v>
      </c>
      <c r="AZ696">
        <f t="shared" si="343"/>
        <v>0</v>
      </c>
      <c r="BA696">
        <f t="shared" si="344"/>
        <v>0</v>
      </c>
      <c r="BB696">
        <f t="shared" si="345"/>
        <v>0</v>
      </c>
      <c r="BC696">
        <f t="shared" si="346"/>
        <v>0</v>
      </c>
      <c r="BD696">
        <f t="shared" si="347"/>
        <v>0</v>
      </c>
      <c r="BE696">
        <f t="shared" si="348"/>
        <v>0</v>
      </c>
      <c r="BF696">
        <f t="shared" si="349"/>
        <v>0</v>
      </c>
      <c r="BG696">
        <f t="shared" si="350"/>
        <v>0</v>
      </c>
      <c r="BH696">
        <f t="shared" si="351"/>
        <v>0</v>
      </c>
      <c r="BI696">
        <f t="shared" si="352"/>
        <v>0</v>
      </c>
      <c r="BJ696">
        <f t="shared" si="353"/>
        <v>0</v>
      </c>
      <c r="BK696" s="356">
        <f t="shared" si="354"/>
        <v>0</v>
      </c>
      <c r="BL696" s="357">
        <f t="shared" si="355"/>
        <v>0</v>
      </c>
      <c r="BM696" s="358">
        <f t="shared" si="356"/>
        <v>0</v>
      </c>
      <c r="BN696" s="359">
        <f t="shared" si="292"/>
        <v>0</v>
      </c>
      <c r="BO696" s="356">
        <f t="shared" si="357"/>
        <v>0</v>
      </c>
      <c r="BP696" s="357">
        <f t="shared" si="358"/>
        <v>0</v>
      </c>
      <c r="BQ696" s="358">
        <f t="shared" si="359"/>
        <v>0</v>
      </c>
      <c r="BR696" s="359">
        <f t="shared" si="296"/>
        <v>0</v>
      </c>
      <c r="BS696" s="356">
        <f t="shared" si="360"/>
        <v>0</v>
      </c>
      <c r="BT696" s="357">
        <f t="shared" si="361"/>
        <v>0</v>
      </c>
      <c r="BU696" s="358">
        <f t="shared" si="362"/>
        <v>0</v>
      </c>
      <c r="BV696" s="359">
        <f t="shared" si="300"/>
        <v>0</v>
      </c>
      <c r="BW696" s="293">
        <f t="shared" si="363"/>
        <v>0</v>
      </c>
      <c r="BX696" s="352" t="str">
        <f>IF(BW696=0,"",
IF(SUM($BW$651:BW696)=1,BY696,
IF($BW$771&gt;SUM($BW$651:BW696),_xlfn.CONCAT(", ",BY696),
IF($BW$771=SUM($BW$651:BW696),_xlfn.CONCAT(" y ",BY696)))))</f>
        <v/>
      </c>
      <c r="BY696" s="120" t="s">
        <v>5211</v>
      </c>
      <c r="BZ696" s="290">
        <f t="shared" si="364"/>
        <v>0</v>
      </c>
      <c r="CA696" s="293">
        <f t="shared" si="302"/>
        <v>0</v>
      </c>
      <c r="CB696" s="283" t="str">
        <f>IF(CA696=0,"",
IF(SUM($CA$651:CA696)=1,CC696,
IF($CA$771&gt;SUM($CA$651:CA696),_xlfn.CONCAT(", ",CC696),
IF($CA$771=SUM($CA$651:CA696),_xlfn.CONCAT(" y ",CC696)))))</f>
        <v/>
      </c>
      <c r="CC696" s="120" t="s">
        <v>5211</v>
      </c>
      <c r="CD696" s="365">
        <f t="shared" si="385"/>
        <v>0</v>
      </c>
      <c r="CE696" s="366">
        <f t="shared" si="365"/>
        <v>0</v>
      </c>
      <c r="CF696" s="365">
        <f t="shared" si="366"/>
        <v>0</v>
      </c>
      <c r="CG696" s="282">
        <f t="shared" si="324"/>
        <v>0</v>
      </c>
      <c r="CH696" s="283" t="str">
        <f>IF(CG696=0,"",
IF(SUM($CG$651:CG696)=1,CI696,
IF($CG$771&gt;SUM($CG$651:CG696),_xlfn.CONCAT(", ",CI696),
IF($CG$771=SUM($CG$651:CG696),_xlfn.CONCAT(" y ",CI696)))))</f>
        <v/>
      </c>
      <c r="CI696" s="120" t="s">
        <v>5211</v>
      </c>
      <c r="CJ696" s="370">
        <f t="shared" si="367"/>
        <v>0</v>
      </c>
      <c r="CK696" s="371">
        <f t="shared" si="368"/>
        <v>0</v>
      </c>
      <c r="CL696" s="372">
        <f t="shared" si="369"/>
        <v>0</v>
      </c>
      <c r="CM696" s="370">
        <f t="shared" si="370"/>
        <v>0</v>
      </c>
      <c r="CN696" s="371">
        <f t="shared" si="371"/>
        <v>0</v>
      </c>
      <c r="CO696" s="372">
        <f t="shared" si="372"/>
        <v>0</v>
      </c>
      <c r="CP696" s="370">
        <f t="shared" si="373"/>
        <v>0</v>
      </c>
      <c r="CQ696" s="371">
        <f t="shared" si="374"/>
        <v>0</v>
      </c>
      <c r="CR696" s="372">
        <f t="shared" si="375"/>
        <v>0</v>
      </c>
      <c r="CS696" s="370">
        <f t="shared" si="376"/>
        <v>0</v>
      </c>
      <c r="CT696" s="371">
        <f t="shared" si="377"/>
        <v>0</v>
      </c>
      <c r="CU696" s="372">
        <f t="shared" si="378"/>
        <v>0</v>
      </c>
      <c r="CV696" s="370">
        <f t="shared" si="379"/>
        <v>0</v>
      </c>
      <c r="CW696" s="371">
        <f t="shared" si="380"/>
        <v>0</v>
      </c>
      <c r="CX696" s="372">
        <f t="shared" si="381"/>
        <v>0</v>
      </c>
      <c r="CY696" s="370">
        <f t="shared" si="382"/>
        <v>0</v>
      </c>
      <c r="CZ696" s="371">
        <f t="shared" si="383"/>
        <v>0</v>
      </c>
      <c r="DA696" s="372">
        <f t="shared" si="384"/>
        <v>0</v>
      </c>
      <c r="DB696" s="293">
        <f t="shared" si="321"/>
        <v>0</v>
      </c>
      <c r="DC696" s="283" t="str">
        <f>IF(DB696=0,"",
IF(SUM($DB$651:DB696)=1,DD696,
IF($DB$771&gt;SUM($DB$651:DB696),_xlfn.CONCAT(", ",DD696),
IF($DB$771=SUM($DB$651:DB696),_xlfn.CONCAT(" y ",DD696)))))</f>
        <v/>
      </c>
      <c r="DD696" s="52" t="s">
        <v>5211</v>
      </c>
    </row>
    <row r="697" spans="1:108" ht="15" customHeight="1">
      <c r="A697" s="30"/>
      <c r="B697" s="31"/>
      <c r="C697" s="35" t="s">
        <v>5212</v>
      </c>
      <c r="D697" s="800" t="str">
        <f>IF(CNGE_2026_M1_Secc1_Sub1!$D87="","",CNGE_2026_M1_Secc1_Sub1!$D87)</f>
        <v/>
      </c>
      <c r="E697" s="723"/>
      <c r="F697" s="723"/>
      <c r="G697" s="723"/>
      <c r="H697" s="723"/>
      <c r="I697" s="724"/>
      <c r="J697" s="638"/>
      <c r="K697" s="638"/>
      <c r="L697" s="638"/>
      <c r="M697" s="638"/>
      <c r="N697" s="638"/>
      <c r="O697" s="638"/>
      <c r="P697" s="638"/>
      <c r="Q697" s="638"/>
      <c r="R697" s="638"/>
      <c r="S697" s="638"/>
      <c r="T697" s="638"/>
      <c r="U697" s="638"/>
      <c r="V697" s="638"/>
      <c r="W697" s="638"/>
      <c r="X697" s="638"/>
      <c r="Y697" s="638"/>
      <c r="Z697" s="638"/>
      <c r="AA697" s="638"/>
      <c r="AB697" s="638"/>
      <c r="AC697" s="638"/>
      <c r="AD697" s="638"/>
      <c r="AI697">
        <f t="shared" si="326"/>
        <v>0</v>
      </c>
      <c r="AJ697">
        <f t="shared" si="327"/>
        <v>0</v>
      </c>
      <c r="AK697">
        <f t="shared" si="328"/>
        <v>0</v>
      </c>
      <c r="AL697">
        <f t="shared" si="329"/>
        <v>0</v>
      </c>
      <c r="AM697">
        <f t="shared" si="330"/>
        <v>0</v>
      </c>
      <c r="AN697">
        <f t="shared" si="331"/>
        <v>0</v>
      </c>
      <c r="AO697">
        <f t="shared" si="332"/>
        <v>0</v>
      </c>
      <c r="AP697">
        <f t="shared" si="333"/>
        <v>0</v>
      </c>
      <c r="AQ697">
        <f t="shared" si="334"/>
        <v>0</v>
      </c>
      <c r="AR697">
        <f t="shared" si="335"/>
        <v>0</v>
      </c>
      <c r="AS697">
        <f t="shared" si="336"/>
        <v>0</v>
      </c>
      <c r="AT697">
        <f t="shared" si="337"/>
        <v>0</v>
      </c>
      <c r="AU697">
        <f t="shared" si="338"/>
        <v>0</v>
      </c>
      <c r="AV697">
        <f t="shared" si="339"/>
        <v>0</v>
      </c>
      <c r="AW697">
        <f t="shared" si="340"/>
        <v>0</v>
      </c>
      <c r="AX697">
        <f t="shared" si="341"/>
        <v>0</v>
      </c>
      <c r="AY697">
        <f t="shared" si="342"/>
        <v>0</v>
      </c>
      <c r="AZ697">
        <f t="shared" si="343"/>
        <v>0</v>
      </c>
      <c r="BA697">
        <f t="shared" si="344"/>
        <v>0</v>
      </c>
      <c r="BB697">
        <f t="shared" si="345"/>
        <v>0</v>
      </c>
      <c r="BC697">
        <f t="shared" si="346"/>
        <v>0</v>
      </c>
      <c r="BD697">
        <f t="shared" si="347"/>
        <v>0</v>
      </c>
      <c r="BE697">
        <f t="shared" si="348"/>
        <v>0</v>
      </c>
      <c r="BF697">
        <f t="shared" si="349"/>
        <v>0</v>
      </c>
      <c r="BG697">
        <f t="shared" si="350"/>
        <v>0</v>
      </c>
      <c r="BH697">
        <f t="shared" si="351"/>
        <v>0</v>
      </c>
      <c r="BI697">
        <f t="shared" si="352"/>
        <v>0</v>
      </c>
      <c r="BJ697">
        <f t="shared" si="353"/>
        <v>0</v>
      </c>
      <c r="BK697" s="356">
        <f t="shared" si="354"/>
        <v>0</v>
      </c>
      <c r="BL697" s="357">
        <f t="shared" si="355"/>
        <v>0</v>
      </c>
      <c r="BM697" s="358">
        <f t="shared" si="356"/>
        <v>0</v>
      </c>
      <c r="BN697" s="359">
        <f t="shared" si="292"/>
        <v>0</v>
      </c>
      <c r="BO697" s="356">
        <f t="shared" si="357"/>
        <v>0</v>
      </c>
      <c r="BP697" s="357">
        <f t="shared" si="358"/>
        <v>0</v>
      </c>
      <c r="BQ697" s="358">
        <f t="shared" si="359"/>
        <v>0</v>
      </c>
      <c r="BR697" s="359">
        <f t="shared" si="296"/>
        <v>0</v>
      </c>
      <c r="BS697" s="356">
        <f t="shared" si="360"/>
        <v>0</v>
      </c>
      <c r="BT697" s="357">
        <f t="shared" si="361"/>
        <v>0</v>
      </c>
      <c r="BU697" s="358">
        <f t="shared" si="362"/>
        <v>0</v>
      </c>
      <c r="BV697" s="359">
        <f t="shared" si="300"/>
        <v>0</v>
      </c>
      <c r="BW697" s="293">
        <f t="shared" si="363"/>
        <v>0</v>
      </c>
      <c r="BX697" s="352" t="str">
        <f>IF(BW697=0,"",
IF(SUM($BW$651:BW697)=1,BY697,
IF($BW$771&gt;SUM($BW$651:BW697),_xlfn.CONCAT(", ",BY697),
IF($BW$771=SUM($BW$651:BW697),_xlfn.CONCAT(" y ",BY697)))))</f>
        <v/>
      </c>
      <c r="BY697" s="120" t="s">
        <v>5213</v>
      </c>
      <c r="BZ697" s="290">
        <f t="shared" si="364"/>
        <v>0</v>
      </c>
      <c r="CA697" s="293">
        <f t="shared" si="302"/>
        <v>0</v>
      </c>
      <c r="CB697" s="283" t="str">
        <f>IF(CA697=0,"",
IF(SUM($CA$651:CA697)=1,CC697,
IF($CA$771&gt;SUM($CA$651:CA697),_xlfn.CONCAT(", ",CC697),
IF($CA$771=SUM($CA$651:CA697),_xlfn.CONCAT(" y ",CC697)))))</f>
        <v/>
      </c>
      <c r="CC697" s="120" t="s">
        <v>5213</v>
      </c>
      <c r="CD697" s="365">
        <f t="shared" si="385"/>
        <v>0</v>
      </c>
      <c r="CE697" s="366">
        <f t="shared" si="365"/>
        <v>0</v>
      </c>
      <c r="CF697" s="365">
        <f t="shared" si="366"/>
        <v>0</v>
      </c>
      <c r="CG697" s="282">
        <f t="shared" si="324"/>
        <v>0</v>
      </c>
      <c r="CH697" s="283" t="str">
        <f>IF(CG697=0,"",
IF(SUM($CG$651:CG697)=1,CI697,
IF($CG$771&gt;SUM($CG$651:CG697),_xlfn.CONCAT(", ",CI697),
IF($CG$771=SUM($CG$651:CG697),_xlfn.CONCAT(" y ",CI697)))))</f>
        <v/>
      </c>
      <c r="CI697" s="120" t="s">
        <v>5213</v>
      </c>
      <c r="CJ697" s="370">
        <f t="shared" si="367"/>
        <v>0</v>
      </c>
      <c r="CK697" s="371">
        <f t="shared" si="368"/>
        <v>0</v>
      </c>
      <c r="CL697" s="372">
        <f t="shared" si="369"/>
        <v>0</v>
      </c>
      <c r="CM697" s="370">
        <f t="shared" si="370"/>
        <v>0</v>
      </c>
      <c r="CN697" s="371">
        <f t="shared" si="371"/>
        <v>0</v>
      </c>
      <c r="CO697" s="372">
        <f t="shared" si="372"/>
        <v>0</v>
      </c>
      <c r="CP697" s="370">
        <f t="shared" si="373"/>
        <v>0</v>
      </c>
      <c r="CQ697" s="371">
        <f t="shared" si="374"/>
        <v>0</v>
      </c>
      <c r="CR697" s="372">
        <f t="shared" si="375"/>
        <v>0</v>
      </c>
      <c r="CS697" s="370">
        <f t="shared" si="376"/>
        <v>0</v>
      </c>
      <c r="CT697" s="371">
        <f t="shared" si="377"/>
        <v>0</v>
      </c>
      <c r="CU697" s="372">
        <f t="shared" si="378"/>
        <v>0</v>
      </c>
      <c r="CV697" s="370">
        <f t="shared" si="379"/>
        <v>0</v>
      </c>
      <c r="CW697" s="371">
        <f t="shared" si="380"/>
        <v>0</v>
      </c>
      <c r="CX697" s="372">
        <f t="shared" si="381"/>
        <v>0</v>
      </c>
      <c r="CY697" s="370">
        <f t="shared" si="382"/>
        <v>0</v>
      </c>
      <c r="CZ697" s="371">
        <f t="shared" si="383"/>
        <v>0</v>
      </c>
      <c r="DA697" s="372">
        <f t="shared" si="384"/>
        <v>0</v>
      </c>
      <c r="DB697" s="293">
        <f t="shared" si="321"/>
        <v>0</v>
      </c>
      <c r="DC697" s="283" t="str">
        <f>IF(DB697=0,"",
IF(SUM($DB$651:DB697)=1,DD697,
IF($DB$771&gt;SUM($DB$651:DB697),_xlfn.CONCAT(", ",DD697),
IF($DB$771=SUM($DB$651:DB697),_xlfn.CONCAT(" y ",DD697)))))</f>
        <v/>
      </c>
      <c r="DD697" s="52" t="s">
        <v>5213</v>
      </c>
    </row>
    <row r="698" spans="1:108" ht="15" customHeight="1">
      <c r="A698" s="30"/>
      <c r="B698" s="31"/>
      <c r="C698" s="35" t="s">
        <v>5214</v>
      </c>
      <c r="D698" s="800" t="str">
        <f>IF(CNGE_2026_M1_Secc1_Sub1!$D88="","",CNGE_2026_M1_Secc1_Sub1!$D88)</f>
        <v/>
      </c>
      <c r="E698" s="723"/>
      <c r="F698" s="723"/>
      <c r="G698" s="723"/>
      <c r="H698" s="723"/>
      <c r="I698" s="724"/>
      <c r="J698" s="638"/>
      <c r="K698" s="638"/>
      <c r="L698" s="638"/>
      <c r="M698" s="638"/>
      <c r="N698" s="638"/>
      <c r="O698" s="638"/>
      <c r="P698" s="638"/>
      <c r="Q698" s="638"/>
      <c r="R698" s="638"/>
      <c r="S698" s="638"/>
      <c r="T698" s="638"/>
      <c r="U698" s="638"/>
      <c r="V698" s="638"/>
      <c r="W698" s="638"/>
      <c r="X698" s="638"/>
      <c r="Y698" s="638"/>
      <c r="Z698" s="638"/>
      <c r="AA698" s="638"/>
      <c r="AB698" s="638"/>
      <c r="AC698" s="638"/>
      <c r="AD698" s="638"/>
      <c r="AI698">
        <f t="shared" si="326"/>
        <v>0</v>
      </c>
      <c r="AJ698">
        <f t="shared" si="327"/>
        <v>0</v>
      </c>
      <c r="AK698">
        <f t="shared" si="328"/>
        <v>0</v>
      </c>
      <c r="AL698">
        <f t="shared" si="329"/>
        <v>0</v>
      </c>
      <c r="AM698">
        <f t="shared" si="330"/>
        <v>0</v>
      </c>
      <c r="AN698">
        <f t="shared" si="331"/>
        <v>0</v>
      </c>
      <c r="AO698">
        <f t="shared" si="332"/>
        <v>0</v>
      </c>
      <c r="AP698">
        <f t="shared" si="333"/>
        <v>0</v>
      </c>
      <c r="AQ698">
        <f t="shared" si="334"/>
        <v>0</v>
      </c>
      <c r="AR698">
        <f t="shared" si="335"/>
        <v>0</v>
      </c>
      <c r="AS698">
        <f t="shared" si="336"/>
        <v>0</v>
      </c>
      <c r="AT698">
        <f t="shared" si="337"/>
        <v>0</v>
      </c>
      <c r="AU698">
        <f t="shared" si="338"/>
        <v>0</v>
      </c>
      <c r="AV698">
        <f t="shared" si="339"/>
        <v>0</v>
      </c>
      <c r="AW698">
        <f t="shared" si="340"/>
        <v>0</v>
      </c>
      <c r="AX698">
        <f t="shared" si="341"/>
        <v>0</v>
      </c>
      <c r="AY698">
        <f t="shared" si="342"/>
        <v>0</v>
      </c>
      <c r="AZ698">
        <f t="shared" si="343"/>
        <v>0</v>
      </c>
      <c r="BA698">
        <f t="shared" si="344"/>
        <v>0</v>
      </c>
      <c r="BB698">
        <f t="shared" si="345"/>
        <v>0</v>
      </c>
      <c r="BC698">
        <f t="shared" si="346"/>
        <v>0</v>
      </c>
      <c r="BD698">
        <f t="shared" si="347"/>
        <v>0</v>
      </c>
      <c r="BE698">
        <f t="shared" si="348"/>
        <v>0</v>
      </c>
      <c r="BF698">
        <f t="shared" si="349"/>
        <v>0</v>
      </c>
      <c r="BG698">
        <f t="shared" si="350"/>
        <v>0</v>
      </c>
      <c r="BH698">
        <f t="shared" si="351"/>
        <v>0</v>
      </c>
      <c r="BI698">
        <f t="shared" si="352"/>
        <v>0</v>
      </c>
      <c r="BJ698">
        <f t="shared" si="353"/>
        <v>0</v>
      </c>
      <c r="BK698" s="356">
        <f t="shared" si="354"/>
        <v>0</v>
      </c>
      <c r="BL698" s="357">
        <f t="shared" si="355"/>
        <v>0</v>
      </c>
      <c r="BM698" s="358">
        <f t="shared" si="356"/>
        <v>0</v>
      </c>
      <c r="BN698" s="359">
        <f t="shared" si="292"/>
        <v>0</v>
      </c>
      <c r="BO698" s="356">
        <f t="shared" si="357"/>
        <v>0</v>
      </c>
      <c r="BP698" s="357">
        <f t="shared" si="358"/>
        <v>0</v>
      </c>
      <c r="BQ698" s="358">
        <f t="shared" si="359"/>
        <v>0</v>
      </c>
      <c r="BR698" s="359">
        <f t="shared" si="296"/>
        <v>0</v>
      </c>
      <c r="BS698" s="356">
        <f t="shared" si="360"/>
        <v>0</v>
      </c>
      <c r="BT698" s="357">
        <f t="shared" si="361"/>
        <v>0</v>
      </c>
      <c r="BU698" s="358">
        <f t="shared" si="362"/>
        <v>0</v>
      </c>
      <c r="BV698" s="359">
        <f t="shared" si="300"/>
        <v>0</v>
      </c>
      <c r="BW698" s="293">
        <f t="shared" si="363"/>
        <v>0</v>
      </c>
      <c r="BX698" s="352" t="str">
        <f>IF(BW698=0,"",
IF(SUM($BW$651:BW698)=1,BY698,
IF($BW$771&gt;SUM($BW$651:BW698),_xlfn.CONCAT(", ",BY698),
IF($BW$771=SUM($BW$651:BW698),_xlfn.CONCAT(" y ",BY698)))))</f>
        <v/>
      </c>
      <c r="BY698" s="120" t="s">
        <v>5215</v>
      </c>
      <c r="BZ698" s="290">
        <f t="shared" si="364"/>
        <v>0</v>
      </c>
      <c r="CA698" s="293">
        <f t="shared" si="302"/>
        <v>0</v>
      </c>
      <c r="CB698" s="283" t="str">
        <f>IF(CA698=0,"",
IF(SUM($CA$651:CA698)=1,CC698,
IF($CA$771&gt;SUM($CA$651:CA698),_xlfn.CONCAT(", ",CC698),
IF($CA$771=SUM($CA$651:CA698),_xlfn.CONCAT(" y ",CC698)))))</f>
        <v/>
      </c>
      <c r="CC698" s="120" t="s">
        <v>5215</v>
      </c>
      <c r="CD698" s="365">
        <f t="shared" si="385"/>
        <v>0</v>
      </c>
      <c r="CE698" s="366">
        <f t="shared" si="365"/>
        <v>0</v>
      </c>
      <c r="CF698" s="365">
        <f t="shared" si="366"/>
        <v>0</v>
      </c>
      <c r="CG698" s="282">
        <f t="shared" si="324"/>
        <v>0</v>
      </c>
      <c r="CH698" s="283" t="str">
        <f>IF(CG698=0,"",
IF(SUM($CG$651:CG698)=1,CI698,
IF($CG$771&gt;SUM($CG$651:CG698),_xlfn.CONCAT(", ",CI698),
IF($CG$771=SUM($CG$651:CG698),_xlfn.CONCAT(" y ",CI698)))))</f>
        <v/>
      </c>
      <c r="CI698" s="120" t="s">
        <v>5215</v>
      </c>
      <c r="CJ698" s="370">
        <f t="shared" si="367"/>
        <v>0</v>
      </c>
      <c r="CK698" s="371">
        <f t="shared" si="368"/>
        <v>0</v>
      </c>
      <c r="CL698" s="372">
        <f t="shared" si="369"/>
        <v>0</v>
      </c>
      <c r="CM698" s="370">
        <f t="shared" si="370"/>
        <v>0</v>
      </c>
      <c r="CN698" s="371">
        <f t="shared" si="371"/>
        <v>0</v>
      </c>
      <c r="CO698" s="372">
        <f t="shared" si="372"/>
        <v>0</v>
      </c>
      <c r="CP698" s="370">
        <f t="shared" si="373"/>
        <v>0</v>
      </c>
      <c r="CQ698" s="371">
        <f t="shared" si="374"/>
        <v>0</v>
      </c>
      <c r="CR698" s="372">
        <f t="shared" si="375"/>
        <v>0</v>
      </c>
      <c r="CS698" s="370">
        <f t="shared" si="376"/>
        <v>0</v>
      </c>
      <c r="CT698" s="371">
        <f t="shared" si="377"/>
        <v>0</v>
      </c>
      <c r="CU698" s="372">
        <f t="shared" si="378"/>
        <v>0</v>
      </c>
      <c r="CV698" s="370">
        <f t="shared" si="379"/>
        <v>0</v>
      </c>
      <c r="CW698" s="371">
        <f t="shared" si="380"/>
        <v>0</v>
      </c>
      <c r="CX698" s="372">
        <f t="shared" si="381"/>
        <v>0</v>
      </c>
      <c r="CY698" s="370">
        <f t="shared" si="382"/>
        <v>0</v>
      </c>
      <c r="CZ698" s="371">
        <f t="shared" si="383"/>
        <v>0</v>
      </c>
      <c r="DA698" s="372">
        <f t="shared" si="384"/>
        <v>0</v>
      </c>
      <c r="DB698" s="293">
        <f t="shared" si="321"/>
        <v>0</v>
      </c>
      <c r="DC698" s="283" t="str">
        <f>IF(DB698=0,"",
IF(SUM($DB$651:DB698)=1,DD698,
IF($DB$771&gt;SUM($DB$651:DB698),_xlfn.CONCAT(", ",DD698),
IF($DB$771=SUM($DB$651:DB698),_xlfn.CONCAT(" y ",DD698)))))</f>
        <v/>
      </c>
      <c r="DD698" s="52" t="s">
        <v>5215</v>
      </c>
    </row>
    <row r="699" spans="1:108" ht="15" customHeight="1">
      <c r="A699" s="30"/>
      <c r="B699" s="31"/>
      <c r="C699" s="35" t="s">
        <v>5216</v>
      </c>
      <c r="D699" s="800" t="str">
        <f>IF(CNGE_2026_M1_Secc1_Sub1!$D89="","",CNGE_2026_M1_Secc1_Sub1!$D89)</f>
        <v/>
      </c>
      <c r="E699" s="723"/>
      <c r="F699" s="723"/>
      <c r="G699" s="723"/>
      <c r="H699" s="723"/>
      <c r="I699" s="724"/>
      <c r="J699" s="638"/>
      <c r="K699" s="638"/>
      <c r="L699" s="638"/>
      <c r="M699" s="638"/>
      <c r="N699" s="638"/>
      <c r="O699" s="638"/>
      <c r="P699" s="638"/>
      <c r="Q699" s="638"/>
      <c r="R699" s="638"/>
      <c r="S699" s="638"/>
      <c r="T699" s="638"/>
      <c r="U699" s="638"/>
      <c r="V699" s="638"/>
      <c r="W699" s="638"/>
      <c r="X699" s="638"/>
      <c r="Y699" s="638"/>
      <c r="Z699" s="638"/>
      <c r="AA699" s="638"/>
      <c r="AB699" s="638"/>
      <c r="AC699" s="638"/>
      <c r="AD699" s="638"/>
      <c r="AI699">
        <f t="shared" si="326"/>
        <v>0</v>
      </c>
      <c r="AJ699">
        <f t="shared" si="327"/>
        <v>0</v>
      </c>
      <c r="AK699">
        <f t="shared" si="328"/>
        <v>0</v>
      </c>
      <c r="AL699">
        <f t="shared" si="329"/>
        <v>0</v>
      </c>
      <c r="AM699">
        <f t="shared" si="330"/>
        <v>0</v>
      </c>
      <c r="AN699">
        <f t="shared" si="331"/>
        <v>0</v>
      </c>
      <c r="AO699">
        <f t="shared" si="332"/>
        <v>0</v>
      </c>
      <c r="AP699">
        <f t="shared" si="333"/>
        <v>0</v>
      </c>
      <c r="AQ699">
        <f t="shared" si="334"/>
        <v>0</v>
      </c>
      <c r="AR699">
        <f t="shared" si="335"/>
        <v>0</v>
      </c>
      <c r="AS699">
        <f t="shared" si="336"/>
        <v>0</v>
      </c>
      <c r="AT699">
        <f t="shared" si="337"/>
        <v>0</v>
      </c>
      <c r="AU699">
        <f t="shared" si="338"/>
        <v>0</v>
      </c>
      <c r="AV699">
        <f t="shared" si="339"/>
        <v>0</v>
      </c>
      <c r="AW699">
        <f t="shared" si="340"/>
        <v>0</v>
      </c>
      <c r="AX699">
        <f t="shared" si="341"/>
        <v>0</v>
      </c>
      <c r="AY699">
        <f t="shared" si="342"/>
        <v>0</v>
      </c>
      <c r="AZ699">
        <f t="shared" si="343"/>
        <v>0</v>
      </c>
      <c r="BA699">
        <f t="shared" si="344"/>
        <v>0</v>
      </c>
      <c r="BB699">
        <f t="shared" si="345"/>
        <v>0</v>
      </c>
      <c r="BC699">
        <f t="shared" si="346"/>
        <v>0</v>
      </c>
      <c r="BD699">
        <f t="shared" si="347"/>
        <v>0</v>
      </c>
      <c r="BE699">
        <f t="shared" si="348"/>
        <v>0</v>
      </c>
      <c r="BF699">
        <f t="shared" si="349"/>
        <v>0</v>
      </c>
      <c r="BG699">
        <f t="shared" si="350"/>
        <v>0</v>
      </c>
      <c r="BH699">
        <f t="shared" si="351"/>
        <v>0</v>
      </c>
      <c r="BI699">
        <f t="shared" si="352"/>
        <v>0</v>
      </c>
      <c r="BJ699">
        <f t="shared" si="353"/>
        <v>0</v>
      </c>
      <c r="BK699" s="356">
        <f t="shared" si="354"/>
        <v>0</v>
      </c>
      <c r="BL699" s="357">
        <f t="shared" si="355"/>
        <v>0</v>
      </c>
      <c r="BM699" s="358">
        <f t="shared" si="356"/>
        <v>0</v>
      </c>
      <c r="BN699" s="359">
        <f t="shared" si="292"/>
        <v>0</v>
      </c>
      <c r="BO699" s="356">
        <f t="shared" si="357"/>
        <v>0</v>
      </c>
      <c r="BP699" s="357">
        <f t="shared" si="358"/>
        <v>0</v>
      </c>
      <c r="BQ699" s="358">
        <f t="shared" si="359"/>
        <v>0</v>
      </c>
      <c r="BR699" s="359">
        <f t="shared" si="296"/>
        <v>0</v>
      </c>
      <c r="BS699" s="356">
        <f t="shared" si="360"/>
        <v>0</v>
      </c>
      <c r="BT699" s="357">
        <f t="shared" si="361"/>
        <v>0</v>
      </c>
      <c r="BU699" s="358">
        <f t="shared" si="362"/>
        <v>0</v>
      </c>
      <c r="BV699" s="359">
        <f t="shared" si="300"/>
        <v>0</v>
      </c>
      <c r="BW699" s="293">
        <f t="shared" si="363"/>
        <v>0</v>
      </c>
      <c r="BX699" s="352" t="str">
        <f>IF(BW699=0,"",
IF(SUM($BW$651:BW699)=1,BY699,
IF($BW$771&gt;SUM($BW$651:BW699),_xlfn.CONCAT(", ",BY699),
IF($BW$771=SUM($BW$651:BW699),_xlfn.CONCAT(" y ",BY699)))))</f>
        <v/>
      </c>
      <c r="BY699" s="120" t="s">
        <v>5217</v>
      </c>
      <c r="BZ699" s="290">
        <f t="shared" si="364"/>
        <v>0</v>
      </c>
      <c r="CA699" s="293">
        <f t="shared" si="302"/>
        <v>0</v>
      </c>
      <c r="CB699" s="283" t="str">
        <f>IF(CA699=0,"",
IF(SUM($CA$651:CA699)=1,CC699,
IF($CA$771&gt;SUM($CA$651:CA699),_xlfn.CONCAT(", ",CC699),
IF($CA$771=SUM($CA$651:CA699),_xlfn.CONCAT(" y ",CC699)))))</f>
        <v/>
      </c>
      <c r="CC699" s="120" t="s">
        <v>5217</v>
      </c>
      <c r="CD699" s="365">
        <f t="shared" si="385"/>
        <v>0</v>
      </c>
      <c r="CE699" s="366">
        <f t="shared" si="365"/>
        <v>0</v>
      </c>
      <c r="CF699" s="365">
        <f t="shared" si="366"/>
        <v>0</v>
      </c>
      <c r="CG699" s="282">
        <f t="shared" si="324"/>
        <v>0</v>
      </c>
      <c r="CH699" s="283" t="str">
        <f>IF(CG699=0,"",
IF(SUM($CG$651:CG699)=1,CI699,
IF($CG$771&gt;SUM($CG$651:CG699),_xlfn.CONCAT(", ",CI699),
IF($CG$771=SUM($CG$651:CG699),_xlfn.CONCAT(" y ",CI699)))))</f>
        <v/>
      </c>
      <c r="CI699" s="120" t="s">
        <v>5217</v>
      </c>
      <c r="CJ699" s="370">
        <f t="shared" si="367"/>
        <v>0</v>
      </c>
      <c r="CK699" s="371">
        <f t="shared" si="368"/>
        <v>0</v>
      </c>
      <c r="CL699" s="372">
        <f t="shared" si="369"/>
        <v>0</v>
      </c>
      <c r="CM699" s="370">
        <f t="shared" si="370"/>
        <v>0</v>
      </c>
      <c r="CN699" s="371">
        <f t="shared" si="371"/>
        <v>0</v>
      </c>
      <c r="CO699" s="372">
        <f t="shared" si="372"/>
        <v>0</v>
      </c>
      <c r="CP699" s="370">
        <f t="shared" si="373"/>
        <v>0</v>
      </c>
      <c r="CQ699" s="371">
        <f t="shared" si="374"/>
        <v>0</v>
      </c>
      <c r="CR699" s="372">
        <f t="shared" si="375"/>
        <v>0</v>
      </c>
      <c r="CS699" s="370">
        <f t="shared" si="376"/>
        <v>0</v>
      </c>
      <c r="CT699" s="371">
        <f t="shared" si="377"/>
        <v>0</v>
      </c>
      <c r="CU699" s="372">
        <f t="shared" si="378"/>
        <v>0</v>
      </c>
      <c r="CV699" s="370">
        <f t="shared" si="379"/>
        <v>0</v>
      </c>
      <c r="CW699" s="371">
        <f t="shared" si="380"/>
        <v>0</v>
      </c>
      <c r="CX699" s="372">
        <f t="shared" si="381"/>
        <v>0</v>
      </c>
      <c r="CY699" s="370">
        <f t="shared" si="382"/>
        <v>0</v>
      </c>
      <c r="CZ699" s="371">
        <f t="shared" si="383"/>
        <v>0</v>
      </c>
      <c r="DA699" s="372">
        <f t="shared" si="384"/>
        <v>0</v>
      </c>
      <c r="DB699" s="293">
        <f t="shared" si="321"/>
        <v>0</v>
      </c>
      <c r="DC699" s="283" t="str">
        <f>IF(DB699=0,"",
IF(SUM($DB$651:DB699)=1,DD699,
IF($DB$771&gt;SUM($DB$651:DB699),_xlfn.CONCAT(", ",DD699),
IF($DB$771=SUM($DB$651:DB699),_xlfn.CONCAT(" y ",DD699)))))</f>
        <v/>
      </c>
      <c r="DD699" s="52" t="s">
        <v>5217</v>
      </c>
    </row>
    <row r="700" spans="1:108" ht="15" customHeight="1">
      <c r="A700" s="30"/>
      <c r="B700" s="31"/>
      <c r="C700" s="35" t="s">
        <v>5218</v>
      </c>
      <c r="D700" s="800" t="str">
        <f>IF(CNGE_2026_M1_Secc1_Sub1!$D90="","",CNGE_2026_M1_Secc1_Sub1!$D90)</f>
        <v/>
      </c>
      <c r="E700" s="723"/>
      <c r="F700" s="723"/>
      <c r="G700" s="723"/>
      <c r="H700" s="723"/>
      <c r="I700" s="724"/>
      <c r="J700" s="638"/>
      <c r="K700" s="638"/>
      <c r="L700" s="638"/>
      <c r="M700" s="638"/>
      <c r="N700" s="638"/>
      <c r="O700" s="638"/>
      <c r="P700" s="638"/>
      <c r="Q700" s="638"/>
      <c r="R700" s="638"/>
      <c r="S700" s="638"/>
      <c r="T700" s="638"/>
      <c r="U700" s="638"/>
      <c r="V700" s="638"/>
      <c r="W700" s="638"/>
      <c r="X700" s="638"/>
      <c r="Y700" s="638"/>
      <c r="Z700" s="638"/>
      <c r="AA700" s="638"/>
      <c r="AB700" s="638"/>
      <c r="AC700" s="638"/>
      <c r="AD700" s="638"/>
      <c r="AI700">
        <f t="shared" si="326"/>
        <v>0</v>
      </c>
      <c r="AJ700">
        <f t="shared" si="327"/>
        <v>0</v>
      </c>
      <c r="AK700">
        <f t="shared" si="328"/>
        <v>0</v>
      </c>
      <c r="AL700">
        <f t="shared" si="329"/>
        <v>0</v>
      </c>
      <c r="AM700">
        <f t="shared" si="330"/>
        <v>0</v>
      </c>
      <c r="AN700">
        <f t="shared" si="331"/>
        <v>0</v>
      </c>
      <c r="AO700">
        <f t="shared" si="332"/>
        <v>0</v>
      </c>
      <c r="AP700">
        <f t="shared" si="333"/>
        <v>0</v>
      </c>
      <c r="AQ700">
        <f t="shared" si="334"/>
        <v>0</v>
      </c>
      <c r="AR700">
        <f t="shared" si="335"/>
        <v>0</v>
      </c>
      <c r="AS700">
        <f t="shared" si="336"/>
        <v>0</v>
      </c>
      <c r="AT700">
        <f t="shared" si="337"/>
        <v>0</v>
      </c>
      <c r="AU700">
        <f t="shared" si="338"/>
        <v>0</v>
      </c>
      <c r="AV700">
        <f t="shared" si="339"/>
        <v>0</v>
      </c>
      <c r="AW700">
        <f t="shared" si="340"/>
        <v>0</v>
      </c>
      <c r="AX700">
        <f t="shared" si="341"/>
        <v>0</v>
      </c>
      <c r="AY700">
        <f t="shared" si="342"/>
        <v>0</v>
      </c>
      <c r="AZ700">
        <f t="shared" si="343"/>
        <v>0</v>
      </c>
      <c r="BA700">
        <f t="shared" si="344"/>
        <v>0</v>
      </c>
      <c r="BB700">
        <f t="shared" si="345"/>
        <v>0</v>
      </c>
      <c r="BC700">
        <f t="shared" si="346"/>
        <v>0</v>
      </c>
      <c r="BD700">
        <f t="shared" si="347"/>
        <v>0</v>
      </c>
      <c r="BE700">
        <f t="shared" si="348"/>
        <v>0</v>
      </c>
      <c r="BF700">
        <f t="shared" si="349"/>
        <v>0</v>
      </c>
      <c r="BG700">
        <f t="shared" si="350"/>
        <v>0</v>
      </c>
      <c r="BH700">
        <f t="shared" si="351"/>
        <v>0</v>
      </c>
      <c r="BI700">
        <f t="shared" si="352"/>
        <v>0</v>
      </c>
      <c r="BJ700">
        <f t="shared" si="353"/>
        <v>0</v>
      </c>
      <c r="BK700" s="356">
        <f t="shared" si="354"/>
        <v>0</v>
      </c>
      <c r="BL700" s="357">
        <f t="shared" si="355"/>
        <v>0</v>
      </c>
      <c r="BM700" s="358">
        <f t="shared" si="356"/>
        <v>0</v>
      </c>
      <c r="BN700" s="359">
        <f t="shared" si="292"/>
        <v>0</v>
      </c>
      <c r="BO700" s="356">
        <f t="shared" si="357"/>
        <v>0</v>
      </c>
      <c r="BP700" s="357">
        <f t="shared" si="358"/>
        <v>0</v>
      </c>
      <c r="BQ700" s="358">
        <f t="shared" si="359"/>
        <v>0</v>
      </c>
      <c r="BR700" s="359">
        <f t="shared" si="296"/>
        <v>0</v>
      </c>
      <c r="BS700" s="356">
        <f t="shared" si="360"/>
        <v>0</v>
      </c>
      <c r="BT700" s="357">
        <f t="shared" si="361"/>
        <v>0</v>
      </c>
      <c r="BU700" s="358">
        <f t="shared" si="362"/>
        <v>0</v>
      </c>
      <c r="BV700" s="359">
        <f t="shared" si="300"/>
        <v>0</v>
      </c>
      <c r="BW700" s="293">
        <f t="shared" si="363"/>
        <v>0</v>
      </c>
      <c r="BX700" s="352" t="str">
        <f>IF(BW700=0,"",
IF(SUM($BW$651:BW700)=1,BY700,
IF($BW$771&gt;SUM($BW$651:BW700),_xlfn.CONCAT(", ",BY700),
IF($BW$771=SUM($BW$651:BW700),_xlfn.CONCAT(" y ",BY700)))))</f>
        <v/>
      </c>
      <c r="BY700" s="120" t="s">
        <v>5219</v>
      </c>
      <c r="BZ700" s="290">
        <f t="shared" si="364"/>
        <v>0</v>
      </c>
      <c r="CA700" s="293">
        <f t="shared" si="302"/>
        <v>0</v>
      </c>
      <c r="CB700" s="283" t="str">
        <f>IF(CA700=0,"",
IF(SUM($CA$651:CA700)=1,CC700,
IF($CA$771&gt;SUM($CA$651:CA700),_xlfn.CONCAT(", ",CC700),
IF($CA$771=SUM($CA$651:CA700),_xlfn.CONCAT(" y ",CC700)))))</f>
        <v/>
      </c>
      <c r="CC700" s="120" t="s">
        <v>5219</v>
      </c>
      <c r="CD700" s="365">
        <f t="shared" si="385"/>
        <v>0</v>
      </c>
      <c r="CE700" s="366">
        <f t="shared" si="365"/>
        <v>0</v>
      </c>
      <c r="CF700" s="365">
        <f t="shared" si="366"/>
        <v>0</v>
      </c>
      <c r="CG700" s="282">
        <f t="shared" si="324"/>
        <v>0</v>
      </c>
      <c r="CH700" s="283" t="str">
        <f>IF(CG700=0,"",
IF(SUM($CG$651:CG700)=1,CI700,
IF($CG$771&gt;SUM($CG$651:CG700),_xlfn.CONCAT(", ",CI700),
IF($CG$771=SUM($CG$651:CG700),_xlfn.CONCAT(" y ",CI700)))))</f>
        <v/>
      </c>
      <c r="CI700" s="120" t="s">
        <v>5219</v>
      </c>
      <c r="CJ700" s="370">
        <f t="shared" si="367"/>
        <v>0</v>
      </c>
      <c r="CK700" s="371">
        <f t="shared" si="368"/>
        <v>0</v>
      </c>
      <c r="CL700" s="372">
        <f t="shared" si="369"/>
        <v>0</v>
      </c>
      <c r="CM700" s="370">
        <f t="shared" si="370"/>
        <v>0</v>
      </c>
      <c r="CN700" s="371">
        <f t="shared" si="371"/>
        <v>0</v>
      </c>
      <c r="CO700" s="372">
        <f t="shared" si="372"/>
        <v>0</v>
      </c>
      <c r="CP700" s="370">
        <f t="shared" si="373"/>
        <v>0</v>
      </c>
      <c r="CQ700" s="371">
        <f t="shared" si="374"/>
        <v>0</v>
      </c>
      <c r="CR700" s="372">
        <f t="shared" si="375"/>
        <v>0</v>
      </c>
      <c r="CS700" s="370">
        <f t="shared" si="376"/>
        <v>0</v>
      </c>
      <c r="CT700" s="371">
        <f t="shared" si="377"/>
        <v>0</v>
      </c>
      <c r="CU700" s="372">
        <f t="shared" si="378"/>
        <v>0</v>
      </c>
      <c r="CV700" s="370">
        <f t="shared" si="379"/>
        <v>0</v>
      </c>
      <c r="CW700" s="371">
        <f t="shared" si="380"/>
        <v>0</v>
      </c>
      <c r="CX700" s="372">
        <f t="shared" si="381"/>
        <v>0</v>
      </c>
      <c r="CY700" s="370">
        <f t="shared" si="382"/>
        <v>0</v>
      </c>
      <c r="CZ700" s="371">
        <f t="shared" si="383"/>
        <v>0</v>
      </c>
      <c r="DA700" s="372">
        <f t="shared" si="384"/>
        <v>0</v>
      </c>
      <c r="DB700" s="293">
        <f t="shared" si="321"/>
        <v>0</v>
      </c>
      <c r="DC700" s="283" t="str">
        <f>IF(DB700=0,"",
IF(SUM($DB$651:DB700)=1,DD700,
IF($DB$771&gt;SUM($DB$651:DB700),_xlfn.CONCAT(", ",DD700),
IF($DB$771=SUM($DB$651:DB700),_xlfn.CONCAT(" y ",DD700)))))</f>
        <v/>
      </c>
      <c r="DD700" s="52" t="s">
        <v>5219</v>
      </c>
    </row>
    <row r="701" spans="1:108" ht="15" customHeight="1">
      <c r="A701" s="30"/>
      <c r="B701" s="31"/>
      <c r="C701" s="35" t="s">
        <v>5220</v>
      </c>
      <c r="D701" s="800" t="str">
        <f>IF(CNGE_2026_M1_Secc1_Sub1!$D91="","",CNGE_2026_M1_Secc1_Sub1!$D91)</f>
        <v/>
      </c>
      <c r="E701" s="723"/>
      <c r="F701" s="723"/>
      <c r="G701" s="723"/>
      <c r="H701" s="723"/>
      <c r="I701" s="724"/>
      <c r="J701" s="638"/>
      <c r="K701" s="638"/>
      <c r="L701" s="638"/>
      <c r="M701" s="638"/>
      <c r="N701" s="638"/>
      <c r="O701" s="638"/>
      <c r="P701" s="638"/>
      <c r="Q701" s="638"/>
      <c r="R701" s="638"/>
      <c r="S701" s="638"/>
      <c r="T701" s="638"/>
      <c r="U701" s="638"/>
      <c r="V701" s="638"/>
      <c r="W701" s="638"/>
      <c r="X701" s="638"/>
      <c r="Y701" s="638"/>
      <c r="Z701" s="638"/>
      <c r="AA701" s="638"/>
      <c r="AB701" s="638"/>
      <c r="AC701" s="638"/>
      <c r="AD701" s="638"/>
      <c r="AI701">
        <f t="shared" si="326"/>
        <v>0</v>
      </c>
      <c r="AJ701">
        <f t="shared" si="327"/>
        <v>0</v>
      </c>
      <c r="AK701">
        <f t="shared" si="328"/>
        <v>0</v>
      </c>
      <c r="AL701">
        <f t="shared" si="329"/>
        <v>0</v>
      </c>
      <c r="AM701">
        <f t="shared" si="330"/>
        <v>0</v>
      </c>
      <c r="AN701">
        <f t="shared" si="331"/>
        <v>0</v>
      </c>
      <c r="AO701">
        <f t="shared" si="332"/>
        <v>0</v>
      </c>
      <c r="AP701">
        <f t="shared" si="333"/>
        <v>0</v>
      </c>
      <c r="AQ701">
        <f t="shared" si="334"/>
        <v>0</v>
      </c>
      <c r="AR701">
        <f t="shared" si="335"/>
        <v>0</v>
      </c>
      <c r="AS701">
        <f t="shared" si="336"/>
        <v>0</v>
      </c>
      <c r="AT701">
        <f t="shared" si="337"/>
        <v>0</v>
      </c>
      <c r="AU701">
        <f t="shared" si="338"/>
        <v>0</v>
      </c>
      <c r="AV701">
        <f t="shared" si="339"/>
        <v>0</v>
      </c>
      <c r="AW701">
        <f t="shared" si="340"/>
        <v>0</v>
      </c>
      <c r="AX701">
        <f t="shared" si="341"/>
        <v>0</v>
      </c>
      <c r="AY701">
        <f t="shared" si="342"/>
        <v>0</v>
      </c>
      <c r="AZ701">
        <f t="shared" si="343"/>
        <v>0</v>
      </c>
      <c r="BA701">
        <f t="shared" si="344"/>
        <v>0</v>
      </c>
      <c r="BB701">
        <f t="shared" si="345"/>
        <v>0</v>
      </c>
      <c r="BC701">
        <f t="shared" si="346"/>
        <v>0</v>
      </c>
      <c r="BD701">
        <f t="shared" si="347"/>
        <v>0</v>
      </c>
      <c r="BE701">
        <f t="shared" si="348"/>
        <v>0</v>
      </c>
      <c r="BF701">
        <f t="shared" si="349"/>
        <v>0</v>
      </c>
      <c r="BG701">
        <f t="shared" si="350"/>
        <v>0</v>
      </c>
      <c r="BH701">
        <f t="shared" si="351"/>
        <v>0</v>
      </c>
      <c r="BI701">
        <f t="shared" si="352"/>
        <v>0</v>
      </c>
      <c r="BJ701">
        <f t="shared" si="353"/>
        <v>0</v>
      </c>
      <c r="BK701" s="356">
        <f t="shared" si="354"/>
        <v>0</v>
      </c>
      <c r="BL701" s="357">
        <f t="shared" si="355"/>
        <v>0</v>
      </c>
      <c r="BM701" s="358">
        <f t="shared" si="356"/>
        <v>0</v>
      </c>
      <c r="BN701" s="359">
        <f t="shared" si="292"/>
        <v>0</v>
      </c>
      <c r="BO701" s="356">
        <f t="shared" si="357"/>
        <v>0</v>
      </c>
      <c r="BP701" s="357">
        <f t="shared" si="358"/>
        <v>0</v>
      </c>
      <c r="BQ701" s="358">
        <f t="shared" si="359"/>
        <v>0</v>
      </c>
      <c r="BR701" s="359">
        <f t="shared" si="296"/>
        <v>0</v>
      </c>
      <c r="BS701" s="356">
        <f t="shared" si="360"/>
        <v>0</v>
      </c>
      <c r="BT701" s="357">
        <f t="shared" si="361"/>
        <v>0</v>
      </c>
      <c r="BU701" s="358">
        <f t="shared" si="362"/>
        <v>0</v>
      </c>
      <c r="BV701" s="359">
        <f t="shared" si="300"/>
        <v>0</v>
      </c>
      <c r="BW701" s="293">
        <f t="shared" si="363"/>
        <v>0</v>
      </c>
      <c r="BX701" s="352" t="str">
        <f>IF(BW701=0,"",
IF(SUM($BW$651:BW701)=1,BY701,
IF($BW$771&gt;SUM($BW$651:BW701),_xlfn.CONCAT(", ",BY701),
IF($BW$771=SUM($BW$651:BW701),_xlfn.CONCAT(" y ",BY701)))))</f>
        <v/>
      </c>
      <c r="BY701" s="120" t="s">
        <v>5221</v>
      </c>
      <c r="BZ701" s="290">
        <f t="shared" si="364"/>
        <v>0</v>
      </c>
      <c r="CA701" s="293">
        <f t="shared" si="302"/>
        <v>0</v>
      </c>
      <c r="CB701" s="283" t="str">
        <f>IF(CA701=0,"",
IF(SUM($CA$651:CA701)=1,CC701,
IF($CA$771&gt;SUM($CA$651:CA701),_xlfn.CONCAT(", ",CC701),
IF($CA$771=SUM($CA$651:CA701),_xlfn.CONCAT(" y ",CC701)))))</f>
        <v/>
      </c>
      <c r="CC701" s="120" t="s">
        <v>5221</v>
      </c>
      <c r="CD701" s="365">
        <f t="shared" si="385"/>
        <v>0</v>
      </c>
      <c r="CE701" s="366">
        <f t="shared" si="365"/>
        <v>0</v>
      </c>
      <c r="CF701" s="365">
        <f t="shared" si="366"/>
        <v>0</v>
      </c>
      <c r="CG701" s="282">
        <f t="shared" si="324"/>
        <v>0</v>
      </c>
      <c r="CH701" s="283" t="str">
        <f>IF(CG701=0,"",
IF(SUM($CG$651:CG701)=1,CI701,
IF($CG$771&gt;SUM($CG$651:CG701),_xlfn.CONCAT(", ",CI701),
IF($CG$771=SUM($CG$651:CG701),_xlfn.CONCAT(" y ",CI701)))))</f>
        <v/>
      </c>
      <c r="CI701" s="120" t="s">
        <v>5221</v>
      </c>
      <c r="CJ701" s="370">
        <f t="shared" si="367"/>
        <v>0</v>
      </c>
      <c r="CK701" s="371">
        <f t="shared" si="368"/>
        <v>0</v>
      </c>
      <c r="CL701" s="372">
        <f t="shared" si="369"/>
        <v>0</v>
      </c>
      <c r="CM701" s="370">
        <f t="shared" si="370"/>
        <v>0</v>
      </c>
      <c r="CN701" s="371">
        <f t="shared" si="371"/>
        <v>0</v>
      </c>
      <c r="CO701" s="372">
        <f t="shared" si="372"/>
        <v>0</v>
      </c>
      <c r="CP701" s="370">
        <f t="shared" si="373"/>
        <v>0</v>
      </c>
      <c r="CQ701" s="371">
        <f t="shared" si="374"/>
        <v>0</v>
      </c>
      <c r="CR701" s="372">
        <f t="shared" si="375"/>
        <v>0</v>
      </c>
      <c r="CS701" s="370">
        <f t="shared" si="376"/>
        <v>0</v>
      </c>
      <c r="CT701" s="371">
        <f t="shared" si="377"/>
        <v>0</v>
      </c>
      <c r="CU701" s="372">
        <f t="shared" si="378"/>
        <v>0</v>
      </c>
      <c r="CV701" s="370">
        <f t="shared" si="379"/>
        <v>0</v>
      </c>
      <c r="CW701" s="371">
        <f t="shared" si="380"/>
        <v>0</v>
      </c>
      <c r="CX701" s="372">
        <f t="shared" si="381"/>
        <v>0</v>
      </c>
      <c r="CY701" s="370">
        <f t="shared" si="382"/>
        <v>0</v>
      </c>
      <c r="CZ701" s="371">
        <f t="shared" si="383"/>
        <v>0</v>
      </c>
      <c r="DA701" s="372">
        <f t="shared" si="384"/>
        <v>0</v>
      </c>
      <c r="DB701" s="293">
        <f t="shared" si="321"/>
        <v>0</v>
      </c>
      <c r="DC701" s="283" t="str">
        <f>IF(DB701=0,"",
IF(SUM($DB$651:DB701)=1,DD701,
IF($DB$771&gt;SUM($DB$651:DB701),_xlfn.CONCAT(", ",DD701),
IF($DB$771=SUM($DB$651:DB701),_xlfn.CONCAT(" y ",DD701)))))</f>
        <v/>
      </c>
      <c r="DD701" s="52" t="s">
        <v>5221</v>
      </c>
    </row>
    <row r="702" spans="1:108" ht="15" customHeight="1">
      <c r="A702" s="30"/>
      <c r="B702" s="31"/>
      <c r="C702" s="35" t="s">
        <v>5222</v>
      </c>
      <c r="D702" s="800" t="str">
        <f>IF(CNGE_2026_M1_Secc1_Sub1!$D92="","",CNGE_2026_M1_Secc1_Sub1!$D92)</f>
        <v/>
      </c>
      <c r="E702" s="723"/>
      <c r="F702" s="723"/>
      <c r="G702" s="723"/>
      <c r="H702" s="723"/>
      <c r="I702" s="724"/>
      <c r="J702" s="638"/>
      <c r="K702" s="638"/>
      <c r="L702" s="638"/>
      <c r="M702" s="638"/>
      <c r="N702" s="638"/>
      <c r="O702" s="638"/>
      <c r="P702" s="638"/>
      <c r="Q702" s="638"/>
      <c r="R702" s="638"/>
      <c r="S702" s="638"/>
      <c r="T702" s="638"/>
      <c r="U702" s="638"/>
      <c r="V702" s="638"/>
      <c r="W702" s="638"/>
      <c r="X702" s="638"/>
      <c r="Y702" s="638"/>
      <c r="Z702" s="638"/>
      <c r="AA702" s="638"/>
      <c r="AB702" s="638"/>
      <c r="AC702" s="638"/>
      <c r="AD702" s="638"/>
      <c r="AI702">
        <f t="shared" si="326"/>
        <v>0</v>
      </c>
      <c r="AJ702">
        <f t="shared" si="327"/>
        <v>0</v>
      </c>
      <c r="AK702">
        <f t="shared" si="328"/>
        <v>0</v>
      </c>
      <c r="AL702">
        <f t="shared" si="329"/>
        <v>0</v>
      </c>
      <c r="AM702">
        <f t="shared" si="330"/>
        <v>0</v>
      </c>
      <c r="AN702">
        <f t="shared" si="331"/>
        <v>0</v>
      </c>
      <c r="AO702">
        <f t="shared" si="332"/>
        <v>0</v>
      </c>
      <c r="AP702">
        <f t="shared" si="333"/>
        <v>0</v>
      </c>
      <c r="AQ702">
        <f t="shared" si="334"/>
        <v>0</v>
      </c>
      <c r="AR702">
        <f t="shared" si="335"/>
        <v>0</v>
      </c>
      <c r="AS702">
        <f t="shared" si="336"/>
        <v>0</v>
      </c>
      <c r="AT702">
        <f t="shared" si="337"/>
        <v>0</v>
      </c>
      <c r="AU702">
        <f t="shared" si="338"/>
        <v>0</v>
      </c>
      <c r="AV702">
        <f t="shared" si="339"/>
        <v>0</v>
      </c>
      <c r="AW702">
        <f t="shared" si="340"/>
        <v>0</v>
      </c>
      <c r="AX702">
        <f t="shared" si="341"/>
        <v>0</v>
      </c>
      <c r="AY702">
        <f t="shared" si="342"/>
        <v>0</v>
      </c>
      <c r="AZ702">
        <f t="shared" si="343"/>
        <v>0</v>
      </c>
      <c r="BA702">
        <f t="shared" si="344"/>
        <v>0</v>
      </c>
      <c r="BB702">
        <f t="shared" si="345"/>
        <v>0</v>
      </c>
      <c r="BC702">
        <f t="shared" si="346"/>
        <v>0</v>
      </c>
      <c r="BD702">
        <f t="shared" si="347"/>
        <v>0</v>
      </c>
      <c r="BE702">
        <f t="shared" si="348"/>
        <v>0</v>
      </c>
      <c r="BF702">
        <f t="shared" si="349"/>
        <v>0</v>
      </c>
      <c r="BG702">
        <f t="shared" si="350"/>
        <v>0</v>
      </c>
      <c r="BH702">
        <f t="shared" si="351"/>
        <v>0</v>
      </c>
      <c r="BI702">
        <f t="shared" si="352"/>
        <v>0</v>
      </c>
      <c r="BJ702">
        <f t="shared" si="353"/>
        <v>0</v>
      </c>
      <c r="BK702" s="356">
        <f t="shared" si="354"/>
        <v>0</v>
      </c>
      <c r="BL702" s="357">
        <f t="shared" si="355"/>
        <v>0</v>
      </c>
      <c r="BM702" s="358">
        <f t="shared" si="356"/>
        <v>0</v>
      </c>
      <c r="BN702" s="359">
        <f t="shared" si="292"/>
        <v>0</v>
      </c>
      <c r="BO702" s="356">
        <f t="shared" si="357"/>
        <v>0</v>
      </c>
      <c r="BP702" s="357">
        <f t="shared" si="358"/>
        <v>0</v>
      </c>
      <c r="BQ702" s="358">
        <f t="shared" si="359"/>
        <v>0</v>
      </c>
      <c r="BR702" s="359">
        <f t="shared" si="296"/>
        <v>0</v>
      </c>
      <c r="BS702" s="356">
        <f t="shared" si="360"/>
        <v>0</v>
      </c>
      <c r="BT702" s="357">
        <f t="shared" si="361"/>
        <v>0</v>
      </c>
      <c r="BU702" s="358">
        <f t="shared" si="362"/>
        <v>0</v>
      </c>
      <c r="BV702" s="359">
        <f t="shared" si="300"/>
        <v>0</v>
      </c>
      <c r="BW702" s="293">
        <f t="shared" si="363"/>
        <v>0</v>
      </c>
      <c r="BX702" s="352" t="str">
        <f>IF(BW702=0,"",
IF(SUM($BW$651:BW702)=1,BY702,
IF($BW$771&gt;SUM($BW$651:BW702),_xlfn.CONCAT(", ",BY702),
IF($BW$771=SUM($BW$651:BW702),_xlfn.CONCAT(" y ",BY702)))))</f>
        <v/>
      </c>
      <c r="BY702" s="120" t="s">
        <v>5223</v>
      </c>
      <c r="BZ702" s="290">
        <f t="shared" si="364"/>
        <v>0</v>
      </c>
      <c r="CA702" s="293">
        <f t="shared" si="302"/>
        <v>0</v>
      </c>
      <c r="CB702" s="283" t="str">
        <f>IF(CA702=0,"",
IF(SUM($CA$651:CA702)=1,CC702,
IF($CA$771&gt;SUM($CA$651:CA702),_xlfn.CONCAT(", ",CC702),
IF($CA$771=SUM($CA$651:CA702),_xlfn.CONCAT(" y ",CC702)))))</f>
        <v/>
      </c>
      <c r="CC702" s="120" t="s">
        <v>5223</v>
      </c>
      <c r="CD702" s="365">
        <f t="shared" si="385"/>
        <v>0</v>
      </c>
      <c r="CE702" s="366">
        <f t="shared" si="365"/>
        <v>0</v>
      </c>
      <c r="CF702" s="365">
        <f t="shared" si="366"/>
        <v>0</v>
      </c>
      <c r="CG702" s="282">
        <f t="shared" si="324"/>
        <v>0</v>
      </c>
      <c r="CH702" s="283" t="str">
        <f>IF(CG702=0,"",
IF(SUM($CG$651:CG702)=1,CI702,
IF($CG$771&gt;SUM($CG$651:CG702),_xlfn.CONCAT(", ",CI702),
IF($CG$771=SUM($CG$651:CG702),_xlfn.CONCAT(" y ",CI702)))))</f>
        <v/>
      </c>
      <c r="CI702" s="120" t="s">
        <v>5223</v>
      </c>
      <c r="CJ702" s="370">
        <f t="shared" si="367"/>
        <v>0</v>
      </c>
      <c r="CK702" s="371">
        <f t="shared" si="368"/>
        <v>0</v>
      </c>
      <c r="CL702" s="372">
        <f t="shared" si="369"/>
        <v>0</v>
      </c>
      <c r="CM702" s="370">
        <f t="shared" si="370"/>
        <v>0</v>
      </c>
      <c r="CN702" s="371">
        <f t="shared" si="371"/>
        <v>0</v>
      </c>
      <c r="CO702" s="372">
        <f t="shared" si="372"/>
        <v>0</v>
      </c>
      <c r="CP702" s="370">
        <f t="shared" si="373"/>
        <v>0</v>
      </c>
      <c r="CQ702" s="371">
        <f t="shared" si="374"/>
        <v>0</v>
      </c>
      <c r="CR702" s="372">
        <f t="shared" si="375"/>
        <v>0</v>
      </c>
      <c r="CS702" s="370">
        <f t="shared" si="376"/>
        <v>0</v>
      </c>
      <c r="CT702" s="371">
        <f t="shared" si="377"/>
        <v>0</v>
      </c>
      <c r="CU702" s="372">
        <f t="shared" si="378"/>
        <v>0</v>
      </c>
      <c r="CV702" s="370">
        <f t="shared" si="379"/>
        <v>0</v>
      </c>
      <c r="CW702" s="371">
        <f t="shared" si="380"/>
        <v>0</v>
      </c>
      <c r="CX702" s="372">
        <f t="shared" si="381"/>
        <v>0</v>
      </c>
      <c r="CY702" s="370">
        <f t="shared" si="382"/>
        <v>0</v>
      </c>
      <c r="CZ702" s="371">
        <f t="shared" si="383"/>
        <v>0</v>
      </c>
      <c r="DA702" s="372">
        <f t="shared" si="384"/>
        <v>0</v>
      </c>
      <c r="DB702" s="293">
        <f t="shared" si="321"/>
        <v>0</v>
      </c>
      <c r="DC702" s="283" t="str">
        <f>IF(DB702=0,"",
IF(SUM($DB$651:DB702)=1,DD702,
IF($DB$771&gt;SUM($DB$651:DB702),_xlfn.CONCAT(", ",DD702),
IF($DB$771=SUM($DB$651:DB702),_xlfn.CONCAT(" y ",DD702)))))</f>
        <v/>
      </c>
      <c r="DD702" s="52" t="s">
        <v>5223</v>
      </c>
    </row>
    <row r="703" spans="1:108" ht="15" customHeight="1">
      <c r="A703" s="30"/>
      <c r="B703" s="31"/>
      <c r="C703" s="35" t="s">
        <v>5224</v>
      </c>
      <c r="D703" s="800" t="str">
        <f>IF(CNGE_2026_M1_Secc1_Sub1!$D93="","",CNGE_2026_M1_Secc1_Sub1!$D93)</f>
        <v/>
      </c>
      <c r="E703" s="723"/>
      <c r="F703" s="723"/>
      <c r="G703" s="723"/>
      <c r="H703" s="723"/>
      <c r="I703" s="724"/>
      <c r="J703" s="638"/>
      <c r="K703" s="638"/>
      <c r="L703" s="638"/>
      <c r="M703" s="638"/>
      <c r="N703" s="638"/>
      <c r="O703" s="638"/>
      <c r="P703" s="638"/>
      <c r="Q703" s="638"/>
      <c r="R703" s="638"/>
      <c r="S703" s="638"/>
      <c r="T703" s="638"/>
      <c r="U703" s="638"/>
      <c r="V703" s="638"/>
      <c r="W703" s="638"/>
      <c r="X703" s="638"/>
      <c r="Y703" s="638"/>
      <c r="Z703" s="638"/>
      <c r="AA703" s="638"/>
      <c r="AB703" s="638"/>
      <c r="AC703" s="638"/>
      <c r="AD703" s="638"/>
      <c r="AI703">
        <f t="shared" si="326"/>
        <v>0</v>
      </c>
      <c r="AJ703">
        <f t="shared" si="327"/>
        <v>0</v>
      </c>
      <c r="AK703">
        <f t="shared" si="328"/>
        <v>0</v>
      </c>
      <c r="AL703">
        <f t="shared" si="329"/>
        <v>0</v>
      </c>
      <c r="AM703">
        <f t="shared" si="330"/>
        <v>0</v>
      </c>
      <c r="AN703">
        <f t="shared" si="331"/>
        <v>0</v>
      </c>
      <c r="AO703">
        <f t="shared" si="332"/>
        <v>0</v>
      </c>
      <c r="AP703">
        <f t="shared" si="333"/>
        <v>0</v>
      </c>
      <c r="AQ703">
        <f t="shared" si="334"/>
        <v>0</v>
      </c>
      <c r="AR703">
        <f t="shared" si="335"/>
        <v>0</v>
      </c>
      <c r="AS703">
        <f t="shared" si="336"/>
        <v>0</v>
      </c>
      <c r="AT703">
        <f t="shared" si="337"/>
        <v>0</v>
      </c>
      <c r="AU703">
        <f t="shared" si="338"/>
        <v>0</v>
      </c>
      <c r="AV703">
        <f t="shared" si="339"/>
        <v>0</v>
      </c>
      <c r="AW703">
        <f t="shared" si="340"/>
        <v>0</v>
      </c>
      <c r="AX703">
        <f t="shared" si="341"/>
        <v>0</v>
      </c>
      <c r="AY703">
        <f t="shared" si="342"/>
        <v>0</v>
      </c>
      <c r="AZ703">
        <f t="shared" si="343"/>
        <v>0</v>
      </c>
      <c r="BA703">
        <f t="shared" si="344"/>
        <v>0</v>
      </c>
      <c r="BB703">
        <f t="shared" si="345"/>
        <v>0</v>
      </c>
      <c r="BC703">
        <f t="shared" si="346"/>
        <v>0</v>
      </c>
      <c r="BD703">
        <f t="shared" si="347"/>
        <v>0</v>
      </c>
      <c r="BE703">
        <f t="shared" si="348"/>
        <v>0</v>
      </c>
      <c r="BF703">
        <f t="shared" si="349"/>
        <v>0</v>
      </c>
      <c r="BG703">
        <f t="shared" si="350"/>
        <v>0</v>
      </c>
      <c r="BH703">
        <f t="shared" si="351"/>
        <v>0</v>
      </c>
      <c r="BI703">
        <f t="shared" si="352"/>
        <v>0</v>
      </c>
      <c r="BJ703">
        <f t="shared" si="353"/>
        <v>0</v>
      </c>
      <c r="BK703" s="356">
        <f t="shared" si="354"/>
        <v>0</v>
      </c>
      <c r="BL703" s="357">
        <f t="shared" si="355"/>
        <v>0</v>
      </c>
      <c r="BM703" s="358">
        <f t="shared" si="356"/>
        <v>0</v>
      </c>
      <c r="BN703" s="359">
        <f t="shared" si="292"/>
        <v>0</v>
      </c>
      <c r="BO703" s="356">
        <f t="shared" si="357"/>
        <v>0</v>
      </c>
      <c r="BP703" s="357">
        <f t="shared" si="358"/>
        <v>0</v>
      </c>
      <c r="BQ703" s="358">
        <f t="shared" si="359"/>
        <v>0</v>
      </c>
      <c r="BR703" s="359">
        <f t="shared" si="296"/>
        <v>0</v>
      </c>
      <c r="BS703" s="356">
        <f t="shared" si="360"/>
        <v>0</v>
      </c>
      <c r="BT703" s="357">
        <f t="shared" si="361"/>
        <v>0</v>
      </c>
      <c r="BU703" s="358">
        <f t="shared" si="362"/>
        <v>0</v>
      </c>
      <c r="BV703" s="359">
        <f t="shared" si="300"/>
        <v>0</v>
      </c>
      <c r="BW703" s="293">
        <f t="shared" si="363"/>
        <v>0</v>
      </c>
      <c r="BX703" s="352" t="str">
        <f>IF(BW703=0,"",
IF(SUM($BW$651:BW703)=1,BY703,
IF($BW$771&gt;SUM($BW$651:BW703),_xlfn.CONCAT(", ",BY703),
IF($BW$771=SUM($BW$651:BW703),_xlfn.CONCAT(" y ",BY703)))))</f>
        <v/>
      </c>
      <c r="BY703" s="120" t="s">
        <v>5225</v>
      </c>
      <c r="BZ703" s="290">
        <f t="shared" si="364"/>
        <v>0</v>
      </c>
      <c r="CA703" s="293">
        <f t="shared" si="302"/>
        <v>0</v>
      </c>
      <c r="CB703" s="283" t="str">
        <f>IF(CA703=0,"",
IF(SUM($CA$651:CA703)=1,CC703,
IF($CA$771&gt;SUM($CA$651:CA703),_xlfn.CONCAT(", ",CC703),
IF($CA$771=SUM($CA$651:CA703),_xlfn.CONCAT(" y ",CC703)))))</f>
        <v/>
      </c>
      <c r="CC703" s="120" t="s">
        <v>5225</v>
      </c>
      <c r="CD703" s="365">
        <f t="shared" si="385"/>
        <v>0</v>
      </c>
      <c r="CE703" s="366">
        <f t="shared" si="365"/>
        <v>0</v>
      </c>
      <c r="CF703" s="365">
        <f t="shared" si="366"/>
        <v>0</v>
      </c>
      <c r="CG703" s="282">
        <f t="shared" si="324"/>
        <v>0</v>
      </c>
      <c r="CH703" s="283" t="str">
        <f>IF(CG703=0,"",
IF(SUM($CG$651:CG703)=1,CI703,
IF($CG$771&gt;SUM($CG$651:CG703),_xlfn.CONCAT(", ",CI703),
IF($CG$771=SUM($CG$651:CG703),_xlfn.CONCAT(" y ",CI703)))))</f>
        <v/>
      </c>
      <c r="CI703" s="120" t="s">
        <v>5225</v>
      </c>
      <c r="CJ703" s="370">
        <f t="shared" si="367"/>
        <v>0</v>
      </c>
      <c r="CK703" s="371">
        <f t="shared" si="368"/>
        <v>0</v>
      </c>
      <c r="CL703" s="372">
        <f t="shared" si="369"/>
        <v>0</v>
      </c>
      <c r="CM703" s="370">
        <f t="shared" si="370"/>
        <v>0</v>
      </c>
      <c r="CN703" s="371">
        <f t="shared" si="371"/>
        <v>0</v>
      </c>
      <c r="CO703" s="372">
        <f t="shared" si="372"/>
        <v>0</v>
      </c>
      <c r="CP703" s="370">
        <f t="shared" si="373"/>
        <v>0</v>
      </c>
      <c r="CQ703" s="371">
        <f t="shared" si="374"/>
        <v>0</v>
      </c>
      <c r="CR703" s="372">
        <f t="shared" si="375"/>
        <v>0</v>
      </c>
      <c r="CS703" s="370">
        <f t="shared" si="376"/>
        <v>0</v>
      </c>
      <c r="CT703" s="371">
        <f t="shared" si="377"/>
        <v>0</v>
      </c>
      <c r="CU703" s="372">
        <f t="shared" si="378"/>
        <v>0</v>
      </c>
      <c r="CV703" s="370">
        <f t="shared" si="379"/>
        <v>0</v>
      </c>
      <c r="CW703" s="371">
        <f t="shared" si="380"/>
        <v>0</v>
      </c>
      <c r="CX703" s="372">
        <f t="shared" si="381"/>
        <v>0</v>
      </c>
      <c r="CY703" s="370">
        <f t="shared" si="382"/>
        <v>0</v>
      </c>
      <c r="CZ703" s="371">
        <f t="shared" si="383"/>
        <v>0</v>
      </c>
      <c r="DA703" s="372">
        <f t="shared" si="384"/>
        <v>0</v>
      </c>
      <c r="DB703" s="293">
        <f t="shared" si="321"/>
        <v>0</v>
      </c>
      <c r="DC703" s="283" t="str">
        <f>IF(DB703=0,"",
IF(SUM($DB$651:DB703)=1,DD703,
IF($DB$771&gt;SUM($DB$651:DB703),_xlfn.CONCAT(", ",DD703),
IF($DB$771=SUM($DB$651:DB703),_xlfn.CONCAT(" y ",DD703)))))</f>
        <v/>
      </c>
      <c r="DD703" s="52" t="s">
        <v>5225</v>
      </c>
    </row>
    <row r="704" spans="1:108" ht="15" customHeight="1">
      <c r="A704" s="30"/>
      <c r="B704" s="31"/>
      <c r="C704" s="35" t="s">
        <v>5226</v>
      </c>
      <c r="D704" s="800" t="str">
        <f>IF(CNGE_2026_M1_Secc1_Sub1!$D94="","",CNGE_2026_M1_Secc1_Sub1!$D94)</f>
        <v/>
      </c>
      <c r="E704" s="723"/>
      <c r="F704" s="723"/>
      <c r="G704" s="723"/>
      <c r="H704" s="723"/>
      <c r="I704" s="724"/>
      <c r="J704" s="638"/>
      <c r="K704" s="638"/>
      <c r="L704" s="638"/>
      <c r="M704" s="638"/>
      <c r="N704" s="638"/>
      <c r="O704" s="638"/>
      <c r="P704" s="638"/>
      <c r="Q704" s="638"/>
      <c r="R704" s="638"/>
      <c r="S704" s="638"/>
      <c r="T704" s="638"/>
      <c r="U704" s="638"/>
      <c r="V704" s="638"/>
      <c r="W704" s="638"/>
      <c r="X704" s="638"/>
      <c r="Y704" s="638"/>
      <c r="Z704" s="638"/>
      <c r="AA704" s="638"/>
      <c r="AB704" s="638"/>
      <c r="AC704" s="638"/>
      <c r="AD704" s="638"/>
      <c r="AI704">
        <f t="shared" si="326"/>
        <v>0</v>
      </c>
      <c r="AJ704">
        <f t="shared" si="327"/>
        <v>0</v>
      </c>
      <c r="AK704">
        <f t="shared" si="328"/>
        <v>0</v>
      </c>
      <c r="AL704">
        <f t="shared" si="329"/>
        <v>0</v>
      </c>
      <c r="AM704">
        <f t="shared" si="330"/>
        <v>0</v>
      </c>
      <c r="AN704">
        <f t="shared" si="331"/>
        <v>0</v>
      </c>
      <c r="AO704">
        <f t="shared" si="332"/>
        <v>0</v>
      </c>
      <c r="AP704">
        <f t="shared" si="333"/>
        <v>0</v>
      </c>
      <c r="AQ704">
        <f t="shared" si="334"/>
        <v>0</v>
      </c>
      <c r="AR704">
        <f t="shared" si="335"/>
        <v>0</v>
      </c>
      <c r="AS704">
        <f t="shared" si="336"/>
        <v>0</v>
      </c>
      <c r="AT704">
        <f t="shared" si="337"/>
        <v>0</v>
      </c>
      <c r="AU704">
        <f t="shared" si="338"/>
        <v>0</v>
      </c>
      <c r="AV704">
        <f t="shared" si="339"/>
        <v>0</v>
      </c>
      <c r="AW704">
        <f t="shared" si="340"/>
        <v>0</v>
      </c>
      <c r="AX704">
        <f t="shared" si="341"/>
        <v>0</v>
      </c>
      <c r="AY704">
        <f t="shared" si="342"/>
        <v>0</v>
      </c>
      <c r="AZ704">
        <f t="shared" si="343"/>
        <v>0</v>
      </c>
      <c r="BA704">
        <f t="shared" si="344"/>
        <v>0</v>
      </c>
      <c r="BB704">
        <f t="shared" si="345"/>
        <v>0</v>
      </c>
      <c r="BC704">
        <f t="shared" si="346"/>
        <v>0</v>
      </c>
      <c r="BD704">
        <f t="shared" si="347"/>
        <v>0</v>
      </c>
      <c r="BE704">
        <f t="shared" si="348"/>
        <v>0</v>
      </c>
      <c r="BF704">
        <f t="shared" si="349"/>
        <v>0</v>
      </c>
      <c r="BG704">
        <f t="shared" si="350"/>
        <v>0</v>
      </c>
      <c r="BH704">
        <f t="shared" si="351"/>
        <v>0</v>
      </c>
      <c r="BI704">
        <f t="shared" si="352"/>
        <v>0</v>
      </c>
      <c r="BJ704">
        <f t="shared" si="353"/>
        <v>0</v>
      </c>
      <c r="BK704" s="356">
        <f t="shared" si="354"/>
        <v>0</v>
      </c>
      <c r="BL704" s="357">
        <f t="shared" si="355"/>
        <v>0</v>
      </c>
      <c r="BM704" s="358">
        <f t="shared" si="356"/>
        <v>0</v>
      </c>
      <c r="BN704" s="359">
        <f t="shared" si="292"/>
        <v>0</v>
      </c>
      <c r="BO704" s="356">
        <f t="shared" si="357"/>
        <v>0</v>
      </c>
      <c r="BP704" s="357">
        <f t="shared" si="358"/>
        <v>0</v>
      </c>
      <c r="BQ704" s="358">
        <f t="shared" si="359"/>
        <v>0</v>
      </c>
      <c r="BR704" s="359">
        <f t="shared" si="296"/>
        <v>0</v>
      </c>
      <c r="BS704" s="356">
        <f t="shared" si="360"/>
        <v>0</v>
      </c>
      <c r="BT704" s="357">
        <f t="shared" si="361"/>
        <v>0</v>
      </c>
      <c r="BU704" s="358">
        <f t="shared" si="362"/>
        <v>0</v>
      </c>
      <c r="BV704" s="359">
        <f t="shared" si="300"/>
        <v>0</v>
      </c>
      <c r="BW704" s="293">
        <f t="shared" si="363"/>
        <v>0</v>
      </c>
      <c r="BX704" s="352" t="str">
        <f>IF(BW704=0,"",
IF(SUM($BW$651:BW704)=1,BY704,
IF($BW$771&gt;SUM($BW$651:BW704),_xlfn.CONCAT(", ",BY704),
IF($BW$771=SUM($BW$651:BW704),_xlfn.CONCAT(" y ",BY704)))))</f>
        <v/>
      </c>
      <c r="BY704" s="120" t="s">
        <v>5227</v>
      </c>
      <c r="BZ704" s="290">
        <f t="shared" si="364"/>
        <v>0</v>
      </c>
      <c r="CA704" s="293">
        <f t="shared" si="302"/>
        <v>0</v>
      </c>
      <c r="CB704" s="283" t="str">
        <f>IF(CA704=0,"",
IF(SUM($CA$651:CA704)=1,CC704,
IF($CA$771&gt;SUM($CA$651:CA704),_xlfn.CONCAT(", ",CC704),
IF($CA$771=SUM($CA$651:CA704),_xlfn.CONCAT(" y ",CC704)))))</f>
        <v/>
      </c>
      <c r="CC704" s="120" t="s">
        <v>5227</v>
      </c>
      <c r="CD704" s="365">
        <f t="shared" si="385"/>
        <v>0</v>
      </c>
      <c r="CE704" s="366">
        <f t="shared" si="365"/>
        <v>0</v>
      </c>
      <c r="CF704" s="365">
        <f t="shared" si="366"/>
        <v>0</v>
      </c>
      <c r="CG704" s="282">
        <f t="shared" si="324"/>
        <v>0</v>
      </c>
      <c r="CH704" s="283" t="str">
        <f>IF(CG704=0,"",
IF(SUM($CG$651:CG704)=1,CI704,
IF($CG$771&gt;SUM($CG$651:CG704),_xlfn.CONCAT(", ",CI704),
IF($CG$771=SUM($CG$651:CG704),_xlfn.CONCAT(" y ",CI704)))))</f>
        <v/>
      </c>
      <c r="CI704" s="120" t="s">
        <v>5227</v>
      </c>
      <c r="CJ704" s="370">
        <f t="shared" si="367"/>
        <v>0</v>
      </c>
      <c r="CK704" s="371">
        <f t="shared" si="368"/>
        <v>0</v>
      </c>
      <c r="CL704" s="372">
        <f t="shared" si="369"/>
        <v>0</v>
      </c>
      <c r="CM704" s="370">
        <f t="shared" si="370"/>
        <v>0</v>
      </c>
      <c r="CN704" s="371">
        <f t="shared" si="371"/>
        <v>0</v>
      </c>
      <c r="CO704" s="372">
        <f t="shared" si="372"/>
        <v>0</v>
      </c>
      <c r="CP704" s="370">
        <f t="shared" si="373"/>
        <v>0</v>
      </c>
      <c r="CQ704" s="371">
        <f t="shared" si="374"/>
        <v>0</v>
      </c>
      <c r="CR704" s="372">
        <f t="shared" si="375"/>
        <v>0</v>
      </c>
      <c r="CS704" s="370">
        <f t="shared" si="376"/>
        <v>0</v>
      </c>
      <c r="CT704" s="371">
        <f t="shared" si="377"/>
        <v>0</v>
      </c>
      <c r="CU704" s="372">
        <f t="shared" si="378"/>
        <v>0</v>
      </c>
      <c r="CV704" s="370">
        <f t="shared" si="379"/>
        <v>0</v>
      </c>
      <c r="CW704" s="371">
        <f t="shared" si="380"/>
        <v>0</v>
      </c>
      <c r="CX704" s="372">
        <f t="shared" si="381"/>
        <v>0</v>
      </c>
      <c r="CY704" s="370">
        <f t="shared" si="382"/>
        <v>0</v>
      </c>
      <c r="CZ704" s="371">
        <f t="shared" si="383"/>
        <v>0</v>
      </c>
      <c r="DA704" s="372">
        <f t="shared" si="384"/>
        <v>0</v>
      </c>
      <c r="DB704" s="293">
        <f t="shared" si="321"/>
        <v>0</v>
      </c>
      <c r="DC704" s="283" t="str">
        <f>IF(DB704=0,"",
IF(SUM($DB$651:DB704)=1,DD704,
IF($DB$771&gt;SUM($DB$651:DB704),_xlfn.CONCAT(", ",DD704),
IF($DB$771=SUM($DB$651:DB704),_xlfn.CONCAT(" y ",DD704)))))</f>
        <v/>
      </c>
      <c r="DD704" s="52" t="s">
        <v>5227</v>
      </c>
    </row>
    <row r="705" spans="1:108" ht="15" customHeight="1">
      <c r="A705" s="30"/>
      <c r="B705" s="31"/>
      <c r="C705" s="35" t="s">
        <v>5228</v>
      </c>
      <c r="D705" s="800" t="str">
        <f>IF(CNGE_2026_M1_Secc1_Sub1!$D95="","",CNGE_2026_M1_Secc1_Sub1!$D95)</f>
        <v/>
      </c>
      <c r="E705" s="723"/>
      <c r="F705" s="723"/>
      <c r="G705" s="723"/>
      <c r="H705" s="723"/>
      <c r="I705" s="724"/>
      <c r="J705" s="638"/>
      <c r="K705" s="638"/>
      <c r="L705" s="638"/>
      <c r="M705" s="638"/>
      <c r="N705" s="638"/>
      <c r="O705" s="638"/>
      <c r="P705" s="638"/>
      <c r="Q705" s="638"/>
      <c r="R705" s="638"/>
      <c r="S705" s="638"/>
      <c r="T705" s="638"/>
      <c r="U705" s="638"/>
      <c r="V705" s="638"/>
      <c r="W705" s="638"/>
      <c r="X705" s="638"/>
      <c r="Y705" s="638"/>
      <c r="Z705" s="638"/>
      <c r="AA705" s="638"/>
      <c r="AB705" s="638"/>
      <c r="AC705" s="638"/>
      <c r="AD705" s="638"/>
      <c r="AI705">
        <f t="shared" si="326"/>
        <v>0</v>
      </c>
      <c r="AJ705">
        <f t="shared" si="327"/>
        <v>0</v>
      </c>
      <c r="AK705">
        <f t="shared" si="328"/>
        <v>0</v>
      </c>
      <c r="AL705">
        <f t="shared" si="329"/>
        <v>0</v>
      </c>
      <c r="AM705">
        <f t="shared" si="330"/>
        <v>0</v>
      </c>
      <c r="AN705">
        <f t="shared" si="331"/>
        <v>0</v>
      </c>
      <c r="AO705">
        <f t="shared" si="332"/>
        <v>0</v>
      </c>
      <c r="AP705">
        <f t="shared" si="333"/>
        <v>0</v>
      </c>
      <c r="AQ705">
        <f t="shared" si="334"/>
        <v>0</v>
      </c>
      <c r="AR705">
        <f t="shared" si="335"/>
        <v>0</v>
      </c>
      <c r="AS705">
        <f t="shared" si="336"/>
        <v>0</v>
      </c>
      <c r="AT705">
        <f t="shared" si="337"/>
        <v>0</v>
      </c>
      <c r="AU705">
        <f t="shared" si="338"/>
        <v>0</v>
      </c>
      <c r="AV705">
        <f t="shared" si="339"/>
        <v>0</v>
      </c>
      <c r="AW705">
        <f t="shared" si="340"/>
        <v>0</v>
      </c>
      <c r="AX705">
        <f t="shared" si="341"/>
        <v>0</v>
      </c>
      <c r="AY705">
        <f t="shared" si="342"/>
        <v>0</v>
      </c>
      <c r="AZ705">
        <f t="shared" si="343"/>
        <v>0</v>
      </c>
      <c r="BA705">
        <f t="shared" si="344"/>
        <v>0</v>
      </c>
      <c r="BB705">
        <f t="shared" si="345"/>
        <v>0</v>
      </c>
      <c r="BC705">
        <f t="shared" si="346"/>
        <v>0</v>
      </c>
      <c r="BD705">
        <f t="shared" si="347"/>
        <v>0</v>
      </c>
      <c r="BE705">
        <f t="shared" si="348"/>
        <v>0</v>
      </c>
      <c r="BF705">
        <f t="shared" si="349"/>
        <v>0</v>
      </c>
      <c r="BG705">
        <f t="shared" si="350"/>
        <v>0</v>
      </c>
      <c r="BH705">
        <f t="shared" si="351"/>
        <v>0</v>
      </c>
      <c r="BI705">
        <f t="shared" si="352"/>
        <v>0</v>
      </c>
      <c r="BJ705">
        <f t="shared" si="353"/>
        <v>0</v>
      </c>
      <c r="BK705" s="356">
        <f t="shared" si="354"/>
        <v>0</v>
      </c>
      <c r="BL705" s="357">
        <f t="shared" si="355"/>
        <v>0</v>
      </c>
      <c r="BM705" s="358">
        <f t="shared" si="356"/>
        <v>0</v>
      </c>
      <c r="BN705" s="359">
        <f t="shared" si="292"/>
        <v>0</v>
      </c>
      <c r="BO705" s="356">
        <f t="shared" si="357"/>
        <v>0</v>
      </c>
      <c r="BP705" s="357">
        <f t="shared" si="358"/>
        <v>0</v>
      </c>
      <c r="BQ705" s="358">
        <f t="shared" si="359"/>
        <v>0</v>
      </c>
      <c r="BR705" s="359">
        <f t="shared" si="296"/>
        <v>0</v>
      </c>
      <c r="BS705" s="356">
        <f t="shared" si="360"/>
        <v>0</v>
      </c>
      <c r="BT705" s="357">
        <f t="shared" si="361"/>
        <v>0</v>
      </c>
      <c r="BU705" s="358">
        <f t="shared" si="362"/>
        <v>0</v>
      </c>
      <c r="BV705" s="359">
        <f t="shared" si="300"/>
        <v>0</v>
      </c>
      <c r="BW705" s="293">
        <f t="shared" si="363"/>
        <v>0</v>
      </c>
      <c r="BX705" s="352" t="str">
        <f>IF(BW705=0,"",
IF(SUM($BW$651:BW705)=1,BY705,
IF($BW$771&gt;SUM($BW$651:BW705),_xlfn.CONCAT(", ",BY705),
IF($BW$771=SUM($BW$651:BW705),_xlfn.CONCAT(" y ",BY705)))))</f>
        <v/>
      </c>
      <c r="BY705" s="120" t="s">
        <v>5229</v>
      </c>
      <c r="BZ705" s="290">
        <f t="shared" si="364"/>
        <v>0</v>
      </c>
      <c r="CA705" s="293">
        <f t="shared" si="302"/>
        <v>0</v>
      </c>
      <c r="CB705" s="283" t="str">
        <f>IF(CA705=0,"",
IF(SUM($CA$651:CA705)=1,CC705,
IF($CA$771&gt;SUM($CA$651:CA705),_xlfn.CONCAT(", ",CC705),
IF($CA$771=SUM($CA$651:CA705),_xlfn.CONCAT(" y ",CC705)))))</f>
        <v/>
      </c>
      <c r="CC705" s="120" t="s">
        <v>5229</v>
      </c>
      <c r="CD705" s="365">
        <f t="shared" si="385"/>
        <v>0</v>
      </c>
      <c r="CE705" s="366">
        <f t="shared" si="365"/>
        <v>0</v>
      </c>
      <c r="CF705" s="365">
        <f t="shared" si="366"/>
        <v>0</v>
      </c>
      <c r="CG705" s="282">
        <f t="shared" si="324"/>
        <v>0</v>
      </c>
      <c r="CH705" s="283" t="str">
        <f>IF(CG705=0,"",
IF(SUM($CG$651:CG705)=1,CI705,
IF($CG$771&gt;SUM($CG$651:CG705),_xlfn.CONCAT(", ",CI705),
IF($CG$771=SUM($CG$651:CG705),_xlfn.CONCAT(" y ",CI705)))))</f>
        <v/>
      </c>
      <c r="CI705" s="120" t="s">
        <v>5229</v>
      </c>
      <c r="CJ705" s="370">
        <f t="shared" si="367"/>
        <v>0</v>
      </c>
      <c r="CK705" s="371">
        <f t="shared" si="368"/>
        <v>0</v>
      </c>
      <c r="CL705" s="372">
        <f t="shared" si="369"/>
        <v>0</v>
      </c>
      <c r="CM705" s="370">
        <f t="shared" si="370"/>
        <v>0</v>
      </c>
      <c r="CN705" s="371">
        <f t="shared" si="371"/>
        <v>0</v>
      </c>
      <c r="CO705" s="372">
        <f t="shared" si="372"/>
        <v>0</v>
      </c>
      <c r="CP705" s="370">
        <f t="shared" si="373"/>
        <v>0</v>
      </c>
      <c r="CQ705" s="371">
        <f t="shared" si="374"/>
        <v>0</v>
      </c>
      <c r="CR705" s="372">
        <f t="shared" si="375"/>
        <v>0</v>
      </c>
      <c r="CS705" s="370">
        <f t="shared" si="376"/>
        <v>0</v>
      </c>
      <c r="CT705" s="371">
        <f t="shared" si="377"/>
        <v>0</v>
      </c>
      <c r="CU705" s="372">
        <f t="shared" si="378"/>
        <v>0</v>
      </c>
      <c r="CV705" s="370">
        <f t="shared" si="379"/>
        <v>0</v>
      </c>
      <c r="CW705" s="371">
        <f t="shared" si="380"/>
        <v>0</v>
      </c>
      <c r="CX705" s="372">
        <f t="shared" si="381"/>
        <v>0</v>
      </c>
      <c r="CY705" s="370">
        <f t="shared" si="382"/>
        <v>0</v>
      </c>
      <c r="CZ705" s="371">
        <f t="shared" si="383"/>
        <v>0</v>
      </c>
      <c r="DA705" s="372">
        <f t="shared" si="384"/>
        <v>0</v>
      </c>
      <c r="DB705" s="293">
        <f t="shared" si="321"/>
        <v>0</v>
      </c>
      <c r="DC705" s="283" t="str">
        <f>IF(DB705=0,"",
IF(SUM($DB$651:DB705)=1,DD705,
IF($DB$771&gt;SUM($DB$651:DB705),_xlfn.CONCAT(", ",DD705),
IF($DB$771=SUM($DB$651:DB705),_xlfn.CONCAT(" y ",DD705)))))</f>
        <v/>
      </c>
      <c r="DD705" s="52" t="s">
        <v>5229</v>
      </c>
    </row>
    <row r="706" spans="1:108" ht="15" customHeight="1">
      <c r="A706" s="30"/>
      <c r="B706" s="31"/>
      <c r="C706" s="35" t="s">
        <v>5230</v>
      </c>
      <c r="D706" s="800" t="str">
        <f>IF(CNGE_2026_M1_Secc1_Sub1!$D96="","",CNGE_2026_M1_Secc1_Sub1!$D96)</f>
        <v/>
      </c>
      <c r="E706" s="723"/>
      <c r="F706" s="723"/>
      <c r="G706" s="723"/>
      <c r="H706" s="723"/>
      <c r="I706" s="724"/>
      <c r="J706" s="638"/>
      <c r="K706" s="638"/>
      <c r="L706" s="638"/>
      <c r="M706" s="638"/>
      <c r="N706" s="638"/>
      <c r="O706" s="638"/>
      <c r="P706" s="638"/>
      <c r="Q706" s="638"/>
      <c r="R706" s="638"/>
      <c r="S706" s="638"/>
      <c r="T706" s="638"/>
      <c r="U706" s="638"/>
      <c r="V706" s="638"/>
      <c r="W706" s="638"/>
      <c r="X706" s="638"/>
      <c r="Y706" s="638"/>
      <c r="Z706" s="638"/>
      <c r="AA706" s="638"/>
      <c r="AB706" s="638"/>
      <c r="AC706" s="638"/>
      <c r="AD706" s="638"/>
      <c r="AI706">
        <f t="shared" si="326"/>
        <v>0</v>
      </c>
      <c r="AJ706">
        <f t="shared" si="327"/>
        <v>0</v>
      </c>
      <c r="AK706">
        <f t="shared" si="328"/>
        <v>0</v>
      </c>
      <c r="AL706">
        <f t="shared" si="329"/>
        <v>0</v>
      </c>
      <c r="AM706">
        <f t="shared" si="330"/>
        <v>0</v>
      </c>
      <c r="AN706">
        <f t="shared" si="331"/>
        <v>0</v>
      </c>
      <c r="AO706">
        <f t="shared" si="332"/>
        <v>0</v>
      </c>
      <c r="AP706">
        <f t="shared" si="333"/>
        <v>0</v>
      </c>
      <c r="AQ706">
        <f t="shared" si="334"/>
        <v>0</v>
      </c>
      <c r="AR706">
        <f t="shared" si="335"/>
        <v>0</v>
      </c>
      <c r="AS706">
        <f t="shared" si="336"/>
        <v>0</v>
      </c>
      <c r="AT706">
        <f t="shared" si="337"/>
        <v>0</v>
      </c>
      <c r="AU706">
        <f t="shared" si="338"/>
        <v>0</v>
      </c>
      <c r="AV706">
        <f t="shared" si="339"/>
        <v>0</v>
      </c>
      <c r="AW706">
        <f t="shared" si="340"/>
        <v>0</v>
      </c>
      <c r="AX706">
        <f t="shared" si="341"/>
        <v>0</v>
      </c>
      <c r="AY706">
        <f t="shared" si="342"/>
        <v>0</v>
      </c>
      <c r="AZ706">
        <f t="shared" si="343"/>
        <v>0</v>
      </c>
      <c r="BA706">
        <f t="shared" si="344"/>
        <v>0</v>
      </c>
      <c r="BB706">
        <f t="shared" si="345"/>
        <v>0</v>
      </c>
      <c r="BC706">
        <f t="shared" si="346"/>
        <v>0</v>
      </c>
      <c r="BD706">
        <f t="shared" si="347"/>
        <v>0</v>
      </c>
      <c r="BE706">
        <f t="shared" si="348"/>
        <v>0</v>
      </c>
      <c r="BF706">
        <f t="shared" si="349"/>
        <v>0</v>
      </c>
      <c r="BG706">
        <f t="shared" si="350"/>
        <v>0</v>
      </c>
      <c r="BH706">
        <f t="shared" si="351"/>
        <v>0</v>
      </c>
      <c r="BI706">
        <f t="shared" si="352"/>
        <v>0</v>
      </c>
      <c r="BJ706">
        <f t="shared" si="353"/>
        <v>0</v>
      </c>
      <c r="BK706" s="356">
        <f t="shared" si="354"/>
        <v>0</v>
      </c>
      <c r="BL706" s="357">
        <f t="shared" si="355"/>
        <v>0</v>
      </c>
      <c r="BM706" s="358">
        <f t="shared" si="356"/>
        <v>0</v>
      </c>
      <c r="BN706" s="359">
        <f t="shared" si="292"/>
        <v>0</v>
      </c>
      <c r="BO706" s="356">
        <f t="shared" si="357"/>
        <v>0</v>
      </c>
      <c r="BP706" s="357">
        <f t="shared" si="358"/>
        <v>0</v>
      </c>
      <c r="BQ706" s="358">
        <f t="shared" si="359"/>
        <v>0</v>
      </c>
      <c r="BR706" s="359">
        <f t="shared" si="296"/>
        <v>0</v>
      </c>
      <c r="BS706" s="356">
        <f t="shared" si="360"/>
        <v>0</v>
      </c>
      <c r="BT706" s="357">
        <f t="shared" si="361"/>
        <v>0</v>
      </c>
      <c r="BU706" s="358">
        <f t="shared" si="362"/>
        <v>0</v>
      </c>
      <c r="BV706" s="359">
        <f t="shared" si="300"/>
        <v>0</v>
      </c>
      <c r="BW706" s="293">
        <f t="shared" si="363"/>
        <v>0</v>
      </c>
      <c r="BX706" s="352" t="str">
        <f>IF(BW706=0,"",
IF(SUM($BW$651:BW706)=1,BY706,
IF($BW$771&gt;SUM($BW$651:BW706),_xlfn.CONCAT(", ",BY706),
IF($BW$771=SUM($BW$651:BW706),_xlfn.CONCAT(" y ",BY706)))))</f>
        <v/>
      </c>
      <c r="BY706" s="120" t="s">
        <v>5231</v>
      </c>
      <c r="BZ706" s="290">
        <f t="shared" si="364"/>
        <v>0</v>
      </c>
      <c r="CA706" s="293">
        <f t="shared" si="302"/>
        <v>0</v>
      </c>
      <c r="CB706" s="283" t="str">
        <f>IF(CA706=0,"",
IF(SUM($CA$651:CA706)=1,CC706,
IF($CA$771&gt;SUM($CA$651:CA706),_xlfn.CONCAT(", ",CC706),
IF($CA$771=SUM($CA$651:CA706),_xlfn.CONCAT(" y ",CC706)))))</f>
        <v/>
      </c>
      <c r="CC706" s="120" t="s">
        <v>5231</v>
      </c>
      <c r="CD706" s="365">
        <f t="shared" si="385"/>
        <v>0</v>
      </c>
      <c r="CE706" s="366">
        <f t="shared" si="365"/>
        <v>0</v>
      </c>
      <c r="CF706" s="365">
        <f t="shared" si="366"/>
        <v>0</v>
      </c>
      <c r="CG706" s="282">
        <f t="shared" si="324"/>
        <v>0</v>
      </c>
      <c r="CH706" s="283" t="str">
        <f>IF(CG706=0,"",
IF(SUM($CG$651:CG706)=1,CI706,
IF($CG$771&gt;SUM($CG$651:CG706),_xlfn.CONCAT(", ",CI706),
IF($CG$771=SUM($CG$651:CG706),_xlfn.CONCAT(" y ",CI706)))))</f>
        <v/>
      </c>
      <c r="CI706" s="120" t="s">
        <v>5231</v>
      </c>
      <c r="CJ706" s="370">
        <f t="shared" si="367"/>
        <v>0</v>
      </c>
      <c r="CK706" s="371">
        <f t="shared" si="368"/>
        <v>0</v>
      </c>
      <c r="CL706" s="372">
        <f t="shared" si="369"/>
        <v>0</v>
      </c>
      <c r="CM706" s="370">
        <f t="shared" si="370"/>
        <v>0</v>
      </c>
      <c r="CN706" s="371">
        <f t="shared" si="371"/>
        <v>0</v>
      </c>
      <c r="CO706" s="372">
        <f t="shared" si="372"/>
        <v>0</v>
      </c>
      <c r="CP706" s="370">
        <f t="shared" si="373"/>
        <v>0</v>
      </c>
      <c r="CQ706" s="371">
        <f t="shared" si="374"/>
        <v>0</v>
      </c>
      <c r="CR706" s="372">
        <f t="shared" si="375"/>
        <v>0</v>
      </c>
      <c r="CS706" s="370">
        <f t="shared" si="376"/>
        <v>0</v>
      </c>
      <c r="CT706" s="371">
        <f t="shared" si="377"/>
        <v>0</v>
      </c>
      <c r="CU706" s="372">
        <f t="shared" si="378"/>
        <v>0</v>
      </c>
      <c r="CV706" s="370">
        <f t="shared" si="379"/>
        <v>0</v>
      </c>
      <c r="CW706" s="371">
        <f t="shared" si="380"/>
        <v>0</v>
      </c>
      <c r="CX706" s="372">
        <f t="shared" si="381"/>
        <v>0</v>
      </c>
      <c r="CY706" s="370">
        <f t="shared" si="382"/>
        <v>0</v>
      </c>
      <c r="CZ706" s="371">
        <f t="shared" si="383"/>
        <v>0</v>
      </c>
      <c r="DA706" s="372">
        <f t="shared" si="384"/>
        <v>0</v>
      </c>
      <c r="DB706" s="293">
        <f t="shared" si="321"/>
        <v>0</v>
      </c>
      <c r="DC706" s="283" t="str">
        <f>IF(DB706=0,"",
IF(SUM($DB$651:DB706)=1,DD706,
IF($DB$771&gt;SUM($DB$651:DB706),_xlfn.CONCAT(", ",DD706),
IF($DB$771=SUM($DB$651:DB706),_xlfn.CONCAT(" y ",DD706)))))</f>
        <v/>
      </c>
      <c r="DD706" s="52" t="s">
        <v>5231</v>
      </c>
    </row>
    <row r="707" spans="1:108" ht="15" customHeight="1">
      <c r="A707" s="30"/>
      <c r="B707" s="31"/>
      <c r="C707" s="35" t="s">
        <v>5232</v>
      </c>
      <c r="D707" s="800" t="str">
        <f>IF(CNGE_2026_M1_Secc1_Sub1!$D97="","",CNGE_2026_M1_Secc1_Sub1!$D97)</f>
        <v/>
      </c>
      <c r="E707" s="723"/>
      <c r="F707" s="723"/>
      <c r="G707" s="723"/>
      <c r="H707" s="723"/>
      <c r="I707" s="724"/>
      <c r="J707" s="638"/>
      <c r="K707" s="638"/>
      <c r="L707" s="638"/>
      <c r="M707" s="638"/>
      <c r="N707" s="638"/>
      <c r="O707" s="638"/>
      <c r="P707" s="638"/>
      <c r="Q707" s="638"/>
      <c r="R707" s="638"/>
      <c r="S707" s="638"/>
      <c r="T707" s="638"/>
      <c r="U707" s="638"/>
      <c r="V707" s="638"/>
      <c r="W707" s="638"/>
      <c r="X707" s="638"/>
      <c r="Y707" s="638"/>
      <c r="Z707" s="638"/>
      <c r="AA707" s="638"/>
      <c r="AB707" s="638"/>
      <c r="AC707" s="638"/>
      <c r="AD707" s="638"/>
      <c r="AI707">
        <f t="shared" si="326"/>
        <v>0</v>
      </c>
      <c r="AJ707">
        <f t="shared" si="327"/>
        <v>0</v>
      </c>
      <c r="AK707">
        <f t="shared" si="328"/>
        <v>0</v>
      </c>
      <c r="AL707">
        <f t="shared" si="329"/>
        <v>0</v>
      </c>
      <c r="AM707">
        <f t="shared" si="330"/>
        <v>0</v>
      </c>
      <c r="AN707">
        <f t="shared" si="331"/>
        <v>0</v>
      </c>
      <c r="AO707">
        <f t="shared" si="332"/>
        <v>0</v>
      </c>
      <c r="AP707">
        <f t="shared" si="333"/>
        <v>0</v>
      </c>
      <c r="AQ707">
        <f t="shared" si="334"/>
        <v>0</v>
      </c>
      <c r="AR707">
        <f t="shared" si="335"/>
        <v>0</v>
      </c>
      <c r="AS707">
        <f t="shared" si="336"/>
        <v>0</v>
      </c>
      <c r="AT707">
        <f t="shared" si="337"/>
        <v>0</v>
      </c>
      <c r="AU707">
        <f t="shared" si="338"/>
        <v>0</v>
      </c>
      <c r="AV707">
        <f t="shared" si="339"/>
        <v>0</v>
      </c>
      <c r="AW707">
        <f t="shared" si="340"/>
        <v>0</v>
      </c>
      <c r="AX707">
        <f t="shared" si="341"/>
        <v>0</v>
      </c>
      <c r="AY707">
        <f t="shared" si="342"/>
        <v>0</v>
      </c>
      <c r="AZ707">
        <f t="shared" si="343"/>
        <v>0</v>
      </c>
      <c r="BA707">
        <f t="shared" si="344"/>
        <v>0</v>
      </c>
      <c r="BB707">
        <f t="shared" si="345"/>
        <v>0</v>
      </c>
      <c r="BC707">
        <f t="shared" si="346"/>
        <v>0</v>
      </c>
      <c r="BD707">
        <f t="shared" si="347"/>
        <v>0</v>
      </c>
      <c r="BE707">
        <f t="shared" si="348"/>
        <v>0</v>
      </c>
      <c r="BF707">
        <f t="shared" si="349"/>
        <v>0</v>
      </c>
      <c r="BG707">
        <f t="shared" si="350"/>
        <v>0</v>
      </c>
      <c r="BH707">
        <f t="shared" si="351"/>
        <v>0</v>
      </c>
      <c r="BI707">
        <f t="shared" si="352"/>
        <v>0</v>
      </c>
      <c r="BJ707">
        <f t="shared" si="353"/>
        <v>0</v>
      </c>
      <c r="BK707" s="356">
        <f t="shared" si="354"/>
        <v>0</v>
      </c>
      <c r="BL707" s="357">
        <f t="shared" si="355"/>
        <v>0</v>
      </c>
      <c r="BM707" s="358">
        <f t="shared" si="356"/>
        <v>0</v>
      </c>
      <c r="BN707" s="359">
        <f t="shared" si="292"/>
        <v>0</v>
      </c>
      <c r="BO707" s="356">
        <f t="shared" si="357"/>
        <v>0</v>
      </c>
      <c r="BP707" s="357">
        <f t="shared" si="358"/>
        <v>0</v>
      </c>
      <c r="BQ707" s="358">
        <f t="shared" si="359"/>
        <v>0</v>
      </c>
      <c r="BR707" s="359">
        <f t="shared" si="296"/>
        <v>0</v>
      </c>
      <c r="BS707" s="356">
        <f t="shared" si="360"/>
        <v>0</v>
      </c>
      <c r="BT707" s="357">
        <f t="shared" si="361"/>
        <v>0</v>
      </c>
      <c r="BU707" s="358">
        <f t="shared" si="362"/>
        <v>0</v>
      </c>
      <c r="BV707" s="359">
        <f t="shared" si="300"/>
        <v>0</v>
      </c>
      <c r="BW707" s="293">
        <f t="shared" si="363"/>
        <v>0</v>
      </c>
      <c r="BX707" s="352" t="str">
        <f>IF(BW707=0,"",
IF(SUM($BW$651:BW707)=1,BY707,
IF($BW$771&gt;SUM($BW$651:BW707),_xlfn.CONCAT(", ",BY707),
IF($BW$771=SUM($BW$651:BW707),_xlfn.CONCAT(" y ",BY707)))))</f>
        <v/>
      </c>
      <c r="BY707" s="120" t="s">
        <v>5233</v>
      </c>
      <c r="BZ707" s="290">
        <f t="shared" si="364"/>
        <v>0</v>
      </c>
      <c r="CA707" s="293">
        <f t="shared" si="302"/>
        <v>0</v>
      </c>
      <c r="CB707" s="283" t="str">
        <f>IF(CA707=0,"",
IF(SUM($CA$651:CA707)=1,CC707,
IF($CA$771&gt;SUM($CA$651:CA707),_xlfn.CONCAT(", ",CC707),
IF($CA$771=SUM($CA$651:CA707),_xlfn.CONCAT(" y ",CC707)))))</f>
        <v/>
      </c>
      <c r="CC707" s="120" t="s">
        <v>5233</v>
      </c>
      <c r="CD707" s="365">
        <f t="shared" si="385"/>
        <v>0</v>
      </c>
      <c r="CE707" s="366">
        <f t="shared" si="365"/>
        <v>0</v>
      </c>
      <c r="CF707" s="365">
        <f t="shared" si="366"/>
        <v>0</v>
      </c>
      <c r="CG707" s="282">
        <f t="shared" si="324"/>
        <v>0</v>
      </c>
      <c r="CH707" s="283" t="str">
        <f>IF(CG707=0,"",
IF(SUM($CG$651:CG707)=1,CI707,
IF($CG$771&gt;SUM($CG$651:CG707),_xlfn.CONCAT(", ",CI707),
IF($CG$771=SUM($CG$651:CG707),_xlfn.CONCAT(" y ",CI707)))))</f>
        <v/>
      </c>
      <c r="CI707" s="120" t="s">
        <v>5233</v>
      </c>
      <c r="CJ707" s="370">
        <f t="shared" si="367"/>
        <v>0</v>
      </c>
      <c r="CK707" s="371">
        <f t="shared" si="368"/>
        <v>0</v>
      </c>
      <c r="CL707" s="372">
        <f t="shared" si="369"/>
        <v>0</v>
      </c>
      <c r="CM707" s="370">
        <f t="shared" si="370"/>
        <v>0</v>
      </c>
      <c r="CN707" s="371">
        <f t="shared" si="371"/>
        <v>0</v>
      </c>
      <c r="CO707" s="372">
        <f t="shared" si="372"/>
        <v>0</v>
      </c>
      <c r="CP707" s="370">
        <f t="shared" si="373"/>
        <v>0</v>
      </c>
      <c r="CQ707" s="371">
        <f t="shared" si="374"/>
        <v>0</v>
      </c>
      <c r="CR707" s="372">
        <f t="shared" si="375"/>
        <v>0</v>
      </c>
      <c r="CS707" s="370">
        <f t="shared" si="376"/>
        <v>0</v>
      </c>
      <c r="CT707" s="371">
        <f t="shared" si="377"/>
        <v>0</v>
      </c>
      <c r="CU707" s="372">
        <f t="shared" si="378"/>
        <v>0</v>
      </c>
      <c r="CV707" s="370">
        <f t="shared" si="379"/>
        <v>0</v>
      </c>
      <c r="CW707" s="371">
        <f t="shared" si="380"/>
        <v>0</v>
      </c>
      <c r="CX707" s="372">
        <f t="shared" si="381"/>
        <v>0</v>
      </c>
      <c r="CY707" s="370">
        <f t="shared" si="382"/>
        <v>0</v>
      </c>
      <c r="CZ707" s="371">
        <f t="shared" si="383"/>
        <v>0</v>
      </c>
      <c r="DA707" s="372">
        <f t="shared" si="384"/>
        <v>0</v>
      </c>
      <c r="DB707" s="293">
        <f t="shared" si="321"/>
        <v>0</v>
      </c>
      <c r="DC707" s="283" t="str">
        <f>IF(DB707=0,"",
IF(SUM($DB$651:DB707)=1,DD707,
IF($DB$771&gt;SUM($DB$651:DB707),_xlfn.CONCAT(", ",DD707),
IF($DB$771=SUM($DB$651:DB707),_xlfn.CONCAT(" y ",DD707)))))</f>
        <v/>
      </c>
      <c r="DD707" s="52" t="s">
        <v>5233</v>
      </c>
    </row>
    <row r="708" spans="1:108" ht="15" customHeight="1">
      <c r="A708" s="30"/>
      <c r="B708" s="31"/>
      <c r="C708" s="35" t="s">
        <v>5234</v>
      </c>
      <c r="D708" s="800" t="str">
        <f>IF(CNGE_2026_M1_Secc1_Sub1!$D98="","",CNGE_2026_M1_Secc1_Sub1!$D98)</f>
        <v/>
      </c>
      <c r="E708" s="723"/>
      <c r="F708" s="723"/>
      <c r="G708" s="723"/>
      <c r="H708" s="723"/>
      <c r="I708" s="724"/>
      <c r="J708" s="638"/>
      <c r="K708" s="638"/>
      <c r="L708" s="638"/>
      <c r="M708" s="638"/>
      <c r="N708" s="638"/>
      <c r="O708" s="638"/>
      <c r="P708" s="638"/>
      <c r="Q708" s="638"/>
      <c r="R708" s="638"/>
      <c r="S708" s="638"/>
      <c r="T708" s="638"/>
      <c r="U708" s="638"/>
      <c r="V708" s="638"/>
      <c r="W708" s="638"/>
      <c r="X708" s="638"/>
      <c r="Y708" s="638"/>
      <c r="Z708" s="638"/>
      <c r="AA708" s="638"/>
      <c r="AB708" s="638"/>
      <c r="AC708" s="638"/>
      <c r="AD708" s="638"/>
      <c r="AI708">
        <f t="shared" si="326"/>
        <v>0</v>
      </c>
      <c r="AJ708">
        <f t="shared" si="327"/>
        <v>0</v>
      </c>
      <c r="AK708">
        <f t="shared" si="328"/>
        <v>0</v>
      </c>
      <c r="AL708">
        <f t="shared" si="329"/>
        <v>0</v>
      </c>
      <c r="AM708">
        <f t="shared" si="330"/>
        <v>0</v>
      </c>
      <c r="AN708">
        <f t="shared" si="331"/>
        <v>0</v>
      </c>
      <c r="AO708">
        <f t="shared" si="332"/>
        <v>0</v>
      </c>
      <c r="AP708">
        <f t="shared" si="333"/>
        <v>0</v>
      </c>
      <c r="AQ708">
        <f t="shared" si="334"/>
        <v>0</v>
      </c>
      <c r="AR708">
        <f t="shared" si="335"/>
        <v>0</v>
      </c>
      <c r="AS708">
        <f t="shared" si="336"/>
        <v>0</v>
      </c>
      <c r="AT708">
        <f t="shared" si="337"/>
        <v>0</v>
      </c>
      <c r="AU708">
        <f t="shared" si="338"/>
        <v>0</v>
      </c>
      <c r="AV708">
        <f t="shared" si="339"/>
        <v>0</v>
      </c>
      <c r="AW708">
        <f t="shared" si="340"/>
        <v>0</v>
      </c>
      <c r="AX708">
        <f t="shared" si="341"/>
        <v>0</v>
      </c>
      <c r="AY708">
        <f t="shared" si="342"/>
        <v>0</v>
      </c>
      <c r="AZ708">
        <f t="shared" si="343"/>
        <v>0</v>
      </c>
      <c r="BA708">
        <f t="shared" si="344"/>
        <v>0</v>
      </c>
      <c r="BB708">
        <f t="shared" si="345"/>
        <v>0</v>
      </c>
      <c r="BC708">
        <f t="shared" si="346"/>
        <v>0</v>
      </c>
      <c r="BD708">
        <f t="shared" si="347"/>
        <v>0</v>
      </c>
      <c r="BE708">
        <f t="shared" si="348"/>
        <v>0</v>
      </c>
      <c r="BF708">
        <f t="shared" si="349"/>
        <v>0</v>
      </c>
      <c r="BG708">
        <f t="shared" si="350"/>
        <v>0</v>
      </c>
      <c r="BH708">
        <f t="shared" si="351"/>
        <v>0</v>
      </c>
      <c r="BI708">
        <f t="shared" si="352"/>
        <v>0</v>
      </c>
      <c r="BJ708">
        <f t="shared" si="353"/>
        <v>0</v>
      </c>
      <c r="BK708" s="356">
        <f t="shared" si="354"/>
        <v>0</v>
      </c>
      <c r="BL708" s="357">
        <f t="shared" si="355"/>
        <v>0</v>
      </c>
      <c r="BM708" s="358">
        <f t="shared" si="356"/>
        <v>0</v>
      </c>
      <c r="BN708" s="359">
        <f t="shared" si="292"/>
        <v>0</v>
      </c>
      <c r="BO708" s="356">
        <f t="shared" si="357"/>
        <v>0</v>
      </c>
      <c r="BP708" s="357">
        <f t="shared" si="358"/>
        <v>0</v>
      </c>
      <c r="BQ708" s="358">
        <f t="shared" si="359"/>
        <v>0</v>
      </c>
      <c r="BR708" s="359">
        <f t="shared" si="296"/>
        <v>0</v>
      </c>
      <c r="BS708" s="356">
        <f t="shared" si="360"/>
        <v>0</v>
      </c>
      <c r="BT708" s="357">
        <f t="shared" si="361"/>
        <v>0</v>
      </c>
      <c r="BU708" s="358">
        <f t="shared" si="362"/>
        <v>0</v>
      </c>
      <c r="BV708" s="359">
        <f t="shared" si="300"/>
        <v>0</v>
      </c>
      <c r="BW708" s="293">
        <f t="shared" si="363"/>
        <v>0</v>
      </c>
      <c r="BX708" s="352" t="str">
        <f>IF(BW708=0,"",
IF(SUM($BW$651:BW708)=1,BY708,
IF($BW$771&gt;SUM($BW$651:BW708),_xlfn.CONCAT(", ",BY708),
IF($BW$771=SUM($BW$651:BW708),_xlfn.CONCAT(" y ",BY708)))))</f>
        <v/>
      </c>
      <c r="BY708" s="120" t="s">
        <v>5235</v>
      </c>
      <c r="BZ708" s="290">
        <f t="shared" si="364"/>
        <v>0</v>
      </c>
      <c r="CA708" s="293">
        <f t="shared" si="302"/>
        <v>0</v>
      </c>
      <c r="CB708" s="283" t="str">
        <f>IF(CA708=0,"",
IF(SUM($CA$651:CA708)=1,CC708,
IF($CA$771&gt;SUM($CA$651:CA708),_xlfn.CONCAT(", ",CC708),
IF($CA$771=SUM($CA$651:CA708),_xlfn.CONCAT(" y ",CC708)))))</f>
        <v/>
      </c>
      <c r="CC708" s="120" t="s">
        <v>5235</v>
      </c>
      <c r="CD708" s="365">
        <f t="shared" si="385"/>
        <v>0</v>
      </c>
      <c r="CE708" s="366">
        <f t="shared" si="365"/>
        <v>0</v>
      </c>
      <c r="CF708" s="365">
        <f t="shared" si="366"/>
        <v>0</v>
      </c>
      <c r="CG708" s="282">
        <f t="shared" si="324"/>
        <v>0</v>
      </c>
      <c r="CH708" s="283" t="str">
        <f>IF(CG708=0,"",
IF(SUM($CG$651:CG708)=1,CI708,
IF($CG$771&gt;SUM($CG$651:CG708),_xlfn.CONCAT(", ",CI708),
IF($CG$771=SUM($CG$651:CG708),_xlfn.CONCAT(" y ",CI708)))))</f>
        <v/>
      </c>
      <c r="CI708" s="120" t="s">
        <v>5235</v>
      </c>
      <c r="CJ708" s="370">
        <f t="shared" si="367"/>
        <v>0</v>
      </c>
      <c r="CK708" s="371">
        <f t="shared" si="368"/>
        <v>0</v>
      </c>
      <c r="CL708" s="372">
        <f t="shared" si="369"/>
        <v>0</v>
      </c>
      <c r="CM708" s="370">
        <f t="shared" si="370"/>
        <v>0</v>
      </c>
      <c r="CN708" s="371">
        <f t="shared" si="371"/>
        <v>0</v>
      </c>
      <c r="CO708" s="372">
        <f t="shared" si="372"/>
        <v>0</v>
      </c>
      <c r="CP708" s="370">
        <f t="shared" si="373"/>
        <v>0</v>
      </c>
      <c r="CQ708" s="371">
        <f t="shared" si="374"/>
        <v>0</v>
      </c>
      <c r="CR708" s="372">
        <f t="shared" si="375"/>
        <v>0</v>
      </c>
      <c r="CS708" s="370">
        <f t="shared" si="376"/>
        <v>0</v>
      </c>
      <c r="CT708" s="371">
        <f t="shared" si="377"/>
        <v>0</v>
      </c>
      <c r="CU708" s="372">
        <f t="shared" si="378"/>
        <v>0</v>
      </c>
      <c r="CV708" s="370">
        <f t="shared" si="379"/>
        <v>0</v>
      </c>
      <c r="CW708" s="371">
        <f t="shared" si="380"/>
        <v>0</v>
      </c>
      <c r="CX708" s="372">
        <f t="shared" si="381"/>
        <v>0</v>
      </c>
      <c r="CY708" s="370">
        <f t="shared" si="382"/>
        <v>0</v>
      </c>
      <c r="CZ708" s="371">
        <f t="shared" si="383"/>
        <v>0</v>
      </c>
      <c r="DA708" s="372">
        <f t="shared" si="384"/>
        <v>0</v>
      </c>
      <c r="DB708" s="293">
        <f t="shared" si="321"/>
        <v>0</v>
      </c>
      <c r="DC708" s="283" t="str">
        <f>IF(DB708=0,"",
IF(SUM($DB$651:DB708)=1,DD708,
IF($DB$771&gt;SUM($DB$651:DB708),_xlfn.CONCAT(", ",DD708),
IF($DB$771=SUM($DB$651:DB708),_xlfn.CONCAT(" y ",DD708)))))</f>
        <v/>
      </c>
      <c r="DD708" s="52" t="s">
        <v>5235</v>
      </c>
    </row>
    <row r="709" spans="1:108" ht="15" customHeight="1">
      <c r="A709" s="30"/>
      <c r="B709" s="31"/>
      <c r="C709" s="35" t="s">
        <v>5236</v>
      </c>
      <c r="D709" s="800" t="str">
        <f>IF(CNGE_2026_M1_Secc1_Sub1!$D99="","",CNGE_2026_M1_Secc1_Sub1!$D99)</f>
        <v/>
      </c>
      <c r="E709" s="723"/>
      <c r="F709" s="723"/>
      <c r="G709" s="723"/>
      <c r="H709" s="723"/>
      <c r="I709" s="724"/>
      <c r="J709" s="638"/>
      <c r="K709" s="638"/>
      <c r="L709" s="638"/>
      <c r="M709" s="638"/>
      <c r="N709" s="638"/>
      <c r="O709" s="638"/>
      <c r="P709" s="638"/>
      <c r="Q709" s="638"/>
      <c r="R709" s="638"/>
      <c r="S709" s="638"/>
      <c r="T709" s="638"/>
      <c r="U709" s="638"/>
      <c r="V709" s="638"/>
      <c r="W709" s="638"/>
      <c r="X709" s="638"/>
      <c r="Y709" s="638"/>
      <c r="Z709" s="638"/>
      <c r="AA709" s="638"/>
      <c r="AB709" s="638"/>
      <c r="AC709" s="638"/>
      <c r="AD709" s="638"/>
      <c r="AI709">
        <f t="shared" si="326"/>
        <v>0</v>
      </c>
      <c r="AJ709">
        <f t="shared" si="327"/>
        <v>0</v>
      </c>
      <c r="AK709">
        <f t="shared" si="328"/>
        <v>0</v>
      </c>
      <c r="AL709">
        <f t="shared" si="329"/>
        <v>0</v>
      </c>
      <c r="AM709">
        <f t="shared" si="330"/>
        <v>0</v>
      </c>
      <c r="AN709">
        <f t="shared" si="331"/>
        <v>0</v>
      </c>
      <c r="AO709">
        <f t="shared" si="332"/>
        <v>0</v>
      </c>
      <c r="AP709">
        <f t="shared" si="333"/>
        <v>0</v>
      </c>
      <c r="AQ709">
        <f t="shared" si="334"/>
        <v>0</v>
      </c>
      <c r="AR709">
        <f t="shared" si="335"/>
        <v>0</v>
      </c>
      <c r="AS709">
        <f t="shared" si="336"/>
        <v>0</v>
      </c>
      <c r="AT709">
        <f t="shared" si="337"/>
        <v>0</v>
      </c>
      <c r="AU709">
        <f t="shared" si="338"/>
        <v>0</v>
      </c>
      <c r="AV709">
        <f t="shared" si="339"/>
        <v>0</v>
      </c>
      <c r="AW709">
        <f t="shared" si="340"/>
        <v>0</v>
      </c>
      <c r="AX709">
        <f t="shared" si="341"/>
        <v>0</v>
      </c>
      <c r="AY709">
        <f t="shared" si="342"/>
        <v>0</v>
      </c>
      <c r="AZ709">
        <f t="shared" si="343"/>
        <v>0</v>
      </c>
      <c r="BA709">
        <f t="shared" si="344"/>
        <v>0</v>
      </c>
      <c r="BB709">
        <f t="shared" si="345"/>
        <v>0</v>
      </c>
      <c r="BC709">
        <f t="shared" si="346"/>
        <v>0</v>
      </c>
      <c r="BD709">
        <f t="shared" si="347"/>
        <v>0</v>
      </c>
      <c r="BE709">
        <f t="shared" si="348"/>
        <v>0</v>
      </c>
      <c r="BF709">
        <f t="shared" si="349"/>
        <v>0</v>
      </c>
      <c r="BG709">
        <f t="shared" si="350"/>
        <v>0</v>
      </c>
      <c r="BH709">
        <f t="shared" si="351"/>
        <v>0</v>
      </c>
      <c r="BI709">
        <f t="shared" si="352"/>
        <v>0</v>
      </c>
      <c r="BJ709">
        <f t="shared" si="353"/>
        <v>0</v>
      </c>
      <c r="BK709" s="356">
        <f t="shared" si="354"/>
        <v>0</v>
      </c>
      <c r="BL709" s="357">
        <f t="shared" si="355"/>
        <v>0</v>
      </c>
      <c r="BM709" s="358">
        <f t="shared" si="356"/>
        <v>0</v>
      </c>
      <c r="BN709" s="359">
        <f t="shared" si="292"/>
        <v>0</v>
      </c>
      <c r="BO709" s="356">
        <f t="shared" si="357"/>
        <v>0</v>
      </c>
      <c r="BP709" s="357">
        <f t="shared" si="358"/>
        <v>0</v>
      </c>
      <c r="BQ709" s="358">
        <f t="shared" si="359"/>
        <v>0</v>
      </c>
      <c r="BR709" s="359">
        <f t="shared" si="296"/>
        <v>0</v>
      </c>
      <c r="BS709" s="356">
        <f t="shared" si="360"/>
        <v>0</v>
      </c>
      <c r="BT709" s="357">
        <f t="shared" si="361"/>
        <v>0</v>
      </c>
      <c r="BU709" s="358">
        <f t="shared" si="362"/>
        <v>0</v>
      </c>
      <c r="BV709" s="359">
        <f t="shared" si="300"/>
        <v>0</v>
      </c>
      <c r="BW709" s="293">
        <f t="shared" si="363"/>
        <v>0</v>
      </c>
      <c r="BX709" s="352" t="str">
        <f>IF(BW709=0,"",
IF(SUM($BW$651:BW709)=1,BY709,
IF($BW$771&gt;SUM($BW$651:BW709),_xlfn.CONCAT(", ",BY709),
IF($BW$771=SUM($BW$651:BW709),_xlfn.CONCAT(" y ",BY709)))))</f>
        <v/>
      </c>
      <c r="BY709" s="120" t="s">
        <v>5237</v>
      </c>
      <c r="BZ709" s="290">
        <f t="shared" si="364"/>
        <v>0</v>
      </c>
      <c r="CA709" s="293">
        <f t="shared" si="302"/>
        <v>0</v>
      </c>
      <c r="CB709" s="283" t="str">
        <f>IF(CA709=0,"",
IF(SUM($CA$651:CA709)=1,CC709,
IF($CA$771&gt;SUM($CA$651:CA709),_xlfn.CONCAT(", ",CC709),
IF($CA$771=SUM($CA$651:CA709),_xlfn.CONCAT(" y ",CC709)))))</f>
        <v/>
      </c>
      <c r="CC709" s="120" t="s">
        <v>5237</v>
      </c>
      <c r="CD709" s="365">
        <f t="shared" si="385"/>
        <v>0</v>
      </c>
      <c r="CE709" s="366">
        <f t="shared" si="365"/>
        <v>0</v>
      </c>
      <c r="CF709" s="365">
        <f t="shared" si="366"/>
        <v>0</v>
      </c>
      <c r="CG709" s="282">
        <f t="shared" si="324"/>
        <v>0</v>
      </c>
      <c r="CH709" s="283" t="str">
        <f>IF(CG709=0,"",
IF(SUM($CG$651:CG709)=1,CI709,
IF($CG$771&gt;SUM($CG$651:CG709),_xlfn.CONCAT(", ",CI709),
IF($CG$771=SUM($CG$651:CG709),_xlfn.CONCAT(" y ",CI709)))))</f>
        <v/>
      </c>
      <c r="CI709" s="120" t="s">
        <v>5237</v>
      </c>
      <c r="CJ709" s="370">
        <f t="shared" si="367"/>
        <v>0</v>
      </c>
      <c r="CK709" s="371">
        <f t="shared" si="368"/>
        <v>0</v>
      </c>
      <c r="CL709" s="372">
        <f t="shared" si="369"/>
        <v>0</v>
      </c>
      <c r="CM709" s="370">
        <f t="shared" si="370"/>
        <v>0</v>
      </c>
      <c r="CN709" s="371">
        <f t="shared" si="371"/>
        <v>0</v>
      </c>
      <c r="CO709" s="372">
        <f t="shared" si="372"/>
        <v>0</v>
      </c>
      <c r="CP709" s="370">
        <f t="shared" si="373"/>
        <v>0</v>
      </c>
      <c r="CQ709" s="371">
        <f t="shared" si="374"/>
        <v>0</v>
      </c>
      <c r="CR709" s="372">
        <f t="shared" si="375"/>
        <v>0</v>
      </c>
      <c r="CS709" s="370">
        <f t="shared" si="376"/>
        <v>0</v>
      </c>
      <c r="CT709" s="371">
        <f t="shared" si="377"/>
        <v>0</v>
      </c>
      <c r="CU709" s="372">
        <f t="shared" si="378"/>
        <v>0</v>
      </c>
      <c r="CV709" s="370">
        <f t="shared" si="379"/>
        <v>0</v>
      </c>
      <c r="CW709" s="371">
        <f t="shared" si="380"/>
        <v>0</v>
      </c>
      <c r="CX709" s="372">
        <f t="shared" si="381"/>
        <v>0</v>
      </c>
      <c r="CY709" s="370">
        <f t="shared" si="382"/>
        <v>0</v>
      </c>
      <c r="CZ709" s="371">
        <f t="shared" si="383"/>
        <v>0</v>
      </c>
      <c r="DA709" s="372">
        <f t="shared" si="384"/>
        <v>0</v>
      </c>
      <c r="DB709" s="293">
        <f t="shared" si="321"/>
        <v>0</v>
      </c>
      <c r="DC709" s="283" t="str">
        <f>IF(DB709=0,"",
IF(SUM($DB$651:DB709)=1,DD709,
IF($DB$771&gt;SUM($DB$651:DB709),_xlfn.CONCAT(", ",DD709),
IF($DB$771=SUM($DB$651:DB709),_xlfn.CONCAT(" y ",DD709)))))</f>
        <v/>
      </c>
      <c r="DD709" s="52" t="s">
        <v>5237</v>
      </c>
    </row>
    <row r="710" spans="1:108" ht="15" customHeight="1">
      <c r="A710" s="30"/>
      <c r="B710" s="31"/>
      <c r="C710" s="35" t="s">
        <v>5238</v>
      </c>
      <c r="D710" s="800" t="str">
        <f>IF(CNGE_2026_M1_Secc1_Sub1!$D100="","",CNGE_2026_M1_Secc1_Sub1!$D100)</f>
        <v/>
      </c>
      <c r="E710" s="723"/>
      <c r="F710" s="723"/>
      <c r="G710" s="723"/>
      <c r="H710" s="723"/>
      <c r="I710" s="724"/>
      <c r="J710" s="638"/>
      <c r="K710" s="638"/>
      <c r="L710" s="638"/>
      <c r="M710" s="638"/>
      <c r="N710" s="638"/>
      <c r="O710" s="638"/>
      <c r="P710" s="638"/>
      <c r="Q710" s="638"/>
      <c r="R710" s="638"/>
      <c r="S710" s="638"/>
      <c r="T710" s="638"/>
      <c r="U710" s="638"/>
      <c r="V710" s="638"/>
      <c r="W710" s="638"/>
      <c r="X710" s="638"/>
      <c r="Y710" s="638"/>
      <c r="Z710" s="638"/>
      <c r="AA710" s="638"/>
      <c r="AB710" s="638"/>
      <c r="AC710" s="638"/>
      <c r="AD710" s="638"/>
      <c r="AI710">
        <f t="shared" si="326"/>
        <v>0</v>
      </c>
      <c r="AJ710">
        <f t="shared" si="327"/>
        <v>0</v>
      </c>
      <c r="AK710">
        <f t="shared" si="328"/>
        <v>0</v>
      </c>
      <c r="AL710">
        <f t="shared" si="329"/>
        <v>0</v>
      </c>
      <c r="AM710">
        <f t="shared" si="330"/>
        <v>0</v>
      </c>
      <c r="AN710">
        <f t="shared" si="331"/>
        <v>0</v>
      </c>
      <c r="AO710">
        <f t="shared" si="332"/>
        <v>0</v>
      </c>
      <c r="AP710">
        <f t="shared" si="333"/>
        <v>0</v>
      </c>
      <c r="AQ710">
        <f t="shared" si="334"/>
        <v>0</v>
      </c>
      <c r="AR710">
        <f t="shared" si="335"/>
        <v>0</v>
      </c>
      <c r="AS710">
        <f t="shared" si="336"/>
        <v>0</v>
      </c>
      <c r="AT710">
        <f t="shared" si="337"/>
        <v>0</v>
      </c>
      <c r="AU710">
        <f t="shared" si="338"/>
        <v>0</v>
      </c>
      <c r="AV710">
        <f t="shared" si="339"/>
        <v>0</v>
      </c>
      <c r="AW710">
        <f t="shared" si="340"/>
        <v>0</v>
      </c>
      <c r="AX710">
        <f t="shared" si="341"/>
        <v>0</v>
      </c>
      <c r="AY710">
        <f t="shared" si="342"/>
        <v>0</v>
      </c>
      <c r="AZ710">
        <f t="shared" si="343"/>
        <v>0</v>
      </c>
      <c r="BA710">
        <f t="shared" si="344"/>
        <v>0</v>
      </c>
      <c r="BB710">
        <f t="shared" si="345"/>
        <v>0</v>
      </c>
      <c r="BC710">
        <f t="shared" si="346"/>
        <v>0</v>
      </c>
      <c r="BD710">
        <f t="shared" si="347"/>
        <v>0</v>
      </c>
      <c r="BE710">
        <f t="shared" si="348"/>
        <v>0</v>
      </c>
      <c r="BF710">
        <f t="shared" si="349"/>
        <v>0</v>
      </c>
      <c r="BG710">
        <f t="shared" si="350"/>
        <v>0</v>
      </c>
      <c r="BH710">
        <f t="shared" si="351"/>
        <v>0</v>
      </c>
      <c r="BI710">
        <f t="shared" si="352"/>
        <v>0</v>
      </c>
      <c r="BJ710">
        <f t="shared" si="353"/>
        <v>0</v>
      </c>
      <c r="BK710" s="356">
        <f t="shared" si="354"/>
        <v>0</v>
      </c>
      <c r="BL710" s="357">
        <f t="shared" si="355"/>
        <v>0</v>
      </c>
      <c r="BM710" s="358">
        <f t="shared" si="356"/>
        <v>0</v>
      </c>
      <c r="BN710" s="359">
        <f t="shared" si="292"/>
        <v>0</v>
      </c>
      <c r="BO710" s="356">
        <f t="shared" si="357"/>
        <v>0</v>
      </c>
      <c r="BP710" s="357">
        <f t="shared" si="358"/>
        <v>0</v>
      </c>
      <c r="BQ710" s="358">
        <f t="shared" si="359"/>
        <v>0</v>
      </c>
      <c r="BR710" s="359">
        <f t="shared" si="296"/>
        <v>0</v>
      </c>
      <c r="BS710" s="356">
        <f t="shared" si="360"/>
        <v>0</v>
      </c>
      <c r="BT710" s="357">
        <f t="shared" si="361"/>
        <v>0</v>
      </c>
      <c r="BU710" s="358">
        <f t="shared" si="362"/>
        <v>0</v>
      </c>
      <c r="BV710" s="359">
        <f t="shared" si="300"/>
        <v>0</v>
      </c>
      <c r="BW710" s="293">
        <f t="shared" si="363"/>
        <v>0</v>
      </c>
      <c r="BX710" s="352" t="str">
        <f>IF(BW710=0,"",
IF(SUM($BW$651:BW710)=1,BY710,
IF($BW$771&gt;SUM($BW$651:BW710),_xlfn.CONCAT(", ",BY710),
IF($BW$771=SUM($BW$651:BW710),_xlfn.CONCAT(" y ",BY710)))))</f>
        <v/>
      </c>
      <c r="BY710" s="120" t="s">
        <v>5239</v>
      </c>
      <c r="BZ710" s="290">
        <f t="shared" si="364"/>
        <v>0</v>
      </c>
      <c r="CA710" s="293">
        <f t="shared" si="302"/>
        <v>0</v>
      </c>
      <c r="CB710" s="283" t="str">
        <f>IF(CA710=0,"",
IF(SUM($CA$651:CA710)=1,CC710,
IF($CA$771&gt;SUM($CA$651:CA710),_xlfn.CONCAT(", ",CC710),
IF($CA$771=SUM($CA$651:CA710),_xlfn.CONCAT(" y ",CC710)))))</f>
        <v/>
      </c>
      <c r="CC710" s="120" t="s">
        <v>5239</v>
      </c>
      <c r="CD710" s="365">
        <f t="shared" si="385"/>
        <v>0</v>
      </c>
      <c r="CE710" s="366">
        <f t="shared" si="365"/>
        <v>0</v>
      </c>
      <c r="CF710" s="365">
        <f t="shared" si="366"/>
        <v>0</v>
      </c>
      <c r="CG710" s="282">
        <f t="shared" si="324"/>
        <v>0</v>
      </c>
      <c r="CH710" s="283" t="str">
        <f>IF(CG710=0,"",
IF(SUM($CG$651:CG710)=1,CI710,
IF($CG$771&gt;SUM($CG$651:CG710),_xlfn.CONCAT(", ",CI710),
IF($CG$771=SUM($CG$651:CG710),_xlfn.CONCAT(" y ",CI710)))))</f>
        <v/>
      </c>
      <c r="CI710" s="120" t="s">
        <v>5239</v>
      </c>
      <c r="CJ710" s="370">
        <f t="shared" si="367"/>
        <v>0</v>
      </c>
      <c r="CK710" s="371">
        <f t="shared" si="368"/>
        <v>0</v>
      </c>
      <c r="CL710" s="372">
        <f t="shared" si="369"/>
        <v>0</v>
      </c>
      <c r="CM710" s="370">
        <f t="shared" si="370"/>
        <v>0</v>
      </c>
      <c r="CN710" s="371">
        <f t="shared" si="371"/>
        <v>0</v>
      </c>
      <c r="CO710" s="372">
        <f t="shared" si="372"/>
        <v>0</v>
      </c>
      <c r="CP710" s="370">
        <f t="shared" si="373"/>
        <v>0</v>
      </c>
      <c r="CQ710" s="371">
        <f t="shared" si="374"/>
        <v>0</v>
      </c>
      <c r="CR710" s="372">
        <f t="shared" si="375"/>
        <v>0</v>
      </c>
      <c r="CS710" s="370">
        <f t="shared" si="376"/>
        <v>0</v>
      </c>
      <c r="CT710" s="371">
        <f t="shared" si="377"/>
        <v>0</v>
      </c>
      <c r="CU710" s="372">
        <f t="shared" si="378"/>
        <v>0</v>
      </c>
      <c r="CV710" s="370">
        <f t="shared" si="379"/>
        <v>0</v>
      </c>
      <c r="CW710" s="371">
        <f t="shared" si="380"/>
        <v>0</v>
      </c>
      <c r="CX710" s="372">
        <f t="shared" si="381"/>
        <v>0</v>
      </c>
      <c r="CY710" s="370">
        <f t="shared" si="382"/>
        <v>0</v>
      </c>
      <c r="CZ710" s="371">
        <f t="shared" si="383"/>
        <v>0</v>
      </c>
      <c r="DA710" s="372">
        <f t="shared" si="384"/>
        <v>0</v>
      </c>
      <c r="DB710" s="293">
        <f t="shared" si="321"/>
        <v>0</v>
      </c>
      <c r="DC710" s="283" t="str">
        <f>IF(DB710=0,"",
IF(SUM($DB$651:DB710)=1,DD710,
IF($DB$771&gt;SUM($DB$651:DB710),_xlfn.CONCAT(", ",DD710),
IF($DB$771=SUM($DB$651:DB710),_xlfn.CONCAT(" y ",DD710)))))</f>
        <v/>
      </c>
      <c r="DD710" s="52" t="s">
        <v>5239</v>
      </c>
    </row>
    <row r="711" spans="1:108" ht="15" customHeight="1">
      <c r="A711" s="30"/>
      <c r="B711" s="31"/>
      <c r="C711" s="35" t="s">
        <v>5240</v>
      </c>
      <c r="D711" s="800" t="str">
        <f>IF(CNGE_2026_M1_Secc1_Sub1!$D101="","",CNGE_2026_M1_Secc1_Sub1!$D101)</f>
        <v/>
      </c>
      <c r="E711" s="723"/>
      <c r="F711" s="723"/>
      <c r="G711" s="723"/>
      <c r="H711" s="723"/>
      <c r="I711" s="724"/>
      <c r="J711" s="638"/>
      <c r="K711" s="638"/>
      <c r="L711" s="638"/>
      <c r="M711" s="638"/>
      <c r="N711" s="638"/>
      <c r="O711" s="638"/>
      <c r="P711" s="638"/>
      <c r="Q711" s="638"/>
      <c r="R711" s="638"/>
      <c r="S711" s="638"/>
      <c r="T711" s="638"/>
      <c r="U711" s="638"/>
      <c r="V711" s="638"/>
      <c r="W711" s="638"/>
      <c r="X711" s="638"/>
      <c r="Y711" s="638"/>
      <c r="Z711" s="638"/>
      <c r="AA711" s="638"/>
      <c r="AB711" s="638"/>
      <c r="AC711" s="638"/>
      <c r="AD711" s="638"/>
      <c r="AI711">
        <f t="shared" si="326"/>
        <v>0</v>
      </c>
      <c r="AJ711">
        <f t="shared" si="327"/>
        <v>0</v>
      </c>
      <c r="AK711">
        <f t="shared" si="328"/>
        <v>0</v>
      </c>
      <c r="AL711">
        <f t="shared" si="329"/>
        <v>0</v>
      </c>
      <c r="AM711">
        <f t="shared" si="330"/>
        <v>0</v>
      </c>
      <c r="AN711">
        <f t="shared" si="331"/>
        <v>0</v>
      </c>
      <c r="AO711">
        <f t="shared" si="332"/>
        <v>0</v>
      </c>
      <c r="AP711">
        <f t="shared" si="333"/>
        <v>0</v>
      </c>
      <c r="AQ711">
        <f t="shared" si="334"/>
        <v>0</v>
      </c>
      <c r="AR711">
        <f t="shared" si="335"/>
        <v>0</v>
      </c>
      <c r="AS711">
        <f t="shared" si="336"/>
        <v>0</v>
      </c>
      <c r="AT711">
        <f t="shared" si="337"/>
        <v>0</v>
      </c>
      <c r="AU711">
        <f t="shared" si="338"/>
        <v>0</v>
      </c>
      <c r="AV711">
        <f t="shared" si="339"/>
        <v>0</v>
      </c>
      <c r="AW711">
        <f t="shared" si="340"/>
        <v>0</v>
      </c>
      <c r="AX711">
        <f t="shared" si="341"/>
        <v>0</v>
      </c>
      <c r="AY711">
        <f t="shared" si="342"/>
        <v>0</v>
      </c>
      <c r="AZ711">
        <f t="shared" si="343"/>
        <v>0</v>
      </c>
      <c r="BA711">
        <f t="shared" si="344"/>
        <v>0</v>
      </c>
      <c r="BB711">
        <f t="shared" si="345"/>
        <v>0</v>
      </c>
      <c r="BC711">
        <f t="shared" si="346"/>
        <v>0</v>
      </c>
      <c r="BD711">
        <f t="shared" si="347"/>
        <v>0</v>
      </c>
      <c r="BE711">
        <f t="shared" si="348"/>
        <v>0</v>
      </c>
      <c r="BF711">
        <f t="shared" si="349"/>
        <v>0</v>
      </c>
      <c r="BG711">
        <f t="shared" si="350"/>
        <v>0</v>
      </c>
      <c r="BH711">
        <f t="shared" si="351"/>
        <v>0</v>
      </c>
      <c r="BI711">
        <f t="shared" si="352"/>
        <v>0</v>
      </c>
      <c r="BJ711">
        <f t="shared" si="353"/>
        <v>0</v>
      </c>
      <c r="BK711" s="356">
        <f t="shared" si="354"/>
        <v>0</v>
      </c>
      <c r="BL711" s="357">
        <f t="shared" si="355"/>
        <v>0</v>
      </c>
      <c r="BM711" s="358">
        <f t="shared" si="356"/>
        <v>0</v>
      </c>
      <c r="BN711" s="359">
        <f t="shared" si="292"/>
        <v>0</v>
      </c>
      <c r="BO711" s="356">
        <f t="shared" si="357"/>
        <v>0</v>
      </c>
      <c r="BP711" s="357">
        <f t="shared" si="358"/>
        <v>0</v>
      </c>
      <c r="BQ711" s="358">
        <f t="shared" si="359"/>
        <v>0</v>
      </c>
      <c r="BR711" s="359">
        <f t="shared" si="296"/>
        <v>0</v>
      </c>
      <c r="BS711" s="356">
        <f t="shared" si="360"/>
        <v>0</v>
      </c>
      <c r="BT711" s="357">
        <f t="shared" si="361"/>
        <v>0</v>
      </c>
      <c r="BU711" s="358">
        <f t="shared" si="362"/>
        <v>0</v>
      </c>
      <c r="BV711" s="359">
        <f t="shared" si="300"/>
        <v>0</v>
      </c>
      <c r="BW711" s="293">
        <f t="shared" si="363"/>
        <v>0</v>
      </c>
      <c r="BX711" s="352" t="str">
        <f>IF(BW711=0,"",
IF(SUM($BW$651:BW711)=1,BY711,
IF($BW$771&gt;SUM($BW$651:BW711),_xlfn.CONCAT(", ",BY711),
IF($BW$771=SUM($BW$651:BW711),_xlfn.CONCAT(" y ",BY711)))))</f>
        <v/>
      </c>
      <c r="BY711" s="120" t="s">
        <v>5241</v>
      </c>
      <c r="BZ711" s="290">
        <f t="shared" si="364"/>
        <v>0</v>
      </c>
      <c r="CA711" s="293">
        <f t="shared" si="302"/>
        <v>0</v>
      </c>
      <c r="CB711" s="283" t="str">
        <f>IF(CA711=0,"",
IF(SUM($CA$651:CA711)=1,CC711,
IF($CA$771&gt;SUM($CA$651:CA711),_xlfn.CONCAT(", ",CC711),
IF($CA$771=SUM($CA$651:CA711),_xlfn.CONCAT(" y ",CC711)))))</f>
        <v/>
      </c>
      <c r="CC711" s="120" t="s">
        <v>5241</v>
      </c>
      <c r="CD711" s="365">
        <f t="shared" si="385"/>
        <v>0</v>
      </c>
      <c r="CE711" s="366">
        <f t="shared" si="365"/>
        <v>0</v>
      </c>
      <c r="CF711" s="365">
        <f t="shared" si="366"/>
        <v>0</v>
      </c>
      <c r="CG711" s="282">
        <f t="shared" si="324"/>
        <v>0</v>
      </c>
      <c r="CH711" s="283" t="str">
        <f>IF(CG711=0,"",
IF(SUM($CG$651:CG711)=1,CI711,
IF($CG$771&gt;SUM($CG$651:CG711),_xlfn.CONCAT(", ",CI711),
IF($CG$771=SUM($CG$651:CG711),_xlfn.CONCAT(" y ",CI711)))))</f>
        <v/>
      </c>
      <c r="CI711" s="120" t="s">
        <v>5241</v>
      </c>
      <c r="CJ711" s="370">
        <f t="shared" si="367"/>
        <v>0</v>
      </c>
      <c r="CK711" s="371">
        <f t="shared" si="368"/>
        <v>0</v>
      </c>
      <c r="CL711" s="372">
        <f t="shared" si="369"/>
        <v>0</v>
      </c>
      <c r="CM711" s="370">
        <f t="shared" si="370"/>
        <v>0</v>
      </c>
      <c r="CN711" s="371">
        <f t="shared" si="371"/>
        <v>0</v>
      </c>
      <c r="CO711" s="372">
        <f t="shared" si="372"/>
        <v>0</v>
      </c>
      <c r="CP711" s="370">
        <f t="shared" si="373"/>
        <v>0</v>
      </c>
      <c r="CQ711" s="371">
        <f t="shared" si="374"/>
        <v>0</v>
      </c>
      <c r="CR711" s="372">
        <f t="shared" si="375"/>
        <v>0</v>
      </c>
      <c r="CS711" s="370">
        <f t="shared" si="376"/>
        <v>0</v>
      </c>
      <c r="CT711" s="371">
        <f t="shared" si="377"/>
        <v>0</v>
      </c>
      <c r="CU711" s="372">
        <f t="shared" si="378"/>
        <v>0</v>
      </c>
      <c r="CV711" s="370">
        <f t="shared" si="379"/>
        <v>0</v>
      </c>
      <c r="CW711" s="371">
        <f t="shared" si="380"/>
        <v>0</v>
      </c>
      <c r="CX711" s="372">
        <f t="shared" si="381"/>
        <v>0</v>
      </c>
      <c r="CY711" s="370">
        <f t="shared" si="382"/>
        <v>0</v>
      </c>
      <c r="CZ711" s="371">
        <f t="shared" si="383"/>
        <v>0</v>
      </c>
      <c r="DA711" s="372">
        <f t="shared" si="384"/>
        <v>0</v>
      </c>
      <c r="DB711" s="293">
        <f t="shared" si="321"/>
        <v>0</v>
      </c>
      <c r="DC711" s="283" t="str">
        <f>IF(DB711=0,"",
IF(SUM($DB$651:DB711)=1,DD711,
IF($DB$771&gt;SUM($DB$651:DB711),_xlfn.CONCAT(", ",DD711),
IF($DB$771=SUM($DB$651:DB711),_xlfn.CONCAT(" y ",DD711)))))</f>
        <v/>
      </c>
      <c r="DD711" s="52" t="s">
        <v>5241</v>
      </c>
    </row>
    <row r="712" spans="1:108" ht="15" customHeight="1">
      <c r="A712" s="30"/>
      <c r="B712" s="31"/>
      <c r="C712" s="35" t="s">
        <v>5242</v>
      </c>
      <c r="D712" s="800" t="str">
        <f>IF(CNGE_2026_M1_Secc1_Sub1!$D102="","",CNGE_2026_M1_Secc1_Sub1!$D102)</f>
        <v/>
      </c>
      <c r="E712" s="723"/>
      <c r="F712" s="723"/>
      <c r="G712" s="723"/>
      <c r="H712" s="723"/>
      <c r="I712" s="724"/>
      <c r="J712" s="638"/>
      <c r="K712" s="638"/>
      <c r="L712" s="638"/>
      <c r="M712" s="638"/>
      <c r="N712" s="638"/>
      <c r="O712" s="638"/>
      <c r="P712" s="638"/>
      <c r="Q712" s="638"/>
      <c r="R712" s="638"/>
      <c r="S712" s="638"/>
      <c r="T712" s="638"/>
      <c r="U712" s="638"/>
      <c r="V712" s="638"/>
      <c r="W712" s="638"/>
      <c r="X712" s="638"/>
      <c r="Y712" s="638"/>
      <c r="Z712" s="638"/>
      <c r="AA712" s="638"/>
      <c r="AB712" s="638"/>
      <c r="AC712" s="638"/>
      <c r="AD712" s="638"/>
      <c r="AI712">
        <f t="shared" si="326"/>
        <v>0</v>
      </c>
      <c r="AJ712">
        <f t="shared" si="327"/>
        <v>0</v>
      </c>
      <c r="AK712">
        <f t="shared" si="328"/>
        <v>0</v>
      </c>
      <c r="AL712">
        <f t="shared" si="329"/>
        <v>0</v>
      </c>
      <c r="AM712">
        <f t="shared" si="330"/>
        <v>0</v>
      </c>
      <c r="AN712">
        <f t="shared" si="331"/>
        <v>0</v>
      </c>
      <c r="AO712">
        <f t="shared" si="332"/>
        <v>0</v>
      </c>
      <c r="AP712">
        <f t="shared" si="333"/>
        <v>0</v>
      </c>
      <c r="AQ712">
        <f t="shared" si="334"/>
        <v>0</v>
      </c>
      <c r="AR712">
        <f t="shared" si="335"/>
        <v>0</v>
      </c>
      <c r="AS712">
        <f t="shared" si="336"/>
        <v>0</v>
      </c>
      <c r="AT712">
        <f t="shared" si="337"/>
        <v>0</v>
      </c>
      <c r="AU712">
        <f t="shared" si="338"/>
        <v>0</v>
      </c>
      <c r="AV712">
        <f t="shared" si="339"/>
        <v>0</v>
      </c>
      <c r="AW712">
        <f t="shared" si="340"/>
        <v>0</v>
      </c>
      <c r="AX712">
        <f t="shared" si="341"/>
        <v>0</v>
      </c>
      <c r="AY712">
        <f t="shared" si="342"/>
        <v>0</v>
      </c>
      <c r="AZ712">
        <f t="shared" si="343"/>
        <v>0</v>
      </c>
      <c r="BA712">
        <f t="shared" si="344"/>
        <v>0</v>
      </c>
      <c r="BB712">
        <f t="shared" si="345"/>
        <v>0</v>
      </c>
      <c r="BC712">
        <f t="shared" si="346"/>
        <v>0</v>
      </c>
      <c r="BD712">
        <f t="shared" si="347"/>
        <v>0</v>
      </c>
      <c r="BE712">
        <f t="shared" si="348"/>
        <v>0</v>
      </c>
      <c r="BF712">
        <f t="shared" si="349"/>
        <v>0</v>
      </c>
      <c r="BG712">
        <f t="shared" si="350"/>
        <v>0</v>
      </c>
      <c r="BH712">
        <f t="shared" si="351"/>
        <v>0</v>
      </c>
      <c r="BI712">
        <f t="shared" si="352"/>
        <v>0</v>
      </c>
      <c r="BJ712">
        <f t="shared" si="353"/>
        <v>0</v>
      </c>
      <c r="BK712" s="356">
        <f t="shared" si="354"/>
        <v>0</v>
      </c>
      <c r="BL712" s="357">
        <f t="shared" si="355"/>
        <v>0</v>
      </c>
      <c r="BM712" s="358">
        <f t="shared" si="356"/>
        <v>0</v>
      </c>
      <c r="BN712" s="359">
        <f t="shared" si="292"/>
        <v>0</v>
      </c>
      <c r="BO712" s="356">
        <f t="shared" si="357"/>
        <v>0</v>
      </c>
      <c r="BP712" s="357">
        <f t="shared" si="358"/>
        <v>0</v>
      </c>
      <c r="BQ712" s="358">
        <f t="shared" si="359"/>
        <v>0</v>
      </c>
      <c r="BR712" s="359">
        <f t="shared" si="296"/>
        <v>0</v>
      </c>
      <c r="BS712" s="356">
        <f t="shared" si="360"/>
        <v>0</v>
      </c>
      <c r="BT712" s="357">
        <f t="shared" si="361"/>
        <v>0</v>
      </c>
      <c r="BU712" s="358">
        <f t="shared" si="362"/>
        <v>0</v>
      </c>
      <c r="BV712" s="359">
        <f t="shared" si="300"/>
        <v>0</v>
      </c>
      <c r="BW712" s="293">
        <f t="shared" si="363"/>
        <v>0</v>
      </c>
      <c r="BX712" s="352" t="str">
        <f>IF(BW712=0,"",
IF(SUM($BW$651:BW712)=1,BY712,
IF($BW$771&gt;SUM($BW$651:BW712),_xlfn.CONCAT(", ",BY712),
IF($BW$771=SUM($BW$651:BW712),_xlfn.CONCAT(" y ",BY712)))))</f>
        <v/>
      </c>
      <c r="BY712" s="120" t="s">
        <v>5243</v>
      </c>
      <c r="BZ712" s="290">
        <f t="shared" si="364"/>
        <v>0</v>
      </c>
      <c r="CA712" s="293">
        <f t="shared" si="302"/>
        <v>0</v>
      </c>
      <c r="CB712" s="283" t="str">
        <f>IF(CA712=0,"",
IF(SUM($CA$651:CA712)=1,CC712,
IF($CA$771&gt;SUM($CA$651:CA712),_xlfn.CONCAT(", ",CC712),
IF($CA$771=SUM($CA$651:CA712),_xlfn.CONCAT(" y ",CC712)))))</f>
        <v/>
      </c>
      <c r="CC712" s="120" t="s">
        <v>5243</v>
      </c>
      <c r="CD712" s="365">
        <f t="shared" si="385"/>
        <v>0</v>
      </c>
      <c r="CE712" s="366">
        <f t="shared" si="365"/>
        <v>0</v>
      </c>
      <c r="CF712" s="365">
        <f t="shared" si="366"/>
        <v>0</v>
      </c>
      <c r="CG712" s="282">
        <f t="shared" si="324"/>
        <v>0</v>
      </c>
      <c r="CH712" s="283" t="str">
        <f>IF(CG712=0,"",
IF(SUM($CG$651:CG712)=1,CI712,
IF($CG$771&gt;SUM($CG$651:CG712),_xlfn.CONCAT(", ",CI712),
IF($CG$771=SUM($CG$651:CG712),_xlfn.CONCAT(" y ",CI712)))))</f>
        <v/>
      </c>
      <c r="CI712" s="120" t="s">
        <v>5243</v>
      </c>
      <c r="CJ712" s="370">
        <f t="shared" si="367"/>
        <v>0</v>
      </c>
      <c r="CK712" s="371">
        <f t="shared" si="368"/>
        <v>0</v>
      </c>
      <c r="CL712" s="372">
        <f t="shared" si="369"/>
        <v>0</v>
      </c>
      <c r="CM712" s="370">
        <f t="shared" si="370"/>
        <v>0</v>
      </c>
      <c r="CN712" s="371">
        <f t="shared" si="371"/>
        <v>0</v>
      </c>
      <c r="CO712" s="372">
        <f t="shared" si="372"/>
        <v>0</v>
      </c>
      <c r="CP712" s="370">
        <f t="shared" si="373"/>
        <v>0</v>
      </c>
      <c r="CQ712" s="371">
        <f t="shared" si="374"/>
        <v>0</v>
      </c>
      <c r="CR712" s="372">
        <f t="shared" si="375"/>
        <v>0</v>
      </c>
      <c r="CS712" s="370">
        <f t="shared" si="376"/>
        <v>0</v>
      </c>
      <c r="CT712" s="371">
        <f t="shared" si="377"/>
        <v>0</v>
      </c>
      <c r="CU712" s="372">
        <f t="shared" si="378"/>
        <v>0</v>
      </c>
      <c r="CV712" s="370">
        <f t="shared" si="379"/>
        <v>0</v>
      </c>
      <c r="CW712" s="371">
        <f t="shared" si="380"/>
        <v>0</v>
      </c>
      <c r="CX712" s="372">
        <f t="shared" si="381"/>
        <v>0</v>
      </c>
      <c r="CY712" s="370">
        <f t="shared" si="382"/>
        <v>0</v>
      </c>
      <c r="CZ712" s="371">
        <f t="shared" si="383"/>
        <v>0</v>
      </c>
      <c r="DA712" s="372">
        <f t="shared" si="384"/>
        <v>0</v>
      </c>
      <c r="DB712" s="293">
        <f t="shared" si="321"/>
        <v>0</v>
      </c>
      <c r="DC712" s="283" t="str">
        <f>IF(DB712=0,"",
IF(SUM($DB$651:DB712)=1,DD712,
IF($DB$771&gt;SUM($DB$651:DB712),_xlfn.CONCAT(", ",DD712),
IF($DB$771=SUM($DB$651:DB712),_xlfn.CONCAT(" y ",DD712)))))</f>
        <v/>
      </c>
      <c r="DD712" s="52" t="s">
        <v>5243</v>
      </c>
    </row>
    <row r="713" spans="1:108" ht="15" customHeight="1">
      <c r="A713" s="30"/>
      <c r="B713" s="31"/>
      <c r="C713" s="35" t="s">
        <v>5244</v>
      </c>
      <c r="D713" s="800" t="str">
        <f>IF(CNGE_2026_M1_Secc1_Sub1!$D103="","",CNGE_2026_M1_Secc1_Sub1!$D103)</f>
        <v/>
      </c>
      <c r="E713" s="723"/>
      <c r="F713" s="723"/>
      <c r="G713" s="723"/>
      <c r="H713" s="723"/>
      <c r="I713" s="724"/>
      <c r="J713" s="638"/>
      <c r="K713" s="638"/>
      <c r="L713" s="638"/>
      <c r="M713" s="638"/>
      <c r="N713" s="638"/>
      <c r="O713" s="638"/>
      <c r="P713" s="638"/>
      <c r="Q713" s="638"/>
      <c r="R713" s="638"/>
      <c r="S713" s="638"/>
      <c r="T713" s="638"/>
      <c r="U713" s="638"/>
      <c r="V713" s="638"/>
      <c r="W713" s="638"/>
      <c r="X713" s="638"/>
      <c r="Y713" s="638"/>
      <c r="Z713" s="638"/>
      <c r="AA713" s="638"/>
      <c r="AB713" s="638"/>
      <c r="AC713" s="638"/>
      <c r="AD713" s="638"/>
      <c r="AI713">
        <f t="shared" si="326"/>
        <v>0</v>
      </c>
      <c r="AJ713">
        <f t="shared" si="327"/>
        <v>0</v>
      </c>
      <c r="AK713">
        <f t="shared" si="328"/>
        <v>0</v>
      </c>
      <c r="AL713">
        <f t="shared" si="329"/>
        <v>0</v>
      </c>
      <c r="AM713">
        <f t="shared" si="330"/>
        <v>0</v>
      </c>
      <c r="AN713">
        <f t="shared" si="331"/>
        <v>0</v>
      </c>
      <c r="AO713">
        <f t="shared" si="332"/>
        <v>0</v>
      </c>
      <c r="AP713">
        <f t="shared" si="333"/>
        <v>0</v>
      </c>
      <c r="AQ713">
        <f t="shared" si="334"/>
        <v>0</v>
      </c>
      <c r="AR713">
        <f t="shared" si="335"/>
        <v>0</v>
      </c>
      <c r="AS713">
        <f t="shared" si="336"/>
        <v>0</v>
      </c>
      <c r="AT713">
        <f t="shared" si="337"/>
        <v>0</v>
      </c>
      <c r="AU713">
        <f t="shared" si="338"/>
        <v>0</v>
      </c>
      <c r="AV713">
        <f t="shared" si="339"/>
        <v>0</v>
      </c>
      <c r="AW713">
        <f t="shared" si="340"/>
        <v>0</v>
      </c>
      <c r="AX713">
        <f t="shared" si="341"/>
        <v>0</v>
      </c>
      <c r="AY713">
        <f t="shared" si="342"/>
        <v>0</v>
      </c>
      <c r="AZ713">
        <f t="shared" si="343"/>
        <v>0</v>
      </c>
      <c r="BA713">
        <f t="shared" si="344"/>
        <v>0</v>
      </c>
      <c r="BB713">
        <f t="shared" si="345"/>
        <v>0</v>
      </c>
      <c r="BC713">
        <f t="shared" si="346"/>
        <v>0</v>
      </c>
      <c r="BD713">
        <f t="shared" si="347"/>
        <v>0</v>
      </c>
      <c r="BE713">
        <f t="shared" si="348"/>
        <v>0</v>
      </c>
      <c r="BF713">
        <f t="shared" si="349"/>
        <v>0</v>
      </c>
      <c r="BG713">
        <f t="shared" si="350"/>
        <v>0</v>
      </c>
      <c r="BH713">
        <f t="shared" si="351"/>
        <v>0</v>
      </c>
      <c r="BI713">
        <f t="shared" si="352"/>
        <v>0</v>
      </c>
      <c r="BJ713">
        <f t="shared" si="353"/>
        <v>0</v>
      </c>
      <c r="BK713" s="356">
        <f t="shared" si="354"/>
        <v>0</v>
      </c>
      <c r="BL713" s="357">
        <f t="shared" si="355"/>
        <v>0</v>
      </c>
      <c r="BM713" s="358">
        <f t="shared" si="356"/>
        <v>0</v>
      </c>
      <c r="BN713" s="359">
        <f t="shared" si="292"/>
        <v>0</v>
      </c>
      <c r="BO713" s="356">
        <f t="shared" si="357"/>
        <v>0</v>
      </c>
      <c r="BP713" s="357">
        <f t="shared" si="358"/>
        <v>0</v>
      </c>
      <c r="BQ713" s="358">
        <f t="shared" si="359"/>
        <v>0</v>
      </c>
      <c r="BR713" s="359">
        <f t="shared" si="296"/>
        <v>0</v>
      </c>
      <c r="BS713" s="356">
        <f t="shared" si="360"/>
        <v>0</v>
      </c>
      <c r="BT713" s="357">
        <f t="shared" si="361"/>
        <v>0</v>
      </c>
      <c r="BU713" s="358">
        <f t="shared" si="362"/>
        <v>0</v>
      </c>
      <c r="BV713" s="359">
        <f t="shared" si="300"/>
        <v>0</v>
      </c>
      <c r="BW713" s="293">
        <f t="shared" si="363"/>
        <v>0</v>
      </c>
      <c r="BX713" s="352" t="str">
        <f>IF(BW713=0,"",
IF(SUM($BW$651:BW713)=1,BY713,
IF($BW$771&gt;SUM($BW$651:BW713),_xlfn.CONCAT(", ",BY713),
IF($BW$771=SUM($BW$651:BW713),_xlfn.CONCAT(" y ",BY713)))))</f>
        <v/>
      </c>
      <c r="BY713" s="120" t="s">
        <v>5245</v>
      </c>
      <c r="BZ713" s="290">
        <f t="shared" si="364"/>
        <v>0</v>
      </c>
      <c r="CA713" s="293">
        <f t="shared" si="302"/>
        <v>0</v>
      </c>
      <c r="CB713" s="283" t="str">
        <f>IF(CA713=0,"",
IF(SUM($CA$651:CA713)=1,CC713,
IF($CA$771&gt;SUM($CA$651:CA713),_xlfn.CONCAT(", ",CC713),
IF($CA$771=SUM($CA$651:CA713),_xlfn.CONCAT(" y ",CC713)))))</f>
        <v/>
      </c>
      <c r="CC713" s="120" t="s">
        <v>5245</v>
      </c>
      <c r="CD713" s="365">
        <f t="shared" si="385"/>
        <v>0</v>
      </c>
      <c r="CE713" s="366">
        <f t="shared" si="365"/>
        <v>0</v>
      </c>
      <c r="CF713" s="365">
        <f t="shared" si="366"/>
        <v>0</v>
      </c>
      <c r="CG713" s="282">
        <f t="shared" si="324"/>
        <v>0</v>
      </c>
      <c r="CH713" s="283" t="str">
        <f>IF(CG713=0,"",
IF(SUM($CG$651:CG713)=1,CI713,
IF($CG$771&gt;SUM($CG$651:CG713),_xlfn.CONCAT(", ",CI713),
IF($CG$771=SUM($CG$651:CG713),_xlfn.CONCAT(" y ",CI713)))))</f>
        <v/>
      </c>
      <c r="CI713" s="120" t="s">
        <v>5245</v>
      </c>
      <c r="CJ713" s="370">
        <f t="shared" si="367"/>
        <v>0</v>
      </c>
      <c r="CK713" s="371">
        <f t="shared" si="368"/>
        <v>0</v>
      </c>
      <c r="CL713" s="372">
        <f t="shared" si="369"/>
        <v>0</v>
      </c>
      <c r="CM713" s="370">
        <f t="shared" si="370"/>
        <v>0</v>
      </c>
      <c r="CN713" s="371">
        <f t="shared" si="371"/>
        <v>0</v>
      </c>
      <c r="CO713" s="372">
        <f t="shared" si="372"/>
        <v>0</v>
      </c>
      <c r="CP713" s="370">
        <f t="shared" si="373"/>
        <v>0</v>
      </c>
      <c r="CQ713" s="371">
        <f t="shared" si="374"/>
        <v>0</v>
      </c>
      <c r="CR713" s="372">
        <f t="shared" si="375"/>
        <v>0</v>
      </c>
      <c r="CS713" s="370">
        <f t="shared" si="376"/>
        <v>0</v>
      </c>
      <c r="CT713" s="371">
        <f t="shared" si="377"/>
        <v>0</v>
      </c>
      <c r="CU713" s="372">
        <f t="shared" si="378"/>
        <v>0</v>
      </c>
      <c r="CV713" s="370">
        <f t="shared" si="379"/>
        <v>0</v>
      </c>
      <c r="CW713" s="371">
        <f t="shared" si="380"/>
        <v>0</v>
      </c>
      <c r="CX713" s="372">
        <f t="shared" si="381"/>
        <v>0</v>
      </c>
      <c r="CY713" s="370">
        <f t="shared" si="382"/>
        <v>0</v>
      </c>
      <c r="CZ713" s="371">
        <f t="shared" si="383"/>
        <v>0</v>
      </c>
      <c r="DA713" s="372">
        <f t="shared" si="384"/>
        <v>0</v>
      </c>
      <c r="DB713" s="293">
        <f t="shared" si="321"/>
        <v>0</v>
      </c>
      <c r="DC713" s="283" t="str">
        <f>IF(DB713=0,"",
IF(SUM($DB$651:DB713)=1,DD713,
IF($DB$771&gt;SUM($DB$651:DB713),_xlfn.CONCAT(", ",DD713),
IF($DB$771=SUM($DB$651:DB713),_xlfn.CONCAT(" y ",DD713)))))</f>
        <v/>
      </c>
      <c r="DD713" s="52" t="s">
        <v>5245</v>
      </c>
    </row>
    <row r="714" spans="1:108" ht="15" customHeight="1">
      <c r="A714" s="30"/>
      <c r="B714" s="31"/>
      <c r="C714" s="35" t="s">
        <v>5246</v>
      </c>
      <c r="D714" s="800" t="str">
        <f>IF(CNGE_2026_M1_Secc1_Sub1!$D104="","",CNGE_2026_M1_Secc1_Sub1!$D104)</f>
        <v/>
      </c>
      <c r="E714" s="723"/>
      <c r="F714" s="723"/>
      <c r="G714" s="723"/>
      <c r="H714" s="723"/>
      <c r="I714" s="724"/>
      <c r="J714" s="638"/>
      <c r="K714" s="638"/>
      <c r="L714" s="638"/>
      <c r="M714" s="638"/>
      <c r="N714" s="638"/>
      <c r="O714" s="638"/>
      <c r="P714" s="638"/>
      <c r="Q714" s="638"/>
      <c r="R714" s="638"/>
      <c r="S714" s="638"/>
      <c r="T714" s="638"/>
      <c r="U714" s="638"/>
      <c r="V714" s="638"/>
      <c r="W714" s="638"/>
      <c r="X714" s="638"/>
      <c r="Y714" s="638"/>
      <c r="Z714" s="638"/>
      <c r="AA714" s="638"/>
      <c r="AB714" s="638"/>
      <c r="AC714" s="638"/>
      <c r="AD714" s="638"/>
      <c r="AI714">
        <f t="shared" si="326"/>
        <v>0</v>
      </c>
      <c r="AJ714">
        <f t="shared" si="327"/>
        <v>0</v>
      </c>
      <c r="AK714">
        <f t="shared" si="328"/>
        <v>0</v>
      </c>
      <c r="AL714">
        <f t="shared" si="329"/>
        <v>0</v>
      </c>
      <c r="AM714">
        <f t="shared" si="330"/>
        <v>0</v>
      </c>
      <c r="AN714">
        <f t="shared" si="331"/>
        <v>0</v>
      </c>
      <c r="AO714">
        <f t="shared" si="332"/>
        <v>0</v>
      </c>
      <c r="AP714">
        <f t="shared" si="333"/>
        <v>0</v>
      </c>
      <c r="AQ714">
        <f t="shared" si="334"/>
        <v>0</v>
      </c>
      <c r="AR714">
        <f t="shared" si="335"/>
        <v>0</v>
      </c>
      <c r="AS714">
        <f t="shared" si="336"/>
        <v>0</v>
      </c>
      <c r="AT714">
        <f t="shared" si="337"/>
        <v>0</v>
      </c>
      <c r="AU714">
        <f t="shared" si="338"/>
        <v>0</v>
      </c>
      <c r="AV714">
        <f t="shared" si="339"/>
        <v>0</v>
      </c>
      <c r="AW714">
        <f t="shared" si="340"/>
        <v>0</v>
      </c>
      <c r="AX714">
        <f t="shared" si="341"/>
        <v>0</v>
      </c>
      <c r="AY714">
        <f t="shared" si="342"/>
        <v>0</v>
      </c>
      <c r="AZ714">
        <f t="shared" si="343"/>
        <v>0</v>
      </c>
      <c r="BA714">
        <f t="shared" si="344"/>
        <v>0</v>
      </c>
      <c r="BB714">
        <f t="shared" si="345"/>
        <v>0</v>
      </c>
      <c r="BC714">
        <f t="shared" si="346"/>
        <v>0</v>
      </c>
      <c r="BD714">
        <f t="shared" si="347"/>
        <v>0</v>
      </c>
      <c r="BE714">
        <f t="shared" si="348"/>
        <v>0</v>
      </c>
      <c r="BF714">
        <f t="shared" si="349"/>
        <v>0</v>
      </c>
      <c r="BG714">
        <f t="shared" si="350"/>
        <v>0</v>
      </c>
      <c r="BH714">
        <f t="shared" si="351"/>
        <v>0</v>
      </c>
      <c r="BI714">
        <f t="shared" si="352"/>
        <v>0</v>
      </c>
      <c r="BJ714">
        <f t="shared" si="353"/>
        <v>0</v>
      </c>
      <c r="BK714" s="356">
        <f t="shared" si="354"/>
        <v>0</v>
      </c>
      <c r="BL714" s="357">
        <f t="shared" si="355"/>
        <v>0</v>
      </c>
      <c r="BM714" s="358">
        <f t="shared" si="356"/>
        <v>0</v>
      </c>
      <c r="BN714" s="359">
        <f t="shared" si="292"/>
        <v>0</v>
      </c>
      <c r="BO714" s="356">
        <f t="shared" si="357"/>
        <v>0</v>
      </c>
      <c r="BP714" s="357">
        <f t="shared" si="358"/>
        <v>0</v>
      </c>
      <c r="BQ714" s="358">
        <f t="shared" si="359"/>
        <v>0</v>
      </c>
      <c r="BR714" s="359">
        <f t="shared" si="296"/>
        <v>0</v>
      </c>
      <c r="BS714" s="356">
        <f t="shared" si="360"/>
        <v>0</v>
      </c>
      <c r="BT714" s="357">
        <f t="shared" si="361"/>
        <v>0</v>
      </c>
      <c r="BU714" s="358">
        <f t="shared" si="362"/>
        <v>0</v>
      </c>
      <c r="BV714" s="359">
        <f t="shared" si="300"/>
        <v>0</v>
      </c>
      <c r="BW714" s="293">
        <f t="shared" si="363"/>
        <v>0</v>
      </c>
      <c r="BX714" s="352" t="str">
        <f>IF(BW714=0,"",
IF(SUM($BW$651:BW714)=1,BY714,
IF($BW$771&gt;SUM($BW$651:BW714),_xlfn.CONCAT(", ",BY714),
IF($BW$771=SUM($BW$651:BW714),_xlfn.CONCAT(" y ",BY714)))))</f>
        <v/>
      </c>
      <c r="BY714" s="120" t="s">
        <v>5247</v>
      </c>
      <c r="BZ714" s="290">
        <f t="shared" si="364"/>
        <v>0</v>
      </c>
      <c r="CA714" s="293">
        <f t="shared" si="302"/>
        <v>0</v>
      </c>
      <c r="CB714" s="283" t="str">
        <f>IF(CA714=0,"",
IF(SUM($CA$651:CA714)=1,CC714,
IF($CA$771&gt;SUM($CA$651:CA714),_xlfn.CONCAT(", ",CC714),
IF($CA$771=SUM($CA$651:CA714),_xlfn.CONCAT(" y ",CC714)))))</f>
        <v/>
      </c>
      <c r="CC714" s="120" t="s">
        <v>5247</v>
      </c>
      <c r="CD714" s="365">
        <f t="shared" si="385"/>
        <v>0</v>
      </c>
      <c r="CE714" s="366">
        <f t="shared" si="365"/>
        <v>0</v>
      </c>
      <c r="CF714" s="365">
        <f t="shared" si="366"/>
        <v>0</v>
      </c>
      <c r="CG714" s="282">
        <f t="shared" si="324"/>
        <v>0</v>
      </c>
      <c r="CH714" s="283" t="str">
        <f>IF(CG714=0,"",
IF(SUM($CG$651:CG714)=1,CI714,
IF($CG$771&gt;SUM($CG$651:CG714),_xlfn.CONCAT(", ",CI714),
IF($CG$771=SUM($CG$651:CG714),_xlfn.CONCAT(" y ",CI714)))))</f>
        <v/>
      </c>
      <c r="CI714" s="120" t="s">
        <v>5247</v>
      </c>
      <c r="CJ714" s="370">
        <f t="shared" si="367"/>
        <v>0</v>
      </c>
      <c r="CK714" s="371">
        <f t="shared" si="368"/>
        <v>0</v>
      </c>
      <c r="CL714" s="372">
        <f t="shared" si="369"/>
        <v>0</v>
      </c>
      <c r="CM714" s="370">
        <f t="shared" si="370"/>
        <v>0</v>
      </c>
      <c r="CN714" s="371">
        <f t="shared" si="371"/>
        <v>0</v>
      </c>
      <c r="CO714" s="372">
        <f t="shared" si="372"/>
        <v>0</v>
      </c>
      <c r="CP714" s="370">
        <f t="shared" si="373"/>
        <v>0</v>
      </c>
      <c r="CQ714" s="371">
        <f t="shared" si="374"/>
        <v>0</v>
      </c>
      <c r="CR714" s="372">
        <f t="shared" si="375"/>
        <v>0</v>
      </c>
      <c r="CS714" s="370">
        <f t="shared" si="376"/>
        <v>0</v>
      </c>
      <c r="CT714" s="371">
        <f t="shared" si="377"/>
        <v>0</v>
      </c>
      <c r="CU714" s="372">
        <f t="shared" si="378"/>
        <v>0</v>
      </c>
      <c r="CV714" s="370">
        <f t="shared" si="379"/>
        <v>0</v>
      </c>
      <c r="CW714" s="371">
        <f t="shared" si="380"/>
        <v>0</v>
      </c>
      <c r="CX714" s="372">
        <f t="shared" si="381"/>
        <v>0</v>
      </c>
      <c r="CY714" s="370">
        <f t="shared" si="382"/>
        <v>0</v>
      </c>
      <c r="CZ714" s="371">
        <f t="shared" si="383"/>
        <v>0</v>
      </c>
      <c r="DA714" s="372">
        <f t="shared" si="384"/>
        <v>0</v>
      </c>
      <c r="DB714" s="293">
        <f t="shared" si="321"/>
        <v>0</v>
      </c>
      <c r="DC714" s="283" t="str">
        <f>IF(DB714=0,"",
IF(SUM($DB$651:DB714)=1,DD714,
IF($DB$771&gt;SUM($DB$651:DB714),_xlfn.CONCAT(", ",DD714),
IF($DB$771=SUM($DB$651:DB714),_xlfn.CONCAT(" y ",DD714)))))</f>
        <v/>
      </c>
      <c r="DD714" s="52" t="s">
        <v>5247</v>
      </c>
    </row>
    <row r="715" spans="1:108" ht="15" customHeight="1">
      <c r="A715" s="30"/>
      <c r="B715" s="31"/>
      <c r="C715" s="35" t="s">
        <v>5248</v>
      </c>
      <c r="D715" s="800" t="str">
        <f>IF(CNGE_2026_M1_Secc1_Sub1!$D105="","",CNGE_2026_M1_Secc1_Sub1!$D105)</f>
        <v/>
      </c>
      <c r="E715" s="723"/>
      <c r="F715" s="723"/>
      <c r="G715" s="723"/>
      <c r="H715" s="723"/>
      <c r="I715" s="724"/>
      <c r="J715" s="638"/>
      <c r="K715" s="638"/>
      <c r="L715" s="638"/>
      <c r="M715" s="638"/>
      <c r="N715" s="638"/>
      <c r="O715" s="638"/>
      <c r="P715" s="638"/>
      <c r="Q715" s="638"/>
      <c r="R715" s="638"/>
      <c r="S715" s="638"/>
      <c r="T715" s="638"/>
      <c r="U715" s="638"/>
      <c r="V715" s="638"/>
      <c r="W715" s="638"/>
      <c r="X715" s="638"/>
      <c r="Y715" s="638"/>
      <c r="Z715" s="638"/>
      <c r="AA715" s="638"/>
      <c r="AB715" s="638"/>
      <c r="AC715" s="638"/>
      <c r="AD715" s="638"/>
      <c r="AI715">
        <f t="shared" ref="AI715:AI746" si="386">J715</f>
        <v>0</v>
      </c>
      <c r="AJ715">
        <f t="shared" ref="AJ715:AJ746" si="387">COUNTIF(K715:L715,"NS")</f>
        <v>0</v>
      </c>
      <c r="AK715">
        <f t="shared" ref="AK715:AK746" si="388">SUM(K715:L715)</f>
        <v>0</v>
      </c>
      <c r="AL715">
        <f t="shared" ref="AL715:AL746" si="389">IF(COUNTIF(J715:L715,"NA")=3,0,IF(OR(AND(AI715=0,AJ715&gt;0),AND(AI715="NS",AK715&gt;0), AND(AI715="NS", AJ715=0,AK715=0)), 1, IF(OR(AND(AI715&gt;0,AJ715&gt;1,AI715&gt;AK715), AND(AI715="NS",AJ715=2), AND(AI715="NS",AK715=0,AJ715&gt;0),AI715=AK715), 0, 1)))</f>
        <v>0</v>
      </c>
      <c r="AM715">
        <f t="shared" ref="AM715:AM746" si="390">M715</f>
        <v>0</v>
      </c>
      <c r="AN715">
        <f t="shared" ref="AN715:AN746" si="391">COUNTIF(N715:O715,"NS")</f>
        <v>0</v>
      </c>
      <c r="AO715">
        <f t="shared" ref="AO715:AO746" si="392">SUM(N715:O715)</f>
        <v>0</v>
      </c>
      <c r="AP715">
        <f t="shared" ref="AP715:AP746" si="393">IF(COUNTIF(M715:O715,"NA")=3,0,IF(OR(AND(AM715=0,AN715&gt;0),AND(AM715="NS",AO715&gt;0), AND(AM715="NS", AN715=0,AO715=0)), 1, IF(OR(AND(AM715&gt;0,AN715&gt;1,AM715&gt;AO715), AND(AM715="NS",AN715=2), AND(AM715="NS",AO715=0,AN715&gt;0),AM715=AO715), 0, 1)))</f>
        <v>0</v>
      </c>
      <c r="AQ715">
        <f t="shared" ref="AQ715:AQ746" si="394">P715</f>
        <v>0</v>
      </c>
      <c r="AR715">
        <f t="shared" ref="AR715:AR746" si="395">COUNTIF(Q715:R715,"NS")</f>
        <v>0</v>
      </c>
      <c r="AS715">
        <f t="shared" ref="AS715:AS746" si="396">SUM(Q715:R715)</f>
        <v>0</v>
      </c>
      <c r="AT715">
        <f t="shared" ref="AT715:AT746" si="397">IF(COUNTIF(P715:R715,"NA")=3,0,IF(OR(AND(AQ715=0,AR715&gt;0),AND(AQ715="NS",AS715&gt;0), AND(AQ715="NS", AR715=0,AS715=0)), 1, IF(OR(AND(AQ715&gt;0,AR715&gt;1,AQ715&gt;AS715), AND(AQ715="NS",AR715=2), AND(AQ715="NS",AS715=0,AR715&gt;0),AQ715=AS715), 0, 1)))</f>
        <v>0</v>
      </c>
      <c r="AU715">
        <f t="shared" ref="AU715:AU746" si="398">S715</f>
        <v>0</v>
      </c>
      <c r="AV715">
        <f t="shared" ref="AV715:AV746" si="399">COUNTIF(T715:U715,"NS")</f>
        <v>0</v>
      </c>
      <c r="AW715">
        <f t="shared" ref="AW715:AW746" si="400">SUM(T715:U715)</f>
        <v>0</v>
      </c>
      <c r="AX715">
        <f t="shared" ref="AX715:AX746" si="401">IF(COUNTIF(S715:U715,"NA")=3,0,IF(OR(AND(AU715=0,AV715&gt;0),AND(AU715="NS",AW715&gt;0), AND(AU715="NS", AV715=0,AW715=0)), 1, IF(OR(AND(AU715&gt;0,AV715&gt;1,AU715&gt;AW715), AND(AU715="NS",AV715=2), AND(AU715="NS",AW715=0,AV715&gt;0),AU715=AW715), 0, 1)))</f>
        <v>0</v>
      </c>
      <c r="AY715">
        <f t="shared" ref="AY715:AY746" si="402">V715</f>
        <v>0</v>
      </c>
      <c r="AZ715">
        <f t="shared" ref="AZ715:AZ746" si="403">COUNTIF(W715:X715,"NS")</f>
        <v>0</v>
      </c>
      <c r="BA715">
        <f t="shared" ref="BA715:BA746" si="404">SUM(W715:X715)</f>
        <v>0</v>
      </c>
      <c r="BB715">
        <f t="shared" ref="BB715:BB746" si="405">IF(COUNTIF(V715:X715,"NA")=3,0,IF(OR(AND(AY715=0,AZ715&gt;0),AND(AY715="NS",BA715&gt;0), AND(AY715="NS", AZ715=0,BA715=0)), 1, IF(OR(AND(AY715&gt;0,AZ715&gt;1,AY715&gt;BA715), AND(AY715="NS",AZ715=2), AND(AY715="NS",BA715=0,AZ715&gt;0),AY715=BA715), 0, 1)))</f>
        <v>0</v>
      </c>
      <c r="BC715">
        <f t="shared" ref="BC715:BC746" si="406">Y715</f>
        <v>0</v>
      </c>
      <c r="BD715">
        <f t="shared" ref="BD715:BD746" si="407">COUNTIF(Z715:AA715,"NS")</f>
        <v>0</v>
      </c>
      <c r="BE715">
        <f t="shared" ref="BE715:BE746" si="408">SUM(Z715:AA715)</f>
        <v>0</v>
      </c>
      <c r="BF715">
        <f t="shared" ref="BF715:BF746" si="409">IF(COUNTIF(Y715:AA715,"NA")=3,0,IF(OR(AND(BC715=0,BD715&gt;0),AND(BC715="NS",BE715&gt;0), AND(BC715="NS", BD715=0,BE715=0)), 1, IF(OR(AND(BC715&gt;0,BD715&gt;1,BC715&gt;BE715), AND(BC715="NS",BD715=2), AND(BC715="NS",BE715=0,BD715&gt;0),BC715=BE715), 0, 1)))</f>
        <v>0</v>
      </c>
      <c r="BG715">
        <f t="shared" ref="BG715:BG746" si="410">AB715</f>
        <v>0</v>
      </c>
      <c r="BH715">
        <f t="shared" ref="BH715:BH746" si="411">COUNTIF(AC715:AD715,"NS")</f>
        <v>0</v>
      </c>
      <c r="BI715">
        <f t="shared" ref="BI715:BI746" si="412">SUM(AC715:AD715)</f>
        <v>0</v>
      </c>
      <c r="BJ715">
        <f t="shared" ref="BJ715:BJ746" si="413">IF(COUNTIF(AB715:AD715,"NA")=3,0,IF(OR(AND(BG715=0,BH715&gt;0),AND(BG715="NS",BI715&gt;0), AND(BG715="NS", BH715=0,BI715=0)), 1, IF(OR(AND(BG715&gt;0,BH715&gt;1,BG715&gt;BI715), AND(BG715="NS",BH715=2), AND(BG715="NS",BI715=0,BH715&gt;0),BG715=BI715), 0, 1)))</f>
        <v>0</v>
      </c>
      <c r="BK715" s="356">
        <f t="shared" ref="BK715:BK746" si="414">J715</f>
        <v>0</v>
      </c>
      <c r="BL715" s="357">
        <f t="shared" ref="BL715:BL746" si="415">COUNTIF(M715,"NS")+COUNTIF(P715,"NS") + COUNTIF(S715,"NS")+ COUNTIF(V715,"NS")+ COUNTIF(Y715,"NS")+ COUNTIF(AB715,"NS")</f>
        <v>0</v>
      </c>
      <c r="BM715" s="358">
        <f t="shared" ref="BM715:BM746" si="416">SUM(M715,P715,S715,V715,Y715,AB715)</f>
        <v>0</v>
      </c>
      <c r="BN715" s="359">
        <f t="shared" si="292"/>
        <v>0</v>
      </c>
      <c r="BO715" s="356">
        <f t="shared" ref="BO715:BO746" si="417">K715</f>
        <v>0</v>
      </c>
      <c r="BP715" s="357">
        <f t="shared" ref="BP715:BP746" si="418">COUNTIF(N715,"NS")+COUNTIF(Q715,"NS") + COUNTIF(T715,"NS")+ COUNTIF(W715,"NS")+ COUNTIF(Z715,"NS")+ COUNTIF(AC715,"NS")</f>
        <v>0</v>
      </c>
      <c r="BQ715" s="358">
        <f t="shared" ref="BQ715:BQ746" si="419">SUM(N715,Q715,T715,W715,Z715,AC715)</f>
        <v>0</v>
      </c>
      <c r="BR715" s="359">
        <f t="shared" si="296"/>
        <v>0</v>
      </c>
      <c r="BS715" s="356">
        <f t="shared" ref="BS715:BS746" si="420">L715</f>
        <v>0</v>
      </c>
      <c r="BT715" s="357">
        <f t="shared" ref="BT715:BT746" si="421">COUNTIF(O715,"NS")+COUNTIF(R715,"NS") + COUNTIF(U715,"NS")+ COUNTIF(X715,"NS")+ COUNTIF(AA715,"NS")+ COUNTIF(AD715,"NS")</f>
        <v>0</v>
      </c>
      <c r="BU715" s="358">
        <f t="shared" ref="BU715:BU746" si="422">SUM(O715,R715,U715,X715,AA715,AD715)</f>
        <v>0</v>
      </c>
      <c r="BV715" s="359">
        <f t="shared" si="300"/>
        <v>0</v>
      </c>
      <c r="BW715" s="293">
        <f t="shared" ref="BW715:BW746" si="423">IF(SUM(AL715,AP715,AT715,AX715,BB715,BF715,BJ715,BN715,BR715,BV715)=0,0,1)</f>
        <v>0</v>
      </c>
      <c r="BX715" s="352" t="str">
        <f>IF(BW715=0,"",
IF(SUM($BW$651:BW715)=1,BY715,
IF($BW$771&gt;SUM($BW$651:BW715),_xlfn.CONCAT(", ",BY715),
IF($BW$771=SUM($BW$651:BW715),_xlfn.CONCAT(" y ",BY715)))))</f>
        <v/>
      </c>
      <c r="BY715" s="120" t="s">
        <v>5249</v>
      </c>
      <c r="BZ715" s="290">
        <f t="shared" ref="BZ715:BZ746" si="424">IF(AND(COUNTBLANK(D715)=1,COUNTA(J715:AD715)=0),0,IF(AND(COUNTBLANK(D715)=0,COUNTA(J715:AD715)=21),0,1))</f>
        <v>0</v>
      </c>
      <c r="CA715" s="293">
        <f t="shared" si="302"/>
        <v>0</v>
      </c>
      <c r="CB715" s="283" t="str">
        <f>IF(CA715=0,"",
IF(SUM($CA$651:CA715)=1,CC715,
IF($CA$771&gt;SUM($CA$651:CA715),_xlfn.CONCAT(", ",CC715),
IF($CA$771=SUM($CA$651:CA715),_xlfn.CONCAT(" y ",CC715)))))</f>
        <v/>
      </c>
      <c r="CC715" s="120" t="s">
        <v>5249</v>
      </c>
      <c r="CD715" s="365">
        <f t="shared" si="385"/>
        <v>0</v>
      </c>
      <c r="CE715" s="366">
        <f t="shared" ref="CE715:CE746" si="425">IF(OR(K715="NS",$S440="NS"),0,IF(AND(K715="NA",$S440="NA"),0,IF(K715&gt;=$S440,0,1)))</f>
        <v>0</v>
      </c>
      <c r="CF715" s="365">
        <f t="shared" ref="CF715:CF746" si="426">IF(OR(L715="NS",$Y440="NS"),0,IF(AND(L715="NA",$Y440="NA"),0,IF(L715&gt;=$Y440,0,1)))</f>
        <v>0</v>
      </c>
      <c r="CG715" s="282">
        <f t="shared" si="324"/>
        <v>0</v>
      </c>
      <c r="CH715" s="283" t="str">
        <f>IF(CG715=0,"",
IF(SUM($CG$651:CG715)=1,CI715,
IF($CG$771&gt;SUM($CG$651:CG715),_xlfn.CONCAT(", ",CI715),
IF($CG$771=SUM($CG$651:CG715),_xlfn.CONCAT(" y ",CI715)))))</f>
        <v/>
      </c>
      <c r="CI715" s="120" t="s">
        <v>5249</v>
      </c>
      <c r="CJ715" s="370">
        <f t="shared" ref="CJ715:CJ746" si="427">IF(OR(M715="NS",$M440="NS"),0,IF(AND(M715="NA",$M440="NA"),0,IF(M715&lt;=$M440,0,1)))</f>
        <v>0</v>
      </c>
      <c r="CK715" s="371">
        <f t="shared" ref="CK715:CK746" si="428">IF(OR(N715="NS",$S440="NS"),0,IF(AND(N715="NA",$S440="NA"),0,IF(N715&lt;=$S440,0,1)))</f>
        <v>0</v>
      </c>
      <c r="CL715" s="372">
        <f t="shared" ref="CL715:CL746" si="429">IF(OR(O715="NS",$Y440="NS"),0,IF(AND(O715="NA",$Y440="NA"),0,IF(O715&lt;=$Y440,0,1)))</f>
        <v>0</v>
      </c>
      <c r="CM715" s="370">
        <f t="shared" ref="CM715:CM746" si="430">IF(OR(P715="NS",$M440="NS"),0,IF(AND(P715="NA",$M440="NA"),0,IF(P715&lt;=$M440,0,1)))</f>
        <v>0</v>
      </c>
      <c r="CN715" s="371">
        <f t="shared" ref="CN715:CN746" si="431">IF(OR(Q715="NS",$S440="NS"),0,IF(AND(Q715="NA",$S440="NA"),0,IF(Q715&lt;=$S440,0,1)))</f>
        <v>0</v>
      </c>
      <c r="CO715" s="372">
        <f t="shared" ref="CO715:CO746" si="432">IF(OR(R715="NS",$Y440="NS"),0,IF(AND(R715="NA",$Y440="NA"),0,IF(R715&lt;=$Y440,0,1)))</f>
        <v>0</v>
      </c>
      <c r="CP715" s="370">
        <f t="shared" ref="CP715:CP746" si="433">IF(OR(S715="NS",$M440="NS"),0,IF(AND(S715="NA",$M440="NA"),0,IF(S715&lt;=$M440,0,1)))</f>
        <v>0</v>
      </c>
      <c r="CQ715" s="371">
        <f t="shared" ref="CQ715:CQ746" si="434">IF(OR(T715="NS",$S440="NS"),0,IF(AND(T715="NA",$S440="NA"),0,IF(T715&lt;=$S440,0,1)))</f>
        <v>0</v>
      </c>
      <c r="CR715" s="372">
        <f t="shared" ref="CR715:CR746" si="435">IF(OR(U715="NS",$Y440="NS"),0,IF(AND(U715="NA",$Y440="NA"),0,IF(U715&lt;=$Y440,0,1)))</f>
        <v>0</v>
      </c>
      <c r="CS715" s="370">
        <f t="shared" ref="CS715:CS746" si="436">IF(OR(V715="NS",$M440="NS"),0,IF(AND(V715="NA",$M440="NA"),0,IF(V715&lt;=$M440,0,1)))</f>
        <v>0</v>
      </c>
      <c r="CT715" s="371">
        <f t="shared" ref="CT715:CT746" si="437">IF(OR(W715="NS",$S440="NS"),0,IF(AND(W715="NA",$S440="NA"),0,IF(W715&lt;=$S440,0,1)))</f>
        <v>0</v>
      </c>
      <c r="CU715" s="372">
        <f t="shared" ref="CU715:CU746" si="438">IF(OR(X715="NS",$Y440="NS"),0,IF(AND(X715="NA",$Y440="NA"),0,IF(X715&lt;=$Y440,0,1)))</f>
        <v>0</v>
      </c>
      <c r="CV715" s="370">
        <f t="shared" ref="CV715:CV746" si="439">IF(OR(Y715="NS",$M440="NS"),0,IF(AND(Y715="NA",$M440="NA"),0,IF(Y715&lt;=$M440,0,1)))</f>
        <v>0</v>
      </c>
      <c r="CW715" s="371">
        <f t="shared" ref="CW715:CW746" si="440">IF(OR(Z715="NS",$S440="NS"),0,IF(AND(Z715="NA",$S440="NA"),0,IF(Z715&lt;=$S440,0,1)))</f>
        <v>0</v>
      </c>
      <c r="CX715" s="372">
        <f t="shared" ref="CX715:CX746" si="441">IF(OR(AA715="NS",$Y440="NS"),0,IF(AND(AA715="NA",$Y440="NA"),0,IF(AA715&lt;=$Y440,0,1)))</f>
        <v>0</v>
      </c>
      <c r="CY715" s="370">
        <f t="shared" ref="CY715:CY746" si="442">IF(OR(AB715="NS",$M440="NS"),0,IF(AND(AB715="NA",$M440="NA"),0,IF(AB715&lt;=$M440,0,1)))</f>
        <v>0</v>
      </c>
      <c r="CZ715" s="371">
        <f t="shared" ref="CZ715:CZ746" si="443">IF(OR(AC715="NS",$S440="NS"),0,IF(AND(AC715="NA",$S440="NA"),0,IF(AC715&lt;=$S440,0,1)))</f>
        <v>0</v>
      </c>
      <c r="DA715" s="372">
        <f t="shared" ref="DA715:DA746" si="444">IF(OR(AD715="NS",$Y440="NS"),0,IF(AND(AD715="NA",$Y440="NA"),0,IF(AD715&lt;=$Y440,0,1)))</f>
        <v>0</v>
      </c>
      <c r="DB715" s="293">
        <f t="shared" si="321"/>
        <v>0</v>
      </c>
      <c r="DC715" s="283" t="str">
        <f>IF(DB715=0,"",
IF(SUM($DB$651:DB715)=1,DD715,
IF($DB$771&gt;SUM($DB$651:DB715),_xlfn.CONCAT(", ",DD715),
IF($DB$771=SUM($DB$651:DB715),_xlfn.CONCAT(" y ",DD715)))))</f>
        <v/>
      </c>
      <c r="DD715" s="52" t="s">
        <v>5249</v>
      </c>
    </row>
    <row r="716" spans="1:108" ht="15" customHeight="1">
      <c r="A716" s="30"/>
      <c r="B716" s="31"/>
      <c r="C716" s="35" t="s">
        <v>5250</v>
      </c>
      <c r="D716" s="800" t="str">
        <f>IF(CNGE_2026_M1_Secc1_Sub1!$D106="","",CNGE_2026_M1_Secc1_Sub1!$D106)</f>
        <v/>
      </c>
      <c r="E716" s="723"/>
      <c r="F716" s="723"/>
      <c r="G716" s="723"/>
      <c r="H716" s="723"/>
      <c r="I716" s="724"/>
      <c r="J716" s="638"/>
      <c r="K716" s="638"/>
      <c r="L716" s="638"/>
      <c r="M716" s="638"/>
      <c r="N716" s="638"/>
      <c r="O716" s="638"/>
      <c r="P716" s="638"/>
      <c r="Q716" s="638"/>
      <c r="R716" s="638"/>
      <c r="S716" s="638"/>
      <c r="T716" s="638"/>
      <c r="U716" s="638"/>
      <c r="V716" s="638"/>
      <c r="W716" s="638"/>
      <c r="X716" s="638"/>
      <c r="Y716" s="638"/>
      <c r="Z716" s="638"/>
      <c r="AA716" s="638"/>
      <c r="AB716" s="638"/>
      <c r="AC716" s="638"/>
      <c r="AD716" s="638"/>
      <c r="AI716">
        <f t="shared" si="386"/>
        <v>0</v>
      </c>
      <c r="AJ716">
        <f t="shared" si="387"/>
        <v>0</v>
      </c>
      <c r="AK716">
        <f t="shared" si="388"/>
        <v>0</v>
      </c>
      <c r="AL716">
        <f t="shared" si="389"/>
        <v>0</v>
      </c>
      <c r="AM716">
        <f t="shared" si="390"/>
        <v>0</v>
      </c>
      <c r="AN716">
        <f t="shared" si="391"/>
        <v>0</v>
      </c>
      <c r="AO716">
        <f t="shared" si="392"/>
        <v>0</v>
      </c>
      <c r="AP716">
        <f t="shared" si="393"/>
        <v>0</v>
      </c>
      <c r="AQ716">
        <f t="shared" si="394"/>
        <v>0</v>
      </c>
      <c r="AR716">
        <f t="shared" si="395"/>
        <v>0</v>
      </c>
      <c r="AS716">
        <f t="shared" si="396"/>
        <v>0</v>
      </c>
      <c r="AT716">
        <f t="shared" si="397"/>
        <v>0</v>
      </c>
      <c r="AU716">
        <f t="shared" si="398"/>
        <v>0</v>
      </c>
      <c r="AV716">
        <f t="shared" si="399"/>
        <v>0</v>
      </c>
      <c r="AW716">
        <f t="shared" si="400"/>
        <v>0</v>
      </c>
      <c r="AX716">
        <f t="shared" si="401"/>
        <v>0</v>
      </c>
      <c r="AY716">
        <f t="shared" si="402"/>
        <v>0</v>
      </c>
      <c r="AZ716">
        <f t="shared" si="403"/>
        <v>0</v>
      </c>
      <c r="BA716">
        <f t="shared" si="404"/>
        <v>0</v>
      </c>
      <c r="BB716">
        <f t="shared" si="405"/>
        <v>0</v>
      </c>
      <c r="BC716">
        <f t="shared" si="406"/>
        <v>0</v>
      </c>
      <c r="BD716">
        <f t="shared" si="407"/>
        <v>0</v>
      </c>
      <c r="BE716">
        <f t="shared" si="408"/>
        <v>0</v>
      </c>
      <c r="BF716">
        <f t="shared" si="409"/>
        <v>0</v>
      </c>
      <c r="BG716">
        <f t="shared" si="410"/>
        <v>0</v>
      </c>
      <c r="BH716">
        <f t="shared" si="411"/>
        <v>0</v>
      </c>
      <c r="BI716">
        <f t="shared" si="412"/>
        <v>0</v>
      </c>
      <c r="BJ716">
        <f t="shared" si="413"/>
        <v>0</v>
      </c>
      <c r="BK716" s="356">
        <f t="shared" si="414"/>
        <v>0</v>
      </c>
      <c r="BL716" s="357">
        <f t="shared" si="415"/>
        <v>0</v>
      </c>
      <c r="BM716" s="358">
        <f t="shared" si="416"/>
        <v>0</v>
      </c>
      <c r="BN716" s="359">
        <f t="shared" ref="BN716:BN770" si="445">IF(OR(AND(BK716=0, BL716&gt;0),AND(BK716="NS", BM716&gt;0), AND(BK716="NS", BL716=0, BM716=0)), 1, IF(OR(AND(BK716&gt;0, BL716&gt;1,BK716&gt;BM716), AND(BK716="NS", BL716=2), AND(BK716="NS", BM716=0, BL716&gt;0), BK716=BM716), 0, 1))</f>
        <v>0</v>
      </c>
      <c r="BO716" s="356">
        <f t="shared" si="417"/>
        <v>0</v>
      </c>
      <c r="BP716" s="357">
        <f t="shared" si="418"/>
        <v>0</v>
      </c>
      <c r="BQ716" s="358">
        <f t="shared" si="419"/>
        <v>0</v>
      </c>
      <c r="BR716" s="359">
        <f t="shared" ref="BR716:BR770" si="446">IF(OR(AND(BO716=0, BP716&gt;0),AND(BO716="NS", BQ716&gt;0), AND(BO716="NS", BP716=0, BQ716=0)), 1, IF(OR(AND(BO716&gt;0, BP716&gt;1,BO716&gt;BQ716), AND(BO716="NS", BP716=2), AND(BO716="NS", BQ716=0, BP716&gt;0), BO716=BQ716), 0, 1))</f>
        <v>0</v>
      </c>
      <c r="BS716" s="356">
        <f t="shared" si="420"/>
        <v>0</v>
      </c>
      <c r="BT716" s="357">
        <f t="shared" si="421"/>
        <v>0</v>
      </c>
      <c r="BU716" s="358">
        <f t="shared" si="422"/>
        <v>0</v>
      </c>
      <c r="BV716" s="359">
        <f t="shared" ref="BV716:BV770" si="447">IF(OR(AND(BS716=0, BT716&gt;0),AND(BS716="NS", BU716&gt;0), AND(BS716="NS", BT716=0, BU716=0)), 1, IF(OR(AND(BS716&gt;0, BT716&gt;1,BS716&gt;BU716), AND(BS716="NS", BT716=2), AND(BS716="NS", BU716=0, BT716&gt;0), BS716=BU716), 0, 1))</f>
        <v>0</v>
      </c>
      <c r="BW716" s="293">
        <f t="shared" si="423"/>
        <v>0</v>
      </c>
      <c r="BX716" s="352" t="str">
        <f>IF(BW716=0,"",
IF(SUM($BW$651:BW716)=1,BY716,
IF($BW$771&gt;SUM($BW$651:BW716),_xlfn.CONCAT(", ",BY716),
IF($BW$771=SUM($BW$651:BW716),_xlfn.CONCAT(" y ",BY716)))))</f>
        <v/>
      </c>
      <c r="BY716" s="120" t="s">
        <v>5251</v>
      </c>
      <c r="BZ716" s="290">
        <f t="shared" si="424"/>
        <v>0</v>
      </c>
      <c r="CA716" s="293">
        <f t="shared" ref="CA716:CA770" si="448">IF(BZ716=0,0,1)</f>
        <v>0</v>
      </c>
      <c r="CB716" s="283" t="str">
        <f>IF(CA716=0,"",
IF(SUM($CA$651:CA716)=1,CC716,
IF($CA$771&gt;SUM($CA$651:CA716),_xlfn.CONCAT(", ",CC716),
IF($CA$771=SUM($CA$651:CA716),_xlfn.CONCAT(" y ",CC716)))))</f>
        <v/>
      </c>
      <c r="CC716" s="120" t="s">
        <v>5251</v>
      </c>
      <c r="CD716" s="365">
        <f t="shared" ref="CD716:CD747" si="449">IF(OR(J716="NS",$M441="NS"),0,IF(AND(J716="NA",$M441="NA"),0,IF(J716&gt;=$M441,0,1)))</f>
        <v>0</v>
      </c>
      <c r="CE716" s="366">
        <f t="shared" si="425"/>
        <v>0</v>
      </c>
      <c r="CF716" s="365">
        <f t="shared" si="426"/>
        <v>0</v>
      </c>
      <c r="CG716" s="282">
        <f t="shared" ref="CG716:CG770" si="450">IF(SUM(CD716:CF716)=0,0,1)</f>
        <v>0</v>
      </c>
      <c r="CH716" s="283" t="str">
        <f>IF(CG716=0,"",
IF(SUM($CG$651:CG716)=1,CI716,
IF($CG$771&gt;SUM($CG$651:CG716),_xlfn.CONCAT(", ",CI716),
IF($CG$771=SUM($CG$651:CG716),_xlfn.CONCAT(" y ",CI716)))))</f>
        <v/>
      </c>
      <c r="CI716" s="120" t="s">
        <v>5251</v>
      </c>
      <c r="CJ716" s="370">
        <f t="shared" si="427"/>
        <v>0</v>
      </c>
      <c r="CK716" s="371">
        <f t="shared" si="428"/>
        <v>0</v>
      </c>
      <c r="CL716" s="372">
        <f t="shared" si="429"/>
        <v>0</v>
      </c>
      <c r="CM716" s="370">
        <f t="shared" si="430"/>
        <v>0</v>
      </c>
      <c r="CN716" s="371">
        <f t="shared" si="431"/>
        <v>0</v>
      </c>
      <c r="CO716" s="372">
        <f t="shared" si="432"/>
        <v>0</v>
      </c>
      <c r="CP716" s="370">
        <f t="shared" si="433"/>
        <v>0</v>
      </c>
      <c r="CQ716" s="371">
        <f t="shared" si="434"/>
        <v>0</v>
      </c>
      <c r="CR716" s="372">
        <f t="shared" si="435"/>
        <v>0</v>
      </c>
      <c r="CS716" s="370">
        <f t="shared" si="436"/>
        <v>0</v>
      </c>
      <c r="CT716" s="371">
        <f t="shared" si="437"/>
        <v>0</v>
      </c>
      <c r="CU716" s="372">
        <f t="shared" si="438"/>
        <v>0</v>
      </c>
      <c r="CV716" s="370">
        <f t="shared" si="439"/>
        <v>0</v>
      </c>
      <c r="CW716" s="371">
        <f t="shared" si="440"/>
        <v>0</v>
      </c>
      <c r="CX716" s="372">
        <f t="shared" si="441"/>
        <v>0</v>
      </c>
      <c r="CY716" s="370">
        <f t="shared" si="442"/>
        <v>0</v>
      </c>
      <c r="CZ716" s="371">
        <f t="shared" si="443"/>
        <v>0</v>
      </c>
      <c r="DA716" s="372">
        <f t="shared" si="444"/>
        <v>0</v>
      </c>
      <c r="DB716" s="293">
        <f t="shared" ref="DB716:DB770" si="451">IF(SUM(CJ716:DA716)=0,0,1)</f>
        <v>0</v>
      </c>
      <c r="DC716" s="283" t="str">
        <f>IF(DB716=0,"",
IF(SUM($DB$651:DB716)=1,DD716,
IF($DB$771&gt;SUM($DB$651:DB716),_xlfn.CONCAT(", ",DD716),
IF($DB$771=SUM($DB$651:DB716),_xlfn.CONCAT(" y ",DD716)))))</f>
        <v/>
      </c>
      <c r="DD716" s="52" t="s">
        <v>5251</v>
      </c>
    </row>
    <row r="717" spans="1:108" ht="15" customHeight="1">
      <c r="A717" s="30"/>
      <c r="B717" s="31"/>
      <c r="C717" s="35" t="s">
        <v>5252</v>
      </c>
      <c r="D717" s="800" t="str">
        <f>IF(CNGE_2026_M1_Secc1_Sub1!$D107="","",CNGE_2026_M1_Secc1_Sub1!$D107)</f>
        <v/>
      </c>
      <c r="E717" s="723"/>
      <c r="F717" s="723"/>
      <c r="G717" s="723"/>
      <c r="H717" s="723"/>
      <c r="I717" s="724"/>
      <c r="J717" s="638"/>
      <c r="K717" s="638"/>
      <c r="L717" s="638"/>
      <c r="M717" s="638"/>
      <c r="N717" s="638"/>
      <c r="O717" s="638"/>
      <c r="P717" s="638"/>
      <c r="Q717" s="638"/>
      <c r="R717" s="638"/>
      <c r="S717" s="638"/>
      <c r="T717" s="638"/>
      <c r="U717" s="638"/>
      <c r="V717" s="638"/>
      <c r="W717" s="638"/>
      <c r="X717" s="638"/>
      <c r="Y717" s="638"/>
      <c r="Z717" s="638"/>
      <c r="AA717" s="638"/>
      <c r="AB717" s="638"/>
      <c r="AC717" s="638"/>
      <c r="AD717" s="638"/>
      <c r="AI717">
        <f t="shared" si="386"/>
        <v>0</v>
      </c>
      <c r="AJ717">
        <f t="shared" si="387"/>
        <v>0</v>
      </c>
      <c r="AK717">
        <f t="shared" si="388"/>
        <v>0</v>
      </c>
      <c r="AL717">
        <f t="shared" si="389"/>
        <v>0</v>
      </c>
      <c r="AM717">
        <f t="shared" si="390"/>
        <v>0</v>
      </c>
      <c r="AN717">
        <f t="shared" si="391"/>
        <v>0</v>
      </c>
      <c r="AO717">
        <f t="shared" si="392"/>
        <v>0</v>
      </c>
      <c r="AP717">
        <f t="shared" si="393"/>
        <v>0</v>
      </c>
      <c r="AQ717">
        <f t="shared" si="394"/>
        <v>0</v>
      </c>
      <c r="AR717">
        <f t="shared" si="395"/>
        <v>0</v>
      </c>
      <c r="AS717">
        <f t="shared" si="396"/>
        <v>0</v>
      </c>
      <c r="AT717">
        <f t="shared" si="397"/>
        <v>0</v>
      </c>
      <c r="AU717">
        <f t="shared" si="398"/>
        <v>0</v>
      </c>
      <c r="AV717">
        <f t="shared" si="399"/>
        <v>0</v>
      </c>
      <c r="AW717">
        <f t="shared" si="400"/>
        <v>0</v>
      </c>
      <c r="AX717">
        <f t="shared" si="401"/>
        <v>0</v>
      </c>
      <c r="AY717">
        <f t="shared" si="402"/>
        <v>0</v>
      </c>
      <c r="AZ717">
        <f t="shared" si="403"/>
        <v>0</v>
      </c>
      <c r="BA717">
        <f t="shared" si="404"/>
        <v>0</v>
      </c>
      <c r="BB717">
        <f t="shared" si="405"/>
        <v>0</v>
      </c>
      <c r="BC717">
        <f t="shared" si="406"/>
        <v>0</v>
      </c>
      <c r="BD717">
        <f t="shared" si="407"/>
        <v>0</v>
      </c>
      <c r="BE717">
        <f t="shared" si="408"/>
        <v>0</v>
      </c>
      <c r="BF717">
        <f t="shared" si="409"/>
        <v>0</v>
      </c>
      <c r="BG717">
        <f t="shared" si="410"/>
        <v>0</v>
      </c>
      <c r="BH717">
        <f t="shared" si="411"/>
        <v>0</v>
      </c>
      <c r="BI717">
        <f t="shared" si="412"/>
        <v>0</v>
      </c>
      <c r="BJ717">
        <f t="shared" si="413"/>
        <v>0</v>
      </c>
      <c r="BK717" s="356">
        <f t="shared" si="414"/>
        <v>0</v>
      </c>
      <c r="BL717" s="357">
        <f t="shared" si="415"/>
        <v>0</v>
      </c>
      <c r="BM717" s="358">
        <f t="shared" si="416"/>
        <v>0</v>
      </c>
      <c r="BN717" s="359">
        <f t="shared" si="445"/>
        <v>0</v>
      </c>
      <c r="BO717" s="356">
        <f t="shared" si="417"/>
        <v>0</v>
      </c>
      <c r="BP717" s="357">
        <f t="shared" si="418"/>
        <v>0</v>
      </c>
      <c r="BQ717" s="358">
        <f t="shared" si="419"/>
        <v>0</v>
      </c>
      <c r="BR717" s="359">
        <f t="shared" si="446"/>
        <v>0</v>
      </c>
      <c r="BS717" s="356">
        <f t="shared" si="420"/>
        <v>0</v>
      </c>
      <c r="BT717" s="357">
        <f t="shared" si="421"/>
        <v>0</v>
      </c>
      <c r="BU717" s="358">
        <f t="shared" si="422"/>
        <v>0</v>
      </c>
      <c r="BV717" s="359">
        <f t="shared" si="447"/>
        <v>0</v>
      </c>
      <c r="BW717" s="293">
        <f t="shared" si="423"/>
        <v>0</v>
      </c>
      <c r="BX717" s="352" t="str">
        <f>IF(BW717=0,"",
IF(SUM($BW$651:BW717)=1,BY717,
IF($BW$771&gt;SUM($BW$651:BW717),_xlfn.CONCAT(", ",BY717),
IF($BW$771=SUM($BW$651:BW717),_xlfn.CONCAT(" y ",BY717)))))</f>
        <v/>
      </c>
      <c r="BY717" s="120" t="s">
        <v>5253</v>
      </c>
      <c r="BZ717" s="290">
        <f t="shared" si="424"/>
        <v>0</v>
      </c>
      <c r="CA717" s="293">
        <f t="shared" si="448"/>
        <v>0</v>
      </c>
      <c r="CB717" s="283" t="str">
        <f>IF(CA717=0,"",
IF(SUM($CA$651:CA717)=1,CC717,
IF($CA$771&gt;SUM($CA$651:CA717),_xlfn.CONCAT(", ",CC717),
IF($CA$771=SUM($CA$651:CA717),_xlfn.CONCAT(" y ",CC717)))))</f>
        <v/>
      </c>
      <c r="CC717" s="120" t="s">
        <v>5253</v>
      </c>
      <c r="CD717" s="365">
        <f t="shared" si="449"/>
        <v>0</v>
      </c>
      <c r="CE717" s="366">
        <f t="shared" si="425"/>
        <v>0</v>
      </c>
      <c r="CF717" s="365">
        <f t="shared" si="426"/>
        <v>0</v>
      </c>
      <c r="CG717" s="282">
        <f t="shared" si="450"/>
        <v>0</v>
      </c>
      <c r="CH717" s="283" t="str">
        <f>IF(CG717=0,"",
IF(SUM($CG$651:CG717)=1,CI717,
IF($CG$771&gt;SUM($CG$651:CG717),_xlfn.CONCAT(", ",CI717),
IF($CG$771=SUM($CG$651:CG717),_xlfn.CONCAT(" y ",CI717)))))</f>
        <v/>
      </c>
      <c r="CI717" s="120" t="s">
        <v>5253</v>
      </c>
      <c r="CJ717" s="370">
        <f t="shared" si="427"/>
        <v>0</v>
      </c>
      <c r="CK717" s="371">
        <f t="shared" si="428"/>
        <v>0</v>
      </c>
      <c r="CL717" s="372">
        <f t="shared" si="429"/>
        <v>0</v>
      </c>
      <c r="CM717" s="370">
        <f t="shared" si="430"/>
        <v>0</v>
      </c>
      <c r="CN717" s="371">
        <f t="shared" si="431"/>
        <v>0</v>
      </c>
      <c r="CO717" s="372">
        <f t="shared" si="432"/>
        <v>0</v>
      </c>
      <c r="CP717" s="370">
        <f t="shared" si="433"/>
        <v>0</v>
      </c>
      <c r="CQ717" s="371">
        <f t="shared" si="434"/>
        <v>0</v>
      </c>
      <c r="CR717" s="372">
        <f t="shared" si="435"/>
        <v>0</v>
      </c>
      <c r="CS717" s="370">
        <f t="shared" si="436"/>
        <v>0</v>
      </c>
      <c r="CT717" s="371">
        <f t="shared" si="437"/>
        <v>0</v>
      </c>
      <c r="CU717" s="372">
        <f t="shared" si="438"/>
        <v>0</v>
      </c>
      <c r="CV717" s="370">
        <f t="shared" si="439"/>
        <v>0</v>
      </c>
      <c r="CW717" s="371">
        <f t="shared" si="440"/>
        <v>0</v>
      </c>
      <c r="CX717" s="372">
        <f t="shared" si="441"/>
        <v>0</v>
      </c>
      <c r="CY717" s="370">
        <f t="shared" si="442"/>
        <v>0</v>
      </c>
      <c r="CZ717" s="371">
        <f t="shared" si="443"/>
        <v>0</v>
      </c>
      <c r="DA717" s="372">
        <f t="shared" si="444"/>
        <v>0</v>
      </c>
      <c r="DB717" s="293">
        <f t="shared" si="451"/>
        <v>0</v>
      </c>
      <c r="DC717" s="283" t="str">
        <f>IF(DB717=0,"",
IF(SUM($DB$651:DB717)=1,DD717,
IF($DB$771&gt;SUM($DB$651:DB717),_xlfn.CONCAT(", ",DD717),
IF($DB$771=SUM($DB$651:DB717),_xlfn.CONCAT(" y ",DD717)))))</f>
        <v/>
      </c>
      <c r="DD717" s="52" t="s">
        <v>5253</v>
      </c>
    </row>
    <row r="718" spans="1:108" ht="15" customHeight="1">
      <c r="A718" s="30"/>
      <c r="B718" s="31"/>
      <c r="C718" s="35" t="s">
        <v>5254</v>
      </c>
      <c r="D718" s="800" t="str">
        <f>IF(CNGE_2026_M1_Secc1_Sub1!$D108="","",CNGE_2026_M1_Secc1_Sub1!$D108)</f>
        <v/>
      </c>
      <c r="E718" s="723"/>
      <c r="F718" s="723"/>
      <c r="G718" s="723"/>
      <c r="H718" s="723"/>
      <c r="I718" s="724"/>
      <c r="J718" s="638"/>
      <c r="K718" s="638"/>
      <c r="L718" s="638"/>
      <c r="M718" s="638"/>
      <c r="N718" s="638"/>
      <c r="O718" s="638"/>
      <c r="P718" s="638"/>
      <c r="Q718" s="638"/>
      <c r="R718" s="638"/>
      <c r="S718" s="638"/>
      <c r="T718" s="638"/>
      <c r="U718" s="638"/>
      <c r="V718" s="638"/>
      <c r="W718" s="638"/>
      <c r="X718" s="638"/>
      <c r="Y718" s="638"/>
      <c r="Z718" s="638"/>
      <c r="AA718" s="638"/>
      <c r="AB718" s="638"/>
      <c r="AC718" s="638"/>
      <c r="AD718" s="638"/>
      <c r="AI718">
        <f t="shared" si="386"/>
        <v>0</v>
      </c>
      <c r="AJ718">
        <f t="shared" si="387"/>
        <v>0</v>
      </c>
      <c r="AK718">
        <f t="shared" si="388"/>
        <v>0</v>
      </c>
      <c r="AL718">
        <f t="shared" si="389"/>
        <v>0</v>
      </c>
      <c r="AM718">
        <f t="shared" si="390"/>
        <v>0</v>
      </c>
      <c r="AN718">
        <f t="shared" si="391"/>
        <v>0</v>
      </c>
      <c r="AO718">
        <f t="shared" si="392"/>
        <v>0</v>
      </c>
      <c r="AP718">
        <f t="shared" si="393"/>
        <v>0</v>
      </c>
      <c r="AQ718">
        <f t="shared" si="394"/>
        <v>0</v>
      </c>
      <c r="AR718">
        <f t="shared" si="395"/>
        <v>0</v>
      </c>
      <c r="AS718">
        <f t="shared" si="396"/>
        <v>0</v>
      </c>
      <c r="AT718">
        <f t="shared" si="397"/>
        <v>0</v>
      </c>
      <c r="AU718">
        <f t="shared" si="398"/>
        <v>0</v>
      </c>
      <c r="AV718">
        <f t="shared" si="399"/>
        <v>0</v>
      </c>
      <c r="AW718">
        <f t="shared" si="400"/>
        <v>0</v>
      </c>
      <c r="AX718">
        <f t="shared" si="401"/>
        <v>0</v>
      </c>
      <c r="AY718">
        <f t="shared" si="402"/>
        <v>0</v>
      </c>
      <c r="AZ718">
        <f t="shared" si="403"/>
        <v>0</v>
      </c>
      <c r="BA718">
        <f t="shared" si="404"/>
        <v>0</v>
      </c>
      <c r="BB718">
        <f t="shared" si="405"/>
        <v>0</v>
      </c>
      <c r="BC718">
        <f t="shared" si="406"/>
        <v>0</v>
      </c>
      <c r="BD718">
        <f t="shared" si="407"/>
        <v>0</v>
      </c>
      <c r="BE718">
        <f t="shared" si="408"/>
        <v>0</v>
      </c>
      <c r="BF718">
        <f t="shared" si="409"/>
        <v>0</v>
      </c>
      <c r="BG718">
        <f t="shared" si="410"/>
        <v>0</v>
      </c>
      <c r="BH718">
        <f t="shared" si="411"/>
        <v>0</v>
      </c>
      <c r="BI718">
        <f t="shared" si="412"/>
        <v>0</v>
      </c>
      <c r="BJ718">
        <f t="shared" si="413"/>
        <v>0</v>
      </c>
      <c r="BK718" s="356">
        <f t="shared" si="414"/>
        <v>0</v>
      </c>
      <c r="BL718" s="357">
        <f t="shared" si="415"/>
        <v>0</v>
      </c>
      <c r="BM718" s="358">
        <f t="shared" si="416"/>
        <v>0</v>
      </c>
      <c r="BN718" s="359">
        <f t="shared" si="445"/>
        <v>0</v>
      </c>
      <c r="BO718" s="356">
        <f t="shared" si="417"/>
        <v>0</v>
      </c>
      <c r="BP718" s="357">
        <f t="shared" si="418"/>
        <v>0</v>
      </c>
      <c r="BQ718" s="358">
        <f t="shared" si="419"/>
        <v>0</v>
      </c>
      <c r="BR718" s="359">
        <f t="shared" si="446"/>
        <v>0</v>
      </c>
      <c r="BS718" s="356">
        <f t="shared" si="420"/>
        <v>0</v>
      </c>
      <c r="BT718" s="357">
        <f t="shared" si="421"/>
        <v>0</v>
      </c>
      <c r="BU718" s="358">
        <f t="shared" si="422"/>
        <v>0</v>
      </c>
      <c r="BV718" s="359">
        <f t="shared" si="447"/>
        <v>0</v>
      </c>
      <c r="BW718" s="293">
        <f t="shared" si="423"/>
        <v>0</v>
      </c>
      <c r="BX718" s="352" t="str">
        <f>IF(BW718=0,"",
IF(SUM($BW$651:BW718)=1,BY718,
IF($BW$771&gt;SUM($BW$651:BW718),_xlfn.CONCAT(", ",BY718),
IF($BW$771=SUM($BW$651:BW718),_xlfn.CONCAT(" y ",BY718)))))</f>
        <v/>
      </c>
      <c r="BY718" s="120" t="s">
        <v>5255</v>
      </c>
      <c r="BZ718" s="290">
        <f t="shared" si="424"/>
        <v>0</v>
      </c>
      <c r="CA718" s="293">
        <f t="shared" si="448"/>
        <v>0</v>
      </c>
      <c r="CB718" s="283" t="str">
        <f>IF(CA718=0,"",
IF(SUM($CA$651:CA718)=1,CC718,
IF($CA$771&gt;SUM($CA$651:CA718),_xlfn.CONCAT(", ",CC718),
IF($CA$771=SUM($CA$651:CA718),_xlfn.CONCAT(" y ",CC718)))))</f>
        <v/>
      </c>
      <c r="CC718" s="120" t="s">
        <v>5255</v>
      </c>
      <c r="CD718" s="365">
        <f t="shared" si="449"/>
        <v>0</v>
      </c>
      <c r="CE718" s="366">
        <f t="shared" si="425"/>
        <v>0</v>
      </c>
      <c r="CF718" s="365">
        <f t="shared" si="426"/>
        <v>0</v>
      </c>
      <c r="CG718" s="282">
        <f t="shared" si="450"/>
        <v>0</v>
      </c>
      <c r="CH718" s="283" t="str">
        <f>IF(CG718=0,"",
IF(SUM($CG$651:CG718)=1,CI718,
IF($CG$771&gt;SUM($CG$651:CG718),_xlfn.CONCAT(", ",CI718),
IF($CG$771=SUM($CG$651:CG718),_xlfn.CONCAT(" y ",CI718)))))</f>
        <v/>
      </c>
      <c r="CI718" s="120" t="s">
        <v>5255</v>
      </c>
      <c r="CJ718" s="370">
        <f t="shared" si="427"/>
        <v>0</v>
      </c>
      <c r="CK718" s="371">
        <f t="shared" si="428"/>
        <v>0</v>
      </c>
      <c r="CL718" s="372">
        <f t="shared" si="429"/>
        <v>0</v>
      </c>
      <c r="CM718" s="370">
        <f t="shared" si="430"/>
        <v>0</v>
      </c>
      <c r="CN718" s="371">
        <f t="shared" si="431"/>
        <v>0</v>
      </c>
      <c r="CO718" s="372">
        <f t="shared" si="432"/>
        <v>0</v>
      </c>
      <c r="CP718" s="370">
        <f t="shared" si="433"/>
        <v>0</v>
      </c>
      <c r="CQ718" s="371">
        <f t="shared" si="434"/>
        <v>0</v>
      </c>
      <c r="CR718" s="372">
        <f t="shared" si="435"/>
        <v>0</v>
      </c>
      <c r="CS718" s="370">
        <f t="shared" si="436"/>
        <v>0</v>
      </c>
      <c r="CT718" s="371">
        <f t="shared" si="437"/>
        <v>0</v>
      </c>
      <c r="CU718" s="372">
        <f t="shared" si="438"/>
        <v>0</v>
      </c>
      <c r="CV718" s="370">
        <f t="shared" si="439"/>
        <v>0</v>
      </c>
      <c r="CW718" s="371">
        <f t="shared" si="440"/>
        <v>0</v>
      </c>
      <c r="CX718" s="372">
        <f t="shared" si="441"/>
        <v>0</v>
      </c>
      <c r="CY718" s="370">
        <f t="shared" si="442"/>
        <v>0</v>
      </c>
      <c r="CZ718" s="371">
        <f t="shared" si="443"/>
        <v>0</v>
      </c>
      <c r="DA718" s="372">
        <f t="shared" si="444"/>
        <v>0</v>
      </c>
      <c r="DB718" s="293">
        <f t="shared" si="451"/>
        <v>0</v>
      </c>
      <c r="DC718" s="283" t="str">
        <f>IF(DB718=0,"",
IF(SUM($DB$651:DB718)=1,DD718,
IF($DB$771&gt;SUM($DB$651:DB718),_xlfn.CONCAT(", ",DD718),
IF($DB$771=SUM($DB$651:DB718),_xlfn.CONCAT(" y ",DD718)))))</f>
        <v/>
      </c>
      <c r="DD718" s="52" t="s">
        <v>5255</v>
      </c>
    </row>
    <row r="719" spans="1:108" ht="15" customHeight="1">
      <c r="A719" s="30"/>
      <c r="B719" s="31"/>
      <c r="C719" s="35" t="s">
        <v>5256</v>
      </c>
      <c r="D719" s="800" t="str">
        <f>IF(CNGE_2026_M1_Secc1_Sub1!$D109="","",CNGE_2026_M1_Secc1_Sub1!$D109)</f>
        <v/>
      </c>
      <c r="E719" s="723"/>
      <c r="F719" s="723"/>
      <c r="G719" s="723"/>
      <c r="H719" s="723"/>
      <c r="I719" s="724"/>
      <c r="J719" s="638"/>
      <c r="K719" s="638"/>
      <c r="L719" s="638"/>
      <c r="M719" s="638"/>
      <c r="N719" s="638"/>
      <c r="O719" s="638"/>
      <c r="P719" s="638"/>
      <c r="Q719" s="638"/>
      <c r="R719" s="638"/>
      <c r="S719" s="638"/>
      <c r="T719" s="638"/>
      <c r="U719" s="638"/>
      <c r="V719" s="638"/>
      <c r="W719" s="638"/>
      <c r="X719" s="638"/>
      <c r="Y719" s="638"/>
      <c r="Z719" s="638"/>
      <c r="AA719" s="638"/>
      <c r="AB719" s="638"/>
      <c r="AC719" s="638"/>
      <c r="AD719" s="638"/>
      <c r="AI719">
        <f t="shared" si="386"/>
        <v>0</v>
      </c>
      <c r="AJ719">
        <f t="shared" si="387"/>
        <v>0</v>
      </c>
      <c r="AK719">
        <f t="shared" si="388"/>
        <v>0</v>
      </c>
      <c r="AL719">
        <f t="shared" si="389"/>
        <v>0</v>
      </c>
      <c r="AM719">
        <f t="shared" si="390"/>
        <v>0</v>
      </c>
      <c r="AN719">
        <f t="shared" si="391"/>
        <v>0</v>
      </c>
      <c r="AO719">
        <f t="shared" si="392"/>
        <v>0</v>
      </c>
      <c r="AP719">
        <f t="shared" si="393"/>
        <v>0</v>
      </c>
      <c r="AQ719">
        <f t="shared" si="394"/>
        <v>0</v>
      </c>
      <c r="AR719">
        <f t="shared" si="395"/>
        <v>0</v>
      </c>
      <c r="AS719">
        <f t="shared" si="396"/>
        <v>0</v>
      </c>
      <c r="AT719">
        <f t="shared" si="397"/>
        <v>0</v>
      </c>
      <c r="AU719">
        <f t="shared" si="398"/>
        <v>0</v>
      </c>
      <c r="AV719">
        <f t="shared" si="399"/>
        <v>0</v>
      </c>
      <c r="AW719">
        <f t="shared" si="400"/>
        <v>0</v>
      </c>
      <c r="AX719">
        <f t="shared" si="401"/>
        <v>0</v>
      </c>
      <c r="AY719">
        <f t="shared" si="402"/>
        <v>0</v>
      </c>
      <c r="AZ719">
        <f t="shared" si="403"/>
        <v>0</v>
      </c>
      <c r="BA719">
        <f t="shared" si="404"/>
        <v>0</v>
      </c>
      <c r="BB719">
        <f t="shared" si="405"/>
        <v>0</v>
      </c>
      <c r="BC719">
        <f t="shared" si="406"/>
        <v>0</v>
      </c>
      <c r="BD719">
        <f t="shared" si="407"/>
        <v>0</v>
      </c>
      <c r="BE719">
        <f t="shared" si="408"/>
        <v>0</v>
      </c>
      <c r="BF719">
        <f t="shared" si="409"/>
        <v>0</v>
      </c>
      <c r="BG719">
        <f t="shared" si="410"/>
        <v>0</v>
      </c>
      <c r="BH719">
        <f t="shared" si="411"/>
        <v>0</v>
      </c>
      <c r="BI719">
        <f t="shared" si="412"/>
        <v>0</v>
      </c>
      <c r="BJ719">
        <f t="shared" si="413"/>
        <v>0</v>
      </c>
      <c r="BK719" s="356">
        <f t="shared" si="414"/>
        <v>0</v>
      </c>
      <c r="BL719" s="357">
        <f t="shared" si="415"/>
        <v>0</v>
      </c>
      <c r="BM719" s="358">
        <f t="shared" si="416"/>
        <v>0</v>
      </c>
      <c r="BN719" s="359">
        <f t="shared" si="445"/>
        <v>0</v>
      </c>
      <c r="BO719" s="356">
        <f t="shared" si="417"/>
        <v>0</v>
      </c>
      <c r="BP719" s="357">
        <f t="shared" si="418"/>
        <v>0</v>
      </c>
      <c r="BQ719" s="358">
        <f t="shared" si="419"/>
        <v>0</v>
      </c>
      <c r="BR719" s="359">
        <f t="shared" si="446"/>
        <v>0</v>
      </c>
      <c r="BS719" s="356">
        <f t="shared" si="420"/>
        <v>0</v>
      </c>
      <c r="BT719" s="357">
        <f t="shared" si="421"/>
        <v>0</v>
      </c>
      <c r="BU719" s="358">
        <f t="shared" si="422"/>
        <v>0</v>
      </c>
      <c r="BV719" s="359">
        <f t="shared" si="447"/>
        <v>0</v>
      </c>
      <c r="BW719" s="293">
        <f t="shared" si="423"/>
        <v>0</v>
      </c>
      <c r="BX719" s="352" t="str">
        <f>IF(BW719=0,"",
IF(SUM($BW$651:BW719)=1,BY719,
IF($BW$771&gt;SUM($BW$651:BW719),_xlfn.CONCAT(", ",BY719),
IF($BW$771=SUM($BW$651:BW719),_xlfn.CONCAT(" y ",BY719)))))</f>
        <v/>
      </c>
      <c r="BY719" s="120" t="s">
        <v>5257</v>
      </c>
      <c r="BZ719" s="290">
        <f t="shared" si="424"/>
        <v>0</v>
      </c>
      <c r="CA719" s="293">
        <f t="shared" si="448"/>
        <v>0</v>
      </c>
      <c r="CB719" s="283" t="str">
        <f>IF(CA719=0,"",
IF(SUM($CA$651:CA719)=1,CC719,
IF($CA$771&gt;SUM($CA$651:CA719),_xlfn.CONCAT(", ",CC719),
IF($CA$771=SUM($CA$651:CA719),_xlfn.CONCAT(" y ",CC719)))))</f>
        <v/>
      </c>
      <c r="CC719" s="120" t="s">
        <v>5257</v>
      </c>
      <c r="CD719" s="365">
        <f t="shared" si="449"/>
        <v>0</v>
      </c>
      <c r="CE719" s="366">
        <f t="shared" si="425"/>
        <v>0</v>
      </c>
      <c r="CF719" s="365">
        <f t="shared" si="426"/>
        <v>0</v>
      </c>
      <c r="CG719" s="282">
        <f t="shared" si="450"/>
        <v>0</v>
      </c>
      <c r="CH719" s="283" t="str">
        <f>IF(CG719=0,"",
IF(SUM($CG$651:CG719)=1,CI719,
IF($CG$771&gt;SUM($CG$651:CG719),_xlfn.CONCAT(", ",CI719),
IF($CG$771=SUM($CG$651:CG719),_xlfn.CONCAT(" y ",CI719)))))</f>
        <v/>
      </c>
      <c r="CI719" s="120" t="s">
        <v>5257</v>
      </c>
      <c r="CJ719" s="370">
        <f t="shared" si="427"/>
        <v>0</v>
      </c>
      <c r="CK719" s="371">
        <f t="shared" si="428"/>
        <v>0</v>
      </c>
      <c r="CL719" s="372">
        <f t="shared" si="429"/>
        <v>0</v>
      </c>
      <c r="CM719" s="370">
        <f t="shared" si="430"/>
        <v>0</v>
      </c>
      <c r="CN719" s="371">
        <f t="shared" si="431"/>
        <v>0</v>
      </c>
      <c r="CO719" s="372">
        <f t="shared" si="432"/>
        <v>0</v>
      </c>
      <c r="CP719" s="370">
        <f t="shared" si="433"/>
        <v>0</v>
      </c>
      <c r="CQ719" s="371">
        <f t="shared" si="434"/>
        <v>0</v>
      </c>
      <c r="CR719" s="372">
        <f t="shared" si="435"/>
        <v>0</v>
      </c>
      <c r="CS719" s="370">
        <f t="shared" si="436"/>
        <v>0</v>
      </c>
      <c r="CT719" s="371">
        <f t="shared" si="437"/>
        <v>0</v>
      </c>
      <c r="CU719" s="372">
        <f t="shared" si="438"/>
        <v>0</v>
      </c>
      <c r="CV719" s="370">
        <f t="shared" si="439"/>
        <v>0</v>
      </c>
      <c r="CW719" s="371">
        <f t="shared" si="440"/>
        <v>0</v>
      </c>
      <c r="CX719" s="372">
        <f t="shared" si="441"/>
        <v>0</v>
      </c>
      <c r="CY719" s="370">
        <f t="shared" si="442"/>
        <v>0</v>
      </c>
      <c r="CZ719" s="371">
        <f t="shared" si="443"/>
        <v>0</v>
      </c>
      <c r="DA719" s="372">
        <f t="shared" si="444"/>
        <v>0</v>
      </c>
      <c r="DB719" s="293">
        <f t="shared" si="451"/>
        <v>0</v>
      </c>
      <c r="DC719" s="283" t="str">
        <f>IF(DB719=0,"",
IF(SUM($DB$651:DB719)=1,DD719,
IF($DB$771&gt;SUM($DB$651:DB719),_xlfn.CONCAT(", ",DD719),
IF($DB$771=SUM($DB$651:DB719),_xlfn.CONCAT(" y ",DD719)))))</f>
        <v/>
      </c>
      <c r="DD719" s="52" t="s">
        <v>5257</v>
      </c>
    </row>
    <row r="720" spans="1:108" ht="15" customHeight="1">
      <c r="A720" s="30"/>
      <c r="B720" s="31"/>
      <c r="C720" s="35" t="s">
        <v>5258</v>
      </c>
      <c r="D720" s="800" t="str">
        <f>IF(CNGE_2026_M1_Secc1_Sub1!$D110="","",CNGE_2026_M1_Secc1_Sub1!$D110)</f>
        <v/>
      </c>
      <c r="E720" s="723"/>
      <c r="F720" s="723"/>
      <c r="G720" s="723"/>
      <c r="H720" s="723"/>
      <c r="I720" s="724"/>
      <c r="J720" s="638"/>
      <c r="K720" s="638"/>
      <c r="L720" s="638"/>
      <c r="M720" s="638"/>
      <c r="N720" s="638"/>
      <c r="O720" s="638"/>
      <c r="P720" s="638"/>
      <c r="Q720" s="638"/>
      <c r="R720" s="638"/>
      <c r="S720" s="638"/>
      <c r="T720" s="638"/>
      <c r="U720" s="638"/>
      <c r="V720" s="638"/>
      <c r="W720" s="638"/>
      <c r="X720" s="638"/>
      <c r="Y720" s="638"/>
      <c r="Z720" s="638"/>
      <c r="AA720" s="638"/>
      <c r="AB720" s="638"/>
      <c r="AC720" s="638"/>
      <c r="AD720" s="638"/>
      <c r="AI720">
        <f t="shared" si="386"/>
        <v>0</v>
      </c>
      <c r="AJ720">
        <f t="shared" si="387"/>
        <v>0</v>
      </c>
      <c r="AK720">
        <f t="shared" si="388"/>
        <v>0</v>
      </c>
      <c r="AL720">
        <f t="shared" si="389"/>
        <v>0</v>
      </c>
      <c r="AM720">
        <f t="shared" si="390"/>
        <v>0</v>
      </c>
      <c r="AN720">
        <f t="shared" si="391"/>
        <v>0</v>
      </c>
      <c r="AO720">
        <f t="shared" si="392"/>
        <v>0</v>
      </c>
      <c r="AP720">
        <f t="shared" si="393"/>
        <v>0</v>
      </c>
      <c r="AQ720">
        <f t="shared" si="394"/>
        <v>0</v>
      </c>
      <c r="AR720">
        <f t="shared" si="395"/>
        <v>0</v>
      </c>
      <c r="AS720">
        <f t="shared" si="396"/>
        <v>0</v>
      </c>
      <c r="AT720">
        <f t="shared" si="397"/>
        <v>0</v>
      </c>
      <c r="AU720">
        <f t="shared" si="398"/>
        <v>0</v>
      </c>
      <c r="AV720">
        <f t="shared" si="399"/>
        <v>0</v>
      </c>
      <c r="AW720">
        <f t="shared" si="400"/>
        <v>0</v>
      </c>
      <c r="AX720">
        <f t="shared" si="401"/>
        <v>0</v>
      </c>
      <c r="AY720">
        <f t="shared" si="402"/>
        <v>0</v>
      </c>
      <c r="AZ720">
        <f t="shared" si="403"/>
        <v>0</v>
      </c>
      <c r="BA720">
        <f t="shared" si="404"/>
        <v>0</v>
      </c>
      <c r="BB720">
        <f t="shared" si="405"/>
        <v>0</v>
      </c>
      <c r="BC720">
        <f t="shared" si="406"/>
        <v>0</v>
      </c>
      <c r="BD720">
        <f t="shared" si="407"/>
        <v>0</v>
      </c>
      <c r="BE720">
        <f t="shared" si="408"/>
        <v>0</v>
      </c>
      <c r="BF720">
        <f t="shared" si="409"/>
        <v>0</v>
      </c>
      <c r="BG720">
        <f t="shared" si="410"/>
        <v>0</v>
      </c>
      <c r="BH720">
        <f t="shared" si="411"/>
        <v>0</v>
      </c>
      <c r="BI720">
        <f t="shared" si="412"/>
        <v>0</v>
      </c>
      <c r="BJ720">
        <f t="shared" si="413"/>
        <v>0</v>
      </c>
      <c r="BK720" s="356">
        <f t="shared" si="414"/>
        <v>0</v>
      </c>
      <c r="BL720" s="357">
        <f t="shared" si="415"/>
        <v>0</v>
      </c>
      <c r="BM720" s="358">
        <f t="shared" si="416"/>
        <v>0</v>
      </c>
      <c r="BN720" s="359">
        <f t="shared" si="445"/>
        <v>0</v>
      </c>
      <c r="BO720" s="356">
        <f t="shared" si="417"/>
        <v>0</v>
      </c>
      <c r="BP720" s="357">
        <f t="shared" si="418"/>
        <v>0</v>
      </c>
      <c r="BQ720" s="358">
        <f t="shared" si="419"/>
        <v>0</v>
      </c>
      <c r="BR720" s="359">
        <f t="shared" si="446"/>
        <v>0</v>
      </c>
      <c r="BS720" s="356">
        <f t="shared" si="420"/>
        <v>0</v>
      </c>
      <c r="BT720" s="357">
        <f t="shared" si="421"/>
        <v>0</v>
      </c>
      <c r="BU720" s="358">
        <f t="shared" si="422"/>
        <v>0</v>
      </c>
      <c r="BV720" s="359">
        <f t="shared" si="447"/>
        <v>0</v>
      </c>
      <c r="BW720" s="293">
        <f t="shared" si="423"/>
        <v>0</v>
      </c>
      <c r="BX720" s="352" t="str">
        <f>IF(BW720=0,"",
IF(SUM($BW$651:BW720)=1,BY720,
IF($BW$771&gt;SUM($BW$651:BW720),_xlfn.CONCAT(", ",BY720),
IF($BW$771=SUM($BW$651:BW720),_xlfn.CONCAT(" y ",BY720)))))</f>
        <v/>
      </c>
      <c r="BY720" s="120" t="s">
        <v>5259</v>
      </c>
      <c r="BZ720" s="290">
        <f t="shared" si="424"/>
        <v>0</v>
      </c>
      <c r="CA720" s="293">
        <f t="shared" si="448"/>
        <v>0</v>
      </c>
      <c r="CB720" s="283" t="str">
        <f>IF(CA720=0,"",
IF(SUM($CA$651:CA720)=1,CC720,
IF($CA$771&gt;SUM($CA$651:CA720),_xlfn.CONCAT(", ",CC720),
IF($CA$771=SUM($CA$651:CA720),_xlfn.CONCAT(" y ",CC720)))))</f>
        <v/>
      </c>
      <c r="CC720" s="120" t="s">
        <v>5259</v>
      </c>
      <c r="CD720" s="365">
        <f t="shared" si="449"/>
        <v>0</v>
      </c>
      <c r="CE720" s="366">
        <f t="shared" si="425"/>
        <v>0</v>
      </c>
      <c r="CF720" s="365">
        <f t="shared" si="426"/>
        <v>0</v>
      </c>
      <c r="CG720" s="282">
        <f t="shared" si="450"/>
        <v>0</v>
      </c>
      <c r="CH720" s="283" t="str">
        <f>IF(CG720=0,"",
IF(SUM($CG$651:CG720)=1,CI720,
IF($CG$771&gt;SUM($CG$651:CG720),_xlfn.CONCAT(", ",CI720),
IF($CG$771=SUM($CG$651:CG720),_xlfn.CONCAT(" y ",CI720)))))</f>
        <v/>
      </c>
      <c r="CI720" s="120" t="s">
        <v>5259</v>
      </c>
      <c r="CJ720" s="370">
        <f t="shared" si="427"/>
        <v>0</v>
      </c>
      <c r="CK720" s="371">
        <f t="shared" si="428"/>
        <v>0</v>
      </c>
      <c r="CL720" s="372">
        <f t="shared" si="429"/>
        <v>0</v>
      </c>
      <c r="CM720" s="370">
        <f t="shared" si="430"/>
        <v>0</v>
      </c>
      <c r="CN720" s="371">
        <f t="shared" si="431"/>
        <v>0</v>
      </c>
      <c r="CO720" s="372">
        <f t="shared" si="432"/>
        <v>0</v>
      </c>
      <c r="CP720" s="370">
        <f t="shared" si="433"/>
        <v>0</v>
      </c>
      <c r="CQ720" s="371">
        <f t="shared" si="434"/>
        <v>0</v>
      </c>
      <c r="CR720" s="372">
        <f t="shared" si="435"/>
        <v>0</v>
      </c>
      <c r="CS720" s="370">
        <f t="shared" si="436"/>
        <v>0</v>
      </c>
      <c r="CT720" s="371">
        <f t="shared" si="437"/>
        <v>0</v>
      </c>
      <c r="CU720" s="372">
        <f t="shared" si="438"/>
        <v>0</v>
      </c>
      <c r="CV720" s="370">
        <f t="shared" si="439"/>
        <v>0</v>
      </c>
      <c r="CW720" s="371">
        <f t="shared" si="440"/>
        <v>0</v>
      </c>
      <c r="CX720" s="372">
        <f t="shared" si="441"/>
        <v>0</v>
      </c>
      <c r="CY720" s="370">
        <f t="shared" si="442"/>
        <v>0</v>
      </c>
      <c r="CZ720" s="371">
        <f t="shared" si="443"/>
        <v>0</v>
      </c>
      <c r="DA720" s="372">
        <f t="shared" si="444"/>
        <v>0</v>
      </c>
      <c r="DB720" s="293">
        <f t="shared" si="451"/>
        <v>0</v>
      </c>
      <c r="DC720" s="283" t="str">
        <f>IF(DB720=0,"",
IF(SUM($DB$651:DB720)=1,DD720,
IF($DB$771&gt;SUM($DB$651:DB720),_xlfn.CONCAT(", ",DD720),
IF($DB$771=SUM($DB$651:DB720),_xlfn.CONCAT(" y ",DD720)))))</f>
        <v/>
      </c>
      <c r="DD720" s="52" t="s">
        <v>5259</v>
      </c>
    </row>
    <row r="721" spans="1:108" ht="15" customHeight="1">
      <c r="A721" s="30"/>
      <c r="B721" s="31"/>
      <c r="C721" s="35" t="s">
        <v>5260</v>
      </c>
      <c r="D721" s="800" t="str">
        <f>IF(CNGE_2026_M1_Secc1_Sub1!$D111="","",CNGE_2026_M1_Secc1_Sub1!$D111)</f>
        <v/>
      </c>
      <c r="E721" s="723"/>
      <c r="F721" s="723"/>
      <c r="G721" s="723"/>
      <c r="H721" s="723"/>
      <c r="I721" s="724"/>
      <c r="J721" s="638"/>
      <c r="K721" s="638"/>
      <c r="L721" s="638"/>
      <c r="M721" s="638"/>
      <c r="N721" s="638"/>
      <c r="O721" s="638"/>
      <c r="P721" s="638"/>
      <c r="Q721" s="638"/>
      <c r="R721" s="638"/>
      <c r="S721" s="638"/>
      <c r="T721" s="638"/>
      <c r="U721" s="638"/>
      <c r="V721" s="638"/>
      <c r="W721" s="638"/>
      <c r="X721" s="638"/>
      <c r="Y721" s="638"/>
      <c r="Z721" s="638"/>
      <c r="AA721" s="638"/>
      <c r="AB721" s="638"/>
      <c r="AC721" s="638"/>
      <c r="AD721" s="638"/>
      <c r="AI721">
        <f t="shared" si="386"/>
        <v>0</v>
      </c>
      <c r="AJ721">
        <f t="shared" si="387"/>
        <v>0</v>
      </c>
      <c r="AK721">
        <f t="shared" si="388"/>
        <v>0</v>
      </c>
      <c r="AL721">
        <f t="shared" si="389"/>
        <v>0</v>
      </c>
      <c r="AM721">
        <f t="shared" si="390"/>
        <v>0</v>
      </c>
      <c r="AN721">
        <f t="shared" si="391"/>
        <v>0</v>
      </c>
      <c r="AO721">
        <f t="shared" si="392"/>
        <v>0</v>
      </c>
      <c r="AP721">
        <f t="shared" si="393"/>
        <v>0</v>
      </c>
      <c r="AQ721">
        <f t="shared" si="394"/>
        <v>0</v>
      </c>
      <c r="AR721">
        <f t="shared" si="395"/>
        <v>0</v>
      </c>
      <c r="AS721">
        <f t="shared" si="396"/>
        <v>0</v>
      </c>
      <c r="AT721">
        <f t="shared" si="397"/>
        <v>0</v>
      </c>
      <c r="AU721">
        <f t="shared" si="398"/>
        <v>0</v>
      </c>
      <c r="AV721">
        <f t="shared" si="399"/>
        <v>0</v>
      </c>
      <c r="AW721">
        <f t="shared" si="400"/>
        <v>0</v>
      </c>
      <c r="AX721">
        <f t="shared" si="401"/>
        <v>0</v>
      </c>
      <c r="AY721">
        <f t="shared" si="402"/>
        <v>0</v>
      </c>
      <c r="AZ721">
        <f t="shared" si="403"/>
        <v>0</v>
      </c>
      <c r="BA721">
        <f t="shared" si="404"/>
        <v>0</v>
      </c>
      <c r="BB721">
        <f t="shared" si="405"/>
        <v>0</v>
      </c>
      <c r="BC721">
        <f t="shared" si="406"/>
        <v>0</v>
      </c>
      <c r="BD721">
        <f t="shared" si="407"/>
        <v>0</v>
      </c>
      <c r="BE721">
        <f t="shared" si="408"/>
        <v>0</v>
      </c>
      <c r="BF721">
        <f t="shared" si="409"/>
        <v>0</v>
      </c>
      <c r="BG721">
        <f t="shared" si="410"/>
        <v>0</v>
      </c>
      <c r="BH721">
        <f t="shared" si="411"/>
        <v>0</v>
      </c>
      <c r="BI721">
        <f t="shared" si="412"/>
        <v>0</v>
      </c>
      <c r="BJ721">
        <f t="shared" si="413"/>
        <v>0</v>
      </c>
      <c r="BK721" s="356">
        <f t="shared" si="414"/>
        <v>0</v>
      </c>
      <c r="BL721" s="357">
        <f t="shared" si="415"/>
        <v>0</v>
      </c>
      <c r="BM721" s="358">
        <f t="shared" si="416"/>
        <v>0</v>
      </c>
      <c r="BN721" s="359">
        <f t="shared" si="445"/>
        <v>0</v>
      </c>
      <c r="BO721" s="356">
        <f t="shared" si="417"/>
        <v>0</v>
      </c>
      <c r="BP721" s="357">
        <f t="shared" si="418"/>
        <v>0</v>
      </c>
      <c r="BQ721" s="358">
        <f t="shared" si="419"/>
        <v>0</v>
      </c>
      <c r="BR721" s="359">
        <f t="shared" si="446"/>
        <v>0</v>
      </c>
      <c r="BS721" s="356">
        <f t="shared" si="420"/>
        <v>0</v>
      </c>
      <c r="BT721" s="357">
        <f t="shared" si="421"/>
        <v>0</v>
      </c>
      <c r="BU721" s="358">
        <f t="shared" si="422"/>
        <v>0</v>
      </c>
      <c r="BV721" s="359">
        <f t="shared" si="447"/>
        <v>0</v>
      </c>
      <c r="BW721" s="293">
        <f t="shared" si="423"/>
        <v>0</v>
      </c>
      <c r="BX721" s="352" t="str">
        <f>IF(BW721=0,"",
IF(SUM($BW$651:BW721)=1,BY721,
IF($BW$771&gt;SUM($BW$651:BW721),_xlfn.CONCAT(", ",BY721),
IF($BW$771=SUM($BW$651:BW721),_xlfn.CONCAT(" y ",BY721)))))</f>
        <v/>
      </c>
      <c r="BY721" s="120" t="s">
        <v>5261</v>
      </c>
      <c r="BZ721" s="290">
        <f t="shared" si="424"/>
        <v>0</v>
      </c>
      <c r="CA721" s="293">
        <f t="shared" si="448"/>
        <v>0</v>
      </c>
      <c r="CB721" s="283" t="str">
        <f>IF(CA721=0,"",
IF(SUM($CA$651:CA721)=1,CC721,
IF($CA$771&gt;SUM($CA$651:CA721),_xlfn.CONCAT(", ",CC721),
IF($CA$771=SUM($CA$651:CA721),_xlfn.CONCAT(" y ",CC721)))))</f>
        <v/>
      </c>
      <c r="CC721" s="120" t="s">
        <v>5261</v>
      </c>
      <c r="CD721" s="365">
        <f t="shared" si="449"/>
        <v>0</v>
      </c>
      <c r="CE721" s="366">
        <f t="shared" si="425"/>
        <v>0</v>
      </c>
      <c r="CF721" s="365">
        <f t="shared" si="426"/>
        <v>0</v>
      </c>
      <c r="CG721" s="282">
        <f t="shared" si="450"/>
        <v>0</v>
      </c>
      <c r="CH721" s="283" t="str">
        <f>IF(CG721=0,"",
IF(SUM($CG$651:CG721)=1,CI721,
IF($CG$771&gt;SUM($CG$651:CG721),_xlfn.CONCAT(", ",CI721),
IF($CG$771=SUM($CG$651:CG721),_xlfn.CONCAT(" y ",CI721)))))</f>
        <v/>
      </c>
      <c r="CI721" s="120" t="s">
        <v>5261</v>
      </c>
      <c r="CJ721" s="370">
        <f t="shared" si="427"/>
        <v>0</v>
      </c>
      <c r="CK721" s="371">
        <f t="shared" si="428"/>
        <v>0</v>
      </c>
      <c r="CL721" s="372">
        <f t="shared" si="429"/>
        <v>0</v>
      </c>
      <c r="CM721" s="370">
        <f t="shared" si="430"/>
        <v>0</v>
      </c>
      <c r="CN721" s="371">
        <f t="shared" si="431"/>
        <v>0</v>
      </c>
      <c r="CO721" s="372">
        <f t="shared" si="432"/>
        <v>0</v>
      </c>
      <c r="CP721" s="370">
        <f t="shared" si="433"/>
        <v>0</v>
      </c>
      <c r="CQ721" s="371">
        <f t="shared" si="434"/>
        <v>0</v>
      </c>
      <c r="CR721" s="372">
        <f t="shared" si="435"/>
        <v>0</v>
      </c>
      <c r="CS721" s="370">
        <f t="shared" si="436"/>
        <v>0</v>
      </c>
      <c r="CT721" s="371">
        <f t="shared" si="437"/>
        <v>0</v>
      </c>
      <c r="CU721" s="372">
        <f t="shared" si="438"/>
        <v>0</v>
      </c>
      <c r="CV721" s="370">
        <f t="shared" si="439"/>
        <v>0</v>
      </c>
      <c r="CW721" s="371">
        <f t="shared" si="440"/>
        <v>0</v>
      </c>
      <c r="CX721" s="372">
        <f t="shared" si="441"/>
        <v>0</v>
      </c>
      <c r="CY721" s="370">
        <f t="shared" si="442"/>
        <v>0</v>
      </c>
      <c r="CZ721" s="371">
        <f t="shared" si="443"/>
        <v>0</v>
      </c>
      <c r="DA721" s="372">
        <f t="shared" si="444"/>
        <v>0</v>
      </c>
      <c r="DB721" s="293">
        <f t="shared" si="451"/>
        <v>0</v>
      </c>
      <c r="DC721" s="283" t="str">
        <f>IF(DB721=0,"",
IF(SUM($DB$651:DB721)=1,DD721,
IF($DB$771&gt;SUM($DB$651:DB721),_xlfn.CONCAT(", ",DD721),
IF($DB$771=SUM($DB$651:DB721),_xlfn.CONCAT(" y ",DD721)))))</f>
        <v/>
      </c>
      <c r="DD721" s="52" t="s">
        <v>5261</v>
      </c>
    </row>
    <row r="722" spans="1:108" ht="15" customHeight="1">
      <c r="A722" s="30"/>
      <c r="B722" s="31"/>
      <c r="C722" s="35" t="s">
        <v>5262</v>
      </c>
      <c r="D722" s="800" t="str">
        <f>IF(CNGE_2026_M1_Secc1_Sub1!$D112="","",CNGE_2026_M1_Secc1_Sub1!$D112)</f>
        <v/>
      </c>
      <c r="E722" s="723"/>
      <c r="F722" s="723"/>
      <c r="G722" s="723"/>
      <c r="H722" s="723"/>
      <c r="I722" s="724"/>
      <c r="J722" s="638"/>
      <c r="K722" s="638"/>
      <c r="L722" s="638"/>
      <c r="M722" s="638"/>
      <c r="N722" s="638"/>
      <c r="O722" s="638"/>
      <c r="P722" s="638"/>
      <c r="Q722" s="638"/>
      <c r="R722" s="638"/>
      <c r="S722" s="638"/>
      <c r="T722" s="638"/>
      <c r="U722" s="638"/>
      <c r="V722" s="638"/>
      <c r="W722" s="638"/>
      <c r="X722" s="638"/>
      <c r="Y722" s="638"/>
      <c r="Z722" s="638"/>
      <c r="AA722" s="638"/>
      <c r="AB722" s="638"/>
      <c r="AC722" s="638"/>
      <c r="AD722" s="638"/>
      <c r="AI722">
        <f t="shared" si="386"/>
        <v>0</v>
      </c>
      <c r="AJ722">
        <f t="shared" si="387"/>
        <v>0</v>
      </c>
      <c r="AK722">
        <f t="shared" si="388"/>
        <v>0</v>
      </c>
      <c r="AL722">
        <f t="shared" si="389"/>
        <v>0</v>
      </c>
      <c r="AM722">
        <f t="shared" si="390"/>
        <v>0</v>
      </c>
      <c r="AN722">
        <f t="shared" si="391"/>
        <v>0</v>
      </c>
      <c r="AO722">
        <f t="shared" si="392"/>
        <v>0</v>
      </c>
      <c r="AP722">
        <f t="shared" si="393"/>
        <v>0</v>
      </c>
      <c r="AQ722">
        <f t="shared" si="394"/>
        <v>0</v>
      </c>
      <c r="AR722">
        <f t="shared" si="395"/>
        <v>0</v>
      </c>
      <c r="AS722">
        <f t="shared" si="396"/>
        <v>0</v>
      </c>
      <c r="AT722">
        <f t="shared" si="397"/>
        <v>0</v>
      </c>
      <c r="AU722">
        <f t="shared" si="398"/>
        <v>0</v>
      </c>
      <c r="AV722">
        <f t="shared" si="399"/>
        <v>0</v>
      </c>
      <c r="AW722">
        <f t="shared" si="400"/>
        <v>0</v>
      </c>
      <c r="AX722">
        <f t="shared" si="401"/>
        <v>0</v>
      </c>
      <c r="AY722">
        <f t="shared" si="402"/>
        <v>0</v>
      </c>
      <c r="AZ722">
        <f t="shared" si="403"/>
        <v>0</v>
      </c>
      <c r="BA722">
        <f t="shared" si="404"/>
        <v>0</v>
      </c>
      <c r="BB722">
        <f t="shared" si="405"/>
        <v>0</v>
      </c>
      <c r="BC722">
        <f t="shared" si="406"/>
        <v>0</v>
      </c>
      <c r="BD722">
        <f t="shared" si="407"/>
        <v>0</v>
      </c>
      <c r="BE722">
        <f t="shared" si="408"/>
        <v>0</v>
      </c>
      <c r="BF722">
        <f t="shared" si="409"/>
        <v>0</v>
      </c>
      <c r="BG722">
        <f t="shared" si="410"/>
        <v>0</v>
      </c>
      <c r="BH722">
        <f t="shared" si="411"/>
        <v>0</v>
      </c>
      <c r="BI722">
        <f t="shared" si="412"/>
        <v>0</v>
      </c>
      <c r="BJ722">
        <f t="shared" si="413"/>
        <v>0</v>
      </c>
      <c r="BK722" s="356">
        <f t="shared" si="414"/>
        <v>0</v>
      </c>
      <c r="BL722" s="357">
        <f t="shared" si="415"/>
        <v>0</v>
      </c>
      <c r="BM722" s="358">
        <f t="shared" si="416"/>
        <v>0</v>
      </c>
      <c r="BN722" s="359">
        <f t="shared" si="445"/>
        <v>0</v>
      </c>
      <c r="BO722" s="356">
        <f t="shared" si="417"/>
        <v>0</v>
      </c>
      <c r="BP722" s="357">
        <f t="shared" si="418"/>
        <v>0</v>
      </c>
      <c r="BQ722" s="358">
        <f t="shared" si="419"/>
        <v>0</v>
      </c>
      <c r="BR722" s="359">
        <f t="shared" si="446"/>
        <v>0</v>
      </c>
      <c r="BS722" s="356">
        <f t="shared" si="420"/>
        <v>0</v>
      </c>
      <c r="BT722" s="357">
        <f t="shared" si="421"/>
        <v>0</v>
      </c>
      <c r="BU722" s="358">
        <f t="shared" si="422"/>
        <v>0</v>
      </c>
      <c r="BV722" s="359">
        <f t="shared" si="447"/>
        <v>0</v>
      </c>
      <c r="BW722" s="293">
        <f t="shared" si="423"/>
        <v>0</v>
      </c>
      <c r="BX722" s="352" t="str">
        <f>IF(BW722=0,"",
IF(SUM($BW$651:BW722)=1,BY722,
IF($BW$771&gt;SUM($BW$651:BW722),_xlfn.CONCAT(", ",BY722),
IF($BW$771=SUM($BW$651:BW722),_xlfn.CONCAT(" y ",BY722)))))</f>
        <v/>
      </c>
      <c r="BY722" s="120" t="s">
        <v>5263</v>
      </c>
      <c r="BZ722" s="290">
        <f t="shared" si="424"/>
        <v>0</v>
      </c>
      <c r="CA722" s="293">
        <f t="shared" si="448"/>
        <v>0</v>
      </c>
      <c r="CB722" s="283" t="str">
        <f>IF(CA722=0,"",
IF(SUM($CA$651:CA722)=1,CC722,
IF($CA$771&gt;SUM($CA$651:CA722),_xlfn.CONCAT(", ",CC722),
IF($CA$771=SUM($CA$651:CA722),_xlfn.CONCAT(" y ",CC722)))))</f>
        <v/>
      </c>
      <c r="CC722" s="120" t="s">
        <v>5263</v>
      </c>
      <c r="CD722" s="365">
        <f t="shared" si="449"/>
        <v>0</v>
      </c>
      <c r="CE722" s="366">
        <f t="shared" si="425"/>
        <v>0</v>
      </c>
      <c r="CF722" s="365">
        <f t="shared" si="426"/>
        <v>0</v>
      </c>
      <c r="CG722" s="282">
        <f t="shared" si="450"/>
        <v>0</v>
      </c>
      <c r="CH722" s="283" t="str">
        <f>IF(CG722=0,"",
IF(SUM($CG$651:CG722)=1,CI722,
IF($CG$771&gt;SUM($CG$651:CG722),_xlfn.CONCAT(", ",CI722),
IF($CG$771=SUM($CG$651:CG722),_xlfn.CONCAT(" y ",CI722)))))</f>
        <v/>
      </c>
      <c r="CI722" s="120" t="s">
        <v>5263</v>
      </c>
      <c r="CJ722" s="370">
        <f t="shared" si="427"/>
        <v>0</v>
      </c>
      <c r="CK722" s="371">
        <f t="shared" si="428"/>
        <v>0</v>
      </c>
      <c r="CL722" s="372">
        <f t="shared" si="429"/>
        <v>0</v>
      </c>
      <c r="CM722" s="370">
        <f t="shared" si="430"/>
        <v>0</v>
      </c>
      <c r="CN722" s="371">
        <f t="shared" si="431"/>
        <v>0</v>
      </c>
      <c r="CO722" s="372">
        <f t="shared" si="432"/>
        <v>0</v>
      </c>
      <c r="CP722" s="370">
        <f t="shared" si="433"/>
        <v>0</v>
      </c>
      <c r="CQ722" s="371">
        <f t="shared" si="434"/>
        <v>0</v>
      </c>
      <c r="CR722" s="372">
        <f t="shared" si="435"/>
        <v>0</v>
      </c>
      <c r="CS722" s="370">
        <f t="shared" si="436"/>
        <v>0</v>
      </c>
      <c r="CT722" s="371">
        <f t="shared" si="437"/>
        <v>0</v>
      </c>
      <c r="CU722" s="372">
        <f t="shared" si="438"/>
        <v>0</v>
      </c>
      <c r="CV722" s="370">
        <f t="shared" si="439"/>
        <v>0</v>
      </c>
      <c r="CW722" s="371">
        <f t="shared" si="440"/>
        <v>0</v>
      </c>
      <c r="CX722" s="372">
        <f t="shared" si="441"/>
        <v>0</v>
      </c>
      <c r="CY722" s="370">
        <f t="shared" si="442"/>
        <v>0</v>
      </c>
      <c r="CZ722" s="371">
        <f t="shared" si="443"/>
        <v>0</v>
      </c>
      <c r="DA722" s="372">
        <f t="shared" si="444"/>
        <v>0</v>
      </c>
      <c r="DB722" s="293">
        <f t="shared" si="451"/>
        <v>0</v>
      </c>
      <c r="DC722" s="283" t="str">
        <f>IF(DB722=0,"",
IF(SUM($DB$651:DB722)=1,DD722,
IF($DB$771&gt;SUM($DB$651:DB722),_xlfn.CONCAT(", ",DD722),
IF($DB$771=SUM($DB$651:DB722),_xlfn.CONCAT(" y ",DD722)))))</f>
        <v/>
      </c>
      <c r="DD722" s="52" t="s">
        <v>5263</v>
      </c>
    </row>
    <row r="723" spans="1:108" ht="15" customHeight="1">
      <c r="A723" s="30"/>
      <c r="B723" s="31"/>
      <c r="C723" s="35" t="s">
        <v>5264</v>
      </c>
      <c r="D723" s="800" t="str">
        <f>IF(CNGE_2026_M1_Secc1_Sub1!$D113="","",CNGE_2026_M1_Secc1_Sub1!$D113)</f>
        <v/>
      </c>
      <c r="E723" s="723"/>
      <c r="F723" s="723"/>
      <c r="G723" s="723"/>
      <c r="H723" s="723"/>
      <c r="I723" s="724"/>
      <c r="J723" s="638"/>
      <c r="K723" s="638"/>
      <c r="L723" s="638"/>
      <c r="M723" s="638"/>
      <c r="N723" s="638"/>
      <c r="O723" s="638"/>
      <c r="P723" s="638"/>
      <c r="Q723" s="638"/>
      <c r="R723" s="638"/>
      <c r="S723" s="638"/>
      <c r="T723" s="638"/>
      <c r="U723" s="638"/>
      <c r="V723" s="638"/>
      <c r="W723" s="638"/>
      <c r="X723" s="638"/>
      <c r="Y723" s="638"/>
      <c r="Z723" s="638"/>
      <c r="AA723" s="638"/>
      <c r="AB723" s="638"/>
      <c r="AC723" s="638"/>
      <c r="AD723" s="638"/>
      <c r="AI723">
        <f t="shared" si="386"/>
        <v>0</v>
      </c>
      <c r="AJ723">
        <f t="shared" si="387"/>
        <v>0</v>
      </c>
      <c r="AK723">
        <f t="shared" si="388"/>
        <v>0</v>
      </c>
      <c r="AL723">
        <f t="shared" si="389"/>
        <v>0</v>
      </c>
      <c r="AM723">
        <f t="shared" si="390"/>
        <v>0</v>
      </c>
      <c r="AN723">
        <f t="shared" si="391"/>
        <v>0</v>
      </c>
      <c r="AO723">
        <f t="shared" si="392"/>
        <v>0</v>
      </c>
      <c r="AP723">
        <f t="shared" si="393"/>
        <v>0</v>
      </c>
      <c r="AQ723">
        <f t="shared" si="394"/>
        <v>0</v>
      </c>
      <c r="AR723">
        <f t="shared" si="395"/>
        <v>0</v>
      </c>
      <c r="AS723">
        <f t="shared" si="396"/>
        <v>0</v>
      </c>
      <c r="AT723">
        <f t="shared" si="397"/>
        <v>0</v>
      </c>
      <c r="AU723">
        <f t="shared" si="398"/>
        <v>0</v>
      </c>
      <c r="AV723">
        <f t="shared" si="399"/>
        <v>0</v>
      </c>
      <c r="AW723">
        <f t="shared" si="400"/>
        <v>0</v>
      </c>
      <c r="AX723">
        <f t="shared" si="401"/>
        <v>0</v>
      </c>
      <c r="AY723">
        <f t="shared" si="402"/>
        <v>0</v>
      </c>
      <c r="AZ723">
        <f t="shared" si="403"/>
        <v>0</v>
      </c>
      <c r="BA723">
        <f t="shared" si="404"/>
        <v>0</v>
      </c>
      <c r="BB723">
        <f t="shared" si="405"/>
        <v>0</v>
      </c>
      <c r="BC723">
        <f t="shared" si="406"/>
        <v>0</v>
      </c>
      <c r="BD723">
        <f t="shared" si="407"/>
        <v>0</v>
      </c>
      <c r="BE723">
        <f t="shared" si="408"/>
        <v>0</v>
      </c>
      <c r="BF723">
        <f t="shared" si="409"/>
        <v>0</v>
      </c>
      <c r="BG723">
        <f t="shared" si="410"/>
        <v>0</v>
      </c>
      <c r="BH723">
        <f t="shared" si="411"/>
        <v>0</v>
      </c>
      <c r="BI723">
        <f t="shared" si="412"/>
        <v>0</v>
      </c>
      <c r="BJ723">
        <f t="shared" si="413"/>
        <v>0</v>
      </c>
      <c r="BK723" s="356">
        <f t="shared" si="414"/>
        <v>0</v>
      </c>
      <c r="BL723" s="357">
        <f t="shared" si="415"/>
        <v>0</v>
      </c>
      <c r="BM723" s="358">
        <f t="shared" si="416"/>
        <v>0</v>
      </c>
      <c r="BN723" s="359">
        <f t="shared" si="445"/>
        <v>0</v>
      </c>
      <c r="BO723" s="356">
        <f t="shared" si="417"/>
        <v>0</v>
      </c>
      <c r="BP723" s="357">
        <f t="shared" si="418"/>
        <v>0</v>
      </c>
      <c r="BQ723" s="358">
        <f t="shared" si="419"/>
        <v>0</v>
      </c>
      <c r="BR723" s="359">
        <f t="shared" si="446"/>
        <v>0</v>
      </c>
      <c r="BS723" s="356">
        <f t="shared" si="420"/>
        <v>0</v>
      </c>
      <c r="BT723" s="357">
        <f t="shared" si="421"/>
        <v>0</v>
      </c>
      <c r="BU723" s="358">
        <f t="shared" si="422"/>
        <v>0</v>
      </c>
      <c r="BV723" s="359">
        <f t="shared" si="447"/>
        <v>0</v>
      </c>
      <c r="BW723" s="293">
        <f t="shared" si="423"/>
        <v>0</v>
      </c>
      <c r="BX723" s="352" t="str">
        <f>IF(BW723=0,"",
IF(SUM($BW$651:BW723)=1,BY723,
IF($BW$771&gt;SUM($BW$651:BW723),_xlfn.CONCAT(", ",BY723),
IF($BW$771=SUM($BW$651:BW723),_xlfn.CONCAT(" y ",BY723)))))</f>
        <v/>
      </c>
      <c r="BY723" s="120" t="s">
        <v>5265</v>
      </c>
      <c r="BZ723" s="290">
        <f t="shared" si="424"/>
        <v>0</v>
      </c>
      <c r="CA723" s="293">
        <f t="shared" si="448"/>
        <v>0</v>
      </c>
      <c r="CB723" s="283" t="str">
        <f>IF(CA723=0,"",
IF(SUM($CA$651:CA723)=1,CC723,
IF($CA$771&gt;SUM($CA$651:CA723),_xlfn.CONCAT(", ",CC723),
IF($CA$771=SUM($CA$651:CA723),_xlfn.CONCAT(" y ",CC723)))))</f>
        <v/>
      </c>
      <c r="CC723" s="120" t="s">
        <v>5265</v>
      </c>
      <c r="CD723" s="365">
        <f t="shared" si="449"/>
        <v>0</v>
      </c>
      <c r="CE723" s="366">
        <f t="shared" si="425"/>
        <v>0</v>
      </c>
      <c r="CF723" s="365">
        <f t="shared" si="426"/>
        <v>0</v>
      </c>
      <c r="CG723" s="282">
        <f t="shared" si="450"/>
        <v>0</v>
      </c>
      <c r="CH723" s="283" t="str">
        <f>IF(CG723=0,"",
IF(SUM($CG$651:CG723)=1,CI723,
IF($CG$771&gt;SUM($CG$651:CG723),_xlfn.CONCAT(", ",CI723),
IF($CG$771=SUM($CG$651:CG723),_xlfn.CONCAT(" y ",CI723)))))</f>
        <v/>
      </c>
      <c r="CI723" s="120" t="s">
        <v>5265</v>
      </c>
      <c r="CJ723" s="370">
        <f t="shared" si="427"/>
        <v>0</v>
      </c>
      <c r="CK723" s="371">
        <f t="shared" si="428"/>
        <v>0</v>
      </c>
      <c r="CL723" s="372">
        <f t="shared" si="429"/>
        <v>0</v>
      </c>
      <c r="CM723" s="370">
        <f t="shared" si="430"/>
        <v>0</v>
      </c>
      <c r="CN723" s="371">
        <f t="shared" si="431"/>
        <v>0</v>
      </c>
      <c r="CO723" s="372">
        <f t="shared" si="432"/>
        <v>0</v>
      </c>
      <c r="CP723" s="370">
        <f t="shared" si="433"/>
        <v>0</v>
      </c>
      <c r="CQ723" s="371">
        <f t="shared" si="434"/>
        <v>0</v>
      </c>
      <c r="CR723" s="372">
        <f t="shared" si="435"/>
        <v>0</v>
      </c>
      <c r="CS723" s="370">
        <f t="shared" si="436"/>
        <v>0</v>
      </c>
      <c r="CT723" s="371">
        <f t="shared" si="437"/>
        <v>0</v>
      </c>
      <c r="CU723" s="372">
        <f t="shared" si="438"/>
        <v>0</v>
      </c>
      <c r="CV723" s="370">
        <f t="shared" si="439"/>
        <v>0</v>
      </c>
      <c r="CW723" s="371">
        <f t="shared" si="440"/>
        <v>0</v>
      </c>
      <c r="CX723" s="372">
        <f t="shared" si="441"/>
        <v>0</v>
      </c>
      <c r="CY723" s="370">
        <f t="shared" si="442"/>
        <v>0</v>
      </c>
      <c r="CZ723" s="371">
        <f t="shared" si="443"/>
        <v>0</v>
      </c>
      <c r="DA723" s="372">
        <f t="shared" si="444"/>
        <v>0</v>
      </c>
      <c r="DB723" s="293">
        <f t="shared" si="451"/>
        <v>0</v>
      </c>
      <c r="DC723" s="283" t="str">
        <f>IF(DB723=0,"",
IF(SUM($DB$651:DB723)=1,DD723,
IF($DB$771&gt;SUM($DB$651:DB723),_xlfn.CONCAT(", ",DD723),
IF($DB$771=SUM($DB$651:DB723),_xlfn.CONCAT(" y ",DD723)))))</f>
        <v/>
      </c>
      <c r="DD723" s="52" t="s">
        <v>5265</v>
      </c>
    </row>
    <row r="724" spans="1:108" ht="15" customHeight="1">
      <c r="A724" s="30"/>
      <c r="B724" s="31"/>
      <c r="C724" s="35" t="s">
        <v>5266</v>
      </c>
      <c r="D724" s="800" t="str">
        <f>IF(CNGE_2026_M1_Secc1_Sub1!$D114="","",CNGE_2026_M1_Secc1_Sub1!$D114)</f>
        <v/>
      </c>
      <c r="E724" s="723"/>
      <c r="F724" s="723"/>
      <c r="G724" s="723"/>
      <c r="H724" s="723"/>
      <c r="I724" s="724"/>
      <c r="J724" s="638"/>
      <c r="K724" s="638"/>
      <c r="L724" s="638"/>
      <c r="M724" s="638"/>
      <c r="N724" s="638"/>
      <c r="O724" s="638"/>
      <c r="P724" s="638"/>
      <c r="Q724" s="638"/>
      <c r="R724" s="638"/>
      <c r="S724" s="638"/>
      <c r="T724" s="638"/>
      <c r="U724" s="638"/>
      <c r="V724" s="638"/>
      <c r="W724" s="638"/>
      <c r="X724" s="638"/>
      <c r="Y724" s="638"/>
      <c r="Z724" s="638"/>
      <c r="AA724" s="638"/>
      <c r="AB724" s="638"/>
      <c r="AC724" s="638"/>
      <c r="AD724" s="638"/>
      <c r="AI724">
        <f t="shared" si="386"/>
        <v>0</v>
      </c>
      <c r="AJ724">
        <f t="shared" si="387"/>
        <v>0</v>
      </c>
      <c r="AK724">
        <f t="shared" si="388"/>
        <v>0</v>
      </c>
      <c r="AL724">
        <f t="shared" si="389"/>
        <v>0</v>
      </c>
      <c r="AM724">
        <f t="shared" si="390"/>
        <v>0</v>
      </c>
      <c r="AN724">
        <f t="shared" si="391"/>
        <v>0</v>
      </c>
      <c r="AO724">
        <f t="shared" si="392"/>
        <v>0</v>
      </c>
      <c r="AP724">
        <f t="shared" si="393"/>
        <v>0</v>
      </c>
      <c r="AQ724">
        <f t="shared" si="394"/>
        <v>0</v>
      </c>
      <c r="AR724">
        <f t="shared" si="395"/>
        <v>0</v>
      </c>
      <c r="AS724">
        <f t="shared" si="396"/>
        <v>0</v>
      </c>
      <c r="AT724">
        <f t="shared" si="397"/>
        <v>0</v>
      </c>
      <c r="AU724">
        <f t="shared" si="398"/>
        <v>0</v>
      </c>
      <c r="AV724">
        <f t="shared" si="399"/>
        <v>0</v>
      </c>
      <c r="AW724">
        <f t="shared" si="400"/>
        <v>0</v>
      </c>
      <c r="AX724">
        <f t="shared" si="401"/>
        <v>0</v>
      </c>
      <c r="AY724">
        <f t="shared" si="402"/>
        <v>0</v>
      </c>
      <c r="AZ724">
        <f t="shared" si="403"/>
        <v>0</v>
      </c>
      <c r="BA724">
        <f t="shared" si="404"/>
        <v>0</v>
      </c>
      <c r="BB724">
        <f t="shared" si="405"/>
        <v>0</v>
      </c>
      <c r="BC724">
        <f t="shared" si="406"/>
        <v>0</v>
      </c>
      <c r="BD724">
        <f t="shared" si="407"/>
        <v>0</v>
      </c>
      <c r="BE724">
        <f t="shared" si="408"/>
        <v>0</v>
      </c>
      <c r="BF724">
        <f t="shared" si="409"/>
        <v>0</v>
      </c>
      <c r="BG724">
        <f t="shared" si="410"/>
        <v>0</v>
      </c>
      <c r="BH724">
        <f t="shared" si="411"/>
        <v>0</v>
      </c>
      <c r="BI724">
        <f t="shared" si="412"/>
        <v>0</v>
      </c>
      <c r="BJ724">
        <f t="shared" si="413"/>
        <v>0</v>
      </c>
      <c r="BK724" s="356">
        <f t="shared" si="414"/>
        <v>0</v>
      </c>
      <c r="BL724" s="357">
        <f t="shared" si="415"/>
        <v>0</v>
      </c>
      <c r="BM724" s="358">
        <f t="shared" si="416"/>
        <v>0</v>
      </c>
      <c r="BN724" s="359">
        <f t="shared" si="445"/>
        <v>0</v>
      </c>
      <c r="BO724" s="356">
        <f t="shared" si="417"/>
        <v>0</v>
      </c>
      <c r="BP724" s="357">
        <f t="shared" si="418"/>
        <v>0</v>
      </c>
      <c r="BQ724" s="358">
        <f t="shared" si="419"/>
        <v>0</v>
      </c>
      <c r="BR724" s="359">
        <f t="shared" si="446"/>
        <v>0</v>
      </c>
      <c r="BS724" s="356">
        <f t="shared" si="420"/>
        <v>0</v>
      </c>
      <c r="BT724" s="357">
        <f t="shared" si="421"/>
        <v>0</v>
      </c>
      <c r="BU724" s="358">
        <f t="shared" si="422"/>
        <v>0</v>
      </c>
      <c r="BV724" s="359">
        <f t="shared" si="447"/>
        <v>0</v>
      </c>
      <c r="BW724" s="293">
        <f t="shared" si="423"/>
        <v>0</v>
      </c>
      <c r="BX724" s="352" t="str">
        <f>IF(BW724=0,"",
IF(SUM($BW$651:BW724)=1,BY724,
IF($BW$771&gt;SUM($BW$651:BW724),_xlfn.CONCAT(", ",BY724),
IF($BW$771=SUM($BW$651:BW724),_xlfn.CONCAT(" y ",BY724)))))</f>
        <v/>
      </c>
      <c r="BY724" s="120" t="s">
        <v>5267</v>
      </c>
      <c r="BZ724" s="290">
        <f t="shared" si="424"/>
        <v>0</v>
      </c>
      <c r="CA724" s="293">
        <f t="shared" si="448"/>
        <v>0</v>
      </c>
      <c r="CB724" s="283" t="str">
        <f>IF(CA724=0,"",
IF(SUM($CA$651:CA724)=1,CC724,
IF($CA$771&gt;SUM($CA$651:CA724),_xlfn.CONCAT(", ",CC724),
IF($CA$771=SUM($CA$651:CA724),_xlfn.CONCAT(" y ",CC724)))))</f>
        <v/>
      </c>
      <c r="CC724" s="120" t="s">
        <v>5267</v>
      </c>
      <c r="CD724" s="365">
        <f t="shared" si="449"/>
        <v>0</v>
      </c>
      <c r="CE724" s="366">
        <f t="shared" si="425"/>
        <v>0</v>
      </c>
      <c r="CF724" s="365">
        <f t="shared" si="426"/>
        <v>0</v>
      </c>
      <c r="CG724" s="282">
        <f t="shared" si="450"/>
        <v>0</v>
      </c>
      <c r="CH724" s="283" t="str">
        <f>IF(CG724=0,"",
IF(SUM($CG$651:CG724)=1,CI724,
IF($CG$771&gt;SUM($CG$651:CG724),_xlfn.CONCAT(", ",CI724),
IF($CG$771=SUM($CG$651:CG724),_xlfn.CONCAT(" y ",CI724)))))</f>
        <v/>
      </c>
      <c r="CI724" s="120" t="s">
        <v>5267</v>
      </c>
      <c r="CJ724" s="370">
        <f t="shared" si="427"/>
        <v>0</v>
      </c>
      <c r="CK724" s="371">
        <f t="shared" si="428"/>
        <v>0</v>
      </c>
      <c r="CL724" s="372">
        <f t="shared" si="429"/>
        <v>0</v>
      </c>
      <c r="CM724" s="370">
        <f t="shared" si="430"/>
        <v>0</v>
      </c>
      <c r="CN724" s="371">
        <f t="shared" si="431"/>
        <v>0</v>
      </c>
      <c r="CO724" s="372">
        <f t="shared" si="432"/>
        <v>0</v>
      </c>
      <c r="CP724" s="370">
        <f t="shared" si="433"/>
        <v>0</v>
      </c>
      <c r="CQ724" s="371">
        <f t="shared" si="434"/>
        <v>0</v>
      </c>
      <c r="CR724" s="372">
        <f t="shared" si="435"/>
        <v>0</v>
      </c>
      <c r="CS724" s="370">
        <f t="shared" si="436"/>
        <v>0</v>
      </c>
      <c r="CT724" s="371">
        <f t="shared" si="437"/>
        <v>0</v>
      </c>
      <c r="CU724" s="372">
        <f t="shared" si="438"/>
        <v>0</v>
      </c>
      <c r="CV724" s="370">
        <f t="shared" si="439"/>
        <v>0</v>
      </c>
      <c r="CW724" s="371">
        <f t="shared" si="440"/>
        <v>0</v>
      </c>
      <c r="CX724" s="372">
        <f t="shared" si="441"/>
        <v>0</v>
      </c>
      <c r="CY724" s="370">
        <f t="shared" si="442"/>
        <v>0</v>
      </c>
      <c r="CZ724" s="371">
        <f t="shared" si="443"/>
        <v>0</v>
      </c>
      <c r="DA724" s="372">
        <f t="shared" si="444"/>
        <v>0</v>
      </c>
      <c r="DB724" s="293">
        <f t="shared" si="451"/>
        <v>0</v>
      </c>
      <c r="DC724" s="283" t="str">
        <f>IF(DB724=0,"",
IF(SUM($DB$651:DB724)=1,DD724,
IF($DB$771&gt;SUM($DB$651:DB724),_xlfn.CONCAT(", ",DD724),
IF($DB$771=SUM($DB$651:DB724),_xlfn.CONCAT(" y ",DD724)))))</f>
        <v/>
      </c>
      <c r="DD724" s="52" t="s">
        <v>5267</v>
      </c>
    </row>
    <row r="725" spans="1:108" ht="15" customHeight="1">
      <c r="A725" s="30"/>
      <c r="B725" s="31"/>
      <c r="C725" s="35" t="s">
        <v>5268</v>
      </c>
      <c r="D725" s="800" t="str">
        <f>IF(CNGE_2026_M1_Secc1_Sub1!$D115="","",CNGE_2026_M1_Secc1_Sub1!$D115)</f>
        <v/>
      </c>
      <c r="E725" s="723"/>
      <c r="F725" s="723"/>
      <c r="G725" s="723"/>
      <c r="H725" s="723"/>
      <c r="I725" s="724"/>
      <c r="J725" s="638"/>
      <c r="K725" s="638"/>
      <c r="L725" s="638"/>
      <c r="M725" s="638"/>
      <c r="N725" s="638"/>
      <c r="O725" s="638"/>
      <c r="P725" s="638"/>
      <c r="Q725" s="638"/>
      <c r="R725" s="638"/>
      <c r="S725" s="638"/>
      <c r="T725" s="638"/>
      <c r="U725" s="638"/>
      <c r="V725" s="638"/>
      <c r="W725" s="638"/>
      <c r="X725" s="638"/>
      <c r="Y725" s="638"/>
      <c r="Z725" s="638"/>
      <c r="AA725" s="638"/>
      <c r="AB725" s="638"/>
      <c r="AC725" s="638"/>
      <c r="AD725" s="638"/>
      <c r="AI725">
        <f t="shared" si="386"/>
        <v>0</v>
      </c>
      <c r="AJ725">
        <f t="shared" si="387"/>
        <v>0</v>
      </c>
      <c r="AK725">
        <f t="shared" si="388"/>
        <v>0</v>
      </c>
      <c r="AL725">
        <f t="shared" si="389"/>
        <v>0</v>
      </c>
      <c r="AM725">
        <f t="shared" si="390"/>
        <v>0</v>
      </c>
      <c r="AN725">
        <f t="shared" si="391"/>
        <v>0</v>
      </c>
      <c r="AO725">
        <f t="shared" si="392"/>
        <v>0</v>
      </c>
      <c r="AP725">
        <f t="shared" si="393"/>
        <v>0</v>
      </c>
      <c r="AQ725">
        <f t="shared" si="394"/>
        <v>0</v>
      </c>
      <c r="AR725">
        <f t="shared" si="395"/>
        <v>0</v>
      </c>
      <c r="AS725">
        <f t="shared" si="396"/>
        <v>0</v>
      </c>
      <c r="AT725">
        <f t="shared" si="397"/>
        <v>0</v>
      </c>
      <c r="AU725">
        <f t="shared" si="398"/>
        <v>0</v>
      </c>
      <c r="AV725">
        <f t="shared" si="399"/>
        <v>0</v>
      </c>
      <c r="AW725">
        <f t="shared" si="400"/>
        <v>0</v>
      </c>
      <c r="AX725">
        <f t="shared" si="401"/>
        <v>0</v>
      </c>
      <c r="AY725">
        <f t="shared" si="402"/>
        <v>0</v>
      </c>
      <c r="AZ725">
        <f t="shared" si="403"/>
        <v>0</v>
      </c>
      <c r="BA725">
        <f t="shared" si="404"/>
        <v>0</v>
      </c>
      <c r="BB725">
        <f t="shared" si="405"/>
        <v>0</v>
      </c>
      <c r="BC725">
        <f t="shared" si="406"/>
        <v>0</v>
      </c>
      <c r="BD725">
        <f t="shared" si="407"/>
        <v>0</v>
      </c>
      <c r="BE725">
        <f t="shared" si="408"/>
        <v>0</v>
      </c>
      <c r="BF725">
        <f t="shared" si="409"/>
        <v>0</v>
      </c>
      <c r="BG725">
        <f t="shared" si="410"/>
        <v>0</v>
      </c>
      <c r="BH725">
        <f t="shared" si="411"/>
        <v>0</v>
      </c>
      <c r="BI725">
        <f t="shared" si="412"/>
        <v>0</v>
      </c>
      <c r="BJ725">
        <f t="shared" si="413"/>
        <v>0</v>
      </c>
      <c r="BK725" s="356">
        <f t="shared" si="414"/>
        <v>0</v>
      </c>
      <c r="BL725" s="357">
        <f t="shared" si="415"/>
        <v>0</v>
      </c>
      <c r="BM725" s="358">
        <f t="shared" si="416"/>
        <v>0</v>
      </c>
      <c r="BN725" s="359">
        <f t="shared" si="445"/>
        <v>0</v>
      </c>
      <c r="BO725" s="356">
        <f t="shared" si="417"/>
        <v>0</v>
      </c>
      <c r="BP725" s="357">
        <f t="shared" si="418"/>
        <v>0</v>
      </c>
      <c r="BQ725" s="358">
        <f t="shared" si="419"/>
        <v>0</v>
      </c>
      <c r="BR725" s="359">
        <f t="shared" si="446"/>
        <v>0</v>
      </c>
      <c r="BS725" s="356">
        <f t="shared" si="420"/>
        <v>0</v>
      </c>
      <c r="BT725" s="357">
        <f t="shared" si="421"/>
        <v>0</v>
      </c>
      <c r="BU725" s="358">
        <f t="shared" si="422"/>
        <v>0</v>
      </c>
      <c r="BV725" s="359">
        <f t="shared" si="447"/>
        <v>0</v>
      </c>
      <c r="BW725" s="293">
        <f t="shared" si="423"/>
        <v>0</v>
      </c>
      <c r="BX725" s="352" t="str">
        <f>IF(BW725=0,"",
IF(SUM($BW$651:BW725)=1,BY725,
IF($BW$771&gt;SUM($BW$651:BW725),_xlfn.CONCAT(", ",BY725),
IF($BW$771=SUM($BW$651:BW725),_xlfn.CONCAT(" y ",BY725)))))</f>
        <v/>
      </c>
      <c r="BY725" s="120" t="s">
        <v>5269</v>
      </c>
      <c r="BZ725" s="290">
        <f t="shared" si="424"/>
        <v>0</v>
      </c>
      <c r="CA725" s="293">
        <f t="shared" si="448"/>
        <v>0</v>
      </c>
      <c r="CB725" s="283" t="str">
        <f>IF(CA725=0,"",
IF(SUM($CA$651:CA725)=1,CC725,
IF($CA$771&gt;SUM($CA$651:CA725),_xlfn.CONCAT(", ",CC725),
IF($CA$771=SUM($CA$651:CA725),_xlfn.CONCAT(" y ",CC725)))))</f>
        <v/>
      </c>
      <c r="CC725" s="120" t="s">
        <v>5269</v>
      </c>
      <c r="CD725" s="365">
        <f t="shared" si="449"/>
        <v>0</v>
      </c>
      <c r="CE725" s="366">
        <f t="shared" si="425"/>
        <v>0</v>
      </c>
      <c r="CF725" s="365">
        <f t="shared" si="426"/>
        <v>0</v>
      </c>
      <c r="CG725" s="282">
        <f t="shared" si="450"/>
        <v>0</v>
      </c>
      <c r="CH725" s="283" t="str">
        <f>IF(CG725=0,"",
IF(SUM($CG$651:CG725)=1,CI725,
IF($CG$771&gt;SUM($CG$651:CG725),_xlfn.CONCAT(", ",CI725),
IF($CG$771=SUM($CG$651:CG725),_xlfn.CONCAT(" y ",CI725)))))</f>
        <v/>
      </c>
      <c r="CI725" s="120" t="s">
        <v>5269</v>
      </c>
      <c r="CJ725" s="370">
        <f t="shared" si="427"/>
        <v>0</v>
      </c>
      <c r="CK725" s="371">
        <f t="shared" si="428"/>
        <v>0</v>
      </c>
      <c r="CL725" s="372">
        <f t="shared" si="429"/>
        <v>0</v>
      </c>
      <c r="CM725" s="370">
        <f t="shared" si="430"/>
        <v>0</v>
      </c>
      <c r="CN725" s="371">
        <f t="shared" si="431"/>
        <v>0</v>
      </c>
      <c r="CO725" s="372">
        <f t="shared" si="432"/>
        <v>0</v>
      </c>
      <c r="CP725" s="370">
        <f t="shared" si="433"/>
        <v>0</v>
      </c>
      <c r="CQ725" s="371">
        <f t="shared" si="434"/>
        <v>0</v>
      </c>
      <c r="CR725" s="372">
        <f t="shared" si="435"/>
        <v>0</v>
      </c>
      <c r="CS725" s="370">
        <f t="shared" si="436"/>
        <v>0</v>
      </c>
      <c r="CT725" s="371">
        <f t="shared" si="437"/>
        <v>0</v>
      </c>
      <c r="CU725" s="372">
        <f t="shared" si="438"/>
        <v>0</v>
      </c>
      <c r="CV725" s="370">
        <f t="shared" si="439"/>
        <v>0</v>
      </c>
      <c r="CW725" s="371">
        <f t="shared" si="440"/>
        <v>0</v>
      </c>
      <c r="CX725" s="372">
        <f t="shared" si="441"/>
        <v>0</v>
      </c>
      <c r="CY725" s="370">
        <f t="shared" si="442"/>
        <v>0</v>
      </c>
      <c r="CZ725" s="371">
        <f t="shared" si="443"/>
        <v>0</v>
      </c>
      <c r="DA725" s="372">
        <f t="shared" si="444"/>
        <v>0</v>
      </c>
      <c r="DB725" s="293">
        <f t="shared" si="451"/>
        <v>0</v>
      </c>
      <c r="DC725" s="283" t="str">
        <f>IF(DB725=0,"",
IF(SUM($DB$651:DB725)=1,DD725,
IF($DB$771&gt;SUM($DB$651:DB725),_xlfn.CONCAT(", ",DD725),
IF($DB$771=SUM($DB$651:DB725),_xlfn.CONCAT(" y ",DD725)))))</f>
        <v/>
      </c>
      <c r="DD725" s="52" t="s">
        <v>5269</v>
      </c>
    </row>
    <row r="726" spans="1:108" ht="15" customHeight="1">
      <c r="A726" s="30"/>
      <c r="B726" s="31"/>
      <c r="C726" s="35" t="s">
        <v>5270</v>
      </c>
      <c r="D726" s="800" t="str">
        <f>IF(CNGE_2026_M1_Secc1_Sub1!$D116="","",CNGE_2026_M1_Secc1_Sub1!$D116)</f>
        <v/>
      </c>
      <c r="E726" s="723"/>
      <c r="F726" s="723"/>
      <c r="G726" s="723"/>
      <c r="H726" s="723"/>
      <c r="I726" s="724"/>
      <c r="J726" s="638"/>
      <c r="K726" s="638"/>
      <c r="L726" s="638"/>
      <c r="M726" s="638"/>
      <c r="N726" s="638"/>
      <c r="O726" s="638"/>
      <c r="P726" s="638"/>
      <c r="Q726" s="638"/>
      <c r="R726" s="638"/>
      <c r="S726" s="638"/>
      <c r="T726" s="638"/>
      <c r="U726" s="638"/>
      <c r="V726" s="638"/>
      <c r="W726" s="638"/>
      <c r="X726" s="638"/>
      <c r="Y726" s="638"/>
      <c r="Z726" s="638"/>
      <c r="AA726" s="638"/>
      <c r="AB726" s="638"/>
      <c r="AC726" s="638"/>
      <c r="AD726" s="638"/>
      <c r="AI726">
        <f t="shared" si="386"/>
        <v>0</v>
      </c>
      <c r="AJ726">
        <f t="shared" si="387"/>
        <v>0</v>
      </c>
      <c r="AK726">
        <f t="shared" si="388"/>
        <v>0</v>
      </c>
      <c r="AL726">
        <f t="shared" si="389"/>
        <v>0</v>
      </c>
      <c r="AM726">
        <f t="shared" si="390"/>
        <v>0</v>
      </c>
      <c r="AN726">
        <f t="shared" si="391"/>
        <v>0</v>
      </c>
      <c r="AO726">
        <f t="shared" si="392"/>
        <v>0</v>
      </c>
      <c r="AP726">
        <f t="shared" si="393"/>
        <v>0</v>
      </c>
      <c r="AQ726">
        <f t="shared" si="394"/>
        <v>0</v>
      </c>
      <c r="AR726">
        <f t="shared" si="395"/>
        <v>0</v>
      </c>
      <c r="AS726">
        <f t="shared" si="396"/>
        <v>0</v>
      </c>
      <c r="AT726">
        <f t="shared" si="397"/>
        <v>0</v>
      </c>
      <c r="AU726">
        <f t="shared" si="398"/>
        <v>0</v>
      </c>
      <c r="AV726">
        <f t="shared" si="399"/>
        <v>0</v>
      </c>
      <c r="AW726">
        <f t="shared" si="400"/>
        <v>0</v>
      </c>
      <c r="AX726">
        <f t="shared" si="401"/>
        <v>0</v>
      </c>
      <c r="AY726">
        <f t="shared" si="402"/>
        <v>0</v>
      </c>
      <c r="AZ726">
        <f t="shared" si="403"/>
        <v>0</v>
      </c>
      <c r="BA726">
        <f t="shared" si="404"/>
        <v>0</v>
      </c>
      <c r="BB726">
        <f t="shared" si="405"/>
        <v>0</v>
      </c>
      <c r="BC726">
        <f t="shared" si="406"/>
        <v>0</v>
      </c>
      <c r="BD726">
        <f t="shared" si="407"/>
        <v>0</v>
      </c>
      <c r="BE726">
        <f t="shared" si="408"/>
        <v>0</v>
      </c>
      <c r="BF726">
        <f t="shared" si="409"/>
        <v>0</v>
      </c>
      <c r="BG726">
        <f t="shared" si="410"/>
        <v>0</v>
      </c>
      <c r="BH726">
        <f t="shared" si="411"/>
        <v>0</v>
      </c>
      <c r="BI726">
        <f t="shared" si="412"/>
        <v>0</v>
      </c>
      <c r="BJ726">
        <f t="shared" si="413"/>
        <v>0</v>
      </c>
      <c r="BK726" s="356">
        <f t="shared" si="414"/>
        <v>0</v>
      </c>
      <c r="BL726" s="357">
        <f t="shared" si="415"/>
        <v>0</v>
      </c>
      <c r="BM726" s="358">
        <f t="shared" si="416"/>
        <v>0</v>
      </c>
      <c r="BN726" s="359">
        <f t="shared" si="445"/>
        <v>0</v>
      </c>
      <c r="BO726" s="356">
        <f t="shared" si="417"/>
        <v>0</v>
      </c>
      <c r="BP726" s="357">
        <f t="shared" si="418"/>
        <v>0</v>
      </c>
      <c r="BQ726" s="358">
        <f t="shared" si="419"/>
        <v>0</v>
      </c>
      <c r="BR726" s="359">
        <f t="shared" si="446"/>
        <v>0</v>
      </c>
      <c r="BS726" s="356">
        <f t="shared" si="420"/>
        <v>0</v>
      </c>
      <c r="BT726" s="357">
        <f t="shared" si="421"/>
        <v>0</v>
      </c>
      <c r="BU726" s="358">
        <f t="shared" si="422"/>
        <v>0</v>
      </c>
      <c r="BV726" s="359">
        <f t="shared" si="447"/>
        <v>0</v>
      </c>
      <c r="BW726" s="293">
        <f t="shared" si="423"/>
        <v>0</v>
      </c>
      <c r="BX726" s="352" t="str">
        <f>IF(BW726=0,"",
IF(SUM($BW$651:BW726)=1,BY726,
IF($BW$771&gt;SUM($BW$651:BW726),_xlfn.CONCAT(", ",BY726),
IF($BW$771=SUM($BW$651:BW726),_xlfn.CONCAT(" y ",BY726)))))</f>
        <v/>
      </c>
      <c r="BY726" s="120" t="s">
        <v>5271</v>
      </c>
      <c r="BZ726" s="290">
        <f t="shared" si="424"/>
        <v>0</v>
      </c>
      <c r="CA726" s="293">
        <f t="shared" si="448"/>
        <v>0</v>
      </c>
      <c r="CB726" s="283" t="str">
        <f>IF(CA726=0,"",
IF(SUM($CA$651:CA726)=1,CC726,
IF($CA$771&gt;SUM($CA$651:CA726),_xlfn.CONCAT(", ",CC726),
IF($CA$771=SUM($CA$651:CA726),_xlfn.CONCAT(" y ",CC726)))))</f>
        <v/>
      </c>
      <c r="CC726" s="120" t="s">
        <v>5271</v>
      </c>
      <c r="CD726" s="365">
        <f t="shared" si="449"/>
        <v>0</v>
      </c>
      <c r="CE726" s="366">
        <f t="shared" si="425"/>
        <v>0</v>
      </c>
      <c r="CF726" s="365">
        <f t="shared" si="426"/>
        <v>0</v>
      </c>
      <c r="CG726" s="282">
        <f t="shared" si="450"/>
        <v>0</v>
      </c>
      <c r="CH726" s="283" t="str">
        <f>IF(CG726=0,"",
IF(SUM($CG$651:CG726)=1,CI726,
IF($CG$771&gt;SUM($CG$651:CG726),_xlfn.CONCAT(", ",CI726),
IF($CG$771=SUM($CG$651:CG726),_xlfn.CONCAT(" y ",CI726)))))</f>
        <v/>
      </c>
      <c r="CI726" s="120" t="s">
        <v>5271</v>
      </c>
      <c r="CJ726" s="370">
        <f t="shared" si="427"/>
        <v>0</v>
      </c>
      <c r="CK726" s="371">
        <f t="shared" si="428"/>
        <v>0</v>
      </c>
      <c r="CL726" s="372">
        <f t="shared" si="429"/>
        <v>0</v>
      </c>
      <c r="CM726" s="370">
        <f t="shared" si="430"/>
        <v>0</v>
      </c>
      <c r="CN726" s="371">
        <f t="shared" si="431"/>
        <v>0</v>
      </c>
      <c r="CO726" s="372">
        <f t="shared" si="432"/>
        <v>0</v>
      </c>
      <c r="CP726" s="370">
        <f t="shared" si="433"/>
        <v>0</v>
      </c>
      <c r="CQ726" s="371">
        <f t="shared" si="434"/>
        <v>0</v>
      </c>
      <c r="CR726" s="372">
        <f t="shared" si="435"/>
        <v>0</v>
      </c>
      <c r="CS726" s="370">
        <f t="shared" si="436"/>
        <v>0</v>
      </c>
      <c r="CT726" s="371">
        <f t="shared" si="437"/>
        <v>0</v>
      </c>
      <c r="CU726" s="372">
        <f t="shared" si="438"/>
        <v>0</v>
      </c>
      <c r="CV726" s="370">
        <f t="shared" si="439"/>
        <v>0</v>
      </c>
      <c r="CW726" s="371">
        <f t="shared" si="440"/>
        <v>0</v>
      </c>
      <c r="CX726" s="372">
        <f t="shared" si="441"/>
        <v>0</v>
      </c>
      <c r="CY726" s="370">
        <f t="shared" si="442"/>
        <v>0</v>
      </c>
      <c r="CZ726" s="371">
        <f t="shared" si="443"/>
        <v>0</v>
      </c>
      <c r="DA726" s="372">
        <f t="shared" si="444"/>
        <v>0</v>
      </c>
      <c r="DB726" s="293">
        <f t="shared" si="451"/>
        <v>0</v>
      </c>
      <c r="DC726" s="283" t="str">
        <f>IF(DB726=0,"",
IF(SUM($DB$651:DB726)=1,DD726,
IF($DB$771&gt;SUM($DB$651:DB726),_xlfn.CONCAT(", ",DD726),
IF($DB$771=SUM($DB$651:DB726),_xlfn.CONCAT(" y ",DD726)))))</f>
        <v/>
      </c>
      <c r="DD726" s="52" t="s">
        <v>5271</v>
      </c>
    </row>
    <row r="727" spans="1:108" ht="15" customHeight="1">
      <c r="A727" s="30"/>
      <c r="B727" s="31"/>
      <c r="C727" s="35" t="s">
        <v>5272</v>
      </c>
      <c r="D727" s="800" t="str">
        <f>IF(CNGE_2026_M1_Secc1_Sub1!$D117="","",CNGE_2026_M1_Secc1_Sub1!$D117)</f>
        <v/>
      </c>
      <c r="E727" s="723"/>
      <c r="F727" s="723"/>
      <c r="G727" s="723"/>
      <c r="H727" s="723"/>
      <c r="I727" s="724"/>
      <c r="J727" s="638"/>
      <c r="K727" s="638"/>
      <c r="L727" s="638"/>
      <c r="M727" s="638"/>
      <c r="N727" s="638"/>
      <c r="O727" s="638"/>
      <c r="P727" s="638"/>
      <c r="Q727" s="638"/>
      <c r="R727" s="638"/>
      <c r="S727" s="638"/>
      <c r="T727" s="638"/>
      <c r="U727" s="638"/>
      <c r="V727" s="638"/>
      <c r="W727" s="638"/>
      <c r="X727" s="638"/>
      <c r="Y727" s="638"/>
      <c r="Z727" s="638"/>
      <c r="AA727" s="638"/>
      <c r="AB727" s="638"/>
      <c r="AC727" s="638"/>
      <c r="AD727" s="638"/>
      <c r="AI727">
        <f t="shared" si="386"/>
        <v>0</v>
      </c>
      <c r="AJ727">
        <f t="shared" si="387"/>
        <v>0</v>
      </c>
      <c r="AK727">
        <f t="shared" si="388"/>
        <v>0</v>
      </c>
      <c r="AL727">
        <f t="shared" si="389"/>
        <v>0</v>
      </c>
      <c r="AM727">
        <f t="shared" si="390"/>
        <v>0</v>
      </c>
      <c r="AN727">
        <f t="shared" si="391"/>
        <v>0</v>
      </c>
      <c r="AO727">
        <f t="shared" si="392"/>
        <v>0</v>
      </c>
      <c r="AP727">
        <f t="shared" si="393"/>
        <v>0</v>
      </c>
      <c r="AQ727">
        <f t="shared" si="394"/>
        <v>0</v>
      </c>
      <c r="AR727">
        <f t="shared" si="395"/>
        <v>0</v>
      </c>
      <c r="AS727">
        <f t="shared" si="396"/>
        <v>0</v>
      </c>
      <c r="AT727">
        <f t="shared" si="397"/>
        <v>0</v>
      </c>
      <c r="AU727">
        <f t="shared" si="398"/>
        <v>0</v>
      </c>
      <c r="AV727">
        <f t="shared" si="399"/>
        <v>0</v>
      </c>
      <c r="AW727">
        <f t="shared" si="400"/>
        <v>0</v>
      </c>
      <c r="AX727">
        <f t="shared" si="401"/>
        <v>0</v>
      </c>
      <c r="AY727">
        <f t="shared" si="402"/>
        <v>0</v>
      </c>
      <c r="AZ727">
        <f t="shared" si="403"/>
        <v>0</v>
      </c>
      <c r="BA727">
        <f t="shared" si="404"/>
        <v>0</v>
      </c>
      <c r="BB727">
        <f t="shared" si="405"/>
        <v>0</v>
      </c>
      <c r="BC727">
        <f t="shared" si="406"/>
        <v>0</v>
      </c>
      <c r="BD727">
        <f t="shared" si="407"/>
        <v>0</v>
      </c>
      <c r="BE727">
        <f t="shared" si="408"/>
        <v>0</v>
      </c>
      <c r="BF727">
        <f t="shared" si="409"/>
        <v>0</v>
      </c>
      <c r="BG727">
        <f t="shared" si="410"/>
        <v>0</v>
      </c>
      <c r="BH727">
        <f t="shared" si="411"/>
        <v>0</v>
      </c>
      <c r="BI727">
        <f t="shared" si="412"/>
        <v>0</v>
      </c>
      <c r="BJ727">
        <f t="shared" si="413"/>
        <v>0</v>
      </c>
      <c r="BK727" s="356">
        <f t="shared" si="414"/>
        <v>0</v>
      </c>
      <c r="BL727" s="357">
        <f t="shared" si="415"/>
        <v>0</v>
      </c>
      <c r="BM727" s="358">
        <f t="shared" si="416"/>
        <v>0</v>
      </c>
      <c r="BN727" s="359">
        <f t="shared" si="445"/>
        <v>0</v>
      </c>
      <c r="BO727" s="356">
        <f t="shared" si="417"/>
        <v>0</v>
      </c>
      <c r="BP727" s="357">
        <f t="shared" si="418"/>
        <v>0</v>
      </c>
      <c r="BQ727" s="358">
        <f t="shared" si="419"/>
        <v>0</v>
      </c>
      <c r="BR727" s="359">
        <f t="shared" si="446"/>
        <v>0</v>
      </c>
      <c r="BS727" s="356">
        <f t="shared" si="420"/>
        <v>0</v>
      </c>
      <c r="BT727" s="357">
        <f t="shared" si="421"/>
        <v>0</v>
      </c>
      <c r="BU727" s="358">
        <f t="shared" si="422"/>
        <v>0</v>
      </c>
      <c r="BV727" s="359">
        <f t="shared" si="447"/>
        <v>0</v>
      </c>
      <c r="BW727" s="293">
        <f t="shared" si="423"/>
        <v>0</v>
      </c>
      <c r="BX727" s="352" t="str">
        <f>IF(BW727=0,"",
IF(SUM($BW$651:BW727)=1,BY727,
IF($BW$771&gt;SUM($BW$651:BW727),_xlfn.CONCAT(", ",BY727),
IF($BW$771=SUM($BW$651:BW727),_xlfn.CONCAT(" y ",BY727)))))</f>
        <v/>
      </c>
      <c r="BY727" s="120" t="s">
        <v>5273</v>
      </c>
      <c r="BZ727" s="290">
        <f t="shared" si="424"/>
        <v>0</v>
      </c>
      <c r="CA727" s="293">
        <f t="shared" si="448"/>
        <v>0</v>
      </c>
      <c r="CB727" s="283" t="str">
        <f>IF(CA727=0,"",
IF(SUM($CA$651:CA727)=1,CC727,
IF($CA$771&gt;SUM($CA$651:CA727),_xlfn.CONCAT(", ",CC727),
IF($CA$771=SUM($CA$651:CA727),_xlfn.CONCAT(" y ",CC727)))))</f>
        <v/>
      </c>
      <c r="CC727" s="120" t="s">
        <v>5273</v>
      </c>
      <c r="CD727" s="365">
        <f t="shared" si="449"/>
        <v>0</v>
      </c>
      <c r="CE727" s="366">
        <f t="shared" si="425"/>
        <v>0</v>
      </c>
      <c r="CF727" s="365">
        <f t="shared" si="426"/>
        <v>0</v>
      </c>
      <c r="CG727" s="282">
        <f t="shared" si="450"/>
        <v>0</v>
      </c>
      <c r="CH727" s="283" t="str">
        <f>IF(CG727=0,"",
IF(SUM($CG$651:CG727)=1,CI727,
IF($CG$771&gt;SUM($CG$651:CG727),_xlfn.CONCAT(", ",CI727),
IF($CG$771=SUM($CG$651:CG727),_xlfn.CONCAT(" y ",CI727)))))</f>
        <v/>
      </c>
      <c r="CI727" s="120" t="s">
        <v>5273</v>
      </c>
      <c r="CJ727" s="370">
        <f t="shared" si="427"/>
        <v>0</v>
      </c>
      <c r="CK727" s="371">
        <f t="shared" si="428"/>
        <v>0</v>
      </c>
      <c r="CL727" s="372">
        <f t="shared" si="429"/>
        <v>0</v>
      </c>
      <c r="CM727" s="370">
        <f t="shared" si="430"/>
        <v>0</v>
      </c>
      <c r="CN727" s="371">
        <f t="shared" si="431"/>
        <v>0</v>
      </c>
      <c r="CO727" s="372">
        <f t="shared" si="432"/>
        <v>0</v>
      </c>
      <c r="CP727" s="370">
        <f t="shared" si="433"/>
        <v>0</v>
      </c>
      <c r="CQ727" s="371">
        <f t="shared" si="434"/>
        <v>0</v>
      </c>
      <c r="CR727" s="372">
        <f t="shared" si="435"/>
        <v>0</v>
      </c>
      <c r="CS727" s="370">
        <f t="shared" si="436"/>
        <v>0</v>
      </c>
      <c r="CT727" s="371">
        <f t="shared" si="437"/>
        <v>0</v>
      </c>
      <c r="CU727" s="372">
        <f t="shared" si="438"/>
        <v>0</v>
      </c>
      <c r="CV727" s="370">
        <f t="shared" si="439"/>
        <v>0</v>
      </c>
      <c r="CW727" s="371">
        <f t="shared" si="440"/>
        <v>0</v>
      </c>
      <c r="CX727" s="372">
        <f t="shared" si="441"/>
        <v>0</v>
      </c>
      <c r="CY727" s="370">
        <f t="shared" si="442"/>
        <v>0</v>
      </c>
      <c r="CZ727" s="371">
        <f t="shared" si="443"/>
        <v>0</v>
      </c>
      <c r="DA727" s="372">
        <f t="shared" si="444"/>
        <v>0</v>
      </c>
      <c r="DB727" s="293">
        <f t="shared" si="451"/>
        <v>0</v>
      </c>
      <c r="DC727" s="283" t="str">
        <f>IF(DB727=0,"",
IF(SUM($DB$651:DB727)=1,DD727,
IF($DB$771&gt;SUM($DB$651:DB727),_xlfn.CONCAT(", ",DD727),
IF($DB$771=SUM($DB$651:DB727),_xlfn.CONCAT(" y ",DD727)))))</f>
        <v/>
      </c>
      <c r="DD727" s="52" t="s">
        <v>5273</v>
      </c>
    </row>
    <row r="728" spans="1:108" ht="15" customHeight="1">
      <c r="A728" s="30"/>
      <c r="B728" s="31"/>
      <c r="C728" s="35" t="s">
        <v>5274</v>
      </c>
      <c r="D728" s="800" t="str">
        <f>IF(CNGE_2026_M1_Secc1_Sub1!$D118="","",CNGE_2026_M1_Secc1_Sub1!$D118)</f>
        <v/>
      </c>
      <c r="E728" s="723"/>
      <c r="F728" s="723"/>
      <c r="G728" s="723"/>
      <c r="H728" s="723"/>
      <c r="I728" s="724"/>
      <c r="J728" s="638"/>
      <c r="K728" s="638"/>
      <c r="L728" s="638"/>
      <c r="M728" s="638"/>
      <c r="N728" s="638"/>
      <c r="O728" s="638"/>
      <c r="P728" s="638"/>
      <c r="Q728" s="638"/>
      <c r="R728" s="638"/>
      <c r="S728" s="638"/>
      <c r="T728" s="638"/>
      <c r="U728" s="638"/>
      <c r="V728" s="638"/>
      <c r="W728" s="638"/>
      <c r="X728" s="638"/>
      <c r="Y728" s="638"/>
      <c r="Z728" s="638"/>
      <c r="AA728" s="638"/>
      <c r="AB728" s="638"/>
      <c r="AC728" s="638"/>
      <c r="AD728" s="638"/>
      <c r="AI728">
        <f t="shared" si="386"/>
        <v>0</v>
      </c>
      <c r="AJ728">
        <f t="shared" si="387"/>
        <v>0</v>
      </c>
      <c r="AK728">
        <f t="shared" si="388"/>
        <v>0</v>
      </c>
      <c r="AL728">
        <f t="shared" si="389"/>
        <v>0</v>
      </c>
      <c r="AM728">
        <f t="shared" si="390"/>
        <v>0</v>
      </c>
      <c r="AN728">
        <f t="shared" si="391"/>
        <v>0</v>
      </c>
      <c r="AO728">
        <f t="shared" si="392"/>
        <v>0</v>
      </c>
      <c r="AP728">
        <f t="shared" si="393"/>
        <v>0</v>
      </c>
      <c r="AQ728">
        <f t="shared" si="394"/>
        <v>0</v>
      </c>
      <c r="AR728">
        <f t="shared" si="395"/>
        <v>0</v>
      </c>
      <c r="AS728">
        <f t="shared" si="396"/>
        <v>0</v>
      </c>
      <c r="AT728">
        <f t="shared" si="397"/>
        <v>0</v>
      </c>
      <c r="AU728">
        <f t="shared" si="398"/>
        <v>0</v>
      </c>
      <c r="AV728">
        <f t="shared" si="399"/>
        <v>0</v>
      </c>
      <c r="AW728">
        <f t="shared" si="400"/>
        <v>0</v>
      </c>
      <c r="AX728">
        <f t="shared" si="401"/>
        <v>0</v>
      </c>
      <c r="AY728">
        <f t="shared" si="402"/>
        <v>0</v>
      </c>
      <c r="AZ728">
        <f t="shared" si="403"/>
        <v>0</v>
      </c>
      <c r="BA728">
        <f t="shared" si="404"/>
        <v>0</v>
      </c>
      <c r="BB728">
        <f t="shared" si="405"/>
        <v>0</v>
      </c>
      <c r="BC728">
        <f t="shared" si="406"/>
        <v>0</v>
      </c>
      <c r="BD728">
        <f t="shared" si="407"/>
        <v>0</v>
      </c>
      <c r="BE728">
        <f t="shared" si="408"/>
        <v>0</v>
      </c>
      <c r="BF728">
        <f t="shared" si="409"/>
        <v>0</v>
      </c>
      <c r="BG728">
        <f t="shared" si="410"/>
        <v>0</v>
      </c>
      <c r="BH728">
        <f t="shared" si="411"/>
        <v>0</v>
      </c>
      <c r="BI728">
        <f t="shared" si="412"/>
        <v>0</v>
      </c>
      <c r="BJ728">
        <f t="shared" si="413"/>
        <v>0</v>
      </c>
      <c r="BK728" s="356">
        <f t="shared" si="414"/>
        <v>0</v>
      </c>
      <c r="BL728" s="357">
        <f t="shared" si="415"/>
        <v>0</v>
      </c>
      <c r="BM728" s="358">
        <f t="shared" si="416"/>
        <v>0</v>
      </c>
      <c r="BN728" s="359">
        <f t="shared" si="445"/>
        <v>0</v>
      </c>
      <c r="BO728" s="356">
        <f t="shared" si="417"/>
        <v>0</v>
      </c>
      <c r="BP728" s="357">
        <f t="shared" si="418"/>
        <v>0</v>
      </c>
      <c r="BQ728" s="358">
        <f t="shared" si="419"/>
        <v>0</v>
      </c>
      <c r="BR728" s="359">
        <f t="shared" si="446"/>
        <v>0</v>
      </c>
      <c r="BS728" s="356">
        <f t="shared" si="420"/>
        <v>0</v>
      </c>
      <c r="BT728" s="357">
        <f t="shared" si="421"/>
        <v>0</v>
      </c>
      <c r="BU728" s="358">
        <f t="shared" si="422"/>
        <v>0</v>
      </c>
      <c r="BV728" s="359">
        <f t="shared" si="447"/>
        <v>0</v>
      </c>
      <c r="BW728" s="293">
        <f t="shared" si="423"/>
        <v>0</v>
      </c>
      <c r="BX728" s="352" t="str">
        <f>IF(BW728=0,"",
IF(SUM($BW$651:BW728)=1,BY728,
IF($BW$771&gt;SUM($BW$651:BW728),_xlfn.CONCAT(", ",BY728),
IF($BW$771=SUM($BW$651:BW728),_xlfn.CONCAT(" y ",BY728)))))</f>
        <v/>
      </c>
      <c r="BY728" s="120" t="s">
        <v>5275</v>
      </c>
      <c r="BZ728" s="290">
        <f t="shared" si="424"/>
        <v>0</v>
      </c>
      <c r="CA728" s="293">
        <f t="shared" si="448"/>
        <v>0</v>
      </c>
      <c r="CB728" s="283" t="str">
        <f>IF(CA728=0,"",
IF(SUM($CA$651:CA728)=1,CC728,
IF($CA$771&gt;SUM($CA$651:CA728),_xlfn.CONCAT(", ",CC728),
IF($CA$771=SUM($CA$651:CA728),_xlfn.CONCAT(" y ",CC728)))))</f>
        <v/>
      </c>
      <c r="CC728" s="120" t="s">
        <v>5275</v>
      </c>
      <c r="CD728" s="365">
        <f t="shared" si="449"/>
        <v>0</v>
      </c>
      <c r="CE728" s="366">
        <f t="shared" si="425"/>
        <v>0</v>
      </c>
      <c r="CF728" s="365">
        <f t="shared" si="426"/>
        <v>0</v>
      </c>
      <c r="CG728" s="282">
        <f t="shared" si="450"/>
        <v>0</v>
      </c>
      <c r="CH728" s="283" t="str">
        <f>IF(CG728=0,"",
IF(SUM($CG$651:CG728)=1,CI728,
IF($CG$771&gt;SUM($CG$651:CG728),_xlfn.CONCAT(", ",CI728),
IF($CG$771=SUM($CG$651:CG728),_xlfn.CONCAT(" y ",CI728)))))</f>
        <v/>
      </c>
      <c r="CI728" s="120" t="s">
        <v>5275</v>
      </c>
      <c r="CJ728" s="370">
        <f t="shared" si="427"/>
        <v>0</v>
      </c>
      <c r="CK728" s="371">
        <f t="shared" si="428"/>
        <v>0</v>
      </c>
      <c r="CL728" s="372">
        <f t="shared" si="429"/>
        <v>0</v>
      </c>
      <c r="CM728" s="370">
        <f t="shared" si="430"/>
        <v>0</v>
      </c>
      <c r="CN728" s="371">
        <f t="shared" si="431"/>
        <v>0</v>
      </c>
      <c r="CO728" s="372">
        <f t="shared" si="432"/>
        <v>0</v>
      </c>
      <c r="CP728" s="370">
        <f t="shared" si="433"/>
        <v>0</v>
      </c>
      <c r="CQ728" s="371">
        <f t="shared" si="434"/>
        <v>0</v>
      </c>
      <c r="CR728" s="372">
        <f t="shared" si="435"/>
        <v>0</v>
      </c>
      <c r="CS728" s="370">
        <f t="shared" si="436"/>
        <v>0</v>
      </c>
      <c r="CT728" s="371">
        <f t="shared" si="437"/>
        <v>0</v>
      </c>
      <c r="CU728" s="372">
        <f t="shared" si="438"/>
        <v>0</v>
      </c>
      <c r="CV728" s="370">
        <f t="shared" si="439"/>
        <v>0</v>
      </c>
      <c r="CW728" s="371">
        <f t="shared" si="440"/>
        <v>0</v>
      </c>
      <c r="CX728" s="372">
        <f t="shared" si="441"/>
        <v>0</v>
      </c>
      <c r="CY728" s="370">
        <f t="shared" si="442"/>
        <v>0</v>
      </c>
      <c r="CZ728" s="371">
        <f t="shared" si="443"/>
        <v>0</v>
      </c>
      <c r="DA728" s="372">
        <f t="shared" si="444"/>
        <v>0</v>
      </c>
      <c r="DB728" s="293">
        <f t="shared" si="451"/>
        <v>0</v>
      </c>
      <c r="DC728" s="283" t="str">
        <f>IF(DB728=0,"",
IF(SUM($DB$651:DB728)=1,DD728,
IF($DB$771&gt;SUM($DB$651:DB728),_xlfn.CONCAT(", ",DD728),
IF($DB$771=SUM($DB$651:DB728),_xlfn.CONCAT(" y ",DD728)))))</f>
        <v/>
      </c>
      <c r="DD728" s="52" t="s">
        <v>5275</v>
      </c>
    </row>
    <row r="729" spans="1:108" ht="15" customHeight="1">
      <c r="A729" s="30"/>
      <c r="B729" s="31"/>
      <c r="C729" s="35" t="s">
        <v>5276</v>
      </c>
      <c r="D729" s="800" t="str">
        <f>IF(CNGE_2026_M1_Secc1_Sub1!$D119="","",CNGE_2026_M1_Secc1_Sub1!$D119)</f>
        <v/>
      </c>
      <c r="E729" s="723"/>
      <c r="F729" s="723"/>
      <c r="G729" s="723"/>
      <c r="H729" s="723"/>
      <c r="I729" s="724"/>
      <c r="J729" s="638"/>
      <c r="K729" s="638"/>
      <c r="L729" s="638"/>
      <c r="M729" s="638"/>
      <c r="N729" s="638"/>
      <c r="O729" s="638"/>
      <c r="P729" s="638"/>
      <c r="Q729" s="638"/>
      <c r="R729" s="638"/>
      <c r="S729" s="638"/>
      <c r="T729" s="638"/>
      <c r="U729" s="638"/>
      <c r="V729" s="638"/>
      <c r="W729" s="638"/>
      <c r="X729" s="638"/>
      <c r="Y729" s="638"/>
      <c r="Z729" s="638"/>
      <c r="AA729" s="638"/>
      <c r="AB729" s="638"/>
      <c r="AC729" s="638"/>
      <c r="AD729" s="638"/>
      <c r="AI729">
        <f t="shared" si="386"/>
        <v>0</v>
      </c>
      <c r="AJ729">
        <f t="shared" si="387"/>
        <v>0</v>
      </c>
      <c r="AK729">
        <f t="shared" si="388"/>
        <v>0</v>
      </c>
      <c r="AL729">
        <f t="shared" si="389"/>
        <v>0</v>
      </c>
      <c r="AM729">
        <f t="shared" si="390"/>
        <v>0</v>
      </c>
      <c r="AN729">
        <f t="shared" si="391"/>
        <v>0</v>
      </c>
      <c r="AO729">
        <f t="shared" si="392"/>
        <v>0</v>
      </c>
      <c r="AP729">
        <f t="shared" si="393"/>
        <v>0</v>
      </c>
      <c r="AQ729">
        <f t="shared" si="394"/>
        <v>0</v>
      </c>
      <c r="AR729">
        <f t="shared" si="395"/>
        <v>0</v>
      </c>
      <c r="AS729">
        <f t="shared" si="396"/>
        <v>0</v>
      </c>
      <c r="AT729">
        <f t="shared" si="397"/>
        <v>0</v>
      </c>
      <c r="AU729">
        <f t="shared" si="398"/>
        <v>0</v>
      </c>
      <c r="AV729">
        <f t="shared" si="399"/>
        <v>0</v>
      </c>
      <c r="AW729">
        <f t="shared" si="400"/>
        <v>0</v>
      </c>
      <c r="AX729">
        <f t="shared" si="401"/>
        <v>0</v>
      </c>
      <c r="AY729">
        <f t="shared" si="402"/>
        <v>0</v>
      </c>
      <c r="AZ729">
        <f t="shared" si="403"/>
        <v>0</v>
      </c>
      <c r="BA729">
        <f t="shared" si="404"/>
        <v>0</v>
      </c>
      <c r="BB729">
        <f t="shared" si="405"/>
        <v>0</v>
      </c>
      <c r="BC729">
        <f t="shared" si="406"/>
        <v>0</v>
      </c>
      <c r="BD729">
        <f t="shared" si="407"/>
        <v>0</v>
      </c>
      <c r="BE729">
        <f t="shared" si="408"/>
        <v>0</v>
      </c>
      <c r="BF729">
        <f t="shared" si="409"/>
        <v>0</v>
      </c>
      <c r="BG729">
        <f t="shared" si="410"/>
        <v>0</v>
      </c>
      <c r="BH729">
        <f t="shared" si="411"/>
        <v>0</v>
      </c>
      <c r="BI729">
        <f t="shared" si="412"/>
        <v>0</v>
      </c>
      <c r="BJ729">
        <f t="shared" si="413"/>
        <v>0</v>
      </c>
      <c r="BK729" s="356">
        <f t="shared" si="414"/>
        <v>0</v>
      </c>
      <c r="BL729" s="357">
        <f t="shared" si="415"/>
        <v>0</v>
      </c>
      <c r="BM729" s="358">
        <f t="shared" si="416"/>
        <v>0</v>
      </c>
      <c r="BN729" s="359">
        <f t="shared" si="445"/>
        <v>0</v>
      </c>
      <c r="BO729" s="356">
        <f t="shared" si="417"/>
        <v>0</v>
      </c>
      <c r="BP729" s="357">
        <f t="shared" si="418"/>
        <v>0</v>
      </c>
      <c r="BQ729" s="358">
        <f t="shared" si="419"/>
        <v>0</v>
      </c>
      <c r="BR729" s="359">
        <f t="shared" si="446"/>
        <v>0</v>
      </c>
      <c r="BS729" s="356">
        <f t="shared" si="420"/>
        <v>0</v>
      </c>
      <c r="BT729" s="357">
        <f t="shared" si="421"/>
        <v>0</v>
      </c>
      <c r="BU729" s="358">
        <f t="shared" si="422"/>
        <v>0</v>
      </c>
      <c r="BV729" s="359">
        <f t="shared" si="447"/>
        <v>0</v>
      </c>
      <c r="BW729" s="293">
        <f t="shared" si="423"/>
        <v>0</v>
      </c>
      <c r="BX729" s="352" t="str">
        <f>IF(BW729=0,"",
IF(SUM($BW$651:BW729)=1,BY729,
IF($BW$771&gt;SUM($BW$651:BW729),_xlfn.CONCAT(", ",BY729),
IF($BW$771=SUM($BW$651:BW729),_xlfn.CONCAT(" y ",BY729)))))</f>
        <v/>
      </c>
      <c r="BY729" s="120" t="s">
        <v>5277</v>
      </c>
      <c r="BZ729" s="290">
        <f t="shared" si="424"/>
        <v>0</v>
      </c>
      <c r="CA729" s="293">
        <f t="shared" si="448"/>
        <v>0</v>
      </c>
      <c r="CB729" s="283" t="str">
        <f>IF(CA729=0,"",
IF(SUM($CA$651:CA729)=1,CC729,
IF($CA$771&gt;SUM($CA$651:CA729),_xlfn.CONCAT(", ",CC729),
IF($CA$771=SUM($CA$651:CA729),_xlfn.CONCAT(" y ",CC729)))))</f>
        <v/>
      </c>
      <c r="CC729" s="120" t="s">
        <v>5277</v>
      </c>
      <c r="CD729" s="365">
        <f t="shared" si="449"/>
        <v>0</v>
      </c>
      <c r="CE729" s="366">
        <f t="shared" si="425"/>
        <v>0</v>
      </c>
      <c r="CF729" s="365">
        <f t="shared" si="426"/>
        <v>0</v>
      </c>
      <c r="CG729" s="282">
        <f t="shared" si="450"/>
        <v>0</v>
      </c>
      <c r="CH729" s="283" t="str">
        <f>IF(CG729=0,"",
IF(SUM($CG$651:CG729)=1,CI729,
IF($CG$771&gt;SUM($CG$651:CG729),_xlfn.CONCAT(", ",CI729),
IF($CG$771=SUM($CG$651:CG729),_xlfn.CONCAT(" y ",CI729)))))</f>
        <v/>
      </c>
      <c r="CI729" s="120" t="s">
        <v>5277</v>
      </c>
      <c r="CJ729" s="370">
        <f t="shared" si="427"/>
        <v>0</v>
      </c>
      <c r="CK729" s="371">
        <f t="shared" si="428"/>
        <v>0</v>
      </c>
      <c r="CL729" s="372">
        <f t="shared" si="429"/>
        <v>0</v>
      </c>
      <c r="CM729" s="370">
        <f t="shared" si="430"/>
        <v>0</v>
      </c>
      <c r="CN729" s="371">
        <f t="shared" si="431"/>
        <v>0</v>
      </c>
      <c r="CO729" s="372">
        <f t="shared" si="432"/>
        <v>0</v>
      </c>
      <c r="CP729" s="370">
        <f t="shared" si="433"/>
        <v>0</v>
      </c>
      <c r="CQ729" s="371">
        <f t="shared" si="434"/>
        <v>0</v>
      </c>
      <c r="CR729" s="372">
        <f t="shared" si="435"/>
        <v>0</v>
      </c>
      <c r="CS729" s="370">
        <f t="shared" si="436"/>
        <v>0</v>
      </c>
      <c r="CT729" s="371">
        <f t="shared" si="437"/>
        <v>0</v>
      </c>
      <c r="CU729" s="372">
        <f t="shared" si="438"/>
        <v>0</v>
      </c>
      <c r="CV729" s="370">
        <f t="shared" si="439"/>
        <v>0</v>
      </c>
      <c r="CW729" s="371">
        <f t="shared" si="440"/>
        <v>0</v>
      </c>
      <c r="CX729" s="372">
        <f t="shared" si="441"/>
        <v>0</v>
      </c>
      <c r="CY729" s="370">
        <f t="shared" si="442"/>
        <v>0</v>
      </c>
      <c r="CZ729" s="371">
        <f t="shared" si="443"/>
        <v>0</v>
      </c>
      <c r="DA729" s="372">
        <f t="shared" si="444"/>
        <v>0</v>
      </c>
      <c r="DB729" s="293">
        <f t="shared" si="451"/>
        <v>0</v>
      </c>
      <c r="DC729" s="283" t="str">
        <f>IF(DB729=0,"",
IF(SUM($DB$651:DB729)=1,DD729,
IF($DB$771&gt;SUM($DB$651:DB729),_xlfn.CONCAT(", ",DD729),
IF($DB$771=SUM($DB$651:DB729),_xlfn.CONCAT(" y ",DD729)))))</f>
        <v/>
      </c>
      <c r="DD729" s="52" t="s">
        <v>5277</v>
      </c>
    </row>
    <row r="730" spans="1:108" ht="15" customHeight="1">
      <c r="A730" s="30"/>
      <c r="B730" s="31"/>
      <c r="C730" s="35" t="s">
        <v>5278</v>
      </c>
      <c r="D730" s="800" t="str">
        <f>IF(CNGE_2026_M1_Secc1_Sub1!$D120="","",CNGE_2026_M1_Secc1_Sub1!$D120)</f>
        <v/>
      </c>
      <c r="E730" s="723"/>
      <c r="F730" s="723"/>
      <c r="G730" s="723"/>
      <c r="H730" s="723"/>
      <c r="I730" s="724"/>
      <c r="J730" s="638"/>
      <c r="K730" s="638"/>
      <c r="L730" s="638"/>
      <c r="M730" s="638"/>
      <c r="N730" s="638"/>
      <c r="O730" s="638"/>
      <c r="P730" s="638"/>
      <c r="Q730" s="638"/>
      <c r="R730" s="638"/>
      <c r="S730" s="638"/>
      <c r="T730" s="638"/>
      <c r="U730" s="638"/>
      <c r="V730" s="638"/>
      <c r="W730" s="638"/>
      <c r="X730" s="638"/>
      <c r="Y730" s="638"/>
      <c r="Z730" s="638"/>
      <c r="AA730" s="638"/>
      <c r="AB730" s="638"/>
      <c r="AC730" s="638"/>
      <c r="AD730" s="638"/>
      <c r="AI730">
        <f t="shared" si="386"/>
        <v>0</v>
      </c>
      <c r="AJ730">
        <f t="shared" si="387"/>
        <v>0</v>
      </c>
      <c r="AK730">
        <f t="shared" si="388"/>
        <v>0</v>
      </c>
      <c r="AL730">
        <f t="shared" si="389"/>
        <v>0</v>
      </c>
      <c r="AM730">
        <f t="shared" si="390"/>
        <v>0</v>
      </c>
      <c r="AN730">
        <f t="shared" si="391"/>
        <v>0</v>
      </c>
      <c r="AO730">
        <f t="shared" si="392"/>
        <v>0</v>
      </c>
      <c r="AP730">
        <f t="shared" si="393"/>
        <v>0</v>
      </c>
      <c r="AQ730">
        <f t="shared" si="394"/>
        <v>0</v>
      </c>
      <c r="AR730">
        <f t="shared" si="395"/>
        <v>0</v>
      </c>
      <c r="AS730">
        <f t="shared" si="396"/>
        <v>0</v>
      </c>
      <c r="AT730">
        <f t="shared" si="397"/>
        <v>0</v>
      </c>
      <c r="AU730">
        <f t="shared" si="398"/>
        <v>0</v>
      </c>
      <c r="AV730">
        <f t="shared" si="399"/>
        <v>0</v>
      </c>
      <c r="AW730">
        <f t="shared" si="400"/>
        <v>0</v>
      </c>
      <c r="AX730">
        <f t="shared" si="401"/>
        <v>0</v>
      </c>
      <c r="AY730">
        <f t="shared" si="402"/>
        <v>0</v>
      </c>
      <c r="AZ730">
        <f t="shared" si="403"/>
        <v>0</v>
      </c>
      <c r="BA730">
        <f t="shared" si="404"/>
        <v>0</v>
      </c>
      <c r="BB730">
        <f t="shared" si="405"/>
        <v>0</v>
      </c>
      <c r="BC730">
        <f t="shared" si="406"/>
        <v>0</v>
      </c>
      <c r="BD730">
        <f t="shared" si="407"/>
        <v>0</v>
      </c>
      <c r="BE730">
        <f t="shared" si="408"/>
        <v>0</v>
      </c>
      <c r="BF730">
        <f t="shared" si="409"/>
        <v>0</v>
      </c>
      <c r="BG730">
        <f t="shared" si="410"/>
        <v>0</v>
      </c>
      <c r="BH730">
        <f t="shared" si="411"/>
        <v>0</v>
      </c>
      <c r="BI730">
        <f t="shared" si="412"/>
        <v>0</v>
      </c>
      <c r="BJ730">
        <f t="shared" si="413"/>
        <v>0</v>
      </c>
      <c r="BK730" s="356">
        <f t="shared" si="414"/>
        <v>0</v>
      </c>
      <c r="BL730" s="357">
        <f t="shared" si="415"/>
        <v>0</v>
      </c>
      <c r="BM730" s="358">
        <f t="shared" si="416"/>
        <v>0</v>
      </c>
      <c r="BN730" s="359">
        <f t="shared" si="445"/>
        <v>0</v>
      </c>
      <c r="BO730" s="356">
        <f t="shared" si="417"/>
        <v>0</v>
      </c>
      <c r="BP730" s="357">
        <f t="shared" si="418"/>
        <v>0</v>
      </c>
      <c r="BQ730" s="358">
        <f t="shared" si="419"/>
        <v>0</v>
      </c>
      <c r="BR730" s="359">
        <f t="shared" si="446"/>
        <v>0</v>
      </c>
      <c r="BS730" s="356">
        <f t="shared" si="420"/>
        <v>0</v>
      </c>
      <c r="BT730" s="357">
        <f t="shared" si="421"/>
        <v>0</v>
      </c>
      <c r="BU730" s="358">
        <f t="shared" si="422"/>
        <v>0</v>
      </c>
      <c r="BV730" s="359">
        <f t="shared" si="447"/>
        <v>0</v>
      </c>
      <c r="BW730" s="293">
        <f t="shared" si="423"/>
        <v>0</v>
      </c>
      <c r="BX730" s="352" t="str">
        <f>IF(BW730=0,"",
IF(SUM($BW$651:BW730)=1,BY730,
IF($BW$771&gt;SUM($BW$651:BW730),_xlfn.CONCAT(", ",BY730),
IF($BW$771=SUM($BW$651:BW730),_xlfn.CONCAT(" y ",BY730)))))</f>
        <v/>
      </c>
      <c r="BY730" s="120" t="s">
        <v>5279</v>
      </c>
      <c r="BZ730" s="290">
        <f t="shared" si="424"/>
        <v>0</v>
      </c>
      <c r="CA730" s="293">
        <f t="shared" si="448"/>
        <v>0</v>
      </c>
      <c r="CB730" s="283" t="str">
        <f>IF(CA730=0,"",
IF(SUM($CA$651:CA730)=1,CC730,
IF($CA$771&gt;SUM($CA$651:CA730),_xlfn.CONCAT(", ",CC730),
IF($CA$771=SUM($CA$651:CA730),_xlfn.CONCAT(" y ",CC730)))))</f>
        <v/>
      </c>
      <c r="CC730" s="120" t="s">
        <v>5279</v>
      </c>
      <c r="CD730" s="365">
        <f t="shared" si="449"/>
        <v>0</v>
      </c>
      <c r="CE730" s="366">
        <f t="shared" si="425"/>
        <v>0</v>
      </c>
      <c r="CF730" s="365">
        <f t="shared" si="426"/>
        <v>0</v>
      </c>
      <c r="CG730" s="282">
        <f t="shared" si="450"/>
        <v>0</v>
      </c>
      <c r="CH730" s="283" t="str">
        <f>IF(CG730=0,"",
IF(SUM($CG$651:CG730)=1,CI730,
IF($CG$771&gt;SUM($CG$651:CG730),_xlfn.CONCAT(", ",CI730),
IF($CG$771=SUM($CG$651:CG730),_xlfn.CONCAT(" y ",CI730)))))</f>
        <v/>
      </c>
      <c r="CI730" s="120" t="s">
        <v>5279</v>
      </c>
      <c r="CJ730" s="370">
        <f t="shared" si="427"/>
        <v>0</v>
      </c>
      <c r="CK730" s="371">
        <f t="shared" si="428"/>
        <v>0</v>
      </c>
      <c r="CL730" s="372">
        <f t="shared" si="429"/>
        <v>0</v>
      </c>
      <c r="CM730" s="370">
        <f t="shared" si="430"/>
        <v>0</v>
      </c>
      <c r="CN730" s="371">
        <f t="shared" si="431"/>
        <v>0</v>
      </c>
      <c r="CO730" s="372">
        <f t="shared" si="432"/>
        <v>0</v>
      </c>
      <c r="CP730" s="370">
        <f t="shared" si="433"/>
        <v>0</v>
      </c>
      <c r="CQ730" s="371">
        <f t="shared" si="434"/>
        <v>0</v>
      </c>
      <c r="CR730" s="372">
        <f t="shared" si="435"/>
        <v>0</v>
      </c>
      <c r="CS730" s="370">
        <f t="shared" si="436"/>
        <v>0</v>
      </c>
      <c r="CT730" s="371">
        <f t="shared" si="437"/>
        <v>0</v>
      </c>
      <c r="CU730" s="372">
        <f t="shared" si="438"/>
        <v>0</v>
      </c>
      <c r="CV730" s="370">
        <f t="shared" si="439"/>
        <v>0</v>
      </c>
      <c r="CW730" s="371">
        <f t="shared" si="440"/>
        <v>0</v>
      </c>
      <c r="CX730" s="372">
        <f t="shared" si="441"/>
        <v>0</v>
      </c>
      <c r="CY730" s="370">
        <f t="shared" si="442"/>
        <v>0</v>
      </c>
      <c r="CZ730" s="371">
        <f t="shared" si="443"/>
        <v>0</v>
      </c>
      <c r="DA730" s="372">
        <f t="shared" si="444"/>
        <v>0</v>
      </c>
      <c r="DB730" s="293">
        <f t="shared" si="451"/>
        <v>0</v>
      </c>
      <c r="DC730" s="283" t="str">
        <f>IF(DB730=0,"",
IF(SUM($DB$651:DB730)=1,DD730,
IF($DB$771&gt;SUM($DB$651:DB730),_xlfn.CONCAT(", ",DD730),
IF($DB$771=SUM($DB$651:DB730),_xlfn.CONCAT(" y ",DD730)))))</f>
        <v/>
      </c>
      <c r="DD730" s="52" t="s">
        <v>5279</v>
      </c>
    </row>
    <row r="731" spans="1:108" ht="15" customHeight="1">
      <c r="A731" s="30"/>
      <c r="B731" s="31"/>
      <c r="C731" s="35" t="s">
        <v>5280</v>
      </c>
      <c r="D731" s="800" t="str">
        <f>IF(CNGE_2026_M1_Secc1_Sub1!$D121="","",CNGE_2026_M1_Secc1_Sub1!$D121)</f>
        <v/>
      </c>
      <c r="E731" s="723"/>
      <c r="F731" s="723"/>
      <c r="G731" s="723"/>
      <c r="H731" s="723"/>
      <c r="I731" s="724"/>
      <c r="J731" s="638"/>
      <c r="K731" s="638"/>
      <c r="L731" s="638"/>
      <c r="M731" s="638"/>
      <c r="N731" s="638"/>
      <c r="O731" s="638"/>
      <c r="P731" s="638"/>
      <c r="Q731" s="638"/>
      <c r="R731" s="638"/>
      <c r="S731" s="638"/>
      <c r="T731" s="638"/>
      <c r="U731" s="638"/>
      <c r="V731" s="638"/>
      <c r="W731" s="638"/>
      <c r="X731" s="638"/>
      <c r="Y731" s="638"/>
      <c r="Z731" s="638"/>
      <c r="AA731" s="638"/>
      <c r="AB731" s="638"/>
      <c r="AC731" s="638"/>
      <c r="AD731" s="638"/>
      <c r="AI731">
        <f t="shared" si="386"/>
        <v>0</v>
      </c>
      <c r="AJ731">
        <f t="shared" si="387"/>
        <v>0</v>
      </c>
      <c r="AK731">
        <f t="shared" si="388"/>
        <v>0</v>
      </c>
      <c r="AL731">
        <f t="shared" si="389"/>
        <v>0</v>
      </c>
      <c r="AM731">
        <f t="shared" si="390"/>
        <v>0</v>
      </c>
      <c r="AN731">
        <f t="shared" si="391"/>
        <v>0</v>
      </c>
      <c r="AO731">
        <f t="shared" si="392"/>
        <v>0</v>
      </c>
      <c r="AP731">
        <f t="shared" si="393"/>
        <v>0</v>
      </c>
      <c r="AQ731">
        <f t="shared" si="394"/>
        <v>0</v>
      </c>
      <c r="AR731">
        <f t="shared" si="395"/>
        <v>0</v>
      </c>
      <c r="AS731">
        <f t="shared" si="396"/>
        <v>0</v>
      </c>
      <c r="AT731">
        <f t="shared" si="397"/>
        <v>0</v>
      </c>
      <c r="AU731">
        <f t="shared" si="398"/>
        <v>0</v>
      </c>
      <c r="AV731">
        <f t="shared" si="399"/>
        <v>0</v>
      </c>
      <c r="AW731">
        <f t="shared" si="400"/>
        <v>0</v>
      </c>
      <c r="AX731">
        <f t="shared" si="401"/>
        <v>0</v>
      </c>
      <c r="AY731">
        <f t="shared" si="402"/>
        <v>0</v>
      </c>
      <c r="AZ731">
        <f t="shared" si="403"/>
        <v>0</v>
      </c>
      <c r="BA731">
        <f t="shared" si="404"/>
        <v>0</v>
      </c>
      <c r="BB731">
        <f t="shared" si="405"/>
        <v>0</v>
      </c>
      <c r="BC731">
        <f t="shared" si="406"/>
        <v>0</v>
      </c>
      <c r="BD731">
        <f t="shared" si="407"/>
        <v>0</v>
      </c>
      <c r="BE731">
        <f t="shared" si="408"/>
        <v>0</v>
      </c>
      <c r="BF731">
        <f t="shared" si="409"/>
        <v>0</v>
      </c>
      <c r="BG731">
        <f t="shared" si="410"/>
        <v>0</v>
      </c>
      <c r="BH731">
        <f t="shared" si="411"/>
        <v>0</v>
      </c>
      <c r="BI731">
        <f t="shared" si="412"/>
        <v>0</v>
      </c>
      <c r="BJ731">
        <f t="shared" si="413"/>
        <v>0</v>
      </c>
      <c r="BK731" s="356">
        <f t="shared" si="414"/>
        <v>0</v>
      </c>
      <c r="BL731" s="357">
        <f t="shared" si="415"/>
        <v>0</v>
      </c>
      <c r="BM731" s="358">
        <f t="shared" si="416"/>
        <v>0</v>
      </c>
      <c r="BN731" s="359">
        <f t="shared" si="445"/>
        <v>0</v>
      </c>
      <c r="BO731" s="356">
        <f t="shared" si="417"/>
        <v>0</v>
      </c>
      <c r="BP731" s="357">
        <f t="shared" si="418"/>
        <v>0</v>
      </c>
      <c r="BQ731" s="358">
        <f t="shared" si="419"/>
        <v>0</v>
      </c>
      <c r="BR731" s="359">
        <f t="shared" si="446"/>
        <v>0</v>
      </c>
      <c r="BS731" s="356">
        <f t="shared" si="420"/>
        <v>0</v>
      </c>
      <c r="BT731" s="357">
        <f t="shared" si="421"/>
        <v>0</v>
      </c>
      <c r="BU731" s="358">
        <f t="shared" si="422"/>
        <v>0</v>
      </c>
      <c r="BV731" s="359">
        <f t="shared" si="447"/>
        <v>0</v>
      </c>
      <c r="BW731" s="293">
        <f t="shared" si="423"/>
        <v>0</v>
      </c>
      <c r="BX731" s="352" t="str">
        <f>IF(BW731=0,"",
IF(SUM($BW$651:BW731)=1,BY731,
IF($BW$771&gt;SUM($BW$651:BW731),_xlfn.CONCAT(", ",BY731),
IF($BW$771=SUM($BW$651:BW731),_xlfn.CONCAT(" y ",BY731)))))</f>
        <v/>
      </c>
      <c r="BY731" s="120" t="s">
        <v>5281</v>
      </c>
      <c r="BZ731" s="290">
        <f t="shared" si="424"/>
        <v>0</v>
      </c>
      <c r="CA731" s="293">
        <f t="shared" si="448"/>
        <v>0</v>
      </c>
      <c r="CB731" s="283" t="str">
        <f>IF(CA731=0,"",
IF(SUM($CA$651:CA731)=1,CC731,
IF($CA$771&gt;SUM($CA$651:CA731),_xlfn.CONCAT(", ",CC731),
IF($CA$771=SUM($CA$651:CA731),_xlfn.CONCAT(" y ",CC731)))))</f>
        <v/>
      </c>
      <c r="CC731" s="120" t="s">
        <v>5281</v>
      </c>
      <c r="CD731" s="365">
        <f t="shared" si="449"/>
        <v>0</v>
      </c>
      <c r="CE731" s="366">
        <f t="shared" si="425"/>
        <v>0</v>
      </c>
      <c r="CF731" s="365">
        <f t="shared" si="426"/>
        <v>0</v>
      </c>
      <c r="CG731" s="282">
        <f t="shared" si="450"/>
        <v>0</v>
      </c>
      <c r="CH731" s="283" t="str">
        <f>IF(CG731=0,"",
IF(SUM($CG$651:CG731)=1,CI731,
IF($CG$771&gt;SUM($CG$651:CG731),_xlfn.CONCAT(", ",CI731),
IF($CG$771=SUM($CG$651:CG731),_xlfn.CONCAT(" y ",CI731)))))</f>
        <v/>
      </c>
      <c r="CI731" s="120" t="s">
        <v>5281</v>
      </c>
      <c r="CJ731" s="370">
        <f t="shared" si="427"/>
        <v>0</v>
      </c>
      <c r="CK731" s="371">
        <f t="shared" si="428"/>
        <v>0</v>
      </c>
      <c r="CL731" s="372">
        <f t="shared" si="429"/>
        <v>0</v>
      </c>
      <c r="CM731" s="370">
        <f t="shared" si="430"/>
        <v>0</v>
      </c>
      <c r="CN731" s="371">
        <f t="shared" si="431"/>
        <v>0</v>
      </c>
      <c r="CO731" s="372">
        <f t="shared" si="432"/>
        <v>0</v>
      </c>
      <c r="CP731" s="370">
        <f t="shared" si="433"/>
        <v>0</v>
      </c>
      <c r="CQ731" s="371">
        <f t="shared" si="434"/>
        <v>0</v>
      </c>
      <c r="CR731" s="372">
        <f t="shared" si="435"/>
        <v>0</v>
      </c>
      <c r="CS731" s="370">
        <f t="shared" si="436"/>
        <v>0</v>
      </c>
      <c r="CT731" s="371">
        <f t="shared" si="437"/>
        <v>0</v>
      </c>
      <c r="CU731" s="372">
        <f t="shared" si="438"/>
        <v>0</v>
      </c>
      <c r="CV731" s="370">
        <f t="shared" si="439"/>
        <v>0</v>
      </c>
      <c r="CW731" s="371">
        <f t="shared" si="440"/>
        <v>0</v>
      </c>
      <c r="CX731" s="372">
        <f t="shared" si="441"/>
        <v>0</v>
      </c>
      <c r="CY731" s="370">
        <f t="shared" si="442"/>
        <v>0</v>
      </c>
      <c r="CZ731" s="371">
        <f t="shared" si="443"/>
        <v>0</v>
      </c>
      <c r="DA731" s="372">
        <f t="shared" si="444"/>
        <v>0</v>
      </c>
      <c r="DB731" s="293">
        <f t="shared" si="451"/>
        <v>0</v>
      </c>
      <c r="DC731" s="283" t="str">
        <f>IF(DB731=0,"",
IF(SUM($DB$651:DB731)=1,DD731,
IF($DB$771&gt;SUM($DB$651:DB731),_xlfn.CONCAT(", ",DD731),
IF($DB$771=SUM($DB$651:DB731),_xlfn.CONCAT(" y ",DD731)))))</f>
        <v/>
      </c>
      <c r="DD731" s="52" t="s">
        <v>5281</v>
      </c>
    </row>
    <row r="732" spans="1:108" ht="15" customHeight="1">
      <c r="A732" s="30"/>
      <c r="B732" s="31"/>
      <c r="C732" s="35" t="s">
        <v>5282</v>
      </c>
      <c r="D732" s="800" t="str">
        <f>IF(CNGE_2026_M1_Secc1_Sub1!$D122="","",CNGE_2026_M1_Secc1_Sub1!$D122)</f>
        <v/>
      </c>
      <c r="E732" s="723"/>
      <c r="F732" s="723"/>
      <c r="G732" s="723"/>
      <c r="H732" s="723"/>
      <c r="I732" s="724"/>
      <c r="J732" s="638"/>
      <c r="K732" s="638"/>
      <c r="L732" s="638"/>
      <c r="M732" s="638"/>
      <c r="N732" s="638"/>
      <c r="O732" s="638"/>
      <c r="P732" s="638"/>
      <c r="Q732" s="638"/>
      <c r="R732" s="638"/>
      <c r="S732" s="638"/>
      <c r="T732" s="638"/>
      <c r="U732" s="638"/>
      <c r="V732" s="638"/>
      <c r="W732" s="638"/>
      <c r="X732" s="638"/>
      <c r="Y732" s="638"/>
      <c r="Z732" s="638"/>
      <c r="AA732" s="638"/>
      <c r="AB732" s="638"/>
      <c r="AC732" s="638"/>
      <c r="AD732" s="638"/>
      <c r="AI732">
        <f t="shared" si="386"/>
        <v>0</v>
      </c>
      <c r="AJ732">
        <f t="shared" si="387"/>
        <v>0</v>
      </c>
      <c r="AK732">
        <f t="shared" si="388"/>
        <v>0</v>
      </c>
      <c r="AL732">
        <f t="shared" si="389"/>
        <v>0</v>
      </c>
      <c r="AM732">
        <f t="shared" si="390"/>
        <v>0</v>
      </c>
      <c r="AN732">
        <f t="shared" si="391"/>
        <v>0</v>
      </c>
      <c r="AO732">
        <f t="shared" si="392"/>
        <v>0</v>
      </c>
      <c r="AP732">
        <f t="shared" si="393"/>
        <v>0</v>
      </c>
      <c r="AQ732">
        <f t="shared" si="394"/>
        <v>0</v>
      </c>
      <c r="AR732">
        <f t="shared" si="395"/>
        <v>0</v>
      </c>
      <c r="AS732">
        <f t="shared" si="396"/>
        <v>0</v>
      </c>
      <c r="AT732">
        <f t="shared" si="397"/>
        <v>0</v>
      </c>
      <c r="AU732">
        <f t="shared" si="398"/>
        <v>0</v>
      </c>
      <c r="AV732">
        <f t="shared" si="399"/>
        <v>0</v>
      </c>
      <c r="AW732">
        <f t="shared" si="400"/>
        <v>0</v>
      </c>
      <c r="AX732">
        <f t="shared" si="401"/>
        <v>0</v>
      </c>
      <c r="AY732">
        <f t="shared" si="402"/>
        <v>0</v>
      </c>
      <c r="AZ732">
        <f t="shared" si="403"/>
        <v>0</v>
      </c>
      <c r="BA732">
        <f t="shared" si="404"/>
        <v>0</v>
      </c>
      <c r="BB732">
        <f t="shared" si="405"/>
        <v>0</v>
      </c>
      <c r="BC732">
        <f t="shared" si="406"/>
        <v>0</v>
      </c>
      <c r="BD732">
        <f t="shared" si="407"/>
        <v>0</v>
      </c>
      <c r="BE732">
        <f t="shared" si="408"/>
        <v>0</v>
      </c>
      <c r="BF732">
        <f t="shared" si="409"/>
        <v>0</v>
      </c>
      <c r="BG732">
        <f t="shared" si="410"/>
        <v>0</v>
      </c>
      <c r="BH732">
        <f t="shared" si="411"/>
        <v>0</v>
      </c>
      <c r="BI732">
        <f t="shared" si="412"/>
        <v>0</v>
      </c>
      <c r="BJ732">
        <f t="shared" si="413"/>
        <v>0</v>
      </c>
      <c r="BK732" s="356">
        <f t="shared" si="414"/>
        <v>0</v>
      </c>
      <c r="BL732" s="357">
        <f t="shared" si="415"/>
        <v>0</v>
      </c>
      <c r="BM732" s="358">
        <f t="shared" si="416"/>
        <v>0</v>
      </c>
      <c r="BN732" s="359">
        <f t="shared" si="445"/>
        <v>0</v>
      </c>
      <c r="BO732" s="356">
        <f t="shared" si="417"/>
        <v>0</v>
      </c>
      <c r="BP732" s="357">
        <f t="shared" si="418"/>
        <v>0</v>
      </c>
      <c r="BQ732" s="358">
        <f t="shared" si="419"/>
        <v>0</v>
      </c>
      <c r="BR732" s="359">
        <f t="shared" si="446"/>
        <v>0</v>
      </c>
      <c r="BS732" s="356">
        <f t="shared" si="420"/>
        <v>0</v>
      </c>
      <c r="BT732" s="357">
        <f t="shared" si="421"/>
        <v>0</v>
      </c>
      <c r="BU732" s="358">
        <f t="shared" si="422"/>
        <v>0</v>
      </c>
      <c r="BV732" s="359">
        <f t="shared" si="447"/>
        <v>0</v>
      </c>
      <c r="BW732" s="293">
        <f t="shared" si="423"/>
        <v>0</v>
      </c>
      <c r="BX732" s="352" t="str">
        <f>IF(BW732=0,"",
IF(SUM($BW$651:BW732)=1,BY732,
IF($BW$771&gt;SUM($BW$651:BW732),_xlfn.CONCAT(", ",BY732),
IF($BW$771=SUM($BW$651:BW732),_xlfn.CONCAT(" y ",BY732)))))</f>
        <v/>
      </c>
      <c r="BY732" s="120" t="s">
        <v>5283</v>
      </c>
      <c r="BZ732" s="290">
        <f t="shared" si="424"/>
        <v>0</v>
      </c>
      <c r="CA732" s="293">
        <f t="shared" si="448"/>
        <v>0</v>
      </c>
      <c r="CB732" s="283" t="str">
        <f>IF(CA732=0,"",
IF(SUM($CA$651:CA732)=1,CC732,
IF($CA$771&gt;SUM($CA$651:CA732),_xlfn.CONCAT(", ",CC732),
IF($CA$771=SUM($CA$651:CA732),_xlfn.CONCAT(" y ",CC732)))))</f>
        <v/>
      </c>
      <c r="CC732" s="120" t="s">
        <v>5283</v>
      </c>
      <c r="CD732" s="365">
        <f t="shared" si="449"/>
        <v>0</v>
      </c>
      <c r="CE732" s="366">
        <f t="shared" si="425"/>
        <v>0</v>
      </c>
      <c r="CF732" s="365">
        <f t="shared" si="426"/>
        <v>0</v>
      </c>
      <c r="CG732" s="282">
        <f t="shared" si="450"/>
        <v>0</v>
      </c>
      <c r="CH732" s="283" t="str">
        <f>IF(CG732=0,"",
IF(SUM($CG$651:CG732)=1,CI732,
IF($CG$771&gt;SUM($CG$651:CG732),_xlfn.CONCAT(", ",CI732),
IF($CG$771=SUM($CG$651:CG732),_xlfn.CONCAT(" y ",CI732)))))</f>
        <v/>
      </c>
      <c r="CI732" s="120" t="s">
        <v>5283</v>
      </c>
      <c r="CJ732" s="370">
        <f t="shared" si="427"/>
        <v>0</v>
      </c>
      <c r="CK732" s="371">
        <f t="shared" si="428"/>
        <v>0</v>
      </c>
      <c r="CL732" s="372">
        <f t="shared" si="429"/>
        <v>0</v>
      </c>
      <c r="CM732" s="370">
        <f t="shared" si="430"/>
        <v>0</v>
      </c>
      <c r="CN732" s="371">
        <f t="shared" si="431"/>
        <v>0</v>
      </c>
      <c r="CO732" s="372">
        <f t="shared" si="432"/>
        <v>0</v>
      </c>
      <c r="CP732" s="370">
        <f t="shared" si="433"/>
        <v>0</v>
      </c>
      <c r="CQ732" s="371">
        <f t="shared" si="434"/>
        <v>0</v>
      </c>
      <c r="CR732" s="372">
        <f t="shared" si="435"/>
        <v>0</v>
      </c>
      <c r="CS732" s="370">
        <f t="shared" si="436"/>
        <v>0</v>
      </c>
      <c r="CT732" s="371">
        <f t="shared" si="437"/>
        <v>0</v>
      </c>
      <c r="CU732" s="372">
        <f t="shared" si="438"/>
        <v>0</v>
      </c>
      <c r="CV732" s="370">
        <f t="shared" si="439"/>
        <v>0</v>
      </c>
      <c r="CW732" s="371">
        <f t="shared" si="440"/>
        <v>0</v>
      </c>
      <c r="CX732" s="372">
        <f t="shared" si="441"/>
        <v>0</v>
      </c>
      <c r="CY732" s="370">
        <f t="shared" si="442"/>
        <v>0</v>
      </c>
      <c r="CZ732" s="371">
        <f t="shared" si="443"/>
        <v>0</v>
      </c>
      <c r="DA732" s="372">
        <f t="shared" si="444"/>
        <v>0</v>
      </c>
      <c r="DB732" s="293">
        <f t="shared" si="451"/>
        <v>0</v>
      </c>
      <c r="DC732" s="283" t="str">
        <f>IF(DB732=0,"",
IF(SUM($DB$651:DB732)=1,DD732,
IF($DB$771&gt;SUM($DB$651:DB732),_xlfn.CONCAT(", ",DD732),
IF($DB$771=SUM($DB$651:DB732),_xlfn.CONCAT(" y ",DD732)))))</f>
        <v/>
      </c>
      <c r="DD732" s="52" t="s">
        <v>5283</v>
      </c>
    </row>
    <row r="733" spans="1:108" ht="15" customHeight="1">
      <c r="A733" s="30"/>
      <c r="B733" s="31"/>
      <c r="C733" s="35" t="s">
        <v>5284</v>
      </c>
      <c r="D733" s="800" t="str">
        <f>IF(CNGE_2026_M1_Secc1_Sub1!$D123="","",CNGE_2026_M1_Secc1_Sub1!$D123)</f>
        <v/>
      </c>
      <c r="E733" s="723"/>
      <c r="F733" s="723"/>
      <c r="G733" s="723"/>
      <c r="H733" s="723"/>
      <c r="I733" s="724"/>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I733">
        <f t="shared" si="386"/>
        <v>0</v>
      </c>
      <c r="AJ733">
        <f t="shared" si="387"/>
        <v>0</v>
      </c>
      <c r="AK733">
        <f t="shared" si="388"/>
        <v>0</v>
      </c>
      <c r="AL733">
        <f t="shared" si="389"/>
        <v>0</v>
      </c>
      <c r="AM733">
        <f t="shared" si="390"/>
        <v>0</v>
      </c>
      <c r="AN733">
        <f t="shared" si="391"/>
        <v>0</v>
      </c>
      <c r="AO733">
        <f t="shared" si="392"/>
        <v>0</v>
      </c>
      <c r="AP733">
        <f t="shared" si="393"/>
        <v>0</v>
      </c>
      <c r="AQ733">
        <f t="shared" si="394"/>
        <v>0</v>
      </c>
      <c r="AR733">
        <f t="shared" si="395"/>
        <v>0</v>
      </c>
      <c r="AS733">
        <f t="shared" si="396"/>
        <v>0</v>
      </c>
      <c r="AT733">
        <f t="shared" si="397"/>
        <v>0</v>
      </c>
      <c r="AU733">
        <f t="shared" si="398"/>
        <v>0</v>
      </c>
      <c r="AV733">
        <f t="shared" si="399"/>
        <v>0</v>
      </c>
      <c r="AW733">
        <f t="shared" si="400"/>
        <v>0</v>
      </c>
      <c r="AX733">
        <f t="shared" si="401"/>
        <v>0</v>
      </c>
      <c r="AY733">
        <f t="shared" si="402"/>
        <v>0</v>
      </c>
      <c r="AZ733">
        <f t="shared" si="403"/>
        <v>0</v>
      </c>
      <c r="BA733">
        <f t="shared" si="404"/>
        <v>0</v>
      </c>
      <c r="BB733">
        <f t="shared" si="405"/>
        <v>0</v>
      </c>
      <c r="BC733">
        <f t="shared" si="406"/>
        <v>0</v>
      </c>
      <c r="BD733">
        <f t="shared" si="407"/>
        <v>0</v>
      </c>
      <c r="BE733">
        <f t="shared" si="408"/>
        <v>0</v>
      </c>
      <c r="BF733">
        <f t="shared" si="409"/>
        <v>0</v>
      </c>
      <c r="BG733">
        <f t="shared" si="410"/>
        <v>0</v>
      </c>
      <c r="BH733">
        <f t="shared" si="411"/>
        <v>0</v>
      </c>
      <c r="BI733">
        <f t="shared" si="412"/>
        <v>0</v>
      </c>
      <c r="BJ733">
        <f t="shared" si="413"/>
        <v>0</v>
      </c>
      <c r="BK733" s="356">
        <f t="shared" si="414"/>
        <v>0</v>
      </c>
      <c r="BL733" s="357">
        <f t="shared" si="415"/>
        <v>0</v>
      </c>
      <c r="BM733" s="358">
        <f t="shared" si="416"/>
        <v>0</v>
      </c>
      <c r="BN733" s="359">
        <f t="shared" si="445"/>
        <v>0</v>
      </c>
      <c r="BO733" s="356">
        <f t="shared" si="417"/>
        <v>0</v>
      </c>
      <c r="BP733" s="357">
        <f t="shared" si="418"/>
        <v>0</v>
      </c>
      <c r="BQ733" s="358">
        <f t="shared" si="419"/>
        <v>0</v>
      </c>
      <c r="BR733" s="359">
        <f t="shared" si="446"/>
        <v>0</v>
      </c>
      <c r="BS733" s="356">
        <f t="shared" si="420"/>
        <v>0</v>
      </c>
      <c r="BT733" s="357">
        <f t="shared" si="421"/>
        <v>0</v>
      </c>
      <c r="BU733" s="358">
        <f t="shared" si="422"/>
        <v>0</v>
      </c>
      <c r="BV733" s="359">
        <f t="shared" si="447"/>
        <v>0</v>
      </c>
      <c r="BW733" s="293">
        <f t="shared" si="423"/>
        <v>0</v>
      </c>
      <c r="BX733" s="352" t="str">
        <f>IF(BW733=0,"",
IF(SUM($BW$651:BW733)=1,BY733,
IF($BW$771&gt;SUM($BW$651:BW733),_xlfn.CONCAT(", ",BY733),
IF($BW$771=SUM($BW$651:BW733),_xlfn.CONCAT(" y ",BY733)))))</f>
        <v/>
      </c>
      <c r="BY733" s="120" t="s">
        <v>5285</v>
      </c>
      <c r="BZ733" s="290">
        <f t="shared" si="424"/>
        <v>0</v>
      </c>
      <c r="CA733" s="293">
        <f t="shared" si="448"/>
        <v>0</v>
      </c>
      <c r="CB733" s="283" t="str">
        <f>IF(CA733=0,"",
IF(SUM($CA$651:CA733)=1,CC733,
IF($CA$771&gt;SUM($CA$651:CA733),_xlfn.CONCAT(", ",CC733),
IF($CA$771=SUM($CA$651:CA733),_xlfn.CONCAT(" y ",CC733)))))</f>
        <v/>
      </c>
      <c r="CC733" s="120" t="s">
        <v>5285</v>
      </c>
      <c r="CD733" s="365">
        <f t="shared" si="449"/>
        <v>0</v>
      </c>
      <c r="CE733" s="366">
        <f t="shared" si="425"/>
        <v>0</v>
      </c>
      <c r="CF733" s="365">
        <f t="shared" si="426"/>
        <v>0</v>
      </c>
      <c r="CG733" s="282">
        <f t="shared" si="450"/>
        <v>0</v>
      </c>
      <c r="CH733" s="283" t="str">
        <f>IF(CG733=0,"",
IF(SUM($CG$651:CG733)=1,CI733,
IF($CG$771&gt;SUM($CG$651:CG733),_xlfn.CONCAT(", ",CI733),
IF($CG$771=SUM($CG$651:CG733),_xlfn.CONCAT(" y ",CI733)))))</f>
        <v/>
      </c>
      <c r="CI733" s="120" t="s">
        <v>5285</v>
      </c>
      <c r="CJ733" s="370">
        <f t="shared" si="427"/>
        <v>0</v>
      </c>
      <c r="CK733" s="371">
        <f t="shared" si="428"/>
        <v>0</v>
      </c>
      <c r="CL733" s="372">
        <f t="shared" si="429"/>
        <v>0</v>
      </c>
      <c r="CM733" s="370">
        <f t="shared" si="430"/>
        <v>0</v>
      </c>
      <c r="CN733" s="371">
        <f t="shared" si="431"/>
        <v>0</v>
      </c>
      <c r="CO733" s="372">
        <f t="shared" si="432"/>
        <v>0</v>
      </c>
      <c r="CP733" s="370">
        <f t="shared" si="433"/>
        <v>0</v>
      </c>
      <c r="CQ733" s="371">
        <f t="shared" si="434"/>
        <v>0</v>
      </c>
      <c r="CR733" s="372">
        <f t="shared" si="435"/>
        <v>0</v>
      </c>
      <c r="CS733" s="370">
        <f t="shared" si="436"/>
        <v>0</v>
      </c>
      <c r="CT733" s="371">
        <f t="shared" si="437"/>
        <v>0</v>
      </c>
      <c r="CU733" s="372">
        <f t="shared" si="438"/>
        <v>0</v>
      </c>
      <c r="CV733" s="370">
        <f t="shared" si="439"/>
        <v>0</v>
      </c>
      <c r="CW733" s="371">
        <f t="shared" si="440"/>
        <v>0</v>
      </c>
      <c r="CX733" s="372">
        <f t="shared" si="441"/>
        <v>0</v>
      </c>
      <c r="CY733" s="370">
        <f t="shared" si="442"/>
        <v>0</v>
      </c>
      <c r="CZ733" s="371">
        <f t="shared" si="443"/>
        <v>0</v>
      </c>
      <c r="DA733" s="372">
        <f t="shared" si="444"/>
        <v>0</v>
      </c>
      <c r="DB733" s="293">
        <f t="shared" si="451"/>
        <v>0</v>
      </c>
      <c r="DC733" s="283" t="str">
        <f>IF(DB733=0,"",
IF(SUM($DB$651:DB733)=1,DD733,
IF($DB$771&gt;SUM($DB$651:DB733),_xlfn.CONCAT(", ",DD733),
IF($DB$771=SUM($DB$651:DB733),_xlfn.CONCAT(" y ",DD733)))))</f>
        <v/>
      </c>
      <c r="DD733" s="52" t="s">
        <v>5285</v>
      </c>
    </row>
    <row r="734" spans="1:108" ht="15" customHeight="1">
      <c r="A734" s="30"/>
      <c r="B734" s="31"/>
      <c r="C734" s="35" t="s">
        <v>5286</v>
      </c>
      <c r="D734" s="800" t="str">
        <f>IF(CNGE_2026_M1_Secc1_Sub1!$D124="","",CNGE_2026_M1_Secc1_Sub1!$D124)</f>
        <v/>
      </c>
      <c r="E734" s="723"/>
      <c r="F734" s="723"/>
      <c r="G734" s="723"/>
      <c r="H734" s="723"/>
      <c r="I734" s="724"/>
      <c r="J734" s="638"/>
      <c r="K734" s="638"/>
      <c r="L734" s="638"/>
      <c r="M734" s="638"/>
      <c r="N734" s="638"/>
      <c r="O734" s="638"/>
      <c r="P734" s="638"/>
      <c r="Q734" s="638"/>
      <c r="R734" s="638"/>
      <c r="S734" s="638"/>
      <c r="T734" s="638"/>
      <c r="U734" s="638"/>
      <c r="V734" s="638"/>
      <c r="W734" s="638"/>
      <c r="X734" s="638"/>
      <c r="Y734" s="638"/>
      <c r="Z734" s="638"/>
      <c r="AA734" s="638"/>
      <c r="AB734" s="638"/>
      <c r="AC734" s="638"/>
      <c r="AD734" s="638"/>
      <c r="AI734">
        <f t="shared" si="386"/>
        <v>0</v>
      </c>
      <c r="AJ734">
        <f t="shared" si="387"/>
        <v>0</v>
      </c>
      <c r="AK734">
        <f t="shared" si="388"/>
        <v>0</v>
      </c>
      <c r="AL734">
        <f t="shared" si="389"/>
        <v>0</v>
      </c>
      <c r="AM734">
        <f t="shared" si="390"/>
        <v>0</v>
      </c>
      <c r="AN734">
        <f t="shared" si="391"/>
        <v>0</v>
      </c>
      <c r="AO734">
        <f t="shared" si="392"/>
        <v>0</v>
      </c>
      <c r="AP734">
        <f t="shared" si="393"/>
        <v>0</v>
      </c>
      <c r="AQ734">
        <f t="shared" si="394"/>
        <v>0</v>
      </c>
      <c r="AR734">
        <f t="shared" si="395"/>
        <v>0</v>
      </c>
      <c r="AS734">
        <f t="shared" si="396"/>
        <v>0</v>
      </c>
      <c r="AT734">
        <f t="shared" si="397"/>
        <v>0</v>
      </c>
      <c r="AU734">
        <f t="shared" si="398"/>
        <v>0</v>
      </c>
      <c r="AV734">
        <f t="shared" si="399"/>
        <v>0</v>
      </c>
      <c r="AW734">
        <f t="shared" si="400"/>
        <v>0</v>
      </c>
      <c r="AX734">
        <f t="shared" si="401"/>
        <v>0</v>
      </c>
      <c r="AY734">
        <f t="shared" si="402"/>
        <v>0</v>
      </c>
      <c r="AZ734">
        <f t="shared" si="403"/>
        <v>0</v>
      </c>
      <c r="BA734">
        <f t="shared" si="404"/>
        <v>0</v>
      </c>
      <c r="BB734">
        <f t="shared" si="405"/>
        <v>0</v>
      </c>
      <c r="BC734">
        <f t="shared" si="406"/>
        <v>0</v>
      </c>
      <c r="BD734">
        <f t="shared" si="407"/>
        <v>0</v>
      </c>
      <c r="BE734">
        <f t="shared" si="408"/>
        <v>0</v>
      </c>
      <c r="BF734">
        <f t="shared" si="409"/>
        <v>0</v>
      </c>
      <c r="BG734">
        <f t="shared" si="410"/>
        <v>0</v>
      </c>
      <c r="BH734">
        <f t="shared" si="411"/>
        <v>0</v>
      </c>
      <c r="BI734">
        <f t="shared" si="412"/>
        <v>0</v>
      </c>
      <c r="BJ734">
        <f t="shared" si="413"/>
        <v>0</v>
      </c>
      <c r="BK734" s="356">
        <f t="shared" si="414"/>
        <v>0</v>
      </c>
      <c r="BL734" s="357">
        <f t="shared" si="415"/>
        <v>0</v>
      </c>
      <c r="BM734" s="358">
        <f t="shared" si="416"/>
        <v>0</v>
      </c>
      <c r="BN734" s="359">
        <f t="shared" si="445"/>
        <v>0</v>
      </c>
      <c r="BO734" s="356">
        <f t="shared" si="417"/>
        <v>0</v>
      </c>
      <c r="BP734" s="357">
        <f t="shared" si="418"/>
        <v>0</v>
      </c>
      <c r="BQ734" s="358">
        <f t="shared" si="419"/>
        <v>0</v>
      </c>
      <c r="BR734" s="359">
        <f t="shared" si="446"/>
        <v>0</v>
      </c>
      <c r="BS734" s="356">
        <f t="shared" si="420"/>
        <v>0</v>
      </c>
      <c r="BT734" s="357">
        <f t="shared" si="421"/>
        <v>0</v>
      </c>
      <c r="BU734" s="358">
        <f t="shared" si="422"/>
        <v>0</v>
      </c>
      <c r="BV734" s="359">
        <f t="shared" si="447"/>
        <v>0</v>
      </c>
      <c r="BW734" s="293">
        <f t="shared" si="423"/>
        <v>0</v>
      </c>
      <c r="BX734" s="352" t="str">
        <f>IF(BW734=0,"",
IF(SUM($BW$651:BW734)=1,BY734,
IF($BW$771&gt;SUM($BW$651:BW734),_xlfn.CONCAT(", ",BY734),
IF($BW$771=SUM($BW$651:BW734),_xlfn.CONCAT(" y ",BY734)))))</f>
        <v/>
      </c>
      <c r="BY734" s="120" t="s">
        <v>5287</v>
      </c>
      <c r="BZ734" s="290">
        <f t="shared" si="424"/>
        <v>0</v>
      </c>
      <c r="CA734" s="293">
        <f t="shared" si="448"/>
        <v>0</v>
      </c>
      <c r="CB734" s="283" t="str">
        <f>IF(CA734=0,"",
IF(SUM($CA$651:CA734)=1,CC734,
IF($CA$771&gt;SUM($CA$651:CA734),_xlfn.CONCAT(", ",CC734),
IF($CA$771=SUM($CA$651:CA734),_xlfn.CONCAT(" y ",CC734)))))</f>
        <v/>
      </c>
      <c r="CC734" s="120" t="s">
        <v>5287</v>
      </c>
      <c r="CD734" s="365">
        <f t="shared" si="449"/>
        <v>0</v>
      </c>
      <c r="CE734" s="366">
        <f t="shared" si="425"/>
        <v>0</v>
      </c>
      <c r="CF734" s="365">
        <f t="shared" si="426"/>
        <v>0</v>
      </c>
      <c r="CG734" s="282">
        <f t="shared" si="450"/>
        <v>0</v>
      </c>
      <c r="CH734" s="283" t="str">
        <f>IF(CG734=0,"",
IF(SUM($CG$651:CG734)=1,CI734,
IF($CG$771&gt;SUM($CG$651:CG734),_xlfn.CONCAT(", ",CI734),
IF($CG$771=SUM($CG$651:CG734),_xlfn.CONCAT(" y ",CI734)))))</f>
        <v/>
      </c>
      <c r="CI734" s="120" t="s">
        <v>5287</v>
      </c>
      <c r="CJ734" s="370">
        <f t="shared" si="427"/>
        <v>0</v>
      </c>
      <c r="CK734" s="371">
        <f t="shared" si="428"/>
        <v>0</v>
      </c>
      <c r="CL734" s="372">
        <f t="shared" si="429"/>
        <v>0</v>
      </c>
      <c r="CM734" s="370">
        <f t="shared" si="430"/>
        <v>0</v>
      </c>
      <c r="CN734" s="371">
        <f t="shared" si="431"/>
        <v>0</v>
      </c>
      <c r="CO734" s="372">
        <f t="shared" si="432"/>
        <v>0</v>
      </c>
      <c r="CP734" s="370">
        <f t="shared" si="433"/>
        <v>0</v>
      </c>
      <c r="CQ734" s="371">
        <f t="shared" si="434"/>
        <v>0</v>
      </c>
      <c r="CR734" s="372">
        <f t="shared" si="435"/>
        <v>0</v>
      </c>
      <c r="CS734" s="370">
        <f t="shared" si="436"/>
        <v>0</v>
      </c>
      <c r="CT734" s="371">
        <f t="shared" si="437"/>
        <v>0</v>
      </c>
      <c r="CU734" s="372">
        <f t="shared" si="438"/>
        <v>0</v>
      </c>
      <c r="CV734" s="370">
        <f t="shared" si="439"/>
        <v>0</v>
      </c>
      <c r="CW734" s="371">
        <f t="shared" si="440"/>
        <v>0</v>
      </c>
      <c r="CX734" s="372">
        <f t="shared" si="441"/>
        <v>0</v>
      </c>
      <c r="CY734" s="370">
        <f t="shared" si="442"/>
        <v>0</v>
      </c>
      <c r="CZ734" s="371">
        <f t="shared" si="443"/>
        <v>0</v>
      </c>
      <c r="DA734" s="372">
        <f t="shared" si="444"/>
        <v>0</v>
      </c>
      <c r="DB734" s="293">
        <f t="shared" si="451"/>
        <v>0</v>
      </c>
      <c r="DC734" s="283" t="str">
        <f>IF(DB734=0,"",
IF(SUM($DB$651:DB734)=1,DD734,
IF($DB$771&gt;SUM($DB$651:DB734),_xlfn.CONCAT(", ",DD734),
IF($DB$771=SUM($DB$651:DB734),_xlfn.CONCAT(" y ",DD734)))))</f>
        <v/>
      </c>
      <c r="DD734" s="52" t="s">
        <v>5287</v>
      </c>
    </row>
    <row r="735" spans="1:108" ht="15" customHeight="1">
      <c r="A735" s="30"/>
      <c r="B735" s="31"/>
      <c r="C735" s="35" t="s">
        <v>5288</v>
      </c>
      <c r="D735" s="800" t="str">
        <f>IF(CNGE_2026_M1_Secc1_Sub1!$D125="","",CNGE_2026_M1_Secc1_Sub1!$D125)</f>
        <v/>
      </c>
      <c r="E735" s="723"/>
      <c r="F735" s="723"/>
      <c r="G735" s="723"/>
      <c r="H735" s="723"/>
      <c r="I735" s="724"/>
      <c r="J735" s="638"/>
      <c r="K735" s="638"/>
      <c r="L735" s="638"/>
      <c r="M735" s="638"/>
      <c r="N735" s="638"/>
      <c r="O735" s="638"/>
      <c r="P735" s="638"/>
      <c r="Q735" s="638"/>
      <c r="R735" s="638"/>
      <c r="S735" s="638"/>
      <c r="T735" s="638"/>
      <c r="U735" s="638"/>
      <c r="V735" s="638"/>
      <c r="W735" s="638"/>
      <c r="X735" s="638"/>
      <c r="Y735" s="638"/>
      <c r="Z735" s="638"/>
      <c r="AA735" s="638"/>
      <c r="AB735" s="638"/>
      <c r="AC735" s="638"/>
      <c r="AD735" s="638"/>
      <c r="AI735">
        <f t="shared" si="386"/>
        <v>0</v>
      </c>
      <c r="AJ735">
        <f t="shared" si="387"/>
        <v>0</v>
      </c>
      <c r="AK735">
        <f t="shared" si="388"/>
        <v>0</v>
      </c>
      <c r="AL735">
        <f t="shared" si="389"/>
        <v>0</v>
      </c>
      <c r="AM735">
        <f t="shared" si="390"/>
        <v>0</v>
      </c>
      <c r="AN735">
        <f t="shared" si="391"/>
        <v>0</v>
      </c>
      <c r="AO735">
        <f t="shared" si="392"/>
        <v>0</v>
      </c>
      <c r="AP735">
        <f t="shared" si="393"/>
        <v>0</v>
      </c>
      <c r="AQ735">
        <f t="shared" si="394"/>
        <v>0</v>
      </c>
      <c r="AR735">
        <f t="shared" si="395"/>
        <v>0</v>
      </c>
      <c r="AS735">
        <f t="shared" si="396"/>
        <v>0</v>
      </c>
      <c r="AT735">
        <f t="shared" si="397"/>
        <v>0</v>
      </c>
      <c r="AU735">
        <f t="shared" si="398"/>
        <v>0</v>
      </c>
      <c r="AV735">
        <f t="shared" si="399"/>
        <v>0</v>
      </c>
      <c r="AW735">
        <f t="shared" si="400"/>
        <v>0</v>
      </c>
      <c r="AX735">
        <f t="shared" si="401"/>
        <v>0</v>
      </c>
      <c r="AY735">
        <f t="shared" si="402"/>
        <v>0</v>
      </c>
      <c r="AZ735">
        <f t="shared" si="403"/>
        <v>0</v>
      </c>
      <c r="BA735">
        <f t="shared" si="404"/>
        <v>0</v>
      </c>
      <c r="BB735">
        <f t="shared" si="405"/>
        <v>0</v>
      </c>
      <c r="BC735">
        <f t="shared" si="406"/>
        <v>0</v>
      </c>
      <c r="BD735">
        <f t="shared" si="407"/>
        <v>0</v>
      </c>
      <c r="BE735">
        <f t="shared" si="408"/>
        <v>0</v>
      </c>
      <c r="BF735">
        <f t="shared" si="409"/>
        <v>0</v>
      </c>
      <c r="BG735">
        <f t="shared" si="410"/>
        <v>0</v>
      </c>
      <c r="BH735">
        <f t="shared" si="411"/>
        <v>0</v>
      </c>
      <c r="BI735">
        <f t="shared" si="412"/>
        <v>0</v>
      </c>
      <c r="BJ735">
        <f t="shared" si="413"/>
        <v>0</v>
      </c>
      <c r="BK735" s="356">
        <f t="shared" si="414"/>
        <v>0</v>
      </c>
      <c r="BL735" s="357">
        <f t="shared" si="415"/>
        <v>0</v>
      </c>
      <c r="BM735" s="358">
        <f t="shared" si="416"/>
        <v>0</v>
      </c>
      <c r="BN735" s="359">
        <f t="shared" si="445"/>
        <v>0</v>
      </c>
      <c r="BO735" s="356">
        <f t="shared" si="417"/>
        <v>0</v>
      </c>
      <c r="BP735" s="357">
        <f t="shared" si="418"/>
        <v>0</v>
      </c>
      <c r="BQ735" s="358">
        <f t="shared" si="419"/>
        <v>0</v>
      </c>
      <c r="BR735" s="359">
        <f t="shared" si="446"/>
        <v>0</v>
      </c>
      <c r="BS735" s="356">
        <f t="shared" si="420"/>
        <v>0</v>
      </c>
      <c r="BT735" s="357">
        <f t="shared" si="421"/>
        <v>0</v>
      </c>
      <c r="BU735" s="358">
        <f t="shared" si="422"/>
        <v>0</v>
      </c>
      <c r="BV735" s="359">
        <f t="shared" si="447"/>
        <v>0</v>
      </c>
      <c r="BW735" s="293">
        <f t="shared" si="423"/>
        <v>0</v>
      </c>
      <c r="BX735" s="352" t="str">
        <f>IF(BW735=0,"",
IF(SUM($BW$651:BW735)=1,BY735,
IF($BW$771&gt;SUM($BW$651:BW735),_xlfn.CONCAT(", ",BY735),
IF($BW$771=SUM($BW$651:BW735),_xlfn.CONCAT(" y ",BY735)))))</f>
        <v/>
      </c>
      <c r="BY735" s="120" t="s">
        <v>5289</v>
      </c>
      <c r="BZ735" s="290">
        <f t="shared" si="424"/>
        <v>0</v>
      </c>
      <c r="CA735" s="293">
        <f t="shared" si="448"/>
        <v>0</v>
      </c>
      <c r="CB735" s="283" t="str">
        <f>IF(CA735=0,"",
IF(SUM($CA$651:CA735)=1,CC735,
IF($CA$771&gt;SUM($CA$651:CA735),_xlfn.CONCAT(", ",CC735),
IF($CA$771=SUM($CA$651:CA735),_xlfn.CONCAT(" y ",CC735)))))</f>
        <v/>
      </c>
      <c r="CC735" s="120" t="s">
        <v>5289</v>
      </c>
      <c r="CD735" s="365">
        <f t="shared" si="449"/>
        <v>0</v>
      </c>
      <c r="CE735" s="366">
        <f t="shared" si="425"/>
        <v>0</v>
      </c>
      <c r="CF735" s="365">
        <f t="shared" si="426"/>
        <v>0</v>
      </c>
      <c r="CG735" s="282">
        <f t="shared" si="450"/>
        <v>0</v>
      </c>
      <c r="CH735" s="283" t="str">
        <f>IF(CG735=0,"",
IF(SUM($CG$651:CG735)=1,CI735,
IF($CG$771&gt;SUM($CG$651:CG735),_xlfn.CONCAT(", ",CI735),
IF($CG$771=SUM($CG$651:CG735),_xlfn.CONCAT(" y ",CI735)))))</f>
        <v/>
      </c>
      <c r="CI735" s="120" t="s">
        <v>5289</v>
      </c>
      <c r="CJ735" s="370">
        <f t="shared" si="427"/>
        <v>0</v>
      </c>
      <c r="CK735" s="371">
        <f t="shared" si="428"/>
        <v>0</v>
      </c>
      <c r="CL735" s="372">
        <f t="shared" si="429"/>
        <v>0</v>
      </c>
      <c r="CM735" s="370">
        <f t="shared" si="430"/>
        <v>0</v>
      </c>
      <c r="CN735" s="371">
        <f t="shared" si="431"/>
        <v>0</v>
      </c>
      <c r="CO735" s="372">
        <f t="shared" si="432"/>
        <v>0</v>
      </c>
      <c r="CP735" s="370">
        <f t="shared" si="433"/>
        <v>0</v>
      </c>
      <c r="CQ735" s="371">
        <f t="shared" si="434"/>
        <v>0</v>
      </c>
      <c r="CR735" s="372">
        <f t="shared" si="435"/>
        <v>0</v>
      </c>
      <c r="CS735" s="370">
        <f t="shared" si="436"/>
        <v>0</v>
      </c>
      <c r="CT735" s="371">
        <f t="shared" si="437"/>
        <v>0</v>
      </c>
      <c r="CU735" s="372">
        <f t="shared" si="438"/>
        <v>0</v>
      </c>
      <c r="CV735" s="370">
        <f t="shared" si="439"/>
        <v>0</v>
      </c>
      <c r="CW735" s="371">
        <f t="shared" si="440"/>
        <v>0</v>
      </c>
      <c r="CX735" s="372">
        <f t="shared" si="441"/>
        <v>0</v>
      </c>
      <c r="CY735" s="370">
        <f t="shared" si="442"/>
        <v>0</v>
      </c>
      <c r="CZ735" s="371">
        <f t="shared" si="443"/>
        <v>0</v>
      </c>
      <c r="DA735" s="372">
        <f t="shared" si="444"/>
        <v>0</v>
      </c>
      <c r="DB735" s="293">
        <f t="shared" si="451"/>
        <v>0</v>
      </c>
      <c r="DC735" s="283" t="str">
        <f>IF(DB735=0,"",
IF(SUM($DB$651:DB735)=1,DD735,
IF($DB$771&gt;SUM($DB$651:DB735),_xlfn.CONCAT(", ",DD735),
IF($DB$771=SUM($DB$651:DB735),_xlfn.CONCAT(" y ",DD735)))))</f>
        <v/>
      </c>
      <c r="DD735" s="52" t="s">
        <v>5289</v>
      </c>
    </row>
    <row r="736" spans="1:108" ht="15" customHeight="1">
      <c r="A736" s="30"/>
      <c r="B736" s="31"/>
      <c r="C736" s="35" t="s">
        <v>5290</v>
      </c>
      <c r="D736" s="800" t="str">
        <f>IF(CNGE_2026_M1_Secc1_Sub1!$D126="","",CNGE_2026_M1_Secc1_Sub1!$D126)</f>
        <v/>
      </c>
      <c r="E736" s="723"/>
      <c r="F736" s="723"/>
      <c r="G736" s="723"/>
      <c r="H736" s="723"/>
      <c r="I736" s="724"/>
      <c r="J736" s="638"/>
      <c r="K736" s="638"/>
      <c r="L736" s="638"/>
      <c r="M736" s="638"/>
      <c r="N736" s="638"/>
      <c r="O736" s="638"/>
      <c r="P736" s="638"/>
      <c r="Q736" s="638"/>
      <c r="R736" s="638"/>
      <c r="S736" s="638"/>
      <c r="T736" s="638"/>
      <c r="U736" s="638"/>
      <c r="V736" s="638"/>
      <c r="W736" s="638"/>
      <c r="X736" s="638"/>
      <c r="Y736" s="638"/>
      <c r="Z736" s="638"/>
      <c r="AA736" s="638"/>
      <c r="AB736" s="638"/>
      <c r="AC736" s="638"/>
      <c r="AD736" s="638"/>
      <c r="AI736">
        <f t="shared" si="386"/>
        <v>0</v>
      </c>
      <c r="AJ736">
        <f t="shared" si="387"/>
        <v>0</v>
      </c>
      <c r="AK736">
        <f t="shared" si="388"/>
        <v>0</v>
      </c>
      <c r="AL736">
        <f t="shared" si="389"/>
        <v>0</v>
      </c>
      <c r="AM736">
        <f t="shared" si="390"/>
        <v>0</v>
      </c>
      <c r="AN736">
        <f t="shared" si="391"/>
        <v>0</v>
      </c>
      <c r="AO736">
        <f t="shared" si="392"/>
        <v>0</v>
      </c>
      <c r="AP736">
        <f t="shared" si="393"/>
        <v>0</v>
      </c>
      <c r="AQ736">
        <f t="shared" si="394"/>
        <v>0</v>
      </c>
      <c r="AR736">
        <f t="shared" si="395"/>
        <v>0</v>
      </c>
      <c r="AS736">
        <f t="shared" si="396"/>
        <v>0</v>
      </c>
      <c r="AT736">
        <f t="shared" si="397"/>
        <v>0</v>
      </c>
      <c r="AU736">
        <f t="shared" si="398"/>
        <v>0</v>
      </c>
      <c r="AV736">
        <f t="shared" si="399"/>
        <v>0</v>
      </c>
      <c r="AW736">
        <f t="shared" si="400"/>
        <v>0</v>
      </c>
      <c r="AX736">
        <f t="shared" si="401"/>
        <v>0</v>
      </c>
      <c r="AY736">
        <f t="shared" si="402"/>
        <v>0</v>
      </c>
      <c r="AZ736">
        <f t="shared" si="403"/>
        <v>0</v>
      </c>
      <c r="BA736">
        <f t="shared" si="404"/>
        <v>0</v>
      </c>
      <c r="BB736">
        <f t="shared" si="405"/>
        <v>0</v>
      </c>
      <c r="BC736">
        <f t="shared" si="406"/>
        <v>0</v>
      </c>
      <c r="BD736">
        <f t="shared" si="407"/>
        <v>0</v>
      </c>
      <c r="BE736">
        <f t="shared" si="408"/>
        <v>0</v>
      </c>
      <c r="BF736">
        <f t="shared" si="409"/>
        <v>0</v>
      </c>
      <c r="BG736">
        <f t="shared" si="410"/>
        <v>0</v>
      </c>
      <c r="BH736">
        <f t="shared" si="411"/>
        <v>0</v>
      </c>
      <c r="BI736">
        <f t="shared" si="412"/>
        <v>0</v>
      </c>
      <c r="BJ736">
        <f t="shared" si="413"/>
        <v>0</v>
      </c>
      <c r="BK736" s="356">
        <f t="shared" si="414"/>
        <v>0</v>
      </c>
      <c r="BL736" s="357">
        <f t="shared" si="415"/>
        <v>0</v>
      </c>
      <c r="BM736" s="358">
        <f t="shared" si="416"/>
        <v>0</v>
      </c>
      <c r="BN736" s="359">
        <f t="shared" si="445"/>
        <v>0</v>
      </c>
      <c r="BO736" s="356">
        <f t="shared" si="417"/>
        <v>0</v>
      </c>
      <c r="BP736" s="357">
        <f t="shared" si="418"/>
        <v>0</v>
      </c>
      <c r="BQ736" s="358">
        <f t="shared" si="419"/>
        <v>0</v>
      </c>
      <c r="BR736" s="359">
        <f t="shared" si="446"/>
        <v>0</v>
      </c>
      <c r="BS736" s="356">
        <f t="shared" si="420"/>
        <v>0</v>
      </c>
      <c r="BT736" s="357">
        <f t="shared" si="421"/>
        <v>0</v>
      </c>
      <c r="BU736" s="358">
        <f t="shared" si="422"/>
        <v>0</v>
      </c>
      <c r="BV736" s="359">
        <f t="shared" si="447"/>
        <v>0</v>
      </c>
      <c r="BW736" s="293">
        <f t="shared" si="423"/>
        <v>0</v>
      </c>
      <c r="BX736" s="352" t="str">
        <f>IF(BW736=0,"",
IF(SUM($BW$651:BW736)=1,BY736,
IF($BW$771&gt;SUM($BW$651:BW736),_xlfn.CONCAT(", ",BY736),
IF($BW$771=SUM($BW$651:BW736),_xlfn.CONCAT(" y ",BY736)))))</f>
        <v/>
      </c>
      <c r="BY736" s="120" t="s">
        <v>5291</v>
      </c>
      <c r="BZ736" s="290">
        <f t="shared" si="424"/>
        <v>0</v>
      </c>
      <c r="CA736" s="293">
        <f t="shared" si="448"/>
        <v>0</v>
      </c>
      <c r="CB736" s="283" t="str">
        <f>IF(CA736=0,"",
IF(SUM($CA$651:CA736)=1,CC736,
IF($CA$771&gt;SUM($CA$651:CA736),_xlfn.CONCAT(", ",CC736),
IF($CA$771=SUM($CA$651:CA736),_xlfn.CONCAT(" y ",CC736)))))</f>
        <v/>
      </c>
      <c r="CC736" s="120" t="s">
        <v>5291</v>
      </c>
      <c r="CD736" s="365">
        <f t="shared" si="449"/>
        <v>0</v>
      </c>
      <c r="CE736" s="366">
        <f t="shared" si="425"/>
        <v>0</v>
      </c>
      <c r="CF736" s="365">
        <f t="shared" si="426"/>
        <v>0</v>
      </c>
      <c r="CG736" s="282">
        <f t="shared" si="450"/>
        <v>0</v>
      </c>
      <c r="CH736" s="283" t="str">
        <f>IF(CG736=0,"",
IF(SUM($CG$651:CG736)=1,CI736,
IF($CG$771&gt;SUM($CG$651:CG736),_xlfn.CONCAT(", ",CI736),
IF($CG$771=SUM($CG$651:CG736),_xlfn.CONCAT(" y ",CI736)))))</f>
        <v/>
      </c>
      <c r="CI736" s="120" t="s">
        <v>5291</v>
      </c>
      <c r="CJ736" s="370">
        <f t="shared" si="427"/>
        <v>0</v>
      </c>
      <c r="CK736" s="371">
        <f t="shared" si="428"/>
        <v>0</v>
      </c>
      <c r="CL736" s="372">
        <f t="shared" si="429"/>
        <v>0</v>
      </c>
      <c r="CM736" s="370">
        <f t="shared" si="430"/>
        <v>0</v>
      </c>
      <c r="CN736" s="371">
        <f t="shared" si="431"/>
        <v>0</v>
      </c>
      <c r="CO736" s="372">
        <f t="shared" si="432"/>
        <v>0</v>
      </c>
      <c r="CP736" s="370">
        <f t="shared" si="433"/>
        <v>0</v>
      </c>
      <c r="CQ736" s="371">
        <f t="shared" si="434"/>
        <v>0</v>
      </c>
      <c r="CR736" s="372">
        <f t="shared" si="435"/>
        <v>0</v>
      </c>
      <c r="CS736" s="370">
        <f t="shared" si="436"/>
        <v>0</v>
      </c>
      <c r="CT736" s="371">
        <f t="shared" si="437"/>
        <v>0</v>
      </c>
      <c r="CU736" s="372">
        <f t="shared" si="438"/>
        <v>0</v>
      </c>
      <c r="CV736" s="370">
        <f t="shared" si="439"/>
        <v>0</v>
      </c>
      <c r="CW736" s="371">
        <f t="shared" si="440"/>
        <v>0</v>
      </c>
      <c r="CX736" s="372">
        <f t="shared" si="441"/>
        <v>0</v>
      </c>
      <c r="CY736" s="370">
        <f t="shared" si="442"/>
        <v>0</v>
      </c>
      <c r="CZ736" s="371">
        <f t="shared" si="443"/>
        <v>0</v>
      </c>
      <c r="DA736" s="372">
        <f t="shared" si="444"/>
        <v>0</v>
      </c>
      <c r="DB736" s="293">
        <f t="shared" si="451"/>
        <v>0</v>
      </c>
      <c r="DC736" s="283" t="str">
        <f>IF(DB736=0,"",
IF(SUM($DB$651:DB736)=1,DD736,
IF($DB$771&gt;SUM($DB$651:DB736),_xlfn.CONCAT(", ",DD736),
IF($DB$771=SUM($DB$651:DB736),_xlfn.CONCAT(" y ",DD736)))))</f>
        <v/>
      </c>
      <c r="DD736" s="52" t="s">
        <v>5291</v>
      </c>
    </row>
    <row r="737" spans="1:108" ht="15" customHeight="1">
      <c r="A737" s="30"/>
      <c r="B737" s="31"/>
      <c r="C737" s="35" t="s">
        <v>5292</v>
      </c>
      <c r="D737" s="800" t="str">
        <f>IF(CNGE_2026_M1_Secc1_Sub1!$D127="","",CNGE_2026_M1_Secc1_Sub1!$D127)</f>
        <v/>
      </c>
      <c r="E737" s="723"/>
      <c r="F737" s="723"/>
      <c r="G737" s="723"/>
      <c r="H737" s="723"/>
      <c r="I737" s="724"/>
      <c r="J737" s="638"/>
      <c r="K737" s="638"/>
      <c r="L737" s="638"/>
      <c r="M737" s="638"/>
      <c r="N737" s="638"/>
      <c r="O737" s="638"/>
      <c r="P737" s="638"/>
      <c r="Q737" s="638"/>
      <c r="R737" s="638"/>
      <c r="S737" s="638"/>
      <c r="T737" s="638"/>
      <c r="U737" s="638"/>
      <c r="V737" s="638"/>
      <c r="W737" s="638"/>
      <c r="X737" s="638"/>
      <c r="Y737" s="638"/>
      <c r="Z737" s="638"/>
      <c r="AA737" s="638"/>
      <c r="AB737" s="638"/>
      <c r="AC737" s="638"/>
      <c r="AD737" s="638"/>
      <c r="AI737">
        <f t="shared" si="386"/>
        <v>0</v>
      </c>
      <c r="AJ737">
        <f t="shared" si="387"/>
        <v>0</v>
      </c>
      <c r="AK737">
        <f t="shared" si="388"/>
        <v>0</v>
      </c>
      <c r="AL737">
        <f t="shared" si="389"/>
        <v>0</v>
      </c>
      <c r="AM737">
        <f t="shared" si="390"/>
        <v>0</v>
      </c>
      <c r="AN737">
        <f t="shared" si="391"/>
        <v>0</v>
      </c>
      <c r="AO737">
        <f t="shared" si="392"/>
        <v>0</v>
      </c>
      <c r="AP737">
        <f t="shared" si="393"/>
        <v>0</v>
      </c>
      <c r="AQ737">
        <f t="shared" si="394"/>
        <v>0</v>
      </c>
      <c r="AR737">
        <f t="shared" si="395"/>
        <v>0</v>
      </c>
      <c r="AS737">
        <f t="shared" si="396"/>
        <v>0</v>
      </c>
      <c r="AT737">
        <f t="shared" si="397"/>
        <v>0</v>
      </c>
      <c r="AU737">
        <f t="shared" si="398"/>
        <v>0</v>
      </c>
      <c r="AV737">
        <f t="shared" si="399"/>
        <v>0</v>
      </c>
      <c r="AW737">
        <f t="shared" si="400"/>
        <v>0</v>
      </c>
      <c r="AX737">
        <f t="shared" si="401"/>
        <v>0</v>
      </c>
      <c r="AY737">
        <f t="shared" si="402"/>
        <v>0</v>
      </c>
      <c r="AZ737">
        <f t="shared" si="403"/>
        <v>0</v>
      </c>
      <c r="BA737">
        <f t="shared" si="404"/>
        <v>0</v>
      </c>
      <c r="BB737">
        <f t="shared" si="405"/>
        <v>0</v>
      </c>
      <c r="BC737">
        <f t="shared" si="406"/>
        <v>0</v>
      </c>
      <c r="BD737">
        <f t="shared" si="407"/>
        <v>0</v>
      </c>
      <c r="BE737">
        <f t="shared" si="408"/>
        <v>0</v>
      </c>
      <c r="BF737">
        <f t="shared" si="409"/>
        <v>0</v>
      </c>
      <c r="BG737">
        <f t="shared" si="410"/>
        <v>0</v>
      </c>
      <c r="BH737">
        <f t="shared" si="411"/>
        <v>0</v>
      </c>
      <c r="BI737">
        <f t="shared" si="412"/>
        <v>0</v>
      </c>
      <c r="BJ737">
        <f t="shared" si="413"/>
        <v>0</v>
      </c>
      <c r="BK737" s="356">
        <f t="shared" si="414"/>
        <v>0</v>
      </c>
      <c r="BL737" s="357">
        <f t="shared" si="415"/>
        <v>0</v>
      </c>
      <c r="BM737" s="358">
        <f t="shared" si="416"/>
        <v>0</v>
      </c>
      <c r="BN737" s="359">
        <f t="shared" si="445"/>
        <v>0</v>
      </c>
      <c r="BO737" s="356">
        <f t="shared" si="417"/>
        <v>0</v>
      </c>
      <c r="BP737" s="357">
        <f t="shared" si="418"/>
        <v>0</v>
      </c>
      <c r="BQ737" s="358">
        <f t="shared" si="419"/>
        <v>0</v>
      </c>
      <c r="BR737" s="359">
        <f t="shared" si="446"/>
        <v>0</v>
      </c>
      <c r="BS737" s="356">
        <f t="shared" si="420"/>
        <v>0</v>
      </c>
      <c r="BT737" s="357">
        <f t="shared" si="421"/>
        <v>0</v>
      </c>
      <c r="BU737" s="358">
        <f t="shared" si="422"/>
        <v>0</v>
      </c>
      <c r="BV737" s="359">
        <f t="shared" si="447"/>
        <v>0</v>
      </c>
      <c r="BW737" s="293">
        <f t="shared" si="423"/>
        <v>0</v>
      </c>
      <c r="BX737" s="352" t="str">
        <f>IF(BW737=0,"",
IF(SUM($BW$651:BW737)=1,BY737,
IF($BW$771&gt;SUM($BW$651:BW737),_xlfn.CONCAT(", ",BY737),
IF($BW$771=SUM($BW$651:BW737),_xlfn.CONCAT(" y ",BY737)))))</f>
        <v/>
      </c>
      <c r="BY737" s="120" t="s">
        <v>5293</v>
      </c>
      <c r="BZ737" s="290">
        <f t="shared" si="424"/>
        <v>0</v>
      </c>
      <c r="CA737" s="293">
        <f t="shared" si="448"/>
        <v>0</v>
      </c>
      <c r="CB737" s="283" t="str">
        <f>IF(CA737=0,"",
IF(SUM($CA$651:CA737)=1,CC737,
IF($CA$771&gt;SUM($CA$651:CA737),_xlfn.CONCAT(", ",CC737),
IF($CA$771=SUM($CA$651:CA737),_xlfn.CONCAT(" y ",CC737)))))</f>
        <v/>
      </c>
      <c r="CC737" s="120" t="s">
        <v>5293</v>
      </c>
      <c r="CD737" s="365">
        <f t="shared" si="449"/>
        <v>0</v>
      </c>
      <c r="CE737" s="366">
        <f t="shared" si="425"/>
        <v>0</v>
      </c>
      <c r="CF737" s="365">
        <f t="shared" si="426"/>
        <v>0</v>
      </c>
      <c r="CG737" s="282">
        <f t="shared" si="450"/>
        <v>0</v>
      </c>
      <c r="CH737" s="283" t="str">
        <f>IF(CG737=0,"",
IF(SUM($CG$651:CG737)=1,CI737,
IF($CG$771&gt;SUM($CG$651:CG737),_xlfn.CONCAT(", ",CI737),
IF($CG$771=SUM($CG$651:CG737),_xlfn.CONCAT(" y ",CI737)))))</f>
        <v/>
      </c>
      <c r="CI737" s="120" t="s">
        <v>5293</v>
      </c>
      <c r="CJ737" s="370">
        <f t="shared" si="427"/>
        <v>0</v>
      </c>
      <c r="CK737" s="371">
        <f t="shared" si="428"/>
        <v>0</v>
      </c>
      <c r="CL737" s="372">
        <f t="shared" si="429"/>
        <v>0</v>
      </c>
      <c r="CM737" s="370">
        <f t="shared" si="430"/>
        <v>0</v>
      </c>
      <c r="CN737" s="371">
        <f t="shared" si="431"/>
        <v>0</v>
      </c>
      <c r="CO737" s="372">
        <f t="shared" si="432"/>
        <v>0</v>
      </c>
      <c r="CP737" s="370">
        <f t="shared" si="433"/>
        <v>0</v>
      </c>
      <c r="CQ737" s="371">
        <f t="shared" si="434"/>
        <v>0</v>
      </c>
      <c r="CR737" s="372">
        <f t="shared" si="435"/>
        <v>0</v>
      </c>
      <c r="CS737" s="370">
        <f t="shared" si="436"/>
        <v>0</v>
      </c>
      <c r="CT737" s="371">
        <f t="shared" si="437"/>
        <v>0</v>
      </c>
      <c r="CU737" s="372">
        <f t="shared" si="438"/>
        <v>0</v>
      </c>
      <c r="CV737" s="370">
        <f t="shared" si="439"/>
        <v>0</v>
      </c>
      <c r="CW737" s="371">
        <f t="shared" si="440"/>
        <v>0</v>
      </c>
      <c r="CX737" s="372">
        <f t="shared" si="441"/>
        <v>0</v>
      </c>
      <c r="CY737" s="370">
        <f t="shared" si="442"/>
        <v>0</v>
      </c>
      <c r="CZ737" s="371">
        <f t="shared" si="443"/>
        <v>0</v>
      </c>
      <c r="DA737" s="372">
        <f t="shared" si="444"/>
        <v>0</v>
      </c>
      <c r="DB737" s="293">
        <f t="shared" si="451"/>
        <v>0</v>
      </c>
      <c r="DC737" s="283" t="str">
        <f>IF(DB737=0,"",
IF(SUM($DB$651:DB737)=1,DD737,
IF($DB$771&gt;SUM($DB$651:DB737),_xlfn.CONCAT(", ",DD737),
IF($DB$771=SUM($DB$651:DB737),_xlfn.CONCAT(" y ",DD737)))))</f>
        <v/>
      </c>
      <c r="DD737" s="52" t="s">
        <v>5293</v>
      </c>
    </row>
    <row r="738" spans="1:108" ht="15" customHeight="1">
      <c r="A738" s="30"/>
      <c r="B738" s="31"/>
      <c r="C738" s="35" t="s">
        <v>5294</v>
      </c>
      <c r="D738" s="800" t="str">
        <f>IF(CNGE_2026_M1_Secc1_Sub1!$D128="","",CNGE_2026_M1_Secc1_Sub1!$D128)</f>
        <v/>
      </c>
      <c r="E738" s="723"/>
      <c r="F738" s="723"/>
      <c r="G738" s="723"/>
      <c r="H738" s="723"/>
      <c r="I738" s="724"/>
      <c r="J738" s="638"/>
      <c r="K738" s="638"/>
      <c r="L738" s="638"/>
      <c r="M738" s="638"/>
      <c r="N738" s="638"/>
      <c r="O738" s="638"/>
      <c r="P738" s="638"/>
      <c r="Q738" s="638"/>
      <c r="R738" s="638"/>
      <c r="S738" s="638"/>
      <c r="T738" s="638"/>
      <c r="U738" s="638"/>
      <c r="V738" s="638"/>
      <c r="W738" s="638"/>
      <c r="X738" s="638"/>
      <c r="Y738" s="638"/>
      <c r="Z738" s="638"/>
      <c r="AA738" s="638"/>
      <c r="AB738" s="638"/>
      <c r="AC738" s="638"/>
      <c r="AD738" s="638"/>
      <c r="AI738">
        <f t="shared" si="386"/>
        <v>0</v>
      </c>
      <c r="AJ738">
        <f t="shared" si="387"/>
        <v>0</v>
      </c>
      <c r="AK738">
        <f t="shared" si="388"/>
        <v>0</v>
      </c>
      <c r="AL738">
        <f t="shared" si="389"/>
        <v>0</v>
      </c>
      <c r="AM738">
        <f t="shared" si="390"/>
        <v>0</v>
      </c>
      <c r="AN738">
        <f t="shared" si="391"/>
        <v>0</v>
      </c>
      <c r="AO738">
        <f t="shared" si="392"/>
        <v>0</v>
      </c>
      <c r="AP738">
        <f t="shared" si="393"/>
        <v>0</v>
      </c>
      <c r="AQ738">
        <f t="shared" si="394"/>
        <v>0</v>
      </c>
      <c r="AR738">
        <f t="shared" si="395"/>
        <v>0</v>
      </c>
      <c r="AS738">
        <f t="shared" si="396"/>
        <v>0</v>
      </c>
      <c r="AT738">
        <f t="shared" si="397"/>
        <v>0</v>
      </c>
      <c r="AU738">
        <f t="shared" si="398"/>
        <v>0</v>
      </c>
      <c r="AV738">
        <f t="shared" si="399"/>
        <v>0</v>
      </c>
      <c r="AW738">
        <f t="shared" si="400"/>
        <v>0</v>
      </c>
      <c r="AX738">
        <f t="shared" si="401"/>
        <v>0</v>
      </c>
      <c r="AY738">
        <f t="shared" si="402"/>
        <v>0</v>
      </c>
      <c r="AZ738">
        <f t="shared" si="403"/>
        <v>0</v>
      </c>
      <c r="BA738">
        <f t="shared" si="404"/>
        <v>0</v>
      </c>
      <c r="BB738">
        <f t="shared" si="405"/>
        <v>0</v>
      </c>
      <c r="BC738">
        <f t="shared" si="406"/>
        <v>0</v>
      </c>
      <c r="BD738">
        <f t="shared" si="407"/>
        <v>0</v>
      </c>
      <c r="BE738">
        <f t="shared" si="408"/>
        <v>0</v>
      </c>
      <c r="BF738">
        <f t="shared" si="409"/>
        <v>0</v>
      </c>
      <c r="BG738">
        <f t="shared" si="410"/>
        <v>0</v>
      </c>
      <c r="BH738">
        <f t="shared" si="411"/>
        <v>0</v>
      </c>
      <c r="BI738">
        <f t="shared" si="412"/>
        <v>0</v>
      </c>
      <c r="BJ738">
        <f t="shared" si="413"/>
        <v>0</v>
      </c>
      <c r="BK738" s="356">
        <f t="shared" si="414"/>
        <v>0</v>
      </c>
      <c r="BL738" s="357">
        <f t="shared" si="415"/>
        <v>0</v>
      </c>
      <c r="BM738" s="358">
        <f t="shared" si="416"/>
        <v>0</v>
      </c>
      <c r="BN738" s="359">
        <f t="shared" si="445"/>
        <v>0</v>
      </c>
      <c r="BO738" s="356">
        <f t="shared" si="417"/>
        <v>0</v>
      </c>
      <c r="BP738" s="357">
        <f t="shared" si="418"/>
        <v>0</v>
      </c>
      <c r="BQ738" s="358">
        <f t="shared" si="419"/>
        <v>0</v>
      </c>
      <c r="BR738" s="359">
        <f t="shared" si="446"/>
        <v>0</v>
      </c>
      <c r="BS738" s="356">
        <f t="shared" si="420"/>
        <v>0</v>
      </c>
      <c r="BT738" s="357">
        <f t="shared" si="421"/>
        <v>0</v>
      </c>
      <c r="BU738" s="358">
        <f t="shared" si="422"/>
        <v>0</v>
      </c>
      <c r="BV738" s="359">
        <f t="shared" si="447"/>
        <v>0</v>
      </c>
      <c r="BW738" s="293">
        <f t="shared" si="423"/>
        <v>0</v>
      </c>
      <c r="BX738" s="352" t="str">
        <f>IF(BW738=0,"",
IF(SUM($BW$651:BW738)=1,BY738,
IF($BW$771&gt;SUM($BW$651:BW738),_xlfn.CONCAT(", ",BY738),
IF($BW$771=SUM($BW$651:BW738),_xlfn.CONCAT(" y ",BY738)))))</f>
        <v/>
      </c>
      <c r="BY738" s="120" t="s">
        <v>5295</v>
      </c>
      <c r="BZ738" s="290">
        <f t="shared" si="424"/>
        <v>0</v>
      </c>
      <c r="CA738" s="293">
        <f t="shared" si="448"/>
        <v>0</v>
      </c>
      <c r="CB738" s="283" t="str">
        <f>IF(CA738=0,"",
IF(SUM($CA$651:CA738)=1,CC738,
IF($CA$771&gt;SUM($CA$651:CA738),_xlfn.CONCAT(", ",CC738),
IF($CA$771=SUM($CA$651:CA738),_xlfn.CONCAT(" y ",CC738)))))</f>
        <v/>
      </c>
      <c r="CC738" s="120" t="s">
        <v>5295</v>
      </c>
      <c r="CD738" s="365">
        <f t="shared" si="449"/>
        <v>0</v>
      </c>
      <c r="CE738" s="366">
        <f t="shared" si="425"/>
        <v>0</v>
      </c>
      <c r="CF738" s="365">
        <f t="shared" si="426"/>
        <v>0</v>
      </c>
      <c r="CG738" s="282">
        <f t="shared" si="450"/>
        <v>0</v>
      </c>
      <c r="CH738" s="283" t="str">
        <f>IF(CG738=0,"",
IF(SUM($CG$651:CG738)=1,CI738,
IF($CG$771&gt;SUM($CG$651:CG738),_xlfn.CONCAT(", ",CI738),
IF($CG$771=SUM($CG$651:CG738),_xlfn.CONCAT(" y ",CI738)))))</f>
        <v/>
      </c>
      <c r="CI738" s="120" t="s">
        <v>5295</v>
      </c>
      <c r="CJ738" s="370">
        <f t="shared" si="427"/>
        <v>0</v>
      </c>
      <c r="CK738" s="371">
        <f t="shared" si="428"/>
        <v>0</v>
      </c>
      <c r="CL738" s="372">
        <f t="shared" si="429"/>
        <v>0</v>
      </c>
      <c r="CM738" s="370">
        <f t="shared" si="430"/>
        <v>0</v>
      </c>
      <c r="CN738" s="371">
        <f t="shared" si="431"/>
        <v>0</v>
      </c>
      <c r="CO738" s="372">
        <f t="shared" si="432"/>
        <v>0</v>
      </c>
      <c r="CP738" s="370">
        <f t="shared" si="433"/>
        <v>0</v>
      </c>
      <c r="CQ738" s="371">
        <f t="shared" si="434"/>
        <v>0</v>
      </c>
      <c r="CR738" s="372">
        <f t="shared" si="435"/>
        <v>0</v>
      </c>
      <c r="CS738" s="370">
        <f t="shared" si="436"/>
        <v>0</v>
      </c>
      <c r="CT738" s="371">
        <f t="shared" si="437"/>
        <v>0</v>
      </c>
      <c r="CU738" s="372">
        <f t="shared" si="438"/>
        <v>0</v>
      </c>
      <c r="CV738" s="370">
        <f t="shared" si="439"/>
        <v>0</v>
      </c>
      <c r="CW738" s="371">
        <f t="shared" si="440"/>
        <v>0</v>
      </c>
      <c r="CX738" s="372">
        <f t="shared" si="441"/>
        <v>0</v>
      </c>
      <c r="CY738" s="370">
        <f t="shared" si="442"/>
        <v>0</v>
      </c>
      <c r="CZ738" s="371">
        <f t="shared" si="443"/>
        <v>0</v>
      </c>
      <c r="DA738" s="372">
        <f t="shared" si="444"/>
        <v>0</v>
      </c>
      <c r="DB738" s="293">
        <f t="shared" si="451"/>
        <v>0</v>
      </c>
      <c r="DC738" s="283" t="str">
        <f>IF(DB738=0,"",
IF(SUM($DB$651:DB738)=1,DD738,
IF($DB$771&gt;SUM($DB$651:DB738),_xlfn.CONCAT(", ",DD738),
IF($DB$771=SUM($DB$651:DB738),_xlfn.CONCAT(" y ",DD738)))))</f>
        <v/>
      </c>
      <c r="DD738" s="52" t="s">
        <v>5295</v>
      </c>
    </row>
    <row r="739" spans="1:108" ht="15" customHeight="1">
      <c r="A739" s="30"/>
      <c r="B739" s="31"/>
      <c r="C739" s="35" t="s">
        <v>5296</v>
      </c>
      <c r="D739" s="800" t="str">
        <f>IF(CNGE_2026_M1_Secc1_Sub1!$D129="","",CNGE_2026_M1_Secc1_Sub1!$D129)</f>
        <v/>
      </c>
      <c r="E739" s="723"/>
      <c r="F739" s="723"/>
      <c r="G739" s="723"/>
      <c r="H739" s="723"/>
      <c r="I739" s="724"/>
      <c r="J739" s="638"/>
      <c r="K739" s="638"/>
      <c r="L739" s="638"/>
      <c r="M739" s="638"/>
      <c r="N739" s="638"/>
      <c r="O739" s="638"/>
      <c r="P739" s="638"/>
      <c r="Q739" s="638"/>
      <c r="R739" s="638"/>
      <c r="S739" s="638"/>
      <c r="T739" s="638"/>
      <c r="U739" s="638"/>
      <c r="V739" s="638"/>
      <c r="W739" s="638"/>
      <c r="X739" s="638"/>
      <c r="Y739" s="638"/>
      <c r="Z739" s="638"/>
      <c r="AA739" s="638"/>
      <c r="AB739" s="638"/>
      <c r="AC739" s="638"/>
      <c r="AD739" s="638"/>
      <c r="AI739">
        <f t="shared" si="386"/>
        <v>0</v>
      </c>
      <c r="AJ739">
        <f t="shared" si="387"/>
        <v>0</v>
      </c>
      <c r="AK739">
        <f t="shared" si="388"/>
        <v>0</v>
      </c>
      <c r="AL739">
        <f t="shared" si="389"/>
        <v>0</v>
      </c>
      <c r="AM739">
        <f t="shared" si="390"/>
        <v>0</v>
      </c>
      <c r="AN739">
        <f t="shared" si="391"/>
        <v>0</v>
      </c>
      <c r="AO739">
        <f t="shared" si="392"/>
        <v>0</v>
      </c>
      <c r="AP739">
        <f t="shared" si="393"/>
        <v>0</v>
      </c>
      <c r="AQ739">
        <f t="shared" si="394"/>
        <v>0</v>
      </c>
      <c r="AR739">
        <f t="shared" si="395"/>
        <v>0</v>
      </c>
      <c r="AS739">
        <f t="shared" si="396"/>
        <v>0</v>
      </c>
      <c r="AT739">
        <f t="shared" si="397"/>
        <v>0</v>
      </c>
      <c r="AU739">
        <f t="shared" si="398"/>
        <v>0</v>
      </c>
      <c r="AV739">
        <f t="shared" si="399"/>
        <v>0</v>
      </c>
      <c r="AW739">
        <f t="shared" si="400"/>
        <v>0</v>
      </c>
      <c r="AX739">
        <f t="shared" si="401"/>
        <v>0</v>
      </c>
      <c r="AY739">
        <f t="shared" si="402"/>
        <v>0</v>
      </c>
      <c r="AZ739">
        <f t="shared" si="403"/>
        <v>0</v>
      </c>
      <c r="BA739">
        <f t="shared" si="404"/>
        <v>0</v>
      </c>
      <c r="BB739">
        <f t="shared" si="405"/>
        <v>0</v>
      </c>
      <c r="BC739">
        <f t="shared" si="406"/>
        <v>0</v>
      </c>
      <c r="BD739">
        <f t="shared" si="407"/>
        <v>0</v>
      </c>
      <c r="BE739">
        <f t="shared" si="408"/>
        <v>0</v>
      </c>
      <c r="BF739">
        <f t="shared" si="409"/>
        <v>0</v>
      </c>
      <c r="BG739">
        <f t="shared" si="410"/>
        <v>0</v>
      </c>
      <c r="BH739">
        <f t="shared" si="411"/>
        <v>0</v>
      </c>
      <c r="BI739">
        <f t="shared" si="412"/>
        <v>0</v>
      </c>
      <c r="BJ739">
        <f t="shared" si="413"/>
        <v>0</v>
      </c>
      <c r="BK739" s="356">
        <f t="shared" si="414"/>
        <v>0</v>
      </c>
      <c r="BL739" s="357">
        <f t="shared" si="415"/>
        <v>0</v>
      </c>
      <c r="BM739" s="358">
        <f t="shared" si="416"/>
        <v>0</v>
      </c>
      <c r="BN739" s="359">
        <f t="shared" si="445"/>
        <v>0</v>
      </c>
      <c r="BO739" s="356">
        <f t="shared" si="417"/>
        <v>0</v>
      </c>
      <c r="BP739" s="357">
        <f t="shared" si="418"/>
        <v>0</v>
      </c>
      <c r="BQ739" s="358">
        <f t="shared" si="419"/>
        <v>0</v>
      </c>
      <c r="BR739" s="359">
        <f t="shared" si="446"/>
        <v>0</v>
      </c>
      <c r="BS739" s="356">
        <f t="shared" si="420"/>
        <v>0</v>
      </c>
      <c r="BT739" s="357">
        <f t="shared" si="421"/>
        <v>0</v>
      </c>
      <c r="BU739" s="358">
        <f t="shared" si="422"/>
        <v>0</v>
      </c>
      <c r="BV739" s="359">
        <f t="shared" si="447"/>
        <v>0</v>
      </c>
      <c r="BW739" s="293">
        <f t="shared" si="423"/>
        <v>0</v>
      </c>
      <c r="BX739" s="352" t="str">
        <f>IF(BW739=0,"",
IF(SUM($BW$651:BW739)=1,BY739,
IF($BW$771&gt;SUM($BW$651:BW739),_xlfn.CONCAT(", ",BY739),
IF($BW$771=SUM($BW$651:BW739),_xlfn.CONCAT(" y ",BY739)))))</f>
        <v/>
      </c>
      <c r="BY739" s="120" t="s">
        <v>5297</v>
      </c>
      <c r="BZ739" s="290">
        <f t="shared" si="424"/>
        <v>0</v>
      </c>
      <c r="CA739" s="293">
        <f t="shared" si="448"/>
        <v>0</v>
      </c>
      <c r="CB739" s="283" t="str">
        <f>IF(CA739=0,"",
IF(SUM($CA$651:CA739)=1,CC739,
IF($CA$771&gt;SUM($CA$651:CA739),_xlfn.CONCAT(", ",CC739),
IF($CA$771=SUM($CA$651:CA739),_xlfn.CONCAT(" y ",CC739)))))</f>
        <v/>
      </c>
      <c r="CC739" s="120" t="s">
        <v>5297</v>
      </c>
      <c r="CD739" s="365">
        <f t="shared" si="449"/>
        <v>0</v>
      </c>
      <c r="CE739" s="366">
        <f t="shared" si="425"/>
        <v>0</v>
      </c>
      <c r="CF739" s="365">
        <f t="shared" si="426"/>
        <v>0</v>
      </c>
      <c r="CG739" s="282">
        <f t="shared" si="450"/>
        <v>0</v>
      </c>
      <c r="CH739" s="283" t="str">
        <f>IF(CG739=0,"",
IF(SUM($CG$651:CG739)=1,CI739,
IF($CG$771&gt;SUM($CG$651:CG739),_xlfn.CONCAT(", ",CI739),
IF($CG$771=SUM($CG$651:CG739),_xlfn.CONCAT(" y ",CI739)))))</f>
        <v/>
      </c>
      <c r="CI739" s="120" t="s">
        <v>5297</v>
      </c>
      <c r="CJ739" s="370">
        <f t="shared" si="427"/>
        <v>0</v>
      </c>
      <c r="CK739" s="371">
        <f t="shared" si="428"/>
        <v>0</v>
      </c>
      <c r="CL739" s="372">
        <f t="shared" si="429"/>
        <v>0</v>
      </c>
      <c r="CM739" s="370">
        <f t="shared" si="430"/>
        <v>0</v>
      </c>
      <c r="CN739" s="371">
        <f t="shared" si="431"/>
        <v>0</v>
      </c>
      <c r="CO739" s="372">
        <f t="shared" si="432"/>
        <v>0</v>
      </c>
      <c r="CP739" s="370">
        <f t="shared" si="433"/>
        <v>0</v>
      </c>
      <c r="CQ739" s="371">
        <f t="shared" si="434"/>
        <v>0</v>
      </c>
      <c r="CR739" s="372">
        <f t="shared" si="435"/>
        <v>0</v>
      </c>
      <c r="CS739" s="370">
        <f t="shared" si="436"/>
        <v>0</v>
      </c>
      <c r="CT739" s="371">
        <f t="shared" si="437"/>
        <v>0</v>
      </c>
      <c r="CU739" s="372">
        <f t="shared" si="438"/>
        <v>0</v>
      </c>
      <c r="CV739" s="370">
        <f t="shared" si="439"/>
        <v>0</v>
      </c>
      <c r="CW739" s="371">
        <f t="shared" si="440"/>
        <v>0</v>
      </c>
      <c r="CX739" s="372">
        <f t="shared" si="441"/>
        <v>0</v>
      </c>
      <c r="CY739" s="370">
        <f t="shared" si="442"/>
        <v>0</v>
      </c>
      <c r="CZ739" s="371">
        <f t="shared" si="443"/>
        <v>0</v>
      </c>
      <c r="DA739" s="372">
        <f t="shared" si="444"/>
        <v>0</v>
      </c>
      <c r="DB739" s="293">
        <f t="shared" si="451"/>
        <v>0</v>
      </c>
      <c r="DC739" s="283" t="str">
        <f>IF(DB739=0,"",
IF(SUM($DB$651:DB739)=1,DD739,
IF($DB$771&gt;SUM($DB$651:DB739),_xlfn.CONCAT(", ",DD739),
IF($DB$771=SUM($DB$651:DB739),_xlfn.CONCAT(" y ",DD739)))))</f>
        <v/>
      </c>
      <c r="DD739" s="52" t="s">
        <v>5297</v>
      </c>
    </row>
    <row r="740" spans="1:108" ht="15" customHeight="1">
      <c r="A740" s="30"/>
      <c r="B740" s="31"/>
      <c r="C740" s="35" t="s">
        <v>5298</v>
      </c>
      <c r="D740" s="800" t="str">
        <f>IF(CNGE_2026_M1_Secc1_Sub1!$D130="","",CNGE_2026_M1_Secc1_Sub1!$D130)</f>
        <v/>
      </c>
      <c r="E740" s="723"/>
      <c r="F740" s="723"/>
      <c r="G740" s="723"/>
      <c r="H740" s="723"/>
      <c r="I740" s="724"/>
      <c r="J740" s="638"/>
      <c r="K740" s="638"/>
      <c r="L740" s="638"/>
      <c r="M740" s="638"/>
      <c r="N740" s="638"/>
      <c r="O740" s="638"/>
      <c r="P740" s="638"/>
      <c r="Q740" s="638"/>
      <c r="R740" s="638"/>
      <c r="S740" s="638"/>
      <c r="T740" s="638"/>
      <c r="U740" s="638"/>
      <c r="V740" s="638"/>
      <c r="W740" s="638"/>
      <c r="X740" s="638"/>
      <c r="Y740" s="638"/>
      <c r="Z740" s="638"/>
      <c r="AA740" s="638"/>
      <c r="AB740" s="638"/>
      <c r="AC740" s="638"/>
      <c r="AD740" s="638"/>
      <c r="AI740">
        <f t="shared" si="386"/>
        <v>0</v>
      </c>
      <c r="AJ740">
        <f t="shared" si="387"/>
        <v>0</v>
      </c>
      <c r="AK740">
        <f t="shared" si="388"/>
        <v>0</v>
      </c>
      <c r="AL740">
        <f t="shared" si="389"/>
        <v>0</v>
      </c>
      <c r="AM740">
        <f t="shared" si="390"/>
        <v>0</v>
      </c>
      <c r="AN740">
        <f t="shared" si="391"/>
        <v>0</v>
      </c>
      <c r="AO740">
        <f t="shared" si="392"/>
        <v>0</v>
      </c>
      <c r="AP740">
        <f t="shared" si="393"/>
        <v>0</v>
      </c>
      <c r="AQ740">
        <f t="shared" si="394"/>
        <v>0</v>
      </c>
      <c r="AR740">
        <f t="shared" si="395"/>
        <v>0</v>
      </c>
      <c r="AS740">
        <f t="shared" si="396"/>
        <v>0</v>
      </c>
      <c r="AT740">
        <f t="shared" si="397"/>
        <v>0</v>
      </c>
      <c r="AU740">
        <f t="shared" si="398"/>
        <v>0</v>
      </c>
      <c r="AV740">
        <f t="shared" si="399"/>
        <v>0</v>
      </c>
      <c r="AW740">
        <f t="shared" si="400"/>
        <v>0</v>
      </c>
      <c r="AX740">
        <f t="shared" si="401"/>
        <v>0</v>
      </c>
      <c r="AY740">
        <f t="shared" si="402"/>
        <v>0</v>
      </c>
      <c r="AZ740">
        <f t="shared" si="403"/>
        <v>0</v>
      </c>
      <c r="BA740">
        <f t="shared" si="404"/>
        <v>0</v>
      </c>
      <c r="BB740">
        <f t="shared" si="405"/>
        <v>0</v>
      </c>
      <c r="BC740">
        <f t="shared" si="406"/>
        <v>0</v>
      </c>
      <c r="BD740">
        <f t="shared" si="407"/>
        <v>0</v>
      </c>
      <c r="BE740">
        <f t="shared" si="408"/>
        <v>0</v>
      </c>
      <c r="BF740">
        <f t="shared" si="409"/>
        <v>0</v>
      </c>
      <c r="BG740">
        <f t="shared" si="410"/>
        <v>0</v>
      </c>
      <c r="BH740">
        <f t="shared" si="411"/>
        <v>0</v>
      </c>
      <c r="BI740">
        <f t="shared" si="412"/>
        <v>0</v>
      </c>
      <c r="BJ740">
        <f t="shared" si="413"/>
        <v>0</v>
      </c>
      <c r="BK740" s="356">
        <f t="shared" si="414"/>
        <v>0</v>
      </c>
      <c r="BL740" s="357">
        <f t="shared" si="415"/>
        <v>0</v>
      </c>
      <c r="BM740" s="358">
        <f t="shared" si="416"/>
        <v>0</v>
      </c>
      <c r="BN740" s="359">
        <f t="shared" si="445"/>
        <v>0</v>
      </c>
      <c r="BO740" s="356">
        <f t="shared" si="417"/>
        <v>0</v>
      </c>
      <c r="BP740" s="357">
        <f t="shared" si="418"/>
        <v>0</v>
      </c>
      <c r="BQ740" s="358">
        <f t="shared" si="419"/>
        <v>0</v>
      </c>
      <c r="BR740" s="359">
        <f t="shared" si="446"/>
        <v>0</v>
      </c>
      <c r="BS740" s="356">
        <f t="shared" si="420"/>
        <v>0</v>
      </c>
      <c r="BT740" s="357">
        <f t="shared" si="421"/>
        <v>0</v>
      </c>
      <c r="BU740" s="358">
        <f t="shared" si="422"/>
        <v>0</v>
      </c>
      <c r="BV740" s="359">
        <f t="shared" si="447"/>
        <v>0</v>
      </c>
      <c r="BW740" s="293">
        <f t="shared" si="423"/>
        <v>0</v>
      </c>
      <c r="BX740" s="352" t="str">
        <f>IF(BW740=0,"",
IF(SUM($BW$651:BW740)=1,BY740,
IF($BW$771&gt;SUM($BW$651:BW740),_xlfn.CONCAT(", ",BY740),
IF($BW$771=SUM($BW$651:BW740),_xlfn.CONCAT(" y ",BY740)))))</f>
        <v/>
      </c>
      <c r="BY740" s="120" t="s">
        <v>5299</v>
      </c>
      <c r="BZ740" s="290">
        <f t="shared" si="424"/>
        <v>0</v>
      </c>
      <c r="CA740" s="293">
        <f t="shared" si="448"/>
        <v>0</v>
      </c>
      <c r="CB740" s="283" t="str">
        <f>IF(CA740=0,"",
IF(SUM($CA$651:CA740)=1,CC740,
IF($CA$771&gt;SUM($CA$651:CA740),_xlfn.CONCAT(", ",CC740),
IF($CA$771=SUM($CA$651:CA740),_xlfn.CONCAT(" y ",CC740)))))</f>
        <v/>
      </c>
      <c r="CC740" s="120" t="s">
        <v>5299</v>
      </c>
      <c r="CD740" s="365">
        <f t="shared" si="449"/>
        <v>0</v>
      </c>
      <c r="CE740" s="366">
        <f t="shared" si="425"/>
        <v>0</v>
      </c>
      <c r="CF740" s="365">
        <f t="shared" si="426"/>
        <v>0</v>
      </c>
      <c r="CG740" s="282">
        <f t="shared" si="450"/>
        <v>0</v>
      </c>
      <c r="CH740" s="283" t="str">
        <f>IF(CG740=0,"",
IF(SUM($CG$651:CG740)=1,CI740,
IF($CG$771&gt;SUM($CG$651:CG740),_xlfn.CONCAT(", ",CI740),
IF($CG$771=SUM($CG$651:CG740),_xlfn.CONCAT(" y ",CI740)))))</f>
        <v/>
      </c>
      <c r="CI740" s="120" t="s">
        <v>5299</v>
      </c>
      <c r="CJ740" s="370">
        <f t="shared" si="427"/>
        <v>0</v>
      </c>
      <c r="CK740" s="371">
        <f t="shared" si="428"/>
        <v>0</v>
      </c>
      <c r="CL740" s="372">
        <f t="shared" si="429"/>
        <v>0</v>
      </c>
      <c r="CM740" s="370">
        <f t="shared" si="430"/>
        <v>0</v>
      </c>
      <c r="CN740" s="371">
        <f t="shared" si="431"/>
        <v>0</v>
      </c>
      <c r="CO740" s="372">
        <f t="shared" si="432"/>
        <v>0</v>
      </c>
      <c r="CP740" s="370">
        <f t="shared" si="433"/>
        <v>0</v>
      </c>
      <c r="CQ740" s="371">
        <f t="shared" si="434"/>
        <v>0</v>
      </c>
      <c r="CR740" s="372">
        <f t="shared" si="435"/>
        <v>0</v>
      </c>
      <c r="CS740" s="370">
        <f t="shared" si="436"/>
        <v>0</v>
      </c>
      <c r="CT740" s="371">
        <f t="shared" si="437"/>
        <v>0</v>
      </c>
      <c r="CU740" s="372">
        <f t="shared" si="438"/>
        <v>0</v>
      </c>
      <c r="CV740" s="370">
        <f t="shared" si="439"/>
        <v>0</v>
      </c>
      <c r="CW740" s="371">
        <f t="shared" si="440"/>
        <v>0</v>
      </c>
      <c r="CX740" s="372">
        <f t="shared" si="441"/>
        <v>0</v>
      </c>
      <c r="CY740" s="370">
        <f t="shared" si="442"/>
        <v>0</v>
      </c>
      <c r="CZ740" s="371">
        <f t="shared" si="443"/>
        <v>0</v>
      </c>
      <c r="DA740" s="372">
        <f t="shared" si="444"/>
        <v>0</v>
      </c>
      <c r="DB740" s="293">
        <f t="shared" si="451"/>
        <v>0</v>
      </c>
      <c r="DC740" s="283" t="str">
        <f>IF(DB740=0,"",
IF(SUM($DB$651:DB740)=1,DD740,
IF($DB$771&gt;SUM($DB$651:DB740),_xlfn.CONCAT(", ",DD740),
IF($DB$771=SUM($DB$651:DB740),_xlfn.CONCAT(" y ",DD740)))))</f>
        <v/>
      </c>
      <c r="DD740" s="52" t="s">
        <v>5299</v>
      </c>
    </row>
    <row r="741" spans="1:108" ht="15" customHeight="1">
      <c r="A741" s="30"/>
      <c r="B741" s="31"/>
      <c r="C741" s="35" t="s">
        <v>5300</v>
      </c>
      <c r="D741" s="800" t="str">
        <f>IF(CNGE_2026_M1_Secc1_Sub1!$D131="","",CNGE_2026_M1_Secc1_Sub1!$D131)</f>
        <v/>
      </c>
      <c r="E741" s="723"/>
      <c r="F741" s="723"/>
      <c r="G741" s="723"/>
      <c r="H741" s="723"/>
      <c r="I741" s="724"/>
      <c r="J741" s="638"/>
      <c r="K741" s="638"/>
      <c r="L741" s="638"/>
      <c r="M741" s="638"/>
      <c r="N741" s="638"/>
      <c r="O741" s="638"/>
      <c r="P741" s="638"/>
      <c r="Q741" s="638"/>
      <c r="R741" s="638"/>
      <c r="S741" s="638"/>
      <c r="T741" s="638"/>
      <c r="U741" s="638"/>
      <c r="V741" s="638"/>
      <c r="W741" s="638"/>
      <c r="X741" s="638"/>
      <c r="Y741" s="638"/>
      <c r="Z741" s="638"/>
      <c r="AA741" s="638"/>
      <c r="AB741" s="638"/>
      <c r="AC741" s="638"/>
      <c r="AD741" s="638"/>
      <c r="AI741">
        <f t="shared" si="386"/>
        <v>0</v>
      </c>
      <c r="AJ741">
        <f t="shared" si="387"/>
        <v>0</v>
      </c>
      <c r="AK741">
        <f t="shared" si="388"/>
        <v>0</v>
      </c>
      <c r="AL741">
        <f t="shared" si="389"/>
        <v>0</v>
      </c>
      <c r="AM741">
        <f t="shared" si="390"/>
        <v>0</v>
      </c>
      <c r="AN741">
        <f t="shared" si="391"/>
        <v>0</v>
      </c>
      <c r="AO741">
        <f t="shared" si="392"/>
        <v>0</v>
      </c>
      <c r="AP741">
        <f t="shared" si="393"/>
        <v>0</v>
      </c>
      <c r="AQ741">
        <f t="shared" si="394"/>
        <v>0</v>
      </c>
      <c r="AR741">
        <f t="shared" si="395"/>
        <v>0</v>
      </c>
      <c r="AS741">
        <f t="shared" si="396"/>
        <v>0</v>
      </c>
      <c r="AT741">
        <f t="shared" si="397"/>
        <v>0</v>
      </c>
      <c r="AU741">
        <f t="shared" si="398"/>
        <v>0</v>
      </c>
      <c r="AV741">
        <f t="shared" si="399"/>
        <v>0</v>
      </c>
      <c r="AW741">
        <f t="shared" si="400"/>
        <v>0</v>
      </c>
      <c r="AX741">
        <f t="shared" si="401"/>
        <v>0</v>
      </c>
      <c r="AY741">
        <f t="shared" si="402"/>
        <v>0</v>
      </c>
      <c r="AZ741">
        <f t="shared" si="403"/>
        <v>0</v>
      </c>
      <c r="BA741">
        <f t="shared" si="404"/>
        <v>0</v>
      </c>
      <c r="BB741">
        <f t="shared" si="405"/>
        <v>0</v>
      </c>
      <c r="BC741">
        <f t="shared" si="406"/>
        <v>0</v>
      </c>
      <c r="BD741">
        <f t="shared" si="407"/>
        <v>0</v>
      </c>
      <c r="BE741">
        <f t="shared" si="408"/>
        <v>0</v>
      </c>
      <c r="BF741">
        <f t="shared" si="409"/>
        <v>0</v>
      </c>
      <c r="BG741">
        <f t="shared" si="410"/>
        <v>0</v>
      </c>
      <c r="BH741">
        <f t="shared" si="411"/>
        <v>0</v>
      </c>
      <c r="BI741">
        <f t="shared" si="412"/>
        <v>0</v>
      </c>
      <c r="BJ741">
        <f t="shared" si="413"/>
        <v>0</v>
      </c>
      <c r="BK741" s="356">
        <f t="shared" si="414"/>
        <v>0</v>
      </c>
      <c r="BL741" s="357">
        <f t="shared" si="415"/>
        <v>0</v>
      </c>
      <c r="BM741" s="358">
        <f t="shared" si="416"/>
        <v>0</v>
      </c>
      <c r="BN741" s="359">
        <f t="shared" si="445"/>
        <v>0</v>
      </c>
      <c r="BO741" s="356">
        <f t="shared" si="417"/>
        <v>0</v>
      </c>
      <c r="BP741" s="357">
        <f t="shared" si="418"/>
        <v>0</v>
      </c>
      <c r="BQ741" s="358">
        <f t="shared" si="419"/>
        <v>0</v>
      </c>
      <c r="BR741" s="359">
        <f t="shared" si="446"/>
        <v>0</v>
      </c>
      <c r="BS741" s="356">
        <f t="shared" si="420"/>
        <v>0</v>
      </c>
      <c r="BT741" s="357">
        <f t="shared" si="421"/>
        <v>0</v>
      </c>
      <c r="BU741" s="358">
        <f t="shared" si="422"/>
        <v>0</v>
      </c>
      <c r="BV741" s="359">
        <f t="shared" si="447"/>
        <v>0</v>
      </c>
      <c r="BW741" s="293">
        <f t="shared" si="423"/>
        <v>0</v>
      </c>
      <c r="BX741" s="352" t="str">
        <f>IF(BW741=0,"",
IF(SUM($BW$651:BW741)=1,BY741,
IF($BW$771&gt;SUM($BW$651:BW741),_xlfn.CONCAT(", ",BY741),
IF($BW$771=SUM($BW$651:BW741),_xlfn.CONCAT(" y ",BY741)))))</f>
        <v/>
      </c>
      <c r="BY741" s="120" t="s">
        <v>5301</v>
      </c>
      <c r="BZ741" s="290">
        <f t="shared" si="424"/>
        <v>0</v>
      </c>
      <c r="CA741" s="293">
        <f t="shared" si="448"/>
        <v>0</v>
      </c>
      <c r="CB741" s="283" t="str">
        <f>IF(CA741=0,"",
IF(SUM($CA$651:CA741)=1,CC741,
IF($CA$771&gt;SUM($CA$651:CA741),_xlfn.CONCAT(", ",CC741),
IF($CA$771=SUM($CA$651:CA741),_xlfn.CONCAT(" y ",CC741)))))</f>
        <v/>
      </c>
      <c r="CC741" s="120" t="s">
        <v>5301</v>
      </c>
      <c r="CD741" s="365">
        <f t="shared" si="449"/>
        <v>0</v>
      </c>
      <c r="CE741" s="366">
        <f t="shared" si="425"/>
        <v>0</v>
      </c>
      <c r="CF741" s="365">
        <f t="shared" si="426"/>
        <v>0</v>
      </c>
      <c r="CG741" s="282">
        <f t="shared" si="450"/>
        <v>0</v>
      </c>
      <c r="CH741" s="283" t="str">
        <f>IF(CG741=0,"",
IF(SUM($CG$651:CG741)=1,CI741,
IF($CG$771&gt;SUM($CG$651:CG741),_xlfn.CONCAT(", ",CI741),
IF($CG$771=SUM($CG$651:CG741),_xlfn.CONCAT(" y ",CI741)))))</f>
        <v/>
      </c>
      <c r="CI741" s="120" t="s">
        <v>5301</v>
      </c>
      <c r="CJ741" s="370">
        <f t="shared" si="427"/>
        <v>0</v>
      </c>
      <c r="CK741" s="371">
        <f t="shared" si="428"/>
        <v>0</v>
      </c>
      <c r="CL741" s="372">
        <f t="shared" si="429"/>
        <v>0</v>
      </c>
      <c r="CM741" s="370">
        <f t="shared" si="430"/>
        <v>0</v>
      </c>
      <c r="CN741" s="371">
        <f t="shared" si="431"/>
        <v>0</v>
      </c>
      <c r="CO741" s="372">
        <f t="shared" si="432"/>
        <v>0</v>
      </c>
      <c r="CP741" s="370">
        <f t="shared" si="433"/>
        <v>0</v>
      </c>
      <c r="CQ741" s="371">
        <f t="shared" si="434"/>
        <v>0</v>
      </c>
      <c r="CR741" s="372">
        <f t="shared" si="435"/>
        <v>0</v>
      </c>
      <c r="CS741" s="370">
        <f t="shared" si="436"/>
        <v>0</v>
      </c>
      <c r="CT741" s="371">
        <f t="shared" si="437"/>
        <v>0</v>
      </c>
      <c r="CU741" s="372">
        <f t="shared" si="438"/>
        <v>0</v>
      </c>
      <c r="CV741" s="370">
        <f t="shared" si="439"/>
        <v>0</v>
      </c>
      <c r="CW741" s="371">
        <f t="shared" si="440"/>
        <v>0</v>
      </c>
      <c r="CX741" s="372">
        <f t="shared" si="441"/>
        <v>0</v>
      </c>
      <c r="CY741" s="370">
        <f t="shared" si="442"/>
        <v>0</v>
      </c>
      <c r="CZ741" s="371">
        <f t="shared" si="443"/>
        <v>0</v>
      </c>
      <c r="DA741" s="372">
        <f t="shared" si="444"/>
        <v>0</v>
      </c>
      <c r="DB741" s="293">
        <f t="shared" si="451"/>
        <v>0</v>
      </c>
      <c r="DC741" s="283" t="str">
        <f>IF(DB741=0,"",
IF(SUM($DB$651:DB741)=1,DD741,
IF($DB$771&gt;SUM($DB$651:DB741),_xlfn.CONCAT(", ",DD741),
IF($DB$771=SUM($DB$651:DB741),_xlfn.CONCAT(" y ",DD741)))))</f>
        <v/>
      </c>
      <c r="DD741" s="52" t="s">
        <v>5301</v>
      </c>
    </row>
    <row r="742" spans="1:108" ht="15" customHeight="1">
      <c r="A742" s="30"/>
      <c r="B742" s="31"/>
      <c r="C742" s="35" t="s">
        <v>5302</v>
      </c>
      <c r="D742" s="800" t="str">
        <f>IF(CNGE_2026_M1_Secc1_Sub1!$D132="","",CNGE_2026_M1_Secc1_Sub1!$D132)</f>
        <v/>
      </c>
      <c r="E742" s="723"/>
      <c r="F742" s="723"/>
      <c r="G742" s="723"/>
      <c r="H742" s="723"/>
      <c r="I742" s="724"/>
      <c r="J742" s="638"/>
      <c r="K742" s="638"/>
      <c r="L742" s="638"/>
      <c r="M742" s="638"/>
      <c r="N742" s="638"/>
      <c r="O742" s="638"/>
      <c r="P742" s="638"/>
      <c r="Q742" s="638"/>
      <c r="R742" s="638"/>
      <c r="S742" s="638"/>
      <c r="T742" s="638"/>
      <c r="U742" s="638"/>
      <c r="V742" s="638"/>
      <c r="W742" s="638"/>
      <c r="X742" s="638"/>
      <c r="Y742" s="638"/>
      <c r="Z742" s="638"/>
      <c r="AA742" s="638"/>
      <c r="AB742" s="638"/>
      <c r="AC742" s="638"/>
      <c r="AD742" s="638"/>
      <c r="AI742">
        <f t="shared" si="386"/>
        <v>0</v>
      </c>
      <c r="AJ742">
        <f t="shared" si="387"/>
        <v>0</v>
      </c>
      <c r="AK742">
        <f t="shared" si="388"/>
        <v>0</v>
      </c>
      <c r="AL742">
        <f t="shared" si="389"/>
        <v>0</v>
      </c>
      <c r="AM742">
        <f t="shared" si="390"/>
        <v>0</v>
      </c>
      <c r="AN742">
        <f t="shared" si="391"/>
        <v>0</v>
      </c>
      <c r="AO742">
        <f t="shared" si="392"/>
        <v>0</v>
      </c>
      <c r="AP742">
        <f t="shared" si="393"/>
        <v>0</v>
      </c>
      <c r="AQ742">
        <f t="shared" si="394"/>
        <v>0</v>
      </c>
      <c r="AR742">
        <f t="shared" si="395"/>
        <v>0</v>
      </c>
      <c r="AS742">
        <f t="shared" si="396"/>
        <v>0</v>
      </c>
      <c r="AT742">
        <f t="shared" si="397"/>
        <v>0</v>
      </c>
      <c r="AU742">
        <f t="shared" si="398"/>
        <v>0</v>
      </c>
      <c r="AV742">
        <f t="shared" si="399"/>
        <v>0</v>
      </c>
      <c r="AW742">
        <f t="shared" si="400"/>
        <v>0</v>
      </c>
      <c r="AX742">
        <f t="shared" si="401"/>
        <v>0</v>
      </c>
      <c r="AY742">
        <f t="shared" si="402"/>
        <v>0</v>
      </c>
      <c r="AZ742">
        <f t="shared" si="403"/>
        <v>0</v>
      </c>
      <c r="BA742">
        <f t="shared" si="404"/>
        <v>0</v>
      </c>
      <c r="BB742">
        <f t="shared" si="405"/>
        <v>0</v>
      </c>
      <c r="BC742">
        <f t="shared" si="406"/>
        <v>0</v>
      </c>
      <c r="BD742">
        <f t="shared" si="407"/>
        <v>0</v>
      </c>
      <c r="BE742">
        <f t="shared" si="408"/>
        <v>0</v>
      </c>
      <c r="BF742">
        <f t="shared" si="409"/>
        <v>0</v>
      </c>
      <c r="BG742">
        <f t="shared" si="410"/>
        <v>0</v>
      </c>
      <c r="BH742">
        <f t="shared" si="411"/>
        <v>0</v>
      </c>
      <c r="BI742">
        <f t="shared" si="412"/>
        <v>0</v>
      </c>
      <c r="BJ742">
        <f t="shared" si="413"/>
        <v>0</v>
      </c>
      <c r="BK742" s="356">
        <f t="shared" si="414"/>
        <v>0</v>
      </c>
      <c r="BL742" s="357">
        <f t="shared" si="415"/>
        <v>0</v>
      </c>
      <c r="BM742" s="358">
        <f t="shared" si="416"/>
        <v>0</v>
      </c>
      <c r="BN742" s="359">
        <f t="shared" si="445"/>
        <v>0</v>
      </c>
      <c r="BO742" s="356">
        <f t="shared" si="417"/>
        <v>0</v>
      </c>
      <c r="BP742" s="357">
        <f t="shared" si="418"/>
        <v>0</v>
      </c>
      <c r="BQ742" s="358">
        <f t="shared" si="419"/>
        <v>0</v>
      </c>
      <c r="BR742" s="359">
        <f t="shared" si="446"/>
        <v>0</v>
      </c>
      <c r="BS742" s="356">
        <f t="shared" si="420"/>
        <v>0</v>
      </c>
      <c r="BT742" s="357">
        <f t="shared" si="421"/>
        <v>0</v>
      </c>
      <c r="BU742" s="358">
        <f t="shared" si="422"/>
        <v>0</v>
      </c>
      <c r="BV742" s="359">
        <f t="shared" si="447"/>
        <v>0</v>
      </c>
      <c r="BW742" s="293">
        <f t="shared" si="423"/>
        <v>0</v>
      </c>
      <c r="BX742" s="352" t="str">
        <f>IF(BW742=0,"",
IF(SUM($BW$651:BW742)=1,BY742,
IF($BW$771&gt;SUM($BW$651:BW742),_xlfn.CONCAT(", ",BY742),
IF($BW$771=SUM($BW$651:BW742),_xlfn.CONCAT(" y ",BY742)))))</f>
        <v/>
      </c>
      <c r="BY742" s="120" t="s">
        <v>5303</v>
      </c>
      <c r="BZ742" s="290">
        <f t="shared" si="424"/>
        <v>0</v>
      </c>
      <c r="CA742" s="293">
        <f t="shared" si="448"/>
        <v>0</v>
      </c>
      <c r="CB742" s="283" t="str">
        <f>IF(CA742=0,"",
IF(SUM($CA$651:CA742)=1,CC742,
IF($CA$771&gt;SUM($CA$651:CA742),_xlfn.CONCAT(", ",CC742),
IF($CA$771=SUM($CA$651:CA742),_xlfn.CONCAT(" y ",CC742)))))</f>
        <v/>
      </c>
      <c r="CC742" s="120" t="s">
        <v>5303</v>
      </c>
      <c r="CD742" s="365">
        <f t="shared" si="449"/>
        <v>0</v>
      </c>
      <c r="CE742" s="366">
        <f t="shared" si="425"/>
        <v>0</v>
      </c>
      <c r="CF742" s="365">
        <f t="shared" si="426"/>
        <v>0</v>
      </c>
      <c r="CG742" s="282">
        <f t="shared" si="450"/>
        <v>0</v>
      </c>
      <c r="CH742" s="283" t="str">
        <f>IF(CG742=0,"",
IF(SUM($CG$651:CG742)=1,CI742,
IF($CG$771&gt;SUM($CG$651:CG742),_xlfn.CONCAT(", ",CI742),
IF($CG$771=SUM($CG$651:CG742),_xlfn.CONCAT(" y ",CI742)))))</f>
        <v/>
      </c>
      <c r="CI742" s="120" t="s">
        <v>5303</v>
      </c>
      <c r="CJ742" s="370">
        <f t="shared" si="427"/>
        <v>0</v>
      </c>
      <c r="CK742" s="371">
        <f t="shared" si="428"/>
        <v>0</v>
      </c>
      <c r="CL742" s="372">
        <f t="shared" si="429"/>
        <v>0</v>
      </c>
      <c r="CM742" s="370">
        <f t="shared" si="430"/>
        <v>0</v>
      </c>
      <c r="CN742" s="371">
        <f t="shared" si="431"/>
        <v>0</v>
      </c>
      <c r="CO742" s="372">
        <f t="shared" si="432"/>
        <v>0</v>
      </c>
      <c r="CP742" s="370">
        <f t="shared" si="433"/>
        <v>0</v>
      </c>
      <c r="CQ742" s="371">
        <f t="shared" si="434"/>
        <v>0</v>
      </c>
      <c r="CR742" s="372">
        <f t="shared" si="435"/>
        <v>0</v>
      </c>
      <c r="CS742" s="370">
        <f t="shared" si="436"/>
        <v>0</v>
      </c>
      <c r="CT742" s="371">
        <f t="shared" si="437"/>
        <v>0</v>
      </c>
      <c r="CU742" s="372">
        <f t="shared" si="438"/>
        <v>0</v>
      </c>
      <c r="CV742" s="370">
        <f t="shared" si="439"/>
        <v>0</v>
      </c>
      <c r="CW742" s="371">
        <f t="shared" si="440"/>
        <v>0</v>
      </c>
      <c r="CX742" s="372">
        <f t="shared" si="441"/>
        <v>0</v>
      </c>
      <c r="CY742" s="370">
        <f t="shared" si="442"/>
        <v>0</v>
      </c>
      <c r="CZ742" s="371">
        <f t="shared" si="443"/>
        <v>0</v>
      </c>
      <c r="DA742" s="372">
        <f t="shared" si="444"/>
        <v>0</v>
      </c>
      <c r="DB742" s="293">
        <f t="shared" si="451"/>
        <v>0</v>
      </c>
      <c r="DC742" s="283" t="str">
        <f>IF(DB742=0,"",
IF(SUM($DB$651:DB742)=1,DD742,
IF($DB$771&gt;SUM($DB$651:DB742),_xlfn.CONCAT(", ",DD742),
IF($DB$771=SUM($DB$651:DB742),_xlfn.CONCAT(" y ",DD742)))))</f>
        <v/>
      </c>
      <c r="DD742" s="52" t="s">
        <v>5303</v>
      </c>
    </row>
    <row r="743" spans="1:108" ht="15" customHeight="1">
      <c r="A743" s="30"/>
      <c r="B743" s="31"/>
      <c r="C743" s="35" t="s">
        <v>5304</v>
      </c>
      <c r="D743" s="800" t="str">
        <f>IF(CNGE_2026_M1_Secc1_Sub1!$D133="","",CNGE_2026_M1_Secc1_Sub1!$D133)</f>
        <v/>
      </c>
      <c r="E743" s="723"/>
      <c r="F743" s="723"/>
      <c r="G743" s="723"/>
      <c r="H743" s="723"/>
      <c r="I743" s="724"/>
      <c r="J743" s="638"/>
      <c r="K743" s="638"/>
      <c r="L743" s="638"/>
      <c r="M743" s="638"/>
      <c r="N743" s="638"/>
      <c r="O743" s="638"/>
      <c r="P743" s="638"/>
      <c r="Q743" s="638"/>
      <c r="R743" s="638"/>
      <c r="S743" s="638"/>
      <c r="T743" s="638"/>
      <c r="U743" s="638"/>
      <c r="V743" s="638"/>
      <c r="W743" s="638"/>
      <c r="X743" s="638"/>
      <c r="Y743" s="638"/>
      <c r="Z743" s="638"/>
      <c r="AA743" s="638"/>
      <c r="AB743" s="638"/>
      <c r="AC743" s="638"/>
      <c r="AD743" s="638"/>
      <c r="AI743">
        <f t="shared" si="386"/>
        <v>0</v>
      </c>
      <c r="AJ743">
        <f t="shared" si="387"/>
        <v>0</v>
      </c>
      <c r="AK743">
        <f t="shared" si="388"/>
        <v>0</v>
      </c>
      <c r="AL743">
        <f t="shared" si="389"/>
        <v>0</v>
      </c>
      <c r="AM743">
        <f t="shared" si="390"/>
        <v>0</v>
      </c>
      <c r="AN743">
        <f t="shared" si="391"/>
        <v>0</v>
      </c>
      <c r="AO743">
        <f t="shared" si="392"/>
        <v>0</v>
      </c>
      <c r="AP743">
        <f t="shared" si="393"/>
        <v>0</v>
      </c>
      <c r="AQ743">
        <f t="shared" si="394"/>
        <v>0</v>
      </c>
      <c r="AR743">
        <f t="shared" si="395"/>
        <v>0</v>
      </c>
      <c r="AS743">
        <f t="shared" si="396"/>
        <v>0</v>
      </c>
      <c r="AT743">
        <f t="shared" si="397"/>
        <v>0</v>
      </c>
      <c r="AU743">
        <f t="shared" si="398"/>
        <v>0</v>
      </c>
      <c r="AV743">
        <f t="shared" si="399"/>
        <v>0</v>
      </c>
      <c r="AW743">
        <f t="shared" si="400"/>
        <v>0</v>
      </c>
      <c r="AX743">
        <f t="shared" si="401"/>
        <v>0</v>
      </c>
      <c r="AY743">
        <f t="shared" si="402"/>
        <v>0</v>
      </c>
      <c r="AZ743">
        <f t="shared" si="403"/>
        <v>0</v>
      </c>
      <c r="BA743">
        <f t="shared" si="404"/>
        <v>0</v>
      </c>
      <c r="BB743">
        <f t="shared" si="405"/>
        <v>0</v>
      </c>
      <c r="BC743">
        <f t="shared" si="406"/>
        <v>0</v>
      </c>
      <c r="BD743">
        <f t="shared" si="407"/>
        <v>0</v>
      </c>
      <c r="BE743">
        <f t="shared" si="408"/>
        <v>0</v>
      </c>
      <c r="BF743">
        <f t="shared" si="409"/>
        <v>0</v>
      </c>
      <c r="BG743">
        <f t="shared" si="410"/>
        <v>0</v>
      </c>
      <c r="BH743">
        <f t="shared" si="411"/>
        <v>0</v>
      </c>
      <c r="BI743">
        <f t="shared" si="412"/>
        <v>0</v>
      </c>
      <c r="BJ743">
        <f t="shared" si="413"/>
        <v>0</v>
      </c>
      <c r="BK743" s="356">
        <f t="shared" si="414"/>
        <v>0</v>
      </c>
      <c r="BL743" s="357">
        <f t="shared" si="415"/>
        <v>0</v>
      </c>
      <c r="BM743" s="358">
        <f t="shared" si="416"/>
        <v>0</v>
      </c>
      <c r="BN743" s="359">
        <f t="shared" si="445"/>
        <v>0</v>
      </c>
      <c r="BO743" s="356">
        <f t="shared" si="417"/>
        <v>0</v>
      </c>
      <c r="BP743" s="357">
        <f t="shared" si="418"/>
        <v>0</v>
      </c>
      <c r="BQ743" s="358">
        <f t="shared" si="419"/>
        <v>0</v>
      </c>
      <c r="BR743" s="359">
        <f t="shared" si="446"/>
        <v>0</v>
      </c>
      <c r="BS743" s="356">
        <f t="shared" si="420"/>
        <v>0</v>
      </c>
      <c r="BT743" s="357">
        <f t="shared" si="421"/>
        <v>0</v>
      </c>
      <c r="BU743" s="358">
        <f t="shared" si="422"/>
        <v>0</v>
      </c>
      <c r="BV743" s="359">
        <f t="shared" si="447"/>
        <v>0</v>
      </c>
      <c r="BW743" s="293">
        <f t="shared" si="423"/>
        <v>0</v>
      </c>
      <c r="BX743" s="352" t="str">
        <f>IF(BW743=0,"",
IF(SUM($BW$651:BW743)=1,BY743,
IF($BW$771&gt;SUM($BW$651:BW743),_xlfn.CONCAT(", ",BY743),
IF($BW$771=SUM($BW$651:BW743),_xlfn.CONCAT(" y ",BY743)))))</f>
        <v/>
      </c>
      <c r="BY743" s="120" t="s">
        <v>5305</v>
      </c>
      <c r="BZ743" s="290">
        <f t="shared" si="424"/>
        <v>0</v>
      </c>
      <c r="CA743" s="293">
        <f t="shared" si="448"/>
        <v>0</v>
      </c>
      <c r="CB743" s="283" t="str">
        <f>IF(CA743=0,"",
IF(SUM($CA$651:CA743)=1,CC743,
IF($CA$771&gt;SUM($CA$651:CA743),_xlfn.CONCAT(", ",CC743),
IF($CA$771=SUM($CA$651:CA743),_xlfn.CONCAT(" y ",CC743)))))</f>
        <v/>
      </c>
      <c r="CC743" s="120" t="s">
        <v>5305</v>
      </c>
      <c r="CD743" s="365">
        <f t="shared" si="449"/>
        <v>0</v>
      </c>
      <c r="CE743" s="366">
        <f t="shared" si="425"/>
        <v>0</v>
      </c>
      <c r="CF743" s="365">
        <f t="shared" si="426"/>
        <v>0</v>
      </c>
      <c r="CG743" s="282">
        <f t="shared" si="450"/>
        <v>0</v>
      </c>
      <c r="CH743" s="283" t="str">
        <f>IF(CG743=0,"",
IF(SUM($CG$651:CG743)=1,CI743,
IF($CG$771&gt;SUM($CG$651:CG743),_xlfn.CONCAT(", ",CI743),
IF($CG$771=SUM($CG$651:CG743),_xlfn.CONCAT(" y ",CI743)))))</f>
        <v/>
      </c>
      <c r="CI743" s="120" t="s">
        <v>5305</v>
      </c>
      <c r="CJ743" s="370">
        <f t="shared" si="427"/>
        <v>0</v>
      </c>
      <c r="CK743" s="371">
        <f t="shared" si="428"/>
        <v>0</v>
      </c>
      <c r="CL743" s="372">
        <f t="shared" si="429"/>
        <v>0</v>
      </c>
      <c r="CM743" s="370">
        <f t="shared" si="430"/>
        <v>0</v>
      </c>
      <c r="CN743" s="371">
        <f t="shared" si="431"/>
        <v>0</v>
      </c>
      <c r="CO743" s="372">
        <f t="shared" si="432"/>
        <v>0</v>
      </c>
      <c r="CP743" s="370">
        <f t="shared" si="433"/>
        <v>0</v>
      </c>
      <c r="CQ743" s="371">
        <f t="shared" si="434"/>
        <v>0</v>
      </c>
      <c r="CR743" s="372">
        <f t="shared" si="435"/>
        <v>0</v>
      </c>
      <c r="CS743" s="370">
        <f t="shared" si="436"/>
        <v>0</v>
      </c>
      <c r="CT743" s="371">
        <f t="shared" si="437"/>
        <v>0</v>
      </c>
      <c r="CU743" s="372">
        <f t="shared" si="438"/>
        <v>0</v>
      </c>
      <c r="CV743" s="370">
        <f t="shared" si="439"/>
        <v>0</v>
      </c>
      <c r="CW743" s="371">
        <f t="shared" si="440"/>
        <v>0</v>
      </c>
      <c r="CX743" s="372">
        <f t="shared" si="441"/>
        <v>0</v>
      </c>
      <c r="CY743" s="370">
        <f t="shared" si="442"/>
        <v>0</v>
      </c>
      <c r="CZ743" s="371">
        <f t="shared" si="443"/>
        <v>0</v>
      </c>
      <c r="DA743" s="372">
        <f t="shared" si="444"/>
        <v>0</v>
      </c>
      <c r="DB743" s="293">
        <f t="shared" si="451"/>
        <v>0</v>
      </c>
      <c r="DC743" s="283" t="str">
        <f>IF(DB743=0,"",
IF(SUM($DB$651:DB743)=1,DD743,
IF($DB$771&gt;SUM($DB$651:DB743),_xlfn.CONCAT(", ",DD743),
IF($DB$771=SUM($DB$651:DB743),_xlfn.CONCAT(" y ",DD743)))))</f>
        <v/>
      </c>
      <c r="DD743" s="52" t="s">
        <v>5305</v>
      </c>
    </row>
    <row r="744" spans="1:108" ht="15" customHeight="1">
      <c r="A744" s="30"/>
      <c r="B744" s="31"/>
      <c r="C744" s="37" t="s">
        <v>5306</v>
      </c>
      <c r="D744" s="800" t="str">
        <f>IF(CNGE_2026_M1_Secc1_Sub1!$D134="","",CNGE_2026_M1_Secc1_Sub1!$D134)</f>
        <v/>
      </c>
      <c r="E744" s="723"/>
      <c r="F744" s="723"/>
      <c r="G744" s="723"/>
      <c r="H744" s="723"/>
      <c r="I744" s="724"/>
      <c r="J744" s="638"/>
      <c r="K744" s="638"/>
      <c r="L744" s="638"/>
      <c r="M744" s="638"/>
      <c r="N744" s="638"/>
      <c r="O744" s="638"/>
      <c r="P744" s="638"/>
      <c r="Q744" s="638"/>
      <c r="R744" s="638"/>
      <c r="S744" s="638"/>
      <c r="T744" s="638"/>
      <c r="U744" s="638"/>
      <c r="V744" s="638"/>
      <c r="W744" s="638"/>
      <c r="X744" s="638"/>
      <c r="Y744" s="638"/>
      <c r="Z744" s="638"/>
      <c r="AA744" s="638"/>
      <c r="AB744" s="638"/>
      <c r="AC744" s="638"/>
      <c r="AD744" s="638"/>
      <c r="AI744">
        <f t="shared" si="386"/>
        <v>0</v>
      </c>
      <c r="AJ744">
        <f t="shared" si="387"/>
        <v>0</v>
      </c>
      <c r="AK744">
        <f t="shared" si="388"/>
        <v>0</v>
      </c>
      <c r="AL744">
        <f t="shared" si="389"/>
        <v>0</v>
      </c>
      <c r="AM744">
        <f t="shared" si="390"/>
        <v>0</v>
      </c>
      <c r="AN744">
        <f t="shared" si="391"/>
        <v>0</v>
      </c>
      <c r="AO744">
        <f t="shared" si="392"/>
        <v>0</v>
      </c>
      <c r="AP744">
        <f t="shared" si="393"/>
        <v>0</v>
      </c>
      <c r="AQ744">
        <f t="shared" si="394"/>
        <v>0</v>
      </c>
      <c r="AR744">
        <f t="shared" si="395"/>
        <v>0</v>
      </c>
      <c r="AS744">
        <f t="shared" si="396"/>
        <v>0</v>
      </c>
      <c r="AT744">
        <f t="shared" si="397"/>
        <v>0</v>
      </c>
      <c r="AU744">
        <f t="shared" si="398"/>
        <v>0</v>
      </c>
      <c r="AV744">
        <f t="shared" si="399"/>
        <v>0</v>
      </c>
      <c r="AW744">
        <f t="shared" si="400"/>
        <v>0</v>
      </c>
      <c r="AX744">
        <f t="shared" si="401"/>
        <v>0</v>
      </c>
      <c r="AY744">
        <f t="shared" si="402"/>
        <v>0</v>
      </c>
      <c r="AZ744">
        <f t="shared" si="403"/>
        <v>0</v>
      </c>
      <c r="BA744">
        <f t="shared" si="404"/>
        <v>0</v>
      </c>
      <c r="BB744">
        <f t="shared" si="405"/>
        <v>0</v>
      </c>
      <c r="BC744">
        <f t="shared" si="406"/>
        <v>0</v>
      </c>
      <c r="BD744">
        <f t="shared" si="407"/>
        <v>0</v>
      </c>
      <c r="BE744">
        <f t="shared" si="408"/>
        <v>0</v>
      </c>
      <c r="BF744">
        <f t="shared" si="409"/>
        <v>0</v>
      </c>
      <c r="BG744">
        <f t="shared" si="410"/>
        <v>0</v>
      </c>
      <c r="BH744">
        <f t="shared" si="411"/>
        <v>0</v>
      </c>
      <c r="BI744">
        <f t="shared" si="412"/>
        <v>0</v>
      </c>
      <c r="BJ744">
        <f t="shared" si="413"/>
        <v>0</v>
      </c>
      <c r="BK744" s="356">
        <f t="shared" si="414"/>
        <v>0</v>
      </c>
      <c r="BL744" s="357">
        <f t="shared" si="415"/>
        <v>0</v>
      </c>
      <c r="BM744" s="358">
        <f t="shared" si="416"/>
        <v>0</v>
      </c>
      <c r="BN744" s="359">
        <f t="shared" si="445"/>
        <v>0</v>
      </c>
      <c r="BO744" s="356">
        <f t="shared" si="417"/>
        <v>0</v>
      </c>
      <c r="BP744" s="357">
        <f t="shared" si="418"/>
        <v>0</v>
      </c>
      <c r="BQ744" s="358">
        <f t="shared" si="419"/>
        <v>0</v>
      </c>
      <c r="BR744" s="359">
        <f t="shared" si="446"/>
        <v>0</v>
      </c>
      <c r="BS744" s="356">
        <f t="shared" si="420"/>
        <v>0</v>
      </c>
      <c r="BT744" s="357">
        <f t="shared" si="421"/>
        <v>0</v>
      </c>
      <c r="BU744" s="358">
        <f t="shared" si="422"/>
        <v>0</v>
      </c>
      <c r="BV744" s="359">
        <f t="shared" si="447"/>
        <v>0</v>
      </c>
      <c r="BW744" s="293">
        <f t="shared" si="423"/>
        <v>0</v>
      </c>
      <c r="BX744" s="352" t="str">
        <f>IF(BW744=0,"",
IF(SUM($BW$651:BW744)=1,BY744,
IF($BW$771&gt;SUM($BW$651:BW744),_xlfn.CONCAT(", ",BY744),
IF($BW$771=SUM($BW$651:BW744),_xlfn.CONCAT(" y ",BY744)))))</f>
        <v/>
      </c>
      <c r="BY744" s="120" t="s">
        <v>5307</v>
      </c>
      <c r="BZ744" s="290">
        <f t="shared" si="424"/>
        <v>0</v>
      </c>
      <c r="CA744" s="293">
        <f t="shared" si="448"/>
        <v>0</v>
      </c>
      <c r="CB744" s="283" t="str">
        <f>IF(CA744=0,"",
IF(SUM($CA$651:CA744)=1,CC744,
IF($CA$771&gt;SUM($CA$651:CA744),_xlfn.CONCAT(", ",CC744),
IF($CA$771=SUM($CA$651:CA744),_xlfn.CONCAT(" y ",CC744)))))</f>
        <v/>
      </c>
      <c r="CC744" s="120" t="s">
        <v>5307</v>
      </c>
      <c r="CD744" s="365">
        <f t="shared" si="449"/>
        <v>0</v>
      </c>
      <c r="CE744" s="366">
        <f t="shared" si="425"/>
        <v>0</v>
      </c>
      <c r="CF744" s="365">
        <f t="shared" si="426"/>
        <v>0</v>
      </c>
      <c r="CG744" s="282">
        <f t="shared" si="450"/>
        <v>0</v>
      </c>
      <c r="CH744" s="283" t="str">
        <f>IF(CG744=0,"",
IF(SUM($CG$651:CG744)=1,CI744,
IF($CG$771&gt;SUM($CG$651:CG744),_xlfn.CONCAT(", ",CI744),
IF($CG$771=SUM($CG$651:CG744),_xlfn.CONCAT(" y ",CI744)))))</f>
        <v/>
      </c>
      <c r="CI744" s="120" t="s">
        <v>5307</v>
      </c>
      <c r="CJ744" s="370">
        <f t="shared" si="427"/>
        <v>0</v>
      </c>
      <c r="CK744" s="371">
        <f t="shared" si="428"/>
        <v>0</v>
      </c>
      <c r="CL744" s="372">
        <f t="shared" si="429"/>
        <v>0</v>
      </c>
      <c r="CM744" s="370">
        <f t="shared" si="430"/>
        <v>0</v>
      </c>
      <c r="CN744" s="371">
        <f t="shared" si="431"/>
        <v>0</v>
      </c>
      <c r="CO744" s="372">
        <f t="shared" si="432"/>
        <v>0</v>
      </c>
      <c r="CP744" s="370">
        <f t="shared" si="433"/>
        <v>0</v>
      </c>
      <c r="CQ744" s="371">
        <f t="shared" si="434"/>
        <v>0</v>
      </c>
      <c r="CR744" s="372">
        <f t="shared" si="435"/>
        <v>0</v>
      </c>
      <c r="CS744" s="370">
        <f t="shared" si="436"/>
        <v>0</v>
      </c>
      <c r="CT744" s="371">
        <f t="shared" si="437"/>
        <v>0</v>
      </c>
      <c r="CU744" s="372">
        <f t="shared" si="438"/>
        <v>0</v>
      </c>
      <c r="CV744" s="370">
        <f t="shared" si="439"/>
        <v>0</v>
      </c>
      <c r="CW744" s="371">
        <f t="shared" si="440"/>
        <v>0</v>
      </c>
      <c r="CX744" s="372">
        <f t="shared" si="441"/>
        <v>0</v>
      </c>
      <c r="CY744" s="370">
        <f t="shared" si="442"/>
        <v>0</v>
      </c>
      <c r="CZ744" s="371">
        <f t="shared" si="443"/>
        <v>0</v>
      </c>
      <c r="DA744" s="372">
        <f t="shared" si="444"/>
        <v>0</v>
      </c>
      <c r="DB744" s="293">
        <f t="shared" si="451"/>
        <v>0</v>
      </c>
      <c r="DC744" s="283" t="str">
        <f>IF(DB744=0,"",
IF(SUM($DB$651:DB744)=1,DD744,
IF($DB$771&gt;SUM($DB$651:DB744),_xlfn.CONCAT(", ",DD744),
IF($DB$771=SUM($DB$651:DB744),_xlfn.CONCAT(" y ",DD744)))))</f>
        <v/>
      </c>
      <c r="DD744" s="52" t="s">
        <v>5307</v>
      </c>
    </row>
    <row r="745" spans="1:108" ht="15" customHeight="1">
      <c r="A745" s="30"/>
      <c r="B745" s="31"/>
      <c r="C745" s="37" t="s">
        <v>5308</v>
      </c>
      <c r="D745" s="800" t="str">
        <f>IF(CNGE_2026_M1_Secc1_Sub1!$D135="","",CNGE_2026_M1_Secc1_Sub1!$D135)</f>
        <v/>
      </c>
      <c r="E745" s="723"/>
      <c r="F745" s="723"/>
      <c r="G745" s="723"/>
      <c r="H745" s="723"/>
      <c r="I745" s="724"/>
      <c r="J745" s="638"/>
      <c r="K745" s="638"/>
      <c r="L745" s="638"/>
      <c r="M745" s="638"/>
      <c r="N745" s="638"/>
      <c r="O745" s="638"/>
      <c r="P745" s="638"/>
      <c r="Q745" s="638"/>
      <c r="R745" s="638"/>
      <c r="S745" s="638"/>
      <c r="T745" s="638"/>
      <c r="U745" s="638"/>
      <c r="V745" s="638"/>
      <c r="W745" s="638"/>
      <c r="X745" s="638"/>
      <c r="Y745" s="638"/>
      <c r="Z745" s="638"/>
      <c r="AA745" s="638"/>
      <c r="AB745" s="638"/>
      <c r="AC745" s="638"/>
      <c r="AD745" s="638"/>
      <c r="AI745">
        <f t="shared" si="386"/>
        <v>0</v>
      </c>
      <c r="AJ745">
        <f t="shared" si="387"/>
        <v>0</v>
      </c>
      <c r="AK745">
        <f t="shared" si="388"/>
        <v>0</v>
      </c>
      <c r="AL745">
        <f t="shared" si="389"/>
        <v>0</v>
      </c>
      <c r="AM745">
        <f t="shared" si="390"/>
        <v>0</v>
      </c>
      <c r="AN745">
        <f t="shared" si="391"/>
        <v>0</v>
      </c>
      <c r="AO745">
        <f t="shared" si="392"/>
        <v>0</v>
      </c>
      <c r="AP745">
        <f t="shared" si="393"/>
        <v>0</v>
      </c>
      <c r="AQ745">
        <f t="shared" si="394"/>
        <v>0</v>
      </c>
      <c r="AR745">
        <f t="shared" si="395"/>
        <v>0</v>
      </c>
      <c r="AS745">
        <f t="shared" si="396"/>
        <v>0</v>
      </c>
      <c r="AT745">
        <f t="shared" si="397"/>
        <v>0</v>
      </c>
      <c r="AU745">
        <f t="shared" si="398"/>
        <v>0</v>
      </c>
      <c r="AV745">
        <f t="shared" si="399"/>
        <v>0</v>
      </c>
      <c r="AW745">
        <f t="shared" si="400"/>
        <v>0</v>
      </c>
      <c r="AX745">
        <f t="shared" si="401"/>
        <v>0</v>
      </c>
      <c r="AY745">
        <f t="shared" si="402"/>
        <v>0</v>
      </c>
      <c r="AZ745">
        <f t="shared" si="403"/>
        <v>0</v>
      </c>
      <c r="BA745">
        <f t="shared" si="404"/>
        <v>0</v>
      </c>
      <c r="BB745">
        <f t="shared" si="405"/>
        <v>0</v>
      </c>
      <c r="BC745">
        <f t="shared" si="406"/>
        <v>0</v>
      </c>
      <c r="BD745">
        <f t="shared" si="407"/>
        <v>0</v>
      </c>
      <c r="BE745">
        <f t="shared" si="408"/>
        <v>0</v>
      </c>
      <c r="BF745">
        <f t="shared" si="409"/>
        <v>0</v>
      </c>
      <c r="BG745">
        <f t="shared" si="410"/>
        <v>0</v>
      </c>
      <c r="BH745">
        <f t="shared" si="411"/>
        <v>0</v>
      </c>
      <c r="BI745">
        <f t="shared" si="412"/>
        <v>0</v>
      </c>
      <c r="BJ745">
        <f t="shared" si="413"/>
        <v>0</v>
      </c>
      <c r="BK745" s="356">
        <f t="shared" si="414"/>
        <v>0</v>
      </c>
      <c r="BL745" s="357">
        <f t="shared" si="415"/>
        <v>0</v>
      </c>
      <c r="BM745" s="358">
        <f t="shared" si="416"/>
        <v>0</v>
      </c>
      <c r="BN745" s="359">
        <f t="shared" si="445"/>
        <v>0</v>
      </c>
      <c r="BO745" s="356">
        <f t="shared" si="417"/>
        <v>0</v>
      </c>
      <c r="BP745" s="357">
        <f t="shared" si="418"/>
        <v>0</v>
      </c>
      <c r="BQ745" s="358">
        <f t="shared" si="419"/>
        <v>0</v>
      </c>
      <c r="BR745" s="359">
        <f t="shared" si="446"/>
        <v>0</v>
      </c>
      <c r="BS745" s="356">
        <f t="shared" si="420"/>
        <v>0</v>
      </c>
      <c r="BT745" s="357">
        <f t="shared" si="421"/>
        <v>0</v>
      </c>
      <c r="BU745" s="358">
        <f t="shared" si="422"/>
        <v>0</v>
      </c>
      <c r="BV745" s="359">
        <f t="shared" si="447"/>
        <v>0</v>
      </c>
      <c r="BW745" s="293">
        <f t="shared" si="423"/>
        <v>0</v>
      </c>
      <c r="BX745" s="352" t="str">
        <f>IF(BW745=0,"",
IF(SUM($BW$651:BW745)=1,BY745,
IF($BW$771&gt;SUM($BW$651:BW745),_xlfn.CONCAT(", ",BY745),
IF($BW$771=SUM($BW$651:BW745),_xlfn.CONCAT(" y ",BY745)))))</f>
        <v/>
      </c>
      <c r="BY745" s="120" t="s">
        <v>5309</v>
      </c>
      <c r="BZ745" s="290">
        <f t="shared" si="424"/>
        <v>0</v>
      </c>
      <c r="CA745" s="293">
        <f t="shared" si="448"/>
        <v>0</v>
      </c>
      <c r="CB745" s="283" t="str">
        <f>IF(CA745=0,"",
IF(SUM($CA$651:CA745)=1,CC745,
IF($CA$771&gt;SUM($CA$651:CA745),_xlfn.CONCAT(", ",CC745),
IF($CA$771=SUM($CA$651:CA745),_xlfn.CONCAT(" y ",CC745)))))</f>
        <v/>
      </c>
      <c r="CC745" s="120" t="s">
        <v>5309</v>
      </c>
      <c r="CD745" s="365">
        <f t="shared" si="449"/>
        <v>0</v>
      </c>
      <c r="CE745" s="366">
        <f t="shared" si="425"/>
        <v>0</v>
      </c>
      <c r="CF745" s="365">
        <f t="shared" si="426"/>
        <v>0</v>
      </c>
      <c r="CG745" s="282">
        <f t="shared" si="450"/>
        <v>0</v>
      </c>
      <c r="CH745" s="283" t="str">
        <f>IF(CG745=0,"",
IF(SUM($CG$651:CG745)=1,CI745,
IF($CG$771&gt;SUM($CG$651:CG745),_xlfn.CONCAT(", ",CI745),
IF($CG$771=SUM($CG$651:CG745),_xlfn.CONCAT(" y ",CI745)))))</f>
        <v/>
      </c>
      <c r="CI745" s="120" t="s">
        <v>5309</v>
      </c>
      <c r="CJ745" s="370">
        <f t="shared" si="427"/>
        <v>0</v>
      </c>
      <c r="CK745" s="371">
        <f t="shared" si="428"/>
        <v>0</v>
      </c>
      <c r="CL745" s="372">
        <f t="shared" si="429"/>
        <v>0</v>
      </c>
      <c r="CM745" s="370">
        <f t="shared" si="430"/>
        <v>0</v>
      </c>
      <c r="CN745" s="371">
        <f t="shared" si="431"/>
        <v>0</v>
      </c>
      <c r="CO745" s="372">
        <f t="shared" si="432"/>
        <v>0</v>
      </c>
      <c r="CP745" s="370">
        <f t="shared" si="433"/>
        <v>0</v>
      </c>
      <c r="CQ745" s="371">
        <f t="shared" si="434"/>
        <v>0</v>
      </c>
      <c r="CR745" s="372">
        <f t="shared" si="435"/>
        <v>0</v>
      </c>
      <c r="CS745" s="370">
        <f t="shared" si="436"/>
        <v>0</v>
      </c>
      <c r="CT745" s="371">
        <f t="shared" si="437"/>
        <v>0</v>
      </c>
      <c r="CU745" s="372">
        <f t="shared" si="438"/>
        <v>0</v>
      </c>
      <c r="CV745" s="370">
        <f t="shared" si="439"/>
        <v>0</v>
      </c>
      <c r="CW745" s="371">
        <f t="shared" si="440"/>
        <v>0</v>
      </c>
      <c r="CX745" s="372">
        <f t="shared" si="441"/>
        <v>0</v>
      </c>
      <c r="CY745" s="370">
        <f t="shared" si="442"/>
        <v>0</v>
      </c>
      <c r="CZ745" s="371">
        <f t="shared" si="443"/>
        <v>0</v>
      </c>
      <c r="DA745" s="372">
        <f t="shared" si="444"/>
        <v>0</v>
      </c>
      <c r="DB745" s="293">
        <f t="shared" si="451"/>
        <v>0</v>
      </c>
      <c r="DC745" s="283" t="str">
        <f>IF(DB745=0,"",
IF(SUM($DB$651:DB745)=1,DD745,
IF($DB$771&gt;SUM($DB$651:DB745),_xlfn.CONCAT(", ",DD745),
IF($DB$771=SUM($DB$651:DB745),_xlfn.CONCAT(" y ",DD745)))))</f>
        <v/>
      </c>
      <c r="DD745" s="52" t="s">
        <v>5309</v>
      </c>
    </row>
    <row r="746" spans="1:108" ht="15" customHeight="1">
      <c r="A746" s="30"/>
      <c r="B746" s="31"/>
      <c r="C746" s="37" t="s">
        <v>5310</v>
      </c>
      <c r="D746" s="800" t="str">
        <f>IF(CNGE_2026_M1_Secc1_Sub1!$D136="","",CNGE_2026_M1_Secc1_Sub1!$D136)</f>
        <v/>
      </c>
      <c r="E746" s="723"/>
      <c r="F746" s="723"/>
      <c r="G746" s="723"/>
      <c r="H746" s="723"/>
      <c r="I746" s="724"/>
      <c r="J746" s="638"/>
      <c r="K746" s="638"/>
      <c r="L746" s="638"/>
      <c r="M746" s="638"/>
      <c r="N746" s="638"/>
      <c r="O746" s="638"/>
      <c r="P746" s="638"/>
      <c r="Q746" s="638"/>
      <c r="R746" s="638"/>
      <c r="S746" s="638"/>
      <c r="T746" s="638"/>
      <c r="U746" s="638"/>
      <c r="V746" s="638"/>
      <c r="W746" s="638"/>
      <c r="X746" s="638"/>
      <c r="Y746" s="638"/>
      <c r="Z746" s="638"/>
      <c r="AA746" s="638"/>
      <c r="AB746" s="638"/>
      <c r="AC746" s="638"/>
      <c r="AD746" s="638"/>
      <c r="AI746">
        <f t="shared" si="386"/>
        <v>0</v>
      </c>
      <c r="AJ746">
        <f t="shared" si="387"/>
        <v>0</v>
      </c>
      <c r="AK746">
        <f t="shared" si="388"/>
        <v>0</v>
      </c>
      <c r="AL746">
        <f t="shared" si="389"/>
        <v>0</v>
      </c>
      <c r="AM746">
        <f t="shared" si="390"/>
        <v>0</v>
      </c>
      <c r="AN746">
        <f t="shared" si="391"/>
        <v>0</v>
      </c>
      <c r="AO746">
        <f t="shared" si="392"/>
        <v>0</v>
      </c>
      <c r="AP746">
        <f t="shared" si="393"/>
        <v>0</v>
      </c>
      <c r="AQ746">
        <f t="shared" si="394"/>
        <v>0</v>
      </c>
      <c r="AR746">
        <f t="shared" si="395"/>
        <v>0</v>
      </c>
      <c r="AS746">
        <f t="shared" si="396"/>
        <v>0</v>
      </c>
      <c r="AT746">
        <f t="shared" si="397"/>
        <v>0</v>
      </c>
      <c r="AU746">
        <f t="shared" si="398"/>
        <v>0</v>
      </c>
      <c r="AV746">
        <f t="shared" si="399"/>
        <v>0</v>
      </c>
      <c r="AW746">
        <f t="shared" si="400"/>
        <v>0</v>
      </c>
      <c r="AX746">
        <f t="shared" si="401"/>
        <v>0</v>
      </c>
      <c r="AY746">
        <f t="shared" si="402"/>
        <v>0</v>
      </c>
      <c r="AZ746">
        <f t="shared" si="403"/>
        <v>0</v>
      </c>
      <c r="BA746">
        <f t="shared" si="404"/>
        <v>0</v>
      </c>
      <c r="BB746">
        <f t="shared" si="405"/>
        <v>0</v>
      </c>
      <c r="BC746">
        <f t="shared" si="406"/>
        <v>0</v>
      </c>
      <c r="BD746">
        <f t="shared" si="407"/>
        <v>0</v>
      </c>
      <c r="BE746">
        <f t="shared" si="408"/>
        <v>0</v>
      </c>
      <c r="BF746">
        <f t="shared" si="409"/>
        <v>0</v>
      </c>
      <c r="BG746">
        <f t="shared" si="410"/>
        <v>0</v>
      </c>
      <c r="BH746">
        <f t="shared" si="411"/>
        <v>0</v>
      </c>
      <c r="BI746">
        <f t="shared" si="412"/>
        <v>0</v>
      </c>
      <c r="BJ746">
        <f t="shared" si="413"/>
        <v>0</v>
      </c>
      <c r="BK746" s="356">
        <f t="shared" si="414"/>
        <v>0</v>
      </c>
      <c r="BL746" s="357">
        <f t="shared" si="415"/>
        <v>0</v>
      </c>
      <c r="BM746" s="358">
        <f t="shared" si="416"/>
        <v>0</v>
      </c>
      <c r="BN746" s="359">
        <f t="shared" si="445"/>
        <v>0</v>
      </c>
      <c r="BO746" s="356">
        <f t="shared" si="417"/>
        <v>0</v>
      </c>
      <c r="BP746" s="357">
        <f t="shared" si="418"/>
        <v>0</v>
      </c>
      <c r="BQ746" s="358">
        <f t="shared" si="419"/>
        <v>0</v>
      </c>
      <c r="BR746" s="359">
        <f t="shared" si="446"/>
        <v>0</v>
      </c>
      <c r="BS746" s="356">
        <f t="shared" si="420"/>
        <v>0</v>
      </c>
      <c r="BT746" s="357">
        <f t="shared" si="421"/>
        <v>0</v>
      </c>
      <c r="BU746" s="358">
        <f t="shared" si="422"/>
        <v>0</v>
      </c>
      <c r="BV746" s="359">
        <f t="shared" si="447"/>
        <v>0</v>
      </c>
      <c r="BW746" s="293">
        <f t="shared" si="423"/>
        <v>0</v>
      </c>
      <c r="BX746" s="352" t="str">
        <f>IF(BW746=0,"",
IF(SUM($BW$651:BW746)=1,BY746,
IF($BW$771&gt;SUM($BW$651:BW746),_xlfn.CONCAT(", ",BY746),
IF($BW$771=SUM($BW$651:BW746),_xlfn.CONCAT(" y ",BY746)))))</f>
        <v/>
      </c>
      <c r="BY746" s="120" t="s">
        <v>5311</v>
      </c>
      <c r="BZ746" s="290">
        <f t="shared" si="424"/>
        <v>0</v>
      </c>
      <c r="CA746" s="293">
        <f t="shared" si="448"/>
        <v>0</v>
      </c>
      <c r="CB746" s="283" t="str">
        <f>IF(CA746=0,"",
IF(SUM($CA$651:CA746)=1,CC746,
IF($CA$771&gt;SUM($CA$651:CA746),_xlfn.CONCAT(", ",CC746),
IF($CA$771=SUM($CA$651:CA746),_xlfn.CONCAT(" y ",CC746)))))</f>
        <v/>
      </c>
      <c r="CC746" s="120" t="s">
        <v>5311</v>
      </c>
      <c r="CD746" s="365">
        <f t="shared" si="449"/>
        <v>0</v>
      </c>
      <c r="CE746" s="366">
        <f t="shared" si="425"/>
        <v>0</v>
      </c>
      <c r="CF746" s="365">
        <f t="shared" si="426"/>
        <v>0</v>
      </c>
      <c r="CG746" s="282">
        <f t="shared" si="450"/>
        <v>0</v>
      </c>
      <c r="CH746" s="283" t="str">
        <f>IF(CG746=0,"",
IF(SUM($CG$651:CG746)=1,CI746,
IF($CG$771&gt;SUM($CG$651:CG746),_xlfn.CONCAT(", ",CI746),
IF($CG$771=SUM($CG$651:CG746),_xlfn.CONCAT(" y ",CI746)))))</f>
        <v/>
      </c>
      <c r="CI746" s="120" t="s">
        <v>5311</v>
      </c>
      <c r="CJ746" s="370">
        <f t="shared" si="427"/>
        <v>0</v>
      </c>
      <c r="CK746" s="371">
        <f t="shared" si="428"/>
        <v>0</v>
      </c>
      <c r="CL746" s="372">
        <f t="shared" si="429"/>
        <v>0</v>
      </c>
      <c r="CM746" s="370">
        <f t="shared" si="430"/>
        <v>0</v>
      </c>
      <c r="CN746" s="371">
        <f t="shared" si="431"/>
        <v>0</v>
      </c>
      <c r="CO746" s="372">
        <f t="shared" si="432"/>
        <v>0</v>
      </c>
      <c r="CP746" s="370">
        <f t="shared" si="433"/>
        <v>0</v>
      </c>
      <c r="CQ746" s="371">
        <f t="shared" si="434"/>
        <v>0</v>
      </c>
      <c r="CR746" s="372">
        <f t="shared" si="435"/>
        <v>0</v>
      </c>
      <c r="CS746" s="370">
        <f t="shared" si="436"/>
        <v>0</v>
      </c>
      <c r="CT746" s="371">
        <f t="shared" si="437"/>
        <v>0</v>
      </c>
      <c r="CU746" s="372">
        <f t="shared" si="438"/>
        <v>0</v>
      </c>
      <c r="CV746" s="370">
        <f t="shared" si="439"/>
        <v>0</v>
      </c>
      <c r="CW746" s="371">
        <f t="shared" si="440"/>
        <v>0</v>
      </c>
      <c r="CX746" s="372">
        <f t="shared" si="441"/>
        <v>0</v>
      </c>
      <c r="CY746" s="370">
        <f t="shared" si="442"/>
        <v>0</v>
      </c>
      <c r="CZ746" s="371">
        <f t="shared" si="443"/>
        <v>0</v>
      </c>
      <c r="DA746" s="372">
        <f t="shared" si="444"/>
        <v>0</v>
      </c>
      <c r="DB746" s="293">
        <f t="shared" si="451"/>
        <v>0</v>
      </c>
      <c r="DC746" s="283" t="str">
        <f>IF(DB746=0,"",
IF(SUM($DB$651:DB746)=1,DD746,
IF($DB$771&gt;SUM($DB$651:DB746),_xlfn.CONCAT(", ",DD746),
IF($DB$771=SUM($DB$651:DB746),_xlfn.CONCAT(" y ",DD746)))))</f>
        <v/>
      </c>
      <c r="DD746" s="52" t="s">
        <v>5311</v>
      </c>
    </row>
    <row r="747" spans="1:108" ht="15" customHeight="1">
      <c r="A747" s="30"/>
      <c r="B747" s="31"/>
      <c r="C747" s="37" t="s">
        <v>5312</v>
      </c>
      <c r="D747" s="800" t="str">
        <f>IF(CNGE_2026_M1_Secc1_Sub1!$D137="","",CNGE_2026_M1_Secc1_Sub1!$D137)</f>
        <v/>
      </c>
      <c r="E747" s="723"/>
      <c r="F747" s="723"/>
      <c r="G747" s="723"/>
      <c r="H747" s="723"/>
      <c r="I747" s="724"/>
      <c r="J747" s="638"/>
      <c r="K747" s="638"/>
      <c r="L747" s="638"/>
      <c r="M747" s="638"/>
      <c r="N747" s="638"/>
      <c r="O747" s="638"/>
      <c r="P747" s="638"/>
      <c r="Q747" s="638"/>
      <c r="R747" s="638"/>
      <c r="S747" s="638"/>
      <c r="T747" s="638"/>
      <c r="U747" s="638"/>
      <c r="V747" s="638"/>
      <c r="W747" s="638"/>
      <c r="X747" s="638"/>
      <c r="Y747" s="638"/>
      <c r="Z747" s="638"/>
      <c r="AA747" s="638"/>
      <c r="AB747" s="638"/>
      <c r="AC747" s="638"/>
      <c r="AD747" s="638"/>
      <c r="AI747">
        <f t="shared" ref="AI747:AI770" si="452">J747</f>
        <v>0</v>
      </c>
      <c r="AJ747">
        <f t="shared" ref="AJ747:AJ770" si="453">COUNTIF(K747:L747,"NS")</f>
        <v>0</v>
      </c>
      <c r="AK747">
        <f t="shared" ref="AK747:AK770" si="454">SUM(K747:L747)</f>
        <v>0</v>
      </c>
      <c r="AL747">
        <f t="shared" ref="AL747:AL770" si="455">IF(COUNTIF(J747:L747,"NA")=3,0,IF(OR(AND(AI747=0,AJ747&gt;0),AND(AI747="NS",AK747&gt;0), AND(AI747="NS", AJ747=0,AK747=0)), 1, IF(OR(AND(AI747&gt;0,AJ747&gt;1,AI747&gt;AK747), AND(AI747="NS",AJ747=2), AND(AI747="NS",AK747=0,AJ747&gt;0),AI747=AK747), 0, 1)))</f>
        <v>0</v>
      </c>
      <c r="AM747">
        <f t="shared" ref="AM747:AM770" si="456">M747</f>
        <v>0</v>
      </c>
      <c r="AN747">
        <f t="shared" ref="AN747:AN770" si="457">COUNTIF(N747:O747,"NS")</f>
        <v>0</v>
      </c>
      <c r="AO747">
        <f t="shared" ref="AO747:AO770" si="458">SUM(N747:O747)</f>
        <v>0</v>
      </c>
      <c r="AP747">
        <f t="shared" ref="AP747:AP770" si="459">IF(COUNTIF(M747:O747,"NA")=3,0,IF(OR(AND(AM747=0,AN747&gt;0),AND(AM747="NS",AO747&gt;0), AND(AM747="NS", AN747=0,AO747=0)), 1, IF(OR(AND(AM747&gt;0,AN747&gt;1,AM747&gt;AO747), AND(AM747="NS",AN747=2), AND(AM747="NS",AO747=0,AN747&gt;0),AM747=AO747), 0, 1)))</f>
        <v>0</v>
      </c>
      <c r="AQ747">
        <f t="shared" ref="AQ747:AQ770" si="460">P747</f>
        <v>0</v>
      </c>
      <c r="AR747">
        <f t="shared" ref="AR747:AR770" si="461">COUNTIF(Q747:R747,"NS")</f>
        <v>0</v>
      </c>
      <c r="AS747">
        <f t="shared" ref="AS747:AS770" si="462">SUM(Q747:R747)</f>
        <v>0</v>
      </c>
      <c r="AT747">
        <f t="shared" ref="AT747:AT770" si="463">IF(COUNTIF(P747:R747,"NA")=3,0,IF(OR(AND(AQ747=0,AR747&gt;0),AND(AQ747="NS",AS747&gt;0), AND(AQ747="NS", AR747=0,AS747=0)), 1, IF(OR(AND(AQ747&gt;0,AR747&gt;1,AQ747&gt;AS747), AND(AQ747="NS",AR747=2), AND(AQ747="NS",AS747=0,AR747&gt;0),AQ747=AS747), 0, 1)))</f>
        <v>0</v>
      </c>
      <c r="AU747">
        <f t="shared" ref="AU747:AU770" si="464">S747</f>
        <v>0</v>
      </c>
      <c r="AV747">
        <f t="shared" ref="AV747:AV770" si="465">COUNTIF(T747:U747,"NS")</f>
        <v>0</v>
      </c>
      <c r="AW747">
        <f t="shared" ref="AW747:AW770" si="466">SUM(T747:U747)</f>
        <v>0</v>
      </c>
      <c r="AX747">
        <f t="shared" ref="AX747:AX770" si="467">IF(COUNTIF(S747:U747,"NA")=3,0,IF(OR(AND(AU747=0,AV747&gt;0),AND(AU747="NS",AW747&gt;0), AND(AU747="NS", AV747=0,AW747=0)), 1, IF(OR(AND(AU747&gt;0,AV747&gt;1,AU747&gt;AW747), AND(AU747="NS",AV747=2), AND(AU747="NS",AW747=0,AV747&gt;0),AU747=AW747), 0, 1)))</f>
        <v>0</v>
      </c>
      <c r="AY747">
        <f t="shared" ref="AY747:AY770" si="468">V747</f>
        <v>0</v>
      </c>
      <c r="AZ747">
        <f t="shared" ref="AZ747:AZ770" si="469">COUNTIF(W747:X747,"NS")</f>
        <v>0</v>
      </c>
      <c r="BA747">
        <f t="shared" ref="BA747:BA770" si="470">SUM(W747:X747)</f>
        <v>0</v>
      </c>
      <c r="BB747">
        <f t="shared" ref="BB747:BB770" si="471">IF(COUNTIF(V747:X747,"NA")=3,0,IF(OR(AND(AY747=0,AZ747&gt;0),AND(AY747="NS",BA747&gt;0), AND(AY747="NS", AZ747=0,BA747=0)), 1, IF(OR(AND(AY747&gt;0,AZ747&gt;1,AY747&gt;BA747), AND(AY747="NS",AZ747=2), AND(AY747="NS",BA747=0,AZ747&gt;0),AY747=BA747), 0, 1)))</f>
        <v>0</v>
      </c>
      <c r="BC747">
        <f t="shared" ref="BC747:BC770" si="472">Y747</f>
        <v>0</v>
      </c>
      <c r="BD747">
        <f t="shared" ref="BD747:BD770" si="473">COUNTIF(Z747:AA747,"NS")</f>
        <v>0</v>
      </c>
      <c r="BE747">
        <f t="shared" ref="BE747:BE770" si="474">SUM(Z747:AA747)</f>
        <v>0</v>
      </c>
      <c r="BF747">
        <f t="shared" ref="BF747:BF770" si="475">IF(COUNTIF(Y747:AA747,"NA")=3,0,IF(OR(AND(BC747=0,BD747&gt;0),AND(BC747="NS",BE747&gt;0), AND(BC747="NS", BD747=0,BE747=0)), 1, IF(OR(AND(BC747&gt;0,BD747&gt;1,BC747&gt;BE747), AND(BC747="NS",BD747=2), AND(BC747="NS",BE747=0,BD747&gt;0),BC747=BE747), 0, 1)))</f>
        <v>0</v>
      </c>
      <c r="BG747">
        <f t="shared" ref="BG747:BG770" si="476">AB747</f>
        <v>0</v>
      </c>
      <c r="BH747">
        <f t="shared" ref="BH747:BH770" si="477">COUNTIF(AC747:AD747,"NS")</f>
        <v>0</v>
      </c>
      <c r="BI747">
        <f t="shared" ref="BI747:BI770" si="478">SUM(AC747:AD747)</f>
        <v>0</v>
      </c>
      <c r="BJ747">
        <f t="shared" ref="BJ747:BJ770" si="479">IF(COUNTIF(AB747:AD747,"NA")=3,0,IF(OR(AND(BG747=0,BH747&gt;0),AND(BG747="NS",BI747&gt;0), AND(BG747="NS", BH747=0,BI747=0)), 1, IF(OR(AND(BG747&gt;0,BH747&gt;1,BG747&gt;BI747), AND(BG747="NS",BH747=2), AND(BG747="NS",BI747=0,BH747&gt;0),BG747=BI747), 0, 1)))</f>
        <v>0</v>
      </c>
      <c r="BK747" s="356">
        <f t="shared" ref="BK747:BK770" si="480">J747</f>
        <v>0</v>
      </c>
      <c r="BL747" s="357">
        <f t="shared" ref="BL747:BL770" si="481">COUNTIF(M747,"NS")+COUNTIF(P747,"NS") + COUNTIF(S747,"NS")+ COUNTIF(V747,"NS")+ COUNTIF(Y747,"NS")+ COUNTIF(AB747,"NS")</f>
        <v>0</v>
      </c>
      <c r="BM747" s="358">
        <f t="shared" ref="BM747:BM770" si="482">SUM(M747,P747,S747,V747,Y747,AB747)</f>
        <v>0</v>
      </c>
      <c r="BN747" s="359">
        <f t="shared" si="445"/>
        <v>0</v>
      </c>
      <c r="BO747" s="356">
        <f t="shared" ref="BO747:BO770" si="483">K747</f>
        <v>0</v>
      </c>
      <c r="BP747" s="357">
        <f t="shared" ref="BP747:BP770" si="484">COUNTIF(N747,"NS")+COUNTIF(Q747,"NS") + COUNTIF(T747,"NS")+ COUNTIF(W747,"NS")+ COUNTIF(Z747,"NS")+ COUNTIF(AC747,"NS")</f>
        <v>0</v>
      </c>
      <c r="BQ747" s="358">
        <f t="shared" ref="BQ747:BQ770" si="485">SUM(N747,Q747,T747,W747,Z747,AC747)</f>
        <v>0</v>
      </c>
      <c r="BR747" s="359">
        <f t="shared" si="446"/>
        <v>0</v>
      </c>
      <c r="BS747" s="356">
        <f t="shared" ref="BS747:BS770" si="486">L747</f>
        <v>0</v>
      </c>
      <c r="BT747" s="357">
        <f t="shared" ref="BT747:BT770" si="487">COUNTIF(O747,"NS")+COUNTIF(R747,"NS") + COUNTIF(U747,"NS")+ COUNTIF(X747,"NS")+ COUNTIF(AA747,"NS")+ COUNTIF(AD747,"NS")</f>
        <v>0</v>
      </c>
      <c r="BU747" s="358">
        <f t="shared" ref="BU747:BU770" si="488">SUM(O747,R747,U747,X747,AA747,AD747)</f>
        <v>0</v>
      </c>
      <c r="BV747" s="359">
        <f t="shared" si="447"/>
        <v>0</v>
      </c>
      <c r="BW747" s="293">
        <f t="shared" ref="BW747:BW770" si="489">IF(SUM(AL747,AP747,AT747,AX747,BB747,BF747,BJ747,BN747,BR747,BV747)=0,0,1)</f>
        <v>0</v>
      </c>
      <c r="BX747" s="352" t="str">
        <f>IF(BW747=0,"",
IF(SUM($BW$651:BW747)=1,BY747,
IF($BW$771&gt;SUM($BW$651:BW747),_xlfn.CONCAT(", ",BY747),
IF($BW$771=SUM($BW$651:BW747),_xlfn.CONCAT(" y ",BY747)))))</f>
        <v/>
      </c>
      <c r="BY747" s="120" t="s">
        <v>5313</v>
      </c>
      <c r="BZ747" s="290">
        <f t="shared" ref="BZ747:BZ770" si="490">IF(AND(COUNTBLANK(D747)=1,COUNTA(J747:AD747)=0),0,IF(AND(COUNTBLANK(D747)=0,COUNTA(J747:AD747)=21),0,1))</f>
        <v>0</v>
      </c>
      <c r="CA747" s="293">
        <f t="shared" si="448"/>
        <v>0</v>
      </c>
      <c r="CB747" s="283" t="str">
        <f>IF(CA747=0,"",
IF(SUM($CA$651:CA747)=1,CC747,
IF($CA$771&gt;SUM($CA$651:CA747),_xlfn.CONCAT(", ",CC747),
IF($CA$771=SUM($CA$651:CA747),_xlfn.CONCAT(" y ",CC747)))))</f>
        <v/>
      </c>
      <c r="CC747" s="120" t="s">
        <v>5313</v>
      </c>
      <c r="CD747" s="365">
        <f t="shared" si="449"/>
        <v>0</v>
      </c>
      <c r="CE747" s="366">
        <f t="shared" ref="CE747:CE770" si="491">IF(OR(K747="NS",$S472="NS"),0,IF(AND(K747="NA",$S472="NA"),0,IF(K747&gt;=$S472,0,1)))</f>
        <v>0</v>
      </c>
      <c r="CF747" s="365">
        <f t="shared" ref="CF747:CF770" si="492">IF(OR(L747="NS",$Y472="NS"),0,IF(AND(L747="NA",$Y472="NA"),0,IF(L747&gt;=$Y472,0,1)))</f>
        <v>0</v>
      </c>
      <c r="CG747" s="282">
        <f t="shared" si="450"/>
        <v>0</v>
      </c>
      <c r="CH747" s="283" t="str">
        <f>IF(CG747=0,"",
IF(SUM($CG$651:CG747)=1,CI747,
IF($CG$771&gt;SUM($CG$651:CG747),_xlfn.CONCAT(", ",CI747),
IF($CG$771=SUM($CG$651:CG747),_xlfn.CONCAT(" y ",CI747)))))</f>
        <v/>
      </c>
      <c r="CI747" s="120" t="s">
        <v>5313</v>
      </c>
      <c r="CJ747" s="370">
        <f t="shared" ref="CJ747:CJ770" si="493">IF(OR(M747="NS",$M472="NS"),0,IF(AND(M747="NA",$M472="NA"),0,IF(M747&lt;=$M472,0,1)))</f>
        <v>0</v>
      </c>
      <c r="CK747" s="371">
        <f t="shared" ref="CK747:CK770" si="494">IF(OR(N747="NS",$S472="NS"),0,IF(AND(N747="NA",$S472="NA"),0,IF(N747&lt;=$S472,0,1)))</f>
        <v>0</v>
      </c>
      <c r="CL747" s="372">
        <f t="shared" ref="CL747:CL770" si="495">IF(OR(O747="NS",$Y472="NS"),0,IF(AND(O747="NA",$Y472="NA"),0,IF(O747&lt;=$Y472,0,1)))</f>
        <v>0</v>
      </c>
      <c r="CM747" s="370">
        <f t="shared" ref="CM747:CM770" si="496">IF(OR(P747="NS",$M472="NS"),0,IF(AND(P747="NA",$M472="NA"),0,IF(P747&lt;=$M472,0,1)))</f>
        <v>0</v>
      </c>
      <c r="CN747" s="371">
        <f t="shared" ref="CN747:CN770" si="497">IF(OR(Q747="NS",$S472="NS"),0,IF(AND(Q747="NA",$S472="NA"),0,IF(Q747&lt;=$S472,0,1)))</f>
        <v>0</v>
      </c>
      <c r="CO747" s="372">
        <f t="shared" ref="CO747:CO770" si="498">IF(OR(R747="NS",$Y472="NS"),0,IF(AND(R747="NA",$Y472="NA"),0,IF(R747&lt;=$Y472,0,1)))</f>
        <v>0</v>
      </c>
      <c r="CP747" s="370">
        <f t="shared" ref="CP747:CP770" si="499">IF(OR(S747="NS",$M472="NS"),0,IF(AND(S747="NA",$M472="NA"),0,IF(S747&lt;=$M472,0,1)))</f>
        <v>0</v>
      </c>
      <c r="CQ747" s="371">
        <f t="shared" ref="CQ747:CQ770" si="500">IF(OR(T747="NS",$S472="NS"),0,IF(AND(T747="NA",$S472="NA"),0,IF(T747&lt;=$S472,0,1)))</f>
        <v>0</v>
      </c>
      <c r="CR747" s="372">
        <f t="shared" ref="CR747:CR770" si="501">IF(OR(U747="NS",$Y472="NS"),0,IF(AND(U747="NA",$Y472="NA"),0,IF(U747&lt;=$Y472,0,1)))</f>
        <v>0</v>
      </c>
      <c r="CS747" s="370">
        <f t="shared" ref="CS747:CS770" si="502">IF(OR(V747="NS",$M472="NS"),0,IF(AND(V747="NA",$M472="NA"),0,IF(V747&lt;=$M472,0,1)))</f>
        <v>0</v>
      </c>
      <c r="CT747" s="371">
        <f t="shared" ref="CT747:CT770" si="503">IF(OR(W747="NS",$S472="NS"),0,IF(AND(W747="NA",$S472="NA"),0,IF(W747&lt;=$S472,0,1)))</f>
        <v>0</v>
      </c>
      <c r="CU747" s="372">
        <f t="shared" ref="CU747:CU770" si="504">IF(OR(X747="NS",$Y472="NS"),0,IF(AND(X747="NA",$Y472="NA"),0,IF(X747&lt;=$Y472,0,1)))</f>
        <v>0</v>
      </c>
      <c r="CV747" s="370">
        <f t="shared" ref="CV747:CV770" si="505">IF(OR(Y747="NS",$M472="NS"),0,IF(AND(Y747="NA",$M472="NA"),0,IF(Y747&lt;=$M472,0,1)))</f>
        <v>0</v>
      </c>
      <c r="CW747" s="371">
        <f t="shared" ref="CW747:CW770" si="506">IF(OR(Z747="NS",$S472="NS"),0,IF(AND(Z747="NA",$S472="NA"),0,IF(Z747&lt;=$S472,0,1)))</f>
        <v>0</v>
      </c>
      <c r="CX747" s="372">
        <f t="shared" ref="CX747:CX770" si="507">IF(OR(AA747="NS",$Y472="NS"),0,IF(AND(AA747="NA",$Y472="NA"),0,IF(AA747&lt;=$Y472,0,1)))</f>
        <v>0</v>
      </c>
      <c r="CY747" s="370">
        <f t="shared" ref="CY747:CY770" si="508">IF(OR(AB747="NS",$M472="NS"),0,IF(AND(AB747="NA",$M472="NA"),0,IF(AB747&lt;=$M472,0,1)))</f>
        <v>0</v>
      </c>
      <c r="CZ747" s="371">
        <f t="shared" ref="CZ747:CZ770" si="509">IF(OR(AC747="NS",$S472="NS"),0,IF(AND(AC747="NA",$S472="NA"),0,IF(AC747&lt;=$S472,0,1)))</f>
        <v>0</v>
      </c>
      <c r="DA747" s="372">
        <f t="shared" ref="DA747:DA770" si="510">IF(OR(AD747="NS",$Y472="NS"),0,IF(AND(AD747="NA",$Y472="NA"),0,IF(AD747&lt;=$Y472,0,1)))</f>
        <v>0</v>
      </c>
      <c r="DB747" s="293">
        <f t="shared" si="451"/>
        <v>0</v>
      </c>
      <c r="DC747" s="283" t="str">
        <f>IF(DB747=0,"",
IF(SUM($DB$651:DB747)=1,DD747,
IF($DB$771&gt;SUM($DB$651:DB747),_xlfn.CONCAT(", ",DD747),
IF($DB$771=SUM($DB$651:DB747),_xlfn.CONCAT(" y ",DD747)))))</f>
        <v/>
      </c>
      <c r="DD747" s="52" t="s">
        <v>5313</v>
      </c>
    </row>
    <row r="748" spans="1:108" ht="15" customHeight="1">
      <c r="A748" s="30"/>
      <c r="B748" s="31"/>
      <c r="C748" s="37" t="s">
        <v>5314</v>
      </c>
      <c r="D748" s="800" t="str">
        <f>IF(CNGE_2026_M1_Secc1_Sub1!$D138="","",CNGE_2026_M1_Secc1_Sub1!$D138)</f>
        <v/>
      </c>
      <c r="E748" s="723"/>
      <c r="F748" s="723"/>
      <c r="G748" s="723"/>
      <c r="H748" s="723"/>
      <c r="I748" s="724"/>
      <c r="J748" s="638"/>
      <c r="K748" s="638"/>
      <c r="L748" s="638"/>
      <c r="M748" s="638"/>
      <c r="N748" s="638"/>
      <c r="O748" s="638"/>
      <c r="P748" s="638"/>
      <c r="Q748" s="638"/>
      <c r="R748" s="638"/>
      <c r="S748" s="638"/>
      <c r="T748" s="638"/>
      <c r="U748" s="638"/>
      <c r="V748" s="638"/>
      <c r="W748" s="638"/>
      <c r="X748" s="638"/>
      <c r="Y748" s="638"/>
      <c r="Z748" s="638"/>
      <c r="AA748" s="638"/>
      <c r="AB748" s="638"/>
      <c r="AC748" s="638"/>
      <c r="AD748" s="638"/>
      <c r="AI748">
        <f t="shared" si="452"/>
        <v>0</v>
      </c>
      <c r="AJ748">
        <f t="shared" si="453"/>
        <v>0</v>
      </c>
      <c r="AK748">
        <f t="shared" si="454"/>
        <v>0</v>
      </c>
      <c r="AL748">
        <f t="shared" si="455"/>
        <v>0</v>
      </c>
      <c r="AM748">
        <f t="shared" si="456"/>
        <v>0</v>
      </c>
      <c r="AN748">
        <f t="shared" si="457"/>
        <v>0</v>
      </c>
      <c r="AO748">
        <f t="shared" si="458"/>
        <v>0</v>
      </c>
      <c r="AP748">
        <f t="shared" si="459"/>
        <v>0</v>
      </c>
      <c r="AQ748">
        <f t="shared" si="460"/>
        <v>0</v>
      </c>
      <c r="AR748">
        <f t="shared" si="461"/>
        <v>0</v>
      </c>
      <c r="AS748">
        <f t="shared" si="462"/>
        <v>0</v>
      </c>
      <c r="AT748">
        <f t="shared" si="463"/>
        <v>0</v>
      </c>
      <c r="AU748">
        <f t="shared" si="464"/>
        <v>0</v>
      </c>
      <c r="AV748">
        <f t="shared" si="465"/>
        <v>0</v>
      </c>
      <c r="AW748">
        <f t="shared" si="466"/>
        <v>0</v>
      </c>
      <c r="AX748">
        <f t="shared" si="467"/>
        <v>0</v>
      </c>
      <c r="AY748">
        <f t="shared" si="468"/>
        <v>0</v>
      </c>
      <c r="AZ748">
        <f t="shared" si="469"/>
        <v>0</v>
      </c>
      <c r="BA748">
        <f t="shared" si="470"/>
        <v>0</v>
      </c>
      <c r="BB748">
        <f t="shared" si="471"/>
        <v>0</v>
      </c>
      <c r="BC748">
        <f t="shared" si="472"/>
        <v>0</v>
      </c>
      <c r="BD748">
        <f t="shared" si="473"/>
        <v>0</v>
      </c>
      <c r="BE748">
        <f t="shared" si="474"/>
        <v>0</v>
      </c>
      <c r="BF748">
        <f t="shared" si="475"/>
        <v>0</v>
      </c>
      <c r="BG748">
        <f t="shared" si="476"/>
        <v>0</v>
      </c>
      <c r="BH748">
        <f t="shared" si="477"/>
        <v>0</v>
      </c>
      <c r="BI748">
        <f t="shared" si="478"/>
        <v>0</v>
      </c>
      <c r="BJ748">
        <f t="shared" si="479"/>
        <v>0</v>
      </c>
      <c r="BK748" s="356">
        <f t="shared" si="480"/>
        <v>0</v>
      </c>
      <c r="BL748" s="357">
        <f t="shared" si="481"/>
        <v>0</v>
      </c>
      <c r="BM748" s="358">
        <f t="shared" si="482"/>
        <v>0</v>
      </c>
      <c r="BN748" s="359">
        <f t="shared" si="445"/>
        <v>0</v>
      </c>
      <c r="BO748" s="356">
        <f t="shared" si="483"/>
        <v>0</v>
      </c>
      <c r="BP748" s="357">
        <f t="shared" si="484"/>
        <v>0</v>
      </c>
      <c r="BQ748" s="358">
        <f t="shared" si="485"/>
        <v>0</v>
      </c>
      <c r="BR748" s="359">
        <f t="shared" si="446"/>
        <v>0</v>
      </c>
      <c r="BS748" s="356">
        <f t="shared" si="486"/>
        <v>0</v>
      </c>
      <c r="BT748" s="357">
        <f t="shared" si="487"/>
        <v>0</v>
      </c>
      <c r="BU748" s="358">
        <f t="shared" si="488"/>
        <v>0</v>
      </c>
      <c r="BV748" s="359">
        <f t="shared" si="447"/>
        <v>0</v>
      </c>
      <c r="BW748" s="293">
        <f t="shared" si="489"/>
        <v>0</v>
      </c>
      <c r="BX748" s="352" t="str">
        <f>IF(BW748=0,"",
IF(SUM($BW$651:BW748)=1,BY748,
IF($BW$771&gt;SUM($BW$651:BW748),_xlfn.CONCAT(", ",BY748),
IF($BW$771=SUM($BW$651:BW748),_xlfn.CONCAT(" y ",BY748)))))</f>
        <v/>
      </c>
      <c r="BY748" s="120" t="s">
        <v>5315</v>
      </c>
      <c r="BZ748" s="290">
        <f t="shared" si="490"/>
        <v>0</v>
      </c>
      <c r="CA748" s="293">
        <f t="shared" si="448"/>
        <v>0</v>
      </c>
      <c r="CB748" s="283" t="str">
        <f>IF(CA748=0,"",
IF(SUM($CA$651:CA748)=1,CC748,
IF($CA$771&gt;SUM($CA$651:CA748),_xlfn.CONCAT(", ",CC748),
IF($CA$771=SUM($CA$651:CA748),_xlfn.CONCAT(" y ",CC748)))))</f>
        <v/>
      </c>
      <c r="CC748" s="120" t="s">
        <v>5315</v>
      </c>
      <c r="CD748" s="365">
        <f t="shared" ref="CD748:CD770" si="511">IF(OR(J748="NS",$M473="NS"),0,IF(AND(J748="NA",$M473="NA"),0,IF(J748&gt;=$M473,0,1)))</f>
        <v>0</v>
      </c>
      <c r="CE748" s="366">
        <f t="shared" si="491"/>
        <v>0</v>
      </c>
      <c r="CF748" s="365">
        <f t="shared" si="492"/>
        <v>0</v>
      </c>
      <c r="CG748" s="282">
        <f t="shared" si="450"/>
        <v>0</v>
      </c>
      <c r="CH748" s="283" t="str">
        <f>IF(CG748=0,"",
IF(SUM($CG$651:CG748)=1,CI748,
IF($CG$771&gt;SUM($CG$651:CG748),_xlfn.CONCAT(", ",CI748),
IF($CG$771=SUM($CG$651:CG748),_xlfn.CONCAT(" y ",CI748)))))</f>
        <v/>
      </c>
      <c r="CI748" s="120" t="s">
        <v>5315</v>
      </c>
      <c r="CJ748" s="370">
        <f t="shared" si="493"/>
        <v>0</v>
      </c>
      <c r="CK748" s="371">
        <f t="shared" si="494"/>
        <v>0</v>
      </c>
      <c r="CL748" s="372">
        <f t="shared" si="495"/>
        <v>0</v>
      </c>
      <c r="CM748" s="370">
        <f t="shared" si="496"/>
        <v>0</v>
      </c>
      <c r="CN748" s="371">
        <f t="shared" si="497"/>
        <v>0</v>
      </c>
      <c r="CO748" s="372">
        <f t="shared" si="498"/>
        <v>0</v>
      </c>
      <c r="CP748" s="370">
        <f t="shared" si="499"/>
        <v>0</v>
      </c>
      <c r="CQ748" s="371">
        <f t="shared" si="500"/>
        <v>0</v>
      </c>
      <c r="CR748" s="372">
        <f t="shared" si="501"/>
        <v>0</v>
      </c>
      <c r="CS748" s="370">
        <f t="shared" si="502"/>
        <v>0</v>
      </c>
      <c r="CT748" s="371">
        <f t="shared" si="503"/>
        <v>0</v>
      </c>
      <c r="CU748" s="372">
        <f t="shared" si="504"/>
        <v>0</v>
      </c>
      <c r="CV748" s="370">
        <f t="shared" si="505"/>
        <v>0</v>
      </c>
      <c r="CW748" s="371">
        <f t="shared" si="506"/>
        <v>0</v>
      </c>
      <c r="CX748" s="372">
        <f t="shared" si="507"/>
        <v>0</v>
      </c>
      <c r="CY748" s="370">
        <f t="shared" si="508"/>
        <v>0</v>
      </c>
      <c r="CZ748" s="371">
        <f t="shared" si="509"/>
        <v>0</v>
      </c>
      <c r="DA748" s="372">
        <f t="shared" si="510"/>
        <v>0</v>
      </c>
      <c r="DB748" s="293">
        <f t="shared" si="451"/>
        <v>0</v>
      </c>
      <c r="DC748" s="283" t="str">
        <f>IF(DB748=0,"",
IF(SUM($DB$651:DB748)=1,DD748,
IF($DB$771&gt;SUM($DB$651:DB748),_xlfn.CONCAT(", ",DD748),
IF($DB$771=SUM($DB$651:DB748),_xlfn.CONCAT(" y ",DD748)))))</f>
        <v/>
      </c>
      <c r="DD748" s="52" t="s">
        <v>5315</v>
      </c>
    </row>
    <row r="749" spans="1:108" ht="15" customHeight="1">
      <c r="A749" s="30"/>
      <c r="B749" s="31"/>
      <c r="C749" s="37" t="s">
        <v>5316</v>
      </c>
      <c r="D749" s="800" t="str">
        <f>IF(CNGE_2026_M1_Secc1_Sub1!$D139="","",CNGE_2026_M1_Secc1_Sub1!$D139)</f>
        <v/>
      </c>
      <c r="E749" s="723"/>
      <c r="F749" s="723"/>
      <c r="G749" s="723"/>
      <c r="H749" s="723"/>
      <c r="I749" s="724"/>
      <c r="J749" s="638"/>
      <c r="K749" s="638"/>
      <c r="L749" s="638"/>
      <c r="M749" s="638"/>
      <c r="N749" s="638"/>
      <c r="O749" s="638"/>
      <c r="P749" s="638"/>
      <c r="Q749" s="638"/>
      <c r="R749" s="638"/>
      <c r="S749" s="638"/>
      <c r="T749" s="638"/>
      <c r="U749" s="638"/>
      <c r="V749" s="638"/>
      <c r="W749" s="638"/>
      <c r="X749" s="638"/>
      <c r="Y749" s="638"/>
      <c r="Z749" s="638"/>
      <c r="AA749" s="638"/>
      <c r="AB749" s="638"/>
      <c r="AC749" s="638"/>
      <c r="AD749" s="638"/>
      <c r="AI749">
        <f t="shared" si="452"/>
        <v>0</v>
      </c>
      <c r="AJ749">
        <f t="shared" si="453"/>
        <v>0</v>
      </c>
      <c r="AK749">
        <f t="shared" si="454"/>
        <v>0</v>
      </c>
      <c r="AL749">
        <f t="shared" si="455"/>
        <v>0</v>
      </c>
      <c r="AM749">
        <f t="shared" si="456"/>
        <v>0</v>
      </c>
      <c r="AN749">
        <f t="shared" si="457"/>
        <v>0</v>
      </c>
      <c r="AO749">
        <f t="shared" si="458"/>
        <v>0</v>
      </c>
      <c r="AP749">
        <f t="shared" si="459"/>
        <v>0</v>
      </c>
      <c r="AQ749">
        <f t="shared" si="460"/>
        <v>0</v>
      </c>
      <c r="AR749">
        <f t="shared" si="461"/>
        <v>0</v>
      </c>
      <c r="AS749">
        <f t="shared" si="462"/>
        <v>0</v>
      </c>
      <c r="AT749">
        <f t="shared" si="463"/>
        <v>0</v>
      </c>
      <c r="AU749">
        <f t="shared" si="464"/>
        <v>0</v>
      </c>
      <c r="AV749">
        <f t="shared" si="465"/>
        <v>0</v>
      </c>
      <c r="AW749">
        <f t="shared" si="466"/>
        <v>0</v>
      </c>
      <c r="AX749">
        <f t="shared" si="467"/>
        <v>0</v>
      </c>
      <c r="AY749">
        <f t="shared" si="468"/>
        <v>0</v>
      </c>
      <c r="AZ749">
        <f t="shared" si="469"/>
        <v>0</v>
      </c>
      <c r="BA749">
        <f t="shared" si="470"/>
        <v>0</v>
      </c>
      <c r="BB749">
        <f t="shared" si="471"/>
        <v>0</v>
      </c>
      <c r="BC749">
        <f t="shared" si="472"/>
        <v>0</v>
      </c>
      <c r="BD749">
        <f t="shared" si="473"/>
        <v>0</v>
      </c>
      <c r="BE749">
        <f t="shared" si="474"/>
        <v>0</v>
      </c>
      <c r="BF749">
        <f t="shared" si="475"/>
        <v>0</v>
      </c>
      <c r="BG749">
        <f t="shared" si="476"/>
        <v>0</v>
      </c>
      <c r="BH749">
        <f t="shared" si="477"/>
        <v>0</v>
      </c>
      <c r="BI749">
        <f t="shared" si="478"/>
        <v>0</v>
      </c>
      <c r="BJ749">
        <f t="shared" si="479"/>
        <v>0</v>
      </c>
      <c r="BK749" s="356">
        <f t="shared" si="480"/>
        <v>0</v>
      </c>
      <c r="BL749" s="357">
        <f t="shared" si="481"/>
        <v>0</v>
      </c>
      <c r="BM749" s="358">
        <f t="shared" si="482"/>
        <v>0</v>
      </c>
      <c r="BN749" s="359">
        <f t="shared" si="445"/>
        <v>0</v>
      </c>
      <c r="BO749" s="356">
        <f t="shared" si="483"/>
        <v>0</v>
      </c>
      <c r="BP749" s="357">
        <f t="shared" si="484"/>
        <v>0</v>
      </c>
      <c r="BQ749" s="358">
        <f t="shared" si="485"/>
        <v>0</v>
      </c>
      <c r="BR749" s="359">
        <f t="shared" si="446"/>
        <v>0</v>
      </c>
      <c r="BS749" s="356">
        <f t="shared" si="486"/>
        <v>0</v>
      </c>
      <c r="BT749" s="357">
        <f t="shared" si="487"/>
        <v>0</v>
      </c>
      <c r="BU749" s="358">
        <f t="shared" si="488"/>
        <v>0</v>
      </c>
      <c r="BV749" s="359">
        <f t="shared" si="447"/>
        <v>0</v>
      </c>
      <c r="BW749" s="293">
        <f t="shared" si="489"/>
        <v>0</v>
      </c>
      <c r="BX749" s="352" t="str">
        <f>IF(BW749=0,"",
IF(SUM($BW$651:BW749)=1,BY749,
IF($BW$771&gt;SUM($BW$651:BW749),_xlfn.CONCAT(", ",BY749),
IF($BW$771=SUM($BW$651:BW749),_xlfn.CONCAT(" y ",BY749)))))</f>
        <v/>
      </c>
      <c r="BY749" s="120" t="s">
        <v>5317</v>
      </c>
      <c r="BZ749" s="290">
        <f t="shared" si="490"/>
        <v>0</v>
      </c>
      <c r="CA749" s="293">
        <f t="shared" si="448"/>
        <v>0</v>
      </c>
      <c r="CB749" s="283" t="str">
        <f>IF(CA749=0,"",
IF(SUM($CA$651:CA749)=1,CC749,
IF($CA$771&gt;SUM($CA$651:CA749),_xlfn.CONCAT(", ",CC749),
IF($CA$771=SUM($CA$651:CA749),_xlfn.CONCAT(" y ",CC749)))))</f>
        <v/>
      </c>
      <c r="CC749" s="120" t="s">
        <v>5317</v>
      </c>
      <c r="CD749" s="365">
        <f t="shared" si="511"/>
        <v>0</v>
      </c>
      <c r="CE749" s="366">
        <f t="shared" si="491"/>
        <v>0</v>
      </c>
      <c r="CF749" s="365">
        <f t="shared" si="492"/>
        <v>0</v>
      </c>
      <c r="CG749" s="282">
        <f t="shared" si="450"/>
        <v>0</v>
      </c>
      <c r="CH749" s="283" t="str">
        <f>IF(CG749=0,"",
IF(SUM($CG$651:CG749)=1,CI749,
IF($CG$771&gt;SUM($CG$651:CG749),_xlfn.CONCAT(", ",CI749),
IF($CG$771=SUM($CG$651:CG749),_xlfn.CONCAT(" y ",CI749)))))</f>
        <v/>
      </c>
      <c r="CI749" s="120" t="s">
        <v>5317</v>
      </c>
      <c r="CJ749" s="370">
        <f t="shared" si="493"/>
        <v>0</v>
      </c>
      <c r="CK749" s="371">
        <f t="shared" si="494"/>
        <v>0</v>
      </c>
      <c r="CL749" s="372">
        <f t="shared" si="495"/>
        <v>0</v>
      </c>
      <c r="CM749" s="370">
        <f t="shared" si="496"/>
        <v>0</v>
      </c>
      <c r="CN749" s="371">
        <f t="shared" si="497"/>
        <v>0</v>
      </c>
      <c r="CO749" s="372">
        <f t="shared" si="498"/>
        <v>0</v>
      </c>
      <c r="CP749" s="370">
        <f t="shared" si="499"/>
        <v>0</v>
      </c>
      <c r="CQ749" s="371">
        <f t="shared" si="500"/>
        <v>0</v>
      </c>
      <c r="CR749" s="372">
        <f t="shared" si="501"/>
        <v>0</v>
      </c>
      <c r="CS749" s="370">
        <f t="shared" si="502"/>
        <v>0</v>
      </c>
      <c r="CT749" s="371">
        <f t="shared" si="503"/>
        <v>0</v>
      </c>
      <c r="CU749" s="372">
        <f t="shared" si="504"/>
        <v>0</v>
      </c>
      <c r="CV749" s="370">
        <f t="shared" si="505"/>
        <v>0</v>
      </c>
      <c r="CW749" s="371">
        <f t="shared" si="506"/>
        <v>0</v>
      </c>
      <c r="CX749" s="372">
        <f t="shared" si="507"/>
        <v>0</v>
      </c>
      <c r="CY749" s="370">
        <f t="shared" si="508"/>
        <v>0</v>
      </c>
      <c r="CZ749" s="371">
        <f t="shared" si="509"/>
        <v>0</v>
      </c>
      <c r="DA749" s="372">
        <f t="shared" si="510"/>
        <v>0</v>
      </c>
      <c r="DB749" s="293">
        <f t="shared" si="451"/>
        <v>0</v>
      </c>
      <c r="DC749" s="283" t="str">
        <f>IF(DB749=0,"",
IF(SUM($DB$651:DB749)=1,DD749,
IF($DB$771&gt;SUM($DB$651:DB749),_xlfn.CONCAT(", ",DD749),
IF($DB$771=SUM($DB$651:DB749),_xlfn.CONCAT(" y ",DD749)))))</f>
        <v/>
      </c>
      <c r="DD749" s="52" t="s">
        <v>5317</v>
      </c>
    </row>
    <row r="750" spans="1:108" ht="15" customHeight="1">
      <c r="A750" s="30"/>
      <c r="B750" s="31"/>
      <c r="C750" s="37" t="s">
        <v>5318</v>
      </c>
      <c r="D750" s="800" t="str">
        <f>IF(CNGE_2026_M1_Secc1_Sub1!$D140="","",CNGE_2026_M1_Secc1_Sub1!$D140)</f>
        <v/>
      </c>
      <c r="E750" s="723"/>
      <c r="F750" s="723"/>
      <c r="G750" s="723"/>
      <c r="H750" s="723"/>
      <c r="I750" s="724"/>
      <c r="J750" s="638"/>
      <c r="K750" s="638"/>
      <c r="L750" s="638"/>
      <c r="M750" s="638"/>
      <c r="N750" s="638"/>
      <c r="O750" s="638"/>
      <c r="P750" s="638"/>
      <c r="Q750" s="638"/>
      <c r="R750" s="638"/>
      <c r="S750" s="638"/>
      <c r="T750" s="638"/>
      <c r="U750" s="638"/>
      <c r="V750" s="638"/>
      <c r="W750" s="638"/>
      <c r="X750" s="638"/>
      <c r="Y750" s="638"/>
      <c r="Z750" s="638"/>
      <c r="AA750" s="638"/>
      <c r="AB750" s="638"/>
      <c r="AC750" s="638"/>
      <c r="AD750" s="638"/>
      <c r="AI750">
        <f t="shared" si="452"/>
        <v>0</v>
      </c>
      <c r="AJ750">
        <f t="shared" si="453"/>
        <v>0</v>
      </c>
      <c r="AK750">
        <f t="shared" si="454"/>
        <v>0</v>
      </c>
      <c r="AL750">
        <f t="shared" si="455"/>
        <v>0</v>
      </c>
      <c r="AM750">
        <f t="shared" si="456"/>
        <v>0</v>
      </c>
      <c r="AN750">
        <f t="shared" si="457"/>
        <v>0</v>
      </c>
      <c r="AO750">
        <f t="shared" si="458"/>
        <v>0</v>
      </c>
      <c r="AP750">
        <f t="shared" si="459"/>
        <v>0</v>
      </c>
      <c r="AQ750">
        <f t="shared" si="460"/>
        <v>0</v>
      </c>
      <c r="AR750">
        <f t="shared" si="461"/>
        <v>0</v>
      </c>
      <c r="AS750">
        <f t="shared" si="462"/>
        <v>0</v>
      </c>
      <c r="AT750">
        <f t="shared" si="463"/>
        <v>0</v>
      </c>
      <c r="AU750">
        <f t="shared" si="464"/>
        <v>0</v>
      </c>
      <c r="AV750">
        <f t="shared" si="465"/>
        <v>0</v>
      </c>
      <c r="AW750">
        <f t="shared" si="466"/>
        <v>0</v>
      </c>
      <c r="AX750">
        <f t="shared" si="467"/>
        <v>0</v>
      </c>
      <c r="AY750">
        <f t="shared" si="468"/>
        <v>0</v>
      </c>
      <c r="AZ750">
        <f t="shared" si="469"/>
        <v>0</v>
      </c>
      <c r="BA750">
        <f t="shared" si="470"/>
        <v>0</v>
      </c>
      <c r="BB750">
        <f t="shared" si="471"/>
        <v>0</v>
      </c>
      <c r="BC750">
        <f t="shared" si="472"/>
        <v>0</v>
      </c>
      <c r="BD750">
        <f t="shared" si="473"/>
        <v>0</v>
      </c>
      <c r="BE750">
        <f t="shared" si="474"/>
        <v>0</v>
      </c>
      <c r="BF750">
        <f t="shared" si="475"/>
        <v>0</v>
      </c>
      <c r="BG750">
        <f t="shared" si="476"/>
        <v>0</v>
      </c>
      <c r="BH750">
        <f t="shared" si="477"/>
        <v>0</v>
      </c>
      <c r="BI750">
        <f t="shared" si="478"/>
        <v>0</v>
      </c>
      <c r="BJ750">
        <f t="shared" si="479"/>
        <v>0</v>
      </c>
      <c r="BK750" s="356">
        <f t="shared" si="480"/>
        <v>0</v>
      </c>
      <c r="BL750" s="357">
        <f t="shared" si="481"/>
        <v>0</v>
      </c>
      <c r="BM750" s="358">
        <f t="shared" si="482"/>
        <v>0</v>
      </c>
      <c r="BN750" s="359">
        <f t="shared" si="445"/>
        <v>0</v>
      </c>
      <c r="BO750" s="356">
        <f t="shared" si="483"/>
        <v>0</v>
      </c>
      <c r="BP750" s="357">
        <f t="shared" si="484"/>
        <v>0</v>
      </c>
      <c r="BQ750" s="358">
        <f t="shared" si="485"/>
        <v>0</v>
      </c>
      <c r="BR750" s="359">
        <f t="shared" si="446"/>
        <v>0</v>
      </c>
      <c r="BS750" s="356">
        <f t="shared" si="486"/>
        <v>0</v>
      </c>
      <c r="BT750" s="357">
        <f t="shared" si="487"/>
        <v>0</v>
      </c>
      <c r="BU750" s="358">
        <f t="shared" si="488"/>
        <v>0</v>
      </c>
      <c r="BV750" s="359">
        <f t="shared" si="447"/>
        <v>0</v>
      </c>
      <c r="BW750" s="293">
        <f t="shared" si="489"/>
        <v>0</v>
      </c>
      <c r="BX750" s="352" t="str">
        <f>IF(BW750=0,"",
IF(SUM($BW$651:BW750)=1,BY750,
IF($BW$771&gt;SUM($BW$651:BW750),_xlfn.CONCAT(", ",BY750),
IF($BW$771=SUM($BW$651:BW750),_xlfn.CONCAT(" y ",BY750)))))</f>
        <v/>
      </c>
      <c r="BY750" s="120" t="s">
        <v>5319</v>
      </c>
      <c r="BZ750" s="290">
        <f t="shared" si="490"/>
        <v>0</v>
      </c>
      <c r="CA750" s="293">
        <f t="shared" si="448"/>
        <v>0</v>
      </c>
      <c r="CB750" s="283" t="str">
        <f>IF(CA750=0,"",
IF(SUM($CA$651:CA750)=1,CC750,
IF($CA$771&gt;SUM($CA$651:CA750),_xlfn.CONCAT(", ",CC750),
IF($CA$771=SUM($CA$651:CA750),_xlfn.CONCAT(" y ",CC750)))))</f>
        <v/>
      </c>
      <c r="CC750" s="120" t="s">
        <v>5319</v>
      </c>
      <c r="CD750" s="365">
        <f t="shared" si="511"/>
        <v>0</v>
      </c>
      <c r="CE750" s="366">
        <f t="shared" si="491"/>
        <v>0</v>
      </c>
      <c r="CF750" s="365">
        <f t="shared" si="492"/>
        <v>0</v>
      </c>
      <c r="CG750" s="282">
        <f t="shared" si="450"/>
        <v>0</v>
      </c>
      <c r="CH750" s="283" t="str">
        <f>IF(CG750=0,"",
IF(SUM($CG$651:CG750)=1,CI750,
IF($CG$771&gt;SUM($CG$651:CG750),_xlfn.CONCAT(", ",CI750),
IF($CG$771=SUM($CG$651:CG750),_xlfn.CONCAT(" y ",CI750)))))</f>
        <v/>
      </c>
      <c r="CI750" s="120" t="s">
        <v>5319</v>
      </c>
      <c r="CJ750" s="370">
        <f t="shared" si="493"/>
        <v>0</v>
      </c>
      <c r="CK750" s="371">
        <f t="shared" si="494"/>
        <v>0</v>
      </c>
      <c r="CL750" s="372">
        <f t="shared" si="495"/>
        <v>0</v>
      </c>
      <c r="CM750" s="370">
        <f t="shared" si="496"/>
        <v>0</v>
      </c>
      <c r="CN750" s="371">
        <f t="shared" si="497"/>
        <v>0</v>
      </c>
      <c r="CO750" s="372">
        <f t="shared" si="498"/>
        <v>0</v>
      </c>
      <c r="CP750" s="370">
        <f t="shared" si="499"/>
        <v>0</v>
      </c>
      <c r="CQ750" s="371">
        <f t="shared" si="500"/>
        <v>0</v>
      </c>
      <c r="CR750" s="372">
        <f t="shared" si="501"/>
        <v>0</v>
      </c>
      <c r="CS750" s="370">
        <f t="shared" si="502"/>
        <v>0</v>
      </c>
      <c r="CT750" s="371">
        <f t="shared" si="503"/>
        <v>0</v>
      </c>
      <c r="CU750" s="372">
        <f t="shared" si="504"/>
        <v>0</v>
      </c>
      <c r="CV750" s="370">
        <f t="shared" si="505"/>
        <v>0</v>
      </c>
      <c r="CW750" s="371">
        <f t="shared" si="506"/>
        <v>0</v>
      </c>
      <c r="CX750" s="372">
        <f t="shared" si="507"/>
        <v>0</v>
      </c>
      <c r="CY750" s="370">
        <f t="shared" si="508"/>
        <v>0</v>
      </c>
      <c r="CZ750" s="371">
        <f t="shared" si="509"/>
        <v>0</v>
      </c>
      <c r="DA750" s="372">
        <f t="shared" si="510"/>
        <v>0</v>
      </c>
      <c r="DB750" s="293">
        <f t="shared" si="451"/>
        <v>0</v>
      </c>
      <c r="DC750" s="283" t="str">
        <f>IF(DB750=0,"",
IF(SUM($DB$651:DB750)=1,DD750,
IF($DB$771&gt;SUM($DB$651:DB750),_xlfn.CONCAT(", ",DD750),
IF($DB$771=SUM($DB$651:DB750),_xlfn.CONCAT(" y ",DD750)))))</f>
        <v/>
      </c>
      <c r="DD750" s="52" t="s">
        <v>5319</v>
      </c>
    </row>
    <row r="751" spans="1:108" ht="15" customHeight="1">
      <c r="A751" s="30"/>
      <c r="B751" s="31"/>
      <c r="C751" s="37" t="s">
        <v>5320</v>
      </c>
      <c r="D751" s="800" t="str">
        <f>IF(CNGE_2026_M1_Secc1_Sub1!$D141="","",CNGE_2026_M1_Secc1_Sub1!$D141)</f>
        <v/>
      </c>
      <c r="E751" s="723"/>
      <c r="F751" s="723"/>
      <c r="G751" s="723"/>
      <c r="H751" s="723"/>
      <c r="I751" s="724"/>
      <c r="J751" s="638"/>
      <c r="K751" s="638"/>
      <c r="L751" s="638"/>
      <c r="M751" s="638"/>
      <c r="N751" s="638"/>
      <c r="O751" s="638"/>
      <c r="P751" s="638"/>
      <c r="Q751" s="638"/>
      <c r="R751" s="638"/>
      <c r="S751" s="638"/>
      <c r="T751" s="638"/>
      <c r="U751" s="638"/>
      <c r="V751" s="638"/>
      <c r="W751" s="638"/>
      <c r="X751" s="638"/>
      <c r="Y751" s="638"/>
      <c r="Z751" s="638"/>
      <c r="AA751" s="638"/>
      <c r="AB751" s="638"/>
      <c r="AC751" s="638"/>
      <c r="AD751" s="638"/>
      <c r="AI751">
        <f t="shared" si="452"/>
        <v>0</v>
      </c>
      <c r="AJ751">
        <f t="shared" si="453"/>
        <v>0</v>
      </c>
      <c r="AK751">
        <f t="shared" si="454"/>
        <v>0</v>
      </c>
      <c r="AL751">
        <f t="shared" si="455"/>
        <v>0</v>
      </c>
      <c r="AM751">
        <f t="shared" si="456"/>
        <v>0</v>
      </c>
      <c r="AN751">
        <f t="shared" si="457"/>
        <v>0</v>
      </c>
      <c r="AO751">
        <f t="shared" si="458"/>
        <v>0</v>
      </c>
      <c r="AP751">
        <f t="shared" si="459"/>
        <v>0</v>
      </c>
      <c r="AQ751">
        <f t="shared" si="460"/>
        <v>0</v>
      </c>
      <c r="AR751">
        <f t="shared" si="461"/>
        <v>0</v>
      </c>
      <c r="AS751">
        <f t="shared" si="462"/>
        <v>0</v>
      </c>
      <c r="AT751">
        <f t="shared" si="463"/>
        <v>0</v>
      </c>
      <c r="AU751">
        <f t="shared" si="464"/>
        <v>0</v>
      </c>
      <c r="AV751">
        <f t="shared" si="465"/>
        <v>0</v>
      </c>
      <c r="AW751">
        <f t="shared" si="466"/>
        <v>0</v>
      </c>
      <c r="AX751">
        <f t="shared" si="467"/>
        <v>0</v>
      </c>
      <c r="AY751">
        <f t="shared" si="468"/>
        <v>0</v>
      </c>
      <c r="AZ751">
        <f t="shared" si="469"/>
        <v>0</v>
      </c>
      <c r="BA751">
        <f t="shared" si="470"/>
        <v>0</v>
      </c>
      <c r="BB751">
        <f t="shared" si="471"/>
        <v>0</v>
      </c>
      <c r="BC751">
        <f t="shared" si="472"/>
        <v>0</v>
      </c>
      <c r="BD751">
        <f t="shared" si="473"/>
        <v>0</v>
      </c>
      <c r="BE751">
        <f t="shared" si="474"/>
        <v>0</v>
      </c>
      <c r="BF751">
        <f t="shared" si="475"/>
        <v>0</v>
      </c>
      <c r="BG751">
        <f t="shared" si="476"/>
        <v>0</v>
      </c>
      <c r="BH751">
        <f t="shared" si="477"/>
        <v>0</v>
      </c>
      <c r="BI751">
        <f t="shared" si="478"/>
        <v>0</v>
      </c>
      <c r="BJ751">
        <f t="shared" si="479"/>
        <v>0</v>
      </c>
      <c r="BK751" s="356">
        <f t="shared" si="480"/>
        <v>0</v>
      </c>
      <c r="BL751" s="357">
        <f t="shared" si="481"/>
        <v>0</v>
      </c>
      <c r="BM751" s="358">
        <f t="shared" si="482"/>
        <v>0</v>
      </c>
      <c r="BN751" s="359">
        <f t="shared" si="445"/>
        <v>0</v>
      </c>
      <c r="BO751" s="356">
        <f t="shared" si="483"/>
        <v>0</v>
      </c>
      <c r="BP751" s="357">
        <f t="shared" si="484"/>
        <v>0</v>
      </c>
      <c r="BQ751" s="358">
        <f t="shared" si="485"/>
        <v>0</v>
      </c>
      <c r="BR751" s="359">
        <f t="shared" si="446"/>
        <v>0</v>
      </c>
      <c r="BS751" s="356">
        <f t="shared" si="486"/>
        <v>0</v>
      </c>
      <c r="BT751" s="357">
        <f t="shared" si="487"/>
        <v>0</v>
      </c>
      <c r="BU751" s="358">
        <f t="shared" si="488"/>
        <v>0</v>
      </c>
      <c r="BV751" s="359">
        <f t="shared" si="447"/>
        <v>0</v>
      </c>
      <c r="BW751" s="293">
        <f t="shared" si="489"/>
        <v>0</v>
      </c>
      <c r="BX751" s="352" t="str">
        <f>IF(BW751=0,"",
IF(SUM($BW$651:BW751)=1,BY751,
IF($BW$771&gt;SUM($BW$651:BW751),_xlfn.CONCAT(", ",BY751),
IF($BW$771=SUM($BW$651:BW751),_xlfn.CONCAT(" y ",BY751)))))</f>
        <v/>
      </c>
      <c r="BY751" s="120" t="s">
        <v>5321</v>
      </c>
      <c r="BZ751" s="290">
        <f t="shared" si="490"/>
        <v>0</v>
      </c>
      <c r="CA751" s="293">
        <f t="shared" si="448"/>
        <v>0</v>
      </c>
      <c r="CB751" s="283" t="str">
        <f>IF(CA751=0,"",
IF(SUM($CA$651:CA751)=1,CC751,
IF($CA$771&gt;SUM($CA$651:CA751),_xlfn.CONCAT(", ",CC751),
IF($CA$771=SUM($CA$651:CA751),_xlfn.CONCAT(" y ",CC751)))))</f>
        <v/>
      </c>
      <c r="CC751" s="120" t="s">
        <v>5321</v>
      </c>
      <c r="CD751" s="365">
        <f t="shared" si="511"/>
        <v>0</v>
      </c>
      <c r="CE751" s="366">
        <f t="shared" si="491"/>
        <v>0</v>
      </c>
      <c r="CF751" s="365">
        <f t="shared" si="492"/>
        <v>0</v>
      </c>
      <c r="CG751" s="282">
        <f t="shared" si="450"/>
        <v>0</v>
      </c>
      <c r="CH751" s="283" t="str">
        <f>IF(CG751=0,"",
IF(SUM($CG$651:CG751)=1,CI751,
IF($CG$771&gt;SUM($CG$651:CG751),_xlfn.CONCAT(", ",CI751),
IF($CG$771=SUM($CG$651:CG751),_xlfn.CONCAT(" y ",CI751)))))</f>
        <v/>
      </c>
      <c r="CI751" s="120" t="s">
        <v>5321</v>
      </c>
      <c r="CJ751" s="370">
        <f t="shared" si="493"/>
        <v>0</v>
      </c>
      <c r="CK751" s="371">
        <f t="shared" si="494"/>
        <v>0</v>
      </c>
      <c r="CL751" s="372">
        <f t="shared" si="495"/>
        <v>0</v>
      </c>
      <c r="CM751" s="370">
        <f t="shared" si="496"/>
        <v>0</v>
      </c>
      <c r="CN751" s="371">
        <f t="shared" si="497"/>
        <v>0</v>
      </c>
      <c r="CO751" s="372">
        <f t="shared" si="498"/>
        <v>0</v>
      </c>
      <c r="CP751" s="370">
        <f t="shared" si="499"/>
        <v>0</v>
      </c>
      <c r="CQ751" s="371">
        <f t="shared" si="500"/>
        <v>0</v>
      </c>
      <c r="CR751" s="372">
        <f t="shared" si="501"/>
        <v>0</v>
      </c>
      <c r="CS751" s="370">
        <f t="shared" si="502"/>
        <v>0</v>
      </c>
      <c r="CT751" s="371">
        <f t="shared" si="503"/>
        <v>0</v>
      </c>
      <c r="CU751" s="372">
        <f t="shared" si="504"/>
        <v>0</v>
      </c>
      <c r="CV751" s="370">
        <f t="shared" si="505"/>
        <v>0</v>
      </c>
      <c r="CW751" s="371">
        <f t="shared" si="506"/>
        <v>0</v>
      </c>
      <c r="CX751" s="372">
        <f t="shared" si="507"/>
        <v>0</v>
      </c>
      <c r="CY751" s="370">
        <f t="shared" si="508"/>
        <v>0</v>
      </c>
      <c r="CZ751" s="371">
        <f t="shared" si="509"/>
        <v>0</v>
      </c>
      <c r="DA751" s="372">
        <f t="shared" si="510"/>
        <v>0</v>
      </c>
      <c r="DB751" s="293">
        <f t="shared" si="451"/>
        <v>0</v>
      </c>
      <c r="DC751" s="283" t="str">
        <f>IF(DB751=0,"",
IF(SUM($DB$651:DB751)=1,DD751,
IF($DB$771&gt;SUM($DB$651:DB751),_xlfn.CONCAT(", ",DD751),
IF($DB$771=SUM($DB$651:DB751),_xlfn.CONCAT(" y ",DD751)))))</f>
        <v/>
      </c>
      <c r="DD751" s="52" t="s">
        <v>5321</v>
      </c>
    </row>
    <row r="752" spans="1:108" ht="15" customHeight="1">
      <c r="A752" s="30"/>
      <c r="B752" s="31"/>
      <c r="C752" s="37" t="s">
        <v>5322</v>
      </c>
      <c r="D752" s="800" t="str">
        <f>IF(CNGE_2026_M1_Secc1_Sub1!$D142="","",CNGE_2026_M1_Secc1_Sub1!$D142)</f>
        <v/>
      </c>
      <c r="E752" s="723"/>
      <c r="F752" s="723"/>
      <c r="G752" s="723"/>
      <c r="H752" s="723"/>
      <c r="I752" s="724"/>
      <c r="J752" s="638"/>
      <c r="K752" s="638"/>
      <c r="L752" s="638"/>
      <c r="M752" s="638"/>
      <c r="N752" s="638"/>
      <c r="O752" s="638"/>
      <c r="P752" s="638"/>
      <c r="Q752" s="638"/>
      <c r="R752" s="638"/>
      <c r="S752" s="638"/>
      <c r="T752" s="638"/>
      <c r="U752" s="638"/>
      <c r="V752" s="638"/>
      <c r="W752" s="638"/>
      <c r="X752" s="638"/>
      <c r="Y752" s="638"/>
      <c r="Z752" s="638"/>
      <c r="AA752" s="638"/>
      <c r="AB752" s="638"/>
      <c r="AC752" s="638"/>
      <c r="AD752" s="638"/>
      <c r="AI752">
        <f t="shared" si="452"/>
        <v>0</v>
      </c>
      <c r="AJ752">
        <f t="shared" si="453"/>
        <v>0</v>
      </c>
      <c r="AK752">
        <f t="shared" si="454"/>
        <v>0</v>
      </c>
      <c r="AL752">
        <f t="shared" si="455"/>
        <v>0</v>
      </c>
      <c r="AM752">
        <f t="shared" si="456"/>
        <v>0</v>
      </c>
      <c r="AN752">
        <f t="shared" si="457"/>
        <v>0</v>
      </c>
      <c r="AO752">
        <f t="shared" si="458"/>
        <v>0</v>
      </c>
      <c r="AP752">
        <f t="shared" si="459"/>
        <v>0</v>
      </c>
      <c r="AQ752">
        <f t="shared" si="460"/>
        <v>0</v>
      </c>
      <c r="AR752">
        <f t="shared" si="461"/>
        <v>0</v>
      </c>
      <c r="AS752">
        <f t="shared" si="462"/>
        <v>0</v>
      </c>
      <c r="AT752">
        <f t="shared" si="463"/>
        <v>0</v>
      </c>
      <c r="AU752">
        <f t="shared" si="464"/>
        <v>0</v>
      </c>
      <c r="AV752">
        <f t="shared" si="465"/>
        <v>0</v>
      </c>
      <c r="AW752">
        <f t="shared" si="466"/>
        <v>0</v>
      </c>
      <c r="AX752">
        <f t="shared" si="467"/>
        <v>0</v>
      </c>
      <c r="AY752">
        <f t="shared" si="468"/>
        <v>0</v>
      </c>
      <c r="AZ752">
        <f t="shared" si="469"/>
        <v>0</v>
      </c>
      <c r="BA752">
        <f t="shared" si="470"/>
        <v>0</v>
      </c>
      <c r="BB752">
        <f t="shared" si="471"/>
        <v>0</v>
      </c>
      <c r="BC752">
        <f t="shared" si="472"/>
        <v>0</v>
      </c>
      <c r="BD752">
        <f t="shared" si="473"/>
        <v>0</v>
      </c>
      <c r="BE752">
        <f t="shared" si="474"/>
        <v>0</v>
      </c>
      <c r="BF752">
        <f t="shared" si="475"/>
        <v>0</v>
      </c>
      <c r="BG752">
        <f t="shared" si="476"/>
        <v>0</v>
      </c>
      <c r="BH752">
        <f t="shared" si="477"/>
        <v>0</v>
      </c>
      <c r="BI752">
        <f t="shared" si="478"/>
        <v>0</v>
      </c>
      <c r="BJ752">
        <f t="shared" si="479"/>
        <v>0</v>
      </c>
      <c r="BK752" s="356">
        <f t="shared" si="480"/>
        <v>0</v>
      </c>
      <c r="BL752" s="357">
        <f t="shared" si="481"/>
        <v>0</v>
      </c>
      <c r="BM752" s="358">
        <f t="shared" si="482"/>
        <v>0</v>
      </c>
      <c r="BN752" s="359">
        <f t="shared" si="445"/>
        <v>0</v>
      </c>
      <c r="BO752" s="356">
        <f t="shared" si="483"/>
        <v>0</v>
      </c>
      <c r="BP752" s="357">
        <f t="shared" si="484"/>
        <v>0</v>
      </c>
      <c r="BQ752" s="358">
        <f t="shared" si="485"/>
        <v>0</v>
      </c>
      <c r="BR752" s="359">
        <f t="shared" si="446"/>
        <v>0</v>
      </c>
      <c r="BS752" s="356">
        <f t="shared" si="486"/>
        <v>0</v>
      </c>
      <c r="BT752" s="357">
        <f t="shared" si="487"/>
        <v>0</v>
      </c>
      <c r="BU752" s="358">
        <f t="shared" si="488"/>
        <v>0</v>
      </c>
      <c r="BV752" s="359">
        <f t="shared" si="447"/>
        <v>0</v>
      </c>
      <c r="BW752" s="293">
        <f t="shared" si="489"/>
        <v>0</v>
      </c>
      <c r="BX752" s="352" t="str">
        <f>IF(BW752=0,"",
IF(SUM($BW$651:BW752)=1,BY752,
IF($BW$771&gt;SUM($BW$651:BW752),_xlfn.CONCAT(", ",BY752),
IF($BW$771=SUM($BW$651:BW752),_xlfn.CONCAT(" y ",BY752)))))</f>
        <v/>
      </c>
      <c r="BY752" s="120" t="s">
        <v>5323</v>
      </c>
      <c r="BZ752" s="290">
        <f t="shared" si="490"/>
        <v>0</v>
      </c>
      <c r="CA752" s="293">
        <f t="shared" si="448"/>
        <v>0</v>
      </c>
      <c r="CB752" s="283" t="str">
        <f>IF(CA752=0,"",
IF(SUM($CA$651:CA752)=1,CC752,
IF($CA$771&gt;SUM($CA$651:CA752),_xlfn.CONCAT(", ",CC752),
IF($CA$771=SUM($CA$651:CA752),_xlfn.CONCAT(" y ",CC752)))))</f>
        <v/>
      </c>
      <c r="CC752" s="120" t="s">
        <v>5323</v>
      </c>
      <c r="CD752" s="365">
        <f t="shared" si="511"/>
        <v>0</v>
      </c>
      <c r="CE752" s="366">
        <f t="shared" si="491"/>
        <v>0</v>
      </c>
      <c r="CF752" s="365">
        <f t="shared" si="492"/>
        <v>0</v>
      </c>
      <c r="CG752" s="282">
        <f t="shared" si="450"/>
        <v>0</v>
      </c>
      <c r="CH752" s="283" t="str">
        <f>IF(CG752=0,"",
IF(SUM($CG$651:CG752)=1,CI752,
IF($CG$771&gt;SUM($CG$651:CG752),_xlfn.CONCAT(", ",CI752),
IF($CG$771=SUM($CG$651:CG752),_xlfn.CONCAT(" y ",CI752)))))</f>
        <v/>
      </c>
      <c r="CI752" s="120" t="s">
        <v>5323</v>
      </c>
      <c r="CJ752" s="370">
        <f t="shared" si="493"/>
        <v>0</v>
      </c>
      <c r="CK752" s="371">
        <f t="shared" si="494"/>
        <v>0</v>
      </c>
      <c r="CL752" s="372">
        <f t="shared" si="495"/>
        <v>0</v>
      </c>
      <c r="CM752" s="370">
        <f t="shared" si="496"/>
        <v>0</v>
      </c>
      <c r="CN752" s="371">
        <f t="shared" si="497"/>
        <v>0</v>
      </c>
      <c r="CO752" s="372">
        <f t="shared" si="498"/>
        <v>0</v>
      </c>
      <c r="CP752" s="370">
        <f t="shared" si="499"/>
        <v>0</v>
      </c>
      <c r="CQ752" s="371">
        <f t="shared" si="500"/>
        <v>0</v>
      </c>
      <c r="CR752" s="372">
        <f t="shared" si="501"/>
        <v>0</v>
      </c>
      <c r="CS752" s="370">
        <f t="shared" si="502"/>
        <v>0</v>
      </c>
      <c r="CT752" s="371">
        <f t="shared" si="503"/>
        <v>0</v>
      </c>
      <c r="CU752" s="372">
        <f t="shared" si="504"/>
        <v>0</v>
      </c>
      <c r="CV752" s="370">
        <f t="shared" si="505"/>
        <v>0</v>
      </c>
      <c r="CW752" s="371">
        <f t="shared" si="506"/>
        <v>0</v>
      </c>
      <c r="CX752" s="372">
        <f t="shared" si="507"/>
        <v>0</v>
      </c>
      <c r="CY752" s="370">
        <f t="shared" si="508"/>
        <v>0</v>
      </c>
      <c r="CZ752" s="371">
        <f t="shared" si="509"/>
        <v>0</v>
      </c>
      <c r="DA752" s="372">
        <f t="shared" si="510"/>
        <v>0</v>
      </c>
      <c r="DB752" s="293">
        <f t="shared" si="451"/>
        <v>0</v>
      </c>
      <c r="DC752" s="283" t="str">
        <f>IF(DB752=0,"",
IF(SUM($DB$651:DB752)=1,DD752,
IF($DB$771&gt;SUM($DB$651:DB752),_xlfn.CONCAT(", ",DD752),
IF($DB$771=SUM($DB$651:DB752),_xlfn.CONCAT(" y ",DD752)))))</f>
        <v/>
      </c>
      <c r="DD752" s="52" t="s">
        <v>5323</v>
      </c>
    </row>
    <row r="753" spans="1:108" ht="15" customHeight="1">
      <c r="A753" s="30"/>
      <c r="B753" s="31"/>
      <c r="C753" s="37" t="s">
        <v>5324</v>
      </c>
      <c r="D753" s="800" t="str">
        <f>IF(CNGE_2026_M1_Secc1_Sub1!$D143="","",CNGE_2026_M1_Secc1_Sub1!$D143)</f>
        <v/>
      </c>
      <c r="E753" s="723"/>
      <c r="F753" s="723"/>
      <c r="G753" s="723"/>
      <c r="H753" s="723"/>
      <c r="I753" s="724"/>
      <c r="J753" s="638"/>
      <c r="K753" s="638"/>
      <c r="L753" s="638"/>
      <c r="M753" s="638"/>
      <c r="N753" s="638"/>
      <c r="O753" s="638"/>
      <c r="P753" s="638"/>
      <c r="Q753" s="638"/>
      <c r="R753" s="638"/>
      <c r="S753" s="638"/>
      <c r="T753" s="638"/>
      <c r="U753" s="638"/>
      <c r="V753" s="638"/>
      <c r="W753" s="638"/>
      <c r="X753" s="638"/>
      <c r="Y753" s="638"/>
      <c r="Z753" s="638"/>
      <c r="AA753" s="638"/>
      <c r="AB753" s="638"/>
      <c r="AC753" s="638"/>
      <c r="AD753" s="638"/>
      <c r="AI753">
        <f t="shared" si="452"/>
        <v>0</v>
      </c>
      <c r="AJ753">
        <f t="shared" si="453"/>
        <v>0</v>
      </c>
      <c r="AK753">
        <f t="shared" si="454"/>
        <v>0</v>
      </c>
      <c r="AL753">
        <f t="shared" si="455"/>
        <v>0</v>
      </c>
      <c r="AM753">
        <f t="shared" si="456"/>
        <v>0</v>
      </c>
      <c r="AN753">
        <f t="shared" si="457"/>
        <v>0</v>
      </c>
      <c r="AO753">
        <f t="shared" si="458"/>
        <v>0</v>
      </c>
      <c r="AP753">
        <f t="shared" si="459"/>
        <v>0</v>
      </c>
      <c r="AQ753">
        <f t="shared" si="460"/>
        <v>0</v>
      </c>
      <c r="AR753">
        <f t="shared" si="461"/>
        <v>0</v>
      </c>
      <c r="AS753">
        <f t="shared" si="462"/>
        <v>0</v>
      </c>
      <c r="AT753">
        <f t="shared" si="463"/>
        <v>0</v>
      </c>
      <c r="AU753">
        <f t="shared" si="464"/>
        <v>0</v>
      </c>
      <c r="AV753">
        <f t="shared" si="465"/>
        <v>0</v>
      </c>
      <c r="AW753">
        <f t="shared" si="466"/>
        <v>0</v>
      </c>
      <c r="AX753">
        <f t="shared" si="467"/>
        <v>0</v>
      </c>
      <c r="AY753">
        <f t="shared" si="468"/>
        <v>0</v>
      </c>
      <c r="AZ753">
        <f t="shared" si="469"/>
        <v>0</v>
      </c>
      <c r="BA753">
        <f t="shared" si="470"/>
        <v>0</v>
      </c>
      <c r="BB753">
        <f t="shared" si="471"/>
        <v>0</v>
      </c>
      <c r="BC753">
        <f t="shared" si="472"/>
        <v>0</v>
      </c>
      <c r="BD753">
        <f t="shared" si="473"/>
        <v>0</v>
      </c>
      <c r="BE753">
        <f t="shared" si="474"/>
        <v>0</v>
      </c>
      <c r="BF753">
        <f t="shared" si="475"/>
        <v>0</v>
      </c>
      <c r="BG753">
        <f t="shared" si="476"/>
        <v>0</v>
      </c>
      <c r="BH753">
        <f t="shared" si="477"/>
        <v>0</v>
      </c>
      <c r="BI753">
        <f t="shared" si="478"/>
        <v>0</v>
      </c>
      <c r="BJ753">
        <f t="shared" si="479"/>
        <v>0</v>
      </c>
      <c r="BK753" s="356">
        <f t="shared" si="480"/>
        <v>0</v>
      </c>
      <c r="BL753" s="357">
        <f t="shared" si="481"/>
        <v>0</v>
      </c>
      <c r="BM753" s="358">
        <f t="shared" si="482"/>
        <v>0</v>
      </c>
      <c r="BN753" s="359">
        <f t="shared" si="445"/>
        <v>0</v>
      </c>
      <c r="BO753" s="356">
        <f t="shared" si="483"/>
        <v>0</v>
      </c>
      <c r="BP753" s="357">
        <f t="shared" si="484"/>
        <v>0</v>
      </c>
      <c r="BQ753" s="358">
        <f t="shared" si="485"/>
        <v>0</v>
      </c>
      <c r="BR753" s="359">
        <f t="shared" si="446"/>
        <v>0</v>
      </c>
      <c r="BS753" s="356">
        <f t="shared" si="486"/>
        <v>0</v>
      </c>
      <c r="BT753" s="357">
        <f t="shared" si="487"/>
        <v>0</v>
      </c>
      <c r="BU753" s="358">
        <f t="shared" si="488"/>
        <v>0</v>
      </c>
      <c r="BV753" s="359">
        <f t="shared" si="447"/>
        <v>0</v>
      </c>
      <c r="BW753" s="293">
        <f t="shared" si="489"/>
        <v>0</v>
      </c>
      <c r="BX753" s="352" t="str">
        <f>IF(BW753=0,"",
IF(SUM($BW$651:BW753)=1,BY753,
IF($BW$771&gt;SUM($BW$651:BW753),_xlfn.CONCAT(", ",BY753),
IF($BW$771=SUM($BW$651:BW753),_xlfn.CONCAT(" y ",BY753)))))</f>
        <v/>
      </c>
      <c r="BY753" s="120" t="s">
        <v>5325</v>
      </c>
      <c r="BZ753" s="290">
        <f t="shared" si="490"/>
        <v>0</v>
      </c>
      <c r="CA753" s="293">
        <f t="shared" si="448"/>
        <v>0</v>
      </c>
      <c r="CB753" s="283" t="str">
        <f>IF(CA753=0,"",
IF(SUM($CA$651:CA753)=1,CC753,
IF($CA$771&gt;SUM($CA$651:CA753),_xlfn.CONCAT(", ",CC753),
IF($CA$771=SUM($CA$651:CA753),_xlfn.CONCAT(" y ",CC753)))))</f>
        <v/>
      </c>
      <c r="CC753" s="120" t="s">
        <v>5325</v>
      </c>
      <c r="CD753" s="365">
        <f t="shared" si="511"/>
        <v>0</v>
      </c>
      <c r="CE753" s="366">
        <f t="shared" si="491"/>
        <v>0</v>
      </c>
      <c r="CF753" s="365">
        <f t="shared" si="492"/>
        <v>0</v>
      </c>
      <c r="CG753" s="282">
        <f t="shared" si="450"/>
        <v>0</v>
      </c>
      <c r="CH753" s="283" t="str">
        <f>IF(CG753=0,"",
IF(SUM($CG$651:CG753)=1,CI753,
IF($CG$771&gt;SUM($CG$651:CG753),_xlfn.CONCAT(", ",CI753),
IF($CG$771=SUM($CG$651:CG753),_xlfn.CONCAT(" y ",CI753)))))</f>
        <v/>
      </c>
      <c r="CI753" s="120" t="s">
        <v>5325</v>
      </c>
      <c r="CJ753" s="370">
        <f t="shared" si="493"/>
        <v>0</v>
      </c>
      <c r="CK753" s="371">
        <f t="shared" si="494"/>
        <v>0</v>
      </c>
      <c r="CL753" s="372">
        <f t="shared" si="495"/>
        <v>0</v>
      </c>
      <c r="CM753" s="370">
        <f t="shared" si="496"/>
        <v>0</v>
      </c>
      <c r="CN753" s="371">
        <f t="shared" si="497"/>
        <v>0</v>
      </c>
      <c r="CO753" s="372">
        <f t="shared" si="498"/>
        <v>0</v>
      </c>
      <c r="CP753" s="370">
        <f t="shared" si="499"/>
        <v>0</v>
      </c>
      <c r="CQ753" s="371">
        <f t="shared" si="500"/>
        <v>0</v>
      </c>
      <c r="CR753" s="372">
        <f t="shared" si="501"/>
        <v>0</v>
      </c>
      <c r="CS753" s="370">
        <f t="shared" si="502"/>
        <v>0</v>
      </c>
      <c r="CT753" s="371">
        <f t="shared" si="503"/>
        <v>0</v>
      </c>
      <c r="CU753" s="372">
        <f t="shared" si="504"/>
        <v>0</v>
      </c>
      <c r="CV753" s="370">
        <f t="shared" si="505"/>
        <v>0</v>
      </c>
      <c r="CW753" s="371">
        <f t="shared" si="506"/>
        <v>0</v>
      </c>
      <c r="CX753" s="372">
        <f t="shared" si="507"/>
        <v>0</v>
      </c>
      <c r="CY753" s="370">
        <f t="shared" si="508"/>
        <v>0</v>
      </c>
      <c r="CZ753" s="371">
        <f t="shared" si="509"/>
        <v>0</v>
      </c>
      <c r="DA753" s="372">
        <f t="shared" si="510"/>
        <v>0</v>
      </c>
      <c r="DB753" s="293">
        <f t="shared" si="451"/>
        <v>0</v>
      </c>
      <c r="DC753" s="283" t="str">
        <f>IF(DB753=0,"",
IF(SUM($DB$651:DB753)=1,DD753,
IF($DB$771&gt;SUM($DB$651:DB753),_xlfn.CONCAT(", ",DD753),
IF($DB$771=SUM($DB$651:DB753),_xlfn.CONCAT(" y ",DD753)))))</f>
        <v/>
      </c>
      <c r="DD753" s="52" t="s">
        <v>5325</v>
      </c>
    </row>
    <row r="754" spans="1:108" ht="15" customHeight="1">
      <c r="A754" s="30"/>
      <c r="B754" s="31"/>
      <c r="C754" s="37" t="s">
        <v>5326</v>
      </c>
      <c r="D754" s="800" t="str">
        <f>IF(CNGE_2026_M1_Secc1_Sub1!$D144="","",CNGE_2026_M1_Secc1_Sub1!$D144)</f>
        <v/>
      </c>
      <c r="E754" s="723"/>
      <c r="F754" s="723"/>
      <c r="G754" s="723"/>
      <c r="H754" s="723"/>
      <c r="I754" s="724"/>
      <c r="J754" s="638"/>
      <c r="K754" s="638"/>
      <c r="L754" s="638"/>
      <c r="M754" s="638"/>
      <c r="N754" s="638"/>
      <c r="O754" s="638"/>
      <c r="P754" s="638"/>
      <c r="Q754" s="638"/>
      <c r="R754" s="638"/>
      <c r="S754" s="638"/>
      <c r="T754" s="638"/>
      <c r="U754" s="638"/>
      <c r="V754" s="638"/>
      <c r="W754" s="638"/>
      <c r="X754" s="638"/>
      <c r="Y754" s="638"/>
      <c r="Z754" s="638"/>
      <c r="AA754" s="638"/>
      <c r="AB754" s="638"/>
      <c r="AC754" s="638"/>
      <c r="AD754" s="638"/>
      <c r="AI754">
        <f t="shared" si="452"/>
        <v>0</v>
      </c>
      <c r="AJ754">
        <f t="shared" si="453"/>
        <v>0</v>
      </c>
      <c r="AK754">
        <f t="shared" si="454"/>
        <v>0</v>
      </c>
      <c r="AL754">
        <f t="shared" si="455"/>
        <v>0</v>
      </c>
      <c r="AM754">
        <f t="shared" si="456"/>
        <v>0</v>
      </c>
      <c r="AN754">
        <f t="shared" si="457"/>
        <v>0</v>
      </c>
      <c r="AO754">
        <f t="shared" si="458"/>
        <v>0</v>
      </c>
      <c r="AP754">
        <f t="shared" si="459"/>
        <v>0</v>
      </c>
      <c r="AQ754">
        <f t="shared" si="460"/>
        <v>0</v>
      </c>
      <c r="AR754">
        <f t="shared" si="461"/>
        <v>0</v>
      </c>
      <c r="AS754">
        <f t="shared" si="462"/>
        <v>0</v>
      </c>
      <c r="AT754">
        <f t="shared" si="463"/>
        <v>0</v>
      </c>
      <c r="AU754">
        <f t="shared" si="464"/>
        <v>0</v>
      </c>
      <c r="AV754">
        <f t="shared" si="465"/>
        <v>0</v>
      </c>
      <c r="AW754">
        <f t="shared" si="466"/>
        <v>0</v>
      </c>
      <c r="AX754">
        <f t="shared" si="467"/>
        <v>0</v>
      </c>
      <c r="AY754">
        <f t="shared" si="468"/>
        <v>0</v>
      </c>
      <c r="AZ754">
        <f t="shared" si="469"/>
        <v>0</v>
      </c>
      <c r="BA754">
        <f t="shared" si="470"/>
        <v>0</v>
      </c>
      <c r="BB754">
        <f t="shared" si="471"/>
        <v>0</v>
      </c>
      <c r="BC754">
        <f t="shared" si="472"/>
        <v>0</v>
      </c>
      <c r="BD754">
        <f t="shared" si="473"/>
        <v>0</v>
      </c>
      <c r="BE754">
        <f t="shared" si="474"/>
        <v>0</v>
      </c>
      <c r="BF754">
        <f t="shared" si="475"/>
        <v>0</v>
      </c>
      <c r="BG754">
        <f t="shared" si="476"/>
        <v>0</v>
      </c>
      <c r="BH754">
        <f t="shared" si="477"/>
        <v>0</v>
      </c>
      <c r="BI754">
        <f t="shared" si="478"/>
        <v>0</v>
      </c>
      <c r="BJ754">
        <f t="shared" si="479"/>
        <v>0</v>
      </c>
      <c r="BK754" s="356">
        <f t="shared" si="480"/>
        <v>0</v>
      </c>
      <c r="BL754" s="357">
        <f t="shared" si="481"/>
        <v>0</v>
      </c>
      <c r="BM754" s="358">
        <f t="shared" si="482"/>
        <v>0</v>
      </c>
      <c r="BN754" s="359">
        <f t="shared" si="445"/>
        <v>0</v>
      </c>
      <c r="BO754" s="356">
        <f t="shared" si="483"/>
        <v>0</v>
      </c>
      <c r="BP754" s="357">
        <f t="shared" si="484"/>
        <v>0</v>
      </c>
      <c r="BQ754" s="358">
        <f t="shared" si="485"/>
        <v>0</v>
      </c>
      <c r="BR754" s="359">
        <f t="shared" si="446"/>
        <v>0</v>
      </c>
      <c r="BS754" s="356">
        <f t="shared" si="486"/>
        <v>0</v>
      </c>
      <c r="BT754" s="357">
        <f t="shared" si="487"/>
        <v>0</v>
      </c>
      <c r="BU754" s="358">
        <f t="shared" si="488"/>
        <v>0</v>
      </c>
      <c r="BV754" s="359">
        <f t="shared" si="447"/>
        <v>0</v>
      </c>
      <c r="BW754" s="293">
        <f t="shared" si="489"/>
        <v>0</v>
      </c>
      <c r="BX754" s="352" t="str">
        <f>IF(BW754=0,"",
IF(SUM($BW$651:BW754)=1,BY754,
IF($BW$771&gt;SUM($BW$651:BW754),_xlfn.CONCAT(", ",BY754),
IF($BW$771=SUM($BW$651:BW754),_xlfn.CONCAT(" y ",BY754)))))</f>
        <v/>
      </c>
      <c r="BY754" s="120" t="s">
        <v>5327</v>
      </c>
      <c r="BZ754" s="290">
        <f t="shared" si="490"/>
        <v>0</v>
      </c>
      <c r="CA754" s="293">
        <f t="shared" si="448"/>
        <v>0</v>
      </c>
      <c r="CB754" s="283" t="str">
        <f>IF(CA754=0,"",
IF(SUM($CA$651:CA754)=1,CC754,
IF($CA$771&gt;SUM($CA$651:CA754),_xlfn.CONCAT(", ",CC754),
IF($CA$771=SUM($CA$651:CA754),_xlfn.CONCAT(" y ",CC754)))))</f>
        <v/>
      </c>
      <c r="CC754" s="120" t="s">
        <v>5327</v>
      </c>
      <c r="CD754" s="365">
        <f t="shared" si="511"/>
        <v>0</v>
      </c>
      <c r="CE754" s="366">
        <f t="shared" si="491"/>
        <v>0</v>
      </c>
      <c r="CF754" s="365">
        <f t="shared" si="492"/>
        <v>0</v>
      </c>
      <c r="CG754" s="282">
        <f t="shared" si="450"/>
        <v>0</v>
      </c>
      <c r="CH754" s="283" t="str">
        <f>IF(CG754=0,"",
IF(SUM($CG$651:CG754)=1,CI754,
IF($CG$771&gt;SUM($CG$651:CG754),_xlfn.CONCAT(", ",CI754),
IF($CG$771=SUM($CG$651:CG754),_xlfn.CONCAT(" y ",CI754)))))</f>
        <v/>
      </c>
      <c r="CI754" s="120" t="s">
        <v>5327</v>
      </c>
      <c r="CJ754" s="370">
        <f t="shared" si="493"/>
        <v>0</v>
      </c>
      <c r="CK754" s="371">
        <f t="shared" si="494"/>
        <v>0</v>
      </c>
      <c r="CL754" s="372">
        <f t="shared" si="495"/>
        <v>0</v>
      </c>
      <c r="CM754" s="370">
        <f t="shared" si="496"/>
        <v>0</v>
      </c>
      <c r="CN754" s="371">
        <f t="shared" si="497"/>
        <v>0</v>
      </c>
      <c r="CO754" s="372">
        <f t="shared" si="498"/>
        <v>0</v>
      </c>
      <c r="CP754" s="370">
        <f t="shared" si="499"/>
        <v>0</v>
      </c>
      <c r="CQ754" s="371">
        <f t="shared" si="500"/>
        <v>0</v>
      </c>
      <c r="CR754" s="372">
        <f t="shared" si="501"/>
        <v>0</v>
      </c>
      <c r="CS754" s="370">
        <f t="shared" si="502"/>
        <v>0</v>
      </c>
      <c r="CT754" s="371">
        <f t="shared" si="503"/>
        <v>0</v>
      </c>
      <c r="CU754" s="372">
        <f t="shared" si="504"/>
        <v>0</v>
      </c>
      <c r="CV754" s="370">
        <f t="shared" si="505"/>
        <v>0</v>
      </c>
      <c r="CW754" s="371">
        <f t="shared" si="506"/>
        <v>0</v>
      </c>
      <c r="CX754" s="372">
        <f t="shared" si="507"/>
        <v>0</v>
      </c>
      <c r="CY754" s="370">
        <f t="shared" si="508"/>
        <v>0</v>
      </c>
      <c r="CZ754" s="371">
        <f t="shared" si="509"/>
        <v>0</v>
      </c>
      <c r="DA754" s="372">
        <f t="shared" si="510"/>
        <v>0</v>
      </c>
      <c r="DB754" s="293">
        <f t="shared" si="451"/>
        <v>0</v>
      </c>
      <c r="DC754" s="283" t="str">
        <f>IF(DB754=0,"",
IF(SUM($DB$651:DB754)=1,DD754,
IF($DB$771&gt;SUM($DB$651:DB754),_xlfn.CONCAT(", ",DD754),
IF($DB$771=SUM($DB$651:DB754),_xlfn.CONCAT(" y ",DD754)))))</f>
        <v/>
      </c>
      <c r="DD754" s="52" t="s">
        <v>5327</v>
      </c>
    </row>
    <row r="755" spans="1:108" ht="15" customHeight="1">
      <c r="A755" s="30"/>
      <c r="B755" s="31"/>
      <c r="C755" s="37" t="s">
        <v>5328</v>
      </c>
      <c r="D755" s="800" t="str">
        <f>IF(CNGE_2026_M1_Secc1_Sub1!$D145="","",CNGE_2026_M1_Secc1_Sub1!$D145)</f>
        <v/>
      </c>
      <c r="E755" s="723"/>
      <c r="F755" s="723"/>
      <c r="G755" s="723"/>
      <c r="H755" s="723"/>
      <c r="I755" s="724"/>
      <c r="J755" s="638"/>
      <c r="K755" s="638"/>
      <c r="L755" s="638"/>
      <c r="M755" s="638"/>
      <c r="N755" s="638"/>
      <c r="O755" s="638"/>
      <c r="P755" s="638"/>
      <c r="Q755" s="638"/>
      <c r="R755" s="638"/>
      <c r="S755" s="638"/>
      <c r="T755" s="638"/>
      <c r="U755" s="638"/>
      <c r="V755" s="638"/>
      <c r="W755" s="638"/>
      <c r="X755" s="638"/>
      <c r="Y755" s="638"/>
      <c r="Z755" s="638"/>
      <c r="AA755" s="638"/>
      <c r="AB755" s="638"/>
      <c r="AC755" s="638"/>
      <c r="AD755" s="638"/>
      <c r="AI755">
        <f t="shared" si="452"/>
        <v>0</v>
      </c>
      <c r="AJ755">
        <f t="shared" si="453"/>
        <v>0</v>
      </c>
      <c r="AK755">
        <f t="shared" si="454"/>
        <v>0</v>
      </c>
      <c r="AL755">
        <f t="shared" si="455"/>
        <v>0</v>
      </c>
      <c r="AM755">
        <f t="shared" si="456"/>
        <v>0</v>
      </c>
      <c r="AN755">
        <f t="shared" si="457"/>
        <v>0</v>
      </c>
      <c r="AO755">
        <f t="shared" si="458"/>
        <v>0</v>
      </c>
      <c r="AP755">
        <f t="shared" si="459"/>
        <v>0</v>
      </c>
      <c r="AQ755">
        <f t="shared" si="460"/>
        <v>0</v>
      </c>
      <c r="AR755">
        <f t="shared" si="461"/>
        <v>0</v>
      </c>
      <c r="AS755">
        <f t="shared" si="462"/>
        <v>0</v>
      </c>
      <c r="AT755">
        <f t="shared" si="463"/>
        <v>0</v>
      </c>
      <c r="AU755">
        <f t="shared" si="464"/>
        <v>0</v>
      </c>
      <c r="AV755">
        <f t="shared" si="465"/>
        <v>0</v>
      </c>
      <c r="AW755">
        <f t="shared" si="466"/>
        <v>0</v>
      </c>
      <c r="AX755">
        <f t="shared" si="467"/>
        <v>0</v>
      </c>
      <c r="AY755">
        <f t="shared" si="468"/>
        <v>0</v>
      </c>
      <c r="AZ755">
        <f t="shared" si="469"/>
        <v>0</v>
      </c>
      <c r="BA755">
        <f t="shared" si="470"/>
        <v>0</v>
      </c>
      <c r="BB755">
        <f t="shared" si="471"/>
        <v>0</v>
      </c>
      <c r="BC755">
        <f t="shared" si="472"/>
        <v>0</v>
      </c>
      <c r="BD755">
        <f t="shared" si="473"/>
        <v>0</v>
      </c>
      <c r="BE755">
        <f t="shared" si="474"/>
        <v>0</v>
      </c>
      <c r="BF755">
        <f t="shared" si="475"/>
        <v>0</v>
      </c>
      <c r="BG755">
        <f t="shared" si="476"/>
        <v>0</v>
      </c>
      <c r="BH755">
        <f t="shared" si="477"/>
        <v>0</v>
      </c>
      <c r="BI755">
        <f t="shared" si="478"/>
        <v>0</v>
      </c>
      <c r="BJ755">
        <f t="shared" si="479"/>
        <v>0</v>
      </c>
      <c r="BK755" s="356">
        <f t="shared" si="480"/>
        <v>0</v>
      </c>
      <c r="BL755" s="357">
        <f t="shared" si="481"/>
        <v>0</v>
      </c>
      <c r="BM755" s="358">
        <f t="shared" si="482"/>
        <v>0</v>
      </c>
      <c r="BN755" s="359">
        <f t="shared" si="445"/>
        <v>0</v>
      </c>
      <c r="BO755" s="356">
        <f t="shared" si="483"/>
        <v>0</v>
      </c>
      <c r="BP755" s="357">
        <f t="shared" si="484"/>
        <v>0</v>
      </c>
      <c r="BQ755" s="358">
        <f t="shared" si="485"/>
        <v>0</v>
      </c>
      <c r="BR755" s="359">
        <f t="shared" si="446"/>
        <v>0</v>
      </c>
      <c r="BS755" s="356">
        <f t="shared" si="486"/>
        <v>0</v>
      </c>
      <c r="BT755" s="357">
        <f t="shared" si="487"/>
        <v>0</v>
      </c>
      <c r="BU755" s="358">
        <f t="shared" si="488"/>
        <v>0</v>
      </c>
      <c r="BV755" s="359">
        <f t="shared" si="447"/>
        <v>0</v>
      </c>
      <c r="BW755" s="293">
        <f t="shared" si="489"/>
        <v>0</v>
      </c>
      <c r="BX755" s="352" t="str">
        <f>IF(BW755=0,"",
IF(SUM($BW$651:BW755)=1,BY755,
IF($BW$771&gt;SUM($BW$651:BW755),_xlfn.CONCAT(", ",BY755),
IF($BW$771=SUM($BW$651:BW755),_xlfn.CONCAT(" y ",BY755)))))</f>
        <v/>
      </c>
      <c r="BY755" s="120" t="s">
        <v>5329</v>
      </c>
      <c r="BZ755" s="290">
        <f t="shared" si="490"/>
        <v>0</v>
      </c>
      <c r="CA755" s="293">
        <f t="shared" si="448"/>
        <v>0</v>
      </c>
      <c r="CB755" s="283" t="str">
        <f>IF(CA755=0,"",
IF(SUM($CA$651:CA755)=1,CC755,
IF($CA$771&gt;SUM($CA$651:CA755),_xlfn.CONCAT(", ",CC755),
IF($CA$771=SUM($CA$651:CA755),_xlfn.CONCAT(" y ",CC755)))))</f>
        <v/>
      </c>
      <c r="CC755" s="120" t="s">
        <v>5329</v>
      </c>
      <c r="CD755" s="365">
        <f t="shared" si="511"/>
        <v>0</v>
      </c>
      <c r="CE755" s="366">
        <f t="shared" si="491"/>
        <v>0</v>
      </c>
      <c r="CF755" s="365">
        <f t="shared" si="492"/>
        <v>0</v>
      </c>
      <c r="CG755" s="282">
        <f t="shared" si="450"/>
        <v>0</v>
      </c>
      <c r="CH755" s="283" t="str">
        <f>IF(CG755=0,"",
IF(SUM($CG$651:CG755)=1,CI755,
IF($CG$771&gt;SUM($CG$651:CG755),_xlfn.CONCAT(", ",CI755),
IF($CG$771=SUM($CG$651:CG755),_xlfn.CONCAT(" y ",CI755)))))</f>
        <v/>
      </c>
      <c r="CI755" s="120" t="s">
        <v>5329</v>
      </c>
      <c r="CJ755" s="370">
        <f t="shared" si="493"/>
        <v>0</v>
      </c>
      <c r="CK755" s="371">
        <f t="shared" si="494"/>
        <v>0</v>
      </c>
      <c r="CL755" s="372">
        <f t="shared" si="495"/>
        <v>0</v>
      </c>
      <c r="CM755" s="370">
        <f t="shared" si="496"/>
        <v>0</v>
      </c>
      <c r="CN755" s="371">
        <f t="shared" si="497"/>
        <v>0</v>
      </c>
      <c r="CO755" s="372">
        <f t="shared" si="498"/>
        <v>0</v>
      </c>
      <c r="CP755" s="370">
        <f t="shared" si="499"/>
        <v>0</v>
      </c>
      <c r="CQ755" s="371">
        <f t="shared" si="500"/>
        <v>0</v>
      </c>
      <c r="CR755" s="372">
        <f t="shared" si="501"/>
        <v>0</v>
      </c>
      <c r="CS755" s="370">
        <f t="shared" si="502"/>
        <v>0</v>
      </c>
      <c r="CT755" s="371">
        <f t="shared" si="503"/>
        <v>0</v>
      </c>
      <c r="CU755" s="372">
        <f t="shared" si="504"/>
        <v>0</v>
      </c>
      <c r="CV755" s="370">
        <f t="shared" si="505"/>
        <v>0</v>
      </c>
      <c r="CW755" s="371">
        <f t="shared" si="506"/>
        <v>0</v>
      </c>
      <c r="CX755" s="372">
        <f t="shared" si="507"/>
        <v>0</v>
      </c>
      <c r="CY755" s="370">
        <f t="shared" si="508"/>
        <v>0</v>
      </c>
      <c r="CZ755" s="371">
        <f t="shared" si="509"/>
        <v>0</v>
      </c>
      <c r="DA755" s="372">
        <f t="shared" si="510"/>
        <v>0</v>
      </c>
      <c r="DB755" s="293">
        <f t="shared" si="451"/>
        <v>0</v>
      </c>
      <c r="DC755" s="283" t="str">
        <f>IF(DB755=0,"",
IF(SUM($DB$651:DB755)=1,DD755,
IF($DB$771&gt;SUM($DB$651:DB755),_xlfn.CONCAT(", ",DD755),
IF($DB$771=SUM($DB$651:DB755),_xlfn.CONCAT(" y ",DD755)))))</f>
        <v/>
      </c>
      <c r="DD755" s="52" t="s">
        <v>5329</v>
      </c>
    </row>
    <row r="756" spans="1:108" ht="15" customHeight="1">
      <c r="A756" s="30"/>
      <c r="B756" s="31"/>
      <c r="C756" s="37" t="s">
        <v>5330</v>
      </c>
      <c r="D756" s="800" t="str">
        <f>IF(CNGE_2026_M1_Secc1_Sub1!$D146="","",CNGE_2026_M1_Secc1_Sub1!$D146)</f>
        <v/>
      </c>
      <c r="E756" s="723"/>
      <c r="F756" s="723"/>
      <c r="G756" s="723"/>
      <c r="H756" s="723"/>
      <c r="I756" s="724"/>
      <c r="J756" s="638"/>
      <c r="K756" s="638"/>
      <c r="L756" s="638"/>
      <c r="M756" s="638"/>
      <c r="N756" s="638"/>
      <c r="O756" s="638"/>
      <c r="P756" s="638"/>
      <c r="Q756" s="638"/>
      <c r="R756" s="638"/>
      <c r="S756" s="638"/>
      <c r="T756" s="638"/>
      <c r="U756" s="638"/>
      <c r="V756" s="638"/>
      <c r="W756" s="638"/>
      <c r="X756" s="638"/>
      <c r="Y756" s="638"/>
      <c r="Z756" s="638"/>
      <c r="AA756" s="638"/>
      <c r="AB756" s="638"/>
      <c r="AC756" s="638"/>
      <c r="AD756" s="638"/>
      <c r="AI756">
        <f t="shared" si="452"/>
        <v>0</v>
      </c>
      <c r="AJ756">
        <f t="shared" si="453"/>
        <v>0</v>
      </c>
      <c r="AK756">
        <f t="shared" si="454"/>
        <v>0</v>
      </c>
      <c r="AL756">
        <f t="shared" si="455"/>
        <v>0</v>
      </c>
      <c r="AM756">
        <f t="shared" si="456"/>
        <v>0</v>
      </c>
      <c r="AN756">
        <f t="shared" si="457"/>
        <v>0</v>
      </c>
      <c r="AO756">
        <f t="shared" si="458"/>
        <v>0</v>
      </c>
      <c r="AP756">
        <f t="shared" si="459"/>
        <v>0</v>
      </c>
      <c r="AQ756">
        <f t="shared" si="460"/>
        <v>0</v>
      </c>
      <c r="AR756">
        <f t="shared" si="461"/>
        <v>0</v>
      </c>
      <c r="AS756">
        <f t="shared" si="462"/>
        <v>0</v>
      </c>
      <c r="AT756">
        <f t="shared" si="463"/>
        <v>0</v>
      </c>
      <c r="AU756">
        <f t="shared" si="464"/>
        <v>0</v>
      </c>
      <c r="AV756">
        <f t="shared" si="465"/>
        <v>0</v>
      </c>
      <c r="AW756">
        <f t="shared" si="466"/>
        <v>0</v>
      </c>
      <c r="AX756">
        <f t="shared" si="467"/>
        <v>0</v>
      </c>
      <c r="AY756">
        <f t="shared" si="468"/>
        <v>0</v>
      </c>
      <c r="AZ756">
        <f t="shared" si="469"/>
        <v>0</v>
      </c>
      <c r="BA756">
        <f t="shared" si="470"/>
        <v>0</v>
      </c>
      <c r="BB756">
        <f t="shared" si="471"/>
        <v>0</v>
      </c>
      <c r="BC756">
        <f t="shared" si="472"/>
        <v>0</v>
      </c>
      <c r="BD756">
        <f t="shared" si="473"/>
        <v>0</v>
      </c>
      <c r="BE756">
        <f t="shared" si="474"/>
        <v>0</v>
      </c>
      <c r="BF756">
        <f t="shared" si="475"/>
        <v>0</v>
      </c>
      <c r="BG756">
        <f t="shared" si="476"/>
        <v>0</v>
      </c>
      <c r="BH756">
        <f t="shared" si="477"/>
        <v>0</v>
      </c>
      <c r="BI756">
        <f t="shared" si="478"/>
        <v>0</v>
      </c>
      <c r="BJ756">
        <f t="shared" si="479"/>
        <v>0</v>
      </c>
      <c r="BK756" s="356">
        <f t="shared" si="480"/>
        <v>0</v>
      </c>
      <c r="BL756" s="357">
        <f t="shared" si="481"/>
        <v>0</v>
      </c>
      <c r="BM756" s="358">
        <f t="shared" si="482"/>
        <v>0</v>
      </c>
      <c r="BN756" s="359">
        <f t="shared" si="445"/>
        <v>0</v>
      </c>
      <c r="BO756" s="356">
        <f t="shared" si="483"/>
        <v>0</v>
      </c>
      <c r="BP756" s="357">
        <f t="shared" si="484"/>
        <v>0</v>
      </c>
      <c r="BQ756" s="358">
        <f t="shared" si="485"/>
        <v>0</v>
      </c>
      <c r="BR756" s="359">
        <f t="shared" si="446"/>
        <v>0</v>
      </c>
      <c r="BS756" s="356">
        <f t="shared" si="486"/>
        <v>0</v>
      </c>
      <c r="BT756" s="357">
        <f t="shared" si="487"/>
        <v>0</v>
      </c>
      <c r="BU756" s="358">
        <f t="shared" si="488"/>
        <v>0</v>
      </c>
      <c r="BV756" s="359">
        <f t="shared" si="447"/>
        <v>0</v>
      </c>
      <c r="BW756" s="293">
        <f t="shared" si="489"/>
        <v>0</v>
      </c>
      <c r="BX756" s="352" t="str">
        <f>IF(BW756=0,"",
IF(SUM($BW$651:BW756)=1,BY756,
IF($BW$771&gt;SUM($BW$651:BW756),_xlfn.CONCAT(", ",BY756),
IF($BW$771=SUM($BW$651:BW756),_xlfn.CONCAT(" y ",BY756)))))</f>
        <v/>
      </c>
      <c r="BY756" s="120" t="s">
        <v>5331</v>
      </c>
      <c r="BZ756" s="290">
        <f t="shared" si="490"/>
        <v>0</v>
      </c>
      <c r="CA756" s="293">
        <f t="shared" si="448"/>
        <v>0</v>
      </c>
      <c r="CB756" s="283" t="str">
        <f>IF(CA756=0,"",
IF(SUM($CA$651:CA756)=1,CC756,
IF($CA$771&gt;SUM($CA$651:CA756),_xlfn.CONCAT(", ",CC756),
IF($CA$771=SUM($CA$651:CA756),_xlfn.CONCAT(" y ",CC756)))))</f>
        <v/>
      </c>
      <c r="CC756" s="120" t="s">
        <v>5331</v>
      </c>
      <c r="CD756" s="365">
        <f t="shared" si="511"/>
        <v>0</v>
      </c>
      <c r="CE756" s="366">
        <f t="shared" si="491"/>
        <v>0</v>
      </c>
      <c r="CF756" s="365">
        <f t="shared" si="492"/>
        <v>0</v>
      </c>
      <c r="CG756" s="282">
        <f t="shared" si="450"/>
        <v>0</v>
      </c>
      <c r="CH756" s="283" t="str">
        <f>IF(CG756=0,"",
IF(SUM($CG$651:CG756)=1,CI756,
IF($CG$771&gt;SUM($CG$651:CG756),_xlfn.CONCAT(", ",CI756),
IF($CG$771=SUM($CG$651:CG756),_xlfn.CONCAT(" y ",CI756)))))</f>
        <v/>
      </c>
      <c r="CI756" s="120" t="s">
        <v>5331</v>
      </c>
      <c r="CJ756" s="370">
        <f t="shared" si="493"/>
        <v>0</v>
      </c>
      <c r="CK756" s="371">
        <f t="shared" si="494"/>
        <v>0</v>
      </c>
      <c r="CL756" s="372">
        <f t="shared" si="495"/>
        <v>0</v>
      </c>
      <c r="CM756" s="370">
        <f t="shared" si="496"/>
        <v>0</v>
      </c>
      <c r="CN756" s="371">
        <f t="shared" si="497"/>
        <v>0</v>
      </c>
      <c r="CO756" s="372">
        <f t="shared" si="498"/>
        <v>0</v>
      </c>
      <c r="CP756" s="370">
        <f t="shared" si="499"/>
        <v>0</v>
      </c>
      <c r="CQ756" s="371">
        <f t="shared" si="500"/>
        <v>0</v>
      </c>
      <c r="CR756" s="372">
        <f t="shared" si="501"/>
        <v>0</v>
      </c>
      <c r="CS756" s="370">
        <f t="shared" si="502"/>
        <v>0</v>
      </c>
      <c r="CT756" s="371">
        <f t="shared" si="503"/>
        <v>0</v>
      </c>
      <c r="CU756" s="372">
        <f t="shared" si="504"/>
        <v>0</v>
      </c>
      <c r="CV756" s="370">
        <f t="shared" si="505"/>
        <v>0</v>
      </c>
      <c r="CW756" s="371">
        <f t="shared" si="506"/>
        <v>0</v>
      </c>
      <c r="CX756" s="372">
        <f t="shared" si="507"/>
        <v>0</v>
      </c>
      <c r="CY756" s="370">
        <f t="shared" si="508"/>
        <v>0</v>
      </c>
      <c r="CZ756" s="371">
        <f t="shared" si="509"/>
        <v>0</v>
      </c>
      <c r="DA756" s="372">
        <f t="shared" si="510"/>
        <v>0</v>
      </c>
      <c r="DB756" s="293">
        <f t="shared" si="451"/>
        <v>0</v>
      </c>
      <c r="DC756" s="283" t="str">
        <f>IF(DB756=0,"",
IF(SUM($DB$651:DB756)=1,DD756,
IF($DB$771&gt;SUM($DB$651:DB756),_xlfn.CONCAT(", ",DD756),
IF($DB$771=SUM($DB$651:DB756),_xlfn.CONCAT(" y ",DD756)))))</f>
        <v/>
      </c>
      <c r="DD756" s="52" t="s">
        <v>5331</v>
      </c>
    </row>
    <row r="757" spans="1:108" ht="15" customHeight="1">
      <c r="A757" s="30"/>
      <c r="B757" s="31"/>
      <c r="C757" s="37" t="s">
        <v>5332</v>
      </c>
      <c r="D757" s="800" t="str">
        <f>IF(CNGE_2026_M1_Secc1_Sub1!$D147="","",CNGE_2026_M1_Secc1_Sub1!$D147)</f>
        <v/>
      </c>
      <c r="E757" s="723"/>
      <c r="F757" s="723"/>
      <c r="G757" s="723"/>
      <c r="H757" s="723"/>
      <c r="I757" s="724"/>
      <c r="J757" s="638"/>
      <c r="K757" s="638"/>
      <c r="L757" s="638"/>
      <c r="M757" s="638"/>
      <c r="N757" s="638"/>
      <c r="O757" s="638"/>
      <c r="P757" s="638"/>
      <c r="Q757" s="638"/>
      <c r="R757" s="638"/>
      <c r="S757" s="638"/>
      <c r="T757" s="638"/>
      <c r="U757" s="638"/>
      <c r="V757" s="638"/>
      <c r="W757" s="638"/>
      <c r="X757" s="638"/>
      <c r="Y757" s="638"/>
      <c r="Z757" s="638"/>
      <c r="AA757" s="638"/>
      <c r="AB757" s="638"/>
      <c r="AC757" s="638"/>
      <c r="AD757" s="638"/>
      <c r="AI757">
        <f t="shared" si="452"/>
        <v>0</v>
      </c>
      <c r="AJ757">
        <f t="shared" si="453"/>
        <v>0</v>
      </c>
      <c r="AK757">
        <f t="shared" si="454"/>
        <v>0</v>
      </c>
      <c r="AL757">
        <f t="shared" si="455"/>
        <v>0</v>
      </c>
      <c r="AM757">
        <f t="shared" si="456"/>
        <v>0</v>
      </c>
      <c r="AN757">
        <f t="shared" si="457"/>
        <v>0</v>
      </c>
      <c r="AO757">
        <f t="shared" si="458"/>
        <v>0</v>
      </c>
      <c r="AP757">
        <f t="shared" si="459"/>
        <v>0</v>
      </c>
      <c r="AQ757">
        <f t="shared" si="460"/>
        <v>0</v>
      </c>
      <c r="AR757">
        <f t="shared" si="461"/>
        <v>0</v>
      </c>
      <c r="AS757">
        <f t="shared" si="462"/>
        <v>0</v>
      </c>
      <c r="AT757">
        <f t="shared" si="463"/>
        <v>0</v>
      </c>
      <c r="AU757">
        <f t="shared" si="464"/>
        <v>0</v>
      </c>
      <c r="AV757">
        <f t="shared" si="465"/>
        <v>0</v>
      </c>
      <c r="AW757">
        <f t="shared" si="466"/>
        <v>0</v>
      </c>
      <c r="AX757">
        <f t="shared" si="467"/>
        <v>0</v>
      </c>
      <c r="AY757">
        <f t="shared" si="468"/>
        <v>0</v>
      </c>
      <c r="AZ757">
        <f t="shared" si="469"/>
        <v>0</v>
      </c>
      <c r="BA757">
        <f t="shared" si="470"/>
        <v>0</v>
      </c>
      <c r="BB757">
        <f t="shared" si="471"/>
        <v>0</v>
      </c>
      <c r="BC757">
        <f t="shared" si="472"/>
        <v>0</v>
      </c>
      <c r="BD757">
        <f t="shared" si="473"/>
        <v>0</v>
      </c>
      <c r="BE757">
        <f t="shared" si="474"/>
        <v>0</v>
      </c>
      <c r="BF757">
        <f t="shared" si="475"/>
        <v>0</v>
      </c>
      <c r="BG757">
        <f t="shared" si="476"/>
        <v>0</v>
      </c>
      <c r="BH757">
        <f t="shared" si="477"/>
        <v>0</v>
      </c>
      <c r="BI757">
        <f t="shared" si="478"/>
        <v>0</v>
      </c>
      <c r="BJ757">
        <f t="shared" si="479"/>
        <v>0</v>
      </c>
      <c r="BK757" s="356">
        <f t="shared" si="480"/>
        <v>0</v>
      </c>
      <c r="BL757" s="357">
        <f t="shared" si="481"/>
        <v>0</v>
      </c>
      <c r="BM757" s="358">
        <f t="shared" si="482"/>
        <v>0</v>
      </c>
      <c r="BN757" s="359">
        <f t="shared" si="445"/>
        <v>0</v>
      </c>
      <c r="BO757" s="356">
        <f t="shared" si="483"/>
        <v>0</v>
      </c>
      <c r="BP757" s="357">
        <f t="shared" si="484"/>
        <v>0</v>
      </c>
      <c r="BQ757" s="358">
        <f t="shared" si="485"/>
        <v>0</v>
      </c>
      <c r="BR757" s="359">
        <f t="shared" si="446"/>
        <v>0</v>
      </c>
      <c r="BS757" s="356">
        <f t="shared" si="486"/>
        <v>0</v>
      </c>
      <c r="BT757" s="357">
        <f t="shared" si="487"/>
        <v>0</v>
      </c>
      <c r="BU757" s="358">
        <f t="shared" si="488"/>
        <v>0</v>
      </c>
      <c r="BV757" s="359">
        <f t="shared" si="447"/>
        <v>0</v>
      </c>
      <c r="BW757" s="293">
        <f t="shared" si="489"/>
        <v>0</v>
      </c>
      <c r="BX757" s="352" t="str">
        <f>IF(BW757=0,"",
IF(SUM($BW$651:BW757)=1,BY757,
IF($BW$771&gt;SUM($BW$651:BW757),_xlfn.CONCAT(", ",BY757),
IF($BW$771=SUM($BW$651:BW757),_xlfn.CONCAT(" y ",BY757)))))</f>
        <v/>
      </c>
      <c r="BY757" s="120" t="s">
        <v>5333</v>
      </c>
      <c r="BZ757" s="290">
        <f t="shared" si="490"/>
        <v>0</v>
      </c>
      <c r="CA757" s="293">
        <f t="shared" si="448"/>
        <v>0</v>
      </c>
      <c r="CB757" s="283" t="str">
        <f>IF(CA757=0,"",
IF(SUM($CA$651:CA757)=1,CC757,
IF($CA$771&gt;SUM($CA$651:CA757),_xlfn.CONCAT(", ",CC757),
IF($CA$771=SUM($CA$651:CA757),_xlfn.CONCAT(" y ",CC757)))))</f>
        <v/>
      </c>
      <c r="CC757" s="120" t="s">
        <v>5333</v>
      </c>
      <c r="CD757" s="365">
        <f t="shared" si="511"/>
        <v>0</v>
      </c>
      <c r="CE757" s="366">
        <f t="shared" si="491"/>
        <v>0</v>
      </c>
      <c r="CF757" s="365">
        <f t="shared" si="492"/>
        <v>0</v>
      </c>
      <c r="CG757" s="282">
        <f t="shared" si="450"/>
        <v>0</v>
      </c>
      <c r="CH757" s="283" t="str">
        <f>IF(CG757=0,"",
IF(SUM($CG$651:CG757)=1,CI757,
IF($CG$771&gt;SUM($CG$651:CG757),_xlfn.CONCAT(", ",CI757),
IF($CG$771=SUM($CG$651:CG757),_xlfn.CONCAT(" y ",CI757)))))</f>
        <v/>
      </c>
      <c r="CI757" s="120" t="s">
        <v>5333</v>
      </c>
      <c r="CJ757" s="370">
        <f t="shared" si="493"/>
        <v>0</v>
      </c>
      <c r="CK757" s="371">
        <f t="shared" si="494"/>
        <v>0</v>
      </c>
      <c r="CL757" s="372">
        <f t="shared" si="495"/>
        <v>0</v>
      </c>
      <c r="CM757" s="370">
        <f t="shared" si="496"/>
        <v>0</v>
      </c>
      <c r="CN757" s="371">
        <f t="shared" si="497"/>
        <v>0</v>
      </c>
      <c r="CO757" s="372">
        <f t="shared" si="498"/>
        <v>0</v>
      </c>
      <c r="CP757" s="370">
        <f t="shared" si="499"/>
        <v>0</v>
      </c>
      <c r="CQ757" s="371">
        <f t="shared" si="500"/>
        <v>0</v>
      </c>
      <c r="CR757" s="372">
        <f t="shared" si="501"/>
        <v>0</v>
      </c>
      <c r="CS757" s="370">
        <f t="shared" si="502"/>
        <v>0</v>
      </c>
      <c r="CT757" s="371">
        <f t="shared" si="503"/>
        <v>0</v>
      </c>
      <c r="CU757" s="372">
        <f t="shared" si="504"/>
        <v>0</v>
      </c>
      <c r="CV757" s="370">
        <f t="shared" si="505"/>
        <v>0</v>
      </c>
      <c r="CW757" s="371">
        <f t="shared" si="506"/>
        <v>0</v>
      </c>
      <c r="CX757" s="372">
        <f t="shared" si="507"/>
        <v>0</v>
      </c>
      <c r="CY757" s="370">
        <f t="shared" si="508"/>
        <v>0</v>
      </c>
      <c r="CZ757" s="371">
        <f t="shared" si="509"/>
        <v>0</v>
      </c>
      <c r="DA757" s="372">
        <f t="shared" si="510"/>
        <v>0</v>
      </c>
      <c r="DB757" s="293">
        <f t="shared" si="451"/>
        <v>0</v>
      </c>
      <c r="DC757" s="283" t="str">
        <f>IF(DB757=0,"",
IF(SUM($DB$651:DB757)=1,DD757,
IF($DB$771&gt;SUM($DB$651:DB757),_xlfn.CONCAT(", ",DD757),
IF($DB$771=SUM($DB$651:DB757),_xlfn.CONCAT(" y ",DD757)))))</f>
        <v/>
      </c>
      <c r="DD757" s="52" t="s">
        <v>5333</v>
      </c>
    </row>
    <row r="758" spans="1:108" ht="15" customHeight="1">
      <c r="A758" s="30"/>
      <c r="B758" s="31"/>
      <c r="C758" s="37" t="s">
        <v>5334</v>
      </c>
      <c r="D758" s="800" t="str">
        <f>IF(CNGE_2026_M1_Secc1_Sub1!$D148="","",CNGE_2026_M1_Secc1_Sub1!$D148)</f>
        <v/>
      </c>
      <c r="E758" s="723"/>
      <c r="F758" s="723"/>
      <c r="G758" s="723"/>
      <c r="H758" s="723"/>
      <c r="I758" s="724"/>
      <c r="J758" s="638"/>
      <c r="K758" s="638"/>
      <c r="L758" s="638"/>
      <c r="M758" s="638"/>
      <c r="N758" s="638"/>
      <c r="O758" s="638"/>
      <c r="P758" s="638"/>
      <c r="Q758" s="638"/>
      <c r="R758" s="638"/>
      <c r="S758" s="638"/>
      <c r="T758" s="638"/>
      <c r="U758" s="638"/>
      <c r="V758" s="638"/>
      <c r="W758" s="638"/>
      <c r="X758" s="638"/>
      <c r="Y758" s="638"/>
      <c r="Z758" s="638"/>
      <c r="AA758" s="638"/>
      <c r="AB758" s="638"/>
      <c r="AC758" s="638"/>
      <c r="AD758" s="638"/>
      <c r="AI758">
        <f t="shared" si="452"/>
        <v>0</v>
      </c>
      <c r="AJ758">
        <f t="shared" si="453"/>
        <v>0</v>
      </c>
      <c r="AK758">
        <f t="shared" si="454"/>
        <v>0</v>
      </c>
      <c r="AL758">
        <f t="shared" si="455"/>
        <v>0</v>
      </c>
      <c r="AM758">
        <f t="shared" si="456"/>
        <v>0</v>
      </c>
      <c r="AN758">
        <f t="shared" si="457"/>
        <v>0</v>
      </c>
      <c r="AO758">
        <f t="shared" si="458"/>
        <v>0</v>
      </c>
      <c r="AP758">
        <f t="shared" si="459"/>
        <v>0</v>
      </c>
      <c r="AQ758">
        <f t="shared" si="460"/>
        <v>0</v>
      </c>
      <c r="AR758">
        <f t="shared" si="461"/>
        <v>0</v>
      </c>
      <c r="AS758">
        <f t="shared" si="462"/>
        <v>0</v>
      </c>
      <c r="AT758">
        <f t="shared" si="463"/>
        <v>0</v>
      </c>
      <c r="AU758">
        <f t="shared" si="464"/>
        <v>0</v>
      </c>
      <c r="AV758">
        <f t="shared" si="465"/>
        <v>0</v>
      </c>
      <c r="AW758">
        <f t="shared" si="466"/>
        <v>0</v>
      </c>
      <c r="AX758">
        <f t="shared" si="467"/>
        <v>0</v>
      </c>
      <c r="AY758">
        <f t="shared" si="468"/>
        <v>0</v>
      </c>
      <c r="AZ758">
        <f t="shared" si="469"/>
        <v>0</v>
      </c>
      <c r="BA758">
        <f t="shared" si="470"/>
        <v>0</v>
      </c>
      <c r="BB758">
        <f t="shared" si="471"/>
        <v>0</v>
      </c>
      <c r="BC758">
        <f t="shared" si="472"/>
        <v>0</v>
      </c>
      <c r="BD758">
        <f t="shared" si="473"/>
        <v>0</v>
      </c>
      <c r="BE758">
        <f t="shared" si="474"/>
        <v>0</v>
      </c>
      <c r="BF758">
        <f t="shared" si="475"/>
        <v>0</v>
      </c>
      <c r="BG758">
        <f t="shared" si="476"/>
        <v>0</v>
      </c>
      <c r="BH758">
        <f t="shared" si="477"/>
        <v>0</v>
      </c>
      <c r="BI758">
        <f t="shared" si="478"/>
        <v>0</v>
      </c>
      <c r="BJ758">
        <f t="shared" si="479"/>
        <v>0</v>
      </c>
      <c r="BK758" s="356">
        <f t="shared" si="480"/>
        <v>0</v>
      </c>
      <c r="BL758" s="357">
        <f t="shared" si="481"/>
        <v>0</v>
      </c>
      <c r="BM758" s="358">
        <f t="shared" si="482"/>
        <v>0</v>
      </c>
      <c r="BN758" s="359">
        <f t="shared" si="445"/>
        <v>0</v>
      </c>
      <c r="BO758" s="356">
        <f t="shared" si="483"/>
        <v>0</v>
      </c>
      <c r="BP758" s="357">
        <f t="shared" si="484"/>
        <v>0</v>
      </c>
      <c r="BQ758" s="358">
        <f t="shared" si="485"/>
        <v>0</v>
      </c>
      <c r="BR758" s="359">
        <f t="shared" si="446"/>
        <v>0</v>
      </c>
      <c r="BS758" s="356">
        <f t="shared" si="486"/>
        <v>0</v>
      </c>
      <c r="BT758" s="357">
        <f t="shared" si="487"/>
        <v>0</v>
      </c>
      <c r="BU758" s="358">
        <f t="shared" si="488"/>
        <v>0</v>
      </c>
      <c r="BV758" s="359">
        <f t="shared" si="447"/>
        <v>0</v>
      </c>
      <c r="BW758" s="293">
        <f t="shared" si="489"/>
        <v>0</v>
      </c>
      <c r="BX758" s="352" t="str">
        <f>IF(BW758=0,"",
IF(SUM($BW$651:BW758)=1,BY758,
IF($BW$771&gt;SUM($BW$651:BW758),_xlfn.CONCAT(", ",BY758),
IF($BW$771=SUM($BW$651:BW758),_xlfn.CONCAT(" y ",BY758)))))</f>
        <v/>
      </c>
      <c r="BY758" s="120" t="s">
        <v>5335</v>
      </c>
      <c r="BZ758" s="290">
        <f t="shared" si="490"/>
        <v>0</v>
      </c>
      <c r="CA758" s="293">
        <f t="shared" si="448"/>
        <v>0</v>
      </c>
      <c r="CB758" s="283" t="str">
        <f>IF(CA758=0,"",
IF(SUM($CA$651:CA758)=1,CC758,
IF($CA$771&gt;SUM($CA$651:CA758),_xlfn.CONCAT(", ",CC758),
IF($CA$771=SUM($CA$651:CA758),_xlfn.CONCAT(" y ",CC758)))))</f>
        <v/>
      </c>
      <c r="CC758" s="120" t="s">
        <v>5335</v>
      </c>
      <c r="CD758" s="365">
        <f t="shared" si="511"/>
        <v>0</v>
      </c>
      <c r="CE758" s="366">
        <f t="shared" si="491"/>
        <v>0</v>
      </c>
      <c r="CF758" s="365">
        <f t="shared" si="492"/>
        <v>0</v>
      </c>
      <c r="CG758" s="282">
        <f t="shared" si="450"/>
        <v>0</v>
      </c>
      <c r="CH758" s="283" t="str">
        <f>IF(CG758=0,"",
IF(SUM($CG$651:CG758)=1,CI758,
IF($CG$771&gt;SUM($CG$651:CG758),_xlfn.CONCAT(", ",CI758),
IF($CG$771=SUM($CG$651:CG758),_xlfn.CONCAT(" y ",CI758)))))</f>
        <v/>
      </c>
      <c r="CI758" s="120" t="s">
        <v>5335</v>
      </c>
      <c r="CJ758" s="370">
        <f t="shared" si="493"/>
        <v>0</v>
      </c>
      <c r="CK758" s="371">
        <f t="shared" si="494"/>
        <v>0</v>
      </c>
      <c r="CL758" s="372">
        <f t="shared" si="495"/>
        <v>0</v>
      </c>
      <c r="CM758" s="370">
        <f t="shared" si="496"/>
        <v>0</v>
      </c>
      <c r="CN758" s="371">
        <f t="shared" si="497"/>
        <v>0</v>
      </c>
      <c r="CO758" s="372">
        <f t="shared" si="498"/>
        <v>0</v>
      </c>
      <c r="CP758" s="370">
        <f t="shared" si="499"/>
        <v>0</v>
      </c>
      <c r="CQ758" s="371">
        <f t="shared" si="500"/>
        <v>0</v>
      </c>
      <c r="CR758" s="372">
        <f t="shared" si="501"/>
        <v>0</v>
      </c>
      <c r="CS758" s="370">
        <f t="shared" si="502"/>
        <v>0</v>
      </c>
      <c r="CT758" s="371">
        <f t="shared" si="503"/>
        <v>0</v>
      </c>
      <c r="CU758" s="372">
        <f t="shared" si="504"/>
        <v>0</v>
      </c>
      <c r="CV758" s="370">
        <f t="shared" si="505"/>
        <v>0</v>
      </c>
      <c r="CW758" s="371">
        <f t="shared" si="506"/>
        <v>0</v>
      </c>
      <c r="CX758" s="372">
        <f t="shared" si="507"/>
        <v>0</v>
      </c>
      <c r="CY758" s="370">
        <f t="shared" si="508"/>
        <v>0</v>
      </c>
      <c r="CZ758" s="371">
        <f t="shared" si="509"/>
        <v>0</v>
      </c>
      <c r="DA758" s="372">
        <f t="shared" si="510"/>
        <v>0</v>
      </c>
      <c r="DB758" s="293">
        <f t="shared" si="451"/>
        <v>0</v>
      </c>
      <c r="DC758" s="283" t="str">
        <f>IF(DB758=0,"",
IF(SUM($DB$651:DB758)=1,DD758,
IF($DB$771&gt;SUM($DB$651:DB758),_xlfn.CONCAT(", ",DD758),
IF($DB$771=SUM($DB$651:DB758),_xlfn.CONCAT(" y ",DD758)))))</f>
        <v/>
      </c>
      <c r="DD758" s="52" t="s">
        <v>5335</v>
      </c>
    </row>
    <row r="759" spans="1:108" ht="15" customHeight="1">
      <c r="A759" s="30"/>
      <c r="B759" s="31"/>
      <c r="C759" s="37" t="s">
        <v>5336</v>
      </c>
      <c r="D759" s="800" t="str">
        <f>IF(CNGE_2026_M1_Secc1_Sub1!$D149="","",CNGE_2026_M1_Secc1_Sub1!$D149)</f>
        <v/>
      </c>
      <c r="E759" s="723"/>
      <c r="F759" s="723"/>
      <c r="G759" s="723"/>
      <c r="H759" s="723"/>
      <c r="I759" s="724"/>
      <c r="J759" s="638"/>
      <c r="K759" s="638"/>
      <c r="L759" s="638"/>
      <c r="M759" s="638"/>
      <c r="N759" s="638"/>
      <c r="O759" s="638"/>
      <c r="P759" s="638"/>
      <c r="Q759" s="638"/>
      <c r="R759" s="638"/>
      <c r="S759" s="638"/>
      <c r="T759" s="638"/>
      <c r="U759" s="638"/>
      <c r="V759" s="638"/>
      <c r="W759" s="638"/>
      <c r="X759" s="638"/>
      <c r="Y759" s="638"/>
      <c r="Z759" s="638"/>
      <c r="AA759" s="638"/>
      <c r="AB759" s="638"/>
      <c r="AC759" s="638"/>
      <c r="AD759" s="638"/>
      <c r="AI759">
        <f t="shared" si="452"/>
        <v>0</v>
      </c>
      <c r="AJ759">
        <f t="shared" si="453"/>
        <v>0</v>
      </c>
      <c r="AK759">
        <f t="shared" si="454"/>
        <v>0</v>
      </c>
      <c r="AL759">
        <f t="shared" si="455"/>
        <v>0</v>
      </c>
      <c r="AM759">
        <f t="shared" si="456"/>
        <v>0</v>
      </c>
      <c r="AN759">
        <f t="shared" si="457"/>
        <v>0</v>
      </c>
      <c r="AO759">
        <f t="shared" si="458"/>
        <v>0</v>
      </c>
      <c r="AP759">
        <f t="shared" si="459"/>
        <v>0</v>
      </c>
      <c r="AQ759">
        <f t="shared" si="460"/>
        <v>0</v>
      </c>
      <c r="AR759">
        <f t="shared" si="461"/>
        <v>0</v>
      </c>
      <c r="AS759">
        <f t="shared" si="462"/>
        <v>0</v>
      </c>
      <c r="AT759">
        <f t="shared" si="463"/>
        <v>0</v>
      </c>
      <c r="AU759">
        <f t="shared" si="464"/>
        <v>0</v>
      </c>
      <c r="AV759">
        <f t="shared" si="465"/>
        <v>0</v>
      </c>
      <c r="AW759">
        <f t="shared" si="466"/>
        <v>0</v>
      </c>
      <c r="AX759">
        <f t="shared" si="467"/>
        <v>0</v>
      </c>
      <c r="AY759">
        <f t="shared" si="468"/>
        <v>0</v>
      </c>
      <c r="AZ759">
        <f t="shared" si="469"/>
        <v>0</v>
      </c>
      <c r="BA759">
        <f t="shared" si="470"/>
        <v>0</v>
      </c>
      <c r="BB759">
        <f t="shared" si="471"/>
        <v>0</v>
      </c>
      <c r="BC759">
        <f t="shared" si="472"/>
        <v>0</v>
      </c>
      <c r="BD759">
        <f t="shared" si="473"/>
        <v>0</v>
      </c>
      <c r="BE759">
        <f t="shared" si="474"/>
        <v>0</v>
      </c>
      <c r="BF759">
        <f t="shared" si="475"/>
        <v>0</v>
      </c>
      <c r="BG759">
        <f t="shared" si="476"/>
        <v>0</v>
      </c>
      <c r="BH759">
        <f t="shared" si="477"/>
        <v>0</v>
      </c>
      <c r="BI759">
        <f t="shared" si="478"/>
        <v>0</v>
      </c>
      <c r="BJ759">
        <f t="shared" si="479"/>
        <v>0</v>
      </c>
      <c r="BK759" s="356">
        <f t="shared" si="480"/>
        <v>0</v>
      </c>
      <c r="BL759" s="357">
        <f t="shared" si="481"/>
        <v>0</v>
      </c>
      <c r="BM759" s="358">
        <f t="shared" si="482"/>
        <v>0</v>
      </c>
      <c r="BN759" s="359">
        <f t="shared" si="445"/>
        <v>0</v>
      </c>
      <c r="BO759" s="356">
        <f t="shared" si="483"/>
        <v>0</v>
      </c>
      <c r="BP759" s="357">
        <f t="shared" si="484"/>
        <v>0</v>
      </c>
      <c r="BQ759" s="358">
        <f t="shared" si="485"/>
        <v>0</v>
      </c>
      <c r="BR759" s="359">
        <f t="shared" si="446"/>
        <v>0</v>
      </c>
      <c r="BS759" s="356">
        <f t="shared" si="486"/>
        <v>0</v>
      </c>
      <c r="BT759" s="357">
        <f t="shared" si="487"/>
        <v>0</v>
      </c>
      <c r="BU759" s="358">
        <f t="shared" si="488"/>
        <v>0</v>
      </c>
      <c r="BV759" s="359">
        <f t="shared" si="447"/>
        <v>0</v>
      </c>
      <c r="BW759" s="293">
        <f t="shared" si="489"/>
        <v>0</v>
      </c>
      <c r="BX759" s="352" t="str">
        <f>IF(BW759=0,"",
IF(SUM($BW$651:BW759)=1,BY759,
IF($BW$771&gt;SUM($BW$651:BW759),_xlfn.CONCAT(", ",BY759),
IF($BW$771=SUM($BW$651:BW759),_xlfn.CONCAT(" y ",BY759)))))</f>
        <v/>
      </c>
      <c r="BY759" s="120" t="s">
        <v>5337</v>
      </c>
      <c r="BZ759" s="290">
        <f t="shared" si="490"/>
        <v>0</v>
      </c>
      <c r="CA759" s="293">
        <f t="shared" si="448"/>
        <v>0</v>
      </c>
      <c r="CB759" s="283" t="str">
        <f>IF(CA759=0,"",
IF(SUM($CA$651:CA759)=1,CC759,
IF($CA$771&gt;SUM($CA$651:CA759),_xlfn.CONCAT(", ",CC759),
IF($CA$771=SUM($CA$651:CA759),_xlfn.CONCAT(" y ",CC759)))))</f>
        <v/>
      </c>
      <c r="CC759" s="120" t="s">
        <v>5337</v>
      </c>
      <c r="CD759" s="365">
        <f t="shared" si="511"/>
        <v>0</v>
      </c>
      <c r="CE759" s="366">
        <f t="shared" si="491"/>
        <v>0</v>
      </c>
      <c r="CF759" s="365">
        <f t="shared" si="492"/>
        <v>0</v>
      </c>
      <c r="CG759" s="282">
        <f t="shared" si="450"/>
        <v>0</v>
      </c>
      <c r="CH759" s="283" t="str">
        <f>IF(CG759=0,"",
IF(SUM($CG$651:CG759)=1,CI759,
IF($CG$771&gt;SUM($CG$651:CG759),_xlfn.CONCAT(", ",CI759),
IF($CG$771=SUM($CG$651:CG759),_xlfn.CONCAT(" y ",CI759)))))</f>
        <v/>
      </c>
      <c r="CI759" s="120" t="s">
        <v>5337</v>
      </c>
      <c r="CJ759" s="370">
        <f t="shared" si="493"/>
        <v>0</v>
      </c>
      <c r="CK759" s="371">
        <f t="shared" si="494"/>
        <v>0</v>
      </c>
      <c r="CL759" s="372">
        <f t="shared" si="495"/>
        <v>0</v>
      </c>
      <c r="CM759" s="370">
        <f t="shared" si="496"/>
        <v>0</v>
      </c>
      <c r="CN759" s="371">
        <f t="shared" si="497"/>
        <v>0</v>
      </c>
      <c r="CO759" s="372">
        <f t="shared" si="498"/>
        <v>0</v>
      </c>
      <c r="CP759" s="370">
        <f t="shared" si="499"/>
        <v>0</v>
      </c>
      <c r="CQ759" s="371">
        <f t="shared" si="500"/>
        <v>0</v>
      </c>
      <c r="CR759" s="372">
        <f t="shared" si="501"/>
        <v>0</v>
      </c>
      <c r="CS759" s="370">
        <f t="shared" si="502"/>
        <v>0</v>
      </c>
      <c r="CT759" s="371">
        <f t="shared" si="503"/>
        <v>0</v>
      </c>
      <c r="CU759" s="372">
        <f t="shared" si="504"/>
        <v>0</v>
      </c>
      <c r="CV759" s="370">
        <f t="shared" si="505"/>
        <v>0</v>
      </c>
      <c r="CW759" s="371">
        <f t="shared" si="506"/>
        <v>0</v>
      </c>
      <c r="CX759" s="372">
        <f t="shared" si="507"/>
        <v>0</v>
      </c>
      <c r="CY759" s="370">
        <f t="shared" si="508"/>
        <v>0</v>
      </c>
      <c r="CZ759" s="371">
        <f t="shared" si="509"/>
        <v>0</v>
      </c>
      <c r="DA759" s="372">
        <f t="shared" si="510"/>
        <v>0</v>
      </c>
      <c r="DB759" s="293">
        <f t="shared" si="451"/>
        <v>0</v>
      </c>
      <c r="DC759" s="283" t="str">
        <f>IF(DB759=0,"",
IF(SUM($DB$651:DB759)=1,DD759,
IF($DB$771&gt;SUM($DB$651:DB759),_xlfn.CONCAT(", ",DD759),
IF($DB$771=SUM($DB$651:DB759),_xlfn.CONCAT(" y ",DD759)))))</f>
        <v/>
      </c>
      <c r="DD759" s="52" t="s">
        <v>5337</v>
      </c>
    </row>
    <row r="760" spans="1:108" ht="15" customHeight="1">
      <c r="A760" s="30"/>
      <c r="B760" s="31"/>
      <c r="C760" s="37" t="s">
        <v>5338</v>
      </c>
      <c r="D760" s="800" t="str">
        <f>IF(CNGE_2026_M1_Secc1_Sub1!$D150="","",CNGE_2026_M1_Secc1_Sub1!$D150)</f>
        <v/>
      </c>
      <c r="E760" s="723"/>
      <c r="F760" s="723"/>
      <c r="G760" s="723"/>
      <c r="H760" s="723"/>
      <c r="I760" s="724"/>
      <c r="J760" s="638"/>
      <c r="K760" s="638"/>
      <c r="L760" s="638"/>
      <c r="M760" s="638"/>
      <c r="N760" s="638"/>
      <c r="O760" s="638"/>
      <c r="P760" s="638"/>
      <c r="Q760" s="638"/>
      <c r="R760" s="638"/>
      <c r="S760" s="638"/>
      <c r="T760" s="638"/>
      <c r="U760" s="638"/>
      <c r="V760" s="638"/>
      <c r="W760" s="638"/>
      <c r="X760" s="638"/>
      <c r="Y760" s="638"/>
      <c r="Z760" s="638"/>
      <c r="AA760" s="638"/>
      <c r="AB760" s="638"/>
      <c r="AC760" s="638"/>
      <c r="AD760" s="638"/>
      <c r="AI760">
        <f t="shared" si="452"/>
        <v>0</v>
      </c>
      <c r="AJ760">
        <f t="shared" si="453"/>
        <v>0</v>
      </c>
      <c r="AK760">
        <f t="shared" si="454"/>
        <v>0</v>
      </c>
      <c r="AL760">
        <f t="shared" si="455"/>
        <v>0</v>
      </c>
      <c r="AM760">
        <f t="shared" si="456"/>
        <v>0</v>
      </c>
      <c r="AN760">
        <f t="shared" si="457"/>
        <v>0</v>
      </c>
      <c r="AO760">
        <f t="shared" si="458"/>
        <v>0</v>
      </c>
      <c r="AP760">
        <f t="shared" si="459"/>
        <v>0</v>
      </c>
      <c r="AQ760">
        <f t="shared" si="460"/>
        <v>0</v>
      </c>
      <c r="AR760">
        <f t="shared" si="461"/>
        <v>0</v>
      </c>
      <c r="AS760">
        <f t="shared" si="462"/>
        <v>0</v>
      </c>
      <c r="AT760">
        <f t="shared" si="463"/>
        <v>0</v>
      </c>
      <c r="AU760">
        <f t="shared" si="464"/>
        <v>0</v>
      </c>
      <c r="AV760">
        <f t="shared" si="465"/>
        <v>0</v>
      </c>
      <c r="AW760">
        <f t="shared" si="466"/>
        <v>0</v>
      </c>
      <c r="AX760">
        <f t="shared" si="467"/>
        <v>0</v>
      </c>
      <c r="AY760">
        <f t="shared" si="468"/>
        <v>0</v>
      </c>
      <c r="AZ760">
        <f t="shared" si="469"/>
        <v>0</v>
      </c>
      <c r="BA760">
        <f t="shared" si="470"/>
        <v>0</v>
      </c>
      <c r="BB760">
        <f t="shared" si="471"/>
        <v>0</v>
      </c>
      <c r="BC760">
        <f t="shared" si="472"/>
        <v>0</v>
      </c>
      <c r="BD760">
        <f t="shared" si="473"/>
        <v>0</v>
      </c>
      <c r="BE760">
        <f t="shared" si="474"/>
        <v>0</v>
      </c>
      <c r="BF760">
        <f t="shared" si="475"/>
        <v>0</v>
      </c>
      <c r="BG760">
        <f t="shared" si="476"/>
        <v>0</v>
      </c>
      <c r="BH760">
        <f t="shared" si="477"/>
        <v>0</v>
      </c>
      <c r="BI760">
        <f t="shared" si="478"/>
        <v>0</v>
      </c>
      <c r="BJ760">
        <f t="shared" si="479"/>
        <v>0</v>
      </c>
      <c r="BK760" s="356">
        <f t="shared" si="480"/>
        <v>0</v>
      </c>
      <c r="BL760" s="357">
        <f t="shared" si="481"/>
        <v>0</v>
      </c>
      <c r="BM760" s="358">
        <f t="shared" si="482"/>
        <v>0</v>
      </c>
      <c r="BN760" s="359">
        <f t="shared" si="445"/>
        <v>0</v>
      </c>
      <c r="BO760" s="356">
        <f t="shared" si="483"/>
        <v>0</v>
      </c>
      <c r="BP760" s="357">
        <f t="shared" si="484"/>
        <v>0</v>
      </c>
      <c r="BQ760" s="358">
        <f t="shared" si="485"/>
        <v>0</v>
      </c>
      <c r="BR760" s="359">
        <f t="shared" si="446"/>
        <v>0</v>
      </c>
      <c r="BS760" s="356">
        <f t="shared" si="486"/>
        <v>0</v>
      </c>
      <c r="BT760" s="357">
        <f t="shared" si="487"/>
        <v>0</v>
      </c>
      <c r="BU760" s="358">
        <f t="shared" si="488"/>
        <v>0</v>
      </c>
      <c r="BV760" s="359">
        <f t="shared" si="447"/>
        <v>0</v>
      </c>
      <c r="BW760" s="293">
        <f t="shared" si="489"/>
        <v>0</v>
      </c>
      <c r="BX760" s="352" t="str">
        <f>IF(BW760=0,"",
IF(SUM($BW$651:BW760)=1,BY760,
IF($BW$771&gt;SUM($BW$651:BW760),_xlfn.CONCAT(", ",BY760),
IF($BW$771=SUM($BW$651:BW760),_xlfn.CONCAT(" y ",BY760)))))</f>
        <v/>
      </c>
      <c r="BY760" s="120" t="s">
        <v>5339</v>
      </c>
      <c r="BZ760" s="290">
        <f t="shared" si="490"/>
        <v>0</v>
      </c>
      <c r="CA760" s="293">
        <f t="shared" si="448"/>
        <v>0</v>
      </c>
      <c r="CB760" s="283" t="str">
        <f>IF(CA760=0,"",
IF(SUM($CA$651:CA760)=1,CC760,
IF($CA$771&gt;SUM($CA$651:CA760),_xlfn.CONCAT(", ",CC760),
IF($CA$771=SUM($CA$651:CA760),_xlfn.CONCAT(" y ",CC760)))))</f>
        <v/>
      </c>
      <c r="CC760" s="120" t="s">
        <v>5339</v>
      </c>
      <c r="CD760" s="365">
        <f t="shared" si="511"/>
        <v>0</v>
      </c>
      <c r="CE760" s="366">
        <f t="shared" si="491"/>
        <v>0</v>
      </c>
      <c r="CF760" s="365">
        <f t="shared" si="492"/>
        <v>0</v>
      </c>
      <c r="CG760" s="282">
        <f t="shared" si="450"/>
        <v>0</v>
      </c>
      <c r="CH760" s="283" t="str">
        <f>IF(CG760=0,"",
IF(SUM($CG$651:CG760)=1,CI760,
IF($CG$771&gt;SUM($CG$651:CG760),_xlfn.CONCAT(", ",CI760),
IF($CG$771=SUM($CG$651:CG760),_xlfn.CONCAT(" y ",CI760)))))</f>
        <v/>
      </c>
      <c r="CI760" s="120" t="s">
        <v>5339</v>
      </c>
      <c r="CJ760" s="370">
        <f t="shared" si="493"/>
        <v>0</v>
      </c>
      <c r="CK760" s="371">
        <f t="shared" si="494"/>
        <v>0</v>
      </c>
      <c r="CL760" s="372">
        <f t="shared" si="495"/>
        <v>0</v>
      </c>
      <c r="CM760" s="370">
        <f t="shared" si="496"/>
        <v>0</v>
      </c>
      <c r="CN760" s="371">
        <f t="shared" si="497"/>
        <v>0</v>
      </c>
      <c r="CO760" s="372">
        <f t="shared" si="498"/>
        <v>0</v>
      </c>
      <c r="CP760" s="370">
        <f t="shared" si="499"/>
        <v>0</v>
      </c>
      <c r="CQ760" s="371">
        <f t="shared" si="500"/>
        <v>0</v>
      </c>
      <c r="CR760" s="372">
        <f t="shared" si="501"/>
        <v>0</v>
      </c>
      <c r="CS760" s="370">
        <f t="shared" si="502"/>
        <v>0</v>
      </c>
      <c r="CT760" s="371">
        <f t="shared" si="503"/>
        <v>0</v>
      </c>
      <c r="CU760" s="372">
        <f t="shared" si="504"/>
        <v>0</v>
      </c>
      <c r="CV760" s="370">
        <f t="shared" si="505"/>
        <v>0</v>
      </c>
      <c r="CW760" s="371">
        <f t="shared" si="506"/>
        <v>0</v>
      </c>
      <c r="CX760" s="372">
        <f t="shared" si="507"/>
        <v>0</v>
      </c>
      <c r="CY760" s="370">
        <f t="shared" si="508"/>
        <v>0</v>
      </c>
      <c r="CZ760" s="371">
        <f t="shared" si="509"/>
        <v>0</v>
      </c>
      <c r="DA760" s="372">
        <f t="shared" si="510"/>
        <v>0</v>
      </c>
      <c r="DB760" s="293">
        <f t="shared" si="451"/>
        <v>0</v>
      </c>
      <c r="DC760" s="283" t="str">
        <f>IF(DB760=0,"",
IF(SUM($DB$651:DB760)=1,DD760,
IF($DB$771&gt;SUM($DB$651:DB760),_xlfn.CONCAT(", ",DD760),
IF($DB$771=SUM($DB$651:DB760),_xlfn.CONCAT(" y ",DD760)))))</f>
        <v/>
      </c>
      <c r="DD760" s="52" t="s">
        <v>5339</v>
      </c>
    </row>
    <row r="761" spans="1:108" ht="15" customHeight="1">
      <c r="A761" s="30"/>
      <c r="B761" s="31"/>
      <c r="C761" s="37" t="s">
        <v>5340</v>
      </c>
      <c r="D761" s="800" t="str">
        <f>IF(CNGE_2026_M1_Secc1_Sub1!$D151="","",CNGE_2026_M1_Secc1_Sub1!$D151)</f>
        <v/>
      </c>
      <c r="E761" s="723"/>
      <c r="F761" s="723"/>
      <c r="G761" s="723"/>
      <c r="H761" s="723"/>
      <c r="I761" s="724"/>
      <c r="J761" s="638"/>
      <c r="K761" s="638"/>
      <c r="L761" s="638"/>
      <c r="M761" s="638"/>
      <c r="N761" s="638"/>
      <c r="O761" s="638"/>
      <c r="P761" s="638"/>
      <c r="Q761" s="638"/>
      <c r="R761" s="638"/>
      <c r="S761" s="638"/>
      <c r="T761" s="638"/>
      <c r="U761" s="638"/>
      <c r="V761" s="638"/>
      <c r="W761" s="638"/>
      <c r="X761" s="638"/>
      <c r="Y761" s="638"/>
      <c r="Z761" s="638"/>
      <c r="AA761" s="638"/>
      <c r="AB761" s="638"/>
      <c r="AC761" s="638"/>
      <c r="AD761" s="638"/>
      <c r="AI761">
        <f t="shared" si="452"/>
        <v>0</v>
      </c>
      <c r="AJ761">
        <f t="shared" si="453"/>
        <v>0</v>
      </c>
      <c r="AK761">
        <f t="shared" si="454"/>
        <v>0</v>
      </c>
      <c r="AL761">
        <f t="shared" si="455"/>
        <v>0</v>
      </c>
      <c r="AM761">
        <f t="shared" si="456"/>
        <v>0</v>
      </c>
      <c r="AN761">
        <f t="shared" si="457"/>
        <v>0</v>
      </c>
      <c r="AO761">
        <f t="shared" si="458"/>
        <v>0</v>
      </c>
      <c r="AP761">
        <f t="shared" si="459"/>
        <v>0</v>
      </c>
      <c r="AQ761">
        <f t="shared" si="460"/>
        <v>0</v>
      </c>
      <c r="AR761">
        <f t="shared" si="461"/>
        <v>0</v>
      </c>
      <c r="AS761">
        <f t="shared" si="462"/>
        <v>0</v>
      </c>
      <c r="AT761">
        <f t="shared" si="463"/>
        <v>0</v>
      </c>
      <c r="AU761">
        <f t="shared" si="464"/>
        <v>0</v>
      </c>
      <c r="AV761">
        <f t="shared" si="465"/>
        <v>0</v>
      </c>
      <c r="AW761">
        <f t="shared" si="466"/>
        <v>0</v>
      </c>
      <c r="AX761">
        <f t="shared" si="467"/>
        <v>0</v>
      </c>
      <c r="AY761">
        <f t="shared" si="468"/>
        <v>0</v>
      </c>
      <c r="AZ761">
        <f t="shared" si="469"/>
        <v>0</v>
      </c>
      <c r="BA761">
        <f t="shared" si="470"/>
        <v>0</v>
      </c>
      <c r="BB761">
        <f t="shared" si="471"/>
        <v>0</v>
      </c>
      <c r="BC761">
        <f t="shared" si="472"/>
        <v>0</v>
      </c>
      <c r="BD761">
        <f t="shared" si="473"/>
        <v>0</v>
      </c>
      <c r="BE761">
        <f t="shared" si="474"/>
        <v>0</v>
      </c>
      <c r="BF761">
        <f t="shared" si="475"/>
        <v>0</v>
      </c>
      <c r="BG761">
        <f t="shared" si="476"/>
        <v>0</v>
      </c>
      <c r="BH761">
        <f t="shared" si="477"/>
        <v>0</v>
      </c>
      <c r="BI761">
        <f t="shared" si="478"/>
        <v>0</v>
      </c>
      <c r="BJ761">
        <f t="shared" si="479"/>
        <v>0</v>
      </c>
      <c r="BK761" s="356">
        <f t="shared" si="480"/>
        <v>0</v>
      </c>
      <c r="BL761" s="357">
        <f t="shared" si="481"/>
        <v>0</v>
      </c>
      <c r="BM761" s="358">
        <f t="shared" si="482"/>
        <v>0</v>
      </c>
      <c r="BN761" s="359">
        <f t="shared" si="445"/>
        <v>0</v>
      </c>
      <c r="BO761" s="356">
        <f t="shared" si="483"/>
        <v>0</v>
      </c>
      <c r="BP761" s="357">
        <f t="shared" si="484"/>
        <v>0</v>
      </c>
      <c r="BQ761" s="358">
        <f t="shared" si="485"/>
        <v>0</v>
      </c>
      <c r="BR761" s="359">
        <f t="shared" si="446"/>
        <v>0</v>
      </c>
      <c r="BS761" s="356">
        <f t="shared" si="486"/>
        <v>0</v>
      </c>
      <c r="BT761" s="357">
        <f t="shared" si="487"/>
        <v>0</v>
      </c>
      <c r="BU761" s="358">
        <f t="shared" si="488"/>
        <v>0</v>
      </c>
      <c r="BV761" s="359">
        <f t="shared" si="447"/>
        <v>0</v>
      </c>
      <c r="BW761" s="293">
        <f t="shared" si="489"/>
        <v>0</v>
      </c>
      <c r="BX761" s="352" t="str">
        <f>IF(BW761=0,"",
IF(SUM($BW$651:BW761)=1,BY761,
IF($BW$771&gt;SUM($BW$651:BW761),_xlfn.CONCAT(", ",BY761),
IF($BW$771=SUM($BW$651:BW761),_xlfn.CONCAT(" y ",BY761)))))</f>
        <v/>
      </c>
      <c r="BY761" s="120" t="s">
        <v>5341</v>
      </c>
      <c r="BZ761" s="290">
        <f t="shared" si="490"/>
        <v>0</v>
      </c>
      <c r="CA761" s="293">
        <f t="shared" si="448"/>
        <v>0</v>
      </c>
      <c r="CB761" s="283" t="str">
        <f>IF(CA761=0,"",
IF(SUM($CA$651:CA761)=1,CC761,
IF($CA$771&gt;SUM($CA$651:CA761),_xlfn.CONCAT(", ",CC761),
IF($CA$771=SUM($CA$651:CA761),_xlfn.CONCAT(" y ",CC761)))))</f>
        <v/>
      </c>
      <c r="CC761" s="120" t="s">
        <v>5341</v>
      </c>
      <c r="CD761" s="365">
        <f t="shared" si="511"/>
        <v>0</v>
      </c>
      <c r="CE761" s="366">
        <f t="shared" si="491"/>
        <v>0</v>
      </c>
      <c r="CF761" s="365">
        <f t="shared" si="492"/>
        <v>0</v>
      </c>
      <c r="CG761" s="282">
        <f t="shared" si="450"/>
        <v>0</v>
      </c>
      <c r="CH761" s="283" t="str">
        <f>IF(CG761=0,"",
IF(SUM($CG$651:CG761)=1,CI761,
IF($CG$771&gt;SUM($CG$651:CG761),_xlfn.CONCAT(", ",CI761),
IF($CG$771=SUM($CG$651:CG761),_xlfn.CONCAT(" y ",CI761)))))</f>
        <v/>
      </c>
      <c r="CI761" s="120" t="s">
        <v>5341</v>
      </c>
      <c r="CJ761" s="370">
        <f t="shared" si="493"/>
        <v>0</v>
      </c>
      <c r="CK761" s="371">
        <f t="shared" si="494"/>
        <v>0</v>
      </c>
      <c r="CL761" s="372">
        <f t="shared" si="495"/>
        <v>0</v>
      </c>
      <c r="CM761" s="370">
        <f t="shared" si="496"/>
        <v>0</v>
      </c>
      <c r="CN761" s="371">
        <f t="shared" si="497"/>
        <v>0</v>
      </c>
      <c r="CO761" s="372">
        <f t="shared" si="498"/>
        <v>0</v>
      </c>
      <c r="CP761" s="370">
        <f t="shared" si="499"/>
        <v>0</v>
      </c>
      <c r="CQ761" s="371">
        <f t="shared" si="500"/>
        <v>0</v>
      </c>
      <c r="CR761" s="372">
        <f t="shared" si="501"/>
        <v>0</v>
      </c>
      <c r="CS761" s="370">
        <f t="shared" si="502"/>
        <v>0</v>
      </c>
      <c r="CT761" s="371">
        <f t="shared" si="503"/>
        <v>0</v>
      </c>
      <c r="CU761" s="372">
        <f t="shared" si="504"/>
        <v>0</v>
      </c>
      <c r="CV761" s="370">
        <f t="shared" si="505"/>
        <v>0</v>
      </c>
      <c r="CW761" s="371">
        <f t="shared" si="506"/>
        <v>0</v>
      </c>
      <c r="CX761" s="372">
        <f t="shared" si="507"/>
        <v>0</v>
      </c>
      <c r="CY761" s="370">
        <f t="shared" si="508"/>
        <v>0</v>
      </c>
      <c r="CZ761" s="371">
        <f t="shared" si="509"/>
        <v>0</v>
      </c>
      <c r="DA761" s="372">
        <f t="shared" si="510"/>
        <v>0</v>
      </c>
      <c r="DB761" s="293">
        <f t="shared" si="451"/>
        <v>0</v>
      </c>
      <c r="DC761" s="283" t="str">
        <f>IF(DB761=0,"",
IF(SUM($DB$651:DB761)=1,DD761,
IF($DB$771&gt;SUM($DB$651:DB761),_xlfn.CONCAT(", ",DD761),
IF($DB$771=SUM($DB$651:DB761),_xlfn.CONCAT(" y ",DD761)))))</f>
        <v/>
      </c>
      <c r="DD761" s="52" t="s">
        <v>5341</v>
      </c>
    </row>
    <row r="762" spans="1:108" ht="15" customHeight="1">
      <c r="A762" s="30"/>
      <c r="B762" s="31"/>
      <c r="C762" s="37" t="s">
        <v>5342</v>
      </c>
      <c r="D762" s="800" t="str">
        <f>IF(CNGE_2026_M1_Secc1_Sub1!$D152="","",CNGE_2026_M1_Secc1_Sub1!$D152)</f>
        <v/>
      </c>
      <c r="E762" s="723"/>
      <c r="F762" s="723"/>
      <c r="G762" s="723"/>
      <c r="H762" s="723"/>
      <c r="I762" s="724"/>
      <c r="J762" s="638"/>
      <c r="K762" s="638"/>
      <c r="L762" s="638"/>
      <c r="M762" s="638"/>
      <c r="N762" s="638"/>
      <c r="O762" s="638"/>
      <c r="P762" s="638"/>
      <c r="Q762" s="638"/>
      <c r="R762" s="638"/>
      <c r="S762" s="638"/>
      <c r="T762" s="638"/>
      <c r="U762" s="638"/>
      <c r="V762" s="638"/>
      <c r="W762" s="638"/>
      <c r="X762" s="638"/>
      <c r="Y762" s="638"/>
      <c r="Z762" s="638"/>
      <c r="AA762" s="638"/>
      <c r="AB762" s="638"/>
      <c r="AC762" s="638"/>
      <c r="AD762" s="638"/>
      <c r="AI762">
        <f t="shared" si="452"/>
        <v>0</v>
      </c>
      <c r="AJ762">
        <f t="shared" si="453"/>
        <v>0</v>
      </c>
      <c r="AK762">
        <f t="shared" si="454"/>
        <v>0</v>
      </c>
      <c r="AL762">
        <f t="shared" si="455"/>
        <v>0</v>
      </c>
      <c r="AM762">
        <f t="shared" si="456"/>
        <v>0</v>
      </c>
      <c r="AN762">
        <f t="shared" si="457"/>
        <v>0</v>
      </c>
      <c r="AO762">
        <f t="shared" si="458"/>
        <v>0</v>
      </c>
      <c r="AP762">
        <f t="shared" si="459"/>
        <v>0</v>
      </c>
      <c r="AQ762">
        <f t="shared" si="460"/>
        <v>0</v>
      </c>
      <c r="AR762">
        <f t="shared" si="461"/>
        <v>0</v>
      </c>
      <c r="AS762">
        <f t="shared" si="462"/>
        <v>0</v>
      </c>
      <c r="AT762">
        <f t="shared" si="463"/>
        <v>0</v>
      </c>
      <c r="AU762">
        <f t="shared" si="464"/>
        <v>0</v>
      </c>
      <c r="AV762">
        <f t="shared" si="465"/>
        <v>0</v>
      </c>
      <c r="AW762">
        <f t="shared" si="466"/>
        <v>0</v>
      </c>
      <c r="AX762">
        <f t="shared" si="467"/>
        <v>0</v>
      </c>
      <c r="AY762">
        <f t="shared" si="468"/>
        <v>0</v>
      </c>
      <c r="AZ762">
        <f t="shared" si="469"/>
        <v>0</v>
      </c>
      <c r="BA762">
        <f t="shared" si="470"/>
        <v>0</v>
      </c>
      <c r="BB762">
        <f t="shared" si="471"/>
        <v>0</v>
      </c>
      <c r="BC762">
        <f t="shared" si="472"/>
        <v>0</v>
      </c>
      <c r="BD762">
        <f t="shared" si="473"/>
        <v>0</v>
      </c>
      <c r="BE762">
        <f t="shared" si="474"/>
        <v>0</v>
      </c>
      <c r="BF762">
        <f t="shared" si="475"/>
        <v>0</v>
      </c>
      <c r="BG762">
        <f t="shared" si="476"/>
        <v>0</v>
      </c>
      <c r="BH762">
        <f t="shared" si="477"/>
        <v>0</v>
      </c>
      <c r="BI762">
        <f t="shared" si="478"/>
        <v>0</v>
      </c>
      <c r="BJ762">
        <f t="shared" si="479"/>
        <v>0</v>
      </c>
      <c r="BK762" s="356">
        <f t="shared" si="480"/>
        <v>0</v>
      </c>
      <c r="BL762" s="357">
        <f t="shared" si="481"/>
        <v>0</v>
      </c>
      <c r="BM762" s="358">
        <f t="shared" si="482"/>
        <v>0</v>
      </c>
      <c r="BN762" s="359">
        <f t="shared" si="445"/>
        <v>0</v>
      </c>
      <c r="BO762" s="356">
        <f t="shared" si="483"/>
        <v>0</v>
      </c>
      <c r="BP762" s="357">
        <f t="shared" si="484"/>
        <v>0</v>
      </c>
      <c r="BQ762" s="358">
        <f t="shared" si="485"/>
        <v>0</v>
      </c>
      <c r="BR762" s="359">
        <f t="shared" si="446"/>
        <v>0</v>
      </c>
      <c r="BS762" s="356">
        <f t="shared" si="486"/>
        <v>0</v>
      </c>
      <c r="BT762" s="357">
        <f t="shared" si="487"/>
        <v>0</v>
      </c>
      <c r="BU762" s="358">
        <f t="shared" si="488"/>
        <v>0</v>
      </c>
      <c r="BV762" s="359">
        <f t="shared" si="447"/>
        <v>0</v>
      </c>
      <c r="BW762" s="293">
        <f t="shared" si="489"/>
        <v>0</v>
      </c>
      <c r="BX762" s="352" t="str">
        <f>IF(BW762=0,"",
IF(SUM($BW$651:BW762)=1,BY762,
IF($BW$771&gt;SUM($BW$651:BW762),_xlfn.CONCAT(", ",BY762),
IF($BW$771=SUM($BW$651:BW762),_xlfn.CONCAT(" y ",BY762)))))</f>
        <v/>
      </c>
      <c r="BY762" s="120" t="s">
        <v>5343</v>
      </c>
      <c r="BZ762" s="290">
        <f t="shared" si="490"/>
        <v>0</v>
      </c>
      <c r="CA762" s="293">
        <f t="shared" si="448"/>
        <v>0</v>
      </c>
      <c r="CB762" s="283" t="str">
        <f>IF(CA762=0,"",
IF(SUM($CA$651:CA762)=1,CC762,
IF($CA$771&gt;SUM($CA$651:CA762),_xlfn.CONCAT(", ",CC762),
IF($CA$771=SUM($CA$651:CA762),_xlfn.CONCAT(" y ",CC762)))))</f>
        <v/>
      </c>
      <c r="CC762" s="120" t="s">
        <v>5343</v>
      </c>
      <c r="CD762" s="365">
        <f t="shared" si="511"/>
        <v>0</v>
      </c>
      <c r="CE762" s="366">
        <f t="shared" si="491"/>
        <v>0</v>
      </c>
      <c r="CF762" s="365">
        <f t="shared" si="492"/>
        <v>0</v>
      </c>
      <c r="CG762" s="282">
        <f t="shared" si="450"/>
        <v>0</v>
      </c>
      <c r="CH762" s="283" t="str">
        <f>IF(CG762=0,"",
IF(SUM($CG$651:CG762)=1,CI762,
IF($CG$771&gt;SUM($CG$651:CG762),_xlfn.CONCAT(", ",CI762),
IF($CG$771=SUM($CG$651:CG762),_xlfn.CONCAT(" y ",CI762)))))</f>
        <v/>
      </c>
      <c r="CI762" s="120" t="s">
        <v>5343</v>
      </c>
      <c r="CJ762" s="370">
        <f t="shared" si="493"/>
        <v>0</v>
      </c>
      <c r="CK762" s="371">
        <f t="shared" si="494"/>
        <v>0</v>
      </c>
      <c r="CL762" s="372">
        <f t="shared" si="495"/>
        <v>0</v>
      </c>
      <c r="CM762" s="370">
        <f t="shared" si="496"/>
        <v>0</v>
      </c>
      <c r="CN762" s="371">
        <f t="shared" si="497"/>
        <v>0</v>
      </c>
      <c r="CO762" s="372">
        <f t="shared" si="498"/>
        <v>0</v>
      </c>
      <c r="CP762" s="370">
        <f t="shared" si="499"/>
        <v>0</v>
      </c>
      <c r="CQ762" s="371">
        <f t="shared" si="500"/>
        <v>0</v>
      </c>
      <c r="CR762" s="372">
        <f t="shared" si="501"/>
        <v>0</v>
      </c>
      <c r="CS762" s="370">
        <f t="shared" si="502"/>
        <v>0</v>
      </c>
      <c r="CT762" s="371">
        <f t="shared" si="503"/>
        <v>0</v>
      </c>
      <c r="CU762" s="372">
        <f t="shared" si="504"/>
        <v>0</v>
      </c>
      <c r="CV762" s="370">
        <f t="shared" si="505"/>
        <v>0</v>
      </c>
      <c r="CW762" s="371">
        <f t="shared" si="506"/>
        <v>0</v>
      </c>
      <c r="CX762" s="372">
        <f t="shared" si="507"/>
        <v>0</v>
      </c>
      <c r="CY762" s="370">
        <f t="shared" si="508"/>
        <v>0</v>
      </c>
      <c r="CZ762" s="371">
        <f t="shared" si="509"/>
        <v>0</v>
      </c>
      <c r="DA762" s="372">
        <f t="shared" si="510"/>
        <v>0</v>
      </c>
      <c r="DB762" s="293">
        <f t="shared" si="451"/>
        <v>0</v>
      </c>
      <c r="DC762" s="283" t="str">
        <f>IF(DB762=0,"",
IF(SUM($DB$651:DB762)=1,DD762,
IF($DB$771&gt;SUM($DB$651:DB762),_xlfn.CONCAT(", ",DD762),
IF($DB$771=SUM($DB$651:DB762),_xlfn.CONCAT(" y ",DD762)))))</f>
        <v/>
      </c>
      <c r="DD762" s="52" t="s">
        <v>5343</v>
      </c>
    </row>
    <row r="763" spans="1:108" ht="15" customHeight="1">
      <c r="A763" s="30"/>
      <c r="B763" s="31"/>
      <c r="C763" s="37" t="s">
        <v>5344</v>
      </c>
      <c r="D763" s="800" t="str">
        <f>IF(CNGE_2026_M1_Secc1_Sub1!$D153="","",CNGE_2026_M1_Secc1_Sub1!$D153)</f>
        <v/>
      </c>
      <c r="E763" s="723"/>
      <c r="F763" s="723"/>
      <c r="G763" s="723"/>
      <c r="H763" s="723"/>
      <c r="I763" s="724"/>
      <c r="J763" s="638"/>
      <c r="K763" s="638"/>
      <c r="L763" s="638"/>
      <c r="M763" s="638"/>
      <c r="N763" s="638"/>
      <c r="O763" s="638"/>
      <c r="P763" s="638"/>
      <c r="Q763" s="638"/>
      <c r="R763" s="638"/>
      <c r="S763" s="638"/>
      <c r="T763" s="638"/>
      <c r="U763" s="638"/>
      <c r="V763" s="638"/>
      <c r="W763" s="638"/>
      <c r="X763" s="638"/>
      <c r="Y763" s="638"/>
      <c r="Z763" s="638"/>
      <c r="AA763" s="638"/>
      <c r="AB763" s="638"/>
      <c r="AC763" s="638"/>
      <c r="AD763" s="638"/>
      <c r="AI763">
        <f t="shared" si="452"/>
        <v>0</v>
      </c>
      <c r="AJ763">
        <f t="shared" si="453"/>
        <v>0</v>
      </c>
      <c r="AK763">
        <f t="shared" si="454"/>
        <v>0</v>
      </c>
      <c r="AL763">
        <f t="shared" si="455"/>
        <v>0</v>
      </c>
      <c r="AM763">
        <f t="shared" si="456"/>
        <v>0</v>
      </c>
      <c r="AN763">
        <f t="shared" si="457"/>
        <v>0</v>
      </c>
      <c r="AO763">
        <f t="shared" si="458"/>
        <v>0</v>
      </c>
      <c r="AP763">
        <f t="shared" si="459"/>
        <v>0</v>
      </c>
      <c r="AQ763">
        <f t="shared" si="460"/>
        <v>0</v>
      </c>
      <c r="AR763">
        <f t="shared" si="461"/>
        <v>0</v>
      </c>
      <c r="AS763">
        <f t="shared" si="462"/>
        <v>0</v>
      </c>
      <c r="AT763">
        <f t="shared" si="463"/>
        <v>0</v>
      </c>
      <c r="AU763">
        <f t="shared" si="464"/>
        <v>0</v>
      </c>
      <c r="AV763">
        <f t="shared" si="465"/>
        <v>0</v>
      </c>
      <c r="AW763">
        <f t="shared" si="466"/>
        <v>0</v>
      </c>
      <c r="AX763">
        <f t="shared" si="467"/>
        <v>0</v>
      </c>
      <c r="AY763">
        <f t="shared" si="468"/>
        <v>0</v>
      </c>
      <c r="AZ763">
        <f t="shared" si="469"/>
        <v>0</v>
      </c>
      <c r="BA763">
        <f t="shared" si="470"/>
        <v>0</v>
      </c>
      <c r="BB763">
        <f t="shared" si="471"/>
        <v>0</v>
      </c>
      <c r="BC763">
        <f t="shared" si="472"/>
        <v>0</v>
      </c>
      <c r="BD763">
        <f t="shared" si="473"/>
        <v>0</v>
      </c>
      <c r="BE763">
        <f t="shared" si="474"/>
        <v>0</v>
      </c>
      <c r="BF763">
        <f t="shared" si="475"/>
        <v>0</v>
      </c>
      <c r="BG763">
        <f t="shared" si="476"/>
        <v>0</v>
      </c>
      <c r="BH763">
        <f t="shared" si="477"/>
        <v>0</v>
      </c>
      <c r="BI763">
        <f t="shared" si="478"/>
        <v>0</v>
      </c>
      <c r="BJ763">
        <f t="shared" si="479"/>
        <v>0</v>
      </c>
      <c r="BK763" s="356">
        <f t="shared" si="480"/>
        <v>0</v>
      </c>
      <c r="BL763" s="357">
        <f t="shared" si="481"/>
        <v>0</v>
      </c>
      <c r="BM763" s="358">
        <f t="shared" si="482"/>
        <v>0</v>
      </c>
      <c r="BN763" s="359">
        <f t="shared" si="445"/>
        <v>0</v>
      </c>
      <c r="BO763" s="356">
        <f t="shared" si="483"/>
        <v>0</v>
      </c>
      <c r="BP763" s="357">
        <f t="shared" si="484"/>
        <v>0</v>
      </c>
      <c r="BQ763" s="358">
        <f t="shared" si="485"/>
        <v>0</v>
      </c>
      <c r="BR763" s="359">
        <f t="shared" si="446"/>
        <v>0</v>
      </c>
      <c r="BS763" s="356">
        <f t="shared" si="486"/>
        <v>0</v>
      </c>
      <c r="BT763" s="357">
        <f t="shared" si="487"/>
        <v>0</v>
      </c>
      <c r="BU763" s="358">
        <f t="shared" si="488"/>
        <v>0</v>
      </c>
      <c r="BV763" s="359">
        <f t="shared" si="447"/>
        <v>0</v>
      </c>
      <c r="BW763" s="293">
        <f t="shared" si="489"/>
        <v>0</v>
      </c>
      <c r="BX763" s="352" t="str">
        <f>IF(BW763=0,"",
IF(SUM($BW$651:BW763)=1,BY763,
IF($BW$771&gt;SUM($BW$651:BW763),_xlfn.CONCAT(", ",BY763),
IF($BW$771=SUM($BW$651:BW763),_xlfn.CONCAT(" y ",BY763)))))</f>
        <v/>
      </c>
      <c r="BY763" s="120" t="s">
        <v>5345</v>
      </c>
      <c r="BZ763" s="290">
        <f t="shared" si="490"/>
        <v>0</v>
      </c>
      <c r="CA763" s="293">
        <f t="shared" si="448"/>
        <v>0</v>
      </c>
      <c r="CB763" s="283" t="str">
        <f>IF(CA763=0,"",
IF(SUM($CA$651:CA763)=1,CC763,
IF($CA$771&gt;SUM($CA$651:CA763),_xlfn.CONCAT(", ",CC763),
IF($CA$771=SUM($CA$651:CA763),_xlfn.CONCAT(" y ",CC763)))))</f>
        <v/>
      </c>
      <c r="CC763" s="120" t="s">
        <v>5345</v>
      </c>
      <c r="CD763" s="365">
        <f t="shared" si="511"/>
        <v>0</v>
      </c>
      <c r="CE763" s="366">
        <f t="shared" si="491"/>
        <v>0</v>
      </c>
      <c r="CF763" s="365">
        <f t="shared" si="492"/>
        <v>0</v>
      </c>
      <c r="CG763" s="282">
        <f t="shared" si="450"/>
        <v>0</v>
      </c>
      <c r="CH763" s="283" t="str">
        <f>IF(CG763=0,"",
IF(SUM($CG$651:CG763)=1,CI763,
IF($CG$771&gt;SUM($CG$651:CG763),_xlfn.CONCAT(", ",CI763),
IF($CG$771=SUM($CG$651:CG763),_xlfn.CONCAT(" y ",CI763)))))</f>
        <v/>
      </c>
      <c r="CI763" s="120" t="s">
        <v>5345</v>
      </c>
      <c r="CJ763" s="370">
        <f t="shared" si="493"/>
        <v>0</v>
      </c>
      <c r="CK763" s="371">
        <f t="shared" si="494"/>
        <v>0</v>
      </c>
      <c r="CL763" s="372">
        <f t="shared" si="495"/>
        <v>0</v>
      </c>
      <c r="CM763" s="370">
        <f t="shared" si="496"/>
        <v>0</v>
      </c>
      <c r="CN763" s="371">
        <f t="shared" si="497"/>
        <v>0</v>
      </c>
      <c r="CO763" s="372">
        <f t="shared" si="498"/>
        <v>0</v>
      </c>
      <c r="CP763" s="370">
        <f t="shared" si="499"/>
        <v>0</v>
      </c>
      <c r="CQ763" s="371">
        <f t="shared" si="500"/>
        <v>0</v>
      </c>
      <c r="CR763" s="372">
        <f t="shared" si="501"/>
        <v>0</v>
      </c>
      <c r="CS763" s="370">
        <f t="shared" si="502"/>
        <v>0</v>
      </c>
      <c r="CT763" s="371">
        <f t="shared" si="503"/>
        <v>0</v>
      </c>
      <c r="CU763" s="372">
        <f t="shared" si="504"/>
        <v>0</v>
      </c>
      <c r="CV763" s="370">
        <f t="shared" si="505"/>
        <v>0</v>
      </c>
      <c r="CW763" s="371">
        <f t="shared" si="506"/>
        <v>0</v>
      </c>
      <c r="CX763" s="372">
        <f t="shared" si="507"/>
        <v>0</v>
      </c>
      <c r="CY763" s="370">
        <f t="shared" si="508"/>
        <v>0</v>
      </c>
      <c r="CZ763" s="371">
        <f t="shared" si="509"/>
        <v>0</v>
      </c>
      <c r="DA763" s="372">
        <f t="shared" si="510"/>
        <v>0</v>
      </c>
      <c r="DB763" s="293">
        <f t="shared" si="451"/>
        <v>0</v>
      </c>
      <c r="DC763" s="283" t="str">
        <f>IF(DB763=0,"",
IF(SUM($DB$651:DB763)=1,DD763,
IF($DB$771&gt;SUM($DB$651:DB763),_xlfn.CONCAT(", ",DD763),
IF($DB$771=SUM($DB$651:DB763),_xlfn.CONCAT(" y ",DD763)))))</f>
        <v/>
      </c>
      <c r="DD763" s="52" t="s">
        <v>5345</v>
      </c>
    </row>
    <row r="764" spans="1:108" ht="15" customHeight="1">
      <c r="A764" s="30"/>
      <c r="B764" s="31"/>
      <c r="C764" s="37" t="s">
        <v>5346</v>
      </c>
      <c r="D764" s="800" t="str">
        <f>IF(CNGE_2026_M1_Secc1_Sub1!$D154="","",CNGE_2026_M1_Secc1_Sub1!$D154)</f>
        <v/>
      </c>
      <c r="E764" s="723"/>
      <c r="F764" s="723"/>
      <c r="G764" s="723"/>
      <c r="H764" s="723"/>
      <c r="I764" s="724"/>
      <c r="J764" s="638"/>
      <c r="K764" s="638"/>
      <c r="L764" s="638"/>
      <c r="M764" s="638"/>
      <c r="N764" s="638"/>
      <c r="O764" s="638"/>
      <c r="P764" s="638"/>
      <c r="Q764" s="638"/>
      <c r="R764" s="638"/>
      <c r="S764" s="638"/>
      <c r="T764" s="638"/>
      <c r="U764" s="638"/>
      <c r="V764" s="638"/>
      <c r="W764" s="638"/>
      <c r="X764" s="638"/>
      <c r="Y764" s="638"/>
      <c r="Z764" s="638"/>
      <c r="AA764" s="638"/>
      <c r="AB764" s="638"/>
      <c r="AC764" s="638"/>
      <c r="AD764" s="638"/>
      <c r="AI764">
        <f t="shared" si="452"/>
        <v>0</v>
      </c>
      <c r="AJ764">
        <f t="shared" si="453"/>
        <v>0</v>
      </c>
      <c r="AK764">
        <f t="shared" si="454"/>
        <v>0</v>
      </c>
      <c r="AL764">
        <f t="shared" si="455"/>
        <v>0</v>
      </c>
      <c r="AM764">
        <f t="shared" si="456"/>
        <v>0</v>
      </c>
      <c r="AN764">
        <f t="shared" si="457"/>
        <v>0</v>
      </c>
      <c r="AO764">
        <f t="shared" si="458"/>
        <v>0</v>
      </c>
      <c r="AP764">
        <f t="shared" si="459"/>
        <v>0</v>
      </c>
      <c r="AQ764">
        <f t="shared" si="460"/>
        <v>0</v>
      </c>
      <c r="AR764">
        <f t="shared" si="461"/>
        <v>0</v>
      </c>
      <c r="AS764">
        <f t="shared" si="462"/>
        <v>0</v>
      </c>
      <c r="AT764">
        <f t="shared" si="463"/>
        <v>0</v>
      </c>
      <c r="AU764">
        <f t="shared" si="464"/>
        <v>0</v>
      </c>
      <c r="AV764">
        <f t="shared" si="465"/>
        <v>0</v>
      </c>
      <c r="AW764">
        <f t="shared" si="466"/>
        <v>0</v>
      </c>
      <c r="AX764">
        <f t="shared" si="467"/>
        <v>0</v>
      </c>
      <c r="AY764">
        <f t="shared" si="468"/>
        <v>0</v>
      </c>
      <c r="AZ764">
        <f t="shared" si="469"/>
        <v>0</v>
      </c>
      <c r="BA764">
        <f t="shared" si="470"/>
        <v>0</v>
      </c>
      <c r="BB764">
        <f t="shared" si="471"/>
        <v>0</v>
      </c>
      <c r="BC764">
        <f t="shared" si="472"/>
        <v>0</v>
      </c>
      <c r="BD764">
        <f t="shared" si="473"/>
        <v>0</v>
      </c>
      <c r="BE764">
        <f t="shared" si="474"/>
        <v>0</v>
      </c>
      <c r="BF764">
        <f t="shared" si="475"/>
        <v>0</v>
      </c>
      <c r="BG764">
        <f t="shared" si="476"/>
        <v>0</v>
      </c>
      <c r="BH764">
        <f t="shared" si="477"/>
        <v>0</v>
      </c>
      <c r="BI764">
        <f t="shared" si="478"/>
        <v>0</v>
      </c>
      <c r="BJ764">
        <f t="shared" si="479"/>
        <v>0</v>
      </c>
      <c r="BK764" s="356">
        <f t="shared" si="480"/>
        <v>0</v>
      </c>
      <c r="BL764" s="357">
        <f t="shared" si="481"/>
        <v>0</v>
      </c>
      <c r="BM764" s="358">
        <f t="shared" si="482"/>
        <v>0</v>
      </c>
      <c r="BN764" s="359">
        <f t="shared" si="445"/>
        <v>0</v>
      </c>
      <c r="BO764" s="356">
        <f t="shared" si="483"/>
        <v>0</v>
      </c>
      <c r="BP764" s="357">
        <f t="shared" si="484"/>
        <v>0</v>
      </c>
      <c r="BQ764" s="358">
        <f t="shared" si="485"/>
        <v>0</v>
      </c>
      <c r="BR764" s="359">
        <f t="shared" si="446"/>
        <v>0</v>
      </c>
      <c r="BS764" s="356">
        <f t="shared" si="486"/>
        <v>0</v>
      </c>
      <c r="BT764" s="357">
        <f t="shared" si="487"/>
        <v>0</v>
      </c>
      <c r="BU764" s="358">
        <f t="shared" si="488"/>
        <v>0</v>
      </c>
      <c r="BV764" s="359">
        <f t="shared" si="447"/>
        <v>0</v>
      </c>
      <c r="BW764" s="293">
        <f t="shared" si="489"/>
        <v>0</v>
      </c>
      <c r="BX764" s="352" t="str">
        <f>IF(BW764=0,"",
IF(SUM($BW$651:BW764)=1,BY764,
IF($BW$771&gt;SUM($BW$651:BW764),_xlfn.CONCAT(", ",BY764),
IF($BW$771=SUM($BW$651:BW764),_xlfn.CONCAT(" y ",BY764)))))</f>
        <v/>
      </c>
      <c r="BY764" s="120" t="s">
        <v>5347</v>
      </c>
      <c r="BZ764" s="290">
        <f t="shared" si="490"/>
        <v>0</v>
      </c>
      <c r="CA764" s="293">
        <f t="shared" si="448"/>
        <v>0</v>
      </c>
      <c r="CB764" s="283" t="str">
        <f>IF(CA764=0,"",
IF(SUM($CA$651:CA764)=1,CC764,
IF($CA$771&gt;SUM($CA$651:CA764),_xlfn.CONCAT(", ",CC764),
IF($CA$771=SUM($CA$651:CA764),_xlfn.CONCAT(" y ",CC764)))))</f>
        <v/>
      </c>
      <c r="CC764" s="120" t="s">
        <v>5347</v>
      </c>
      <c r="CD764" s="365">
        <f t="shared" si="511"/>
        <v>0</v>
      </c>
      <c r="CE764" s="366">
        <f t="shared" si="491"/>
        <v>0</v>
      </c>
      <c r="CF764" s="365">
        <f t="shared" si="492"/>
        <v>0</v>
      </c>
      <c r="CG764" s="282">
        <f t="shared" si="450"/>
        <v>0</v>
      </c>
      <c r="CH764" s="283" t="str">
        <f>IF(CG764=0,"",
IF(SUM($CG$651:CG764)=1,CI764,
IF($CG$771&gt;SUM($CG$651:CG764),_xlfn.CONCAT(", ",CI764),
IF($CG$771=SUM($CG$651:CG764),_xlfn.CONCAT(" y ",CI764)))))</f>
        <v/>
      </c>
      <c r="CI764" s="120" t="s">
        <v>5347</v>
      </c>
      <c r="CJ764" s="370">
        <f t="shared" si="493"/>
        <v>0</v>
      </c>
      <c r="CK764" s="371">
        <f t="shared" si="494"/>
        <v>0</v>
      </c>
      <c r="CL764" s="372">
        <f t="shared" si="495"/>
        <v>0</v>
      </c>
      <c r="CM764" s="370">
        <f t="shared" si="496"/>
        <v>0</v>
      </c>
      <c r="CN764" s="371">
        <f t="shared" si="497"/>
        <v>0</v>
      </c>
      <c r="CO764" s="372">
        <f t="shared" si="498"/>
        <v>0</v>
      </c>
      <c r="CP764" s="370">
        <f t="shared" si="499"/>
        <v>0</v>
      </c>
      <c r="CQ764" s="371">
        <f t="shared" si="500"/>
        <v>0</v>
      </c>
      <c r="CR764" s="372">
        <f t="shared" si="501"/>
        <v>0</v>
      </c>
      <c r="CS764" s="370">
        <f t="shared" si="502"/>
        <v>0</v>
      </c>
      <c r="CT764" s="371">
        <f t="shared" si="503"/>
        <v>0</v>
      </c>
      <c r="CU764" s="372">
        <f t="shared" si="504"/>
        <v>0</v>
      </c>
      <c r="CV764" s="370">
        <f t="shared" si="505"/>
        <v>0</v>
      </c>
      <c r="CW764" s="371">
        <f t="shared" si="506"/>
        <v>0</v>
      </c>
      <c r="CX764" s="372">
        <f t="shared" si="507"/>
        <v>0</v>
      </c>
      <c r="CY764" s="370">
        <f t="shared" si="508"/>
        <v>0</v>
      </c>
      <c r="CZ764" s="371">
        <f t="shared" si="509"/>
        <v>0</v>
      </c>
      <c r="DA764" s="372">
        <f t="shared" si="510"/>
        <v>0</v>
      </c>
      <c r="DB764" s="293">
        <f t="shared" si="451"/>
        <v>0</v>
      </c>
      <c r="DC764" s="283" t="str">
        <f>IF(DB764=0,"",
IF(SUM($DB$651:DB764)=1,DD764,
IF($DB$771&gt;SUM($DB$651:DB764),_xlfn.CONCAT(", ",DD764),
IF($DB$771=SUM($DB$651:DB764),_xlfn.CONCAT(" y ",DD764)))))</f>
        <v/>
      </c>
      <c r="DD764" s="52" t="s">
        <v>5347</v>
      </c>
    </row>
    <row r="765" spans="1:108" ht="15" customHeight="1">
      <c r="A765" s="30"/>
      <c r="B765" s="31"/>
      <c r="C765" s="37" t="s">
        <v>5348</v>
      </c>
      <c r="D765" s="800" t="str">
        <f>IF(CNGE_2026_M1_Secc1_Sub1!$D155="","",CNGE_2026_M1_Secc1_Sub1!$D155)</f>
        <v/>
      </c>
      <c r="E765" s="723"/>
      <c r="F765" s="723"/>
      <c r="G765" s="723"/>
      <c r="H765" s="723"/>
      <c r="I765" s="724"/>
      <c r="J765" s="638"/>
      <c r="K765" s="638"/>
      <c r="L765" s="638"/>
      <c r="M765" s="638"/>
      <c r="N765" s="638"/>
      <c r="O765" s="638"/>
      <c r="P765" s="638"/>
      <c r="Q765" s="638"/>
      <c r="R765" s="638"/>
      <c r="S765" s="638"/>
      <c r="T765" s="638"/>
      <c r="U765" s="638"/>
      <c r="V765" s="638"/>
      <c r="W765" s="638"/>
      <c r="X765" s="638"/>
      <c r="Y765" s="638"/>
      <c r="Z765" s="638"/>
      <c r="AA765" s="638"/>
      <c r="AB765" s="638"/>
      <c r="AC765" s="638"/>
      <c r="AD765" s="638"/>
      <c r="AI765">
        <f t="shared" si="452"/>
        <v>0</v>
      </c>
      <c r="AJ765">
        <f t="shared" si="453"/>
        <v>0</v>
      </c>
      <c r="AK765">
        <f t="shared" si="454"/>
        <v>0</v>
      </c>
      <c r="AL765">
        <f t="shared" si="455"/>
        <v>0</v>
      </c>
      <c r="AM765">
        <f t="shared" si="456"/>
        <v>0</v>
      </c>
      <c r="AN765">
        <f t="shared" si="457"/>
        <v>0</v>
      </c>
      <c r="AO765">
        <f t="shared" si="458"/>
        <v>0</v>
      </c>
      <c r="AP765">
        <f t="shared" si="459"/>
        <v>0</v>
      </c>
      <c r="AQ765">
        <f t="shared" si="460"/>
        <v>0</v>
      </c>
      <c r="AR765">
        <f t="shared" si="461"/>
        <v>0</v>
      </c>
      <c r="AS765">
        <f t="shared" si="462"/>
        <v>0</v>
      </c>
      <c r="AT765">
        <f t="shared" si="463"/>
        <v>0</v>
      </c>
      <c r="AU765">
        <f t="shared" si="464"/>
        <v>0</v>
      </c>
      <c r="AV765">
        <f t="shared" si="465"/>
        <v>0</v>
      </c>
      <c r="AW765">
        <f t="shared" si="466"/>
        <v>0</v>
      </c>
      <c r="AX765">
        <f t="shared" si="467"/>
        <v>0</v>
      </c>
      <c r="AY765">
        <f t="shared" si="468"/>
        <v>0</v>
      </c>
      <c r="AZ765">
        <f t="shared" si="469"/>
        <v>0</v>
      </c>
      <c r="BA765">
        <f t="shared" si="470"/>
        <v>0</v>
      </c>
      <c r="BB765">
        <f t="shared" si="471"/>
        <v>0</v>
      </c>
      <c r="BC765">
        <f t="shared" si="472"/>
        <v>0</v>
      </c>
      <c r="BD765">
        <f t="shared" si="473"/>
        <v>0</v>
      </c>
      <c r="BE765">
        <f t="shared" si="474"/>
        <v>0</v>
      </c>
      <c r="BF765">
        <f t="shared" si="475"/>
        <v>0</v>
      </c>
      <c r="BG765">
        <f t="shared" si="476"/>
        <v>0</v>
      </c>
      <c r="BH765">
        <f t="shared" si="477"/>
        <v>0</v>
      </c>
      <c r="BI765">
        <f t="shared" si="478"/>
        <v>0</v>
      </c>
      <c r="BJ765">
        <f t="shared" si="479"/>
        <v>0</v>
      </c>
      <c r="BK765" s="356">
        <f t="shared" si="480"/>
        <v>0</v>
      </c>
      <c r="BL765" s="357">
        <f t="shared" si="481"/>
        <v>0</v>
      </c>
      <c r="BM765" s="358">
        <f t="shared" si="482"/>
        <v>0</v>
      </c>
      <c r="BN765" s="359">
        <f t="shared" si="445"/>
        <v>0</v>
      </c>
      <c r="BO765" s="356">
        <f t="shared" si="483"/>
        <v>0</v>
      </c>
      <c r="BP765" s="357">
        <f t="shared" si="484"/>
        <v>0</v>
      </c>
      <c r="BQ765" s="358">
        <f t="shared" si="485"/>
        <v>0</v>
      </c>
      <c r="BR765" s="359">
        <f t="shared" si="446"/>
        <v>0</v>
      </c>
      <c r="BS765" s="356">
        <f t="shared" si="486"/>
        <v>0</v>
      </c>
      <c r="BT765" s="357">
        <f t="shared" si="487"/>
        <v>0</v>
      </c>
      <c r="BU765" s="358">
        <f t="shared" si="488"/>
        <v>0</v>
      </c>
      <c r="BV765" s="359">
        <f t="shared" si="447"/>
        <v>0</v>
      </c>
      <c r="BW765" s="293">
        <f t="shared" si="489"/>
        <v>0</v>
      </c>
      <c r="BX765" s="352" t="str">
        <f>IF(BW765=0,"",
IF(SUM($BW$651:BW765)=1,BY765,
IF($BW$771&gt;SUM($BW$651:BW765),_xlfn.CONCAT(", ",BY765),
IF($BW$771=SUM($BW$651:BW765),_xlfn.CONCAT(" y ",BY765)))))</f>
        <v/>
      </c>
      <c r="BY765" s="120" t="s">
        <v>5349</v>
      </c>
      <c r="BZ765" s="290">
        <f t="shared" si="490"/>
        <v>0</v>
      </c>
      <c r="CA765" s="293">
        <f t="shared" si="448"/>
        <v>0</v>
      </c>
      <c r="CB765" s="283" t="str">
        <f>IF(CA765=0,"",
IF(SUM($CA$651:CA765)=1,CC765,
IF($CA$771&gt;SUM($CA$651:CA765),_xlfn.CONCAT(", ",CC765),
IF($CA$771=SUM($CA$651:CA765),_xlfn.CONCAT(" y ",CC765)))))</f>
        <v/>
      </c>
      <c r="CC765" s="120" t="s">
        <v>5349</v>
      </c>
      <c r="CD765" s="365">
        <f t="shared" si="511"/>
        <v>0</v>
      </c>
      <c r="CE765" s="366">
        <f t="shared" si="491"/>
        <v>0</v>
      </c>
      <c r="CF765" s="365">
        <f t="shared" si="492"/>
        <v>0</v>
      </c>
      <c r="CG765" s="282">
        <f t="shared" si="450"/>
        <v>0</v>
      </c>
      <c r="CH765" s="283" t="str">
        <f>IF(CG765=0,"",
IF(SUM($CG$651:CG765)=1,CI765,
IF($CG$771&gt;SUM($CG$651:CG765),_xlfn.CONCAT(", ",CI765),
IF($CG$771=SUM($CG$651:CG765),_xlfn.CONCAT(" y ",CI765)))))</f>
        <v/>
      </c>
      <c r="CI765" s="120" t="s">
        <v>5349</v>
      </c>
      <c r="CJ765" s="370">
        <f t="shared" si="493"/>
        <v>0</v>
      </c>
      <c r="CK765" s="371">
        <f t="shared" si="494"/>
        <v>0</v>
      </c>
      <c r="CL765" s="372">
        <f t="shared" si="495"/>
        <v>0</v>
      </c>
      <c r="CM765" s="370">
        <f t="shared" si="496"/>
        <v>0</v>
      </c>
      <c r="CN765" s="371">
        <f t="shared" si="497"/>
        <v>0</v>
      </c>
      <c r="CO765" s="372">
        <f t="shared" si="498"/>
        <v>0</v>
      </c>
      <c r="CP765" s="370">
        <f t="shared" si="499"/>
        <v>0</v>
      </c>
      <c r="CQ765" s="371">
        <f t="shared" si="500"/>
        <v>0</v>
      </c>
      <c r="CR765" s="372">
        <f t="shared" si="501"/>
        <v>0</v>
      </c>
      <c r="CS765" s="370">
        <f t="shared" si="502"/>
        <v>0</v>
      </c>
      <c r="CT765" s="371">
        <f t="shared" si="503"/>
        <v>0</v>
      </c>
      <c r="CU765" s="372">
        <f t="shared" si="504"/>
        <v>0</v>
      </c>
      <c r="CV765" s="370">
        <f t="shared" si="505"/>
        <v>0</v>
      </c>
      <c r="CW765" s="371">
        <f t="shared" si="506"/>
        <v>0</v>
      </c>
      <c r="CX765" s="372">
        <f t="shared" si="507"/>
        <v>0</v>
      </c>
      <c r="CY765" s="370">
        <f t="shared" si="508"/>
        <v>0</v>
      </c>
      <c r="CZ765" s="371">
        <f t="shared" si="509"/>
        <v>0</v>
      </c>
      <c r="DA765" s="372">
        <f t="shared" si="510"/>
        <v>0</v>
      </c>
      <c r="DB765" s="293">
        <f t="shared" si="451"/>
        <v>0</v>
      </c>
      <c r="DC765" s="283" t="str">
        <f>IF(DB765=0,"",
IF(SUM($DB$651:DB765)=1,DD765,
IF($DB$771&gt;SUM($DB$651:DB765),_xlfn.CONCAT(", ",DD765),
IF($DB$771=SUM($DB$651:DB765),_xlfn.CONCAT(" y ",DD765)))))</f>
        <v/>
      </c>
      <c r="DD765" s="52" t="s">
        <v>5349</v>
      </c>
    </row>
    <row r="766" spans="1:108" ht="15" customHeight="1">
      <c r="A766" s="30"/>
      <c r="B766" s="31"/>
      <c r="C766" s="37" t="s">
        <v>5350</v>
      </c>
      <c r="D766" s="800" t="str">
        <f>IF(CNGE_2026_M1_Secc1_Sub1!$D156="","",CNGE_2026_M1_Secc1_Sub1!$D156)</f>
        <v/>
      </c>
      <c r="E766" s="723"/>
      <c r="F766" s="723"/>
      <c r="G766" s="723"/>
      <c r="H766" s="723"/>
      <c r="I766" s="724"/>
      <c r="J766" s="638"/>
      <c r="K766" s="638"/>
      <c r="L766" s="638"/>
      <c r="M766" s="638"/>
      <c r="N766" s="638"/>
      <c r="O766" s="638"/>
      <c r="P766" s="638"/>
      <c r="Q766" s="638"/>
      <c r="R766" s="638"/>
      <c r="S766" s="638"/>
      <c r="T766" s="638"/>
      <c r="U766" s="638"/>
      <c r="V766" s="638"/>
      <c r="W766" s="638"/>
      <c r="X766" s="638"/>
      <c r="Y766" s="638"/>
      <c r="Z766" s="638"/>
      <c r="AA766" s="638"/>
      <c r="AB766" s="638"/>
      <c r="AC766" s="638"/>
      <c r="AD766" s="638"/>
      <c r="AI766">
        <f t="shared" si="452"/>
        <v>0</v>
      </c>
      <c r="AJ766">
        <f t="shared" si="453"/>
        <v>0</v>
      </c>
      <c r="AK766">
        <f t="shared" si="454"/>
        <v>0</v>
      </c>
      <c r="AL766">
        <f t="shared" si="455"/>
        <v>0</v>
      </c>
      <c r="AM766">
        <f t="shared" si="456"/>
        <v>0</v>
      </c>
      <c r="AN766">
        <f t="shared" si="457"/>
        <v>0</v>
      </c>
      <c r="AO766">
        <f t="shared" si="458"/>
        <v>0</v>
      </c>
      <c r="AP766">
        <f t="shared" si="459"/>
        <v>0</v>
      </c>
      <c r="AQ766">
        <f t="shared" si="460"/>
        <v>0</v>
      </c>
      <c r="AR766">
        <f t="shared" si="461"/>
        <v>0</v>
      </c>
      <c r="AS766">
        <f t="shared" si="462"/>
        <v>0</v>
      </c>
      <c r="AT766">
        <f t="shared" si="463"/>
        <v>0</v>
      </c>
      <c r="AU766">
        <f t="shared" si="464"/>
        <v>0</v>
      </c>
      <c r="AV766">
        <f t="shared" si="465"/>
        <v>0</v>
      </c>
      <c r="AW766">
        <f t="shared" si="466"/>
        <v>0</v>
      </c>
      <c r="AX766">
        <f t="shared" si="467"/>
        <v>0</v>
      </c>
      <c r="AY766">
        <f t="shared" si="468"/>
        <v>0</v>
      </c>
      <c r="AZ766">
        <f t="shared" si="469"/>
        <v>0</v>
      </c>
      <c r="BA766">
        <f t="shared" si="470"/>
        <v>0</v>
      </c>
      <c r="BB766">
        <f t="shared" si="471"/>
        <v>0</v>
      </c>
      <c r="BC766">
        <f t="shared" si="472"/>
        <v>0</v>
      </c>
      <c r="BD766">
        <f t="shared" si="473"/>
        <v>0</v>
      </c>
      <c r="BE766">
        <f t="shared" si="474"/>
        <v>0</v>
      </c>
      <c r="BF766">
        <f t="shared" si="475"/>
        <v>0</v>
      </c>
      <c r="BG766">
        <f t="shared" si="476"/>
        <v>0</v>
      </c>
      <c r="BH766">
        <f t="shared" si="477"/>
        <v>0</v>
      </c>
      <c r="BI766">
        <f t="shared" si="478"/>
        <v>0</v>
      </c>
      <c r="BJ766">
        <f t="shared" si="479"/>
        <v>0</v>
      </c>
      <c r="BK766" s="356">
        <f t="shared" si="480"/>
        <v>0</v>
      </c>
      <c r="BL766" s="357">
        <f t="shared" si="481"/>
        <v>0</v>
      </c>
      <c r="BM766" s="358">
        <f t="shared" si="482"/>
        <v>0</v>
      </c>
      <c r="BN766" s="359">
        <f t="shared" si="445"/>
        <v>0</v>
      </c>
      <c r="BO766" s="356">
        <f t="shared" si="483"/>
        <v>0</v>
      </c>
      <c r="BP766" s="357">
        <f t="shared" si="484"/>
        <v>0</v>
      </c>
      <c r="BQ766" s="358">
        <f t="shared" si="485"/>
        <v>0</v>
      </c>
      <c r="BR766" s="359">
        <f t="shared" si="446"/>
        <v>0</v>
      </c>
      <c r="BS766" s="356">
        <f t="shared" si="486"/>
        <v>0</v>
      </c>
      <c r="BT766" s="357">
        <f t="shared" si="487"/>
        <v>0</v>
      </c>
      <c r="BU766" s="358">
        <f t="shared" si="488"/>
        <v>0</v>
      </c>
      <c r="BV766" s="359">
        <f t="shared" si="447"/>
        <v>0</v>
      </c>
      <c r="BW766" s="293">
        <f t="shared" si="489"/>
        <v>0</v>
      </c>
      <c r="BX766" s="352" t="str">
        <f>IF(BW766=0,"",
IF(SUM($BW$651:BW766)=1,BY766,
IF($BW$771&gt;SUM($BW$651:BW766),_xlfn.CONCAT(", ",BY766),
IF($BW$771=SUM($BW$651:BW766),_xlfn.CONCAT(" y ",BY766)))))</f>
        <v/>
      </c>
      <c r="BY766" s="120" t="s">
        <v>5351</v>
      </c>
      <c r="BZ766" s="290">
        <f t="shared" si="490"/>
        <v>0</v>
      </c>
      <c r="CA766" s="293">
        <f t="shared" si="448"/>
        <v>0</v>
      </c>
      <c r="CB766" s="283" t="str">
        <f>IF(CA766=0,"",
IF(SUM($CA$651:CA766)=1,CC766,
IF($CA$771&gt;SUM($CA$651:CA766),_xlfn.CONCAT(", ",CC766),
IF($CA$771=SUM($CA$651:CA766),_xlfn.CONCAT(" y ",CC766)))))</f>
        <v/>
      </c>
      <c r="CC766" s="120" t="s">
        <v>5351</v>
      </c>
      <c r="CD766" s="365">
        <f t="shared" si="511"/>
        <v>0</v>
      </c>
      <c r="CE766" s="366">
        <f t="shared" si="491"/>
        <v>0</v>
      </c>
      <c r="CF766" s="365">
        <f t="shared" si="492"/>
        <v>0</v>
      </c>
      <c r="CG766" s="282">
        <f t="shared" si="450"/>
        <v>0</v>
      </c>
      <c r="CH766" s="283" t="str">
        <f>IF(CG766=0,"",
IF(SUM($CG$651:CG766)=1,CI766,
IF($CG$771&gt;SUM($CG$651:CG766),_xlfn.CONCAT(", ",CI766),
IF($CG$771=SUM($CG$651:CG766),_xlfn.CONCAT(" y ",CI766)))))</f>
        <v/>
      </c>
      <c r="CI766" s="120" t="s">
        <v>5351</v>
      </c>
      <c r="CJ766" s="370">
        <f t="shared" si="493"/>
        <v>0</v>
      </c>
      <c r="CK766" s="371">
        <f t="shared" si="494"/>
        <v>0</v>
      </c>
      <c r="CL766" s="372">
        <f t="shared" si="495"/>
        <v>0</v>
      </c>
      <c r="CM766" s="370">
        <f t="shared" si="496"/>
        <v>0</v>
      </c>
      <c r="CN766" s="371">
        <f t="shared" si="497"/>
        <v>0</v>
      </c>
      <c r="CO766" s="372">
        <f t="shared" si="498"/>
        <v>0</v>
      </c>
      <c r="CP766" s="370">
        <f t="shared" si="499"/>
        <v>0</v>
      </c>
      <c r="CQ766" s="371">
        <f t="shared" si="500"/>
        <v>0</v>
      </c>
      <c r="CR766" s="372">
        <f t="shared" si="501"/>
        <v>0</v>
      </c>
      <c r="CS766" s="370">
        <f t="shared" si="502"/>
        <v>0</v>
      </c>
      <c r="CT766" s="371">
        <f t="shared" si="503"/>
        <v>0</v>
      </c>
      <c r="CU766" s="372">
        <f t="shared" si="504"/>
        <v>0</v>
      </c>
      <c r="CV766" s="370">
        <f t="shared" si="505"/>
        <v>0</v>
      </c>
      <c r="CW766" s="371">
        <f t="shared" si="506"/>
        <v>0</v>
      </c>
      <c r="CX766" s="372">
        <f t="shared" si="507"/>
        <v>0</v>
      </c>
      <c r="CY766" s="370">
        <f t="shared" si="508"/>
        <v>0</v>
      </c>
      <c r="CZ766" s="371">
        <f t="shared" si="509"/>
        <v>0</v>
      </c>
      <c r="DA766" s="372">
        <f t="shared" si="510"/>
        <v>0</v>
      </c>
      <c r="DB766" s="293">
        <f t="shared" si="451"/>
        <v>0</v>
      </c>
      <c r="DC766" s="283" t="str">
        <f>IF(DB766=0,"",
IF(SUM($DB$651:DB766)=1,DD766,
IF($DB$771&gt;SUM($DB$651:DB766),_xlfn.CONCAT(", ",DD766),
IF($DB$771=SUM($DB$651:DB766),_xlfn.CONCAT(" y ",DD766)))))</f>
        <v/>
      </c>
      <c r="DD766" s="52" t="s">
        <v>5351</v>
      </c>
    </row>
    <row r="767" spans="1:108" ht="15" customHeight="1">
      <c r="A767" s="30"/>
      <c r="B767" s="31"/>
      <c r="C767" s="37" t="s">
        <v>5352</v>
      </c>
      <c r="D767" s="800" t="str">
        <f>IF(CNGE_2026_M1_Secc1_Sub1!$D157="","",CNGE_2026_M1_Secc1_Sub1!$D157)</f>
        <v/>
      </c>
      <c r="E767" s="723"/>
      <c r="F767" s="723"/>
      <c r="G767" s="723"/>
      <c r="H767" s="723"/>
      <c r="I767" s="724"/>
      <c r="J767" s="638"/>
      <c r="K767" s="638"/>
      <c r="L767" s="638"/>
      <c r="M767" s="638"/>
      <c r="N767" s="638"/>
      <c r="O767" s="638"/>
      <c r="P767" s="638"/>
      <c r="Q767" s="638"/>
      <c r="R767" s="638"/>
      <c r="S767" s="638"/>
      <c r="T767" s="638"/>
      <c r="U767" s="638"/>
      <c r="V767" s="638"/>
      <c r="W767" s="638"/>
      <c r="X767" s="638"/>
      <c r="Y767" s="638"/>
      <c r="Z767" s="638"/>
      <c r="AA767" s="638"/>
      <c r="AB767" s="638"/>
      <c r="AC767" s="638"/>
      <c r="AD767" s="638"/>
      <c r="AI767">
        <f t="shared" si="452"/>
        <v>0</v>
      </c>
      <c r="AJ767">
        <f t="shared" si="453"/>
        <v>0</v>
      </c>
      <c r="AK767">
        <f t="shared" si="454"/>
        <v>0</v>
      </c>
      <c r="AL767">
        <f t="shared" si="455"/>
        <v>0</v>
      </c>
      <c r="AM767">
        <f t="shared" si="456"/>
        <v>0</v>
      </c>
      <c r="AN767">
        <f t="shared" si="457"/>
        <v>0</v>
      </c>
      <c r="AO767">
        <f t="shared" si="458"/>
        <v>0</v>
      </c>
      <c r="AP767">
        <f t="shared" si="459"/>
        <v>0</v>
      </c>
      <c r="AQ767">
        <f t="shared" si="460"/>
        <v>0</v>
      </c>
      <c r="AR767">
        <f t="shared" si="461"/>
        <v>0</v>
      </c>
      <c r="AS767">
        <f t="shared" si="462"/>
        <v>0</v>
      </c>
      <c r="AT767">
        <f t="shared" si="463"/>
        <v>0</v>
      </c>
      <c r="AU767">
        <f t="shared" si="464"/>
        <v>0</v>
      </c>
      <c r="AV767">
        <f t="shared" si="465"/>
        <v>0</v>
      </c>
      <c r="AW767">
        <f t="shared" si="466"/>
        <v>0</v>
      </c>
      <c r="AX767">
        <f t="shared" si="467"/>
        <v>0</v>
      </c>
      <c r="AY767">
        <f t="shared" si="468"/>
        <v>0</v>
      </c>
      <c r="AZ767">
        <f t="shared" si="469"/>
        <v>0</v>
      </c>
      <c r="BA767">
        <f t="shared" si="470"/>
        <v>0</v>
      </c>
      <c r="BB767">
        <f t="shared" si="471"/>
        <v>0</v>
      </c>
      <c r="BC767">
        <f t="shared" si="472"/>
        <v>0</v>
      </c>
      <c r="BD767">
        <f t="shared" si="473"/>
        <v>0</v>
      </c>
      <c r="BE767">
        <f t="shared" si="474"/>
        <v>0</v>
      </c>
      <c r="BF767">
        <f t="shared" si="475"/>
        <v>0</v>
      </c>
      <c r="BG767">
        <f t="shared" si="476"/>
        <v>0</v>
      </c>
      <c r="BH767">
        <f t="shared" si="477"/>
        <v>0</v>
      </c>
      <c r="BI767">
        <f t="shared" si="478"/>
        <v>0</v>
      </c>
      <c r="BJ767">
        <f t="shared" si="479"/>
        <v>0</v>
      </c>
      <c r="BK767" s="356">
        <f t="shared" si="480"/>
        <v>0</v>
      </c>
      <c r="BL767" s="357">
        <f t="shared" si="481"/>
        <v>0</v>
      </c>
      <c r="BM767" s="358">
        <f t="shared" si="482"/>
        <v>0</v>
      </c>
      <c r="BN767" s="359">
        <f t="shared" si="445"/>
        <v>0</v>
      </c>
      <c r="BO767" s="356">
        <f t="shared" si="483"/>
        <v>0</v>
      </c>
      <c r="BP767" s="357">
        <f t="shared" si="484"/>
        <v>0</v>
      </c>
      <c r="BQ767" s="358">
        <f t="shared" si="485"/>
        <v>0</v>
      </c>
      <c r="BR767" s="359">
        <f t="shared" si="446"/>
        <v>0</v>
      </c>
      <c r="BS767" s="356">
        <f t="shared" si="486"/>
        <v>0</v>
      </c>
      <c r="BT767" s="357">
        <f t="shared" si="487"/>
        <v>0</v>
      </c>
      <c r="BU767" s="358">
        <f t="shared" si="488"/>
        <v>0</v>
      </c>
      <c r="BV767" s="359">
        <f t="shared" si="447"/>
        <v>0</v>
      </c>
      <c r="BW767" s="293">
        <f t="shared" si="489"/>
        <v>0</v>
      </c>
      <c r="BX767" s="352" t="str">
        <f>IF(BW767=0,"",
IF(SUM($BW$651:BW767)=1,BY767,
IF($BW$771&gt;SUM($BW$651:BW767),_xlfn.CONCAT(", ",BY767),
IF($BW$771=SUM($BW$651:BW767),_xlfn.CONCAT(" y ",BY767)))))</f>
        <v/>
      </c>
      <c r="BY767" s="120" t="s">
        <v>5353</v>
      </c>
      <c r="BZ767" s="290">
        <f t="shared" si="490"/>
        <v>0</v>
      </c>
      <c r="CA767" s="293">
        <f t="shared" si="448"/>
        <v>0</v>
      </c>
      <c r="CB767" s="283" t="str">
        <f>IF(CA767=0,"",
IF(SUM($CA$651:CA767)=1,CC767,
IF($CA$771&gt;SUM($CA$651:CA767),_xlfn.CONCAT(", ",CC767),
IF($CA$771=SUM($CA$651:CA767),_xlfn.CONCAT(" y ",CC767)))))</f>
        <v/>
      </c>
      <c r="CC767" s="120" t="s">
        <v>5353</v>
      </c>
      <c r="CD767" s="365">
        <f t="shared" si="511"/>
        <v>0</v>
      </c>
      <c r="CE767" s="366">
        <f t="shared" si="491"/>
        <v>0</v>
      </c>
      <c r="CF767" s="365">
        <f t="shared" si="492"/>
        <v>0</v>
      </c>
      <c r="CG767" s="282">
        <f t="shared" si="450"/>
        <v>0</v>
      </c>
      <c r="CH767" s="283" t="str">
        <f>IF(CG767=0,"",
IF(SUM($CG$651:CG767)=1,CI767,
IF($CG$771&gt;SUM($CG$651:CG767),_xlfn.CONCAT(", ",CI767),
IF($CG$771=SUM($CG$651:CG767),_xlfn.CONCAT(" y ",CI767)))))</f>
        <v/>
      </c>
      <c r="CI767" s="120" t="s">
        <v>5353</v>
      </c>
      <c r="CJ767" s="370">
        <f t="shared" si="493"/>
        <v>0</v>
      </c>
      <c r="CK767" s="371">
        <f t="shared" si="494"/>
        <v>0</v>
      </c>
      <c r="CL767" s="372">
        <f t="shared" si="495"/>
        <v>0</v>
      </c>
      <c r="CM767" s="370">
        <f t="shared" si="496"/>
        <v>0</v>
      </c>
      <c r="CN767" s="371">
        <f t="shared" si="497"/>
        <v>0</v>
      </c>
      <c r="CO767" s="372">
        <f t="shared" si="498"/>
        <v>0</v>
      </c>
      <c r="CP767" s="370">
        <f t="shared" si="499"/>
        <v>0</v>
      </c>
      <c r="CQ767" s="371">
        <f t="shared" si="500"/>
        <v>0</v>
      </c>
      <c r="CR767" s="372">
        <f t="shared" si="501"/>
        <v>0</v>
      </c>
      <c r="CS767" s="370">
        <f t="shared" si="502"/>
        <v>0</v>
      </c>
      <c r="CT767" s="371">
        <f t="shared" si="503"/>
        <v>0</v>
      </c>
      <c r="CU767" s="372">
        <f t="shared" si="504"/>
        <v>0</v>
      </c>
      <c r="CV767" s="370">
        <f t="shared" si="505"/>
        <v>0</v>
      </c>
      <c r="CW767" s="371">
        <f t="shared" si="506"/>
        <v>0</v>
      </c>
      <c r="CX767" s="372">
        <f t="shared" si="507"/>
        <v>0</v>
      </c>
      <c r="CY767" s="370">
        <f t="shared" si="508"/>
        <v>0</v>
      </c>
      <c r="CZ767" s="371">
        <f t="shared" si="509"/>
        <v>0</v>
      </c>
      <c r="DA767" s="372">
        <f t="shared" si="510"/>
        <v>0</v>
      </c>
      <c r="DB767" s="293">
        <f t="shared" si="451"/>
        <v>0</v>
      </c>
      <c r="DC767" s="283" t="str">
        <f>IF(DB767=0,"",
IF(SUM($DB$651:DB767)=1,DD767,
IF($DB$771&gt;SUM($DB$651:DB767),_xlfn.CONCAT(", ",DD767),
IF($DB$771=SUM($DB$651:DB767),_xlfn.CONCAT(" y ",DD767)))))</f>
        <v/>
      </c>
      <c r="DD767" s="52" t="s">
        <v>5353</v>
      </c>
    </row>
    <row r="768" spans="1:108" ht="15" customHeight="1">
      <c r="A768" s="30"/>
      <c r="B768" s="31"/>
      <c r="C768" s="37" t="s">
        <v>5354</v>
      </c>
      <c r="D768" s="800" t="str">
        <f>IF(CNGE_2026_M1_Secc1_Sub1!$D158="","",CNGE_2026_M1_Secc1_Sub1!$D158)</f>
        <v/>
      </c>
      <c r="E768" s="723"/>
      <c r="F768" s="723"/>
      <c r="G768" s="723"/>
      <c r="H768" s="723"/>
      <c r="I768" s="724"/>
      <c r="J768" s="638"/>
      <c r="K768" s="638"/>
      <c r="L768" s="638"/>
      <c r="M768" s="638"/>
      <c r="N768" s="638"/>
      <c r="O768" s="638"/>
      <c r="P768" s="638"/>
      <c r="Q768" s="638"/>
      <c r="R768" s="638"/>
      <c r="S768" s="638"/>
      <c r="T768" s="638"/>
      <c r="U768" s="638"/>
      <c r="V768" s="638"/>
      <c r="W768" s="638"/>
      <c r="X768" s="638"/>
      <c r="Y768" s="638"/>
      <c r="Z768" s="638"/>
      <c r="AA768" s="638"/>
      <c r="AB768" s="638"/>
      <c r="AC768" s="638"/>
      <c r="AD768" s="638"/>
      <c r="AI768">
        <f t="shared" si="452"/>
        <v>0</v>
      </c>
      <c r="AJ768">
        <f t="shared" si="453"/>
        <v>0</v>
      </c>
      <c r="AK768">
        <f t="shared" si="454"/>
        <v>0</v>
      </c>
      <c r="AL768">
        <f t="shared" si="455"/>
        <v>0</v>
      </c>
      <c r="AM768">
        <f t="shared" si="456"/>
        <v>0</v>
      </c>
      <c r="AN768">
        <f t="shared" si="457"/>
        <v>0</v>
      </c>
      <c r="AO768">
        <f t="shared" si="458"/>
        <v>0</v>
      </c>
      <c r="AP768">
        <f t="shared" si="459"/>
        <v>0</v>
      </c>
      <c r="AQ768">
        <f t="shared" si="460"/>
        <v>0</v>
      </c>
      <c r="AR768">
        <f t="shared" si="461"/>
        <v>0</v>
      </c>
      <c r="AS768">
        <f t="shared" si="462"/>
        <v>0</v>
      </c>
      <c r="AT768">
        <f t="shared" si="463"/>
        <v>0</v>
      </c>
      <c r="AU768">
        <f t="shared" si="464"/>
        <v>0</v>
      </c>
      <c r="AV768">
        <f t="shared" si="465"/>
        <v>0</v>
      </c>
      <c r="AW768">
        <f t="shared" si="466"/>
        <v>0</v>
      </c>
      <c r="AX768">
        <f t="shared" si="467"/>
        <v>0</v>
      </c>
      <c r="AY768">
        <f t="shared" si="468"/>
        <v>0</v>
      </c>
      <c r="AZ768">
        <f t="shared" si="469"/>
        <v>0</v>
      </c>
      <c r="BA768">
        <f t="shared" si="470"/>
        <v>0</v>
      </c>
      <c r="BB768">
        <f t="shared" si="471"/>
        <v>0</v>
      </c>
      <c r="BC768">
        <f t="shared" si="472"/>
        <v>0</v>
      </c>
      <c r="BD768">
        <f t="shared" si="473"/>
        <v>0</v>
      </c>
      <c r="BE768">
        <f t="shared" si="474"/>
        <v>0</v>
      </c>
      <c r="BF768">
        <f t="shared" si="475"/>
        <v>0</v>
      </c>
      <c r="BG768">
        <f t="shared" si="476"/>
        <v>0</v>
      </c>
      <c r="BH768">
        <f t="shared" si="477"/>
        <v>0</v>
      </c>
      <c r="BI768">
        <f t="shared" si="478"/>
        <v>0</v>
      </c>
      <c r="BJ768">
        <f t="shared" si="479"/>
        <v>0</v>
      </c>
      <c r="BK768" s="356">
        <f t="shared" si="480"/>
        <v>0</v>
      </c>
      <c r="BL768" s="357">
        <f t="shared" si="481"/>
        <v>0</v>
      </c>
      <c r="BM768" s="358">
        <f t="shared" si="482"/>
        <v>0</v>
      </c>
      <c r="BN768" s="359">
        <f t="shared" si="445"/>
        <v>0</v>
      </c>
      <c r="BO768" s="356">
        <f t="shared" si="483"/>
        <v>0</v>
      </c>
      <c r="BP768" s="357">
        <f t="shared" si="484"/>
        <v>0</v>
      </c>
      <c r="BQ768" s="358">
        <f t="shared" si="485"/>
        <v>0</v>
      </c>
      <c r="BR768" s="359">
        <f t="shared" si="446"/>
        <v>0</v>
      </c>
      <c r="BS768" s="356">
        <f t="shared" si="486"/>
        <v>0</v>
      </c>
      <c r="BT768" s="357">
        <f t="shared" si="487"/>
        <v>0</v>
      </c>
      <c r="BU768" s="358">
        <f t="shared" si="488"/>
        <v>0</v>
      </c>
      <c r="BV768" s="359">
        <f t="shared" si="447"/>
        <v>0</v>
      </c>
      <c r="BW768" s="293">
        <f t="shared" si="489"/>
        <v>0</v>
      </c>
      <c r="BX768" s="352" t="str">
        <f>IF(BW768=0,"",
IF(SUM($BW$651:BW768)=1,BY768,
IF($BW$771&gt;SUM($BW$651:BW768),_xlfn.CONCAT(", ",BY768),
IF($BW$771=SUM($BW$651:BW768),_xlfn.CONCAT(" y ",BY768)))))</f>
        <v/>
      </c>
      <c r="BY768" s="120" t="s">
        <v>5355</v>
      </c>
      <c r="BZ768" s="290">
        <f t="shared" si="490"/>
        <v>0</v>
      </c>
      <c r="CA768" s="293">
        <f t="shared" si="448"/>
        <v>0</v>
      </c>
      <c r="CB768" s="283" t="str">
        <f>IF(CA768=0,"",
IF(SUM($CA$651:CA768)=1,CC768,
IF($CA$771&gt;SUM($CA$651:CA768),_xlfn.CONCAT(", ",CC768),
IF($CA$771=SUM($CA$651:CA768),_xlfn.CONCAT(" y ",CC768)))))</f>
        <v/>
      </c>
      <c r="CC768" s="120" t="s">
        <v>5355</v>
      </c>
      <c r="CD768" s="365">
        <f t="shared" si="511"/>
        <v>0</v>
      </c>
      <c r="CE768" s="366">
        <f t="shared" si="491"/>
        <v>0</v>
      </c>
      <c r="CF768" s="365">
        <f t="shared" si="492"/>
        <v>0</v>
      </c>
      <c r="CG768" s="282">
        <f t="shared" si="450"/>
        <v>0</v>
      </c>
      <c r="CH768" s="283" t="str">
        <f>IF(CG768=0,"",
IF(SUM($CG$651:CG768)=1,CI768,
IF($CG$771&gt;SUM($CG$651:CG768),_xlfn.CONCAT(", ",CI768),
IF($CG$771=SUM($CG$651:CG768),_xlfn.CONCAT(" y ",CI768)))))</f>
        <v/>
      </c>
      <c r="CI768" s="120" t="s">
        <v>5355</v>
      </c>
      <c r="CJ768" s="370">
        <f t="shared" si="493"/>
        <v>0</v>
      </c>
      <c r="CK768" s="371">
        <f t="shared" si="494"/>
        <v>0</v>
      </c>
      <c r="CL768" s="372">
        <f t="shared" si="495"/>
        <v>0</v>
      </c>
      <c r="CM768" s="370">
        <f t="shared" si="496"/>
        <v>0</v>
      </c>
      <c r="CN768" s="371">
        <f t="shared" si="497"/>
        <v>0</v>
      </c>
      <c r="CO768" s="372">
        <f t="shared" si="498"/>
        <v>0</v>
      </c>
      <c r="CP768" s="370">
        <f t="shared" si="499"/>
        <v>0</v>
      </c>
      <c r="CQ768" s="371">
        <f t="shared" si="500"/>
        <v>0</v>
      </c>
      <c r="CR768" s="372">
        <f t="shared" si="501"/>
        <v>0</v>
      </c>
      <c r="CS768" s="370">
        <f t="shared" si="502"/>
        <v>0</v>
      </c>
      <c r="CT768" s="371">
        <f t="shared" si="503"/>
        <v>0</v>
      </c>
      <c r="CU768" s="372">
        <f t="shared" si="504"/>
        <v>0</v>
      </c>
      <c r="CV768" s="370">
        <f t="shared" si="505"/>
        <v>0</v>
      </c>
      <c r="CW768" s="371">
        <f t="shared" si="506"/>
        <v>0</v>
      </c>
      <c r="CX768" s="372">
        <f t="shared" si="507"/>
        <v>0</v>
      </c>
      <c r="CY768" s="370">
        <f t="shared" si="508"/>
        <v>0</v>
      </c>
      <c r="CZ768" s="371">
        <f t="shared" si="509"/>
        <v>0</v>
      </c>
      <c r="DA768" s="372">
        <f t="shared" si="510"/>
        <v>0</v>
      </c>
      <c r="DB768" s="293">
        <f t="shared" si="451"/>
        <v>0</v>
      </c>
      <c r="DC768" s="283" t="str">
        <f>IF(DB768=0,"",
IF(SUM($DB$651:DB768)=1,DD768,
IF($DB$771&gt;SUM($DB$651:DB768),_xlfn.CONCAT(", ",DD768),
IF($DB$771=SUM($DB$651:DB768),_xlfn.CONCAT(" y ",DD768)))))</f>
        <v/>
      </c>
      <c r="DD768" s="52" t="s">
        <v>5355</v>
      </c>
    </row>
    <row r="769" spans="1:108" ht="15" customHeight="1">
      <c r="A769" s="30"/>
      <c r="B769" s="31"/>
      <c r="C769" s="37" t="s">
        <v>5356</v>
      </c>
      <c r="D769" s="800" t="str">
        <f>IF(CNGE_2026_M1_Secc1_Sub1!$D159="","",CNGE_2026_M1_Secc1_Sub1!$D159)</f>
        <v/>
      </c>
      <c r="E769" s="723"/>
      <c r="F769" s="723"/>
      <c r="G769" s="723"/>
      <c r="H769" s="723"/>
      <c r="I769" s="724"/>
      <c r="J769" s="638"/>
      <c r="K769" s="638"/>
      <c r="L769" s="638"/>
      <c r="M769" s="638"/>
      <c r="N769" s="638"/>
      <c r="O769" s="638"/>
      <c r="P769" s="638"/>
      <c r="Q769" s="638"/>
      <c r="R769" s="638"/>
      <c r="S769" s="638"/>
      <c r="T769" s="638"/>
      <c r="U769" s="638"/>
      <c r="V769" s="638"/>
      <c r="W769" s="638"/>
      <c r="X769" s="638"/>
      <c r="Y769" s="638"/>
      <c r="Z769" s="638"/>
      <c r="AA769" s="638"/>
      <c r="AB769" s="638"/>
      <c r="AC769" s="638"/>
      <c r="AD769" s="638"/>
      <c r="AI769">
        <f t="shared" si="452"/>
        <v>0</v>
      </c>
      <c r="AJ769">
        <f t="shared" si="453"/>
        <v>0</v>
      </c>
      <c r="AK769">
        <f t="shared" si="454"/>
        <v>0</v>
      </c>
      <c r="AL769">
        <f t="shared" si="455"/>
        <v>0</v>
      </c>
      <c r="AM769">
        <f t="shared" si="456"/>
        <v>0</v>
      </c>
      <c r="AN769">
        <f t="shared" si="457"/>
        <v>0</v>
      </c>
      <c r="AO769">
        <f t="shared" si="458"/>
        <v>0</v>
      </c>
      <c r="AP769">
        <f t="shared" si="459"/>
        <v>0</v>
      </c>
      <c r="AQ769">
        <f t="shared" si="460"/>
        <v>0</v>
      </c>
      <c r="AR769">
        <f t="shared" si="461"/>
        <v>0</v>
      </c>
      <c r="AS769">
        <f t="shared" si="462"/>
        <v>0</v>
      </c>
      <c r="AT769">
        <f t="shared" si="463"/>
        <v>0</v>
      </c>
      <c r="AU769">
        <f t="shared" si="464"/>
        <v>0</v>
      </c>
      <c r="AV769">
        <f t="shared" si="465"/>
        <v>0</v>
      </c>
      <c r="AW769">
        <f t="shared" si="466"/>
        <v>0</v>
      </c>
      <c r="AX769">
        <f t="shared" si="467"/>
        <v>0</v>
      </c>
      <c r="AY769">
        <f t="shared" si="468"/>
        <v>0</v>
      </c>
      <c r="AZ769">
        <f t="shared" si="469"/>
        <v>0</v>
      </c>
      <c r="BA769">
        <f t="shared" si="470"/>
        <v>0</v>
      </c>
      <c r="BB769">
        <f t="shared" si="471"/>
        <v>0</v>
      </c>
      <c r="BC769">
        <f t="shared" si="472"/>
        <v>0</v>
      </c>
      <c r="BD769">
        <f t="shared" si="473"/>
        <v>0</v>
      </c>
      <c r="BE769">
        <f t="shared" si="474"/>
        <v>0</v>
      </c>
      <c r="BF769">
        <f t="shared" si="475"/>
        <v>0</v>
      </c>
      <c r="BG769">
        <f t="shared" si="476"/>
        <v>0</v>
      </c>
      <c r="BH769">
        <f t="shared" si="477"/>
        <v>0</v>
      </c>
      <c r="BI769">
        <f t="shared" si="478"/>
        <v>0</v>
      </c>
      <c r="BJ769">
        <f t="shared" si="479"/>
        <v>0</v>
      </c>
      <c r="BK769" s="356">
        <f t="shared" si="480"/>
        <v>0</v>
      </c>
      <c r="BL769" s="357">
        <f t="shared" si="481"/>
        <v>0</v>
      </c>
      <c r="BM769" s="358">
        <f t="shared" si="482"/>
        <v>0</v>
      </c>
      <c r="BN769" s="359">
        <f t="shared" si="445"/>
        <v>0</v>
      </c>
      <c r="BO769" s="356">
        <f t="shared" si="483"/>
        <v>0</v>
      </c>
      <c r="BP769" s="357">
        <f t="shared" si="484"/>
        <v>0</v>
      </c>
      <c r="BQ769" s="358">
        <f t="shared" si="485"/>
        <v>0</v>
      </c>
      <c r="BR769" s="359">
        <f t="shared" si="446"/>
        <v>0</v>
      </c>
      <c r="BS769" s="356">
        <f t="shared" si="486"/>
        <v>0</v>
      </c>
      <c r="BT769" s="357">
        <f t="shared" si="487"/>
        <v>0</v>
      </c>
      <c r="BU769" s="358">
        <f t="shared" si="488"/>
        <v>0</v>
      </c>
      <c r="BV769" s="359">
        <f t="shared" si="447"/>
        <v>0</v>
      </c>
      <c r="BW769" s="293">
        <f t="shared" si="489"/>
        <v>0</v>
      </c>
      <c r="BX769" s="352" t="str">
        <f>IF(BW769=0,"",
IF(SUM($BW$651:BW769)=1,BY769,
IF($BW$771&gt;SUM($BW$651:BW769),_xlfn.CONCAT(", ",BY769),
IF($BW$771=SUM($BW$651:BW769),_xlfn.CONCAT(" y ",BY769)))))</f>
        <v/>
      </c>
      <c r="BY769" s="120" t="s">
        <v>5357</v>
      </c>
      <c r="BZ769" s="290">
        <f t="shared" si="490"/>
        <v>0</v>
      </c>
      <c r="CA769" s="293">
        <f t="shared" si="448"/>
        <v>0</v>
      </c>
      <c r="CB769" s="283" t="str">
        <f>IF(CA769=0,"",
IF(SUM($CA$651:CA769)=1,CC769,
IF($CA$771&gt;SUM($CA$651:CA769),_xlfn.CONCAT(", ",CC769),
IF($CA$771=SUM($CA$651:CA769),_xlfn.CONCAT(" y ",CC769)))))</f>
        <v/>
      </c>
      <c r="CC769" s="120" t="s">
        <v>5357</v>
      </c>
      <c r="CD769" s="365">
        <f t="shared" si="511"/>
        <v>0</v>
      </c>
      <c r="CE769" s="366">
        <f t="shared" si="491"/>
        <v>0</v>
      </c>
      <c r="CF769" s="365">
        <f t="shared" si="492"/>
        <v>0</v>
      </c>
      <c r="CG769" s="282">
        <f t="shared" si="450"/>
        <v>0</v>
      </c>
      <c r="CH769" s="283" t="str">
        <f>IF(CG769=0,"",
IF(SUM($CG$651:CG769)=1,CI769,
IF($CG$771&gt;SUM($CG$651:CG769),_xlfn.CONCAT(", ",CI769),
IF($CG$771=SUM($CG$651:CG769),_xlfn.CONCAT(" y ",CI769)))))</f>
        <v/>
      </c>
      <c r="CI769" s="120" t="s">
        <v>5357</v>
      </c>
      <c r="CJ769" s="370">
        <f t="shared" si="493"/>
        <v>0</v>
      </c>
      <c r="CK769" s="371">
        <f t="shared" si="494"/>
        <v>0</v>
      </c>
      <c r="CL769" s="372">
        <f t="shared" si="495"/>
        <v>0</v>
      </c>
      <c r="CM769" s="370">
        <f t="shared" si="496"/>
        <v>0</v>
      </c>
      <c r="CN769" s="371">
        <f t="shared" si="497"/>
        <v>0</v>
      </c>
      <c r="CO769" s="372">
        <f t="shared" si="498"/>
        <v>0</v>
      </c>
      <c r="CP769" s="370">
        <f t="shared" si="499"/>
        <v>0</v>
      </c>
      <c r="CQ769" s="371">
        <f t="shared" si="500"/>
        <v>0</v>
      </c>
      <c r="CR769" s="372">
        <f t="shared" si="501"/>
        <v>0</v>
      </c>
      <c r="CS769" s="370">
        <f t="shared" si="502"/>
        <v>0</v>
      </c>
      <c r="CT769" s="371">
        <f t="shared" si="503"/>
        <v>0</v>
      </c>
      <c r="CU769" s="372">
        <f t="shared" si="504"/>
        <v>0</v>
      </c>
      <c r="CV769" s="370">
        <f t="shared" si="505"/>
        <v>0</v>
      </c>
      <c r="CW769" s="371">
        <f t="shared" si="506"/>
        <v>0</v>
      </c>
      <c r="CX769" s="372">
        <f t="shared" si="507"/>
        <v>0</v>
      </c>
      <c r="CY769" s="370">
        <f t="shared" si="508"/>
        <v>0</v>
      </c>
      <c r="CZ769" s="371">
        <f t="shared" si="509"/>
        <v>0</v>
      </c>
      <c r="DA769" s="372">
        <f t="shared" si="510"/>
        <v>0</v>
      </c>
      <c r="DB769" s="293">
        <f t="shared" si="451"/>
        <v>0</v>
      </c>
      <c r="DC769" s="283" t="str">
        <f>IF(DB769=0,"",
IF(SUM($DB$651:DB769)=1,DD769,
IF($DB$771&gt;SUM($DB$651:DB769),_xlfn.CONCAT(", ",DD769),
IF($DB$771=SUM($DB$651:DB769),_xlfn.CONCAT(" y ",DD769)))))</f>
        <v/>
      </c>
      <c r="DD769" s="52" t="s">
        <v>5357</v>
      </c>
    </row>
    <row r="770" spans="1:108" ht="15" customHeight="1">
      <c r="A770" s="30"/>
      <c r="B770" s="31"/>
      <c r="C770" s="37" t="s">
        <v>5358</v>
      </c>
      <c r="D770" s="800" t="str">
        <f>IF(CNGE_2026_M1_Secc1_Sub1!$D160="","",CNGE_2026_M1_Secc1_Sub1!$D160)</f>
        <v/>
      </c>
      <c r="E770" s="723"/>
      <c r="F770" s="723"/>
      <c r="G770" s="723"/>
      <c r="H770" s="723"/>
      <c r="I770" s="724"/>
      <c r="J770" s="638"/>
      <c r="K770" s="638"/>
      <c r="L770" s="638"/>
      <c r="M770" s="638"/>
      <c r="N770" s="638"/>
      <c r="O770" s="638"/>
      <c r="P770" s="638"/>
      <c r="Q770" s="638"/>
      <c r="R770" s="638"/>
      <c r="S770" s="638"/>
      <c r="T770" s="638"/>
      <c r="U770" s="638"/>
      <c r="V770" s="638"/>
      <c r="W770" s="638"/>
      <c r="X770" s="638"/>
      <c r="Y770" s="638"/>
      <c r="Z770" s="638"/>
      <c r="AA770" s="638"/>
      <c r="AB770" s="638"/>
      <c r="AC770" s="638"/>
      <c r="AD770" s="638"/>
      <c r="AI770">
        <f t="shared" si="452"/>
        <v>0</v>
      </c>
      <c r="AJ770">
        <f t="shared" si="453"/>
        <v>0</v>
      </c>
      <c r="AK770">
        <f t="shared" si="454"/>
        <v>0</v>
      </c>
      <c r="AL770">
        <f t="shared" si="455"/>
        <v>0</v>
      </c>
      <c r="AM770">
        <f t="shared" si="456"/>
        <v>0</v>
      </c>
      <c r="AN770">
        <f t="shared" si="457"/>
        <v>0</v>
      </c>
      <c r="AO770">
        <f t="shared" si="458"/>
        <v>0</v>
      </c>
      <c r="AP770">
        <f t="shared" si="459"/>
        <v>0</v>
      </c>
      <c r="AQ770">
        <f t="shared" si="460"/>
        <v>0</v>
      </c>
      <c r="AR770">
        <f t="shared" si="461"/>
        <v>0</v>
      </c>
      <c r="AS770">
        <f t="shared" si="462"/>
        <v>0</v>
      </c>
      <c r="AT770">
        <f t="shared" si="463"/>
        <v>0</v>
      </c>
      <c r="AU770">
        <f t="shared" si="464"/>
        <v>0</v>
      </c>
      <c r="AV770">
        <f t="shared" si="465"/>
        <v>0</v>
      </c>
      <c r="AW770">
        <f t="shared" si="466"/>
        <v>0</v>
      </c>
      <c r="AX770">
        <f t="shared" si="467"/>
        <v>0</v>
      </c>
      <c r="AY770">
        <f t="shared" si="468"/>
        <v>0</v>
      </c>
      <c r="AZ770">
        <f t="shared" si="469"/>
        <v>0</v>
      </c>
      <c r="BA770">
        <f t="shared" si="470"/>
        <v>0</v>
      </c>
      <c r="BB770">
        <f t="shared" si="471"/>
        <v>0</v>
      </c>
      <c r="BC770">
        <f t="shared" si="472"/>
        <v>0</v>
      </c>
      <c r="BD770">
        <f t="shared" si="473"/>
        <v>0</v>
      </c>
      <c r="BE770">
        <f t="shared" si="474"/>
        <v>0</v>
      </c>
      <c r="BF770">
        <f t="shared" si="475"/>
        <v>0</v>
      </c>
      <c r="BG770">
        <f t="shared" si="476"/>
        <v>0</v>
      </c>
      <c r="BH770">
        <f t="shared" si="477"/>
        <v>0</v>
      </c>
      <c r="BI770">
        <f t="shared" si="478"/>
        <v>0</v>
      </c>
      <c r="BJ770">
        <f t="shared" si="479"/>
        <v>0</v>
      </c>
      <c r="BK770" s="356">
        <f t="shared" si="480"/>
        <v>0</v>
      </c>
      <c r="BL770" s="357">
        <f t="shared" si="481"/>
        <v>0</v>
      </c>
      <c r="BM770" s="358">
        <f t="shared" si="482"/>
        <v>0</v>
      </c>
      <c r="BN770" s="359">
        <f t="shared" si="445"/>
        <v>0</v>
      </c>
      <c r="BO770" s="356">
        <f t="shared" si="483"/>
        <v>0</v>
      </c>
      <c r="BP770" s="357">
        <f t="shared" si="484"/>
        <v>0</v>
      </c>
      <c r="BQ770" s="358">
        <f t="shared" si="485"/>
        <v>0</v>
      </c>
      <c r="BR770" s="359">
        <f t="shared" si="446"/>
        <v>0</v>
      </c>
      <c r="BS770" s="356">
        <f t="shared" si="486"/>
        <v>0</v>
      </c>
      <c r="BT770" s="357">
        <f t="shared" si="487"/>
        <v>0</v>
      </c>
      <c r="BU770" s="358">
        <f t="shared" si="488"/>
        <v>0</v>
      </c>
      <c r="BV770" s="359">
        <f t="shared" si="447"/>
        <v>0</v>
      </c>
      <c r="BW770" s="293">
        <f t="shared" si="489"/>
        <v>0</v>
      </c>
      <c r="BX770" s="352" t="str">
        <f>IF(BW770=0,"",
IF(SUM($BW$651:BW770)=1,BY770,
IF($BW$771&gt;SUM($BW$651:BW770),_xlfn.CONCAT(", ",BY770),
IF($BW$771=SUM($BW$651:BW770),_xlfn.CONCAT(" y ",BY770)))))</f>
        <v/>
      </c>
      <c r="BY770" s="120" t="s">
        <v>5359</v>
      </c>
      <c r="BZ770" s="290">
        <f t="shared" si="490"/>
        <v>0</v>
      </c>
      <c r="CA770" s="293">
        <f t="shared" si="448"/>
        <v>0</v>
      </c>
      <c r="CB770" s="283" t="str">
        <f>IF(CA770=0,"",
IF(SUM($CA$651:CA770)=1,CC770,
IF($CA$771&gt;SUM($CA$651:CA770),_xlfn.CONCAT(", ",CC770),
IF($CA$771=SUM($CA$651:CA770),_xlfn.CONCAT(" y ",CC770)))))</f>
        <v/>
      </c>
      <c r="CC770" s="120" t="s">
        <v>5359</v>
      </c>
      <c r="CD770" s="365">
        <f t="shared" si="511"/>
        <v>0</v>
      </c>
      <c r="CE770" s="366">
        <f t="shared" si="491"/>
        <v>0</v>
      </c>
      <c r="CF770" s="365">
        <f t="shared" si="492"/>
        <v>0</v>
      </c>
      <c r="CG770" s="282">
        <f t="shared" si="450"/>
        <v>0</v>
      </c>
      <c r="CH770" s="283" t="str">
        <f>IF(CG770=0,"",
IF(SUM($CG$651:CG770)=1,CI770,
IF($CG$771&gt;SUM($CG$651:CG770),_xlfn.CONCAT(", ",CI770),
IF($CG$771=SUM($CG$651:CG770),_xlfn.CONCAT(" y ",CI770)))))</f>
        <v/>
      </c>
      <c r="CI770" s="120" t="s">
        <v>5359</v>
      </c>
      <c r="CJ770" s="370">
        <f t="shared" si="493"/>
        <v>0</v>
      </c>
      <c r="CK770" s="371">
        <f t="shared" si="494"/>
        <v>0</v>
      </c>
      <c r="CL770" s="372">
        <f t="shared" si="495"/>
        <v>0</v>
      </c>
      <c r="CM770" s="370">
        <f t="shared" si="496"/>
        <v>0</v>
      </c>
      <c r="CN770" s="371">
        <f t="shared" si="497"/>
        <v>0</v>
      </c>
      <c r="CO770" s="372">
        <f t="shared" si="498"/>
        <v>0</v>
      </c>
      <c r="CP770" s="370">
        <f t="shared" si="499"/>
        <v>0</v>
      </c>
      <c r="CQ770" s="371">
        <f t="shared" si="500"/>
        <v>0</v>
      </c>
      <c r="CR770" s="372">
        <f t="shared" si="501"/>
        <v>0</v>
      </c>
      <c r="CS770" s="370">
        <f t="shared" si="502"/>
        <v>0</v>
      </c>
      <c r="CT770" s="371">
        <f t="shared" si="503"/>
        <v>0</v>
      </c>
      <c r="CU770" s="372">
        <f t="shared" si="504"/>
        <v>0</v>
      </c>
      <c r="CV770" s="370">
        <f t="shared" si="505"/>
        <v>0</v>
      </c>
      <c r="CW770" s="371">
        <f t="shared" si="506"/>
        <v>0</v>
      </c>
      <c r="CX770" s="372">
        <f t="shared" si="507"/>
        <v>0</v>
      </c>
      <c r="CY770" s="370">
        <f t="shared" si="508"/>
        <v>0</v>
      </c>
      <c r="CZ770" s="371">
        <f t="shared" si="509"/>
        <v>0</v>
      </c>
      <c r="DA770" s="372">
        <f t="shared" si="510"/>
        <v>0</v>
      </c>
      <c r="DB770" s="293">
        <f t="shared" si="451"/>
        <v>0</v>
      </c>
      <c r="DC770" s="283" t="str">
        <f>IF(DB770=0,"",
IF(SUM($DB$651:DB770)=1,DD770,
IF($DB$771&gt;SUM($DB$651:DB770),_xlfn.CONCAT(", ",DD770),
IF($DB$771=SUM($DB$651:DB770),_xlfn.CONCAT(" y ",DD770)))))</f>
        <v/>
      </c>
      <c r="DD770" s="52" t="s">
        <v>5359</v>
      </c>
    </row>
    <row r="771" spans="1:108" ht="15" customHeight="1">
      <c r="A771" s="30"/>
      <c r="B771" s="31"/>
      <c r="C771" s="8"/>
      <c r="D771" s="8"/>
      <c r="E771" s="8"/>
      <c r="F771" s="8"/>
      <c r="G771" s="8"/>
      <c r="H771" s="8"/>
      <c r="I771" s="54" t="s">
        <v>5438</v>
      </c>
      <c r="J771" s="444">
        <f t="shared" ref="J771:AD771" si="512">IF(AND(SUM(J651:J770)=0,COUNTIF(J651:J770,"NS")&gt;0),"NS",IF(AND(SUM(J651:J770)=0,COUNTIF(J651:J770,0)&gt;0),0,IF(AND(SUM(J651:J770)=0,COUNTIF(J651:J770,"NA")&gt;0),"NA",SUM(J651:J770))))</f>
        <v>0</v>
      </c>
      <c r="K771" s="444">
        <f t="shared" si="512"/>
        <v>0</v>
      </c>
      <c r="L771" s="444">
        <f t="shared" si="512"/>
        <v>0</v>
      </c>
      <c r="M771" s="444">
        <f t="shared" si="512"/>
        <v>0</v>
      </c>
      <c r="N771" s="444">
        <f t="shared" si="512"/>
        <v>0</v>
      </c>
      <c r="O771" s="444">
        <f t="shared" si="512"/>
        <v>0</v>
      </c>
      <c r="P771" s="444">
        <f t="shared" si="512"/>
        <v>0</v>
      </c>
      <c r="Q771" s="444">
        <f t="shared" si="512"/>
        <v>0</v>
      </c>
      <c r="R771" s="444">
        <f t="shared" si="512"/>
        <v>0</v>
      </c>
      <c r="S771" s="444">
        <f t="shared" si="512"/>
        <v>0</v>
      </c>
      <c r="T771" s="444">
        <f t="shared" si="512"/>
        <v>0</v>
      </c>
      <c r="U771" s="444">
        <f t="shared" si="512"/>
        <v>0</v>
      </c>
      <c r="V771" s="444">
        <f t="shared" si="512"/>
        <v>0</v>
      </c>
      <c r="W771" s="444">
        <f t="shared" si="512"/>
        <v>0</v>
      </c>
      <c r="X771" s="444">
        <f t="shared" si="512"/>
        <v>0</v>
      </c>
      <c r="Y771" s="444">
        <f t="shared" si="512"/>
        <v>0</v>
      </c>
      <c r="Z771" s="444">
        <f t="shared" si="512"/>
        <v>0</v>
      </c>
      <c r="AA771" s="444">
        <f t="shared" si="512"/>
        <v>0</v>
      </c>
      <c r="AB771" s="444">
        <f t="shared" si="512"/>
        <v>0</v>
      </c>
      <c r="AC771" s="444">
        <f t="shared" si="512"/>
        <v>0</v>
      </c>
      <c r="AD771" s="444">
        <f t="shared" si="512"/>
        <v>0</v>
      </c>
      <c r="AL771" s="242">
        <f>SUM(AL651:AL770)</f>
        <v>0</v>
      </c>
      <c r="AP771" s="242">
        <f>SUM(AP651:AP770)</f>
        <v>0</v>
      </c>
      <c r="AT771" s="242">
        <f>SUM(AT651:AT770)</f>
        <v>0</v>
      </c>
      <c r="AX771" s="242">
        <f>SUM(AX651:AX770)</f>
        <v>0</v>
      </c>
      <c r="BB771" s="242">
        <f>SUM(BB651:BB770)</f>
        <v>0</v>
      </c>
      <c r="BF771" s="242">
        <f>SUM(BF651:BF770)</f>
        <v>0</v>
      </c>
      <c r="BJ771" s="242">
        <f>SUM(BJ651:BJ770)</f>
        <v>0</v>
      </c>
      <c r="BW771" s="285">
        <f>SUM(BW651:BW770)</f>
        <v>0</v>
      </c>
      <c r="BX771" s="285" t="str">
        <f>IF(BW771=0,"",_xlfn.CONCAT(BX651:BX770))</f>
        <v/>
      </c>
      <c r="BY771" s="286" t="str">
        <f>IF(BW771=0,"",
IF(BW771&gt;1,"Favor de revisar la suma y consistencia de totales por filas (numéricos y NS)",
IF(BW771=1,_xlfn.CONCAT("Favor de revisar la sumatoria del total en el numeral: ",BX771),_xlfn.CONCAT("Favor de revisar la sumatoria de los totales en los numerales: ",BX771))))</f>
        <v/>
      </c>
      <c r="CA771" s="285">
        <f>SUM(CA651:CA770)</f>
        <v>0</v>
      </c>
      <c r="CB771" s="285" t="str">
        <f>IF(CA771=0,"",_xlfn.CONCAT(CB651:CB770))</f>
        <v/>
      </c>
      <c r="CC771" s="286" t="str">
        <f>IF(CA771=0,"",
IF(CA771&gt;10,"Favor de ingresar toda la información requerida en la pregunta",
IF(CA771=1,_xlfn.CONCAT("Favor de revisar la información capturada en el numeral: ",CB771),_xlfn.CONCAT("Favor de revisar la información capturada en los numerales: ",CB771))))</f>
        <v/>
      </c>
      <c r="CF771" s="364">
        <f>SUM(CD651:CF770)</f>
        <v>0</v>
      </c>
      <c r="CG771" s="284">
        <f>SUM(CG651:CG770)</f>
        <v>0</v>
      </c>
      <c r="CH771" s="285" t="str">
        <f>IF(CG771=0,"",_xlfn.CONCAT(CH651:CH770))</f>
        <v/>
      </c>
      <c r="CI771" s="286" t="str">
        <f>IF(CG771=0,"",
IF(CG771=1,_xlfn.CONCAT("Favor de revisar la instrucción 1, debido a que no se cumplen con los criterios mencionados en el numeral: ",CH771),_xlfn.CONCAT("Favor de revisar la instrucción 1, debido a que no se cumplen con los criterios mencionados en los numerales: ",CH771)))</f>
        <v/>
      </c>
      <c r="DA771" s="369">
        <f>SUM(CJ651:DA770)</f>
        <v>0</v>
      </c>
      <c r="DB771" s="284">
        <f>SUM(DB651:DB770)</f>
        <v>0</v>
      </c>
      <c r="DC771" s="285" t="str">
        <f>IF(DB771=0,"",_xlfn.CONCAT(DC651:DC770))</f>
        <v/>
      </c>
      <c r="DD771" s="314" t="str">
        <f>IF(DB771=0,"",
IF(DB771=1,_xlfn.CONCAT("Alerta: debe de proporcionar una justificación de acuerdo a lo establecido en la instrucción 2 en el numeral: ",DC771),_xlfn.CONCAT("Alerta: debe de proporcionar una justificación de acuerdo a lo establecido en la instrucción 2 en los numerales: ",DC771)))</f>
        <v/>
      </c>
    </row>
    <row r="772" spans="1:108" ht="15" customHeight="1">
      <c r="A772" s="30"/>
      <c r="B772" s="31"/>
      <c r="C772" s="8"/>
      <c r="D772" s="8"/>
      <c r="E772" s="8"/>
      <c r="F772" s="8"/>
      <c r="G772" s="8"/>
      <c r="H772" s="8"/>
      <c r="I772" s="54"/>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I772" t="s">
        <v>5439</v>
      </c>
      <c r="AJ772" s="243">
        <f>SUM(AL771,AP771,AT771,AX771,BB771,BF771,BJ771)</f>
        <v>0</v>
      </c>
    </row>
    <row r="773" spans="1:108" ht="24" customHeight="1">
      <c r="A773" s="22"/>
      <c r="B773" s="11"/>
      <c r="C773" s="828" t="s">
        <v>5408</v>
      </c>
      <c r="D773" s="799"/>
      <c r="E773" s="799"/>
      <c r="F773" s="799"/>
      <c r="G773" s="799"/>
      <c r="H773" s="799"/>
      <c r="I773" s="799"/>
      <c r="J773" s="799"/>
      <c r="K773" s="799"/>
      <c r="L773" s="799"/>
      <c r="M773" s="799"/>
      <c r="N773" s="799"/>
      <c r="O773" s="799"/>
      <c r="P773" s="799"/>
      <c r="Q773" s="799"/>
      <c r="R773" s="799"/>
      <c r="S773" s="799"/>
      <c r="T773" s="799"/>
      <c r="U773" s="799"/>
      <c r="V773" s="799"/>
      <c r="W773" s="799"/>
      <c r="X773" s="799"/>
      <c r="Y773" s="799"/>
      <c r="Z773" s="799"/>
      <c r="AA773" s="799"/>
      <c r="AB773" s="799"/>
      <c r="AC773" s="799"/>
      <c r="AD773" s="799"/>
    </row>
    <row r="774" spans="1:108" ht="60" customHeight="1">
      <c r="A774" s="22"/>
      <c r="B774" s="11"/>
      <c r="C774" s="878"/>
      <c r="D774" s="879"/>
      <c r="E774" s="879"/>
      <c r="F774" s="879"/>
      <c r="G774" s="879"/>
      <c r="H774" s="879"/>
      <c r="I774" s="879"/>
      <c r="J774" s="879"/>
      <c r="K774" s="879"/>
      <c r="L774" s="879"/>
      <c r="M774" s="879"/>
      <c r="N774" s="879"/>
      <c r="O774" s="879"/>
      <c r="P774" s="879"/>
      <c r="Q774" s="879"/>
      <c r="R774" s="879"/>
      <c r="S774" s="879"/>
      <c r="T774" s="879"/>
      <c r="U774" s="879"/>
      <c r="V774" s="879"/>
      <c r="W774" s="879"/>
      <c r="X774" s="879"/>
      <c r="Y774" s="879"/>
      <c r="Z774" s="879"/>
      <c r="AA774" s="879"/>
      <c r="AB774" s="879"/>
      <c r="AC774" s="879"/>
      <c r="AD774" s="880"/>
    </row>
    <row r="775" spans="1:108" ht="15" customHeight="1">
      <c r="A775" s="22"/>
      <c r="B775" s="843" t="str">
        <f>CC771</f>
        <v/>
      </c>
      <c r="C775" s="678"/>
      <c r="D775" s="678"/>
      <c r="E775" s="678"/>
      <c r="F775" s="678"/>
      <c r="G775" s="678"/>
      <c r="H775" s="678"/>
      <c r="I775" s="678"/>
      <c r="J775" s="678"/>
      <c r="K775" s="678"/>
      <c r="L775" s="678"/>
      <c r="M775" s="678"/>
      <c r="N775" s="678"/>
      <c r="O775" s="678"/>
      <c r="P775" s="678"/>
      <c r="Q775" s="678"/>
      <c r="R775" s="678"/>
      <c r="S775" s="678"/>
      <c r="T775" s="678"/>
      <c r="U775" s="678"/>
      <c r="V775" s="678"/>
      <c r="W775" s="678"/>
      <c r="X775" s="678"/>
      <c r="Y775" s="678"/>
      <c r="Z775" s="678"/>
      <c r="AA775" s="678"/>
      <c r="AB775" s="678"/>
      <c r="AC775" s="678"/>
      <c r="AD775" s="678"/>
    </row>
    <row r="776" spans="1:108" ht="15" customHeight="1">
      <c r="A776" s="22"/>
      <c r="B776" s="796" t="str">
        <f>IF(SUM(COUNTIF(J651:AD770,"NS"))&lt;&gt;0,"Alerta: debido a que cuenta con registros NS, debe proporcionar una justificación en el area de comentarios al final de la pregunta","")</f>
        <v/>
      </c>
      <c r="C776" s="796"/>
      <c r="D776" s="796"/>
      <c r="E776" s="796"/>
      <c r="F776" s="796"/>
      <c r="G776" s="796"/>
      <c r="H776" s="796"/>
      <c r="I776" s="796"/>
      <c r="J776" s="796"/>
      <c r="K776" s="796"/>
      <c r="L776" s="796"/>
      <c r="M776" s="796"/>
      <c r="N776" s="796"/>
      <c r="O776" s="796"/>
      <c r="P776" s="796"/>
      <c r="Q776" s="796"/>
      <c r="R776" s="796"/>
      <c r="S776" s="796"/>
      <c r="T776" s="796"/>
      <c r="U776" s="796"/>
      <c r="V776" s="796"/>
      <c r="W776" s="796"/>
      <c r="X776" s="796"/>
      <c r="Y776" s="796"/>
      <c r="Z776" s="796"/>
      <c r="AA776" s="796"/>
      <c r="AB776" s="796"/>
      <c r="AC776" s="796"/>
      <c r="AD776" s="796"/>
    </row>
    <row r="777" spans="1:108" ht="15" customHeight="1">
      <c r="A777" s="22"/>
      <c r="B777" s="852" t="str">
        <f>BY771</f>
        <v/>
      </c>
      <c r="C777" s="852"/>
      <c r="D777" s="852"/>
      <c r="E777" s="852"/>
      <c r="F777" s="852"/>
      <c r="G777" s="852"/>
      <c r="H777" s="852"/>
      <c r="I777" s="852"/>
      <c r="J777" s="852"/>
      <c r="K777" s="852"/>
      <c r="L777" s="852"/>
      <c r="M777" s="852"/>
      <c r="N777" s="852"/>
      <c r="O777" s="852"/>
      <c r="P777" s="852"/>
      <c r="Q777" s="852"/>
      <c r="R777" s="852"/>
      <c r="S777" s="852"/>
      <c r="T777" s="852"/>
      <c r="U777" s="852"/>
      <c r="V777" s="852"/>
      <c r="W777" s="852"/>
      <c r="X777" s="852"/>
      <c r="Y777" s="852"/>
      <c r="Z777" s="852"/>
      <c r="AA777" s="852"/>
      <c r="AB777" s="852"/>
      <c r="AC777" s="852"/>
      <c r="AD777" s="852"/>
    </row>
    <row r="778" spans="1:108" ht="15" customHeight="1">
      <c r="A778" s="22"/>
      <c r="B778" s="852" t="str">
        <f>CI771</f>
        <v/>
      </c>
      <c r="C778" s="852"/>
      <c r="D778" s="852"/>
      <c r="E778" s="852"/>
      <c r="F778" s="852"/>
      <c r="G778" s="852"/>
      <c r="H778" s="852"/>
      <c r="I778" s="852"/>
      <c r="J778" s="852"/>
      <c r="K778" s="852"/>
      <c r="L778" s="852"/>
      <c r="M778" s="852"/>
      <c r="N778" s="852"/>
      <c r="O778" s="852"/>
      <c r="P778" s="852"/>
      <c r="Q778" s="852"/>
      <c r="R778" s="852"/>
      <c r="S778" s="852"/>
      <c r="T778" s="852"/>
      <c r="U778" s="852"/>
      <c r="V778" s="852"/>
      <c r="W778" s="852"/>
      <c r="X778" s="852"/>
      <c r="Y778" s="852"/>
      <c r="Z778" s="852"/>
      <c r="AA778" s="852"/>
      <c r="AB778" s="852"/>
      <c r="AC778" s="852"/>
      <c r="AD778" s="852"/>
    </row>
    <row r="779" spans="1:108" ht="15" customHeight="1">
      <c r="A779" s="22"/>
      <c r="B779" s="854" t="str">
        <f>DD771</f>
        <v/>
      </c>
      <c r="C779" s="854"/>
      <c r="D779" s="854"/>
      <c r="E779" s="854"/>
      <c r="F779" s="854"/>
      <c r="G779" s="854"/>
      <c r="H779" s="854"/>
      <c r="I779" s="854"/>
      <c r="J779" s="854"/>
      <c r="K779" s="854"/>
      <c r="L779" s="854"/>
      <c r="M779" s="854"/>
      <c r="N779" s="854"/>
      <c r="O779" s="854"/>
      <c r="P779" s="854"/>
      <c r="Q779" s="854"/>
      <c r="R779" s="854"/>
      <c r="S779" s="854"/>
      <c r="T779" s="854"/>
      <c r="U779" s="854"/>
      <c r="V779" s="854"/>
      <c r="W779" s="854"/>
      <c r="X779" s="854"/>
      <c r="Y779" s="854"/>
      <c r="Z779" s="854"/>
      <c r="AA779" s="854"/>
      <c r="AB779" s="854"/>
      <c r="AC779" s="854"/>
      <c r="AD779" s="854"/>
      <c r="AE779" s="633"/>
    </row>
    <row r="780" spans="1:108" ht="15" customHeight="1">
      <c r="A780" s="22"/>
      <c r="B780" s="11"/>
    </row>
    <row r="781" spans="1:108" ht="24" customHeight="1">
      <c r="A781" s="30" t="s">
        <v>5721</v>
      </c>
      <c r="B781" s="890" t="s">
        <v>5722</v>
      </c>
      <c r="C781" s="678"/>
      <c r="D781" s="678"/>
      <c r="E781" s="678"/>
      <c r="F781" s="678"/>
      <c r="G781" s="678"/>
      <c r="H781" s="678"/>
      <c r="I781" s="678"/>
      <c r="J781" s="678"/>
      <c r="K781" s="678"/>
      <c r="L781" s="678"/>
      <c r="M781" s="678"/>
      <c r="N781" s="678"/>
      <c r="O781" s="678"/>
      <c r="P781" s="678"/>
      <c r="Q781" s="678"/>
      <c r="R781" s="678"/>
      <c r="S781" s="678"/>
      <c r="T781" s="678"/>
      <c r="U781" s="678"/>
      <c r="V781" s="678"/>
      <c r="W781" s="678"/>
      <c r="X781" s="678"/>
      <c r="Y781" s="678"/>
      <c r="Z781" s="678"/>
      <c r="AA781" s="678"/>
      <c r="AB781" s="678"/>
      <c r="AC781" s="678"/>
      <c r="AD781" s="678"/>
    </row>
    <row r="782" spans="1:108" ht="15" customHeight="1">
      <c r="A782" s="30"/>
      <c r="B782" s="11"/>
      <c r="C782" s="877" t="s">
        <v>5723</v>
      </c>
      <c r="D782" s="678"/>
      <c r="E782" s="678"/>
      <c r="F782" s="678"/>
      <c r="G782" s="678"/>
      <c r="H782" s="678"/>
      <c r="I782" s="678"/>
      <c r="J782" s="678"/>
      <c r="K782" s="678"/>
      <c r="L782" s="678"/>
      <c r="M782" s="678"/>
      <c r="N782" s="678"/>
      <c r="O782" s="678"/>
      <c r="P782" s="678"/>
      <c r="Q782" s="678"/>
      <c r="R782" s="678"/>
      <c r="S782" s="678"/>
      <c r="T782" s="678"/>
      <c r="U782" s="678"/>
      <c r="V782" s="678"/>
      <c r="W782" s="678"/>
      <c r="X782" s="678"/>
      <c r="Y782" s="678"/>
      <c r="Z782" s="678"/>
      <c r="AA782" s="678"/>
      <c r="AB782" s="678"/>
      <c r="AC782" s="678"/>
      <c r="AD782" s="678"/>
    </row>
    <row r="783" spans="1:108" ht="15" customHeight="1">
      <c r="A783" s="30"/>
      <c r="B783" s="11"/>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row>
    <row r="784" spans="1:108" ht="15" customHeight="1">
      <c r="A784" s="22"/>
      <c r="B784" s="11"/>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900" t="s">
        <v>5724</v>
      </c>
      <c r="AB784" s="678"/>
      <c r="AC784" s="678"/>
      <c r="AD784" s="678"/>
    </row>
    <row r="785" spans="1:73" ht="24" customHeight="1">
      <c r="A785" s="445"/>
      <c r="B785" s="446"/>
      <c r="C785" s="706" t="s">
        <v>5094</v>
      </c>
      <c r="D785" s="817"/>
      <c r="E785" s="817"/>
      <c r="F785" s="817"/>
      <c r="G785" s="817"/>
      <c r="H785" s="817"/>
      <c r="I785" s="817"/>
      <c r="J785" s="817"/>
      <c r="K785" s="817"/>
      <c r="L785" s="817"/>
      <c r="M785" s="817"/>
      <c r="N785" s="817"/>
      <c r="O785" s="813"/>
      <c r="P785" s="706" t="s">
        <v>5725</v>
      </c>
      <c r="Q785" s="723"/>
      <c r="R785" s="723"/>
      <c r="S785" s="723"/>
      <c r="T785" s="723"/>
      <c r="U785" s="723"/>
      <c r="V785" s="723"/>
      <c r="W785" s="723"/>
      <c r="X785" s="723"/>
      <c r="Y785" s="723"/>
      <c r="Z785" s="723"/>
      <c r="AA785" s="723"/>
      <c r="AB785" s="723"/>
      <c r="AC785" s="723"/>
      <c r="AD785" s="724"/>
    </row>
    <row r="786" spans="1:73" ht="24" customHeight="1">
      <c r="A786" s="445"/>
      <c r="B786" s="446"/>
      <c r="C786" s="883"/>
      <c r="D786" s="678"/>
      <c r="E786" s="678"/>
      <c r="F786" s="678"/>
      <c r="G786" s="678"/>
      <c r="H786" s="678"/>
      <c r="I786" s="678"/>
      <c r="J786" s="678"/>
      <c r="K786" s="678"/>
      <c r="L786" s="678"/>
      <c r="M786" s="678"/>
      <c r="N786" s="678"/>
      <c r="O786" s="769"/>
      <c r="P786" s="870" t="s">
        <v>5425</v>
      </c>
      <c r="Q786" s="871" t="s">
        <v>5650</v>
      </c>
      <c r="R786" s="871" t="s">
        <v>5651</v>
      </c>
      <c r="S786" s="722" t="s">
        <v>5726</v>
      </c>
      <c r="T786" s="723"/>
      <c r="U786" s="724"/>
      <c r="V786" s="722" t="s">
        <v>5727</v>
      </c>
      <c r="W786" s="723"/>
      <c r="X786" s="724"/>
      <c r="Y786" s="722" t="s">
        <v>5728</v>
      </c>
      <c r="Z786" s="723"/>
      <c r="AA786" s="724"/>
      <c r="AB786" s="722" t="s">
        <v>5729</v>
      </c>
      <c r="AC786" s="723"/>
      <c r="AD786" s="724"/>
      <c r="BC786" s="904" t="s">
        <v>5664</v>
      </c>
      <c r="BD786" s="904"/>
      <c r="BE786" s="904"/>
      <c r="BF786" s="904"/>
      <c r="BG786" s="903" t="s">
        <v>5665</v>
      </c>
      <c r="BH786" s="903"/>
      <c r="BI786" s="903"/>
      <c r="BJ786" s="903"/>
      <c r="BK786" s="904" t="s">
        <v>5666</v>
      </c>
      <c r="BL786" s="904"/>
      <c r="BM786" s="904"/>
      <c r="BN786" s="904"/>
      <c r="BO786" s="851" t="s">
        <v>5424</v>
      </c>
      <c r="BP786" s="851"/>
      <c r="BQ786" s="851"/>
      <c r="BS786" s="905" t="s">
        <v>5105</v>
      </c>
      <c r="BT786" s="905"/>
      <c r="BU786" s="905"/>
    </row>
    <row r="787" spans="1:73" ht="48" customHeight="1">
      <c r="A787" s="445"/>
      <c r="B787" s="446"/>
      <c r="C787" s="814"/>
      <c r="D787" s="781"/>
      <c r="E787" s="781"/>
      <c r="F787" s="781"/>
      <c r="G787" s="781"/>
      <c r="H787" s="781"/>
      <c r="I787" s="781"/>
      <c r="J787" s="781"/>
      <c r="K787" s="781"/>
      <c r="L787" s="781"/>
      <c r="M787" s="781"/>
      <c r="N787" s="781"/>
      <c r="O787" s="782"/>
      <c r="P787" s="863"/>
      <c r="Q787" s="863"/>
      <c r="R787" s="863"/>
      <c r="S787" s="442" t="s">
        <v>5668</v>
      </c>
      <c r="T787" s="443" t="s">
        <v>5650</v>
      </c>
      <c r="U787" s="443" t="s">
        <v>5651</v>
      </c>
      <c r="V787" s="442" t="s">
        <v>5668</v>
      </c>
      <c r="W787" s="443" t="s">
        <v>5650</v>
      </c>
      <c r="X787" s="443" t="s">
        <v>5651</v>
      </c>
      <c r="Y787" s="442" t="s">
        <v>5668</v>
      </c>
      <c r="Z787" s="443" t="s">
        <v>5650</v>
      </c>
      <c r="AA787" s="443" t="s">
        <v>5651</v>
      </c>
      <c r="AB787" s="442" t="s">
        <v>5668</v>
      </c>
      <c r="AC787" s="443" t="s">
        <v>5650</v>
      </c>
      <c r="AD787" s="443" t="s">
        <v>5651</v>
      </c>
      <c r="AI787" t="s">
        <v>5430</v>
      </c>
      <c r="AJ787" t="s">
        <v>5431</v>
      </c>
      <c r="AK787" t="s">
        <v>5432</v>
      </c>
      <c r="AL787" t="s">
        <v>5433</v>
      </c>
      <c r="AM787" t="s">
        <v>5434</v>
      </c>
      <c r="AN787" t="s">
        <v>5435</v>
      </c>
      <c r="AO787" t="s">
        <v>5436</v>
      </c>
      <c r="AP787" t="s">
        <v>5437</v>
      </c>
      <c r="AQ787" t="s">
        <v>5670</v>
      </c>
      <c r="AR787" t="s">
        <v>5671</v>
      </c>
      <c r="AS787" t="s">
        <v>5672</v>
      </c>
      <c r="AT787" t="s">
        <v>5673</v>
      </c>
      <c r="AU787" t="s">
        <v>5674</v>
      </c>
      <c r="AV787" t="s">
        <v>5675</v>
      </c>
      <c r="AW787" t="s">
        <v>5676</v>
      </c>
      <c r="AX787" t="s">
        <v>5677</v>
      </c>
      <c r="AY787" t="s">
        <v>5678</v>
      </c>
      <c r="AZ787" t="s">
        <v>5679</v>
      </c>
      <c r="BA787" t="s">
        <v>5680</v>
      </c>
      <c r="BB787" t="s">
        <v>5681</v>
      </c>
      <c r="BC787" s="280" t="s">
        <v>5664</v>
      </c>
      <c r="BD787" s="353" t="s">
        <v>5690</v>
      </c>
      <c r="BE787" s="354" t="s">
        <v>5691</v>
      </c>
      <c r="BF787" s="355" t="s">
        <v>5692</v>
      </c>
      <c r="BG787" s="280" t="s">
        <v>5664</v>
      </c>
      <c r="BH787" s="353" t="s">
        <v>5690</v>
      </c>
      <c r="BI787" s="354" t="s">
        <v>5691</v>
      </c>
      <c r="BJ787" s="355" t="s">
        <v>5692</v>
      </c>
      <c r="BK787" s="280" t="s">
        <v>5664</v>
      </c>
      <c r="BL787" s="353" t="s">
        <v>5690</v>
      </c>
      <c r="BM787" s="354" t="s">
        <v>5691</v>
      </c>
      <c r="BN787" s="355" t="s">
        <v>5692</v>
      </c>
      <c r="BO787" s="351" t="s">
        <v>5114</v>
      </c>
      <c r="BP787" s="311" t="s">
        <v>5115</v>
      </c>
      <c r="BQ787" s="281" t="s">
        <v>5116</v>
      </c>
      <c r="BR787" s="289" t="s">
        <v>5121</v>
      </c>
      <c r="BS787" s="279" t="s">
        <v>5122</v>
      </c>
      <c r="BT787" s="311" t="s">
        <v>5115</v>
      </c>
      <c r="BU787" s="281" t="s">
        <v>5116</v>
      </c>
    </row>
    <row r="788" spans="1:73" ht="15" customHeight="1">
      <c r="A788" s="445"/>
      <c r="B788" s="446"/>
      <c r="C788" s="10" t="s">
        <v>5023</v>
      </c>
      <c r="D788" s="800" t="str">
        <f>IF(CNGE_2026_M1_Secc1_Sub1!$D41="","",CNGE_2026_M1_Secc1_Sub1!$D41)</f>
        <v/>
      </c>
      <c r="E788" s="723"/>
      <c r="F788" s="723"/>
      <c r="G788" s="723"/>
      <c r="H788" s="723"/>
      <c r="I788" s="723"/>
      <c r="J788" s="723"/>
      <c r="K788" s="723"/>
      <c r="L788" s="723"/>
      <c r="M788" s="723"/>
      <c r="N788" s="723"/>
      <c r="O788" s="724"/>
      <c r="P788" s="637" t="str">
        <f>IF(M376="","",M376)</f>
        <v/>
      </c>
      <c r="Q788" s="637" t="str">
        <f>IF(S376="","",S376)</f>
        <v/>
      </c>
      <c r="R788" s="637" t="str">
        <f>IF(Y376="","",Y376)</f>
        <v/>
      </c>
      <c r="S788" s="638"/>
      <c r="T788" s="638"/>
      <c r="U788" s="638"/>
      <c r="V788" s="638"/>
      <c r="W788" s="638"/>
      <c r="X788" s="638"/>
      <c r="Y788" s="638"/>
      <c r="Z788" s="638"/>
      <c r="AA788" s="638"/>
      <c r="AB788" s="638"/>
      <c r="AC788" s="638"/>
      <c r="AD788" s="638"/>
      <c r="AI788" t="str">
        <f>P788</f>
        <v/>
      </c>
      <c r="AJ788">
        <f t="shared" ref="AJ788:AJ819" si="513">COUNTIF(Q788:R788,"NS")</f>
        <v>0</v>
      </c>
      <c r="AK788">
        <f t="shared" ref="AK788:AK819" si="514">SUM(Q788:R788)</f>
        <v>0</v>
      </c>
      <c r="AL788">
        <f t="shared" ref="AL788:AL819" si="515">IF(COUNTIF(P788:R788,"NA")=3,0,IF(OR(AND(AI788=0,AJ788&gt;0),AND(AI788="NS",AK788&gt;0), AND(AI788="NS", AJ788=0,AK788=0)), 1, IF(OR(AND(AI788&gt;0,AJ788&gt;1,AI788&gt;AK788), AND(AI788="NS",AJ788=2), AND(AI788="NS",AK788=0,AJ788&gt;0),AI788=AK788), 0,IF(AI788="",0,1))))</f>
        <v>0</v>
      </c>
      <c r="AM788">
        <f t="shared" ref="AM788:AM819" si="516">S788</f>
        <v>0</v>
      </c>
      <c r="AN788">
        <f t="shared" ref="AN788:AN819" si="517">COUNTIF(T788:U788,"NS")</f>
        <v>0</v>
      </c>
      <c r="AO788">
        <f t="shared" ref="AO788:AO819" si="518">SUM(T788:U788)</f>
        <v>0</v>
      </c>
      <c r="AP788">
        <f t="shared" ref="AP788:AP819" si="519">IF(COUNTIF(S788:U788,"NA")=3,0,IF(OR(AND(AM788=0,AN788&gt;0),AND(AM788="NS",AO788&gt;0), AND(AM788="NS", AN788=0,AO788=0)), 1, IF(OR(AND(AM788&gt;0,AN788&gt;1,AM788&gt;AO788), AND(AM788="NS",AN788=2), AND(AM788="NS",AO788=0,AN788&gt;0),AM788=AO788), 0, 1)))</f>
        <v>0</v>
      </c>
      <c r="AQ788">
        <f t="shared" ref="AQ788:AQ819" si="520">V788</f>
        <v>0</v>
      </c>
      <c r="AR788">
        <f t="shared" ref="AR788:AR819" si="521">COUNTIF(W788:X788,"NS")</f>
        <v>0</v>
      </c>
      <c r="AS788">
        <f t="shared" ref="AS788:AS819" si="522">SUM(W788:X788)</f>
        <v>0</v>
      </c>
      <c r="AT788">
        <f t="shared" ref="AT788:AT819" si="523">IF(COUNTIF(V788:X788,"NA")=3,0,IF(OR(AND(AQ788=0,AR788&gt;0),AND(AQ788="NS",AS788&gt;0), AND(AQ788="NS", AR788=0,AS788=0)), 1, IF(OR(AND(AQ788&gt;0,AR788&gt;1,AQ788&gt;AS788), AND(AQ788="NS",AR788=2), AND(AQ788="NS",AS788=0,AR788&gt;0),AQ788=AS788), 0, 1)))</f>
        <v>0</v>
      </c>
      <c r="AU788">
        <f t="shared" ref="AU788:AU819" si="524">Y788</f>
        <v>0</v>
      </c>
      <c r="AV788">
        <f t="shared" ref="AV788:AV819" si="525">COUNTIF(Z788:AA788,"NS")</f>
        <v>0</v>
      </c>
      <c r="AW788">
        <f t="shared" ref="AW788:AW819" si="526">SUM(Z788:AA788)</f>
        <v>0</v>
      </c>
      <c r="AX788">
        <f t="shared" ref="AX788:AX819" si="527">IF(COUNTIF(Y788:AA788,"NA")=3,0,IF(OR(AND(AU788=0,AV788&gt;0),AND(AU788="NS",AW788&gt;0), AND(AU788="NS", AV788=0,AW788=0)), 1, IF(OR(AND(AU788&gt;0,AV788&gt;1,AU788&gt;AW788), AND(AU788="NS",AV788=2), AND(AU788="NS",AW788=0,AV788&gt;0),AU788=AW788), 0, 1)))</f>
        <v>0</v>
      </c>
      <c r="AY788">
        <f t="shared" ref="AY788:AY819" si="528">AB788</f>
        <v>0</v>
      </c>
      <c r="AZ788">
        <f t="shared" ref="AZ788:AZ819" si="529">COUNTIF(AC788:AD788,"NS")</f>
        <v>0</v>
      </c>
      <c r="BA788">
        <f t="shared" ref="BA788:BA819" si="530">SUM(AC788:AD788)</f>
        <v>0</v>
      </c>
      <c r="BB788">
        <f t="shared" ref="BB788:BB819" si="531">IF(COUNTIF(AB788:AD788,"NA")=3,0,IF(OR(AND(AY788=0,AZ788&gt;0),AND(AY788="NS",BA788&gt;0), AND(AY788="NS", AZ788=0,BA788=0)), 1, IF(OR(AND(AY788&gt;0,AZ788&gt;1,AY788&gt;BA788), AND(AY788="NS",AZ788=2), AND(AY788="NS",BA788=0,AZ788&gt;0),AY788=BA788), 0, 1)))</f>
        <v>0</v>
      </c>
      <c r="BC788" s="356" t="str">
        <f t="shared" ref="BC788:BC819" si="532">P788</f>
        <v/>
      </c>
      <c r="BD788" s="357">
        <f t="shared" ref="BD788:BD819" si="533">COUNTIF(S788,"NS")+COUNTIF(V788,"NS") + COUNTIF(Y788,"NS")+ COUNTIF(AB788,"NS")+ COUNTIF(M914,"NS")+ COUNTIF(P914,"NS")+ COUNTIF(S914,"NS")+ COUNTIF(V914,"NS")+ COUNTIF(Y914,"NS")+ COUNTIF(AB914,"NS")</f>
        <v>0</v>
      </c>
      <c r="BE788" s="358">
        <f t="shared" ref="BE788:BE819" si="534">SUM(S788,V788,Y788,AB788,M914,P914,S914,V914,Y914,AB914)</f>
        <v>0</v>
      </c>
      <c r="BF788" s="359">
        <f>IF(OR(AND(BC788=0, BD788&gt;0),AND(BC788="NS", BE788&gt;0), AND(BC788="NS", BD788=0, BE788=0)), 1, IF(OR(AND(BC788&gt;0, BD788&gt;1,BC788&gt;BE788), AND(BC788="NS", BD788=2), AND(BC788="NS", BE788=0, BD788&gt;0), BC788=BE788), 0,IF(BC788="",0,1)))</f>
        <v>0</v>
      </c>
      <c r="BG788" s="356" t="str">
        <f t="shared" ref="BG788:BG819" si="535">Q788</f>
        <v/>
      </c>
      <c r="BH788" s="357">
        <f t="shared" ref="BH788:BH819" si="536">COUNTIF(T788,"NS")+COUNTIF(W788,"NS") + COUNTIF(Z788,"NS")+ COUNTIF(AC788,"NS")+ COUNTIF(N914,"NS")+ COUNTIF(Q914,"NS")+ COUNTIF(T914,"NS")+ COUNTIF(W914,"NS")+ COUNTIF(Z914,"NS")+ COUNTIF(AC914,"NS")</f>
        <v>0</v>
      </c>
      <c r="BI788" s="358">
        <f t="shared" ref="BI788:BI819" si="537">SUM(T788,W788,Z788,AC788,N914,Q914,T914,W914,Z914,AC914)</f>
        <v>0</v>
      </c>
      <c r="BJ788" s="359">
        <f>IF(OR(AND(BG788=0, BH788&gt;0),AND(BG788="NS", BI788&gt;0), AND(BG788="NS", BH788=0, BI788=0)), 1, IF(OR(AND(BG788&gt;0, BH788&gt;1,BG788&gt;BI788), AND(BG788="NS", BH788=2), AND(BG788="NS", BI788=0, BH788&gt;0), BG788=BI788), 0,IF(BG788="",0,1)))</f>
        <v>0</v>
      </c>
      <c r="BK788" s="356" t="str">
        <f t="shared" ref="BK788:BK819" si="538">R788</f>
        <v/>
      </c>
      <c r="BL788" s="357">
        <f t="shared" ref="BL788:BL819" si="539">COUNTIF(U788,"NS")+COUNTIF(X788,"NS") + COUNTIF(AA788,"NS")+ COUNTIF(AD788,"NS")+ COUNTIF(O914,"NS")+ COUNTIF(R914,"NS")+ COUNTIF(U914,"NS")+ COUNTIF(X914,"NS")+ COUNTIF(AA914,"NS")+ COUNTIF(AD914,"NS")</f>
        <v>0</v>
      </c>
      <c r="BM788" s="358">
        <f t="shared" ref="BM788:BM819" si="540">SUM(U788,X788,AA788,AD788,O914,R914,U914,X914,AA914,AD914)</f>
        <v>0</v>
      </c>
      <c r="BN788" s="359">
        <f>IF(OR(AND(BK788=0, BL788&gt;0),AND(BK788="NS", BM788&gt;0), AND(BK788="NS", BL788=0, BM788=0)), 1, IF(OR(AND(BK788&gt;0, BL788&gt;1,BK788&gt;BM788), AND(BK788="NS", BL788=2), AND(BK788="NS", BM788=0, BL788&gt;0), BK788=BM788), 0,IF(BK788="",0,1)))</f>
        <v>0</v>
      </c>
      <c r="BO788" s="293">
        <f t="shared" ref="BO788:BO819" si="541">IF(SUM(AL788,AP788,AT788,AX788,BB788,BF788,BJ788,BN788,AL914,AP914,AT914,AX914,BB914,BF914)=0,0,1)</f>
        <v>0</v>
      </c>
      <c r="BP788" s="352" t="str">
        <f>IF(BO788=0,"",
IF(SUM(BO788:BO788)=1,BQ788,
IF(BO908&gt;SUM(BO788:BO788),_xlfn.CONCAT(", ",BQ788),
IF(BO908=SUM(BO788:BO788),_xlfn.CONCAT(" y ",BQ788)))))</f>
        <v/>
      </c>
      <c r="BQ788" s="120" t="s">
        <v>5125</v>
      </c>
      <c r="BR788" s="290">
        <f t="shared" ref="BR788:BR819" si="542">IF(AND(COUNTBLANK(D788)=1,COUNTA(S788:AD788,M914:AD914)=0),0,IF(AND(COUNTBLANK(D788)=0,COUNTA(S788:AD788,M914:AD914)=30),0,1))</f>
        <v>0</v>
      </c>
      <c r="BS788" s="293">
        <f>IF(BR788=0,0,1)</f>
        <v>0</v>
      </c>
      <c r="BT788" s="283" t="str">
        <f>IF(BS788=0,"",
IF(SUM(BS788:BS788)=1,BU788,
IF(BS908&gt;SUM(BS788:BS788),_xlfn.CONCAT(", ",BU788),
IF(BS908=SUM(BS788:BS788),_xlfn.CONCAT(" y ",BU788)))))</f>
        <v/>
      </c>
      <c r="BU788" s="120" t="s">
        <v>5125</v>
      </c>
    </row>
    <row r="789" spans="1:73" ht="15" customHeight="1">
      <c r="A789" s="445"/>
      <c r="B789" s="446"/>
      <c r="C789" s="35" t="s">
        <v>5025</v>
      </c>
      <c r="D789" s="800" t="str">
        <f>IF(CNGE_2026_M1_Secc1_Sub1!$D42="","",CNGE_2026_M1_Secc1_Sub1!$D42)</f>
        <v/>
      </c>
      <c r="E789" s="723"/>
      <c r="F789" s="723"/>
      <c r="G789" s="723"/>
      <c r="H789" s="723"/>
      <c r="I789" s="723"/>
      <c r="J789" s="723"/>
      <c r="K789" s="723"/>
      <c r="L789" s="723"/>
      <c r="M789" s="723"/>
      <c r="N789" s="723"/>
      <c r="O789" s="724"/>
      <c r="P789" s="637" t="str">
        <f t="shared" ref="P789:P819" si="543">IF(M377="","",M377)</f>
        <v/>
      </c>
      <c r="Q789" s="637" t="str">
        <f t="shared" ref="Q789:Q819" si="544">IF(S377="","",S377)</f>
        <v/>
      </c>
      <c r="R789" s="637" t="str">
        <f t="shared" ref="R789:R819" si="545">IF(Y377="","",Y377)</f>
        <v/>
      </c>
      <c r="S789" s="638"/>
      <c r="T789" s="638"/>
      <c r="U789" s="638"/>
      <c r="V789" s="638"/>
      <c r="W789" s="638"/>
      <c r="X789" s="638"/>
      <c r="Y789" s="638"/>
      <c r="Z789" s="638"/>
      <c r="AA789" s="638"/>
      <c r="AB789" s="638"/>
      <c r="AC789" s="638"/>
      <c r="AD789" s="638"/>
      <c r="AI789" t="str">
        <f t="shared" ref="AI789:AI819" si="546">P789</f>
        <v/>
      </c>
      <c r="AJ789">
        <f t="shared" si="513"/>
        <v>0</v>
      </c>
      <c r="AK789">
        <f t="shared" si="514"/>
        <v>0</v>
      </c>
      <c r="AL789">
        <f t="shared" si="515"/>
        <v>0</v>
      </c>
      <c r="AM789">
        <f t="shared" si="516"/>
        <v>0</v>
      </c>
      <c r="AN789">
        <f t="shared" si="517"/>
        <v>0</v>
      </c>
      <c r="AO789">
        <f t="shared" si="518"/>
        <v>0</v>
      </c>
      <c r="AP789">
        <f t="shared" si="519"/>
        <v>0</v>
      </c>
      <c r="AQ789">
        <f t="shared" si="520"/>
        <v>0</v>
      </c>
      <c r="AR789">
        <f t="shared" si="521"/>
        <v>0</v>
      </c>
      <c r="AS789">
        <f t="shared" si="522"/>
        <v>0</v>
      </c>
      <c r="AT789">
        <f t="shared" si="523"/>
        <v>0</v>
      </c>
      <c r="AU789">
        <f t="shared" si="524"/>
        <v>0</v>
      </c>
      <c r="AV789">
        <f t="shared" si="525"/>
        <v>0</v>
      </c>
      <c r="AW789">
        <f t="shared" si="526"/>
        <v>0</v>
      </c>
      <c r="AX789">
        <f t="shared" si="527"/>
        <v>0</v>
      </c>
      <c r="AY789">
        <f t="shared" si="528"/>
        <v>0</v>
      </c>
      <c r="AZ789">
        <f t="shared" si="529"/>
        <v>0</v>
      </c>
      <c r="BA789">
        <f t="shared" si="530"/>
        <v>0</v>
      </c>
      <c r="BB789">
        <f t="shared" si="531"/>
        <v>0</v>
      </c>
      <c r="BC789" s="356" t="str">
        <f t="shared" si="532"/>
        <v/>
      </c>
      <c r="BD789" s="357">
        <f t="shared" si="533"/>
        <v>0</v>
      </c>
      <c r="BE789" s="358">
        <f t="shared" si="534"/>
        <v>0</v>
      </c>
      <c r="BF789" s="359">
        <f t="shared" ref="BF789:BF852" si="547">IF(OR(AND(BC789=0, BD789&gt;0),AND(BC789="NS", BE789&gt;0), AND(BC789="NS", BD789=0, BE789=0)), 1, IF(OR(AND(BC789&gt;0, BD789&gt;1,BC789&gt;BE789), AND(BC789="NS", BD789=2), AND(BC789="NS", BE789=0, BD789&gt;0), BC789=BE789), 0,IF(BC789="",0,1)))</f>
        <v>0</v>
      </c>
      <c r="BG789" s="356" t="str">
        <f t="shared" si="535"/>
        <v/>
      </c>
      <c r="BH789" s="357">
        <f t="shared" si="536"/>
        <v>0</v>
      </c>
      <c r="BI789" s="358">
        <f t="shared" si="537"/>
        <v>0</v>
      </c>
      <c r="BJ789" s="359">
        <f t="shared" ref="BJ789:BJ852" si="548">IF(OR(AND(BG789=0, BH789&gt;0),AND(BG789="NS", BI789&gt;0), AND(BG789="NS", BH789=0, BI789=0)), 1, IF(OR(AND(BG789&gt;0, BH789&gt;1,BG789&gt;BI789), AND(BG789="NS", BH789=2), AND(BG789="NS", BI789=0, BH789&gt;0), BG789=BI789), 0,IF(BG789="",0,1)))</f>
        <v>0</v>
      </c>
      <c r="BK789" s="356" t="str">
        <f t="shared" si="538"/>
        <v/>
      </c>
      <c r="BL789" s="357">
        <f t="shared" si="539"/>
        <v>0</v>
      </c>
      <c r="BM789" s="358">
        <f t="shared" si="540"/>
        <v>0</v>
      </c>
      <c r="BN789" s="359">
        <f t="shared" ref="BN789:BN852" si="549">IF(OR(AND(BK789=0, BL789&gt;0),AND(BK789="NS", BM789&gt;0), AND(BK789="NS", BL789=0, BM789=0)), 1, IF(OR(AND(BK789&gt;0, BL789&gt;1,BK789&gt;BM789), AND(BK789="NS", BL789=2), AND(BK789="NS", BM789=0, BL789&gt;0), BK789=BM789), 0,IF(BK789="",0,1)))</f>
        <v>0</v>
      </c>
      <c r="BO789" s="293">
        <f t="shared" si="541"/>
        <v>0</v>
      </c>
      <c r="BP789" s="352" t="str">
        <f>IF(BO789=0,"",
IF(SUM($BO$788:BO789)=1,BQ789,
IF($BO$908&gt;SUM($BO$788:BO789),_xlfn.CONCAT(", ",BQ789),
IF($BO$908=SUM($BO$788:BO789),_xlfn.CONCAT(" y ",BQ789)))))</f>
        <v/>
      </c>
      <c r="BQ789" s="120" t="s">
        <v>5127</v>
      </c>
      <c r="BR789" s="290">
        <f t="shared" si="542"/>
        <v>0</v>
      </c>
      <c r="BS789" s="293">
        <f t="shared" ref="BS789:BS852" si="550">IF(BR789=0,0,1)</f>
        <v>0</v>
      </c>
      <c r="BT789" s="283" t="str">
        <f>IF(BS789=0,"",
IF(SUM($BS$788:BS789)=1,BU789,
IF($BS$908&gt;SUM($BS$788:BS789),_xlfn.CONCAT(", ",BU789),
IF($BS$908=SUM($BS$788:BS789),_xlfn.CONCAT(" y ",BU789)))))</f>
        <v/>
      </c>
      <c r="BU789" s="120" t="s">
        <v>5127</v>
      </c>
    </row>
    <row r="790" spans="1:73" ht="15" customHeight="1">
      <c r="A790" s="445"/>
      <c r="B790" s="446"/>
      <c r="C790" s="35" t="s">
        <v>5027</v>
      </c>
      <c r="D790" s="800" t="str">
        <f>IF(CNGE_2026_M1_Secc1_Sub1!$D43="","",CNGE_2026_M1_Secc1_Sub1!$D43)</f>
        <v/>
      </c>
      <c r="E790" s="723"/>
      <c r="F790" s="723"/>
      <c r="G790" s="723"/>
      <c r="H790" s="723"/>
      <c r="I790" s="723"/>
      <c r="J790" s="723"/>
      <c r="K790" s="723"/>
      <c r="L790" s="723"/>
      <c r="M790" s="723"/>
      <c r="N790" s="723"/>
      <c r="O790" s="724"/>
      <c r="P790" s="637" t="str">
        <f t="shared" si="543"/>
        <v/>
      </c>
      <c r="Q790" s="637" t="str">
        <f t="shared" si="544"/>
        <v/>
      </c>
      <c r="R790" s="637" t="str">
        <f t="shared" si="545"/>
        <v/>
      </c>
      <c r="S790" s="638"/>
      <c r="T790" s="638"/>
      <c r="U790" s="638"/>
      <c r="V790" s="638"/>
      <c r="W790" s="638"/>
      <c r="X790" s="638"/>
      <c r="Y790" s="638"/>
      <c r="Z790" s="638"/>
      <c r="AA790" s="638"/>
      <c r="AB790" s="638"/>
      <c r="AC790" s="638"/>
      <c r="AD790" s="638"/>
      <c r="AI790" t="str">
        <f t="shared" si="546"/>
        <v/>
      </c>
      <c r="AJ790">
        <f t="shared" si="513"/>
        <v>0</v>
      </c>
      <c r="AK790">
        <f t="shared" si="514"/>
        <v>0</v>
      </c>
      <c r="AL790">
        <f t="shared" si="515"/>
        <v>0</v>
      </c>
      <c r="AM790">
        <f t="shared" si="516"/>
        <v>0</v>
      </c>
      <c r="AN790">
        <f t="shared" si="517"/>
        <v>0</v>
      </c>
      <c r="AO790">
        <f t="shared" si="518"/>
        <v>0</v>
      </c>
      <c r="AP790">
        <f t="shared" si="519"/>
        <v>0</v>
      </c>
      <c r="AQ790">
        <f t="shared" si="520"/>
        <v>0</v>
      </c>
      <c r="AR790">
        <f t="shared" si="521"/>
        <v>0</v>
      </c>
      <c r="AS790">
        <f t="shared" si="522"/>
        <v>0</v>
      </c>
      <c r="AT790">
        <f t="shared" si="523"/>
        <v>0</v>
      </c>
      <c r="AU790">
        <f t="shared" si="524"/>
        <v>0</v>
      </c>
      <c r="AV790">
        <f t="shared" si="525"/>
        <v>0</v>
      </c>
      <c r="AW790">
        <f t="shared" si="526"/>
        <v>0</v>
      </c>
      <c r="AX790">
        <f t="shared" si="527"/>
        <v>0</v>
      </c>
      <c r="AY790">
        <f t="shared" si="528"/>
        <v>0</v>
      </c>
      <c r="AZ790">
        <f t="shared" si="529"/>
        <v>0</v>
      </c>
      <c r="BA790">
        <f t="shared" si="530"/>
        <v>0</v>
      </c>
      <c r="BB790">
        <f t="shared" si="531"/>
        <v>0</v>
      </c>
      <c r="BC790" s="356" t="str">
        <f t="shared" si="532"/>
        <v/>
      </c>
      <c r="BD790" s="357">
        <f t="shared" si="533"/>
        <v>0</v>
      </c>
      <c r="BE790" s="358">
        <f t="shared" si="534"/>
        <v>0</v>
      </c>
      <c r="BF790" s="359">
        <f t="shared" si="547"/>
        <v>0</v>
      </c>
      <c r="BG790" s="356" t="str">
        <f t="shared" si="535"/>
        <v/>
      </c>
      <c r="BH790" s="357">
        <f t="shared" si="536"/>
        <v>0</v>
      </c>
      <c r="BI790" s="358">
        <f t="shared" si="537"/>
        <v>0</v>
      </c>
      <c r="BJ790" s="359">
        <f t="shared" si="548"/>
        <v>0</v>
      </c>
      <c r="BK790" s="356" t="str">
        <f t="shared" si="538"/>
        <v/>
      </c>
      <c r="BL790" s="357">
        <f t="shared" si="539"/>
        <v>0</v>
      </c>
      <c r="BM790" s="358">
        <f t="shared" si="540"/>
        <v>0</v>
      </c>
      <c r="BN790" s="359">
        <f t="shared" si="549"/>
        <v>0</v>
      </c>
      <c r="BO790" s="293">
        <f t="shared" si="541"/>
        <v>0</v>
      </c>
      <c r="BP790" s="352" t="str">
        <f>IF(BO790=0,"",
IF(SUM($BO$788:BO790)=1,BQ790,
IF($BO$908&gt;SUM($BO$788:BO790),_xlfn.CONCAT(", ",BQ790),
IF($BO$908=SUM($BO$788:BO790),_xlfn.CONCAT(" y ",BQ790)))))</f>
        <v/>
      </c>
      <c r="BQ790" s="120" t="s">
        <v>5129</v>
      </c>
      <c r="BR790" s="290">
        <f t="shared" si="542"/>
        <v>0</v>
      </c>
      <c r="BS790" s="293">
        <f t="shared" si="550"/>
        <v>0</v>
      </c>
      <c r="BT790" s="283" t="str">
        <f>IF(BS790=0,"",
IF(SUM($BS$788:BS790)=1,BU790,
IF($BS$908&gt;SUM($BS$788:BS790),_xlfn.CONCAT(", ",BU790),
IF($BS$908=SUM($BS$788:BS790),_xlfn.CONCAT(" y ",BU790)))))</f>
        <v/>
      </c>
      <c r="BU790" s="120" t="s">
        <v>5129</v>
      </c>
    </row>
    <row r="791" spans="1:73" ht="15" customHeight="1">
      <c r="A791" s="445"/>
      <c r="B791" s="446"/>
      <c r="C791" s="35" t="s">
        <v>5029</v>
      </c>
      <c r="D791" s="800" t="str">
        <f>IF(CNGE_2026_M1_Secc1_Sub1!$D44="","",CNGE_2026_M1_Secc1_Sub1!$D44)</f>
        <v/>
      </c>
      <c r="E791" s="723"/>
      <c r="F791" s="723"/>
      <c r="G791" s="723"/>
      <c r="H791" s="723"/>
      <c r="I791" s="723"/>
      <c r="J791" s="723"/>
      <c r="K791" s="723"/>
      <c r="L791" s="723"/>
      <c r="M791" s="723"/>
      <c r="N791" s="723"/>
      <c r="O791" s="724"/>
      <c r="P791" s="637" t="str">
        <f>IF(M379="","",M379)</f>
        <v/>
      </c>
      <c r="Q791" s="637" t="str">
        <f t="shared" si="544"/>
        <v/>
      </c>
      <c r="R791" s="637" t="str">
        <f t="shared" si="545"/>
        <v/>
      </c>
      <c r="S791" s="638"/>
      <c r="T791" s="638"/>
      <c r="U791" s="638"/>
      <c r="V791" s="638"/>
      <c r="W791" s="638"/>
      <c r="X791" s="638"/>
      <c r="Y791" s="638"/>
      <c r="Z791" s="638"/>
      <c r="AA791" s="638"/>
      <c r="AB791" s="638"/>
      <c r="AC791" s="638"/>
      <c r="AD791" s="638"/>
      <c r="AI791" t="str">
        <f t="shared" si="546"/>
        <v/>
      </c>
      <c r="AJ791">
        <f t="shared" si="513"/>
        <v>0</v>
      </c>
      <c r="AK791">
        <f t="shared" si="514"/>
        <v>0</v>
      </c>
      <c r="AL791">
        <f t="shared" si="515"/>
        <v>0</v>
      </c>
      <c r="AM791">
        <f t="shared" si="516"/>
        <v>0</v>
      </c>
      <c r="AN791">
        <f t="shared" si="517"/>
        <v>0</v>
      </c>
      <c r="AO791">
        <f t="shared" si="518"/>
        <v>0</v>
      </c>
      <c r="AP791">
        <f t="shared" si="519"/>
        <v>0</v>
      </c>
      <c r="AQ791">
        <f t="shared" si="520"/>
        <v>0</v>
      </c>
      <c r="AR791">
        <f t="shared" si="521"/>
        <v>0</v>
      </c>
      <c r="AS791">
        <f t="shared" si="522"/>
        <v>0</v>
      </c>
      <c r="AT791">
        <f t="shared" si="523"/>
        <v>0</v>
      </c>
      <c r="AU791">
        <f t="shared" si="524"/>
        <v>0</v>
      </c>
      <c r="AV791">
        <f t="shared" si="525"/>
        <v>0</v>
      </c>
      <c r="AW791">
        <f t="shared" si="526"/>
        <v>0</v>
      </c>
      <c r="AX791">
        <f t="shared" si="527"/>
        <v>0</v>
      </c>
      <c r="AY791">
        <f t="shared" si="528"/>
        <v>0</v>
      </c>
      <c r="AZ791">
        <f t="shared" si="529"/>
        <v>0</v>
      </c>
      <c r="BA791">
        <f t="shared" si="530"/>
        <v>0</v>
      </c>
      <c r="BB791">
        <f t="shared" si="531"/>
        <v>0</v>
      </c>
      <c r="BC791" s="356" t="str">
        <f t="shared" si="532"/>
        <v/>
      </c>
      <c r="BD791" s="357">
        <f t="shared" si="533"/>
        <v>0</v>
      </c>
      <c r="BE791" s="358">
        <f t="shared" si="534"/>
        <v>0</v>
      </c>
      <c r="BF791" s="359">
        <f t="shared" si="547"/>
        <v>0</v>
      </c>
      <c r="BG791" s="356" t="str">
        <f t="shared" si="535"/>
        <v/>
      </c>
      <c r="BH791" s="357">
        <f t="shared" si="536"/>
        <v>0</v>
      </c>
      <c r="BI791" s="358">
        <f t="shared" si="537"/>
        <v>0</v>
      </c>
      <c r="BJ791" s="359">
        <f t="shared" si="548"/>
        <v>0</v>
      </c>
      <c r="BK791" s="356" t="str">
        <f t="shared" si="538"/>
        <v/>
      </c>
      <c r="BL791" s="357">
        <f t="shared" si="539"/>
        <v>0</v>
      </c>
      <c r="BM791" s="358">
        <f t="shared" si="540"/>
        <v>0</v>
      </c>
      <c r="BN791" s="359">
        <f t="shared" si="549"/>
        <v>0</v>
      </c>
      <c r="BO791" s="293">
        <f t="shared" si="541"/>
        <v>0</v>
      </c>
      <c r="BP791" s="352" t="str">
        <f>IF(BO791=0,"",
IF(SUM($BO$788:BO791)=1,BQ791,
IF($BO$908&gt;SUM($BO$788:BO791),_xlfn.CONCAT(", ",BQ791),
IF($BO$908=SUM($BO$788:BO791),_xlfn.CONCAT(" y ",BQ791)))))</f>
        <v/>
      </c>
      <c r="BQ791" s="120" t="s">
        <v>5131</v>
      </c>
      <c r="BR791" s="290">
        <f t="shared" si="542"/>
        <v>0</v>
      </c>
      <c r="BS791" s="293">
        <f t="shared" si="550"/>
        <v>0</v>
      </c>
      <c r="BT791" s="283" t="str">
        <f>IF(BS791=0,"",
IF(SUM($BS$788:BS791)=1,BU791,
IF($BS$908&gt;SUM($BS$788:BS791),_xlfn.CONCAT(", ",BU791),
IF($BS$908=SUM($BS$788:BS791),_xlfn.CONCAT(" y ",BU791)))))</f>
        <v/>
      </c>
      <c r="BU791" s="120" t="s">
        <v>5131</v>
      </c>
    </row>
    <row r="792" spans="1:73" ht="15" customHeight="1">
      <c r="A792" s="445"/>
      <c r="B792" s="446"/>
      <c r="C792" s="35" t="s">
        <v>5031</v>
      </c>
      <c r="D792" s="800" t="str">
        <f>IF(CNGE_2026_M1_Secc1_Sub1!$D45="","",CNGE_2026_M1_Secc1_Sub1!$D45)</f>
        <v/>
      </c>
      <c r="E792" s="723"/>
      <c r="F792" s="723"/>
      <c r="G792" s="723"/>
      <c r="H792" s="723"/>
      <c r="I792" s="723"/>
      <c r="J792" s="723"/>
      <c r="K792" s="723"/>
      <c r="L792" s="723"/>
      <c r="M792" s="723"/>
      <c r="N792" s="723"/>
      <c r="O792" s="724"/>
      <c r="P792" s="637" t="str">
        <f t="shared" si="543"/>
        <v/>
      </c>
      <c r="Q792" s="637" t="str">
        <f t="shared" si="544"/>
        <v/>
      </c>
      <c r="R792" s="637" t="str">
        <f t="shared" si="545"/>
        <v/>
      </c>
      <c r="S792" s="638"/>
      <c r="T792" s="638"/>
      <c r="U792" s="638"/>
      <c r="V792" s="638"/>
      <c r="W792" s="638"/>
      <c r="X792" s="638"/>
      <c r="Y792" s="638"/>
      <c r="Z792" s="638"/>
      <c r="AA792" s="638"/>
      <c r="AB792" s="638"/>
      <c r="AC792" s="638"/>
      <c r="AD792" s="638"/>
      <c r="AI792" t="str">
        <f t="shared" si="546"/>
        <v/>
      </c>
      <c r="AJ792">
        <f t="shared" si="513"/>
        <v>0</v>
      </c>
      <c r="AK792">
        <f t="shared" si="514"/>
        <v>0</v>
      </c>
      <c r="AL792">
        <f t="shared" si="515"/>
        <v>0</v>
      </c>
      <c r="AM792">
        <f t="shared" si="516"/>
        <v>0</v>
      </c>
      <c r="AN792">
        <f t="shared" si="517"/>
        <v>0</v>
      </c>
      <c r="AO792">
        <f t="shared" si="518"/>
        <v>0</v>
      </c>
      <c r="AP792">
        <f t="shared" si="519"/>
        <v>0</v>
      </c>
      <c r="AQ792">
        <f t="shared" si="520"/>
        <v>0</v>
      </c>
      <c r="AR792">
        <f t="shared" si="521"/>
        <v>0</v>
      </c>
      <c r="AS792">
        <f t="shared" si="522"/>
        <v>0</v>
      </c>
      <c r="AT792">
        <f t="shared" si="523"/>
        <v>0</v>
      </c>
      <c r="AU792">
        <f t="shared" si="524"/>
        <v>0</v>
      </c>
      <c r="AV792">
        <f t="shared" si="525"/>
        <v>0</v>
      </c>
      <c r="AW792">
        <f t="shared" si="526"/>
        <v>0</v>
      </c>
      <c r="AX792">
        <f t="shared" si="527"/>
        <v>0</v>
      </c>
      <c r="AY792">
        <f t="shared" si="528"/>
        <v>0</v>
      </c>
      <c r="AZ792">
        <f t="shared" si="529"/>
        <v>0</v>
      </c>
      <c r="BA792">
        <f t="shared" si="530"/>
        <v>0</v>
      </c>
      <c r="BB792">
        <f t="shared" si="531"/>
        <v>0</v>
      </c>
      <c r="BC792" s="356" t="str">
        <f t="shared" si="532"/>
        <v/>
      </c>
      <c r="BD792" s="357">
        <f t="shared" si="533"/>
        <v>0</v>
      </c>
      <c r="BE792" s="358">
        <f t="shared" si="534"/>
        <v>0</v>
      </c>
      <c r="BF792" s="359">
        <f t="shared" si="547"/>
        <v>0</v>
      </c>
      <c r="BG792" s="356" t="str">
        <f t="shared" si="535"/>
        <v/>
      </c>
      <c r="BH792" s="357">
        <f t="shared" si="536"/>
        <v>0</v>
      </c>
      <c r="BI792" s="358">
        <f t="shared" si="537"/>
        <v>0</v>
      </c>
      <c r="BJ792" s="359">
        <f t="shared" si="548"/>
        <v>0</v>
      </c>
      <c r="BK792" s="356" t="str">
        <f t="shared" si="538"/>
        <v/>
      </c>
      <c r="BL792" s="357">
        <f t="shared" si="539"/>
        <v>0</v>
      </c>
      <c r="BM792" s="358">
        <f t="shared" si="540"/>
        <v>0</v>
      </c>
      <c r="BN792" s="359">
        <f t="shared" si="549"/>
        <v>0</v>
      </c>
      <c r="BO792" s="293">
        <f t="shared" si="541"/>
        <v>0</v>
      </c>
      <c r="BP792" s="352" t="str">
        <f>IF(BO792=0,"",
IF(SUM($BO$788:BO792)=1,BQ792,
IF($BO$908&gt;SUM($BO$788:BO792),_xlfn.CONCAT(", ",BQ792),
IF($BO$908=SUM($BO$788:BO792),_xlfn.CONCAT(" y ",BQ792)))))</f>
        <v/>
      </c>
      <c r="BQ792" s="120" t="s">
        <v>5133</v>
      </c>
      <c r="BR792" s="290">
        <f t="shared" si="542"/>
        <v>0</v>
      </c>
      <c r="BS792" s="293">
        <f t="shared" si="550"/>
        <v>0</v>
      </c>
      <c r="BT792" s="283" t="str">
        <f>IF(BS792=0,"",
IF(SUM($BS$788:BS792)=1,BU792,
IF($BS$908&gt;SUM($BS$788:BS792),_xlfn.CONCAT(", ",BU792),
IF($BS$908=SUM($BS$788:BS792),_xlfn.CONCAT(" y ",BU792)))))</f>
        <v/>
      </c>
      <c r="BU792" s="120" t="s">
        <v>5133</v>
      </c>
    </row>
    <row r="793" spans="1:73" ht="15" customHeight="1">
      <c r="A793" s="445"/>
      <c r="B793" s="446"/>
      <c r="C793" s="35" t="s">
        <v>5033</v>
      </c>
      <c r="D793" s="800" t="str">
        <f>IF(CNGE_2026_M1_Secc1_Sub1!$D46="","",CNGE_2026_M1_Secc1_Sub1!$D46)</f>
        <v/>
      </c>
      <c r="E793" s="723"/>
      <c r="F793" s="723"/>
      <c r="G793" s="723"/>
      <c r="H793" s="723"/>
      <c r="I793" s="723"/>
      <c r="J793" s="723"/>
      <c r="K793" s="723"/>
      <c r="L793" s="723"/>
      <c r="M793" s="723"/>
      <c r="N793" s="723"/>
      <c r="O793" s="724"/>
      <c r="P793" s="637" t="str">
        <f t="shared" si="543"/>
        <v/>
      </c>
      <c r="Q793" s="637" t="str">
        <f t="shared" si="544"/>
        <v/>
      </c>
      <c r="R793" s="637" t="str">
        <f t="shared" si="545"/>
        <v/>
      </c>
      <c r="S793" s="638"/>
      <c r="T793" s="638"/>
      <c r="U793" s="638"/>
      <c r="V793" s="638"/>
      <c r="W793" s="638"/>
      <c r="X793" s="638"/>
      <c r="Y793" s="638"/>
      <c r="Z793" s="638"/>
      <c r="AA793" s="638"/>
      <c r="AB793" s="638"/>
      <c r="AC793" s="638"/>
      <c r="AD793" s="638"/>
      <c r="AI793" t="str">
        <f t="shared" si="546"/>
        <v/>
      </c>
      <c r="AJ793">
        <f t="shared" si="513"/>
        <v>0</v>
      </c>
      <c r="AK793">
        <f t="shared" si="514"/>
        <v>0</v>
      </c>
      <c r="AL793">
        <f t="shared" si="515"/>
        <v>0</v>
      </c>
      <c r="AM793">
        <f t="shared" si="516"/>
        <v>0</v>
      </c>
      <c r="AN793">
        <f t="shared" si="517"/>
        <v>0</v>
      </c>
      <c r="AO793">
        <f t="shared" si="518"/>
        <v>0</v>
      </c>
      <c r="AP793">
        <f t="shared" si="519"/>
        <v>0</v>
      </c>
      <c r="AQ793">
        <f t="shared" si="520"/>
        <v>0</v>
      </c>
      <c r="AR793">
        <f t="shared" si="521"/>
        <v>0</v>
      </c>
      <c r="AS793">
        <f t="shared" si="522"/>
        <v>0</v>
      </c>
      <c r="AT793">
        <f t="shared" si="523"/>
        <v>0</v>
      </c>
      <c r="AU793">
        <f t="shared" si="524"/>
        <v>0</v>
      </c>
      <c r="AV793">
        <f t="shared" si="525"/>
        <v>0</v>
      </c>
      <c r="AW793">
        <f t="shared" si="526"/>
        <v>0</v>
      </c>
      <c r="AX793">
        <f t="shared" si="527"/>
        <v>0</v>
      </c>
      <c r="AY793">
        <f t="shared" si="528"/>
        <v>0</v>
      </c>
      <c r="AZ793">
        <f t="shared" si="529"/>
        <v>0</v>
      </c>
      <c r="BA793">
        <f t="shared" si="530"/>
        <v>0</v>
      </c>
      <c r="BB793">
        <f t="shared" si="531"/>
        <v>0</v>
      </c>
      <c r="BC793" s="356" t="str">
        <f t="shared" si="532"/>
        <v/>
      </c>
      <c r="BD793" s="357">
        <f t="shared" si="533"/>
        <v>0</v>
      </c>
      <c r="BE793" s="358">
        <f t="shared" si="534"/>
        <v>0</v>
      </c>
      <c r="BF793" s="359">
        <f t="shared" si="547"/>
        <v>0</v>
      </c>
      <c r="BG793" s="356" t="str">
        <f t="shared" si="535"/>
        <v/>
      </c>
      <c r="BH793" s="357">
        <f t="shared" si="536"/>
        <v>0</v>
      </c>
      <c r="BI793" s="358">
        <f t="shared" si="537"/>
        <v>0</v>
      </c>
      <c r="BJ793" s="359">
        <f t="shared" si="548"/>
        <v>0</v>
      </c>
      <c r="BK793" s="356" t="str">
        <f t="shared" si="538"/>
        <v/>
      </c>
      <c r="BL793" s="357">
        <f t="shared" si="539"/>
        <v>0</v>
      </c>
      <c r="BM793" s="358">
        <f t="shared" si="540"/>
        <v>0</v>
      </c>
      <c r="BN793" s="359">
        <f t="shared" si="549"/>
        <v>0</v>
      </c>
      <c r="BO793" s="293">
        <f t="shared" si="541"/>
        <v>0</v>
      </c>
      <c r="BP793" s="352" t="str">
        <f>IF(BO793=0,"",
IF(SUM($BO$788:BO793)=1,BQ793,
IF($BO$908&gt;SUM($BO$788:BO793),_xlfn.CONCAT(", ",BQ793),
IF($BO$908=SUM($BO$788:BO793),_xlfn.CONCAT(" y ",BQ793)))))</f>
        <v/>
      </c>
      <c r="BQ793" s="120" t="s">
        <v>5135</v>
      </c>
      <c r="BR793" s="290">
        <f t="shared" si="542"/>
        <v>0</v>
      </c>
      <c r="BS793" s="293">
        <f t="shared" si="550"/>
        <v>0</v>
      </c>
      <c r="BT793" s="283" t="str">
        <f>IF(BS793=0,"",
IF(SUM($BS$788:BS793)=1,BU793,
IF($BS$908&gt;SUM($BS$788:BS793),_xlfn.CONCAT(", ",BU793),
IF($BS$908=SUM($BS$788:BS793),_xlfn.CONCAT(" y ",BU793)))))</f>
        <v/>
      </c>
      <c r="BU793" s="120" t="s">
        <v>5135</v>
      </c>
    </row>
    <row r="794" spans="1:73" ht="15" customHeight="1">
      <c r="A794" s="445"/>
      <c r="B794" s="446"/>
      <c r="C794" s="35" t="s">
        <v>5035</v>
      </c>
      <c r="D794" s="800" t="str">
        <f>IF(CNGE_2026_M1_Secc1_Sub1!$D47="","",CNGE_2026_M1_Secc1_Sub1!$D47)</f>
        <v/>
      </c>
      <c r="E794" s="723"/>
      <c r="F794" s="723"/>
      <c r="G794" s="723"/>
      <c r="H794" s="723"/>
      <c r="I794" s="723"/>
      <c r="J794" s="723"/>
      <c r="K794" s="723"/>
      <c r="L794" s="723"/>
      <c r="M794" s="723"/>
      <c r="N794" s="723"/>
      <c r="O794" s="724"/>
      <c r="P794" s="637" t="str">
        <f t="shared" si="543"/>
        <v/>
      </c>
      <c r="Q794" s="637" t="str">
        <f t="shared" si="544"/>
        <v/>
      </c>
      <c r="R794" s="637" t="str">
        <f t="shared" si="545"/>
        <v/>
      </c>
      <c r="S794" s="638"/>
      <c r="T794" s="638"/>
      <c r="U794" s="638"/>
      <c r="V794" s="638"/>
      <c r="W794" s="638"/>
      <c r="X794" s="638"/>
      <c r="Y794" s="638"/>
      <c r="Z794" s="638"/>
      <c r="AA794" s="638"/>
      <c r="AB794" s="638"/>
      <c r="AC794" s="638"/>
      <c r="AD794" s="638"/>
      <c r="AI794" t="str">
        <f t="shared" si="546"/>
        <v/>
      </c>
      <c r="AJ794">
        <f t="shared" si="513"/>
        <v>0</v>
      </c>
      <c r="AK794">
        <f t="shared" si="514"/>
        <v>0</v>
      </c>
      <c r="AL794">
        <f t="shared" si="515"/>
        <v>0</v>
      </c>
      <c r="AM794">
        <f t="shared" si="516"/>
        <v>0</v>
      </c>
      <c r="AN794">
        <f t="shared" si="517"/>
        <v>0</v>
      </c>
      <c r="AO794">
        <f t="shared" si="518"/>
        <v>0</v>
      </c>
      <c r="AP794">
        <f t="shared" si="519"/>
        <v>0</v>
      </c>
      <c r="AQ794">
        <f t="shared" si="520"/>
        <v>0</v>
      </c>
      <c r="AR794">
        <f t="shared" si="521"/>
        <v>0</v>
      </c>
      <c r="AS794">
        <f t="shared" si="522"/>
        <v>0</v>
      </c>
      <c r="AT794">
        <f t="shared" si="523"/>
        <v>0</v>
      </c>
      <c r="AU794">
        <f t="shared" si="524"/>
        <v>0</v>
      </c>
      <c r="AV794">
        <f t="shared" si="525"/>
        <v>0</v>
      </c>
      <c r="AW794">
        <f t="shared" si="526"/>
        <v>0</v>
      </c>
      <c r="AX794">
        <f t="shared" si="527"/>
        <v>0</v>
      </c>
      <c r="AY794">
        <f t="shared" si="528"/>
        <v>0</v>
      </c>
      <c r="AZ794">
        <f t="shared" si="529"/>
        <v>0</v>
      </c>
      <c r="BA794">
        <f t="shared" si="530"/>
        <v>0</v>
      </c>
      <c r="BB794">
        <f t="shared" si="531"/>
        <v>0</v>
      </c>
      <c r="BC794" s="356" t="str">
        <f t="shared" si="532"/>
        <v/>
      </c>
      <c r="BD794" s="357">
        <f t="shared" si="533"/>
        <v>0</v>
      </c>
      <c r="BE794" s="358">
        <f t="shared" si="534"/>
        <v>0</v>
      </c>
      <c r="BF794" s="359">
        <f t="shared" si="547"/>
        <v>0</v>
      </c>
      <c r="BG794" s="356" t="str">
        <f t="shared" si="535"/>
        <v/>
      </c>
      <c r="BH794" s="357">
        <f t="shared" si="536"/>
        <v>0</v>
      </c>
      <c r="BI794" s="358">
        <f t="shared" si="537"/>
        <v>0</v>
      </c>
      <c r="BJ794" s="359">
        <f t="shared" si="548"/>
        <v>0</v>
      </c>
      <c r="BK794" s="356" t="str">
        <f t="shared" si="538"/>
        <v/>
      </c>
      <c r="BL794" s="357">
        <f t="shared" si="539"/>
        <v>0</v>
      </c>
      <c r="BM794" s="358">
        <f t="shared" si="540"/>
        <v>0</v>
      </c>
      <c r="BN794" s="359">
        <f t="shared" si="549"/>
        <v>0</v>
      </c>
      <c r="BO794" s="293">
        <f t="shared" si="541"/>
        <v>0</v>
      </c>
      <c r="BP794" s="352" t="str">
        <f>IF(BO794=0,"",
IF(SUM($BO$788:BO794)=1,BQ794,
IF($BO$908&gt;SUM($BO$788:BO794),_xlfn.CONCAT(", ",BQ794),
IF($BO$908=SUM($BO$788:BO794),_xlfn.CONCAT(" y ",BQ794)))))</f>
        <v/>
      </c>
      <c r="BQ794" s="120" t="s">
        <v>5137</v>
      </c>
      <c r="BR794" s="290">
        <f t="shared" si="542"/>
        <v>0</v>
      </c>
      <c r="BS794" s="293">
        <f t="shared" si="550"/>
        <v>0</v>
      </c>
      <c r="BT794" s="283" t="str">
        <f>IF(BS794=0,"",
IF(SUM($BS$788:BS794)=1,BU794,
IF($BS$908&gt;SUM($BS$788:BS794),_xlfn.CONCAT(", ",BU794),
IF($BS$908=SUM($BS$788:BS794),_xlfn.CONCAT(" y ",BU794)))))</f>
        <v/>
      </c>
      <c r="BU794" s="120" t="s">
        <v>5137</v>
      </c>
    </row>
    <row r="795" spans="1:73" ht="15" customHeight="1">
      <c r="A795" s="445"/>
      <c r="B795" s="446"/>
      <c r="C795" s="35" t="s">
        <v>5037</v>
      </c>
      <c r="D795" s="800" t="str">
        <f>IF(CNGE_2026_M1_Secc1_Sub1!$D48="","",CNGE_2026_M1_Secc1_Sub1!$D48)</f>
        <v/>
      </c>
      <c r="E795" s="723"/>
      <c r="F795" s="723"/>
      <c r="G795" s="723"/>
      <c r="H795" s="723"/>
      <c r="I795" s="723"/>
      <c r="J795" s="723"/>
      <c r="K795" s="723"/>
      <c r="L795" s="723"/>
      <c r="M795" s="723"/>
      <c r="N795" s="723"/>
      <c r="O795" s="724"/>
      <c r="P795" s="637" t="str">
        <f t="shared" si="543"/>
        <v/>
      </c>
      <c r="Q795" s="637" t="str">
        <f t="shared" si="544"/>
        <v/>
      </c>
      <c r="R795" s="637" t="str">
        <f t="shared" si="545"/>
        <v/>
      </c>
      <c r="S795" s="638"/>
      <c r="T795" s="638"/>
      <c r="U795" s="638"/>
      <c r="V795" s="638"/>
      <c r="W795" s="638"/>
      <c r="X795" s="638"/>
      <c r="Y795" s="638"/>
      <c r="Z795" s="638"/>
      <c r="AA795" s="638"/>
      <c r="AB795" s="638"/>
      <c r="AC795" s="638"/>
      <c r="AD795" s="638"/>
      <c r="AI795" t="str">
        <f t="shared" si="546"/>
        <v/>
      </c>
      <c r="AJ795">
        <f t="shared" si="513"/>
        <v>0</v>
      </c>
      <c r="AK795">
        <f t="shared" si="514"/>
        <v>0</v>
      </c>
      <c r="AL795">
        <f t="shared" si="515"/>
        <v>0</v>
      </c>
      <c r="AM795">
        <f t="shared" si="516"/>
        <v>0</v>
      </c>
      <c r="AN795">
        <f t="shared" si="517"/>
        <v>0</v>
      </c>
      <c r="AO795">
        <f t="shared" si="518"/>
        <v>0</v>
      </c>
      <c r="AP795">
        <f t="shared" si="519"/>
        <v>0</v>
      </c>
      <c r="AQ795">
        <f t="shared" si="520"/>
        <v>0</v>
      </c>
      <c r="AR795">
        <f t="shared" si="521"/>
        <v>0</v>
      </c>
      <c r="AS795">
        <f t="shared" si="522"/>
        <v>0</v>
      </c>
      <c r="AT795">
        <f t="shared" si="523"/>
        <v>0</v>
      </c>
      <c r="AU795">
        <f t="shared" si="524"/>
        <v>0</v>
      </c>
      <c r="AV795">
        <f t="shared" si="525"/>
        <v>0</v>
      </c>
      <c r="AW795">
        <f t="shared" si="526"/>
        <v>0</v>
      </c>
      <c r="AX795">
        <f t="shared" si="527"/>
        <v>0</v>
      </c>
      <c r="AY795">
        <f t="shared" si="528"/>
        <v>0</v>
      </c>
      <c r="AZ795">
        <f t="shared" si="529"/>
        <v>0</v>
      </c>
      <c r="BA795">
        <f t="shared" si="530"/>
        <v>0</v>
      </c>
      <c r="BB795">
        <f t="shared" si="531"/>
        <v>0</v>
      </c>
      <c r="BC795" s="356" t="str">
        <f t="shared" si="532"/>
        <v/>
      </c>
      <c r="BD795" s="357">
        <f t="shared" si="533"/>
        <v>0</v>
      </c>
      <c r="BE795" s="358">
        <f t="shared" si="534"/>
        <v>0</v>
      </c>
      <c r="BF795" s="359">
        <f t="shared" si="547"/>
        <v>0</v>
      </c>
      <c r="BG795" s="356" t="str">
        <f t="shared" si="535"/>
        <v/>
      </c>
      <c r="BH795" s="357">
        <f t="shared" si="536"/>
        <v>0</v>
      </c>
      <c r="BI795" s="358">
        <f t="shared" si="537"/>
        <v>0</v>
      </c>
      <c r="BJ795" s="359">
        <f t="shared" si="548"/>
        <v>0</v>
      </c>
      <c r="BK795" s="356" t="str">
        <f t="shared" si="538"/>
        <v/>
      </c>
      <c r="BL795" s="357">
        <f t="shared" si="539"/>
        <v>0</v>
      </c>
      <c r="BM795" s="358">
        <f t="shared" si="540"/>
        <v>0</v>
      </c>
      <c r="BN795" s="359">
        <f t="shared" si="549"/>
        <v>0</v>
      </c>
      <c r="BO795" s="293">
        <f t="shared" si="541"/>
        <v>0</v>
      </c>
      <c r="BP795" s="352" t="str">
        <f>IF(BO795=0,"",
IF(SUM($BO$788:BO795)=1,BQ795,
IF($BO$908&gt;SUM($BO$788:BO795),_xlfn.CONCAT(", ",BQ795),
IF($BO$908=SUM($BO$788:BO795),_xlfn.CONCAT(" y ",BQ795)))))</f>
        <v/>
      </c>
      <c r="BQ795" s="120" t="s">
        <v>5139</v>
      </c>
      <c r="BR795" s="290">
        <f t="shared" si="542"/>
        <v>0</v>
      </c>
      <c r="BS795" s="293">
        <f t="shared" si="550"/>
        <v>0</v>
      </c>
      <c r="BT795" s="283" t="str">
        <f>IF(BS795=0,"",
IF(SUM($BS$788:BS795)=1,BU795,
IF($BS$908&gt;SUM($BS$788:BS795),_xlfn.CONCAT(", ",BU795),
IF($BS$908=SUM($BS$788:BS795),_xlfn.CONCAT(" y ",BU795)))))</f>
        <v/>
      </c>
      <c r="BU795" s="120" t="s">
        <v>5139</v>
      </c>
    </row>
    <row r="796" spans="1:73" ht="15" customHeight="1">
      <c r="A796" s="445"/>
      <c r="B796" s="446"/>
      <c r="C796" s="35" t="s">
        <v>5039</v>
      </c>
      <c r="D796" s="800" t="str">
        <f>IF(CNGE_2026_M1_Secc1_Sub1!$D49="","",CNGE_2026_M1_Secc1_Sub1!$D49)</f>
        <v/>
      </c>
      <c r="E796" s="723"/>
      <c r="F796" s="723"/>
      <c r="G796" s="723"/>
      <c r="H796" s="723"/>
      <c r="I796" s="723"/>
      <c r="J796" s="723"/>
      <c r="K796" s="723"/>
      <c r="L796" s="723"/>
      <c r="M796" s="723"/>
      <c r="N796" s="723"/>
      <c r="O796" s="724"/>
      <c r="P796" s="637" t="str">
        <f t="shared" si="543"/>
        <v/>
      </c>
      <c r="Q796" s="637" t="str">
        <f t="shared" si="544"/>
        <v/>
      </c>
      <c r="R796" s="637" t="str">
        <f t="shared" si="545"/>
        <v/>
      </c>
      <c r="S796" s="638"/>
      <c r="T796" s="638"/>
      <c r="U796" s="638"/>
      <c r="V796" s="638"/>
      <c r="W796" s="638"/>
      <c r="X796" s="638"/>
      <c r="Y796" s="638"/>
      <c r="Z796" s="638"/>
      <c r="AA796" s="638"/>
      <c r="AB796" s="638"/>
      <c r="AC796" s="638"/>
      <c r="AD796" s="638"/>
      <c r="AI796" t="str">
        <f t="shared" si="546"/>
        <v/>
      </c>
      <c r="AJ796">
        <f t="shared" si="513"/>
        <v>0</v>
      </c>
      <c r="AK796">
        <f t="shared" si="514"/>
        <v>0</v>
      </c>
      <c r="AL796">
        <f t="shared" si="515"/>
        <v>0</v>
      </c>
      <c r="AM796">
        <f t="shared" si="516"/>
        <v>0</v>
      </c>
      <c r="AN796">
        <f t="shared" si="517"/>
        <v>0</v>
      </c>
      <c r="AO796">
        <f t="shared" si="518"/>
        <v>0</v>
      </c>
      <c r="AP796">
        <f t="shared" si="519"/>
        <v>0</v>
      </c>
      <c r="AQ796">
        <f t="shared" si="520"/>
        <v>0</v>
      </c>
      <c r="AR796">
        <f t="shared" si="521"/>
        <v>0</v>
      </c>
      <c r="AS796">
        <f t="shared" si="522"/>
        <v>0</v>
      </c>
      <c r="AT796">
        <f t="shared" si="523"/>
        <v>0</v>
      </c>
      <c r="AU796">
        <f t="shared" si="524"/>
        <v>0</v>
      </c>
      <c r="AV796">
        <f t="shared" si="525"/>
        <v>0</v>
      </c>
      <c r="AW796">
        <f t="shared" si="526"/>
        <v>0</v>
      </c>
      <c r="AX796">
        <f t="shared" si="527"/>
        <v>0</v>
      </c>
      <c r="AY796">
        <f t="shared" si="528"/>
        <v>0</v>
      </c>
      <c r="AZ796">
        <f t="shared" si="529"/>
        <v>0</v>
      </c>
      <c r="BA796">
        <f t="shared" si="530"/>
        <v>0</v>
      </c>
      <c r="BB796">
        <f t="shared" si="531"/>
        <v>0</v>
      </c>
      <c r="BC796" s="356" t="str">
        <f t="shared" si="532"/>
        <v/>
      </c>
      <c r="BD796" s="357">
        <f t="shared" si="533"/>
        <v>0</v>
      </c>
      <c r="BE796" s="358">
        <f t="shared" si="534"/>
        <v>0</v>
      </c>
      <c r="BF796" s="359">
        <f t="shared" si="547"/>
        <v>0</v>
      </c>
      <c r="BG796" s="356" t="str">
        <f t="shared" si="535"/>
        <v/>
      </c>
      <c r="BH796" s="357">
        <f t="shared" si="536"/>
        <v>0</v>
      </c>
      <c r="BI796" s="358">
        <f t="shared" si="537"/>
        <v>0</v>
      </c>
      <c r="BJ796" s="359">
        <f t="shared" si="548"/>
        <v>0</v>
      </c>
      <c r="BK796" s="356" t="str">
        <f t="shared" si="538"/>
        <v/>
      </c>
      <c r="BL796" s="357">
        <f t="shared" si="539"/>
        <v>0</v>
      </c>
      <c r="BM796" s="358">
        <f t="shared" si="540"/>
        <v>0</v>
      </c>
      <c r="BN796" s="359">
        <f t="shared" si="549"/>
        <v>0</v>
      </c>
      <c r="BO796" s="293">
        <f t="shared" si="541"/>
        <v>0</v>
      </c>
      <c r="BP796" s="352" t="str">
        <f>IF(BO796=0,"",
IF(SUM($BO$788:BO796)=1,BQ796,
IF($BO$908&gt;SUM($BO$788:BO796),_xlfn.CONCAT(", ",BQ796),
IF($BO$908=SUM($BO$788:BO796),_xlfn.CONCAT(" y ",BQ796)))))</f>
        <v/>
      </c>
      <c r="BQ796" s="120" t="s">
        <v>5141</v>
      </c>
      <c r="BR796" s="290">
        <f t="shared" si="542"/>
        <v>0</v>
      </c>
      <c r="BS796" s="293">
        <f t="shared" si="550"/>
        <v>0</v>
      </c>
      <c r="BT796" s="283" t="str">
        <f>IF(BS796=0,"",
IF(SUM($BS$788:BS796)=1,BU796,
IF($BS$908&gt;SUM($BS$788:BS796),_xlfn.CONCAT(", ",BU796),
IF($BS$908=SUM($BS$788:BS796),_xlfn.CONCAT(" y ",BU796)))))</f>
        <v/>
      </c>
      <c r="BU796" s="120" t="s">
        <v>5141</v>
      </c>
    </row>
    <row r="797" spans="1:73" ht="15" customHeight="1">
      <c r="A797" s="445"/>
      <c r="B797" s="446"/>
      <c r="C797" s="35" t="s">
        <v>5040</v>
      </c>
      <c r="D797" s="800" t="str">
        <f>IF(CNGE_2026_M1_Secc1_Sub1!$D50="","",CNGE_2026_M1_Secc1_Sub1!$D50)</f>
        <v/>
      </c>
      <c r="E797" s="723"/>
      <c r="F797" s="723"/>
      <c r="G797" s="723"/>
      <c r="H797" s="723"/>
      <c r="I797" s="723"/>
      <c r="J797" s="723"/>
      <c r="K797" s="723"/>
      <c r="L797" s="723"/>
      <c r="M797" s="723"/>
      <c r="N797" s="723"/>
      <c r="O797" s="724"/>
      <c r="P797" s="637" t="str">
        <f t="shared" si="543"/>
        <v/>
      </c>
      <c r="Q797" s="637" t="str">
        <f t="shared" si="544"/>
        <v/>
      </c>
      <c r="R797" s="637" t="str">
        <f t="shared" si="545"/>
        <v/>
      </c>
      <c r="S797" s="638"/>
      <c r="T797" s="638"/>
      <c r="U797" s="638"/>
      <c r="V797" s="638"/>
      <c r="W797" s="638"/>
      <c r="X797" s="638"/>
      <c r="Y797" s="638"/>
      <c r="Z797" s="638"/>
      <c r="AA797" s="638"/>
      <c r="AB797" s="638"/>
      <c r="AC797" s="638"/>
      <c r="AD797" s="638"/>
      <c r="AI797" t="str">
        <f t="shared" si="546"/>
        <v/>
      </c>
      <c r="AJ797">
        <f t="shared" si="513"/>
        <v>0</v>
      </c>
      <c r="AK797">
        <f t="shared" si="514"/>
        <v>0</v>
      </c>
      <c r="AL797">
        <f t="shared" si="515"/>
        <v>0</v>
      </c>
      <c r="AM797">
        <f t="shared" si="516"/>
        <v>0</v>
      </c>
      <c r="AN797">
        <f t="shared" si="517"/>
        <v>0</v>
      </c>
      <c r="AO797">
        <f t="shared" si="518"/>
        <v>0</v>
      </c>
      <c r="AP797">
        <f t="shared" si="519"/>
        <v>0</v>
      </c>
      <c r="AQ797">
        <f t="shared" si="520"/>
        <v>0</v>
      </c>
      <c r="AR797">
        <f t="shared" si="521"/>
        <v>0</v>
      </c>
      <c r="AS797">
        <f t="shared" si="522"/>
        <v>0</v>
      </c>
      <c r="AT797">
        <f t="shared" si="523"/>
        <v>0</v>
      </c>
      <c r="AU797">
        <f t="shared" si="524"/>
        <v>0</v>
      </c>
      <c r="AV797">
        <f t="shared" si="525"/>
        <v>0</v>
      </c>
      <c r="AW797">
        <f t="shared" si="526"/>
        <v>0</v>
      </c>
      <c r="AX797">
        <f t="shared" si="527"/>
        <v>0</v>
      </c>
      <c r="AY797">
        <f t="shared" si="528"/>
        <v>0</v>
      </c>
      <c r="AZ797">
        <f t="shared" si="529"/>
        <v>0</v>
      </c>
      <c r="BA797">
        <f t="shared" si="530"/>
        <v>0</v>
      </c>
      <c r="BB797">
        <f t="shared" si="531"/>
        <v>0</v>
      </c>
      <c r="BC797" s="356" t="str">
        <f t="shared" si="532"/>
        <v/>
      </c>
      <c r="BD797" s="357">
        <f t="shared" si="533"/>
        <v>0</v>
      </c>
      <c r="BE797" s="358">
        <f t="shared" si="534"/>
        <v>0</v>
      </c>
      <c r="BF797" s="359">
        <f t="shared" si="547"/>
        <v>0</v>
      </c>
      <c r="BG797" s="356" t="str">
        <f t="shared" si="535"/>
        <v/>
      </c>
      <c r="BH797" s="357">
        <f t="shared" si="536"/>
        <v>0</v>
      </c>
      <c r="BI797" s="358">
        <f t="shared" si="537"/>
        <v>0</v>
      </c>
      <c r="BJ797" s="359">
        <f t="shared" si="548"/>
        <v>0</v>
      </c>
      <c r="BK797" s="356" t="str">
        <f t="shared" si="538"/>
        <v/>
      </c>
      <c r="BL797" s="357">
        <f t="shared" si="539"/>
        <v>0</v>
      </c>
      <c r="BM797" s="358">
        <f t="shared" si="540"/>
        <v>0</v>
      </c>
      <c r="BN797" s="359">
        <f t="shared" si="549"/>
        <v>0</v>
      </c>
      <c r="BO797" s="293">
        <f t="shared" si="541"/>
        <v>0</v>
      </c>
      <c r="BP797" s="352" t="str">
        <f>IF(BO797=0,"",
IF(SUM($BO$788:BO797)=1,BQ797,
IF($BO$908&gt;SUM($BO$788:BO797),_xlfn.CONCAT(", ",BQ797),
IF($BO$908=SUM($BO$788:BO797),_xlfn.CONCAT(" y ",BQ797)))))</f>
        <v/>
      </c>
      <c r="BQ797" s="120" t="s">
        <v>5143</v>
      </c>
      <c r="BR797" s="290">
        <f t="shared" si="542"/>
        <v>0</v>
      </c>
      <c r="BS797" s="293">
        <f t="shared" si="550"/>
        <v>0</v>
      </c>
      <c r="BT797" s="283" t="str">
        <f>IF(BS797=0,"",
IF(SUM($BS$788:BS797)=1,BU797,
IF($BS$908&gt;SUM($BS$788:BS797),_xlfn.CONCAT(", ",BU797),
IF($BS$908=SUM($BS$788:BS797),_xlfn.CONCAT(" y ",BU797)))))</f>
        <v/>
      </c>
      <c r="BU797" s="120" t="s">
        <v>5143</v>
      </c>
    </row>
    <row r="798" spans="1:73" ht="15" customHeight="1">
      <c r="A798" s="445"/>
      <c r="B798" s="446"/>
      <c r="C798" s="35" t="s">
        <v>5042</v>
      </c>
      <c r="D798" s="800" t="str">
        <f>IF(CNGE_2026_M1_Secc1_Sub1!$D51="","",CNGE_2026_M1_Secc1_Sub1!$D51)</f>
        <v/>
      </c>
      <c r="E798" s="723"/>
      <c r="F798" s="723"/>
      <c r="G798" s="723"/>
      <c r="H798" s="723"/>
      <c r="I798" s="723"/>
      <c r="J798" s="723"/>
      <c r="K798" s="723"/>
      <c r="L798" s="723"/>
      <c r="M798" s="723"/>
      <c r="N798" s="723"/>
      <c r="O798" s="724"/>
      <c r="P798" s="637" t="str">
        <f t="shared" si="543"/>
        <v/>
      </c>
      <c r="Q798" s="637" t="str">
        <f t="shared" si="544"/>
        <v/>
      </c>
      <c r="R798" s="637" t="str">
        <f t="shared" si="545"/>
        <v/>
      </c>
      <c r="S798" s="638"/>
      <c r="T798" s="638"/>
      <c r="U798" s="638"/>
      <c r="V798" s="638"/>
      <c r="W798" s="638"/>
      <c r="X798" s="638"/>
      <c r="Y798" s="638"/>
      <c r="Z798" s="638"/>
      <c r="AA798" s="638"/>
      <c r="AB798" s="638"/>
      <c r="AC798" s="638"/>
      <c r="AD798" s="638"/>
      <c r="AI798" t="str">
        <f t="shared" si="546"/>
        <v/>
      </c>
      <c r="AJ798">
        <f t="shared" si="513"/>
        <v>0</v>
      </c>
      <c r="AK798">
        <f t="shared" si="514"/>
        <v>0</v>
      </c>
      <c r="AL798">
        <f t="shared" si="515"/>
        <v>0</v>
      </c>
      <c r="AM798">
        <f t="shared" si="516"/>
        <v>0</v>
      </c>
      <c r="AN798">
        <f t="shared" si="517"/>
        <v>0</v>
      </c>
      <c r="AO798">
        <f t="shared" si="518"/>
        <v>0</v>
      </c>
      <c r="AP798">
        <f t="shared" si="519"/>
        <v>0</v>
      </c>
      <c r="AQ798">
        <f t="shared" si="520"/>
        <v>0</v>
      </c>
      <c r="AR798">
        <f t="shared" si="521"/>
        <v>0</v>
      </c>
      <c r="AS798">
        <f t="shared" si="522"/>
        <v>0</v>
      </c>
      <c r="AT798">
        <f t="shared" si="523"/>
        <v>0</v>
      </c>
      <c r="AU798">
        <f t="shared" si="524"/>
        <v>0</v>
      </c>
      <c r="AV798">
        <f t="shared" si="525"/>
        <v>0</v>
      </c>
      <c r="AW798">
        <f t="shared" si="526"/>
        <v>0</v>
      </c>
      <c r="AX798">
        <f t="shared" si="527"/>
        <v>0</v>
      </c>
      <c r="AY798">
        <f t="shared" si="528"/>
        <v>0</v>
      </c>
      <c r="AZ798">
        <f t="shared" si="529"/>
        <v>0</v>
      </c>
      <c r="BA798">
        <f t="shared" si="530"/>
        <v>0</v>
      </c>
      <c r="BB798">
        <f t="shared" si="531"/>
        <v>0</v>
      </c>
      <c r="BC798" s="356" t="str">
        <f t="shared" si="532"/>
        <v/>
      </c>
      <c r="BD798" s="357">
        <f t="shared" si="533"/>
        <v>0</v>
      </c>
      <c r="BE798" s="358">
        <f t="shared" si="534"/>
        <v>0</v>
      </c>
      <c r="BF798" s="359">
        <f t="shared" si="547"/>
        <v>0</v>
      </c>
      <c r="BG798" s="356" t="str">
        <f t="shared" si="535"/>
        <v/>
      </c>
      <c r="BH798" s="357">
        <f t="shared" si="536"/>
        <v>0</v>
      </c>
      <c r="BI798" s="358">
        <f t="shared" si="537"/>
        <v>0</v>
      </c>
      <c r="BJ798" s="359">
        <f t="shared" si="548"/>
        <v>0</v>
      </c>
      <c r="BK798" s="356" t="str">
        <f t="shared" si="538"/>
        <v/>
      </c>
      <c r="BL798" s="357">
        <f t="shared" si="539"/>
        <v>0</v>
      </c>
      <c r="BM798" s="358">
        <f t="shared" si="540"/>
        <v>0</v>
      </c>
      <c r="BN798" s="359">
        <f t="shared" si="549"/>
        <v>0</v>
      </c>
      <c r="BO798" s="293">
        <f t="shared" si="541"/>
        <v>0</v>
      </c>
      <c r="BP798" s="352" t="str">
        <f>IF(BO798=0,"",
IF(SUM($BO$788:BO798)=1,BQ798,
IF($BO$908&gt;SUM($BO$788:BO798),_xlfn.CONCAT(", ",BQ798),
IF($BO$908=SUM($BO$788:BO798),_xlfn.CONCAT(" y ",BQ798)))))</f>
        <v/>
      </c>
      <c r="BQ798" s="120" t="s">
        <v>5145</v>
      </c>
      <c r="BR798" s="290">
        <f t="shared" si="542"/>
        <v>0</v>
      </c>
      <c r="BS798" s="293">
        <f t="shared" si="550"/>
        <v>0</v>
      </c>
      <c r="BT798" s="283" t="str">
        <f>IF(BS798=0,"",
IF(SUM($BS$788:BS798)=1,BU798,
IF($BS$908&gt;SUM($BS$788:BS798),_xlfn.CONCAT(", ",BU798),
IF($BS$908=SUM($BS$788:BS798),_xlfn.CONCAT(" y ",BU798)))))</f>
        <v/>
      </c>
      <c r="BU798" s="120" t="s">
        <v>5145</v>
      </c>
    </row>
    <row r="799" spans="1:73" ht="15" customHeight="1">
      <c r="A799" s="445"/>
      <c r="B799" s="446"/>
      <c r="C799" s="35" t="s">
        <v>5043</v>
      </c>
      <c r="D799" s="800" t="str">
        <f>IF(CNGE_2026_M1_Secc1_Sub1!$D52="","",CNGE_2026_M1_Secc1_Sub1!$D52)</f>
        <v/>
      </c>
      <c r="E799" s="723"/>
      <c r="F799" s="723"/>
      <c r="G799" s="723"/>
      <c r="H799" s="723"/>
      <c r="I799" s="723"/>
      <c r="J799" s="723"/>
      <c r="K799" s="723"/>
      <c r="L799" s="723"/>
      <c r="M799" s="723"/>
      <c r="N799" s="723"/>
      <c r="O799" s="724"/>
      <c r="P799" s="637" t="str">
        <f t="shared" si="543"/>
        <v/>
      </c>
      <c r="Q799" s="637" t="str">
        <f t="shared" si="544"/>
        <v/>
      </c>
      <c r="R799" s="637" t="str">
        <f t="shared" si="545"/>
        <v/>
      </c>
      <c r="S799" s="638"/>
      <c r="T799" s="638"/>
      <c r="U799" s="638"/>
      <c r="V799" s="638"/>
      <c r="W799" s="638"/>
      <c r="X799" s="638"/>
      <c r="Y799" s="638"/>
      <c r="Z799" s="638"/>
      <c r="AA799" s="638"/>
      <c r="AB799" s="638"/>
      <c r="AC799" s="638"/>
      <c r="AD799" s="638"/>
      <c r="AI799" t="str">
        <f t="shared" si="546"/>
        <v/>
      </c>
      <c r="AJ799">
        <f t="shared" si="513"/>
        <v>0</v>
      </c>
      <c r="AK799">
        <f t="shared" si="514"/>
        <v>0</v>
      </c>
      <c r="AL799">
        <f t="shared" si="515"/>
        <v>0</v>
      </c>
      <c r="AM799">
        <f t="shared" si="516"/>
        <v>0</v>
      </c>
      <c r="AN799">
        <f t="shared" si="517"/>
        <v>0</v>
      </c>
      <c r="AO799">
        <f t="shared" si="518"/>
        <v>0</v>
      </c>
      <c r="AP799">
        <f t="shared" si="519"/>
        <v>0</v>
      </c>
      <c r="AQ799">
        <f t="shared" si="520"/>
        <v>0</v>
      </c>
      <c r="AR799">
        <f t="shared" si="521"/>
        <v>0</v>
      </c>
      <c r="AS799">
        <f t="shared" si="522"/>
        <v>0</v>
      </c>
      <c r="AT799">
        <f t="shared" si="523"/>
        <v>0</v>
      </c>
      <c r="AU799">
        <f t="shared" si="524"/>
        <v>0</v>
      </c>
      <c r="AV799">
        <f t="shared" si="525"/>
        <v>0</v>
      </c>
      <c r="AW799">
        <f t="shared" si="526"/>
        <v>0</v>
      </c>
      <c r="AX799">
        <f t="shared" si="527"/>
        <v>0</v>
      </c>
      <c r="AY799">
        <f t="shared" si="528"/>
        <v>0</v>
      </c>
      <c r="AZ799">
        <f t="shared" si="529"/>
        <v>0</v>
      </c>
      <c r="BA799">
        <f t="shared" si="530"/>
        <v>0</v>
      </c>
      <c r="BB799">
        <f t="shared" si="531"/>
        <v>0</v>
      </c>
      <c r="BC799" s="356" t="str">
        <f t="shared" si="532"/>
        <v/>
      </c>
      <c r="BD799" s="357">
        <f t="shared" si="533"/>
        <v>0</v>
      </c>
      <c r="BE799" s="358">
        <f t="shared" si="534"/>
        <v>0</v>
      </c>
      <c r="BF799" s="359">
        <f t="shared" si="547"/>
        <v>0</v>
      </c>
      <c r="BG799" s="356" t="str">
        <f t="shared" si="535"/>
        <v/>
      </c>
      <c r="BH799" s="357">
        <f t="shared" si="536"/>
        <v>0</v>
      </c>
      <c r="BI799" s="358">
        <f t="shared" si="537"/>
        <v>0</v>
      </c>
      <c r="BJ799" s="359">
        <f t="shared" si="548"/>
        <v>0</v>
      </c>
      <c r="BK799" s="356" t="str">
        <f t="shared" si="538"/>
        <v/>
      </c>
      <c r="BL799" s="357">
        <f t="shared" si="539"/>
        <v>0</v>
      </c>
      <c r="BM799" s="358">
        <f t="shared" si="540"/>
        <v>0</v>
      </c>
      <c r="BN799" s="359">
        <f t="shared" si="549"/>
        <v>0</v>
      </c>
      <c r="BO799" s="293">
        <f t="shared" si="541"/>
        <v>0</v>
      </c>
      <c r="BP799" s="352" t="str">
        <f>IF(BO799=0,"",
IF(SUM($BO$788:BO799)=1,BQ799,
IF($BO$908&gt;SUM($BO$788:BO799),_xlfn.CONCAT(", ",BQ799),
IF($BO$908=SUM($BO$788:BO799),_xlfn.CONCAT(" y ",BQ799)))))</f>
        <v/>
      </c>
      <c r="BQ799" s="120" t="s">
        <v>5147</v>
      </c>
      <c r="BR799" s="290">
        <f t="shared" si="542"/>
        <v>0</v>
      </c>
      <c r="BS799" s="293">
        <f t="shared" si="550"/>
        <v>0</v>
      </c>
      <c r="BT799" s="283" t="str">
        <f>IF(BS799=0,"",
IF(SUM($BS$788:BS799)=1,BU799,
IF($BS$908&gt;SUM($BS$788:BS799),_xlfn.CONCAT(", ",BU799),
IF($BS$908=SUM($BS$788:BS799),_xlfn.CONCAT(" y ",BU799)))))</f>
        <v/>
      </c>
      <c r="BU799" s="120" t="s">
        <v>5147</v>
      </c>
    </row>
    <row r="800" spans="1:73" ht="15" customHeight="1">
      <c r="A800" s="445"/>
      <c r="B800" s="446"/>
      <c r="C800" s="35" t="s">
        <v>5044</v>
      </c>
      <c r="D800" s="800" t="str">
        <f>IF(CNGE_2026_M1_Secc1_Sub1!$D53="","",CNGE_2026_M1_Secc1_Sub1!$D53)</f>
        <v/>
      </c>
      <c r="E800" s="723"/>
      <c r="F800" s="723"/>
      <c r="G800" s="723"/>
      <c r="H800" s="723"/>
      <c r="I800" s="723"/>
      <c r="J800" s="723"/>
      <c r="K800" s="723"/>
      <c r="L800" s="723"/>
      <c r="M800" s="723"/>
      <c r="N800" s="723"/>
      <c r="O800" s="724"/>
      <c r="P800" s="637" t="str">
        <f t="shared" si="543"/>
        <v/>
      </c>
      <c r="Q800" s="637" t="str">
        <f t="shared" si="544"/>
        <v/>
      </c>
      <c r="R800" s="637" t="str">
        <f t="shared" si="545"/>
        <v/>
      </c>
      <c r="S800" s="638"/>
      <c r="T800" s="638"/>
      <c r="U800" s="638"/>
      <c r="V800" s="638"/>
      <c r="W800" s="638"/>
      <c r="X800" s="638"/>
      <c r="Y800" s="638"/>
      <c r="Z800" s="638"/>
      <c r="AA800" s="638"/>
      <c r="AB800" s="638"/>
      <c r="AC800" s="638"/>
      <c r="AD800" s="638"/>
      <c r="AI800" t="str">
        <f t="shared" si="546"/>
        <v/>
      </c>
      <c r="AJ800">
        <f t="shared" si="513"/>
        <v>0</v>
      </c>
      <c r="AK800">
        <f t="shared" si="514"/>
        <v>0</v>
      </c>
      <c r="AL800">
        <f t="shared" si="515"/>
        <v>0</v>
      </c>
      <c r="AM800">
        <f t="shared" si="516"/>
        <v>0</v>
      </c>
      <c r="AN800">
        <f t="shared" si="517"/>
        <v>0</v>
      </c>
      <c r="AO800">
        <f t="shared" si="518"/>
        <v>0</v>
      </c>
      <c r="AP800">
        <f t="shared" si="519"/>
        <v>0</v>
      </c>
      <c r="AQ800">
        <f t="shared" si="520"/>
        <v>0</v>
      </c>
      <c r="AR800">
        <f t="shared" si="521"/>
        <v>0</v>
      </c>
      <c r="AS800">
        <f t="shared" si="522"/>
        <v>0</v>
      </c>
      <c r="AT800">
        <f t="shared" si="523"/>
        <v>0</v>
      </c>
      <c r="AU800">
        <f t="shared" si="524"/>
        <v>0</v>
      </c>
      <c r="AV800">
        <f t="shared" si="525"/>
        <v>0</v>
      </c>
      <c r="AW800">
        <f t="shared" si="526"/>
        <v>0</v>
      </c>
      <c r="AX800">
        <f t="shared" si="527"/>
        <v>0</v>
      </c>
      <c r="AY800">
        <f t="shared" si="528"/>
        <v>0</v>
      </c>
      <c r="AZ800">
        <f t="shared" si="529"/>
        <v>0</v>
      </c>
      <c r="BA800">
        <f t="shared" si="530"/>
        <v>0</v>
      </c>
      <c r="BB800">
        <f t="shared" si="531"/>
        <v>0</v>
      </c>
      <c r="BC800" s="356" t="str">
        <f t="shared" si="532"/>
        <v/>
      </c>
      <c r="BD800" s="357">
        <f t="shared" si="533"/>
        <v>0</v>
      </c>
      <c r="BE800" s="358">
        <f t="shared" si="534"/>
        <v>0</v>
      </c>
      <c r="BF800" s="359">
        <f t="shared" si="547"/>
        <v>0</v>
      </c>
      <c r="BG800" s="356" t="str">
        <f t="shared" si="535"/>
        <v/>
      </c>
      <c r="BH800" s="357">
        <f t="shared" si="536"/>
        <v>0</v>
      </c>
      <c r="BI800" s="358">
        <f t="shared" si="537"/>
        <v>0</v>
      </c>
      <c r="BJ800" s="359">
        <f t="shared" si="548"/>
        <v>0</v>
      </c>
      <c r="BK800" s="356" t="str">
        <f t="shared" si="538"/>
        <v/>
      </c>
      <c r="BL800" s="357">
        <f t="shared" si="539"/>
        <v>0</v>
      </c>
      <c r="BM800" s="358">
        <f t="shared" si="540"/>
        <v>0</v>
      </c>
      <c r="BN800" s="359">
        <f t="shared" si="549"/>
        <v>0</v>
      </c>
      <c r="BO800" s="293">
        <f t="shared" si="541"/>
        <v>0</v>
      </c>
      <c r="BP800" s="352" t="str">
        <f>IF(BO800=0,"",
IF(SUM($BO$788:BO800)=1,BQ800,
IF($BO$908&gt;SUM($BO$788:BO800),_xlfn.CONCAT(", ",BQ800),
IF($BO$908=SUM($BO$788:BO800),_xlfn.CONCAT(" y ",BQ800)))))</f>
        <v/>
      </c>
      <c r="BQ800" s="120" t="s">
        <v>5149</v>
      </c>
      <c r="BR800" s="290">
        <f t="shared" si="542"/>
        <v>0</v>
      </c>
      <c r="BS800" s="293">
        <f t="shared" si="550"/>
        <v>0</v>
      </c>
      <c r="BT800" s="283" t="str">
        <f>IF(BS800=0,"",
IF(SUM($BS$788:BS800)=1,BU800,
IF($BS$908&gt;SUM($BS$788:BS800),_xlfn.CONCAT(", ",BU800),
IF($BS$908=SUM($BS$788:BS800),_xlfn.CONCAT(" y ",BU800)))))</f>
        <v/>
      </c>
      <c r="BU800" s="120" t="s">
        <v>5149</v>
      </c>
    </row>
    <row r="801" spans="1:73" ht="15" customHeight="1">
      <c r="A801" s="445"/>
      <c r="B801" s="446"/>
      <c r="C801" s="35" t="s">
        <v>5045</v>
      </c>
      <c r="D801" s="800" t="str">
        <f>IF(CNGE_2026_M1_Secc1_Sub1!$D54="","",CNGE_2026_M1_Secc1_Sub1!$D54)</f>
        <v/>
      </c>
      <c r="E801" s="723"/>
      <c r="F801" s="723"/>
      <c r="G801" s="723"/>
      <c r="H801" s="723"/>
      <c r="I801" s="723"/>
      <c r="J801" s="723"/>
      <c r="K801" s="723"/>
      <c r="L801" s="723"/>
      <c r="M801" s="723"/>
      <c r="N801" s="723"/>
      <c r="O801" s="724"/>
      <c r="P801" s="637" t="str">
        <f t="shared" si="543"/>
        <v/>
      </c>
      <c r="Q801" s="637" t="str">
        <f t="shared" si="544"/>
        <v/>
      </c>
      <c r="R801" s="637" t="str">
        <f t="shared" si="545"/>
        <v/>
      </c>
      <c r="S801" s="638"/>
      <c r="T801" s="638"/>
      <c r="U801" s="638"/>
      <c r="V801" s="638"/>
      <c r="W801" s="638"/>
      <c r="X801" s="638"/>
      <c r="Y801" s="638"/>
      <c r="Z801" s="638"/>
      <c r="AA801" s="638"/>
      <c r="AB801" s="638"/>
      <c r="AC801" s="638"/>
      <c r="AD801" s="638"/>
      <c r="AI801" t="str">
        <f t="shared" si="546"/>
        <v/>
      </c>
      <c r="AJ801">
        <f t="shared" si="513"/>
        <v>0</v>
      </c>
      <c r="AK801">
        <f t="shared" si="514"/>
        <v>0</v>
      </c>
      <c r="AL801">
        <f t="shared" si="515"/>
        <v>0</v>
      </c>
      <c r="AM801">
        <f t="shared" si="516"/>
        <v>0</v>
      </c>
      <c r="AN801">
        <f t="shared" si="517"/>
        <v>0</v>
      </c>
      <c r="AO801">
        <f t="shared" si="518"/>
        <v>0</v>
      </c>
      <c r="AP801">
        <f t="shared" si="519"/>
        <v>0</v>
      </c>
      <c r="AQ801">
        <f t="shared" si="520"/>
        <v>0</v>
      </c>
      <c r="AR801">
        <f t="shared" si="521"/>
        <v>0</v>
      </c>
      <c r="AS801">
        <f t="shared" si="522"/>
        <v>0</v>
      </c>
      <c r="AT801">
        <f t="shared" si="523"/>
        <v>0</v>
      </c>
      <c r="AU801">
        <f t="shared" si="524"/>
        <v>0</v>
      </c>
      <c r="AV801">
        <f t="shared" si="525"/>
        <v>0</v>
      </c>
      <c r="AW801">
        <f t="shared" si="526"/>
        <v>0</v>
      </c>
      <c r="AX801">
        <f t="shared" si="527"/>
        <v>0</v>
      </c>
      <c r="AY801">
        <f t="shared" si="528"/>
        <v>0</v>
      </c>
      <c r="AZ801">
        <f t="shared" si="529"/>
        <v>0</v>
      </c>
      <c r="BA801">
        <f t="shared" si="530"/>
        <v>0</v>
      </c>
      <c r="BB801">
        <f t="shared" si="531"/>
        <v>0</v>
      </c>
      <c r="BC801" s="356" t="str">
        <f t="shared" si="532"/>
        <v/>
      </c>
      <c r="BD801" s="357">
        <f t="shared" si="533"/>
        <v>0</v>
      </c>
      <c r="BE801" s="358">
        <f t="shared" si="534"/>
        <v>0</v>
      </c>
      <c r="BF801" s="359">
        <f t="shared" si="547"/>
        <v>0</v>
      </c>
      <c r="BG801" s="356" t="str">
        <f t="shared" si="535"/>
        <v/>
      </c>
      <c r="BH801" s="357">
        <f t="shared" si="536"/>
        <v>0</v>
      </c>
      <c r="BI801" s="358">
        <f t="shared" si="537"/>
        <v>0</v>
      </c>
      <c r="BJ801" s="359">
        <f t="shared" si="548"/>
        <v>0</v>
      </c>
      <c r="BK801" s="356" t="str">
        <f t="shared" si="538"/>
        <v/>
      </c>
      <c r="BL801" s="357">
        <f t="shared" si="539"/>
        <v>0</v>
      </c>
      <c r="BM801" s="358">
        <f t="shared" si="540"/>
        <v>0</v>
      </c>
      <c r="BN801" s="359">
        <f t="shared" si="549"/>
        <v>0</v>
      </c>
      <c r="BO801" s="293">
        <f t="shared" si="541"/>
        <v>0</v>
      </c>
      <c r="BP801" s="352" t="str">
        <f>IF(BO801=0,"",
IF(SUM($BO$788:BO801)=1,BQ801,
IF($BO$908&gt;SUM($BO$788:BO801),_xlfn.CONCAT(", ",BQ801),
IF($BO$908=SUM($BO$788:BO801),_xlfn.CONCAT(" y ",BQ801)))))</f>
        <v/>
      </c>
      <c r="BQ801" s="120" t="s">
        <v>5151</v>
      </c>
      <c r="BR801" s="290">
        <f t="shared" si="542"/>
        <v>0</v>
      </c>
      <c r="BS801" s="293">
        <f t="shared" si="550"/>
        <v>0</v>
      </c>
      <c r="BT801" s="283" t="str">
        <f>IF(BS801=0,"",
IF(SUM($BS$788:BS801)=1,BU801,
IF($BS$908&gt;SUM($BS$788:BS801),_xlfn.CONCAT(", ",BU801),
IF($BS$908=SUM($BS$788:BS801),_xlfn.CONCAT(" y ",BU801)))))</f>
        <v/>
      </c>
      <c r="BU801" s="120" t="s">
        <v>5151</v>
      </c>
    </row>
    <row r="802" spans="1:73" ht="15" customHeight="1">
      <c r="A802" s="445"/>
      <c r="B802" s="446"/>
      <c r="C802" s="35" t="s">
        <v>5046</v>
      </c>
      <c r="D802" s="800" t="str">
        <f>IF(CNGE_2026_M1_Secc1_Sub1!$D55="","",CNGE_2026_M1_Secc1_Sub1!$D55)</f>
        <v/>
      </c>
      <c r="E802" s="723"/>
      <c r="F802" s="723"/>
      <c r="G802" s="723"/>
      <c r="H802" s="723"/>
      <c r="I802" s="723"/>
      <c r="J802" s="723"/>
      <c r="K802" s="723"/>
      <c r="L802" s="723"/>
      <c r="M802" s="723"/>
      <c r="N802" s="723"/>
      <c r="O802" s="724"/>
      <c r="P802" s="637" t="str">
        <f t="shared" si="543"/>
        <v/>
      </c>
      <c r="Q802" s="637" t="str">
        <f t="shared" si="544"/>
        <v/>
      </c>
      <c r="R802" s="637" t="str">
        <f t="shared" si="545"/>
        <v/>
      </c>
      <c r="S802" s="638"/>
      <c r="T802" s="638"/>
      <c r="U802" s="638"/>
      <c r="V802" s="638"/>
      <c r="W802" s="638"/>
      <c r="X802" s="638"/>
      <c r="Y802" s="638"/>
      <c r="Z802" s="638"/>
      <c r="AA802" s="638"/>
      <c r="AB802" s="638"/>
      <c r="AC802" s="638"/>
      <c r="AD802" s="638"/>
      <c r="AI802" t="str">
        <f t="shared" si="546"/>
        <v/>
      </c>
      <c r="AJ802">
        <f t="shared" si="513"/>
        <v>0</v>
      </c>
      <c r="AK802">
        <f t="shared" si="514"/>
        <v>0</v>
      </c>
      <c r="AL802">
        <f t="shared" si="515"/>
        <v>0</v>
      </c>
      <c r="AM802">
        <f t="shared" si="516"/>
        <v>0</v>
      </c>
      <c r="AN802">
        <f t="shared" si="517"/>
        <v>0</v>
      </c>
      <c r="AO802">
        <f t="shared" si="518"/>
        <v>0</v>
      </c>
      <c r="AP802">
        <f t="shared" si="519"/>
        <v>0</v>
      </c>
      <c r="AQ802">
        <f t="shared" si="520"/>
        <v>0</v>
      </c>
      <c r="AR802">
        <f t="shared" si="521"/>
        <v>0</v>
      </c>
      <c r="AS802">
        <f t="shared" si="522"/>
        <v>0</v>
      </c>
      <c r="AT802">
        <f t="shared" si="523"/>
        <v>0</v>
      </c>
      <c r="AU802">
        <f t="shared" si="524"/>
        <v>0</v>
      </c>
      <c r="AV802">
        <f t="shared" si="525"/>
        <v>0</v>
      </c>
      <c r="AW802">
        <f t="shared" si="526"/>
        <v>0</v>
      </c>
      <c r="AX802">
        <f t="shared" si="527"/>
        <v>0</v>
      </c>
      <c r="AY802">
        <f t="shared" si="528"/>
        <v>0</v>
      </c>
      <c r="AZ802">
        <f t="shared" si="529"/>
        <v>0</v>
      </c>
      <c r="BA802">
        <f t="shared" si="530"/>
        <v>0</v>
      </c>
      <c r="BB802">
        <f t="shared" si="531"/>
        <v>0</v>
      </c>
      <c r="BC802" s="356" t="str">
        <f t="shared" si="532"/>
        <v/>
      </c>
      <c r="BD802" s="357">
        <f t="shared" si="533"/>
        <v>0</v>
      </c>
      <c r="BE802" s="358">
        <f t="shared" si="534"/>
        <v>0</v>
      </c>
      <c r="BF802" s="359">
        <f t="shared" si="547"/>
        <v>0</v>
      </c>
      <c r="BG802" s="356" t="str">
        <f t="shared" si="535"/>
        <v/>
      </c>
      <c r="BH802" s="357">
        <f t="shared" si="536"/>
        <v>0</v>
      </c>
      <c r="BI802" s="358">
        <f t="shared" si="537"/>
        <v>0</v>
      </c>
      <c r="BJ802" s="359">
        <f t="shared" si="548"/>
        <v>0</v>
      </c>
      <c r="BK802" s="356" t="str">
        <f t="shared" si="538"/>
        <v/>
      </c>
      <c r="BL802" s="357">
        <f t="shared" si="539"/>
        <v>0</v>
      </c>
      <c r="BM802" s="358">
        <f t="shared" si="540"/>
        <v>0</v>
      </c>
      <c r="BN802" s="359">
        <f t="shared" si="549"/>
        <v>0</v>
      </c>
      <c r="BO802" s="293">
        <f t="shared" si="541"/>
        <v>0</v>
      </c>
      <c r="BP802" s="352" t="str">
        <f>IF(BO802=0,"",
IF(SUM($BO$788:BO802)=1,BQ802,
IF($BO$908&gt;SUM($BO$788:BO802),_xlfn.CONCAT(", ",BQ802),
IF($BO$908=SUM($BO$788:BO802),_xlfn.CONCAT(" y ",BQ802)))))</f>
        <v/>
      </c>
      <c r="BQ802" s="120" t="s">
        <v>5153</v>
      </c>
      <c r="BR802" s="290">
        <f t="shared" si="542"/>
        <v>0</v>
      </c>
      <c r="BS802" s="293">
        <f t="shared" si="550"/>
        <v>0</v>
      </c>
      <c r="BT802" s="283" t="str">
        <f>IF(BS802=0,"",
IF(SUM($BS$788:BS802)=1,BU802,
IF($BS$908&gt;SUM($BS$788:BS802),_xlfn.CONCAT(", ",BU802),
IF($BS$908=SUM($BS$788:BS802),_xlfn.CONCAT(" y ",BU802)))))</f>
        <v/>
      </c>
      <c r="BU802" s="120" t="s">
        <v>5153</v>
      </c>
    </row>
    <row r="803" spans="1:73" ht="15" customHeight="1">
      <c r="A803" s="445"/>
      <c r="B803" s="446"/>
      <c r="C803" s="35" t="s">
        <v>5047</v>
      </c>
      <c r="D803" s="800" t="str">
        <f>IF(CNGE_2026_M1_Secc1_Sub1!$D56="","",CNGE_2026_M1_Secc1_Sub1!$D56)</f>
        <v/>
      </c>
      <c r="E803" s="723"/>
      <c r="F803" s="723"/>
      <c r="G803" s="723"/>
      <c r="H803" s="723"/>
      <c r="I803" s="723"/>
      <c r="J803" s="723"/>
      <c r="K803" s="723"/>
      <c r="L803" s="723"/>
      <c r="M803" s="723"/>
      <c r="N803" s="723"/>
      <c r="O803" s="724"/>
      <c r="P803" s="637" t="str">
        <f t="shared" si="543"/>
        <v/>
      </c>
      <c r="Q803" s="637" t="str">
        <f t="shared" si="544"/>
        <v/>
      </c>
      <c r="R803" s="637" t="str">
        <f t="shared" si="545"/>
        <v/>
      </c>
      <c r="S803" s="638"/>
      <c r="T803" s="638"/>
      <c r="U803" s="638"/>
      <c r="V803" s="638"/>
      <c r="W803" s="638"/>
      <c r="X803" s="638"/>
      <c r="Y803" s="638"/>
      <c r="Z803" s="638"/>
      <c r="AA803" s="638"/>
      <c r="AB803" s="638"/>
      <c r="AC803" s="638"/>
      <c r="AD803" s="638"/>
      <c r="AI803" t="str">
        <f t="shared" si="546"/>
        <v/>
      </c>
      <c r="AJ803">
        <f t="shared" si="513"/>
        <v>0</v>
      </c>
      <c r="AK803">
        <f t="shared" si="514"/>
        <v>0</v>
      </c>
      <c r="AL803">
        <f t="shared" si="515"/>
        <v>0</v>
      </c>
      <c r="AM803">
        <f t="shared" si="516"/>
        <v>0</v>
      </c>
      <c r="AN803">
        <f t="shared" si="517"/>
        <v>0</v>
      </c>
      <c r="AO803">
        <f t="shared" si="518"/>
        <v>0</v>
      </c>
      <c r="AP803">
        <f t="shared" si="519"/>
        <v>0</v>
      </c>
      <c r="AQ803">
        <f t="shared" si="520"/>
        <v>0</v>
      </c>
      <c r="AR803">
        <f t="shared" si="521"/>
        <v>0</v>
      </c>
      <c r="AS803">
        <f t="shared" si="522"/>
        <v>0</v>
      </c>
      <c r="AT803">
        <f t="shared" si="523"/>
        <v>0</v>
      </c>
      <c r="AU803">
        <f t="shared" si="524"/>
        <v>0</v>
      </c>
      <c r="AV803">
        <f t="shared" si="525"/>
        <v>0</v>
      </c>
      <c r="AW803">
        <f t="shared" si="526"/>
        <v>0</v>
      </c>
      <c r="AX803">
        <f t="shared" si="527"/>
        <v>0</v>
      </c>
      <c r="AY803">
        <f t="shared" si="528"/>
        <v>0</v>
      </c>
      <c r="AZ803">
        <f t="shared" si="529"/>
        <v>0</v>
      </c>
      <c r="BA803">
        <f t="shared" si="530"/>
        <v>0</v>
      </c>
      <c r="BB803">
        <f t="shared" si="531"/>
        <v>0</v>
      </c>
      <c r="BC803" s="356" t="str">
        <f t="shared" si="532"/>
        <v/>
      </c>
      <c r="BD803" s="357">
        <f t="shared" si="533"/>
        <v>0</v>
      </c>
      <c r="BE803" s="358">
        <f t="shared" si="534"/>
        <v>0</v>
      </c>
      <c r="BF803" s="359">
        <f t="shared" si="547"/>
        <v>0</v>
      </c>
      <c r="BG803" s="356" t="str">
        <f t="shared" si="535"/>
        <v/>
      </c>
      <c r="BH803" s="357">
        <f t="shared" si="536"/>
        <v>0</v>
      </c>
      <c r="BI803" s="358">
        <f t="shared" si="537"/>
        <v>0</v>
      </c>
      <c r="BJ803" s="359">
        <f t="shared" si="548"/>
        <v>0</v>
      </c>
      <c r="BK803" s="356" t="str">
        <f t="shared" si="538"/>
        <v/>
      </c>
      <c r="BL803" s="357">
        <f t="shared" si="539"/>
        <v>0</v>
      </c>
      <c r="BM803" s="358">
        <f t="shared" si="540"/>
        <v>0</v>
      </c>
      <c r="BN803" s="359">
        <f t="shared" si="549"/>
        <v>0</v>
      </c>
      <c r="BO803" s="293">
        <f t="shared" si="541"/>
        <v>0</v>
      </c>
      <c r="BP803" s="352" t="str">
        <f>IF(BO803=0,"",
IF(SUM($BO$788:BO803)=1,BQ803,
IF($BO$908&gt;SUM($BO$788:BO803),_xlfn.CONCAT(", ",BQ803),
IF($BO$908=SUM($BO$788:BO803),_xlfn.CONCAT(" y ",BQ803)))))</f>
        <v/>
      </c>
      <c r="BQ803" s="120" t="s">
        <v>5155</v>
      </c>
      <c r="BR803" s="290">
        <f t="shared" si="542"/>
        <v>0</v>
      </c>
      <c r="BS803" s="293">
        <f t="shared" si="550"/>
        <v>0</v>
      </c>
      <c r="BT803" s="283" t="str">
        <f>IF(BS803=0,"",
IF(SUM($BS$788:BS803)=1,BU803,
IF($BS$908&gt;SUM($BS$788:BS803),_xlfn.CONCAT(", ",BU803),
IF($BS$908=SUM($BS$788:BS803),_xlfn.CONCAT(" y ",BU803)))))</f>
        <v/>
      </c>
      <c r="BU803" s="120" t="s">
        <v>5155</v>
      </c>
    </row>
    <row r="804" spans="1:73" ht="15" customHeight="1">
      <c r="A804" s="445"/>
      <c r="B804" s="446"/>
      <c r="C804" s="35" t="s">
        <v>5048</v>
      </c>
      <c r="D804" s="800" t="str">
        <f>IF(CNGE_2026_M1_Secc1_Sub1!$D57="","",CNGE_2026_M1_Secc1_Sub1!$D57)</f>
        <v/>
      </c>
      <c r="E804" s="723"/>
      <c r="F804" s="723"/>
      <c r="G804" s="723"/>
      <c r="H804" s="723"/>
      <c r="I804" s="723"/>
      <c r="J804" s="723"/>
      <c r="K804" s="723"/>
      <c r="L804" s="723"/>
      <c r="M804" s="723"/>
      <c r="N804" s="723"/>
      <c r="O804" s="724"/>
      <c r="P804" s="637" t="str">
        <f t="shared" si="543"/>
        <v/>
      </c>
      <c r="Q804" s="637" t="str">
        <f t="shared" si="544"/>
        <v/>
      </c>
      <c r="R804" s="637" t="str">
        <f t="shared" si="545"/>
        <v/>
      </c>
      <c r="S804" s="638"/>
      <c r="T804" s="638"/>
      <c r="U804" s="638"/>
      <c r="V804" s="638"/>
      <c r="W804" s="638"/>
      <c r="X804" s="638"/>
      <c r="Y804" s="638"/>
      <c r="Z804" s="638"/>
      <c r="AA804" s="638"/>
      <c r="AB804" s="638"/>
      <c r="AC804" s="638"/>
      <c r="AD804" s="638"/>
      <c r="AI804" t="str">
        <f t="shared" si="546"/>
        <v/>
      </c>
      <c r="AJ804">
        <f t="shared" si="513"/>
        <v>0</v>
      </c>
      <c r="AK804">
        <f t="shared" si="514"/>
        <v>0</v>
      </c>
      <c r="AL804">
        <f t="shared" si="515"/>
        <v>0</v>
      </c>
      <c r="AM804">
        <f t="shared" si="516"/>
        <v>0</v>
      </c>
      <c r="AN804">
        <f t="shared" si="517"/>
        <v>0</v>
      </c>
      <c r="AO804">
        <f t="shared" si="518"/>
        <v>0</v>
      </c>
      <c r="AP804">
        <f t="shared" si="519"/>
        <v>0</v>
      </c>
      <c r="AQ804">
        <f t="shared" si="520"/>
        <v>0</v>
      </c>
      <c r="AR804">
        <f t="shared" si="521"/>
        <v>0</v>
      </c>
      <c r="AS804">
        <f t="shared" si="522"/>
        <v>0</v>
      </c>
      <c r="AT804">
        <f t="shared" si="523"/>
        <v>0</v>
      </c>
      <c r="AU804">
        <f t="shared" si="524"/>
        <v>0</v>
      </c>
      <c r="AV804">
        <f t="shared" si="525"/>
        <v>0</v>
      </c>
      <c r="AW804">
        <f t="shared" si="526"/>
        <v>0</v>
      </c>
      <c r="AX804">
        <f t="shared" si="527"/>
        <v>0</v>
      </c>
      <c r="AY804">
        <f t="shared" si="528"/>
        <v>0</v>
      </c>
      <c r="AZ804">
        <f t="shared" si="529"/>
        <v>0</v>
      </c>
      <c r="BA804">
        <f t="shared" si="530"/>
        <v>0</v>
      </c>
      <c r="BB804">
        <f t="shared" si="531"/>
        <v>0</v>
      </c>
      <c r="BC804" s="356" t="str">
        <f t="shared" si="532"/>
        <v/>
      </c>
      <c r="BD804" s="357">
        <f t="shared" si="533"/>
        <v>0</v>
      </c>
      <c r="BE804" s="358">
        <f t="shared" si="534"/>
        <v>0</v>
      </c>
      <c r="BF804" s="359">
        <f t="shared" si="547"/>
        <v>0</v>
      </c>
      <c r="BG804" s="356" t="str">
        <f t="shared" si="535"/>
        <v/>
      </c>
      <c r="BH804" s="357">
        <f t="shared" si="536"/>
        <v>0</v>
      </c>
      <c r="BI804" s="358">
        <f t="shared" si="537"/>
        <v>0</v>
      </c>
      <c r="BJ804" s="359">
        <f t="shared" si="548"/>
        <v>0</v>
      </c>
      <c r="BK804" s="356" t="str">
        <f t="shared" si="538"/>
        <v/>
      </c>
      <c r="BL804" s="357">
        <f t="shared" si="539"/>
        <v>0</v>
      </c>
      <c r="BM804" s="358">
        <f t="shared" si="540"/>
        <v>0</v>
      </c>
      <c r="BN804" s="359">
        <f t="shared" si="549"/>
        <v>0</v>
      </c>
      <c r="BO804" s="293">
        <f t="shared" si="541"/>
        <v>0</v>
      </c>
      <c r="BP804" s="352" t="str">
        <f>IF(BO804=0,"",
IF(SUM($BO$788:BO804)=1,BQ804,
IF($BO$908&gt;SUM($BO$788:BO804),_xlfn.CONCAT(", ",BQ804),
IF($BO$908=SUM($BO$788:BO804),_xlfn.CONCAT(" y ",BQ804)))))</f>
        <v/>
      </c>
      <c r="BQ804" s="120" t="s">
        <v>5157</v>
      </c>
      <c r="BR804" s="290">
        <f t="shared" si="542"/>
        <v>0</v>
      </c>
      <c r="BS804" s="293">
        <f t="shared" si="550"/>
        <v>0</v>
      </c>
      <c r="BT804" s="283" t="str">
        <f>IF(BS804=0,"",
IF(SUM($BS$788:BS804)=1,BU804,
IF($BS$908&gt;SUM($BS$788:BS804),_xlfn.CONCAT(", ",BU804),
IF($BS$908=SUM($BS$788:BS804),_xlfn.CONCAT(" y ",BU804)))))</f>
        <v/>
      </c>
      <c r="BU804" s="120" t="s">
        <v>5157</v>
      </c>
    </row>
    <row r="805" spans="1:73" ht="15" customHeight="1">
      <c r="A805" s="445"/>
      <c r="B805" s="446"/>
      <c r="C805" s="35" t="s">
        <v>5049</v>
      </c>
      <c r="D805" s="800" t="str">
        <f>IF(CNGE_2026_M1_Secc1_Sub1!$D58="","",CNGE_2026_M1_Secc1_Sub1!$D58)</f>
        <v/>
      </c>
      <c r="E805" s="723"/>
      <c r="F805" s="723"/>
      <c r="G805" s="723"/>
      <c r="H805" s="723"/>
      <c r="I805" s="723"/>
      <c r="J805" s="723"/>
      <c r="K805" s="723"/>
      <c r="L805" s="723"/>
      <c r="M805" s="723"/>
      <c r="N805" s="723"/>
      <c r="O805" s="724"/>
      <c r="P805" s="637" t="str">
        <f t="shared" si="543"/>
        <v/>
      </c>
      <c r="Q805" s="637" t="str">
        <f t="shared" si="544"/>
        <v/>
      </c>
      <c r="R805" s="637" t="str">
        <f t="shared" si="545"/>
        <v/>
      </c>
      <c r="S805" s="638"/>
      <c r="T805" s="638"/>
      <c r="U805" s="638"/>
      <c r="V805" s="638"/>
      <c r="W805" s="638"/>
      <c r="X805" s="638"/>
      <c r="Y805" s="638"/>
      <c r="Z805" s="638"/>
      <c r="AA805" s="638"/>
      <c r="AB805" s="638"/>
      <c r="AC805" s="638"/>
      <c r="AD805" s="638"/>
      <c r="AI805" t="str">
        <f t="shared" si="546"/>
        <v/>
      </c>
      <c r="AJ805">
        <f t="shared" si="513"/>
        <v>0</v>
      </c>
      <c r="AK805">
        <f t="shared" si="514"/>
        <v>0</v>
      </c>
      <c r="AL805">
        <f t="shared" si="515"/>
        <v>0</v>
      </c>
      <c r="AM805">
        <f t="shared" si="516"/>
        <v>0</v>
      </c>
      <c r="AN805">
        <f t="shared" si="517"/>
        <v>0</v>
      </c>
      <c r="AO805">
        <f t="shared" si="518"/>
        <v>0</v>
      </c>
      <c r="AP805">
        <f t="shared" si="519"/>
        <v>0</v>
      </c>
      <c r="AQ805">
        <f t="shared" si="520"/>
        <v>0</v>
      </c>
      <c r="AR805">
        <f t="shared" si="521"/>
        <v>0</v>
      </c>
      <c r="AS805">
        <f t="shared" si="522"/>
        <v>0</v>
      </c>
      <c r="AT805">
        <f t="shared" si="523"/>
        <v>0</v>
      </c>
      <c r="AU805">
        <f t="shared" si="524"/>
        <v>0</v>
      </c>
      <c r="AV805">
        <f t="shared" si="525"/>
        <v>0</v>
      </c>
      <c r="AW805">
        <f t="shared" si="526"/>
        <v>0</v>
      </c>
      <c r="AX805">
        <f t="shared" si="527"/>
        <v>0</v>
      </c>
      <c r="AY805">
        <f t="shared" si="528"/>
        <v>0</v>
      </c>
      <c r="AZ805">
        <f t="shared" si="529"/>
        <v>0</v>
      </c>
      <c r="BA805">
        <f t="shared" si="530"/>
        <v>0</v>
      </c>
      <c r="BB805">
        <f t="shared" si="531"/>
        <v>0</v>
      </c>
      <c r="BC805" s="356" t="str">
        <f t="shared" si="532"/>
        <v/>
      </c>
      <c r="BD805" s="357">
        <f t="shared" si="533"/>
        <v>0</v>
      </c>
      <c r="BE805" s="358">
        <f t="shared" si="534"/>
        <v>0</v>
      </c>
      <c r="BF805" s="359">
        <f t="shared" si="547"/>
        <v>0</v>
      </c>
      <c r="BG805" s="356" t="str">
        <f t="shared" si="535"/>
        <v/>
      </c>
      <c r="BH805" s="357">
        <f t="shared" si="536"/>
        <v>0</v>
      </c>
      <c r="BI805" s="358">
        <f t="shared" si="537"/>
        <v>0</v>
      </c>
      <c r="BJ805" s="359">
        <f t="shared" si="548"/>
        <v>0</v>
      </c>
      <c r="BK805" s="356" t="str">
        <f t="shared" si="538"/>
        <v/>
      </c>
      <c r="BL805" s="357">
        <f t="shared" si="539"/>
        <v>0</v>
      </c>
      <c r="BM805" s="358">
        <f t="shared" si="540"/>
        <v>0</v>
      </c>
      <c r="BN805" s="359">
        <f t="shared" si="549"/>
        <v>0</v>
      </c>
      <c r="BO805" s="293">
        <f t="shared" si="541"/>
        <v>0</v>
      </c>
      <c r="BP805" s="352" t="str">
        <f>IF(BO805=0,"",
IF(SUM($BO$788:BO805)=1,BQ805,
IF($BO$908&gt;SUM($BO$788:BO805),_xlfn.CONCAT(", ",BQ805),
IF($BO$908=SUM($BO$788:BO805),_xlfn.CONCAT(" y ",BQ805)))))</f>
        <v/>
      </c>
      <c r="BQ805" s="120" t="s">
        <v>5159</v>
      </c>
      <c r="BR805" s="290">
        <f t="shared" si="542"/>
        <v>0</v>
      </c>
      <c r="BS805" s="293">
        <f t="shared" si="550"/>
        <v>0</v>
      </c>
      <c r="BT805" s="283" t="str">
        <f>IF(BS805=0,"",
IF(SUM($BS$788:BS805)=1,BU805,
IF($BS$908&gt;SUM($BS$788:BS805),_xlfn.CONCAT(", ",BU805),
IF($BS$908=SUM($BS$788:BS805),_xlfn.CONCAT(" y ",BU805)))))</f>
        <v/>
      </c>
      <c r="BU805" s="120" t="s">
        <v>5159</v>
      </c>
    </row>
    <row r="806" spans="1:73" ht="15" customHeight="1">
      <c r="A806" s="445"/>
      <c r="B806" s="446"/>
      <c r="C806" s="35" t="s">
        <v>5050</v>
      </c>
      <c r="D806" s="800" t="str">
        <f>IF(CNGE_2026_M1_Secc1_Sub1!$D59="","",CNGE_2026_M1_Secc1_Sub1!$D59)</f>
        <v/>
      </c>
      <c r="E806" s="723"/>
      <c r="F806" s="723"/>
      <c r="G806" s="723"/>
      <c r="H806" s="723"/>
      <c r="I806" s="723"/>
      <c r="J806" s="723"/>
      <c r="K806" s="723"/>
      <c r="L806" s="723"/>
      <c r="M806" s="723"/>
      <c r="N806" s="723"/>
      <c r="O806" s="724"/>
      <c r="P806" s="637" t="str">
        <f t="shared" si="543"/>
        <v/>
      </c>
      <c r="Q806" s="637" t="str">
        <f t="shared" si="544"/>
        <v/>
      </c>
      <c r="R806" s="637" t="str">
        <f t="shared" si="545"/>
        <v/>
      </c>
      <c r="S806" s="638"/>
      <c r="T806" s="638"/>
      <c r="U806" s="638"/>
      <c r="V806" s="638"/>
      <c r="W806" s="638"/>
      <c r="X806" s="638"/>
      <c r="Y806" s="638"/>
      <c r="Z806" s="638"/>
      <c r="AA806" s="638"/>
      <c r="AB806" s="638"/>
      <c r="AC806" s="638"/>
      <c r="AD806" s="638"/>
      <c r="AI806" t="str">
        <f t="shared" si="546"/>
        <v/>
      </c>
      <c r="AJ806">
        <f t="shared" si="513"/>
        <v>0</v>
      </c>
      <c r="AK806">
        <f t="shared" si="514"/>
        <v>0</v>
      </c>
      <c r="AL806">
        <f t="shared" si="515"/>
        <v>0</v>
      </c>
      <c r="AM806">
        <f t="shared" si="516"/>
        <v>0</v>
      </c>
      <c r="AN806">
        <f t="shared" si="517"/>
        <v>0</v>
      </c>
      <c r="AO806">
        <f t="shared" si="518"/>
        <v>0</v>
      </c>
      <c r="AP806">
        <f t="shared" si="519"/>
        <v>0</v>
      </c>
      <c r="AQ806">
        <f t="shared" si="520"/>
        <v>0</v>
      </c>
      <c r="AR806">
        <f t="shared" si="521"/>
        <v>0</v>
      </c>
      <c r="AS806">
        <f t="shared" si="522"/>
        <v>0</v>
      </c>
      <c r="AT806">
        <f t="shared" si="523"/>
        <v>0</v>
      </c>
      <c r="AU806">
        <f t="shared" si="524"/>
        <v>0</v>
      </c>
      <c r="AV806">
        <f t="shared" si="525"/>
        <v>0</v>
      </c>
      <c r="AW806">
        <f t="shared" si="526"/>
        <v>0</v>
      </c>
      <c r="AX806">
        <f t="shared" si="527"/>
        <v>0</v>
      </c>
      <c r="AY806">
        <f t="shared" si="528"/>
        <v>0</v>
      </c>
      <c r="AZ806">
        <f t="shared" si="529"/>
        <v>0</v>
      </c>
      <c r="BA806">
        <f t="shared" si="530"/>
        <v>0</v>
      </c>
      <c r="BB806">
        <f t="shared" si="531"/>
        <v>0</v>
      </c>
      <c r="BC806" s="356" t="str">
        <f t="shared" si="532"/>
        <v/>
      </c>
      <c r="BD806" s="357">
        <f t="shared" si="533"/>
        <v>0</v>
      </c>
      <c r="BE806" s="358">
        <f t="shared" si="534"/>
        <v>0</v>
      </c>
      <c r="BF806" s="359">
        <f t="shared" si="547"/>
        <v>0</v>
      </c>
      <c r="BG806" s="356" t="str">
        <f t="shared" si="535"/>
        <v/>
      </c>
      <c r="BH806" s="357">
        <f t="shared" si="536"/>
        <v>0</v>
      </c>
      <c r="BI806" s="358">
        <f t="shared" si="537"/>
        <v>0</v>
      </c>
      <c r="BJ806" s="359">
        <f t="shared" si="548"/>
        <v>0</v>
      </c>
      <c r="BK806" s="356" t="str">
        <f t="shared" si="538"/>
        <v/>
      </c>
      <c r="BL806" s="357">
        <f t="shared" si="539"/>
        <v>0</v>
      </c>
      <c r="BM806" s="358">
        <f t="shared" si="540"/>
        <v>0</v>
      </c>
      <c r="BN806" s="359">
        <f t="shared" si="549"/>
        <v>0</v>
      </c>
      <c r="BO806" s="293">
        <f t="shared" si="541"/>
        <v>0</v>
      </c>
      <c r="BP806" s="352" t="str">
        <f>IF(BO806=0,"",
IF(SUM($BO$788:BO806)=1,BQ806,
IF($BO$908&gt;SUM($BO$788:BO806),_xlfn.CONCAT(", ",BQ806),
IF($BO$908=SUM($BO$788:BO806),_xlfn.CONCAT(" y ",BQ806)))))</f>
        <v/>
      </c>
      <c r="BQ806" s="120" t="s">
        <v>5161</v>
      </c>
      <c r="BR806" s="290">
        <f t="shared" si="542"/>
        <v>0</v>
      </c>
      <c r="BS806" s="293">
        <f t="shared" si="550"/>
        <v>0</v>
      </c>
      <c r="BT806" s="283" t="str">
        <f>IF(BS806=0,"",
IF(SUM($BS$788:BS806)=1,BU806,
IF($BS$908&gt;SUM($BS$788:BS806),_xlfn.CONCAT(", ",BU806),
IF($BS$908=SUM($BS$788:BS806),_xlfn.CONCAT(" y ",BU806)))))</f>
        <v/>
      </c>
      <c r="BU806" s="120" t="s">
        <v>5161</v>
      </c>
    </row>
    <row r="807" spans="1:73" ht="15" customHeight="1">
      <c r="A807" s="445"/>
      <c r="B807" s="446"/>
      <c r="C807" s="35" t="s">
        <v>5051</v>
      </c>
      <c r="D807" s="800" t="str">
        <f>IF(CNGE_2026_M1_Secc1_Sub1!$D60="","",CNGE_2026_M1_Secc1_Sub1!$D60)</f>
        <v/>
      </c>
      <c r="E807" s="723"/>
      <c r="F807" s="723"/>
      <c r="G807" s="723"/>
      <c r="H807" s="723"/>
      <c r="I807" s="723"/>
      <c r="J807" s="723"/>
      <c r="K807" s="723"/>
      <c r="L807" s="723"/>
      <c r="M807" s="723"/>
      <c r="N807" s="723"/>
      <c r="O807" s="724"/>
      <c r="P807" s="637" t="str">
        <f t="shared" si="543"/>
        <v/>
      </c>
      <c r="Q807" s="637" t="str">
        <f t="shared" si="544"/>
        <v/>
      </c>
      <c r="R807" s="637" t="str">
        <f t="shared" si="545"/>
        <v/>
      </c>
      <c r="S807" s="638"/>
      <c r="T807" s="638"/>
      <c r="U807" s="638"/>
      <c r="V807" s="638"/>
      <c r="W807" s="638"/>
      <c r="X807" s="638"/>
      <c r="Y807" s="638"/>
      <c r="Z807" s="638"/>
      <c r="AA807" s="638"/>
      <c r="AB807" s="638"/>
      <c r="AC807" s="638"/>
      <c r="AD807" s="638"/>
      <c r="AI807" t="str">
        <f t="shared" si="546"/>
        <v/>
      </c>
      <c r="AJ807">
        <f t="shared" si="513"/>
        <v>0</v>
      </c>
      <c r="AK807">
        <f t="shared" si="514"/>
        <v>0</v>
      </c>
      <c r="AL807">
        <f t="shared" si="515"/>
        <v>0</v>
      </c>
      <c r="AM807">
        <f t="shared" si="516"/>
        <v>0</v>
      </c>
      <c r="AN807">
        <f t="shared" si="517"/>
        <v>0</v>
      </c>
      <c r="AO807">
        <f t="shared" si="518"/>
        <v>0</v>
      </c>
      <c r="AP807">
        <f t="shared" si="519"/>
        <v>0</v>
      </c>
      <c r="AQ807">
        <f t="shared" si="520"/>
        <v>0</v>
      </c>
      <c r="AR807">
        <f t="shared" si="521"/>
        <v>0</v>
      </c>
      <c r="AS807">
        <f t="shared" si="522"/>
        <v>0</v>
      </c>
      <c r="AT807">
        <f t="shared" si="523"/>
        <v>0</v>
      </c>
      <c r="AU807">
        <f t="shared" si="524"/>
        <v>0</v>
      </c>
      <c r="AV807">
        <f t="shared" si="525"/>
        <v>0</v>
      </c>
      <c r="AW807">
        <f t="shared" si="526"/>
        <v>0</v>
      </c>
      <c r="AX807">
        <f t="shared" si="527"/>
        <v>0</v>
      </c>
      <c r="AY807">
        <f t="shared" si="528"/>
        <v>0</v>
      </c>
      <c r="AZ807">
        <f t="shared" si="529"/>
        <v>0</v>
      </c>
      <c r="BA807">
        <f t="shared" si="530"/>
        <v>0</v>
      </c>
      <c r="BB807">
        <f t="shared" si="531"/>
        <v>0</v>
      </c>
      <c r="BC807" s="356" t="str">
        <f t="shared" si="532"/>
        <v/>
      </c>
      <c r="BD807" s="357">
        <f t="shared" si="533"/>
        <v>0</v>
      </c>
      <c r="BE807" s="358">
        <f t="shared" si="534"/>
        <v>0</v>
      </c>
      <c r="BF807" s="359">
        <f t="shared" si="547"/>
        <v>0</v>
      </c>
      <c r="BG807" s="356" t="str">
        <f t="shared" si="535"/>
        <v/>
      </c>
      <c r="BH807" s="357">
        <f t="shared" si="536"/>
        <v>0</v>
      </c>
      <c r="BI807" s="358">
        <f t="shared" si="537"/>
        <v>0</v>
      </c>
      <c r="BJ807" s="359">
        <f t="shared" si="548"/>
        <v>0</v>
      </c>
      <c r="BK807" s="356" t="str">
        <f t="shared" si="538"/>
        <v/>
      </c>
      <c r="BL807" s="357">
        <f t="shared" si="539"/>
        <v>0</v>
      </c>
      <c r="BM807" s="358">
        <f t="shared" si="540"/>
        <v>0</v>
      </c>
      <c r="BN807" s="359">
        <f t="shared" si="549"/>
        <v>0</v>
      </c>
      <c r="BO807" s="293">
        <f t="shared" si="541"/>
        <v>0</v>
      </c>
      <c r="BP807" s="352" t="str">
        <f>IF(BO807=0,"",
IF(SUM($BO$788:BO807)=1,BQ807,
IF($BO$908&gt;SUM($BO$788:BO807),_xlfn.CONCAT(", ",BQ807),
IF($BO$908=SUM($BO$788:BO807),_xlfn.CONCAT(" y ",BQ807)))))</f>
        <v/>
      </c>
      <c r="BQ807" s="120" t="s">
        <v>5163</v>
      </c>
      <c r="BR807" s="290">
        <f t="shared" si="542"/>
        <v>0</v>
      </c>
      <c r="BS807" s="293">
        <f t="shared" si="550"/>
        <v>0</v>
      </c>
      <c r="BT807" s="283" t="str">
        <f>IF(BS807=0,"",
IF(SUM($BS$788:BS807)=1,BU807,
IF($BS$908&gt;SUM($BS$788:BS807),_xlfn.CONCAT(", ",BU807),
IF($BS$908=SUM($BS$788:BS807),_xlfn.CONCAT(" y ",BU807)))))</f>
        <v/>
      </c>
      <c r="BU807" s="120" t="s">
        <v>5163</v>
      </c>
    </row>
    <row r="808" spans="1:73" ht="15" customHeight="1">
      <c r="A808" s="445"/>
      <c r="B808" s="446"/>
      <c r="C808" s="35" t="s">
        <v>5052</v>
      </c>
      <c r="D808" s="800" t="str">
        <f>IF(CNGE_2026_M1_Secc1_Sub1!$D61="","",CNGE_2026_M1_Secc1_Sub1!$D61)</f>
        <v/>
      </c>
      <c r="E808" s="723"/>
      <c r="F808" s="723"/>
      <c r="G808" s="723"/>
      <c r="H808" s="723"/>
      <c r="I808" s="723"/>
      <c r="J808" s="723"/>
      <c r="K808" s="723"/>
      <c r="L808" s="723"/>
      <c r="M808" s="723"/>
      <c r="N808" s="723"/>
      <c r="O808" s="724"/>
      <c r="P808" s="637" t="str">
        <f t="shared" si="543"/>
        <v/>
      </c>
      <c r="Q808" s="637" t="str">
        <f t="shared" si="544"/>
        <v/>
      </c>
      <c r="R808" s="637" t="str">
        <f t="shared" si="545"/>
        <v/>
      </c>
      <c r="S808" s="638"/>
      <c r="T808" s="638"/>
      <c r="U808" s="638"/>
      <c r="V808" s="638"/>
      <c r="W808" s="638"/>
      <c r="X808" s="638"/>
      <c r="Y808" s="638"/>
      <c r="Z808" s="638"/>
      <c r="AA808" s="638"/>
      <c r="AB808" s="638"/>
      <c r="AC808" s="638"/>
      <c r="AD808" s="638"/>
      <c r="AI808" t="str">
        <f t="shared" si="546"/>
        <v/>
      </c>
      <c r="AJ808">
        <f t="shared" si="513"/>
        <v>0</v>
      </c>
      <c r="AK808">
        <f t="shared" si="514"/>
        <v>0</v>
      </c>
      <c r="AL808">
        <f t="shared" si="515"/>
        <v>0</v>
      </c>
      <c r="AM808">
        <f t="shared" si="516"/>
        <v>0</v>
      </c>
      <c r="AN808">
        <f t="shared" si="517"/>
        <v>0</v>
      </c>
      <c r="AO808">
        <f t="shared" si="518"/>
        <v>0</v>
      </c>
      <c r="AP808">
        <f t="shared" si="519"/>
        <v>0</v>
      </c>
      <c r="AQ808">
        <f t="shared" si="520"/>
        <v>0</v>
      </c>
      <c r="AR808">
        <f t="shared" si="521"/>
        <v>0</v>
      </c>
      <c r="AS808">
        <f t="shared" si="522"/>
        <v>0</v>
      </c>
      <c r="AT808">
        <f t="shared" si="523"/>
        <v>0</v>
      </c>
      <c r="AU808">
        <f t="shared" si="524"/>
        <v>0</v>
      </c>
      <c r="AV808">
        <f t="shared" si="525"/>
        <v>0</v>
      </c>
      <c r="AW808">
        <f t="shared" si="526"/>
        <v>0</v>
      </c>
      <c r="AX808">
        <f t="shared" si="527"/>
        <v>0</v>
      </c>
      <c r="AY808">
        <f t="shared" si="528"/>
        <v>0</v>
      </c>
      <c r="AZ808">
        <f t="shared" si="529"/>
        <v>0</v>
      </c>
      <c r="BA808">
        <f t="shared" si="530"/>
        <v>0</v>
      </c>
      <c r="BB808">
        <f t="shared" si="531"/>
        <v>0</v>
      </c>
      <c r="BC808" s="356" t="str">
        <f t="shared" si="532"/>
        <v/>
      </c>
      <c r="BD808" s="357">
        <f t="shared" si="533"/>
        <v>0</v>
      </c>
      <c r="BE808" s="358">
        <f t="shared" si="534"/>
        <v>0</v>
      </c>
      <c r="BF808" s="359">
        <f t="shared" si="547"/>
        <v>0</v>
      </c>
      <c r="BG808" s="356" t="str">
        <f t="shared" si="535"/>
        <v/>
      </c>
      <c r="BH808" s="357">
        <f t="shared" si="536"/>
        <v>0</v>
      </c>
      <c r="BI808" s="358">
        <f t="shared" si="537"/>
        <v>0</v>
      </c>
      <c r="BJ808" s="359">
        <f t="shared" si="548"/>
        <v>0</v>
      </c>
      <c r="BK808" s="356" t="str">
        <f t="shared" si="538"/>
        <v/>
      </c>
      <c r="BL808" s="357">
        <f t="shared" si="539"/>
        <v>0</v>
      </c>
      <c r="BM808" s="358">
        <f t="shared" si="540"/>
        <v>0</v>
      </c>
      <c r="BN808" s="359">
        <f t="shared" si="549"/>
        <v>0</v>
      </c>
      <c r="BO808" s="293">
        <f t="shared" si="541"/>
        <v>0</v>
      </c>
      <c r="BP808" s="352" t="str">
        <f>IF(BO808=0,"",
IF(SUM($BO$788:BO808)=1,BQ808,
IF($BO$908&gt;SUM($BO$788:BO808),_xlfn.CONCAT(", ",BQ808),
IF($BO$908=SUM($BO$788:BO808),_xlfn.CONCAT(" y ",BQ808)))))</f>
        <v/>
      </c>
      <c r="BQ808" s="120" t="s">
        <v>5165</v>
      </c>
      <c r="BR808" s="290">
        <f t="shared" si="542"/>
        <v>0</v>
      </c>
      <c r="BS808" s="293">
        <f t="shared" si="550"/>
        <v>0</v>
      </c>
      <c r="BT808" s="283" t="str">
        <f>IF(BS808=0,"",
IF(SUM($BS$788:BS808)=1,BU808,
IF($BS$908&gt;SUM($BS$788:BS808),_xlfn.CONCAT(", ",BU808),
IF($BS$908=SUM($BS$788:BS808),_xlfn.CONCAT(" y ",BU808)))))</f>
        <v/>
      </c>
      <c r="BU808" s="120" t="s">
        <v>5165</v>
      </c>
    </row>
    <row r="809" spans="1:73" ht="15" customHeight="1">
      <c r="A809" s="445"/>
      <c r="B809" s="446"/>
      <c r="C809" s="35" t="s">
        <v>5053</v>
      </c>
      <c r="D809" s="800" t="str">
        <f>IF(CNGE_2026_M1_Secc1_Sub1!$D62="","",CNGE_2026_M1_Secc1_Sub1!$D62)</f>
        <v/>
      </c>
      <c r="E809" s="723"/>
      <c r="F809" s="723"/>
      <c r="G809" s="723"/>
      <c r="H809" s="723"/>
      <c r="I809" s="723"/>
      <c r="J809" s="723"/>
      <c r="K809" s="723"/>
      <c r="L809" s="723"/>
      <c r="M809" s="723"/>
      <c r="N809" s="723"/>
      <c r="O809" s="724"/>
      <c r="P809" s="637" t="str">
        <f t="shared" si="543"/>
        <v/>
      </c>
      <c r="Q809" s="637" t="str">
        <f t="shared" si="544"/>
        <v/>
      </c>
      <c r="R809" s="637" t="str">
        <f t="shared" si="545"/>
        <v/>
      </c>
      <c r="S809" s="638"/>
      <c r="T809" s="638"/>
      <c r="U809" s="638"/>
      <c r="V809" s="638"/>
      <c r="W809" s="638"/>
      <c r="X809" s="638"/>
      <c r="Y809" s="638"/>
      <c r="Z809" s="638"/>
      <c r="AA809" s="638"/>
      <c r="AB809" s="638"/>
      <c r="AC809" s="638"/>
      <c r="AD809" s="638"/>
      <c r="AI809" t="str">
        <f t="shared" si="546"/>
        <v/>
      </c>
      <c r="AJ809">
        <f t="shared" si="513"/>
        <v>0</v>
      </c>
      <c r="AK809">
        <f t="shared" si="514"/>
        <v>0</v>
      </c>
      <c r="AL809">
        <f t="shared" si="515"/>
        <v>0</v>
      </c>
      <c r="AM809">
        <f t="shared" si="516"/>
        <v>0</v>
      </c>
      <c r="AN809">
        <f t="shared" si="517"/>
        <v>0</v>
      </c>
      <c r="AO809">
        <f t="shared" si="518"/>
        <v>0</v>
      </c>
      <c r="AP809">
        <f t="shared" si="519"/>
        <v>0</v>
      </c>
      <c r="AQ809">
        <f t="shared" si="520"/>
        <v>0</v>
      </c>
      <c r="AR809">
        <f t="shared" si="521"/>
        <v>0</v>
      </c>
      <c r="AS809">
        <f t="shared" si="522"/>
        <v>0</v>
      </c>
      <c r="AT809">
        <f t="shared" si="523"/>
        <v>0</v>
      </c>
      <c r="AU809">
        <f t="shared" si="524"/>
        <v>0</v>
      </c>
      <c r="AV809">
        <f t="shared" si="525"/>
        <v>0</v>
      </c>
      <c r="AW809">
        <f t="shared" si="526"/>
        <v>0</v>
      </c>
      <c r="AX809">
        <f t="shared" si="527"/>
        <v>0</v>
      </c>
      <c r="AY809">
        <f t="shared" si="528"/>
        <v>0</v>
      </c>
      <c r="AZ809">
        <f t="shared" si="529"/>
        <v>0</v>
      </c>
      <c r="BA809">
        <f t="shared" si="530"/>
        <v>0</v>
      </c>
      <c r="BB809">
        <f t="shared" si="531"/>
        <v>0</v>
      </c>
      <c r="BC809" s="356" t="str">
        <f t="shared" si="532"/>
        <v/>
      </c>
      <c r="BD809" s="357">
        <f t="shared" si="533"/>
        <v>0</v>
      </c>
      <c r="BE809" s="358">
        <f t="shared" si="534"/>
        <v>0</v>
      </c>
      <c r="BF809" s="359">
        <f t="shared" si="547"/>
        <v>0</v>
      </c>
      <c r="BG809" s="356" t="str">
        <f t="shared" si="535"/>
        <v/>
      </c>
      <c r="BH809" s="357">
        <f t="shared" si="536"/>
        <v>0</v>
      </c>
      <c r="BI809" s="358">
        <f t="shared" si="537"/>
        <v>0</v>
      </c>
      <c r="BJ809" s="359">
        <f t="shared" si="548"/>
        <v>0</v>
      </c>
      <c r="BK809" s="356" t="str">
        <f t="shared" si="538"/>
        <v/>
      </c>
      <c r="BL809" s="357">
        <f t="shared" si="539"/>
        <v>0</v>
      </c>
      <c r="BM809" s="358">
        <f t="shared" si="540"/>
        <v>0</v>
      </c>
      <c r="BN809" s="359">
        <f t="shared" si="549"/>
        <v>0</v>
      </c>
      <c r="BO809" s="293">
        <f t="shared" si="541"/>
        <v>0</v>
      </c>
      <c r="BP809" s="352" t="str">
        <f>IF(BO809=0,"",
IF(SUM($BO$788:BO809)=1,BQ809,
IF($BO$908&gt;SUM($BO$788:BO809),_xlfn.CONCAT(", ",BQ809),
IF($BO$908=SUM($BO$788:BO809),_xlfn.CONCAT(" y ",BQ809)))))</f>
        <v/>
      </c>
      <c r="BQ809" s="120" t="s">
        <v>5167</v>
      </c>
      <c r="BR809" s="290">
        <f t="shared" si="542"/>
        <v>0</v>
      </c>
      <c r="BS809" s="293">
        <f t="shared" si="550"/>
        <v>0</v>
      </c>
      <c r="BT809" s="283" t="str">
        <f>IF(BS809=0,"",
IF(SUM($BS$788:BS809)=1,BU809,
IF($BS$908&gt;SUM($BS$788:BS809),_xlfn.CONCAT(", ",BU809),
IF($BS$908=SUM($BS$788:BS809),_xlfn.CONCAT(" y ",BU809)))))</f>
        <v/>
      </c>
      <c r="BU809" s="120" t="s">
        <v>5167</v>
      </c>
    </row>
    <row r="810" spans="1:73" ht="15" customHeight="1">
      <c r="A810" s="445"/>
      <c r="B810" s="446"/>
      <c r="C810" s="35" t="s">
        <v>5054</v>
      </c>
      <c r="D810" s="800" t="str">
        <f>IF(CNGE_2026_M1_Secc1_Sub1!$D63="","",CNGE_2026_M1_Secc1_Sub1!$D63)</f>
        <v/>
      </c>
      <c r="E810" s="723"/>
      <c r="F810" s="723"/>
      <c r="G810" s="723"/>
      <c r="H810" s="723"/>
      <c r="I810" s="723"/>
      <c r="J810" s="723"/>
      <c r="K810" s="723"/>
      <c r="L810" s="723"/>
      <c r="M810" s="723"/>
      <c r="N810" s="723"/>
      <c r="O810" s="724"/>
      <c r="P810" s="637" t="str">
        <f t="shared" si="543"/>
        <v/>
      </c>
      <c r="Q810" s="637" t="str">
        <f t="shared" si="544"/>
        <v/>
      </c>
      <c r="R810" s="637" t="str">
        <f t="shared" si="545"/>
        <v/>
      </c>
      <c r="S810" s="638"/>
      <c r="T810" s="638"/>
      <c r="U810" s="638"/>
      <c r="V810" s="638"/>
      <c r="W810" s="638"/>
      <c r="X810" s="638"/>
      <c r="Y810" s="638"/>
      <c r="Z810" s="638"/>
      <c r="AA810" s="638"/>
      <c r="AB810" s="638"/>
      <c r="AC810" s="638"/>
      <c r="AD810" s="638"/>
      <c r="AI810" t="str">
        <f t="shared" si="546"/>
        <v/>
      </c>
      <c r="AJ810">
        <f t="shared" si="513"/>
        <v>0</v>
      </c>
      <c r="AK810">
        <f t="shared" si="514"/>
        <v>0</v>
      </c>
      <c r="AL810">
        <f t="shared" si="515"/>
        <v>0</v>
      </c>
      <c r="AM810">
        <f t="shared" si="516"/>
        <v>0</v>
      </c>
      <c r="AN810">
        <f t="shared" si="517"/>
        <v>0</v>
      </c>
      <c r="AO810">
        <f t="shared" si="518"/>
        <v>0</v>
      </c>
      <c r="AP810">
        <f t="shared" si="519"/>
        <v>0</v>
      </c>
      <c r="AQ810">
        <f t="shared" si="520"/>
        <v>0</v>
      </c>
      <c r="AR810">
        <f t="shared" si="521"/>
        <v>0</v>
      </c>
      <c r="AS810">
        <f t="shared" si="522"/>
        <v>0</v>
      </c>
      <c r="AT810">
        <f t="shared" si="523"/>
        <v>0</v>
      </c>
      <c r="AU810">
        <f t="shared" si="524"/>
        <v>0</v>
      </c>
      <c r="AV810">
        <f t="shared" si="525"/>
        <v>0</v>
      </c>
      <c r="AW810">
        <f t="shared" si="526"/>
        <v>0</v>
      </c>
      <c r="AX810">
        <f t="shared" si="527"/>
        <v>0</v>
      </c>
      <c r="AY810">
        <f t="shared" si="528"/>
        <v>0</v>
      </c>
      <c r="AZ810">
        <f t="shared" si="529"/>
        <v>0</v>
      </c>
      <c r="BA810">
        <f t="shared" si="530"/>
        <v>0</v>
      </c>
      <c r="BB810">
        <f t="shared" si="531"/>
        <v>0</v>
      </c>
      <c r="BC810" s="356" t="str">
        <f t="shared" si="532"/>
        <v/>
      </c>
      <c r="BD810" s="357">
        <f t="shared" si="533"/>
        <v>0</v>
      </c>
      <c r="BE810" s="358">
        <f t="shared" si="534"/>
        <v>0</v>
      </c>
      <c r="BF810" s="359">
        <f t="shared" si="547"/>
        <v>0</v>
      </c>
      <c r="BG810" s="356" t="str">
        <f t="shared" si="535"/>
        <v/>
      </c>
      <c r="BH810" s="357">
        <f t="shared" si="536"/>
        <v>0</v>
      </c>
      <c r="BI810" s="358">
        <f t="shared" si="537"/>
        <v>0</v>
      </c>
      <c r="BJ810" s="359">
        <f t="shared" si="548"/>
        <v>0</v>
      </c>
      <c r="BK810" s="356" t="str">
        <f t="shared" si="538"/>
        <v/>
      </c>
      <c r="BL810" s="357">
        <f t="shared" si="539"/>
        <v>0</v>
      </c>
      <c r="BM810" s="358">
        <f t="shared" si="540"/>
        <v>0</v>
      </c>
      <c r="BN810" s="359">
        <f t="shared" si="549"/>
        <v>0</v>
      </c>
      <c r="BO810" s="293">
        <f t="shared" si="541"/>
        <v>0</v>
      </c>
      <c r="BP810" s="352" t="str">
        <f>IF(BO810=0,"",
IF(SUM($BO$788:BO810)=1,BQ810,
IF($BO$908&gt;SUM($BO$788:BO810),_xlfn.CONCAT(", ",BQ810),
IF($BO$908=SUM($BO$788:BO810),_xlfn.CONCAT(" y ",BQ810)))))</f>
        <v/>
      </c>
      <c r="BQ810" s="120" t="s">
        <v>5169</v>
      </c>
      <c r="BR810" s="290">
        <f t="shared" si="542"/>
        <v>0</v>
      </c>
      <c r="BS810" s="293">
        <f t="shared" si="550"/>
        <v>0</v>
      </c>
      <c r="BT810" s="283" t="str">
        <f>IF(BS810=0,"",
IF(SUM($BS$788:BS810)=1,BU810,
IF($BS$908&gt;SUM($BS$788:BS810),_xlfn.CONCAT(", ",BU810),
IF($BS$908=SUM($BS$788:BS810),_xlfn.CONCAT(" y ",BU810)))))</f>
        <v/>
      </c>
      <c r="BU810" s="120" t="s">
        <v>5169</v>
      </c>
    </row>
    <row r="811" spans="1:73" ht="15" customHeight="1">
      <c r="A811" s="445"/>
      <c r="B811" s="446"/>
      <c r="C811" s="35" t="s">
        <v>5055</v>
      </c>
      <c r="D811" s="800" t="str">
        <f>IF(CNGE_2026_M1_Secc1_Sub1!$D64="","",CNGE_2026_M1_Secc1_Sub1!$D64)</f>
        <v/>
      </c>
      <c r="E811" s="723"/>
      <c r="F811" s="723"/>
      <c r="G811" s="723"/>
      <c r="H811" s="723"/>
      <c r="I811" s="723"/>
      <c r="J811" s="723"/>
      <c r="K811" s="723"/>
      <c r="L811" s="723"/>
      <c r="M811" s="723"/>
      <c r="N811" s="723"/>
      <c r="O811" s="724"/>
      <c r="P811" s="637" t="str">
        <f t="shared" si="543"/>
        <v/>
      </c>
      <c r="Q811" s="637" t="str">
        <f t="shared" si="544"/>
        <v/>
      </c>
      <c r="R811" s="637" t="str">
        <f t="shared" si="545"/>
        <v/>
      </c>
      <c r="S811" s="638"/>
      <c r="T811" s="638"/>
      <c r="U811" s="638"/>
      <c r="V811" s="638"/>
      <c r="W811" s="638"/>
      <c r="X811" s="638"/>
      <c r="Y811" s="638"/>
      <c r="Z811" s="638"/>
      <c r="AA811" s="638"/>
      <c r="AB811" s="638"/>
      <c r="AC811" s="638"/>
      <c r="AD811" s="638"/>
      <c r="AI811" t="str">
        <f t="shared" si="546"/>
        <v/>
      </c>
      <c r="AJ811">
        <f t="shared" si="513"/>
        <v>0</v>
      </c>
      <c r="AK811">
        <f t="shared" si="514"/>
        <v>0</v>
      </c>
      <c r="AL811">
        <f t="shared" si="515"/>
        <v>0</v>
      </c>
      <c r="AM811">
        <f t="shared" si="516"/>
        <v>0</v>
      </c>
      <c r="AN811">
        <f t="shared" si="517"/>
        <v>0</v>
      </c>
      <c r="AO811">
        <f t="shared" si="518"/>
        <v>0</v>
      </c>
      <c r="AP811">
        <f t="shared" si="519"/>
        <v>0</v>
      </c>
      <c r="AQ811">
        <f t="shared" si="520"/>
        <v>0</v>
      </c>
      <c r="AR811">
        <f t="shared" si="521"/>
        <v>0</v>
      </c>
      <c r="AS811">
        <f t="shared" si="522"/>
        <v>0</v>
      </c>
      <c r="AT811">
        <f t="shared" si="523"/>
        <v>0</v>
      </c>
      <c r="AU811">
        <f t="shared" si="524"/>
        <v>0</v>
      </c>
      <c r="AV811">
        <f t="shared" si="525"/>
        <v>0</v>
      </c>
      <c r="AW811">
        <f t="shared" si="526"/>
        <v>0</v>
      </c>
      <c r="AX811">
        <f t="shared" si="527"/>
        <v>0</v>
      </c>
      <c r="AY811">
        <f t="shared" si="528"/>
        <v>0</v>
      </c>
      <c r="AZ811">
        <f t="shared" si="529"/>
        <v>0</v>
      </c>
      <c r="BA811">
        <f t="shared" si="530"/>
        <v>0</v>
      </c>
      <c r="BB811">
        <f t="shared" si="531"/>
        <v>0</v>
      </c>
      <c r="BC811" s="356" t="str">
        <f t="shared" si="532"/>
        <v/>
      </c>
      <c r="BD811" s="357">
        <f t="shared" si="533"/>
        <v>0</v>
      </c>
      <c r="BE811" s="358">
        <f t="shared" si="534"/>
        <v>0</v>
      </c>
      <c r="BF811" s="359">
        <f t="shared" si="547"/>
        <v>0</v>
      </c>
      <c r="BG811" s="356" t="str">
        <f t="shared" si="535"/>
        <v/>
      </c>
      <c r="BH811" s="357">
        <f t="shared" si="536"/>
        <v>0</v>
      </c>
      <c r="BI811" s="358">
        <f t="shared" si="537"/>
        <v>0</v>
      </c>
      <c r="BJ811" s="359">
        <f t="shared" si="548"/>
        <v>0</v>
      </c>
      <c r="BK811" s="356" t="str">
        <f t="shared" si="538"/>
        <v/>
      </c>
      <c r="BL811" s="357">
        <f t="shared" si="539"/>
        <v>0</v>
      </c>
      <c r="BM811" s="358">
        <f t="shared" si="540"/>
        <v>0</v>
      </c>
      <c r="BN811" s="359">
        <f t="shared" si="549"/>
        <v>0</v>
      </c>
      <c r="BO811" s="293">
        <f t="shared" si="541"/>
        <v>0</v>
      </c>
      <c r="BP811" s="352" t="str">
        <f>IF(BO811=0,"",
IF(SUM($BO$788:BO811)=1,BQ811,
IF($BO$908&gt;SUM($BO$788:BO811),_xlfn.CONCAT(", ",BQ811),
IF($BO$908=SUM($BO$788:BO811),_xlfn.CONCAT(" y ",BQ811)))))</f>
        <v/>
      </c>
      <c r="BQ811" s="120" t="s">
        <v>5171</v>
      </c>
      <c r="BR811" s="290">
        <f t="shared" si="542"/>
        <v>0</v>
      </c>
      <c r="BS811" s="293">
        <f t="shared" si="550"/>
        <v>0</v>
      </c>
      <c r="BT811" s="283" t="str">
        <f>IF(BS811=0,"",
IF(SUM($BS$788:BS811)=1,BU811,
IF($BS$908&gt;SUM($BS$788:BS811),_xlfn.CONCAT(", ",BU811),
IF($BS$908=SUM($BS$788:BS811),_xlfn.CONCAT(" y ",BU811)))))</f>
        <v/>
      </c>
      <c r="BU811" s="120" t="s">
        <v>5171</v>
      </c>
    </row>
    <row r="812" spans="1:73" ht="15" customHeight="1">
      <c r="A812" s="445"/>
      <c r="B812" s="446"/>
      <c r="C812" s="35" t="s">
        <v>5056</v>
      </c>
      <c r="D812" s="800" t="str">
        <f>IF(CNGE_2026_M1_Secc1_Sub1!$D65="","",CNGE_2026_M1_Secc1_Sub1!$D65)</f>
        <v/>
      </c>
      <c r="E812" s="723"/>
      <c r="F812" s="723"/>
      <c r="G812" s="723"/>
      <c r="H812" s="723"/>
      <c r="I812" s="723"/>
      <c r="J812" s="723"/>
      <c r="K812" s="723"/>
      <c r="L812" s="723"/>
      <c r="M812" s="723"/>
      <c r="N812" s="723"/>
      <c r="O812" s="724"/>
      <c r="P812" s="637" t="str">
        <f t="shared" si="543"/>
        <v/>
      </c>
      <c r="Q812" s="637" t="str">
        <f t="shared" si="544"/>
        <v/>
      </c>
      <c r="R812" s="637" t="str">
        <f t="shared" si="545"/>
        <v/>
      </c>
      <c r="S812" s="638"/>
      <c r="T812" s="638"/>
      <c r="U812" s="638"/>
      <c r="V812" s="638"/>
      <c r="W812" s="638"/>
      <c r="X812" s="638"/>
      <c r="Y812" s="638"/>
      <c r="Z812" s="638"/>
      <c r="AA812" s="638"/>
      <c r="AB812" s="638"/>
      <c r="AC812" s="638"/>
      <c r="AD812" s="638"/>
      <c r="AI812" t="str">
        <f t="shared" si="546"/>
        <v/>
      </c>
      <c r="AJ812">
        <f t="shared" si="513"/>
        <v>0</v>
      </c>
      <c r="AK812">
        <f t="shared" si="514"/>
        <v>0</v>
      </c>
      <c r="AL812">
        <f t="shared" si="515"/>
        <v>0</v>
      </c>
      <c r="AM812">
        <f t="shared" si="516"/>
        <v>0</v>
      </c>
      <c r="AN812">
        <f t="shared" si="517"/>
        <v>0</v>
      </c>
      <c r="AO812">
        <f t="shared" si="518"/>
        <v>0</v>
      </c>
      <c r="AP812">
        <f t="shared" si="519"/>
        <v>0</v>
      </c>
      <c r="AQ812">
        <f t="shared" si="520"/>
        <v>0</v>
      </c>
      <c r="AR812">
        <f t="shared" si="521"/>
        <v>0</v>
      </c>
      <c r="AS812">
        <f t="shared" si="522"/>
        <v>0</v>
      </c>
      <c r="AT812">
        <f t="shared" si="523"/>
        <v>0</v>
      </c>
      <c r="AU812">
        <f t="shared" si="524"/>
        <v>0</v>
      </c>
      <c r="AV812">
        <f t="shared" si="525"/>
        <v>0</v>
      </c>
      <c r="AW812">
        <f t="shared" si="526"/>
        <v>0</v>
      </c>
      <c r="AX812">
        <f t="shared" si="527"/>
        <v>0</v>
      </c>
      <c r="AY812">
        <f t="shared" si="528"/>
        <v>0</v>
      </c>
      <c r="AZ812">
        <f t="shared" si="529"/>
        <v>0</v>
      </c>
      <c r="BA812">
        <f t="shared" si="530"/>
        <v>0</v>
      </c>
      <c r="BB812">
        <f t="shared" si="531"/>
        <v>0</v>
      </c>
      <c r="BC812" s="356" t="str">
        <f t="shared" si="532"/>
        <v/>
      </c>
      <c r="BD812" s="357">
        <f t="shared" si="533"/>
        <v>0</v>
      </c>
      <c r="BE812" s="358">
        <f t="shared" si="534"/>
        <v>0</v>
      </c>
      <c r="BF812" s="359">
        <f t="shared" si="547"/>
        <v>0</v>
      </c>
      <c r="BG812" s="356" t="str">
        <f t="shared" si="535"/>
        <v/>
      </c>
      <c r="BH812" s="357">
        <f t="shared" si="536"/>
        <v>0</v>
      </c>
      <c r="BI812" s="358">
        <f t="shared" si="537"/>
        <v>0</v>
      </c>
      <c r="BJ812" s="359">
        <f t="shared" si="548"/>
        <v>0</v>
      </c>
      <c r="BK812" s="356" t="str">
        <f t="shared" si="538"/>
        <v/>
      </c>
      <c r="BL812" s="357">
        <f t="shared" si="539"/>
        <v>0</v>
      </c>
      <c r="BM812" s="358">
        <f t="shared" si="540"/>
        <v>0</v>
      </c>
      <c r="BN812" s="359">
        <f t="shared" si="549"/>
        <v>0</v>
      </c>
      <c r="BO812" s="293">
        <f t="shared" si="541"/>
        <v>0</v>
      </c>
      <c r="BP812" s="352" t="str">
        <f>IF(BO812=0,"",
IF(SUM($BO$788:BO812)=1,BQ812,
IF($BO$908&gt;SUM($BO$788:BO812),_xlfn.CONCAT(", ",BQ812),
IF($BO$908=SUM($BO$788:BO812),_xlfn.CONCAT(" y ",BQ812)))))</f>
        <v/>
      </c>
      <c r="BQ812" s="120" t="s">
        <v>5173</v>
      </c>
      <c r="BR812" s="290">
        <f t="shared" si="542"/>
        <v>0</v>
      </c>
      <c r="BS812" s="293">
        <f t="shared" si="550"/>
        <v>0</v>
      </c>
      <c r="BT812" s="283" t="str">
        <f>IF(BS812=0,"",
IF(SUM($BS$788:BS812)=1,BU812,
IF($BS$908&gt;SUM($BS$788:BS812),_xlfn.CONCAT(", ",BU812),
IF($BS$908=SUM($BS$788:BS812),_xlfn.CONCAT(" y ",BU812)))))</f>
        <v/>
      </c>
      <c r="BU812" s="120" t="s">
        <v>5173</v>
      </c>
    </row>
    <row r="813" spans="1:73" ht="15" customHeight="1">
      <c r="A813" s="445"/>
      <c r="B813" s="446"/>
      <c r="C813" s="35" t="s">
        <v>5057</v>
      </c>
      <c r="D813" s="800" t="str">
        <f>IF(CNGE_2026_M1_Secc1_Sub1!$D66="","",CNGE_2026_M1_Secc1_Sub1!$D66)</f>
        <v/>
      </c>
      <c r="E813" s="723"/>
      <c r="F813" s="723"/>
      <c r="G813" s="723"/>
      <c r="H813" s="723"/>
      <c r="I813" s="723"/>
      <c r="J813" s="723"/>
      <c r="K813" s="723"/>
      <c r="L813" s="723"/>
      <c r="M813" s="723"/>
      <c r="N813" s="723"/>
      <c r="O813" s="724"/>
      <c r="P813" s="637" t="str">
        <f t="shared" si="543"/>
        <v/>
      </c>
      <c r="Q813" s="637" t="str">
        <f t="shared" si="544"/>
        <v/>
      </c>
      <c r="R813" s="637" t="str">
        <f t="shared" si="545"/>
        <v/>
      </c>
      <c r="S813" s="638"/>
      <c r="T813" s="638"/>
      <c r="U813" s="638"/>
      <c r="V813" s="638"/>
      <c r="W813" s="638"/>
      <c r="X813" s="638"/>
      <c r="Y813" s="638"/>
      <c r="Z813" s="638"/>
      <c r="AA813" s="638"/>
      <c r="AB813" s="638"/>
      <c r="AC813" s="638"/>
      <c r="AD813" s="638"/>
      <c r="AI813" t="str">
        <f t="shared" si="546"/>
        <v/>
      </c>
      <c r="AJ813">
        <f t="shared" si="513"/>
        <v>0</v>
      </c>
      <c r="AK813">
        <f t="shared" si="514"/>
        <v>0</v>
      </c>
      <c r="AL813">
        <f t="shared" si="515"/>
        <v>0</v>
      </c>
      <c r="AM813">
        <f t="shared" si="516"/>
        <v>0</v>
      </c>
      <c r="AN813">
        <f t="shared" si="517"/>
        <v>0</v>
      </c>
      <c r="AO813">
        <f t="shared" si="518"/>
        <v>0</v>
      </c>
      <c r="AP813">
        <f t="shared" si="519"/>
        <v>0</v>
      </c>
      <c r="AQ813">
        <f t="shared" si="520"/>
        <v>0</v>
      </c>
      <c r="AR813">
        <f t="shared" si="521"/>
        <v>0</v>
      </c>
      <c r="AS813">
        <f t="shared" si="522"/>
        <v>0</v>
      </c>
      <c r="AT813">
        <f t="shared" si="523"/>
        <v>0</v>
      </c>
      <c r="AU813">
        <f t="shared" si="524"/>
        <v>0</v>
      </c>
      <c r="AV813">
        <f t="shared" si="525"/>
        <v>0</v>
      </c>
      <c r="AW813">
        <f t="shared" si="526"/>
        <v>0</v>
      </c>
      <c r="AX813">
        <f t="shared" si="527"/>
        <v>0</v>
      </c>
      <c r="AY813">
        <f t="shared" si="528"/>
        <v>0</v>
      </c>
      <c r="AZ813">
        <f t="shared" si="529"/>
        <v>0</v>
      </c>
      <c r="BA813">
        <f t="shared" si="530"/>
        <v>0</v>
      </c>
      <c r="BB813">
        <f t="shared" si="531"/>
        <v>0</v>
      </c>
      <c r="BC813" s="356" t="str">
        <f t="shared" si="532"/>
        <v/>
      </c>
      <c r="BD813" s="357">
        <f t="shared" si="533"/>
        <v>0</v>
      </c>
      <c r="BE813" s="358">
        <f t="shared" si="534"/>
        <v>0</v>
      </c>
      <c r="BF813" s="359">
        <f t="shared" si="547"/>
        <v>0</v>
      </c>
      <c r="BG813" s="356" t="str">
        <f t="shared" si="535"/>
        <v/>
      </c>
      <c r="BH813" s="357">
        <f t="shared" si="536"/>
        <v>0</v>
      </c>
      <c r="BI813" s="358">
        <f t="shared" si="537"/>
        <v>0</v>
      </c>
      <c r="BJ813" s="359">
        <f t="shared" si="548"/>
        <v>0</v>
      </c>
      <c r="BK813" s="356" t="str">
        <f t="shared" si="538"/>
        <v/>
      </c>
      <c r="BL813" s="357">
        <f t="shared" si="539"/>
        <v>0</v>
      </c>
      <c r="BM813" s="358">
        <f t="shared" si="540"/>
        <v>0</v>
      </c>
      <c r="BN813" s="359">
        <f t="shared" si="549"/>
        <v>0</v>
      </c>
      <c r="BO813" s="293">
        <f t="shared" si="541"/>
        <v>0</v>
      </c>
      <c r="BP813" s="352" t="str">
        <f>IF(BO813=0,"",
IF(SUM($BO$788:BO813)=1,BQ813,
IF($BO$908&gt;SUM($BO$788:BO813),_xlfn.CONCAT(", ",BQ813),
IF($BO$908=SUM($BO$788:BO813),_xlfn.CONCAT(" y ",BQ813)))))</f>
        <v/>
      </c>
      <c r="BQ813" s="120" t="s">
        <v>5175</v>
      </c>
      <c r="BR813" s="290">
        <f t="shared" si="542"/>
        <v>0</v>
      </c>
      <c r="BS813" s="293">
        <f t="shared" si="550"/>
        <v>0</v>
      </c>
      <c r="BT813" s="283" t="str">
        <f>IF(BS813=0,"",
IF(SUM($BS$788:BS813)=1,BU813,
IF($BS$908&gt;SUM($BS$788:BS813),_xlfn.CONCAT(", ",BU813),
IF($BS$908=SUM($BS$788:BS813),_xlfn.CONCAT(" y ",BU813)))))</f>
        <v/>
      </c>
      <c r="BU813" s="120" t="s">
        <v>5175</v>
      </c>
    </row>
    <row r="814" spans="1:73" ht="15" customHeight="1">
      <c r="A814" s="445"/>
      <c r="B814" s="446"/>
      <c r="C814" s="35" t="s">
        <v>5058</v>
      </c>
      <c r="D814" s="800" t="str">
        <f>IF(CNGE_2026_M1_Secc1_Sub1!$D67="","",CNGE_2026_M1_Secc1_Sub1!$D67)</f>
        <v/>
      </c>
      <c r="E814" s="723"/>
      <c r="F814" s="723"/>
      <c r="G814" s="723"/>
      <c r="H814" s="723"/>
      <c r="I814" s="723"/>
      <c r="J814" s="723"/>
      <c r="K814" s="723"/>
      <c r="L814" s="723"/>
      <c r="M814" s="723"/>
      <c r="N814" s="723"/>
      <c r="O814" s="724"/>
      <c r="P814" s="637" t="str">
        <f t="shared" si="543"/>
        <v/>
      </c>
      <c r="Q814" s="637" t="str">
        <f t="shared" si="544"/>
        <v/>
      </c>
      <c r="R814" s="637" t="str">
        <f t="shared" si="545"/>
        <v/>
      </c>
      <c r="S814" s="638"/>
      <c r="T814" s="638"/>
      <c r="U814" s="638"/>
      <c r="V814" s="638"/>
      <c r="W814" s="638"/>
      <c r="X814" s="638"/>
      <c r="Y814" s="638"/>
      <c r="Z814" s="638"/>
      <c r="AA814" s="638"/>
      <c r="AB814" s="638"/>
      <c r="AC814" s="638"/>
      <c r="AD814" s="638"/>
      <c r="AI814" t="str">
        <f t="shared" si="546"/>
        <v/>
      </c>
      <c r="AJ814">
        <f t="shared" si="513"/>
        <v>0</v>
      </c>
      <c r="AK814">
        <f t="shared" si="514"/>
        <v>0</v>
      </c>
      <c r="AL814">
        <f t="shared" si="515"/>
        <v>0</v>
      </c>
      <c r="AM814">
        <f t="shared" si="516"/>
        <v>0</v>
      </c>
      <c r="AN814">
        <f t="shared" si="517"/>
        <v>0</v>
      </c>
      <c r="AO814">
        <f t="shared" si="518"/>
        <v>0</v>
      </c>
      <c r="AP814">
        <f t="shared" si="519"/>
        <v>0</v>
      </c>
      <c r="AQ814">
        <f t="shared" si="520"/>
        <v>0</v>
      </c>
      <c r="AR814">
        <f t="shared" si="521"/>
        <v>0</v>
      </c>
      <c r="AS814">
        <f t="shared" si="522"/>
        <v>0</v>
      </c>
      <c r="AT814">
        <f t="shared" si="523"/>
        <v>0</v>
      </c>
      <c r="AU814">
        <f t="shared" si="524"/>
        <v>0</v>
      </c>
      <c r="AV814">
        <f t="shared" si="525"/>
        <v>0</v>
      </c>
      <c r="AW814">
        <f t="shared" si="526"/>
        <v>0</v>
      </c>
      <c r="AX814">
        <f t="shared" si="527"/>
        <v>0</v>
      </c>
      <c r="AY814">
        <f t="shared" si="528"/>
        <v>0</v>
      </c>
      <c r="AZ814">
        <f t="shared" si="529"/>
        <v>0</v>
      </c>
      <c r="BA814">
        <f t="shared" si="530"/>
        <v>0</v>
      </c>
      <c r="BB814">
        <f t="shared" si="531"/>
        <v>0</v>
      </c>
      <c r="BC814" s="356" t="str">
        <f t="shared" si="532"/>
        <v/>
      </c>
      <c r="BD814" s="357">
        <f t="shared" si="533"/>
        <v>0</v>
      </c>
      <c r="BE814" s="358">
        <f t="shared" si="534"/>
        <v>0</v>
      </c>
      <c r="BF814" s="359">
        <f t="shared" si="547"/>
        <v>0</v>
      </c>
      <c r="BG814" s="356" t="str">
        <f t="shared" si="535"/>
        <v/>
      </c>
      <c r="BH814" s="357">
        <f t="shared" si="536"/>
        <v>0</v>
      </c>
      <c r="BI814" s="358">
        <f t="shared" si="537"/>
        <v>0</v>
      </c>
      <c r="BJ814" s="359">
        <f t="shared" si="548"/>
        <v>0</v>
      </c>
      <c r="BK814" s="356" t="str">
        <f t="shared" si="538"/>
        <v/>
      </c>
      <c r="BL814" s="357">
        <f t="shared" si="539"/>
        <v>0</v>
      </c>
      <c r="BM814" s="358">
        <f t="shared" si="540"/>
        <v>0</v>
      </c>
      <c r="BN814" s="359">
        <f t="shared" si="549"/>
        <v>0</v>
      </c>
      <c r="BO814" s="293">
        <f t="shared" si="541"/>
        <v>0</v>
      </c>
      <c r="BP814" s="352" t="str">
        <f>IF(BO814=0,"",
IF(SUM($BO$788:BO814)=1,BQ814,
IF($BO$908&gt;SUM($BO$788:BO814),_xlfn.CONCAT(", ",BQ814),
IF($BO$908=SUM($BO$788:BO814),_xlfn.CONCAT(" y ",BQ814)))))</f>
        <v/>
      </c>
      <c r="BQ814" s="120" t="s">
        <v>5177</v>
      </c>
      <c r="BR814" s="290">
        <f t="shared" si="542"/>
        <v>0</v>
      </c>
      <c r="BS814" s="293">
        <f t="shared" si="550"/>
        <v>0</v>
      </c>
      <c r="BT814" s="283" t="str">
        <f>IF(BS814=0,"",
IF(SUM($BS$788:BS814)=1,BU814,
IF($BS$908&gt;SUM($BS$788:BS814),_xlfn.CONCAT(", ",BU814),
IF($BS$908=SUM($BS$788:BS814),_xlfn.CONCAT(" y ",BU814)))))</f>
        <v/>
      </c>
      <c r="BU814" s="120" t="s">
        <v>5177</v>
      </c>
    </row>
    <row r="815" spans="1:73" ht="15" customHeight="1">
      <c r="A815" s="445"/>
      <c r="B815" s="446"/>
      <c r="C815" s="35" t="s">
        <v>5059</v>
      </c>
      <c r="D815" s="800" t="str">
        <f>IF(CNGE_2026_M1_Secc1_Sub1!$D68="","",CNGE_2026_M1_Secc1_Sub1!$D68)</f>
        <v/>
      </c>
      <c r="E815" s="723"/>
      <c r="F815" s="723"/>
      <c r="G815" s="723"/>
      <c r="H815" s="723"/>
      <c r="I815" s="723"/>
      <c r="J815" s="723"/>
      <c r="K815" s="723"/>
      <c r="L815" s="723"/>
      <c r="M815" s="723"/>
      <c r="N815" s="723"/>
      <c r="O815" s="724"/>
      <c r="P815" s="637" t="str">
        <f t="shared" si="543"/>
        <v/>
      </c>
      <c r="Q815" s="637" t="str">
        <f t="shared" si="544"/>
        <v/>
      </c>
      <c r="R815" s="637" t="str">
        <f t="shared" si="545"/>
        <v/>
      </c>
      <c r="S815" s="638"/>
      <c r="T815" s="638"/>
      <c r="U815" s="638"/>
      <c r="V815" s="638"/>
      <c r="W815" s="638"/>
      <c r="X815" s="638"/>
      <c r="Y815" s="638"/>
      <c r="Z815" s="638"/>
      <c r="AA815" s="638"/>
      <c r="AB815" s="638"/>
      <c r="AC815" s="638"/>
      <c r="AD815" s="638"/>
      <c r="AI815" t="str">
        <f t="shared" si="546"/>
        <v/>
      </c>
      <c r="AJ815">
        <f t="shared" si="513"/>
        <v>0</v>
      </c>
      <c r="AK815">
        <f t="shared" si="514"/>
        <v>0</v>
      </c>
      <c r="AL815">
        <f t="shared" si="515"/>
        <v>0</v>
      </c>
      <c r="AM815">
        <f t="shared" si="516"/>
        <v>0</v>
      </c>
      <c r="AN815">
        <f t="shared" si="517"/>
        <v>0</v>
      </c>
      <c r="AO815">
        <f t="shared" si="518"/>
        <v>0</v>
      </c>
      <c r="AP815">
        <f t="shared" si="519"/>
        <v>0</v>
      </c>
      <c r="AQ815">
        <f t="shared" si="520"/>
        <v>0</v>
      </c>
      <c r="AR815">
        <f t="shared" si="521"/>
        <v>0</v>
      </c>
      <c r="AS815">
        <f t="shared" si="522"/>
        <v>0</v>
      </c>
      <c r="AT815">
        <f t="shared" si="523"/>
        <v>0</v>
      </c>
      <c r="AU815">
        <f t="shared" si="524"/>
        <v>0</v>
      </c>
      <c r="AV815">
        <f t="shared" si="525"/>
        <v>0</v>
      </c>
      <c r="AW815">
        <f t="shared" si="526"/>
        <v>0</v>
      </c>
      <c r="AX815">
        <f t="shared" si="527"/>
        <v>0</v>
      </c>
      <c r="AY815">
        <f t="shared" si="528"/>
        <v>0</v>
      </c>
      <c r="AZ815">
        <f t="shared" si="529"/>
        <v>0</v>
      </c>
      <c r="BA815">
        <f t="shared" si="530"/>
        <v>0</v>
      </c>
      <c r="BB815">
        <f t="shared" si="531"/>
        <v>0</v>
      </c>
      <c r="BC815" s="356" t="str">
        <f t="shared" si="532"/>
        <v/>
      </c>
      <c r="BD815" s="357">
        <f t="shared" si="533"/>
        <v>0</v>
      </c>
      <c r="BE815" s="358">
        <f t="shared" si="534"/>
        <v>0</v>
      </c>
      <c r="BF815" s="359">
        <f t="shared" si="547"/>
        <v>0</v>
      </c>
      <c r="BG815" s="356" t="str">
        <f t="shared" si="535"/>
        <v/>
      </c>
      <c r="BH815" s="357">
        <f t="shared" si="536"/>
        <v>0</v>
      </c>
      <c r="BI815" s="358">
        <f t="shared" si="537"/>
        <v>0</v>
      </c>
      <c r="BJ815" s="359">
        <f t="shared" si="548"/>
        <v>0</v>
      </c>
      <c r="BK815" s="356" t="str">
        <f t="shared" si="538"/>
        <v/>
      </c>
      <c r="BL815" s="357">
        <f t="shared" si="539"/>
        <v>0</v>
      </c>
      <c r="BM815" s="358">
        <f t="shared" si="540"/>
        <v>0</v>
      </c>
      <c r="BN815" s="359">
        <f t="shared" si="549"/>
        <v>0</v>
      </c>
      <c r="BO815" s="293">
        <f t="shared" si="541"/>
        <v>0</v>
      </c>
      <c r="BP815" s="352" t="str">
        <f>IF(BO815=0,"",
IF(SUM($BO$788:BO815)=1,BQ815,
IF($BO$908&gt;SUM($BO$788:BO815),_xlfn.CONCAT(", ",BQ815),
IF($BO$908=SUM($BO$788:BO815),_xlfn.CONCAT(" y ",BQ815)))))</f>
        <v/>
      </c>
      <c r="BQ815" s="120" t="s">
        <v>5179</v>
      </c>
      <c r="BR815" s="290">
        <f t="shared" si="542"/>
        <v>0</v>
      </c>
      <c r="BS815" s="293">
        <f t="shared" si="550"/>
        <v>0</v>
      </c>
      <c r="BT815" s="283" t="str">
        <f>IF(BS815=0,"",
IF(SUM($BS$788:BS815)=1,BU815,
IF($BS$908&gt;SUM($BS$788:BS815),_xlfn.CONCAT(", ",BU815),
IF($BS$908=SUM($BS$788:BS815),_xlfn.CONCAT(" y ",BU815)))))</f>
        <v/>
      </c>
      <c r="BU815" s="120" t="s">
        <v>5179</v>
      </c>
    </row>
    <row r="816" spans="1:73" ht="15" customHeight="1">
      <c r="A816" s="445"/>
      <c r="B816" s="446"/>
      <c r="C816" s="35" t="s">
        <v>5060</v>
      </c>
      <c r="D816" s="800" t="str">
        <f>IF(CNGE_2026_M1_Secc1_Sub1!$D69="","",CNGE_2026_M1_Secc1_Sub1!$D69)</f>
        <v/>
      </c>
      <c r="E816" s="723"/>
      <c r="F816" s="723"/>
      <c r="G816" s="723"/>
      <c r="H816" s="723"/>
      <c r="I816" s="723"/>
      <c r="J816" s="723"/>
      <c r="K816" s="723"/>
      <c r="L816" s="723"/>
      <c r="M816" s="723"/>
      <c r="N816" s="723"/>
      <c r="O816" s="724"/>
      <c r="P816" s="637" t="str">
        <f t="shared" si="543"/>
        <v/>
      </c>
      <c r="Q816" s="637" t="str">
        <f t="shared" si="544"/>
        <v/>
      </c>
      <c r="R816" s="637" t="str">
        <f t="shared" si="545"/>
        <v/>
      </c>
      <c r="S816" s="638"/>
      <c r="T816" s="638"/>
      <c r="U816" s="638"/>
      <c r="V816" s="638"/>
      <c r="W816" s="638"/>
      <c r="X816" s="638"/>
      <c r="Y816" s="638"/>
      <c r="Z816" s="638"/>
      <c r="AA816" s="638"/>
      <c r="AB816" s="638"/>
      <c r="AC816" s="638"/>
      <c r="AD816" s="638"/>
      <c r="AI816" t="str">
        <f t="shared" si="546"/>
        <v/>
      </c>
      <c r="AJ816">
        <f t="shared" si="513"/>
        <v>0</v>
      </c>
      <c r="AK816">
        <f t="shared" si="514"/>
        <v>0</v>
      </c>
      <c r="AL816">
        <f t="shared" si="515"/>
        <v>0</v>
      </c>
      <c r="AM816">
        <f t="shared" si="516"/>
        <v>0</v>
      </c>
      <c r="AN816">
        <f t="shared" si="517"/>
        <v>0</v>
      </c>
      <c r="AO816">
        <f t="shared" si="518"/>
        <v>0</v>
      </c>
      <c r="AP816">
        <f t="shared" si="519"/>
        <v>0</v>
      </c>
      <c r="AQ816">
        <f t="shared" si="520"/>
        <v>0</v>
      </c>
      <c r="AR816">
        <f t="shared" si="521"/>
        <v>0</v>
      </c>
      <c r="AS816">
        <f t="shared" si="522"/>
        <v>0</v>
      </c>
      <c r="AT816">
        <f t="shared" si="523"/>
        <v>0</v>
      </c>
      <c r="AU816">
        <f t="shared" si="524"/>
        <v>0</v>
      </c>
      <c r="AV816">
        <f t="shared" si="525"/>
        <v>0</v>
      </c>
      <c r="AW816">
        <f t="shared" si="526"/>
        <v>0</v>
      </c>
      <c r="AX816">
        <f t="shared" si="527"/>
        <v>0</v>
      </c>
      <c r="AY816">
        <f t="shared" si="528"/>
        <v>0</v>
      </c>
      <c r="AZ816">
        <f t="shared" si="529"/>
        <v>0</v>
      </c>
      <c r="BA816">
        <f t="shared" si="530"/>
        <v>0</v>
      </c>
      <c r="BB816">
        <f t="shared" si="531"/>
        <v>0</v>
      </c>
      <c r="BC816" s="356" t="str">
        <f t="shared" si="532"/>
        <v/>
      </c>
      <c r="BD816" s="357">
        <f t="shared" si="533"/>
        <v>0</v>
      </c>
      <c r="BE816" s="358">
        <f t="shared" si="534"/>
        <v>0</v>
      </c>
      <c r="BF816" s="359">
        <f t="shared" si="547"/>
        <v>0</v>
      </c>
      <c r="BG816" s="356" t="str">
        <f t="shared" si="535"/>
        <v/>
      </c>
      <c r="BH816" s="357">
        <f t="shared" si="536"/>
        <v>0</v>
      </c>
      <c r="BI816" s="358">
        <f t="shared" si="537"/>
        <v>0</v>
      </c>
      <c r="BJ816" s="359">
        <f t="shared" si="548"/>
        <v>0</v>
      </c>
      <c r="BK816" s="356" t="str">
        <f t="shared" si="538"/>
        <v/>
      </c>
      <c r="BL816" s="357">
        <f t="shared" si="539"/>
        <v>0</v>
      </c>
      <c r="BM816" s="358">
        <f t="shared" si="540"/>
        <v>0</v>
      </c>
      <c r="BN816" s="359">
        <f t="shared" si="549"/>
        <v>0</v>
      </c>
      <c r="BO816" s="293">
        <f t="shared" si="541"/>
        <v>0</v>
      </c>
      <c r="BP816" s="352" t="str">
        <f>IF(BO816=0,"",
IF(SUM($BO$788:BO816)=1,BQ816,
IF($BO$908&gt;SUM($BO$788:BO816),_xlfn.CONCAT(", ",BQ816),
IF($BO$908=SUM($BO$788:BO816),_xlfn.CONCAT(" y ",BQ816)))))</f>
        <v/>
      </c>
      <c r="BQ816" s="120" t="s">
        <v>5181</v>
      </c>
      <c r="BR816" s="290">
        <f t="shared" si="542"/>
        <v>0</v>
      </c>
      <c r="BS816" s="293">
        <f t="shared" si="550"/>
        <v>0</v>
      </c>
      <c r="BT816" s="283" t="str">
        <f>IF(BS816=0,"",
IF(SUM($BS$788:BS816)=1,BU816,
IF($BS$908&gt;SUM($BS$788:BS816),_xlfn.CONCAT(", ",BU816),
IF($BS$908=SUM($BS$788:BS816),_xlfn.CONCAT(" y ",BU816)))))</f>
        <v/>
      </c>
      <c r="BU816" s="120" t="s">
        <v>5181</v>
      </c>
    </row>
    <row r="817" spans="1:73" ht="15" customHeight="1">
      <c r="A817" s="445"/>
      <c r="B817" s="446"/>
      <c r="C817" s="35" t="s">
        <v>5061</v>
      </c>
      <c r="D817" s="800" t="str">
        <f>IF(CNGE_2026_M1_Secc1_Sub1!$D70="","",CNGE_2026_M1_Secc1_Sub1!$D70)</f>
        <v/>
      </c>
      <c r="E817" s="723"/>
      <c r="F817" s="723"/>
      <c r="G817" s="723"/>
      <c r="H817" s="723"/>
      <c r="I817" s="723"/>
      <c r="J817" s="723"/>
      <c r="K817" s="723"/>
      <c r="L817" s="723"/>
      <c r="M817" s="723"/>
      <c r="N817" s="723"/>
      <c r="O817" s="724"/>
      <c r="P817" s="637" t="str">
        <f t="shared" si="543"/>
        <v/>
      </c>
      <c r="Q817" s="637" t="str">
        <f t="shared" si="544"/>
        <v/>
      </c>
      <c r="R817" s="637" t="str">
        <f t="shared" si="545"/>
        <v/>
      </c>
      <c r="S817" s="638"/>
      <c r="T817" s="638"/>
      <c r="U817" s="638"/>
      <c r="V817" s="638"/>
      <c r="W817" s="638"/>
      <c r="X817" s="638"/>
      <c r="Y817" s="638"/>
      <c r="Z817" s="638"/>
      <c r="AA817" s="638"/>
      <c r="AB817" s="638"/>
      <c r="AC817" s="638"/>
      <c r="AD817" s="638"/>
      <c r="AI817" t="str">
        <f t="shared" si="546"/>
        <v/>
      </c>
      <c r="AJ817">
        <f t="shared" si="513"/>
        <v>0</v>
      </c>
      <c r="AK817">
        <f t="shared" si="514"/>
        <v>0</v>
      </c>
      <c r="AL817">
        <f t="shared" si="515"/>
        <v>0</v>
      </c>
      <c r="AM817">
        <f t="shared" si="516"/>
        <v>0</v>
      </c>
      <c r="AN817">
        <f t="shared" si="517"/>
        <v>0</v>
      </c>
      <c r="AO817">
        <f t="shared" si="518"/>
        <v>0</v>
      </c>
      <c r="AP817">
        <f t="shared" si="519"/>
        <v>0</v>
      </c>
      <c r="AQ817">
        <f t="shared" si="520"/>
        <v>0</v>
      </c>
      <c r="AR817">
        <f t="shared" si="521"/>
        <v>0</v>
      </c>
      <c r="AS817">
        <f t="shared" si="522"/>
        <v>0</v>
      </c>
      <c r="AT817">
        <f t="shared" si="523"/>
        <v>0</v>
      </c>
      <c r="AU817">
        <f t="shared" si="524"/>
        <v>0</v>
      </c>
      <c r="AV817">
        <f t="shared" si="525"/>
        <v>0</v>
      </c>
      <c r="AW817">
        <f t="shared" si="526"/>
        <v>0</v>
      </c>
      <c r="AX817">
        <f t="shared" si="527"/>
        <v>0</v>
      </c>
      <c r="AY817">
        <f t="shared" si="528"/>
        <v>0</v>
      </c>
      <c r="AZ817">
        <f t="shared" si="529"/>
        <v>0</v>
      </c>
      <c r="BA817">
        <f t="shared" si="530"/>
        <v>0</v>
      </c>
      <c r="BB817">
        <f t="shared" si="531"/>
        <v>0</v>
      </c>
      <c r="BC817" s="356" t="str">
        <f t="shared" si="532"/>
        <v/>
      </c>
      <c r="BD817" s="357">
        <f t="shared" si="533"/>
        <v>0</v>
      </c>
      <c r="BE817" s="358">
        <f t="shared" si="534"/>
        <v>0</v>
      </c>
      <c r="BF817" s="359">
        <f t="shared" si="547"/>
        <v>0</v>
      </c>
      <c r="BG817" s="356" t="str">
        <f t="shared" si="535"/>
        <v/>
      </c>
      <c r="BH817" s="357">
        <f t="shared" si="536"/>
        <v>0</v>
      </c>
      <c r="BI817" s="358">
        <f t="shared" si="537"/>
        <v>0</v>
      </c>
      <c r="BJ817" s="359">
        <f t="shared" si="548"/>
        <v>0</v>
      </c>
      <c r="BK817" s="356" t="str">
        <f t="shared" si="538"/>
        <v/>
      </c>
      <c r="BL817" s="357">
        <f t="shared" si="539"/>
        <v>0</v>
      </c>
      <c r="BM817" s="358">
        <f t="shared" si="540"/>
        <v>0</v>
      </c>
      <c r="BN817" s="359">
        <f t="shared" si="549"/>
        <v>0</v>
      </c>
      <c r="BO817" s="293">
        <f t="shared" si="541"/>
        <v>0</v>
      </c>
      <c r="BP817" s="352" t="str">
        <f>IF(BO817=0,"",
IF(SUM($BO$788:BO817)=1,BQ817,
IF($BO$908&gt;SUM($BO$788:BO817),_xlfn.CONCAT(", ",BQ817),
IF($BO$908=SUM($BO$788:BO817),_xlfn.CONCAT(" y ",BQ817)))))</f>
        <v/>
      </c>
      <c r="BQ817" s="120" t="s">
        <v>5183</v>
      </c>
      <c r="BR817" s="290">
        <f t="shared" si="542"/>
        <v>0</v>
      </c>
      <c r="BS817" s="293">
        <f t="shared" si="550"/>
        <v>0</v>
      </c>
      <c r="BT817" s="283" t="str">
        <f>IF(BS817=0,"",
IF(SUM($BS$788:BS817)=1,BU817,
IF($BS$908&gt;SUM($BS$788:BS817),_xlfn.CONCAT(", ",BU817),
IF($BS$908=SUM($BS$788:BS817),_xlfn.CONCAT(" y ",BU817)))))</f>
        <v/>
      </c>
      <c r="BU817" s="120" t="s">
        <v>5183</v>
      </c>
    </row>
    <row r="818" spans="1:73" ht="15" customHeight="1">
      <c r="A818" s="445"/>
      <c r="B818" s="446"/>
      <c r="C818" s="35" t="s">
        <v>5062</v>
      </c>
      <c r="D818" s="800" t="str">
        <f>IF(CNGE_2026_M1_Secc1_Sub1!$D71="","",CNGE_2026_M1_Secc1_Sub1!$D71)</f>
        <v/>
      </c>
      <c r="E818" s="723"/>
      <c r="F818" s="723"/>
      <c r="G818" s="723"/>
      <c r="H818" s="723"/>
      <c r="I818" s="723"/>
      <c r="J818" s="723"/>
      <c r="K818" s="723"/>
      <c r="L818" s="723"/>
      <c r="M818" s="723"/>
      <c r="N818" s="723"/>
      <c r="O818" s="724"/>
      <c r="P818" s="637" t="str">
        <f t="shared" si="543"/>
        <v/>
      </c>
      <c r="Q818" s="637" t="str">
        <f t="shared" si="544"/>
        <v/>
      </c>
      <c r="R818" s="637" t="str">
        <f t="shared" si="545"/>
        <v/>
      </c>
      <c r="S818" s="638"/>
      <c r="T818" s="638"/>
      <c r="U818" s="638"/>
      <c r="V818" s="638"/>
      <c r="W818" s="638"/>
      <c r="X818" s="638"/>
      <c r="Y818" s="638"/>
      <c r="Z818" s="638"/>
      <c r="AA818" s="638"/>
      <c r="AB818" s="638"/>
      <c r="AC818" s="638"/>
      <c r="AD818" s="638"/>
      <c r="AI818" t="str">
        <f t="shared" si="546"/>
        <v/>
      </c>
      <c r="AJ818">
        <f t="shared" si="513"/>
        <v>0</v>
      </c>
      <c r="AK818">
        <f t="shared" si="514"/>
        <v>0</v>
      </c>
      <c r="AL818">
        <f t="shared" si="515"/>
        <v>0</v>
      </c>
      <c r="AM818">
        <f t="shared" si="516"/>
        <v>0</v>
      </c>
      <c r="AN818">
        <f t="shared" si="517"/>
        <v>0</v>
      </c>
      <c r="AO818">
        <f t="shared" si="518"/>
        <v>0</v>
      </c>
      <c r="AP818">
        <f t="shared" si="519"/>
        <v>0</v>
      </c>
      <c r="AQ818">
        <f t="shared" si="520"/>
        <v>0</v>
      </c>
      <c r="AR818">
        <f t="shared" si="521"/>
        <v>0</v>
      </c>
      <c r="AS818">
        <f t="shared" si="522"/>
        <v>0</v>
      </c>
      <c r="AT818">
        <f t="shared" si="523"/>
        <v>0</v>
      </c>
      <c r="AU818">
        <f t="shared" si="524"/>
        <v>0</v>
      </c>
      <c r="AV818">
        <f t="shared" si="525"/>
        <v>0</v>
      </c>
      <c r="AW818">
        <f t="shared" si="526"/>
        <v>0</v>
      </c>
      <c r="AX818">
        <f t="shared" si="527"/>
        <v>0</v>
      </c>
      <c r="AY818">
        <f t="shared" si="528"/>
        <v>0</v>
      </c>
      <c r="AZ818">
        <f t="shared" si="529"/>
        <v>0</v>
      </c>
      <c r="BA818">
        <f t="shared" si="530"/>
        <v>0</v>
      </c>
      <c r="BB818">
        <f t="shared" si="531"/>
        <v>0</v>
      </c>
      <c r="BC818" s="356" t="str">
        <f t="shared" si="532"/>
        <v/>
      </c>
      <c r="BD818" s="357">
        <f t="shared" si="533"/>
        <v>0</v>
      </c>
      <c r="BE818" s="358">
        <f t="shared" si="534"/>
        <v>0</v>
      </c>
      <c r="BF818" s="359">
        <f t="shared" si="547"/>
        <v>0</v>
      </c>
      <c r="BG818" s="356" t="str">
        <f t="shared" si="535"/>
        <v/>
      </c>
      <c r="BH818" s="357">
        <f t="shared" si="536"/>
        <v>0</v>
      </c>
      <c r="BI818" s="358">
        <f t="shared" si="537"/>
        <v>0</v>
      </c>
      <c r="BJ818" s="359">
        <f t="shared" si="548"/>
        <v>0</v>
      </c>
      <c r="BK818" s="356" t="str">
        <f t="shared" si="538"/>
        <v/>
      </c>
      <c r="BL818" s="357">
        <f t="shared" si="539"/>
        <v>0</v>
      </c>
      <c r="BM818" s="358">
        <f t="shared" si="540"/>
        <v>0</v>
      </c>
      <c r="BN818" s="359">
        <f t="shared" si="549"/>
        <v>0</v>
      </c>
      <c r="BO818" s="293">
        <f t="shared" si="541"/>
        <v>0</v>
      </c>
      <c r="BP818" s="352" t="str">
        <f>IF(BO818=0,"",
IF(SUM($BO$788:BO818)=1,BQ818,
IF($BO$908&gt;SUM($BO$788:BO818),_xlfn.CONCAT(", ",BQ818),
IF($BO$908=SUM($BO$788:BO818),_xlfn.CONCAT(" y ",BQ818)))))</f>
        <v/>
      </c>
      <c r="BQ818" s="120" t="s">
        <v>5185</v>
      </c>
      <c r="BR818" s="290">
        <f t="shared" si="542"/>
        <v>0</v>
      </c>
      <c r="BS818" s="293">
        <f t="shared" si="550"/>
        <v>0</v>
      </c>
      <c r="BT818" s="283" t="str">
        <f>IF(BS818=0,"",
IF(SUM($BS$788:BS818)=1,BU818,
IF($BS$908&gt;SUM($BS$788:BS818),_xlfn.CONCAT(", ",BU818),
IF($BS$908=SUM($BS$788:BS818),_xlfn.CONCAT(" y ",BU818)))))</f>
        <v/>
      </c>
      <c r="BU818" s="120" t="s">
        <v>5185</v>
      </c>
    </row>
    <row r="819" spans="1:73" ht="15" customHeight="1">
      <c r="A819" s="445"/>
      <c r="B819" s="446"/>
      <c r="C819" s="35" t="s">
        <v>5063</v>
      </c>
      <c r="D819" s="800" t="str">
        <f>IF(CNGE_2026_M1_Secc1_Sub1!$D72="","",CNGE_2026_M1_Secc1_Sub1!$D72)</f>
        <v/>
      </c>
      <c r="E819" s="723"/>
      <c r="F819" s="723"/>
      <c r="G819" s="723"/>
      <c r="H819" s="723"/>
      <c r="I819" s="723"/>
      <c r="J819" s="723"/>
      <c r="K819" s="723"/>
      <c r="L819" s="723"/>
      <c r="M819" s="723"/>
      <c r="N819" s="723"/>
      <c r="O819" s="724"/>
      <c r="P819" s="637" t="str">
        <f t="shared" si="543"/>
        <v/>
      </c>
      <c r="Q819" s="637" t="str">
        <f t="shared" si="544"/>
        <v/>
      </c>
      <c r="R819" s="637" t="str">
        <f t="shared" si="545"/>
        <v/>
      </c>
      <c r="S819" s="638"/>
      <c r="T819" s="638"/>
      <c r="U819" s="638"/>
      <c r="V819" s="638"/>
      <c r="W819" s="638"/>
      <c r="X819" s="638"/>
      <c r="Y819" s="638"/>
      <c r="Z819" s="638"/>
      <c r="AA819" s="638"/>
      <c r="AB819" s="638"/>
      <c r="AC819" s="638"/>
      <c r="AD819" s="638"/>
      <c r="AI819" t="str">
        <f t="shared" si="546"/>
        <v/>
      </c>
      <c r="AJ819">
        <f t="shared" si="513"/>
        <v>0</v>
      </c>
      <c r="AK819">
        <f t="shared" si="514"/>
        <v>0</v>
      </c>
      <c r="AL819">
        <f t="shared" si="515"/>
        <v>0</v>
      </c>
      <c r="AM819">
        <f t="shared" si="516"/>
        <v>0</v>
      </c>
      <c r="AN819">
        <f t="shared" si="517"/>
        <v>0</v>
      </c>
      <c r="AO819">
        <f t="shared" si="518"/>
        <v>0</v>
      </c>
      <c r="AP819">
        <f t="shared" si="519"/>
        <v>0</v>
      </c>
      <c r="AQ819">
        <f t="shared" si="520"/>
        <v>0</v>
      </c>
      <c r="AR819">
        <f t="shared" si="521"/>
        <v>0</v>
      </c>
      <c r="AS819">
        <f t="shared" si="522"/>
        <v>0</v>
      </c>
      <c r="AT819">
        <f t="shared" si="523"/>
        <v>0</v>
      </c>
      <c r="AU819">
        <f t="shared" si="524"/>
        <v>0</v>
      </c>
      <c r="AV819">
        <f t="shared" si="525"/>
        <v>0</v>
      </c>
      <c r="AW819">
        <f t="shared" si="526"/>
        <v>0</v>
      </c>
      <c r="AX819">
        <f t="shared" si="527"/>
        <v>0</v>
      </c>
      <c r="AY819">
        <f t="shared" si="528"/>
        <v>0</v>
      </c>
      <c r="AZ819">
        <f t="shared" si="529"/>
        <v>0</v>
      </c>
      <c r="BA819">
        <f t="shared" si="530"/>
        <v>0</v>
      </c>
      <c r="BB819">
        <f t="shared" si="531"/>
        <v>0</v>
      </c>
      <c r="BC819" s="356" t="str">
        <f t="shared" si="532"/>
        <v/>
      </c>
      <c r="BD819" s="357">
        <f t="shared" si="533"/>
        <v>0</v>
      </c>
      <c r="BE819" s="358">
        <f t="shared" si="534"/>
        <v>0</v>
      </c>
      <c r="BF819" s="359">
        <f t="shared" si="547"/>
        <v>0</v>
      </c>
      <c r="BG819" s="356" t="str">
        <f t="shared" si="535"/>
        <v/>
      </c>
      <c r="BH819" s="357">
        <f t="shared" si="536"/>
        <v>0</v>
      </c>
      <c r="BI819" s="358">
        <f t="shared" si="537"/>
        <v>0</v>
      </c>
      <c r="BJ819" s="359">
        <f t="shared" si="548"/>
        <v>0</v>
      </c>
      <c r="BK819" s="356" t="str">
        <f t="shared" si="538"/>
        <v/>
      </c>
      <c r="BL819" s="357">
        <f t="shared" si="539"/>
        <v>0</v>
      </c>
      <c r="BM819" s="358">
        <f t="shared" si="540"/>
        <v>0</v>
      </c>
      <c r="BN819" s="359">
        <f t="shared" si="549"/>
        <v>0</v>
      </c>
      <c r="BO819" s="293">
        <f t="shared" si="541"/>
        <v>0</v>
      </c>
      <c r="BP819" s="352" t="str">
        <f>IF(BO819=0,"",
IF(SUM($BO$788:BO819)=1,BQ819,
IF($BO$908&gt;SUM($BO$788:BO819),_xlfn.CONCAT(", ",BQ819),
IF($BO$908=SUM($BO$788:BO819),_xlfn.CONCAT(" y ",BQ819)))))</f>
        <v/>
      </c>
      <c r="BQ819" s="120" t="s">
        <v>5186</v>
      </c>
      <c r="BR819" s="290">
        <f t="shared" si="542"/>
        <v>0</v>
      </c>
      <c r="BS819" s="293">
        <f t="shared" si="550"/>
        <v>0</v>
      </c>
      <c r="BT819" s="283" t="str">
        <f>IF(BS819=0,"",
IF(SUM($BS$788:BS819)=1,BU819,
IF($BS$908&gt;SUM($BS$788:BS819),_xlfn.CONCAT(", ",BU819),
IF($BS$908=SUM($BS$788:BS819),_xlfn.CONCAT(" y ",BU819)))))</f>
        <v/>
      </c>
      <c r="BU819" s="120" t="s">
        <v>5186</v>
      </c>
    </row>
    <row r="820" spans="1:73" ht="15" customHeight="1">
      <c r="A820" s="445"/>
      <c r="B820" s="446"/>
      <c r="C820" s="35" t="s">
        <v>5064</v>
      </c>
      <c r="D820" s="800" t="str">
        <f>IF(CNGE_2026_M1_Secc1_Sub1!$D73="","",CNGE_2026_M1_Secc1_Sub1!$D73)</f>
        <v/>
      </c>
      <c r="E820" s="723"/>
      <c r="F820" s="723"/>
      <c r="G820" s="723"/>
      <c r="H820" s="723"/>
      <c r="I820" s="723"/>
      <c r="J820" s="723"/>
      <c r="K820" s="723"/>
      <c r="L820" s="723"/>
      <c r="M820" s="723"/>
      <c r="N820" s="723"/>
      <c r="O820" s="724"/>
      <c r="P820" s="637" t="str">
        <f t="shared" ref="P820:P851" si="551">IF(M408="","",M408)</f>
        <v/>
      </c>
      <c r="Q820" s="637" t="str">
        <f t="shared" ref="Q820:Q851" si="552">IF(S408="","",S408)</f>
        <v/>
      </c>
      <c r="R820" s="637" t="str">
        <f t="shared" ref="R820:R851" si="553">IF(Y408="","",Y408)</f>
        <v/>
      </c>
      <c r="S820" s="638"/>
      <c r="T820" s="638"/>
      <c r="U820" s="638"/>
      <c r="V820" s="638"/>
      <c r="W820" s="638"/>
      <c r="X820" s="638"/>
      <c r="Y820" s="638"/>
      <c r="Z820" s="638"/>
      <c r="AA820" s="638"/>
      <c r="AB820" s="638"/>
      <c r="AC820" s="638"/>
      <c r="AD820" s="638"/>
      <c r="AI820" t="str">
        <f t="shared" ref="AI820:AI851" si="554">P820</f>
        <v/>
      </c>
      <c r="AJ820">
        <f t="shared" ref="AJ820:AJ851" si="555">COUNTIF(Q820:R820,"NS")</f>
        <v>0</v>
      </c>
      <c r="AK820">
        <f t="shared" ref="AK820:AK851" si="556">SUM(Q820:R820)</f>
        <v>0</v>
      </c>
      <c r="AL820">
        <f t="shared" ref="AL820:AL851" si="557">IF(COUNTIF(P820:R820,"NA")=3,0,IF(OR(AND(AI820=0,AJ820&gt;0),AND(AI820="NS",AK820&gt;0), AND(AI820="NS", AJ820=0,AK820=0)), 1, IF(OR(AND(AI820&gt;0,AJ820&gt;1,AI820&gt;AK820), AND(AI820="NS",AJ820=2), AND(AI820="NS",AK820=0,AJ820&gt;0),AI820=AK820), 0,IF(AI820="",0,1))))</f>
        <v>0</v>
      </c>
      <c r="AM820">
        <f t="shared" ref="AM820:AM851" si="558">S820</f>
        <v>0</v>
      </c>
      <c r="AN820">
        <f t="shared" ref="AN820:AN851" si="559">COUNTIF(T820:U820,"NS")</f>
        <v>0</v>
      </c>
      <c r="AO820">
        <f t="shared" ref="AO820:AO851" si="560">SUM(T820:U820)</f>
        <v>0</v>
      </c>
      <c r="AP820">
        <f t="shared" ref="AP820:AP851" si="561">IF(COUNTIF(S820:U820,"NA")=3,0,IF(OR(AND(AM820=0,AN820&gt;0),AND(AM820="NS",AO820&gt;0), AND(AM820="NS", AN820=0,AO820=0)), 1, IF(OR(AND(AM820&gt;0,AN820&gt;1,AM820&gt;AO820), AND(AM820="NS",AN820=2), AND(AM820="NS",AO820=0,AN820&gt;0),AM820=AO820), 0, 1)))</f>
        <v>0</v>
      </c>
      <c r="AQ820">
        <f t="shared" ref="AQ820:AQ851" si="562">V820</f>
        <v>0</v>
      </c>
      <c r="AR820">
        <f t="shared" ref="AR820:AR851" si="563">COUNTIF(W820:X820,"NS")</f>
        <v>0</v>
      </c>
      <c r="AS820">
        <f t="shared" ref="AS820:AS851" si="564">SUM(W820:X820)</f>
        <v>0</v>
      </c>
      <c r="AT820">
        <f t="shared" ref="AT820:AT851" si="565">IF(COUNTIF(V820:X820,"NA")=3,0,IF(OR(AND(AQ820=0,AR820&gt;0),AND(AQ820="NS",AS820&gt;0), AND(AQ820="NS", AR820=0,AS820=0)), 1, IF(OR(AND(AQ820&gt;0,AR820&gt;1,AQ820&gt;AS820), AND(AQ820="NS",AR820=2), AND(AQ820="NS",AS820=0,AR820&gt;0),AQ820=AS820), 0, 1)))</f>
        <v>0</v>
      </c>
      <c r="AU820">
        <f t="shared" ref="AU820:AU851" si="566">Y820</f>
        <v>0</v>
      </c>
      <c r="AV820">
        <f t="shared" ref="AV820:AV851" si="567">COUNTIF(Z820:AA820,"NS")</f>
        <v>0</v>
      </c>
      <c r="AW820">
        <f t="shared" ref="AW820:AW851" si="568">SUM(Z820:AA820)</f>
        <v>0</v>
      </c>
      <c r="AX820">
        <f t="shared" ref="AX820:AX851" si="569">IF(COUNTIF(Y820:AA820,"NA")=3,0,IF(OR(AND(AU820=0,AV820&gt;0),AND(AU820="NS",AW820&gt;0), AND(AU820="NS", AV820=0,AW820=0)), 1, IF(OR(AND(AU820&gt;0,AV820&gt;1,AU820&gt;AW820), AND(AU820="NS",AV820=2), AND(AU820="NS",AW820=0,AV820&gt;0),AU820=AW820), 0, 1)))</f>
        <v>0</v>
      </c>
      <c r="AY820">
        <f t="shared" ref="AY820:AY851" si="570">AB820</f>
        <v>0</v>
      </c>
      <c r="AZ820">
        <f t="shared" ref="AZ820:AZ851" si="571">COUNTIF(AC820:AD820,"NS")</f>
        <v>0</v>
      </c>
      <c r="BA820">
        <f t="shared" ref="BA820:BA851" si="572">SUM(AC820:AD820)</f>
        <v>0</v>
      </c>
      <c r="BB820">
        <f t="shared" ref="BB820:BB851" si="573">IF(COUNTIF(AB820:AD820,"NA")=3,0,IF(OR(AND(AY820=0,AZ820&gt;0),AND(AY820="NS",BA820&gt;0), AND(AY820="NS", AZ820=0,BA820=0)), 1, IF(OR(AND(AY820&gt;0,AZ820&gt;1,AY820&gt;BA820), AND(AY820="NS",AZ820=2), AND(AY820="NS",BA820=0,AZ820&gt;0),AY820=BA820), 0, 1)))</f>
        <v>0</v>
      </c>
      <c r="BC820" s="356" t="str">
        <f t="shared" ref="BC820:BC851" si="574">P820</f>
        <v/>
      </c>
      <c r="BD820" s="357">
        <f t="shared" ref="BD820:BD851" si="575">COUNTIF(S820,"NS")+COUNTIF(V820,"NS") + COUNTIF(Y820,"NS")+ COUNTIF(AB820,"NS")+ COUNTIF(M946,"NS")+ COUNTIF(P946,"NS")+ COUNTIF(S946,"NS")+ COUNTIF(V946,"NS")+ COUNTIF(Y946,"NS")+ COUNTIF(AB946,"NS")</f>
        <v>0</v>
      </c>
      <c r="BE820" s="358">
        <f t="shared" ref="BE820:BE851" si="576">SUM(S820,V820,Y820,AB820,M946,P946,S946,V946,Y946,AB946)</f>
        <v>0</v>
      </c>
      <c r="BF820" s="359">
        <f t="shared" si="547"/>
        <v>0</v>
      </c>
      <c r="BG820" s="356" t="str">
        <f t="shared" ref="BG820:BG851" si="577">Q820</f>
        <v/>
      </c>
      <c r="BH820" s="357">
        <f t="shared" ref="BH820:BH851" si="578">COUNTIF(T820,"NS")+COUNTIF(W820,"NS") + COUNTIF(Z820,"NS")+ COUNTIF(AC820,"NS")+ COUNTIF(N946,"NS")+ COUNTIF(Q946,"NS")+ COUNTIF(T946,"NS")+ COUNTIF(W946,"NS")+ COUNTIF(Z946,"NS")+ COUNTIF(AC946,"NS")</f>
        <v>0</v>
      </c>
      <c r="BI820" s="358">
        <f t="shared" ref="BI820:BI851" si="579">SUM(T820,W820,Z820,AC820,N946,Q946,T946,W946,Z946,AC946)</f>
        <v>0</v>
      </c>
      <c r="BJ820" s="359">
        <f t="shared" si="548"/>
        <v>0</v>
      </c>
      <c r="BK820" s="356" t="str">
        <f t="shared" ref="BK820:BK851" si="580">R820</f>
        <v/>
      </c>
      <c r="BL820" s="357">
        <f t="shared" ref="BL820:BL851" si="581">COUNTIF(U820,"NS")+COUNTIF(X820,"NS") + COUNTIF(AA820,"NS")+ COUNTIF(AD820,"NS")+ COUNTIF(O946,"NS")+ COUNTIF(R946,"NS")+ COUNTIF(U946,"NS")+ COUNTIF(X946,"NS")+ COUNTIF(AA946,"NS")+ COUNTIF(AD946,"NS")</f>
        <v>0</v>
      </c>
      <c r="BM820" s="358">
        <f t="shared" ref="BM820:BM851" si="582">SUM(U820,X820,AA820,AD820,O946,R946,U946,X946,AA946,AD946)</f>
        <v>0</v>
      </c>
      <c r="BN820" s="359">
        <f t="shared" si="549"/>
        <v>0</v>
      </c>
      <c r="BO820" s="293">
        <f t="shared" ref="BO820:BO851" si="583">IF(SUM(AL820,AP820,AT820,AX820,BB820,BF820,BJ820,BN820,AL946,AP946,AT946,AX946,BB946,BF946)=0,0,1)</f>
        <v>0</v>
      </c>
      <c r="BP820" s="352" t="str">
        <f>IF(BO820=0,"",
IF(SUM($BO$788:BO820)=1,BQ820,
IF($BO$908&gt;SUM($BO$788:BO820),_xlfn.CONCAT(", ",BQ820),
IF($BO$908=SUM($BO$788:BO820),_xlfn.CONCAT(" y ",BQ820)))))</f>
        <v/>
      </c>
      <c r="BQ820" s="120" t="s">
        <v>5187</v>
      </c>
      <c r="BR820" s="290">
        <f t="shared" ref="BR820:BR851" si="584">IF(AND(COUNTBLANK(D820)=1,COUNTA(S820:AD820,M946:AD946)=0),0,IF(AND(COUNTBLANK(D820)=0,COUNTA(S820:AD820,M946:AD946)=30),0,1))</f>
        <v>0</v>
      </c>
      <c r="BS820" s="293">
        <f t="shared" si="550"/>
        <v>0</v>
      </c>
      <c r="BT820" s="283" t="str">
        <f>IF(BS820=0,"",
IF(SUM($BS$788:BS820)=1,BU820,
IF($BS$908&gt;SUM($BS$788:BS820),_xlfn.CONCAT(", ",BU820),
IF($BS$908=SUM($BS$788:BS820),_xlfn.CONCAT(" y ",BU820)))))</f>
        <v/>
      </c>
      <c r="BU820" s="120" t="s">
        <v>5187</v>
      </c>
    </row>
    <row r="821" spans="1:73" ht="15" customHeight="1">
      <c r="A821" s="445"/>
      <c r="B821" s="446"/>
      <c r="C821" s="35" t="s">
        <v>5065</v>
      </c>
      <c r="D821" s="800" t="str">
        <f>IF(CNGE_2026_M1_Secc1_Sub1!$D74="","",CNGE_2026_M1_Secc1_Sub1!$D74)</f>
        <v/>
      </c>
      <c r="E821" s="723"/>
      <c r="F821" s="723"/>
      <c r="G821" s="723"/>
      <c r="H821" s="723"/>
      <c r="I821" s="723"/>
      <c r="J821" s="723"/>
      <c r="K821" s="723"/>
      <c r="L821" s="723"/>
      <c r="M821" s="723"/>
      <c r="N821" s="723"/>
      <c r="O821" s="724"/>
      <c r="P821" s="637" t="str">
        <f t="shared" si="551"/>
        <v/>
      </c>
      <c r="Q821" s="637" t="str">
        <f t="shared" si="552"/>
        <v/>
      </c>
      <c r="R821" s="637" t="str">
        <f t="shared" si="553"/>
        <v/>
      </c>
      <c r="S821" s="638"/>
      <c r="T821" s="638"/>
      <c r="U821" s="638"/>
      <c r="V821" s="638"/>
      <c r="W821" s="638"/>
      <c r="X821" s="638"/>
      <c r="Y821" s="638"/>
      <c r="Z821" s="638"/>
      <c r="AA821" s="638"/>
      <c r="AB821" s="638"/>
      <c r="AC821" s="638"/>
      <c r="AD821" s="638"/>
      <c r="AI821" t="str">
        <f t="shared" si="554"/>
        <v/>
      </c>
      <c r="AJ821">
        <f t="shared" si="555"/>
        <v>0</v>
      </c>
      <c r="AK821">
        <f t="shared" si="556"/>
        <v>0</v>
      </c>
      <c r="AL821">
        <f t="shared" si="557"/>
        <v>0</v>
      </c>
      <c r="AM821">
        <f t="shared" si="558"/>
        <v>0</v>
      </c>
      <c r="AN821">
        <f t="shared" si="559"/>
        <v>0</v>
      </c>
      <c r="AO821">
        <f t="shared" si="560"/>
        <v>0</v>
      </c>
      <c r="AP821">
        <f t="shared" si="561"/>
        <v>0</v>
      </c>
      <c r="AQ821">
        <f t="shared" si="562"/>
        <v>0</v>
      </c>
      <c r="AR821">
        <f t="shared" si="563"/>
        <v>0</v>
      </c>
      <c r="AS821">
        <f t="shared" si="564"/>
        <v>0</v>
      </c>
      <c r="AT821">
        <f t="shared" si="565"/>
        <v>0</v>
      </c>
      <c r="AU821">
        <f t="shared" si="566"/>
        <v>0</v>
      </c>
      <c r="AV821">
        <f t="shared" si="567"/>
        <v>0</v>
      </c>
      <c r="AW821">
        <f t="shared" si="568"/>
        <v>0</v>
      </c>
      <c r="AX821">
        <f t="shared" si="569"/>
        <v>0</v>
      </c>
      <c r="AY821">
        <f t="shared" si="570"/>
        <v>0</v>
      </c>
      <c r="AZ821">
        <f t="shared" si="571"/>
        <v>0</v>
      </c>
      <c r="BA821">
        <f t="shared" si="572"/>
        <v>0</v>
      </c>
      <c r="BB821">
        <f t="shared" si="573"/>
        <v>0</v>
      </c>
      <c r="BC821" s="356" t="str">
        <f t="shared" si="574"/>
        <v/>
      </c>
      <c r="BD821" s="357">
        <f t="shared" si="575"/>
        <v>0</v>
      </c>
      <c r="BE821" s="358">
        <f t="shared" si="576"/>
        <v>0</v>
      </c>
      <c r="BF821" s="359">
        <f t="shared" si="547"/>
        <v>0</v>
      </c>
      <c r="BG821" s="356" t="str">
        <f t="shared" si="577"/>
        <v/>
      </c>
      <c r="BH821" s="357">
        <f t="shared" si="578"/>
        <v>0</v>
      </c>
      <c r="BI821" s="358">
        <f t="shared" si="579"/>
        <v>0</v>
      </c>
      <c r="BJ821" s="359">
        <f t="shared" si="548"/>
        <v>0</v>
      </c>
      <c r="BK821" s="356" t="str">
        <f t="shared" si="580"/>
        <v/>
      </c>
      <c r="BL821" s="357">
        <f t="shared" si="581"/>
        <v>0</v>
      </c>
      <c r="BM821" s="358">
        <f t="shared" si="582"/>
        <v>0</v>
      </c>
      <c r="BN821" s="359">
        <f t="shared" si="549"/>
        <v>0</v>
      </c>
      <c r="BO821" s="293">
        <f t="shared" si="583"/>
        <v>0</v>
      </c>
      <c r="BP821" s="352" t="str">
        <f>IF(BO821=0,"",
IF(SUM($BO$788:BO821)=1,BQ821,
IF($BO$908&gt;SUM($BO$788:BO821),_xlfn.CONCAT(", ",BQ821),
IF($BO$908=SUM($BO$788:BO821),_xlfn.CONCAT(" y ",BQ821)))))</f>
        <v/>
      </c>
      <c r="BQ821" s="120" t="s">
        <v>5188</v>
      </c>
      <c r="BR821" s="290">
        <f t="shared" si="584"/>
        <v>0</v>
      </c>
      <c r="BS821" s="293">
        <f t="shared" si="550"/>
        <v>0</v>
      </c>
      <c r="BT821" s="283" t="str">
        <f>IF(BS821=0,"",
IF(SUM($BS$788:BS821)=1,BU821,
IF($BS$908&gt;SUM($BS$788:BS821),_xlfn.CONCAT(", ",BU821),
IF($BS$908=SUM($BS$788:BS821),_xlfn.CONCAT(" y ",BU821)))))</f>
        <v/>
      </c>
      <c r="BU821" s="120" t="s">
        <v>5188</v>
      </c>
    </row>
    <row r="822" spans="1:73" ht="15" customHeight="1">
      <c r="A822" s="445"/>
      <c r="B822" s="446"/>
      <c r="C822" s="35" t="s">
        <v>5066</v>
      </c>
      <c r="D822" s="800" t="str">
        <f>IF(CNGE_2026_M1_Secc1_Sub1!$D75="","",CNGE_2026_M1_Secc1_Sub1!$D75)</f>
        <v/>
      </c>
      <c r="E822" s="723"/>
      <c r="F822" s="723"/>
      <c r="G822" s="723"/>
      <c r="H822" s="723"/>
      <c r="I822" s="723"/>
      <c r="J822" s="723"/>
      <c r="K822" s="723"/>
      <c r="L822" s="723"/>
      <c r="M822" s="723"/>
      <c r="N822" s="723"/>
      <c r="O822" s="724"/>
      <c r="P822" s="637" t="str">
        <f t="shared" si="551"/>
        <v/>
      </c>
      <c r="Q822" s="637" t="str">
        <f t="shared" si="552"/>
        <v/>
      </c>
      <c r="R822" s="637" t="str">
        <f t="shared" si="553"/>
        <v/>
      </c>
      <c r="S822" s="638"/>
      <c r="T822" s="638"/>
      <c r="U822" s="638"/>
      <c r="V822" s="638"/>
      <c r="W822" s="638"/>
      <c r="X822" s="638"/>
      <c r="Y822" s="638"/>
      <c r="Z822" s="638"/>
      <c r="AA822" s="638"/>
      <c r="AB822" s="638"/>
      <c r="AC822" s="638"/>
      <c r="AD822" s="638"/>
      <c r="AI822" t="str">
        <f t="shared" si="554"/>
        <v/>
      </c>
      <c r="AJ822">
        <f t="shared" si="555"/>
        <v>0</v>
      </c>
      <c r="AK822">
        <f t="shared" si="556"/>
        <v>0</v>
      </c>
      <c r="AL822">
        <f t="shared" si="557"/>
        <v>0</v>
      </c>
      <c r="AM822">
        <f t="shared" si="558"/>
        <v>0</v>
      </c>
      <c r="AN822">
        <f t="shared" si="559"/>
        <v>0</v>
      </c>
      <c r="AO822">
        <f t="shared" si="560"/>
        <v>0</v>
      </c>
      <c r="AP822">
        <f t="shared" si="561"/>
        <v>0</v>
      </c>
      <c r="AQ822">
        <f t="shared" si="562"/>
        <v>0</v>
      </c>
      <c r="AR822">
        <f t="shared" si="563"/>
        <v>0</v>
      </c>
      <c r="AS822">
        <f t="shared" si="564"/>
        <v>0</v>
      </c>
      <c r="AT822">
        <f t="shared" si="565"/>
        <v>0</v>
      </c>
      <c r="AU822">
        <f t="shared" si="566"/>
        <v>0</v>
      </c>
      <c r="AV822">
        <f t="shared" si="567"/>
        <v>0</v>
      </c>
      <c r="AW822">
        <f t="shared" si="568"/>
        <v>0</v>
      </c>
      <c r="AX822">
        <f t="shared" si="569"/>
        <v>0</v>
      </c>
      <c r="AY822">
        <f t="shared" si="570"/>
        <v>0</v>
      </c>
      <c r="AZ822">
        <f t="shared" si="571"/>
        <v>0</v>
      </c>
      <c r="BA822">
        <f t="shared" si="572"/>
        <v>0</v>
      </c>
      <c r="BB822">
        <f t="shared" si="573"/>
        <v>0</v>
      </c>
      <c r="BC822" s="356" t="str">
        <f t="shared" si="574"/>
        <v/>
      </c>
      <c r="BD822" s="357">
        <f t="shared" si="575"/>
        <v>0</v>
      </c>
      <c r="BE822" s="358">
        <f t="shared" si="576"/>
        <v>0</v>
      </c>
      <c r="BF822" s="359">
        <f t="shared" si="547"/>
        <v>0</v>
      </c>
      <c r="BG822" s="356" t="str">
        <f t="shared" si="577"/>
        <v/>
      </c>
      <c r="BH822" s="357">
        <f t="shared" si="578"/>
        <v>0</v>
      </c>
      <c r="BI822" s="358">
        <f t="shared" si="579"/>
        <v>0</v>
      </c>
      <c r="BJ822" s="359">
        <f t="shared" si="548"/>
        <v>0</v>
      </c>
      <c r="BK822" s="356" t="str">
        <f t="shared" si="580"/>
        <v/>
      </c>
      <c r="BL822" s="357">
        <f t="shared" si="581"/>
        <v>0</v>
      </c>
      <c r="BM822" s="358">
        <f t="shared" si="582"/>
        <v>0</v>
      </c>
      <c r="BN822" s="359">
        <f t="shared" si="549"/>
        <v>0</v>
      </c>
      <c r="BO822" s="293">
        <f t="shared" si="583"/>
        <v>0</v>
      </c>
      <c r="BP822" s="352" t="str">
        <f>IF(BO822=0,"",
IF(SUM($BO$788:BO822)=1,BQ822,
IF($BO$908&gt;SUM($BO$788:BO822),_xlfn.CONCAT(", ",BQ822),
IF($BO$908=SUM($BO$788:BO822),_xlfn.CONCAT(" y ",BQ822)))))</f>
        <v/>
      </c>
      <c r="BQ822" s="120" t="s">
        <v>5189</v>
      </c>
      <c r="BR822" s="290">
        <f t="shared" si="584"/>
        <v>0</v>
      </c>
      <c r="BS822" s="293">
        <f t="shared" si="550"/>
        <v>0</v>
      </c>
      <c r="BT822" s="283" t="str">
        <f>IF(BS822=0,"",
IF(SUM($BS$788:BS822)=1,BU822,
IF($BS$908&gt;SUM($BS$788:BS822),_xlfn.CONCAT(", ",BU822),
IF($BS$908=SUM($BS$788:BS822),_xlfn.CONCAT(" y ",BU822)))))</f>
        <v/>
      </c>
      <c r="BU822" s="120" t="s">
        <v>5189</v>
      </c>
    </row>
    <row r="823" spans="1:73" ht="15" customHeight="1">
      <c r="A823" s="445"/>
      <c r="B823" s="446"/>
      <c r="C823" s="35" t="s">
        <v>5190</v>
      </c>
      <c r="D823" s="800" t="str">
        <f>IF(CNGE_2026_M1_Secc1_Sub1!$D76="","",CNGE_2026_M1_Secc1_Sub1!$D76)</f>
        <v/>
      </c>
      <c r="E823" s="723"/>
      <c r="F823" s="723"/>
      <c r="G823" s="723"/>
      <c r="H823" s="723"/>
      <c r="I823" s="723"/>
      <c r="J823" s="723"/>
      <c r="K823" s="723"/>
      <c r="L823" s="723"/>
      <c r="M823" s="723"/>
      <c r="N823" s="723"/>
      <c r="O823" s="724"/>
      <c r="P823" s="637" t="str">
        <f t="shared" si="551"/>
        <v/>
      </c>
      <c r="Q823" s="637" t="str">
        <f t="shared" si="552"/>
        <v/>
      </c>
      <c r="R823" s="637" t="str">
        <f t="shared" si="553"/>
        <v/>
      </c>
      <c r="S823" s="638"/>
      <c r="T823" s="638"/>
      <c r="U823" s="638"/>
      <c r="V823" s="638"/>
      <c r="W823" s="638"/>
      <c r="X823" s="638"/>
      <c r="Y823" s="638"/>
      <c r="Z823" s="638"/>
      <c r="AA823" s="638"/>
      <c r="AB823" s="638"/>
      <c r="AC823" s="638"/>
      <c r="AD823" s="638"/>
      <c r="AI823" t="str">
        <f t="shared" si="554"/>
        <v/>
      </c>
      <c r="AJ823">
        <f t="shared" si="555"/>
        <v>0</v>
      </c>
      <c r="AK823">
        <f t="shared" si="556"/>
        <v>0</v>
      </c>
      <c r="AL823">
        <f t="shared" si="557"/>
        <v>0</v>
      </c>
      <c r="AM823">
        <f t="shared" si="558"/>
        <v>0</v>
      </c>
      <c r="AN823">
        <f t="shared" si="559"/>
        <v>0</v>
      </c>
      <c r="AO823">
        <f t="shared" si="560"/>
        <v>0</v>
      </c>
      <c r="AP823">
        <f t="shared" si="561"/>
        <v>0</v>
      </c>
      <c r="AQ823">
        <f t="shared" si="562"/>
        <v>0</v>
      </c>
      <c r="AR823">
        <f t="shared" si="563"/>
        <v>0</v>
      </c>
      <c r="AS823">
        <f t="shared" si="564"/>
        <v>0</v>
      </c>
      <c r="AT823">
        <f t="shared" si="565"/>
        <v>0</v>
      </c>
      <c r="AU823">
        <f t="shared" si="566"/>
        <v>0</v>
      </c>
      <c r="AV823">
        <f t="shared" si="567"/>
        <v>0</v>
      </c>
      <c r="AW823">
        <f t="shared" si="568"/>
        <v>0</v>
      </c>
      <c r="AX823">
        <f t="shared" si="569"/>
        <v>0</v>
      </c>
      <c r="AY823">
        <f t="shared" si="570"/>
        <v>0</v>
      </c>
      <c r="AZ823">
        <f t="shared" si="571"/>
        <v>0</v>
      </c>
      <c r="BA823">
        <f t="shared" si="572"/>
        <v>0</v>
      </c>
      <c r="BB823">
        <f t="shared" si="573"/>
        <v>0</v>
      </c>
      <c r="BC823" s="356" t="str">
        <f t="shared" si="574"/>
        <v/>
      </c>
      <c r="BD823" s="357">
        <f t="shared" si="575"/>
        <v>0</v>
      </c>
      <c r="BE823" s="358">
        <f t="shared" si="576"/>
        <v>0</v>
      </c>
      <c r="BF823" s="359">
        <f t="shared" si="547"/>
        <v>0</v>
      </c>
      <c r="BG823" s="356" t="str">
        <f t="shared" si="577"/>
        <v/>
      </c>
      <c r="BH823" s="357">
        <f t="shared" si="578"/>
        <v>0</v>
      </c>
      <c r="BI823" s="358">
        <f t="shared" si="579"/>
        <v>0</v>
      </c>
      <c r="BJ823" s="359">
        <f t="shared" si="548"/>
        <v>0</v>
      </c>
      <c r="BK823" s="356" t="str">
        <f t="shared" si="580"/>
        <v/>
      </c>
      <c r="BL823" s="357">
        <f t="shared" si="581"/>
        <v>0</v>
      </c>
      <c r="BM823" s="358">
        <f t="shared" si="582"/>
        <v>0</v>
      </c>
      <c r="BN823" s="359">
        <f t="shared" si="549"/>
        <v>0</v>
      </c>
      <c r="BO823" s="293">
        <f t="shared" si="583"/>
        <v>0</v>
      </c>
      <c r="BP823" s="352" t="str">
        <f>IF(BO823=0,"",
IF(SUM($BO$788:BO823)=1,BQ823,
IF($BO$908&gt;SUM($BO$788:BO823),_xlfn.CONCAT(", ",BQ823),
IF($BO$908=SUM($BO$788:BO823),_xlfn.CONCAT(" y ",BQ823)))))</f>
        <v/>
      </c>
      <c r="BQ823" s="120" t="s">
        <v>5191</v>
      </c>
      <c r="BR823" s="290">
        <f t="shared" si="584"/>
        <v>0</v>
      </c>
      <c r="BS823" s="293">
        <f t="shared" si="550"/>
        <v>0</v>
      </c>
      <c r="BT823" s="283" t="str">
        <f>IF(BS823=0,"",
IF(SUM($BS$788:BS823)=1,BU823,
IF($BS$908&gt;SUM($BS$788:BS823),_xlfn.CONCAT(", ",BU823),
IF($BS$908=SUM($BS$788:BS823),_xlfn.CONCAT(" y ",BU823)))))</f>
        <v/>
      </c>
      <c r="BU823" s="120" t="s">
        <v>5191</v>
      </c>
    </row>
    <row r="824" spans="1:73" ht="15" customHeight="1">
      <c r="A824" s="445"/>
      <c r="B824" s="446"/>
      <c r="C824" s="35" t="s">
        <v>5192</v>
      </c>
      <c r="D824" s="800" t="str">
        <f>IF(CNGE_2026_M1_Secc1_Sub1!$D77="","",CNGE_2026_M1_Secc1_Sub1!$D77)</f>
        <v/>
      </c>
      <c r="E824" s="723"/>
      <c r="F824" s="723"/>
      <c r="G824" s="723"/>
      <c r="H824" s="723"/>
      <c r="I824" s="723"/>
      <c r="J824" s="723"/>
      <c r="K824" s="723"/>
      <c r="L824" s="723"/>
      <c r="M824" s="723"/>
      <c r="N824" s="723"/>
      <c r="O824" s="724"/>
      <c r="P824" s="637" t="str">
        <f t="shared" si="551"/>
        <v/>
      </c>
      <c r="Q824" s="637" t="str">
        <f t="shared" si="552"/>
        <v/>
      </c>
      <c r="R824" s="637" t="str">
        <f t="shared" si="553"/>
        <v/>
      </c>
      <c r="S824" s="638"/>
      <c r="T824" s="638"/>
      <c r="U824" s="638"/>
      <c r="V824" s="638"/>
      <c r="W824" s="638"/>
      <c r="X824" s="638"/>
      <c r="Y824" s="638"/>
      <c r="Z824" s="638"/>
      <c r="AA824" s="638"/>
      <c r="AB824" s="638"/>
      <c r="AC824" s="638"/>
      <c r="AD824" s="638"/>
      <c r="AI824" t="str">
        <f t="shared" si="554"/>
        <v/>
      </c>
      <c r="AJ824">
        <f t="shared" si="555"/>
        <v>0</v>
      </c>
      <c r="AK824">
        <f t="shared" si="556"/>
        <v>0</v>
      </c>
      <c r="AL824">
        <f t="shared" si="557"/>
        <v>0</v>
      </c>
      <c r="AM824">
        <f t="shared" si="558"/>
        <v>0</v>
      </c>
      <c r="AN824">
        <f t="shared" si="559"/>
        <v>0</v>
      </c>
      <c r="AO824">
        <f t="shared" si="560"/>
        <v>0</v>
      </c>
      <c r="AP824">
        <f t="shared" si="561"/>
        <v>0</v>
      </c>
      <c r="AQ824">
        <f t="shared" si="562"/>
        <v>0</v>
      </c>
      <c r="AR824">
        <f t="shared" si="563"/>
        <v>0</v>
      </c>
      <c r="AS824">
        <f t="shared" si="564"/>
        <v>0</v>
      </c>
      <c r="AT824">
        <f t="shared" si="565"/>
        <v>0</v>
      </c>
      <c r="AU824">
        <f t="shared" si="566"/>
        <v>0</v>
      </c>
      <c r="AV824">
        <f t="shared" si="567"/>
        <v>0</v>
      </c>
      <c r="AW824">
        <f t="shared" si="568"/>
        <v>0</v>
      </c>
      <c r="AX824">
        <f t="shared" si="569"/>
        <v>0</v>
      </c>
      <c r="AY824">
        <f t="shared" si="570"/>
        <v>0</v>
      </c>
      <c r="AZ824">
        <f t="shared" si="571"/>
        <v>0</v>
      </c>
      <c r="BA824">
        <f t="shared" si="572"/>
        <v>0</v>
      </c>
      <c r="BB824">
        <f t="shared" si="573"/>
        <v>0</v>
      </c>
      <c r="BC824" s="356" t="str">
        <f t="shared" si="574"/>
        <v/>
      </c>
      <c r="BD824" s="357">
        <f t="shared" si="575"/>
        <v>0</v>
      </c>
      <c r="BE824" s="358">
        <f t="shared" si="576"/>
        <v>0</v>
      </c>
      <c r="BF824" s="359">
        <f t="shared" si="547"/>
        <v>0</v>
      </c>
      <c r="BG824" s="356" t="str">
        <f t="shared" si="577"/>
        <v/>
      </c>
      <c r="BH824" s="357">
        <f t="shared" si="578"/>
        <v>0</v>
      </c>
      <c r="BI824" s="358">
        <f t="shared" si="579"/>
        <v>0</v>
      </c>
      <c r="BJ824" s="359">
        <f t="shared" si="548"/>
        <v>0</v>
      </c>
      <c r="BK824" s="356" t="str">
        <f t="shared" si="580"/>
        <v/>
      </c>
      <c r="BL824" s="357">
        <f t="shared" si="581"/>
        <v>0</v>
      </c>
      <c r="BM824" s="358">
        <f t="shared" si="582"/>
        <v>0</v>
      </c>
      <c r="BN824" s="359">
        <f t="shared" si="549"/>
        <v>0</v>
      </c>
      <c r="BO824" s="293">
        <f t="shared" si="583"/>
        <v>0</v>
      </c>
      <c r="BP824" s="352" t="str">
        <f>IF(BO824=0,"",
IF(SUM($BO$788:BO824)=1,BQ824,
IF($BO$908&gt;SUM($BO$788:BO824),_xlfn.CONCAT(", ",BQ824),
IF($BO$908=SUM($BO$788:BO824),_xlfn.CONCAT(" y ",BQ824)))))</f>
        <v/>
      </c>
      <c r="BQ824" s="120" t="s">
        <v>5193</v>
      </c>
      <c r="BR824" s="290">
        <f t="shared" si="584"/>
        <v>0</v>
      </c>
      <c r="BS824" s="293">
        <f t="shared" si="550"/>
        <v>0</v>
      </c>
      <c r="BT824" s="283" t="str">
        <f>IF(BS824=0,"",
IF(SUM($BS$788:BS824)=1,BU824,
IF($BS$908&gt;SUM($BS$788:BS824),_xlfn.CONCAT(", ",BU824),
IF($BS$908=SUM($BS$788:BS824),_xlfn.CONCAT(" y ",BU824)))))</f>
        <v/>
      </c>
      <c r="BU824" s="120" t="s">
        <v>5193</v>
      </c>
    </row>
    <row r="825" spans="1:73" ht="15" customHeight="1">
      <c r="A825" s="445"/>
      <c r="B825" s="446"/>
      <c r="C825" s="35" t="s">
        <v>5194</v>
      </c>
      <c r="D825" s="800" t="str">
        <f>IF(CNGE_2026_M1_Secc1_Sub1!$D78="","",CNGE_2026_M1_Secc1_Sub1!$D78)</f>
        <v/>
      </c>
      <c r="E825" s="723"/>
      <c r="F825" s="723"/>
      <c r="G825" s="723"/>
      <c r="H825" s="723"/>
      <c r="I825" s="723"/>
      <c r="J825" s="723"/>
      <c r="K825" s="723"/>
      <c r="L825" s="723"/>
      <c r="M825" s="723"/>
      <c r="N825" s="723"/>
      <c r="O825" s="724"/>
      <c r="P825" s="637" t="str">
        <f t="shared" si="551"/>
        <v/>
      </c>
      <c r="Q825" s="637" t="str">
        <f t="shared" si="552"/>
        <v/>
      </c>
      <c r="R825" s="637" t="str">
        <f t="shared" si="553"/>
        <v/>
      </c>
      <c r="S825" s="638"/>
      <c r="T825" s="638"/>
      <c r="U825" s="638"/>
      <c r="V825" s="638"/>
      <c r="W825" s="638"/>
      <c r="X825" s="638"/>
      <c r="Y825" s="638"/>
      <c r="Z825" s="638"/>
      <c r="AA825" s="638"/>
      <c r="AB825" s="638"/>
      <c r="AC825" s="638"/>
      <c r="AD825" s="638"/>
      <c r="AI825" t="str">
        <f t="shared" si="554"/>
        <v/>
      </c>
      <c r="AJ825">
        <f t="shared" si="555"/>
        <v>0</v>
      </c>
      <c r="AK825">
        <f t="shared" si="556"/>
        <v>0</v>
      </c>
      <c r="AL825">
        <f t="shared" si="557"/>
        <v>0</v>
      </c>
      <c r="AM825">
        <f t="shared" si="558"/>
        <v>0</v>
      </c>
      <c r="AN825">
        <f t="shared" si="559"/>
        <v>0</v>
      </c>
      <c r="AO825">
        <f t="shared" si="560"/>
        <v>0</v>
      </c>
      <c r="AP825">
        <f t="shared" si="561"/>
        <v>0</v>
      </c>
      <c r="AQ825">
        <f t="shared" si="562"/>
        <v>0</v>
      </c>
      <c r="AR825">
        <f t="shared" si="563"/>
        <v>0</v>
      </c>
      <c r="AS825">
        <f t="shared" si="564"/>
        <v>0</v>
      </c>
      <c r="AT825">
        <f t="shared" si="565"/>
        <v>0</v>
      </c>
      <c r="AU825">
        <f t="shared" si="566"/>
        <v>0</v>
      </c>
      <c r="AV825">
        <f t="shared" si="567"/>
        <v>0</v>
      </c>
      <c r="AW825">
        <f t="shared" si="568"/>
        <v>0</v>
      </c>
      <c r="AX825">
        <f t="shared" si="569"/>
        <v>0</v>
      </c>
      <c r="AY825">
        <f t="shared" si="570"/>
        <v>0</v>
      </c>
      <c r="AZ825">
        <f t="shared" si="571"/>
        <v>0</v>
      </c>
      <c r="BA825">
        <f t="shared" si="572"/>
        <v>0</v>
      </c>
      <c r="BB825">
        <f t="shared" si="573"/>
        <v>0</v>
      </c>
      <c r="BC825" s="356" t="str">
        <f t="shared" si="574"/>
        <v/>
      </c>
      <c r="BD825" s="357">
        <f t="shared" si="575"/>
        <v>0</v>
      </c>
      <c r="BE825" s="358">
        <f t="shared" si="576"/>
        <v>0</v>
      </c>
      <c r="BF825" s="359">
        <f t="shared" si="547"/>
        <v>0</v>
      </c>
      <c r="BG825" s="356" t="str">
        <f t="shared" si="577"/>
        <v/>
      </c>
      <c r="BH825" s="357">
        <f t="shared" si="578"/>
        <v>0</v>
      </c>
      <c r="BI825" s="358">
        <f t="shared" si="579"/>
        <v>0</v>
      </c>
      <c r="BJ825" s="359">
        <f t="shared" si="548"/>
        <v>0</v>
      </c>
      <c r="BK825" s="356" t="str">
        <f t="shared" si="580"/>
        <v/>
      </c>
      <c r="BL825" s="357">
        <f t="shared" si="581"/>
        <v>0</v>
      </c>
      <c r="BM825" s="358">
        <f t="shared" si="582"/>
        <v>0</v>
      </c>
      <c r="BN825" s="359">
        <f t="shared" si="549"/>
        <v>0</v>
      </c>
      <c r="BO825" s="293">
        <f t="shared" si="583"/>
        <v>0</v>
      </c>
      <c r="BP825" s="352" t="str">
        <f>IF(BO825=0,"",
IF(SUM($BO$788:BO825)=1,BQ825,
IF($BO$908&gt;SUM($BO$788:BO825),_xlfn.CONCAT(", ",BQ825),
IF($BO$908=SUM($BO$788:BO825),_xlfn.CONCAT(" y ",BQ825)))))</f>
        <v/>
      </c>
      <c r="BQ825" s="120" t="s">
        <v>5195</v>
      </c>
      <c r="BR825" s="290">
        <f t="shared" si="584"/>
        <v>0</v>
      </c>
      <c r="BS825" s="293">
        <f t="shared" si="550"/>
        <v>0</v>
      </c>
      <c r="BT825" s="283" t="str">
        <f>IF(BS825=0,"",
IF(SUM($BS$788:BS825)=1,BU825,
IF($BS$908&gt;SUM($BS$788:BS825),_xlfn.CONCAT(", ",BU825),
IF($BS$908=SUM($BS$788:BS825),_xlfn.CONCAT(" y ",BU825)))))</f>
        <v/>
      </c>
      <c r="BU825" s="120" t="s">
        <v>5195</v>
      </c>
    </row>
    <row r="826" spans="1:73" ht="15" customHeight="1">
      <c r="A826" s="445"/>
      <c r="B826" s="446"/>
      <c r="C826" s="35" t="s">
        <v>5196</v>
      </c>
      <c r="D826" s="800" t="str">
        <f>IF(CNGE_2026_M1_Secc1_Sub1!$D79="","",CNGE_2026_M1_Secc1_Sub1!$D79)</f>
        <v/>
      </c>
      <c r="E826" s="723"/>
      <c r="F826" s="723"/>
      <c r="G826" s="723"/>
      <c r="H826" s="723"/>
      <c r="I826" s="723"/>
      <c r="J826" s="723"/>
      <c r="K826" s="723"/>
      <c r="L826" s="723"/>
      <c r="M826" s="723"/>
      <c r="N826" s="723"/>
      <c r="O826" s="724"/>
      <c r="P826" s="637" t="str">
        <f t="shared" si="551"/>
        <v/>
      </c>
      <c r="Q826" s="637" t="str">
        <f t="shared" si="552"/>
        <v/>
      </c>
      <c r="R826" s="637" t="str">
        <f t="shared" si="553"/>
        <v/>
      </c>
      <c r="S826" s="638"/>
      <c r="T826" s="638"/>
      <c r="U826" s="638"/>
      <c r="V826" s="638"/>
      <c r="W826" s="638"/>
      <c r="X826" s="638"/>
      <c r="Y826" s="638"/>
      <c r="Z826" s="638"/>
      <c r="AA826" s="638"/>
      <c r="AB826" s="638"/>
      <c r="AC826" s="638"/>
      <c r="AD826" s="638"/>
      <c r="AI826" t="str">
        <f t="shared" si="554"/>
        <v/>
      </c>
      <c r="AJ826">
        <f t="shared" si="555"/>
        <v>0</v>
      </c>
      <c r="AK826">
        <f t="shared" si="556"/>
        <v>0</v>
      </c>
      <c r="AL826">
        <f t="shared" si="557"/>
        <v>0</v>
      </c>
      <c r="AM826">
        <f t="shared" si="558"/>
        <v>0</v>
      </c>
      <c r="AN826">
        <f t="shared" si="559"/>
        <v>0</v>
      </c>
      <c r="AO826">
        <f t="shared" si="560"/>
        <v>0</v>
      </c>
      <c r="AP826">
        <f t="shared" si="561"/>
        <v>0</v>
      </c>
      <c r="AQ826">
        <f t="shared" si="562"/>
        <v>0</v>
      </c>
      <c r="AR826">
        <f t="shared" si="563"/>
        <v>0</v>
      </c>
      <c r="AS826">
        <f t="shared" si="564"/>
        <v>0</v>
      </c>
      <c r="AT826">
        <f t="shared" si="565"/>
        <v>0</v>
      </c>
      <c r="AU826">
        <f t="shared" si="566"/>
        <v>0</v>
      </c>
      <c r="AV826">
        <f t="shared" si="567"/>
        <v>0</v>
      </c>
      <c r="AW826">
        <f t="shared" si="568"/>
        <v>0</v>
      </c>
      <c r="AX826">
        <f t="shared" si="569"/>
        <v>0</v>
      </c>
      <c r="AY826">
        <f t="shared" si="570"/>
        <v>0</v>
      </c>
      <c r="AZ826">
        <f t="shared" si="571"/>
        <v>0</v>
      </c>
      <c r="BA826">
        <f t="shared" si="572"/>
        <v>0</v>
      </c>
      <c r="BB826">
        <f t="shared" si="573"/>
        <v>0</v>
      </c>
      <c r="BC826" s="356" t="str">
        <f t="shared" si="574"/>
        <v/>
      </c>
      <c r="BD826" s="357">
        <f t="shared" si="575"/>
        <v>0</v>
      </c>
      <c r="BE826" s="358">
        <f t="shared" si="576"/>
        <v>0</v>
      </c>
      <c r="BF826" s="359">
        <f t="shared" si="547"/>
        <v>0</v>
      </c>
      <c r="BG826" s="356" t="str">
        <f t="shared" si="577"/>
        <v/>
      </c>
      <c r="BH826" s="357">
        <f t="shared" si="578"/>
        <v>0</v>
      </c>
      <c r="BI826" s="358">
        <f t="shared" si="579"/>
        <v>0</v>
      </c>
      <c r="BJ826" s="359">
        <f t="shared" si="548"/>
        <v>0</v>
      </c>
      <c r="BK826" s="356" t="str">
        <f t="shared" si="580"/>
        <v/>
      </c>
      <c r="BL826" s="357">
        <f t="shared" si="581"/>
        <v>0</v>
      </c>
      <c r="BM826" s="358">
        <f t="shared" si="582"/>
        <v>0</v>
      </c>
      <c r="BN826" s="359">
        <f t="shared" si="549"/>
        <v>0</v>
      </c>
      <c r="BO826" s="293">
        <f t="shared" si="583"/>
        <v>0</v>
      </c>
      <c r="BP826" s="352" t="str">
        <f>IF(BO826=0,"",
IF(SUM($BO$788:BO826)=1,BQ826,
IF($BO$908&gt;SUM($BO$788:BO826),_xlfn.CONCAT(", ",BQ826),
IF($BO$908=SUM($BO$788:BO826),_xlfn.CONCAT(" y ",BQ826)))))</f>
        <v/>
      </c>
      <c r="BQ826" s="120" t="s">
        <v>5197</v>
      </c>
      <c r="BR826" s="290">
        <f t="shared" si="584"/>
        <v>0</v>
      </c>
      <c r="BS826" s="293">
        <f t="shared" si="550"/>
        <v>0</v>
      </c>
      <c r="BT826" s="283" t="str">
        <f>IF(BS826=0,"",
IF(SUM($BS$788:BS826)=1,BU826,
IF($BS$908&gt;SUM($BS$788:BS826),_xlfn.CONCAT(", ",BU826),
IF($BS$908=SUM($BS$788:BS826),_xlfn.CONCAT(" y ",BU826)))))</f>
        <v/>
      </c>
      <c r="BU826" s="120" t="s">
        <v>5197</v>
      </c>
    </row>
    <row r="827" spans="1:73" ht="15" customHeight="1">
      <c r="A827" s="445"/>
      <c r="B827" s="446"/>
      <c r="C827" s="35" t="s">
        <v>5198</v>
      </c>
      <c r="D827" s="800" t="str">
        <f>IF(CNGE_2026_M1_Secc1_Sub1!$D80="","",CNGE_2026_M1_Secc1_Sub1!$D80)</f>
        <v/>
      </c>
      <c r="E827" s="723"/>
      <c r="F827" s="723"/>
      <c r="G827" s="723"/>
      <c r="H827" s="723"/>
      <c r="I827" s="723"/>
      <c r="J827" s="723"/>
      <c r="K827" s="723"/>
      <c r="L827" s="723"/>
      <c r="M827" s="723"/>
      <c r="N827" s="723"/>
      <c r="O827" s="724"/>
      <c r="P827" s="637" t="str">
        <f t="shared" si="551"/>
        <v/>
      </c>
      <c r="Q827" s="637" t="str">
        <f t="shared" si="552"/>
        <v/>
      </c>
      <c r="R827" s="637" t="str">
        <f t="shared" si="553"/>
        <v/>
      </c>
      <c r="S827" s="638"/>
      <c r="T827" s="638"/>
      <c r="U827" s="638"/>
      <c r="V827" s="638"/>
      <c r="W827" s="638"/>
      <c r="X827" s="638"/>
      <c r="Y827" s="638"/>
      <c r="Z827" s="638"/>
      <c r="AA827" s="638"/>
      <c r="AB827" s="638"/>
      <c r="AC827" s="638"/>
      <c r="AD827" s="638"/>
      <c r="AI827" t="str">
        <f t="shared" si="554"/>
        <v/>
      </c>
      <c r="AJ827">
        <f t="shared" si="555"/>
        <v>0</v>
      </c>
      <c r="AK827">
        <f t="shared" si="556"/>
        <v>0</v>
      </c>
      <c r="AL827">
        <f t="shared" si="557"/>
        <v>0</v>
      </c>
      <c r="AM827">
        <f t="shared" si="558"/>
        <v>0</v>
      </c>
      <c r="AN827">
        <f t="shared" si="559"/>
        <v>0</v>
      </c>
      <c r="AO827">
        <f t="shared" si="560"/>
        <v>0</v>
      </c>
      <c r="AP827">
        <f t="shared" si="561"/>
        <v>0</v>
      </c>
      <c r="AQ827">
        <f t="shared" si="562"/>
        <v>0</v>
      </c>
      <c r="AR827">
        <f t="shared" si="563"/>
        <v>0</v>
      </c>
      <c r="AS827">
        <f t="shared" si="564"/>
        <v>0</v>
      </c>
      <c r="AT827">
        <f t="shared" si="565"/>
        <v>0</v>
      </c>
      <c r="AU827">
        <f t="shared" si="566"/>
        <v>0</v>
      </c>
      <c r="AV827">
        <f t="shared" si="567"/>
        <v>0</v>
      </c>
      <c r="AW827">
        <f t="shared" si="568"/>
        <v>0</v>
      </c>
      <c r="AX827">
        <f t="shared" si="569"/>
        <v>0</v>
      </c>
      <c r="AY827">
        <f t="shared" si="570"/>
        <v>0</v>
      </c>
      <c r="AZ827">
        <f t="shared" si="571"/>
        <v>0</v>
      </c>
      <c r="BA827">
        <f t="shared" si="572"/>
        <v>0</v>
      </c>
      <c r="BB827">
        <f t="shared" si="573"/>
        <v>0</v>
      </c>
      <c r="BC827" s="356" t="str">
        <f t="shared" si="574"/>
        <v/>
      </c>
      <c r="BD827" s="357">
        <f t="shared" si="575"/>
        <v>0</v>
      </c>
      <c r="BE827" s="358">
        <f t="shared" si="576"/>
        <v>0</v>
      </c>
      <c r="BF827" s="359">
        <f t="shared" si="547"/>
        <v>0</v>
      </c>
      <c r="BG827" s="356" t="str">
        <f t="shared" si="577"/>
        <v/>
      </c>
      <c r="BH827" s="357">
        <f t="shared" si="578"/>
        <v>0</v>
      </c>
      <c r="BI827" s="358">
        <f t="shared" si="579"/>
        <v>0</v>
      </c>
      <c r="BJ827" s="359">
        <f t="shared" si="548"/>
        <v>0</v>
      </c>
      <c r="BK827" s="356" t="str">
        <f t="shared" si="580"/>
        <v/>
      </c>
      <c r="BL827" s="357">
        <f t="shared" si="581"/>
        <v>0</v>
      </c>
      <c r="BM827" s="358">
        <f t="shared" si="582"/>
        <v>0</v>
      </c>
      <c r="BN827" s="359">
        <f t="shared" si="549"/>
        <v>0</v>
      </c>
      <c r="BO827" s="293">
        <f t="shared" si="583"/>
        <v>0</v>
      </c>
      <c r="BP827" s="352" t="str">
        <f>IF(BO827=0,"",
IF(SUM($BO$788:BO827)=1,BQ827,
IF($BO$908&gt;SUM($BO$788:BO827),_xlfn.CONCAT(", ",BQ827),
IF($BO$908=SUM($BO$788:BO827),_xlfn.CONCAT(" y ",BQ827)))))</f>
        <v/>
      </c>
      <c r="BQ827" s="120" t="s">
        <v>5199</v>
      </c>
      <c r="BR827" s="290">
        <f t="shared" si="584"/>
        <v>0</v>
      </c>
      <c r="BS827" s="293">
        <f t="shared" si="550"/>
        <v>0</v>
      </c>
      <c r="BT827" s="283" t="str">
        <f>IF(BS827=0,"",
IF(SUM($BS$788:BS827)=1,BU827,
IF($BS$908&gt;SUM($BS$788:BS827),_xlfn.CONCAT(", ",BU827),
IF($BS$908=SUM($BS$788:BS827),_xlfn.CONCAT(" y ",BU827)))))</f>
        <v/>
      </c>
      <c r="BU827" s="120" t="s">
        <v>5199</v>
      </c>
    </row>
    <row r="828" spans="1:73" ht="15" customHeight="1">
      <c r="A828" s="445"/>
      <c r="B828" s="446"/>
      <c r="C828" s="35" t="s">
        <v>5200</v>
      </c>
      <c r="D828" s="800" t="str">
        <f>IF(CNGE_2026_M1_Secc1_Sub1!$D81="","",CNGE_2026_M1_Secc1_Sub1!$D81)</f>
        <v/>
      </c>
      <c r="E828" s="723"/>
      <c r="F828" s="723"/>
      <c r="G828" s="723"/>
      <c r="H828" s="723"/>
      <c r="I828" s="723"/>
      <c r="J828" s="723"/>
      <c r="K828" s="723"/>
      <c r="L828" s="723"/>
      <c r="M828" s="723"/>
      <c r="N828" s="723"/>
      <c r="O828" s="724"/>
      <c r="P828" s="637" t="str">
        <f t="shared" si="551"/>
        <v/>
      </c>
      <c r="Q828" s="637" t="str">
        <f t="shared" si="552"/>
        <v/>
      </c>
      <c r="R828" s="637" t="str">
        <f t="shared" si="553"/>
        <v/>
      </c>
      <c r="S828" s="638"/>
      <c r="T828" s="638"/>
      <c r="U828" s="638"/>
      <c r="V828" s="638"/>
      <c r="W828" s="638"/>
      <c r="X828" s="638"/>
      <c r="Y828" s="638"/>
      <c r="Z828" s="638"/>
      <c r="AA828" s="638"/>
      <c r="AB828" s="638"/>
      <c r="AC828" s="638"/>
      <c r="AD828" s="638"/>
      <c r="AI828" t="str">
        <f t="shared" si="554"/>
        <v/>
      </c>
      <c r="AJ828">
        <f t="shared" si="555"/>
        <v>0</v>
      </c>
      <c r="AK828">
        <f t="shared" si="556"/>
        <v>0</v>
      </c>
      <c r="AL828">
        <f t="shared" si="557"/>
        <v>0</v>
      </c>
      <c r="AM828">
        <f t="shared" si="558"/>
        <v>0</v>
      </c>
      <c r="AN828">
        <f t="shared" si="559"/>
        <v>0</v>
      </c>
      <c r="AO828">
        <f t="shared" si="560"/>
        <v>0</v>
      </c>
      <c r="AP828">
        <f t="shared" si="561"/>
        <v>0</v>
      </c>
      <c r="AQ828">
        <f t="shared" si="562"/>
        <v>0</v>
      </c>
      <c r="AR828">
        <f t="shared" si="563"/>
        <v>0</v>
      </c>
      <c r="AS828">
        <f t="shared" si="564"/>
        <v>0</v>
      </c>
      <c r="AT828">
        <f t="shared" si="565"/>
        <v>0</v>
      </c>
      <c r="AU828">
        <f t="shared" si="566"/>
        <v>0</v>
      </c>
      <c r="AV828">
        <f t="shared" si="567"/>
        <v>0</v>
      </c>
      <c r="AW828">
        <f t="shared" si="568"/>
        <v>0</v>
      </c>
      <c r="AX828">
        <f t="shared" si="569"/>
        <v>0</v>
      </c>
      <c r="AY828">
        <f t="shared" si="570"/>
        <v>0</v>
      </c>
      <c r="AZ828">
        <f t="shared" si="571"/>
        <v>0</v>
      </c>
      <c r="BA828">
        <f t="shared" si="572"/>
        <v>0</v>
      </c>
      <c r="BB828">
        <f t="shared" si="573"/>
        <v>0</v>
      </c>
      <c r="BC828" s="356" t="str">
        <f t="shared" si="574"/>
        <v/>
      </c>
      <c r="BD828" s="357">
        <f t="shared" si="575"/>
        <v>0</v>
      </c>
      <c r="BE828" s="358">
        <f t="shared" si="576"/>
        <v>0</v>
      </c>
      <c r="BF828" s="359">
        <f t="shared" si="547"/>
        <v>0</v>
      </c>
      <c r="BG828" s="356" t="str">
        <f t="shared" si="577"/>
        <v/>
      </c>
      <c r="BH828" s="357">
        <f t="shared" si="578"/>
        <v>0</v>
      </c>
      <c r="BI828" s="358">
        <f t="shared" si="579"/>
        <v>0</v>
      </c>
      <c r="BJ828" s="359">
        <f t="shared" si="548"/>
        <v>0</v>
      </c>
      <c r="BK828" s="356" t="str">
        <f t="shared" si="580"/>
        <v/>
      </c>
      <c r="BL828" s="357">
        <f t="shared" si="581"/>
        <v>0</v>
      </c>
      <c r="BM828" s="358">
        <f t="shared" si="582"/>
        <v>0</v>
      </c>
      <c r="BN828" s="359">
        <f t="shared" si="549"/>
        <v>0</v>
      </c>
      <c r="BO828" s="293">
        <f t="shared" si="583"/>
        <v>0</v>
      </c>
      <c r="BP828" s="352" t="str">
        <f>IF(BO828=0,"",
IF(SUM($BO$788:BO828)=1,BQ828,
IF($BO$908&gt;SUM($BO$788:BO828),_xlfn.CONCAT(", ",BQ828),
IF($BO$908=SUM($BO$788:BO828),_xlfn.CONCAT(" y ",BQ828)))))</f>
        <v/>
      </c>
      <c r="BQ828" s="120" t="s">
        <v>5201</v>
      </c>
      <c r="BR828" s="290">
        <f t="shared" si="584"/>
        <v>0</v>
      </c>
      <c r="BS828" s="293">
        <f t="shared" si="550"/>
        <v>0</v>
      </c>
      <c r="BT828" s="283" t="str">
        <f>IF(BS828=0,"",
IF(SUM($BS$788:BS828)=1,BU828,
IF($BS$908&gt;SUM($BS$788:BS828),_xlfn.CONCAT(", ",BU828),
IF($BS$908=SUM($BS$788:BS828),_xlfn.CONCAT(" y ",BU828)))))</f>
        <v/>
      </c>
      <c r="BU828" s="120" t="s">
        <v>5201</v>
      </c>
    </row>
    <row r="829" spans="1:73" ht="15" customHeight="1">
      <c r="A829" s="445"/>
      <c r="B829" s="446"/>
      <c r="C829" s="35" t="s">
        <v>5202</v>
      </c>
      <c r="D829" s="800" t="str">
        <f>IF(CNGE_2026_M1_Secc1_Sub1!$D82="","",CNGE_2026_M1_Secc1_Sub1!$D82)</f>
        <v/>
      </c>
      <c r="E829" s="723"/>
      <c r="F829" s="723"/>
      <c r="G829" s="723"/>
      <c r="H829" s="723"/>
      <c r="I829" s="723"/>
      <c r="J829" s="723"/>
      <c r="K829" s="723"/>
      <c r="L829" s="723"/>
      <c r="M829" s="723"/>
      <c r="N829" s="723"/>
      <c r="O829" s="724"/>
      <c r="P829" s="637" t="str">
        <f t="shared" si="551"/>
        <v/>
      </c>
      <c r="Q829" s="637" t="str">
        <f t="shared" si="552"/>
        <v/>
      </c>
      <c r="R829" s="637" t="str">
        <f t="shared" si="553"/>
        <v/>
      </c>
      <c r="S829" s="638"/>
      <c r="T829" s="638"/>
      <c r="U829" s="638"/>
      <c r="V829" s="638"/>
      <c r="W829" s="638"/>
      <c r="X829" s="638"/>
      <c r="Y829" s="638"/>
      <c r="Z829" s="638"/>
      <c r="AA829" s="638"/>
      <c r="AB829" s="638"/>
      <c r="AC829" s="638"/>
      <c r="AD829" s="638"/>
      <c r="AI829" t="str">
        <f t="shared" si="554"/>
        <v/>
      </c>
      <c r="AJ829">
        <f t="shared" si="555"/>
        <v>0</v>
      </c>
      <c r="AK829">
        <f t="shared" si="556"/>
        <v>0</v>
      </c>
      <c r="AL829">
        <f t="shared" si="557"/>
        <v>0</v>
      </c>
      <c r="AM829">
        <f t="shared" si="558"/>
        <v>0</v>
      </c>
      <c r="AN829">
        <f t="shared" si="559"/>
        <v>0</v>
      </c>
      <c r="AO829">
        <f t="shared" si="560"/>
        <v>0</v>
      </c>
      <c r="AP829">
        <f t="shared" si="561"/>
        <v>0</v>
      </c>
      <c r="AQ829">
        <f t="shared" si="562"/>
        <v>0</v>
      </c>
      <c r="AR829">
        <f t="shared" si="563"/>
        <v>0</v>
      </c>
      <c r="AS829">
        <f t="shared" si="564"/>
        <v>0</v>
      </c>
      <c r="AT829">
        <f t="shared" si="565"/>
        <v>0</v>
      </c>
      <c r="AU829">
        <f t="shared" si="566"/>
        <v>0</v>
      </c>
      <c r="AV829">
        <f t="shared" si="567"/>
        <v>0</v>
      </c>
      <c r="AW829">
        <f t="shared" si="568"/>
        <v>0</v>
      </c>
      <c r="AX829">
        <f t="shared" si="569"/>
        <v>0</v>
      </c>
      <c r="AY829">
        <f t="shared" si="570"/>
        <v>0</v>
      </c>
      <c r="AZ829">
        <f t="shared" si="571"/>
        <v>0</v>
      </c>
      <c r="BA829">
        <f t="shared" si="572"/>
        <v>0</v>
      </c>
      <c r="BB829">
        <f t="shared" si="573"/>
        <v>0</v>
      </c>
      <c r="BC829" s="356" t="str">
        <f t="shared" si="574"/>
        <v/>
      </c>
      <c r="BD829" s="357">
        <f t="shared" si="575"/>
        <v>0</v>
      </c>
      <c r="BE829" s="358">
        <f t="shared" si="576"/>
        <v>0</v>
      </c>
      <c r="BF829" s="359">
        <f t="shared" si="547"/>
        <v>0</v>
      </c>
      <c r="BG829" s="356" t="str">
        <f t="shared" si="577"/>
        <v/>
      </c>
      <c r="BH829" s="357">
        <f t="shared" si="578"/>
        <v>0</v>
      </c>
      <c r="BI829" s="358">
        <f t="shared" si="579"/>
        <v>0</v>
      </c>
      <c r="BJ829" s="359">
        <f t="shared" si="548"/>
        <v>0</v>
      </c>
      <c r="BK829" s="356" t="str">
        <f t="shared" si="580"/>
        <v/>
      </c>
      <c r="BL829" s="357">
        <f t="shared" si="581"/>
        <v>0</v>
      </c>
      <c r="BM829" s="358">
        <f t="shared" si="582"/>
        <v>0</v>
      </c>
      <c r="BN829" s="359">
        <f t="shared" si="549"/>
        <v>0</v>
      </c>
      <c r="BO829" s="293">
        <f t="shared" si="583"/>
        <v>0</v>
      </c>
      <c r="BP829" s="352" t="str">
        <f>IF(BO829=0,"",
IF(SUM($BO$788:BO829)=1,BQ829,
IF($BO$908&gt;SUM($BO$788:BO829),_xlfn.CONCAT(", ",BQ829),
IF($BO$908=SUM($BO$788:BO829),_xlfn.CONCAT(" y ",BQ829)))))</f>
        <v/>
      </c>
      <c r="BQ829" s="120" t="s">
        <v>5203</v>
      </c>
      <c r="BR829" s="290">
        <f t="shared" si="584"/>
        <v>0</v>
      </c>
      <c r="BS829" s="293">
        <f t="shared" si="550"/>
        <v>0</v>
      </c>
      <c r="BT829" s="283" t="str">
        <f>IF(BS829=0,"",
IF(SUM($BS$788:BS829)=1,BU829,
IF($BS$908&gt;SUM($BS$788:BS829),_xlfn.CONCAT(", ",BU829),
IF($BS$908=SUM($BS$788:BS829),_xlfn.CONCAT(" y ",BU829)))))</f>
        <v/>
      </c>
      <c r="BU829" s="120" t="s">
        <v>5203</v>
      </c>
    </row>
    <row r="830" spans="1:73" ht="15" customHeight="1">
      <c r="A830" s="445"/>
      <c r="B830" s="446"/>
      <c r="C830" s="35" t="s">
        <v>5204</v>
      </c>
      <c r="D830" s="800" t="str">
        <f>IF(CNGE_2026_M1_Secc1_Sub1!$D83="","",CNGE_2026_M1_Secc1_Sub1!$D83)</f>
        <v/>
      </c>
      <c r="E830" s="723"/>
      <c r="F830" s="723"/>
      <c r="G830" s="723"/>
      <c r="H830" s="723"/>
      <c r="I830" s="723"/>
      <c r="J830" s="723"/>
      <c r="K830" s="723"/>
      <c r="L830" s="723"/>
      <c r="M830" s="723"/>
      <c r="N830" s="723"/>
      <c r="O830" s="724"/>
      <c r="P830" s="637" t="str">
        <f t="shared" si="551"/>
        <v/>
      </c>
      <c r="Q830" s="637" t="str">
        <f t="shared" si="552"/>
        <v/>
      </c>
      <c r="R830" s="637" t="str">
        <f t="shared" si="553"/>
        <v/>
      </c>
      <c r="S830" s="638"/>
      <c r="T830" s="638"/>
      <c r="U830" s="638"/>
      <c r="V830" s="638"/>
      <c r="W830" s="638"/>
      <c r="X830" s="638"/>
      <c r="Y830" s="638"/>
      <c r="Z830" s="638"/>
      <c r="AA830" s="638"/>
      <c r="AB830" s="638"/>
      <c r="AC830" s="638"/>
      <c r="AD830" s="638"/>
      <c r="AI830" t="str">
        <f t="shared" si="554"/>
        <v/>
      </c>
      <c r="AJ830">
        <f t="shared" si="555"/>
        <v>0</v>
      </c>
      <c r="AK830">
        <f t="shared" si="556"/>
        <v>0</v>
      </c>
      <c r="AL830">
        <f t="shared" si="557"/>
        <v>0</v>
      </c>
      <c r="AM830">
        <f t="shared" si="558"/>
        <v>0</v>
      </c>
      <c r="AN830">
        <f t="shared" si="559"/>
        <v>0</v>
      </c>
      <c r="AO830">
        <f t="shared" si="560"/>
        <v>0</v>
      </c>
      <c r="AP830">
        <f t="shared" si="561"/>
        <v>0</v>
      </c>
      <c r="AQ830">
        <f t="shared" si="562"/>
        <v>0</v>
      </c>
      <c r="AR830">
        <f t="shared" si="563"/>
        <v>0</v>
      </c>
      <c r="AS830">
        <f t="shared" si="564"/>
        <v>0</v>
      </c>
      <c r="AT830">
        <f t="shared" si="565"/>
        <v>0</v>
      </c>
      <c r="AU830">
        <f t="shared" si="566"/>
        <v>0</v>
      </c>
      <c r="AV830">
        <f t="shared" si="567"/>
        <v>0</v>
      </c>
      <c r="AW830">
        <f t="shared" si="568"/>
        <v>0</v>
      </c>
      <c r="AX830">
        <f t="shared" si="569"/>
        <v>0</v>
      </c>
      <c r="AY830">
        <f t="shared" si="570"/>
        <v>0</v>
      </c>
      <c r="AZ830">
        <f t="shared" si="571"/>
        <v>0</v>
      </c>
      <c r="BA830">
        <f t="shared" si="572"/>
        <v>0</v>
      </c>
      <c r="BB830">
        <f t="shared" si="573"/>
        <v>0</v>
      </c>
      <c r="BC830" s="356" t="str">
        <f t="shared" si="574"/>
        <v/>
      </c>
      <c r="BD830" s="357">
        <f t="shared" si="575"/>
        <v>0</v>
      </c>
      <c r="BE830" s="358">
        <f t="shared" si="576"/>
        <v>0</v>
      </c>
      <c r="BF830" s="359">
        <f t="shared" si="547"/>
        <v>0</v>
      </c>
      <c r="BG830" s="356" t="str">
        <f t="shared" si="577"/>
        <v/>
      </c>
      <c r="BH830" s="357">
        <f t="shared" si="578"/>
        <v>0</v>
      </c>
      <c r="BI830" s="358">
        <f t="shared" si="579"/>
        <v>0</v>
      </c>
      <c r="BJ830" s="359">
        <f t="shared" si="548"/>
        <v>0</v>
      </c>
      <c r="BK830" s="356" t="str">
        <f t="shared" si="580"/>
        <v/>
      </c>
      <c r="BL830" s="357">
        <f t="shared" si="581"/>
        <v>0</v>
      </c>
      <c r="BM830" s="358">
        <f t="shared" si="582"/>
        <v>0</v>
      </c>
      <c r="BN830" s="359">
        <f t="shared" si="549"/>
        <v>0</v>
      </c>
      <c r="BO830" s="293">
        <f t="shared" si="583"/>
        <v>0</v>
      </c>
      <c r="BP830" s="352" t="str">
        <f>IF(BO830=0,"",
IF(SUM($BO$788:BO830)=1,BQ830,
IF($BO$908&gt;SUM($BO$788:BO830),_xlfn.CONCAT(", ",BQ830),
IF($BO$908=SUM($BO$788:BO830),_xlfn.CONCAT(" y ",BQ830)))))</f>
        <v/>
      </c>
      <c r="BQ830" s="120" t="s">
        <v>5205</v>
      </c>
      <c r="BR830" s="290">
        <f t="shared" si="584"/>
        <v>0</v>
      </c>
      <c r="BS830" s="293">
        <f t="shared" si="550"/>
        <v>0</v>
      </c>
      <c r="BT830" s="283" t="str">
        <f>IF(BS830=0,"",
IF(SUM($BS$788:BS830)=1,BU830,
IF($BS$908&gt;SUM($BS$788:BS830),_xlfn.CONCAT(", ",BU830),
IF($BS$908=SUM($BS$788:BS830),_xlfn.CONCAT(" y ",BU830)))))</f>
        <v/>
      </c>
      <c r="BU830" s="120" t="s">
        <v>5205</v>
      </c>
    </row>
    <row r="831" spans="1:73" ht="15" customHeight="1">
      <c r="A831" s="445"/>
      <c r="B831" s="446"/>
      <c r="C831" s="35" t="s">
        <v>5206</v>
      </c>
      <c r="D831" s="800" t="str">
        <f>IF(CNGE_2026_M1_Secc1_Sub1!$D84="","",CNGE_2026_M1_Secc1_Sub1!$D84)</f>
        <v/>
      </c>
      <c r="E831" s="723"/>
      <c r="F831" s="723"/>
      <c r="G831" s="723"/>
      <c r="H831" s="723"/>
      <c r="I831" s="723"/>
      <c r="J831" s="723"/>
      <c r="K831" s="723"/>
      <c r="L831" s="723"/>
      <c r="M831" s="723"/>
      <c r="N831" s="723"/>
      <c r="O831" s="724"/>
      <c r="P831" s="637" t="str">
        <f t="shared" si="551"/>
        <v/>
      </c>
      <c r="Q831" s="637" t="str">
        <f t="shared" si="552"/>
        <v/>
      </c>
      <c r="R831" s="637" t="str">
        <f t="shared" si="553"/>
        <v/>
      </c>
      <c r="S831" s="638"/>
      <c r="T831" s="638"/>
      <c r="U831" s="638"/>
      <c r="V831" s="638"/>
      <c r="W831" s="638"/>
      <c r="X831" s="638"/>
      <c r="Y831" s="638"/>
      <c r="Z831" s="638"/>
      <c r="AA831" s="638"/>
      <c r="AB831" s="638"/>
      <c r="AC831" s="638"/>
      <c r="AD831" s="638"/>
      <c r="AI831" t="str">
        <f t="shared" si="554"/>
        <v/>
      </c>
      <c r="AJ831">
        <f t="shared" si="555"/>
        <v>0</v>
      </c>
      <c r="AK831">
        <f t="shared" si="556"/>
        <v>0</v>
      </c>
      <c r="AL831">
        <f t="shared" si="557"/>
        <v>0</v>
      </c>
      <c r="AM831">
        <f t="shared" si="558"/>
        <v>0</v>
      </c>
      <c r="AN831">
        <f t="shared" si="559"/>
        <v>0</v>
      </c>
      <c r="AO831">
        <f t="shared" si="560"/>
        <v>0</v>
      </c>
      <c r="AP831">
        <f t="shared" si="561"/>
        <v>0</v>
      </c>
      <c r="AQ831">
        <f t="shared" si="562"/>
        <v>0</v>
      </c>
      <c r="AR831">
        <f t="shared" si="563"/>
        <v>0</v>
      </c>
      <c r="AS831">
        <f t="shared" si="564"/>
        <v>0</v>
      </c>
      <c r="AT831">
        <f t="shared" si="565"/>
        <v>0</v>
      </c>
      <c r="AU831">
        <f t="shared" si="566"/>
        <v>0</v>
      </c>
      <c r="AV831">
        <f t="shared" si="567"/>
        <v>0</v>
      </c>
      <c r="AW831">
        <f t="shared" si="568"/>
        <v>0</v>
      </c>
      <c r="AX831">
        <f t="shared" si="569"/>
        <v>0</v>
      </c>
      <c r="AY831">
        <f t="shared" si="570"/>
        <v>0</v>
      </c>
      <c r="AZ831">
        <f t="shared" si="571"/>
        <v>0</v>
      </c>
      <c r="BA831">
        <f t="shared" si="572"/>
        <v>0</v>
      </c>
      <c r="BB831">
        <f t="shared" si="573"/>
        <v>0</v>
      </c>
      <c r="BC831" s="356" t="str">
        <f t="shared" si="574"/>
        <v/>
      </c>
      <c r="BD831" s="357">
        <f t="shared" si="575"/>
        <v>0</v>
      </c>
      <c r="BE831" s="358">
        <f t="shared" si="576"/>
        <v>0</v>
      </c>
      <c r="BF831" s="359">
        <f t="shared" si="547"/>
        <v>0</v>
      </c>
      <c r="BG831" s="356" t="str">
        <f t="shared" si="577"/>
        <v/>
      </c>
      <c r="BH831" s="357">
        <f t="shared" si="578"/>
        <v>0</v>
      </c>
      <c r="BI831" s="358">
        <f t="shared" si="579"/>
        <v>0</v>
      </c>
      <c r="BJ831" s="359">
        <f t="shared" si="548"/>
        <v>0</v>
      </c>
      <c r="BK831" s="356" t="str">
        <f t="shared" si="580"/>
        <v/>
      </c>
      <c r="BL831" s="357">
        <f t="shared" si="581"/>
        <v>0</v>
      </c>
      <c r="BM831" s="358">
        <f t="shared" si="582"/>
        <v>0</v>
      </c>
      <c r="BN831" s="359">
        <f t="shared" si="549"/>
        <v>0</v>
      </c>
      <c r="BO831" s="293">
        <f t="shared" si="583"/>
        <v>0</v>
      </c>
      <c r="BP831" s="352" t="str">
        <f>IF(BO831=0,"",
IF(SUM($BO$788:BO831)=1,BQ831,
IF($BO$908&gt;SUM($BO$788:BO831),_xlfn.CONCAT(", ",BQ831),
IF($BO$908=SUM($BO$788:BO831),_xlfn.CONCAT(" y ",BQ831)))))</f>
        <v/>
      </c>
      <c r="BQ831" s="120" t="s">
        <v>5207</v>
      </c>
      <c r="BR831" s="290">
        <f t="shared" si="584"/>
        <v>0</v>
      </c>
      <c r="BS831" s="293">
        <f t="shared" si="550"/>
        <v>0</v>
      </c>
      <c r="BT831" s="283" t="str">
        <f>IF(BS831=0,"",
IF(SUM($BS$788:BS831)=1,BU831,
IF($BS$908&gt;SUM($BS$788:BS831),_xlfn.CONCAT(", ",BU831),
IF($BS$908=SUM($BS$788:BS831),_xlfn.CONCAT(" y ",BU831)))))</f>
        <v/>
      </c>
      <c r="BU831" s="120" t="s">
        <v>5207</v>
      </c>
    </row>
    <row r="832" spans="1:73" ht="15" customHeight="1">
      <c r="A832" s="445"/>
      <c r="B832" s="446"/>
      <c r="C832" s="35" t="s">
        <v>5208</v>
      </c>
      <c r="D832" s="800" t="str">
        <f>IF(CNGE_2026_M1_Secc1_Sub1!$D85="","",CNGE_2026_M1_Secc1_Sub1!$D85)</f>
        <v/>
      </c>
      <c r="E832" s="723"/>
      <c r="F832" s="723"/>
      <c r="G832" s="723"/>
      <c r="H832" s="723"/>
      <c r="I832" s="723"/>
      <c r="J832" s="723"/>
      <c r="K832" s="723"/>
      <c r="L832" s="723"/>
      <c r="M832" s="723"/>
      <c r="N832" s="723"/>
      <c r="O832" s="724"/>
      <c r="P832" s="637" t="str">
        <f t="shared" si="551"/>
        <v/>
      </c>
      <c r="Q832" s="637" t="str">
        <f t="shared" si="552"/>
        <v/>
      </c>
      <c r="R832" s="637" t="str">
        <f t="shared" si="553"/>
        <v/>
      </c>
      <c r="S832" s="638"/>
      <c r="T832" s="638"/>
      <c r="U832" s="638"/>
      <c r="V832" s="638"/>
      <c r="W832" s="638"/>
      <c r="X832" s="638"/>
      <c r="Y832" s="638"/>
      <c r="Z832" s="638"/>
      <c r="AA832" s="638"/>
      <c r="AB832" s="638"/>
      <c r="AC832" s="638"/>
      <c r="AD832" s="638"/>
      <c r="AI832" t="str">
        <f t="shared" si="554"/>
        <v/>
      </c>
      <c r="AJ832">
        <f t="shared" si="555"/>
        <v>0</v>
      </c>
      <c r="AK832">
        <f t="shared" si="556"/>
        <v>0</v>
      </c>
      <c r="AL832">
        <f t="shared" si="557"/>
        <v>0</v>
      </c>
      <c r="AM832">
        <f t="shared" si="558"/>
        <v>0</v>
      </c>
      <c r="AN832">
        <f t="shared" si="559"/>
        <v>0</v>
      </c>
      <c r="AO832">
        <f t="shared" si="560"/>
        <v>0</v>
      </c>
      <c r="AP832">
        <f t="shared" si="561"/>
        <v>0</v>
      </c>
      <c r="AQ832">
        <f t="shared" si="562"/>
        <v>0</v>
      </c>
      <c r="AR832">
        <f t="shared" si="563"/>
        <v>0</v>
      </c>
      <c r="AS832">
        <f t="shared" si="564"/>
        <v>0</v>
      </c>
      <c r="AT832">
        <f t="shared" si="565"/>
        <v>0</v>
      </c>
      <c r="AU832">
        <f t="shared" si="566"/>
        <v>0</v>
      </c>
      <c r="AV832">
        <f t="shared" si="567"/>
        <v>0</v>
      </c>
      <c r="AW832">
        <f t="shared" si="568"/>
        <v>0</v>
      </c>
      <c r="AX832">
        <f t="shared" si="569"/>
        <v>0</v>
      </c>
      <c r="AY832">
        <f t="shared" si="570"/>
        <v>0</v>
      </c>
      <c r="AZ832">
        <f t="shared" si="571"/>
        <v>0</v>
      </c>
      <c r="BA832">
        <f t="shared" si="572"/>
        <v>0</v>
      </c>
      <c r="BB832">
        <f t="shared" si="573"/>
        <v>0</v>
      </c>
      <c r="BC832" s="356" t="str">
        <f t="shared" si="574"/>
        <v/>
      </c>
      <c r="BD832" s="357">
        <f t="shared" si="575"/>
        <v>0</v>
      </c>
      <c r="BE832" s="358">
        <f t="shared" si="576"/>
        <v>0</v>
      </c>
      <c r="BF832" s="359">
        <f t="shared" si="547"/>
        <v>0</v>
      </c>
      <c r="BG832" s="356" t="str">
        <f t="shared" si="577"/>
        <v/>
      </c>
      <c r="BH832" s="357">
        <f t="shared" si="578"/>
        <v>0</v>
      </c>
      <c r="BI832" s="358">
        <f t="shared" si="579"/>
        <v>0</v>
      </c>
      <c r="BJ832" s="359">
        <f t="shared" si="548"/>
        <v>0</v>
      </c>
      <c r="BK832" s="356" t="str">
        <f t="shared" si="580"/>
        <v/>
      </c>
      <c r="BL832" s="357">
        <f t="shared" si="581"/>
        <v>0</v>
      </c>
      <c r="BM832" s="358">
        <f t="shared" si="582"/>
        <v>0</v>
      </c>
      <c r="BN832" s="359">
        <f t="shared" si="549"/>
        <v>0</v>
      </c>
      <c r="BO832" s="293">
        <f t="shared" si="583"/>
        <v>0</v>
      </c>
      <c r="BP832" s="352" t="str">
        <f>IF(BO832=0,"",
IF(SUM($BO$788:BO832)=1,BQ832,
IF($BO$908&gt;SUM($BO$788:BO832),_xlfn.CONCAT(", ",BQ832),
IF($BO$908=SUM($BO$788:BO832),_xlfn.CONCAT(" y ",BQ832)))))</f>
        <v/>
      </c>
      <c r="BQ832" s="120" t="s">
        <v>5209</v>
      </c>
      <c r="BR832" s="290">
        <f t="shared" si="584"/>
        <v>0</v>
      </c>
      <c r="BS832" s="293">
        <f t="shared" si="550"/>
        <v>0</v>
      </c>
      <c r="BT832" s="283" t="str">
        <f>IF(BS832=0,"",
IF(SUM($BS$788:BS832)=1,BU832,
IF($BS$908&gt;SUM($BS$788:BS832),_xlfn.CONCAT(", ",BU832),
IF($BS$908=SUM($BS$788:BS832),_xlfn.CONCAT(" y ",BU832)))))</f>
        <v/>
      </c>
      <c r="BU832" s="120" t="s">
        <v>5209</v>
      </c>
    </row>
    <row r="833" spans="1:73" ht="15" customHeight="1">
      <c r="A833" s="445"/>
      <c r="B833" s="446"/>
      <c r="C833" s="35" t="s">
        <v>5210</v>
      </c>
      <c r="D833" s="800" t="str">
        <f>IF(CNGE_2026_M1_Secc1_Sub1!$D86="","",CNGE_2026_M1_Secc1_Sub1!$D86)</f>
        <v/>
      </c>
      <c r="E833" s="723"/>
      <c r="F833" s="723"/>
      <c r="G833" s="723"/>
      <c r="H833" s="723"/>
      <c r="I833" s="723"/>
      <c r="J833" s="723"/>
      <c r="K833" s="723"/>
      <c r="L833" s="723"/>
      <c r="M833" s="723"/>
      <c r="N833" s="723"/>
      <c r="O833" s="724"/>
      <c r="P833" s="637" t="str">
        <f t="shared" si="551"/>
        <v/>
      </c>
      <c r="Q833" s="637" t="str">
        <f t="shared" si="552"/>
        <v/>
      </c>
      <c r="R833" s="637" t="str">
        <f t="shared" si="553"/>
        <v/>
      </c>
      <c r="S833" s="638"/>
      <c r="T833" s="638"/>
      <c r="U833" s="638"/>
      <c r="V833" s="638"/>
      <c r="W833" s="638"/>
      <c r="X833" s="638"/>
      <c r="Y833" s="638"/>
      <c r="Z833" s="638"/>
      <c r="AA833" s="638"/>
      <c r="AB833" s="638"/>
      <c r="AC833" s="638"/>
      <c r="AD833" s="638"/>
      <c r="AI833" t="str">
        <f t="shared" si="554"/>
        <v/>
      </c>
      <c r="AJ833">
        <f t="shared" si="555"/>
        <v>0</v>
      </c>
      <c r="AK833">
        <f t="shared" si="556"/>
        <v>0</v>
      </c>
      <c r="AL833">
        <f t="shared" si="557"/>
        <v>0</v>
      </c>
      <c r="AM833">
        <f t="shared" si="558"/>
        <v>0</v>
      </c>
      <c r="AN833">
        <f t="shared" si="559"/>
        <v>0</v>
      </c>
      <c r="AO833">
        <f t="shared" si="560"/>
        <v>0</v>
      </c>
      <c r="AP833">
        <f t="shared" si="561"/>
        <v>0</v>
      </c>
      <c r="AQ833">
        <f t="shared" si="562"/>
        <v>0</v>
      </c>
      <c r="AR833">
        <f t="shared" si="563"/>
        <v>0</v>
      </c>
      <c r="AS833">
        <f t="shared" si="564"/>
        <v>0</v>
      </c>
      <c r="AT833">
        <f t="shared" si="565"/>
        <v>0</v>
      </c>
      <c r="AU833">
        <f t="shared" si="566"/>
        <v>0</v>
      </c>
      <c r="AV833">
        <f t="shared" si="567"/>
        <v>0</v>
      </c>
      <c r="AW833">
        <f t="shared" si="568"/>
        <v>0</v>
      </c>
      <c r="AX833">
        <f t="shared" si="569"/>
        <v>0</v>
      </c>
      <c r="AY833">
        <f t="shared" si="570"/>
        <v>0</v>
      </c>
      <c r="AZ833">
        <f t="shared" si="571"/>
        <v>0</v>
      </c>
      <c r="BA833">
        <f t="shared" si="572"/>
        <v>0</v>
      </c>
      <c r="BB833">
        <f t="shared" si="573"/>
        <v>0</v>
      </c>
      <c r="BC833" s="356" t="str">
        <f t="shared" si="574"/>
        <v/>
      </c>
      <c r="BD833" s="357">
        <f t="shared" si="575"/>
        <v>0</v>
      </c>
      <c r="BE833" s="358">
        <f t="shared" si="576"/>
        <v>0</v>
      </c>
      <c r="BF833" s="359">
        <f t="shared" si="547"/>
        <v>0</v>
      </c>
      <c r="BG833" s="356" t="str">
        <f t="shared" si="577"/>
        <v/>
      </c>
      <c r="BH833" s="357">
        <f t="shared" si="578"/>
        <v>0</v>
      </c>
      <c r="BI833" s="358">
        <f t="shared" si="579"/>
        <v>0</v>
      </c>
      <c r="BJ833" s="359">
        <f t="shared" si="548"/>
        <v>0</v>
      </c>
      <c r="BK833" s="356" t="str">
        <f t="shared" si="580"/>
        <v/>
      </c>
      <c r="BL833" s="357">
        <f t="shared" si="581"/>
        <v>0</v>
      </c>
      <c r="BM833" s="358">
        <f t="shared" si="582"/>
        <v>0</v>
      </c>
      <c r="BN833" s="359">
        <f t="shared" si="549"/>
        <v>0</v>
      </c>
      <c r="BO833" s="293">
        <f t="shared" si="583"/>
        <v>0</v>
      </c>
      <c r="BP833" s="352" t="str">
        <f>IF(BO833=0,"",
IF(SUM($BO$788:BO833)=1,BQ833,
IF($BO$908&gt;SUM($BO$788:BO833),_xlfn.CONCAT(", ",BQ833),
IF($BO$908=SUM($BO$788:BO833),_xlfn.CONCAT(" y ",BQ833)))))</f>
        <v/>
      </c>
      <c r="BQ833" s="120" t="s">
        <v>5211</v>
      </c>
      <c r="BR833" s="290">
        <f t="shared" si="584"/>
        <v>0</v>
      </c>
      <c r="BS833" s="293">
        <f t="shared" si="550"/>
        <v>0</v>
      </c>
      <c r="BT833" s="283" t="str">
        <f>IF(BS833=0,"",
IF(SUM($BS$788:BS833)=1,BU833,
IF($BS$908&gt;SUM($BS$788:BS833),_xlfn.CONCAT(", ",BU833),
IF($BS$908=SUM($BS$788:BS833),_xlfn.CONCAT(" y ",BU833)))))</f>
        <v/>
      </c>
      <c r="BU833" s="120" t="s">
        <v>5211</v>
      </c>
    </row>
    <row r="834" spans="1:73" ht="15" customHeight="1">
      <c r="A834" s="445"/>
      <c r="B834" s="446"/>
      <c r="C834" s="35" t="s">
        <v>5212</v>
      </c>
      <c r="D834" s="800" t="str">
        <f>IF(CNGE_2026_M1_Secc1_Sub1!$D87="","",CNGE_2026_M1_Secc1_Sub1!$D87)</f>
        <v/>
      </c>
      <c r="E834" s="723"/>
      <c r="F834" s="723"/>
      <c r="G834" s="723"/>
      <c r="H834" s="723"/>
      <c r="I834" s="723"/>
      <c r="J834" s="723"/>
      <c r="K834" s="723"/>
      <c r="L834" s="723"/>
      <c r="M834" s="723"/>
      <c r="N834" s="723"/>
      <c r="O834" s="724"/>
      <c r="P834" s="637" t="str">
        <f t="shared" si="551"/>
        <v/>
      </c>
      <c r="Q834" s="637" t="str">
        <f t="shared" si="552"/>
        <v/>
      </c>
      <c r="R834" s="637" t="str">
        <f t="shared" si="553"/>
        <v/>
      </c>
      <c r="S834" s="638"/>
      <c r="T834" s="638"/>
      <c r="U834" s="638"/>
      <c r="V834" s="638"/>
      <c r="W834" s="638"/>
      <c r="X834" s="638"/>
      <c r="Y834" s="638"/>
      <c r="Z834" s="638"/>
      <c r="AA834" s="638"/>
      <c r="AB834" s="638"/>
      <c r="AC834" s="638"/>
      <c r="AD834" s="638"/>
      <c r="AI834" t="str">
        <f t="shared" si="554"/>
        <v/>
      </c>
      <c r="AJ834">
        <f t="shared" si="555"/>
        <v>0</v>
      </c>
      <c r="AK834">
        <f t="shared" si="556"/>
        <v>0</v>
      </c>
      <c r="AL834">
        <f t="shared" si="557"/>
        <v>0</v>
      </c>
      <c r="AM834">
        <f t="shared" si="558"/>
        <v>0</v>
      </c>
      <c r="AN834">
        <f t="shared" si="559"/>
        <v>0</v>
      </c>
      <c r="AO834">
        <f t="shared" si="560"/>
        <v>0</v>
      </c>
      <c r="AP834">
        <f t="shared" si="561"/>
        <v>0</v>
      </c>
      <c r="AQ834">
        <f t="shared" si="562"/>
        <v>0</v>
      </c>
      <c r="AR834">
        <f t="shared" si="563"/>
        <v>0</v>
      </c>
      <c r="AS834">
        <f t="shared" si="564"/>
        <v>0</v>
      </c>
      <c r="AT834">
        <f t="shared" si="565"/>
        <v>0</v>
      </c>
      <c r="AU834">
        <f t="shared" si="566"/>
        <v>0</v>
      </c>
      <c r="AV834">
        <f t="shared" si="567"/>
        <v>0</v>
      </c>
      <c r="AW834">
        <f t="shared" si="568"/>
        <v>0</v>
      </c>
      <c r="AX834">
        <f t="shared" si="569"/>
        <v>0</v>
      </c>
      <c r="AY834">
        <f t="shared" si="570"/>
        <v>0</v>
      </c>
      <c r="AZ834">
        <f t="shared" si="571"/>
        <v>0</v>
      </c>
      <c r="BA834">
        <f t="shared" si="572"/>
        <v>0</v>
      </c>
      <c r="BB834">
        <f t="shared" si="573"/>
        <v>0</v>
      </c>
      <c r="BC834" s="356" t="str">
        <f t="shared" si="574"/>
        <v/>
      </c>
      <c r="BD834" s="357">
        <f t="shared" si="575"/>
        <v>0</v>
      </c>
      <c r="BE834" s="358">
        <f t="shared" si="576"/>
        <v>0</v>
      </c>
      <c r="BF834" s="359">
        <f t="shared" si="547"/>
        <v>0</v>
      </c>
      <c r="BG834" s="356" t="str">
        <f t="shared" si="577"/>
        <v/>
      </c>
      <c r="BH834" s="357">
        <f t="shared" si="578"/>
        <v>0</v>
      </c>
      <c r="BI834" s="358">
        <f t="shared" si="579"/>
        <v>0</v>
      </c>
      <c r="BJ834" s="359">
        <f t="shared" si="548"/>
        <v>0</v>
      </c>
      <c r="BK834" s="356" t="str">
        <f t="shared" si="580"/>
        <v/>
      </c>
      <c r="BL834" s="357">
        <f t="shared" si="581"/>
        <v>0</v>
      </c>
      <c r="BM834" s="358">
        <f t="shared" si="582"/>
        <v>0</v>
      </c>
      <c r="BN834" s="359">
        <f t="shared" si="549"/>
        <v>0</v>
      </c>
      <c r="BO834" s="293">
        <f t="shared" si="583"/>
        <v>0</v>
      </c>
      <c r="BP834" s="352" t="str">
        <f>IF(BO834=0,"",
IF(SUM($BO$788:BO834)=1,BQ834,
IF($BO$908&gt;SUM($BO$788:BO834),_xlfn.CONCAT(", ",BQ834),
IF($BO$908=SUM($BO$788:BO834),_xlfn.CONCAT(" y ",BQ834)))))</f>
        <v/>
      </c>
      <c r="BQ834" s="120" t="s">
        <v>5213</v>
      </c>
      <c r="BR834" s="290">
        <f t="shared" si="584"/>
        <v>0</v>
      </c>
      <c r="BS834" s="293">
        <f t="shared" si="550"/>
        <v>0</v>
      </c>
      <c r="BT834" s="283" t="str">
        <f>IF(BS834=0,"",
IF(SUM($BS$788:BS834)=1,BU834,
IF($BS$908&gt;SUM($BS$788:BS834),_xlfn.CONCAT(", ",BU834),
IF($BS$908=SUM($BS$788:BS834),_xlfn.CONCAT(" y ",BU834)))))</f>
        <v/>
      </c>
      <c r="BU834" s="120" t="s">
        <v>5213</v>
      </c>
    </row>
    <row r="835" spans="1:73" ht="15" customHeight="1">
      <c r="A835" s="445"/>
      <c r="B835" s="446"/>
      <c r="C835" s="35" t="s">
        <v>5214</v>
      </c>
      <c r="D835" s="800" t="str">
        <f>IF(CNGE_2026_M1_Secc1_Sub1!$D88="","",CNGE_2026_M1_Secc1_Sub1!$D88)</f>
        <v/>
      </c>
      <c r="E835" s="723"/>
      <c r="F835" s="723"/>
      <c r="G835" s="723"/>
      <c r="H835" s="723"/>
      <c r="I835" s="723"/>
      <c r="J835" s="723"/>
      <c r="K835" s="723"/>
      <c r="L835" s="723"/>
      <c r="M835" s="723"/>
      <c r="N835" s="723"/>
      <c r="O835" s="724"/>
      <c r="P835" s="637" t="str">
        <f t="shared" si="551"/>
        <v/>
      </c>
      <c r="Q835" s="637" t="str">
        <f t="shared" si="552"/>
        <v/>
      </c>
      <c r="R835" s="637" t="str">
        <f t="shared" si="553"/>
        <v/>
      </c>
      <c r="S835" s="638"/>
      <c r="T835" s="638"/>
      <c r="U835" s="638"/>
      <c r="V835" s="638"/>
      <c r="W835" s="638"/>
      <c r="X835" s="638"/>
      <c r="Y835" s="638"/>
      <c r="Z835" s="638"/>
      <c r="AA835" s="638"/>
      <c r="AB835" s="638"/>
      <c r="AC835" s="638"/>
      <c r="AD835" s="638"/>
      <c r="AI835" t="str">
        <f t="shared" si="554"/>
        <v/>
      </c>
      <c r="AJ835">
        <f t="shared" si="555"/>
        <v>0</v>
      </c>
      <c r="AK835">
        <f t="shared" si="556"/>
        <v>0</v>
      </c>
      <c r="AL835">
        <f t="shared" si="557"/>
        <v>0</v>
      </c>
      <c r="AM835">
        <f t="shared" si="558"/>
        <v>0</v>
      </c>
      <c r="AN835">
        <f t="shared" si="559"/>
        <v>0</v>
      </c>
      <c r="AO835">
        <f t="shared" si="560"/>
        <v>0</v>
      </c>
      <c r="AP835">
        <f t="shared" si="561"/>
        <v>0</v>
      </c>
      <c r="AQ835">
        <f t="shared" si="562"/>
        <v>0</v>
      </c>
      <c r="AR835">
        <f t="shared" si="563"/>
        <v>0</v>
      </c>
      <c r="AS835">
        <f t="shared" si="564"/>
        <v>0</v>
      </c>
      <c r="AT835">
        <f t="shared" si="565"/>
        <v>0</v>
      </c>
      <c r="AU835">
        <f t="shared" si="566"/>
        <v>0</v>
      </c>
      <c r="AV835">
        <f t="shared" si="567"/>
        <v>0</v>
      </c>
      <c r="AW835">
        <f t="shared" si="568"/>
        <v>0</v>
      </c>
      <c r="AX835">
        <f t="shared" si="569"/>
        <v>0</v>
      </c>
      <c r="AY835">
        <f t="shared" si="570"/>
        <v>0</v>
      </c>
      <c r="AZ835">
        <f t="shared" si="571"/>
        <v>0</v>
      </c>
      <c r="BA835">
        <f t="shared" si="572"/>
        <v>0</v>
      </c>
      <c r="BB835">
        <f t="shared" si="573"/>
        <v>0</v>
      </c>
      <c r="BC835" s="356" t="str">
        <f t="shared" si="574"/>
        <v/>
      </c>
      <c r="BD835" s="357">
        <f t="shared" si="575"/>
        <v>0</v>
      </c>
      <c r="BE835" s="358">
        <f t="shared" si="576"/>
        <v>0</v>
      </c>
      <c r="BF835" s="359">
        <f t="shared" si="547"/>
        <v>0</v>
      </c>
      <c r="BG835" s="356" t="str">
        <f t="shared" si="577"/>
        <v/>
      </c>
      <c r="BH835" s="357">
        <f t="shared" si="578"/>
        <v>0</v>
      </c>
      <c r="BI835" s="358">
        <f t="shared" si="579"/>
        <v>0</v>
      </c>
      <c r="BJ835" s="359">
        <f t="shared" si="548"/>
        <v>0</v>
      </c>
      <c r="BK835" s="356" t="str">
        <f t="shared" si="580"/>
        <v/>
      </c>
      <c r="BL835" s="357">
        <f t="shared" si="581"/>
        <v>0</v>
      </c>
      <c r="BM835" s="358">
        <f t="shared" si="582"/>
        <v>0</v>
      </c>
      <c r="BN835" s="359">
        <f t="shared" si="549"/>
        <v>0</v>
      </c>
      <c r="BO835" s="293">
        <f t="shared" si="583"/>
        <v>0</v>
      </c>
      <c r="BP835" s="352" t="str">
        <f>IF(BO835=0,"",
IF(SUM($BO$788:BO835)=1,BQ835,
IF($BO$908&gt;SUM($BO$788:BO835),_xlfn.CONCAT(", ",BQ835),
IF($BO$908=SUM($BO$788:BO835),_xlfn.CONCAT(" y ",BQ835)))))</f>
        <v/>
      </c>
      <c r="BQ835" s="120" t="s">
        <v>5215</v>
      </c>
      <c r="BR835" s="290">
        <f t="shared" si="584"/>
        <v>0</v>
      </c>
      <c r="BS835" s="293">
        <f t="shared" si="550"/>
        <v>0</v>
      </c>
      <c r="BT835" s="283" t="str">
        <f>IF(BS835=0,"",
IF(SUM($BS$788:BS835)=1,BU835,
IF($BS$908&gt;SUM($BS$788:BS835),_xlfn.CONCAT(", ",BU835),
IF($BS$908=SUM($BS$788:BS835),_xlfn.CONCAT(" y ",BU835)))))</f>
        <v/>
      </c>
      <c r="BU835" s="120" t="s">
        <v>5215</v>
      </c>
    </row>
    <row r="836" spans="1:73" ht="15" customHeight="1">
      <c r="A836" s="445"/>
      <c r="B836" s="446"/>
      <c r="C836" s="35" t="s">
        <v>5216</v>
      </c>
      <c r="D836" s="800" t="str">
        <f>IF(CNGE_2026_M1_Secc1_Sub1!$D89="","",CNGE_2026_M1_Secc1_Sub1!$D89)</f>
        <v/>
      </c>
      <c r="E836" s="723"/>
      <c r="F836" s="723"/>
      <c r="G836" s="723"/>
      <c r="H836" s="723"/>
      <c r="I836" s="723"/>
      <c r="J836" s="723"/>
      <c r="K836" s="723"/>
      <c r="L836" s="723"/>
      <c r="M836" s="723"/>
      <c r="N836" s="723"/>
      <c r="O836" s="724"/>
      <c r="P836" s="637" t="str">
        <f t="shared" si="551"/>
        <v/>
      </c>
      <c r="Q836" s="637" t="str">
        <f t="shared" si="552"/>
        <v/>
      </c>
      <c r="R836" s="637" t="str">
        <f t="shared" si="553"/>
        <v/>
      </c>
      <c r="S836" s="638"/>
      <c r="T836" s="638"/>
      <c r="U836" s="638"/>
      <c r="V836" s="638"/>
      <c r="W836" s="638"/>
      <c r="X836" s="638"/>
      <c r="Y836" s="638"/>
      <c r="Z836" s="638"/>
      <c r="AA836" s="638"/>
      <c r="AB836" s="638"/>
      <c r="AC836" s="638"/>
      <c r="AD836" s="638"/>
      <c r="AI836" t="str">
        <f t="shared" si="554"/>
        <v/>
      </c>
      <c r="AJ836">
        <f t="shared" si="555"/>
        <v>0</v>
      </c>
      <c r="AK836">
        <f t="shared" si="556"/>
        <v>0</v>
      </c>
      <c r="AL836">
        <f t="shared" si="557"/>
        <v>0</v>
      </c>
      <c r="AM836">
        <f t="shared" si="558"/>
        <v>0</v>
      </c>
      <c r="AN836">
        <f t="shared" si="559"/>
        <v>0</v>
      </c>
      <c r="AO836">
        <f t="shared" si="560"/>
        <v>0</v>
      </c>
      <c r="AP836">
        <f t="shared" si="561"/>
        <v>0</v>
      </c>
      <c r="AQ836">
        <f t="shared" si="562"/>
        <v>0</v>
      </c>
      <c r="AR836">
        <f t="shared" si="563"/>
        <v>0</v>
      </c>
      <c r="AS836">
        <f t="shared" si="564"/>
        <v>0</v>
      </c>
      <c r="AT836">
        <f t="shared" si="565"/>
        <v>0</v>
      </c>
      <c r="AU836">
        <f t="shared" si="566"/>
        <v>0</v>
      </c>
      <c r="AV836">
        <f t="shared" si="567"/>
        <v>0</v>
      </c>
      <c r="AW836">
        <f t="shared" si="568"/>
        <v>0</v>
      </c>
      <c r="AX836">
        <f t="shared" si="569"/>
        <v>0</v>
      </c>
      <c r="AY836">
        <f t="shared" si="570"/>
        <v>0</v>
      </c>
      <c r="AZ836">
        <f t="shared" si="571"/>
        <v>0</v>
      </c>
      <c r="BA836">
        <f t="shared" si="572"/>
        <v>0</v>
      </c>
      <c r="BB836">
        <f t="shared" si="573"/>
        <v>0</v>
      </c>
      <c r="BC836" s="356" t="str">
        <f t="shared" si="574"/>
        <v/>
      </c>
      <c r="BD836" s="357">
        <f t="shared" si="575"/>
        <v>0</v>
      </c>
      <c r="BE836" s="358">
        <f t="shared" si="576"/>
        <v>0</v>
      </c>
      <c r="BF836" s="359">
        <f t="shared" si="547"/>
        <v>0</v>
      </c>
      <c r="BG836" s="356" t="str">
        <f t="shared" si="577"/>
        <v/>
      </c>
      <c r="BH836" s="357">
        <f t="shared" si="578"/>
        <v>0</v>
      </c>
      <c r="BI836" s="358">
        <f t="shared" si="579"/>
        <v>0</v>
      </c>
      <c r="BJ836" s="359">
        <f t="shared" si="548"/>
        <v>0</v>
      </c>
      <c r="BK836" s="356" t="str">
        <f t="shared" si="580"/>
        <v/>
      </c>
      <c r="BL836" s="357">
        <f t="shared" si="581"/>
        <v>0</v>
      </c>
      <c r="BM836" s="358">
        <f t="shared" si="582"/>
        <v>0</v>
      </c>
      <c r="BN836" s="359">
        <f t="shared" si="549"/>
        <v>0</v>
      </c>
      <c r="BO836" s="293">
        <f t="shared" si="583"/>
        <v>0</v>
      </c>
      <c r="BP836" s="352" t="str">
        <f>IF(BO836=0,"",
IF(SUM($BO$788:BO836)=1,BQ836,
IF($BO$908&gt;SUM($BO$788:BO836),_xlfn.CONCAT(", ",BQ836),
IF($BO$908=SUM($BO$788:BO836),_xlfn.CONCAT(" y ",BQ836)))))</f>
        <v/>
      </c>
      <c r="BQ836" s="120" t="s">
        <v>5217</v>
      </c>
      <c r="BR836" s="290">
        <f t="shared" si="584"/>
        <v>0</v>
      </c>
      <c r="BS836" s="293">
        <f t="shared" si="550"/>
        <v>0</v>
      </c>
      <c r="BT836" s="283" t="str">
        <f>IF(BS836=0,"",
IF(SUM($BS$788:BS836)=1,BU836,
IF($BS$908&gt;SUM($BS$788:BS836),_xlfn.CONCAT(", ",BU836),
IF($BS$908=SUM($BS$788:BS836),_xlfn.CONCAT(" y ",BU836)))))</f>
        <v/>
      </c>
      <c r="BU836" s="120" t="s">
        <v>5217</v>
      </c>
    </row>
    <row r="837" spans="1:73" ht="15" customHeight="1">
      <c r="A837" s="445"/>
      <c r="B837" s="446"/>
      <c r="C837" s="35" t="s">
        <v>5218</v>
      </c>
      <c r="D837" s="800" t="str">
        <f>IF(CNGE_2026_M1_Secc1_Sub1!$D90="","",CNGE_2026_M1_Secc1_Sub1!$D90)</f>
        <v/>
      </c>
      <c r="E837" s="723"/>
      <c r="F837" s="723"/>
      <c r="G837" s="723"/>
      <c r="H837" s="723"/>
      <c r="I837" s="723"/>
      <c r="J837" s="723"/>
      <c r="K837" s="723"/>
      <c r="L837" s="723"/>
      <c r="M837" s="723"/>
      <c r="N837" s="723"/>
      <c r="O837" s="724"/>
      <c r="P837" s="637" t="str">
        <f t="shared" si="551"/>
        <v/>
      </c>
      <c r="Q837" s="637" t="str">
        <f t="shared" si="552"/>
        <v/>
      </c>
      <c r="R837" s="637" t="str">
        <f t="shared" si="553"/>
        <v/>
      </c>
      <c r="S837" s="638"/>
      <c r="T837" s="638"/>
      <c r="U837" s="638"/>
      <c r="V837" s="638"/>
      <c r="W837" s="638"/>
      <c r="X837" s="638"/>
      <c r="Y837" s="638"/>
      <c r="Z837" s="638"/>
      <c r="AA837" s="638"/>
      <c r="AB837" s="638"/>
      <c r="AC837" s="638"/>
      <c r="AD837" s="638"/>
      <c r="AI837" t="str">
        <f t="shared" si="554"/>
        <v/>
      </c>
      <c r="AJ837">
        <f t="shared" si="555"/>
        <v>0</v>
      </c>
      <c r="AK837">
        <f t="shared" si="556"/>
        <v>0</v>
      </c>
      <c r="AL837">
        <f t="shared" si="557"/>
        <v>0</v>
      </c>
      <c r="AM837">
        <f t="shared" si="558"/>
        <v>0</v>
      </c>
      <c r="AN837">
        <f t="shared" si="559"/>
        <v>0</v>
      </c>
      <c r="AO837">
        <f t="shared" si="560"/>
        <v>0</v>
      </c>
      <c r="AP837">
        <f t="shared" si="561"/>
        <v>0</v>
      </c>
      <c r="AQ837">
        <f t="shared" si="562"/>
        <v>0</v>
      </c>
      <c r="AR837">
        <f t="shared" si="563"/>
        <v>0</v>
      </c>
      <c r="AS837">
        <f t="shared" si="564"/>
        <v>0</v>
      </c>
      <c r="AT837">
        <f t="shared" si="565"/>
        <v>0</v>
      </c>
      <c r="AU837">
        <f t="shared" si="566"/>
        <v>0</v>
      </c>
      <c r="AV837">
        <f t="shared" si="567"/>
        <v>0</v>
      </c>
      <c r="AW837">
        <f t="shared" si="568"/>
        <v>0</v>
      </c>
      <c r="AX837">
        <f t="shared" si="569"/>
        <v>0</v>
      </c>
      <c r="AY837">
        <f t="shared" si="570"/>
        <v>0</v>
      </c>
      <c r="AZ837">
        <f t="shared" si="571"/>
        <v>0</v>
      </c>
      <c r="BA837">
        <f t="shared" si="572"/>
        <v>0</v>
      </c>
      <c r="BB837">
        <f t="shared" si="573"/>
        <v>0</v>
      </c>
      <c r="BC837" s="356" t="str">
        <f t="shared" si="574"/>
        <v/>
      </c>
      <c r="BD837" s="357">
        <f t="shared" si="575"/>
        <v>0</v>
      </c>
      <c r="BE837" s="358">
        <f t="shared" si="576"/>
        <v>0</v>
      </c>
      <c r="BF837" s="359">
        <f t="shared" si="547"/>
        <v>0</v>
      </c>
      <c r="BG837" s="356" t="str">
        <f t="shared" si="577"/>
        <v/>
      </c>
      <c r="BH837" s="357">
        <f t="shared" si="578"/>
        <v>0</v>
      </c>
      <c r="BI837" s="358">
        <f t="shared" si="579"/>
        <v>0</v>
      </c>
      <c r="BJ837" s="359">
        <f t="shared" si="548"/>
        <v>0</v>
      </c>
      <c r="BK837" s="356" t="str">
        <f t="shared" si="580"/>
        <v/>
      </c>
      <c r="BL837" s="357">
        <f t="shared" si="581"/>
        <v>0</v>
      </c>
      <c r="BM837" s="358">
        <f t="shared" si="582"/>
        <v>0</v>
      </c>
      <c r="BN837" s="359">
        <f t="shared" si="549"/>
        <v>0</v>
      </c>
      <c r="BO837" s="293">
        <f t="shared" si="583"/>
        <v>0</v>
      </c>
      <c r="BP837" s="352" t="str">
        <f>IF(BO837=0,"",
IF(SUM($BO$788:BO837)=1,BQ837,
IF($BO$908&gt;SUM($BO$788:BO837),_xlfn.CONCAT(", ",BQ837),
IF($BO$908=SUM($BO$788:BO837),_xlfn.CONCAT(" y ",BQ837)))))</f>
        <v/>
      </c>
      <c r="BQ837" s="120" t="s">
        <v>5219</v>
      </c>
      <c r="BR837" s="290">
        <f t="shared" si="584"/>
        <v>0</v>
      </c>
      <c r="BS837" s="293">
        <f t="shared" si="550"/>
        <v>0</v>
      </c>
      <c r="BT837" s="283" t="str">
        <f>IF(BS837=0,"",
IF(SUM($BS$788:BS837)=1,BU837,
IF($BS$908&gt;SUM($BS$788:BS837),_xlfn.CONCAT(", ",BU837),
IF($BS$908=SUM($BS$788:BS837),_xlfn.CONCAT(" y ",BU837)))))</f>
        <v/>
      </c>
      <c r="BU837" s="120" t="s">
        <v>5219</v>
      </c>
    </row>
    <row r="838" spans="1:73" ht="15" customHeight="1">
      <c r="A838" s="445"/>
      <c r="B838" s="446"/>
      <c r="C838" s="35" t="s">
        <v>5220</v>
      </c>
      <c r="D838" s="800" t="str">
        <f>IF(CNGE_2026_M1_Secc1_Sub1!$D91="","",CNGE_2026_M1_Secc1_Sub1!$D91)</f>
        <v/>
      </c>
      <c r="E838" s="723"/>
      <c r="F838" s="723"/>
      <c r="G838" s="723"/>
      <c r="H838" s="723"/>
      <c r="I838" s="723"/>
      <c r="J838" s="723"/>
      <c r="K838" s="723"/>
      <c r="L838" s="723"/>
      <c r="M838" s="723"/>
      <c r="N838" s="723"/>
      <c r="O838" s="724"/>
      <c r="P838" s="637" t="str">
        <f t="shared" si="551"/>
        <v/>
      </c>
      <c r="Q838" s="637" t="str">
        <f t="shared" si="552"/>
        <v/>
      </c>
      <c r="R838" s="637" t="str">
        <f t="shared" si="553"/>
        <v/>
      </c>
      <c r="S838" s="638"/>
      <c r="T838" s="638"/>
      <c r="U838" s="638"/>
      <c r="V838" s="638"/>
      <c r="W838" s="638"/>
      <c r="X838" s="638"/>
      <c r="Y838" s="638"/>
      <c r="Z838" s="638"/>
      <c r="AA838" s="638"/>
      <c r="AB838" s="638"/>
      <c r="AC838" s="638"/>
      <c r="AD838" s="638"/>
      <c r="AI838" t="str">
        <f t="shared" si="554"/>
        <v/>
      </c>
      <c r="AJ838">
        <f t="shared" si="555"/>
        <v>0</v>
      </c>
      <c r="AK838">
        <f t="shared" si="556"/>
        <v>0</v>
      </c>
      <c r="AL838">
        <f t="shared" si="557"/>
        <v>0</v>
      </c>
      <c r="AM838">
        <f t="shared" si="558"/>
        <v>0</v>
      </c>
      <c r="AN838">
        <f t="shared" si="559"/>
        <v>0</v>
      </c>
      <c r="AO838">
        <f t="shared" si="560"/>
        <v>0</v>
      </c>
      <c r="AP838">
        <f t="shared" si="561"/>
        <v>0</v>
      </c>
      <c r="AQ838">
        <f t="shared" si="562"/>
        <v>0</v>
      </c>
      <c r="AR838">
        <f t="shared" si="563"/>
        <v>0</v>
      </c>
      <c r="AS838">
        <f t="shared" si="564"/>
        <v>0</v>
      </c>
      <c r="AT838">
        <f t="shared" si="565"/>
        <v>0</v>
      </c>
      <c r="AU838">
        <f t="shared" si="566"/>
        <v>0</v>
      </c>
      <c r="AV838">
        <f t="shared" si="567"/>
        <v>0</v>
      </c>
      <c r="AW838">
        <f t="shared" si="568"/>
        <v>0</v>
      </c>
      <c r="AX838">
        <f t="shared" si="569"/>
        <v>0</v>
      </c>
      <c r="AY838">
        <f t="shared" si="570"/>
        <v>0</v>
      </c>
      <c r="AZ838">
        <f t="shared" si="571"/>
        <v>0</v>
      </c>
      <c r="BA838">
        <f t="shared" si="572"/>
        <v>0</v>
      </c>
      <c r="BB838">
        <f t="shared" si="573"/>
        <v>0</v>
      </c>
      <c r="BC838" s="356" t="str">
        <f t="shared" si="574"/>
        <v/>
      </c>
      <c r="BD838" s="357">
        <f t="shared" si="575"/>
        <v>0</v>
      </c>
      <c r="BE838" s="358">
        <f t="shared" si="576"/>
        <v>0</v>
      </c>
      <c r="BF838" s="359">
        <f t="shared" si="547"/>
        <v>0</v>
      </c>
      <c r="BG838" s="356" t="str">
        <f t="shared" si="577"/>
        <v/>
      </c>
      <c r="BH838" s="357">
        <f t="shared" si="578"/>
        <v>0</v>
      </c>
      <c r="BI838" s="358">
        <f t="shared" si="579"/>
        <v>0</v>
      </c>
      <c r="BJ838" s="359">
        <f t="shared" si="548"/>
        <v>0</v>
      </c>
      <c r="BK838" s="356" t="str">
        <f t="shared" si="580"/>
        <v/>
      </c>
      <c r="BL838" s="357">
        <f t="shared" si="581"/>
        <v>0</v>
      </c>
      <c r="BM838" s="358">
        <f t="shared" si="582"/>
        <v>0</v>
      </c>
      <c r="BN838" s="359">
        <f t="shared" si="549"/>
        <v>0</v>
      </c>
      <c r="BO838" s="293">
        <f t="shared" si="583"/>
        <v>0</v>
      </c>
      <c r="BP838" s="352" t="str">
        <f>IF(BO838=0,"",
IF(SUM($BO$788:BO838)=1,BQ838,
IF($BO$908&gt;SUM($BO$788:BO838),_xlfn.CONCAT(", ",BQ838),
IF($BO$908=SUM($BO$788:BO838),_xlfn.CONCAT(" y ",BQ838)))))</f>
        <v/>
      </c>
      <c r="BQ838" s="120" t="s">
        <v>5221</v>
      </c>
      <c r="BR838" s="290">
        <f t="shared" si="584"/>
        <v>0</v>
      </c>
      <c r="BS838" s="293">
        <f t="shared" si="550"/>
        <v>0</v>
      </c>
      <c r="BT838" s="283" t="str">
        <f>IF(BS838=0,"",
IF(SUM($BS$788:BS838)=1,BU838,
IF($BS$908&gt;SUM($BS$788:BS838),_xlfn.CONCAT(", ",BU838),
IF($BS$908=SUM($BS$788:BS838),_xlfn.CONCAT(" y ",BU838)))))</f>
        <v/>
      </c>
      <c r="BU838" s="120" t="s">
        <v>5221</v>
      </c>
    </row>
    <row r="839" spans="1:73" ht="15" customHeight="1">
      <c r="A839" s="445"/>
      <c r="B839" s="446"/>
      <c r="C839" s="35" t="s">
        <v>5222</v>
      </c>
      <c r="D839" s="800" t="str">
        <f>IF(CNGE_2026_M1_Secc1_Sub1!$D92="","",CNGE_2026_M1_Secc1_Sub1!$D92)</f>
        <v/>
      </c>
      <c r="E839" s="723"/>
      <c r="F839" s="723"/>
      <c r="G839" s="723"/>
      <c r="H839" s="723"/>
      <c r="I839" s="723"/>
      <c r="J839" s="723"/>
      <c r="K839" s="723"/>
      <c r="L839" s="723"/>
      <c r="M839" s="723"/>
      <c r="N839" s="723"/>
      <c r="O839" s="724"/>
      <c r="P839" s="637" t="str">
        <f t="shared" si="551"/>
        <v/>
      </c>
      <c r="Q839" s="637" t="str">
        <f t="shared" si="552"/>
        <v/>
      </c>
      <c r="R839" s="637" t="str">
        <f t="shared" si="553"/>
        <v/>
      </c>
      <c r="S839" s="638"/>
      <c r="T839" s="638"/>
      <c r="U839" s="638"/>
      <c r="V839" s="638"/>
      <c r="W839" s="638"/>
      <c r="X839" s="638"/>
      <c r="Y839" s="638"/>
      <c r="Z839" s="638"/>
      <c r="AA839" s="638"/>
      <c r="AB839" s="638"/>
      <c r="AC839" s="638"/>
      <c r="AD839" s="638"/>
      <c r="AI839" t="str">
        <f t="shared" si="554"/>
        <v/>
      </c>
      <c r="AJ839">
        <f t="shared" si="555"/>
        <v>0</v>
      </c>
      <c r="AK839">
        <f t="shared" si="556"/>
        <v>0</v>
      </c>
      <c r="AL839">
        <f t="shared" si="557"/>
        <v>0</v>
      </c>
      <c r="AM839">
        <f t="shared" si="558"/>
        <v>0</v>
      </c>
      <c r="AN839">
        <f t="shared" si="559"/>
        <v>0</v>
      </c>
      <c r="AO839">
        <f t="shared" si="560"/>
        <v>0</v>
      </c>
      <c r="AP839">
        <f t="shared" si="561"/>
        <v>0</v>
      </c>
      <c r="AQ839">
        <f t="shared" si="562"/>
        <v>0</v>
      </c>
      <c r="AR839">
        <f t="shared" si="563"/>
        <v>0</v>
      </c>
      <c r="AS839">
        <f t="shared" si="564"/>
        <v>0</v>
      </c>
      <c r="AT839">
        <f t="shared" si="565"/>
        <v>0</v>
      </c>
      <c r="AU839">
        <f t="shared" si="566"/>
        <v>0</v>
      </c>
      <c r="AV839">
        <f t="shared" si="567"/>
        <v>0</v>
      </c>
      <c r="AW839">
        <f t="shared" si="568"/>
        <v>0</v>
      </c>
      <c r="AX839">
        <f t="shared" si="569"/>
        <v>0</v>
      </c>
      <c r="AY839">
        <f t="shared" si="570"/>
        <v>0</v>
      </c>
      <c r="AZ839">
        <f t="shared" si="571"/>
        <v>0</v>
      </c>
      <c r="BA839">
        <f t="shared" si="572"/>
        <v>0</v>
      </c>
      <c r="BB839">
        <f t="shared" si="573"/>
        <v>0</v>
      </c>
      <c r="BC839" s="356" t="str">
        <f t="shared" si="574"/>
        <v/>
      </c>
      <c r="BD839" s="357">
        <f t="shared" si="575"/>
        <v>0</v>
      </c>
      <c r="BE839" s="358">
        <f t="shared" si="576"/>
        <v>0</v>
      </c>
      <c r="BF839" s="359">
        <f t="shared" si="547"/>
        <v>0</v>
      </c>
      <c r="BG839" s="356" t="str">
        <f t="shared" si="577"/>
        <v/>
      </c>
      <c r="BH839" s="357">
        <f t="shared" si="578"/>
        <v>0</v>
      </c>
      <c r="BI839" s="358">
        <f t="shared" si="579"/>
        <v>0</v>
      </c>
      <c r="BJ839" s="359">
        <f t="shared" si="548"/>
        <v>0</v>
      </c>
      <c r="BK839" s="356" t="str">
        <f t="shared" si="580"/>
        <v/>
      </c>
      <c r="BL839" s="357">
        <f t="shared" si="581"/>
        <v>0</v>
      </c>
      <c r="BM839" s="358">
        <f t="shared" si="582"/>
        <v>0</v>
      </c>
      <c r="BN839" s="359">
        <f t="shared" si="549"/>
        <v>0</v>
      </c>
      <c r="BO839" s="293">
        <f t="shared" si="583"/>
        <v>0</v>
      </c>
      <c r="BP839" s="352" t="str">
        <f>IF(BO839=0,"",
IF(SUM($BO$788:BO839)=1,BQ839,
IF($BO$908&gt;SUM($BO$788:BO839),_xlfn.CONCAT(", ",BQ839),
IF($BO$908=SUM($BO$788:BO839),_xlfn.CONCAT(" y ",BQ839)))))</f>
        <v/>
      </c>
      <c r="BQ839" s="120" t="s">
        <v>5223</v>
      </c>
      <c r="BR839" s="290">
        <f t="shared" si="584"/>
        <v>0</v>
      </c>
      <c r="BS839" s="293">
        <f t="shared" si="550"/>
        <v>0</v>
      </c>
      <c r="BT839" s="283" t="str">
        <f>IF(BS839=0,"",
IF(SUM($BS$788:BS839)=1,BU839,
IF($BS$908&gt;SUM($BS$788:BS839),_xlfn.CONCAT(", ",BU839),
IF($BS$908=SUM($BS$788:BS839),_xlfn.CONCAT(" y ",BU839)))))</f>
        <v/>
      </c>
      <c r="BU839" s="120" t="s">
        <v>5223</v>
      </c>
    </row>
    <row r="840" spans="1:73" ht="15" customHeight="1">
      <c r="A840" s="445"/>
      <c r="B840" s="446"/>
      <c r="C840" s="35" t="s">
        <v>5224</v>
      </c>
      <c r="D840" s="800" t="str">
        <f>IF(CNGE_2026_M1_Secc1_Sub1!$D93="","",CNGE_2026_M1_Secc1_Sub1!$D93)</f>
        <v/>
      </c>
      <c r="E840" s="723"/>
      <c r="F840" s="723"/>
      <c r="G840" s="723"/>
      <c r="H840" s="723"/>
      <c r="I840" s="723"/>
      <c r="J840" s="723"/>
      <c r="K840" s="723"/>
      <c r="L840" s="723"/>
      <c r="M840" s="723"/>
      <c r="N840" s="723"/>
      <c r="O840" s="724"/>
      <c r="P840" s="637" t="str">
        <f t="shared" si="551"/>
        <v/>
      </c>
      <c r="Q840" s="637" t="str">
        <f t="shared" si="552"/>
        <v/>
      </c>
      <c r="R840" s="637" t="str">
        <f t="shared" si="553"/>
        <v/>
      </c>
      <c r="S840" s="638"/>
      <c r="T840" s="638"/>
      <c r="U840" s="638"/>
      <c r="V840" s="638"/>
      <c r="W840" s="638"/>
      <c r="X840" s="638"/>
      <c r="Y840" s="638"/>
      <c r="Z840" s="638"/>
      <c r="AA840" s="638"/>
      <c r="AB840" s="638"/>
      <c r="AC840" s="638"/>
      <c r="AD840" s="638"/>
      <c r="AI840" t="str">
        <f t="shared" si="554"/>
        <v/>
      </c>
      <c r="AJ840">
        <f t="shared" si="555"/>
        <v>0</v>
      </c>
      <c r="AK840">
        <f t="shared" si="556"/>
        <v>0</v>
      </c>
      <c r="AL840">
        <f t="shared" si="557"/>
        <v>0</v>
      </c>
      <c r="AM840">
        <f t="shared" si="558"/>
        <v>0</v>
      </c>
      <c r="AN840">
        <f t="shared" si="559"/>
        <v>0</v>
      </c>
      <c r="AO840">
        <f t="shared" si="560"/>
        <v>0</v>
      </c>
      <c r="AP840">
        <f t="shared" si="561"/>
        <v>0</v>
      </c>
      <c r="AQ840">
        <f t="shared" si="562"/>
        <v>0</v>
      </c>
      <c r="AR840">
        <f t="shared" si="563"/>
        <v>0</v>
      </c>
      <c r="AS840">
        <f t="shared" si="564"/>
        <v>0</v>
      </c>
      <c r="AT840">
        <f t="shared" si="565"/>
        <v>0</v>
      </c>
      <c r="AU840">
        <f t="shared" si="566"/>
        <v>0</v>
      </c>
      <c r="AV840">
        <f t="shared" si="567"/>
        <v>0</v>
      </c>
      <c r="AW840">
        <f t="shared" si="568"/>
        <v>0</v>
      </c>
      <c r="AX840">
        <f t="shared" si="569"/>
        <v>0</v>
      </c>
      <c r="AY840">
        <f t="shared" si="570"/>
        <v>0</v>
      </c>
      <c r="AZ840">
        <f t="shared" si="571"/>
        <v>0</v>
      </c>
      <c r="BA840">
        <f t="shared" si="572"/>
        <v>0</v>
      </c>
      <c r="BB840">
        <f t="shared" si="573"/>
        <v>0</v>
      </c>
      <c r="BC840" s="356" t="str">
        <f t="shared" si="574"/>
        <v/>
      </c>
      <c r="BD840" s="357">
        <f t="shared" si="575"/>
        <v>0</v>
      </c>
      <c r="BE840" s="358">
        <f t="shared" si="576"/>
        <v>0</v>
      </c>
      <c r="BF840" s="359">
        <f t="shared" si="547"/>
        <v>0</v>
      </c>
      <c r="BG840" s="356" t="str">
        <f t="shared" si="577"/>
        <v/>
      </c>
      <c r="BH840" s="357">
        <f t="shared" si="578"/>
        <v>0</v>
      </c>
      <c r="BI840" s="358">
        <f t="shared" si="579"/>
        <v>0</v>
      </c>
      <c r="BJ840" s="359">
        <f t="shared" si="548"/>
        <v>0</v>
      </c>
      <c r="BK840" s="356" t="str">
        <f t="shared" si="580"/>
        <v/>
      </c>
      <c r="BL840" s="357">
        <f t="shared" si="581"/>
        <v>0</v>
      </c>
      <c r="BM840" s="358">
        <f t="shared" si="582"/>
        <v>0</v>
      </c>
      <c r="BN840" s="359">
        <f t="shared" si="549"/>
        <v>0</v>
      </c>
      <c r="BO840" s="293">
        <f t="shared" si="583"/>
        <v>0</v>
      </c>
      <c r="BP840" s="352" t="str">
        <f>IF(BO840=0,"",
IF(SUM($BO$788:BO840)=1,BQ840,
IF($BO$908&gt;SUM($BO$788:BO840),_xlfn.CONCAT(", ",BQ840),
IF($BO$908=SUM($BO$788:BO840),_xlfn.CONCAT(" y ",BQ840)))))</f>
        <v/>
      </c>
      <c r="BQ840" s="120" t="s">
        <v>5225</v>
      </c>
      <c r="BR840" s="290">
        <f t="shared" si="584"/>
        <v>0</v>
      </c>
      <c r="BS840" s="293">
        <f t="shared" si="550"/>
        <v>0</v>
      </c>
      <c r="BT840" s="283" t="str">
        <f>IF(BS840=0,"",
IF(SUM($BS$788:BS840)=1,BU840,
IF($BS$908&gt;SUM($BS$788:BS840),_xlfn.CONCAT(", ",BU840),
IF($BS$908=SUM($BS$788:BS840),_xlfn.CONCAT(" y ",BU840)))))</f>
        <v/>
      </c>
      <c r="BU840" s="120" t="s">
        <v>5225</v>
      </c>
    </row>
    <row r="841" spans="1:73" ht="15" customHeight="1">
      <c r="A841" s="445"/>
      <c r="B841" s="446"/>
      <c r="C841" s="35" t="s">
        <v>5226</v>
      </c>
      <c r="D841" s="800" t="str">
        <f>IF(CNGE_2026_M1_Secc1_Sub1!$D94="","",CNGE_2026_M1_Secc1_Sub1!$D94)</f>
        <v/>
      </c>
      <c r="E841" s="723"/>
      <c r="F841" s="723"/>
      <c r="G841" s="723"/>
      <c r="H841" s="723"/>
      <c r="I841" s="723"/>
      <c r="J841" s="723"/>
      <c r="K841" s="723"/>
      <c r="L841" s="723"/>
      <c r="M841" s="723"/>
      <c r="N841" s="723"/>
      <c r="O841" s="724"/>
      <c r="P841" s="637" t="str">
        <f t="shared" si="551"/>
        <v/>
      </c>
      <c r="Q841" s="637" t="str">
        <f t="shared" si="552"/>
        <v/>
      </c>
      <c r="R841" s="637" t="str">
        <f t="shared" si="553"/>
        <v/>
      </c>
      <c r="S841" s="638"/>
      <c r="T841" s="638"/>
      <c r="U841" s="638"/>
      <c r="V841" s="638"/>
      <c r="W841" s="638"/>
      <c r="X841" s="638"/>
      <c r="Y841" s="638"/>
      <c r="Z841" s="638"/>
      <c r="AA841" s="638"/>
      <c r="AB841" s="638"/>
      <c r="AC841" s="638"/>
      <c r="AD841" s="638"/>
      <c r="AI841" t="str">
        <f t="shared" si="554"/>
        <v/>
      </c>
      <c r="AJ841">
        <f t="shared" si="555"/>
        <v>0</v>
      </c>
      <c r="AK841">
        <f t="shared" si="556"/>
        <v>0</v>
      </c>
      <c r="AL841">
        <f t="shared" si="557"/>
        <v>0</v>
      </c>
      <c r="AM841">
        <f t="shared" si="558"/>
        <v>0</v>
      </c>
      <c r="AN841">
        <f t="shared" si="559"/>
        <v>0</v>
      </c>
      <c r="AO841">
        <f t="shared" si="560"/>
        <v>0</v>
      </c>
      <c r="AP841">
        <f t="shared" si="561"/>
        <v>0</v>
      </c>
      <c r="AQ841">
        <f t="shared" si="562"/>
        <v>0</v>
      </c>
      <c r="AR841">
        <f t="shared" si="563"/>
        <v>0</v>
      </c>
      <c r="AS841">
        <f t="shared" si="564"/>
        <v>0</v>
      </c>
      <c r="AT841">
        <f t="shared" si="565"/>
        <v>0</v>
      </c>
      <c r="AU841">
        <f t="shared" si="566"/>
        <v>0</v>
      </c>
      <c r="AV841">
        <f t="shared" si="567"/>
        <v>0</v>
      </c>
      <c r="AW841">
        <f t="shared" si="568"/>
        <v>0</v>
      </c>
      <c r="AX841">
        <f t="shared" si="569"/>
        <v>0</v>
      </c>
      <c r="AY841">
        <f t="shared" si="570"/>
        <v>0</v>
      </c>
      <c r="AZ841">
        <f t="shared" si="571"/>
        <v>0</v>
      </c>
      <c r="BA841">
        <f t="shared" si="572"/>
        <v>0</v>
      </c>
      <c r="BB841">
        <f t="shared" si="573"/>
        <v>0</v>
      </c>
      <c r="BC841" s="356" t="str">
        <f t="shared" si="574"/>
        <v/>
      </c>
      <c r="BD841" s="357">
        <f t="shared" si="575"/>
        <v>0</v>
      </c>
      <c r="BE841" s="358">
        <f t="shared" si="576"/>
        <v>0</v>
      </c>
      <c r="BF841" s="359">
        <f t="shared" si="547"/>
        <v>0</v>
      </c>
      <c r="BG841" s="356" t="str">
        <f t="shared" si="577"/>
        <v/>
      </c>
      <c r="BH841" s="357">
        <f t="shared" si="578"/>
        <v>0</v>
      </c>
      <c r="BI841" s="358">
        <f t="shared" si="579"/>
        <v>0</v>
      </c>
      <c r="BJ841" s="359">
        <f t="shared" si="548"/>
        <v>0</v>
      </c>
      <c r="BK841" s="356" t="str">
        <f t="shared" si="580"/>
        <v/>
      </c>
      <c r="BL841" s="357">
        <f t="shared" si="581"/>
        <v>0</v>
      </c>
      <c r="BM841" s="358">
        <f t="shared" si="582"/>
        <v>0</v>
      </c>
      <c r="BN841" s="359">
        <f t="shared" si="549"/>
        <v>0</v>
      </c>
      <c r="BO841" s="293">
        <f t="shared" si="583"/>
        <v>0</v>
      </c>
      <c r="BP841" s="352" t="str">
        <f>IF(BO841=0,"",
IF(SUM($BO$788:BO841)=1,BQ841,
IF($BO$908&gt;SUM($BO$788:BO841),_xlfn.CONCAT(", ",BQ841),
IF($BO$908=SUM($BO$788:BO841),_xlfn.CONCAT(" y ",BQ841)))))</f>
        <v/>
      </c>
      <c r="BQ841" s="120" t="s">
        <v>5227</v>
      </c>
      <c r="BR841" s="290">
        <f t="shared" si="584"/>
        <v>0</v>
      </c>
      <c r="BS841" s="293">
        <f t="shared" si="550"/>
        <v>0</v>
      </c>
      <c r="BT841" s="283" t="str">
        <f>IF(BS841=0,"",
IF(SUM($BS$788:BS841)=1,BU841,
IF($BS$908&gt;SUM($BS$788:BS841),_xlfn.CONCAT(", ",BU841),
IF($BS$908=SUM($BS$788:BS841),_xlfn.CONCAT(" y ",BU841)))))</f>
        <v/>
      </c>
      <c r="BU841" s="120" t="s">
        <v>5227</v>
      </c>
    </row>
    <row r="842" spans="1:73" ht="15" customHeight="1">
      <c r="A842" s="445"/>
      <c r="B842" s="446"/>
      <c r="C842" s="35" t="s">
        <v>5228</v>
      </c>
      <c r="D842" s="800" t="str">
        <f>IF(CNGE_2026_M1_Secc1_Sub1!$D95="","",CNGE_2026_M1_Secc1_Sub1!$D95)</f>
        <v/>
      </c>
      <c r="E842" s="723"/>
      <c r="F842" s="723"/>
      <c r="G842" s="723"/>
      <c r="H842" s="723"/>
      <c r="I842" s="723"/>
      <c r="J842" s="723"/>
      <c r="K842" s="723"/>
      <c r="L842" s="723"/>
      <c r="M842" s="723"/>
      <c r="N842" s="723"/>
      <c r="O842" s="724"/>
      <c r="P842" s="637" t="str">
        <f t="shared" si="551"/>
        <v/>
      </c>
      <c r="Q842" s="637" t="str">
        <f t="shared" si="552"/>
        <v/>
      </c>
      <c r="R842" s="637" t="str">
        <f t="shared" si="553"/>
        <v/>
      </c>
      <c r="S842" s="638"/>
      <c r="T842" s="638"/>
      <c r="U842" s="638"/>
      <c r="V842" s="638"/>
      <c r="W842" s="638"/>
      <c r="X842" s="638"/>
      <c r="Y842" s="638"/>
      <c r="Z842" s="638"/>
      <c r="AA842" s="638"/>
      <c r="AB842" s="638"/>
      <c r="AC842" s="638"/>
      <c r="AD842" s="638"/>
      <c r="AI842" t="str">
        <f t="shared" si="554"/>
        <v/>
      </c>
      <c r="AJ842">
        <f t="shared" si="555"/>
        <v>0</v>
      </c>
      <c r="AK842">
        <f t="shared" si="556"/>
        <v>0</v>
      </c>
      <c r="AL842">
        <f t="shared" si="557"/>
        <v>0</v>
      </c>
      <c r="AM842">
        <f t="shared" si="558"/>
        <v>0</v>
      </c>
      <c r="AN842">
        <f t="shared" si="559"/>
        <v>0</v>
      </c>
      <c r="AO842">
        <f t="shared" si="560"/>
        <v>0</v>
      </c>
      <c r="AP842">
        <f t="shared" si="561"/>
        <v>0</v>
      </c>
      <c r="AQ842">
        <f t="shared" si="562"/>
        <v>0</v>
      </c>
      <c r="AR842">
        <f t="shared" si="563"/>
        <v>0</v>
      </c>
      <c r="AS842">
        <f t="shared" si="564"/>
        <v>0</v>
      </c>
      <c r="AT842">
        <f t="shared" si="565"/>
        <v>0</v>
      </c>
      <c r="AU842">
        <f t="shared" si="566"/>
        <v>0</v>
      </c>
      <c r="AV842">
        <f t="shared" si="567"/>
        <v>0</v>
      </c>
      <c r="AW842">
        <f t="shared" si="568"/>
        <v>0</v>
      </c>
      <c r="AX842">
        <f t="shared" si="569"/>
        <v>0</v>
      </c>
      <c r="AY842">
        <f t="shared" si="570"/>
        <v>0</v>
      </c>
      <c r="AZ842">
        <f t="shared" si="571"/>
        <v>0</v>
      </c>
      <c r="BA842">
        <f t="shared" si="572"/>
        <v>0</v>
      </c>
      <c r="BB842">
        <f t="shared" si="573"/>
        <v>0</v>
      </c>
      <c r="BC842" s="356" t="str">
        <f t="shared" si="574"/>
        <v/>
      </c>
      <c r="BD842" s="357">
        <f t="shared" si="575"/>
        <v>0</v>
      </c>
      <c r="BE842" s="358">
        <f t="shared" si="576"/>
        <v>0</v>
      </c>
      <c r="BF842" s="359">
        <f t="shared" si="547"/>
        <v>0</v>
      </c>
      <c r="BG842" s="356" t="str">
        <f t="shared" si="577"/>
        <v/>
      </c>
      <c r="BH842" s="357">
        <f t="shared" si="578"/>
        <v>0</v>
      </c>
      <c r="BI842" s="358">
        <f t="shared" si="579"/>
        <v>0</v>
      </c>
      <c r="BJ842" s="359">
        <f t="shared" si="548"/>
        <v>0</v>
      </c>
      <c r="BK842" s="356" t="str">
        <f t="shared" si="580"/>
        <v/>
      </c>
      <c r="BL842" s="357">
        <f t="shared" si="581"/>
        <v>0</v>
      </c>
      <c r="BM842" s="358">
        <f t="shared" si="582"/>
        <v>0</v>
      </c>
      <c r="BN842" s="359">
        <f t="shared" si="549"/>
        <v>0</v>
      </c>
      <c r="BO842" s="293">
        <f t="shared" si="583"/>
        <v>0</v>
      </c>
      <c r="BP842" s="352" t="str">
        <f>IF(BO842=0,"",
IF(SUM($BO$788:BO842)=1,BQ842,
IF($BO$908&gt;SUM($BO$788:BO842),_xlfn.CONCAT(", ",BQ842),
IF($BO$908=SUM($BO$788:BO842),_xlfn.CONCAT(" y ",BQ842)))))</f>
        <v/>
      </c>
      <c r="BQ842" s="120" t="s">
        <v>5229</v>
      </c>
      <c r="BR842" s="290">
        <f t="shared" si="584"/>
        <v>0</v>
      </c>
      <c r="BS842" s="293">
        <f t="shared" si="550"/>
        <v>0</v>
      </c>
      <c r="BT842" s="283" t="str">
        <f>IF(BS842=0,"",
IF(SUM($BS$788:BS842)=1,BU842,
IF($BS$908&gt;SUM($BS$788:BS842),_xlfn.CONCAT(", ",BU842),
IF($BS$908=SUM($BS$788:BS842),_xlfn.CONCAT(" y ",BU842)))))</f>
        <v/>
      </c>
      <c r="BU842" s="120" t="s">
        <v>5229</v>
      </c>
    </row>
    <row r="843" spans="1:73" ht="15" customHeight="1">
      <c r="A843" s="445"/>
      <c r="B843" s="446"/>
      <c r="C843" s="35" t="s">
        <v>5230</v>
      </c>
      <c r="D843" s="800" t="str">
        <f>IF(CNGE_2026_M1_Secc1_Sub1!$D96="","",CNGE_2026_M1_Secc1_Sub1!$D96)</f>
        <v/>
      </c>
      <c r="E843" s="723"/>
      <c r="F843" s="723"/>
      <c r="G843" s="723"/>
      <c r="H843" s="723"/>
      <c r="I843" s="723"/>
      <c r="J843" s="723"/>
      <c r="K843" s="723"/>
      <c r="L843" s="723"/>
      <c r="M843" s="723"/>
      <c r="N843" s="723"/>
      <c r="O843" s="724"/>
      <c r="P843" s="637" t="str">
        <f t="shared" si="551"/>
        <v/>
      </c>
      <c r="Q843" s="637" t="str">
        <f t="shared" si="552"/>
        <v/>
      </c>
      <c r="R843" s="637" t="str">
        <f t="shared" si="553"/>
        <v/>
      </c>
      <c r="S843" s="638"/>
      <c r="T843" s="638"/>
      <c r="U843" s="638"/>
      <c r="V843" s="638"/>
      <c r="W843" s="638"/>
      <c r="X843" s="638"/>
      <c r="Y843" s="638"/>
      <c r="Z843" s="638"/>
      <c r="AA843" s="638"/>
      <c r="AB843" s="638"/>
      <c r="AC843" s="638"/>
      <c r="AD843" s="638"/>
      <c r="AI843" t="str">
        <f t="shared" si="554"/>
        <v/>
      </c>
      <c r="AJ843">
        <f t="shared" si="555"/>
        <v>0</v>
      </c>
      <c r="AK843">
        <f t="shared" si="556"/>
        <v>0</v>
      </c>
      <c r="AL843">
        <f t="shared" si="557"/>
        <v>0</v>
      </c>
      <c r="AM843">
        <f t="shared" si="558"/>
        <v>0</v>
      </c>
      <c r="AN843">
        <f t="shared" si="559"/>
        <v>0</v>
      </c>
      <c r="AO843">
        <f t="shared" si="560"/>
        <v>0</v>
      </c>
      <c r="AP843">
        <f t="shared" si="561"/>
        <v>0</v>
      </c>
      <c r="AQ843">
        <f t="shared" si="562"/>
        <v>0</v>
      </c>
      <c r="AR843">
        <f t="shared" si="563"/>
        <v>0</v>
      </c>
      <c r="AS843">
        <f t="shared" si="564"/>
        <v>0</v>
      </c>
      <c r="AT843">
        <f t="shared" si="565"/>
        <v>0</v>
      </c>
      <c r="AU843">
        <f t="shared" si="566"/>
        <v>0</v>
      </c>
      <c r="AV843">
        <f t="shared" si="567"/>
        <v>0</v>
      </c>
      <c r="AW843">
        <f t="shared" si="568"/>
        <v>0</v>
      </c>
      <c r="AX843">
        <f t="shared" si="569"/>
        <v>0</v>
      </c>
      <c r="AY843">
        <f t="shared" si="570"/>
        <v>0</v>
      </c>
      <c r="AZ843">
        <f t="shared" si="571"/>
        <v>0</v>
      </c>
      <c r="BA843">
        <f t="shared" si="572"/>
        <v>0</v>
      </c>
      <c r="BB843">
        <f t="shared" si="573"/>
        <v>0</v>
      </c>
      <c r="BC843" s="356" t="str">
        <f t="shared" si="574"/>
        <v/>
      </c>
      <c r="BD843" s="357">
        <f t="shared" si="575"/>
        <v>0</v>
      </c>
      <c r="BE843" s="358">
        <f t="shared" si="576"/>
        <v>0</v>
      </c>
      <c r="BF843" s="359">
        <f t="shared" si="547"/>
        <v>0</v>
      </c>
      <c r="BG843" s="356" t="str">
        <f t="shared" si="577"/>
        <v/>
      </c>
      <c r="BH843" s="357">
        <f t="shared" si="578"/>
        <v>0</v>
      </c>
      <c r="BI843" s="358">
        <f t="shared" si="579"/>
        <v>0</v>
      </c>
      <c r="BJ843" s="359">
        <f t="shared" si="548"/>
        <v>0</v>
      </c>
      <c r="BK843" s="356" t="str">
        <f t="shared" si="580"/>
        <v/>
      </c>
      <c r="BL843" s="357">
        <f t="shared" si="581"/>
        <v>0</v>
      </c>
      <c r="BM843" s="358">
        <f t="shared" si="582"/>
        <v>0</v>
      </c>
      <c r="BN843" s="359">
        <f t="shared" si="549"/>
        <v>0</v>
      </c>
      <c r="BO843" s="293">
        <f t="shared" si="583"/>
        <v>0</v>
      </c>
      <c r="BP843" s="352" t="str">
        <f>IF(BO843=0,"",
IF(SUM($BO$788:BO843)=1,BQ843,
IF($BO$908&gt;SUM($BO$788:BO843),_xlfn.CONCAT(", ",BQ843),
IF($BO$908=SUM($BO$788:BO843),_xlfn.CONCAT(" y ",BQ843)))))</f>
        <v/>
      </c>
      <c r="BQ843" s="120" t="s">
        <v>5231</v>
      </c>
      <c r="BR843" s="290">
        <f t="shared" si="584"/>
        <v>0</v>
      </c>
      <c r="BS843" s="293">
        <f t="shared" si="550"/>
        <v>0</v>
      </c>
      <c r="BT843" s="283" t="str">
        <f>IF(BS843=0,"",
IF(SUM($BS$788:BS843)=1,BU843,
IF($BS$908&gt;SUM($BS$788:BS843),_xlfn.CONCAT(", ",BU843),
IF($BS$908=SUM($BS$788:BS843),_xlfn.CONCAT(" y ",BU843)))))</f>
        <v/>
      </c>
      <c r="BU843" s="120" t="s">
        <v>5231</v>
      </c>
    </row>
    <row r="844" spans="1:73" ht="15" customHeight="1">
      <c r="A844" s="445"/>
      <c r="B844" s="446"/>
      <c r="C844" s="35" t="s">
        <v>5232</v>
      </c>
      <c r="D844" s="800" t="str">
        <f>IF(CNGE_2026_M1_Secc1_Sub1!$D97="","",CNGE_2026_M1_Secc1_Sub1!$D97)</f>
        <v/>
      </c>
      <c r="E844" s="723"/>
      <c r="F844" s="723"/>
      <c r="G844" s="723"/>
      <c r="H844" s="723"/>
      <c r="I844" s="723"/>
      <c r="J844" s="723"/>
      <c r="K844" s="723"/>
      <c r="L844" s="723"/>
      <c r="M844" s="723"/>
      <c r="N844" s="723"/>
      <c r="O844" s="724"/>
      <c r="P844" s="637" t="str">
        <f t="shared" si="551"/>
        <v/>
      </c>
      <c r="Q844" s="637" t="str">
        <f t="shared" si="552"/>
        <v/>
      </c>
      <c r="R844" s="637" t="str">
        <f t="shared" si="553"/>
        <v/>
      </c>
      <c r="S844" s="638"/>
      <c r="T844" s="638"/>
      <c r="U844" s="638"/>
      <c r="V844" s="638"/>
      <c r="W844" s="638"/>
      <c r="X844" s="638"/>
      <c r="Y844" s="638"/>
      <c r="Z844" s="638"/>
      <c r="AA844" s="638"/>
      <c r="AB844" s="638"/>
      <c r="AC844" s="638"/>
      <c r="AD844" s="638"/>
      <c r="AI844" t="str">
        <f t="shared" si="554"/>
        <v/>
      </c>
      <c r="AJ844">
        <f t="shared" si="555"/>
        <v>0</v>
      </c>
      <c r="AK844">
        <f t="shared" si="556"/>
        <v>0</v>
      </c>
      <c r="AL844">
        <f t="shared" si="557"/>
        <v>0</v>
      </c>
      <c r="AM844">
        <f t="shared" si="558"/>
        <v>0</v>
      </c>
      <c r="AN844">
        <f t="shared" si="559"/>
        <v>0</v>
      </c>
      <c r="AO844">
        <f t="shared" si="560"/>
        <v>0</v>
      </c>
      <c r="AP844">
        <f t="shared" si="561"/>
        <v>0</v>
      </c>
      <c r="AQ844">
        <f t="shared" si="562"/>
        <v>0</v>
      </c>
      <c r="AR844">
        <f t="shared" si="563"/>
        <v>0</v>
      </c>
      <c r="AS844">
        <f t="shared" si="564"/>
        <v>0</v>
      </c>
      <c r="AT844">
        <f t="shared" si="565"/>
        <v>0</v>
      </c>
      <c r="AU844">
        <f t="shared" si="566"/>
        <v>0</v>
      </c>
      <c r="AV844">
        <f t="shared" si="567"/>
        <v>0</v>
      </c>
      <c r="AW844">
        <f t="shared" si="568"/>
        <v>0</v>
      </c>
      <c r="AX844">
        <f t="shared" si="569"/>
        <v>0</v>
      </c>
      <c r="AY844">
        <f t="shared" si="570"/>
        <v>0</v>
      </c>
      <c r="AZ844">
        <f t="shared" si="571"/>
        <v>0</v>
      </c>
      <c r="BA844">
        <f t="shared" si="572"/>
        <v>0</v>
      </c>
      <c r="BB844">
        <f t="shared" si="573"/>
        <v>0</v>
      </c>
      <c r="BC844" s="356" t="str">
        <f t="shared" si="574"/>
        <v/>
      </c>
      <c r="BD844" s="357">
        <f t="shared" si="575"/>
        <v>0</v>
      </c>
      <c r="BE844" s="358">
        <f t="shared" si="576"/>
        <v>0</v>
      </c>
      <c r="BF844" s="359">
        <f t="shared" si="547"/>
        <v>0</v>
      </c>
      <c r="BG844" s="356" t="str">
        <f t="shared" si="577"/>
        <v/>
      </c>
      <c r="BH844" s="357">
        <f t="shared" si="578"/>
        <v>0</v>
      </c>
      <c r="BI844" s="358">
        <f t="shared" si="579"/>
        <v>0</v>
      </c>
      <c r="BJ844" s="359">
        <f t="shared" si="548"/>
        <v>0</v>
      </c>
      <c r="BK844" s="356" t="str">
        <f t="shared" si="580"/>
        <v/>
      </c>
      <c r="BL844" s="357">
        <f t="shared" si="581"/>
        <v>0</v>
      </c>
      <c r="BM844" s="358">
        <f t="shared" si="582"/>
        <v>0</v>
      </c>
      <c r="BN844" s="359">
        <f t="shared" si="549"/>
        <v>0</v>
      </c>
      <c r="BO844" s="293">
        <f t="shared" si="583"/>
        <v>0</v>
      </c>
      <c r="BP844" s="352" t="str">
        <f>IF(BO844=0,"",
IF(SUM($BO$788:BO844)=1,BQ844,
IF($BO$908&gt;SUM($BO$788:BO844),_xlfn.CONCAT(", ",BQ844),
IF($BO$908=SUM($BO$788:BO844),_xlfn.CONCAT(" y ",BQ844)))))</f>
        <v/>
      </c>
      <c r="BQ844" s="120" t="s">
        <v>5233</v>
      </c>
      <c r="BR844" s="290">
        <f t="shared" si="584"/>
        <v>0</v>
      </c>
      <c r="BS844" s="293">
        <f t="shared" si="550"/>
        <v>0</v>
      </c>
      <c r="BT844" s="283" t="str">
        <f>IF(BS844=0,"",
IF(SUM($BS$788:BS844)=1,BU844,
IF($BS$908&gt;SUM($BS$788:BS844),_xlfn.CONCAT(", ",BU844),
IF($BS$908=SUM($BS$788:BS844),_xlfn.CONCAT(" y ",BU844)))))</f>
        <v/>
      </c>
      <c r="BU844" s="120" t="s">
        <v>5233</v>
      </c>
    </row>
    <row r="845" spans="1:73" ht="15" customHeight="1">
      <c r="A845" s="445"/>
      <c r="B845" s="446"/>
      <c r="C845" s="35" t="s">
        <v>5234</v>
      </c>
      <c r="D845" s="800" t="str">
        <f>IF(CNGE_2026_M1_Secc1_Sub1!$D98="","",CNGE_2026_M1_Secc1_Sub1!$D98)</f>
        <v/>
      </c>
      <c r="E845" s="723"/>
      <c r="F845" s="723"/>
      <c r="G845" s="723"/>
      <c r="H845" s="723"/>
      <c r="I845" s="723"/>
      <c r="J845" s="723"/>
      <c r="K845" s="723"/>
      <c r="L845" s="723"/>
      <c r="M845" s="723"/>
      <c r="N845" s="723"/>
      <c r="O845" s="724"/>
      <c r="P845" s="637" t="str">
        <f t="shared" si="551"/>
        <v/>
      </c>
      <c r="Q845" s="637" t="str">
        <f t="shared" si="552"/>
        <v/>
      </c>
      <c r="R845" s="637" t="str">
        <f t="shared" si="553"/>
        <v/>
      </c>
      <c r="S845" s="638"/>
      <c r="T845" s="638"/>
      <c r="U845" s="638"/>
      <c r="V845" s="638"/>
      <c r="W845" s="638"/>
      <c r="X845" s="638"/>
      <c r="Y845" s="638"/>
      <c r="Z845" s="638"/>
      <c r="AA845" s="638"/>
      <c r="AB845" s="638"/>
      <c r="AC845" s="638"/>
      <c r="AD845" s="638"/>
      <c r="AI845" t="str">
        <f t="shared" si="554"/>
        <v/>
      </c>
      <c r="AJ845">
        <f t="shared" si="555"/>
        <v>0</v>
      </c>
      <c r="AK845">
        <f t="shared" si="556"/>
        <v>0</v>
      </c>
      <c r="AL845">
        <f t="shared" si="557"/>
        <v>0</v>
      </c>
      <c r="AM845">
        <f t="shared" si="558"/>
        <v>0</v>
      </c>
      <c r="AN845">
        <f t="shared" si="559"/>
        <v>0</v>
      </c>
      <c r="AO845">
        <f t="shared" si="560"/>
        <v>0</v>
      </c>
      <c r="AP845">
        <f t="shared" si="561"/>
        <v>0</v>
      </c>
      <c r="AQ845">
        <f t="shared" si="562"/>
        <v>0</v>
      </c>
      <c r="AR845">
        <f t="shared" si="563"/>
        <v>0</v>
      </c>
      <c r="AS845">
        <f t="shared" si="564"/>
        <v>0</v>
      </c>
      <c r="AT845">
        <f t="shared" si="565"/>
        <v>0</v>
      </c>
      <c r="AU845">
        <f t="shared" si="566"/>
        <v>0</v>
      </c>
      <c r="AV845">
        <f t="shared" si="567"/>
        <v>0</v>
      </c>
      <c r="AW845">
        <f t="shared" si="568"/>
        <v>0</v>
      </c>
      <c r="AX845">
        <f t="shared" si="569"/>
        <v>0</v>
      </c>
      <c r="AY845">
        <f t="shared" si="570"/>
        <v>0</v>
      </c>
      <c r="AZ845">
        <f t="shared" si="571"/>
        <v>0</v>
      </c>
      <c r="BA845">
        <f t="shared" si="572"/>
        <v>0</v>
      </c>
      <c r="BB845">
        <f t="shared" si="573"/>
        <v>0</v>
      </c>
      <c r="BC845" s="356" t="str">
        <f t="shared" si="574"/>
        <v/>
      </c>
      <c r="BD845" s="357">
        <f t="shared" si="575"/>
        <v>0</v>
      </c>
      <c r="BE845" s="358">
        <f t="shared" si="576"/>
        <v>0</v>
      </c>
      <c r="BF845" s="359">
        <f t="shared" si="547"/>
        <v>0</v>
      </c>
      <c r="BG845" s="356" t="str">
        <f t="shared" si="577"/>
        <v/>
      </c>
      <c r="BH845" s="357">
        <f t="shared" si="578"/>
        <v>0</v>
      </c>
      <c r="BI845" s="358">
        <f t="shared" si="579"/>
        <v>0</v>
      </c>
      <c r="BJ845" s="359">
        <f t="shared" si="548"/>
        <v>0</v>
      </c>
      <c r="BK845" s="356" t="str">
        <f t="shared" si="580"/>
        <v/>
      </c>
      <c r="BL845" s="357">
        <f t="shared" si="581"/>
        <v>0</v>
      </c>
      <c r="BM845" s="358">
        <f t="shared" si="582"/>
        <v>0</v>
      </c>
      <c r="BN845" s="359">
        <f t="shared" si="549"/>
        <v>0</v>
      </c>
      <c r="BO845" s="293">
        <f t="shared" si="583"/>
        <v>0</v>
      </c>
      <c r="BP845" s="352" t="str">
        <f>IF(BO845=0,"",
IF(SUM($BO$788:BO845)=1,BQ845,
IF($BO$908&gt;SUM($BO$788:BO845),_xlfn.CONCAT(", ",BQ845),
IF($BO$908=SUM($BO$788:BO845),_xlfn.CONCAT(" y ",BQ845)))))</f>
        <v/>
      </c>
      <c r="BQ845" s="120" t="s">
        <v>5235</v>
      </c>
      <c r="BR845" s="290">
        <f t="shared" si="584"/>
        <v>0</v>
      </c>
      <c r="BS845" s="293">
        <f t="shared" si="550"/>
        <v>0</v>
      </c>
      <c r="BT845" s="283" t="str">
        <f>IF(BS845=0,"",
IF(SUM($BS$788:BS845)=1,BU845,
IF($BS$908&gt;SUM($BS$788:BS845),_xlfn.CONCAT(", ",BU845),
IF($BS$908=SUM($BS$788:BS845),_xlfn.CONCAT(" y ",BU845)))))</f>
        <v/>
      </c>
      <c r="BU845" s="120" t="s">
        <v>5235</v>
      </c>
    </row>
    <row r="846" spans="1:73" ht="15" customHeight="1">
      <c r="A846" s="445"/>
      <c r="B846" s="446"/>
      <c r="C846" s="35" t="s">
        <v>5236</v>
      </c>
      <c r="D846" s="800" t="str">
        <f>IF(CNGE_2026_M1_Secc1_Sub1!$D99="","",CNGE_2026_M1_Secc1_Sub1!$D99)</f>
        <v/>
      </c>
      <c r="E846" s="723"/>
      <c r="F846" s="723"/>
      <c r="G846" s="723"/>
      <c r="H846" s="723"/>
      <c r="I846" s="723"/>
      <c r="J846" s="723"/>
      <c r="K846" s="723"/>
      <c r="L846" s="723"/>
      <c r="M846" s="723"/>
      <c r="N846" s="723"/>
      <c r="O846" s="724"/>
      <c r="P846" s="637" t="str">
        <f t="shared" si="551"/>
        <v/>
      </c>
      <c r="Q846" s="637" t="str">
        <f t="shared" si="552"/>
        <v/>
      </c>
      <c r="R846" s="637" t="str">
        <f t="shared" si="553"/>
        <v/>
      </c>
      <c r="S846" s="638"/>
      <c r="T846" s="638"/>
      <c r="U846" s="638"/>
      <c r="V846" s="638"/>
      <c r="W846" s="638"/>
      <c r="X846" s="638"/>
      <c r="Y846" s="638"/>
      <c r="Z846" s="638"/>
      <c r="AA846" s="638"/>
      <c r="AB846" s="638"/>
      <c r="AC846" s="638"/>
      <c r="AD846" s="638"/>
      <c r="AI846" t="str">
        <f t="shared" si="554"/>
        <v/>
      </c>
      <c r="AJ846">
        <f t="shared" si="555"/>
        <v>0</v>
      </c>
      <c r="AK846">
        <f t="shared" si="556"/>
        <v>0</v>
      </c>
      <c r="AL846">
        <f t="shared" si="557"/>
        <v>0</v>
      </c>
      <c r="AM846">
        <f t="shared" si="558"/>
        <v>0</v>
      </c>
      <c r="AN846">
        <f t="shared" si="559"/>
        <v>0</v>
      </c>
      <c r="AO846">
        <f t="shared" si="560"/>
        <v>0</v>
      </c>
      <c r="AP846">
        <f t="shared" si="561"/>
        <v>0</v>
      </c>
      <c r="AQ846">
        <f t="shared" si="562"/>
        <v>0</v>
      </c>
      <c r="AR846">
        <f t="shared" si="563"/>
        <v>0</v>
      </c>
      <c r="AS846">
        <f t="shared" si="564"/>
        <v>0</v>
      </c>
      <c r="AT846">
        <f t="shared" si="565"/>
        <v>0</v>
      </c>
      <c r="AU846">
        <f t="shared" si="566"/>
        <v>0</v>
      </c>
      <c r="AV846">
        <f t="shared" si="567"/>
        <v>0</v>
      </c>
      <c r="AW846">
        <f t="shared" si="568"/>
        <v>0</v>
      </c>
      <c r="AX846">
        <f t="shared" si="569"/>
        <v>0</v>
      </c>
      <c r="AY846">
        <f t="shared" si="570"/>
        <v>0</v>
      </c>
      <c r="AZ846">
        <f t="shared" si="571"/>
        <v>0</v>
      </c>
      <c r="BA846">
        <f t="shared" si="572"/>
        <v>0</v>
      </c>
      <c r="BB846">
        <f t="shared" si="573"/>
        <v>0</v>
      </c>
      <c r="BC846" s="356" t="str">
        <f t="shared" si="574"/>
        <v/>
      </c>
      <c r="BD846" s="357">
        <f t="shared" si="575"/>
        <v>0</v>
      </c>
      <c r="BE846" s="358">
        <f t="shared" si="576"/>
        <v>0</v>
      </c>
      <c r="BF846" s="359">
        <f t="shared" si="547"/>
        <v>0</v>
      </c>
      <c r="BG846" s="356" t="str">
        <f t="shared" si="577"/>
        <v/>
      </c>
      <c r="BH846" s="357">
        <f t="shared" si="578"/>
        <v>0</v>
      </c>
      <c r="BI846" s="358">
        <f t="shared" si="579"/>
        <v>0</v>
      </c>
      <c r="BJ846" s="359">
        <f t="shared" si="548"/>
        <v>0</v>
      </c>
      <c r="BK846" s="356" t="str">
        <f t="shared" si="580"/>
        <v/>
      </c>
      <c r="BL846" s="357">
        <f t="shared" si="581"/>
        <v>0</v>
      </c>
      <c r="BM846" s="358">
        <f t="shared" si="582"/>
        <v>0</v>
      </c>
      <c r="BN846" s="359">
        <f t="shared" si="549"/>
        <v>0</v>
      </c>
      <c r="BO846" s="293">
        <f t="shared" si="583"/>
        <v>0</v>
      </c>
      <c r="BP846" s="352" t="str">
        <f>IF(BO846=0,"",
IF(SUM($BO$788:BO846)=1,BQ846,
IF($BO$908&gt;SUM($BO$788:BO846),_xlfn.CONCAT(", ",BQ846),
IF($BO$908=SUM($BO$788:BO846),_xlfn.CONCAT(" y ",BQ846)))))</f>
        <v/>
      </c>
      <c r="BQ846" s="120" t="s">
        <v>5237</v>
      </c>
      <c r="BR846" s="290">
        <f t="shared" si="584"/>
        <v>0</v>
      </c>
      <c r="BS846" s="293">
        <f t="shared" si="550"/>
        <v>0</v>
      </c>
      <c r="BT846" s="283" t="str">
        <f>IF(BS846=0,"",
IF(SUM($BS$788:BS846)=1,BU846,
IF($BS$908&gt;SUM($BS$788:BS846),_xlfn.CONCAT(", ",BU846),
IF($BS$908=SUM($BS$788:BS846),_xlfn.CONCAT(" y ",BU846)))))</f>
        <v/>
      </c>
      <c r="BU846" s="120" t="s">
        <v>5237</v>
      </c>
    </row>
    <row r="847" spans="1:73" ht="15" customHeight="1">
      <c r="A847" s="445"/>
      <c r="B847" s="446"/>
      <c r="C847" s="35" t="s">
        <v>5238</v>
      </c>
      <c r="D847" s="800" t="str">
        <f>IF(CNGE_2026_M1_Secc1_Sub1!$D100="","",CNGE_2026_M1_Secc1_Sub1!$D100)</f>
        <v/>
      </c>
      <c r="E847" s="723"/>
      <c r="F847" s="723"/>
      <c r="G847" s="723"/>
      <c r="H847" s="723"/>
      <c r="I847" s="723"/>
      <c r="J847" s="723"/>
      <c r="K847" s="723"/>
      <c r="L847" s="723"/>
      <c r="M847" s="723"/>
      <c r="N847" s="723"/>
      <c r="O847" s="724"/>
      <c r="P847" s="637" t="str">
        <f t="shared" si="551"/>
        <v/>
      </c>
      <c r="Q847" s="637" t="str">
        <f t="shared" si="552"/>
        <v/>
      </c>
      <c r="R847" s="637" t="str">
        <f t="shared" si="553"/>
        <v/>
      </c>
      <c r="S847" s="638"/>
      <c r="T847" s="638"/>
      <c r="U847" s="638"/>
      <c r="V847" s="638"/>
      <c r="W847" s="638"/>
      <c r="X847" s="638"/>
      <c r="Y847" s="638"/>
      <c r="Z847" s="638"/>
      <c r="AA847" s="638"/>
      <c r="AB847" s="638"/>
      <c r="AC847" s="638"/>
      <c r="AD847" s="638"/>
      <c r="AI847" t="str">
        <f t="shared" si="554"/>
        <v/>
      </c>
      <c r="AJ847">
        <f t="shared" si="555"/>
        <v>0</v>
      </c>
      <c r="AK847">
        <f t="shared" si="556"/>
        <v>0</v>
      </c>
      <c r="AL847">
        <f t="shared" si="557"/>
        <v>0</v>
      </c>
      <c r="AM847">
        <f t="shared" si="558"/>
        <v>0</v>
      </c>
      <c r="AN847">
        <f t="shared" si="559"/>
        <v>0</v>
      </c>
      <c r="AO847">
        <f t="shared" si="560"/>
        <v>0</v>
      </c>
      <c r="AP847">
        <f t="shared" si="561"/>
        <v>0</v>
      </c>
      <c r="AQ847">
        <f t="shared" si="562"/>
        <v>0</v>
      </c>
      <c r="AR847">
        <f t="shared" si="563"/>
        <v>0</v>
      </c>
      <c r="AS847">
        <f t="shared" si="564"/>
        <v>0</v>
      </c>
      <c r="AT847">
        <f t="shared" si="565"/>
        <v>0</v>
      </c>
      <c r="AU847">
        <f t="shared" si="566"/>
        <v>0</v>
      </c>
      <c r="AV847">
        <f t="shared" si="567"/>
        <v>0</v>
      </c>
      <c r="AW847">
        <f t="shared" si="568"/>
        <v>0</v>
      </c>
      <c r="AX847">
        <f t="shared" si="569"/>
        <v>0</v>
      </c>
      <c r="AY847">
        <f t="shared" si="570"/>
        <v>0</v>
      </c>
      <c r="AZ847">
        <f t="shared" si="571"/>
        <v>0</v>
      </c>
      <c r="BA847">
        <f t="shared" si="572"/>
        <v>0</v>
      </c>
      <c r="BB847">
        <f t="shared" si="573"/>
        <v>0</v>
      </c>
      <c r="BC847" s="356" t="str">
        <f t="shared" si="574"/>
        <v/>
      </c>
      <c r="BD847" s="357">
        <f t="shared" si="575"/>
        <v>0</v>
      </c>
      <c r="BE847" s="358">
        <f t="shared" si="576"/>
        <v>0</v>
      </c>
      <c r="BF847" s="359">
        <f t="shared" si="547"/>
        <v>0</v>
      </c>
      <c r="BG847" s="356" t="str">
        <f t="shared" si="577"/>
        <v/>
      </c>
      <c r="BH847" s="357">
        <f t="shared" si="578"/>
        <v>0</v>
      </c>
      <c r="BI847" s="358">
        <f t="shared" si="579"/>
        <v>0</v>
      </c>
      <c r="BJ847" s="359">
        <f t="shared" si="548"/>
        <v>0</v>
      </c>
      <c r="BK847" s="356" t="str">
        <f t="shared" si="580"/>
        <v/>
      </c>
      <c r="BL847" s="357">
        <f t="shared" si="581"/>
        <v>0</v>
      </c>
      <c r="BM847" s="358">
        <f t="shared" si="582"/>
        <v>0</v>
      </c>
      <c r="BN847" s="359">
        <f t="shared" si="549"/>
        <v>0</v>
      </c>
      <c r="BO847" s="293">
        <f t="shared" si="583"/>
        <v>0</v>
      </c>
      <c r="BP847" s="352" t="str">
        <f>IF(BO847=0,"",
IF(SUM($BO$788:BO847)=1,BQ847,
IF($BO$908&gt;SUM($BO$788:BO847),_xlfn.CONCAT(", ",BQ847),
IF($BO$908=SUM($BO$788:BO847),_xlfn.CONCAT(" y ",BQ847)))))</f>
        <v/>
      </c>
      <c r="BQ847" s="120" t="s">
        <v>5239</v>
      </c>
      <c r="BR847" s="290">
        <f t="shared" si="584"/>
        <v>0</v>
      </c>
      <c r="BS847" s="293">
        <f t="shared" si="550"/>
        <v>0</v>
      </c>
      <c r="BT847" s="283" t="str">
        <f>IF(BS847=0,"",
IF(SUM($BS$788:BS847)=1,BU847,
IF($BS$908&gt;SUM($BS$788:BS847),_xlfn.CONCAT(", ",BU847),
IF($BS$908=SUM($BS$788:BS847),_xlfn.CONCAT(" y ",BU847)))))</f>
        <v/>
      </c>
      <c r="BU847" s="120" t="s">
        <v>5239</v>
      </c>
    </row>
    <row r="848" spans="1:73" ht="15" customHeight="1">
      <c r="A848" s="445"/>
      <c r="B848" s="446"/>
      <c r="C848" s="35" t="s">
        <v>5240</v>
      </c>
      <c r="D848" s="800" t="str">
        <f>IF(CNGE_2026_M1_Secc1_Sub1!$D101="","",CNGE_2026_M1_Secc1_Sub1!$D101)</f>
        <v/>
      </c>
      <c r="E848" s="723"/>
      <c r="F848" s="723"/>
      <c r="G848" s="723"/>
      <c r="H848" s="723"/>
      <c r="I848" s="723"/>
      <c r="J848" s="723"/>
      <c r="K848" s="723"/>
      <c r="L848" s="723"/>
      <c r="M848" s="723"/>
      <c r="N848" s="723"/>
      <c r="O848" s="724"/>
      <c r="P848" s="637" t="str">
        <f t="shared" si="551"/>
        <v/>
      </c>
      <c r="Q848" s="637" t="str">
        <f t="shared" si="552"/>
        <v/>
      </c>
      <c r="R848" s="637" t="str">
        <f t="shared" si="553"/>
        <v/>
      </c>
      <c r="S848" s="638"/>
      <c r="T848" s="638"/>
      <c r="U848" s="638"/>
      <c r="V848" s="638"/>
      <c r="W848" s="638"/>
      <c r="X848" s="638"/>
      <c r="Y848" s="638"/>
      <c r="Z848" s="638"/>
      <c r="AA848" s="638"/>
      <c r="AB848" s="638"/>
      <c r="AC848" s="638"/>
      <c r="AD848" s="638"/>
      <c r="AI848" t="str">
        <f t="shared" si="554"/>
        <v/>
      </c>
      <c r="AJ848">
        <f t="shared" si="555"/>
        <v>0</v>
      </c>
      <c r="AK848">
        <f t="shared" si="556"/>
        <v>0</v>
      </c>
      <c r="AL848">
        <f t="shared" si="557"/>
        <v>0</v>
      </c>
      <c r="AM848">
        <f t="shared" si="558"/>
        <v>0</v>
      </c>
      <c r="AN848">
        <f t="shared" si="559"/>
        <v>0</v>
      </c>
      <c r="AO848">
        <f t="shared" si="560"/>
        <v>0</v>
      </c>
      <c r="AP848">
        <f t="shared" si="561"/>
        <v>0</v>
      </c>
      <c r="AQ848">
        <f t="shared" si="562"/>
        <v>0</v>
      </c>
      <c r="AR848">
        <f t="shared" si="563"/>
        <v>0</v>
      </c>
      <c r="AS848">
        <f t="shared" si="564"/>
        <v>0</v>
      </c>
      <c r="AT848">
        <f t="shared" si="565"/>
        <v>0</v>
      </c>
      <c r="AU848">
        <f t="shared" si="566"/>
        <v>0</v>
      </c>
      <c r="AV848">
        <f t="shared" si="567"/>
        <v>0</v>
      </c>
      <c r="AW848">
        <f t="shared" si="568"/>
        <v>0</v>
      </c>
      <c r="AX848">
        <f t="shared" si="569"/>
        <v>0</v>
      </c>
      <c r="AY848">
        <f t="shared" si="570"/>
        <v>0</v>
      </c>
      <c r="AZ848">
        <f t="shared" si="571"/>
        <v>0</v>
      </c>
      <c r="BA848">
        <f t="shared" si="572"/>
        <v>0</v>
      </c>
      <c r="BB848">
        <f t="shared" si="573"/>
        <v>0</v>
      </c>
      <c r="BC848" s="356" t="str">
        <f t="shared" si="574"/>
        <v/>
      </c>
      <c r="BD848" s="357">
        <f t="shared" si="575"/>
        <v>0</v>
      </c>
      <c r="BE848" s="358">
        <f t="shared" si="576"/>
        <v>0</v>
      </c>
      <c r="BF848" s="359">
        <f t="shared" si="547"/>
        <v>0</v>
      </c>
      <c r="BG848" s="356" t="str">
        <f t="shared" si="577"/>
        <v/>
      </c>
      <c r="BH848" s="357">
        <f t="shared" si="578"/>
        <v>0</v>
      </c>
      <c r="BI848" s="358">
        <f t="shared" si="579"/>
        <v>0</v>
      </c>
      <c r="BJ848" s="359">
        <f t="shared" si="548"/>
        <v>0</v>
      </c>
      <c r="BK848" s="356" t="str">
        <f t="shared" si="580"/>
        <v/>
      </c>
      <c r="BL848" s="357">
        <f t="shared" si="581"/>
        <v>0</v>
      </c>
      <c r="BM848" s="358">
        <f t="shared" si="582"/>
        <v>0</v>
      </c>
      <c r="BN848" s="359">
        <f t="shared" si="549"/>
        <v>0</v>
      </c>
      <c r="BO848" s="293">
        <f t="shared" si="583"/>
        <v>0</v>
      </c>
      <c r="BP848" s="352" t="str">
        <f>IF(BO848=0,"",
IF(SUM($BO$788:BO848)=1,BQ848,
IF($BO$908&gt;SUM($BO$788:BO848),_xlfn.CONCAT(", ",BQ848),
IF($BO$908=SUM($BO$788:BO848),_xlfn.CONCAT(" y ",BQ848)))))</f>
        <v/>
      </c>
      <c r="BQ848" s="120" t="s">
        <v>5241</v>
      </c>
      <c r="BR848" s="290">
        <f t="shared" si="584"/>
        <v>0</v>
      </c>
      <c r="BS848" s="293">
        <f t="shared" si="550"/>
        <v>0</v>
      </c>
      <c r="BT848" s="283" t="str">
        <f>IF(BS848=0,"",
IF(SUM($BS$788:BS848)=1,BU848,
IF($BS$908&gt;SUM($BS$788:BS848),_xlfn.CONCAT(", ",BU848),
IF($BS$908=SUM($BS$788:BS848),_xlfn.CONCAT(" y ",BU848)))))</f>
        <v/>
      </c>
      <c r="BU848" s="120" t="s">
        <v>5241</v>
      </c>
    </row>
    <row r="849" spans="1:73" ht="15" customHeight="1">
      <c r="A849" s="445"/>
      <c r="B849" s="446"/>
      <c r="C849" s="35" t="s">
        <v>5242</v>
      </c>
      <c r="D849" s="800" t="str">
        <f>IF(CNGE_2026_M1_Secc1_Sub1!$D102="","",CNGE_2026_M1_Secc1_Sub1!$D102)</f>
        <v/>
      </c>
      <c r="E849" s="723"/>
      <c r="F849" s="723"/>
      <c r="G849" s="723"/>
      <c r="H849" s="723"/>
      <c r="I849" s="723"/>
      <c r="J849" s="723"/>
      <c r="K849" s="723"/>
      <c r="L849" s="723"/>
      <c r="M849" s="723"/>
      <c r="N849" s="723"/>
      <c r="O849" s="724"/>
      <c r="P849" s="637" t="str">
        <f t="shared" si="551"/>
        <v/>
      </c>
      <c r="Q849" s="637" t="str">
        <f t="shared" si="552"/>
        <v/>
      </c>
      <c r="R849" s="637" t="str">
        <f t="shared" si="553"/>
        <v/>
      </c>
      <c r="S849" s="638"/>
      <c r="T849" s="638"/>
      <c r="U849" s="638"/>
      <c r="V849" s="638"/>
      <c r="W849" s="638"/>
      <c r="X849" s="638"/>
      <c r="Y849" s="638"/>
      <c r="Z849" s="638"/>
      <c r="AA849" s="638"/>
      <c r="AB849" s="638"/>
      <c r="AC849" s="638"/>
      <c r="AD849" s="638"/>
      <c r="AI849" t="str">
        <f t="shared" si="554"/>
        <v/>
      </c>
      <c r="AJ849">
        <f t="shared" si="555"/>
        <v>0</v>
      </c>
      <c r="AK849">
        <f t="shared" si="556"/>
        <v>0</v>
      </c>
      <c r="AL849">
        <f t="shared" si="557"/>
        <v>0</v>
      </c>
      <c r="AM849">
        <f t="shared" si="558"/>
        <v>0</v>
      </c>
      <c r="AN849">
        <f t="shared" si="559"/>
        <v>0</v>
      </c>
      <c r="AO849">
        <f t="shared" si="560"/>
        <v>0</v>
      </c>
      <c r="AP849">
        <f t="shared" si="561"/>
        <v>0</v>
      </c>
      <c r="AQ849">
        <f t="shared" si="562"/>
        <v>0</v>
      </c>
      <c r="AR849">
        <f t="shared" si="563"/>
        <v>0</v>
      </c>
      <c r="AS849">
        <f t="shared" si="564"/>
        <v>0</v>
      </c>
      <c r="AT849">
        <f t="shared" si="565"/>
        <v>0</v>
      </c>
      <c r="AU849">
        <f t="shared" si="566"/>
        <v>0</v>
      </c>
      <c r="AV849">
        <f t="shared" si="567"/>
        <v>0</v>
      </c>
      <c r="AW849">
        <f t="shared" si="568"/>
        <v>0</v>
      </c>
      <c r="AX849">
        <f t="shared" si="569"/>
        <v>0</v>
      </c>
      <c r="AY849">
        <f t="shared" si="570"/>
        <v>0</v>
      </c>
      <c r="AZ849">
        <f t="shared" si="571"/>
        <v>0</v>
      </c>
      <c r="BA849">
        <f t="shared" si="572"/>
        <v>0</v>
      </c>
      <c r="BB849">
        <f t="shared" si="573"/>
        <v>0</v>
      </c>
      <c r="BC849" s="356" t="str">
        <f t="shared" si="574"/>
        <v/>
      </c>
      <c r="BD849" s="357">
        <f t="shared" si="575"/>
        <v>0</v>
      </c>
      <c r="BE849" s="358">
        <f t="shared" si="576"/>
        <v>0</v>
      </c>
      <c r="BF849" s="359">
        <f t="shared" si="547"/>
        <v>0</v>
      </c>
      <c r="BG849" s="356" t="str">
        <f t="shared" si="577"/>
        <v/>
      </c>
      <c r="BH849" s="357">
        <f t="shared" si="578"/>
        <v>0</v>
      </c>
      <c r="BI849" s="358">
        <f t="shared" si="579"/>
        <v>0</v>
      </c>
      <c r="BJ849" s="359">
        <f t="shared" si="548"/>
        <v>0</v>
      </c>
      <c r="BK849" s="356" t="str">
        <f t="shared" si="580"/>
        <v/>
      </c>
      <c r="BL849" s="357">
        <f t="shared" si="581"/>
        <v>0</v>
      </c>
      <c r="BM849" s="358">
        <f t="shared" si="582"/>
        <v>0</v>
      </c>
      <c r="BN849" s="359">
        <f t="shared" si="549"/>
        <v>0</v>
      </c>
      <c r="BO849" s="293">
        <f t="shared" si="583"/>
        <v>0</v>
      </c>
      <c r="BP849" s="352" t="str">
        <f>IF(BO849=0,"",
IF(SUM($BO$788:BO849)=1,BQ849,
IF($BO$908&gt;SUM($BO$788:BO849),_xlfn.CONCAT(", ",BQ849),
IF($BO$908=SUM($BO$788:BO849),_xlfn.CONCAT(" y ",BQ849)))))</f>
        <v/>
      </c>
      <c r="BQ849" s="120" t="s">
        <v>5243</v>
      </c>
      <c r="BR849" s="290">
        <f t="shared" si="584"/>
        <v>0</v>
      </c>
      <c r="BS849" s="293">
        <f t="shared" si="550"/>
        <v>0</v>
      </c>
      <c r="BT849" s="283" t="str">
        <f>IF(BS849=0,"",
IF(SUM($BS$788:BS849)=1,BU849,
IF($BS$908&gt;SUM($BS$788:BS849),_xlfn.CONCAT(", ",BU849),
IF($BS$908=SUM($BS$788:BS849),_xlfn.CONCAT(" y ",BU849)))))</f>
        <v/>
      </c>
      <c r="BU849" s="120" t="s">
        <v>5243</v>
      </c>
    </row>
    <row r="850" spans="1:73" ht="15" customHeight="1">
      <c r="A850" s="445"/>
      <c r="B850" s="446"/>
      <c r="C850" s="35" t="s">
        <v>5244</v>
      </c>
      <c r="D850" s="800" t="str">
        <f>IF(CNGE_2026_M1_Secc1_Sub1!$D103="","",CNGE_2026_M1_Secc1_Sub1!$D103)</f>
        <v/>
      </c>
      <c r="E850" s="723"/>
      <c r="F850" s="723"/>
      <c r="G850" s="723"/>
      <c r="H850" s="723"/>
      <c r="I850" s="723"/>
      <c r="J850" s="723"/>
      <c r="K850" s="723"/>
      <c r="L850" s="723"/>
      <c r="M850" s="723"/>
      <c r="N850" s="723"/>
      <c r="O850" s="724"/>
      <c r="P850" s="637" t="str">
        <f t="shared" si="551"/>
        <v/>
      </c>
      <c r="Q850" s="637" t="str">
        <f t="shared" si="552"/>
        <v/>
      </c>
      <c r="R850" s="637" t="str">
        <f t="shared" si="553"/>
        <v/>
      </c>
      <c r="S850" s="638"/>
      <c r="T850" s="638"/>
      <c r="U850" s="638"/>
      <c r="V850" s="638"/>
      <c r="W850" s="638"/>
      <c r="X850" s="638"/>
      <c r="Y850" s="638"/>
      <c r="Z850" s="638"/>
      <c r="AA850" s="638"/>
      <c r="AB850" s="638"/>
      <c r="AC850" s="638"/>
      <c r="AD850" s="638"/>
      <c r="AI850" t="str">
        <f t="shared" si="554"/>
        <v/>
      </c>
      <c r="AJ850">
        <f t="shared" si="555"/>
        <v>0</v>
      </c>
      <c r="AK850">
        <f t="shared" si="556"/>
        <v>0</v>
      </c>
      <c r="AL850">
        <f t="shared" si="557"/>
        <v>0</v>
      </c>
      <c r="AM850">
        <f t="shared" si="558"/>
        <v>0</v>
      </c>
      <c r="AN850">
        <f t="shared" si="559"/>
        <v>0</v>
      </c>
      <c r="AO850">
        <f t="shared" si="560"/>
        <v>0</v>
      </c>
      <c r="AP850">
        <f t="shared" si="561"/>
        <v>0</v>
      </c>
      <c r="AQ850">
        <f t="shared" si="562"/>
        <v>0</v>
      </c>
      <c r="AR850">
        <f t="shared" si="563"/>
        <v>0</v>
      </c>
      <c r="AS850">
        <f t="shared" si="564"/>
        <v>0</v>
      </c>
      <c r="AT850">
        <f t="shared" si="565"/>
        <v>0</v>
      </c>
      <c r="AU850">
        <f t="shared" si="566"/>
        <v>0</v>
      </c>
      <c r="AV850">
        <f t="shared" si="567"/>
        <v>0</v>
      </c>
      <c r="AW850">
        <f t="shared" si="568"/>
        <v>0</v>
      </c>
      <c r="AX850">
        <f t="shared" si="569"/>
        <v>0</v>
      </c>
      <c r="AY850">
        <f t="shared" si="570"/>
        <v>0</v>
      </c>
      <c r="AZ850">
        <f t="shared" si="571"/>
        <v>0</v>
      </c>
      <c r="BA850">
        <f t="shared" si="572"/>
        <v>0</v>
      </c>
      <c r="BB850">
        <f t="shared" si="573"/>
        <v>0</v>
      </c>
      <c r="BC850" s="356" t="str">
        <f t="shared" si="574"/>
        <v/>
      </c>
      <c r="BD850" s="357">
        <f t="shared" si="575"/>
        <v>0</v>
      </c>
      <c r="BE850" s="358">
        <f t="shared" si="576"/>
        <v>0</v>
      </c>
      <c r="BF850" s="359">
        <f t="shared" si="547"/>
        <v>0</v>
      </c>
      <c r="BG850" s="356" t="str">
        <f t="shared" si="577"/>
        <v/>
      </c>
      <c r="BH850" s="357">
        <f t="shared" si="578"/>
        <v>0</v>
      </c>
      <c r="BI850" s="358">
        <f t="shared" si="579"/>
        <v>0</v>
      </c>
      <c r="BJ850" s="359">
        <f t="shared" si="548"/>
        <v>0</v>
      </c>
      <c r="BK850" s="356" t="str">
        <f t="shared" si="580"/>
        <v/>
      </c>
      <c r="BL850" s="357">
        <f t="shared" si="581"/>
        <v>0</v>
      </c>
      <c r="BM850" s="358">
        <f t="shared" si="582"/>
        <v>0</v>
      </c>
      <c r="BN850" s="359">
        <f t="shared" si="549"/>
        <v>0</v>
      </c>
      <c r="BO850" s="293">
        <f t="shared" si="583"/>
        <v>0</v>
      </c>
      <c r="BP850" s="352" t="str">
        <f>IF(BO850=0,"",
IF(SUM($BO$788:BO850)=1,BQ850,
IF($BO$908&gt;SUM($BO$788:BO850),_xlfn.CONCAT(", ",BQ850),
IF($BO$908=SUM($BO$788:BO850),_xlfn.CONCAT(" y ",BQ850)))))</f>
        <v/>
      </c>
      <c r="BQ850" s="120" t="s">
        <v>5245</v>
      </c>
      <c r="BR850" s="290">
        <f t="shared" si="584"/>
        <v>0</v>
      </c>
      <c r="BS850" s="293">
        <f t="shared" si="550"/>
        <v>0</v>
      </c>
      <c r="BT850" s="283" t="str">
        <f>IF(BS850=0,"",
IF(SUM($BS$788:BS850)=1,BU850,
IF($BS$908&gt;SUM($BS$788:BS850),_xlfn.CONCAT(", ",BU850),
IF($BS$908=SUM($BS$788:BS850),_xlfn.CONCAT(" y ",BU850)))))</f>
        <v/>
      </c>
      <c r="BU850" s="120" t="s">
        <v>5245</v>
      </c>
    </row>
    <row r="851" spans="1:73" ht="15" customHeight="1">
      <c r="A851" s="445"/>
      <c r="B851" s="446"/>
      <c r="C851" s="35" t="s">
        <v>5246</v>
      </c>
      <c r="D851" s="800" t="str">
        <f>IF(CNGE_2026_M1_Secc1_Sub1!$D104="","",CNGE_2026_M1_Secc1_Sub1!$D104)</f>
        <v/>
      </c>
      <c r="E851" s="723"/>
      <c r="F851" s="723"/>
      <c r="G851" s="723"/>
      <c r="H851" s="723"/>
      <c r="I851" s="723"/>
      <c r="J851" s="723"/>
      <c r="K851" s="723"/>
      <c r="L851" s="723"/>
      <c r="M851" s="723"/>
      <c r="N851" s="723"/>
      <c r="O851" s="724"/>
      <c r="P851" s="637" t="str">
        <f t="shared" si="551"/>
        <v/>
      </c>
      <c r="Q851" s="637" t="str">
        <f t="shared" si="552"/>
        <v/>
      </c>
      <c r="R851" s="637" t="str">
        <f t="shared" si="553"/>
        <v/>
      </c>
      <c r="S851" s="638"/>
      <c r="T851" s="638"/>
      <c r="U851" s="638"/>
      <c r="V851" s="638"/>
      <c r="W851" s="638"/>
      <c r="X851" s="638"/>
      <c r="Y851" s="638"/>
      <c r="Z851" s="638"/>
      <c r="AA851" s="638"/>
      <c r="AB851" s="638"/>
      <c r="AC851" s="638"/>
      <c r="AD851" s="638"/>
      <c r="AI851" t="str">
        <f t="shared" si="554"/>
        <v/>
      </c>
      <c r="AJ851">
        <f t="shared" si="555"/>
        <v>0</v>
      </c>
      <c r="AK851">
        <f t="shared" si="556"/>
        <v>0</v>
      </c>
      <c r="AL851">
        <f t="shared" si="557"/>
        <v>0</v>
      </c>
      <c r="AM851">
        <f t="shared" si="558"/>
        <v>0</v>
      </c>
      <c r="AN851">
        <f t="shared" si="559"/>
        <v>0</v>
      </c>
      <c r="AO851">
        <f t="shared" si="560"/>
        <v>0</v>
      </c>
      <c r="AP851">
        <f t="shared" si="561"/>
        <v>0</v>
      </c>
      <c r="AQ851">
        <f t="shared" si="562"/>
        <v>0</v>
      </c>
      <c r="AR851">
        <f t="shared" si="563"/>
        <v>0</v>
      </c>
      <c r="AS851">
        <f t="shared" si="564"/>
        <v>0</v>
      </c>
      <c r="AT851">
        <f t="shared" si="565"/>
        <v>0</v>
      </c>
      <c r="AU851">
        <f t="shared" si="566"/>
        <v>0</v>
      </c>
      <c r="AV851">
        <f t="shared" si="567"/>
        <v>0</v>
      </c>
      <c r="AW851">
        <f t="shared" si="568"/>
        <v>0</v>
      </c>
      <c r="AX851">
        <f t="shared" si="569"/>
        <v>0</v>
      </c>
      <c r="AY851">
        <f t="shared" si="570"/>
        <v>0</v>
      </c>
      <c r="AZ851">
        <f t="shared" si="571"/>
        <v>0</v>
      </c>
      <c r="BA851">
        <f t="shared" si="572"/>
        <v>0</v>
      </c>
      <c r="BB851">
        <f t="shared" si="573"/>
        <v>0</v>
      </c>
      <c r="BC851" s="356" t="str">
        <f t="shared" si="574"/>
        <v/>
      </c>
      <c r="BD851" s="357">
        <f t="shared" si="575"/>
        <v>0</v>
      </c>
      <c r="BE851" s="358">
        <f t="shared" si="576"/>
        <v>0</v>
      </c>
      <c r="BF851" s="359">
        <f t="shared" si="547"/>
        <v>0</v>
      </c>
      <c r="BG851" s="356" t="str">
        <f t="shared" si="577"/>
        <v/>
      </c>
      <c r="BH851" s="357">
        <f t="shared" si="578"/>
        <v>0</v>
      </c>
      <c r="BI851" s="358">
        <f t="shared" si="579"/>
        <v>0</v>
      </c>
      <c r="BJ851" s="359">
        <f t="shared" si="548"/>
        <v>0</v>
      </c>
      <c r="BK851" s="356" t="str">
        <f t="shared" si="580"/>
        <v/>
      </c>
      <c r="BL851" s="357">
        <f t="shared" si="581"/>
        <v>0</v>
      </c>
      <c r="BM851" s="358">
        <f t="shared" si="582"/>
        <v>0</v>
      </c>
      <c r="BN851" s="359">
        <f t="shared" si="549"/>
        <v>0</v>
      </c>
      <c r="BO851" s="293">
        <f t="shared" si="583"/>
        <v>0</v>
      </c>
      <c r="BP851" s="352" t="str">
        <f>IF(BO851=0,"",
IF(SUM($BO$788:BO851)=1,BQ851,
IF($BO$908&gt;SUM($BO$788:BO851),_xlfn.CONCAT(", ",BQ851),
IF($BO$908=SUM($BO$788:BO851),_xlfn.CONCAT(" y ",BQ851)))))</f>
        <v/>
      </c>
      <c r="BQ851" s="120" t="s">
        <v>5247</v>
      </c>
      <c r="BR851" s="290">
        <f t="shared" si="584"/>
        <v>0</v>
      </c>
      <c r="BS851" s="293">
        <f t="shared" si="550"/>
        <v>0</v>
      </c>
      <c r="BT851" s="283" t="str">
        <f>IF(BS851=0,"",
IF(SUM($BS$788:BS851)=1,BU851,
IF($BS$908&gt;SUM($BS$788:BS851),_xlfn.CONCAT(", ",BU851),
IF($BS$908=SUM($BS$788:BS851),_xlfn.CONCAT(" y ",BU851)))))</f>
        <v/>
      </c>
      <c r="BU851" s="120" t="s">
        <v>5247</v>
      </c>
    </row>
    <row r="852" spans="1:73" ht="15" customHeight="1">
      <c r="A852" s="445"/>
      <c r="B852" s="446"/>
      <c r="C852" s="35" t="s">
        <v>5248</v>
      </c>
      <c r="D852" s="800" t="str">
        <f>IF(CNGE_2026_M1_Secc1_Sub1!$D105="","",CNGE_2026_M1_Secc1_Sub1!$D105)</f>
        <v/>
      </c>
      <c r="E852" s="723"/>
      <c r="F852" s="723"/>
      <c r="G852" s="723"/>
      <c r="H852" s="723"/>
      <c r="I852" s="723"/>
      <c r="J852" s="723"/>
      <c r="K852" s="723"/>
      <c r="L852" s="723"/>
      <c r="M852" s="723"/>
      <c r="N852" s="723"/>
      <c r="O852" s="724"/>
      <c r="P852" s="637" t="str">
        <f t="shared" ref="P852:P883" si="585">IF(M440="","",M440)</f>
        <v/>
      </c>
      <c r="Q852" s="637" t="str">
        <f t="shared" ref="Q852:Q883" si="586">IF(S440="","",S440)</f>
        <v/>
      </c>
      <c r="R852" s="637" t="str">
        <f t="shared" ref="R852:R883" si="587">IF(Y440="","",Y440)</f>
        <v/>
      </c>
      <c r="S852" s="638"/>
      <c r="T852" s="638"/>
      <c r="U852" s="638"/>
      <c r="V852" s="638"/>
      <c r="W852" s="638"/>
      <c r="X852" s="638"/>
      <c r="Y852" s="638"/>
      <c r="Z852" s="638"/>
      <c r="AA852" s="638"/>
      <c r="AB852" s="638"/>
      <c r="AC852" s="638"/>
      <c r="AD852" s="638"/>
      <c r="AI852" t="str">
        <f t="shared" ref="AI852:AI883" si="588">P852</f>
        <v/>
      </c>
      <c r="AJ852">
        <f t="shared" ref="AJ852:AJ883" si="589">COUNTIF(Q852:R852,"NS")</f>
        <v>0</v>
      </c>
      <c r="AK852">
        <f t="shared" ref="AK852:AK883" si="590">SUM(Q852:R852)</f>
        <v>0</v>
      </c>
      <c r="AL852">
        <f t="shared" ref="AL852:AL883" si="591">IF(COUNTIF(P852:R852,"NA")=3,0,IF(OR(AND(AI852=0,AJ852&gt;0),AND(AI852="NS",AK852&gt;0), AND(AI852="NS", AJ852=0,AK852=0)), 1, IF(OR(AND(AI852&gt;0,AJ852&gt;1,AI852&gt;AK852), AND(AI852="NS",AJ852=2), AND(AI852="NS",AK852=0,AJ852&gt;0),AI852=AK852), 0,IF(AI852="",0,1))))</f>
        <v>0</v>
      </c>
      <c r="AM852">
        <f t="shared" ref="AM852:AM883" si="592">S852</f>
        <v>0</v>
      </c>
      <c r="AN852">
        <f t="shared" ref="AN852:AN883" si="593">COUNTIF(T852:U852,"NS")</f>
        <v>0</v>
      </c>
      <c r="AO852">
        <f t="shared" ref="AO852:AO883" si="594">SUM(T852:U852)</f>
        <v>0</v>
      </c>
      <c r="AP852">
        <f t="shared" ref="AP852:AP883" si="595">IF(COUNTIF(S852:U852,"NA")=3,0,IF(OR(AND(AM852=0,AN852&gt;0),AND(AM852="NS",AO852&gt;0), AND(AM852="NS", AN852=0,AO852=0)), 1, IF(OR(AND(AM852&gt;0,AN852&gt;1,AM852&gt;AO852), AND(AM852="NS",AN852=2), AND(AM852="NS",AO852=0,AN852&gt;0),AM852=AO852), 0, 1)))</f>
        <v>0</v>
      </c>
      <c r="AQ852">
        <f t="shared" ref="AQ852:AQ883" si="596">V852</f>
        <v>0</v>
      </c>
      <c r="AR852">
        <f t="shared" ref="AR852:AR883" si="597">COUNTIF(W852:X852,"NS")</f>
        <v>0</v>
      </c>
      <c r="AS852">
        <f t="shared" ref="AS852:AS883" si="598">SUM(W852:X852)</f>
        <v>0</v>
      </c>
      <c r="AT852">
        <f t="shared" ref="AT852:AT883" si="599">IF(COUNTIF(V852:X852,"NA")=3,0,IF(OR(AND(AQ852=0,AR852&gt;0),AND(AQ852="NS",AS852&gt;0), AND(AQ852="NS", AR852=0,AS852=0)), 1, IF(OR(AND(AQ852&gt;0,AR852&gt;1,AQ852&gt;AS852), AND(AQ852="NS",AR852=2), AND(AQ852="NS",AS852=0,AR852&gt;0),AQ852=AS852), 0, 1)))</f>
        <v>0</v>
      </c>
      <c r="AU852">
        <f t="shared" ref="AU852:AU883" si="600">Y852</f>
        <v>0</v>
      </c>
      <c r="AV852">
        <f t="shared" ref="AV852:AV883" si="601">COUNTIF(Z852:AA852,"NS")</f>
        <v>0</v>
      </c>
      <c r="AW852">
        <f t="shared" ref="AW852:AW883" si="602">SUM(Z852:AA852)</f>
        <v>0</v>
      </c>
      <c r="AX852">
        <f t="shared" ref="AX852:AX883" si="603">IF(COUNTIF(Y852:AA852,"NA")=3,0,IF(OR(AND(AU852=0,AV852&gt;0),AND(AU852="NS",AW852&gt;0), AND(AU852="NS", AV852=0,AW852=0)), 1, IF(OR(AND(AU852&gt;0,AV852&gt;1,AU852&gt;AW852), AND(AU852="NS",AV852=2), AND(AU852="NS",AW852=0,AV852&gt;0),AU852=AW852), 0, 1)))</f>
        <v>0</v>
      </c>
      <c r="AY852">
        <f t="shared" ref="AY852:AY883" si="604">AB852</f>
        <v>0</v>
      </c>
      <c r="AZ852">
        <f t="shared" ref="AZ852:AZ883" si="605">COUNTIF(AC852:AD852,"NS")</f>
        <v>0</v>
      </c>
      <c r="BA852">
        <f t="shared" ref="BA852:BA883" si="606">SUM(AC852:AD852)</f>
        <v>0</v>
      </c>
      <c r="BB852">
        <f t="shared" ref="BB852:BB883" si="607">IF(COUNTIF(AB852:AD852,"NA")=3,0,IF(OR(AND(AY852=0,AZ852&gt;0),AND(AY852="NS",BA852&gt;0), AND(AY852="NS", AZ852=0,BA852=0)), 1, IF(OR(AND(AY852&gt;0,AZ852&gt;1,AY852&gt;BA852), AND(AY852="NS",AZ852=2), AND(AY852="NS",BA852=0,AZ852&gt;0),AY852=BA852), 0, 1)))</f>
        <v>0</v>
      </c>
      <c r="BC852" s="356" t="str">
        <f t="shared" ref="BC852:BC883" si="608">P852</f>
        <v/>
      </c>
      <c r="BD852" s="357">
        <f t="shared" ref="BD852:BD883" si="609">COUNTIF(S852,"NS")+COUNTIF(V852,"NS") + COUNTIF(Y852,"NS")+ COUNTIF(AB852,"NS")+ COUNTIF(M978,"NS")+ COUNTIF(P978,"NS")+ COUNTIF(S978,"NS")+ COUNTIF(V978,"NS")+ COUNTIF(Y978,"NS")+ COUNTIF(AB978,"NS")</f>
        <v>0</v>
      </c>
      <c r="BE852" s="358">
        <f t="shared" ref="BE852:BE883" si="610">SUM(S852,V852,Y852,AB852,M978,P978,S978,V978,Y978,AB978)</f>
        <v>0</v>
      </c>
      <c r="BF852" s="359">
        <f t="shared" si="547"/>
        <v>0</v>
      </c>
      <c r="BG852" s="356" t="str">
        <f t="shared" ref="BG852:BG883" si="611">Q852</f>
        <v/>
      </c>
      <c r="BH852" s="357">
        <f t="shared" ref="BH852:BH883" si="612">COUNTIF(T852,"NS")+COUNTIF(W852,"NS") + COUNTIF(Z852,"NS")+ COUNTIF(AC852,"NS")+ COUNTIF(N978,"NS")+ COUNTIF(Q978,"NS")+ COUNTIF(T978,"NS")+ COUNTIF(W978,"NS")+ COUNTIF(Z978,"NS")+ COUNTIF(AC978,"NS")</f>
        <v>0</v>
      </c>
      <c r="BI852" s="358">
        <f t="shared" ref="BI852:BI883" si="613">SUM(T852,W852,Z852,AC852,N978,Q978,T978,W978,Z978,AC978)</f>
        <v>0</v>
      </c>
      <c r="BJ852" s="359">
        <f t="shared" si="548"/>
        <v>0</v>
      </c>
      <c r="BK852" s="356" t="str">
        <f t="shared" ref="BK852:BK883" si="614">R852</f>
        <v/>
      </c>
      <c r="BL852" s="357">
        <f t="shared" ref="BL852:BL883" si="615">COUNTIF(U852,"NS")+COUNTIF(X852,"NS") + COUNTIF(AA852,"NS")+ COUNTIF(AD852,"NS")+ COUNTIF(O978,"NS")+ COUNTIF(R978,"NS")+ COUNTIF(U978,"NS")+ COUNTIF(X978,"NS")+ COUNTIF(AA978,"NS")+ COUNTIF(AD978,"NS")</f>
        <v>0</v>
      </c>
      <c r="BM852" s="358">
        <f t="shared" ref="BM852:BM883" si="616">SUM(U852,X852,AA852,AD852,O978,R978,U978,X978,AA978,AD978)</f>
        <v>0</v>
      </c>
      <c r="BN852" s="359">
        <f t="shared" si="549"/>
        <v>0</v>
      </c>
      <c r="BO852" s="293">
        <f t="shared" ref="BO852:BO883" si="617">IF(SUM(AL852,AP852,AT852,AX852,BB852,BF852,BJ852,BN852,AL978,AP978,AT978,AX978,BB978,BF978)=0,0,1)</f>
        <v>0</v>
      </c>
      <c r="BP852" s="352" t="str">
        <f>IF(BO852=0,"",
IF(SUM($BO$788:BO852)=1,BQ852,
IF($BO$908&gt;SUM($BO$788:BO852),_xlfn.CONCAT(", ",BQ852),
IF($BO$908=SUM($BO$788:BO852),_xlfn.CONCAT(" y ",BQ852)))))</f>
        <v/>
      </c>
      <c r="BQ852" s="120" t="s">
        <v>5249</v>
      </c>
      <c r="BR852" s="290">
        <f t="shared" ref="BR852:BR883" si="618">IF(AND(COUNTBLANK(D852)=1,COUNTA(S852:AD852,M978:AD978)=0),0,IF(AND(COUNTBLANK(D852)=0,COUNTA(S852:AD852,M978:AD978)=30),0,1))</f>
        <v>0</v>
      </c>
      <c r="BS852" s="293">
        <f t="shared" si="550"/>
        <v>0</v>
      </c>
      <c r="BT852" s="283" t="str">
        <f>IF(BS852=0,"",
IF(SUM($BS$788:BS852)=1,BU852,
IF($BS$908&gt;SUM($BS$788:BS852),_xlfn.CONCAT(", ",BU852),
IF($BS$908=SUM($BS$788:BS852),_xlfn.CONCAT(" y ",BU852)))))</f>
        <v/>
      </c>
      <c r="BU852" s="120" t="s">
        <v>5249</v>
      </c>
    </row>
    <row r="853" spans="1:73" ht="15" customHeight="1">
      <c r="A853" s="445"/>
      <c r="B853" s="446"/>
      <c r="C853" s="35" t="s">
        <v>5250</v>
      </c>
      <c r="D853" s="800" t="str">
        <f>IF(CNGE_2026_M1_Secc1_Sub1!$D106="","",CNGE_2026_M1_Secc1_Sub1!$D106)</f>
        <v/>
      </c>
      <c r="E853" s="723"/>
      <c r="F853" s="723"/>
      <c r="G853" s="723"/>
      <c r="H853" s="723"/>
      <c r="I853" s="723"/>
      <c r="J853" s="723"/>
      <c r="K853" s="723"/>
      <c r="L853" s="723"/>
      <c r="M853" s="723"/>
      <c r="N853" s="723"/>
      <c r="O853" s="724"/>
      <c r="P853" s="637" t="str">
        <f t="shared" si="585"/>
        <v/>
      </c>
      <c r="Q853" s="637" t="str">
        <f t="shared" si="586"/>
        <v/>
      </c>
      <c r="R853" s="637" t="str">
        <f t="shared" si="587"/>
        <v/>
      </c>
      <c r="S853" s="638"/>
      <c r="T853" s="638"/>
      <c r="U853" s="638"/>
      <c r="V853" s="638"/>
      <c r="W853" s="638"/>
      <c r="X853" s="638"/>
      <c r="Y853" s="638"/>
      <c r="Z853" s="638"/>
      <c r="AA853" s="638"/>
      <c r="AB853" s="638"/>
      <c r="AC853" s="638"/>
      <c r="AD853" s="638"/>
      <c r="AI853" t="str">
        <f t="shared" si="588"/>
        <v/>
      </c>
      <c r="AJ853">
        <f t="shared" si="589"/>
        <v>0</v>
      </c>
      <c r="AK853">
        <f t="shared" si="590"/>
        <v>0</v>
      </c>
      <c r="AL853">
        <f t="shared" si="591"/>
        <v>0</v>
      </c>
      <c r="AM853">
        <f t="shared" si="592"/>
        <v>0</v>
      </c>
      <c r="AN853">
        <f t="shared" si="593"/>
        <v>0</v>
      </c>
      <c r="AO853">
        <f t="shared" si="594"/>
        <v>0</v>
      </c>
      <c r="AP853">
        <f t="shared" si="595"/>
        <v>0</v>
      </c>
      <c r="AQ853">
        <f t="shared" si="596"/>
        <v>0</v>
      </c>
      <c r="AR853">
        <f t="shared" si="597"/>
        <v>0</v>
      </c>
      <c r="AS853">
        <f t="shared" si="598"/>
        <v>0</v>
      </c>
      <c r="AT853">
        <f t="shared" si="599"/>
        <v>0</v>
      </c>
      <c r="AU853">
        <f t="shared" si="600"/>
        <v>0</v>
      </c>
      <c r="AV853">
        <f t="shared" si="601"/>
        <v>0</v>
      </c>
      <c r="AW853">
        <f t="shared" si="602"/>
        <v>0</v>
      </c>
      <c r="AX853">
        <f t="shared" si="603"/>
        <v>0</v>
      </c>
      <c r="AY853">
        <f t="shared" si="604"/>
        <v>0</v>
      </c>
      <c r="AZ853">
        <f t="shared" si="605"/>
        <v>0</v>
      </c>
      <c r="BA853">
        <f t="shared" si="606"/>
        <v>0</v>
      </c>
      <c r="BB853">
        <f t="shared" si="607"/>
        <v>0</v>
      </c>
      <c r="BC853" s="356" t="str">
        <f t="shared" si="608"/>
        <v/>
      </c>
      <c r="BD853" s="357">
        <f t="shared" si="609"/>
        <v>0</v>
      </c>
      <c r="BE853" s="358">
        <f t="shared" si="610"/>
        <v>0</v>
      </c>
      <c r="BF853" s="359">
        <f t="shared" ref="BF853:BF907" si="619">IF(OR(AND(BC853=0, BD853&gt;0),AND(BC853="NS", BE853&gt;0), AND(BC853="NS", BD853=0, BE853=0)), 1, IF(OR(AND(BC853&gt;0, BD853&gt;1,BC853&gt;BE853), AND(BC853="NS", BD853=2), AND(BC853="NS", BE853=0, BD853&gt;0), BC853=BE853), 0,IF(BC853="",0,1)))</f>
        <v>0</v>
      </c>
      <c r="BG853" s="356" t="str">
        <f t="shared" si="611"/>
        <v/>
      </c>
      <c r="BH853" s="357">
        <f t="shared" si="612"/>
        <v>0</v>
      </c>
      <c r="BI853" s="358">
        <f t="shared" si="613"/>
        <v>0</v>
      </c>
      <c r="BJ853" s="359">
        <f t="shared" ref="BJ853:BJ907" si="620">IF(OR(AND(BG853=0, BH853&gt;0),AND(BG853="NS", BI853&gt;0), AND(BG853="NS", BH853=0, BI853=0)), 1, IF(OR(AND(BG853&gt;0, BH853&gt;1,BG853&gt;BI853), AND(BG853="NS", BH853=2), AND(BG853="NS", BI853=0, BH853&gt;0), BG853=BI853), 0,IF(BG853="",0,1)))</f>
        <v>0</v>
      </c>
      <c r="BK853" s="356" t="str">
        <f t="shared" si="614"/>
        <v/>
      </c>
      <c r="BL853" s="357">
        <f t="shared" si="615"/>
        <v>0</v>
      </c>
      <c r="BM853" s="358">
        <f t="shared" si="616"/>
        <v>0</v>
      </c>
      <c r="BN853" s="359">
        <f t="shared" ref="BN853:BN907" si="621">IF(OR(AND(BK853=0, BL853&gt;0),AND(BK853="NS", BM853&gt;0), AND(BK853="NS", BL853=0, BM853=0)), 1, IF(OR(AND(BK853&gt;0, BL853&gt;1,BK853&gt;BM853), AND(BK853="NS", BL853=2), AND(BK853="NS", BM853=0, BL853&gt;0), BK853=BM853), 0,IF(BK853="",0,1)))</f>
        <v>0</v>
      </c>
      <c r="BO853" s="293">
        <f t="shared" si="617"/>
        <v>0</v>
      </c>
      <c r="BP853" s="352" t="str">
        <f>IF(BO853=0,"",
IF(SUM($BO$788:BO853)=1,BQ853,
IF($BO$908&gt;SUM($BO$788:BO853),_xlfn.CONCAT(", ",BQ853),
IF($BO$908=SUM($BO$788:BO853),_xlfn.CONCAT(" y ",BQ853)))))</f>
        <v/>
      </c>
      <c r="BQ853" s="120" t="s">
        <v>5251</v>
      </c>
      <c r="BR853" s="290">
        <f t="shared" si="618"/>
        <v>0</v>
      </c>
      <c r="BS853" s="293">
        <f t="shared" ref="BS853:BS906" si="622">IF(BR853=0,0,1)</f>
        <v>0</v>
      </c>
      <c r="BT853" s="283" t="str">
        <f>IF(BS853=0,"",
IF(SUM($BS$788:BS853)=1,BU853,
IF($BS$908&gt;SUM($BS$788:BS853),_xlfn.CONCAT(", ",BU853),
IF($BS$908=SUM($BS$788:BS853),_xlfn.CONCAT(" y ",BU853)))))</f>
        <v/>
      </c>
      <c r="BU853" s="120" t="s">
        <v>5251</v>
      </c>
    </row>
    <row r="854" spans="1:73" ht="15" customHeight="1">
      <c r="A854" s="445"/>
      <c r="B854" s="446"/>
      <c r="C854" s="35" t="s">
        <v>5252</v>
      </c>
      <c r="D854" s="800" t="str">
        <f>IF(CNGE_2026_M1_Secc1_Sub1!$D107="","",CNGE_2026_M1_Secc1_Sub1!$D107)</f>
        <v/>
      </c>
      <c r="E854" s="723"/>
      <c r="F854" s="723"/>
      <c r="G854" s="723"/>
      <c r="H854" s="723"/>
      <c r="I854" s="723"/>
      <c r="J854" s="723"/>
      <c r="K854" s="723"/>
      <c r="L854" s="723"/>
      <c r="M854" s="723"/>
      <c r="N854" s="723"/>
      <c r="O854" s="724"/>
      <c r="P854" s="637" t="str">
        <f t="shared" si="585"/>
        <v/>
      </c>
      <c r="Q854" s="637" t="str">
        <f t="shared" si="586"/>
        <v/>
      </c>
      <c r="R854" s="637" t="str">
        <f t="shared" si="587"/>
        <v/>
      </c>
      <c r="S854" s="638"/>
      <c r="T854" s="638"/>
      <c r="U854" s="638"/>
      <c r="V854" s="638"/>
      <c r="W854" s="638"/>
      <c r="X854" s="638"/>
      <c r="Y854" s="638"/>
      <c r="Z854" s="638"/>
      <c r="AA854" s="638"/>
      <c r="AB854" s="638"/>
      <c r="AC854" s="638"/>
      <c r="AD854" s="638"/>
      <c r="AI854" t="str">
        <f t="shared" si="588"/>
        <v/>
      </c>
      <c r="AJ854">
        <f t="shared" si="589"/>
        <v>0</v>
      </c>
      <c r="AK854">
        <f t="shared" si="590"/>
        <v>0</v>
      </c>
      <c r="AL854">
        <f t="shared" si="591"/>
        <v>0</v>
      </c>
      <c r="AM854">
        <f t="shared" si="592"/>
        <v>0</v>
      </c>
      <c r="AN854">
        <f t="shared" si="593"/>
        <v>0</v>
      </c>
      <c r="AO854">
        <f t="shared" si="594"/>
        <v>0</v>
      </c>
      <c r="AP854">
        <f t="shared" si="595"/>
        <v>0</v>
      </c>
      <c r="AQ854">
        <f t="shared" si="596"/>
        <v>0</v>
      </c>
      <c r="AR854">
        <f t="shared" si="597"/>
        <v>0</v>
      </c>
      <c r="AS854">
        <f t="shared" si="598"/>
        <v>0</v>
      </c>
      <c r="AT854">
        <f t="shared" si="599"/>
        <v>0</v>
      </c>
      <c r="AU854">
        <f t="shared" si="600"/>
        <v>0</v>
      </c>
      <c r="AV854">
        <f t="shared" si="601"/>
        <v>0</v>
      </c>
      <c r="AW854">
        <f t="shared" si="602"/>
        <v>0</v>
      </c>
      <c r="AX854">
        <f t="shared" si="603"/>
        <v>0</v>
      </c>
      <c r="AY854">
        <f t="shared" si="604"/>
        <v>0</v>
      </c>
      <c r="AZ854">
        <f t="shared" si="605"/>
        <v>0</v>
      </c>
      <c r="BA854">
        <f t="shared" si="606"/>
        <v>0</v>
      </c>
      <c r="BB854">
        <f t="shared" si="607"/>
        <v>0</v>
      </c>
      <c r="BC854" s="356" t="str">
        <f t="shared" si="608"/>
        <v/>
      </c>
      <c r="BD854" s="357">
        <f t="shared" si="609"/>
        <v>0</v>
      </c>
      <c r="BE854" s="358">
        <f t="shared" si="610"/>
        <v>0</v>
      </c>
      <c r="BF854" s="359">
        <f t="shared" si="619"/>
        <v>0</v>
      </c>
      <c r="BG854" s="356" t="str">
        <f t="shared" si="611"/>
        <v/>
      </c>
      <c r="BH854" s="357">
        <f t="shared" si="612"/>
        <v>0</v>
      </c>
      <c r="BI854" s="358">
        <f t="shared" si="613"/>
        <v>0</v>
      </c>
      <c r="BJ854" s="359">
        <f t="shared" si="620"/>
        <v>0</v>
      </c>
      <c r="BK854" s="356" t="str">
        <f t="shared" si="614"/>
        <v/>
      </c>
      <c r="BL854" s="357">
        <f t="shared" si="615"/>
        <v>0</v>
      </c>
      <c r="BM854" s="358">
        <f t="shared" si="616"/>
        <v>0</v>
      </c>
      <c r="BN854" s="359">
        <f t="shared" si="621"/>
        <v>0</v>
      </c>
      <c r="BO854" s="293">
        <f t="shared" si="617"/>
        <v>0</v>
      </c>
      <c r="BP854" s="352" t="str">
        <f>IF(BO854=0,"",
IF(SUM($BO$788:BO854)=1,BQ854,
IF($BO$908&gt;SUM($BO$788:BO854),_xlfn.CONCAT(", ",BQ854),
IF($BO$908=SUM($BO$788:BO854),_xlfn.CONCAT(" y ",BQ854)))))</f>
        <v/>
      </c>
      <c r="BQ854" s="120" t="s">
        <v>5253</v>
      </c>
      <c r="BR854" s="290">
        <f t="shared" si="618"/>
        <v>0</v>
      </c>
      <c r="BS854" s="293">
        <f t="shared" si="622"/>
        <v>0</v>
      </c>
      <c r="BT854" s="283" t="str">
        <f>IF(BS854=0,"",
IF(SUM($BS$788:BS854)=1,BU854,
IF($BS$908&gt;SUM($BS$788:BS854),_xlfn.CONCAT(", ",BU854),
IF($BS$908=SUM($BS$788:BS854),_xlfn.CONCAT(" y ",BU854)))))</f>
        <v/>
      </c>
      <c r="BU854" s="120" t="s">
        <v>5253</v>
      </c>
    </row>
    <row r="855" spans="1:73" ht="15" customHeight="1">
      <c r="A855" s="445"/>
      <c r="B855" s="446"/>
      <c r="C855" s="35" t="s">
        <v>5254</v>
      </c>
      <c r="D855" s="800" t="str">
        <f>IF(CNGE_2026_M1_Secc1_Sub1!$D108="","",CNGE_2026_M1_Secc1_Sub1!$D108)</f>
        <v/>
      </c>
      <c r="E855" s="723"/>
      <c r="F855" s="723"/>
      <c r="G855" s="723"/>
      <c r="H855" s="723"/>
      <c r="I855" s="723"/>
      <c r="J855" s="723"/>
      <c r="K855" s="723"/>
      <c r="L855" s="723"/>
      <c r="M855" s="723"/>
      <c r="N855" s="723"/>
      <c r="O855" s="724"/>
      <c r="P855" s="637" t="str">
        <f t="shared" si="585"/>
        <v/>
      </c>
      <c r="Q855" s="637" t="str">
        <f t="shared" si="586"/>
        <v/>
      </c>
      <c r="R855" s="637" t="str">
        <f t="shared" si="587"/>
        <v/>
      </c>
      <c r="S855" s="638"/>
      <c r="T855" s="638"/>
      <c r="U855" s="638"/>
      <c r="V855" s="638"/>
      <c r="W855" s="638"/>
      <c r="X855" s="638"/>
      <c r="Y855" s="638"/>
      <c r="Z855" s="638"/>
      <c r="AA855" s="638"/>
      <c r="AB855" s="638"/>
      <c r="AC855" s="638"/>
      <c r="AD855" s="638"/>
      <c r="AI855" t="str">
        <f t="shared" si="588"/>
        <v/>
      </c>
      <c r="AJ855">
        <f t="shared" si="589"/>
        <v>0</v>
      </c>
      <c r="AK855">
        <f t="shared" si="590"/>
        <v>0</v>
      </c>
      <c r="AL855">
        <f t="shared" si="591"/>
        <v>0</v>
      </c>
      <c r="AM855">
        <f t="shared" si="592"/>
        <v>0</v>
      </c>
      <c r="AN855">
        <f t="shared" si="593"/>
        <v>0</v>
      </c>
      <c r="AO855">
        <f t="shared" si="594"/>
        <v>0</v>
      </c>
      <c r="AP855">
        <f t="shared" si="595"/>
        <v>0</v>
      </c>
      <c r="AQ855">
        <f t="shared" si="596"/>
        <v>0</v>
      </c>
      <c r="AR855">
        <f t="shared" si="597"/>
        <v>0</v>
      </c>
      <c r="AS855">
        <f t="shared" si="598"/>
        <v>0</v>
      </c>
      <c r="AT855">
        <f t="shared" si="599"/>
        <v>0</v>
      </c>
      <c r="AU855">
        <f t="shared" si="600"/>
        <v>0</v>
      </c>
      <c r="AV855">
        <f t="shared" si="601"/>
        <v>0</v>
      </c>
      <c r="AW855">
        <f t="shared" si="602"/>
        <v>0</v>
      </c>
      <c r="AX855">
        <f t="shared" si="603"/>
        <v>0</v>
      </c>
      <c r="AY855">
        <f t="shared" si="604"/>
        <v>0</v>
      </c>
      <c r="AZ855">
        <f t="shared" si="605"/>
        <v>0</v>
      </c>
      <c r="BA855">
        <f t="shared" si="606"/>
        <v>0</v>
      </c>
      <c r="BB855">
        <f t="shared" si="607"/>
        <v>0</v>
      </c>
      <c r="BC855" s="356" t="str">
        <f t="shared" si="608"/>
        <v/>
      </c>
      <c r="BD855" s="357">
        <f t="shared" si="609"/>
        <v>0</v>
      </c>
      <c r="BE855" s="358">
        <f t="shared" si="610"/>
        <v>0</v>
      </c>
      <c r="BF855" s="359">
        <f t="shared" si="619"/>
        <v>0</v>
      </c>
      <c r="BG855" s="356" t="str">
        <f t="shared" si="611"/>
        <v/>
      </c>
      <c r="BH855" s="357">
        <f t="shared" si="612"/>
        <v>0</v>
      </c>
      <c r="BI855" s="358">
        <f t="shared" si="613"/>
        <v>0</v>
      </c>
      <c r="BJ855" s="359">
        <f t="shared" si="620"/>
        <v>0</v>
      </c>
      <c r="BK855" s="356" t="str">
        <f t="shared" si="614"/>
        <v/>
      </c>
      <c r="BL855" s="357">
        <f t="shared" si="615"/>
        <v>0</v>
      </c>
      <c r="BM855" s="358">
        <f t="shared" si="616"/>
        <v>0</v>
      </c>
      <c r="BN855" s="359">
        <f t="shared" si="621"/>
        <v>0</v>
      </c>
      <c r="BO855" s="293">
        <f t="shared" si="617"/>
        <v>0</v>
      </c>
      <c r="BP855" s="352" t="str">
        <f>IF(BO855=0,"",
IF(SUM($BO$788:BO855)=1,BQ855,
IF($BO$908&gt;SUM($BO$788:BO855),_xlfn.CONCAT(", ",BQ855),
IF($BO$908=SUM($BO$788:BO855),_xlfn.CONCAT(" y ",BQ855)))))</f>
        <v/>
      </c>
      <c r="BQ855" s="120" t="s">
        <v>5255</v>
      </c>
      <c r="BR855" s="290">
        <f t="shared" si="618"/>
        <v>0</v>
      </c>
      <c r="BS855" s="293">
        <f t="shared" si="622"/>
        <v>0</v>
      </c>
      <c r="BT855" s="283" t="str">
        <f>IF(BS855=0,"",
IF(SUM($BS$788:BS855)=1,BU855,
IF($BS$908&gt;SUM($BS$788:BS855),_xlfn.CONCAT(", ",BU855),
IF($BS$908=SUM($BS$788:BS855),_xlfn.CONCAT(" y ",BU855)))))</f>
        <v/>
      </c>
      <c r="BU855" s="120" t="s">
        <v>5255</v>
      </c>
    </row>
    <row r="856" spans="1:73" ht="15" customHeight="1">
      <c r="A856" s="445"/>
      <c r="B856" s="446"/>
      <c r="C856" s="35" t="s">
        <v>5256</v>
      </c>
      <c r="D856" s="800" t="str">
        <f>IF(CNGE_2026_M1_Secc1_Sub1!$D109="","",CNGE_2026_M1_Secc1_Sub1!$D109)</f>
        <v/>
      </c>
      <c r="E856" s="723"/>
      <c r="F856" s="723"/>
      <c r="G856" s="723"/>
      <c r="H856" s="723"/>
      <c r="I856" s="723"/>
      <c r="J856" s="723"/>
      <c r="K856" s="723"/>
      <c r="L856" s="723"/>
      <c r="M856" s="723"/>
      <c r="N856" s="723"/>
      <c r="O856" s="724"/>
      <c r="P856" s="637" t="str">
        <f t="shared" si="585"/>
        <v/>
      </c>
      <c r="Q856" s="637" t="str">
        <f t="shared" si="586"/>
        <v/>
      </c>
      <c r="R856" s="637" t="str">
        <f t="shared" si="587"/>
        <v/>
      </c>
      <c r="S856" s="638"/>
      <c r="T856" s="638"/>
      <c r="U856" s="638"/>
      <c r="V856" s="638"/>
      <c r="W856" s="638"/>
      <c r="X856" s="638"/>
      <c r="Y856" s="638"/>
      <c r="Z856" s="638"/>
      <c r="AA856" s="638"/>
      <c r="AB856" s="638"/>
      <c r="AC856" s="638"/>
      <c r="AD856" s="638"/>
      <c r="AI856" t="str">
        <f t="shared" si="588"/>
        <v/>
      </c>
      <c r="AJ856">
        <f t="shared" si="589"/>
        <v>0</v>
      </c>
      <c r="AK856">
        <f t="shared" si="590"/>
        <v>0</v>
      </c>
      <c r="AL856">
        <f t="shared" si="591"/>
        <v>0</v>
      </c>
      <c r="AM856">
        <f t="shared" si="592"/>
        <v>0</v>
      </c>
      <c r="AN856">
        <f t="shared" si="593"/>
        <v>0</v>
      </c>
      <c r="AO856">
        <f t="shared" si="594"/>
        <v>0</v>
      </c>
      <c r="AP856">
        <f t="shared" si="595"/>
        <v>0</v>
      </c>
      <c r="AQ856">
        <f t="shared" si="596"/>
        <v>0</v>
      </c>
      <c r="AR856">
        <f t="shared" si="597"/>
        <v>0</v>
      </c>
      <c r="AS856">
        <f t="shared" si="598"/>
        <v>0</v>
      </c>
      <c r="AT856">
        <f t="shared" si="599"/>
        <v>0</v>
      </c>
      <c r="AU856">
        <f t="shared" si="600"/>
        <v>0</v>
      </c>
      <c r="AV856">
        <f t="shared" si="601"/>
        <v>0</v>
      </c>
      <c r="AW856">
        <f t="shared" si="602"/>
        <v>0</v>
      </c>
      <c r="AX856">
        <f t="shared" si="603"/>
        <v>0</v>
      </c>
      <c r="AY856">
        <f t="shared" si="604"/>
        <v>0</v>
      </c>
      <c r="AZ856">
        <f t="shared" si="605"/>
        <v>0</v>
      </c>
      <c r="BA856">
        <f t="shared" si="606"/>
        <v>0</v>
      </c>
      <c r="BB856">
        <f t="shared" si="607"/>
        <v>0</v>
      </c>
      <c r="BC856" s="356" t="str">
        <f t="shared" si="608"/>
        <v/>
      </c>
      <c r="BD856" s="357">
        <f t="shared" si="609"/>
        <v>0</v>
      </c>
      <c r="BE856" s="358">
        <f t="shared" si="610"/>
        <v>0</v>
      </c>
      <c r="BF856" s="359">
        <f t="shared" si="619"/>
        <v>0</v>
      </c>
      <c r="BG856" s="356" t="str">
        <f t="shared" si="611"/>
        <v/>
      </c>
      <c r="BH856" s="357">
        <f t="shared" si="612"/>
        <v>0</v>
      </c>
      <c r="BI856" s="358">
        <f t="shared" si="613"/>
        <v>0</v>
      </c>
      <c r="BJ856" s="359">
        <f t="shared" si="620"/>
        <v>0</v>
      </c>
      <c r="BK856" s="356" t="str">
        <f t="shared" si="614"/>
        <v/>
      </c>
      <c r="BL856" s="357">
        <f t="shared" si="615"/>
        <v>0</v>
      </c>
      <c r="BM856" s="358">
        <f t="shared" si="616"/>
        <v>0</v>
      </c>
      <c r="BN856" s="359">
        <f t="shared" si="621"/>
        <v>0</v>
      </c>
      <c r="BO856" s="293">
        <f t="shared" si="617"/>
        <v>0</v>
      </c>
      <c r="BP856" s="352" t="str">
        <f>IF(BO856=0,"",
IF(SUM($BO$788:BO856)=1,BQ856,
IF($BO$908&gt;SUM($BO$788:BO856),_xlfn.CONCAT(", ",BQ856),
IF($BO$908=SUM($BO$788:BO856),_xlfn.CONCAT(" y ",BQ856)))))</f>
        <v/>
      </c>
      <c r="BQ856" s="120" t="s">
        <v>5257</v>
      </c>
      <c r="BR856" s="290">
        <f t="shared" si="618"/>
        <v>0</v>
      </c>
      <c r="BS856" s="293">
        <f t="shared" si="622"/>
        <v>0</v>
      </c>
      <c r="BT856" s="283" t="str">
        <f>IF(BS856=0,"",
IF(SUM($BS$788:BS856)=1,BU856,
IF($BS$908&gt;SUM($BS$788:BS856),_xlfn.CONCAT(", ",BU856),
IF($BS$908=SUM($BS$788:BS856),_xlfn.CONCAT(" y ",BU856)))))</f>
        <v/>
      </c>
      <c r="BU856" s="120" t="s">
        <v>5257</v>
      </c>
    </row>
    <row r="857" spans="1:73" ht="15" customHeight="1">
      <c r="A857" s="445"/>
      <c r="B857" s="446"/>
      <c r="C857" s="35" t="s">
        <v>5258</v>
      </c>
      <c r="D857" s="800" t="str">
        <f>IF(CNGE_2026_M1_Secc1_Sub1!$D110="","",CNGE_2026_M1_Secc1_Sub1!$D110)</f>
        <v/>
      </c>
      <c r="E857" s="723"/>
      <c r="F857" s="723"/>
      <c r="G857" s="723"/>
      <c r="H857" s="723"/>
      <c r="I857" s="723"/>
      <c r="J857" s="723"/>
      <c r="K857" s="723"/>
      <c r="L857" s="723"/>
      <c r="M857" s="723"/>
      <c r="N857" s="723"/>
      <c r="O857" s="724"/>
      <c r="P857" s="637" t="str">
        <f t="shared" si="585"/>
        <v/>
      </c>
      <c r="Q857" s="637" t="str">
        <f t="shared" si="586"/>
        <v/>
      </c>
      <c r="R857" s="637" t="str">
        <f t="shared" si="587"/>
        <v/>
      </c>
      <c r="S857" s="638"/>
      <c r="T857" s="638"/>
      <c r="U857" s="638"/>
      <c r="V857" s="638"/>
      <c r="W857" s="638"/>
      <c r="X857" s="638"/>
      <c r="Y857" s="638"/>
      <c r="Z857" s="638"/>
      <c r="AA857" s="638"/>
      <c r="AB857" s="638"/>
      <c r="AC857" s="638"/>
      <c r="AD857" s="638"/>
      <c r="AI857" t="str">
        <f t="shared" si="588"/>
        <v/>
      </c>
      <c r="AJ857">
        <f t="shared" si="589"/>
        <v>0</v>
      </c>
      <c r="AK857">
        <f t="shared" si="590"/>
        <v>0</v>
      </c>
      <c r="AL857">
        <f t="shared" si="591"/>
        <v>0</v>
      </c>
      <c r="AM857">
        <f t="shared" si="592"/>
        <v>0</v>
      </c>
      <c r="AN857">
        <f t="shared" si="593"/>
        <v>0</v>
      </c>
      <c r="AO857">
        <f t="shared" si="594"/>
        <v>0</v>
      </c>
      <c r="AP857">
        <f t="shared" si="595"/>
        <v>0</v>
      </c>
      <c r="AQ857">
        <f t="shared" si="596"/>
        <v>0</v>
      </c>
      <c r="AR857">
        <f t="shared" si="597"/>
        <v>0</v>
      </c>
      <c r="AS857">
        <f t="shared" si="598"/>
        <v>0</v>
      </c>
      <c r="AT857">
        <f t="shared" si="599"/>
        <v>0</v>
      </c>
      <c r="AU857">
        <f t="shared" si="600"/>
        <v>0</v>
      </c>
      <c r="AV857">
        <f t="shared" si="601"/>
        <v>0</v>
      </c>
      <c r="AW857">
        <f t="shared" si="602"/>
        <v>0</v>
      </c>
      <c r="AX857">
        <f t="shared" si="603"/>
        <v>0</v>
      </c>
      <c r="AY857">
        <f t="shared" si="604"/>
        <v>0</v>
      </c>
      <c r="AZ857">
        <f t="shared" si="605"/>
        <v>0</v>
      </c>
      <c r="BA857">
        <f t="shared" si="606"/>
        <v>0</v>
      </c>
      <c r="BB857">
        <f t="shared" si="607"/>
        <v>0</v>
      </c>
      <c r="BC857" s="356" t="str">
        <f t="shared" si="608"/>
        <v/>
      </c>
      <c r="BD857" s="357">
        <f t="shared" si="609"/>
        <v>0</v>
      </c>
      <c r="BE857" s="358">
        <f t="shared" si="610"/>
        <v>0</v>
      </c>
      <c r="BF857" s="359">
        <f t="shared" si="619"/>
        <v>0</v>
      </c>
      <c r="BG857" s="356" t="str">
        <f t="shared" si="611"/>
        <v/>
      </c>
      <c r="BH857" s="357">
        <f t="shared" si="612"/>
        <v>0</v>
      </c>
      <c r="BI857" s="358">
        <f t="shared" si="613"/>
        <v>0</v>
      </c>
      <c r="BJ857" s="359">
        <f t="shared" si="620"/>
        <v>0</v>
      </c>
      <c r="BK857" s="356" t="str">
        <f t="shared" si="614"/>
        <v/>
      </c>
      <c r="BL857" s="357">
        <f t="shared" si="615"/>
        <v>0</v>
      </c>
      <c r="BM857" s="358">
        <f t="shared" si="616"/>
        <v>0</v>
      </c>
      <c r="BN857" s="359">
        <f t="shared" si="621"/>
        <v>0</v>
      </c>
      <c r="BO857" s="293">
        <f t="shared" si="617"/>
        <v>0</v>
      </c>
      <c r="BP857" s="352" t="str">
        <f>IF(BO857=0,"",
IF(SUM($BO$788:BO857)=1,BQ857,
IF($BO$908&gt;SUM($BO$788:BO857),_xlfn.CONCAT(", ",BQ857),
IF($BO$908=SUM($BO$788:BO857),_xlfn.CONCAT(" y ",BQ857)))))</f>
        <v/>
      </c>
      <c r="BQ857" s="120" t="s">
        <v>5259</v>
      </c>
      <c r="BR857" s="290">
        <f t="shared" si="618"/>
        <v>0</v>
      </c>
      <c r="BS857" s="293">
        <f t="shared" si="622"/>
        <v>0</v>
      </c>
      <c r="BT857" s="283" t="str">
        <f>IF(BS857=0,"",
IF(SUM($BS$788:BS857)=1,BU857,
IF($BS$908&gt;SUM($BS$788:BS857),_xlfn.CONCAT(", ",BU857),
IF($BS$908=SUM($BS$788:BS857),_xlfn.CONCAT(" y ",BU857)))))</f>
        <v/>
      </c>
      <c r="BU857" s="120" t="s">
        <v>5259</v>
      </c>
    </row>
    <row r="858" spans="1:73" ht="15" customHeight="1">
      <c r="A858" s="445"/>
      <c r="B858" s="446"/>
      <c r="C858" s="35" t="s">
        <v>5260</v>
      </c>
      <c r="D858" s="800" t="str">
        <f>IF(CNGE_2026_M1_Secc1_Sub1!$D111="","",CNGE_2026_M1_Secc1_Sub1!$D111)</f>
        <v/>
      </c>
      <c r="E858" s="723"/>
      <c r="F858" s="723"/>
      <c r="G858" s="723"/>
      <c r="H858" s="723"/>
      <c r="I858" s="723"/>
      <c r="J858" s="723"/>
      <c r="K858" s="723"/>
      <c r="L858" s="723"/>
      <c r="M858" s="723"/>
      <c r="N858" s="723"/>
      <c r="O858" s="724"/>
      <c r="P858" s="637" t="str">
        <f t="shared" si="585"/>
        <v/>
      </c>
      <c r="Q858" s="637" t="str">
        <f t="shared" si="586"/>
        <v/>
      </c>
      <c r="R858" s="637" t="str">
        <f t="shared" si="587"/>
        <v/>
      </c>
      <c r="S858" s="638"/>
      <c r="T858" s="638"/>
      <c r="U858" s="638"/>
      <c r="V858" s="638"/>
      <c r="W858" s="638"/>
      <c r="X858" s="638"/>
      <c r="Y858" s="638"/>
      <c r="Z858" s="638"/>
      <c r="AA858" s="638"/>
      <c r="AB858" s="638"/>
      <c r="AC858" s="638"/>
      <c r="AD858" s="638"/>
      <c r="AI858" t="str">
        <f t="shared" si="588"/>
        <v/>
      </c>
      <c r="AJ858">
        <f t="shared" si="589"/>
        <v>0</v>
      </c>
      <c r="AK858">
        <f t="shared" si="590"/>
        <v>0</v>
      </c>
      <c r="AL858">
        <f t="shared" si="591"/>
        <v>0</v>
      </c>
      <c r="AM858">
        <f t="shared" si="592"/>
        <v>0</v>
      </c>
      <c r="AN858">
        <f t="shared" si="593"/>
        <v>0</v>
      </c>
      <c r="AO858">
        <f t="shared" si="594"/>
        <v>0</v>
      </c>
      <c r="AP858">
        <f t="shared" si="595"/>
        <v>0</v>
      </c>
      <c r="AQ858">
        <f t="shared" si="596"/>
        <v>0</v>
      </c>
      <c r="AR858">
        <f t="shared" si="597"/>
        <v>0</v>
      </c>
      <c r="AS858">
        <f t="shared" si="598"/>
        <v>0</v>
      </c>
      <c r="AT858">
        <f t="shared" si="599"/>
        <v>0</v>
      </c>
      <c r="AU858">
        <f t="shared" si="600"/>
        <v>0</v>
      </c>
      <c r="AV858">
        <f t="shared" si="601"/>
        <v>0</v>
      </c>
      <c r="AW858">
        <f t="shared" si="602"/>
        <v>0</v>
      </c>
      <c r="AX858">
        <f t="shared" si="603"/>
        <v>0</v>
      </c>
      <c r="AY858">
        <f t="shared" si="604"/>
        <v>0</v>
      </c>
      <c r="AZ858">
        <f t="shared" si="605"/>
        <v>0</v>
      </c>
      <c r="BA858">
        <f t="shared" si="606"/>
        <v>0</v>
      </c>
      <c r="BB858">
        <f t="shared" si="607"/>
        <v>0</v>
      </c>
      <c r="BC858" s="356" t="str">
        <f t="shared" si="608"/>
        <v/>
      </c>
      <c r="BD858" s="357">
        <f t="shared" si="609"/>
        <v>0</v>
      </c>
      <c r="BE858" s="358">
        <f t="shared" si="610"/>
        <v>0</v>
      </c>
      <c r="BF858" s="359">
        <f t="shared" si="619"/>
        <v>0</v>
      </c>
      <c r="BG858" s="356" t="str">
        <f t="shared" si="611"/>
        <v/>
      </c>
      <c r="BH858" s="357">
        <f t="shared" si="612"/>
        <v>0</v>
      </c>
      <c r="BI858" s="358">
        <f t="shared" si="613"/>
        <v>0</v>
      </c>
      <c r="BJ858" s="359">
        <f t="shared" si="620"/>
        <v>0</v>
      </c>
      <c r="BK858" s="356" t="str">
        <f t="shared" si="614"/>
        <v/>
      </c>
      <c r="BL858" s="357">
        <f t="shared" si="615"/>
        <v>0</v>
      </c>
      <c r="BM858" s="358">
        <f t="shared" si="616"/>
        <v>0</v>
      </c>
      <c r="BN858" s="359">
        <f t="shared" si="621"/>
        <v>0</v>
      </c>
      <c r="BO858" s="293">
        <f t="shared" si="617"/>
        <v>0</v>
      </c>
      <c r="BP858" s="352" t="str">
        <f>IF(BO858=0,"",
IF(SUM($BO$788:BO858)=1,BQ858,
IF($BO$908&gt;SUM($BO$788:BO858),_xlfn.CONCAT(", ",BQ858),
IF($BO$908=SUM($BO$788:BO858),_xlfn.CONCAT(" y ",BQ858)))))</f>
        <v/>
      </c>
      <c r="BQ858" s="120" t="s">
        <v>5261</v>
      </c>
      <c r="BR858" s="290">
        <f t="shared" si="618"/>
        <v>0</v>
      </c>
      <c r="BS858" s="293">
        <f t="shared" si="622"/>
        <v>0</v>
      </c>
      <c r="BT858" s="283" t="str">
        <f>IF(BS858=0,"",
IF(SUM($BS$788:BS858)=1,BU858,
IF($BS$908&gt;SUM($BS$788:BS858),_xlfn.CONCAT(", ",BU858),
IF($BS$908=SUM($BS$788:BS858),_xlfn.CONCAT(" y ",BU858)))))</f>
        <v/>
      </c>
      <c r="BU858" s="120" t="s">
        <v>5261</v>
      </c>
    </row>
    <row r="859" spans="1:73" ht="15" customHeight="1">
      <c r="A859" s="445"/>
      <c r="B859" s="446"/>
      <c r="C859" s="35" t="s">
        <v>5262</v>
      </c>
      <c r="D859" s="800" t="str">
        <f>IF(CNGE_2026_M1_Secc1_Sub1!$D112="","",CNGE_2026_M1_Secc1_Sub1!$D112)</f>
        <v/>
      </c>
      <c r="E859" s="723"/>
      <c r="F859" s="723"/>
      <c r="G859" s="723"/>
      <c r="H859" s="723"/>
      <c r="I859" s="723"/>
      <c r="J859" s="723"/>
      <c r="K859" s="723"/>
      <c r="L859" s="723"/>
      <c r="M859" s="723"/>
      <c r="N859" s="723"/>
      <c r="O859" s="724"/>
      <c r="P859" s="637" t="str">
        <f t="shared" si="585"/>
        <v/>
      </c>
      <c r="Q859" s="637" t="str">
        <f t="shared" si="586"/>
        <v/>
      </c>
      <c r="R859" s="637" t="str">
        <f t="shared" si="587"/>
        <v/>
      </c>
      <c r="S859" s="638"/>
      <c r="T859" s="638"/>
      <c r="U859" s="638"/>
      <c r="V859" s="638"/>
      <c r="W859" s="638"/>
      <c r="X859" s="638"/>
      <c r="Y859" s="638"/>
      <c r="Z859" s="638"/>
      <c r="AA859" s="638"/>
      <c r="AB859" s="638"/>
      <c r="AC859" s="638"/>
      <c r="AD859" s="638"/>
      <c r="AI859" t="str">
        <f t="shared" si="588"/>
        <v/>
      </c>
      <c r="AJ859">
        <f t="shared" si="589"/>
        <v>0</v>
      </c>
      <c r="AK859">
        <f t="shared" si="590"/>
        <v>0</v>
      </c>
      <c r="AL859">
        <f t="shared" si="591"/>
        <v>0</v>
      </c>
      <c r="AM859">
        <f t="shared" si="592"/>
        <v>0</v>
      </c>
      <c r="AN859">
        <f t="shared" si="593"/>
        <v>0</v>
      </c>
      <c r="AO859">
        <f t="shared" si="594"/>
        <v>0</v>
      </c>
      <c r="AP859">
        <f t="shared" si="595"/>
        <v>0</v>
      </c>
      <c r="AQ859">
        <f t="shared" si="596"/>
        <v>0</v>
      </c>
      <c r="AR859">
        <f t="shared" si="597"/>
        <v>0</v>
      </c>
      <c r="AS859">
        <f t="shared" si="598"/>
        <v>0</v>
      </c>
      <c r="AT859">
        <f t="shared" si="599"/>
        <v>0</v>
      </c>
      <c r="AU859">
        <f t="shared" si="600"/>
        <v>0</v>
      </c>
      <c r="AV859">
        <f t="shared" si="601"/>
        <v>0</v>
      </c>
      <c r="AW859">
        <f t="shared" si="602"/>
        <v>0</v>
      </c>
      <c r="AX859">
        <f t="shared" si="603"/>
        <v>0</v>
      </c>
      <c r="AY859">
        <f t="shared" si="604"/>
        <v>0</v>
      </c>
      <c r="AZ859">
        <f t="shared" si="605"/>
        <v>0</v>
      </c>
      <c r="BA859">
        <f t="shared" si="606"/>
        <v>0</v>
      </c>
      <c r="BB859">
        <f t="shared" si="607"/>
        <v>0</v>
      </c>
      <c r="BC859" s="356" t="str">
        <f t="shared" si="608"/>
        <v/>
      </c>
      <c r="BD859" s="357">
        <f t="shared" si="609"/>
        <v>0</v>
      </c>
      <c r="BE859" s="358">
        <f t="shared" si="610"/>
        <v>0</v>
      </c>
      <c r="BF859" s="359">
        <f t="shared" si="619"/>
        <v>0</v>
      </c>
      <c r="BG859" s="356" t="str">
        <f t="shared" si="611"/>
        <v/>
      </c>
      <c r="BH859" s="357">
        <f t="shared" si="612"/>
        <v>0</v>
      </c>
      <c r="BI859" s="358">
        <f t="shared" si="613"/>
        <v>0</v>
      </c>
      <c r="BJ859" s="359">
        <f t="shared" si="620"/>
        <v>0</v>
      </c>
      <c r="BK859" s="356" t="str">
        <f t="shared" si="614"/>
        <v/>
      </c>
      <c r="BL859" s="357">
        <f t="shared" si="615"/>
        <v>0</v>
      </c>
      <c r="BM859" s="358">
        <f t="shared" si="616"/>
        <v>0</v>
      </c>
      <c r="BN859" s="359">
        <f t="shared" si="621"/>
        <v>0</v>
      </c>
      <c r="BO859" s="293">
        <f t="shared" si="617"/>
        <v>0</v>
      </c>
      <c r="BP859" s="352" t="str">
        <f>IF(BO859=0,"",
IF(SUM($BO$788:BO859)=1,BQ859,
IF($BO$908&gt;SUM($BO$788:BO859),_xlfn.CONCAT(", ",BQ859),
IF($BO$908=SUM($BO$788:BO859),_xlfn.CONCAT(" y ",BQ859)))))</f>
        <v/>
      </c>
      <c r="BQ859" s="120" t="s">
        <v>5263</v>
      </c>
      <c r="BR859" s="290">
        <f t="shared" si="618"/>
        <v>0</v>
      </c>
      <c r="BS859" s="293">
        <f t="shared" si="622"/>
        <v>0</v>
      </c>
      <c r="BT859" s="283" t="str">
        <f>IF(BS859=0,"",
IF(SUM($BS$788:BS859)=1,BU859,
IF($BS$908&gt;SUM($BS$788:BS859),_xlfn.CONCAT(", ",BU859),
IF($BS$908=SUM($BS$788:BS859),_xlfn.CONCAT(" y ",BU859)))))</f>
        <v/>
      </c>
      <c r="BU859" s="120" t="s">
        <v>5263</v>
      </c>
    </row>
    <row r="860" spans="1:73" ht="15" customHeight="1">
      <c r="A860" s="445"/>
      <c r="B860" s="446"/>
      <c r="C860" s="35" t="s">
        <v>5264</v>
      </c>
      <c r="D860" s="800" t="str">
        <f>IF(CNGE_2026_M1_Secc1_Sub1!$D113="","",CNGE_2026_M1_Secc1_Sub1!$D113)</f>
        <v/>
      </c>
      <c r="E860" s="723"/>
      <c r="F860" s="723"/>
      <c r="G860" s="723"/>
      <c r="H860" s="723"/>
      <c r="I860" s="723"/>
      <c r="J860" s="723"/>
      <c r="K860" s="723"/>
      <c r="L860" s="723"/>
      <c r="M860" s="723"/>
      <c r="N860" s="723"/>
      <c r="O860" s="724"/>
      <c r="P860" s="637" t="str">
        <f t="shared" si="585"/>
        <v/>
      </c>
      <c r="Q860" s="637" t="str">
        <f t="shared" si="586"/>
        <v/>
      </c>
      <c r="R860" s="637" t="str">
        <f t="shared" si="587"/>
        <v/>
      </c>
      <c r="S860" s="638"/>
      <c r="T860" s="638"/>
      <c r="U860" s="638"/>
      <c r="V860" s="638"/>
      <c r="W860" s="638"/>
      <c r="X860" s="638"/>
      <c r="Y860" s="638"/>
      <c r="Z860" s="638"/>
      <c r="AA860" s="638"/>
      <c r="AB860" s="638"/>
      <c r="AC860" s="638"/>
      <c r="AD860" s="638"/>
      <c r="AI860" t="str">
        <f t="shared" si="588"/>
        <v/>
      </c>
      <c r="AJ860">
        <f t="shared" si="589"/>
        <v>0</v>
      </c>
      <c r="AK860">
        <f t="shared" si="590"/>
        <v>0</v>
      </c>
      <c r="AL860">
        <f t="shared" si="591"/>
        <v>0</v>
      </c>
      <c r="AM860">
        <f t="shared" si="592"/>
        <v>0</v>
      </c>
      <c r="AN860">
        <f t="shared" si="593"/>
        <v>0</v>
      </c>
      <c r="AO860">
        <f t="shared" si="594"/>
        <v>0</v>
      </c>
      <c r="AP860">
        <f t="shared" si="595"/>
        <v>0</v>
      </c>
      <c r="AQ860">
        <f t="shared" si="596"/>
        <v>0</v>
      </c>
      <c r="AR860">
        <f t="shared" si="597"/>
        <v>0</v>
      </c>
      <c r="AS860">
        <f t="shared" si="598"/>
        <v>0</v>
      </c>
      <c r="AT860">
        <f t="shared" si="599"/>
        <v>0</v>
      </c>
      <c r="AU860">
        <f t="shared" si="600"/>
        <v>0</v>
      </c>
      <c r="AV860">
        <f t="shared" si="601"/>
        <v>0</v>
      </c>
      <c r="AW860">
        <f t="shared" si="602"/>
        <v>0</v>
      </c>
      <c r="AX860">
        <f t="shared" si="603"/>
        <v>0</v>
      </c>
      <c r="AY860">
        <f t="shared" si="604"/>
        <v>0</v>
      </c>
      <c r="AZ860">
        <f t="shared" si="605"/>
        <v>0</v>
      </c>
      <c r="BA860">
        <f t="shared" si="606"/>
        <v>0</v>
      </c>
      <c r="BB860">
        <f t="shared" si="607"/>
        <v>0</v>
      </c>
      <c r="BC860" s="356" t="str">
        <f t="shared" si="608"/>
        <v/>
      </c>
      <c r="BD860" s="357">
        <f t="shared" si="609"/>
        <v>0</v>
      </c>
      <c r="BE860" s="358">
        <f t="shared" si="610"/>
        <v>0</v>
      </c>
      <c r="BF860" s="359">
        <f t="shared" si="619"/>
        <v>0</v>
      </c>
      <c r="BG860" s="356" t="str">
        <f t="shared" si="611"/>
        <v/>
      </c>
      <c r="BH860" s="357">
        <f t="shared" si="612"/>
        <v>0</v>
      </c>
      <c r="BI860" s="358">
        <f t="shared" si="613"/>
        <v>0</v>
      </c>
      <c r="BJ860" s="359">
        <f t="shared" si="620"/>
        <v>0</v>
      </c>
      <c r="BK860" s="356" t="str">
        <f t="shared" si="614"/>
        <v/>
      </c>
      <c r="BL860" s="357">
        <f t="shared" si="615"/>
        <v>0</v>
      </c>
      <c r="BM860" s="358">
        <f t="shared" si="616"/>
        <v>0</v>
      </c>
      <c r="BN860" s="359">
        <f t="shared" si="621"/>
        <v>0</v>
      </c>
      <c r="BO860" s="293">
        <f t="shared" si="617"/>
        <v>0</v>
      </c>
      <c r="BP860" s="352" t="str">
        <f>IF(BO860=0,"",
IF(SUM($BO$788:BO860)=1,BQ860,
IF($BO$908&gt;SUM($BO$788:BO860),_xlfn.CONCAT(", ",BQ860),
IF($BO$908=SUM($BO$788:BO860),_xlfn.CONCAT(" y ",BQ860)))))</f>
        <v/>
      </c>
      <c r="BQ860" s="120" t="s">
        <v>5265</v>
      </c>
      <c r="BR860" s="290">
        <f t="shared" si="618"/>
        <v>0</v>
      </c>
      <c r="BS860" s="293">
        <f t="shared" si="622"/>
        <v>0</v>
      </c>
      <c r="BT860" s="283" t="str">
        <f>IF(BS860=0,"",
IF(SUM($BS$788:BS860)=1,BU860,
IF($BS$908&gt;SUM($BS$788:BS860),_xlfn.CONCAT(", ",BU860),
IF($BS$908=SUM($BS$788:BS860),_xlfn.CONCAT(" y ",BU860)))))</f>
        <v/>
      </c>
      <c r="BU860" s="120" t="s">
        <v>5265</v>
      </c>
    </row>
    <row r="861" spans="1:73" ht="15" customHeight="1">
      <c r="A861" s="445"/>
      <c r="B861" s="446"/>
      <c r="C861" s="35" t="s">
        <v>5266</v>
      </c>
      <c r="D861" s="800" t="str">
        <f>IF(CNGE_2026_M1_Secc1_Sub1!$D114="","",CNGE_2026_M1_Secc1_Sub1!$D114)</f>
        <v/>
      </c>
      <c r="E861" s="723"/>
      <c r="F861" s="723"/>
      <c r="G861" s="723"/>
      <c r="H861" s="723"/>
      <c r="I861" s="723"/>
      <c r="J861" s="723"/>
      <c r="K861" s="723"/>
      <c r="L861" s="723"/>
      <c r="M861" s="723"/>
      <c r="N861" s="723"/>
      <c r="O861" s="724"/>
      <c r="P861" s="637" t="str">
        <f t="shared" si="585"/>
        <v/>
      </c>
      <c r="Q861" s="637" t="str">
        <f t="shared" si="586"/>
        <v/>
      </c>
      <c r="R861" s="637" t="str">
        <f t="shared" si="587"/>
        <v/>
      </c>
      <c r="S861" s="638"/>
      <c r="T861" s="638"/>
      <c r="U861" s="638"/>
      <c r="V861" s="638"/>
      <c r="W861" s="638"/>
      <c r="X861" s="638"/>
      <c r="Y861" s="638"/>
      <c r="Z861" s="638"/>
      <c r="AA861" s="638"/>
      <c r="AB861" s="638"/>
      <c r="AC861" s="638"/>
      <c r="AD861" s="638"/>
      <c r="AI861" t="str">
        <f t="shared" si="588"/>
        <v/>
      </c>
      <c r="AJ861">
        <f t="shared" si="589"/>
        <v>0</v>
      </c>
      <c r="AK861">
        <f t="shared" si="590"/>
        <v>0</v>
      </c>
      <c r="AL861">
        <f t="shared" si="591"/>
        <v>0</v>
      </c>
      <c r="AM861">
        <f t="shared" si="592"/>
        <v>0</v>
      </c>
      <c r="AN861">
        <f t="shared" si="593"/>
        <v>0</v>
      </c>
      <c r="AO861">
        <f t="shared" si="594"/>
        <v>0</v>
      </c>
      <c r="AP861">
        <f t="shared" si="595"/>
        <v>0</v>
      </c>
      <c r="AQ861">
        <f t="shared" si="596"/>
        <v>0</v>
      </c>
      <c r="AR861">
        <f t="shared" si="597"/>
        <v>0</v>
      </c>
      <c r="AS861">
        <f t="shared" si="598"/>
        <v>0</v>
      </c>
      <c r="AT861">
        <f t="shared" si="599"/>
        <v>0</v>
      </c>
      <c r="AU861">
        <f t="shared" si="600"/>
        <v>0</v>
      </c>
      <c r="AV861">
        <f t="shared" si="601"/>
        <v>0</v>
      </c>
      <c r="AW861">
        <f t="shared" si="602"/>
        <v>0</v>
      </c>
      <c r="AX861">
        <f t="shared" si="603"/>
        <v>0</v>
      </c>
      <c r="AY861">
        <f t="shared" si="604"/>
        <v>0</v>
      </c>
      <c r="AZ861">
        <f t="shared" si="605"/>
        <v>0</v>
      </c>
      <c r="BA861">
        <f t="shared" si="606"/>
        <v>0</v>
      </c>
      <c r="BB861">
        <f t="shared" si="607"/>
        <v>0</v>
      </c>
      <c r="BC861" s="356" t="str">
        <f t="shared" si="608"/>
        <v/>
      </c>
      <c r="BD861" s="357">
        <f t="shared" si="609"/>
        <v>0</v>
      </c>
      <c r="BE861" s="358">
        <f t="shared" si="610"/>
        <v>0</v>
      </c>
      <c r="BF861" s="359">
        <f t="shared" si="619"/>
        <v>0</v>
      </c>
      <c r="BG861" s="356" t="str">
        <f t="shared" si="611"/>
        <v/>
      </c>
      <c r="BH861" s="357">
        <f t="shared" si="612"/>
        <v>0</v>
      </c>
      <c r="BI861" s="358">
        <f t="shared" si="613"/>
        <v>0</v>
      </c>
      <c r="BJ861" s="359">
        <f t="shared" si="620"/>
        <v>0</v>
      </c>
      <c r="BK861" s="356" t="str">
        <f t="shared" si="614"/>
        <v/>
      </c>
      <c r="BL861" s="357">
        <f t="shared" si="615"/>
        <v>0</v>
      </c>
      <c r="BM861" s="358">
        <f t="shared" si="616"/>
        <v>0</v>
      </c>
      <c r="BN861" s="359">
        <f t="shared" si="621"/>
        <v>0</v>
      </c>
      <c r="BO861" s="293">
        <f t="shared" si="617"/>
        <v>0</v>
      </c>
      <c r="BP861" s="352" t="str">
        <f>IF(BO861=0,"",
IF(SUM($BO$788:BO861)=1,BQ861,
IF($BO$908&gt;SUM($BO$788:BO861),_xlfn.CONCAT(", ",BQ861),
IF($BO$908=SUM($BO$788:BO861),_xlfn.CONCAT(" y ",BQ861)))))</f>
        <v/>
      </c>
      <c r="BQ861" s="120" t="s">
        <v>5267</v>
      </c>
      <c r="BR861" s="290">
        <f t="shared" si="618"/>
        <v>0</v>
      </c>
      <c r="BS861" s="293">
        <f t="shared" si="622"/>
        <v>0</v>
      </c>
      <c r="BT861" s="283" t="str">
        <f>IF(BS861=0,"",
IF(SUM($BS$788:BS861)=1,BU861,
IF($BS$908&gt;SUM($BS$788:BS861),_xlfn.CONCAT(", ",BU861),
IF($BS$908=SUM($BS$788:BS861),_xlfn.CONCAT(" y ",BU861)))))</f>
        <v/>
      </c>
      <c r="BU861" s="120" t="s">
        <v>5267</v>
      </c>
    </row>
    <row r="862" spans="1:73" ht="15" customHeight="1">
      <c r="A862" s="445"/>
      <c r="B862" s="446"/>
      <c r="C862" s="35" t="s">
        <v>5268</v>
      </c>
      <c r="D862" s="800" t="str">
        <f>IF(CNGE_2026_M1_Secc1_Sub1!$D115="","",CNGE_2026_M1_Secc1_Sub1!$D115)</f>
        <v/>
      </c>
      <c r="E862" s="723"/>
      <c r="F862" s="723"/>
      <c r="G862" s="723"/>
      <c r="H862" s="723"/>
      <c r="I862" s="723"/>
      <c r="J862" s="723"/>
      <c r="K862" s="723"/>
      <c r="L862" s="723"/>
      <c r="M862" s="723"/>
      <c r="N862" s="723"/>
      <c r="O862" s="724"/>
      <c r="P862" s="637" t="str">
        <f t="shared" si="585"/>
        <v/>
      </c>
      <c r="Q862" s="637" t="str">
        <f t="shared" si="586"/>
        <v/>
      </c>
      <c r="R862" s="637" t="str">
        <f t="shared" si="587"/>
        <v/>
      </c>
      <c r="S862" s="638"/>
      <c r="T862" s="638"/>
      <c r="U862" s="638"/>
      <c r="V862" s="638"/>
      <c r="W862" s="638"/>
      <c r="X862" s="638"/>
      <c r="Y862" s="638"/>
      <c r="Z862" s="638"/>
      <c r="AA862" s="638"/>
      <c r="AB862" s="638"/>
      <c r="AC862" s="638"/>
      <c r="AD862" s="638"/>
      <c r="AI862" t="str">
        <f t="shared" si="588"/>
        <v/>
      </c>
      <c r="AJ862">
        <f t="shared" si="589"/>
        <v>0</v>
      </c>
      <c r="AK862">
        <f t="shared" si="590"/>
        <v>0</v>
      </c>
      <c r="AL862">
        <f t="shared" si="591"/>
        <v>0</v>
      </c>
      <c r="AM862">
        <f t="shared" si="592"/>
        <v>0</v>
      </c>
      <c r="AN862">
        <f t="shared" si="593"/>
        <v>0</v>
      </c>
      <c r="AO862">
        <f t="shared" si="594"/>
        <v>0</v>
      </c>
      <c r="AP862">
        <f t="shared" si="595"/>
        <v>0</v>
      </c>
      <c r="AQ862">
        <f t="shared" si="596"/>
        <v>0</v>
      </c>
      <c r="AR862">
        <f t="shared" si="597"/>
        <v>0</v>
      </c>
      <c r="AS862">
        <f t="shared" si="598"/>
        <v>0</v>
      </c>
      <c r="AT862">
        <f t="shared" si="599"/>
        <v>0</v>
      </c>
      <c r="AU862">
        <f t="shared" si="600"/>
        <v>0</v>
      </c>
      <c r="AV862">
        <f t="shared" si="601"/>
        <v>0</v>
      </c>
      <c r="AW862">
        <f t="shared" si="602"/>
        <v>0</v>
      </c>
      <c r="AX862">
        <f t="shared" si="603"/>
        <v>0</v>
      </c>
      <c r="AY862">
        <f t="shared" si="604"/>
        <v>0</v>
      </c>
      <c r="AZ862">
        <f t="shared" si="605"/>
        <v>0</v>
      </c>
      <c r="BA862">
        <f t="shared" si="606"/>
        <v>0</v>
      </c>
      <c r="BB862">
        <f t="shared" si="607"/>
        <v>0</v>
      </c>
      <c r="BC862" s="356" t="str">
        <f t="shared" si="608"/>
        <v/>
      </c>
      <c r="BD862" s="357">
        <f t="shared" si="609"/>
        <v>0</v>
      </c>
      <c r="BE862" s="358">
        <f t="shared" si="610"/>
        <v>0</v>
      </c>
      <c r="BF862" s="359">
        <f t="shared" si="619"/>
        <v>0</v>
      </c>
      <c r="BG862" s="356" t="str">
        <f t="shared" si="611"/>
        <v/>
      </c>
      <c r="BH862" s="357">
        <f t="shared" si="612"/>
        <v>0</v>
      </c>
      <c r="BI862" s="358">
        <f t="shared" si="613"/>
        <v>0</v>
      </c>
      <c r="BJ862" s="359">
        <f t="shared" si="620"/>
        <v>0</v>
      </c>
      <c r="BK862" s="356" t="str">
        <f t="shared" si="614"/>
        <v/>
      </c>
      <c r="BL862" s="357">
        <f t="shared" si="615"/>
        <v>0</v>
      </c>
      <c r="BM862" s="358">
        <f t="shared" si="616"/>
        <v>0</v>
      </c>
      <c r="BN862" s="359">
        <f t="shared" si="621"/>
        <v>0</v>
      </c>
      <c r="BO862" s="293">
        <f t="shared" si="617"/>
        <v>0</v>
      </c>
      <c r="BP862" s="352" t="str">
        <f>IF(BO862=0,"",
IF(SUM($BO$788:BO862)=1,BQ862,
IF($BO$908&gt;SUM($BO$788:BO862),_xlfn.CONCAT(", ",BQ862),
IF($BO$908=SUM($BO$788:BO862),_xlfn.CONCAT(" y ",BQ862)))))</f>
        <v/>
      </c>
      <c r="BQ862" s="120" t="s">
        <v>5269</v>
      </c>
      <c r="BR862" s="290">
        <f t="shared" si="618"/>
        <v>0</v>
      </c>
      <c r="BS862" s="293">
        <f t="shared" si="622"/>
        <v>0</v>
      </c>
      <c r="BT862" s="283" t="str">
        <f>IF(BS862=0,"",
IF(SUM($BS$788:BS862)=1,BU862,
IF($BS$908&gt;SUM($BS$788:BS862),_xlfn.CONCAT(", ",BU862),
IF($BS$908=SUM($BS$788:BS862),_xlfn.CONCAT(" y ",BU862)))))</f>
        <v/>
      </c>
      <c r="BU862" s="120" t="s">
        <v>5269</v>
      </c>
    </row>
    <row r="863" spans="1:73" ht="15" customHeight="1">
      <c r="A863" s="445"/>
      <c r="B863" s="446"/>
      <c r="C863" s="35" t="s">
        <v>5270</v>
      </c>
      <c r="D863" s="800" t="str">
        <f>IF(CNGE_2026_M1_Secc1_Sub1!$D116="","",CNGE_2026_M1_Secc1_Sub1!$D116)</f>
        <v/>
      </c>
      <c r="E863" s="723"/>
      <c r="F863" s="723"/>
      <c r="G863" s="723"/>
      <c r="H863" s="723"/>
      <c r="I863" s="723"/>
      <c r="J863" s="723"/>
      <c r="K863" s="723"/>
      <c r="L863" s="723"/>
      <c r="M863" s="723"/>
      <c r="N863" s="723"/>
      <c r="O863" s="724"/>
      <c r="P863" s="637" t="str">
        <f t="shared" si="585"/>
        <v/>
      </c>
      <c r="Q863" s="637" t="str">
        <f t="shared" si="586"/>
        <v/>
      </c>
      <c r="R863" s="637" t="str">
        <f t="shared" si="587"/>
        <v/>
      </c>
      <c r="S863" s="638"/>
      <c r="T863" s="638"/>
      <c r="U863" s="638"/>
      <c r="V863" s="638"/>
      <c r="W863" s="638"/>
      <c r="X863" s="638"/>
      <c r="Y863" s="638"/>
      <c r="Z863" s="638"/>
      <c r="AA863" s="638"/>
      <c r="AB863" s="638"/>
      <c r="AC863" s="638"/>
      <c r="AD863" s="638"/>
      <c r="AI863" t="str">
        <f t="shared" si="588"/>
        <v/>
      </c>
      <c r="AJ863">
        <f t="shared" si="589"/>
        <v>0</v>
      </c>
      <c r="AK863">
        <f t="shared" si="590"/>
        <v>0</v>
      </c>
      <c r="AL863">
        <f t="shared" si="591"/>
        <v>0</v>
      </c>
      <c r="AM863">
        <f t="shared" si="592"/>
        <v>0</v>
      </c>
      <c r="AN863">
        <f t="shared" si="593"/>
        <v>0</v>
      </c>
      <c r="AO863">
        <f t="shared" si="594"/>
        <v>0</v>
      </c>
      <c r="AP863">
        <f t="shared" si="595"/>
        <v>0</v>
      </c>
      <c r="AQ863">
        <f t="shared" si="596"/>
        <v>0</v>
      </c>
      <c r="AR863">
        <f t="shared" si="597"/>
        <v>0</v>
      </c>
      <c r="AS863">
        <f t="shared" si="598"/>
        <v>0</v>
      </c>
      <c r="AT863">
        <f t="shared" si="599"/>
        <v>0</v>
      </c>
      <c r="AU863">
        <f t="shared" si="600"/>
        <v>0</v>
      </c>
      <c r="AV863">
        <f t="shared" si="601"/>
        <v>0</v>
      </c>
      <c r="AW863">
        <f t="shared" si="602"/>
        <v>0</v>
      </c>
      <c r="AX863">
        <f t="shared" si="603"/>
        <v>0</v>
      </c>
      <c r="AY863">
        <f t="shared" si="604"/>
        <v>0</v>
      </c>
      <c r="AZ863">
        <f t="shared" si="605"/>
        <v>0</v>
      </c>
      <c r="BA863">
        <f t="shared" si="606"/>
        <v>0</v>
      </c>
      <c r="BB863">
        <f t="shared" si="607"/>
        <v>0</v>
      </c>
      <c r="BC863" s="356" t="str">
        <f t="shared" si="608"/>
        <v/>
      </c>
      <c r="BD863" s="357">
        <f t="shared" si="609"/>
        <v>0</v>
      </c>
      <c r="BE863" s="358">
        <f t="shared" si="610"/>
        <v>0</v>
      </c>
      <c r="BF863" s="359">
        <f t="shared" si="619"/>
        <v>0</v>
      </c>
      <c r="BG863" s="356" t="str">
        <f t="shared" si="611"/>
        <v/>
      </c>
      <c r="BH863" s="357">
        <f t="shared" si="612"/>
        <v>0</v>
      </c>
      <c r="BI863" s="358">
        <f t="shared" si="613"/>
        <v>0</v>
      </c>
      <c r="BJ863" s="359">
        <f t="shared" si="620"/>
        <v>0</v>
      </c>
      <c r="BK863" s="356" t="str">
        <f t="shared" si="614"/>
        <v/>
      </c>
      <c r="BL863" s="357">
        <f t="shared" si="615"/>
        <v>0</v>
      </c>
      <c r="BM863" s="358">
        <f t="shared" si="616"/>
        <v>0</v>
      </c>
      <c r="BN863" s="359">
        <f t="shared" si="621"/>
        <v>0</v>
      </c>
      <c r="BO863" s="293">
        <f t="shared" si="617"/>
        <v>0</v>
      </c>
      <c r="BP863" s="352" t="str">
        <f>IF(BO863=0,"",
IF(SUM($BO$788:BO863)=1,BQ863,
IF($BO$908&gt;SUM($BO$788:BO863),_xlfn.CONCAT(", ",BQ863),
IF($BO$908=SUM($BO$788:BO863),_xlfn.CONCAT(" y ",BQ863)))))</f>
        <v/>
      </c>
      <c r="BQ863" s="120" t="s">
        <v>5271</v>
      </c>
      <c r="BR863" s="290">
        <f t="shared" si="618"/>
        <v>0</v>
      </c>
      <c r="BS863" s="293">
        <f t="shared" si="622"/>
        <v>0</v>
      </c>
      <c r="BT863" s="283" t="str">
        <f>IF(BS863=0,"",
IF(SUM($BS$788:BS863)=1,BU863,
IF($BS$908&gt;SUM($BS$788:BS863),_xlfn.CONCAT(", ",BU863),
IF($BS$908=SUM($BS$788:BS863),_xlfn.CONCAT(" y ",BU863)))))</f>
        <v/>
      </c>
      <c r="BU863" s="120" t="s">
        <v>5271</v>
      </c>
    </row>
    <row r="864" spans="1:73" ht="15" customHeight="1">
      <c r="A864" s="445"/>
      <c r="B864" s="446"/>
      <c r="C864" s="35" t="s">
        <v>5272</v>
      </c>
      <c r="D864" s="800" t="str">
        <f>IF(CNGE_2026_M1_Secc1_Sub1!$D117="","",CNGE_2026_M1_Secc1_Sub1!$D117)</f>
        <v/>
      </c>
      <c r="E864" s="723"/>
      <c r="F864" s="723"/>
      <c r="G864" s="723"/>
      <c r="H864" s="723"/>
      <c r="I864" s="723"/>
      <c r="J864" s="723"/>
      <c r="K864" s="723"/>
      <c r="L864" s="723"/>
      <c r="M864" s="723"/>
      <c r="N864" s="723"/>
      <c r="O864" s="724"/>
      <c r="P864" s="637" t="str">
        <f t="shared" si="585"/>
        <v/>
      </c>
      <c r="Q864" s="637" t="str">
        <f t="shared" si="586"/>
        <v/>
      </c>
      <c r="R864" s="637" t="str">
        <f t="shared" si="587"/>
        <v/>
      </c>
      <c r="S864" s="638"/>
      <c r="T864" s="638"/>
      <c r="U864" s="638"/>
      <c r="V864" s="638"/>
      <c r="W864" s="638"/>
      <c r="X864" s="638"/>
      <c r="Y864" s="638"/>
      <c r="Z864" s="638"/>
      <c r="AA864" s="638"/>
      <c r="AB864" s="638"/>
      <c r="AC864" s="638"/>
      <c r="AD864" s="638"/>
      <c r="AI864" t="str">
        <f t="shared" si="588"/>
        <v/>
      </c>
      <c r="AJ864">
        <f t="shared" si="589"/>
        <v>0</v>
      </c>
      <c r="AK864">
        <f t="shared" si="590"/>
        <v>0</v>
      </c>
      <c r="AL864">
        <f t="shared" si="591"/>
        <v>0</v>
      </c>
      <c r="AM864">
        <f t="shared" si="592"/>
        <v>0</v>
      </c>
      <c r="AN864">
        <f t="shared" si="593"/>
        <v>0</v>
      </c>
      <c r="AO864">
        <f t="shared" si="594"/>
        <v>0</v>
      </c>
      <c r="AP864">
        <f t="shared" si="595"/>
        <v>0</v>
      </c>
      <c r="AQ864">
        <f t="shared" si="596"/>
        <v>0</v>
      </c>
      <c r="AR864">
        <f t="shared" si="597"/>
        <v>0</v>
      </c>
      <c r="AS864">
        <f t="shared" si="598"/>
        <v>0</v>
      </c>
      <c r="AT864">
        <f t="shared" si="599"/>
        <v>0</v>
      </c>
      <c r="AU864">
        <f t="shared" si="600"/>
        <v>0</v>
      </c>
      <c r="AV864">
        <f t="shared" si="601"/>
        <v>0</v>
      </c>
      <c r="AW864">
        <f t="shared" si="602"/>
        <v>0</v>
      </c>
      <c r="AX864">
        <f t="shared" si="603"/>
        <v>0</v>
      </c>
      <c r="AY864">
        <f t="shared" si="604"/>
        <v>0</v>
      </c>
      <c r="AZ864">
        <f t="shared" si="605"/>
        <v>0</v>
      </c>
      <c r="BA864">
        <f t="shared" si="606"/>
        <v>0</v>
      </c>
      <c r="BB864">
        <f t="shared" si="607"/>
        <v>0</v>
      </c>
      <c r="BC864" s="356" t="str">
        <f t="shared" si="608"/>
        <v/>
      </c>
      <c r="BD864" s="357">
        <f t="shared" si="609"/>
        <v>0</v>
      </c>
      <c r="BE864" s="358">
        <f t="shared" si="610"/>
        <v>0</v>
      </c>
      <c r="BF864" s="359">
        <f t="shared" si="619"/>
        <v>0</v>
      </c>
      <c r="BG864" s="356" t="str">
        <f t="shared" si="611"/>
        <v/>
      </c>
      <c r="BH864" s="357">
        <f t="shared" si="612"/>
        <v>0</v>
      </c>
      <c r="BI864" s="358">
        <f t="shared" si="613"/>
        <v>0</v>
      </c>
      <c r="BJ864" s="359">
        <f t="shared" si="620"/>
        <v>0</v>
      </c>
      <c r="BK864" s="356" t="str">
        <f t="shared" si="614"/>
        <v/>
      </c>
      <c r="BL864" s="357">
        <f t="shared" si="615"/>
        <v>0</v>
      </c>
      <c r="BM864" s="358">
        <f t="shared" si="616"/>
        <v>0</v>
      </c>
      <c r="BN864" s="359">
        <f t="shared" si="621"/>
        <v>0</v>
      </c>
      <c r="BO864" s="293">
        <f t="shared" si="617"/>
        <v>0</v>
      </c>
      <c r="BP864" s="352" t="str">
        <f>IF(BO864=0,"",
IF(SUM($BO$788:BO864)=1,BQ864,
IF($BO$908&gt;SUM($BO$788:BO864),_xlfn.CONCAT(", ",BQ864),
IF($BO$908=SUM($BO$788:BO864),_xlfn.CONCAT(" y ",BQ864)))))</f>
        <v/>
      </c>
      <c r="BQ864" s="120" t="s">
        <v>5273</v>
      </c>
      <c r="BR864" s="290">
        <f t="shared" si="618"/>
        <v>0</v>
      </c>
      <c r="BS864" s="293">
        <f t="shared" si="622"/>
        <v>0</v>
      </c>
      <c r="BT864" s="283" t="str">
        <f>IF(BS864=0,"",
IF(SUM($BS$788:BS864)=1,BU864,
IF($BS$908&gt;SUM($BS$788:BS864),_xlfn.CONCAT(", ",BU864),
IF($BS$908=SUM($BS$788:BS864),_xlfn.CONCAT(" y ",BU864)))))</f>
        <v/>
      </c>
      <c r="BU864" s="120" t="s">
        <v>5273</v>
      </c>
    </row>
    <row r="865" spans="1:73" ht="15" customHeight="1">
      <c r="A865" s="445"/>
      <c r="B865" s="446"/>
      <c r="C865" s="35" t="s">
        <v>5274</v>
      </c>
      <c r="D865" s="800" t="str">
        <f>IF(CNGE_2026_M1_Secc1_Sub1!$D118="","",CNGE_2026_M1_Secc1_Sub1!$D118)</f>
        <v/>
      </c>
      <c r="E865" s="723"/>
      <c r="F865" s="723"/>
      <c r="G865" s="723"/>
      <c r="H865" s="723"/>
      <c r="I865" s="723"/>
      <c r="J865" s="723"/>
      <c r="K865" s="723"/>
      <c r="L865" s="723"/>
      <c r="M865" s="723"/>
      <c r="N865" s="723"/>
      <c r="O865" s="724"/>
      <c r="P865" s="637" t="str">
        <f t="shared" si="585"/>
        <v/>
      </c>
      <c r="Q865" s="637" t="str">
        <f t="shared" si="586"/>
        <v/>
      </c>
      <c r="R865" s="637" t="str">
        <f t="shared" si="587"/>
        <v/>
      </c>
      <c r="S865" s="638"/>
      <c r="T865" s="638"/>
      <c r="U865" s="638"/>
      <c r="V865" s="638"/>
      <c r="W865" s="638"/>
      <c r="X865" s="638"/>
      <c r="Y865" s="638"/>
      <c r="Z865" s="638"/>
      <c r="AA865" s="638"/>
      <c r="AB865" s="638"/>
      <c r="AC865" s="638"/>
      <c r="AD865" s="638"/>
      <c r="AI865" t="str">
        <f t="shared" si="588"/>
        <v/>
      </c>
      <c r="AJ865">
        <f t="shared" si="589"/>
        <v>0</v>
      </c>
      <c r="AK865">
        <f t="shared" si="590"/>
        <v>0</v>
      </c>
      <c r="AL865">
        <f t="shared" si="591"/>
        <v>0</v>
      </c>
      <c r="AM865">
        <f t="shared" si="592"/>
        <v>0</v>
      </c>
      <c r="AN865">
        <f t="shared" si="593"/>
        <v>0</v>
      </c>
      <c r="AO865">
        <f t="shared" si="594"/>
        <v>0</v>
      </c>
      <c r="AP865">
        <f t="shared" si="595"/>
        <v>0</v>
      </c>
      <c r="AQ865">
        <f t="shared" si="596"/>
        <v>0</v>
      </c>
      <c r="AR865">
        <f t="shared" si="597"/>
        <v>0</v>
      </c>
      <c r="AS865">
        <f t="shared" si="598"/>
        <v>0</v>
      </c>
      <c r="AT865">
        <f t="shared" si="599"/>
        <v>0</v>
      </c>
      <c r="AU865">
        <f t="shared" si="600"/>
        <v>0</v>
      </c>
      <c r="AV865">
        <f t="shared" si="601"/>
        <v>0</v>
      </c>
      <c r="AW865">
        <f t="shared" si="602"/>
        <v>0</v>
      </c>
      <c r="AX865">
        <f t="shared" si="603"/>
        <v>0</v>
      </c>
      <c r="AY865">
        <f t="shared" si="604"/>
        <v>0</v>
      </c>
      <c r="AZ865">
        <f t="shared" si="605"/>
        <v>0</v>
      </c>
      <c r="BA865">
        <f t="shared" si="606"/>
        <v>0</v>
      </c>
      <c r="BB865">
        <f t="shared" si="607"/>
        <v>0</v>
      </c>
      <c r="BC865" s="356" t="str">
        <f t="shared" si="608"/>
        <v/>
      </c>
      <c r="BD865" s="357">
        <f t="shared" si="609"/>
        <v>0</v>
      </c>
      <c r="BE865" s="358">
        <f t="shared" si="610"/>
        <v>0</v>
      </c>
      <c r="BF865" s="359">
        <f t="shared" si="619"/>
        <v>0</v>
      </c>
      <c r="BG865" s="356" t="str">
        <f t="shared" si="611"/>
        <v/>
      </c>
      <c r="BH865" s="357">
        <f t="shared" si="612"/>
        <v>0</v>
      </c>
      <c r="BI865" s="358">
        <f t="shared" si="613"/>
        <v>0</v>
      </c>
      <c r="BJ865" s="359">
        <f t="shared" si="620"/>
        <v>0</v>
      </c>
      <c r="BK865" s="356" t="str">
        <f t="shared" si="614"/>
        <v/>
      </c>
      <c r="BL865" s="357">
        <f t="shared" si="615"/>
        <v>0</v>
      </c>
      <c r="BM865" s="358">
        <f t="shared" si="616"/>
        <v>0</v>
      </c>
      <c r="BN865" s="359">
        <f t="shared" si="621"/>
        <v>0</v>
      </c>
      <c r="BO865" s="293">
        <f t="shared" si="617"/>
        <v>0</v>
      </c>
      <c r="BP865" s="352" t="str">
        <f>IF(BO865=0,"",
IF(SUM($BO$788:BO865)=1,BQ865,
IF($BO$908&gt;SUM($BO$788:BO865),_xlfn.CONCAT(", ",BQ865),
IF($BO$908=SUM($BO$788:BO865),_xlfn.CONCAT(" y ",BQ865)))))</f>
        <v/>
      </c>
      <c r="BQ865" s="120" t="s">
        <v>5275</v>
      </c>
      <c r="BR865" s="290">
        <f t="shared" si="618"/>
        <v>0</v>
      </c>
      <c r="BS865" s="293">
        <f t="shared" si="622"/>
        <v>0</v>
      </c>
      <c r="BT865" s="283" t="str">
        <f>IF(BS865=0,"",
IF(SUM($BS$788:BS865)=1,BU865,
IF($BS$908&gt;SUM($BS$788:BS865),_xlfn.CONCAT(", ",BU865),
IF($BS$908=SUM($BS$788:BS865),_xlfn.CONCAT(" y ",BU865)))))</f>
        <v/>
      </c>
      <c r="BU865" s="120" t="s">
        <v>5275</v>
      </c>
    </row>
    <row r="866" spans="1:73" ht="15" customHeight="1">
      <c r="A866" s="445"/>
      <c r="B866" s="446"/>
      <c r="C866" s="35" t="s">
        <v>5276</v>
      </c>
      <c r="D866" s="800" t="str">
        <f>IF(CNGE_2026_M1_Secc1_Sub1!$D119="","",CNGE_2026_M1_Secc1_Sub1!$D119)</f>
        <v/>
      </c>
      <c r="E866" s="723"/>
      <c r="F866" s="723"/>
      <c r="G866" s="723"/>
      <c r="H866" s="723"/>
      <c r="I866" s="723"/>
      <c r="J866" s="723"/>
      <c r="K866" s="723"/>
      <c r="L866" s="723"/>
      <c r="M866" s="723"/>
      <c r="N866" s="723"/>
      <c r="O866" s="724"/>
      <c r="P866" s="637" t="str">
        <f t="shared" si="585"/>
        <v/>
      </c>
      <c r="Q866" s="637" t="str">
        <f t="shared" si="586"/>
        <v/>
      </c>
      <c r="R866" s="637" t="str">
        <f t="shared" si="587"/>
        <v/>
      </c>
      <c r="S866" s="638"/>
      <c r="T866" s="638"/>
      <c r="U866" s="638"/>
      <c r="V866" s="638"/>
      <c r="W866" s="638"/>
      <c r="X866" s="638"/>
      <c r="Y866" s="638"/>
      <c r="Z866" s="638"/>
      <c r="AA866" s="638"/>
      <c r="AB866" s="638"/>
      <c r="AC866" s="638"/>
      <c r="AD866" s="638"/>
      <c r="AI866" t="str">
        <f t="shared" si="588"/>
        <v/>
      </c>
      <c r="AJ866">
        <f t="shared" si="589"/>
        <v>0</v>
      </c>
      <c r="AK866">
        <f t="shared" si="590"/>
        <v>0</v>
      </c>
      <c r="AL866">
        <f t="shared" si="591"/>
        <v>0</v>
      </c>
      <c r="AM866">
        <f t="shared" si="592"/>
        <v>0</v>
      </c>
      <c r="AN866">
        <f t="shared" si="593"/>
        <v>0</v>
      </c>
      <c r="AO866">
        <f t="shared" si="594"/>
        <v>0</v>
      </c>
      <c r="AP866">
        <f t="shared" si="595"/>
        <v>0</v>
      </c>
      <c r="AQ866">
        <f t="shared" si="596"/>
        <v>0</v>
      </c>
      <c r="AR866">
        <f t="shared" si="597"/>
        <v>0</v>
      </c>
      <c r="AS866">
        <f t="shared" si="598"/>
        <v>0</v>
      </c>
      <c r="AT866">
        <f t="shared" si="599"/>
        <v>0</v>
      </c>
      <c r="AU866">
        <f t="shared" si="600"/>
        <v>0</v>
      </c>
      <c r="AV866">
        <f t="shared" si="601"/>
        <v>0</v>
      </c>
      <c r="AW866">
        <f t="shared" si="602"/>
        <v>0</v>
      </c>
      <c r="AX866">
        <f t="shared" si="603"/>
        <v>0</v>
      </c>
      <c r="AY866">
        <f t="shared" si="604"/>
        <v>0</v>
      </c>
      <c r="AZ866">
        <f t="shared" si="605"/>
        <v>0</v>
      </c>
      <c r="BA866">
        <f t="shared" si="606"/>
        <v>0</v>
      </c>
      <c r="BB866">
        <f t="shared" si="607"/>
        <v>0</v>
      </c>
      <c r="BC866" s="356" t="str">
        <f t="shared" si="608"/>
        <v/>
      </c>
      <c r="BD866" s="357">
        <f t="shared" si="609"/>
        <v>0</v>
      </c>
      <c r="BE866" s="358">
        <f t="shared" si="610"/>
        <v>0</v>
      </c>
      <c r="BF866" s="359">
        <f t="shared" si="619"/>
        <v>0</v>
      </c>
      <c r="BG866" s="356" t="str">
        <f t="shared" si="611"/>
        <v/>
      </c>
      <c r="BH866" s="357">
        <f t="shared" si="612"/>
        <v>0</v>
      </c>
      <c r="BI866" s="358">
        <f t="shared" si="613"/>
        <v>0</v>
      </c>
      <c r="BJ866" s="359">
        <f t="shared" si="620"/>
        <v>0</v>
      </c>
      <c r="BK866" s="356" t="str">
        <f t="shared" si="614"/>
        <v/>
      </c>
      <c r="BL866" s="357">
        <f t="shared" si="615"/>
        <v>0</v>
      </c>
      <c r="BM866" s="358">
        <f t="shared" si="616"/>
        <v>0</v>
      </c>
      <c r="BN866" s="359">
        <f t="shared" si="621"/>
        <v>0</v>
      </c>
      <c r="BO866" s="293">
        <f t="shared" si="617"/>
        <v>0</v>
      </c>
      <c r="BP866" s="352" t="str">
        <f>IF(BO866=0,"",
IF(SUM($BO$788:BO866)=1,BQ866,
IF($BO$908&gt;SUM($BO$788:BO866),_xlfn.CONCAT(", ",BQ866),
IF($BO$908=SUM($BO$788:BO866),_xlfn.CONCAT(" y ",BQ866)))))</f>
        <v/>
      </c>
      <c r="BQ866" s="120" t="s">
        <v>5277</v>
      </c>
      <c r="BR866" s="290">
        <f t="shared" si="618"/>
        <v>0</v>
      </c>
      <c r="BS866" s="293">
        <f t="shared" si="622"/>
        <v>0</v>
      </c>
      <c r="BT866" s="283" t="str">
        <f>IF(BS866=0,"",
IF(SUM($BS$788:BS866)=1,BU866,
IF($BS$908&gt;SUM($BS$788:BS866),_xlfn.CONCAT(", ",BU866),
IF($BS$908=SUM($BS$788:BS866),_xlfn.CONCAT(" y ",BU866)))))</f>
        <v/>
      </c>
      <c r="BU866" s="120" t="s">
        <v>5277</v>
      </c>
    </row>
    <row r="867" spans="1:73" ht="15" customHeight="1">
      <c r="A867" s="445"/>
      <c r="B867" s="446"/>
      <c r="C867" s="35" t="s">
        <v>5278</v>
      </c>
      <c r="D867" s="800" t="str">
        <f>IF(CNGE_2026_M1_Secc1_Sub1!$D120="","",CNGE_2026_M1_Secc1_Sub1!$D120)</f>
        <v/>
      </c>
      <c r="E867" s="723"/>
      <c r="F867" s="723"/>
      <c r="G867" s="723"/>
      <c r="H867" s="723"/>
      <c r="I867" s="723"/>
      <c r="J867" s="723"/>
      <c r="K867" s="723"/>
      <c r="L867" s="723"/>
      <c r="M867" s="723"/>
      <c r="N867" s="723"/>
      <c r="O867" s="724"/>
      <c r="P867" s="637" t="str">
        <f t="shared" si="585"/>
        <v/>
      </c>
      <c r="Q867" s="637" t="str">
        <f t="shared" si="586"/>
        <v/>
      </c>
      <c r="R867" s="637" t="str">
        <f t="shared" si="587"/>
        <v/>
      </c>
      <c r="S867" s="638"/>
      <c r="T867" s="638"/>
      <c r="U867" s="638"/>
      <c r="V867" s="638"/>
      <c r="W867" s="638"/>
      <c r="X867" s="638"/>
      <c r="Y867" s="638"/>
      <c r="Z867" s="638"/>
      <c r="AA867" s="638"/>
      <c r="AB867" s="638"/>
      <c r="AC867" s="638"/>
      <c r="AD867" s="638"/>
      <c r="AI867" t="str">
        <f t="shared" si="588"/>
        <v/>
      </c>
      <c r="AJ867">
        <f t="shared" si="589"/>
        <v>0</v>
      </c>
      <c r="AK867">
        <f t="shared" si="590"/>
        <v>0</v>
      </c>
      <c r="AL867">
        <f t="shared" si="591"/>
        <v>0</v>
      </c>
      <c r="AM867">
        <f t="shared" si="592"/>
        <v>0</v>
      </c>
      <c r="AN867">
        <f t="shared" si="593"/>
        <v>0</v>
      </c>
      <c r="AO867">
        <f t="shared" si="594"/>
        <v>0</v>
      </c>
      <c r="AP867">
        <f t="shared" si="595"/>
        <v>0</v>
      </c>
      <c r="AQ867">
        <f t="shared" si="596"/>
        <v>0</v>
      </c>
      <c r="AR867">
        <f t="shared" si="597"/>
        <v>0</v>
      </c>
      <c r="AS867">
        <f t="shared" si="598"/>
        <v>0</v>
      </c>
      <c r="AT867">
        <f t="shared" si="599"/>
        <v>0</v>
      </c>
      <c r="AU867">
        <f t="shared" si="600"/>
        <v>0</v>
      </c>
      <c r="AV867">
        <f t="shared" si="601"/>
        <v>0</v>
      </c>
      <c r="AW867">
        <f t="shared" si="602"/>
        <v>0</v>
      </c>
      <c r="AX867">
        <f t="shared" si="603"/>
        <v>0</v>
      </c>
      <c r="AY867">
        <f t="shared" si="604"/>
        <v>0</v>
      </c>
      <c r="AZ867">
        <f t="shared" si="605"/>
        <v>0</v>
      </c>
      <c r="BA867">
        <f t="shared" si="606"/>
        <v>0</v>
      </c>
      <c r="BB867">
        <f t="shared" si="607"/>
        <v>0</v>
      </c>
      <c r="BC867" s="356" t="str">
        <f t="shared" si="608"/>
        <v/>
      </c>
      <c r="BD867" s="357">
        <f t="shared" si="609"/>
        <v>0</v>
      </c>
      <c r="BE867" s="358">
        <f t="shared" si="610"/>
        <v>0</v>
      </c>
      <c r="BF867" s="359">
        <f t="shared" si="619"/>
        <v>0</v>
      </c>
      <c r="BG867" s="356" t="str">
        <f t="shared" si="611"/>
        <v/>
      </c>
      <c r="BH867" s="357">
        <f t="shared" si="612"/>
        <v>0</v>
      </c>
      <c r="BI867" s="358">
        <f t="shared" si="613"/>
        <v>0</v>
      </c>
      <c r="BJ867" s="359">
        <f t="shared" si="620"/>
        <v>0</v>
      </c>
      <c r="BK867" s="356" t="str">
        <f t="shared" si="614"/>
        <v/>
      </c>
      <c r="BL867" s="357">
        <f t="shared" si="615"/>
        <v>0</v>
      </c>
      <c r="BM867" s="358">
        <f t="shared" si="616"/>
        <v>0</v>
      </c>
      <c r="BN867" s="359">
        <f t="shared" si="621"/>
        <v>0</v>
      </c>
      <c r="BO867" s="293">
        <f t="shared" si="617"/>
        <v>0</v>
      </c>
      <c r="BP867" s="352" t="str">
        <f>IF(BO867=0,"",
IF(SUM($BO$788:BO867)=1,BQ867,
IF($BO$908&gt;SUM($BO$788:BO867),_xlfn.CONCAT(", ",BQ867),
IF($BO$908=SUM($BO$788:BO867),_xlfn.CONCAT(" y ",BQ867)))))</f>
        <v/>
      </c>
      <c r="BQ867" s="120" t="s">
        <v>5279</v>
      </c>
      <c r="BR867" s="290">
        <f t="shared" si="618"/>
        <v>0</v>
      </c>
      <c r="BS867" s="293">
        <f t="shared" si="622"/>
        <v>0</v>
      </c>
      <c r="BT867" s="283" t="str">
        <f>IF(BS867=0,"",
IF(SUM($BS$788:BS867)=1,BU867,
IF($BS$908&gt;SUM($BS$788:BS867),_xlfn.CONCAT(", ",BU867),
IF($BS$908=SUM($BS$788:BS867),_xlfn.CONCAT(" y ",BU867)))))</f>
        <v/>
      </c>
      <c r="BU867" s="120" t="s">
        <v>5279</v>
      </c>
    </row>
    <row r="868" spans="1:73" ht="15" customHeight="1">
      <c r="A868" s="445"/>
      <c r="B868" s="446"/>
      <c r="C868" s="35" t="s">
        <v>5280</v>
      </c>
      <c r="D868" s="800" t="str">
        <f>IF(CNGE_2026_M1_Secc1_Sub1!$D121="","",CNGE_2026_M1_Secc1_Sub1!$D121)</f>
        <v/>
      </c>
      <c r="E868" s="723"/>
      <c r="F868" s="723"/>
      <c r="G868" s="723"/>
      <c r="H868" s="723"/>
      <c r="I868" s="723"/>
      <c r="J868" s="723"/>
      <c r="K868" s="723"/>
      <c r="L868" s="723"/>
      <c r="M868" s="723"/>
      <c r="N868" s="723"/>
      <c r="O868" s="724"/>
      <c r="P868" s="637" t="str">
        <f t="shared" si="585"/>
        <v/>
      </c>
      <c r="Q868" s="637" t="str">
        <f t="shared" si="586"/>
        <v/>
      </c>
      <c r="R868" s="637" t="str">
        <f t="shared" si="587"/>
        <v/>
      </c>
      <c r="S868" s="638"/>
      <c r="T868" s="638"/>
      <c r="U868" s="638"/>
      <c r="V868" s="638"/>
      <c r="W868" s="638"/>
      <c r="X868" s="638"/>
      <c r="Y868" s="638"/>
      <c r="Z868" s="638"/>
      <c r="AA868" s="638"/>
      <c r="AB868" s="638"/>
      <c r="AC868" s="638"/>
      <c r="AD868" s="638"/>
      <c r="AI868" t="str">
        <f t="shared" si="588"/>
        <v/>
      </c>
      <c r="AJ868">
        <f t="shared" si="589"/>
        <v>0</v>
      </c>
      <c r="AK868">
        <f t="shared" si="590"/>
        <v>0</v>
      </c>
      <c r="AL868">
        <f t="shared" si="591"/>
        <v>0</v>
      </c>
      <c r="AM868">
        <f t="shared" si="592"/>
        <v>0</v>
      </c>
      <c r="AN868">
        <f t="shared" si="593"/>
        <v>0</v>
      </c>
      <c r="AO868">
        <f t="shared" si="594"/>
        <v>0</v>
      </c>
      <c r="AP868">
        <f t="shared" si="595"/>
        <v>0</v>
      </c>
      <c r="AQ868">
        <f t="shared" si="596"/>
        <v>0</v>
      </c>
      <c r="AR868">
        <f t="shared" si="597"/>
        <v>0</v>
      </c>
      <c r="AS868">
        <f t="shared" si="598"/>
        <v>0</v>
      </c>
      <c r="AT868">
        <f t="shared" si="599"/>
        <v>0</v>
      </c>
      <c r="AU868">
        <f t="shared" si="600"/>
        <v>0</v>
      </c>
      <c r="AV868">
        <f t="shared" si="601"/>
        <v>0</v>
      </c>
      <c r="AW868">
        <f t="shared" si="602"/>
        <v>0</v>
      </c>
      <c r="AX868">
        <f t="shared" si="603"/>
        <v>0</v>
      </c>
      <c r="AY868">
        <f t="shared" si="604"/>
        <v>0</v>
      </c>
      <c r="AZ868">
        <f t="shared" si="605"/>
        <v>0</v>
      </c>
      <c r="BA868">
        <f t="shared" si="606"/>
        <v>0</v>
      </c>
      <c r="BB868">
        <f t="shared" si="607"/>
        <v>0</v>
      </c>
      <c r="BC868" s="356" t="str">
        <f t="shared" si="608"/>
        <v/>
      </c>
      <c r="BD868" s="357">
        <f t="shared" si="609"/>
        <v>0</v>
      </c>
      <c r="BE868" s="358">
        <f t="shared" si="610"/>
        <v>0</v>
      </c>
      <c r="BF868" s="359">
        <f t="shared" si="619"/>
        <v>0</v>
      </c>
      <c r="BG868" s="356" t="str">
        <f t="shared" si="611"/>
        <v/>
      </c>
      <c r="BH868" s="357">
        <f t="shared" si="612"/>
        <v>0</v>
      </c>
      <c r="BI868" s="358">
        <f t="shared" si="613"/>
        <v>0</v>
      </c>
      <c r="BJ868" s="359">
        <f t="shared" si="620"/>
        <v>0</v>
      </c>
      <c r="BK868" s="356" t="str">
        <f t="shared" si="614"/>
        <v/>
      </c>
      <c r="BL868" s="357">
        <f t="shared" si="615"/>
        <v>0</v>
      </c>
      <c r="BM868" s="358">
        <f t="shared" si="616"/>
        <v>0</v>
      </c>
      <c r="BN868" s="359">
        <f t="shared" si="621"/>
        <v>0</v>
      </c>
      <c r="BO868" s="293">
        <f t="shared" si="617"/>
        <v>0</v>
      </c>
      <c r="BP868" s="352" t="str">
        <f>IF(BO868=0,"",
IF(SUM($BO$788:BO868)=1,BQ868,
IF($BO$908&gt;SUM($BO$788:BO868),_xlfn.CONCAT(", ",BQ868),
IF($BO$908=SUM($BO$788:BO868),_xlfn.CONCAT(" y ",BQ868)))))</f>
        <v/>
      </c>
      <c r="BQ868" s="120" t="s">
        <v>5281</v>
      </c>
      <c r="BR868" s="290">
        <f t="shared" si="618"/>
        <v>0</v>
      </c>
      <c r="BS868" s="293">
        <f t="shared" si="622"/>
        <v>0</v>
      </c>
      <c r="BT868" s="283" t="str">
        <f>IF(BS868=0,"",
IF(SUM($BS$788:BS868)=1,BU868,
IF($BS$908&gt;SUM($BS$788:BS868),_xlfn.CONCAT(", ",BU868),
IF($BS$908=SUM($BS$788:BS868),_xlfn.CONCAT(" y ",BU868)))))</f>
        <v/>
      </c>
      <c r="BU868" s="120" t="s">
        <v>5281</v>
      </c>
    </row>
    <row r="869" spans="1:73" ht="15" customHeight="1">
      <c r="A869" s="445"/>
      <c r="B869" s="446"/>
      <c r="C869" s="35" t="s">
        <v>5282</v>
      </c>
      <c r="D869" s="800" t="str">
        <f>IF(CNGE_2026_M1_Secc1_Sub1!$D122="","",CNGE_2026_M1_Secc1_Sub1!$D122)</f>
        <v/>
      </c>
      <c r="E869" s="723"/>
      <c r="F869" s="723"/>
      <c r="G869" s="723"/>
      <c r="H869" s="723"/>
      <c r="I869" s="723"/>
      <c r="J869" s="723"/>
      <c r="K869" s="723"/>
      <c r="L869" s="723"/>
      <c r="M869" s="723"/>
      <c r="N869" s="723"/>
      <c r="O869" s="724"/>
      <c r="P869" s="637" t="str">
        <f t="shared" si="585"/>
        <v/>
      </c>
      <c r="Q869" s="637" t="str">
        <f t="shared" si="586"/>
        <v/>
      </c>
      <c r="R869" s="637" t="str">
        <f t="shared" si="587"/>
        <v/>
      </c>
      <c r="S869" s="638"/>
      <c r="T869" s="638"/>
      <c r="U869" s="638"/>
      <c r="V869" s="638"/>
      <c r="W869" s="638"/>
      <c r="X869" s="638"/>
      <c r="Y869" s="638"/>
      <c r="Z869" s="638"/>
      <c r="AA869" s="638"/>
      <c r="AB869" s="638"/>
      <c r="AC869" s="638"/>
      <c r="AD869" s="638"/>
      <c r="AI869" t="str">
        <f t="shared" si="588"/>
        <v/>
      </c>
      <c r="AJ869">
        <f t="shared" si="589"/>
        <v>0</v>
      </c>
      <c r="AK869">
        <f t="shared" si="590"/>
        <v>0</v>
      </c>
      <c r="AL869">
        <f t="shared" si="591"/>
        <v>0</v>
      </c>
      <c r="AM869">
        <f t="shared" si="592"/>
        <v>0</v>
      </c>
      <c r="AN869">
        <f t="shared" si="593"/>
        <v>0</v>
      </c>
      <c r="AO869">
        <f t="shared" si="594"/>
        <v>0</v>
      </c>
      <c r="AP869">
        <f t="shared" si="595"/>
        <v>0</v>
      </c>
      <c r="AQ869">
        <f t="shared" si="596"/>
        <v>0</v>
      </c>
      <c r="AR869">
        <f t="shared" si="597"/>
        <v>0</v>
      </c>
      <c r="AS869">
        <f t="shared" si="598"/>
        <v>0</v>
      </c>
      <c r="AT869">
        <f t="shared" si="599"/>
        <v>0</v>
      </c>
      <c r="AU869">
        <f t="shared" si="600"/>
        <v>0</v>
      </c>
      <c r="AV869">
        <f t="shared" si="601"/>
        <v>0</v>
      </c>
      <c r="AW869">
        <f t="shared" si="602"/>
        <v>0</v>
      </c>
      <c r="AX869">
        <f t="shared" si="603"/>
        <v>0</v>
      </c>
      <c r="AY869">
        <f t="shared" si="604"/>
        <v>0</v>
      </c>
      <c r="AZ869">
        <f t="shared" si="605"/>
        <v>0</v>
      </c>
      <c r="BA869">
        <f t="shared" si="606"/>
        <v>0</v>
      </c>
      <c r="BB869">
        <f t="shared" si="607"/>
        <v>0</v>
      </c>
      <c r="BC869" s="356" t="str">
        <f t="shared" si="608"/>
        <v/>
      </c>
      <c r="BD869" s="357">
        <f t="shared" si="609"/>
        <v>0</v>
      </c>
      <c r="BE869" s="358">
        <f t="shared" si="610"/>
        <v>0</v>
      </c>
      <c r="BF869" s="359">
        <f t="shared" si="619"/>
        <v>0</v>
      </c>
      <c r="BG869" s="356" t="str">
        <f t="shared" si="611"/>
        <v/>
      </c>
      <c r="BH869" s="357">
        <f t="shared" si="612"/>
        <v>0</v>
      </c>
      <c r="BI869" s="358">
        <f t="shared" si="613"/>
        <v>0</v>
      </c>
      <c r="BJ869" s="359">
        <f t="shared" si="620"/>
        <v>0</v>
      </c>
      <c r="BK869" s="356" t="str">
        <f t="shared" si="614"/>
        <v/>
      </c>
      <c r="BL869" s="357">
        <f t="shared" si="615"/>
        <v>0</v>
      </c>
      <c r="BM869" s="358">
        <f t="shared" si="616"/>
        <v>0</v>
      </c>
      <c r="BN869" s="359">
        <f t="shared" si="621"/>
        <v>0</v>
      </c>
      <c r="BO869" s="293">
        <f t="shared" si="617"/>
        <v>0</v>
      </c>
      <c r="BP869" s="352" t="str">
        <f>IF(BO869=0,"",
IF(SUM($BO$788:BO869)=1,BQ869,
IF($BO$908&gt;SUM($BO$788:BO869),_xlfn.CONCAT(", ",BQ869),
IF($BO$908=SUM($BO$788:BO869),_xlfn.CONCAT(" y ",BQ869)))))</f>
        <v/>
      </c>
      <c r="BQ869" s="120" t="s">
        <v>5283</v>
      </c>
      <c r="BR869" s="290">
        <f t="shared" si="618"/>
        <v>0</v>
      </c>
      <c r="BS869" s="293">
        <f t="shared" si="622"/>
        <v>0</v>
      </c>
      <c r="BT869" s="283" t="str">
        <f>IF(BS869=0,"",
IF(SUM($BS$788:BS869)=1,BU869,
IF($BS$908&gt;SUM($BS$788:BS869),_xlfn.CONCAT(", ",BU869),
IF($BS$908=SUM($BS$788:BS869),_xlfn.CONCAT(" y ",BU869)))))</f>
        <v/>
      </c>
      <c r="BU869" s="120" t="s">
        <v>5283</v>
      </c>
    </row>
    <row r="870" spans="1:73" ht="15" customHeight="1">
      <c r="A870" s="445"/>
      <c r="B870" s="446"/>
      <c r="C870" s="35" t="s">
        <v>5284</v>
      </c>
      <c r="D870" s="800" t="str">
        <f>IF(CNGE_2026_M1_Secc1_Sub1!$D123="","",CNGE_2026_M1_Secc1_Sub1!$D123)</f>
        <v/>
      </c>
      <c r="E870" s="723"/>
      <c r="F870" s="723"/>
      <c r="G870" s="723"/>
      <c r="H870" s="723"/>
      <c r="I870" s="723"/>
      <c r="J870" s="723"/>
      <c r="K870" s="723"/>
      <c r="L870" s="723"/>
      <c r="M870" s="723"/>
      <c r="N870" s="723"/>
      <c r="O870" s="724"/>
      <c r="P870" s="637" t="str">
        <f t="shared" si="585"/>
        <v/>
      </c>
      <c r="Q870" s="637" t="str">
        <f t="shared" si="586"/>
        <v/>
      </c>
      <c r="R870" s="637" t="str">
        <f t="shared" si="587"/>
        <v/>
      </c>
      <c r="S870" s="638"/>
      <c r="T870" s="638"/>
      <c r="U870" s="638"/>
      <c r="V870" s="638"/>
      <c r="W870" s="638"/>
      <c r="X870" s="638"/>
      <c r="Y870" s="638"/>
      <c r="Z870" s="638"/>
      <c r="AA870" s="638"/>
      <c r="AB870" s="638"/>
      <c r="AC870" s="638"/>
      <c r="AD870" s="638"/>
      <c r="AI870" t="str">
        <f t="shared" si="588"/>
        <v/>
      </c>
      <c r="AJ870">
        <f t="shared" si="589"/>
        <v>0</v>
      </c>
      <c r="AK870">
        <f t="shared" si="590"/>
        <v>0</v>
      </c>
      <c r="AL870">
        <f t="shared" si="591"/>
        <v>0</v>
      </c>
      <c r="AM870">
        <f t="shared" si="592"/>
        <v>0</v>
      </c>
      <c r="AN870">
        <f t="shared" si="593"/>
        <v>0</v>
      </c>
      <c r="AO870">
        <f t="shared" si="594"/>
        <v>0</v>
      </c>
      <c r="AP870">
        <f t="shared" si="595"/>
        <v>0</v>
      </c>
      <c r="AQ870">
        <f t="shared" si="596"/>
        <v>0</v>
      </c>
      <c r="AR870">
        <f t="shared" si="597"/>
        <v>0</v>
      </c>
      <c r="AS870">
        <f t="shared" si="598"/>
        <v>0</v>
      </c>
      <c r="AT870">
        <f t="shared" si="599"/>
        <v>0</v>
      </c>
      <c r="AU870">
        <f t="shared" si="600"/>
        <v>0</v>
      </c>
      <c r="AV870">
        <f t="shared" si="601"/>
        <v>0</v>
      </c>
      <c r="AW870">
        <f t="shared" si="602"/>
        <v>0</v>
      </c>
      <c r="AX870">
        <f t="shared" si="603"/>
        <v>0</v>
      </c>
      <c r="AY870">
        <f t="shared" si="604"/>
        <v>0</v>
      </c>
      <c r="AZ870">
        <f t="shared" si="605"/>
        <v>0</v>
      </c>
      <c r="BA870">
        <f t="shared" si="606"/>
        <v>0</v>
      </c>
      <c r="BB870">
        <f t="shared" si="607"/>
        <v>0</v>
      </c>
      <c r="BC870" s="356" t="str">
        <f t="shared" si="608"/>
        <v/>
      </c>
      <c r="BD870" s="357">
        <f t="shared" si="609"/>
        <v>0</v>
      </c>
      <c r="BE870" s="358">
        <f t="shared" si="610"/>
        <v>0</v>
      </c>
      <c r="BF870" s="359">
        <f t="shared" si="619"/>
        <v>0</v>
      </c>
      <c r="BG870" s="356" t="str">
        <f t="shared" si="611"/>
        <v/>
      </c>
      <c r="BH870" s="357">
        <f t="shared" si="612"/>
        <v>0</v>
      </c>
      <c r="BI870" s="358">
        <f t="shared" si="613"/>
        <v>0</v>
      </c>
      <c r="BJ870" s="359">
        <f t="shared" si="620"/>
        <v>0</v>
      </c>
      <c r="BK870" s="356" t="str">
        <f t="shared" si="614"/>
        <v/>
      </c>
      <c r="BL870" s="357">
        <f t="shared" si="615"/>
        <v>0</v>
      </c>
      <c r="BM870" s="358">
        <f t="shared" si="616"/>
        <v>0</v>
      </c>
      <c r="BN870" s="359">
        <f t="shared" si="621"/>
        <v>0</v>
      </c>
      <c r="BO870" s="293">
        <f t="shared" si="617"/>
        <v>0</v>
      </c>
      <c r="BP870" s="352" t="str">
        <f>IF(BO870=0,"",
IF(SUM($BO$788:BO870)=1,BQ870,
IF($BO$908&gt;SUM($BO$788:BO870),_xlfn.CONCAT(", ",BQ870),
IF($BO$908=SUM($BO$788:BO870),_xlfn.CONCAT(" y ",BQ870)))))</f>
        <v/>
      </c>
      <c r="BQ870" s="120" t="s">
        <v>5285</v>
      </c>
      <c r="BR870" s="290">
        <f t="shared" si="618"/>
        <v>0</v>
      </c>
      <c r="BS870" s="293">
        <f t="shared" si="622"/>
        <v>0</v>
      </c>
      <c r="BT870" s="283" t="str">
        <f>IF(BS870=0,"",
IF(SUM($BS$788:BS870)=1,BU870,
IF($BS$908&gt;SUM($BS$788:BS870),_xlfn.CONCAT(", ",BU870),
IF($BS$908=SUM($BS$788:BS870),_xlfn.CONCAT(" y ",BU870)))))</f>
        <v/>
      </c>
      <c r="BU870" s="120" t="s">
        <v>5285</v>
      </c>
    </row>
    <row r="871" spans="1:73" ht="15" customHeight="1">
      <c r="A871" s="445"/>
      <c r="B871" s="446"/>
      <c r="C871" s="35" t="s">
        <v>5286</v>
      </c>
      <c r="D871" s="800" t="str">
        <f>IF(CNGE_2026_M1_Secc1_Sub1!$D124="","",CNGE_2026_M1_Secc1_Sub1!$D124)</f>
        <v/>
      </c>
      <c r="E871" s="723"/>
      <c r="F871" s="723"/>
      <c r="G871" s="723"/>
      <c r="H871" s="723"/>
      <c r="I871" s="723"/>
      <c r="J871" s="723"/>
      <c r="K871" s="723"/>
      <c r="L871" s="723"/>
      <c r="M871" s="723"/>
      <c r="N871" s="723"/>
      <c r="O871" s="724"/>
      <c r="P871" s="637" t="str">
        <f t="shared" si="585"/>
        <v/>
      </c>
      <c r="Q871" s="637" t="str">
        <f t="shared" si="586"/>
        <v/>
      </c>
      <c r="R871" s="637" t="str">
        <f t="shared" si="587"/>
        <v/>
      </c>
      <c r="S871" s="638"/>
      <c r="T871" s="638"/>
      <c r="U871" s="638"/>
      <c r="V871" s="638"/>
      <c r="W871" s="638"/>
      <c r="X871" s="638"/>
      <c r="Y871" s="638"/>
      <c r="Z871" s="638"/>
      <c r="AA871" s="638"/>
      <c r="AB871" s="638"/>
      <c r="AC871" s="638"/>
      <c r="AD871" s="638"/>
      <c r="AI871" t="str">
        <f t="shared" si="588"/>
        <v/>
      </c>
      <c r="AJ871">
        <f t="shared" si="589"/>
        <v>0</v>
      </c>
      <c r="AK871">
        <f t="shared" si="590"/>
        <v>0</v>
      </c>
      <c r="AL871">
        <f t="shared" si="591"/>
        <v>0</v>
      </c>
      <c r="AM871">
        <f t="shared" si="592"/>
        <v>0</v>
      </c>
      <c r="AN871">
        <f t="shared" si="593"/>
        <v>0</v>
      </c>
      <c r="AO871">
        <f t="shared" si="594"/>
        <v>0</v>
      </c>
      <c r="AP871">
        <f t="shared" si="595"/>
        <v>0</v>
      </c>
      <c r="AQ871">
        <f t="shared" si="596"/>
        <v>0</v>
      </c>
      <c r="AR871">
        <f t="shared" si="597"/>
        <v>0</v>
      </c>
      <c r="AS871">
        <f t="shared" si="598"/>
        <v>0</v>
      </c>
      <c r="AT871">
        <f t="shared" si="599"/>
        <v>0</v>
      </c>
      <c r="AU871">
        <f t="shared" si="600"/>
        <v>0</v>
      </c>
      <c r="AV871">
        <f t="shared" si="601"/>
        <v>0</v>
      </c>
      <c r="AW871">
        <f t="shared" si="602"/>
        <v>0</v>
      </c>
      <c r="AX871">
        <f t="shared" si="603"/>
        <v>0</v>
      </c>
      <c r="AY871">
        <f t="shared" si="604"/>
        <v>0</v>
      </c>
      <c r="AZ871">
        <f t="shared" si="605"/>
        <v>0</v>
      </c>
      <c r="BA871">
        <f t="shared" si="606"/>
        <v>0</v>
      </c>
      <c r="BB871">
        <f t="shared" si="607"/>
        <v>0</v>
      </c>
      <c r="BC871" s="356" t="str">
        <f t="shared" si="608"/>
        <v/>
      </c>
      <c r="BD871" s="357">
        <f t="shared" si="609"/>
        <v>0</v>
      </c>
      <c r="BE871" s="358">
        <f t="shared" si="610"/>
        <v>0</v>
      </c>
      <c r="BF871" s="359">
        <f t="shared" si="619"/>
        <v>0</v>
      </c>
      <c r="BG871" s="356" t="str">
        <f t="shared" si="611"/>
        <v/>
      </c>
      <c r="BH871" s="357">
        <f t="shared" si="612"/>
        <v>0</v>
      </c>
      <c r="BI871" s="358">
        <f t="shared" si="613"/>
        <v>0</v>
      </c>
      <c r="BJ871" s="359">
        <f t="shared" si="620"/>
        <v>0</v>
      </c>
      <c r="BK871" s="356" t="str">
        <f t="shared" si="614"/>
        <v/>
      </c>
      <c r="BL871" s="357">
        <f t="shared" si="615"/>
        <v>0</v>
      </c>
      <c r="BM871" s="358">
        <f t="shared" si="616"/>
        <v>0</v>
      </c>
      <c r="BN871" s="359">
        <f t="shared" si="621"/>
        <v>0</v>
      </c>
      <c r="BO871" s="293">
        <f t="shared" si="617"/>
        <v>0</v>
      </c>
      <c r="BP871" s="352" t="str">
        <f>IF(BO871=0,"",
IF(SUM($BO$788:BO871)=1,BQ871,
IF($BO$908&gt;SUM($BO$788:BO871),_xlfn.CONCAT(", ",BQ871),
IF($BO$908=SUM($BO$788:BO871),_xlfn.CONCAT(" y ",BQ871)))))</f>
        <v/>
      </c>
      <c r="BQ871" s="120" t="s">
        <v>5287</v>
      </c>
      <c r="BR871" s="290">
        <f t="shared" si="618"/>
        <v>0</v>
      </c>
      <c r="BS871" s="293">
        <f t="shared" si="622"/>
        <v>0</v>
      </c>
      <c r="BT871" s="283" t="str">
        <f>IF(BS871=0,"",
IF(SUM($BS$788:BS871)=1,BU871,
IF($BS$908&gt;SUM($BS$788:BS871),_xlfn.CONCAT(", ",BU871),
IF($BS$908=SUM($BS$788:BS871),_xlfn.CONCAT(" y ",BU871)))))</f>
        <v/>
      </c>
      <c r="BU871" s="120" t="s">
        <v>5287</v>
      </c>
    </row>
    <row r="872" spans="1:73" ht="15" customHeight="1">
      <c r="A872" s="445"/>
      <c r="B872" s="446"/>
      <c r="C872" s="35" t="s">
        <v>5288</v>
      </c>
      <c r="D872" s="800" t="str">
        <f>IF(CNGE_2026_M1_Secc1_Sub1!$D125="","",CNGE_2026_M1_Secc1_Sub1!$D125)</f>
        <v/>
      </c>
      <c r="E872" s="723"/>
      <c r="F872" s="723"/>
      <c r="G872" s="723"/>
      <c r="H872" s="723"/>
      <c r="I872" s="723"/>
      <c r="J872" s="723"/>
      <c r="K872" s="723"/>
      <c r="L872" s="723"/>
      <c r="M872" s="723"/>
      <c r="N872" s="723"/>
      <c r="O872" s="724"/>
      <c r="P872" s="637" t="str">
        <f t="shared" si="585"/>
        <v/>
      </c>
      <c r="Q872" s="637" t="str">
        <f t="shared" si="586"/>
        <v/>
      </c>
      <c r="R872" s="637" t="str">
        <f t="shared" si="587"/>
        <v/>
      </c>
      <c r="S872" s="638"/>
      <c r="T872" s="638"/>
      <c r="U872" s="638"/>
      <c r="V872" s="638"/>
      <c r="W872" s="638"/>
      <c r="X872" s="638"/>
      <c r="Y872" s="638"/>
      <c r="Z872" s="638"/>
      <c r="AA872" s="638"/>
      <c r="AB872" s="638"/>
      <c r="AC872" s="638"/>
      <c r="AD872" s="638"/>
      <c r="AI872" t="str">
        <f t="shared" si="588"/>
        <v/>
      </c>
      <c r="AJ872">
        <f t="shared" si="589"/>
        <v>0</v>
      </c>
      <c r="AK872">
        <f t="shared" si="590"/>
        <v>0</v>
      </c>
      <c r="AL872">
        <f t="shared" si="591"/>
        <v>0</v>
      </c>
      <c r="AM872">
        <f t="shared" si="592"/>
        <v>0</v>
      </c>
      <c r="AN872">
        <f t="shared" si="593"/>
        <v>0</v>
      </c>
      <c r="AO872">
        <f t="shared" si="594"/>
        <v>0</v>
      </c>
      <c r="AP872">
        <f t="shared" si="595"/>
        <v>0</v>
      </c>
      <c r="AQ872">
        <f t="shared" si="596"/>
        <v>0</v>
      </c>
      <c r="AR872">
        <f t="shared" si="597"/>
        <v>0</v>
      </c>
      <c r="AS872">
        <f t="shared" si="598"/>
        <v>0</v>
      </c>
      <c r="AT872">
        <f t="shared" si="599"/>
        <v>0</v>
      </c>
      <c r="AU872">
        <f t="shared" si="600"/>
        <v>0</v>
      </c>
      <c r="AV872">
        <f t="shared" si="601"/>
        <v>0</v>
      </c>
      <c r="AW872">
        <f t="shared" si="602"/>
        <v>0</v>
      </c>
      <c r="AX872">
        <f t="shared" si="603"/>
        <v>0</v>
      </c>
      <c r="AY872">
        <f t="shared" si="604"/>
        <v>0</v>
      </c>
      <c r="AZ872">
        <f t="shared" si="605"/>
        <v>0</v>
      </c>
      <c r="BA872">
        <f t="shared" si="606"/>
        <v>0</v>
      </c>
      <c r="BB872">
        <f t="shared" si="607"/>
        <v>0</v>
      </c>
      <c r="BC872" s="356" t="str">
        <f t="shared" si="608"/>
        <v/>
      </c>
      <c r="BD872" s="357">
        <f t="shared" si="609"/>
        <v>0</v>
      </c>
      <c r="BE872" s="358">
        <f t="shared" si="610"/>
        <v>0</v>
      </c>
      <c r="BF872" s="359">
        <f t="shared" si="619"/>
        <v>0</v>
      </c>
      <c r="BG872" s="356" t="str">
        <f t="shared" si="611"/>
        <v/>
      </c>
      <c r="BH872" s="357">
        <f t="shared" si="612"/>
        <v>0</v>
      </c>
      <c r="BI872" s="358">
        <f t="shared" si="613"/>
        <v>0</v>
      </c>
      <c r="BJ872" s="359">
        <f t="shared" si="620"/>
        <v>0</v>
      </c>
      <c r="BK872" s="356" t="str">
        <f t="shared" si="614"/>
        <v/>
      </c>
      <c r="BL872" s="357">
        <f t="shared" si="615"/>
        <v>0</v>
      </c>
      <c r="BM872" s="358">
        <f t="shared" si="616"/>
        <v>0</v>
      </c>
      <c r="BN872" s="359">
        <f t="shared" si="621"/>
        <v>0</v>
      </c>
      <c r="BO872" s="293">
        <f t="shared" si="617"/>
        <v>0</v>
      </c>
      <c r="BP872" s="352" t="str">
        <f>IF(BO872=0,"",
IF(SUM($BO$788:BO872)=1,BQ872,
IF($BO$908&gt;SUM($BO$788:BO872),_xlfn.CONCAT(", ",BQ872),
IF($BO$908=SUM($BO$788:BO872),_xlfn.CONCAT(" y ",BQ872)))))</f>
        <v/>
      </c>
      <c r="BQ872" s="120" t="s">
        <v>5289</v>
      </c>
      <c r="BR872" s="290">
        <f t="shared" si="618"/>
        <v>0</v>
      </c>
      <c r="BS872" s="293">
        <f t="shared" si="622"/>
        <v>0</v>
      </c>
      <c r="BT872" s="283" t="str">
        <f>IF(BS872=0,"",
IF(SUM($BS$788:BS872)=1,BU872,
IF($BS$908&gt;SUM($BS$788:BS872),_xlfn.CONCAT(", ",BU872),
IF($BS$908=SUM($BS$788:BS872),_xlfn.CONCAT(" y ",BU872)))))</f>
        <v/>
      </c>
      <c r="BU872" s="120" t="s">
        <v>5289</v>
      </c>
    </row>
    <row r="873" spans="1:73" ht="15" customHeight="1">
      <c r="A873" s="445"/>
      <c r="B873" s="446"/>
      <c r="C873" s="35" t="s">
        <v>5290</v>
      </c>
      <c r="D873" s="800" t="str">
        <f>IF(CNGE_2026_M1_Secc1_Sub1!$D126="","",CNGE_2026_M1_Secc1_Sub1!$D126)</f>
        <v/>
      </c>
      <c r="E873" s="723"/>
      <c r="F873" s="723"/>
      <c r="G873" s="723"/>
      <c r="H873" s="723"/>
      <c r="I873" s="723"/>
      <c r="J873" s="723"/>
      <c r="K873" s="723"/>
      <c r="L873" s="723"/>
      <c r="M873" s="723"/>
      <c r="N873" s="723"/>
      <c r="O873" s="724"/>
      <c r="P873" s="637" t="str">
        <f t="shared" si="585"/>
        <v/>
      </c>
      <c r="Q873" s="637" t="str">
        <f t="shared" si="586"/>
        <v/>
      </c>
      <c r="R873" s="637" t="str">
        <f t="shared" si="587"/>
        <v/>
      </c>
      <c r="S873" s="638"/>
      <c r="T873" s="638"/>
      <c r="U873" s="638"/>
      <c r="V873" s="638"/>
      <c r="W873" s="638"/>
      <c r="X873" s="638"/>
      <c r="Y873" s="638"/>
      <c r="Z873" s="638"/>
      <c r="AA873" s="638"/>
      <c r="AB873" s="638"/>
      <c r="AC873" s="638"/>
      <c r="AD873" s="638"/>
      <c r="AI873" t="str">
        <f t="shared" si="588"/>
        <v/>
      </c>
      <c r="AJ873">
        <f t="shared" si="589"/>
        <v>0</v>
      </c>
      <c r="AK873">
        <f t="shared" si="590"/>
        <v>0</v>
      </c>
      <c r="AL873">
        <f t="shared" si="591"/>
        <v>0</v>
      </c>
      <c r="AM873">
        <f t="shared" si="592"/>
        <v>0</v>
      </c>
      <c r="AN873">
        <f t="shared" si="593"/>
        <v>0</v>
      </c>
      <c r="AO873">
        <f t="shared" si="594"/>
        <v>0</v>
      </c>
      <c r="AP873">
        <f t="shared" si="595"/>
        <v>0</v>
      </c>
      <c r="AQ873">
        <f t="shared" si="596"/>
        <v>0</v>
      </c>
      <c r="AR873">
        <f t="shared" si="597"/>
        <v>0</v>
      </c>
      <c r="AS873">
        <f t="shared" si="598"/>
        <v>0</v>
      </c>
      <c r="AT873">
        <f t="shared" si="599"/>
        <v>0</v>
      </c>
      <c r="AU873">
        <f t="shared" si="600"/>
        <v>0</v>
      </c>
      <c r="AV873">
        <f t="shared" si="601"/>
        <v>0</v>
      </c>
      <c r="AW873">
        <f t="shared" si="602"/>
        <v>0</v>
      </c>
      <c r="AX873">
        <f t="shared" si="603"/>
        <v>0</v>
      </c>
      <c r="AY873">
        <f t="shared" si="604"/>
        <v>0</v>
      </c>
      <c r="AZ873">
        <f t="shared" si="605"/>
        <v>0</v>
      </c>
      <c r="BA873">
        <f t="shared" si="606"/>
        <v>0</v>
      </c>
      <c r="BB873">
        <f t="shared" si="607"/>
        <v>0</v>
      </c>
      <c r="BC873" s="356" t="str">
        <f t="shared" si="608"/>
        <v/>
      </c>
      <c r="BD873" s="357">
        <f t="shared" si="609"/>
        <v>0</v>
      </c>
      <c r="BE873" s="358">
        <f t="shared" si="610"/>
        <v>0</v>
      </c>
      <c r="BF873" s="359">
        <f t="shared" si="619"/>
        <v>0</v>
      </c>
      <c r="BG873" s="356" t="str">
        <f t="shared" si="611"/>
        <v/>
      </c>
      <c r="BH873" s="357">
        <f t="shared" si="612"/>
        <v>0</v>
      </c>
      <c r="BI873" s="358">
        <f t="shared" si="613"/>
        <v>0</v>
      </c>
      <c r="BJ873" s="359">
        <f t="shared" si="620"/>
        <v>0</v>
      </c>
      <c r="BK873" s="356" t="str">
        <f t="shared" si="614"/>
        <v/>
      </c>
      <c r="BL873" s="357">
        <f t="shared" si="615"/>
        <v>0</v>
      </c>
      <c r="BM873" s="358">
        <f t="shared" si="616"/>
        <v>0</v>
      </c>
      <c r="BN873" s="359">
        <f t="shared" si="621"/>
        <v>0</v>
      </c>
      <c r="BO873" s="293">
        <f t="shared" si="617"/>
        <v>0</v>
      </c>
      <c r="BP873" s="352" t="str">
        <f>IF(BO873=0,"",
IF(SUM($BO$788:BO873)=1,BQ873,
IF($BO$908&gt;SUM($BO$788:BO873),_xlfn.CONCAT(", ",BQ873),
IF($BO$908=SUM($BO$788:BO873),_xlfn.CONCAT(" y ",BQ873)))))</f>
        <v/>
      </c>
      <c r="BQ873" s="120" t="s">
        <v>5291</v>
      </c>
      <c r="BR873" s="290">
        <f t="shared" si="618"/>
        <v>0</v>
      </c>
      <c r="BS873" s="293">
        <f t="shared" si="622"/>
        <v>0</v>
      </c>
      <c r="BT873" s="283" t="str">
        <f>IF(BS873=0,"",
IF(SUM($BS$788:BS873)=1,BU873,
IF($BS$908&gt;SUM($BS$788:BS873),_xlfn.CONCAT(", ",BU873),
IF($BS$908=SUM($BS$788:BS873),_xlfn.CONCAT(" y ",BU873)))))</f>
        <v/>
      </c>
      <c r="BU873" s="120" t="s">
        <v>5291</v>
      </c>
    </row>
    <row r="874" spans="1:73" ht="15" customHeight="1">
      <c r="A874" s="445"/>
      <c r="B874" s="446"/>
      <c r="C874" s="35" t="s">
        <v>5292</v>
      </c>
      <c r="D874" s="800" t="str">
        <f>IF(CNGE_2026_M1_Secc1_Sub1!$D127="","",CNGE_2026_M1_Secc1_Sub1!$D127)</f>
        <v/>
      </c>
      <c r="E874" s="723"/>
      <c r="F874" s="723"/>
      <c r="G874" s="723"/>
      <c r="H874" s="723"/>
      <c r="I874" s="723"/>
      <c r="J874" s="723"/>
      <c r="K874" s="723"/>
      <c r="L874" s="723"/>
      <c r="M874" s="723"/>
      <c r="N874" s="723"/>
      <c r="O874" s="724"/>
      <c r="P874" s="637" t="str">
        <f t="shared" si="585"/>
        <v/>
      </c>
      <c r="Q874" s="637" t="str">
        <f t="shared" si="586"/>
        <v/>
      </c>
      <c r="R874" s="637" t="str">
        <f t="shared" si="587"/>
        <v/>
      </c>
      <c r="S874" s="638"/>
      <c r="T874" s="638"/>
      <c r="U874" s="638"/>
      <c r="V874" s="638"/>
      <c r="W874" s="638"/>
      <c r="X874" s="638"/>
      <c r="Y874" s="638"/>
      <c r="Z874" s="638"/>
      <c r="AA874" s="638"/>
      <c r="AB874" s="638"/>
      <c r="AC874" s="638"/>
      <c r="AD874" s="638"/>
      <c r="AI874" t="str">
        <f t="shared" si="588"/>
        <v/>
      </c>
      <c r="AJ874">
        <f t="shared" si="589"/>
        <v>0</v>
      </c>
      <c r="AK874">
        <f t="shared" si="590"/>
        <v>0</v>
      </c>
      <c r="AL874">
        <f t="shared" si="591"/>
        <v>0</v>
      </c>
      <c r="AM874">
        <f t="shared" si="592"/>
        <v>0</v>
      </c>
      <c r="AN874">
        <f t="shared" si="593"/>
        <v>0</v>
      </c>
      <c r="AO874">
        <f t="shared" si="594"/>
        <v>0</v>
      </c>
      <c r="AP874">
        <f t="shared" si="595"/>
        <v>0</v>
      </c>
      <c r="AQ874">
        <f t="shared" si="596"/>
        <v>0</v>
      </c>
      <c r="AR874">
        <f t="shared" si="597"/>
        <v>0</v>
      </c>
      <c r="AS874">
        <f t="shared" si="598"/>
        <v>0</v>
      </c>
      <c r="AT874">
        <f t="shared" si="599"/>
        <v>0</v>
      </c>
      <c r="AU874">
        <f t="shared" si="600"/>
        <v>0</v>
      </c>
      <c r="AV874">
        <f t="shared" si="601"/>
        <v>0</v>
      </c>
      <c r="AW874">
        <f t="shared" si="602"/>
        <v>0</v>
      </c>
      <c r="AX874">
        <f t="shared" si="603"/>
        <v>0</v>
      </c>
      <c r="AY874">
        <f t="shared" si="604"/>
        <v>0</v>
      </c>
      <c r="AZ874">
        <f t="shared" si="605"/>
        <v>0</v>
      </c>
      <c r="BA874">
        <f t="shared" si="606"/>
        <v>0</v>
      </c>
      <c r="BB874">
        <f t="shared" si="607"/>
        <v>0</v>
      </c>
      <c r="BC874" s="356" t="str">
        <f t="shared" si="608"/>
        <v/>
      </c>
      <c r="BD874" s="357">
        <f t="shared" si="609"/>
        <v>0</v>
      </c>
      <c r="BE874" s="358">
        <f t="shared" si="610"/>
        <v>0</v>
      </c>
      <c r="BF874" s="359">
        <f t="shared" si="619"/>
        <v>0</v>
      </c>
      <c r="BG874" s="356" t="str">
        <f t="shared" si="611"/>
        <v/>
      </c>
      <c r="BH874" s="357">
        <f t="shared" si="612"/>
        <v>0</v>
      </c>
      <c r="BI874" s="358">
        <f t="shared" si="613"/>
        <v>0</v>
      </c>
      <c r="BJ874" s="359">
        <f t="shared" si="620"/>
        <v>0</v>
      </c>
      <c r="BK874" s="356" t="str">
        <f t="shared" si="614"/>
        <v/>
      </c>
      <c r="BL874" s="357">
        <f t="shared" si="615"/>
        <v>0</v>
      </c>
      <c r="BM874" s="358">
        <f t="shared" si="616"/>
        <v>0</v>
      </c>
      <c r="BN874" s="359">
        <f t="shared" si="621"/>
        <v>0</v>
      </c>
      <c r="BO874" s="293">
        <f t="shared" si="617"/>
        <v>0</v>
      </c>
      <c r="BP874" s="352" t="str">
        <f>IF(BO874=0,"",
IF(SUM($BO$788:BO874)=1,BQ874,
IF($BO$908&gt;SUM($BO$788:BO874),_xlfn.CONCAT(", ",BQ874),
IF($BO$908=SUM($BO$788:BO874),_xlfn.CONCAT(" y ",BQ874)))))</f>
        <v/>
      </c>
      <c r="BQ874" s="120" t="s">
        <v>5293</v>
      </c>
      <c r="BR874" s="290">
        <f t="shared" si="618"/>
        <v>0</v>
      </c>
      <c r="BS874" s="293">
        <f t="shared" si="622"/>
        <v>0</v>
      </c>
      <c r="BT874" s="283" t="str">
        <f>IF(BS874=0,"",
IF(SUM($BS$788:BS874)=1,BU874,
IF($BS$908&gt;SUM($BS$788:BS874),_xlfn.CONCAT(", ",BU874),
IF($BS$908=SUM($BS$788:BS874),_xlfn.CONCAT(" y ",BU874)))))</f>
        <v/>
      </c>
      <c r="BU874" s="120" t="s">
        <v>5293</v>
      </c>
    </row>
    <row r="875" spans="1:73" ht="15" customHeight="1">
      <c r="A875" s="445"/>
      <c r="B875" s="446"/>
      <c r="C875" s="35" t="s">
        <v>5294</v>
      </c>
      <c r="D875" s="800" t="str">
        <f>IF(CNGE_2026_M1_Secc1_Sub1!$D128="","",CNGE_2026_M1_Secc1_Sub1!$D128)</f>
        <v/>
      </c>
      <c r="E875" s="723"/>
      <c r="F875" s="723"/>
      <c r="G875" s="723"/>
      <c r="H875" s="723"/>
      <c r="I875" s="723"/>
      <c r="J875" s="723"/>
      <c r="K875" s="723"/>
      <c r="L875" s="723"/>
      <c r="M875" s="723"/>
      <c r="N875" s="723"/>
      <c r="O875" s="724"/>
      <c r="P875" s="637" t="str">
        <f t="shared" si="585"/>
        <v/>
      </c>
      <c r="Q875" s="637" t="str">
        <f t="shared" si="586"/>
        <v/>
      </c>
      <c r="R875" s="637" t="str">
        <f t="shared" si="587"/>
        <v/>
      </c>
      <c r="S875" s="638"/>
      <c r="T875" s="638"/>
      <c r="U875" s="638"/>
      <c r="V875" s="638"/>
      <c r="W875" s="638"/>
      <c r="X875" s="638"/>
      <c r="Y875" s="638"/>
      <c r="Z875" s="638"/>
      <c r="AA875" s="638"/>
      <c r="AB875" s="638"/>
      <c r="AC875" s="638"/>
      <c r="AD875" s="638"/>
      <c r="AI875" t="str">
        <f t="shared" si="588"/>
        <v/>
      </c>
      <c r="AJ875">
        <f t="shared" si="589"/>
        <v>0</v>
      </c>
      <c r="AK875">
        <f t="shared" si="590"/>
        <v>0</v>
      </c>
      <c r="AL875">
        <f t="shared" si="591"/>
        <v>0</v>
      </c>
      <c r="AM875">
        <f t="shared" si="592"/>
        <v>0</v>
      </c>
      <c r="AN875">
        <f t="shared" si="593"/>
        <v>0</v>
      </c>
      <c r="AO875">
        <f t="shared" si="594"/>
        <v>0</v>
      </c>
      <c r="AP875">
        <f t="shared" si="595"/>
        <v>0</v>
      </c>
      <c r="AQ875">
        <f t="shared" si="596"/>
        <v>0</v>
      </c>
      <c r="AR875">
        <f t="shared" si="597"/>
        <v>0</v>
      </c>
      <c r="AS875">
        <f t="shared" si="598"/>
        <v>0</v>
      </c>
      <c r="AT875">
        <f t="shared" si="599"/>
        <v>0</v>
      </c>
      <c r="AU875">
        <f t="shared" si="600"/>
        <v>0</v>
      </c>
      <c r="AV875">
        <f t="shared" si="601"/>
        <v>0</v>
      </c>
      <c r="AW875">
        <f t="shared" si="602"/>
        <v>0</v>
      </c>
      <c r="AX875">
        <f t="shared" si="603"/>
        <v>0</v>
      </c>
      <c r="AY875">
        <f t="shared" si="604"/>
        <v>0</v>
      </c>
      <c r="AZ875">
        <f t="shared" si="605"/>
        <v>0</v>
      </c>
      <c r="BA875">
        <f t="shared" si="606"/>
        <v>0</v>
      </c>
      <c r="BB875">
        <f t="shared" si="607"/>
        <v>0</v>
      </c>
      <c r="BC875" s="356" t="str">
        <f t="shared" si="608"/>
        <v/>
      </c>
      <c r="BD875" s="357">
        <f t="shared" si="609"/>
        <v>0</v>
      </c>
      <c r="BE875" s="358">
        <f t="shared" si="610"/>
        <v>0</v>
      </c>
      <c r="BF875" s="359">
        <f t="shared" si="619"/>
        <v>0</v>
      </c>
      <c r="BG875" s="356" t="str">
        <f t="shared" si="611"/>
        <v/>
      </c>
      <c r="BH875" s="357">
        <f t="shared" si="612"/>
        <v>0</v>
      </c>
      <c r="BI875" s="358">
        <f t="shared" si="613"/>
        <v>0</v>
      </c>
      <c r="BJ875" s="359">
        <f t="shared" si="620"/>
        <v>0</v>
      </c>
      <c r="BK875" s="356" t="str">
        <f t="shared" si="614"/>
        <v/>
      </c>
      <c r="BL875" s="357">
        <f t="shared" si="615"/>
        <v>0</v>
      </c>
      <c r="BM875" s="358">
        <f t="shared" si="616"/>
        <v>0</v>
      </c>
      <c r="BN875" s="359">
        <f t="shared" si="621"/>
        <v>0</v>
      </c>
      <c r="BO875" s="293">
        <f t="shared" si="617"/>
        <v>0</v>
      </c>
      <c r="BP875" s="352" t="str">
        <f>IF(BO875=0,"",
IF(SUM($BO$788:BO875)=1,BQ875,
IF($BO$908&gt;SUM($BO$788:BO875),_xlfn.CONCAT(", ",BQ875),
IF($BO$908=SUM($BO$788:BO875),_xlfn.CONCAT(" y ",BQ875)))))</f>
        <v/>
      </c>
      <c r="BQ875" s="120" t="s">
        <v>5295</v>
      </c>
      <c r="BR875" s="290">
        <f t="shared" si="618"/>
        <v>0</v>
      </c>
      <c r="BS875" s="293">
        <f t="shared" si="622"/>
        <v>0</v>
      </c>
      <c r="BT875" s="283" t="str">
        <f>IF(BS875=0,"",
IF(SUM($BS$788:BS875)=1,BU875,
IF($BS$908&gt;SUM($BS$788:BS875),_xlfn.CONCAT(", ",BU875),
IF($BS$908=SUM($BS$788:BS875),_xlfn.CONCAT(" y ",BU875)))))</f>
        <v/>
      </c>
      <c r="BU875" s="120" t="s">
        <v>5295</v>
      </c>
    </row>
    <row r="876" spans="1:73" ht="15" customHeight="1">
      <c r="A876" s="445"/>
      <c r="B876" s="446"/>
      <c r="C876" s="35" t="s">
        <v>5296</v>
      </c>
      <c r="D876" s="800" t="str">
        <f>IF(CNGE_2026_M1_Secc1_Sub1!$D129="","",CNGE_2026_M1_Secc1_Sub1!$D129)</f>
        <v/>
      </c>
      <c r="E876" s="723"/>
      <c r="F876" s="723"/>
      <c r="G876" s="723"/>
      <c r="H876" s="723"/>
      <c r="I876" s="723"/>
      <c r="J876" s="723"/>
      <c r="K876" s="723"/>
      <c r="L876" s="723"/>
      <c r="M876" s="723"/>
      <c r="N876" s="723"/>
      <c r="O876" s="724"/>
      <c r="P876" s="637" t="str">
        <f t="shared" si="585"/>
        <v/>
      </c>
      <c r="Q876" s="637" t="str">
        <f t="shared" si="586"/>
        <v/>
      </c>
      <c r="R876" s="637" t="str">
        <f t="shared" si="587"/>
        <v/>
      </c>
      <c r="S876" s="638"/>
      <c r="T876" s="638"/>
      <c r="U876" s="638"/>
      <c r="V876" s="638"/>
      <c r="W876" s="638"/>
      <c r="X876" s="638"/>
      <c r="Y876" s="638"/>
      <c r="Z876" s="638"/>
      <c r="AA876" s="638"/>
      <c r="AB876" s="638"/>
      <c r="AC876" s="638"/>
      <c r="AD876" s="638"/>
      <c r="AI876" t="str">
        <f t="shared" si="588"/>
        <v/>
      </c>
      <c r="AJ876">
        <f t="shared" si="589"/>
        <v>0</v>
      </c>
      <c r="AK876">
        <f t="shared" si="590"/>
        <v>0</v>
      </c>
      <c r="AL876">
        <f t="shared" si="591"/>
        <v>0</v>
      </c>
      <c r="AM876">
        <f t="shared" si="592"/>
        <v>0</v>
      </c>
      <c r="AN876">
        <f t="shared" si="593"/>
        <v>0</v>
      </c>
      <c r="AO876">
        <f t="shared" si="594"/>
        <v>0</v>
      </c>
      <c r="AP876">
        <f t="shared" si="595"/>
        <v>0</v>
      </c>
      <c r="AQ876">
        <f t="shared" si="596"/>
        <v>0</v>
      </c>
      <c r="AR876">
        <f t="shared" si="597"/>
        <v>0</v>
      </c>
      <c r="AS876">
        <f t="shared" si="598"/>
        <v>0</v>
      </c>
      <c r="AT876">
        <f t="shared" si="599"/>
        <v>0</v>
      </c>
      <c r="AU876">
        <f t="shared" si="600"/>
        <v>0</v>
      </c>
      <c r="AV876">
        <f t="shared" si="601"/>
        <v>0</v>
      </c>
      <c r="AW876">
        <f t="shared" si="602"/>
        <v>0</v>
      </c>
      <c r="AX876">
        <f t="shared" si="603"/>
        <v>0</v>
      </c>
      <c r="AY876">
        <f t="shared" si="604"/>
        <v>0</v>
      </c>
      <c r="AZ876">
        <f t="shared" si="605"/>
        <v>0</v>
      </c>
      <c r="BA876">
        <f t="shared" si="606"/>
        <v>0</v>
      </c>
      <c r="BB876">
        <f t="shared" si="607"/>
        <v>0</v>
      </c>
      <c r="BC876" s="356" t="str">
        <f t="shared" si="608"/>
        <v/>
      </c>
      <c r="BD876" s="357">
        <f t="shared" si="609"/>
        <v>0</v>
      </c>
      <c r="BE876" s="358">
        <f t="shared" si="610"/>
        <v>0</v>
      </c>
      <c r="BF876" s="359">
        <f t="shared" si="619"/>
        <v>0</v>
      </c>
      <c r="BG876" s="356" t="str">
        <f t="shared" si="611"/>
        <v/>
      </c>
      <c r="BH876" s="357">
        <f t="shared" si="612"/>
        <v>0</v>
      </c>
      <c r="BI876" s="358">
        <f t="shared" si="613"/>
        <v>0</v>
      </c>
      <c r="BJ876" s="359">
        <f t="shared" si="620"/>
        <v>0</v>
      </c>
      <c r="BK876" s="356" t="str">
        <f t="shared" si="614"/>
        <v/>
      </c>
      <c r="BL876" s="357">
        <f t="shared" si="615"/>
        <v>0</v>
      </c>
      <c r="BM876" s="358">
        <f t="shared" si="616"/>
        <v>0</v>
      </c>
      <c r="BN876" s="359">
        <f t="shared" si="621"/>
        <v>0</v>
      </c>
      <c r="BO876" s="293">
        <f t="shared" si="617"/>
        <v>0</v>
      </c>
      <c r="BP876" s="352" t="str">
        <f>IF(BO876=0,"",
IF(SUM($BO$788:BO876)=1,BQ876,
IF($BO$908&gt;SUM($BO$788:BO876),_xlfn.CONCAT(", ",BQ876),
IF($BO$908=SUM($BO$788:BO876),_xlfn.CONCAT(" y ",BQ876)))))</f>
        <v/>
      </c>
      <c r="BQ876" s="120" t="s">
        <v>5297</v>
      </c>
      <c r="BR876" s="290">
        <f t="shared" si="618"/>
        <v>0</v>
      </c>
      <c r="BS876" s="293">
        <f t="shared" si="622"/>
        <v>0</v>
      </c>
      <c r="BT876" s="283" t="str">
        <f>IF(BS876=0,"",
IF(SUM($BS$788:BS876)=1,BU876,
IF($BS$908&gt;SUM($BS$788:BS876),_xlfn.CONCAT(", ",BU876),
IF($BS$908=SUM($BS$788:BS876),_xlfn.CONCAT(" y ",BU876)))))</f>
        <v/>
      </c>
      <c r="BU876" s="120" t="s">
        <v>5297</v>
      </c>
    </row>
    <row r="877" spans="1:73" ht="15" customHeight="1">
      <c r="A877" s="445"/>
      <c r="B877" s="446"/>
      <c r="C877" s="35" t="s">
        <v>5298</v>
      </c>
      <c r="D877" s="800" t="str">
        <f>IF(CNGE_2026_M1_Secc1_Sub1!$D130="","",CNGE_2026_M1_Secc1_Sub1!$D130)</f>
        <v/>
      </c>
      <c r="E877" s="723"/>
      <c r="F877" s="723"/>
      <c r="G877" s="723"/>
      <c r="H877" s="723"/>
      <c r="I877" s="723"/>
      <c r="J877" s="723"/>
      <c r="K877" s="723"/>
      <c r="L877" s="723"/>
      <c r="M877" s="723"/>
      <c r="N877" s="723"/>
      <c r="O877" s="724"/>
      <c r="P877" s="637" t="str">
        <f t="shared" si="585"/>
        <v/>
      </c>
      <c r="Q877" s="637" t="str">
        <f t="shared" si="586"/>
        <v/>
      </c>
      <c r="R877" s="637" t="str">
        <f t="shared" si="587"/>
        <v/>
      </c>
      <c r="S877" s="638"/>
      <c r="T877" s="638"/>
      <c r="U877" s="638"/>
      <c r="V877" s="638"/>
      <c r="W877" s="638"/>
      <c r="X877" s="638"/>
      <c r="Y877" s="638"/>
      <c r="Z877" s="638"/>
      <c r="AA877" s="638"/>
      <c r="AB877" s="638"/>
      <c r="AC877" s="638"/>
      <c r="AD877" s="638"/>
      <c r="AI877" t="str">
        <f t="shared" si="588"/>
        <v/>
      </c>
      <c r="AJ877">
        <f t="shared" si="589"/>
        <v>0</v>
      </c>
      <c r="AK877">
        <f t="shared" si="590"/>
        <v>0</v>
      </c>
      <c r="AL877">
        <f t="shared" si="591"/>
        <v>0</v>
      </c>
      <c r="AM877">
        <f t="shared" si="592"/>
        <v>0</v>
      </c>
      <c r="AN877">
        <f t="shared" si="593"/>
        <v>0</v>
      </c>
      <c r="AO877">
        <f t="shared" si="594"/>
        <v>0</v>
      </c>
      <c r="AP877">
        <f t="shared" si="595"/>
        <v>0</v>
      </c>
      <c r="AQ877">
        <f t="shared" si="596"/>
        <v>0</v>
      </c>
      <c r="AR877">
        <f t="shared" si="597"/>
        <v>0</v>
      </c>
      <c r="AS877">
        <f t="shared" si="598"/>
        <v>0</v>
      </c>
      <c r="AT877">
        <f t="shared" si="599"/>
        <v>0</v>
      </c>
      <c r="AU877">
        <f t="shared" si="600"/>
        <v>0</v>
      </c>
      <c r="AV877">
        <f t="shared" si="601"/>
        <v>0</v>
      </c>
      <c r="AW877">
        <f t="shared" si="602"/>
        <v>0</v>
      </c>
      <c r="AX877">
        <f t="shared" si="603"/>
        <v>0</v>
      </c>
      <c r="AY877">
        <f t="shared" si="604"/>
        <v>0</v>
      </c>
      <c r="AZ877">
        <f t="shared" si="605"/>
        <v>0</v>
      </c>
      <c r="BA877">
        <f t="shared" si="606"/>
        <v>0</v>
      </c>
      <c r="BB877">
        <f t="shared" si="607"/>
        <v>0</v>
      </c>
      <c r="BC877" s="356" t="str">
        <f t="shared" si="608"/>
        <v/>
      </c>
      <c r="BD877" s="357">
        <f t="shared" si="609"/>
        <v>0</v>
      </c>
      <c r="BE877" s="358">
        <f t="shared" si="610"/>
        <v>0</v>
      </c>
      <c r="BF877" s="359">
        <f t="shared" si="619"/>
        <v>0</v>
      </c>
      <c r="BG877" s="356" t="str">
        <f t="shared" si="611"/>
        <v/>
      </c>
      <c r="BH877" s="357">
        <f t="shared" si="612"/>
        <v>0</v>
      </c>
      <c r="BI877" s="358">
        <f t="shared" si="613"/>
        <v>0</v>
      </c>
      <c r="BJ877" s="359">
        <f t="shared" si="620"/>
        <v>0</v>
      </c>
      <c r="BK877" s="356" t="str">
        <f t="shared" si="614"/>
        <v/>
      </c>
      <c r="BL877" s="357">
        <f t="shared" si="615"/>
        <v>0</v>
      </c>
      <c r="BM877" s="358">
        <f t="shared" si="616"/>
        <v>0</v>
      </c>
      <c r="BN877" s="359">
        <f t="shared" si="621"/>
        <v>0</v>
      </c>
      <c r="BO877" s="293">
        <f t="shared" si="617"/>
        <v>0</v>
      </c>
      <c r="BP877" s="352" t="str">
        <f>IF(BO877=0,"",
IF(SUM($BO$788:BO877)=1,BQ877,
IF($BO$908&gt;SUM($BO$788:BO877),_xlfn.CONCAT(", ",BQ877),
IF($BO$908=SUM($BO$788:BO877),_xlfn.CONCAT(" y ",BQ877)))))</f>
        <v/>
      </c>
      <c r="BQ877" s="120" t="s">
        <v>5299</v>
      </c>
      <c r="BR877" s="290">
        <f t="shared" si="618"/>
        <v>0</v>
      </c>
      <c r="BS877" s="293">
        <f t="shared" si="622"/>
        <v>0</v>
      </c>
      <c r="BT877" s="283" t="str">
        <f>IF(BS877=0,"",
IF(SUM($BS$788:BS877)=1,BU877,
IF($BS$908&gt;SUM($BS$788:BS877),_xlfn.CONCAT(", ",BU877),
IF($BS$908=SUM($BS$788:BS877),_xlfn.CONCAT(" y ",BU877)))))</f>
        <v/>
      </c>
      <c r="BU877" s="120" t="s">
        <v>5299</v>
      </c>
    </row>
    <row r="878" spans="1:73" ht="15" customHeight="1">
      <c r="A878" s="445"/>
      <c r="B878" s="446"/>
      <c r="C878" s="35" t="s">
        <v>5300</v>
      </c>
      <c r="D878" s="800" t="str">
        <f>IF(CNGE_2026_M1_Secc1_Sub1!$D131="","",CNGE_2026_M1_Secc1_Sub1!$D131)</f>
        <v/>
      </c>
      <c r="E878" s="723"/>
      <c r="F878" s="723"/>
      <c r="G878" s="723"/>
      <c r="H878" s="723"/>
      <c r="I878" s="723"/>
      <c r="J878" s="723"/>
      <c r="K878" s="723"/>
      <c r="L878" s="723"/>
      <c r="M878" s="723"/>
      <c r="N878" s="723"/>
      <c r="O878" s="724"/>
      <c r="P878" s="637" t="str">
        <f t="shared" si="585"/>
        <v/>
      </c>
      <c r="Q878" s="637" t="str">
        <f t="shared" si="586"/>
        <v/>
      </c>
      <c r="R878" s="637" t="str">
        <f t="shared" si="587"/>
        <v/>
      </c>
      <c r="S878" s="638"/>
      <c r="T878" s="638"/>
      <c r="U878" s="638"/>
      <c r="V878" s="638"/>
      <c r="W878" s="638"/>
      <c r="X878" s="638"/>
      <c r="Y878" s="638"/>
      <c r="Z878" s="638"/>
      <c r="AA878" s="638"/>
      <c r="AB878" s="638"/>
      <c r="AC878" s="638"/>
      <c r="AD878" s="638"/>
      <c r="AI878" t="str">
        <f t="shared" si="588"/>
        <v/>
      </c>
      <c r="AJ878">
        <f t="shared" si="589"/>
        <v>0</v>
      </c>
      <c r="AK878">
        <f t="shared" si="590"/>
        <v>0</v>
      </c>
      <c r="AL878">
        <f t="shared" si="591"/>
        <v>0</v>
      </c>
      <c r="AM878">
        <f t="shared" si="592"/>
        <v>0</v>
      </c>
      <c r="AN878">
        <f t="shared" si="593"/>
        <v>0</v>
      </c>
      <c r="AO878">
        <f t="shared" si="594"/>
        <v>0</v>
      </c>
      <c r="AP878">
        <f t="shared" si="595"/>
        <v>0</v>
      </c>
      <c r="AQ878">
        <f t="shared" si="596"/>
        <v>0</v>
      </c>
      <c r="AR878">
        <f t="shared" si="597"/>
        <v>0</v>
      </c>
      <c r="AS878">
        <f t="shared" si="598"/>
        <v>0</v>
      </c>
      <c r="AT878">
        <f t="shared" si="599"/>
        <v>0</v>
      </c>
      <c r="AU878">
        <f t="shared" si="600"/>
        <v>0</v>
      </c>
      <c r="AV878">
        <f t="shared" si="601"/>
        <v>0</v>
      </c>
      <c r="AW878">
        <f t="shared" si="602"/>
        <v>0</v>
      </c>
      <c r="AX878">
        <f t="shared" si="603"/>
        <v>0</v>
      </c>
      <c r="AY878">
        <f t="shared" si="604"/>
        <v>0</v>
      </c>
      <c r="AZ878">
        <f t="shared" si="605"/>
        <v>0</v>
      </c>
      <c r="BA878">
        <f t="shared" si="606"/>
        <v>0</v>
      </c>
      <c r="BB878">
        <f t="shared" si="607"/>
        <v>0</v>
      </c>
      <c r="BC878" s="356" t="str">
        <f t="shared" si="608"/>
        <v/>
      </c>
      <c r="BD878" s="357">
        <f t="shared" si="609"/>
        <v>0</v>
      </c>
      <c r="BE878" s="358">
        <f t="shared" si="610"/>
        <v>0</v>
      </c>
      <c r="BF878" s="359">
        <f t="shared" si="619"/>
        <v>0</v>
      </c>
      <c r="BG878" s="356" t="str">
        <f t="shared" si="611"/>
        <v/>
      </c>
      <c r="BH878" s="357">
        <f t="shared" si="612"/>
        <v>0</v>
      </c>
      <c r="BI878" s="358">
        <f t="shared" si="613"/>
        <v>0</v>
      </c>
      <c r="BJ878" s="359">
        <f t="shared" si="620"/>
        <v>0</v>
      </c>
      <c r="BK878" s="356" t="str">
        <f t="shared" si="614"/>
        <v/>
      </c>
      <c r="BL878" s="357">
        <f t="shared" si="615"/>
        <v>0</v>
      </c>
      <c r="BM878" s="358">
        <f t="shared" si="616"/>
        <v>0</v>
      </c>
      <c r="BN878" s="359">
        <f t="shared" si="621"/>
        <v>0</v>
      </c>
      <c r="BO878" s="293">
        <f t="shared" si="617"/>
        <v>0</v>
      </c>
      <c r="BP878" s="352" t="str">
        <f>IF(BO878=0,"",
IF(SUM($BO$788:BO878)=1,BQ878,
IF($BO$908&gt;SUM($BO$788:BO878),_xlfn.CONCAT(", ",BQ878),
IF($BO$908=SUM($BO$788:BO878),_xlfn.CONCAT(" y ",BQ878)))))</f>
        <v/>
      </c>
      <c r="BQ878" s="120" t="s">
        <v>5301</v>
      </c>
      <c r="BR878" s="290">
        <f t="shared" si="618"/>
        <v>0</v>
      </c>
      <c r="BS878" s="293">
        <f t="shared" si="622"/>
        <v>0</v>
      </c>
      <c r="BT878" s="283" t="str">
        <f>IF(BS878=0,"",
IF(SUM($BS$788:BS878)=1,BU878,
IF($BS$908&gt;SUM($BS$788:BS878),_xlfn.CONCAT(", ",BU878),
IF($BS$908=SUM($BS$788:BS878),_xlfn.CONCAT(" y ",BU878)))))</f>
        <v/>
      </c>
      <c r="BU878" s="120" t="s">
        <v>5301</v>
      </c>
    </row>
    <row r="879" spans="1:73" ht="15" customHeight="1">
      <c r="A879" s="445"/>
      <c r="B879" s="446"/>
      <c r="C879" s="35" t="s">
        <v>5302</v>
      </c>
      <c r="D879" s="800" t="str">
        <f>IF(CNGE_2026_M1_Secc1_Sub1!$D132="","",CNGE_2026_M1_Secc1_Sub1!$D132)</f>
        <v/>
      </c>
      <c r="E879" s="723"/>
      <c r="F879" s="723"/>
      <c r="G879" s="723"/>
      <c r="H879" s="723"/>
      <c r="I879" s="723"/>
      <c r="J879" s="723"/>
      <c r="K879" s="723"/>
      <c r="L879" s="723"/>
      <c r="M879" s="723"/>
      <c r="N879" s="723"/>
      <c r="O879" s="724"/>
      <c r="P879" s="637" t="str">
        <f t="shared" si="585"/>
        <v/>
      </c>
      <c r="Q879" s="637" t="str">
        <f t="shared" si="586"/>
        <v/>
      </c>
      <c r="R879" s="637" t="str">
        <f t="shared" si="587"/>
        <v/>
      </c>
      <c r="S879" s="638"/>
      <c r="T879" s="638"/>
      <c r="U879" s="638"/>
      <c r="V879" s="638"/>
      <c r="W879" s="638"/>
      <c r="X879" s="638"/>
      <c r="Y879" s="638"/>
      <c r="Z879" s="638"/>
      <c r="AA879" s="638"/>
      <c r="AB879" s="638"/>
      <c r="AC879" s="638"/>
      <c r="AD879" s="638"/>
      <c r="AI879" t="str">
        <f t="shared" si="588"/>
        <v/>
      </c>
      <c r="AJ879">
        <f t="shared" si="589"/>
        <v>0</v>
      </c>
      <c r="AK879">
        <f t="shared" si="590"/>
        <v>0</v>
      </c>
      <c r="AL879">
        <f t="shared" si="591"/>
        <v>0</v>
      </c>
      <c r="AM879">
        <f t="shared" si="592"/>
        <v>0</v>
      </c>
      <c r="AN879">
        <f t="shared" si="593"/>
        <v>0</v>
      </c>
      <c r="AO879">
        <f t="shared" si="594"/>
        <v>0</v>
      </c>
      <c r="AP879">
        <f t="shared" si="595"/>
        <v>0</v>
      </c>
      <c r="AQ879">
        <f t="shared" si="596"/>
        <v>0</v>
      </c>
      <c r="AR879">
        <f t="shared" si="597"/>
        <v>0</v>
      </c>
      <c r="AS879">
        <f t="shared" si="598"/>
        <v>0</v>
      </c>
      <c r="AT879">
        <f t="shared" si="599"/>
        <v>0</v>
      </c>
      <c r="AU879">
        <f t="shared" si="600"/>
        <v>0</v>
      </c>
      <c r="AV879">
        <f t="shared" si="601"/>
        <v>0</v>
      </c>
      <c r="AW879">
        <f t="shared" si="602"/>
        <v>0</v>
      </c>
      <c r="AX879">
        <f t="shared" si="603"/>
        <v>0</v>
      </c>
      <c r="AY879">
        <f t="shared" si="604"/>
        <v>0</v>
      </c>
      <c r="AZ879">
        <f t="shared" si="605"/>
        <v>0</v>
      </c>
      <c r="BA879">
        <f t="shared" si="606"/>
        <v>0</v>
      </c>
      <c r="BB879">
        <f t="shared" si="607"/>
        <v>0</v>
      </c>
      <c r="BC879" s="356" t="str">
        <f t="shared" si="608"/>
        <v/>
      </c>
      <c r="BD879" s="357">
        <f t="shared" si="609"/>
        <v>0</v>
      </c>
      <c r="BE879" s="358">
        <f t="shared" si="610"/>
        <v>0</v>
      </c>
      <c r="BF879" s="359">
        <f t="shared" si="619"/>
        <v>0</v>
      </c>
      <c r="BG879" s="356" t="str">
        <f t="shared" si="611"/>
        <v/>
      </c>
      <c r="BH879" s="357">
        <f t="shared" si="612"/>
        <v>0</v>
      </c>
      <c r="BI879" s="358">
        <f t="shared" si="613"/>
        <v>0</v>
      </c>
      <c r="BJ879" s="359">
        <f t="shared" si="620"/>
        <v>0</v>
      </c>
      <c r="BK879" s="356" t="str">
        <f t="shared" si="614"/>
        <v/>
      </c>
      <c r="BL879" s="357">
        <f t="shared" si="615"/>
        <v>0</v>
      </c>
      <c r="BM879" s="358">
        <f t="shared" si="616"/>
        <v>0</v>
      </c>
      <c r="BN879" s="359">
        <f t="shared" si="621"/>
        <v>0</v>
      </c>
      <c r="BO879" s="293">
        <f t="shared" si="617"/>
        <v>0</v>
      </c>
      <c r="BP879" s="352" t="str">
        <f>IF(BO879=0,"",
IF(SUM($BO$788:BO879)=1,BQ879,
IF($BO$908&gt;SUM($BO$788:BO879),_xlfn.CONCAT(", ",BQ879),
IF($BO$908=SUM($BO$788:BO879),_xlfn.CONCAT(" y ",BQ879)))))</f>
        <v/>
      </c>
      <c r="BQ879" s="120" t="s">
        <v>5303</v>
      </c>
      <c r="BR879" s="290">
        <f t="shared" si="618"/>
        <v>0</v>
      </c>
      <c r="BS879" s="293">
        <f t="shared" si="622"/>
        <v>0</v>
      </c>
      <c r="BT879" s="283" t="str">
        <f>IF(BS879=0,"",
IF(SUM($BS$788:BS879)=1,BU879,
IF($BS$908&gt;SUM($BS$788:BS879),_xlfn.CONCAT(", ",BU879),
IF($BS$908=SUM($BS$788:BS879),_xlfn.CONCAT(" y ",BU879)))))</f>
        <v/>
      </c>
      <c r="BU879" s="120" t="s">
        <v>5303</v>
      </c>
    </row>
    <row r="880" spans="1:73" ht="15" customHeight="1">
      <c r="A880" s="445"/>
      <c r="B880" s="446"/>
      <c r="C880" s="35" t="s">
        <v>5304</v>
      </c>
      <c r="D880" s="800" t="str">
        <f>IF(CNGE_2026_M1_Secc1_Sub1!$D133="","",CNGE_2026_M1_Secc1_Sub1!$D133)</f>
        <v/>
      </c>
      <c r="E880" s="723"/>
      <c r="F880" s="723"/>
      <c r="G880" s="723"/>
      <c r="H880" s="723"/>
      <c r="I880" s="723"/>
      <c r="J880" s="723"/>
      <c r="K880" s="723"/>
      <c r="L880" s="723"/>
      <c r="M880" s="723"/>
      <c r="N880" s="723"/>
      <c r="O880" s="724"/>
      <c r="P880" s="637" t="str">
        <f t="shared" si="585"/>
        <v/>
      </c>
      <c r="Q880" s="637" t="str">
        <f t="shared" si="586"/>
        <v/>
      </c>
      <c r="R880" s="637" t="str">
        <f t="shared" si="587"/>
        <v/>
      </c>
      <c r="S880" s="638"/>
      <c r="T880" s="638"/>
      <c r="U880" s="638"/>
      <c r="V880" s="638"/>
      <c r="W880" s="638"/>
      <c r="X880" s="638"/>
      <c r="Y880" s="638"/>
      <c r="Z880" s="638"/>
      <c r="AA880" s="638"/>
      <c r="AB880" s="638"/>
      <c r="AC880" s="638"/>
      <c r="AD880" s="638"/>
      <c r="AI880" t="str">
        <f t="shared" si="588"/>
        <v/>
      </c>
      <c r="AJ880">
        <f t="shared" si="589"/>
        <v>0</v>
      </c>
      <c r="AK880">
        <f t="shared" si="590"/>
        <v>0</v>
      </c>
      <c r="AL880">
        <f t="shared" si="591"/>
        <v>0</v>
      </c>
      <c r="AM880">
        <f t="shared" si="592"/>
        <v>0</v>
      </c>
      <c r="AN880">
        <f t="shared" si="593"/>
        <v>0</v>
      </c>
      <c r="AO880">
        <f t="shared" si="594"/>
        <v>0</v>
      </c>
      <c r="AP880">
        <f t="shared" si="595"/>
        <v>0</v>
      </c>
      <c r="AQ880">
        <f t="shared" si="596"/>
        <v>0</v>
      </c>
      <c r="AR880">
        <f t="shared" si="597"/>
        <v>0</v>
      </c>
      <c r="AS880">
        <f t="shared" si="598"/>
        <v>0</v>
      </c>
      <c r="AT880">
        <f t="shared" si="599"/>
        <v>0</v>
      </c>
      <c r="AU880">
        <f t="shared" si="600"/>
        <v>0</v>
      </c>
      <c r="AV880">
        <f t="shared" si="601"/>
        <v>0</v>
      </c>
      <c r="AW880">
        <f t="shared" si="602"/>
        <v>0</v>
      </c>
      <c r="AX880">
        <f t="shared" si="603"/>
        <v>0</v>
      </c>
      <c r="AY880">
        <f t="shared" si="604"/>
        <v>0</v>
      </c>
      <c r="AZ880">
        <f t="shared" si="605"/>
        <v>0</v>
      </c>
      <c r="BA880">
        <f t="shared" si="606"/>
        <v>0</v>
      </c>
      <c r="BB880">
        <f t="shared" si="607"/>
        <v>0</v>
      </c>
      <c r="BC880" s="356" t="str">
        <f t="shared" si="608"/>
        <v/>
      </c>
      <c r="BD880" s="357">
        <f t="shared" si="609"/>
        <v>0</v>
      </c>
      <c r="BE880" s="358">
        <f t="shared" si="610"/>
        <v>0</v>
      </c>
      <c r="BF880" s="359">
        <f t="shared" si="619"/>
        <v>0</v>
      </c>
      <c r="BG880" s="356" t="str">
        <f t="shared" si="611"/>
        <v/>
      </c>
      <c r="BH880" s="357">
        <f t="shared" si="612"/>
        <v>0</v>
      </c>
      <c r="BI880" s="358">
        <f t="shared" si="613"/>
        <v>0</v>
      </c>
      <c r="BJ880" s="359">
        <f t="shared" si="620"/>
        <v>0</v>
      </c>
      <c r="BK880" s="356" t="str">
        <f t="shared" si="614"/>
        <v/>
      </c>
      <c r="BL880" s="357">
        <f t="shared" si="615"/>
        <v>0</v>
      </c>
      <c r="BM880" s="358">
        <f t="shared" si="616"/>
        <v>0</v>
      </c>
      <c r="BN880" s="359">
        <f t="shared" si="621"/>
        <v>0</v>
      </c>
      <c r="BO880" s="293">
        <f t="shared" si="617"/>
        <v>0</v>
      </c>
      <c r="BP880" s="352" t="str">
        <f>IF(BO880=0,"",
IF(SUM($BO$788:BO880)=1,BQ880,
IF($BO$908&gt;SUM($BO$788:BO880),_xlfn.CONCAT(", ",BQ880),
IF($BO$908=SUM($BO$788:BO880),_xlfn.CONCAT(" y ",BQ880)))))</f>
        <v/>
      </c>
      <c r="BQ880" s="120" t="s">
        <v>5305</v>
      </c>
      <c r="BR880" s="290">
        <f t="shared" si="618"/>
        <v>0</v>
      </c>
      <c r="BS880" s="293">
        <f t="shared" si="622"/>
        <v>0</v>
      </c>
      <c r="BT880" s="283" t="str">
        <f>IF(BS880=0,"",
IF(SUM($BS$788:BS880)=1,BU880,
IF($BS$908&gt;SUM($BS$788:BS880),_xlfn.CONCAT(", ",BU880),
IF($BS$908=SUM($BS$788:BS880),_xlfn.CONCAT(" y ",BU880)))))</f>
        <v/>
      </c>
      <c r="BU880" s="120" t="s">
        <v>5305</v>
      </c>
    </row>
    <row r="881" spans="1:73" ht="15" customHeight="1">
      <c r="A881" s="445"/>
      <c r="B881" s="446"/>
      <c r="C881" s="37" t="s">
        <v>5306</v>
      </c>
      <c r="D881" s="800" t="str">
        <f>IF(CNGE_2026_M1_Secc1_Sub1!$D134="","",CNGE_2026_M1_Secc1_Sub1!$D134)</f>
        <v/>
      </c>
      <c r="E881" s="723"/>
      <c r="F881" s="723"/>
      <c r="G881" s="723"/>
      <c r="H881" s="723"/>
      <c r="I881" s="723"/>
      <c r="J881" s="723"/>
      <c r="K881" s="723"/>
      <c r="L881" s="723"/>
      <c r="M881" s="723"/>
      <c r="N881" s="723"/>
      <c r="O881" s="724"/>
      <c r="P881" s="637" t="str">
        <f t="shared" si="585"/>
        <v/>
      </c>
      <c r="Q881" s="637" t="str">
        <f t="shared" si="586"/>
        <v/>
      </c>
      <c r="R881" s="637" t="str">
        <f t="shared" si="587"/>
        <v/>
      </c>
      <c r="S881" s="638"/>
      <c r="T881" s="638"/>
      <c r="U881" s="638"/>
      <c r="V881" s="638"/>
      <c r="W881" s="638"/>
      <c r="X881" s="638"/>
      <c r="Y881" s="638"/>
      <c r="Z881" s="638"/>
      <c r="AA881" s="638"/>
      <c r="AB881" s="638"/>
      <c r="AC881" s="638"/>
      <c r="AD881" s="638"/>
      <c r="AI881" t="str">
        <f t="shared" si="588"/>
        <v/>
      </c>
      <c r="AJ881">
        <f t="shared" si="589"/>
        <v>0</v>
      </c>
      <c r="AK881">
        <f t="shared" si="590"/>
        <v>0</v>
      </c>
      <c r="AL881">
        <f t="shared" si="591"/>
        <v>0</v>
      </c>
      <c r="AM881">
        <f t="shared" si="592"/>
        <v>0</v>
      </c>
      <c r="AN881">
        <f t="shared" si="593"/>
        <v>0</v>
      </c>
      <c r="AO881">
        <f t="shared" si="594"/>
        <v>0</v>
      </c>
      <c r="AP881">
        <f t="shared" si="595"/>
        <v>0</v>
      </c>
      <c r="AQ881">
        <f t="shared" si="596"/>
        <v>0</v>
      </c>
      <c r="AR881">
        <f t="shared" si="597"/>
        <v>0</v>
      </c>
      <c r="AS881">
        <f t="shared" si="598"/>
        <v>0</v>
      </c>
      <c r="AT881">
        <f t="shared" si="599"/>
        <v>0</v>
      </c>
      <c r="AU881">
        <f t="shared" si="600"/>
        <v>0</v>
      </c>
      <c r="AV881">
        <f t="shared" si="601"/>
        <v>0</v>
      </c>
      <c r="AW881">
        <f t="shared" si="602"/>
        <v>0</v>
      </c>
      <c r="AX881">
        <f t="shared" si="603"/>
        <v>0</v>
      </c>
      <c r="AY881">
        <f t="shared" si="604"/>
        <v>0</v>
      </c>
      <c r="AZ881">
        <f t="shared" si="605"/>
        <v>0</v>
      </c>
      <c r="BA881">
        <f t="shared" si="606"/>
        <v>0</v>
      </c>
      <c r="BB881">
        <f t="shared" si="607"/>
        <v>0</v>
      </c>
      <c r="BC881" s="356" t="str">
        <f t="shared" si="608"/>
        <v/>
      </c>
      <c r="BD881" s="357">
        <f t="shared" si="609"/>
        <v>0</v>
      </c>
      <c r="BE881" s="358">
        <f t="shared" si="610"/>
        <v>0</v>
      </c>
      <c r="BF881" s="359">
        <f t="shared" si="619"/>
        <v>0</v>
      </c>
      <c r="BG881" s="356" t="str">
        <f t="shared" si="611"/>
        <v/>
      </c>
      <c r="BH881" s="357">
        <f t="shared" si="612"/>
        <v>0</v>
      </c>
      <c r="BI881" s="358">
        <f t="shared" si="613"/>
        <v>0</v>
      </c>
      <c r="BJ881" s="359">
        <f t="shared" si="620"/>
        <v>0</v>
      </c>
      <c r="BK881" s="356" t="str">
        <f t="shared" si="614"/>
        <v/>
      </c>
      <c r="BL881" s="357">
        <f t="shared" si="615"/>
        <v>0</v>
      </c>
      <c r="BM881" s="358">
        <f t="shared" si="616"/>
        <v>0</v>
      </c>
      <c r="BN881" s="359">
        <f t="shared" si="621"/>
        <v>0</v>
      </c>
      <c r="BO881" s="293">
        <f t="shared" si="617"/>
        <v>0</v>
      </c>
      <c r="BP881" s="352" t="str">
        <f>IF(BO881=0,"",
IF(SUM($BO$788:BO881)=1,BQ881,
IF($BO$908&gt;SUM($BO$788:BO881),_xlfn.CONCAT(", ",BQ881),
IF($BO$908=SUM($BO$788:BO881),_xlfn.CONCAT(" y ",BQ881)))))</f>
        <v/>
      </c>
      <c r="BQ881" s="120" t="s">
        <v>5307</v>
      </c>
      <c r="BR881" s="290">
        <f t="shared" si="618"/>
        <v>0</v>
      </c>
      <c r="BS881" s="293">
        <f t="shared" si="622"/>
        <v>0</v>
      </c>
      <c r="BT881" s="283" t="str">
        <f>IF(BS881=0,"",
IF(SUM($BS$788:BS881)=1,BU881,
IF($BS$908&gt;SUM($BS$788:BS881),_xlfn.CONCAT(", ",BU881),
IF($BS$908=SUM($BS$788:BS881),_xlfn.CONCAT(" y ",BU881)))))</f>
        <v/>
      </c>
      <c r="BU881" s="120" t="s">
        <v>5307</v>
      </c>
    </row>
    <row r="882" spans="1:73" ht="15" customHeight="1">
      <c r="A882" s="445"/>
      <c r="B882" s="446"/>
      <c r="C882" s="37" t="s">
        <v>5308</v>
      </c>
      <c r="D882" s="800" t="str">
        <f>IF(CNGE_2026_M1_Secc1_Sub1!$D135="","",CNGE_2026_M1_Secc1_Sub1!$D135)</f>
        <v/>
      </c>
      <c r="E882" s="723"/>
      <c r="F882" s="723"/>
      <c r="G882" s="723"/>
      <c r="H882" s="723"/>
      <c r="I882" s="723"/>
      <c r="J882" s="723"/>
      <c r="K882" s="723"/>
      <c r="L882" s="723"/>
      <c r="M882" s="723"/>
      <c r="N882" s="723"/>
      <c r="O882" s="724"/>
      <c r="P882" s="637" t="str">
        <f t="shared" si="585"/>
        <v/>
      </c>
      <c r="Q882" s="637" t="str">
        <f t="shared" si="586"/>
        <v/>
      </c>
      <c r="R882" s="637" t="str">
        <f t="shared" si="587"/>
        <v/>
      </c>
      <c r="S882" s="638"/>
      <c r="T882" s="638"/>
      <c r="U882" s="638"/>
      <c r="V882" s="638"/>
      <c r="W882" s="638"/>
      <c r="X882" s="638"/>
      <c r="Y882" s="638"/>
      <c r="Z882" s="638"/>
      <c r="AA882" s="638"/>
      <c r="AB882" s="638"/>
      <c r="AC882" s="638"/>
      <c r="AD882" s="638"/>
      <c r="AI882" t="str">
        <f t="shared" si="588"/>
        <v/>
      </c>
      <c r="AJ882">
        <f t="shared" si="589"/>
        <v>0</v>
      </c>
      <c r="AK882">
        <f t="shared" si="590"/>
        <v>0</v>
      </c>
      <c r="AL882">
        <f t="shared" si="591"/>
        <v>0</v>
      </c>
      <c r="AM882">
        <f t="shared" si="592"/>
        <v>0</v>
      </c>
      <c r="AN882">
        <f t="shared" si="593"/>
        <v>0</v>
      </c>
      <c r="AO882">
        <f t="shared" si="594"/>
        <v>0</v>
      </c>
      <c r="AP882">
        <f t="shared" si="595"/>
        <v>0</v>
      </c>
      <c r="AQ882">
        <f t="shared" si="596"/>
        <v>0</v>
      </c>
      <c r="AR882">
        <f t="shared" si="597"/>
        <v>0</v>
      </c>
      <c r="AS882">
        <f t="shared" si="598"/>
        <v>0</v>
      </c>
      <c r="AT882">
        <f t="shared" si="599"/>
        <v>0</v>
      </c>
      <c r="AU882">
        <f t="shared" si="600"/>
        <v>0</v>
      </c>
      <c r="AV882">
        <f t="shared" si="601"/>
        <v>0</v>
      </c>
      <c r="AW882">
        <f t="shared" si="602"/>
        <v>0</v>
      </c>
      <c r="AX882">
        <f t="shared" si="603"/>
        <v>0</v>
      </c>
      <c r="AY882">
        <f t="shared" si="604"/>
        <v>0</v>
      </c>
      <c r="AZ882">
        <f t="shared" si="605"/>
        <v>0</v>
      </c>
      <c r="BA882">
        <f t="shared" si="606"/>
        <v>0</v>
      </c>
      <c r="BB882">
        <f t="shared" si="607"/>
        <v>0</v>
      </c>
      <c r="BC882" s="356" t="str">
        <f t="shared" si="608"/>
        <v/>
      </c>
      <c r="BD882" s="357">
        <f t="shared" si="609"/>
        <v>0</v>
      </c>
      <c r="BE882" s="358">
        <f t="shared" si="610"/>
        <v>0</v>
      </c>
      <c r="BF882" s="359">
        <f t="shared" si="619"/>
        <v>0</v>
      </c>
      <c r="BG882" s="356" t="str">
        <f t="shared" si="611"/>
        <v/>
      </c>
      <c r="BH882" s="357">
        <f t="shared" si="612"/>
        <v>0</v>
      </c>
      <c r="BI882" s="358">
        <f t="shared" si="613"/>
        <v>0</v>
      </c>
      <c r="BJ882" s="359">
        <f t="shared" si="620"/>
        <v>0</v>
      </c>
      <c r="BK882" s="356" t="str">
        <f t="shared" si="614"/>
        <v/>
      </c>
      <c r="BL882" s="357">
        <f t="shared" si="615"/>
        <v>0</v>
      </c>
      <c r="BM882" s="358">
        <f t="shared" si="616"/>
        <v>0</v>
      </c>
      <c r="BN882" s="359">
        <f t="shared" si="621"/>
        <v>0</v>
      </c>
      <c r="BO882" s="293">
        <f t="shared" si="617"/>
        <v>0</v>
      </c>
      <c r="BP882" s="352" t="str">
        <f>IF(BO882=0,"",
IF(SUM($BO$788:BO882)=1,BQ882,
IF($BO$908&gt;SUM($BO$788:BO882),_xlfn.CONCAT(", ",BQ882),
IF($BO$908=SUM($BO$788:BO882),_xlfn.CONCAT(" y ",BQ882)))))</f>
        <v/>
      </c>
      <c r="BQ882" s="120" t="s">
        <v>5309</v>
      </c>
      <c r="BR882" s="290">
        <f t="shared" si="618"/>
        <v>0</v>
      </c>
      <c r="BS882" s="293">
        <f t="shared" si="622"/>
        <v>0</v>
      </c>
      <c r="BT882" s="283" t="str">
        <f>IF(BS882=0,"",
IF(SUM($BS$788:BS882)=1,BU882,
IF($BS$908&gt;SUM($BS$788:BS882),_xlfn.CONCAT(", ",BU882),
IF($BS$908=SUM($BS$788:BS882),_xlfn.CONCAT(" y ",BU882)))))</f>
        <v/>
      </c>
      <c r="BU882" s="120" t="s">
        <v>5309</v>
      </c>
    </row>
    <row r="883" spans="1:73" ht="15" customHeight="1">
      <c r="A883" s="445"/>
      <c r="B883" s="446"/>
      <c r="C883" s="37" t="s">
        <v>5310</v>
      </c>
      <c r="D883" s="800" t="str">
        <f>IF(CNGE_2026_M1_Secc1_Sub1!$D136="","",CNGE_2026_M1_Secc1_Sub1!$D136)</f>
        <v/>
      </c>
      <c r="E883" s="723"/>
      <c r="F883" s="723"/>
      <c r="G883" s="723"/>
      <c r="H883" s="723"/>
      <c r="I883" s="723"/>
      <c r="J883" s="723"/>
      <c r="K883" s="723"/>
      <c r="L883" s="723"/>
      <c r="M883" s="723"/>
      <c r="N883" s="723"/>
      <c r="O883" s="724"/>
      <c r="P883" s="637" t="str">
        <f t="shared" si="585"/>
        <v/>
      </c>
      <c r="Q883" s="637" t="str">
        <f t="shared" si="586"/>
        <v/>
      </c>
      <c r="R883" s="637" t="str">
        <f t="shared" si="587"/>
        <v/>
      </c>
      <c r="S883" s="638"/>
      <c r="T883" s="638"/>
      <c r="U883" s="638"/>
      <c r="V883" s="638"/>
      <c r="W883" s="638"/>
      <c r="X883" s="638"/>
      <c r="Y883" s="638"/>
      <c r="Z883" s="638"/>
      <c r="AA883" s="638"/>
      <c r="AB883" s="638"/>
      <c r="AC883" s="638"/>
      <c r="AD883" s="638"/>
      <c r="AI883" t="str">
        <f t="shared" si="588"/>
        <v/>
      </c>
      <c r="AJ883">
        <f t="shared" si="589"/>
        <v>0</v>
      </c>
      <c r="AK883">
        <f t="shared" si="590"/>
        <v>0</v>
      </c>
      <c r="AL883">
        <f t="shared" si="591"/>
        <v>0</v>
      </c>
      <c r="AM883">
        <f t="shared" si="592"/>
        <v>0</v>
      </c>
      <c r="AN883">
        <f t="shared" si="593"/>
        <v>0</v>
      </c>
      <c r="AO883">
        <f t="shared" si="594"/>
        <v>0</v>
      </c>
      <c r="AP883">
        <f t="shared" si="595"/>
        <v>0</v>
      </c>
      <c r="AQ883">
        <f t="shared" si="596"/>
        <v>0</v>
      </c>
      <c r="AR883">
        <f t="shared" si="597"/>
        <v>0</v>
      </c>
      <c r="AS883">
        <f t="shared" si="598"/>
        <v>0</v>
      </c>
      <c r="AT883">
        <f t="shared" si="599"/>
        <v>0</v>
      </c>
      <c r="AU883">
        <f t="shared" si="600"/>
        <v>0</v>
      </c>
      <c r="AV883">
        <f t="shared" si="601"/>
        <v>0</v>
      </c>
      <c r="AW883">
        <f t="shared" si="602"/>
        <v>0</v>
      </c>
      <c r="AX883">
        <f t="shared" si="603"/>
        <v>0</v>
      </c>
      <c r="AY883">
        <f t="shared" si="604"/>
        <v>0</v>
      </c>
      <c r="AZ883">
        <f t="shared" si="605"/>
        <v>0</v>
      </c>
      <c r="BA883">
        <f t="shared" si="606"/>
        <v>0</v>
      </c>
      <c r="BB883">
        <f t="shared" si="607"/>
        <v>0</v>
      </c>
      <c r="BC883" s="356" t="str">
        <f t="shared" si="608"/>
        <v/>
      </c>
      <c r="BD883" s="357">
        <f t="shared" si="609"/>
        <v>0</v>
      </c>
      <c r="BE883" s="358">
        <f t="shared" si="610"/>
        <v>0</v>
      </c>
      <c r="BF883" s="359">
        <f t="shared" si="619"/>
        <v>0</v>
      </c>
      <c r="BG883" s="356" t="str">
        <f t="shared" si="611"/>
        <v/>
      </c>
      <c r="BH883" s="357">
        <f t="shared" si="612"/>
        <v>0</v>
      </c>
      <c r="BI883" s="358">
        <f t="shared" si="613"/>
        <v>0</v>
      </c>
      <c r="BJ883" s="359">
        <f t="shared" si="620"/>
        <v>0</v>
      </c>
      <c r="BK883" s="356" t="str">
        <f t="shared" si="614"/>
        <v/>
      </c>
      <c r="BL883" s="357">
        <f t="shared" si="615"/>
        <v>0</v>
      </c>
      <c r="BM883" s="358">
        <f t="shared" si="616"/>
        <v>0</v>
      </c>
      <c r="BN883" s="359">
        <f t="shared" si="621"/>
        <v>0</v>
      </c>
      <c r="BO883" s="293">
        <f t="shared" si="617"/>
        <v>0</v>
      </c>
      <c r="BP883" s="352" t="str">
        <f>IF(BO883=0,"",
IF(SUM($BO$788:BO883)=1,BQ883,
IF($BO$908&gt;SUM($BO$788:BO883),_xlfn.CONCAT(", ",BQ883),
IF($BO$908=SUM($BO$788:BO883),_xlfn.CONCAT(" y ",BQ883)))))</f>
        <v/>
      </c>
      <c r="BQ883" s="120" t="s">
        <v>5311</v>
      </c>
      <c r="BR883" s="290">
        <f t="shared" si="618"/>
        <v>0</v>
      </c>
      <c r="BS883" s="293">
        <f t="shared" si="622"/>
        <v>0</v>
      </c>
      <c r="BT883" s="283" t="str">
        <f>IF(BS883=0,"",
IF(SUM($BS$788:BS883)=1,BU883,
IF($BS$908&gt;SUM($BS$788:BS883),_xlfn.CONCAT(", ",BU883),
IF($BS$908=SUM($BS$788:BS883),_xlfn.CONCAT(" y ",BU883)))))</f>
        <v/>
      </c>
      <c r="BU883" s="120" t="s">
        <v>5311</v>
      </c>
    </row>
    <row r="884" spans="1:73" ht="15" customHeight="1">
      <c r="A884" s="445"/>
      <c r="B884" s="446"/>
      <c r="C884" s="37" t="s">
        <v>5312</v>
      </c>
      <c r="D884" s="800" t="str">
        <f>IF(CNGE_2026_M1_Secc1_Sub1!$D137="","",CNGE_2026_M1_Secc1_Sub1!$D137)</f>
        <v/>
      </c>
      <c r="E884" s="723"/>
      <c r="F884" s="723"/>
      <c r="G884" s="723"/>
      <c r="H884" s="723"/>
      <c r="I884" s="723"/>
      <c r="J884" s="723"/>
      <c r="K884" s="723"/>
      <c r="L884" s="723"/>
      <c r="M884" s="723"/>
      <c r="N884" s="723"/>
      <c r="O884" s="724"/>
      <c r="P884" s="637" t="str">
        <f t="shared" ref="P884:P907" si="623">IF(M472="","",M472)</f>
        <v/>
      </c>
      <c r="Q884" s="637" t="str">
        <f t="shared" ref="Q884:Q907" si="624">IF(S472="","",S472)</f>
        <v/>
      </c>
      <c r="R884" s="637" t="str">
        <f t="shared" ref="R884:R907" si="625">IF(Y472="","",Y472)</f>
        <v/>
      </c>
      <c r="S884" s="638"/>
      <c r="T884" s="638"/>
      <c r="U884" s="638"/>
      <c r="V884" s="638"/>
      <c r="W884" s="638"/>
      <c r="X884" s="638"/>
      <c r="Y884" s="638"/>
      <c r="Z884" s="638"/>
      <c r="AA884" s="638"/>
      <c r="AB884" s="638"/>
      <c r="AC884" s="638"/>
      <c r="AD884" s="638"/>
      <c r="AI884" t="str">
        <f t="shared" ref="AI884:AI907" si="626">P884</f>
        <v/>
      </c>
      <c r="AJ884">
        <f t="shared" ref="AJ884:AJ907" si="627">COUNTIF(Q884:R884,"NS")</f>
        <v>0</v>
      </c>
      <c r="AK884">
        <f t="shared" ref="AK884:AK907" si="628">SUM(Q884:R884)</f>
        <v>0</v>
      </c>
      <c r="AL884">
        <f t="shared" ref="AL884:AL907" si="629">IF(COUNTIF(P884:R884,"NA")=3,0,IF(OR(AND(AI884=0,AJ884&gt;0),AND(AI884="NS",AK884&gt;0), AND(AI884="NS", AJ884=0,AK884=0)), 1, IF(OR(AND(AI884&gt;0,AJ884&gt;1,AI884&gt;AK884), AND(AI884="NS",AJ884=2), AND(AI884="NS",AK884=0,AJ884&gt;0),AI884=AK884), 0,IF(AI884="",0,1))))</f>
        <v>0</v>
      </c>
      <c r="AM884">
        <f t="shared" ref="AM884:AM907" si="630">S884</f>
        <v>0</v>
      </c>
      <c r="AN884">
        <f t="shared" ref="AN884:AN907" si="631">COUNTIF(T884:U884,"NS")</f>
        <v>0</v>
      </c>
      <c r="AO884">
        <f t="shared" ref="AO884:AO907" si="632">SUM(T884:U884)</f>
        <v>0</v>
      </c>
      <c r="AP884">
        <f t="shared" ref="AP884:AP907" si="633">IF(COUNTIF(S884:U884,"NA")=3,0,IF(OR(AND(AM884=0,AN884&gt;0),AND(AM884="NS",AO884&gt;0), AND(AM884="NS", AN884=0,AO884=0)), 1, IF(OR(AND(AM884&gt;0,AN884&gt;1,AM884&gt;AO884), AND(AM884="NS",AN884=2), AND(AM884="NS",AO884=0,AN884&gt;0),AM884=AO884), 0, 1)))</f>
        <v>0</v>
      </c>
      <c r="AQ884">
        <f t="shared" ref="AQ884:AQ907" si="634">V884</f>
        <v>0</v>
      </c>
      <c r="AR884">
        <f t="shared" ref="AR884:AR907" si="635">COUNTIF(W884:X884,"NS")</f>
        <v>0</v>
      </c>
      <c r="AS884">
        <f t="shared" ref="AS884:AS907" si="636">SUM(W884:X884)</f>
        <v>0</v>
      </c>
      <c r="AT884">
        <f t="shared" ref="AT884:AT907" si="637">IF(COUNTIF(V884:X884,"NA")=3,0,IF(OR(AND(AQ884=0,AR884&gt;0),AND(AQ884="NS",AS884&gt;0), AND(AQ884="NS", AR884=0,AS884=0)), 1, IF(OR(AND(AQ884&gt;0,AR884&gt;1,AQ884&gt;AS884), AND(AQ884="NS",AR884=2), AND(AQ884="NS",AS884=0,AR884&gt;0),AQ884=AS884), 0, 1)))</f>
        <v>0</v>
      </c>
      <c r="AU884">
        <f t="shared" ref="AU884:AU907" si="638">Y884</f>
        <v>0</v>
      </c>
      <c r="AV884">
        <f t="shared" ref="AV884:AV907" si="639">COUNTIF(Z884:AA884,"NS")</f>
        <v>0</v>
      </c>
      <c r="AW884">
        <f t="shared" ref="AW884:AW907" si="640">SUM(Z884:AA884)</f>
        <v>0</v>
      </c>
      <c r="AX884">
        <f t="shared" ref="AX884:AX907" si="641">IF(COUNTIF(Y884:AA884,"NA")=3,0,IF(OR(AND(AU884=0,AV884&gt;0),AND(AU884="NS",AW884&gt;0), AND(AU884="NS", AV884=0,AW884=0)), 1, IF(OR(AND(AU884&gt;0,AV884&gt;1,AU884&gt;AW884), AND(AU884="NS",AV884=2), AND(AU884="NS",AW884=0,AV884&gt;0),AU884=AW884), 0, 1)))</f>
        <v>0</v>
      </c>
      <c r="AY884">
        <f t="shared" ref="AY884:AY907" si="642">AB884</f>
        <v>0</v>
      </c>
      <c r="AZ884">
        <f t="shared" ref="AZ884:AZ907" si="643">COUNTIF(AC884:AD884,"NS")</f>
        <v>0</v>
      </c>
      <c r="BA884">
        <f t="shared" ref="BA884:BA907" si="644">SUM(AC884:AD884)</f>
        <v>0</v>
      </c>
      <c r="BB884">
        <f t="shared" ref="BB884:BB907" si="645">IF(COUNTIF(AB884:AD884,"NA")=3,0,IF(OR(AND(AY884=0,AZ884&gt;0),AND(AY884="NS",BA884&gt;0), AND(AY884="NS", AZ884=0,BA884=0)), 1, IF(OR(AND(AY884&gt;0,AZ884&gt;1,AY884&gt;BA884), AND(AY884="NS",AZ884=2), AND(AY884="NS",BA884=0,AZ884&gt;0),AY884=BA884), 0, 1)))</f>
        <v>0</v>
      </c>
      <c r="BC884" s="356" t="str">
        <f t="shared" ref="BC884:BC907" si="646">P884</f>
        <v/>
      </c>
      <c r="BD884" s="357">
        <f t="shared" ref="BD884:BD907" si="647">COUNTIF(S884,"NS")+COUNTIF(V884,"NS") + COUNTIF(Y884,"NS")+ COUNTIF(AB884,"NS")+ COUNTIF(M1010,"NS")+ COUNTIF(P1010,"NS")+ COUNTIF(S1010,"NS")+ COUNTIF(V1010,"NS")+ COUNTIF(Y1010,"NS")+ COUNTIF(AB1010,"NS")</f>
        <v>0</v>
      </c>
      <c r="BE884" s="358">
        <f t="shared" ref="BE884:BE907" si="648">SUM(S884,V884,Y884,AB884,M1010,P1010,S1010,V1010,Y1010,AB1010)</f>
        <v>0</v>
      </c>
      <c r="BF884" s="359">
        <f t="shared" si="619"/>
        <v>0</v>
      </c>
      <c r="BG884" s="356" t="str">
        <f t="shared" ref="BG884:BG907" si="649">Q884</f>
        <v/>
      </c>
      <c r="BH884" s="357">
        <f t="shared" ref="BH884:BH907" si="650">COUNTIF(T884,"NS")+COUNTIF(W884,"NS") + COUNTIF(Z884,"NS")+ COUNTIF(AC884,"NS")+ COUNTIF(N1010,"NS")+ COUNTIF(Q1010,"NS")+ COUNTIF(T1010,"NS")+ COUNTIF(W1010,"NS")+ COUNTIF(Z1010,"NS")+ COUNTIF(AC1010,"NS")</f>
        <v>0</v>
      </c>
      <c r="BI884" s="358">
        <f t="shared" ref="BI884:BI907" si="651">SUM(T884,W884,Z884,AC884,N1010,Q1010,T1010,W1010,Z1010,AC1010)</f>
        <v>0</v>
      </c>
      <c r="BJ884" s="359">
        <f t="shared" si="620"/>
        <v>0</v>
      </c>
      <c r="BK884" s="356" t="str">
        <f t="shared" ref="BK884:BK907" si="652">R884</f>
        <v/>
      </c>
      <c r="BL884" s="357">
        <f t="shared" ref="BL884:BL907" si="653">COUNTIF(U884,"NS")+COUNTIF(X884,"NS") + COUNTIF(AA884,"NS")+ COUNTIF(AD884,"NS")+ COUNTIF(O1010,"NS")+ COUNTIF(R1010,"NS")+ COUNTIF(U1010,"NS")+ COUNTIF(X1010,"NS")+ COUNTIF(AA1010,"NS")+ COUNTIF(AD1010,"NS")</f>
        <v>0</v>
      </c>
      <c r="BM884" s="358">
        <f t="shared" ref="BM884:BM907" si="654">SUM(U884,X884,AA884,AD884,O1010,R1010,U1010,X1010,AA1010,AD1010)</f>
        <v>0</v>
      </c>
      <c r="BN884" s="359">
        <f t="shared" si="621"/>
        <v>0</v>
      </c>
      <c r="BO884" s="293">
        <f t="shared" ref="BO884:BO907" si="655">IF(SUM(AL884,AP884,AT884,AX884,BB884,BF884,BJ884,BN884,AL1010,AP1010,AT1010,AX1010,BB1010,BF1010)=0,0,1)</f>
        <v>0</v>
      </c>
      <c r="BP884" s="352" t="str">
        <f>IF(BO884=0,"",
IF(SUM($BO$788:BO884)=1,BQ884,
IF($BO$908&gt;SUM($BO$788:BO884),_xlfn.CONCAT(", ",BQ884),
IF($BO$908=SUM($BO$788:BO884),_xlfn.CONCAT(" y ",BQ884)))))</f>
        <v/>
      </c>
      <c r="BQ884" s="120" t="s">
        <v>5313</v>
      </c>
      <c r="BR884" s="290">
        <f t="shared" ref="BR884:BR907" si="656">IF(AND(COUNTBLANK(D884)=1,COUNTA(S884:AD884,M1010:AD1010)=0),0,IF(AND(COUNTBLANK(D884)=0,COUNTA(S884:AD884,M1010:AD1010)=30),0,1))</f>
        <v>0</v>
      </c>
      <c r="BS884" s="293">
        <f t="shared" si="622"/>
        <v>0</v>
      </c>
      <c r="BT884" s="283" t="str">
        <f>IF(BS884=0,"",
IF(SUM($BS$788:BS884)=1,BU884,
IF($BS$908&gt;SUM($BS$788:BS884),_xlfn.CONCAT(", ",BU884),
IF($BS$908=SUM($BS$788:BS884),_xlfn.CONCAT(" y ",BU884)))))</f>
        <v/>
      </c>
      <c r="BU884" s="120" t="s">
        <v>5313</v>
      </c>
    </row>
    <row r="885" spans="1:73" ht="15" customHeight="1">
      <c r="A885" s="445"/>
      <c r="B885" s="446"/>
      <c r="C885" s="37" t="s">
        <v>5314</v>
      </c>
      <c r="D885" s="800" t="str">
        <f>IF(CNGE_2026_M1_Secc1_Sub1!$D138="","",CNGE_2026_M1_Secc1_Sub1!$D138)</f>
        <v/>
      </c>
      <c r="E885" s="723"/>
      <c r="F885" s="723"/>
      <c r="G885" s="723"/>
      <c r="H885" s="723"/>
      <c r="I885" s="723"/>
      <c r="J885" s="723"/>
      <c r="K885" s="723"/>
      <c r="L885" s="723"/>
      <c r="M885" s="723"/>
      <c r="N885" s="723"/>
      <c r="O885" s="724"/>
      <c r="P885" s="637" t="str">
        <f t="shared" si="623"/>
        <v/>
      </c>
      <c r="Q885" s="637" t="str">
        <f t="shared" si="624"/>
        <v/>
      </c>
      <c r="R885" s="637" t="str">
        <f t="shared" si="625"/>
        <v/>
      </c>
      <c r="S885" s="638"/>
      <c r="T885" s="638"/>
      <c r="U885" s="638"/>
      <c r="V885" s="638"/>
      <c r="W885" s="638"/>
      <c r="X885" s="638"/>
      <c r="Y885" s="638"/>
      <c r="Z885" s="638"/>
      <c r="AA885" s="638"/>
      <c r="AB885" s="638"/>
      <c r="AC885" s="638"/>
      <c r="AD885" s="638"/>
      <c r="AI885" t="str">
        <f t="shared" si="626"/>
        <v/>
      </c>
      <c r="AJ885">
        <f t="shared" si="627"/>
        <v>0</v>
      </c>
      <c r="AK885">
        <f t="shared" si="628"/>
        <v>0</v>
      </c>
      <c r="AL885">
        <f t="shared" si="629"/>
        <v>0</v>
      </c>
      <c r="AM885">
        <f t="shared" si="630"/>
        <v>0</v>
      </c>
      <c r="AN885">
        <f t="shared" si="631"/>
        <v>0</v>
      </c>
      <c r="AO885">
        <f t="shared" si="632"/>
        <v>0</v>
      </c>
      <c r="AP885">
        <f t="shared" si="633"/>
        <v>0</v>
      </c>
      <c r="AQ885">
        <f t="shared" si="634"/>
        <v>0</v>
      </c>
      <c r="AR885">
        <f t="shared" si="635"/>
        <v>0</v>
      </c>
      <c r="AS885">
        <f t="shared" si="636"/>
        <v>0</v>
      </c>
      <c r="AT885">
        <f t="shared" si="637"/>
        <v>0</v>
      </c>
      <c r="AU885">
        <f t="shared" si="638"/>
        <v>0</v>
      </c>
      <c r="AV885">
        <f t="shared" si="639"/>
        <v>0</v>
      </c>
      <c r="AW885">
        <f t="shared" si="640"/>
        <v>0</v>
      </c>
      <c r="AX885">
        <f t="shared" si="641"/>
        <v>0</v>
      </c>
      <c r="AY885">
        <f t="shared" si="642"/>
        <v>0</v>
      </c>
      <c r="AZ885">
        <f t="shared" si="643"/>
        <v>0</v>
      </c>
      <c r="BA885">
        <f t="shared" si="644"/>
        <v>0</v>
      </c>
      <c r="BB885">
        <f t="shared" si="645"/>
        <v>0</v>
      </c>
      <c r="BC885" s="356" t="str">
        <f t="shared" si="646"/>
        <v/>
      </c>
      <c r="BD885" s="357">
        <f t="shared" si="647"/>
        <v>0</v>
      </c>
      <c r="BE885" s="358">
        <f t="shared" si="648"/>
        <v>0</v>
      </c>
      <c r="BF885" s="359">
        <f t="shared" si="619"/>
        <v>0</v>
      </c>
      <c r="BG885" s="356" t="str">
        <f t="shared" si="649"/>
        <v/>
      </c>
      <c r="BH885" s="357">
        <f t="shared" si="650"/>
        <v>0</v>
      </c>
      <c r="BI885" s="358">
        <f t="shared" si="651"/>
        <v>0</v>
      </c>
      <c r="BJ885" s="359">
        <f t="shared" si="620"/>
        <v>0</v>
      </c>
      <c r="BK885" s="356" t="str">
        <f t="shared" si="652"/>
        <v/>
      </c>
      <c r="BL885" s="357">
        <f t="shared" si="653"/>
        <v>0</v>
      </c>
      <c r="BM885" s="358">
        <f t="shared" si="654"/>
        <v>0</v>
      </c>
      <c r="BN885" s="359">
        <f t="shared" si="621"/>
        <v>0</v>
      </c>
      <c r="BO885" s="293">
        <f t="shared" si="655"/>
        <v>0</v>
      </c>
      <c r="BP885" s="352" t="str">
        <f>IF(BO885=0,"",
IF(SUM($BO$788:BO885)=1,BQ885,
IF($BO$908&gt;SUM($BO$788:BO885),_xlfn.CONCAT(", ",BQ885),
IF($BO$908=SUM($BO$788:BO885),_xlfn.CONCAT(" y ",BQ885)))))</f>
        <v/>
      </c>
      <c r="BQ885" s="120" t="s">
        <v>5315</v>
      </c>
      <c r="BR885" s="290">
        <f t="shared" si="656"/>
        <v>0</v>
      </c>
      <c r="BS885" s="293">
        <f t="shared" si="622"/>
        <v>0</v>
      </c>
      <c r="BT885" s="283" t="str">
        <f>IF(BS885=0,"",
IF(SUM($BS$788:BS885)=1,BU885,
IF($BS$908&gt;SUM($BS$788:BS885),_xlfn.CONCAT(", ",BU885),
IF($BS$908=SUM($BS$788:BS885),_xlfn.CONCAT(" y ",BU885)))))</f>
        <v/>
      </c>
      <c r="BU885" s="120" t="s">
        <v>5315</v>
      </c>
    </row>
    <row r="886" spans="1:73" ht="15" customHeight="1">
      <c r="A886" s="445"/>
      <c r="B886" s="446"/>
      <c r="C886" s="37" t="s">
        <v>5316</v>
      </c>
      <c r="D886" s="800" t="str">
        <f>IF(CNGE_2026_M1_Secc1_Sub1!$D139="","",CNGE_2026_M1_Secc1_Sub1!$D139)</f>
        <v/>
      </c>
      <c r="E886" s="723"/>
      <c r="F886" s="723"/>
      <c r="G886" s="723"/>
      <c r="H886" s="723"/>
      <c r="I886" s="723"/>
      <c r="J886" s="723"/>
      <c r="K886" s="723"/>
      <c r="L886" s="723"/>
      <c r="M886" s="723"/>
      <c r="N886" s="723"/>
      <c r="O886" s="724"/>
      <c r="P886" s="637" t="str">
        <f t="shared" si="623"/>
        <v/>
      </c>
      <c r="Q886" s="637" t="str">
        <f t="shared" si="624"/>
        <v/>
      </c>
      <c r="R886" s="637" t="str">
        <f t="shared" si="625"/>
        <v/>
      </c>
      <c r="S886" s="638"/>
      <c r="T886" s="638"/>
      <c r="U886" s="638"/>
      <c r="V886" s="638"/>
      <c r="W886" s="638"/>
      <c r="X886" s="638"/>
      <c r="Y886" s="638"/>
      <c r="Z886" s="638"/>
      <c r="AA886" s="638"/>
      <c r="AB886" s="638"/>
      <c r="AC886" s="638"/>
      <c r="AD886" s="638"/>
      <c r="AI886" t="str">
        <f t="shared" si="626"/>
        <v/>
      </c>
      <c r="AJ886">
        <f t="shared" si="627"/>
        <v>0</v>
      </c>
      <c r="AK886">
        <f t="shared" si="628"/>
        <v>0</v>
      </c>
      <c r="AL886">
        <f t="shared" si="629"/>
        <v>0</v>
      </c>
      <c r="AM886">
        <f t="shared" si="630"/>
        <v>0</v>
      </c>
      <c r="AN886">
        <f t="shared" si="631"/>
        <v>0</v>
      </c>
      <c r="AO886">
        <f t="shared" si="632"/>
        <v>0</v>
      </c>
      <c r="AP886">
        <f t="shared" si="633"/>
        <v>0</v>
      </c>
      <c r="AQ886">
        <f t="shared" si="634"/>
        <v>0</v>
      </c>
      <c r="AR886">
        <f t="shared" si="635"/>
        <v>0</v>
      </c>
      <c r="AS886">
        <f t="shared" si="636"/>
        <v>0</v>
      </c>
      <c r="AT886">
        <f t="shared" si="637"/>
        <v>0</v>
      </c>
      <c r="AU886">
        <f t="shared" si="638"/>
        <v>0</v>
      </c>
      <c r="AV886">
        <f t="shared" si="639"/>
        <v>0</v>
      </c>
      <c r="AW886">
        <f t="shared" si="640"/>
        <v>0</v>
      </c>
      <c r="AX886">
        <f t="shared" si="641"/>
        <v>0</v>
      </c>
      <c r="AY886">
        <f t="shared" si="642"/>
        <v>0</v>
      </c>
      <c r="AZ886">
        <f t="shared" si="643"/>
        <v>0</v>
      </c>
      <c r="BA886">
        <f t="shared" si="644"/>
        <v>0</v>
      </c>
      <c r="BB886">
        <f t="shared" si="645"/>
        <v>0</v>
      </c>
      <c r="BC886" s="356" t="str">
        <f t="shared" si="646"/>
        <v/>
      </c>
      <c r="BD886" s="357">
        <f t="shared" si="647"/>
        <v>0</v>
      </c>
      <c r="BE886" s="358">
        <f t="shared" si="648"/>
        <v>0</v>
      </c>
      <c r="BF886" s="359">
        <f t="shared" si="619"/>
        <v>0</v>
      </c>
      <c r="BG886" s="356" t="str">
        <f t="shared" si="649"/>
        <v/>
      </c>
      <c r="BH886" s="357">
        <f t="shared" si="650"/>
        <v>0</v>
      </c>
      <c r="BI886" s="358">
        <f t="shared" si="651"/>
        <v>0</v>
      </c>
      <c r="BJ886" s="359">
        <f t="shared" si="620"/>
        <v>0</v>
      </c>
      <c r="BK886" s="356" t="str">
        <f t="shared" si="652"/>
        <v/>
      </c>
      <c r="BL886" s="357">
        <f t="shared" si="653"/>
        <v>0</v>
      </c>
      <c r="BM886" s="358">
        <f t="shared" si="654"/>
        <v>0</v>
      </c>
      <c r="BN886" s="359">
        <f t="shared" si="621"/>
        <v>0</v>
      </c>
      <c r="BO886" s="293">
        <f t="shared" si="655"/>
        <v>0</v>
      </c>
      <c r="BP886" s="352" t="str">
        <f>IF(BO886=0,"",
IF(SUM($BO$788:BO886)=1,BQ886,
IF($BO$908&gt;SUM($BO$788:BO886),_xlfn.CONCAT(", ",BQ886),
IF($BO$908=SUM($BO$788:BO886),_xlfn.CONCAT(" y ",BQ886)))))</f>
        <v/>
      </c>
      <c r="BQ886" s="120" t="s">
        <v>5317</v>
      </c>
      <c r="BR886" s="290">
        <f t="shared" si="656"/>
        <v>0</v>
      </c>
      <c r="BS886" s="293">
        <f t="shared" si="622"/>
        <v>0</v>
      </c>
      <c r="BT886" s="283" t="str">
        <f>IF(BS886=0,"",
IF(SUM($BS$788:BS886)=1,BU886,
IF($BS$908&gt;SUM($BS$788:BS886),_xlfn.CONCAT(", ",BU886),
IF($BS$908=SUM($BS$788:BS886),_xlfn.CONCAT(" y ",BU886)))))</f>
        <v/>
      </c>
      <c r="BU886" s="120" t="s">
        <v>5317</v>
      </c>
    </row>
    <row r="887" spans="1:73" ht="15" customHeight="1">
      <c r="A887" s="445"/>
      <c r="B887" s="446"/>
      <c r="C887" s="37" t="s">
        <v>5318</v>
      </c>
      <c r="D887" s="800" t="str">
        <f>IF(CNGE_2026_M1_Secc1_Sub1!$D140="","",CNGE_2026_M1_Secc1_Sub1!$D140)</f>
        <v/>
      </c>
      <c r="E887" s="723"/>
      <c r="F887" s="723"/>
      <c r="G887" s="723"/>
      <c r="H887" s="723"/>
      <c r="I887" s="723"/>
      <c r="J887" s="723"/>
      <c r="K887" s="723"/>
      <c r="L887" s="723"/>
      <c r="M887" s="723"/>
      <c r="N887" s="723"/>
      <c r="O887" s="724"/>
      <c r="P887" s="637" t="str">
        <f t="shared" si="623"/>
        <v/>
      </c>
      <c r="Q887" s="637" t="str">
        <f t="shared" si="624"/>
        <v/>
      </c>
      <c r="R887" s="637" t="str">
        <f t="shared" si="625"/>
        <v/>
      </c>
      <c r="S887" s="638"/>
      <c r="T887" s="638"/>
      <c r="U887" s="638"/>
      <c r="V887" s="638"/>
      <c r="W887" s="638"/>
      <c r="X887" s="638"/>
      <c r="Y887" s="638"/>
      <c r="Z887" s="638"/>
      <c r="AA887" s="638"/>
      <c r="AB887" s="638"/>
      <c r="AC887" s="638"/>
      <c r="AD887" s="638"/>
      <c r="AI887" t="str">
        <f t="shared" si="626"/>
        <v/>
      </c>
      <c r="AJ887">
        <f t="shared" si="627"/>
        <v>0</v>
      </c>
      <c r="AK887">
        <f t="shared" si="628"/>
        <v>0</v>
      </c>
      <c r="AL887">
        <f t="shared" si="629"/>
        <v>0</v>
      </c>
      <c r="AM887">
        <f t="shared" si="630"/>
        <v>0</v>
      </c>
      <c r="AN887">
        <f t="shared" si="631"/>
        <v>0</v>
      </c>
      <c r="AO887">
        <f t="shared" si="632"/>
        <v>0</v>
      </c>
      <c r="AP887">
        <f t="shared" si="633"/>
        <v>0</v>
      </c>
      <c r="AQ887">
        <f t="shared" si="634"/>
        <v>0</v>
      </c>
      <c r="AR887">
        <f t="shared" si="635"/>
        <v>0</v>
      </c>
      <c r="AS887">
        <f t="shared" si="636"/>
        <v>0</v>
      </c>
      <c r="AT887">
        <f t="shared" si="637"/>
        <v>0</v>
      </c>
      <c r="AU887">
        <f t="shared" si="638"/>
        <v>0</v>
      </c>
      <c r="AV887">
        <f t="shared" si="639"/>
        <v>0</v>
      </c>
      <c r="AW887">
        <f t="shared" si="640"/>
        <v>0</v>
      </c>
      <c r="AX887">
        <f t="shared" si="641"/>
        <v>0</v>
      </c>
      <c r="AY887">
        <f t="shared" si="642"/>
        <v>0</v>
      </c>
      <c r="AZ887">
        <f t="shared" si="643"/>
        <v>0</v>
      </c>
      <c r="BA887">
        <f t="shared" si="644"/>
        <v>0</v>
      </c>
      <c r="BB887">
        <f t="shared" si="645"/>
        <v>0</v>
      </c>
      <c r="BC887" s="356" t="str">
        <f t="shared" si="646"/>
        <v/>
      </c>
      <c r="BD887" s="357">
        <f t="shared" si="647"/>
        <v>0</v>
      </c>
      <c r="BE887" s="358">
        <f t="shared" si="648"/>
        <v>0</v>
      </c>
      <c r="BF887" s="359">
        <f t="shared" si="619"/>
        <v>0</v>
      </c>
      <c r="BG887" s="356" t="str">
        <f t="shared" si="649"/>
        <v/>
      </c>
      <c r="BH887" s="357">
        <f t="shared" si="650"/>
        <v>0</v>
      </c>
      <c r="BI887" s="358">
        <f t="shared" si="651"/>
        <v>0</v>
      </c>
      <c r="BJ887" s="359">
        <f t="shared" si="620"/>
        <v>0</v>
      </c>
      <c r="BK887" s="356" t="str">
        <f t="shared" si="652"/>
        <v/>
      </c>
      <c r="BL887" s="357">
        <f t="shared" si="653"/>
        <v>0</v>
      </c>
      <c r="BM887" s="358">
        <f t="shared" si="654"/>
        <v>0</v>
      </c>
      <c r="BN887" s="359">
        <f t="shared" si="621"/>
        <v>0</v>
      </c>
      <c r="BO887" s="293">
        <f t="shared" si="655"/>
        <v>0</v>
      </c>
      <c r="BP887" s="352" t="str">
        <f>IF(BO887=0,"",
IF(SUM($BO$788:BO887)=1,BQ887,
IF($BO$908&gt;SUM($BO$788:BO887),_xlfn.CONCAT(", ",BQ887),
IF($BO$908=SUM($BO$788:BO887),_xlfn.CONCAT(" y ",BQ887)))))</f>
        <v/>
      </c>
      <c r="BQ887" s="120" t="s">
        <v>5319</v>
      </c>
      <c r="BR887" s="290">
        <f t="shared" si="656"/>
        <v>0</v>
      </c>
      <c r="BS887" s="293">
        <f t="shared" si="622"/>
        <v>0</v>
      </c>
      <c r="BT887" s="283" t="str">
        <f>IF(BS887=0,"",
IF(SUM($BS$788:BS887)=1,BU887,
IF($BS$908&gt;SUM($BS$788:BS887),_xlfn.CONCAT(", ",BU887),
IF($BS$908=SUM($BS$788:BS887),_xlfn.CONCAT(" y ",BU887)))))</f>
        <v/>
      </c>
      <c r="BU887" s="120" t="s">
        <v>5319</v>
      </c>
    </row>
    <row r="888" spans="1:73" ht="15" customHeight="1">
      <c r="A888" s="445"/>
      <c r="B888" s="446"/>
      <c r="C888" s="37" t="s">
        <v>5320</v>
      </c>
      <c r="D888" s="800" t="str">
        <f>IF(CNGE_2026_M1_Secc1_Sub1!$D141="","",CNGE_2026_M1_Secc1_Sub1!$D141)</f>
        <v/>
      </c>
      <c r="E888" s="723"/>
      <c r="F888" s="723"/>
      <c r="G888" s="723"/>
      <c r="H888" s="723"/>
      <c r="I888" s="723"/>
      <c r="J888" s="723"/>
      <c r="K888" s="723"/>
      <c r="L888" s="723"/>
      <c r="M888" s="723"/>
      <c r="N888" s="723"/>
      <c r="O888" s="724"/>
      <c r="P888" s="637" t="str">
        <f t="shared" si="623"/>
        <v/>
      </c>
      <c r="Q888" s="637" t="str">
        <f t="shared" si="624"/>
        <v/>
      </c>
      <c r="R888" s="637" t="str">
        <f t="shared" si="625"/>
        <v/>
      </c>
      <c r="S888" s="638"/>
      <c r="T888" s="638"/>
      <c r="U888" s="638"/>
      <c r="V888" s="638"/>
      <c r="W888" s="638"/>
      <c r="X888" s="638"/>
      <c r="Y888" s="638"/>
      <c r="Z888" s="638"/>
      <c r="AA888" s="638"/>
      <c r="AB888" s="638"/>
      <c r="AC888" s="638"/>
      <c r="AD888" s="638"/>
      <c r="AI888" t="str">
        <f t="shared" si="626"/>
        <v/>
      </c>
      <c r="AJ888">
        <f t="shared" si="627"/>
        <v>0</v>
      </c>
      <c r="AK888">
        <f t="shared" si="628"/>
        <v>0</v>
      </c>
      <c r="AL888">
        <f t="shared" si="629"/>
        <v>0</v>
      </c>
      <c r="AM888">
        <f t="shared" si="630"/>
        <v>0</v>
      </c>
      <c r="AN888">
        <f t="shared" si="631"/>
        <v>0</v>
      </c>
      <c r="AO888">
        <f t="shared" si="632"/>
        <v>0</v>
      </c>
      <c r="AP888">
        <f t="shared" si="633"/>
        <v>0</v>
      </c>
      <c r="AQ888">
        <f t="shared" si="634"/>
        <v>0</v>
      </c>
      <c r="AR888">
        <f t="shared" si="635"/>
        <v>0</v>
      </c>
      <c r="AS888">
        <f t="shared" si="636"/>
        <v>0</v>
      </c>
      <c r="AT888">
        <f t="shared" si="637"/>
        <v>0</v>
      </c>
      <c r="AU888">
        <f t="shared" si="638"/>
        <v>0</v>
      </c>
      <c r="AV888">
        <f t="shared" si="639"/>
        <v>0</v>
      </c>
      <c r="AW888">
        <f t="shared" si="640"/>
        <v>0</v>
      </c>
      <c r="AX888">
        <f t="shared" si="641"/>
        <v>0</v>
      </c>
      <c r="AY888">
        <f t="shared" si="642"/>
        <v>0</v>
      </c>
      <c r="AZ888">
        <f t="shared" si="643"/>
        <v>0</v>
      </c>
      <c r="BA888">
        <f t="shared" si="644"/>
        <v>0</v>
      </c>
      <c r="BB888">
        <f t="shared" si="645"/>
        <v>0</v>
      </c>
      <c r="BC888" s="356" t="str">
        <f t="shared" si="646"/>
        <v/>
      </c>
      <c r="BD888" s="357">
        <f t="shared" si="647"/>
        <v>0</v>
      </c>
      <c r="BE888" s="358">
        <f t="shared" si="648"/>
        <v>0</v>
      </c>
      <c r="BF888" s="359">
        <f t="shared" si="619"/>
        <v>0</v>
      </c>
      <c r="BG888" s="356" t="str">
        <f t="shared" si="649"/>
        <v/>
      </c>
      <c r="BH888" s="357">
        <f t="shared" si="650"/>
        <v>0</v>
      </c>
      <c r="BI888" s="358">
        <f t="shared" si="651"/>
        <v>0</v>
      </c>
      <c r="BJ888" s="359">
        <f t="shared" si="620"/>
        <v>0</v>
      </c>
      <c r="BK888" s="356" t="str">
        <f t="shared" si="652"/>
        <v/>
      </c>
      <c r="BL888" s="357">
        <f t="shared" si="653"/>
        <v>0</v>
      </c>
      <c r="BM888" s="358">
        <f t="shared" si="654"/>
        <v>0</v>
      </c>
      <c r="BN888" s="359">
        <f t="shared" si="621"/>
        <v>0</v>
      </c>
      <c r="BO888" s="293">
        <f t="shared" si="655"/>
        <v>0</v>
      </c>
      <c r="BP888" s="352" t="str">
        <f>IF(BO888=0,"",
IF(SUM($BO$788:BO888)=1,BQ888,
IF($BO$908&gt;SUM($BO$788:BO888),_xlfn.CONCAT(", ",BQ888),
IF($BO$908=SUM($BO$788:BO888),_xlfn.CONCAT(" y ",BQ888)))))</f>
        <v/>
      </c>
      <c r="BQ888" s="120" t="s">
        <v>5321</v>
      </c>
      <c r="BR888" s="290">
        <f t="shared" si="656"/>
        <v>0</v>
      </c>
      <c r="BS888" s="293">
        <f t="shared" si="622"/>
        <v>0</v>
      </c>
      <c r="BT888" s="283" t="str">
        <f>IF(BS888=0,"",
IF(SUM($BS$788:BS888)=1,BU888,
IF($BS$908&gt;SUM($BS$788:BS888),_xlfn.CONCAT(", ",BU888),
IF($BS$908=SUM($BS$788:BS888),_xlfn.CONCAT(" y ",BU888)))))</f>
        <v/>
      </c>
      <c r="BU888" s="120" t="s">
        <v>5321</v>
      </c>
    </row>
    <row r="889" spans="1:73" ht="15" customHeight="1">
      <c r="A889" s="445"/>
      <c r="B889" s="446"/>
      <c r="C889" s="37" t="s">
        <v>5322</v>
      </c>
      <c r="D889" s="800" t="str">
        <f>IF(CNGE_2026_M1_Secc1_Sub1!$D142="","",CNGE_2026_M1_Secc1_Sub1!$D142)</f>
        <v/>
      </c>
      <c r="E889" s="723"/>
      <c r="F889" s="723"/>
      <c r="G889" s="723"/>
      <c r="H889" s="723"/>
      <c r="I889" s="723"/>
      <c r="J889" s="723"/>
      <c r="K889" s="723"/>
      <c r="L889" s="723"/>
      <c r="M889" s="723"/>
      <c r="N889" s="723"/>
      <c r="O889" s="724"/>
      <c r="P889" s="637" t="str">
        <f t="shared" si="623"/>
        <v/>
      </c>
      <c r="Q889" s="637" t="str">
        <f t="shared" si="624"/>
        <v/>
      </c>
      <c r="R889" s="637" t="str">
        <f t="shared" si="625"/>
        <v/>
      </c>
      <c r="S889" s="638"/>
      <c r="T889" s="638"/>
      <c r="U889" s="638"/>
      <c r="V889" s="638"/>
      <c r="W889" s="638"/>
      <c r="X889" s="638"/>
      <c r="Y889" s="638"/>
      <c r="Z889" s="638"/>
      <c r="AA889" s="638"/>
      <c r="AB889" s="638"/>
      <c r="AC889" s="638"/>
      <c r="AD889" s="638"/>
      <c r="AI889" t="str">
        <f t="shared" si="626"/>
        <v/>
      </c>
      <c r="AJ889">
        <f t="shared" si="627"/>
        <v>0</v>
      </c>
      <c r="AK889">
        <f t="shared" si="628"/>
        <v>0</v>
      </c>
      <c r="AL889">
        <f t="shared" si="629"/>
        <v>0</v>
      </c>
      <c r="AM889">
        <f t="shared" si="630"/>
        <v>0</v>
      </c>
      <c r="AN889">
        <f t="shared" si="631"/>
        <v>0</v>
      </c>
      <c r="AO889">
        <f t="shared" si="632"/>
        <v>0</v>
      </c>
      <c r="AP889">
        <f t="shared" si="633"/>
        <v>0</v>
      </c>
      <c r="AQ889">
        <f t="shared" si="634"/>
        <v>0</v>
      </c>
      <c r="AR889">
        <f t="shared" si="635"/>
        <v>0</v>
      </c>
      <c r="AS889">
        <f t="shared" si="636"/>
        <v>0</v>
      </c>
      <c r="AT889">
        <f t="shared" si="637"/>
        <v>0</v>
      </c>
      <c r="AU889">
        <f t="shared" si="638"/>
        <v>0</v>
      </c>
      <c r="AV889">
        <f t="shared" si="639"/>
        <v>0</v>
      </c>
      <c r="AW889">
        <f t="shared" si="640"/>
        <v>0</v>
      </c>
      <c r="AX889">
        <f t="shared" si="641"/>
        <v>0</v>
      </c>
      <c r="AY889">
        <f t="shared" si="642"/>
        <v>0</v>
      </c>
      <c r="AZ889">
        <f t="shared" si="643"/>
        <v>0</v>
      </c>
      <c r="BA889">
        <f t="shared" si="644"/>
        <v>0</v>
      </c>
      <c r="BB889">
        <f t="shared" si="645"/>
        <v>0</v>
      </c>
      <c r="BC889" s="356" t="str">
        <f t="shared" si="646"/>
        <v/>
      </c>
      <c r="BD889" s="357">
        <f t="shared" si="647"/>
        <v>0</v>
      </c>
      <c r="BE889" s="358">
        <f t="shared" si="648"/>
        <v>0</v>
      </c>
      <c r="BF889" s="359">
        <f t="shared" si="619"/>
        <v>0</v>
      </c>
      <c r="BG889" s="356" t="str">
        <f t="shared" si="649"/>
        <v/>
      </c>
      <c r="BH889" s="357">
        <f t="shared" si="650"/>
        <v>0</v>
      </c>
      <c r="BI889" s="358">
        <f t="shared" si="651"/>
        <v>0</v>
      </c>
      <c r="BJ889" s="359">
        <f t="shared" si="620"/>
        <v>0</v>
      </c>
      <c r="BK889" s="356" t="str">
        <f t="shared" si="652"/>
        <v/>
      </c>
      <c r="BL889" s="357">
        <f t="shared" si="653"/>
        <v>0</v>
      </c>
      <c r="BM889" s="358">
        <f t="shared" si="654"/>
        <v>0</v>
      </c>
      <c r="BN889" s="359">
        <f t="shared" si="621"/>
        <v>0</v>
      </c>
      <c r="BO889" s="293">
        <f t="shared" si="655"/>
        <v>0</v>
      </c>
      <c r="BP889" s="352" t="str">
        <f>IF(BO889=0,"",
IF(SUM($BO$788:BO889)=1,BQ889,
IF($BO$908&gt;SUM($BO$788:BO889),_xlfn.CONCAT(", ",BQ889),
IF($BO$908=SUM($BO$788:BO889),_xlfn.CONCAT(" y ",BQ889)))))</f>
        <v/>
      </c>
      <c r="BQ889" s="120" t="s">
        <v>5323</v>
      </c>
      <c r="BR889" s="290">
        <f t="shared" si="656"/>
        <v>0</v>
      </c>
      <c r="BS889" s="293">
        <f t="shared" si="622"/>
        <v>0</v>
      </c>
      <c r="BT889" s="283" t="str">
        <f>IF(BS889=0,"",
IF(SUM($BS$788:BS889)=1,BU889,
IF($BS$908&gt;SUM($BS$788:BS889),_xlfn.CONCAT(", ",BU889),
IF($BS$908=SUM($BS$788:BS889),_xlfn.CONCAT(" y ",BU889)))))</f>
        <v/>
      </c>
      <c r="BU889" s="120" t="s">
        <v>5323</v>
      </c>
    </row>
    <row r="890" spans="1:73" ht="15" customHeight="1">
      <c r="A890" s="445"/>
      <c r="B890" s="446"/>
      <c r="C890" s="37" t="s">
        <v>5324</v>
      </c>
      <c r="D890" s="800" t="str">
        <f>IF(CNGE_2026_M1_Secc1_Sub1!$D143="","",CNGE_2026_M1_Secc1_Sub1!$D143)</f>
        <v/>
      </c>
      <c r="E890" s="723"/>
      <c r="F890" s="723"/>
      <c r="G890" s="723"/>
      <c r="H890" s="723"/>
      <c r="I890" s="723"/>
      <c r="J890" s="723"/>
      <c r="K890" s="723"/>
      <c r="L890" s="723"/>
      <c r="M890" s="723"/>
      <c r="N890" s="723"/>
      <c r="O890" s="724"/>
      <c r="P890" s="637" t="str">
        <f t="shared" si="623"/>
        <v/>
      </c>
      <c r="Q890" s="637" t="str">
        <f t="shared" si="624"/>
        <v/>
      </c>
      <c r="R890" s="637" t="str">
        <f t="shared" si="625"/>
        <v/>
      </c>
      <c r="S890" s="638"/>
      <c r="T890" s="638"/>
      <c r="U890" s="638"/>
      <c r="V890" s="638"/>
      <c r="W890" s="638"/>
      <c r="X890" s="638"/>
      <c r="Y890" s="638"/>
      <c r="Z890" s="638"/>
      <c r="AA890" s="638"/>
      <c r="AB890" s="638"/>
      <c r="AC890" s="638"/>
      <c r="AD890" s="638"/>
      <c r="AI890" t="str">
        <f t="shared" si="626"/>
        <v/>
      </c>
      <c r="AJ890">
        <f t="shared" si="627"/>
        <v>0</v>
      </c>
      <c r="AK890">
        <f t="shared" si="628"/>
        <v>0</v>
      </c>
      <c r="AL890">
        <f t="shared" si="629"/>
        <v>0</v>
      </c>
      <c r="AM890">
        <f t="shared" si="630"/>
        <v>0</v>
      </c>
      <c r="AN890">
        <f t="shared" si="631"/>
        <v>0</v>
      </c>
      <c r="AO890">
        <f t="shared" si="632"/>
        <v>0</v>
      </c>
      <c r="AP890">
        <f t="shared" si="633"/>
        <v>0</v>
      </c>
      <c r="AQ890">
        <f t="shared" si="634"/>
        <v>0</v>
      </c>
      <c r="AR890">
        <f t="shared" si="635"/>
        <v>0</v>
      </c>
      <c r="AS890">
        <f t="shared" si="636"/>
        <v>0</v>
      </c>
      <c r="AT890">
        <f t="shared" si="637"/>
        <v>0</v>
      </c>
      <c r="AU890">
        <f t="shared" si="638"/>
        <v>0</v>
      </c>
      <c r="AV890">
        <f t="shared" si="639"/>
        <v>0</v>
      </c>
      <c r="AW890">
        <f t="shared" si="640"/>
        <v>0</v>
      </c>
      <c r="AX890">
        <f t="shared" si="641"/>
        <v>0</v>
      </c>
      <c r="AY890">
        <f t="shared" si="642"/>
        <v>0</v>
      </c>
      <c r="AZ890">
        <f t="shared" si="643"/>
        <v>0</v>
      </c>
      <c r="BA890">
        <f t="shared" si="644"/>
        <v>0</v>
      </c>
      <c r="BB890">
        <f t="shared" si="645"/>
        <v>0</v>
      </c>
      <c r="BC890" s="356" t="str">
        <f t="shared" si="646"/>
        <v/>
      </c>
      <c r="BD890" s="357">
        <f t="shared" si="647"/>
        <v>0</v>
      </c>
      <c r="BE890" s="358">
        <f t="shared" si="648"/>
        <v>0</v>
      </c>
      <c r="BF890" s="359">
        <f t="shared" si="619"/>
        <v>0</v>
      </c>
      <c r="BG890" s="356" t="str">
        <f t="shared" si="649"/>
        <v/>
      </c>
      <c r="BH890" s="357">
        <f t="shared" si="650"/>
        <v>0</v>
      </c>
      <c r="BI890" s="358">
        <f t="shared" si="651"/>
        <v>0</v>
      </c>
      <c r="BJ890" s="359">
        <f t="shared" si="620"/>
        <v>0</v>
      </c>
      <c r="BK890" s="356" t="str">
        <f t="shared" si="652"/>
        <v/>
      </c>
      <c r="BL890" s="357">
        <f t="shared" si="653"/>
        <v>0</v>
      </c>
      <c r="BM890" s="358">
        <f t="shared" si="654"/>
        <v>0</v>
      </c>
      <c r="BN890" s="359">
        <f t="shared" si="621"/>
        <v>0</v>
      </c>
      <c r="BO890" s="293">
        <f t="shared" si="655"/>
        <v>0</v>
      </c>
      <c r="BP890" s="352" t="str">
        <f>IF(BO890=0,"",
IF(SUM($BO$788:BO890)=1,BQ890,
IF($BO$908&gt;SUM($BO$788:BO890),_xlfn.CONCAT(", ",BQ890),
IF($BO$908=SUM($BO$788:BO890),_xlfn.CONCAT(" y ",BQ890)))))</f>
        <v/>
      </c>
      <c r="BQ890" s="120" t="s">
        <v>5325</v>
      </c>
      <c r="BR890" s="290">
        <f t="shared" si="656"/>
        <v>0</v>
      </c>
      <c r="BS890" s="293">
        <f t="shared" si="622"/>
        <v>0</v>
      </c>
      <c r="BT890" s="283" t="str">
        <f>IF(BS890=0,"",
IF(SUM($BS$788:BS890)=1,BU890,
IF($BS$908&gt;SUM($BS$788:BS890),_xlfn.CONCAT(", ",BU890),
IF($BS$908=SUM($BS$788:BS890),_xlfn.CONCAT(" y ",BU890)))))</f>
        <v/>
      </c>
      <c r="BU890" s="120" t="s">
        <v>5325</v>
      </c>
    </row>
    <row r="891" spans="1:73" ht="15" customHeight="1">
      <c r="A891" s="445"/>
      <c r="B891" s="446"/>
      <c r="C891" s="37" t="s">
        <v>5326</v>
      </c>
      <c r="D891" s="800" t="str">
        <f>IF(CNGE_2026_M1_Secc1_Sub1!$D144="","",CNGE_2026_M1_Secc1_Sub1!$D144)</f>
        <v/>
      </c>
      <c r="E891" s="723"/>
      <c r="F891" s="723"/>
      <c r="G891" s="723"/>
      <c r="H891" s="723"/>
      <c r="I891" s="723"/>
      <c r="J891" s="723"/>
      <c r="K891" s="723"/>
      <c r="L891" s="723"/>
      <c r="M891" s="723"/>
      <c r="N891" s="723"/>
      <c r="O891" s="724"/>
      <c r="P891" s="637" t="str">
        <f t="shared" si="623"/>
        <v/>
      </c>
      <c r="Q891" s="637" t="str">
        <f t="shared" si="624"/>
        <v/>
      </c>
      <c r="R891" s="637" t="str">
        <f t="shared" si="625"/>
        <v/>
      </c>
      <c r="S891" s="638"/>
      <c r="T891" s="638"/>
      <c r="U891" s="638"/>
      <c r="V891" s="638"/>
      <c r="W891" s="638"/>
      <c r="X891" s="638"/>
      <c r="Y891" s="638"/>
      <c r="Z891" s="638"/>
      <c r="AA891" s="638"/>
      <c r="AB891" s="638"/>
      <c r="AC891" s="638"/>
      <c r="AD891" s="638"/>
      <c r="AI891" t="str">
        <f t="shared" si="626"/>
        <v/>
      </c>
      <c r="AJ891">
        <f t="shared" si="627"/>
        <v>0</v>
      </c>
      <c r="AK891">
        <f t="shared" si="628"/>
        <v>0</v>
      </c>
      <c r="AL891">
        <f t="shared" si="629"/>
        <v>0</v>
      </c>
      <c r="AM891">
        <f t="shared" si="630"/>
        <v>0</v>
      </c>
      <c r="AN891">
        <f t="shared" si="631"/>
        <v>0</v>
      </c>
      <c r="AO891">
        <f t="shared" si="632"/>
        <v>0</v>
      </c>
      <c r="AP891">
        <f t="shared" si="633"/>
        <v>0</v>
      </c>
      <c r="AQ891">
        <f t="shared" si="634"/>
        <v>0</v>
      </c>
      <c r="AR891">
        <f t="shared" si="635"/>
        <v>0</v>
      </c>
      <c r="AS891">
        <f t="shared" si="636"/>
        <v>0</v>
      </c>
      <c r="AT891">
        <f t="shared" si="637"/>
        <v>0</v>
      </c>
      <c r="AU891">
        <f t="shared" si="638"/>
        <v>0</v>
      </c>
      <c r="AV891">
        <f t="shared" si="639"/>
        <v>0</v>
      </c>
      <c r="AW891">
        <f t="shared" si="640"/>
        <v>0</v>
      </c>
      <c r="AX891">
        <f t="shared" si="641"/>
        <v>0</v>
      </c>
      <c r="AY891">
        <f t="shared" si="642"/>
        <v>0</v>
      </c>
      <c r="AZ891">
        <f t="shared" si="643"/>
        <v>0</v>
      </c>
      <c r="BA891">
        <f t="shared" si="644"/>
        <v>0</v>
      </c>
      <c r="BB891">
        <f t="shared" si="645"/>
        <v>0</v>
      </c>
      <c r="BC891" s="356" t="str">
        <f t="shared" si="646"/>
        <v/>
      </c>
      <c r="BD891" s="357">
        <f t="shared" si="647"/>
        <v>0</v>
      </c>
      <c r="BE891" s="358">
        <f t="shared" si="648"/>
        <v>0</v>
      </c>
      <c r="BF891" s="359">
        <f t="shared" si="619"/>
        <v>0</v>
      </c>
      <c r="BG891" s="356" t="str">
        <f t="shared" si="649"/>
        <v/>
      </c>
      <c r="BH891" s="357">
        <f t="shared" si="650"/>
        <v>0</v>
      </c>
      <c r="BI891" s="358">
        <f t="shared" si="651"/>
        <v>0</v>
      </c>
      <c r="BJ891" s="359">
        <f t="shared" si="620"/>
        <v>0</v>
      </c>
      <c r="BK891" s="356" t="str">
        <f t="shared" si="652"/>
        <v/>
      </c>
      <c r="BL891" s="357">
        <f t="shared" si="653"/>
        <v>0</v>
      </c>
      <c r="BM891" s="358">
        <f t="shared" si="654"/>
        <v>0</v>
      </c>
      <c r="BN891" s="359">
        <f t="shared" si="621"/>
        <v>0</v>
      </c>
      <c r="BO891" s="293">
        <f t="shared" si="655"/>
        <v>0</v>
      </c>
      <c r="BP891" s="352" t="str">
        <f>IF(BO891=0,"",
IF(SUM($BO$788:BO891)=1,BQ891,
IF($BO$908&gt;SUM($BO$788:BO891),_xlfn.CONCAT(", ",BQ891),
IF($BO$908=SUM($BO$788:BO891),_xlfn.CONCAT(" y ",BQ891)))))</f>
        <v/>
      </c>
      <c r="BQ891" s="120" t="s">
        <v>5327</v>
      </c>
      <c r="BR891" s="290">
        <f t="shared" si="656"/>
        <v>0</v>
      </c>
      <c r="BS891" s="293">
        <f t="shared" si="622"/>
        <v>0</v>
      </c>
      <c r="BT891" s="283" t="str">
        <f>IF(BS891=0,"",
IF(SUM($BS$788:BS891)=1,BU891,
IF($BS$908&gt;SUM($BS$788:BS891),_xlfn.CONCAT(", ",BU891),
IF($BS$908=SUM($BS$788:BS891),_xlfn.CONCAT(" y ",BU891)))))</f>
        <v/>
      </c>
      <c r="BU891" s="120" t="s">
        <v>5327</v>
      </c>
    </row>
    <row r="892" spans="1:73" ht="15" customHeight="1">
      <c r="A892" s="445"/>
      <c r="B892" s="446"/>
      <c r="C892" s="37" t="s">
        <v>5328</v>
      </c>
      <c r="D892" s="800" t="str">
        <f>IF(CNGE_2026_M1_Secc1_Sub1!$D145="","",CNGE_2026_M1_Secc1_Sub1!$D145)</f>
        <v/>
      </c>
      <c r="E892" s="723"/>
      <c r="F892" s="723"/>
      <c r="G892" s="723"/>
      <c r="H892" s="723"/>
      <c r="I892" s="723"/>
      <c r="J892" s="723"/>
      <c r="K892" s="723"/>
      <c r="L892" s="723"/>
      <c r="M892" s="723"/>
      <c r="N892" s="723"/>
      <c r="O892" s="724"/>
      <c r="P892" s="637" t="str">
        <f t="shared" si="623"/>
        <v/>
      </c>
      <c r="Q892" s="637" t="str">
        <f t="shared" si="624"/>
        <v/>
      </c>
      <c r="R892" s="637" t="str">
        <f t="shared" si="625"/>
        <v/>
      </c>
      <c r="S892" s="638"/>
      <c r="T892" s="638"/>
      <c r="U892" s="638"/>
      <c r="V892" s="638"/>
      <c r="W892" s="638"/>
      <c r="X892" s="638"/>
      <c r="Y892" s="638"/>
      <c r="Z892" s="638"/>
      <c r="AA892" s="638"/>
      <c r="AB892" s="638"/>
      <c r="AC892" s="638"/>
      <c r="AD892" s="638"/>
      <c r="AI892" t="str">
        <f t="shared" si="626"/>
        <v/>
      </c>
      <c r="AJ892">
        <f t="shared" si="627"/>
        <v>0</v>
      </c>
      <c r="AK892">
        <f t="shared" si="628"/>
        <v>0</v>
      </c>
      <c r="AL892">
        <f t="shared" si="629"/>
        <v>0</v>
      </c>
      <c r="AM892">
        <f t="shared" si="630"/>
        <v>0</v>
      </c>
      <c r="AN892">
        <f t="shared" si="631"/>
        <v>0</v>
      </c>
      <c r="AO892">
        <f t="shared" si="632"/>
        <v>0</v>
      </c>
      <c r="AP892">
        <f t="shared" si="633"/>
        <v>0</v>
      </c>
      <c r="AQ892">
        <f t="shared" si="634"/>
        <v>0</v>
      </c>
      <c r="AR892">
        <f t="shared" si="635"/>
        <v>0</v>
      </c>
      <c r="AS892">
        <f t="shared" si="636"/>
        <v>0</v>
      </c>
      <c r="AT892">
        <f t="shared" si="637"/>
        <v>0</v>
      </c>
      <c r="AU892">
        <f t="shared" si="638"/>
        <v>0</v>
      </c>
      <c r="AV892">
        <f t="shared" si="639"/>
        <v>0</v>
      </c>
      <c r="AW892">
        <f t="shared" si="640"/>
        <v>0</v>
      </c>
      <c r="AX892">
        <f t="shared" si="641"/>
        <v>0</v>
      </c>
      <c r="AY892">
        <f t="shared" si="642"/>
        <v>0</v>
      </c>
      <c r="AZ892">
        <f t="shared" si="643"/>
        <v>0</v>
      </c>
      <c r="BA892">
        <f t="shared" si="644"/>
        <v>0</v>
      </c>
      <c r="BB892">
        <f t="shared" si="645"/>
        <v>0</v>
      </c>
      <c r="BC892" s="356" t="str">
        <f t="shared" si="646"/>
        <v/>
      </c>
      <c r="BD892" s="357">
        <f t="shared" si="647"/>
        <v>0</v>
      </c>
      <c r="BE892" s="358">
        <f t="shared" si="648"/>
        <v>0</v>
      </c>
      <c r="BF892" s="359">
        <f t="shared" si="619"/>
        <v>0</v>
      </c>
      <c r="BG892" s="356" t="str">
        <f t="shared" si="649"/>
        <v/>
      </c>
      <c r="BH892" s="357">
        <f t="shared" si="650"/>
        <v>0</v>
      </c>
      <c r="BI892" s="358">
        <f t="shared" si="651"/>
        <v>0</v>
      </c>
      <c r="BJ892" s="359">
        <f t="shared" si="620"/>
        <v>0</v>
      </c>
      <c r="BK892" s="356" t="str">
        <f t="shared" si="652"/>
        <v/>
      </c>
      <c r="BL892" s="357">
        <f t="shared" si="653"/>
        <v>0</v>
      </c>
      <c r="BM892" s="358">
        <f t="shared" si="654"/>
        <v>0</v>
      </c>
      <c r="BN892" s="359">
        <f t="shared" si="621"/>
        <v>0</v>
      </c>
      <c r="BO892" s="293">
        <f t="shared" si="655"/>
        <v>0</v>
      </c>
      <c r="BP892" s="352" t="str">
        <f>IF(BO892=0,"",
IF(SUM($BO$788:BO892)=1,BQ892,
IF($BO$908&gt;SUM($BO$788:BO892),_xlfn.CONCAT(", ",BQ892),
IF($BO$908=SUM($BO$788:BO892),_xlfn.CONCAT(" y ",BQ892)))))</f>
        <v/>
      </c>
      <c r="BQ892" s="120" t="s">
        <v>5329</v>
      </c>
      <c r="BR892" s="290">
        <f t="shared" si="656"/>
        <v>0</v>
      </c>
      <c r="BS892" s="293">
        <f t="shared" si="622"/>
        <v>0</v>
      </c>
      <c r="BT892" s="283" t="str">
        <f>IF(BS892=0,"",
IF(SUM($BS$788:BS892)=1,BU892,
IF($BS$908&gt;SUM($BS$788:BS892),_xlfn.CONCAT(", ",BU892),
IF($BS$908=SUM($BS$788:BS892),_xlfn.CONCAT(" y ",BU892)))))</f>
        <v/>
      </c>
      <c r="BU892" s="120" t="s">
        <v>5329</v>
      </c>
    </row>
    <row r="893" spans="1:73" ht="15" customHeight="1">
      <c r="A893" s="445"/>
      <c r="B893" s="446"/>
      <c r="C893" s="37" t="s">
        <v>5330</v>
      </c>
      <c r="D893" s="800" t="str">
        <f>IF(CNGE_2026_M1_Secc1_Sub1!$D146="","",CNGE_2026_M1_Secc1_Sub1!$D146)</f>
        <v/>
      </c>
      <c r="E893" s="723"/>
      <c r="F893" s="723"/>
      <c r="G893" s="723"/>
      <c r="H893" s="723"/>
      <c r="I893" s="723"/>
      <c r="J893" s="723"/>
      <c r="K893" s="723"/>
      <c r="L893" s="723"/>
      <c r="M893" s="723"/>
      <c r="N893" s="723"/>
      <c r="O893" s="724"/>
      <c r="P893" s="637" t="str">
        <f t="shared" si="623"/>
        <v/>
      </c>
      <c r="Q893" s="637" t="str">
        <f t="shared" si="624"/>
        <v/>
      </c>
      <c r="R893" s="637" t="str">
        <f t="shared" si="625"/>
        <v/>
      </c>
      <c r="S893" s="638"/>
      <c r="T893" s="638"/>
      <c r="U893" s="638"/>
      <c r="V893" s="638"/>
      <c r="W893" s="638"/>
      <c r="X893" s="638"/>
      <c r="Y893" s="638"/>
      <c r="Z893" s="638"/>
      <c r="AA893" s="638"/>
      <c r="AB893" s="638"/>
      <c r="AC893" s="638"/>
      <c r="AD893" s="638"/>
      <c r="AI893" t="str">
        <f t="shared" si="626"/>
        <v/>
      </c>
      <c r="AJ893">
        <f t="shared" si="627"/>
        <v>0</v>
      </c>
      <c r="AK893">
        <f t="shared" si="628"/>
        <v>0</v>
      </c>
      <c r="AL893">
        <f t="shared" si="629"/>
        <v>0</v>
      </c>
      <c r="AM893">
        <f t="shared" si="630"/>
        <v>0</v>
      </c>
      <c r="AN893">
        <f t="shared" si="631"/>
        <v>0</v>
      </c>
      <c r="AO893">
        <f t="shared" si="632"/>
        <v>0</v>
      </c>
      <c r="AP893">
        <f t="shared" si="633"/>
        <v>0</v>
      </c>
      <c r="AQ893">
        <f t="shared" si="634"/>
        <v>0</v>
      </c>
      <c r="AR893">
        <f t="shared" si="635"/>
        <v>0</v>
      </c>
      <c r="AS893">
        <f t="shared" si="636"/>
        <v>0</v>
      </c>
      <c r="AT893">
        <f t="shared" si="637"/>
        <v>0</v>
      </c>
      <c r="AU893">
        <f t="shared" si="638"/>
        <v>0</v>
      </c>
      <c r="AV893">
        <f t="shared" si="639"/>
        <v>0</v>
      </c>
      <c r="AW893">
        <f t="shared" si="640"/>
        <v>0</v>
      </c>
      <c r="AX893">
        <f t="shared" si="641"/>
        <v>0</v>
      </c>
      <c r="AY893">
        <f t="shared" si="642"/>
        <v>0</v>
      </c>
      <c r="AZ893">
        <f t="shared" si="643"/>
        <v>0</v>
      </c>
      <c r="BA893">
        <f t="shared" si="644"/>
        <v>0</v>
      </c>
      <c r="BB893">
        <f t="shared" si="645"/>
        <v>0</v>
      </c>
      <c r="BC893" s="356" t="str">
        <f t="shared" si="646"/>
        <v/>
      </c>
      <c r="BD893" s="357">
        <f t="shared" si="647"/>
        <v>0</v>
      </c>
      <c r="BE893" s="358">
        <f t="shared" si="648"/>
        <v>0</v>
      </c>
      <c r="BF893" s="359">
        <f t="shared" si="619"/>
        <v>0</v>
      </c>
      <c r="BG893" s="356" t="str">
        <f t="shared" si="649"/>
        <v/>
      </c>
      <c r="BH893" s="357">
        <f t="shared" si="650"/>
        <v>0</v>
      </c>
      <c r="BI893" s="358">
        <f t="shared" si="651"/>
        <v>0</v>
      </c>
      <c r="BJ893" s="359">
        <f t="shared" si="620"/>
        <v>0</v>
      </c>
      <c r="BK893" s="356" t="str">
        <f t="shared" si="652"/>
        <v/>
      </c>
      <c r="BL893" s="357">
        <f t="shared" si="653"/>
        <v>0</v>
      </c>
      <c r="BM893" s="358">
        <f t="shared" si="654"/>
        <v>0</v>
      </c>
      <c r="BN893" s="359">
        <f t="shared" si="621"/>
        <v>0</v>
      </c>
      <c r="BO893" s="293">
        <f t="shared" si="655"/>
        <v>0</v>
      </c>
      <c r="BP893" s="352" t="str">
        <f>IF(BO893=0,"",
IF(SUM($BO$788:BO893)=1,BQ893,
IF($BO$908&gt;SUM($BO$788:BO893),_xlfn.CONCAT(", ",BQ893),
IF($BO$908=SUM($BO$788:BO893),_xlfn.CONCAT(" y ",BQ893)))))</f>
        <v/>
      </c>
      <c r="BQ893" s="120" t="s">
        <v>5331</v>
      </c>
      <c r="BR893" s="290">
        <f t="shared" si="656"/>
        <v>0</v>
      </c>
      <c r="BS893" s="293">
        <f t="shared" si="622"/>
        <v>0</v>
      </c>
      <c r="BT893" s="283" t="str">
        <f>IF(BS893=0,"",
IF(SUM($BS$788:BS893)=1,BU893,
IF($BS$908&gt;SUM($BS$788:BS893),_xlfn.CONCAT(", ",BU893),
IF($BS$908=SUM($BS$788:BS893),_xlfn.CONCAT(" y ",BU893)))))</f>
        <v/>
      </c>
      <c r="BU893" s="120" t="s">
        <v>5331</v>
      </c>
    </row>
    <row r="894" spans="1:73" ht="15" customHeight="1">
      <c r="A894" s="445"/>
      <c r="B894" s="446"/>
      <c r="C894" s="37" t="s">
        <v>5332</v>
      </c>
      <c r="D894" s="800" t="str">
        <f>IF(CNGE_2026_M1_Secc1_Sub1!$D147="","",CNGE_2026_M1_Secc1_Sub1!$D147)</f>
        <v/>
      </c>
      <c r="E894" s="723"/>
      <c r="F894" s="723"/>
      <c r="G894" s="723"/>
      <c r="H894" s="723"/>
      <c r="I894" s="723"/>
      <c r="J894" s="723"/>
      <c r="K894" s="723"/>
      <c r="L894" s="723"/>
      <c r="M894" s="723"/>
      <c r="N894" s="723"/>
      <c r="O894" s="724"/>
      <c r="P894" s="637" t="str">
        <f t="shared" si="623"/>
        <v/>
      </c>
      <c r="Q894" s="637" t="str">
        <f t="shared" si="624"/>
        <v/>
      </c>
      <c r="R894" s="637" t="str">
        <f t="shared" si="625"/>
        <v/>
      </c>
      <c r="S894" s="638"/>
      <c r="T894" s="638"/>
      <c r="U894" s="638"/>
      <c r="V894" s="638"/>
      <c r="W894" s="638"/>
      <c r="X894" s="638"/>
      <c r="Y894" s="638"/>
      <c r="Z894" s="638"/>
      <c r="AA894" s="638"/>
      <c r="AB894" s="638"/>
      <c r="AC894" s="638"/>
      <c r="AD894" s="638"/>
      <c r="AI894" t="str">
        <f t="shared" si="626"/>
        <v/>
      </c>
      <c r="AJ894">
        <f t="shared" si="627"/>
        <v>0</v>
      </c>
      <c r="AK894">
        <f t="shared" si="628"/>
        <v>0</v>
      </c>
      <c r="AL894">
        <f t="shared" si="629"/>
        <v>0</v>
      </c>
      <c r="AM894">
        <f t="shared" si="630"/>
        <v>0</v>
      </c>
      <c r="AN894">
        <f t="shared" si="631"/>
        <v>0</v>
      </c>
      <c r="AO894">
        <f t="shared" si="632"/>
        <v>0</v>
      </c>
      <c r="AP894">
        <f t="shared" si="633"/>
        <v>0</v>
      </c>
      <c r="AQ894">
        <f t="shared" si="634"/>
        <v>0</v>
      </c>
      <c r="AR894">
        <f t="shared" si="635"/>
        <v>0</v>
      </c>
      <c r="AS894">
        <f t="shared" si="636"/>
        <v>0</v>
      </c>
      <c r="AT894">
        <f t="shared" si="637"/>
        <v>0</v>
      </c>
      <c r="AU894">
        <f t="shared" si="638"/>
        <v>0</v>
      </c>
      <c r="AV894">
        <f t="shared" si="639"/>
        <v>0</v>
      </c>
      <c r="AW894">
        <f t="shared" si="640"/>
        <v>0</v>
      </c>
      <c r="AX894">
        <f t="shared" si="641"/>
        <v>0</v>
      </c>
      <c r="AY894">
        <f t="shared" si="642"/>
        <v>0</v>
      </c>
      <c r="AZ894">
        <f t="shared" si="643"/>
        <v>0</v>
      </c>
      <c r="BA894">
        <f t="shared" si="644"/>
        <v>0</v>
      </c>
      <c r="BB894">
        <f t="shared" si="645"/>
        <v>0</v>
      </c>
      <c r="BC894" s="356" t="str">
        <f t="shared" si="646"/>
        <v/>
      </c>
      <c r="BD894" s="357">
        <f t="shared" si="647"/>
        <v>0</v>
      </c>
      <c r="BE894" s="358">
        <f t="shared" si="648"/>
        <v>0</v>
      </c>
      <c r="BF894" s="359">
        <f t="shared" si="619"/>
        <v>0</v>
      </c>
      <c r="BG894" s="356" t="str">
        <f t="shared" si="649"/>
        <v/>
      </c>
      <c r="BH894" s="357">
        <f t="shared" si="650"/>
        <v>0</v>
      </c>
      <c r="BI894" s="358">
        <f t="shared" si="651"/>
        <v>0</v>
      </c>
      <c r="BJ894" s="359">
        <f t="shared" si="620"/>
        <v>0</v>
      </c>
      <c r="BK894" s="356" t="str">
        <f t="shared" si="652"/>
        <v/>
      </c>
      <c r="BL894" s="357">
        <f t="shared" si="653"/>
        <v>0</v>
      </c>
      <c r="BM894" s="358">
        <f t="shared" si="654"/>
        <v>0</v>
      </c>
      <c r="BN894" s="359">
        <f t="shared" si="621"/>
        <v>0</v>
      </c>
      <c r="BO894" s="293">
        <f t="shared" si="655"/>
        <v>0</v>
      </c>
      <c r="BP894" s="352" t="str">
        <f>IF(BO894=0,"",
IF(SUM($BO$788:BO894)=1,BQ894,
IF($BO$908&gt;SUM($BO$788:BO894),_xlfn.CONCAT(", ",BQ894),
IF($BO$908=SUM($BO$788:BO894),_xlfn.CONCAT(" y ",BQ894)))))</f>
        <v/>
      </c>
      <c r="BQ894" s="120" t="s">
        <v>5333</v>
      </c>
      <c r="BR894" s="290">
        <f t="shared" si="656"/>
        <v>0</v>
      </c>
      <c r="BS894" s="293">
        <f t="shared" si="622"/>
        <v>0</v>
      </c>
      <c r="BT894" s="283" t="str">
        <f>IF(BS894=0,"",
IF(SUM($BS$788:BS894)=1,BU894,
IF($BS$908&gt;SUM($BS$788:BS894),_xlfn.CONCAT(", ",BU894),
IF($BS$908=SUM($BS$788:BS894),_xlfn.CONCAT(" y ",BU894)))))</f>
        <v/>
      </c>
      <c r="BU894" s="120" t="s">
        <v>5333</v>
      </c>
    </row>
    <row r="895" spans="1:73" ht="15" customHeight="1">
      <c r="A895" s="445"/>
      <c r="B895" s="446"/>
      <c r="C895" s="37" t="s">
        <v>5334</v>
      </c>
      <c r="D895" s="800" t="str">
        <f>IF(CNGE_2026_M1_Secc1_Sub1!$D148="","",CNGE_2026_M1_Secc1_Sub1!$D148)</f>
        <v/>
      </c>
      <c r="E895" s="723"/>
      <c r="F895" s="723"/>
      <c r="G895" s="723"/>
      <c r="H895" s="723"/>
      <c r="I895" s="723"/>
      <c r="J895" s="723"/>
      <c r="K895" s="723"/>
      <c r="L895" s="723"/>
      <c r="M895" s="723"/>
      <c r="N895" s="723"/>
      <c r="O895" s="724"/>
      <c r="P895" s="637" t="str">
        <f t="shared" si="623"/>
        <v/>
      </c>
      <c r="Q895" s="637" t="str">
        <f t="shared" si="624"/>
        <v/>
      </c>
      <c r="R895" s="637" t="str">
        <f t="shared" si="625"/>
        <v/>
      </c>
      <c r="S895" s="638"/>
      <c r="T895" s="638"/>
      <c r="U895" s="638"/>
      <c r="V895" s="638"/>
      <c r="W895" s="638"/>
      <c r="X895" s="638"/>
      <c r="Y895" s="638"/>
      <c r="Z895" s="638"/>
      <c r="AA895" s="638"/>
      <c r="AB895" s="638"/>
      <c r="AC895" s="638"/>
      <c r="AD895" s="638"/>
      <c r="AI895" t="str">
        <f t="shared" si="626"/>
        <v/>
      </c>
      <c r="AJ895">
        <f t="shared" si="627"/>
        <v>0</v>
      </c>
      <c r="AK895">
        <f t="shared" si="628"/>
        <v>0</v>
      </c>
      <c r="AL895">
        <f t="shared" si="629"/>
        <v>0</v>
      </c>
      <c r="AM895">
        <f t="shared" si="630"/>
        <v>0</v>
      </c>
      <c r="AN895">
        <f t="shared" si="631"/>
        <v>0</v>
      </c>
      <c r="AO895">
        <f t="shared" si="632"/>
        <v>0</v>
      </c>
      <c r="AP895">
        <f t="shared" si="633"/>
        <v>0</v>
      </c>
      <c r="AQ895">
        <f t="shared" si="634"/>
        <v>0</v>
      </c>
      <c r="AR895">
        <f t="shared" si="635"/>
        <v>0</v>
      </c>
      <c r="AS895">
        <f t="shared" si="636"/>
        <v>0</v>
      </c>
      <c r="AT895">
        <f t="shared" si="637"/>
        <v>0</v>
      </c>
      <c r="AU895">
        <f t="shared" si="638"/>
        <v>0</v>
      </c>
      <c r="AV895">
        <f t="shared" si="639"/>
        <v>0</v>
      </c>
      <c r="AW895">
        <f t="shared" si="640"/>
        <v>0</v>
      </c>
      <c r="AX895">
        <f t="shared" si="641"/>
        <v>0</v>
      </c>
      <c r="AY895">
        <f t="shared" si="642"/>
        <v>0</v>
      </c>
      <c r="AZ895">
        <f t="shared" si="643"/>
        <v>0</v>
      </c>
      <c r="BA895">
        <f t="shared" si="644"/>
        <v>0</v>
      </c>
      <c r="BB895">
        <f t="shared" si="645"/>
        <v>0</v>
      </c>
      <c r="BC895" s="356" t="str">
        <f t="shared" si="646"/>
        <v/>
      </c>
      <c r="BD895" s="357">
        <f t="shared" si="647"/>
        <v>0</v>
      </c>
      <c r="BE895" s="358">
        <f t="shared" si="648"/>
        <v>0</v>
      </c>
      <c r="BF895" s="359">
        <f t="shared" si="619"/>
        <v>0</v>
      </c>
      <c r="BG895" s="356" t="str">
        <f t="shared" si="649"/>
        <v/>
      </c>
      <c r="BH895" s="357">
        <f t="shared" si="650"/>
        <v>0</v>
      </c>
      <c r="BI895" s="358">
        <f t="shared" si="651"/>
        <v>0</v>
      </c>
      <c r="BJ895" s="359">
        <f t="shared" si="620"/>
        <v>0</v>
      </c>
      <c r="BK895" s="356" t="str">
        <f t="shared" si="652"/>
        <v/>
      </c>
      <c r="BL895" s="357">
        <f t="shared" si="653"/>
        <v>0</v>
      </c>
      <c r="BM895" s="358">
        <f t="shared" si="654"/>
        <v>0</v>
      </c>
      <c r="BN895" s="359">
        <f t="shared" si="621"/>
        <v>0</v>
      </c>
      <c r="BO895" s="293">
        <f t="shared" si="655"/>
        <v>0</v>
      </c>
      <c r="BP895" s="352" t="str">
        <f>IF(BO895=0,"",
IF(SUM($BO$788:BO895)=1,BQ895,
IF($BO$908&gt;SUM($BO$788:BO895),_xlfn.CONCAT(", ",BQ895),
IF($BO$908=SUM($BO$788:BO895),_xlfn.CONCAT(" y ",BQ895)))))</f>
        <v/>
      </c>
      <c r="BQ895" s="120" t="s">
        <v>5335</v>
      </c>
      <c r="BR895" s="290">
        <f t="shared" si="656"/>
        <v>0</v>
      </c>
      <c r="BS895" s="293">
        <f t="shared" si="622"/>
        <v>0</v>
      </c>
      <c r="BT895" s="283" t="str">
        <f>IF(BS895=0,"",
IF(SUM($BS$788:BS895)=1,BU895,
IF($BS$908&gt;SUM($BS$788:BS895),_xlfn.CONCAT(", ",BU895),
IF($BS$908=SUM($BS$788:BS895),_xlfn.CONCAT(" y ",BU895)))))</f>
        <v/>
      </c>
      <c r="BU895" s="120" t="s">
        <v>5335</v>
      </c>
    </row>
    <row r="896" spans="1:73" ht="15" customHeight="1">
      <c r="A896" s="445"/>
      <c r="B896" s="446"/>
      <c r="C896" s="37" t="s">
        <v>5336</v>
      </c>
      <c r="D896" s="800" t="str">
        <f>IF(CNGE_2026_M1_Secc1_Sub1!$D149="","",CNGE_2026_M1_Secc1_Sub1!$D149)</f>
        <v/>
      </c>
      <c r="E896" s="723"/>
      <c r="F896" s="723"/>
      <c r="G896" s="723"/>
      <c r="H896" s="723"/>
      <c r="I896" s="723"/>
      <c r="J896" s="723"/>
      <c r="K896" s="723"/>
      <c r="L896" s="723"/>
      <c r="M896" s="723"/>
      <c r="N896" s="723"/>
      <c r="O896" s="724"/>
      <c r="P896" s="637" t="str">
        <f t="shared" si="623"/>
        <v/>
      </c>
      <c r="Q896" s="637" t="str">
        <f t="shared" si="624"/>
        <v/>
      </c>
      <c r="R896" s="637" t="str">
        <f t="shared" si="625"/>
        <v/>
      </c>
      <c r="S896" s="638"/>
      <c r="T896" s="638"/>
      <c r="U896" s="638"/>
      <c r="V896" s="638"/>
      <c r="W896" s="638"/>
      <c r="X896" s="638"/>
      <c r="Y896" s="638"/>
      <c r="Z896" s="638"/>
      <c r="AA896" s="638"/>
      <c r="AB896" s="638"/>
      <c r="AC896" s="638"/>
      <c r="AD896" s="638"/>
      <c r="AI896" t="str">
        <f t="shared" si="626"/>
        <v/>
      </c>
      <c r="AJ896">
        <f t="shared" si="627"/>
        <v>0</v>
      </c>
      <c r="AK896">
        <f t="shared" si="628"/>
        <v>0</v>
      </c>
      <c r="AL896">
        <f t="shared" si="629"/>
        <v>0</v>
      </c>
      <c r="AM896">
        <f t="shared" si="630"/>
        <v>0</v>
      </c>
      <c r="AN896">
        <f t="shared" si="631"/>
        <v>0</v>
      </c>
      <c r="AO896">
        <f t="shared" si="632"/>
        <v>0</v>
      </c>
      <c r="AP896">
        <f t="shared" si="633"/>
        <v>0</v>
      </c>
      <c r="AQ896">
        <f t="shared" si="634"/>
        <v>0</v>
      </c>
      <c r="AR896">
        <f t="shared" si="635"/>
        <v>0</v>
      </c>
      <c r="AS896">
        <f t="shared" si="636"/>
        <v>0</v>
      </c>
      <c r="AT896">
        <f t="shared" si="637"/>
        <v>0</v>
      </c>
      <c r="AU896">
        <f t="shared" si="638"/>
        <v>0</v>
      </c>
      <c r="AV896">
        <f t="shared" si="639"/>
        <v>0</v>
      </c>
      <c r="AW896">
        <f t="shared" si="640"/>
        <v>0</v>
      </c>
      <c r="AX896">
        <f t="shared" si="641"/>
        <v>0</v>
      </c>
      <c r="AY896">
        <f t="shared" si="642"/>
        <v>0</v>
      </c>
      <c r="AZ896">
        <f t="shared" si="643"/>
        <v>0</v>
      </c>
      <c r="BA896">
        <f t="shared" si="644"/>
        <v>0</v>
      </c>
      <c r="BB896">
        <f t="shared" si="645"/>
        <v>0</v>
      </c>
      <c r="BC896" s="356" t="str">
        <f t="shared" si="646"/>
        <v/>
      </c>
      <c r="BD896" s="357">
        <f t="shared" si="647"/>
        <v>0</v>
      </c>
      <c r="BE896" s="358">
        <f t="shared" si="648"/>
        <v>0</v>
      </c>
      <c r="BF896" s="359">
        <f t="shared" si="619"/>
        <v>0</v>
      </c>
      <c r="BG896" s="356" t="str">
        <f t="shared" si="649"/>
        <v/>
      </c>
      <c r="BH896" s="357">
        <f t="shared" si="650"/>
        <v>0</v>
      </c>
      <c r="BI896" s="358">
        <f t="shared" si="651"/>
        <v>0</v>
      </c>
      <c r="BJ896" s="359">
        <f t="shared" si="620"/>
        <v>0</v>
      </c>
      <c r="BK896" s="356" t="str">
        <f t="shared" si="652"/>
        <v/>
      </c>
      <c r="BL896" s="357">
        <f t="shared" si="653"/>
        <v>0</v>
      </c>
      <c r="BM896" s="358">
        <f t="shared" si="654"/>
        <v>0</v>
      </c>
      <c r="BN896" s="359">
        <f t="shared" si="621"/>
        <v>0</v>
      </c>
      <c r="BO896" s="293">
        <f t="shared" si="655"/>
        <v>0</v>
      </c>
      <c r="BP896" s="352" t="str">
        <f>IF(BO896=0,"",
IF(SUM($BO$788:BO896)=1,BQ896,
IF($BO$908&gt;SUM($BO$788:BO896),_xlfn.CONCAT(", ",BQ896),
IF($BO$908=SUM($BO$788:BO896),_xlfn.CONCAT(" y ",BQ896)))))</f>
        <v/>
      </c>
      <c r="BQ896" s="120" t="s">
        <v>5337</v>
      </c>
      <c r="BR896" s="290">
        <f t="shared" si="656"/>
        <v>0</v>
      </c>
      <c r="BS896" s="293">
        <f t="shared" si="622"/>
        <v>0</v>
      </c>
      <c r="BT896" s="283" t="str">
        <f>IF(BS896=0,"",
IF(SUM($BS$788:BS896)=1,BU896,
IF($BS$908&gt;SUM($BS$788:BS896),_xlfn.CONCAT(", ",BU896),
IF($BS$908=SUM($BS$788:BS896),_xlfn.CONCAT(" y ",BU896)))))</f>
        <v/>
      </c>
      <c r="BU896" s="120" t="s">
        <v>5337</v>
      </c>
    </row>
    <row r="897" spans="1:73" ht="15" customHeight="1">
      <c r="A897" s="445"/>
      <c r="B897" s="446"/>
      <c r="C897" s="37" t="s">
        <v>5338</v>
      </c>
      <c r="D897" s="800" t="str">
        <f>IF(CNGE_2026_M1_Secc1_Sub1!$D150="","",CNGE_2026_M1_Secc1_Sub1!$D150)</f>
        <v/>
      </c>
      <c r="E897" s="723"/>
      <c r="F897" s="723"/>
      <c r="G897" s="723"/>
      <c r="H897" s="723"/>
      <c r="I897" s="723"/>
      <c r="J897" s="723"/>
      <c r="K897" s="723"/>
      <c r="L897" s="723"/>
      <c r="M897" s="723"/>
      <c r="N897" s="723"/>
      <c r="O897" s="724"/>
      <c r="P897" s="637" t="str">
        <f t="shared" si="623"/>
        <v/>
      </c>
      <c r="Q897" s="637" t="str">
        <f t="shared" si="624"/>
        <v/>
      </c>
      <c r="R897" s="637" t="str">
        <f t="shared" si="625"/>
        <v/>
      </c>
      <c r="S897" s="638"/>
      <c r="T897" s="638"/>
      <c r="U897" s="638"/>
      <c r="V897" s="638"/>
      <c r="W897" s="638"/>
      <c r="X897" s="638"/>
      <c r="Y897" s="638"/>
      <c r="Z897" s="638"/>
      <c r="AA897" s="638"/>
      <c r="AB897" s="638"/>
      <c r="AC897" s="638"/>
      <c r="AD897" s="638"/>
      <c r="AI897" t="str">
        <f t="shared" si="626"/>
        <v/>
      </c>
      <c r="AJ897">
        <f t="shared" si="627"/>
        <v>0</v>
      </c>
      <c r="AK897">
        <f t="shared" si="628"/>
        <v>0</v>
      </c>
      <c r="AL897">
        <f t="shared" si="629"/>
        <v>0</v>
      </c>
      <c r="AM897">
        <f t="shared" si="630"/>
        <v>0</v>
      </c>
      <c r="AN897">
        <f t="shared" si="631"/>
        <v>0</v>
      </c>
      <c r="AO897">
        <f t="shared" si="632"/>
        <v>0</v>
      </c>
      <c r="AP897">
        <f t="shared" si="633"/>
        <v>0</v>
      </c>
      <c r="AQ897">
        <f t="shared" si="634"/>
        <v>0</v>
      </c>
      <c r="AR897">
        <f t="shared" si="635"/>
        <v>0</v>
      </c>
      <c r="AS897">
        <f t="shared" si="636"/>
        <v>0</v>
      </c>
      <c r="AT897">
        <f t="shared" si="637"/>
        <v>0</v>
      </c>
      <c r="AU897">
        <f t="shared" si="638"/>
        <v>0</v>
      </c>
      <c r="AV897">
        <f t="shared" si="639"/>
        <v>0</v>
      </c>
      <c r="AW897">
        <f t="shared" si="640"/>
        <v>0</v>
      </c>
      <c r="AX897">
        <f t="shared" si="641"/>
        <v>0</v>
      </c>
      <c r="AY897">
        <f t="shared" si="642"/>
        <v>0</v>
      </c>
      <c r="AZ897">
        <f t="shared" si="643"/>
        <v>0</v>
      </c>
      <c r="BA897">
        <f t="shared" si="644"/>
        <v>0</v>
      </c>
      <c r="BB897">
        <f t="shared" si="645"/>
        <v>0</v>
      </c>
      <c r="BC897" s="356" t="str">
        <f t="shared" si="646"/>
        <v/>
      </c>
      <c r="BD897" s="357">
        <f t="shared" si="647"/>
        <v>0</v>
      </c>
      <c r="BE897" s="358">
        <f t="shared" si="648"/>
        <v>0</v>
      </c>
      <c r="BF897" s="359">
        <f t="shared" si="619"/>
        <v>0</v>
      </c>
      <c r="BG897" s="356" t="str">
        <f t="shared" si="649"/>
        <v/>
      </c>
      <c r="BH897" s="357">
        <f t="shared" si="650"/>
        <v>0</v>
      </c>
      <c r="BI897" s="358">
        <f t="shared" si="651"/>
        <v>0</v>
      </c>
      <c r="BJ897" s="359">
        <f t="shared" si="620"/>
        <v>0</v>
      </c>
      <c r="BK897" s="356" t="str">
        <f t="shared" si="652"/>
        <v/>
      </c>
      <c r="BL897" s="357">
        <f t="shared" si="653"/>
        <v>0</v>
      </c>
      <c r="BM897" s="358">
        <f t="shared" si="654"/>
        <v>0</v>
      </c>
      <c r="BN897" s="359">
        <f t="shared" si="621"/>
        <v>0</v>
      </c>
      <c r="BO897" s="293">
        <f t="shared" si="655"/>
        <v>0</v>
      </c>
      <c r="BP897" s="352" t="str">
        <f>IF(BO897=0,"",
IF(SUM($BO$788:BO897)=1,BQ897,
IF($BO$908&gt;SUM($BO$788:BO897),_xlfn.CONCAT(", ",BQ897),
IF($BO$908=SUM($BO$788:BO897),_xlfn.CONCAT(" y ",BQ897)))))</f>
        <v/>
      </c>
      <c r="BQ897" s="120" t="s">
        <v>5339</v>
      </c>
      <c r="BR897" s="290">
        <f t="shared" si="656"/>
        <v>0</v>
      </c>
      <c r="BS897" s="293">
        <f t="shared" si="622"/>
        <v>0</v>
      </c>
      <c r="BT897" s="283" t="str">
        <f>IF(BS897=0,"",
IF(SUM($BS$788:BS897)=1,BU897,
IF($BS$908&gt;SUM($BS$788:BS897),_xlfn.CONCAT(", ",BU897),
IF($BS$908=SUM($BS$788:BS897),_xlfn.CONCAT(" y ",BU897)))))</f>
        <v/>
      </c>
      <c r="BU897" s="120" t="s">
        <v>5339</v>
      </c>
    </row>
    <row r="898" spans="1:73" ht="15" customHeight="1">
      <c r="A898" s="445"/>
      <c r="B898" s="446"/>
      <c r="C898" s="37" t="s">
        <v>5340</v>
      </c>
      <c r="D898" s="800" t="str">
        <f>IF(CNGE_2026_M1_Secc1_Sub1!$D151="","",CNGE_2026_M1_Secc1_Sub1!$D151)</f>
        <v/>
      </c>
      <c r="E898" s="723"/>
      <c r="F898" s="723"/>
      <c r="G898" s="723"/>
      <c r="H898" s="723"/>
      <c r="I898" s="723"/>
      <c r="J898" s="723"/>
      <c r="K898" s="723"/>
      <c r="L898" s="723"/>
      <c r="M898" s="723"/>
      <c r="N898" s="723"/>
      <c r="O898" s="724"/>
      <c r="P898" s="637" t="str">
        <f t="shared" si="623"/>
        <v/>
      </c>
      <c r="Q898" s="637" t="str">
        <f t="shared" si="624"/>
        <v/>
      </c>
      <c r="R898" s="637" t="str">
        <f t="shared" si="625"/>
        <v/>
      </c>
      <c r="S898" s="638"/>
      <c r="T898" s="638"/>
      <c r="U898" s="638"/>
      <c r="V898" s="638"/>
      <c r="W898" s="638"/>
      <c r="X898" s="638"/>
      <c r="Y898" s="638"/>
      <c r="Z898" s="638"/>
      <c r="AA898" s="638"/>
      <c r="AB898" s="638"/>
      <c r="AC898" s="638"/>
      <c r="AD898" s="638"/>
      <c r="AI898" t="str">
        <f t="shared" si="626"/>
        <v/>
      </c>
      <c r="AJ898">
        <f t="shared" si="627"/>
        <v>0</v>
      </c>
      <c r="AK898">
        <f t="shared" si="628"/>
        <v>0</v>
      </c>
      <c r="AL898">
        <f t="shared" si="629"/>
        <v>0</v>
      </c>
      <c r="AM898">
        <f t="shared" si="630"/>
        <v>0</v>
      </c>
      <c r="AN898">
        <f t="shared" si="631"/>
        <v>0</v>
      </c>
      <c r="AO898">
        <f t="shared" si="632"/>
        <v>0</v>
      </c>
      <c r="AP898">
        <f t="shared" si="633"/>
        <v>0</v>
      </c>
      <c r="AQ898">
        <f t="shared" si="634"/>
        <v>0</v>
      </c>
      <c r="AR898">
        <f t="shared" si="635"/>
        <v>0</v>
      </c>
      <c r="AS898">
        <f t="shared" si="636"/>
        <v>0</v>
      </c>
      <c r="AT898">
        <f t="shared" si="637"/>
        <v>0</v>
      </c>
      <c r="AU898">
        <f t="shared" si="638"/>
        <v>0</v>
      </c>
      <c r="AV898">
        <f t="shared" si="639"/>
        <v>0</v>
      </c>
      <c r="AW898">
        <f t="shared" si="640"/>
        <v>0</v>
      </c>
      <c r="AX898">
        <f t="shared" si="641"/>
        <v>0</v>
      </c>
      <c r="AY898">
        <f t="shared" si="642"/>
        <v>0</v>
      </c>
      <c r="AZ898">
        <f t="shared" si="643"/>
        <v>0</v>
      </c>
      <c r="BA898">
        <f t="shared" si="644"/>
        <v>0</v>
      </c>
      <c r="BB898">
        <f t="shared" si="645"/>
        <v>0</v>
      </c>
      <c r="BC898" s="356" t="str">
        <f t="shared" si="646"/>
        <v/>
      </c>
      <c r="BD898" s="357">
        <f t="shared" si="647"/>
        <v>0</v>
      </c>
      <c r="BE898" s="358">
        <f t="shared" si="648"/>
        <v>0</v>
      </c>
      <c r="BF898" s="359">
        <f t="shared" si="619"/>
        <v>0</v>
      </c>
      <c r="BG898" s="356" t="str">
        <f t="shared" si="649"/>
        <v/>
      </c>
      <c r="BH898" s="357">
        <f t="shared" si="650"/>
        <v>0</v>
      </c>
      <c r="BI898" s="358">
        <f t="shared" si="651"/>
        <v>0</v>
      </c>
      <c r="BJ898" s="359">
        <f t="shared" si="620"/>
        <v>0</v>
      </c>
      <c r="BK898" s="356" t="str">
        <f t="shared" si="652"/>
        <v/>
      </c>
      <c r="BL898" s="357">
        <f t="shared" si="653"/>
        <v>0</v>
      </c>
      <c r="BM898" s="358">
        <f t="shared" si="654"/>
        <v>0</v>
      </c>
      <c r="BN898" s="359">
        <f t="shared" si="621"/>
        <v>0</v>
      </c>
      <c r="BO898" s="293">
        <f t="shared" si="655"/>
        <v>0</v>
      </c>
      <c r="BP898" s="352" t="str">
        <f>IF(BO898=0,"",
IF(SUM($BO$788:BO898)=1,BQ898,
IF($BO$908&gt;SUM($BO$788:BO898),_xlfn.CONCAT(", ",BQ898),
IF($BO$908=SUM($BO$788:BO898),_xlfn.CONCAT(" y ",BQ898)))))</f>
        <v/>
      </c>
      <c r="BQ898" s="120" t="s">
        <v>5341</v>
      </c>
      <c r="BR898" s="290">
        <f t="shared" si="656"/>
        <v>0</v>
      </c>
      <c r="BS898" s="293">
        <f t="shared" si="622"/>
        <v>0</v>
      </c>
      <c r="BT898" s="283" t="str">
        <f>IF(BS898=0,"",
IF(SUM($BS$788:BS898)=1,BU898,
IF($BS$908&gt;SUM($BS$788:BS898),_xlfn.CONCAT(", ",BU898),
IF($BS$908=SUM($BS$788:BS898),_xlfn.CONCAT(" y ",BU898)))))</f>
        <v/>
      </c>
      <c r="BU898" s="120" t="s">
        <v>5341</v>
      </c>
    </row>
    <row r="899" spans="1:73" ht="15" customHeight="1">
      <c r="A899" s="445"/>
      <c r="B899" s="446"/>
      <c r="C899" s="37" t="s">
        <v>5342</v>
      </c>
      <c r="D899" s="800" t="str">
        <f>IF(CNGE_2026_M1_Secc1_Sub1!$D152="","",CNGE_2026_M1_Secc1_Sub1!$D152)</f>
        <v/>
      </c>
      <c r="E899" s="723"/>
      <c r="F899" s="723"/>
      <c r="G899" s="723"/>
      <c r="H899" s="723"/>
      <c r="I899" s="723"/>
      <c r="J899" s="723"/>
      <c r="K899" s="723"/>
      <c r="L899" s="723"/>
      <c r="M899" s="723"/>
      <c r="N899" s="723"/>
      <c r="O899" s="724"/>
      <c r="P899" s="637" t="str">
        <f t="shared" si="623"/>
        <v/>
      </c>
      <c r="Q899" s="637" t="str">
        <f t="shared" si="624"/>
        <v/>
      </c>
      <c r="R899" s="637" t="str">
        <f t="shared" si="625"/>
        <v/>
      </c>
      <c r="S899" s="638"/>
      <c r="T899" s="638"/>
      <c r="U899" s="638"/>
      <c r="V899" s="638"/>
      <c r="W899" s="638"/>
      <c r="X899" s="638"/>
      <c r="Y899" s="638"/>
      <c r="Z899" s="638"/>
      <c r="AA899" s="638"/>
      <c r="AB899" s="638"/>
      <c r="AC899" s="638"/>
      <c r="AD899" s="638"/>
      <c r="AI899" t="str">
        <f t="shared" si="626"/>
        <v/>
      </c>
      <c r="AJ899">
        <f t="shared" si="627"/>
        <v>0</v>
      </c>
      <c r="AK899">
        <f t="shared" si="628"/>
        <v>0</v>
      </c>
      <c r="AL899">
        <f t="shared" si="629"/>
        <v>0</v>
      </c>
      <c r="AM899">
        <f t="shared" si="630"/>
        <v>0</v>
      </c>
      <c r="AN899">
        <f t="shared" si="631"/>
        <v>0</v>
      </c>
      <c r="AO899">
        <f t="shared" si="632"/>
        <v>0</v>
      </c>
      <c r="AP899">
        <f t="shared" si="633"/>
        <v>0</v>
      </c>
      <c r="AQ899">
        <f t="shared" si="634"/>
        <v>0</v>
      </c>
      <c r="AR899">
        <f t="shared" si="635"/>
        <v>0</v>
      </c>
      <c r="AS899">
        <f t="shared" si="636"/>
        <v>0</v>
      </c>
      <c r="AT899">
        <f t="shared" si="637"/>
        <v>0</v>
      </c>
      <c r="AU899">
        <f t="shared" si="638"/>
        <v>0</v>
      </c>
      <c r="AV899">
        <f t="shared" si="639"/>
        <v>0</v>
      </c>
      <c r="AW899">
        <f t="shared" si="640"/>
        <v>0</v>
      </c>
      <c r="AX899">
        <f t="shared" si="641"/>
        <v>0</v>
      </c>
      <c r="AY899">
        <f t="shared" si="642"/>
        <v>0</v>
      </c>
      <c r="AZ899">
        <f t="shared" si="643"/>
        <v>0</v>
      </c>
      <c r="BA899">
        <f t="shared" si="644"/>
        <v>0</v>
      </c>
      <c r="BB899">
        <f t="shared" si="645"/>
        <v>0</v>
      </c>
      <c r="BC899" s="356" t="str">
        <f t="shared" si="646"/>
        <v/>
      </c>
      <c r="BD899" s="357">
        <f t="shared" si="647"/>
        <v>0</v>
      </c>
      <c r="BE899" s="358">
        <f t="shared" si="648"/>
        <v>0</v>
      </c>
      <c r="BF899" s="359">
        <f t="shared" si="619"/>
        <v>0</v>
      </c>
      <c r="BG899" s="356" t="str">
        <f t="shared" si="649"/>
        <v/>
      </c>
      <c r="BH899" s="357">
        <f t="shared" si="650"/>
        <v>0</v>
      </c>
      <c r="BI899" s="358">
        <f t="shared" si="651"/>
        <v>0</v>
      </c>
      <c r="BJ899" s="359">
        <f t="shared" si="620"/>
        <v>0</v>
      </c>
      <c r="BK899" s="356" t="str">
        <f t="shared" si="652"/>
        <v/>
      </c>
      <c r="BL899" s="357">
        <f t="shared" si="653"/>
        <v>0</v>
      </c>
      <c r="BM899" s="358">
        <f t="shared" si="654"/>
        <v>0</v>
      </c>
      <c r="BN899" s="359">
        <f t="shared" si="621"/>
        <v>0</v>
      </c>
      <c r="BO899" s="293">
        <f t="shared" si="655"/>
        <v>0</v>
      </c>
      <c r="BP899" s="352" t="str">
        <f>IF(BO899=0,"",
IF(SUM($BO$788:BO899)=1,BQ899,
IF($BO$908&gt;SUM($BO$788:BO899),_xlfn.CONCAT(", ",BQ899),
IF($BO$908=SUM($BO$788:BO899),_xlfn.CONCAT(" y ",BQ899)))))</f>
        <v/>
      </c>
      <c r="BQ899" s="120" t="s">
        <v>5343</v>
      </c>
      <c r="BR899" s="290">
        <f t="shared" si="656"/>
        <v>0</v>
      </c>
      <c r="BS899" s="293">
        <f t="shared" si="622"/>
        <v>0</v>
      </c>
      <c r="BT899" s="283" t="str">
        <f>IF(BS899=0,"",
IF(SUM($BS$788:BS899)=1,BU899,
IF($BS$908&gt;SUM($BS$788:BS899),_xlfn.CONCAT(", ",BU899),
IF($BS$908=SUM($BS$788:BS899),_xlfn.CONCAT(" y ",BU899)))))</f>
        <v/>
      </c>
      <c r="BU899" s="120" t="s">
        <v>5343</v>
      </c>
    </row>
    <row r="900" spans="1:73" ht="15" customHeight="1">
      <c r="A900" s="445"/>
      <c r="B900" s="446"/>
      <c r="C900" s="37" t="s">
        <v>5344</v>
      </c>
      <c r="D900" s="800" t="str">
        <f>IF(CNGE_2026_M1_Secc1_Sub1!$D153="","",CNGE_2026_M1_Secc1_Sub1!$D153)</f>
        <v/>
      </c>
      <c r="E900" s="723"/>
      <c r="F900" s="723"/>
      <c r="G900" s="723"/>
      <c r="H900" s="723"/>
      <c r="I900" s="723"/>
      <c r="J900" s="723"/>
      <c r="K900" s="723"/>
      <c r="L900" s="723"/>
      <c r="M900" s="723"/>
      <c r="N900" s="723"/>
      <c r="O900" s="724"/>
      <c r="P900" s="637" t="str">
        <f t="shared" si="623"/>
        <v/>
      </c>
      <c r="Q900" s="637" t="str">
        <f t="shared" si="624"/>
        <v/>
      </c>
      <c r="R900" s="637" t="str">
        <f t="shared" si="625"/>
        <v/>
      </c>
      <c r="S900" s="638"/>
      <c r="T900" s="638"/>
      <c r="U900" s="638"/>
      <c r="V900" s="638"/>
      <c r="W900" s="638"/>
      <c r="X900" s="638"/>
      <c r="Y900" s="638"/>
      <c r="Z900" s="638"/>
      <c r="AA900" s="638"/>
      <c r="AB900" s="638"/>
      <c r="AC900" s="638"/>
      <c r="AD900" s="638"/>
      <c r="AI900" t="str">
        <f t="shared" si="626"/>
        <v/>
      </c>
      <c r="AJ900">
        <f t="shared" si="627"/>
        <v>0</v>
      </c>
      <c r="AK900">
        <f t="shared" si="628"/>
        <v>0</v>
      </c>
      <c r="AL900">
        <f t="shared" si="629"/>
        <v>0</v>
      </c>
      <c r="AM900">
        <f t="shared" si="630"/>
        <v>0</v>
      </c>
      <c r="AN900">
        <f t="shared" si="631"/>
        <v>0</v>
      </c>
      <c r="AO900">
        <f t="shared" si="632"/>
        <v>0</v>
      </c>
      <c r="AP900">
        <f t="shared" si="633"/>
        <v>0</v>
      </c>
      <c r="AQ900">
        <f t="shared" si="634"/>
        <v>0</v>
      </c>
      <c r="AR900">
        <f t="shared" si="635"/>
        <v>0</v>
      </c>
      <c r="AS900">
        <f t="shared" si="636"/>
        <v>0</v>
      </c>
      <c r="AT900">
        <f t="shared" si="637"/>
        <v>0</v>
      </c>
      <c r="AU900">
        <f t="shared" si="638"/>
        <v>0</v>
      </c>
      <c r="AV900">
        <f t="shared" si="639"/>
        <v>0</v>
      </c>
      <c r="AW900">
        <f t="shared" si="640"/>
        <v>0</v>
      </c>
      <c r="AX900">
        <f t="shared" si="641"/>
        <v>0</v>
      </c>
      <c r="AY900">
        <f t="shared" si="642"/>
        <v>0</v>
      </c>
      <c r="AZ900">
        <f t="shared" si="643"/>
        <v>0</v>
      </c>
      <c r="BA900">
        <f t="shared" si="644"/>
        <v>0</v>
      </c>
      <c r="BB900">
        <f t="shared" si="645"/>
        <v>0</v>
      </c>
      <c r="BC900" s="356" t="str">
        <f t="shared" si="646"/>
        <v/>
      </c>
      <c r="BD900" s="357">
        <f t="shared" si="647"/>
        <v>0</v>
      </c>
      <c r="BE900" s="358">
        <f t="shared" si="648"/>
        <v>0</v>
      </c>
      <c r="BF900" s="359">
        <f t="shared" si="619"/>
        <v>0</v>
      </c>
      <c r="BG900" s="356" t="str">
        <f t="shared" si="649"/>
        <v/>
      </c>
      <c r="BH900" s="357">
        <f t="shared" si="650"/>
        <v>0</v>
      </c>
      <c r="BI900" s="358">
        <f t="shared" si="651"/>
        <v>0</v>
      </c>
      <c r="BJ900" s="359">
        <f t="shared" si="620"/>
        <v>0</v>
      </c>
      <c r="BK900" s="356" t="str">
        <f t="shared" si="652"/>
        <v/>
      </c>
      <c r="BL900" s="357">
        <f t="shared" si="653"/>
        <v>0</v>
      </c>
      <c r="BM900" s="358">
        <f t="shared" si="654"/>
        <v>0</v>
      </c>
      <c r="BN900" s="359">
        <f t="shared" si="621"/>
        <v>0</v>
      </c>
      <c r="BO900" s="293">
        <f t="shared" si="655"/>
        <v>0</v>
      </c>
      <c r="BP900" s="352" t="str">
        <f>IF(BO900=0,"",
IF(SUM($BO$788:BO900)=1,BQ900,
IF($BO$908&gt;SUM($BO$788:BO900),_xlfn.CONCAT(", ",BQ900),
IF($BO$908=SUM($BO$788:BO900),_xlfn.CONCAT(" y ",BQ900)))))</f>
        <v/>
      </c>
      <c r="BQ900" s="120" t="s">
        <v>5345</v>
      </c>
      <c r="BR900" s="290">
        <f t="shared" si="656"/>
        <v>0</v>
      </c>
      <c r="BS900" s="293">
        <f t="shared" si="622"/>
        <v>0</v>
      </c>
      <c r="BT900" s="283" t="str">
        <f>IF(BS900=0,"",
IF(SUM($BS$788:BS900)=1,BU900,
IF($BS$908&gt;SUM($BS$788:BS900),_xlfn.CONCAT(", ",BU900),
IF($BS$908=SUM($BS$788:BS900),_xlfn.CONCAT(" y ",BU900)))))</f>
        <v/>
      </c>
      <c r="BU900" s="120" t="s">
        <v>5345</v>
      </c>
    </row>
    <row r="901" spans="1:73" ht="15" customHeight="1">
      <c r="A901" s="445"/>
      <c r="B901" s="446"/>
      <c r="C901" s="37" t="s">
        <v>5346</v>
      </c>
      <c r="D901" s="800" t="str">
        <f>IF(CNGE_2026_M1_Secc1_Sub1!$D154="","",CNGE_2026_M1_Secc1_Sub1!$D154)</f>
        <v/>
      </c>
      <c r="E901" s="723"/>
      <c r="F901" s="723"/>
      <c r="G901" s="723"/>
      <c r="H901" s="723"/>
      <c r="I901" s="723"/>
      <c r="J901" s="723"/>
      <c r="K901" s="723"/>
      <c r="L901" s="723"/>
      <c r="M901" s="723"/>
      <c r="N901" s="723"/>
      <c r="O901" s="724"/>
      <c r="P901" s="637" t="str">
        <f t="shared" si="623"/>
        <v/>
      </c>
      <c r="Q901" s="637" t="str">
        <f t="shared" si="624"/>
        <v/>
      </c>
      <c r="R901" s="637" t="str">
        <f t="shared" si="625"/>
        <v/>
      </c>
      <c r="S901" s="638"/>
      <c r="T901" s="638"/>
      <c r="U901" s="638"/>
      <c r="V901" s="638"/>
      <c r="W901" s="638"/>
      <c r="X901" s="638"/>
      <c r="Y901" s="638"/>
      <c r="Z901" s="638"/>
      <c r="AA901" s="638"/>
      <c r="AB901" s="638"/>
      <c r="AC901" s="638"/>
      <c r="AD901" s="638"/>
      <c r="AI901" t="str">
        <f t="shared" si="626"/>
        <v/>
      </c>
      <c r="AJ901">
        <f t="shared" si="627"/>
        <v>0</v>
      </c>
      <c r="AK901">
        <f t="shared" si="628"/>
        <v>0</v>
      </c>
      <c r="AL901">
        <f t="shared" si="629"/>
        <v>0</v>
      </c>
      <c r="AM901">
        <f t="shared" si="630"/>
        <v>0</v>
      </c>
      <c r="AN901">
        <f t="shared" si="631"/>
        <v>0</v>
      </c>
      <c r="AO901">
        <f t="shared" si="632"/>
        <v>0</v>
      </c>
      <c r="AP901">
        <f t="shared" si="633"/>
        <v>0</v>
      </c>
      <c r="AQ901">
        <f t="shared" si="634"/>
        <v>0</v>
      </c>
      <c r="AR901">
        <f t="shared" si="635"/>
        <v>0</v>
      </c>
      <c r="AS901">
        <f t="shared" si="636"/>
        <v>0</v>
      </c>
      <c r="AT901">
        <f t="shared" si="637"/>
        <v>0</v>
      </c>
      <c r="AU901">
        <f t="shared" si="638"/>
        <v>0</v>
      </c>
      <c r="AV901">
        <f t="shared" si="639"/>
        <v>0</v>
      </c>
      <c r="AW901">
        <f t="shared" si="640"/>
        <v>0</v>
      </c>
      <c r="AX901">
        <f t="shared" si="641"/>
        <v>0</v>
      </c>
      <c r="AY901">
        <f t="shared" si="642"/>
        <v>0</v>
      </c>
      <c r="AZ901">
        <f t="shared" si="643"/>
        <v>0</v>
      </c>
      <c r="BA901">
        <f t="shared" si="644"/>
        <v>0</v>
      </c>
      <c r="BB901">
        <f t="shared" si="645"/>
        <v>0</v>
      </c>
      <c r="BC901" s="356" t="str">
        <f t="shared" si="646"/>
        <v/>
      </c>
      <c r="BD901" s="357">
        <f t="shared" si="647"/>
        <v>0</v>
      </c>
      <c r="BE901" s="358">
        <f t="shared" si="648"/>
        <v>0</v>
      </c>
      <c r="BF901" s="359">
        <f t="shared" si="619"/>
        <v>0</v>
      </c>
      <c r="BG901" s="356" t="str">
        <f t="shared" si="649"/>
        <v/>
      </c>
      <c r="BH901" s="357">
        <f t="shared" si="650"/>
        <v>0</v>
      </c>
      <c r="BI901" s="358">
        <f t="shared" si="651"/>
        <v>0</v>
      </c>
      <c r="BJ901" s="359">
        <f t="shared" si="620"/>
        <v>0</v>
      </c>
      <c r="BK901" s="356" t="str">
        <f t="shared" si="652"/>
        <v/>
      </c>
      <c r="BL901" s="357">
        <f t="shared" si="653"/>
        <v>0</v>
      </c>
      <c r="BM901" s="358">
        <f t="shared" si="654"/>
        <v>0</v>
      </c>
      <c r="BN901" s="359">
        <f t="shared" si="621"/>
        <v>0</v>
      </c>
      <c r="BO901" s="293">
        <f t="shared" si="655"/>
        <v>0</v>
      </c>
      <c r="BP901" s="352" t="str">
        <f>IF(BO901=0,"",
IF(SUM($BO$788:BO901)=1,BQ901,
IF($BO$908&gt;SUM($BO$788:BO901),_xlfn.CONCAT(", ",BQ901),
IF($BO$908=SUM($BO$788:BO901),_xlfn.CONCAT(" y ",BQ901)))))</f>
        <v/>
      </c>
      <c r="BQ901" s="120" t="s">
        <v>5347</v>
      </c>
      <c r="BR901" s="290">
        <f t="shared" si="656"/>
        <v>0</v>
      </c>
      <c r="BS901" s="293">
        <f t="shared" si="622"/>
        <v>0</v>
      </c>
      <c r="BT901" s="283" t="str">
        <f>IF(BS901=0,"",
IF(SUM($BS$788:BS901)=1,BU901,
IF($BS$908&gt;SUM($BS$788:BS901),_xlfn.CONCAT(", ",BU901),
IF($BS$908=SUM($BS$788:BS901),_xlfn.CONCAT(" y ",BU901)))))</f>
        <v/>
      </c>
      <c r="BU901" s="120" t="s">
        <v>5347</v>
      </c>
    </row>
    <row r="902" spans="1:73" ht="15" customHeight="1">
      <c r="A902" s="445"/>
      <c r="B902" s="446"/>
      <c r="C902" s="37" t="s">
        <v>5348</v>
      </c>
      <c r="D902" s="800" t="str">
        <f>IF(CNGE_2026_M1_Secc1_Sub1!$D155="","",CNGE_2026_M1_Secc1_Sub1!$D155)</f>
        <v/>
      </c>
      <c r="E902" s="723"/>
      <c r="F902" s="723"/>
      <c r="G902" s="723"/>
      <c r="H902" s="723"/>
      <c r="I902" s="723"/>
      <c r="J902" s="723"/>
      <c r="K902" s="723"/>
      <c r="L902" s="723"/>
      <c r="M902" s="723"/>
      <c r="N902" s="723"/>
      <c r="O902" s="724"/>
      <c r="P902" s="637" t="str">
        <f t="shared" si="623"/>
        <v/>
      </c>
      <c r="Q902" s="637" t="str">
        <f t="shared" si="624"/>
        <v/>
      </c>
      <c r="R902" s="637" t="str">
        <f t="shared" si="625"/>
        <v/>
      </c>
      <c r="S902" s="638"/>
      <c r="T902" s="638"/>
      <c r="U902" s="638"/>
      <c r="V902" s="638"/>
      <c r="W902" s="638"/>
      <c r="X902" s="638"/>
      <c r="Y902" s="638"/>
      <c r="Z902" s="638"/>
      <c r="AA902" s="638"/>
      <c r="AB902" s="638"/>
      <c r="AC902" s="638"/>
      <c r="AD902" s="638"/>
      <c r="AI902" t="str">
        <f t="shared" si="626"/>
        <v/>
      </c>
      <c r="AJ902">
        <f t="shared" si="627"/>
        <v>0</v>
      </c>
      <c r="AK902">
        <f t="shared" si="628"/>
        <v>0</v>
      </c>
      <c r="AL902">
        <f t="shared" si="629"/>
        <v>0</v>
      </c>
      <c r="AM902">
        <f t="shared" si="630"/>
        <v>0</v>
      </c>
      <c r="AN902">
        <f t="shared" si="631"/>
        <v>0</v>
      </c>
      <c r="AO902">
        <f t="shared" si="632"/>
        <v>0</v>
      </c>
      <c r="AP902">
        <f t="shared" si="633"/>
        <v>0</v>
      </c>
      <c r="AQ902">
        <f t="shared" si="634"/>
        <v>0</v>
      </c>
      <c r="AR902">
        <f t="shared" si="635"/>
        <v>0</v>
      </c>
      <c r="AS902">
        <f t="shared" si="636"/>
        <v>0</v>
      </c>
      <c r="AT902">
        <f t="shared" si="637"/>
        <v>0</v>
      </c>
      <c r="AU902">
        <f t="shared" si="638"/>
        <v>0</v>
      </c>
      <c r="AV902">
        <f t="shared" si="639"/>
        <v>0</v>
      </c>
      <c r="AW902">
        <f t="shared" si="640"/>
        <v>0</v>
      </c>
      <c r="AX902">
        <f t="shared" si="641"/>
        <v>0</v>
      </c>
      <c r="AY902">
        <f t="shared" si="642"/>
        <v>0</v>
      </c>
      <c r="AZ902">
        <f t="shared" si="643"/>
        <v>0</v>
      </c>
      <c r="BA902">
        <f t="shared" si="644"/>
        <v>0</v>
      </c>
      <c r="BB902">
        <f t="shared" si="645"/>
        <v>0</v>
      </c>
      <c r="BC902" s="356" t="str">
        <f t="shared" si="646"/>
        <v/>
      </c>
      <c r="BD902" s="357">
        <f t="shared" si="647"/>
        <v>0</v>
      </c>
      <c r="BE902" s="358">
        <f t="shared" si="648"/>
        <v>0</v>
      </c>
      <c r="BF902" s="359">
        <f t="shared" si="619"/>
        <v>0</v>
      </c>
      <c r="BG902" s="356" t="str">
        <f t="shared" si="649"/>
        <v/>
      </c>
      <c r="BH902" s="357">
        <f t="shared" si="650"/>
        <v>0</v>
      </c>
      <c r="BI902" s="358">
        <f t="shared" si="651"/>
        <v>0</v>
      </c>
      <c r="BJ902" s="359">
        <f t="shared" si="620"/>
        <v>0</v>
      </c>
      <c r="BK902" s="356" t="str">
        <f t="shared" si="652"/>
        <v/>
      </c>
      <c r="BL902" s="357">
        <f t="shared" si="653"/>
        <v>0</v>
      </c>
      <c r="BM902" s="358">
        <f t="shared" si="654"/>
        <v>0</v>
      </c>
      <c r="BN902" s="359">
        <f t="shared" si="621"/>
        <v>0</v>
      </c>
      <c r="BO902" s="293">
        <f t="shared" si="655"/>
        <v>0</v>
      </c>
      <c r="BP902" s="352" t="str">
        <f>IF(BO902=0,"",
IF(SUM($BO$788:BO902)=1,BQ902,
IF($BO$908&gt;SUM($BO$788:BO902),_xlfn.CONCAT(", ",BQ902),
IF($BO$908=SUM($BO$788:BO902),_xlfn.CONCAT(" y ",BQ902)))))</f>
        <v/>
      </c>
      <c r="BQ902" s="120" t="s">
        <v>5349</v>
      </c>
      <c r="BR902" s="290">
        <f t="shared" si="656"/>
        <v>0</v>
      </c>
      <c r="BS902" s="293">
        <f t="shared" si="622"/>
        <v>0</v>
      </c>
      <c r="BT902" s="283" t="str">
        <f>IF(BS902=0,"",
IF(SUM($BS$788:BS902)=1,BU902,
IF($BS$908&gt;SUM($BS$788:BS902),_xlfn.CONCAT(", ",BU902),
IF($BS$908=SUM($BS$788:BS902),_xlfn.CONCAT(" y ",BU902)))))</f>
        <v/>
      </c>
      <c r="BU902" s="120" t="s">
        <v>5349</v>
      </c>
    </row>
    <row r="903" spans="1:73" ht="15" customHeight="1">
      <c r="A903" s="445"/>
      <c r="B903" s="446"/>
      <c r="C903" s="37" t="s">
        <v>5350</v>
      </c>
      <c r="D903" s="800" t="str">
        <f>IF(CNGE_2026_M1_Secc1_Sub1!$D156="","",CNGE_2026_M1_Secc1_Sub1!$D156)</f>
        <v/>
      </c>
      <c r="E903" s="723"/>
      <c r="F903" s="723"/>
      <c r="G903" s="723"/>
      <c r="H903" s="723"/>
      <c r="I903" s="723"/>
      <c r="J903" s="723"/>
      <c r="K903" s="723"/>
      <c r="L903" s="723"/>
      <c r="M903" s="723"/>
      <c r="N903" s="723"/>
      <c r="O903" s="724"/>
      <c r="P903" s="637" t="str">
        <f t="shared" si="623"/>
        <v/>
      </c>
      <c r="Q903" s="637" t="str">
        <f t="shared" si="624"/>
        <v/>
      </c>
      <c r="R903" s="637" t="str">
        <f t="shared" si="625"/>
        <v/>
      </c>
      <c r="S903" s="638"/>
      <c r="T903" s="638"/>
      <c r="U903" s="638"/>
      <c r="V903" s="638"/>
      <c r="W903" s="638"/>
      <c r="X903" s="638"/>
      <c r="Y903" s="638"/>
      <c r="Z903" s="638"/>
      <c r="AA903" s="638"/>
      <c r="AB903" s="638"/>
      <c r="AC903" s="638"/>
      <c r="AD903" s="638"/>
      <c r="AI903" t="str">
        <f t="shared" si="626"/>
        <v/>
      </c>
      <c r="AJ903">
        <f t="shared" si="627"/>
        <v>0</v>
      </c>
      <c r="AK903">
        <f t="shared" si="628"/>
        <v>0</v>
      </c>
      <c r="AL903">
        <f t="shared" si="629"/>
        <v>0</v>
      </c>
      <c r="AM903">
        <f t="shared" si="630"/>
        <v>0</v>
      </c>
      <c r="AN903">
        <f t="shared" si="631"/>
        <v>0</v>
      </c>
      <c r="AO903">
        <f t="shared" si="632"/>
        <v>0</v>
      </c>
      <c r="AP903">
        <f t="shared" si="633"/>
        <v>0</v>
      </c>
      <c r="AQ903">
        <f t="shared" si="634"/>
        <v>0</v>
      </c>
      <c r="AR903">
        <f t="shared" si="635"/>
        <v>0</v>
      </c>
      <c r="AS903">
        <f t="shared" si="636"/>
        <v>0</v>
      </c>
      <c r="AT903">
        <f t="shared" si="637"/>
        <v>0</v>
      </c>
      <c r="AU903">
        <f t="shared" si="638"/>
        <v>0</v>
      </c>
      <c r="AV903">
        <f t="shared" si="639"/>
        <v>0</v>
      </c>
      <c r="AW903">
        <f t="shared" si="640"/>
        <v>0</v>
      </c>
      <c r="AX903">
        <f t="shared" si="641"/>
        <v>0</v>
      </c>
      <c r="AY903">
        <f t="shared" si="642"/>
        <v>0</v>
      </c>
      <c r="AZ903">
        <f t="shared" si="643"/>
        <v>0</v>
      </c>
      <c r="BA903">
        <f t="shared" si="644"/>
        <v>0</v>
      </c>
      <c r="BB903">
        <f t="shared" si="645"/>
        <v>0</v>
      </c>
      <c r="BC903" s="356" t="str">
        <f t="shared" si="646"/>
        <v/>
      </c>
      <c r="BD903" s="357">
        <f t="shared" si="647"/>
        <v>0</v>
      </c>
      <c r="BE903" s="358">
        <f t="shared" si="648"/>
        <v>0</v>
      </c>
      <c r="BF903" s="359">
        <f t="shared" si="619"/>
        <v>0</v>
      </c>
      <c r="BG903" s="356" t="str">
        <f t="shared" si="649"/>
        <v/>
      </c>
      <c r="BH903" s="357">
        <f t="shared" si="650"/>
        <v>0</v>
      </c>
      <c r="BI903" s="358">
        <f t="shared" si="651"/>
        <v>0</v>
      </c>
      <c r="BJ903" s="359">
        <f t="shared" si="620"/>
        <v>0</v>
      </c>
      <c r="BK903" s="356" t="str">
        <f t="shared" si="652"/>
        <v/>
      </c>
      <c r="BL903" s="357">
        <f t="shared" si="653"/>
        <v>0</v>
      </c>
      <c r="BM903" s="358">
        <f t="shared" si="654"/>
        <v>0</v>
      </c>
      <c r="BN903" s="359">
        <f t="shared" si="621"/>
        <v>0</v>
      </c>
      <c r="BO903" s="293">
        <f t="shared" si="655"/>
        <v>0</v>
      </c>
      <c r="BP903" s="352" t="str">
        <f>IF(BO903=0,"",
IF(SUM($BO$788:BO903)=1,BQ903,
IF($BO$908&gt;SUM($BO$788:BO903),_xlfn.CONCAT(", ",BQ903),
IF($BO$908=SUM($BO$788:BO903),_xlfn.CONCAT(" y ",BQ903)))))</f>
        <v/>
      </c>
      <c r="BQ903" s="120" t="s">
        <v>5351</v>
      </c>
      <c r="BR903" s="290">
        <f t="shared" si="656"/>
        <v>0</v>
      </c>
      <c r="BS903" s="293">
        <f t="shared" si="622"/>
        <v>0</v>
      </c>
      <c r="BT903" s="283" t="str">
        <f>IF(BS903=0,"",
IF(SUM($BS$788:BS903)=1,BU903,
IF($BS$908&gt;SUM($BS$788:BS903),_xlfn.CONCAT(", ",BU903),
IF($BS$908=SUM($BS$788:BS903),_xlfn.CONCAT(" y ",BU903)))))</f>
        <v/>
      </c>
      <c r="BU903" s="120" t="s">
        <v>5351</v>
      </c>
    </row>
    <row r="904" spans="1:73" ht="15" customHeight="1">
      <c r="A904" s="445"/>
      <c r="B904" s="446"/>
      <c r="C904" s="37" t="s">
        <v>5352</v>
      </c>
      <c r="D904" s="800" t="str">
        <f>IF(CNGE_2026_M1_Secc1_Sub1!$D157="","",CNGE_2026_M1_Secc1_Sub1!$D157)</f>
        <v/>
      </c>
      <c r="E904" s="723"/>
      <c r="F904" s="723"/>
      <c r="G904" s="723"/>
      <c r="H904" s="723"/>
      <c r="I904" s="723"/>
      <c r="J904" s="723"/>
      <c r="K904" s="723"/>
      <c r="L904" s="723"/>
      <c r="M904" s="723"/>
      <c r="N904" s="723"/>
      <c r="O904" s="724"/>
      <c r="P904" s="637" t="str">
        <f t="shared" si="623"/>
        <v/>
      </c>
      <c r="Q904" s="637" t="str">
        <f t="shared" si="624"/>
        <v/>
      </c>
      <c r="R904" s="637" t="str">
        <f t="shared" si="625"/>
        <v/>
      </c>
      <c r="S904" s="638"/>
      <c r="T904" s="638"/>
      <c r="U904" s="638"/>
      <c r="V904" s="638"/>
      <c r="W904" s="638"/>
      <c r="X904" s="638"/>
      <c r="Y904" s="638"/>
      <c r="Z904" s="638"/>
      <c r="AA904" s="638"/>
      <c r="AB904" s="638"/>
      <c r="AC904" s="638"/>
      <c r="AD904" s="638"/>
      <c r="AI904" t="str">
        <f t="shared" si="626"/>
        <v/>
      </c>
      <c r="AJ904">
        <f t="shared" si="627"/>
        <v>0</v>
      </c>
      <c r="AK904">
        <f t="shared" si="628"/>
        <v>0</v>
      </c>
      <c r="AL904">
        <f t="shared" si="629"/>
        <v>0</v>
      </c>
      <c r="AM904">
        <f t="shared" si="630"/>
        <v>0</v>
      </c>
      <c r="AN904">
        <f t="shared" si="631"/>
        <v>0</v>
      </c>
      <c r="AO904">
        <f t="shared" si="632"/>
        <v>0</v>
      </c>
      <c r="AP904">
        <f t="shared" si="633"/>
        <v>0</v>
      </c>
      <c r="AQ904">
        <f t="shared" si="634"/>
        <v>0</v>
      </c>
      <c r="AR904">
        <f t="shared" si="635"/>
        <v>0</v>
      </c>
      <c r="AS904">
        <f t="shared" si="636"/>
        <v>0</v>
      </c>
      <c r="AT904">
        <f t="shared" si="637"/>
        <v>0</v>
      </c>
      <c r="AU904">
        <f t="shared" si="638"/>
        <v>0</v>
      </c>
      <c r="AV904">
        <f t="shared" si="639"/>
        <v>0</v>
      </c>
      <c r="AW904">
        <f t="shared" si="640"/>
        <v>0</v>
      </c>
      <c r="AX904">
        <f t="shared" si="641"/>
        <v>0</v>
      </c>
      <c r="AY904">
        <f t="shared" si="642"/>
        <v>0</v>
      </c>
      <c r="AZ904">
        <f t="shared" si="643"/>
        <v>0</v>
      </c>
      <c r="BA904">
        <f t="shared" si="644"/>
        <v>0</v>
      </c>
      <c r="BB904">
        <f t="shared" si="645"/>
        <v>0</v>
      </c>
      <c r="BC904" s="356" t="str">
        <f t="shared" si="646"/>
        <v/>
      </c>
      <c r="BD904" s="357">
        <f t="shared" si="647"/>
        <v>0</v>
      </c>
      <c r="BE904" s="358">
        <f t="shared" si="648"/>
        <v>0</v>
      </c>
      <c r="BF904" s="359">
        <f t="shared" si="619"/>
        <v>0</v>
      </c>
      <c r="BG904" s="356" t="str">
        <f t="shared" si="649"/>
        <v/>
      </c>
      <c r="BH904" s="357">
        <f t="shared" si="650"/>
        <v>0</v>
      </c>
      <c r="BI904" s="358">
        <f t="shared" si="651"/>
        <v>0</v>
      </c>
      <c r="BJ904" s="359">
        <f t="shared" si="620"/>
        <v>0</v>
      </c>
      <c r="BK904" s="356" t="str">
        <f t="shared" si="652"/>
        <v/>
      </c>
      <c r="BL904" s="357">
        <f t="shared" si="653"/>
        <v>0</v>
      </c>
      <c r="BM904" s="358">
        <f t="shared" si="654"/>
        <v>0</v>
      </c>
      <c r="BN904" s="359">
        <f t="shared" si="621"/>
        <v>0</v>
      </c>
      <c r="BO904" s="293">
        <f t="shared" si="655"/>
        <v>0</v>
      </c>
      <c r="BP904" s="352" t="str">
        <f>IF(BO904=0,"",
IF(SUM($BO$788:BO904)=1,BQ904,
IF($BO$908&gt;SUM($BO$788:BO904),_xlfn.CONCAT(", ",BQ904),
IF($BO$908=SUM($BO$788:BO904),_xlfn.CONCAT(" y ",BQ904)))))</f>
        <v/>
      </c>
      <c r="BQ904" s="120" t="s">
        <v>5353</v>
      </c>
      <c r="BR904" s="290">
        <f t="shared" si="656"/>
        <v>0</v>
      </c>
      <c r="BS904" s="293">
        <f t="shared" si="622"/>
        <v>0</v>
      </c>
      <c r="BT904" s="283" t="str">
        <f>IF(BS904=0,"",
IF(SUM($BS$788:BS904)=1,BU904,
IF($BS$908&gt;SUM($BS$788:BS904),_xlfn.CONCAT(", ",BU904),
IF($BS$908=SUM($BS$788:BS904),_xlfn.CONCAT(" y ",BU904)))))</f>
        <v/>
      </c>
      <c r="BU904" s="120" t="s">
        <v>5353</v>
      </c>
    </row>
    <row r="905" spans="1:73" ht="15" customHeight="1">
      <c r="A905" s="445"/>
      <c r="B905" s="446"/>
      <c r="C905" s="37" t="s">
        <v>5354</v>
      </c>
      <c r="D905" s="800" t="str">
        <f>IF(CNGE_2026_M1_Secc1_Sub1!$D158="","",CNGE_2026_M1_Secc1_Sub1!$D158)</f>
        <v/>
      </c>
      <c r="E905" s="723"/>
      <c r="F905" s="723"/>
      <c r="G905" s="723"/>
      <c r="H905" s="723"/>
      <c r="I905" s="723"/>
      <c r="J905" s="723"/>
      <c r="K905" s="723"/>
      <c r="L905" s="723"/>
      <c r="M905" s="723"/>
      <c r="N905" s="723"/>
      <c r="O905" s="724"/>
      <c r="P905" s="637" t="str">
        <f t="shared" si="623"/>
        <v/>
      </c>
      <c r="Q905" s="637" t="str">
        <f t="shared" si="624"/>
        <v/>
      </c>
      <c r="R905" s="637" t="str">
        <f t="shared" si="625"/>
        <v/>
      </c>
      <c r="S905" s="638"/>
      <c r="T905" s="638"/>
      <c r="U905" s="638"/>
      <c r="V905" s="638"/>
      <c r="W905" s="638"/>
      <c r="X905" s="638"/>
      <c r="Y905" s="638"/>
      <c r="Z905" s="638"/>
      <c r="AA905" s="638"/>
      <c r="AB905" s="638"/>
      <c r="AC905" s="638"/>
      <c r="AD905" s="638"/>
      <c r="AI905" t="str">
        <f t="shared" si="626"/>
        <v/>
      </c>
      <c r="AJ905">
        <f t="shared" si="627"/>
        <v>0</v>
      </c>
      <c r="AK905">
        <f t="shared" si="628"/>
        <v>0</v>
      </c>
      <c r="AL905">
        <f t="shared" si="629"/>
        <v>0</v>
      </c>
      <c r="AM905">
        <f t="shared" si="630"/>
        <v>0</v>
      </c>
      <c r="AN905">
        <f t="shared" si="631"/>
        <v>0</v>
      </c>
      <c r="AO905">
        <f t="shared" si="632"/>
        <v>0</v>
      </c>
      <c r="AP905">
        <f t="shared" si="633"/>
        <v>0</v>
      </c>
      <c r="AQ905">
        <f t="shared" si="634"/>
        <v>0</v>
      </c>
      <c r="AR905">
        <f t="shared" si="635"/>
        <v>0</v>
      </c>
      <c r="AS905">
        <f t="shared" si="636"/>
        <v>0</v>
      </c>
      <c r="AT905">
        <f t="shared" si="637"/>
        <v>0</v>
      </c>
      <c r="AU905">
        <f t="shared" si="638"/>
        <v>0</v>
      </c>
      <c r="AV905">
        <f t="shared" si="639"/>
        <v>0</v>
      </c>
      <c r="AW905">
        <f t="shared" si="640"/>
        <v>0</v>
      </c>
      <c r="AX905">
        <f t="shared" si="641"/>
        <v>0</v>
      </c>
      <c r="AY905">
        <f t="shared" si="642"/>
        <v>0</v>
      </c>
      <c r="AZ905">
        <f t="shared" si="643"/>
        <v>0</v>
      </c>
      <c r="BA905">
        <f t="shared" si="644"/>
        <v>0</v>
      </c>
      <c r="BB905">
        <f t="shared" si="645"/>
        <v>0</v>
      </c>
      <c r="BC905" s="356" t="str">
        <f t="shared" si="646"/>
        <v/>
      </c>
      <c r="BD905" s="357">
        <f t="shared" si="647"/>
        <v>0</v>
      </c>
      <c r="BE905" s="358">
        <f t="shared" si="648"/>
        <v>0</v>
      </c>
      <c r="BF905" s="359">
        <f t="shared" si="619"/>
        <v>0</v>
      </c>
      <c r="BG905" s="356" t="str">
        <f t="shared" si="649"/>
        <v/>
      </c>
      <c r="BH905" s="357">
        <f t="shared" si="650"/>
        <v>0</v>
      </c>
      <c r="BI905" s="358">
        <f t="shared" si="651"/>
        <v>0</v>
      </c>
      <c r="BJ905" s="359">
        <f t="shared" si="620"/>
        <v>0</v>
      </c>
      <c r="BK905" s="356" t="str">
        <f t="shared" si="652"/>
        <v/>
      </c>
      <c r="BL905" s="357">
        <f t="shared" si="653"/>
        <v>0</v>
      </c>
      <c r="BM905" s="358">
        <f t="shared" si="654"/>
        <v>0</v>
      </c>
      <c r="BN905" s="359">
        <f t="shared" si="621"/>
        <v>0</v>
      </c>
      <c r="BO905" s="293">
        <f t="shared" si="655"/>
        <v>0</v>
      </c>
      <c r="BP905" s="352" t="str">
        <f>IF(BO905=0,"",
IF(SUM($BO$788:BO905)=1,BQ905,
IF($BO$908&gt;SUM($BO$788:BO905),_xlfn.CONCAT(", ",BQ905),
IF($BO$908=SUM($BO$788:BO905),_xlfn.CONCAT(" y ",BQ905)))))</f>
        <v/>
      </c>
      <c r="BQ905" s="120" t="s">
        <v>5355</v>
      </c>
      <c r="BR905" s="290">
        <f t="shared" si="656"/>
        <v>0</v>
      </c>
      <c r="BS905" s="293">
        <f t="shared" si="622"/>
        <v>0</v>
      </c>
      <c r="BT905" s="283" t="str">
        <f>IF(BS905=0,"",
IF(SUM($BS$788:BS905)=1,BU905,
IF($BS$908&gt;SUM($BS$788:BS905),_xlfn.CONCAT(", ",BU905),
IF($BS$908=SUM($BS$788:BS905),_xlfn.CONCAT(" y ",BU905)))))</f>
        <v/>
      </c>
      <c r="BU905" s="120" t="s">
        <v>5355</v>
      </c>
    </row>
    <row r="906" spans="1:73" ht="15" customHeight="1">
      <c r="A906" s="445"/>
      <c r="B906" s="446"/>
      <c r="C906" s="37" t="s">
        <v>5356</v>
      </c>
      <c r="D906" s="800" t="str">
        <f>IF(CNGE_2026_M1_Secc1_Sub1!$D159="","",CNGE_2026_M1_Secc1_Sub1!$D159)</f>
        <v/>
      </c>
      <c r="E906" s="723"/>
      <c r="F906" s="723"/>
      <c r="G906" s="723"/>
      <c r="H906" s="723"/>
      <c r="I906" s="723"/>
      <c r="J906" s="723"/>
      <c r="K906" s="723"/>
      <c r="L906" s="723"/>
      <c r="M906" s="723"/>
      <c r="N906" s="723"/>
      <c r="O906" s="724"/>
      <c r="P906" s="637" t="str">
        <f t="shared" si="623"/>
        <v/>
      </c>
      <c r="Q906" s="637" t="str">
        <f t="shared" si="624"/>
        <v/>
      </c>
      <c r="R906" s="637" t="str">
        <f t="shared" si="625"/>
        <v/>
      </c>
      <c r="S906" s="638"/>
      <c r="T906" s="638"/>
      <c r="U906" s="638"/>
      <c r="V906" s="638"/>
      <c r="W906" s="638"/>
      <c r="X906" s="638"/>
      <c r="Y906" s="638"/>
      <c r="Z906" s="638"/>
      <c r="AA906" s="638"/>
      <c r="AB906" s="638"/>
      <c r="AC906" s="638"/>
      <c r="AD906" s="638"/>
      <c r="AI906" t="str">
        <f t="shared" si="626"/>
        <v/>
      </c>
      <c r="AJ906">
        <f t="shared" si="627"/>
        <v>0</v>
      </c>
      <c r="AK906">
        <f t="shared" si="628"/>
        <v>0</v>
      </c>
      <c r="AL906">
        <f t="shared" si="629"/>
        <v>0</v>
      </c>
      <c r="AM906">
        <f t="shared" si="630"/>
        <v>0</v>
      </c>
      <c r="AN906">
        <f t="shared" si="631"/>
        <v>0</v>
      </c>
      <c r="AO906">
        <f t="shared" si="632"/>
        <v>0</v>
      </c>
      <c r="AP906">
        <f t="shared" si="633"/>
        <v>0</v>
      </c>
      <c r="AQ906">
        <f t="shared" si="634"/>
        <v>0</v>
      </c>
      <c r="AR906">
        <f t="shared" si="635"/>
        <v>0</v>
      </c>
      <c r="AS906">
        <f t="shared" si="636"/>
        <v>0</v>
      </c>
      <c r="AT906">
        <f t="shared" si="637"/>
        <v>0</v>
      </c>
      <c r="AU906">
        <f t="shared" si="638"/>
        <v>0</v>
      </c>
      <c r="AV906">
        <f t="shared" si="639"/>
        <v>0</v>
      </c>
      <c r="AW906">
        <f t="shared" si="640"/>
        <v>0</v>
      </c>
      <c r="AX906">
        <f t="shared" si="641"/>
        <v>0</v>
      </c>
      <c r="AY906">
        <f t="shared" si="642"/>
        <v>0</v>
      </c>
      <c r="AZ906">
        <f t="shared" si="643"/>
        <v>0</v>
      </c>
      <c r="BA906">
        <f t="shared" si="644"/>
        <v>0</v>
      </c>
      <c r="BB906">
        <f t="shared" si="645"/>
        <v>0</v>
      </c>
      <c r="BC906" s="356" t="str">
        <f t="shared" si="646"/>
        <v/>
      </c>
      <c r="BD906" s="357">
        <f t="shared" si="647"/>
        <v>0</v>
      </c>
      <c r="BE906" s="358">
        <f t="shared" si="648"/>
        <v>0</v>
      </c>
      <c r="BF906" s="359">
        <f t="shared" si="619"/>
        <v>0</v>
      </c>
      <c r="BG906" s="356" t="str">
        <f t="shared" si="649"/>
        <v/>
      </c>
      <c r="BH906" s="357">
        <f t="shared" si="650"/>
        <v>0</v>
      </c>
      <c r="BI906" s="358">
        <f t="shared" si="651"/>
        <v>0</v>
      </c>
      <c r="BJ906" s="359">
        <f t="shared" si="620"/>
        <v>0</v>
      </c>
      <c r="BK906" s="356" t="str">
        <f t="shared" si="652"/>
        <v/>
      </c>
      <c r="BL906" s="357">
        <f t="shared" si="653"/>
        <v>0</v>
      </c>
      <c r="BM906" s="358">
        <f t="shared" si="654"/>
        <v>0</v>
      </c>
      <c r="BN906" s="359">
        <f t="shared" si="621"/>
        <v>0</v>
      </c>
      <c r="BO906" s="293">
        <f t="shared" si="655"/>
        <v>0</v>
      </c>
      <c r="BP906" s="352" t="str">
        <f>IF(BO906=0,"",
IF(SUM($BO$788:BO906)=1,BQ906,
IF($BO$908&gt;SUM($BO$788:BO906),_xlfn.CONCAT(", ",BQ906),
IF($BO$908=SUM($BO$788:BO906),_xlfn.CONCAT(" y ",BQ906)))))</f>
        <v/>
      </c>
      <c r="BQ906" s="120" t="s">
        <v>5357</v>
      </c>
      <c r="BR906" s="290">
        <f t="shared" si="656"/>
        <v>0</v>
      </c>
      <c r="BS906" s="293">
        <f t="shared" si="622"/>
        <v>0</v>
      </c>
      <c r="BT906" s="283" t="str">
        <f>IF(BS906=0,"",
IF(SUM($BS$788:BS906)=1,BU906,
IF($BS$908&gt;SUM($BS$788:BS906),_xlfn.CONCAT(", ",BU906),
IF($BS$908=SUM($BS$788:BS906),_xlfn.CONCAT(" y ",BU906)))))</f>
        <v/>
      </c>
      <c r="BU906" s="120" t="s">
        <v>5357</v>
      </c>
    </row>
    <row r="907" spans="1:73" ht="15" customHeight="1">
      <c r="A907" s="445"/>
      <c r="B907" s="446"/>
      <c r="C907" s="37" t="s">
        <v>5358</v>
      </c>
      <c r="D907" s="800" t="str">
        <f>IF(CNGE_2026_M1_Secc1_Sub1!$D160="","",CNGE_2026_M1_Secc1_Sub1!$D160)</f>
        <v/>
      </c>
      <c r="E907" s="723"/>
      <c r="F907" s="723"/>
      <c r="G907" s="723"/>
      <c r="H907" s="723"/>
      <c r="I907" s="723"/>
      <c r="J907" s="723"/>
      <c r="K907" s="723"/>
      <c r="L907" s="723"/>
      <c r="M907" s="723"/>
      <c r="N907" s="723"/>
      <c r="O907" s="724"/>
      <c r="P907" s="637" t="str">
        <f t="shared" si="623"/>
        <v/>
      </c>
      <c r="Q907" s="637" t="str">
        <f t="shared" si="624"/>
        <v/>
      </c>
      <c r="R907" s="637" t="str">
        <f t="shared" si="625"/>
        <v/>
      </c>
      <c r="S907" s="638"/>
      <c r="T907" s="638"/>
      <c r="U907" s="638"/>
      <c r="V907" s="638"/>
      <c r="W907" s="638"/>
      <c r="X907" s="638"/>
      <c r="Y907" s="638"/>
      <c r="Z907" s="638"/>
      <c r="AA907" s="638"/>
      <c r="AB907" s="638"/>
      <c r="AC907" s="638"/>
      <c r="AD907" s="638"/>
      <c r="AI907" t="str">
        <f t="shared" si="626"/>
        <v/>
      </c>
      <c r="AJ907">
        <f t="shared" si="627"/>
        <v>0</v>
      </c>
      <c r="AK907">
        <f t="shared" si="628"/>
        <v>0</v>
      </c>
      <c r="AL907">
        <f t="shared" si="629"/>
        <v>0</v>
      </c>
      <c r="AM907">
        <f t="shared" si="630"/>
        <v>0</v>
      </c>
      <c r="AN907">
        <f t="shared" si="631"/>
        <v>0</v>
      </c>
      <c r="AO907">
        <f t="shared" si="632"/>
        <v>0</v>
      </c>
      <c r="AP907">
        <f t="shared" si="633"/>
        <v>0</v>
      </c>
      <c r="AQ907">
        <f t="shared" si="634"/>
        <v>0</v>
      </c>
      <c r="AR907">
        <f t="shared" si="635"/>
        <v>0</v>
      </c>
      <c r="AS907">
        <f t="shared" si="636"/>
        <v>0</v>
      </c>
      <c r="AT907">
        <f t="shared" si="637"/>
        <v>0</v>
      </c>
      <c r="AU907">
        <f t="shared" si="638"/>
        <v>0</v>
      </c>
      <c r="AV907">
        <f t="shared" si="639"/>
        <v>0</v>
      </c>
      <c r="AW907">
        <f t="shared" si="640"/>
        <v>0</v>
      </c>
      <c r="AX907">
        <f t="shared" si="641"/>
        <v>0</v>
      </c>
      <c r="AY907">
        <f t="shared" si="642"/>
        <v>0</v>
      </c>
      <c r="AZ907">
        <f t="shared" si="643"/>
        <v>0</v>
      </c>
      <c r="BA907">
        <f t="shared" si="644"/>
        <v>0</v>
      </c>
      <c r="BB907">
        <f t="shared" si="645"/>
        <v>0</v>
      </c>
      <c r="BC907" s="356" t="str">
        <f t="shared" si="646"/>
        <v/>
      </c>
      <c r="BD907" s="357">
        <f t="shared" si="647"/>
        <v>0</v>
      </c>
      <c r="BE907" s="358">
        <f t="shared" si="648"/>
        <v>0</v>
      </c>
      <c r="BF907" s="359">
        <f t="shared" si="619"/>
        <v>0</v>
      </c>
      <c r="BG907" s="356" t="str">
        <f t="shared" si="649"/>
        <v/>
      </c>
      <c r="BH907" s="357">
        <f t="shared" si="650"/>
        <v>0</v>
      </c>
      <c r="BI907" s="358">
        <f t="shared" si="651"/>
        <v>0</v>
      </c>
      <c r="BJ907" s="359">
        <f t="shared" si="620"/>
        <v>0</v>
      </c>
      <c r="BK907" s="356" t="str">
        <f t="shared" si="652"/>
        <v/>
      </c>
      <c r="BL907" s="357">
        <f t="shared" si="653"/>
        <v>0</v>
      </c>
      <c r="BM907" s="358">
        <f t="shared" si="654"/>
        <v>0</v>
      </c>
      <c r="BN907" s="359">
        <f t="shared" si="621"/>
        <v>0</v>
      </c>
      <c r="BO907" s="293">
        <f t="shared" si="655"/>
        <v>0</v>
      </c>
      <c r="BP907" s="352" t="str">
        <f>IF(BO907=0,"",
IF(SUM($BO$788:BO907)=1,BQ907,
IF($BO$908&gt;SUM($BO$788:BO907),_xlfn.CONCAT(", ",BQ907),
IF($BO$908=SUM($BO$788:BO907),_xlfn.CONCAT(" y ",BQ907)))))</f>
        <v/>
      </c>
      <c r="BQ907" s="120" t="s">
        <v>5359</v>
      </c>
      <c r="BR907" s="290">
        <f t="shared" si="656"/>
        <v>0</v>
      </c>
      <c r="BS907" s="293">
        <f>IF(BR907=0,0,1)</f>
        <v>0</v>
      </c>
      <c r="BT907" s="283" t="str">
        <f>IF(BS907=0,"",
IF(SUM($BS$788:BS907)=1,BU907,
IF($BS$908&gt;SUM($BS$788:BS907),_xlfn.CONCAT(", ",BU907),
IF($BS$908=SUM($BS$788:BS907),_xlfn.CONCAT(" y ",BU907)))))</f>
        <v/>
      </c>
      <c r="BU907" s="120" t="s">
        <v>5359</v>
      </c>
    </row>
    <row r="908" spans="1:73" ht="15" customHeight="1">
      <c r="A908" s="445"/>
      <c r="B908" s="446"/>
      <c r="C908" s="447"/>
      <c r="D908" s="447"/>
      <c r="E908" s="447"/>
      <c r="F908" s="15"/>
      <c r="G908" s="447"/>
      <c r="H908" s="447"/>
      <c r="I908" s="447"/>
      <c r="J908" s="447"/>
      <c r="K908" s="447"/>
      <c r="L908" s="447"/>
      <c r="M908" s="447"/>
      <c r="N908" s="447"/>
      <c r="O908" s="54" t="s">
        <v>5438</v>
      </c>
      <c r="P908" s="444">
        <f t="shared" ref="P908:AD908" si="657">IF(AND(SUM(P788:P907)=0,COUNTIF(P788:P907,"NS")&gt;0),"NS",IF(AND(SUM(P788:P907)=0,COUNTIF(P788:P907,0)&gt;0),0,IF(AND(SUM(P788:P907)=0,COUNTIF(P788:P907,"NA")&gt;0),"NA",SUM(P788:P907))))</f>
        <v>0</v>
      </c>
      <c r="Q908" s="444">
        <f t="shared" si="657"/>
        <v>0</v>
      </c>
      <c r="R908" s="444">
        <f t="shared" si="657"/>
        <v>0</v>
      </c>
      <c r="S908" s="444">
        <f t="shared" si="657"/>
        <v>0</v>
      </c>
      <c r="T908" s="444">
        <f t="shared" si="657"/>
        <v>0</v>
      </c>
      <c r="U908" s="444">
        <f t="shared" si="657"/>
        <v>0</v>
      </c>
      <c r="V908" s="444">
        <f t="shared" si="657"/>
        <v>0</v>
      </c>
      <c r="W908" s="444">
        <f t="shared" si="657"/>
        <v>0</v>
      </c>
      <c r="X908" s="444">
        <f t="shared" si="657"/>
        <v>0</v>
      </c>
      <c r="Y908" s="444">
        <f t="shared" si="657"/>
        <v>0</v>
      </c>
      <c r="Z908" s="444">
        <f t="shared" si="657"/>
        <v>0</v>
      </c>
      <c r="AA908" s="444">
        <f t="shared" si="657"/>
        <v>0</v>
      </c>
      <c r="AB908" s="444">
        <f t="shared" si="657"/>
        <v>0</v>
      </c>
      <c r="AC908" s="444">
        <f t="shared" si="657"/>
        <v>0</v>
      </c>
      <c r="AD908" s="444">
        <f t="shared" si="657"/>
        <v>0</v>
      </c>
      <c r="AL908" s="242">
        <f>SUM(AL788:AL907)</f>
        <v>0</v>
      </c>
      <c r="AP908" s="242">
        <f>SUM(AP788:AP907)</f>
        <v>0</v>
      </c>
      <c r="AT908" s="242">
        <f>SUM(AT788:AT907)</f>
        <v>0</v>
      </c>
      <c r="AX908" s="242">
        <f>SUM(AX788:AX907)</f>
        <v>0</v>
      </c>
      <c r="BB908" s="242">
        <f>SUM(BB788:BB907)</f>
        <v>0</v>
      </c>
      <c r="BO908" s="285">
        <f>SUM(BO788:BO907)</f>
        <v>0</v>
      </c>
      <c r="BP908" s="285" t="str">
        <f>IF(BO908=0,"",_xlfn.CONCAT(BP788:BP907))</f>
        <v/>
      </c>
      <c r="BQ908" s="286" t="str">
        <f>IF(BO908=0,"",
IF(BO908&gt;1,"Favor de revisar la suma y consistencia de totales por filas (numéricos y NS)",
IF(BO908=1,_xlfn.CONCAT("Favor de revisar la sumatoria del total en el numeral: ",BP908),_xlfn.CONCAT("Favor de revisar la sumatoria de los totales en los numerales: ",BP908))))</f>
        <v/>
      </c>
      <c r="BS908" s="285">
        <f>SUM(BS788:BS907)</f>
        <v>0</v>
      </c>
      <c r="BT908" s="285" t="str">
        <f>IF(BS908=0,"",_xlfn.CONCAT(BT788:BT907))</f>
        <v/>
      </c>
      <c r="BU908" s="286" t="str">
        <f>IF(BS908=0,"",
IF(BS908&gt;10,"Favor de ingresar toda la información requerida en la pregunta",
IF(BS908=1,_xlfn.CONCAT("Favor de revisar la información capturada en el numeral: ",BT908),_xlfn.CONCAT("Favor de revisar la información capturada en los numerales: ",BT908))))</f>
        <v/>
      </c>
    </row>
    <row r="909" spans="1:73" ht="15" customHeight="1">
      <c r="A909" s="445"/>
      <c r="B909" s="446"/>
      <c r="C909" s="448"/>
      <c r="D909" s="54"/>
      <c r="E909" s="1"/>
      <c r="F909" s="1"/>
      <c r="G909" s="1"/>
      <c r="H909" s="1"/>
      <c r="I909" s="1"/>
      <c r="J909" s="1"/>
      <c r="K909" s="1"/>
      <c r="L909" s="1"/>
      <c r="M909" s="449"/>
      <c r="N909" s="449"/>
      <c r="O909" s="449"/>
      <c r="P909" s="449"/>
      <c r="Q909" s="449"/>
      <c r="R909" s="449"/>
      <c r="S909" s="449"/>
      <c r="T909" s="449"/>
      <c r="U909" s="449"/>
      <c r="V909" s="449"/>
      <c r="W909" s="449"/>
      <c r="X909" s="449"/>
      <c r="Y909" s="449"/>
      <c r="Z909" s="449"/>
      <c r="AA909" s="449"/>
      <c r="AB909" s="449"/>
      <c r="AC909" s="449"/>
      <c r="AD909" s="449"/>
    </row>
    <row r="910" spans="1:73" ht="15" customHeight="1">
      <c r="A910" s="445"/>
      <c r="B910" s="446"/>
      <c r="C910" s="448"/>
      <c r="D910" s="6"/>
      <c r="E910" s="6"/>
      <c r="F910" s="6"/>
      <c r="G910" s="6"/>
      <c r="H910" s="6"/>
      <c r="I910" s="54"/>
      <c r="J910" s="1"/>
      <c r="K910" s="1"/>
      <c r="L910" s="1"/>
      <c r="M910" s="1"/>
      <c r="N910" s="1"/>
      <c r="O910" s="1"/>
      <c r="P910" s="13"/>
      <c r="Q910" s="13"/>
      <c r="R910" s="13"/>
      <c r="S910" s="13"/>
      <c r="T910" s="13"/>
      <c r="U910" s="13"/>
      <c r="V910" s="13"/>
      <c r="W910" s="13"/>
      <c r="X910" s="13"/>
      <c r="Y910" s="13"/>
      <c r="Z910" s="13"/>
      <c r="AA910" s="886" t="s">
        <v>5730</v>
      </c>
      <c r="AB910" s="781"/>
      <c r="AC910" s="781"/>
      <c r="AD910" s="781"/>
    </row>
    <row r="911" spans="1:73" ht="24" customHeight="1">
      <c r="A911" s="445"/>
      <c r="B911" s="446"/>
      <c r="C911" s="706" t="s">
        <v>5094</v>
      </c>
      <c r="D911" s="817"/>
      <c r="E911" s="817"/>
      <c r="F911" s="817"/>
      <c r="G911" s="817"/>
      <c r="H911" s="817"/>
      <c r="I911" s="817"/>
      <c r="J911" s="817"/>
      <c r="K911" s="817"/>
      <c r="L911" s="813"/>
      <c r="M911" s="706" t="s">
        <v>5725</v>
      </c>
      <c r="N911" s="723"/>
      <c r="O911" s="723"/>
      <c r="P911" s="723"/>
      <c r="Q911" s="723"/>
      <c r="R911" s="723"/>
      <c r="S911" s="723"/>
      <c r="T911" s="723"/>
      <c r="U911" s="723"/>
      <c r="V911" s="723"/>
      <c r="W911" s="723"/>
      <c r="X911" s="723"/>
      <c r="Y911" s="723"/>
      <c r="Z911" s="723"/>
      <c r="AA911" s="723"/>
      <c r="AB911" s="723"/>
      <c r="AC911" s="723"/>
      <c r="AD911" s="724"/>
    </row>
    <row r="912" spans="1:73" ht="24" customHeight="1">
      <c r="A912" s="445"/>
      <c r="B912" s="446"/>
      <c r="C912" s="883"/>
      <c r="D912" s="678"/>
      <c r="E912" s="678"/>
      <c r="F912" s="678"/>
      <c r="G912" s="678"/>
      <c r="H912" s="678"/>
      <c r="I912" s="678"/>
      <c r="J912" s="678"/>
      <c r="K912" s="678"/>
      <c r="L912" s="769"/>
      <c r="M912" s="882" t="s">
        <v>5731</v>
      </c>
      <c r="N912" s="781"/>
      <c r="O912" s="782"/>
      <c r="P912" s="882" t="s">
        <v>5732</v>
      </c>
      <c r="Q912" s="781"/>
      <c r="R912" s="782"/>
      <c r="S912" s="882" t="s">
        <v>5733</v>
      </c>
      <c r="T912" s="781"/>
      <c r="U912" s="782"/>
      <c r="V912" s="882" t="s">
        <v>5734</v>
      </c>
      <c r="W912" s="781"/>
      <c r="X912" s="782"/>
      <c r="Y912" s="882" t="s">
        <v>5735</v>
      </c>
      <c r="Z912" s="781"/>
      <c r="AA912" s="782"/>
      <c r="AB912" s="882" t="s">
        <v>5736</v>
      </c>
      <c r="AC912" s="781"/>
      <c r="AD912" s="782"/>
    </row>
    <row r="913" spans="1:58" ht="48" customHeight="1">
      <c r="A913" s="445"/>
      <c r="B913" s="446"/>
      <c r="C913" s="814"/>
      <c r="D913" s="781"/>
      <c r="E913" s="781"/>
      <c r="F913" s="781"/>
      <c r="G913" s="781"/>
      <c r="H913" s="781"/>
      <c r="I913" s="781"/>
      <c r="J913" s="781"/>
      <c r="K913" s="781"/>
      <c r="L913" s="782"/>
      <c r="M913" s="442" t="s">
        <v>5668</v>
      </c>
      <c r="N913" s="443" t="s">
        <v>5650</v>
      </c>
      <c r="O913" s="443" t="s">
        <v>5651</v>
      </c>
      <c r="P913" s="442" t="s">
        <v>5668</v>
      </c>
      <c r="Q913" s="443" t="s">
        <v>5650</v>
      </c>
      <c r="R913" s="443" t="s">
        <v>5651</v>
      </c>
      <c r="S913" s="442" t="s">
        <v>5668</v>
      </c>
      <c r="T913" s="443" t="s">
        <v>5650</v>
      </c>
      <c r="U913" s="443" t="s">
        <v>5651</v>
      </c>
      <c r="V913" s="442" t="s">
        <v>5668</v>
      </c>
      <c r="W913" s="443" t="s">
        <v>5650</v>
      </c>
      <c r="X913" s="443" t="s">
        <v>5651</v>
      </c>
      <c r="Y913" s="442" t="s">
        <v>5668</v>
      </c>
      <c r="Z913" s="443" t="s">
        <v>5650</v>
      </c>
      <c r="AA913" s="443" t="s">
        <v>5651</v>
      </c>
      <c r="AB913" s="442" t="s">
        <v>5668</v>
      </c>
      <c r="AC913" s="443" t="s">
        <v>5650</v>
      </c>
      <c r="AD913" s="443" t="s">
        <v>5651</v>
      </c>
      <c r="AI913" t="s">
        <v>5682</v>
      </c>
      <c r="AJ913" t="s">
        <v>5683</v>
      </c>
      <c r="AK913" t="s">
        <v>5684</v>
      </c>
      <c r="AL913" t="s">
        <v>5685</v>
      </c>
      <c r="AM913" t="s">
        <v>5686</v>
      </c>
      <c r="AN913" t="s">
        <v>5687</v>
      </c>
      <c r="AO913" t="s">
        <v>5688</v>
      </c>
      <c r="AP913" t="s">
        <v>5689</v>
      </c>
      <c r="AQ913" t="s">
        <v>5737</v>
      </c>
      <c r="AR913" t="s">
        <v>5738</v>
      </c>
      <c r="AS913" t="s">
        <v>5739</v>
      </c>
      <c r="AT913" t="s">
        <v>5740</v>
      </c>
      <c r="AU913" t="s">
        <v>5741</v>
      </c>
      <c r="AV913" t="s">
        <v>5742</v>
      </c>
      <c r="AW913" t="s">
        <v>5743</v>
      </c>
      <c r="AX913" t="s">
        <v>5744</v>
      </c>
      <c r="AY913" t="s">
        <v>5745</v>
      </c>
      <c r="AZ913" t="s">
        <v>5746</v>
      </c>
      <c r="BA913" t="s">
        <v>5747</v>
      </c>
      <c r="BB913" t="s">
        <v>5748</v>
      </c>
      <c r="BC913" t="s">
        <v>5749</v>
      </c>
      <c r="BD913" t="s">
        <v>5750</v>
      </c>
      <c r="BE913" t="s">
        <v>5751</v>
      </c>
      <c r="BF913" t="s">
        <v>5752</v>
      </c>
    </row>
    <row r="914" spans="1:58" ht="15" customHeight="1">
      <c r="A914" s="445"/>
      <c r="B914" s="446"/>
      <c r="C914" s="10" t="s">
        <v>5023</v>
      </c>
      <c r="D914" s="800" t="str">
        <f>IF(CNGE_2026_M1_Secc1_Sub1!$D41="","",CNGE_2026_M1_Secc1_Sub1!$D41)</f>
        <v/>
      </c>
      <c r="E914" s="723"/>
      <c r="F914" s="723"/>
      <c r="G914" s="723"/>
      <c r="H914" s="723"/>
      <c r="I914" s="723"/>
      <c r="J914" s="723"/>
      <c r="K914" s="723"/>
      <c r="L914" s="724"/>
      <c r="M914" s="638"/>
      <c r="N914" s="638"/>
      <c r="O914" s="638"/>
      <c r="P914" s="638"/>
      <c r="Q914" s="638"/>
      <c r="R914" s="638"/>
      <c r="S914" s="638"/>
      <c r="T914" s="638"/>
      <c r="U914" s="638"/>
      <c r="V914" s="638"/>
      <c r="W914" s="638"/>
      <c r="X914" s="638"/>
      <c r="Y914" s="638"/>
      <c r="Z914" s="638"/>
      <c r="AA914" s="638"/>
      <c r="AB914" s="638"/>
      <c r="AC914" s="638"/>
      <c r="AD914" s="638"/>
      <c r="AI914">
        <f t="shared" ref="AI914:AI945" si="658">M914</f>
        <v>0</v>
      </c>
      <c r="AJ914">
        <f t="shared" ref="AJ914:AJ945" si="659">COUNTIF(N914:O914,"NS")</f>
        <v>0</v>
      </c>
      <c r="AK914">
        <f t="shared" ref="AK914:AK945" si="660">SUM(N914:O914)</f>
        <v>0</v>
      </c>
      <c r="AL914">
        <f t="shared" ref="AL914:AL945" si="661">IF(COUNTIF(M914:O914,"NA")=3,0,IF(OR(AND(AI914=0,AJ914&gt;0),AND(AI914="NS",AK914&gt;0), AND(AI914="NS", AJ914=0,AK914=0)), 1, IF(OR(AND(AI914&gt;0,AJ914&gt;1,AI914&gt;AK914), AND(AI914="NS",AJ914=2), AND(AI914="NS",AK914=0,AJ914&gt;0),AI914=AK914), 0, 1)))</f>
        <v>0</v>
      </c>
      <c r="AM914">
        <f t="shared" ref="AM914:AM945" si="662">P914</f>
        <v>0</v>
      </c>
      <c r="AN914">
        <f t="shared" ref="AN914:AN945" si="663">COUNTIF(Q914:R914,"NS")</f>
        <v>0</v>
      </c>
      <c r="AO914">
        <f t="shared" ref="AO914:AO945" si="664">SUM(Q914:R914)</f>
        <v>0</v>
      </c>
      <c r="AP914">
        <f t="shared" ref="AP914:AP945" si="665">IF(COUNTIF(P914:R914,"NA")=3,0,IF(OR(AND(AM914=0,AN914&gt;0),AND(AM914="NS",AO914&gt;0), AND(AM914="NS", AN914=0,AO914=0)), 1, IF(OR(AND(AM914&gt;0,AN914&gt;1,AM914&gt;AO914), AND(AM914="NS",AN914=2), AND(AM914="NS",AO914=0,AN914&gt;0),AM914=AO914), 0, 1)))</f>
        <v>0</v>
      </c>
      <c r="AQ914">
        <f t="shared" ref="AQ914:AQ945" si="666">S914</f>
        <v>0</v>
      </c>
      <c r="AR914">
        <f t="shared" ref="AR914:AR945" si="667">COUNTIF(T914:U914,"NS")</f>
        <v>0</v>
      </c>
      <c r="AS914">
        <f t="shared" ref="AS914:AS945" si="668">SUM(T914:U914)</f>
        <v>0</v>
      </c>
      <c r="AT914">
        <f t="shared" ref="AT914:AT945" si="669">IF(COUNTIF(S914:U914,"NA")=3,0,IF(OR(AND(AQ914=0,AR914&gt;0),AND(AQ914="NS",AS914&gt;0), AND(AQ914="NS", AR914=0,AS914=0)), 1, IF(OR(AND(AQ914&gt;0,AR914&gt;1,AQ914&gt;AS914), AND(AQ914="NS",AR914=2), AND(AQ914="NS",AS914=0,AR914&gt;0),AQ914=AS914), 0, 1)))</f>
        <v>0</v>
      </c>
      <c r="AU914">
        <f t="shared" ref="AU914:AU945" si="670">V914</f>
        <v>0</v>
      </c>
      <c r="AV914">
        <f t="shared" ref="AV914:AV945" si="671">COUNTIF(W914:X914,"NS")</f>
        <v>0</v>
      </c>
      <c r="AW914">
        <f t="shared" ref="AW914:AW945" si="672">SUM(W914:X914)</f>
        <v>0</v>
      </c>
      <c r="AX914">
        <f t="shared" ref="AX914:AX945" si="673">IF(COUNTIF(V914:X914,"NA")=3,0,IF(OR(AND(AU914=0,AV914&gt;0),AND(AU914="NS",AW914&gt;0), AND(AU914="NS", AV914=0,AW914=0)), 1, IF(OR(AND(AU914&gt;0,AV914&gt;1,AU914&gt;AW914), AND(AU914="NS",AV914=2), AND(AU914="NS",AW914=0,AV914&gt;0),AU914=AW914), 0, 1)))</f>
        <v>0</v>
      </c>
      <c r="AY914">
        <f t="shared" ref="AY914:AY945" si="674">Y914</f>
        <v>0</v>
      </c>
      <c r="AZ914">
        <f t="shared" ref="AZ914:AZ945" si="675">COUNTIF(Z914:AA914,"NS")</f>
        <v>0</v>
      </c>
      <c r="BA914">
        <f t="shared" ref="BA914:BA945" si="676">SUM(Z914:AA914)</f>
        <v>0</v>
      </c>
      <c r="BB914">
        <f t="shared" ref="BB914:BB945" si="677">IF(COUNTIF(Y914:AA914,"NA")=3,0,IF(OR(AND(AY914=0,AZ914&gt;0),AND(AY914="NS",BA914&gt;0), AND(AY914="NS", AZ914=0,BA914=0)), 1, IF(OR(AND(AY914&gt;0,AZ914&gt;1,AY914&gt;BA914), AND(AY914="NS",AZ914=2), AND(AY914="NS",BA914=0,AZ914&gt;0),AY914=BA914), 0, 1)))</f>
        <v>0</v>
      </c>
      <c r="BC914">
        <f t="shared" ref="BC914:BC945" si="678">AB914</f>
        <v>0</v>
      </c>
      <c r="BD914">
        <f t="shared" ref="BD914:BD945" si="679">COUNTIF(AC914:AD914,"NS")</f>
        <v>0</v>
      </c>
      <c r="BE914">
        <f t="shared" ref="BE914:BE945" si="680">SUM(AC914:AD914)</f>
        <v>0</v>
      </c>
      <c r="BF914">
        <f t="shared" ref="BF914:BF945" si="681">IF(COUNTIF(AB914:AD914,"NA")=3,0,IF(OR(AND(BC914=0,BD914&gt;0),AND(BC914="NS",BE914&gt;0), AND(BC914="NS", BD914=0,BE914=0)), 1, IF(OR(AND(BC914&gt;0,BD914&gt;1,BC914&gt;BE914), AND(BC914="NS",BD914=2), AND(BC914="NS",BE914=0,BD914&gt;0),BC914=BE914), 0, 1)))</f>
        <v>0</v>
      </c>
    </row>
    <row r="915" spans="1:58" ht="15" customHeight="1">
      <c r="A915" s="445"/>
      <c r="B915" s="446"/>
      <c r="C915" s="34" t="s">
        <v>5025</v>
      </c>
      <c r="D915" s="800" t="str">
        <f>IF(CNGE_2026_M1_Secc1_Sub1!$D42="","",CNGE_2026_M1_Secc1_Sub1!$D42)</f>
        <v/>
      </c>
      <c r="E915" s="723"/>
      <c r="F915" s="723"/>
      <c r="G915" s="723"/>
      <c r="H915" s="723"/>
      <c r="I915" s="723"/>
      <c r="J915" s="723"/>
      <c r="K915" s="723"/>
      <c r="L915" s="724"/>
      <c r="M915" s="638"/>
      <c r="N915" s="638"/>
      <c r="O915" s="638"/>
      <c r="P915" s="638"/>
      <c r="Q915" s="638"/>
      <c r="R915" s="638"/>
      <c r="S915" s="638"/>
      <c r="T915" s="638"/>
      <c r="U915" s="638"/>
      <c r="V915" s="638"/>
      <c r="W915" s="638"/>
      <c r="X915" s="638"/>
      <c r="Y915" s="638"/>
      <c r="Z915" s="638"/>
      <c r="AA915" s="638"/>
      <c r="AB915" s="638"/>
      <c r="AC915" s="638"/>
      <c r="AD915" s="638"/>
      <c r="AI915">
        <f t="shared" si="658"/>
        <v>0</v>
      </c>
      <c r="AJ915">
        <f t="shared" si="659"/>
        <v>0</v>
      </c>
      <c r="AK915">
        <f t="shared" si="660"/>
        <v>0</v>
      </c>
      <c r="AL915">
        <f t="shared" si="661"/>
        <v>0</v>
      </c>
      <c r="AM915">
        <f t="shared" si="662"/>
        <v>0</v>
      </c>
      <c r="AN915">
        <f t="shared" si="663"/>
        <v>0</v>
      </c>
      <c r="AO915">
        <f t="shared" si="664"/>
        <v>0</v>
      </c>
      <c r="AP915">
        <f t="shared" si="665"/>
        <v>0</v>
      </c>
      <c r="AQ915">
        <f t="shared" si="666"/>
        <v>0</v>
      </c>
      <c r="AR915">
        <f t="shared" si="667"/>
        <v>0</v>
      </c>
      <c r="AS915">
        <f t="shared" si="668"/>
        <v>0</v>
      </c>
      <c r="AT915">
        <f t="shared" si="669"/>
        <v>0</v>
      </c>
      <c r="AU915">
        <f t="shared" si="670"/>
        <v>0</v>
      </c>
      <c r="AV915">
        <f t="shared" si="671"/>
        <v>0</v>
      </c>
      <c r="AW915">
        <f t="shared" si="672"/>
        <v>0</v>
      </c>
      <c r="AX915">
        <f t="shared" si="673"/>
        <v>0</v>
      </c>
      <c r="AY915">
        <f t="shared" si="674"/>
        <v>0</v>
      </c>
      <c r="AZ915">
        <f t="shared" si="675"/>
        <v>0</v>
      </c>
      <c r="BA915">
        <f t="shared" si="676"/>
        <v>0</v>
      </c>
      <c r="BB915">
        <f t="shared" si="677"/>
        <v>0</v>
      </c>
      <c r="BC915">
        <f t="shared" si="678"/>
        <v>0</v>
      </c>
      <c r="BD915">
        <f t="shared" si="679"/>
        <v>0</v>
      </c>
      <c r="BE915">
        <f t="shared" si="680"/>
        <v>0</v>
      </c>
      <c r="BF915">
        <f t="shared" si="681"/>
        <v>0</v>
      </c>
    </row>
    <row r="916" spans="1:58" ht="15" customHeight="1">
      <c r="A916" s="445"/>
      <c r="B916" s="446"/>
      <c r="C916" s="35" t="s">
        <v>5027</v>
      </c>
      <c r="D916" s="800" t="str">
        <f>IF(CNGE_2026_M1_Secc1_Sub1!$D43="","",CNGE_2026_M1_Secc1_Sub1!$D43)</f>
        <v/>
      </c>
      <c r="E916" s="723"/>
      <c r="F916" s="723"/>
      <c r="G916" s="723"/>
      <c r="H916" s="723"/>
      <c r="I916" s="723"/>
      <c r="J916" s="723"/>
      <c r="K916" s="723"/>
      <c r="L916" s="724"/>
      <c r="M916" s="638"/>
      <c r="N916" s="638"/>
      <c r="O916" s="638"/>
      <c r="P916" s="638"/>
      <c r="Q916" s="638"/>
      <c r="R916" s="638"/>
      <c r="S916" s="638"/>
      <c r="T916" s="638"/>
      <c r="U916" s="638"/>
      <c r="V916" s="638"/>
      <c r="W916" s="638"/>
      <c r="X916" s="638"/>
      <c r="Y916" s="638"/>
      <c r="Z916" s="638"/>
      <c r="AA916" s="638"/>
      <c r="AB916" s="638"/>
      <c r="AC916" s="638"/>
      <c r="AD916" s="638"/>
      <c r="AI916">
        <f t="shared" si="658"/>
        <v>0</v>
      </c>
      <c r="AJ916">
        <f t="shared" si="659"/>
        <v>0</v>
      </c>
      <c r="AK916">
        <f t="shared" si="660"/>
        <v>0</v>
      </c>
      <c r="AL916">
        <f t="shared" si="661"/>
        <v>0</v>
      </c>
      <c r="AM916">
        <f t="shared" si="662"/>
        <v>0</v>
      </c>
      <c r="AN916">
        <f t="shared" si="663"/>
        <v>0</v>
      </c>
      <c r="AO916">
        <f t="shared" si="664"/>
        <v>0</v>
      </c>
      <c r="AP916">
        <f t="shared" si="665"/>
        <v>0</v>
      </c>
      <c r="AQ916">
        <f t="shared" si="666"/>
        <v>0</v>
      </c>
      <c r="AR916">
        <f t="shared" si="667"/>
        <v>0</v>
      </c>
      <c r="AS916">
        <f t="shared" si="668"/>
        <v>0</v>
      </c>
      <c r="AT916">
        <f t="shared" si="669"/>
        <v>0</v>
      </c>
      <c r="AU916">
        <f t="shared" si="670"/>
        <v>0</v>
      </c>
      <c r="AV916">
        <f t="shared" si="671"/>
        <v>0</v>
      </c>
      <c r="AW916">
        <f t="shared" si="672"/>
        <v>0</v>
      </c>
      <c r="AX916">
        <f t="shared" si="673"/>
        <v>0</v>
      </c>
      <c r="AY916">
        <f t="shared" si="674"/>
        <v>0</v>
      </c>
      <c r="AZ916">
        <f t="shared" si="675"/>
        <v>0</v>
      </c>
      <c r="BA916">
        <f t="shared" si="676"/>
        <v>0</v>
      </c>
      <c r="BB916">
        <f t="shared" si="677"/>
        <v>0</v>
      </c>
      <c r="BC916">
        <f t="shared" si="678"/>
        <v>0</v>
      </c>
      <c r="BD916">
        <f t="shared" si="679"/>
        <v>0</v>
      </c>
      <c r="BE916">
        <f t="shared" si="680"/>
        <v>0</v>
      </c>
      <c r="BF916">
        <f t="shared" si="681"/>
        <v>0</v>
      </c>
    </row>
    <row r="917" spans="1:58" ht="15" customHeight="1">
      <c r="A917" s="445"/>
      <c r="B917" s="446"/>
      <c r="C917" s="35" t="s">
        <v>5029</v>
      </c>
      <c r="D917" s="800" t="str">
        <f>IF(CNGE_2026_M1_Secc1_Sub1!$D44="","",CNGE_2026_M1_Secc1_Sub1!$D44)</f>
        <v/>
      </c>
      <c r="E917" s="723"/>
      <c r="F917" s="723"/>
      <c r="G917" s="723"/>
      <c r="H917" s="723"/>
      <c r="I917" s="723"/>
      <c r="J917" s="723"/>
      <c r="K917" s="723"/>
      <c r="L917" s="724"/>
      <c r="M917" s="638"/>
      <c r="N917" s="638"/>
      <c r="O917" s="638"/>
      <c r="P917" s="638"/>
      <c r="Q917" s="638"/>
      <c r="R917" s="638"/>
      <c r="S917" s="638"/>
      <c r="T917" s="638"/>
      <c r="U917" s="638"/>
      <c r="V917" s="638"/>
      <c r="W917" s="638"/>
      <c r="X917" s="638"/>
      <c r="Y917" s="638"/>
      <c r="Z917" s="638"/>
      <c r="AA917" s="638"/>
      <c r="AB917" s="638"/>
      <c r="AC917" s="638"/>
      <c r="AD917" s="638"/>
      <c r="AI917">
        <f t="shared" si="658"/>
        <v>0</v>
      </c>
      <c r="AJ917">
        <f t="shared" si="659"/>
        <v>0</v>
      </c>
      <c r="AK917">
        <f t="shared" si="660"/>
        <v>0</v>
      </c>
      <c r="AL917">
        <f t="shared" si="661"/>
        <v>0</v>
      </c>
      <c r="AM917">
        <f t="shared" si="662"/>
        <v>0</v>
      </c>
      <c r="AN917">
        <f t="shared" si="663"/>
        <v>0</v>
      </c>
      <c r="AO917">
        <f t="shared" si="664"/>
        <v>0</v>
      </c>
      <c r="AP917">
        <f t="shared" si="665"/>
        <v>0</v>
      </c>
      <c r="AQ917">
        <f t="shared" si="666"/>
        <v>0</v>
      </c>
      <c r="AR917">
        <f t="shared" si="667"/>
        <v>0</v>
      </c>
      <c r="AS917">
        <f t="shared" si="668"/>
        <v>0</v>
      </c>
      <c r="AT917">
        <f t="shared" si="669"/>
        <v>0</v>
      </c>
      <c r="AU917">
        <f t="shared" si="670"/>
        <v>0</v>
      </c>
      <c r="AV917">
        <f t="shared" si="671"/>
        <v>0</v>
      </c>
      <c r="AW917">
        <f t="shared" si="672"/>
        <v>0</v>
      </c>
      <c r="AX917">
        <f t="shared" si="673"/>
        <v>0</v>
      </c>
      <c r="AY917">
        <f t="shared" si="674"/>
        <v>0</v>
      </c>
      <c r="AZ917">
        <f t="shared" si="675"/>
        <v>0</v>
      </c>
      <c r="BA917">
        <f t="shared" si="676"/>
        <v>0</v>
      </c>
      <c r="BB917">
        <f t="shared" si="677"/>
        <v>0</v>
      </c>
      <c r="BC917">
        <f t="shared" si="678"/>
        <v>0</v>
      </c>
      <c r="BD917">
        <f t="shared" si="679"/>
        <v>0</v>
      </c>
      <c r="BE917">
        <f t="shared" si="680"/>
        <v>0</v>
      </c>
      <c r="BF917">
        <f t="shared" si="681"/>
        <v>0</v>
      </c>
    </row>
    <row r="918" spans="1:58" ht="15" customHeight="1">
      <c r="A918" s="445"/>
      <c r="B918" s="446"/>
      <c r="C918" s="35" t="s">
        <v>5031</v>
      </c>
      <c r="D918" s="800" t="str">
        <f>IF(CNGE_2026_M1_Secc1_Sub1!$D45="","",CNGE_2026_M1_Secc1_Sub1!$D45)</f>
        <v/>
      </c>
      <c r="E918" s="723"/>
      <c r="F918" s="723"/>
      <c r="G918" s="723"/>
      <c r="H918" s="723"/>
      <c r="I918" s="723"/>
      <c r="J918" s="723"/>
      <c r="K918" s="723"/>
      <c r="L918" s="724"/>
      <c r="M918" s="638"/>
      <c r="N918" s="638"/>
      <c r="O918" s="638"/>
      <c r="P918" s="638"/>
      <c r="Q918" s="638"/>
      <c r="R918" s="638"/>
      <c r="S918" s="638"/>
      <c r="T918" s="638"/>
      <c r="U918" s="638"/>
      <c r="V918" s="638"/>
      <c r="W918" s="638"/>
      <c r="X918" s="638"/>
      <c r="Y918" s="638"/>
      <c r="Z918" s="638"/>
      <c r="AA918" s="638"/>
      <c r="AB918" s="638"/>
      <c r="AC918" s="638"/>
      <c r="AD918" s="638"/>
      <c r="AI918">
        <f t="shared" si="658"/>
        <v>0</v>
      </c>
      <c r="AJ918">
        <f t="shared" si="659"/>
        <v>0</v>
      </c>
      <c r="AK918">
        <f t="shared" si="660"/>
        <v>0</v>
      </c>
      <c r="AL918">
        <f t="shared" si="661"/>
        <v>0</v>
      </c>
      <c r="AM918">
        <f t="shared" si="662"/>
        <v>0</v>
      </c>
      <c r="AN918">
        <f t="shared" si="663"/>
        <v>0</v>
      </c>
      <c r="AO918">
        <f t="shared" si="664"/>
        <v>0</v>
      </c>
      <c r="AP918">
        <f t="shared" si="665"/>
        <v>0</v>
      </c>
      <c r="AQ918">
        <f t="shared" si="666"/>
        <v>0</v>
      </c>
      <c r="AR918">
        <f t="shared" si="667"/>
        <v>0</v>
      </c>
      <c r="AS918">
        <f t="shared" si="668"/>
        <v>0</v>
      </c>
      <c r="AT918">
        <f t="shared" si="669"/>
        <v>0</v>
      </c>
      <c r="AU918">
        <f t="shared" si="670"/>
        <v>0</v>
      </c>
      <c r="AV918">
        <f t="shared" si="671"/>
        <v>0</v>
      </c>
      <c r="AW918">
        <f t="shared" si="672"/>
        <v>0</v>
      </c>
      <c r="AX918">
        <f t="shared" si="673"/>
        <v>0</v>
      </c>
      <c r="AY918">
        <f t="shared" si="674"/>
        <v>0</v>
      </c>
      <c r="AZ918">
        <f t="shared" si="675"/>
        <v>0</v>
      </c>
      <c r="BA918">
        <f t="shared" si="676"/>
        <v>0</v>
      </c>
      <c r="BB918">
        <f t="shared" si="677"/>
        <v>0</v>
      </c>
      <c r="BC918">
        <f t="shared" si="678"/>
        <v>0</v>
      </c>
      <c r="BD918">
        <f t="shared" si="679"/>
        <v>0</v>
      </c>
      <c r="BE918">
        <f t="shared" si="680"/>
        <v>0</v>
      </c>
      <c r="BF918">
        <f t="shared" si="681"/>
        <v>0</v>
      </c>
    </row>
    <row r="919" spans="1:58" ht="15" customHeight="1">
      <c r="A919" s="445"/>
      <c r="B919" s="446"/>
      <c r="C919" s="35" t="s">
        <v>5033</v>
      </c>
      <c r="D919" s="800" t="str">
        <f>IF(CNGE_2026_M1_Secc1_Sub1!$D46="","",CNGE_2026_M1_Secc1_Sub1!$D46)</f>
        <v/>
      </c>
      <c r="E919" s="723"/>
      <c r="F919" s="723"/>
      <c r="G919" s="723"/>
      <c r="H919" s="723"/>
      <c r="I919" s="723"/>
      <c r="J919" s="723"/>
      <c r="K919" s="723"/>
      <c r="L919" s="724"/>
      <c r="M919" s="638"/>
      <c r="N919" s="638"/>
      <c r="O919" s="638"/>
      <c r="P919" s="638"/>
      <c r="Q919" s="638"/>
      <c r="R919" s="638"/>
      <c r="S919" s="638"/>
      <c r="T919" s="638"/>
      <c r="U919" s="638"/>
      <c r="V919" s="638"/>
      <c r="W919" s="638"/>
      <c r="X919" s="638"/>
      <c r="Y919" s="638"/>
      <c r="Z919" s="638"/>
      <c r="AA919" s="638"/>
      <c r="AB919" s="638"/>
      <c r="AC919" s="638"/>
      <c r="AD919" s="638"/>
      <c r="AI919">
        <f t="shared" si="658"/>
        <v>0</v>
      </c>
      <c r="AJ919">
        <f t="shared" si="659"/>
        <v>0</v>
      </c>
      <c r="AK919">
        <f t="shared" si="660"/>
        <v>0</v>
      </c>
      <c r="AL919">
        <f t="shared" si="661"/>
        <v>0</v>
      </c>
      <c r="AM919">
        <f t="shared" si="662"/>
        <v>0</v>
      </c>
      <c r="AN919">
        <f t="shared" si="663"/>
        <v>0</v>
      </c>
      <c r="AO919">
        <f t="shared" si="664"/>
        <v>0</v>
      </c>
      <c r="AP919">
        <f t="shared" si="665"/>
        <v>0</v>
      </c>
      <c r="AQ919">
        <f t="shared" si="666"/>
        <v>0</v>
      </c>
      <c r="AR919">
        <f t="shared" si="667"/>
        <v>0</v>
      </c>
      <c r="AS919">
        <f t="shared" si="668"/>
        <v>0</v>
      </c>
      <c r="AT919">
        <f t="shared" si="669"/>
        <v>0</v>
      </c>
      <c r="AU919">
        <f t="shared" si="670"/>
        <v>0</v>
      </c>
      <c r="AV919">
        <f t="shared" si="671"/>
        <v>0</v>
      </c>
      <c r="AW919">
        <f t="shared" si="672"/>
        <v>0</v>
      </c>
      <c r="AX919">
        <f t="shared" si="673"/>
        <v>0</v>
      </c>
      <c r="AY919">
        <f t="shared" si="674"/>
        <v>0</v>
      </c>
      <c r="AZ919">
        <f t="shared" si="675"/>
        <v>0</v>
      </c>
      <c r="BA919">
        <f t="shared" si="676"/>
        <v>0</v>
      </c>
      <c r="BB919">
        <f t="shared" si="677"/>
        <v>0</v>
      </c>
      <c r="BC919">
        <f t="shared" si="678"/>
        <v>0</v>
      </c>
      <c r="BD919">
        <f t="shared" si="679"/>
        <v>0</v>
      </c>
      <c r="BE919">
        <f t="shared" si="680"/>
        <v>0</v>
      </c>
      <c r="BF919">
        <f t="shared" si="681"/>
        <v>0</v>
      </c>
    </row>
    <row r="920" spans="1:58" ht="15" customHeight="1">
      <c r="A920" s="445"/>
      <c r="B920" s="446"/>
      <c r="C920" s="35" t="s">
        <v>5035</v>
      </c>
      <c r="D920" s="800" t="str">
        <f>IF(CNGE_2026_M1_Secc1_Sub1!$D47="","",CNGE_2026_M1_Secc1_Sub1!$D47)</f>
        <v/>
      </c>
      <c r="E920" s="723"/>
      <c r="F920" s="723"/>
      <c r="G920" s="723"/>
      <c r="H920" s="723"/>
      <c r="I920" s="723"/>
      <c r="J920" s="723"/>
      <c r="K920" s="723"/>
      <c r="L920" s="724"/>
      <c r="M920" s="638"/>
      <c r="N920" s="638"/>
      <c r="O920" s="638"/>
      <c r="P920" s="638"/>
      <c r="Q920" s="638"/>
      <c r="R920" s="638"/>
      <c r="S920" s="638"/>
      <c r="T920" s="638"/>
      <c r="U920" s="638"/>
      <c r="V920" s="638"/>
      <c r="W920" s="638"/>
      <c r="X920" s="638"/>
      <c r="Y920" s="638"/>
      <c r="Z920" s="638"/>
      <c r="AA920" s="638"/>
      <c r="AB920" s="638"/>
      <c r="AC920" s="638"/>
      <c r="AD920" s="638"/>
      <c r="AI920">
        <f t="shared" si="658"/>
        <v>0</v>
      </c>
      <c r="AJ920">
        <f t="shared" si="659"/>
        <v>0</v>
      </c>
      <c r="AK920">
        <f t="shared" si="660"/>
        <v>0</v>
      </c>
      <c r="AL920">
        <f t="shared" si="661"/>
        <v>0</v>
      </c>
      <c r="AM920">
        <f t="shared" si="662"/>
        <v>0</v>
      </c>
      <c r="AN920">
        <f t="shared" si="663"/>
        <v>0</v>
      </c>
      <c r="AO920">
        <f t="shared" si="664"/>
        <v>0</v>
      </c>
      <c r="AP920">
        <f t="shared" si="665"/>
        <v>0</v>
      </c>
      <c r="AQ920">
        <f t="shared" si="666"/>
        <v>0</v>
      </c>
      <c r="AR920">
        <f t="shared" si="667"/>
        <v>0</v>
      </c>
      <c r="AS920">
        <f t="shared" si="668"/>
        <v>0</v>
      </c>
      <c r="AT920">
        <f t="shared" si="669"/>
        <v>0</v>
      </c>
      <c r="AU920">
        <f t="shared" si="670"/>
        <v>0</v>
      </c>
      <c r="AV920">
        <f t="shared" si="671"/>
        <v>0</v>
      </c>
      <c r="AW920">
        <f t="shared" si="672"/>
        <v>0</v>
      </c>
      <c r="AX920">
        <f t="shared" si="673"/>
        <v>0</v>
      </c>
      <c r="AY920">
        <f t="shared" si="674"/>
        <v>0</v>
      </c>
      <c r="AZ920">
        <f t="shared" si="675"/>
        <v>0</v>
      </c>
      <c r="BA920">
        <f t="shared" si="676"/>
        <v>0</v>
      </c>
      <c r="BB920">
        <f t="shared" si="677"/>
        <v>0</v>
      </c>
      <c r="BC920">
        <f t="shared" si="678"/>
        <v>0</v>
      </c>
      <c r="BD920">
        <f t="shared" si="679"/>
        <v>0</v>
      </c>
      <c r="BE920">
        <f t="shared" si="680"/>
        <v>0</v>
      </c>
      <c r="BF920">
        <f t="shared" si="681"/>
        <v>0</v>
      </c>
    </row>
    <row r="921" spans="1:58" ht="15" customHeight="1">
      <c r="A921" s="445"/>
      <c r="B921" s="446"/>
      <c r="C921" s="35" t="s">
        <v>5037</v>
      </c>
      <c r="D921" s="800" t="str">
        <f>IF(CNGE_2026_M1_Secc1_Sub1!$D48="","",CNGE_2026_M1_Secc1_Sub1!$D48)</f>
        <v/>
      </c>
      <c r="E921" s="723"/>
      <c r="F921" s="723"/>
      <c r="G921" s="723"/>
      <c r="H921" s="723"/>
      <c r="I921" s="723"/>
      <c r="J921" s="723"/>
      <c r="K921" s="723"/>
      <c r="L921" s="724"/>
      <c r="M921" s="638"/>
      <c r="N921" s="638"/>
      <c r="O921" s="638"/>
      <c r="P921" s="638"/>
      <c r="Q921" s="638"/>
      <c r="R921" s="638"/>
      <c r="S921" s="638"/>
      <c r="T921" s="638"/>
      <c r="U921" s="638"/>
      <c r="V921" s="638"/>
      <c r="W921" s="638"/>
      <c r="X921" s="638"/>
      <c r="Y921" s="638"/>
      <c r="Z921" s="638"/>
      <c r="AA921" s="638"/>
      <c r="AB921" s="638"/>
      <c r="AC921" s="638"/>
      <c r="AD921" s="638"/>
      <c r="AI921">
        <f t="shared" si="658"/>
        <v>0</v>
      </c>
      <c r="AJ921">
        <f t="shared" si="659"/>
        <v>0</v>
      </c>
      <c r="AK921">
        <f t="shared" si="660"/>
        <v>0</v>
      </c>
      <c r="AL921">
        <f t="shared" si="661"/>
        <v>0</v>
      </c>
      <c r="AM921">
        <f t="shared" si="662"/>
        <v>0</v>
      </c>
      <c r="AN921">
        <f t="shared" si="663"/>
        <v>0</v>
      </c>
      <c r="AO921">
        <f t="shared" si="664"/>
        <v>0</v>
      </c>
      <c r="AP921">
        <f t="shared" si="665"/>
        <v>0</v>
      </c>
      <c r="AQ921">
        <f t="shared" si="666"/>
        <v>0</v>
      </c>
      <c r="AR921">
        <f t="shared" si="667"/>
        <v>0</v>
      </c>
      <c r="AS921">
        <f t="shared" si="668"/>
        <v>0</v>
      </c>
      <c r="AT921">
        <f t="shared" si="669"/>
        <v>0</v>
      </c>
      <c r="AU921">
        <f t="shared" si="670"/>
        <v>0</v>
      </c>
      <c r="AV921">
        <f t="shared" si="671"/>
        <v>0</v>
      </c>
      <c r="AW921">
        <f t="shared" si="672"/>
        <v>0</v>
      </c>
      <c r="AX921">
        <f t="shared" si="673"/>
        <v>0</v>
      </c>
      <c r="AY921">
        <f t="shared" si="674"/>
        <v>0</v>
      </c>
      <c r="AZ921">
        <f t="shared" si="675"/>
        <v>0</v>
      </c>
      <c r="BA921">
        <f t="shared" si="676"/>
        <v>0</v>
      </c>
      <c r="BB921">
        <f t="shared" si="677"/>
        <v>0</v>
      </c>
      <c r="BC921">
        <f t="shared" si="678"/>
        <v>0</v>
      </c>
      <c r="BD921">
        <f t="shared" si="679"/>
        <v>0</v>
      </c>
      <c r="BE921">
        <f t="shared" si="680"/>
        <v>0</v>
      </c>
      <c r="BF921">
        <f t="shared" si="681"/>
        <v>0</v>
      </c>
    </row>
    <row r="922" spans="1:58" ht="15" customHeight="1">
      <c r="A922" s="445"/>
      <c r="B922" s="446"/>
      <c r="C922" s="35" t="s">
        <v>5039</v>
      </c>
      <c r="D922" s="800" t="str">
        <f>IF(CNGE_2026_M1_Secc1_Sub1!$D49="","",CNGE_2026_M1_Secc1_Sub1!$D49)</f>
        <v/>
      </c>
      <c r="E922" s="723"/>
      <c r="F922" s="723"/>
      <c r="G922" s="723"/>
      <c r="H922" s="723"/>
      <c r="I922" s="723"/>
      <c r="J922" s="723"/>
      <c r="K922" s="723"/>
      <c r="L922" s="724"/>
      <c r="M922" s="638"/>
      <c r="N922" s="638"/>
      <c r="O922" s="638"/>
      <c r="P922" s="638"/>
      <c r="Q922" s="638"/>
      <c r="R922" s="638"/>
      <c r="S922" s="638"/>
      <c r="T922" s="638"/>
      <c r="U922" s="638"/>
      <c r="V922" s="638"/>
      <c r="W922" s="638"/>
      <c r="X922" s="638"/>
      <c r="Y922" s="638"/>
      <c r="Z922" s="638"/>
      <c r="AA922" s="638"/>
      <c r="AB922" s="638"/>
      <c r="AC922" s="638"/>
      <c r="AD922" s="638"/>
      <c r="AI922">
        <f t="shared" si="658"/>
        <v>0</v>
      </c>
      <c r="AJ922">
        <f t="shared" si="659"/>
        <v>0</v>
      </c>
      <c r="AK922">
        <f t="shared" si="660"/>
        <v>0</v>
      </c>
      <c r="AL922">
        <f t="shared" si="661"/>
        <v>0</v>
      </c>
      <c r="AM922">
        <f t="shared" si="662"/>
        <v>0</v>
      </c>
      <c r="AN922">
        <f t="shared" si="663"/>
        <v>0</v>
      </c>
      <c r="AO922">
        <f t="shared" si="664"/>
        <v>0</v>
      </c>
      <c r="AP922">
        <f t="shared" si="665"/>
        <v>0</v>
      </c>
      <c r="AQ922">
        <f t="shared" si="666"/>
        <v>0</v>
      </c>
      <c r="AR922">
        <f t="shared" si="667"/>
        <v>0</v>
      </c>
      <c r="AS922">
        <f t="shared" si="668"/>
        <v>0</v>
      </c>
      <c r="AT922">
        <f t="shared" si="669"/>
        <v>0</v>
      </c>
      <c r="AU922">
        <f t="shared" si="670"/>
        <v>0</v>
      </c>
      <c r="AV922">
        <f t="shared" si="671"/>
        <v>0</v>
      </c>
      <c r="AW922">
        <f t="shared" si="672"/>
        <v>0</v>
      </c>
      <c r="AX922">
        <f t="shared" si="673"/>
        <v>0</v>
      </c>
      <c r="AY922">
        <f t="shared" si="674"/>
        <v>0</v>
      </c>
      <c r="AZ922">
        <f t="shared" si="675"/>
        <v>0</v>
      </c>
      <c r="BA922">
        <f t="shared" si="676"/>
        <v>0</v>
      </c>
      <c r="BB922">
        <f t="shared" si="677"/>
        <v>0</v>
      </c>
      <c r="BC922">
        <f t="shared" si="678"/>
        <v>0</v>
      </c>
      <c r="BD922">
        <f t="shared" si="679"/>
        <v>0</v>
      </c>
      <c r="BE922">
        <f t="shared" si="680"/>
        <v>0</v>
      </c>
      <c r="BF922">
        <f t="shared" si="681"/>
        <v>0</v>
      </c>
    </row>
    <row r="923" spans="1:58" ht="15" customHeight="1">
      <c r="A923" s="445"/>
      <c r="B923" s="446"/>
      <c r="C923" s="35" t="s">
        <v>5040</v>
      </c>
      <c r="D923" s="800" t="str">
        <f>IF(CNGE_2026_M1_Secc1_Sub1!$D50="","",CNGE_2026_M1_Secc1_Sub1!$D50)</f>
        <v/>
      </c>
      <c r="E923" s="723"/>
      <c r="F923" s="723"/>
      <c r="G923" s="723"/>
      <c r="H923" s="723"/>
      <c r="I923" s="723"/>
      <c r="J923" s="723"/>
      <c r="K923" s="723"/>
      <c r="L923" s="724"/>
      <c r="M923" s="638"/>
      <c r="N923" s="638"/>
      <c r="O923" s="638"/>
      <c r="P923" s="638"/>
      <c r="Q923" s="638"/>
      <c r="R923" s="638"/>
      <c r="S923" s="638"/>
      <c r="T923" s="638"/>
      <c r="U923" s="638"/>
      <c r="V923" s="638"/>
      <c r="W923" s="638"/>
      <c r="X923" s="638"/>
      <c r="Y923" s="638"/>
      <c r="Z923" s="638"/>
      <c r="AA923" s="638"/>
      <c r="AB923" s="638"/>
      <c r="AC923" s="638"/>
      <c r="AD923" s="638"/>
      <c r="AI923">
        <f t="shared" si="658"/>
        <v>0</v>
      </c>
      <c r="AJ923">
        <f t="shared" si="659"/>
        <v>0</v>
      </c>
      <c r="AK923">
        <f t="shared" si="660"/>
        <v>0</v>
      </c>
      <c r="AL923">
        <f t="shared" si="661"/>
        <v>0</v>
      </c>
      <c r="AM923">
        <f t="shared" si="662"/>
        <v>0</v>
      </c>
      <c r="AN923">
        <f t="shared" si="663"/>
        <v>0</v>
      </c>
      <c r="AO923">
        <f t="shared" si="664"/>
        <v>0</v>
      </c>
      <c r="AP923">
        <f t="shared" si="665"/>
        <v>0</v>
      </c>
      <c r="AQ923">
        <f t="shared" si="666"/>
        <v>0</v>
      </c>
      <c r="AR923">
        <f t="shared" si="667"/>
        <v>0</v>
      </c>
      <c r="AS923">
        <f t="shared" si="668"/>
        <v>0</v>
      </c>
      <c r="AT923">
        <f t="shared" si="669"/>
        <v>0</v>
      </c>
      <c r="AU923">
        <f t="shared" si="670"/>
        <v>0</v>
      </c>
      <c r="AV923">
        <f t="shared" si="671"/>
        <v>0</v>
      </c>
      <c r="AW923">
        <f t="shared" si="672"/>
        <v>0</v>
      </c>
      <c r="AX923">
        <f t="shared" si="673"/>
        <v>0</v>
      </c>
      <c r="AY923">
        <f t="shared" si="674"/>
        <v>0</v>
      </c>
      <c r="AZ923">
        <f t="shared" si="675"/>
        <v>0</v>
      </c>
      <c r="BA923">
        <f t="shared" si="676"/>
        <v>0</v>
      </c>
      <c r="BB923">
        <f t="shared" si="677"/>
        <v>0</v>
      </c>
      <c r="BC923">
        <f t="shared" si="678"/>
        <v>0</v>
      </c>
      <c r="BD923">
        <f t="shared" si="679"/>
        <v>0</v>
      </c>
      <c r="BE923">
        <f t="shared" si="680"/>
        <v>0</v>
      </c>
      <c r="BF923">
        <f t="shared" si="681"/>
        <v>0</v>
      </c>
    </row>
    <row r="924" spans="1:58" ht="15" customHeight="1">
      <c r="A924" s="445"/>
      <c r="B924" s="446"/>
      <c r="C924" s="35" t="s">
        <v>5042</v>
      </c>
      <c r="D924" s="800" t="str">
        <f>IF(CNGE_2026_M1_Secc1_Sub1!$D51="","",CNGE_2026_M1_Secc1_Sub1!$D51)</f>
        <v/>
      </c>
      <c r="E924" s="723"/>
      <c r="F924" s="723"/>
      <c r="G924" s="723"/>
      <c r="H924" s="723"/>
      <c r="I924" s="723"/>
      <c r="J924" s="723"/>
      <c r="K924" s="723"/>
      <c r="L924" s="724"/>
      <c r="M924" s="638"/>
      <c r="N924" s="638"/>
      <c r="O924" s="638"/>
      <c r="P924" s="638"/>
      <c r="Q924" s="638"/>
      <c r="R924" s="638"/>
      <c r="S924" s="638"/>
      <c r="T924" s="638"/>
      <c r="U924" s="638"/>
      <c r="V924" s="638"/>
      <c r="W924" s="638"/>
      <c r="X924" s="638"/>
      <c r="Y924" s="638"/>
      <c r="Z924" s="638"/>
      <c r="AA924" s="638"/>
      <c r="AB924" s="638"/>
      <c r="AC924" s="638"/>
      <c r="AD924" s="638"/>
      <c r="AI924">
        <f t="shared" si="658"/>
        <v>0</v>
      </c>
      <c r="AJ924">
        <f t="shared" si="659"/>
        <v>0</v>
      </c>
      <c r="AK924">
        <f t="shared" si="660"/>
        <v>0</v>
      </c>
      <c r="AL924">
        <f t="shared" si="661"/>
        <v>0</v>
      </c>
      <c r="AM924">
        <f t="shared" si="662"/>
        <v>0</v>
      </c>
      <c r="AN924">
        <f t="shared" si="663"/>
        <v>0</v>
      </c>
      <c r="AO924">
        <f t="shared" si="664"/>
        <v>0</v>
      </c>
      <c r="AP924">
        <f t="shared" si="665"/>
        <v>0</v>
      </c>
      <c r="AQ924">
        <f t="shared" si="666"/>
        <v>0</v>
      </c>
      <c r="AR924">
        <f t="shared" si="667"/>
        <v>0</v>
      </c>
      <c r="AS924">
        <f t="shared" si="668"/>
        <v>0</v>
      </c>
      <c r="AT924">
        <f t="shared" si="669"/>
        <v>0</v>
      </c>
      <c r="AU924">
        <f t="shared" si="670"/>
        <v>0</v>
      </c>
      <c r="AV924">
        <f t="shared" si="671"/>
        <v>0</v>
      </c>
      <c r="AW924">
        <f t="shared" si="672"/>
        <v>0</v>
      </c>
      <c r="AX924">
        <f t="shared" si="673"/>
        <v>0</v>
      </c>
      <c r="AY924">
        <f t="shared" si="674"/>
        <v>0</v>
      </c>
      <c r="AZ924">
        <f t="shared" si="675"/>
        <v>0</v>
      </c>
      <c r="BA924">
        <f t="shared" si="676"/>
        <v>0</v>
      </c>
      <c r="BB924">
        <f t="shared" si="677"/>
        <v>0</v>
      </c>
      <c r="BC924">
        <f t="shared" si="678"/>
        <v>0</v>
      </c>
      <c r="BD924">
        <f t="shared" si="679"/>
        <v>0</v>
      </c>
      <c r="BE924">
        <f t="shared" si="680"/>
        <v>0</v>
      </c>
      <c r="BF924">
        <f t="shared" si="681"/>
        <v>0</v>
      </c>
    </row>
    <row r="925" spans="1:58" ht="15" customHeight="1">
      <c r="A925" s="445"/>
      <c r="B925" s="446"/>
      <c r="C925" s="35" t="s">
        <v>5043</v>
      </c>
      <c r="D925" s="800" t="str">
        <f>IF(CNGE_2026_M1_Secc1_Sub1!$D52="","",CNGE_2026_M1_Secc1_Sub1!$D52)</f>
        <v/>
      </c>
      <c r="E925" s="723"/>
      <c r="F925" s="723"/>
      <c r="G925" s="723"/>
      <c r="H925" s="723"/>
      <c r="I925" s="723"/>
      <c r="J925" s="723"/>
      <c r="K925" s="723"/>
      <c r="L925" s="724"/>
      <c r="M925" s="638"/>
      <c r="N925" s="638"/>
      <c r="O925" s="638"/>
      <c r="P925" s="638"/>
      <c r="Q925" s="638"/>
      <c r="R925" s="638"/>
      <c r="S925" s="638"/>
      <c r="T925" s="638"/>
      <c r="U925" s="638"/>
      <c r="V925" s="638"/>
      <c r="W925" s="638"/>
      <c r="X925" s="638"/>
      <c r="Y925" s="638"/>
      <c r="Z925" s="638"/>
      <c r="AA925" s="638"/>
      <c r="AB925" s="638"/>
      <c r="AC925" s="638"/>
      <c r="AD925" s="638"/>
      <c r="AI925">
        <f t="shared" si="658"/>
        <v>0</v>
      </c>
      <c r="AJ925">
        <f t="shared" si="659"/>
        <v>0</v>
      </c>
      <c r="AK925">
        <f t="shared" si="660"/>
        <v>0</v>
      </c>
      <c r="AL925">
        <f t="shared" si="661"/>
        <v>0</v>
      </c>
      <c r="AM925">
        <f t="shared" si="662"/>
        <v>0</v>
      </c>
      <c r="AN925">
        <f t="shared" si="663"/>
        <v>0</v>
      </c>
      <c r="AO925">
        <f t="shared" si="664"/>
        <v>0</v>
      </c>
      <c r="AP925">
        <f t="shared" si="665"/>
        <v>0</v>
      </c>
      <c r="AQ925">
        <f t="shared" si="666"/>
        <v>0</v>
      </c>
      <c r="AR925">
        <f t="shared" si="667"/>
        <v>0</v>
      </c>
      <c r="AS925">
        <f t="shared" si="668"/>
        <v>0</v>
      </c>
      <c r="AT925">
        <f t="shared" si="669"/>
        <v>0</v>
      </c>
      <c r="AU925">
        <f t="shared" si="670"/>
        <v>0</v>
      </c>
      <c r="AV925">
        <f t="shared" si="671"/>
        <v>0</v>
      </c>
      <c r="AW925">
        <f t="shared" si="672"/>
        <v>0</v>
      </c>
      <c r="AX925">
        <f t="shared" si="673"/>
        <v>0</v>
      </c>
      <c r="AY925">
        <f t="shared" si="674"/>
        <v>0</v>
      </c>
      <c r="AZ925">
        <f t="shared" si="675"/>
        <v>0</v>
      </c>
      <c r="BA925">
        <f t="shared" si="676"/>
        <v>0</v>
      </c>
      <c r="BB925">
        <f t="shared" si="677"/>
        <v>0</v>
      </c>
      <c r="BC925">
        <f t="shared" si="678"/>
        <v>0</v>
      </c>
      <c r="BD925">
        <f t="shared" si="679"/>
        <v>0</v>
      </c>
      <c r="BE925">
        <f t="shared" si="680"/>
        <v>0</v>
      </c>
      <c r="BF925">
        <f t="shared" si="681"/>
        <v>0</v>
      </c>
    </row>
    <row r="926" spans="1:58" ht="15" customHeight="1">
      <c r="A926" s="445"/>
      <c r="B926" s="446"/>
      <c r="C926" s="35" t="s">
        <v>5044</v>
      </c>
      <c r="D926" s="800" t="str">
        <f>IF(CNGE_2026_M1_Secc1_Sub1!$D53="","",CNGE_2026_M1_Secc1_Sub1!$D53)</f>
        <v/>
      </c>
      <c r="E926" s="723"/>
      <c r="F926" s="723"/>
      <c r="G926" s="723"/>
      <c r="H926" s="723"/>
      <c r="I926" s="723"/>
      <c r="J926" s="723"/>
      <c r="K926" s="723"/>
      <c r="L926" s="724"/>
      <c r="M926" s="638"/>
      <c r="N926" s="638"/>
      <c r="O926" s="638"/>
      <c r="P926" s="638"/>
      <c r="Q926" s="638"/>
      <c r="R926" s="638"/>
      <c r="S926" s="638"/>
      <c r="T926" s="638"/>
      <c r="U926" s="638"/>
      <c r="V926" s="638"/>
      <c r="W926" s="638"/>
      <c r="X926" s="638"/>
      <c r="Y926" s="638"/>
      <c r="Z926" s="638"/>
      <c r="AA926" s="638"/>
      <c r="AB926" s="638"/>
      <c r="AC926" s="638"/>
      <c r="AD926" s="638"/>
      <c r="AI926">
        <f t="shared" si="658"/>
        <v>0</v>
      </c>
      <c r="AJ926">
        <f t="shared" si="659"/>
        <v>0</v>
      </c>
      <c r="AK926">
        <f t="shared" si="660"/>
        <v>0</v>
      </c>
      <c r="AL926">
        <f t="shared" si="661"/>
        <v>0</v>
      </c>
      <c r="AM926">
        <f t="shared" si="662"/>
        <v>0</v>
      </c>
      <c r="AN926">
        <f t="shared" si="663"/>
        <v>0</v>
      </c>
      <c r="AO926">
        <f t="shared" si="664"/>
        <v>0</v>
      </c>
      <c r="AP926">
        <f t="shared" si="665"/>
        <v>0</v>
      </c>
      <c r="AQ926">
        <f t="shared" si="666"/>
        <v>0</v>
      </c>
      <c r="AR926">
        <f t="shared" si="667"/>
        <v>0</v>
      </c>
      <c r="AS926">
        <f t="shared" si="668"/>
        <v>0</v>
      </c>
      <c r="AT926">
        <f t="shared" si="669"/>
        <v>0</v>
      </c>
      <c r="AU926">
        <f t="shared" si="670"/>
        <v>0</v>
      </c>
      <c r="AV926">
        <f t="shared" si="671"/>
        <v>0</v>
      </c>
      <c r="AW926">
        <f t="shared" si="672"/>
        <v>0</v>
      </c>
      <c r="AX926">
        <f t="shared" si="673"/>
        <v>0</v>
      </c>
      <c r="AY926">
        <f t="shared" si="674"/>
        <v>0</v>
      </c>
      <c r="AZ926">
        <f t="shared" si="675"/>
        <v>0</v>
      </c>
      <c r="BA926">
        <f t="shared" si="676"/>
        <v>0</v>
      </c>
      <c r="BB926">
        <f t="shared" si="677"/>
        <v>0</v>
      </c>
      <c r="BC926">
        <f t="shared" si="678"/>
        <v>0</v>
      </c>
      <c r="BD926">
        <f t="shared" si="679"/>
        <v>0</v>
      </c>
      <c r="BE926">
        <f t="shared" si="680"/>
        <v>0</v>
      </c>
      <c r="BF926">
        <f t="shared" si="681"/>
        <v>0</v>
      </c>
    </row>
    <row r="927" spans="1:58" ht="15" customHeight="1">
      <c r="A927" s="445"/>
      <c r="B927" s="446"/>
      <c r="C927" s="35" t="s">
        <v>5045</v>
      </c>
      <c r="D927" s="800" t="str">
        <f>IF(CNGE_2026_M1_Secc1_Sub1!$D54="","",CNGE_2026_M1_Secc1_Sub1!$D54)</f>
        <v/>
      </c>
      <c r="E927" s="723"/>
      <c r="F927" s="723"/>
      <c r="G927" s="723"/>
      <c r="H927" s="723"/>
      <c r="I927" s="723"/>
      <c r="J927" s="723"/>
      <c r="K927" s="723"/>
      <c r="L927" s="724"/>
      <c r="M927" s="638"/>
      <c r="N927" s="638"/>
      <c r="O927" s="638"/>
      <c r="P927" s="638"/>
      <c r="Q927" s="638"/>
      <c r="R927" s="638"/>
      <c r="S927" s="638"/>
      <c r="T927" s="638"/>
      <c r="U927" s="638"/>
      <c r="V927" s="638"/>
      <c r="W927" s="638"/>
      <c r="X927" s="638"/>
      <c r="Y927" s="638"/>
      <c r="Z927" s="638"/>
      <c r="AA927" s="638"/>
      <c r="AB927" s="638"/>
      <c r="AC927" s="638"/>
      <c r="AD927" s="638"/>
      <c r="AI927">
        <f t="shared" si="658"/>
        <v>0</v>
      </c>
      <c r="AJ927">
        <f t="shared" si="659"/>
        <v>0</v>
      </c>
      <c r="AK927">
        <f t="shared" si="660"/>
        <v>0</v>
      </c>
      <c r="AL927">
        <f t="shared" si="661"/>
        <v>0</v>
      </c>
      <c r="AM927">
        <f t="shared" si="662"/>
        <v>0</v>
      </c>
      <c r="AN927">
        <f t="shared" si="663"/>
        <v>0</v>
      </c>
      <c r="AO927">
        <f t="shared" si="664"/>
        <v>0</v>
      </c>
      <c r="AP927">
        <f t="shared" si="665"/>
        <v>0</v>
      </c>
      <c r="AQ927">
        <f t="shared" si="666"/>
        <v>0</v>
      </c>
      <c r="AR927">
        <f t="shared" si="667"/>
        <v>0</v>
      </c>
      <c r="AS927">
        <f t="shared" si="668"/>
        <v>0</v>
      </c>
      <c r="AT927">
        <f t="shared" si="669"/>
        <v>0</v>
      </c>
      <c r="AU927">
        <f t="shared" si="670"/>
        <v>0</v>
      </c>
      <c r="AV927">
        <f t="shared" si="671"/>
        <v>0</v>
      </c>
      <c r="AW927">
        <f t="shared" si="672"/>
        <v>0</v>
      </c>
      <c r="AX927">
        <f t="shared" si="673"/>
        <v>0</v>
      </c>
      <c r="AY927">
        <f t="shared" si="674"/>
        <v>0</v>
      </c>
      <c r="AZ927">
        <f t="shared" si="675"/>
        <v>0</v>
      </c>
      <c r="BA927">
        <f t="shared" si="676"/>
        <v>0</v>
      </c>
      <c r="BB927">
        <f t="shared" si="677"/>
        <v>0</v>
      </c>
      <c r="BC927">
        <f t="shared" si="678"/>
        <v>0</v>
      </c>
      <c r="BD927">
        <f t="shared" si="679"/>
        <v>0</v>
      </c>
      <c r="BE927">
        <f t="shared" si="680"/>
        <v>0</v>
      </c>
      <c r="BF927">
        <f t="shared" si="681"/>
        <v>0</v>
      </c>
    </row>
    <row r="928" spans="1:58" ht="15" customHeight="1">
      <c r="A928" s="445"/>
      <c r="B928" s="446"/>
      <c r="C928" s="35" t="s">
        <v>5046</v>
      </c>
      <c r="D928" s="800" t="str">
        <f>IF(CNGE_2026_M1_Secc1_Sub1!$D55="","",CNGE_2026_M1_Secc1_Sub1!$D55)</f>
        <v/>
      </c>
      <c r="E928" s="723"/>
      <c r="F928" s="723"/>
      <c r="G928" s="723"/>
      <c r="H928" s="723"/>
      <c r="I928" s="723"/>
      <c r="J928" s="723"/>
      <c r="K928" s="723"/>
      <c r="L928" s="724"/>
      <c r="M928" s="638"/>
      <c r="N928" s="638"/>
      <c r="O928" s="638"/>
      <c r="P928" s="638"/>
      <c r="Q928" s="638"/>
      <c r="R928" s="638"/>
      <c r="S928" s="638"/>
      <c r="T928" s="638"/>
      <c r="U928" s="638"/>
      <c r="V928" s="638"/>
      <c r="W928" s="638"/>
      <c r="X928" s="638"/>
      <c r="Y928" s="638"/>
      <c r="Z928" s="638"/>
      <c r="AA928" s="638"/>
      <c r="AB928" s="638"/>
      <c r="AC928" s="638"/>
      <c r="AD928" s="638"/>
      <c r="AI928">
        <f t="shared" si="658"/>
        <v>0</v>
      </c>
      <c r="AJ928">
        <f t="shared" si="659"/>
        <v>0</v>
      </c>
      <c r="AK928">
        <f t="shared" si="660"/>
        <v>0</v>
      </c>
      <c r="AL928">
        <f t="shared" si="661"/>
        <v>0</v>
      </c>
      <c r="AM928">
        <f t="shared" si="662"/>
        <v>0</v>
      </c>
      <c r="AN928">
        <f t="shared" si="663"/>
        <v>0</v>
      </c>
      <c r="AO928">
        <f t="shared" si="664"/>
        <v>0</v>
      </c>
      <c r="AP928">
        <f t="shared" si="665"/>
        <v>0</v>
      </c>
      <c r="AQ928">
        <f t="shared" si="666"/>
        <v>0</v>
      </c>
      <c r="AR928">
        <f t="shared" si="667"/>
        <v>0</v>
      </c>
      <c r="AS928">
        <f t="shared" si="668"/>
        <v>0</v>
      </c>
      <c r="AT928">
        <f t="shared" si="669"/>
        <v>0</v>
      </c>
      <c r="AU928">
        <f t="shared" si="670"/>
        <v>0</v>
      </c>
      <c r="AV928">
        <f t="shared" si="671"/>
        <v>0</v>
      </c>
      <c r="AW928">
        <f t="shared" si="672"/>
        <v>0</v>
      </c>
      <c r="AX928">
        <f t="shared" si="673"/>
        <v>0</v>
      </c>
      <c r="AY928">
        <f t="shared" si="674"/>
        <v>0</v>
      </c>
      <c r="AZ928">
        <f t="shared" si="675"/>
        <v>0</v>
      </c>
      <c r="BA928">
        <f t="shared" si="676"/>
        <v>0</v>
      </c>
      <c r="BB928">
        <f t="shared" si="677"/>
        <v>0</v>
      </c>
      <c r="BC928">
        <f t="shared" si="678"/>
        <v>0</v>
      </c>
      <c r="BD928">
        <f t="shared" si="679"/>
        <v>0</v>
      </c>
      <c r="BE928">
        <f t="shared" si="680"/>
        <v>0</v>
      </c>
      <c r="BF928">
        <f t="shared" si="681"/>
        <v>0</v>
      </c>
    </row>
    <row r="929" spans="1:58" ht="15" customHeight="1">
      <c r="A929" s="445"/>
      <c r="B929" s="446"/>
      <c r="C929" s="35" t="s">
        <v>5047</v>
      </c>
      <c r="D929" s="800" t="str">
        <f>IF(CNGE_2026_M1_Secc1_Sub1!$D56="","",CNGE_2026_M1_Secc1_Sub1!$D56)</f>
        <v/>
      </c>
      <c r="E929" s="723"/>
      <c r="F929" s="723"/>
      <c r="G929" s="723"/>
      <c r="H929" s="723"/>
      <c r="I929" s="723"/>
      <c r="J929" s="723"/>
      <c r="K929" s="723"/>
      <c r="L929" s="724"/>
      <c r="M929" s="638"/>
      <c r="N929" s="638"/>
      <c r="O929" s="638"/>
      <c r="P929" s="638"/>
      <c r="Q929" s="638"/>
      <c r="R929" s="638"/>
      <c r="S929" s="638"/>
      <c r="T929" s="638"/>
      <c r="U929" s="638"/>
      <c r="V929" s="638"/>
      <c r="W929" s="638"/>
      <c r="X929" s="638"/>
      <c r="Y929" s="638"/>
      <c r="Z929" s="638"/>
      <c r="AA929" s="638"/>
      <c r="AB929" s="638"/>
      <c r="AC929" s="638"/>
      <c r="AD929" s="638"/>
      <c r="AI929">
        <f t="shared" si="658"/>
        <v>0</v>
      </c>
      <c r="AJ929">
        <f t="shared" si="659"/>
        <v>0</v>
      </c>
      <c r="AK929">
        <f t="shared" si="660"/>
        <v>0</v>
      </c>
      <c r="AL929">
        <f t="shared" si="661"/>
        <v>0</v>
      </c>
      <c r="AM929">
        <f t="shared" si="662"/>
        <v>0</v>
      </c>
      <c r="AN929">
        <f t="shared" si="663"/>
        <v>0</v>
      </c>
      <c r="AO929">
        <f t="shared" si="664"/>
        <v>0</v>
      </c>
      <c r="AP929">
        <f t="shared" si="665"/>
        <v>0</v>
      </c>
      <c r="AQ929">
        <f t="shared" si="666"/>
        <v>0</v>
      </c>
      <c r="AR929">
        <f t="shared" si="667"/>
        <v>0</v>
      </c>
      <c r="AS929">
        <f t="shared" si="668"/>
        <v>0</v>
      </c>
      <c r="AT929">
        <f t="shared" si="669"/>
        <v>0</v>
      </c>
      <c r="AU929">
        <f t="shared" si="670"/>
        <v>0</v>
      </c>
      <c r="AV929">
        <f t="shared" si="671"/>
        <v>0</v>
      </c>
      <c r="AW929">
        <f t="shared" si="672"/>
        <v>0</v>
      </c>
      <c r="AX929">
        <f t="shared" si="673"/>
        <v>0</v>
      </c>
      <c r="AY929">
        <f t="shared" si="674"/>
        <v>0</v>
      </c>
      <c r="AZ929">
        <f t="shared" si="675"/>
        <v>0</v>
      </c>
      <c r="BA929">
        <f t="shared" si="676"/>
        <v>0</v>
      </c>
      <c r="BB929">
        <f t="shared" si="677"/>
        <v>0</v>
      </c>
      <c r="BC929">
        <f t="shared" si="678"/>
        <v>0</v>
      </c>
      <c r="BD929">
        <f t="shared" si="679"/>
        <v>0</v>
      </c>
      <c r="BE929">
        <f t="shared" si="680"/>
        <v>0</v>
      </c>
      <c r="BF929">
        <f t="shared" si="681"/>
        <v>0</v>
      </c>
    </row>
    <row r="930" spans="1:58" ht="15" customHeight="1">
      <c r="A930" s="445"/>
      <c r="B930" s="446"/>
      <c r="C930" s="35" t="s">
        <v>5048</v>
      </c>
      <c r="D930" s="800" t="str">
        <f>IF(CNGE_2026_M1_Secc1_Sub1!$D57="","",CNGE_2026_M1_Secc1_Sub1!$D57)</f>
        <v/>
      </c>
      <c r="E930" s="723"/>
      <c r="F930" s="723"/>
      <c r="G930" s="723"/>
      <c r="H930" s="723"/>
      <c r="I930" s="723"/>
      <c r="J930" s="723"/>
      <c r="K930" s="723"/>
      <c r="L930" s="724"/>
      <c r="M930" s="638"/>
      <c r="N930" s="638"/>
      <c r="O930" s="638"/>
      <c r="P930" s="638"/>
      <c r="Q930" s="638"/>
      <c r="R930" s="638"/>
      <c r="S930" s="638"/>
      <c r="T930" s="638"/>
      <c r="U930" s="638"/>
      <c r="V930" s="638"/>
      <c r="W930" s="638"/>
      <c r="X930" s="638"/>
      <c r="Y930" s="638"/>
      <c r="Z930" s="638"/>
      <c r="AA930" s="638"/>
      <c r="AB930" s="638"/>
      <c r="AC930" s="638"/>
      <c r="AD930" s="638"/>
      <c r="AI930">
        <f t="shared" si="658"/>
        <v>0</v>
      </c>
      <c r="AJ930">
        <f t="shared" si="659"/>
        <v>0</v>
      </c>
      <c r="AK930">
        <f t="shared" si="660"/>
        <v>0</v>
      </c>
      <c r="AL930">
        <f t="shared" si="661"/>
        <v>0</v>
      </c>
      <c r="AM930">
        <f t="shared" si="662"/>
        <v>0</v>
      </c>
      <c r="AN930">
        <f t="shared" si="663"/>
        <v>0</v>
      </c>
      <c r="AO930">
        <f t="shared" si="664"/>
        <v>0</v>
      </c>
      <c r="AP930">
        <f t="shared" si="665"/>
        <v>0</v>
      </c>
      <c r="AQ930">
        <f t="shared" si="666"/>
        <v>0</v>
      </c>
      <c r="AR930">
        <f t="shared" si="667"/>
        <v>0</v>
      </c>
      <c r="AS930">
        <f t="shared" si="668"/>
        <v>0</v>
      </c>
      <c r="AT930">
        <f t="shared" si="669"/>
        <v>0</v>
      </c>
      <c r="AU930">
        <f t="shared" si="670"/>
        <v>0</v>
      </c>
      <c r="AV930">
        <f t="shared" si="671"/>
        <v>0</v>
      </c>
      <c r="AW930">
        <f t="shared" si="672"/>
        <v>0</v>
      </c>
      <c r="AX930">
        <f t="shared" si="673"/>
        <v>0</v>
      </c>
      <c r="AY930">
        <f t="shared" si="674"/>
        <v>0</v>
      </c>
      <c r="AZ930">
        <f t="shared" si="675"/>
        <v>0</v>
      </c>
      <c r="BA930">
        <f t="shared" si="676"/>
        <v>0</v>
      </c>
      <c r="BB930">
        <f t="shared" si="677"/>
        <v>0</v>
      </c>
      <c r="BC930">
        <f t="shared" si="678"/>
        <v>0</v>
      </c>
      <c r="BD930">
        <f t="shared" si="679"/>
        <v>0</v>
      </c>
      <c r="BE930">
        <f t="shared" si="680"/>
        <v>0</v>
      </c>
      <c r="BF930">
        <f t="shared" si="681"/>
        <v>0</v>
      </c>
    </row>
    <row r="931" spans="1:58" ht="15" customHeight="1">
      <c r="A931" s="445"/>
      <c r="B931" s="446"/>
      <c r="C931" s="35" t="s">
        <v>5049</v>
      </c>
      <c r="D931" s="800" t="str">
        <f>IF(CNGE_2026_M1_Secc1_Sub1!$D58="","",CNGE_2026_M1_Secc1_Sub1!$D58)</f>
        <v/>
      </c>
      <c r="E931" s="723"/>
      <c r="F931" s="723"/>
      <c r="G931" s="723"/>
      <c r="H931" s="723"/>
      <c r="I931" s="723"/>
      <c r="J931" s="723"/>
      <c r="K931" s="723"/>
      <c r="L931" s="724"/>
      <c r="M931" s="638"/>
      <c r="N931" s="638"/>
      <c r="O931" s="638"/>
      <c r="P931" s="638"/>
      <c r="Q931" s="638"/>
      <c r="R931" s="638"/>
      <c r="S931" s="638"/>
      <c r="T931" s="638"/>
      <c r="U931" s="638"/>
      <c r="V931" s="638"/>
      <c r="W931" s="638"/>
      <c r="X931" s="638"/>
      <c r="Y931" s="638"/>
      <c r="Z931" s="638"/>
      <c r="AA931" s="638"/>
      <c r="AB931" s="638"/>
      <c r="AC931" s="638"/>
      <c r="AD931" s="638"/>
      <c r="AI931">
        <f t="shared" si="658"/>
        <v>0</v>
      </c>
      <c r="AJ931">
        <f t="shared" si="659"/>
        <v>0</v>
      </c>
      <c r="AK931">
        <f t="shared" si="660"/>
        <v>0</v>
      </c>
      <c r="AL931">
        <f t="shared" si="661"/>
        <v>0</v>
      </c>
      <c r="AM931">
        <f t="shared" si="662"/>
        <v>0</v>
      </c>
      <c r="AN931">
        <f t="shared" si="663"/>
        <v>0</v>
      </c>
      <c r="AO931">
        <f t="shared" si="664"/>
        <v>0</v>
      </c>
      <c r="AP931">
        <f t="shared" si="665"/>
        <v>0</v>
      </c>
      <c r="AQ931">
        <f t="shared" si="666"/>
        <v>0</v>
      </c>
      <c r="AR931">
        <f t="shared" si="667"/>
        <v>0</v>
      </c>
      <c r="AS931">
        <f t="shared" si="668"/>
        <v>0</v>
      </c>
      <c r="AT931">
        <f t="shared" si="669"/>
        <v>0</v>
      </c>
      <c r="AU931">
        <f t="shared" si="670"/>
        <v>0</v>
      </c>
      <c r="AV931">
        <f t="shared" si="671"/>
        <v>0</v>
      </c>
      <c r="AW931">
        <f t="shared" si="672"/>
        <v>0</v>
      </c>
      <c r="AX931">
        <f t="shared" si="673"/>
        <v>0</v>
      </c>
      <c r="AY931">
        <f t="shared" si="674"/>
        <v>0</v>
      </c>
      <c r="AZ931">
        <f t="shared" si="675"/>
        <v>0</v>
      </c>
      <c r="BA931">
        <f t="shared" si="676"/>
        <v>0</v>
      </c>
      <c r="BB931">
        <f t="shared" si="677"/>
        <v>0</v>
      </c>
      <c r="BC931">
        <f t="shared" si="678"/>
        <v>0</v>
      </c>
      <c r="BD931">
        <f t="shared" si="679"/>
        <v>0</v>
      </c>
      <c r="BE931">
        <f t="shared" si="680"/>
        <v>0</v>
      </c>
      <c r="BF931">
        <f t="shared" si="681"/>
        <v>0</v>
      </c>
    </row>
    <row r="932" spans="1:58" ht="15" customHeight="1">
      <c r="A932" s="445"/>
      <c r="B932" s="446"/>
      <c r="C932" s="35" t="s">
        <v>5050</v>
      </c>
      <c r="D932" s="800" t="str">
        <f>IF(CNGE_2026_M1_Secc1_Sub1!$D59="","",CNGE_2026_M1_Secc1_Sub1!$D59)</f>
        <v/>
      </c>
      <c r="E932" s="723"/>
      <c r="F932" s="723"/>
      <c r="G932" s="723"/>
      <c r="H932" s="723"/>
      <c r="I932" s="723"/>
      <c r="J932" s="723"/>
      <c r="K932" s="723"/>
      <c r="L932" s="724"/>
      <c r="M932" s="638"/>
      <c r="N932" s="638"/>
      <c r="O932" s="638"/>
      <c r="P932" s="638"/>
      <c r="Q932" s="638"/>
      <c r="R932" s="638"/>
      <c r="S932" s="638"/>
      <c r="T932" s="638"/>
      <c r="U932" s="638"/>
      <c r="V932" s="638"/>
      <c r="W932" s="638"/>
      <c r="X932" s="638"/>
      <c r="Y932" s="638"/>
      <c r="Z932" s="638"/>
      <c r="AA932" s="638"/>
      <c r="AB932" s="638"/>
      <c r="AC932" s="638"/>
      <c r="AD932" s="638"/>
      <c r="AI932">
        <f t="shared" si="658"/>
        <v>0</v>
      </c>
      <c r="AJ932">
        <f t="shared" si="659"/>
        <v>0</v>
      </c>
      <c r="AK932">
        <f t="shared" si="660"/>
        <v>0</v>
      </c>
      <c r="AL932">
        <f t="shared" si="661"/>
        <v>0</v>
      </c>
      <c r="AM932">
        <f t="shared" si="662"/>
        <v>0</v>
      </c>
      <c r="AN932">
        <f t="shared" si="663"/>
        <v>0</v>
      </c>
      <c r="AO932">
        <f t="shared" si="664"/>
        <v>0</v>
      </c>
      <c r="AP932">
        <f t="shared" si="665"/>
        <v>0</v>
      </c>
      <c r="AQ932">
        <f t="shared" si="666"/>
        <v>0</v>
      </c>
      <c r="AR932">
        <f t="shared" si="667"/>
        <v>0</v>
      </c>
      <c r="AS932">
        <f t="shared" si="668"/>
        <v>0</v>
      </c>
      <c r="AT932">
        <f t="shared" si="669"/>
        <v>0</v>
      </c>
      <c r="AU932">
        <f t="shared" si="670"/>
        <v>0</v>
      </c>
      <c r="AV932">
        <f t="shared" si="671"/>
        <v>0</v>
      </c>
      <c r="AW932">
        <f t="shared" si="672"/>
        <v>0</v>
      </c>
      <c r="AX932">
        <f t="shared" si="673"/>
        <v>0</v>
      </c>
      <c r="AY932">
        <f t="shared" si="674"/>
        <v>0</v>
      </c>
      <c r="AZ932">
        <f t="shared" si="675"/>
        <v>0</v>
      </c>
      <c r="BA932">
        <f t="shared" si="676"/>
        <v>0</v>
      </c>
      <c r="BB932">
        <f t="shared" si="677"/>
        <v>0</v>
      </c>
      <c r="BC932">
        <f t="shared" si="678"/>
        <v>0</v>
      </c>
      <c r="BD932">
        <f t="shared" si="679"/>
        <v>0</v>
      </c>
      <c r="BE932">
        <f t="shared" si="680"/>
        <v>0</v>
      </c>
      <c r="BF932">
        <f t="shared" si="681"/>
        <v>0</v>
      </c>
    </row>
    <row r="933" spans="1:58" ht="15" customHeight="1">
      <c r="A933" s="445"/>
      <c r="B933" s="446"/>
      <c r="C933" s="35" t="s">
        <v>5051</v>
      </c>
      <c r="D933" s="800" t="str">
        <f>IF(CNGE_2026_M1_Secc1_Sub1!$D60="","",CNGE_2026_M1_Secc1_Sub1!$D60)</f>
        <v/>
      </c>
      <c r="E933" s="723"/>
      <c r="F933" s="723"/>
      <c r="G933" s="723"/>
      <c r="H933" s="723"/>
      <c r="I933" s="723"/>
      <c r="J933" s="723"/>
      <c r="K933" s="723"/>
      <c r="L933" s="724"/>
      <c r="M933" s="638"/>
      <c r="N933" s="638"/>
      <c r="O933" s="638"/>
      <c r="P933" s="638"/>
      <c r="Q933" s="638"/>
      <c r="R933" s="638"/>
      <c r="S933" s="638"/>
      <c r="T933" s="638"/>
      <c r="U933" s="638"/>
      <c r="V933" s="638"/>
      <c r="W933" s="638"/>
      <c r="X933" s="638"/>
      <c r="Y933" s="638"/>
      <c r="Z933" s="638"/>
      <c r="AA933" s="638"/>
      <c r="AB933" s="638"/>
      <c r="AC933" s="638"/>
      <c r="AD933" s="638"/>
      <c r="AI933">
        <f t="shared" si="658"/>
        <v>0</v>
      </c>
      <c r="AJ933">
        <f t="shared" si="659"/>
        <v>0</v>
      </c>
      <c r="AK933">
        <f t="shared" si="660"/>
        <v>0</v>
      </c>
      <c r="AL933">
        <f t="shared" si="661"/>
        <v>0</v>
      </c>
      <c r="AM933">
        <f t="shared" si="662"/>
        <v>0</v>
      </c>
      <c r="AN933">
        <f t="shared" si="663"/>
        <v>0</v>
      </c>
      <c r="AO933">
        <f t="shared" si="664"/>
        <v>0</v>
      </c>
      <c r="AP933">
        <f t="shared" si="665"/>
        <v>0</v>
      </c>
      <c r="AQ933">
        <f t="shared" si="666"/>
        <v>0</v>
      </c>
      <c r="AR933">
        <f t="shared" si="667"/>
        <v>0</v>
      </c>
      <c r="AS933">
        <f t="shared" si="668"/>
        <v>0</v>
      </c>
      <c r="AT933">
        <f t="shared" si="669"/>
        <v>0</v>
      </c>
      <c r="AU933">
        <f t="shared" si="670"/>
        <v>0</v>
      </c>
      <c r="AV933">
        <f t="shared" si="671"/>
        <v>0</v>
      </c>
      <c r="AW933">
        <f t="shared" si="672"/>
        <v>0</v>
      </c>
      <c r="AX933">
        <f t="shared" si="673"/>
        <v>0</v>
      </c>
      <c r="AY933">
        <f t="shared" si="674"/>
        <v>0</v>
      </c>
      <c r="AZ933">
        <f t="shared" si="675"/>
        <v>0</v>
      </c>
      <c r="BA933">
        <f t="shared" si="676"/>
        <v>0</v>
      </c>
      <c r="BB933">
        <f t="shared" si="677"/>
        <v>0</v>
      </c>
      <c r="BC933">
        <f t="shared" si="678"/>
        <v>0</v>
      </c>
      <c r="BD933">
        <f t="shared" si="679"/>
        <v>0</v>
      </c>
      <c r="BE933">
        <f t="shared" si="680"/>
        <v>0</v>
      </c>
      <c r="BF933">
        <f t="shared" si="681"/>
        <v>0</v>
      </c>
    </row>
    <row r="934" spans="1:58" ht="15" customHeight="1">
      <c r="A934" s="445"/>
      <c r="B934" s="446"/>
      <c r="C934" s="35" t="s">
        <v>5052</v>
      </c>
      <c r="D934" s="800" t="str">
        <f>IF(CNGE_2026_M1_Secc1_Sub1!$D61="","",CNGE_2026_M1_Secc1_Sub1!$D61)</f>
        <v/>
      </c>
      <c r="E934" s="723"/>
      <c r="F934" s="723"/>
      <c r="G934" s="723"/>
      <c r="H934" s="723"/>
      <c r="I934" s="723"/>
      <c r="J934" s="723"/>
      <c r="K934" s="723"/>
      <c r="L934" s="724"/>
      <c r="M934" s="638"/>
      <c r="N934" s="638"/>
      <c r="O934" s="638"/>
      <c r="P934" s="638"/>
      <c r="Q934" s="638"/>
      <c r="R934" s="638"/>
      <c r="S934" s="638"/>
      <c r="T934" s="638"/>
      <c r="U934" s="638"/>
      <c r="V934" s="638"/>
      <c r="W934" s="638"/>
      <c r="X934" s="638"/>
      <c r="Y934" s="638"/>
      <c r="Z934" s="638"/>
      <c r="AA934" s="638"/>
      <c r="AB934" s="638"/>
      <c r="AC934" s="638"/>
      <c r="AD934" s="638"/>
      <c r="AI934">
        <f t="shared" si="658"/>
        <v>0</v>
      </c>
      <c r="AJ934">
        <f t="shared" si="659"/>
        <v>0</v>
      </c>
      <c r="AK934">
        <f t="shared" si="660"/>
        <v>0</v>
      </c>
      <c r="AL934">
        <f t="shared" si="661"/>
        <v>0</v>
      </c>
      <c r="AM934">
        <f t="shared" si="662"/>
        <v>0</v>
      </c>
      <c r="AN934">
        <f t="shared" si="663"/>
        <v>0</v>
      </c>
      <c r="AO934">
        <f t="shared" si="664"/>
        <v>0</v>
      </c>
      <c r="AP934">
        <f t="shared" si="665"/>
        <v>0</v>
      </c>
      <c r="AQ934">
        <f t="shared" si="666"/>
        <v>0</v>
      </c>
      <c r="AR934">
        <f t="shared" si="667"/>
        <v>0</v>
      </c>
      <c r="AS934">
        <f t="shared" si="668"/>
        <v>0</v>
      </c>
      <c r="AT934">
        <f t="shared" si="669"/>
        <v>0</v>
      </c>
      <c r="AU934">
        <f t="shared" si="670"/>
        <v>0</v>
      </c>
      <c r="AV934">
        <f t="shared" si="671"/>
        <v>0</v>
      </c>
      <c r="AW934">
        <f t="shared" si="672"/>
        <v>0</v>
      </c>
      <c r="AX934">
        <f t="shared" si="673"/>
        <v>0</v>
      </c>
      <c r="AY934">
        <f t="shared" si="674"/>
        <v>0</v>
      </c>
      <c r="AZ934">
        <f t="shared" si="675"/>
        <v>0</v>
      </c>
      <c r="BA934">
        <f t="shared" si="676"/>
        <v>0</v>
      </c>
      <c r="BB934">
        <f t="shared" si="677"/>
        <v>0</v>
      </c>
      <c r="BC934">
        <f t="shared" si="678"/>
        <v>0</v>
      </c>
      <c r="BD934">
        <f t="shared" si="679"/>
        <v>0</v>
      </c>
      <c r="BE934">
        <f t="shared" si="680"/>
        <v>0</v>
      </c>
      <c r="BF934">
        <f t="shared" si="681"/>
        <v>0</v>
      </c>
    </row>
    <row r="935" spans="1:58" ht="15" customHeight="1">
      <c r="A935" s="445"/>
      <c r="B935" s="446"/>
      <c r="C935" s="35" t="s">
        <v>5053</v>
      </c>
      <c r="D935" s="800" t="str">
        <f>IF(CNGE_2026_M1_Secc1_Sub1!$D62="","",CNGE_2026_M1_Secc1_Sub1!$D62)</f>
        <v/>
      </c>
      <c r="E935" s="723"/>
      <c r="F935" s="723"/>
      <c r="G935" s="723"/>
      <c r="H935" s="723"/>
      <c r="I935" s="723"/>
      <c r="J935" s="723"/>
      <c r="K935" s="723"/>
      <c r="L935" s="724"/>
      <c r="M935" s="638"/>
      <c r="N935" s="638"/>
      <c r="O935" s="638"/>
      <c r="P935" s="638"/>
      <c r="Q935" s="638"/>
      <c r="R935" s="638"/>
      <c r="S935" s="638"/>
      <c r="T935" s="638"/>
      <c r="U935" s="638"/>
      <c r="V935" s="638"/>
      <c r="W935" s="638"/>
      <c r="X935" s="638"/>
      <c r="Y935" s="638"/>
      <c r="Z935" s="638"/>
      <c r="AA935" s="638"/>
      <c r="AB935" s="638"/>
      <c r="AC935" s="638"/>
      <c r="AD935" s="638"/>
      <c r="AI935">
        <f t="shared" si="658"/>
        <v>0</v>
      </c>
      <c r="AJ935">
        <f t="shared" si="659"/>
        <v>0</v>
      </c>
      <c r="AK935">
        <f t="shared" si="660"/>
        <v>0</v>
      </c>
      <c r="AL935">
        <f t="shared" si="661"/>
        <v>0</v>
      </c>
      <c r="AM935">
        <f t="shared" si="662"/>
        <v>0</v>
      </c>
      <c r="AN935">
        <f t="shared" si="663"/>
        <v>0</v>
      </c>
      <c r="AO935">
        <f t="shared" si="664"/>
        <v>0</v>
      </c>
      <c r="AP935">
        <f t="shared" si="665"/>
        <v>0</v>
      </c>
      <c r="AQ935">
        <f t="shared" si="666"/>
        <v>0</v>
      </c>
      <c r="AR935">
        <f t="shared" si="667"/>
        <v>0</v>
      </c>
      <c r="AS935">
        <f t="shared" si="668"/>
        <v>0</v>
      </c>
      <c r="AT935">
        <f t="shared" si="669"/>
        <v>0</v>
      </c>
      <c r="AU935">
        <f t="shared" si="670"/>
        <v>0</v>
      </c>
      <c r="AV935">
        <f t="shared" si="671"/>
        <v>0</v>
      </c>
      <c r="AW935">
        <f t="shared" si="672"/>
        <v>0</v>
      </c>
      <c r="AX935">
        <f t="shared" si="673"/>
        <v>0</v>
      </c>
      <c r="AY935">
        <f t="shared" si="674"/>
        <v>0</v>
      </c>
      <c r="AZ935">
        <f t="shared" si="675"/>
        <v>0</v>
      </c>
      <c r="BA935">
        <f t="shared" si="676"/>
        <v>0</v>
      </c>
      <c r="BB935">
        <f t="shared" si="677"/>
        <v>0</v>
      </c>
      <c r="BC935">
        <f t="shared" si="678"/>
        <v>0</v>
      </c>
      <c r="BD935">
        <f t="shared" si="679"/>
        <v>0</v>
      </c>
      <c r="BE935">
        <f t="shared" si="680"/>
        <v>0</v>
      </c>
      <c r="BF935">
        <f t="shared" si="681"/>
        <v>0</v>
      </c>
    </row>
    <row r="936" spans="1:58" ht="15" customHeight="1">
      <c r="A936" s="445"/>
      <c r="B936" s="446"/>
      <c r="C936" s="35" t="s">
        <v>5054</v>
      </c>
      <c r="D936" s="800" t="str">
        <f>IF(CNGE_2026_M1_Secc1_Sub1!$D63="","",CNGE_2026_M1_Secc1_Sub1!$D63)</f>
        <v/>
      </c>
      <c r="E936" s="723"/>
      <c r="F936" s="723"/>
      <c r="G936" s="723"/>
      <c r="H936" s="723"/>
      <c r="I936" s="723"/>
      <c r="J936" s="723"/>
      <c r="K936" s="723"/>
      <c r="L936" s="724"/>
      <c r="M936" s="638"/>
      <c r="N936" s="638"/>
      <c r="O936" s="638"/>
      <c r="P936" s="638"/>
      <c r="Q936" s="638"/>
      <c r="R936" s="638"/>
      <c r="S936" s="638"/>
      <c r="T936" s="638"/>
      <c r="U936" s="638"/>
      <c r="V936" s="638"/>
      <c r="W936" s="638"/>
      <c r="X936" s="638"/>
      <c r="Y936" s="638"/>
      <c r="Z936" s="638"/>
      <c r="AA936" s="638"/>
      <c r="AB936" s="638"/>
      <c r="AC936" s="638"/>
      <c r="AD936" s="638"/>
      <c r="AI936">
        <f t="shared" si="658"/>
        <v>0</v>
      </c>
      <c r="AJ936">
        <f t="shared" si="659"/>
        <v>0</v>
      </c>
      <c r="AK936">
        <f t="shared" si="660"/>
        <v>0</v>
      </c>
      <c r="AL936">
        <f t="shared" si="661"/>
        <v>0</v>
      </c>
      <c r="AM936">
        <f t="shared" si="662"/>
        <v>0</v>
      </c>
      <c r="AN936">
        <f t="shared" si="663"/>
        <v>0</v>
      </c>
      <c r="AO936">
        <f t="shared" si="664"/>
        <v>0</v>
      </c>
      <c r="AP936">
        <f t="shared" si="665"/>
        <v>0</v>
      </c>
      <c r="AQ936">
        <f t="shared" si="666"/>
        <v>0</v>
      </c>
      <c r="AR936">
        <f t="shared" si="667"/>
        <v>0</v>
      </c>
      <c r="AS936">
        <f t="shared" si="668"/>
        <v>0</v>
      </c>
      <c r="AT936">
        <f t="shared" si="669"/>
        <v>0</v>
      </c>
      <c r="AU936">
        <f t="shared" si="670"/>
        <v>0</v>
      </c>
      <c r="AV936">
        <f t="shared" si="671"/>
        <v>0</v>
      </c>
      <c r="AW936">
        <f t="shared" si="672"/>
        <v>0</v>
      </c>
      <c r="AX936">
        <f t="shared" si="673"/>
        <v>0</v>
      </c>
      <c r="AY936">
        <f t="shared" si="674"/>
        <v>0</v>
      </c>
      <c r="AZ936">
        <f t="shared" si="675"/>
        <v>0</v>
      </c>
      <c r="BA936">
        <f t="shared" si="676"/>
        <v>0</v>
      </c>
      <c r="BB936">
        <f t="shared" si="677"/>
        <v>0</v>
      </c>
      <c r="BC936">
        <f t="shared" si="678"/>
        <v>0</v>
      </c>
      <c r="BD936">
        <f t="shared" si="679"/>
        <v>0</v>
      </c>
      <c r="BE936">
        <f t="shared" si="680"/>
        <v>0</v>
      </c>
      <c r="BF936">
        <f t="shared" si="681"/>
        <v>0</v>
      </c>
    </row>
    <row r="937" spans="1:58" ht="15" customHeight="1">
      <c r="A937" s="445"/>
      <c r="B937" s="446"/>
      <c r="C937" s="35" t="s">
        <v>5055</v>
      </c>
      <c r="D937" s="800" t="str">
        <f>IF(CNGE_2026_M1_Secc1_Sub1!$D64="","",CNGE_2026_M1_Secc1_Sub1!$D64)</f>
        <v/>
      </c>
      <c r="E937" s="723"/>
      <c r="F937" s="723"/>
      <c r="G937" s="723"/>
      <c r="H937" s="723"/>
      <c r="I937" s="723"/>
      <c r="J937" s="723"/>
      <c r="K937" s="723"/>
      <c r="L937" s="724"/>
      <c r="M937" s="638"/>
      <c r="N937" s="638"/>
      <c r="O937" s="638"/>
      <c r="P937" s="638"/>
      <c r="Q937" s="638"/>
      <c r="R937" s="638"/>
      <c r="S937" s="638"/>
      <c r="T937" s="638"/>
      <c r="U937" s="638"/>
      <c r="V937" s="638"/>
      <c r="W937" s="638"/>
      <c r="X937" s="638"/>
      <c r="Y937" s="638"/>
      <c r="Z937" s="638"/>
      <c r="AA937" s="638"/>
      <c r="AB937" s="638"/>
      <c r="AC937" s="638"/>
      <c r="AD937" s="638"/>
      <c r="AI937">
        <f t="shared" si="658"/>
        <v>0</v>
      </c>
      <c r="AJ937">
        <f t="shared" si="659"/>
        <v>0</v>
      </c>
      <c r="AK937">
        <f t="shared" si="660"/>
        <v>0</v>
      </c>
      <c r="AL937">
        <f t="shared" si="661"/>
        <v>0</v>
      </c>
      <c r="AM937">
        <f t="shared" si="662"/>
        <v>0</v>
      </c>
      <c r="AN937">
        <f t="shared" si="663"/>
        <v>0</v>
      </c>
      <c r="AO937">
        <f t="shared" si="664"/>
        <v>0</v>
      </c>
      <c r="AP937">
        <f t="shared" si="665"/>
        <v>0</v>
      </c>
      <c r="AQ937">
        <f t="shared" si="666"/>
        <v>0</v>
      </c>
      <c r="AR937">
        <f t="shared" si="667"/>
        <v>0</v>
      </c>
      <c r="AS937">
        <f t="shared" si="668"/>
        <v>0</v>
      </c>
      <c r="AT937">
        <f t="shared" si="669"/>
        <v>0</v>
      </c>
      <c r="AU937">
        <f t="shared" si="670"/>
        <v>0</v>
      </c>
      <c r="AV937">
        <f t="shared" si="671"/>
        <v>0</v>
      </c>
      <c r="AW937">
        <f t="shared" si="672"/>
        <v>0</v>
      </c>
      <c r="AX937">
        <f t="shared" si="673"/>
        <v>0</v>
      </c>
      <c r="AY937">
        <f t="shared" si="674"/>
        <v>0</v>
      </c>
      <c r="AZ937">
        <f t="shared" si="675"/>
        <v>0</v>
      </c>
      <c r="BA937">
        <f t="shared" si="676"/>
        <v>0</v>
      </c>
      <c r="BB937">
        <f t="shared" si="677"/>
        <v>0</v>
      </c>
      <c r="BC937">
        <f t="shared" si="678"/>
        <v>0</v>
      </c>
      <c r="BD937">
        <f t="shared" si="679"/>
        <v>0</v>
      </c>
      <c r="BE937">
        <f t="shared" si="680"/>
        <v>0</v>
      </c>
      <c r="BF937">
        <f t="shared" si="681"/>
        <v>0</v>
      </c>
    </row>
    <row r="938" spans="1:58" ht="15" customHeight="1">
      <c r="A938" s="445"/>
      <c r="B938" s="446"/>
      <c r="C938" s="35" t="s">
        <v>5056</v>
      </c>
      <c r="D938" s="800" t="str">
        <f>IF(CNGE_2026_M1_Secc1_Sub1!$D65="","",CNGE_2026_M1_Secc1_Sub1!$D65)</f>
        <v/>
      </c>
      <c r="E938" s="723"/>
      <c r="F938" s="723"/>
      <c r="G938" s="723"/>
      <c r="H938" s="723"/>
      <c r="I938" s="723"/>
      <c r="J938" s="723"/>
      <c r="K938" s="723"/>
      <c r="L938" s="724"/>
      <c r="M938" s="638"/>
      <c r="N938" s="638"/>
      <c r="O938" s="638"/>
      <c r="P938" s="638"/>
      <c r="Q938" s="638"/>
      <c r="R938" s="638"/>
      <c r="S938" s="638"/>
      <c r="T938" s="638"/>
      <c r="U938" s="638"/>
      <c r="V938" s="638"/>
      <c r="W938" s="638"/>
      <c r="X938" s="638"/>
      <c r="Y938" s="638"/>
      <c r="Z938" s="638"/>
      <c r="AA938" s="638"/>
      <c r="AB938" s="638"/>
      <c r="AC938" s="638"/>
      <c r="AD938" s="638"/>
      <c r="AI938">
        <f t="shared" si="658"/>
        <v>0</v>
      </c>
      <c r="AJ938">
        <f t="shared" si="659"/>
        <v>0</v>
      </c>
      <c r="AK938">
        <f t="shared" si="660"/>
        <v>0</v>
      </c>
      <c r="AL938">
        <f t="shared" si="661"/>
        <v>0</v>
      </c>
      <c r="AM938">
        <f t="shared" si="662"/>
        <v>0</v>
      </c>
      <c r="AN938">
        <f t="shared" si="663"/>
        <v>0</v>
      </c>
      <c r="AO938">
        <f t="shared" si="664"/>
        <v>0</v>
      </c>
      <c r="AP938">
        <f t="shared" si="665"/>
        <v>0</v>
      </c>
      <c r="AQ938">
        <f t="shared" si="666"/>
        <v>0</v>
      </c>
      <c r="AR938">
        <f t="shared" si="667"/>
        <v>0</v>
      </c>
      <c r="AS938">
        <f t="shared" si="668"/>
        <v>0</v>
      </c>
      <c r="AT938">
        <f t="shared" si="669"/>
        <v>0</v>
      </c>
      <c r="AU938">
        <f t="shared" si="670"/>
        <v>0</v>
      </c>
      <c r="AV938">
        <f t="shared" si="671"/>
        <v>0</v>
      </c>
      <c r="AW938">
        <f t="shared" si="672"/>
        <v>0</v>
      </c>
      <c r="AX938">
        <f t="shared" si="673"/>
        <v>0</v>
      </c>
      <c r="AY938">
        <f t="shared" si="674"/>
        <v>0</v>
      </c>
      <c r="AZ938">
        <f t="shared" si="675"/>
        <v>0</v>
      </c>
      <c r="BA938">
        <f t="shared" si="676"/>
        <v>0</v>
      </c>
      <c r="BB938">
        <f t="shared" si="677"/>
        <v>0</v>
      </c>
      <c r="BC938">
        <f t="shared" si="678"/>
        <v>0</v>
      </c>
      <c r="BD938">
        <f t="shared" si="679"/>
        <v>0</v>
      </c>
      <c r="BE938">
        <f t="shared" si="680"/>
        <v>0</v>
      </c>
      <c r="BF938">
        <f t="shared" si="681"/>
        <v>0</v>
      </c>
    </row>
    <row r="939" spans="1:58" ht="15" customHeight="1">
      <c r="A939" s="445"/>
      <c r="B939" s="446"/>
      <c r="C939" s="35" t="s">
        <v>5057</v>
      </c>
      <c r="D939" s="800" t="str">
        <f>IF(CNGE_2026_M1_Secc1_Sub1!$D66="","",CNGE_2026_M1_Secc1_Sub1!$D66)</f>
        <v/>
      </c>
      <c r="E939" s="723"/>
      <c r="F939" s="723"/>
      <c r="G939" s="723"/>
      <c r="H939" s="723"/>
      <c r="I939" s="723"/>
      <c r="J939" s="723"/>
      <c r="K939" s="723"/>
      <c r="L939" s="724"/>
      <c r="M939" s="638"/>
      <c r="N939" s="638"/>
      <c r="O939" s="638"/>
      <c r="P939" s="638"/>
      <c r="Q939" s="638"/>
      <c r="R939" s="638"/>
      <c r="S939" s="638"/>
      <c r="T939" s="638"/>
      <c r="U939" s="638"/>
      <c r="V939" s="638"/>
      <c r="W939" s="638"/>
      <c r="X939" s="638"/>
      <c r="Y939" s="638"/>
      <c r="Z939" s="638"/>
      <c r="AA939" s="638"/>
      <c r="AB939" s="638"/>
      <c r="AC939" s="638"/>
      <c r="AD939" s="638"/>
      <c r="AI939">
        <f t="shared" si="658"/>
        <v>0</v>
      </c>
      <c r="AJ939">
        <f t="shared" si="659"/>
        <v>0</v>
      </c>
      <c r="AK939">
        <f t="shared" si="660"/>
        <v>0</v>
      </c>
      <c r="AL939">
        <f t="shared" si="661"/>
        <v>0</v>
      </c>
      <c r="AM939">
        <f t="shared" si="662"/>
        <v>0</v>
      </c>
      <c r="AN939">
        <f t="shared" si="663"/>
        <v>0</v>
      </c>
      <c r="AO939">
        <f t="shared" si="664"/>
        <v>0</v>
      </c>
      <c r="AP939">
        <f t="shared" si="665"/>
        <v>0</v>
      </c>
      <c r="AQ939">
        <f t="shared" si="666"/>
        <v>0</v>
      </c>
      <c r="AR939">
        <f t="shared" si="667"/>
        <v>0</v>
      </c>
      <c r="AS939">
        <f t="shared" si="668"/>
        <v>0</v>
      </c>
      <c r="AT939">
        <f t="shared" si="669"/>
        <v>0</v>
      </c>
      <c r="AU939">
        <f t="shared" si="670"/>
        <v>0</v>
      </c>
      <c r="AV939">
        <f t="shared" si="671"/>
        <v>0</v>
      </c>
      <c r="AW939">
        <f t="shared" si="672"/>
        <v>0</v>
      </c>
      <c r="AX939">
        <f t="shared" si="673"/>
        <v>0</v>
      </c>
      <c r="AY939">
        <f t="shared" si="674"/>
        <v>0</v>
      </c>
      <c r="AZ939">
        <f t="shared" si="675"/>
        <v>0</v>
      </c>
      <c r="BA939">
        <f t="shared" si="676"/>
        <v>0</v>
      </c>
      <c r="BB939">
        <f t="shared" si="677"/>
        <v>0</v>
      </c>
      <c r="BC939">
        <f t="shared" si="678"/>
        <v>0</v>
      </c>
      <c r="BD939">
        <f t="shared" si="679"/>
        <v>0</v>
      </c>
      <c r="BE939">
        <f t="shared" si="680"/>
        <v>0</v>
      </c>
      <c r="BF939">
        <f t="shared" si="681"/>
        <v>0</v>
      </c>
    </row>
    <row r="940" spans="1:58" ht="15" customHeight="1">
      <c r="A940" s="445"/>
      <c r="B940" s="446"/>
      <c r="C940" s="35" t="s">
        <v>5058</v>
      </c>
      <c r="D940" s="800" t="str">
        <f>IF(CNGE_2026_M1_Secc1_Sub1!$D67="","",CNGE_2026_M1_Secc1_Sub1!$D67)</f>
        <v/>
      </c>
      <c r="E940" s="723"/>
      <c r="F940" s="723"/>
      <c r="G940" s="723"/>
      <c r="H940" s="723"/>
      <c r="I940" s="723"/>
      <c r="J940" s="723"/>
      <c r="K940" s="723"/>
      <c r="L940" s="724"/>
      <c r="M940" s="638"/>
      <c r="N940" s="638"/>
      <c r="O940" s="638"/>
      <c r="P940" s="638"/>
      <c r="Q940" s="638"/>
      <c r="R940" s="638"/>
      <c r="S940" s="638"/>
      <c r="T940" s="638"/>
      <c r="U940" s="638"/>
      <c r="V940" s="638"/>
      <c r="W940" s="638"/>
      <c r="X940" s="638"/>
      <c r="Y940" s="638"/>
      <c r="Z940" s="638"/>
      <c r="AA940" s="638"/>
      <c r="AB940" s="638"/>
      <c r="AC940" s="638"/>
      <c r="AD940" s="638"/>
      <c r="AI940">
        <f t="shared" si="658"/>
        <v>0</v>
      </c>
      <c r="AJ940">
        <f t="shared" si="659"/>
        <v>0</v>
      </c>
      <c r="AK940">
        <f t="shared" si="660"/>
        <v>0</v>
      </c>
      <c r="AL940">
        <f t="shared" si="661"/>
        <v>0</v>
      </c>
      <c r="AM940">
        <f t="shared" si="662"/>
        <v>0</v>
      </c>
      <c r="AN940">
        <f t="shared" si="663"/>
        <v>0</v>
      </c>
      <c r="AO940">
        <f t="shared" si="664"/>
        <v>0</v>
      </c>
      <c r="AP940">
        <f t="shared" si="665"/>
        <v>0</v>
      </c>
      <c r="AQ940">
        <f t="shared" si="666"/>
        <v>0</v>
      </c>
      <c r="AR940">
        <f t="shared" si="667"/>
        <v>0</v>
      </c>
      <c r="AS940">
        <f t="shared" si="668"/>
        <v>0</v>
      </c>
      <c r="AT940">
        <f t="shared" si="669"/>
        <v>0</v>
      </c>
      <c r="AU940">
        <f t="shared" si="670"/>
        <v>0</v>
      </c>
      <c r="AV940">
        <f t="shared" si="671"/>
        <v>0</v>
      </c>
      <c r="AW940">
        <f t="shared" si="672"/>
        <v>0</v>
      </c>
      <c r="AX940">
        <f t="shared" si="673"/>
        <v>0</v>
      </c>
      <c r="AY940">
        <f t="shared" si="674"/>
        <v>0</v>
      </c>
      <c r="AZ940">
        <f t="shared" si="675"/>
        <v>0</v>
      </c>
      <c r="BA940">
        <f t="shared" si="676"/>
        <v>0</v>
      </c>
      <c r="BB940">
        <f t="shared" si="677"/>
        <v>0</v>
      </c>
      <c r="BC940">
        <f t="shared" si="678"/>
        <v>0</v>
      </c>
      <c r="BD940">
        <f t="shared" si="679"/>
        <v>0</v>
      </c>
      <c r="BE940">
        <f t="shared" si="680"/>
        <v>0</v>
      </c>
      <c r="BF940">
        <f t="shared" si="681"/>
        <v>0</v>
      </c>
    </row>
    <row r="941" spans="1:58" ht="15" customHeight="1">
      <c r="A941" s="445"/>
      <c r="B941" s="446"/>
      <c r="C941" s="35" t="s">
        <v>5059</v>
      </c>
      <c r="D941" s="800" t="str">
        <f>IF(CNGE_2026_M1_Secc1_Sub1!$D68="","",CNGE_2026_M1_Secc1_Sub1!$D68)</f>
        <v/>
      </c>
      <c r="E941" s="723"/>
      <c r="F941" s="723"/>
      <c r="G941" s="723"/>
      <c r="H941" s="723"/>
      <c r="I941" s="723"/>
      <c r="J941" s="723"/>
      <c r="K941" s="723"/>
      <c r="L941" s="724"/>
      <c r="M941" s="638"/>
      <c r="N941" s="638"/>
      <c r="O941" s="638"/>
      <c r="P941" s="638"/>
      <c r="Q941" s="638"/>
      <c r="R941" s="638"/>
      <c r="S941" s="638"/>
      <c r="T941" s="638"/>
      <c r="U941" s="638"/>
      <c r="V941" s="638"/>
      <c r="W941" s="638"/>
      <c r="X941" s="638"/>
      <c r="Y941" s="638"/>
      <c r="Z941" s="638"/>
      <c r="AA941" s="638"/>
      <c r="AB941" s="638"/>
      <c r="AC941" s="638"/>
      <c r="AD941" s="638"/>
      <c r="AI941">
        <f t="shared" si="658"/>
        <v>0</v>
      </c>
      <c r="AJ941">
        <f t="shared" si="659"/>
        <v>0</v>
      </c>
      <c r="AK941">
        <f t="shared" si="660"/>
        <v>0</v>
      </c>
      <c r="AL941">
        <f t="shared" si="661"/>
        <v>0</v>
      </c>
      <c r="AM941">
        <f t="shared" si="662"/>
        <v>0</v>
      </c>
      <c r="AN941">
        <f t="shared" si="663"/>
        <v>0</v>
      </c>
      <c r="AO941">
        <f t="shared" si="664"/>
        <v>0</v>
      </c>
      <c r="AP941">
        <f t="shared" si="665"/>
        <v>0</v>
      </c>
      <c r="AQ941">
        <f t="shared" si="666"/>
        <v>0</v>
      </c>
      <c r="AR941">
        <f t="shared" si="667"/>
        <v>0</v>
      </c>
      <c r="AS941">
        <f t="shared" si="668"/>
        <v>0</v>
      </c>
      <c r="AT941">
        <f t="shared" si="669"/>
        <v>0</v>
      </c>
      <c r="AU941">
        <f t="shared" si="670"/>
        <v>0</v>
      </c>
      <c r="AV941">
        <f t="shared" si="671"/>
        <v>0</v>
      </c>
      <c r="AW941">
        <f t="shared" si="672"/>
        <v>0</v>
      </c>
      <c r="AX941">
        <f t="shared" si="673"/>
        <v>0</v>
      </c>
      <c r="AY941">
        <f t="shared" si="674"/>
        <v>0</v>
      </c>
      <c r="AZ941">
        <f t="shared" si="675"/>
        <v>0</v>
      </c>
      <c r="BA941">
        <f t="shared" si="676"/>
        <v>0</v>
      </c>
      <c r="BB941">
        <f t="shared" si="677"/>
        <v>0</v>
      </c>
      <c r="BC941">
        <f t="shared" si="678"/>
        <v>0</v>
      </c>
      <c r="BD941">
        <f t="shared" si="679"/>
        <v>0</v>
      </c>
      <c r="BE941">
        <f t="shared" si="680"/>
        <v>0</v>
      </c>
      <c r="BF941">
        <f t="shared" si="681"/>
        <v>0</v>
      </c>
    </row>
    <row r="942" spans="1:58" ht="15" customHeight="1">
      <c r="A942" s="445"/>
      <c r="B942" s="446"/>
      <c r="C942" s="35" t="s">
        <v>5060</v>
      </c>
      <c r="D942" s="800" t="str">
        <f>IF(CNGE_2026_M1_Secc1_Sub1!$D69="","",CNGE_2026_M1_Secc1_Sub1!$D69)</f>
        <v/>
      </c>
      <c r="E942" s="723"/>
      <c r="F942" s="723"/>
      <c r="G942" s="723"/>
      <c r="H942" s="723"/>
      <c r="I942" s="723"/>
      <c r="J942" s="723"/>
      <c r="K942" s="723"/>
      <c r="L942" s="724"/>
      <c r="M942" s="638"/>
      <c r="N942" s="638"/>
      <c r="O942" s="638"/>
      <c r="P942" s="638"/>
      <c r="Q942" s="638"/>
      <c r="R942" s="638"/>
      <c r="S942" s="638"/>
      <c r="T942" s="638"/>
      <c r="U942" s="638"/>
      <c r="V942" s="638"/>
      <c r="W942" s="638"/>
      <c r="X942" s="638"/>
      <c r="Y942" s="638"/>
      <c r="Z942" s="638"/>
      <c r="AA942" s="638"/>
      <c r="AB942" s="638"/>
      <c r="AC942" s="638"/>
      <c r="AD942" s="638"/>
      <c r="AI942">
        <f t="shared" si="658"/>
        <v>0</v>
      </c>
      <c r="AJ942">
        <f t="shared" si="659"/>
        <v>0</v>
      </c>
      <c r="AK942">
        <f t="shared" si="660"/>
        <v>0</v>
      </c>
      <c r="AL942">
        <f t="shared" si="661"/>
        <v>0</v>
      </c>
      <c r="AM942">
        <f t="shared" si="662"/>
        <v>0</v>
      </c>
      <c r="AN942">
        <f t="shared" si="663"/>
        <v>0</v>
      </c>
      <c r="AO942">
        <f t="shared" si="664"/>
        <v>0</v>
      </c>
      <c r="AP942">
        <f t="shared" si="665"/>
        <v>0</v>
      </c>
      <c r="AQ942">
        <f t="shared" si="666"/>
        <v>0</v>
      </c>
      <c r="AR942">
        <f t="shared" si="667"/>
        <v>0</v>
      </c>
      <c r="AS942">
        <f t="shared" si="668"/>
        <v>0</v>
      </c>
      <c r="AT942">
        <f t="shared" si="669"/>
        <v>0</v>
      </c>
      <c r="AU942">
        <f t="shared" si="670"/>
        <v>0</v>
      </c>
      <c r="AV942">
        <f t="shared" si="671"/>
        <v>0</v>
      </c>
      <c r="AW942">
        <f t="shared" si="672"/>
        <v>0</v>
      </c>
      <c r="AX942">
        <f t="shared" si="673"/>
        <v>0</v>
      </c>
      <c r="AY942">
        <f t="shared" si="674"/>
        <v>0</v>
      </c>
      <c r="AZ942">
        <f t="shared" si="675"/>
        <v>0</v>
      </c>
      <c r="BA942">
        <f t="shared" si="676"/>
        <v>0</v>
      </c>
      <c r="BB942">
        <f t="shared" si="677"/>
        <v>0</v>
      </c>
      <c r="BC942">
        <f t="shared" si="678"/>
        <v>0</v>
      </c>
      <c r="BD942">
        <f t="shared" si="679"/>
        <v>0</v>
      </c>
      <c r="BE942">
        <f t="shared" si="680"/>
        <v>0</v>
      </c>
      <c r="BF942">
        <f t="shared" si="681"/>
        <v>0</v>
      </c>
    </row>
    <row r="943" spans="1:58" ht="15" customHeight="1">
      <c r="A943" s="445"/>
      <c r="B943" s="446"/>
      <c r="C943" s="35" t="s">
        <v>5061</v>
      </c>
      <c r="D943" s="800" t="str">
        <f>IF(CNGE_2026_M1_Secc1_Sub1!$D70="","",CNGE_2026_M1_Secc1_Sub1!$D70)</f>
        <v/>
      </c>
      <c r="E943" s="723"/>
      <c r="F943" s="723"/>
      <c r="G943" s="723"/>
      <c r="H943" s="723"/>
      <c r="I943" s="723"/>
      <c r="J943" s="723"/>
      <c r="K943" s="723"/>
      <c r="L943" s="724"/>
      <c r="M943" s="638"/>
      <c r="N943" s="638"/>
      <c r="O943" s="638"/>
      <c r="P943" s="638"/>
      <c r="Q943" s="638"/>
      <c r="R943" s="638"/>
      <c r="S943" s="638"/>
      <c r="T943" s="638"/>
      <c r="U943" s="638"/>
      <c r="V943" s="638"/>
      <c r="W943" s="638"/>
      <c r="X943" s="638"/>
      <c r="Y943" s="638"/>
      <c r="Z943" s="638"/>
      <c r="AA943" s="638"/>
      <c r="AB943" s="638"/>
      <c r="AC943" s="638"/>
      <c r="AD943" s="638"/>
      <c r="AI943">
        <f t="shared" si="658"/>
        <v>0</v>
      </c>
      <c r="AJ943">
        <f t="shared" si="659"/>
        <v>0</v>
      </c>
      <c r="AK943">
        <f t="shared" si="660"/>
        <v>0</v>
      </c>
      <c r="AL943">
        <f t="shared" si="661"/>
        <v>0</v>
      </c>
      <c r="AM943">
        <f t="shared" si="662"/>
        <v>0</v>
      </c>
      <c r="AN943">
        <f t="shared" si="663"/>
        <v>0</v>
      </c>
      <c r="AO943">
        <f t="shared" si="664"/>
        <v>0</v>
      </c>
      <c r="AP943">
        <f t="shared" si="665"/>
        <v>0</v>
      </c>
      <c r="AQ943">
        <f t="shared" si="666"/>
        <v>0</v>
      </c>
      <c r="AR943">
        <f t="shared" si="667"/>
        <v>0</v>
      </c>
      <c r="AS943">
        <f t="shared" si="668"/>
        <v>0</v>
      </c>
      <c r="AT943">
        <f t="shared" si="669"/>
        <v>0</v>
      </c>
      <c r="AU943">
        <f t="shared" si="670"/>
        <v>0</v>
      </c>
      <c r="AV943">
        <f t="shared" si="671"/>
        <v>0</v>
      </c>
      <c r="AW943">
        <f t="shared" si="672"/>
        <v>0</v>
      </c>
      <c r="AX943">
        <f t="shared" si="673"/>
        <v>0</v>
      </c>
      <c r="AY943">
        <f t="shared" si="674"/>
        <v>0</v>
      </c>
      <c r="AZ943">
        <f t="shared" si="675"/>
        <v>0</v>
      </c>
      <c r="BA943">
        <f t="shared" si="676"/>
        <v>0</v>
      </c>
      <c r="BB943">
        <f t="shared" si="677"/>
        <v>0</v>
      </c>
      <c r="BC943">
        <f t="shared" si="678"/>
        <v>0</v>
      </c>
      <c r="BD943">
        <f t="shared" si="679"/>
        <v>0</v>
      </c>
      <c r="BE943">
        <f t="shared" si="680"/>
        <v>0</v>
      </c>
      <c r="BF943">
        <f t="shared" si="681"/>
        <v>0</v>
      </c>
    </row>
    <row r="944" spans="1:58" ht="15" customHeight="1">
      <c r="A944" s="445"/>
      <c r="B944" s="446"/>
      <c r="C944" s="35" t="s">
        <v>5062</v>
      </c>
      <c r="D944" s="800" t="str">
        <f>IF(CNGE_2026_M1_Secc1_Sub1!$D71="","",CNGE_2026_M1_Secc1_Sub1!$D71)</f>
        <v/>
      </c>
      <c r="E944" s="723"/>
      <c r="F944" s="723"/>
      <c r="G944" s="723"/>
      <c r="H944" s="723"/>
      <c r="I944" s="723"/>
      <c r="J944" s="723"/>
      <c r="K944" s="723"/>
      <c r="L944" s="724"/>
      <c r="M944" s="638"/>
      <c r="N944" s="638"/>
      <c r="O944" s="638"/>
      <c r="P944" s="638"/>
      <c r="Q944" s="638"/>
      <c r="R944" s="638"/>
      <c r="S944" s="638"/>
      <c r="T944" s="638"/>
      <c r="U944" s="638"/>
      <c r="V944" s="638"/>
      <c r="W944" s="638"/>
      <c r="X944" s="638"/>
      <c r="Y944" s="638"/>
      <c r="Z944" s="638"/>
      <c r="AA944" s="638"/>
      <c r="AB944" s="638"/>
      <c r="AC944" s="638"/>
      <c r="AD944" s="638"/>
      <c r="AI944">
        <f t="shared" si="658"/>
        <v>0</v>
      </c>
      <c r="AJ944">
        <f t="shared" si="659"/>
        <v>0</v>
      </c>
      <c r="AK944">
        <f t="shared" si="660"/>
        <v>0</v>
      </c>
      <c r="AL944">
        <f t="shared" si="661"/>
        <v>0</v>
      </c>
      <c r="AM944">
        <f t="shared" si="662"/>
        <v>0</v>
      </c>
      <c r="AN944">
        <f t="shared" si="663"/>
        <v>0</v>
      </c>
      <c r="AO944">
        <f t="shared" si="664"/>
        <v>0</v>
      </c>
      <c r="AP944">
        <f t="shared" si="665"/>
        <v>0</v>
      </c>
      <c r="AQ944">
        <f t="shared" si="666"/>
        <v>0</v>
      </c>
      <c r="AR944">
        <f t="shared" si="667"/>
        <v>0</v>
      </c>
      <c r="AS944">
        <f t="shared" si="668"/>
        <v>0</v>
      </c>
      <c r="AT944">
        <f t="shared" si="669"/>
        <v>0</v>
      </c>
      <c r="AU944">
        <f t="shared" si="670"/>
        <v>0</v>
      </c>
      <c r="AV944">
        <f t="shared" si="671"/>
        <v>0</v>
      </c>
      <c r="AW944">
        <f t="shared" si="672"/>
        <v>0</v>
      </c>
      <c r="AX944">
        <f t="shared" si="673"/>
        <v>0</v>
      </c>
      <c r="AY944">
        <f t="shared" si="674"/>
        <v>0</v>
      </c>
      <c r="AZ944">
        <f t="shared" si="675"/>
        <v>0</v>
      </c>
      <c r="BA944">
        <f t="shared" si="676"/>
        <v>0</v>
      </c>
      <c r="BB944">
        <f t="shared" si="677"/>
        <v>0</v>
      </c>
      <c r="BC944">
        <f t="shared" si="678"/>
        <v>0</v>
      </c>
      <c r="BD944">
        <f t="shared" si="679"/>
        <v>0</v>
      </c>
      <c r="BE944">
        <f t="shared" si="680"/>
        <v>0</v>
      </c>
      <c r="BF944">
        <f t="shared" si="681"/>
        <v>0</v>
      </c>
    </row>
    <row r="945" spans="1:58" ht="15" customHeight="1">
      <c r="A945" s="445"/>
      <c r="B945" s="446"/>
      <c r="C945" s="35" t="s">
        <v>5063</v>
      </c>
      <c r="D945" s="800" t="str">
        <f>IF(CNGE_2026_M1_Secc1_Sub1!$D72="","",CNGE_2026_M1_Secc1_Sub1!$D72)</f>
        <v/>
      </c>
      <c r="E945" s="723"/>
      <c r="F945" s="723"/>
      <c r="G945" s="723"/>
      <c r="H945" s="723"/>
      <c r="I945" s="723"/>
      <c r="J945" s="723"/>
      <c r="K945" s="723"/>
      <c r="L945" s="724"/>
      <c r="M945" s="638"/>
      <c r="N945" s="638"/>
      <c r="O945" s="638"/>
      <c r="P945" s="638"/>
      <c r="Q945" s="638"/>
      <c r="R945" s="638"/>
      <c r="S945" s="638"/>
      <c r="T945" s="638"/>
      <c r="U945" s="638"/>
      <c r="V945" s="638"/>
      <c r="W945" s="638"/>
      <c r="X945" s="638"/>
      <c r="Y945" s="638"/>
      <c r="Z945" s="638"/>
      <c r="AA945" s="638"/>
      <c r="AB945" s="638"/>
      <c r="AC945" s="638"/>
      <c r="AD945" s="638"/>
      <c r="AI945">
        <f t="shared" si="658"/>
        <v>0</v>
      </c>
      <c r="AJ945">
        <f t="shared" si="659"/>
        <v>0</v>
      </c>
      <c r="AK945">
        <f t="shared" si="660"/>
        <v>0</v>
      </c>
      <c r="AL945">
        <f t="shared" si="661"/>
        <v>0</v>
      </c>
      <c r="AM945">
        <f t="shared" si="662"/>
        <v>0</v>
      </c>
      <c r="AN945">
        <f t="shared" si="663"/>
        <v>0</v>
      </c>
      <c r="AO945">
        <f t="shared" si="664"/>
        <v>0</v>
      </c>
      <c r="AP945">
        <f t="shared" si="665"/>
        <v>0</v>
      </c>
      <c r="AQ945">
        <f t="shared" si="666"/>
        <v>0</v>
      </c>
      <c r="AR945">
        <f t="shared" si="667"/>
        <v>0</v>
      </c>
      <c r="AS945">
        <f t="shared" si="668"/>
        <v>0</v>
      </c>
      <c r="AT945">
        <f t="shared" si="669"/>
        <v>0</v>
      </c>
      <c r="AU945">
        <f t="shared" si="670"/>
        <v>0</v>
      </c>
      <c r="AV945">
        <f t="shared" si="671"/>
        <v>0</v>
      </c>
      <c r="AW945">
        <f t="shared" si="672"/>
        <v>0</v>
      </c>
      <c r="AX945">
        <f t="shared" si="673"/>
        <v>0</v>
      </c>
      <c r="AY945">
        <f t="shared" si="674"/>
        <v>0</v>
      </c>
      <c r="AZ945">
        <f t="shared" si="675"/>
        <v>0</v>
      </c>
      <c r="BA945">
        <f t="shared" si="676"/>
        <v>0</v>
      </c>
      <c r="BB945">
        <f t="shared" si="677"/>
        <v>0</v>
      </c>
      <c r="BC945">
        <f t="shared" si="678"/>
        <v>0</v>
      </c>
      <c r="BD945">
        <f t="shared" si="679"/>
        <v>0</v>
      </c>
      <c r="BE945">
        <f t="shared" si="680"/>
        <v>0</v>
      </c>
      <c r="BF945">
        <f t="shared" si="681"/>
        <v>0</v>
      </c>
    </row>
    <row r="946" spans="1:58" ht="15" customHeight="1">
      <c r="A946" s="445"/>
      <c r="B946" s="446"/>
      <c r="C946" s="35" t="s">
        <v>5064</v>
      </c>
      <c r="D946" s="800" t="str">
        <f>IF(CNGE_2026_M1_Secc1_Sub1!$D73="","",CNGE_2026_M1_Secc1_Sub1!$D73)</f>
        <v/>
      </c>
      <c r="E946" s="723"/>
      <c r="F946" s="723"/>
      <c r="G946" s="723"/>
      <c r="H946" s="723"/>
      <c r="I946" s="723"/>
      <c r="J946" s="723"/>
      <c r="K946" s="723"/>
      <c r="L946" s="724"/>
      <c r="M946" s="638"/>
      <c r="N946" s="638"/>
      <c r="O946" s="638"/>
      <c r="P946" s="638"/>
      <c r="Q946" s="638"/>
      <c r="R946" s="638"/>
      <c r="S946" s="638"/>
      <c r="T946" s="638"/>
      <c r="U946" s="638"/>
      <c r="V946" s="638"/>
      <c r="W946" s="638"/>
      <c r="X946" s="638"/>
      <c r="Y946" s="638"/>
      <c r="Z946" s="638"/>
      <c r="AA946" s="638"/>
      <c r="AB946" s="638"/>
      <c r="AC946" s="638"/>
      <c r="AD946" s="638"/>
      <c r="AI946">
        <f t="shared" ref="AI946:AI977" si="682">M946</f>
        <v>0</v>
      </c>
      <c r="AJ946">
        <f t="shared" ref="AJ946:AJ977" si="683">COUNTIF(N946:O946,"NS")</f>
        <v>0</v>
      </c>
      <c r="AK946">
        <f t="shared" ref="AK946:AK977" si="684">SUM(N946:O946)</f>
        <v>0</v>
      </c>
      <c r="AL946">
        <f t="shared" ref="AL946:AL977" si="685">IF(COUNTIF(M946:O946,"NA")=3,0,IF(OR(AND(AI946=0,AJ946&gt;0),AND(AI946="NS",AK946&gt;0), AND(AI946="NS", AJ946=0,AK946=0)), 1, IF(OR(AND(AI946&gt;0,AJ946&gt;1,AI946&gt;AK946), AND(AI946="NS",AJ946=2), AND(AI946="NS",AK946=0,AJ946&gt;0),AI946=AK946), 0, 1)))</f>
        <v>0</v>
      </c>
      <c r="AM946">
        <f t="shared" ref="AM946:AM977" si="686">P946</f>
        <v>0</v>
      </c>
      <c r="AN946">
        <f t="shared" ref="AN946:AN977" si="687">COUNTIF(Q946:R946,"NS")</f>
        <v>0</v>
      </c>
      <c r="AO946">
        <f t="shared" ref="AO946:AO977" si="688">SUM(Q946:R946)</f>
        <v>0</v>
      </c>
      <c r="AP946">
        <f t="shared" ref="AP946:AP977" si="689">IF(COUNTIF(P946:R946,"NA")=3,0,IF(OR(AND(AM946=0,AN946&gt;0),AND(AM946="NS",AO946&gt;0), AND(AM946="NS", AN946=0,AO946=0)), 1, IF(OR(AND(AM946&gt;0,AN946&gt;1,AM946&gt;AO946), AND(AM946="NS",AN946=2), AND(AM946="NS",AO946=0,AN946&gt;0),AM946=AO946), 0, 1)))</f>
        <v>0</v>
      </c>
      <c r="AQ946">
        <f t="shared" ref="AQ946:AQ977" si="690">S946</f>
        <v>0</v>
      </c>
      <c r="AR946">
        <f t="shared" ref="AR946:AR977" si="691">COUNTIF(T946:U946,"NS")</f>
        <v>0</v>
      </c>
      <c r="AS946">
        <f t="shared" ref="AS946:AS977" si="692">SUM(T946:U946)</f>
        <v>0</v>
      </c>
      <c r="AT946">
        <f t="shared" ref="AT946:AT977" si="693">IF(COUNTIF(S946:U946,"NA")=3,0,IF(OR(AND(AQ946=0,AR946&gt;0),AND(AQ946="NS",AS946&gt;0), AND(AQ946="NS", AR946=0,AS946=0)), 1, IF(OR(AND(AQ946&gt;0,AR946&gt;1,AQ946&gt;AS946), AND(AQ946="NS",AR946=2), AND(AQ946="NS",AS946=0,AR946&gt;0),AQ946=AS946), 0, 1)))</f>
        <v>0</v>
      </c>
      <c r="AU946">
        <f t="shared" ref="AU946:AU977" si="694">V946</f>
        <v>0</v>
      </c>
      <c r="AV946">
        <f t="shared" ref="AV946:AV977" si="695">COUNTIF(W946:X946,"NS")</f>
        <v>0</v>
      </c>
      <c r="AW946">
        <f t="shared" ref="AW946:AW977" si="696">SUM(W946:X946)</f>
        <v>0</v>
      </c>
      <c r="AX946">
        <f t="shared" ref="AX946:AX977" si="697">IF(COUNTIF(V946:X946,"NA")=3,0,IF(OR(AND(AU946=0,AV946&gt;0),AND(AU946="NS",AW946&gt;0), AND(AU946="NS", AV946=0,AW946=0)), 1, IF(OR(AND(AU946&gt;0,AV946&gt;1,AU946&gt;AW946), AND(AU946="NS",AV946=2), AND(AU946="NS",AW946=0,AV946&gt;0),AU946=AW946), 0, 1)))</f>
        <v>0</v>
      </c>
      <c r="AY946">
        <f t="shared" ref="AY946:AY977" si="698">Y946</f>
        <v>0</v>
      </c>
      <c r="AZ946">
        <f t="shared" ref="AZ946:AZ977" si="699">COUNTIF(Z946:AA946,"NS")</f>
        <v>0</v>
      </c>
      <c r="BA946">
        <f t="shared" ref="BA946:BA977" si="700">SUM(Z946:AA946)</f>
        <v>0</v>
      </c>
      <c r="BB946">
        <f t="shared" ref="BB946:BB977" si="701">IF(COUNTIF(Y946:AA946,"NA")=3,0,IF(OR(AND(AY946=0,AZ946&gt;0),AND(AY946="NS",BA946&gt;0), AND(AY946="NS", AZ946=0,BA946=0)), 1, IF(OR(AND(AY946&gt;0,AZ946&gt;1,AY946&gt;BA946), AND(AY946="NS",AZ946=2), AND(AY946="NS",BA946=0,AZ946&gt;0),AY946=BA946), 0, 1)))</f>
        <v>0</v>
      </c>
      <c r="BC946">
        <f t="shared" ref="BC946:BC977" si="702">AB946</f>
        <v>0</v>
      </c>
      <c r="BD946">
        <f t="shared" ref="BD946:BD977" si="703">COUNTIF(AC946:AD946,"NS")</f>
        <v>0</v>
      </c>
      <c r="BE946">
        <f t="shared" ref="BE946:BE977" si="704">SUM(AC946:AD946)</f>
        <v>0</v>
      </c>
      <c r="BF946">
        <f t="shared" ref="BF946:BF977" si="705">IF(COUNTIF(AB946:AD946,"NA")=3,0,IF(OR(AND(BC946=0,BD946&gt;0),AND(BC946="NS",BE946&gt;0), AND(BC946="NS", BD946=0,BE946=0)), 1, IF(OR(AND(BC946&gt;0,BD946&gt;1,BC946&gt;BE946), AND(BC946="NS",BD946=2), AND(BC946="NS",BE946=0,BD946&gt;0),BC946=BE946), 0, 1)))</f>
        <v>0</v>
      </c>
    </row>
    <row r="947" spans="1:58" ht="15" customHeight="1">
      <c r="A947" s="445"/>
      <c r="B947" s="446"/>
      <c r="C947" s="35" t="s">
        <v>5065</v>
      </c>
      <c r="D947" s="800" t="str">
        <f>IF(CNGE_2026_M1_Secc1_Sub1!$D74="","",CNGE_2026_M1_Secc1_Sub1!$D74)</f>
        <v/>
      </c>
      <c r="E947" s="723"/>
      <c r="F947" s="723"/>
      <c r="G947" s="723"/>
      <c r="H947" s="723"/>
      <c r="I947" s="723"/>
      <c r="J947" s="723"/>
      <c r="K947" s="723"/>
      <c r="L947" s="724"/>
      <c r="M947" s="638"/>
      <c r="N947" s="638"/>
      <c r="O947" s="638"/>
      <c r="P947" s="638"/>
      <c r="Q947" s="638"/>
      <c r="R947" s="638"/>
      <c r="S947" s="638"/>
      <c r="T947" s="638"/>
      <c r="U947" s="638"/>
      <c r="V947" s="638"/>
      <c r="W947" s="638"/>
      <c r="X947" s="638"/>
      <c r="Y947" s="638"/>
      <c r="Z947" s="638"/>
      <c r="AA947" s="638"/>
      <c r="AB947" s="638"/>
      <c r="AC947" s="638"/>
      <c r="AD947" s="638"/>
      <c r="AI947">
        <f t="shared" si="682"/>
        <v>0</v>
      </c>
      <c r="AJ947">
        <f t="shared" si="683"/>
        <v>0</v>
      </c>
      <c r="AK947">
        <f t="shared" si="684"/>
        <v>0</v>
      </c>
      <c r="AL947">
        <f t="shared" si="685"/>
        <v>0</v>
      </c>
      <c r="AM947">
        <f t="shared" si="686"/>
        <v>0</v>
      </c>
      <c r="AN947">
        <f t="shared" si="687"/>
        <v>0</v>
      </c>
      <c r="AO947">
        <f t="shared" si="688"/>
        <v>0</v>
      </c>
      <c r="AP947">
        <f t="shared" si="689"/>
        <v>0</v>
      </c>
      <c r="AQ947">
        <f t="shared" si="690"/>
        <v>0</v>
      </c>
      <c r="AR947">
        <f t="shared" si="691"/>
        <v>0</v>
      </c>
      <c r="AS947">
        <f t="shared" si="692"/>
        <v>0</v>
      </c>
      <c r="AT947">
        <f t="shared" si="693"/>
        <v>0</v>
      </c>
      <c r="AU947">
        <f t="shared" si="694"/>
        <v>0</v>
      </c>
      <c r="AV947">
        <f t="shared" si="695"/>
        <v>0</v>
      </c>
      <c r="AW947">
        <f t="shared" si="696"/>
        <v>0</v>
      </c>
      <c r="AX947">
        <f t="shared" si="697"/>
        <v>0</v>
      </c>
      <c r="AY947">
        <f t="shared" si="698"/>
        <v>0</v>
      </c>
      <c r="AZ947">
        <f t="shared" si="699"/>
        <v>0</v>
      </c>
      <c r="BA947">
        <f t="shared" si="700"/>
        <v>0</v>
      </c>
      <c r="BB947">
        <f t="shared" si="701"/>
        <v>0</v>
      </c>
      <c r="BC947">
        <f t="shared" si="702"/>
        <v>0</v>
      </c>
      <c r="BD947">
        <f t="shared" si="703"/>
        <v>0</v>
      </c>
      <c r="BE947">
        <f t="shared" si="704"/>
        <v>0</v>
      </c>
      <c r="BF947">
        <f t="shared" si="705"/>
        <v>0</v>
      </c>
    </row>
    <row r="948" spans="1:58" ht="15" customHeight="1">
      <c r="A948" s="445"/>
      <c r="B948" s="446"/>
      <c r="C948" s="35" t="s">
        <v>5066</v>
      </c>
      <c r="D948" s="800" t="str">
        <f>IF(CNGE_2026_M1_Secc1_Sub1!$D75="","",CNGE_2026_M1_Secc1_Sub1!$D75)</f>
        <v/>
      </c>
      <c r="E948" s="723"/>
      <c r="F948" s="723"/>
      <c r="G948" s="723"/>
      <c r="H948" s="723"/>
      <c r="I948" s="723"/>
      <c r="J948" s="723"/>
      <c r="K948" s="723"/>
      <c r="L948" s="724"/>
      <c r="M948" s="638"/>
      <c r="N948" s="638"/>
      <c r="O948" s="638"/>
      <c r="P948" s="638"/>
      <c r="Q948" s="638"/>
      <c r="R948" s="638"/>
      <c r="S948" s="638"/>
      <c r="T948" s="638"/>
      <c r="U948" s="638"/>
      <c r="V948" s="638"/>
      <c r="W948" s="638"/>
      <c r="X948" s="638"/>
      <c r="Y948" s="638"/>
      <c r="Z948" s="638"/>
      <c r="AA948" s="638"/>
      <c r="AB948" s="638"/>
      <c r="AC948" s="638"/>
      <c r="AD948" s="638"/>
      <c r="AI948">
        <f t="shared" si="682"/>
        <v>0</v>
      </c>
      <c r="AJ948">
        <f t="shared" si="683"/>
        <v>0</v>
      </c>
      <c r="AK948">
        <f t="shared" si="684"/>
        <v>0</v>
      </c>
      <c r="AL948">
        <f t="shared" si="685"/>
        <v>0</v>
      </c>
      <c r="AM948">
        <f t="shared" si="686"/>
        <v>0</v>
      </c>
      <c r="AN948">
        <f t="shared" si="687"/>
        <v>0</v>
      </c>
      <c r="AO948">
        <f t="shared" si="688"/>
        <v>0</v>
      </c>
      <c r="AP948">
        <f t="shared" si="689"/>
        <v>0</v>
      </c>
      <c r="AQ948">
        <f t="shared" si="690"/>
        <v>0</v>
      </c>
      <c r="AR948">
        <f t="shared" si="691"/>
        <v>0</v>
      </c>
      <c r="AS948">
        <f t="shared" si="692"/>
        <v>0</v>
      </c>
      <c r="AT948">
        <f t="shared" si="693"/>
        <v>0</v>
      </c>
      <c r="AU948">
        <f t="shared" si="694"/>
        <v>0</v>
      </c>
      <c r="AV948">
        <f t="shared" si="695"/>
        <v>0</v>
      </c>
      <c r="AW948">
        <f t="shared" si="696"/>
        <v>0</v>
      </c>
      <c r="AX948">
        <f t="shared" si="697"/>
        <v>0</v>
      </c>
      <c r="AY948">
        <f t="shared" si="698"/>
        <v>0</v>
      </c>
      <c r="AZ948">
        <f t="shared" si="699"/>
        <v>0</v>
      </c>
      <c r="BA948">
        <f t="shared" si="700"/>
        <v>0</v>
      </c>
      <c r="BB948">
        <f t="shared" si="701"/>
        <v>0</v>
      </c>
      <c r="BC948">
        <f t="shared" si="702"/>
        <v>0</v>
      </c>
      <c r="BD948">
        <f t="shared" si="703"/>
        <v>0</v>
      </c>
      <c r="BE948">
        <f t="shared" si="704"/>
        <v>0</v>
      </c>
      <c r="BF948">
        <f t="shared" si="705"/>
        <v>0</v>
      </c>
    </row>
    <row r="949" spans="1:58" ht="15" customHeight="1">
      <c r="A949" s="445"/>
      <c r="B949" s="446"/>
      <c r="C949" s="35" t="s">
        <v>5190</v>
      </c>
      <c r="D949" s="800" t="str">
        <f>IF(CNGE_2026_M1_Secc1_Sub1!$D76="","",CNGE_2026_M1_Secc1_Sub1!$D76)</f>
        <v/>
      </c>
      <c r="E949" s="723"/>
      <c r="F949" s="723"/>
      <c r="G949" s="723"/>
      <c r="H949" s="723"/>
      <c r="I949" s="723"/>
      <c r="J949" s="723"/>
      <c r="K949" s="723"/>
      <c r="L949" s="724"/>
      <c r="M949" s="638"/>
      <c r="N949" s="638"/>
      <c r="O949" s="638"/>
      <c r="P949" s="638"/>
      <c r="Q949" s="638"/>
      <c r="R949" s="638"/>
      <c r="S949" s="638"/>
      <c r="T949" s="638"/>
      <c r="U949" s="638"/>
      <c r="V949" s="638"/>
      <c r="W949" s="638"/>
      <c r="X949" s="638"/>
      <c r="Y949" s="638"/>
      <c r="Z949" s="638"/>
      <c r="AA949" s="638"/>
      <c r="AB949" s="638"/>
      <c r="AC949" s="638"/>
      <c r="AD949" s="638"/>
      <c r="AI949">
        <f t="shared" si="682"/>
        <v>0</v>
      </c>
      <c r="AJ949">
        <f t="shared" si="683"/>
        <v>0</v>
      </c>
      <c r="AK949">
        <f t="shared" si="684"/>
        <v>0</v>
      </c>
      <c r="AL949">
        <f t="shared" si="685"/>
        <v>0</v>
      </c>
      <c r="AM949">
        <f t="shared" si="686"/>
        <v>0</v>
      </c>
      <c r="AN949">
        <f t="shared" si="687"/>
        <v>0</v>
      </c>
      <c r="AO949">
        <f t="shared" si="688"/>
        <v>0</v>
      </c>
      <c r="AP949">
        <f t="shared" si="689"/>
        <v>0</v>
      </c>
      <c r="AQ949">
        <f t="shared" si="690"/>
        <v>0</v>
      </c>
      <c r="AR949">
        <f t="shared" si="691"/>
        <v>0</v>
      </c>
      <c r="AS949">
        <f t="shared" si="692"/>
        <v>0</v>
      </c>
      <c r="AT949">
        <f t="shared" si="693"/>
        <v>0</v>
      </c>
      <c r="AU949">
        <f t="shared" si="694"/>
        <v>0</v>
      </c>
      <c r="AV949">
        <f t="shared" si="695"/>
        <v>0</v>
      </c>
      <c r="AW949">
        <f t="shared" si="696"/>
        <v>0</v>
      </c>
      <c r="AX949">
        <f t="shared" si="697"/>
        <v>0</v>
      </c>
      <c r="AY949">
        <f t="shared" si="698"/>
        <v>0</v>
      </c>
      <c r="AZ949">
        <f t="shared" si="699"/>
        <v>0</v>
      </c>
      <c r="BA949">
        <f t="shared" si="700"/>
        <v>0</v>
      </c>
      <c r="BB949">
        <f t="shared" si="701"/>
        <v>0</v>
      </c>
      <c r="BC949">
        <f t="shared" si="702"/>
        <v>0</v>
      </c>
      <c r="BD949">
        <f t="shared" si="703"/>
        <v>0</v>
      </c>
      <c r="BE949">
        <f t="shared" si="704"/>
        <v>0</v>
      </c>
      <c r="BF949">
        <f t="shared" si="705"/>
        <v>0</v>
      </c>
    </row>
    <row r="950" spans="1:58" ht="15" customHeight="1">
      <c r="A950" s="445"/>
      <c r="B950" s="446"/>
      <c r="C950" s="35" t="s">
        <v>5192</v>
      </c>
      <c r="D950" s="800" t="str">
        <f>IF(CNGE_2026_M1_Secc1_Sub1!$D77="","",CNGE_2026_M1_Secc1_Sub1!$D77)</f>
        <v/>
      </c>
      <c r="E950" s="723"/>
      <c r="F950" s="723"/>
      <c r="G950" s="723"/>
      <c r="H950" s="723"/>
      <c r="I950" s="723"/>
      <c r="J950" s="723"/>
      <c r="K950" s="723"/>
      <c r="L950" s="724"/>
      <c r="M950" s="638"/>
      <c r="N950" s="638"/>
      <c r="O950" s="638"/>
      <c r="P950" s="638"/>
      <c r="Q950" s="638"/>
      <c r="R950" s="638"/>
      <c r="S950" s="638"/>
      <c r="T950" s="638"/>
      <c r="U950" s="638"/>
      <c r="V950" s="638"/>
      <c r="W950" s="638"/>
      <c r="X950" s="638"/>
      <c r="Y950" s="638"/>
      <c r="Z950" s="638"/>
      <c r="AA950" s="638"/>
      <c r="AB950" s="638"/>
      <c r="AC950" s="638"/>
      <c r="AD950" s="638"/>
      <c r="AI950">
        <f t="shared" si="682"/>
        <v>0</v>
      </c>
      <c r="AJ950">
        <f t="shared" si="683"/>
        <v>0</v>
      </c>
      <c r="AK950">
        <f t="shared" si="684"/>
        <v>0</v>
      </c>
      <c r="AL950">
        <f t="shared" si="685"/>
        <v>0</v>
      </c>
      <c r="AM950">
        <f t="shared" si="686"/>
        <v>0</v>
      </c>
      <c r="AN950">
        <f t="shared" si="687"/>
        <v>0</v>
      </c>
      <c r="AO950">
        <f t="shared" si="688"/>
        <v>0</v>
      </c>
      <c r="AP950">
        <f t="shared" si="689"/>
        <v>0</v>
      </c>
      <c r="AQ950">
        <f t="shared" si="690"/>
        <v>0</v>
      </c>
      <c r="AR950">
        <f t="shared" si="691"/>
        <v>0</v>
      </c>
      <c r="AS950">
        <f t="shared" si="692"/>
        <v>0</v>
      </c>
      <c r="AT950">
        <f t="shared" si="693"/>
        <v>0</v>
      </c>
      <c r="AU950">
        <f t="shared" si="694"/>
        <v>0</v>
      </c>
      <c r="AV950">
        <f t="shared" si="695"/>
        <v>0</v>
      </c>
      <c r="AW950">
        <f t="shared" si="696"/>
        <v>0</v>
      </c>
      <c r="AX950">
        <f t="shared" si="697"/>
        <v>0</v>
      </c>
      <c r="AY950">
        <f t="shared" si="698"/>
        <v>0</v>
      </c>
      <c r="AZ950">
        <f t="shared" si="699"/>
        <v>0</v>
      </c>
      <c r="BA950">
        <f t="shared" si="700"/>
        <v>0</v>
      </c>
      <c r="BB950">
        <f t="shared" si="701"/>
        <v>0</v>
      </c>
      <c r="BC950">
        <f t="shared" si="702"/>
        <v>0</v>
      </c>
      <c r="BD950">
        <f t="shared" si="703"/>
        <v>0</v>
      </c>
      <c r="BE950">
        <f t="shared" si="704"/>
        <v>0</v>
      </c>
      <c r="BF950">
        <f t="shared" si="705"/>
        <v>0</v>
      </c>
    </row>
    <row r="951" spans="1:58" ht="15" customHeight="1">
      <c r="A951" s="445"/>
      <c r="B951" s="446"/>
      <c r="C951" s="35" t="s">
        <v>5194</v>
      </c>
      <c r="D951" s="800" t="str">
        <f>IF(CNGE_2026_M1_Secc1_Sub1!$D78="","",CNGE_2026_M1_Secc1_Sub1!$D78)</f>
        <v/>
      </c>
      <c r="E951" s="723"/>
      <c r="F951" s="723"/>
      <c r="G951" s="723"/>
      <c r="H951" s="723"/>
      <c r="I951" s="723"/>
      <c r="J951" s="723"/>
      <c r="K951" s="723"/>
      <c r="L951" s="724"/>
      <c r="M951" s="638"/>
      <c r="N951" s="638"/>
      <c r="O951" s="638"/>
      <c r="P951" s="638"/>
      <c r="Q951" s="638"/>
      <c r="R951" s="638"/>
      <c r="S951" s="638"/>
      <c r="T951" s="638"/>
      <c r="U951" s="638"/>
      <c r="V951" s="638"/>
      <c r="W951" s="638"/>
      <c r="X951" s="638"/>
      <c r="Y951" s="638"/>
      <c r="Z951" s="638"/>
      <c r="AA951" s="638"/>
      <c r="AB951" s="638"/>
      <c r="AC951" s="638"/>
      <c r="AD951" s="638"/>
      <c r="AI951">
        <f t="shared" si="682"/>
        <v>0</v>
      </c>
      <c r="AJ951">
        <f t="shared" si="683"/>
        <v>0</v>
      </c>
      <c r="AK951">
        <f t="shared" si="684"/>
        <v>0</v>
      </c>
      <c r="AL951">
        <f t="shared" si="685"/>
        <v>0</v>
      </c>
      <c r="AM951">
        <f t="shared" si="686"/>
        <v>0</v>
      </c>
      <c r="AN951">
        <f t="shared" si="687"/>
        <v>0</v>
      </c>
      <c r="AO951">
        <f t="shared" si="688"/>
        <v>0</v>
      </c>
      <c r="AP951">
        <f t="shared" si="689"/>
        <v>0</v>
      </c>
      <c r="AQ951">
        <f t="shared" si="690"/>
        <v>0</v>
      </c>
      <c r="AR951">
        <f t="shared" si="691"/>
        <v>0</v>
      </c>
      <c r="AS951">
        <f t="shared" si="692"/>
        <v>0</v>
      </c>
      <c r="AT951">
        <f t="shared" si="693"/>
        <v>0</v>
      </c>
      <c r="AU951">
        <f t="shared" si="694"/>
        <v>0</v>
      </c>
      <c r="AV951">
        <f t="shared" si="695"/>
        <v>0</v>
      </c>
      <c r="AW951">
        <f t="shared" si="696"/>
        <v>0</v>
      </c>
      <c r="AX951">
        <f t="shared" si="697"/>
        <v>0</v>
      </c>
      <c r="AY951">
        <f t="shared" si="698"/>
        <v>0</v>
      </c>
      <c r="AZ951">
        <f t="shared" si="699"/>
        <v>0</v>
      </c>
      <c r="BA951">
        <f t="shared" si="700"/>
        <v>0</v>
      </c>
      <c r="BB951">
        <f t="shared" si="701"/>
        <v>0</v>
      </c>
      <c r="BC951">
        <f t="shared" si="702"/>
        <v>0</v>
      </c>
      <c r="BD951">
        <f t="shared" si="703"/>
        <v>0</v>
      </c>
      <c r="BE951">
        <f t="shared" si="704"/>
        <v>0</v>
      </c>
      <c r="BF951">
        <f t="shared" si="705"/>
        <v>0</v>
      </c>
    </row>
    <row r="952" spans="1:58" ht="15" customHeight="1">
      <c r="A952" s="445"/>
      <c r="B952" s="446"/>
      <c r="C952" s="35" t="s">
        <v>5196</v>
      </c>
      <c r="D952" s="800" t="str">
        <f>IF(CNGE_2026_M1_Secc1_Sub1!$D79="","",CNGE_2026_M1_Secc1_Sub1!$D79)</f>
        <v/>
      </c>
      <c r="E952" s="723"/>
      <c r="F952" s="723"/>
      <c r="G952" s="723"/>
      <c r="H952" s="723"/>
      <c r="I952" s="723"/>
      <c r="J952" s="723"/>
      <c r="K952" s="723"/>
      <c r="L952" s="724"/>
      <c r="M952" s="638"/>
      <c r="N952" s="638"/>
      <c r="O952" s="638"/>
      <c r="P952" s="638"/>
      <c r="Q952" s="638"/>
      <c r="R952" s="638"/>
      <c r="S952" s="638"/>
      <c r="T952" s="638"/>
      <c r="U952" s="638"/>
      <c r="V952" s="638"/>
      <c r="W952" s="638"/>
      <c r="X952" s="638"/>
      <c r="Y952" s="638"/>
      <c r="Z952" s="638"/>
      <c r="AA952" s="638"/>
      <c r="AB952" s="638"/>
      <c r="AC952" s="638"/>
      <c r="AD952" s="638"/>
      <c r="AI952">
        <f t="shared" si="682"/>
        <v>0</v>
      </c>
      <c r="AJ952">
        <f t="shared" si="683"/>
        <v>0</v>
      </c>
      <c r="AK952">
        <f t="shared" si="684"/>
        <v>0</v>
      </c>
      <c r="AL952">
        <f t="shared" si="685"/>
        <v>0</v>
      </c>
      <c r="AM952">
        <f t="shared" si="686"/>
        <v>0</v>
      </c>
      <c r="AN952">
        <f t="shared" si="687"/>
        <v>0</v>
      </c>
      <c r="AO952">
        <f t="shared" si="688"/>
        <v>0</v>
      </c>
      <c r="AP952">
        <f t="shared" si="689"/>
        <v>0</v>
      </c>
      <c r="AQ952">
        <f t="shared" si="690"/>
        <v>0</v>
      </c>
      <c r="AR952">
        <f t="shared" si="691"/>
        <v>0</v>
      </c>
      <c r="AS952">
        <f t="shared" si="692"/>
        <v>0</v>
      </c>
      <c r="AT952">
        <f t="shared" si="693"/>
        <v>0</v>
      </c>
      <c r="AU952">
        <f t="shared" si="694"/>
        <v>0</v>
      </c>
      <c r="AV952">
        <f t="shared" si="695"/>
        <v>0</v>
      </c>
      <c r="AW952">
        <f t="shared" si="696"/>
        <v>0</v>
      </c>
      <c r="AX952">
        <f t="shared" si="697"/>
        <v>0</v>
      </c>
      <c r="AY952">
        <f t="shared" si="698"/>
        <v>0</v>
      </c>
      <c r="AZ952">
        <f t="shared" si="699"/>
        <v>0</v>
      </c>
      <c r="BA952">
        <f t="shared" si="700"/>
        <v>0</v>
      </c>
      <c r="BB952">
        <f t="shared" si="701"/>
        <v>0</v>
      </c>
      <c r="BC952">
        <f t="shared" si="702"/>
        <v>0</v>
      </c>
      <c r="BD952">
        <f t="shared" si="703"/>
        <v>0</v>
      </c>
      <c r="BE952">
        <f t="shared" si="704"/>
        <v>0</v>
      </c>
      <c r="BF952">
        <f t="shared" si="705"/>
        <v>0</v>
      </c>
    </row>
    <row r="953" spans="1:58" ht="15" customHeight="1">
      <c r="A953" s="445"/>
      <c r="B953" s="446"/>
      <c r="C953" s="35" t="s">
        <v>5198</v>
      </c>
      <c r="D953" s="800" t="str">
        <f>IF(CNGE_2026_M1_Secc1_Sub1!$D80="","",CNGE_2026_M1_Secc1_Sub1!$D80)</f>
        <v/>
      </c>
      <c r="E953" s="723"/>
      <c r="F953" s="723"/>
      <c r="G953" s="723"/>
      <c r="H953" s="723"/>
      <c r="I953" s="723"/>
      <c r="J953" s="723"/>
      <c r="K953" s="723"/>
      <c r="L953" s="724"/>
      <c r="M953" s="638"/>
      <c r="N953" s="638"/>
      <c r="O953" s="638"/>
      <c r="P953" s="638"/>
      <c r="Q953" s="638"/>
      <c r="R953" s="638"/>
      <c r="S953" s="638"/>
      <c r="T953" s="638"/>
      <c r="U953" s="638"/>
      <c r="V953" s="638"/>
      <c r="W953" s="638"/>
      <c r="X953" s="638"/>
      <c r="Y953" s="638"/>
      <c r="Z953" s="638"/>
      <c r="AA953" s="638"/>
      <c r="AB953" s="638"/>
      <c r="AC953" s="638"/>
      <c r="AD953" s="638"/>
      <c r="AI953">
        <f t="shared" si="682"/>
        <v>0</v>
      </c>
      <c r="AJ953">
        <f t="shared" si="683"/>
        <v>0</v>
      </c>
      <c r="AK953">
        <f t="shared" si="684"/>
        <v>0</v>
      </c>
      <c r="AL953">
        <f t="shared" si="685"/>
        <v>0</v>
      </c>
      <c r="AM953">
        <f t="shared" si="686"/>
        <v>0</v>
      </c>
      <c r="AN953">
        <f t="shared" si="687"/>
        <v>0</v>
      </c>
      <c r="AO953">
        <f t="shared" si="688"/>
        <v>0</v>
      </c>
      <c r="AP953">
        <f t="shared" si="689"/>
        <v>0</v>
      </c>
      <c r="AQ953">
        <f t="shared" si="690"/>
        <v>0</v>
      </c>
      <c r="AR953">
        <f t="shared" si="691"/>
        <v>0</v>
      </c>
      <c r="AS953">
        <f t="shared" si="692"/>
        <v>0</v>
      </c>
      <c r="AT953">
        <f t="shared" si="693"/>
        <v>0</v>
      </c>
      <c r="AU953">
        <f t="shared" si="694"/>
        <v>0</v>
      </c>
      <c r="AV953">
        <f t="shared" si="695"/>
        <v>0</v>
      </c>
      <c r="AW953">
        <f t="shared" si="696"/>
        <v>0</v>
      </c>
      <c r="AX953">
        <f t="shared" si="697"/>
        <v>0</v>
      </c>
      <c r="AY953">
        <f t="shared" si="698"/>
        <v>0</v>
      </c>
      <c r="AZ953">
        <f t="shared" si="699"/>
        <v>0</v>
      </c>
      <c r="BA953">
        <f t="shared" si="700"/>
        <v>0</v>
      </c>
      <c r="BB953">
        <f t="shared" si="701"/>
        <v>0</v>
      </c>
      <c r="BC953">
        <f t="shared" si="702"/>
        <v>0</v>
      </c>
      <c r="BD953">
        <f t="shared" si="703"/>
        <v>0</v>
      </c>
      <c r="BE953">
        <f t="shared" si="704"/>
        <v>0</v>
      </c>
      <c r="BF953">
        <f t="shared" si="705"/>
        <v>0</v>
      </c>
    </row>
    <row r="954" spans="1:58" ht="15" customHeight="1">
      <c r="A954" s="445"/>
      <c r="B954" s="446"/>
      <c r="C954" s="35" t="s">
        <v>5200</v>
      </c>
      <c r="D954" s="800" t="str">
        <f>IF(CNGE_2026_M1_Secc1_Sub1!$D81="","",CNGE_2026_M1_Secc1_Sub1!$D81)</f>
        <v/>
      </c>
      <c r="E954" s="723"/>
      <c r="F954" s="723"/>
      <c r="G954" s="723"/>
      <c r="H954" s="723"/>
      <c r="I954" s="723"/>
      <c r="J954" s="723"/>
      <c r="K954" s="723"/>
      <c r="L954" s="724"/>
      <c r="M954" s="638"/>
      <c r="N954" s="638"/>
      <c r="O954" s="638"/>
      <c r="P954" s="638"/>
      <c r="Q954" s="638"/>
      <c r="R954" s="638"/>
      <c r="S954" s="638"/>
      <c r="T954" s="638"/>
      <c r="U954" s="638"/>
      <c r="V954" s="638"/>
      <c r="W954" s="638"/>
      <c r="X954" s="638"/>
      <c r="Y954" s="638"/>
      <c r="Z954" s="638"/>
      <c r="AA954" s="638"/>
      <c r="AB954" s="638"/>
      <c r="AC954" s="638"/>
      <c r="AD954" s="638"/>
      <c r="AI954">
        <f t="shared" si="682"/>
        <v>0</v>
      </c>
      <c r="AJ954">
        <f t="shared" si="683"/>
        <v>0</v>
      </c>
      <c r="AK954">
        <f t="shared" si="684"/>
        <v>0</v>
      </c>
      <c r="AL954">
        <f t="shared" si="685"/>
        <v>0</v>
      </c>
      <c r="AM954">
        <f t="shared" si="686"/>
        <v>0</v>
      </c>
      <c r="AN954">
        <f t="shared" si="687"/>
        <v>0</v>
      </c>
      <c r="AO954">
        <f t="shared" si="688"/>
        <v>0</v>
      </c>
      <c r="AP954">
        <f t="shared" si="689"/>
        <v>0</v>
      </c>
      <c r="AQ954">
        <f t="shared" si="690"/>
        <v>0</v>
      </c>
      <c r="AR954">
        <f t="shared" si="691"/>
        <v>0</v>
      </c>
      <c r="AS954">
        <f t="shared" si="692"/>
        <v>0</v>
      </c>
      <c r="AT954">
        <f t="shared" si="693"/>
        <v>0</v>
      </c>
      <c r="AU954">
        <f t="shared" si="694"/>
        <v>0</v>
      </c>
      <c r="AV954">
        <f t="shared" si="695"/>
        <v>0</v>
      </c>
      <c r="AW954">
        <f t="shared" si="696"/>
        <v>0</v>
      </c>
      <c r="AX954">
        <f t="shared" si="697"/>
        <v>0</v>
      </c>
      <c r="AY954">
        <f t="shared" si="698"/>
        <v>0</v>
      </c>
      <c r="AZ954">
        <f t="shared" si="699"/>
        <v>0</v>
      </c>
      <c r="BA954">
        <f t="shared" si="700"/>
        <v>0</v>
      </c>
      <c r="BB954">
        <f t="shared" si="701"/>
        <v>0</v>
      </c>
      <c r="BC954">
        <f t="shared" si="702"/>
        <v>0</v>
      </c>
      <c r="BD954">
        <f t="shared" si="703"/>
        <v>0</v>
      </c>
      <c r="BE954">
        <f t="shared" si="704"/>
        <v>0</v>
      </c>
      <c r="BF954">
        <f t="shared" si="705"/>
        <v>0</v>
      </c>
    </row>
    <row r="955" spans="1:58" ht="15" customHeight="1">
      <c r="A955" s="445"/>
      <c r="B955" s="446"/>
      <c r="C955" s="35" t="s">
        <v>5202</v>
      </c>
      <c r="D955" s="800" t="str">
        <f>IF(CNGE_2026_M1_Secc1_Sub1!$D82="","",CNGE_2026_M1_Secc1_Sub1!$D82)</f>
        <v/>
      </c>
      <c r="E955" s="723"/>
      <c r="F955" s="723"/>
      <c r="G955" s="723"/>
      <c r="H955" s="723"/>
      <c r="I955" s="723"/>
      <c r="J955" s="723"/>
      <c r="K955" s="723"/>
      <c r="L955" s="724"/>
      <c r="M955" s="638"/>
      <c r="N955" s="638"/>
      <c r="O955" s="638"/>
      <c r="P955" s="638"/>
      <c r="Q955" s="638"/>
      <c r="R955" s="638"/>
      <c r="S955" s="638"/>
      <c r="T955" s="638"/>
      <c r="U955" s="638"/>
      <c r="V955" s="638"/>
      <c r="W955" s="638"/>
      <c r="X955" s="638"/>
      <c r="Y955" s="638"/>
      <c r="Z955" s="638"/>
      <c r="AA955" s="638"/>
      <c r="AB955" s="638"/>
      <c r="AC955" s="638"/>
      <c r="AD955" s="638"/>
      <c r="AI955">
        <f t="shared" si="682"/>
        <v>0</v>
      </c>
      <c r="AJ955">
        <f t="shared" si="683"/>
        <v>0</v>
      </c>
      <c r="AK955">
        <f t="shared" si="684"/>
        <v>0</v>
      </c>
      <c r="AL955">
        <f t="shared" si="685"/>
        <v>0</v>
      </c>
      <c r="AM955">
        <f t="shared" si="686"/>
        <v>0</v>
      </c>
      <c r="AN955">
        <f t="shared" si="687"/>
        <v>0</v>
      </c>
      <c r="AO955">
        <f t="shared" si="688"/>
        <v>0</v>
      </c>
      <c r="AP955">
        <f t="shared" si="689"/>
        <v>0</v>
      </c>
      <c r="AQ955">
        <f t="shared" si="690"/>
        <v>0</v>
      </c>
      <c r="AR955">
        <f t="shared" si="691"/>
        <v>0</v>
      </c>
      <c r="AS955">
        <f t="shared" si="692"/>
        <v>0</v>
      </c>
      <c r="AT955">
        <f t="shared" si="693"/>
        <v>0</v>
      </c>
      <c r="AU955">
        <f t="shared" si="694"/>
        <v>0</v>
      </c>
      <c r="AV955">
        <f t="shared" si="695"/>
        <v>0</v>
      </c>
      <c r="AW955">
        <f t="shared" si="696"/>
        <v>0</v>
      </c>
      <c r="AX955">
        <f t="shared" si="697"/>
        <v>0</v>
      </c>
      <c r="AY955">
        <f t="shared" si="698"/>
        <v>0</v>
      </c>
      <c r="AZ955">
        <f t="shared" si="699"/>
        <v>0</v>
      </c>
      <c r="BA955">
        <f t="shared" si="700"/>
        <v>0</v>
      </c>
      <c r="BB955">
        <f t="shared" si="701"/>
        <v>0</v>
      </c>
      <c r="BC955">
        <f t="shared" si="702"/>
        <v>0</v>
      </c>
      <c r="BD955">
        <f t="shared" si="703"/>
        <v>0</v>
      </c>
      <c r="BE955">
        <f t="shared" si="704"/>
        <v>0</v>
      </c>
      <c r="BF955">
        <f t="shared" si="705"/>
        <v>0</v>
      </c>
    </row>
    <row r="956" spans="1:58" ht="15" customHeight="1">
      <c r="A956" s="445"/>
      <c r="B956" s="446"/>
      <c r="C956" s="35" t="s">
        <v>5204</v>
      </c>
      <c r="D956" s="800" t="str">
        <f>IF(CNGE_2026_M1_Secc1_Sub1!$D83="","",CNGE_2026_M1_Secc1_Sub1!$D83)</f>
        <v/>
      </c>
      <c r="E956" s="723"/>
      <c r="F956" s="723"/>
      <c r="G956" s="723"/>
      <c r="H956" s="723"/>
      <c r="I956" s="723"/>
      <c r="J956" s="723"/>
      <c r="K956" s="723"/>
      <c r="L956" s="724"/>
      <c r="M956" s="638"/>
      <c r="N956" s="638"/>
      <c r="O956" s="638"/>
      <c r="P956" s="638"/>
      <c r="Q956" s="638"/>
      <c r="R956" s="638"/>
      <c r="S956" s="638"/>
      <c r="T956" s="638"/>
      <c r="U956" s="638"/>
      <c r="V956" s="638"/>
      <c r="W956" s="638"/>
      <c r="X956" s="638"/>
      <c r="Y956" s="638"/>
      <c r="Z956" s="638"/>
      <c r="AA956" s="638"/>
      <c r="AB956" s="638"/>
      <c r="AC956" s="638"/>
      <c r="AD956" s="638"/>
      <c r="AI956">
        <f t="shared" si="682"/>
        <v>0</v>
      </c>
      <c r="AJ956">
        <f t="shared" si="683"/>
        <v>0</v>
      </c>
      <c r="AK956">
        <f t="shared" si="684"/>
        <v>0</v>
      </c>
      <c r="AL956">
        <f t="shared" si="685"/>
        <v>0</v>
      </c>
      <c r="AM956">
        <f t="shared" si="686"/>
        <v>0</v>
      </c>
      <c r="AN956">
        <f t="shared" si="687"/>
        <v>0</v>
      </c>
      <c r="AO956">
        <f t="shared" si="688"/>
        <v>0</v>
      </c>
      <c r="AP956">
        <f t="shared" si="689"/>
        <v>0</v>
      </c>
      <c r="AQ956">
        <f t="shared" si="690"/>
        <v>0</v>
      </c>
      <c r="AR956">
        <f t="shared" si="691"/>
        <v>0</v>
      </c>
      <c r="AS956">
        <f t="shared" si="692"/>
        <v>0</v>
      </c>
      <c r="AT956">
        <f t="shared" si="693"/>
        <v>0</v>
      </c>
      <c r="AU956">
        <f t="shared" si="694"/>
        <v>0</v>
      </c>
      <c r="AV956">
        <f t="shared" si="695"/>
        <v>0</v>
      </c>
      <c r="AW956">
        <f t="shared" si="696"/>
        <v>0</v>
      </c>
      <c r="AX956">
        <f t="shared" si="697"/>
        <v>0</v>
      </c>
      <c r="AY956">
        <f t="shared" si="698"/>
        <v>0</v>
      </c>
      <c r="AZ956">
        <f t="shared" si="699"/>
        <v>0</v>
      </c>
      <c r="BA956">
        <f t="shared" si="700"/>
        <v>0</v>
      </c>
      <c r="BB956">
        <f t="shared" si="701"/>
        <v>0</v>
      </c>
      <c r="BC956">
        <f t="shared" si="702"/>
        <v>0</v>
      </c>
      <c r="BD956">
        <f t="shared" si="703"/>
        <v>0</v>
      </c>
      <c r="BE956">
        <f t="shared" si="704"/>
        <v>0</v>
      </c>
      <c r="BF956">
        <f t="shared" si="705"/>
        <v>0</v>
      </c>
    </row>
    <row r="957" spans="1:58" ht="15" customHeight="1">
      <c r="A957" s="445"/>
      <c r="B957" s="446"/>
      <c r="C957" s="35" t="s">
        <v>5206</v>
      </c>
      <c r="D957" s="800" t="str">
        <f>IF(CNGE_2026_M1_Secc1_Sub1!$D84="","",CNGE_2026_M1_Secc1_Sub1!$D84)</f>
        <v/>
      </c>
      <c r="E957" s="723"/>
      <c r="F957" s="723"/>
      <c r="G957" s="723"/>
      <c r="H957" s="723"/>
      <c r="I957" s="723"/>
      <c r="J957" s="723"/>
      <c r="K957" s="723"/>
      <c r="L957" s="724"/>
      <c r="M957" s="638"/>
      <c r="N957" s="638"/>
      <c r="O957" s="638"/>
      <c r="P957" s="638"/>
      <c r="Q957" s="638"/>
      <c r="R957" s="638"/>
      <c r="S957" s="638"/>
      <c r="T957" s="638"/>
      <c r="U957" s="638"/>
      <c r="V957" s="638"/>
      <c r="W957" s="638"/>
      <c r="X957" s="638"/>
      <c r="Y957" s="638"/>
      <c r="Z957" s="638"/>
      <c r="AA957" s="638"/>
      <c r="AB957" s="638"/>
      <c r="AC957" s="638"/>
      <c r="AD957" s="638"/>
      <c r="AI957">
        <f t="shared" si="682"/>
        <v>0</v>
      </c>
      <c r="AJ957">
        <f t="shared" si="683"/>
        <v>0</v>
      </c>
      <c r="AK957">
        <f t="shared" si="684"/>
        <v>0</v>
      </c>
      <c r="AL957">
        <f t="shared" si="685"/>
        <v>0</v>
      </c>
      <c r="AM957">
        <f t="shared" si="686"/>
        <v>0</v>
      </c>
      <c r="AN957">
        <f t="shared" si="687"/>
        <v>0</v>
      </c>
      <c r="AO957">
        <f t="shared" si="688"/>
        <v>0</v>
      </c>
      <c r="AP957">
        <f t="shared" si="689"/>
        <v>0</v>
      </c>
      <c r="AQ957">
        <f t="shared" si="690"/>
        <v>0</v>
      </c>
      <c r="AR957">
        <f t="shared" si="691"/>
        <v>0</v>
      </c>
      <c r="AS957">
        <f t="shared" si="692"/>
        <v>0</v>
      </c>
      <c r="AT957">
        <f t="shared" si="693"/>
        <v>0</v>
      </c>
      <c r="AU957">
        <f t="shared" si="694"/>
        <v>0</v>
      </c>
      <c r="AV957">
        <f t="shared" si="695"/>
        <v>0</v>
      </c>
      <c r="AW957">
        <f t="shared" si="696"/>
        <v>0</v>
      </c>
      <c r="AX957">
        <f t="shared" si="697"/>
        <v>0</v>
      </c>
      <c r="AY957">
        <f t="shared" si="698"/>
        <v>0</v>
      </c>
      <c r="AZ957">
        <f t="shared" si="699"/>
        <v>0</v>
      </c>
      <c r="BA957">
        <f t="shared" si="700"/>
        <v>0</v>
      </c>
      <c r="BB957">
        <f t="shared" si="701"/>
        <v>0</v>
      </c>
      <c r="BC957">
        <f t="shared" si="702"/>
        <v>0</v>
      </c>
      <c r="BD957">
        <f t="shared" si="703"/>
        <v>0</v>
      </c>
      <c r="BE957">
        <f t="shared" si="704"/>
        <v>0</v>
      </c>
      <c r="BF957">
        <f t="shared" si="705"/>
        <v>0</v>
      </c>
    </row>
    <row r="958" spans="1:58" ht="15" customHeight="1">
      <c r="A958" s="445"/>
      <c r="B958" s="446"/>
      <c r="C958" s="35" t="s">
        <v>5208</v>
      </c>
      <c r="D958" s="800" t="str">
        <f>IF(CNGE_2026_M1_Secc1_Sub1!$D85="","",CNGE_2026_M1_Secc1_Sub1!$D85)</f>
        <v/>
      </c>
      <c r="E958" s="723"/>
      <c r="F958" s="723"/>
      <c r="G958" s="723"/>
      <c r="H958" s="723"/>
      <c r="I958" s="723"/>
      <c r="J958" s="723"/>
      <c r="K958" s="723"/>
      <c r="L958" s="724"/>
      <c r="M958" s="638"/>
      <c r="N958" s="638"/>
      <c r="O958" s="638"/>
      <c r="P958" s="638"/>
      <c r="Q958" s="638"/>
      <c r="R958" s="638"/>
      <c r="S958" s="638"/>
      <c r="T958" s="638"/>
      <c r="U958" s="638"/>
      <c r="V958" s="638"/>
      <c r="W958" s="638"/>
      <c r="X958" s="638"/>
      <c r="Y958" s="638"/>
      <c r="Z958" s="638"/>
      <c r="AA958" s="638"/>
      <c r="AB958" s="638"/>
      <c r="AC958" s="638"/>
      <c r="AD958" s="638"/>
      <c r="AI958">
        <f t="shared" si="682"/>
        <v>0</v>
      </c>
      <c r="AJ958">
        <f t="shared" si="683"/>
        <v>0</v>
      </c>
      <c r="AK958">
        <f t="shared" si="684"/>
        <v>0</v>
      </c>
      <c r="AL958">
        <f t="shared" si="685"/>
        <v>0</v>
      </c>
      <c r="AM958">
        <f t="shared" si="686"/>
        <v>0</v>
      </c>
      <c r="AN958">
        <f t="shared" si="687"/>
        <v>0</v>
      </c>
      <c r="AO958">
        <f t="shared" si="688"/>
        <v>0</v>
      </c>
      <c r="AP958">
        <f t="shared" si="689"/>
        <v>0</v>
      </c>
      <c r="AQ958">
        <f t="shared" si="690"/>
        <v>0</v>
      </c>
      <c r="AR958">
        <f t="shared" si="691"/>
        <v>0</v>
      </c>
      <c r="AS958">
        <f t="shared" si="692"/>
        <v>0</v>
      </c>
      <c r="AT958">
        <f t="shared" si="693"/>
        <v>0</v>
      </c>
      <c r="AU958">
        <f t="shared" si="694"/>
        <v>0</v>
      </c>
      <c r="AV958">
        <f t="shared" si="695"/>
        <v>0</v>
      </c>
      <c r="AW958">
        <f t="shared" si="696"/>
        <v>0</v>
      </c>
      <c r="AX958">
        <f t="shared" si="697"/>
        <v>0</v>
      </c>
      <c r="AY958">
        <f t="shared" si="698"/>
        <v>0</v>
      </c>
      <c r="AZ958">
        <f t="shared" si="699"/>
        <v>0</v>
      </c>
      <c r="BA958">
        <f t="shared" si="700"/>
        <v>0</v>
      </c>
      <c r="BB958">
        <f t="shared" si="701"/>
        <v>0</v>
      </c>
      <c r="BC958">
        <f t="shared" si="702"/>
        <v>0</v>
      </c>
      <c r="BD958">
        <f t="shared" si="703"/>
        <v>0</v>
      </c>
      <c r="BE958">
        <f t="shared" si="704"/>
        <v>0</v>
      </c>
      <c r="BF958">
        <f t="shared" si="705"/>
        <v>0</v>
      </c>
    </row>
    <row r="959" spans="1:58" ht="15" customHeight="1">
      <c r="A959" s="445"/>
      <c r="B959" s="446"/>
      <c r="C959" s="35" t="s">
        <v>5210</v>
      </c>
      <c r="D959" s="800" t="str">
        <f>IF(CNGE_2026_M1_Secc1_Sub1!$D86="","",CNGE_2026_M1_Secc1_Sub1!$D86)</f>
        <v/>
      </c>
      <c r="E959" s="723"/>
      <c r="F959" s="723"/>
      <c r="G959" s="723"/>
      <c r="H959" s="723"/>
      <c r="I959" s="723"/>
      <c r="J959" s="723"/>
      <c r="K959" s="723"/>
      <c r="L959" s="724"/>
      <c r="M959" s="638"/>
      <c r="N959" s="638"/>
      <c r="O959" s="638"/>
      <c r="P959" s="638"/>
      <c r="Q959" s="638"/>
      <c r="R959" s="638"/>
      <c r="S959" s="638"/>
      <c r="T959" s="638"/>
      <c r="U959" s="638"/>
      <c r="V959" s="638"/>
      <c r="W959" s="638"/>
      <c r="X959" s="638"/>
      <c r="Y959" s="638"/>
      <c r="Z959" s="638"/>
      <c r="AA959" s="638"/>
      <c r="AB959" s="638"/>
      <c r="AC959" s="638"/>
      <c r="AD959" s="638"/>
      <c r="AI959">
        <f t="shared" si="682"/>
        <v>0</v>
      </c>
      <c r="AJ959">
        <f t="shared" si="683"/>
        <v>0</v>
      </c>
      <c r="AK959">
        <f t="shared" si="684"/>
        <v>0</v>
      </c>
      <c r="AL959">
        <f t="shared" si="685"/>
        <v>0</v>
      </c>
      <c r="AM959">
        <f t="shared" si="686"/>
        <v>0</v>
      </c>
      <c r="AN959">
        <f t="shared" si="687"/>
        <v>0</v>
      </c>
      <c r="AO959">
        <f t="shared" si="688"/>
        <v>0</v>
      </c>
      <c r="AP959">
        <f t="shared" si="689"/>
        <v>0</v>
      </c>
      <c r="AQ959">
        <f t="shared" si="690"/>
        <v>0</v>
      </c>
      <c r="AR959">
        <f t="shared" si="691"/>
        <v>0</v>
      </c>
      <c r="AS959">
        <f t="shared" si="692"/>
        <v>0</v>
      </c>
      <c r="AT959">
        <f t="shared" si="693"/>
        <v>0</v>
      </c>
      <c r="AU959">
        <f t="shared" si="694"/>
        <v>0</v>
      </c>
      <c r="AV959">
        <f t="shared" si="695"/>
        <v>0</v>
      </c>
      <c r="AW959">
        <f t="shared" si="696"/>
        <v>0</v>
      </c>
      <c r="AX959">
        <f t="shared" si="697"/>
        <v>0</v>
      </c>
      <c r="AY959">
        <f t="shared" si="698"/>
        <v>0</v>
      </c>
      <c r="AZ959">
        <f t="shared" si="699"/>
        <v>0</v>
      </c>
      <c r="BA959">
        <f t="shared" si="700"/>
        <v>0</v>
      </c>
      <c r="BB959">
        <f t="shared" si="701"/>
        <v>0</v>
      </c>
      <c r="BC959">
        <f t="shared" si="702"/>
        <v>0</v>
      </c>
      <c r="BD959">
        <f t="shared" si="703"/>
        <v>0</v>
      </c>
      <c r="BE959">
        <f t="shared" si="704"/>
        <v>0</v>
      </c>
      <c r="BF959">
        <f t="shared" si="705"/>
        <v>0</v>
      </c>
    </row>
    <row r="960" spans="1:58" ht="15" customHeight="1">
      <c r="A960" s="445"/>
      <c r="B960" s="446"/>
      <c r="C960" s="35" t="s">
        <v>5212</v>
      </c>
      <c r="D960" s="800" t="str">
        <f>IF(CNGE_2026_M1_Secc1_Sub1!$D87="","",CNGE_2026_M1_Secc1_Sub1!$D87)</f>
        <v/>
      </c>
      <c r="E960" s="723"/>
      <c r="F960" s="723"/>
      <c r="G960" s="723"/>
      <c r="H960" s="723"/>
      <c r="I960" s="723"/>
      <c r="J960" s="723"/>
      <c r="K960" s="723"/>
      <c r="L960" s="724"/>
      <c r="M960" s="638"/>
      <c r="N960" s="638"/>
      <c r="O960" s="638"/>
      <c r="P960" s="638"/>
      <c r="Q960" s="638"/>
      <c r="R960" s="638"/>
      <c r="S960" s="638"/>
      <c r="T960" s="638"/>
      <c r="U960" s="638"/>
      <c r="V960" s="638"/>
      <c r="W960" s="638"/>
      <c r="X960" s="638"/>
      <c r="Y960" s="638"/>
      <c r="Z960" s="638"/>
      <c r="AA960" s="638"/>
      <c r="AB960" s="638"/>
      <c r="AC960" s="638"/>
      <c r="AD960" s="638"/>
      <c r="AI960">
        <f t="shared" si="682"/>
        <v>0</v>
      </c>
      <c r="AJ960">
        <f t="shared" si="683"/>
        <v>0</v>
      </c>
      <c r="AK960">
        <f t="shared" si="684"/>
        <v>0</v>
      </c>
      <c r="AL960">
        <f t="shared" si="685"/>
        <v>0</v>
      </c>
      <c r="AM960">
        <f t="shared" si="686"/>
        <v>0</v>
      </c>
      <c r="AN960">
        <f t="shared" si="687"/>
        <v>0</v>
      </c>
      <c r="AO960">
        <f t="shared" si="688"/>
        <v>0</v>
      </c>
      <c r="AP960">
        <f t="shared" si="689"/>
        <v>0</v>
      </c>
      <c r="AQ960">
        <f t="shared" si="690"/>
        <v>0</v>
      </c>
      <c r="AR960">
        <f t="shared" si="691"/>
        <v>0</v>
      </c>
      <c r="AS960">
        <f t="shared" si="692"/>
        <v>0</v>
      </c>
      <c r="AT960">
        <f t="shared" si="693"/>
        <v>0</v>
      </c>
      <c r="AU960">
        <f t="shared" si="694"/>
        <v>0</v>
      </c>
      <c r="AV960">
        <f t="shared" si="695"/>
        <v>0</v>
      </c>
      <c r="AW960">
        <f t="shared" si="696"/>
        <v>0</v>
      </c>
      <c r="AX960">
        <f t="shared" si="697"/>
        <v>0</v>
      </c>
      <c r="AY960">
        <f t="shared" si="698"/>
        <v>0</v>
      </c>
      <c r="AZ960">
        <f t="shared" si="699"/>
        <v>0</v>
      </c>
      <c r="BA960">
        <f t="shared" si="700"/>
        <v>0</v>
      </c>
      <c r="BB960">
        <f t="shared" si="701"/>
        <v>0</v>
      </c>
      <c r="BC960">
        <f t="shared" si="702"/>
        <v>0</v>
      </c>
      <c r="BD960">
        <f t="shared" si="703"/>
        <v>0</v>
      </c>
      <c r="BE960">
        <f t="shared" si="704"/>
        <v>0</v>
      </c>
      <c r="BF960">
        <f t="shared" si="705"/>
        <v>0</v>
      </c>
    </row>
    <row r="961" spans="1:58" ht="15" customHeight="1">
      <c r="A961" s="445"/>
      <c r="B961" s="446"/>
      <c r="C961" s="35" t="s">
        <v>5214</v>
      </c>
      <c r="D961" s="800" t="str">
        <f>IF(CNGE_2026_M1_Secc1_Sub1!$D88="","",CNGE_2026_M1_Secc1_Sub1!$D88)</f>
        <v/>
      </c>
      <c r="E961" s="723"/>
      <c r="F961" s="723"/>
      <c r="G961" s="723"/>
      <c r="H961" s="723"/>
      <c r="I961" s="723"/>
      <c r="J961" s="723"/>
      <c r="K961" s="723"/>
      <c r="L961" s="724"/>
      <c r="M961" s="638"/>
      <c r="N961" s="638"/>
      <c r="O961" s="638"/>
      <c r="P961" s="638"/>
      <c r="Q961" s="638"/>
      <c r="R961" s="638"/>
      <c r="S961" s="638"/>
      <c r="T961" s="638"/>
      <c r="U961" s="638"/>
      <c r="V961" s="638"/>
      <c r="W961" s="638"/>
      <c r="X961" s="638"/>
      <c r="Y961" s="638"/>
      <c r="Z961" s="638"/>
      <c r="AA961" s="638"/>
      <c r="AB961" s="638"/>
      <c r="AC961" s="638"/>
      <c r="AD961" s="638"/>
      <c r="AI961">
        <f t="shared" si="682"/>
        <v>0</v>
      </c>
      <c r="AJ961">
        <f t="shared" si="683"/>
        <v>0</v>
      </c>
      <c r="AK961">
        <f t="shared" si="684"/>
        <v>0</v>
      </c>
      <c r="AL961">
        <f t="shared" si="685"/>
        <v>0</v>
      </c>
      <c r="AM961">
        <f t="shared" si="686"/>
        <v>0</v>
      </c>
      <c r="AN961">
        <f t="shared" si="687"/>
        <v>0</v>
      </c>
      <c r="AO961">
        <f t="shared" si="688"/>
        <v>0</v>
      </c>
      <c r="AP961">
        <f t="shared" si="689"/>
        <v>0</v>
      </c>
      <c r="AQ961">
        <f t="shared" si="690"/>
        <v>0</v>
      </c>
      <c r="AR961">
        <f t="shared" si="691"/>
        <v>0</v>
      </c>
      <c r="AS961">
        <f t="shared" si="692"/>
        <v>0</v>
      </c>
      <c r="AT961">
        <f t="shared" si="693"/>
        <v>0</v>
      </c>
      <c r="AU961">
        <f t="shared" si="694"/>
        <v>0</v>
      </c>
      <c r="AV961">
        <f t="shared" si="695"/>
        <v>0</v>
      </c>
      <c r="AW961">
        <f t="shared" si="696"/>
        <v>0</v>
      </c>
      <c r="AX961">
        <f t="shared" si="697"/>
        <v>0</v>
      </c>
      <c r="AY961">
        <f t="shared" si="698"/>
        <v>0</v>
      </c>
      <c r="AZ961">
        <f t="shared" si="699"/>
        <v>0</v>
      </c>
      <c r="BA961">
        <f t="shared" si="700"/>
        <v>0</v>
      </c>
      <c r="BB961">
        <f t="shared" si="701"/>
        <v>0</v>
      </c>
      <c r="BC961">
        <f t="shared" si="702"/>
        <v>0</v>
      </c>
      <c r="BD961">
        <f t="shared" si="703"/>
        <v>0</v>
      </c>
      <c r="BE961">
        <f t="shared" si="704"/>
        <v>0</v>
      </c>
      <c r="BF961">
        <f t="shared" si="705"/>
        <v>0</v>
      </c>
    </row>
    <row r="962" spans="1:58" ht="15" customHeight="1">
      <c r="A962" s="445"/>
      <c r="B962" s="446"/>
      <c r="C962" s="35" t="s">
        <v>5216</v>
      </c>
      <c r="D962" s="800" t="str">
        <f>IF(CNGE_2026_M1_Secc1_Sub1!$D89="","",CNGE_2026_M1_Secc1_Sub1!$D89)</f>
        <v/>
      </c>
      <c r="E962" s="723"/>
      <c r="F962" s="723"/>
      <c r="G962" s="723"/>
      <c r="H962" s="723"/>
      <c r="I962" s="723"/>
      <c r="J962" s="723"/>
      <c r="K962" s="723"/>
      <c r="L962" s="724"/>
      <c r="M962" s="638"/>
      <c r="N962" s="638"/>
      <c r="O962" s="638"/>
      <c r="P962" s="638"/>
      <c r="Q962" s="638"/>
      <c r="R962" s="638"/>
      <c r="S962" s="638"/>
      <c r="T962" s="638"/>
      <c r="U962" s="638"/>
      <c r="V962" s="638"/>
      <c r="W962" s="638"/>
      <c r="X962" s="638"/>
      <c r="Y962" s="638"/>
      <c r="Z962" s="638"/>
      <c r="AA962" s="638"/>
      <c r="AB962" s="638"/>
      <c r="AC962" s="638"/>
      <c r="AD962" s="638"/>
      <c r="AI962">
        <f t="shared" si="682"/>
        <v>0</v>
      </c>
      <c r="AJ962">
        <f t="shared" si="683"/>
        <v>0</v>
      </c>
      <c r="AK962">
        <f t="shared" si="684"/>
        <v>0</v>
      </c>
      <c r="AL962">
        <f t="shared" si="685"/>
        <v>0</v>
      </c>
      <c r="AM962">
        <f t="shared" si="686"/>
        <v>0</v>
      </c>
      <c r="AN962">
        <f t="shared" si="687"/>
        <v>0</v>
      </c>
      <c r="AO962">
        <f t="shared" si="688"/>
        <v>0</v>
      </c>
      <c r="AP962">
        <f t="shared" si="689"/>
        <v>0</v>
      </c>
      <c r="AQ962">
        <f t="shared" si="690"/>
        <v>0</v>
      </c>
      <c r="AR962">
        <f t="shared" si="691"/>
        <v>0</v>
      </c>
      <c r="AS962">
        <f t="shared" si="692"/>
        <v>0</v>
      </c>
      <c r="AT962">
        <f t="shared" si="693"/>
        <v>0</v>
      </c>
      <c r="AU962">
        <f t="shared" si="694"/>
        <v>0</v>
      </c>
      <c r="AV962">
        <f t="shared" si="695"/>
        <v>0</v>
      </c>
      <c r="AW962">
        <f t="shared" si="696"/>
        <v>0</v>
      </c>
      <c r="AX962">
        <f t="shared" si="697"/>
        <v>0</v>
      </c>
      <c r="AY962">
        <f t="shared" si="698"/>
        <v>0</v>
      </c>
      <c r="AZ962">
        <f t="shared" si="699"/>
        <v>0</v>
      </c>
      <c r="BA962">
        <f t="shared" si="700"/>
        <v>0</v>
      </c>
      <c r="BB962">
        <f t="shared" si="701"/>
        <v>0</v>
      </c>
      <c r="BC962">
        <f t="shared" si="702"/>
        <v>0</v>
      </c>
      <c r="BD962">
        <f t="shared" si="703"/>
        <v>0</v>
      </c>
      <c r="BE962">
        <f t="shared" si="704"/>
        <v>0</v>
      </c>
      <c r="BF962">
        <f t="shared" si="705"/>
        <v>0</v>
      </c>
    </row>
    <row r="963" spans="1:58" ht="15" customHeight="1">
      <c r="A963" s="445"/>
      <c r="B963" s="446"/>
      <c r="C963" s="35" t="s">
        <v>5218</v>
      </c>
      <c r="D963" s="800" t="str">
        <f>IF(CNGE_2026_M1_Secc1_Sub1!$D90="","",CNGE_2026_M1_Secc1_Sub1!$D90)</f>
        <v/>
      </c>
      <c r="E963" s="723"/>
      <c r="F963" s="723"/>
      <c r="G963" s="723"/>
      <c r="H963" s="723"/>
      <c r="I963" s="723"/>
      <c r="J963" s="723"/>
      <c r="K963" s="723"/>
      <c r="L963" s="724"/>
      <c r="M963" s="638"/>
      <c r="N963" s="638"/>
      <c r="O963" s="638"/>
      <c r="P963" s="638"/>
      <c r="Q963" s="638"/>
      <c r="R963" s="638"/>
      <c r="S963" s="638"/>
      <c r="T963" s="638"/>
      <c r="U963" s="638"/>
      <c r="V963" s="638"/>
      <c r="W963" s="638"/>
      <c r="X963" s="638"/>
      <c r="Y963" s="638"/>
      <c r="Z963" s="638"/>
      <c r="AA963" s="638"/>
      <c r="AB963" s="638"/>
      <c r="AC963" s="638"/>
      <c r="AD963" s="638"/>
      <c r="AI963">
        <f t="shared" si="682"/>
        <v>0</v>
      </c>
      <c r="AJ963">
        <f t="shared" si="683"/>
        <v>0</v>
      </c>
      <c r="AK963">
        <f t="shared" si="684"/>
        <v>0</v>
      </c>
      <c r="AL963">
        <f t="shared" si="685"/>
        <v>0</v>
      </c>
      <c r="AM963">
        <f t="shared" si="686"/>
        <v>0</v>
      </c>
      <c r="AN963">
        <f t="shared" si="687"/>
        <v>0</v>
      </c>
      <c r="AO963">
        <f t="shared" si="688"/>
        <v>0</v>
      </c>
      <c r="AP963">
        <f t="shared" si="689"/>
        <v>0</v>
      </c>
      <c r="AQ963">
        <f t="shared" si="690"/>
        <v>0</v>
      </c>
      <c r="AR963">
        <f t="shared" si="691"/>
        <v>0</v>
      </c>
      <c r="AS963">
        <f t="shared" si="692"/>
        <v>0</v>
      </c>
      <c r="AT963">
        <f t="shared" si="693"/>
        <v>0</v>
      </c>
      <c r="AU963">
        <f t="shared" si="694"/>
        <v>0</v>
      </c>
      <c r="AV963">
        <f t="shared" si="695"/>
        <v>0</v>
      </c>
      <c r="AW963">
        <f t="shared" si="696"/>
        <v>0</v>
      </c>
      <c r="AX963">
        <f t="shared" si="697"/>
        <v>0</v>
      </c>
      <c r="AY963">
        <f t="shared" si="698"/>
        <v>0</v>
      </c>
      <c r="AZ963">
        <f t="shared" si="699"/>
        <v>0</v>
      </c>
      <c r="BA963">
        <f t="shared" si="700"/>
        <v>0</v>
      </c>
      <c r="BB963">
        <f t="shared" si="701"/>
        <v>0</v>
      </c>
      <c r="BC963">
        <f t="shared" si="702"/>
        <v>0</v>
      </c>
      <c r="BD963">
        <f t="shared" si="703"/>
        <v>0</v>
      </c>
      <c r="BE963">
        <f t="shared" si="704"/>
        <v>0</v>
      </c>
      <c r="BF963">
        <f t="shared" si="705"/>
        <v>0</v>
      </c>
    </row>
    <row r="964" spans="1:58" ht="15" customHeight="1">
      <c r="A964" s="445"/>
      <c r="B964" s="446"/>
      <c r="C964" s="35" t="s">
        <v>5220</v>
      </c>
      <c r="D964" s="800" t="str">
        <f>IF(CNGE_2026_M1_Secc1_Sub1!$D91="","",CNGE_2026_M1_Secc1_Sub1!$D91)</f>
        <v/>
      </c>
      <c r="E964" s="723"/>
      <c r="F964" s="723"/>
      <c r="G964" s="723"/>
      <c r="H964" s="723"/>
      <c r="I964" s="723"/>
      <c r="J964" s="723"/>
      <c r="K964" s="723"/>
      <c r="L964" s="724"/>
      <c r="M964" s="638"/>
      <c r="N964" s="638"/>
      <c r="O964" s="638"/>
      <c r="P964" s="638"/>
      <c r="Q964" s="638"/>
      <c r="R964" s="638"/>
      <c r="S964" s="638"/>
      <c r="T964" s="638"/>
      <c r="U964" s="638"/>
      <c r="V964" s="638"/>
      <c r="W964" s="638"/>
      <c r="X964" s="638"/>
      <c r="Y964" s="638"/>
      <c r="Z964" s="638"/>
      <c r="AA964" s="638"/>
      <c r="AB964" s="638"/>
      <c r="AC964" s="638"/>
      <c r="AD964" s="638"/>
      <c r="AI964">
        <f t="shared" si="682"/>
        <v>0</v>
      </c>
      <c r="AJ964">
        <f t="shared" si="683"/>
        <v>0</v>
      </c>
      <c r="AK964">
        <f t="shared" si="684"/>
        <v>0</v>
      </c>
      <c r="AL964">
        <f t="shared" si="685"/>
        <v>0</v>
      </c>
      <c r="AM964">
        <f t="shared" si="686"/>
        <v>0</v>
      </c>
      <c r="AN964">
        <f t="shared" si="687"/>
        <v>0</v>
      </c>
      <c r="AO964">
        <f t="shared" si="688"/>
        <v>0</v>
      </c>
      <c r="AP964">
        <f t="shared" si="689"/>
        <v>0</v>
      </c>
      <c r="AQ964">
        <f t="shared" si="690"/>
        <v>0</v>
      </c>
      <c r="AR964">
        <f t="shared" si="691"/>
        <v>0</v>
      </c>
      <c r="AS964">
        <f t="shared" si="692"/>
        <v>0</v>
      </c>
      <c r="AT964">
        <f t="shared" si="693"/>
        <v>0</v>
      </c>
      <c r="AU964">
        <f t="shared" si="694"/>
        <v>0</v>
      </c>
      <c r="AV964">
        <f t="shared" si="695"/>
        <v>0</v>
      </c>
      <c r="AW964">
        <f t="shared" si="696"/>
        <v>0</v>
      </c>
      <c r="AX964">
        <f t="shared" si="697"/>
        <v>0</v>
      </c>
      <c r="AY964">
        <f t="shared" si="698"/>
        <v>0</v>
      </c>
      <c r="AZ964">
        <f t="shared" si="699"/>
        <v>0</v>
      </c>
      <c r="BA964">
        <f t="shared" si="700"/>
        <v>0</v>
      </c>
      <c r="BB964">
        <f t="shared" si="701"/>
        <v>0</v>
      </c>
      <c r="BC964">
        <f t="shared" si="702"/>
        <v>0</v>
      </c>
      <c r="BD964">
        <f t="shared" si="703"/>
        <v>0</v>
      </c>
      <c r="BE964">
        <f t="shared" si="704"/>
        <v>0</v>
      </c>
      <c r="BF964">
        <f t="shared" si="705"/>
        <v>0</v>
      </c>
    </row>
    <row r="965" spans="1:58" ht="15" customHeight="1">
      <c r="A965" s="445"/>
      <c r="B965" s="446"/>
      <c r="C965" s="35" t="s">
        <v>5222</v>
      </c>
      <c r="D965" s="800" t="str">
        <f>IF(CNGE_2026_M1_Secc1_Sub1!$D92="","",CNGE_2026_M1_Secc1_Sub1!$D92)</f>
        <v/>
      </c>
      <c r="E965" s="723"/>
      <c r="F965" s="723"/>
      <c r="G965" s="723"/>
      <c r="H965" s="723"/>
      <c r="I965" s="723"/>
      <c r="J965" s="723"/>
      <c r="K965" s="723"/>
      <c r="L965" s="724"/>
      <c r="M965" s="638"/>
      <c r="N965" s="638"/>
      <c r="O965" s="638"/>
      <c r="P965" s="638"/>
      <c r="Q965" s="638"/>
      <c r="R965" s="638"/>
      <c r="S965" s="638"/>
      <c r="T965" s="638"/>
      <c r="U965" s="638"/>
      <c r="V965" s="638"/>
      <c r="W965" s="638"/>
      <c r="X965" s="638"/>
      <c r="Y965" s="638"/>
      <c r="Z965" s="638"/>
      <c r="AA965" s="638"/>
      <c r="AB965" s="638"/>
      <c r="AC965" s="638"/>
      <c r="AD965" s="638"/>
      <c r="AI965">
        <f t="shared" si="682"/>
        <v>0</v>
      </c>
      <c r="AJ965">
        <f t="shared" si="683"/>
        <v>0</v>
      </c>
      <c r="AK965">
        <f t="shared" si="684"/>
        <v>0</v>
      </c>
      <c r="AL965">
        <f t="shared" si="685"/>
        <v>0</v>
      </c>
      <c r="AM965">
        <f t="shared" si="686"/>
        <v>0</v>
      </c>
      <c r="AN965">
        <f t="shared" si="687"/>
        <v>0</v>
      </c>
      <c r="AO965">
        <f t="shared" si="688"/>
        <v>0</v>
      </c>
      <c r="AP965">
        <f t="shared" si="689"/>
        <v>0</v>
      </c>
      <c r="AQ965">
        <f t="shared" si="690"/>
        <v>0</v>
      </c>
      <c r="AR965">
        <f t="shared" si="691"/>
        <v>0</v>
      </c>
      <c r="AS965">
        <f t="shared" si="692"/>
        <v>0</v>
      </c>
      <c r="AT965">
        <f t="shared" si="693"/>
        <v>0</v>
      </c>
      <c r="AU965">
        <f t="shared" si="694"/>
        <v>0</v>
      </c>
      <c r="AV965">
        <f t="shared" si="695"/>
        <v>0</v>
      </c>
      <c r="AW965">
        <f t="shared" si="696"/>
        <v>0</v>
      </c>
      <c r="AX965">
        <f t="shared" si="697"/>
        <v>0</v>
      </c>
      <c r="AY965">
        <f t="shared" si="698"/>
        <v>0</v>
      </c>
      <c r="AZ965">
        <f t="shared" si="699"/>
        <v>0</v>
      </c>
      <c r="BA965">
        <f t="shared" si="700"/>
        <v>0</v>
      </c>
      <c r="BB965">
        <f t="shared" si="701"/>
        <v>0</v>
      </c>
      <c r="BC965">
        <f t="shared" si="702"/>
        <v>0</v>
      </c>
      <c r="BD965">
        <f t="shared" si="703"/>
        <v>0</v>
      </c>
      <c r="BE965">
        <f t="shared" si="704"/>
        <v>0</v>
      </c>
      <c r="BF965">
        <f t="shared" si="705"/>
        <v>0</v>
      </c>
    </row>
    <row r="966" spans="1:58" ht="15" customHeight="1">
      <c r="A966" s="445"/>
      <c r="B966" s="446"/>
      <c r="C966" s="35" t="s">
        <v>5224</v>
      </c>
      <c r="D966" s="800" t="str">
        <f>IF(CNGE_2026_M1_Secc1_Sub1!$D93="","",CNGE_2026_M1_Secc1_Sub1!$D93)</f>
        <v/>
      </c>
      <c r="E966" s="723"/>
      <c r="F966" s="723"/>
      <c r="G966" s="723"/>
      <c r="H966" s="723"/>
      <c r="I966" s="723"/>
      <c r="J966" s="723"/>
      <c r="K966" s="723"/>
      <c r="L966" s="724"/>
      <c r="M966" s="638"/>
      <c r="N966" s="638"/>
      <c r="O966" s="638"/>
      <c r="P966" s="638"/>
      <c r="Q966" s="638"/>
      <c r="R966" s="638"/>
      <c r="S966" s="638"/>
      <c r="T966" s="638"/>
      <c r="U966" s="638"/>
      <c r="V966" s="638"/>
      <c r="W966" s="638"/>
      <c r="X966" s="638"/>
      <c r="Y966" s="638"/>
      <c r="Z966" s="638"/>
      <c r="AA966" s="638"/>
      <c r="AB966" s="638"/>
      <c r="AC966" s="638"/>
      <c r="AD966" s="638"/>
      <c r="AI966">
        <f t="shared" si="682"/>
        <v>0</v>
      </c>
      <c r="AJ966">
        <f t="shared" si="683"/>
        <v>0</v>
      </c>
      <c r="AK966">
        <f t="shared" si="684"/>
        <v>0</v>
      </c>
      <c r="AL966">
        <f t="shared" si="685"/>
        <v>0</v>
      </c>
      <c r="AM966">
        <f t="shared" si="686"/>
        <v>0</v>
      </c>
      <c r="AN966">
        <f t="shared" si="687"/>
        <v>0</v>
      </c>
      <c r="AO966">
        <f t="shared" si="688"/>
        <v>0</v>
      </c>
      <c r="AP966">
        <f t="shared" si="689"/>
        <v>0</v>
      </c>
      <c r="AQ966">
        <f t="shared" si="690"/>
        <v>0</v>
      </c>
      <c r="AR966">
        <f t="shared" si="691"/>
        <v>0</v>
      </c>
      <c r="AS966">
        <f t="shared" si="692"/>
        <v>0</v>
      </c>
      <c r="AT966">
        <f t="shared" si="693"/>
        <v>0</v>
      </c>
      <c r="AU966">
        <f t="shared" si="694"/>
        <v>0</v>
      </c>
      <c r="AV966">
        <f t="shared" si="695"/>
        <v>0</v>
      </c>
      <c r="AW966">
        <f t="shared" si="696"/>
        <v>0</v>
      </c>
      <c r="AX966">
        <f t="shared" si="697"/>
        <v>0</v>
      </c>
      <c r="AY966">
        <f t="shared" si="698"/>
        <v>0</v>
      </c>
      <c r="AZ966">
        <f t="shared" si="699"/>
        <v>0</v>
      </c>
      <c r="BA966">
        <f t="shared" si="700"/>
        <v>0</v>
      </c>
      <c r="BB966">
        <f t="shared" si="701"/>
        <v>0</v>
      </c>
      <c r="BC966">
        <f t="shared" si="702"/>
        <v>0</v>
      </c>
      <c r="BD966">
        <f t="shared" si="703"/>
        <v>0</v>
      </c>
      <c r="BE966">
        <f t="shared" si="704"/>
        <v>0</v>
      </c>
      <c r="BF966">
        <f t="shared" si="705"/>
        <v>0</v>
      </c>
    </row>
    <row r="967" spans="1:58" ht="15" customHeight="1">
      <c r="A967" s="445"/>
      <c r="B967" s="446"/>
      <c r="C967" s="35" t="s">
        <v>5226</v>
      </c>
      <c r="D967" s="800" t="str">
        <f>IF(CNGE_2026_M1_Secc1_Sub1!$D94="","",CNGE_2026_M1_Secc1_Sub1!$D94)</f>
        <v/>
      </c>
      <c r="E967" s="723"/>
      <c r="F967" s="723"/>
      <c r="G967" s="723"/>
      <c r="H967" s="723"/>
      <c r="I967" s="723"/>
      <c r="J967" s="723"/>
      <c r="K967" s="723"/>
      <c r="L967" s="724"/>
      <c r="M967" s="638"/>
      <c r="N967" s="638"/>
      <c r="O967" s="638"/>
      <c r="P967" s="638"/>
      <c r="Q967" s="638"/>
      <c r="R967" s="638"/>
      <c r="S967" s="638"/>
      <c r="T967" s="638"/>
      <c r="U967" s="638"/>
      <c r="V967" s="638"/>
      <c r="W967" s="638"/>
      <c r="X967" s="638"/>
      <c r="Y967" s="638"/>
      <c r="Z967" s="638"/>
      <c r="AA967" s="638"/>
      <c r="AB967" s="638"/>
      <c r="AC967" s="638"/>
      <c r="AD967" s="638"/>
      <c r="AI967">
        <f t="shared" si="682"/>
        <v>0</v>
      </c>
      <c r="AJ967">
        <f t="shared" si="683"/>
        <v>0</v>
      </c>
      <c r="AK967">
        <f t="shared" si="684"/>
        <v>0</v>
      </c>
      <c r="AL967">
        <f t="shared" si="685"/>
        <v>0</v>
      </c>
      <c r="AM967">
        <f t="shared" si="686"/>
        <v>0</v>
      </c>
      <c r="AN967">
        <f t="shared" si="687"/>
        <v>0</v>
      </c>
      <c r="AO967">
        <f t="shared" si="688"/>
        <v>0</v>
      </c>
      <c r="AP967">
        <f t="shared" si="689"/>
        <v>0</v>
      </c>
      <c r="AQ967">
        <f t="shared" si="690"/>
        <v>0</v>
      </c>
      <c r="AR967">
        <f t="shared" si="691"/>
        <v>0</v>
      </c>
      <c r="AS967">
        <f t="shared" si="692"/>
        <v>0</v>
      </c>
      <c r="AT967">
        <f t="shared" si="693"/>
        <v>0</v>
      </c>
      <c r="AU967">
        <f t="shared" si="694"/>
        <v>0</v>
      </c>
      <c r="AV967">
        <f t="shared" si="695"/>
        <v>0</v>
      </c>
      <c r="AW967">
        <f t="shared" si="696"/>
        <v>0</v>
      </c>
      <c r="AX967">
        <f t="shared" si="697"/>
        <v>0</v>
      </c>
      <c r="AY967">
        <f t="shared" si="698"/>
        <v>0</v>
      </c>
      <c r="AZ967">
        <f t="shared" si="699"/>
        <v>0</v>
      </c>
      <c r="BA967">
        <f t="shared" si="700"/>
        <v>0</v>
      </c>
      <c r="BB967">
        <f t="shared" si="701"/>
        <v>0</v>
      </c>
      <c r="BC967">
        <f t="shared" si="702"/>
        <v>0</v>
      </c>
      <c r="BD967">
        <f t="shared" si="703"/>
        <v>0</v>
      </c>
      <c r="BE967">
        <f t="shared" si="704"/>
        <v>0</v>
      </c>
      <c r="BF967">
        <f t="shared" si="705"/>
        <v>0</v>
      </c>
    </row>
    <row r="968" spans="1:58" ht="15" customHeight="1">
      <c r="A968" s="445"/>
      <c r="B968" s="446"/>
      <c r="C968" s="35" t="s">
        <v>5228</v>
      </c>
      <c r="D968" s="800" t="str">
        <f>IF(CNGE_2026_M1_Secc1_Sub1!$D95="","",CNGE_2026_M1_Secc1_Sub1!$D95)</f>
        <v/>
      </c>
      <c r="E968" s="723"/>
      <c r="F968" s="723"/>
      <c r="G968" s="723"/>
      <c r="H968" s="723"/>
      <c r="I968" s="723"/>
      <c r="J968" s="723"/>
      <c r="K968" s="723"/>
      <c r="L968" s="724"/>
      <c r="M968" s="638"/>
      <c r="N968" s="638"/>
      <c r="O968" s="638"/>
      <c r="P968" s="638"/>
      <c r="Q968" s="638"/>
      <c r="R968" s="638"/>
      <c r="S968" s="638"/>
      <c r="T968" s="638"/>
      <c r="U968" s="638"/>
      <c r="V968" s="638"/>
      <c r="W968" s="638"/>
      <c r="X968" s="638"/>
      <c r="Y968" s="638"/>
      <c r="Z968" s="638"/>
      <c r="AA968" s="638"/>
      <c r="AB968" s="638"/>
      <c r="AC968" s="638"/>
      <c r="AD968" s="638"/>
      <c r="AI968">
        <f t="shared" si="682"/>
        <v>0</v>
      </c>
      <c r="AJ968">
        <f t="shared" si="683"/>
        <v>0</v>
      </c>
      <c r="AK968">
        <f t="shared" si="684"/>
        <v>0</v>
      </c>
      <c r="AL968">
        <f t="shared" si="685"/>
        <v>0</v>
      </c>
      <c r="AM968">
        <f t="shared" si="686"/>
        <v>0</v>
      </c>
      <c r="AN968">
        <f t="shared" si="687"/>
        <v>0</v>
      </c>
      <c r="AO968">
        <f t="shared" si="688"/>
        <v>0</v>
      </c>
      <c r="AP968">
        <f t="shared" si="689"/>
        <v>0</v>
      </c>
      <c r="AQ968">
        <f t="shared" si="690"/>
        <v>0</v>
      </c>
      <c r="AR968">
        <f t="shared" si="691"/>
        <v>0</v>
      </c>
      <c r="AS968">
        <f t="shared" si="692"/>
        <v>0</v>
      </c>
      <c r="AT968">
        <f t="shared" si="693"/>
        <v>0</v>
      </c>
      <c r="AU968">
        <f t="shared" si="694"/>
        <v>0</v>
      </c>
      <c r="AV968">
        <f t="shared" si="695"/>
        <v>0</v>
      </c>
      <c r="AW968">
        <f t="shared" si="696"/>
        <v>0</v>
      </c>
      <c r="AX968">
        <f t="shared" si="697"/>
        <v>0</v>
      </c>
      <c r="AY968">
        <f t="shared" si="698"/>
        <v>0</v>
      </c>
      <c r="AZ968">
        <f t="shared" si="699"/>
        <v>0</v>
      </c>
      <c r="BA968">
        <f t="shared" si="700"/>
        <v>0</v>
      </c>
      <c r="BB968">
        <f t="shared" si="701"/>
        <v>0</v>
      </c>
      <c r="BC968">
        <f t="shared" si="702"/>
        <v>0</v>
      </c>
      <c r="BD968">
        <f t="shared" si="703"/>
        <v>0</v>
      </c>
      <c r="BE968">
        <f t="shared" si="704"/>
        <v>0</v>
      </c>
      <c r="BF968">
        <f t="shared" si="705"/>
        <v>0</v>
      </c>
    </row>
    <row r="969" spans="1:58" ht="15" customHeight="1">
      <c r="A969" s="445"/>
      <c r="B969" s="446"/>
      <c r="C969" s="35" t="s">
        <v>5230</v>
      </c>
      <c r="D969" s="800" t="str">
        <f>IF(CNGE_2026_M1_Secc1_Sub1!$D96="","",CNGE_2026_M1_Secc1_Sub1!$D96)</f>
        <v/>
      </c>
      <c r="E969" s="723"/>
      <c r="F969" s="723"/>
      <c r="G969" s="723"/>
      <c r="H969" s="723"/>
      <c r="I969" s="723"/>
      <c r="J969" s="723"/>
      <c r="K969" s="723"/>
      <c r="L969" s="724"/>
      <c r="M969" s="638"/>
      <c r="N969" s="638"/>
      <c r="O969" s="638"/>
      <c r="P969" s="638"/>
      <c r="Q969" s="638"/>
      <c r="R969" s="638"/>
      <c r="S969" s="638"/>
      <c r="T969" s="638"/>
      <c r="U969" s="638"/>
      <c r="V969" s="638"/>
      <c r="W969" s="638"/>
      <c r="X969" s="638"/>
      <c r="Y969" s="638"/>
      <c r="Z969" s="638"/>
      <c r="AA969" s="638"/>
      <c r="AB969" s="638"/>
      <c r="AC969" s="638"/>
      <c r="AD969" s="638"/>
      <c r="AI969">
        <f t="shared" si="682"/>
        <v>0</v>
      </c>
      <c r="AJ969">
        <f t="shared" si="683"/>
        <v>0</v>
      </c>
      <c r="AK969">
        <f t="shared" si="684"/>
        <v>0</v>
      </c>
      <c r="AL969">
        <f t="shared" si="685"/>
        <v>0</v>
      </c>
      <c r="AM969">
        <f t="shared" si="686"/>
        <v>0</v>
      </c>
      <c r="AN969">
        <f t="shared" si="687"/>
        <v>0</v>
      </c>
      <c r="AO969">
        <f t="shared" si="688"/>
        <v>0</v>
      </c>
      <c r="AP969">
        <f t="shared" si="689"/>
        <v>0</v>
      </c>
      <c r="AQ969">
        <f t="shared" si="690"/>
        <v>0</v>
      </c>
      <c r="AR969">
        <f t="shared" si="691"/>
        <v>0</v>
      </c>
      <c r="AS969">
        <f t="shared" si="692"/>
        <v>0</v>
      </c>
      <c r="AT969">
        <f t="shared" si="693"/>
        <v>0</v>
      </c>
      <c r="AU969">
        <f t="shared" si="694"/>
        <v>0</v>
      </c>
      <c r="AV969">
        <f t="shared" si="695"/>
        <v>0</v>
      </c>
      <c r="AW969">
        <f t="shared" si="696"/>
        <v>0</v>
      </c>
      <c r="AX969">
        <f t="shared" si="697"/>
        <v>0</v>
      </c>
      <c r="AY969">
        <f t="shared" si="698"/>
        <v>0</v>
      </c>
      <c r="AZ969">
        <f t="shared" si="699"/>
        <v>0</v>
      </c>
      <c r="BA969">
        <f t="shared" si="700"/>
        <v>0</v>
      </c>
      <c r="BB969">
        <f t="shared" si="701"/>
        <v>0</v>
      </c>
      <c r="BC969">
        <f t="shared" si="702"/>
        <v>0</v>
      </c>
      <c r="BD969">
        <f t="shared" si="703"/>
        <v>0</v>
      </c>
      <c r="BE969">
        <f t="shared" si="704"/>
        <v>0</v>
      </c>
      <c r="BF969">
        <f t="shared" si="705"/>
        <v>0</v>
      </c>
    </row>
    <row r="970" spans="1:58" ht="15" customHeight="1">
      <c r="A970" s="445"/>
      <c r="B970" s="446"/>
      <c r="C970" s="35" t="s">
        <v>5232</v>
      </c>
      <c r="D970" s="800" t="str">
        <f>IF(CNGE_2026_M1_Secc1_Sub1!$D97="","",CNGE_2026_M1_Secc1_Sub1!$D97)</f>
        <v/>
      </c>
      <c r="E970" s="723"/>
      <c r="F970" s="723"/>
      <c r="G970" s="723"/>
      <c r="H970" s="723"/>
      <c r="I970" s="723"/>
      <c r="J970" s="723"/>
      <c r="K970" s="723"/>
      <c r="L970" s="724"/>
      <c r="M970" s="638"/>
      <c r="N970" s="638"/>
      <c r="O970" s="638"/>
      <c r="P970" s="638"/>
      <c r="Q970" s="638"/>
      <c r="R970" s="638"/>
      <c r="S970" s="638"/>
      <c r="T970" s="638"/>
      <c r="U970" s="638"/>
      <c r="V970" s="638"/>
      <c r="W970" s="638"/>
      <c r="X970" s="638"/>
      <c r="Y970" s="638"/>
      <c r="Z970" s="638"/>
      <c r="AA970" s="638"/>
      <c r="AB970" s="638"/>
      <c r="AC970" s="638"/>
      <c r="AD970" s="638"/>
      <c r="AI970">
        <f t="shared" si="682"/>
        <v>0</v>
      </c>
      <c r="AJ970">
        <f t="shared" si="683"/>
        <v>0</v>
      </c>
      <c r="AK970">
        <f t="shared" si="684"/>
        <v>0</v>
      </c>
      <c r="AL970">
        <f t="shared" si="685"/>
        <v>0</v>
      </c>
      <c r="AM970">
        <f t="shared" si="686"/>
        <v>0</v>
      </c>
      <c r="AN970">
        <f t="shared" si="687"/>
        <v>0</v>
      </c>
      <c r="AO970">
        <f t="shared" si="688"/>
        <v>0</v>
      </c>
      <c r="AP970">
        <f t="shared" si="689"/>
        <v>0</v>
      </c>
      <c r="AQ970">
        <f t="shared" si="690"/>
        <v>0</v>
      </c>
      <c r="AR970">
        <f t="shared" si="691"/>
        <v>0</v>
      </c>
      <c r="AS970">
        <f t="shared" si="692"/>
        <v>0</v>
      </c>
      <c r="AT970">
        <f t="shared" si="693"/>
        <v>0</v>
      </c>
      <c r="AU970">
        <f t="shared" si="694"/>
        <v>0</v>
      </c>
      <c r="AV970">
        <f t="shared" si="695"/>
        <v>0</v>
      </c>
      <c r="AW970">
        <f t="shared" si="696"/>
        <v>0</v>
      </c>
      <c r="AX970">
        <f t="shared" si="697"/>
        <v>0</v>
      </c>
      <c r="AY970">
        <f t="shared" si="698"/>
        <v>0</v>
      </c>
      <c r="AZ970">
        <f t="shared" si="699"/>
        <v>0</v>
      </c>
      <c r="BA970">
        <f t="shared" si="700"/>
        <v>0</v>
      </c>
      <c r="BB970">
        <f t="shared" si="701"/>
        <v>0</v>
      </c>
      <c r="BC970">
        <f t="shared" si="702"/>
        <v>0</v>
      </c>
      <c r="BD970">
        <f t="shared" si="703"/>
        <v>0</v>
      </c>
      <c r="BE970">
        <f t="shared" si="704"/>
        <v>0</v>
      </c>
      <c r="BF970">
        <f t="shared" si="705"/>
        <v>0</v>
      </c>
    </row>
    <row r="971" spans="1:58" ht="15" customHeight="1">
      <c r="A971" s="445"/>
      <c r="B971" s="446"/>
      <c r="C971" s="35" t="s">
        <v>5234</v>
      </c>
      <c r="D971" s="800" t="str">
        <f>IF(CNGE_2026_M1_Secc1_Sub1!$D98="","",CNGE_2026_M1_Secc1_Sub1!$D98)</f>
        <v/>
      </c>
      <c r="E971" s="723"/>
      <c r="F971" s="723"/>
      <c r="G971" s="723"/>
      <c r="H971" s="723"/>
      <c r="I971" s="723"/>
      <c r="J971" s="723"/>
      <c r="K971" s="723"/>
      <c r="L971" s="724"/>
      <c r="M971" s="638"/>
      <c r="N971" s="638"/>
      <c r="O971" s="638"/>
      <c r="P971" s="638"/>
      <c r="Q971" s="638"/>
      <c r="R971" s="638"/>
      <c r="S971" s="638"/>
      <c r="T971" s="638"/>
      <c r="U971" s="638"/>
      <c r="V971" s="638"/>
      <c r="W971" s="638"/>
      <c r="X971" s="638"/>
      <c r="Y971" s="638"/>
      <c r="Z971" s="638"/>
      <c r="AA971" s="638"/>
      <c r="AB971" s="638"/>
      <c r="AC971" s="638"/>
      <c r="AD971" s="638"/>
      <c r="AI971">
        <f t="shared" si="682"/>
        <v>0</v>
      </c>
      <c r="AJ971">
        <f t="shared" si="683"/>
        <v>0</v>
      </c>
      <c r="AK971">
        <f t="shared" si="684"/>
        <v>0</v>
      </c>
      <c r="AL971">
        <f t="shared" si="685"/>
        <v>0</v>
      </c>
      <c r="AM971">
        <f t="shared" si="686"/>
        <v>0</v>
      </c>
      <c r="AN971">
        <f t="shared" si="687"/>
        <v>0</v>
      </c>
      <c r="AO971">
        <f t="shared" si="688"/>
        <v>0</v>
      </c>
      <c r="AP971">
        <f t="shared" si="689"/>
        <v>0</v>
      </c>
      <c r="AQ971">
        <f t="shared" si="690"/>
        <v>0</v>
      </c>
      <c r="AR971">
        <f t="shared" si="691"/>
        <v>0</v>
      </c>
      <c r="AS971">
        <f t="shared" si="692"/>
        <v>0</v>
      </c>
      <c r="AT971">
        <f t="shared" si="693"/>
        <v>0</v>
      </c>
      <c r="AU971">
        <f t="shared" si="694"/>
        <v>0</v>
      </c>
      <c r="AV971">
        <f t="shared" si="695"/>
        <v>0</v>
      </c>
      <c r="AW971">
        <f t="shared" si="696"/>
        <v>0</v>
      </c>
      <c r="AX971">
        <f t="shared" si="697"/>
        <v>0</v>
      </c>
      <c r="AY971">
        <f t="shared" si="698"/>
        <v>0</v>
      </c>
      <c r="AZ971">
        <f t="shared" si="699"/>
        <v>0</v>
      </c>
      <c r="BA971">
        <f t="shared" si="700"/>
        <v>0</v>
      </c>
      <c r="BB971">
        <f t="shared" si="701"/>
        <v>0</v>
      </c>
      <c r="BC971">
        <f t="shared" si="702"/>
        <v>0</v>
      </c>
      <c r="BD971">
        <f t="shared" si="703"/>
        <v>0</v>
      </c>
      <c r="BE971">
        <f t="shared" si="704"/>
        <v>0</v>
      </c>
      <c r="BF971">
        <f t="shared" si="705"/>
        <v>0</v>
      </c>
    </row>
    <row r="972" spans="1:58" ht="15" customHeight="1">
      <c r="A972" s="445"/>
      <c r="B972" s="446"/>
      <c r="C972" s="35" t="s">
        <v>5236</v>
      </c>
      <c r="D972" s="800" t="str">
        <f>IF(CNGE_2026_M1_Secc1_Sub1!$D99="","",CNGE_2026_M1_Secc1_Sub1!$D99)</f>
        <v/>
      </c>
      <c r="E972" s="723"/>
      <c r="F972" s="723"/>
      <c r="G972" s="723"/>
      <c r="H972" s="723"/>
      <c r="I972" s="723"/>
      <c r="J972" s="723"/>
      <c r="K972" s="723"/>
      <c r="L972" s="724"/>
      <c r="M972" s="638"/>
      <c r="N972" s="638"/>
      <c r="O972" s="638"/>
      <c r="P972" s="638"/>
      <c r="Q972" s="638"/>
      <c r="R972" s="638"/>
      <c r="S972" s="638"/>
      <c r="T972" s="638"/>
      <c r="U972" s="638"/>
      <c r="V972" s="638"/>
      <c r="W972" s="638"/>
      <c r="X972" s="638"/>
      <c r="Y972" s="638"/>
      <c r="Z972" s="638"/>
      <c r="AA972" s="638"/>
      <c r="AB972" s="638"/>
      <c r="AC972" s="638"/>
      <c r="AD972" s="638"/>
      <c r="AI972">
        <f t="shared" si="682"/>
        <v>0</v>
      </c>
      <c r="AJ972">
        <f t="shared" si="683"/>
        <v>0</v>
      </c>
      <c r="AK972">
        <f t="shared" si="684"/>
        <v>0</v>
      </c>
      <c r="AL972">
        <f t="shared" si="685"/>
        <v>0</v>
      </c>
      <c r="AM972">
        <f t="shared" si="686"/>
        <v>0</v>
      </c>
      <c r="AN972">
        <f t="shared" si="687"/>
        <v>0</v>
      </c>
      <c r="AO972">
        <f t="shared" si="688"/>
        <v>0</v>
      </c>
      <c r="AP972">
        <f t="shared" si="689"/>
        <v>0</v>
      </c>
      <c r="AQ972">
        <f t="shared" si="690"/>
        <v>0</v>
      </c>
      <c r="AR972">
        <f t="shared" si="691"/>
        <v>0</v>
      </c>
      <c r="AS972">
        <f t="shared" si="692"/>
        <v>0</v>
      </c>
      <c r="AT972">
        <f t="shared" si="693"/>
        <v>0</v>
      </c>
      <c r="AU972">
        <f t="shared" si="694"/>
        <v>0</v>
      </c>
      <c r="AV972">
        <f t="shared" si="695"/>
        <v>0</v>
      </c>
      <c r="AW972">
        <f t="shared" si="696"/>
        <v>0</v>
      </c>
      <c r="AX972">
        <f t="shared" si="697"/>
        <v>0</v>
      </c>
      <c r="AY972">
        <f t="shared" si="698"/>
        <v>0</v>
      </c>
      <c r="AZ972">
        <f t="shared" si="699"/>
        <v>0</v>
      </c>
      <c r="BA972">
        <f t="shared" si="700"/>
        <v>0</v>
      </c>
      <c r="BB972">
        <f t="shared" si="701"/>
        <v>0</v>
      </c>
      <c r="BC972">
        <f t="shared" si="702"/>
        <v>0</v>
      </c>
      <c r="BD972">
        <f t="shared" si="703"/>
        <v>0</v>
      </c>
      <c r="BE972">
        <f t="shared" si="704"/>
        <v>0</v>
      </c>
      <c r="BF972">
        <f t="shared" si="705"/>
        <v>0</v>
      </c>
    </row>
    <row r="973" spans="1:58" ht="15" customHeight="1">
      <c r="A973" s="445"/>
      <c r="B973" s="446"/>
      <c r="C973" s="35" t="s">
        <v>5238</v>
      </c>
      <c r="D973" s="800" t="str">
        <f>IF(CNGE_2026_M1_Secc1_Sub1!$D100="","",CNGE_2026_M1_Secc1_Sub1!$D100)</f>
        <v/>
      </c>
      <c r="E973" s="723"/>
      <c r="F973" s="723"/>
      <c r="G973" s="723"/>
      <c r="H973" s="723"/>
      <c r="I973" s="723"/>
      <c r="J973" s="723"/>
      <c r="K973" s="723"/>
      <c r="L973" s="724"/>
      <c r="M973" s="638"/>
      <c r="N973" s="638"/>
      <c r="O973" s="638"/>
      <c r="P973" s="638"/>
      <c r="Q973" s="638"/>
      <c r="R973" s="638"/>
      <c r="S973" s="638"/>
      <c r="T973" s="638"/>
      <c r="U973" s="638"/>
      <c r="V973" s="638"/>
      <c r="W973" s="638"/>
      <c r="X973" s="638"/>
      <c r="Y973" s="638"/>
      <c r="Z973" s="638"/>
      <c r="AA973" s="638"/>
      <c r="AB973" s="638"/>
      <c r="AC973" s="638"/>
      <c r="AD973" s="638"/>
      <c r="AI973">
        <f t="shared" si="682"/>
        <v>0</v>
      </c>
      <c r="AJ973">
        <f t="shared" si="683"/>
        <v>0</v>
      </c>
      <c r="AK973">
        <f t="shared" si="684"/>
        <v>0</v>
      </c>
      <c r="AL973">
        <f t="shared" si="685"/>
        <v>0</v>
      </c>
      <c r="AM973">
        <f t="shared" si="686"/>
        <v>0</v>
      </c>
      <c r="AN973">
        <f t="shared" si="687"/>
        <v>0</v>
      </c>
      <c r="AO973">
        <f t="shared" si="688"/>
        <v>0</v>
      </c>
      <c r="AP973">
        <f t="shared" si="689"/>
        <v>0</v>
      </c>
      <c r="AQ973">
        <f t="shared" si="690"/>
        <v>0</v>
      </c>
      <c r="AR973">
        <f t="shared" si="691"/>
        <v>0</v>
      </c>
      <c r="AS973">
        <f t="shared" si="692"/>
        <v>0</v>
      </c>
      <c r="AT973">
        <f t="shared" si="693"/>
        <v>0</v>
      </c>
      <c r="AU973">
        <f t="shared" si="694"/>
        <v>0</v>
      </c>
      <c r="AV973">
        <f t="shared" si="695"/>
        <v>0</v>
      </c>
      <c r="AW973">
        <f t="shared" si="696"/>
        <v>0</v>
      </c>
      <c r="AX973">
        <f t="shared" si="697"/>
        <v>0</v>
      </c>
      <c r="AY973">
        <f t="shared" si="698"/>
        <v>0</v>
      </c>
      <c r="AZ973">
        <f t="shared" si="699"/>
        <v>0</v>
      </c>
      <c r="BA973">
        <f t="shared" si="700"/>
        <v>0</v>
      </c>
      <c r="BB973">
        <f t="shared" si="701"/>
        <v>0</v>
      </c>
      <c r="BC973">
        <f t="shared" si="702"/>
        <v>0</v>
      </c>
      <c r="BD973">
        <f t="shared" si="703"/>
        <v>0</v>
      </c>
      <c r="BE973">
        <f t="shared" si="704"/>
        <v>0</v>
      </c>
      <c r="BF973">
        <f t="shared" si="705"/>
        <v>0</v>
      </c>
    </row>
    <row r="974" spans="1:58" ht="15" customHeight="1">
      <c r="A974" s="445"/>
      <c r="B974" s="446"/>
      <c r="C974" s="35" t="s">
        <v>5240</v>
      </c>
      <c r="D974" s="800" t="str">
        <f>IF(CNGE_2026_M1_Secc1_Sub1!$D101="","",CNGE_2026_M1_Secc1_Sub1!$D101)</f>
        <v/>
      </c>
      <c r="E974" s="723"/>
      <c r="F974" s="723"/>
      <c r="G974" s="723"/>
      <c r="H974" s="723"/>
      <c r="I974" s="723"/>
      <c r="J974" s="723"/>
      <c r="K974" s="723"/>
      <c r="L974" s="724"/>
      <c r="M974" s="638"/>
      <c r="N974" s="638"/>
      <c r="O974" s="638"/>
      <c r="P974" s="638"/>
      <c r="Q974" s="638"/>
      <c r="R974" s="638"/>
      <c r="S974" s="638"/>
      <c r="T974" s="638"/>
      <c r="U974" s="638"/>
      <c r="V974" s="638"/>
      <c r="W974" s="638"/>
      <c r="X974" s="638"/>
      <c r="Y974" s="638"/>
      <c r="Z974" s="638"/>
      <c r="AA974" s="638"/>
      <c r="AB974" s="638"/>
      <c r="AC974" s="638"/>
      <c r="AD974" s="638"/>
      <c r="AI974">
        <f t="shared" si="682"/>
        <v>0</v>
      </c>
      <c r="AJ974">
        <f t="shared" si="683"/>
        <v>0</v>
      </c>
      <c r="AK974">
        <f t="shared" si="684"/>
        <v>0</v>
      </c>
      <c r="AL974">
        <f t="shared" si="685"/>
        <v>0</v>
      </c>
      <c r="AM974">
        <f t="shared" si="686"/>
        <v>0</v>
      </c>
      <c r="AN974">
        <f t="shared" si="687"/>
        <v>0</v>
      </c>
      <c r="AO974">
        <f t="shared" si="688"/>
        <v>0</v>
      </c>
      <c r="AP974">
        <f t="shared" si="689"/>
        <v>0</v>
      </c>
      <c r="AQ974">
        <f t="shared" si="690"/>
        <v>0</v>
      </c>
      <c r="AR974">
        <f t="shared" si="691"/>
        <v>0</v>
      </c>
      <c r="AS974">
        <f t="shared" si="692"/>
        <v>0</v>
      </c>
      <c r="AT974">
        <f t="shared" si="693"/>
        <v>0</v>
      </c>
      <c r="AU974">
        <f t="shared" si="694"/>
        <v>0</v>
      </c>
      <c r="AV974">
        <f t="shared" si="695"/>
        <v>0</v>
      </c>
      <c r="AW974">
        <f t="shared" si="696"/>
        <v>0</v>
      </c>
      <c r="AX974">
        <f t="shared" si="697"/>
        <v>0</v>
      </c>
      <c r="AY974">
        <f t="shared" si="698"/>
        <v>0</v>
      </c>
      <c r="AZ974">
        <f t="shared" si="699"/>
        <v>0</v>
      </c>
      <c r="BA974">
        <f t="shared" si="700"/>
        <v>0</v>
      </c>
      <c r="BB974">
        <f t="shared" si="701"/>
        <v>0</v>
      </c>
      <c r="BC974">
        <f t="shared" si="702"/>
        <v>0</v>
      </c>
      <c r="BD974">
        <f t="shared" si="703"/>
        <v>0</v>
      </c>
      <c r="BE974">
        <f t="shared" si="704"/>
        <v>0</v>
      </c>
      <c r="BF974">
        <f t="shared" si="705"/>
        <v>0</v>
      </c>
    </row>
    <row r="975" spans="1:58" ht="15" customHeight="1">
      <c r="A975" s="445"/>
      <c r="B975" s="446"/>
      <c r="C975" s="35" t="s">
        <v>5242</v>
      </c>
      <c r="D975" s="800" t="str">
        <f>IF(CNGE_2026_M1_Secc1_Sub1!$D102="","",CNGE_2026_M1_Secc1_Sub1!$D102)</f>
        <v/>
      </c>
      <c r="E975" s="723"/>
      <c r="F975" s="723"/>
      <c r="G975" s="723"/>
      <c r="H975" s="723"/>
      <c r="I975" s="723"/>
      <c r="J975" s="723"/>
      <c r="K975" s="723"/>
      <c r="L975" s="724"/>
      <c r="M975" s="638"/>
      <c r="N975" s="638"/>
      <c r="O975" s="638"/>
      <c r="P975" s="638"/>
      <c r="Q975" s="638"/>
      <c r="R975" s="638"/>
      <c r="S975" s="638"/>
      <c r="T975" s="638"/>
      <c r="U975" s="638"/>
      <c r="V975" s="638"/>
      <c r="W975" s="638"/>
      <c r="X975" s="638"/>
      <c r="Y975" s="638"/>
      <c r="Z975" s="638"/>
      <c r="AA975" s="638"/>
      <c r="AB975" s="638"/>
      <c r="AC975" s="638"/>
      <c r="AD975" s="638"/>
      <c r="AI975">
        <f t="shared" si="682"/>
        <v>0</v>
      </c>
      <c r="AJ975">
        <f t="shared" si="683"/>
        <v>0</v>
      </c>
      <c r="AK975">
        <f t="shared" si="684"/>
        <v>0</v>
      </c>
      <c r="AL975">
        <f t="shared" si="685"/>
        <v>0</v>
      </c>
      <c r="AM975">
        <f t="shared" si="686"/>
        <v>0</v>
      </c>
      <c r="AN975">
        <f t="shared" si="687"/>
        <v>0</v>
      </c>
      <c r="AO975">
        <f t="shared" si="688"/>
        <v>0</v>
      </c>
      <c r="AP975">
        <f t="shared" si="689"/>
        <v>0</v>
      </c>
      <c r="AQ975">
        <f t="shared" si="690"/>
        <v>0</v>
      </c>
      <c r="AR975">
        <f t="shared" si="691"/>
        <v>0</v>
      </c>
      <c r="AS975">
        <f t="shared" si="692"/>
        <v>0</v>
      </c>
      <c r="AT975">
        <f t="shared" si="693"/>
        <v>0</v>
      </c>
      <c r="AU975">
        <f t="shared" si="694"/>
        <v>0</v>
      </c>
      <c r="AV975">
        <f t="shared" si="695"/>
        <v>0</v>
      </c>
      <c r="AW975">
        <f t="shared" si="696"/>
        <v>0</v>
      </c>
      <c r="AX975">
        <f t="shared" si="697"/>
        <v>0</v>
      </c>
      <c r="AY975">
        <f t="shared" si="698"/>
        <v>0</v>
      </c>
      <c r="AZ975">
        <f t="shared" si="699"/>
        <v>0</v>
      </c>
      <c r="BA975">
        <f t="shared" si="700"/>
        <v>0</v>
      </c>
      <c r="BB975">
        <f t="shared" si="701"/>
        <v>0</v>
      </c>
      <c r="BC975">
        <f t="shared" si="702"/>
        <v>0</v>
      </c>
      <c r="BD975">
        <f t="shared" si="703"/>
        <v>0</v>
      </c>
      <c r="BE975">
        <f t="shared" si="704"/>
        <v>0</v>
      </c>
      <c r="BF975">
        <f t="shared" si="705"/>
        <v>0</v>
      </c>
    </row>
    <row r="976" spans="1:58" ht="15" customHeight="1">
      <c r="A976" s="445"/>
      <c r="B976" s="446"/>
      <c r="C976" s="35" t="s">
        <v>5244</v>
      </c>
      <c r="D976" s="800" t="str">
        <f>IF(CNGE_2026_M1_Secc1_Sub1!$D103="","",CNGE_2026_M1_Secc1_Sub1!$D103)</f>
        <v/>
      </c>
      <c r="E976" s="723"/>
      <c r="F976" s="723"/>
      <c r="G976" s="723"/>
      <c r="H976" s="723"/>
      <c r="I976" s="723"/>
      <c r="J976" s="723"/>
      <c r="K976" s="723"/>
      <c r="L976" s="724"/>
      <c r="M976" s="638"/>
      <c r="N976" s="638"/>
      <c r="O976" s="638"/>
      <c r="P976" s="638"/>
      <c r="Q976" s="638"/>
      <c r="R976" s="638"/>
      <c r="S976" s="638"/>
      <c r="T976" s="638"/>
      <c r="U976" s="638"/>
      <c r="V976" s="638"/>
      <c r="W976" s="638"/>
      <c r="X976" s="638"/>
      <c r="Y976" s="638"/>
      <c r="Z976" s="638"/>
      <c r="AA976" s="638"/>
      <c r="AB976" s="638"/>
      <c r="AC976" s="638"/>
      <c r="AD976" s="638"/>
      <c r="AI976">
        <f t="shared" si="682"/>
        <v>0</v>
      </c>
      <c r="AJ976">
        <f t="shared" si="683"/>
        <v>0</v>
      </c>
      <c r="AK976">
        <f t="shared" si="684"/>
        <v>0</v>
      </c>
      <c r="AL976">
        <f t="shared" si="685"/>
        <v>0</v>
      </c>
      <c r="AM976">
        <f t="shared" si="686"/>
        <v>0</v>
      </c>
      <c r="AN976">
        <f t="shared" si="687"/>
        <v>0</v>
      </c>
      <c r="AO976">
        <f t="shared" si="688"/>
        <v>0</v>
      </c>
      <c r="AP976">
        <f t="shared" si="689"/>
        <v>0</v>
      </c>
      <c r="AQ976">
        <f t="shared" si="690"/>
        <v>0</v>
      </c>
      <c r="AR976">
        <f t="shared" si="691"/>
        <v>0</v>
      </c>
      <c r="AS976">
        <f t="shared" si="692"/>
        <v>0</v>
      </c>
      <c r="AT976">
        <f t="shared" si="693"/>
        <v>0</v>
      </c>
      <c r="AU976">
        <f t="shared" si="694"/>
        <v>0</v>
      </c>
      <c r="AV976">
        <f t="shared" si="695"/>
        <v>0</v>
      </c>
      <c r="AW976">
        <f t="shared" si="696"/>
        <v>0</v>
      </c>
      <c r="AX976">
        <f t="shared" si="697"/>
        <v>0</v>
      </c>
      <c r="AY976">
        <f t="shared" si="698"/>
        <v>0</v>
      </c>
      <c r="AZ976">
        <f t="shared" si="699"/>
        <v>0</v>
      </c>
      <c r="BA976">
        <f t="shared" si="700"/>
        <v>0</v>
      </c>
      <c r="BB976">
        <f t="shared" si="701"/>
        <v>0</v>
      </c>
      <c r="BC976">
        <f t="shared" si="702"/>
        <v>0</v>
      </c>
      <c r="BD976">
        <f t="shared" si="703"/>
        <v>0</v>
      </c>
      <c r="BE976">
        <f t="shared" si="704"/>
        <v>0</v>
      </c>
      <c r="BF976">
        <f t="shared" si="705"/>
        <v>0</v>
      </c>
    </row>
    <row r="977" spans="1:58" ht="15" customHeight="1">
      <c r="A977" s="445"/>
      <c r="B977" s="446"/>
      <c r="C977" s="35" t="s">
        <v>5246</v>
      </c>
      <c r="D977" s="800" t="str">
        <f>IF(CNGE_2026_M1_Secc1_Sub1!$D104="","",CNGE_2026_M1_Secc1_Sub1!$D104)</f>
        <v/>
      </c>
      <c r="E977" s="723"/>
      <c r="F977" s="723"/>
      <c r="G977" s="723"/>
      <c r="H977" s="723"/>
      <c r="I977" s="723"/>
      <c r="J977" s="723"/>
      <c r="K977" s="723"/>
      <c r="L977" s="724"/>
      <c r="M977" s="638"/>
      <c r="N977" s="638"/>
      <c r="O977" s="638"/>
      <c r="P977" s="638"/>
      <c r="Q977" s="638"/>
      <c r="R977" s="638"/>
      <c r="S977" s="638"/>
      <c r="T977" s="638"/>
      <c r="U977" s="638"/>
      <c r="V977" s="638"/>
      <c r="W977" s="638"/>
      <c r="X977" s="638"/>
      <c r="Y977" s="638"/>
      <c r="Z977" s="638"/>
      <c r="AA977" s="638"/>
      <c r="AB977" s="638"/>
      <c r="AC977" s="638"/>
      <c r="AD977" s="638"/>
      <c r="AI977">
        <f t="shared" si="682"/>
        <v>0</v>
      </c>
      <c r="AJ977">
        <f t="shared" si="683"/>
        <v>0</v>
      </c>
      <c r="AK977">
        <f t="shared" si="684"/>
        <v>0</v>
      </c>
      <c r="AL977">
        <f t="shared" si="685"/>
        <v>0</v>
      </c>
      <c r="AM977">
        <f t="shared" si="686"/>
        <v>0</v>
      </c>
      <c r="AN977">
        <f t="shared" si="687"/>
        <v>0</v>
      </c>
      <c r="AO977">
        <f t="shared" si="688"/>
        <v>0</v>
      </c>
      <c r="AP977">
        <f t="shared" si="689"/>
        <v>0</v>
      </c>
      <c r="AQ977">
        <f t="shared" si="690"/>
        <v>0</v>
      </c>
      <c r="AR977">
        <f t="shared" si="691"/>
        <v>0</v>
      </c>
      <c r="AS977">
        <f t="shared" si="692"/>
        <v>0</v>
      </c>
      <c r="AT977">
        <f t="shared" si="693"/>
        <v>0</v>
      </c>
      <c r="AU977">
        <f t="shared" si="694"/>
        <v>0</v>
      </c>
      <c r="AV977">
        <f t="shared" si="695"/>
        <v>0</v>
      </c>
      <c r="AW977">
        <f t="shared" si="696"/>
        <v>0</v>
      </c>
      <c r="AX977">
        <f t="shared" si="697"/>
        <v>0</v>
      </c>
      <c r="AY977">
        <f t="shared" si="698"/>
        <v>0</v>
      </c>
      <c r="AZ977">
        <f t="shared" si="699"/>
        <v>0</v>
      </c>
      <c r="BA977">
        <f t="shared" si="700"/>
        <v>0</v>
      </c>
      <c r="BB977">
        <f t="shared" si="701"/>
        <v>0</v>
      </c>
      <c r="BC977">
        <f t="shared" si="702"/>
        <v>0</v>
      </c>
      <c r="BD977">
        <f t="shared" si="703"/>
        <v>0</v>
      </c>
      <c r="BE977">
        <f t="shared" si="704"/>
        <v>0</v>
      </c>
      <c r="BF977">
        <f t="shared" si="705"/>
        <v>0</v>
      </c>
    </row>
    <row r="978" spans="1:58" ht="15" customHeight="1">
      <c r="A978" s="445"/>
      <c r="B978" s="446"/>
      <c r="C978" s="35" t="s">
        <v>5248</v>
      </c>
      <c r="D978" s="800" t="str">
        <f>IF(CNGE_2026_M1_Secc1_Sub1!$D105="","",CNGE_2026_M1_Secc1_Sub1!$D105)</f>
        <v/>
      </c>
      <c r="E978" s="723"/>
      <c r="F978" s="723"/>
      <c r="G978" s="723"/>
      <c r="H978" s="723"/>
      <c r="I978" s="723"/>
      <c r="J978" s="723"/>
      <c r="K978" s="723"/>
      <c r="L978" s="724"/>
      <c r="M978" s="638"/>
      <c r="N978" s="638"/>
      <c r="O978" s="638"/>
      <c r="P978" s="638"/>
      <c r="Q978" s="638"/>
      <c r="R978" s="638"/>
      <c r="S978" s="638"/>
      <c r="T978" s="638"/>
      <c r="U978" s="638"/>
      <c r="V978" s="638"/>
      <c r="W978" s="638"/>
      <c r="X978" s="638"/>
      <c r="Y978" s="638"/>
      <c r="Z978" s="638"/>
      <c r="AA978" s="638"/>
      <c r="AB978" s="638"/>
      <c r="AC978" s="638"/>
      <c r="AD978" s="638"/>
      <c r="AI978">
        <f t="shared" ref="AI978:AI1009" si="706">M978</f>
        <v>0</v>
      </c>
      <c r="AJ978">
        <f t="shared" ref="AJ978:AJ1009" si="707">COUNTIF(N978:O978,"NS")</f>
        <v>0</v>
      </c>
      <c r="AK978">
        <f t="shared" ref="AK978:AK1009" si="708">SUM(N978:O978)</f>
        <v>0</v>
      </c>
      <c r="AL978">
        <f t="shared" ref="AL978:AL1009" si="709">IF(COUNTIF(M978:O978,"NA")=3,0,IF(OR(AND(AI978=0,AJ978&gt;0),AND(AI978="NS",AK978&gt;0), AND(AI978="NS", AJ978=0,AK978=0)), 1, IF(OR(AND(AI978&gt;0,AJ978&gt;1,AI978&gt;AK978), AND(AI978="NS",AJ978=2), AND(AI978="NS",AK978=0,AJ978&gt;0),AI978=AK978), 0, 1)))</f>
        <v>0</v>
      </c>
      <c r="AM978">
        <f t="shared" ref="AM978:AM1009" si="710">P978</f>
        <v>0</v>
      </c>
      <c r="AN978">
        <f t="shared" ref="AN978:AN1009" si="711">COUNTIF(Q978:R978,"NS")</f>
        <v>0</v>
      </c>
      <c r="AO978">
        <f t="shared" ref="AO978:AO1009" si="712">SUM(Q978:R978)</f>
        <v>0</v>
      </c>
      <c r="AP978">
        <f t="shared" ref="AP978:AP1009" si="713">IF(COUNTIF(P978:R978,"NA")=3,0,IF(OR(AND(AM978=0,AN978&gt;0),AND(AM978="NS",AO978&gt;0), AND(AM978="NS", AN978=0,AO978=0)), 1, IF(OR(AND(AM978&gt;0,AN978&gt;1,AM978&gt;AO978), AND(AM978="NS",AN978=2), AND(AM978="NS",AO978=0,AN978&gt;0),AM978=AO978), 0, 1)))</f>
        <v>0</v>
      </c>
      <c r="AQ978">
        <f t="shared" ref="AQ978:AQ1009" si="714">S978</f>
        <v>0</v>
      </c>
      <c r="AR978">
        <f t="shared" ref="AR978:AR1009" si="715">COUNTIF(T978:U978,"NS")</f>
        <v>0</v>
      </c>
      <c r="AS978">
        <f t="shared" ref="AS978:AS1009" si="716">SUM(T978:U978)</f>
        <v>0</v>
      </c>
      <c r="AT978">
        <f t="shared" ref="AT978:AT1009" si="717">IF(COUNTIF(S978:U978,"NA")=3,0,IF(OR(AND(AQ978=0,AR978&gt;0),AND(AQ978="NS",AS978&gt;0), AND(AQ978="NS", AR978=0,AS978=0)), 1, IF(OR(AND(AQ978&gt;0,AR978&gt;1,AQ978&gt;AS978), AND(AQ978="NS",AR978=2), AND(AQ978="NS",AS978=0,AR978&gt;0),AQ978=AS978), 0, 1)))</f>
        <v>0</v>
      </c>
      <c r="AU978">
        <f t="shared" ref="AU978:AU1009" si="718">V978</f>
        <v>0</v>
      </c>
      <c r="AV978">
        <f t="shared" ref="AV978:AV1009" si="719">COUNTIF(W978:X978,"NS")</f>
        <v>0</v>
      </c>
      <c r="AW978">
        <f t="shared" ref="AW978:AW1009" si="720">SUM(W978:X978)</f>
        <v>0</v>
      </c>
      <c r="AX978">
        <f t="shared" ref="AX978:AX1009" si="721">IF(COUNTIF(V978:X978,"NA")=3,0,IF(OR(AND(AU978=0,AV978&gt;0),AND(AU978="NS",AW978&gt;0), AND(AU978="NS", AV978=0,AW978=0)), 1, IF(OR(AND(AU978&gt;0,AV978&gt;1,AU978&gt;AW978), AND(AU978="NS",AV978=2), AND(AU978="NS",AW978=0,AV978&gt;0),AU978=AW978), 0, 1)))</f>
        <v>0</v>
      </c>
      <c r="AY978">
        <f t="shared" ref="AY978:AY1009" si="722">Y978</f>
        <v>0</v>
      </c>
      <c r="AZ978">
        <f t="shared" ref="AZ978:AZ1009" si="723">COUNTIF(Z978:AA978,"NS")</f>
        <v>0</v>
      </c>
      <c r="BA978">
        <f t="shared" ref="BA978:BA1009" si="724">SUM(Z978:AA978)</f>
        <v>0</v>
      </c>
      <c r="BB978">
        <f t="shared" ref="BB978:BB1009" si="725">IF(COUNTIF(Y978:AA978,"NA")=3,0,IF(OR(AND(AY978=0,AZ978&gt;0),AND(AY978="NS",BA978&gt;0), AND(AY978="NS", AZ978=0,BA978=0)), 1, IF(OR(AND(AY978&gt;0,AZ978&gt;1,AY978&gt;BA978), AND(AY978="NS",AZ978=2), AND(AY978="NS",BA978=0,AZ978&gt;0),AY978=BA978), 0, 1)))</f>
        <v>0</v>
      </c>
      <c r="BC978">
        <f t="shared" ref="BC978:BC1009" si="726">AB978</f>
        <v>0</v>
      </c>
      <c r="BD978">
        <f t="shared" ref="BD978:BD1009" si="727">COUNTIF(AC978:AD978,"NS")</f>
        <v>0</v>
      </c>
      <c r="BE978">
        <f t="shared" ref="BE978:BE1009" si="728">SUM(AC978:AD978)</f>
        <v>0</v>
      </c>
      <c r="BF978">
        <f t="shared" ref="BF978:BF1009" si="729">IF(COUNTIF(AB978:AD978,"NA")=3,0,IF(OR(AND(BC978=0,BD978&gt;0),AND(BC978="NS",BE978&gt;0), AND(BC978="NS", BD978=0,BE978=0)), 1, IF(OR(AND(BC978&gt;0,BD978&gt;1,BC978&gt;BE978), AND(BC978="NS",BD978=2), AND(BC978="NS",BE978=0,BD978&gt;0),BC978=BE978), 0, 1)))</f>
        <v>0</v>
      </c>
    </row>
    <row r="979" spans="1:58" ht="15" customHeight="1">
      <c r="A979" s="445"/>
      <c r="B979" s="446"/>
      <c r="C979" s="35" t="s">
        <v>5250</v>
      </c>
      <c r="D979" s="800" t="str">
        <f>IF(CNGE_2026_M1_Secc1_Sub1!$D106="","",CNGE_2026_M1_Secc1_Sub1!$D106)</f>
        <v/>
      </c>
      <c r="E979" s="723"/>
      <c r="F979" s="723"/>
      <c r="G979" s="723"/>
      <c r="H979" s="723"/>
      <c r="I979" s="723"/>
      <c r="J979" s="723"/>
      <c r="K979" s="723"/>
      <c r="L979" s="724"/>
      <c r="M979" s="638"/>
      <c r="N979" s="638"/>
      <c r="O979" s="638"/>
      <c r="P979" s="638"/>
      <c r="Q979" s="638"/>
      <c r="R979" s="638"/>
      <c r="S979" s="638"/>
      <c r="T979" s="638"/>
      <c r="U979" s="638"/>
      <c r="V979" s="638"/>
      <c r="W979" s="638"/>
      <c r="X979" s="638"/>
      <c r="Y979" s="638"/>
      <c r="Z979" s="638"/>
      <c r="AA979" s="638"/>
      <c r="AB979" s="638"/>
      <c r="AC979" s="638"/>
      <c r="AD979" s="638"/>
      <c r="AI979">
        <f t="shared" si="706"/>
        <v>0</v>
      </c>
      <c r="AJ979">
        <f t="shared" si="707"/>
        <v>0</v>
      </c>
      <c r="AK979">
        <f t="shared" si="708"/>
        <v>0</v>
      </c>
      <c r="AL979">
        <f t="shared" si="709"/>
        <v>0</v>
      </c>
      <c r="AM979">
        <f t="shared" si="710"/>
        <v>0</v>
      </c>
      <c r="AN979">
        <f t="shared" si="711"/>
        <v>0</v>
      </c>
      <c r="AO979">
        <f t="shared" si="712"/>
        <v>0</v>
      </c>
      <c r="AP979">
        <f t="shared" si="713"/>
        <v>0</v>
      </c>
      <c r="AQ979">
        <f t="shared" si="714"/>
        <v>0</v>
      </c>
      <c r="AR979">
        <f t="shared" si="715"/>
        <v>0</v>
      </c>
      <c r="AS979">
        <f t="shared" si="716"/>
        <v>0</v>
      </c>
      <c r="AT979">
        <f t="shared" si="717"/>
        <v>0</v>
      </c>
      <c r="AU979">
        <f t="shared" si="718"/>
        <v>0</v>
      </c>
      <c r="AV979">
        <f t="shared" si="719"/>
        <v>0</v>
      </c>
      <c r="AW979">
        <f t="shared" si="720"/>
        <v>0</v>
      </c>
      <c r="AX979">
        <f t="shared" si="721"/>
        <v>0</v>
      </c>
      <c r="AY979">
        <f t="shared" si="722"/>
        <v>0</v>
      </c>
      <c r="AZ979">
        <f t="shared" si="723"/>
        <v>0</v>
      </c>
      <c r="BA979">
        <f t="shared" si="724"/>
        <v>0</v>
      </c>
      <c r="BB979">
        <f t="shared" si="725"/>
        <v>0</v>
      </c>
      <c r="BC979">
        <f t="shared" si="726"/>
        <v>0</v>
      </c>
      <c r="BD979">
        <f t="shared" si="727"/>
        <v>0</v>
      </c>
      <c r="BE979">
        <f t="shared" si="728"/>
        <v>0</v>
      </c>
      <c r="BF979">
        <f t="shared" si="729"/>
        <v>0</v>
      </c>
    </row>
    <row r="980" spans="1:58" ht="15" customHeight="1">
      <c r="A980" s="445"/>
      <c r="B980" s="446"/>
      <c r="C980" s="35" t="s">
        <v>5252</v>
      </c>
      <c r="D980" s="800" t="str">
        <f>IF(CNGE_2026_M1_Secc1_Sub1!$D107="","",CNGE_2026_M1_Secc1_Sub1!$D107)</f>
        <v/>
      </c>
      <c r="E980" s="723"/>
      <c r="F980" s="723"/>
      <c r="G980" s="723"/>
      <c r="H980" s="723"/>
      <c r="I980" s="723"/>
      <c r="J980" s="723"/>
      <c r="K980" s="723"/>
      <c r="L980" s="724"/>
      <c r="M980" s="638"/>
      <c r="N980" s="638"/>
      <c r="O980" s="638"/>
      <c r="P980" s="638"/>
      <c r="Q980" s="638"/>
      <c r="R980" s="638"/>
      <c r="S980" s="638"/>
      <c r="T980" s="638"/>
      <c r="U980" s="638"/>
      <c r="V980" s="638"/>
      <c r="W980" s="638"/>
      <c r="X980" s="638"/>
      <c r="Y980" s="638"/>
      <c r="Z980" s="638"/>
      <c r="AA980" s="638"/>
      <c r="AB980" s="638"/>
      <c r="AC980" s="638"/>
      <c r="AD980" s="638"/>
      <c r="AI980">
        <f t="shared" si="706"/>
        <v>0</v>
      </c>
      <c r="AJ980">
        <f t="shared" si="707"/>
        <v>0</v>
      </c>
      <c r="AK980">
        <f t="shared" si="708"/>
        <v>0</v>
      </c>
      <c r="AL980">
        <f t="shared" si="709"/>
        <v>0</v>
      </c>
      <c r="AM980">
        <f t="shared" si="710"/>
        <v>0</v>
      </c>
      <c r="AN980">
        <f t="shared" si="711"/>
        <v>0</v>
      </c>
      <c r="AO980">
        <f t="shared" si="712"/>
        <v>0</v>
      </c>
      <c r="AP980">
        <f t="shared" si="713"/>
        <v>0</v>
      </c>
      <c r="AQ980">
        <f t="shared" si="714"/>
        <v>0</v>
      </c>
      <c r="AR980">
        <f t="shared" si="715"/>
        <v>0</v>
      </c>
      <c r="AS980">
        <f t="shared" si="716"/>
        <v>0</v>
      </c>
      <c r="AT980">
        <f t="shared" si="717"/>
        <v>0</v>
      </c>
      <c r="AU980">
        <f t="shared" si="718"/>
        <v>0</v>
      </c>
      <c r="AV980">
        <f t="shared" si="719"/>
        <v>0</v>
      </c>
      <c r="AW980">
        <f t="shared" si="720"/>
        <v>0</v>
      </c>
      <c r="AX980">
        <f t="shared" si="721"/>
        <v>0</v>
      </c>
      <c r="AY980">
        <f t="shared" si="722"/>
        <v>0</v>
      </c>
      <c r="AZ980">
        <f t="shared" si="723"/>
        <v>0</v>
      </c>
      <c r="BA980">
        <f t="shared" si="724"/>
        <v>0</v>
      </c>
      <c r="BB980">
        <f t="shared" si="725"/>
        <v>0</v>
      </c>
      <c r="BC980">
        <f t="shared" si="726"/>
        <v>0</v>
      </c>
      <c r="BD980">
        <f t="shared" si="727"/>
        <v>0</v>
      </c>
      <c r="BE980">
        <f t="shared" si="728"/>
        <v>0</v>
      </c>
      <c r="BF980">
        <f t="shared" si="729"/>
        <v>0</v>
      </c>
    </row>
    <row r="981" spans="1:58" ht="15" customHeight="1">
      <c r="A981" s="445"/>
      <c r="B981" s="446"/>
      <c r="C981" s="35" t="s">
        <v>5254</v>
      </c>
      <c r="D981" s="800" t="str">
        <f>IF(CNGE_2026_M1_Secc1_Sub1!$D108="","",CNGE_2026_M1_Secc1_Sub1!$D108)</f>
        <v/>
      </c>
      <c r="E981" s="723"/>
      <c r="F981" s="723"/>
      <c r="G981" s="723"/>
      <c r="H981" s="723"/>
      <c r="I981" s="723"/>
      <c r="J981" s="723"/>
      <c r="K981" s="723"/>
      <c r="L981" s="724"/>
      <c r="M981" s="638"/>
      <c r="N981" s="638"/>
      <c r="O981" s="638"/>
      <c r="P981" s="638"/>
      <c r="Q981" s="638"/>
      <c r="R981" s="638"/>
      <c r="S981" s="638"/>
      <c r="T981" s="638"/>
      <c r="U981" s="638"/>
      <c r="V981" s="638"/>
      <c r="W981" s="638"/>
      <c r="X981" s="638"/>
      <c r="Y981" s="638"/>
      <c r="Z981" s="638"/>
      <c r="AA981" s="638"/>
      <c r="AB981" s="638"/>
      <c r="AC981" s="638"/>
      <c r="AD981" s="638"/>
      <c r="AI981">
        <f t="shared" si="706"/>
        <v>0</v>
      </c>
      <c r="AJ981">
        <f t="shared" si="707"/>
        <v>0</v>
      </c>
      <c r="AK981">
        <f t="shared" si="708"/>
        <v>0</v>
      </c>
      <c r="AL981">
        <f t="shared" si="709"/>
        <v>0</v>
      </c>
      <c r="AM981">
        <f t="shared" si="710"/>
        <v>0</v>
      </c>
      <c r="AN981">
        <f t="shared" si="711"/>
        <v>0</v>
      </c>
      <c r="AO981">
        <f t="shared" si="712"/>
        <v>0</v>
      </c>
      <c r="AP981">
        <f t="shared" si="713"/>
        <v>0</v>
      </c>
      <c r="AQ981">
        <f t="shared" si="714"/>
        <v>0</v>
      </c>
      <c r="AR981">
        <f t="shared" si="715"/>
        <v>0</v>
      </c>
      <c r="AS981">
        <f t="shared" si="716"/>
        <v>0</v>
      </c>
      <c r="AT981">
        <f t="shared" si="717"/>
        <v>0</v>
      </c>
      <c r="AU981">
        <f t="shared" si="718"/>
        <v>0</v>
      </c>
      <c r="AV981">
        <f t="shared" si="719"/>
        <v>0</v>
      </c>
      <c r="AW981">
        <f t="shared" si="720"/>
        <v>0</v>
      </c>
      <c r="AX981">
        <f t="shared" si="721"/>
        <v>0</v>
      </c>
      <c r="AY981">
        <f t="shared" si="722"/>
        <v>0</v>
      </c>
      <c r="AZ981">
        <f t="shared" si="723"/>
        <v>0</v>
      </c>
      <c r="BA981">
        <f t="shared" si="724"/>
        <v>0</v>
      </c>
      <c r="BB981">
        <f t="shared" si="725"/>
        <v>0</v>
      </c>
      <c r="BC981">
        <f t="shared" si="726"/>
        <v>0</v>
      </c>
      <c r="BD981">
        <f t="shared" si="727"/>
        <v>0</v>
      </c>
      <c r="BE981">
        <f t="shared" si="728"/>
        <v>0</v>
      </c>
      <c r="BF981">
        <f t="shared" si="729"/>
        <v>0</v>
      </c>
    </row>
    <row r="982" spans="1:58" ht="15" customHeight="1">
      <c r="A982" s="445"/>
      <c r="B982" s="446"/>
      <c r="C982" s="35" t="s">
        <v>5256</v>
      </c>
      <c r="D982" s="800" t="str">
        <f>IF(CNGE_2026_M1_Secc1_Sub1!$D109="","",CNGE_2026_M1_Secc1_Sub1!$D109)</f>
        <v/>
      </c>
      <c r="E982" s="723"/>
      <c r="F982" s="723"/>
      <c r="G982" s="723"/>
      <c r="H982" s="723"/>
      <c r="I982" s="723"/>
      <c r="J982" s="723"/>
      <c r="K982" s="723"/>
      <c r="L982" s="724"/>
      <c r="M982" s="638"/>
      <c r="N982" s="638"/>
      <c r="O982" s="638"/>
      <c r="P982" s="638"/>
      <c r="Q982" s="638"/>
      <c r="R982" s="638"/>
      <c r="S982" s="638"/>
      <c r="T982" s="638"/>
      <c r="U982" s="638"/>
      <c r="V982" s="638"/>
      <c r="W982" s="638"/>
      <c r="X982" s="638"/>
      <c r="Y982" s="638"/>
      <c r="Z982" s="638"/>
      <c r="AA982" s="638"/>
      <c r="AB982" s="638"/>
      <c r="AC982" s="638"/>
      <c r="AD982" s="638"/>
      <c r="AI982">
        <f t="shared" si="706"/>
        <v>0</v>
      </c>
      <c r="AJ982">
        <f t="shared" si="707"/>
        <v>0</v>
      </c>
      <c r="AK982">
        <f t="shared" si="708"/>
        <v>0</v>
      </c>
      <c r="AL982">
        <f t="shared" si="709"/>
        <v>0</v>
      </c>
      <c r="AM982">
        <f t="shared" si="710"/>
        <v>0</v>
      </c>
      <c r="AN982">
        <f t="shared" si="711"/>
        <v>0</v>
      </c>
      <c r="AO982">
        <f t="shared" si="712"/>
        <v>0</v>
      </c>
      <c r="AP982">
        <f t="shared" si="713"/>
        <v>0</v>
      </c>
      <c r="AQ982">
        <f t="shared" si="714"/>
        <v>0</v>
      </c>
      <c r="AR982">
        <f t="shared" si="715"/>
        <v>0</v>
      </c>
      <c r="AS982">
        <f t="shared" si="716"/>
        <v>0</v>
      </c>
      <c r="AT982">
        <f t="shared" si="717"/>
        <v>0</v>
      </c>
      <c r="AU982">
        <f t="shared" si="718"/>
        <v>0</v>
      </c>
      <c r="AV982">
        <f t="shared" si="719"/>
        <v>0</v>
      </c>
      <c r="AW982">
        <f t="shared" si="720"/>
        <v>0</v>
      </c>
      <c r="AX982">
        <f t="shared" si="721"/>
        <v>0</v>
      </c>
      <c r="AY982">
        <f t="shared" si="722"/>
        <v>0</v>
      </c>
      <c r="AZ982">
        <f t="shared" si="723"/>
        <v>0</v>
      </c>
      <c r="BA982">
        <f t="shared" si="724"/>
        <v>0</v>
      </c>
      <c r="BB982">
        <f t="shared" si="725"/>
        <v>0</v>
      </c>
      <c r="BC982">
        <f t="shared" si="726"/>
        <v>0</v>
      </c>
      <c r="BD982">
        <f t="shared" si="727"/>
        <v>0</v>
      </c>
      <c r="BE982">
        <f t="shared" si="728"/>
        <v>0</v>
      </c>
      <c r="BF982">
        <f t="shared" si="729"/>
        <v>0</v>
      </c>
    </row>
    <row r="983" spans="1:58" ht="15" customHeight="1">
      <c r="A983" s="445"/>
      <c r="B983" s="446"/>
      <c r="C983" s="35" t="s">
        <v>5258</v>
      </c>
      <c r="D983" s="800" t="str">
        <f>IF(CNGE_2026_M1_Secc1_Sub1!$D110="","",CNGE_2026_M1_Secc1_Sub1!$D110)</f>
        <v/>
      </c>
      <c r="E983" s="723"/>
      <c r="F983" s="723"/>
      <c r="G983" s="723"/>
      <c r="H983" s="723"/>
      <c r="I983" s="723"/>
      <c r="J983" s="723"/>
      <c r="K983" s="723"/>
      <c r="L983" s="724"/>
      <c r="M983" s="638"/>
      <c r="N983" s="638"/>
      <c r="O983" s="638"/>
      <c r="P983" s="638"/>
      <c r="Q983" s="638"/>
      <c r="R983" s="638"/>
      <c r="S983" s="638"/>
      <c r="T983" s="638"/>
      <c r="U983" s="638"/>
      <c r="V983" s="638"/>
      <c r="W983" s="638"/>
      <c r="X983" s="638"/>
      <c r="Y983" s="638"/>
      <c r="Z983" s="638"/>
      <c r="AA983" s="638"/>
      <c r="AB983" s="638"/>
      <c r="AC983" s="638"/>
      <c r="AD983" s="638"/>
      <c r="AI983">
        <f t="shared" si="706"/>
        <v>0</v>
      </c>
      <c r="AJ983">
        <f t="shared" si="707"/>
        <v>0</v>
      </c>
      <c r="AK983">
        <f t="shared" si="708"/>
        <v>0</v>
      </c>
      <c r="AL983">
        <f t="shared" si="709"/>
        <v>0</v>
      </c>
      <c r="AM983">
        <f t="shared" si="710"/>
        <v>0</v>
      </c>
      <c r="AN983">
        <f t="shared" si="711"/>
        <v>0</v>
      </c>
      <c r="AO983">
        <f t="shared" si="712"/>
        <v>0</v>
      </c>
      <c r="AP983">
        <f t="shared" si="713"/>
        <v>0</v>
      </c>
      <c r="AQ983">
        <f t="shared" si="714"/>
        <v>0</v>
      </c>
      <c r="AR983">
        <f t="shared" si="715"/>
        <v>0</v>
      </c>
      <c r="AS983">
        <f t="shared" si="716"/>
        <v>0</v>
      </c>
      <c r="AT983">
        <f t="shared" si="717"/>
        <v>0</v>
      </c>
      <c r="AU983">
        <f t="shared" si="718"/>
        <v>0</v>
      </c>
      <c r="AV983">
        <f t="shared" si="719"/>
        <v>0</v>
      </c>
      <c r="AW983">
        <f t="shared" si="720"/>
        <v>0</v>
      </c>
      <c r="AX983">
        <f t="shared" si="721"/>
        <v>0</v>
      </c>
      <c r="AY983">
        <f t="shared" si="722"/>
        <v>0</v>
      </c>
      <c r="AZ983">
        <f t="shared" si="723"/>
        <v>0</v>
      </c>
      <c r="BA983">
        <f t="shared" si="724"/>
        <v>0</v>
      </c>
      <c r="BB983">
        <f t="shared" si="725"/>
        <v>0</v>
      </c>
      <c r="BC983">
        <f t="shared" si="726"/>
        <v>0</v>
      </c>
      <c r="BD983">
        <f t="shared" si="727"/>
        <v>0</v>
      </c>
      <c r="BE983">
        <f t="shared" si="728"/>
        <v>0</v>
      </c>
      <c r="BF983">
        <f t="shared" si="729"/>
        <v>0</v>
      </c>
    </row>
    <row r="984" spans="1:58" ht="15" customHeight="1">
      <c r="A984" s="445"/>
      <c r="B984" s="446"/>
      <c r="C984" s="35" t="s">
        <v>5260</v>
      </c>
      <c r="D984" s="800" t="str">
        <f>IF(CNGE_2026_M1_Secc1_Sub1!$D111="","",CNGE_2026_M1_Secc1_Sub1!$D111)</f>
        <v/>
      </c>
      <c r="E984" s="723"/>
      <c r="F984" s="723"/>
      <c r="G984" s="723"/>
      <c r="H984" s="723"/>
      <c r="I984" s="723"/>
      <c r="J984" s="723"/>
      <c r="K984" s="723"/>
      <c r="L984" s="724"/>
      <c r="M984" s="638"/>
      <c r="N984" s="638"/>
      <c r="O984" s="638"/>
      <c r="P984" s="638"/>
      <c r="Q984" s="638"/>
      <c r="R984" s="638"/>
      <c r="S984" s="638"/>
      <c r="T984" s="638"/>
      <c r="U984" s="638"/>
      <c r="V984" s="638"/>
      <c r="W984" s="638"/>
      <c r="X984" s="638"/>
      <c r="Y984" s="638"/>
      <c r="Z984" s="638"/>
      <c r="AA984" s="638"/>
      <c r="AB984" s="638"/>
      <c r="AC984" s="638"/>
      <c r="AD984" s="638"/>
      <c r="AI984">
        <f t="shared" si="706"/>
        <v>0</v>
      </c>
      <c r="AJ984">
        <f t="shared" si="707"/>
        <v>0</v>
      </c>
      <c r="AK984">
        <f t="shared" si="708"/>
        <v>0</v>
      </c>
      <c r="AL984">
        <f t="shared" si="709"/>
        <v>0</v>
      </c>
      <c r="AM984">
        <f t="shared" si="710"/>
        <v>0</v>
      </c>
      <c r="AN984">
        <f t="shared" si="711"/>
        <v>0</v>
      </c>
      <c r="AO984">
        <f t="shared" si="712"/>
        <v>0</v>
      </c>
      <c r="AP984">
        <f t="shared" si="713"/>
        <v>0</v>
      </c>
      <c r="AQ984">
        <f t="shared" si="714"/>
        <v>0</v>
      </c>
      <c r="AR984">
        <f t="shared" si="715"/>
        <v>0</v>
      </c>
      <c r="AS984">
        <f t="shared" si="716"/>
        <v>0</v>
      </c>
      <c r="AT984">
        <f t="shared" si="717"/>
        <v>0</v>
      </c>
      <c r="AU984">
        <f t="shared" si="718"/>
        <v>0</v>
      </c>
      <c r="AV984">
        <f t="shared" si="719"/>
        <v>0</v>
      </c>
      <c r="AW984">
        <f t="shared" si="720"/>
        <v>0</v>
      </c>
      <c r="AX984">
        <f t="shared" si="721"/>
        <v>0</v>
      </c>
      <c r="AY984">
        <f t="shared" si="722"/>
        <v>0</v>
      </c>
      <c r="AZ984">
        <f t="shared" si="723"/>
        <v>0</v>
      </c>
      <c r="BA984">
        <f t="shared" si="724"/>
        <v>0</v>
      </c>
      <c r="BB984">
        <f t="shared" si="725"/>
        <v>0</v>
      </c>
      <c r="BC984">
        <f t="shared" si="726"/>
        <v>0</v>
      </c>
      <c r="BD984">
        <f t="shared" si="727"/>
        <v>0</v>
      </c>
      <c r="BE984">
        <f t="shared" si="728"/>
        <v>0</v>
      </c>
      <c r="BF984">
        <f t="shared" si="729"/>
        <v>0</v>
      </c>
    </row>
    <row r="985" spans="1:58" ht="15" customHeight="1">
      <c r="A985" s="445"/>
      <c r="B985" s="446"/>
      <c r="C985" s="35" t="s">
        <v>5262</v>
      </c>
      <c r="D985" s="800" t="str">
        <f>IF(CNGE_2026_M1_Secc1_Sub1!$D112="","",CNGE_2026_M1_Secc1_Sub1!$D112)</f>
        <v/>
      </c>
      <c r="E985" s="723"/>
      <c r="F985" s="723"/>
      <c r="G985" s="723"/>
      <c r="H985" s="723"/>
      <c r="I985" s="723"/>
      <c r="J985" s="723"/>
      <c r="K985" s="723"/>
      <c r="L985" s="724"/>
      <c r="M985" s="638"/>
      <c r="N985" s="638"/>
      <c r="O985" s="638"/>
      <c r="P985" s="638"/>
      <c r="Q985" s="638"/>
      <c r="R985" s="638"/>
      <c r="S985" s="638"/>
      <c r="T985" s="638"/>
      <c r="U985" s="638"/>
      <c r="V985" s="638"/>
      <c r="W985" s="638"/>
      <c r="X985" s="638"/>
      <c r="Y985" s="638"/>
      <c r="Z985" s="638"/>
      <c r="AA985" s="638"/>
      <c r="AB985" s="638"/>
      <c r="AC985" s="638"/>
      <c r="AD985" s="638"/>
      <c r="AI985">
        <f t="shared" si="706"/>
        <v>0</v>
      </c>
      <c r="AJ985">
        <f t="shared" si="707"/>
        <v>0</v>
      </c>
      <c r="AK985">
        <f t="shared" si="708"/>
        <v>0</v>
      </c>
      <c r="AL985">
        <f t="shared" si="709"/>
        <v>0</v>
      </c>
      <c r="AM985">
        <f t="shared" si="710"/>
        <v>0</v>
      </c>
      <c r="AN985">
        <f t="shared" si="711"/>
        <v>0</v>
      </c>
      <c r="AO985">
        <f t="shared" si="712"/>
        <v>0</v>
      </c>
      <c r="AP985">
        <f t="shared" si="713"/>
        <v>0</v>
      </c>
      <c r="AQ985">
        <f t="shared" si="714"/>
        <v>0</v>
      </c>
      <c r="AR985">
        <f t="shared" si="715"/>
        <v>0</v>
      </c>
      <c r="AS985">
        <f t="shared" si="716"/>
        <v>0</v>
      </c>
      <c r="AT985">
        <f t="shared" si="717"/>
        <v>0</v>
      </c>
      <c r="AU985">
        <f t="shared" si="718"/>
        <v>0</v>
      </c>
      <c r="AV985">
        <f t="shared" si="719"/>
        <v>0</v>
      </c>
      <c r="AW985">
        <f t="shared" si="720"/>
        <v>0</v>
      </c>
      <c r="AX985">
        <f t="shared" si="721"/>
        <v>0</v>
      </c>
      <c r="AY985">
        <f t="shared" si="722"/>
        <v>0</v>
      </c>
      <c r="AZ985">
        <f t="shared" si="723"/>
        <v>0</v>
      </c>
      <c r="BA985">
        <f t="shared" si="724"/>
        <v>0</v>
      </c>
      <c r="BB985">
        <f t="shared" si="725"/>
        <v>0</v>
      </c>
      <c r="BC985">
        <f t="shared" si="726"/>
        <v>0</v>
      </c>
      <c r="BD985">
        <f t="shared" si="727"/>
        <v>0</v>
      </c>
      <c r="BE985">
        <f t="shared" si="728"/>
        <v>0</v>
      </c>
      <c r="BF985">
        <f t="shared" si="729"/>
        <v>0</v>
      </c>
    </row>
    <row r="986" spans="1:58" ht="15" customHeight="1">
      <c r="A986" s="445"/>
      <c r="B986" s="446"/>
      <c r="C986" s="35" t="s">
        <v>5264</v>
      </c>
      <c r="D986" s="800" t="str">
        <f>IF(CNGE_2026_M1_Secc1_Sub1!$D113="","",CNGE_2026_M1_Secc1_Sub1!$D113)</f>
        <v/>
      </c>
      <c r="E986" s="723"/>
      <c r="F986" s="723"/>
      <c r="G986" s="723"/>
      <c r="H986" s="723"/>
      <c r="I986" s="723"/>
      <c r="J986" s="723"/>
      <c r="K986" s="723"/>
      <c r="L986" s="724"/>
      <c r="M986" s="638"/>
      <c r="N986" s="638"/>
      <c r="O986" s="638"/>
      <c r="P986" s="638"/>
      <c r="Q986" s="638"/>
      <c r="R986" s="638"/>
      <c r="S986" s="638"/>
      <c r="T986" s="638"/>
      <c r="U986" s="638"/>
      <c r="V986" s="638"/>
      <c r="W986" s="638"/>
      <c r="X986" s="638"/>
      <c r="Y986" s="638"/>
      <c r="Z986" s="638"/>
      <c r="AA986" s="638"/>
      <c r="AB986" s="638"/>
      <c r="AC986" s="638"/>
      <c r="AD986" s="638"/>
      <c r="AI986">
        <f t="shared" si="706"/>
        <v>0</v>
      </c>
      <c r="AJ986">
        <f t="shared" si="707"/>
        <v>0</v>
      </c>
      <c r="AK986">
        <f t="shared" si="708"/>
        <v>0</v>
      </c>
      <c r="AL986">
        <f t="shared" si="709"/>
        <v>0</v>
      </c>
      <c r="AM986">
        <f t="shared" si="710"/>
        <v>0</v>
      </c>
      <c r="AN986">
        <f t="shared" si="711"/>
        <v>0</v>
      </c>
      <c r="AO986">
        <f t="shared" si="712"/>
        <v>0</v>
      </c>
      <c r="AP986">
        <f t="shared" si="713"/>
        <v>0</v>
      </c>
      <c r="AQ986">
        <f t="shared" si="714"/>
        <v>0</v>
      </c>
      <c r="AR986">
        <f t="shared" si="715"/>
        <v>0</v>
      </c>
      <c r="AS986">
        <f t="shared" si="716"/>
        <v>0</v>
      </c>
      <c r="AT986">
        <f t="shared" si="717"/>
        <v>0</v>
      </c>
      <c r="AU986">
        <f t="shared" si="718"/>
        <v>0</v>
      </c>
      <c r="AV986">
        <f t="shared" si="719"/>
        <v>0</v>
      </c>
      <c r="AW986">
        <f t="shared" si="720"/>
        <v>0</v>
      </c>
      <c r="AX986">
        <f t="shared" si="721"/>
        <v>0</v>
      </c>
      <c r="AY986">
        <f t="shared" si="722"/>
        <v>0</v>
      </c>
      <c r="AZ986">
        <f t="shared" si="723"/>
        <v>0</v>
      </c>
      <c r="BA986">
        <f t="shared" si="724"/>
        <v>0</v>
      </c>
      <c r="BB986">
        <f t="shared" si="725"/>
        <v>0</v>
      </c>
      <c r="BC986">
        <f t="shared" si="726"/>
        <v>0</v>
      </c>
      <c r="BD986">
        <f t="shared" si="727"/>
        <v>0</v>
      </c>
      <c r="BE986">
        <f t="shared" si="728"/>
        <v>0</v>
      </c>
      <c r="BF986">
        <f t="shared" si="729"/>
        <v>0</v>
      </c>
    </row>
    <row r="987" spans="1:58" ht="15" customHeight="1">
      <c r="A987" s="445"/>
      <c r="B987" s="446"/>
      <c r="C987" s="35" t="s">
        <v>5266</v>
      </c>
      <c r="D987" s="800" t="str">
        <f>IF(CNGE_2026_M1_Secc1_Sub1!$D114="","",CNGE_2026_M1_Secc1_Sub1!$D114)</f>
        <v/>
      </c>
      <c r="E987" s="723"/>
      <c r="F987" s="723"/>
      <c r="G987" s="723"/>
      <c r="H987" s="723"/>
      <c r="I987" s="723"/>
      <c r="J987" s="723"/>
      <c r="K987" s="723"/>
      <c r="L987" s="724"/>
      <c r="M987" s="638"/>
      <c r="N987" s="638"/>
      <c r="O987" s="638"/>
      <c r="P987" s="638"/>
      <c r="Q987" s="638"/>
      <c r="R987" s="638"/>
      <c r="S987" s="638"/>
      <c r="T987" s="638"/>
      <c r="U987" s="638"/>
      <c r="V987" s="638"/>
      <c r="W987" s="638"/>
      <c r="X987" s="638"/>
      <c r="Y987" s="638"/>
      <c r="Z987" s="638"/>
      <c r="AA987" s="638"/>
      <c r="AB987" s="638"/>
      <c r="AC987" s="638"/>
      <c r="AD987" s="638"/>
      <c r="AI987">
        <f t="shared" si="706"/>
        <v>0</v>
      </c>
      <c r="AJ987">
        <f t="shared" si="707"/>
        <v>0</v>
      </c>
      <c r="AK987">
        <f t="shared" si="708"/>
        <v>0</v>
      </c>
      <c r="AL987">
        <f t="shared" si="709"/>
        <v>0</v>
      </c>
      <c r="AM987">
        <f t="shared" si="710"/>
        <v>0</v>
      </c>
      <c r="AN987">
        <f t="shared" si="711"/>
        <v>0</v>
      </c>
      <c r="AO987">
        <f t="shared" si="712"/>
        <v>0</v>
      </c>
      <c r="AP987">
        <f t="shared" si="713"/>
        <v>0</v>
      </c>
      <c r="AQ987">
        <f t="shared" si="714"/>
        <v>0</v>
      </c>
      <c r="AR987">
        <f t="shared" si="715"/>
        <v>0</v>
      </c>
      <c r="AS987">
        <f t="shared" si="716"/>
        <v>0</v>
      </c>
      <c r="AT987">
        <f t="shared" si="717"/>
        <v>0</v>
      </c>
      <c r="AU987">
        <f t="shared" si="718"/>
        <v>0</v>
      </c>
      <c r="AV987">
        <f t="shared" si="719"/>
        <v>0</v>
      </c>
      <c r="AW987">
        <f t="shared" si="720"/>
        <v>0</v>
      </c>
      <c r="AX987">
        <f t="shared" si="721"/>
        <v>0</v>
      </c>
      <c r="AY987">
        <f t="shared" si="722"/>
        <v>0</v>
      </c>
      <c r="AZ987">
        <f t="shared" si="723"/>
        <v>0</v>
      </c>
      <c r="BA987">
        <f t="shared" si="724"/>
        <v>0</v>
      </c>
      <c r="BB987">
        <f t="shared" si="725"/>
        <v>0</v>
      </c>
      <c r="BC987">
        <f t="shared" si="726"/>
        <v>0</v>
      </c>
      <c r="BD987">
        <f t="shared" si="727"/>
        <v>0</v>
      </c>
      <c r="BE987">
        <f t="shared" si="728"/>
        <v>0</v>
      </c>
      <c r="BF987">
        <f t="shared" si="729"/>
        <v>0</v>
      </c>
    </row>
    <row r="988" spans="1:58" ht="15" customHeight="1">
      <c r="A988" s="445"/>
      <c r="B988" s="446"/>
      <c r="C988" s="35" t="s">
        <v>5268</v>
      </c>
      <c r="D988" s="800" t="str">
        <f>IF(CNGE_2026_M1_Secc1_Sub1!$D115="","",CNGE_2026_M1_Secc1_Sub1!$D115)</f>
        <v/>
      </c>
      <c r="E988" s="723"/>
      <c r="F988" s="723"/>
      <c r="G988" s="723"/>
      <c r="H988" s="723"/>
      <c r="I988" s="723"/>
      <c r="J988" s="723"/>
      <c r="K988" s="723"/>
      <c r="L988" s="724"/>
      <c r="M988" s="638"/>
      <c r="N988" s="638"/>
      <c r="O988" s="638"/>
      <c r="P988" s="638"/>
      <c r="Q988" s="638"/>
      <c r="R988" s="638"/>
      <c r="S988" s="638"/>
      <c r="T988" s="638"/>
      <c r="U988" s="638"/>
      <c r="V988" s="638"/>
      <c r="W988" s="638"/>
      <c r="X988" s="638"/>
      <c r="Y988" s="638"/>
      <c r="Z988" s="638"/>
      <c r="AA988" s="638"/>
      <c r="AB988" s="638"/>
      <c r="AC988" s="638"/>
      <c r="AD988" s="638"/>
      <c r="AI988">
        <f t="shared" si="706"/>
        <v>0</v>
      </c>
      <c r="AJ988">
        <f t="shared" si="707"/>
        <v>0</v>
      </c>
      <c r="AK988">
        <f t="shared" si="708"/>
        <v>0</v>
      </c>
      <c r="AL988">
        <f t="shared" si="709"/>
        <v>0</v>
      </c>
      <c r="AM988">
        <f t="shared" si="710"/>
        <v>0</v>
      </c>
      <c r="AN988">
        <f t="shared" si="711"/>
        <v>0</v>
      </c>
      <c r="AO988">
        <f t="shared" si="712"/>
        <v>0</v>
      </c>
      <c r="AP988">
        <f t="shared" si="713"/>
        <v>0</v>
      </c>
      <c r="AQ988">
        <f t="shared" si="714"/>
        <v>0</v>
      </c>
      <c r="AR988">
        <f t="shared" si="715"/>
        <v>0</v>
      </c>
      <c r="AS988">
        <f t="shared" si="716"/>
        <v>0</v>
      </c>
      <c r="AT988">
        <f t="shared" si="717"/>
        <v>0</v>
      </c>
      <c r="AU988">
        <f t="shared" si="718"/>
        <v>0</v>
      </c>
      <c r="AV988">
        <f t="shared" si="719"/>
        <v>0</v>
      </c>
      <c r="AW988">
        <f t="shared" si="720"/>
        <v>0</v>
      </c>
      <c r="AX988">
        <f t="shared" si="721"/>
        <v>0</v>
      </c>
      <c r="AY988">
        <f t="shared" si="722"/>
        <v>0</v>
      </c>
      <c r="AZ988">
        <f t="shared" si="723"/>
        <v>0</v>
      </c>
      <c r="BA988">
        <f t="shared" si="724"/>
        <v>0</v>
      </c>
      <c r="BB988">
        <f t="shared" si="725"/>
        <v>0</v>
      </c>
      <c r="BC988">
        <f t="shared" si="726"/>
        <v>0</v>
      </c>
      <c r="BD988">
        <f t="shared" si="727"/>
        <v>0</v>
      </c>
      <c r="BE988">
        <f t="shared" si="728"/>
        <v>0</v>
      </c>
      <c r="BF988">
        <f t="shared" si="729"/>
        <v>0</v>
      </c>
    </row>
    <row r="989" spans="1:58" ht="15" customHeight="1">
      <c r="A989" s="445"/>
      <c r="B989" s="446"/>
      <c r="C989" s="35" t="s">
        <v>5270</v>
      </c>
      <c r="D989" s="800" t="str">
        <f>IF(CNGE_2026_M1_Secc1_Sub1!$D116="","",CNGE_2026_M1_Secc1_Sub1!$D116)</f>
        <v/>
      </c>
      <c r="E989" s="723"/>
      <c r="F989" s="723"/>
      <c r="G989" s="723"/>
      <c r="H989" s="723"/>
      <c r="I989" s="723"/>
      <c r="J989" s="723"/>
      <c r="K989" s="723"/>
      <c r="L989" s="724"/>
      <c r="M989" s="638"/>
      <c r="N989" s="638"/>
      <c r="O989" s="638"/>
      <c r="P989" s="638"/>
      <c r="Q989" s="638"/>
      <c r="R989" s="638"/>
      <c r="S989" s="638"/>
      <c r="T989" s="638"/>
      <c r="U989" s="638"/>
      <c r="V989" s="638"/>
      <c r="W989" s="638"/>
      <c r="X989" s="638"/>
      <c r="Y989" s="638"/>
      <c r="Z989" s="638"/>
      <c r="AA989" s="638"/>
      <c r="AB989" s="638"/>
      <c r="AC989" s="638"/>
      <c r="AD989" s="638"/>
      <c r="AI989">
        <f t="shared" si="706"/>
        <v>0</v>
      </c>
      <c r="AJ989">
        <f t="shared" si="707"/>
        <v>0</v>
      </c>
      <c r="AK989">
        <f t="shared" si="708"/>
        <v>0</v>
      </c>
      <c r="AL989">
        <f t="shared" si="709"/>
        <v>0</v>
      </c>
      <c r="AM989">
        <f t="shared" si="710"/>
        <v>0</v>
      </c>
      <c r="AN989">
        <f t="shared" si="711"/>
        <v>0</v>
      </c>
      <c r="AO989">
        <f t="shared" si="712"/>
        <v>0</v>
      </c>
      <c r="AP989">
        <f t="shared" si="713"/>
        <v>0</v>
      </c>
      <c r="AQ989">
        <f t="shared" si="714"/>
        <v>0</v>
      </c>
      <c r="AR989">
        <f t="shared" si="715"/>
        <v>0</v>
      </c>
      <c r="AS989">
        <f t="shared" si="716"/>
        <v>0</v>
      </c>
      <c r="AT989">
        <f t="shared" si="717"/>
        <v>0</v>
      </c>
      <c r="AU989">
        <f t="shared" si="718"/>
        <v>0</v>
      </c>
      <c r="AV989">
        <f t="shared" si="719"/>
        <v>0</v>
      </c>
      <c r="AW989">
        <f t="shared" si="720"/>
        <v>0</v>
      </c>
      <c r="AX989">
        <f t="shared" si="721"/>
        <v>0</v>
      </c>
      <c r="AY989">
        <f t="shared" si="722"/>
        <v>0</v>
      </c>
      <c r="AZ989">
        <f t="shared" si="723"/>
        <v>0</v>
      </c>
      <c r="BA989">
        <f t="shared" si="724"/>
        <v>0</v>
      </c>
      <c r="BB989">
        <f t="shared" si="725"/>
        <v>0</v>
      </c>
      <c r="BC989">
        <f t="shared" si="726"/>
        <v>0</v>
      </c>
      <c r="BD989">
        <f t="shared" si="727"/>
        <v>0</v>
      </c>
      <c r="BE989">
        <f t="shared" si="728"/>
        <v>0</v>
      </c>
      <c r="BF989">
        <f t="shared" si="729"/>
        <v>0</v>
      </c>
    </row>
    <row r="990" spans="1:58" ht="15" customHeight="1">
      <c r="A990" s="445"/>
      <c r="B990" s="446"/>
      <c r="C990" s="35" t="s">
        <v>5272</v>
      </c>
      <c r="D990" s="800" t="str">
        <f>IF(CNGE_2026_M1_Secc1_Sub1!$D117="","",CNGE_2026_M1_Secc1_Sub1!$D117)</f>
        <v/>
      </c>
      <c r="E990" s="723"/>
      <c r="F990" s="723"/>
      <c r="G990" s="723"/>
      <c r="H990" s="723"/>
      <c r="I990" s="723"/>
      <c r="J990" s="723"/>
      <c r="K990" s="723"/>
      <c r="L990" s="724"/>
      <c r="M990" s="638"/>
      <c r="N990" s="638"/>
      <c r="O990" s="638"/>
      <c r="P990" s="638"/>
      <c r="Q990" s="638"/>
      <c r="R990" s="638"/>
      <c r="S990" s="638"/>
      <c r="T990" s="638"/>
      <c r="U990" s="638"/>
      <c r="V990" s="638"/>
      <c r="W990" s="638"/>
      <c r="X990" s="638"/>
      <c r="Y990" s="638"/>
      <c r="Z990" s="638"/>
      <c r="AA990" s="638"/>
      <c r="AB990" s="638"/>
      <c r="AC990" s="638"/>
      <c r="AD990" s="638"/>
      <c r="AI990">
        <f t="shared" si="706"/>
        <v>0</v>
      </c>
      <c r="AJ990">
        <f t="shared" si="707"/>
        <v>0</v>
      </c>
      <c r="AK990">
        <f t="shared" si="708"/>
        <v>0</v>
      </c>
      <c r="AL990">
        <f t="shared" si="709"/>
        <v>0</v>
      </c>
      <c r="AM990">
        <f t="shared" si="710"/>
        <v>0</v>
      </c>
      <c r="AN990">
        <f t="shared" si="711"/>
        <v>0</v>
      </c>
      <c r="AO990">
        <f t="shared" si="712"/>
        <v>0</v>
      </c>
      <c r="AP990">
        <f t="shared" si="713"/>
        <v>0</v>
      </c>
      <c r="AQ990">
        <f t="shared" si="714"/>
        <v>0</v>
      </c>
      <c r="AR990">
        <f t="shared" si="715"/>
        <v>0</v>
      </c>
      <c r="AS990">
        <f t="shared" si="716"/>
        <v>0</v>
      </c>
      <c r="AT990">
        <f t="shared" si="717"/>
        <v>0</v>
      </c>
      <c r="AU990">
        <f t="shared" si="718"/>
        <v>0</v>
      </c>
      <c r="AV990">
        <f t="shared" si="719"/>
        <v>0</v>
      </c>
      <c r="AW990">
        <f t="shared" si="720"/>
        <v>0</v>
      </c>
      <c r="AX990">
        <f t="shared" si="721"/>
        <v>0</v>
      </c>
      <c r="AY990">
        <f t="shared" si="722"/>
        <v>0</v>
      </c>
      <c r="AZ990">
        <f t="shared" si="723"/>
        <v>0</v>
      </c>
      <c r="BA990">
        <f t="shared" si="724"/>
        <v>0</v>
      </c>
      <c r="BB990">
        <f t="shared" si="725"/>
        <v>0</v>
      </c>
      <c r="BC990">
        <f t="shared" si="726"/>
        <v>0</v>
      </c>
      <c r="BD990">
        <f t="shared" si="727"/>
        <v>0</v>
      </c>
      <c r="BE990">
        <f t="shared" si="728"/>
        <v>0</v>
      </c>
      <c r="BF990">
        <f t="shared" si="729"/>
        <v>0</v>
      </c>
    </row>
    <row r="991" spans="1:58" ht="15" customHeight="1">
      <c r="A991" s="445"/>
      <c r="B991" s="446"/>
      <c r="C991" s="35" t="s">
        <v>5274</v>
      </c>
      <c r="D991" s="800" t="str">
        <f>IF(CNGE_2026_M1_Secc1_Sub1!$D118="","",CNGE_2026_M1_Secc1_Sub1!$D118)</f>
        <v/>
      </c>
      <c r="E991" s="723"/>
      <c r="F991" s="723"/>
      <c r="G991" s="723"/>
      <c r="H991" s="723"/>
      <c r="I991" s="723"/>
      <c r="J991" s="723"/>
      <c r="K991" s="723"/>
      <c r="L991" s="724"/>
      <c r="M991" s="638"/>
      <c r="N991" s="638"/>
      <c r="O991" s="638"/>
      <c r="P991" s="638"/>
      <c r="Q991" s="638"/>
      <c r="R991" s="638"/>
      <c r="S991" s="638"/>
      <c r="T991" s="638"/>
      <c r="U991" s="638"/>
      <c r="V991" s="638"/>
      <c r="W991" s="638"/>
      <c r="X991" s="638"/>
      <c r="Y991" s="638"/>
      <c r="Z991" s="638"/>
      <c r="AA991" s="638"/>
      <c r="AB991" s="638"/>
      <c r="AC991" s="638"/>
      <c r="AD991" s="638"/>
      <c r="AI991">
        <f t="shared" si="706"/>
        <v>0</v>
      </c>
      <c r="AJ991">
        <f t="shared" si="707"/>
        <v>0</v>
      </c>
      <c r="AK991">
        <f t="shared" si="708"/>
        <v>0</v>
      </c>
      <c r="AL991">
        <f t="shared" si="709"/>
        <v>0</v>
      </c>
      <c r="AM991">
        <f t="shared" si="710"/>
        <v>0</v>
      </c>
      <c r="AN991">
        <f t="shared" si="711"/>
        <v>0</v>
      </c>
      <c r="AO991">
        <f t="shared" si="712"/>
        <v>0</v>
      </c>
      <c r="AP991">
        <f t="shared" si="713"/>
        <v>0</v>
      </c>
      <c r="AQ991">
        <f t="shared" si="714"/>
        <v>0</v>
      </c>
      <c r="AR991">
        <f t="shared" si="715"/>
        <v>0</v>
      </c>
      <c r="AS991">
        <f t="shared" si="716"/>
        <v>0</v>
      </c>
      <c r="AT991">
        <f t="shared" si="717"/>
        <v>0</v>
      </c>
      <c r="AU991">
        <f t="shared" si="718"/>
        <v>0</v>
      </c>
      <c r="AV991">
        <f t="shared" si="719"/>
        <v>0</v>
      </c>
      <c r="AW991">
        <f t="shared" si="720"/>
        <v>0</v>
      </c>
      <c r="AX991">
        <f t="shared" si="721"/>
        <v>0</v>
      </c>
      <c r="AY991">
        <f t="shared" si="722"/>
        <v>0</v>
      </c>
      <c r="AZ991">
        <f t="shared" si="723"/>
        <v>0</v>
      </c>
      <c r="BA991">
        <f t="shared" si="724"/>
        <v>0</v>
      </c>
      <c r="BB991">
        <f t="shared" si="725"/>
        <v>0</v>
      </c>
      <c r="BC991">
        <f t="shared" si="726"/>
        <v>0</v>
      </c>
      <c r="BD991">
        <f t="shared" si="727"/>
        <v>0</v>
      </c>
      <c r="BE991">
        <f t="shared" si="728"/>
        <v>0</v>
      </c>
      <c r="BF991">
        <f t="shared" si="729"/>
        <v>0</v>
      </c>
    </row>
    <row r="992" spans="1:58" ht="15" customHeight="1">
      <c r="A992" s="445"/>
      <c r="B992" s="446"/>
      <c r="C992" s="35" t="s">
        <v>5276</v>
      </c>
      <c r="D992" s="800" t="str">
        <f>IF(CNGE_2026_M1_Secc1_Sub1!$D119="","",CNGE_2026_M1_Secc1_Sub1!$D119)</f>
        <v/>
      </c>
      <c r="E992" s="723"/>
      <c r="F992" s="723"/>
      <c r="G992" s="723"/>
      <c r="H992" s="723"/>
      <c r="I992" s="723"/>
      <c r="J992" s="723"/>
      <c r="K992" s="723"/>
      <c r="L992" s="724"/>
      <c r="M992" s="638"/>
      <c r="N992" s="638"/>
      <c r="O992" s="638"/>
      <c r="P992" s="638"/>
      <c r="Q992" s="638"/>
      <c r="R992" s="638"/>
      <c r="S992" s="638"/>
      <c r="T992" s="638"/>
      <c r="U992" s="638"/>
      <c r="V992" s="638"/>
      <c r="W992" s="638"/>
      <c r="X992" s="638"/>
      <c r="Y992" s="638"/>
      <c r="Z992" s="638"/>
      <c r="AA992" s="638"/>
      <c r="AB992" s="638"/>
      <c r="AC992" s="638"/>
      <c r="AD992" s="638"/>
      <c r="AI992">
        <f t="shared" si="706"/>
        <v>0</v>
      </c>
      <c r="AJ992">
        <f t="shared" si="707"/>
        <v>0</v>
      </c>
      <c r="AK992">
        <f t="shared" si="708"/>
        <v>0</v>
      </c>
      <c r="AL992">
        <f t="shared" si="709"/>
        <v>0</v>
      </c>
      <c r="AM992">
        <f t="shared" si="710"/>
        <v>0</v>
      </c>
      <c r="AN992">
        <f t="shared" si="711"/>
        <v>0</v>
      </c>
      <c r="AO992">
        <f t="shared" si="712"/>
        <v>0</v>
      </c>
      <c r="AP992">
        <f t="shared" si="713"/>
        <v>0</v>
      </c>
      <c r="AQ992">
        <f t="shared" si="714"/>
        <v>0</v>
      </c>
      <c r="AR992">
        <f t="shared" si="715"/>
        <v>0</v>
      </c>
      <c r="AS992">
        <f t="shared" si="716"/>
        <v>0</v>
      </c>
      <c r="AT992">
        <f t="shared" si="717"/>
        <v>0</v>
      </c>
      <c r="AU992">
        <f t="shared" si="718"/>
        <v>0</v>
      </c>
      <c r="AV992">
        <f t="shared" si="719"/>
        <v>0</v>
      </c>
      <c r="AW992">
        <f t="shared" si="720"/>
        <v>0</v>
      </c>
      <c r="AX992">
        <f t="shared" si="721"/>
        <v>0</v>
      </c>
      <c r="AY992">
        <f t="shared" si="722"/>
        <v>0</v>
      </c>
      <c r="AZ992">
        <f t="shared" si="723"/>
        <v>0</v>
      </c>
      <c r="BA992">
        <f t="shared" si="724"/>
        <v>0</v>
      </c>
      <c r="BB992">
        <f t="shared" si="725"/>
        <v>0</v>
      </c>
      <c r="BC992">
        <f t="shared" si="726"/>
        <v>0</v>
      </c>
      <c r="BD992">
        <f t="shared" si="727"/>
        <v>0</v>
      </c>
      <c r="BE992">
        <f t="shared" si="728"/>
        <v>0</v>
      </c>
      <c r="BF992">
        <f t="shared" si="729"/>
        <v>0</v>
      </c>
    </row>
    <row r="993" spans="1:58" ht="15" customHeight="1">
      <c r="A993" s="445"/>
      <c r="B993" s="446"/>
      <c r="C993" s="35" t="s">
        <v>5278</v>
      </c>
      <c r="D993" s="800" t="str">
        <f>IF(CNGE_2026_M1_Secc1_Sub1!$D120="","",CNGE_2026_M1_Secc1_Sub1!$D120)</f>
        <v/>
      </c>
      <c r="E993" s="723"/>
      <c r="F993" s="723"/>
      <c r="G993" s="723"/>
      <c r="H993" s="723"/>
      <c r="I993" s="723"/>
      <c r="J993" s="723"/>
      <c r="K993" s="723"/>
      <c r="L993" s="724"/>
      <c r="M993" s="638"/>
      <c r="N993" s="638"/>
      <c r="O993" s="638"/>
      <c r="P993" s="638"/>
      <c r="Q993" s="638"/>
      <c r="R993" s="638"/>
      <c r="S993" s="638"/>
      <c r="T993" s="638"/>
      <c r="U993" s="638"/>
      <c r="V993" s="638"/>
      <c r="W993" s="638"/>
      <c r="X993" s="638"/>
      <c r="Y993" s="638"/>
      <c r="Z993" s="638"/>
      <c r="AA993" s="638"/>
      <c r="AB993" s="638"/>
      <c r="AC993" s="638"/>
      <c r="AD993" s="638"/>
      <c r="AI993">
        <f t="shared" si="706"/>
        <v>0</v>
      </c>
      <c r="AJ993">
        <f t="shared" si="707"/>
        <v>0</v>
      </c>
      <c r="AK993">
        <f t="shared" si="708"/>
        <v>0</v>
      </c>
      <c r="AL993">
        <f t="shared" si="709"/>
        <v>0</v>
      </c>
      <c r="AM993">
        <f t="shared" si="710"/>
        <v>0</v>
      </c>
      <c r="AN993">
        <f t="shared" si="711"/>
        <v>0</v>
      </c>
      <c r="AO993">
        <f t="shared" si="712"/>
        <v>0</v>
      </c>
      <c r="AP993">
        <f t="shared" si="713"/>
        <v>0</v>
      </c>
      <c r="AQ993">
        <f t="shared" si="714"/>
        <v>0</v>
      </c>
      <c r="AR993">
        <f t="shared" si="715"/>
        <v>0</v>
      </c>
      <c r="AS993">
        <f t="shared" si="716"/>
        <v>0</v>
      </c>
      <c r="AT993">
        <f t="shared" si="717"/>
        <v>0</v>
      </c>
      <c r="AU993">
        <f t="shared" si="718"/>
        <v>0</v>
      </c>
      <c r="AV993">
        <f t="shared" si="719"/>
        <v>0</v>
      </c>
      <c r="AW993">
        <f t="shared" si="720"/>
        <v>0</v>
      </c>
      <c r="AX993">
        <f t="shared" si="721"/>
        <v>0</v>
      </c>
      <c r="AY993">
        <f t="shared" si="722"/>
        <v>0</v>
      </c>
      <c r="AZ993">
        <f t="shared" si="723"/>
        <v>0</v>
      </c>
      <c r="BA993">
        <f t="shared" si="724"/>
        <v>0</v>
      </c>
      <c r="BB993">
        <f t="shared" si="725"/>
        <v>0</v>
      </c>
      <c r="BC993">
        <f t="shared" si="726"/>
        <v>0</v>
      </c>
      <c r="BD993">
        <f t="shared" si="727"/>
        <v>0</v>
      </c>
      <c r="BE993">
        <f t="shared" si="728"/>
        <v>0</v>
      </c>
      <c r="BF993">
        <f t="shared" si="729"/>
        <v>0</v>
      </c>
    </row>
    <row r="994" spans="1:58" ht="15" customHeight="1">
      <c r="A994" s="445"/>
      <c r="B994" s="446"/>
      <c r="C994" s="35" t="s">
        <v>5280</v>
      </c>
      <c r="D994" s="800" t="str">
        <f>IF(CNGE_2026_M1_Secc1_Sub1!$D121="","",CNGE_2026_M1_Secc1_Sub1!$D121)</f>
        <v/>
      </c>
      <c r="E994" s="723"/>
      <c r="F994" s="723"/>
      <c r="G994" s="723"/>
      <c r="H994" s="723"/>
      <c r="I994" s="723"/>
      <c r="J994" s="723"/>
      <c r="K994" s="723"/>
      <c r="L994" s="724"/>
      <c r="M994" s="638"/>
      <c r="N994" s="638"/>
      <c r="O994" s="638"/>
      <c r="P994" s="638"/>
      <c r="Q994" s="638"/>
      <c r="R994" s="638"/>
      <c r="S994" s="638"/>
      <c r="T994" s="638"/>
      <c r="U994" s="638"/>
      <c r="V994" s="638"/>
      <c r="W994" s="638"/>
      <c r="X994" s="638"/>
      <c r="Y994" s="638"/>
      <c r="Z994" s="638"/>
      <c r="AA994" s="638"/>
      <c r="AB994" s="638"/>
      <c r="AC994" s="638"/>
      <c r="AD994" s="638"/>
      <c r="AI994">
        <f t="shared" si="706"/>
        <v>0</v>
      </c>
      <c r="AJ994">
        <f t="shared" si="707"/>
        <v>0</v>
      </c>
      <c r="AK994">
        <f t="shared" si="708"/>
        <v>0</v>
      </c>
      <c r="AL994">
        <f t="shared" si="709"/>
        <v>0</v>
      </c>
      <c r="AM994">
        <f t="shared" si="710"/>
        <v>0</v>
      </c>
      <c r="AN994">
        <f t="shared" si="711"/>
        <v>0</v>
      </c>
      <c r="AO994">
        <f t="shared" si="712"/>
        <v>0</v>
      </c>
      <c r="AP994">
        <f t="shared" si="713"/>
        <v>0</v>
      </c>
      <c r="AQ994">
        <f t="shared" si="714"/>
        <v>0</v>
      </c>
      <c r="AR994">
        <f t="shared" si="715"/>
        <v>0</v>
      </c>
      <c r="AS994">
        <f t="shared" si="716"/>
        <v>0</v>
      </c>
      <c r="AT994">
        <f t="shared" si="717"/>
        <v>0</v>
      </c>
      <c r="AU994">
        <f t="shared" si="718"/>
        <v>0</v>
      </c>
      <c r="AV994">
        <f t="shared" si="719"/>
        <v>0</v>
      </c>
      <c r="AW994">
        <f t="shared" si="720"/>
        <v>0</v>
      </c>
      <c r="AX994">
        <f t="shared" si="721"/>
        <v>0</v>
      </c>
      <c r="AY994">
        <f t="shared" si="722"/>
        <v>0</v>
      </c>
      <c r="AZ994">
        <f t="shared" si="723"/>
        <v>0</v>
      </c>
      <c r="BA994">
        <f t="shared" si="724"/>
        <v>0</v>
      </c>
      <c r="BB994">
        <f t="shared" si="725"/>
        <v>0</v>
      </c>
      <c r="BC994">
        <f t="shared" si="726"/>
        <v>0</v>
      </c>
      <c r="BD994">
        <f t="shared" si="727"/>
        <v>0</v>
      </c>
      <c r="BE994">
        <f t="shared" si="728"/>
        <v>0</v>
      </c>
      <c r="BF994">
        <f t="shared" si="729"/>
        <v>0</v>
      </c>
    </row>
    <row r="995" spans="1:58" ht="15" customHeight="1">
      <c r="A995" s="445"/>
      <c r="B995" s="446"/>
      <c r="C995" s="35" t="s">
        <v>5282</v>
      </c>
      <c r="D995" s="800" t="str">
        <f>IF(CNGE_2026_M1_Secc1_Sub1!$D122="","",CNGE_2026_M1_Secc1_Sub1!$D122)</f>
        <v/>
      </c>
      <c r="E995" s="723"/>
      <c r="F995" s="723"/>
      <c r="G995" s="723"/>
      <c r="H995" s="723"/>
      <c r="I995" s="723"/>
      <c r="J995" s="723"/>
      <c r="K995" s="723"/>
      <c r="L995" s="724"/>
      <c r="M995" s="638"/>
      <c r="N995" s="638"/>
      <c r="O995" s="638"/>
      <c r="P995" s="638"/>
      <c r="Q995" s="638"/>
      <c r="R995" s="638"/>
      <c r="S995" s="638"/>
      <c r="T995" s="638"/>
      <c r="U995" s="638"/>
      <c r="V995" s="638"/>
      <c r="W995" s="638"/>
      <c r="X995" s="638"/>
      <c r="Y995" s="638"/>
      <c r="Z995" s="638"/>
      <c r="AA995" s="638"/>
      <c r="AB995" s="638"/>
      <c r="AC995" s="638"/>
      <c r="AD995" s="638"/>
      <c r="AI995">
        <f t="shared" si="706"/>
        <v>0</v>
      </c>
      <c r="AJ995">
        <f t="shared" si="707"/>
        <v>0</v>
      </c>
      <c r="AK995">
        <f t="shared" si="708"/>
        <v>0</v>
      </c>
      <c r="AL995">
        <f t="shared" si="709"/>
        <v>0</v>
      </c>
      <c r="AM995">
        <f t="shared" si="710"/>
        <v>0</v>
      </c>
      <c r="AN995">
        <f t="shared" si="711"/>
        <v>0</v>
      </c>
      <c r="AO995">
        <f t="shared" si="712"/>
        <v>0</v>
      </c>
      <c r="AP995">
        <f t="shared" si="713"/>
        <v>0</v>
      </c>
      <c r="AQ995">
        <f t="shared" si="714"/>
        <v>0</v>
      </c>
      <c r="AR995">
        <f t="shared" si="715"/>
        <v>0</v>
      </c>
      <c r="AS995">
        <f t="shared" si="716"/>
        <v>0</v>
      </c>
      <c r="AT995">
        <f t="shared" si="717"/>
        <v>0</v>
      </c>
      <c r="AU995">
        <f t="shared" si="718"/>
        <v>0</v>
      </c>
      <c r="AV995">
        <f t="shared" si="719"/>
        <v>0</v>
      </c>
      <c r="AW995">
        <f t="shared" si="720"/>
        <v>0</v>
      </c>
      <c r="AX995">
        <f t="shared" si="721"/>
        <v>0</v>
      </c>
      <c r="AY995">
        <f t="shared" si="722"/>
        <v>0</v>
      </c>
      <c r="AZ995">
        <f t="shared" si="723"/>
        <v>0</v>
      </c>
      <c r="BA995">
        <f t="shared" si="724"/>
        <v>0</v>
      </c>
      <c r="BB995">
        <f t="shared" si="725"/>
        <v>0</v>
      </c>
      <c r="BC995">
        <f t="shared" si="726"/>
        <v>0</v>
      </c>
      <c r="BD995">
        <f t="shared" si="727"/>
        <v>0</v>
      </c>
      <c r="BE995">
        <f t="shared" si="728"/>
        <v>0</v>
      </c>
      <c r="BF995">
        <f t="shared" si="729"/>
        <v>0</v>
      </c>
    </row>
    <row r="996" spans="1:58" ht="15" customHeight="1">
      <c r="A996" s="445"/>
      <c r="B996" s="446"/>
      <c r="C996" s="35" t="s">
        <v>5284</v>
      </c>
      <c r="D996" s="800" t="str">
        <f>IF(CNGE_2026_M1_Secc1_Sub1!$D123="","",CNGE_2026_M1_Secc1_Sub1!$D123)</f>
        <v/>
      </c>
      <c r="E996" s="723"/>
      <c r="F996" s="723"/>
      <c r="G996" s="723"/>
      <c r="H996" s="723"/>
      <c r="I996" s="723"/>
      <c r="J996" s="723"/>
      <c r="K996" s="723"/>
      <c r="L996" s="724"/>
      <c r="M996" s="638"/>
      <c r="N996" s="638"/>
      <c r="O996" s="638"/>
      <c r="P996" s="638"/>
      <c r="Q996" s="638"/>
      <c r="R996" s="638"/>
      <c r="S996" s="638"/>
      <c r="T996" s="638"/>
      <c r="U996" s="638"/>
      <c r="V996" s="638"/>
      <c r="W996" s="638"/>
      <c r="X996" s="638"/>
      <c r="Y996" s="638"/>
      <c r="Z996" s="638"/>
      <c r="AA996" s="638"/>
      <c r="AB996" s="638"/>
      <c r="AC996" s="638"/>
      <c r="AD996" s="638"/>
      <c r="AI996">
        <f t="shared" si="706"/>
        <v>0</v>
      </c>
      <c r="AJ996">
        <f t="shared" si="707"/>
        <v>0</v>
      </c>
      <c r="AK996">
        <f t="shared" si="708"/>
        <v>0</v>
      </c>
      <c r="AL996">
        <f t="shared" si="709"/>
        <v>0</v>
      </c>
      <c r="AM996">
        <f t="shared" si="710"/>
        <v>0</v>
      </c>
      <c r="AN996">
        <f t="shared" si="711"/>
        <v>0</v>
      </c>
      <c r="AO996">
        <f t="shared" si="712"/>
        <v>0</v>
      </c>
      <c r="AP996">
        <f t="shared" si="713"/>
        <v>0</v>
      </c>
      <c r="AQ996">
        <f t="shared" si="714"/>
        <v>0</v>
      </c>
      <c r="AR996">
        <f t="shared" si="715"/>
        <v>0</v>
      </c>
      <c r="AS996">
        <f t="shared" si="716"/>
        <v>0</v>
      </c>
      <c r="AT996">
        <f t="shared" si="717"/>
        <v>0</v>
      </c>
      <c r="AU996">
        <f t="shared" si="718"/>
        <v>0</v>
      </c>
      <c r="AV996">
        <f t="shared" si="719"/>
        <v>0</v>
      </c>
      <c r="AW996">
        <f t="shared" si="720"/>
        <v>0</v>
      </c>
      <c r="AX996">
        <f t="shared" si="721"/>
        <v>0</v>
      </c>
      <c r="AY996">
        <f t="shared" si="722"/>
        <v>0</v>
      </c>
      <c r="AZ996">
        <f t="shared" si="723"/>
        <v>0</v>
      </c>
      <c r="BA996">
        <f t="shared" si="724"/>
        <v>0</v>
      </c>
      <c r="BB996">
        <f t="shared" si="725"/>
        <v>0</v>
      </c>
      <c r="BC996">
        <f t="shared" si="726"/>
        <v>0</v>
      </c>
      <c r="BD996">
        <f t="shared" si="727"/>
        <v>0</v>
      </c>
      <c r="BE996">
        <f t="shared" si="728"/>
        <v>0</v>
      </c>
      <c r="BF996">
        <f t="shared" si="729"/>
        <v>0</v>
      </c>
    </row>
    <row r="997" spans="1:58" ht="15" customHeight="1">
      <c r="A997" s="445"/>
      <c r="B997" s="446"/>
      <c r="C997" s="35" t="s">
        <v>5286</v>
      </c>
      <c r="D997" s="800" t="str">
        <f>IF(CNGE_2026_M1_Secc1_Sub1!$D124="","",CNGE_2026_M1_Secc1_Sub1!$D124)</f>
        <v/>
      </c>
      <c r="E997" s="723"/>
      <c r="F997" s="723"/>
      <c r="G997" s="723"/>
      <c r="H997" s="723"/>
      <c r="I997" s="723"/>
      <c r="J997" s="723"/>
      <c r="K997" s="723"/>
      <c r="L997" s="724"/>
      <c r="M997" s="638"/>
      <c r="N997" s="638"/>
      <c r="O997" s="638"/>
      <c r="P997" s="638"/>
      <c r="Q997" s="638"/>
      <c r="R997" s="638"/>
      <c r="S997" s="638"/>
      <c r="T997" s="638"/>
      <c r="U997" s="638"/>
      <c r="V997" s="638"/>
      <c r="W997" s="638"/>
      <c r="X997" s="638"/>
      <c r="Y997" s="638"/>
      <c r="Z997" s="638"/>
      <c r="AA997" s="638"/>
      <c r="AB997" s="638"/>
      <c r="AC997" s="638"/>
      <c r="AD997" s="638"/>
      <c r="AI997">
        <f t="shared" si="706"/>
        <v>0</v>
      </c>
      <c r="AJ997">
        <f t="shared" si="707"/>
        <v>0</v>
      </c>
      <c r="AK997">
        <f t="shared" si="708"/>
        <v>0</v>
      </c>
      <c r="AL997">
        <f t="shared" si="709"/>
        <v>0</v>
      </c>
      <c r="AM997">
        <f t="shared" si="710"/>
        <v>0</v>
      </c>
      <c r="AN997">
        <f t="shared" si="711"/>
        <v>0</v>
      </c>
      <c r="AO997">
        <f t="shared" si="712"/>
        <v>0</v>
      </c>
      <c r="AP997">
        <f t="shared" si="713"/>
        <v>0</v>
      </c>
      <c r="AQ997">
        <f t="shared" si="714"/>
        <v>0</v>
      </c>
      <c r="AR997">
        <f t="shared" si="715"/>
        <v>0</v>
      </c>
      <c r="AS997">
        <f t="shared" si="716"/>
        <v>0</v>
      </c>
      <c r="AT997">
        <f t="shared" si="717"/>
        <v>0</v>
      </c>
      <c r="AU997">
        <f t="shared" si="718"/>
        <v>0</v>
      </c>
      <c r="AV997">
        <f t="shared" si="719"/>
        <v>0</v>
      </c>
      <c r="AW997">
        <f t="shared" si="720"/>
        <v>0</v>
      </c>
      <c r="AX997">
        <f t="shared" si="721"/>
        <v>0</v>
      </c>
      <c r="AY997">
        <f t="shared" si="722"/>
        <v>0</v>
      </c>
      <c r="AZ997">
        <f t="shared" si="723"/>
        <v>0</v>
      </c>
      <c r="BA997">
        <f t="shared" si="724"/>
        <v>0</v>
      </c>
      <c r="BB997">
        <f t="shared" si="725"/>
        <v>0</v>
      </c>
      <c r="BC997">
        <f t="shared" si="726"/>
        <v>0</v>
      </c>
      <c r="BD997">
        <f t="shared" si="727"/>
        <v>0</v>
      </c>
      <c r="BE997">
        <f t="shared" si="728"/>
        <v>0</v>
      </c>
      <c r="BF997">
        <f t="shared" si="729"/>
        <v>0</v>
      </c>
    </row>
    <row r="998" spans="1:58" ht="15" customHeight="1">
      <c r="A998" s="445"/>
      <c r="B998" s="446"/>
      <c r="C998" s="35" t="s">
        <v>5288</v>
      </c>
      <c r="D998" s="800" t="str">
        <f>IF(CNGE_2026_M1_Secc1_Sub1!$D125="","",CNGE_2026_M1_Secc1_Sub1!$D125)</f>
        <v/>
      </c>
      <c r="E998" s="723"/>
      <c r="F998" s="723"/>
      <c r="G998" s="723"/>
      <c r="H998" s="723"/>
      <c r="I998" s="723"/>
      <c r="J998" s="723"/>
      <c r="K998" s="723"/>
      <c r="L998" s="724"/>
      <c r="M998" s="638"/>
      <c r="N998" s="638"/>
      <c r="O998" s="638"/>
      <c r="P998" s="638"/>
      <c r="Q998" s="638"/>
      <c r="R998" s="638"/>
      <c r="S998" s="638"/>
      <c r="T998" s="638"/>
      <c r="U998" s="638"/>
      <c r="V998" s="638"/>
      <c r="W998" s="638"/>
      <c r="X998" s="638"/>
      <c r="Y998" s="638"/>
      <c r="Z998" s="638"/>
      <c r="AA998" s="638"/>
      <c r="AB998" s="638"/>
      <c r="AC998" s="638"/>
      <c r="AD998" s="638"/>
      <c r="AI998">
        <f t="shared" si="706"/>
        <v>0</v>
      </c>
      <c r="AJ998">
        <f t="shared" si="707"/>
        <v>0</v>
      </c>
      <c r="AK998">
        <f t="shared" si="708"/>
        <v>0</v>
      </c>
      <c r="AL998">
        <f t="shared" si="709"/>
        <v>0</v>
      </c>
      <c r="AM998">
        <f t="shared" si="710"/>
        <v>0</v>
      </c>
      <c r="AN998">
        <f t="shared" si="711"/>
        <v>0</v>
      </c>
      <c r="AO998">
        <f t="shared" si="712"/>
        <v>0</v>
      </c>
      <c r="AP998">
        <f t="shared" si="713"/>
        <v>0</v>
      </c>
      <c r="AQ998">
        <f t="shared" si="714"/>
        <v>0</v>
      </c>
      <c r="AR998">
        <f t="shared" si="715"/>
        <v>0</v>
      </c>
      <c r="AS998">
        <f t="shared" si="716"/>
        <v>0</v>
      </c>
      <c r="AT998">
        <f t="shared" si="717"/>
        <v>0</v>
      </c>
      <c r="AU998">
        <f t="shared" si="718"/>
        <v>0</v>
      </c>
      <c r="AV998">
        <f t="shared" si="719"/>
        <v>0</v>
      </c>
      <c r="AW998">
        <f t="shared" si="720"/>
        <v>0</v>
      </c>
      <c r="AX998">
        <f t="shared" si="721"/>
        <v>0</v>
      </c>
      <c r="AY998">
        <f t="shared" si="722"/>
        <v>0</v>
      </c>
      <c r="AZ998">
        <f t="shared" si="723"/>
        <v>0</v>
      </c>
      <c r="BA998">
        <f t="shared" si="724"/>
        <v>0</v>
      </c>
      <c r="BB998">
        <f t="shared" si="725"/>
        <v>0</v>
      </c>
      <c r="BC998">
        <f t="shared" si="726"/>
        <v>0</v>
      </c>
      <c r="BD998">
        <f t="shared" si="727"/>
        <v>0</v>
      </c>
      <c r="BE998">
        <f t="shared" si="728"/>
        <v>0</v>
      </c>
      <c r="BF998">
        <f t="shared" si="729"/>
        <v>0</v>
      </c>
    </row>
    <row r="999" spans="1:58" ht="15" customHeight="1">
      <c r="A999" s="445"/>
      <c r="B999" s="446"/>
      <c r="C999" s="35" t="s">
        <v>5290</v>
      </c>
      <c r="D999" s="800" t="str">
        <f>IF(CNGE_2026_M1_Secc1_Sub1!$D126="","",CNGE_2026_M1_Secc1_Sub1!$D126)</f>
        <v/>
      </c>
      <c r="E999" s="723"/>
      <c r="F999" s="723"/>
      <c r="G999" s="723"/>
      <c r="H999" s="723"/>
      <c r="I999" s="723"/>
      <c r="J999" s="723"/>
      <c r="K999" s="723"/>
      <c r="L999" s="724"/>
      <c r="M999" s="638"/>
      <c r="N999" s="638"/>
      <c r="O999" s="638"/>
      <c r="P999" s="638"/>
      <c r="Q999" s="638"/>
      <c r="R999" s="638"/>
      <c r="S999" s="638"/>
      <c r="T999" s="638"/>
      <c r="U999" s="638"/>
      <c r="V999" s="638"/>
      <c r="W999" s="638"/>
      <c r="X999" s="638"/>
      <c r="Y999" s="638"/>
      <c r="Z999" s="638"/>
      <c r="AA999" s="638"/>
      <c r="AB999" s="638"/>
      <c r="AC999" s="638"/>
      <c r="AD999" s="638"/>
      <c r="AI999">
        <f t="shared" si="706"/>
        <v>0</v>
      </c>
      <c r="AJ999">
        <f t="shared" si="707"/>
        <v>0</v>
      </c>
      <c r="AK999">
        <f t="shared" si="708"/>
        <v>0</v>
      </c>
      <c r="AL999">
        <f t="shared" si="709"/>
        <v>0</v>
      </c>
      <c r="AM999">
        <f t="shared" si="710"/>
        <v>0</v>
      </c>
      <c r="AN999">
        <f t="shared" si="711"/>
        <v>0</v>
      </c>
      <c r="AO999">
        <f t="shared" si="712"/>
        <v>0</v>
      </c>
      <c r="AP999">
        <f t="shared" si="713"/>
        <v>0</v>
      </c>
      <c r="AQ999">
        <f t="shared" si="714"/>
        <v>0</v>
      </c>
      <c r="AR999">
        <f t="shared" si="715"/>
        <v>0</v>
      </c>
      <c r="AS999">
        <f t="shared" si="716"/>
        <v>0</v>
      </c>
      <c r="AT999">
        <f t="shared" si="717"/>
        <v>0</v>
      </c>
      <c r="AU999">
        <f t="shared" si="718"/>
        <v>0</v>
      </c>
      <c r="AV999">
        <f t="shared" si="719"/>
        <v>0</v>
      </c>
      <c r="AW999">
        <f t="shared" si="720"/>
        <v>0</v>
      </c>
      <c r="AX999">
        <f t="shared" si="721"/>
        <v>0</v>
      </c>
      <c r="AY999">
        <f t="shared" si="722"/>
        <v>0</v>
      </c>
      <c r="AZ999">
        <f t="shared" si="723"/>
        <v>0</v>
      </c>
      <c r="BA999">
        <f t="shared" si="724"/>
        <v>0</v>
      </c>
      <c r="BB999">
        <f t="shared" si="725"/>
        <v>0</v>
      </c>
      <c r="BC999">
        <f t="shared" si="726"/>
        <v>0</v>
      </c>
      <c r="BD999">
        <f t="shared" si="727"/>
        <v>0</v>
      </c>
      <c r="BE999">
        <f t="shared" si="728"/>
        <v>0</v>
      </c>
      <c r="BF999">
        <f t="shared" si="729"/>
        <v>0</v>
      </c>
    </row>
    <row r="1000" spans="1:58" ht="15" customHeight="1">
      <c r="A1000" s="445"/>
      <c r="B1000" s="446"/>
      <c r="C1000" s="35" t="s">
        <v>5292</v>
      </c>
      <c r="D1000" s="800" t="str">
        <f>IF(CNGE_2026_M1_Secc1_Sub1!$D127="","",CNGE_2026_M1_Secc1_Sub1!$D127)</f>
        <v/>
      </c>
      <c r="E1000" s="723"/>
      <c r="F1000" s="723"/>
      <c r="G1000" s="723"/>
      <c r="H1000" s="723"/>
      <c r="I1000" s="723"/>
      <c r="J1000" s="723"/>
      <c r="K1000" s="723"/>
      <c r="L1000" s="724"/>
      <c r="M1000" s="638"/>
      <c r="N1000" s="638"/>
      <c r="O1000" s="638"/>
      <c r="P1000" s="638"/>
      <c r="Q1000" s="638"/>
      <c r="R1000" s="638"/>
      <c r="S1000" s="638"/>
      <c r="T1000" s="638"/>
      <c r="U1000" s="638"/>
      <c r="V1000" s="638"/>
      <c r="W1000" s="638"/>
      <c r="X1000" s="638"/>
      <c r="Y1000" s="638"/>
      <c r="Z1000" s="638"/>
      <c r="AA1000" s="638"/>
      <c r="AB1000" s="638"/>
      <c r="AC1000" s="638"/>
      <c r="AD1000" s="638"/>
      <c r="AI1000">
        <f t="shared" si="706"/>
        <v>0</v>
      </c>
      <c r="AJ1000">
        <f t="shared" si="707"/>
        <v>0</v>
      </c>
      <c r="AK1000">
        <f t="shared" si="708"/>
        <v>0</v>
      </c>
      <c r="AL1000">
        <f t="shared" si="709"/>
        <v>0</v>
      </c>
      <c r="AM1000">
        <f t="shared" si="710"/>
        <v>0</v>
      </c>
      <c r="AN1000">
        <f t="shared" si="711"/>
        <v>0</v>
      </c>
      <c r="AO1000">
        <f t="shared" si="712"/>
        <v>0</v>
      </c>
      <c r="AP1000">
        <f t="shared" si="713"/>
        <v>0</v>
      </c>
      <c r="AQ1000">
        <f t="shared" si="714"/>
        <v>0</v>
      </c>
      <c r="AR1000">
        <f t="shared" si="715"/>
        <v>0</v>
      </c>
      <c r="AS1000">
        <f t="shared" si="716"/>
        <v>0</v>
      </c>
      <c r="AT1000">
        <f t="shared" si="717"/>
        <v>0</v>
      </c>
      <c r="AU1000">
        <f t="shared" si="718"/>
        <v>0</v>
      </c>
      <c r="AV1000">
        <f t="shared" si="719"/>
        <v>0</v>
      </c>
      <c r="AW1000">
        <f t="shared" si="720"/>
        <v>0</v>
      </c>
      <c r="AX1000">
        <f t="shared" si="721"/>
        <v>0</v>
      </c>
      <c r="AY1000">
        <f t="shared" si="722"/>
        <v>0</v>
      </c>
      <c r="AZ1000">
        <f t="shared" si="723"/>
        <v>0</v>
      </c>
      <c r="BA1000">
        <f t="shared" si="724"/>
        <v>0</v>
      </c>
      <c r="BB1000">
        <f t="shared" si="725"/>
        <v>0</v>
      </c>
      <c r="BC1000">
        <f t="shared" si="726"/>
        <v>0</v>
      </c>
      <c r="BD1000">
        <f t="shared" si="727"/>
        <v>0</v>
      </c>
      <c r="BE1000">
        <f t="shared" si="728"/>
        <v>0</v>
      </c>
      <c r="BF1000">
        <f t="shared" si="729"/>
        <v>0</v>
      </c>
    </row>
    <row r="1001" spans="1:58" ht="15" customHeight="1">
      <c r="A1001" s="445"/>
      <c r="B1001" s="446"/>
      <c r="C1001" s="35" t="s">
        <v>5294</v>
      </c>
      <c r="D1001" s="800" t="str">
        <f>IF(CNGE_2026_M1_Secc1_Sub1!$D128="","",CNGE_2026_M1_Secc1_Sub1!$D128)</f>
        <v/>
      </c>
      <c r="E1001" s="723"/>
      <c r="F1001" s="723"/>
      <c r="G1001" s="723"/>
      <c r="H1001" s="723"/>
      <c r="I1001" s="723"/>
      <c r="J1001" s="723"/>
      <c r="K1001" s="723"/>
      <c r="L1001" s="724"/>
      <c r="M1001" s="638"/>
      <c r="N1001" s="638"/>
      <c r="O1001" s="638"/>
      <c r="P1001" s="638"/>
      <c r="Q1001" s="638"/>
      <c r="R1001" s="638"/>
      <c r="S1001" s="638"/>
      <c r="T1001" s="638"/>
      <c r="U1001" s="638"/>
      <c r="V1001" s="638"/>
      <c r="W1001" s="638"/>
      <c r="X1001" s="638"/>
      <c r="Y1001" s="638"/>
      <c r="Z1001" s="638"/>
      <c r="AA1001" s="638"/>
      <c r="AB1001" s="638"/>
      <c r="AC1001" s="638"/>
      <c r="AD1001" s="638"/>
      <c r="AI1001">
        <f t="shared" si="706"/>
        <v>0</v>
      </c>
      <c r="AJ1001">
        <f t="shared" si="707"/>
        <v>0</v>
      </c>
      <c r="AK1001">
        <f t="shared" si="708"/>
        <v>0</v>
      </c>
      <c r="AL1001">
        <f t="shared" si="709"/>
        <v>0</v>
      </c>
      <c r="AM1001">
        <f t="shared" si="710"/>
        <v>0</v>
      </c>
      <c r="AN1001">
        <f t="shared" si="711"/>
        <v>0</v>
      </c>
      <c r="AO1001">
        <f t="shared" si="712"/>
        <v>0</v>
      </c>
      <c r="AP1001">
        <f t="shared" si="713"/>
        <v>0</v>
      </c>
      <c r="AQ1001">
        <f t="shared" si="714"/>
        <v>0</v>
      </c>
      <c r="AR1001">
        <f t="shared" si="715"/>
        <v>0</v>
      </c>
      <c r="AS1001">
        <f t="shared" si="716"/>
        <v>0</v>
      </c>
      <c r="AT1001">
        <f t="shared" si="717"/>
        <v>0</v>
      </c>
      <c r="AU1001">
        <f t="shared" si="718"/>
        <v>0</v>
      </c>
      <c r="AV1001">
        <f t="shared" si="719"/>
        <v>0</v>
      </c>
      <c r="AW1001">
        <f t="shared" si="720"/>
        <v>0</v>
      </c>
      <c r="AX1001">
        <f t="shared" si="721"/>
        <v>0</v>
      </c>
      <c r="AY1001">
        <f t="shared" si="722"/>
        <v>0</v>
      </c>
      <c r="AZ1001">
        <f t="shared" si="723"/>
        <v>0</v>
      </c>
      <c r="BA1001">
        <f t="shared" si="724"/>
        <v>0</v>
      </c>
      <c r="BB1001">
        <f t="shared" si="725"/>
        <v>0</v>
      </c>
      <c r="BC1001">
        <f t="shared" si="726"/>
        <v>0</v>
      </c>
      <c r="BD1001">
        <f t="shared" si="727"/>
        <v>0</v>
      </c>
      <c r="BE1001">
        <f t="shared" si="728"/>
        <v>0</v>
      </c>
      <c r="BF1001">
        <f t="shared" si="729"/>
        <v>0</v>
      </c>
    </row>
    <row r="1002" spans="1:58" ht="15" customHeight="1">
      <c r="A1002" s="445"/>
      <c r="B1002" s="446"/>
      <c r="C1002" s="35" t="s">
        <v>5296</v>
      </c>
      <c r="D1002" s="800" t="str">
        <f>IF(CNGE_2026_M1_Secc1_Sub1!$D129="","",CNGE_2026_M1_Secc1_Sub1!$D129)</f>
        <v/>
      </c>
      <c r="E1002" s="723"/>
      <c r="F1002" s="723"/>
      <c r="G1002" s="723"/>
      <c r="H1002" s="723"/>
      <c r="I1002" s="723"/>
      <c r="J1002" s="723"/>
      <c r="K1002" s="723"/>
      <c r="L1002" s="724"/>
      <c r="M1002" s="638"/>
      <c r="N1002" s="638"/>
      <c r="O1002" s="638"/>
      <c r="P1002" s="638"/>
      <c r="Q1002" s="638"/>
      <c r="R1002" s="638"/>
      <c r="S1002" s="638"/>
      <c r="T1002" s="638"/>
      <c r="U1002" s="638"/>
      <c r="V1002" s="638"/>
      <c r="W1002" s="638"/>
      <c r="X1002" s="638"/>
      <c r="Y1002" s="638"/>
      <c r="Z1002" s="638"/>
      <c r="AA1002" s="638"/>
      <c r="AB1002" s="638"/>
      <c r="AC1002" s="638"/>
      <c r="AD1002" s="638"/>
      <c r="AI1002">
        <f t="shared" si="706"/>
        <v>0</v>
      </c>
      <c r="AJ1002">
        <f t="shared" si="707"/>
        <v>0</v>
      </c>
      <c r="AK1002">
        <f t="shared" si="708"/>
        <v>0</v>
      </c>
      <c r="AL1002">
        <f t="shared" si="709"/>
        <v>0</v>
      </c>
      <c r="AM1002">
        <f t="shared" si="710"/>
        <v>0</v>
      </c>
      <c r="AN1002">
        <f t="shared" si="711"/>
        <v>0</v>
      </c>
      <c r="AO1002">
        <f t="shared" si="712"/>
        <v>0</v>
      </c>
      <c r="AP1002">
        <f t="shared" si="713"/>
        <v>0</v>
      </c>
      <c r="AQ1002">
        <f t="shared" si="714"/>
        <v>0</v>
      </c>
      <c r="AR1002">
        <f t="shared" si="715"/>
        <v>0</v>
      </c>
      <c r="AS1002">
        <f t="shared" si="716"/>
        <v>0</v>
      </c>
      <c r="AT1002">
        <f t="shared" si="717"/>
        <v>0</v>
      </c>
      <c r="AU1002">
        <f t="shared" si="718"/>
        <v>0</v>
      </c>
      <c r="AV1002">
        <f t="shared" si="719"/>
        <v>0</v>
      </c>
      <c r="AW1002">
        <f t="shared" si="720"/>
        <v>0</v>
      </c>
      <c r="AX1002">
        <f t="shared" si="721"/>
        <v>0</v>
      </c>
      <c r="AY1002">
        <f t="shared" si="722"/>
        <v>0</v>
      </c>
      <c r="AZ1002">
        <f t="shared" si="723"/>
        <v>0</v>
      </c>
      <c r="BA1002">
        <f t="shared" si="724"/>
        <v>0</v>
      </c>
      <c r="BB1002">
        <f t="shared" si="725"/>
        <v>0</v>
      </c>
      <c r="BC1002">
        <f t="shared" si="726"/>
        <v>0</v>
      </c>
      <c r="BD1002">
        <f t="shared" si="727"/>
        <v>0</v>
      </c>
      <c r="BE1002">
        <f t="shared" si="728"/>
        <v>0</v>
      </c>
      <c r="BF1002">
        <f t="shared" si="729"/>
        <v>0</v>
      </c>
    </row>
    <row r="1003" spans="1:58" ht="15" customHeight="1">
      <c r="A1003" s="445"/>
      <c r="B1003" s="446"/>
      <c r="C1003" s="35" t="s">
        <v>5298</v>
      </c>
      <c r="D1003" s="800" t="str">
        <f>IF(CNGE_2026_M1_Secc1_Sub1!$D130="","",CNGE_2026_M1_Secc1_Sub1!$D130)</f>
        <v/>
      </c>
      <c r="E1003" s="723"/>
      <c r="F1003" s="723"/>
      <c r="G1003" s="723"/>
      <c r="H1003" s="723"/>
      <c r="I1003" s="723"/>
      <c r="J1003" s="723"/>
      <c r="K1003" s="723"/>
      <c r="L1003" s="724"/>
      <c r="M1003" s="638"/>
      <c r="N1003" s="638"/>
      <c r="O1003" s="638"/>
      <c r="P1003" s="638"/>
      <c r="Q1003" s="638"/>
      <c r="R1003" s="638"/>
      <c r="S1003" s="638"/>
      <c r="T1003" s="638"/>
      <c r="U1003" s="638"/>
      <c r="V1003" s="638"/>
      <c r="W1003" s="638"/>
      <c r="X1003" s="638"/>
      <c r="Y1003" s="638"/>
      <c r="Z1003" s="638"/>
      <c r="AA1003" s="638"/>
      <c r="AB1003" s="638"/>
      <c r="AC1003" s="638"/>
      <c r="AD1003" s="638"/>
      <c r="AI1003">
        <f t="shared" si="706"/>
        <v>0</v>
      </c>
      <c r="AJ1003">
        <f t="shared" si="707"/>
        <v>0</v>
      </c>
      <c r="AK1003">
        <f t="shared" si="708"/>
        <v>0</v>
      </c>
      <c r="AL1003">
        <f t="shared" si="709"/>
        <v>0</v>
      </c>
      <c r="AM1003">
        <f t="shared" si="710"/>
        <v>0</v>
      </c>
      <c r="AN1003">
        <f t="shared" si="711"/>
        <v>0</v>
      </c>
      <c r="AO1003">
        <f t="shared" si="712"/>
        <v>0</v>
      </c>
      <c r="AP1003">
        <f t="shared" si="713"/>
        <v>0</v>
      </c>
      <c r="AQ1003">
        <f t="shared" si="714"/>
        <v>0</v>
      </c>
      <c r="AR1003">
        <f t="shared" si="715"/>
        <v>0</v>
      </c>
      <c r="AS1003">
        <f t="shared" si="716"/>
        <v>0</v>
      </c>
      <c r="AT1003">
        <f t="shared" si="717"/>
        <v>0</v>
      </c>
      <c r="AU1003">
        <f t="shared" si="718"/>
        <v>0</v>
      </c>
      <c r="AV1003">
        <f t="shared" si="719"/>
        <v>0</v>
      </c>
      <c r="AW1003">
        <f t="shared" si="720"/>
        <v>0</v>
      </c>
      <c r="AX1003">
        <f t="shared" si="721"/>
        <v>0</v>
      </c>
      <c r="AY1003">
        <f t="shared" si="722"/>
        <v>0</v>
      </c>
      <c r="AZ1003">
        <f t="shared" si="723"/>
        <v>0</v>
      </c>
      <c r="BA1003">
        <f t="shared" si="724"/>
        <v>0</v>
      </c>
      <c r="BB1003">
        <f t="shared" si="725"/>
        <v>0</v>
      </c>
      <c r="BC1003">
        <f t="shared" si="726"/>
        <v>0</v>
      </c>
      <c r="BD1003">
        <f t="shared" si="727"/>
        <v>0</v>
      </c>
      <c r="BE1003">
        <f t="shared" si="728"/>
        <v>0</v>
      </c>
      <c r="BF1003">
        <f t="shared" si="729"/>
        <v>0</v>
      </c>
    </row>
    <row r="1004" spans="1:58" ht="15" customHeight="1">
      <c r="A1004" s="445"/>
      <c r="B1004" s="446"/>
      <c r="C1004" s="35" t="s">
        <v>5300</v>
      </c>
      <c r="D1004" s="800" t="str">
        <f>IF(CNGE_2026_M1_Secc1_Sub1!$D131="","",CNGE_2026_M1_Secc1_Sub1!$D131)</f>
        <v/>
      </c>
      <c r="E1004" s="723"/>
      <c r="F1004" s="723"/>
      <c r="G1004" s="723"/>
      <c r="H1004" s="723"/>
      <c r="I1004" s="723"/>
      <c r="J1004" s="723"/>
      <c r="K1004" s="723"/>
      <c r="L1004" s="724"/>
      <c r="M1004" s="638"/>
      <c r="N1004" s="638"/>
      <c r="O1004" s="638"/>
      <c r="P1004" s="638"/>
      <c r="Q1004" s="638"/>
      <c r="R1004" s="638"/>
      <c r="S1004" s="638"/>
      <c r="T1004" s="638"/>
      <c r="U1004" s="638"/>
      <c r="V1004" s="638"/>
      <c r="W1004" s="638"/>
      <c r="X1004" s="638"/>
      <c r="Y1004" s="638"/>
      <c r="Z1004" s="638"/>
      <c r="AA1004" s="638"/>
      <c r="AB1004" s="638"/>
      <c r="AC1004" s="638"/>
      <c r="AD1004" s="638"/>
      <c r="AI1004">
        <f t="shared" si="706"/>
        <v>0</v>
      </c>
      <c r="AJ1004">
        <f t="shared" si="707"/>
        <v>0</v>
      </c>
      <c r="AK1004">
        <f t="shared" si="708"/>
        <v>0</v>
      </c>
      <c r="AL1004">
        <f t="shared" si="709"/>
        <v>0</v>
      </c>
      <c r="AM1004">
        <f t="shared" si="710"/>
        <v>0</v>
      </c>
      <c r="AN1004">
        <f t="shared" si="711"/>
        <v>0</v>
      </c>
      <c r="AO1004">
        <f t="shared" si="712"/>
        <v>0</v>
      </c>
      <c r="AP1004">
        <f t="shared" si="713"/>
        <v>0</v>
      </c>
      <c r="AQ1004">
        <f t="shared" si="714"/>
        <v>0</v>
      </c>
      <c r="AR1004">
        <f t="shared" si="715"/>
        <v>0</v>
      </c>
      <c r="AS1004">
        <f t="shared" si="716"/>
        <v>0</v>
      </c>
      <c r="AT1004">
        <f t="shared" si="717"/>
        <v>0</v>
      </c>
      <c r="AU1004">
        <f t="shared" si="718"/>
        <v>0</v>
      </c>
      <c r="AV1004">
        <f t="shared" si="719"/>
        <v>0</v>
      </c>
      <c r="AW1004">
        <f t="shared" si="720"/>
        <v>0</v>
      </c>
      <c r="AX1004">
        <f t="shared" si="721"/>
        <v>0</v>
      </c>
      <c r="AY1004">
        <f t="shared" si="722"/>
        <v>0</v>
      </c>
      <c r="AZ1004">
        <f t="shared" si="723"/>
        <v>0</v>
      </c>
      <c r="BA1004">
        <f t="shared" si="724"/>
        <v>0</v>
      </c>
      <c r="BB1004">
        <f t="shared" si="725"/>
        <v>0</v>
      </c>
      <c r="BC1004">
        <f t="shared" si="726"/>
        <v>0</v>
      </c>
      <c r="BD1004">
        <f t="shared" si="727"/>
        <v>0</v>
      </c>
      <c r="BE1004">
        <f t="shared" si="728"/>
        <v>0</v>
      </c>
      <c r="BF1004">
        <f t="shared" si="729"/>
        <v>0</v>
      </c>
    </row>
    <row r="1005" spans="1:58" ht="15" customHeight="1">
      <c r="A1005" s="445"/>
      <c r="B1005" s="446"/>
      <c r="C1005" s="35" t="s">
        <v>5302</v>
      </c>
      <c r="D1005" s="800" t="str">
        <f>IF(CNGE_2026_M1_Secc1_Sub1!$D132="","",CNGE_2026_M1_Secc1_Sub1!$D132)</f>
        <v/>
      </c>
      <c r="E1005" s="723"/>
      <c r="F1005" s="723"/>
      <c r="G1005" s="723"/>
      <c r="H1005" s="723"/>
      <c r="I1005" s="723"/>
      <c r="J1005" s="723"/>
      <c r="K1005" s="723"/>
      <c r="L1005" s="724"/>
      <c r="M1005" s="638"/>
      <c r="N1005" s="638"/>
      <c r="O1005" s="638"/>
      <c r="P1005" s="638"/>
      <c r="Q1005" s="638"/>
      <c r="R1005" s="638"/>
      <c r="S1005" s="638"/>
      <c r="T1005" s="638"/>
      <c r="U1005" s="638"/>
      <c r="V1005" s="638"/>
      <c r="W1005" s="638"/>
      <c r="X1005" s="638"/>
      <c r="Y1005" s="638"/>
      <c r="Z1005" s="638"/>
      <c r="AA1005" s="638"/>
      <c r="AB1005" s="638"/>
      <c r="AC1005" s="638"/>
      <c r="AD1005" s="638"/>
      <c r="AI1005">
        <f t="shared" si="706"/>
        <v>0</v>
      </c>
      <c r="AJ1005">
        <f t="shared" si="707"/>
        <v>0</v>
      </c>
      <c r="AK1005">
        <f t="shared" si="708"/>
        <v>0</v>
      </c>
      <c r="AL1005">
        <f t="shared" si="709"/>
        <v>0</v>
      </c>
      <c r="AM1005">
        <f t="shared" si="710"/>
        <v>0</v>
      </c>
      <c r="AN1005">
        <f t="shared" si="711"/>
        <v>0</v>
      </c>
      <c r="AO1005">
        <f t="shared" si="712"/>
        <v>0</v>
      </c>
      <c r="AP1005">
        <f t="shared" si="713"/>
        <v>0</v>
      </c>
      <c r="AQ1005">
        <f t="shared" si="714"/>
        <v>0</v>
      </c>
      <c r="AR1005">
        <f t="shared" si="715"/>
        <v>0</v>
      </c>
      <c r="AS1005">
        <f t="shared" si="716"/>
        <v>0</v>
      </c>
      <c r="AT1005">
        <f t="shared" si="717"/>
        <v>0</v>
      </c>
      <c r="AU1005">
        <f t="shared" si="718"/>
        <v>0</v>
      </c>
      <c r="AV1005">
        <f t="shared" si="719"/>
        <v>0</v>
      </c>
      <c r="AW1005">
        <f t="shared" si="720"/>
        <v>0</v>
      </c>
      <c r="AX1005">
        <f t="shared" si="721"/>
        <v>0</v>
      </c>
      <c r="AY1005">
        <f t="shared" si="722"/>
        <v>0</v>
      </c>
      <c r="AZ1005">
        <f t="shared" si="723"/>
        <v>0</v>
      </c>
      <c r="BA1005">
        <f t="shared" si="724"/>
        <v>0</v>
      </c>
      <c r="BB1005">
        <f t="shared" si="725"/>
        <v>0</v>
      </c>
      <c r="BC1005">
        <f t="shared" si="726"/>
        <v>0</v>
      </c>
      <c r="BD1005">
        <f t="shared" si="727"/>
        <v>0</v>
      </c>
      <c r="BE1005">
        <f t="shared" si="728"/>
        <v>0</v>
      </c>
      <c r="BF1005">
        <f t="shared" si="729"/>
        <v>0</v>
      </c>
    </row>
    <row r="1006" spans="1:58" ht="15" customHeight="1">
      <c r="A1006" s="445"/>
      <c r="B1006" s="446"/>
      <c r="C1006" s="35" t="s">
        <v>5304</v>
      </c>
      <c r="D1006" s="800" t="str">
        <f>IF(CNGE_2026_M1_Secc1_Sub1!$D133="","",CNGE_2026_M1_Secc1_Sub1!$D133)</f>
        <v/>
      </c>
      <c r="E1006" s="723"/>
      <c r="F1006" s="723"/>
      <c r="G1006" s="723"/>
      <c r="H1006" s="723"/>
      <c r="I1006" s="723"/>
      <c r="J1006" s="723"/>
      <c r="K1006" s="723"/>
      <c r="L1006" s="724"/>
      <c r="M1006" s="638"/>
      <c r="N1006" s="638"/>
      <c r="O1006" s="638"/>
      <c r="P1006" s="638"/>
      <c r="Q1006" s="638"/>
      <c r="R1006" s="638"/>
      <c r="S1006" s="638"/>
      <c r="T1006" s="638"/>
      <c r="U1006" s="638"/>
      <c r="V1006" s="638"/>
      <c r="W1006" s="638"/>
      <c r="X1006" s="638"/>
      <c r="Y1006" s="638"/>
      <c r="Z1006" s="638"/>
      <c r="AA1006" s="638"/>
      <c r="AB1006" s="638"/>
      <c r="AC1006" s="638"/>
      <c r="AD1006" s="638"/>
      <c r="AI1006">
        <f t="shared" si="706"/>
        <v>0</v>
      </c>
      <c r="AJ1006">
        <f t="shared" si="707"/>
        <v>0</v>
      </c>
      <c r="AK1006">
        <f t="shared" si="708"/>
        <v>0</v>
      </c>
      <c r="AL1006">
        <f t="shared" si="709"/>
        <v>0</v>
      </c>
      <c r="AM1006">
        <f t="shared" si="710"/>
        <v>0</v>
      </c>
      <c r="AN1006">
        <f t="shared" si="711"/>
        <v>0</v>
      </c>
      <c r="AO1006">
        <f t="shared" si="712"/>
        <v>0</v>
      </c>
      <c r="AP1006">
        <f t="shared" si="713"/>
        <v>0</v>
      </c>
      <c r="AQ1006">
        <f t="shared" si="714"/>
        <v>0</v>
      </c>
      <c r="AR1006">
        <f t="shared" si="715"/>
        <v>0</v>
      </c>
      <c r="AS1006">
        <f t="shared" si="716"/>
        <v>0</v>
      </c>
      <c r="AT1006">
        <f t="shared" si="717"/>
        <v>0</v>
      </c>
      <c r="AU1006">
        <f t="shared" si="718"/>
        <v>0</v>
      </c>
      <c r="AV1006">
        <f t="shared" si="719"/>
        <v>0</v>
      </c>
      <c r="AW1006">
        <f t="shared" si="720"/>
        <v>0</v>
      </c>
      <c r="AX1006">
        <f t="shared" si="721"/>
        <v>0</v>
      </c>
      <c r="AY1006">
        <f t="shared" si="722"/>
        <v>0</v>
      </c>
      <c r="AZ1006">
        <f t="shared" si="723"/>
        <v>0</v>
      </c>
      <c r="BA1006">
        <f t="shared" si="724"/>
        <v>0</v>
      </c>
      <c r="BB1006">
        <f t="shared" si="725"/>
        <v>0</v>
      </c>
      <c r="BC1006">
        <f t="shared" si="726"/>
        <v>0</v>
      </c>
      <c r="BD1006">
        <f t="shared" si="727"/>
        <v>0</v>
      </c>
      <c r="BE1006">
        <f t="shared" si="728"/>
        <v>0</v>
      </c>
      <c r="BF1006">
        <f t="shared" si="729"/>
        <v>0</v>
      </c>
    </row>
    <row r="1007" spans="1:58" ht="15" customHeight="1">
      <c r="A1007" s="445"/>
      <c r="B1007" s="446"/>
      <c r="C1007" s="37" t="s">
        <v>5306</v>
      </c>
      <c r="D1007" s="800" t="str">
        <f>IF(CNGE_2026_M1_Secc1_Sub1!$D134="","",CNGE_2026_M1_Secc1_Sub1!$D134)</f>
        <v/>
      </c>
      <c r="E1007" s="723"/>
      <c r="F1007" s="723"/>
      <c r="G1007" s="723"/>
      <c r="H1007" s="723"/>
      <c r="I1007" s="723"/>
      <c r="J1007" s="723"/>
      <c r="K1007" s="723"/>
      <c r="L1007" s="724"/>
      <c r="M1007" s="638"/>
      <c r="N1007" s="638"/>
      <c r="O1007" s="638"/>
      <c r="P1007" s="638"/>
      <c r="Q1007" s="638"/>
      <c r="R1007" s="638"/>
      <c r="S1007" s="638"/>
      <c r="T1007" s="638"/>
      <c r="U1007" s="638"/>
      <c r="V1007" s="638"/>
      <c r="W1007" s="638"/>
      <c r="X1007" s="638"/>
      <c r="Y1007" s="638"/>
      <c r="Z1007" s="638"/>
      <c r="AA1007" s="638"/>
      <c r="AB1007" s="638"/>
      <c r="AC1007" s="638"/>
      <c r="AD1007" s="638"/>
      <c r="AI1007">
        <f t="shared" si="706"/>
        <v>0</v>
      </c>
      <c r="AJ1007">
        <f t="shared" si="707"/>
        <v>0</v>
      </c>
      <c r="AK1007">
        <f t="shared" si="708"/>
        <v>0</v>
      </c>
      <c r="AL1007">
        <f t="shared" si="709"/>
        <v>0</v>
      </c>
      <c r="AM1007">
        <f t="shared" si="710"/>
        <v>0</v>
      </c>
      <c r="AN1007">
        <f t="shared" si="711"/>
        <v>0</v>
      </c>
      <c r="AO1007">
        <f t="shared" si="712"/>
        <v>0</v>
      </c>
      <c r="AP1007">
        <f t="shared" si="713"/>
        <v>0</v>
      </c>
      <c r="AQ1007">
        <f t="shared" si="714"/>
        <v>0</v>
      </c>
      <c r="AR1007">
        <f t="shared" si="715"/>
        <v>0</v>
      </c>
      <c r="AS1007">
        <f t="shared" si="716"/>
        <v>0</v>
      </c>
      <c r="AT1007">
        <f t="shared" si="717"/>
        <v>0</v>
      </c>
      <c r="AU1007">
        <f t="shared" si="718"/>
        <v>0</v>
      </c>
      <c r="AV1007">
        <f t="shared" si="719"/>
        <v>0</v>
      </c>
      <c r="AW1007">
        <f t="shared" si="720"/>
        <v>0</v>
      </c>
      <c r="AX1007">
        <f t="shared" si="721"/>
        <v>0</v>
      </c>
      <c r="AY1007">
        <f t="shared" si="722"/>
        <v>0</v>
      </c>
      <c r="AZ1007">
        <f t="shared" si="723"/>
        <v>0</v>
      </c>
      <c r="BA1007">
        <f t="shared" si="724"/>
        <v>0</v>
      </c>
      <c r="BB1007">
        <f t="shared" si="725"/>
        <v>0</v>
      </c>
      <c r="BC1007">
        <f t="shared" si="726"/>
        <v>0</v>
      </c>
      <c r="BD1007">
        <f t="shared" si="727"/>
        <v>0</v>
      </c>
      <c r="BE1007">
        <f t="shared" si="728"/>
        <v>0</v>
      </c>
      <c r="BF1007">
        <f t="shared" si="729"/>
        <v>0</v>
      </c>
    </row>
    <row r="1008" spans="1:58" ht="15" customHeight="1">
      <c r="A1008" s="445"/>
      <c r="B1008" s="446"/>
      <c r="C1008" s="37" t="s">
        <v>5308</v>
      </c>
      <c r="D1008" s="800" t="str">
        <f>IF(CNGE_2026_M1_Secc1_Sub1!$D135="","",CNGE_2026_M1_Secc1_Sub1!$D135)</f>
        <v/>
      </c>
      <c r="E1008" s="723"/>
      <c r="F1008" s="723"/>
      <c r="G1008" s="723"/>
      <c r="H1008" s="723"/>
      <c r="I1008" s="723"/>
      <c r="J1008" s="723"/>
      <c r="K1008" s="723"/>
      <c r="L1008" s="724"/>
      <c r="M1008" s="638"/>
      <c r="N1008" s="638"/>
      <c r="O1008" s="638"/>
      <c r="P1008" s="638"/>
      <c r="Q1008" s="638"/>
      <c r="R1008" s="638"/>
      <c r="S1008" s="638"/>
      <c r="T1008" s="638"/>
      <c r="U1008" s="638"/>
      <c r="V1008" s="638"/>
      <c r="W1008" s="638"/>
      <c r="X1008" s="638"/>
      <c r="Y1008" s="638"/>
      <c r="Z1008" s="638"/>
      <c r="AA1008" s="638"/>
      <c r="AB1008" s="638"/>
      <c r="AC1008" s="638"/>
      <c r="AD1008" s="638"/>
      <c r="AI1008">
        <f t="shared" si="706"/>
        <v>0</v>
      </c>
      <c r="AJ1008">
        <f t="shared" si="707"/>
        <v>0</v>
      </c>
      <c r="AK1008">
        <f t="shared" si="708"/>
        <v>0</v>
      </c>
      <c r="AL1008">
        <f t="shared" si="709"/>
        <v>0</v>
      </c>
      <c r="AM1008">
        <f t="shared" si="710"/>
        <v>0</v>
      </c>
      <c r="AN1008">
        <f t="shared" si="711"/>
        <v>0</v>
      </c>
      <c r="AO1008">
        <f t="shared" si="712"/>
        <v>0</v>
      </c>
      <c r="AP1008">
        <f t="shared" si="713"/>
        <v>0</v>
      </c>
      <c r="AQ1008">
        <f t="shared" si="714"/>
        <v>0</v>
      </c>
      <c r="AR1008">
        <f t="shared" si="715"/>
        <v>0</v>
      </c>
      <c r="AS1008">
        <f t="shared" si="716"/>
        <v>0</v>
      </c>
      <c r="AT1008">
        <f t="shared" si="717"/>
        <v>0</v>
      </c>
      <c r="AU1008">
        <f t="shared" si="718"/>
        <v>0</v>
      </c>
      <c r="AV1008">
        <f t="shared" si="719"/>
        <v>0</v>
      </c>
      <c r="AW1008">
        <f t="shared" si="720"/>
        <v>0</v>
      </c>
      <c r="AX1008">
        <f t="shared" si="721"/>
        <v>0</v>
      </c>
      <c r="AY1008">
        <f t="shared" si="722"/>
        <v>0</v>
      </c>
      <c r="AZ1008">
        <f t="shared" si="723"/>
        <v>0</v>
      </c>
      <c r="BA1008">
        <f t="shared" si="724"/>
        <v>0</v>
      </c>
      <c r="BB1008">
        <f t="shared" si="725"/>
        <v>0</v>
      </c>
      <c r="BC1008">
        <f t="shared" si="726"/>
        <v>0</v>
      </c>
      <c r="BD1008">
        <f t="shared" si="727"/>
        <v>0</v>
      </c>
      <c r="BE1008">
        <f t="shared" si="728"/>
        <v>0</v>
      </c>
      <c r="BF1008">
        <f t="shared" si="729"/>
        <v>0</v>
      </c>
    </row>
    <row r="1009" spans="1:58" ht="15" customHeight="1">
      <c r="A1009" s="445"/>
      <c r="B1009" s="446"/>
      <c r="C1009" s="37" t="s">
        <v>5310</v>
      </c>
      <c r="D1009" s="800" t="str">
        <f>IF(CNGE_2026_M1_Secc1_Sub1!$D136="","",CNGE_2026_M1_Secc1_Sub1!$D136)</f>
        <v/>
      </c>
      <c r="E1009" s="723"/>
      <c r="F1009" s="723"/>
      <c r="G1009" s="723"/>
      <c r="H1009" s="723"/>
      <c r="I1009" s="723"/>
      <c r="J1009" s="723"/>
      <c r="K1009" s="723"/>
      <c r="L1009" s="724"/>
      <c r="M1009" s="638"/>
      <c r="N1009" s="638"/>
      <c r="O1009" s="638"/>
      <c r="P1009" s="638"/>
      <c r="Q1009" s="638"/>
      <c r="R1009" s="638"/>
      <c r="S1009" s="638"/>
      <c r="T1009" s="638"/>
      <c r="U1009" s="638"/>
      <c r="V1009" s="638"/>
      <c r="W1009" s="638"/>
      <c r="X1009" s="638"/>
      <c r="Y1009" s="638"/>
      <c r="Z1009" s="638"/>
      <c r="AA1009" s="638"/>
      <c r="AB1009" s="638"/>
      <c r="AC1009" s="638"/>
      <c r="AD1009" s="638"/>
      <c r="AI1009">
        <f t="shared" si="706"/>
        <v>0</v>
      </c>
      <c r="AJ1009">
        <f t="shared" si="707"/>
        <v>0</v>
      </c>
      <c r="AK1009">
        <f t="shared" si="708"/>
        <v>0</v>
      </c>
      <c r="AL1009">
        <f t="shared" si="709"/>
        <v>0</v>
      </c>
      <c r="AM1009">
        <f t="shared" si="710"/>
        <v>0</v>
      </c>
      <c r="AN1009">
        <f t="shared" si="711"/>
        <v>0</v>
      </c>
      <c r="AO1009">
        <f t="shared" si="712"/>
        <v>0</v>
      </c>
      <c r="AP1009">
        <f t="shared" si="713"/>
        <v>0</v>
      </c>
      <c r="AQ1009">
        <f t="shared" si="714"/>
        <v>0</v>
      </c>
      <c r="AR1009">
        <f t="shared" si="715"/>
        <v>0</v>
      </c>
      <c r="AS1009">
        <f t="shared" si="716"/>
        <v>0</v>
      </c>
      <c r="AT1009">
        <f t="shared" si="717"/>
        <v>0</v>
      </c>
      <c r="AU1009">
        <f t="shared" si="718"/>
        <v>0</v>
      </c>
      <c r="AV1009">
        <f t="shared" si="719"/>
        <v>0</v>
      </c>
      <c r="AW1009">
        <f t="shared" si="720"/>
        <v>0</v>
      </c>
      <c r="AX1009">
        <f t="shared" si="721"/>
        <v>0</v>
      </c>
      <c r="AY1009">
        <f t="shared" si="722"/>
        <v>0</v>
      </c>
      <c r="AZ1009">
        <f t="shared" si="723"/>
        <v>0</v>
      </c>
      <c r="BA1009">
        <f t="shared" si="724"/>
        <v>0</v>
      </c>
      <c r="BB1009">
        <f t="shared" si="725"/>
        <v>0</v>
      </c>
      <c r="BC1009">
        <f t="shared" si="726"/>
        <v>0</v>
      </c>
      <c r="BD1009">
        <f t="shared" si="727"/>
        <v>0</v>
      </c>
      <c r="BE1009">
        <f t="shared" si="728"/>
        <v>0</v>
      </c>
      <c r="BF1009">
        <f t="shared" si="729"/>
        <v>0</v>
      </c>
    </row>
    <row r="1010" spans="1:58" ht="15" customHeight="1">
      <c r="A1010" s="445"/>
      <c r="B1010" s="446"/>
      <c r="C1010" s="37" t="s">
        <v>5312</v>
      </c>
      <c r="D1010" s="800" t="str">
        <f>IF(CNGE_2026_M1_Secc1_Sub1!$D137="","",CNGE_2026_M1_Secc1_Sub1!$D137)</f>
        <v/>
      </c>
      <c r="E1010" s="723"/>
      <c r="F1010" s="723"/>
      <c r="G1010" s="723"/>
      <c r="H1010" s="723"/>
      <c r="I1010" s="723"/>
      <c r="J1010" s="723"/>
      <c r="K1010" s="723"/>
      <c r="L1010" s="724"/>
      <c r="M1010" s="638"/>
      <c r="N1010" s="638"/>
      <c r="O1010" s="638"/>
      <c r="P1010" s="638"/>
      <c r="Q1010" s="638"/>
      <c r="R1010" s="638"/>
      <c r="S1010" s="638"/>
      <c r="T1010" s="638"/>
      <c r="U1010" s="638"/>
      <c r="V1010" s="638"/>
      <c r="W1010" s="638"/>
      <c r="X1010" s="638"/>
      <c r="Y1010" s="638"/>
      <c r="Z1010" s="638"/>
      <c r="AA1010" s="638"/>
      <c r="AB1010" s="638"/>
      <c r="AC1010" s="638"/>
      <c r="AD1010" s="638"/>
      <c r="AI1010">
        <f t="shared" ref="AI1010:AI1033" si="730">M1010</f>
        <v>0</v>
      </c>
      <c r="AJ1010">
        <f t="shared" ref="AJ1010:AJ1033" si="731">COUNTIF(N1010:O1010,"NS")</f>
        <v>0</v>
      </c>
      <c r="AK1010">
        <f t="shared" ref="AK1010:AK1033" si="732">SUM(N1010:O1010)</f>
        <v>0</v>
      </c>
      <c r="AL1010">
        <f t="shared" ref="AL1010:AL1033" si="733">IF(COUNTIF(M1010:O1010,"NA")=3,0,IF(OR(AND(AI1010=0,AJ1010&gt;0),AND(AI1010="NS",AK1010&gt;0), AND(AI1010="NS", AJ1010=0,AK1010=0)), 1, IF(OR(AND(AI1010&gt;0,AJ1010&gt;1,AI1010&gt;AK1010), AND(AI1010="NS",AJ1010=2), AND(AI1010="NS",AK1010=0,AJ1010&gt;0),AI1010=AK1010), 0, 1)))</f>
        <v>0</v>
      </c>
      <c r="AM1010">
        <f t="shared" ref="AM1010:AM1033" si="734">P1010</f>
        <v>0</v>
      </c>
      <c r="AN1010">
        <f t="shared" ref="AN1010:AN1033" si="735">COUNTIF(Q1010:R1010,"NS")</f>
        <v>0</v>
      </c>
      <c r="AO1010">
        <f t="shared" ref="AO1010:AO1033" si="736">SUM(Q1010:R1010)</f>
        <v>0</v>
      </c>
      <c r="AP1010">
        <f t="shared" ref="AP1010:AP1033" si="737">IF(COUNTIF(P1010:R1010,"NA")=3,0,IF(OR(AND(AM1010=0,AN1010&gt;0),AND(AM1010="NS",AO1010&gt;0), AND(AM1010="NS", AN1010=0,AO1010=0)), 1, IF(OR(AND(AM1010&gt;0,AN1010&gt;1,AM1010&gt;AO1010), AND(AM1010="NS",AN1010=2), AND(AM1010="NS",AO1010=0,AN1010&gt;0),AM1010=AO1010), 0, 1)))</f>
        <v>0</v>
      </c>
      <c r="AQ1010">
        <f t="shared" ref="AQ1010:AQ1033" si="738">S1010</f>
        <v>0</v>
      </c>
      <c r="AR1010">
        <f t="shared" ref="AR1010:AR1033" si="739">COUNTIF(T1010:U1010,"NS")</f>
        <v>0</v>
      </c>
      <c r="AS1010">
        <f t="shared" ref="AS1010:AS1033" si="740">SUM(T1010:U1010)</f>
        <v>0</v>
      </c>
      <c r="AT1010">
        <f t="shared" ref="AT1010:AT1033" si="741">IF(COUNTIF(S1010:U1010,"NA")=3,0,IF(OR(AND(AQ1010=0,AR1010&gt;0),AND(AQ1010="NS",AS1010&gt;0), AND(AQ1010="NS", AR1010=0,AS1010=0)), 1, IF(OR(AND(AQ1010&gt;0,AR1010&gt;1,AQ1010&gt;AS1010), AND(AQ1010="NS",AR1010=2), AND(AQ1010="NS",AS1010=0,AR1010&gt;0),AQ1010=AS1010), 0, 1)))</f>
        <v>0</v>
      </c>
      <c r="AU1010">
        <f t="shared" ref="AU1010:AU1033" si="742">V1010</f>
        <v>0</v>
      </c>
      <c r="AV1010">
        <f t="shared" ref="AV1010:AV1033" si="743">COUNTIF(W1010:X1010,"NS")</f>
        <v>0</v>
      </c>
      <c r="AW1010">
        <f t="shared" ref="AW1010:AW1033" si="744">SUM(W1010:X1010)</f>
        <v>0</v>
      </c>
      <c r="AX1010">
        <f t="shared" ref="AX1010:AX1033" si="745">IF(COUNTIF(V1010:X1010,"NA")=3,0,IF(OR(AND(AU1010=0,AV1010&gt;0),AND(AU1010="NS",AW1010&gt;0), AND(AU1010="NS", AV1010=0,AW1010=0)), 1, IF(OR(AND(AU1010&gt;0,AV1010&gt;1,AU1010&gt;AW1010), AND(AU1010="NS",AV1010=2), AND(AU1010="NS",AW1010=0,AV1010&gt;0),AU1010=AW1010), 0, 1)))</f>
        <v>0</v>
      </c>
      <c r="AY1010">
        <f t="shared" ref="AY1010:AY1033" si="746">Y1010</f>
        <v>0</v>
      </c>
      <c r="AZ1010">
        <f t="shared" ref="AZ1010:AZ1033" si="747">COUNTIF(Z1010:AA1010,"NS")</f>
        <v>0</v>
      </c>
      <c r="BA1010">
        <f t="shared" ref="BA1010:BA1033" si="748">SUM(Z1010:AA1010)</f>
        <v>0</v>
      </c>
      <c r="BB1010">
        <f t="shared" ref="BB1010:BB1033" si="749">IF(COUNTIF(Y1010:AA1010,"NA")=3,0,IF(OR(AND(AY1010=0,AZ1010&gt;0),AND(AY1010="NS",BA1010&gt;0), AND(AY1010="NS", AZ1010=0,BA1010=0)), 1, IF(OR(AND(AY1010&gt;0,AZ1010&gt;1,AY1010&gt;BA1010), AND(AY1010="NS",AZ1010=2), AND(AY1010="NS",BA1010=0,AZ1010&gt;0),AY1010=BA1010), 0, 1)))</f>
        <v>0</v>
      </c>
      <c r="BC1010">
        <f t="shared" ref="BC1010:BC1033" si="750">AB1010</f>
        <v>0</v>
      </c>
      <c r="BD1010">
        <f t="shared" ref="BD1010:BD1033" si="751">COUNTIF(AC1010:AD1010,"NS")</f>
        <v>0</v>
      </c>
      <c r="BE1010">
        <f t="shared" ref="BE1010:BE1033" si="752">SUM(AC1010:AD1010)</f>
        <v>0</v>
      </c>
      <c r="BF1010">
        <f t="shared" ref="BF1010:BF1033" si="753">IF(COUNTIF(AB1010:AD1010,"NA")=3,0,IF(OR(AND(BC1010=0,BD1010&gt;0),AND(BC1010="NS",BE1010&gt;0), AND(BC1010="NS", BD1010=0,BE1010=0)), 1, IF(OR(AND(BC1010&gt;0,BD1010&gt;1,BC1010&gt;BE1010), AND(BC1010="NS",BD1010=2), AND(BC1010="NS",BE1010=0,BD1010&gt;0),BC1010=BE1010), 0, 1)))</f>
        <v>0</v>
      </c>
    </row>
    <row r="1011" spans="1:58" ht="15" customHeight="1">
      <c r="A1011" s="445"/>
      <c r="B1011" s="446"/>
      <c r="C1011" s="37" t="s">
        <v>5314</v>
      </c>
      <c r="D1011" s="800" t="str">
        <f>IF(CNGE_2026_M1_Secc1_Sub1!$D138="","",CNGE_2026_M1_Secc1_Sub1!$D138)</f>
        <v/>
      </c>
      <c r="E1011" s="723"/>
      <c r="F1011" s="723"/>
      <c r="G1011" s="723"/>
      <c r="H1011" s="723"/>
      <c r="I1011" s="723"/>
      <c r="J1011" s="723"/>
      <c r="K1011" s="723"/>
      <c r="L1011" s="724"/>
      <c r="M1011" s="638"/>
      <c r="N1011" s="638"/>
      <c r="O1011" s="638"/>
      <c r="P1011" s="638"/>
      <c r="Q1011" s="638"/>
      <c r="R1011" s="638"/>
      <c r="S1011" s="638"/>
      <c r="T1011" s="638"/>
      <c r="U1011" s="638"/>
      <c r="V1011" s="638"/>
      <c r="W1011" s="638"/>
      <c r="X1011" s="638"/>
      <c r="Y1011" s="638"/>
      <c r="Z1011" s="638"/>
      <c r="AA1011" s="638"/>
      <c r="AB1011" s="638"/>
      <c r="AC1011" s="638"/>
      <c r="AD1011" s="638"/>
      <c r="AI1011">
        <f t="shared" si="730"/>
        <v>0</v>
      </c>
      <c r="AJ1011">
        <f t="shared" si="731"/>
        <v>0</v>
      </c>
      <c r="AK1011">
        <f t="shared" si="732"/>
        <v>0</v>
      </c>
      <c r="AL1011">
        <f t="shared" si="733"/>
        <v>0</v>
      </c>
      <c r="AM1011">
        <f t="shared" si="734"/>
        <v>0</v>
      </c>
      <c r="AN1011">
        <f t="shared" si="735"/>
        <v>0</v>
      </c>
      <c r="AO1011">
        <f t="shared" si="736"/>
        <v>0</v>
      </c>
      <c r="AP1011">
        <f t="shared" si="737"/>
        <v>0</v>
      </c>
      <c r="AQ1011">
        <f t="shared" si="738"/>
        <v>0</v>
      </c>
      <c r="AR1011">
        <f t="shared" si="739"/>
        <v>0</v>
      </c>
      <c r="AS1011">
        <f t="shared" si="740"/>
        <v>0</v>
      </c>
      <c r="AT1011">
        <f t="shared" si="741"/>
        <v>0</v>
      </c>
      <c r="AU1011">
        <f t="shared" si="742"/>
        <v>0</v>
      </c>
      <c r="AV1011">
        <f t="shared" si="743"/>
        <v>0</v>
      </c>
      <c r="AW1011">
        <f t="shared" si="744"/>
        <v>0</v>
      </c>
      <c r="AX1011">
        <f t="shared" si="745"/>
        <v>0</v>
      </c>
      <c r="AY1011">
        <f t="shared" si="746"/>
        <v>0</v>
      </c>
      <c r="AZ1011">
        <f t="shared" si="747"/>
        <v>0</v>
      </c>
      <c r="BA1011">
        <f t="shared" si="748"/>
        <v>0</v>
      </c>
      <c r="BB1011">
        <f t="shared" si="749"/>
        <v>0</v>
      </c>
      <c r="BC1011">
        <f t="shared" si="750"/>
        <v>0</v>
      </c>
      <c r="BD1011">
        <f t="shared" si="751"/>
        <v>0</v>
      </c>
      <c r="BE1011">
        <f t="shared" si="752"/>
        <v>0</v>
      </c>
      <c r="BF1011">
        <f t="shared" si="753"/>
        <v>0</v>
      </c>
    </row>
    <row r="1012" spans="1:58" ht="15" customHeight="1">
      <c r="A1012" s="445"/>
      <c r="B1012" s="446"/>
      <c r="C1012" s="37" t="s">
        <v>5316</v>
      </c>
      <c r="D1012" s="800" t="str">
        <f>IF(CNGE_2026_M1_Secc1_Sub1!$D139="","",CNGE_2026_M1_Secc1_Sub1!$D139)</f>
        <v/>
      </c>
      <c r="E1012" s="723"/>
      <c r="F1012" s="723"/>
      <c r="G1012" s="723"/>
      <c r="H1012" s="723"/>
      <c r="I1012" s="723"/>
      <c r="J1012" s="723"/>
      <c r="K1012" s="723"/>
      <c r="L1012" s="724"/>
      <c r="M1012" s="638"/>
      <c r="N1012" s="638"/>
      <c r="O1012" s="638"/>
      <c r="P1012" s="638"/>
      <c r="Q1012" s="638"/>
      <c r="R1012" s="638"/>
      <c r="S1012" s="638"/>
      <c r="T1012" s="638"/>
      <c r="U1012" s="638"/>
      <c r="V1012" s="638"/>
      <c r="W1012" s="638"/>
      <c r="X1012" s="638"/>
      <c r="Y1012" s="638"/>
      <c r="Z1012" s="638"/>
      <c r="AA1012" s="638"/>
      <c r="AB1012" s="638"/>
      <c r="AC1012" s="638"/>
      <c r="AD1012" s="638"/>
      <c r="AI1012">
        <f t="shared" si="730"/>
        <v>0</v>
      </c>
      <c r="AJ1012">
        <f t="shared" si="731"/>
        <v>0</v>
      </c>
      <c r="AK1012">
        <f t="shared" si="732"/>
        <v>0</v>
      </c>
      <c r="AL1012">
        <f t="shared" si="733"/>
        <v>0</v>
      </c>
      <c r="AM1012">
        <f t="shared" si="734"/>
        <v>0</v>
      </c>
      <c r="AN1012">
        <f t="shared" si="735"/>
        <v>0</v>
      </c>
      <c r="AO1012">
        <f t="shared" si="736"/>
        <v>0</v>
      </c>
      <c r="AP1012">
        <f t="shared" si="737"/>
        <v>0</v>
      </c>
      <c r="AQ1012">
        <f t="shared" si="738"/>
        <v>0</v>
      </c>
      <c r="AR1012">
        <f t="shared" si="739"/>
        <v>0</v>
      </c>
      <c r="AS1012">
        <f t="shared" si="740"/>
        <v>0</v>
      </c>
      <c r="AT1012">
        <f t="shared" si="741"/>
        <v>0</v>
      </c>
      <c r="AU1012">
        <f t="shared" si="742"/>
        <v>0</v>
      </c>
      <c r="AV1012">
        <f t="shared" si="743"/>
        <v>0</v>
      </c>
      <c r="AW1012">
        <f t="shared" si="744"/>
        <v>0</v>
      </c>
      <c r="AX1012">
        <f t="shared" si="745"/>
        <v>0</v>
      </c>
      <c r="AY1012">
        <f t="shared" si="746"/>
        <v>0</v>
      </c>
      <c r="AZ1012">
        <f t="shared" si="747"/>
        <v>0</v>
      </c>
      <c r="BA1012">
        <f t="shared" si="748"/>
        <v>0</v>
      </c>
      <c r="BB1012">
        <f t="shared" si="749"/>
        <v>0</v>
      </c>
      <c r="BC1012">
        <f t="shared" si="750"/>
        <v>0</v>
      </c>
      <c r="BD1012">
        <f t="shared" si="751"/>
        <v>0</v>
      </c>
      <c r="BE1012">
        <f t="shared" si="752"/>
        <v>0</v>
      </c>
      <c r="BF1012">
        <f t="shared" si="753"/>
        <v>0</v>
      </c>
    </row>
    <row r="1013" spans="1:58" ht="15" customHeight="1">
      <c r="A1013" s="445"/>
      <c r="B1013" s="446"/>
      <c r="C1013" s="37" t="s">
        <v>5318</v>
      </c>
      <c r="D1013" s="800" t="str">
        <f>IF(CNGE_2026_M1_Secc1_Sub1!$D140="","",CNGE_2026_M1_Secc1_Sub1!$D140)</f>
        <v/>
      </c>
      <c r="E1013" s="723"/>
      <c r="F1013" s="723"/>
      <c r="G1013" s="723"/>
      <c r="H1013" s="723"/>
      <c r="I1013" s="723"/>
      <c r="J1013" s="723"/>
      <c r="K1013" s="723"/>
      <c r="L1013" s="724"/>
      <c r="M1013" s="638"/>
      <c r="N1013" s="638"/>
      <c r="O1013" s="638"/>
      <c r="P1013" s="638"/>
      <c r="Q1013" s="638"/>
      <c r="R1013" s="638"/>
      <c r="S1013" s="638"/>
      <c r="T1013" s="638"/>
      <c r="U1013" s="638"/>
      <c r="V1013" s="638"/>
      <c r="W1013" s="638"/>
      <c r="X1013" s="638"/>
      <c r="Y1013" s="638"/>
      <c r="Z1013" s="638"/>
      <c r="AA1013" s="638"/>
      <c r="AB1013" s="638"/>
      <c r="AC1013" s="638"/>
      <c r="AD1013" s="638"/>
      <c r="AI1013">
        <f t="shared" si="730"/>
        <v>0</v>
      </c>
      <c r="AJ1013">
        <f t="shared" si="731"/>
        <v>0</v>
      </c>
      <c r="AK1013">
        <f t="shared" si="732"/>
        <v>0</v>
      </c>
      <c r="AL1013">
        <f t="shared" si="733"/>
        <v>0</v>
      </c>
      <c r="AM1013">
        <f t="shared" si="734"/>
        <v>0</v>
      </c>
      <c r="AN1013">
        <f t="shared" si="735"/>
        <v>0</v>
      </c>
      <c r="AO1013">
        <f t="shared" si="736"/>
        <v>0</v>
      </c>
      <c r="AP1013">
        <f t="shared" si="737"/>
        <v>0</v>
      </c>
      <c r="AQ1013">
        <f t="shared" si="738"/>
        <v>0</v>
      </c>
      <c r="AR1013">
        <f t="shared" si="739"/>
        <v>0</v>
      </c>
      <c r="AS1013">
        <f t="shared" si="740"/>
        <v>0</v>
      </c>
      <c r="AT1013">
        <f t="shared" si="741"/>
        <v>0</v>
      </c>
      <c r="AU1013">
        <f t="shared" si="742"/>
        <v>0</v>
      </c>
      <c r="AV1013">
        <f t="shared" si="743"/>
        <v>0</v>
      </c>
      <c r="AW1013">
        <f t="shared" si="744"/>
        <v>0</v>
      </c>
      <c r="AX1013">
        <f t="shared" si="745"/>
        <v>0</v>
      </c>
      <c r="AY1013">
        <f t="shared" si="746"/>
        <v>0</v>
      </c>
      <c r="AZ1013">
        <f t="shared" si="747"/>
        <v>0</v>
      </c>
      <c r="BA1013">
        <f t="shared" si="748"/>
        <v>0</v>
      </c>
      <c r="BB1013">
        <f t="shared" si="749"/>
        <v>0</v>
      </c>
      <c r="BC1013">
        <f t="shared" si="750"/>
        <v>0</v>
      </c>
      <c r="BD1013">
        <f t="shared" si="751"/>
        <v>0</v>
      </c>
      <c r="BE1013">
        <f t="shared" si="752"/>
        <v>0</v>
      </c>
      <c r="BF1013">
        <f t="shared" si="753"/>
        <v>0</v>
      </c>
    </row>
    <row r="1014" spans="1:58" ht="15" customHeight="1">
      <c r="A1014" s="445"/>
      <c r="B1014" s="446"/>
      <c r="C1014" s="37" t="s">
        <v>5320</v>
      </c>
      <c r="D1014" s="800" t="str">
        <f>IF(CNGE_2026_M1_Secc1_Sub1!$D141="","",CNGE_2026_M1_Secc1_Sub1!$D141)</f>
        <v/>
      </c>
      <c r="E1014" s="723"/>
      <c r="F1014" s="723"/>
      <c r="G1014" s="723"/>
      <c r="H1014" s="723"/>
      <c r="I1014" s="723"/>
      <c r="J1014" s="723"/>
      <c r="K1014" s="723"/>
      <c r="L1014" s="724"/>
      <c r="M1014" s="638"/>
      <c r="N1014" s="638"/>
      <c r="O1014" s="638"/>
      <c r="P1014" s="638"/>
      <c r="Q1014" s="638"/>
      <c r="R1014" s="638"/>
      <c r="S1014" s="638"/>
      <c r="T1014" s="638"/>
      <c r="U1014" s="638"/>
      <c r="V1014" s="638"/>
      <c r="W1014" s="638"/>
      <c r="X1014" s="638"/>
      <c r="Y1014" s="638"/>
      <c r="Z1014" s="638"/>
      <c r="AA1014" s="638"/>
      <c r="AB1014" s="638"/>
      <c r="AC1014" s="638"/>
      <c r="AD1014" s="638"/>
      <c r="AI1014">
        <f t="shared" si="730"/>
        <v>0</v>
      </c>
      <c r="AJ1014">
        <f t="shared" si="731"/>
        <v>0</v>
      </c>
      <c r="AK1014">
        <f t="shared" si="732"/>
        <v>0</v>
      </c>
      <c r="AL1014">
        <f t="shared" si="733"/>
        <v>0</v>
      </c>
      <c r="AM1014">
        <f t="shared" si="734"/>
        <v>0</v>
      </c>
      <c r="AN1014">
        <f t="shared" si="735"/>
        <v>0</v>
      </c>
      <c r="AO1014">
        <f t="shared" si="736"/>
        <v>0</v>
      </c>
      <c r="AP1014">
        <f t="shared" si="737"/>
        <v>0</v>
      </c>
      <c r="AQ1014">
        <f t="shared" si="738"/>
        <v>0</v>
      </c>
      <c r="AR1014">
        <f t="shared" si="739"/>
        <v>0</v>
      </c>
      <c r="AS1014">
        <f t="shared" si="740"/>
        <v>0</v>
      </c>
      <c r="AT1014">
        <f t="shared" si="741"/>
        <v>0</v>
      </c>
      <c r="AU1014">
        <f t="shared" si="742"/>
        <v>0</v>
      </c>
      <c r="AV1014">
        <f t="shared" si="743"/>
        <v>0</v>
      </c>
      <c r="AW1014">
        <f t="shared" si="744"/>
        <v>0</v>
      </c>
      <c r="AX1014">
        <f t="shared" si="745"/>
        <v>0</v>
      </c>
      <c r="AY1014">
        <f t="shared" si="746"/>
        <v>0</v>
      </c>
      <c r="AZ1014">
        <f t="shared" si="747"/>
        <v>0</v>
      </c>
      <c r="BA1014">
        <f t="shared" si="748"/>
        <v>0</v>
      </c>
      <c r="BB1014">
        <f t="shared" si="749"/>
        <v>0</v>
      </c>
      <c r="BC1014">
        <f t="shared" si="750"/>
        <v>0</v>
      </c>
      <c r="BD1014">
        <f t="shared" si="751"/>
        <v>0</v>
      </c>
      <c r="BE1014">
        <f t="shared" si="752"/>
        <v>0</v>
      </c>
      <c r="BF1014">
        <f t="shared" si="753"/>
        <v>0</v>
      </c>
    </row>
    <row r="1015" spans="1:58" ht="15" customHeight="1">
      <c r="A1015" s="445"/>
      <c r="B1015" s="446"/>
      <c r="C1015" s="37" t="s">
        <v>5322</v>
      </c>
      <c r="D1015" s="800" t="str">
        <f>IF(CNGE_2026_M1_Secc1_Sub1!$D142="","",CNGE_2026_M1_Secc1_Sub1!$D142)</f>
        <v/>
      </c>
      <c r="E1015" s="723"/>
      <c r="F1015" s="723"/>
      <c r="G1015" s="723"/>
      <c r="H1015" s="723"/>
      <c r="I1015" s="723"/>
      <c r="J1015" s="723"/>
      <c r="K1015" s="723"/>
      <c r="L1015" s="724"/>
      <c r="M1015" s="638"/>
      <c r="N1015" s="638"/>
      <c r="O1015" s="638"/>
      <c r="P1015" s="638"/>
      <c r="Q1015" s="638"/>
      <c r="R1015" s="638"/>
      <c r="S1015" s="638"/>
      <c r="T1015" s="638"/>
      <c r="U1015" s="638"/>
      <c r="V1015" s="638"/>
      <c r="W1015" s="638"/>
      <c r="X1015" s="638"/>
      <c r="Y1015" s="638"/>
      <c r="Z1015" s="638"/>
      <c r="AA1015" s="638"/>
      <c r="AB1015" s="638"/>
      <c r="AC1015" s="638"/>
      <c r="AD1015" s="638"/>
      <c r="AI1015">
        <f t="shared" si="730"/>
        <v>0</v>
      </c>
      <c r="AJ1015">
        <f t="shared" si="731"/>
        <v>0</v>
      </c>
      <c r="AK1015">
        <f t="shared" si="732"/>
        <v>0</v>
      </c>
      <c r="AL1015">
        <f t="shared" si="733"/>
        <v>0</v>
      </c>
      <c r="AM1015">
        <f t="shared" si="734"/>
        <v>0</v>
      </c>
      <c r="AN1015">
        <f t="shared" si="735"/>
        <v>0</v>
      </c>
      <c r="AO1015">
        <f t="shared" si="736"/>
        <v>0</v>
      </c>
      <c r="AP1015">
        <f t="shared" si="737"/>
        <v>0</v>
      </c>
      <c r="AQ1015">
        <f t="shared" si="738"/>
        <v>0</v>
      </c>
      <c r="AR1015">
        <f t="shared" si="739"/>
        <v>0</v>
      </c>
      <c r="AS1015">
        <f t="shared" si="740"/>
        <v>0</v>
      </c>
      <c r="AT1015">
        <f t="shared" si="741"/>
        <v>0</v>
      </c>
      <c r="AU1015">
        <f t="shared" si="742"/>
        <v>0</v>
      </c>
      <c r="AV1015">
        <f t="shared" si="743"/>
        <v>0</v>
      </c>
      <c r="AW1015">
        <f t="shared" si="744"/>
        <v>0</v>
      </c>
      <c r="AX1015">
        <f t="shared" si="745"/>
        <v>0</v>
      </c>
      <c r="AY1015">
        <f t="shared" si="746"/>
        <v>0</v>
      </c>
      <c r="AZ1015">
        <f t="shared" si="747"/>
        <v>0</v>
      </c>
      <c r="BA1015">
        <f t="shared" si="748"/>
        <v>0</v>
      </c>
      <c r="BB1015">
        <f t="shared" si="749"/>
        <v>0</v>
      </c>
      <c r="BC1015">
        <f t="shared" si="750"/>
        <v>0</v>
      </c>
      <c r="BD1015">
        <f t="shared" si="751"/>
        <v>0</v>
      </c>
      <c r="BE1015">
        <f t="shared" si="752"/>
        <v>0</v>
      </c>
      <c r="BF1015">
        <f t="shared" si="753"/>
        <v>0</v>
      </c>
    </row>
    <row r="1016" spans="1:58" ht="15" customHeight="1">
      <c r="A1016" s="445"/>
      <c r="B1016" s="446"/>
      <c r="C1016" s="37" t="s">
        <v>5324</v>
      </c>
      <c r="D1016" s="800" t="str">
        <f>IF(CNGE_2026_M1_Secc1_Sub1!$D143="","",CNGE_2026_M1_Secc1_Sub1!$D143)</f>
        <v/>
      </c>
      <c r="E1016" s="723"/>
      <c r="F1016" s="723"/>
      <c r="G1016" s="723"/>
      <c r="H1016" s="723"/>
      <c r="I1016" s="723"/>
      <c r="J1016" s="723"/>
      <c r="K1016" s="723"/>
      <c r="L1016" s="724"/>
      <c r="M1016" s="638"/>
      <c r="N1016" s="638"/>
      <c r="O1016" s="638"/>
      <c r="P1016" s="638"/>
      <c r="Q1016" s="638"/>
      <c r="R1016" s="638"/>
      <c r="S1016" s="638"/>
      <c r="T1016" s="638"/>
      <c r="U1016" s="638"/>
      <c r="V1016" s="638"/>
      <c r="W1016" s="638"/>
      <c r="X1016" s="638"/>
      <c r="Y1016" s="638"/>
      <c r="Z1016" s="638"/>
      <c r="AA1016" s="638"/>
      <c r="AB1016" s="638"/>
      <c r="AC1016" s="638"/>
      <c r="AD1016" s="638"/>
      <c r="AI1016">
        <f t="shared" si="730"/>
        <v>0</v>
      </c>
      <c r="AJ1016">
        <f t="shared" si="731"/>
        <v>0</v>
      </c>
      <c r="AK1016">
        <f t="shared" si="732"/>
        <v>0</v>
      </c>
      <c r="AL1016">
        <f t="shared" si="733"/>
        <v>0</v>
      </c>
      <c r="AM1016">
        <f t="shared" si="734"/>
        <v>0</v>
      </c>
      <c r="AN1016">
        <f t="shared" si="735"/>
        <v>0</v>
      </c>
      <c r="AO1016">
        <f t="shared" si="736"/>
        <v>0</v>
      </c>
      <c r="AP1016">
        <f t="shared" si="737"/>
        <v>0</v>
      </c>
      <c r="AQ1016">
        <f t="shared" si="738"/>
        <v>0</v>
      </c>
      <c r="AR1016">
        <f t="shared" si="739"/>
        <v>0</v>
      </c>
      <c r="AS1016">
        <f t="shared" si="740"/>
        <v>0</v>
      </c>
      <c r="AT1016">
        <f t="shared" si="741"/>
        <v>0</v>
      </c>
      <c r="AU1016">
        <f t="shared" si="742"/>
        <v>0</v>
      </c>
      <c r="AV1016">
        <f t="shared" si="743"/>
        <v>0</v>
      </c>
      <c r="AW1016">
        <f t="shared" si="744"/>
        <v>0</v>
      </c>
      <c r="AX1016">
        <f t="shared" si="745"/>
        <v>0</v>
      </c>
      <c r="AY1016">
        <f t="shared" si="746"/>
        <v>0</v>
      </c>
      <c r="AZ1016">
        <f t="shared" si="747"/>
        <v>0</v>
      </c>
      <c r="BA1016">
        <f t="shared" si="748"/>
        <v>0</v>
      </c>
      <c r="BB1016">
        <f t="shared" si="749"/>
        <v>0</v>
      </c>
      <c r="BC1016">
        <f t="shared" si="750"/>
        <v>0</v>
      </c>
      <c r="BD1016">
        <f t="shared" si="751"/>
        <v>0</v>
      </c>
      <c r="BE1016">
        <f t="shared" si="752"/>
        <v>0</v>
      </c>
      <c r="BF1016">
        <f t="shared" si="753"/>
        <v>0</v>
      </c>
    </row>
    <row r="1017" spans="1:58" ht="15" customHeight="1">
      <c r="A1017" s="445"/>
      <c r="B1017" s="446"/>
      <c r="C1017" s="37" t="s">
        <v>5326</v>
      </c>
      <c r="D1017" s="800" t="str">
        <f>IF(CNGE_2026_M1_Secc1_Sub1!$D144="","",CNGE_2026_M1_Secc1_Sub1!$D144)</f>
        <v/>
      </c>
      <c r="E1017" s="723"/>
      <c r="F1017" s="723"/>
      <c r="G1017" s="723"/>
      <c r="H1017" s="723"/>
      <c r="I1017" s="723"/>
      <c r="J1017" s="723"/>
      <c r="K1017" s="723"/>
      <c r="L1017" s="724"/>
      <c r="M1017" s="638"/>
      <c r="N1017" s="638"/>
      <c r="O1017" s="638"/>
      <c r="P1017" s="638"/>
      <c r="Q1017" s="638"/>
      <c r="R1017" s="638"/>
      <c r="S1017" s="638"/>
      <c r="T1017" s="638"/>
      <c r="U1017" s="638"/>
      <c r="V1017" s="638"/>
      <c r="W1017" s="638"/>
      <c r="X1017" s="638"/>
      <c r="Y1017" s="638"/>
      <c r="Z1017" s="638"/>
      <c r="AA1017" s="638"/>
      <c r="AB1017" s="638"/>
      <c r="AC1017" s="638"/>
      <c r="AD1017" s="638"/>
      <c r="AI1017">
        <f t="shared" si="730"/>
        <v>0</v>
      </c>
      <c r="AJ1017">
        <f t="shared" si="731"/>
        <v>0</v>
      </c>
      <c r="AK1017">
        <f t="shared" si="732"/>
        <v>0</v>
      </c>
      <c r="AL1017">
        <f t="shared" si="733"/>
        <v>0</v>
      </c>
      <c r="AM1017">
        <f t="shared" si="734"/>
        <v>0</v>
      </c>
      <c r="AN1017">
        <f t="shared" si="735"/>
        <v>0</v>
      </c>
      <c r="AO1017">
        <f t="shared" si="736"/>
        <v>0</v>
      </c>
      <c r="AP1017">
        <f t="shared" si="737"/>
        <v>0</v>
      </c>
      <c r="AQ1017">
        <f t="shared" si="738"/>
        <v>0</v>
      </c>
      <c r="AR1017">
        <f t="shared" si="739"/>
        <v>0</v>
      </c>
      <c r="AS1017">
        <f t="shared" si="740"/>
        <v>0</v>
      </c>
      <c r="AT1017">
        <f t="shared" si="741"/>
        <v>0</v>
      </c>
      <c r="AU1017">
        <f t="shared" si="742"/>
        <v>0</v>
      </c>
      <c r="AV1017">
        <f t="shared" si="743"/>
        <v>0</v>
      </c>
      <c r="AW1017">
        <f t="shared" si="744"/>
        <v>0</v>
      </c>
      <c r="AX1017">
        <f t="shared" si="745"/>
        <v>0</v>
      </c>
      <c r="AY1017">
        <f t="shared" si="746"/>
        <v>0</v>
      </c>
      <c r="AZ1017">
        <f t="shared" si="747"/>
        <v>0</v>
      </c>
      <c r="BA1017">
        <f t="shared" si="748"/>
        <v>0</v>
      </c>
      <c r="BB1017">
        <f t="shared" si="749"/>
        <v>0</v>
      </c>
      <c r="BC1017">
        <f t="shared" si="750"/>
        <v>0</v>
      </c>
      <c r="BD1017">
        <f t="shared" si="751"/>
        <v>0</v>
      </c>
      <c r="BE1017">
        <f t="shared" si="752"/>
        <v>0</v>
      </c>
      <c r="BF1017">
        <f t="shared" si="753"/>
        <v>0</v>
      </c>
    </row>
    <row r="1018" spans="1:58" ht="15" customHeight="1">
      <c r="A1018" s="445"/>
      <c r="B1018" s="446"/>
      <c r="C1018" s="37" t="s">
        <v>5328</v>
      </c>
      <c r="D1018" s="800" t="str">
        <f>IF(CNGE_2026_M1_Secc1_Sub1!$D145="","",CNGE_2026_M1_Secc1_Sub1!$D145)</f>
        <v/>
      </c>
      <c r="E1018" s="723"/>
      <c r="F1018" s="723"/>
      <c r="G1018" s="723"/>
      <c r="H1018" s="723"/>
      <c r="I1018" s="723"/>
      <c r="J1018" s="723"/>
      <c r="K1018" s="723"/>
      <c r="L1018" s="724"/>
      <c r="M1018" s="638"/>
      <c r="N1018" s="638"/>
      <c r="O1018" s="638"/>
      <c r="P1018" s="638"/>
      <c r="Q1018" s="638"/>
      <c r="R1018" s="638"/>
      <c r="S1018" s="638"/>
      <c r="T1018" s="638"/>
      <c r="U1018" s="638"/>
      <c r="V1018" s="638"/>
      <c r="W1018" s="638"/>
      <c r="X1018" s="638"/>
      <c r="Y1018" s="638"/>
      <c r="Z1018" s="638"/>
      <c r="AA1018" s="638"/>
      <c r="AB1018" s="638"/>
      <c r="AC1018" s="638"/>
      <c r="AD1018" s="638"/>
      <c r="AI1018">
        <f t="shared" si="730"/>
        <v>0</v>
      </c>
      <c r="AJ1018">
        <f t="shared" si="731"/>
        <v>0</v>
      </c>
      <c r="AK1018">
        <f t="shared" si="732"/>
        <v>0</v>
      </c>
      <c r="AL1018">
        <f t="shared" si="733"/>
        <v>0</v>
      </c>
      <c r="AM1018">
        <f t="shared" si="734"/>
        <v>0</v>
      </c>
      <c r="AN1018">
        <f t="shared" si="735"/>
        <v>0</v>
      </c>
      <c r="AO1018">
        <f t="shared" si="736"/>
        <v>0</v>
      </c>
      <c r="AP1018">
        <f t="shared" si="737"/>
        <v>0</v>
      </c>
      <c r="AQ1018">
        <f t="shared" si="738"/>
        <v>0</v>
      </c>
      <c r="AR1018">
        <f t="shared" si="739"/>
        <v>0</v>
      </c>
      <c r="AS1018">
        <f t="shared" si="740"/>
        <v>0</v>
      </c>
      <c r="AT1018">
        <f t="shared" si="741"/>
        <v>0</v>
      </c>
      <c r="AU1018">
        <f t="shared" si="742"/>
        <v>0</v>
      </c>
      <c r="AV1018">
        <f t="shared" si="743"/>
        <v>0</v>
      </c>
      <c r="AW1018">
        <f t="shared" si="744"/>
        <v>0</v>
      </c>
      <c r="AX1018">
        <f t="shared" si="745"/>
        <v>0</v>
      </c>
      <c r="AY1018">
        <f t="shared" si="746"/>
        <v>0</v>
      </c>
      <c r="AZ1018">
        <f t="shared" si="747"/>
        <v>0</v>
      </c>
      <c r="BA1018">
        <f t="shared" si="748"/>
        <v>0</v>
      </c>
      <c r="BB1018">
        <f t="shared" si="749"/>
        <v>0</v>
      </c>
      <c r="BC1018">
        <f t="shared" si="750"/>
        <v>0</v>
      </c>
      <c r="BD1018">
        <f t="shared" si="751"/>
        <v>0</v>
      </c>
      <c r="BE1018">
        <f t="shared" si="752"/>
        <v>0</v>
      </c>
      <c r="BF1018">
        <f t="shared" si="753"/>
        <v>0</v>
      </c>
    </row>
    <row r="1019" spans="1:58" ht="15" customHeight="1">
      <c r="A1019" s="445"/>
      <c r="B1019" s="446"/>
      <c r="C1019" s="37" t="s">
        <v>5330</v>
      </c>
      <c r="D1019" s="800" t="str">
        <f>IF(CNGE_2026_M1_Secc1_Sub1!$D146="","",CNGE_2026_M1_Secc1_Sub1!$D146)</f>
        <v/>
      </c>
      <c r="E1019" s="723"/>
      <c r="F1019" s="723"/>
      <c r="G1019" s="723"/>
      <c r="H1019" s="723"/>
      <c r="I1019" s="723"/>
      <c r="J1019" s="723"/>
      <c r="K1019" s="723"/>
      <c r="L1019" s="724"/>
      <c r="M1019" s="638"/>
      <c r="N1019" s="638"/>
      <c r="O1019" s="638"/>
      <c r="P1019" s="638"/>
      <c r="Q1019" s="638"/>
      <c r="R1019" s="638"/>
      <c r="S1019" s="638"/>
      <c r="T1019" s="638"/>
      <c r="U1019" s="638"/>
      <c r="V1019" s="638"/>
      <c r="W1019" s="638"/>
      <c r="X1019" s="638"/>
      <c r="Y1019" s="638"/>
      <c r="Z1019" s="638"/>
      <c r="AA1019" s="638"/>
      <c r="AB1019" s="638"/>
      <c r="AC1019" s="638"/>
      <c r="AD1019" s="638"/>
      <c r="AI1019">
        <f t="shared" si="730"/>
        <v>0</v>
      </c>
      <c r="AJ1019">
        <f t="shared" si="731"/>
        <v>0</v>
      </c>
      <c r="AK1019">
        <f t="shared" si="732"/>
        <v>0</v>
      </c>
      <c r="AL1019">
        <f t="shared" si="733"/>
        <v>0</v>
      </c>
      <c r="AM1019">
        <f t="shared" si="734"/>
        <v>0</v>
      </c>
      <c r="AN1019">
        <f t="shared" si="735"/>
        <v>0</v>
      </c>
      <c r="AO1019">
        <f t="shared" si="736"/>
        <v>0</v>
      </c>
      <c r="AP1019">
        <f t="shared" si="737"/>
        <v>0</v>
      </c>
      <c r="AQ1019">
        <f t="shared" si="738"/>
        <v>0</v>
      </c>
      <c r="AR1019">
        <f t="shared" si="739"/>
        <v>0</v>
      </c>
      <c r="AS1019">
        <f t="shared" si="740"/>
        <v>0</v>
      </c>
      <c r="AT1019">
        <f t="shared" si="741"/>
        <v>0</v>
      </c>
      <c r="AU1019">
        <f t="shared" si="742"/>
        <v>0</v>
      </c>
      <c r="AV1019">
        <f t="shared" si="743"/>
        <v>0</v>
      </c>
      <c r="AW1019">
        <f t="shared" si="744"/>
        <v>0</v>
      </c>
      <c r="AX1019">
        <f t="shared" si="745"/>
        <v>0</v>
      </c>
      <c r="AY1019">
        <f t="shared" si="746"/>
        <v>0</v>
      </c>
      <c r="AZ1019">
        <f t="shared" si="747"/>
        <v>0</v>
      </c>
      <c r="BA1019">
        <f t="shared" si="748"/>
        <v>0</v>
      </c>
      <c r="BB1019">
        <f t="shared" si="749"/>
        <v>0</v>
      </c>
      <c r="BC1019">
        <f t="shared" si="750"/>
        <v>0</v>
      </c>
      <c r="BD1019">
        <f t="shared" si="751"/>
        <v>0</v>
      </c>
      <c r="BE1019">
        <f t="shared" si="752"/>
        <v>0</v>
      </c>
      <c r="BF1019">
        <f t="shared" si="753"/>
        <v>0</v>
      </c>
    </row>
    <row r="1020" spans="1:58" ht="15" customHeight="1">
      <c r="A1020" s="445"/>
      <c r="B1020" s="446"/>
      <c r="C1020" s="37" t="s">
        <v>5332</v>
      </c>
      <c r="D1020" s="800" t="str">
        <f>IF(CNGE_2026_M1_Secc1_Sub1!$D147="","",CNGE_2026_M1_Secc1_Sub1!$D147)</f>
        <v/>
      </c>
      <c r="E1020" s="723"/>
      <c r="F1020" s="723"/>
      <c r="G1020" s="723"/>
      <c r="H1020" s="723"/>
      <c r="I1020" s="723"/>
      <c r="J1020" s="723"/>
      <c r="K1020" s="723"/>
      <c r="L1020" s="724"/>
      <c r="M1020" s="638"/>
      <c r="N1020" s="638"/>
      <c r="O1020" s="638"/>
      <c r="P1020" s="638"/>
      <c r="Q1020" s="638"/>
      <c r="R1020" s="638"/>
      <c r="S1020" s="638"/>
      <c r="T1020" s="638"/>
      <c r="U1020" s="638"/>
      <c r="V1020" s="638"/>
      <c r="W1020" s="638"/>
      <c r="X1020" s="638"/>
      <c r="Y1020" s="638"/>
      <c r="Z1020" s="638"/>
      <c r="AA1020" s="638"/>
      <c r="AB1020" s="638"/>
      <c r="AC1020" s="638"/>
      <c r="AD1020" s="638"/>
      <c r="AI1020">
        <f t="shared" si="730"/>
        <v>0</v>
      </c>
      <c r="AJ1020">
        <f t="shared" si="731"/>
        <v>0</v>
      </c>
      <c r="AK1020">
        <f t="shared" si="732"/>
        <v>0</v>
      </c>
      <c r="AL1020">
        <f t="shared" si="733"/>
        <v>0</v>
      </c>
      <c r="AM1020">
        <f t="shared" si="734"/>
        <v>0</v>
      </c>
      <c r="AN1020">
        <f t="shared" si="735"/>
        <v>0</v>
      </c>
      <c r="AO1020">
        <f t="shared" si="736"/>
        <v>0</v>
      </c>
      <c r="AP1020">
        <f t="shared" si="737"/>
        <v>0</v>
      </c>
      <c r="AQ1020">
        <f t="shared" si="738"/>
        <v>0</v>
      </c>
      <c r="AR1020">
        <f t="shared" si="739"/>
        <v>0</v>
      </c>
      <c r="AS1020">
        <f t="shared" si="740"/>
        <v>0</v>
      </c>
      <c r="AT1020">
        <f t="shared" si="741"/>
        <v>0</v>
      </c>
      <c r="AU1020">
        <f t="shared" si="742"/>
        <v>0</v>
      </c>
      <c r="AV1020">
        <f t="shared" si="743"/>
        <v>0</v>
      </c>
      <c r="AW1020">
        <f t="shared" si="744"/>
        <v>0</v>
      </c>
      <c r="AX1020">
        <f t="shared" si="745"/>
        <v>0</v>
      </c>
      <c r="AY1020">
        <f t="shared" si="746"/>
        <v>0</v>
      </c>
      <c r="AZ1020">
        <f t="shared" si="747"/>
        <v>0</v>
      </c>
      <c r="BA1020">
        <f t="shared" si="748"/>
        <v>0</v>
      </c>
      <c r="BB1020">
        <f t="shared" si="749"/>
        <v>0</v>
      </c>
      <c r="BC1020">
        <f t="shared" si="750"/>
        <v>0</v>
      </c>
      <c r="BD1020">
        <f t="shared" si="751"/>
        <v>0</v>
      </c>
      <c r="BE1020">
        <f t="shared" si="752"/>
        <v>0</v>
      </c>
      <c r="BF1020">
        <f t="shared" si="753"/>
        <v>0</v>
      </c>
    </row>
    <row r="1021" spans="1:58" ht="15" customHeight="1">
      <c r="A1021" s="445"/>
      <c r="B1021" s="446"/>
      <c r="C1021" s="37" t="s">
        <v>5334</v>
      </c>
      <c r="D1021" s="800" t="str">
        <f>IF(CNGE_2026_M1_Secc1_Sub1!$D148="","",CNGE_2026_M1_Secc1_Sub1!$D148)</f>
        <v/>
      </c>
      <c r="E1021" s="723"/>
      <c r="F1021" s="723"/>
      <c r="G1021" s="723"/>
      <c r="H1021" s="723"/>
      <c r="I1021" s="723"/>
      <c r="J1021" s="723"/>
      <c r="K1021" s="723"/>
      <c r="L1021" s="724"/>
      <c r="M1021" s="638"/>
      <c r="N1021" s="638"/>
      <c r="O1021" s="638"/>
      <c r="P1021" s="638"/>
      <c r="Q1021" s="638"/>
      <c r="R1021" s="638"/>
      <c r="S1021" s="638"/>
      <c r="T1021" s="638"/>
      <c r="U1021" s="638"/>
      <c r="V1021" s="638"/>
      <c r="W1021" s="638"/>
      <c r="X1021" s="638"/>
      <c r="Y1021" s="638"/>
      <c r="Z1021" s="638"/>
      <c r="AA1021" s="638"/>
      <c r="AB1021" s="638"/>
      <c r="AC1021" s="638"/>
      <c r="AD1021" s="638"/>
      <c r="AI1021">
        <f t="shared" si="730"/>
        <v>0</v>
      </c>
      <c r="AJ1021">
        <f t="shared" si="731"/>
        <v>0</v>
      </c>
      <c r="AK1021">
        <f t="shared" si="732"/>
        <v>0</v>
      </c>
      <c r="AL1021">
        <f t="shared" si="733"/>
        <v>0</v>
      </c>
      <c r="AM1021">
        <f t="shared" si="734"/>
        <v>0</v>
      </c>
      <c r="AN1021">
        <f t="shared" si="735"/>
        <v>0</v>
      </c>
      <c r="AO1021">
        <f t="shared" si="736"/>
        <v>0</v>
      </c>
      <c r="AP1021">
        <f t="shared" si="737"/>
        <v>0</v>
      </c>
      <c r="AQ1021">
        <f t="shared" si="738"/>
        <v>0</v>
      </c>
      <c r="AR1021">
        <f t="shared" si="739"/>
        <v>0</v>
      </c>
      <c r="AS1021">
        <f t="shared" si="740"/>
        <v>0</v>
      </c>
      <c r="AT1021">
        <f t="shared" si="741"/>
        <v>0</v>
      </c>
      <c r="AU1021">
        <f t="shared" si="742"/>
        <v>0</v>
      </c>
      <c r="AV1021">
        <f t="shared" si="743"/>
        <v>0</v>
      </c>
      <c r="AW1021">
        <f t="shared" si="744"/>
        <v>0</v>
      </c>
      <c r="AX1021">
        <f t="shared" si="745"/>
        <v>0</v>
      </c>
      <c r="AY1021">
        <f t="shared" si="746"/>
        <v>0</v>
      </c>
      <c r="AZ1021">
        <f t="shared" si="747"/>
        <v>0</v>
      </c>
      <c r="BA1021">
        <f t="shared" si="748"/>
        <v>0</v>
      </c>
      <c r="BB1021">
        <f t="shared" si="749"/>
        <v>0</v>
      </c>
      <c r="BC1021">
        <f t="shared" si="750"/>
        <v>0</v>
      </c>
      <c r="BD1021">
        <f t="shared" si="751"/>
        <v>0</v>
      </c>
      <c r="BE1021">
        <f t="shared" si="752"/>
        <v>0</v>
      </c>
      <c r="BF1021">
        <f t="shared" si="753"/>
        <v>0</v>
      </c>
    </row>
    <row r="1022" spans="1:58" ht="15" customHeight="1">
      <c r="A1022" s="445"/>
      <c r="B1022" s="446"/>
      <c r="C1022" s="37" t="s">
        <v>5336</v>
      </c>
      <c r="D1022" s="800" t="str">
        <f>IF(CNGE_2026_M1_Secc1_Sub1!$D149="","",CNGE_2026_M1_Secc1_Sub1!$D149)</f>
        <v/>
      </c>
      <c r="E1022" s="723"/>
      <c r="F1022" s="723"/>
      <c r="G1022" s="723"/>
      <c r="H1022" s="723"/>
      <c r="I1022" s="723"/>
      <c r="J1022" s="723"/>
      <c r="K1022" s="723"/>
      <c r="L1022" s="724"/>
      <c r="M1022" s="638"/>
      <c r="N1022" s="638"/>
      <c r="O1022" s="638"/>
      <c r="P1022" s="638"/>
      <c r="Q1022" s="638"/>
      <c r="R1022" s="638"/>
      <c r="S1022" s="638"/>
      <c r="T1022" s="638"/>
      <c r="U1022" s="638"/>
      <c r="V1022" s="638"/>
      <c r="W1022" s="638"/>
      <c r="X1022" s="638"/>
      <c r="Y1022" s="638"/>
      <c r="Z1022" s="638"/>
      <c r="AA1022" s="638"/>
      <c r="AB1022" s="638"/>
      <c r="AC1022" s="638"/>
      <c r="AD1022" s="638"/>
      <c r="AI1022">
        <f t="shared" si="730"/>
        <v>0</v>
      </c>
      <c r="AJ1022">
        <f t="shared" si="731"/>
        <v>0</v>
      </c>
      <c r="AK1022">
        <f t="shared" si="732"/>
        <v>0</v>
      </c>
      <c r="AL1022">
        <f t="shared" si="733"/>
        <v>0</v>
      </c>
      <c r="AM1022">
        <f t="shared" si="734"/>
        <v>0</v>
      </c>
      <c r="AN1022">
        <f t="shared" si="735"/>
        <v>0</v>
      </c>
      <c r="AO1022">
        <f t="shared" si="736"/>
        <v>0</v>
      </c>
      <c r="AP1022">
        <f t="shared" si="737"/>
        <v>0</v>
      </c>
      <c r="AQ1022">
        <f t="shared" si="738"/>
        <v>0</v>
      </c>
      <c r="AR1022">
        <f t="shared" si="739"/>
        <v>0</v>
      </c>
      <c r="AS1022">
        <f t="shared" si="740"/>
        <v>0</v>
      </c>
      <c r="AT1022">
        <f t="shared" si="741"/>
        <v>0</v>
      </c>
      <c r="AU1022">
        <f t="shared" si="742"/>
        <v>0</v>
      </c>
      <c r="AV1022">
        <f t="shared" si="743"/>
        <v>0</v>
      </c>
      <c r="AW1022">
        <f t="shared" si="744"/>
        <v>0</v>
      </c>
      <c r="AX1022">
        <f t="shared" si="745"/>
        <v>0</v>
      </c>
      <c r="AY1022">
        <f t="shared" si="746"/>
        <v>0</v>
      </c>
      <c r="AZ1022">
        <f t="shared" si="747"/>
        <v>0</v>
      </c>
      <c r="BA1022">
        <f t="shared" si="748"/>
        <v>0</v>
      </c>
      <c r="BB1022">
        <f t="shared" si="749"/>
        <v>0</v>
      </c>
      <c r="BC1022">
        <f t="shared" si="750"/>
        <v>0</v>
      </c>
      <c r="BD1022">
        <f t="shared" si="751"/>
        <v>0</v>
      </c>
      <c r="BE1022">
        <f t="shared" si="752"/>
        <v>0</v>
      </c>
      <c r="BF1022">
        <f t="shared" si="753"/>
        <v>0</v>
      </c>
    </row>
    <row r="1023" spans="1:58" ht="15" customHeight="1">
      <c r="A1023" s="445"/>
      <c r="B1023" s="446"/>
      <c r="C1023" s="37" t="s">
        <v>5338</v>
      </c>
      <c r="D1023" s="800" t="str">
        <f>IF(CNGE_2026_M1_Secc1_Sub1!$D150="","",CNGE_2026_M1_Secc1_Sub1!$D150)</f>
        <v/>
      </c>
      <c r="E1023" s="723"/>
      <c r="F1023" s="723"/>
      <c r="G1023" s="723"/>
      <c r="H1023" s="723"/>
      <c r="I1023" s="723"/>
      <c r="J1023" s="723"/>
      <c r="K1023" s="723"/>
      <c r="L1023" s="724"/>
      <c r="M1023" s="638"/>
      <c r="N1023" s="638"/>
      <c r="O1023" s="638"/>
      <c r="P1023" s="638"/>
      <c r="Q1023" s="638"/>
      <c r="R1023" s="638"/>
      <c r="S1023" s="638"/>
      <c r="T1023" s="638"/>
      <c r="U1023" s="638"/>
      <c r="V1023" s="638"/>
      <c r="W1023" s="638"/>
      <c r="X1023" s="638"/>
      <c r="Y1023" s="638"/>
      <c r="Z1023" s="638"/>
      <c r="AA1023" s="638"/>
      <c r="AB1023" s="638"/>
      <c r="AC1023" s="638"/>
      <c r="AD1023" s="638"/>
      <c r="AI1023">
        <f t="shared" si="730"/>
        <v>0</v>
      </c>
      <c r="AJ1023">
        <f t="shared" si="731"/>
        <v>0</v>
      </c>
      <c r="AK1023">
        <f t="shared" si="732"/>
        <v>0</v>
      </c>
      <c r="AL1023">
        <f t="shared" si="733"/>
        <v>0</v>
      </c>
      <c r="AM1023">
        <f t="shared" si="734"/>
        <v>0</v>
      </c>
      <c r="AN1023">
        <f t="shared" si="735"/>
        <v>0</v>
      </c>
      <c r="AO1023">
        <f t="shared" si="736"/>
        <v>0</v>
      </c>
      <c r="AP1023">
        <f t="shared" si="737"/>
        <v>0</v>
      </c>
      <c r="AQ1023">
        <f t="shared" si="738"/>
        <v>0</v>
      </c>
      <c r="AR1023">
        <f t="shared" si="739"/>
        <v>0</v>
      </c>
      <c r="AS1023">
        <f t="shared" si="740"/>
        <v>0</v>
      </c>
      <c r="AT1023">
        <f t="shared" si="741"/>
        <v>0</v>
      </c>
      <c r="AU1023">
        <f t="shared" si="742"/>
        <v>0</v>
      </c>
      <c r="AV1023">
        <f t="shared" si="743"/>
        <v>0</v>
      </c>
      <c r="AW1023">
        <f t="shared" si="744"/>
        <v>0</v>
      </c>
      <c r="AX1023">
        <f t="shared" si="745"/>
        <v>0</v>
      </c>
      <c r="AY1023">
        <f t="shared" si="746"/>
        <v>0</v>
      </c>
      <c r="AZ1023">
        <f t="shared" si="747"/>
        <v>0</v>
      </c>
      <c r="BA1023">
        <f t="shared" si="748"/>
        <v>0</v>
      </c>
      <c r="BB1023">
        <f t="shared" si="749"/>
        <v>0</v>
      </c>
      <c r="BC1023">
        <f t="shared" si="750"/>
        <v>0</v>
      </c>
      <c r="BD1023">
        <f t="shared" si="751"/>
        <v>0</v>
      </c>
      <c r="BE1023">
        <f t="shared" si="752"/>
        <v>0</v>
      </c>
      <c r="BF1023">
        <f t="shared" si="753"/>
        <v>0</v>
      </c>
    </row>
    <row r="1024" spans="1:58" ht="15" customHeight="1">
      <c r="A1024" s="445"/>
      <c r="B1024" s="446"/>
      <c r="C1024" s="37" t="s">
        <v>5340</v>
      </c>
      <c r="D1024" s="800" t="str">
        <f>IF(CNGE_2026_M1_Secc1_Sub1!$D151="","",CNGE_2026_M1_Secc1_Sub1!$D151)</f>
        <v/>
      </c>
      <c r="E1024" s="723"/>
      <c r="F1024" s="723"/>
      <c r="G1024" s="723"/>
      <c r="H1024" s="723"/>
      <c r="I1024" s="723"/>
      <c r="J1024" s="723"/>
      <c r="K1024" s="723"/>
      <c r="L1024" s="724"/>
      <c r="M1024" s="638"/>
      <c r="N1024" s="638"/>
      <c r="O1024" s="638"/>
      <c r="P1024" s="638"/>
      <c r="Q1024" s="638"/>
      <c r="R1024" s="638"/>
      <c r="S1024" s="638"/>
      <c r="T1024" s="638"/>
      <c r="U1024" s="638"/>
      <c r="V1024" s="638"/>
      <c r="W1024" s="638"/>
      <c r="X1024" s="638"/>
      <c r="Y1024" s="638"/>
      <c r="Z1024" s="638"/>
      <c r="AA1024" s="638"/>
      <c r="AB1024" s="638"/>
      <c r="AC1024" s="638"/>
      <c r="AD1024" s="638"/>
      <c r="AI1024">
        <f t="shared" si="730"/>
        <v>0</v>
      </c>
      <c r="AJ1024">
        <f t="shared" si="731"/>
        <v>0</v>
      </c>
      <c r="AK1024">
        <f t="shared" si="732"/>
        <v>0</v>
      </c>
      <c r="AL1024">
        <f t="shared" si="733"/>
        <v>0</v>
      </c>
      <c r="AM1024">
        <f t="shared" si="734"/>
        <v>0</v>
      </c>
      <c r="AN1024">
        <f t="shared" si="735"/>
        <v>0</v>
      </c>
      <c r="AO1024">
        <f t="shared" si="736"/>
        <v>0</v>
      </c>
      <c r="AP1024">
        <f t="shared" si="737"/>
        <v>0</v>
      </c>
      <c r="AQ1024">
        <f t="shared" si="738"/>
        <v>0</v>
      </c>
      <c r="AR1024">
        <f t="shared" si="739"/>
        <v>0</v>
      </c>
      <c r="AS1024">
        <f t="shared" si="740"/>
        <v>0</v>
      </c>
      <c r="AT1024">
        <f t="shared" si="741"/>
        <v>0</v>
      </c>
      <c r="AU1024">
        <f t="shared" si="742"/>
        <v>0</v>
      </c>
      <c r="AV1024">
        <f t="shared" si="743"/>
        <v>0</v>
      </c>
      <c r="AW1024">
        <f t="shared" si="744"/>
        <v>0</v>
      </c>
      <c r="AX1024">
        <f t="shared" si="745"/>
        <v>0</v>
      </c>
      <c r="AY1024">
        <f t="shared" si="746"/>
        <v>0</v>
      </c>
      <c r="AZ1024">
        <f t="shared" si="747"/>
        <v>0</v>
      </c>
      <c r="BA1024">
        <f t="shared" si="748"/>
        <v>0</v>
      </c>
      <c r="BB1024">
        <f t="shared" si="749"/>
        <v>0</v>
      </c>
      <c r="BC1024">
        <f t="shared" si="750"/>
        <v>0</v>
      </c>
      <c r="BD1024">
        <f t="shared" si="751"/>
        <v>0</v>
      </c>
      <c r="BE1024">
        <f t="shared" si="752"/>
        <v>0</v>
      </c>
      <c r="BF1024">
        <f t="shared" si="753"/>
        <v>0</v>
      </c>
    </row>
    <row r="1025" spans="1:58" ht="15" customHeight="1">
      <c r="A1025" s="445"/>
      <c r="B1025" s="446"/>
      <c r="C1025" s="37" t="s">
        <v>5342</v>
      </c>
      <c r="D1025" s="800" t="str">
        <f>IF(CNGE_2026_M1_Secc1_Sub1!$D152="","",CNGE_2026_M1_Secc1_Sub1!$D152)</f>
        <v/>
      </c>
      <c r="E1025" s="723"/>
      <c r="F1025" s="723"/>
      <c r="G1025" s="723"/>
      <c r="H1025" s="723"/>
      <c r="I1025" s="723"/>
      <c r="J1025" s="723"/>
      <c r="K1025" s="723"/>
      <c r="L1025" s="724"/>
      <c r="M1025" s="638"/>
      <c r="N1025" s="638"/>
      <c r="O1025" s="638"/>
      <c r="P1025" s="638"/>
      <c r="Q1025" s="638"/>
      <c r="R1025" s="638"/>
      <c r="S1025" s="638"/>
      <c r="T1025" s="638"/>
      <c r="U1025" s="638"/>
      <c r="V1025" s="638"/>
      <c r="W1025" s="638"/>
      <c r="X1025" s="638"/>
      <c r="Y1025" s="638"/>
      <c r="Z1025" s="638"/>
      <c r="AA1025" s="638"/>
      <c r="AB1025" s="638"/>
      <c r="AC1025" s="638"/>
      <c r="AD1025" s="638"/>
      <c r="AI1025">
        <f t="shared" si="730"/>
        <v>0</v>
      </c>
      <c r="AJ1025">
        <f t="shared" si="731"/>
        <v>0</v>
      </c>
      <c r="AK1025">
        <f t="shared" si="732"/>
        <v>0</v>
      </c>
      <c r="AL1025">
        <f t="shared" si="733"/>
        <v>0</v>
      </c>
      <c r="AM1025">
        <f t="shared" si="734"/>
        <v>0</v>
      </c>
      <c r="AN1025">
        <f t="shared" si="735"/>
        <v>0</v>
      </c>
      <c r="AO1025">
        <f t="shared" si="736"/>
        <v>0</v>
      </c>
      <c r="AP1025">
        <f t="shared" si="737"/>
        <v>0</v>
      </c>
      <c r="AQ1025">
        <f t="shared" si="738"/>
        <v>0</v>
      </c>
      <c r="AR1025">
        <f t="shared" si="739"/>
        <v>0</v>
      </c>
      <c r="AS1025">
        <f t="shared" si="740"/>
        <v>0</v>
      </c>
      <c r="AT1025">
        <f t="shared" si="741"/>
        <v>0</v>
      </c>
      <c r="AU1025">
        <f t="shared" si="742"/>
        <v>0</v>
      </c>
      <c r="AV1025">
        <f t="shared" si="743"/>
        <v>0</v>
      </c>
      <c r="AW1025">
        <f t="shared" si="744"/>
        <v>0</v>
      </c>
      <c r="AX1025">
        <f t="shared" si="745"/>
        <v>0</v>
      </c>
      <c r="AY1025">
        <f t="shared" si="746"/>
        <v>0</v>
      </c>
      <c r="AZ1025">
        <f t="shared" si="747"/>
        <v>0</v>
      </c>
      <c r="BA1025">
        <f t="shared" si="748"/>
        <v>0</v>
      </c>
      <c r="BB1025">
        <f t="shared" si="749"/>
        <v>0</v>
      </c>
      <c r="BC1025">
        <f t="shared" si="750"/>
        <v>0</v>
      </c>
      <c r="BD1025">
        <f t="shared" si="751"/>
        <v>0</v>
      </c>
      <c r="BE1025">
        <f t="shared" si="752"/>
        <v>0</v>
      </c>
      <c r="BF1025">
        <f t="shared" si="753"/>
        <v>0</v>
      </c>
    </row>
    <row r="1026" spans="1:58" ht="15" customHeight="1">
      <c r="A1026" s="445"/>
      <c r="B1026" s="446"/>
      <c r="C1026" s="37" t="s">
        <v>5344</v>
      </c>
      <c r="D1026" s="800" t="str">
        <f>IF(CNGE_2026_M1_Secc1_Sub1!$D153="","",CNGE_2026_M1_Secc1_Sub1!$D153)</f>
        <v/>
      </c>
      <c r="E1026" s="723"/>
      <c r="F1026" s="723"/>
      <c r="G1026" s="723"/>
      <c r="H1026" s="723"/>
      <c r="I1026" s="723"/>
      <c r="J1026" s="723"/>
      <c r="K1026" s="723"/>
      <c r="L1026" s="724"/>
      <c r="M1026" s="638"/>
      <c r="N1026" s="638"/>
      <c r="O1026" s="638"/>
      <c r="P1026" s="638"/>
      <c r="Q1026" s="638"/>
      <c r="R1026" s="638"/>
      <c r="S1026" s="638"/>
      <c r="T1026" s="638"/>
      <c r="U1026" s="638"/>
      <c r="V1026" s="638"/>
      <c r="W1026" s="638"/>
      <c r="X1026" s="638"/>
      <c r="Y1026" s="638"/>
      <c r="Z1026" s="638"/>
      <c r="AA1026" s="638"/>
      <c r="AB1026" s="638"/>
      <c r="AC1026" s="638"/>
      <c r="AD1026" s="638"/>
      <c r="AI1026">
        <f t="shared" si="730"/>
        <v>0</v>
      </c>
      <c r="AJ1026">
        <f t="shared" si="731"/>
        <v>0</v>
      </c>
      <c r="AK1026">
        <f t="shared" si="732"/>
        <v>0</v>
      </c>
      <c r="AL1026">
        <f t="shared" si="733"/>
        <v>0</v>
      </c>
      <c r="AM1026">
        <f t="shared" si="734"/>
        <v>0</v>
      </c>
      <c r="AN1026">
        <f t="shared" si="735"/>
        <v>0</v>
      </c>
      <c r="AO1026">
        <f t="shared" si="736"/>
        <v>0</v>
      </c>
      <c r="AP1026">
        <f t="shared" si="737"/>
        <v>0</v>
      </c>
      <c r="AQ1026">
        <f t="shared" si="738"/>
        <v>0</v>
      </c>
      <c r="AR1026">
        <f t="shared" si="739"/>
        <v>0</v>
      </c>
      <c r="AS1026">
        <f t="shared" si="740"/>
        <v>0</v>
      </c>
      <c r="AT1026">
        <f t="shared" si="741"/>
        <v>0</v>
      </c>
      <c r="AU1026">
        <f t="shared" si="742"/>
        <v>0</v>
      </c>
      <c r="AV1026">
        <f t="shared" si="743"/>
        <v>0</v>
      </c>
      <c r="AW1026">
        <f t="shared" si="744"/>
        <v>0</v>
      </c>
      <c r="AX1026">
        <f t="shared" si="745"/>
        <v>0</v>
      </c>
      <c r="AY1026">
        <f t="shared" si="746"/>
        <v>0</v>
      </c>
      <c r="AZ1026">
        <f t="shared" si="747"/>
        <v>0</v>
      </c>
      <c r="BA1026">
        <f t="shared" si="748"/>
        <v>0</v>
      </c>
      <c r="BB1026">
        <f t="shared" si="749"/>
        <v>0</v>
      </c>
      <c r="BC1026">
        <f t="shared" si="750"/>
        <v>0</v>
      </c>
      <c r="BD1026">
        <f t="shared" si="751"/>
        <v>0</v>
      </c>
      <c r="BE1026">
        <f t="shared" si="752"/>
        <v>0</v>
      </c>
      <c r="BF1026">
        <f t="shared" si="753"/>
        <v>0</v>
      </c>
    </row>
    <row r="1027" spans="1:58" ht="15" customHeight="1">
      <c r="A1027" s="445"/>
      <c r="B1027" s="446"/>
      <c r="C1027" s="37" t="s">
        <v>5346</v>
      </c>
      <c r="D1027" s="800" t="str">
        <f>IF(CNGE_2026_M1_Secc1_Sub1!$D154="","",CNGE_2026_M1_Secc1_Sub1!$D154)</f>
        <v/>
      </c>
      <c r="E1027" s="723"/>
      <c r="F1027" s="723"/>
      <c r="G1027" s="723"/>
      <c r="H1027" s="723"/>
      <c r="I1027" s="723"/>
      <c r="J1027" s="723"/>
      <c r="K1027" s="723"/>
      <c r="L1027" s="724"/>
      <c r="M1027" s="638"/>
      <c r="N1027" s="638"/>
      <c r="O1027" s="638"/>
      <c r="P1027" s="638"/>
      <c r="Q1027" s="638"/>
      <c r="R1027" s="638"/>
      <c r="S1027" s="638"/>
      <c r="T1027" s="638"/>
      <c r="U1027" s="638"/>
      <c r="V1027" s="638"/>
      <c r="W1027" s="638"/>
      <c r="X1027" s="638"/>
      <c r="Y1027" s="638"/>
      <c r="Z1027" s="638"/>
      <c r="AA1027" s="638"/>
      <c r="AB1027" s="638"/>
      <c r="AC1027" s="638"/>
      <c r="AD1027" s="638"/>
      <c r="AI1027">
        <f t="shared" si="730"/>
        <v>0</v>
      </c>
      <c r="AJ1027">
        <f t="shared" si="731"/>
        <v>0</v>
      </c>
      <c r="AK1027">
        <f t="shared" si="732"/>
        <v>0</v>
      </c>
      <c r="AL1027">
        <f t="shared" si="733"/>
        <v>0</v>
      </c>
      <c r="AM1027">
        <f t="shared" si="734"/>
        <v>0</v>
      </c>
      <c r="AN1027">
        <f t="shared" si="735"/>
        <v>0</v>
      </c>
      <c r="AO1027">
        <f t="shared" si="736"/>
        <v>0</v>
      </c>
      <c r="AP1027">
        <f t="shared" si="737"/>
        <v>0</v>
      </c>
      <c r="AQ1027">
        <f t="shared" si="738"/>
        <v>0</v>
      </c>
      <c r="AR1027">
        <f t="shared" si="739"/>
        <v>0</v>
      </c>
      <c r="AS1027">
        <f t="shared" si="740"/>
        <v>0</v>
      </c>
      <c r="AT1027">
        <f t="shared" si="741"/>
        <v>0</v>
      </c>
      <c r="AU1027">
        <f t="shared" si="742"/>
        <v>0</v>
      </c>
      <c r="AV1027">
        <f t="shared" si="743"/>
        <v>0</v>
      </c>
      <c r="AW1027">
        <f t="shared" si="744"/>
        <v>0</v>
      </c>
      <c r="AX1027">
        <f t="shared" si="745"/>
        <v>0</v>
      </c>
      <c r="AY1027">
        <f t="shared" si="746"/>
        <v>0</v>
      </c>
      <c r="AZ1027">
        <f t="shared" si="747"/>
        <v>0</v>
      </c>
      <c r="BA1027">
        <f t="shared" si="748"/>
        <v>0</v>
      </c>
      <c r="BB1027">
        <f t="shared" si="749"/>
        <v>0</v>
      </c>
      <c r="BC1027">
        <f t="shared" si="750"/>
        <v>0</v>
      </c>
      <c r="BD1027">
        <f t="shared" si="751"/>
        <v>0</v>
      </c>
      <c r="BE1027">
        <f t="shared" si="752"/>
        <v>0</v>
      </c>
      <c r="BF1027">
        <f t="shared" si="753"/>
        <v>0</v>
      </c>
    </row>
    <row r="1028" spans="1:58" ht="15" customHeight="1">
      <c r="A1028" s="445"/>
      <c r="B1028" s="446"/>
      <c r="C1028" s="37" t="s">
        <v>5348</v>
      </c>
      <c r="D1028" s="800" t="str">
        <f>IF(CNGE_2026_M1_Secc1_Sub1!$D155="","",CNGE_2026_M1_Secc1_Sub1!$D155)</f>
        <v/>
      </c>
      <c r="E1028" s="723"/>
      <c r="F1028" s="723"/>
      <c r="G1028" s="723"/>
      <c r="H1028" s="723"/>
      <c r="I1028" s="723"/>
      <c r="J1028" s="723"/>
      <c r="K1028" s="723"/>
      <c r="L1028" s="724"/>
      <c r="M1028" s="638"/>
      <c r="N1028" s="638"/>
      <c r="O1028" s="638"/>
      <c r="P1028" s="638"/>
      <c r="Q1028" s="638"/>
      <c r="R1028" s="638"/>
      <c r="S1028" s="638"/>
      <c r="T1028" s="638"/>
      <c r="U1028" s="638"/>
      <c r="V1028" s="638"/>
      <c r="W1028" s="638"/>
      <c r="X1028" s="638"/>
      <c r="Y1028" s="638"/>
      <c r="Z1028" s="638"/>
      <c r="AA1028" s="638"/>
      <c r="AB1028" s="638"/>
      <c r="AC1028" s="638"/>
      <c r="AD1028" s="638"/>
      <c r="AI1028">
        <f t="shared" si="730"/>
        <v>0</v>
      </c>
      <c r="AJ1028">
        <f t="shared" si="731"/>
        <v>0</v>
      </c>
      <c r="AK1028">
        <f t="shared" si="732"/>
        <v>0</v>
      </c>
      <c r="AL1028">
        <f t="shared" si="733"/>
        <v>0</v>
      </c>
      <c r="AM1028">
        <f t="shared" si="734"/>
        <v>0</v>
      </c>
      <c r="AN1028">
        <f t="shared" si="735"/>
        <v>0</v>
      </c>
      <c r="AO1028">
        <f t="shared" si="736"/>
        <v>0</v>
      </c>
      <c r="AP1028">
        <f t="shared" si="737"/>
        <v>0</v>
      </c>
      <c r="AQ1028">
        <f t="shared" si="738"/>
        <v>0</v>
      </c>
      <c r="AR1028">
        <f t="shared" si="739"/>
        <v>0</v>
      </c>
      <c r="AS1028">
        <f t="shared" si="740"/>
        <v>0</v>
      </c>
      <c r="AT1028">
        <f t="shared" si="741"/>
        <v>0</v>
      </c>
      <c r="AU1028">
        <f t="shared" si="742"/>
        <v>0</v>
      </c>
      <c r="AV1028">
        <f t="shared" si="743"/>
        <v>0</v>
      </c>
      <c r="AW1028">
        <f t="shared" si="744"/>
        <v>0</v>
      </c>
      <c r="AX1028">
        <f t="shared" si="745"/>
        <v>0</v>
      </c>
      <c r="AY1028">
        <f t="shared" si="746"/>
        <v>0</v>
      </c>
      <c r="AZ1028">
        <f t="shared" si="747"/>
        <v>0</v>
      </c>
      <c r="BA1028">
        <f t="shared" si="748"/>
        <v>0</v>
      </c>
      <c r="BB1028">
        <f t="shared" si="749"/>
        <v>0</v>
      </c>
      <c r="BC1028">
        <f t="shared" si="750"/>
        <v>0</v>
      </c>
      <c r="BD1028">
        <f t="shared" si="751"/>
        <v>0</v>
      </c>
      <c r="BE1028">
        <f t="shared" si="752"/>
        <v>0</v>
      </c>
      <c r="BF1028">
        <f t="shared" si="753"/>
        <v>0</v>
      </c>
    </row>
    <row r="1029" spans="1:58" ht="15" customHeight="1">
      <c r="A1029" s="445"/>
      <c r="B1029" s="446"/>
      <c r="C1029" s="37" t="s">
        <v>5350</v>
      </c>
      <c r="D1029" s="800" t="str">
        <f>IF(CNGE_2026_M1_Secc1_Sub1!$D156="","",CNGE_2026_M1_Secc1_Sub1!$D156)</f>
        <v/>
      </c>
      <c r="E1029" s="723"/>
      <c r="F1029" s="723"/>
      <c r="G1029" s="723"/>
      <c r="H1029" s="723"/>
      <c r="I1029" s="723"/>
      <c r="J1029" s="723"/>
      <c r="K1029" s="723"/>
      <c r="L1029" s="724"/>
      <c r="M1029" s="638"/>
      <c r="N1029" s="638"/>
      <c r="O1029" s="638"/>
      <c r="P1029" s="638"/>
      <c r="Q1029" s="638"/>
      <c r="R1029" s="638"/>
      <c r="S1029" s="638"/>
      <c r="T1029" s="638"/>
      <c r="U1029" s="638"/>
      <c r="V1029" s="638"/>
      <c r="W1029" s="638"/>
      <c r="X1029" s="638"/>
      <c r="Y1029" s="638"/>
      <c r="Z1029" s="638"/>
      <c r="AA1029" s="638"/>
      <c r="AB1029" s="638"/>
      <c r="AC1029" s="638"/>
      <c r="AD1029" s="638"/>
      <c r="AI1029">
        <f t="shared" si="730"/>
        <v>0</v>
      </c>
      <c r="AJ1029">
        <f t="shared" si="731"/>
        <v>0</v>
      </c>
      <c r="AK1029">
        <f t="shared" si="732"/>
        <v>0</v>
      </c>
      <c r="AL1029">
        <f t="shared" si="733"/>
        <v>0</v>
      </c>
      <c r="AM1029">
        <f t="shared" si="734"/>
        <v>0</v>
      </c>
      <c r="AN1029">
        <f t="shared" si="735"/>
        <v>0</v>
      </c>
      <c r="AO1029">
        <f t="shared" si="736"/>
        <v>0</v>
      </c>
      <c r="AP1029">
        <f t="shared" si="737"/>
        <v>0</v>
      </c>
      <c r="AQ1029">
        <f t="shared" si="738"/>
        <v>0</v>
      </c>
      <c r="AR1029">
        <f t="shared" si="739"/>
        <v>0</v>
      </c>
      <c r="AS1029">
        <f t="shared" si="740"/>
        <v>0</v>
      </c>
      <c r="AT1029">
        <f t="shared" si="741"/>
        <v>0</v>
      </c>
      <c r="AU1029">
        <f t="shared" si="742"/>
        <v>0</v>
      </c>
      <c r="AV1029">
        <f t="shared" si="743"/>
        <v>0</v>
      </c>
      <c r="AW1029">
        <f t="shared" si="744"/>
        <v>0</v>
      </c>
      <c r="AX1029">
        <f t="shared" si="745"/>
        <v>0</v>
      </c>
      <c r="AY1029">
        <f t="shared" si="746"/>
        <v>0</v>
      </c>
      <c r="AZ1029">
        <f t="shared" si="747"/>
        <v>0</v>
      </c>
      <c r="BA1029">
        <f t="shared" si="748"/>
        <v>0</v>
      </c>
      <c r="BB1029">
        <f t="shared" si="749"/>
        <v>0</v>
      </c>
      <c r="BC1029">
        <f t="shared" si="750"/>
        <v>0</v>
      </c>
      <c r="BD1029">
        <f t="shared" si="751"/>
        <v>0</v>
      </c>
      <c r="BE1029">
        <f t="shared" si="752"/>
        <v>0</v>
      </c>
      <c r="BF1029">
        <f t="shared" si="753"/>
        <v>0</v>
      </c>
    </row>
    <row r="1030" spans="1:58" ht="15" customHeight="1">
      <c r="A1030" s="445"/>
      <c r="B1030" s="446"/>
      <c r="C1030" s="37" t="s">
        <v>5352</v>
      </c>
      <c r="D1030" s="800" t="str">
        <f>IF(CNGE_2026_M1_Secc1_Sub1!$D157="","",CNGE_2026_M1_Secc1_Sub1!$D157)</f>
        <v/>
      </c>
      <c r="E1030" s="723"/>
      <c r="F1030" s="723"/>
      <c r="G1030" s="723"/>
      <c r="H1030" s="723"/>
      <c r="I1030" s="723"/>
      <c r="J1030" s="723"/>
      <c r="K1030" s="723"/>
      <c r="L1030" s="724"/>
      <c r="M1030" s="638"/>
      <c r="N1030" s="638"/>
      <c r="O1030" s="638"/>
      <c r="P1030" s="638"/>
      <c r="Q1030" s="638"/>
      <c r="R1030" s="638"/>
      <c r="S1030" s="638"/>
      <c r="T1030" s="638"/>
      <c r="U1030" s="638"/>
      <c r="V1030" s="638"/>
      <c r="W1030" s="638"/>
      <c r="X1030" s="638"/>
      <c r="Y1030" s="638"/>
      <c r="Z1030" s="638"/>
      <c r="AA1030" s="638"/>
      <c r="AB1030" s="638"/>
      <c r="AC1030" s="638"/>
      <c r="AD1030" s="638"/>
      <c r="AI1030">
        <f t="shared" si="730"/>
        <v>0</v>
      </c>
      <c r="AJ1030">
        <f t="shared" si="731"/>
        <v>0</v>
      </c>
      <c r="AK1030">
        <f t="shared" si="732"/>
        <v>0</v>
      </c>
      <c r="AL1030">
        <f t="shared" si="733"/>
        <v>0</v>
      </c>
      <c r="AM1030">
        <f t="shared" si="734"/>
        <v>0</v>
      </c>
      <c r="AN1030">
        <f t="shared" si="735"/>
        <v>0</v>
      </c>
      <c r="AO1030">
        <f t="shared" si="736"/>
        <v>0</v>
      </c>
      <c r="AP1030">
        <f t="shared" si="737"/>
        <v>0</v>
      </c>
      <c r="AQ1030">
        <f t="shared" si="738"/>
        <v>0</v>
      </c>
      <c r="AR1030">
        <f t="shared" si="739"/>
        <v>0</v>
      </c>
      <c r="AS1030">
        <f t="shared" si="740"/>
        <v>0</v>
      </c>
      <c r="AT1030">
        <f t="shared" si="741"/>
        <v>0</v>
      </c>
      <c r="AU1030">
        <f t="shared" si="742"/>
        <v>0</v>
      </c>
      <c r="AV1030">
        <f t="shared" si="743"/>
        <v>0</v>
      </c>
      <c r="AW1030">
        <f t="shared" si="744"/>
        <v>0</v>
      </c>
      <c r="AX1030">
        <f t="shared" si="745"/>
        <v>0</v>
      </c>
      <c r="AY1030">
        <f t="shared" si="746"/>
        <v>0</v>
      </c>
      <c r="AZ1030">
        <f t="shared" si="747"/>
        <v>0</v>
      </c>
      <c r="BA1030">
        <f t="shared" si="748"/>
        <v>0</v>
      </c>
      <c r="BB1030">
        <f t="shared" si="749"/>
        <v>0</v>
      </c>
      <c r="BC1030">
        <f t="shared" si="750"/>
        <v>0</v>
      </c>
      <c r="BD1030">
        <f t="shared" si="751"/>
        <v>0</v>
      </c>
      <c r="BE1030">
        <f t="shared" si="752"/>
        <v>0</v>
      </c>
      <c r="BF1030">
        <f t="shared" si="753"/>
        <v>0</v>
      </c>
    </row>
    <row r="1031" spans="1:58" ht="15" customHeight="1">
      <c r="A1031" s="445"/>
      <c r="B1031" s="446"/>
      <c r="C1031" s="37" t="s">
        <v>5354</v>
      </c>
      <c r="D1031" s="800" t="str">
        <f>IF(CNGE_2026_M1_Secc1_Sub1!$D158="","",CNGE_2026_M1_Secc1_Sub1!$D158)</f>
        <v/>
      </c>
      <c r="E1031" s="723"/>
      <c r="F1031" s="723"/>
      <c r="G1031" s="723"/>
      <c r="H1031" s="723"/>
      <c r="I1031" s="723"/>
      <c r="J1031" s="723"/>
      <c r="K1031" s="723"/>
      <c r="L1031" s="724"/>
      <c r="M1031" s="638"/>
      <c r="N1031" s="638"/>
      <c r="O1031" s="638"/>
      <c r="P1031" s="638"/>
      <c r="Q1031" s="638"/>
      <c r="R1031" s="638"/>
      <c r="S1031" s="638"/>
      <c r="T1031" s="638"/>
      <c r="U1031" s="638"/>
      <c r="V1031" s="638"/>
      <c r="W1031" s="638"/>
      <c r="X1031" s="638"/>
      <c r="Y1031" s="638"/>
      <c r="Z1031" s="638"/>
      <c r="AA1031" s="638"/>
      <c r="AB1031" s="638"/>
      <c r="AC1031" s="638"/>
      <c r="AD1031" s="638"/>
      <c r="AI1031">
        <f t="shared" si="730"/>
        <v>0</v>
      </c>
      <c r="AJ1031">
        <f t="shared" si="731"/>
        <v>0</v>
      </c>
      <c r="AK1031">
        <f t="shared" si="732"/>
        <v>0</v>
      </c>
      <c r="AL1031">
        <f t="shared" si="733"/>
        <v>0</v>
      </c>
      <c r="AM1031">
        <f t="shared" si="734"/>
        <v>0</v>
      </c>
      <c r="AN1031">
        <f t="shared" si="735"/>
        <v>0</v>
      </c>
      <c r="AO1031">
        <f t="shared" si="736"/>
        <v>0</v>
      </c>
      <c r="AP1031">
        <f t="shared" si="737"/>
        <v>0</v>
      </c>
      <c r="AQ1031">
        <f t="shared" si="738"/>
        <v>0</v>
      </c>
      <c r="AR1031">
        <f t="shared" si="739"/>
        <v>0</v>
      </c>
      <c r="AS1031">
        <f t="shared" si="740"/>
        <v>0</v>
      </c>
      <c r="AT1031">
        <f t="shared" si="741"/>
        <v>0</v>
      </c>
      <c r="AU1031">
        <f t="shared" si="742"/>
        <v>0</v>
      </c>
      <c r="AV1031">
        <f t="shared" si="743"/>
        <v>0</v>
      </c>
      <c r="AW1031">
        <f t="shared" si="744"/>
        <v>0</v>
      </c>
      <c r="AX1031">
        <f t="shared" si="745"/>
        <v>0</v>
      </c>
      <c r="AY1031">
        <f t="shared" si="746"/>
        <v>0</v>
      </c>
      <c r="AZ1031">
        <f t="shared" si="747"/>
        <v>0</v>
      </c>
      <c r="BA1031">
        <f t="shared" si="748"/>
        <v>0</v>
      </c>
      <c r="BB1031">
        <f t="shared" si="749"/>
        <v>0</v>
      </c>
      <c r="BC1031">
        <f t="shared" si="750"/>
        <v>0</v>
      </c>
      <c r="BD1031">
        <f t="shared" si="751"/>
        <v>0</v>
      </c>
      <c r="BE1031">
        <f t="shared" si="752"/>
        <v>0</v>
      </c>
      <c r="BF1031">
        <f t="shared" si="753"/>
        <v>0</v>
      </c>
    </row>
    <row r="1032" spans="1:58" ht="15" customHeight="1">
      <c r="A1032" s="445"/>
      <c r="B1032" s="446"/>
      <c r="C1032" s="37" t="s">
        <v>5356</v>
      </c>
      <c r="D1032" s="800" t="str">
        <f>IF(CNGE_2026_M1_Secc1_Sub1!$D159="","",CNGE_2026_M1_Secc1_Sub1!$D159)</f>
        <v/>
      </c>
      <c r="E1032" s="723"/>
      <c r="F1032" s="723"/>
      <c r="G1032" s="723"/>
      <c r="H1032" s="723"/>
      <c r="I1032" s="723"/>
      <c r="J1032" s="723"/>
      <c r="K1032" s="723"/>
      <c r="L1032" s="724"/>
      <c r="M1032" s="638"/>
      <c r="N1032" s="638"/>
      <c r="O1032" s="638"/>
      <c r="P1032" s="638"/>
      <c r="Q1032" s="638"/>
      <c r="R1032" s="638"/>
      <c r="S1032" s="638"/>
      <c r="T1032" s="638"/>
      <c r="U1032" s="638"/>
      <c r="V1032" s="638"/>
      <c r="W1032" s="638"/>
      <c r="X1032" s="638"/>
      <c r="Y1032" s="638"/>
      <c r="Z1032" s="638"/>
      <c r="AA1032" s="638"/>
      <c r="AB1032" s="638"/>
      <c r="AC1032" s="638"/>
      <c r="AD1032" s="638"/>
      <c r="AI1032">
        <f t="shared" si="730"/>
        <v>0</v>
      </c>
      <c r="AJ1032">
        <f t="shared" si="731"/>
        <v>0</v>
      </c>
      <c r="AK1032">
        <f t="shared" si="732"/>
        <v>0</v>
      </c>
      <c r="AL1032">
        <f t="shared" si="733"/>
        <v>0</v>
      </c>
      <c r="AM1032">
        <f t="shared" si="734"/>
        <v>0</v>
      </c>
      <c r="AN1032">
        <f t="shared" si="735"/>
        <v>0</v>
      </c>
      <c r="AO1032">
        <f t="shared" si="736"/>
        <v>0</v>
      </c>
      <c r="AP1032">
        <f t="shared" si="737"/>
        <v>0</v>
      </c>
      <c r="AQ1032">
        <f t="shared" si="738"/>
        <v>0</v>
      </c>
      <c r="AR1032">
        <f t="shared" si="739"/>
        <v>0</v>
      </c>
      <c r="AS1032">
        <f t="shared" si="740"/>
        <v>0</v>
      </c>
      <c r="AT1032">
        <f t="shared" si="741"/>
        <v>0</v>
      </c>
      <c r="AU1032">
        <f t="shared" si="742"/>
        <v>0</v>
      </c>
      <c r="AV1032">
        <f t="shared" si="743"/>
        <v>0</v>
      </c>
      <c r="AW1032">
        <f t="shared" si="744"/>
        <v>0</v>
      </c>
      <c r="AX1032">
        <f t="shared" si="745"/>
        <v>0</v>
      </c>
      <c r="AY1032">
        <f t="shared" si="746"/>
        <v>0</v>
      </c>
      <c r="AZ1032">
        <f t="shared" si="747"/>
        <v>0</v>
      </c>
      <c r="BA1032">
        <f t="shared" si="748"/>
        <v>0</v>
      </c>
      <c r="BB1032">
        <f t="shared" si="749"/>
        <v>0</v>
      </c>
      <c r="BC1032">
        <f t="shared" si="750"/>
        <v>0</v>
      </c>
      <c r="BD1032">
        <f t="shared" si="751"/>
        <v>0</v>
      </c>
      <c r="BE1032">
        <f t="shared" si="752"/>
        <v>0</v>
      </c>
      <c r="BF1032">
        <f t="shared" si="753"/>
        <v>0</v>
      </c>
    </row>
    <row r="1033" spans="1:58" ht="15" customHeight="1">
      <c r="A1033" s="445"/>
      <c r="B1033" s="446"/>
      <c r="C1033" s="37" t="s">
        <v>5358</v>
      </c>
      <c r="D1033" s="800" t="str">
        <f>IF(CNGE_2026_M1_Secc1_Sub1!$D160="","",CNGE_2026_M1_Secc1_Sub1!$D160)</f>
        <v/>
      </c>
      <c r="E1033" s="723"/>
      <c r="F1033" s="723"/>
      <c r="G1033" s="723"/>
      <c r="H1033" s="723"/>
      <c r="I1033" s="723"/>
      <c r="J1033" s="723"/>
      <c r="K1033" s="723"/>
      <c r="L1033" s="724"/>
      <c r="M1033" s="638"/>
      <c r="N1033" s="638"/>
      <c r="O1033" s="638"/>
      <c r="P1033" s="638"/>
      <c r="Q1033" s="638"/>
      <c r="R1033" s="638"/>
      <c r="S1033" s="638"/>
      <c r="T1033" s="638"/>
      <c r="U1033" s="638"/>
      <c r="V1033" s="638"/>
      <c r="W1033" s="638"/>
      <c r="X1033" s="638"/>
      <c r="Y1033" s="638"/>
      <c r="Z1033" s="638"/>
      <c r="AA1033" s="638"/>
      <c r="AB1033" s="638"/>
      <c r="AC1033" s="638"/>
      <c r="AD1033" s="638"/>
      <c r="AI1033">
        <f t="shared" si="730"/>
        <v>0</v>
      </c>
      <c r="AJ1033">
        <f t="shared" si="731"/>
        <v>0</v>
      </c>
      <c r="AK1033">
        <f t="shared" si="732"/>
        <v>0</v>
      </c>
      <c r="AL1033">
        <f t="shared" si="733"/>
        <v>0</v>
      </c>
      <c r="AM1033">
        <f t="shared" si="734"/>
        <v>0</v>
      </c>
      <c r="AN1033">
        <f t="shared" si="735"/>
        <v>0</v>
      </c>
      <c r="AO1033">
        <f t="shared" si="736"/>
        <v>0</v>
      </c>
      <c r="AP1033">
        <f t="shared" si="737"/>
        <v>0</v>
      </c>
      <c r="AQ1033">
        <f t="shared" si="738"/>
        <v>0</v>
      </c>
      <c r="AR1033">
        <f t="shared" si="739"/>
        <v>0</v>
      </c>
      <c r="AS1033">
        <f t="shared" si="740"/>
        <v>0</v>
      </c>
      <c r="AT1033">
        <f t="shared" si="741"/>
        <v>0</v>
      </c>
      <c r="AU1033">
        <f t="shared" si="742"/>
        <v>0</v>
      </c>
      <c r="AV1033">
        <f t="shared" si="743"/>
        <v>0</v>
      </c>
      <c r="AW1033">
        <f t="shared" si="744"/>
        <v>0</v>
      </c>
      <c r="AX1033">
        <f t="shared" si="745"/>
        <v>0</v>
      </c>
      <c r="AY1033">
        <f t="shared" si="746"/>
        <v>0</v>
      </c>
      <c r="AZ1033">
        <f t="shared" si="747"/>
        <v>0</v>
      </c>
      <c r="BA1033">
        <f t="shared" si="748"/>
        <v>0</v>
      </c>
      <c r="BB1033">
        <f t="shared" si="749"/>
        <v>0</v>
      </c>
      <c r="BC1033">
        <f t="shared" si="750"/>
        <v>0</v>
      </c>
      <c r="BD1033">
        <f t="shared" si="751"/>
        <v>0</v>
      </c>
      <c r="BE1033">
        <f t="shared" si="752"/>
        <v>0</v>
      </c>
      <c r="BF1033">
        <f t="shared" si="753"/>
        <v>0</v>
      </c>
    </row>
    <row r="1034" spans="1:58" ht="15" customHeight="1">
      <c r="A1034" s="445"/>
      <c r="B1034" s="446"/>
      <c r="C1034" s="15"/>
      <c r="D1034" s="15"/>
      <c r="E1034" s="15"/>
      <c r="F1034" s="15"/>
      <c r="G1034" s="15"/>
      <c r="H1034" s="15"/>
      <c r="I1034" s="15"/>
      <c r="J1034" s="15"/>
      <c r="K1034" s="15"/>
      <c r="L1034" s="15"/>
      <c r="M1034" s="444">
        <f t="shared" ref="M1034:AD1034" si="754">IF(AND(SUM(M914:M1033)=0,COUNTIF(M914:M1033,"NS")&gt;0),"NS",IF(AND(SUM(M914:M1033)=0,COUNTIF(M914:M1033,0)&gt;0),0,IF(AND(SUM(M914:M1033)=0,COUNTIF(M914:M1033,"NA")&gt;0),"NA",SUM(M914:M1033))))</f>
        <v>0</v>
      </c>
      <c r="N1034" s="444">
        <f t="shared" si="754"/>
        <v>0</v>
      </c>
      <c r="O1034" s="444">
        <f t="shared" si="754"/>
        <v>0</v>
      </c>
      <c r="P1034" s="444">
        <f t="shared" si="754"/>
        <v>0</v>
      </c>
      <c r="Q1034" s="444">
        <f t="shared" si="754"/>
        <v>0</v>
      </c>
      <c r="R1034" s="444">
        <f t="shared" si="754"/>
        <v>0</v>
      </c>
      <c r="S1034" s="444">
        <f t="shared" si="754"/>
        <v>0</v>
      </c>
      <c r="T1034" s="444">
        <f t="shared" si="754"/>
        <v>0</v>
      </c>
      <c r="U1034" s="444">
        <f t="shared" si="754"/>
        <v>0</v>
      </c>
      <c r="V1034" s="444">
        <f t="shared" si="754"/>
        <v>0</v>
      </c>
      <c r="W1034" s="444">
        <f t="shared" si="754"/>
        <v>0</v>
      </c>
      <c r="X1034" s="444">
        <f t="shared" si="754"/>
        <v>0</v>
      </c>
      <c r="Y1034" s="444">
        <f t="shared" si="754"/>
        <v>0</v>
      </c>
      <c r="Z1034" s="444">
        <f t="shared" si="754"/>
        <v>0</v>
      </c>
      <c r="AA1034" s="444">
        <f t="shared" si="754"/>
        <v>0</v>
      </c>
      <c r="AB1034" s="444">
        <f t="shared" si="754"/>
        <v>0</v>
      </c>
      <c r="AC1034" s="444">
        <f t="shared" si="754"/>
        <v>0</v>
      </c>
      <c r="AD1034" s="444">
        <f t="shared" si="754"/>
        <v>0</v>
      </c>
      <c r="AL1034" s="242">
        <f>SUM(AL914:AL1033)</f>
        <v>0</v>
      </c>
      <c r="AP1034" s="242">
        <f>SUM(AP914:AP1033)</f>
        <v>0</v>
      </c>
      <c r="AT1034" s="242">
        <f>SUM(AT914:AT1033)</f>
        <v>0</v>
      </c>
      <c r="AX1034" s="242">
        <f>SUM(AX914:AX1033)</f>
        <v>0</v>
      </c>
      <c r="BB1034" s="242">
        <f>SUM(BB914:BB1033)</f>
        <v>0</v>
      </c>
      <c r="BF1034" s="242">
        <f>SUM(BF914:BF1033)</f>
        <v>0</v>
      </c>
    </row>
    <row r="1035" spans="1:58" ht="15" customHeight="1">
      <c r="A1035" s="22"/>
      <c r="B1035" s="11"/>
      <c r="C1035" s="448"/>
      <c r="D1035" s="54"/>
      <c r="E1035" s="13"/>
      <c r="F1035" s="13"/>
      <c r="G1035" s="13"/>
      <c r="H1035" s="13"/>
      <c r="I1035" s="13"/>
      <c r="J1035" s="13"/>
      <c r="K1035" s="13"/>
      <c r="L1035" s="13"/>
      <c r="M1035" s="13"/>
      <c r="N1035" s="13"/>
      <c r="O1035" s="13"/>
      <c r="P1035" s="13"/>
      <c r="Q1035" s="13"/>
      <c r="R1035" s="13"/>
      <c r="S1035" s="13"/>
      <c r="T1035" s="13"/>
      <c r="U1035" s="449"/>
      <c r="V1035" s="449"/>
      <c r="W1035" s="449"/>
      <c r="X1035" s="449"/>
      <c r="Y1035" s="449"/>
      <c r="Z1035" s="449"/>
      <c r="AA1035" s="449"/>
      <c r="AB1035" s="449"/>
      <c r="AC1035" s="449"/>
      <c r="AD1035" s="449"/>
      <c r="AI1035" t="s">
        <v>5439</v>
      </c>
      <c r="AJ1035" s="243">
        <f>SUM(AL908,AP908,AT908,AX908,BB908,AL1034,AP1034,AT1034,AX1034,BB1034,BF1034)</f>
        <v>0</v>
      </c>
    </row>
    <row r="1036" spans="1:58" ht="24" customHeight="1">
      <c r="A1036" s="22"/>
      <c r="B1036" s="11"/>
      <c r="C1036" s="828" t="s">
        <v>5408</v>
      </c>
      <c r="D1036" s="799"/>
      <c r="E1036" s="799"/>
      <c r="F1036" s="799"/>
      <c r="G1036" s="799"/>
      <c r="H1036" s="799"/>
      <c r="I1036" s="799"/>
      <c r="J1036" s="799"/>
      <c r="K1036" s="799"/>
      <c r="L1036" s="799"/>
      <c r="M1036" s="799"/>
      <c r="N1036" s="799"/>
      <c r="O1036" s="799"/>
      <c r="P1036" s="799"/>
      <c r="Q1036" s="799"/>
      <c r="R1036" s="799"/>
      <c r="S1036" s="799"/>
      <c r="T1036" s="799"/>
      <c r="U1036" s="799"/>
      <c r="V1036" s="799"/>
      <c r="W1036" s="799"/>
      <c r="X1036" s="799"/>
      <c r="Y1036" s="799"/>
      <c r="Z1036" s="799"/>
      <c r="AA1036" s="799"/>
      <c r="AB1036" s="799"/>
      <c r="AC1036" s="799"/>
      <c r="AD1036" s="799"/>
    </row>
    <row r="1037" spans="1:58" ht="60" customHeight="1">
      <c r="A1037" s="22"/>
      <c r="B1037" s="11"/>
      <c r="C1037" s="884"/>
      <c r="D1037" s="714"/>
      <c r="E1037" s="714"/>
      <c r="F1037" s="714"/>
      <c r="G1037" s="714"/>
      <c r="H1037" s="714"/>
      <c r="I1037" s="714"/>
      <c r="J1037" s="714"/>
      <c r="K1037" s="714"/>
      <c r="L1037" s="714"/>
      <c r="M1037" s="714"/>
      <c r="N1037" s="714"/>
      <c r="O1037" s="714"/>
      <c r="P1037" s="714"/>
      <c r="Q1037" s="714"/>
      <c r="R1037" s="714"/>
      <c r="S1037" s="714"/>
      <c r="T1037" s="714"/>
      <c r="U1037" s="714"/>
      <c r="V1037" s="714"/>
      <c r="W1037" s="714"/>
      <c r="X1037" s="714"/>
      <c r="Y1037" s="714"/>
      <c r="Z1037" s="714"/>
      <c r="AA1037" s="714"/>
      <c r="AB1037" s="714"/>
      <c r="AC1037" s="714"/>
      <c r="AD1037" s="805"/>
    </row>
    <row r="1038" spans="1:58" ht="15" customHeight="1">
      <c r="A1038" s="22"/>
      <c r="B1038" s="843" t="str">
        <f>BU908</f>
        <v/>
      </c>
      <c r="C1038" s="678"/>
      <c r="D1038" s="678"/>
      <c r="E1038" s="678"/>
      <c r="F1038" s="678"/>
      <c r="G1038" s="678"/>
      <c r="H1038" s="678"/>
      <c r="I1038" s="678"/>
      <c r="J1038" s="678"/>
      <c r="K1038" s="678"/>
      <c r="L1038" s="678"/>
      <c r="M1038" s="678"/>
      <c r="N1038" s="678"/>
      <c r="O1038" s="678"/>
      <c r="P1038" s="678"/>
      <c r="Q1038" s="678"/>
      <c r="R1038" s="678"/>
      <c r="S1038" s="678"/>
      <c r="T1038" s="678"/>
      <c r="U1038" s="678"/>
      <c r="V1038" s="678"/>
      <c r="W1038" s="678"/>
      <c r="X1038" s="678"/>
      <c r="Y1038" s="678"/>
      <c r="Z1038" s="678"/>
      <c r="AA1038" s="678"/>
      <c r="AB1038" s="678"/>
      <c r="AC1038" s="678"/>
      <c r="AD1038" s="678"/>
    </row>
    <row r="1039" spans="1:58" ht="15" customHeight="1">
      <c r="A1039" s="22"/>
      <c r="B1039" s="796" t="str">
        <f>IF(SUM(COUNTIF(P788:AD907,"NS"),COUNTIF(D914:AD1033,"NS"))&lt;&gt;0,"Alerta: debido a que cuenta con registros NS, debe proporcionar una justificación en el area de comentarios al final de la pregunta","")</f>
        <v/>
      </c>
      <c r="C1039" s="796"/>
      <c r="D1039" s="796"/>
      <c r="E1039" s="796"/>
      <c r="F1039" s="796"/>
      <c r="G1039" s="796"/>
      <c r="H1039" s="796"/>
      <c r="I1039" s="796"/>
      <c r="J1039" s="796"/>
      <c r="K1039" s="796"/>
      <c r="L1039" s="796"/>
      <c r="M1039" s="796"/>
      <c r="N1039" s="796"/>
      <c r="O1039" s="796"/>
      <c r="P1039" s="796"/>
      <c r="Q1039" s="796"/>
      <c r="R1039" s="796"/>
      <c r="S1039" s="796"/>
      <c r="T1039" s="796"/>
      <c r="U1039" s="796"/>
      <c r="V1039" s="796"/>
      <c r="W1039" s="796"/>
      <c r="X1039" s="796"/>
      <c r="Y1039" s="796"/>
      <c r="Z1039" s="796"/>
      <c r="AA1039" s="796"/>
      <c r="AB1039" s="796"/>
      <c r="AC1039" s="796"/>
      <c r="AD1039" s="796"/>
    </row>
    <row r="1040" spans="1:58" ht="15" customHeight="1">
      <c r="A1040" s="22"/>
      <c r="B1040" s="797" t="str">
        <f>BQ908</f>
        <v/>
      </c>
      <c r="C1040" s="797"/>
      <c r="D1040" s="797"/>
      <c r="E1040" s="797"/>
      <c r="F1040" s="797"/>
      <c r="G1040" s="797"/>
      <c r="H1040" s="797"/>
      <c r="I1040" s="797"/>
      <c r="J1040" s="797"/>
      <c r="K1040" s="797"/>
      <c r="L1040" s="797"/>
      <c r="M1040" s="797"/>
      <c r="N1040" s="797"/>
      <c r="O1040" s="797"/>
      <c r="P1040" s="797"/>
      <c r="Q1040" s="797"/>
      <c r="R1040" s="797"/>
      <c r="S1040" s="797"/>
      <c r="T1040" s="797"/>
      <c r="U1040" s="797"/>
      <c r="V1040" s="797"/>
      <c r="W1040" s="797"/>
      <c r="X1040" s="797"/>
      <c r="Y1040" s="797"/>
      <c r="Z1040" s="797"/>
      <c r="AA1040" s="797"/>
      <c r="AB1040" s="797"/>
      <c r="AC1040" s="797"/>
      <c r="AD1040" s="797"/>
    </row>
    <row r="1041" spans="1:77" ht="15" customHeight="1">
      <c r="A1041" s="22"/>
      <c r="B1041" s="11"/>
    </row>
    <row r="1042" spans="1:77" ht="15" customHeight="1">
      <c r="A1042" s="22"/>
      <c r="B1042" s="11"/>
    </row>
    <row r="1043" spans="1:77" ht="15" customHeight="1">
      <c r="A1043" s="22"/>
      <c r="B1043" s="11"/>
    </row>
    <row r="1044" spans="1:77" ht="24" customHeight="1">
      <c r="A1044" s="30" t="s">
        <v>5753</v>
      </c>
      <c r="B1044" s="829" t="s">
        <v>5754</v>
      </c>
      <c r="C1044" s="678"/>
      <c r="D1044" s="678"/>
      <c r="E1044" s="678"/>
      <c r="F1044" s="678"/>
      <c r="G1044" s="678"/>
      <c r="H1044" s="678"/>
      <c r="I1044" s="678"/>
      <c r="J1044" s="678"/>
      <c r="K1044" s="678"/>
      <c r="L1044" s="678"/>
      <c r="M1044" s="678"/>
      <c r="N1044" s="678"/>
      <c r="O1044" s="678"/>
      <c r="P1044" s="678"/>
      <c r="Q1044" s="678"/>
      <c r="R1044" s="678"/>
      <c r="S1044" s="678"/>
      <c r="T1044" s="678"/>
      <c r="U1044" s="678"/>
      <c r="V1044" s="678"/>
      <c r="W1044" s="678"/>
      <c r="X1044" s="678"/>
      <c r="Y1044" s="678"/>
      <c r="Z1044" s="678"/>
      <c r="AA1044" s="678"/>
      <c r="AB1044" s="678"/>
      <c r="AC1044" s="678"/>
      <c r="AD1044" s="678"/>
    </row>
    <row r="1045" spans="1:77" ht="24" customHeight="1">
      <c r="A1045" s="85"/>
      <c r="B1045" s="11"/>
      <c r="C1045" s="877" t="s">
        <v>5755</v>
      </c>
      <c r="D1045" s="678"/>
      <c r="E1045" s="678"/>
      <c r="F1045" s="678"/>
      <c r="G1045" s="678"/>
      <c r="H1045" s="678"/>
      <c r="I1045" s="678"/>
      <c r="J1045" s="678"/>
      <c r="K1045" s="678"/>
      <c r="L1045" s="678"/>
      <c r="M1045" s="678"/>
      <c r="N1045" s="678"/>
      <c r="O1045" s="678"/>
      <c r="P1045" s="678"/>
      <c r="Q1045" s="678"/>
      <c r="R1045" s="678"/>
      <c r="S1045" s="678"/>
      <c r="T1045" s="678"/>
      <c r="U1045" s="678"/>
      <c r="V1045" s="678"/>
      <c r="W1045" s="678"/>
      <c r="X1045" s="678"/>
      <c r="Y1045" s="678"/>
      <c r="Z1045" s="678"/>
      <c r="AA1045" s="678"/>
      <c r="AB1045" s="678"/>
      <c r="AC1045" s="678"/>
      <c r="AD1045" s="678"/>
    </row>
    <row r="1046" spans="1:77" ht="15" customHeight="1">
      <c r="A1046" s="85"/>
      <c r="B1046" s="11"/>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c r="Y1046" s="59"/>
      <c r="Z1046" s="59"/>
      <c r="AA1046" s="59"/>
      <c r="AB1046" s="59"/>
      <c r="AC1046" s="59"/>
      <c r="AD1046" s="59"/>
    </row>
    <row r="1047" spans="1:77" ht="15" customHeight="1">
      <c r="A1047" s="450"/>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Y1047" s="15"/>
      <c r="Z1047" s="15"/>
      <c r="AA1047" s="881" t="s">
        <v>5756</v>
      </c>
      <c r="AB1047" s="678"/>
      <c r="AC1047" s="678"/>
      <c r="AD1047" s="678"/>
    </row>
    <row r="1048" spans="1:77" ht="24" customHeight="1">
      <c r="A1048" s="445"/>
      <c r="B1048" s="446"/>
      <c r="C1048" s="891" t="s">
        <v>5094</v>
      </c>
      <c r="D1048" s="817"/>
      <c r="E1048" s="817"/>
      <c r="F1048" s="817"/>
      <c r="G1048" s="817"/>
      <c r="H1048" s="817"/>
      <c r="I1048" s="817"/>
      <c r="J1048" s="817"/>
      <c r="K1048" s="817"/>
      <c r="L1048" s="813"/>
      <c r="M1048" s="706" t="s">
        <v>5757</v>
      </c>
      <c r="N1048" s="723"/>
      <c r="O1048" s="723"/>
      <c r="P1048" s="723"/>
      <c r="Q1048" s="723"/>
      <c r="R1048" s="723"/>
      <c r="S1048" s="723"/>
      <c r="T1048" s="723"/>
      <c r="U1048" s="723"/>
      <c r="V1048" s="723"/>
      <c r="W1048" s="723"/>
      <c r="X1048" s="723"/>
      <c r="Y1048" s="723"/>
      <c r="Z1048" s="723"/>
      <c r="AA1048" s="723"/>
      <c r="AB1048" s="723"/>
      <c r="AC1048" s="723"/>
      <c r="AD1048" s="724"/>
    </row>
    <row r="1049" spans="1:77" ht="36" customHeight="1">
      <c r="A1049" s="445"/>
      <c r="B1049" s="15"/>
      <c r="C1049" s="883"/>
      <c r="D1049" s="678"/>
      <c r="E1049" s="678"/>
      <c r="F1049" s="678"/>
      <c r="G1049" s="678"/>
      <c r="H1049" s="678"/>
      <c r="I1049" s="678"/>
      <c r="J1049" s="678"/>
      <c r="K1049" s="678"/>
      <c r="L1049" s="769"/>
      <c r="M1049" s="870" t="s">
        <v>5425</v>
      </c>
      <c r="N1049" s="871" t="s">
        <v>5650</v>
      </c>
      <c r="O1049" s="871" t="s">
        <v>5651</v>
      </c>
      <c r="P1049" s="722" t="s">
        <v>5758</v>
      </c>
      <c r="Q1049" s="723"/>
      <c r="R1049" s="724"/>
      <c r="S1049" s="722" t="s">
        <v>5759</v>
      </c>
      <c r="T1049" s="723"/>
      <c r="U1049" s="724"/>
      <c r="V1049" s="722" t="s">
        <v>5760</v>
      </c>
      <c r="W1049" s="723"/>
      <c r="X1049" s="724"/>
      <c r="Y1049" s="722" t="s">
        <v>5761</v>
      </c>
      <c r="Z1049" s="723"/>
      <c r="AA1049" s="724"/>
      <c r="AB1049" s="722" t="s">
        <v>5762</v>
      </c>
      <c r="AC1049" s="723"/>
      <c r="AD1049" s="724"/>
      <c r="BG1049" s="904" t="s">
        <v>5664</v>
      </c>
      <c r="BH1049" s="904"/>
      <c r="BI1049" s="904"/>
      <c r="BJ1049" s="904"/>
      <c r="BK1049" s="903" t="s">
        <v>5665</v>
      </c>
      <c r="BL1049" s="903"/>
      <c r="BM1049" s="903"/>
      <c r="BN1049" s="903"/>
      <c r="BO1049" s="904" t="s">
        <v>5666</v>
      </c>
      <c r="BP1049" s="904"/>
      <c r="BQ1049" s="904"/>
      <c r="BR1049" s="904"/>
      <c r="BS1049" s="851" t="s">
        <v>5424</v>
      </c>
      <c r="BT1049" s="851"/>
      <c r="BU1049" s="851"/>
      <c r="BW1049" s="905" t="s">
        <v>5105</v>
      </c>
      <c r="BX1049" s="905"/>
      <c r="BY1049" s="905"/>
    </row>
    <row r="1050" spans="1:77" ht="48" customHeight="1">
      <c r="A1050" s="445"/>
      <c r="B1050" s="15"/>
      <c r="C1050" s="814"/>
      <c r="D1050" s="781"/>
      <c r="E1050" s="781"/>
      <c r="F1050" s="781"/>
      <c r="G1050" s="781"/>
      <c r="H1050" s="781"/>
      <c r="I1050" s="781"/>
      <c r="J1050" s="781"/>
      <c r="K1050" s="781"/>
      <c r="L1050" s="782"/>
      <c r="M1050" s="863"/>
      <c r="N1050" s="863"/>
      <c r="O1050" s="863"/>
      <c r="P1050" s="442" t="s">
        <v>5668</v>
      </c>
      <c r="Q1050" s="443" t="s">
        <v>5650</v>
      </c>
      <c r="R1050" s="443" t="s">
        <v>5651</v>
      </c>
      <c r="S1050" s="442" t="s">
        <v>5668</v>
      </c>
      <c r="T1050" s="443" t="s">
        <v>5650</v>
      </c>
      <c r="U1050" s="443" t="s">
        <v>5651</v>
      </c>
      <c r="V1050" s="442" t="s">
        <v>5668</v>
      </c>
      <c r="W1050" s="443" t="s">
        <v>5650</v>
      </c>
      <c r="X1050" s="443" t="s">
        <v>5651</v>
      </c>
      <c r="Y1050" s="442" t="s">
        <v>5668</v>
      </c>
      <c r="Z1050" s="443" t="s">
        <v>5650</v>
      </c>
      <c r="AA1050" s="443" t="s">
        <v>5651</v>
      </c>
      <c r="AB1050" s="442" t="s">
        <v>5668</v>
      </c>
      <c r="AC1050" s="443" t="s">
        <v>5650</v>
      </c>
      <c r="AD1050" s="443" t="s">
        <v>5651</v>
      </c>
      <c r="AI1050" t="s">
        <v>5430</v>
      </c>
      <c r="AJ1050" t="s">
        <v>5431</v>
      </c>
      <c r="AK1050" t="s">
        <v>5432</v>
      </c>
      <c r="AL1050" t="s">
        <v>5433</v>
      </c>
      <c r="AM1050" t="s">
        <v>5434</v>
      </c>
      <c r="AN1050" t="s">
        <v>5435</v>
      </c>
      <c r="AO1050" t="s">
        <v>5436</v>
      </c>
      <c r="AP1050" t="s">
        <v>5437</v>
      </c>
      <c r="AQ1050" t="s">
        <v>5670</v>
      </c>
      <c r="AR1050" t="s">
        <v>5671</v>
      </c>
      <c r="AS1050" t="s">
        <v>5672</v>
      </c>
      <c r="AT1050" t="s">
        <v>5673</v>
      </c>
      <c r="AU1050" t="s">
        <v>5674</v>
      </c>
      <c r="AV1050" t="s">
        <v>5675</v>
      </c>
      <c r="AW1050" t="s">
        <v>5676</v>
      </c>
      <c r="AX1050" t="s">
        <v>5677</v>
      </c>
      <c r="AY1050" t="s">
        <v>5678</v>
      </c>
      <c r="AZ1050" t="s">
        <v>5679</v>
      </c>
      <c r="BA1050" t="s">
        <v>5680</v>
      </c>
      <c r="BB1050" t="s">
        <v>5681</v>
      </c>
      <c r="BC1050" t="s">
        <v>5682</v>
      </c>
      <c r="BD1050" t="s">
        <v>5683</v>
      </c>
      <c r="BE1050" t="s">
        <v>5684</v>
      </c>
      <c r="BF1050" t="s">
        <v>5685</v>
      </c>
      <c r="BG1050" s="280" t="s">
        <v>5664</v>
      </c>
      <c r="BH1050" s="353" t="s">
        <v>5690</v>
      </c>
      <c r="BI1050" s="354" t="s">
        <v>5691</v>
      </c>
      <c r="BJ1050" s="355" t="s">
        <v>5692</v>
      </c>
      <c r="BK1050" s="280" t="s">
        <v>5664</v>
      </c>
      <c r="BL1050" s="353" t="s">
        <v>5690</v>
      </c>
      <c r="BM1050" s="354" t="s">
        <v>5691</v>
      </c>
      <c r="BN1050" s="355" t="s">
        <v>5692</v>
      </c>
      <c r="BO1050" s="280" t="s">
        <v>5664</v>
      </c>
      <c r="BP1050" s="353" t="s">
        <v>5690</v>
      </c>
      <c r="BQ1050" s="354" t="s">
        <v>5691</v>
      </c>
      <c r="BR1050" s="355" t="s">
        <v>5692</v>
      </c>
      <c r="BS1050" s="351" t="s">
        <v>5114</v>
      </c>
      <c r="BT1050" s="311" t="s">
        <v>5115</v>
      </c>
      <c r="BU1050" s="281" t="s">
        <v>5116</v>
      </c>
      <c r="BV1050" s="289" t="s">
        <v>5121</v>
      </c>
      <c r="BW1050" s="279" t="s">
        <v>5122</v>
      </c>
      <c r="BX1050" s="311" t="s">
        <v>5115</v>
      </c>
      <c r="BY1050" s="281" t="s">
        <v>5116</v>
      </c>
    </row>
    <row r="1051" spans="1:77" ht="15" customHeight="1">
      <c r="A1051" s="445"/>
      <c r="B1051" s="15"/>
      <c r="C1051" s="10" t="s">
        <v>5023</v>
      </c>
      <c r="D1051" s="800" t="str">
        <f>IF(CNGE_2026_M1_Secc1_Sub1!$D41="","",CNGE_2026_M1_Secc1_Sub1!$D41)</f>
        <v/>
      </c>
      <c r="E1051" s="723"/>
      <c r="F1051" s="723"/>
      <c r="G1051" s="723"/>
      <c r="H1051" s="723"/>
      <c r="I1051" s="723"/>
      <c r="J1051" s="723"/>
      <c r="K1051" s="723"/>
      <c r="L1051" s="724"/>
      <c r="M1051" s="637" t="str">
        <f>IF(M376="","",M376)</f>
        <v/>
      </c>
      <c r="N1051" s="637" t="str">
        <f>IF(S376="","",S376)</f>
        <v/>
      </c>
      <c r="O1051" s="637" t="str">
        <f>IF(Y376="","",Y376)</f>
        <v/>
      </c>
      <c r="P1051" s="638"/>
      <c r="Q1051" s="638"/>
      <c r="R1051" s="638"/>
      <c r="S1051" s="638"/>
      <c r="T1051" s="638"/>
      <c r="U1051" s="638"/>
      <c r="V1051" s="638"/>
      <c r="W1051" s="638"/>
      <c r="X1051" s="638"/>
      <c r="Y1051" s="638"/>
      <c r="Z1051" s="638"/>
      <c r="AA1051" s="638"/>
      <c r="AB1051" s="638"/>
      <c r="AC1051" s="638"/>
      <c r="AD1051" s="638"/>
      <c r="AI1051" t="str">
        <f>M1051</f>
        <v/>
      </c>
      <c r="AJ1051">
        <f>COUNTIF(N1051:O1051,"NS")</f>
        <v>0</v>
      </c>
      <c r="AK1051">
        <f>SUM(N1051:O1051)</f>
        <v>0</v>
      </c>
      <c r="AL1051">
        <f>IF(COUNTIF(M1051:O1051,"NA")=3,0,IF(OR(AND(AI1051=0,AJ1051&gt;0),AND(AI1051="NS",AK1051&gt;0), AND(AI1051="NS", AJ1051=0,AK1051=0)), 1, IF(OR(AND(AI1051&gt;0,AJ1051&gt;1,AI1051&gt;AK1051), AND(AI1051="NS",AJ1051=2), AND(AI1051="NS",AK1051=0,AJ1051&gt;0),AI1051=AK1051), 0,IF(AI788="",0,1))))</f>
        <v>0</v>
      </c>
      <c r="AM1051">
        <f>P1051</f>
        <v>0</v>
      </c>
      <c r="AN1051">
        <f>COUNTIF(Q1051:R1051,"NS")</f>
        <v>0</v>
      </c>
      <c r="AO1051">
        <f>SUM(Q1051:R1051)</f>
        <v>0</v>
      </c>
      <c r="AP1051">
        <f>IF(COUNTIF(P1051:R1051,"NA")=3,0,IF(OR(AND(AM1051=0,AN1051&gt;0),AND(AM1051="NS",AO1051&gt;0), AND(AM1051="NS", AN1051=0,AO1051=0)), 1, IF(OR(AND(AM1051&gt;0,AN1051&gt;1,AM1051&gt;AO1051), AND(AM1051="NS",AN1051=2), AND(AM1051="NS",AO1051=0,AN1051&gt;0),AM1051=AO1051), 0, 1)))</f>
        <v>0</v>
      </c>
      <c r="AQ1051">
        <f>S1051</f>
        <v>0</v>
      </c>
      <c r="AR1051">
        <f>COUNTIF(T1051:U1051,"NS")</f>
        <v>0</v>
      </c>
      <c r="AS1051">
        <f>SUM(T1051:U1051)</f>
        <v>0</v>
      </c>
      <c r="AT1051">
        <f>IF(COUNTIF(S1051:U1051,"NA")=3,0,IF(OR(AND(AQ1051=0,AR1051&gt;0),AND(AQ1051="NS",AS1051&gt;0), AND(AQ1051="NS", AR1051=0,AS1051=0)), 1, IF(OR(AND(AQ1051&gt;0,AR1051&gt;1,AQ1051&gt;AS1051), AND(AQ1051="NS",AR1051=2), AND(AQ1051="NS",AS1051=0,AR1051&gt;0),AQ1051=AS1051), 0, 1)))</f>
        <v>0</v>
      </c>
      <c r="AU1051">
        <f>V1051</f>
        <v>0</v>
      </c>
      <c r="AV1051">
        <f>COUNTIF(W1051:X1051,"NS")</f>
        <v>0</v>
      </c>
      <c r="AW1051">
        <f>SUM(W1051:X1051)</f>
        <v>0</v>
      </c>
      <c r="AX1051">
        <f>IF(COUNTIF(V1051:X1051,"NA")=3,0,IF(OR(AND(AU1051=0,AV1051&gt;0),AND(AU1051="NS",AW1051&gt;0), AND(AU1051="NS", AV1051=0,AW1051=0)), 1, IF(OR(AND(AU1051&gt;0,AV1051&gt;1,AU1051&gt;AW1051), AND(AU1051="NS",AV1051=2), AND(AU1051="NS",AW1051=0,AV1051&gt;0),AU1051=AW1051), 0, 1)))</f>
        <v>0</v>
      </c>
      <c r="AY1051">
        <f>Y1051</f>
        <v>0</v>
      </c>
      <c r="AZ1051">
        <f>COUNTIF(Z1051:AA1051,"NS")</f>
        <v>0</v>
      </c>
      <c r="BA1051">
        <f>SUM(Z1051:AA1051)</f>
        <v>0</v>
      </c>
      <c r="BB1051">
        <f>IF(COUNTIF(Y1051:AA1051,"NA")=3,0,IF(OR(AND(AY1051=0,AZ1051&gt;0),AND(AY1051="NS",BA1051&gt;0), AND(AY1051="NS", AZ1051=0,BA1051=0)), 1, IF(OR(AND(AY1051&gt;0,AZ1051&gt;1,AY1051&gt;BA1051), AND(AY1051="NS",AZ1051=2), AND(AY1051="NS",BA1051=0,AZ1051&gt;0),AY1051=BA1051), 0, 1)))</f>
        <v>0</v>
      </c>
      <c r="BC1051">
        <f>AB1051</f>
        <v>0</v>
      </c>
      <c r="BD1051">
        <f>COUNTIF(AC1051:AD1051,"NS")</f>
        <v>0</v>
      </c>
      <c r="BE1051">
        <f>SUM(AC1051:AD1051)</f>
        <v>0</v>
      </c>
      <c r="BF1051">
        <f>IF(COUNTIF(AB1051:AD1051,"NA")=3,0,IF(OR(AND(BC1051=0,BD1051&gt;0),AND(BC1051="NS",BE1051&gt;0), AND(BC1051="NS", BD1051=0,BE1051=0)), 1, IF(OR(AND(BC1051&gt;0,BD1051&gt;1,BC1051&gt;BE1051), AND(BC1051="NS",BD1051=2), AND(BC1051="NS",BE1051=0,BD1051&gt;0),BC1051=BE1051), 0, 1)))</f>
        <v>0</v>
      </c>
      <c r="BG1051" s="356" t="str">
        <f>M1051</f>
        <v/>
      </c>
      <c r="BH1051" s="357">
        <f>COUNTIF(P1051,"NS")+COUNTIF(S1051,"NS") + COUNTIF(V1051,"NS")+ COUNTIF(Y1051,"NS")+ COUNTIF(AB1051,"NS")+ COUNTIF(M1177,"NS")+ COUNTIF(P1177,"NS")+ COUNTIF(S1177,"NS")+ COUNTIF(V1177,"NS")+ COUNTIF(Y1177,"NS")+ COUNTIF(AB1177,"NS")+ COUNTIF(M1303,"NS")+ COUNTIF(P1303,"NS")+ COUNTIF(S1303,"NS")+ COUNTIF(V1303,"NS")+ COUNTIF(Y1303,"NS")+ COUNTIF(AB1303,"NS")</f>
        <v>0</v>
      </c>
      <c r="BI1051" s="358">
        <f>SUM(P1051,S1051,V1051,Y1051,AB1051,M1177,P1177,S1177,V1177,Y1177,AB1177,M1303,P1303,S1303,V1303,Y1303,AB1303)</f>
        <v>0</v>
      </c>
      <c r="BJ1051" s="359">
        <f>IF(OR(AND(BG1051=0, BH1051&gt;0),AND(BG1051="NS", BI1051&gt;0), AND(BG1051="NS", BH1051=0, BI1051=0)), 1, IF(OR(AND(BG1051&gt;0, BH1051&gt;1,BG1051&gt;BI1051), AND(BG1051="NS", BH1051=2), AND(BG1051="NS", BI1051=0, BH1051&gt;0), BG1051=BI1051), 0,IF(BG1051="",0,1)))</f>
        <v>0</v>
      </c>
      <c r="BK1051" s="356" t="str">
        <f>N1051</f>
        <v/>
      </c>
      <c r="BL1051" s="357">
        <f>COUNTIF(Q1051,"NS")+COUNTIF(T1051,"NS") + COUNTIF(W1051,"NS")+ COUNTIF(Z1051,"NS")+ COUNTIF(AC1051,"NS")+ COUNTIF(N1177,"NS")+ COUNTIF(Q1177,"NS")+ COUNTIF(T1177,"NS")+ COUNTIF(W1177,"NS")+ COUNTIF(Z1177,"NS")+ COUNTIF(AC1177,"NS")+ COUNTIF(N1303,"NS")+ COUNTIF(Q1303,"NS")+ COUNTIF(T1303,"NS")+ COUNTIF(W1303,"NS")+ COUNTIF(Z1303,"NS")+ COUNTIF(AC1303,"NS")</f>
        <v>0</v>
      </c>
      <c r="BM1051" s="358">
        <f>SUM(Q1051,T1051,W1051,Z1051,AC1051,N1177,Q1177,T1177,W1177,Z1177,AC1177,N1303,Q1303,T1303,W1303,Z1303,AC1303)</f>
        <v>0</v>
      </c>
      <c r="BN1051" s="359">
        <f>IF(OR(AND(BK1051=0, BL1051&gt;0),AND(BK1051="NS", BM1051&gt;0), AND(BK1051="NS", BL1051=0, BM1051=0)), 1, IF(OR(AND(BK1051&gt;0, BL1051&gt;1,BK1051&gt;BM1051), AND(BK1051="NS", BL1051=2), AND(BK1051="NS", BM1051=0, BL1051&gt;0), BK1051=BM1051), 0,IF(BK1051="",0,1)))</f>
        <v>0</v>
      </c>
      <c r="BO1051" s="356" t="str">
        <f>O1051</f>
        <v/>
      </c>
      <c r="BP1051" s="357">
        <f>COUNTIF(R1051,"NS")+COUNTIF(U1051,"NS") + COUNTIF(X1051,"NS")+ COUNTIF(AA1051,"NS")+ COUNTIF(AD1051,"NS")+ COUNTIF(O1177,"NS")+ COUNTIF(R1177,"NS")+ COUNTIF(U1177,"NS")+ COUNTIF(X1177,"NS")+ COUNTIF(AA1177,"NS")+ COUNTIF(AD1177,"NS")+ COUNTIF(O1303,"NS")+ COUNTIF(R1303,"NS")+ COUNTIF(U1303,"NS")+ COUNTIF(X1303,"NS")+ COUNTIF(AA1303,"NS")+ COUNTIF(AD1303,"NS")</f>
        <v>0</v>
      </c>
      <c r="BQ1051" s="358">
        <f>SUM(R1051,U1051,X1051,AA1051,AD1051,O1177,R1177,U1177,X1177,AA1177,AD1177,O1303,R1303,U1303,X1303,AA1303,AD1303)</f>
        <v>0</v>
      </c>
      <c r="BR1051" s="359">
        <f>IF(OR(AND(BO1051=0, BP1051&gt;0),AND(BO1051="NS", BQ1051&gt;0), AND(BO1051="NS", BP1051=0, BQ1051=0)), 1, IF(OR(AND(BO1051&gt;0, BP1051&gt;1,BO1051&gt;BQ1051), AND(BO1051="NS", BP1051=2), AND(BO1051="NS", BQ1051=0, BP1051&gt;0), BO1051=BQ1051), 0,IF(BO1051="",0,1)))</f>
        <v>0</v>
      </c>
      <c r="BS1051" s="293">
        <f>IF(SUM(AL1051,AP1051,AT1051,AX1051,BB1051,BF1051,BJ1051,BN1051,BR1051,AL1177,AP1177,AT1177,AX1177,BB1177,BF1177,AL1303,AP1303,AT1303,AX1303,BB1303,BF1303)=0,0,1)</f>
        <v>0</v>
      </c>
      <c r="BT1051" s="352" t="str">
        <f>IF(BS1051=0,"",
IF(SUM(BS1051:BS1051)=1,BU1051,
IF(BS1171&gt;SUM(BS1051:BS1051),_xlfn.CONCAT(", ",BU1051),
IF(BS1171=SUM(BS1051:BS1051),_xlfn.CONCAT(" y ",BU1051)))))</f>
        <v/>
      </c>
      <c r="BU1051" s="120" t="s">
        <v>5125</v>
      </c>
      <c r="BV1051" s="290">
        <f>IF(AND(COUNTBLANK(D1051)=1,COUNTA(P1051:AD1051,M1177:AD1177,M1303:AD1303)=0),0,IF(AND(COUNTBLANK(D1051)=0,COUNTA(P1051:AD1051,M1177:AD1177,M1303:AD1303)=51),0,1))</f>
        <v>0</v>
      </c>
      <c r="BW1051" s="293">
        <f>IF(BV1051=0,0,1)</f>
        <v>0</v>
      </c>
      <c r="BX1051" s="283" t="str">
        <f>IF(BW1051=0,"",
IF(SUM(BW1051:BW1051)=1,BY1051,
IF(BW1171&gt;SUM(BW1051:BW1051),_xlfn.CONCAT(", ",BY1051),
IF(BW1171=SUM(BW1051:BW1051),_xlfn.CONCAT(" y ",BY1051)))))</f>
        <v/>
      </c>
      <c r="BY1051" s="120" t="s">
        <v>5125</v>
      </c>
    </row>
    <row r="1052" spans="1:77" ht="15" customHeight="1">
      <c r="A1052" s="445"/>
      <c r="B1052" s="15"/>
      <c r="C1052" s="35" t="s">
        <v>5025</v>
      </c>
      <c r="D1052" s="800" t="str">
        <f>IF(CNGE_2026_M1_Secc1_Sub1!$D42="","",CNGE_2026_M1_Secc1_Sub1!$D42)</f>
        <v/>
      </c>
      <c r="E1052" s="723"/>
      <c r="F1052" s="723"/>
      <c r="G1052" s="723"/>
      <c r="H1052" s="723"/>
      <c r="I1052" s="723"/>
      <c r="J1052" s="723"/>
      <c r="K1052" s="723"/>
      <c r="L1052" s="724"/>
      <c r="M1052" s="637" t="str">
        <f t="shared" ref="M1052:M1082" si="755">IF(M377="","",M377)</f>
        <v/>
      </c>
      <c r="N1052" s="637" t="str">
        <f t="shared" ref="N1052:N1082" si="756">IF(S377="","",S377)</f>
        <v/>
      </c>
      <c r="O1052" s="637" t="str">
        <f t="shared" ref="O1052:O1082" si="757">IF(Y377="","",Y377)</f>
        <v/>
      </c>
      <c r="P1052" s="638"/>
      <c r="Q1052" s="638"/>
      <c r="R1052" s="638"/>
      <c r="S1052" s="638"/>
      <c r="T1052" s="638"/>
      <c r="U1052" s="638"/>
      <c r="V1052" s="638"/>
      <c r="W1052" s="638"/>
      <c r="X1052" s="638"/>
      <c r="Y1052" s="638"/>
      <c r="Z1052" s="638"/>
      <c r="AA1052" s="638"/>
      <c r="AB1052" s="638"/>
      <c r="AC1052" s="638"/>
      <c r="AD1052" s="638"/>
      <c r="AI1052" t="str">
        <f t="shared" ref="AI1052:AI1082" si="758">M1052</f>
        <v/>
      </c>
      <c r="AJ1052">
        <f t="shared" ref="AJ1052:AJ1082" si="759">COUNTIF(N1052:O1052,"NS")</f>
        <v>0</v>
      </c>
      <c r="AK1052">
        <f t="shared" ref="AK1052:AK1082" si="760">SUM(N1052:O1052)</f>
        <v>0</v>
      </c>
      <c r="AL1052">
        <f t="shared" ref="AL1052:AL1082" si="761">IF(COUNTIF(M1052:O1052,"NA")=3,0,IF(OR(AND(AI1052=0,AJ1052&gt;0),AND(AI1052="NS",AK1052&gt;0), AND(AI1052="NS", AJ1052=0,AK1052=0)), 1, IF(OR(AND(AI1052&gt;0,AJ1052&gt;1,AI1052&gt;AK1052), AND(AI1052="NS",AJ1052=2), AND(AI1052="NS",AK1052=0,AJ1052&gt;0),AI1052=AK1052), 0,IF(AI789="",0,1))))</f>
        <v>0</v>
      </c>
      <c r="AM1052">
        <f t="shared" ref="AM1052:AM1082" si="762">P1052</f>
        <v>0</v>
      </c>
      <c r="AN1052">
        <f t="shared" ref="AN1052:AN1082" si="763">COUNTIF(Q1052:R1052,"NS")</f>
        <v>0</v>
      </c>
      <c r="AO1052">
        <f t="shared" ref="AO1052:AO1082" si="764">SUM(Q1052:R1052)</f>
        <v>0</v>
      </c>
      <c r="AP1052">
        <f t="shared" ref="AP1052:AP1082" si="765">IF(COUNTIF(P1052:R1052,"NA")=3,0,IF(OR(AND(AM1052=0,AN1052&gt;0),AND(AM1052="NS",AO1052&gt;0), AND(AM1052="NS", AN1052=0,AO1052=0)), 1, IF(OR(AND(AM1052&gt;0,AN1052&gt;1,AM1052&gt;AO1052), AND(AM1052="NS",AN1052=2), AND(AM1052="NS",AO1052=0,AN1052&gt;0),AM1052=AO1052), 0, 1)))</f>
        <v>0</v>
      </c>
      <c r="AQ1052">
        <f t="shared" ref="AQ1052:AQ1082" si="766">S1052</f>
        <v>0</v>
      </c>
      <c r="AR1052">
        <f t="shared" ref="AR1052:AR1082" si="767">COUNTIF(T1052:U1052,"NS")</f>
        <v>0</v>
      </c>
      <c r="AS1052">
        <f t="shared" ref="AS1052:AS1082" si="768">SUM(T1052:U1052)</f>
        <v>0</v>
      </c>
      <c r="AT1052">
        <f t="shared" ref="AT1052:AT1082" si="769">IF(COUNTIF(S1052:U1052,"NA")=3,0,IF(OR(AND(AQ1052=0,AR1052&gt;0),AND(AQ1052="NS",AS1052&gt;0), AND(AQ1052="NS", AR1052=0,AS1052=0)), 1, IF(OR(AND(AQ1052&gt;0,AR1052&gt;1,AQ1052&gt;AS1052), AND(AQ1052="NS",AR1052=2), AND(AQ1052="NS",AS1052=0,AR1052&gt;0),AQ1052=AS1052), 0, 1)))</f>
        <v>0</v>
      </c>
      <c r="AU1052">
        <f t="shared" ref="AU1052:AU1082" si="770">V1052</f>
        <v>0</v>
      </c>
      <c r="AV1052">
        <f t="shared" ref="AV1052:AV1082" si="771">COUNTIF(W1052:X1052,"NS")</f>
        <v>0</v>
      </c>
      <c r="AW1052">
        <f t="shared" ref="AW1052:AW1082" si="772">SUM(W1052:X1052)</f>
        <v>0</v>
      </c>
      <c r="AX1052">
        <f t="shared" ref="AX1052:AX1082" si="773">IF(COUNTIF(V1052:X1052,"NA")=3,0,IF(OR(AND(AU1052=0,AV1052&gt;0),AND(AU1052="NS",AW1052&gt;0), AND(AU1052="NS", AV1052=0,AW1052=0)), 1, IF(OR(AND(AU1052&gt;0,AV1052&gt;1,AU1052&gt;AW1052), AND(AU1052="NS",AV1052=2), AND(AU1052="NS",AW1052=0,AV1052&gt;0),AU1052=AW1052), 0, 1)))</f>
        <v>0</v>
      </c>
      <c r="AY1052">
        <f t="shared" ref="AY1052:AY1082" si="774">Y1052</f>
        <v>0</v>
      </c>
      <c r="AZ1052">
        <f t="shared" ref="AZ1052:AZ1082" si="775">COUNTIF(Z1052:AA1052,"NS")</f>
        <v>0</v>
      </c>
      <c r="BA1052">
        <f t="shared" ref="BA1052:BA1082" si="776">SUM(Z1052:AA1052)</f>
        <v>0</v>
      </c>
      <c r="BB1052">
        <f t="shared" ref="BB1052:BB1082" si="777">IF(COUNTIF(Y1052:AA1052,"NA")=3,0,IF(OR(AND(AY1052=0,AZ1052&gt;0),AND(AY1052="NS",BA1052&gt;0), AND(AY1052="NS", AZ1052=0,BA1052=0)), 1, IF(OR(AND(AY1052&gt;0,AZ1052&gt;1,AY1052&gt;BA1052), AND(AY1052="NS",AZ1052=2), AND(AY1052="NS",BA1052=0,AZ1052&gt;0),AY1052=BA1052), 0, 1)))</f>
        <v>0</v>
      </c>
      <c r="BC1052">
        <f t="shared" ref="BC1052:BC1082" si="778">AB1052</f>
        <v>0</v>
      </c>
      <c r="BD1052">
        <f t="shared" ref="BD1052:BD1082" si="779">COUNTIF(AC1052:AD1052,"NS")</f>
        <v>0</v>
      </c>
      <c r="BE1052">
        <f t="shared" ref="BE1052:BE1082" si="780">SUM(AC1052:AD1052)</f>
        <v>0</v>
      </c>
      <c r="BF1052">
        <f t="shared" ref="BF1052:BF1082" si="781">IF(COUNTIF(AB1052:AD1052,"NA")=3,0,IF(OR(AND(BC1052=0,BD1052&gt;0),AND(BC1052="NS",BE1052&gt;0), AND(BC1052="NS", BD1052=0,BE1052=0)), 1, IF(OR(AND(BC1052&gt;0,BD1052&gt;1,BC1052&gt;BE1052), AND(BC1052="NS",BD1052=2), AND(BC1052="NS",BE1052=0,BD1052&gt;0),BC1052=BE1052), 0, 1)))</f>
        <v>0</v>
      </c>
      <c r="BG1052" s="356" t="str">
        <f t="shared" ref="BG1052:BG1115" si="782">M1052</f>
        <v/>
      </c>
      <c r="BH1052" s="357">
        <f t="shared" ref="BH1052:BH1115" si="783">COUNTIF(P1052,"NS")+COUNTIF(S1052,"NS") + COUNTIF(V1052,"NS")+ COUNTIF(Y1052,"NS")+ COUNTIF(AB1052,"NS")+ COUNTIF(M1178,"NS")+ COUNTIF(P1178,"NS")+ COUNTIF(S1178,"NS")+ COUNTIF(V1178,"NS")+ COUNTIF(Y1178,"NS")+ COUNTIF(AB1178,"NS")+ COUNTIF(M1304,"NS")+ COUNTIF(P1304,"NS")+ COUNTIF(S1304,"NS")+ COUNTIF(V1304,"NS")+ COUNTIF(Y1304,"NS")+ COUNTIF(AB1304,"NS")</f>
        <v>0</v>
      </c>
      <c r="BI1052" s="358">
        <f t="shared" ref="BI1052:BI1115" si="784">SUM(P1052,S1052,V1052,Y1052,AB1052,M1178,P1178,S1178,V1178,Y1178,AB1178,M1304,P1304,S1304,V1304,Y1304,AB1304)</f>
        <v>0</v>
      </c>
      <c r="BJ1052" s="359">
        <f t="shared" ref="BJ1052:BJ1115" si="785">IF(OR(AND(BG1052=0, BH1052&gt;0),AND(BG1052="NS", BI1052&gt;0), AND(BG1052="NS", BH1052=0, BI1052=0)), 1, IF(OR(AND(BG1052&gt;0, BH1052&gt;1,BG1052&gt;BI1052), AND(BG1052="NS", BH1052=2), AND(BG1052="NS", BI1052=0, BH1052&gt;0), BG1052=BI1052), 0,IF(BG1052="",0,1)))</f>
        <v>0</v>
      </c>
      <c r="BK1052" s="356" t="str">
        <f t="shared" ref="BK1052:BK1115" si="786">N1052</f>
        <v/>
      </c>
      <c r="BL1052" s="357">
        <f t="shared" ref="BL1052:BL1115" si="787">COUNTIF(Q1052,"NS")+COUNTIF(T1052,"NS") + COUNTIF(W1052,"NS")+ COUNTIF(Z1052,"NS")+ COUNTIF(AC1052,"NS")+ COUNTIF(N1178,"NS")+ COUNTIF(Q1178,"NS")+ COUNTIF(T1178,"NS")+ COUNTIF(W1178,"NS")+ COUNTIF(Z1178,"NS")+ COUNTIF(AC1178,"NS")+ COUNTIF(N1304,"NS")+ COUNTIF(Q1304,"NS")+ COUNTIF(T1304,"NS")+ COUNTIF(W1304,"NS")+ COUNTIF(Z1304,"NS")+ COUNTIF(AC1304,"NS")</f>
        <v>0</v>
      </c>
      <c r="BM1052" s="358">
        <f t="shared" ref="BM1052:BM1115" si="788">SUM(Q1052,T1052,W1052,Z1052,AC1052,N1178,Q1178,T1178,W1178,Z1178,AC1178,N1304,Q1304,T1304,W1304,Z1304,AC1304)</f>
        <v>0</v>
      </c>
      <c r="BN1052" s="359">
        <f t="shared" ref="BN1052:BN1115" si="789">IF(OR(AND(BK1052=0, BL1052&gt;0),AND(BK1052="NS", BM1052&gt;0), AND(BK1052="NS", BL1052=0, BM1052=0)), 1, IF(OR(AND(BK1052&gt;0, BL1052&gt;1,BK1052&gt;BM1052), AND(BK1052="NS", BL1052=2), AND(BK1052="NS", BM1052=0, BL1052&gt;0), BK1052=BM1052), 0,IF(BK1052="",0,1)))</f>
        <v>0</v>
      </c>
      <c r="BO1052" s="356" t="str">
        <f t="shared" ref="BO1052:BO1115" si="790">O1052</f>
        <v/>
      </c>
      <c r="BP1052" s="357">
        <f t="shared" ref="BP1052:BP1115" si="791">COUNTIF(R1052,"NS")+COUNTIF(U1052,"NS") + COUNTIF(X1052,"NS")+ COUNTIF(AA1052,"NS")+ COUNTIF(AD1052,"NS")+ COUNTIF(O1178,"NS")+ COUNTIF(R1178,"NS")+ COUNTIF(U1178,"NS")+ COUNTIF(X1178,"NS")+ COUNTIF(AA1178,"NS")+ COUNTIF(AD1178,"NS")+ COUNTIF(O1304,"NS")+ COUNTIF(R1304,"NS")+ COUNTIF(U1304,"NS")+ COUNTIF(X1304,"NS")+ COUNTIF(AA1304,"NS")+ COUNTIF(AD1304,"NS")</f>
        <v>0</v>
      </c>
      <c r="BQ1052" s="358">
        <f t="shared" ref="BQ1052:BQ1115" si="792">SUM(R1052,U1052,X1052,AA1052,AD1052,O1178,R1178,U1178,X1178,AA1178,AD1178,O1304,R1304,U1304,X1304,AA1304,AD1304)</f>
        <v>0</v>
      </c>
      <c r="BR1052" s="359">
        <f t="shared" ref="BR1052:BR1115" si="793">IF(OR(AND(BO1052=0, BP1052&gt;0),AND(BO1052="NS", BQ1052&gt;0), AND(BO1052="NS", BP1052=0, BQ1052=0)), 1, IF(OR(AND(BO1052&gt;0, BP1052&gt;1,BO1052&gt;BQ1052), AND(BO1052="NS", BP1052=2), AND(BO1052="NS", BQ1052=0, BP1052&gt;0), BO1052=BQ1052), 0,IF(BO1052="",0,1)))</f>
        <v>0</v>
      </c>
      <c r="BS1052" s="293">
        <f t="shared" ref="BS1052:BS1115" si="794">IF(SUM(AL1052,AP1052,AT1052,AX1052,BB1052,BF1052,BJ1052,BN1052,BR1052,AL1178,AP1178,AT1178,AX1178,BB1178,BF1178,AL1304,AP1304,AT1304,AX1304,BB1304,BF1304)=0,0,1)</f>
        <v>0</v>
      </c>
      <c r="BT1052" s="352" t="str">
        <f>IF(BS1052=0,"",
IF(SUM($BS$1051:BS1052)=1,BU1052,
IF($BS$1171&gt;SUM($BS$1051:BS1052),_xlfn.CONCAT(", ",BU1052),
IF($BS$1171=SUM($BS$1051:BS1052),_xlfn.CONCAT(" y ",BU1052)))))</f>
        <v/>
      </c>
      <c r="BU1052" s="120" t="s">
        <v>5127</v>
      </c>
      <c r="BV1052" s="290">
        <f t="shared" ref="BV1052:BV1115" si="795">IF(AND(COUNTBLANK(D1052)=1,COUNTA(P1052:AD1052,M1178:AD1178,M1304:AD1304)=0),0,IF(AND(COUNTBLANK(D1052)=0,COUNTA(P1052:AD1052,M1178:AD1178,M1304:AD1304)=51),0,1))</f>
        <v>0</v>
      </c>
      <c r="BW1052" s="293">
        <f t="shared" ref="BW1052:BW1115" si="796">IF(BV1052=0,0,1)</f>
        <v>0</v>
      </c>
      <c r="BX1052" s="283" t="str">
        <f>IF(BW1052=0,"",
IF(SUM($BW$1051:BW1052)=1,BY1052,
IF($BW$1171&gt;SUM($BW$1051:BW1052),_xlfn.CONCAT(", ",BY1052),
IF($BW$1171=SUM($BW$1051:BW1052),_xlfn.CONCAT(" y ",BY1052)))))</f>
        <v/>
      </c>
      <c r="BY1052" s="120" t="s">
        <v>5127</v>
      </c>
    </row>
    <row r="1053" spans="1:77" ht="15" customHeight="1">
      <c r="A1053" s="445"/>
      <c r="B1053" s="15"/>
      <c r="C1053" s="35" t="s">
        <v>5027</v>
      </c>
      <c r="D1053" s="800" t="str">
        <f>IF(CNGE_2026_M1_Secc1_Sub1!$D43="","",CNGE_2026_M1_Secc1_Sub1!$D43)</f>
        <v/>
      </c>
      <c r="E1053" s="723"/>
      <c r="F1053" s="723"/>
      <c r="G1053" s="723"/>
      <c r="H1053" s="723"/>
      <c r="I1053" s="723"/>
      <c r="J1053" s="723"/>
      <c r="K1053" s="723"/>
      <c r="L1053" s="724"/>
      <c r="M1053" s="637" t="str">
        <f t="shared" si="755"/>
        <v/>
      </c>
      <c r="N1053" s="637" t="str">
        <f t="shared" si="756"/>
        <v/>
      </c>
      <c r="O1053" s="637" t="str">
        <f t="shared" si="757"/>
        <v/>
      </c>
      <c r="P1053" s="638"/>
      <c r="Q1053" s="638"/>
      <c r="R1053" s="638"/>
      <c r="S1053" s="638"/>
      <c r="T1053" s="638"/>
      <c r="U1053" s="638"/>
      <c r="V1053" s="638"/>
      <c r="W1053" s="638"/>
      <c r="X1053" s="638"/>
      <c r="Y1053" s="638"/>
      <c r="Z1053" s="638"/>
      <c r="AA1053" s="638"/>
      <c r="AB1053" s="638"/>
      <c r="AC1053" s="638"/>
      <c r="AD1053" s="638"/>
      <c r="AI1053" t="str">
        <f t="shared" si="758"/>
        <v/>
      </c>
      <c r="AJ1053">
        <f t="shared" si="759"/>
        <v>0</v>
      </c>
      <c r="AK1053">
        <f t="shared" si="760"/>
        <v>0</v>
      </c>
      <c r="AL1053">
        <f t="shared" si="761"/>
        <v>0</v>
      </c>
      <c r="AM1053">
        <f t="shared" si="762"/>
        <v>0</v>
      </c>
      <c r="AN1053">
        <f t="shared" si="763"/>
        <v>0</v>
      </c>
      <c r="AO1053">
        <f t="shared" si="764"/>
        <v>0</v>
      </c>
      <c r="AP1053">
        <f t="shared" si="765"/>
        <v>0</v>
      </c>
      <c r="AQ1053">
        <f t="shared" si="766"/>
        <v>0</v>
      </c>
      <c r="AR1053">
        <f t="shared" si="767"/>
        <v>0</v>
      </c>
      <c r="AS1053">
        <f t="shared" si="768"/>
        <v>0</v>
      </c>
      <c r="AT1053">
        <f t="shared" si="769"/>
        <v>0</v>
      </c>
      <c r="AU1053">
        <f t="shared" si="770"/>
        <v>0</v>
      </c>
      <c r="AV1053">
        <f t="shared" si="771"/>
        <v>0</v>
      </c>
      <c r="AW1053">
        <f t="shared" si="772"/>
        <v>0</v>
      </c>
      <c r="AX1053">
        <f t="shared" si="773"/>
        <v>0</v>
      </c>
      <c r="AY1053">
        <f t="shared" si="774"/>
        <v>0</v>
      </c>
      <c r="AZ1053">
        <f t="shared" si="775"/>
        <v>0</v>
      </c>
      <c r="BA1053">
        <f t="shared" si="776"/>
        <v>0</v>
      </c>
      <c r="BB1053">
        <f t="shared" si="777"/>
        <v>0</v>
      </c>
      <c r="BC1053">
        <f t="shared" si="778"/>
        <v>0</v>
      </c>
      <c r="BD1053">
        <f t="shared" si="779"/>
        <v>0</v>
      </c>
      <c r="BE1053">
        <f t="shared" si="780"/>
        <v>0</v>
      </c>
      <c r="BF1053">
        <f t="shared" si="781"/>
        <v>0</v>
      </c>
      <c r="BG1053" s="356" t="str">
        <f t="shared" si="782"/>
        <v/>
      </c>
      <c r="BH1053" s="357">
        <f t="shared" si="783"/>
        <v>0</v>
      </c>
      <c r="BI1053" s="358">
        <f t="shared" si="784"/>
        <v>0</v>
      </c>
      <c r="BJ1053" s="359">
        <f t="shared" si="785"/>
        <v>0</v>
      </c>
      <c r="BK1053" s="356" t="str">
        <f t="shared" si="786"/>
        <v/>
      </c>
      <c r="BL1053" s="357">
        <f t="shared" si="787"/>
        <v>0</v>
      </c>
      <c r="BM1053" s="358">
        <f t="shared" si="788"/>
        <v>0</v>
      </c>
      <c r="BN1053" s="359">
        <f t="shared" si="789"/>
        <v>0</v>
      </c>
      <c r="BO1053" s="356" t="str">
        <f t="shared" si="790"/>
        <v/>
      </c>
      <c r="BP1053" s="357">
        <f t="shared" si="791"/>
        <v>0</v>
      </c>
      <c r="BQ1053" s="358">
        <f t="shared" si="792"/>
        <v>0</v>
      </c>
      <c r="BR1053" s="359">
        <f t="shared" si="793"/>
        <v>0</v>
      </c>
      <c r="BS1053" s="293">
        <f t="shared" si="794"/>
        <v>0</v>
      </c>
      <c r="BT1053" s="352" t="str">
        <f>IF(BS1053=0,"",
IF(SUM($BS$1051:BS1053)=1,BU1053,
IF($BS$1171&gt;SUM($BS$1051:BS1053),_xlfn.CONCAT(", ",BU1053),
IF($BS$1171=SUM($BS$1051:BS1053),_xlfn.CONCAT(" y ",BU1053)))))</f>
        <v/>
      </c>
      <c r="BU1053" s="120" t="s">
        <v>5129</v>
      </c>
      <c r="BV1053" s="290">
        <f t="shared" si="795"/>
        <v>0</v>
      </c>
      <c r="BW1053" s="293">
        <f t="shared" si="796"/>
        <v>0</v>
      </c>
      <c r="BX1053" s="283" t="str">
        <f>IF(BW1053=0,"",
IF(SUM($BW$1051:BW1053)=1,BY1053,
IF($BW$1171&gt;SUM($BW$1051:BW1053),_xlfn.CONCAT(", ",BY1053),
IF($BW$1171=SUM($BW$1051:BW1053),_xlfn.CONCAT(" y ",BY1053)))))</f>
        <v/>
      </c>
      <c r="BY1053" s="120" t="s">
        <v>5129</v>
      </c>
    </row>
    <row r="1054" spans="1:77" ht="15" customHeight="1">
      <c r="A1054" s="445"/>
      <c r="B1054" s="15"/>
      <c r="C1054" s="35" t="s">
        <v>5029</v>
      </c>
      <c r="D1054" s="800" t="str">
        <f>IF(CNGE_2026_M1_Secc1_Sub1!$D44="","",CNGE_2026_M1_Secc1_Sub1!$D44)</f>
        <v/>
      </c>
      <c r="E1054" s="723"/>
      <c r="F1054" s="723"/>
      <c r="G1054" s="723"/>
      <c r="H1054" s="723"/>
      <c r="I1054" s="723"/>
      <c r="J1054" s="723"/>
      <c r="K1054" s="723"/>
      <c r="L1054" s="724"/>
      <c r="M1054" s="637" t="str">
        <f>IF(M379="","",M379)</f>
        <v/>
      </c>
      <c r="N1054" s="637" t="str">
        <f>IF(S379="","",S379)</f>
        <v/>
      </c>
      <c r="O1054" s="637" t="str">
        <f>IF(Y379="","",Y379)</f>
        <v/>
      </c>
      <c r="P1054" s="638"/>
      <c r="Q1054" s="638"/>
      <c r="R1054" s="638"/>
      <c r="S1054" s="638"/>
      <c r="T1054" s="638"/>
      <c r="U1054" s="638"/>
      <c r="V1054" s="638"/>
      <c r="W1054" s="638"/>
      <c r="X1054" s="638"/>
      <c r="Y1054" s="638"/>
      <c r="Z1054" s="638"/>
      <c r="AA1054" s="638"/>
      <c r="AB1054" s="638"/>
      <c r="AC1054" s="638"/>
      <c r="AD1054" s="638"/>
      <c r="AI1054" t="str">
        <f t="shared" si="758"/>
        <v/>
      </c>
      <c r="AJ1054">
        <f t="shared" si="759"/>
        <v>0</v>
      </c>
      <c r="AK1054">
        <f t="shared" si="760"/>
        <v>0</v>
      </c>
      <c r="AL1054">
        <f t="shared" si="761"/>
        <v>0</v>
      </c>
      <c r="AM1054">
        <f t="shared" si="762"/>
        <v>0</v>
      </c>
      <c r="AN1054">
        <f t="shared" si="763"/>
        <v>0</v>
      </c>
      <c r="AO1054">
        <f t="shared" si="764"/>
        <v>0</v>
      </c>
      <c r="AP1054">
        <f t="shared" si="765"/>
        <v>0</v>
      </c>
      <c r="AQ1054">
        <f t="shared" si="766"/>
        <v>0</v>
      </c>
      <c r="AR1054">
        <f t="shared" si="767"/>
        <v>0</v>
      </c>
      <c r="AS1054">
        <f t="shared" si="768"/>
        <v>0</v>
      </c>
      <c r="AT1054">
        <f t="shared" si="769"/>
        <v>0</v>
      </c>
      <c r="AU1054">
        <f t="shared" si="770"/>
        <v>0</v>
      </c>
      <c r="AV1054">
        <f t="shared" si="771"/>
        <v>0</v>
      </c>
      <c r="AW1054">
        <f t="shared" si="772"/>
        <v>0</v>
      </c>
      <c r="AX1054">
        <f t="shared" si="773"/>
        <v>0</v>
      </c>
      <c r="AY1054">
        <f t="shared" si="774"/>
        <v>0</v>
      </c>
      <c r="AZ1054">
        <f t="shared" si="775"/>
        <v>0</v>
      </c>
      <c r="BA1054">
        <f t="shared" si="776"/>
        <v>0</v>
      </c>
      <c r="BB1054">
        <f t="shared" si="777"/>
        <v>0</v>
      </c>
      <c r="BC1054">
        <f t="shared" si="778"/>
        <v>0</v>
      </c>
      <c r="BD1054">
        <f t="shared" si="779"/>
        <v>0</v>
      </c>
      <c r="BE1054">
        <f t="shared" si="780"/>
        <v>0</v>
      </c>
      <c r="BF1054">
        <f t="shared" si="781"/>
        <v>0</v>
      </c>
      <c r="BG1054" s="356" t="str">
        <f t="shared" si="782"/>
        <v/>
      </c>
      <c r="BH1054" s="357">
        <f t="shared" si="783"/>
        <v>0</v>
      </c>
      <c r="BI1054" s="358">
        <f t="shared" si="784"/>
        <v>0</v>
      </c>
      <c r="BJ1054" s="359">
        <f t="shared" si="785"/>
        <v>0</v>
      </c>
      <c r="BK1054" s="356" t="str">
        <f t="shared" si="786"/>
        <v/>
      </c>
      <c r="BL1054" s="357">
        <f t="shared" si="787"/>
        <v>0</v>
      </c>
      <c r="BM1054" s="358">
        <f t="shared" si="788"/>
        <v>0</v>
      </c>
      <c r="BN1054" s="359">
        <f t="shared" si="789"/>
        <v>0</v>
      </c>
      <c r="BO1054" s="356" t="str">
        <f t="shared" si="790"/>
        <v/>
      </c>
      <c r="BP1054" s="357">
        <f t="shared" si="791"/>
        <v>0</v>
      </c>
      <c r="BQ1054" s="358">
        <f t="shared" si="792"/>
        <v>0</v>
      </c>
      <c r="BR1054" s="359">
        <f t="shared" si="793"/>
        <v>0</v>
      </c>
      <c r="BS1054" s="293">
        <f t="shared" si="794"/>
        <v>0</v>
      </c>
      <c r="BT1054" s="352" t="str">
        <f>IF(BS1054=0,"",
IF(SUM($BS$1051:BS1054)=1,BU1054,
IF($BS$1171&gt;SUM($BS$1051:BS1054),_xlfn.CONCAT(", ",BU1054),
IF($BS$1171=SUM($BS$1051:BS1054),_xlfn.CONCAT(" y ",BU1054)))))</f>
        <v/>
      </c>
      <c r="BU1054" s="120" t="s">
        <v>5131</v>
      </c>
      <c r="BV1054" s="290">
        <f t="shared" si="795"/>
        <v>0</v>
      </c>
      <c r="BW1054" s="293">
        <f t="shared" si="796"/>
        <v>0</v>
      </c>
      <c r="BX1054" s="283" t="str">
        <f>IF(BW1054=0,"",
IF(SUM($BW$1051:BW1054)=1,BY1054,
IF($BW$1171&gt;SUM($BW$1051:BW1054),_xlfn.CONCAT(", ",BY1054),
IF($BW$1171=SUM($BW$1051:BW1054),_xlfn.CONCAT(" y ",BY1054)))))</f>
        <v/>
      </c>
      <c r="BY1054" s="120" t="s">
        <v>5131</v>
      </c>
    </row>
    <row r="1055" spans="1:77" ht="15" customHeight="1">
      <c r="A1055" s="445"/>
      <c r="B1055" s="15"/>
      <c r="C1055" s="35" t="s">
        <v>5031</v>
      </c>
      <c r="D1055" s="800" t="str">
        <f>IF(CNGE_2026_M1_Secc1_Sub1!$D45="","",CNGE_2026_M1_Secc1_Sub1!$D45)</f>
        <v/>
      </c>
      <c r="E1055" s="723"/>
      <c r="F1055" s="723"/>
      <c r="G1055" s="723"/>
      <c r="H1055" s="723"/>
      <c r="I1055" s="723"/>
      <c r="J1055" s="723"/>
      <c r="K1055" s="723"/>
      <c r="L1055" s="724"/>
      <c r="M1055" s="637" t="str">
        <f t="shared" si="755"/>
        <v/>
      </c>
      <c r="N1055" s="637" t="str">
        <f t="shared" si="756"/>
        <v/>
      </c>
      <c r="O1055" s="637" t="str">
        <f t="shared" si="757"/>
        <v/>
      </c>
      <c r="P1055" s="638"/>
      <c r="Q1055" s="638"/>
      <c r="R1055" s="638"/>
      <c r="S1055" s="638"/>
      <c r="T1055" s="638"/>
      <c r="U1055" s="638"/>
      <c r="V1055" s="638"/>
      <c r="W1055" s="638"/>
      <c r="X1055" s="638"/>
      <c r="Y1055" s="638"/>
      <c r="Z1055" s="638"/>
      <c r="AA1055" s="638"/>
      <c r="AB1055" s="638"/>
      <c r="AC1055" s="638"/>
      <c r="AD1055" s="638"/>
      <c r="AI1055" t="str">
        <f t="shared" si="758"/>
        <v/>
      </c>
      <c r="AJ1055">
        <f t="shared" si="759"/>
        <v>0</v>
      </c>
      <c r="AK1055">
        <f t="shared" si="760"/>
        <v>0</v>
      </c>
      <c r="AL1055">
        <f t="shared" si="761"/>
        <v>0</v>
      </c>
      <c r="AM1055">
        <f t="shared" si="762"/>
        <v>0</v>
      </c>
      <c r="AN1055">
        <f t="shared" si="763"/>
        <v>0</v>
      </c>
      <c r="AO1055">
        <f t="shared" si="764"/>
        <v>0</v>
      </c>
      <c r="AP1055">
        <f t="shared" si="765"/>
        <v>0</v>
      </c>
      <c r="AQ1055">
        <f t="shared" si="766"/>
        <v>0</v>
      </c>
      <c r="AR1055">
        <f t="shared" si="767"/>
        <v>0</v>
      </c>
      <c r="AS1055">
        <f t="shared" si="768"/>
        <v>0</v>
      </c>
      <c r="AT1055">
        <f t="shared" si="769"/>
        <v>0</v>
      </c>
      <c r="AU1055">
        <f t="shared" si="770"/>
        <v>0</v>
      </c>
      <c r="AV1055">
        <f t="shared" si="771"/>
        <v>0</v>
      </c>
      <c r="AW1055">
        <f t="shared" si="772"/>
        <v>0</v>
      </c>
      <c r="AX1055">
        <f t="shared" si="773"/>
        <v>0</v>
      </c>
      <c r="AY1055">
        <f t="shared" si="774"/>
        <v>0</v>
      </c>
      <c r="AZ1055">
        <f t="shared" si="775"/>
        <v>0</v>
      </c>
      <c r="BA1055">
        <f t="shared" si="776"/>
        <v>0</v>
      </c>
      <c r="BB1055">
        <f t="shared" si="777"/>
        <v>0</v>
      </c>
      <c r="BC1055">
        <f t="shared" si="778"/>
        <v>0</v>
      </c>
      <c r="BD1055">
        <f t="shared" si="779"/>
        <v>0</v>
      </c>
      <c r="BE1055">
        <f t="shared" si="780"/>
        <v>0</v>
      </c>
      <c r="BF1055">
        <f t="shared" si="781"/>
        <v>0</v>
      </c>
      <c r="BG1055" s="356" t="str">
        <f t="shared" si="782"/>
        <v/>
      </c>
      <c r="BH1055" s="357">
        <f t="shared" si="783"/>
        <v>0</v>
      </c>
      <c r="BI1055" s="358">
        <f t="shared" si="784"/>
        <v>0</v>
      </c>
      <c r="BJ1055" s="359">
        <f t="shared" si="785"/>
        <v>0</v>
      </c>
      <c r="BK1055" s="356" t="str">
        <f t="shared" si="786"/>
        <v/>
      </c>
      <c r="BL1055" s="357">
        <f t="shared" si="787"/>
        <v>0</v>
      </c>
      <c r="BM1055" s="358">
        <f t="shared" si="788"/>
        <v>0</v>
      </c>
      <c r="BN1055" s="359">
        <f t="shared" si="789"/>
        <v>0</v>
      </c>
      <c r="BO1055" s="356" t="str">
        <f t="shared" si="790"/>
        <v/>
      </c>
      <c r="BP1055" s="357">
        <f t="shared" si="791"/>
        <v>0</v>
      </c>
      <c r="BQ1055" s="358">
        <f t="shared" si="792"/>
        <v>0</v>
      </c>
      <c r="BR1055" s="359">
        <f t="shared" si="793"/>
        <v>0</v>
      </c>
      <c r="BS1055" s="293">
        <f t="shared" si="794"/>
        <v>0</v>
      </c>
      <c r="BT1055" s="352" t="str">
        <f>IF(BS1055=0,"",
IF(SUM($BS$1051:BS1055)=1,BU1055,
IF($BS$1171&gt;SUM($BS$1051:BS1055),_xlfn.CONCAT(", ",BU1055),
IF($BS$1171=SUM($BS$1051:BS1055),_xlfn.CONCAT(" y ",BU1055)))))</f>
        <v/>
      </c>
      <c r="BU1055" s="120" t="s">
        <v>5133</v>
      </c>
      <c r="BV1055" s="290">
        <f t="shared" si="795"/>
        <v>0</v>
      </c>
      <c r="BW1055" s="293">
        <f t="shared" si="796"/>
        <v>0</v>
      </c>
      <c r="BX1055" s="283" t="str">
        <f>IF(BW1055=0,"",
IF(SUM($BW$1051:BW1055)=1,BY1055,
IF($BW$1171&gt;SUM($BW$1051:BW1055),_xlfn.CONCAT(", ",BY1055),
IF($BW$1171=SUM($BW$1051:BW1055),_xlfn.CONCAT(" y ",BY1055)))))</f>
        <v/>
      </c>
      <c r="BY1055" s="120" t="s">
        <v>5133</v>
      </c>
    </row>
    <row r="1056" spans="1:77" ht="15" customHeight="1">
      <c r="A1056" s="445"/>
      <c r="B1056" s="15"/>
      <c r="C1056" s="35" t="s">
        <v>5033</v>
      </c>
      <c r="D1056" s="800" t="str">
        <f>IF(CNGE_2026_M1_Secc1_Sub1!$D46="","",CNGE_2026_M1_Secc1_Sub1!$D46)</f>
        <v/>
      </c>
      <c r="E1056" s="723"/>
      <c r="F1056" s="723"/>
      <c r="G1056" s="723"/>
      <c r="H1056" s="723"/>
      <c r="I1056" s="723"/>
      <c r="J1056" s="723"/>
      <c r="K1056" s="723"/>
      <c r="L1056" s="724"/>
      <c r="M1056" s="637" t="str">
        <f t="shared" si="755"/>
        <v/>
      </c>
      <c r="N1056" s="637" t="str">
        <f t="shared" si="756"/>
        <v/>
      </c>
      <c r="O1056" s="637" t="str">
        <f t="shared" si="757"/>
        <v/>
      </c>
      <c r="P1056" s="638"/>
      <c r="Q1056" s="638"/>
      <c r="R1056" s="638"/>
      <c r="S1056" s="638"/>
      <c r="T1056" s="638"/>
      <c r="U1056" s="638"/>
      <c r="V1056" s="638"/>
      <c r="W1056" s="638"/>
      <c r="X1056" s="638"/>
      <c r="Y1056" s="638"/>
      <c r="Z1056" s="638"/>
      <c r="AA1056" s="638"/>
      <c r="AB1056" s="638"/>
      <c r="AC1056" s="638"/>
      <c r="AD1056" s="638"/>
      <c r="AI1056" t="str">
        <f t="shared" si="758"/>
        <v/>
      </c>
      <c r="AJ1056">
        <f t="shared" si="759"/>
        <v>0</v>
      </c>
      <c r="AK1056">
        <f t="shared" si="760"/>
        <v>0</v>
      </c>
      <c r="AL1056">
        <f t="shared" si="761"/>
        <v>0</v>
      </c>
      <c r="AM1056">
        <f t="shared" si="762"/>
        <v>0</v>
      </c>
      <c r="AN1056">
        <f t="shared" si="763"/>
        <v>0</v>
      </c>
      <c r="AO1056">
        <f t="shared" si="764"/>
        <v>0</v>
      </c>
      <c r="AP1056">
        <f t="shared" si="765"/>
        <v>0</v>
      </c>
      <c r="AQ1056">
        <f t="shared" si="766"/>
        <v>0</v>
      </c>
      <c r="AR1056">
        <f t="shared" si="767"/>
        <v>0</v>
      </c>
      <c r="AS1056">
        <f t="shared" si="768"/>
        <v>0</v>
      </c>
      <c r="AT1056">
        <f t="shared" si="769"/>
        <v>0</v>
      </c>
      <c r="AU1056">
        <f t="shared" si="770"/>
        <v>0</v>
      </c>
      <c r="AV1056">
        <f t="shared" si="771"/>
        <v>0</v>
      </c>
      <c r="AW1056">
        <f t="shared" si="772"/>
        <v>0</v>
      </c>
      <c r="AX1056">
        <f t="shared" si="773"/>
        <v>0</v>
      </c>
      <c r="AY1056">
        <f t="shared" si="774"/>
        <v>0</v>
      </c>
      <c r="AZ1056">
        <f t="shared" si="775"/>
        <v>0</v>
      </c>
      <c r="BA1056">
        <f t="shared" si="776"/>
        <v>0</v>
      </c>
      <c r="BB1056">
        <f t="shared" si="777"/>
        <v>0</v>
      </c>
      <c r="BC1056">
        <f t="shared" si="778"/>
        <v>0</v>
      </c>
      <c r="BD1056">
        <f t="shared" si="779"/>
        <v>0</v>
      </c>
      <c r="BE1056">
        <f t="shared" si="780"/>
        <v>0</v>
      </c>
      <c r="BF1056">
        <f t="shared" si="781"/>
        <v>0</v>
      </c>
      <c r="BG1056" s="356" t="str">
        <f t="shared" si="782"/>
        <v/>
      </c>
      <c r="BH1056" s="357">
        <f t="shared" si="783"/>
        <v>0</v>
      </c>
      <c r="BI1056" s="358">
        <f t="shared" si="784"/>
        <v>0</v>
      </c>
      <c r="BJ1056" s="359">
        <f t="shared" si="785"/>
        <v>0</v>
      </c>
      <c r="BK1056" s="356" t="str">
        <f t="shared" si="786"/>
        <v/>
      </c>
      <c r="BL1056" s="357">
        <f t="shared" si="787"/>
        <v>0</v>
      </c>
      <c r="BM1056" s="358">
        <f t="shared" si="788"/>
        <v>0</v>
      </c>
      <c r="BN1056" s="359">
        <f t="shared" si="789"/>
        <v>0</v>
      </c>
      <c r="BO1056" s="356" t="str">
        <f t="shared" si="790"/>
        <v/>
      </c>
      <c r="BP1056" s="357">
        <f t="shared" si="791"/>
        <v>0</v>
      </c>
      <c r="BQ1056" s="358">
        <f t="shared" si="792"/>
        <v>0</v>
      </c>
      <c r="BR1056" s="359">
        <f t="shared" si="793"/>
        <v>0</v>
      </c>
      <c r="BS1056" s="293">
        <f t="shared" si="794"/>
        <v>0</v>
      </c>
      <c r="BT1056" s="352" t="str">
        <f>IF(BS1056=0,"",
IF(SUM($BS$1051:BS1056)=1,BU1056,
IF($BS$1171&gt;SUM($BS$1051:BS1056),_xlfn.CONCAT(", ",BU1056),
IF($BS$1171=SUM($BS$1051:BS1056),_xlfn.CONCAT(" y ",BU1056)))))</f>
        <v/>
      </c>
      <c r="BU1056" s="120" t="s">
        <v>5135</v>
      </c>
      <c r="BV1056" s="290">
        <f t="shared" si="795"/>
        <v>0</v>
      </c>
      <c r="BW1056" s="293">
        <f t="shared" si="796"/>
        <v>0</v>
      </c>
      <c r="BX1056" s="283" t="str">
        <f>IF(BW1056=0,"",
IF(SUM($BW$1051:BW1056)=1,BY1056,
IF($BW$1171&gt;SUM($BW$1051:BW1056),_xlfn.CONCAT(", ",BY1056),
IF($BW$1171=SUM($BW$1051:BW1056),_xlfn.CONCAT(" y ",BY1056)))))</f>
        <v/>
      </c>
      <c r="BY1056" s="120" t="s">
        <v>5135</v>
      </c>
    </row>
    <row r="1057" spans="1:77" ht="15" customHeight="1">
      <c r="A1057" s="445"/>
      <c r="B1057" s="15"/>
      <c r="C1057" s="35" t="s">
        <v>5035</v>
      </c>
      <c r="D1057" s="800" t="str">
        <f>IF(CNGE_2026_M1_Secc1_Sub1!$D47="","",CNGE_2026_M1_Secc1_Sub1!$D47)</f>
        <v/>
      </c>
      <c r="E1057" s="723"/>
      <c r="F1057" s="723"/>
      <c r="G1057" s="723"/>
      <c r="H1057" s="723"/>
      <c r="I1057" s="723"/>
      <c r="J1057" s="723"/>
      <c r="K1057" s="723"/>
      <c r="L1057" s="724"/>
      <c r="M1057" s="637" t="str">
        <f>IF(M382="","",M382)</f>
        <v/>
      </c>
      <c r="N1057" s="637" t="str">
        <f>IF(S382="","",S382)</f>
        <v/>
      </c>
      <c r="O1057" s="637" t="str">
        <f>IF(Y382="","",Y382)</f>
        <v/>
      </c>
      <c r="P1057" s="638"/>
      <c r="Q1057" s="638"/>
      <c r="R1057" s="638"/>
      <c r="S1057" s="638"/>
      <c r="T1057" s="638"/>
      <c r="U1057" s="638"/>
      <c r="V1057" s="638"/>
      <c r="W1057" s="638"/>
      <c r="X1057" s="638"/>
      <c r="Y1057" s="638"/>
      <c r="Z1057" s="638"/>
      <c r="AA1057" s="638"/>
      <c r="AB1057" s="638"/>
      <c r="AC1057" s="638"/>
      <c r="AD1057" s="638"/>
      <c r="AI1057" t="str">
        <f t="shared" si="758"/>
        <v/>
      </c>
      <c r="AJ1057">
        <f t="shared" si="759"/>
        <v>0</v>
      </c>
      <c r="AK1057">
        <f t="shared" si="760"/>
        <v>0</v>
      </c>
      <c r="AL1057">
        <f t="shared" si="761"/>
        <v>0</v>
      </c>
      <c r="AM1057">
        <f t="shared" si="762"/>
        <v>0</v>
      </c>
      <c r="AN1057">
        <f t="shared" si="763"/>
        <v>0</v>
      </c>
      <c r="AO1057">
        <f t="shared" si="764"/>
        <v>0</v>
      </c>
      <c r="AP1057">
        <f t="shared" si="765"/>
        <v>0</v>
      </c>
      <c r="AQ1057">
        <f t="shared" si="766"/>
        <v>0</v>
      </c>
      <c r="AR1057">
        <f t="shared" si="767"/>
        <v>0</v>
      </c>
      <c r="AS1057">
        <f t="shared" si="768"/>
        <v>0</v>
      </c>
      <c r="AT1057">
        <f t="shared" si="769"/>
        <v>0</v>
      </c>
      <c r="AU1057">
        <f t="shared" si="770"/>
        <v>0</v>
      </c>
      <c r="AV1057">
        <f t="shared" si="771"/>
        <v>0</v>
      </c>
      <c r="AW1057">
        <f t="shared" si="772"/>
        <v>0</v>
      </c>
      <c r="AX1057">
        <f t="shared" si="773"/>
        <v>0</v>
      </c>
      <c r="AY1057">
        <f t="shared" si="774"/>
        <v>0</v>
      </c>
      <c r="AZ1057">
        <f t="shared" si="775"/>
        <v>0</v>
      </c>
      <c r="BA1057">
        <f t="shared" si="776"/>
        <v>0</v>
      </c>
      <c r="BB1057">
        <f t="shared" si="777"/>
        <v>0</v>
      </c>
      <c r="BC1057">
        <f t="shared" si="778"/>
        <v>0</v>
      </c>
      <c r="BD1057">
        <f t="shared" si="779"/>
        <v>0</v>
      </c>
      <c r="BE1057">
        <f t="shared" si="780"/>
        <v>0</v>
      </c>
      <c r="BF1057">
        <f t="shared" si="781"/>
        <v>0</v>
      </c>
      <c r="BG1057" s="356" t="str">
        <f t="shared" si="782"/>
        <v/>
      </c>
      <c r="BH1057" s="357">
        <f t="shared" si="783"/>
        <v>0</v>
      </c>
      <c r="BI1057" s="358">
        <f t="shared" si="784"/>
        <v>0</v>
      </c>
      <c r="BJ1057" s="359">
        <f t="shared" si="785"/>
        <v>0</v>
      </c>
      <c r="BK1057" s="356" t="str">
        <f t="shared" si="786"/>
        <v/>
      </c>
      <c r="BL1057" s="357">
        <f t="shared" si="787"/>
        <v>0</v>
      </c>
      <c r="BM1057" s="358">
        <f t="shared" si="788"/>
        <v>0</v>
      </c>
      <c r="BN1057" s="359">
        <f t="shared" si="789"/>
        <v>0</v>
      </c>
      <c r="BO1057" s="356" t="str">
        <f t="shared" si="790"/>
        <v/>
      </c>
      <c r="BP1057" s="357">
        <f t="shared" si="791"/>
        <v>0</v>
      </c>
      <c r="BQ1057" s="358">
        <f t="shared" si="792"/>
        <v>0</v>
      </c>
      <c r="BR1057" s="359">
        <f t="shared" si="793"/>
        <v>0</v>
      </c>
      <c r="BS1057" s="293">
        <f t="shared" si="794"/>
        <v>0</v>
      </c>
      <c r="BT1057" s="352" t="str">
        <f>IF(BS1057=0,"",
IF(SUM($BS$1051:BS1057)=1,BU1057,
IF($BS$1171&gt;SUM($BS$1051:BS1057),_xlfn.CONCAT(", ",BU1057),
IF($BS$1171=SUM($BS$1051:BS1057),_xlfn.CONCAT(" y ",BU1057)))))</f>
        <v/>
      </c>
      <c r="BU1057" s="120" t="s">
        <v>5137</v>
      </c>
      <c r="BV1057" s="290">
        <f t="shared" si="795"/>
        <v>0</v>
      </c>
      <c r="BW1057" s="293">
        <f t="shared" si="796"/>
        <v>0</v>
      </c>
      <c r="BX1057" s="283" t="str">
        <f>IF(BW1057=0,"",
IF(SUM($BW$1051:BW1057)=1,BY1057,
IF($BW$1171&gt;SUM($BW$1051:BW1057),_xlfn.CONCAT(", ",BY1057),
IF($BW$1171=SUM($BW$1051:BW1057),_xlfn.CONCAT(" y ",BY1057)))))</f>
        <v/>
      </c>
      <c r="BY1057" s="120" t="s">
        <v>5137</v>
      </c>
    </row>
    <row r="1058" spans="1:77" ht="15" customHeight="1">
      <c r="A1058" s="445"/>
      <c r="B1058" s="15"/>
      <c r="C1058" s="35" t="s">
        <v>5037</v>
      </c>
      <c r="D1058" s="800" t="str">
        <f>IF(CNGE_2026_M1_Secc1_Sub1!$D48="","",CNGE_2026_M1_Secc1_Sub1!$D48)</f>
        <v/>
      </c>
      <c r="E1058" s="723"/>
      <c r="F1058" s="723"/>
      <c r="G1058" s="723"/>
      <c r="H1058" s="723"/>
      <c r="I1058" s="723"/>
      <c r="J1058" s="723"/>
      <c r="K1058" s="723"/>
      <c r="L1058" s="724"/>
      <c r="M1058" s="637" t="str">
        <f t="shared" si="755"/>
        <v/>
      </c>
      <c r="N1058" s="637" t="str">
        <f t="shared" si="756"/>
        <v/>
      </c>
      <c r="O1058" s="637" t="str">
        <f t="shared" si="757"/>
        <v/>
      </c>
      <c r="P1058" s="638"/>
      <c r="Q1058" s="638"/>
      <c r="R1058" s="638"/>
      <c r="S1058" s="638"/>
      <c r="T1058" s="638"/>
      <c r="U1058" s="638"/>
      <c r="V1058" s="638"/>
      <c r="W1058" s="638"/>
      <c r="X1058" s="638"/>
      <c r="Y1058" s="638"/>
      <c r="Z1058" s="638"/>
      <c r="AA1058" s="638"/>
      <c r="AB1058" s="638"/>
      <c r="AC1058" s="638"/>
      <c r="AD1058" s="638"/>
      <c r="AI1058" t="str">
        <f t="shared" si="758"/>
        <v/>
      </c>
      <c r="AJ1058">
        <f t="shared" si="759"/>
        <v>0</v>
      </c>
      <c r="AK1058">
        <f t="shared" si="760"/>
        <v>0</v>
      </c>
      <c r="AL1058">
        <f t="shared" si="761"/>
        <v>0</v>
      </c>
      <c r="AM1058">
        <f t="shared" si="762"/>
        <v>0</v>
      </c>
      <c r="AN1058">
        <f t="shared" si="763"/>
        <v>0</v>
      </c>
      <c r="AO1058">
        <f t="shared" si="764"/>
        <v>0</v>
      </c>
      <c r="AP1058">
        <f t="shared" si="765"/>
        <v>0</v>
      </c>
      <c r="AQ1058">
        <f t="shared" si="766"/>
        <v>0</v>
      </c>
      <c r="AR1058">
        <f t="shared" si="767"/>
        <v>0</v>
      </c>
      <c r="AS1058">
        <f t="shared" si="768"/>
        <v>0</v>
      </c>
      <c r="AT1058">
        <f t="shared" si="769"/>
        <v>0</v>
      </c>
      <c r="AU1058">
        <f t="shared" si="770"/>
        <v>0</v>
      </c>
      <c r="AV1058">
        <f t="shared" si="771"/>
        <v>0</v>
      </c>
      <c r="AW1058">
        <f t="shared" si="772"/>
        <v>0</v>
      </c>
      <c r="AX1058">
        <f t="shared" si="773"/>
        <v>0</v>
      </c>
      <c r="AY1058">
        <f t="shared" si="774"/>
        <v>0</v>
      </c>
      <c r="AZ1058">
        <f t="shared" si="775"/>
        <v>0</v>
      </c>
      <c r="BA1058">
        <f t="shared" si="776"/>
        <v>0</v>
      </c>
      <c r="BB1058">
        <f t="shared" si="777"/>
        <v>0</v>
      </c>
      <c r="BC1058">
        <f t="shared" si="778"/>
        <v>0</v>
      </c>
      <c r="BD1058">
        <f t="shared" si="779"/>
        <v>0</v>
      </c>
      <c r="BE1058">
        <f t="shared" si="780"/>
        <v>0</v>
      </c>
      <c r="BF1058">
        <f t="shared" si="781"/>
        <v>0</v>
      </c>
      <c r="BG1058" s="356" t="str">
        <f t="shared" si="782"/>
        <v/>
      </c>
      <c r="BH1058" s="357">
        <f t="shared" si="783"/>
        <v>0</v>
      </c>
      <c r="BI1058" s="358">
        <f t="shared" si="784"/>
        <v>0</v>
      </c>
      <c r="BJ1058" s="359">
        <f t="shared" si="785"/>
        <v>0</v>
      </c>
      <c r="BK1058" s="356" t="str">
        <f t="shared" si="786"/>
        <v/>
      </c>
      <c r="BL1058" s="357">
        <f t="shared" si="787"/>
        <v>0</v>
      </c>
      <c r="BM1058" s="358">
        <f t="shared" si="788"/>
        <v>0</v>
      </c>
      <c r="BN1058" s="359">
        <f t="shared" si="789"/>
        <v>0</v>
      </c>
      <c r="BO1058" s="356" t="str">
        <f t="shared" si="790"/>
        <v/>
      </c>
      <c r="BP1058" s="357">
        <f t="shared" si="791"/>
        <v>0</v>
      </c>
      <c r="BQ1058" s="358">
        <f t="shared" si="792"/>
        <v>0</v>
      </c>
      <c r="BR1058" s="359">
        <f t="shared" si="793"/>
        <v>0</v>
      </c>
      <c r="BS1058" s="293">
        <f t="shared" si="794"/>
        <v>0</v>
      </c>
      <c r="BT1058" s="352" t="str">
        <f>IF(BS1058=0,"",
IF(SUM($BS$1051:BS1058)=1,BU1058,
IF($BS$1171&gt;SUM($BS$1051:BS1058),_xlfn.CONCAT(", ",BU1058),
IF($BS$1171=SUM($BS$1051:BS1058),_xlfn.CONCAT(" y ",BU1058)))))</f>
        <v/>
      </c>
      <c r="BU1058" s="120" t="s">
        <v>5139</v>
      </c>
      <c r="BV1058" s="290">
        <f t="shared" si="795"/>
        <v>0</v>
      </c>
      <c r="BW1058" s="293">
        <f t="shared" si="796"/>
        <v>0</v>
      </c>
      <c r="BX1058" s="283" t="str">
        <f>IF(BW1058=0,"",
IF(SUM($BW$1051:BW1058)=1,BY1058,
IF($BW$1171&gt;SUM($BW$1051:BW1058),_xlfn.CONCAT(", ",BY1058),
IF($BW$1171=SUM($BW$1051:BW1058),_xlfn.CONCAT(" y ",BY1058)))))</f>
        <v/>
      </c>
      <c r="BY1058" s="120" t="s">
        <v>5139</v>
      </c>
    </row>
    <row r="1059" spans="1:77" ht="15" customHeight="1">
      <c r="A1059" s="445"/>
      <c r="B1059" s="15"/>
      <c r="C1059" s="35" t="s">
        <v>5039</v>
      </c>
      <c r="D1059" s="800" t="str">
        <f>IF(CNGE_2026_M1_Secc1_Sub1!$D49="","",CNGE_2026_M1_Secc1_Sub1!$D49)</f>
        <v/>
      </c>
      <c r="E1059" s="723"/>
      <c r="F1059" s="723"/>
      <c r="G1059" s="723"/>
      <c r="H1059" s="723"/>
      <c r="I1059" s="723"/>
      <c r="J1059" s="723"/>
      <c r="K1059" s="723"/>
      <c r="L1059" s="724"/>
      <c r="M1059" s="637" t="str">
        <f t="shared" si="755"/>
        <v/>
      </c>
      <c r="N1059" s="637" t="str">
        <f t="shared" si="756"/>
        <v/>
      </c>
      <c r="O1059" s="637" t="str">
        <f t="shared" si="757"/>
        <v/>
      </c>
      <c r="P1059" s="638"/>
      <c r="Q1059" s="638"/>
      <c r="R1059" s="638"/>
      <c r="S1059" s="638"/>
      <c r="T1059" s="638"/>
      <c r="U1059" s="638"/>
      <c r="V1059" s="638"/>
      <c r="W1059" s="638"/>
      <c r="X1059" s="638"/>
      <c r="Y1059" s="638"/>
      <c r="Z1059" s="638"/>
      <c r="AA1059" s="638"/>
      <c r="AB1059" s="638"/>
      <c r="AC1059" s="638"/>
      <c r="AD1059" s="638"/>
      <c r="AI1059" t="str">
        <f t="shared" si="758"/>
        <v/>
      </c>
      <c r="AJ1059">
        <f t="shared" si="759"/>
        <v>0</v>
      </c>
      <c r="AK1059">
        <f t="shared" si="760"/>
        <v>0</v>
      </c>
      <c r="AL1059">
        <f t="shared" si="761"/>
        <v>0</v>
      </c>
      <c r="AM1059">
        <f t="shared" si="762"/>
        <v>0</v>
      </c>
      <c r="AN1059">
        <f t="shared" si="763"/>
        <v>0</v>
      </c>
      <c r="AO1059">
        <f t="shared" si="764"/>
        <v>0</v>
      </c>
      <c r="AP1059">
        <f t="shared" si="765"/>
        <v>0</v>
      </c>
      <c r="AQ1059">
        <f t="shared" si="766"/>
        <v>0</v>
      </c>
      <c r="AR1059">
        <f t="shared" si="767"/>
        <v>0</v>
      </c>
      <c r="AS1059">
        <f t="shared" si="768"/>
        <v>0</v>
      </c>
      <c r="AT1059">
        <f t="shared" si="769"/>
        <v>0</v>
      </c>
      <c r="AU1059">
        <f t="shared" si="770"/>
        <v>0</v>
      </c>
      <c r="AV1059">
        <f t="shared" si="771"/>
        <v>0</v>
      </c>
      <c r="AW1059">
        <f t="shared" si="772"/>
        <v>0</v>
      </c>
      <c r="AX1059">
        <f t="shared" si="773"/>
        <v>0</v>
      </c>
      <c r="AY1059">
        <f t="shared" si="774"/>
        <v>0</v>
      </c>
      <c r="AZ1059">
        <f t="shared" si="775"/>
        <v>0</v>
      </c>
      <c r="BA1059">
        <f t="shared" si="776"/>
        <v>0</v>
      </c>
      <c r="BB1059">
        <f t="shared" si="777"/>
        <v>0</v>
      </c>
      <c r="BC1059">
        <f t="shared" si="778"/>
        <v>0</v>
      </c>
      <c r="BD1059">
        <f t="shared" si="779"/>
        <v>0</v>
      </c>
      <c r="BE1059">
        <f t="shared" si="780"/>
        <v>0</v>
      </c>
      <c r="BF1059">
        <f t="shared" si="781"/>
        <v>0</v>
      </c>
      <c r="BG1059" s="356" t="str">
        <f t="shared" si="782"/>
        <v/>
      </c>
      <c r="BH1059" s="357">
        <f t="shared" si="783"/>
        <v>0</v>
      </c>
      <c r="BI1059" s="358">
        <f t="shared" si="784"/>
        <v>0</v>
      </c>
      <c r="BJ1059" s="359">
        <f t="shared" si="785"/>
        <v>0</v>
      </c>
      <c r="BK1059" s="356" t="str">
        <f t="shared" si="786"/>
        <v/>
      </c>
      <c r="BL1059" s="357">
        <f t="shared" si="787"/>
        <v>0</v>
      </c>
      <c r="BM1059" s="358">
        <f t="shared" si="788"/>
        <v>0</v>
      </c>
      <c r="BN1059" s="359">
        <f t="shared" si="789"/>
        <v>0</v>
      </c>
      <c r="BO1059" s="356" t="str">
        <f t="shared" si="790"/>
        <v/>
      </c>
      <c r="BP1059" s="357">
        <f t="shared" si="791"/>
        <v>0</v>
      </c>
      <c r="BQ1059" s="358">
        <f t="shared" si="792"/>
        <v>0</v>
      </c>
      <c r="BR1059" s="359">
        <f t="shared" si="793"/>
        <v>0</v>
      </c>
      <c r="BS1059" s="293">
        <f t="shared" si="794"/>
        <v>0</v>
      </c>
      <c r="BT1059" s="352" t="str">
        <f>IF(BS1059=0,"",
IF(SUM($BS$1051:BS1059)=1,BU1059,
IF($BS$1171&gt;SUM($BS$1051:BS1059),_xlfn.CONCAT(", ",BU1059),
IF($BS$1171=SUM($BS$1051:BS1059),_xlfn.CONCAT(" y ",BU1059)))))</f>
        <v/>
      </c>
      <c r="BU1059" s="120" t="s">
        <v>5141</v>
      </c>
      <c r="BV1059" s="290">
        <f t="shared" si="795"/>
        <v>0</v>
      </c>
      <c r="BW1059" s="293">
        <f t="shared" si="796"/>
        <v>0</v>
      </c>
      <c r="BX1059" s="283" t="str">
        <f>IF(BW1059=0,"",
IF(SUM($BW$1051:BW1059)=1,BY1059,
IF($BW$1171&gt;SUM($BW$1051:BW1059),_xlfn.CONCAT(", ",BY1059),
IF($BW$1171=SUM($BW$1051:BW1059),_xlfn.CONCAT(" y ",BY1059)))))</f>
        <v/>
      </c>
      <c r="BY1059" s="120" t="s">
        <v>5141</v>
      </c>
    </row>
    <row r="1060" spans="1:77" ht="15" customHeight="1">
      <c r="A1060" s="445"/>
      <c r="B1060" s="15"/>
      <c r="C1060" s="35" t="s">
        <v>5040</v>
      </c>
      <c r="D1060" s="800" t="str">
        <f>IF(CNGE_2026_M1_Secc1_Sub1!$D50="","",CNGE_2026_M1_Secc1_Sub1!$D50)</f>
        <v/>
      </c>
      <c r="E1060" s="723"/>
      <c r="F1060" s="723"/>
      <c r="G1060" s="723"/>
      <c r="H1060" s="723"/>
      <c r="I1060" s="723"/>
      <c r="J1060" s="723"/>
      <c r="K1060" s="723"/>
      <c r="L1060" s="724"/>
      <c r="M1060" s="637" t="str">
        <f t="shared" si="755"/>
        <v/>
      </c>
      <c r="N1060" s="637" t="str">
        <f t="shared" si="756"/>
        <v/>
      </c>
      <c r="O1060" s="637" t="str">
        <f t="shared" si="757"/>
        <v/>
      </c>
      <c r="P1060" s="638"/>
      <c r="Q1060" s="638"/>
      <c r="R1060" s="638"/>
      <c r="S1060" s="638"/>
      <c r="T1060" s="638"/>
      <c r="U1060" s="638"/>
      <c r="V1060" s="638"/>
      <c r="W1060" s="638"/>
      <c r="X1060" s="638"/>
      <c r="Y1060" s="638"/>
      <c r="Z1060" s="638"/>
      <c r="AA1060" s="638"/>
      <c r="AB1060" s="638"/>
      <c r="AC1060" s="638"/>
      <c r="AD1060" s="638"/>
      <c r="AI1060" t="str">
        <f t="shared" si="758"/>
        <v/>
      </c>
      <c r="AJ1060">
        <f t="shared" si="759"/>
        <v>0</v>
      </c>
      <c r="AK1060">
        <f t="shared" si="760"/>
        <v>0</v>
      </c>
      <c r="AL1060">
        <f t="shared" si="761"/>
        <v>0</v>
      </c>
      <c r="AM1060">
        <f t="shared" si="762"/>
        <v>0</v>
      </c>
      <c r="AN1060">
        <f t="shared" si="763"/>
        <v>0</v>
      </c>
      <c r="AO1060">
        <f t="shared" si="764"/>
        <v>0</v>
      </c>
      <c r="AP1060">
        <f t="shared" si="765"/>
        <v>0</v>
      </c>
      <c r="AQ1060">
        <f t="shared" si="766"/>
        <v>0</v>
      </c>
      <c r="AR1060">
        <f t="shared" si="767"/>
        <v>0</v>
      </c>
      <c r="AS1060">
        <f t="shared" si="768"/>
        <v>0</v>
      </c>
      <c r="AT1060">
        <f t="shared" si="769"/>
        <v>0</v>
      </c>
      <c r="AU1060">
        <f t="shared" si="770"/>
        <v>0</v>
      </c>
      <c r="AV1060">
        <f t="shared" si="771"/>
        <v>0</v>
      </c>
      <c r="AW1060">
        <f t="shared" si="772"/>
        <v>0</v>
      </c>
      <c r="AX1060">
        <f t="shared" si="773"/>
        <v>0</v>
      </c>
      <c r="AY1060">
        <f t="shared" si="774"/>
        <v>0</v>
      </c>
      <c r="AZ1060">
        <f t="shared" si="775"/>
        <v>0</v>
      </c>
      <c r="BA1060">
        <f t="shared" si="776"/>
        <v>0</v>
      </c>
      <c r="BB1060">
        <f t="shared" si="777"/>
        <v>0</v>
      </c>
      <c r="BC1060">
        <f t="shared" si="778"/>
        <v>0</v>
      </c>
      <c r="BD1060">
        <f t="shared" si="779"/>
        <v>0</v>
      </c>
      <c r="BE1060">
        <f t="shared" si="780"/>
        <v>0</v>
      </c>
      <c r="BF1060">
        <f t="shared" si="781"/>
        <v>0</v>
      </c>
      <c r="BG1060" s="356" t="str">
        <f t="shared" si="782"/>
        <v/>
      </c>
      <c r="BH1060" s="357">
        <f t="shared" si="783"/>
        <v>0</v>
      </c>
      <c r="BI1060" s="358">
        <f t="shared" si="784"/>
        <v>0</v>
      </c>
      <c r="BJ1060" s="359">
        <f t="shared" si="785"/>
        <v>0</v>
      </c>
      <c r="BK1060" s="356" t="str">
        <f t="shared" si="786"/>
        <v/>
      </c>
      <c r="BL1060" s="357">
        <f t="shared" si="787"/>
        <v>0</v>
      </c>
      <c r="BM1060" s="358">
        <f t="shared" si="788"/>
        <v>0</v>
      </c>
      <c r="BN1060" s="359">
        <f t="shared" si="789"/>
        <v>0</v>
      </c>
      <c r="BO1060" s="356" t="str">
        <f t="shared" si="790"/>
        <v/>
      </c>
      <c r="BP1060" s="357">
        <f t="shared" si="791"/>
        <v>0</v>
      </c>
      <c r="BQ1060" s="358">
        <f t="shared" si="792"/>
        <v>0</v>
      </c>
      <c r="BR1060" s="359">
        <f t="shared" si="793"/>
        <v>0</v>
      </c>
      <c r="BS1060" s="293">
        <f t="shared" si="794"/>
        <v>0</v>
      </c>
      <c r="BT1060" s="352" t="str">
        <f>IF(BS1060=0,"",
IF(SUM($BS$1051:BS1060)=1,BU1060,
IF($BS$1171&gt;SUM($BS$1051:BS1060),_xlfn.CONCAT(", ",BU1060),
IF($BS$1171=SUM($BS$1051:BS1060),_xlfn.CONCAT(" y ",BU1060)))))</f>
        <v/>
      </c>
      <c r="BU1060" s="120" t="s">
        <v>5143</v>
      </c>
      <c r="BV1060" s="290">
        <f t="shared" si="795"/>
        <v>0</v>
      </c>
      <c r="BW1060" s="293">
        <f t="shared" si="796"/>
        <v>0</v>
      </c>
      <c r="BX1060" s="283" t="str">
        <f>IF(BW1060=0,"",
IF(SUM($BW$1051:BW1060)=1,BY1060,
IF($BW$1171&gt;SUM($BW$1051:BW1060),_xlfn.CONCAT(", ",BY1060),
IF($BW$1171=SUM($BW$1051:BW1060),_xlfn.CONCAT(" y ",BY1060)))))</f>
        <v/>
      </c>
      <c r="BY1060" s="120" t="s">
        <v>5143</v>
      </c>
    </row>
    <row r="1061" spans="1:77" ht="15" customHeight="1">
      <c r="A1061" s="445"/>
      <c r="B1061" s="15"/>
      <c r="C1061" s="35" t="s">
        <v>5042</v>
      </c>
      <c r="D1061" s="800" t="str">
        <f>IF(CNGE_2026_M1_Secc1_Sub1!$D51="","",CNGE_2026_M1_Secc1_Sub1!$D51)</f>
        <v/>
      </c>
      <c r="E1061" s="723"/>
      <c r="F1061" s="723"/>
      <c r="G1061" s="723"/>
      <c r="H1061" s="723"/>
      <c r="I1061" s="723"/>
      <c r="J1061" s="723"/>
      <c r="K1061" s="723"/>
      <c r="L1061" s="724"/>
      <c r="M1061" s="637" t="str">
        <f t="shared" si="755"/>
        <v/>
      </c>
      <c r="N1061" s="637" t="str">
        <f t="shared" si="756"/>
        <v/>
      </c>
      <c r="O1061" s="637" t="str">
        <f t="shared" si="757"/>
        <v/>
      </c>
      <c r="P1061" s="638"/>
      <c r="Q1061" s="638"/>
      <c r="R1061" s="638"/>
      <c r="S1061" s="638"/>
      <c r="T1061" s="638"/>
      <c r="U1061" s="638"/>
      <c r="V1061" s="638"/>
      <c r="W1061" s="638"/>
      <c r="X1061" s="638"/>
      <c r="Y1061" s="638"/>
      <c r="Z1061" s="638"/>
      <c r="AA1061" s="638"/>
      <c r="AB1061" s="638"/>
      <c r="AC1061" s="638"/>
      <c r="AD1061" s="638"/>
      <c r="AI1061" t="str">
        <f t="shared" si="758"/>
        <v/>
      </c>
      <c r="AJ1061">
        <f t="shared" si="759"/>
        <v>0</v>
      </c>
      <c r="AK1061">
        <f t="shared" si="760"/>
        <v>0</v>
      </c>
      <c r="AL1061">
        <f t="shared" si="761"/>
        <v>0</v>
      </c>
      <c r="AM1061">
        <f t="shared" si="762"/>
        <v>0</v>
      </c>
      <c r="AN1061">
        <f t="shared" si="763"/>
        <v>0</v>
      </c>
      <c r="AO1061">
        <f t="shared" si="764"/>
        <v>0</v>
      </c>
      <c r="AP1061">
        <f t="shared" si="765"/>
        <v>0</v>
      </c>
      <c r="AQ1061">
        <f t="shared" si="766"/>
        <v>0</v>
      </c>
      <c r="AR1061">
        <f t="shared" si="767"/>
        <v>0</v>
      </c>
      <c r="AS1061">
        <f t="shared" si="768"/>
        <v>0</v>
      </c>
      <c r="AT1061">
        <f t="shared" si="769"/>
        <v>0</v>
      </c>
      <c r="AU1061">
        <f t="shared" si="770"/>
        <v>0</v>
      </c>
      <c r="AV1061">
        <f t="shared" si="771"/>
        <v>0</v>
      </c>
      <c r="AW1061">
        <f t="shared" si="772"/>
        <v>0</v>
      </c>
      <c r="AX1061">
        <f t="shared" si="773"/>
        <v>0</v>
      </c>
      <c r="AY1061">
        <f t="shared" si="774"/>
        <v>0</v>
      </c>
      <c r="AZ1061">
        <f t="shared" si="775"/>
        <v>0</v>
      </c>
      <c r="BA1061">
        <f t="shared" si="776"/>
        <v>0</v>
      </c>
      <c r="BB1061">
        <f t="shared" si="777"/>
        <v>0</v>
      </c>
      <c r="BC1061">
        <f t="shared" si="778"/>
        <v>0</v>
      </c>
      <c r="BD1061">
        <f t="shared" si="779"/>
        <v>0</v>
      </c>
      <c r="BE1061">
        <f t="shared" si="780"/>
        <v>0</v>
      </c>
      <c r="BF1061">
        <f t="shared" si="781"/>
        <v>0</v>
      </c>
      <c r="BG1061" s="356" t="str">
        <f t="shared" si="782"/>
        <v/>
      </c>
      <c r="BH1061" s="357">
        <f t="shared" si="783"/>
        <v>0</v>
      </c>
      <c r="BI1061" s="358">
        <f t="shared" si="784"/>
        <v>0</v>
      </c>
      <c r="BJ1061" s="359">
        <f t="shared" si="785"/>
        <v>0</v>
      </c>
      <c r="BK1061" s="356" t="str">
        <f t="shared" si="786"/>
        <v/>
      </c>
      <c r="BL1061" s="357">
        <f t="shared" si="787"/>
        <v>0</v>
      </c>
      <c r="BM1061" s="358">
        <f t="shared" si="788"/>
        <v>0</v>
      </c>
      <c r="BN1061" s="359">
        <f t="shared" si="789"/>
        <v>0</v>
      </c>
      <c r="BO1061" s="356" t="str">
        <f t="shared" si="790"/>
        <v/>
      </c>
      <c r="BP1061" s="357">
        <f t="shared" si="791"/>
        <v>0</v>
      </c>
      <c r="BQ1061" s="358">
        <f t="shared" si="792"/>
        <v>0</v>
      </c>
      <c r="BR1061" s="359">
        <f t="shared" si="793"/>
        <v>0</v>
      </c>
      <c r="BS1061" s="293">
        <f t="shared" si="794"/>
        <v>0</v>
      </c>
      <c r="BT1061" s="352" t="str">
        <f>IF(BS1061=0,"",
IF(SUM($BS$1051:BS1061)=1,BU1061,
IF($BS$1171&gt;SUM($BS$1051:BS1061),_xlfn.CONCAT(", ",BU1061),
IF($BS$1171=SUM($BS$1051:BS1061),_xlfn.CONCAT(" y ",BU1061)))))</f>
        <v/>
      </c>
      <c r="BU1061" s="120" t="s">
        <v>5145</v>
      </c>
      <c r="BV1061" s="290">
        <f t="shared" si="795"/>
        <v>0</v>
      </c>
      <c r="BW1061" s="293">
        <f t="shared" si="796"/>
        <v>0</v>
      </c>
      <c r="BX1061" s="283" t="str">
        <f>IF(BW1061=0,"",
IF(SUM($BW$1051:BW1061)=1,BY1061,
IF($BW$1171&gt;SUM($BW$1051:BW1061),_xlfn.CONCAT(", ",BY1061),
IF($BW$1171=SUM($BW$1051:BW1061),_xlfn.CONCAT(" y ",BY1061)))))</f>
        <v/>
      </c>
      <c r="BY1061" s="120" t="s">
        <v>5145</v>
      </c>
    </row>
    <row r="1062" spans="1:77" ht="15" customHeight="1">
      <c r="A1062" s="445"/>
      <c r="B1062" s="15"/>
      <c r="C1062" s="35" t="s">
        <v>5043</v>
      </c>
      <c r="D1062" s="800" t="str">
        <f>IF(CNGE_2026_M1_Secc1_Sub1!$D52="","",CNGE_2026_M1_Secc1_Sub1!$D52)</f>
        <v/>
      </c>
      <c r="E1062" s="723"/>
      <c r="F1062" s="723"/>
      <c r="G1062" s="723"/>
      <c r="H1062" s="723"/>
      <c r="I1062" s="723"/>
      <c r="J1062" s="723"/>
      <c r="K1062" s="723"/>
      <c r="L1062" s="724"/>
      <c r="M1062" s="637" t="str">
        <f t="shared" si="755"/>
        <v/>
      </c>
      <c r="N1062" s="637" t="str">
        <f t="shared" si="756"/>
        <v/>
      </c>
      <c r="O1062" s="637" t="str">
        <f t="shared" si="757"/>
        <v/>
      </c>
      <c r="P1062" s="638"/>
      <c r="Q1062" s="638"/>
      <c r="R1062" s="638"/>
      <c r="S1062" s="638"/>
      <c r="T1062" s="638"/>
      <c r="U1062" s="638"/>
      <c r="V1062" s="638"/>
      <c r="W1062" s="638"/>
      <c r="X1062" s="638"/>
      <c r="Y1062" s="638"/>
      <c r="Z1062" s="638"/>
      <c r="AA1062" s="638"/>
      <c r="AB1062" s="638"/>
      <c r="AC1062" s="638"/>
      <c r="AD1062" s="638"/>
      <c r="AI1062" t="str">
        <f t="shared" si="758"/>
        <v/>
      </c>
      <c r="AJ1062">
        <f t="shared" si="759"/>
        <v>0</v>
      </c>
      <c r="AK1062">
        <f t="shared" si="760"/>
        <v>0</v>
      </c>
      <c r="AL1062">
        <f t="shared" si="761"/>
        <v>0</v>
      </c>
      <c r="AM1062">
        <f t="shared" si="762"/>
        <v>0</v>
      </c>
      <c r="AN1062">
        <f t="shared" si="763"/>
        <v>0</v>
      </c>
      <c r="AO1062">
        <f t="shared" si="764"/>
        <v>0</v>
      </c>
      <c r="AP1062">
        <f t="shared" si="765"/>
        <v>0</v>
      </c>
      <c r="AQ1062">
        <f t="shared" si="766"/>
        <v>0</v>
      </c>
      <c r="AR1062">
        <f t="shared" si="767"/>
        <v>0</v>
      </c>
      <c r="AS1062">
        <f t="shared" si="768"/>
        <v>0</v>
      </c>
      <c r="AT1062">
        <f t="shared" si="769"/>
        <v>0</v>
      </c>
      <c r="AU1062">
        <f t="shared" si="770"/>
        <v>0</v>
      </c>
      <c r="AV1062">
        <f t="shared" si="771"/>
        <v>0</v>
      </c>
      <c r="AW1062">
        <f t="shared" si="772"/>
        <v>0</v>
      </c>
      <c r="AX1062">
        <f t="shared" si="773"/>
        <v>0</v>
      </c>
      <c r="AY1062">
        <f t="shared" si="774"/>
        <v>0</v>
      </c>
      <c r="AZ1062">
        <f t="shared" si="775"/>
        <v>0</v>
      </c>
      <c r="BA1062">
        <f t="shared" si="776"/>
        <v>0</v>
      </c>
      <c r="BB1062">
        <f t="shared" si="777"/>
        <v>0</v>
      </c>
      <c r="BC1062">
        <f t="shared" si="778"/>
        <v>0</v>
      </c>
      <c r="BD1062">
        <f t="shared" si="779"/>
        <v>0</v>
      </c>
      <c r="BE1062">
        <f t="shared" si="780"/>
        <v>0</v>
      </c>
      <c r="BF1062">
        <f t="shared" si="781"/>
        <v>0</v>
      </c>
      <c r="BG1062" s="356" t="str">
        <f t="shared" si="782"/>
        <v/>
      </c>
      <c r="BH1062" s="357">
        <f t="shared" si="783"/>
        <v>0</v>
      </c>
      <c r="BI1062" s="358">
        <f t="shared" si="784"/>
        <v>0</v>
      </c>
      <c r="BJ1062" s="359">
        <f t="shared" si="785"/>
        <v>0</v>
      </c>
      <c r="BK1062" s="356" t="str">
        <f t="shared" si="786"/>
        <v/>
      </c>
      <c r="BL1062" s="357">
        <f t="shared" si="787"/>
        <v>0</v>
      </c>
      <c r="BM1062" s="358">
        <f t="shared" si="788"/>
        <v>0</v>
      </c>
      <c r="BN1062" s="359">
        <f t="shared" si="789"/>
        <v>0</v>
      </c>
      <c r="BO1062" s="356" t="str">
        <f t="shared" si="790"/>
        <v/>
      </c>
      <c r="BP1062" s="357">
        <f t="shared" si="791"/>
        <v>0</v>
      </c>
      <c r="BQ1062" s="358">
        <f t="shared" si="792"/>
        <v>0</v>
      </c>
      <c r="BR1062" s="359">
        <f t="shared" si="793"/>
        <v>0</v>
      </c>
      <c r="BS1062" s="293">
        <f t="shared" si="794"/>
        <v>0</v>
      </c>
      <c r="BT1062" s="352" t="str">
        <f>IF(BS1062=0,"",
IF(SUM($BS$1051:BS1062)=1,BU1062,
IF($BS$1171&gt;SUM($BS$1051:BS1062),_xlfn.CONCAT(", ",BU1062),
IF($BS$1171=SUM($BS$1051:BS1062),_xlfn.CONCAT(" y ",BU1062)))))</f>
        <v/>
      </c>
      <c r="BU1062" s="120" t="s">
        <v>5147</v>
      </c>
      <c r="BV1062" s="290">
        <f t="shared" si="795"/>
        <v>0</v>
      </c>
      <c r="BW1062" s="293">
        <f t="shared" si="796"/>
        <v>0</v>
      </c>
      <c r="BX1062" s="283" t="str">
        <f>IF(BW1062=0,"",
IF(SUM($BW$1051:BW1062)=1,BY1062,
IF($BW$1171&gt;SUM($BW$1051:BW1062),_xlfn.CONCAT(", ",BY1062),
IF($BW$1171=SUM($BW$1051:BW1062),_xlfn.CONCAT(" y ",BY1062)))))</f>
        <v/>
      </c>
      <c r="BY1062" s="120" t="s">
        <v>5147</v>
      </c>
    </row>
    <row r="1063" spans="1:77" ht="15" customHeight="1">
      <c r="A1063" s="445"/>
      <c r="B1063" s="15"/>
      <c r="C1063" s="35" t="s">
        <v>5044</v>
      </c>
      <c r="D1063" s="800" t="str">
        <f>IF(CNGE_2026_M1_Secc1_Sub1!$D53="","",CNGE_2026_M1_Secc1_Sub1!$D53)</f>
        <v/>
      </c>
      <c r="E1063" s="723"/>
      <c r="F1063" s="723"/>
      <c r="G1063" s="723"/>
      <c r="H1063" s="723"/>
      <c r="I1063" s="723"/>
      <c r="J1063" s="723"/>
      <c r="K1063" s="723"/>
      <c r="L1063" s="724"/>
      <c r="M1063" s="637" t="str">
        <f t="shared" si="755"/>
        <v/>
      </c>
      <c r="N1063" s="637" t="str">
        <f t="shared" si="756"/>
        <v/>
      </c>
      <c r="O1063" s="637" t="str">
        <f t="shared" si="757"/>
        <v/>
      </c>
      <c r="P1063" s="638"/>
      <c r="Q1063" s="638"/>
      <c r="R1063" s="638"/>
      <c r="S1063" s="638"/>
      <c r="T1063" s="638"/>
      <c r="U1063" s="638"/>
      <c r="V1063" s="638"/>
      <c r="W1063" s="638"/>
      <c r="X1063" s="638"/>
      <c r="Y1063" s="638"/>
      <c r="Z1063" s="638"/>
      <c r="AA1063" s="638"/>
      <c r="AB1063" s="638"/>
      <c r="AC1063" s="638"/>
      <c r="AD1063" s="638"/>
      <c r="AI1063" t="str">
        <f t="shared" si="758"/>
        <v/>
      </c>
      <c r="AJ1063">
        <f t="shared" si="759"/>
        <v>0</v>
      </c>
      <c r="AK1063">
        <f t="shared" si="760"/>
        <v>0</v>
      </c>
      <c r="AL1063">
        <f t="shared" si="761"/>
        <v>0</v>
      </c>
      <c r="AM1063">
        <f t="shared" si="762"/>
        <v>0</v>
      </c>
      <c r="AN1063">
        <f t="shared" si="763"/>
        <v>0</v>
      </c>
      <c r="AO1063">
        <f t="shared" si="764"/>
        <v>0</v>
      </c>
      <c r="AP1063">
        <f t="shared" si="765"/>
        <v>0</v>
      </c>
      <c r="AQ1063">
        <f t="shared" si="766"/>
        <v>0</v>
      </c>
      <c r="AR1063">
        <f t="shared" si="767"/>
        <v>0</v>
      </c>
      <c r="AS1063">
        <f t="shared" si="768"/>
        <v>0</v>
      </c>
      <c r="AT1063">
        <f t="shared" si="769"/>
        <v>0</v>
      </c>
      <c r="AU1063">
        <f t="shared" si="770"/>
        <v>0</v>
      </c>
      <c r="AV1063">
        <f t="shared" si="771"/>
        <v>0</v>
      </c>
      <c r="AW1063">
        <f t="shared" si="772"/>
        <v>0</v>
      </c>
      <c r="AX1063">
        <f t="shared" si="773"/>
        <v>0</v>
      </c>
      <c r="AY1063">
        <f t="shared" si="774"/>
        <v>0</v>
      </c>
      <c r="AZ1063">
        <f t="shared" si="775"/>
        <v>0</v>
      </c>
      <c r="BA1063">
        <f t="shared" si="776"/>
        <v>0</v>
      </c>
      <c r="BB1063">
        <f t="shared" si="777"/>
        <v>0</v>
      </c>
      <c r="BC1063">
        <f t="shared" si="778"/>
        <v>0</v>
      </c>
      <c r="BD1063">
        <f t="shared" si="779"/>
        <v>0</v>
      </c>
      <c r="BE1063">
        <f t="shared" si="780"/>
        <v>0</v>
      </c>
      <c r="BF1063">
        <f t="shared" si="781"/>
        <v>0</v>
      </c>
      <c r="BG1063" s="356" t="str">
        <f t="shared" si="782"/>
        <v/>
      </c>
      <c r="BH1063" s="357">
        <f t="shared" si="783"/>
        <v>0</v>
      </c>
      <c r="BI1063" s="358">
        <f t="shared" si="784"/>
        <v>0</v>
      </c>
      <c r="BJ1063" s="359">
        <f t="shared" si="785"/>
        <v>0</v>
      </c>
      <c r="BK1063" s="356" t="str">
        <f t="shared" si="786"/>
        <v/>
      </c>
      <c r="BL1063" s="357">
        <f t="shared" si="787"/>
        <v>0</v>
      </c>
      <c r="BM1063" s="358">
        <f t="shared" si="788"/>
        <v>0</v>
      </c>
      <c r="BN1063" s="359">
        <f t="shared" si="789"/>
        <v>0</v>
      </c>
      <c r="BO1063" s="356" t="str">
        <f t="shared" si="790"/>
        <v/>
      </c>
      <c r="BP1063" s="357">
        <f t="shared" si="791"/>
        <v>0</v>
      </c>
      <c r="BQ1063" s="358">
        <f t="shared" si="792"/>
        <v>0</v>
      </c>
      <c r="BR1063" s="359">
        <f t="shared" si="793"/>
        <v>0</v>
      </c>
      <c r="BS1063" s="293">
        <f t="shared" si="794"/>
        <v>0</v>
      </c>
      <c r="BT1063" s="352" t="str">
        <f>IF(BS1063=0,"",
IF(SUM($BS$1051:BS1063)=1,BU1063,
IF($BS$1171&gt;SUM($BS$1051:BS1063),_xlfn.CONCAT(", ",BU1063),
IF($BS$1171=SUM($BS$1051:BS1063),_xlfn.CONCAT(" y ",BU1063)))))</f>
        <v/>
      </c>
      <c r="BU1063" s="120" t="s">
        <v>5149</v>
      </c>
      <c r="BV1063" s="290">
        <f t="shared" si="795"/>
        <v>0</v>
      </c>
      <c r="BW1063" s="293">
        <f t="shared" si="796"/>
        <v>0</v>
      </c>
      <c r="BX1063" s="283" t="str">
        <f>IF(BW1063=0,"",
IF(SUM($BW$1051:BW1063)=1,BY1063,
IF($BW$1171&gt;SUM($BW$1051:BW1063),_xlfn.CONCAT(", ",BY1063),
IF($BW$1171=SUM($BW$1051:BW1063),_xlfn.CONCAT(" y ",BY1063)))))</f>
        <v/>
      </c>
      <c r="BY1063" s="120" t="s">
        <v>5149</v>
      </c>
    </row>
    <row r="1064" spans="1:77" ht="15" customHeight="1">
      <c r="A1064" s="445"/>
      <c r="B1064" s="15"/>
      <c r="C1064" s="35" t="s">
        <v>5045</v>
      </c>
      <c r="D1064" s="800" t="str">
        <f>IF(CNGE_2026_M1_Secc1_Sub1!$D54="","",CNGE_2026_M1_Secc1_Sub1!$D54)</f>
        <v/>
      </c>
      <c r="E1064" s="723"/>
      <c r="F1064" s="723"/>
      <c r="G1064" s="723"/>
      <c r="H1064" s="723"/>
      <c r="I1064" s="723"/>
      <c r="J1064" s="723"/>
      <c r="K1064" s="723"/>
      <c r="L1064" s="724"/>
      <c r="M1064" s="637" t="str">
        <f t="shared" si="755"/>
        <v/>
      </c>
      <c r="N1064" s="637" t="str">
        <f t="shared" si="756"/>
        <v/>
      </c>
      <c r="O1064" s="637" t="str">
        <f t="shared" si="757"/>
        <v/>
      </c>
      <c r="P1064" s="638"/>
      <c r="Q1064" s="638"/>
      <c r="R1064" s="638"/>
      <c r="S1064" s="638"/>
      <c r="T1064" s="638"/>
      <c r="U1064" s="638"/>
      <c r="V1064" s="638"/>
      <c r="W1064" s="638"/>
      <c r="X1064" s="638"/>
      <c r="Y1064" s="638"/>
      <c r="Z1064" s="638"/>
      <c r="AA1064" s="638"/>
      <c r="AB1064" s="638"/>
      <c r="AC1064" s="638"/>
      <c r="AD1064" s="638"/>
      <c r="AI1064" t="str">
        <f t="shared" si="758"/>
        <v/>
      </c>
      <c r="AJ1064">
        <f t="shared" si="759"/>
        <v>0</v>
      </c>
      <c r="AK1064">
        <f t="shared" si="760"/>
        <v>0</v>
      </c>
      <c r="AL1064">
        <f t="shared" si="761"/>
        <v>0</v>
      </c>
      <c r="AM1064">
        <f t="shared" si="762"/>
        <v>0</v>
      </c>
      <c r="AN1064">
        <f t="shared" si="763"/>
        <v>0</v>
      </c>
      <c r="AO1064">
        <f t="shared" si="764"/>
        <v>0</v>
      </c>
      <c r="AP1064">
        <f t="shared" si="765"/>
        <v>0</v>
      </c>
      <c r="AQ1064">
        <f t="shared" si="766"/>
        <v>0</v>
      </c>
      <c r="AR1064">
        <f t="shared" si="767"/>
        <v>0</v>
      </c>
      <c r="AS1064">
        <f t="shared" si="768"/>
        <v>0</v>
      </c>
      <c r="AT1064">
        <f t="shared" si="769"/>
        <v>0</v>
      </c>
      <c r="AU1064">
        <f t="shared" si="770"/>
        <v>0</v>
      </c>
      <c r="AV1064">
        <f t="shared" si="771"/>
        <v>0</v>
      </c>
      <c r="AW1064">
        <f t="shared" si="772"/>
        <v>0</v>
      </c>
      <c r="AX1064">
        <f t="shared" si="773"/>
        <v>0</v>
      </c>
      <c r="AY1064">
        <f t="shared" si="774"/>
        <v>0</v>
      </c>
      <c r="AZ1064">
        <f t="shared" si="775"/>
        <v>0</v>
      </c>
      <c r="BA1064">
        <f t="shared" si="776"/>
        <v>0</v>
      </c>
      <c r="BB1064">
        <f t="shared" si="777"/>
        <v>0</v>
      </c>
      <c r="BC1064">
        <f t="shared" si="778"/>
        <v>0</v>
      </c>
      <c r="BD1064">
        <f t="shared" si="779"/>
        <v>0</v>
      </c>
      <c r="BE1064">
        <f t="shared" si="780"/>
        <v>0</v>
      </c>
      <c r="BF1064">
        <f t="shared" si="781"/>
        <v>0</v>
      </c>
      <c r="BG1064" s="356" t="str">
        <f t="shared" si="782"/>
        <v/>
      </c>
      <c r="BH1064" s="357">
        <f t="shared" si="783"/>
        <v>0</v>
      </c>
      <c r="BI1064" s="358">
        <f t="shared" si="784"/>
        <v>0</v>
      </c>
      <c r="BJ1064" s="359">
        <f t="shared" si="785"/>
        <v>0</v>
      </c>
      <c r="BK1064" s="356" t="str">
        <f t="shared" si="786"/>
        <v/>
      </c>
      <c r="BL1064" s="357">
        <f t="shared" si="787"/>
        <v>0</v>
      </c>
      <c r="BM1064" s="358">
        <f t="shared" si="788"/>
        <v>0</v>
      </c>
      <c r="BN1064" s="359">
        <f t="shared" si="789"/>
        <v>0</v>
      </c>
      <c r="BO1064" s="356" t="str">
        <f t="shared" si="790"/>
        <v/>
      </c>
      <c r="BP1064" s="357">
        <f t="shared" si="791"/>
        <v>0</v>
      </c>
      <c r="BQ1064" s="358">
        <f t="shared" si="792"/>
        <v>0</v>
      </c>
      <c r="BR1064" s="359">
        <f t="shared" si="793"/>
        <v>0</v>
      </c>
      <c r="BS1064" s="293">
        <f t="shared" si="794"/>
        <v>0</v>
      </c>
      <c r="BT1064" s="352" t="str">
        <f>IF(BS1064=0,"",
IF(SUM($BS$1051:BS1064)=1,BU1064,
IF($BS$1171&gt;SUM($BS$1051:BS1064),_xlfn.CONCAT(", ",BU1064),
IF($BS$1171=SUM($BS$1051:BS1064),_xlfn.CONCAT(" y ",BU1064)))))</f>
        <v/>
      </c>
      <c r="BU1064" s="120" t="s">
        <v>5151</v>
      </c>
      <c r="BV1064" s="290">
        <f t="shared" si="795"/>
        <v>0</v>
      </c>
      <c r="BW1064" s="293">
        <f t="shared" si="796"/>
        <v>0</v>
      </c>
      <c r="BX1064" s="283" t="str">
        <f>IF(BW1064=0,"",
IF(SUM($BW$1051:BW1064)=1,BY1064,
IF($BW$1171&gt;SUM($BW$1051:BW1064),_xlfn.CONCAT(", ",BY1064),
IF($BW$1171=SUM($BW$1051:BW1064),_xlfn.CONCAT(" y ",BY1064)))))</f>
        <v/>
      </c>
      <c r="BY1064" s="120" t="s">
        <v>5151</v>
      </c>
    </row>
    <row r="1065" spans="1:77" ht="15" customHeight="1">
      <c r="A1065" s="445"/>
      <c r="B1065" s="15"/>
      <c r="C1065" s="35" t="s">
        <v>5046</v>
      </c>
      <c r="D1065" s="800" t="str">
        <f>IF(CNGE_2026_M1_Secc1_Sub1!$D55="","",CNGE_2026_M1_Secc1_Sub1!$D55)</f>
        <v/>
      </c>
      <c r="E1065" s="723"/>
      <c r="F1065" s="723"/>
      <c r="G1065" s="723"/>
      <c r="H1065" s="723"/>
      <c r="I1065" s="723"/>
      <c r="J1065" s="723"/>
      <c r="K1065" s="723"/>
      <c r="L1065" s="724"/>
      <c r="M1065" s="637" t="str">
        <f t="shared" si="755"/>
        <v/>
      </c>
      <c r="N1065" s="637" t="str">
        <f t="shared" si="756"/>
        <v/>
      </c>
      <c r="O1065" s="637" t="str">
        <f t="shared" si="757"/>
        <v/>
      </c>
      <c r="P1065" s="638"/>
      <c r="Q1065" s="638"/>
      <c r="R1065" s="638"/>
      <c r="S1065" s="638"/>
      <c r="T1065" s="638"/>
      <c r="U1065" s="638"/>
      <c r="V1065" s="638"/>
      <c r="W1065" s="638"/>
      <c r="X1065" s="638"/>
      <c r="Y1065" s="638"/>
      <c r="Z1065" s="638"/>
      <c r="AA1065" s="638"/>
      <c r="AB1065" s="638"/>
      <c r="AC1065" s="638"/>
      <c r="AD1065" s="638"/>
      <c r="AI1065" t="str">
        <f t="shared" si="758"/>
        <v/>
      </c>
      <c r="AJ1065">
        <f t="shared" si="759"/>
        <v>0</v>
      </c>
      <c r="AK1065">
        <f t="shared" si="760"/>
        <v>0</v>
      </c>
      <c r="AL1065">
        <f t="shared" si="761"/>
        <v>0</v>
      </c>
      <c r="AM1065">
        <f t="shared" si="762"/>
        <v>0</v>
      </c>
      <c r="AN1065">
        <f t="shared" si="763"/>
        <v>0</v>
      </c>
      <c r="AO1065">
        <f t="shared" si="764"/>
        <v>0</v>
      </c>
      <c r="AP1065">
        <f t="shared" si="765"/>
        <v>0</v>
      </c>
      <c r="AQ1065">
        <f t="shared" si="766"/>
        <v>0</v>
      </c>
      <c r="AR1065">
        <f t="shared" si="767"/>
        <v>0</v>
      </c>
      <c r="AS1065">
        <f t="shared" si="768"/>
        <v>0</v>
      </c>
      <c r="AT1065">
        <f t="shared" si="769"/>
        <v>0</v>
      </c>
      <c r="AU1065">
        <f t="shared" si="770"/>
        <v>0</v>
      </c>
      <c r="AV1065">
        <f t="shared" si="771"/>
        <v>0</v>
      </c>
      <c r="AW1065">
        <f t="shared" si="772"/>
        <v>0</v>
      </c>
      <c r="AX1065">
        <f t="shared" si="773"/>
        <v>0</v>
      </c>
      <c r="AY1065">
        <f t="shared" si="774"/>
        <v>0</v>
      </c>
      <c r="AZ1065">
        <f t="shared" si="775"/>
        <v>0</v>
      </c>
      <c r="BA1065">
        <f t="shared" si="776"/>
        <v>0</v>
      </c>
      <c r="BB1065">
        <f t="shared" si="777"/>
        <v>0</v>
      </c>
      <c r="BC1065">
        <f t="shared" si="778"/>
        <v>0</v>
      </c>
      <c r="BD1065">
        <f t="shared" si="779"/>
        <v>0</v>
      </c>
      <c r="BE1065">
        <f t="shared" si="780"/>
        <v>0</v>
      </c>
      <c r="BF1065">
        <f t="shared" si="781"/>
        <v>0</v>
      </c>
      <c r="BG1065" s="356" t="str">
        <f t="shared" si="782"/>
        <v/>
      </c>
      <c r="BH1065" s="357">
        <f t="shared" si="783"/>
        <v>0</v>
      </c>
      <c r="BI1065" s="358">
        <f t="shared" si="784"/>
        <v>0</v>
      </c>
      <c r="BJ1065" s="359">
        <f t="shared" si="785"/>
        <v>0</v>
      </c>
      <c r="BK1065" s="356" t="str">
        <f t="shared" si="786"/>
        <v/>
      </c>
      <c r="BL1065" s="357">
        <f t="shared" si="787"/>
        <v>0</v>
      </c>
      <c r="BM1065" s="358">
        <f t="shared" si="788"/>
        <v>0</v>
      </c>
      <c r="BN1065" s="359">
        <f t="shared" si="789"/>
        <v>0</v>
      </c>
      <c r="BO1065" s="356" t="str">
        <f t="shared" si="790"/>
        <v/>
      </c>
      <c r="BP1065" s="357">
        <f t="shared" si="791"/>
        <v>0</v>
      </c>
      <c r="BQ1065" s="358">
        <f t="shared" si="792"/>
        <v>0</v>
      </c>
      <c r="BR1065" s="359">
        <f t="shared" si="793"/>
        <v>0</v>
      </c>
      <c r="BS1065" s="293">
        <f t="shared" si="794"/>
        <v>0</v>
      </c>
      <c r="BT1065" s="352" t="str">
        <f>IF(BS1065=0,"",
IF(SUM($BS$1051:BS1065)=1,BU1065,
IF($BS$1171&gt;SUM($BS$1051:BS1065),_xlfn.CONCAT(", ",BU1065),
IF($BS$1171=SUM($BS$1051:BS1065),_xlfn.CONCAT(" y ",BU1065)))))</f>
        <v/>
      </c>
      <c r="BU1065" s="120" t="s">
        <v>5153</v>
      </c>
      <c r="BV1065" s="290">
        <f t="shared" si="795"/>
        <v>0</v>
      </c>
      <c r="BW1065" s="293">
        <f t="shared" si="796"/>
        <v>0</v>
      </c>
      <c r="BX1065" s="283" t="str">
        <f>IF(BW1065=0,"",
IF(SUM($BW$1051:BW1065)=1,BY1065,
IF($BW$1171&gt;SUM($BW$1051:BW1065),_xlfn.CONCAT(", ",BY1065),
IF($BW$1171=SUM($BW$1051:BW1065),_xlfn.CONCAT(" y ",BY1065)))))</f>
        <v/>
      </c>
      <c r="BY1065" s="120" t="s">
        <v>5153</v>
      </c>
    </row>
    <row r="1066" spans="1:77" ht="15" customHeight="1">
      <c r="A1066" s="445"/>
      <c r="B1066" s="15"/>
      <c r="C1066" s="35" t="s">
        <v>5047</v>
      </c>
      <c r="D1066" s="800" t="str">
        <f>IF(CNGE_2026_M1_Secc1_Sub1!$D56="","",CNGE_2026_M1_Secc1_Sub1!$D56)</f>
        <v/>
      </c>
      <c r="E1066" s="723"/>
      <c r="F1066" s="723"/>
      <c r="G1066" s="723"/>
      <c r="H1066" s="723"/>
      <c r="I1066" s="723"/>
      <c r="J1066" s="723"/>
      <c r="K1066" s="723"/>
      <c r="L1066" s="724"/>
      <c r="M1066" s="637" t="str">
        <f t="shared" si="755"/>
        <v/>
      </c>
      <c r="N1066" s="637" t="str">
        <f t="shared" si="756"/>
        <v/>
      </c>
      <c r="O1066" s="637" t="str">
        <f t="shared" si="757"/>
        <v/>
      </c>
      <c r="P1066" s="638"/>
      <c r="Q1066" s="638"/>
      <c r="R1066" s="638"/>
      <c r="S1066" s="638"/>
      <c r="T1066" s="638"/>
      <c r="U1066" s="638"/>
      <c r="V1066" s="638"/>
      <c r="W1066" s="638"/>
      <c r="X1066" s="638"/>
      <c r="Y1066" s="638"/>
      <c r="Z1066" s="638"/>
      <c r="AA1066" s="638"/>
      <c r="AB1066" s="638"/>
      <c r="AC1066" s="638"/>
      <c r="AD1066" s="638"/>
      <c r="AI1066" t="str">
        <f t="shared" si="758"/>
        <v/>
      </c>
      <c r="AJ1066">
        <f t="shared" si="759"/>
        <v>0</v>
      </c>
      <c r="AK1066">
        <f t="shared" si="760"/>
        <v>0</v>
      </c>
      <c r="AL1066">
        <f t="shared" si="761"/>
        <v>0</v>
      </c>
      <c r="AM1066">
        <f t="shared" si="762"/>
        <v>0</v>
      </c>
      <c r="AN1066">
        <f t="shared" si="763"/>
        <v>0</v>
      </c>
      <c r="AO1066">
        <f t="shared" si="764"/>
        <v>0</v>
      </c>
      <c r="AP1066">
        <f t="shared" si="765"/>
        <v>0</v>
      </c>
      <c r="AQ1066">
        <f t="shared" si="766"/>
        <v>0</v>
      </c>
      <c r="AR1066">
        <f t="shared" si="767"/>
        <v>0</v>
      </c>
      <c r="AS1066">
        <f t="shared" si="768"/>
        <v>0</v>
      </c>
      <c r="AT1066">
        <f t="shared" si="769"/>
        <v>0</v>
      </c>
      <c r="AU1066">
        <f t="shared" si="770"/>
        <v>0</v>
      </c>
      <c r="AV1066">
        <f t="shared" si="771"/>
        <v>0</v>
      </c>
      <c r="AW1066">
        <f t="shared" si="772"/>
        <v>0</v>
      </c>
      <c r="AX1066">
        <f t="shared" si="773"/>
        <v>0</v>
      </c>
      <c r="AY1066">
        <f t="shared" si="774"/>
        <v>0</v>
      </c>
      <c r="AZ1066">
        <f t="shared" si="775"/>
        <v>0</v>
      </c>
      <c r="BA1066">
        <f t="shared" si="776"/>
        <v>0</v>
      </c>
      <c r="BB1066">
        <f t="shared" si="777"/>
        <v>0</v>
      </c>
      <c r="BC1066">
        <f t="shared" si="778"/>
        <v>0</v>
      </c>
      <c r="BD1066">
        <f t="shared" si="779"/>
        <v>0</v>
      </c>
      <c r="BE1066">
        <f t="shared" si="780"/>
        <v>0</v>
      </c>
      <c r="BF1066">
        <f t="shared" si="781"/>
        <v>0</v>
      </c>
      <c r="BG1066" s="356" t="str">
        <f t="shared" si="782"/>
        <v/>
      </c>
      <c r="BH1066" s="357">
        <f t="shared" si="783"/>
        <v>0</v>
      </c>
      <c r="BI1066" s="358">
        <f t="shared" si="784"/>
        <v>0</v>
      </c>
      <c r="BJ1066" s="359">
        <f t="shared" si="785"/>
        <v>0</v>
      </c>
      <c r="BK1066" s="356" t="str">
        <f t="shared" si="786"/>
        <v/>
      </c>
      <c r="BL1066" s="357">
        <f t="shared" si="787"/>
        <v>0</v>
      </c>
      <c r="BM1066" s="358">
        <f t="shared" si="788"/>
        <v>0</v>
      </c>
      <c r="BN1066" s="359">
        <f t="shared" si="789"/>
        <v>0</v>
      </c>
      <c r="BO1066" s="356" t="str">
        <f t="shared" si="790"/>
        <v/>
      </c>
      <c r="BP1066" s="357">
        <f t="shared" si="791"/>
        <v>0</v>
      </c>
      <c r="BQ1066" s="358">
        <f t="shared" si="792"/>
        <v>0</v>
      </c>
      <c r="BR1066" s="359">
        <f t="shared" si="793"/>
        <v>0</v>
      </c>
      <c r="BS1066" s="293">
        <f t="shared" si="794"/>
        <v>0</v>
      </c>
      <c r="BT1066" s="352" t="str">
        <f>IF(BS1066=0,"",
IF(SUM($BS$1051:BS1066)=1,BU1066,
IF($BS$1171&gt;SUM($BS$1051:BS1066),_xlfn.CONCAT(", ",BU1066),
IF($BS$1171=SUM($BS$1051:BS1066),_xlfn.CONCAT(" y ",BU1066)))))</f>
        <v/>
      </c>
      <c r="BU1066" s="120" t="s">
        <v>5155</v>
      </c>
      <c r="BV1066" s="290">
        <f t="shared" si="795"/>
        <v>0</v>
      </c>
      <c r="BW1066" s="293">
        <f t="shared" si="796"/>
        <v>0</v>
      </c>
      <c r="BX1066" s="283" t="str">
        <f>IF(BW1066=0,"",
IF(SUM($BW$1051:BW1066)=1,BY1066,
IF($BW$1171&gt;SUM($BW$1051:BW1066),_xlfn.CONCAT(", ",BY1066),
IF($BW$1171=SUM($BW$1051:BW1066),_xlfn.CONCAT(" y ",BY1066)))))</f>
        <v/>
      </c>
      <c r="BY1066" s="120" t="s">
        <v>5155</v>
      </c>
    </row>
    <row r="1067" spans="1:77" ht="15" customHeight="1">
      <c r="A1067" s="445"/>
      <c r="B1067" s="15"/>
      <c r="C1067" s="35" t="s">
        <v>5048</v>
      </c>
      <c r="D1067" s="800" t="str">
        <f>IF(CNGE_2026_M1_Secc1_Sub1!$D57="","",CNGE_2026_M1_Secc1_Sub1!$D57)</f>
        <v/>
      </c>
      <c r="E1067" s="723"/>
      <c r="F1067" s="723"/>
      <c r="G1067" s="723"/>
      <c r="H1067" s="723"/>
      <c r="I1067" s="723"/>
      <c r="J1067" s="723"/>
      <c r="K1067" s="723"/>
      <c r="L1067" s="724"/>
      <c r="M1067" s="637" t="str">
        <f t="shared" si="755"/>
        <v/>
      </c>
      <c r="N1067" s="637" t="str">
        <f t="shared" si="756"/>
        <v/>
      </c>
      <c r="O1067" s="637" t="str">
        <f t="shared" si="757"/>
        <v/>
      </c>
      <c r="P1067" s="638"/>
      <c r="Q1067" s="638"/>
      <c r="R1067" s="638"/>
      <c r="S1067" s="638"/>
      <c r="T1067" s="638"/>
      <c r="U1067" s="638"/>
      <c r="V1067" s="638"/>
      <c r="W1067" s="638"/>
      <c r="X1067" s="638"/>
      <c r="Y1067" s="638"/>
      <c r="Z1067" s="638"/>
      <c r="AA1067" s="638"/>
      <c r="AB1067" s="638"/>
      <c r="AC1067" s="638"/>
      <c r="AD1067" s="638"/>
      <c r="AI1067" t="str">
        <f t="shared" si="758"/>
        <v/>
      </c>
      <c r="AJ1067">
        <f t="shared" si="759"/>
        <v>0</v>
      </c>
      <c r="AK1067">
        <f t="shared" si="760"/>
        <v>0</v>
      </c>
      <c r="AL1067">
        <f t="shared" si="761"/>
        <v>0</v>
      </c>
      <c r="AM1067">
        <f t="shared" si="762"/>
        <v>0</v>
      </c>
      <c r="AN1067">
        <f t="shared" si="763"/>
        <v>0</v>
      </c>
      <c r="AO1067">
        <f t="shared" si="764"/>
        <v>0</v>
      </c>
      <c r="AP1067">
        <f t="shared" si="765"/>
        <v>0</v>
      </c>
      <c r="AQ1067">
        <f t="shared" si="766"/>
        <v>0</v>
      </c>
      <c r="AR1067">
        <f t="shared" si="767"/>
        <v>0</v>
      </c>
      <c r="AS1067">
        <f t="shared" si="768"/>
        <v>0</v>
      </c>
      <c r="AT1067">
        <f t="shared" si="769"/>
        <v>0</v>
      </c>
      <c r="AU1067">
        <f t="shared" si="770"/>
        <v>0</v>
      </c>
      <c r="AV1067">
        <f t="shared" si="771"/>
        <v>0</v>
      </c>
      <c r="AW1067">
        <f t="shared" si="772"/>
        <v>0</v>
      </c>
      <c r="AX1067">
        <f t="shared" si="773"/>
        <v>0</v>
      </c>
      <c r="AY1067">
        <f t="shared" si="774"/>
        <v>0</v>
      </c>
      <c r="AZ1067">
        <f t="shared" si="775"/>
        <v>0</v>
      </c>
      <c r="BA1067">
        <f t="shared" si="776"/>
        <v>0</v>
      </c>
      <c r="BB1067">
        <f t="shared" si="777"/>
        <v>0</v>
      </c>
      <c r="BC1067">
        <f t="shared" si="778"/>
        <v>0</v>
      </c>
      <c r="BD1067">
        <f t="shared" si="779"/>
        <v>0</v>
      </c>
      <c r="BE1067">
        <f t="shared" si="780"/>
        <v>0</v>
      </c>
      <c r="BF1067">
        <f t="shared" si="781"/>
        <v>0</v>
      </c>
      <c r="BG1067" s="356" t="str">
        <f t="shared" si="782"/>
        <v/>
      </c>
      <c r="BH1067" s="357">
        <f t="shared" si="783"/>
        <v>0</v>
      </c>
      <c r="BI1067" s="358">
        <f t="shared" si="784"/>
        <v>0</v>
      </c>
      <c r="BJ1067" s="359">
        <f t="shared" si="785"/>
        <v>0</v>
      </c>
      <c r="BK1067" s="356" t="str">
        <f t="shared" si="786"/>
        <v/>
      </c>
      <c r="BL1067" s="357">
        <f t="shared" si="787"/>
        <v>0</v>
      </c>
      <c r="BM1067" s="358">
        <f t="shared" si="788"/>
        <v>0</v>
      </c>
      <c r="BN1067" s="359">
        <f t="shared" si="789"/>
        <v>0</v>
      </c>
      <c r="BO1067" s="356" t="str">
        <f t="shared" si="790"/>
        <v/>
      </c>
      <c r="BP1067" s="357">
        <f t="shared" si="791"/>
        <v>0</v>
      </c>
      <c r="BQ1067" s="358">
        <f t="shared" si="792"/>
        <v>0</v>
      </c>
      <c r="BR1067" s="359">
        <f t="shared" si="793"/>
        <v>0</v>
      </c>
      <c r="BS1067" s="293">
        <f t="shared" si="794"/>
        <v>0</v>
      </c>
      <c r="BT1067" s="352" t="str">
        <f>IF(BS1067=0,"",
IF(SUM($BS$1051:BS1067)=1,BU1067,
IF($BS$1171&gt;SUM($BS$1051:BS1067),_xlfn.CONCAT(", ",BU1067),
IF($BS$1171=SUM($BS$1051:BS1067),_xlfn.CONCAT(" y ",BU1067)))))</f>
        <v/>
      </c>
      <c r="BU1067" s="120" t="s">
        <v>5157</v>
      </c>
      <c r="BV1067" s="290">
        <f t="shared" si="795"/>
        <v>0</v>
      </c>
      <c r="BW1067" s="293">
        <f t="shared" si="796"/>
        <v>0</v>
      </c>
      <c r="BX1067" s="283" t="str">
        <f>IF(BW1067=0,"",
IF(SUM($BW$1051:BW1067)=1,BY1067,
IF($BW$1171&gt;SUM($BW$1051:BW1067),_xlfn.CONCAT(", ",BY1067),
IF($BW$1171=SUM($BW$1051:BW1067),_xlfn.CONCAT(" y ",BY1067)))))</f>
        <v/>
      </c>
      <c r="BY1067" s="120" t="s">
        <v>5157</v>
      </c>
    </row>
    <row r="1068" spans="1:77" ht="15" customHeight="1">
      <c r="A1068" s="445"/>
      <c r="B1068" s="15"/>
      <c r="C1068" s="35" t="s">
        <v>5049</v>
      </c>
      <c r="D1068" s="800" t="str">
        <f>IF(CNGE_2026_M1_Secc1_Sub1!$D58="","",CNGE_2026_M1_Secc1_Sub1!$D58)</f>
        <v/>
      </c>
      <c r="E1068" s="723"/>
      <c r="F1068" s="723"/>
      <c r="G1068" s="723"/>
      <c r="H1068" s="723"/>
      <c r="I1068" s="723"/>
      <c r="J1068" s="723"/>
      <c r="K1068" s="723"/>
      <c r="L1068" s="724"/>
      <c r="M1068" s="637" t="str">
        <f t="shared" si="755"/>
        <v/>
      </c>
      <c r="N1068" s="637" t="str">
        <f t="shared" si="756"/>
        <v/>
      </c>
      <c r="O1068" s="637" t="str">
        <f t="shared" si="757"/>
        <v/>
      </c>
      <c r="P1068" s="638"/>
      <c r="Q1068" s="638"/>
      <c r="R1068" s="638"/>
      <c r="S1068" s="638"/>
      <c r="T1068" s="638"/>
      <c r="U1068" s="638"/>
      <c r="V1068" s="638"/>
      <c r="W1068" s="638"/>
      <c r="X1068" s="638"/>
      <c r="Y1068" s="638"/>
      <c r="Z1068" s="638"/>
      <c r="AA1068" s="638"/>
      <c r="AB1068" s="638"/>
      <c r="AC1068" s="638"/>
      <c r="AD1068" s="638"/>
      <c r="AI1068" t="str">
        <f t="shared" si="758"/>
        <v/>
      </c>
      <c r="AJ1068">
        <f t="shared" si="759"/>
        <v>0</v>
      </c>
      <c r="AK1068">
        <f t="shared" si="760"/>
        <v>0</v>
      </c>
      <c r="AL1068">
        <f t="shared" si="761"/>
        <v>0</v>
      </c>
      <c r="AM1068">
        <f t="shared" si="762"/>
        <v>0</v>
      </c>
      <c r="AN1068">
        <f t="shared" si="763"/>
        <v>0</v>
      </c>
      <c r="AO1068">
        <f t="shared" si="764"/>
        <v>0</v>
      </c>
      <c r="AP1068">
        <f t="shared" si="765"/>
        <v>0</v>
      </c>
      <c r="AQ1068">
        <f t="shared" si="766"/>
        <v>0</v>
      </c>
      <c r="AR1068">
        <f t="shared" si="767"/>
        <v>0</v>
      </c>
      <c r="AS1068">
        <f t="shared" si="768"/>
        <v>0</v>
      </c>
      <c r="AT1068">
        <f t="shared" si="769"/>
        <v>0</v>
      </c>
      <c r="AU1068">
        <f t="shared" si="770"/>
        <v>0</v>
      </c>
      <c r="AV1068">
        <f t="shared" si="771"/>
        <v>0</v>
      </c>
      <c r="AW1068">
        <f t="shared" si="772"/>
        <v>0</v>
      </c>
      <c r="AX1068">
        <f t="shared" si="773"/>
        <v>0</v>
      </c>
      <c r="AY1068">
        <f t="shared" si="774"/>
        <v>0</v>
      </c>
      <c r="AZ1068">
        <f t="shared" si="775"/>
        <v>0</v>
      </c>
      <c r="BA1068">
        <f t="shared" si="776"/>
        <v>0</v>
      </c>
      <c r="BB1068">
        <f t="shared" si="777"/>
        <v>0</v>
      </c>
      <c r="BC1068">
        <f t="shared" si="778"/>
        <v>0</v>
      </c>
      <c r="BD1068">
        <f t="shared" si="779"/>
        <v>0</v>
      </c>
      <c r="BE1068">
        <f t="shared" si="780"/>
        <v>0</v>
      </c>
      <c r="BF1068">
        <f t="shared" si="781"/>
        <v>0</v>
      </c>
      <c r="BG1068" s="356" t="str">
        <f t="shared" si="782"/>
        <v/>
      </c>
      <c r="BH1068" s="357">
        <f t="shared" si="783"/>
        <v>0</v>
      </c>
      <c r="BI1068" s="358">
        <f t="shared" si="784"/>
        <v>0</v>
      </c>
      <c r="BJ1068" s="359">
        <f t="shared" si="785"/>
        <v>0</v>
      </c>
      <c r="BK1068" s="356" t="str">
        <f t="shared" si="786"/>
        <v/>
      </c>
      <c r="BL1068" s="357">
        <f t="shared" si="787"/>
        <v>0</v>
      </c>
      <c r="BM1068" s="358">
        <f t="shared" si="788"/>
        <v>0</v>
      </c>
      <c r="BN1068" s="359">
        <f t="shared" si="789"/>
        <v>0</v>
      </c>
      <c r="BO1068" s="356" t="str">
        <f t="shared" si="790"/>
        <v/>
      </c>
      <c r="BP1068" s="357">
        <f t="shared" si="791"/>
        <v>0</v>
      </c>
      <c r="BQ1068" s="358">
        <f t="shared" si="792"/>
        <v>0</v>
      </c>
      <c r="BR1068" s="359">
        <f t="shared" si="793"/>
        <v>0</v>
      </c>
      <c r="BS1068" s="293">
        <f t="shared" si="794"/>
        <v>0</v>
      </c>
      <c r="BT1068" s="352" t="str">
        <f>IF(BS1068=0,"",
IF(SUM($BS$1051:BS1068)=1,BU1068,
IF($BS$1171&gt;SUM($BS$1051:BS1068),_xlfn.CONCAT(", ",BU1068),
IF($BS$1171=SUM($BS$1051:BS1068),_xlfn.CONCAT(" y ",BU1068)))))</f>
        <v/>
      </c>
      <c r="BU1068" s="120" t="s">
        <v>5159</v>
      </c>
      <c r="BV1068" s="290">
        <f t="shared" si="795"/>
        <v>0</v>
      </c>
      <c r="BW1068" s="293">
        <f t="shared" si="796"/>
        <v>0</v>
      </c>
      <c r="BX1068" s="283" t="str">
        <f>IF(BW1068=0,"",
IF(SUM($BW$1051:BW1068)=1,BY1068,
IF($BW$1171&gt;SUM($BW$1051:BW1068),_xlfn.CONCAT(", ",BY1068),
IF($BW$1171=SUM($BW$1051:BW1068),_xlfn.CONCAT(" y ",BY1068)))))</f>
        <v/>
      </c>
      <c r="BY1068" s="120" t="s">
        <v>5159</v>
      </c>
    </row>
    <row r="1069" spans="1:77" ht="15" customHeight="1">
      <c r="A1069" s="445"/>
      <c r="B1069" s="15"/>
      <c r="C1069" s="35" t="s">
        <v>5050</v>
      </c>
      <c r="D1069" s="800" t="str">
        <f>IF(CNGE_2026_M1_Secc1_Sub1!$D59="","",CNGE_2026_M1_Secc1_Sub1!$D59)</f>
        <v/>
      </c>
      <c r="E1069" s="723"/>
      <c r="F1069" s="723"/>
      <c r="G1069" s="723"/>
      <c r="H1069" s="723"/>
      <c r="I1069" s="723"/>
      <c r="J1069" s="723"/>
      <c r="K1069" s="723"/>
      <c r="L1069" s="724"/>
      <c r="M1069" s="637" t="str">
        <f t="shared" si="755"/>
        <v/>
      </c>
      <c r="N1069" s="637" t="str">
        <f t="shared" si="756"/>
        <v/>
      </c>
      <c r="O1069" s="637" t="str">
        <f t="shared" si="757"/>
        <v/>
      </c>
      <c r="P1069" s="638"/>
      <c r="Q1069" s="638"/>
      <c r="R1069" s="638"/>
      <c r="S1069" s="638"/>
      <c r="T1069" s="638"/>
      <c r="U1069" s="638"/>
      <c r="V1069" s="638"/>
      <c r="W1069" s="638"/>
      <c r="X1069" s="638"/>
      <c r="Y1069" s="638"/>
      <c r="Z1069" s="638"/>
      <c r="AA1069" s="638"/>
      <c r="AB1069" s="638"/>
      <c r="AC1069" s="638"/>
      <c r="AD1069" s="638"/>
      <c r="AI1069" t="str">
        <f t="shared" si="758"/>
        <v/>
      </c>
      <c r="AJ1069">
        <f t="shared" si="759"/>
        <v>0</v>
      </c>
      <c r="AK1069">
        <f t="shared" si="760"/>
        <v>0</v>
      </c>
      <c r="AL1069">
        <f t="shared" si="761"/>
        <v>0</v>
      </c>
      <c r="AM1069">
        <f t="shared" si="762"/>
        <v>0</v>
      </c>
      <c r="AN1069">
        <f t="shared" si="763"/>
        <v>0</v>
      </c>
      <c r="AO1069">
        <f t="shared" si="764"/>
        <v>0</v>
      </c>
      <c r="AP1069">
        <f t="shared" si="765"/>
        <v>0</v>
      </c>
      <c r="AQ1069">
        <f t="shared" si="766"/>
        <v>0</v>
      </c>
      <c r="AR1069">
        <f t="shared" si="767"/>
        <v>0</v>
      </c>
      <c r="AS1069">
        <f t="shared" si="768"/>
        <v>0</v>
      </c>
      <c r="AT1069">
        <f t="shared" si="769"/>
        <v>0</v>
      </c>
      <c r="AU1069">
        <f t="shared" si="770"/>
        <v>0</v>
      </c>
      <c r="AV1069">
        <f t="shared" si="771"/>
        <v>0</v>
      </c>
      <c r="AW1069">
        <f t="shared" si="772"/>
        <v>0</v>
      </c>
      <c r="AX1069">
        <f t="shared" si="773"/>
        <v>0</v>
      </c>
      <c r="AY1069">
        <f t="shared" si="774"/>
        <v>0</v>
      </c>
      <c r="AZ1069">
        <f t="shared" si="775"/>
        <v>0</v>
      </c>
      <c r="BA1069">
        <f t="shared" si="776"/>
        <v>0</v>
      </c>
      <c r="BB1069">
        <f t="shared" si="777"/>
        <v>0</v>
      </c>
      <c r="BC1069">
        <f t="shared" si="778"/>
        <v>0</v>
      </c>
      <c r="BD1069">
        <f t="shared" si="779"/>
        <v>0</v>
      </c>
      <c r="BE1069">
        <f t="shared" si="780"/>
        <v>0</v>
      </c>
      <c r="BF1069">
        <f t="shared" si="781"/>
        <v>0</v>
      </c>
      <c r="BG1069" s="356" t="str">
        <f t="shared" si="782"/>
        <v/>
      </c>
      <c r="BH1069" s="357">
        <f t="shared" si="783"/>
        <v>0</v>
      </c>
      <c r="BI1069" s="358">
        <f t="shared" si="784"/>
        <v>0</v>
      </c>
      <c r="BJ1069" s="359">
        <f t="shared" si="785"/>
        <v>0</v>
      </c>
      <c r="BK1069" s="356" t="str">
        <f t="shared" si="786"/>
        <v/>
      </c>
      <c r="BL1069" s="357">
        <f t="shared" si="787"/>
        <v>0</v>
      </c>
      <c r="BM1069" s="358">
        <f t="shared" si="788"/>
        <v>0</v>
      </c>
      <c r="BN1069" s="359">
        <f t="shared" si="789"/>
        <v>0</v>
      </c>
      <c r="BO1069" s="356" t="str">
        <f t="shared" si="790"/>
        <v/>
      </c>
      <c r="BP1069" s="357">
        <f t="shared" si="791"/>
        <v>0</v>
      </c>
      <c r="BQ1069" s="358">
        <f t="shared" si="792"/>
        <v>0</v>
      </c>
      <c r="BR1069" s="359">
        <f t="shared" si="793"/>
        <v>0</v>
      </c>
      <c r="BS1069" s="293">
        <f t="shared" si="794"/>
        <v>0</v>
      </c>
      <c r="BT1069" s="352" t="str">
        <f>IF(BS1069=0,"",
IF(SUM($BS$1051:BS1069)=1,BU1069,
IF($BS$1171&gt;SUM($BS$1051:BS1069),_xlfn.CONCAT(", ",BU1069),
IF($BS$1171=SUM($BS$1051:BS1069),_xlfn.CONCAT(" y ",BU1069)))))</f>
        <v/>
      </c>
      <c r="BU1069" s="120" t="s">
        <v>5161</v>
      </c>
      <c r="BV1069" s="290">
        <f t="shared" si="795"/>
        <v>0</v>
      </c>
      <c r="BW1069" s="293">
        <f t="shared" si="796"/>
        <v>0</v>
      </c>
      <c r="BX1069" s="283" t="str">
        <f>IF(BW1069=0,"",
IF(SUM($BW$1051:BW1069)=1,BY1069,
IF($BW$1171&gt;SUM($BW$1051:BW1069),_xlfn.CONCAT(", ",BY1069),
IF($BW$1171=SUM($BW$1051:BW1069),_xlfn.CONCAT(" y ",BY1069)))))</f>
        <v/>
      </c>
      <c r="BY1069" s="120" t="s">
        <v>5161</v>
      </c>
    </row>
    <row r="1070" spans="1:77" ht="15" customHeight="1">
      <c r="A1070" s="445"/>
      <c r="B1070" s="15"/>
      <c r="C1070" s="35" t="s">
        <v>5051</v>
      </c>
      <c r="D1070" s="800" t="str">
        <f>IF(CNGE_2026_M1_Secc1_Sub1!$D60="","",CNGE_2026_M1_Secc1_Sub1!$D60)</f>
        <v/>
      </c>
      <c r="E1070" s="723"/>
      <c r="F1070" s="723"/>
      <c r="G1070" s="723"/>
      <c r="H1070" s="723"/>
      <c r="I1070" s="723"/>
      <c r="J1070" s="723"/>
      <c r="K1070" s="723"/>
      <c r="L1070" s="724"/>
      <c r="M1070" s="637" t="str">
        <f t="shared" si="755"/>
        <v/>
      </c>
      <c r="N1070" s="637" t="str">
        <f t="shared" si="756"/>
        <v/>
      </c>
      <c r="O1070" s="637" t="str">
        <f t="shared" si="757"/>
        <v/>
      </c>
      <c r="P1070" s="638"/>
      <c r="Q1070" s="638"/>
      <c r="R1070" s="638"/>
      <c r="S1070" s="638"/>
      <c r="T1070" s="638"/>
      <c r="U1070" s="638"/>
      <c r="V1070" s="638"/>
      <c r="W1070" s="638"/>
      <c r="X1070" s="638"/>
      <c r="Y1070" s="638"/>
      <c r="Z1070" s="638"/>
      <c r="AA1070" s="638"/>
      <c r="AB1070" s="638"/>
      <c r="AC1070" s="638"/>
      <c r="AD1070" s="638"/>
      <c r="AI1070" t="str">
        <f t="shared" si="758"/>
        <v/>
      </c>
      <c r="AJ1070">
        <f t="shared" si="759"/>
        <v>0</v>
      </c>
      <c r="AK1070">
        <f t="shared" si="760"/>
        <v>0</v>
      </c>
      <c r="AL1070">
        <f t="shared" si="761"/>
        <v>0</v>
      </c>
      <c r="AM1070">
        <f t="shared" si="762"/>
        <v>0</v>
      </c>
      <c r="AN1070">
        <f t="shared" si="763"/>
        <v>0</v>
      </c>
      <c r="AO1070">
        <f t="shared" si="764"/>
        <v>0</v>
      </c>
      <c r="AP1070">
        <f t="shared" si="765"/>
        <v>0</v>
      </c>
      <c r="AQ1070">
        <f t="shared" si="766"/>
        <v>0</v>
      </c>
      <c r="AR1070">
        <f t="shared" si="767"/>
        <v>0</v>
      </c>
      <c r="AS1070">
        <f t="shared" si="768"/>
        <v>0</v>
      </c>
      <c r="AT1070">
        <f t="shared" si="769"/>
        <v>0</v>
      </c>
      <c r="AU1070">
        <f t="shared" si="770"/>
        <v>0</v>
      </c>
      <c r="AV1070">
        <f t="shared" si="771"/>
        <v>0</v>
      </c>
      <c r="AW1070">
        <f t="shared" si="772"/>
        <v>0</v>
      </c>
      <c r="AX1070">
        <f t="shared" si="773"/>
        <v>0</v>
      </c>
      <c r="AY1070">
        <f t="shared" si="774"/>
        <v>0</v>
      </c>
      <c r="AZ1070">
        <f t="shared" si="775"/>
        <v>0</v>
      </c>
      <c r="BA1070">
        <f t="shared" si="776"/>
        <v>0</v>
      </c>
      <c r="BB1070">
        <f t="shared" si="777"/>
        <v>0</v>
      </c>
      <c r="BC1070">
        <f t="shared" si="778"/>
        <v>0</v>
      </c>
      <c r="BD1070">
        <f t="shared" si="779"/>
        <v>0</v>
      </c>
      <c r="BE1070">
        <f t="shared" si="780"/>
        <v>0</v>
      </c>
      <c r="BF1070">
        <f t="shared" si="781"/>
        <v>0</v>
      </c>
      <c r="BG1070" s="356" t="str">
        <f t="shared" si="782"/>
        <v/>
      </c>
      <c r="BH1070" s="357">
        <f t="shared" si="783"/>
        <v>0</v>
      </c>
      <c r="BI1070" s="358">
        <f t="shared" si="784"/>
        <v>0</v>
      </c>
      <c r="BJ1070" s="359">
        <f t="shared" si="785"/>
        <v>0</v>
      </c>
      <c r="BK1070" s="356" t="str">
        <f t="shared" si="786"/>
        <v/>
      </c>
      <c r="BL1070" s="357">
        <f t="shared" si="787"/>
        <v>0</v>
      </c>
      <c r="BM1070" s="358">
        <f t="shared" si="788"/>
        <v>0</v>
      </c>
      <c r="BN1070" s="359">
        <f t="shared" si="789"/>
        <v>0</v>
      </c>
      <c r="BO1070" s="356" t="str">
        <f t="shared" si="790"/>
        <v/>
      </c>
      <c r="BP1070" s="357">
        <f t="shared" si="791"/>
        <v>0</v>
      </c>
      <c r="BQ1070" s="358">
        <f t="shared" si="792"/>
        <v>0</v>
      </c>
      <c r="BR1070" s="359">
        <f t="shared" si="793"/>
        <v>0</v>
      </c>
      <c r="BS1070" s="293">
        <f t="shared" si="794"/>
        <v>0</v>
      </c>
      <c r="BT1070" s="352" t="str">
        <f>IF(BS1070=0,"",
IF(SUM($BS$1051:BS1070)=1,BU1070,
IF($BS$1171&gt;SUM($BS$1051:BS1070),_xlfn.CONCAT(", ",BU1070),
IF($BS$1171=SUM($BS$1051:BS1070),_xlfn.CONCAT(" y ",BU1070)))))</f>
        <v/>
      </c>
      <c r="BU1070" s="120" t="s">
        <v>5163</v>
      </c>
      <c r="BV1070" s="290">
        <f t="shared" si="795"/>
        <v>0</v>
      </c>
      <c r="BW1070" s="293">
        <f t="shared" si="796"/>
        <v>0</v>
      </c>
      <c r="BX1070" s="283" t="str">
        <f>IF(BW1070=0,"",
IF(SUM($BW$1051:BW1070)=1,BY1070,
IF($BW$1171&gt;SUM($BW$1051:BW1070),_xlfn.CONCAT(", ",BY1070),
IF($BW$1171=SUM($BW$1051:BW1070),_xlfn.CONCAT(" y ",BY1070)))))</f>
        <v/>
      </c>
      <c r="BY1070" s="120" t="s">
        <v>5163</v>
      </c>
    </row>
    <row r="1071" spans="1:77" ht="15" customHeight="1">
      <c r="A1071" s="445"/>
      <c r="B1071" s="15"/>
      <c r="C1071" s="35" t="s">
        <v>5052</v>
      </c>
      <c r="D1071" s="800" t="str">
        <f>IF(CNGE_2026_M1_Secc1_Sub1!$D61="","",CNGE_2026_M1_Secc1_Sub1!$D61)</f>
        <v/>
      </c>
      <c r="E1071" s="723"/>
      <c r="F1071" s="723"/>
      <c r="G1071" s="723"/>
      <c r="H1071" s="723"/>
      <c r="I1071" s="723"/>
      <c r="J1071" s="723"/>
      <c r="K1071" s="723"/>
      <c r="L1071" s="724"/>
      <c r="M1071" s="637" t="str">
        <f t="shared" si="755"/>
        <v/>
      </c>
      <c r="N1071" s="637" t="str">
        <f t="shared" si="756"/>
        <v/>
      </c>
      <c r="O1071" s="637" t="str">
        <f t="shared" si="757"/>
        <v/>
      </c>
      <c r="P1071" s="638"/>
      <c r="Q1071" s="638"/>
      <c r="R1071" s="638"/>
      <c r="S1071" s="638"/>
      <c r="T1071" s="638"/>
      <c r="U1071" s="638"/>
      <c r="V1071" s="638"/>
      <c r="W1071" s="638"/>
      <c r="X1071" s="638"/>
      <c r="Y1071" s="638"/>
      <c r="Z1071" s="638"/>
      <c r="AA1071" s="638"/>
      <c r="AB1071" s="638"/>
      <c r="AC1071" s="638"/>
      <c r="AD1071" s="638"/>
      <c r="AI1071" t="str">
        <f t="shared" si="758"/>
        <v/>
      </c>
      <c r="AJ1071">
        <f t="shared" si="759"/>
        <v>0</v>
      </c>
      <c r="AK1071">
        <f t="shared" si="760"/>
        <v>0</v>
      </c>
      <c r="AL1071">
        <f t="shared" si="761"/>
        <v>0</v>
      </c>
      <c r="AM1071">
        <f t="shared" si="762"/>
        <v>0</v>
      </c>
      <c r="AN1071">
        <f t="shared" si="763"/>
        <v>0</v>
      </c>
      <c r="AO1071">
        <f t="shared" si="764"/>
        <v>0</v>
      </c>
      <c r="AP1071">
        <f t="shared" si="765"/>
        <v>0</v>
      </c>
      <c r="AQ1071">
        <f t="shared" si="766"/>
        <v>0</v>
      </c>
      <c r="AR1071">
        <f t="shared" si="767"/>
        <v>0</v>
      </c>
      <c r="AS1071">
        <f t="shared" si="768"/>
        <v>0</v>
      </c>
      <c r="AT1071">
        <f t="shared" si="769"/>
        <v>0</v>
      </c>
      <c r="AU1071">
        <f t="shared" si="770"/>
        <v>0</v>
      </c>
      <c r="AV1071">
        <f t="shared" si="771"/>
        <v>0</v>
      </c>
      <c r="AW1071">
        <f t="shared" si="772"/>
        <v>0</v>
      </c>
      <c r="AX1071">
        <f t="shared" si="773"/>
        <v>0</v>
      </c>
      <c r="AY1071">
        <f t="shared" si="774"/>
        <v>0</v>
      </c>
      <c r="AZ1071">
        <f t="shared" si="775"/>
        <v>0</v>
      </c>
      <c r="BA1071">
        <f t="shared" si="776"/>
        <v>0</v>
      </c>
      <c r="BB1071">
        <f t="shared" si="777"/>
        <v>0</v>
      </c>
      <c r="BC1071">
        <f t="shared" si="778"/>
        <v>0</v>
      </c>
      <c r="BD1071">
        <f t="shared" si="779"/>
        <v>0</v>
      </c>
      <c r="BE1071">
        <f t="shared" si="780"/>
        <v>0</v>
      </c>
      <c r="BF1071">
        <f t="shared" si="781"/>
        <v>0</v>
      </c>
      <c r="BG1071" s="356" t="str">
        <f t="shared" si="782"/>
        <v/>
      </c>
      <c r="BH1071" s="357">
        <f t="shared" si="783"/>
        <v>0</v>
      </c>
      <c r="BI1071" s="358">
        <f t="shared" si="784"/>
        <v>0</v>
      </c>
      <c r="BJ1071" s="359">
        <f t="shared" si="785"/>
        <v>0</v>
      </c>
      <c r="BK1071" s="356" t="str">
        <f t="shared" si="786"/>
        <v/>
      </c>
      <c r="BL1071" s="357">
        <f t="shared" si="787"/>
        <v>0</v>
      </c>
      <c r="BM1071" s="358">
        <f t="shared" si="788"/>
        <v>0</v>
      </c>
      <c r="BN1071" s="359">
        <f t="shared" si="789"/>
        <v>0</v>
      </c>
      <c r="BO1071" s="356" t="str">
        <f t="shared" si="790"/>
        <v/>
      </c>
      <c r="BP1071" s="357">
        <f t="shared" si="791"/>
        <v>0</v>
      </c>
      <c r="BQ1071" s="358">
        <f t="shared" si="792"/>
        <v>0</v>
      </c>
      <c r="BR1071" s="359">
        <f t="shared" si="793"/>
        <v>0</v>
      </c>
      <c r="BS1071" s="293">
        <f t="shared" si="794"/>
        <v>0</v>
      </c>
      <c r="BT1071" s="352" t="str">
        <f>IF(BS1071=0,"",
IF(SUM($BS$1051:BS1071)=1,BU1071,
IF($BS$1171&gt;SUM($BS$1051:BS1071),_xlfn.CONCAT(", ",BU1071),
IF($BS$1171=SUM($BS$1051:BS1071),_xlfn.CONCAT(" y ",BU1071)))))</f>
        <v/>
      </c>
      <c r="BU1071" s="120" t="s">
        <v>5165</v>
      </c>
      <c r="BV1071" s="290">
        <f t="shared" si="795"/>
        <v>0</v>
      </c>
      <c r="BW1071" s="293">
        <f t="shared" si="796"/>
        <v>0</v>
      </c>
      <c r="BX1071" s="283" t="str">
        <f>IF(BW1071=0,"",
IF(SUM($BW$1051:BW1071)=1,BY1071,
IF($BW$1171&gt;SUM($BW$1051:BW1071),_xlfn.CONCAT(", ",BY1071),
IF($BW$1171=SUM($BW$1051:BW1071),_xlfn.CONCAT(" y ",BY1071)))))</f>
        <v/>
      </c>
      <c r="BY1071" s="120" t="s">
        <v>5165</v>
      </c>
    </row>
    <row r="1072" spans="1:77" ht="15" customHeight="1">
      <c r="A1072" s="445"/>
      <c r="B1072" s="15"/>
      <c r="C1072" s="35" t="s">
        <v>5053</v>
      </c>
      <c r="D1072" s="800" t="str">
        <f>IF(CNGE_2026_M1_Secc1_Sub1!$D62="","",CNGE_2026_M1_Secc1_Sub1!$D62)</f>
        <v/>
      </c>
      <c r="E1072" s="723"/>
      <c r="F1072" s="723"/>
      <c r="G1072" s="723"/>
      <c r="H1072" s="723"/>
      <c r="I1072" s="723"/>
      <c r="J1072" s="723"/>
      <c r="K1072" s="723"/>
      <c r="L1072" s="724"/>
      <c r="M1072" s="637" t="str">
        <f t="shared" si="755"/>
        <v/>
      </c>
      <c r="N1072" s="637" t="str">
        <f t="shared" si="756"/>
        <v/>
      </c>
      <c r="O1072" s="637" t="str">
        <f t="shared" si="757"/>
        <v/>
      </c>
      <c r="P1072" s="638"/>
      <c r="Q1072" s="638"/>
      <c r="R1072" s="638"/>
      <c r="S1072" s="638"/>
      <c r="T1072" s="638"/>
      <c r="U1072" s="638"/>
      <c r="V1072" s="638"/>
      <c r="W1072" s="638"/>
      <c r="X1072" s="638"/>
      <c r="Y1072" s="638"/>
      <c r="Z1072" s="638"/>
      <c r="AA1072" s="638"/>
      <c r="AB1072" s="638"/>
      <c r="AC1072" s="638"/>
      <c r="AD1072" s="638"/>
      <c r="AI1072" t="str">
        <f t="shared" si="758"/>
        <v/>
      </c>
      <c r="AJ1072">
        <f t="shared" si="759"/>
        <v>0</v>
      </c>
      <c r="AK1072">
        <f t="shared" si="760"/>
        <v>0</v>
      </c>
      <c r="AL1072">
        <f t="shared" si="761"/>
        <v>0</v>
      </c>
      <c r="AM1072">
        <f t="shared" si="762"/>
        <v>0</v>
      </c>
      <c r="AN1072">
        <f t="shared" si="763"/>
        <v>0</v>
      </c>
      <c r="AO1072">
        <f t="shared" si="764"/>
        <v>0</v>
      </c>
      <c r="AP1072">
        <f t="shared" si="765"/>
        <v>0</v>
      </c>
      <c r="AQ1072">
        <f t="shared" si="766"/>
        <v>0</v>
      </c>
      <c r="AR1072">
        <f t="shared" si="767"/>
        <v>0</v>
      </c>
      <c r="AS1072">
        <f t="shared" si="768"/>
        <v>0</v>
      </c>
      <c r="AT1072">
        <f t="shared" si="769"/>
        <v>0</v>
      </c>
      <c r="AU1072">
        <f t="shared" si="770"/>
        <v>0</v>
      </c>
      <c r="AV1072">
        <f t="shared" si="771"/>
        <v>0</v>
      </c>
      <c r="AW1072">
        <f t="shared" si="772"/>
        <v>0</v>
      </c>
      <c r="AX1072">
        <f t="shared" si="773"/>
        <v>0</v>
      </c>
      <c r="AY1072">
        <f t="shared" si="774"/>
        <v>0</v>
      </c>
      <c r="AZ1072">
        <f t="shared" si="775"/>
        <v>0</v>
      </c>
      <c r="BA1072">
        <f t="shared" si="776"/>
        <v>0</v>
      </c>
      <c r="BB1072">
        <f t="shared" si="777"/>
        <v>0</v>
      </c>
      <c r="BC1072">
        <f t="shared" si="778"/>
        <v>0</v>
      </c>
      <c r="BD1072">
        <f t="shared" si="779"/>
        <v>0</v>
      </c>
      <c r="BE1072">
        <f t="shared" si="780"/>
        <v>0</v>
      </c>
      <c r="BF1072">
        <f t="shared" si="781"/>
        <v>0</v>
      </c>
      <c r="BG1072" s="356" t="str">
        <f t="shared" si="782"/>
        <v/>
      </c>
      <c r="BH1072" s="357">
        <f t="shared" si="783"/>
        <v>0</v>
      </c>
      <c r="BI1072" s="358">
        <f t="shared" si="784"/>
        <v>0</v>
      </c>
      <c r="BJ1072" s="359">
        <f t="shared" si="785"/>
        <v>0</v>
      </c>
      <c r="BK1072" s="356" t="str">
        <f t="shared" si="786"/>
        <v/>
      </c>
      <c r="BL1072" s="357">
        <f t="shared" si="787"/>
        <v>0</v>
      </c>
      <c r="BM1072" s="358">
        <f t="shared" si="788"/>
        <v>0</v>
      </c>
      <c r="BN1072" s="359">
        <f t="shared" si="789"/>
        <v>0</v>
      </c>
      <c r="BO1072" s="356" t="str">
        <f t="shared" si="790"/>
        <v/>
      </c>
      <c r="BP1072" s="357">
        <f t="shared" si="791"/>
        <v>0</v>
      </c>
      <c r="BQ1072" s="358">
        <f t="shared" si="792"/>
        <v>0</v>
      </c>
      <c r="BR1072" s="359">
        <f t="shared" si="793"/>
        <v>0</v>
      </c>
      <c r="BS1072" s="293">
        <f t="shared" si="794"/>
        <v>0</v>
      </c>
      <c r="BT1072" s="352" t="str">
        <f>IF(BS1072=0,"",
IF(SUM($BS$1051:BS1072)=1,BU1072,
IF($BS$1171&gt;SUM($BS$1051:BS1072),_xlfn.CONCAT(", ",BU1072),
IF($BS$1171=SUM($BS$1051:BS1072),_xlfn.CONCAT(" y ",BU1072)))))</f>
        <v/>
      </c>
      <c r="BU1072" s="120" t="s">
        <v>5167</v>
      </c>
      <c r="BV1072" s="290">
        <f t="shared" si="795"/>
        <v>0</v>
      </c>
      <c r="BW1072" s="293">
        <f t="shared" si="796"/>
        <v>0</v>
      </c>
      <c r="BX1072" s="283" t="str">
        <f>IF(BW1072=0,"",
IF(SUM($BW$1051:BW1072)=1,BY1072,
IF($BW$1171&gt;SUM($BW$1051:BW1072),_xlfn.CONCAT(", ",BY1072),
IF($BW$1171=SUM($BW$1051:BW1072),_xlfn.CONCAT(" y ",BY1072)))))</f>
        <v/>
      </c>
      <c r="BY1072" s="120" t="s">
        <v>5167</v>
      </c>
    </row>
    <row r="1073" spans="1:77" ht="15" customHeight="1">
      <c r="A1073" s="445"/>
      <c r="B1073" s="15"/>
      <c r="C1073" s="35" t="s">
        <v>5054</v>
      </c>
      <c r="D1073" s="800" t="str">
        <f>IF(CNGE_2026_M1_Secc1_Sub1!$D63="","",CNGE_2026_M1_Secc1_Sub1!$D63)</f>
        <v/>
      </c>
      <c r="E1073" s="723"/>
      <c r="F1073" s="723"/>
      <c r="G1073" s="723"/>
      <c r="H1073" s="723"/>
      <c r="I1073" s="723"/>
      <c r="J1073" s="723"/>
      <c r="K1073" s="723"/>
      <c r="L1073" s="724"/>
      <c r="M1073" s="637" t="str">
        <f t="shared" si="755"/>
        <v/>
      </c>
      <c r="N1073" s="637" t="str">
        <f t="shared" si="756"/>
        <v/>
      </c>
      <c r="O1073" s="637" t="str">
        <f t="shared" si="757"/>
        <v/>
      </c>
      <c r="P1073" s="638"/>
      <c r="Q1073" s="638"/>
      <c r="R1073" s="638"/>
      <c r="S1073" s="638"/>
      <c r="T1073" s="638"/>
      <c r="U1073" s="638"/>
      <c r="V1073" s="638"/>
      <c r="W1073" s="638"/>
      <c r="X1073" s="638"/>
      <c r="Y1073" s="638"/>
      <c r="Z1073" s="638"/>
      <c r="AA1073" s="638"/>
      <c r="AB1073" s="638"/>
      <c r="AC1073" s="638"/>
      <c r="AD1073" s="638"/>
      <c r="AI1073" t="str">
        <f t="shared" si="758"/>
        <v/>
      </c>
      <c r="AJ1073">
        <f t="shared" si="759"/>
        <v>0</v>
      </c>
      <c r="AK1073">
        <f t="shared" si="760"/>
        <v>0</v>
      </c>
      <c r="AL1073">
        <f t="shared" si="761"/>
        <v>0</v>
      </c>
      <c r="AM1073">
        <f t="shared" si="762"/>
        <v>0</v>
      </c>
      <c r="AN1073">
        <f t="shared" si="763"/>
        <v>0</v>
      </c>
      <c r="AO1073">
        <f t="shared" si="764"/>
        <v>0</v>
      </c>
      <c r="AP1073">
        <f t="shared" si="765"/>
        <v>0</v>
      </c>
      <c r="AQ1073">
        <f t="shared" si="766"/>
        <v>0</v>
      </c>
      <c r="AR1073">
        <f t="shared" si="767"/>
        <v>0</v>
      </c>
      <c r="AS1073">
        <f t="shared" si="768"/>
        <v>0</v>
      </c>
      <c r="AT1073">
        <f t="shared" si="769"/>
        <v>0</v>
      </c>
      <c r="AU1073">
        <f t="shared" si="770"/>
        <v>0</v>
      </c>
      <c r="AV1073">
        <f t="shared" si="771"/>
        <v>0</v>
      </c>
      <c r="AW1073">
        <f t="shared" si="772"/>
        <v>0</v>
      </c>
      <c r="AX1073">
        <f t="shared" si="773"/>
        <v>0</v>
      </c>
      <c r="AY1073">
        <f t="shared" si="774"/>
        <v>0</v>
      </c>
      <c r="AZ1073">
        <f t="shared" si="775"/>
        <v>0</v>
      </c>
      <c r="BA1073">
        <f t="shared" si="776"/>
        <v>0</v>
      </c>
      <c r="BB1073">
        <f t="shared" si="777"/>
        <v>0</v>
      </c>
      <c r="BC1073">
        <f t="shared" si="778"/>
        <v>0</v>
      </c>
      <c r="BD1073">
        <f t="shared" si="779"/>
        <v>0</v>
      </c>
      <c r="BE1073">
        <f t="shared" si="780"/>
        <v>0</v>
      </c>
      <c r="BF1073">
        <f t="shared" si="781"/>
        <v>0</v>
      </c>
      <c r="BG1073" s="356" t="str">
        <f t="shared" si="782"/>
        <v/>
      </c>
      <c r="BH1073" s="357">
        <f t="shared" si="783"/>
        <v>0</v>
      </c>
      <c r="BI1073" s="358">
        <f t="shared" si="784"/>
        <v>0</v>
      </c>
      <c r="BJ1073" s="359">
        <f t="shared" si="785"/>
        <v>0</v>
      </c>
      <c r="BK1073" s="356" t="str">
        <f t="shared" si="786"/>
        <v/>
      </c>
      <c r="BL1073" s="357">
        <f t="shared" si="787"/>
        <v>0</v>
      </c>
      <c r="BM1073" s="358">
        <f t="shared" si="788"/>
        <v>0</v>
      </c>
      <c r="BN1073" s="359">
        <f t="shared" si="789"/>
        <v>0</v>
      </c>
      <c r="BO1073" s="356" t="str">
        <f t="shared" si="790"/>
        <v/>
      </c>
      <c r="BP1073" s="357">
        <f t="shared" si="791"/>
        <v>0</v>
      </c>
      <c r="BQ1073" s="358">
        <f t="shared" si="792"/>
        <v>0</v>
      </c>
      <c r="BR1073" s="359">
        <f t="shared" si="793"/>
        <v>0</v>
      </c>
      <c r="BS1073" s="293">
        <f t="shared" si="794"/>
        <v>0</v>
      </c>
      <c r="BT1073" s="352" t="str">
        <f>IF(BS1073=0,"",
IF(SUM($BS$1051:BS1073)=1,BU1073,
IF($BS$1171&gt;SUM($BS$1051:BS1073),_xlfn.CONCAT(", ",BU1073),
IF($BS$1171=SUM($BS$1051:BS1073),_xlfn.CONCAT(" y ",BU1073)))))</f>
        <v/>
      </c>
      <c r="BU1073" s="120" t="s">
        <v>5169</v>
      </c>
      <c r="BV1073" s="290">
        <f t="shared" si="795"/>
        <v>0</v>
      </c>
      <c r="BW1073" s="293">
        <f t="shared" si="796"/>
        <v>0</v>
      </c>
      <c r="BX1073" s="283" t="str">
        <f>IF(BW1073=0,"",
IF(SUM($BW$1051:BW1073)=1,BY1073,
IF($BW$1171&gt;SUM($BW$1051:BW1073),_xlfn.CONCAT(", ",BY1073),
IF($BW$1171=SUM($BW$1051:BW1073),_xlfn.CONCAT(" y ",BY1073)))))</f>
        <v/>
      </c>
      <c r="BY1073" s="120" t="s">
        <v>5169</v>
      </c>
    </row>
    <row r="1074" spans="1:77" ht="15" customHeight="1">
      <c r="A1074" s="445"/>
      <c r="B1074" s="15"/>
      <c r="C1074" s="35" t="s">
        <v>5055</v>
      </c>
      <c r="D1074" s="800" t="str">
        <f>IF(CNGE_2026_M1_Secc1_Sub1!$D64="","",CNGE_2026_M1_Secc1_Sub1!$D64)</f>
        <v/>
      </c>
      <c r="E1074" s="723"/>
      <c r="F1074" s="723"/>
      <c r="G1074" s="723"/>
      <c r="H1074" s="723"/>
      <c r="I1074" s="723"/>
      <c r="J1074" s="723"/>
      <c r="K1074" s="723"/>
      <c r="L1074" s="724"/>
      <c r="M1074" s="637" t="str">
        <f t="shared" si="755"/>
        <v/>
      </c>
      <c r="N1074" s="637" t="str">
        <f t="shared" si="756"/>
        <v/>
      </c>
      <c r="O1074" s="637" t="str">
        <f t="shared" si="757"/>
        <v/>
      </c>
      <c r="P1074" s="638"/>
      <c r="Q1074" s="638"/>
      <c r="R1074" s="638"/>
      <c r="S1074" s="638"/>
      <c r="T1074" s="638"/>
      <c r="U1074" s="638"/>
      <c r="V1074" s="638"/>
      <c r="W1074" s="638"/>
      <c r="X1074" s="638"/>
      <c r="Y1074" s="638"/>
      <c r="Z1074" s="638"/>
      <c r="AA1074" s="638"/>
      <c r="AB1074" s="638"/>
      <c r="AC1074" s="638"/>
      <c r="AD1074" s="638"/>
      <c r="AI1074" t="str">
        <f t="shared" si="758"/>
        <v/>
      </c>
      <c r="AJ1074">
        <f t="shared" si="759"/>
        <v>0</v>
      </c>
      <c r="AK1074">
        <f t="shared" si="760"/>
        <v>0</v>
      </c>
      <c r="AL1074">
        <f t="shared" si="761"/>
        <v>0</v>
      </c>
      <c r="AM1074">
        <f t="shared" si="762"/>
        <v>0</v>
      </c>
      <c r="AN1074">
        <f t="shared" si="763"/>
        <v>0</v>
      </c>
      <c r="AO1074">
        <f t="shared" si="764"/>
        <v>0</v>
      </c>
      <c r="AP1074">
        <f t="shared" si="765"/>
        <v>0</v>
      </c>
      <c r="AQ1074">
        <f t="shared" si="766"/>
        <v>0</v>
      </c>
      <c r="AR1074">
        <f t="shared" si="767"/>
        <v>0</v>
      </c>
      <c r="AS1074">
        <f t="shared" si="768"/>
        <v>0</v>
      </c>
      <c r="AT1074">
        <f t="shared" si="769"/>
        <v>0</v>
      </c>
      <c r="AU1074">
        <f t="shared" si="770"/>
        <v>0</v>
      </c>
      <c r="AV1074">
        <f t="shared" si="771"/>
        <v>0</v>
      </c>
      <c r="AW1074">
        <f t="shared" si="772"/>
        <v>0</v>
      </c>
      <c r="AX1074">
        <f t="shared" si="773"/>
        <v>0</v>
      </c>
      <c r="AY1074">
        <f t="shared" si="774"/>
        <v>0</v>
      </c>
      <c r="AZ1074">
        <f t="shared" si="775"/>
        <v>0</v>
      </c>
      <c r="BA1074">
        <f t="shared" si="776"/>
        <v>0</v>
      </c>
      <c r="BB1074">
        <f t="shared" si="777"/>
        <v>0</v>
      </c>
      <c r="BC1074">
        <f t="shared" si="778"/>
        <v>0</v>
      </c>
      <c r="BD1074">
        <f t="shared" si="779"/>
        <v>0</v>
      </c>
      <c r="BE1074">
        <f t="shared" si="780"/>
        <v>0</v>
      </c>
      <c r="BF1074">
        <f t="shared" si="781"/>
        <v>0</v>
      </c>
      <c r="BG1074" s="356" t="str">
        <f t="shared" si="782"/>
        <v/>
      </c>
      <c r="BH1074" s="357">
        <f t="shared" si="783"/>
        <v>0</v>
      </c>
      <c r="BI1074" s="358">
        <f t="shared" si="784"/>
        <v>0</v>
      </c>
      <c r="BJ1074" s="359">
        <f t="shared" si="785"/>
        <v>0</v>
      </c>
      <c r="BK1074" s="356" t="str">
        <f t="shared" si="786"/>
        <v/>
      </c>
      <c r="BL1074" s="357">
        <f t="shared" si="787"/>
        <v>0</v>
      </c>
      <c r="BM1074" s="358">
        <f t="shared" si="788"/>
        <v>0</v>
      </c>
      <c r="BN1074" s="359">
        <f t="shared" si="789"/>
        <v>0</v>
      </c>
      <c r="BO1074" s="356" t="str">
        <f t="shared" si="790"/>
        <v/>
      </c>
      <c r="BP1074" s="357">
        <f t="shared" si="791"/>
        <v>0</v>
      </c>
      <c r="BQ1074" s="358">
        <f t="shared" si="792"/>
        <v>0</v>
      </c>
      <c r="BR1074" s="359">
        <f t="shared" si="793"/>
        <v>0</v>
      </c>
      <c r="BS1074" s="293">
        <f t="shared" si="794"/>
        <v>0</v>
      </c>
      <c r="BT1074" s="352" t="str">
        <f>IF(BS1074=0,"",
IF(SUM($BS$1051:BS1074)=1,BU1074,
IF($BS$1171&gt;SUM($BS$1051:BS1074),_xlfn.CONCAT(", ",BU1074),
IF($BS$1171=SUM($BS$1051:BS1074),_xlfn.CONCAT(" y ",BU1074)))))</f>
        <v/>
      </c>
      <c r="BU1074" s="120" t="s">
        <v>5171</v>
      </c>
      <c r="BV1074" s="290">
        <f t="shared" si="795"/>
        <v>0</v>
      </c>
      <c r="BW1074" s="293">
        <f t="shared" si="796"/>
        <v>0</v>
      </c>
      <c r="BX1074" s="283" t="str">
        <f>IF(BW1074=0,"",
IF(SUM($BW$1051:BW1074)=1,BY1074,
IF($BW$1171&gt;SUM($BW$1051:BW1074),_xlfn.CONCAT(", ",BY1074),
IF($BW$1171=SUM($BW$1051:BW1074),_xlfn.CONCAT(" y ",BY1074)))))</f>
        <v/>
      </c>
      <c r="BY1074" s="120" t="s">
        <v>5171</v>
      </c>
    </row>
    <row r="1075" spans="1:77" ht="15" customHeight="1">
      <c r="A1075" s="445"/>
      <c r="B1075" s="15"/>
      <c r="C1075" s="35" t="s">
        <v>5056</v>
      </c>
      <c r="D1075" s="800" t="str">
        <f>IF(CNGE_2026_M1_Secc1_Sub1!$D65="","",CNGE_2026_M1_Secc1_Sub1!$D65)</f>
        <v/>
      </c>
      <c r="E1075" s="723"/>
      <c r="F1075" s="723"/>
      <c r="G1075" s="723"/>
      <c r="H1075" s="723"/>
      <c r="I1075" s="723"/>
      <c r="J1075" s="723"/>
      <c r="K1075" s="723"/>
      <c r="L1075" s="724"/>
      <c r="M1075" s="637" t="str">
        <f t="shared" si="755"/>
        <v/>
      </c>
      <c r="N1075" s="637" t="str">
        <f t="shared" si="756"/>
        <v/>
      </c>
      <c r="O1075" s="637" t="str">
        <f t="shared" si="757"/>
        <v/>
      </c>
      <c r="P1075" s="638"/>
      <c r="Q1075" s="638"/>
      <c r="R1075" s="638"/>
      <c r="S1075" s="638"/>
      <c r="T1075" s="638"/>
      <c r="U1075" s="638"/>
      <c r="V1075" s="638"/>
      <c r="W1075" s="638"/>
      <c r="X1075" s="638"/>
      <c r="Y1075" s="638"/>
      <c r="Z1075" s="638"/>
      <c r="AA1075" s="638"/>
      <c r="AB1075" s="638"/>
      <c r="AC1075" s="638"/>
      <c r="AD1075" s="638"/>
      <c r="AI1075" t="str">
        <f t="shared" si="758"/>
        <v/>
      </c>
      <c r="AJ1075">
        <f t="shared" si="759"/>
        <v>0</v>
      </c>
      <c r="AK1075">
        <f t="shared" si="760"/>
        <v>0</v>
      </c>
      <c r="AL1075">
        <f t="shared" si="761"/>
        <v>0</v>
      </c>
      <c r="AM1075">
        <f t="shared" si="762"/>
        <v>0</v>
      </c>
      <c r="AN1075">
        <f t="shared" si="763"/>
        <v>0</v>
      </c>
      <c r="AO1075">
        <f t="shared" si="764"/>
        <v>0</v>
      </c>
      <c r="AP1075">
        <f t="shared" si="765"/>
        <v>0</v>
      </c>
      <c r="AQ1075">
        <f t="shared" si="766"/>
        <v>0</v>
      </c>
      <c r="AR1075">
        <f t="shared" si="767"/>
        <v>0</v>
      </c>
      <c r="AS1075">
        <f t="shared" si="768"/>
        <v>0</v>
      </c>
      <c r="AT1075">
        <f t="shared" si="769"/>
        <v>0</v>
      </c>
      <c r="AU1075">
        <f t="shared" si="770"/>
        <v>0</v>
      </c>
      <c r="AV1075">
        <f t="shared" si="771"/>
        <v>0</v>
      </c>
      <c r="AW1075">
        <f t="shared" si="772"/>
        <v>0</v>
      </c>
      <c r="AX1075">
        <f t="shared" si="773"/>
        <v>0</v>
      </c>
      <c r="AY1075">
        <f t="shared" si="774"/>
        <v>0</v>
      </c>
      <c r="AZ1075">
        <f t="shared" si="775"/>
        <v>0</v>
      </c>
      <c r="BA1075">
        <f t="shared" si="776"/>
        <v>0</v>
      </c>
      <c r="BB1075">
        <f t="shared" si="777"/>
        <v>0</v>
      </c>
      <c r="BC1075">
        <f t="shared" si="778"/>
        <v>0</v>
      </c>
      <c r="BD1075">
        <f t="shared" si="779"/>
        <v>0</v>
      </c>
      <c r="BE1075">
        <f t="shared" si="780"/>
        <v>0</v>
      </c>
      <c r="BF1075">
        <f t="shared" si="781"/>
        <v>0</v>
      </c>
      <c r="BG1075" s="356" t="str">
        <f t="shared" si="782"/>
        <v/>
      </c>
      <c r="BH1075" s="357">
        <f t="shared" si="783"/>
        <v>0</v>
      </c>
      <c r="BI1075" s="358">
        <f t="shared" si="784"/>
        <v>0</v>
      </c>
      <c r="BJ1075" s="359">
        <f t="shared" si="785"/>
        <v>0</v>
      </c>
      <c r="BK1075" s="356" t="str">
        <f t="shared" si="786"/>
        <v/>
      </c>
      <c r="BL1075" s="357">
        <f t="shared" si="787"/>
        <v>0</v>
      </c>
      <c r="BM1075" s="358">
        <f t="shared" si="788"/>
        <v>0</v>
      </c>
      <c r="BN1075" s="359">
        <f t="shared" si="789"/>
        <v>0</v>
      </c>
      <c r="BO1075" s="356" t="str">
        <f t="shared" si="790"/>
        <v/>
      </c>
      <c r="BP1075" s="357">
        <f t="shared" si="791"/>
        <v>0</v>
      </c>
      <c r="BQ1075" s="358">
        <f t="shared" si="792"/>
        <v>0</v>
      </c>
      <c r="BR1075" s="359">
        <f t="shared" si="793"/>
        <v>0</v>
      </c>
      <c r="BS1075" s="293">
        <f t="shared" si="794"/>
        <v>0</v>
      </c>
      <c r="BT1075" s="352" t="str">
        <f>IF(BS1075=0,"",
IF(SUM($BS$1051:BS1075)=1,BU1075,
IF($BS$1171&gt;SUM($BS$1051:BS1075),_xlfn.CONCAT(", ",BU1075),
IF($BS$1171=SUM($BS$1051:BS1075),_xlfn.CONCAT(" y ",BU1075)))))</f>
        <v/>
      </c>
      <c r="BU1075" s="120" t="s">
        <v>5173</v>
      </c>
      <c r="BV1075" s="290">
        <f t="shared" si="795"/>
        <v>0</v>
      </c>
      <c r="BW1075" s="293">
        <f t="shared" si="796"/>
        <v>0</v>
      </c>
      <c r="BX1075" s="283" t="str">
        <f>IF(BW1075=0,"",
IF(SUM($BW$1051:BW1075)=1,BY1075,
IF($BW$1171&gt;SUM($BW$1051:BW1075),_xlfn.CONCAT(", ",BY1075),
IF($BW$1171=SUM($BW$1051:BW1075),_xlfn.CONCAT(" y ",BY1075)))))</f>
        <v/>
      </c>
      <c r="BY1075" s="120" t="s">
        <v>5173</v>
      </c>
    </row>
    <row r="1076" spans="1:77" ht="15" customHeight="1">
      <c r="A1076" s="445"/>
      <c r="B1076" s="15"/>
      <c r="C1076" s="35" t="s">
        <v>5057</v>
      </c>
      <c r="D1076" s="800" t="str">
        <f>IF(CNGE_2026_M1_Secc1_Sub1!$D66="","",CNGE_2026_M1_Secc1_Sub1!$D66)</f>
        <v/>
      </c>
      <c r="E1076" s="723"/>
      <c r="F1076" s="723"/>
      <c r="G1076" s="723"/>
      <c r="H1076" s="723"/>
      <c r="I1076" s="723"/>
      <c r="J1076" s="723"/>
      <c r="K1076" s="723"/>
      <c r="L1076" s="724"/>
      <c r="M1076" s="637" t="str">
        <f t="shared" si="755"/>
        <v/>
      </c>
      <c r="N1076" s="637" t="str">
        <f t="shared" si="756"/>
        <v/>
      </c>
      <c r="O1076" s="637" t="str">
        <f t="shared" si="757"/>
        <v/>
      </c>
      <c r="P1076" s="638"/>
      <c r="Q1076" s="638"/>
      <c r="R1076" s="638"/>
      <c r="S1076" s="638"/>
      <c r="T1076" s="638"/>
      <c r="U1076" s="638"/>
      <c r="V1076" s="638"/>
      <c r="W1076" s="638"/>
      <c r="X1076" s="638"/>
      <c r="Y1076" s="638"/>
      <c r="Z1076" s="638"/>
      <c r="AA1076" s="638"/>
      <c r="AB1076" s="638"/>
      <c r="AC1076" s="638"/>
      <c r="AD1076" s="638"/>
      <c r="AI1076" t="str">
        <f t="shared" si="758"/>
        <v/>
      </c>
      <c r="AJ1076">
        <f t="shared" si="759"/>
        <v>0</v>
      </c>
      <c r="AK1076">
        <f t="shared" si="760"/>
        <v>0</v>
      </c>
      <c r="AL1076">
        <f t="shared" si="761"/>
        <v>0</v>
      </c>
      <c r="AM1076">
        <f t="shared" si="762"/>
        <v>0</v>
      </c>
      <c r="AN1076">
        <f t="shared" si="763"/>
        <v>0</v>
      </c>
      <c r="AO1076">
        <f t="shared" si="764"/>
        <v>0</v>
      </c>
      <c r="AP1076">
        <f t="shared" si="765"/>
        <v>0</v>
      </c>
      <c r="AQ1076">
        <f t="shared" si="766"/>
        <v>0</v>
      </c>
      <c r="AR1076">
        <f t="shared" si="767"/>
        <v>0</v>
      </c>
      <c r="AS1076">
        <f t="shared" si="768"/>
        <v>0</v>
      </c>
      <c r="AT1076">
        <f t="shared" si="769"/>
        <v>0</v>
      </c>
      <c r="AU1076">
        <f t="shared" si="770"/>
        <v>0</v>
      </c>
      <c r="AV1076">
        <f t="shared" si="771"/>
        <v>0</v>
      </c>
      <c r="AW1076">
        <f t="shared" si="772"/>
        <v>0</v>
      </c>
      <c r="AX1076">
        <f t="shared" si="773"/>
        <v>0</v>
      </c>
      <c r="AY1076">
        <f t="shared" si="774"/>
        <v>0</v>
      </c>
      <c r="AZ1076">
        <f t="shared" si="775"/>
        <v>0</v>
      </c>
      <c r="BA1076">
        <f t="shared" si="776"/>
        <v>0</v>
      </c>
      <c r="BB1076">
        <f t="shared" si="777"/>
        <v>0</v>
      </c>
      <c r="BC1076">
        <f t="shared" si="778"/>
        <v>0</v>
      </c>
      <c r="BD1076">
        <f t="shared" si="779"/>
        <v>0</v>
      </c>
      <c r="BE1076">
        <f t="shared" si="780"/>
        <v>0</v>
      </c>
      <c r="BF1076">
        <f t="shared" si="781"/>
        <v>0</v>
      </c>
      <c r="BG1076" s="356" t="str">
        <f t="shared" si="782"/>
        <v/>
      </c>
      <c r="BH1076" s="357">
        <f t="shared" si="783"/>
        <v>0</v>
      </c>
      <c r="BI1076" s="358">
        <f t="shared" si="784"/>
        <v>0</v>
      </c>
      <c r="BJ1076" s="359">
        <f t="shared" si="785"/>
        <v>0</v>
      </c>
      <c r="BK1076" s="356" t="str">
        <f t="shared" si="786"/>
        <v/>
      </c>
      <c r="BL1076" s="357">
        <f t="shared" si="787"/>
        <v>0</v>
      </c>
      <c r="BM1076" s="358">
        <f t="shared" si="788"/>
        <v>0</v>
      </c>
      <c r="BN1076" s="359">
        <f t="shared" si="789"/>
        <v>0</v>
      </c>
      <c r="BO1076" s="356" t="str">
        <f t="shared" si="790"/>
        <v/>
      </c>
      <c r="BP1076" s="357">
        <f t="shared" si="791"/>
        <v>0</v>
      </c>
      <c r="BQ1076" s="358">
        <f t="shared" si="792"/>
        <v>0</v>
      </c>
      <c r="BR1076" s="359">
        <f t="shared" si="793"/>
        <v>0</v>
      </c>
      <c r="BS1076" s="293">
        <f t="shared" si="794"/>
        <v>0</v>
      </c>
      <c r="BT1076" s="352" t="str">
        <f>IF(BS1076=0,"",
IF(SUM($BS$1051:BS1076)=1,BU1076,
IF($BS$1171&gt;SUM($BS$1051:BS1076),_xlfn.CONCAT(", ",BU1076),
IF($BS$1171=SUM($BS$1051:BS1076),_xlfn.CONCAT(" y ",BU1076)))))</f>
        <v/>
      </c>
      <c r="BU1076" s="120" t="s">
        <v>5175</v>
      </c>
      <c r="BV1076" s="290">
        <f t="shared" si="795"/>
        <v>0</v>
      </c>
      <c r="BW1076" s="293">
        <f t="shared" si="796"/>
        <v>0</v>
      </c>
      <c r="BX1076" s="283" t="str">
        <f>IF(BW1076=0,"",
IF(SUM($BW$1051:BW1076)=1,BY1076,
IF($BW$1171&gt;SUM($BW$1051:BW1076),_xlfn.CONCAT(", ",BY1076),
IF($BW$1171=SUM($BW$1051:BW1076),_xlfn.CONCAT(" y ",BY1076)))))</f>
        <v/>
      </c>
      <c r="BY1076" s="120" t="s">
        <v>5175</v>
      </c>
    </row>
    <row r="1077" spans="1:77" ht="15" customHeight="1">
      <c r="A1077" s="445"/>
      <c r="B1077" s="15"/>
      <c r="C1077" s="35" t="s">
        <v>5058</v>
      </c>
      <c r="D1077" s="800" t="str">
        <f>IF(CNGE_2026_M1_Secc1_Sub1!$D67="","",CNGE_2026_M1_Secc1_Sub1!$D67)</f>
        <v/>
      </c>
      <c r="E1077" s="723"/>
      <c r="F1077" s="723"/>
      <c r="G1077" s="723"/>
      <c r="H1077" s="723"/>
      <c r="I1077" s="723"/>
      <c r="J1077" s="723"/>
      <c r="K1077" s="723"/>
      <c r="L1077" s="724"/>
      <c r="M1077" s="637" t="str">
        <f t="shared" si="755"/>
        <v/>
      </c>
      <c r="N1077" s="637" t="str">
        <f t="shared" si="756"/>
        <v/>
      </c>
      <c r="O1077" s="637" t="str">
        <f t="shared" si="757"/>
        <v/>
      </c>
      <c r="P1077" s="638"/>
      <c r="Q1077" s="638"/>
      <c r="R1077" s="638"/>
      <c r="S1077" s="638"/>
      <c r="T1077" s="638"/>
      <c r="U1077" s="638"/>
      <c r="V1077" s="638"/>
      <c r="W1077" s="638"/>
      <c r="X1077" s="638"/>
      <c r="Y1077" s="638"/>
      <c r="Z1077" s="638"/>
      <c r="AA1077" s="638"/>
      <c r="AB1077" s="638"/>
      <c r="AC1077" s="638"/>
      <c r="AD1077" s="638"/>
      <c r="AI1077" t="str">
        <f t="shared" si="758"/>
        <v/>
      </c>
      <c r="AJ1077">
        <f t="shared" si="759"/>
        <v>0</v>
      </c>
      <c r="AK1077">
        <f t="shared" si="760"/>
        <v>0</v>
      </c>
      <c r="AL1077">
        <f t="shared" si="761"/>
        <v>0</v>
      </c>
      <c r="AM1077">
        <f t="shared" si="762"/>
        <v>0</v>
      </c>
      <c r="AN1077">
        <f t="shared" si="763"/>
        <v>0</v>
      </c>
      <c r="AO1077">
        <f t="shared" si="764"/>
        <v>0</v>
      </c>
      <c r="AP1077">
        <f t="shared" si="765"/>
        <v>0</v>
      </c>
      <c r="AQ1077">
        <f t="shared" si="766"/>
        <v>0</v>
      </c>
      <c r="AR1077">
        <f t="shared" si="767"/>
        <v>0</v>
      </c>
      <c r="AS1077">
        <f t="shared" si="768"/>
        <v>0</v>
      </c>
      <c r="AT1077">
        <f t="shared" si="769"/>
        <v>0</v>
      </c>
      <c r="AU1077">
        <f t="shared" si="770"/>
        <v>0</v>
      </c>
      <c r="AV1077">
        <f t="shared" si="771"/>
        <v>0</v>
      </c>
      <c r="AW1077">
        <f t="shared" si="772"/>
        <v>0</v>
      </c>
      <c r="AX1077">
        <f t="shared" si="773"/>
        <v>0</v>
      </c>
      <c r="AY1077">
        <f t="shared" si="774"/>
        <v>0</v>
      </c>
      <c r="AZ1077">
        <f t="shared" si="775"/>
        <v>0</v>
      </c>
      <c r="BA1077">
        <f t="shared" si="776"/>
        <v>0</v>
      </c>
      <c r="BB1077">
        <f t="shared" si="777"/>
        <v>0</v>
      </c>
      <c r="BC1077">
        <f t="shared" si="778"/>
        <v>0</v>
      </c>
      <c r="BD1077">
        <f t="shared" si="779"/>
        <v>0</v>
      </c>
      <c r="BE1077">
        <f t="shared" si="780"/>
        <v>0</v>
      </c>
      <c r="BF1077">
        <f t="shared" si="781"/>
        <v>0</v>
      </c>
      <c r="BG1077" s="356" t="str">
        <f t="shared" si="782"/>
        <v/>
      </c>
      <c r="BH1077" s="357">
        <f t="shared" si="783"/>
        <v>0</v>
      </c>
      <c r="BI1077" s="358">
        <f t="shared" si="784"/>
        <v>0</v>
      </c>
      <c r="BJ1077" s="359">
        <f t="shared" si="785"/>
        <v>0</v>
      </c>
      <c r="BK1077" s="356" t="str">
        <f t="shared" si="786"/>
        <v/>
      </c>
      <c r="BL1077" s="357">
        <f t="shared" si="787"/>
        <v>0</v>
      </c>
      <c r="BM1077" s="358">
        <f t="shared" si="788"/>
        <v>0</v>
      </c>
      <c r="BN1077" s="359">
        <f t="shared" si="789"/>
        <v>0</v>
      </c>
      <c r="BO1077" s="356" t="str">
        <f t="shared" si="790"/>
        <v/>
      </c>
      <c r="BP1077" s="357">
        <f t="shared" si="791"/>
        <v>0</v>
      </c>
      <c r="BQ1077" s="358">
        <f t="shared" si="792"/>
        <v>0</v>
      </c>
      <c r="BR1077" s="359">
        <f t="shared" si="793"/>
        <v>0</v>
      </c>
      <c r="BS1077" s="293">
        <f t="shared" si="794"/>
        <v>0</v>
      </c>
      <c r="BT1077" s="352" t="str">
        <f>IF(BS1077=0,"",
IF(SUM($BS$1051:BS1077)=1,BU1077,
IF($BS$1171&gt;SUM($BS$1051:BS1077),_xlfn.CONCAT(", ",BU1077),
IF($BS$1171=SUM($BS$1051:BS1077),_xlfn.CONCAT(" y ",BU1077)))))</f>
        <v/>
      </c>
      <c r="BU1077" s="120" t="s">
        <v>5177</v>
      </c>
      <c r="BV1077" s="290">
        <f t="shared" si="795"/>
        <v>0</v>
      </c>
      <c r="BW1077" s="293">
        <f t="shared" si="796"/>
        <v>0</v>
      </c>
      <c r="BX1077" s="283" t="str">
        <f>IF(BW1077=0,"",
IF(SUM($BW$1051:BW1077)=1,BY1077,
IF($BW$1171&gt;SUM($BW$1051:BW1077),_xlfn.CONCAT(", ",BY1077),
IF($BW$1171=SUM($BW$1051:BW1077),_xlfn.CONCAT(" y ",BY1077)))))</f>
        <v/>
      </c>
      <c r="BY1077" s="120" t="s">
        <v>5177</v>
      </c>
    </row>
    <row r="1078" spans="1:77" ht="15" customHeight="1">
      <c r="A1078" s="445"/>
      <c r="B1078" s="15"/>
      <c r="C1078" s="35" t="s">
        <v>5059</v>
      </c>
      <c r="D1078" s="800" t="str">
        <f>IF(CNGE_2026_M1_Secc1_Sub1!$D68="","",CNGE_2026_M1_Secc1_Sub1!$D68)</f>
        <v/>
      </c>
      <c r="E1078" s="723"/>
      <c r="F1078" s="723"/>
      <c r="G1078" s="723"/>
      <c r="H1078" s="723"/>
      <c r="I1078" s="723"/>
      <c r="J1078" s="723"/>
      <c r="K1078" s="723"/>
      <c r="L1078" s="724"/>
      <c r="M1078" s="637" t="str">
        <f t="shared" si="755"/>
        <v/>
      </c>
      <c r="N1078" s="637" t="str">
        <f t="shared" si="756"/>
        <v/>
      </c>
      <c r="O1078" s="637" t="str">
        <f t="shared" si="757"/>
        <v/>
      </c>
      <c r="P1078" s="638"/>
      <c r="Q1078" s="638"/>
      <c r="R1078" s="638"/>
      <c r="S1078" s="638"/>
      <c r="T1078" s="638"/>
      <c r="U1078" s="638"/>
      <c r="V1078" s="638"/>
      <c r="W1078" s="638"/>
      <c r="X1078" s="638"/>
      <c r="Y1078" s="638"/>
      <c r="Z1078" s="638"/>
      <c r="AA1078" s="638"/>
      <c r="AB1078" s="638"/>
      <c r="AC1078" s="638"/>
      <c r="AD1078" s="638"/>
      <c r="AI1078" t="str">
        <f t="shared" si="758"/>
        <v/>
      </c>
      <c r="AJ1078">
        <f t="shared" si="759"/>
        <v>0</v>
      </c>
      <c r="AK1078">
        <f t="shared" si="760"/>
        <v>0</v>
      </c>
      <c r="AL1078">
        <f t="shared" si="761"/>
        <v>0</v>
      </c>
      <c r="AM1078">
        <f t="shared" si="762"/>
        <v>0</v>
      </c>
      <c r="AN1078">
        <f t="shared" si="763"/>
        <v>0</v>
      </c>
      <c r="AO1078">
        <f t="shared" si="764"/>
        <v>0</v>
      </c>
      <c r="AP1078">
        <f t="shared" si="765"/>
        <v>0</v>
      </c>
      <c r="AQ1078">
        <f t="shared" si="766"/>
        <v>0</v>
      </c>
      <c r="AR1078">
        <f t="shared" si="767"/>
        <v>0</v>
      </c>
      <c r="AS1078">
        <f t="shared" si="768"/>
        <v>0</v>
      </c>
      <c r="AT1078">
        <f t="shared" si="769"/>
        <v>0</v>
      </c>
      <c r="AU1078">
        <f t="shared" si="770"/>
        <v>0</v>
      </c>
      <c r="AV1078">
        <f t="shared" si="771"/>
        <v>0</v>
      </c>
      <c r="AW1078">
        <f t="shared" si="772"/>
        <v>0</v>
      </c>
      <c r="AX1078">
        <f t="shared" si="773"/>
        <v>0</v>
      </c>
      <c r="AY1078">
        <f t="shared" si="774"/>
        <v>0</v>
      </c>
      <c r="AZ1078">
        <f t="shared" si="775"/>
        <v>0</v>
      </c>
      <c r="BA1078">
        <f t="shared" si="776"/>
        <v>0</v>
      </c>
      <c r="BB1078">
        <f t="shared" si="777"/>
        <v>0</v>
      </c>
      <c r="BC1078">
        <f t="shared" si="778"/>
        <v>0</v>
      </c>
      <c r="BD1078">
        <f t="shared" si="779"/>
        <v>0</v>
      </c>
      <c r="BE1078">
        <f t="shared" si="780"/>
        <v>0</v>
      </c>
      <c r="BF1078">
        <f t="shared" si="781"/>
        <v>0</v>
      </c>
      <c r="BG1078" s="356" t="str">
        <f t="shared" si="782"/>
        <v/>
      </c>
      <c r="BH1078" s="357">
        <f t="shared" si="783"/>
        <v>0</v>
      </c>
      <c r="BI1078" s="358">
        <f t="shared" si="784"/>
        <v>0</v>
      </c>
      <c r="BJ1078" s="359">
        <f t="shared" si="785"/>
        <v>0</v>
      </c>
      <c r="BK1078" s="356" t="str">
        <f t="shared" si="786"/>
        <v/>
      </c>
      <c r="BL1078" s="357">
        <f t="shared" si="787"/>
        <v>0</v>
      </c>
      <c r="BM1078" s="358">
        <f t="shared" si="788"/>
        <v>0</v>
      </c>
      <c r="BN1078" s="359">
        <f t="shared" si="789"/>
        <v>0</v>
      </c>
      <c r="BO1078" s="356" t="str">
        <f t="shared" si="790"/>
        <v/>
      </c>
      <c r="BP1078" s="357">
        <f t="shared" si="791"/>
        <v>0</v>
      </c>
      <c r="BQ1078" s="358">
        <f t="shared" si="792"/>
        <v>0</v>
      </c>
      <c r="BR1078" s="359">
        <f t="shared" si="793"/>
        <v>0</v>
      </c>
      <c r="BS1078" s="293">
        <f t="shared" si="794"/>
        <v>0</v>
      </c>
      <c r="BT1078" s="352" t="str">
        <f>IF(BS1078=0,"",
IF(SUM($BS$1051:BS1078)=1,BU1078,
IF($BS$1171&gt;SUM($BS$1051:BS1078),_xlfn.CONCAT(", ",BU1078),
IF($BS$1171=SUM($BS$1051:BS1078),_xlfn.CONCAT(" y ",BU1078)))))</f>
        <v/>
      </c>
      <c r="BU1078" s="120" t="s">
        <v>5179</v>
      </c>
      <c r="BV1078" s="290">
        <f t="shared" si="795"/>
        <v>0</v>
      </c>
      <c r="BW1078" s="293">
        <f t="shared" si="796"/>
        <v>0</v>
      </c>
      <c r="BX1078" s="283" t="str">
        <f>IF(BW1078=0,"",
IF(SUM($BW$1051:BW1078)=1,BY1078,
IF($BW$1171&gt;SUM($BW$1051:BW1078),_xlfn.CONCAT(", ",BY1078),
IF($BW$1171=SUM($BW$1051:BW1078),_xlfn.CONCAT(" y ",BY1078)))))</f>
        <v/>
      </c>
      <c r="BY1078" s="120" t="s">
        <v>5179</v>
      </c>
    </row>
    <row r="1079" spans="1:77" ht="15" customHeight="1">
      <c r="A1079" s="445"/>
      <c r="B1079" s="15"/>
      <c r="C1079" s="35" t="s">
        <v>5060</v>
      </c>
      <c r="D1079" s="800" t="str">
        <f>IF(CNGE_2026_M1_Secc1_Sub1!$D69="","",CNGE_2026_M1_Secc1_Sub1!$D69)</f>
        <v/>
      </c>
      <c r="E1079" s="723"/>
      <c r="F1079" s="723"/>
      <c r="G1079" s="723"/>
      <c r="H1079" s="723"/>
      <c r="I1079" s="723"/>
      <c r="J1079" s="723"/>
      <c r="K1079" s="723"/>
      <c r="L1079" s="724"/>
      <c r="M1079" s="637" t="str">
        <f t="shared" si="755"/>
        <v/>
      </c>
      <c r="N1079" s="637" t="str">
        <f t="shared" si="756"/>
        <v/>
      </c>
      <c r="O1079" s="637" t="str">
        <f t="shared" si="757"/>
        <v/>
      </c>
      <c r="P1079" s="638"/>
      <c r="Q1079" s="638"/>
      <c r="R1079" s="638"/>
      <c r="S1079" s="638"/>
      <c r="T1079" s="638"/>
      <c r="U1079" s="638"/>
      <c r="V1079" s="638"/>
      <c r="W1079" s="638"/>
      <c r="X1079" s="638"/>
      <c r="Y1079" s="638"/>
      <c r="Z1079" s="638"/>
      <c r="AA1079" s="638"/>
      <c r="AB1079" s="638"/>
      <c r="AC1079" s="638"/>
      <c r="AD1079" s="638"/>
      <c r="AI1079" t="str">
        <f t="shared" si="758"/>
        <v/>
      </c>
      <c r="AJ1079">
        <f t="shared" si="759"/>
        <v>0</v>
      </c>
      <c r="AK1079">
        <f t="shared" si="760"/>
        <v>0</v>
      </c>
      <c r="AL1079">
        <f t="shared" si="761"/>
        <v>0</v>
      </c>
      <c r="AM1079">
        <f t="shared" si="762"/>
        <v>0</v>
      </c>
      <c r="AN1079">
        <f t="shared" si="763"/>
        <v>0</v>
      </c>
      <c r="AO1079">
        <f t="shared" si="764"/>
        <v>0</v>
      </c>
      <c r="AP1079">
        <f t="shared" si="765"/>
        <v>0</v>
      </c>
      <c r="AQ1079">
        <f t="shared" si="766"/>
        <v>0</v>
      </c>
      <c r="AR1079">
        <f t="shared" si="767"/>
        <v>0</v>
      </c>
      <c r="AS1079">
        <f t="shared" si="768"/>
        <v>0</v>
      </c>
      <c r="AT1079">
        <f t="shared" si="769"/>
        <v>0</v>
      </c>
      <c r="AU1079">
        <f t="shared" si="770"/>
        <v>0</v>
      </c>
      <c r="AV1079">
        <f t="shared" si="771"/>
        <v>0</v>
      </c>
      <c r="AW1079">
        <f t="shared" si="772"/>
        <v>0</v>
      </c>
      <c r="AX1079">
        <f t="shared" si="773"/>
        <v>0</v>
      </c>
      <c r="AY1079">
        <f t="shared" si="774"/>
        <v>0</v>
      </c>
      <c r="AZ1079">
        <f t="shared" si="775"/>
        <v>0</v>
      </c>
      <c r="BA1079">
        <f t="shared" si="776"/>
        <v>0</v>
      </c>
      <c r="BB1079">
        <f t="shared" si="777"/>
        <v>0</v>
      </c>
      <c r="BC1079">
        <f t="shared" si="778"/>
        <v>0</v>
      </c>
      <c r="BD1079">
        <f t="shared" si="779"/>
        <v>0</v>
      </c>
      <c r="BE1079">
        <f t="shared" si="780"/>
        <v>0</v>
      </c>
      <c r="BF1079">
        <f t="shared" si="781"/>
        <v>0</v>
      </c>
      <c r="BG1079" s="356" t="str">
        <f t="shared" si="782"/>
        <v/>
      </c>
      <c r="BH1079" s="357">
        <f t="shared" si="783"/>
        <v>0</v>
      </c>
      <c r="BI1079" s="358">
        <f t="shared" si="784"/>
        <v>0</v>
      </c>
      <c r="BJ1079" s="359">
        <f t="shared" si="785"/>
        <v>0</v>
      </c>
      <c r="BK1079" s="356" t="str">
        <f t="shared" si="786"/>
        <v/>
      </c>
      <c r="BL1079" s="357">
        <f t="shared" si="787"/>
        <v>0</v>
      </c>
      <c r="BM1079" s="358">
        <f t="shared" si="788"/>
        <v>0</v>
      </c>
      <c r="BN1079" s="359">
        <f t="shared" si="789"/>
        <v>0</v>
      </c>
      <c r="BO1079" s="356" t="str">
        <f t="shared" si="790"/>
        <v/>
      </c>
      <c r="BP1079" s="357">
        <f t="shared" si="791"/>
        <v>0</v>
      </c>
      <c r="BQ1079" s="358">
        <f t="shared" si="792"/>
        <v>0</v>
      </c>
      <c r="BR1079" s="359">
        <f t="shared" si="793"/>
        <v>0</v>
      </c>
      <c r="BS1079" s="293">
        <f t="shared" si="794"/>
        <v>0</v>
      </c>
      <c r="BT1079" s="352" t="str">
        <f>IF(BS1079=0,"",
IF(SUM($BS$1051:BS1079)=1,BU1079,
IF($BS$1171&gt;SUM($BS$1051:BS1079),_xlfn.CONCAT(", ",BU1079),
IF($BS$1171=SUM($BS$1051:BS1079),_xlfn.CONCAT(" y ",BU1079)))))</f>
        <v/>
      </c>
      <c r="BU1079" s="120" t="s">
        <v>5181</v>
      </c>
      <c r="BV1079" s="290">
        <f t="shared" si="795"/>
        <v>0</v>
      </c>
      <c r="BW1079" s="293">
        <f t="shared" si="796"/>
        <v>0</v>
      </c>
      <c r="BX1079" s="283" t="str">
        <f>IF(BW1079=0,"",
IF(SUM($BW$1051:BW1079)=1,BY1079,
IF($BW$1171&gt;SUM($BW$1051:BW1079),_xlfn.CONCAT(", ",BY1079),
IF($BW$1171=SUM($BW$1051:BW1079),_xlfn.CONCAT(" y ",BY1079)))))</f>
        <v/>
      </c>
      <c r="BY1079" s="120" t="s">
        <v>5181</v>
      </c>
    </row>
    <row r="1080" spans="1:77" ht="15" customHeight="1">
      <c r="A1080" s="445"/>
      <c r="B1080" s="15"/>
      <c r="C1080" s="35" t="s">
        <v>5061</v>
      </c>
      <c r="D1080" s="800" t="str">
        <f>IF(CNGE_2026_M1_Secc1_Sub1!$D70="","",CNGE_2026_M1_Secc1_Sub1!$D70)</f>
        <v/>
      </c>
      <c r="E1080" s="723"/>
      <c r="F1080" s="723"/>
      <c r="G1080" s="723"/>
      <c r="H1080" s="723"/>
      <c r="I1080" s="723"/>
      <c r="J1080" s="723"/>
      <c r="K1080" s="723"/>
      <c r="L1080" s="724"/>
      <c r="M1080" s="637" t="str">
        <f t="shared" si="755"/>
        <v/>
      </c>
      <c r="N1080" s="637" t="str">
        <f t="shared" si="756"/>
        <v/>
      </c>
      <c r="O1080" s="637" t="str">
        <f t="shared" si="757"/>
        <v/>
      </c>
      <c r="P1080" s="638"/>
      <c r="Q1080" s="638"/>
      <c r="R1080" s="638"/>
      <c r="S1080" s="638"/>
      <c r="T1080" s="638"/>
      <c r="U1080" s="638"/>
      <c r="V1080" s="638"/>
      <c r="W1080" s="638"/>
      <c r="X1080" s="638"/>
      <c r="Y1080" s="638"/>
      <c r="Z1080" s="638"/>
      <c r="AA1080" s="638"/>
      <c r="AB1080" s="638"/>
      <c r="AC1080" s="638"/>
      <c r="AD1080" s="638"/>
      <c r="AI1080" t="str">
        <f t="shared" si="758"/>
        <v/>
      </c>
      <c r="AJ1080">
        <f t="shared" si="759"/>
        <v>0</v>
      </c>
      <c r="AK1080">
        <f t="shared" si="760"/>
        <v>0</v>
      </c>
      <c r="AL1080">
        <f t="shared" si="761"/>
        <v>0</v>
      </c>
      <c r="AM1080">
        <f t="shared" si="762"/>
        <v>0</v>
      </c>
      <c r="AN1080">
        <f t="shared" si="763"/>
        <v>0</v>
      </c>
      <c r="AO1080">
        <f t="shared" si="764"/>
        <v>0</v>
      </c>
      <c r="AP1080">
        <f t="shared" si="765"/>
        <v>0</v>
      </c>
      <c r="AQ1080">
        <f t="shared" si="766"/>
        <v>0</v>
      </c>
      <c r="AR1080">
        <f t="shared" si="767"/>
        <v>0</v>
      </c>
      <c r="AS1080">
        <f t="shared" si="768"/>
        <v>0</v>
      </c>
      <c r="AT1080">
        <f t="shared" si="769"/>
        <v>0</v>
      </c>
      <c r="AU1080">
        <f t="shared" si="770"/>
        <v>0</v>
      </c>
      <c r="AV1080">
        <f t="shared" si="771"/>
        <v>0</v>
      </c>
      <c r="AW1080">
        <f t="shared" si="772"/>
        <v>0</v>
      </c>
      <c r="AX1080">
        <f t="shared" si="773"/>
        <v>0</v>
      </c>
      <c r="AY1080">
        <f t="shared" si="774"/>
        <v>0</v>
      </c>
      <c r="AZ1080">
        <f t="shared" si="775"/>
        <v>0</v>
      </c>
      <c r="BA1080">
        <f t="shared" si="776"/>
        <v>0</v>
      </c>
      <c r="BB1080">
        <f t="shared" si="777"/>
        <v>0</v>
      </c>
      <c r="BC1080">
        <f t="shared" si="778"/>
        <v>0</v>
      </c>
      <c r="BD1080">
        <f t="shared" si="779"/>
        <v>0</v>
      </c>
      <c r="BE1080">
        <f t="shared" si="780"/>
        <v>0</v>
      </c>
      <c r="BF1080">
        <f t="shared" si="781"/>
        <v>0</v>
      </c>
      <c r="BG1080" s="356" t="str">
        <f t="shared" si="782"/>
        <v/>
      </c>
      <c r="BH1080" s="357">
        <f t="shared" si="783"/>
        <v>0</v>
      </c>
      <c r="BI1080" s="358">
        <f t="shared" si="784"/>
        <v>0</v>
      </c>
      <c r="BJ1080" s="359">
        <f t="shared" si="785"/>
        <v>0</v>
      </c>
      <c r="BK1080" s="356" t="str">
        <f t="shared" si="786"/>
        <v/>
      </c>
      <c r="BL1080" s="357">
        <f t="shared" si="787"/>
        <v>0</v>
      </c>
      <c r="BM1080" s="358">
        <f t="shared" si="788"/>
        <v>0</v>
      </c>
      <c r="BN1080" s="359">
        <f t="shared" si="789"/>
        <v>0</v>
      </c>
      <c r="BO1080" s="356" t="str">
        <f t="shared" si="790"/>
        <v/>
      </c>
      <c r="BP1080" s="357">
        <f t="shared" si="791"/>
        <v>0</v>
      </c>
      <c r="BQ1080" s="358">
        <f t="shared" si="792"/>
        <v>0</v>
      </c>
      <c r="BR1080" s="359">
        <f t="shared" si="793"/>
        <v>0</v>
      </c>
      <c r="BS1080" s="293">
        <f t="shared" si="794"/>
        <v>0</v>
      </c>
      <c r="BT1080" s="352" t="str">
        <f>IF(BS1080=0,"",
IF(SUM($BS$1051:BS1080)=1,BU1080,
IF($BS$1171&gt;SUM($BS$1051:BS1080),_xlfn.CONCAT(", ",BU1080),
IF($BS$1171=SUM($BS$1051:BS1080),_xlfn.CONCAT(" y ",BU1080)))))</f>
        <v/>
      </c>
      <c r="BU1080" s="120" t="s">
        <v>5183</v>
      </c>
      <c r="BV1080" s="290">
        <f t="shared" si="795"/>
        <v>0</v>
      </c>
      <c r="BW1080" s="293">
        <f t="shared" si="796"/>
        <v>0</v>
      </c>
      <c r="BX1080" s="283" t="str">
        <f>IF(BW1080=0,"",
IF(SUM($BW$1051:BW1080)=1,BY1080,
IF($BW$1171&gt;SUM($BW$1051:BW1080),_xlfn.CONCAT(", ",BY1080),
IF($BW$1171=SUM($BW$1051:BW1080),_xlfn.CONCAT(" y ",BY1080)))))</f>
        <v/>
      </c>
      <c r="BY1080" s="120" t="s">
        <v>5183</v>
      </c>
    </row>
    <row r="1081" spans="1:77" ht="15" customHeight="1">
      <c r="A1081" s="445"/>
      <c r="B1081" s="15"/>
      <c r="C1081" s="35" t="s">
        <v>5062</v>
      </c>
      <c r="D1081" s="800" t="str">
        <f>IF(CNGE_2026_M1_Secc1_Sub1!$D71="","",CNGE_2026_M1_Secc1_Sub1!$D71)</f>
        <v/>
      </c>
      <c r="E1081" s="723"/>
      <c r="F1081" s="723"/>
      <c r="G1081" s="723"/>
      <c r="H1081" s="723"/>
      <c r="I1081" s="723"/>
      <c r="J1081" s="723"/>
      <c r="K1081" s="723"/>
      <c r="L1081" s="724"/>
      <c r="M1081" s="637" t="str">
        <f t="shared" si="755"/>
        <v/>
      </c>
      <c r="N1081" s="637" t="str">
        <f t="shared" si="756"/>
        <v/>
      </c>
      <c r="O1081" s="637" t="str">
        <f t="shared" si="757"/>
        <v/>
      </c>
      <c r="P1081" s="638"/>
      <c r="Q1081" s="638"/>
      <c r="R1081" s="638"/>
      <c r="S1081" s="638"/>
      <c r="T1081" s="638"/>
      <c r="U1081" s="638"/>
      <c r="V1081" s="638"/>
      <c r="W1081" s="638"/>
      <c r="X1081" s="638"/>
      <c r="Y1081" s="638"/>
      <c r="Z1081" s="638"/>
      <c r="AA1081" s="638"/>
      <c r="AB1081" s="638"/>
      <c r="AC1081" s="638"/>
      <c r="AD1081" s="638"/>
      <c r="AI1081" t="str">
        <f t="shared" si="758"/>
        <v/>
      </c>
      <c r="AJ1081">
        <f t="shared" si="759"/>
        <v>0</v>
      </c>
      <c r="AK1081">
        <f t="shared" si="760"/>
        <v>0</v>
      </c>
      <c r="AL1081">
        <f t="shared" si="761"/>
        <v>0</v>
      </c>
      <c r="AM1081">
        <f t="shared" si="762"/>
        <v>0</v>
      </c>
      <c r="AN1081">
        <f t="shared" si="763"/>
        <v>0</v>
      </c>
      <c r="AO1081">
        <f t="shared" si="764"/>
        <v>0</v>
      </c>
      <c r="AP1081">
        <f t="shared" si="765"/>
        <v>0</v>
      </c>
      <c r="AQ1081">
        <f t="shared" si="766"/>
        <v>0</v>
      </c>
      <c r="AR1081">
        <f t="shared" si="767"/>
        <v>0</v>
      </c>
      <c r="AS1081">
        <f t="shared" si="768"/>
        <v>0</v>
      </c>
      <c r="AT1081">
        <f t="shared" si="769"/>
        <v>0</v>
      </c>
      <c r="AU1081">
        <f t="shared" si="770"/>
        <v>0</v>
      </c>
      <c r="AV1081">
        <f t="shared" si="771"/>
        <v>0</v>
      </c>
      <c r="AW1081">
        <f t="shared" si="772"/>
        <v>0</v>
      </c>
      <c r="AX1081">
        <f t="shared" si="773"/>
        <v>0</v>
      </c>
      <c r="AY1081">
        <f t="shared" si="774"/>
        <v>0</v>
      </c>
      <c r="AZ1081">
        <f t="shared" si="775"/>
        <v>0</v>
      </c>
      <c r="BA1081">
        <f t="shared" si="776"/>
        <v>0</v>
      </c>
      <c r="BB1081">
        <f t="shared" si="777"/>
        <v>0</v>
      </c>
      <c r="BC1081">
        <f t="shared" si="778"/>
        <v>0</v>
      </c>
      <c r="BD1081">
        <f t="shared" si="779"/>
        <v>0</v>
      </c>
      <c r="BE1081">
        <f t="shared" si="780"/>
        <v>0</v>
      </c>
      <c r="BF1081">
        <f t="shared" si="781"/>
        <v>0</v>
      </c>
      <c r="BG1081" s="356" t="str">
        <f t="shared" si="782"/>
        <v/>
      </c>
      <c r="BH1081" s="357">
        <f t="shared" si="783"/>
        <v>0</v>
      </c>
      <c r="BI1081" s="358">
        <f t="shared" si="784"/>
        <v>0</v>
      </c>
      <c r="BJ1081" s="359">
        <f t="shared" si="785"/>
        <v>0</v>
      </c>
      <c r="BK1081" s="356" t="str">
        <f t="shared" si="786"/>
        <v/>
      </c>
      <c r="BL1081" s="357">
        <f t="shared" si="787"/>
        <v>0</v>
      </c>
      <c r="BM1081" s="358">
        <f t="shared" si="788"/>
        <v>0</v>
      </c>
      <c r="BN1081" s="359">
        <f t="shared" si="789"/>
        <v>0</v>
      </c>
      <c r="BO1081" s="356" t="str">
        <f t="shared" si="790"/>
        <v/>
      </c>
      <c r="BP1081" s="357">
        <f t="shared" si="791"/>
        <v>0</v>
      </c>
      <c r="BQ1081" s="358">
        <f t="shared" si="792"/>
        <v>0</v>
      </c>
      <c r="BR1081" s="359">
        <f t="shared" si="793"/>
        <v>0</v>
      </c>
      <c r="BS1081" s="293">
        <f t="shared" si="794"/>
        <v>0</v>
      </c>
      <c r="BT1081" s="352" t="str">
        <f>IF(BS1081=0,"",
IF(SUM($BS$1051:BS1081)=1,BU1081,
IF($BS$1171&gt;SUM($BS$1051:BS1081),_xlfn.CONCAT(", ",BU1081),
IF($BS$1171=SUM($BS$1051:BS1081),_xlfn.CONCAT(" y ",BU1081)))))</f>
        <v/>
      </c>
      <c r="BU1081" s="120" t="s">
        <v>5185</v>
      </c>
      <c r="BV1081" s="290">
        <f t="shared" si="795"/>
        <v>0</v>
      </c>
      <c r="BW1081" s="293">
        <f t="shared" si="796"/>
        <v>0</v>
      </c>
      <c r="BX1081" s="283" t="str">
        <f>IF(BW1081=0,"",
IF(SUM($BW$1051:BW1081)=1,BY1081,
IF($BW$1171&gt;SUM($BW$1051:BW1081),_xlfn.CONCAT(", ",BY1081),
IF($BW$1171=SUM($BW$1051:BW1081),_xlfn.CONCAT(" y ",BY1081)))))</f>
        <v/>
      </c>
      <c r="BY1081" s="120" t="s">
        <v>5185</v>
      </c>
    </row>
    <row r="1082" spans="1:77" ht="15" customHeight="1">
      <c r="A1082" s="445"/>
      <c r="B1082" s="15"/>
      <c r="C1082" s="35" t="s">
        <v>5063</v>
      </c>
      <c r="D1082" s="800" t="str">
        <f>IF(CNGE_2026_M1_Secc1_Sub1!$D72="","",CNGE_2026_M1_Secc1_Sub1!$D72)</f>
        <v/>
      </c>
      <c r="E1082" s="723"/>
      <c r="F1082" s="723"/>
      <c r="G1082" s="723"/>
      <c r="H1082" s="723"/>
      <c r="I1082" s="723"/>
      <c r="J1082" s="723"/>
      <c r="K1082" s="723"/>
      <c r="L1082" s="724"/>
      <c r="M1082" s="637" t="str">
        <f t="shared" si="755"/>
        <v/>
      </c>
      <c r="N1082" s="637" t="str">
        <f t="shared" si="756"/>
        <v/>
      </c>
      <c r="O1082" s="637" t="str">
        <f t="shared" si="757"/>
        <v/>
      </c>
      <c r="P1082" s="638"/>
      <c r="Q1082" s="638"/>
      <c r="R1082" s="638"/>
      <c r="S1082" s="638"/>
      <c r="T1082" s="638"/>
      <c r="U1082" s="638"/>
      <c r="V1082" s="638"/>
      <c r="W1082" s="638"/>
      <c r="X1082" s="638"/>
      <c r="Y1082" s="638"/>
      <c r="Z1082" s="638"/>
      <c r="AA1082" s="638"/>
      <c r="AB1082" s="638"/>
      <c r="AC1082" s="638"/>
      <c r="AD1082" s="638"/>
      <c r="AI1082" t="str">
        <f t="shared" si="758"/>
        <v/>
      </c>
      <c r="AJ1082">
        <f t="shared" si="759"/>
        <v>0</v>
      </c>
      <c r="AK1082">
        <f t="shared" si="760"/>
        <v>0</v>
      </c>
      <c r="AL1082">
        <f t="shared" si="761"/>
        <v>0</v>
      </c>
      <c r="AM1082">
        <f t="shared" si="762"/>
        <v>0</v>
      </c>
      <c r="AN1082">
        <f t="shared" si="763"/>
        <v>0</v>
      </c>
      <c r="AO1082">
        <f t="shared" si="764"/>
        <v>0</v>
      </c>
      <c r="AP1082">
        <f t="shared" si="765"/>
        <v>0</v>
      </c>
      <c r="AQ1082">
        <f t="shared" si="766"/>
        <v>0</v>
      </c>
      <c r="AR1082">
        <f t="shared" si="767"/>
        <v>0</v>
      </c>
      <c r="AS1082">
        <f t="shared" si="768"/>
        <v>0</v>
      </c>
      <c r="AT1082">
        <f t="shared" si="769"/>
        <v>0</v>
      </c>
      <c r="AU1082">
        <f t="shared" si="770"/>
        <v>0</v>
      </c>
      <c r="AV1082">
        <f t="shared" si="771"/>
        <v>0</v>
      </c>
      <c r="AW1082">
        <f t="shared" si="772"/>
        <v>0</v>
      </c>
      <c r="AX1082">
        <f t="shared" si="773"/>
        <v>0</v>
      </c>
      <c r="AY1082">
        <f t="shared" si="774"/>
        <v>0</v>
      </c>
      <c r="AZ1082">
        <f t="shared" si="775"/>
        <v>0</v>
      </c>
      <c r="BA1082">
        <f t="shared" si="776"/>
        <v>0</v>
      </c>
      <c r="BB1082">
        <f t="shared" si="777"/>
        <v>0</v>
      </c>
      <c r="BC1082">
        <f t="shared" si="778"/>
        <v>0</v>
      </c>
      <c r="BD1082">
        <f t="shared" si="779"/>
        <v>0</v>
      </c>
      <c r="BE1082">
        <f t="shared" si="780"/>
        <v>0</v>
      </c>
      <c r="BF1082">
        <f t="shared" si="781"/>
        <v>0</v>
      </c>
      <c r="BG1082" s="356" t="str">
        <f t="shared" si="782"/>
        <v/>
      </c>
      <c r="BH1082" s="357">
        <f t="shared" si="783"/>
        <v>0</v>
      </c>
      <c r="BI1082" s="358">
        <f t="shared" si="784"/>
        <v>0</v>
      </c>
      <c r="BJ1082" s="359">
        <f t="shared" si="785"/>
        <v>0</v>
      </c>
      <c r="BK1082" s="356" t="str">
        <f t="shared" si="786"/>
        <v/>
      </c>
      <c r="BL1082" s="357">
        <f t="shared" si="787"/>
        <v>0</v>
      </c>
      <c r="BM1082" s="358">
        <f t="shared" si="788"/>
        <v>0</v>
      </c>
      <c r="BN1082" s="359">
        <f t="shared" si="789"/>
        <v>0</v>
      </c>
      <c r="BO1082" s="356" t="str">
        <f t="shared" si="790"/>
        <v/>
      </c>
      <c r="BP1082" s="357">
        <f t="shared" si="791"/>
        <v>0</v>
      </c>
      <c r="BQ1082" s="358">
        <f t="shared" si="792"/>
        <v>0</v>
      </c>
      <c r="BR1082" s="359">
        <f t="shared" si="793"/>
        <v>0</v>
      </c>
      <c r="BS1082" s="293">
        <f t="shared" si="794"/>
        <v>0</v>
      </c>
      <c r="BT1082" s="352" t="str">
        <f>IF(BS1082=0,"",
IF(SUM($BS$1051:BS1082)=1,BU1082,
IF($BS$1171&gt;SUM($BS$1051:BS1082),_xlfn.CONCAT(", ",BU1082),
IF($BS$1171=SUM($BS$1051:BS1082),_xlfn.CONCAT(" y ",BU1082)))))</f>
        <v/>
      </c>
      <c r="BU1082" s="120" t="s">
        <v>5186</v>
      </c>
      <c r="BV1082" s="290">
        <f t="shared" si="795"/>
        <v>0</v>
      </c>
      <c r="BW1082" s="293">
        <f t="shared" si="796"/>
        <v>0</v>
      </c>
      <c r="BX1082" s="283" t="str">
        <f>IF(BW1082=0,"",
IF(SUM($BW$1051:BW1082)=1,BY1082,
IF($BW$1171&gt;SUM($BW$1051:BW1082),_xlfn.CONCAT(", ",BY1082),
IF($BW$1171=SUM($BW$1051:BW1082),_xlfn.CONCAT(" y ",BY1082)))))</f>
        <v/>
      </c>
      <c r="BY1082" s="120" t="s">
        <v>5186</v>
      </c>
    </row>
    <row r="1083" spans="1:77" ht="15" customHeight="1">
      <c r="A1083" s="445"/>
      <c r="B1083" s="15"/>
      <c r="C1083" s="35" t="s">
        <v>5064</v>
      </c>
      <c r="D1083" s="800" t="str">
        <f>IF(CNGE_2026_M1_Secc1_Sub1!$D73="","",CNGE_2026_M1_Secc1_Sub1!$D73)</f>
        <v/>
      </c>
      <c r="E1083" s="723"/>
      <c r="F1083" s="723"/>
      <c r="G1083" s="723"/>
      <c r="H1083" s="723"/>
      <c r="I1083" s="723"/>
      <c r="J1083" s="723"/>
      <c r="K1083" s="723"/>
      <c r="L1083" s="724"/>
      <c r="M1083" s="637" t="str">
        <f t="shared" ref="M1083:M1114" si="797">IF(M408="","",M408)</f>
        <v/>
      </c>
      <c r="N1083" s="637" t="str">
        <f t="shared" ref="N1083:N1114" si="798">IF(S408="","",S408)</f>
        <v/>
      </c>
      <c r="O1083" s="637" t="str">
        <f t="shared" ref="O1083:O1114" si="799">IF(Y408="","",Y408)</f>
        <v/>
      </c>
      <c r="P1083" s="638"/>
      <c r="Q1083" s="638"/>
      <c r="R1083" s="638"/>
      <c r="S1083" s="638"/>
      <c r="T1083" s="638"/>
      <c r="U1083" s="638"/>
      <c r="V1083" s="638"/>
      <c r="W1083" s="638"/>
      <c r="X1083" s="638"/>
      <c r="Y1083" s="638"/>
      <c r="Z1083" s="638"/>
      <c r="AA1083" s="638"/>
      <c r="AB1083" s="638"/>
      <c r="AC1083" s="638"/>
      <c r="AD1083" s="638"/>
      <c r="AI1083" t="str">
        <f t="shared" ref="AI1083:AI1114" si="800">M1083</f>
        <v/>
      </c>
      <c r="AJ1083">
        <f t="shared" ref="AJ1083:AJ1114" si="801">COUNTIF(N1083:O1083,"NS")</f>
        <v>0</v>
      </c>
      <c r="AK1083">
        <f t="shared" ref="AK1083:AK1114" si="802">SUM(N1083:O1083)</f>
        <v>0</v>
      </c>
      <c r="AL1083">
        <f t="shared" ref="AL1083:AL1114" si="803">IF(COUNTIF(M1083:O1083,"NA")=3,0,IF(OR(AND(AI1083=0,AJ1083&gt;0),AND(AI1083="NS",AK1083&gt;0), AND(AI1083="NS", AJ1083=0,AK1083=0)), 1, IF(OR(AND(AI1083&gt;0,AJ1083&gt;1,AI1083&gt;AK1083), AND(AI1083="NS",AJ1083=2), AND(AI1083="NS",AK1083=0,AJ1083&gt;0),AI1083=AK1083), 0,IF(AI820="",0,1))))</f>
        <v>0</v>
      </c>
      <c r="AM1083">
        <f t="shared" ref="AM1083:AM1114" si="804">P1083</f>
        <v>0</v>
      </c>
      <c r="AN1083">
        <f t="shared" ref="AN1083:AN1114" si="805">COUNTIF(Q1083:R1083,"NS")</f>
        <v>0</v>
      </c>
      <c r="AO1083">
        <f t="shared" ref="AO1083:AO1114" si="806">SUM(Q1083:R1083)</f>
        <v>0</v>
      </c>
      <c r="AP1083">
        <f t="shared" ref="AP1083:AP1114" si="807">IF(COUNTIF(P1083:R1083,"NA")=3,0,IF(OR(AND(AM1083=0,AN1083&gt;0),AND(AM1083="NS",AO1083&gt;0), AND(AM1083="NS", AN1083=0,AO1083=0)), 1, IF(OR(AND(AM1083&gt;0,AN1083&gt;1,AM1083&gt;AO1083), AND(AM1083="NS",AN1083=2), AND(AM1083="NS",AO1083=0,AN1083&gt;0),AM1083=AO1083), 0, 1)))</f>
        <v>0</v>
      </c>
      <c r="AQ1083">
        <f t="shared" ref="AQ1083:AQ1114" si="808">S1083</f>
        <v>0</v>
      </c>
      <c r="AR1083">
        <f t="shared" ref="AR1083:AR1114" si="809">COUNTIF(T1083:U1083,"NS")</f>
        <v>0</v>
      </c>
      <c r="AS1083">
        <f t="shared" ref="AS1083:AS1114" si="810">SUM(T1083:U1083)</f>
        <v>0</v>
      </c>
      <c r="AT1083">
        <f t="shared" ref="AT1083:AT1114" si="811">IF(COUNTIF(S1083:U1083,"NA")=3,0,IF(OR(AND(AQ1083=0,AR1083&gt;0),AND(AQ1083="NS",AS1083&gt;0), AND(AQ1083="NS", AR1083=0,AS1083=0)), 1, IF(OR(AND(AQ1083&gt;0,AR1083&gt;1,AQ1083&gt;AS1083), AND(AQ1083="NS",AR1083=2), AND(AQ1083="NS",AS1083=0,AR1083&gt;0),AQ1083=AS1083), 0, 1)))</f>
        <v>0</v>
      </c>
      <c r="AU1083">
        <f t="shared" ref="AU1083:AU1114" si="812">V1083</f>
        <v>0</v>
      </c>
      <c r="AV1083">
        <f t="shared" ref="AV1083:AV1114" si="813">COUNTIF(W1083:X1083,"NS")</f>
        <v>0</v>
      </c>
      <c r="AW1083">
        <f t="shared" ref="AW1083:AW1114" si="814">SUM(W1083:X1083)</f>
        <v>0</v>
      </c>
      <c r="AX1083">
        <f t="shared" ref="AX1083:AX1114" si="815">IF(COUNTIF(V1083:X1083,"NA")=3,0,IF(OR(AND(AU1083=0,AV1083&gt;0),AND(AU1083="NS",AW1083&gt;0), AND(AU1083="NS", AV1083=0,AW1083=0)), 1, IF(OR(AND(AU1083&gt;0,AV1083&gt;1,AU1083&gt;AW1083), AND(AU1083="NS",AV1083=2), AND(AU1083="NS",AW1083=0,AV1083&gt;0),AU1083=AW1083), 0, 1)))</f>
        <v>0</v>
      </c>
      <c r="AY1083">
        <f t="shared" ref="AY1083:AY1114" si="816">Y1083</f>
        <v>0</v>
      </c>
      <c r="AZ1083">
        <f t="shared" ref="AZ1083:AZ1114" si="817">COUNTIF(Z1083:AA1083,"NS")</f>
        <v>0</v>
      </c>
      <c r="BA1083">
        <f t="shared" ref="BA1083:BA1114" si="818">SUM(Z1083:AA1083)</f>
        <v>0</v>
      </c>
      <c r="BB1083">
        <f t="shared" ref="BB1083:BB1114" si="819">IF(COUNTIF(Y1083:AA1083,"NA")=3,0,IF(OR(AND(AY1083=0,AZ1083&gt;0),AND(AY1083="NS",BA1083&gt;0), AND(AY1083="NS", AZ1083=0,BA1083=0)), 1, IF(OR(AND(AY1083&gt;0,AZ1083&gt;1,AY1083&gt;BA1083), AND(AY1083="NS",AZ1083=2), AND(AY1083="NS",BA1083=0,AZ1083&gt;0),AY1083=BA1083), 0, 1)))</f>
        <v>0</v>
      </c>
      <c r="BC1083">
        <f t="shared" ref="BC1083:BC1114" si="820">AB1083</f>
        <v>0</v>
      </c>
      <c r="BD1083">
        <f t="shared" ref="BD1083:BD1114" si="821">COUNTIF(AC1083:AD1083,"NS")</f>
        <v>0</v>
      </c>
      <c r="BE1083">
        <f t="shared" ref="BE1083:BE1114" si="822">SUM(AC1083:AD1083)</f>
        <v>0</v>
      </c>
      <c r="BF1083">
        <f t="shared" ref="BF1083:BF1114" si="823">IF(COUNTIF(AB1083:AD1083,"NA")=3,0,IF(OR(AND(BC1083=0,BD1083&gt;0),AND(BC1083="NS",BE1083&gt;0), AND(BC1083="NS", BD1083=0,BE1083=0)), 1, IF(OR(AND(BC1083&gt;0,BD1083&gt;1,BC1083&gt;BE1083), AND(BC1083="NS",BD1083=2), AND(BC1083="NS",BE1083=0,BD1083&gt;0),BC1083=BE1083), 0, 1)))</f>
        <v>0</v>
      </c>
      <c r="BG1083" s="356" t="str">
        <f t="shared" si="782"/>
        <v/>
      </c>
      <c r="BH1083" s="357">
        <f t="shared" si="783"/>
        <v>0</v>
      </c>
      <c r="BI1083" s="358">
        <f t="shared" si="784"/>
        <v>0</v>
      </c>
      <c r="BJ1083" s="359">
        <f t="shared" si="785"/>
        <v>0</v>
      </c>
      <c r="BK1083" s="356" t="str">
        <f t="shared" si="786"/>
        <v/>
      </c>
      <c r="BL1083" s="357">
        <f t="shared" si="787"/>
        <v>0</v>
      </c>
      <c r="BM1083" s="358">
        <f t="shared" si="788"/>
        <v>0</v>
      </c>
      <c r="BN1083" s="359">
        <f t="shared" si="789"/>
        <v>0</v>
      </c>
      <c r="BO1083" s="356" t="str">
        <f t="shared" si="790"/>
        <v/>
      </c>
      <c r="BP1083" s="357">
        <f t="shared" si="791"/>
        <v>0</v>
      </c>
      <c r="BQ1083" s="358">
        <f t="shared" si="792"/>
        <v>0</v>
      </c>
      <c r="BR1083" s="359">
        <f t="shared" si="793"/>
        <v>0</v>
      </c>
      <c r="BS1083" s="293">
        <f t="shared" si="794"/>
        <v>0</v>
      </c>
      <c r="BT1083" s="352" t="str">
        <f>IF(BS1083=0,"",
IF(SUM($BS$1051:BS1083)=1,BU1083,
IF($BS$1171&gt;SUM($BS$1051:BS1083),_xlfn.CONCAT(", ",BU1083),
IF($BS$1171=SUM($BS$1051:BS1083),_xlfn.CONCAT(" y ",BU1083)))))</f>
        <v/>
      </c>
      <c r="BU1083" s="120" t="s">
        <v>5187</v>
      </c>
      <c r="BV1083" s="290">
        <f t="shared" si="795"/>
        <v>0</v>
      </c>
      <c r="BW1083" s="293">
        <f t="shared" si="796"/>
        <v>0</v>
      </c>
      <c r="BX1083" s="283" t="str">
        <f>IF(BW1083=0,"",
IF(SUM($BW$1051:BW1083)=1,BY1083,
IF($BW$1171&gt;SUM($BW$1051:BW1083),_xlfn.CONCAT(", ",BY1083),
IF($BW$1171=SUM($BW$1051:BW1083),_xlfn.CONCAT(" y ",BY1083)))))</f>
        <v/>
      </c>
      <c r="BY1083" s="120" t="s">
        <v>5187</v>
      </c>
    </row>
    <row r="1084" spans="1:77" ht="15" customHeight="1">
      <c r="A1084" s="445"/>
      <c r="B1084" s="15"/>
      <c r="C1084" s="35" t="s">
        <v>5065</v>
      </c>
      <c r="D1084" s="800" t="str">
        <f>IF(CNGE_2026_M1_Secc1_Sub1!$D74="","",CNGE_2026_M1_Secc1_Sub1!$D74)</f>
        <v/>
      </c>
      <c r="E1084" s="723"/>
      <c r="F1084" s="723"/>
      <c r="G1084" s="723"/>
      <c r="H1084" s="723"/>
      <c r="I1084" s="723"/>
      <c r="J1084" s="723"/>
      <c r="K1084" s="723"/>
      <c r="L1084" s="724"/>
      <c r="M1084" s="637" t="str">
        <f t="shared" si="797"/>
        <v/>
      </c>
      <c r="N1084" s="637" t="str">
        <f t="shared" si="798"/>
        <v/>
      </c>
      <c r="O1084" s="637" t="str">
        <f t="shared" si="799"/>
        <v/>
      </c>
      <c r="P1084" s="638"/>
      <c r="Q1084" s="638"/>
      <c r="R1084" s="638"/>
      <c r="S1084" s="638"/>
      <c r="T1084" s="638"/>
      <c r="U1084" s="638"/>
      <c r="V1084" s="638"/>
      <c r="W1084" s="638"/>
      <c r="X1084" s="638"/>
      <c r="Y1084" s="638"/>
      <c r="Z1084" s="638"/>
      <c r="AA1084" s="638"/>
      <c r="AB1084" s="638"/>
      <c r="AC1084" s="638"/>
      <c r="AD1084" s="638"/>
      <c r="AI1084" t="str">
        <f t="shared" si="800"/>
        <v/>
      </c>
      <c r="AJ1084">
        <f t="shared" si="801"/>
        <v>0</v>
      </c>
      <c r="AK1084">
        <f t="shared" si="802"/>
        <v>0</v>
      </c>
      <c r="AL1084">
        <f t="shared" si="803"/>
        <v>0</v>
      </c>
      <c r="AM1084">
        <f t="shared" si="804"/>
        <v>0</v>
      </c>
      <c r="AN1084">
        <f t="shared" si="805"/>
        <v>0</v>
      </c>
      <c r="AO1084">
        <f t="shared" si="806"/>
        <v>0</v>
      </c>
      <c r="AP1084">
        <f t="shared" si="807"/>
        <v>0</v>
      </c>
      <c r="AQ1084">
        <f t="shared" si="808"/>
        <v>0</v>
      </c>
      <c r="AR1084">
        <f t="shared" si="809"/>
        <v>0</v>
      </c>
      <c r="AS1084">
        <f t="shared" si="810"/>
        <v>0</v>
      </c>
      <c r="AT1084">
        <f t="shared" si="811"/>
        <v>0</v>
      </c>
      <c r="AU1084">
        <f t="shared" si="812"/>
        <v>0</v>
      </c>
      <c r="AV1084">
        <f t="shared" si="813"/>
        <v>0</v>
      </c>
      <c r="AW1084">
        <f t="shared" si="814"/>
        <v>0</v>
      </c>
      <c r="AX1084">
        <f t="shared" si="815"/>
        <v>0</v>
      </c>
      <c r="AY1084">
        <f t="shared" si="816"/>
        <v>0</v>
      </c>
      <c r="AZ1084">
        <f t="shared" si="817"/>
        <v>0</v>
      </c>
      <c r="BA1084">
        <f t="shared" si="818"/>
        <v>0</v>
      </c>
      <c r="BB1084">
        <f t="shared" si="819"/>
        <v>0</v>
      </c>
      <c r="BC1084">
        <f t="shared" si="820"/>
        <v>0</v>
      </c>
      <c r="BD1084">
        <f t="shared" si="821"/>
        <v>0</v>
      </c>
      <c r="BE1084">
        <f t="shared" si="822"/>
        <v>0</v>
      </c>
      <c r="BF1084">
        <f t="shared" si="823"/>
        <v>0</v>
      </c>
      <c r="BG1084" s="356" t="str">
        <f t="shared" si="782"/>
        <v/>
      </c>
      <c r="BH1084" s="357">
        <f t="shared" si="783"/>
        <v>0</v>
      </c>
      <c r="BI1084" s="358">
        <f t="shared" si="784"/>
        <v>0</v>
      </c>
      <c r="BJ1084" s="359">
        <f t="shared" si="785"/>
        <v>0</v>
      </c>
      <c r="BK1084" s="356" t="str">
        <f t="shared" si="786"/>
        <v/>
      </c>
      <c r="BL1084" s="357">
        <f t="shared" si="787"/>
        <v>0</v>
      </c>
      <c r="BM1084" s="358">
        <f t="shared" si="788"/>
        <v>0</v>
      </c>
      <c r="BN1084" s="359">
        <f t="shared" si="789"/>
        <v>0</v>
      </c>
      <c r="BO1084" s="356" t="str">
        <f t="shared" si="790"/>
        <v/>
      </c>
      <c r="BP1084" s="357">
        <f t="shared" si="791"/>
        <v>0</v>
      </c>
      <c r="BQ1084" s="358">
        <f t="shared" si="792"/>
        <v>0</v>
      </c>
      <c r="BR1084" s="359">
        <f t="shared" si="793"/>
        <v>0</v>
      </c>
      <c r="BS1084" s="293">
        <f t="shared" si="794"/>
        <v>0</v>
      </c>
      <c r="BT1084" s="352" t="str">
        <f>IF(BS1084=0,"",
IF(SUM($BS$1051:BS1084)=1,BU1084,
IF($BS$1171&gt;SUM($BS$1051:BS1084),_xlfn.CONCAT(", ",BU1084),
IF($BS$1171=SUM($BS$1051:BS1084),_xlfn.CONCAT(" y ",BU1084)))))</f>
        <v/>
      </c>
      <c r="BU1084" s="120" t="s">
        <v>5188</v>
      </c>
      <c r="BV1084" s="290">
        <f t="shared" si="795"/>
        <v>0</v>
      </c>
      <c r="BW1084" s="293">
        <f t="shared" si="796"/>
        <v>0</v>
      </c>
      <c r="BX1084" s="283" t="str">
        <f>IF(BW1084=0,"",
IF(SUM($BW$1051:BW1084)=1,BY1084,
IF($BW$1171&gt;SUM($BW$1051:BW1084),_xlfn.CONCAT(", ",BY1084),
IF($BW$1171=SUM($BW$1051:BW1084),_xlfn.CONCAT(" y ",BY1084)))))</f>
        <v/>
      </c>
      <c r="BY1084" s="120" t="s">
        <v>5188</v>
      </c>
    </row>
    <row r="1085" spans="1:77" ht="15" customHeight="1">
      <c r="A1085" s="445"/>
      <c r="B1085" s="15"/>
      <c r="C1085" s="35" t="s">
        <v>5066</v>
      </c>
      <c r="D1085" s="800" t="str">
        <f>IF(CNGE_2026_M1_Secc1_Sub1!$D75="","",CNGE_2026_M1_Secc1_Sub1!$D75)</f>
        <v/>
      </c>
      <c r="E1085" s="723"/>
      <c r="F1085" s="723"/>
      <c r="G1085" s="723"/>
      <c r="H1085" s="723"/>
      <c r="I1085" s="723"/>
      <c r="J1085" s="723"/>
      <c r="K1085" s="723"/>
      <c r="L1085" s="724"/>
      <c r="M1085" s="637" t="str">
        <f t="shared" si="797"/>
        <v/>
      </c>
      <c r="N1085" s="637" t="str">
        <f t="shared" si="798"/>
        <v/>
      </c>
      <c r="O1085" s="637" t="str">
        <f t="shared" si="799"/>
        <v/>
      </c>
      <c r="P1085" s="638"/>
      <c r="Q1085" s="638"/>
      <c r="R1085" s="638"/>
      <c r="S1085" s="638"/>
      <c r="T1085" s="638"/>
      <c r="U1085" s="638"/>
      <c r="V1085" s="638"/>
      <c r="W1085" s="638"/>
      <c r="X1085" s="638"/>
      <c r="Y1085" s="638"/>
      <c r="Z1085" s="638"/>
      <c r="AA1085" s="638"/>
      <c r="AB1085" s="638"/>
      <c r="AC1085" s="638"/>
      <c r="AD1085" s="638"/>
      <c r="AI1085" t="str">
        <f t="shared" si="800"/>
        <v/>
      </c>
      <c r="AJ1085">
        <f t="shared" si="801"/>
        <v>0</v>
      </c>
      <c r="AK1085">
        <f t="shared" si="802"/>
        <v>0</v>
      </c>
      <c r="AL1085">
        <f t="shared" si="803"/>
        <v>0</v>
      </c>
      <c r="AM1085">
        <f t="shared" si="804"/>
        <v>0</v>
      </c>
      <c r="AN1085">
        <f t="shared" si="805"/>
        <v>0</v>
      </c>
      <c r="AO1085">
        <f t="shared" si="806"/>
        <v>0</v>
      </c>
      <c r="AP1085">
        <f t="shared" si="807"/>
        <v>0</v>
      </c>
      <c r="AQ1085">
        <f t="shared" si="808"/>
        <v>0</v>
      </c>
      <c r="AR1085">
        <f t="shared" si="809"/>
        <v>0</v>
      </c>
      <c r="AS1085">
        <f t="shared" si="810"/>
        <v>0</v>
      </c>
      <c r="AT1085">
        <f t="shared" si="811"/>
        <v>0</v>
      </c>
      <c r="AU1085">
        <f t="shared" si="812"/>
        <v>0</v>
      </c>
      <c r="AV1085">
        <f t="shared" si="813"/>
        <v>0</v>
      </c>
      <c r="AW1085">
        <f t="shared" si="814"/>
        <v>0</v>
      </c>
      <c r="AX1085">
        <f t="shared" si="815"/>
        <v>0</v>
      </c>
      <c r="AY1085">
        <f t="shared" si="816"/>
        <v>0</v>
      </c>
      <c r="AZ1085">
        <f t="shared" si="817"/>
        <v>0</v>
      </c>
      <c r="BA1085">
        <f t="shared" si="818"/>
        <v>0</v>
      </c>
      <c r="BB1085">
        <f t="shared" si="819"/>
        <v>0</v>
      </c>
      <c r="BC1085">
        <f t="shared" si="820"/>
        <v>0</v>
      </c>
      <c r="BD1085">
        <f t="shared" si="821"/>
        <v>0</v>
      </c>
      <c r="BE1085">
        <f t="shared" si="822"/>
        <v>0</v>
      </c>
      <c r="BF1085">
        <f t="shared" si="823"/>
        <v>0</v>
      </c>
      <c r="BG1085" s="356" t="str">
        <f t="shared" si="782"/>
        <v/>
      </c>
      <c r="BH1085" s="357">
        <f t="shared" si="783"/>
        <v>0</v>
      </c>
      <c r="BI1085" s="358">
        <f t="shared" si="784"/>
        <v>0</v>
      </c>
      <c r="BJ1085" s="359">
        <f t="shared" si="785"/>
        <v>0</v>
      </c>
      <c r="BK1085" s="356" t="str">
        <f t="shared" si="786"/>
        <v/>
      </c>
      <c r="BL1085" s="357">
        <f t="shared" si="787"/>
        <v>0</v>
      </c>
      <c r="BM1085" s="358">
        <f t="shared" si="788"/>
        <v>0</v>
      </c>
      <c r="BN1085" s="359">
        <f t="shared" si="789"/>
        <v>0</v>
      </c>
      <c r="BO1085" s="356" t="str">
        <f t="shared" si="790"/>
        <v/>
      </c>
      <c r="BP1085" s="357">
        <f t="shared" si="791"/>
        <v>0</v>
      </c>
      <c r="BQ1085" s="358">
        <f t="shared" si="792"/>
        <v>0</v>
      </c>
      <c r="BR1085" s="359">
        <f t="shared" si="793"/>
        <v>0</v>
      </c>
      <c r="BS1085" s="293">
        <f t="shared" si="794"/>
        <v>0</v>
      </c>
      <c r="BT1085" s="352" t="str">
        <f>IF(BS1085=0,"",
IF(SUM($BS$1051:BS1085)=1,BU1085,
IF($BS$1171&gt;SUM($BS$1051:BS1085),_xlfn.CONCAT(", ",BU1085),
IF($BS$1171=SUM($BS$1051:BS1085),_xlfn.CONCAT(" y ",BU1085)))))</f>
        <v/>
      </c>
      <c r="BU1085" s="120" t="s">
        <v>5189</v>
      </c>
      <c r="BV1085" s="290">
        <f t="shared" si="795"/>
        <v>0</v>
      </c>
      <c r="BW1085" s="293">
        <f t="shared" si="796"/>
        <v>0</v>
      </c>
      <c r="BX1085" s="283" t="str">
        <f>IF(BW1085=0,"",
IF(SUM($BW$1051:BW1085)=1,BY1085,
IF($BW$1171&gt;SUM($BW$1051:BW1085),_xlfn.CONCAT(", ",BY1085),
IF($BW$1171=SUM($BW$1051:BW1085),_xlfn.CONCAT(" y ",BY1085)))))</f>
        <v/>
      </c>
      <c r="BY1085" s="120" t="s">
        <v>5189</v>
      </c>
    </row>
    <row r="1086" spans="1:77" ht="15" customHeight="1">
      <c r="A1086" s="445"/>
      <c r="B1086" s="15"/>
      <c r="C1086" s="35" t="s">
        <v>5190</v>
      </c>
      <c r="D1086" s="800" t="str">
        <f>IF(CNGE_2026_M1_Secc1_Sub1!$D76="","",CNGE_2026_M1_Secc1_Sub1!$D76)</f>
        <v/>
      </c>
      <c r="E1086" s="723"/>
      <c r="F1086" s="723"/>
      <c r="G1086" s="723"/>
      <c r="H1086" s="723"/>
      <c r="I1086" s="723"/>
      <c r="J1086" s="723"/>
      <c r="K1086" s="723"/>
      <c r="L1086" s="724"/>
      <c r="M1086" s="637" t="str">
        <f t="shared" si="797"/>
        <v/>
      </c>
      <c r="N1086" s="637" t="str">
        <f t="shared" si="798"/>
        <v/>
      </c>
      <c r="O1086" s="637" t="str">
        <f t="shared" si="799"/>
        <v/>
      </c>
      <c r="P1086" s="638"/>
      <c r="Q1086" s="638"/>
      <c r="R1086" s="638"/>
      <c r="S1086" s="638"/>
      <c r="T1086" s="638"/>
      <c r="U1086" s="638"/>
      <c r="V1086" s="638"/>
      <c r="W1086" s="638"/>
      <c r="X1086" s="638"/>
      <c r="Y1086" s="638"/>
      <c r="Z1086" s="638"/>
      <c r="AA1086" s="638"/>
      <c r="AB1086" s="638"/>
      <c r="AC1086" s="638"/>
      <c r="AD1086" s="638"/>
      <c r="AI1086" t="str">
        <f t="shared" si="800"/>
        <v/>
      </c>
      <c r="AJ1086">
        <f t="shared" si="801"/>
        <v>0</v>
      </c>
      <c r="AK1086">
        <f t="shared" si="802"/>
        <v>0</v>
      </c>
      <c r="AL1086">
        <f t="shared" si="803"/>
        <v>0</v>
      </c>
      <c r="AM1086">
        <f t="shared" si="804"/>
        <v>0</v>
      </c>
      <c r="AN1086">
        <f t="shared" si="805"/>
        <v>0</v>
      </c>
      <c r="AO1086">
        <f t="shared" si="806"/>
        <v>0</v>
      </c>
      <c r="AP1086">
        <f t="shared" si="807"/>
        <v>0</v>
      </c>
      <c r="AQ1086">
        <f t="shared" si="808"/>
        <v>0</v>
      </c>
      <c r="AR1086">
        <f t="shared" si="809"/>
        <v>0</v>
      </c>
      <c r="AS1086">
        <f t="shared" si="810"/>
        <v>0</v>
      </c>
      <c r="AT1086">
        <f t="shared" si="811"/>
        <v>0</v>
      </c>
      <c r="AU1086">
        <f t="shared" si="812"/>
        <v>0</v>
      </c>
      <c r="AV1086">
        <f t="shared" si="813"/>
        <v>0</v>
      </c>
      <c r="AW1086">
        <f t="shared" si="814"/>
        <v>0</v>
      </c>
      <c r="AX1086">
        <f t="shared" si="815"/>
        <v>0</v>
      </c>
      <c r="AY1086">
        <f t="shared" si="816"/>
        <v>0</v>
      </c>
      <c r="AZ1086">
        <f t="shared" si="817"/>
        <v>0</v>
      </c>
      <c r="BA1086">
        <f t="shared" si="818"/>
        <v>0</v>
      </c>
      <c r="BB1086">
        <f t="shared" si="819"/>
        <v>0</v>
      </c>
      <c r="BC1086">
        <f t="shared" si="820"/>
        <v>0</v>
      </c>
      <c r="BD1086">
        <f t="shared" si="821"/>
        <v>0</v>
      </c>
      <c r="BE1086">
        <f t="shared" si="822"/>
        <v>0</v>
      </c>
      <c r="BF1086">
        <f t="shared" si="823"/>
        <v>0</v>
      </c>
      <c r="BG1086" s="356" t="str">
        <f t="shared" si="782"/>
        <v/>
      </c>
      <c r="BH1086" s="357">
        <f t="shared" si="783"/>
        <v>0</v>
      </c>
      <c r="BI1086" s="358">
        <f t="shared" si="784"/>
        <v>0</v>
      </c>
      <c r="BJ1086" s="359">
        <f t="shared" si="785"/>
        <v>0</v>
      </c>
      <c r="BK1086" s="356" t="str">
        <f t="shared" si="786"/>
        <v/>
      </c>
      <c r="BL1086" s="357">
        <f t="shared" si="787"/>
        <v>0</v>
      </c>
      <c r="BM1086" s="358">
        <f t="shared" si="788"/>
        <v>0</v>
      </c>
      <c r="BN1086" s="359">
        <f t="shared" si="789"/>
        <v>0</v>
      </c>
      <c r="BO1086" s="356" t="str">
        <f t="shared" si="790"/>
        <v/>
      </c>
      <c r="BP1086" s="357">
        <f t="shared" si="791"/>
        <v>0</v>
      </c>
      <c r="BQ1086" s="358">
        <f t="shared" si="792"/>
        <v>0</v>
      </c>
      <c r="BR1086" s="359">
        <f t="shared" si="793"/>
        <v>0</v>
      </c>
      <c r="BS1086" s="293">
        <f t="shared" si="794"/>
        <v>0</v>
      </c>
      <c r="BT1086" s="352" t="str">
        <f>IF(BS1086=0,"",
IF(SUM($BS$1051:BS1086)=1,BU1086,
IF($BS$1171&gt;SUM($BS$1051:BS1086),_xlfn.CONCAT(", ",BU1086),
IF($BS$1171=SUM($BS$1051:BS1086),_xlfn.CONCAT(" y ",BU1086)))))</f>
        <v/>
      </c>
      <c r="BU1086" s="120" t="s">
        <v>5191</v>
      </c>
      <c r="BV1086" s="290">
        <f t="shared" si="795"/>
        <v>0</v>
      </c>
      <c r="BW1086" s="293">
        <f t="shared" si="796"/>
        <v>0</v>
      </c>
      <c r="BX1086" s="283" t="str">
        <f>IF(BW1086=0,"",
IF(SUM($BW$1051:BW1086)=1,BY1086,
IF($BW$1171&gt;SUM($BW$1051:BW1086),_xlfn.CONCAT(", ",BY1086),
IF($BW$1171=SUM($BW$1051:BW1086),_xlfn.CONCAT(" y ",BY1086)))))</f>
        <v/>
      </c>
      <c r="BY1086" s="120" t="s">
        <v>5191</v>
      </c>
    </row>
    <row r="1087" spans="1:77" ht="15" customHeight="1">
      <c r="A1087" s="445"/>
      <c r="B1087" s="15"/>
      <c r="C1087" s="35" t="s">
        <v>5192</v>
      </c>
      <c r="D1087" s="800" t="str">
        <f>IF(CNGE_2026_M1_Secc1_Sub1!$D77="","",CNGE_2026_M1_Secc1_Sub1!$D77)</f>
        <v/>
      </c>
      <c r="E1087" s="723"/>
      <c r="F1087" s="723"/>
      <c r="G1087" s="723"/>
      <c r="H1087" s="723"/>
      <c r="I1087" s="723"/>
      <c r="J1087" s="723"/>
      <c r="K1087" s="723"/>
      <c r="L1087" s="724"/>
      <c r="M1087" s="637" t="str">
        <f t="shared" si="797"/>
        <v/>
      </c>
      <c r="N1087" s="637" t="str">
        <f t="shared" si="798"/>
        <v/>
      </c>
      <c r="O1087" s="637" t="str">
        <f t="shared" si="799"/>
        <v/>
      </c>
      <c r="P1087" s="638"/>
      <c r="Q1087" s="638"/>
      <c r="R1087" s="638"/>
      <c r="S1087" s="638"/>
      <c r="T1087" s="638"/>
      <c r="U1087" s="638"/>
      <c r="V1087" s="638"/>
      <c r="W1087" s="638"/>
      <c r="X1087" s="638"/>
      <c r="Y1087" s="638"/>
      <c r="Z1087" s="638"/>
      <c r="AA1087" s="638"/>
      <c r="AB1087" s="638"/>
      <c r="AC1087" s="638"/>
      <c r="AD1087" s="638"/>
      <c r="AI1087" t="str">
        <f t="shared" si="800"/>
        <v/>
      </c>
      <c r="AJ1087">
        <f t="shared" si="801"/>
        <v>0</v>
      </c>
      <c r="AK1087">
        <f t="shared" si="802"/>
        <v>0</v>
      </c>
      <c r="AL1087">
        <f t="shared" si="803"/>
        <v>0</v>
      </c>
      <c r="AM1087">
        <f t="shared" si="804"/>
        <v>0</v>
      </c>
      <c r="AN1087">
        <f t="shared" si="805"/>
        <v>0</v>
      </c>
      <c r="AO1087">
        <f t="shared" si="806"/>
        <v>0</v>
      </c>
      <c r="AP1087">
        <f t="shared" si="807"/>
        <v>0</v>
      </c>
      <c r="AQ1087">
        <f t="shared" si="808"/>
        <v>0</v>
      </c>
      <c r="AR1087">
        <f t="shared" si="809"/>
        <v>0</v>
      </c>
      <c r="AS1087">
        <f t="shared" si="810"/>
        <v>0</v>
      </c>
      <c r="AT1087">
        <f t="shared" si="811"/>
        <v>0</v>
      </c>
      <c r="AU1087">
        <f t="shared" si="812"/>
        <v>0</v>
      </c>
      <c r="AV1087">
        <f t="shared" si="813"/>
        <v>0</v>
      </c>
      <c r="AW1087">
        <f t="shared" si="814"/>
        <v>0</v>
      </c>
      <c r="AX1087">
        <f t="shared" si="815"/>
        <v>0</v>
      </c>
      <c r="AY1087">
        <f t="shared" si="816"/>
        <v>0</v>
      </c>
      <c r="AZ1087">
        <f t="shared" si="817"/>
        <v>0</v>
      </c>
      <c r="BA1087">
        <f t="shared" si="818"/>
        <v>0</v>
      </c>
      <c r="BB1087">
        <f t="shared" si="819"/>
        <v>0</v>
      </c>
      <c r="BC1087">
        <f t="shared" si="820"/>
        <v>0</v>
      </c>
      <c r="BD1087">
        <f t="shared" si="821"/>
        <v>0</v>
      </c>
      <c r="BE1087">
        <f t="shared" si="822"/>
        <v>0</v>
      </c>
      <c r="BF1087">
        <f t="shared" si="823"/>
        <v>0</v>
      </c>
      <c r="BG1087" s="356" t="str">
        <f t="shared" si="782"/>
        <v/>
      </c>
      <c r="BH1087" s="357">
        <f t="shared" si="783"/>
        <v>0</v>
      </c>
      <c r="BI1087" s="358">
        <f t="shared" si="784"/>
        <v>0</v>
      </c>
      <c r="BJ1087" s="359">
        <f t="shared" si="785"/>
        <v>0</v>
      </c>
      <c r="BK1087" s="356" t="str">
        <f t="shared" si="786"/>
        <v/>
      </c>
      <c r="BL1087" s="357">
        <f t="shared" si="787"/>
        <v>0</v>
      </c>
      <c r="BM1087" s="358">
        <f t="shared" si="788"/>
        <v>0</v>
      </c>
      <c r="BN1087" s="359">
        <f t="shared" si="789"/>
        <v>0</v>
      </c>
      <c r="BO1087" s="356" t="str">
        <f t="shared" si="790"/>
        <v/>
      </c>
      <c r="BP1087" s="357">
        <f t="shared" si="791"/>
        <v>0</v>
      </c>
      <c r="BQ1087" s="358">
        <f t="shared" si="792"/>
        <v>0</v>
      </c>
      <c r="BR1087" s="359">
        <f t="shared" si="793"/>
        <v>0</v>
      </c>
      <c r="BS1087" s="293">
        <f t="shared" si="794"/>
        <v>0</v>
      </c>
      <c r="BT1087" s="352" t="str">
        <f>IF(BS1087=0,"",
IF(SUM($BS$1051:BS1087)=1,BU1087,
IF($BS$1171&gt;SUM($BS$1051:BS1087),_xlfn.CONCAT(", ",BU1087),
IF($BS$1171=SUM($BS$1051:BS1087),_xlfn.CONCAT(" y ",BU1087)))))</f>
        <v/>
      </c>
      <c r="BU1087" s="120" t="s">
        <v>5193</v>
      </c>
      <c r="BV1087" s="290">
        <f t="shared" si="795"/>
        <v>0</v>
      </c>
      <c r="BW1087" s="293">
        <f t="shared" si="796"/>
        <v>0</v>
      </c>
      <c r="BX1087" s="283" t="str">
        <f>IF(BW1087=0,"",
IF(SUM($BW$1051:BW1087)=1,BY1087,
IF($BW$1171&gt;SUM($BW$1051:BW1087),_xlfn.CONCAT(", ",BY1087),
IF($BW$1171=SUM($BW$1051:BW1087),_xlfn.CONCAT(" y ",BY1087)))))</f>
        <v/>
      </c>
      <c r="BY1087" s="120" t="s">
        <v>5193</v>
      </c>
    </row>
    <row r="1088" spans="1:77" ht="15" customHeight="1">
      <c r="A1088" s="445"/>
      <c r="B1088" s="15"/>
      <c r="C1088" s="35" t="s">
        <v>5194</v>
      </c>
      <c r="D1088" s="800" t="str">
        <f>IF(CNGE_2026_M1_Secc1_Sub1!$D78="","",CNGE_2026_M1_Secc1_Sub1!$D78)</f>
        <v/>
      </c>
      <c r="E1088" s="723"/>
      <c r="F1088" s="723"/>
      <c r="G1088" s="723"/>
      <c r="H1088" s="723"/>
      <c r="I1088" s="723"/>
      <c r="J1088" s="723"/>
      <c r="K1088" s="723"/>
      <c r="L1088" s="724"/>
      <c r="M1088" s="637" t="str">
        <f t="shared" si="797"/>
        <v/>
      </c>
      <c r="N1088" s="637" t="str">
        <f t="shared" si="798"/>
        <v/>
      </c>
      <c r="O1088" s="637" t="str">
        <f t="shared" si="799"/>
        <v/>
      </c>
      <c r="P1088" s="638"/>
      <c r="Q1088" s="638"/>
      <c r="R1088" s="638"/>
      <c r="S1088" s="638"/>
      <c r="T1088" s="638"/>
      <c r="U1088" s="638"/>
      <c r="V1088" s="638"/>
      <c r="W1088" s="638"/>
      <c r="X1088" s="638"/>
      <c r="Y1088" s="638"/>
      <c r="Z1088" s="638"/>
      <c r="AA1088" s="638"/>
      <c r="AB1088" s="638"/>
      <c r="AC1088" s="638"/>
      <c r="AD1088" s="638"/>
      <c r="AI1088" t="str">
        <f t="shared" si="800"/>
        <v/>
      </c>
      <c r="AJ1088">
        <f t="shared" si="801"/>
        <v>0</v>
      </c>
      <c r="AK1088">
        <f t="shared" si="802"/>
        <v>0</v>
      </c>
      <c r="AL1088">
        <f t="shared" si="803"/>
        <v>0</v>
      </c>
      <c r="AM1088">
        <f t="shared" si="804"/>
        <v>0</v>
      </c>
      <c r="AN1088">
        <f t="shared" si="805"/>
        <v>0</v>
      </c>
      <c r="AO1088">
        <f t="shared" si="806"/>
        <v>0</v>
      </c>
      <c r="AP1088">
        <f t="shared" si="807"/>
        <v>0</v>
      </c>
      <c r="AQ1088">
        <f t="shared" si="808"/>
        <v>0</v>
      </c>
      <c r="AR1088">
        <f t="shared" si="809"/>
        <v>0</v>
      </c>
      <c r="AS1088">
        <f t="shared" si="810"/>
        <v>0</v>
      </c>
      <c r="AT1088">
        <f t="shared" si="811"/>
        <v>0</v>
      </c>
      <c r="AU1088">
        <f t="shared" si="812"/>
        <v>0</v>
      </c>
      <c r="AV1088">
        <f t="shared" si="813"/>
        <v>0</v>
      </c>
      <c r="AW1088">
        <f t="shared" si="814"/>
        <v>0</v>
      </c>
      <c r="AX1088">
        <f t="shared" si="815"/>
        <v>0</v>
      </c>
      <c r="AY1088">
        <f t="shared" si="816"/>
        <v>0</v>
      </c>
      <c r="AZ1088">
        <f t="shared" si="817"/>
        <v>0</v>
      </c>
      <c r="BA1088">
        <f t="shared" si="818"/>
        <v>0</v>
      </c>
      <c r="BB1088">
        <f t="shared" si="819"/>
        <v>0</v>
      </c>
      <c r="BC1088">
        <f t="shared" si="820"/>
        <v>0</v>
      </c>
      <c r="BD1088">
        <f t="shared" si="821"/>
        <v>0</v>
      </c>
      <c r="BE1088">
        <f t="shared" si="822"/>
        <v>0</v>
      </c>
      <c r="BF1088">
        <f t="shared" si="823"/>
        <v>0</v>
      </c>
      <c r="BG1088" s="356" t="str">
        <f t="shared" si="782"/>
        <v/>
      </c>
      <c r="BH1088" s="357">
        <f t="shared" si="783"/>
        <v>0</v>
      </c>
      <c r="BI1088" s="358">
        <f t="shared" si="784"/>
        <v>0</v>
      </c>
      <c r="BJ1088" s="359">
        <f t="shared" si="785"/>
        <v>0</v>
      </c>
      <c r="BK1088" s="356" t="str">
        <f t="shared" si="786"/>
        <v/>
      </c>
      <c r="BL1088" s="357">
        <f t="shared" si="787"/>
        <v>0</v>
      </c>
      <c r="BM1088" s="358">
        <f t="shared" si="788"/>
        <v>0</v>
      </c>
      <c r="BN1088" s="359">
        <f t="shared" si="789"/>
        <v>0</v>
      </c>
      <c r="BO1088" s="356" t="str">
        <f t="shared" si="790"/>
        <v/>
      </c>
      <c r="BP1088" s="357">
        <f t="shared" si="791"/>
        <v>0</v>
      </c>
      <c r="BQ1088" s="358">
        <f t="shared" si="792"/>
        <v>0</v>
      </c>
      <c r="BR1088" s="359">
        <f t="shared" si="793"/>
        <v>0</v>
      </c>
      <c r="BS1088" s="293">
        <f t="shared" si="794"/>
        <v>0</v>
      </c>
      <c r="BT1088" s="352" t="str">
        <f>IF(BS1088=0,"",
IF(SUM($BS$1051:BS1088)=1,BU1088,
IF($BS$1171&gt;SUM($BS$1051:BS1088),_xlfn.CONCAT(", ",BU1088),
IF($BS$1171=SUM($BS$1051:BS1088),_xlfn.CONCAT(" y ",BU1088)))))</f>
        <v/>
      </c>
      <c r="BU1088" s="120" t="s">
        <v>5195</v>
      </c>
      <c r="BV1088" s="290">
        <f t="shared" si="795"/>
        <v>0</v>
      </c>
      <c r="BW1088" s="293">
        <f t="shared" si="796"/>
        <v>0</v>
      </c>
      <c r="BX1088" s="283" t="str">
        <f>IF(BW1088=0,"",
IF(SUM($BW$1051:BW1088)=1,BY1088,
IF($BW$1171&gt;SUM($BW$1051:BW1088),_xlfn.CONCAT(", ",BY1088),
IF($BW$1171=SUM($BW$1051:BW1088),_xlfn.CONCAT(" y ",BY1088)))))</f>
        <v/>
      </c>
      <c r="BY1088" s="120" t="s">
        <v>5195</v>
      </c>
    </row>
    <row r="1089" spans="1:77" ht="15" customHeight="1">
      <c r="A1089" s="445"/>
      <c r="B1089" s="15"/>
      <c r="C1089" s="35" t="s">
        <v>5196</v>
      </c>
      <c r="D1089" s="800" t="str">
        <f>IF(CNGE_2026_M1_Secc1_Sub1!$D79="","",CNGE_2026_M1_Secc1_Sub1!$D79)</f>
        <v/>
      </c>
      <c r="E1089" s="723"/>
      <c r="F1089" s="723"/>
      <c r="G1089" s="723"/>
      <c r="H1089" s="723"/>
      <c r="I1089" s="723"/>
      <c r="J1089" s="723"/>
      <c r="K1089" s="723"/>
      <c r="L1089" s="724"/>
      <c r="M1089" s="637" t="str">
        <f t="shared" si="797"/>
        <v/>
      </c>
      <c r="N1089" s="637" t="str">
        <f t="shared" si="798"/>
        <v/>
      </c>
      <c r="O1089" s="637" t="str">
        <f t="shared" si="799"/>
        <v/>
      </c>
      <c r="P1089" s="638"/>
      <c r="Q1089" s="638"/>
      <c r="R1089" s="638"/>
      <c r="S1089" s="638"/>
      <c r="T1089" s="638"/>
      <c r="U1089" s="638"/>
      <c r="V1089" s="638"/>
      <c r="W1089" s="638"/>
      <c r="X1089" s="638"/>
      <c r="Y1089" s="638"/>
      <c r="Z1089" s="638"/>
      <c r="AA1089" s="638"/>
      <c r="AB1089" s="638"/>
      <c r="AC1089" s="638"/>
      <c r="AD1089" s="638"/>
      <c r="AI1089" t="str">
        <f t="shared" si="800"/>
        <v/>
      </c>
      <c r="AJ1089">
        <f t="shared" si="801"/>
        <v>0</v>
      </c>
      <c r="AK1089">
        <f t="shared" si="802"/>
        <v>0</v>
      </c>
      <c r="AL1089">
        <f t="shared" si="803"/>
        <v>0</v>
      </c>
      <c r="AM1089">
        <f t="shared" si="804"/>
        <v>0</v>
      </c>
      <c r="AN1089">
        <f t="shared" si="805"/>
        <v>0</v>
      </c>
      <c r="AO1089">
        <f t="shared" si="806"/>
        <v>0</v>
      </c>
      <c r="AP1089">
        <f t="shared" si="807"/>
        <v>0</v>
      </c>
      <c r="AQ1089">
        <f t="shared" si="808"/>
        <v>0</v>
      </c>
      <c r="AR1089">
        <f t="shared" si="809"/>
        <v>0</v>
      </c>
      <c r="AS1089">
        <f t="shared" si="810"/>
        <v>0</v>
      </c>
      <c r="AT1089">
        <f t="shared" si="811"/>
        <v>0</v>
      </c>
      <c r="AU1089">
        <f t="shared" si="812"/>
        <v>0</v>
      </c>
      <c r="AV1089">
        <f t="shared" si="813"/>
        <v>0</v>
      </c>
      <c r="AW1089">
        <f t="shared" si="814"/>
        <v>0</v>
      </c>
      <c r="AX1089">
        <f t="shared" si="815"/>
        <v>0</v>
      </c>
      <c r="AY1089">
        <f t="shared" si="816"/>
        <v>0</v>
      </c>
      <c r="AZ1089">
        <f t="shared" si="817"/>
        <v>0</v>
      </c>
      <c r="BA1089">
        <f t="shared" si="818"/>
        <v>0</v>
      </c>
      <c r="BB1089">
        <f t="shared" si="819"/>
        <v>0</v>
      </c>
      <c r="BC1089">
        <f t="shared" si="820"/>
        <v>0</v>
      </c>
      <c r="BD1089">
        <f t="shared" si="821"/>
        <v>0</v>
      </c>
      <c r="BE1089">
        <f t="shared" si="822"/>
        <v>0</v>
      </c>
      <c r="BF1089">
        <f t="shared" si="823"/>
        <v>0</v>
      </c>
      <c r="BG1089" s="356" t="str">
        <f t="shared" si="782"/>
        <v/>
      </c>
      <c r="BH1089" s="357">
        <f t="shared" si="783"/>
        <v>0</v>
      </c>
      <c r="BI1089" s="358">
        <f t="shared" si="784"/>
        <v>0</v>
      </c>
      <c r="BJ1089" s="359">
        <f t="shared" si="785"/>
        <v>0</v>
      </c>
      <c r="BK1089" s="356" t="str">
        <f t="shared" si="786"/>
        <v/>
      </c>
      <c r="BL1089" s="357">
        <f t="shared" si="787"/>
        <v>0</v>
      </c>
      <c r="BM1089" s="358">
        <f t="shared" si="788"/>
        <v>0</v>
      </c>
      <c r="BN1089" s="359">
        <f t="shared" si="789"/>
        <v>0</v>
      </c>
      <c r="BO1089" s="356" t="str">
        <f t="shared" si="790"/>
        <v/>
      </c>
      <c r="BP1089" s="357">
        <f t="shared" si="791"/>
        <v>0</v>
      </c>
      <c r="BQ1089" s="358">
        <f t="shared" si="792"/>
        <v>0</v>
      </c>
      <c r="BR1089" s="359">
        <f t="shared" si="793"/>
        <v>0</v>
      </c>
      <c r="BS1089" s="293">
        <f t="shared" si="794"/>
        <v>0</v>
      </c>
      <c r="BT1089" s="352" t="str">
        <f>IF(BS1089=0,"",
IF(SUM($BS$1051:BS1089)=1,BU1089,
IF($BS$1171&gt;SUM($BS$1051:BS1089),_xlfn.CONCAT(", ",BU1089),
IF($BS$1171=SUM($BS$1051:BS1089),_xlfn.CONCAT(" y ",BU1089)))))</f>
        <v/>
      </c>
      <c r="BU1089" s="120" t="s">
        <v>5197</v>
      </c>
      <c r="BV1089" s="290">
        <f t="shared" si="795"/>
        <v>0</v>
      </c>
      <c r="BW1089" s="293">
        <f t="shared" si="796"/>
        <v>0</v>
      </c>
      <c r="BX1089" s="283" t="str">
        <f>IF(BW1089=0,"",
IF(SUM($BW$1051:BW1089)=1,BY1089,
IF($BW$1171&gt;SUM($BW$1051:BW1089),_xlfn.CONCAT(", ",BY1089),
IF($BW$1171=SUM($BW$1051:BW1089),_xlfn.CONCAT(" y ",BY1089)))))</f>
        <v/>
      </c>
      <c r="BY1089" s="120" t="s">
        <v>5197</v>
      </c>
    </row>
    <row r="1090" spans="1:77" ht="15" customHeight="1">
      <c r="A1090" s="445"/>
      <c r="B1090" s="15"/>
      <c r="C1090" s="35" t="s">
        <v>5198</v>
      </c>
      <c r="D1090" s="800" t="str">
        <f>IF(CNGE_2026_M1_Secc1_Sub1!$D80="","",CNGE_2026_M1_Secc1_Sub1!$D80)</f>
        <v/>
      </c>
      <c r="E1090" s="723"/>
      <c r="F1090" s="723"/>
      <c r="G1090" s="723"/>
      <c r="H1090" s="723"/>
      <c r="I1090" s="723"/>
      <c r="J1090" s="723"/>
      <c r="K1090" s="723"/>
      <c r="L1090" s="724"/>
      <c r="M1090" s="637" t="str">
        <f t="shared" si="797"/>
        <v/>
      </c>
      <c r="N1090" s="637" t="str">
        <f t="shared" si="798"/>
        <v/>
      </c>
      <c r="O1090" s="637" t="str">
        <f t="shared" si="799"/>
        <v/>
      </c>
      <c r="P1090" s="638"/>
      <c r="Q1090" s="638"/>
      <c r="R1090" s="638"/>
      <c r="S1090" s="638"/>
      <c r="T1090" s="638"/>
      <c r="U1090" s="638"/>
      <c r="V1090" s="638"/>
      <c r="W1090" s="638"/>
      <c r="X1090" s="638"/>
      <c r="Y1090" s="638"/>
      <c r="Z1090" s="638"/>
      <c r="AA1090" s="638"/>
      <c r="AB1090" s="638"/>
      <c r="AC1090" s="638"/>
      <c r="AD1090" s="638"/>
      <c r="AI1090" t="str">
        <f t="shared" si="800"/>
        <v/>
      </c>
      <c r="AJ1090">
        <f t="shared" si="801"/>
        <v>0</v>
      </c>
      <c r="AK1090">
        <f t="shared" si="802"/>
        <v>0</v>
      </c>
      <c r="AL1090">
        <f t="shared" si="803"/>
        <v>0</v>
      </c>
      <c r="AM1090">
        <f t="shared" si="804"/>
        <v>0</v>
      </c>
      <c r="AN1090">
        <f t="shared" si="805"/>
        <v>0</v>
      </c>
      <c r="AO1090">
        <f t="shared" si="806"/>
        <v>0</v>
      </c>
      <c r="AP1090">
        <f t="shared" si="807"/>
        <v>0</v>
      </c>
      <c r="AQ1090">
        <f t="shared" si="808"/>
        <v>0</v>
      </c>
      <c r="AR1090">
        <f t="shared" si="809"/>
        <v>0</v>
      </c>
      <c r="AS1090">
        <f t="shared" si="810"/>
        <v>0</v>
      </c>
      <c r="AT1090">
        <f t="shared" si="811"/>
        <v>0</v>
      </c>
      <c r="AU1090">
        <f t="shared" si="812"/>
        <v>0</v>
      </c>
      <c r="AV1090">
        <f t="shared" si="813"/>
        <v>0</v>
      </c>
      <c r="AW1090">
        <f t="shared" si="814"/>
        <v>0</v>
      </c>
      <c r="AX1090">
        <f t="shared" si="815"/>
        <v>0</v>
      </c>
      <c r="AY1090">
        <f t="shared" si="816"/>
        <v>0</v>
      </c>
      <c r="AZ1090">
        <f t="shared" si="817"/>
        <v>0</v>
      </c>
      <c r="BA1090">
        <f t="shared" si="818"/>
        <v>0</v>
      </c>
      <c r="BB1090">
        <f t="shared" si="819"/>
        <v>0</v>
      </c>
      <c r="BC1090">
        <f t="shared" si="820"/>
        <v>0</v>
      </c>
      <c r="BD1090">
        <f t="shared" si="821"/>
        <v>0</v>
      </c>
      <c r="BE1090">
        <f t="shared" si="822"/>
        <v>0</v>
      </c>
      <c r="BF1090">
        <f t="shared" si="823"/>
        <v>0</v>
      </c>
      <c r="BG1090" s="356" t="str">
        <f t="shared" si="782"/>
        <v/>
      </c>
      <c r="BH1090" s="357">
        <f t="shared" si="783"/>
        <v>0</v>
      </c>
      <c r="BI1090" s="358">
        <f t="shared" si="784"/>
        <v>0</v>
      </c>
      <c r="BJ1090" s="359">
        <f t="shared" si="785"/>
        <v>0</v>
      </c>
      <c r="BK1090" s="356" t="str">
        <f t="shared" si="786"/>
        <v/>
      </c>
      <c r="BL1090" s="357">
        <f t="shared" si="787"/>
        <v>0</v>
      </c>
      <c r="BM1090" s="358">
        <f t="shared" si="788"/>
        <v>0</v>
      </c>
      <c r="BN1090" s="359">
        <f t="shared" si="789"/>
        <v>0</v>
      </c>
      <c r="BO1090" s="356" t="str">
        <f t="shared" si="790"/>
        <v/>
      </c>
      <c r="BP1090" s="357">
        <f t="shared" si="791"/>
        <v>0</v>
      </c>
      <c r="BQ1090" s="358">
        <f t="shared" si="792"/>
        <v>0</v>
      </c>
      <c r="BR1090" s="359">
        <f t="shared" si="793"/>
        <v>0</v>
      </c>
      <c r="BS1090" s="293">
        <f t="shared" si="794"/>
        <v>0</v>
      </c>
      <c r="BT1090" s="352" t="str">
        <f>IF(BS1090=0,"",
IF(SUM($BS$1051:BS1090)=1,BU1090,
IF($BS$1171&gt;SUM($BS$1051:BS1090),_xlfn.CONCAT(", ",BU1090),
IF($BS$1171=SUM($BS$1051:BS1090),_xlfn.CONCAT(" y ",BU1090)))))</f>
        <v/>
      </c>
      <c r="BU1090" s="120" t="s">
        <v>5199</v>
      </c>
      <c r="BV1090" s="290">
        <f t="shared" si="795"/>
        <v>0</v>
      </c>
      <c r="BW1090" s="293">
        <f t="shared" si="796"/>
        <v>0</v>
      </c>
      <c r="BX1090" s="283" t="str">
        <f>IF(BW1090=0,"",
IF(SUM($BW$1051:BW1090)=1,BY1090,
IF($BW$1171&gt;SUM($BW$1051:BW1090),_xlfn.CONCAT(", ",BY1090),
IF($BW$1171=SUM($BW$1051:BW1090),_xlfn.CONCAT(" y ",BY1090)))))</f>
        <v/>
      </c>
      <c r="BY1090" s="120" t="s">
        <v>5199</v>
      </c>
    </row>
    <row r="1091" spans="1:77" ht="15" customHeight="1">
      <c r="A1091" s="445"/>
      <c r="B1091" s="15"/>
      <c r="C1091" s="35" t="s">
        <v>5200</v>
      </c>
      <c r="D1091" s="800" t="str">
        <f>IF(CNGE_2026_M1_Secc1_Sub1!$D81="","",CNGE_2026_M1_Secc1_Sub1!$D81)</f>
        <v/>
      </c>
      <c r="E1091" s="723"/>
      <c r="F1091" s="723"/>
      <c r="G1091" s="723"/>
      <c r="H1091" s="723"/>
      <c r="I1091" s="723"/>
      <c r="J1091" s="723"/>
      <c r="K1091" s="723"/>
      <c r="L1091" s="724"/>
      <c r="M1091" s="637" t="str">
        <f t="shared" si="797"/>
        <v/>
      </c>
      <c r="N1091" s="637" t="str">
        <f t="shared" si="798"/>
        <v/>
      </c>
      <c r="O1091" s="637" t="str">
        <f t="shared" si="799"/>
        <v/>
      </c>
      <c r="P1091" s="638"/>
      <c r="Q1091" s="638"/>
      <c r="R1091" s="638"/>
      <c r="S1091" s="638"/>
      <c r="T1091" s="638"/>
      <c r="U1091" s="638"/>
      <c r="V1091" s="638"/>
      <c r="W1091" s="638"/>
      <c r="X1091" s="638"/>
      <c r="Y1091" s="638"/>
      <c r="Z1091" s="638"/>
      <c r="AA1091" s="638"/>
      <c r="AB1091" s="638"/>
      <c r="AC1091" s="638"/>
      <c r="AD1091" s="638"/>
      <c r="AI1091" t="str">
        <f t="shared" si="800"/>
        <v/>
      </c>
      <c r="AJ1091">
        <f t="shared" si="801"/>
        <v>0</v>
      </c>
      <c r="AK1091">
        <f t="shared" si="802"/>
        <v>0</v>
      </c>
      <c r="AL1091">
        <f t="shared" si="803"/>
        <v>0</v>
      </c>
      <c r="AM1091">
        <f t="shared" si="804"/>
        <v>0</v>
      </c>
      <c r="AN1091">
        <f t="shared" si="805"/>
        <v>0</v>
      </c>
      <c r="AO1091">
        <f t="shared" si="806"/>
        <v>0</v>
      </c>
      <c r="AP1091">
        <f t="shared" si="807"/>
        <v>0</v>
      </c>
      <c r="AQ1091">
        <f t="shared" si="808"/>
        <v>0</v>
      </c>
      <c r="AR1091">
        <f t="shared" si="809"/>
        <v>0</v>
      </c>
      <c r="AS1091">
        <f t="shared" si="810"/>
        <v>0</v>
      </c>
      <c r="AT1091">
        <f t="shared" si="811"/>
        <v>0</v>
      </c>
      <c r="AU1091">
        <f t="shared" si="812"/>
        <v>0</v>
      </c>
      <c r="AV1091">
        <f t="shared" si="813"/>
        <v>0</v>
      </c>
      <c r="AW1091">
        <f t="shared" si="814"/>
        <v>0</v>
      </c>
      <c r="AX1091">
        <f t="shared" si="815"/>
        <v>0</v>
      </c>
      <c r="AY1091">
        <f t="shared" si="816"/>
        <v>0</v>
      </c>
      <c r="AZ1091">
        <f t="shared" si="817"/>
        <v>0</v>
      </c>
      <c r="BA1091">
        <f t="shared" si="818"/>
        <v>0</v>
      </c>
      <c r="BB1091">
        <f t="shared" si="819"/>
        <v>0</v>
      </c>
      <c r="BC1091">
        <f t="shared" si="820"/>
        <v>0</v>
      </c>
      <c r="BD1091">
        <f t="shared" si="821"/>
        <v>0</v>
      </c>
      <c r="BE1091">
        <f t="shared" si="822"/>
        <v>0</v>
      </c>
      <c r="BF1091">
        <f t="shared" si="823"/>
        <v>0</v>
      </c>
      <c r="BG1091" s="356" t="str">
        <f t="shared" si="782"/>
        <v/>
      </c>
      <c r="BH1091" s="357">
        <f t="shared" si="783"/>
        <v>0</v>
      </c>
      <c r="BI1091" s="358">
        <f t="shared" si="784"/>
        <v>0</v>
      </c>
      <c r="BJ1091" s="359">
        <f t="shared" si="785"/>
        <v>0</v>
      </c>
      <c r="BK1091" s="356" t="str">
        <f t="shared" si="786"/>
        <v/>
      </c>
      <c r="BL1091" s="357">
        <f t="shared" si="787"/>
        <v>0</v>
      </c>
      <c r="BM1091" s="358">
        <f t="shared" si="788"/>
        <v>0</v>
      </c>
      <c r="BN1091" s="359">
        <f t="shared" si="789"/>
        <v>0</v>
      </c>
      <c r="BO1091" s="356" t="str">
        <f t="shared" si="790"/>
        <v/>
      </c>
      <c r="BP1091" s="357">
        <f t="shared" si="791"/>
        <v>0</v>
      </c>
      <c r="BQ1091" s="358">
        <f t="shared" si="792"/>
        <v>0</v>
      </c>
      <c r="BR1091" s="359">
        <f t="shared" si="793"/>
        <v>0</v>
      </c>
      <c r="BS1091" s="293">
        <f t="shared" si="794"/>
        <v>0</v>
      </c>
      <c r="BT1091" s="352" t="str">
        <f>IF(BS1091=0,"",
IF(SUM($BS$1051:BS1091)=1,BU1091,
IF($BS$1171&gt;SUM($BS$1051:BS1091),_xlfn.CONCAT(", ",BU1091),
IF($BS$1171=SUM($BS$1051:BS1091),_xlfn.CONCAT(" y ",BU1091)))))</f>
        <v/>
      </c>
      <c r="BU1091" s="120" t="s">
        <v>5201</v>
      </c>
      <c r="BV1091" s="290">
        <f t="shared" si="795"/>
        <v>0</v>
      </c>
      <c r="BW1091" s="293">
        <f t="shared" si="796"/>
        <v>0</v>
      </c>
      <c r="BX1091" s="283" t="str">
        <f>IF(BW1091=0,"",
IF(SUM($BW$1051:BW1091)=1,BY1091,
IF($BW$1171&gt;SUM($BW$1051:BW1091),_xlfn.CONCAT(", ",BY1091),
IF($BW$1171=SUM($BW$1051:BW1091),_xlfn.CONCAT(" y ",BY1091)))))</f>
        <v/>
      </c>
      <c r="BY1091" s="120" t="s">
        <v>5201</v>
      </c>
    </row>
    <row r="1092" spans="1:77" ht="15" customHeight="1">
      <c r="A1092" s="445"/>
      <c r="B1092" s="15"/>
      <c r="C1092" s="35" t="s">
        <v>5202</v>
      </c>
      <c r="D1092" s="800" t="str">
        <f>IF(CNGE_2026_M1_Secc1_Sub1!$D82="","",CNGE_2026_M1_Secc1_Sub1!$D82)</f>
        <v/>
      </c>
      <c r="E1092" s="723"/>
      <c r="F1092" s="723"/>
      <c r="G1092" s="723"/>
      <c r="H1092" s="723"/>
      <c r="I1092" s="723"/>
      <c r="J1092" s="723"/>
      <c r="K1092" s="723"/>
      <c r="L1092" s="724"/>
      <c r="M1092" s="637" t="str">
        <f t="shared" si="797"/>
        <v/>
      </c>
      <c r="N1092" s="637" t="str">
        <f t="shared" si="798"/>
        <v/>
      </c>
      <c r="O1092" s="637" t="str">
        <f t="shared" si="799"/>
        <v/>
      </c>
      <c r="P1092" s="638"/>
      <c r="Q1092" s="638"/>
      <c r="R1092" s="638"/>
      <c r="S1092" s="638"/>
      <c r="T1092" s="638"/>
      <c r="U1092" s="638"/>
      <c r="V1092" s="638"/>
      <c r="W1092" s="638"/>
      <c r="X1092" s="638"/>
      <c r="Y1092" s="638"/>
      <c r="Z1092" s="638"/>
      <c r="AA1092" s="638"/>
      <c r="AB1092" s="638"/>
      <c r="AC1092" s="638"/>
      <c r="AD1092" s="638"/>
      <c r="AI1092" t="str">
        <f t="shared" si="800"/>
        <v/>
      </c>
      <c r="AJ1092">
        <f t="shared" si="801"/>
        <v>0</v>
      </c>
      <c r="AK1092">
        <f t="shared" si="802"/>
        <v>0</v>
      </c>
      <c r="AL1092">
        <f t="shared" si="803"/>
        <v>0</v>
      </c>
      <c r="AM1092">
        <f t="shared" si="804"/>
        <v>0</v>
      </c>
      <c r="AN1092">
        <f t="shared" si="805"/>
        <v>0</v>
      </c>
      <c r="AO1092">
        <f t="shared" si="806"/>
        <v>0</v>
      </c>
      <c r="AP1092">
        <f t="shared" si="807"/>
        <v>0</v>
      </c>
      <c r="AQ1092">
        <f t="shared" si="808"/>
        <v>0</v>
      </c>
      <c r="AR1092">
        <f t="shared" si="809"/>
        <v>0</v>
      </c>
      <c r="AS1092">
        <f t="shared" si="810"/>
        <v>0</v>
      </c>
      <c r="AT1092">
        <f t="shared" si="811"/>
        <v>0</v>
      </c>
      <c r="AU1092">
        <f t="shared" si="812"/>
        <v>0</v>
      </c>
      <c r="AV1092">
        <f t="shared" si="813"/>
        <v>0</v>
      </c>
      <c r="AW1092">
        <f t="shared" si="814"/>
        <v>0</v>
      </c>
      <c r="AX1092">
        <f t="shared" si="815"/>
        <v>0</v>
      </c>
      <c r="AY1092">
        <f t="shared" si="816"/>
        <v>0</v>
      </c>
      <c r="AZ1092">
        <f t="shared" si="817"/>
        <v>0</v>
      </c>
      <c r="BA1092">
        <f t="shared" si="818"/>
        <v>0</v>
      </c>
      <c r="BB1092">
        <f t="shared" si="819"/>
        <v>0</v>
      </c>
      <c r="BC1092">
        <f t="shared" si="820"/>
        <v>0</v>
      </c>
      <c r="BD1092">
        <f t="shared" si="821"/>
        <v>0</v>
      </c>
      <c r="BE1092">
        <f t="shared" si="822"/>
        <v>0</v>
      </c>
      <c r="BF1092">
        <f t="shared" si="823"/>
        <v>0</v>
      </c>
      <c r="BG1092" s="356" t="str">
        <f t="shared" si="782"/>
        <v/>
      </c>
      <c r="BH1092" s="357">
        <f t="shared" si="783"/>
        <v>0</v>
      </c>
      <c r="BI1092" s="358">
        <f t="shared" si="784"/>
        <v>0</v>
      </c>
      <c r="BJ1092" s="359">
        <f t="shared" si="785"/>
        <v>0</v>
      </c>
      <c r="BK1092" s="356" t="str">
        <f t="shared" si="786"/>
        <v/>
      </c>
      <c r="BL1092" s="357">
        <f t="shared" si="787"/>
        <v>0</v>
      </c>
      <c r="BM1092" s="358">
        <f t="shared" si="788"/>
        <v>0</v>
      </c>
      <c r="BN1092" s="359">
        <f t="shared" si="789"/>
        <v>0</v>
      </c>
      <c r="BO1092" s="356" t="str">
        <f t="shared" si="790"/>
        <v/>
      </c>
      <c r="BP1092" s="357">
        <f t="shared" si="791"/>
        <v>0</v>
      </c>
      <c r="BQ1092" s="358">
        <f t="shared" si="792"/>
        <v>0</v>
      </c>
      <c r="BR1092" s="359">
        <f t="shared" si="793"/>
        <v>0</v>
      </c>
      <c r="BS1092" s="293">
        <f t="shared" si="794"/>
        <v>0</v>
      </c>
      <c r="BT1092" s="352" t="str">
        <f>IF(BS1092=0,"",
IF(SUM($BS$1051:BS1092)=1,BU1092,
IF($BS$1171&gt;SUM($BS$1051:BS1092),_xlfn.CONCAT(", ",BU1092),
IF($BS$1171=SUM($BS$1051:BS1092),_xlfn.CONCAT(" y ",BU1092)))))</f>
        <v/>
      </c>
      <c r="BU1092" s="120" t="s">
        <v>5203</v>
      </c>
      <c r="BV1092" s="290">
        <f t="shared" si="795"/>
        <v>0</v>
      </c>
      <c r="BW1092" s="293">
        <f t="shared" si="796"/>
        <v>0</v>
      </c>
      <c r="BX1092" s="283" t="str">
        <f>IF(BW1092=0,"",
IF(SUM($BW$1051:BW1092)=1,BY1092,
IF($BW$1171&gt;SUM($BW$1051:BW1092),_xlfn.CONCAT(", ",BY1092),
IF($BW$1171=SUM($BW$1051:BW1092),_xlfn.CONCAT(" y ",BY1092)))))</f>
        <v/>
      </c>
      <c r="BY1092" s="120" t="s">
        <v>5203</v>
      </c>
    </row>
    <row r="1093" spans="1:77" ht="15" customHeight="1">
      <c r="A1093" s="445"/>
      <c r="B1093" s="15"/>
      <c r="C1093" s="35" t="s">
        <v>5204</v>
      </c>
      <c r="D1093" s="800" t="str">
        <f>IF(CNGE_2026_M1_Secc1_Sub1!$D83="","",CNGE_2026_M1_Secc1_Sub1!$D83)</f>
        <v/>
      </c>
      <c r="E1093" s="723"/>
      <c r="F1093" s="723"/>
      <c r="G1093" s="723"/>
      <c r="H1093" s="723"/>
      <c r="I1093" s="723"/>
      <c r="J1093" s="723"/>
      <c r="K1093" s="723"/>
      <c r="L1093" s="724"/>
      <c r="M1093" s="637" t="str">
        <f t="shared" si="797"/>
        <v/>
      </c>
      <c r="N1093" s="637" t="str">
        <f t="shared" si="798"/>
        <v/>
      </c>
      <c r="O1093" s="637" t="str">
        <f t="shared" si="799"/>
        <v/>
      </c>
      <c r="P1093" s="638"/>
      <c r="Q1093" s="638"/>
      <c r="R1093" s="638"/>
      <c r="S1093" s="638"/>
      <c r="T1093" s="638"/>
      <c r="U1093" s="638"/>
      <c r="V1093" s="638"/>
      <c r="W1093" s="638"/>
      <c r="X1093" s="638"/>
      <c r="Y1093" s="638"/>
      <c r="Z1093" s="638"/>
      <c r="AA1093" s="638"/>
      <c r="AB1093" s="638"/>
      <c r="AC1093" s="638"/>
      <c r="AD1093" s="638"/>
      <c r="AI1093" t="str">
        <f t="shared" si="800"/>
        <v/>
      </c>
      <c r="AJ1093">
        <f t="shared" si="801"/>
        <v>0</v>
      </c>
      <c r="AK1093">
        <f t="shared" si="802"/>
        <v>0</v>
      </c>
      <c r="AL1093">
        <f t="shared" si="803"/>
        <v>0</v>
      </c>
      <c r="AM1093">
        <f t="shared" si="804"/>
        <v>0</v>
      </c>
      <c r="AN1093">
        <f t="shared" si="805"/>
        <v>0</v>
      </c>
      <c r="AO1093">
        <f t="shared" si="806"/>
        <v>0</v>
      </c>
      <c r="AP1093">
        <f t="shared" si="807"/>
        <v>0</v>
      </c>
      <c r="AQ1093">
        <f t="shared" si="808"/>
        <v>0</v>
      </c>
      <c r="AR1093">
        <f t="shared" si="809"/>
        <v>0</v>
      </c>
      <c r="AS1093">
        <f t="shared" si="810"/>
        <v>0</v>
      </c>
      <c r="AT1093">
        <f t="shared" si="811"/>
        <v>0</v>
      </c>
      <c r="AU1093">
        <f t="shared" si="812"/>
        <v>0</v>
      </c>
      <c r="AV1093">
        <f t="shared" si="813"/>
        <v>0</v>
      </c>
      <c r="AW1093">
        <f t="shared" si="814"/>
        <v>0</v>
      </c>
      <c r="AX1093">
        <f t="shared" si="815"/>
        <v>0</v>
      </c>
      <c r="AY1093">
        <f t="shared" si="816"/>
        <v>0</v>
      </c>
      <c r="AZ1093">
        <f t="shared" si="817"/>
        <v>0</v>
      </c>
      <c r="BA1093">
        <f t="shared" si="818"/>
        <v>0</v>
      </c>
      <c r="BB1093">
        <f t="shared" si="819"/>
        <v>0</v>
      </c>
      <c r="BC1093">
        <f t="shared" si="820"/>
        <v>0</v>
      </c>
      <c r="BD1093">
        <f t="shared" si="821"/>
        <v>0</v>
      </c>
      <c r="BE1093">
        <f t="shared" si="822"/>
        <v>0</v>
      </c>
      <c r="BF1093">
        <f t="shared" si="823"/>
        <v>0</v>
      </c>
      <c r="BG1093" s="356" t="str">
        <f t="shared" si="782"/>
        <v/>
      </c>
      <c r="BH1093" s="357">
        <f t="shared" si="783"/>
        <v>0</v>
      </c>
      <c r="BI1093" s="358">
        <f t="shared" si="784"/>
        <v>0</v>
      </c>
      <c r="BJ1093" s="359">
        <f t="shared" si="785"/>
        <v>0</v>
      </c>
      <c r="BK1093" s="356" t="str">
        <f t="shared" si="786"/>
        <v/>
      </c>
      <c r="BL1093" s="357">
        <f t="shared" si="787"/>
        <v>0</v>
      </c>
      <c r="BM1093" s="358">
        <f t="shared" si="788"/>
        <v>0</v>
      </c>
      <c r="BN1093" s="359">
        <f t="shared" si="789"/>
        <v>0</v>
      </c>
      <c r="BO1093" s="356" t="str">
        <f t="shared" si="790"/>
        <v/>
      </c>
      <c r="BP1093" s="357">
        <f t="shared" si="791"/>
        <v>0</v>
      </c>
      <c r="BQ1093" s="358">
        <f t="shared" si="792"/>
        <v>0</v>
      </c>
      <c r="BR1093" s="359">
        <f t="shared" si="793"/>
        <v>0</v>
      </c>
      <c r="BS1093" s="293">
        <f t="shared" si="794"/>
        <v>0</v>
      </c>
      <c r="BT1093" s="352" t="str">
        <f>IF(BS1093=0,"",
IF(SUM($BS$1051:BS1093)=1,BU1093,
IF($BS$1171&gt;SUM($BS$1051:BS1093),_xlfn.CONCAT(", ",BU1093),
IF($BS$1171=SUM($BS$1051:BS1093),_xlfn.CONCAT(" y ",BU1093)))))</f>
        <v/>
      </c>
      <c r="BU1093" s="120" t="s">
        <v>5205</v>
      </c>
      <c r="BV1093" s="290">
        <f t="shared" si="795"/>
        <v>0</v>
      </c>
      <c r="BW1093" s="293">
        <f t="shared" si="796"/>
        <v>0</v>
      </c>
      <c r="BX1093" s="283" t="str">
        <f>IF(BW1093=0,"",
IF(SUM($BW$1051:BW1093)=1,BY1093,
IF($BW$1171&gt;SUM($BW$1051:BW1093),_xlfn.CONCAT(", ",BY1093),
IF($BW$1171=SUM($BW$1051:BW1093),_xlfn.CONCAT(" y ",BY1093)))))</f>
        <v/>
      </c>
      <c r="BY1093" s="120" t="s">
        <v>5205</v>
      </c>
    </row>
    <row r="1094" spans="1:77" ht="15" customHeight="1">
      <c r="A1094" s="445"/>
      <c r="B1094" s="15"/>
      <c r="C1094" s="35" t="s">
        <v>5206</v>
      </c>
      <c r="D1094" s="800" t="str">
        <f>IF(CNGE_2026_M1_Secc1_Sub1!$D84="","",CNGE_2026_M1_Secc1_Sub1!$D84)</f>
        <v/>
      </c>
      <c r="E1094" s="723"/>
      <c r="F1094" s="723"/>
      <c r="G1094" s="723"/>
      <c r="H1094" s="723"/>
      <c r="I1094" s="723"/>
      <c r="J1094" s="723"/>
      <c r="K1094" s="723"/>
      <c r="L1094" s="724"/>
      <c r="M1094" s="637" t="str">
        <f t="shared" si="797"/>
        <v/>
      </c>
      <c r="N1094" s="637" t="str">
        <f t="shared" si="798"/>
        <v/>
      </c>
      <c r="O1094" s="637" t="str">
        <f t="shared" si="799"/>
        <v/>
      </c>
      <c r="P1094" s="638"/>
      <c r="Q1094" s="638"/>
      <c r="R1094" s="638"/>
      <c r="S1094" s="638"/>
      <c r="T1094" s="638"/>
      <c r="U1094" s="638"/>
      <c r="V1094" s="638"/>
      <c r="W1094" s="638"/>
      <c r="X1094" s="638"/>
      <c r="Y1094" s="638"/>
      <c r="Z1094" s="638"/>
      <c r="AA1094" s="638"/>
      <c r="AB1094" s="638"/>
      <c r="AC1094" s="638"/>
      <c r="AD1094" s="638"/>
      <c r="AI1094" t="str">
        <f t="shared" si="800"/>
        <v/>
      </c>
      <c r="AJ1094">
        <f t="shared" si="801"/>
        <v>0</v>
      </c>
      <c r="AK1094">
        <f t="shared" si="802"/>
        <v>0</v>
      </c>
      <c r="AL1094">
        <f t="shared" si="803"/>
        <v>0</v>
      </c>
      <c r="AM1094">
        <f t="shared" si="804"/>
        <v>0</v>
      </c>
      <c r="AN1094">
        <f t="shared" si="805"/>
        <v>0</v>
      </c>
      <c r="AO1094">
        <f t="shared" si="806"/>
        <v>0</v>
      </c>
      <c r="AP1094">
        <f t="shared" si="807"/>
        <v>0</v>
      </c>
      <c r="AQ1094">
        <f t="shared" si="808"/>
        <v>0</v>
      </c>
      <c r="AR1094">
        <f t="shared" si="809"/>
        <v>0</v>
      </c>
      <c r="AS1094">
        <f t="shared" si="810"/>
        <v>0</v>
      </c>
      <c r="AT1094">
        <f t="shared" si="811"/>
        <v>0</v>
      </c>
      <c r="AU1094">
        <f t="shared" si="812"/>
        <v>0</v>
      </c>
      <c r="AV1094">
        <f t="shared" si="813"/>
        <v>0</v>
      </c>
      <c r="AW1094">
        <f t="shared" si="814"/>
        <v>0</v>
      </c>
      <c r="AX1094">
        <f t="shared" si="815"/>
        <v>0</v>
      </c>
      <c r="AY1094">
        <f t="shared" si="816"/>
        <v>0</v>
      </c>
      <c r="AZ1094">
        <f t="shared" si="817"/>
        <v>0</v>
      </c>
      <c r="BA1094">
        <f t="shared" si="818"/>
        <v>0</v>
      </c>
      <c r="BB1094">
        <f t="shared" si="819"/>
        <v>0</v>
      </c>
      <c r="BC1094">
        <f t="shared" si="820"/>
        <v>0</v>
      </c>
      <c r="BD1094">
        <f t="shared" si="821"/>
        <v>0</v>
      </c>
      <c r="BE1094">
        <f t="shared" si="822"/>
        <v>0</v>
      </c>
      <c r="BF1094">
        <f t="shared" si="823"/>
        <v>0</v>
      </c>
      <c r="BG1094" s="356" t="str">
        <f t="shared" si="782"/>
        <v/>
      </c>
      <c r="BH1094" s="357">
        <f t="shared" si="783"/>
        <v>0</v>
      </c>
      <c r="BI1094" s="358">
        <f t="shared" si="784"/>
        <v>0</v>
      </c>
      <c r="BJ1094" s="359">
        <f t="shared" si="785"/>
        <v>0</v>
      </c>
      <c r="BK1094" s="356" t="str">
        <f t="shared" si="786"/>
        <v/>
      </c>
      <c r="BL1094" s="357">
        <f t="shared" si="787"/>
        <v>0</v>
      </c>
      <c r="BM1094" s="358">
        <f t="shared" si="788"/>
        <v>0</v>
      </c>
      <c r="BN1094" s="359">
        <f t="shared" si="789"/>
        <v>0</v>
      </c>
      <c r="BO1094" s="356" t="str">
        <f t="shared" si="790"/>
        <v/>
      </c>
      <c r="BP1094" s="357">
        <f t="shared" si="791"/>
        <v>0</v>
      </c>
      <c r="BQ1094" s="358">
        <f t="shared" si="792"/>
        <v>0</v>
      </c>
      <c r="BR1094" s="359">
        <f t="shared" si="793"/>
        <v>0</v>
      </c>
      <c r="BS1094" s="293">
        <f t="shared" si="794"/>
        <v>0</v>
      </c>
      <c r="BT1094" s="352" t="str">
        <f>IF(BS1094=0,"",
IF(SUM($BS$1051:BS1094)=1,BU1094,
IF($BS$1171&gt;SUM($BS$1051:BS1094),_xlfn.CONCAT(", ",BU1094),
IF($BS$1171=SUM($BS$1051:BS1094),_xlfn.CONCAT(" y ",BU1094)))))</f>
        <v/>
      </c>
      <c r="BU1094" s="120" t="s">
        <v>5207</v>
      </c>
      <c r="BV1094" s="290">
        <f t="shared" si="795"/>
        <v>0</v>
      </c>
      <c r="BW1094" s="293">
        <f t="shared" si="796"/>
        <v>0</v>
      </c>
      <c r="BX1094" s="283" t="str">
        <f>IF(BW1094=0,"",
IF(SUM($BW$1051:BW1094)=1,BY1094,
IF($BW$1171&gt;SUM($BW$1051:BW1094),_xlfn.CONCAT(", ",BY1094),
IF($BW$1171=SUM($BW$1051:BW1094),_xlfn.CONCAT(" y ",BY1094)))))</f>
        <v/>
      </c>
      <c r="BY1094" s="120" t="s">
        <v>5207</v>
      </c>
    </row>
    <row r="1095" spans="1:77" ht="15" customHeight="1">
      <c r="A1095" s="445"/>
      <c r="B1095" s="15"/>
      <c r="C1095" s="35" t="s">
        <v>5208</v>
      </c>
      <c r="D1095" s="800" t="str">
        <f>IF(CNGE_2026_M1_Secc1_Sub1!$D85="","",CNGE_2026_M1_Secc1_Sub1!$D85)</f>
        <v/>
      </c>
      <c r="E1095" s="723"/>
      <c r="F1095" s="723"/>
      <c r="G1095" s="723"/>
      <c r="H1095" s="723"/>
      <c r="I1095" s="723"/>
      <c r="J1095" s="723"/>
      <c r="K1095" s="723"/>
      <c r="L1095" s="724"/>
      <c r="M1095" s="637" t="str">
        <f t="shared" si="797"/>
        <v/>
      </c>
      <c r="N1095" s="637" t="str">
        <f t="shared" si="798"/>
        <v/>
      </c>
      <c r="O1095" s="637" t="str">
        <f t="shared" si="799"/>
        <v/>
      </c>
      <c r="P1095" s="638"/>
      <c r="Q1095" s="638"/>
      <c r="R1095" s="638"/>
      <c r="S1095" s="638"/>
      <c r="T1095" s="638"/>
      <c r="U1095" s="638"/>
      <c r="V1095" s="638"/>
      <c r="W1095" s="638"/>
      <c r="X1095" s="638"/>
      <c r="Y1095" s="638"/>
      <c r="Z1095" s="638"/>
      <c r="AA1095" s="638"/>
      <c r="AB1095" s="638"/>
      <c r="AC1095" s="638"/>
      <c r="AD1095" s="638"/>
      <c r="AI1095" t="str">
        <f t="shared" si="800"/>
        <v/>
      </c>
      <c r="AJ1095">
        <f t="shared" si="801"/>
        <v>0</v>
      </c>
      <c r="AK1095">
        <f t="shared" si="802"/>
        <v>0</v>
      </c>
      <c r="AL1095">
        <f t="shared" si="803"/>
        <v>0</v>
      </c>
      <c r="AM1095">
        <f t="shared" si="804"/>
        <v>0</v>
      </c>
      <c r="AN1095">
        <f t="shared" si="805"/>
        <v>0</v>
      </c>
      <c r="AO1095">
        <f t="shared" si="806"/>
        <v>0</v>
      </c>
      <c r="AP1095">
        <f t="shared" si="807"/>
        <v>0</v>
      </c>
      <c r="AQ1095">
        <f t="shared" si="808"/>
        <v>0</v>
      </c>
      <c r="AR1095">
        <f t="shared" si="809"/>
        <v>0</v>
      </c>
      <c r="AS1095">
        <f t="shared" si="810"/>
        <v>0</v>
      </c>
      <c r="AT1095">
        <f t="shared" si="811"/>
        <v>0</v>
      </c>
      <c r="AU1095">
        <f t="shared" si="812"/>
        <v>0</v>
      </c>
      <c r="AV1095">
        <f t="shared" si="813"/>
        <v>0</v>
      </c>
      <c r="AW1095">
        <f t="shared" si="814"/>
        <v>0</v>
      </c>
      <c r="AX1095">
        <f t="shared" si="815"/>
        <v>0</v>
      </c>
      <c r="AY1095">
        <f t="shared" si="816"/>
        <v>0</v>
      </c>
      <c r="AZ1095">
        <f t="shared" si="817"/>
        <v>0</v>
      </c>
      <c r="BA1095">
        <f t="shared" si="818"/>
        <v>0</v>
      </c>
      <c r="BB1095">
        <f t="shared" si="819"/>
        <v>0</v>
      </c>
      <c r="BC1095">
        <f t="shared" si="820"/>
        <v>0</v>
      </c>
      <c r="BD1095">
        <f t="shared" si="821"/>
        <v>0</v>
      </c>
      <c r="BE1095">
        <f t="shared" si="822"/>
        <v>0</v>
      </c>
      <c r="BF1095">
        <f t="shared" si="823"/>
        <v>0</v>
      </c>
      <c r="BG1095" s="356" t="str">
        <f t="shared" si="782"/>
        <v/>
      </c>
      <c r="BH1095" s="357">
        <f t="shared" si="783"/>
        <v>0</v>
      </c>
      <c r="BI1095" s="358">
        <f t="shared" si="784"/>
        <v>0</v>
      </c>
      <c r="BJ1095" s="359">
        <f t="shared" si="785"/>
        <v>0</v>
      </c>
      <c r="BK1095" s="356" t="str">
        <f t="shared" si="786"/>
        <v/>
      </c>
      <c r="BL1095" s="357">
        <f t="shared" si="787"/>
        <v>0</v>
      </c>
      <c r="BM1095" s="358">
        <f t="shared" si="788"/>
        <v>0</v>
      </c>
      <c r="BN1095" s="359">
        <f t="shared" si="789"/>
        <v>0</v>
      </c>
      <c r="BO1095" s="356" t="str">
        <f t="shared" si="790"/>
        <v/>
      </c>
      <c r="BP1095" s="357">
        <f t="shared" si="791"/>
        <v>0</v>
      </c>
      <c r="BQ1095" s="358">
        <f t="shared" si="792"/>
        <v>0</v>
      </c>
      <c r="BR1095" s="359">
        <f t="shared" si="793"/>
        <v>0</v>
      </c>
      <c r="BS1095" s="293">
        <f t="shared" si="794"/>
        <v>0</v>
      </c>
      <c r="BT1095" s="352" t="str">
        <f>IF(BS1095=0,"",
IF(SUM($BS$1051:BS1095)=1,BU1095,
IF($BS$1171&gt;SUM($BS$1051:BS1095),_xlfn.CONCAT(", ",BU1095),
IF($BS$1171=SUM($BS$1051:BS1095),_xlfn.CONCAT(" y ",BU1095)))))</f>
        <v/>
      </c>
      <c r="BU1095" s="120" t="s">
        <v>5209</v>
      </c>
      <c r="BV1095" s="290">
        <f t="shared" si="795"/>
        <v>0</v>
      </c>
      <c r="BW1095" s="293">
        <f t="shared" si="796"/>
        <v>0</v>
      </c>
      <c r="BX1095" s="283" t="str">
        <f>IF(BW1095=0,"",
IF(SUM($BW$1051:BW1095)=1,BY1095,
IF($BW$1171&gt;SUM($BW$1051:BW1095),_xlfn.CONCAT(", ",BY1095),
IF($BW$1171=SUM($BW$1051:BW1095),_xlfn.CONCAT(" y ",BY1095)))))</f>
        <v/>
      </c>
      <c r="BY1095" s="120" t="s">
        <v>5209</v>
      </c>
    </row>
    <row r="1096" spans="1:77" ht="15" customHeight="1">
      <c r="A1096" s="445"/>
      <c r="B1096" s="15"/>
      <c r="C1096" s="35" t="s">
        <v>5210</v>
      </c>
      <c r="D1096" s="800" t="str">
        <f>IF(CNGE_2026_M1_Secc1_Sub1!$D86="","",CNGE_2026_M1_Secc1_Sub1!$D86)</f>
        <v/>
      </c>
      <c r="E1096" s="723"/>
      <c r="F1096" s="723"/>
      <c r="G1096" s="723"/>
      <c r="H1096" s="723"/>
      <c r="I1096" s="723"/>
      <c r="J1096" s="723"/>
      <c r="K1096" s="723"/>
      <c r="L1096" s="724"/>
      <c r="M1096" s="637" t="str">
        <f t="shared" si="797"/>
        <v/>
      </c>
      <c r="N1096" s="637" t="str">
        <f t="shared" si="798"/>
        <v/>
      </c>
      <c r="O1096" s="637" t="str">
        <f t="shared" si="799"/>
        <v/>
      </c>
      <c r="P1096" s="638"/>
      <c r="Q1096" s="638"/>
      <c r="R1096" s="638"/>
      <c r="S1096" s="638"/>
      <c r="T1096" s="638"/>
      <c r="U1096" s="638"/>
      <c r="V1096" s="638"/>
      <c r="W1096" s="638"/>
      <c r="X1096" s="638"/>
      <c r="Y1096" s="638"/>
      <c r="Z1096" s="638"/>
      <c r="AA1096" s="638"/>
      <c r="AB1096" s="638"/>
      <c r="AC1096" s="638"/>
      <c r="AD1096" s="638"/>
      <c r="AI1096" t="str">
        <f t="shared" si="800"/>
        <v/>
      </c>
      <c r="AJ1096">
        <f t="shared" si="801"/>
        <v>0</v>
      </c>
      <c r="AK1096">
        <f t="shared" si="802"/>
        <v>0</v>
      </c>
      <c r="AL1096">
        <f t="shared" si="803"/>
        <v>0</v>
      </c>
      <c r="AM1096">
        <f t="shared" si="804"/>
        <v>0</v>
      </c>
      <c r="AN1096">
        <f t="shared" si="805"/>
        <v>0</v>
      </c>
      <c r="AO1096">
        <f t="shared" si="806"/>
        <v>0</v>
      </c>
      <c r="AP1096">
        <f t="shared" si="807"/>
        <v>0</v>
      </c>
      <c r="AQ1096">
        <f t="shared" si="808"/>
        <v>0</v>
      </c>
      <c r="AR1096">
        <f t="shared" si="809"/>
        <v>0</v>
      </c>
      <c r="AS1096">
        <f t="shared" si="810"/>
        <v>0</v>
      </c>
      <c r="AT1096">
        <f t="shared" si="811"/>
        <v>0</v>
      </c>
      <c r="AU1096">
        <f t="shared" si="812"/>
        <v>0</v>
      </c>
      <c r="AV1096">
        <f t="shared" si="813"/>
        <v>0</v>
      </c>
      <c r="AW1096">
        <f t="shared" si="814"/>
        <v>0</v>
      </c>
      <c r="AX1096">
        <f t="shared" si="815"/>
        <v>0</v>
      </c>
      <c r="AY1096">
        <f t="shared" si="816"/>
        <v>0</v>
      </c>
      <c r="AZ1096">
        <f t="shared" si="817"/>
        <v>0</v>
      </c>
      <c r="BA1096">
        <f t="shared" si="818"/>
        <v>0</v>
      </c>
      <c r="BB1096">
        <f t="shared" si="819"/>
        <v>0</v>
      </c>
      <c r="BC1096">
        <f t="shared" si="820"/>
        <v>0</v>
      </c>
      <c r="BD1096">
        <f t="shared" si="821"/>
        <v>0</v>
      </c>
      <c r="BE1096">
        <f t="shared" si="822"/>
        <v>0</v>
      </c>
      <c r="BF1096">
        <f t="shared" si="823"/>
        <v>0</v>
      </c>
      <c r="BG1096" s="356" t="str">
        <f t="shared" si="782"/>
        <v/>
      </c>
      <c r="BH1096" s="357">
        <f t="shared" si="783"/>
        <v>0</v>
      </c>
      <c r="BI1096" s="358">
        <f t="shared" si="784"/>
        <v>0</v>
      </c>
      <c r="BJ1096" s="359">
        <f t="shared" si="785"/>
        <v>0</v>
      </c>
      <c r="BK1096" s="356" t="str">
        <f t="shared" si="786"/>
        <v/>
      </c>
      <c r="BL1096" s="357">
        <f t="shared" si="787"/>
        <v>0</v>
      </c>
      <c r="BM1096" s="358">
        <f t="shared" si="788"/>
        <v>0</v>
      </c>
      <c r="BN1096" s="359">
        <f t="shared" si="789"/>
        <v>0</v>
      </c>
      <c r="BO1096" s="356" t="str">
        <f t="shared" si="790"/>
        <v/>
      </c>
      <c r="BP1096" s="357">
        <f t="shared" si="791"/>
        <v>0</v>
      </c>
      <c r="BQ1096" s="358">
        <f t="shared" si="792"/>
        <v>0</v>
      </c>
      <c r="BR1096" s="359">
        <f t="shared" si="793"/>
        <v>0</v>
      </c>
      <c r="BS1096" s="293">
        <f t="shared" si="794"/>
        <v>0</v>
      </c>
      <c r="BT1096" s="352" t="str">
        <f>IF(BS1096=0,"",
IF(SUM($BS$1051:BS1096)=1,BU1096,
IF($BS$1171&gt;SUM($BS$1051:BS1096),_xlfn.CONCAT(", ",BU1096),
IF($BS$1171=SUM($BS$1051:BS1096),_xlfn.CONCAT(" y ",BU1096)))))</f>
        <v/>
      </c>
      <c r="BU1096" s="120" t="s">
        <v>5211</v>
      </c>
      <c r="BV1096" s="290">
        <f t="shared" si="795"/>
        <v>0</v>
      </c>
      <c r="BW1096" s="293">
        <f t="shared" si="796"/>
        <v>0</v>
      </c>
      <c r="BX1096" s="283" t="str">
        <f>IF(BW1096=0,"",
IF(SUM($BW$1051:BW1096)=1,BY1096,
IF($BW$1171&gt;SUM($BW$1051:BW1096),_xlfn.CONCAT(", ",BY1096),
IF($BW$1171=SUM($BW$1051:BW1096),_xlfn.CONCAT(" y ",BY1096)))))</f>
        <v/>
      </c>
      <c r="BY1096" s="120" t="s">
        <v>5211</v>
      </c>
    </row>
    <row r="1097" spans="1:77" ht="15" customHeight="1">
      <c r="A1097" s="445"/>
      <c r="B1097" s="15"/>
      <c r="C1097" s="35" t="s">
        <v>5212</v>
      </c>
      <c r="D1097" s="800" t="str">
        <f>IF(CNGE_2026_M1_Secc1_Sub1!$D87="","",CNGE_2026_M1_Secc1_Sub1!$D87)</f>
        <v/>
      </c>
      <c r="E1097" s="723"/>
      <c r="F1097" s="723"/>
      <c r="G1097" s="723"/>
      <c r="H1097" s="723"/>
      <c r="I1097" s="723"/>
      <c r="J1097" s="723"/>
      <c r="K1097" s="723"/>
      <c r="L1097" s="724"/>
      <c r="M1097" s="637" t="str">
        <f t="shared" si="797"/>
        <v/>
      </c>
      <c r="N1097" s="637" t="str">
        <f t="shared" si="798"/>
        <v/>
      </c>
      <c r="O1097" s="637" t="str">
        <f t="shared" si="799"/>
        <v/>
      </c>
      <c r="P1097" s="638"/>
      <c r="Q1097" s="638"/>
      <c r="R1097" s="638"/>
      <c r="S1097" s="638"/>
      <c r="T1097" s="638"/>
      <c r="U1097" s="638"/>
      <c r="V1097" s="638"/>
      <c r="W1097" s="638"/>
      <c r="X1097" s="638"/>
      <c r="Y1097" s="638"/>
      <c r="Z1097" s="638"/>
      <c r="AA1097" s="638"/>
      <c r="AB1097" s="638"/>
      <c r="AC1097" s="638"/>
      <c r="AD1097" s="638"/>
      <c r="AI1097" t="str">
        <f t="shared" si="800"/>
        <v/>
      </c>
      <c r="AJ1097">
        <f t="shared" si="801"/>
        <v>0</v>
      </c>
      <c r="AK1097">
        <f t="shared" si="802"/>
        <v>0</v>
      </c>
      <c r="AL1097">
        <f t="shared" si="803"/>
        <v>0</v>
      </c>
      <c r="AM1097">
        <f t="shared" si="804"/>
        <v>0</v>
      </c>
      <c r="AN1097">
        <f t="shared" si="805"/>
        <v>0</v>
      </c>
      <c r="AO1097">
        <f t="shared" si="806"/>
        <v>0</v>
      </c>
      <c r="AP1097">
        <f t="shared" si="807"/>
        <v>0</v>
      </c>
      <c r="AQ1097">
        <f t="shared" si="808"/>
        <v>0</v>
      </c>
      <c r="AR1097">
        <f t="shared" si="809"/>
        <v>0</v>
      </c>
      <c r="AS1097">
        <f t="shared" si="810"/>
        <v>0</v>
      </c>
      <c r="AT1097">
        <f t="shared" si="811"/>
        <v>0</v>
      </c>
      <c r="AU1097">
        <f t="shared" si="812"/>
        <v>0</v>
      </c>
      <c r="AV1097">
        <f t="shared" si="813"/>
        <v>0</v>
      </c>
      <c r="AW1097">
        <f t="shared" si="814"/>
        <v>0</v>
      </c>
      <c r="AX1097">
        <f t="shared" si="815"/>
        <v>0</v>
      </c>
      <c r="AY1097">
        <f t="shared" si="816"/>
        <v>0</v>
      </c>
      <c r="AZ1097">
        <f t="shared" si="817"/>
        <v>0</v>
      </c>
      <c r="BA1097">
        <f t="shared" si="818"/>
        <v>0</v>
      </c>
      <c r="BB1097">
        <f t="shared" si="819"/>
        <v>0</v>
      </c>
      <c r="BC1097">
        <f t="shared" si="820"/>
        <v>0</v>
      </c>
      <c r="BD1097">
        <f t="shared" si="821"/>
        <v>0</v>
      </c>
      <c r="BE1097">
        <f t="shared" si="822"/>
        <v>0</v>
      </c>
      <c r="BF1097">
        <f t="shared" si="823"/>
        <v>0</v>
      </c>
      <c r="BG1097" s="356" t="str">
        <f t="shared" si="782"/>
        <v/>
      </c>
      <c r="BH1097" s="357">
        <f t="shared" si="783"/>
        <v>0</v>
      </c>
      <c r="BI1097" s="358">
        <f t="shared" si="784"/>
        <v>0</v>
      </c>
      <c r="BJ1097" s="359">
        <f t="shared" si="785"/>
        <v>0</v>
      </c>
      <c r="BK1097" s="356" t="str">
        <f t="shared" si="786"/>
        <v/>
      </c>
      <c r="BL1097" s="357">
        <f t="shared" si="787"/>
        <v>0</v>
      </c>
      <c r="BM1097" s="358">
        <f t="shared" si="788"/>
        <v>0</v>
      </c>
      <c r="BN1097" s="359">
        <f t="shared" si="789"/>
        <v>0</v>
      </c>
      <c r="BO1097" s="356" t="str">
        <f t="shared" si="790"/>
        <v/>
      </c>
      <c r="BP1097" s="357">
        <f t="shared" si="791"/>
        <v>0</v>
      </c>
      <c r="BQ1097" s="358">
        <f t="shared" si="792"/>
        <v>0</v>
      </c>
      <c r="BR1097" s="359">
        <f t="shared" si="793"/>
        <v>0</v>
      </c>
      <c r="BS1097" s="293">
        <f t="shared" si="794"/>
        <v>0</v>
      </c>
      <c r="BT1097" s="352" t="str">
        <f>IF(BS1097=0,"",
IF(SUM($BS$1051:BS1097)=1,BU1097,
IF($BS$1171&gt;SUM($BS$1051:BS1097),_xlfn.CONCAT(", ",BU1097),
IF($BS$1171=SUM($BS$1051:BS1097),_xlfn.CONCAT(" y ",BU1097)))))</f>
        <v/>
      </c>
      <c r="BU1097" s="120" t="s">
        <v>5213</v>
      </c>
      <c r="BV1097" s="290">
        <f t="shared" si="795"/>
        <v>0</v>
      </c>
      <c r="BW1097" s="293">
        <f t="shared" si="796"/>
        <v>0</v>
      </c>
      <c r="BX1097" s="283" t="str">
        <f>IF(BW1097=0,"",
IF(SUM($BW$1051:BW1097)=1,BY1097,
IF($BW$1171&gt;SUM($BW$1051:BW1097),_xlfn.CONCAT(", ",BY1097),
IF($BW$1171=SUM($BW$1051:BW1097),_xlfn.CONCAT(" y ",BY1097)))))</f>
        <v/>
      </c>
      <c r="BY1097" s="120" t="s">
        <v>5213</v>
      </c>
    </row>
    <row r="1098" spans="1:77" ht="15" customHeight="1">
      <c r="A1098" s="445"/>
      <c r="B1098" s="15"/>
      <c r="C1098" s="35" t="s">
        <v>5214</v>
      </c>
      <c r="D1098" s="800" t="str">
        <f>IF(CNGE_2026_M1_Secc1_Sub1!$D88="","",CNGE_2026_M1_Secc1_Sub1!$D88)</f>
        <v/>
      </c>
      <c r="E1098" s="723"/>
      <c r="F1098" s="723"/>
      <c r="G1098" s="723"/>
      <c r="H1098" s="723"/>
      <c r="I1098" s="723"/>
      <c r="J1098" s="723"/>
      <c r="K1098" s="723"/>
      <c r="L1098" s="724"/>
      <c r="M1098" s="637" t="str">
        <f t="shared" si="797"/>
        <v/>
      </c>
      <c r="N1098" s="637" t="str">
        <f t="shared" si="798"/>
        <v/>
      </c>
      <c r="O1098" s="637" t="str">
        <f t="shared" si="799"/>
        <v/>
      </c>
      <c r="P1098" s="638"/>
      <c r="Q1098" s="638"/>
      <c r="R1098" s="638"/>
      <c r="S1098" s="638"/>
      <c r="T1098" s="638"/>
      <c r="U1098" s="638"/>
      <c r="V1098" s="638"/>
      <c r="W1098" s="638"/>
      <c r="X1098" s="638"/>
      <c r="Y1098" s="638"/>
      <c r="Z1098" s="638"/>
      <c r="AA1098" s="638"/>
      <c r="AB1098" s="638"/>
      <c r="AC1098" s="638"/>
      <c r="AD1098" s="638"/>
      <c r="AI1098" t="str">
        <f t="shared" si="800"/>
        <v/>
      </c>
      <c r="AJ1098">
        <f t="shared" si="801"/>
        <v>0</v>
      </c>
      <c r="AK1098">
        <f t="shared" si="802"/>
        <v>0</v>
      </c>
      <c r="AL1098">
        <f t="shared" si="803"/>
        <v>0</v>
      </c>
      <c r="AM1098">
        <f t="shared" si="804"/>
        <v>0</v>
      </c>
      <c r="AN1098">
        <f t="shared" si="805"/>
        <v>0</v>
      </c>
      <c r="AO1098">
        <f t="shared" si="806"/>
        <v>0</v>
      </c>
      <c r="AP1098">
        <f t="shared" si="807"/>
        <v>0</v>
      </c>
      <c r="AQ1098">
        <f t="shared" si="808"/>
        <v>0</v>
      </c>
      <c r="AR1098">
        <f t="shared" si="809"/>
        <v>0</v>
      </c>
      <c r="AS1098">
        <f t="shared" si="810"/>
        <v>0</v>
      </c>
      <c r="AT1098">
        <f t="shared" si="811"/>
        <v>0</v>
      </c>
      <c r="AU1098">
        <f t="shared" si="812"/>
        <v>0</v>
      </c>
      <c r="AV1098">
        <f t="shared" si="813"/>
        <v>0</v>
      </c>
      <c r="AW1098">
        <f t="shared" si="814"/>
        <v>0</v>
      </c>
      <c r="AX1098">
        <f t="shared" si="815"/>
        <v>0</v>
      </c>
      <c r="AY1098">
        <f t="shared" si="816"/>
        <v>0</v>
      </c>
      <c r="AZ1098">
        <f t="shared" si="817"/>
        <v>0</v>
      </c>
      <c r="BA1098">
        <f t="shared" si="818"/>
        <v>0</v>
      </c>
      <c r="BB1098">
        <f t="shared" si="819"/>
        <v>0</v>
      </c>
      <c r="BC1098">
        <f t="shared" si="820"/>
        <v>0</v>
      </c>
      <c r="BD1098">
        <f t="shared" si="821"/>
        <v>0</v>
      </c>
      <c r="BE1098">
        <f t="shared" si="822"/>
        <v>0</v>
      </c>
      <c r="BF1098">
        <f t="shared" si="823"/>
        <v>0</v>
      </c>
      <c r="BG1098" s="356" t="str">
        <f t="shared" si="782"/>
        <v/>
      </c>
      <c r="BH1098" s="357">
        <f t="shared" si="783"/>
        <v>0</v>
      </c>
      <c r="BI1098" s="358">
        <f t="shared" si="784"/>
        <v>0</v>
      </c>
      <c r="BJ1098" s="359">
        <f t="shared" si="785"/>
        <v>0</v>
      </c>
      <c r="BK1098" s="356" t="str">
        <f t="shared" si="786"/>
        <v/>
      </c>
      <c r="BL1098" s="357">
        <f t="shared" si="787"/>
        <v>0</v>
      </c>
      <c r="BM1098" s="358">
        <f t="shared" si="788"/>
        <v>0</v>
      </c>
      <c r="BN1098" s="359">
        <f t="shared" si="789"/>
        <v>0</v>
      </c>
      <c r="BO1098" s="356" t="str">
        <f t="shared" si="790"/>
        <v/>
      </c>
      <c r="BP1098" s="357">
        <f t="shared" si="791"/>
        <v>0</v>
      </c>
      <c r="BQ1098" s="358">
        <f t="shared" si="792"/>
        <v>0</v>
      </c>
      <c r="BR1098" s="359">
        <f t="shared" si="793"/>
        <v>0</v>
      </c>
      <c r="BS1098" s="293">
        <f t="shared" si="794"/>
        <v>0</v>
      </c>
      <c r="BT1098" s="352" t="str">
        <f>IF(BS1098=0,"",
IF(SUM($BS$1051:BS1098)=1,BU1098,
IF($BS$1171&gt;SUM($BS$1051:BS1098),_xlfn.CONCAT(", ",BU1098),
IF($BS$1171=SUM($BS$1051:BS1098),_xlfn.CONCAT(" y ",BU1098)))))</f>
        <v/>
      </c>
      <c r="BU1098" s="120" t="s">
        <v>5215</v>
      </c>
      <c r="BV1098" s="290">
        <f t="shared" si="795"/>
        <v>0</v>
      </c>
      <c r="BW1098" s="293">
        <f t="shared" si="796"/>
        <v>0</v>
      </c>
      <c r="BX1098" s="283" t="str">
        <f>IF(BW1098=0,"",
IF(SUM($BW$1051:BW1098)=1,BY1098,
IF($BW$1171&gt;SUM($BW$1051:BW1098),_xlfn.CONCAT(", ",BY1098),
IF($BW$1171=SUM($BW$1051:BW1098),_xlfn.CONCAT(" y ",BY1098)))))</f>
        <v/>
      </c>
      <c r="BY1098" s="120" t="s">
        <v>5215</v>
      </c>
    </row>
    <row r="1099" spans="1:77" ht="15" customHeight="1">
      <c r="A1099" s="445"/>
      <c r="B1099" s="15"/>
      <c r="C1099" s="35" t="s">
        <v>5216</v>
      </c>
      <c r="D1099" s="800" t="str">
        <f>IF(CNGE_2026_M1_Secc1_Sub1!$D89="","",CNGE_2026_M1_Secc1_Sub1!$D89)</f>
        <v/>
      </c>
      <c r="E1099" s="723"/>
      <c r="F1099" s="723"/>
      <c r="G1099" s="723"/>
      <c r="H1099" s="723"/>
      <c r="I1099" s="723"/>
      <c r="J1099" s="723"/>
      <c r="K1099" s="723"/>
      <c r="L1099" s="724"/>
      <c r="M1099" s="637" t="str">
        <f t="shared" si="797"/>
        <v/>
      </c>
      <c r="N1099" s="637" t="str">
        <f t="shared" si="798"/>
        <v/>
      </c>
      <c r="O1099" s="637" t="str">
        <f t="shared" si="799"/>
        <v/>
      </c>
      <c r="P1099" s="638"/>
      <c r="Q1099" s="638"/>
      <c r="R1099" s="638"/>
      <c r="S1099" s="638"/>
      <c r="T1099" s="638"/>
      <c r="U1099" s="638"/>
      <c r="V1099" s="638"/>
      <c r="W1099" s="638"/>
      <c r="X1099" s="638"/>
      <c r="Y1099" s="638"/>
      <c r="Z1099" s="638"/>
      <c r="AA1099" s="638"/>
      <c r="AB1099" s="638"/>
      <c r="AC1099" s="638"/>
      <c r="AD1099" s="638"/>
      <c r="AI1099" t="str">
        <f t="shared" si="800"/>
        <v/>
      </c>
      <c r="AJ1099">
        <f t="shared" si="801"/>
        <v>0</v>
      </c>
      <c r="AK1099">
        <f t="shared" si="802"/>
        <v>0</v>
      </c>
      <c r="AL1099">
        <f t="shared" si="803"/>
        <v>0</v>
      </c>
      <c r="AM1099">
        <f t="shared" si="804"/>
        <v>0</v>
      </c>
      <c r="AN1099">
        <f t="shared" si="805"/>
        <v>0</v>
      </c>
      <c r="AO1099">
        <f t="shared" si="806"/>
        <v>0</v>
      </c>
      <c r="AP1099">
        <f t="shared" si="807"/>
        <v>0</v>
      </c>
      <c r="AQ1099">
        <f t="shared" si="808"/>
        <v>0</v>
      </c>
      <c r="AR1099">
        <f t="shared" si="809"/>
        <v>0</v>
      </c>
      <c r="AS1099">
        <f t="shared" si="810"/>
        <v>0</v>
      </c>
      <c r="AT1099">
        <f t="shared" si="811"/>
        <v>0</v>
      </c>
      <c r="AU1099">
        <f t="shared" si="812"/>
        <v>0</v>
      </c>
      <c r="AV1099">
        <f t="shared" si="813"/>
        <v>0</v>
      </c>
      <c r="AW1099">
        <f t="shared" si="814"/>
        <v>0</v>
      </c>
      <c r="AX1099">
        <f t="shared" si="815"/>
        <v>0</v>
      </c>
      <c r="AY1099">
        <f t="shared" si="816"/>
        <v>0</v>
      </c>
      <c r="AZ1099">
        <f t="shared" si="817"/>
        <v>0</v>
      </c>
      <c r="BA1099">
        <f t="shared" si="818"/>
        <v>0</v>
      </c>
      <c r="BB1099">
        <f t="shared" si="819"/>
        <v>0</v>
      </c>
      <c r="BC1099">
        <f t="shared" si="820"/>
        <v>0</v>
      </c>
      <c r="BD1099">
        <f t="shared" si="821"/>
        <v>0</v>
      </c>
      <c r="BE1099">
        <f t="shared" si="822"/>
        <v>0</v>
      </c>
      <c r="BF1099">
        <f t="shared" si="823"/>
        <v>0</v>
      </c>
      <c r="BG1099" s="356" t="str">
        <f t="shared" si="782"/>
        <v/>
      </c>
      <c r="BH1099" s="357">
        <f t="shared" si="783"/>
        <v>0</v>
      </c>
      <c r="BI1099" s="358">
        <f t="shared" si="784"/>
        <v>0</v>
      </c>
      <c r="BJ1099" s="359">
        <f t="shared" si="785"/>
        <v>0</v>
      </c>
      <c r="BK1099" s="356" t="str">
        <f t="shared" si="786"/>
        <v/>
      </c>
      <c r="BL1099" s="357">
        <f t="shared" si="787"/>
        <v>0</v>
      </c>
      <c r="BM1099" s="358">
        <f t="shared" si="788"/>
        <v>0</v>
      </c>
      <c r="BN1099" s="359">
        <f t="shared" si="789"/>
        <v>0</v>
      </c>
      <c r="BO1099" s="356" t="str">
        <f t="shared" si="790"/>
        <v/>
      </c>
      <c r="BP1099" s="357">
        <f t="shared" si="791"/>
        <v>0</v>
      </c>
      <c r="BQ1099" s="358">
        <f t="shared" si="792"/>
        <v>0</v>
      </c>
      <c r="BR1099" s="359">
        <f t="shared" si="793"/>
        <v>0</v>
      </c>
      <c r="BS1099" s="293">
        <f t="shared" si="794"/>
        <v>0</v>
      </c>
      <c r="BT1099" s="352" t="str">
        <f>IF(BS1099=0,"",
IF(SUM($BS$1051:BS1099)=1,BU1099,
IF($BS$1171&gt;SUM($BS$1051:BS1099),_xlfn.CONCAT(", ",BU1099),
IF($BS$1171=SUM($BS$1051:BS1099),_xlfn.CONCAT(" y ",BU1099)))))</f>
        <v/>
      </c>
      <c r="BU1099" s="120" t="s">
        <v>5217</v>
      </c>
      <c r="BV1099" s="290">
        <f t="shared" si="795"/>
        <v>0</v>
      </c>
      <c r="BW1099" s="293">
        <f t="shared" si="796"/>
        <v>0</v>
      </c>
      <c r="BX1099" s="283" t="str">
        <f>IF(BW1099=0,"",
IF(SUM($BW$1051:BW1099)=1,BY1099,
IF($BW$1171&gt;SUM($BW$1051:BW1099),_xlfn.CONCAT(", ",BY1099),
IF($BW$1171=SUM($BW$1051:BW1099),_xlfn.CONCAT(" y ",BY1099)))))</f>
        <v/>
      </c>
      <c r="BY1099" s="120" t="s">
        <v>5217</v>
      </c>
    </row>
    <row r="1100" spans="1:77" ht="15" customHeight="1">
      <c r="A1100" s="445"/>
      <c r="B1100" s="15"/>
      <c r="C1100" s="35" t="s">
        <v>5218</v>
      </c>
      <c r="D1100" s="800" t="str">
        <f>IF(CNGE_2026_M1_Secc1_Sub1!$D90="","",CNGE_2026_M1_Secc1_Sub1!$D90)</f>
        <v/>
      </c>
      <c r="E1100" s="723"/>
      <c r="F1100" s="723"/>
      <c r="G1100" s="723"/>
      <c r="H1100" s="723"/>
      <c r="I1100" s="723"/>
      <c r="J1100" s="723"/>
      <c r="K1100" s="723"/>
      <c r="L1100" s="724"/>
      <c r="M1100" s="637" t="str">
        <f t="shared" si="797"/>
        <v/>
      </c>
      <c r="N1100" s="637" t="str">
        <f t="shared" si="798"/>
        <v/>
      </c>
      <c r="O1100" s="637" t="str">
        <f t="shared" si="799"/>
        <v/>
      </c>
      <c r="P1100" s="638"/>
      <c r="Q1100" s="638"/>
      <c r="R1100" s="638"/>
      <c r="S1100" s="638"/>
      <c r="T1100" s="638"/>
      <c r="U1100" s="638"/>
      <c r="V1100" s="638"/>
      <c r="W1100" s="638"/>
      <c r="X1100" s="638"/>
      <c r="Y1100" s="638"/>
      <c r="Z1100" s="638"/>
      <c r="AA1100" s="638"/>
      <c r="AB1100" s="638"/>
      <c r="AC1100" s="638"/>
      <c r="AD1100" s="638"/>
      <c r="AI1100" t="str">
        <f t="shared" si="800"/>
        <v/>
      </c>
      <c r="AJ1100">
        <f t="shared" si="801"/>
        <v>0</v>
      </c>
      <c r="AK1100">
        <f t="shared" si="802"/>
        <v>0</v>
      </c>
      <c r="AL1100">
        <f t="shared" si="803"/>
        <v>0</v>
      </c>
      <c r="AM1100">
        <f t="shared" si="804"/>
        <v>0</v>
      </c>
      <c r="AN1100">
        <f t="shared" si="805"/>
        <v>0</v>
      </c>
      <c r="AO1100">
        <f t="shared" si="806"/>
        <v>0</v>
      </c>
      <c r="AP1100">
        <f t="shared" si="807"/>
        <v>0</v>
      </c>
      <c r="AQ1100">
        <f t="shared" si="808"/>
        <v>0</v>
      </c>
      <c r="AR1100">
        <f t="shared" si="809"/>
        <v>0</v>
      </c>
      <c r="AS1100">
        <f t="shared" si="810"/>
        <v>0</v>
      </c>
      <c r="AT1100">
        <f t="shared" si="811"/>
        <v>0</v>
      </c>
      <c r="AU1100">
        <f t="shared" si="812"/>
        <v>0</v>
      </c>
      <c r="AV1100">
        <f t="shared" si="813"/>
        <v>0</v>
      </c>
      <c r="AW1100">
        <f t="shared" si="814"/>
        <v>0</v>
      </c>
      <c r="AX1100">
        <f t="shared" si="815"/>
        <v>0</v>
      </c>
      <c r="AY1100">
        <f t="shared" si="816"/>
        <v>0</v>
      </c>
      <c r="AZ1100">
        <f t="shared" si="817"/>
        <v>0</v>
      </c>
      <c r="BA1100">
        <f t="shared" si="818"/>
        <v>0</v>
      </c>
      <c r="BB1100">
        <f t="shared" si="819"/>
        <v>0</v>
      </c>
      <c r="BC1100">
        <f t="shared" si="820"/>
        <v>0</v>
      </c>
      <c r="BD1100">
        <f t="shared" si="821"/>
        <v>0</v>
      </c>
      <c r="BE1100">
        <f t="shared" si="822"/>
        <v>0</v>
      </c>
      <c r="BF1100">
        <f t="shared" si="823"/>
        <v>0</v>
      </c>
      <c r="BG1100" s="356" t="str">
        <f t="shared" si="782"/>
        <v/>
      </c>
      <c r="BH1100" s="357">
        <f t="shared" si="783"/>
        <v>0</v>
      </c>
      <c r="BI1100" s="358">
        <f t="shared" si="784"/>
        <v>0</v>
      </c>
      <c r="BJ1100" s="359">
        <f t="shared" si="785"/>
        <v>0</v>
      </c>
      <c r="BK1100" s="356" t="str">
        <f t="shared" si="786"/>
        <v/>
      </c>
      <c r="BL1100" s="357">
        <f t="shared" si="787"/>
        <v>0</v>
      </c>
      <c r="BM1100" s="358">
        <f t="shared" si="788"/>
        <v>0</v>
      </c>
      <c r="BN1100" s="359">
        <f t="shared" si="789"/>
        <v>0</v>
      </c>
      <c r="BO1100" s="356" t="str">
        <f t="shared" si="790"/>
        <v/>
      </c>
      <c r="BP1100" s="357">
        <f t="shared" si="791"/>
        <v>0</v>
      </c>
      <c r="BQ1100" s="358">
        <f t="shared" si="792"/>
        <v>0</v>
      </c>
      <c r="BR1100" s="359">
        <f t="shared" si="793"/>
        <v>0</v>
      </c>
      <c r="BS1100" s="293">
        <f t="shared" si="794"/>
        <v>0</v>
      </c>
      <c r="BT1100" s="352" t="str">
        <f>IF(BS1100=0,"",
IF(SUM($BS$1051:BS1100)=1,BU1100,
IF($BS$1171&gt;SUM($BS$1051:BS1100),_xlfn.CONCAT(", ",BU1100),
IF($BS$1171=SUM($BS$1051:BS1100),_xlfn.CONCAT(" y ",BU1100)))))</f>
        <v/>
      </c>
      <c r="BU1100" s="120" t="s">
        <v>5219</v>
      </c>
      <c r="BV1100" s="290">
        <f t="shared" si="795"/>
        <v>0</v>
      </c>
      <c r="BW1100" s="293">
        <f t="shared" si="796"/>
        <v>0</v>
      </c>
      <c r="BX1100" s="283" t="str">
        <f>IF(BW1100=0,"",
IF(SUM($BW$1051:BW1100)=1,BY1100,
IF($BW$1171&gt;SUM($BW$1051:BW1100),_xlfn.CONCAT(", ",BY1100),
IF($BW$1171=SUM($BW$1051:BW1100),_xlfn.CONCAT(" y ",BY1100)))))</f>
        <v/>
      </c>
      <c r="BY1100" s="120" t="s">
        <v>5219</v>
      </c>
    </row>
    <row r="1101" spans="1:77" ht="15" customHeight="1">
      <c r="A1101" s="445"/>
      <c r="B1101" s="15"/>
      <c r="C1101" s="35" t="s">
        <v>5220</v>
      </c>
      <c r="D1101" s="800" t="str">
        <f>IF(CNGE_2026_M1_Secc1_Sub1!$D91="","",CNGE_2026_M1_Secc1_Sub1!$D91)</f>
        <v/>
      </c>
      <c r="E1101" s="723"/>
      <c r="F1101" s="723"/>
      <c r="G1101" s="723"/>
      <c r="H1101" s="723"/>
      <c r="I1101" s="723"/>
      <c r="J1101" s="723"/>
      <c r="K1101" s="723"/>
      <c r="L1101" s="724"/>
      <c r="M1101" s="637" t="str">
        <f t="shared" si="797"/>
        <v/>
      </c>
      <c r="N1101" s="637" t="str">
        <f t="shared" si="798"/>
        <v/>
      </c>
      <c r="O1101" s="637" t="str">
        <f t="shared" si="799"/>
        <v/>
      </c>
      <c r="P1101" s="638"/>
      <c r="Q1101" s="638"/>
      <c r="R1101" s="638"/>
      <c r="S1101" s="638"/>
      <c r="T1101" s="638"/>
      <c r="U1101" s="638"/>
      <c r="V1101" s="638"/>
      <c r="W1101" s="638"/>
      <c r="X1101" s="638"/>
      <c r="Y1101" s="638"/>
      <c r="Z1101" s="638"/>
      <c r="AA1101" s="638"/>
      <c r="AB1101" s="638"/>
      <c r="AC1101" s="638"/>
      <c r="AD1101" s="638"/>
      <c r="AI1101" t="str">
        <f t="shared" si="800"/>
        <v/>
      </c>
      <c r="AJ1101">
        <f t="shared" si="801"/>
        <v>0</v>
      </c>
      <c r="AK1101">
        <f t="shared" si="802"/>
        <v>0</v>
      </c>
      <c r="AL1101">
        <f t="shared" si="803"/>
        <v>0</v>
      </c>
      <c r="AM1101">
        <f t="shared" si="804"/>
        <v>0</v>
      </c>
      <c r="AN1101">
        <f t="shared" si="805"/>
        <v>0</v>
      </c>
      <c r="AO1101">
        <f t="shared" si="806"/>
        <v>0</v>
      </c>
      <c r="AP1101">
        <f t="shared" si="807"/>
        <v>0</v>
      </c>
      <c r="AQ1101">
        <f t="shared" si="808"/>
        <v>0</v>
      </c>
      <c r="AR1101">
        <f t="shared" si="809"/>
        <v>0</v>
      </c>
      <c r="AS1101">
        <f t="shared" si="810"/>
        <v>0</v>
      </c>
      <c r="AT1101">
        <f t="shared" si="811"/>
        <v>0</v>
      </c>
      <c r="AU1101">
        <f t="shared" si="812"/>
        <v>0</v>
      </c>
      <c r="AV1101">
        <f t="shared" si="813"/>
        <v>0</v>
      </c>
      <c r="AW1101">
        <f t="shared" si="814"/>
        <v>0</v>
      </c>
      <c r="AX1101">
        <f t="shared" si="815"/>
        <v>0</v>
      </c>
      <c r="AY1101">
        <f t="shared" si="816"/>
        <v>0</v>
      </c>
      <c r="AZ1101">
        <f t="shared" si="817"/>
        <v>0</v>
      </c>
      <c r="BA1101">
        <f t="shared" si="818"/>
        <v>0</v>
      </c>
      <c r="BB1101">
        <f t="shared" si="819"/>
        <v>0</v>
      </c>
      <c r="BC1101">
        <f t="shared" si="820"/>
        <v>0</v>
      </c>
      <c r="BD1101">
        <f t="shared" si="821"/>
        <v>0</v>
      </c>
      <c r="BE1101">
        <f t="shared" si="822"/>
        <v>0</v>
      </c>
      <c r="BF1101">
        <f t="shared" si="823"/>
        <v>0</v>
      </c>
      <c r="BG1101" s="356" t="str">
        <f t="shared" si="782"/>
        <v/>
      </c>
      <c r="BH1101" s="357">
        <f t="shared" si="783"/>
        <v>0</v>
      </c>
      <c r="BI1101" s="358">
        <f t="shared" si="784"/>
        <v>0</v>
      </c>
      <c r="BJ1101" s="359">
        <f t="shared" si="785"/>
        <v>0</v>
      </c>
      <c r="BK1101" s="356" t="str">
        <f t="shared" si="786"/>
        <v/>
      </c>
      <c r="BL1101" s="357">
        <f t="shared" si="787"/>
        <v>0</v>
      </c>
      <c r="BM1101" s="358">
        <f t="shared" si="788"/>
        <v>0</v>
      </c>
      <c r="BN1101" s="359">
        <f t="shared" si="789"/>
        <v>0</v>
      </c>
      <c r="BO1101" s="356" t="str">
        <f t="shared" si="790"/>
        <v/>
      </c>
      <c r="BP1101" s="357">
        <f t="shared" si="791"/>
        <v>0</v>
      </c>
      <c r="BQ1101" s="358">
        <f t="shared" si="792"/>
        <v>0</v>
      </c>
      <c r="BR1101" s="359">
        <f t="shared" si="793"/>
        <v>0</v>
      </c>
      <c r="BS1101" s="293">
        <f t="shared" si="794"/>
        <v>0</v>
      </c>
      <c r="BT1101" s="352" t="str">
        <f>IF(BS1101=0,"",
IF(SUM($BS$1051:BS1101)=1,BU1101,
IF($BS$1171&gt;SUM($BS$1051:BS1101),_xlfn.CONCAT(", ",BU1101),
IF($BS$1171=SUM($BS$1051:BS1101),_xlfn.CONCAT(" y ",BU1101)))))</f>
        <v/>
      </c>
      <c r="BU1101" s="120" t="s">
        <v>5221</v>
      </c>
      <c r="BV1101" s="290">
        <f t="shared" si="795"/>
        <v>0</v>
      </c>
      <c r="BW1101" s="293">
        <f t="shared" si="796"/>
        <v>0</v>
      </c>
      <c r="BX1101" s="283" t="str">
        <f>IF(BW1101=0,"",
IF(SUM($BW$1051:BW1101)=1,BY1101,
IF($BW$1171&gt;SUM($BW$1051:BW1101),_xlfn.CONCAT(", ",BY1101),
IF($BW$1171=SUM($BW$1051:BW1101),_xlfn.CONCAT(" y ",BY1101)))))</f>
        <v/>
      </c>
      <c r="BY1101" s="120" t="s">
        <v>5221</v>
      </c>
    </row>
    <row r="1102" spans="1:77" ht="15" customHeight="1">
      <c r="A1102" s="445"/>
      <c r="B1102" s="15"/>
      <c r="C1102" s="35" t="s">
        <v>5222</v>
      </c>
      <c r="D1102" s="800" t="str">
        <f>IF(CNGE_2026_M1_Secc1_Sub1!$D92="","",CNGE_2026_M1_Secc1_Sub1!$D92)</f>
        <v/>
      </c>
      <c r="E1102" s="723"/>
      <c r="F1102" s="723"/>
      <c r="G1102" s="723"/>
      <c r="H1102" s="723"/>
      <c r="I1102" s="723"/>
      <c r="J1102" s="723"/>
      <c r="K1102" s="723"/>
      <c r="L1102" s="724"/>
      <c r="M1102" s="637" t="str">
        <f t="shared" si="797"/>
        <v/>
      </c>
      <c r="N1102" s="637" t="str">
        <f t="shared" si="798"/>
        <v/>
      </c>
      <c r="O1102" s="637" t="str">
        <f t="shared" si="799"/>
        <v/>
      </c>
      <c r="P1102" s="638"/>
      <c r="Q1102" s="638"/>
      <c r="R1102" s="638"/>
      <c r="S1102" s="638"/>
      <c r="T1102" s="638"/>
      <c r="U1102" s="638"/>
      <c r="V1102" s="638"/>
      <c r="W1102" s="638"/>
      <c r="X1102" s="638"/>
      <c r="Y1102" s="638"/>
      <c r="Z1102" s="638"/>
      <c r="AA1102" s="638"/>
      <c r="AB1102" s="638"/>
      <c r="AC1102" s="638"/>
      <c r="AD1102" s="638"/>
      <c r="AI1102" t="str">
        <f t="shared" si="800"/>
        <v/>
      </c>
      <c r="AJ1102">
        <f t="shared" si="801"/>
        <v>0</v>
      </c>
      <c r="AK1102">
        <f t="shared" si="802"/>
        <v>0</v>
      </c>
      <c r="AL1102">
        <f t="shared" si="803"/>
        <v>0</v>
      </c>
      <c r="AM1102">
        <f t="shared" si="804"/>
        <v>0</v>
      </c>
      <c r="AN1102">
        <f t="shared" si="805"/>
        <v>0</v>
      </c>
      <c r="AO1102">
        <f t="shared" si="806"/>
        <v>0</v>
      </c>
      <c r="AP1102">
        <f t="shared" si="807"/>
        <v>0</v>
      </c>
      <c r="AQ1102">
        <f t="shared" si="808"/>
        <v>0</v>
      </c>
      <c r="AR1102">
        <f t="shared" si="809"/>
        <v>0</v>
      </c>
      <c r="AS1102">
        <f t="shared" si="810"/>
        <v>0</v>
      </c>
      <c r="AT1102">
        <f t="shared" si="811"/>
        <v>0</v>
      </c>
      <c r="AU1102">
        <f t="shared" si="812"/>
        <v>0</v>
      </c>
      <c r="AV1102">
        <f t="shared" si="813"/>
        <v>0</v>
      </c>
      <c r="AW1102">
        <f t="shared" si="814"/>
        <v>0</v>
      </c>
      <c r="AX1102">
        <f t="shared" si="815"/>
        <v>0</v>
      </c>
      <c r="AY1102">
        <f t="shared" si="816"/>
        <v>0</v>
      </c>
      <c r="AZ1102">
        <f t="shared" si="817"/>
        <v>0</v>
      </c>
      <c r="BA1102">
        <f t="shared" si="818"/>
        <v>0</v>
      </c>
      <c r="BB1102">
        <f t="shared" si="819"/>
        <v>0</v>
      </c>
      <c r="BC1102">
        <f t="shared" si="820"/>
        <v>0</v>
      </c>
      <c r="BD1102">
        <f t="shared" si="821"/>
        <v>0</v>
      </c>
      <c r="BE1102">
        <f t="shared" si="822"/>
        <v>0</v>
      </c>
      <c r="BF1102">
        <f t="shared" si="823"/>
        <v>0</v>
      </c>
      <c r="BG1102" s="356" t="str">
        <f t="shared" si="782"/>
        <v/>
      </c>
      <c r="BH1102" s="357">
        <f t="shared" si="783"/>
        <v>0</v>
      </c>
      <c r="BI1102" s="358">
        <f t="shared" si="784"/>
        <v>0</v>
      </c>
      <c r="BJ1102" s="359">
        <f t="shared" si="785"/>
        <v>0</v>
      </c>
      <c r="BK1102" s="356" t="str">
        <f t="shared" si="786"/>
        <v/>
      </c>
      <c r="BL1102" s="357">
        <f t="shared" si="787"/>
        <v>0</v>
      </c>
      <c r="BM1102" s="358">
        <f t="shared" si="788"/>
        <v>0</v>
      </c>
      <c r="BN1102" s="359">
        <f t="shared" si="789"/>
        <v>0</v>
      </c>
      <c r="BO1102" s="356" t="str">
        <f t="shared" si="790"/>
        <v/>
      </c>
      <c r="BP1102" s="357">
        <f t="shared" si="791"/>
        <v>0</v>
      </c>
      <c r="BQ1102" s="358">
        <f t="shared" si="792"/>
        <v>0</v>
      </c>
      <c r="BR1102" s="359">
        <f t="shared" si="793"/>
        <v>0</v>
      </c>
      <c r="BS1102" s="293">
        <f t="shared" si="794"/>
        <v>0</v>
      </c>
      <c r="BT1102" s="352" t="str">
        <f>IF(BS1102=0,"",
IF(SUM($BS$1051:BS1102)=1,BU1102,
IF($BS$1171&gt;SUM($BS$1051:BS1102),_xlfn.CONCAT(", ",BU1102),
IF($BS$1171=SUM($BS$1051:BS1102),_xlfn.CONCAT(" y ",BU1102)))))</f>
        <v/>
      </c>
      <c r="BU1102" s="120" t="s">
        <v>5223</v>
      </c>
      <c r="BV1102" s="290">
        <f t="shared" si="795"/>
        <v>0</v>
      </c>
      <c r="BW1102" s="293">
        <f t="shared" si="796"/>
        <v>0</v>
      </c>
      <c r="BX1102" s="283" t="str">
        <f>IF(BW1102=0,"",
IF(SUM($BW$1051:BW1102)=1,BY1102,
IF($BW$1171&gt;SUM($BW$1051:BW1102),_xlfn.CONCAT(", ",BY1102),
IF($BW$1171=SUM($BW$1051:BW1102),_xlfn.CONCAT(" y ",BY1102)))))</f>
        <v/>
      </c>
      <c r="BY1102" s="120" t="s">
        <v>5223</v>
      </c>
    </row>
    <row r="1103" spans="1:77" ht="15" customHeight="1">
      <c r="A1103" s="445"/>
      <c r="B1103" s="15"/>
      <c r="C1103" s="35" t="s">
        <v>5224</v>
      </c>
      <c r="D1103" s="800" t="str">
        <f>IF(CNGE_2026_M1_Secc1_Sub1!$D93="","",CNGE_2026_M1_Secc1_Sub1!$D93)</f>
        <v/>
      </c>
      <c r="E1103" s="723"/>
      <c r="F1103" s="723"/>
      <c r="G1103" s="723"/>
      <c r="H1103" s="723"/>
      <c r="I1103" s="723"/>
      <c r="J1103" s="723"/>
      <c r="K1103" s="723"/>
      <c r="L1103" s="724"/>
      <c r="M1103" s="637" t="str">
        <f t="shared" si="797"/>
        <v/>
      </c>
      <c r="N1103" s="637" t="str">
        <f t="shared" si="798"/>
        <v/>
      </c>
      <c r="O1103" s="637" t="str">
        <f t="shared" si="799"/>
        <v/>
      </c>
      <c r="P1103" s="638"/>
      <c r="Q1103" s="638"/>
      <c r="R1103" s="638"/>
      <c r="S1103" s="638"/>
      <c r="T1103" s="638"/>
      <c r="U1103" s="638"/>
      <c r="V1103" s="638"/>
      <c r="W1103" s="638"/>
      <c r="X1103" s="638"/>
      <c r="Y1103" s="638"/>
      <c r="Z1103" s="638"/>
      <c r="AA1103" s="638"/>
      <c r="AB1103" s="638"/>
      <c r="AC1103" s="638"/>
      <c r="AD1103" s="638"/>
      <c r="AI1103" t="str">
        <f t="shared" si="800"/>
        <v/>
      </c>
      <c r="AJ1103">
        <f t="shared" si="801"/>
        <v>0</v>
      </c>
      <c r="AK1103">
        <f t="shared" si="802"/>
        <v>0</v>
      </c>
      <c r="AL1103">
        <f t="shared" si="803"/>
        <v>0</v>
      </c>
      <c r="AM1103">
        <f t="shared" si="804"/>
        <v>0</v>
      </c>
      <c r="AN1103">
        <f t="shared" si="805"/>
        <v>0</v>
      </c>
      <c r="AO1103">
        <f t="shared" si="806"/>
        <v>0</v>
      </c>
      <c r="AP1103">
        <f t="shared" si="807"/>
        <v>0</v>
      </c>
      <c r="AQ1103">
        <f t="shared" si="808"/>
        <v>0</v>
      </c>
      <c r="AR1103">
        <f t="shared" si="809"/>
        <v>0</v>
      </c>
      <c r="AS1103">
        <f t="shared" si="810"/>
        <v>0</v>
      </c>
      <c r="AT1103">
        <f t="shared" si="811"/>
        <v>0</v>
      </c>
      <c r="AU1103">
        <f t="shared" si="812"/>
        <v>0</v>
      </c>
      <c r="AV1103">
        <f t="shared" si="813"/>
        <v>0</v>
      </c>
      <c r="AW1103">
        <f t="shared" si="814"/>
        <v>0</v>
      </c>
      <c r="AX1103">
        <f t="shared" si="815"/>
        <v>0</v>
      </c>
      <c r="AY1103">
        <f t="shared" si="816"/>
        <v>0</v>
      </c>
      <c r="AZ1103">
        <f t="shared" si="817"/>
        <v>0</v>
      </c>
      <c r="BA1103">
        <f t="shared" si="818"/>
        <v>0</v>
      </c>
      <c r="BB1103">
        <f t="shared" si="819"/>
        <v>0</v>
      </c>
      <c r="BC1103">
        <f t="shared" si="820"/>
        <v>0</v>
      </c>
      <c r="BD1103">
        <f t="shared" si="821"/>
        <v>0</v>
      </c>
      <c r="BE1103">
        <f t="shared" si="822"/>
        <v>0</v>
      </c>
      <c r="BF1103">
        <f t="shared" si="823"/>
        <v>0</v>
      </c>
      <c r="BG1103" s="356" t="str">
        <f t="shared" si="782"/>
        <v/>
      </c>
      <c r="BH1103" s="357">
        <f t="shared" si="783"/>
        <v>0</v>
      </c>
      <c r="BI1103" s="358">
        <f t="shared" si="784"/>
        <v>0</v>
      </c>
      <c r="BJ1103" s="359">
        <f t="shared" si="785"/>
        <v>0</v>
      </c>
      <c r="BK1103" s="356" t="str">
        <f t="shared" si="786"/>
        <v/>
      </c>
      <c r="BL1103" s="357">
        <f t="shared" si="787"/>
        <v>0</v>
      </c>
      <c r="BM1103" s="358">
        <f t="shared" si="788"/>
        <v>0</v>
      </c>
      <c r="BN1103" s="359">
        <f t="shared" si="789"/>
        <v>0</v>
      </c>
      <c r="BO1103" s="356" t="str">
        <f t="shared" si="790"/>
        <v/>
      </c>
      <c r="BP1103" s="357">
        <f t="shared" si="791"/>
        <v>0</v>
      </c>
      <c r="BQ1103" s="358">
        <f t="shared" si="792"/>
        <v>0</v>
      </c>
      <c r="BR1103" s="359">
        <f t="shared" si="793"/>
        <v>0</v>
      </c>
      <c r="BS1103" s="293">
        <f t="shared" si="794"/>
        <v>0</v>
      </c>
      <c r="BT1103" s="352" t="str">
        <f>IF(BS1103=0,"",
IF(SUM($BS$1051:BS1103)=1,BU1103,
IF($BS$1171&gt;SUM($BS$1051:BS1103),_xlfn.CONCAT(", ",BU1103),
IF($BS$1171=SUM($BS$1051:BS1103),_xlfn.CONCAT(" y ",BU1103)))))</f>
        <v/>
      </c>
      <c r="BU1103" s="120" t="s">
        <v>5225</v>
      </c>
      <c r="BV1103" s="290">
        <f t="shared" si="795"/>
        <v>0</v>
      </c>
      <c r="BW1103" s="293">
        <f t="shared" si="796"/>
        <v>0</v>
      </c>
      <c r="BX1103" s="283" t="str">
        <f>IF(BW1103=0,"",
IF(SUM($BW$1051:BW1103)=1,BY1103,
IF($BW$1171&gt;SUM($BW$1051:BW1103),_xlfn.CONCAT(", ",BY1103),
IF($BW$1171=SUM($BW$1051:BW1103),_xlfn.CONCAT(" y ",BY1103)))))</f>
        <v/>
      </c>
      <c r="BY1103" s="120" t="s">
        <v>5225</v>
      </c>
    </row>
    <row r="1104" spans="1:77" ht="15" customHeight="1">
      <c r="A1104" s="445"/>
      <c r="B1104" s="15"/>
      <c r="C1104" s="35" t="s">
        <v>5226</v>
      </c>
      <c r="D1104" s="800" t="str">
        <f>IF(CNGE_2026_M1_Secc1_Sub1!$D94="","",CNGE_2026_M1_Secc1_Sub1!$D94)</f>
        <v/>
      </c>
      <c r="E1104" s="723"/>
      <c r="F1104" s="723"/>
      <c r="G1104" s="723"/>
      <c r="H1104" s="723"/>
      <c r="I1104" s="723"/>
      <c r="J1104" s="723"/>
      <c r="K1104" s="723"/>
      <c r="L1104" s="724"/>
      <c r="M1104" s="637" t="str">
        <f t="shared" si="797"/>
        <v/>
      </c>
      <c r="N1104" s="637" t="str">
        <f t="shared" si="798"/>
        <v/>
      </c>
      <c r="O1104" s="637" t="str">
        <f t="shared" si="799"/>
        <v/>
      </c>
      <c r="P1104" s="638"/>
      <c r="Q1104" s="638"/>
      <c r="R1104" s="638"/>
      <c r="S1104" s="638"/>
      <c r="T1104" s="638"/>
      <c r="U1104" s="638"/>
      <c r="V1104" s="638"/>
      <c r="W1104" s="638"/>
      <c r="X1104" s="638"/>
      <c r="Y1104" s="638"/>
      <c r="Z1104" s="638"/>
      <c r="AA1104" s="638"/>
      <c r="AB1104" s="638"/>
      <c r="AC1104" s="638"/>
      <c r="AD1104" s="638"/>
      <c r="AI1104" t="str">
        <f t="shared" si="800"/>
        <v/>
      </c>
      <c r="AJ1104">
        <f t="shared" si="801"/>
        <v>0</v>
      </c>
      <c r="AK1104">
        <f t="shared" si="802"/>
        <v>0</v>
      </c>
      <c r="AL1104">
        <f t="shared" si="803"/>
        <v>0</v>
      </c>
      <c r="AM1104">
        <f t="shared" si="804"/>
        <v>0</v>
      </c>
      <c r="AN1104">
        <f t="shared" si="805"/>
        <v>0</v>
      </c>
      <c r="AO1104">
        <f t="shared" si="806"/>
        <v>0</v>
      </c>
      <c r="AP1104">
        <f t="shared" si="807"/>
        <v>0</v>
      </c>
      <c r="AQ1104">
        <f t="shared" si="808"/>
        <v>0</v>
      </c>
      <c r="AR1104">
        <f t="shared" si="809"/>
        <v>0</v>
      </c>
      <c r="AS1104">
        <f t="shared" si="810"/>
        <v>0</v>
      </c>
      <c r="AT1104">
        <f t="shared" si="811"/>
        <v>0</v>
      </c>
      <c r="AU1104">
        <f t="shared" si="812"/>
        <v>0</v>
      </c>
      <c r="AV1104">
        <f t="shared" si="813"/>
        <v>0</v>
      </c>
      <c r="AW1104">
        <f t="shared" si="814"/>
        <v>0</v>
      </c>
      <c r="AX1104">
        <f t="shared" si="815"/>
        <v>0</v>
      </c>
      <c r="AY1104">
        <f t="shared" si="816"/>
        <v>0</v>
      </c>
      <c r="AZ1104">
        <f t="shared" si="817"/>
        <v>0</v>
      </c>
      <c r="BA1104">
        <f t="shared" si="818"/>
        <v>0</v>
      </c>
      <c r="BB1104">
        <f t="shared" si="819"/>
        <v>0</v>
      </c>
      <c r="BC1104">
        <f t="shared" si="820"/>
        <v>0</v>
      </c>
      <c r="BD1104">
        <f t="shared" si="821"/>
        <v>0</v>
      </c>
      <c r="BE1104">
        <f t="shared" si="822"/>
        <v>0</v>
      </c>
      <c r="BF1104">
        <f t="shared" si="823"/>
        <v>0</v>
      </c>
      <c r="BG1104" s="356" t="str">
        <f t="shared" si="782"/>
        <v/>
      </c>
      <c r="BH1104" s="357">
        <f t="shared" si="783"/>
        <v>0</v>
      </c>
      <c r="BI1104" s="358">
        <f t="shared" si="784"/>
        <v>0</v>
      </c>
      <c r="BJ1104" s="359">
        <f t="shared" si="785"/>
        <v>0</v>
      </c>
      <c r="BK1104" s="356" t="str">
        <f t="shared" si="786"/>
        <v/>
      </c>
      <c r="BL1104" s="357">
        <f t="shared" si="787"/>
        <v>0</v>
      </c>
      <c r="BM1104" s="358">
        <f t="shared" si="788"/>
        <v>0</v>
      </c>
      <c r="BN1104" s="359">
        <f t="shared" si="789"/>
        <v>0</v>
      </c>
      <c r="BO1104" s="356" t="str">
        <f t="shared" si="790"/>
        <v/>
      </c>
      <c r="BP1104" s="357">
        <f t="shared" si="791"/>
        <v>0</v>
      </c>
      <c r="BQ1104" s="358">
        <f t="shared" si="792"/>
        <v>0</v>
      </c>
      <c r="BR1104" s="359">
        <f t="shared" si="793"/>
        <v>0</v>
      </c>
      <c r="BS1104" s="293">
        <f t="shared" si="794"/>
        <v>0</v>
      </c>
      <c r="BT1104" s="352" t="str">
        <f>IF(BS1104=0,"",
IF(SUM($BS$1051:BS1104)=1,BU1104,
IF($BS$1171&gt;SUM($BS$1051:BS1104),_xlfn.CONCAT(", ",BU1104),
IF($BS$1171=SUM($BS$1051:BS1104),_xlfn.CONCAT(" y ",BU1104)))))</f>
        <v/>
      </c>
      <c r="BU1104" s="120" t="s">
        <v>5227</v>
      </c>
      <c r="BV1104" s="290">
        <f t="shared" si="795"/>
        <v>0</v>
      </c>
      <c r="BW1104" s="293">
        <f t="shared" si="796"/>
        <v>0</v>
      </c>
      <c r="BX1104" s="283" t="str">
        <f>IF(BW1104=0,"",
IF(SUM($BW$1051:BW1104)=1,BY1104,
IF($BW$1171&gt;SUM($BW$1051:BW1104),_xlfn.CONCAT(", ",BY1104),
IF($BW$1171=SUM($BW$1051:BW1104),_xlfn.CONCAT(" y ",BY1104)))))</f>
        <v/>
      </c>
      <c r="BY1104" s="120" t="s">
        <v>5227</v>
      </c>
    </row>
    <row r="1105" spans="1:77" ht="15" customHeight="1">
      <c r="A1105" s="445"/>
      <c r="B1105" s="15"/>
      <c r="C1105" s="35" t="s">
        <v>5228</v>
      </c>
      <c r="D1105" s="800" t="str">
        <f>IF(CNGE_2026_M1_Secc1_Sub1!$D95="","",CNGE_2026_M1_Secc1_Sub1!$D95)</f>
        <v/>
      </c>
      <c r="E1105" s="723"/>
      <c r="F1105" s="723"/>
      <c r="G1105" s="723"/>
      <c r="H1105" s="723"/>
      <c r="I1105" s="723"/>
      <c r="J1105" s="723"/>
      <c r="K1105" s="723"/>
      <c r="L1105" s="724"/>
      <c r="M1105" s="637" t="str">
        <f t="shared" si="797"/>
        <v/>
      </c>
      <c r="N1105" s="637" t="str">
        <f t="shared" si="798"/>
        <v/>
      </c>
      <c r="O1105" s="637" t="str">
        <f t="shared" si="799"/>
        <v/>
      </c>
      <c r="P1105" s="638"/>
      <c r="Q1105" s="638"/>
      <c r="R1105" s="638"/>
      <c r="S1105" s="638"/>
      <c r="T1105" s="638"/>
      <c r="U1105" s="638"/>
      <c r="V1105" s="638"/>
      <c r="W1105" s="638"/>
      <c r="X1105" s="638"/>
      <c r="Y1105" s="638"/>
      <c r="Z1105" s="638"/>
      <c r="AA1105" s="638"/>
      <c r="AB1105" s="638"/>
      <c r="AC1105" s="638"/>
      <c r="AD1105" s="638"/>
      <c r="AI1105" t="str">
        <f t="shared" si="800"/>
        <v/>
      </c>
      <c r="AJ1105">
        <f t="shared" si="801"/>
        <v>0</v>
      </c>
      <c r="AK1105">
        <f t="shared" si="802"/>
        <v>0</v>
      </c>
      <c r="AL1105">
        <f t="shared" si="803"/>
        <v>0</v>
      </c>
      <c r="AM1105">
        <f t="shared" si="804"/>
        <v>0</v>
      </c>
      <c r="AN1105">
        <f t="shared" si="805"/>
        <v>0</v>
      </c>
      <c r="AO1105">
        <f t="shared" si="806"/>
        <v>0</v>
      </c>
      <c r="AP1105">
        <f t="shared" si="807"/>
        <v>0</v>
      </c>
      <c r="AQ1105">
        <f t="shared" si="808"/>
        <v>0</v>
      </c>
      <c r="AR1105">
        <f t="shared" si="809"/>
        <v>0</v>
      </c>
      <c r="AS1105">
        <f t="shared" si="810"/>
        <v>0</v>
      </c>
      <c r="AT1105">
        <f t="shared" si="811"/>
        <v>0</v>
      </c>
      <c r="AU1105">
        <f t="shared" si="812"/>
        <v>0</v>
      </c>
      <c r="AV1105">
        <f t="shared" si="813"/>
        <v>0</v>
      </c>
      <c r="AW1105">
        <f t="shared" si="814"/>
        <v>0</v>
      </c>
      <c r="AX1105">
        <f t="shared" si="815"/>
        <v>0</v>
      </c>
      <c r="AY1105">
        <f t="shared" si="816"/>
        <v>0</v>
      </c>
      <c r="AZ1105">
        <f t="shared" si="817"/>
        <v>0</v>
      </c>
      <c r="BA1105">
        <f t="shared" si="818"/>
        <v>0</v>
      </c>
      <c r="BB1105">
        <f t="shared" si="819"/>
        <v>0</v>
      </c>
      <c r="BC1105">
        <f t="shared" si="820"/>
        <v>0</v>
      </c>
      <c r="BD1105">
        <f t="shared" si="821"/>
        <v>0</v>
      </c>
      <c r="BE1105">
        <f t="shared" si="822"/>
        <v>0</v>
      </c>
      <c r="BF1105">
        <f t="shared" si="823"/>
        <v>0</v>
      </c>
      <c r="BG1105" s="356" t="str">
        <f t="shared" si="782"/>
        <v/>
      </c>
      <c r="BH1105" s="357">
        <f t="shared" si="783"/>
        <v>0</v>
      </c>
      <c r="BI1105" s="358">
        <f t="shared" si="784"/>
        <v>0</v>
      </c>
      <c r="BJ1105" s="359">
        <f t="shared" si="785"/>
        <v>0</v>
      </c>
      <c r="BK1105" s="356" t="str">
        <f t="shared" si="786"/>
        <v/>
      </c>
      <c r="BL1105" s="357">
        <f t="shared" si="787"/>
        <v>0</v>
      </c>
      <c r="BM1105" s="358">
        <f t="shared" si="788"/>
        <v>0</v>
      </c>
      <c r="BN1105" s="359">
        <f t="shared" si="789"/>
        <v>0</v>
      </c>
      <c r="BO1105" s="356" t="str">
        <f t="shared" si="790"/>
        <v/>
      </c>
      <c r="BP1105" s="357">
        <f t="shared" si="791"/>
        <v>0</v>
      </c>
      <c r="BQ1105" s="358">
        <f t="shared" si="792"/>
        <v>0</v>
      </c>
      <c r="BR1105" s="359">
        <f t="shared" si="793"/>
        <v>0</v>
      </c>
      <c r="BS1105" s="293">
        <f t="shared" si="794"/>
        <v>0</v>
      </c>
      <c r="BT1105" s="352" t="str">
        <f>IF(BS1105=0,"",
IF(SUM($BS$1051:BS1105)=1,BU1105,
IF($BS$1171&gt;SUM($BS$1051:BS1105),_xlfn.CONCAT(", ",BU1105),
IF($BS$1171=SUM($BS$1051:BS1105),_xlfn.CONCAT(" y ",BU1105)))))</f>
        <v/>
      </c>
      <c r="BU1105" s="120" t="s">
        <v>5229</v>
      </c>
      <c r="BV1105" s="290">
        <f t="shared" si="795"/>
        <v>0</v>
      </c>
      <c r="BW1105" s="293">
        <f t="shared" si="796"/>
        <v>0</v>
      </c>
      <c r="BX1105" s="283" t="str">
        <f>IF(BW1105=0,"",
IF(SUM($BW$1051:BW1105)=1,BY1105,
IF($BW$1171&gt;SUM($BW$1051:BW1105),_xlfn.CONCAT(", ",BY1105),
IF($BW$1171=SUM($BW$1051:BW1105),_xlfn.CONCAT(" y ",BY1105)))))</f>
        <v/>
      </c>
      <c r="BY1105" s="120" t="s">
        <v>5229</v>
      </c>
    </row>
    <row r="1106" spans="1:77" ht="15" customHeight="1">
      <c r="A1106" s="445"/>
      <c r="B1106" s="15"/>
      <c r="C1106" s="35" t="s">
        <v>5230</v>
      </c>
      <c r="D1106" s="800" t="str">
        <f>IF(CNGE_2026_M1_Secc1_Sub1!$D96="","",CNGE_2026_M1_Secc1_Sub1!$D96)</f>
        <v/>
      </c>
      <c r="E1106" s="723"/>
      <c r="F1106" s="723"/>
      <c r="G1106" s="723"/>
      <c r="H1106" s="723"/>
      <c r="I1106" s="723"/>
      <c r="J1106" s="723"/>
      <c r="K1106" s="723"/>
      <c r="L1106" s="724"/>
      <c r="M1106" s="637" t="str">
        <f t="shared" si="797"/>
        <v/>
      </c>
      <c r="N1106" s="637" t="str">
        <f t="shared" si="798"/>
        <v/>
      </c>
      <c r="O1106" s="637" t="str">
        <f t="shared" si="799"/>
        <v/>
      </c>
      <c r="P1106" s="638"/>
      <c r="Q1106" s="638"/>
      <c r="R1106" s="638"/>
      <c r="S1106" s="638"/>
      <c r="T1106" s="638"/>
      <c r="U1106" s="638"/>
      <c r="V1106" s="638"/>
      <c r="W1106" s="638"/>
      <c r="X1106" s="638"/>
      <c r="Y1106" s="638"/>
      <c r="Z1106" s="638"/>
      <c r="AA1106" s="638"/>
      <c r="AB1106" s="638"/>
      <c r="AC1106" s="638"/>
      <c r="AD1106" s="638"/>
      <c r="AI1106" t="str">
        <f t="shared" si="800"/>
        <v/>
      </c>
      <c r="AJ1106">
        <f t="shared" si="801"/>
        <v>0</v>
      </c>
      <c r="AK1106">
        <f t="shared" si="802"/>
        <v>0</v>
      </c>
      <c r="AL1106">
        <f t="shared" si="803"/>
        <v>0</v>
      </c>
      <c r="AM1106">
        <f t="shared" si="804"/>
        <v>0</v>
      </c>
      <c r="AN1106">
        <f t="shared" si="805"/>
        <v>0</v>
      </c>
      <c r="AO1106">
        <f t="shared" si="806"/>
        <v>0</v>
      </c>
      <c r="AP1106">
        <f t="shared" si="807"/>
        <v>0</v>
      </c>
      <c r="AQ1106">
        <f t="shared" si="808"/>
        <v>0</v>
      </c>
      <c r="AR1106">
        <f t="shared" si="809"/>
        <v>0</v>
      </c>
      <c r="AS1106">
        <f t="shared" si="810"/>
        <v>0</v>
      </c>
      <c r="AT1106">
        <f t="shared" si="811"/>
        <v>0</v>
      </c>
      <c r="AU1106">
        <f t="shared" si="812"/>
        <v>0</v>
      </c>
      <c r="AV1106">
        <f t="shared" si="813"/>
        <v>0</v>
      </c>
      <c r="AW1106">
        <f t="shared" si="814"/>
        <v>0</v>
      </c>
      <c r="AX1106">
        <f t="shared" si="815"/>
        <v>0</v>
      </c>
      <c r="AY1106">
        <f t="shared" si="816"/>
        <v>0</v>
      </c>
      <c r="AZ1106">
        <f t="shared" si="817"/>
        <v>0</v>
      </c>
      <c r="BA1106">
        <f t="shared" si="818"/>
        <v>0</v>
      </c>
      <c r="BB1106">
        <f t="shared" si="819"/>
        <v>0</v>
      </c>
      <c r="BC1106">
        <f t="shared" si="820"/>
        <v>0</v>
      </c>
      <c r="BD1106">
        <f t="shared" si="821"/>
        <v>0</v>
      </c>
      <c r="BE1106">
        <f t="shared" si="822"/>
        <v>0</v>
      </c>
      <c r="BF1106">
        <f t="shared" si="823"/>
        <v>0</v>
      </c>
      <c r="BG1106" s="356" t="str">
        <f t="shared" si="782"/>
        <v/>
      </c>
      <c r="BH1106" s="357">
        <f t="shared" si="783"/>
        <v>0</v>
      </c>
      <c r="BI1106" s="358">
        <f t="shared" si="784"/>
        <v>0</v>
      </c>
      <c r="BJ1106" s="359">
        <f t="shared" si="785"/>
        <v>0</v>
      </c>
      <c r="BK1106" s="356" t="str">
        <f t="shared" si="786"/>
        <v/>
      </c>
      <c r="BL1106" s="357">
        <f t="shared" si="787"/>
        <v>0</v>
      </c>
      <c r="BM1106" s="358">
        <f t="shared" si="788"/>
        <v>0</v>
      </c>
      <c r="BN1106" s="359">
        <f t="shared" si="789"/>
        <v>0</v>
      </c>
      <c r="BO1106" s="356" t="str">
        <f t="shared" si="790"/>
        <v/>
      </c>
      <c r="BP1106" s="357">
        <f t="shared" si="791"/>
        <v>0</v>
      </c>
      <c r="BQ1106" s="358">
        <f t="shared" si="792"/>
        <v>0</v>
      </c>
      <c r="BR1106" s="359">
        <f t="shared" si="793"/>
        <v>0</v>
      </c>
      <c r="BS1106" s="293">
        <f t="shared" si="794"/>
        <v>0</v>
      </c>
      <c r="BT1106" s="352" t="str">
        <f>IF(BS1106=0,"",
IF(SUM($BS$1051:BS1106)=1,BU1106,
IF($BS$1171&gt;SUM($BS$1051:BS1106),_xlfn.CONCAT(", ",BU1106),
IF($BS$1171=SUM($BS$1051:BS1106),_xlfn.CONCAT(" y ",BU1106)))))</f>
        <v/>
      </c>
      <c r="BU1106" s="120" t="s">
        <v>5231</v>
      </c>
      <c r="BV1106" s="290">
        <f t="shared" si="795"/>
        <v>0</v>
      </c>
      <c r="BW1106" s="293">
        <f t="shared" si="796"/>
        <v>0</v>
      </c>
      <c r="BX1106" s="283" t="str">
        <f>IF(BW1106=0,"",
IF(SUM($BW$1051:BW1106)=1,BY1106,
IF($BW$1171&gt;SUM($BW$1051:BW1106),_xlfn.CONCAT(", ",BY1106),
IF($BW$1171=SUM($BW$1051:BW1106),_xlfn.CONCAT(" y ",BY1106)))))</f>
        <v/>
      </c>
      <c r="BY1106" s="120" t="s">
        <v>5231</v>
      </c>
    </row>
    <row r="1107" spans="1:77" ht="15" customHeight="1">
      <c r="A1107" s="445"/>
      <c r="B1107" s="15"/>
      <c r="C1107" s="35" t="s">
        <v>5232</v>
      </c>
      <c r="D1107" s="800" t="str">
        <f>IF(CNGE_2026_M1_Secc1_Sub1!$D97="","",CNGE_2026_M1_Secc1_Sub1!$D97)</f>
        <v/>
      </c>
      <c r="E1107" s="723"/>
      <c r="F1107" s="723"/>
      <c r="G1107" s="723"/>
      <c r="H1107" s="723"/>
      <c r="I1107" s="723"/>
      <c r="J1107" s="723"/>
      <c r="K1107" s="723"/>
      <c r="L1107" s="724"/>
      <c r="M1107" s="637" t="str">
        <f t="shared" si="797"/>
        <v/>
      </c>
      <c r="N1107" s="637" t="str">
        <f t="shared" si="798"/>
        <v/>
      </c>
      <c r="O1107" s="637" t="str">
        <f t="shared" si="799"/>
        <v/>
      </c>
      <c r="P1107" s="638"/>
      <c r="Q1107" s="638"/>
      <c r="R1107" s="638"/>
      <c r="S1107" s="638"/>
      <c r="T1107" s="638"/>
      <c r="U1107" s="638"/>
      <c r="V1107" s="638"/>
      <c r="W1107" s="638"/>
      <c r="X1107" s="638"/>
      <c r="Y1107" s="638"/>
      <c r="Z1107" s="638"/>
      <c r="AA1107" s="638"/>
      <c r="AB1107" s="638"/>
      <c r="AC1107" s="638"/>
      <c r="AD1107" s="638"/>
      <c r="AI1107" t="str">
        <f t="shared" si="800"/>
        <v/>
      </c>
      <c r="AJ1107">
        <f t="shared" si="801"/>
        <v>0</v>
      </c>
      <c r="AK1107">
        <f t="shared" si="802"/>
        <v>0</v>
      </c>
      <c r="AL1107">
        <f t="shared" si="803"/>
        <v>0</v>
      </c>
      <c r="AM1107">
        <f t="shared" si="804"/>
        <v>0</v>
      </c>
      <c r="AN1107">
        <f t="shared" si="805"/>
        <v>0</v>
      </c>
      <c r="AO1107">
        <f t="shared" si="806"/>
        <v>0</v>
      </c>
      <c r="AP1107">
        <f t="shared" si="807"/>
        <v>0</v>
      </c>
      <c r="AQ1107">
        <f t="shared" si="808"/>
        <v>0</v>
      </c>
      <c r="AR1107">
        <f t="shared" si="809"/>
        <v>0</v>
      </c>
      <c r="AS1107">
        <f t="shared" si="810"/>
        <v>0</v>
      </c>
      <c r="AT1107">
        <f t="shared" si="811"/>
        <v>0</v>
      </c>
      <c r="AU1107">
        <f t="shared" si="812"/>
        <v>0</v>
      </c>
      <c r="AV1107">
        <f t="shared" si="813"/>
        <v>0</v>
      </c>
      <c r="AW1107">
        <f t="shared" si="814"/>
        <v>0</v>
      </c>
      <c r="AX1107">
        <f t="shared" si="815"/>
        <v>0</v>
      </c>
      <c r="AY1107">
        <f t="shared" si="816"/>
        <v>0</v>
      </c>
      <c r="AZ1107">
        <f t="shared" si="817"/>
        <v>0</v>
      </c>
      <c r="BA1107">
        <f t="shared" si="818"/>
        <v>0</v>
      </c>
      <c r="BB1107">
        <f t="shared" si="819"/>
        <v>0</v>
      </c>
      <c r="BC1107">
        <f t="shared" si="820"/>
        <v>0</v>
      </c>
      <c r="BD1107">
        <f t="shared" si="821"/>
        <v>0</v>
      </c>
      <c r="BE1107">
        <f t="shared" si="822"/>
        <v>0</v>
      </c>
      <c r="BF1107">
        <f t="shared" si="823"/>
        <v>0</v>
      </c>
      <c r="BG1107" s="356" t="str">
        <f t="shared" si="782"/>
        <v/>
      </c>
      <c r="BH1107" s="357">
        <f t="shared" si="783"/>
        <v>0</v>
      </c>
      <c r="BI1107" s="358">
        <f t="shared" si="784"/>
        <v>0</v>
      </c>
      <c r="BJ1107" s="359">
        <f t="shared" si="785"/>
        <v>0</v>
      </c>
      <c r="BK1107" s="356" t="str">
        <f t="shared" si="786"/>
        <v/>
      </c>
      <c r="BL1107" s="357">
        <f t="shared" si="787"/>
        <v>0</v>
      </c>
      <c r="BM1107" s="358">
        <f t="shared" si="788"/>
        <v>0</v>
      </c>
      <c r="BN1107" s="359">
        <f t="shared" si="789"/>
        <v>0</v>
      </c>
      <c r="BO1107" s="356" t="str">
        <f t="shared" si="790"/>
        <v/>
      </c>
      <c r="BP1107" s="357">
        <f t="shared" si="791"/>
        <v>0</v>
      </c>
      <c r="BQ1107" s="358">
        <f t="shared" si="792"/>
        <v>0</v>
      </c>
      <c r="BR1107" s="359">
        <f t="shared" si="793"/>
        <v>0</v>
      </c>
      <c r="BS1107" s="293">
        <f t="shared" si="794"/>
        <v>0</v>
      </c>
      <c r="BT1107" s="352" t="str">
        <f>IF(BS1107=0,"",
IF(SUM($BS$1051:BS1107)=1,BU1107,
IF($BS$1171&gt;SUM($BS$1051:BS1107),_xlfn.CONCAT(", ",BU1107),
IF($BS$1171=SUM($BS$1051:BS1107),_xlfn.CONCAT(" y ",BU1107)))))</f>
        <v/>
      </c>
      <c r="BU1107" s="120" t="s">
        <v>5233</v>
      </c>
      <c r="BV1107" s="290">
        <f t="shared" si="795"/>
        <v>0</v>
      </c>
      <c r="BW1107" s="293">
        <f t="shared" si="796"/>
        <v>0</v>
      </c>
      <c r="BX1107" s="283" t="str">
        <f>IF(BW1107=0,"",
IF(SUM($BW$1051:BW1107)=1,BY1107,
IF($BW$1171&gt;SUM($BW$1051:BW1107),_xlfn.CONCAT(", ",BY1107),
IF($BW$1171=SUM($BW$1051:BW1107),_xlfn.CONCAT(" y ",BY1107)))))</f>
        <v/>
      </c>
      <c r="BY1107" s="120" t="s">
        <v>5233</v>
      </c>
    </row>
    <row r="1108" spans="1:77" ht="15" customHeight="1">
      <c r="A1108" s="445"/>
      <c r="B1108" s="15"/>
      <c r="C1108" s="35" t="s">
        <v>5234</v>
      </c>
      <c r="D1108" s="800" t="str">
        <f>IF(CNGE_2026_M1_Secc1_Sub1!$D98="","",CNGE_2026_M1_Secc1_Sub1!$D98)</f>
        <v/>
      </c>
      <c r="E1108" s="723"/>
      <c r="F1108" s="723"/>
      <c r="G1108" s="723"/>
      <c r="H1108" s="723"/>
      <c r="I1108" s="723"/>
      <c r="J1108" s="723"/>
      <c r="K1108" s="723"/>
      <c r="L1108" s="724"/>
      <c r="M1108" s="637" t="str">
        <f t="shared" si="797"/>
        <v/>
      </c>
      <c r="N1108" s="637" t="str">
        <f t="shared" si="798"/>
        <v/>
      </c>
      <c r="O1108" s="637" t="str">
        <f t="shared" si="799"/>
        <v/>
      </c>
      <c r="P1108" s="638"/>
      <c r="Q1108" s="638"/>
      <c r="R1108" s="638"/>
      <c r="S1108" s="638"/>
      <c r="T1108" s="638"/>
      <c r="U1108" s="638"/>
      <c r="V1108" s="638"/>
      <c r="W1108" s="638"/>
      <c r="X1108" s="638"/>
      <c r="Y1108" s="638"/>
      <c r="Z1108" s="638"/>
      <c r="AA1108" s="638"/>
      <c r="AB1108" s="638"/>
      <c r="AC1108" s="638"/>
      <c r="AD1108" s="638"/>
      <c r="AI1108" t="str">
        <f t="shared" si="800"/>
        <v/>
      </c>
      <c r="AJ1108">
        <f t="shared" si="801"/>
        <v>0</v>
      </c>
      <c r="AK1108">
        <f t="shared" si="802"/>
        <v>0</v>
      </c>
      <c r="AL1108">
        <f t="shared" si="803"/>
        <v>0</v>
      </c>
      <c r="AM1108">
        <f t="shared" si="804"/>
        <v>0</v>
      </c>
      <c r="AN1108">
        <f t="shared" si="805"/>
        <v>0</v>
      </c>
      <c r="AO1108">
        <f t="shared" si="806"/>
        <v>0</v>
      </c>
      <c r="AP1108">
        <f t="shared" si="807"/>
        <v>0</v>
      </c>
      <c r="AQ1108">
        <f t="shared" si="808"/>
        <v>0</v>
      </c>
      <c r="AR1108">
        <f t="shared" si="809"/>
        <v>0</v>
      </c>
      <c r="AS1108">
        <f t="shared" si="810"/>
        <v>0</v>
      </c>
      <c r="AT1108">
        <f t="shared" si="811"/>
        <v>0</v>
      </c>
      <c r="AU1108">
        <f t="shared" si="812"/>
        <v>0</v>
      </c>
      <c r="AV1108">
        <f t="shared" si="813"/>
        <v>0</v>
      </c>
      <c r="AW1108">
        <f t="shared" si="814"/>
        <v>0</v>
      </c>
      <c r="AX1108">
        <f t="shared" si="815"/>
        <v>0</v>
      </c>
      <c r="AY1108">
        <f t="shared" si="816"/>
        <v>0</v>
      </c>
      <c r="AZ1108">
        <f t="shared" si="817"/>
        <v>0</v>
      </c>
      <c r="BA1108">
        <f t="shared" si="818"/>
        <v>0</v>
      </c>
      <c r="BB1108">
        <f t="shared" si="819"/>
        <v>0</v>
      </c>
      <c r="BC1108">
        <f t="shared" si="820"/>
        <v>0</v>
      </c>
      <c r="BD1108">
        <f t="shared" si="821"/>
        <v>0</v>
      </c>
      <c r="BE1108">
        <f t="shared" si="822"/>
        <v>0</v>
      </c>
      <c r="BF1108">
        <f t="shared" si="823"/>
        <v>0</v>
      </c>
      <c r="BG1108" s="356" t="str">
        <f t="shared" si="782"/>
        <v/>
      </c>
      <c r="BH1108" s="357">
        <f t="shared" si="783"/>
        <v>0</v>
      </c>
      <c r="BI1108" s="358">
        <f t="shared" si="784"/>
        <v>0</v>
      </c>
      <c r="BJ1108" s="359">
        <f t="shared" si="785"/>
        <v>0</v>
      </c>
      <c r="BK1108" s="356" t="str">
        <f t="shared" si="786"/>
        <v/>
      </c>
      <c r="BL1108" s="357">
        <f t="shared" si="787"/>
        <v>0</v>
      </c>
      <c r="BM1108" s="358">
        <f t="shared" si="788"/>
        <v>0</v>
      </c>
      <c r="BN1108" s="359">
        <f t="shared" si="789"/>
        <v>0</v>
      </c>
      <c r="BO1108" s="356" t="str">
        <f t="shared" si="790"/>
        <v/>
      </c>
      <c r="BP1108" s="357">
        <f t="shared" si="791"/>
        <v>0</v>
      </c>
      <c r="BQ1108" s="358">
        <f t="shared" si="792"/>
        <v>0</v>
      </c>
      <c r="BR1108" s="359">
        <f t="shared" si="793"/>
        <v>0</v>
      </c>
      <c r="BS1108" s="293">
        <f t="shared" si="794"/>
        <v>0</v>
      </c>
      <c r="BT1108" s="352" t="str">
        <f>IF(BS1108=0,"",
IF(SUM($BS$1051:BS1108)=1,BU1108,
IF($BS$1171&gt;SUM($BS$1051:BS1108),_xlfn.CONCAT(", ",BU1108),
IF($BS$1171=SUM($BS$1051:BS1108),_xlfn.CONCAT(" y ",BU1108)))))</f>
        <v/>
      </c>
      <c r="BU1108" s="120" t="s">
        <v>5235</v>
      </c>
      <c r="BV1108" s="290">
        <f t="shared" si="795"/>
        <v>0</v>
      </c>
      <c r="BW1108" s="293">
        <f t="shared" si="796"/>
        <v>0</v>
      </c>
      <c r="BX1108" s="283" t="str">
        <f>IF(BW1108=0,"",
IF(SUM($BW$1051:BW1108)=1,BY1108,
IF($BW$1171&gt;SUM($BW$1051:BW1108),_xlfn.CONCAT(", ",BY1108),
IF($BW$1171=SUM($BW$1051:BW1108),_xlfn.CONCAT(" y ",BY1108)))))</f>
        <v/>
      </c>
      <c r="BY1108" s="120" t="s">
        <v>5235</v>
      </c>
    </row>
    <row r="1109" spans="1:77" ht="15" customHeight="1">
      <c r="A1109" s="445"/>
      <c r="B1109" s="15"/>
      <c r="C1109" s="35" t="s">
        <v>5236</v>
      </c>
      <c r="D1109" s="800" t="str">
        <f>IF(CNGE_2026_M1_Secc1_Sub1!$D99="","",CNGE_2026_M1_Secc1_Sub1!$D99)</f>
        <v/>
      </c>
      <c r="E1109" s="723"/>
      <c r="F1109" s="723"/>
      <c r="G1109" s="723"/>
      <c r="H1109" s="723"/>
      <c r="I1109" s="723"/>
      <c r="J1109" s="723"/>
      <c r="K1109" s="723"/>
      <c r="L1109" s="724"/>
      <c r="M1109" s="637" t="str">
        <f t="shared" si="797"/>
        <v/>
      </c>
      <c r="N1109" s="637" t="str">
        <f t="shared" si="798"/>
        <v/>
      </c>
      <c r="O1109" s="637" t="str">
        <f t="shared" si="799"/>
        <v/>
      </c>
      <c r="P1109" s="638"/>
      <c r="Q1109" s="638"/>
      <c r="R1109" s="638"/>
      <c r="S1109" s="638"/>
      <c r="T1109" s="638"/>
      <c r="U1109" s="638"/>
      <c r="V1109" s="638"/>
      <c r="W1109" s="638"/>
      <c r="X1109" s="638"/>
      <c r="Y1109" s="638"/>
      <c r="Z1109" s="638"/>
      <c r="AA1109" s="638"/>
      <c r="AB1109" s="638"/>
      <c r="AC1109" s="638"/>
      <c r="AD1109" s="638"/>
      <c r="AI1109" t="str">
        <f t="shared" si="800"/>
        <v/>
      </c>
      <c r="AJ1109">
        <f t="shared" si="801"/>
        <v>0</v>
      </c>
      <c r="AK1109">
        <f t="shared" si="802"/>
        <v>0</v>
      </c>
      <c r="AL1109">
        <f t="shared" si="803"/>
        <v>0</v>
      </c>
      <c r="AM1109">
        <f t="shared" si="804"/>
        <v>0</v>
      </c>
      <c r="AN1109">
        <f t="shared" si="805"/>
        <v>0</v>
      </c>
      <c r="AO1109">
        <f t="shared" si="806"/>
        <v>0</v>
      </c>
      <c r="AP1109">
        <f t="shared" si="807"/>
        <v>0</v>
      </c>
      <c r="AQ1109">
        <f t="shared" si="808"/>
        <v>0</v>
      </c>
      <c r="AR1109">
        <f t="shared" si="809"/>
        <v>0</v>
      </c>
      <c r="AS1109">
        <f t="shared" si="810"/>
        <v>0</v>
      </c>
      <c r="AT1109">
        <f t="shared" si="811"/>
        <v>0</v>
      </c>
      <c r="AU1109">
        <f t="shared" si="812"/>
        <v>0</v>
      </c>
      <c r="AV1109">
        <f t="shared" si="813"/>
        <v>0</v>
      </c>
      <c r="AW1109">
        <f t="shared" si="814"/>
        <v>0</v>
      </c>
      <c r="AX1109">
        <f t="shared" si="815"/>
        <v>0</v>
      </c>
      <c r="AY1109">
        <f t="shared" si="816"/>
        <v>0</v>
      </c>
      <c r="AZ1109">
        <f t="shared" si="817"/>
        <v>0</v>
      </c>
      <c r="BA1109">
        <f t="shared" si="818"/>
        <v>0</v>
      </c>
      <c r="BB1109">
        <f t="shared" si="819"/>
        <v>0</v>
      </c>
      <c r="BC1109">
        <f t="shared" si="820"/>
        <v>0</v>
      </c>
      <c r="BD1109">
        <f t="shared" si="821"/>
        <v>0</v>
      </c>
      <c r="BE1109">
        <f t="shared" si="822"/>
        <v>0</v>
      </c>
      <c r="BF1109">
        <f t="shared" si="823"/>
        <v>0</v>
      </c>
      <c r="BG1109" s="356" t="str">
        <f t="shared" si="782"/>
        <v/>
      </c>
      <c r="BH1109" s="357">
        <f t="shared" si="783"/>
        <v>0</v>
      </c>
      <c r="BI1109" s="358">
        <f t="shared" si="784"/>
        <v>0</v>
      </c>
      <c r="BJ1109" s="359">
        <f t="shared" si="785"/>
        <v>0</v>
      </c>
      <c r="BK1109" s="356" t="str">
        <f t="shared" si="786"/>
        <v/>
      </c>
      <c r="BL1109" s="357">
        <f t="shared" si="787"/>
        <v>0</v>
      </c>
      <c r="BM1109" s="358">
        <f t="shared" si="788"/>
        <v>0</v>
      </c>
      <c r="BN1109" s="359">
        <f t="shared" si="789"/>
        <v>0</v>
      </c>
      <c r="BO1109" s="356" t="str">
        <f t="shared" si="790"/>
        <v/>
      </c>
      <c r="BP1109" s="357">
        <f t="shared" si="791"/>
        <v>0</v>
      </c>
      <c r="BQ1109" s="358">
        <f t="shared" si="792"/>
        <v>0</v>
      </c>
      <c r="BR1109" s="359">
        <f t="shared" si="793"/>
        <v>0</v>
      </c>
      <c r="BS1109" s="293">
        <f t="shared" si="794"/>
        <v>0</v>
      </c>
      <c r="BT1109" s="352" t="str">
        <f>IF(BS1109=0,"",
IF(SUM($BS$1051:BS1109)=1,BU1109,
IF($BS$1171&gt;SUM($BS$1051:BS1109),_xlfn.CONCAT(", ",BU1109),
IF($BS$1171=SUM($BS$1051:BS1109),_xlfn.CONCAT(" y ",BU1109)))))</f>
        <v/>
      </c>
      <c r="BU1109" s="120" t="s">
        <v>5237</v>
      </c>
      <c r="BV1109" s="290">
        <f t="shared" si="795"/>
        <v>0</v>
      </c>
      <c r="BW1109" s="293">
        <f t="shared" si="796"/>
        <v>0</v>
      </c>
      <c r="BX1109" s="283" t="str">
        <f>IF(BW1109=0,"",
IF(SUM($BW$1051:BW1109)=1,BY1109,
IF($BW$1171&gt;SUM($BW$1051:BW1109),_xlfn.CONCAT(", ",BY1109),
IF($BW$1171=SUM($BW$1051:BW1109),_xlfn.CONCAT(" y ",BY1109)))))</f>
        <v/>
      </c>
      <c r="BY1109" s="120" t="s">
        <v>5237</v>
      </c>
    </row>
    <row r="1110" spans="1:77" ht="15" customHeight="1">
      <c r="A1110" s="445"/>
      <c r="B1110" s="15"/>
      <c r="C1110" s="35" t="s">
        <v>5238</v>
      </c>
      <c r="D1110" s="800" t="str">
        <f>IF(CNGE_2026_M1_Secc1_Sub1!$D100="","",CNGE_2026_M1_Secc1_Sub1!$D100)</f>
        <v/>
      </c>
      <c r="E1110" s="723"/>
      <c r="F1110" s="723"/>
      <c r="G1110" s="723"/>
      <c r="H1110" s="723"/>
      <c r="I1110" s="723"/>
      <c r="J1110" s="723"/>
      <c r="K1110" s="723"/>
      <c r="L1110" s="724"/>
      <c r="M1110" s="637" t="str">
        <f t="shared" si="797"/>
        <v/>
      </c>
      <c r="N1110" s="637" t="str">
        <f t="shared" si="798"/>
        <v/>
      </c>
      <c r="O1110" s="637" t="str">
        <f t="shared" si="799"/>
        <v/>
      </c>
      <c r="P1110" s="638"/>
      <c r="Q1110" s="638"/>
      <c r="R1110" s="638"/>
      <c r="S1110" s="638"/>
      <c r="T1110" s="638"/>
      <c r="U1110" s="638"/>
      <c r="V1110" s="638"/>
      <c r="W1110" s="638"/>
      <c r="X1110" s="638"/>
      <c r="Y1110" s="638"/>
      <c r="Z1110" s="638"/>
      <c r="AA1110" s="638"/>
      <c r="AB1110" s="638"/>
      <c r="AC1110" s="638"/>
      <c r="AD1110" s="638"/>
      <c r="AI1110" t="str">
        <f t="shared" si="800"/>
        <v/>
      </c>
      <c r="AJ1110">
        <f t="shared" si="801"/>
        <v>0</v>
      </c>
      <c r="AK1110">
        <f t="shared" si="802"/>
        <v>0</v>
      </c>
      <c r="AL1110">
        <f t="shared" si="803"/>
        <v>0</v>
      </c>
      <c r="AM1110">
        <f t="shared" si="804"/>
        <v>0</v>
      </c>
      <c r="AN1110">
        <f t="shared" si="805"/>
        <v>0</v>
      </c>
      <c r="AO1110">
        <f t="shared" si="806"/>
        <v>0</v>
      </c>
      <c r="AP1110">
        <f t="shared" si="807"/>
        <v>0</v>
      </c>
      <c r="AQ1110">
        <f t="shared" si="808"/>
        <v>0</v>
      </c>
      <c r="AR1110">
        <f t="shared" si="809"/>
        <v>0</v>
      </c>
      <c r="AS1110">
        <f t="shared" si="810"/>
        <v>0</v>
      </c>
      <c r="AT1110">
        <f t="shared" si="811"/>
        <v>0</v>
      </c>
      <c r="AU1110">
        <f t="shared" si="812"/>
        <v>0</v>
      </c>
      <c r="AV1110">
        <f t="shared" si="813"/>
        <v>0</v>
      </c>
      <c r="AW1110">
        <f t="shared" si="814"/>
        <v>0</v>
      </c>
      <c r="AX1110">
        <f t="shared" si="815"/>
        <v>0</v>
      </c>
      <c r="AY1110">
        <f t="shared" si="816"/>
        <v>0</v>
      </c>
      <c r="AZ1110">
        <f t="shared" si="817"/>
        <v>0</v>
      </c>
      <c r="BA1110">
        <f t="shared" si="818"/>
        <v>0</v>
      </c>
      <c r="BB1110">
        <f t="shared" si="819"/>
        <v>0</v>
      </c>
      <c r="BC1110">
        <f t="shared" si="820"/>
        <v>0</v>
      </c>
      <c r="BD1110">
        <f t="shared" si="821"/>
        <v>0</v>
      </c>
      <c r="BE1110">
        <f t="shared" si="822"/>
        <v>0</v>
      </c>
      <c r="BF1110">
        <f t="shared" si="823"/>
        <v>0</v>
      </c>
      <c r="BG1110" s="356" t="str">
        <f t="shared" si="782"/>
        <v/>
      </c>
      <c r="BH1110" s="357">
        <f t="shared" si="783"/>
        <v>0</v>
      </c>
      <c r="BI1110" s="358">
        <f t="shared" si="784"/>
        <v>0</v>
      </c>
      <c r="BJ1110" s="359">
        <f t="shared" si="785"/>
        <v>0</v>
      </c>
      <c r="BK1110" s="356" t="str">
        <f t="shared" si="786"/>
        <v/>
      </c>
      <c r="BL1110" s="357">
        <f t="shared" si="787"/>
        <v>0</v>
      </c>
      <c r="BM1110" s="358">
        <f t="shared" si="788"/>
        <v>0</v>
      </c>
      <c r="BN1110" s="359">
        <f t="shared" si="789"/>
        <v>0</v>
      </c>
      <c r="BO1110" s="356" t="str">
        <f t="shared" si="790"/>
        <v/>
      </c>
      <c r="BP1110" s="357">
        <f t="shared" si="791"/>
        <v>0</v>
      </c>
      <c r="BQ1110" s="358">
        <f t="shared" si="792"/>
        <v>0</v>
      </c>
      <c r="BR1110" s="359">
        <f t="shared" si="793"/>
        <v>0</v>
      </c>
      <c r="BS1110" s="293">
        <f t="shared" si="794"/>
        <v>0</v>
      </c>
      <c r="BT1110" s="352" t="str">
        <f>IF(BS1110=0,"",
IF(SUM($BS$1051:BS1110)=1,BU1110,
IF($BS$1171&gt;SUM($BS$1051:BS1110),_xlfn.CONCAT(", ",BU1110),
IF($BS$1171=SUM($BS$1051:BS1110),_xlfn.CONCAT(" y ",BU1110)))))</f>
        <v/>
      </c>
      <c r="BU1110" s="120" t="s">
        <v>5239</v>
      </c>
      <c r="BV1110" s="290">
        <f t="shared" si="795"/>
        <v>0</v>
      </c>
      <c r="BW1110" s="293">
        <f t="shared" si="796"/>
        <v>0</v>
      </c>
      <c r="BX1110" s="283" t="str">
        <f>IF(BW1110=0,"",
IF(SUM($BW$1051:BW1110)=1,BY1110,
IF($BW$1171&gt;SUM($BW$1051:BW1110),_xlfn.CONCAT(", ",BY1110),
IF($BW$1171=SUM($BW$1051:BW1110),_xlfn.CONCAT(" y ",BY1110)))))</f>
        <v/>
      </c>
      <c r="BY1110" s="120" t="s">
        <v>5239</v>
      </c>
    </row>
    <row r="1111" spans="1:77" ht="15" customHeight="1">
      <c r="A1111" s="445"/>
      <c r="B1111" s="15"/>
      <c r="C1111" s="35" t="s">
        <v>5240</v>
      </c>
      <c r="D1111" s="800" t="str">
        <f>IF(CNGE_2026_M1_Secc1_Sub1!$D101="","",CNGE_2026_M1_Secc1_Sub1!$D101)</f>
        <v/>
      </c>
      <c r="E1111" s="723"/>
      <c r="F1111" s="723"/>
      <c r="G1111" s="723"/>
      <c r="H1111" s="723"/>
      <c r="I1111" s="723"/>
      <c r="J1111" s="723"/>
      <c r="K1111" s="723"/>
      <c r="L1111" s="724"/>
      <c r="M1111" s="637" t="str">
        <f t="shared" si="797"/>
        <v/>
      </c>
      <c r="N1111" s="637" t="str">
        <f t="shared" si="798"/>
        <v/>
      </c>
      <c r="O1111" s="637" t="str">
        <f t="shared" si="799"/>
        <v/>
      </c>
      <c r="P1111" s="638"/>
      <c r="Q1111" s="638"/>
      <c r="R1111" s="638"/>
      <c r="S1111" s="638"/>
      <c r="T1111" s="638"/>
      <c r="U1111" s="638"/>
      <c r="V1111" s="638"/>
      <c r="W1111" s="638"/>
      <c r="X1111" s="638"/>
      <c r="Y1111" s="638"/>
      <c r="Z1111" s="638"/>
      <c r="AA1111" s="638"/>
      <c r="AB1111" s="638"/>
      <c r="AC1111" s="638"/>
      <c r="AD1111" s="638"/>
      <c r="AI1111" t="str">
        <f t="shared" si="800"/>
        <v/>
      </c>
      <c r="AJ1111">
        <f t="shared" si="801"/>
        <v>0</v>
      </c>
      <c r="AK1111">
        <f t="shared" si="802"/>
        <v>0</v>
      </c>
      <c r="AL1111">
        <f t="shared" si="803"/>
        <v>0</v>
      </c>
      <c r="AM1111">
        <f t="shared" si="804"/>
        <v>0</v>
      </c>
      <c r="AN1111">
        <f t="shared" si="805"/>
        <v>0</v>
      </c>
      <c r="AO1111">
        <f t="shared" si="806"/>
        <v>0</v>
      </c>
      <c r="AP1111">
        <f t="shared" si="807"/>
        <v>0</v>
      </c>
      <c r="AQ1111">
        <f t="shared" si="808"/>
        <v>0</v>
      </c>
      <c r="AR1111">
        <f t="shared" si="809"/>
        <v>0</v>
      </c>
      <c r="AS1111">
        <f t="shared" si="810"/>
        <v>0</v>
      </c>
      <c r="AT1111">
        <f t="shared" si="811"/>
        <v>0</v>
      </c>
      <c r="AU1111">
        <f t="shared" si="812"/>
        <v>0</v>
      </c>
      <c r="AV1111">
        <f t="shared" si="813"/>
        <v>0</v>
      </c>
      <c r="AW1111">
        <f t="shared" si="814"/>
        <v>0</v>
      </c>
      <c r="AX1111">
        <f t="shared" si="815"/>
        <v>0</v>
      </c>
      <c r="AY1111">
        <f t="shared" si="816"/>
        <v>0</v>
      </c>
      <c r="AZ1111">
        <f t="shared" si="817"/>
        <v>0</v>
      </c>
      <c r="BA1111">
        <f t="shared" si="818"/>
        <v>0</v>
      </c>
      <c r="BB1111">
        <f t="shared" si="819"/>
        <v>0</v>
      </c>
      <c r="BC1111">
        <f t="shared" si="820"/>
        <v>0</v>
      </c>
      <c r="BD1111">
        <f t="shared" si="821"/>
        <v>0</v>
      </c>
      <c r="BE1111">
        <f t="shared" si="822"/>
        <v>0</v>
      </c>
      <c r="BF1111">
        <f t="shared" si="823"/>
        <v>0</v>
      </c>
      <c r="BG1111" s="356" t="str">
        <f t="shared" si="782"/>
        <v/>
      </c>
      <c r="BH1111" s="357">
        <f t="shared" si="783"/>
        <v>0</v>
      </c>
      <c r="BI1111" s="358">
        <f t="shared" si="784"/>
        <v>0</v>
      </c>
      <c r="BJ1111" s="359">
        <f t="shared" si="785"/>
        <v>0</v>
      </c>
      <c r="BK1111" s="356" t="str">
        <f t="shared" si="786"/>
        <v/>
      </c>
      <c r="BL1111" s="357">
        <f t="shared" si="787"/>
        <v>0</v>
      </c>
      <c r="BM1111" s="358">
        <f t="shared" si="788"/>
        <v>0</v>
      </c>
      <c r="BN1111" s="359">
        <f t="shared" si="789"/>
        <v>0</v>
      </c>
      <c r="BO1111" s="356" t="str">
        <f t="shared" si="790"/>
        <v/>
      </c>
      <c r="BP1111" s="357">
        <f t="shared" si="791"/>
        <v>0</v>
      </c>
      <c r="BQ1111" s="358">
        <f t="shared" si="792"/>
        <v>0</v>
      </c>
      <c r="BR1111" s="359">
        <f t="shared" si="793"/>
        <v>0</v>
      </c>
      <c r="BS1111" s="293">
        <f t="shared" si="794"/>
        <v>0</v>
      </c>
      <c r="BT1111" s="352" t="str">
        <f>IF(BS1111=0,"",
IF(SUM($BS$1051:BS1111)=1,BU1111,
IF($BS$1171&gt;SUM($BS$1051:BS1111),_xlfn.CONCAT(", ",BU1111),
IF($BS$1171=SUM($BS$1051:BS1111),_xlfn.CONCAT(" y ",BU1111)))))</f>
        <v/>
      </c>
      <c r="BU1111" s="120" t="s">
        <v>5241</v>
      </c>
      <c r="BV1111" s="290">
        <f t="shared" si="795"/>
        <v>0</v>
      </c>
      <c r="BW1111" s="293">
        <f t="shared" si="796"/>
        <v>0</v>
      </c>
      <c r="BX1111" s="283" t="str">
        <f>IF(BW1111=0,"",
IF(SUM($BW$1051:BW1111)=1,BY1111,
IF($BW$1171&gt;SUM($BW$1051:BW1111),_xlfn.CONCAT(", ",BY1111),
IF($BW$1171=SUM($BW$1051:BW1111),_xlfn.CONCAT(" y ",BY1111)))))</f>
        <v/>
      </c>
      <c r="BY1111" s="120" t="s">
        <v>5241</v>
      </c>
    </row>
    <row r="1112" spans="1:77" ht="15" customHeight="1">
      <c r="A1112" s="445"/>
      <c r="B1112" s="15"/>
      <c r="C1112" s="35" t="s">
        <v>5242</v>
      </c>
      <c r="D1112" s="800" t="str">
        <f>IF(CNGE_2026_M1_Secc1_Sub1!$D102="","",CNGE_2026_M1_Secc1_Sub1!$D102)</f>
        <v/>
      </c>
      <c r="E1112" s="723"/>
      <c r="F1112" s="723"/>
      <c r="G1112" s="723"/>
      <c r="H1112" s="723"/>
      <c r="I1112" s="723"/>
      <c r="J1112" s="723"/>
      <c r="K1112" s="723"/>
      <c r="L1112" s="724"/>
      <c r="M1112" s="637" t="str">
        <f t="shared" si="797"/>
        <v/>
      </c>
      <c r="N1112" s="637" t="str">
        <f t="shared" si="798"/>
        <v/>
      </c>
      <c r="O1112" s="637" t="str">
        <f t="shared" si="799"/>
        <v/>
      </c>
      <c r="P1112" s="638"/>
      <c r="Q1112" s="638"/>
      <c r="R1112" s="638"/>
      <c r="S1112" s="638"/>
      <c r="T1112" s="638"/>
      <c r="U1112" s="638"/>
      <c r="V1112" s="638"/>
      <c r="W1112" s="638"/>
      <c r="X1112" s="638"/>
      <c r="Y1112" s="638"/>
      <c r="Z1112" s="638"/>
      <c r="AA1112" s="638"/>
      <c r="AB1112" s="638"/>
      <c r="AC1112" s="638"/>
      <c r="AD1112" s="638"/>
      <c r="AI1112" t="str">
        <f t="shared" si="800"/>
        <v/>
      </c>
      <c r="AJ1112">
        <f t="shared" si="801"/>
        <v>0</v>
      </c>
      <c r="AK1112">
        <f t="shared" si="802"/>
        <v>0</v>
      </c>
      <c r="AL1112">
        <f t="shared" si="803"/>
        <v>0</v>
      </c>
      <c r="AM1112">
        <f t="shared" si="804"/>
        <v>0</v>
      </c>
      <c r="AN1112">
        <f t="shared" si="805"/>
        <v>0</v>
      </c>
      <c r="AO1112">
        <f t="shared" si="806"/>
        <v>0</v>
      </c>
      <c r="AP1112">
        <f t="shared" si="807"/>
        <v>0</v>
      </c>
      <c r="AQ1112">
        <f t="shared" si="808"/>
        <v>0</v>
      </c>
      <c r="AR1112">
        <f t="shared" si="809"/>
        <v>0</v>
      </c>
      <c r="AS1112">
        <f t="shared" si="810"/>
        <v>0</v>
      </c>
      <c r="AT1112">
        <f t="shared" si="811"/>
        <v>0</v>
      </c>
      <c r="AU1112">
        <f t="shared" si="812"/>
        <v>0</v>
      </c>
      <c r="AV1112">
        <f t="shared" si="813"/>
        <v>0</v>
      </c>
      <c r="AW1112">
        <f t="shared" si="814"/>
        <v>0</v>
      </c>
      <c r="AX1112">
        <f t="shared" si="815"/>
        <v>0</v>
      </c>
      <c r="AY1112">
        <f t="shared" si="816"/>
        <v>0</v>
      </c>
      <c r="AZ1112">
        <f t="shared" si="817"/>
        <v>0</v>
      </c>
      <c r="BA1112">
        <f t="shared" si="818"/>
        <v>0</v>
      </c>
      <c r="BB1112">
        <f t="shared" si="819"/>
        <v>0</v>
      </c>
      <c r="BC1112">
        <f t="shared" si="820"/>
        <v>0</v>
      </c>
      <c r="BD1112">
        <f t="shared" si="821"/>
        <v>0</v>
      </c>
      <c r="BE1112">
        <f t="shared" si="822"/>
        <v>0</v>
      </c>
      <c r="BF1112">
        <f t="shared" si="823"/>
        <v>0</v>
      </c>
      <c r="BG1112" s="356" t="str">
        <f t="shared" si="782"/>
        <v/>
      </c>
      <c r="BH1112" s="357">
        <f t="shared" si="783"/>
        <v>0</v>
      </c>
      <c r="BI1112" s="358">
        <f t="shared" si="784"/>
        <v>0</v>
      </c>
      <c r="BJ1112" s="359">
        <f t="shared" si="785"/>
        <v>0</v>
      </c>
      <c r="BK1112" s="356" t="str">
        <f t="shared" si="786"/>
        <v/>
      </c>
      <c r="BL1112" s="357">
        <f t="shared" si="787"/>
        <v>0</v>
      </c>
      <c r="BM1112" s="358">
        <f t="shared" si="788"/>
        <v>0</v>
      </c>
      <c r="BN1112" s="359">
        <f t="shared" si="789"/>
        <v>0</v>
      </c>
      <c r="BO1112" s="356" t="str">
        <f t="shared" si="790"/>
        <v/>
      </c>
      <c r="BP1112" s="357">
        <f t="shared" si="791"/>
        <v>0</v>
      </c>
      <c r="BQ1112" s="358">
        <f t="shared" si="792"/>
        <v>0</v>
      </c>
      <c r="BR1112" s="359">
        <f t="shared" si="793"/>
        <v>0</v>
      </c>
      <c r="BS1112" s="293">
        <f t="shared" si="794"/>
        <v>0</v>
      </c>
      <c r="BT1112" s="352" t="str">
        <f>IF(BS1112=0,"",
IF(SUM($BS$1051:BS1112)=1,BU1112,
IF($BS$1171&gt;SUM($BS$1051:BS1112),_xlfn.CONCAT(", ",BU1112),
IF($BS$1171=SUM($BS$1051:BS1112),_xlfn.CONCAT(" y ",BU1112)))))</f>
        <v/>
      </c>
      <c r="BU1112" s="120" t="s">
        <v>5243</v>
      </c>
      <c r="BV1112" s="290">
        <f t="shared" si="795"/>
        <v>0</v>
      </c>
      <c r="BW1112" s="293">
        <f t="shared" si="796"/>
        <v>0</v>
      </c>
      <c r="BX1112" s="283" t="str">
        <f>IF(BW1112=0,"",
IF(SUM($BW$1051:BW1112)=1,BY1112,
IF($BW$1171&gt;SUM($BW$1051:BW1112),_xlfn.CONCAT(", ",BY1112),
IF($BW$1171=SUM($BW$1051:BW1112),_xlfn.CONCAT(" y ",BY1112)))))</f>
        <v/>
      </c>
      <c r="BY1112" s="120" t="s">
        <v>5243</v>
      </c>
    </row>
    <row r="1113" spans="1:77" ht="15" customHeight="1">
      <c r="A1113" s="445"/>
      <c r="B1113" s="15"/>
      <c r="C1113" s="35" t="s">
        <v>5244</v>
      </c>
      <c r="D1113" s="800" t="str">
        <f>IF(CNGE_2026_M1_Secc1_Sub1!$D103="","",CNGE_2026_M1_Secc1_Sub1!$D103)</f>
        <v/>
      </c>
      <c r="E1113" s="723"/>
      <c r="F1113" s="723"/>
      <c r="G1113" s="723"/>
      <c r="H1113" s="723"/>
      <c r="I1113" s="723"/>
      <c r="J1113" s="723"/>
      <c r="K1113" s="723"/>
      <c r="L1113" s="724"/>
      <c r="M1113" s="637" t="str">
        <f t="shared" si="797"/>
        <v/>
      </c>
      <c r="N1113" s="637" t="str">
        <f t="shared" si="798"/>
        <v/>
      </c>
      <c r="O1113" s="637" t="str">
        <f t="shared" si="799"/>
        <v/>
      </c>
      <c r="P1113" s="638"/>
      <c r="Q1113" s="638"/>
      <c r="R1113" s="638"/>
      <c r="S1113" s="638"/>
      <c r="T1113" s="638"/>
      <c r="U1113" s="638"/>
      <c r="V1113" s="638"/>
      <c r="W1113" s="638"/>
      <c r="X1113" s="638"/>
      <c r="Y1113" s="638"/>
      <c r="Z1113" s="638"/>
      <c r="AA1113" s="638"/>
      <c r="AB1113" s="638"/>
      <c r="AC1113" s="638"/>
      <c r="AD1113" s="638"/>
      <c r="AI1113" t="str">
        <f t="shared" si="800"/>
        <v/>
      </c>
      <c r="AJ1113">
        <f t="shared" si="801"/>
        <v>0</v>
      </c>
      <c r="AK1113">
        <f t="shared" si="802"/>
        <v>0</v>
      </c>
      <c r="AL1113">
        <f t="shared" si="803"/>
        <v>0</v>
      </c>
      <c r="AM1113">
        <f t="shared" si="804"/>
        <v>0</v>
      </c>
      <c r="AN1113">
        <f t="shared" si="805"/>
        <v>0</v>
      </c>
      <c r="AO1113">
        <f t="shared" si="806"/>
        <v>0</v>
      </c>
      <c r="AP1113">
        <f t="shared" si="807"/>
        <v>0</v>
      </c>
      <c r="AQ1113">
        <f t="shared" si="808"/>
        <v>0</v>
      </c>
      <c r="AR1113">
        <f t="shared" si="809"/>
        <v>0</v>
      </c>
      <c r="AS1113">
        <f t="shared" si="810"/>
        <v>0</v>
      </c>
      <c r="AT1113">
        <f t="shared" si="811"/>
        <v>0</v>
      </c>
      <c r="AU1113">
        <f t="shared" si="812"/>
        <v>0</v>
      </c>
      <c r="AV1113">
        <f t="shared" si="813"/>
        <v>0</v>
      </c>
      <c r="AW1113">
        <f t="shared" si="814"/>
        <v>0</v>
      </c>
      <c r="AX1113">
        <f t="shared" si="815"/>
        <v>0</v>
      </c>
      <c r="AY1113">
        <f t="shared" si="816"/>
        <v>0</v>
      </c>
      <c r="AZ1113">
        <f t="shared" si="817"/>
        <v>0</v>
      </c>
      <c r="BA1113">
        <f t="shared" si="818"/>
        <v>0</v>
      </c>
      <c r="BB1113">
        <f t="shared" si="819"/>
        <v>0</v>
      </c>
      <c r="BC1113">
        <f t="shared" si="820"/>
        <v>0</v>
      </c>
      <c r="BD1113">
        <f t="shared" si="821"/>
        <v>0</v>
      </c>
      <c r="BE1113">
        <f t="shared" si="822"/>
        <v>0</v>
      </c>
      <c r="BF1113">
        <f t="shared" si="823"/>
        <v>0</v>
      </c>
      <c r="BG1113" s="356" t="str">
        <f t="shared" si="782"/>
        <v/>
      </c>
      <c r="BH1113" s="357">
        <f t="shared" si="783"/>
        <v>0</v>
      </c>
      <c r="BI1113" s="358">
        <f t="shared" si="784"/>
        <v>0</v>
      </c>
      <c r="BJ1113" s="359">
        <f t="shared" si="785"/>
        <v>0</v>
      </c>
      <c r="BK1113" s="356" t="str">
        <f t="shared" si="786"/>
        <v/>
      </c>
      <c r="BL1113" s="357">
        <f t="shared" si="787"/>
        <v>0</v>
      </c>
      <c r="BM1113" s="358">
        <f t="shared" si="788"/>
        <v>0</v>
      </c>
      <c r="BN1113" s="359">
        <f t="shared" si="789"/>
        <v>0</v>
      </c>
      <c r="BO1113" s="356" t="str">
        <f t="shared" si="790"/>
        <v/>
      </c>
      <c r="BP1113" s="357">
        <f t="shared" si="791"/>
        <v>0</v>
      </c>
      <c r="BQ1113" s="358">
        <f t="shared" si="792"/>
        <v>0</v>
      </c>
      <c r="BR1113" s="359">
        <f t="shared" si="793"/>
        <v>0</v>
      </c>
      <c r="BS1113" s="293">
        <f t="shared" si="794"/>
        <v>0</v>
      </c>
      <c r="BT1113" s="352" t="str">
        <f>IF(BS1113=0,"",
IF(SUM($BS$1051:BS1113)=1,BU1113,
IF($BS$1171&gt;SUM($BS$1051:BS1113),_xlfn.CONCAT(", ",BU1113),
IF($BS$1171=SUM($BS$1051:BS1113),_xlfn.CONCAT(" y ",BU1113)))))</f>
        <v/>
      </c>
      <c r="BU1113" s="120" t="s">
        <v>5245</v>
      </c>
      <c r="BV1113" s="290">
        <f t="shared" si="795"/>
        <v>0</v>
      </c>
      <c r="BW1113" s="293">
        <f t="shared" si="796"/>
        <v>0</v>
      </c>
      <c r="BX1113" s="283" t="str">
        <f>IF(BW1113=0,"",
IF(SUM($BW$1051:BW1113)=1,BY1113,
IF($BW$1171&gt;SUM($BW$1051:BW1113),_xlfn.CONCAT(", ",BY1113),
IF($BW$1171=SUM($BW$1051:BW1113),_xlfn.CONCAT(" y ",BY1113)))))</f>
        <v/>
      </c>
      <c r="BY1113" s="120" t="s">
        <v>5245</v>
      </c>
    </row>
    <row r="1114" spans="1:77" ht="15" customHeight="1">
      <c r="A1114" s="445"/>
      <c r="B1114" s="15"/>
      <c r="C1114" s="35" t="s">
        <v>5246</v>
      </c>
      <c r="D1114" s="800" t="str">
        <f>IF(CNGE_2026_M1_Secc1_Sub1!$D104="","",CNGE_2026_M1_Secc1_Sub1!$D104)</f>
        <v/>
      </c>
      <c r="E1114" s="723"/>
      <c r="F1114" s="723"/>
      <c r="G1114" s="723"/>
      <c r="H1114" s="723"/>
      <c r="I1114" s="723"/>
      <c r="J1114" s="723"/>
      <c r="K1114" s="723"/>
      <c r="L1114" s="724"/>
      <c r="M1114" s="637" t="str">
        <f t="shared" si="797"/>
        <v/>
      </c>
      <c r="N1114" s="637" t="str">
        <f t="shared" si="798"/>
        <v/>
      </c>
      <c r="O1114" s="637" t="str">
        <f t="shared" si="799"/>
        <v/>
      </c>
      <c r="P1114" s="638"/>
      <c r="Q1114" s="638"/>
      <c r="R1114" s="638"/>
      <c r="S1114" s="638"/>
      <c r="T1114" s="638"/>
      <c r="U1114" s="638"/>
      <c r="V1114" s="638"/>
      <c r="W1114" s="638"/>
      <c r="X1114" s="638"/>
      <c r="Y1114" s="638"/>
      <c r="Z1114" s="638"/>
      <c r="AA1114" s="638"/>
      <c r="AB1114" s="638"/>
      <c r="AC1114" s="638"/>
      <c r="AD1114" s="638"/>
      <c r="AI1114" t="str">
        <f t="shared" si="800"/>
        <v/>
      </c>
      <c r="AJ1114">
        <f t="shared" si="801"/>
        <v>0</v>
      </c>
      <c r="AK1114">
        <f t="shared" si="802"/>
        <v>0</v>
      </c>
      <c r="AL1114">
        <f t="shared" si="803"/>
        <v>0</v>
      </c>
      <c r="AM1114">
        <f t="shared" si="804"/>
        <v>0</v>
      </c>
      <c r="AN1114">
        <f t="shared" si="805"/>
        <v>0</v>
      </c>
      <c r="AO1114">
        <f t="shared" si="806"/>
        <v>0</v>
      </c>
      <c r="AP1114">
        <f t="shared" si="807"/>
        <v>0</v>
      </c>
      <c r="AQ1114">
        <f t="shared" si="808"/>
        <v>0</v>
      </c>
      <c r="AR1114">
        <f t="shared" si="809"/>
        <v>0</v>
      </c>
      <c r="AS1114">
        <f t="shared" si="810"/>
        <v>0</v>
      </c>
      <c r="AT1114">
        <f t="shared" si="811"/>
        <v>0</v>
      </c>
      <c r="AU1114">
        <f t="shared" si="812"/>
        <v>0</v>
      </c>
      <c r="AV1114">
        <f t="shared" si="813"/>
        <v>0</v>
      </c>
      <c r="AW1114">
        <f t="shared" si="814"/>
        <v>0</v>
      </c>
      <c r="AX1114">
        <f t="shared" si="815"/>
        <v>0</v>
      </c>
      <c r="AY1114">
        <f t="shared" si="816"/>
        <v>0</v>
      </c>
      <c r="AZ1114">
        <f t="shared" si="817"/>
        <v>0</v>
      </c>
      <c r="BA1114">
        <f t="shared" si="818"/>
        <v>0</v>
      </c>
      <c r="BB1114">
        <f t="shared" si="819"/>
        <v>0</v>
      </c>
      <c r="BC1114">
        <f t="shared" si="820"/>
        <v>0</v>
      </c>
      <c r="BD1114">
        <f t="shared" si="821"/>
        <v>0</v>
      </c>
      <c r="BE1114">
        <f t="shared" si="822"/>
        <v>0</v>
      </c>
      <c r="BF1114">
        <f t="shared" si="823"/>
        <v>0</v>
      </c>
      <c r="BG1114" s="356" t="str">
        <f t="shared" si="782"/>
        <v/>
      </c>
      <c r="BH1114" s="357">
        <f t="shared" si="783"/>
        <v>0</v>
      </c>
      <c r="BI1114" s="358">
        <f t="shared" si="784"/>
        <v>0</v>
      </c>
      <c r="BJ1114" s="359">
        <f t="shared" si="785"/>
        <v>0</v>
      </c>
      <c r="BK1114" s="356" t="str">
        <f t="shared" si="786"/>
        <v/>
      </c>
      <c r="BL1114" s="357">
        <f t="shared" si="787"/>
        <v>0</v>
      </c>
      <c r="BM1114" s="358">
        <f t="shared" si="788"/>
        <v>0</v>
      </c>
      <c r="BN1114" s="359">
        <f t="shared" si="789"/>
        <v>0</v>
      </c>
      <c r="BO1114" s="356" t="str">
        <f t="shared" si="790"/>
        <v/>
      </c>
      <c r="BP1114" s="357">
        <f t="shared" si="791"/>
        <v>0</v>
      </c>
      <c r="BQ1114" s="358">
        <f t="shared" si="792"/>
        <v>0</v>
      </c>
      <c r="BR1114" s="359">
        <f t="shared" si="793"/>
        <v>0</v>
      </c>
      <c r="BS1114" s="293">
        <f t="shared" si="794"/>
        <v>0</v>
      </c>
      <c r="BT1114" s="352" t="str">
        <f>IF(BS1114=0,"",
IF(SUM($BS$1051:BS1114)=1,BU1114,
IF($BS$1171&gt;SUM($BS$1051:BS1114),_xlfn.CONCAT(", ",BU1114),
IF($BS$1171=SUM($BS$1051:BS1114),_xlfn.CONCAT(" y ",BU1114)))))</f>
        <v/>
      </c>
      <c r="BU1114" s="120" t="s">
        <v>5247</v>
      </c>
      <c r="BV1114" s="290">
        <f t="shared" si="795"/>
        <v>0</v>
      </c>
      <c r="BW1114" s="293">
        <f t="shared" si="796"/>
        <v>0</v>
      </c>
      <c r="BX1114" s="283" t="str">
        <f>IF(BW1114=0,"",
IF(SUM($BW$1051:BW1114)=1,BY1114,
IF($BW$1171&gt;SUM($BW$1051:BW1114),_xlfn.CONCAT(", ",BY1114),
IF($BW$1171=SUM($BW$1051:BW1114),_xlfn.CONCAT(" y ",BY1114)))))</f>
        <v/>
      </c>
      <c r="BY1114" s="120" t="s">
        <v>5247</v>
      </c>
    </row>
    <row r="1115" spans="1:77" ht="15" customHeight="1">
      <c r="A1115" s="445"/>
      <c r="B1115" s="15"/>
      <c r="C1115" s="35" t="s">
        <v>5248</v>
      </c>
      <c r="D1115" s="800" t="str">
        <f>IF(CNGE_2026_M1_Secc1_Sub1!$D105="","",CNGE_2026_M1_Secc1_Sub1!$D105)</f>
        <v/>
      </c>
      <c r="E1115" s="723"/>
      <c r="F1115" s="723"/>
      <c r="G1115" s="723"/>
      <c r="H1115" s="723"/>
      <c r="I1115" s="723"/>
      <c r="J1115" s="723"/>
      <c r="K1115" s="723"/>
      <c r="L1115" s="724"/>
      <c r="M1115" s="637" t="str">
        <f t="shared" ref="M1115:M1146" si="824">IF(M440="","",M440)</f>
        <v/>
      </c>
      <c r="N1115" s="637" t="str">
        <f t="shared" ref="N1115:N1146" si="825">IF(S440="","",S440)</f>
        <v/>
      </c>
      <c r="O1115" s="637" t="str">
        <f t="shared" ref="O1115:O1146" si="826">IF(Y440="","",Y440)</f>
        <v/>
      </c>
      <c r="P1115" s="638"/>
      <c r="Q1115" s="638"/>
      <c r="R1115" s="638"/>
      <c r="S1115" s="638"/>
      <c r="T1115" s="638"/>
      <c r="U1115" s="638"/>
      <c r="V1115" s="638"/>
      <c r="W1115" s="638"/>
      <c r="X1115" s="638"/>
      <c r="Y1115" s="638"/>
      <c r="Z1115" s="638"/>
      <c r="AA1115" s="638"/>
      <c r="AB1115" s="638"/>
      <c r="AC1115" s="638"/>
      <c r="AD1115" s="638"/>
      <c r="AI1115" t="str">
        <f t="shared" ref="AI1115:AI1146" si="827">M1115</f>
        <v/>
      </c>
      <c r="AJ1115">
        <f t="shared" ref="AJ1115:AJ1146" si="828">COUNTIF(N1115:O1115,"NS")</f>
        <v>0</v>
      </c>
      <c r="AK1115">
        <f t="shared" ref="AK1115:AK1146" si="829">SUM(N1115:O1115)</f>
        <v>0</v>
      </c>
      <c r="AL1115">
        <f t="shared" ref="AL1115:AL1146" si="830">IF(COUNTIF(M1115:O1115,"NA")=3,0,IF(OR(AND(AI1115=0,AJ1115&gt;0),AND(AI1115="NS",AK1115&gt;0), AND(AI1115="NS", AJ1115=0,AK1115=0)), 1, IF(OR(AND(AI1115&gt;0,AJ1115&gt;1,AI1115&gt;AK1115), AND(AI1115="NS",AJ1115=2), AND(AI1115="NS",AK1115=0,AJ1115&gt;0),AI1115=AK1115), 0,IF(AI852="",0,1))))</f>
        <v>0</v>
      </c>
      <c r="AM1115">
        <f t="shared" ref="AM1115:AM1146" si="831">P1115</f>
        <v>0</v>
      </c>
      <c r="AN1115">
        <f t="shared" ref="AN1115:AN1146" si="832">COUNTIF(Q1115:R1115,"NS")</f>
        <v>0</v>
      </c>
      <c r="AO1115">
        <f t="shared" ref="AO1115:AO1146" si="833">SUM(Q1115:R1115)</f>
        <v>0</v>
      </c>
      <c r="AP1115">
        <f t="shared" ref="AP1115:AP1146" si="834">IF(COUNTIF(P1115:R1115,"NA")=3,0,IF(OR(AND(AM1115=0,AN1115&gt;0),AND(AM1115="NS",AO1115&gt;0), AND(AM1115="NS", AN1115=0,AO1115=0)), 1, IF(OR(AND(AM1115&gt;0,AN1115&gt;1,AM1115&gt;AO1115), AND(AM1115="NS",AN1115=2), AND(AM1115="NS",AO1115=0,AN1115&gt;0),AM1115=AO1115), 0, 1)))</f>
        <v>0</v>
      </c>
      <c r="AQ1115">
        <f t="shared" ref="AQ1115:AQ1146" si="835">S1115</f>
        <v>0</v>
      </c>
      <c r="AR1115">
        <f t="shared" ref="AR1115:AR1146" si="836">COUNTIF(T1115:U1115,"NS")</f>
        <v>0</v>
      </c>
      <c r="AS1115">
        <f t="shared" ref="AS1115:AS1146" si="837">SUM(T1115:U1115)</f>
        <v>0</v>
      </c>
      <c r="AT1115">
        <f t="shared" ref="AT1115:AT1146" si="838">IF(COUNTIF(S1115:U1115,"NA")=3,0,IF(OR(AND(AQ1115=0,AR1115&gt;0),AND(AQ1115="NS",AS1115&gt;0), AND(AQ1115="NS", AR1115=0,AS1115=0)), 1, IF(OR(AND(AQ1115&gt;0,AR1115&gt;1,AQ1115&gt;AS1115), AND(AQ1115="NS",AR1115=2), AND(AQ1115="NS",AS1115=0,AR1115&gt;0),AQ1115=AS1115), 0, 1)))</f>
        <v>0</v>
      </c>
      <c r="AU1115">
        <f t="shared" ref="AU1115:AU1146" si="839">V1115</f>
        <v>0</v>
      </c>
      <c r="AV1115">
        <f t="shared" ref="AV1115:AV1146" si="840">COUNTIF(W1115:X1115,"NS")</f>
        <v>0</v>
      </c>
      <c r="AW1115">
        <f t="shared" ref="AW1115:AW1146" si="841">SUM(W1115:X1115)</f>
        <v>0</v>
      </c>
      <c r="AX1115">
        <f t="shared" ref="AX1115:AX1146" si="842">IF(COUNTIF(V1115:X1115,"NA")=3,0,IF(OR(AND(AU1115=0,AV1115&gt;0),AND(AU1115="NS",AW1115&gt;0), AND(AU1115="NS", AV1115=0,AW1115=0)), 1, IF(OR(AND(AU1115&gt;0,AV1115&gt;1,AU1115&gt;AW1115), AND(AU1115="NS",AV1115=2), AND(AU1115="NS",AW1115=0,AV1115&gt;0),AU1115=AW1115), 0, 1)))</f>
        <v>0</v>
      </c>
      <c r="AY1115">
        <f t="shared" ref="AY1115:AY1146" si="843">Y1115</f>
        <v>0</v>
      </c>
      <c r="AZ1115">
        <f t="shared" ref="AZ1115:AZ1146" si="844">COUNTIF(Z1115:AA1115,"NS")</f>
        <v>0</v>
      </c>
      <c r="BA1115">
        <f t="shared" ref="BA1115:BA1146" si="845">SUM(Z1115:AA1115)</f>
        <v>0</v>
      </c>
      <c r="BB1115">
        <f t="shared" ref="BB1115:BB1146" si="846">IF(COUNTIF(Y1115:AA1115,"NA")=3,0,IF(OR(AND(AY1115=0,AZ1115&gt;0),AND(AY1115="NS",BA1115&gt;0), AND(AY1115="NS", AZ1115=0,BA1115=0)), 1, IF(OR(AND(AY1115&gt;0,AZ1115&gt;1,AY1115&gt;BA1115), AND(AY1115="NS",AZ1115=2), AND(AY1115="NS",BA1115=0,AZ1115&gt;0),AY1115=BA1115), 0, 1)))</f>
        <v>0</v>
      </c>
      <c r="BC1115">
        <f t="shared" ref="BC1115:BC1146" si="847">AB1115</f>
        <v>0</v>
      </c>
      <c r="BD1115">
        <f t="shared" ref="BD1115:BD1146" si="848">COUNTIF(AC1115:AD1115,"NS")</f>
        <v>0</v>
      </c>
      <c r="BE1115">
        <f t="shared" ref="BE1115:BE1146" si="849">SUM(AC1115:AD1115)</f>
        <v>0</v>
      </c>
      <c r="BF1115">
        <f t="shared" ref="BF1115:BF1146" si="850">IF(COUNTIF(AB1115:AD1115,"NA")=3,0,IF(OR(AND(BC1115=0,BD1115&gt;0),AND(BC1115="NS",BE1115&gt;0), AND(BC1115="NS", BD1115=0,BE1115=0)), 1, IF(OR(AND(BC1115&gt;0,BD1115&gt;1,BC1115&gt;BE1115), AND(BC1115="NS",BD1115=2), AND(BC1115="NS",BE1115=0,BD1115&gt;0),BC1115=BE1115), 0, 1)))</f>
        <v>0</v>
      </c>
      <c r="BG1115" s="356" t="str">
        <f t="shared" si="782"/>
        <v/>
      </c>
      <c r="BH1115" s="357">
        <f t="shared" si="783"/>
        <v>0</v>
      </c>
      <c r="BI1115" s="358">
        <f t="shared" si="784"/>
        <v>0</v>
      </c>
      <c r="BJ1115" s="359">
        <f t="shared" si="785"/>
        <v>0</v>
      </c>
      <c r="BK1115" s="356" t="str">
        <f t="shared" si="786"/>
        <v/>
      </c>
      <c r="BL1115" s="357">
        <f t="shared" si="787"/>
        <v>0</v>
      </c>
      <c r="BM1115" s="358">
        <f t="shared" si="788"/>
        <v>0</v>
      </c>
      <c r="BN1115" s="359">
        <f t="shared" si="789"/>
        <v>0</v>
      </c>
      <c r="BO1115" s="356" t="str">
        <f t="shared" si="790"/>
        <v/>
      </c>
      <c r="BP1115" s="357">
        <f t="shared" si="791"/>
        <v>0</v>
      </c>
      <c r="BQ1115" s="358">
        <f t="shared" si="792"/>
        <v>0</v>
      </c>
      <c r="BR1115" s="359">
        <f t="shared" si="793"/>
        <v>0</v>
      </c>
      <c r="BS1115" s="293">
        <f t="shared" si="794"/>
        <v>0</v>
      </c>
      <c r="BT1115" s="352" t="str">
        <f>IF(BS1115=0,"",
IF(SUM($BS$1051:BS1115)=1,BU1115,
IF($BS$1171&gt;SUM($BS$1051:BS1115),_xlfn.CONCAT(", ",BU1115),
IF($BS$1171=SUM($BS$1051:BS1115),_xlfn.CONCAT(" y ",BU1115)))))</f>
        <v/>
      </c>
      <c r="BU1115" s="120" t="s">
        <v>5249</v>
      </c>
      <c r="BV1115" s="290">
        <f t="shared" si="795"/>
        <v>0</v>
      </c>
      <c r="BW1115" s="293">
        <f t="shared" si="796"/>
        <v>0</v>
      </c>
      <c r="BX1115" s="283" t="str">
        <f>IF(BW1115=0,"",
IF(SUM($BW$1051:BW1115)=1,BY1115,
IF($BW$1171&gt;SUM($BW$1051:BW1115),_xlfn.CONCAT(", ",BY1115),
IF($BW$1171=SUM($BW$1051:BW1115),_xlfn.CONCAT(" y ",BY1115)))))</f>
        <v/>
      </c>
      <c r="BY1115" s="120" t="s">
        <v>5249</v>
      </c>
    </row>
    <row r="1116" spans="1:77" ht="15" customHeight="1">
      <c r="A1116" s="445"/>
      <c r="B1116" s="15"/>
      <c r="C1116" s="35" t="s">
        <v>5250</v>
      </c>
      <c r="D1116" s="800" t="str">
        <f>IF(CNGE_2026_M1_Secc1_Sub1!$D106="","",CNGE_2026_M1_Secc1_Sub1!$D106)</f>
        <v/>
      </c>
      <c r="E1116" s="723"/>
      <c r="F1116" s="723"/>
      <c r="G1116" s="723"/>
      <c r="H1116" s="723"/>
      <c r="I1116" s="723"/>
      <c r="J1116" s="723"/>
      <c r="K1116" s="723"/>
      <c r="L1116" s="724"/>
      <c r="M1116" s="637" t="str">
        <f t="shared" si="824"/>
        <v/>
      </c>
      <c r="N1116" s="637" t="str">
        <f t="shared" si="825"/>
        <v/>
      </c>
      <c r="O1116" s="637" t="str">
        <f t="shared" si="826"/>
        <v/>
      </c>
      <c r="P1116" s="638"/>
      <c r="Q1116" s="638"/>
      <c r="R1116" s="638"/>
      <c r="S1116" s="638"/>
      <c r="T1116" s="638"/>
      <c r="U1116" s="638"/>
      <c r="V1116" s="638"/>
      <c r="W1116" s="638"/>
      <c r="X1116" s="638"/>
      <c r="Y1116" s="638"/>
      <c r="Z1116" s="638"/>
      <c r="AA1116" s="638"/>
      <c r="AB1116" s="638"/>
      <c r="AC1116" s="638"/>
      <c r="AD1116" s="638"/>
      <c r="AI1116" t="str">
        <f t="shared" si="827"/>
        <v/>
      </c>
      <c r="AJ1116">
        <f t="shared" si="828"/>
        <v>0</v>
      </c>
      <c r="AK1116">
        <f t="shared" si="829"/>
        <v>0</v>
      </c>
      <c r="AL1116">
        <f t="shared" si="830"/>
        <v>0</v>
      </c>
      <c r="AM1116">
        <f t="shared" si="831"/>
        <v>0</v>
      </c>
      <c r="AN1116">
        <f t="shared" si="832"/>
        <v>0</v>
      </c>
      <c r="AO1116">
        <f t="shared" si="833"/>
        <v>0</v>
      </c>
      <c r="AP1116">
        <f t="shared" si="834"/>
        <v>0</v>
      </c>
      <c r="AQ1116">
        <f t="shared" si="835"/>
        <v>0</v>
      </c>
      <c r="AR1116">
        <f t="shared" si="836"/>
        <v>0</v>
      </c>
      <c r="AS1116">
        <f t="shared" si="837"/>
        <v>0</v>
      </c>
      <c r="AT1116">
        <f t="shared" si="838"/>
        <v>0</v>
      </c>
      <c r="AU1116">
        <f t="shared" si="839"/>
        <v>0</v>
      </c>
      <c r="AV1116">
        <f t="shared" si="840"/>
        <v>0</v>
      </c>
      <c r="AW1116">
        <f t="shared" si="841"/>
        <v>0</v>
      </c>
      <c r="AX1116">
        <f t="shared" si="842"/>
        <v>0</v>
      </c>
      <c r="AY1116">
        <f t="shared" si="843"/>
        <v>0</v>
      </c>
      <c r="AZ1116">
        <f t="shared" si="844"/>
        <v>0</v>
      </c>
      <c r="BA1116">
        <f t="shared" si="845"/>
        <v>0</v>
      </c>
      <c r="BB1116">
        <f t="shared" si="846"/>
        <v>0</v>
      </c>
      <c r="BC1116">
        <f t="shared" si="847"/>
        <v>0</v>
      </c>
      <c r="BD1116">
        <f t="shared" si="848"/>
        <v>0</v>
      </c>
      <c r="BE1116">
        <f t="shared" si="849"/>
        <v>0</v>
      </c>
      <c r="BF1116">
        <f t="shared" si="850"/>
        <v>0</v>
      </c>
      <c r="BG1116" s="356" t="str">
        <f t="shared" ref="BG1116:BG1170" si="851">M1116</f>
        <v/>
      </c>
      <c r="BH1116" s="357">
        <f t="shared" ref="BH1116:BH1170" si="852">COUNTIF(P1116,"NS")+COUNTIF(S1116,"NS") + COUNTIF(V1116,"NS")+ COUNTIF(Y1116,"NS")+ COUNTIF(AB1116,"NS")+ COUNTIF(M1242,"NS")+ COUNTIF(P1242,"NS")+ COUNTIF(S1242,"NS")+ COUNTIF(V1242,"NS")+ COUNTIF(Y1242,"NS")+ COUNTIF(AB1242,"NS")+ COUNTIF(M1368,"NS")+ COUNTIF(P1368,"NS")+ COUNTIF(S1368,"NS")+ COUNTIF(V1368,"NS")+ COUNTIF(Y1368,"NS")+ COUNTIF(AB1368,"NS")</f>
        <v>0</v>
      </c>
      <c r="BI1116" s="358">
        <f t="shared" ref="BI1116:BI1170" si="853">SUM(P1116,S1116,V1116,Y1116,AB1116,M1242,P1242,S1242,V1242,Y1242,AB1242,M1368,P1368,S1368,V1368,Y1368,AB1368)</f>
        <v>0</v>
      </c>
      <c r="BJ1116" s="359">
        <f t="shared" ref="BJ1116:BJ1170" si="854">IF(OR(AND(BG1116=0, BH1116&gt;0),AND(BG1116="NS", BI1116&gt;0), AND(BG1116="NS", BH1116=0, BI1116=0)), 1, IF(OR(AND(BG1116&gt;0, BH1116&gt;1,BG1116&gt;BI1116), AND(BG1116="NS", BH1116=2), AND(BG1116="NS", BI1116=0, BH1116&gt;0), BG1116=BI1116), 0,IF(BG1116="",0,1)))</f>
        <v>0</v>
      </c>
      <c r="BK1116" s="356" t="str">
        <f t="shared" ref="BK1116:BK1170" si="855">N1116</f>
        <v/>
      </c>
      <c r="BL1116" s="357">
        <f t="shared" ref="BL1116:BL1170" si="856">COUNTIF(Q1116,"NS")+COUNTIF(T1116,"NS") + COUNTIF(W1116,"NS")+ COUNTIF(Z1116,"NS")+ COUNTIF(AC1116,"NS")+ COUNTIF(N1242,"NS")+ COUNTIF(Q1242,"NS")+ COUNTIF(T1242,"NS")+ COUNTIF(W1242,"NS")+ COUNTIF(Z1242,"NS")+ COUNTIF(AC1242,"NS")+ COUNTIF(N1368,"NS")+ COUNTIF(Q1368,"NS")+ COUNTIF(T1368,"NS")+ COUNTIF(W1368,"NS")+ COUNTIF(Z1368,"NS")+ COUNTIF(AC1368,"NS")</f>
        <v>0</v>
      </c>
      <c r="BM1116" s="358">
        <f t="shared" ref="BM1116:BM1170" si="857">SUM(Q1116,T1116,W1116,Z1116,AC1116,N1242,Q1242,T1242,W1242,Z1242,AC1242,N1368,Q1368,T1368,W1368,Z1368,AC1368)</f>
        <v>0</v>
      </c>
      <c r="BN1116" s="359">
        <f t="shared" ref="BN1116:BN1170" si="858">IF(OR(AND(BK1116=0, BL1116&gt;0),AND(BK1116="NS", BM1116&gt;0), AND(BK1116="NS", BL1116=0, BM1116=0)), 1, IF(OR(AND(BK1116&gt;0, BL1116&gt;1,BK1116&gt;BM1116), AND(BK1116="NS", BL1116=2), AND(BK1116="NS", BM1116=0, BL1116&gt;0), BK1116=BM1116), 0,IF(BK1116="",0,1)))</f>
        <v>0</v>
      </c>
      <c r="BO1116" s="356" t="str">
        <f t="shared" ref="BO1116:BO1170" si="859">O1116</f>
        <v/>
      </c>
      <c r="BP1116" s="357">
        <f t="shared" ref="BP1116:BP1170" si="860">COUNTIF(R1116,"NS")+COUNTIF(U1116,"NS") + COUNTIF(X1116,"NS")+ COUNTIF(AA1116,"NS")+ COUNTIF(AD1116,"NS")+ COUNTIF(O1242,"NS")+ COUNTIF(R1242,"NS")+ COUNTIF(U1242,"NS")+ COUNTIF(X1242,"NS")+ COUNTIF(AA1242,"NS")+ COUNTIF(AD1242,"NS")+ COUNTIF(O1368,"NS")+ COUNTIF(R1368,"NS")+ COUNTIF(U1368,"NS")+ COUNTIF(X1368,"NS")+ COUNTIF(AA1368,"NS")+ COUNTIF(AD1368,"NS")</f>
        <v>0</v>
      </c>
      <c r="BQ1116" s="358">
        <f t="shared" ref="BQ1116:BQ1170" si="861">SUM(R1116,U1116,X1116,AA1116,AD1116,O1242,R1242,U1242,X1242,AA1242,AD1242,O1368,R1368,U1368,X1368,AA1368,AD1368)</f>
        <v>0</v>
      </c>
      <c r="BR1116" s="359">
        <f t="shared" ref="BR1116:BR1170" si="862">IF(OR(AND(BO1116=0, BP1116&gt;0),AND(BO1116="NS", BQ1116&gt;0), AND(BO1116="NS", BP1116=0, BQ1116=0)), 1, IF(OR(AND(BO1116&gt;0, BP1116&gt;1,BO1116&gt;BQ1116), AND(BO1116="NS", BP1116=2), AND(BO1116="NS", BQ1116=0, BP1116&gt;0), BO1116=BQ1116), 0,IF(BO1116="",0,1)))</f>
        <v>0</v>
      </c>
      <c r="BS1116" s="293">
        <f t="shared" ref="BS1116:BS1170" si="863">IF(SUM(AL1116,AP1116,AT1116,AX1116,BB1116,BF1116,BJ1116,BN1116,BR1116,AL1242,AP1242,AT1242,AX1242,BB1242,BF1242,AL1368,AP1368,AT1368,AX1368,BB1368,BF1368)=0,0,1)</f>
        <v>0</v>
      </c>
      <c r="BT1116" s="352" t="str">
        <f>IF(BS1116=0,"",
IF(SUM($BS$1051:BS1116)=1,BU1116,
IF($BS$1171&gt;SUM($BS$1051:BS1116),_xlfn.CONCAT(", ",BU1116),
IF($BS$1171=SUM($BS$1051:BS1116),_xlfn.CONCAT(" y ",BU1116)))))</f>
        <v/>
      </c>
      <c r="BU1116" s="120" t="s">
        <v>5251</v>
      </c>
      <c r="BV1116" s="290">
        <f t="shared" ref="BV1116:BV1170" si="864">IF(AND(COUNTBLANK(D1116)=1,COUNTA(P1116:AD1116,M1242:AD1242,M1368:AD1368)=0),0,IF(AND(COUNTBLANK(D1116)=0,COUNTA(P1116:AD1116,M1242:AD1242,M1368:AD1368)=51),0,1))</f>
        <v>0</v>
      </c>
      <c r="BW1116" s="293">
        <f t="shared" ref="BW1116:BW1170" si="865">IF(BV1116=0,0,1)</f>
        <v>0</v>
      </c>
      <c r="BX1116" s="283" t="str">
        <f>IF(BW1116=0,"",
IF(SUM($BW$1051:BW1116)=1,BY1116,
IF($BW$1171&gt;SUM($BW$1051:BW1116),_xlfn.CONCAT(", ",BY1116),
IF($BW$1171=SUM($BW$1051:BW1116),_xlfn.CONCAT(" y ",BY1116)))))</f>
        <v/>
      </c>
      <c r="BY1116" s="120" t="s">
        <v>5251</v>
      </c>
    </row>
    <row r="1117" spans="1:77" ht="15" customHeight="1">
      <c r="A1117" s="445"/>
      <c r="B1117" s="15"/>
      <c r="C1117" s="35" t="s">
        <v>5252</v>
      </c>
      <c r="D1117" s="800" t="str">
        <f>IF(CNGE_2026_M1_Secc1_Sub1!$D107="","",CNGE_2026_M1_Secc1_Sub1!$D107)</f>
        <v/>
      </c>
      <c r="E1117" s="723"/>
      <c r="F1117" s="723"/>
      <c r="G1117" s="723"/>
      <c r="H1117" s="723"/>
      <c r="I1117" s="723"/>
      <c r="J1117" s="723"/>
      <c r="K1117" s="723"/>
      <c r="L1117" s="724"/>
      <c r="M1117" s="637" t="str">
        <f t="shared" si="824"/>
        <v/>
      </c>
      <c r="N1117" s="637" t="str">
        <f t="shared" si="825"/>
        <v/>
      </c>
      <c r="O1117" s="637" t="str">
        <f t="shared" si="826"/>
        <v/>
      </c>
      <c r="P1117" s="638"/>
      <c r="Q1117" s="638"/>
      <c r="R1117" s="638"/>
      <c r="S1117" s="638"/>
      <c r="T1117" s="638"/>
      <c r="U1117" s="638"/>
      <c r="V1117" s="638"/>
      <c r="W1117" s="638"/>
      <c r="X1117" s="638"/>
      <c r="Y1117" s="638"/>
      <c r="Z1117" s="638"/>
      <c r="AA1117" s="638"/>
      <c r="AB1117" s="638"/>
      <c r="AC1117" s="638"/>
      <c r="AD1117" s="638"/>
      <c r="AI1117" t="str">
        <f t="shared" si="827"/>
        <v/>
      </c>
      <c r="AJ1117">
        <f t="shared" si="828"/>
        <v>0</v>
      </c>
      <c r="AK1117">
        <f t="shared" si="829"/>
        <v>0</v>
      </c>
      <c r="AL1117">
        <f t="shared" si="830"/>
        <v>0</v>
      </c>
      <c r="AM1117">
        <f t="shared" si="831"/>
        <v>0</v>
      </c>
      <c r="AN1117">
        <f t="shared" si="832"/>
        <v>0</v>
      </c>
      <c r="AO1117">
        <f t="shared" si="833"/>
        <v>0</v>
      </c>
      <c r="AP1117">
        <f t="shared" si="834"/>
        <v>0</v>
      </c>
      <c r="AQ1117">
        <f t="shared" si="835"/>
        <v>0</v>
      </c>
      <c r="AR1117">
        <f t="shared" si="836"/>
        <v>0</v>
      </c>
      <c r="AS1117">
        <f t="shared" si="837"/>
        <v>0</v>
      </c>
      <c r="AT1117">
        <f t="shared" si="838"/>
        <v>0</v>
      </c>
      <c r="AU1117">
        <f t="shared" si="839"/>
        <v>0</v>
      </c>
      <c r="AV1117">
        <f t="shared" si="840"/>
        <v>0</v>
      </c>
      <c r="AW1117">
        <f t="shared" si="841"/>
        <v>0</v>
      </c>
      <c r="AX1117">
        <f t="shared" si="842"/>
        <v>0</v>
      </c>
      <c r="AY1117">
        <f t="shared" si="843"/>
        <v>0</v>
      </c>
      <c r="AZ1117">
        <f t="shared" si="844"/>
        <v>0</v>
      </c>
      <c r="BA1117">
        <f t="shared" si="845"/>
        <v>0</v>
      </c>
      <c r="BB1117">
        <f t="shared" si="846"/>
        <v>0</v>
      </c>
      <c r="BC1117">
        <f t="shared" si="847"/>
        <v>0</v>
      </c>
      <c r="BD1117">
        <f t="shared" si="848"/>
        <v>0</v>
      </c>
      <c r="BE1117">
        <f t="shared" si="849"/>
        <v>0</v>
      </c>
      <c r="BF1117">
        <f t="shared" si="850"/>
        <v>0</v>
      </c>
      <c r="BG1117" s="356" t="str">
        <f t="shared" si="851"/>
        <v/>
      </c>
      <c r="BH1117" s="357">
        <f t="shared" si="852"/>
        <v>0</v>
      </c>
      <c r="BI1117" s="358">
        <f t="shared" si="853"/>
        <v>0</v>
      </c>
      <c r="BJ1117" s="359">
        <f t="shared" si="854"/>
        <v>0</v>
      </c>
      <c r="BK1117" s="356" t="str">
        <f t="shared" si="855"/>
        <v/>
      </c>
      <c r="BL1117" s="357">
        <f t="shared" si="856"/>
        <v>0</v>
      </c>
      <c r="BM1117" s="358">
        <f t="shared" si="857"/>
        <v>0</v>
      </c>
      <c r="BN1117" s="359">
        <f t="shared" si="858"/>
        <v>0</v>
      </c>
      <c r="BO1117" s="356" t="str">
        <f t="shared" si="859"/>
        <v/>
      </c>
      <c r="BP1117" s="357">
        <f t="shared" si="860"/>
        <v>0</v>
      </c>
      <c r="BQ1117" s="358">
        <f t="shared" si="861"/>
        <v>0</v>
      </c>
      <c r="BR1117" s="359">
        <f t="shared" si="862"/>
        <v>0</v>
      </c>
      <c r="BS1117" s="293">
        <f t="shared" si="863"/>
        <v>0</v>
      </c>
      <c r="BT1117" s="352" t="str">
        <f>IF(BS1117=0,"",
IF(SUM($BS$1051:BS1117)=1,BU1117,
IF($BS$1171&gt;SUM($BS$1051:BS1117),_xlfn.CONCAT(", ",BU1117),
IF($BS$1171=SUM($BS$1051:BS1117),_xlfn.CONCAT(" y ",BU1117)))))</f>
        <v/>
      </c>
      <c r="BU1117" s="120" t="s">
        <v>5253</v>
      </c>
      <c r="BV1117" s="290">
        <f t="shared" si="864"/>
        <v>0</v>
      </c>
      <c r="BW1117" s="293">
        <f t="shared" si="865"/>
        <v>0</v>
      </c>
      <c r="BX1117" s="283" t="str">
        <f>IF(BW1117=0,"",
IF(SUM($BW$1051:BW1117)=1,BY1117,
IF($BW$1171&gt;SUM($BW$1051:BW1117),_xlfn.CONCAT(", ",BY1117),
IF($BW$1171=SUM($BW$1051:BW1117),_xlfn.CONCAT(" y ",BY1117)))))</f>
        <v/>
      </c>
      <c r="BY1117" s="120" t="s">
        <v>5253</v>
      </c>
    </row>
    <row r="1118" spans="1:77" ht="15" customHeight="1">
      <c r="A1118" s="445"/>
      <c r="B1118" s="15"/>
      <c r="C1118" s="35" t="s">
        <v>5254</v>
      </c>
      <c r="D1118" s="800" t="str">
        <f>IF(CNGE_2026_M1_Secc1_Sub1!$D108="","",CNGE_2026_M1_Secc1_Sub1!$D108)</f>
        <v/>
      </c>
      <c r="E1118" s="723"/>
      <c r="F1118" s="723"/>
      <c r="G1118" s="723"/>
      <c r="H1118" s="723"/>
      <c r="I1118" s="723"/>
      <c r="J1118" s="723"/>
      <c r="K1118" s="723"/>
      <c r="L1118" s="724"/>
      <c r="M1118" s="637" t="str">
        <f t="shared" si="824"/>
        <v/>
      </c>
      <c r="N1118" s="637" t="str">
        <f t="shared" si="825"/>
        <v/>
      </c>
      <c r="O1118" s="637" t="str">
        <f t="shared" si="826"/>
        <v/>
      </c>
      <c r="P1118" s="638"/>
      <c r="Q1118" s="638"/>
      <c r="R1118" s="638"/>
      <c r="S1118" s="638"/>
      <c r="T1118" s="638"/>
      <c r="U1118" s="638"/>
      <c r="V1118" s="638"/>
      <c r="W1118" s="638"/>
      <c r="X1118" s="638"/>
      <c r="Y1118" s="638"/>
      <c r="Z1118" s="638"/>
      <c r="AA1118" s="638"/>
      <c r="AB1118" s="638"/>
      <c r="AC1118" s="638"/>
      <c r="AD1118" s="638"/>
      <c r="AI1118" t="str">
        <f t="shared" si="827"/>
        <v/>
      </c>
      <c r="AJ1118">
        <f t="shared" si="828"/>
        <v>0</v>
      </c>
      <c r="AK1118">
        <f t="shared" si="829"/>
        <v>0</v>
      </c>
      <c r="AL1118">
        <f t="shared" si="830"/>
        <v>0</v>
      </c>
      <c r="AM1118">
        <f t="shared" si="831"/>
        <v>0</v>
      </c>
      <c r="AN1118">
        <f t="shared" si="832"/>
        <v>0</v>
      </c>
      <c r="AO1118">
        <f t="shared" si="833"/>
        <v>0</v>
      </c>
      <c r="AP1118">
        <f t="shared" si="834"/>
        <v>0</v>
      </c>
      <c r="AQ1118">
        <f t="shared" si="835"/>
        <v>0</v>
      </c>
      <c r="AR1118">
        <f t="shared" si="836"/>
        <v>0</v>
      </c>
      <c r="AS1118">
        <f t="shared" si="837"/>
        <v>0</v>
      </c>
      <c r="AT1118">
        <f t="shared" si="838"/>
        <v>0</v>
      </c>
      <c r="AU1118">
        <f t="shared" si="839"/>
        <v>0</v>
      </c>
      <c r="AV1118">
        <f t="shared" si="840"/>
        <v>0</v>
      </c>
      <c r="AW1118">
        <f t="shared" si="841"/>
        <v>0</v>
      </c>
      <c r="AX1118">
        <f t="shared" si="842"/>
        <v>0</v>
      </c>
      <c r="AY1118">
        <f t="shared" si="843"/>
        <v>0</v>
      </c>
      <c r="AZ1118">
        <f t="shared" si="844"/>
        <v>0</v>
      </c>
      <c r="BA1118">
        <f t="shared" si="845"/>
        <v>0</v>
      </c>
      <c r="BB1118">
        <f t="shared" si="846"/>
        <v>0</v>
      </c>
      <c r="BC1118">
        <f t="shared" si="847"/>
        <v>0</v>
      </c>
      <c r="BD1118">
        <f t="shared" si="848"/>
        <v>0</v>
      </c>
      <c r="BE1118">
        <f t="shared" si="849"/>
        <v>0</v>
      </c>
      <c r="BF1118">
        <f t="shared" si="850"/>
        <v>0</v>
      </c>
      <c r="BG1118" s="356" t="str">
        <f t="shared" si="851"/>
        <v/>
      </c>
      <c r="BH1118" s="357">
        <f t="shared" si="852"/>
        <v>0</v>
      </c>
      <c r="BI1118" s="358">
        <f t="shared" si="853"/>
        <v>0</v>
      </c>
      <c r="BJ1118" s="359">
        <f t="shared" si="854"/>
        <v>0</v>
      </c>
      <c r="BK1118" s="356" t="str">
        <f t="shared" si="855"/>
        <v/>
      </c>
      <c r="BL1118" s="357">
        <f t="shared" si="856"/>
        <v>0</v>
      </c>
      <c r="BM1118" s="358">
        <f t="shared" si="857"/>
        <v>0</v>
      </c>
      <c r="BN1118" s="359">
        <f t="shared" si="858"/>
        <v>0</v>
      </c>
      <c r="BO1118" s="356" t="str">
        <f t="shared" si="859"/>
        <v/>
      </c>
      <c r="BP1118" s="357">
        <f t="shared" si="860"/>
        <v>0</v>
      </c>
      <c r="BQ1118" s="358">
        <f t="shared" si="861"/>
        <v>0</v>
      </c>
      <c r="BR1118" s="359">
        <f t="shared" si="862"/>
        <v>0</v>
      </c>
      <c r="BS1118" s="293">
        <f t="shared" si="863"/>
        <v>0</v>
      </c>
      <c r="BT1118" s="352" t="str">
        <f>IF(BS1118=0,"",
IF(SUM($BS$1051:BS1118)=1,BU1118,
IF($BS$1171&gt;SUM($BS$1051:BS1118),_xlfn.CONCAT(", ",BU1118),
IF($BS$1171=SUM($BS$1051:BS1118),_xlfn.CONCAT(" y ",BU1118)))))</f>
        <v/>
      </c>
      <c r="BU1118" s="120" t="s">
        <v>5255</v>
      </c>
      <c r="BV1118" s="290">
        <f t="shared" si="864"/>
        <v>0</v>
      </c>
      <c r="BW1118" s="293">
        <f t="shared" si="865"/>
        <v>0</v>
      </c>
      <c r="BX1118" s="283" t="str">
        <f>IF(BW1118=0,"",
IF(SUM($BW$1051:BW1118)=1,BY1118,
IF($BW$1171&gt;SUM($BW$1051:BW1118),_xlfn.CONCAT(", ",BY1118),
IF($BW$1171=SUM($BW$1051:BW1118),_xlfn.CONCAT(" y ",BY1118)))))</f>
        <v/>
      </c>
      <c r="BY1118" s="120" t="s">
        <v>5255</v>
      </c>
    </row>
    <row r="1119" spans="1:77" ht="15" customHeight="1">
      <c r="A1119" s="445"/>
      <c r="B1119" s="15"/>
      <c r="C1119" s="35" t="s">
        <v>5256</v>
      </c>
      <c r="D1119" s="800" t="str">
        <f>IF(CNGE_2026_M1_Secc1_Sub1!$D109="","",CNGE_2026_M1_Secc1_Sub1!$D109)</f>
        <v/>
      </c>
      <c r="E1119" s="723"/>
      <c r="F1119" s="723"/>
      <c r="G1119" s="723"/>
      <c r="H1119" s="723"/>
      <c r="I1119" s="723"/>
      <c r="J1119" s="723"/>
      <c r="K1119" s="723"/>
      <c r="L1119" s="724"/>
      <c r="M1119" s="637" t="str">
        <f t="shared" si="824"/>
        <v/>
      </c>
      <c r="N1119" s="637" t="str">
        <f t="shared" si="825"/>
        <v/>
      </c>
      <c r="O1119" s="637" t="str">
        <f t="shared" si="826"/>
        <v/>
      </c>
      <c r="P1119" s="638"/>
      <c r="Q1119" s="638"/>
      <c r="R1119" s="638"/>
      <c r="S1119" s="638"/>
      <c r="T1119" s="638"/>
      <c r="U1119" s="638"/>
      <c r="V1119" s="638"/>
      <c r="W1119" s="638"/>
      <c r="X1119" s="638"/>
      <c r="Y1119" s="638"/>
      <c r="Z1119" s="638"/>
      <c r="AA1119" s="638"/>
      <c r="AB1119" s="638"/>
      <c r="AC1119" s="638"/>
      <c r="AD1119" s="638"/>
      <c r="AI1119" t="str">
        <f t="shared" si="827"/>
        <v/>
      </c>
      <c r="AJ1119">
        <f t="shared" si="828"/>
        <v>0</v>
      </c>
      <c r="AK1119">
        <f t="shared" si="829"/>
        <v>0</v>
      </c>
      <c r="AL1119">
        <f t="shared" si="830"/>
        <v>0</v>
      </c>
      <c r="AM1119">
        <f t="shared" si="831"/>
        <v>0</v>
      </c>
      <c r="AN1119">
        <f t="shared" si="832"/>
        <v>0</v>
      </c>
      <c r="AO1119">
        <f t="shared" si="833"/>
        <v>0</v>
      </c>
      <c r="AP1119">
        <f t="shared" si="834"/>
        <v>0</v>
      </c>
      <c r="AQ1119">
        <f t="shared" si="835"/>
        <v>0</v>
      </c>
      <c r="AR1119">
        <f t="shared" si="836"/>
        <v>0</v>
      </c>
      <c r="AS1119">
        <f t="shared" si="837"/>
        <v>0</v>
      </c>
      <c r="AT1119">
        <f t="shared" si="838"/>
        <v>0</v>
      </c>
      <c r="AU1119">
        <f t="shared" si="839"/>
        <v>0</v>
      </c>
      <c r="AV1119">
        <f t="shared" si="840"/>
        <v>0</v>
      </c>
      <c r="AW1119">
        <f t="shared" si="841"/>
        <v>0</v>
      </c>
      <c r="AX1119">
        <f t="shared" si="842"/>
        <v>0</v>
      </c>
      <c r="AY1119">
        <f t="shared" si="843"/>
        <v>0</v>
      </c>
      <c r="AZ1119">
        <f t="shared" si="844"/>
        <v>0</v>
      </c>
      <c r="BA1119">
        <f t="shared" si="845"/>
        <v>0</v>
      </c>
      <c r="BB1119">
        <f t="shared" si="846"/>
        <v>0</v>
      </c>
      <c r="BC1119">
        <f t="shared" si="847"/>
        <v>0</v>
      </c>
      <c r="BD1119">
        <f t="shared" si="848"/>
        <v>0</v>
      </c>
      <c r="BE1119">
        <f t="shared" si="849"/>
        <v>0</v>
      </c>
      <c r="BF1119">
        <f t="shared" si="850"/>
        <v>0</v>
      </c>
      <c r="BG1119" s="356" t="str">
        <f t="shared" si="851"/>
        <v/>
      </c>
      <c r="BH1119" s="357">
        <f t="shared" si="852"/>
        <v>0</v>
      </c>
      <c r="BI1119" s="358">
        <f t="shared" si="853"/>
        <v>0</v>
      </c>
      <c r="BJ1119" s="359">
        <f t="shared" si="854"/>
        <v>0</v>
      </c>
      <c r="BK1119" s="356" t="str">
        <f t="shared" si="855"/>
        <v/>
      </c>
      <c r="BL1119" s="357">
        <f t="shared" si="856"/>
        <v>0</v>
      </c>
      <c r="BM1119" s="358">
        <f t="shared" si="857"/>
        <v>0</v>
      </c>
      <c r="BN1119" s="359">
        <f t="shared" si="858"/>
        <v>0</v>
      </c>
      <c r="BO1119" s="356" t="str">
        <f t="shared" si="859"/>
        <v/>
      </c>
      <c r="BP1119" s="357">
        <f t="shared" si="860"/>
        <v>0</v>
      </c>
      <c r="BQ1119" s="358">
        <f t="shared" si="861"/>
        <v>0</v>
      </c>
      <c r="BR1119" s="359">
        <f t="shared" si="862"/>
        <v>0</v>
      </c>
      <c r="BS1119" s="293">
        <f t="shared" si="863"/>
        <v>0</v>
      </c>
      <c r="BT1119" s="352" t="str">
        <f>IF(BS1119=0,"",
IF(SUM($BS$1051:BS1119)=1,BU1119,
IF($BS$1171&gt;SUM($BS$1051:BS1119),_xlfn.CONCAT(", ",BU1119),
IF($BS$1171=SUM($BS$1051:BS1119),_xlfn.CONCAT(" y ",BU1119)))))</f>
        <v/>
      </c>
      <c r="BU1119" s="120" t="s">
        <v>5257</v>
      </c>
      <c r="BV1119" s="290">
        <f t="shared" si="864"/>
        <v>0</v>
      </c>
      <c r="BW1119" s="293">
        <f t="shared" si="865"/>
        <v>0</v>
      </c>
      <c r="BX1119" s="283" t="str">
        <f>IF(BW1119=0,"",
IF(SUM($BW$1051:BW1119)=1,BY1119,
IF($BW$1171&gt;SUM($BW$1051:BW1119),_xlfn.CONCAT(", ",BY1119),
IF($BW$1171=SUM($BW$1051:BW1119),_xlfn.CONCAT(" y ",BY1119)))))</f>
        <v/>
      </c>
      <c r="BY1119" s="120" t="s">
        <v>5257</v>
      </c>
    </row>
    <row r="1120" spans="1:77" ht="15" customHeight="1">
      <c r="A1120" s="445"/>
      <c r="B1120" s="15"/>
      <c r="C1120" s="35" t="s">
        <v>5258</v>
      </c>
      <c r="D1120" s="800" t="str">
        <f>IF(CNGE_2026_M1_Secc1_Sub1!$D110="","",CNGE_2026_M1_Secc1_Sub1!$D110)</f>
        <v/>
      </c>
      <c r="E1120" s="723"/>
      <c r="F1120" s="723"/>
      <c r="G1120" s="723"/>
      <c r="H1120" s="723"/>
      <c r="I1120" s="723"/>
      <c r="J1120" s="723"/>
      <c r="K1120" s="723"/>
      <c r="L1120" s="724"/>
      <c r="M1120" s="637" t="str">
        <f t="shared" si="824"/>
        <v/>
      </c>
      <c r="N1120" s="637" t="str">
        <f t="shared" si="825"/>
        <v/>
      </c>
      <c r="O1120" s="637" t="str">
        <f t="shared" si="826"/>
        <v/>
      </c>
      <c r="P1120" s="638"/>
      <c r="Q1120" s="638"/>
      <c r="R1120" s="638"/>
      <c r="S1120" s="638"/>
      <c r="T1120" s="638"/>
      <c r="U1120" s="638"/>
      <c r="V1120" s="638"/>
      <c r="W1120" s="638"/>
      <c r="X1120" s="638"/>
      <c r="Y1120" s="638"/>
      <c r="Z1120" s="638"/>
      <c r="AA1120" s="638"/>
      <c r="AB1120" s="638"/>
      <c r="AC1120" s="638"/>
      <c r="AD1120" s="638"/>
      <c r="AI1120" t="str">
        <f t="shared" si="827"/>
        <v/>
      </c>
      <c r="AJ1120">
        <f t="shared" si="828"/>
        <v>0</v>
      </c>
      <c r="AK1120">
        <f t="shared" si="829"/>
        <v>0</v>
      </c>
      <c r="AL1120">
        <f t="shared" si="830"/>
        <v>0</v>
      </c>
      <c r="AM1120">
        <f t="shared" si="831"/>
        <v>0</v>
      </c>
      <c r="AN1120">
        <f t="shared" si="832"/>
        <v>0</v>
      </c>
      <c r="AO1120">
        <f t="shared" si="833"/>
        <v>0</v>
      </c>
      <c r="AP1120">
        <f t="shared" si="834"/>
        <v>0</v>
      </c>
      <c r="AQ1120">
        <f t="shared" si="835"/>
        <v>0</v>
      </c>
      <c r="AR1120">
        <f t="shared" si="836"/>
        <v>0</v>
      </c>
      <c r="AS1120">
        <f t="shared" si="837"/>
        <v>0</v>
      </c>
      <c r="AT1120">
        <f t="shared" si="838"/>
        <v>0</v>
      </c>
      <c r="AU1120">
        <f t="shared" si="839"/>
        <v>0</v>
      </c>
      <c r="AV1120">
        <f t="shared" si="840"/>
        <v>0</v>
      </c>
      <c r="AW1120">
        <f t="shared" si="841"/>
        <v>0</v>
      </c>
      <c r="AX1120">
        <f t="shared" si="842"/>
        <v>0</v>
      </c>
      <c r="AY1120">
        <f t="shared" si="843"/>
        <v>0</v>
      </c>
      <c r="AZ1120">
        <f t="shared" si="844"/>
        <v>0</v>
      </c>
      <c r="BA1120">
        <f t="shared" si="845"/>
        <v>0</v>
      </c>
      <c r="BB1120">
        <f t="shared" si="846"/>
        <v>0</v>
      </c>
      <c r="BC1120">
        <f t="shared" si="847"/>
        <v>0</v>
      </c>
      <c r="BD1120">
        <f t="shared" si="848"/>
        <v>0</v>
      </c>
      <c r="BE1120">
        <f t="shared" si="849"/>
        <v>0</v>
      </c>
      <c r="BF1120">
        <f t="shared" si="850"/>
        <v>0</v>
      </c>
      <c r="BG1120" s="356" t="str">
        <f t="shared" si="851"/>
        <v/>
      </c>
      <c r="BH1120" s="357">
        <f t="shared" si="852"/>
        <v>0</v>
      </c>
      <c r="BI1120" s="358">
        <f t="shared" si="853"/>
        <v>0</v>
      </c>
      <c r="BJ1120" s="359">
        <f t="shared" si="854"/>
        <v>0</v>
      </c>
      <c r="BK1120" s="356" t="str">
        <f t="shared" si="855"/>
        <v/>
      </c>
      <c r="BL1120" s="357">
        <f t="shared" si="856"/>
        <v>0</v>
      </c>
      <c r="BM1120" s="358">
        <f t="shared" si="857"/>
        <v>0</v>
      </c>
      <c r="BN1120" s="359">
        <f t="shared" si="858"/>
        <v>0</v>
      </c>
      <c r="BO1120" s="356" t="str">
        <f t="shared" si="859"/>
        <v/>
      </c>
      <c r="BP1120" s="357">
        <f t="shared" si="860"/>
        <v>0</v>
      </c>
      <c r="BQ1120" s="358">
        <f t="shared" si="861"/>
        <v>0</v>
      </c>
      <c r="BR1120" s="359">
        <f t="shared" si="862"/>
        <v>0</v>
      </c>
      <c r="BS1120" s="293">
        <f t="shared" si="863"/>
        <v>0</v>
      </c>
      <c r="BT1120" s="352" t="str">
        <f>IF(BS1120=0,"",
IF(SUM($BS$1051:BS1120)=1,BU1120,
IF($BS$1171&gt;SUM($BS$1051:BS1120),_xlfn.CONCAT(", ",BU1120),
IF($BS$1171=SUM($BS$1051:BS1120),_xlfn.CONCAT(" y ",BU1120)))))</f>
        <v/>
      </c>
      <c r="BU1120" s="120" t="s">
        <v>5259</v>
      </c>
      <c r="BV1120" s="290">
        <f t="shared" si="864"/>
        <v>0</v>
      </c>
      <c r="BW1120" s="293">
        <f t="shared" si="865"/>
        <v>0</v>
      </c>
      <c r="BX1120" s="283" t="str">
        <f>IF(BW1120=0,"",
IF(SUM($BW$1051:BW1120)=1,BY1120,
IF($BW$1171&gt;SUM($BW$1051:BW1120),_xlfn.CONCAT(", ",BY1120),
IF($BW$1171=SUM($BW$1051:BW1120),_xlfn.CONCAT(" y ",BY1120)))))</f>
        <v/>
      </c>
      <c r="BY1120" s="120" t="s">
        <v>5259</v>
      </c>
    </row>
    <row r="1121" spans="1:77" ht="15" customHeight="1">
      <c r="A1121" s="445"/>
      <c r="B1121" s="15"/>
      <c r="C1121" s="35" t="s">
        <v>5260</v>
      </c>
      <c r="D1121" s="800" t="str">
        <f>IF(CNGE_2026_M1_Secc1_Sub1!$D111="","",CNGE_2026_M1_Secc1_Sub1!$D111)</f>
        <v/>
      </c>
      <c r="E1121" s="723"/>
      <c r="F1121" s="723"/>
      <c r="G1121" s="723"/>
      <c r="H1121" s="723"/>
      <c r="I1121" s="723"/>
      <c r="J1121" s="723"/>
      <c r="K1121" s="723"/>
      <c r="L1121" s="724"/>
      <c r="M1121" s="637" t="str">
        <f t="shared" si="824"/>
        <v/>
      </c>
      <c r="N1121" s="637" t="str">
        <f t="shared" si="825"/>
        <v/>
      </c>
      <c r="O1121" s="637" t="str">
        <f t="shared" si="826"/>
        <v/>
      </c>
      <c r="P1121" s="638"/>
      <c r="Q1121" s="638"/>
      <c r="R1121" s="638"/>
      <c r="S1121" s="638"/>
      <c r="T1121" s="638"/>
      <c r="U1121" s="638"/>
      <c r="V1121" s="638"/>
      <c r="W1121" s="638"/>
      <c r="X1121" s="638"/>
      <c r="Y1121" s="638"/>
      <c r="Z1121" s="638"/>
      <c r="AA1121" s="638"/>
      <c r="AB1121" s="638"/>
      <c r="AC1121" s="638"/>
      <c r="AD1121" s="638"/>
      <c r="AI1121" t="str">
        <f t="shared" si="827"/>
        <v/>
      </c>
      <c r="AJ1121">
        <f t="shared" si="828"/>
        <v>0</v>
      </c>
      <c r="AK1121">
        <f t="shared" si="829"/>
        <v>0</v>
      </c>
      <c r="AL1121">
        <f t="shared" si="830"/>
        <v>0</v>
      </c>
      <c r="AM1121">
        <f t="shared" si="831"/>
        <v>0</v>
      </c>
      <c r="AN1121">
        <f t="shared" si="832"/>
        <v>0</v>
      </c>
      <c r="AO1121">
        <f t="shared" si="833"/>
        <v>0</v>
      </c>
      <c r="AP1121">
        <f t="shared" si="834"/>
        <v>0</v>
      </c>
      <c r="AQ1121">
        <f t="shared" si="835"/>
        <v>0</v>
      </c>
      <c r="AR1121">
        <f t="shared" si="836"/>
        <v>0</v>
      </c>
      <c r="AS1121">
        <f t="shared" si="837"/>
        <v>0</v>
      </c>
      <c r="AT1121">
        <f t="shared" si="838"/>
        <v>0</v>
      </c>
      <c r="AU1121">
        <f t="shared" si="839"/>
        <v>0</v>
      </c>
      <c r="AV1121">
        <f t="shared" si="840"/>
        <v>0</v>
      </c>
      <c r="AW1121">
        <f t="shared" si="841"/>
        <v>0</v>
      </c>
      <c r="AX1121">
        <f t="shared" si="842"/>
        <v>0</v>
      </c>
      <c r="AY1121">
        <f t="shared" si="843"/>
        <v>0</v>
      </c>
      <c r="AZ1121">
        <f t="shared" si="844"/>
        <v>0</v>
      </c>
      <c r="BA1121">
        <f t="shared" si="845"/>
        <v>0</v>
      </c>
      <c r="BB1121">
        <f t="shared" si="846"/>
        <v>0</v>
      </c>
      <c r="BC1121">
        <f t="shared" si="847"/>
        <v>0</v>
      </c>
      <c r="BD1121">
        <f t="shared" si="848"/>
        <v>0</v>
      </c>
      <c r="BE1121">
        <f t="shared" si="849"/>
        <v>0</v>
      </c>
      <c r="BF1121">
        <f t="shared" si="850"/>
        <v>0</v>
      </c>
      <c r="BG1121" s="356" t="str">
        <f t="shared" si="851"/>
        <v/>
      </c>
      <c r="BH1121" s="357">
        <f t="shared" si="852"/>
        <v>0</v>
      </c>
      <c r="BI1121" s="358">
        <f t="shared" si="853"/>
        <v>0</v>
      </c>
      <c r="BJ1121" s="359">
        <f t="shared" si="854"/>
        <v>0</v>
      </c>
      <c r="BK1121" s="356" t="str">
        <f t="shared" si="855"/>
        <v/>
      </c>
      <c r="BL1121" s="357">
        <f t="shared" si="856"/>
        <v>0</v>
      </c>
      <c r="BM1121" s="358">
        <f t="shared" si="857"/>
        <v>0</v>
      </c>
      <c r="BN1121" s="359">
        <f t="shared" si="858"/>
        <v>0</v>
      </c>
      <c r="BO1121" s="356" t="str">
        <f t="shared" si="859"/>
        <v/>
      </c>
      <c r="BP1121" s="357">
        <f t="shared" si="860"/>
        <v>0</v>
      </c>
      <c r="BQ1121" s="358">
        <f t="shared" si="861"/>
        <v>0</v>
      </c>
      <c r="BR1121" s="359">
        <f t="shared" si="862"/>
        <v>0</v>
      </c>
      <c r="BS1121" s="293">
        <f t="shared" si="863"/>
        <v>0</v>
      </c>
      <c r="BT1121" s="352" t="str">
        <f>IF(BS1121=0,"",
IF(SUM($BS$1051:BS1121)=1,BU1121,
IF($BS$1171&gt;SUM($BS$1051:BS1121),_xlfn.CONCAT(", ",BU1121),
IF($BS$1171=SUM($BS$1051:BS1121),_xlfn.CONCAT(" y ",BU1121)))))</f>
        <v/>
      </c>
      <c r="BU1121" s="120" t="s">
        <v>5261</v>
      </c>
      <c r="BV1121" s="290">
        <f t="shared" si="864"/>
        <v>0</v>
      </c>
      <c r="BW1121" s="293">
        <f t="shared" si="865"/>
        <v>0</v>
      </c>
      <c r="BX1121" s="283" t="str">
        <f>IF(BW1121=0,"",
IF(SUM($BW$1051:BW1121)=1,BY1121,
IF($BW$1171&gt;SUM($BW$1051:BW1121),_xlfn.CONCAT(", ",BY1121),
IF($BW$1171=SUM($BW$1051:BW1121),_xlfn.CONCAT(" y ",BY1121)))))</f>
        <v/>
      </c>
      <c r="BY1121" s="120" t="s">
        <v>5261</v>
      </c>
    </row>
    <row r="1122" spans="1:77" ht="15" customHeight="1">
      <c r="A1122" s="445"/>
      <c r="B1122" s="15"/>
      <c r="C1122" s="35" t="s">
        <v>5262</v>
      </c>
      <c r="D1122" s="800" t="str">
        <f>IF(CNGE_2026_M1_Secc1_Sub1!$D112="","",CNGE_2026_M1_Secc1_Sub1!$D112)</f>
        <v/>
      </c>
      <c r="E1122" s="723"/>
      <c r="F1122" s="723"/>
      <c r="G1122" s="723"/>
      <c r="H1122" s="723"/>
      <c r="I1122" s="723"/>
      <c r="J1122" s="723"/>
      <c r="K1122" s="723"/>
      <c r="L1122" s="724"/>
      <c r="M1122" s="637" t="str">
        <f t="shared" si="824"/>
        <v/>
      </c>
      <c r="N1122" s="637" t="str">
        <f t="shared" si="825"/>
        <v/>
      </c>
      <c r="O1122" s="637" t="str">
        <f t="shared" si="826"/>
        <v/>
      </c>
      <c r="P1122" s="638"/>
      <c r="Q1122" s="638"/>
      <c r="R1122" s="638"/>
      <c r="S1122" s="638"/>
      <c r="T1122" s="638"/>
      <c r="U1122" s="638"/>
      <c r="V1122" s="638"/>
      <c r="W1122" s="638"/>
      <c r="X1122" s="638"/>
      <c r="Y1122" s="638"/>
      <c r="Z1122" s="638"/>
      <c r="AA1122" s="638"/>
      <c r="AB1122" s="638"/>
      <c r="AC1122" s="638"/>
      <c r="AD1122" s="638"/>
      <c r="AI1122" t="str">
        <f t="shared" si="827"/>
        <v/>
      </c>
      <c r="AJ1122">
        <f t="shared" si="828"/>
        <v>0</v>
      </c>
      <c r="AK1122">
        <f t="shared" si="829"/>
        <v>0</v>
      </c>
      <c r="AL1122">
        <f t="shared" si="830"/>
        <v>0</v>
      </c>
      <c r="AM1122">
        <f t="shared" si="831"/>
        <v>0</v>
      </c>
      <c r="AN1122">
        <f t="shared" si="832"/>
        <v>0</v>
      </c>
      <c r="AO1122">
        <f t="shared" si="833"/>
        <v>0</v>
      </c>
      <c r="AP1122">
        <f t="shared" si="834"/>
        <v>0</v>
      </c>
      <c r="AQ1122">
        <f t="shared" si="835"/>
        <v>0</v>
      </c>
      <c r="AR1122">
        <f t="shared" si="836"/>
        <v>0</v>
      </c>
      <c r="AS1122">
        <f t="shared" si="837"/>
        <v>0</v>
      </c>
      <c r="AT1122">
        <f t="shared" si="838"/>
        <v>0</v>
      </c>
      <c r="AU1122">
        <f t="shared" si="839"/>
        <v>0</v>
      </c>
      <c r="AV1122">
        <f t="shared" si="840"/>
        <v>0</v>
      </c>
      <c r="AW1122">
        <f t="shared" si="841"/>
        <v>0</v>
      </c>
      <c r="AX1122">
        <f t="shared" si="842"/>
        <v>0</v>
      </c>
      <c r="AY1122">
        <f t="shared" si="843"/>
        <v>0</v>
      </c>
      <c r="AZ1122">
        <f t="shared" si="844"/>
        <v>0</v>
      </c>
      <c r="BA1122">
        <f t="shared" si="845"/>
        <v>0</v>
      </c>
      <c r="BB1122">
        <f t="shared" si="846"/>
        <v>0</v>
      </c>
      <c r="BC1122">
        <f t="shared" si="847"/>
        <v>0</v>
      </c>
      <c r="BD1122">
        <f t="shared" si="848"/>
        <v>0</v>
      </c>
      <c r="BE1122">
        <f t="shared" si="849"/>
        <v>0</v>
      </c>
      <c r="BF1122">
        <f t="shared" si="850"/>
        <v>0</v>
      </c>
      <c r="BG1122" s="356" t="str">
        <f t="shared" si="851"/>
        <v/>
      </c>
      <c r="BH1122" s="357">
        <f t="shared" si="852"/>
        <v>0</v>
      </c>
      <c r="BI1122" s="358">
        <f t="shared" si="853"/>
        <v>0</v>
      </c>
      <c r="BJ1122" s="359">
        <f t="shared" si="854"/>
        <v>0</v>
      </c>
      <c r="BK1122" s="356" t="str">
        <f t="shared" si="855"/>
        <v/>
      </c>
      <c r="BL1122" s="357">
        <f t="shared" si="856"/>
        <v>0</v>
      </c>
      <c r="BM1122" s="358">
        <f t="shared" si="857"/>
        <v>0</v>
      </c>
      <c r="BN1122" s="359">
        <f t="shared" si="858"/>
        <v>0</v>
      </c>
      <c r="BO1122" s="356" t="str">
        <f t="shared" si="859"/>
        <v/>
      </c>
      <c r="BP1122" s="357">
        <f t="shared" si="860"/>
        <v>0</v>
      </c>
      <c r="BQ1122" s="358">
        <f t="shared" si="861"/>
        <v>0</v>
      </c>
      <c r="BR1122" s="359">
        <f t="shared" si="862"/>
        <v>0</v>
      </c>
      <c r="BS1122" s="293">
        <f t="shared" si="863"/>
        <v>0</v>
      </c>
      <c r="BT1122" s="352" t="str">
        <f>IF(BS1122=0,"",
IF(SUM($BS$1051:BS1122)=1,BU1122,
IF($BS$1171&gt;SUM($BS$1051:BS1122),_xlfn.CONCAT(", ",BU1122),
IF($BS$1171=SUM($BS$1051:BS1122),_xlfn.CONCAT(" y ",BU1122)))))</f>
        <v/>
      </c>
      <c r="BU1122" s="120" t="s">
        <v>5263</v>
      </c>
      <c r="BV1122" s="290">
        <f t="shared" si="864"/>
        <v>0</v>
      </c>
      <c r="BW1122" s="293">
        <f t="shared" si="865"/>
        <v>0</v>
      </c>
      <c r="BX1122" s="283" t="str">
        <f>IF(BW1122=0,"",
IF(SUM($BW$1051:BW1122)=1,BY1122,
IF($BW$1171&gt;SUM($BW$1051:BW1122),_xlfn.CONCAT(", ",BY1122),
IF($BW$1171=SUM($BW$1051:BW1122),_xlfn.CONCAT(" y ",BY1122)))))</f>
        <v/>
      </c>
      <c r="BY1122" s="120" t="s">
        <v>5263</v>
      </c>
    </row>
    <row r="1123" spans="1:77" ht="15" customHeight="1">
      <c r="A1123" s="445"/>
      <c r="B1123" s="15"/>
      <c r="C1123" s="35" t="s">
        <v>5264</v>
      </c>
      <c r="D1123" s="800" t="str">
        <f>IF(CNGE_2026_M1_Secc1_Sub1!$D113="","",CNGE_2026_M1_Secc1_Sub1!$D113)</f>
        <v/>
      </c>
      <c r="E1123" s="723"/>
      <c r="F1123" s="723"/>
      <c r="G1123" s="723"/>
      <c r="H1123" s="723"/>
      <c r="I1123" s="723"/>
      <c r="J1123" s="723"/>
      <c r="K1123" s="723"/>
      <c r="L1123" s="724"/>
      <c r="M1123" s="637" t="str">
        <f t="shared" si="824"/>
        <v/>
      </c>
      <c r="N1123" s="637" t="str">
        <f t="shared" si="825"/>
        <v/>
      </c>
      <c r="O1123" s="637" t="str">
        <f t="shared" si="826"/>
        <v/>
      </c>
      <c r="P1123" s="638"/>
      <c r="Q1123" s="638"/>
      <c r="R1123" s="638"/>
      <c r="S1123" s="638"/>
      <c r="T1123" s="638"/>
      <c r="U1123" s="638"/>
      <c r="V1123" s="638"/>
      <c r="W1123" s="638"/>
      <c r="X1123" s="638"/>
      <c r="Y1123" s="638"/>
      <c r="Z1123" s="638"/>
      <c r="AA1123" s="638"/>
      <c r="AB1123" s="638"/>
      <c r="AC1123" s="638"/>
      <c r="AD1123" s="638"/>
      <c r="AI1123" t="str">
        <f t="shared" si="827"/>
        <v/>
      </c>
      <c r="AJ1123">
        <f t="shared" si="828"/>
        <v>0</v>
      </c>
      <c r="AK1123">
        <f t="shared" si="829"/>
        <v>0</v>
      </c>
      <c r="AL1123">
        <f t="shared" si="830"/>
        <v>0</v>
      </c>
      <c r="AM1123">
        <f t="shared" si="831"/>
        <v>0</v>
      </c>
      <c r="AN1123">
        <f t="shared" si="832"/>
        <v>0</v>
      </c>
      <c r="AO1123">
        <f t="shared" si="833"/>
        <v>0</v>
      </c>
      <c r="AP1123">
        <f t="shared" si="834"/>
        <v>0</v>
      </c>
      <c r="AQ1123">
        <f t="shared" si="835"/>
        <v>0</v>
      </c>
      <c r="AR1123">
        <f t="shared" si="836"/>
        <v>0</v>
      </c>
      <c r="AS1123">
        <f t="shared" si="837"/>
        <v>0</v>
      </c>
      <c r="AT1123">
        <f t="shared" si="838"/>
        <v>0</v>
      </c>
      <c r="AU1123">
        <f t="shared" si="839"/>
        <v>0</v>
      </c>
      <c r="AV1123">
        <f t="shared" si="840"/>
        <v>0</v>
      </c>
      <c r="AW1123">
        <f t="shared" si="841"/>
        <v>0</v>
      </c>
      <c r="AX1123">
        <f t="shared" si="842"/>
        <v>0</v>
      </c>
      <c r="AY1123">
        <f t="shared" si="843"/>
        <v>0</v>
      </c>
      <c r="AZ1123">
        <f t="shared" si="844"/>
        <v>0</v>
      </c>
      <c r="BA1123">
        <f t="shared" si="845"/>
        <v>0</v>
      </c>
      <c r="BB1123">
        <f t="shared" si="846"/>
        <v>0</v>
      </c>
      <c r="BC1123">
        <f t="shared" si="847"/>
        <v>0</v>
      </c>
      <c r="BD1123">
        <f t="shared" si="848"/>
        <v>0</v>
      </c>
      <c r="BE1123">
        <f t="shared" si="849"/>
        <v>0</v>
      </c>
      <c r="BF1123">
        <f t="shared" si="850"/>
        <v>0</v>
      </c>
      <c r="BG1123" s="356" t="str">
        <f t="shared" si="851"/>
        <v/>
      </c>
      <c r="BH1123" s="357">
        <f t="shared" si="852"/>
        <v>0</v>
      </c>
      <c r="BI1123" s="358">
        <f t="shared" si="853"/>
        <v>0</v>
      </c>
      <c r="BJ1123" s="359">
        <f t="shared" si="854"/>
        <v>0</v>
      </c>
      <c r="BK1123" s="356" t="str">
        <f t="shared" si="855"/>
        <v/>
      </c>
      <c r="BL1123" s="357">
        <f t="shared" si="856"/>
        <v>0</v>
      </c>
      <c r="BM1123" s="358">
        <f t="shared" si="857"/>
        <v>0</v>
      </c>
      <c r="BN1123" s="359">
        <f t="shared" si="858"/>
        <v>0</v>
      </c>
      <c r="BO1123" s="356" t="str">
        <f t="shared" si="859"/>
        <v/>
      </c>
      <c r="BP1123" s="357">
        <f t="shared" si="860"/>
        <v>0</v>
      </c>
      <c r="BQ1123" s="358">
        <f t="shared" si="861"/>
        <v>0</v>
      </c>
      <c r="BR1123" s="359">
        <f t="shared" si="862"/>
        <v>0</v>
      </c>
      <c r="BS1123" s="293">
        <f t="shared" si="863"/>
        <v>0</v>
      </c>
      <c r="BT1123" s="352" t="str">
        <f>IF(BS1123=0,"",
IF(SUM($BS$1051:BS1123)=1,BU1123,
IF($BS$1171&gt;SUM($BS$1051:BS1123),_xlfn.CONCAT(", ",BU1123),
IF($BS$1171=SUM($BS$1051:BS1123),_xlfn.CONCAT(" y ",BU1123)))))</f>
        <v/>
      </c>
      <c r="BU1123" s="120" t="s">
        <v>5265</v>
      </c>
      <c r="BV1123" s="290">
        <f t="shared" si="864"/>
        <v>0</v>
      </c>
      <c r="BW1123" s="293">
        <f t="shared" si="865"/>
        <v>0</v>
      </c>
      <c r="BX1123" s="283" t="str">
        <f>IF(BW1123=0,"",
IF(SUM($BW$1051:BW1123)=1,BY1123,
IF($BW$1171&gt;SUM($BW$1051:BW1123),_xlfn.CONCAT(", ",BY1123),
IF($BW$1171=SUM($BW$1051:BW1123),_xlfn.CONCAT(" y ",BY1123)))))</f>
        <v/>
      </c>
      <c r="BY1123" s="120" t="s">
        <v>5265</v>
      </c>
    </row>
    <row r="1124" spans="1:77" ht="15" customHeight="1">
      <c r="A1124" s="445"/>
      <c r="B1124" s="15"/>
      <c r="C1124" s="35" t="s">
        <v>5266</v>
      </c>
      <c r="D1124" s="800" t="str">
        <f>IF(CNGE_2026_M1_Secc1_Sub1!$D114="","",CNGE_2026_M1_Secc1_Sub1!$D114)</f>
        <v/>
      </c>
      <c r="E1124" s="723"/>
      <c r="F1124" s="723"/>
      <c r="G1124" s="723"/>
      <c r="H1124" s="723"/>
      <c r="I1124" s="723"/>
      <c r="J1124" s="723"/>
      <c r="K1124" s="723"/>
      <c r="L1124" s="724"/>
      <c r="M1124" s="637" t="str">
        <f t="shared" si="824"/>
        <v/>
      </c>
      <c r="N1124" s="637" t="str">
        <f t="shared" si="825"/>
        <v/>
      </c>
      <c r="O1124" s="637" t="str">
        <f t="shared" si="826"/>
        <v/>
      </c>
      <c r="P1124" s="638"/>
      <c r="Q1124" s="638"/>
      <c r="R1124" s="638"/>
      <c r="S1124" s="638"/>
      <c r="T1124" s="638"/>
      <c r="U1124" s="638"/>
      <c r="V1124" s="638"/>
      <c r="W1124" s="638"/>
      <c r="X1124" s="638"/>
      <c r="Y1124" s="638"/>
      <c r="Z1124" s="638"/>
      <c r="AA1124" s="638"/>
      <c r="AB1124" s="638"/>
      <c r="AC1124" s="638"/>
      <c r="AD1124" s="638"/>
      <c r="AI1124" t="str">
        <f t="shared" si="827"/>
        <v/>
      </c>
      <c r="AJ1124">
        <f t="shared" si="828"/>
        <v>0</v>
      </c>
      <c r="AK1124">
        <f t="shared" si="829"/>
        <v>0</v>
      </c>
      <c r="AL1124">
        <f t="shared" si="830"/>
        <v>0</v>
      </c>
      <c r="AM1124">
        <f t="shared" si="831"/>
        <v>0</v>
      </c>
      <c r="AN1124">
        <f t="shared" si="832"/>
        <v>0</v>
      </c>
      <c r="AO1124">
        <f t="shared" si="833"/>
        <v>0</v>
      </c>
      <c r="AP1124">
        <f t="shared" si="834"/>
        <v>0</v>
      </c>
      <c r="AQ1124">
        <f t="shared" si="835"/>
        <v>0</v>
      </c>
      <c r="AR1124">
        <f t="shared" si="836"/>
        <v>0</v>
      </c>
      <c r="AS1124">
        <f t="shared" si="837"/>
        <v>0</v>
      </c>
      <c r="AT1124">
        <f t="shared" si="838"/>
        <v>0</v>
      </c>
      <c r="AU1124">
        <f t="shared" si="839"/>
        <v>0</v>
      </c>
      <c r="AV1124">
        <f t="shared" si="840"/>
        <v>0</v>
      </c>
      <c r="AW1124">
        <f t="shared" si="841"/>
        <v>0</v>
      </c>
      <c r="AX1124">
        <f t="shared" si="842"/>
        <v>0</v>
      </c>
      <c r="AY1124">
        <f t="shared" si="843"/>
        <v>0</v>
      </c>
      <c r="AZ1124">
        <f t="shared" si="844"/>
        <v>0</v>
      </c>
      <c r="BA1124">
        <f t="shared" si="845"/>
        <v>0</v>
      </c>
      <c r="BB1124">
        <f t="shared" si="846"/>
        <v>0</v>
      </c>
      <c r="BC1124">
        <f t="shared" si="847"/>
        <v>0</v>
      </c>
      <c r="BD1124">
        <f t="shared" si="848"/>
        <v>0</v>
      </c>
      <c r="BE1124">
        <f t="shared" si="849"/>
        <v>0</v>
      </c>
      <c r="BF1124">
        <f t="shared" si="850"/>
        <v>0</v>
      </c>
      <c r="BG1124" s="356" t="str">
        <f t="shared" si="851"/>
        <v/>
      </c>
      <c r="BH1124" s="357">
        <f t="shared" si="852"/>
        <v>0</v>
      </c>
      <c r="BI1124" s="358">
        <f t="shared" si="853"/>
        <v>0</v>
      </c>
      <c r="BJ1124" s="359">
        <f t="shared" si="854"/>
        <v>0</v>
      </c>
      <c r="BK1124" s="356" t="str">
        <f t="shared" si="855"/>
        <v/>
      </c>
      <c r="BL1124" s="357">
        <f t="shared" si="856"/>
        <v>0</v>
      </c>
      <c r="BM1124" s="358">
        <f t="shared" si="857"/>
        <v>0</v>
      </c>
      <c r="BN1124" s="359">
        <f t="shared" si="858"/>
        <v>0</v>
      </c>
      <c r="BO1124" s="356" t="str">
        <f t="shared" si="859"/>
        <v/>
      </c>
      <c r="BP1124" s="357">
        <f t="shared" si="860"/>
        <v>0</v>
      </c>
      <c r="BQ1124" s="358">
        <f t="shared" si="861"/>
        <v>0</v>
      </c>
      <c r="BR1124" s="359">
        <f t="shared" si="862"/>
        <v>0</v>
      </c>
      <c r="BS1124" s="293">
        <f t="shared" si="863"/>
        <v>0</v>
      </c>
      <c r="BT1124" s="352" t="str">
        <f>IF(BS1124=0,"",
IF(SUM($BS$1051:BS1124)=1,BU1124,
IF($BS$1171&gt;SUM($BS$1051:BS1124),_xlfn.CONCAT(", ",BU1124),
IF($BS$1171=SUM($BS$1051:BS1124),_xlfn.CONCAT(" y ",BU1124)))))</f>
        <v/>
      </c>
      <c r="BU1124" s="120" t="s">
        <v>5267</v>
      </c>
      <c r="BV1124" s="290">
        <f t="shared" si="864"/>
        <v>0</v>
      </c>
      <c r="BW1124" s="293">
        <f t="shared" si="865"/>
        <v>0</v>
      </c>
      <c r="BX1124" s="283" t="str">
        <f>IF(BW1124=0,"",
IF(SUM($BW$1051:BW1124)=1,BY1124,
IF($BW$1171&gt;SUM($BW$1051:BW1124),_xlfn.CONCAT(", ",BY1124),
IF($BW$1171=SUM($BW$1051:BW1124),_xlfn.CONCAT(" y ",BY1124)))))</f>
        <v/>
      </c>
      <c r="BY1124" s="120" t="s">
        <v>5267</v>
      </c>
    </row>
    <row r="1125" spans="1:77" ht="15" customHeight="1">
      <c r="A1125" s="445"/>
      <c r="B1125" s="15"/>
      <c r="C1125" s="35" t="s">
        <v>5268</v>
      </c>
      <c r="D1125" s="800" t="str">
        <f>IF(CNGE_2026_M1_Secc1_Sub1!$D115="","",CNGE_2026_M1_Secc1_Sub1!$D115)</f>
        <v/>
      </c>
      <c r="E1125" s="723"/>
      <c r="F1125" s="723"/>
      <c r="G1125" s="723"/>
      <c r="H1125" s="723"/>
      <c r="I1125" s="723"/>
      <c r="J1125" s="723"/>
      <c r="K1125" s="723"/>
      <c r="L1125" s="724"/>
      <c r="M1125" s="637" t="str">
        <f t="shared" si="824"/>
        <v/>
      </c>
      <c r="N1125" s="637" t="str">
        <f t="shared" si="825"/>
        <v/>
      </c>
      <c r="O1125" s="637" t="str">
        <f t="shared" si="826"/>
        <v/>
      </c>
      <c r="P1125" s="638"/>
      <c r="Q1125" s="638"/>
      <c r="R1125" s="638"/>
      <c r="S1125" s="638"/>
      <c r="T1125" s="638"/>
      <c r="U1125" s="638"/>
      <c r="V1125" s="638"/>
      <c r="W1125" s="638"/>
      <c r="X1125" s="638"/>
      <c r="Y1125" s="638"/>
      <c r="Z1125" s="638"/>
      <c r="AA1125" s="638"/>
      <c r="AB1125" s="638"/>
      <c r="AC1125" s="638"/>
      <c r="AD1125" s="638"/>
      <c r="AI1125" t="str">
        <f t="shared" si="827"/>
        <v/>
      </c>
      <c r="AJ1125">
        <f t="shared" si="828"/>
        <v>0</v>
      </c>
      <c r="AK1125">
        <f t="shared" si="829"/>
        <v>0</v>
      </c>
      <c r="AL1125">
        <f t="shared" si="830"/>
        <v>0</v>
      </c>
      <c r="AM1125">
        <f t="shared" si="831"/>
        <v>0</v>
      </c>
      <c r="AN1125">
        <f t="shared" si="832"/>
        <v>0</v>
      </c>
      <c r="AO1125">
        <f t="shared" si="833"/>
        <v>0</v>
      </c>
      <c r="AP1125">
        <f t="shared" si="834"/>
        <v>0</v>
      </c>
      <c r="AQ1125">
        <f t="shared" si="835"/>
        <v>0</v>
      </c>
      <c r="AR1125">
        <f t="shared" si="836"/>
        <v>0</v>
      </c>
      <c r="AS1125">
        <f t="shared" si="837"/>
        <v>0</v>
      </c>
      <c r="AT1125">
        <f t="shared" si="838"/>
        <v>0</v>
      </c>
      <c r="AU1125">
        <f t="shared" si="839"/>
        <v>0</v>
      </c>
      <c r="AV1125">
        <f t="shared" si="840"/>
        <v>0</v>
      </c>
      <c r="AW1125">
        <f t="shared" si="841"/>
        <v>0</v>
      </c>
      <c r="AX1125">
        <f t="shared" si="842"/>
        <v>0</v>
      </c>
      <c r="AY1125">
        <f t="shared" si="843"/>
        <v>0</v>
      </c>
      <c r="AZ1125">
        <f t="shared" si="844"/>
        <v>0</v>
      </c>
      <c r="BA1125">
        <f t="shared" si="845"/>
        <v>0</v>
      </c>
      <c r="BB1125">
        <f t="shared" si="846"/>
        <v>0</v>
      </c>
      <c r="BC1125">
        <f t="shared" si="847"/>
        <v>0</v>
      </c>
      <c r="BD1125">
        <f t="shared" si="848"/>
        <v>0</v>
      </c>
      <c r="BE1125">
        <f t="shared" si="849"/>
        <v>0</v>
      </c>
      <c r="BF1125">
        <f t="shared" si="850"/>
        <v>0</v>
      </c>
      <c r="BG1125" s="356" t="str">
        <f t="shared" si="851"/>
        <v/>
      </c>
      <c r="BH1125" s="357">
        <f t="shared" si="852"/>
        <v>0</v>
      </c>
      <c r="BI1125" s="358">
        <f t="shared" si="853"/>
        <v>0</v>
      </c>
      <c r="BJ1125" s="359">
        <f t="shared" si="854"/>
        <v>0</v>
      </c>
      <c r="BK1125" s="356" t="str">
        <f t="shared" si="855"/>
        <v/>
      </c>
      <c r="BL1125" s="357">
        <f t="shared" si="856"/>
        <v>0</v>
      </c>
      <c r="BM1125" s="358">
        <f t="shared" si="857"/>
        <v>0</v>
      </c>
      <c r="BN1125" s="359">
        <f t="shared" si="858"/>
        <v>0</v>
      </c>
      <c r="BO1125" s="356" t="str">
        <f t="shared" si="859"/>
        <v/>
      </c>
      <c r="BP1125" s="357">
        <f t="shared" si="860"/>
        <v>0</v>
      </c>
      <c r="BQ1125" s="358">
        <f t="shared" si="861"/>
        <v>0</v>
      </c>
      <c r="BR1125" s="359">
        <f t="shared" si="862"/>
        <v>0</v>
      </c>
      <c r="BS1125" s="293">
        <f t="shared" si="863"/>
        <v>0</v>
      </c>
      <c r="BT1125" s="352" t="str">
        <f>IF(BS1125=0,"",
IF(SUM($BS$1051:BS1125)=1,BU1125,
IF($BS$1171&gt;SUM($BS$1051:BS1125),_xlfn.CONCAT(", ",BU1125),
IF($BS$1171=SUM($BS$1051:BS1125),_xlfn.CONCAT(" y ",BU1125)))))</f>
        <v/>
      </c>
      <c r="BU1125" s="120" t="s">
        <v>5269</v>
      </c>
      <c r="BV1125" s="290">
        <f t="shared" si="864"/>
        <v>0</v>
      </c>
      <c r="BW1125" s="293">
        <f t="shared" si="865"/>
        <v>0</v>
      </c>
      <c r="BX1125" s="283" t="str">
        <f>IF(BW1125=0,"",
IF(SUM($BW$1051:BW1125)=1,BY1125,
IF($BW$1171&gt;SUM($BW$1051:BW1125),_xlfn.CONCAT(", ",BY1125),
IF($BW$1171=SUM($BW$1051:BW1125),_xlfn.CONCAT(" y ",BY1125)))))</f>
        <v/>
      </c>
      <c r="BY1125" s="120" t="s">
        <v>5269</v>
      </c>
    </row>
    <row r="1126" spans="1:77" ht="15" customHeight="1">
      <c r="A1126" s="445"/>
      <c r="B1126" s="15"/>
      <c r="C1126" s="35" t="s">
        <v>5270</v>
      </c>
      <c r="D1126" s="800" t="str">
        <f>IF(CNGE_2026_M1_Secc1_Sub1!$D116="","",CNGE_2026_M1_Secc1_Sub1!$D116)</f>
        <v/>
      </c>
      <c r="E1126" s="723"/>
      <c r="F1126" s="723"/>
      <c r="G1126" s="723"/>
      <c r="H1126" s="723"/>
      <c r="I1126" s="723"/>
      <c r="J1126" s="723"/>
      <c r="K1126" s="723"/>
      <c r="L1126" s="724"/>
      <c r="M1126" s="637" t="str">
        <f t="shared" si="824"/>
        <v/>
      </c>
      <c r="N1126" s="637" t="str">
        <f t="shared" si="825"/>
        <v/>
      </c>
      <c r="O1126" s="637" t="str">
        <f t="shared" si="826"/>
        <v/>
      </c>
      <c r="P1126" s="638"/>
      <c r="Q1126" s="638"/>
      <c r="R1126" s="638"/>
      <c r="S1126" s="638"/>
      <c r="T1126" s="638"/>
      <c r="U1126" s="638"/>
      <c r="V1126" s="638"/>
      <c r="W1126" s="638"/>
      <c r="X1126" s="638"/>
      <c r="Y1126" s="638"/>
      <c r="Z1126" s="638"/>
      <c r="AA1126" s="638"/>
      <c r="AB1126" s="638"/>
      <c r="AC1126" s="638"/>
      <c r="AD1126" s="638"/>
      <c r="AI1126" t="str">
        <f t="shared" si="827"/>
        <v/>
      </c>
      <c r="AJ1126">
        <f t="shared" si="828"/>
        <v>0</v>
      </c>
      <c r="AK1126">
        <f t="shared" si="829"/>
        <v>0</v>
      </c>
      <c r="AL1126">
        <f t="shared" si="830"/>
        <v>0</v>
      </c>
      <c r="AM1126">
        <f t="shared" si="831"/>
        <v>0</v>
      </c>
      <c r="AN1126">
        <f t="shared" si="832"/>
        <v>0</v>
      </c>
      <c r="AO1126">
        <f t="shared" si="833"/>
        <v>0</v>
      </c>
      <c r="AP1126">
        <f t="shared" si="834"/>
        <v>0</v>
      </c>
      <c r="AQ1126">
        <f t="shared" si="835"/>
        <v>0</v>
      </c>
      <c r="AR1126">
        <f t="shared" si="836"/>
        <v>0</v>
      </c>
      <c r="AS1126">
        <f t="shared" si="837"/>
        <v>0</v>
      </c>
      <c r="AT1126">
        <f t="shared" si="838"/>
        <v>0</v>
      </c>
      <c r="AU1126">
        <f t="shared" si="839"/>
        <v>0</v>
      </c>
      <c r="AV1126">
        <f t="shared" si="840"/>
        <v>0</v>
      </c>
      <c r="AW1126">
        <f t="shared" si="841"/>
        <v>0</v>
      </c>
      <c r="AX1126">
        <f t="shared" si="842"/>
        <v>0</v>
      </c>
      <c r="AY1126">
        <f t="shared" si="843"/>
        <v>0</v>
      </c>
      <c r="AZ1126">
        <f t="shared" si="844"/>
        <v>0</v>
      </c>
      <c r="BA1126">
        <f t="shared" si="845"/>
        <v>0</v>
      </c>
      <c r="BB1126">
        <f t="shared" si="846"/>
        <v>0</v>
      </c>
      <c r="BC1126">
        <f t="shared" si="847"/>
        <v>0</v>
      </c>
      <c r="BD1126">
        <f t="shared" si="848"/>
        <v>0</v>
      </c>
      <c r="BE1126">
        <f t="shared" si="849"/>
        <v>0</v>
      </c>
      <c r="BF1126">
        <f t="shared" si="850"/>
        <v>0</v>
      </c>
      <c r="BG1126" s="356" t="str">
        <f t="shared" si="851"/>
        <v/>
      </c>
      <c r="BH1126" s="357">
        <f t="shared" si="852"/>
        <v>0</v>
      </c>
      <c r="BI1126" s="358">
        <f t="shared" si="853"/>
        <v>0</v>
      </c>
      <c r="BJ1126" s="359">
        <f t="shared" si="854"/>
        <v>0</v>
      </c>
      <c r="BK1126" s="356" t="str">
        <f t="shared" si="855"/>
        <v/>
      </c>
      <c r="BL1126" s="357">
        <f t="shared" si="856"/>
        <v>0</v>
      </c>
      <c r="BM1126" s="358">
        <f t="shared" si="857"/>
        <v>0</v>
      </c>
      <c r="BN1126" s="359">
        <f t="shared" si="858"/>
        <v>0</v>
      </c>
      <c r="BO1126" s="356" t="str">
        <f t="shared" si="859"/>
        <v/>
      </c>
      <c r="BP1126" s="357">
        <f t="shared" si="860"/>
        <v>0</v>
      </c>
      <c r="BQ1126" s="358">
        <f t="shared" si="861"/>
        <v>0</v>
      </c>
      <c r="BR1126" s="359">
        <f t="shared" si="862"/>
        <v>0</v>
      </c>
      <c r="BS1126" s="293">
        <f t="shared" si="863"/>
        <v>0</v>
      </c>
      <c r="BT1126" s="352" t="str">
        <f>IF(BS1126=0,"",
IF(SUM($BS$1051:BS1126)=1,BU1126,
IF($BS$1171&gt;SUM($BS$1051:BS1126),_xlfn.CONCAT(", ",BU1126),
IF($BS$1171=SUM($BS$1051:BS1126),_xlfn.CONCAT(" y ",BU1126)))))</f>
        <v/>
      </c>
      <c r="BU1126" s="120" t="s">
        <v>5271</v>
      </c>
      <c r="BV1126" s="290">
        <f t="shared" si="864"/>
        <v>0</v>
      </c>
      <c r="BW1126" s="293">
        <f t="shared" si="865"/>
        <v>0</v>
      </c>
      <c r="BX1126" s="283" t="str">
        <f>IF(BW1126=0,"",
IF(SUM($BW$1051:BW1126)=1,BY1126,
IF($BW$1171&gt;SUM($BW$1051:BW1126),_xlfn.CONCAT(", ",BY1126),
IF($BW$1171=SUM($BW$1051:BW1126),_xlfn.CONCAT(" y ",BY1126)))))</f>
        <v/>
      </c>
      <c r="BY1126" s="120" t="s">
        <v>5271</v>
      </c>
    </row>
    <row r="1127" spans="1:77" ht="15" customHeight="1">
      <c r="A1127" s="445"/>
      <c r="B1127" s="15"/>
      <c r="C1127" s="35" t="s">
        <v>5272</v>
      </c>
      <c r="D1127" s="800" t="str">
        <f>IF(CNGE_2026_M1_Secc1_Sub1!$D117="","",CNGE_2026_M1_Secc1_Sub1!$D117)</f>
        <v/>
      </c>
      <c r="E1127" s="723"/>
      <c r="F1127" s="723"/>
      <c r="G1127" s="723"/>
      <c r="H1127" s="723"/>
      <c r="I1127" s="723"/>
      <c r="J1127" s="723"/>
      <c r="K1127" s="723"/>
      <c r="L1127" s="724"/>
      <c r="M1127" s="637" t="str">
        <f t="shared" si="824"/>
        <v/>
      </c>
      <c r="N1127" s="637" t="str">
        <f t="shared" si="825"/>
        <v/>
      </c>
      <c r="O1127" s="637" t="str">
        <f t="shared" si="826"/>
        <v/>
      </c>
      <c r="P1127" s="638"/>
      <c r="Q1127" s="638"/>
      <c r="R1127" s="638"/>
      <c r="S1127" s="638"/>
      <c r="T1127" s="638"/>
      <c r="U1127" s="638"/>
      <c r="V1127" s="638"/>
      <c r="W1127" s="638"/>
      <c r="X1127" s="638"/>
      <c r="Y1127" s="638"/>
      <c r="Z1127" s="638"/>
      <c r="AA1127" s="638"/>
      <c r="AB1127" s="638"/>
      <c r="AC1127" s="638"/>
      <c r="AD1127" s="638"/>
      <c r="AI1127" t="str">
        <f t="shared" si="827"/>
        <v/>
      </c>
      <c r="AJ1127">
        <f t="shared" si="828"/>
        <v>0</v>
      </c>
      <c r="AK1127">
        <f t="shared" si="829"/>
        <v>0</v>
      </c>
      <c r="AL1127">
        <f t="shared" si="830"/>
        <v>0</v>
      </c>
      <c r="AM1127">
        <f t="shared" si="831"/>
        <v>0</v>
      </c>
      <c r="AN1127">
        <f t="shared" si="832"/>
        <v>0</v>
      </c>
      <c r="AO1127">
        <f t="shared" si="833"/>
        <v>0</v>
      </c>
      <c r="AP1127">
        <f t="shared" si="834"/>
        <v>0</v>
      </c>
      <c r="AQ1127">
        <f t="shared" si="835"/>
        <v>0</v>
      </c>
      <c r="AR1127">
        <f t="shared" si="836"/>
        <v>0</v>
      </c>
      <c r="AS1127">
        <f t="shared" si="837"/>
        <v>0</v>
      </c>
      <c r="AT1127">
        <f t="shared" si="838"/>
        <v>0</v>
      </c>
      <c r="AU1127">
        <f t="shared" si="839"/>
        <v>0</v>
      </c>
      <c r="AV1127">
        <f t="shared" si="840"/>
        <v>0</v>
      </c>
      <c r="AW1127">
        <f t="shared" si="841"/>
        <v>0</v>
      </c>
      <c r="AX1127">
        <f t="shared" si="842"/>
        <v>0</v>
      </c>
      <c r="AY1127">
        <f t="shared" si="843"/>
        <v>0</v>
      </c>
      <c r="AZ1127">
        <f t="shared" si="844"/>
        <v>0</v>
      </c>
      <c r="BA1127">
        <f t="shared" si="845"/>
        <v>0</v>
      </c>
      <c r="BB1127">
        <f t="shared" si="846"/>
        <v>0</v>
      </c>
      <c r="BC1127">
        <f t="shared" si="847"/>
        <v>0</v>
      </c>
      <c r="BD1127">
        <f t="shared" si="848"/>
        <v>0</v>
      </c>
      <c r="BE1127">
        <f t="shared" si="849"/>
        <v>0</v>
      </c>
      <c r="BF1127">
        <f t="shared" si="850"/>
        <v>0</v>
      </c>
      <c r="BG1127" s="356" t="str">
        <f t="shared" si="851"/>
        <v/>
      </c>
      <c r="BH1127" s="357">
        <f t="shared" si="852"/>
        <v>0</v>
      </c>
      <c r="BI1127" s="358">
        <f t="shared" si="853"/>
        <v>0</v>
      </c>
      <c r="BJ1127" s="359">
        <f t="shared" si="854"/>
        <v>0</v>
      </c>
      <c r="BK1127" s="356" t="str">
        <f t="shared" si="855"/>
        <v/>
      </c>
      <c r="BL1127" s="357">
        <f t="shared" si="856"/>
        <v>0</v>
      </c>
      <c r="BM1127" s="358">
        <f t="shared" si="857"/>
        <v>0</v>
      </c>
      <c r="BN1127" s="359">
        <f t="shared" si="858"/>
        <v>0</v>
      </c>
      <c r="BO1127" s="356" t="str">
        <f t="shared" si="859"/>
        <v/>
      </c>
      <c r="BP1127" s="357">
        <f t="shared" si="860"/>
        <v>0</v>
      </c>
      <c r="BQ1127" s="358">
        <f t="shared" si="861"/>
        <v>0</v>
      </c>
      <c r="BR1127" s="359">
        <f t="shared" si="862"/>
        <v>0</v>
      </c>
      <c r="BS1127" s="293">
        <f t="shared" si="863"/>
        <v>0</v>
      </c>
      <c r="BT1127" s="352" t="str">
        <f>IF(BS1127=0,"",
IF(SUM($BS$1051:BS1127)=1,BU1127,
IF($BS$1171&gt;SUM($BS$1051:BS1127),_xlfn.CONCAT(", ",BU1127),
IF($BS$1171=SUM($BS$1051:BS1127),_xlfn.CONCAT(" y ",BU1127)))))</f>
        <v/>
      </c>
      <c r="BU1127" s="120" t="s">
        <v>5273</v>
      </c>
      <c r="BV1127" s="290">
        <f t="shared" si="864"/>
        <v>0</v>
      </c>
      <c r="BW1127" s="293">
        <f t="shared" si="865"/>
        <v>0</v>
      </c>
      <c r="BX1127" s="283" t="str">
        <f>IF(BW1127=0,"",
IF(SUM($BW$1051:BW1127)=1,BY1127,
IF($BW$1171&gt;SUM($BW$1051:BW1127),_xlfn.CONCAT(", ",BY1127),
IF($BW$1171=SUM($BW$1051:BW1127),_xlfn.CONCAT(" y ",BY1127)))))</f>
        <v/>
      </c>
      <c r="BY1127" s="120" t="s">
        <v>5273</v>
      </c>
    </row>
    <row r="1128" spans="1:77" ht="15" customHeight="1">
      <c r="A1128" s="445"/>
      <c r="B1128" s="15"/>
      <c r="C1128" s="35" t="s">
        <v>5274</v>
      </c>
      <c r="D1128" s="800" t="str">
        <f>IF(CNGE_2026_M1_Secc1_Sub1!$D118="","",CNGE_2026_M1_Secc1_Sub1!$D118)</f>
        <v/>
      </c>
      <c r="E1128" s="723"/>
      <c r="F1128" s="723"/>
      <c r="G1128" s="723"/>
      <c r="H1128" s="723"/>
      <c r="I1128" s="723"/>
      <c r="J1128" s="723"/>
      <c r="K1128" s="723"/>
      <c r="L1128" s="724"/>
      <c r="M1128" s="637" t="str">
        <f t="shared" si="824"/>
        <v/>
      </c>
      <c r="N1128" s="637" t="str">
        <f t="shared" si="825"/>
        <v/>
      </c>
      <c r="O1128" s="637" t="str">
        <f t="shared" si="826"/>
        <v/>
      </c>
      <c r="P1128" s="638"/>
      <c r="Q1128" s="638"/>
      <c r="R1128" s="638"/>
      <c r="S1128" s="638"/>
      <c r="T1128" s="638"/>
      <c r="U1128" s="638"/>
      <c r="V1128" s="638"/>
      <c r="W1128" s="638"/>
      <c r="X1128" s="638"/>
      <c r="Y1128" s="638"/>
      <c r="Z1128" s="638"/>
      <c r="AA1128" s="638"/>
      <c r="AB1128" s="638"/>
      <c r="AC1128" s="638"/>
      <c r="AD1128" s="638"/>
      <c r="AI1128" t="str">
        <f t="shared" si="827"/>
        <v/>
      </c>
      <c r="AJ1128">
        <f t="shared" si="828"/>
        <v>0</v>
      </c>
      <c r="AK1128">
        <f t="shared" si="829"/>
        <v>0</v>
      </c>
      <c r="AL1128">
        <f t="shared" si="830"/>
        <v>0</v>
      </c>
      <c r="AM1128">
        <f t="shared" si="831"/>
        <v>0</v>
      </c>
      <c r="AN1128">
        <f t="shared" si="832"/>
        <v>0</v>
      </c>
      <c r="AO1128">
        <f t="shared" si="833"/>
        <v>0</v>
      </c>
      <c r="AP1128">
        <f t="shared" si="834"/>
        <v>0</v>
      </c>
      <c r="AQ1128">
        <f t="shared" si="835"/>
        <v>0</v>
      </c>
      <c r="AR1128">
        <f t="shared" si="836"/>
        <v>0</v>
      </c>
      <c r="AS1128">
        <f t="shared" si="837"/>
        <v>0</v>
      </c>
      <c r="AT1128">
        <f t="shared" si="838"/>
        <v>0</v>
      </c>
      <c r="AU1128">
        <f t="shared" si="839"/>
        <v>0</v>
      </c>
      <c r="AV1128">
        <f t="shared" si="840"/>
        <v>0</v>
      </c>
      <c r="AW1128">
        <f t="shared" si="841"/>
        <v>0</v>
      </c>
      <c r="AX1128">
        <f t="shared" si="842"/>
        <v>0</v>
      </c>
      <c r="AY1128">
        <f t="shared" si="843"/>
        <v>0</v>
      </c>
      <c r="AZ1128">
        <f t="shared" si="844"/>
        <v>0</v>
      </c>
      <c r="BA1128">
        <f t="shared" si="845"/>
        <v>0</v>
      </c>
      <c r="BB1128">
        <f t="shared" si="846"/>
        <v>0</v>
      </c>
      <c r="BC1128">
        <f t="shared" si="847"/>
        <v>0</v>
      </c>
      <c r="BD1128">
        <f t="shared" si="848"/>
        <v>0</v>
      </c>
      <c r="BE1128">
        <f t="shared" si="849"/>
        <v>0</v>
      </c>
      <c r="BF1128">
        <f t="shared" si="850"/>
        <v>0</v>
      </c>
      <c r="BG1128" s="356" t="str">
        <f t="shared" si="851"/>
        <v/>
      </c>
      <c r="BH1128" s="357">
        <f t="shared" si="852"/>
        <v>0</v>
      </c>
      <c r="BI1128" s="358">
        <f t="shared" si="853"/>
        <v>0</v>
      </c>
      <c r="BJ1128" s="359">
        <f t="shared" si="854"/>
        <v>0</v>
      </c>
      <c r="BK1128" s="356" t="str">
        <f t="shared" si="855"/>
        <v/>
      </c>
      <c r="BL1128" s="357">
        <f t="shared" si="856"/>
        <v>0</v>
      </c>
      <c r="BM1128" s="358">
        <f t="shared" si="857"/>
        <v>0</v>
      </c>
      <c r="BN1128" s="359">
        <f t="shared" si="858"/>
        <v>0</v>
      </c>
      <c r="BO1128" s="356" t="str">
        <f t="shared" si="859"/>
        <v/>
      </c>
      <c r="BP1128" s="357">
        <f t="shared" si="860"/>
        <v>0</v>
      </c>
      <c r="BQ1128" s="358">
        <f t="shared" si="861"/>
        <v>0</v>
      </c>
      <c r="BR1128" s="359">
        <f t="shared" si="862"/>
        <v>0</v>
      </c>
      <c r="BS1128" s="293">
        <f t="shared" si="863"/>
        <v>0</v>
      </c>
      <c r="BT1128" s="352" t="str">
        <f>IF(BS1128=0,"",
IF(SUM($BS$1051:BS1128)=1,BU1128,
IF($BS$1171&gt;SUM($BS$1051:BS1128),_xlfn.CONCAT(", ",BU1128),
IF($BS$1171=SUM($BS$1051:BS1128),_xlfn.CONCAT(" y ",BU1128)))))</f>
        <v/>
      </c>
      <c r="BU1128" s="120" t="s">
        <v>5275</v>
      </c>
      <c r="BV1128" s="290">
        <f t="shared" si="864"/>
        <v>0</v>
      </c>
      <c r="BW1128" s="293">
        <f t="shared" si="865"/>
        <v>0</v>
      </c>
      <c r="BX1128" s="283" t="str">
        <f>IF(BW1128=0,"",
IF(SUM($BW$1051:BW1128)=1,BY1128,
IF($BW$1171&gt;SUM($BW$1051:BW1128),_xlfn.CONCAT(", ",BY1128),
IF($BW$1171=SUM($BW$1051:BW1128),_xlfn.CONCAT(" y ",BY1128)))))</f>
        <v/>
      </c>
      <c r="BY1128" s="120" t="s">
        <v>5275</v>
      </c>
    </row>
    <row r="1129" spans="1:77" ht="15" customHeight="1">
      <c r="A1129" s="445"/>
      <c r="B1129" s="15"/>
      <c r="C1129" s="35" t="s">
        <v>5276</v>
      </c>
      <c r="D1129" s="800" t="str">
        <f>IF(CNGE_2026_M1_Secc1_Sub1!$D119="","",CNGE_2026_M1_Secc1_Sub1!$D119)</f>
        <v/>
      </c>
      <c r="E1129" s="723"/>
      <c r="F1129" s="723"/>
      <c r="G1129" s="723"/>
      <c r="H1129" s="723"/>
      <c r="I1129" s="723"/>
      <c r="J1129" s="723"/>
      <c r="K1129" s="723"/>
      <c r="L1129" s="724"/>
      <c r="M1129" s="637" t="str">
        <f t="shared" si="824"/>
        <v/>
      </c>
      <c r="N1129" s="637" t="str">
        <f t="shared" si="825"/>
        <v/>
      </c>
      <c r="O1129" s="637" t="str">
        <f t="shared" si="826"/>
        <v/>
      </c>
      <c r="P1129" s="638"/>
      <c r="Q1129" s="638"/>
      <c r="R1129" s="638"/>
      <c r="S1129" s="638"/>
      <c r="T1129" s="638"/>
      <c r="U1129" s="638"/>
      <c r="V1129" s="638"/>
      <c r="W1129" s="638"/>
      <c r="X1129" s="638"/>
      <c r="Y1129" s="638"/>
      <c r="Z1129" s="638"/>
      <c r="AA1129" s="638"/>
      <c r="AB1129" s="638"/>
      <c r="AC1129" s="638"/>
      <c r="AD1129" s="638"/>
      <c r="AI1129" t="str">
        <f t="shared" si="827"/>
        <v/>
      </c>
      <c r="AJ1129">
        <f t="shared" si="828"/>
        <v>0</v>
      </c>
      <c r="AK1129">
        <f t="shared" si="829"/>
        <v>0</v>
      </c>
      <c r="AL1129">
        <f t="shared" si="830"/>
        <v>0</v>
      </c>
      <c r="AM1129">
        <f t="shared" si="831"/>
        <v>0</v>
      </c>
      <c r="AN1129">
        <f t="shared" si="832"/>
        <v>0</v>
      </c>
      <c r="AO1129">
        <f t="shared" si="833"/>
        <v>0</v>
      </c>
      <c r="AP1129">
        <f t="shared" si="834"/>
        <v>0</v>
      </c>
      <c r="AQ1129">
        <f t="shared" si="835"/>
        <v>0</v>
      </c>
      <c r="AR1129">
        <f t="shared" si="836"/>
        <v>0</v>
      </c>
      <c r="AS1129">
        <f t="shared" si="837"/>
        <v>0</v>
      </c>
      <c r="AT1129">
        <f t="shared" si="838"/>
        <v>0</v>
      </c>
      <c r="AU1129">
        <f t="shared" si="839"/>
        <v>0</v>
      </c>
      <c r="AV1129">
        <f t="shared" si="840"/>
        <v>0</v>
      </c>
      <c r="AW1129">
        <f t="shared" si="841"/>
        <v>0</v>
      </c>
      <c r="AX1129">
        <f t="shared" si="842"/>
        <v>0</v>
      </c>
      <c r="AY1129">
        <f t="shared" si="843"/>
        <v>0</v>
      </c>
      <c r="AZ1129">
        <f t="shared" si="844"/>
        <v>0</v>
      </c>
      <c r="BA1129">
        <f t="shared" si="845"/>
        <v>0</v>
      </c>
      <c r="BB1129">
        <f t="shared" si="846"/>
        <v>0</v>
      </c>
      <c r="BC1129">
        <f t="shared" si="847"/>
        <v>0</v>
      </c>
      <c r="BD1129">
        <f t="shared" si="848"/>
        <v>0</v>
      </c>
      <c r="BE1129">
        <f t="shared" si="849"/>
        <v>0</v>
      </c>
      <c r="BF1129">
        <f t="shared" si="850"/>
        <v>0</v>
      </c>
      <c r="BG1129" s="356" t="str">
        <f t="shared" si="851"/>
        <v/>
      </c>
      <c r="BH1129" s="357">
        <f t="shared" si="852"/>
        <v>0</v>
      </c>
      <c r="BI1129" s="358">
        <f t="shared" si="853"/>
        <v>0</v>
      </c>
      <c r="BJ1129" s="359">
        <f t="shared" si="854"/>
        <v>0</v>
      </c>
      <c r="BK1129" s="356" t="str">
        <f t="shared" si="855"/>
        <v/>
      </c>
      <c r="BL1129" s="357">
        <f t="shared" si="856"/>
        <v>0</v>
      </c>
      <c r="BM1129" s="358">
        <f t="shared" si="857"/>
        <v>0</v>
      </c>
      <c r="BN1129" s="359">
        <f t="shared" si="858"/>
        <v>0</v>
      </c>
      <c r="BO1129" s="356" t="str">
        <f t="shared" si="859"/>
        <v/>
      </c>
      <c r="BP1129" s="357">
        <f t="shared" si="860"/>
        <v>0</v>
      </c>
      <c r="BQ1129" s="358">
        <f t="shared" si="861"/>
        <v>0</v>
      </c>
      <c r="BR1129" s="359">
        <f t="shared" si="862"/>
        <v>0</v>
      </c>
      <c r="BS1129" s="293">
        <f t="shared" si="863"/>
        <v>0</v>
      </c>
      <c r="BT1129" s="352" t="str">
        <f>IF(BS1129=0,"",
IF(SUM($BS$1051:BS1129)=1,BU1129,
IF($BS$1171&gt;SUM($BS$1051:BS1129),_xlfn.CONCAT(", ",BU1129),
IF($BS$1171=SUM($BS$1051:BS1129),_xlfn.CONCAT(" y ",BU1129)))))</f>
        <v/>
      </c>
      <c r="BU1129" s="120" t="s">
        <v>5277</v>
      </c>
      <c r="BV1129" s="290">
        <f t="shared" si="864"/>
        <v>0</v>
      </c>
      <c r="BW1129" s="293">
        <f t="shared" si="865"/>
        <v>0</v>
      </c>
      <c r="BX1129" s="283" t="str">
        <f>IF(BW1129=0,"",
IF(SUM($BW$1051:BW1129)=1,BY1129,
IF($BW$1171&gt;SUM($BW$1051:BW1129),_xlfn.CONCAT(", ",BY1129),
IF($BW$1171=SUM($BW$1051:BW1129),_xlfn.CONCAT(" y ",BY1129)))))</f>
        <v/>
      </c>
      <c r="BY1129" s="120" t="s">
        <v>5277</v>
      </c>
    </row>
    <row r="1130" spans="1:77" ht="15" customHeight="1">
      <c r="A1130" s="445"/>
      <c r="B1130" s="15"/>
      <c r="C1130" s="35" t="s">
        <v>5278</v>
      </c>
      <c r="D1130" s="800" t="str">
        <f>IF(CNGE_2026_M1_Secc1_Sub1!$D120="","",CNGE_2026_M1_Secc1_Sub1!$D120)</f>
        <v/>
      </c>
      <c r="E1130" s="723"/>
      <c r="F1130" s="723"/>
      <c r="G1130" s="723"/>
      <c r="H1130" s="723"/>
      <c r="I1130" s="723"/>
      <c r="J1130" s="723"/>
      <c r="K1130" s="723"/>
      <c r="L1130" s="724"/>
      <c r="M1130" s="637" t="str">
        <f t="shared" si="824"/>
        <v/>
      </c>
      <c r="N1130" s="637" t="str">
        <f t="shared" si="825"/>
        <v/>
      </c>
      <c r="O1130" s="637" t="str">
        <f t="shared" si="826"/>
        <v/>
      </c>
      <c r="P1130" s="638"/>
      <c r="Q1130" s="638"/>
      <c r="R1130" s="638"/>
      <c r="S1130" s="638"/>
      <c r="T1130" s="638"/>
      <c r="U1130" s="638"/>
      <c r="V1130" s="638"/>
      <c r="W1130" s="638"/>
      <c r="X1130" s="638"/>
      <c r="Y1130" s="638"/>
      <c r="Z1130" s="638"/>
      <c r="AA1130" s="638"/>
      <c r="AB1130" s="638"/>
      <c r="AC1130" s="638"/>
      <c r="AD1130" s="638"/>
      <c r="AI1130" t="str">
        <f t="shared" si="827"/>
        <v/>
      </c>
      <c r="AJ1130">
        <f t="shared" si="828"/>
        <v>0</v>
      </c>
      <c r="AK1130">
        <f t="shared" si="829"/>
        <v>0</v>
      </c>
      <c r="AL1130">
        <f t="shared" si="830"/>
        <v>0</v>
      </c>
      <c r="AM1130">
        <f t="shared" si="831"/>
        <v>0</v>
      </c>
      <c r="AN1130">
        <f t="shared" si="832"/>
        <v>0</v>
      </c>
      <c r="AO1130">
        <f t="shared" si="833"/>
        <v>0</v>
      </c>
      <c r="AP1130">
        <f t="shared" si="834"/>
        <v>0</v>
      </c>
      <c r="AQ1130">
        <f t="shared" si="835"/>
        <v>0</v>
      </c>
      <c r="AR1130">
        <f t="shared" si="836"/>
        <v>0</v>
      </c>
      <c r="AS1130">
        <f t="shared" si="837"/>
        <v>0</v>
      </c>
      <c r="AT1130">
        <f t="shared" si="838"/>
        <v>0</v>
      </c>
      <c r="AU1130">
        <f t="shared" si="839"/>
        <v>0</v>
      </c>
      <c r="AV1130">
        <f t="shared" si="840"/>
        <v>0</v>
      </c>
      <c r="AW1130">
        <f t="shared" si="841"/>
        <v>0</v>
      </c>
      <c r="AX1130">
        <f t="shared" si="842"/>
        <v>0</v>
      </c>
      <c r="AY1130">
        <f t="shared" si="843"/>
        <v>0</v>
      </c>
      <c r="AZ1130">
        <f t="shared" si="844"/>
        <v>0</v>
      </c>
      <c r="BA1130">
        <f t="shared" si="845"/>
        <v>0</v>
      </c>
      <c r="BB1130">
        <f t="shared" si="846"/>
        <v>0</v>
      </c>
      <c r="BC1130">
        <f t="shared" si="847"/>
        <v>0</v>
      </c>
      <c r="BD1130">
        <f t="shared" si="848"/>
        <v>0</v>
      </c>
      <c r="BE1130">
        <f t="shared" si="849"/>
        <v>0</v>
      </c>
      <c r="BF1130">
        <f t="shared" si="850"/>
        <v>0</v>
      </c>
      <c r="BG1130" s="356" t="str">
        <f t="shared" si="851"/>
        <v/>
      </c>
      <c r="BH1130" s="357">
        <f t="shared" si="852"/>
        <v>0</v>
      </c>
      <c r="BI1130" s="358">
        <f t="shared" si="853"/>
        <v>0</v>
      </c>
      <c r="BJ1130" s="359">
        <f t="shared" si="854"/>
        <v>0</v>
      </c>
      <c r="BK1130" s="356" t="str">
        <f t="shared" si="855"/>
        <v/>
      </c>
      <c r="BL1130" s="357">
        <f t="shared" si="856"/>
        <v>0</v>
      </c>
      <c r="BM1130" s="358">
        <f t="shared" si="857"/>
        <v>0</v>
      </c>
      <c r="BN1130" s="359">
        <f t="shared" si="858"/>
        <v>0</v>
      </c>
      <c r="BO1130" s="356" t="str">
        <f t="shared" si="859"/>
        <v/>
      </c>
      <c r="BP1130" s="357">
        <f t="shared" si="860"/>
        <v>0</v>
      </c>
      <c r="BQ1130" s="358">
        <f t="shared" si="861"/>
        <v>0</v>
      </c>
      <c r="BR1130" s="359">
        <f t="shared" si="862"/>
        <v>0</v>
      </c>
      <c r="BS1130" s="293">
        <f t="shared" si="863"/>
        <v>0</v>
      </c>
      <c r="BT1130" s="352" t="str">
        <f>IF(BS1130=0,"",
IF(SUM($BS$1051:BS1130)=1,BU1130,
IF($BS$1171&gt;SUM($BS$1051:BS1130),_xlfn.CONCAT(", ",BU1130),
IF($BS$1171=SUM($BS$1051:BS1130),_xlfn.CONCAT(" y ",BU1130)))))</f>
        <v/>
      </c>
      <c r="BU1130" s="120" t="s">
        <v>5279</v>
      </c>
      <c r="BV1130" s="290">
        <f t="shared" si="864"/>
        <v>0</v>
      </c>
      <c r="BW1130" s="293">
        <f t="shared" si="865"/>
        <v>0</v>
      </c>
      <c r="BX1130" s="283" t="str">
        <f>IF(BW1130=0,"",
IF(SUM($BW$1051:BW1130)=1,BY1130,
IF($BW$1171&gt;SUM($BW$1051:BW1130),_xlfn.CONCAT(", ",BY1130),
IF($BW$1171=SUM($BW$1051:BW1130),_xlfn.CONCAT(" y ",BY1130)))))</f>
        <v/>
      </c>
      <c r="BY1130" s="120" t="s">
        <v>5279</v>
      </c>
    </row>
    <row r="1131" spans="1:77" ht="15" customHeight="1">
      <c r="A1131" s="445"/>
      <c r="B1131" s="15"/>
      <c r="C1131" s="35" t="s">
        <v>5280</v>
      </c>
      <c r="D1131" s="800" t="str">
        <f>IF(CNGE_2026_M1_Secc1_Sub1!$D121="","",CNGE_2026_M1_Secc1_Sub1!$D121)</f>
        <v/>
      </c>
      <c r="E1131" s="723"/>
      <c r="F1131" s="723"/>
      <c r="G1131" s="723"/>
      <c r="H1131" s="723"/>
      <c r="I1131" s="723"/>
      <c r="J1131" s="723"/>
      <c r="K1131" s="723"/>
      <c r="L1131" s="724"/>
      <c r="M1131" s="637" t="str">
        <f t="shared" si="824"/>
        <v/>
      </c>
      <c r="N1131" s="637" t="str">
        <f t="shared" si="825"/>
        <v/>
      </c>
      <c r="O1131" s="637" t="str">
        <f t="shared" si="826"/>
        <v/>
      </c>
      <c r="P1131" s="638"/>
      <c r="Q1131" s="638"/>
      <c r="R1131" s="638"/>
      <c r="S1131" s="638"/>
      <c r="T1131" s="638"/>
      <c r="U1131" s="638"/>
      <c r="V1131" s="638"/>
      <c r="W1131" s="638"/>
      <c r="X1131" s="638"/>
      <c r="Y1131" s="638"/>
      <c r="Z1131" s="638"/>
      <c r="AA1131" s="638"/>
      <c r="AB1131" s="638"/>
      <c r="AC1131" s="638"/>
      <c r="AD1131" s="638"/>
      <c r="AI1131" t="str">
        <f t="shared" si="827"/>
        <v/>
      </c>
      <c r="AJ1131">
        <f t="shared" si="828"/>
        <v>0</v>
      </c>
      <c r="AK1131">
        <f t="shared" si="829"/>
        <v>0</v>
      </c>
      <c r="AL1131">
        <f t="shared" si="830"/>
        <v>0</v>
      </c>
      <c r="AM1131">
        <f t="shared" si="831"/>
        <v>0</v>
      </c>
      <c r="AN1131">
        <f t="shared" si="832"/>
        <v>0</v>
      </c>
      <c r="AO1131">
        <f t="shared" si="833"/>
        <v>0</v>
      </c>
      <c r="AP1131">
        <f t="shared" si="834"/>
        <v>0</v>
      </c>
      <c r="AQ1131">
        <f t="shared" si="835"/>
        <v>0</v>
      </c>
      <c r="AR1131">
        <f t="shared" si="836"/>
        <v>0</v>
      </c>
      <c r="AS1131">
        <f t="shared" si="837"/>
        <v>0</v>
      </c>
      <c r="AT1131">
        <f t="shared" si="838"/>
        <v>0</v>
      </c>
      <c r="AU1131">
        <f t="shared" si="839"/>
        <v>0</v>
      </c>
      <c r="AV1131">
        <f t="shared" si="840"/>
        <v>0</v>
      </c>
      <c r="AW1131">
        <f t="shared" si="841"/>
        <v>0</v>
      </c>
      <c r="AX1131">
        <f t="shared" si="842"/>
        <v>0</v>
      </c>
      <c r="AY1131">
        <f t="shared" si="843"/>
        <v>0</v>
      </c>
      <c r="AZ1131">
        <f t="shared" si="844"/>
        <v>0</v>
      </c>
      <c r="BA1131">
        <f t="shared" si="845"/>
        <v>0</v>
      </c>
      <c r="BB1131">
        <f t="shared" si="846"/>
        <v>0</v>
      </c>
      <c r="BC1131">
        <f t="shared" si="847"/>
        <v>0</v>
      </c>
      <c r="BD1131">
        <f t="shared" si="848"/>
        <v>0</v>
      </c>
      <c r="BE1131">
        <f t="shared" si="849"/>
        <v>0</v>
      </c>
      <c r="BF1131">
        <f t="shared" si="850"/>
        <v>0</v>
      </c>
      <c r="BG1131" s="356" t="str">
        <f t="shared" si="851"/>
        <v/>
      </c>
      <c r="BH1131" s="357">
        <f t="shared" si="852"/>
        <v>0</v>
      </c>
      <c r="BI1131" s="358">
        <f t="shared" si="853"/>
        <v>0</v>
      </c>
      <c r="BJ1131" s="359">
        <f t="shared" si="854"/>
        <v>0</v>
      </c>
      <c r="BK1131" s="356" t="str">
        <f t="shared" si="855"/>
        <v/>
      </c>
      <c r="BL1131" s="357">
        <f t="shared" si="856"/>
        <v>0</v>
      </c>
      <c r="BM1131" s="358">
        <f t="shared" si="857"/>
        <v>0</v>
      </c>
      <c r="BN1131" s="359">
        <f t="shared" si="858"/>
        <v>0</v>
      </c>
      <c r="BO1131" s="356" t="str">
        <f t="shared" si="859"/>
        <v/>
      </c>
      <c r="BP1131" s="357">
        <f t="shared" si="860"/>
        <v>0</v>
      </c>
      <c r="BQ1131" s="358">
        <f t="shared" si="861"/>
        <v>0</v>
      </c>
      <c r="BR1131" s="359">
        <f t="shared" si="862"/>
        <v>0</v>
      </c>
      <c r="BS1131" s="293">
        <f t="shared" si="863"/>
        <v>0</v>
      </c>
      <c r="BT1131" s="352" t="str">
        <f>IF(BS1131=0,"",
IF(SUM($BS$1051:BS1131)=1,BU1131,
IF($BS$1171&gt;SUM($BS$1051:BS1131),_xlfn.CONCAT(", ",BU1131),
IF($BS$1171=SUM($BS$1051:BS1131),_xlfn.CONCAT(" y ",BU1131)))))</f>
        <v/>
      </c>
      <c r="BU1131" s="120" t="s">
        <v>5281</v>
      </c>
      <c r="BV1131" s="290">
        <f t="shared" si="864"/>
        <v>0</v>
      </c>
      <c r="BW1131" s="293">
        <f t="shared" si="865"/>
        <v>0</v>
      </c>
      <c r="BX1131" s="283" t="str">
        <f>IF(BW1131=0,"",
IF(SUM($BW$1051:BW1131)=1,BY1131,
IF($BW$1171&gt;SUM($BW$1051:BW1131),_xlfn.CONCAT(", ",BY1131),
IF($BW$1171=SUM($BW$1051:BW1131),_xlfn.CONCAT(" y ",BY1131)))))</f>
        <v/>
      </c>
      <c r="BY1131" s="120" t="s">
        <v>5281</v>
      </c>
    </row>
    <row r="1132" spans="1:77" ht="15" customHeight="1">
      <c r="A1132" s="445"/>
      <c r="B1132" s="15"/>
      <c r="C1132" s="35" t="s">
        <v>5282</v>
      </c>
      <c r="D1132" s="800" t="str">
        <f>IF(CNGE_2026_M1_Secc1_Sub1!$D122="","",CNGE_2026_M1_Secc1_Sub1!$D122)</f>
        <v/>
      </c>
      <c r="E1132" s="723"/>
      <c r="F1132" s="723"/>
      <c r="G1132" s="723"/>
      <c r="H1132" s="723"/>
      <c r="I1132" s="723"/>
      <c r="J1132" s="723"/>
      <c r="K1132" s="723"/>
      <c r="L1132" s="724"/>
      <c r="M1132" s="637" t="str">
        <f t="shared" si="824"/>
        <v/>
      </c>
      <c r="N1132" s="637" t="str">
        <f t="shared" si="825"/>
        <v/>
      </c>
      <c r="O1132" s="637" t="str">
        <f t="shared" si="826"/>
        <v/>
      </c>
      <c r="P1132" s="638"/>
      <c r="Q1132" s="638"/>
      <c r="R1132" s="638"/>
      <c r="S1132" s="638"/>
      <c r="T1132" s="638"/>
      <c r="U1132" s="638"/>
      <c r="V1132" s="638"/>
      <c r="W1132" s="638"/>
      <c r="X1132" s="638"/>
      <c r="Y1132" s="638"/>
      <c r="Z1132" s="638"/>
      <c r="AA1132" s="638"/>
      <c r="AB1132" s="638"/>
      <c r="AC1132" s="638"/>
      <c r="AD1132" s="638"/>
      <c r="AI1132" t="str">
        <f t="shared" si="827"/>
        <v/>
      </c>
      <c r="AJ1132">
        <f t="shared" si="828"/>
        <v>0</v>
      </c>
      <c r="AK1132">
        <f t="shared" si="829"/>
        <v>0</v>
      </c>
      <c r="AL1132">
        <f t="shared" si="830"/>
        <v>0</v>
      </c>
      <c r="AM1132">
        <f t="shared" si="831"/>
        <v>0</v>
      </c>
      <c r="AN1132">
        <f t="shared" si="832"/>
        <v>0</v>
      </c>
      <c r="AO1132">
        <f t="shared" si="833"/>
        <v>0</v>
      </c>
      <c r="AP1132">
        <f t="shared" si="834"/>
        <v>0</v>
      </c>
      <c r="AQ1132">
        <f t="shared" si="835"/>
        <v>0</v>
      </c>
      <c r="AR1132">
        <f t="shared" si="836"/>
        <v>0</v>
      </c>
      <c r="AS1132">
        <f t="shared" si="837"/>
        <v>0</v>
      </c>
      <c r="AT1132">
        <f t="shared" si="838"/>
        <v>0</v>
      </c>
      <c r="AU1132">
        <f t="shared" si="839"/>
        <v>0</v>
      </c>
      <c r="AV1132">
        <f t="shared" si="840"/>
        <v>0</v>
      </c>
      <c r="AW1132">
        <f t="shared" si="841"/>
        <v>0</v>
      </c>
      <c r="AX1132">
        <f t="shared" si="842"/>
        <v>0</v>
      </c>
      <c r="AY1132">
        <f t="shared" si="843"/>
        <v>0</v>
      </c>
      <c r="AZ1132">
        <f t="shared" si="844"/>
        <v>0</v>
      </c>
      <c r="BA1132">
        <f t="shared" si="845"/>
        <v>0</v>
      </c>
      <c r="BB1132">
        <f t="shared" si="846"/>
        <v>0</v>
      </c>
      <c r="BC1132">
        <f t="shared" si="847"/>
        <v>0</v>
      </c>
      <c r="BD1132">
        <f t="shared" si="848"/>
        <v>0</v>
      </c>
      <c r="BE1132">
        <f t="shared" si="849"/>
        <v>0</v>
      </c>
      <c r="BF1132">
        <f t="shared" si="850"/>
        <v>0</v>
      </c>
      <c r="BG1132" s="356" t="str">
        <f t="shared" si="851"/>
        <v/>
      </c>
      <c r="BH1132" s="357">
        <f t="shared" si="852"/>
        <v>0</v>
      </c>
      <c r="BI1132" s="358">
        <f t="shared" si="853"/>
        <v>0</v>
      </c>
      <c r="BJ1132" s="359">
        <f t="shared" si="854"/>
        <v>0</v>
      </c>
      <c r="BK1132" s="356" t="str">
        <f t="shared" si="855"/>
        <v/>
      </c>
      <c r="BL1132" s="357">
        <f t="shared" si="856"/>
        <v>0</v>
      </c>
      <c r="BM1132" s="358">
        <f t="shared" si="857"/>
        <v>0</v>
      </c>
      <c r="BN1132" s="359">
        <f t="shared" si="858"/>
        <v>0</v>
      </c>
      <c r="BO1132" s="356" t="str">
        <f t="shared" si="859"/>
        <v/>
      </c>
      <c r="BP1132" s="357">
        <f t="shared" si="860"/>
        <v>0</v>
      </c>
      <c r="BQ1132" s="358">
        <f t="shared" si="861"/>
        <v>0</v>
      </c>
      <c r="BR1132" s="359">
        <f t="shared" si="862"/>
        <v>0</v>
      </c>
      <c r="BS1132" s="293">
        <f t="shared" si="863"/>
        <v>0</v>
      </c>
      <c r="BT1132" s="352" t="str">
        <f>IF(BS1132=0,"",
IF(SUM($BS$1051:BS1132)=1,BU1132,
IF($BS$1171&gt;SUM($BS$1051:BS1132),_xlfn.CONCAT(", ",BU1132),
IF($BS$1171=SUM($BS$1051:BS1132),_xlfn.CONCAT(" y ",BU1132)))))</f>
        <v/>
      </c>
      <c r="BU1132" s="120" t="s">
        <v>5283</v>
      </c>
      <c r="BV1132" s="290">
        <f t="shared" si="864"/>
        <v>0</v>
      </c>
      <c r="BW1132" s="293">
        <f t="shared" si="865"/>
        <v>0</v>
      </c>
      <c r="BX1132" s="283" t="str">
        <f>IF(BW1132=0,"",
IF(SUM($BW$1051:BW1132)=1,BY1132,
IF($BW$1171&gt;SUM($BW$1051:BW1132),_xlfn.CONCAT(", ",BY1132),
IF($BW$1171=SUM($BW$1051:BW1132),_xlfn.CONCAT(" y ",BY1132)))))</f>
        <v/>
      </c>
      <c r="BY1132" s="120" t="s">
        <v>5283</v>
      </c>
    </row>
    <row r="1133" spans="1:77" ht="15" customHeight="1">
      <c r="A1133" s="445"/>
      <c r="B1133" s="15"/>
      <c r="C1133" s="35" t="s">
        <v>5284</v>
      </c>
      <c r="D1133" s="800" t="str">
        <f>IF(CNGE_2026_M1_Secc1_Sub1!$D123="","",CNGE_2026_M1_Secc1_Sub1!$D123)</f>
        <v/>
      </c>
      <c r="E1133" s="723"/>
      <c r="F1133" s="723"/>
      <c r="G1133" s="723"/>
      <c r="H1133" s="723"/>
      <c r="I1133" s="723"/>
      <c r="J1133" s="723"/>
      <c r="K1133" s="723"/>
      <c r="L1133" s="724"/>
      <c r="M1133" s="637" t="str">
        <f t="shared" si="824"/>
        <v/>
      </c>
      <c r="N1133" s="637" t="str">
        <f t="shared" si="825"/>
        <v/>
      </c>
      <c r="O1133" s="637" t="str">
        <f t="shared" si="826"/>
        <v/>
      </c>
      <c r="P1133" s="638"/>
      <c r="Q1133" s="638"/>
      <c r="R1133" s="638"/>
      <c r="S1133" s="638"/>
      <c r="T1133" s="638"/>
      <c r="U1133" s="638"/>
      <c r="V1133" s="638"/>
      <c r="W1133" s="638"/>
      <c r="X1133" s="638"/>
      <c r="Y1133" s="638"/>
      <c r="Z1133" s="638"/>
      <c r="AA1133" s="638"/>
      <c r="AB1133" s="638"/>
      <c r="AC1133" s="638"/>
      <c r="AD1133" s="638"/>
      <c r="AI1133" t="str">
        <f t="shared" si="827"/>
        <v/>
      </c>
      <c r="AJ1133">
        <f t="shared" si="828"/>
        <v>0</v>
      </c>
      <c r="AK1133">
        <f t="shared" si="829"/>
        <v>0</v>
      </c>
      <c r="AL1133">
        <f t="shared" si="830"/>
        <v>0</v>
      </c>
      <c r="AM1133">
        <f t="shared" si="831"/>
        <v>0</v>
      </c>
      <c r="AN1133">
        <f t="shared" si="832"/>
        <v>0</v>
      </c>
      <c r="AO1133">
        <f t="shared" si="833"/>
        <v>0</v>
      </c>
      <c r="AP1133">
        <f t="shared" si="834"/>
        <v>0</v>
      </c>
      <c r="AQ1133">
        <f t="shared" si="835"/>
        <v>0</v>
      </c>
      <c r="AR1133">
        <f t="shared" si="836"/>
        <v>0</v>
      </c>
      <c r="AS1133">
        <f t="shared" si="837"/>
        <v>0</v>
      </c>
      <c r="AT1133">
        <f t="shared" si="838"/>
        <v>0</v>
      </c>
      <c r="AU1133">
        <f t="shared" si="839"/>
        <v>0</v>
      </c>
      <c r="AV1133">
        <f t="shared" si="840"/>
        <v>0</v>
      </c>
      <c r="AW1133">
        <f t="shared" si="841"/>
        <v>0</v>
      </c>
      <c r="AX1133">
        <f t="shared" si="842"/>
        <v>0</v>
      </c>
      <c r="AY1133">
        <f t="shared" si="843"/>
        <v>0</v>
      </c>
      <c r="AZ1133">
        <f t="shared" si="844"/>
        <v>0</v>
      </c>
      <c r="BA1133">
        <f t="shared" si="845"/>
        <v>0</v>
      </c>
      <c r="BB1133">
        <f t="shared" si="846"/>
        <v>0</v>
      </c>
      <c r="BC1133">
        <f t="shared" si="847"/>
        <v>0</v>
      </c>
      <c r="BD1133">
        <f t="shared" si="848"/>
        <v>0</v>
      </c>
      <c r="BE1133">
        <f t="shared" si="849"/>
        <v>0</v>
      </c>
      <c r="BF1133">
        <f t="shared" si="850"/>
        <v>0</v>
      </c>
      <c r="BG1133" s="356" t="str">
        <f t="shared" si="851"/>
        <v/>
      </c>
      <c r="BH1133" s="357">
        <f t="shared" si="852"/>
        <v>0</v>
      </c>
      <c r="BI1133" s="358">
        <f t="shared" si="853"/>
        <v>0</v>
      </c>
      <c r="BJ1133" s="359">
        <f t="shared" si="854"/>
        <v>0</v>
      </c>
      <c r="BK1133" s="356" t="str">
        <f t="shared" si="855"/>
        <v/>
      </c>
      <c r="BL1133" s="357">
        <f t="shared" si="856"/>
        <v>0</v>
      </c>
      <c r="BM1133" s="358">
        <f t="shared" si="857"/>
        <v>0</v>
      </c>
      <c r="BN1133" s="359">
        <f t="shared" si="858"/>
        <v>0</v>
      </c>
      <c r="BO1133" s="356" t="str">
        <f t="shared" si="859"/>
        <v/>
      </c>
      <c r="BP1133" s="357">
        <f t="shared" si="860"/>
        <v>0</v>
      </c>
      <c r="BQ1133" s="358">
        <f t="shared" si="861"/>
        <v>0</v>
      </c>
      <c r="BR1133" s="359">
        <f t="shared" si="862"/>
        <v>0</v>
      </c>
      <c r="BS1133" s="293">
        <f t="shared" si="863"/>
        <v>0</v>
      </c>
      <c r="BT1133" s="352" t="str">
        <f>IF(BS1133=0,"",
IF(SUM($BS$1051:BS1133)=1,BU1133,
IF($BS$1171&gt;SUM($BS$1051:BS1133),_xlfn.CONCAT(", ",BU1133),
IF($BS$1171=SUM($BS$1051:BS1133),_xlfn.CONCAT(" y ",BU1133)))))</f>
        <v/>
      </c>
      <c r="BU1133" s="120" t="s">
        <v>5285</v>
      </c>
      <c r="BV1133" s="290">
        <f t="shared" si="864"/>
        <v>0</v>
      </c>
      <c r="BW1133" s="293">
        <f t="shared" si="865"/>
        <v>0</v>
      </c>
      <c r="BX1133" s="283" t="str">
        <f>IF(BW1133=0,"",
IF(SUM($BW$1051:BW1133)=1,BY1133,
IF($BW$1171&gt;SUM($BW$1051:BW1133),_xlfn.CONCAT(", ",BY1133),
IF($BW$1171=SUM($BW$1051:BW1133),_xlfn.CONCAT(" y ",BY1133)))))</f>
        <v/>
      </c>
      <c r="BY1133" s="120" t="s">
        <v>5285</v>
      </c>
    </row>
    <row r="1134" spans="1:77" ht="15" customHeight="1">
      <c r="A1134" s="445"/>
      <c r="B1134" s="15"/>
      <c r="C1134" s="35" t="s">
        <v>5286</v>
      </c>
      <c r="D1134" s="800" t="str">
        <f>IF(CNGE_2026_M1_Secc1_Sub1!$D124="","",CNGE_2026_M1_Secc1_Sub1!$D124)</f>
        <v/>
      </c>
      <c r="E1134" s="723"/>
      <c r="F1134" s="723"/>
      <c r="G1134" s="723"/>
      <c r="H1134" s="723"/>
      <c r="I1134" s="723"/>
      <c r="J1134" s="723"/>
      <c r="K1134" s="723"/>
      <c r="L1134" s="724"/>
      <c r="M1134" s="637" t="str">
        <f t="shared" si="824"/>
        <v/>
      </c>
      <c r="N1134" s="637" t="str">
        <f t="shared" si="825"/>
        <v/>
      </c>
      <c r="O1134" s="637" t="str">
        <f t="shared" si="826"/>
        <v/>
      </c>
      <c r="P1134" s="638"/>
      <c r="Q1134" s="638"/>
      <c r="R1134" s="638"/>
      <c r="S1134" s="638"/>
      <c r="T1134" s="638"/>
      <c r="U1134" s="638"/>
      <c r="V1134" s="638"/>
      <c r="W1134" s="638"/>
      <c r="X1134" s="638"/>
      <c r="Y1134" s="638"/>
      <c r="Z1134" s="638"/>
      <c r="AA1134" s="638"/>
      <c r="AB1134" s="638"/>
      <c r="AC1134" s="638"/>
      <c r="AD1134" s="638"/>
      <c r="AI1134" t="str">
        <f t="shared" si="827"/>
        <v/>
      </c>
      <c r="AJ1134">
        <f t="shared" si="828"/>
        <v>0</v>
      </c>
      <c r="AK1134">
        <f t="shared" si="829"/>
        <v>0</v>
      </c>
      <c r="AL1134">
        <f t="shared" si="830"/>
        <v>0</v>
      </c>
      <c r="AM1134">
        <f t="shared" si="831"/>
        <v>0</v>
      </c>
      <c r="AN1134">
        <f t="shared" si="832"/>
        <v>0</v>
      </c>
      <c r="AO1134">
        <f t="shared" si="833"/>
        <v>0</v>
      </c>
      <c r="AP1134">
        <f t="shared" si="834"/>
        <v>0</v>
      </c>
      <c r="AQ1134">
        <f t="shared" si="835"/>
        <v>0</v>
      </c>
      <c r="AR1134">
        <f t="shared" si="836"/>
        <v>0</v>
      </c>
      <c r="AS1134">
        <f t="shared" si="837"/>
        <v>0</v>
      </c>
      <c r="AT1134">
        <f t="shared" si="838"/>
        <v>0</v>
      </c>
      <c r="AU1134">
        <f t="shared" si="839"/>
        <v>0</v>
      </c>
      <c r="AV1134">
        <f t="shared" si="840"/>
        <v>0</v>
      </c>
      <c r="AW1134">
        <f t="shared" si="841"/>
        <v>0</v>
      </c>
      <c r="AX1134">
        <f t="shared" si="842"/>
        <v>0</v>
      </c>
      <c r="AY1134">
        <f t="shared" si="843"/>
        <v>0</v>
      </c>
      <c r="AZ1134">
        <f t="shared" si="844"/>
        <v>0</v>
      </c>
      <c r="BA1134">
        <f t="shared" si="845"/>
        <v>0</v>
      </c>
      <c r="BB1134">
        <f t="shared" si="846"/>
        <v>0</v>
      </c>
      <c r="BC1134">
        <f t="shared" si="847"/>
        <v>0</v>
      </c>
      <c r="BD1134">
        <f t="shared" si="848"/>
        <v>0</v>
      </c>
      <c r="BE1134">
        <f t="shared" si="849"/>
        <v>0</v>
      </c>
      <c r="BF1134">
        <f t="shared" si="850"/>
        <v>0</v>
      </c>
      <c r="BG1134" s="356" t="str">
        <f t="shared" si="851"/>
        <v/>
      </c>
      <c r="BH1134" s="357">
        <f t="shared" si="852"/>
        <v>0</v>
      </c>
      <c r="BI1134" s="358">
        <f t="shared" si="853"/>
        <v>0</v>
      </c>
      <c r="BJ1134" s="359">
        <f t="shared" si="854"/>
        <v>0</v>
      </c>
      <c r="BK1134" s="356" t="str">
        <f t="shared" si="855"/>
        <v/>
      </c>
      <c r="BL1134" s="357">
        <f t="shared" si="856"/>
        <v>0</v>
      </c>
      <c r="BM1134" s="358">
        <f t="shared" si="857"/>
        <v>0</v>
      </c>
      <c r="BN1134" s="359">
        <f t="shared" si="858"/>
        <v>0</v>
      </c>
      <c r="BO1134" s="356" t="str">
        <f t="shared" si="859"/>
        <v/>
      </c>
      <c r="BP1134" s="357">
        <f t="shared" si="860"/>
        <v>0</v>
      </c>
      <c r="BQ1134" s="358">
        <f t="shared" si="861"/>
        <v>0</v>
      </c>
      <c r="BR1134" s="359">
        <f t="shared" si="862"/>
        <v>0</v>
      </c>
      <c r="BS1134" s="293">
        <f t="shared" si="863"/>
        <v>0</v>
      </c>
      <c r="BT1134" s="352" t="str">
        <f>IF(BS1134=0,"",
IF(SUM($BS$1051:BS1134)=1,BU1134,
IF($BS$1171&gt;SUM($BS$1051:BS1134),_xlfn.CONCAT(", ",BU1134),
IF($BS$1171=SUM($BS$1051:BS1134),_xlfn.CONCAT(" y ",BU1134)))))</f>
        <v/>
      </c>
      <c r="BU1134" s="120" t="s">
        <v>5287</v>
      </c>
      <c r="BV1134" s="290">
        <f t="shared" si="864"/>
        <v>0</v>
      </c>
      <c r="BW1134" s="293">
        <f t="shared" si="865"/>
        <v>0</v>
      </c>
      <c r="BX1134" s="283" t="str">
        <f>IF(BW1134=0,"",
IF(SUM($BW$1051:BW1134)=1,BY1134,
IF($BW$1171&gt;SUM($BW$1051:BW1134),_xlfn.CONCAT(", ",BY1134),
IF($BW$1171=SUM($BW$1051:BW1134),_xlfn.CONCAT(" y ",BY1134)))))</f>
        <v/>
      </c>
      <c r="BY1134" s="120" t="s">
        <v>5287</v>
      </c>
    </row>
    <row r="1135" spans="1:77" ht="15" customHeight="1">
      <c r="A1135" s="445"/>
      <c r="B1135" s="15"/>
      <c r="C1135" s="35" t="s">
        <v>5288</v>
      </c>
      <c r="D1135" s="800" t="str">
        <f>IF(CNGE_2026_M1_Secc1_Sub1!$D125="","",CNGE_2026_M1_Secc1_Sub1!$D125)</f>
        <v/>
      </c>
      <c r="E1135" s="723"/>
      <c r="F1135" s="723"/>
      <c r="G1135" s="723"/>
      <c r="H1135" s="723"/>
      <c r="I1135" s="723"/>
      <c r="J1135" s="723"/>
      <c r="K1135" s="723"/>
      <c r="L1135" s="724"/>
      <c r="M1135" s="637" t="str">
        <f t="shared" si="824"/>
        <v/>
      </c>
      <c r="N1135" s="637" t="str">
        <f t="shared" si="825"/>
        <v/>
      </c>
      <c r="O1135" s="637" t="str">
        <f t="shared" si="826"/>
        <v/>
      </c>
      <c r="P1135" s="638"/>
      <c r="Q1135" s="638"/>
      <c r="R1135" s="638"/>
      <c r="S1135" s="638"/>
      <c r="T1135" s="638"/>
      <c r="U1135" s="638"/>
      <c r="V1135" s="638"/>
      <c r="W1135" s="638"/>
      <c r="X1135" s="638"/>
      <c r="Y1135" s="638"/>
      <c r="Z1135" s="638"/>
      <c r="AA1135" s="638"/>
      <c r="AB1135" s="638"/>
      <c r="AC1135" s="638"/>
      <c r="AD1135" s="638"/>
      <c r="AI1135" t="str">
        <f t="shared" si="827"/>
        <v/>
      </c>
      <c r="AJ1135">
        <f t="shared" si="828"/>
        <v>0</v>
      </c>
      <c r="AK1135">
        <f t="shared" si="829"/>
        <v>0</v>
      </c>
      <c r="AL1135">
        <f t="shared" si="830"/>
        <v>0</v>
      </c>
      <c r="AM1135">
        <f t="shared" si="831"/>
        <v>0</v>
      </c>
      <c r="AN1135">
        <f t="shared" si="832"/>
        <v>0</v>
      </c>
      <c r="AO1135">
        <f t="shared" si="833"/>
        <v>0</v>
      </c>
      <c r="AP1135">
        <f t="shared" si="834"/>
        <v>0</v>
      </c>
      <c r="AQ1135">
        <f t="shared" si="835"/>
        <v>0</v>
      </c>
      <c r="AR1135">
        <f t="shared" si="836"/>
        <v>0</v>
      </c>
      <c r="AS1135">
        <f t="shared" si="837"/>
        <v>0</v>
      </c>
      <c r="AT1135">
        <f t="shared" si="838"/>
        <v>0</v>
      </c>
      <c r="AU1135">
        <f t="shared" si="839"/>
        <v>0</v>
      </c>
      <c r="AV1135">
        <f t="shared" si="840"/>
        <v>0</v>
      </c>
      <c r="AW1135">
        <f t="shared" si="841"/>
        <v>0</v>
      </c>
      <c r="AX1135">
        <f t="shared" si="842"/>
        <v>0</v>
      </c>
      <c r="AY1135">
        <f t="shared" si="843"/>
        <v>0</v>
      </c>
      <c r="AZ1135">
        <f t="shared" si="844"/>
        <v>0</v>
      </c>
      <c r="BA1135">
        <f t="shared" si="845"/>
        <v>0</v>
      </c>
      <c r="BB1135">
        <f t="shared" si="846"/>
        <v>0</v>
      </c>
      <c r="BC1135">
        <f t="shared" si="847"/>
        <v>0</v>
      </c>
      <c r="BD1135">
        <f t="shared" si="848"/>
        <v>0</v>
      </c>
      <c r="BE1135">
        <f t="shared" si="849"/>
        <v>0</v>
      </c>
      <c r="BF1135">
        <f t="shared" si="850"/>
        <v>0</v>
      </c>
      <c r="BG1135" s="356" t="str">
        <f t="shared" si="851"/>
        <v/>
      </c>
      <c r="BH1135" s="357">
        <f t="shared" si="852"/>
        <v>0</v>
      </c>
      <c r="BI1135" s="358">
        <f t="shared" si="853"/>
        <v>0</v>
      </c>
      <c r="BJ1135" s="359">
        <f t="shared" si="854"/>
        <v>0</v>
      </c>
      <c r="BK1135" s="356" t="str">
        <f t="shared" si="855"/>
        <v/>
      </c>
      <c r="BL1135" s="357">
        <f t="shared" si="856"/>
        <v>0</v>
      </c>
      <c r="BM1135" s="358">
        <f t="shared" si="857"/>
        <v>0</v>
      </c>
      <c r="BN1135" s="359">
        <f t="shared" si="858"/>
        <v>0</v>
      </c>
      <c r="BO1135" s="356" t="str">
        <f t="shared" si="859"/>
        <v/>
      </c>
      <c r="BP1135" s="357">
        <f t="shared" si="860"/>
        <v>0</v>
      </c>
      <c r="BQ1135" s="358">
        <f t="shared" si="861"/>
        <v>0</v>
      </c>
      <c r="BR1135" s="359">
        <f t="shared" si="862"/>
        <v>0</v>
      </c>
      <c r="BS1135" s="293">
        <f t="shared" si="863"/>
        <v>0</v>
      </c>
      <c r="BT1135" s="352" t="str">
        <f>IF(BS1135=0,"",
IF(SUM($BS$1051:BS1135)=1,BU1135,
IF($BS$1171&gt;SUM($BS$1051:BS1135),_xlfn.CONCAT(", ",BU1135),
IF($BS$1171=SUM($BS$1051:BS1135),_xlfn.CONCAT(" y ",BU1135)))))</f>
        <v/>
      </c>
      <c r="BU1135" s="120" t="s">
        <v>5289</v>
      </c>
      <c r="BV1135" s="290">
        <f t="shared" si="864"/>
        <v>0</v>
      </c>
      <c r="BW1135" s="293">
        <f t="shared" si="865"/>
        <v>0</v>
      </c>
      <c r="BX1135" s="283" t="str">
        <f>IF(BW1135=0,"",
IF(SUM($BW$1051:BW1135)=1,BY1135,
IF($BW$1171&gt;SUM($BW$1051:BW1135),_xlfn.CONCAT(", ",BY1135),
IF($BW$1171=SUM($BW$1051:BW1135),_xlfn.CONCAT(" y ",BY1135)))))</f>
        <v/>
      </c>
      <c r="BY1135" s="120" t="s">
        <v>5289</v>
      </c>
    </row>
    <row r="1136" spans="1:77" ht="15" customHeight="1">
      <c r="A1136" s="445"/>
      <c r="B1136" s="15"/>
      <c r="C1136" s="35" t="s">
        <v>5290</v>
      </c>
      <c r="D1136" s="800" t="str">
        <f>IF(CNGE_2026_M1_Secc1_Sub1!$D126="","",CNGE_2026_M1_Secc1_Sub1!$D126)</f>
        <v/>
      </c>
      <c r="E1136" s="723"/>
      <c r="F1136" s="723"/>
      <c r="G1136" s="723"/>
      <c r="H1136" s="723"/>
      <c r="I1136" s="723"/>
      <c r="J1136" s="723"/>
      <c r="K1136" s="723"/>
      <c r="L1136" s="724"/>
      <c r="M1136" s="637" t="str">
        <f t="shared" si="824"/>
        <v/>
      </c>
      <c r="N1136" s="637" t="str">
        <f t="shared" si="825"/>
        <v/>
      </c>
      <c r="O1136" s="637" t="str">
        <f t="shared" si="826"/>
        <v/>
      </c>
      <c r="P1136" s="638"/>
      <c r="Q1136" s="638"/>
      <c r="R1136" s="638"/>
      <c r="S1136" s="638"/>
      <c r="T1136" s="638"/>
      <c r="U1136" s="638"/>
      <c r="V1136" s="638"/>
      <c r="W1136" s="638"/>
      <c r="X1136" s="638"/>
      <c r="Y1136" s="638"/>
      <c r="Z1136" s="638"/>
      <c r="AA1136" s="638"/>
      <c r="AB1136" s="638"/>
      <c r="AC1136" s="638"/>
      <c r="AD1136" s="638"/>
      <c r="AI1136" t="str">
        <f t="shared" si="827"/>
        <v/>
      </c>
      <c r="AJ1136">
        <f t="shared" si="828"/>
        <v>0</v>
      </c>
      <c r="AK1136">
        <f t="shared" si="829"/>
        <v>0</v>
      </c>
      <c r="AL1136">
        <f t="shared" si="830"/>
        <v>0</v>
      </c>
      <c r="AM1136">
        <f t="shared" si="831"/>
        <v>0</v>
      </c>
      <c r="AN1136">
        <f t="shared" si="832"/>
        <v>0</v>
      </c>
      <c r="AO1136">
        <f t="shared" si="833"/>
        <v>0</v>
      </c>
      <c r="AP1136">
        <f t="shared" si="834"/>
        <v>0</v>
      </c>
      <c r="AQ1136">
        <f t="shared" si="835"/>
        <v>0</v>
      </c>
      <c r="AR1136">
        <f t="shared" si="836"/>
        <v>0</v>
      </c>
      <c r="AS1136">
        <f t="shared" si="837"/>
        <v>0</v>
      </c>
      <c r="AT1136">
        <f t="shared" si="838"/>
        <v>0</v>
      </c>
      <c r="AU1136">
        <f t="shared" si="839"/>
        <v>0</v>
      </c>
      <c r="AV1136">
        <f t="shared" si="840"/>
        <v>0</v>
      </c>
      <c r="AW1136">
        <f t="shared" si="841"/>
        <v>0</v>
      </c>
      <c r="AX1136">
        <f t="shared" si="842"/>
        <v>0</v>
      </c>
      <c r="AY1136">
        <f t="shared" si="843"/>
        <v>0</v>
      </c>
      <c r="AZ1136">
        <f t="shared" si="844"/>
        <v>0</v>
      </c>
      <c r="BA1136">
        <f t="shared" si="845"/>
        <v>0</v>
      </c>
      <c r="BB1136">
        <f t="shared" si="846"/>
        <v>0</v>
      </c>
      <c r="BC1136">
        <f t="shared" si="847"/>
        <v>0</v>
      </c>
      <c r="BD1136">
        <f t="shared" si="848"/>
        <v>0</v>
      </c>
      <c r="BE1136">
        <f t="shared" si="849"/>
        <v>0</v>
      </c>
      <c r="BF1136">
        <f t="shared" si="850"/>
        <v>0</v>
      </c>
      <c r="BG1136" s="356" t="str">
        <f t="shared" si="851"/>
        <v/>
      </c>
      <c r="BH1136" s="357">
        <f t="shared" si="852"/>
        <v>0</v>
      </c>
      <c r="BI1136" s="358">
        <f t="shared" si="853"/>
        <v>0</v>
      </c>
      <c r="BJ1136" s="359">
        <f t="shared" si="854"/>
        <v>0</v>
      </c>
      <c r="BK1136" s="356" t="str">
        <f t="shared" si="855"/>
        <v/>
      </c>
      <c r="BL1136" s="357">
        <f t="shared" si="856"/>
        <v>0</v>
      </c>
      <c r="BM1136" s="358">
        <f t="shared" si="857"/>
        <v>0</v>
      </c>
      <c r="BN1136" s="359">
        <f t="shared" si="858"/>
        <v>0</v>
      </c>
      <c r="BO1136" s="356" t="str">
        <f t="shared" si="859"/>
        <v/>
      </c>
      <c r="BP1136" s="357">
        <f t="shared" si="860"/>
        <v>0</v>
      </c>
      <c r="BQ1136" s="358">
        <f t="shared" si="861"/>
        <v>0</v>
      </c>
      <c r="BR1136" s="359">
        <f t="shared" si="862"/>
        <v>0</v>
      </c>
      <c r="BS1136" s="293">
        <f t="shared" si="863"/>
        <v>0</v>
      </c>
      <c r="BT1136" s="352" t="str">
        <f>IF(BS1136=0,"",
IF(SUM($BS$1051:BS1136)=1,BU1136,
IF($BS$1171&gt;SUM($BS$1051:BS1136),_xlfn.CONCAT(", ",BU1136),
IF($BS$1171=SUM($BS$1051:BS1136),_xlfn.CONCAT(" y ",BU1136)))))</f>
        <v/>
      </c>
      <c r="BU1136" s="120" t="s">
        <v>5291</v>
      </c>
      <c r="BV1136" s="290">
        <f t="shared" si="864"/>
        <v>0</v>
      </c>
      <c r="BW1136" s="293">
        <f t="shared" si="865"/>
        <v>0</v>
      </c>
      <c r="BX1136" s="283" t="str">
        <f>IF(BW1136=0,"",
IF(SUM($BW$1051:BW1136)=1,BY1136,
IF($BW$1171&gt;SUM($BW$1051:BW1136),_xlfn.CONCAT(", ",BY1136),
IF($BW$1171=SUM($BW$1051:BW1136),_xlfn.CONCAT(" y ",BY1136)))))</f>
        <v/>
      </c>
      <c r="BY1136" s="120" t="s">
        <v>5291</v>
      </c>
    </row>
    <row r="1137" spans="1:77" ht="15" customHeight="1">
      <c r="A1137" s="445"/>
      <c r="B1137" s="15"/>
      <c r="C1137" s="35" t="s">
        <v>5292</v>
      </c>
      <c r="D1137" s="800" t="str">
        <f>IF(CNGE_2026_M1_Secc1_Sub1!$D127="","",CNGE_2026_M1_Secc1_Sub1!$D127)</f>
        <v/>
      </c>
      <c r="E1137" s="723"/>
      <c r="F1137" s="723"/>
      <c r="G1137" s="723"/>
      <c r="H1137" s="723"/>
      <c r="I1137" s="723"/>
      <c r="J1137" s="723"/>
      <c r="K1137" s="723"/>
      <c r="L1137" s="724"/>
      <c r="M1137" s="637" t="str">
        <f t="shared" si="824"/>
        <v/>
      </c>
      <c r="N1137" s="637" t="str">
        <f t="shared" si="825"/>
        <v/>
      </c>
      <c r="O1137" s="637" t="str">
        <f t="shared" si="826"/>
        <v/>
      </c>
      <c r="P1137" s="638"/>
      <c r="Q1137" s="638"/>
      <c r="R1137" s="638"/>
      <c r="S1137" s="638"/>
      <c r="T1137" s="638"/>
      <c r="U1137" s="638"/>
      <c r="V1137" s="638"/>
      <c r="W1137" s="638"/>
      <c r="X1137" s="638"/>
      <c r="Y1137" s="638"/>
      <c r="Z1137" s="638"/>
      <c r="AA1137" s="638"/>
      <c r="AB1137" s="638"/>
      <c r="AC1137" s="638"/>
      <c r="AD1137" s="638"/>
      <c r="AI1137" t="str">
        <f t="shared" si="827"/>
        <v/>
      </c>
      <c r="AJ1137">
        <f t="shared" si="828"/>
        <v>0</v>
      </c>
      <c r="AK1137">
        <f t="shared" si="829"/>
        <v>0</v>
      </c>
      <c r="AL1137">
        <f t="shared" si="830"/>
        <v>0</v>
      </c>
      <c r="AM1137">
        <f t="shared" si="831"/>
        <v>0</v>
      </c>
      <c r="AN1137">
        <f t="shared" si="832"/>
        <v>0</v>
      </c>
      <c r="AO1137">
        <f t="shared" si="833"/>
        <v>0</v>
      </c>
      <c r="AP1137">
        <f t="shared" si="834"/>
        <v>0</v>
      </c>
      <c r="AQ1137">
        <f t="shared" si="835"/>
        <v>0</v>
      </c>
      <c r="AR1137">
        <f t="shared" si="836"/>
        <v>0</v>
      </c>
      <c r="AS1137">
        <f t="shared" si="837"/>
        <v>0</v>
      </c>
      <c r="AT1137">
        <f t="shared" si="838"/>
        <v>0</v>
      </c>
      <c r="AU1137">
        <f t="shared" si="839"/>
        <v>0</v>
      </c>
      <c r="AV1137">
        <f t="shared" si="840"/>
        <v>0</v>
      </c>
      <c r="AW1137">
        <f t="shared" si="841"/>
        <v>0</v>
      </c>
      <c r="AX1137">
        <f t="shared" si="842"/>
        <v>0</v>
      </c>
      <c r="AY1137">
        <f t="shared" si="843"/>
        <v>0</v>
      </c>
      <c r="AZ1137">
        <f t="shared" si="844"/>
        <v>0</v>
      </c>
      <c r="BA1137">
        <f t="shared" si="845"/>
        <v>0</v>
      </c>
      <c r="BB1137">
        <f t="shared" si="846"/>
        <v>0</v>
      </c>
      <c r="BC1137">
        <f t="shared" si="847"/>
        <v>0</v>
      </c>
      <c r="BD1137">
        <f t="shared" si="848"/>
        <v>0</v>
      </c>
      <c r="BE1137">
        <f t="shared" si="849"/>
        <v>0</v>
      </c>
      <c r="BF1137">
        <f t="shared" si="850"/>
        <v>0</v>
      </c>
      <c r="BG1137" s="356" t="str">
        <f t="shared" si="851"/>
        <v/>
      </c>
      <c r="BH1137" s="357">
        <f t="shared" si="852"/>
        <v>0</v>
      </c>
      <c r="BI1137" s="358">
        <f t="shared" si="853"/>
        <v>0</v>
      </c>
      <c r="BJ1137" s="359">
        <f t="shared" si="854"/>
        <v>0</v>
      </c>
      <c r="BK1137" s="356" t="str">
        <f t="shared" si="855"/>
        <v/>
      </c>
      <c r="BL1137" s="357">
        <f t="shared" si="856"/>
        <v>0</v>
      </c>
      <c r="BM1137" s="358">
        <f t="shared" si="857"/>
        <v>0</v>
      </c>
      <c r="BN1137" s="359">
        <f t="shared" si="858"/>
        <v>0</v>
      </c>
      <c r="BO1137" s="356" t="str">
        <f t="shared" si="859"/>
        <v/>
      </c>
      <c r="BP1137" s="357">
        <f t="shared" si="860"/>
        <v>0</v>
      </c>
      <c r="BQ1137" s="358">
        <f t="shared" si="861"/>
        <v>0</v>
      </c>
      <c r="BR1137" s="359">
        <f t="shared" si="862"/>
        <v>0</v>
      </c>
      <c r="BS1137" s="293">
        <f t="shared" si="863"/>
        <v>0</v>
      </c>
      <c r="BT1137" s="352" t="str">
        <f>IF(BS1137=0,"",
IF(SUM($BS$1051:BS1137)=1,BU1137,
IF($BS$1171&gt;SUM($BS$1051:BS1137),_xlfn.CONCAT(", ",BU1137),
IF($BS$1171=SUM($BS$1051:BS1137),_xlfn.CONCAT(" y ",BU1137)))))</f>
        <v/>
      </c>
      <c r="BU1137" s="120" t="s">
        <v>5293</v>
      </c>
      <c r="BV1137" s="290">
        <f t="shared" si="864"/>
        <v>0</v>
      </c>
      <c r="BW1137" s="293">
        <f t="shared" si="865"/>
        <v>0</v>
      </c>
      <c r="BX1137" s="283" t="str">
        <f>IF(BW1137=0,"",
IF(SUM($BW$1051:BW1137)=1,BY1137,
IF($BW$1171&gt;SUM($BW$1051:BW1137),_xlfn.CONCAT(", ",BY1137),
IF($BW$1171=SUM($BW$1051:BW1137),_xlfn.CONCAT(" y ",BY1137)))))</f>
        <v/>
      </c>
      <c r="BY1137" s="120" t="s">
        <v>5293</v>
      </c>
    </row>
    <row r="1138" spans="1:77" ht="15" customHeight="1">
      <c r="A1138" s="445"/>
      <c r="B1138" s="15"/>
      <c r="C1138" s="35" t="s">
        <v>5294</v>
      </c>
      <c r="D1138" s="800" t="str">
        <f>IF(CNGE_2026_M1_Secc1_Sub1!$D128="","",CNGE_2026_M1_Secc1_Sub1!$D128)</f>
        <v/>
      </c>
      <c r="E1138" s="723"/>
      <c r="F1138" s="723"/>
      <c r="G1138" s="723"/>
      <c r="H1138" s="723"/>
      <c r="I1138" s="723"/>
      <c r="J1138" s="723"/>
      <c r="K1138" s="723"/>
      <c r="L1138" s="724"/>
      <c r="M1138" s="637" t="str">
        <f t="shared" si="824"/>
        <v/>
      </c>
      <c r="N1138" s="637" t="str">
        <f t="shared" si="825"/>
        <v/>
      </c>
      <c r="O1138" s="637" t="str">
        <f t="shared" si="826"/>
        <v/>
      </c>
      <c r="P1138" s="638"/>
      <c r="Q1138" s="638"/>
      <c r="R1138" s="638"/>
      <c r="S1138" s="638"/>
      <c r="T1138" s="638"/>
      <c r="U1138" s="638"/>
      <c r="V1138" s="638"/>
      <c r="W1138" s="638"/>
      <c r="X1138" s="638"/>
      <c r="Y1138" s="638"/>
      <c r="Z1138" s="638"/>
      <c r="AA1138" s="638"/>
      <c r="AB1138" s="638"/>
      <c r="AC1138" s="638"/>
      <c r="AD1138" s="638"/>
      <c r="AI1138" t="str">
        <f t="shared" si="827"/>
        <v/>
      </c>
      <c r="AJ1138">
        <f t="shared" si="828"/>
        <v>0</v>
      </c>
      <c r="AK1138">
        <f t="shared" si="829"/>
        <v>0</v>
      </c>
      <c r="AL1138">
        <f t="shared" si="830"/>
        <v>0</v>
      </c>
      <c r="AM1138">
        <f t="shared" si="831"/>
        <v>0</v>
      </c>
      <c r="AN1138">
        <f t="shared" si="832"/>
        <v>0</v>
      </c>
      <c r="AO1138">
        <f t="shared" si="833"/>
        <v>0</v>
      </c>
      <c r="AP1138">
        <f t="shared" si="834"/>
        <v>0</v>
      </c>
      <c r="AQ1138">
        <f t="shared" si="835"/>
        <v>0</v>
      </c>
      <c r="AR1138">
        <f t="shared" si="836"/>
        <v>0</v>
      </c>
      <c r="AS1138">
        <f t="shared" si="837"/>
        <v>0</v>
      </c>
      <c r="AT1138">
        <f t="shared" si="838"/>
        <v>0</v>
      </c>
      <c r="AU1138">
        <f t="shared" si="839"/>
        <v>0</v>
      </c>
      <c r="AV1138">
        <f t="shared" si="840"/>
        <v>0</v>
      </c>
      <c r="AW1138">
        <f t="shared" si="841"/>
        <v>0</v>
      </c>
      <c r="AX1138">
        <f t="shared" si="842"/>
        <v>0</v>
      </c>
      <c r="AY1138">
        <f t="shared" si="843"/>
        <v>0</v>
      </c>
      <c r="AZ1138">
        <f t="shared" si="844"/>
        <v>0</v>
      </c>
      <c r="BA1138">
        <f t="shared" si="845"/>
        <v>0</v>
      </c>
      <c r="BB1138">
        <f t="shared" si="846"/>
        <v>0</v>
      </c>
      <c r="BC1138">
        <f t="shared" si="847"/>
        <v>0</v>
      </c>
      <c r="BD1138">
        <f t="shared" si="848"/>
        <v>0</v>
      </c>
      <c r="BE1138">
        <f t="shared" si="849"/>
        <v>0</v>
      </c>
      <c r="BF1138">
        <f t="shared" si="850"/>
        <v>0</v>
      </c>
      <c r="BG1138" s="356" t="str">
        <f t="shared" si="851"/>
        <v/>
      </c>
      <c r="BH1138" s="357">
        <f t="shared" si="852"/>
        <v>0</v>
      </c>
      <c r="BI1138" s="358">
        <f t="shared" si="853"/>
        <v>0</v>
      </c>
      <c r="BJ1138" s="359">
        <f t="shared" si="854"/>
        <v>0</v>
      </c>
      <c r="BK1138" s="356" t="str">
        <f t="shared" si="855"/>
        <v/>
      </c>
      <c r="BL1138" s="357">
        <f t="shared" si="856"/>
        <v>0</v>
      </c>
      <c r="BM1138" s="358">
        <f t="shared" si="857"/>
        <v>0</v>
      </c>
      <c r="BN1138" s="359">
        <f t="shared" si="858"/>
        <v>0</v>
      </c>
      <c r="BO1138" s="356" t="str">
        <f t="shared" si="859"/>
        <v/>
      </c>
      <c r="BP1138" s="357">
        <f t="shared" si="860"/>
        <v>0</v>
      </c>
      <c r="BQ1138" s="358">
        <f t="shared" si="861"/>
        <v>0</v>
      </c>
      <c r="BR1138" s="359">
        <f t="shared" si="862"/>
        <v>0</v>
      </c>
      <c r="BS1138" s="293">
        <f t="shared" si="863"/>
        <v>0</v>
      </c>
      <c r="BT1138" s="352" t="str">
        <f>IF(BS1138=0,"",
IF(SUM($BS$1051:BS1138)=1,BU1138,
IF($BS$1171&gt;SUM($BS$1051:BS1138),_xlfn.CONCAT(", ",BU1138),
IF($BS$1171=SUM($BS$1051:BS1138),_xlfn.CONCAT(" y ",BU1138)))))</f>
        <v/>
      </c>
      <c r="BU1138" s="120" t="s">
        <v>5295</v>
      </c>
      <c r="BV1138" s="290">
        <f t="shared" si="864"/>
        <v>0</v>
      </c>
      <c r="BW1138" s="293">
        <f t="shared" si="865"/>
        <v>0</v>
      </c>
      <c r="BX1138" s="283" t="str">
        <f>IF(BW1138=0,"",
IF(SUM($BW$1051:BW1138)=1,BY1138,
IF($BW$1171&gt;SUM($BW$1051:BW1138),_xlfn.CONCAT(", ",BY1138),
IF($BW$1171=SUM($BW$1051:BW1138),_xlfn.CONCAT(" y ",BY1138)))))</f>
        <v/>
      </c>
      <c r="BY1138" s="120" t="s">
        <v>5295</v>
      </c>
    </row>
    <row r="1139" spans="1:77" ht="15" customHeight="1">
      <c r="A1139" s="445"/>
      <c r="B1139" s="15"/>
      <c r="C1139" s="35" t="s">
        <v>5296</v>
      </c>
      <c r="D1139" s="800" t="str">
        <f>IF(CNGE_2026_M1_Secc1_Sub1!$D129="","",CNGE_2026_M1_Secc1_Sub1!$D129)</f>
        <v/>
      </c>
      <c r="E1139" s="723"/>
      <c r="F1139" s="723"/>
      <c r="G1139" s="723"/>
      <c r="H1139" s="723"/>
      <c r="I1139" s="723"/>
      <c r="J1139" s="723"/>
      <c r="K1139" s="723"/>
      <c r="L1139" s="724"/>
      <c r="M1139" s="637" t="str">
        <f t="shared" si="824"/>
        <v/>
      </c>
      <c r="N1139" s="637" t="str">
        <f t="shared" si="825"/>
        <v/>
      </c>
      <c r="O1139" s="637" t="str">
        <f t="shared" si="826"/>
        <v/>
      </c>
      <c r="P1139" s="638"/>
      <c r="Q1139" s="638"/>
      <c r="R1139" s="638"/>
      <c r="S1139" s="638"/>
      <c r="T1139" s="638"/>
      <c r="U1139" s="638"/>
      <c r="V1139" s="638"/>
      <c r="W1139" s="638"/>
      <c r="X1139" s="638"/>
      <c r="Y1139" s="638"/>
      <c r="Z1139" s="638"/>
      <c r="AA1139" s="638"/>
      <c r="AB1139" s="638"/>
      <c r="AC1139" s="638"/>
      <c r="AD1139" s="638"/>
      <c r="AI1139" t="str">
        <f t="shared" si="827"/>
        <v/>
      </c>
      <c r="AJ1139">
        <f t="shared" si="828"/>
        <v>0</v>
      </c>
      <c r="AK1139">
        <f t="shared" si="829"/>
        <v>0</v>
      </c>
      <c r="AL1139">
        <f t="shared" si="830"/>
        <v>0</v>
      </c>
      <c r="AM1139">
        <f t="shared" si="831"/>
        <v>0</v>
      </c>
      <c r="AN1139">
        <f t="shared" si="832"/>
        <v>0</v>
      </c>
      <c r="AO1139">
        <f t="shared" si="833"/>
        <v>0</v>
      </c>
      <c r="AP1139">
        <f t="shared" si="834"/>
        <v>0</v>
      </c>
      <c r="AQ1139">
        <f t="shared" si="835"/>
        <v>0</v>
      </c>
      <c r="AR1139">
        <f t="shared" si="836"/>
        <v>0</v>
      </c>
      <c r="AS1139">
        <f t="shared" si="837"/>
        <v>0</v>
      </c>
      <c r="AT1139">
        <f t="shared" si="838"/>
        <v>0</v>
      </c>
      <c r="AU1139">
        <f t="shared" si="839"/>
        <v>0</v>
      </c>
      <c r="AV1139">
        <f t="shared" si="840"/>
        <v>0</v>
      </c>
      <c r="AW1139">
        <f t="shared" si="841"/>
        <v>0</v>
      </c>
      <c r="AX1139">
        <f t="shared" si="842"/>
        <v>0</v>
      </c>
      <c r="AY1139">
        <f t="shared" si="843"/>
        <v>0</v>
      </c>
      <c r="AZ1139">
        <f t="shared" si="844"/>
        <v>0</v>
      </c>
      <c r="BA1139">
        <f t="shared" si="845"/>
        <v>0</v>
      </c>
      <c r="BB1139">
        <f t="shared" si="846"/>
        <v>0</v>
      </c>
      <c r="BC1139">
        <f t="shared" si="847"/>
        <v>0</v>
      </c>
      <c r="BD1139">
        <f t="shared" si="848"/>
        <v>0</v>
      </c>
      <c r="BE1139">
        <f t="shared" si="849"/>
        <v>0</v>
      </c>
      <c r="BF1139">
        <f t="shared" si="850"/>
        <v>0</v>
      </c>
      <c r="BG1139" s="356" t="str">
        <f t="shared" si="851"/>
        <v/>
      </c>
      <c r="BH1139" s="357">
        <f t="shared" si="852"/>
        <v>0</v>
      </c>
      <c r="BI1139" s="358">
        <f t="shared" si="853"/>
        <v>0</v>
      </c>
      <c r="BJ1139" s="359">
        <f t="shared" si="854"/>
        <v>0</v>
      </c>
      <c r="BK1139" s="356" t="str">
        <f t="shared" si="855"/>
        <v/>
      </c>
      <c r="BL1139" s="357">
        <f t="shared" si="856"/>
        <v>0</v>
      </c>
      <c r="BM1139" s="358">
        <f t="shared" si="857"/>
        <v>0</v>
      </c>
      <c r="BN1139" s="359">
        <f t="shared" si="858"/>
        <v>0</v>
      </c>
      <c r="BO1139" s="356" t="str">
        <f t="shared" si="859"/>
        <v/>
      </c>
      <c r="BP1139" s="357">
        <f t="shared" si="860"/>
        <v>0</v>
      </c>
      <c r="BQ1139" s="358">
        <f t="shared" si="861"/>
        <v>0</v>
      </c>
      <c r="BR1139" s="359">
        <f t="shared" si="862"/>
        <v>0</v>
      </c>
      <c r="BS1139" s="293">
        <f t="shared" si="863"/>
        <v>0</v>
      </c>
      <c r="BT1139" s="352" t="str">
        <f>IF(BS1139=0,"",
IF(SUM($BS$1051:BS1139)=1,BU1139,
IF($BS$1171&gt;SUM($BS$1051:BS1139),_xlfn.CONCAT(", ",BU1139),
IF($BS$1171=SUM($BS$1051:BS1139),_xlfn.CONCAT(" y ",BU1139)))))</f>
        <v/>
      </c>
      <c r="BU1139" s="120" t="s">
        <v>5297</v>
      </c>
      <c r="BV1139" s="290">
        <f t="shared" si="864"/>
        <v>0</v>
      </c>
      <c r="BW1139" s="293">
        <f t="shared" si="865"/>
        <v>0</v>
      </c>
      <c r="BX1139" s="283" t="str">
        <f>IF(BW1139=0,"",
IF(SUM($BW$1051:BW1139)=1,BY1139,
IF($BW$1171&gt;SUM($BW$1051:BW1139),_xlfn.CONCAT(", ",BY1139),
IF($BW$1171=SUM($BW$1051:BW1139),_xlfn.CONCAT(" y ",BY1139)))))</f>
        <v/>
      </c>
      <c r="BY1139" s="120" t="s">
        <v>5297</v>
      </c>
    </row>
    <row r="1140" spans="1:77" ht="15" customHeight="1">
      <c r="A1140" s="445"/>
      <c r="B1140" s="15"/>
      <c r="C1140" s="35" t="s">
        <v>5298</v>
      </c>
      <c r="D1140" s="800" t="str">
        <f>IF(CNGE_2026_M1_Secc1_Sub1!$D130="","",CNGE_2026_M1_Secc1_Sub1!$D130)</f>
        <v/>
      </c>
      <c r="E1140" s="723"/>
      <c r="F1140" s="723"/>
      <c r="G1140" s="723"/>
      <c r="H1140" s="723"/>
      <c r="I1140" s="723"/>
      <c r="J1140" s="723"/>
      <c r="K1140" s="723"/>
      <c r="L1140" s="724"/>
      <c r="M1140" s="637" t="str">
        <f t="shared" si="824"/>
        <v/>
      </c>
      <c r="N1140" s="637" t="str">
        <f t="shared" si="825"/>
        <v/>
      </c>
      <c r="O1140" s="637" t="str">
        <f t="shared" si="826"/>
        <v/>
      </c>
      <c r="P1140" s="638"/>
      <c r="Q1140" s="638"/>
      <c r="R1140" s="638"/>
      <c r="S1140" s="638"/>
      <c r="T1140" s="638"/>
      <c r="U1140" s="638"/>
      <c r="V1140" s="638"/>
      <c r="W1140" s="638"/>
      <c r="X1140" s="638"/>
      <c r="Y1140" s="638"/>
      <c r="Z1140" s="638"/>
      <c r="AA1140" s="638"/>
      <c r="AB1140" s="638"/>
      <c r="AC1140" s="638"/>
      <c r="AD1140" s="638"/>
      <c r="AI1140" t="str">
        <f t="shared" si="827"/>
        <v/>
      </c>
      <c r="AJ1140">
        <f t="shared" si="828"/>
        <v>0</v>
      </c>
      <c r="AK1140">
        <f t="shared" si="829"/>
        <v>0</v>
      </c>
      <c r="AL1140">
        <f t="shared" si="830"/>
        <v>0</v>
      </c>
      <c r="AM1140">
        <f t="shared" si="831"/>
        <v>0</v>
      </c>
      <c r="AN1140">
        <f t="shared" si="832"/>
        <v>0</v>
      </c>
      <c r="AO1140">
        <f t="shared" si="833"/>
        <v>0</v>
      </c>
      <c r="AP1140">
        <f t="shared" si="834"/>
        <v>0</v>
      </c>
      <c r="AQ1140">
        <f t="shared" si="835"/>
        <v>0</v>
      </c>
      <c r="AR1140">
        <f t="shared" si="836"/>
        <v>0</v>
      </c>
      <c r="AS1140">
        <f t="shared" si="837"/>
        <v>0</v>
      </c>
      <c r="AT1140">
        <f t="shared" si="838"/>
        <v>0</v>
      </c>
      <c r="AU1140">
        <f t="shared" si="839"/>
        <v>0</v>
      </c>
      <c r="AV1140">
        <f t="shared" si="840"/>
        <v>0</v>
      </c>
      <c r="AW1140">
        <f t="shared" si="841"/>
        <v>0</v>
      </c>
      <c r="AX1140">
        <f t="shared" si="842"/>
        <v>0</v>
      </c>
      <c r="AY1140">
        <f t="shared" si="843"/>
        <v>0</v>
      </c>
      <c r="AZ1140">
        <f t="shared" si="844"/>
        <v>0</v>
      </c>
      <c r="BA1140">
        <f t="shared" si="845"/>
        <v>0</v>
      </c>
      <c r="BB1140">
        <f t="shared" si="846"/>
        <v>0</v>
      </c>
      <c r="BC1140">
        <f t="shared" si="847"/>
        <v>0</v>
      </c>
      <c r="BD1140">
        <f t="shared" si="848"/>
        <v>0</v>
      </c>
      <c r="BE1140">
        <f t="shared" si="849"/>
        <v>0</v>
      </c>
      <c r="BF1140">
        <f t="shared" si="850"/>
        <v>0</v>
      </c>
      <c r="BG1140" s="356" t="str">
        <f t="shared" si="851"/>
        <v/>
      </c>
      <c r="BH1140" s="357">
        <f t="shared" si="852"/>
        <v>0</v>
      </c>
      <c r="BI1140" s="358">
        <f t="shared" si="853"/>
        <v>0</v>
      </c>
      <c r="BJ1140" s="359">
        <f t="shared" si="854"/>
        <v>0</v>
      </c>
      <c r="BK1140" s="356" t="str">
        <f t="shared" si="855"/>
        <v/>
      </c>
      <c r="BL1140" s="357">
        <f t="shared" si="856"/>
        <v>0</v>
      </c>
      <c r="BM1140" s="358">
        <f t="shared" si="857"/>
        <v>0</v>
      </c>
      <c r="BN1140" s="359">
        <f t="shared" si="858"/>
        <v>0</v>
      </c>
      <c r="BO1140" s="356" t="str">
        <f t="shared" si="859"/>
        <v/>
      </c>
      <c r="BP1140" s="357">
        <f t="shared" si="860"/>
        <v>0</v>
      </c>
      <c r="BQ1140" s="358">
        <f t="shared" si="861"/>
        <v>0</v>
      </c>
      <c r="BR1140" s="359">
        <f t="shared" si="862"/>
        <v>0</v>
      </c>
      <c r="BS1140" s="293">
        <f t="shared" si="863"/>
        <v>0</v>
      </c>
      <c r="BT1140" s="352" t="str">
        <f>IF(BS1140=0,"",
IF(SUM($BS$1051:BS1140)=1,BU1140,
IF($BS$1171&gt;SUM($BS$1051:BS1140),_xlfn.CONCAT(", ",BU1140),
IF($BS$1171=SUM($BS$1051:BS1140),_xlfn.CONCAT(" y ",BU1140)))))</f>
        <v/>
      </c>
      <c r="BU1140" s="120" t="s">
        <v>5299</v>
      </c>
      <c r="BV1140" s="290">
        <f t="shared" si="864"/>
        <v>0</v>
      </c>
      <c r="BW1140" s="293">
        <f t="shared" si="865"/>
        <v>0</v>
      </c>
      <c r="BX1140" s="283" t="str">
        <f>IF(BW1140=0,"",
IF(SUM($BW$1051:BW1140)=1,BY1140,
IF($BW$1171&gt;SUM($BW$1051:BW1140),_xlfn.CONCAT(", ",BY1140),
IF($BW$1171=SUM($BW$1051:BW1140),_xlfn.CONCAT(" y ",BY1140)))))</f>
        <v/>
      </c>
      <c r="BY1140" s="120" t="s">
        <v>5299</v>
      </c>
    </row>
    <row r="1141" spans="1:77" ht="15" customHeight="1">
      <c r="A1141" s="445"/>
      <c r="B1141" s="15"/>
      <c r="C1141" s="35" t="s">
        <v>5300</v>
      </c>
      <c r="D1141" s="800" t="str">
        <f>IF(CNGE_2026_M1_Secc1_Sub1!$D131="","",CNGE_2026_M1_Secc1_Sub1!$D131)</f>
        <v/>
      </c>
      <c r="E1141" s="723"/>
      <c r="F1141" s="723"/>
      <c r="G1141" s="723"/>
      <c r="H1141" s="723"/>
      <c r="I1141" s="723"/>
      <c r="J1141" s="723"/>
      <c r="K1141" s="723"/>
      <c r="L1141" s="724"/>
      <c r="M1141" s="637" t="str">
        <f t="shared" si="824"/>
        <v/>
      </c>
      <c r="N1141" s="637" t="str">
        <f t="shared" si="825"/>
        <v/>
      </c>
      <c r="O1141" s="637" t="str">
        <f t="shared" si="826"/>
        <v/>
      </c>
      <c r="P1141" s="638"/>
      <c r="Q1141" s="638"/>
      <c r="R1141" s="638"/>
      <c r="S1141" s="638"/>
      <c r="T1141" s="638"/>
      <c r="U1141" s="638"/>
      <c r="V1141" s="638"/>
      <c r="W1141" s="638"/>
      <c r="X1141" s="638"/>
      <c r="Y1141" s="638"/>
      <c r="Z1141" s="638"/>
      <c r="AA1141" s="638"/>
      <c r="AB1141" s="638"/>
      <c r="AC1141" s="638"/>
      <c r="AD1141" s="638"/>
      <c r="AI1141" t="str">
        <f t="shared" si="827"/>
        <v/>
      </c>
      <c r="AJ1141">
        <f t="shared" si="828"/>
        <v>0</v>
      </c>
      <c r="AK1141">
        <f t="shared" si="829"/>
        <v>0</v>
      </c>
      <c r="AL1141">
        <f t="shared" si="830"/>
        <v>0</v>
      </c>
      <c r="AM1141">
        <f t="shared" si="831"/>
        <v>0</v>
      </c>
      <c r="AN1141">
        <f t="shared" si="832"/>
        <v>0</v>
      </c>
      <c r="AO1141">
        <f t="shared" si="833"/>
        <v>0</v>
      </c>
      <c r="AP1141">
        <f t="shared" si="834"/>
        <v>0</v>
      </c>
      <c r="AQ1141">
        <f t="shared" si="835"/>
        <v>0</v>
      </c>
      <c r="AR1141">
        <f t="shared" si="836"/>
        <v>0</v>
      </c>
      <c r="AS1141">
        <f t="shared" si="837"/>
        <v>0</v>
      </c>
      <c r="AT1141">
        <f t="shared" si="838"/>
        <v>0</v>
      </c>
      <c r="AU1141">
        <f t="shared" si="839"/>
        <v>0</v>
      </c>
      <c r="AV1141">
        <f t="shared" si="840"/>
        <v>0</v>
      </c>
      <c r="AW1141">
        <f t="shared" si="841"/>
        <v>0</v>
      </c>
      <c r="AX1141">
        <f t="shared" si="842"/>
        <v>0</v>
      </c>
      <c r="AY1141">
        <f t="shared" si="843"/>
        <v>0</v>
      </c>
      <c r="AZ1141">
        <f t="shared" si="844"/>
        <v>0</v>
      </c>
      <c r="BA1141">
        <f t="shared" si="845"/>
        <v>0</v>
      </c>
      <c r="BB1141">
        <f t="shared" si="846"/>
        <v>0</v>
      </c>
      <c r="BC1141">
        <f t="shared" si="847"/>
        <v>0</v>
      </c>
      <c r="BD1141">
        <f t="shared" si="848"/>
        <v>0</v>
      </c>
      <c r="BE1141">
        <f t="shared" si="849"/>
        <v>0</v>
      </c>
      <c r="BF1141">
        <f t="shared" si="850"/>
        <v>0</v>
      </c>
      <c r="BG1141" s="356" t="str">
        <f t="shared" si="851"/>
        <v/>
      </c>
      <c r="BH1141" s="357">
        <f t="shared" si="852"/>
        <v>0</v>
      </c>
      <c r="BI1141" s="358">
        <f t="shared" si="853"/>
        <v>0</v>
      </c>
      <c r="BJ1141" s="359">
        <f t="shared" si="854"/>
        <v>0</v>
      </c>
      <c r="BK1141" s="356" t="str">
        <f t="shared" si="855"/>
        <v/>
      </c>
      <c r="BL1141" s="357">
        <f t="shared" si="856"/>
        <v>0</v>
      </c>
      <c r="BM1141" s="358">
        <f t="shared" si="857"/>
        <v>0</v>
      </c>
      <c r="BN1141" s="359">
        <f t="shared" si="858"/>
        <v>0</v>
      </c>
      <c r="BO1141" s="356" t="str">
        <f t="shared" si="859"/>
        <v/>
      </c>
      <c r="BP1141" s="357">
        <f t="shared" si="860"/>
        <v>0</v>
      </c>
      <c r="BQ1141" s="358">
        <f t="shared" si="861"/>
        <v>0</v>
      </c>
      <c r="BR1141" s="359">
        <f t="shared" si="862"/>
        <v>0</v>
      </c>
      <c r="BS1141" s="293">
        <f t="shared" si="863"/>
        <v>0</v>
      </c>
      <c r="BT1141" s="352" t="str">
        <f>IF(BS1141=0,"",
IF(SUM($BS$1051:BS1141)=1,BU1141,
IF($BS$1171&gt;SUM($BS$1051:BS1141),_xlfn.CONCAT(", ",BU1141),
IF($BS$1171=SUM($BS$1051:BS1141),_xlfn.CONCAT(" y ",BU1141)))))</f>
        <v/>
      </c>
      <c r="BU1141" s="120" t="s">
        <v>5301</v>
      </c>
      <c r="BV1141" s="290">
        <f t="shared" si="864"/>
        <v>0</v>
      </c>
      <c r="BW1141" s="293">
        <f t="shared" si="865"/>
        <v>0</v>
      </c>
      <c r="BX1141" s="283" t="str">
        <f>IF(BW1141=0,"",
IF(SUM($BW$1051:BW1141)=1,BY1141,
IF($BW$1171&gt;SUM($BW$1051:BW1141),_xlfn.CONCAT(", ",BY1141),
IF($BW$1171=SUM($BW$1051:BW1141),_xlfn.CONCAT(" y ",BY1141)))))</f>
        <v/>
      </c>
      <c r="BY1141" s="120" t="s">
        <v>5301</v>
      </c>
    </row>
    <row r="1142" spans="1:77" ht="15" customHeight="1">
      <c r="A1142" s="445"/>
      <c r="B1142" s="15"/>
      <c r="C1142" s="35" t="s">
        <v>5302</v>
      </c>
      <c r="D1142" s="800" t="str">
        <f>IF(CNGE_2026_M1_Secc1_Sub1!$D132="","",CNGE_2026_M1_Secc1_Sub1!$D132)</f>
        <v/>
      </c>
      <c r="E1142" s="723"/>
      <c r="F1142" s="723"/>
      <c r="G1142" s="723"/>
      <c r="H1142" s="723"/>
      <c r="I1142" s="723"/>
      <c r="J1142" s="723"/>
      <c r="K1142" s="723"/>
      <c r="L1142" s="724"/>
      <c r="M1142" s="637" t="str">
        <f t="shared" si="824"/>
        <v/>
      </c>
      <c r="N1142" s="637" t="str">
        <f t="shared" si="825"/>
        <v/>
      </c>
      <c r="O1142" s="637" t="str">
        <f t="shared" si="826"/>
        <v/>
      </c>
      <c r="P1142" s="638"/>
      <c r="Q1142" s="638"/>
      <c r="R1142" s="638"/>
      <c r="S1142" s="638"/>
      <c r="T1142" s="638"/>
      <c r="U1142" s="638"/>
      <c r="V1142" s="638"/>
      <c r="W1142" s="638"/>
      <c r="X1142" s="638"/>
      <c r="Y1142" s="638"/>
      <c r="Z1142" s="638"/>
      <c r="AA1142" s="638"/>
      <c r="AB1142" s="638"/>
      <c r="AC1142" s="638"/>
      <c r="AD1142" s="638"/>
      <c r="AI1142" t="str">
        <f t="shared" si="827"/>
        <v/>
      </c>
      <c r="AJ1142">
        <f t="shared" si="828"/>
        <v>0</v>
      </c>
      <c r="AK1142">
        <f t="shared" si="829"/>
        <v>0</v>
      </c>
      <c r="AL1142">
        <f t="shared" si="830"/>
        <v>0</v>
      </c>
      <c r="AM1142">
        <f t="shared" si="831"/>
        <v>0</v>
      </c>
      <c r="AN1142">
        <f t="shared" si="832"/>
        <v>0</v>
      </c>
      <c r="AO1142">
        <f t="shared" si="833"/>
        <v>0</v>
      </c>
      <c r="AP1142">
        <f t="shared" si="834"/>
        <v>0</v>
      </c>
      <c r="AQ1142">
        <f t="shared" si="835"/>
        <v>0</v>
      </c>
      <c r="AR1142">
        <f t="shared" si="836"/>
        <v>0</v>
      </c>
      <c r="AS1142">
        <f t="shared" si="837"/>
        <v>0</v>
      </c>
      <c r="AT1142">
        <f t="shared" si="838"/>
        <v>0</v>
      </c>
      <c r="AU1142">
        <f t="shared" si="839"/>
        <v>0</v>
      </c>
      <c r="AV1142">
        <f t="shared" si="840"/>
        <v>0</v>
      </c>
      <c r="AW1142">
        <f t="shared" si="841"/>
        <v>0</v>
      </c>
      <c r="AX1142">
        <f t="shared" si="842"/>
        <v>0</v>
      </c>
      <c r="AY1142">
        <f t="shared" si="843"/>
        <v>0</v>
      </c>
      <c r="AZ1142">
        <f t="shared" si="844"/>
        <v>0</v>
      </c>
      <c r="BA1142">
        <f t="shared" si="845"/>
        <v>0</v>
      </c>
      <c r="BB1142">
        <f t="shared" si="846"/>
        <v>0</v>
      </c>
      <c r="BC1142">
        <f t="shared" si="847"/>
        <v>0</v>
      </c>
      <c r="BD1142">
        <f t="shared" si="848"/>
        <v>0</v>
      </c>
      <c r="BE1142">
        <f t="shared" si="849"/>
        <v>0</v>
      </c>
      <c r="BF1142">
        <f t="shared" si="850"/>
        <v>0</v>
      </c>
      <c r="BG1142" s="356" t="str">
        <f t="shared" si="851"/>
        <v/>
      </c>
      <c r="BH1142" s="357">
        <f t="shared" si="852"/>
        <v>0</v>
      </c>
      <c r="BI1142" s="358">
        <f t="shared" si="853"/>
        <v>0</v>
      </c>
      <c r="BJ1142" s="359">
        <f t="shared" si="854"/>
        <v>0</v>
      </c>
      <c r="BK1142" s="356" t="str">
        <f t="shared" si="855"/>
        <v/>
      </c>
      <c r="BL1142" s="357">
        <f t="shared" si="856"/>
        <v>0</v>
      </c>
      <c r="BM1142" s="358">
        <f t="shared" si="857"/>
        <v>0</v>
      </c>
      <c r="BN1142" s="359">
        <f t="shared" si="858"/>
        <v>0</v>
      </c>
      <c r="BO1142" s="356" t="str">
        <f t="shared" si="859"/>
        <v/>
      </c>
      <c r="BP1142" s="357">
        <f t="shared" si="860"/>
        <v>0</v>
      </c>
      <c r="BQ1142" s="358">
        <f t="shared" si="861"/>
        <v>0</v>
      </c>
      <c r="BR1142" s="359">
        <f t="shared" si="862"/>
        <v>0</v>
      </c>
      <c r="BS1142" s="293">
        <f t="shared" si="863"/>
        <v>0</v>
      </c>
      <c r="BT1142" s="352" t="str">
        <f>IF(BS1142=0,"",
IF(SUM($BS$1051:BS1142)=1,BU1142,
IF($BS$1171&gt;SUM($BS$1051:BS1142),_xlfn.CONCAT(", ",BU1142),
IF($BS$1171=SUM($BS$1051:BS1142),_xlfn.CONCAT(" y ",BU1142)))))</f>
        <v/>
      </c>
      <c r="BU1142" s="120" t="s">
        <v>5303</v>
      </c>
      <c r="BV1142" s="290">
        <f t="shared" si="864"/>
        <v>0</v>
      </c>
      <c r="BW1142" s="293">
        <f t="shared" si="865"/>
        <v>0</v>
      </c>
      <c r="BX1142" s="283" t="str">
        <f>IF(BW1142=0,"",
IF(SUM($BW$1051:BW1142)=1,BY1142,
IF($BW$1171&gt;SUM($BW$1051:BW1142),_xlfn.CONCAT(", ",BY1142),
IF($BW$1171=SUM($BW$1051:BW1142),_xlfn.CONCAT(" y ",BY1142)))))</f>
        <v/>
      </c>
      <c r="BY1142" s="120" t="s">
        <v>5303</v>
      </c>
    </row>
    <row r="1143" spans="1:77" ht="15" customHeight="1">
      <c r="A1143" s="445"/>
      <c r="B1143" s="15"/>
      <c r="C1143" s="35" t="s">
        <v>5304</v>
      </c>
      <c r="D1143" s="800" t="str">
        <f>IF(CNGE_2026_M1_Secc1_Sub1!$D133="","",CNGE_2026_M1_Secc1_Sub1!$D133)</f>
        <v/>
      </c>
      <c r="E1143" s="723"/>
      <c r="F1143" s="723"/>
      <c r="G1143" s="723"/>
      <c r="H1143" s="723"/>
      <c r="I1143" s="723"/>
      <c r="J1143" s="723"/>
      <c r="K1143" s="723"/>
      <c r="L1143" s="724"/>
      <c r="M1143" s="637" t="str">
        <f t="shared" si="824"/>
        <v/>
      </c>
      <c r="N1143" s="637" t="str">
        <f t="shared" si="825"/>
        <v/>
      </c>
      <c r="O1143" s="637" t="str">
        <f t="shared" si="826"/>
        <v/>
      </c>
      <c r="P1143" s="638"/>
      <c r="Q1143" s="638"/>
      <c r="R1143" s="638"/>
      <c r="S1143" s="638"/>
      <c r="T1143" s="638"/>
      <c r="U1143" s="638"/>
      <c r="V1143" s="638"/>
      <c r="W1143" s="638"/>
      <c r="X1143" s="638"/>
      <c r="Y1143" s="638"/>
      <c r="Z1143" s="638"/>
      <c r="AA1143" s="638"/>
      <c r="AB1143" s="638"/>
      <c r="AC1143" s="638"/>
      <c r="AD1143" s="638"/>
      <c r="AI1143" t="str">
        <f t="shared" si="827"/>
        <v/>
      </c>
      <c r="AJ1143">
        <f t="shared" si="828"/>
        <v>0</v>
      </c>
      <c r="AK1143">
        <f t="shared" si="829"/>
        <v>0</v>
      </c>
      <c r="AL1143">
        <f t="shared" si="830"/>
        <v>0</v>
      </c>
      <c r="AM1143">
        <f t="shared" si="831"/>
        <v>0</v>
      </c>
      <c r="AN1143">
        <f t="shared" si="832"/>
        <v>0</v>
      </c>
      <c r="AO1143">
        <f t="shared" si="833"/>
        <v>0</v>
      </c>
      <c r="AP1143">
        <f t="shared" si="834"/>
        <v>0</v>
      </c>
      <c r="AQ1143">
        <f t="shared" si="835"/>
        <v>0</v>
      </c>
      <c r="AR1143">
        <f t="shared" si="836"/>
        <v>0</v>
      </c>
      <c r="AS1143">
        <f t="shared" si="837"/>
        <v>0</v>
      </c>
      <c r="AT1143">
        <f t="shared" si="838"/>
        <v>0</v>
      </c>
      <c r="AU1143">
        <f t="shared" si="839"/>
        <v>0</v>
      </c>
      <c r="AV1143">
        <f t="shared" si="840"/>
        <v>0</v>
      </c>
      <c r="AW1143">
        <f t="shared" si="841"/>
        <v>0</v>
      </c>
      <c r="AX1143">
        <f t="shared" si="842"/>
        <v>0</v>
      </c>
      <c r="AY1143">
        <f t="shared" si="843"/>
        <v>0</v>
      </c>
      <c r="AZ1143">
        <f t="shared" si="844"/>
        <v>0</v>
      </c>
      <c r="BA1143">
        <f t="shared" si="845"/>
        <v>0</v>
      </c>
      <c r="BB1143">
        <f t="shared" si="846"/>
        <v>0</v>
      </c>
      <c r="BC1143">
        <f t="shared" si="847"/>
        <v>0</v>
      </c>
      <c r="BD1143">
        <f t="shared" si="848"/>
        <v>0</v>
      </c>
      <c r="BE1143">
        <f t="shared" si="849"/>
        <v>0</v>
      </c>
      <c r="BF1143">
        <f t="shared" si="850"/>
        <v>0</v>
      </c>
      <c r="BG1143" s="356" t="str">
        <f t="shared" si="851"/>
        <v/>
      </c>
      <c r="BH1143" s="357">
        <f t="shared" si="852"/>
        <v>0</v>
      </c>
      <c r="BI1143" s="358">
        <f t="shared" si="853"/>
        <v>0</v>
      </c>
      <c r="BJ1143" s="359">
        <f t="shared" si="854"/>
        <v>0</v>
      </c>
      <c r="BK1143" s="356" t="str">
        <f t="shared" si="855"/>
        <v/>
      </c>
      <c r="BL1143" s="357">
        <f t="shared" si="856"/>
        <v>0</v>
      </c>
      <c r="BM1143" s="358">
        <f t="shared" si="857"/>
        <v>0</v>
      </c>
      <c r="BN1143" s="359">
        <f t="shared" si="858"/>
        <v>0</v>
      </c>
      <c r="BO1143" s="356" t="str">
        <f t="shared" si="859"/>
        <v/>
      </c>
      <c r="BP1143" s="357">
        <f t="shared" si="860"/>
        <v>0</v>
      </c>
      <c r="BQ1143" s="358">
        <f t="shared" si="861"/>
        <v>0</v>
      </c>
      <c r="BR1143" s="359">
        <f t="shared" si="862"/>
        <v>0</v>
      </c>
      <c r="BS1143" s="293">
        <f t="shared" si="863"/>
        <v>0</v>
      </c>
      <c r="BT1143" s="352" t="str">
        <f>IF(BS1143=0,"",
IF(SUM($BS$1051:BS1143)=1,BU1143,
IF($BS$1171&gt;SUM($BS$1051:BS1143),_xlfn.CONCAT(", ",BU1143),
IF($BS$1171=SUM($BS$1051:BS1143),_xlfn.CONCAT(" y ",BU1143)))))</f>
        <v/>
      </c>
      <c r="BU1143" s="120" t="s">
        <v>5305</v>
      </c>
      <c r="BV1143" s="290">
        <f t="shared" si="864"/>
        <v>0</v>
      </c>
      <c r="BW1143" s="293">
        <f t="shared" si="865"/>
        <v>0</v>
      </c>
      <c r="BX1143" s="283" t="str">
        <f>IF(BW1143=0,"",
IF(SUM($BW$1051:BW1143)=1,BY1143,
IF($BW$1171&gt;SUM($BW$1051:BW1143),_xlfn.CONCAT(", ",BY1143),
IF($BW$1171=SUM($BW$1051:BW1143),_xlfn.CONCAT(" y ",BY1143)))))</f>
        <v/>
      </c>
      <c r="BY1143" s="120" t="s">
        <v>5305</v>
      </c>
    </row>
    <row r="1144" spans="1:77" ht="15" customHeight="1">
      <c r="A1144" s="445"/>
      <c r="B1144" s="15"/>
      <c r="C1144" s="37" t="s">
        <v>5306</v>
      </c>
      <c r="D1144" s="800" t="str">
        <f>IF(CNGE_2026_M1_Secc1_Sub1!$D134="","",CNGE_2026_M1_Secc1_Sub1!$D134)</f>
        <v/>
      </c>
      <c r="E1144" s="723"/>
      <c r="F1144" s="723"/>
      <c r="G1144" s="723"/>
      <c r="H1144" s="723"/>
      <c r="I1144" s="723"/>
      <c r="J1144" s="723"/>
      <c r="K1144" s="723"/>
      <c r="L1144" s="724"/>
      <c r="M1144" s="637" t="str">
        <f t="shared" si="824"/>
        <v/>
      </c>
      <c r="N1144" s="637" t="str">
        <f t="shared" si="825"/>
        <v/>
      </c>
      <c r="O1144" s="637" t="str">
        <f t="shared" si="826"/>
        <v/>
      </c>
      <c r="P1144" s="638"/>
      <c r="Q1144" s="638"/>
      <c r="R1144" s="638"/>
      <c r="S1144" s="638"/>
      <c r="T1144" s="638"/>
      <c r="U1144" s="638"/>
      <c r="V1144" s="638"/>
      <c r="W1144" s="638"/>
      <c r="X1144" s="638"/>
      <c r="Y1144" s="638"/>
      <c r="Z1144" s="638"/>
      <c r="AA1144" s="638"/>
      <c r="AB1144" s="638"/>
      <c r="AC1144" s="638"/>
      <c r="AD1144" s="638"/>
      <c r="AI1144" t="str">
        <f t="shared" si="827"/>
        <v/>
      </c>
      <c r="AJ1144">
        <f t="shared" si="828"/>
        <v>0</v>
      </c>
      <c r="AK1144">
        <f t="shared" si="829"/>
        <v>0</v>
      </c>
      <c r="AL1144">
        <f t="shared" si="830"/>
        <v>0</v>
      </c>
      <c r="AM1144">
        <f t="shared" si="831"/>
        <v>0</v>
      </c>
      <c r="AN1144">
        <f t="shared" si="832"/>
        <v>0</v>
      </c>
      <c r="AO1144">
        <f t="shared" si="833"/>
        <v>0</v>
      </c>
      <c r="AP1144">
        <f t="shared" si="834"/>
        <v>0</v>
      </c>
      <c r="AQ1144">
        <f t="shared" si="835"/>
        <v>0</v>
      </c>
      <c r="AR1144">
        <f t="shared" si="836"/>
        <v>0</v>
      </c>
      <c r="AS1144">
        <f t="shared" si="837"/>
        <v>0</v>
      </c>
      <c r="AT1144">
        <f t="shared" si="838"/>
        <v>0</v>
      </c>
      <c r="AU1144">
        <f t="shared" si="839"/>
        <v>0</v>
      </c>
      <c r="AV1144">
        <f t="shared" si="840"/>
        <v>0</v>
      </c>
      <c r="AW1144">
        <f t="shared" si="841"/>
        <v>0</v>
      </c>
      <c r="AX1144">
        <f t="shared" si="842"/>
        <v>0</v>
      </c>
      <c r="AY1144">
        <f t="shared" si="843"/>
        <v>0</v>
      </c>
      <c r="AZ1144">
        <f t="shared" si="844"/>
        <v>0</v>
      </c>
      <c r="BA1144">
        <f t="shared" si="845"/>
        <v>0</v>
      </c>
      <c r="BB1144">
        <f t="shared" si="846"/>
        <v>0</v>
      </c>
      <c r="BC1144">
        <f t="shared" si="847"/>
        <v>0</v>
      </c>
      <c r="BD1144">
        <f t="shared" si="848"/>
        <v>0</v>
      </c>
      <c r="BE1144">
        <f t="shared" si="849"/>
        <v>0</v>
      </c>
      <c r="BF1144">
        <f t="shared" si="850"/>
        <v>0</v>
      </c>
      <c r="BG1144" s="356" t="str">
        <f t="shared" si="851"/>
        <v/>
      </c>
      <c r="BH1144" s="357">
        <f t="shared" si="852"/>
        <v>0</v>
      </c>
      <c r="BI1144" s="358">
        <f t="shared" si="853"/>
        <v>0</v>
      </c>
      <c r="BJ1144" s="359">
        <f t="shared" si="854"/>
        <v>0</v>
      </c>
      <c r="BK1144" s="356" t="str">
        <f t="shared" si="855"/>
        <v/>
      </c>
      <c r="BL1144" s="357">
        <f t="shared" si="856"/>
        <v>0</v>
      </c>
      <c r="BM1144" s="358">
        <f t="shared" si="857"/>
        <v>0</v>
      </c>
      <c r="BN1144" s="359">
        <f t="shared" si="858"/>
        <v>0</v>
      </c>
      <c r="BO1144" s="356" t="str">
        <f t="shared" si="859"/>
        <v/>
      </c>
      <c r="BP1144" s="357">
        <f t="shared" si="860"/>
        <v>0</v>
      </c>
      <c r="BQ1144" s="358">
        <f t="shared" si="861"/>
        <v>0</v>
      </c>
      <c r="BR1144" s="359">
        <f t="shared" si="862"/>
        <v>0</v>
      </c>
      <c r="BS1144" s="293">
        <f t="shared" si="863"/>
        <v>0</v>
      </c>
      <c r="BT1144" s="352" t="str">
        <f>IF(BS1144=0,"",
IF(SUM($BS$1051:BS1144)=1,BU1144,
IF($BS$1171&gt;SUM($BS$1051:BS1144),_xlfn.CONCAT(", ",BU1144),
IF($BS$1171=SUM($BS$1051:BS1144),_xlfn.CONCAT(" y ",BU1144)))))</f>
        <v/>
      </c>
      <c r="BU1144" s="120" t="s">
        <v>5307</v>
      </c>
      <c r="BV1144" s="290">
        <f t="shared" si="864"/>
        <v>0</v>
      </c>
      <c r="BW1144" s="293">
        <f t="shared" si="865"/>
        <v>0</v>
      </c>
      <c r="BX1144" s="283" t="str">
        <f>IF(BW1144=0,"",
IF(SUM($BW$1051:BW1144)=1,BY1144,
IF($BW$1171&gt;SUM($BW$1051:BW1144),_xlfn.CONCAT(", ",BY1144),
IF($BW$1171=SUM($BW$1051:BW1144),_xlfn.CONCAT(" y ",BY1144)))))</f>
        <v/>
      </c>
      <c r="BY1144" s="120" t="s">
        <v>5307</v>
      </c>
    </row>
    <row r="1145" spans="1:77" ht="15" customHeight="1">
      <c r="A1145" s="445"/>
      <c r="B1145" s="15"/>
      <c r="C1145" s="37" t="s">
        <v>5308</v>
      </c>
      <c r="D1145" s="800" t="str">
        <f>IF(CNGE_2026_M1_Secc1_Sub1!$D135="","",CNGE_2026_M1_Secc1_Sub1!$D135)</f>
        <v/>
      </c>
      <c r="E1145" s="723"/>
      <c r="F1145" s="723"/>
      <c r="G1145" s="723"/>
      <c r="H1145" s="723"/>
      <c r="I1145" s="723"/>
      <c r="J1145" s="723"/>
      <c r="K1145" s="723"/>
      <c r="L1145" s="724"/>
      <c r="M1145" s="637" t="str">
        <f t="shared" si="824"/>
        <v/>
      </c>
      <c r="N1145" s="637" t="str">
        <f t="shared" si="825"/>
        <v/>
      </c>
      <c r="O1145" s="637" t="str">
        <f t="shared" si="826"/>
        <v/>
      </c>
      <c r="P1145" s="638"/>
      <c r="Q1145" s="638"/>
      <c r="R1145" s="638"/>
      <c r="S1145" s="638"/>
      <c r="T1145" s="638"/>
      <c r="U1145" s="638"/>
      <c r="V1145" s="638"/>
      <c r="W1145" s="638"/>
      <c r="X1145" s="638"/>
      <c r="Y1145" s="638"/>
      <c r="Z1145" s="638"/>
      <c r="AA1145" s="638"/>
      <c r="AB1145" s="638"/>
      <c r="AC1145" s="638"/>
      <c r="AD1145" s="638"/>
      <c r="AI1145" t="str">
        <f t="shared" si="827"/>
        <v/>
      </c>
      <c r="AJ1145">
        <f t="shared" si="828"/>
        <v>0</v>
      </c>
      <c r="AK1145">
        <f t="shared" si="829"/>
        <v>0</v>
      </c>
      <c r="AL1145">
        <f t="shared" si="830"/>
        <v>0</v>
      </c>
      <c r="AM1145">
        <f t="shared" si="831"/>
        <v>0</v>
      </c>
      <c r="AN1145">
        <f t="shared" si="832"/>
        <v>0</v>
      </c>
      <c r="AO1145">
        <f t="shared" si="833"/>
        <v>0</v>
      </c>
      <c r="AP1145">
        <f t="shared" si="834"/>
        <v>0</v>
      </c>
      <c r="AQ1145">
        <f t="shared" si="835"/>
        <v>0</v>
      </c>
      <c r="AR1145">
        <f t="shared" si="836"/>
        <v>0</v>
      </c>
      <c r="AS1145">
        <f t="shared" si="837"/>
        <v>0</v>
      </c>
      <c r="AT1145">
        <f t="shared" si="838"/>
        <v>0</v>
      </c>
      <c r="AU1145">
        <f t="shared" si="839"/>
        <v>0</v>
      </c>
      <c r="AV1145">
        <f t="shared" si="840"/>
        <v>0</v>
      </c>
      <c r="AW1145">
        <f t="shared" si="841"/>
        <v>0</v>
      </c>
      <c r="AX1145">
        <f t="shared" si="842"/>
        <v>0</v>
      </c>
      <c r="AY1145">
        <f t="shared" si="843"/>
        <v>0</v>
      </c>
      <c r="AZ1145">
        <f t="shared" si="844"/>
        <v>0</v>
      </c>
      <c r="BA1145">
        <f t="shared" si="845"/>
        <v>0</v>
      </c>
      <c r="BB1145">
        <f t="shared" si="846"/>
        <v>0</v>
      </c>
      <c r="BC1145">
        <f t="shared" si="847"/>
        <v>0</v>
      </c>
      <c r="BD1145">
        <f t="shared" si="848"/>
        <v>0</v>
      </c>
      <c r="BE1145">
        <f t="shared" si="849"/>
        <v>0</v>
      </c>
      <c r="BF1145">
        <f t="shared" si="850"/>
        <v>0</v>
      </c>
      <c r="BG1145" s="356" t="str">
        <f t="shared" si="851"/>
        <v/>
      </c>
      <c r="BH1145" s="357">
        <f t="shared" si="852"/>
        <v>0</v>
      </c>
      <c r="BI1145" s="358">
        <f t="shared" si="853"/>
        <v>0</v>
      </c>
      <c r="BJ1145" s="359">
        <f t="shared" si="854"/>
        <v>0</v>
      </c>
      <c r="BK1145" s="356" t="str">
        <f t="shared" si="855"/>
        <v/>
      </c>
      <c r="BL1145" s="357">
        <f t="shared" si="856"/>
        <v>0</v>
      </c>
      <c r="BM1145" s="358">
        <f t="shared" si="857"/>
        <v>0</v>
      </c>
      <c r="BN1145" s="359">
        <f t="shared" si="858"/>
        <v>0</v>
      </c>
      <c r="BO1145" s="356" t="str">
        <f t="shared" si="859"/>
        <v/>
      </c>
      <c r="BP1145" s="357">
        <f t="shared" si="860"/>
        <v>0</v>
      </c>
      <c r="BQ1145" s="358">
        <f t="shared" si="861"/>
        <v>0</v>
      </c>
      <c r="BR1145" s="359">
        <f t="shared" si="862"/>
        <v>0</v>
      </c>
      <c r="BS1145" s="293">
        <f t="shared" si="863"/>
        <v>0</v>
      </c>
      <c r="BT1145" s="352" t="str">
        <f>IF(BS1145=0,"",
IF(SUM($BS$1051:BS1145)=1,BU1145,
IF($BS$1171&gt;SUM($BS$1051:BS1145),_xlfn.CONCAT(", ",BU1145),
IF($BS$1171=SUM($BS$1051:BS1145),_xlfn.CONCAT(" y ",BU1145)))))</f>
        <v/>
      </c>
      <c r="BU1145" s="120" t="s">
        <v>5309</v>
      </c>
      <c r="BV1145" s="290">
        <f t="shared" si="864"/>
        <v>0</v>
      </c>
      <c r="BW1145" s="293">
        <f t="shared" si="865"/>
        <v>0</v>
      </c>
      <c r="BX1145" s="283" t="str">
        <f>IF(BW1145=0,"",
IF(SUM($BW$1051:BW1145)=1,BY1145,
IF($BW$1171&gt;SUM($BW$1051:BW1145),_xlfn.CONCAT(", ",BY1145),
IF($BW$1171=SUM($BW$1051:BW1145),_xlfn.CONCAT(" y ",BY1145)))))</f>
        <v/>
      </c>
      <c r="BY1145" s="120" t="s">
        <v>5309</v>
      </c>
    </row>
    <row r="1146" spans="1:77" ht="15" customHeight="1">
      <c r="A1146" s="445"/>
      <c r="B1146" s="15"/>
      <c r="C1146" s="37" t="s">
        <v>5310</v>
      </c>
      <c r="D1146" s="800" t="str">
        <f>IF(CNGE_2026_M1_Secc1_Sub1!$D136="","",CNGE_2026_M1_Secc1_Sub1!$D136)</f>
        <v/>
      </c>
      <c r="E1146" s="723"/>
      <c r="F1146" s="723"/>
      <c r="G1146" s="723"/>
      <c r="H1146" s="723"/>
      <c r="I1146" s="723"/>
      <c r="J1146" s="723"/>
      <c r="K1146" s="723"/>
      <c r="L1146" s="724"/>
      <c r="M1146" s="637" t="str">
        <f t="shared" si="824"/>
        <v/>
      </c>
      <c r="N1146" s="637" t="str">
        <f t="shared" si="825"/>
        <v/>
      </c>
      <c r="O1146" s="637" t="str">
        <f t="shared" si="826"/>
        <v/>
      </c>
      <c r="P1146" s="638"/>
      <c r="Q1146" s="638"/>
      <c r="R1146" s="638"/>
      <c r="S1146" s="638"/>
      <c r="T1146" s="638"/>
      <c r="U1146" s="638"/>
      <c r="V1146" s="638"/>
      <c r="W1146" s="638"/>
      <c r="X1146" s="638"/>
      <c r="Y1146" s="638"/>
      <c r="Z1146" s="638"/>
      <c r="AA1146" s="638"/>
      <c r="AB1146" s="638"/>
      <c r="AC1146" s="638"/>
      <c r="AD1146" s="638"/>
      <c r="AI1146" t="str">
        <f t="shared" si="827"/>
        <v/>
      </c>
      <c r="AJ1146">
        <f t="shared" si="828"/>
        <v>0</v>
      </c>
      <c r="AK1146">
        <f t="shared" si="829"/>
        <v>0</v>
      </c>
      <c r="AL1146">
        <f t="shared" si="830"/>
        <v>0</v>
      </c>
      <c r="AM1146">
        <f t="shared" si="831"/>
        <v>0</v>
      </c>
      <c r="AN1146">
        <f t="shared" si="832"/>
        <v>0</v>
      </c>
      <c r="AO1146">
        <f t="shared" si="833"/>
        <v>0</v>
      </c>
      <c r="AP1146">
        <f t="shared" si="834"/>
        <v>0</v>
      </c>
      <c r="AQ1146">
        <f t="shared" si="835"/>
        <v>0</v>
      </c>
      <c r="AR1146">
        <f t="shared" si="836"/>
        <v>0</v>
      </c>
      <c r="AS1146">
        <f t="shared" si="837"/>
        <v>0</v>
      </c>
      <c r="AT1146">
        <f t="shared" si="838"/>
        <v>0</v>
      </c>
      <c r="AU1146">
        <f t="shared" si="839"/>
        <v>0</v>
      </c>
      <c r="AV1146">
        <f t="shared" si="840"/>
        <v>0</v>
      </c>
      <c r="AW1146">
        <f t="shared" si="841"/>
        <v>0</v>
      </c>
      <c r="AX1146">
        <f t="shared" si="842"/>
        <v>0</v>
      </c>
      <c r="AY1146">
        <f t="shared" si="843"/>
        <v>0</v>
      </c>
      <c r="AZ1146">
        <f t="shared" si="844"/>
        <v>0</v>
      </c>
      <c r="BA1146">
        <f t="shared" si="845"/>
        <v>0</v>
      </c>
      <c r="BB1146">
        <f t="shared" si="846"/>
        <v>0</v>
      </c>
      <c r="BC1146">
        <f t="shared" si="847"/>
        <v>0</v>
      </c>
      <c r="BD1146">
        <f t="shared" si="848"/>
        <v>0</v>
      </c>
      <c r="BE1146">
        <f t="shared" si="849"/>
        <v>0</v>
      </c>
      <c r="BF1146">
        <f t="shared" si="850"/>
        <v>0</v>
      </c>
      <c r="BG1146" s="356" t="str">
        <f t="shared" si="851"/>
        <v/>
      </c>
      <c r="BH1146" s="357">
        <f t="shared" si="852"/>
        <v>0</v>
      </c>
      <c r="BI1146" s="358">
        <f t="shared" si="853"/>
        <v>0</v>
      </c>
      <c r="BJ1146" s="359">
        <f t="shared" si="854"/>
        <v>0</v>
      </c>
      <c r="BK1146" s="356" t="str">
        <f t="shared" si="855"/>
        <v/>
      </c>
      <c r="BL1146" s="357">
        <f t="shared" si="856"/>
        <v>0</v>
      </c>
      <c r="BM1146" s="358">
        <f t="shared" si="857"/>
        <v>0</v>
      </c>
      <c r="BN1146" s="359">
        <f t="shared" si="858"/>
        <v>0</v>
      </c>
      <c r="BO1146" s="356" t="str">
        <f t="shared" si="859"/>
        <v/>
      </c>
      <c r="BP1146" s="357">
        <f t="shared" si="860"/>
        <v>0</v>
      </c>
      <c r="BQ1146" s="358">
        <f t="shared" si="861"/>
        <v>0</v>
      </c>
      <c r="BR1146" s="359">
        <f t="shared" si="862"/>
        <v>0</v>
      </c>
      <c r="BS1146" s="293">
        <f t="shared" si="863"/>
        <v>0</v>
      </c>
      <c r="BT1146" s="352" t="str">
        <f>IF(BS1146=0,"",
IF(SUM($BS$1051:BS1146)=1,BU1146,
IF($BS$1171&gt;SUM($BS$1051:BS1146),_xlfn.CONCAT(", ",BU1146),
IF($BS$1171=SUM($BS$1051:BS1146),_xlfn.CONCAT(" y ",BU1146)))))</f>
        <v/>
      </c>
      <c r="BU1146" s="120" t="s">
        <v>5311</v>
      </c>
      <c r="BV1146" s="290">
        <f t="shared" si="864"/>
        <v>0</v>
      </c>
      <c r="BW1146" s="293">
        <f t="shared" si="865"/>
        <v>0</v>
      </c>
      <c r="BX1146" s="283" t="str">
        <f>IF(BW1146=0,"",
IF(SUM($BW$1051:BW1146)=1,BY1146,
IF($BW$1171&gt;SUM($BW$1051:BW1146),_xlfn.CONCAT(", ",BY1146),
IF($BW$1171=SUM($BW$1051:BW1146),_xlfn.CONCAT(" y ",BY1146)))))</f>
        <v/>
      </c>
      <c r="BY1146" s="120" t="s">
        <v>5311</v>
      </c>
    </row>
    <row r="1147" spans="1:77" ht="15" customHeight="1">
      <c r="A1147" s="445"/>
      <c r="B1147" s="15"/>
      <c r="C1147" s="37" t="s">
        <v>5312</v>
      </c>
      <c r="D1147" s="800" t="str">
        <f>IF(CNGE_2026_M1_Secc1_Sub1!$D137="","",CNGE_2026_M1_Secc1_Sub1!$D137)</f>
        <v/>
      </c>
      <c r="E1147" s="723"/>
      <c r="F1147" s="723"/>
      <c r="G1147" s="723"/>
      <c r="H1147" s="723"/>
      <c r="I1147" s="723"/>
      <c r="J1147" s="723"/>
      <c r="K1147" s="723"/>
      <c r="L1147" s="724"/>
      <c r="M1147" s="637" t="str">
        <f t="shared" ref="M1147:M1170" si="866">IF(M472="","",M472)</f>
        <v/>
      </c>
      <c r="N1147" s="637" t="str">
        <f t="shared" ref="N1147:N1170" si="867">IF(S472="","",S472)</f>
        <v/>
      </c>
      <c r="O1147" s="637" t="str">
        <f t="shared" ref="O1147:O1170" si="868">IF(Y472="","",Y472)</f>
        <v/>
      </c>
      <c r="P1147" s="638"/>
      <c r="Q1147" s="638"/>
      <c r="R1147" s="638"/>
      <c r="S1147" s="638"/>
      <c r="T1147" s="638"/>
      <c r="U1147" s="638"/>
      <c r="V1147" s="638"/>
      <c r="W1147" s="638"/>
      <c r="X1147" s="638"/>
      <c r="Y1147" s="638"/>
      <c r="Z1147" s="638"/>
      <c r="AA1147" s="638"/>
      <c r="AB1147" s="638"/>
      <c r="AC1147" s="638"/>
      <c r="AD1147" s="638"/>
      <c r="AI1147" t="str">
        <f t="shared" ref="AI1147:AI1170" si="869">M1147</f>
        <v/>
      </c>
      <c r="AJ1147">
        <f t="shared" ref="AJ1147:AJ1170" si="870">COUNTIF(N1147:O1147,"NS")</f>
        <v>0</v>
      </c>
      <c r="AK1147">
        <f t="shared" ref="AK1147:AK1170" si="871">SUM(N1147:O1147)</f>
        <v>0</v>
      </c>
      <c r="AL1147">
        <f t="shared" ref="AL1147:AL1170" si="872">IF(COUNTIF(M1147:O1147,"NA")=3,0,IF(OR(AND(AI1147=0,AJ1147&gt;0),AND(AI1147="NS",AK1147&gt;0), AND(AI1147="NS", AJ1147=0,AK1147=0)), 1, IF(OR(AND(AI1147&gt;0,AJ1147&gt;1,AI1147&gt;AK1147), AND(AI1147="NS",AJ1147=2), AND(AI1147="NS",AK1147=0,AJ1147&gt;0),AI1147=AK1147), 0,IF(AI884="",0,1))))</f>
        <v>0</v>
      </c>
      <c r="AM1147">
        <f t="shared" ref="AM1147:AM1170" si="873">P1147</f>
        <v>0</v>
      </c>
      <c r="AN1147">
        <f t="shared" ref="AN1147:AN1170" si="874">COUNTIF(Q1147:R1147,"NS")</f>
        <v>0</v>
      </c>
      <c r="AO1147">
        <f t="shared" ref="AO1147:AO1170" si="875">SUM(Q1147:R1147)</f>
        <v>0</v>
      </c>
      <c r="AP1147">
        <f t="shared" ref="AP1147:AP1170" si="876">IF(COUNTIF(P1147:R1147,"NA")=3,0,IF(OR(AND(AM1147=0,AN1147&gt;0),AND(AM1147="NS",AO1147&gt;0), AND(AM1147="NS", AN1147=0,AO1147=0)), 1, IF(OR(AND(AM1147&gt;0,AN1147&gt;1,AM1147&gt;AO1147), AND(AM1147="NS",AN1147=2), AND(AM1147="NS",AO1147=0,AN1147&gt;0),AM1147=AO1147), 0, 1)))</f>
        <v>0</v>
      </c>
      <c r="AQ1147">
        <f t="shared" ref="AQ1147:AQ1170" si="877">S1147</f>
        <v>0</v>
      </c>
      <c r="AR1147">
        <f t="shared" ref="AR1147:AR1170" si="878">COUNTIF(T1147:U1147,"NS")</f>
        <v>0</v>
      </c>
      <c r="AS1147">
        <f t="shared" ref="AS1147:AS1170" si="879">SUM(T1147:U1147)</f>
        <v>0</v>
      </c>
      <c r="AT1147">
        <f t="shared" ref="AT1147:AT1170" si="880">IF(COUNTIF(S1147:U1147,"NA")=3,0,IF(OR(AND(AQ1147=0,AR1147&gt;0),AND(AQ1147="NS",AS1147&gt;0), AND(AQ1147="NS", AR1147=0,AS1147=0)), 1, IF(OR(AND(AQ1147&gt;0,AR1147&gt;1,AQ1147&gt;AS1147), AND(AQ1147="NS",AR1147=2), AND(AQ1147="NS",AS1147=0,AR1147&gt;0),AQ1147=AS1147), 0, 1)))</f>
        <v>0</v>
      </c>
      <c r="AU1147">
        <f t="shared" ref="AU1147:AU1170" si="881">V1147</f>
        <v>0</v>
      </c>
      <c r="AV1147">
        <f t="shared" ref="AV1147:AV1170" si="882">COUNTIF(W1147:X1147,"NS")</f>
        <v>0</v>
      </c>
      <c r="AW1147">
        <f t="shared" ref="AW1147:AW1170" si="883">SUM(W1147:X1147)</f>
        <v>0</v>
      </c>
      <c r="AX1147">
        <f t="shared" ref="AX1147:AX1170" si="884">IF(COUNTIF(V1147:X1147,"NA")=3,0,IF(OR(AND(AU1147=0,AV1147&gt;0),AND(AU1147="NS",AW1147&gt;0), AND(AU1147="NS", AV1147=0,AW1147=0)), 1, IF(OR(AND(AU1147&gt;0,AV1147&gt;1,AU1147&gt;AW1147), AND(AU1147="NS",AV1147=2), AND(AU1147="NS",AW1147=0,AV1147&gt;0),AU1147=AW1147), 0, 1)))</f>
        <v>0</v>
      </c>
      <c r="AY1147">
        <f t="shared" ref="AY1147:AY1170" si="885">Y1147</f>
        <v>0</v>
      </c>
      <c r="AZ1147">
        <f t="shared" ref="AZ1147:AZ1170" si="886">COUNTIF(Z1147:AA1147,"NS")</f>
        <v>0</v>
      </c>
      <c r="BA1147">
        <f t="shared" ref="BA1147:BA1170" si="887">SUM(Z1147:AA1147)</f>
        <v>0</v>
      </c>
      <c r="BB1147">
        <f t="shared" ref="BB1147:BB1170" si="888">IF(COUNTIF(Y1147:AA1147,"NA")=3,0,IF(OR(AND(AY1147=0,AZ1147&gt;0),AND(AY1147="NS",BA1147&gt;0), AND(AY1147="NS", AZ1147=0,BA1147=0)), 1, IF(OR(AND(AY1147&gt;0,AZ1147&gt;1,AY1147&gt;BA1147), AND(AY1147="NS",AZ1147=2), AND(AY1147="NS",BA1147=0,AZ1147&gt;0),AY1147=BA1147), 0, 1)))</f>
        <v>0</v>
      </c>
      <c r="BC1147">
        <f t="shared" ref="BC1147:BC1170" si="889">AB1147</f>
        <v>0</v>
      </c>
      <c r="BD1147">
        <f t="shared" ref="BD1147:BD1170" si="890">COUNTIF(AC1147:AD1147,"NS")</f>
        <v>0</v>
      </c>
      <c r="BE1147">
        <f t="shared" ref="BE1147:BE1170" si="891">SUM(AC1147:AD1147)</f>
        <v>0</v>
      </c>
      <c r="BF1147">
        <f t="shared" ref="BF1147:BF1170" si="892">IF(COUNTIF(AB1147:AD1147,"NA")=3,0,IF(OR(AND(BC1147=0,BD1147&gt;0),AND(BC1147="NS",BE1147&gt;0), AND(BC1147="NS", BD1147=0,BE1147=0)), 1, IF(OR(AND(BC1147&gt;0,BD1147&gt;1,BC1147&gt;BE1147), AND(BC1147="NS",BD1147=2), AND(BC1147="NS",BE1147=0,BD1147&gt;0),BC1147=BE1147), 0, 1)))</f>
        <v>0</v>
      </c>
      <c r="BG1147" s="356" t="str">
        <f t="shared" si="851"/>
        <v/>
      </c>
      <c r="BH1147" s="357">
        <f t="shared" si="852"/>
        <v>0</v>
      </c>
      <c r="BI1147" s="358">
        <f t="shared" si="853"/>
        <v>0</v>
      </c>
      <c r="BJ1147" s="359">
        <f t="shared" si="854"/>
        <v>0</v>
      </c>
      <c r="BK1147" s="356" t="str">
        <f t="shared" si="855"/>
        <v/>
      </c>
      <c r="BL1147" s="357">
        <f t="shared" si="856"/>
        <v>0</v>
      </c>
      <c r="BM1147" s="358">
        <f t="shared" si="857"/>
        <v>0</v>
      </c>
      <c r="BN1147" s="359">
        <f t="shared" si="858"/>
        <v>0</v>
      </c>
      <c r="BO1147" s="356" t="str">
        <f t="shared" si="859"/>
        <v/>
      </c>
      <c r="BP1147" s="357">
        <f t="shared" si="860"/>
        <v>0</v>
      </c>
      <c r="BQ1147" s="358">
        <f t="shared" si="861"/>
        <v>0</v>
      </c>
      <c r="BR1147" s="359">
        <f t="shared" si="862"/>
        <v>0</v>
      </c>
      <c r="BS1147" s="293">
        <f t="shared" si="863"/>
        <v>0</v>
      </c>
      <c r="BT1147" s="352" t="str">
        <f>IF(BS1147=0,"",
IF(SUM($BS$1051:BS1147)=1,BU1147,
IF($BS$1171&gt;SUM($BS$1051:BS1147),_xlfn.CONCAT(", ",BU1147),
IF($BS$1171=SUM($BS$1051:BS1147),_xlfn.CONCAT(" y ",BU1147)))))</f>
        <v/>
      </c>
      <c r="BU1147" s="120" t="s">
        <v>5313</v>
      </c>
      <c r="BV1147" s="290">
        <f t="shared" si="864"/>
        <v>0</v>
      </c>
      <c r="BW1147" s="293">
        <f t="shared" si="865"/>
        <v>0</v>
      </c>
      <c r="BX1147" s="283" t="str">
        <f>IF(BW1147=0,"",
IF(SUM($BW$1051:BW1147)=1,BY1147,
IF($BW$1171&gt;SUM($BW$1051:BW1147),_xlfn.CONCAT(", ",BY1147),
IF($BW$1171=SUM($BW$1051:BW1147),_xlfn.CONCAT(" y ",BY1147)))))</f>
        <v/>
      </c>
      <c r="BY1147" s="120" t="s">
        <v>5313</v>
      </c>
    </row>
    <row r="1148" spans="1:77" ht="15" customHeight="1">
      <c r="A1148" s="445"/>
      <c r="B1148" s="15"/>
      <c r="C1148" s="37" t="s">
        <v>5314</v>
      </c>
      <c r="D1148" s="800" t="str">
        <f>IF(CNGE_2026_M1_Secc1_Sub1!$D138="","",CNGE_2026_M1_Secc1_Sub1!$D138)</f>
        <v/>
      </c>
      <c r="E1148" s="723"/>
      <c r="F1148" s="723"/>
      <c r="G1148" s="723"/>
      <c r="H1148" s="723"/>
      <c r="I1148" s="723"/>
      <c r="J1148" s="723"/>
      <c r="K1148" s="723"/>
      <c r="L1148" s="724"/>
      <c r="M1148" s="637" t="str">
        <f t="shared" si="866"/>
        <v/>
      </c>
      <c r="N1148" s="637" t="str">
        <f t="shared" si="867"/>
        <v/>
      </c>
      <c r="O1148" s="637" t="str">
        <f t="shared" si="868"/>
        <v/>
      </c>
      <c r="P1148" s="638"/>
      <c r="Q1148" s="638"/>
      <c r="R1148" s="638"/>
      <c r="S1148" s="638"/>
      <c r="T1148" s="638"/>
      <c r="U1148" s="638"/>
      <c r="V1148" s="638"/>
      <c r="W1148" s="638"/>
      <c r="X1148" s="638"/>
      <c r="Y1148" s="638"/>
      <c r="Z1148" s="638"/>
      <c r="AA1148" s="638"/>
      <c r="AB1148" s="638"/>
      <c r="AC1148" s="638"/>
      <c r="AD1148" s="638"/>
      <c r="AI1148" t="str">
        <f t="shared" si="869"/>
        <v/>
      </c>
      <c r="AJ1148">
        <f t="shared" si="870"/>
        <v>0</v>
      </c>
      <c r="AK1148">
        <f t="shared" si="871"/>
        <v>0</v>
      </c>
      <c r="AL1148">
        <f t="shared" si="872"/>
        <v>0</v>
      </c>
      <c r="AM1148">
        <f t="shared" si="873"/>
        <v>0</v>
      </c>
      <c r="AN1148">
        <f t="shared" si="874"/>
        <v>0</v>
      </c>
      <c r="AO1148">
        <f t="shared" si="875"/>
        <v>0</v>
      </c>
      <c r="AP1148">
        <f t="shared" si="876"/>
        <v>0</v>
      </c>
      <c r="AQ1148">
        <f t="shared" si="877"/>
        <v>0</v>
      </c>
      <c r="AR1148">
        <f t="shared" si="878"/>
        <v>0</v>
      </c>
      <c r="AS1148">
        <f t="shared" si="879"/>
        <v>0</v>
      </c>
      <c r="AT1148">
        <f t="shared" si="880"/>
        <v>0</v>
      </c>
      <c r="AU1148">
        <f t="shared" si="881"/>
        <v>0</v>
      </c>
      <c r="AV1148">
        <f t="shared" si="882"/>
        <v>0</v>
      </c>
      <c r="AW1148">
        <f t="shared" si="883"/>
        <v>0</v>
      </c>
      <c r="AX1148">
        <f t="shared" si="884"/>
        <v>0</v>
      </c>
      <c r="AY1148">
        <f t="shared" si="885"/>
        <v>0</v>
      </c>
      <c r="AZ1148">
        <f t="shared" si="886"/>
        <v>0</v>
      </c>
      <c r="BA1148">
        <f t="shared" si="887"/>
        <v>0</v>
      </c>
      <c r="BB1148">
        <f t="shared" si="888"/>
        <v>0</v>
      </c>
      <c r="BC1148">
        <f t="shared" si="889"/>
        <v>0</v>
      </c>
      <c r="BD1148">
        <f t="shared" si="890"/>
        <v>0</v>
      </c>
      <c r="BE1148">
        <f t="shared" si="891"/>
        <v>0</v>
      </c>
      <c r="BF1148">
        <f t="shared" si="892"/>
        <v>0</v>
      </c>
      <c r="BG1148" s="356" t="str">
        <f t="shared" si="851"/>
        <v/>
      </c>
      <c r="BH1148" s="357">
        <f t="shared" si="852"/>
        <v>0</v>
      </c>
      <c r="BI1148" s="358">
        <f t="shared" si="853"/>
        <v>0</v>
      </c>
      <c r="BJ1148" s="359">
        <f t="shared" si="854"/>
        <v>0</v>
      </c>
      <c r="BK1148" s="356" t="str">
        <f t="shared" si="855"/>
        <v/>
      </c>
      <c r="BL1148" s="357">
        <f t="shared" si="856"/>
        <v>0</v>
      </c>
      <c r="BM1148" s="358">
        <f t="shared" si="857"/>
        <v>0</v>
      </c>
      <c r="BN1148" s="359">
        <f t="shared" si="858"/>
        <v>0</v>
      </c>
      <c r="BO1148" s="356" t="str">
        <f t="shared" si="859"/>
        <v/>
      </c>
      <c r="BP1148" s="357">
        <f t="shared" si="860"/>
        <v>0</v>
      </c>
      <c r="BQ1148" s="358">
        <f t="shared" si="861"/>
        <v>0</v>
      </c>
      <c r="BR1148" s="359">
        <f t="shared" si="862"/>
        <v>0</v>
      </c>
      <c r="BS1148" s="293">
        <f t="shared" si="863"/>
        <v>0</v>
      </c>
      <c r="BT1148" s="352" t="str">
        <f>IF(BS1148=0,"",
IF(SUM($BS$1051:BS1148)=1,BU1148,
IF($BS$1171&gt;SUM($BS$1051:BS1148),_xlfn.CONCAT(", ",BU1148),
IF($BS$1171=SUM($BS$1051:BS1148),_xlfn.CONCAT(" y ",BU1148)))))</f>
        <v/>
      </c>
      <c r="BU1148" s="120" t="s">
        <v>5315</v>
      </c>
      <c r="BV1148" s="290">
        <f t="shared" si="864"/>
        <v>0</v>
      </c>
      <c r="BW1148" s="293">
        <f t="shared" si="865"/>
        <v>0</v>
      </c>
      <c r="BX1148" s="283" t="str">
        <f>IF(BW1148=0,"",
IF(SUM($BW$1051:BW1148)=1,BY1148,
IF($BW$1171&gt;SUM($BW$1051:BW1148),_xlfn.CONCAT(", ",BY1148),
IF($BW$1171=SUM($BW$1051:BW1148),_xlfn.CONCAT(" y ",BY1148)))))</f>
        <v/>
      </c>
      <c r="BY1148" s="120" t="s">
        <v>5315</v>
      </c>
    </row>
    <row r="1149" spans="1:77" ht="15" customHeight="1">
      <c r="A1149" s="445"/>
      <c r="B1149" s="15"/>
      <c r="C1149" s="37" t="s">
        <v>5316</v>
      </c>
      <c r="D1149" s="800" t="str">
        <f>IF(CNGE_2026_M1_Secc1_Sub1!$D139="","",CNGE_2026_M1_Secc1_Sub1!$D139)</f>
        <v/>
      </c>
      <c r="E1149" s="723"/>
      <c r="F1149" s="723"/>
      <c r="G1149" s="723"/>
      <c r="H1149" s="723"/>
      <c r="I1149" s="723"/>
      <c r="J1149" s="723"/>
      <c r="K1149" s="723"/>
      <c r="L1149" s="724"/>
      <c r="M1149" s="637" t="str">
        <f t="shared" si="866"/>
        <v/>
      </c>
      <c r="N1149" s="637" t="str">
        <f t="shared" si="867"/>
        <v/>
      </c>
      <c r="O1149" s="637" t="str">
        <f t="shared" si="868"/>
        <v/>
      </c>
      <c r="P1149" s="638"/>
      <c r="Q1149" s="638"/>
      <c r="R1149" s="638"/>
      <c r="S1149" s="638"/>
      <c r="T1149" s="638"/>
      <c r="U1149" s="638"/>
      <c r="V1149" s="638"/>
      <c r="W1149" s="638"/>
      <c r="X1149" s="638"/>
      <c r="Y1149" s="638"/>
      <c r="Z1149" s="638"/>
      <c r="AA1149" s="638"/>
      <c r="AB1149" s="638"/>
      <c r="AC1149" s="638"/>
      <c r="AD1149" s="638"/>
      <c r="AI1149" t="str">
        <f t="shared" si="869"/>
        <v/>
      </c>
      <c r="AJ1149">
        <f t="shared" si="870"/>
        <v>0</v>
      </c>
      <c r="AK1149">
        <f t="shared" si="871"/>
        <v>0</v>
      </c>
      <c r="AL1149">
        <f t="shared" si="872"/>
        <v>0</v>
      </c>
      <c r="AM1149">
        <f t="shared" si="873"/>
        <v>0</v>
      </c>
      <c r="AN1149">
        <f t="shared" si="874"/>
        <v>0</v>
      </c>
      <c r="AO1149">
        <f t="shared" si="875"/>
        <v>0</v>
      </c>
      <c r="AP1149">
        <f t="shared" si="876"/>
        <v>0</v>
      </c>
      <c r="AQ1149">
        <f t="shared" si="877"/>
        <v>0</v>
      </c>
      <c r="AR1149">
        <f t="shared" si="878"/>
        <v>0</v>
      </c>
      <c r="AS1149">
        <f t="shared" si="879"/>
        <v>0</v>
      </c>
      <c r="AT1149">
        <f t="shared" si="880"/>
        <v>0</v>
      </c>
      <c r="AU1149">
        <f t="shared" si="881"/>
        <v>0</v>
      </c>
      <c r="AV1149">
        <f t="shared" si="882"/>
        <v>0</v>
      </c>
      <c r="AW1149">
        <f t="shared" si="883"/>
        <v>0</v>
      </c>
      <c r="AX1149">
        <f t="shared" si="884"/>
        <v>0</v>
      </c>
      <c r="AY1149">
        <f t="shared" si="885"/>
        <v>0</v>
      </c>
      <c r="AZ1149">
        <f t="shared" si="886"/>
        <v>0</v>
      </c>
      <c r="BA1149">
        <f t="shared" si="887"/>
        <v>0</v>
      </c>
      <c r="BB1149">
        <f t="shared" si="888"/>
        <v>0</v>
      </c>
      <c r="BC1149">
        <f t="shared" si="889"/>
        <v>0</v>
      </c>
      <c r="BD1149">
        <f t="shared" si="890"/>
        <v>0</v>
      </c>
      <c r="BE1149">
        <f t="shared" si="891"/>
        <v>0</v>
      </c>
      <c r="BF1149">
        <f t="shared" si="892"/>
        <v>0</v>
      </c>
      <c r="BG1149" s="356" t="str">
        <f t="shared" si="851"/>
        <v/>
      </c>
      <c r="BH1149" s="357">
        <f t="shared" si="852"/>
        <v>0</v>
      </c>
      <c r="BI1149" s="358">
        <f t="shared" si="853"/>
        <v>0</v>
      </c>
      <c r="BJ1149" s="359">
        <f t="shared" si="854"/>
        <v>0</v>
      </c>
      <c r="BK1149" s="356" t="str">
        <f t="shared" si="855"/>
        <v/>
      </c>
      <c r="BL1149" s="357">
        <f t="shared" si="856"/>
        <v>0</v>
      </c>
      <c r="BM1149" s="358">
        <f t="shared" si="857"/>
        <v>0</v>
      </c>
      <c r="BN1149" s="359">
        <f t="shared" si="858"/>
        <v>0</v>
      </c>
      <c r="BO1149" s="356" t="str">
        <f t="shared" si="859"/>
        <v/>
      </c>
      <c r="BP1149" s="357">
        <f t="shared" si="860"/>
        <v>0</v>
      </c>
      <c r="BQ1149" s="358">
        <f t="shared" si="861"/>
        <v>0</v>
      </c>
      <c r="BR1149" s="359">
        <f t="shared" si="862"/>
        <v>0</v>
      </c>
      <c r="BS1149" s="293">
        <f t="shared" si="863"/>
        <v>0</v>
      </c>
      <c r="BT1149" s="352" t="str">
        <f>IF(BS1149=0,"",
IF(SUM($BS$1051:BS1149)=1,BU1149,
IF($BS$1171&gt;SUM($BS$1051:BS1149),_xlfn.CONCAT(", ",BU1149),
IF($BS$1171=SUM($BS$1051:BS1149),_xlfn.CONCAT(" y ",BU1149)))))</f>
        <v/>
      </c>
      <c r="BU1149" s="120" t="s">
        <v>5317</v>
      </c>
      <c r="BV1149" s="290">
        <f t="shared" si="864"/>
        <v>0</v>
      </c>
      <c r="BW1149" s="293">
        <f t="shared" si="865"/>
        <v>0</v>
      </c>
      <c r="BX1149" s="283" t="str">
        <f>IF(BW1149=0,"",
IF(SUM($BW$1051:BW1149)=1,BY1149,
IF($BW$1171&gt;SUM($BW$1051:BW1149),_xlfn.CONCAT(", ",BY1149),
IF($BW$1171=SUM($BW$1051:BW1149),_xlfn.CONCAT(" y ",BY1149)))))</f>
        <v/>
      </c>
      <c r="BY1149" s="120" t="s">
        <v>5317</v>
      </c>
    </row>
    <row r="1150" spans="1:77" ht="15" customHeight="1">
      <c r="A1150" s="445"/>
      <c r="B1150" s="15"/>
      <c r="C1150" s="37" t="s">
        <v>5318</v>
      </c>
      <c r="D1150" s="800" t="str">
        <f>IF(CNGE_2026_M1_Secc1_Sub1!$D140="","",CNGE_2026_M1_Secc1_Sub1!$D140)</f>
        <v/>
      </c>
      <c r="E1150" s="723"/>
      <c r="F1150" s="723"/>
      <c r="G1150" s="723"/>
      <c r="H1150" s="723"/>
      <c r="I1150" s="723"/>
      <c r="J1150" s="723"/>
      <c r="K1150" s="723"/>
      <c r="L1150" s="724"/>
      <c r="M1150" s="637" t="str">
        <f t="shared" si="866"/>
        <v/>
      </c>
      <c r="N1150" s="637" t="str">
        <f t="shared" si="867"/>
        <v/>
      </c>
      <c r="O1150" s="637" t="str">
        <f t="shared" si="868"/>
        <v/>
      </c>
      <c r="P1150" s="638"/>
      <c r="Q1150" s="638"/>
      <c r="R1150" s="638"/>
      <c r="S1150" s="638"/>
      <c r="T1150" s="638"/>
      <c r="U1150" s="638"/>
      <c r="V1150" s="638"/>
      <c r="W1150" s="638"/>
      <c r="X1150" s="638"/>
      <c r="Y1150" s="638"/>
      <c r="Z1150" s="638"/>
      <c r="AA1150" s="638"/>
      <c r="AB1150" s="638"/>
      <c r="AC1150" s="638"/>
      <c r="AD1150" s="638"/>
      <c r="AI1150" t="str">
        <f t="shared" si="869"/>
        <v/>
      </c>
      <c r="AJ1150">
        <f t="shared" si="870"/>
        <v>0</v>
      </c>
      <c r="AK1150">
        <f t="shared" si="871"/>
        <v>0</v>
      </c>
      <c r="AL1150">
        <f t="shared" si="872"/>
        <v>0</v>
      </c>
      <c r="AM1150">
        <f t="shared" si="873"/>
        <v>0</v>
      </c>
      <c r="AN1150">
        <f t="shared" si="874"/>
        <v>0</v>
      </c>
      <c r="AO1150">
        <f t="shared" si="875"/>
        <v>0</v>
      </c>
      <c r="AP1150">
        <f t="shared" si="876"/>
        <v>0</v>
      </c>
      <c r="AQ1150">
        <f t="shared" si="877"/>
        <v>0</v>
      </c>
      <c r="AR1150">
        <f t="shared" si="878"/>
        <v>0</v>
      </c>
      <c r="AS1150">
        <f t="shared" si="879"/>
        <v>0</v>
      </c>
      <c r="AT1150">
        <f t="shared" si="880"/>
        <v>0</v>
      </c>
      <c r="AU1150">
        <f t="shared" si="881"/>
        <v>0</v>
      </c>
      <c r="AV1150">
        <f t="shared" si="882"/>
        <v>0</v>
      </c>
      <c r="AW1150">
        <f t="shared" si="883"/>
        <v>0</v>
      </c>
      <c r="AX1150">
        <f t="shared" si="884"/>
        <v>0</v>
      </c>
      <c r="AY1150">
        <f t="shared" si="885"/>
        <v>0</v>
      </c>
      <c r="AZ1150">
        <f t="shared" si="886"/>
        <v>0</v>
      </c>
      <c r="BA1150">
        <f t="shared" si="887"/>
        <v>0</v>
      </c>
      <c r="BB1150">
        <f t="shared" si="888"/>
        <v>0</v>
      </c>
      <c r="BC1150">
        <f t="shared" si="889"/>
        <v>0</v>
      </c>
      <c r="BD1150">
        <f t="shared" si="890"/>
        <v>0</v>
      </c>
      <c r="BE1150">
        <f t="shared" si="891"/>
        <v>0</v>
      </c>
      <c r="BF1150">
        <f t="shared" si="892"/>
        <v>0</v>
      </c>
      <c r="BG1150" s="356" t="str">
        <f t="shared" si="851"/>
        <v/>
      </c>
      <c r="BH1150" s="357">
        <f t="shared" si="852"/>
        <v>0</v>
      </c>
      <c r="BI1150" s="358">
        <f t="shared" si="853"/>
        <v>0</v>
      </c>
      <c r="BJ1150" s="359">
        <f t="shared" si="854"/>
        <v>0</v>
      </c>
      <c r="BK1150" s="356" t="str">
        <f t="shared" si="855"/>
        <v/>
      </c>
      <c r="BL1150" s="357">
        <f t="shared" si="856"/>
        <v>0</v>
      </c>
      <c r="BM1150" s="358">
        <f t="shared" si="857"/>
        <v>0</v>
      </c>
      <c r="BN1150" s="359">
        <f t="shared" si="858"/>
        <v>0</v>
      </c>
      <c r="BO1150" s="356" t="str">
        <f t="shared" si="859"/>
        <v/>
      </c>
      <c r="BP1150" s="357">
        <f t="shared" si="860"/>
        <v>0</v>
      </c>
      <c r="BQ1150" s="358">
        <f t="shared" si="861"/>
        <v>0</v>
      </c>
      <c r="BR1150" s="359">
        <f t="shared" si="862"/>
        <v>0</v>
      </c>
      <c r="BS1150" s="293">
        <f t="shared" si="863"/>
        <v>0</v>
      </c>
      <c r="BT1150" s="352" t="str">
        <f>IF(BS1150=0,"",
IF(SUM($BS$1051:BS1150)=1,BU1150,
IF($BS$1171&gt;SUM($BS$1051:BS1150),_xlfn.CONCAT(", ",BU1150),
IF($BS$1171=SUM($BS$1051:BS1150),_xlfn.CONCAT(" y ",BU1150)))))</f>
        <v/>
      </c>
      <c r="BU1150" s="120" t="s">
        <v>5319</v>
      </c>
      <c r="BV1150" s="290">
        <f t="shared" si="864"/>
        <v>0</v>
      </c>
      <c r="BW1150" s="293">
        <f t="shared" si="865"/>
        <v>0</v>
      </c>
      <c r="BX1150" s="283" t="str">
        <f>IF(BW1150=0,"",
IF(SUM($BW$1051:BW1150)=1,BY1150,
IF($BW$1171&gt;SUM($BW$1051:BW1150),_xlfn.CONCAT(", ",BY1150),
IF($BW$1171=SUM($BW$1051:BW1150),_xlfn.CONCAT(" y ",BY1150)))))</f>
        <v/>
      </c>
      <c r="BY1150" s="120" t="s">
        <v>5319</v>
      </c>
    </row>
    <row r="1151" spans="1:77" ht="15" customHeight="1">
      <c r="A1151" s="445"/>
      <c r="B1151" s="15"/>
      <c r="C1151" s="37" t="s">
        <v>5320</v>
      </c>
      <c r="D1151" s="800" t="str">
        <f>IF(CNGE_2026_M1_Secc1_Sub1!$D141="","",CNGE_2026_M1_Secc1_Sub1!$D141)</f>
        <v/>
      </c>
      <c r="E1151" s="723"/>
      <c r="F1151" s="723"/>
      <c r="G1151" s="723"/>
      <c r="H1151" s="723"/>
      <c r="I1151" s="723"/>
      <c r="J1151" s="723"/>
      <c r="K1151" s="723"/>
      <c r="L1151" s="724"/>
      <c r="M1151" s="637" t="str">
        <f t="shared" si="866"/>
        <v/>
      </c>
      <c r="N1151" s="637" t="str">
        <f t="shared" si="867"/>
        <v/>
      </c>
      <c r="O1151" s="637" t="str">
        <f t="shared" si="868"/>
        <v/>
      </c>
      <c r="P1151" s="638"/>
      <c r="Q1151" s="638"/>
      <c r="R1151" s="638"/>
      <c r="S1151" s="638"/>
      <c r="T1151" s="638"/>
      <c r="U1151" s="638"/>
      <c r="V1151" s="638"/>
      <c r="W1151" s="638"/>
      <c r="X1151" s="638"/>
      <c r="Y1151" s="638"/>
      <c r="Z1151" s="638"/>
      <c r="AA1151" s="638"/>
      <c r="AB1151" s="638"/>
      <c r="AC1151" s="638"/>
      <c r="AD1151" s="638"/>
      <c r="AI1151" t="str">
        <f t="shared" si="869"/>
        <v/>
      </c>
      <c r="AJ1151">
        <f t="shared" si="870"/>
        <v>0</v>
      </c>
      <c r="AK1151">
        <f t="shared" si="871"/>
        <v>0</v>
      </c>
      <c r="AL1151">
        <f t="shared" si="872"/>
        <v>0</v>
      </c>
      <c r="AM1151">
        <f t="shared" si="873"/>
        <v>0</v>
      </c>
      <c r="AN1151">
        <f t="shared" si="874"/>
        <v>0</v>
      </c>
      <c r="AO1151">
        <f t="shared" si="875"/>
        <v>0</v>
      </c>
      <c r="AP1151">
        <f t="shared" si="876"/>
        <v>0</v>
      </c>
      <c r="AQ1151">
        <f t="shared" si="877"/>
        <v>0</v>
      </c>
      <c r="AR1151">
        <f t="shared" si="878"/>
        <v>0</v>
      </c>
      <c r="AS1151">
        <f t="shared" si="879"/>
        <v>0</v>
      </c>
      <c r="AT1151">
        <f t="shared" si="880"/>
        <v>0</v>
      </c>
      <c r="AU1151">
        <f t="shared" si="881"/>
        <v>0</v>
      </c>
      <c r="AV1151">
        <f t="shared" si="882"/>
        <v>0</v>
      </c>
      <c r="AW1151">
        <f t="shared" si="883"/>
        <v>0</v>
      </c>
      <c r="AX1151">
        <f t="shared" si="884"/>
        <v>0</v>
      </c>
      <c r="AY1151">
        <f t="shared" si="885"/>
        <v>0</v>
      </c>
      <c r="AZ1151">
        <f t="shared" si="886"/>
        <v>0</v>
      </c>
      <c r="BA1151">
        <f t="shared" si="887"/>
        <v>0</v>
      </c>
      <c r="BB1151">
        <f t="shared" si="888"/>
        <v>0</v>
      </c>
      <c r="BC1151">
        <f t="shared" si="889"/>
        <v>0</v>
      </c>
      <c r="BD1151">
        <f t="shared" si="890"/>
        <v>0</v>
      </c>
      <c r="BE1151">
        <f t="shared" si="891"/>
        <v>0</v>
      </c>
      <c r="BF1151">
        <f t="shared" si="892"/>
        <v>0</v>
      </c>
      <c r="BG1151" s="356" t="str">
        <f t="shared" si="851"/>
        <v/>
      </c>
      <c r="BH1151" s="357">
        <f t="shared" si="852"/>
        <v>0</v>
      </c>
      <c r="BI1151" s="358">
        <f t="shared" si="853"/>
        <v>0</v>
      </c>
      <c r="BJ1151" s="359">
        <f t="shared" si="854"/>
        <v>0</v>
      </c>
      <c r="BK1151" s="356" t="str">
        <f t="shared" si="855"/>
        <v/>
      </c>
      <c r="BL1151" s="357">
        <f t="shared" si="856"/>
        <v>0</v>
      </c>
      <c r="BM1151" s="358">
        <f t="shared" si="857"/>
        <v>0</v>
      </c>
      <c r="BN1151" s="359">
        <f t="shared" si="858"/>
        <v>0</v>
      </c>
      <c r="BO1151" s="356" t="str">
        <f t="shared" si="859"/>
        <v/>
      </c>
      <c r="BP1151" s="357">
        <f t="shared" si="860"/>
        <v>0</v>
      </c>
      <c r="BQ1151" s="358">
        <f t="shared" si="861"/>
        <v>0</v>
      </c>
      <c r="BR1151" s="359">
        <f t="shared" si="862"/>
        <v>0</v>
      </c>
      <c r="BS1151" s="293">
        <f t="shared" si="863"/>
        <v>0</v>
      </c>
      <c r="BT1151" s="352" t="str">
        <f>IF(BS1151=0,"",
IF(SUM($BS$1051:BS1151)=1,BU1151,
IF($BS$1171&gt;SUM($BS$1051:BS1151),_xlfn.CONCAT(", ",BU1151),
IF($BS$1171=SUM($BS$1051:BS1151),_xlfn.CONCAT(" y ",BU1151)))))</f>
        <v/>
      </c>
      <c r="BU1151" s="120" t="s">
        <v>5321</v>
      </c>
      <c r="BV1151" s="290">
        <f t="shared" si="864"/>
        <v>0</v>
      </c>
      <c r="BW1151" s="293">
        <f t="shared" si="865"/>
        <v>0</v>
      </c>
      <c r="BX1151" s="283" t="str">
        <f>IF(BW1151=0,"",
IF(SUM($BW$1051:BW1151)=1,BY1151,
IF($BW$1171&gt;SUM($BW$1051:BW1151),_xlfn.CONCAT(", ",BY1151),
IF($BW$1171=SUM($BW$1051:BW1151),_xlfn.CONCAT(" y ",BY1151)))))</f>
        <v/>
      </c>
      <c r="BY1151" s="120" t="s">
        <v>5321</v>
      </c>
    </row>
    <row r="1152" spans="1:77" ht="15" customHeight="1">
      <c r="A1152" s="445"/>
      <c r="B1152" s="15"/>
      <c r="C1152" s="37" t="s">
        <v>5322</v>
      </c>
      <c r="D1152" s="800" t="str">
        <f>IF(CNGE_2026_M1_Secc1_Sub1!$D142="","",CNGE_2026_M1_Secc1_Sub1!$D142)</f>
        <v/>
      </c>
      <c r="E1152" s="723"/>
      <c r="F1152" s="723"/>
      <c r="G1152" s="723"/>
      <c r="H1152" s="723"/>
      <c r="I1152" s="723"/>
      <c r="J1152" s="723"/>
      <c r="K1152" s="723"/>
      <c r="L1152" s="724"/>
      <c r="M1152" s="637" t="str">
        <f t="shared" si="866"/>
        <v/>
      </c>
      <c r="N1152" s="637" t="str">
        <f t="shared" si="867"/>
        <v/>
      </c>
      <c r="O1152" s="637" t="str">
        <f t="shared" si="868"/>
        <v/>
      </c>
      <c r="P1152" s="638"/>
      <c r="Q1152" s="638"/>
      <c r="R1152" s="638"/>
      <c r="S1152" s="638"/>
      <c r="T1152" s="638"/>
      <c r="U1152" s="638"/>
      <c r="V1152" s="638"/>
      <c r="W1152" s="638"/>
      <c r="X1152" s="638"/>
      <c r="Y1152" s="638"/>
      <c r="Z1152" s="638"/>
      <c r="AA1152" s="638"/>
      <c r="AB1152" s="638"/>
      <c r="AC1152" s="638"/>
      <c r="AD1152" s="638"/>
      <c r="AI1152" t="str">
        <f t="shared" si="869"/>
        <v/>
      </c>
      <c r="AJ1152">
        <f t="shared" si="870"/>
        <v>0</v>
      </c>
      <c r="AK1152">
        <f t="shared" si="871"/>
        <v>0</v>
      </c>
      <c r="AL1152">
        <f t="shared" si="872"/>
        <v>0</v>
      </c>
      <c r="AM1152">
        <f t="shared" si="873"/>
        <v>0</v>
      </c>
      <c r="AN1152">
        <f t="shared" si="874"/>
        <v>0</v>
      </c>
      <c r="AO1152">
        <f t="shared" si="875"/>
        <v>0</v>
      </c>
      <c r="AP1152">
        <f t="shared" si="876"/>
        <v>0</v>
      </c>
      <c r="AQ1152">
        <f t="shared" si="877"/>
        <v>0</v>
      </c>
      <c r="AR1152">
        <f t="shared" si="878"/>
        <v>0</v>
      </c>
      <c r="AS1152">
        <f t="shared" si="879"/>
        <v>0</v>
      </c>
      <c r="AT1152">
        <f t="shared" si="880"/>
        <v>0</v>
      </c>
      <c r="AU1152">
        <f t="shared" si="881"/>
        <v>0</v>
      </c>
      <c r="AV1152">
        <f t="shared" si="882"/>
        <v>0</v>
      </c>
      <c r="AW1152">
        <f t="shared" si="883"/>
        <v>0</v>
      </c>
      <c r="AX1152">
        <f t="shared" si="884"/>
        <v>0</v>
      </c>
      <c r="AY1152">
        <f t="shared" si="885"/>
        <v>0</v>
      </c>
      <c r="AZ1152">
        <f t="shared" si="886"/>
        <v>0</v>
      </c>
      <c r="BA1152">
        <f t="shared" si="887"/>
        <v>0</v>
      </c>
      <c r="BB1152">
        <f t="shared" si="888"/>
        <v>0</v>
      </c>
      <c r="BC1152">
        <f t="shared" si="889"/>
        <v>0</v>
      </c>
      <c r="BD1152">
        <f t="shared" si="890"/>
        <v>0</v>
      </c>
      <c r="BE1152">
        <f t="shared" si="891"/>
        <v>0</v>
      </c>
      <c r="BF1152">
        <f t="shared" si="892"/>
        <v>0</v>
      </c>
      <c r="BG1152" s="356" t="str">
        <f t="shared" si="851"/>
        <v/>
      </c>
      <c r="BH1152" s="357">
        <f t="shared" si="852"/>
        <v>0</v>
      </c>
      <c r="BI1152" s="358">
        <f t="shared" si="853"/>
        <v>0</v>
      </c>
      <c r="BJ1152" s="359">
        <f t="shared" si="854"/>
        <v>0</v>
      </c>
      <c r="BK1152" s="356" t="str">
        <f t="shared" si="855"/>
        <v/>
      </c>
      <c r="BL1152" s="357">
        <f t="shared" si="856"/>
        <v>0</v>
      </c>
      <c r="BM1152" s="358">
        <f t="shared" si="857"/>
        <v>0</v>
      </c>
      <c r="BN1152" s="359">
        <f t="shared" si="858"/>
        <v>0</v>
      </c>
      <c r="BO1152" s="356" t="str">
        <f t="shared" si="859"/>
        <v/>
      </c>
      <c r="BP1152" s="357">
        <f t="shared" si="860"/>
        <v>0</v>
      </c>
      <c r="BQ1152" s="358">
        <f t="shared" si="861"/>
        <v>0</v>
      </c>
      <c r="BR1152" s="359">
        <f t="shared" si="862"/>
        <v>0</v>
      </c>
      <c r="BS1152" s="293">
        <f t="shared" si="863"/>
        <v>0</v>
      </c>
      <c r="BT1152" s="352" t="str">
        <f>IF(BS1152=0,"",
IF(SUM($BS$1051:BS1152)=1,BU1152,
IF($BS$1171&gt;SUM($BS$1051:BS1152),_xlfn.CONCAT(", ",BU1152),
IF($BS$1171=SUM($BS$1051:BS1152),_xlfn.CONCAT(" y ",BU1152)))))</f>
        <v/>
      </c>
      <c r="BU1152" s="120" t="s">
        <v>5323</v>
      </c>
      <c r="BV1152" s="290">
        <f t="shared" si="864"/>
        <v>0</v>
      </c>
      <c r="BW1152" s="293">
        <f t="shared" si="865"/>
        <v>0</v>
      </c>
      <c r="BX1152" s="283" t="str">
        <f>IF(BW1152=0,"",
IF(SUM($BW$1051:BW1152)=1,BY1152,
IF($BW$1171&gt;SUM($BW$1051:BW1152),_xlfn.CONCAT(", ",BY1152),
IF($BW$1171=SUM($BW$1051:BW1152),_xlfn.CONCAT(" y ",BY1152)))))</f>
        <v/>
      </c>
      <c r="BY1152" s="120" t="s">
        <v>5323</v>
      </c>
    </row>
    <row r="1153" spans="1:77" ht="15" customHeight="1">
      <c r="A1153" s="445"/>
      <c r="B1153" s="15"/>
      <c r="C1153" s="37" t="s">
        <v>5324</v>
      </c>
      <c r="D1153" s="800" t="str">
        <f>IF(CNGE_2026_M1_Secc1_Sub1!$D143="","",CNGE_2026_M1_Secc1_Sub1!$D143)</f>
        <v/>
      </c>
      <c r="E1153" s="723"/>
      <c r="F1153" s="723"/>
      <c r="G1153" s="723"/>
      <c r="H1153" s="723"/>
      <c r="I1153" s="723"/>
      <c r="J1153" s="723"/>
      <c r="K1153" s="723"/>
      <c r="L1153" s="724"/>
      <c r="M1153" s="637" t="str">
        <f t="shared" si="866"/>
        <v/>
      </c>
      <c r="N1153" s="637" t="str">
        <f t="shared" si="867"/>
        <v/>
      </c>
      <c r="O1153" s="637" t="str">
        <f t="shared" si="868"/>
        <v/>
      </c>
      <c r="P1153" s="638"/>
      <c r="Q1153" s="638"/>
      <c r="R1153" s="638"/>
      <c r="S1153" s="638"/>
      <c r="T1153" s="638"/>
      <c r="U1153" s="638"/>
      <c r="V1153" s="638"/>
      <c r="W1153" s="638"/>
      <c r="X1153" s="638"/>
      <c r="Y1153" s="638"/>
      <c r="Z1153" s="638"/>
      <c r="AA1153" s="638"/>
      <c r="AB1153" s="638"/>
      <c r="AC1153" s="638"/>
      <c r="AD1153" s="638"/>
      <c r="AI1153" t="str">
        <f t="shared" si="869"/>
        <v/>
      </c>
      <c r="AJ1153">
        <f t="shared" si="870"/>
        <v>0</v>
      </c>
      <c r="AK1153">
        <f t="shared" si="871"/>
        <v>0</v>
      </c>
      <c r="AL1153">
        <f t="shared" si="872"/>
        <v>0</v>
      </c>
      <c r="AM1153">
        <f t="shared" si="873"/>
        <v>0</v>
      </c>
      <c r="AN1153">
        <f t="shared" si="874"/>
        <v>0</v>
      </c>
      <c r="AO1153">
        <f t="shared" si="875"/>
        <v>0</v>
      </c>
      <c r="AP1153">
        <f t="shared" si="876"/>
        <v>0</v>
      </c>
      <c r="AQ1153">
        <f t="shared" si="877"/>
        <v>0</v>
      </c>
      <c r="AR1153">
        <f t="shared" si="878"/>
        <v>0</v>
      </c>
      <c r="AS1153">
        <f t="shared" si="879"/>
        <v>0</v>
      </c>
      <c r="AT1153">
        <f t="shared" si="880"/>
        <v>0</v>
      </c>
      <c r="AU1153">
        <f t="shared" si="881"/>
        <v>0</v>
      </c>
      <c r="AV1153">
        <f t="shared" si="882"/>
        <v>0</v>
      </c>
      <c r="AW1153">
        <f t="shared" si="883"/>
        <v>0</v>
      </c>
      <c r="AX1153">
        <f t="shared" si="884"/>
        <v>0</v>
      </c>
      <c r="AY1153">
        <f t="shared" si="885"/>
        <v>0</v>
      </c>
      <c r="AZ1153">
        <f t="shared" si="886"/>
        <v>0</v>
      </c>
      <c r="BA1153">
        <f t="shared" si="887"/>
        <v>0</v>
      </c>
      <c r="BB1153">
        <f t="shared" si="888"/>
        <v>0</v>
      </c>
      <c r="BC1153">
        <f t="shared" si="889"/>
        <v>0</v>
      </c>
      <c r="BD1153">
        <f t="shared" si="890"/>
        <v>0</v>
      </c>
      <c r="BE1153">
        <f t="shared" si="891"/>
        <v>0</v>
      </c>
      <c r="BF1153">
        <f t="shared" si="892"/>
        <v>0</v>
      </c>
      <c r="BG1153" s="356" t="str">
        <f t="shared" si="851"/>
        <v/>
      </c>
      <c r="BH1153" s="357">
        <f t="shared" si="852"/>
        <v>0</v>
      </c>
      <c r="BI1153" s="358">
        <f t="shared" si="853"/>
        <v>0</v>
      </c>
      <c r="BJ1153" s="359">
        <f t="shared" si="854"/>
        <v>0</v>
      </c>
      <c r="BK1153" s="356" t="str">
        <f t="shared" si="855"/>
        <v/>
      </c>
      <c r="BL1153" s="357">
        <f t="shared" si="856"/>
        <v>0</v>
      </c>
      <c r="BM1153" s="358">
        <f t="shared" si="857"/>
        <v>0</v>
      </c>
      <c r="BN1153" s="359">
        <f t="shared" si="858"/>
        <v>0</v>
      </c>
      <c r="BO1153" s="356" t="str">
        <f t="shared" si="859"/>
        <v/>
      </c>
      <c r="BP1153" s="357">
        <f t="shared" si="860"/>
        <v>0</v>
      </c>
      <c r="BQ1153" s="358">
        <f t="shared" si="861"/>
        <v>0</v>
      </c>
      <c r="BR1153" s="359">
        <f t="shared" si="862"/>
        <v>0</v>
      </c>
      <c r="BS1153" s="293">
        <f t="shared" si="863"/>
        <v>0</v>
      </c>
      <c r="BT1153" s="352" t="str">
        <f>IF(BS1153=0,"",
IF(SUM($BS$1051:BS1153)=1,BU1153,
IF($BS$1171&gt;SUM($BS$1051:BS1153),_xlfn.CONCAT(", ",BU1153),
IF($BS$1171=SUM($BS$1051:BS1153),_xlfn.CONCAT(" y ",BU1153)))))</f>
        <v/>
      </c>
      <c r="BU1153" s="120" t="s">
        <v>5325</v>
      </c>
      <c r="BV1153" s="290">
        <f t="shared" si="864"/>
        <v>0</v>
      </c>
      <c r="BW1153" s="293">
        <f t="shared" si="865"/>
        <v>0</v>
      </c>
      <c r="BX1153" s="283" t="str">
        <f>IF(BW1153=0,"",
IF(SUM($BW$1051:BW1153)=1,BY1153,
IF($BW$1171&gt;SUM($BW$1051:BW1153),_xlfn.CONCAT(", ",BY1153),
IF($BW$1171=SUM($BW$1051:BW1153),_xlfn.CONCAT(" y ",BY1153)))))</f>
        <v/>
      </c>
      <c r="BY1153" s="120" t="s">
        <v>5325</v>
      </c>
    </row>
    <row r="1154" spans="1:77" ht="15" customHeight="1">
      <c r="A1154" s="445"/>
      <c r="B1154" s="15"/>
      <c r="C1154" s="37" t="s">
        <v>5326</v>
      </c>
      <c r="D1154" s="800" t="str">
        <f>IF(CNGE_2026_M1_Secc1_Sub1!$D144="","",CNGE_2026_M1_Secc1_Sub1!$D144)</f>
        <v/>
      </c>
      <c r="E1154" s="723"/>
      <c r="F1154" s="723"/>
      <c r="G1154" s="723"/>
      <c r="H1154" s="723"/>
      <c r="I1154" s="723"/>
      <c r="J1154" s="723"/>
      <c r="K1154" s="723"/>
      <c r="L1154" s="724"/>
      <c r="M1154" s="637" t="str">
        <f t="shared" si="866"/>
        <v/>
      </c>
      <c r="N1154" s="637" t="str">
        <f t="shared" si="867"/>
        <v/>
      </c>
      <c r="O1154" s="637" t="str">
        <f t="shared" si="868"/>
        <v/>
      </c>
      <c r="P1154" s="638"/>
      <c r="Q1154" s="638"/>
      <c r="R1154" s="638"/>
      <c r="S1154" s="638"/>
      <c r="T1154" s="638"/>
      <c r="U1154" s="638"/>
      <c r="V1154" s="638"/>
      <c r="W1154" s="638"/>
      <c r="X1154" s="638"/>
      <c r="Y1154" s="638"/>
      <c r="Z1154" s="638"/>
      <c r="AA1154" s="638"/>
      <c r="AB1154" s="638"/>
      <c r="AC1154" s="638"/>
      <c r="AD1154" s="638"/>
      <c r="AI1154" t="str">
        <f t="shared" si="869"/>
        <v/>
      </c>
      <c r="AJ1154">
        <f t="shared" si="870"/>
        <v>0</v>
      </c>
      <c r="AK1154">
        <f t="shared" si="871"/>
        <v>0</v>
      </c>
      <c r="AL1154">
        <f t="shared" si="872"/>
        <v>0</v>
      </c>
      <c r="AM1154">
        <f t="shared" si="873"/>
        <v>0</v>
      </c>
      <c r="AN1154">
        <f t="shared" si="874"/>
        <v>0</v>
      </c>
      <c r="AO1154">
        <f t="shared" si="875"/>
        <v>0</v>
      </c>
      <c r="AP1154">
        <f t="shared" si="876"/>
        <v>0</v>
      </c>
      <c r="AQ1154">
        <f t="shared" si="877"/>
        <v>0</v>
      </c>
      <c r="AR1154">
        <f t="shared" si="878"/>
        <v>0</v>
      </c>
      <c r="AS1154">
        <f t="shared" si="879"/>
        <v>0</v>
      </c>
      <c r="AT1154">
        <f t="shared" si="880"/>
        <v>0</v>
      </c>
      <c r="AU1154">
        <f t="shared" si="881"/>
        <v>0</v>
      </c>
      <c r="AV1154">
        <f t="shared" si="882"/>
        <v>0</v>
      </c>
      <c r="AW1154">
        <f t="shared" si="883"/>
        <v>0</v>
      </c>
      <c r="AX1154">
        <f t="shared" si="884"/>
        <v>0</v>
      </c>
      <c r="AY1154">
        <f t="shared" si="885"/>
        <v>0</v>
      </c>
      <c r="AZ1154">
        <f t="shared" si="886"/>
        <v>0</v>
      </c>
      <c r="BA1154">
        <f t="shared" si="887"/>
        <v>0</v>
      </c>
      <c r="BB1154">
        <f t="shared" si="888"/>
        <v>0</v>
      </c>
      <c r="BC1154">
        <f t="shared" si="889"/>
        <v>0</v>
      </c>
      <c r="BD1154">
        <f t="shared" si="890"/>
        <v>0</v>
      </c>
      <c r="BE1154">
        <f t="shared" si="891"/>
        <v>0</v>
      </c>
      <c r="BF1154">
        <f t="shared" si="892"/>
        <v>0</v>
      </c>
      <c r="BG1154" s="356" t="str">
        <f t="shared" si="851"/>
        <v/>
      </c>
      <c r="BH1154" s="357">
        <f t="shared" si="852"/>
        <v>0</v>
      </c>
      <c r="BI1154" s="358">
        <f t="shared" si="853"/>
        <v>0</v>
      </c>
      <c r="BJ1154" s="359">
        <f t="shared" si="854"/>
        <v>0</v>
      </c>
      <c r="BK1154" s="356" t="str">
        <f t="shared" si="855"/>
        <v/>
      </c>
      <c r="BL1154" s="357">
        <f t="shared" si="856"/>
        <v>0</v>
      </c>
      <c r="BM1154" s="358">
        <f t="shared" si="857"/>
        <v>0</v>
      </c>
      <c r="BN1154" s="359">
        <f t="shared" si="858"/>
        <v>0</v>
      </c>
      <c r="BO1154" s="356" t="str">
        <f t="shared" si="859"/>
        <v/>
      </c>
      <c r="BP1154" s="357">
        <f t="shared" si="860"/>
        <v>0</v>
      </c>
      <c r="BQ1154" s="358">
        <f t="shared" si="861"/>
        <v>0</v>
      </c>
      <c r="BR1154" s="359">
        <f t="shared" si="862"/>
        <v>0</v>
      </c>
      <c r="BS1154" s="293">
        <f t="shared" si="863"/>
        <v>0</v>
      </c>
      <c r="BT1154" s="352" t="str">
        <f>IF(BS1154=0,"",
IF(SUM($BS$1051:BS1154)=1,BU1154,
IF($BS$1171&gt;SUM($BS$1051:BS1154),_xlfn.CONCAT(", ",BU1154),
IF($BS$1171=SUM($BS$1051:BS1154),_xlfn.CONCAT(" y ",BU1154)))))</f>
        <v/>
      </c>
      <c r="BU1154" s="120" t="s">
        <v>5327</v>
      </c>
      <c r="BV1154" s="290">
        <f t="shared" si="864"/>
        <v>0</v>
      </c>
      <c r="BW1154" s="293">
        <f t="shared" si="865"/>
        <v>0</v>
      </c>
      <c r="BX1154" s="283" t="str">
        <f>IF(BW1154=0,"",
IF(SUM($BW$1051:BW1154)=1,BY1154,
IF($BW$1171&gt;SUM($BW$1051:BW1154),_xlfn.CONCAT(", ",BY1154),
IF($BW$1171=SUM($BW$1051:BW1154),_xlfn.CONCAT(" y ",BY1154)))))</f>
        <v/>
      </c>
      <c r="BY1154" s="120" t="s">
        <v>5327</v>
      </c>
    </row>
    <row r="1155" spans="1:77" ht="15" customHeight="1">
      <c r="A1155" s="445"/>
      <c r="B1155" s="15"/>
      <c r="C1155" s="37" t="s">
        <v>5328</v>
      </c>
      <c r="D1155" s="800" t="str">
        <f>IF(CNGE_2026_M1_Secc1_Sub1!$D145="","",CNGE_2026_M1_Secc1_Sub1!$D145)</f>
        <v/>
      </c>
      <c r="E1155" s="723"/>
      <c r="F1155" s="723"/>
      <c r="G1155" s="723"/>
      <c r="H1155" s="723"/>
      <c r="I1155" s="723"/>
      <c r="J1155" s="723"/>
      <c r="K1155" s="723"/>
      <c r="L1155" s="724"/>
      <c r="M1155" s="637" t="str">
        <f t="shared" si="866"/>
        <v/>
      </c>
      <c r="N1155" s="637" t="str">
        <f t="shared" si="867"/>
        <v/>
      </c>
      <c r="O1155" s="637" t="str">
        <f t="shared" si="868"/>
        <v/>
      </c>
      <c r="P1155" s="638"/>
      <c r="Q1155" s="638"/>
      <c r="R1155" s="638"/>
      <c r="S1155" s="638"/>
      <c r="T1155" s="638"/>
      <c r="U1155" s="638"/>
      <c r="V1155" s="638"/>
      <c r="W1155" s="638"/>
      <c r="X1155" s="638"/>
      <c r="Y1155" s="638"/>
      <c r="Z1155" s="638"/>
      <c r="AA1155" s="638"/>
      <c r="AB1155" s="638"/>
      <c r="AC1155" s="638"/>
      <c r="AD1155" s="638"/>
      <c r="AI1155" t="str">
        <f t="shared" si="869"/>
        <v/>
      </c>
      <c r="AJ1155">
        <f t="shared" si="870"/>
        <v>0</v>
      </c>
      <c r="AK1155">
        <f t="shared" si="871"/>
        <v>0</v>
      </c>
      <c r="AL1155">
        <f t="shared" si="872"/>
        <v>0</v>
      </c>
      <c r="AM1155">
        <f t="shared" si="873"/>
        <v>0</v>
      </c>
      <c r="AN1155">
        <f t="shared" si="874"/>
        <v>0</v>
      </c>
      <c r="AO1155">
        <f t="shared" si="875"/>
        <v>0</v>
      </c>
      <c r="AP1155">
        <f t="shared" si="876"/>
        <v>0</v>
      </c>
      <c r="AQ1155">
        <f t="shared" si="877"/>
        <v>0</v>
      </c>
      <c r="AR1155">
        <f t="shared" si="878"/>
        <v>0</v>
      </c>
      <c r="AS1155">
        <f t="shared" si="879"/>
        <v>0</v>
      </c>
      <c r="AT1155">
        <f t="shared" si="880"/>
        <v>0</v>
      </c>
      <c r="AU1155">
        <f t="shared" si="881"/>
        <v>0</v>
      </c>
      <c r="AV1155">
        <f t="shared" si="882"/>
        <v>0</v>
      </c>
      <c r="AW1155">
        <f t="shared" si="883"/>
        <v>0</v>
      </c>
      <c r="AX1155">
        <f t="shared" si="884"/>
        <v>0</v>
      </c>
      <c r="AY1155">
        <f t="shared" si="885"/>
        <v>0</v>
      </c>
      <c r="AZ1155">
        <f t="shared" si="886"/>
        <v>0</v>
      </c>
      <c r="BA1155">
        <f t="shared" si="887"/>
        <v>0</v>
      </c>
      <c r="BB1155">
        <f t="shared" si="888"/>
        <v>0</v>
      </c>
      <c r="BC1155">
        <f t="shared" si="889"/>
        <v>0</v>
      </c>
      <c r="BD1155">
        <f t="shared" si="890"/>
        <v>0</v>
      </c>
      <c r="BE1155">
        <f t="shared" si="891"/>
        <v>0</v>
      </c>
      <c r="BF1155">
        <f t="shared" si="892"/>
        <v>0</v>
      </c>
      <c r="BG1155" s="356" t="str">
        <f t="shared" si="851"/>
        <v/>
      </c>
      <c r="BH1155" s="357">
        <f t="shared" si="852"/>
        <v>0</v>
      </c>
      <c r="BI1155" s="358">
        <f t="shared" si="853"/>
        <v>0</v>
      </c>
      <c r="BJ1155" s="359">
        <f t="shared" si="854"/>
        <v>0</v>
      </c>
      <c r="BK1155" s="356" t="str">
        <f t="shared" si="855"/>
        <v/>
      </c>
      <c r="BL1155" s="357">
        <f t="shared" si="856"/>
        <v>0</v>
      </c>
      <c r="BM1155" s="358">
        <f t="shared" si="857"/>
        <v>0</v>
      </c>
      <c r="BN1155" s="359">
        <f t="shared" si="858"/>
        <v>0</v>
      </c>
      <c r="BO1155" s="356" t="str">
        <f t="shared" si="859"/>
        <v/>
      </c>
      <c r="BP1155" s="357">
        <f t="shared" si="860"/>
        <v>0</v>
      </c>
      <c r="BQ1155" s="358">
        <f t="shared" si="861"/>
        <v>0</v>
      </c>
      <c r="BR1155" s="359">
        <f t="shared" si="862"/>
        <v>0</v>
      </c>
      <c r="BS1155" s="293">
        <f t="shared" si="863"/>
        <v>0</v>
      </c>
      <c r="BT1155" s="352" t="str">
        <f>IF(BS1155=0,"",
IF(SUM($BS$1051:BS1155)=1,BU1155,
IF($BS$1171&gt;SUM($BS$1051:BS1155),_xlfn.CONCAT(", ",BU1155),
IF($BS$1171=SUM($BS$1051:BS1155),_xlfn.CONCAT(" y ",BU1155)))))</f>
        <v/>
      </c>
      <c r="BU1155" s="120" t="s">
        <v>5329</v>
      </c>
      <c r="BV1155" s="290">
        <f t="shared" si="864"/>
        <v>0</v>
      </c>
      <c r="BW1155" s="293">
        <f t="shared" si="865"/>
        <v>0</v>
      </c>
      <c r="BX1155" s="283" t="str">
        <f>IF(BW1155=0,"",
IF(SUM($BW$1051:BW1155)=1,BY1155,
IF($BW$1171&gt;SUM($BW$1051:BW1155),_xlfn.CONCAT(", ",BY1155),
IF($BW$1171=SUM($BW$1051:BW1155),_xlfn.CONCAT(" y ",BY1155)))))</f>
        <v/>
      </c>
      <c r="BY1155" s="120" t="s">
        <v>5329</v>
      </c>
    </row>
    <row r="1156" spans="1:77" ht="15" customHeight="1">
      <c r="A1156" s="445"/>
      <c r="B1156" s="15"/>
      <c r="C1156" s="37" t="s">
        <v>5330</v>
      </c>
      <c r="D1156" s="800" t="str">
        <f>IF(CNGE_2026_M1_Secc1_Sub1!$D146="","",CNGE_2026_M1_Secc1_Sub1!$D146)</f>
        <v/>
      </c>
      <c r="E1156" s="723"/>
      <c r="F1156" s="723"/>
      <c r="G1156" s="723"/>
      <c r="H1156" s="723"/>
      <c r="I1156" s="723"/>
      <c r="J1156" s="723"/>
      <c r="K1156" s="723"/>
      <c r="L1156" s="724"/>
      <c r="M1156" s="637" t="str">
        <f t="shared" si="866"/>
        <v/>
      </c>
      <c r="N1156" s="637" t="str">
        <f t="shared" si="867"/>
        <v/>
      </c>
      <c r="O1156" s="637" t="str">
        <f t="shared" si="868"/>
        <v/>
      </c>
      <c r="P1156" s="638"/>
      <c r="Q1156" s="638"/>
      <c r="R1156" s="638"/>
      <c r="S1156" s="638"/>
      <c r="T1156" s="638"/>
      <c r="U1156" s="638"/>
      <c r="V1156" s="638"/>
      <c r="W1156" s="638"/>
      <c r="X1156" s="638"/>
      <c r="Y1156" s="638"/>
      <c r="Z1156" s="638"/>
      <c r="AA1156" s="638"/>
      <c r="AB1156" s="638"/>
      <c r="AC1156" s="638"/>
      <c r="AD1156" s="638"/>
      <c r="AI1156" t="str">
        <f t="shared" si="869"/>
        <v/>
      </c>
      <c r="AJ1156">
        <f t="shared" si="870"/>
        <v>0</v>
      </c>
      <c r="AK1156">
        <f t="shared" si="871"/>
        <v>0</v>
      </c>
      <c r="AL1156">
        <f t="shared" si="872"/>
        <v>0</v>
      </c>
      <c r="AM1156">
        <f t="shared" si="873"/>
        <v>0</v>
      </c>
      <c r="AN1156">
        <f t="shared" si="874"/>
        <v>0</v>
      </c>
      <c r="AO1156">
        <f t="shared" si="875"/>
        <v>0</v>
      </c>
      <c r="AP1156">
        <f t="shared" si="876"/>
        <v>0</v>
      </c>
      <c r="AQ1156">
        <f t="shared" si="877"/>
        <v>0</v>
      </c>
      <c r="AR1156">
        <f t="shared" si="878"/>
        <v>0</v>
      </c>
      <c r="AS1156">
        <f t="shared" si="879"/>
        <v>0</v>
      </c>
      <c r="AT1156">
        <f t="shared" si="880"/>
        <v>0</v>
      </c>
      <c r="AU1156">
        <f t="shared" si="881"/>
        <v>0</v>
      </c>
      <c r="AV1156">
        <f t="shared" si="882"/>
        <v>0</v>
      </c>
      <c r="AW1156">
        <f t="shared" si="883"/>
        <v>0</v>
      </c>
      <c r="AX1156">
        <f t="shared" si="884"/>
        <v>0</v>
      </c>
      <c r="AY1156">
        <f t="shared" si="885"/>
        <v>0</v>
      </c>
      <c r="AZ1156">
        <f t="shared" si="886"/>
        <v>0</v>
      </c>
      <c r="BA1156">
        <f t="shared" si="887"/>
        <v>0</v>
      </c>
      <c r="BB1156">
        <f t="shared" si="888"/>
        <v>0</v>
      </c>
      <c r="BC1156">
        <f t="shared" si="889"/>
        <v>0</v>
      </c>
      <c r="BD1156">
        <f t="shared" si="890"/>
        <v>0</v>
      </c>
      <c r="BE1156">
        <f t="shared" si="891"/>
        <v>0</v>
      </c>
      <c r="BF1156">
        <f t="shared" si="892"/>
        <v>0</v>
      </c>
      <c r="BG1156" s="356" t="str">
        <f t="shared" si="851"/>
        <v/>
      </c>
      <c r="BH1156" s="357">
        <f t="shared" si="852"/>
        <v>0</v>
      </c>
      <c r="BI1156" s="358">
        <f t="shared" si="853"/>
        <v>0</v>
      </c>
      <c r="BJ1156" s="359">
        <f t="shared" si="854"/>
        <v>0</v>
      </c>
      <c r="BK1156" s="356" t="str">
        <f t="shared" si="855"/>
        <v/>
      </c>
      <c r="BL1156" s="357">
        <f t="shared" si="856"/>
        <v>0</v>
      </c>
      <c r="BM1156" s="358">
        <f t="shared" si="857"/>
        <v>0</v>
      </c>
      <c r="BN1156" s="359">
        <f t="shared" si="858"/>
        <v>0</v>
      </c>
      <c r="BO1156" s="356" t="str">
        <f t="shared" si="859"/>
        <v/>
      </c>
      <c r="BP1156" s="357">
        <f t="shared" si="860"/>
        <v>0</v>
      </c>
      <c r="BQ1156" s="358">
        <f t="shared" si="861"/>
        <v>0</v>
      </c>
      <c r="BR1156" s="359">
        <f t="shared" si="862"/>
        <v>0</v>
      </c>
      <c r="BS1156" s="293">
        <f t="shared" si="863"/>
        <v>0</v>
      </c>
      <c r="BT1156" s="352" t="str">
        <f>IF(BS1156=0,"",
IF(SUM($BS$1051:BS1156)=1,BU1156,
IF($BS$1171&gt;SUM($BS$1051:BS1156),_xlfn.CONCAT(", ",BU1156),
IF($BS$1171=SUM($BS$1051:BS1156),_xlfn.CONCAT(" y ",BU1156)))))</f>
        <v/>
      </c>
      <c r="BU1156" s="120" t="s">
        <v>5331</v>
      </c>
      <c r="BV1156" s="290">
        <f t="shared" si="864"/>
        <v>0</v>
      </c>
      <c r="BW1156" s="293">
        <f t="shared" si="865"/>
        <v>0</v>
      </c>
      <c r="BX1156" s="283" t="str">
        <f>IF(BW1156=0,"",
IF(SUM($BW$1051:BW1156)=1,BY1156,
IF($BW$1171&gt;SUM($BW$1051:BW1156),_xlfn.CONCAT(", ",BY1156),
IF($BW$1171=SUM($BW$1051:BW1156),_xlfn.CONCAT(" y ",BY1156)))))</f>
        <v/>
      </c>
      <c r="BY1156" s="120" t="s">
        <v>5331</v>
      </c>
    </row>
    <row r="1157" spans="1:77" ht="15" customHeight="1">
      <c r="A1157" s="445"/>
      <c r="B1157" s="15"/>
      <c r="C1157" s="37" t="s">
        <v>5332</v>
      </c>
      <c r="D1157" s="800" t="str">
        <f>IF(CNGE_2026_M1_Secc1_Sub1!$D147="","",CNGE_2026_M1_Secc1_Sub1!$D147)</f>
        <v/>
      </c>
      <c r="E1157" s="723"/>
      <c r="F1157" s="723"/>
      <c r="G1157" s="723"/>
      <c r="H1157" s="723"/>
      <c r="I1157" s="723"/>
      <c r="J1157" s="723"/>
      <c r="K1157" s="723"/>
      <c r="L1157" s="724"/>
      <c r="M1157" s="637" t="str">
        <f t="shared" si="866"/>
        <v/>
      </c>
      <c r="N1157" s="637" t="str">
        <f t="shared" si="867"/>
        <v/>
      </c>
      <c r="O1157" s="637" t="str">
        <f t="shared" si="868"/>
        <v/>
      </c>
      <c r="P1157" s="638"/>
      <c r="Q1157" s="638"/>
      <c r="R1157" s="638"/>
      <c r="S1157" s="638"/>
      <c r="T1157" s="638"/>
      <c r="U1157" s="638"/>
      <c r="V1157" s="638"/>
      <c r="W1157" s="638"/>
      <c r="X1157" s="638"/>
      <c r="Y1157" s="638"/>
      <c r="Z1157" s="638"/>
      <c r="AA1157" s="638"/>
      <c r="AB1157" s="638"/>
      <c r="AC1157" s="638"/>
      <c r="AD1157" s="638"/>
      <c r="AI1157" t="str">
        <f t="shared" si="869"/>
        <v/>
      </c>
      <c r="AJ1157">
        <f t="shared" si="870"/>
        <v>0</v>
      </c>
      <c r="AK1157">
        <f t="shared" si="871"/>
        <v>0</v>
      </c>
      <c r="AL1157">
        <f t="shared" si="872"/>
        <v>0</v>
      </c>
      <c r="AM1157">
        <f t="shared" si="873"/>
        <v>0</v>
      </c>
      <c r="AN1157">
        <f t="shared" si="874"/>
        <v>0</v>
      </c>
      <c r="AO1157">
        <f t="shared" si="875"/>
        <v>0</v>
      </c>
      <c r="AP1157">
        <f t="shared" si="876"/>
        <v>0</v>
      </c>
      <c r="AQ1157">
        <f t="shared" si="877"/>
        <v>0</v>
      </c>
      <c r="AR1157">
        <f t="shared" si="878"/>
        <v>0</v>
      </c>
      <c r="AS1157">
        <f t="shared" si="879"/>
        <v>0</v>
      </c>
      <c r="AT1157">
        <f t="shared" si="880"/>
        <v>0</v>
      </c>
      <c r="AU1157">
        <f t="shared" si="881"/>
        <v>0</v>
      </c>
      <c r="AV1157">
        <f t="shared" si="882"/>
        <v>0</v>
      </c>
      <c r="AW1157">
        <f t="shared" si="883"/>
        <v>0</v>
      </c>
      <c r="AX1157">
        <f t="shared" si="884"/>
        <v>0</v>
      </c>
      <c r="AY1157">
        <f t="shared" si="885"/>
        <v>0</v>
      </c>
      <c r="AZ1157">
        <f t="shared" si="886"/>
        <v>0</v>
      </c>
      <c r="BA1157">
        <f t="shared" si="887"/>
        <v>0</v>
      </c>
      <c r="BB1157">
        <f t="shared" si="888"/>
        <v>0</v>
      </c>
      <c r="BC1157">
        <f t="shared" si="889"/>
        <v>0</v>
      </c>
      <c r="BD1157">
        <f t="shared" si="890"/>
        <v>0</v>
      </c>
      <c r="BE1157">
        <f t="shared" si="891"/>
        <v>0</v>
      </c>
      <c r="BF1157">
        <f t="shared" si="892"/>
        <v>0</v>
      </c>
      <c r="BG1157" s="356" t="str">
        <f t="shared" si="851"/>
        <v/>
      </c>
      <c r="BH1157" s="357">
        <f t="shared" si="852"/>
        <v>0</v>
      </c>
      <c r="BI1157" s="358">
        <f t="shared" si="853"/>
        <v>0</v>
      </c>
      <c r="BJ1157" s="359">
        <f t="shared" si="854"/>
        <v>0</v>
      </c>
      <c r="BK1157" s="356" t="str">
        <f t="shared" si="855"/>
        <v/>
      </c>
      <c r="BL1157" s="357">
        <f t="shared" si="856"/>
        <v>0</v>
      </c>
      <c r="BM1157" s="358">
        <f t="shared" si="857"/>
        <v>0</v>
      </c>
      <c r="BN1157" s="359">
        <f t="shared" si="858"/>
        <v>0</v>
      </c>
      <c r="BO1157" s="356" t="str">
        <f t="shared" si="859"/>
        <v/>
      </c>
      <c r="BP1157" s="357">
        <f t="shared" si="860"/>
        <v>0</v>
      </c>
      <c r="BQ1157" s="358">
        <f t="shared" si="861"/>
        <v>0</v>
      </c>
      <c r="BR1157" s="359">
        <f t="shared" si="862"/>
        <v>0</v>
      </c>
      <c r="BS1157" s="293">
        <f t="shared" si="863"/>
        <v>0</v>
      </c>
      <c r="BT1157" s="352" t="str">
        <f>IF(BS1157=0,"",
IF(SUM($BS$1051:BS1157)=1,BU1157,
IF($BS$1171&gt;SUM($BS$1051:BS1157),_xlfn.CONCAT(", ",BU1157),
IF($BS$1171=SUM($BS$1051:BS1157),_xlfn.CONCAT(" y ",BU1157)))))</f>
        <v/>
      </c>
      <c r="BU1157" s="120" t="s">
        <v>5333</v>
      </c>
      <c r="BV1157" s="290">
        <f t="shared" si="864"/>
        <v>0</v>
      </c>
      <c r="BW1157" s="293">
        <f t="shared" si="865"/>
        <v>0</v>
      </c>
      <c r="BX1157" s="283" t="str">
        <f>IF(BW1157=0,"",
IF(SUM($BW$1051:BW1157)=1,BY1157,
IF($BW$1171&gt;SUM($BW$1051:BW1157),_xlfn.CONCAT(", ",BY1157),
IF($BW$1171=SUM($BW$1051:BW1157),_xlfn.CONCAT(" y ",BY1157)))))</f>
        <v/>
      </c>
      <c r="BY1157" s="120" t="s">
        <v>5333</v>
      </c>
    </row>
    <row r="1158" spans="1:77" ht="15" customHeight="1">
      <c r="A1158" s="445"/>
      <c r="B1158" s="15"/>
      <c r="C1158" s="37" t="s">
        <v>5334</v>
      </c>
      <c r="D1158" s="800" t="str">
        <f>IF(CNGE_2026_M1_Secc1_Sub1!$D148="","",CNGE_2026_M1_Secc1_Sub1!$D148)</f>
        <v/>
      </c>
      <c r="E1158" s="723"/>
      <c r="F1158" s="723"/>
      <c r="G1158" s="723"/>
      <c r="H1158" s="723"/>
      <c r="I1158" s="723"/>
      <c r="J1158" s="723"/>
      <c r="K1158" s="723"/>
      <c r="L1158" s="724"/>
      <c r="M1158" s="637" t="str">
        <f t="shared" si="866"/>
        <v/>
      </c>
      <c r="N1158" s="637" t="str">
        <f t="shared" si="867"/>
        <v/>
      </c>
      <c r="O1158" s="637" t="str">
        <f t="shared" si="868"/>
        <v/>
      </c>
      <c r="P1158" s="638"/>
      <c r="Q1158" s="638"/>
      <c r="R1158" s="638"/>
      <c r="S1158" s="638"/>
      <c r="T1158" s="638"/>
      <c r="U1158" s="638"/>
      <c r="V1158" s="638"/>
      <c r="W1158" s="638"/>
      <c r="X1158" s="638"/>
      <c r="Y1158" s="638"/>
      <c r="Z1158" s="638"/>
      <c r="AA1158" s="638"/>
      <c r="AB1158" s="638"/>
      <c r="AC1158" s="638"/>
      <c r="AD1158" s="638"/>
      <c r="AI1158" t="str">
        <f t="shared" si="869"/>
        <v/>
      </c>
      <c r="AJ1158">
        <f t="shared" si="870"/>
        <v>0</v>
      </c>
      <c r="AK1158">
        <f t="shared" si="871"/>
        <v>0</v>
      </c>
      <c r="AL1158">
        <f t="shared" si="872"/>
        <v>0</v>
      </c>
      <c r="AM1158">
        <f t="shared" si="873"/>
        <v>0</v>
      </c>
      <c r="AN1158">
        <f t="shared" si="874"/>
        <v>0</v>
      </c>
      <c r="AO1158">
        <f t="shared" si="875"/>
        <v>0</v>
      </c>
      <c r="AP1158">
        <f t="shared" si="876"/>
        <v>0</v>
      </c>
      <c r="AQ1158">
        <f t="shared" si="877"/>
        <v>0</v>
      </c>
      <c r="AR1158">
        <f t="shared" si="878"/>
        <v>0</v>
      </c>
      <c r="AS1158">
        <f t="shared" si="879"/>
        <v>0</v>
      </c>
      <c r="AT1158">
        <f t="shared" si="880"/>
        <v>0</v>
      </c>
      <c r="AU1158">
        <f t="shared" si="881"/>
        <v>0</v>
      </c>
      <c r="AV1158">
        <f t="shared" si="882"/>
        <v>0</v>
      </c>
      <c r="AW1158">
        <f t="shared" si="883"/>
        <v>0</v>
      </c>
      <c r="AX1158">
        <f t="shared" si="884"/>
        <v>0</v>
      </c>
      <c r="AY1158">
        <f t="shared" si="885"/>
        <v>0</v>
      </c>
      <c r="AZ1158">
        <f t="shared" si="886"/>
        <v>0</v>
      </c>
      <c r="BA1158">
        <f t="shared" si="887"/>
        <v>0</v>
      </c>
      <c r="BB1158">
        <f t="shared" si="888"/>
        <v>0</v>
      </c>
      <c r="BC1158">
        <f t="shared" si="889"/>
        <v>0</v>
      </c>
      <c r="BD1158">
        <f t="shared" si="890"/>
        <v>0</v>
      </c>
      <c r="BE1158">
        <f t="shared" si="891"/>
        <v>0</v>
      </c>
      <c r="BF1158">
        <f t="shared" si="892"/>
        <v>0</v>
      </c>
      <c r="BG1158" s="356" t="str">
        <f t="shared" si="851"/>
        <v/>
      </c>
      <c r="BH1158" s="357">
        <f t="shared" si="852"/>
        <v>0</v>
      </c>
      <c r="BI1158" s="358">
        <f t="shared" si="853"/>
        <v>0</v>
      </c>
      <c r="BJ1158" s="359">
        <f t="shared" si="854"/>
        <v>0</v>
      </c>
      <c r="BK1158" s="356" t="str">
        <f t="shared" si="855"/>
        <v/>
      </c>
      <c r="BL1158" s="357">
        <f t="shared" si="856"/>
        <v>0</v>
      </c>
      <c r="BM1158" s="358">
        <f t="shared" si="857"/>
        <v>0</v>
      </c>
      <c r="BN1158" s="359">
        <f t="shared" si="858"/>
        <v>0</v>
      </c>
      <c r="BO1158" s="356" t="str">
        <f t="shared" si="859"/>
        <v/>
      </c>
      <c r="BP1158" s="357">
        <f t="shared" si="860"/>
        <v>0</v>
      </c>
      <c r="BQ1158" s="358">
        <f t="shared" si="861"/>
        <v>0</v>
      </c>
      <c r="BR1158" s="359">
        <f t="shared" si="862"/>
        <v>0</v>
      </c>
      <c r="BS1158" s="293">
        <f t="shared" si="863"/>
        <v>0</v>
      </c>
      <c r="BT1158" s="352" t="str">
        <f>IF(BS1158=0,"",
IF(SUM($BS$1051:BS1158)=1,BU1158,
IF($BS$1171&gt;SUM($BS$1051:BS1158),_xlfn.CONCAT(", ",BU1158),
IF($BS$1171=SUM($BS$1051:BS1158),_xlfn.CONCAT(" y ",BU1158)))))</f>
        <v/>
      </c>
      <c r="BU1158" s="120" t="s">
        <v>5335</v>
      </c>
      <c r="BV1158" s="290">
        <f t="shared" si="864"/>
        <v>0</v>
      </c>
      <c r="BW1158" s="293">
        <f t="shared" si="865"/>
        <v>0</v>
      </c>
      <c r="BX1158" s="283" t="str">
        <f>IF(BW1158=0,"",
IF(SUM($BW$1051:BW1158)=1,BY1158,
IF($BW$1171&gt;SUM($BW$1051:BW1158),_xlfn.CONCAT(", ",BY1158),
IF($BW$1171=SUM($BW$1051:BW1158),_xlfn.CONCAT(" y ",BY1158)))))</f>
        <v/>
      </c>
      <c r="BY1158" s="120" t="s">
        <v>5335</v>
      </c>
    </row>
    <row r="1159" spans="1:77" ht="15" customHeight="1">
      <c r="A1159" s="445"/>
      <c r="B1159" s="15"/>
      <c r="C1159" s="37" t="s">
        <v>5336</v>
      </c>
      <c r="D1159" s="800" t="str">
        <f>IF(CNGE_2026_M1_Secc1_Sub1!$D149="","",CNGE_2026_M1_Secc1_Sub1!$D149)</f>
        <v/>
      </c>
      <c r="E1159" s="723"/>
      <c r="F1159" s="723"/>
      <c r="G1159" s="723"/>
      <c r="H1159" s="723"/>
      <c r="I1159" s="723"/>
      <c r="J1159" s="723"/>
      <c r="K1159" s="723"/>
      <c r="L1159" s="724"/>
      <c r="M1159" s="637" t="str">
        <f t="shared" si="866"/>
        <v/>
      </c>
      <c r="N1159" s="637" t="str">
        <f t="shared" si="867"/>
        <v/>
      </c>
      <c r="O1159" s="637" t="str">
        <f t="shared" si="868"/>
        <v/>
      </c>
      <c r="P1159" s="638"/>
      <c r="Q1159" s="638"/>
      <c r="R1159" s="638"/>
      <c r="S1159" s="638"/>
      <c r="T1159" s="638"/>
      <c r="U1159" s="638"/>
      <c r="V1159" s="638"/>
      <c r="W1159" s="638"/>
      <c r="X1159" s="638"/>
      <c r="Y1159" s="638"/>
      <c r="Z1159" s="638"/>
      <c r="AA1159" s="638"/>
      <c r="AB1159" s="638"/>
      <c r="AC1159" s="638"/>
      <c r="AD1159" s="638"/>
      <c r="AI1159" t="str">
        <f t="shared" si="869"/>
        <v/>
      </c>
      <c r="AJ1159">
        <f t="shared" si="870"/>
        <v>0</v>
      </c>
      <c r="AK1159">
        <f t="shared" si="871"/>
        <v>0</v>
      </c>
      <c r="AL1159">
        <f t="shared" si="872"/>
        <v>0</v>
      </c>
      <c r="AM1159">
        <f t="shared" si="873"/>
        <v>0</v>
      </c>
      <c r="AN1159">
        <f t="shared" si="874"/>
        <v>0</v>
      </c>
      <c r="AO1159">
        <f t="shared" si="875"/>
        <v>0</v>
      </c>
      <c r="AP1159">
        <f t="shared" si="876"/>
        <v>0</v>
      </c>
      <c r="AQ1159">
        <f t="shared" si="877"/>
        <v>0</v>
      </c>
      <c r="AR1159">
        <f t="shared" si="878"/>
        <v>0</v>
      </c>
      <c r="AS1159">
        <f t="shared" si="879"/>
        <v>0</v>
      </c>
      <c r="AT1159">
        <f t="shared" si="880"/>
        <v>0</v>
      </c>
      <c r="AU1159">
        <f t="shared" si="881"/>
        <v>0</v>
      </c>
      <c r="AV1159">
        <f t="shared" si="882"/>
        <v>0</v>
      </c>
      <c r="AW1159">
        <f t="shared" si="883"/>
        <v>0</v>
      </c>
      <c r="AX1159">
        <f t="shared" si="884"/>
        <v>0</v>
      </c>
      <c r="AY1159">
        <f t="shared" si="885"/>
        <v>0</v>
      </c>
      <c r="AZ1159">
        <f t="shared" si="886"/>
        <v>0</v>
      </c>
      <c r="BA1159">
        <f t="shared" si="887"/>
        <v>0</v>
      </c>
      <c r="BB1159">
        <f t="shared" si="888"/>
        <v>0</v>
      </c>
      <c r="BC1159">
        <f t="shared" si="889"/>
        <v>0</v>
      </c>
      <c r="BD1159">
        <f t="shared" si="890"/>
        <v>0</v>
      </c>
      <c r="BE1159">
        <f t="shared" si="891"/>
        <v>0</v>
      </c>
      <c r="BF1159">
        <f t="shared" si="892"/>
        <v>0</v>
      </c>
      <c r="BG1159" s="356" t="str">
        <f t="shared" si="851"/>
        <v/>
      </c>
      <c r="BH1159" s="357">
        <f t="shared" si="852"/>
        <v>0</v>
      </c>
      <c r="BI1159" s="358">
        <f t="shared" si="853"/>
        <v>0</v>
      </c>
      <c r="BJ1159" s="359">
        <f t="shared" si="854"/>
        <v>0</v>
      </c>
      <c r="BK1159" s="356" t="str">
        <f t="shared" si="855"/>
        <v/>
      </c>
      <c r="BL1159" s="357">
        <f t="shared" si="856"/>
        <v>0</v>
      </c>
      <c r="BM1159" s="358">
        <f t="shared" si="857"/>
        <v>0</v>
      </c>
      <c r="BN1159" s="359">
        <f t="shared" si="858"/>
        <v>0</v>
      </c>
      <c r="BO1159" s="356" t="str">
        <f t="shared" si="859"/>
        <v/>
      </c>
      <c r="BP1159" s="357">
        <f t="shared" si="860"/>
        <v>0</v>
      </c>
      <c r="BQ1159" s="358">
        <f t="shared" si="861"/>
        <v>0</v>
      </c>
      <c r="BR1159" s="359">
        <f t="shared" si="862"/>
        <v>0</v>
      </c>
      <c r="BS1159" s="293">
        <f t="shared" si="863"/>
        <v>0</v>
      </c>
      <c r="BT1159" s="352" t="str">
        <f>IF(BS1159=0,"",
IF(SUM($BS$1051:BS1159)=1,BU1159,
IF($BS$1171&gt;SUM($BS$1051:BS1159),_xlfn.CONCAT(", ",BU1159),
IF($BS$1171=SUM($BS$1051:BS1159),_xlfn.CONCAT(" y ",BU1159)))))</f>
        <v/>
      </c>
      <c r="BU1159" s="120" t="s">
        <v>5337</v>
      </c>
      <c r="BV1159" s="290">
        <f t="shared" si="864"/>
        <v>0</v>
      </c>
      <c r="BW1159" s="293">
        <f t="shared" si="865"/>
        <v>0</v>
      </c>
      <c r="BX1159" s="283" t="str">
        <f>IF(BW1159=0,"",
IF(SUM($BW$1051:BW1159)=1,BY1159,
IF($BW$1171&gt;SUM($BW$1051:BW1159),_xlfn.CONCAT(", ",BY1159),
IF($BW$1171=SUM($BW$1051:BW1159),_xlfn.CONCAT(" y ",BY1159)))))</f>
        <v/>
      </c>
      <c r="BY1159" s="120" t="s">
        <v>5337</v>
      </c>
    </row>
    <row r="1160" spans="1:77" ht="15" customHeight="1">
      <c r="A1160" s="445"/>
      <c r="B1160" s="15"/>
      <c r="C1160" s="37" t="s">
        <v>5338</v>
      </c>
      <c r="D1160" s="800" t="str">
        <f>IF(CNGE_2026_M1_Secc1_Sub1!$D150="","",CNGE_2026_M1_Secc1_Sub1!$D150)</f>
        <v/>
      </c>
      <c r="E1160" s="723"/>
      <c r="F1160" s="723"/>
      <c r="G1160" s="723"/>
      <c r="H1160" s="723"/>
      <c r="I1160" s="723"/>
      <c r="J1160" s="723"/>
      <c r="K1160" s="723"/>
      <c r="L1160" s="724"/>
      <c r="M1160" s="637" t="str">
        <f t="shared" si="866"/>
        <v/>
      </c>
      <c r="N1160" s="637" t="str">
        <f t="shared" si="867"/>
        <v/>
      </c>
      <c r="O1160" s="637" t="str">
        <f t="shared" si="868"/>
        <v/>
      </c>
      <c r="P1160" s="638"/>
      <c r="Q1160" s="638"/>
      <c r="R1160" s="638"/>
      <c r="S1160" s="638"/>
      <c r="T1160" s="638"/>
      <c r="U1160" s="638"/>
      <c r="V1160" s="638"/>
      <c r="W1160" s="638"/>
      <c r="X1160" s="638"/>
      <c r="Y1160" s="638"/>
      <c r="Z1160" s="638"/>
      <c r="AA1160" s="638"/>
      <c r="AB1160" s="638"/>
      <c r="AC1160" s="638"/>
      <c r="AD1160" s="638"/>
      <c r="AI1160" t="str">
        <f t="shared" si="869"/>
        <v/>
      </c>
      <c r="AJ1160">
        <f t="shared" si="870"/>
        <v>0</v>
      </c>
      <c r="AK1160">
        <f t="shared" si="871"/>
        <v>0</v>
      </c>
      <c r="AL1160">
        <f t="shared" si="872"/>
        <v>0</v>
      </c>
      <c r="AM1160">
        <f t="shared" si="873"/>
        <v>0</v>
      </c>
      <c r="AN1160">
        <f t="shared" si="874"/>
        <v>0</v>
      </c>
      <c r="AO1160">
        <f t="shared" si="875"/>
        <v>0</v>
      </c>
      <c r="AP1160">
        <f t="shared" si="876"/>
        <v>0</v>
      </c>
      <c r="AQ1160">
        <f t="shared" si="877"/>
        <v>0</v>
      </c>
      <c r="AR1160">
        <f t="shared" si="878"/>
        <v>0</v>
      </c>
      <c r="AS1160">
        <f t="shared" si="879"/>
        <v>0</v>
      </c>
      <c r="AT1160">
        <f t="shared" si="880"/>
        <v>0</v>
      </c>
      <c r="AU1160">
        <f t="shared" si="881"/>
        <v>0</v>
      </c>
      <c r="AV1160">
        <f t="shared" si="882"/>
        <v>0</v>
      </c>
      <c r="AW1160">
        <f t="shared" si="883"/>
        <v>0</v>
      </c>
      <c r="AX1160">
        <f t="shared" si="884"/>
        <v>0</v>
      </c>
      <c r="AY1160">
        <f t="shared" si="885"/>
        <v>0</v>
      </c>
      <c r="AZ1160">
        <f t="shared" si="886"/>
        <v>0</v>
      </c>
      <c r="BA1160">
        <f t="shared" si="887"/>
        <v>0</v>
      </c>
      <c r="BB1160">
        <f t="shared" si="888"/>
        <v>0</v>
      </c>
      <c r="BC1160">
        <f t="shared" si="889"/>
        <v>0</v>
      </c>
      <c r="BD1160">
        <f t="shared" si="890"/>
        <v>0</v>
      </c>
      <c r="BE1160">
        <f t="shared" si="891"/>
        <v>0</v>
      </c>
      <c r="BF1160">
        <f t="shared" si="892"/>
        <v>0</v>
      </c>
      <c r="BG1160" s="356" t="str">
        <f t="shared" si="851"/>
        <v/>
      </c>
      <c r="BH1160" s="357">
        <f t="shared" si="852"/>
        <v>0</v>
      </c>
      <c r="BI1160" s="358">
        <f t="shared" si="853"/>
        <v>0</v>
      </c>
      <c r="BJ1160" s="359">
        <f t="shared" si="854"/>
        <v>0</v>
      </c>
      <c r="BK1160" s="356" t="str">
        <f t="shared" si="855"/>
        <v/>
      </c>
      <c r="BL1160" s="357">
        <f t="shared" si="856"/>
        <v>0</v>
      </c>
      <c r="BM1160" s="358">
        <f t="shared" si="857"/>
        <v>0</v>
      </c>
      <c r="BN1160" s="359">
        <f t="shared" si="858"/>
        <v>0</v>
      </c>
      <c r="BO1160" s="356" t="str">
        <f t="shared" si="859"/>
        <v/>
      </c>
      <c r="BP1160" s="357">
        <f t="shared" si="860"/>
        <v>0</v>
      </c>
      <c r="BQ1160" s="358">
        <f t="shared" si="861"/>
        <v>0</v>
      </c>
      <c r="BR1160" s="359">
        <f t="shared" si="862"/>
        <v>0</v>
      </c>
      <c r="BS1160" s="293">
        <f t="shared" si="863"/>
        <v>0</v>
      </c>
      <c r="BT1160" s="352" t="str">
        <f>IF(BS1160=0,"",
IF(SUM($BS$1051:BS1160)=1,BU1160,
IF($BS$1171&gt;SUM($BS$1051:BS1160),_xlfn.CONCAT(", ",BU1160),
IF($BS$1171=SUM($BS$1051:BS1160),_xlfn.CONCAT(" y ",BU1160)))))</f>
        <v/>
      </c>
      <c r="BU1160" s="120" t="s">
        <v>5339</v>
      </c>
      <c r="BV1160" s="290">
        <f t="shared" si="864"/>
        <v>0</v>
      </c>
      <c r="BW1160" s="293">
        <f t="shared" si="865"/>
        <v>0</v>
      </c>
      <c r="BX1160" s="283" t="str">
        <f>IF(BW1160=0,"",
IF(SUM($BW$1051:BW1160)=1,BY1160,
IF($BW$1171&gt;SUM($BW$1051:BW1160),_xlfn.CONCAT(", ",BY1160),
IF($BW$1171=SUM($BW$1051:BW1160),_xlfn.CONCAT(" y ",BY1160)))))</f>
        <v/>
      </c>
      <c r="BY1160" s="120" t="s">
        <v>5339</v>
      </c>
    </row>
    <row r="1161" spans="1:77" ht="15" customHeight="1">
      <c r="A1161" s="445"/>
      <c r="B1161" s="15"/>
      <c r="C1161" s="37" t="s">
        <v>5340</v>
      </c>
      <c r="D1161" s="800" t="str">
        <f>IF(CNGE_2026_M1_Secc1_Sub1!$D151="","",CNGE_2026_M1_Secc1_Sub1!$D151)</f>
        <v/>
      </c>
      <c r="E1161" s="723"/>
      <c r="F1161" s="723"/>
      <c r="G1161" s="723"/>
      <c r="H1161" s="723"/>
      <c r="I1161" s="723"/>
      <c r="J1161" s="723"/>
      <c r="K1161" s="723"/>
      <c r="L1161" s="724"/>
      <c r="M1161" s="637" t="str">
        <f t="shared" si="866"/>
        <v/>
      </c>
      <c r="N1161" s="637" t="str">
        <f t="shared" si="867"/>
        <v/>
      </c>
      <c r="O1161" s="637" t="str">
        <f t="shared" si="868"/>
        <v/>
      </c>
      <c r="P1161" s="638"/>
      <c r="Q1161" s="638"/>
      <c r="R1161" s="638"/>
      <c r="S1161" s="638"/>
      <c r="T1161" s="638"/>
      <c r="U1161" s="638"/>
      <c r="V1161" s="638"/>
      <c r="W1161" s="638"/>
      <c r="X1161" s="638"/>
      <c r="Y1161" s="638"/>
      <c r="Z1161" s="638"/>
      <c r="AA1161" s="638"/>
      <c r="AB1161" s="638"/>
      <c r="AC1161" s="638"/>
      <c r="AD1161" s="638"/>
      <c r="AI1161" t="str">
        <f t="shared" si="869"/>
        <v/>
      </c>
      <c r="AJ1161">
        <f t="shared" si="870"/>
        <v>0</v>
      </c>
      <c r="AK1161">
        <f t="shared" si="871"/>
        <v>0</v>
      </c>
      <c r="AL1161">
        <f t="shared" si="872"/>
        <v>0</v>
      </c>
      <c r="AM1161">
        <f t="shared" si="873"/>
        <v>0</v>
      </c>
      <c r="AN1161">
        <f t="shared" si="874"/>
        <v>0</v>
      </c>
      <c r="AO1161">
        <f t="shared" si="875"/>
        <v>0</v>
      </c>
      <c r="AP1161">
        <f t="shared" si="876"/>
        <v>0</v>
      </c>
      <c r="AQ1161">
        <f t="shared" si="877"/>
        <v>0</v>
      </c>
      <c r="AR1161">
        <f t="shared" si="878"/>
        <v>0</v>
      </c>
      <c r="AS1161">
        <f t="shared" si="879"/>
        <v>0</v>
      </c>
      <c r="AT1161">
        <f t="shared" si="880"/>
        <v>0</v>
      </c>
      <c r="AU1161">
        <f t="shared" si="881"/>
        <v>0</v>
      </c>
      <c r="AV1161">
        <f t="shared" si="882"/>
        <v>0</v>
      </c>
      <c r="AW1161">
        <f t="shared" si="883"/>
        <v>0</v>
      </c>
      <c r="AX1161">
        <f t="shared" si="884"/>
        <v>0</v>
      </c>
      <c r="AY1161">
        <f t="shared" si="885"/>
        <v>0</v>
      </c>
      <c r="AZ1161">
        <f t="shared" si="886"/>
        <v>0</v>
      </c>
      <c r="BA1161">
        <f t="shared" si="887"/>
        <v>0</v>
      </c>
      <c r="BB1161">
        <f t="shared" si="888"/>
        <v>0</v>
      </c>
      <c r="BC1161">
        <f t="shared" si="889"/>
        <v>0</v>
      </c>
      <c r="BD1161">
        <f t="shared" si="890"/>
        <v>0</v>
      </c>
      <c r="BE1161">
        <f t="shared" si="891"/>
        <v>0</v>
      </c>
      <c r="BF1161">
        <f t="shared" si="892"/>
        <v>0</v>
      </c>
      <c r="BG1161" s="356" t="str">
        <f t="shared" si="851"/>
        <v/>
      </c>
      <c r="BH1161" s="357">
        <f t="shared" si="852"/>
        <v>0</v>
      </c>
      <c r="BI1161" s="358">
        <f t="shared" si="853"/>
        <v>0</v>
      </c>
      <c r="BJ1161" s="359">
        <f t="shared" si="854"/>
        <v>0</v>
      </c>
      <c r="BK1161" s="356" t="str">
        <f t="shared" si="855"/>
        <v/>
      </c>
      <c r="BL1161" s="357">
        <f t="shared" si="856"/>
        <v>0</v>
      </c>
      <c r="BM1161" s="358">
        <f t="shared" si="857"/>
        <v>0</v>
      </c>
      <c r="BN1161" s="359">
        <f t="shared" si="858"/>
        <v>0</v>
      </c>
      <c r="BO1161" s="356" t="str">
        <f t="shared" si="859"/>
        <v/>
      </c>
      <c r="BP1161" s="357">
        <f t="shared" si="860"/>
        <v>0</v>
      </c>
      <c r="BQ1161" s="358">
        <f t="shared" si="861"/>
        <v>0</v>
      </c>
      <c r="BR1161" s="359">
        <f t="shared" si="862"/>
        <v>0</v>
      </c>
      <c r="BS1161" s="293">
        <f t="shared" si="863"/>
        <v>0</v>
      </c>
      <c r="BT1161" s="352" t="str">
        <f>IF(BS1161=0,"",
IF(SUM($BS$1051:BS1161)=1,BU1161,
IF($BS$1171&gt;SUM($BS$1051:BS1161),_xlfn.CONCAT(", ",BU1161),
IF($BS$1171=SUM($BS$1051:BS1161),_xlfn.CONCAT(" y ",BU1161)))))</f>
        <v/>
      </c>
      <c r="BU1161" s="120" t="s">
        <v>5341</v>
      </c>
      <c r="BV1161" s="290">
        <f t="shared" si="864"/>
        <v>0</v>
      </c>
      <c r="BW1161" s="293">
        <f t="shared" si="865"/>
        <v>0</v>
      </c>
      <c r="BX1161" s="283" t="str">
        <f>IF(BW1161=0,"",
IF(SUM($BW$1051:BW1161)=1,BY1161,
IF($BW$1171&gt;SUM($BW$1051:BW1161),_xlfn.CONCAT(", ",BY1161),
IF($BW$1171=SUM($BW$1051:BW1161),_xlfn.CONCAT(" y ",BY1161)))))</f>
        <v/>
      </c>
      <c r="BY1161" s="120" t="s">
        <v>5341</v>
      </c>
    </row>
    <row r="1162" spans="1:77" ht="15" customHeight="1">
      <c r="A1162" s="445"/>
      <c r="B1162" s="15"/>
      <c r="C1162" s="37" t="s">
        <v>5342</v>
      </c>
      <c r="D1162" s="800" t="str">
        <f>IF(CNGE_2026_M1_Secc1_Sub1!$D152="","",CNGE_2026_M1_Secc1_Sub1!$D152)</f>
        <v/>
      </c>
      <c r="E1162" s="723"/>
      <c r="F1162" s="723"/>
      <c r="G1162" s="723"/>
      <c r="H1162" s="723"/>
      <c r="I1162" s="723"/>
      <c r="J1162" s="723"/>
      <c r="K1162" s="723"/>
      <c r="L1162" s="724"/>
      <c r="M1162" s="637" t="str">
        <f t="shared" si="866"/>
        <v/>
      </c>
      <c r="N1162" s="637" t="str">
        <f t="shared" si="867"/>
        <v/>
      </c>
      <c r="O1162" s="637" t="str">
        <f t="shared" si="868"/>
        <v/>
      </c>
      <c r="P1162" s="638"/>
      <c r="Q1162" s="638"/>
      <c r="R1162" s="638"/>
      <c r="S1162" s="638"/>
      <c r="T1162" s="638"/>
      <c r="U1162" s="638"/>
      <c r="V1162" s="638"/>
      <c r="W1162" s="638"/>
      <c r="X1162" s="638"/>
      <c r="Y1162" s="638"/>
      <c r="Z1162" s="638"/>
      <c r="AA1162" s="638"/>
      <c r="AB1162" s="638"/>
      <c r="AC1162" s="638"/>
      <c r="AD1162" s="638"/>
      <c r="AI1162" t="str">
        <f t="shared" si="869"/>
        <v/>
      </c>
      <c r="AJ1162">
        <f t="shared" si="870"/>
        <v>0</v>
      </c>
      <c r="AK1162">
        <f t="shared" si="871"/>
        <v>0</v>
      </c>
      <c r="AL1162">
        <f t="shared" si="872"/>
        <v>0</v>
      </c>
      <c r="AM1162">
        <f t="shared" si="873"/>
        <v>0</v>
      </c>
      <c r="AN1162">
        <f t="shared" si="874"/>
        <v>0</v>
      </c>
      <c r="AO1162">
        <f t="shared" si="875"/>
        <v>0</v>
      </c>
      <c r="AP1162">
        <f t="shared" si="876"/>
        <v>0</v>
      </c>
      <c r="AQ1162">
        <f t="shared" si="877"/>
        <v>0</v>
      </c>
      <c r="AR1162">
        <f t="shared" si="878"/>
        <v>0</v>
      </c>
      <c r="AS1162">
        <f t="shared" si="879"/>
        <v>0</v>
      </c>
      <c r="AT1162">
        <f t="shared" si="880"/>
        <v>0</v>
      </c>
      <c r="AU1162">
        <f t="shared" si="881"/>
        <v>0</v>
      </c>
      <c r="AV1162">
        <f t="shared" si="882"/>
        <v>0</v>
      </c>
      <c r="AW1162">
        <f t="shared" si="883"/>
        <v>0</v>
      </c>
      <c r="AX1162">
        <f t="shared" si="884"/>
        <v>0</v>
      </c>
      <c r="AY1162">
        <f t="shared" si="885"/>
        <v>0</v>
      </c>
      <c r="AZ1162">
        <f t="shared" si="886"/>
        <v>0</v>
      </c>
      <c r="BA1162">
        <f t="shared" si="887"/>
        <v>0</v>
      </c>
      <c r="BB1162">
        <f t="shared" si="888"/>
        <v>0</v>
      </c>
      <c r="BC1162">
        <f t="shared" si="889"/>
        <v>0</v>
      </c>
      <c r="BD1162">
        <f t="shared" si="890"/>
        <v>0</v>
      </c>
      <c r="BE1162">
        <f t="shared" si="891"/>
        <v>0</v>
      </c>
      <c r="BF1162">
        <f t="shared" si="892"/>
        <v>0</v>
      </c>
      <c r="BG1162" s="356" t="str">
        <f t="shared" si="851"/>
        <v/>
      </c>
      <c r="BH1162" s="357">
        <f t="shared" si="852"/>
        <v>0</v>
      </c>
      <c r="BI1162" s="358">
        <f t="shared" si="853"/>
        <v>0</v>
      </c>
      <c r="BJ1162" s="359">
        <f t="shared" si="854"/>
        <v>0</v>
      </c>
      <c r="BK1162" s="356" t="str">
        <f t="shared" si="855"/>
        <v/>
      </c>
      <c r="BL1162" s="357">
        <f t="shared" si="856"/>
        <v>0</v>
      </c>
      <c r="BM1162" s="358">
        <f t="shared" si="857"/>
        <v>0</v>
      </c>
      <c r="BN1162" s="359">
        <f t="shared" si="858"/>
        <v>0</v>
      </c>
      <c r="BO1162" s="356" t="str">
        <f t="shared" si="859"/>
        <v/>
      </c>
      <c r="BP1162" s="357">
        <f t="shared" si="860"/>
        <v>0</v>
      </c>
      <c r="BQ1162" s="358">
        <f t="shared" si="861"/>
        <v>0</v>
      </c>
      <c r="BR1162" s="359">
        <f t="shared" si="862"/>
        <v>0</v>
      </c>
      <c r="BS1162" s="293">
        <f t="shared" si="863"/>
        <v>0</v>
      </c>
      <c r="BT1162" s="352" t="str">
        <f>IF(BS1162=0,"",
IF(SUM($BS$1051:BS1162)=1,BU1162,
IF($BS$1171&gt;SUM($BS$1051:BS1162),_xlfn.CONCAT(", ",BU1162),
IF($BS$1171=SUM($BS$1051:BS1162),_xlfn.CONCAT(" y ",BU1162)))))</f>
        <v/>
      </c>
      <c r="BU1162" s="120" t="s">
        <v>5343</v>
      </c>
      <c r="BV1162" s="290">
        <f t="shared" si="864"/>
        <v>0</v>
      </c>
      <c r="BW1162" s="293">
        <f t="shared" si="865"/>
        <v>0</v>
      </c>
      <c r="BX1162" s="283" t="str">
        <f>IF(BW1162=0,"",
IF(SUM($BW$1051:BW1162)=1,BY1162,
IF($BW$1171&gt;SUM($BW$1051:BW1162),_xlfn.CONCAT(", ",BY1162),
IF($BW$1171=SUM($BW$1051:BW1162),_xlfn.CONCAT(" y ",BY1162)))))</f>
        <v/>
      </c>
      <c r="BY1162" s="120" t="s">
        <v>5343</v>
      </c>
    </row>
    <row r="1163" spans="1:77" ht="15" customHeight="1">
      <c r="A1163" s="445"/>
      <c r="B1163" s="15"/>
      <c r="C1163" s="37" t="s">
        <v>5344</v>
      </c>
      <c r="D1163" s="800" t="str">
        <f>IF(CNGE_2026_M1_Secc1_Sub1!$D153="","",CNGE_2026_M1_Secc1_Sub1!$D153)</f>
        <v/>
      </c>
      <c r="E1163" s="723"/>
      <c r="F1163" s="723"/>
      <c r="G1163" s="723"/>
      <c r="H1163" s="723"/>
      <c r="I1163" s="723"/>
      <c r="J1163" s="723"/>
      <c r="K1163" s="723"/>
      <c r="L1163" s="724"/>
      <c r="M1163" s="637" t="str">
        <f t="shared" si="866"/>
        <v/>
      </c>
      <c r="N1163" s="637" t="str">
        <f t="shared" si="867"/>
        <v/>
      </c>
      <c r="O1163" s="637" t="str">
        <f t="shared" si="868"/>
        <v/>
      </c>
      <c r="P1163" s="638"/>
      <c r="Q1163" s="638"/>
      <c r="R1163" s="638"/>
      <c r="S1163" s="638"/>
      <c r="T1163" s="638"/>
      <c r="U1163" s="638"/>
      <c r="V1163" s="638"/>
      <c r="W1163" s="638"/>
      <c r="X1163" s="638"/>
      <c r="Y1163" s="638"/>
      <c r="Z1163" s="638"/>
      <c r="AA1163" s="638"/>
      <c r="AB1163" s="638"/>
      <c r="AC1163" s="638"/>
      <c r="AD1163" s="638"/>
      <c r="AI1163" t="str">
        <f t="shared" si="869"/>
        <v/>
      </c>
      <c r="AJ1163">
        <f t="shared" si="870"/>
        <v>0</v>
      </c>
      <c r="AK1163">
        <f t="shared" si="871"/>
        <v>0</v>
      </c>
      <c r="AL1163">
        <f t="shared" si="872"/>
        <v>0</v>
      </c>
      <c r="AM1163">
        <f t="shared" si="873"/>
        <v>0</v>
      </c>
      <c r="AN1163">
        <f t="shared" si="874"/>
        <v>0</v>
      </c>
      <c r="AO1163">
        <f t="shared" si="875"/>
        <v>0</v>
      </c>
      <c r="AP1163">
        <f t="shared" si="876"/>
        <v>0</v>
      </c>
      <c r="AQ1163">
        <f t="shared" si="877"/>
        <v>0</v>
      </c>
      <c r="AR1163">
        <f t="shared" si="878"/>
        <v>0</v>
      </c>
      <c r="AS1163">
        <f t="shared" si="879"/>
        <v>0</v>
      </c>
      <c r="AT1163">
        <f t="shared" si="880"/>
        <v>0</v>
      </c>
      <c r="AU1163">
        <f t="shared" si="881"/>
        <v>0</v>
      </c>
      <c r="AV1163">
        <f t="shared" si="882"/>
        <v>0</v>
      </c>
      <c r="AW1163">
        <f t="shared" si="883"/>
        <v>0</v>
      </c>
      <c r="AX1163">
        <f t="shared" si="884"/>
        <v>0</v>
      </c>
      <c r="AY1163">
        <f t="shared" si="885"/>
        <v>0</v>
      </c>
      <c r="AZ1163">
        <f t="shared" si="886"/>
        <v>0</v>
      </c>
      <c r="BA1163">
        <f t="shared" si="887"/>
        <v>0</v>
      </c>
      <c r="BB1163">
        <f t="shared" si="888"/>
        <v>0</v>
      </c>
      <c r="BC1163">
        <f t="shared" si="889"/>
        <v>0</v>
      </c>
      <c r="BD1163">
        <f t="shared" si="890"/>
        <v>0</v>
      </c>
      <c r="BE1163">
        <f t="shared" si="891"/>
        <v>0</v>
      </c>
      <c r="BF1163">
        <f t="shared" si="892"/>
        <v>0</v>
      </c>
      <c r="BG1163" s="356" t="str">
        <f t="shared" si="851"/>
        <v/>
      </c>
      <c r="BH1163" s="357">
        <f t="shared" si="852"/>
        <v>0</v>
      </c>
      <c r="BI1163" s="358">
        <f t="shared" si="853"/>
        <v>0</v>
      </c>
      <c r="BJ1163" s="359">
        <f t="shared" si="854"/>
        <v>0</v>
      </c>
      <c r="BK1163" s="356" t="str">
        <f t="shared" si="855"/>
        <v/>
      </c>
      <c r="BL1163" s="357">
        <f t="shared" si="856"/>
        <v>0</v>
      </c>
      <c r="BM1163" s="358">
        <f t="shared" si="857"/>
        <v>0</v>
      </c>
      <c r="BN1163" s="359">
        <f t="shared" si="858"/>
        <v>0</v>
      </c>
      <c r="BO1163" s="356" t="str">
        <f t="shared" si="859"/>
        <v/>
      </c>
      <c r="BP1163" s="357">
        <f t="shared" si="860"/>
        <v>0</v>
      </c>
      <c r="BQ1163" s="358">
        <f t="shared" si="861"/>
        <v>0</v>
      </c>
      <c r="BR1163" s="359">
        <f t="shared" si="862"/>
        <v>0</v>
      </c>
      <c r="BS1163" s="293">
        <f t="shared" si="863"/>
        <v>0</v>
      </c>
      <c r="BT1163" s="352" t="str">
        <f>IF(BS1163=0,"",
IF(SUM($BS$1051:BS1163)=1,BU1163,
IF($BS$1171&gt;SUM($BS$1051:BS1163),_xlfn.CONCAT(", ",BU1163),
IF($BS$1171=SUM($BS$1051:BS1163),_xlfn.CONCAT(" y ",BU1163)))))</f>
        <v/>
      </c>
      <c r="BU1163" s="120" t="s">
        <v>5345</v>
      </c>
      <c r="BV1163" s="290">
        <f t="shared" si="864"/>
        <v>0</v>
      </c>
      <c r="BW1163" s="293">
        <f t="shared" si="865"/>
        <v>0</v>
      </c>
      <c r="BX1163" s="283" t="str">
        <f>IF(BW1163=0,"",
IF(SUM($BW$1051:BW1163)=1,BY1163,
IF($BW$1171&gt;SUM($BW$1051:BW1163),_xlfn.CONCAT(", ",BY1163),
IF($BW$1171=SUM($BW$1051:BW1163),_xlfn.CONCAT(" y ",BY1163)))))</f>
        <v/>
      </c>
      <c r="BY1163" s="120" t="s">
        <v>5345</v>
      </c>
    </row>
    <row r="1164" spans="1:77" ht="15" customHeight="1">
      <c r="A1164" s="445"/>
      <c r="B1164" s="15"/>
      <c r="C1164" s="37" t="s">
        <v>5346</v>
      </c>
      <c r="D1164" s="800" t="str">
        <f>IF(CNGE_2026_M1_Secc1_Sub1!$D154="","",CNGE_2026_M1_Secc1_Sub1!$D154)</f>
        <v/>
      </c>
      <c r="E1164" s="723"/>
      <c r="F1164" s="723"/>
      <c r="G1164" s="723"/>
      <c r="H1164" s="723"/>
      <c r="I1164" s="723"/>
      <c r="J1164" s="723"/>
      <c r="K1164" s="723"/>
      <c r="L1164" s="724"/>
      <c r="M1164" s="637" t="str">
        <f t="shared" si="866"/>
        <v/>
      </c>
      <c r="N1164" s="637" t="str">
        <f t="shared" si="867"/>
        <v/>
      </c>
      <c r="O1164" s="637" t="str">
        <f t="shared" si="868"/>
        <v/>
      </c>
      <c r="P1164" s="638"/>
      <c r="Q1164" s="638"/>
      <c r="R1164" s="638"/>
      <c r="S1164" s="638"/>
      <c r="T1164" s="638"/>
      <c r="U1164" s="638"/>
      <c r="V1164" s="638"/>
      <c r="W1164" s="638"/>
      <c r="X1164" s="638"/>
      <c r="Y1164" s="638"/>
      <c r="Z1164" s="638"/>
      <c r="AA1164" s="638"/>
      <c r="AB1164" s="638"/>
      <c r="AC1164" s="638"/>
      <c r="AD1164" s="638"/>
      <c r="AI1164" t="str">
        <f t="shared" si="869"/>
        <v/>
      </c>
      <c r="AJ1164">
        <f t="shared" si="870"/>
        <v>0</v>
      </c>
      <c r="AK1164">
        <f t="shared" si="871"/>
        <v>0</v>
      </c>
      <c r="AL1164">
        <f t="shared" si="872"/>
        <v>0</v>
      </c>
      <c r="AM1164">
        <f t="shared" si="873"/>
        <v>0</v>
      </c>
      <c r="AN1164">
        <f t="shared" si="874"/>
        <v>0</v>
      </c>
      <c r="AO1164">
        <f t="shared" si="875"/>
        <v>0</v>
      </c>
      <c r="AP1164">
        <f t="shared" si="876"/>
        <v>0</v>
      </c>
      <c r="AQ1164">
        <f t="shared" si="877"/>
        <v>0</v>
      </c>
      <c r="AR1164">
        <f t="shared" si="878"/>
        <v>0</v>
      </c>
      <c r="AS1164">
        <f t="shared" si="879"/>
        <v>0</v>
      </c>
      <c r="AT1164">
        <f t="shared" si="880"/>
        <v>0</v>
      </c>
      <c r="AU1164">
        <f t="shared" si="881"/>
        <v>0</v>
      </c>
      <c r="AV1164">
        <f t="shared" si="882"/>
        <v>0</v>
      </c>
      <c r="AW1164">
        <f t="shared" si="883"/>
        <v>0</v>
      </c>
      <c r="AX1164">
        <f t="shared" si="884"/>
        <v>0</v>
      </c>
      <c r="AY1164">
        <f t="shared" si="885"/>
        <v>0</v>
      </c>
      <c r="AZ1164">
        <f t="shared" si="886"/>
        <v>0</v>
      </c>
      <c r="BA1164">
        <f t="shared" si="887"/>
        <v>0</v>
      </c>
      <c r="BB1164">
        <f t="shared" si="888"/>
        <v>0</v>
      </c>
      <c r="BC1164">
        <f t="shared" si="889"/>
        <v>0</v>
      </c>
      <c r="BD1164">
        <f t="shared" si="890"/>
        <v>0</v>
      </c>
      <c r="BE1164">
        <f t="shared" si="891"/>
        <v>0</v>
      </c>
      <c r="BF1164">
        <f t="shared" si="892"/>
        <v>0</v>
      </c>
      <c r="BG1164" s="356" t="str">
        <f t="shared" si="851"/>
        <v/>
      </c>
      <c r="BH1164" s="357">
        <f t="shared" si="852"/>
        <v>0</v>
      </c>
      <c r="BI1164" s="358">
        <f t="shared" si="853"/>
        <v>0</v>
      </c>
      <c r="BJ1164" s="359">
        <f t="shared" si="854"/>
        <v>0</v>
      </c>
      <c r="BK1164" s="356" t="str">
        <f t="shared" si="855"/>
        <v/>
      </c>
      <c r="BL1164" s="357">
        <f t="shared" si="856"/>
        <v>0</v>
      </c>
      <c r="BM1164" s="358">
        <f t="shared" si="857"/>
        <v>0</v>
      </c>
      <c r="BN1164" s="359">
        <f t="shared" si="858"/>
        <v>0</v>
      </c>
      <c r="BO1164" s="356" t="str">
        <f t="shared" si="859"/>
        <v/>
      </c>
      <c r="BP1164" s="357">
        <f t="shared" si="860"/>
        <v>0</v>
      </c>
      <c r="BQ1164" s="358">
        <f t="shared" si="861"/>
        <v>0</v>
      </c>
      <c r="BR1164" s="359">
        <f t="shared" si="862"/>
        <v>0</v>
      </c>
      <c r="BS1164" s="293">
        <f t="shared" si="863"/>
        <v>0</v>
      </c>
      <c r="BT1164" s="352" t="str">
        <f>IF(BS1164=0,"",
IF(SUM($BS$1051:BS1164)=1,BU1164,
IF($BS$1171&gt;SUM($BS$1051:BS1164),_xlfn.CONCAT(", ",BU1164),
IF($BS$1171=SUM($BS$1051:BS1164),_xlfn.CONCAT(" y ",BU1164)))))</f>
        <v/>
      </c>
      <c r="BU1164" s="120" t="s">
        <v>5347</v>
      </c>
      <c r="BV1164" s="290">
        <f t="shared" si="864"/>
        <v>0</v>
      </c>
      <c r="BW1164" s="293">
        <f t="shared" si="865"/>
        <v>0</v>
      </c>
      <c r="BX1164" s="283" t="str">
        <f>IF(BW1164=0,"",
IF(SUM($BW$1051:BW1164)=1,BY1164,
IF($BW$1171&gt;SUM($BW$1051:BW1164),_xlfn.CONCAT(", ",BY1164),
IF($BW$1171=SUM($BW$1051:BW1164),_xlfn.CONCAT(" y ",BY1164)))))</f>
        <v/>
      </c>
      <c r="BY1164" s="120" t="s">
        <v>5347</v>
      </c>
    </row>
    <row r="1165" spans="1:77" ht="15" customHeight="1">
      <c r="A1165" s="445"/>
      <c r="B1165" s="15"/>
      <c r="C1165" s="37" t="s">
        <v>5348</v>
      </c>
      <c r="D1165" s="800" t="str">
        <f>IF(CNGE_2026_M1_Secc1_Sub1!$D155="","",CNGE_2026_M1_Secc1_Sub1!$D155)</f>
        <v/>
      </c>
      <c r="E1165" s="723"/>
      <c r="F1165" s="723"/>
      <c r="G1165" s="723"/>
      <c r="H1165" s="723"/>
      <c r="I1165" s="723"/>
      <c r="J1165" s="723"/>
      <c r="K1165" s="723"/>
      <c r="L1165" s="724"/>
      <c r="M1165" s="637" t="str">
        <f t="shared" si="866"/>
        <v/>
      </c>
      <c r="N1165" s="637" t="str">
        <f t="shared" si="867"/>
        <v/>
      </c>
      <c r="O1165" s="637" t="str">
        <f t="shared" si="868"/>
        <v/>
      </c>
      <c r="P1165" s="638"/>
      <c r="Q1165" s="638"/>
      <c r="R1165" s="638"/>
      <c r="S1165" s="638"/>
      <c r="T1165" s="638"/>
      <c r="U1165" s="638"/>
      <c r="V1165" s="638"/>
      <c r="W1165" s="638"/>
      <c r="X1165" s="638"/>
      <c r="Y1165" s="638"/>
      <c r="Z1165" s="638"/>
      <c r="AA1165" s="638"/>
      <c r="AB1165" s="638"/>
      <c r="AC1165" s="638"/>
      <c r="AD1165" s="638"/>
      <c r="AI1165" t="str">
        <f t="shared" si="869"/>
        <v/>
      </c>
      <c r="AJ1165">
        <f t="shared" si="870"/>
        <v>0</v>
      </c>
      <c r="AK1165">
        <f t="shared" si="871"/>
        <v>0</v>
      </c>
      <c r="AL1165">
        <f t="shared" si="872"/>
        <v>0</v>
      </c>
      <c r="AM1165">
        <f t="shared" si="873"/>
        <v>0</v>
      </c>
      <c r="AN1165">
        <f t="shared" si="874"/>
        <v>0</v>
      </c>
      <c r="AO1165">
        <f t="shared" si="875"/>
        <v>0</v>
      </c>
      <c r="AP1165">
        <f t="shared" si="876"/>
        <v>0</v>
      </c>
      <c r="AQ1165">
        <f t="shared" si="877"/>
        <v>0</v>
      </c>
      <c r="AR1165">
        <f t="shared" si="878"/>
        <v>0</v>
      </c>
      <c r="AS1165">
        <f t="shared" si="879"/>
        <v>0</v>
      </c>
      <c r="AT1165">
        <f t="shared" si="880"/>
        <v>0</v>
      </c>
      <c r="AU1165">
        <f t="shared" si="881"/>
        <v>0</v>
      </c>
      <c r="AV1165">
        <f t="shared" si="882"/>
        <v>0</v>
      </c>
      <c r="AW1165">
        <f t="shared" si="883"/>
        <v>0</v>
      </c>
      <c r="AX1165">
        <f t="shared" si="884"/>
        <v>0</v>
      </c>
      <c r="AY1165">
        <f t="shared" si="885"/>
        <v>0</v>
      </c>
      <c r="AZ1165">
        <f t="shared" si="886"/>
        <v>0</v>
      </c>
      <c r="BA1165">
        <f t="shared" si="887"/>
        <v>0</v>
      </c>
      <c r="BB1165">
        <f t="shared" si="888"/>
        <v>0</v>
      </c>
      <c r="BC1165">
        <f t="shared" si="889"/>
        <v>0</v>
      </c>
      <c r="BD1165">
        <f t="shared" si="890"/>
        <v>0</v>
      </c>
      <c r="BE1165">
        <f t="shared" si="891"/>
        <v>0</v>
      </c>
      <c r="BF1165">
        <f t="shared" si="892"/>
        <v>0</v>
      </c>
      <c r="BG1165" s="356" t="str">
        <f t="shared" si="851"/>
        <v/>
      </c>
      <c r="BH1165" s="357">
        <f t="shared" si="852"/>
        <v>0</v>
      </c>
      <c r="BI1165" s="358">
        <f t="shared" si="853"/>
        <v>0</v>
      </c>
      <c r="BJ1165" s="359">
        <f t="shared" si="854"/>
        <v>0</v>
      </c>
      <c r="BK1165" s="356" t="str">
        <f t="shared" si="855"/>
        <v/>
      </c>
      <c r="BL1165" s="357">
        <f t="shared" si="856"/>
        <v>0</v>
      </c>
      <c r="BM1165" s="358">
        <f t="shared" si="857"/>
        <v>0</v>
      </c>
      <c r="BN1165" s="359">
        <f t="shared" si="858"/>
        <v>0</v>
      </c>
      <c r="BO1165" s="356" t="str">
        <f t="shared" si="859"/>
        <v/>
      </c>
      <c r="BP1165" s="357">
        <f t="shared" si="860"/>
        <v>0</v>
      </c>
      <c r="BQ1165" s="358">
        <f t="shared" si="861"/>
        <v>0</v>
      </c>
      <c r="BR1165" s="359">
        <f t="shared" si="862"/>
        <v>0</v>
      </c>
      <c r="BS1165" s="293">
        <f t="shared" si="863"/>
        <v>0</v>
      </c>
      <c r="BT1165" s="352" t="str">
        <f>IF(BS1165=0,"",
IF(SUM($BS$1051:BS1165)=1,BU1165,
IF($BS$1171&gt;SUM($BS$1051:BS1165),_xlfn.CONCAT(", ",BU1165),
IF($BS$1171=SUM($BS$1051:BS1165),_xlfn.CONCAT(" y ",BU1165)))))</f>
        <v/>
      </c>
      <c r="BU1165" s="120" t="s">
        <v>5349</v>
      </c>
      <c r="BV1165" s="290">
        <f t="shared" si="864"/>
        <v>0</v>
      </c>
      <c r="BW1165" s="293">
        <f t="shared" si="865"/>
        <v>0</v>
      </c>
      <c r="BX1165" s="283" t="str">
        <f>IF(BW1165=0,"",
IF(SUM($BW$1051:BW1165)=1,BY1165,
IF($BW$1171&gt;SUM($BW$1051:BW1165),_xlfn.CONCAT(", ",BY1165),
IF($BW$1171=SUM($BW$1051:BW1165),_xlfn.CONCAT(" y ",BY1165)))))</f>
        <v/>
      </c>
      <c r="BY1165" s="120" t="s">
        <v>5349</v>
      </c>
    </row>
    <row r="1166" spans="1:77" ht="15" customHeight="1">
      <c r="A1166" s="445"/>
      <c r="B1166" s="15"/>
      <c r="C1166" s="37" t="s">
        <v>5350</v>
      </c>
      <c r="D1166" s="800" t="str">
        <f>IF(CNGE_2026_M1_Secc1_Sub1!$D156="","",CNGE_2026_M1_Secc1_Sub1!$D156)</f>
        <v/>
      </c>
      <c r="E1166" s="723"/>
      <c r="F1166" s="723"/>
      <c r="G1166" s="723"/>
      <c r="H1166" s="723"/>
      <c r="I1166" s="723"/>
      <c r="J1166" s="723"/>
      <c r="K1166" s="723"/>
      <c r="L1166" s="724"/>
      <c r="M1166" s="637" t="str">
        <f t="shared" si="866"/>
        <v/>
      </c>
      <c r="N1166" s="637" t="str">
        <f t="shared" si="867"/>
        <v/>
      </c>
      <c r="O1166" s="637" t="str">
        <f t="shared" si="868"/>
        <v/>
      </c>
      <c r="P1166" s="638"/>
      <c r="Q1166" s="638"/>
      <c r="R1166" s="638"/>
      <c r="S1166" s="638"/>
      <c r="T1166" s="638"/>
      <c r="U1166" s="638"/>
      <c r="V1166" s="638"/>
      <c r="W1166" s="638"/>
      <c r="X1166" s="638"/>
      <c r="Y1166" s="638"/>
      <c r="Z1166" s="638"/>
      <c r="AA1166" s="638"/>
      <c r="AB1166" s="638"/>
      <c r="AC1166" s="638"/>
      <c r="AD1166" s="638"/>
      <c r="AI1166" t="str">
        <f t="shared" si="869"/>
        <v/>
      </c>
      <c r="AJ1166">
        <f t="shared" si="870"/>
        <v>0</v>
      </c>
      <c r="AK1166">
        <f t="shared" si="871"/>
        <v>0</v>
      </c>
      <c r="AL1166">
        <f t="shared" si="872"/>
        <v>0</v>
      </c>
      <c r="AM1166">
        <f t="shared" si="873"/>
        <v>0</v>
      </c>
      <c r="AN1166">
        <f t="shared" si="874"/>
        <v>0</v>
      </c>
      <c r="AO1166">
        <f t="shared" si="875"/>
        <v>0</v>
      </c>
      <c r="AP1166">
        <f t="shared" si="876"/>
        <v>0</v>
      </c>
      <c r="AQ1166">
        <f t="shared" si="877"/>
        <v>0</v>
      </c>
      <c r="AR1166">
        <f t="shared" si="878"/>
        <v>0</v>
      </c>
      <c r="AS1166">
        <f t="shared" si="879"/>
        <v>0</v>
      </c>
      <c r="AT1166">
        <f t="shared" si="880"/>
        <v>0</v>
      </c>
      <c r="AU1166">
        <f t="shared" si="881"/>
        <v>0</v>
      </c>
      <c r="AV1166">
        <f t="shared" si="882"/>
        <v>0</v>
      </c>
      <c r="AW1166">
        <f t="shared" si="883"/>
        <v>0</v>
      </c>
      <c r="AX1166">
        <f t="shared" si="884"/>
        <v>0</v>
      </c>
      <c r="AY1166">
        <f t="shared" si="885"/>
        <v>0</v>
      </c>
      <c r="AZ1166">
        <f t="shared" si="886"/>
        <v>0</v>
      </c>
      <c r="BA1166">
        <f t="shared" si="887"/>
        <v>0</v>
      </c>
      <c r="BB1166">
        <f t="shared" si="888"/>
        <v>0</v>
      </c>
      <c r="BC1166">
        <f t="shared" si="889"/>
        <v>0</v>
      </c>
      <c r="BD1166">
        <f t="shared" si="890"/>
        <v>0</v>
      </c>
      <c r="BE1166">
        <f t="shared" si="891"/>
        <v>0</v>
      </c>
      <c r="BF1166">
        <f t="shared" si="892"/>
        <v>0</v>
      </c>
      <c r="BG1166" s="356" t="str">
        <f t="shared" si="851"/>
        <v/>
      </c>
      <c r="BH1166" s="357">
        <f t="shared" si="852"/>
        <v>0</v>
      </c>
      <c r="BI1166" s="358">
        <f t="shared" si="853"/>
        <v>0</v>
      </c>
      <c r="BJ1166" s="359">
        <f t="shared" si="854"/>
        <v>0</v>
      </c>
      <c r="BK1166" s="356" t="str">
        <f t="shared" si="855"/>
        <v/>
      </c>
      <c r="BL1166" s="357">
        <f t="shared" si="856"/>
        <v>0</v>
      </c>
      <c r="BM1166" s="358">
        <f t="shared" si="857"/>
        <v>0</v>
      </c>
      <c r="BN1166" s="359">
        <f t="shared" si="858"/>
        <v>0</v>
      </c>
      <c r="BO1166" s="356" t="str">
        <f t="shared" si="859"/>
        <v/>
      </c>
      <c r="BP1166" s="357">
        <f t="shared" si="860"/>
        <v>0</v>
      </c>
      <c r="BQ1166" s="358">
        <f t="shared" si="861"/>
        <v>0</v>
      </c>
      <c r="BR1166" s="359">
        <f t="shared" si="862"/>
        <v>0</v>
      </c>
      <c r="BS1166" s="293">
        <f t="shared" si="863"/>
        <v>0</v>
      </c>
      <c r="BT1166" s="352" t="str">
        <f>IF(BS1166=0,"",
IF(SUM($BS$1051:BS1166)=1,BU1166,
IF($BS$1171&gt;SUM($BS$1051:BS1166),_xlfn.CONCAT(", ",BU1166),
IF($BS$1171=SUM($BS$1051:BS1166),_xlfn.CONCAT(" y ",BU1166)))))</f>
        <v/>
      </c>
      <c r="BU1166" s="120" t="s">
        <v>5351</v>
      </c>
      <c r="BV1166" s="290">
        <f t="shared" si="864"/>
        <v>0</v>
      </c>
      <c r="BW1166" s="293">
        <f t="shared" si="865"/>
        <v>0</v>
      </c>
      <c r="BX1166" s="283" t="str">
        <f>IF(BW1166=0,"",
IF(SUM($BW$1051:BW1166)=1,BY1166,
IF($BW$1171&gt;SUM($BW$1051:BW1166),_xlfn.CONCAT(", ",BY1166),
IF($BW$1171=SUM($BW$1051:BW1166),_xlfn.CONCAT(" y ",BY1166)))))</f>
        <v/>
      </c>
      <c r="BY1166" s="120" t="s">
        <v>5351</v>
      </c>
    </row>
    <row r="1167" spans="1:77" ht="15" customHeight="1">
      <c r="A1167" s="445"/>
      <c r="B1167" s="15"/>
      <c r="C1167" s="37" t="s">
        <v>5352</v>
      </c>
      <c r="D1167" s="800" t="str">
        <f>IF(CNGE_2026_M1_Secc1_Sub1!$D157="","",CNGE_2026_M1_Secc1_Sub1!$D157)</f>
        <v/>
      </c>
      <c r="E1167" s="723"/>
      <c r="F1167" s="723"/>
      <c r="G1167" s="723"/>
      <c r="H1167" s="723"/>
      <c r="I1167" s="723"/>
      <c r="J1167" s="723"/>
      <c r="K1167" s="723"/>
      <c r="L1167" s="724"/>
      <c r="M1167" s="637" t="str">
        <f t="shared" si="866"/>
        <v/>
      </c>
      <c r="N1167" s="637" t="str">
        <f t="shared" si="867"/>
        <v/>
      </c>
      <c r="O1167" s="637" t="str">
        <f t="shared" si="868"/>
        <v/>
      </c>
      <c r="P1167" s="638"/>
      <c r="Q1167" s="638"/>
      <c r="R1167" s="638"/>
      <c r="S1167" s="638"/>
      <c r="T1167" s="638"/>
      <c r="U1167" s="638"/>
      <c r="V1167" s="638"/>
      <c r="W1167" s="638"/>
      <c r="X1167" s="638"/>
      <c r="Y1167" s="638"/>
      <c r="Z1167" s="638"/>
      <c r="AA1167" s="638"/>
      <c r="AB1167" s="638"/>
      <c r="AC1167" s="638"/>
      <c r="AD1167" s="638"/>
      <c r="AI1167" t="str">
        <f t="shared" si="869"/>
        <v/>
      </c>
      <c r="AJ1167">
        <f t="shared" si="870"/>
        <v>0</v>
      </c>
      <c r="AK1167">
        <f t="shared" si="871"/>
        <v>0</v>
      </c>
      <c r="AL1167">
        <f t="shared" si="872"/>
        <v>0</v>
      </c>
      <c r="AM1167">
        <f t="shared" si="873"/>
        <v>0</v>
      </c>
      <c r="AN1167">
        <f t="shared" si="874"/>
        <v>0</v>
      </c>
      <c r="AO1167">
        <f t="shared" si="875"/>
        <v>0</v>
      </c>
      <c r="AP1167">
        <f t="shared" si="876"/>
        <v>0</v>
      </c>
      <c r="AQ1167">
        <f t="shared" si="877"/>
        <v>0</v>
      </c>
      <c r="AR1167">
        <f t="shared" si="878"/>
        <v>0</v>
      </c>
      <c r="AS1167">
        <f t="shared" si="879"/>
        <v>0</v>
      </c>
      <c r="AT1167">
        <f t="shared" si="880"/>
        <v>0</v>
      </c>
      <c r="AU1167">
        <f t="shared" si="881"/>
        <v>0</v>
      </c>
      <c r="AV1167">
        <f t="shared" si="882"/>
        <v>0</v>
      </c>
      <c r="AW1167">
        <f t="shared" si="883"/>
        <v>0</v>
      </c>
      <c r="AX1167">
        <f t="shared" si="884"/>
        <v>0</v>
      </c>
      <c r="AY1167">
        <f t="shared" si="885"/>
        <v>0</v>
      </c>
      <c r="AZ1167">
        <f t="shared" si="886"/>
        <v>0</v>
      </c>
      <c r="BA1167">
        <f t="shared" si="887"/>
        <v>0</v>
      </c>
      <c r="BB1167">
        <f t="shared" si="888"/>
        <v>0</v>
      </c>
      <c r="BC1167">
        <f t="shared" si="889"/>
        <v>0</v>
      </c>
      <c r="BD1167">
        <f t="shared" si="890"/>
        <v>0</v>
      </c>
      <c r="BE1167">
        <f t="shared" si="891"/>
        <v>0</v>
      </c>
      <c r="BF1167">
        <f t="shared" si="892"/>
        <v>0</v>
      </c>
      <c r="BG1167" s="356" t="str">
        <f t="shared" si="851"/>
        <v/>
      </c>
      <c r="BH1167" s="357">
        <f t="shared" si="852"/>
        <v>0</v>
      </c>
      <c r="BI1167" s="358">
        <f t="shared" si="853"/>
        <v>0</v>
      </c>
      <c r="BJ1167" s="359">
        <f t="shared" si="854"/>
        <v>0</v>
      </c>
      <c r="BK1167" s="356" t="str">
        <f t="shared" si="855"/>
        <v/>
      </c>
      <c r="BL1167" s="357">
        <f t="shared" si="856"/>
        <v>0</v>
      </c>
      <c r="BM1167" s="358">
        <f t="shared" si="857"/>
        <v>0</v>
      </c>
      <c r="BN1167" s="359">
        <f t="shared" si="858"/>
        <v>0</v>
      </c>
      <c r="BO1167" s="356" t="str">
        <f t="shared" si="859"/>
        <v/>
      </c>
      <c r="BP1167" s="357">
        <f t="shared" si="860"/>
        <v>0</v>
      </c>
      <c r="BQ1167" s="358">
        <f t="shared" si="861"/>
        <v>0</v>
      </c>
      <c r="BR1167" s="359">
        <f t="shared" si="862"/>
        <v>0</v>
      </c>
      <c r="BS1167" s="293">
        <f t="shared" si="863"/>
        <v>0</v>
      </c>
      <c r="BT1167" s="352" t="str">
        <f>IF(BS1167=0,"",
IF(SUM($BS$1051:BS1167)=1,BU1167,
IF($BS$1171&gt;SUM($BS$1051:BS1167),_xlfn.CONCAT(", ",BU1167),
IF($BS$1171=SUM($BS$1051:BS1167),_xlfn.CONCAT(" y ",BU1167)))))</f>
        <v/>
      </c>
      <c r="BU1167" s="120" t="s">
        <v>5353</v>
      </c>
      <c r="BV1167" s="290">
        <f t="shared" si="864"/>
        <v>0</v>
      </c>
      <c r="BW1167" s="293">
        <f t="shared" si="865"/>
        <v>0</v>
      </c>
      <c r="BX1167" s="283" t="str">
        <f>IF(BW1167=0,"",
IF(SUM($BW$1051:BW1167)=1,BY1167,
IF($BW$1171&gt;SUM($BW$1051:BW1167),_xlfn.CONCAT(", ",BY1167),
IF($BW$1171=SUM($BW$1051:BW1167),_xlfn.CONCAT(" y ",BY1167)))))</f>
        <v/>
      </c>
      <c r="BY1167" s="120" t="s">
        <v>5353</v>
      </c>
    </row>
    <row r="1168" spans="1:77" ht="15" customHeight="1">
      <c r="A1168" s="445"/>
      <c r="B1168" s="15"/>
      <c r="C1168" s="37" t="s">
        <v>5354</v>
      </c>
      <c r="D1168" s="800" t="str">
        <f>IF(CNGE_2026_M1_Secc1_Sub1!$D158="","",CNGE_2026_M1_Secc1_Sub1!$D158)</f>
        <v/>
      </c>
      <c r="E1168" s="723"/>
      <c r="F1168" s="723"/>
      <c r="G1168" s="723"/>
      <c r="H1168" s="723"/>
      <c r="I1168" s="723"/>
      <c r="J1168" s="723"/>
      <c r="K1168" s="723"/>
      <c r="L1168" s="724"/>
      <c r="M1168" s="637" t="str">
        <f t="shared" si="866"/>
        <v/>
      </c>
      <c r="N1168" s="637" t="str">
        <f t="shared" si="867"/>
        <v/>
      </c>
      <c r="O1168" s="637" t="str">
        <f t="shared" si="868"/>
        <v/>
      </c>
      <c r="P1168" s="638"/>
      <c r="Q1168" s="638"/>
      <c r="R1168" s="638"/>
      <c r="S1168" s="638"/>
      <c r="T1168" s="638"/>
      <c r="U1168" s="638"/>
      <c r="V1168" s="638"/>
      <c r="W1168" s="638"/>
      <c r="X1168" s="638"/>
      <c r="Y1168" s="638"/>
      <c r="Z1168" s="638"/>
      <c r="AA1168" s="638"/>
      <c r="AB1168" s="638"/>
      <c r="AC1168" s="638"/>
      <c r="AD1168" s="638"/>
      <c r="AI1168" t="str">
        <f t="shared" si="869"/>
        <v/>
      </c>
      <c r="AJ1168">
        <f t="shared" si="870"/>
        <v>0</v>
      </c>
      <c r="AK1168">
        <f t="shared" si="871"/>
        <v>0</v>
      </c>
      <c r="AL1168">
        <f t="shared" si="872"/>
        <v>0</v>
      </c>
      <c r="AM1168">
        <f t="shared" si="873"/>
        <v>0</v>
      </c>
      <c r="AN1168">
        <f t="shared" si="874"/>
        <v>0</v>
      </c>
      <c r="AO1168">
        <f t="shared" si="875"/>
        <v>0</v>
      </c>
      <c r="AP1168">
        <f t="shared" si="876"/>
        <v>0</v>
      </c>
      <c r="AQ1168">
        <f t="shared" si="877"/>
        <v>0</v>
      </c>
      <c r="AR1168">
        <f t="shared" si="878"/>
        <v>0</v>
      </c>
      <c r="AS1168">
        <f t="shared" si="879"/>
        <v>0</v>
      </c>
      <c r="AT1168">
        <f t="shared" si="880"/>
        <v>0</v>
      </c>
      <c r="AU1168">
        <f t="shared" si="881"/>
        <v>0</v>
      </c>
      <c r="AV1168">
        <f t="shared" si="882"/>
        <v>0</v>
      </c>
      <c r="AW1168">
        <f t="shared" si="883"/>
        <v>0</v>
      </c>
      <c r="AX1168">
        <f t="shared" si="884"/>
        <v>0</v>
      </c>
      <c r="AY1168">
        <f t="shared" si="885"/>
        <v>0</v>
      </c>
      <c r="AZ1168">
        <f t="shared" si="886"/>
        <v>0</v>
      </c>
      <c r="BA1168">
        <f t="shared" si="887"/>
        <v>0</v>
      </c>
      <c r="BB1168">
        <f t="shared" si="888"/>
        <v>0</v>
      </c>
      <c r="BC1168">
        <f t="shared" si="889"/>
        <v>0</v>
      </c>
      <c r="BD1168">
        <f t="shared" si="890"/>
        <v>0</v>
      </c>
      <c r="BE1168">
        <f t="shared" si="891"/>
        <v>0</v>
      </c>
      <c r="BF1168">
        <f t="shared" si="892"/>
        <v>0</v>
      </c>
      <c r="BG1168" s="356" t="str">
        <f t="shared" si="851"/>
        <v/>
      </c>
      <c r="BH1168" s="357">
        <f t="shared" si="852"/>
        <v>0</v>
      </c>
      <c r="BI1168" s="358">
        <f t="shared" si="853"/>
        <v>0</v>
      </c>
      <c r="BJ1168" s="359">
        <f t="shared" si="854"/>
        <v>0</v>
      </c>
      <c r="BK1168" s="356" t="str">
        <f t="shared" si="855"/>
        <v/>
      </c>
      <c r="BL1168" s="357">
        <f t="shared" si="856"/>
        <v>0</v>
      </c>
      <c r="BM1168" s="358">
        <f t="shared" si="857"/>
        <v>0</v>
      </c>
      <c r="BN1168" s="359">
        <f t="shared" si="858"/>
        <v>0</v>
      </c>
      <c r="BO1168" s="356" t="str">
        <f t="shared" si="859"/>
        <v/>
      </c>
      <c r="BP1168" s="357">
        <f t="shared" si="860"/>
        <v>0</v>
      </c>
      <c r="BQ1168" s="358">
        <f t="shared" si="861"/>
        <v>0</v>
      </c>
      <c r="BR1168" s="359">
        <f t="shared" si="862"/>
        <v>0</v>
      </c>
      <c r="BS1168" s="293">
        <f t="shared" si="863"/>
        <v>0</v>
      </c>
      <c r="BT1168" s="352" t="str">
        <f>IF(BS1168=0,"",
IF(SUM($BS$1051:BS1168)=1,BU1168,
IF($BS$1171&gt;SUM($BS$1051:BS1168),_xlfn.CONCAT(", ",BU1168),
IF($BS$1171=SUM($BS$1051:BS1168),_xlfn.CONCAT(" y ",BU1168)))))</f>
        <v/>
      </c>
      <c r="BU1168" s="120" t="s">
        <v>5355</v>
      </c>
      <c r="BV1168" s="290">
        <f t="shared" si="864"/>
        <v>0</v>
      </c>
      <c r="BW1168" s="293">
        <f t="shared" si="865"/>
        <v>0</v>
      </c>
      <c r="BX1168" s="283" t="str">
        <f>IF(BW1168=0,"",
IF(SUM($BW$1051:BW1168)=1,BY1168,
IF($BW$1171&gt;SUM($BW$1051:BW1168),_xlfn.CONCAT(", ",BY1168),
IF($BW$1171=SUM($BW$1051:BW1168),_xlfn.CONCAT(" y ",BY1168)))))</f>
        <v/>
      </c>
      <c r="BY1168" s="120" t="s">
        <v>5355</v>
      </c>
    </row>
    <row r="1169" spans="1:77" ht="15" customHeight="1">
      <c r="A1169" s="445"/>
      <c r="B1169" s="15"/>
      <c r="C1169" s="37" t="s">
        <v>5356</v>
      </c>
      <c r="D1169" s="800" t="str">
        <f>IF(CNGE_2026_M1_Secc1_Sub1!$D159="","",CNGE_2026_M1_Secc1_Sub1!$D159)</f>
        <v/>
      </c>
      <c r="E1169" s="723"/>
      <c r="F1169" s="723"/>
      <c r="G1169" s="723"/>
      <c r="H1169" s="723"/>
      <c r="I1169" s="723"/>
      <c r="J1169" s="723"/>
      <c r="K1169" s="723"/>
      <c r="L1169" s="724"/>
      <c r="M1169" s="637" t="str">
        <f t="shared" si="866"/>
        <v/>
      </c>
      <c r="N1169" s="637" t="str">
        <f t="shared" si="867"/>
        <v/>
      </c>
      <c r="O1169" s="637" t="str">
        <f t="shared" si="868"/>
        <v/>
      </c>
      <c r="P1169" s="638"/>
      <c r="Q1169" s="638"/>
      <c r="R1169" s="638"/>
      <c r="S1169" s="638"/>
      <c r="T1169" s="638"/>
      <c r="U1169" s="638"/>
      <c r="V1169" s="638"/>
      <c r="W1169" s="638"/>
      <c r="X1169" s="638"/>
      <c r="Y1169" s="638"/>
      <c r="Z1169" s="638"/>
      <c r="AA1169" s="638"/>
      <c r="AB1169" s="638"/>
      <c r="AC1169" s="638"/>
      <c r="AD1169" s="638"/>
      <c r="AI1169" t="str">
        <f t="shared" si="869"/>
        <v/>
      </c>
      <c r="AJ1169">
        <f t="shared" si="870"/>
        <v>0</v>
      </c>
      <c r="AK1169">
        <f t="shared" si="871"/>
        <v>0</v>
      </c>
      <c r="AL1169">
        <f t="shared" si="872"/>
        <v>0</v>
      </c>
      <c r="AM1169">
        <f t="shared" si="873"/>
        <v>0</v>
      </c>
      <c r="AN1169">
        <f t="shared" si="874"/>
        <v>0</v>
      </c>
      <c r="AO1169">
        <f t="shared" si="875"/>
        <v>0</v>
      </c>
      <c r="AP1169">
        <f t="shared" si="876"/>
        <v>0</v>
      </c>
      <c r="AQ1169">
        <f t="shared" si="877"/>
        <v>0</v>
      </c>
      <c r="AR1169">
        <f t="shared" si="878"/>
        <v>0</v>
      </c>
      <c r="AS1169">
        <f t="shared" si="879"/>
        <v>0</v>
      </c>
      <c r="AT1169">
        <f t="shared" si="880"/>
        <v>0</v>
      </c>
      <c r="AU1169">
        <f t="shared" si="881"/>
        <v>0</v>
      </c>
      <c r="AV1169">
        <f t="shared" si="882"/>
        <v>0</v>
      </c>
      <c r="AW1169">
        <f t="shared" si="883"/>
        <v>0</v>
      </c>
      <c r="AX1169">
        <f t="shared" si="884"/>
        <v>0</v>
      </c>
      <c r="AY1169">
        <f t="shared" si="885"/>
        <v>0</v>
      </c>
      <c r="AZ1169">
        <f t="shared" si="886"/>
        <v>0</v>
      </c>
      <c r="BA1169">
        <f t="shared" si="887"/>
        <v>0</v>
      </c>
      <c r="BB1169">
        <f t="shared" si="888"/>
        <v>0</v>
      </c>
      <c r="BC1169">
        <f t="shared" si="889"/>
        <v>0</v>
      </c>
      <c r="BD1169">
        <f t="shared" si="890"/>
        <v>0</v>
      </c>
      <c r="BE1169">
        <f t="shared" si="891"/>
        <v>0</v>
      </c>
      <c r="BF1169">
        <f t="shared" si="892"/>
        <v>0</v>
      </c>
      <c r="BG1169" s="356" t="str">
        <f t="shared" si="851"/>
        <v/>
      </c>
      <c r="BH1169" s="357">
        <f t="shared" si="852"/>
        <v>0</v>
      </c>
      <c r="BI1169" s="358">
        <f t="shared" si="853"/>
        <v>0</v>
      </c>
      <c r="BJ1169" s="359">
        <f t="shared" si="854"/>
        <v>0</v>
      </c>
      <c r="BK1169" s="356" t="str">
        <f t="shared" si="855"/>
        <v/>
      </c>
      <c r="BL1169" s="357">
        <f t="shared" si="856"/>
        <v>0</v>
      </c>
      <c r="BM1169" s="358">
        <f t="shared" si="857"/>
        <v>0</v>
      </c>
      <c r="BN1169" s="359">
        <f t="shared" si="858"/>
        <v>0</v>
      </c>
      <c r="BO1169" s="356" t="str">
        <f t="shared" si="859"/>
        <v/>
      </c>
      <c r="BP1169" s="357">
        <f t="shared" si="860"/>
        <v>0</v>
      </c>
      <c r="BQ1169" s="358">
        <f t="shared" si="861"/>
        <v>0</v>
      </c>
      <c r="BR1169" s="359">
        <f t="shared" si="862"/>
        <v>0</v>
      </c>
      <c r="BS1169" s="293">
        <f t="shared" si="863"/>
        <v>0</v>
      </c>
      <c r="BT1169" s="352" t="str">
        <f>IF(BS1169=0,"",
IF(SUM($BS$1051:BS1169)=1,BU1169,
IF($BS$1171&gt;SUM($BS$1051:BS1169),_xlfn.CONCAT(", ",BU1169),
IF($BS$1171=SUM($BS$1051:BS1169),_xlfn.CONCAT(" y ",BU1169)))))</f>
        <v/>
      </c>
      <c r="BU1169" s="120" t="s">
        <v>5357</v>
      </c>
      <c r="BV1169" s="290">
        <f t="shared" si="864"/>
        <v>0</v>
      </c>
      <c r="BW1169" s="293">
        <f t="shared" si="865"/>
        <v>0</v>
      </c>
      <c r="BX1169" s="283" t="str">
        <f>IF(BW1169=0,"",
IF(SUM($BW$1051:BW1169)=1,BY1169,
IF($BW$1171&gt;SUM($BW$1051:BW1169),_xlfn.CONCAT(", ",BY1169),
IF($BW$1171=SUM($BW$1051:BW1169),_xlfn.CONCAT(" y ",BY1169)))))</f>
        <v/>
      </c>
      <c r="BY1169" s="120" t="s">
        <v>5357</v>
      </c>
    </row>
    <row r="1170" spans="1:77" ht="15" customHeight="1">
      <c r="A1170" s="445"/>
      <c r="B1170" s="15"/>
      <c r="C1170" s="37" t="s">
        <v>5358</v>
      </c>
      <c r="D1170" s="800" t="str">
        <f>IF(CNGE_2026_M1_Secc1_Sub1!$D160="","",CNGE_2026_M1_Secc1_Sub1!$D160)</f>
        <v/>
      </c>
      <c r="E1170" s="723"/>
      <c r="F1170" s="723"/>
      <c r="G1170" s="723"/>
      <c r="H1170" s="723"/>
      <c r="I1170" s="723"/>
      <c r="J1170" s="723"/>
      <c r="K1170" s="723"/>
      <c r="L1170" s="724"/>
      <c r="M1170" s="637" t="str">
        <f t="shared" si="866"/>
        <v/>
      </c>
      <c r="N1170" s="637" t="str">
        <f t="shared" si="867"/>
        <v/>
      </c>
      <c r="O1170" s="637" t="str">
        <f t="shared" si="868"/>
        <v/>
      </c>
      <c r="P1170" s="638"/>
      <c r="Q1170" s="638"/>
      <c r="R1170" s="638"/>
      <c r="S1170" s="638"/>
      <c r="T1170" s="638"/>
      <c r="U1170" s="638"/>
      <c r="V1170" s="638"/>
      <c r="W1170" s="638"/>
      <c r="X1170" s="638"/>
      <c r="Y1170" s="638"/>
      <c r="Z1170" s="638"/>
      <c r="AA1170" s="638"/>
      <c r="AB1170" s="638"/>
      <c r="AC1170" s="638"/>
      <c r="AD1170" s="638"/>
      <c r="AI1170" t="str">
        <f t="shared" si="869"/>
        <v/>
      </c>
      <c r="AJ1170">
        <f t="shared" si="870"/>
        <v>0</v>
      </c>
      <c r="AK1170">
        <f t="shared" si="871"/>
        <v>0</v>
      </c>
      <c r="AL1170">
        <f t="shared" si="872"/>
        <v>0</v>
      </c>
      <c r="AM1170">
        <f t="shared" si="873"/>
        <v>0</v>
      </c>
      <c r="AN1170">
        <f t="shared" si="874"/>
        <v>0</v>
      </c>
      <c r="AO1170">
        <f t="shared" si="875"/>
        <v>0</v>
      </c>
      <c r="AP1170">
        <f t="shared" si="876"/>
        <v>0</v>
      </c>
      <c r="AQ1170">
        <f t="shared" si="877"/>
        <v>0</v>
      </c>
      <c r="AR1170">
        <f t="shared" si="878"/>
        <v>0</v>
      </c>
      <c r="AS1170">
        <f t="shared" si="879"/>
        <v>0</v>
      </c>
      <c r="AT1170">
        <f t="shared" si="880"/>
        <v>0</v>
      </c>
      <c r="AU1170">
        <f t="shared" si="881"/>
        <v>0</v>
      </c>
      <c r="AV1170">
        <f t="shared" si="882"/>
        <v>0</v>
      </c>
      <c r="AW1170">
        <f t="shared" si="883"/>
        <v>0</v>
      </c>
      <c r="AX1170">
        <f t="shared" si="884"/>
        <v>0</v>
      </c>
      <c r="AY1170">
        <f t="shared" si="885"/>
        <v>0</v>
      </c>
      <c r="AZ1170">
        <f t="shared" si="886"/>
        <v>0</v>
      </c>
      <c r="BA1170">
        <f t="shared" si="887"/>
        <v>0</v>
      </c>
      <c r="BB1170">
        <f t="shared" si="888"/>
        <v>0</v>
      </c>
      <c r="BC1170">
        <f t="shared" si="889"/>
        <v>0</v>
      </c>
      <c r="BD1170">
        <f t="shared" si="890"/>
        <v>0</v>
      </c>
      <c r="BE1170">
        <f t="shared" si="891"/>
        <v>0</v>
      </c>
      <c r="BF1170">
        <f t="shared" si="892"/>
        <v>0</v>
      </c>
      <c r="BG1170" s="356" t="str">
        <f t="shared" si="851"/>
        <v/>
      </c>
      <c r="BH1170" s="357">
        <f t="shared" si="852"/>
        <v>0</v>
      </c>
      <c r="BI1170" s="358">
        <f t="shared" si="853"/>
        <v>0</v>
      </c>
      <c r="BJ1170" s="359">
        <f t="shared" si="854"/>
        <v>0</v>
      </c>
      <c r="BK1170" s="356" t="str">
        <f t="shared" si="855"/>
        <v/>
      </c>
      <c r="BL1170" s="357">
        <f t="shared" si="856"/>
        <v>0</v>
      </c>
      <c r="BM1170" s="358">
        <f t="shared" si="857"/>
        <v>0</v>
      </c>
      <c r="BN1170" s="359">
        <f t="shared" si="858"/>
        <v>0</v>
      </c>
      <c r="BO1170" s="356" t="str">
        <f t="shared" si="859"/>
        <v/>
      </c>
      <c r="BP1170" s="357">
        <f t="shared" si="860"/>
        <v>0</v>
      </c>
      <c r="BQ1170" s="358">
        <f t="shared" si="861"/>
        <v>0</v>
      </c>
      <c r="BR1170" s="359">
        <f t="shared" si="862"/>
        <v>0</v>
      </c>
      <c r="BS1170" s="293">
        <f t="shared" si="863"/>
        <v>0</v>
      </c>
      <c r="BT1170" s="352" t="str">
        <f>IF(BS1170=0,"",
IF(SUM($BS$1051:BS1170)=1,BU1170,
IF($BS$1171&gt;SUM($BS$1051:BS1170),_xlfn.CONCAT(", ",BU1170),
IF($BS$1171=SUM($BS$1051:BS1170),_xlfn.CONCAT(" y ",BU1170)))))</f>
        <v/>
      </c>
      <c r="BU1170" s="120" t="s">
        <v>5359</v>
      </c>
      <c r="BV1170" s="290">
        <f t="shared" si="864"/>
        <v>0</v>
      </c>
      <c r="BW1170" s="293">
        <f t="shared" si="865"/>
        <v>0</v>
      </c>
      <c r="BX1170" s="283" t="str">
        <f>IF(BW1170=0,"",
IF(SUM($BW$1051:BW1170)=1,BY1170,
IF($BW$1171&gt;SUM($BW$1051:BW1170),_xlfn.CONCAT(", ",BY1170),
IF($BW$1171=SUM($BW$1051:BW1170),_xlfn.CONCAT(" y ",BY1170)))))</f>
        <v/>
      </c>
      <c r="BY1170" s="120" t="s">
        <v>5359</v>
      </c>
    </row>
    <row r="1171" spans="1:77" ht="15" customHeight="1">
      <c r="A1171" s="445"/>
      <c r="B1171" s="15"/>
      <c r="C1171" s="8"/>
      <c r="D1171" s="8"/>
      <c r="E1171" s="8"/>
      <c r="F1171" s="452"/>
      <c r="G1171" s="39"/>
      <c r="H1171" s="15"/>
      <c r="I1171" s="8"/>
      <c r="J1171" s="8"/>
      <c r="K1171" s="8"/>
      <c r="L1171" s="54" t="s">
        <v>5438</v>
      </c>
      <c r="M1171" s="444">
        <f t="shared" ref="M1171:AD1171" si="893">IF(AND(SUM(M1051:M1170)=0,COUNTIF(M1051:M1170,"NS")&gt;0),"NS",IF(AND(SUM(M1051:M1170)=0,COUNTIF(M1051:M1170,0)&gt;0),0,IF(AND(SUM(M1051:M1170)=0,COUNTIF(M1051:M1170,"NA")&gt;0),"NA",SUM(M1051:M1170))))</f>
        <v>0</v>
      </c>
      <c r="N1171" s="444">
        <f t="shared" si="893"/>
        <v>0</v>
      </c>
      <c r="O1171" s="444">
        <f t="shared" si="893"/>
        <v>0</v>
      </c>
      <c r="P1171" s="444">
        <f t="shared" si="893"/>
        <v>0</v>
      </c>
      <c r="Q1171" s="444">
        <f t="shared" si="893"/>
        <v>0</v>
      </c>
      <c r="R1171" s="444">
        <f t="shared" si="893"/>
        <v>0</v>
      </c>
      <c r="S1171" s="444">
        <f t="shared" si="893"/>
        <v>0</v>
      </c>
      <c r="T1171" s="444">
        <f t="shared" si="893"/>
        <v>0</v>
      </c>
      <c r="U1171" s="444">
        <f t="shared" si="893"/>
        <v>0</v>
      </c>
      <c r="V1171" s="444">
        <f t="shared" si="893"/>
        <v>0</v>
      </c>
      <c r="W1171" s="444">
        <f t="shared" si="893"/>
        <v>0</v>
      </c>
      <c r="X1171" s="444">
        <f t="shared" si="893"/>
        <v>0</v>
      </c>
      <c r="Y1171" s="444">
        <f t="shared" si="893"/>
        <v>0</v>
      </c>
      <c r="Z1171" s="444">
        <f t="shared" si="893"/>
        <v>0</v>
      </c>
      <c r="AA1171" s="444">
        <f t="shared" si="893"/>
        <v>0</v>
      </c>
      <c r="AB1171" s="444">
        <f t="shared" si="893"/>
        <v>0</v>
      </c>
      <c r="AC1171" s="444">
        <f t="shared" si="893"/>
        <v>0</v>
      </c>
      <c r="AD1171" s="444">
        <f t="shared" si="893"/>
        <v>0</v>
      </c>
      <c r="AL1171" s="242">
        <f>SUM(AL1051:AL1170)</f>
        <v>0</v>
      </c>
      <c r="AP1171" s="242">
        <f>SUM(AP1051:AP1170)</f>
        <v>0</v>
      </c>
      <c r="AT1171" s="242">
        <f>SUM(AT1051:AT1170)</f>
        <v>0</v>
      </c>
      <c r="AX1171" s="242">
        <f>SUM(AX1051:AX1170)</f>
        <v>0</v>
      </c>
      <c r="BB1171" s="242">
        <f>SUM(BB1051:BB1170)</f>
        <v>0</v>
      </c>
      <c r="BF1171" s="242">
        <f>SUM(BF1051:BF1170)</f>
        <v>0</v>
      </c>
      <c r="BS1171" s="285">
        <f>SUM(BS1051:BS1170)</f>
        <v>0</v>
      </c>
      <c r="BT1171" s="285" t="str">
        <f>IF(BS1171=0,"",_xlfn.CONCAT(BT1051:BT1170))</f>
        <v/>
      </c>
      <c r="BU1171" s="286" t="str">
        <f>IF(BS1171=0,"",
IF(BS1171&gt;1,"Favor de revisar la suma y consistencia de totales por filas (numéricos y NS)",
IF(BS1171=1,_xlfn.CONCAT("Favor de revisar la sumatoria del total en el numeral: ",BT1171),_xlfn.CONCAT("Favor de revisar la sumatoria de los totales en los numerales: ",BT1171))))</f>
        <v/>
      </c>
      <c r="BW1171" s="285">
        <f>SUM(BW1051:BW1170)</f>
        <v>0</v>
      </c>
      <c r="BX1171" s="285" t="str">
        <f>IF(BW1171=0,"",_xlfn.CONCAT(BX1051:BX1170))</f>
        <v/>
      </c>
      <c r="BY1171" s="286" t="str">
        <f>IF(BW1171=0,"",
IF(BW1171&gt;10,"Favor de ingresar toda la información requerida en la pregunta",
IF(BW1171=1,_xlfn.CONCAT("Favor de revisar la información capturada en el numeral: ",BX1171),_xlfn.CONCAT("Favor de revisar la información capturada en los numerales: ",BX1171))))</f>
        <v/>
      </c>
    </row>
    <row r="1172" spans="1:77" ht="15" customHeight="1">
      <c r="A1172" s="445"/>
      <c r="B1172" s="15"/>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1"/>
      <c r="Y1172" s="11"/>
      <c r="Z1172" s="11"/>
      <c r="AA1172" s="11"/>
      <c r="AB1172" s="11"/>
      <c r="AC1172" s="11"/>
      <c r="AD1172" s="11"/>
    </row>
    <row r="1173" spans="1:77" ht="15" customHeight="1">
      <c r="A1173" s="445"/>
      <c r="B1173" s="15"/>
      <c r="C1173" s="15"/>
      <c r="D1173" s="15"/>
      <c r="E1173" s="15"/>
      <c r="F1173" s="15"/>
      <c r="G1173" s="15"/>
      <c r="H1173" s="15"/>
      <c r="I1173" s="15"/>
      <c r="J1173" s="15"/>
      <c r="K1173" s="15"/>
      <c r="L1173" s="15"/>
      <c r="M1173" s="15"/>
      <c r="N1173" s="15"/>
      <c r="O1173" s="15"/>
      <c r="P1173" s="15"/>
      <c r="Q1173" s="15"/>
      <c r="R1173" s="15"/>
      <c r="S1173" s="15"/>
      <c r="T1173" s="15"/>
      <c r="U1173" s="15"/>
      <c r="V1173" s="15"/>
      <c r="W1173" s="15"/>
      <c r="X1173" s="15"/>
      <c r="Y1173" s="15"/>
      <c r="Z1173" s="15"/>
      <c r="AA1173" s="881" t="s">
        <v>5763</v>
      </c>
      <c r="AB1173" s="678"/>
      <c r="AC1173" s="678"/>
      <c r="AD1173" s="678"/>
    </row>
    <row r="1174" spans="1:77" ht="24" customHeight="1">
      <c r="A1174" s="445"/>
      <c r="B1174" s="15"/>
      <c r="C1174" s="706" t="s">
        <v>5094</v>
      </c>
      <c r="D1174" s="817"/>
      <c r="E1174" s="817"/>
      <c r="F1174" s="817"/>
      <c r="G1174" s="817"/>
      <c r="H1174" s="817"/>
      <c r="I1174" s="817"/>
      <c r="J1174" s="817"/>
      <c r="K1174" s="817"/>
      <c r="L1174" s="813"/>
      <c r="M1174" s="706" t="s">
        <v>5757</v>
      </c>
      <c r="N1174" s="723"/>
      <c r="O1174" s="723"/>
      <c r="P1174" s="723"/>
      <c r="Q1174" s="723"/>
      <c r="R1174" s="723"/>
      <c r="S1174" s="723"/>
      <c r="T1174" s="723"/>
      <c r="U1174" s="723"/>
      <c r="V1174" s="723"/>
      <c r="W1174" s="723"/>
      <c r="X1174" s="723"/>
      <c r="Y1174" s="723"/>
      <c r="Z1174" s="723"/>
      <c r="AA1174" s="723"/>
      <c r="AB1174" s="723"/>
      <c r="AC1174" s="723"/>
      <c r="AD1174" s="724"/>
    </row>
    <row r="1175" spans="1:77" ht="36" customHeight="1">
      <c r="A1175" s="445"/>
      <c r="B1175" s="15"/>
      <c r="C1175" s="883"/>
      <c r="D1175" s="678"/>
      <c r="E1175" s="678"/>
      <c r="F1175" s="678"/>
      <c r="G1175" s="678"/>
      <c r="H1175" s="678"/>
      <c r="I1175" s="678"/>
      <c r="J1175" s="678"/>
      <c r="K1175" s="678"/>
      <c r="L1175" s="769"/>
      <c r="M1175" s="722" t="s">
        <v>5764</v>
      </c>
      <c r="N1175" s="723"/>
      <c r="O1175" s="724"/>
      <c r="P1175" s="722" t="s">
        <v>5765</v>
      </c>
      <c r="Q1175" s="723"/>
      <c r="R1175" s="724"/>
      <c r="S1175" s="722" t="s">
        <v>5766</v>
      </c>
      <c r="T1175" s="723"/>
      <c r="U1175" s="724"/>
      <c r="V1175" s="722" t="s">
        <v>5767</v>
      </c>
      <c r="W1175" s="723"/>
      <c r="X1175" s="724"/>
      <c r="Y1175" s="722" t="s">
        <v>5768</v>
      </c>
      <c r="Z1175" s="723"/>
      <c r="AA1175" s="724"/>
      <c r="AB1175" s="722" t="s">
        <v>5769</v>
      </c>
      <c r="AC1175" s="723"/>
      <c r="AD1175" s="724"/>
    </row>
    <row r="1176" spans="1:77" ht="48" customHeight="1">
      <c r="A1176" s="445"/>
      <c r="B1176" s="15"/>
      <c r="C1176" s="814"/>
      <c r="D1176" s="781"/>
      <c r="E1176" s="781"/>
      <c r="F1176" s="781"/>
      <c r="G1176" s="781"/>
      <c r="H1176" s="781"/>
      <c r="I1176" s="781"/>
      <c r="J1176" s="781"/>
      <c r="K1176" s="781"/>
      <c r="L1176" s="782"/>
      <c r="M1176" s="442" t="s">
        <v>5668</v>
      </c>
      <c r="N1176" s="443" t="s">
        <v>5650</v>
      </c>
      <c r="O1176" s="443" t="s">
        <v>5651</v>
      </c>
      <c r="P1176" s="442" t="s">
        <v>5668</v>
      </c>
      <c r="Q1176" s="443" t="s">
        <v>5650</v>
      </c>
      <c r="R1176" s="443" t="s">
        <v>5651</v>
      </c>
      <c r="S1176" s="442" t="s">
        <v>5668</v>
      </c>
      <c r="T1176" s="443" t="s">
        <v>5650</v>
      </c>
      <c r="U1176" s="443" t="s">
        <v>5651</v>
      </c>
      <c r="V1176" s="442" t="s">
        <v>5668</v>
      </c>
      <c r="W1176" s="443" t="s">
        <v>5650</v>
      </c>
      <c r="X1176" s="443" t="s">
        <v>5651</v>
      </c>
      <c r="Y1176" s="442" t="s">
        <v>5668</v>
      </c>
      <c r="Z1176" s="443" t="s">
        <v>5650</v>
      </c>
      <c r="AA1176" s="443" t="s">
        <v>5651</v>
      </c>
      <c r="AB1176" s="442" t="s">
        <v>5668</v>
      </c>
      <c r="AC1176" s="443" t="s">
        <v>5650</v>
      </c>
      <c r="AD1176" s="443" t="s">
        <v>5651</v>
      </c>
      <c r="AI1176" t="s">
        <v>5686</v>
      </c>
      <c r="AJ1176" t="s">
        <v>5687</v>
      </c>
      <c r="AK1176" t="s">
        <v>5688</v>
      </c>
      <c r="AL1176" t="s">
        <v>5689</v>
      </c>
      <c r="AM1176" t="s">
        <v>5737</v>
      </c>
      <c r="AN1176" t="s">
        <v>5738</v>
      </c>
      <c r="AO1176" t="s">
        <v>5739</v>
      </c>
      <c r="AP1176" t="s">
        <v>5740</v>
      </c>
      <c r="AQ1176" t="s">
        <v>5741</v>
      </c>
      <c r="AR1176" t="s">
        <v>5742</v>
      </c>
      <c r="AS1176" t="s">
        <v>5743</v>
      </c>
      <c r="AT1176" t="s">
        <v>5744</v>
      </c>
      <c r="AU1176" t="s">
        <v>5745</v>
      </c>
      <c r="AV1176" t="s">
        <v>5746</v>
      </c>
      <c r="AW1176" t="s">
        <v>5747</v>
      </c>
      <c r="AX1176" t="s">
        <v>5748</v>
      </c>
      <c r="AY1176" t="s">
        <v>5749</v>
      </c>
      <c r="AZ1176" t="s">
        <v>5750</v>
      </c>
      <c r="BA1176" t="s">
        <v>5751</v>
      </c>
      <c r="BB1176" t="s">
        <v>5752</v>
      </c>
      <c r="BC1176" t="s">
        <v>5770</v>
      </c>
      <c r="BD1176" t="s">
        <v>5771</v>
      </c>
      <c r="BE1176" t="s">
        <v>5772</v>
      </c>
      <c r="BF1176" t="s">
        <v>5773</v>
      </c>
    </row>
    <row r="1177" spans="1:77" ht="15" customHeight="1">
      <c r="A1177" s="445"/>
      <c r="B1177" s="15"/>
      <c r="C1177" s="10" t="s">
        <v>5023</v>
      </c>
      <c r="D1177" s="800" t="str">
        <f>IF(CNGE_2026_M1_Secc1_Sub1!$D41="","",CNGE_2026_M1_Secc1_Sub1!$D41)</f>
        <v/>
      </c>
      <c r="E1177" s="723"/>
      <c r="F1177" s="723"/>
      <c r="G1177" s="723"/>
      <c r="H1177" s="723"/>
      <c r="I1177" s="723"/>
      <c r="J1177" s="723"/>
      <c r="K1177" s="723"/>
      <c r="L1177" s="724"/>
      <c r="M1177" s="638"/>
      <c r="N1177" s="638"/>
      <c r="O1177" s="638"/>
      <c r="P1177" s="638"/>
      <c r="Q1177" s="638"/>
      <c r="R1177" s="638"/>
      <c r="S1177" s="638"/>
      <c r="T1177" s="638"/>
      <c r="U1177" s="638"/>
      <c r="V1177" s="638"/>
      <c r="W1177" s="638"/>
      <c r="X1177" s="638"/>
      <c r="Y1177" s="638"/>
      <c r="Z1177" s="638"/>
      <c r="AA1177" s="638"/>
      <c r="AB1177" s="638"/>
      <c r="AC1177" s="638"/>
      <c r="AD1177" s="638"/>
      <c r="AI1177">
        <f>M1177</f>
        <v>0</v>
      </c>
      <c r="AJ1177">
        <f>COUNTIF(N1177:O1177,"NS")</f>
        <v>0</v>
      </c>
      <c r="AK1177">
        <f>SUM(N1177:O1177)</f>
        <v>0</v>
      </c>
      <c r="AL1177">
        <f>IF(COUNTIF(M1177:O1177,"NA")=3,0,IF(OR(AND(AI1177=0,AJ1177&gt;0),AND(AI1177="NS",AK1177&gt;0), AND(AI1177="NS", AJ1177=0,AK1177=0)), 1, IF(OR(AND(AI1177&gt;0,AJ1177&gt;1,AI1177&gt;AK1177), AND(AI1177="NS",AJ1177=2), AND(AI1177="NS",AK1177=0,AJ1177&gt;0),AI1177=AK1177), 0, 1)))</f>
        <v>0</v>
      </c>
      <c r="AM1177">
        <f>P1177</f>
        <v>0</v>
      </c>
      <c r="AN1177">
        <f>COUNTIF(Q1177:R1177,"NS")</f>
        <v>0</v>
      </c>
      <c r="AO1177">
        <f>SUM(Q1177:R1177)</f>
        <v>0</v>
      </c>
      <c r="AP1177">
        <f>IF(COUNTIF(P1177:R1177,"NA")=3,0,IF(OR(AND(AM1177=0,AN1177&gt;0),AND(AM1177="NS",AO1177&gt;0), AND(AM1177="NS", AN1177=0,AO1177=0)), 1, IF(OR(AND(AM1177&gt;0,AN1177&gt;1,AM1177&gt;AO1177), AND(AM1177="NS",AN1177=2), AND(AM1177="NS",AO1177=0,AN1177&gt;0),AM1177=AO1177), 0, 1)))</f>
        <v>0</v>
      </c>
      <c r="AQ1177">
        <f>S1177</f>
        <v>0</v>
      </c>
      <c r="AR1177">
        <f>COUNTIF(T1177:U1177,"NS")</f>
        <v>0</v>
      </c>
      <c r="AS1177">
        <f>SUM(T1177:U1177)</f>
        <v>0</v>
      </c>
      <c r="AT1177">
        <f>IF(COUNTIF(S1177:U1177,"NA")=3,0,IF(OR(AND(AQ1177=0,AR1177&gt;0),AND(AQ1177="NS",AS1177&gt;0), AND(AQ1177="NS", AR1177=0,AS1177=0)), 1, IF(OR(AND(AQ1177&gt;0,AR1177&gt;1,AQ1177&gt;AS1177), AND(AQ1177="NS",AR1177=2), AND(AQ1177="NS",AS1177=0,AR1177&gt;0),AQ1177=AS1177), 0, 1)))</f>
        <v>0</v>
      </c>
      <c r="AU1177">
        <f>V1177</f>
        <v>0</v>
      </c>
      <c r="AV1177">
        <f>COUNTIF(W1177:X1177,"NS")</f>
        <v>0</v>
      </c>
      <c r="AW1177">
        <f>SUM(W1177:X1177)</f>
        <v>0</v>
      </c>
      <c r="AX1177">
        <f>IF(COUNTIF(V1177:X1177,"NA")=3,0,IF(OR(AND(AU1177=0,AV1177&gt;0),AND(AU1177="NS",AW1177&gt;0), AND(AU1177="NS", AV1177=0,AW1177=0)), 1, IF(OR(AND(AU1177&gt;0,AV1177&gt;1,AU1177&gt;AW1177), AND(AU1177="NS",AV1177=2), AND(AU1177="NS",AW1177=0,AV1177&gt;0),AU1177=AW1177), 0, 1)))</f>
        <v>0</v>
      </c>
      <c r="AY1177">
        <f t="shared" ref="AY1177:AY1208" si="894">Y1177</f>
        <v>0</v>
      </c>
      <c r="AZ1177">
        <f t="shared" ref="AZ1177:AZ1208" si="895">COUNTIF(Z1177:AA1177,"NS")</f>
        <v>0</v>
      </c>
      <c r="BA1177">
        <f t="shared" ref="BA1177:BA1208" si="896">SUM(Z1177:AA1177)</f>
        <v>0</v>
      </c>
      <c r="BB1177">
        <f t="shared" ref="BB1177:BB1208" si="897">IF(COUNTIF(Y1177:AA1177,"NA")=3,0,IF(OR(AND(AY1177=0,AZ1177&gt;0),AND(AY1177="NS",BA1177&gt;0), AND(AY1177="NS", AZ1177=0,BA1177=0)), 1, IF(OR(AND(AY1177&gt;0,AZ1177&gt;1,AY1177&gt;BA1177), AND(AY1177="NS",AZ1177=2), AND(AY1177="NS",BA1177=0,AZ1177&gt;0),AY1177=BA1177), 0, 1)))</f>
        <v>0</v>
      </c>
      <c r="BC1177">
        <f t="shared" ref="BC1177:BC1208" si="898">AB1177</f>
        <v>0</v>
      </c>
      <c r="BD1177">
        <f t="shared" ref="BD1177:BD1208" si="899">COUNTIF(AC1177:AD1177,"NS")</f>
        <v>0</v>
      </c>
      <c r="BE1177">
        <f>SUM(AC1177:AD1177)</f>
        <v>0</v>
      </c>
      <c r="BF1177">
        <f>IF(COUNTIF(AB1177:AD1177,"NA")=3,0,IF(OR(AND(BC1177=0,BD1177&gt;0),AND(BC1177="NS",BE1177&gt;0), AND(BC1177="NS", BD1177=0,BE1177=0)), 1, IF(OR(AND(BC1177&gt;0,BD1177&gt;1,BC1177&gt;BE1177), AND(BC1177="NS",BD1177=2), AND(BC1177="NS",BE1177=0,BD1177&gt;0),BC1177=BE1177), 0, 1)))</f>
        <v>0</v>
      </c>
    </row>
    <row r="1178" spans="1:77" ht="15" customHeight="1">
      <c r="A1178" s="445"/>
      <c r="B1178" s="15"/>
      <c r="C1178" s="35" t="s">
        <v>5025</v>
      </c>
      <c r="D1178" s="800" t="str">
        <f>IF(CNGE_2026_M1_Secc1_Sub1!$D42="","",CNGE_2026_M1_Secc1_Sub1!$D42)</f>
        <v/>
      </c>
      <c r="E1178" s="723"/>
      <c r="F1178" s="723"/>
      <c r="G1178" s="723"/>
      <c r="H1178" s="723"/>
      <c r="I1178" s="723"/>
      <c r="J1178" s="723"/>
      <c r="K1178" s="723"/>
      <c r="L1178" s="724"/>
      <c r="M1178" s="638"/>
      <c r="N1178" s="638"/>
      <c r="O1178" s="638"/>
      <c r="P1178" s="638"/>
      <c r="Q1178" s="638"/>
      <c r="R1178" s="638"/>
      <c r="S1178" s="638"/>
      <c r="T1178" s="638"/>
      <c r="U1178" s="638"/>
      <c r="V1178" s="638"/>
      <c r="W1178" s="638"/>
      <c r="X1178" s="638"/>
      <c r="Y1178" s="638"/>
      <c r="Z1178" s="638"/>
      <c r="AA1178" s="638"/>
      <c r="AB1178" s="638"/>
      <c r="AC1178" s="638"/>
      <c r="AD1178" s="638"/>
      <c r="AI1178">
        <f t="shared" ref="AI1178:AI1208" si="900">M1178</f>
        <v>0</v>
      </c>
      <c r="AJ1178">
        <f t="shared" ref="AJ1178:AJ1208" si="901">COUNTIF(N1178:O1178,"NS")</f>
        <v>0</v>
      </c>
      <c r="AK1178">
        <f t="shared" ref="AK1178:AK1208" si="902">SUM(N1178:O1178)</f>
        <v>0</v>
      </c>
      <c r="AL1178">
        <f t="shared" ref="AL1178:AL1208" si="903">IF(COUNTIF(M1178:O1178,"NA")=3,0,IF(OR(AND(AI1178=0,AJ1178&gt;0),AND(AI1178="NS",AK1178&gt;0), AND(AI1178="NS", AJ1178=0,AK1178=0)), 1, IF(OR(AND(AI1178&gt;0,AJ1178&gt;1,AI1178&gt;AK1178), AND(AI1178="NS",AJ1178=2), AND(AI1178="NS",AK1178=0,AJ1178&gt;0),AI1178=AK1178), 0, 1)))</f>
        <v>0</v>
      </c>
      <c r="AM1178">
        <f t="shared" ref="AM1178:AM1208" si="904">P1178</f>
        <v>0</v>
      </c>
      <c r="AN1178">
        <f t="shared" ref="AN1178:AN1208" si="905">COUNTIF(Q1178:R1178,"NS")</f>
        <v>0</v>
      </c>
      <c r="AO1178">
        <f t="shared" ref="AO1178:AO1208" si="906">SUM(Q1178:R1178)</f>
        <v>0</v>
      </c>
      <c r="AP1178">
        <f t="shared" ref="AP1178:AP1208" si="907">IF(COUNTIF(P1178:R1178,"NA")=3,0,IF(OR(AND(AM1178=0,AN1178&gt;0),AND(AM1178="NS",AO1178&gt;0), AND(AM1178="NS", AN1178=0,AO1178=0)), 1, IF(OR(AND(AM1178&gt;0,AN1178&gt;1,AM1178&gt;AO1178), AND(AM1178="NS",AN1178=2), AND(AM1178="NS",AO1178=0,AN1178&gt;0),AM1178=AO1178), 0, 1)))</f>
        <v>0</v>
      </c>
      <c r="AQ1178">
        <f t="shared" ref="AQ1178:AQ1208" si="908">S1178</f>
        <v>0</v>
      </c>
      <c r="AR1178">
        <f t="shared" ref="AR1178:AR1208" si="909">COUNTIF(T1178:U1178,"NS")</f>
        <v>0</v>
      </c>
      <c r="AS1178">
        <f t="shared" ref="AS1178:AS1208" si="910">SUM(T1178:U1178)</f>
        <v>0</v>
      </c>
      <c r="AT1178">
        <f t="shared" ref="AT1178:AT1208" si="911">IF(COUNTIF(S1178:U1178,"NA")=3,0,IF(OR(AND(AQ1178=0,AR1178&gt;0),AND(AQ1178="NS",AS1178&gt;0), AND(AQ1178="NS", AR1178=0,AS1178=0)), 1, IF(OR(AND(AQ1178&gt;0,AR1178&gt;1,AQ1178&gt;AS1178), AND(AQ1178="NS",AR1178=2), AND(AQ1178="NS",AS1178=0,AR1178&gt;0),AQ1178=AS1178), 0, 1)))</f>
        <v>0</v>
      </c>
      <c r="AU1178">
        <f t="shared" ref="AU1178:AU1208" si="912">V1178</f>
        <v>0</v>
      </c>
      <c r="AV1178">
        <f t="shared" ref="AV1178:AV1208" si="913">COUNTIF(W1178:X1178,"NS")</f>
        <v>0</v>
      </c>
      <c r="AW1178">
        <f t="shared" ref="AW1178:AW1208" si="914">SUM(W1178:X1178)</f>
        <v>0</v>
      </c>
      <c r="AX1178">
        <f t="shared" ref="AX1178:AX1208" si="915">IF(COUNTIF(V1178:X1178,"NA")=3,0,IF(OR(AND(AU1178=0,AV1178&gt;0),AND(AU1178="NS",AW1178&gt;0), AND(AU1178="NS", AV1178=0,AW1178=0)), 1, IF(OR(AND(AU1178&gt;0,AV1178&gt;1,AU1178&gt;AW1178), AND(AU1178="NS",AV1178=2), AND(AU1178="NS",AW1178=0,AV1178&gt;0),AU1178=AW1178), 0, 1)))</f>
        <v>0</v>
      </c>
      <c r="AY1178">
        <f t="shared" si="894"/>
        <v>0</v>
      </c>
      <c r="AZ1178">
        <f t="shared" si="895"/>
        <v>0</v>
      </c>
      <c r="BA1178">
        <f t="shared" si="896"/>
        <v>0</v>
      </c>
      <c r="BB1178">
        <f t="shared" si="897"/>
        <v>0</v>
      </c>
      <c r="BC1178">
        <f t="shared" si="898"/>
        <v>0</v>
      </c>
      <c r="BD1178">
        <f t="shared" si="899"/>
        <v>0</v>
      </c>
      <c r="BE1178">
        <f t="shared" ref="BE1178:BE1208" si="916">SUM(AC1178:AD1178)</f>
        <v>0</v>
      </c>
      <c r="BF1178">
        <f t="shared" ref="BF1178:BF1208" si="917">IF(COUNTIF(AB1178:AD1178,"NA")=3,0,IF(OR(AND(BC1178=0,BD1178&gt;0),AND(BC1178="NS",BE1178&gt;0), AND(BC1178="NS", BD1178=0,BE1178=0)), 1, IF(OR(AND(BC1178&gt;0,BD1178&gt;1,BC1178&gt;BE1178), AND(BC1178="NS",BD1178=2), AND(BC1178="NS",BE1178=0,BD1178&gt;0),BC1178=BE1178), 0, 1)))</f>
        <v>0</v>
      </c>
    </row>
    <row r="1179" spans="1:77" ht="15" customHeight="1">
      <c r="A1179" s="445"/>
      <c r="B1179" s="15"/>
      <c r="C1179" s="35" t="s">
        <v>5027</v>
      </c>
      <c r="D1179" s="800" t="str">
        <f>IF(CNGE_2026_M1_Secc1_Sub1!$D43="","",CNGE_2026_M1_Secc1_Sub1!$D43)</f>
        <v/>
      </c>
      <c r="E1179" s="723"/>
      <c r="F1179" s="723"/>
      <c r="G1179" s="723"/>
      <c r="H1179" s="723"/>
      <c r="I1179" s="723"/>
      <c r="J1179" s="723"/>
      <c r="K1179" s="723"/>
      <c r="L1179" s="724"/>
      <c r="M1179" s="638"/>
      <c r="N1179" s="638"/>
      <c r="O1179" s="638"/>
      <c r="P1179" s="638"/>
      <c r="Q1179" s="638"/>
      <c r="R1179" s="638"/>
      <c r="S1179" s="638"/>
      <c r="T1179" s="638"/>
      <c r="U1179" s="638"/>
      <c r="V1179" s="638"/>
      <c r="W1179" s="638"/>
      <c r="X1179" s="638"/>
      <c r="Y1179" s="638"/>
      <c r="Z1179" s="638"/>
      <c r="AA1179" s="638"/>
      <c r="AB1179" s="638"/>
      <c r="AC1179" s="638"/>
      <c r="AD1179" s="638"/>
      <c r="AI1179">
        <f t="shared" si="900"/>
        <v>0</v>
      </c>
      <c r="AJ1179">
        <f t="shared" si="901"/>
        <v>0</v>
      </c>
      <c r="AK1179">
        <f t="shared" si="902"/>
        <v>0</v>
      </c>
      <c r="AL1179">
        <f t="shared" si="903"/>
        <v>0</v>
      </c>
      <c r="AM1179">
        <f t="shared" si="904"/>
        <v>0</v>
      </c>
      <c r="AN1179">
        <f t="shared" si="905"/>
        <v>0</v>
      </c>
      <c r="AO1179">
        <f t="shared" si="906"/>
        <v>0</v>
      </c>
      <c r="AP1179">
        <f t="shared" si="907"/>
        <v>0</v>
      </c>
      <c r="AQ1179">
        <f t="shared" si="908"/>
        <v>0</v>
      </c>
      <c r="AR1179">
        <f t="shared" si="909"/>
        <v>0</v>
      </c>
      <c r="AS1179">
        <f t="shared" si="910"/>
        <v>0</v>
      </c>
      <c r="AT1179">
        <f t="shared" si="911"/>
        <v>0</v>
      </c>
      <c r="AU1179">
        <f t="shared" si="912"/>
        <v>0</v>
      </c>
      <c r="AV1179">
        <f t="shared" si="913"/>
        <v>0</v>
      </c>
      <c r="AW1179">
        <f t="shared" si="914"/>
        <v>0</v>
      </c>
      <c r="AX1179">
        <f t="shared" si="915"/>
        <v>0</v>
      </c>
      <c r="AY1179">
        <f t="shared" si="894"/>
        <v>0</v>
      </c>
      <c r="AZ1179">
        <f t="shared" si="895"/>
        <v>0</v>
      </c>
      <c r="BA1179">
        <f t="shared" si="896"/>
        <v>0</v>
      </c>
      <c r="BB1179">
        <f t="shared" si="897"/>
        <v>0</v>
      </c>
      <c r="BC1179">
        <f t="shared" si="898"/>
        <v>0</v>
      </c>
      <c r="BD1179">
        <f t="shared" si="899"/>
        <v>0</v>
      </c>
      <c r="BE1179">
        <f t="shared" si="916"/>
        <v>0</v>
      </c>
      <c r="BF1179">
        <f t="shared" si="917"/>
        <v>0</v>
      </c>
    </row>
    <row r="1180" spans="1:77" ht="15" customHeight="1">
      <c r="A1180" s="445"/>
      <c r="B1180" s="15"/>
      <c r="C1180" s="35" t="s">
        <v>5029</v>
      </c>
      <c r="D1180" s="800" t="str">
        <f>IF(CNGE_2026_M1_Secc1_Sub1!$D44="","",CNGE_2026_M1_Secc1_Sub1!$D44)</f>
        <v/>
      </c>
      <c r="E1180" s="723"/>
      <c r="F1180" s="723"/>
      <c r="G1180" s="723"/>
      <c r="H1180" s="723"/>
      <c r="I1180" s="723"/>
      <c r="J1180" s="723"/>
      <c r="K1180" s="723"/>
      <c r="L1180" s="724"/>
      <c r="M1180" s="638"/>
      <c r="N1180" s="638"/>
      <c r="O1180" s="638"/>
      <c r="P1180" s="638"/>
      <c r="Q1180" s="638"/>
      <c r="R1180" s="638"/>
      <c r="S1180" s="638"/>
      <c r="T1180" s="638"/>
      <c r="U1180" s="638"/>
      <c r="V1180" s="638"/>
      <c r="W1180" s="638"/>
      <c r="X1180" s="638"/>
      <c r="Y1180" s="638"/>
      <c r="Z1180" s="638"/>
      <c r="AA1180" s="638"/>
      <c r="AB1180" s="638"/>
      <c r="AC1180" s="638"/>
      <c r="AD1180" s="638"/>
      <c r="AI1180">
        <f t="shared" si="900"/>
        <v>0</v>
      </c>
      <c r="AJ1180">
        <f t="shared" si="901"/>
        <v>0</v>
      </c>
      <c r="AK1180">
        <f t="shared" si="902"/>
        <v>0</v>
      </c>
      <c r="AL1180">
        <f t="shared" si="903"/>
        <v>0</v>
      </c>
      <c r="AM1180">
        <f t="shared" si="904"/>
        <v>0</v>
      </c>
      <c r="AN1180">
        <f t="shared" si="905"/>
        <v>0</v>
      </c>
      <c r="AO1180">
        <f t="shared" si="906"/>
        <v>0</v>
      </c>
      <c r="AP1180">
        <f t="shared" si="907"/>
        <v>0</v>
      </c>
      <c r="AQ1180">
        <f t="shared" si="908"/>
        <v>0</v>
      </c>
      <c r="AR1180">
        <f t="shared" si="909"/>
        <v>0</v>
      </c>
      <c r="AS1180">
        <f t="shared" si="910"/>
        <v>0</v>
      </c>
      <c r="AT1180">
        <f t="shared" si="911"/>
        <v>0</v>
      </c>
      <c r="AU1180">
        <f t="shared" si="912"/>
        <v>0</v>
      </c>
      <c r="AV1180">
        <f t="shared" si="913"/>
        <v>0</v>
      </c>
      <c r="AW1180">
        <f t="shared" si="914"/>
        <v>0</v>
      </c>
      <c r="AX1180">
        <f t="shared" si="915"/>
        <v>0</v>
      </c>
      <c r="AY1180">
        <f t="shared" si="894"/>
        <v>0</v>
      </c>
      <c r="AZ1180">
        <f t="shared" si="895"/>
        <v>0</v>
      </c>
      <c r="BA1180">
        <f t="shared" si="896"/>
        <v>0</v>
      </c>
      <c r="BB1180">
        <f t="shared" si="897"/>
        <v>0</v>
      </c>
      <c r="BC1180">
        <f t="shared" si="898"/>
        <v>0</v>
      </c>
      <c r="BD1180">
        <f t="shared" si="899"/>
        <v>0</v>
      </c>
      <c r="BE1180">
        <f t="shared" si="916"/>
        <v>0</v>
      </c>
      <c r="BF1180">
        <f t="shared" si="917"/>
        <v>0</v>
      </c>
    </row>
    <row r="1181" spans="1:77" ht="15" customHeight="1">
      <c r="A1181" s="445"/>
      <c r="B1181" s="15"/>
      <c r="C1181" s="35" t="s">
        <v>5031</v>
      </c>
      <c r="D1181" s="800" t="str">
        <f>IF(CNGE_2026_M1_Secc1_Sub1!$D45="","",CNGE_2026_M1_Secc1_Sub1!$D45)</f>
        <v/>
      </c>
      <c r="E1181" s="723"/>
      <c r="F1181" s="723"/>
      <c r="G1181" s="723"/>
      <c r="H1181" s="723"/>
      <c r="I1181" s="723"/>
      <c r="J1181" s="723"/>
      <c r="K1181" s="723"/>
      <c r="L1181" s="724"/>
      <c r="M1181" s="638"/>
      <c r="N1181" s="638"/>
      <c r="O1181" s="638"/>
      <c r="P1181" s="638"/>
      <c r="Q1181" s="638"/>
      <c r="R1181" s="638"/>
      <c r="S1181" s="638"/>
      <c r="T1181" s="638"/>
      <c r="U1181" s="638"/>
      <c r="V1181" s="638"/>
      <c r="W1181" s="638"/>
      <c r="X1181" s="638"/>
      <c r="Y1181" s="638"/>
      <c r="Z1181" s="638"/>
      <c r="AA1181" s="638"/>
      <c r="AB1181" s="638"/>
      <c r="AC1181" s="638"/>
      <c r="AD1181" s="638"/>
      <c r="AI1181">
        <f t="shared" si="900"/>
        <v>0</v>
      </c>
      <c r="AJ1181">
        <f t="shared" si="901"/>
        <v>0</v>
      </c>
      <c r="AK1181">
        <f t="shared" si="902"/>
        <v>0</v>
      </c>
      <c r="AL1181">
        <f t="shared" si="903"/>
        <v>0</v>
      </c>
      <c r="AM1181">
        <f t="shared" si="904"/>
        <v>0</v>
      </c>
      <c r="AN1181">
        <f t="shared" si="905"/>
        <v>0</v>
      </c>
      <c r="AO1181">
        <f t="shared" si="906"/>
        <v>0</v>
      </c>
      <c r="AP1181">
        <f t="shared" si="907"/>
        <v>0</v>
      </c>
      <c r="AQ1181">
        <f t="shared" si="908"/>
        <v>0</v>
      </c>
      <c r="AR1181">
        <f t="shared" si="909"/>
        <v>0</v>
      </c>
      <c r="AS1181">
        <f t="shared" si="910"/>
        <v>0</v>
      </c>
      <c r="AT1181">
        <f t="shared" si="911"/>
        <v>0</v>
      </c>
      <c r="AU1181">
        <f t="shared" si="912"/>
        <v>0</v>
      </c>
      <c r="AV1181">
        <f t="shared" si="913"/>
        <v>0</v>
      </c>
      <c r="AW1181">
        <f t="shared" si="914"/>
        <v>0</v>
      </c>
      <c r="AX1181">
        <f t="shared" si="915"/>
        <v>0</v>
      </c>
      <c r="AY1181">
        <f t="shared" si="894"/>
        <v>0</v>
      </c>
      <c r="AZ1181">
        <f t="shared" si="895"/>
        <v>0</v>
      </c>
      <c r="BA1181">
        <f t="shared" si="896"/>
        <v>0</v>
      </c>
      <c r="BB1181">
        <f t="shared" si="897"/>
        <v>0</v>
      </c>
      <c r="BC1181">
        <f t="shared" si="898"/>
        <v>0</v>
      </c>
      <c r="BD1181">
        <f t="shared" si="899"/>
        <v>0</v>
      </c>
      <c r="BE1181">
        <f t="shared" si="916"/>
        <v>0</v>
      </c>
      <c r="BF1181">
        <f t="shared" si="917"/>
        <v>0</v>
      </c>
    </row>
    <row r="1182" spans="1:77" ht="15" customHeight="1">
      <c r="A1182" s="445"/>
      <c r="B1182" s="15"/>
      <c r="C1182" s="35" t="s">
        <v>5033</v>
      </c>
      <c r="D1182" s="800" t="str">
        <f>IF(CNGE_2026_M1_Secc1_Sub1!$D46="","",CNGE_2026_M1_Secc1_Sub1!$D46)</f>
        <v/>
      </c>
      <c r="E1182" s="723"/>
      <c r="F1182" s="723"/>
      <c r="G1182" s="723"/>
      <c r="H1182" s="723"/>
      <c r="I1182" s="723"/>
      <c r="J1182" s="723"/>
      <c r="K1182" s="723"/>
      <c r="L1182" s="724"/>
      <c r="M1182" s="638"/>
      <c r="N1182" s="638"/>
      <c r="O1182" s="638"/>
      <c r="P1182" s="638"/>
      <c r="Q1182" s="638"/>
      <c r="R1182" s="638"/>
      <c r="S1182" s="638"/>
      <c r="T1182" s="638"/>
      <c r="U1182" s="638"/>
      <c r="V1182" s="638"/>
      <c r="W1182" s="638"/>
      <c r="X1182" s="638"/>
      <c r="Y1182" s="638"/>
      <c r="Z1182" s="638"/>
      <c r="AA1182" s="638"/>
      <c r="AB1182" s="638"/>
      <c r="AC1182" s="638"/>
      <c r="AD1182" s="638"/>
      <c r="AI1182">
        <f t="shared" si="900"/>
        <v>0</v>
      </c>
      <c r="AJ1182">
        <f t="shared" si="901"/>
        <v>0</v>
      </c>
      <c r="AK1182">
        <f t="shared" si="902"/>
        <v>0</v>
      </c>
      <c r="AL1182">
        <f t="shared" si="903"/>
        <v>0</v>
      </c>
      <c r="AM1182">
        <f t="shared" si="904"/>
        <v>0</v>
      </c>
      <c r="AN1182">
        <f t="shared" si="905"/>
        <v>0</v>
      </c>
      <c r="AO1182">
        <f t="shared" si="906"/>
        <v>0</v>
      </c>
      <c r="AP1182">
        <f t="shared" si="907"/>
        <v>0</v>
      </c>
      <c r="AQ1182">
        <f t="shared" si="908"/>
        <v>0</v>
      </c>
      <c r="AR1182">
        <f t="shared" si="909"/>
        <v>0</v>
      </c>
      <c r="AS1182">
        <f t="shared" si="910"/>
        <v>0</v>
      </c>
      <c r="AT1182">
        <f t="shared" si="911"/>
        <v>0</v>
      </c>
      <c r="AU1182">
        <f t="shared" si="912"/>
        <v>0</v>
      </c>
      <c r="AV1182">
        <f t="shared" si="913"/>
        <v>0</v>
      </c>
      <c r="AW1182">
        <f t="shared" si="914"/>
        <v>0</v>
      </c>
      <c r="AX1182">
        <f t="shared" si="915"/>
        <v>0</v>
      </c>
      <c r="AY1182">
        <f t="shared" si="894"/>
        <v>0</v>
      </c>
      <c r="AZ1182">
        <f t="shared" si="895"/>
        <v>0</v>
      </c>
      <c r="BA1182">
        <f t="shared" si="896"/>
        <v>0</v>
      </c>
      <c r="BB1182">
        <f t="shared" si="897"/>
        <v>0</v>
      </c>
      <c r="BC1182">
        <f t="shared" si="898"/>
        <v>0</v>
      </c>
      <c r="BD1182">
        <f t="shared" si="899"/>
        <v>0</v>
      </c>
      <c r="BE1182">
        <f t="shared" si="916"/>
        <v>0</v>
      </c>
      <c r="BF1182">
        <f t="shared" si="917"/>
        <v>0</v>
      </c>
    </row>
    <row r="1183" spans="1:77" ht="15" customHeight="1">
      <c r="A1183" s="445"/>
      <c r="B1183" s="15"/>
      <c r="C1183" s="35" t="s">
        <v>5035</v>
      </c>
      <c r="D1183" s="800" t="str">
        <f>IF(CNGE_2026_M1_Secc1_Sub1!$D47="","",CNGE_2026_M1_Secc1_Sub1!$D47)</f>
        <v/>
      </c>
      <c r="E1183" s="723"/>
      <c r="F1183" s="723"/>
      <c r="G1183" s="723"/>
      <c r="H1183" s="723"/>
      <c r="I1183" s="723"/>
      <c r="J1183" s="723"/>
      <c r="K1183" s="723"/>
      <c r="L1183" s="724"/>
      <c r="M1183" s="638"/>
      <c r="N1183" s="638"/>
      <c r="O1183" s="638"/>
      <c r="P1183" s="638"/>
      <c r="Q1183" s="638"/>
      <c r="R1183" s="638"/>
      <c r="S1183" s="638"/>
      <c r="T1183" s="638"/>
      <c r="U1183" s="638"/>
      <c r="V1183" s="638"/>
      <c r="W1183" s="638"/>
      <c r="X1183" s="638"/>
      <c r="Y1183" s="638"/>
      <c r="Z1183" s="638"/>
      <c r="AA1183" s="638"/>
      <c r="AB1183" s="638"/>
      <c r="AC1183" s="638"/>
      <c r="AD1183" s="638"/>
      <c r="AI1183">
        <f t="shared" si="900"/>
        <v>0</v>
      </c>
      <c r="AJ1183">
        <f t="shared" si="901"/>
        <v>0</v>
      </c>
      <c r="AK1183">
        <f t="shared" si="902"/>
        <v>0</v>
      </c>
      <c r="AL1183">
        <f t="shared" si="903"/>
        <v>0</v>
      </c>
      <c r="AM1183">
        <f t="shared" si="904"/>
        <v>0</v>
      </c>
      <c r="AN1183">
        <f t="shared" si="905"/>
        <v>0</v>
      </c>
      <c r="AO1183">
        <f t="shared" si="906"/>
        <v>0</v>
      </c>
      <c r="AP1183">
        <f t="shared" si="907"/>
        <v>0</v>
      </c>
      <c r="AQ1183">
        <f t="shared" si="908"/>
        <v>0</v>
      </c>
      <c r="AR1183">
        <f t="shared" si="909"/>
        <v>0</v>
      </c>
      <c r="AS1183">
        <f t="shared" si="910"/>
        <v>0</v>
      </c>
      <c r="AT1183">
        <f t="shared" si="911"/>
        <v>0</v>
      </c>
      <c r="AU1183">
        <f t="shared" si="912"/>
        <v>0</v>
      </c>
      <c r="AV1183">
        <f t="shared" si="913"/>
        <v>0</v>
      </c>
      <c r="AW1183">
        <f t="shared" si="914"/>
        <v>0</v>
      </c>
      <c r="AX1183">
        <f t="shared" si="915"/>
        <v>0</v>
      </c>
      <c r="AY1183">
        <f t="shared" si="894"/>
        <v>0</v>
      </c>
      <c r="AZ1183">
        <f t="shared" si="895"/>
        <v>0</v>
      </c>
      <c r="BA1183">
        <f t="shared" si="896"/>
        <v>0</v>
      </c>
      <c r="BB1183">
        <f t="shared" si="897"/>
        <v>0</v>
      </c>
      <c r="BC1183">
        <f t="shared" si="898"/>
        <v>0</v>
      </c>
      <c r="BD1183">
        <f t="shared" si="899"/>
        <v>0</v>
      </c>
      <c r="BE1183">
        <f t="shared" si="916"/>
        <v>0</v>
      </c>
      <c r="BF1183">
        <f t="shared" si="917"/>
        <v>0</v>
      </c>
    </row>
    <row r="1184" spans="1:77" ht="15" customHeight="1">
      <c r="A1184" s="445"/>
      <c r="B1184" s="15"/>
      <c r="C1184" s="35" t="s">
        <v>5037</v>
      </c>
      <c r="D1184" s="800" t="str">
        <f>IF(CNGE_2026_M1_Secc1_Sub1!$D48="","",CNGE_2026_M1_Secc1_Sub1!$D48)</f>
        <v/>
      </c>
      <c r="E1184" s="723"/>
      <c r="F1184" s="723"/>
      <c r="G1184" s="723"/>
      <c r="H1184" s="723"/>
      <c r="I1184" s="723"/>
      <c r="J1184" s="723"/>
      <c r="K1184" s="723"/>
      <c r="L1184" s="724"/>
      <c r="M1184" s="638"/>
      <c r="N1184" s="638"/>
      <c r="O1184" s="638"/>
      <c r="P1184" s="638"/>
      <c r="Q1184" s="638"/>
      <c r="R1184" s="638"/>
      <c r="S1184" s="638"/>
      <c r="T1184" s="638"/>
      <c r="U1184" s="638"/>
      <c r="V1184" s="638"/>
      <c r="W1184" s="638"/>
      <c r="X1184" s="638"/>
      <c r="Y1184" s="638"/>
      <c r="Z1184" s="638"/>
      <c r="AA1184" s="638"/>
      <c r="AB1184" s="638"/>
      <c r="AC1184" s="638"/>
      <c r="AD1184" s="638"/>
      <c r="AI1184">
        <f t="shared" si="900"/>
        <v>0</v>
      </c>
      <c r="AJ1184">
        <f t="shared" si="901"/>
        <v>0</v>
      </c>
      <c r="AK1184">
        <f t="shared" si="902"/>
        <v>0</v>
      </c>
      <c r="AL1184">
        <f t="shared" si="903"/>
        <v>0</v>
      </c>
      <c r="AM1184">
        <f t="shared" si="904"/>
        <v>0</v>
      </c>
      <c r="AN1184">
        <f t="shared" si="905"/>
        <v>0</v>
      </c>
      <c r="AO1184">
        <f t="shared" si="906"/>
        <v>0</v>
      </c>
      <c r="AP1184">
        <f t="shared" si="907"/>
        <v>0</v>
      </c>
      <c r="AQ1184">
        <f t="shared" si="908"/>
        <v>0</v>
      </c>
      <c r="AR1184">
        <f t="shared" si="909"/>
        <v>0</v>
      </c>
      <c r="AS1184">
        <f t="shared" si="910"/>
        <v>0</v>
      </c>
      <c r="AT1184">
        <f t="shared" si="911"/>
        <v>0</v>
      </c>
      <c r="AU1184">
        <f t="shared" si="912"/>
        <v>0</v>
      </c>
      <c r="AV1184">
        <f t="shared" si="913"/>
        <v>0</v>
      </c>
      <c r="AW1184">
        <f t="shared" si="914"/>
        <v>0</v>
      </c>
      <c r="AX1184">
        <f t="shared" si="915"/>
        <v>0</v>
      </c>
      <c r="AY1184">
        <f t="shared" si="894"/>
        <v>0</v>
      </c>
      <c r="AZ1184">
        <f t="shared" si="895"/>
        <v>0</v>
      </c>
      <c r="BA1184">
        <f t="shared" si="896"/>
        <v>0</v>
      </c>
      <c r="BB1184">
        <f t="shared" si="897"/>
        <v>0</v>
      </c>
      <c r="BC1184">
        <f t="shared" si="898"/>
        <v>0</v>
      </c>
      <c r="BD1184">
        <f t="shared" si="899"/>
        <v>0</v>
      </c>
      <c r="BE1184">
        <f t="shared" si="916"/>
        <v>0</v>
      </c>
      <c r="BF1184">
        <f t="shared" si="917"/>
        <v>0</v>
      </c>
    </row>
    <row r="1185" spans="1:58" ht="15" customHeight="1">
      <c r="A1185" s="445"/>
      <c r="B1185" s="15"/>
      <c r="C1185" s="35" t="s">
        <v>5039</v>
      </c>
      <c r="D1185" s="800" t="str">
        <f>IF(CNGE_2026_M1_Secc1_Sub1!$D49="","",CNGE_2026_M1_Secc1_Sub1!$D49)</f>
        <v/>
      </c>
      <c r="E1185" s="723"/>
      <c r="F1185" s="723"/>
      <c r="G1185" s="723"/>
      <c r="H1185" s="723"/>
      <c r="I1185" s="723"/>
      <c r="J1185" s="723"/>
      <c r="K1185" s="723"/>
      <c r="L1185" s="724"/>
      <c r="M1185" s="638"/>
      <c r="N1185" s="638"/>
      <c r="O1185" s="638"/>
      <c r="P1185" s="638"/>
      <c r="Q1185" s="638"/>
      <c r="R1185" s="638"/>
      <c r="S1185" s="638"/>
      <c r="T1185" s="638"/>
      <c r="U1185" s="638"/>
      <c r="V1185" s="638"/>
      <c r="W1185" s="638"/>
      <c r="X1185" s="638"/>
      <c r="Y1185" s="638"/>
      <c r="Z1185" s="638"/>
      <c r="AA1185" s="638"/>
      <c r="AB1185" s="638"/>
      <c r="AC1185" s="638"/>
      <c r="AD1185" s="638"/>
      <c r="AI1185">
        <f t="shared" si="900"/>
        <v>0</v>
      </c>
      <c r="AJ1185">
        <f t="shared" si="901"/>
        <v>0</v>
      </c>
      <c r="AK1185">
        <f t="shared" si="902"/>
        <v>0</v>
      </c>
      <c r="AL1185">
        <f t="shared" si="903"/>
        <v>0</v>
      </c>
      <c r="AM1185">
        <f t="shared" si="904"/>
        <v>0</v>
      </c>
      <c r="AN1185">
        <f t="shared" si="905"/>
        <v>0</v>
      </c>
      <c r="AO1185">
        <f t="shared" si="906"/>
        <v>0</v>
      </c>
      <c r="AP1185">
        <f t="shared" si="907"/>
        <v>0</v>
      </c>
      <c r="AQ1185">
        <f t="shared" si="908"/>
        <v>0</v>
      </c>
      <c r="AR1185">
        <f t="shared" si="909"/>
        <v>0</v>
      </c>
      <c r="AS1185">
        <f t="shared" si="910"/>
        <v>0</v>
      </c>
      <c r="AT1185">
        <f t="shared" si="911"/>
        <v>0</v>
      </c>
      <c r="AU1185">
        <f t="shared" si="912"/>
        <v>0</v>
      </c>
      <c r="AV1185">
        <f t="shared" si="913"/>
        <v>0</v>
      </c>
      <c r="AW1185">
        <f t="shared" si="914"/>
        <v>0</v>
      </c>
      <c r="AX1185">
        <f t="shared" si="915"/>
        <v>0</v>
      </c>
      <c r="AY1185">
        <f t="shared" si="894"/>
        <v>0</v>
      </c>
      <c r="AZ1185">
        <f t="shared" si="895"/>
        <v>0</v>
      </c>
      <c r="BA1185">
        <f t="shared" si="896"/>
        <v>0</v>
      </c>
      <c r="BB1185">
        <f t="shared" si="897"/>
        <v>0</v>
      </c>
      <c r="BC1185">
        <f t="shared" si="898"/>
        <v>0</v>
      </c>
      <c r="BD1185">
        <f t="shared" si="899"/>
        <v>0</v>
      </c>
      <c r="BE1185">
        <f t="shared" si="916"/>
        <v>0</v>
      </c>
      <c r="BF1185">
        <f t="shared" si="917"/>
        <v>0</v>
      </c>
    </row>
    <row r="1186" spans="1:58" ht="15" customHeight="1">
      <c r="A1186" s="445"/>
      <c r="B1186" s="15"/>
      <c r="C1186" s="35" t="s">
        <v>5040</v>
      </c>
      <c r="D1186" s="800" t="str">
        <f>IF(CNGE_2026_M1_Secc1_Sub1!$D50="","",CNGE_2026_M1_Secc1_Sub1!$D50)</f>
        <v/>
      </c>
      <c r="E1186" s="723"/>
      <c r="F1186" s="723"/>
      <c r="G1186" s="723"/>
      <c r="H1186" s="723"/>
      <c r="I1186" s="723"/>
      <c r="J1186" s="723"/>
      <c r="K1186" s="723"/>
      <c r="L1186" s="724"/>
      <c r="M1186" s="638"/>
      <c r="N1186" s="638"/>
      <c r="O1186" s="638"/>
      <c r="P1186" s="638"/>
      <c r="Q1186" s="638"/>
      <c r="R1186" s="638"/>
      <c r="S1186" s="638"/>
      <c r="T1186" s="638"/>
      <c r="U1186" s="638"/>
      <c r="V1186" s="638"/>
      <c r="W1186" s="638"/>
      <c r="X1186" s="638"/>
      <c r="Y1186" s="638"/>
      <c r="Z1186" s="638"/>
      <c r="AA1186" s="638"/>
      <c r="AB1186" s="638"/>
      <c r="AC1186" s="638"/>
      <c r="AD1186" s="638"/>
      <c r="AI1186">
        <f t="shared" si="900"/>
        <v>0</v>
      </c>
      <c r="AJ1186">
        <f t="shared" si="901"/>
        <v>0</v>
      </c>
      <c r="AK1186">
        <f t="shared" si="902"/>
        <v>0</v>
      </c>
      <c r="AL1186">
        <f t="shared" si="903"/>
        <v>0</v>
      </c>
      <c r="AM1186">
        <f t="shared" si="904"/>
        <v>0</v>
      </c>
      <c r="AN1186">
        <f t="shared" si="905"/>
        <v>0</v>
      </c>
      <c r="AO1186">
        <f t="shared" si="906"/>
        <v>0</v>
      </c>
      <c r="AP1186">
        <f t="shared" si="907"/>
        <v>0</v>
      </c>
      <c r="AQ1186">
        <f t="shared" si="908"/>
        <v>0</v>
      </c>
      <c r="AR1186">
        <f t="shared" si="909"/>
        <v>0</v>
      </c>
      <c r="AS1186">
        <f t="shared" si="910"/>
        <v>0</v>
      </c>
      <c r="AT1186">
        <f t="shared" si="911"/>
        <v>0</v>
      </c>
      <c r="AU1186">
        <f t="shared" si="912"/>
        <v>0</v>
      </c>
      <c r="AV1186">
        <f t="shared" si="913"/>
        <v>0</v>
      </c>
      <c r="AW1186">
        <f t="shared" si="914"/>
        <v>0</v>
      </c>
      <c r="AX1186">
        <f t="shared" si="915"/>
        <v>0</v>
      </c>
      <c r="AY1186">
        <f t="shared" si="894"/>
        <v>0</v>
      </c>
      <c r="AZ1186">
        <f t="shared" si="895"/>
        <v>0</v>
      </c>
      <c r="BA1186">
        <f t="shared" si="896"/>
        <v>0</v>
      </c>
      <c r="BB1186">
        <f t="shared" si="897"/>
        <v>0</v>
      </c>
      <c r="BC1186">
        <f t="shared" si="898"/>
        <v>0</v>
      </c>
      <c r="BD1186">
        <f t="shared" si="899"/>
        <v>0</v>
      </c>
      <c r="BE1186">
        <f t="shared" si="916"/>
        <v>0</v>
      </c>
      <c r="BF1186">
        <f t="shared" si="917"/>
        <v>0</v>
      </c>
    </row>
    <row r="1187" spans="1:58" ht="15" customHeight="1">
      <c r="A1187" s="445"/>
      <c r="B1187" s="15"/>
      <c r="C1187" s="35" t="s">
        <v>5042</v>
      </c>
      <c r="D1187" s="800" t="str">
        <f>IF(CNGE_2026_M1_Secc1_Sub1!$D51="","",CNGE_2026_M1_Secc1_Sub1!$D51)</f>
        <v/>
      </c>
      <c r="E1187" s="723"/>
      <c r="F1187" s="723"/>
      <c r="G1187" s="723"/>
      <c r="H1187" s="723"/>
      <c r="I1187" s="723"/>
      <c r="J1187" s="723"/>
      <c r="K1187" s="723"/>
      <c r="L1187" s="724"/>
      <c r="M1187" s="638"/>
      <c r="N1187" s="638"/>
      <c r="O1187" s="638"/>
      <c r="P1187" s="638"/>
      <c r="Q1187" s="638"/>
      <c r="R1187" s="638"/>
      <c r="S1187" s="638"/>
      <c r="T1187" s="638"/>
      <c r="U1187" s="638"/>
      <c r="V1187" s="638"/>
      <c r="W1187" s="638"/>
      <c r="X1187" s="638"/>
      <c r="Y1187" s="638"/>
      <c r="Z1187" s="638"/>
      <c r="AA1187" s="638"/>
      <c r="AB1187" s="638"/>
      <c r="AC1187" s="638"/>
      <c r="AD1187" s="638"/>
      <c r="AI1187">
        <f t="shared" si="900"/>
        <v>0</v>
      </c>
      <c r="AJ1187">
        <f t="shared" si="901"/>
        <v>0</v>
      </c>
      <c r="AK1187">
        <f t="shared" si="902"/>
        <v>0</v>
      </c>
      <c r="AL1187">
        <f t="shared" si="903"/>
        <v>0</v>
      </c>
      <c r="AM1187">
        <f t="shared" si="904"/>
        <v>0</v>
      </c>
      <c r="AN1187">
        <f t="shared" si="905"/>
        <v>0</v>
      </c>
      <c r="AO1187">
        <f t="shared" si="906"/>
        <v>0</v>
      </c>
      <c r="AP1187">
        <f t="shared" si="907"/>
        <v>0</v>
      </c>
      <c r="AQ1187">
        <f t="shared" si="908"/>
        <v>0</v>
      </c>
      <c r="AR1187">
        <f t="shared" si="909"/>
        <v>0</v>
      </c>
      <c r="AS1187">
        <f t="shared" si="910"/>
        <v>0</v>
      </c>
      <c r="AT1187">
        <f t="shared" si="911"/>
        <v>0</v>
      </c>
      <c r="AU1187">
        <f t="shared" si="912"/>
        <v>0</v>
      </c>
      <c r="AV1187">
        <f t="shared" si="913"/>
        <v>0</v>
      </c>
      <c r="AW1187">
        <f t="shared" si="914"/>
        <v>0</v>
      </c>
      <c r="AX1187">
        <f t="shared" si="915"/>
        <v>0</v>
      </c>
      <c r="AY1187">
        <f t="shared" si="894"/>
        <v>0</v>
      </c>
      <c r="AZ1187">
        <f t="shared" si="895"/>
        <v>0</v>
      </c>
      <c r="BA1187">
        <f t="shared" si="896"/>
        <v>0</v>
      </c>
      <c r="BB1187">
        <f t="shared" si="897"/>
        <v>0</v>
      </c>
      <c r="BC1187">
        <f t="shared" si="898"/>
        <v>0</v>
      </c>
      <c r="BD1187">
        <f t="shared" si="899"/>
        <v>0</v>
      </c>
      <c r="BE1187">
        <f t="shared" si="916"/>
        <v>0</v>
      </c>
      <c r="BF1187">
        <f t="shared" si="917"/>
        <v>0</v>
      </c>
    </row>
    <row r="1188" spans="1:58" ht="15" customHeight="1">
      <c r="A1188" s="445"/>
      <c r="B1188" s="15"/>
      <c r="C1188" s="35" t="s">
        <v>5043</v>
      </c>
      <c r="D1188" s="800" t="str">
        <f>IF(CNGE_2026_M1_Secc1_Sub1!$D52="","",CNGE_2026_M1_Secc1_Sub1!$D52)</f>
        <v/>
      </c>
      <c r="E1188" s="723"/>
      <c r="F1188" s="723"/>
      <c r="G1188" s="723"/>
      <c r="H1188" s="723"/>
      <c r="I1188" s="723"/>
      <c r="J1188" s="723"/>
      <c r="K1188" s="723"/>
      <c r="L1188" s="724"/>
      <c r="M1188" s="638"/>
      <c r="N1188" s="638"/>
      <c r="O1188" s="638"/>
      <c r="P1188" s="638"/>
      <c r="Q1188" s="638"/>
      <c r="R1188" s="638"/>
      <c r="S1188" s="638"/>
      <c r="T1188" s="638"/>
      <c r="U1188" s="638"/>
      <c r="V1188" s="638"/>
      <c r="W1188" s="638"/>
      <c r="X1188" s="638"/>
      <c r="Y1188" s="638"/>
      <c r="Z1188" s="638"/>
      <c r="AA1188" s="638"/>
      <c r="AB1188" s="638"/>
      <c r="AC1188" s="638"/>
      <c r="AD1188" s="638"/>
      <c r="AI1188">
        <f t="shared" si="900"/>
        <v>0</v>
      </c>
      <c r="AJ1188">
        <f t="shared" si="901"/>
        <v>0</v>
      </c>
      <c r="AK1188">
        <f t="shared" si="902"/>
        <v>0</v>
      </c>
      <c r="AL1188">
        <f t="shared" si="903"/>
        <v>0</v>
      </c>
      <c r="AM1188">
        <f t="shared" si="904"/>
        <v>0</v>
      </c>
      <c r="AN1188">
        <f t="shared" si="905"/>
        <v>0</v>
      </c>
      <c r="AO1188">
        <f t="shared" si="906"/>
        <v>0</v>
      </c>
      <c r="AP1188">
        <f t="shared" si="907"/>
        <v>0</v>
      </c>
      <c r="AQ1188">
        <f t="shared" si="908"/>
        <v>0</v>
      </c>
      <c r="AR1188">
        <f t="shared" si="909"/>
        <v>0</v>
      </c>
      <c r="AS1188">
        <f t="shared" si="910"/>
        <v>0</v>
      </c>
      <c r="AT1188">
        <f t="shared" si="911"/>
        <v>0</v>
      </c>
      <c r="AU1188">
        <f t="shared" si="912"/>
        <v>0</v>
      </c>
      <c r="AV1188">
        <f t="shared" si="913"/>
        <v>0</v>
      </c>
      <c r="AW1188">
        <f t="shared" si="914"/>
        <v>0</v>
      </c>
      <c r="AX1188">
        <f t="shared" si="915"/>
        <v>0</v>
      </c>
      <c r="AY1188">
        <f t="shared" si="894"/>
        <v>0</v>
      </c>
      <c r="AZ1188">
        <f t="shared" si="895"/>
        <v>0</v>
      </c>
      <c r="BA1188">
        <f t="shared" si="896"/>
        <v>0</v>
      </c>
      <c r="BB1188">
        <f t="shared" si="897"/>
        <v>0</v>
      </c>
      <c r="BC1188">
        <f t="shared" si="898"/>
        <v>0</v>
      </c>
      <c r="BD1188">
        <f t="shared" si="899"/>
        <v>0</v>
      </c>
      <c r="BE1188">
        <f t="shared" si="916"/>
        <v>0</v>
      </c>
      <c r="BF1188">
        <f t="shared" si="917"/>
        <v>0</v>
      </c>
    </row>
    <row r="1189" spans="1:58" ht="15" customHeight="1">
      <c r="A1189" s="445"/>
      <c r="B1189" s="15"/>
      <c r="C1189" s="35" t="s">
        <v>5044</v>
      </c>
      <c r="D1189" s="800" t="str">
        <f>IF(CNGE_2026_M1_Secc1_Sub1!$D53="","",CNGE_2026_M1_Secc1_Sub1!$D53)</f>
        <v/>
      </c>
      <c r="E1189" s="723"/>
      <c r="F1189" s="723"/>
      <c r="G1189" s="723"/>
      <c r="H1189" s="723"/>
      <c r="I1189" s="723"/>
      <c r="J1189" s="723"/>
      <c r="K1189" s="723"/>
      <c r="L1189" s="724"/>
      <c r="M1189" s="638"/>
      <c r="N1189" s="638"/>
      <c r="O1189" s="638"/>
      <c r="P1189" s="638"/>
      <c r="Q1189" s="638"/>
      <c r="R1189" s="638"/>
      <c r="S1189" s="638"/>
      <c r="T1189" s="638"/>
      <c r="U1189" s="638"/>
      <c r="V1189" s="638"/>
      <c r="W1189" s="638"/>
      <c r="X1189" s="638"/>
      <c r="Y1189" s="638"/>
      <c r="Z1189" s="638"/>
      <c r="AA1189" s="638"/>
      <c r="AB1189" s="638"/>
      <c r="AC1189" s="638"/>
      <c r="AD1189" s="638"/>
      <c r="AI1189">
        <f t="shared" si="900"/>
        <v>0</v>
      </c>
      <c r="AJ1189">
        <f t="shared" si="901"/>
        <v>0</v>
      </c>
      <c r="AK1189">
        <f t="shared" si="902"/>
        <v>0</v>
      </c>
      <c r="AL1189">
        <f t="shared" si="903"/>
        <v>0</v>
      </c>
      <c r="AM1189">
        <f t="shared" si="904"/>
        <v>0</v>
      </c>
      <c r="AN1189">
        <f t="shared" si="905"/>
        <v>0</v>
      </c>
      <c r="AO1189">
        <f t="shared" si="906"/>
        <v>0</v>
      </c>
      <c r="AP1189">
        <f t="shared" si="907"/>
        <v>0</v>
      </c>
      <c r="AQ1189">
        <f t="shared" si="908"/>
        <v>0</v>
      </c>
      <c r="AR1189">
        <f t="shared" si="909"/>
        <v>0</v>
      </c>
      <c r="AS1189">
        <f t="shared" si="910"/>
        <v>0</v>
      </c>
      <c r="AT1189">
        <f t="shared" si="911"/>
        <v>0</v>
      </c>
      <c r="AU1189">
        <f t="shared" si="912"/>
        <v>0</v>
      </c>
      <c r="AV1189">
        <f t="shared" si="913"/>
        <v>0</v>
      </c>
      <c r="AW1189">
        <f t="shared" si="914"/>
        <v>0</v>
      </c>
      <c r="AX1189">
        <f t="shared" si="915"/>
        <v>0</v>
      </c>
      <c r="AY1189">
        <f t="shared" si="894"/>
        <v>0</v>
      </c>
      <c r="AZ1189">
        <f t="shared" si="895"/>
        <v>0</v>
      </c>
      <c r="BA1189">
        <f t="shared" si="896"/>
        <v>0</v>
      </c>
      <c r="BB1189">
        <f t="shared" si="897"/>
        <v>0</v>
      </c>
      <c r="BC1189">
        <f t="shared" si="898"/>
        <v>0</v>
      </c>
      <c r="BD1189">
        <f t="shared" si="899"/>
        <v>0</v>
      </c>
      <c r="BE1189">
        <f t="shared" si="916"/>
        <v>0</v>
      </c>
      <c r="BF1189">
        <f t="shared" si="917"/>
        <v>0</v>
      </c>
    </row>
    <row r="1190" spans="1:58" ht="15" customHeight="1">
      <c r="A1190" s="445"/>
      <c r="B1190" s="15"/>
      <c r="C1190" s="35" t="s">
        <v>5045</v>
      </c>
      <c r="D1190" s="800" t="str">
        <f>IF(CNGE_2026_M1_Secc1_Sub1!$D54="","",CNGE_2026_M1_Secc1_Sub1!$D54)</f>
        <v/>
      </c>
      <c r="E1190" s="723"/>
      <c r="F1190" s="723"/>
      <c r="G1190" s="723"/>
      <c r="H1190" s="723"/>
      <c r="I1190" s="723"/>
      <c r="J1190" s="723"/>
      <c r="K1190" s="723"/>
      <c r="L1190" s="724"/>
      <c r="M1190" s="638"/>
      <c r="N1190" s="638"/>
      <c r="O1190" s="638"/>
      <c r="P1190" s="638"/>
      <c r="Q1190" s="638"/>
      <c r="R1190" s="638"/>
      <c r="S1190" s="638"/>
      <c r="T1190" s="638"/>
      <c r="U1190" s="638"/>
      <c r="V1190" s="638"/>
      <c r="W1190" s="638"/>
      <c r="X1190" s="638"/>
      <c r="Y1190" s="638"/>
      <c r="Z1190" s="638"/>
      <c r="AA1190" s="638"/>
      <c r="AB1190" s="638"/>
      <c r="AC1190" s="638"/>
      <c r="AD1190" s="638"/>
      <c r="AI1190">
        <f t="shared" si="900"/>
        <v>0</v>
      </c>
      <c r="AJ1190">
        <f t="shared" si="901"/>
        <v>0</v>
      </c>
      <c r="AK1190">
        <f t="shared" si="902"/>
        <v>0</v>
      </c>
      <c r="AL1190">
        <f t="shared" si="903"/>
        <v>0</v>
      </c>
      <c r="AM1190">
        <f t="shared" si="904"/>
        <v>0</v>
      </c>
      <c r="AN1190">
        <f t="shared" si="905"/>
        <v>0</v>
      </c>
      <c r="AO1190">
        <f t="shared" si="906"/>
        <v>0</v>
      </c>
      <c r="AP1190">
        <f t="shared" si="907"/>
        <v>0</v>
      </c>
      <c r="AQ1190">
        <f t="shared" si="908"/>
        <v>0</v>
      </c>
      <c r="AR1190">
        <f t="shared" si="909"/>
        <v>0</v>
      </c>
      <c r="AS1190">
        <f t="shared" si="910"/>
        <v>0</v>
      </c>
      <c r="AT1190">
        <f t="shared" si="911"/>
        <v>0</v>
      </c>
      <c r="AU1190">
        <f t="shared" si="912"/>
        <v>0</v>
      </c>
      <c r="AV1190">
        <f t="shared" si="913"/>
        <v>0</v>
      </c>
      <c r="AW1190">
        <f t="shared" si="914"/>
        <v>0</v>
      </c>
      <c r="AX1190">
        <f t="shared" si="915"/>
        <v>0</v>
      </c>
      <c r="AY1190">
        <f t="shared" si="894"/>
        <v>0</v>
      </c>
      <c r="AZ1190">
        <f t="shared" si="895"/>
        <v>0</v>
      </c>
      <c r="BA1190">
        <f t="shared" si="896"/>
        <v>0</v>
      </c>
      <c r="BB1190">
        <f t="shared" si="897"/>
        <v>0</v>
      </c>
      <c r="BC1190">
        <f t="shared" si="898"/>
        <v>0</v>
      </c>
      <c r="BD1190">
        <f t="shared" si="899"/>
        <v>0</v>
      </c>
      <c r="BE1190">
        <f t="shared" si="916"/>
        <v>0</v>
      </c>
      <c r="BF1190">
        <f t="shared" si="917"/>
        <v>0</v>
      </c>
    </row>
    <row r="1191" spans="1:58" ht="15" customHeight="1">
      <c r="A1191" s="445"/>
      <c r="B1191" s="15"/>
      <c r="C1191" s="35" t="s">
        <v>5046</v>
      </c>
      <c r="D1191" s="800" t="str">
        <f>IF(CNGE_2026_M1_Secc1_Sub1!$D55="","",CNGE_2026_M1_Secc1_Sub1!$D55)</f>
        <v/>
      </c>
      <c r="E1191" s="723"/>
      <c r="F1191" s="723"/>
      <c r="G1191" s="723"/>
      <c r="H1191" s="723"/>
      <c r="I1191" s="723"/>
      <c r="J1191" s="723"/>
      <c r="K1191" s="723"/>
      <c r="L1191" s="724"/>
      <c r="M1191" s="638"/>
      <c r="N1191" s="638"/>
      <c r="O1191" s="638"/>
      <c r="P1191" s="638"/>
      <c r="Q1191" s="638"/>
      <c r="R1191" s="638"/>
      <c r="S1191" s="638"/>
      <c r="T1191" s="638"/>
      <c r="U1191" s="638"/>
      <c r="V1191" s="638"/>
      <c r="W1191" s="638"/>
      <c r="X1191" s="638"/>
      <c r="Y1191" s="638"/>
      <c r="Z1191" s="638"/>
      <c r="AA1191" s="638"/>
      <c r="AB1191" s="638"/>
      <c r="AC1191" s="638"/>
      <c r="AD1191" s="638"/>
      <c r="AI1191">
        <f t="shared" si="900"/>
        <v>0</v>
      </c>
      <c r="AJ1191">
        <f t="shared" si="901"/>
        <v>0</v>
      </c>
      <c r="AK1191">
        <f t="shared" si="902"/>
        <v>0</v>
      </c>
      <c r="AL1191">
        <f t="shared" si="903"/>
        <v>0</v>
      </c>
      <c r="AM1191">
        <f t="shared" si="904"/>
        <v>0</v>
      </c>
      <c r="AN1191">
        <f t="shared" si="905"/>
        <v>0</v>
      </c>
      <c r="AO1191">
        <f t="shared" si="906"/>
        <v>0</v>
      </c>
      <c r="AP1191">
        <f t="shared" si="907"/>
        <v>0</v>
      </c>
      <c r="AQ1191">
        <f t="shared" si="908"/>
        <v>0</v>
      </c>
      <c r="AR1191">
        <f t="shared" si="909"/>
        <v>0</v>
      </c>
      <c r="AS1191">
        <f t="shared" si="910"/>
        <v>0</v>
      </c>
      <c r="AT1191">
        <f t="shared" si="911"/>
        <v>0</v>
      </c>
      <c r="AU1191">
        <f t="shared" si="912"/>
        <v>0</v>
      </c>
      <c r="AV1191">
        <f t="shared" si="913"/>
        <v>0</v>
      </c>
      <c r="AW1191">
        <f t="shared" si="914"/>
        <v>0</v>
      </c>
      <c r="AX1191">
        <f t="shared" si="915"/>
        <v>0</v>
      </c>
      <c r="AY1191">
        <f t="shared" si="894"/>
        <v>0</v>
      </c>
      <c r="AZ1191">
        <f t="shared" si="895"/>
        <v>0</v>
      </c>
      <c r="BA1191">
        <f t="shared" si="896"/>
        <v>0</v>
      </c>
      <c r="BB1191">
        <f t="shared" si="897"/>
        <v>0</v>
      </c>
      <c r="BC1191">
        <f t="shared" si="898"/>
        <v>0</v>
      </c>
      <c r="BD1191">
        <f t="shared" si="899"/>
        <v>0</v>
      </c>
      <c r="BE1191">
        <f t="shared" si="916"/>
        <v>0</v>
      </c>
      <c r="BF1191">
        <f t="shared" si="917"/>
        <v>0</v>
      </c>
    </row>
    <row r="1192" spans="1:58" ht="15" customHeight="1">
      <c r="A1192" s="445"/>
      <c r="B1192" s="15"/>
      <c r="C1192" s="35" t="s">
        <v>5047</v>
      </c>
      <c r="D1192" s="800" t="str">
        <f>IF(CNGE_2026_M1_Secc1_Sub1!$D56="","",CNGE_2026_M1_Secc1_Sub1!$D56)</f>
        <v/>
      </c>
      <c r="E1192" s="723"/>
      <c r="F1192" s="723"/>
      <c r="G1192" s="723"/>
      <c r="H1192" s="723"/>
      <c r="I1192" s="723"/>
      <c r="J1192" s="723"/>
      <c r="K1192" s="723"/>
      <c r="L1192" s="724"/>
      <c r="M1192" s="638"/>
      <c r="N1192" s="638"/>
      <c r="O1192" s="638"/>
      <c r="P1192" s="638"/>
      <c r="Q1192" s="638"/>
      <c r="R1192" s="638"/>
      <c r="S1192" s="638"/>
      <c r="T1192" s="638"/>
      <c r="U1192" s="638"/>
      <c r="V1192" s="638"/>
      <c r="W1192" s="638"/>
      <c r="X1192" s="638"/>
      <c r="Y1192" s="638"/>
      <c r="Z1192" s="638"/>
      <c r="AA1192" s="638"/>
      <c r="AB1192" s="638"/>
      <c r="AC1192" s="638"/>
      <c r="AD1192" s="638"/>
      <c r="AI1192">
        <f t="shared" si="900"/>
        <v>0</v>
      </c>
      <c r="AJ1192">
        <f t="shared" si="901"/>
        <v>0</v>
      </c>
      <c r="AK1192">
        <f t="shared" si="902"/>
        <v>0</v>
      </c>
      <c r="AL1192">
        <f t="shared" si="903"/>
        <v>0</v>
      </c>
      <c r="AM1192">
        <f t="shared" si="904"/>
        <v>0</v>
      </c>
      <c r="AN1192">
        <f t="shared" si="905"/>
        <v>0</v>
      </c>
      <c r="AO1192">
        <f t="shared" si="906"/>
        <v>0</v>
      </c>
      <c r="AP1192">
        <f t="shared" si="907"/>
        <v>0</v>
      </c>
      <c r="AQ1192">
        <f t="shared" si="908"/>
        <v>0</v>
      </c>
      <c r="AR1192">
        <f t="shared" si="909"/>
        <v>0</v>
      </c>
      <c r="AS1192">
        <f t="shared" si="910"/>
        <v>0</v>
      </c>
      <c r="AT1192">
        <f t="shared" si="911"/>
        <v>0</v>
      </c>
      <c r="AU1192">
        <f t="shared" si="912"/>
        <v>0</v>
      </c>
      <c r="AV1192">
        <f t="shared" si="913"/>
        <v>0</v>
      </c>
      <c r="AW1192">
        <f t="shared" si="914"/>
        <v>0</v>
      </c>
      <c r="AX1192">
        <f t="shared" si="915"/>
        <v>0</v>
      </c>
      <c r="AY1192">
        <f t="shared" si="894"/>
        <v>0</v>
      </c>
      <c r="AZ1192">
        <f t="shared" si="895"/>
        <v>0</v>
      </c>
      <c r="BA1192">
        <f t="shared" si="896"/>
        <v>0</v>
      </c>
      <c r="BB1192">
        <f t="shared" si="897"/>
        <v>0</v>
      </c>
      <c r="BC1192">
        <f t="shared" si="898"/>
        <v>0</v>
      </c>
      <c r="BD1192">
        <f t="shared" si="899"/>
        <v>0</v>
      </c>
      <c r="BE1192">
        <f t="shared" si="916"/>
        <v>0</v>
      </c>
      <c r="BF1192">
        <f t="shared" si="917"/>
        <v>0</v>
      </c>
    </row>
    <row r="1193" spans="1:58" ht="15" customHeight="1">
      <c r="A1193" s="445"/>
      <c r="B1193" s="15"/>
      <c r="C1193" s="35" t="s">
        <v>5048</v>
      </c>
      <c r="D1193" s="800" t="str">
        <f>IF(CNGE_2026_M1_Secc1_Sub1!$D57="","",CNGE_2026_M1_Secc1_Sub1!$D57)</f>
        <v/>
      </c>
      <c r="E1193" s="723"/>
      <c r="F1193" s="723"/>
      <c r="G1193" s="723"/>
      <c r="H1193" s="723"/>
      <c r="I1193" s="723"/>
      <c r="J1193" s="723"/>
      <c r="K1193" s="723"/>
      <c r="L1193" s="724"/>
      <c r="M1193" s="638"/>
      <c r="N1193" s="638"/>
      <c r="O1193" s="638"/>
      <c r="P1193" s="638"/>
      <c r="Q1193" s="638"/>
      <c r="R1193" s="638"/>
      <c r="S1193" s="638"/>
      <c r="T1193" s="638"/>
      <c r="U1193" s="638"/>
      <c r="V1193" s="638"/>
      <c r="W1193" s="638"/>
      <c r="X1193" s="638"/>
      <c r="Y1193" s="638"/>
      <c r="Z1193" s="638"/>
      <c r="AA1193" s="638"/>
      <c r="AB1193" s="638"/>
      <c r="AC1193" s="638"/>
      <c r="AD1193" s="638"/>
      <c r="AI1193">
        <f t="shared" si="900"/>
        <v>0</v>
      </c>
      <c r="AJ1193">
        <f t="shared" si="901"/>
        <v>0</v>
      </c>
      <c r="AK1193">
        <f t="shared" si="902"/>
        <v>0</v>
      </c>
      <c r="AL1193">
        <f t="shared" si="903"/>
        <v>0</v>
      </c>
      <c r="AM1193">
        <f t="shared" si="904"/>
        <v>0</v>
      </c>
      <c r="AN1193">
        <f t="shared" si="905"/>
        <v>0</v>
      </c>
      <c r="AO1193">
        <f t="shared" si="906"/>
        <v>0</v>
      </c>
      <c r="AP1193">
        <f t="shared" si="907"/>
        <v>0</v>
      </c>
      <c r="AQ1193">
        <f t="shared" si="908"/>
        <v>0</v>
      </c>
      <c r="AR1193">
        <f t="shared" si="909"/>
        <v>0</v>
      </c>
      <c r="AS1193">
        <f t="shared" si="910"/>
        <v>0</v>
      </c>
      <c r="AT1193">
        <f t="shared" si="911"/>
        <v>0</v>
      </c>
      <c r="AU1193">
        <f t="shared" si="912"/>
        <v>0</v>
      </c>
      <c r="AV1193">
        <f t="shared" si="913"/>
        <v>0</v>
      </c>
      <c r="AW1193">
        <f t="shared" si="914"/>
        <v>0</v>
      </c>
      <c r="AX1193">
        <f t="shared" si="915"/>
        <v>0</v>
      </c>
      <c r="AY1193">
        <f t="shared" si="894"/>
        <v>0</v>
      </c>
      <c r="AZ1193">
        <f t="shared" si="895"/>
        <v>0</v>
      </c>
      <c r="BA1193">
        <f t="shared" si="896"/>
        <v>0</v>
      </c>
      <c r="BB1193">
        <f t="shared" si="897"/>
        <v>0</v>
      </c>
      <c r="BC1193">
        <f t="shared" si="898"/>
        <v>0</v>
      </c>
      <c r="BD1193">
        <f t="shared" si="899"/>
        <v>0</v>
      </c>
      <c r="BE1193">
        <f t="shared" si="916"/>
        <v>0</v>
      </c>
      <c r="BF1193">
        <f t="shared" si="917"/>
        <v>0</v>
      </c>
    </row>
    <row r="1194" spans="1:58" ht="15" customHeight="1">
      <c r="A1194" s="445"/>
      <c r="B1194" s="15"/>
      <c r="C1194" s="35" t="s">
        <v>5049</v>
      </c>
      <c r="D1194" s="800" t="str">
        <f>IF(CNGE_2026_M1_Secc1_Sub1!$D58="","",CNGE_2026_M1_Secc1_Sub1!$D58)</f>
        <v/>
      </c>
      <c r="E1194" s="723"/>
      <c r="F1194" s="723"/>
      <c r="G1194" s="723"/>
      <c r="H1194" s="723"/>
      <c r="I1194" s="723"/>
      <c r="J1194" s="723"/>
      <c r="K1194" s="723"/>
      <c r="L1194" s="724"/>
      <c r="M1194" s="638"/>
      <c r="N1194" s="638"/>
      <c r="O1194" s="638"/>
      <c r="P1194" s="638"/>
      <c r="Q1194" s="638"/>
      <c r="R1194" s="638"/>
      <c r="S1194" s="638"/>
      <c r="T1194" s="638"/>
      <c r="U1194" s="638"/>
      <c r="V1194" s="638"/>
      <c r="W1194" s="638"/>
      <c r="X1194" s="638"/>
      <c r="Y1194" s="638"/>
      <c r="Z1194" s="638"/>
      <c r="AA1194" s="638"/>
      <c r="AB1194" s="638"/>
      <c r="AC1194" s="638"/>
      <c r="AD1194" s="638"/>
      <c r="AI1194">
        <f t="shared" si="900"/>
        <v>0</v>
      </c>
      <c r="AJ1194">
        <f t="shared" si="901"/>
        <v>0</v>
      </c>
      <c r="AK1194">
        <f t="shared" si="902"/>
        <v>0</v>
      </c>
      <c r="AL1194">
        <f t="shared" si="903"/>
        <v>0</v>
      </c>
      <c r="AM1194">
        <f t="shared" si="904"/>
        <v>0</v>
      </c>
      <c r="AN1194">
        <f t="shared" si="905"/>
        <v>0</v>
      </c>
      <c r="AO1194">
        <f t="shared" si="906"/>
        <v>0</v>
      </c>
      <c r="AP1194">
        <f t="shared" si="907"/>
        <v>0</v>
      </c>
      <c r="AQ1194">
        <f t="shared" si="908"/>
        <v>0</v>
      </c>
      <c r="AR1194">
        <f t="shared" si="909"/>
        <v>0</v>
      </c>
      <c r="AS1194">
        <f t="shared" si="910"/>
        <v>0</v>
      </c>
      <c r="AT1194">
        <f t="shared" si="911"/>
        <v>0</v>
      </c>
      <c r="AU1194">
        <f t="shared" si="912"/>
        <v>0</v>
      </c>
      <c r="AV1194">
        <f t="shared" si="913"/>
        <v>0</v>
      </c>
      <c r="AW1194">
        <f t="shared" si="914"/>
        <v>0</v>
      </c>
      <c r="AX1194">
        <f t="shared" si="915"/>
        <v>0</v>
      </c>
      <c r="AY1194">
        <f t="shared" si="894"/>
        <v>0</v>
      </c>
      <c r="AZ1194">
        <f t="shared" si="895"/>
        <v>0</v>
      </c>
      <c r="BA1194">
        <f t="shared" si="896"/>
        <v>0</v>
      </c>
      <c r="BB1194">
        <f t="shared" si="897"/>
        <v>0</v>
      </c>
      <c r="BC1194">
        <f t="shared" si="898"/>
        <v>0</v>
      </c>
      <c r="BD1194">
        <f t="shared" si="899"/>
        <v>0</v>
      </c>
      <c r="BE1194">
        <f t="shared" si="916"/>
        <v>0</v>
      </c>
      <c r="BF1194">
        <f t="shared" si="917"/>
        <v>0</v>
      </c>
    </row>
    <row r="1195" spans="1:58" ht="15" customHeight="1">
      <c r="A1195" s="445"/>
      <c r="B1195" s="15"/>
      <c r="C1195" s="35" t="s">
        <v>5050</v>
      </c>
      <c r="D1195" s="800" t="str">
        <f>IF(CNGE_2026_M1_Secc1_Sub1!$D59="","",CNGE_2026_M1_Secc1_Sub1!$D59)</f>
        <v/>
      </c>
      <c r="E1195" s="723"/>
      <c r="F1195" s="723"/>
      <c r="G1195" s="723"/>
      <c r="H1195" s="723"/>
      <c r="I1195" s="723"/>
      <c r="J1195" s="723"/>
      <c r="K1195" s="723"/>
      <c r="L1195" s="724"/>
      <c r="M1195" s="638"/>
      <c r="N1195" s="638"/>
      <c r="O1195" s="638"/>
      <c r="P1195" s="638"/>
      <c r="Q1195" s="638"/>
      <c r="R1195" s="638"/>
      <c r="S1195" s="638"/>
      <c r="T1195" s="638"/>
      <c r="U1195" s="638"/>
      <c r="V1195" s="638"/>
      <c r="W1195" s="638"/>
      <c r="X1195" s="638"/>
      <c r="Y1195" s="638"/>
      <c r="Z1195" s="638"/>
      <c r="AA1195" s="638"/>
      <c r="AB1195" s="638"/>
      <c r="AC1195" s="638"/>
      <c r="AD1195" s="638"/>
      <c r="AI1195">
        <f t="shared" si="900"/>
        <v>0</v>
      </c>
      <c r="AJ1195">
        <f t="shared" si="901"/>
        <v>0</v>
      </c>
      <c r="AK1195">
        <f t="shared" si="902"/>
        <v>0</v>
      </c>
      <c r="AL1195">
        <f t="shared" si="903"/>
        <v>0</v>
      </c>
      <c r="AM1195">
        <f t="shared" si="904"/>
        <v>0</v>
      </c>
      <c r="AN1195">
        <f t="shared" si="905"/>
        <v>0</v>
      </c>
      <c r="AO1195">
        <f t="shared" si="906"/>
        <v>0</v>
      </c>
      <c r="AP1195">
        <f t="shared" si="907"/>
        <v>0</v>
      </c>
      <c r="AQ1195">
        <f t="shared" si="908"/>
        <v>0</v>
      </c>
      <c r="AR1195">
        <f t="shared" si="909"/>
        <v>0</v>
      </c>
      <c r="AS1195">
        <f t="shared" si="910"/>
        <v>0</v>
      </c>
      <c r="AT1195">
        <f t="shared" si="911"/>
        <v>0</v>
      </c>
      <c r="AU1195">
        <f t="shared" si="912"/>
        <v>0</v>
      </c>
      <c r="AV1195">
        <f t="shared" si="913"/>
        <v>0</v>
      </c>
      <c r="AW1195">
        <f t="shared" si="914"/>
        <v>0</v>
      </c>
      <c r="AX1195">
        <f t="shared" si="915"/>
        <v>0</v>
      </c>
      <c r="AY1195">
        <f t="shared" si="894"/>
        <v>0</v>
      </c>
      <c r="AZ1195">
        <f t="shared" si="895"/>
        <v>0</v>
      </c>
      <c r="BA1195">
        <f t="shared" si="896"/>
        <v>0</v>
      </c>
      <c r="BB1195">
        <f t="shared" si="897"/>
        <v>0</v>
      </c>
      <c r="BC1195">
        <f t="shared" si="898"/>
        <v>0</v>
      </c>
      <c r="BD1195">
        <f t="shared" si="899"/>
        <v>0</v>
      </c>
      <c r="BE1195">
        <f t="shared" si="916"/>
        <v>0</v>
      </c>
      <c r="BF1195">
        <f t="shared" si="917"/>
        <v>0</v>
      </c>
    </row>
    <row r="1196" spans="1:58" ht="15" customHeight="1">
      <c r="A1196" s="445"/>
      <c r="B1196" s="15"/>
      <c r="C1196" s="35" t="s">
        <v>5051</v>
      </c>
      <c r="D1196" s="800" t="str">
        <f>IF(CNGE_2026_M1_Secc1_Sub1!$D60="","",CNGE_2026_M1_Secc1_Sub1!$D60)</f>
        <v/>
      </c>
      <c r="E1196" s="723"/>
      <c r="F1196" s="723"/>
      <c r="G1196" s="723"/>
      <c r="H1196" s="723"/>
      <c r="I1196" s="723"/>
      <c r="J1196" s="723"/>
      <c r="K1196" s="723"/>
      <c r="L1196" s="724"/>
      <c r="M1196" s="638"/>
      <c r="N1196" s="638"/>
      <c r="O1196" s="638"/>
      <c r="P1196" s="638"/>
      <c r="Q1196" s="638"/>
      <c r="R1196" s="638"/>
      <c r="S1196" s="638"/>
      <c r="T1196" s="638"/>
      <c r="U1196" s="638"/>
      <c r="V1196" s="638"/>
      <c r="W1196" s="638"/>
      <c r="X1196" s="638"/>
      <c r="Y1196" s="638"/>
      <c r="Z1196" s="638"/>
      <c r="AA1196" s="638"/>
      <c r="AB1196" s="638"/>
      <c r="AC1196" s="638"/>
      <c r="AD1196" s="638"/>
      <c r="AI1196">
        <f t="shared" si="900"/>
        <v>0</v>
      </c>
      <c r="AJ1196">
        <f t="shared" si="901"/>
        <v>0</v>
      </c>
      <c r="AK1196">
        <f t="shared" si="902"/>
        <v>0</v>
      </c>
      <c r="AL1196">
        <f t="shared" si="903"/>
        <v>0</v>
      </c>
      <c r="AM1196">
        <f t="shared" si="904"/>
        <v>0</v>
      </c>
      <c r="AN1196">
        <f t="shared" si="905"/>
        <v>0</v>
      </c>
      <c r="AO1196">
        <f t="shared" si="906"/>
        <v>0</v>
      </c>
      <c r="AP1196">
        <f t="shared" si="907"/>
        <v>0</v>
      </c>
      <c r="AQ1196">
        <f t="shared" si="908"/>
        <v>0</v>
      </c>
      <c r="AR1196">
        <f t="shared" si="909"/>
        <v>0</v>
      </c>
      <c r="AS1196">
        <f t="shared" si="910"/>
        <v>0</v>
      </c>
      <c r="AT1196">
        <f t="shared" si="911"/>
        <v>0</v>
      </c>
      <c r="AU1196">
        <f t="shared" si="912"/>
        <v>0</v>
      </c>
      <c r="AV1196">
        <f t="shared" si="913"/>
        <v>0</v>
      </c>
      <c r="AW1196">
        <f t="shared" si="914"/>
        <v>0</v>
      </c>
      <c r="AX1196">
        <f t="shared" si="915"/>
        <v>0</v>
      </c>
      <c r="AY1196">
        <f t="shared" si="894"/>
        <v>0</v>
      </c>
      <c r="AZ1196">
        <f t="shared" si="895"/>
        <v>0</v>
      </c>
      <c r="BA1196">
        <f t="shared" si="896"/>
        <v>0</v>
      </c>
      <c r="BB1196">
        <f t="shared" si="897"/>
        <v>0</v>
      </c>
      <c r="BC1196">
        <f t="shared" si="898"/>
        <v>0</v>
      </c>
      <c r="BD1196">
        <f t="shared" si="899"/>
        <v>0</v>
      </c>
      <c r="BE1196">
        <f t="shared" si="916"/>
        <v>0</v>
      </c>
      <c r="BF1196">
        <f t="shared" si="917"/>
        <v>0</v>
      </c>
    </row>
    <row r="1197" spans="1:58" ht="15" customHeight="1">
      <c r="A1197" s="445"/>
      <c r="B1197" s="15"/>
      <c r="C1197" s="35" t="s">
        <v>5052</v>
      </c>
      <c r="D1197" s="800" t="str">
        <f>IF(CNGE_2026_M1_Secc1_Sub1!$D61="","",CNGE_2026_M1_Secc1_Sub1!$D61)</f>
        <v/>
      </c>
      <c r="E1197" s="723"/>
      <c r="F1197" s="723"/>
      <c r="G1197" s="723"/>
      <c r="H1197" s="723"/>
      <c r="I1197" s="723"/>
      <c r="J1197" s="723"/>
      <c r="K1197" s="723"/>
      <c r="L1197" s="724"/>
      <c r="M1197" s="638"/>
      <c r="N1197" s="638"/>
      <c r="O1197" s="638"/>
      <c r="P1197" s="638"/>
      <c r="Q1197" s="638"/>
      <c r="R1197" s="638"/>
      <c r="S1197" s="638"/>
      <c r="T1197" s="638"/>
      <c r="U1197" s="638"/>
      <c r="V1197" s="638"/>
      <c r="W1197" s="638"/>
      <c r="X1197" s="638"/>
      <c r="Y1197" s="638"/>
      <c r="Z1197" s="638"/>
      <c r="AA1197" s="638"/>
      <c r="AB1197" s="638"/>
      <c r="AC1197" s="638"/>
      <c r="AD1197" s="638"/>
      <c r="AI1197">
        <f t="shared" si="900"/>
        <v>0</v>
      </c>
      <c r="AJ1197">
        <f t="shared" si="901"/>
        <v>0</v>
      </c>
      <c r="AK1197">
        <f t="shared" si="902"/>
        <v>0</v>
      </c>
      <c r="AL1197">
        <f t="shared" si="903"/>
        <v>0</v>
      </c>
      <c r="AM1197">
        <f t="shared" si="904"/>
        <v>0</v>
      </c>
      <c r="AN1197">
        <f t="shared" si="905"/>
        <v>0</v>
      </c>
      <c r="AO1197">
        <f t="shared" si="906"/>
        <v>0</v>
      </c>
      <c r="AP1197">
        <f t="shared" si="907"/>
        <v>0</v>
      </c>
      <c r="AQ1197">
        <f t="shared" si="908"/>
        <v>0</v>
      </c>
      <c r="AR1197">
        <f t="shared" si="909"/>
        <v>0</v>
      </c>
      <c r="AS1197">
        <f t="shared" si="910"/>
        <v>0</v>
      </c>
      <c r="AT1197">
        <f t="shared" si="911"/>
        <v>0</v>
      </c>
      <c r="AU1197">
        <f t="shared" si="912"/>
        <v>0</v>
      </c>
      <c r="AV1197">
        <f t="shared" si="913"/>
        <v>0</v>
      </c>
      <c r="AW1197">
        <f t="shared" si="914"/>
        <v>0</v>
      </c>
      <c r="AX1197">
        <f t="shared" si="915"/>
        <v>0</v>
      </c>
      <c r="AY1197">
        <f t="shared" si="894"/>
        <v>0</v>
      </c>
      <c r="AZ1197">
        <f t="shared" si="895"/>
        <v>0</v>
      </c>
      <c r="BA1197">
        <f t="shared" si="896"/>
        <v>0</v>
      </c>
      <c r="BB1197">
        <f t="shared" si="897"/>
        <v>0</v>
      </c>
      <c r="BC1197">
        <f t="shared" si="898"/>
        <v>0</v>
      </c>
      <c r="BD1197">
        <f t="shared" si="899"/>
        <v>0</v>
      </c>
      <c r="BE1197">
        <f t="shared" si="916"/>
        <v>0</v>
      </c>
      <c r="BF1197">
        <f t="shared" si="917"/>
        <v>0</v>
      </c>
    </row>
    <row r="1198" spans="1:58" ht="15" customHeight="1">
      <c r="A1198" s="445"/>
      <c r="B1198" s="15"/>
      <c r="C1198" s="35" t="s">
        <v>5053</v>
      </c>
      <c r="D1198" s="800" t="str">
        <f>IF(CNGE_2026_M1_Secc1_Sub1!$D62="","",CNGE_2026_M1_Secc1_Sub1!$D62)</f>
        <v/>
      </c>
      <c r="E1198" s="723"/>
      <c r="F1198" s="723"/>
      <c r="G1198" s="723"/>
      <c r="H1198" s="723"/>
      <c r="I1198" s="723"/>
      <c r="J1198" s="723"/>
      <c r="K1198" s="723"/>
      <c r="L1198" s="724"/>
      <c r="M1198" s="638"/>
      <c r="N1198" s="638"/>
      <c r="O1198" s="638"/>
      <c r="P1198" s="638"/>
      <c r="Q1198" s="638"/>
      <c r="R1198" s="638"/>
      <c r="S1198" s="638"/>
      <c r="T1198" s="638"/>
      <c r="U1198" s="638"/>
      <c r="V1198" s="638"/>
      <c r="W1198" s="638"/>
      <c r="X1198" s="638"/>
      <c r="Y1198" s="638"/>
      <c r="Z1198" s="638"/>
      <c r="AA1198" s="638"/>
      <c r="AB1198" s="638"/>
      <c r="AC1198" s="638"/>
      <c r="AD1198" s="638"/>
      <c r="AI1198">
        <f t="shared" si="900"/>
        <v>0</v>
      </c>
      <c r="AJ1198">
        <f t="shared" si="901"/>
        <v>0</v>
      </c>
      <c r="AK1198">
        <f t="shared" si="902"/>
        <v>0</v>
      </c>
      <c r="AL1198">
        <f t="shared" si="903"/>
        <v>0</v>
      </c>
      <c r="AM1198">
        <f t="shared" si="904"/>
        <v>0</v>
      </c>
      <c r="AN1198">
        <f t="shared" si="905"/>
        <v>0</v>
      </c>
      <c r="AO1198">
        <f t="shared" si="906"/>
        <v>0</v>
      </c>
      <c r="AP1198">
        <f t="shared" si="907"/>
        <v>0</v>
      </c>
      <c r="AQ1198">
        <f t="shared" si="908"/>
        <v>0</v>
      </c>
      <c r="AR1198">
        <f t="shared" si="909"/>
        <v>0</v>
      </c>
      <c r="AS1198">
        <f t="shared" si="910"/>
        <v>0</v>
      </c>
      <c r="AT1198">
        <f t="shared" si="911"/>
        <v>0</v>
      </c>
      <c r="AU1198">
        <f t="shared" si="912"/>
        <v>0</v>
      </c>
      <c r="AV1198">
        <f t="shared" si="913"/>
        <v>0</v>
      </c>
      <c r="AW1198">
        <f t="shared" si="914"/>
        <v>0</v>
      </c>
      <c r="AX1198">
        <f t="shared" si="915"/>
        <v>0</v>
      </c>
      <c r="AY1198">
        <f t="shared" si="894"/>
        <v>0</v>
      </c>
      <c r="AZ1198">
        <f t="shared" si="895"/>
        <v>0</v>
      </c>
      <c r="BA1198">
        <f t="shared" si="896"/>
        <v>0</v>
      </c>
      <c r="BB1198">
        <f t="shared" si="897"/>
        <v>0</v>
      </c>
      <c r="BC1198">
        <f t="shared" si="898"/>
        <v>0</v>
      </c>
      <c r="BD1198">
        <f t="shared" si="899"/>
        <v>0</v>
      </c>
      <c r="BE1198">
        <f t="shared" si="916"/>
        <v>0</v>
      </c>
      <c r="BF1198">
        <f t="shared" si="917"/>
        <v>0</v>
      </c>
    </row>
    <row r="1199" spans="1:58" ht="15" customHeight="1">
      <c r="A1199" s="445"/>
      <c r="B1199" s="15"/>
      <c r="C1199" s="35" t="s">
        <v>5054</v>
      </c>
      <c r="D1199" s="800" t="str">
        <f>IF(CNGE_2026_M1_Secc1_Sub1!$D63="","",CNGE_2026_M1_Secc1_Sub1!$D63)</f>
        <v/>
      </c>
      <c r="E1199" s="723"/>
      <c r="F1199" s="723"/>
      <c r="G1199" s="723"/>
      <c r="H1199" s="723"/>
      <c r="I1199" s="723"/>
      <c r="J1199" s="723"/>
      <c r="K1199" s="723"/>
      <c r="L1199" s="724"/>
      <c r="M1199" s="638"/>
      <c r="N1199" s="638"/>
      <c r="O1199" s="638"/>
      <c r="P1199" s="638"/>
      <c r="Q1199" s="638"/>
      <c r="R1199" s="638"/>
      <c r="S1199" s="638"/>
      <c r="T1199" s="638"/>
      <c r="U1199" s="638"/>
      <c r="V1199" s="638"/>
      <c r="W1199" s="638"/>
      <c r="X1199" s="638"/>
      <c r="Y1199" s="638"/>
      <c r="Z1199" s="638"/>
      <c r="AA1199" s="638"/>
      <c r="AB1199" s="638"/>
      <c r="AC1199" s="638"/>
      <c r="AD1199" s="638"/>
      <c r="AI1199">
        <f t="shared" si="900"/>
        <v>0</v>
      </c>
      <c r="AJ1199">
        <f t="shared" si="901"/>
        <v>0</v>
      </c>
      <c r="AK1199">
        <f t="shared" si="902"/>
        <v>0</v>
      </c>
      <c r="AL1199">
        <f t="shared" si="903"/>
        <v>0</v>
      </c>
      <c r="AM1199">
        <f t="shared" si="904"/>
        <v>0</v>
      </c>
      <c r="AN1199">
        <f t="shared" si="905"/>
        <v>0</v>
      </c>
      <c r="AO1199">
        <f t="shared" si="906"/>
        <v>0</v>
      </c>
      <c r="AP1199">
        <f t="shared" si="907"/>
        <v>0</v>
      </c>
      <c r="AQ1199">
        <f t="shared" si="908"/>
        <v>0</v>
      </c>
      <c r="AR1199">
        <f t="shared" si="909"/>
        <v>0</v>
      </c>
      <c r="AS1199">
        <f t="shared" si="910"/>
        <v>0</v>
      </c>
      <c r="AT1199">
        <f t="shared" si="911"/>
        <v>0</v>
      </c>
      <c r="AU1199">
        <f t="shared" si="912"/>
        <v>0</v>
      </c>
      <c r="AV1199">
        <f t="shared" si="913"/>
        <v>0</v>
      </c>
      <c r="AW1199">
        <f t="shared" si="914"/>
        <v>0</v>
      </c>
      <c r="AX1199">
        <f t="shared" si="915"/>
        <v>0</v>
      </c>
      <c r="AY1199">
        <f t="shared" si="894"/>
        <v>0</v>
      </c>
      <c r="AZ1199">
        <f t="shared" si="895"/>
        <v>0</v>
      </c>
      <c r="BA1199">
        <f t="shared" si="896"/>
        <v>0</v>
      </c>
      <c r="BB1199">
        <f t="shared" si="897"/>
        <v>0</v>
      </c>
      <c r="BC1199">
        <f t="shared" si="898"/>
        <v>0</v>
      </c>
      <c r="BD1199">
        <f t="shared" si="899"/>
        <v>0</v>
      </c>
      <c r="BE1199">
        <f t="shared" si="916"/>
        <v>0</v>
      </c>
      <c r="BF1199">
        <f t="shared" si="917"/>
        <v>0</v>
      </c>
    </row>
    <row r="1200" spans="1:58" ht="15" customHeight="1">
      <c r="A1200" s="445"/>
      <c r="B1200" s="15"/>
      <c r="C1200" s="35" t="s">
        <v>5055</v>
      </c>
      <c r="D1200" s="800" t="str">
        <f>IF(CNGE_2026_M1_Secc1_Sub1!$D64="","",CNGE_2026_M1_Secc1_Sub1!$D64)</f>
        <v/>
      </c>
      <c r="E1200" s="723"/>
      <c r="F1200" s="723"/>
      <c r="G1200" s="723"/>
      <c r="H1200" s="723"/>
      <c r="I1200" s="723"/>
      <c r="J1200" s="723"/>
      <c r="K1200" s="723"/>
      <c r="L1200" s="724"/>
      <c r="M1200" s="638"/>
      <c r="N1200" s="638"/>
      <c r="O1200" s="638"/>
      <c r="P1200" s="638"/>
      <c r="Q1200" s="638"/>
      <c r="R1200" s="638"/>
      <c r="S1200" s="638"/>
      <c r="T1200" s="638"/>
      <c r="U1200" s="638"/>
      <c r="V1200" s="638"/>
      <c r="W1200" s="638"/>
      <c r="X1200" s="638"/>
      <c r="Y1200" s="638"/>
      <c r="Z1200" s="638"/>
      <c r="AA1200" s="638"/>
      <c r="AB1200" s="638"/>
      <c r="AC1200" s="638"/>
      <c r="AD1200" s="638"/>
      <c r="AI1200">
        <f t="shared" si="900"/>
        <v>0</v>
      </c>
      <c r="AJ1200">
        <f t="shared" si="901"/>
        <v>0</v>
      </c>
      <c r="AK1200">
        <f t="shared" si="902"/>
        <v>0</v>
      </c>
      <c r="AL1200">
        <f t="shared" si="903"/>
        <v>0</v>
      </c>
      <c r="AM1200">
        <f t="shared" si="904"/>
        <v>0</v>
      </c>
      <c r="AN1200">
        <f t="shared" si="905"/>
        <v>0</v>
      </c>
      <c r="AO1200">
        <f t="shared" si="906"/>
        <v>0</v>
      </c>
      <c r="AP1200">
        <f t="shared" si="907"/>
        <v>0</v>
      </c>
      <c r="AQ1200">
        <f t="shared" si="908"/>
        <v>0</v>
      </c>
      <c r="AR1200">
        <f t="shared" si="909"/>
        <v>0</v>
      </c>
      <c r="AS1200">
        <f t="shared" si="910"/>
        <v>0</v>
      </c>
      <c r="AT1200">
        <f t="shared" si="911"/>
        <v>0</v>
      </c>
      <c r="AU1200">
        <f t="shared" si="912"/>
        <v>0</v>
      </c>
      <c r="AV1200">
        <f t="shared" si="913"/>
        <v>0</v>
      </c>
      <c r="AW1200">
        <f t="shared" si="914"/>
        <v>0</v>
      </c>
      <c r="AX1200">
        <f t="shared" si="915"/>
        <v>0</v>
      </c>
      <c r="AY1200">
        <f t="shared" si="894"/>
        <v>0</v>
      </c>
      <c r="AZ1200">
        <f t="shared" si="895"/>
        <v>0</v>
      </c>
      <c r="BA1200">
        <f t="shared" si="896"/>
        <v>0</v>
      </c>
      <c r="BB1200">
        <f t="shared" si="897"/>
        <v>0</v>
      </c>
      <c r="BC1200">
        <f t="shared" si="898"/>
        <v>0</v>
      </c>
      <c r="BD1200">
        <f t="shared" si="899"/>
        <v>0</v>
      </c>
      <c r="BE1200">
        <f t="shared" si="916"/>
        <v>0</v>
      </c>
      <c r="BF1200">
        <f t="shared" si="917"/>
        <v>0</v>
      </c>
    </row>
    <row r="1201" spans="1:58" ht="15" customHeight="1">
      <c r="A1201" s="445"/>
      <c r="B1201" s="15"/>
      <c r="C1201" s="35" t="s">
        <v>5056</v>
      </c>
      <c r="D1201" s="800" t="str">
        <f>IF(CNGE_2026_M1_Secc1_Sub1!$D65="","",CNGE_2026_M1_Secc1_Sub1!$D65)</f>
        <v/>
      </c>
      <c r="E1201" s="723"/>
      <c r="F1201" s="723"/>
      <c r="G1201" s="723"/>
      <c r="H1201" s="723"/>
      <c r="I1201" s="723"/>
      <c r="J1201" s="723"/>
      <c r="K1201" s="723"/>
      <c r="L1201" s="724"/>
      <c r="M1201" s="638"/>
      <c r="N1201" s="638"/>
      <c r="O1201" s="638"/>
      <c r="P1201" s="638"/>
      <c r="Q1201" s="638"/>
      <c r="R1201" s="638"/>
      <c r="S1201" s="638"/>
      <c r="T1201" s="638"/>
      <c r="U1201" s="638"/>
      <c r="V1201" s="638"/>
      <c r="W1201" s="638"/>
      <c r="X1201" s="638"/>
      <c r="Y1201" s="638"/>
      <c r="Z1201" s="638"/>
      <c r="AA1201" s="638"/>
      <c r="AB1201" s="638"/>
      <c r="AC1201" s="638"/>
      <c r="AD1201" s="638"/>
      <c r="AI1201">
        <f t="shared" si="900"/>
        <v>0</v>
      </c>
      <c r="AJ1201">
        <f t="shared" si="901"/>
        <v>0</v>
      </c>
      <c r="AK1201">
        <f t="shared" si="902"/>
        <v>0</v>
      </c>
      <c r="AL1201">
        <f t="shared" si="903"/>
        <v>0</v>
      </c>
      <c r="AM1201">
        <f t="shared" si="904"/>
        <v>0</v>
      </c>
      <c r="AN1201">
        <f t="shared" si="905"/>
        <v>0</v>
      </c>
      <c r="AO1201">
        <f t="shared" si="906"/>
        <v>0</v>
      </c>
      <c r="AP1201">
        <f t="shared" si="907"/>
        <v>0</v>
      </c>
      <c r="AQ1201">
        <f t="shared" si="908"/>
        <v>0</v>
      </c>
      <c r="AR1201">
        <f t="shared" si="909"/>
        <v>0</v>
      </c>
      <c r="AS1201">
        <f t="shared" si="910"/>
        <v>0</v>
      </c>
      <c r="AT1201">
        <f t="shared" si="911"/>
        <v>0</v>
      </c>
      <c r="AU1201">
        <f t="shared" si="912"/>
        <v>0</v>
      </c>
      <c r="AV1201">
        <f t="shared" si="913"/>
        <v>0</v>
      </c>
      <c r="AW1201">
        <f t="shared" si="914"/>
        <v>0</v>
      </c>
      <c r="AX1201">
        <f t="shared" si="915"/>
        <v>0</v>
      </c>
      <c r="AY1201">
        <f t="shared" si="894"/>
        <v>0</v>
      </c>
      <c r="AZ1201">
        <f t="shared" si="895"/>
        <v>0</v>
      </c>
      <c r="BA1201">
        <f t="shared" si="896"/>
        <v>0</v>
      </c>
      <c r="BB1201">
        <f t="shared" si="897"/>
        <v>0</v>
      </c>
      <c r="BC1201">
        <f t="shared" si="898"/>
        <v>0</v>
      </c>
      <c r="BD1201">
        <f t="shared" si="899"/>
        <v>0</v>
      </c>
      <c r="BE1201">
        <f t="shared" si="916"/>
        <v>0</v>
      </c>
      <c r="BF1201">
        <f t="shared" si="917"/>
        <v>0</v>
      </c>
    </row>
    <row r="1202" spans="1:58" ht="15" customHeight="1">
      <c r="A1202" s="445"/>
      <c r="B1202" s="15"/>
      <c r="C1202" s="35" t="s">
        <v>5057</v>
      </c>
      <c r="D1202" s="800" t="str">
        <f>IF(CNGE_2026_M1_Secc1_Sub1!$D66="","",CNGE_2026_M1_Secc1_Sub1!$D66)</f>
        <v/>
      </c>
      <c r="E1202" s="723"/>
      <c r="F1202" s="723"/>
      <c r="G1202" s="723"/>
      <c r="H1202" s="723"/>
      <c r="I1202" s="723"/>
      <c r="J1202" s="723"/>
      <c r="K1202" s="723"/>
      <c r="L1202" s="724"/>
      <c r="M1202" s="638"/>
      <c r="N1202" s="638"/>
      <c r="O1202" s="638"/>
      <c r="P1202" s="638"/>
      <c r="Q1202" s="638"/>
      <c r="R1202" s="638"/>
      <c r="S1202" s="638"/>
      <c r="T1202" s="638"/>
      <c r="U1202" s="638"/>
      <c r="V1202" s="638"/>
      <c r="W1202" s="638"/>
      <c r="X1202" s="638"/>
      <c r="Y1202" s="638"/>
      <c r="Z1202" s="638"/>
      <c r="AA1202" s="638"/>
      <c r="AB1202" s="638"/>
      <c r="AC1202" s="638"/>
      <c r="AD1202" s="638"/>
      <c r="AI1202">
        <f t="shared" si="900"/>
        <v>0</v>
      </c>
      <c r="AJ1202">
        <f t="shared" si="901"/>
        <v>0</v>
      </c>
      <c r="AK1202">
        <f t="shared" si="902"/>
        <v>0</v>
      </c>
      <c r="AL1202">
        <f t="shared" si="903"/>
        <v>0</v>
      </c>
      <c r="AM1202">
        <f t="shared" si="904"/>
        <v>0</v>
      </c>
      <c r="AN1202">
        <f t="shared" si="905"/>
        <v>0</v>
      </c>
      <c r="AO1202">
        <f t="shared" si="906"/>
        <v>0</v>
      </c>
      <c r="AP1202">
        <f t="shared" si="907"/>
        <v>0</v>
      </c>
      <c r="AQ1202">
        <f t="shared" si="908"/>
        <v>0</v>
      </c>
      <c r="AR1202">
        <f t="shared" si="909"/>
        <v>0</v>
      </c>
      <c r="AS1202">
        <f t="shared" si="910"/>
        <v>0</v>
      </c>
      <c r="AT1202">
        <f t="shared" si="911"/>
        <v>0</v>
      </c>
      <c r="AU1202">
        <f t="shared" si="912"/>
        <v>0</v>
      </c>
      <c r="AV1202">
        <f t="shared" si="913"/>
        <v>0</v>
      </c>
      <c r="AW1202">
        <f t="shared" si="914"/>
        <v>0</v>
      </c>
      <c r="AX1202">
        <f t="shared" si="915"/>
        <v>0</v>
      </c>
      <c r="AY1202">
        <f t="shared" si="894"/>
        <v>0</v>
      </c>
      <c r="AZ1202">
        <f t="shared" si="895"/>
        <v>0</v>
      </c>
      <c r="BA1202">
        <f t="shared" si="896"/>
        <v>0</v>
      </c>
      <c r="BB1202">
        <f t="shared" si="897"/>
        <v>0</v>
      </c>
      <c r="BC1202">
        <f t="shared" si="898"/>
        <v>0</v>
      </c>
      <c r="BD1202">
        <f t="shared" si="899"/>
        <v>0</v>
      </c>
      <c r="BE1202">
        <f t="shared" si="916"/>
        <v>0</v>
      </c>
      <c r="BF1202">
        <f t="shared" si="917"/>
        <v>0</v>
      </c>
    </row>
    <row r="1203" spans="1:58" ht="15" customHeight="1">
      <c r="A1203" s="445"/>
      <c r="B1203" s="15"/>
      <c r="C1203" s="35" t="s">
        <v>5058</v>
      </c>
      <c r="D1203" s="800" t="str">
        <f>IF(CNGE_2026_M1_Secc1_Sub1!$D67="","",CNGE_2026_M1_Secc1_Sub1!$D67)</f>
        <v/>
      </c>
      <c r="E1203" s="723"/>
      <c r="F1203" s="723"/>
      <c r="G1203" s="723"/>
      <c r="H1203" s="723"/>
      <c r="I1203" s="723"/>
      <c r="J1203" s="723"/>
      <c r="K1203" s="723"/>
      <c r="L1203" s="724"/>
      <c r="M1203" s="638"/>
      <c r="N1203" s="638"/>
      <c r="O1203" s="638"/>
      <c r="P1203" s="638"/>
      <c r="Q1203" s="638"/>
      <c r="R1203" s="638"/>
      <c r="S1203" s="638"/>
      <c r="T1203" s="638"/>
      <c r="U1203" s="638"/>
      <c r="V1203" s="638"/>
      <c r="W1203" s="638"/>
      <c r="X1203" s="638"/>
      <c r="Y1203" s="638"/>
      <c r="Z1203" s="638"/>
      <c r="AA1203" s="638"/>
      <c r="AB1203" s="638"/>
      <c r="AC1203" s="638"/>
      <c r="AD1203" s="638"/>
      <c r="AI1203">
        <f t="shared" si="900"/>
        <v>0</v>
      </c>
      <c r="AJ1203">
        <f t="shared" si="901"/>
        <v>0</v>
      </c>
      <c r="AK1203">
        <f t="shared" si="902"/>
        <v>0</v>
      </c>
      <c r="AL1203">
        <f t="shared" si="903"/>
        <v>0</v>
      </c>
      <c r="AM1203">
        <f t="shared" si="904"/>
        <v>0</v>
      </c>
      <c r="AN1203">
        <f t="shared" si="905"/>
        <v>0</v>
      </c>
      <c r="AO1203">
        <f t="shared" si="906"/>
        <v>0</v>
      </c>
      <c r="AP1203">
        <f t="shared" si="907"/>
        <v>0</v>
      </c>
      <c r="AQ1203">
        <f t="shared" si="908"/>
        <v>0</v>
      </c>
      <c r="AR1203">
        <f t="shared" si="909"/>
        <v>0</v>
      </c>
      <c r="AS1203">
        <f t="shared" si="910"/>
        <v>0</v>
      </c>
      <c r="AT1203">
        <f t="shared" si="911"/>
        <v>0</v>
      </c>
      <c r="AU1203">
        <f t="shared" si="912"/>
        <v>0</v>
      </c>
      <c r="AV1203">
        <f t="shared" si="913"/>
        <v>0</v>
      </c>
      <c r="AW1203">
        <f t="shared" si="914"/>
        <v>0</v>
      </c>
      <c r="AX1203">
        <f t="shared" si="915"/>
        <v>0</v>
      </c>
      <c r="AY1203">
        <f t="shared" si="894"/>
        <v>0</v>
      </c>
      <c r="AZ1203">
        <f t="shared" si="895"/>
        <v>0</v>
      </c>
      <c r="BA1203">
        <f t="shared" si="896"/>
        <v>0</v>
      </c>
      <c r="BB1203">
        <f t="shared" si="897"/>
        <v>0</v>
      </c>
      <c r="BC1203">
        <f t="shared" si="898"/>
        <v>0</v>
      </c>
      <c r="BD1203">
        <f t="shared" si="899"/>
        <v>0</v>
      </c>
      <c r="BE1203">
        <f t="shared" si="916"/>
        <v>0</v>
      </c>
      <c r="BF1203">
        <f t="shared" si="917"/>
        <v>0</v>
      </c>
    </row>
    <row r="1204" spans="1:58" ht="15" customHeight="1">
      <c r="A1204" s="445"/>
      <c r="B1204" s="15"/>
      <c r="C1204" s="35" t="s">
        <v>5059</v>
      </c>
      <c r="D1204" s="800" t="str">
        <f>IF(CNGE_2026_M1_Secc1_Sub1!$D68="","",CNGE_2026_M1_Secc1_Sub1!$D68)</f>
        <v/>
      </c>
      <c r="E1204" s="723"/>
      <c r="F1204" s="723"/>
      <c r="G1204" s="723"/>
      <c r="H1204" s="723"/>
      <c r="I1204" s="723"/>
      <c r="J1204" s="723"/>
      <c r="K1204" s="723"/>
      <c r="L1204" s="724"/>
      <c r="M1204" s="638"/>
      <c r="N1204" s="638"/>
      <c r="O1204" s="638"/>
      <c r="P1204" s="638"/>
      <c r="Q1204" s="638"/>
      <c r="R1204" s="638"/>
      <c r="S1204" s="638"/>
      <c r="T1204" s="638"/>
      <c r="U1204" s="638"/>
      <c r="V1204" s="638"/>
      <c r="W1204" s="638"/>
      <c r="X1204" s="638"/>
      <c r="Y1204" s="638"/>
      <c r="Z1204" s="638"/>
      <c r="AA1204" s="638"/>
      <c r="AB1204" s="638"/>
      <c r="AC1204" s="638"/>
      <c r="AD1204" s="638"/>
      <c r="AI1204">
        <f t="shared" si="900"/>
        <v>0</v>
      </c>
      <c r="AJ1204">
        <f t="shared" si="901"/>
        <v>0</v>
      </c>
      <c r="AK1204">
        <f t="shared" si="902"/>
        <v>0</v>
      </c>
      <c r="AL1204">
        <f t="shared" si="903"/>
        <v>0</v>
      </c>
      <c r="AM1204">
        <f t="shared" si="904"/>
        <v>0</v>
      </c>
      <c r="AN1204">
        <f t="shared" si="905"/>
        <v>0</v>
      </c>
      <c r="AO1204">
        <f t="shared" si="906"/>
        <v>0</v>
      </c>
      <c r="AP1204">
        <f t="shared" si="907"/>
        <v>0</v>
      </c>
      <c r="AQ1204">
        <f t="shared" si="908"/>
        <v>0</v>
      </c>
      <c r="AR1204">
        <f t="shared" si="909"/>
        <v>0</v>
      </c>
      <c r="AS1204">
        <f t="shared" si="910"/>
        <v>0</v>
      </c>
      <c r="AT1204">
        <f t="shared" si="911"/>
        <v>0</v>
      </c>
      <c r="AU1204">
        <f t="shared" si="912"/>
        <v>0</v>
      </c>
      <c r="AV1204">
        <f t="shared" si="913"/>
        <v>0</v>
      </c>
      <c r="AW1204">
        <f t="shared" si="914"/>
        <v>0</v>
      </c>
      <c r="AX1204">
        <f t="shared" si="915"/>
        <v>0</v>
      </c>
      <c r="AY1204">
        <f t="shared" si="894"/>
        <v>0</v>
      </c>
      <c r="AZ1204">
        <f t="shared" si="895"/>
        <v>0</v>
      </c>
      <c r="BA1204">
        <f t="shared" si="896"/>
        <v>0</v>
      </c>
      <c r="BB1204">
        <f t="shared" si="897"/>
        <v>0</v>
      </c>
      <c r="BC1204">
        <f t="shared" si="898"/>
        <v>0</v>
      </c>
      <c r="BD1204">
        <f t="shared" si="899"/>
        <v>0</v>
      </c>
      <c r="BE1204">
        <f t="shared" si="916"/>
        <v>0</v>
      </c>
      <c r="BF1204">
        <f t="shared" si="917"/>
        <v>0</v>
      </c>
    </row>
    <row r="1205" spans="1:58" ht="15" customHeight="1">
      <c r="A1205" s="445"/>
      <c r="B1205" s="15"/>
      <c r="C1205" s="35" t="s">
        <v>5060</v>
      </c>
      <c r="D1205" s="800" t="str">
        <f>IF(CNGE_2026_M1_Secc1_Sub1!$D69="","",CNGE_2026_M1_Secc1_Sub1!$D69)</f>
        <v/>
      </c>
      <c r="E1205" s="723"/>
      <c r="F1205" s="723"/>
      <c r="G1205" s="723"/>
      <c r="H1205" s="723"/>
      <c r="I1205" s="723"/>
      <c r="J1205" s="723"/>
      <c r="K1205" s="723"/>
      <c r="L1205" s="724"/>
      <c r="M1205" s="638"/>
      <c r="N1205" s="638"/>
      <c r="O1205" s="638"/>
      <c r="P1205" s="638"/>
      <c r="Q1205" s="638"/>
      <c r="R1205" s="638"/>
      <c r="S1205" s="638"/>
      <c r="T1205" s="638"/>
      <c r="U1205" s="638"/>
      <c r="V1205" s="638"/>
      <c r="W1205" s="638"/>
      <c r="X1205" s="638"/>
      <c r="Y1205" s="638"/>
      <c r="Z1205" s="638"/>
      <c r="AA1205" s="638"/>
      <c r="AB1205" s="638"/>
      <c r="AC1205" s="638"/>
      <c r="AD1205" s="638"/>
      <c r="AI1205">
        <f t="shared" si="900"/>
        <v>0</v>
      </c>
      <c r="AJ1205">
        <f t="shared" si="901"/>
        <v>0</v>
      </c>
      <c r="AK1205">
        <f t="shared" si="902"/>
        <v>0</v>
      </c>
      <c r="AL1205">
        <f t="shared" si="903"/>
        <v>0</v>
      </c>
      <c r="AM1205">
        <f t="shared" si="904"/>
        <v>0</v>
      </c>
      <c r="AN1205">
        <f t="shared" si="905"/>
        <v>0</v>
      </c>
      <c r="AO1205">
        <f t="shared" si="906"/>
        <v>0</v>
      </c>
      <c r="AP1205">
        <f t="shared" si="907"/>
        <v>0</v>
      </c>
      <c r="AQ1205">
        <f t="shared" si="908"/>
        <v>0</v>
      </c>
      <c r="AR1205">
        <f t="shared" si="909"/>
        <v>0</v>
      </c>
      <c r="AS1205">
        <f t="shared" si="910"/>
        <v>0</v>
      </c>
      <c r="AT1205">
        <f t="shared" si="911"/>
        <v>0</v>
      </c>
      <c r="AU1205">
        <f t="shared" si="912"/>
        <v>0</v>
      </c>
      <c r="AV1205">
        <f t="shared" si="913"/>
        <v>0</v>
      </c>
      <c r="AW1205">
        <f t="shared" si="914"/>
        <v>0</v>
      </c>
      <c r="AX1205">
        <f t="shared" si="915"/>
        <v>0</v>
      </c>
      <c r="AY1205">
        <f t="shared" si="894"/>
        <v>0</v>
      </c>
      <c r="AZ1205">
        <f t="shared" si="895"/>
        <v>0</v>
      </c>
      <c r="BA1205">
        <f t="shared" si="896"/>
        <v>0</v>
      </c>
      <c r="BB1205">
        <f t="shared" si="897"/>
        <v>0</v>
      </c>
      <c r="BC1205">
        <f t="shared" si="898"/>
        <v>0</v>
      </c>
      <c r="BD1205">
        <f t="shared" si="899"/>
        <v>0</v>
      </c>
      <c r="BE1205">
        <f t="shared" si="916"/>
        <v>0</v>
      </c>
      <c r="BF1205">
        <f t="shared" si="917"/>
        <v>0</v>
      </c>
    </row>
    <row r="1206" spans="1:58" ht="15" customHeight="1">
      <c r="A1206" s="445"/>
      <c r="B1206" s="15"/>
      <c r="C1206" s="35" t="s">
        <v>5061</v>
      </c>
      <c r="D1206" s="800" t="str">
        <f>IF(CNGE_2026_M1_Secc1_Sub1!$D70="","",CNGE_2026_M1_Secc1_Sub1!$D70)</f>
        <v/>
      </c>
      <c r="E1206" s="723"/>
      <c r="F1206" s="723"/>
      <c r="G1206" s="723"/>
      <c r="H1206" s="723"/>
      <c r="I1206" s="723"/>
      <c r="J1206" s="723"/>
      <c r="K1206" s="723"/>
      <c r="L1206" s="724"/>
      <c r="M1206" s="638"/>
      <c r="N1206" s="638"/>
      <c r="O1206" s="638"/>
      <c r="P1206" s="638"/>
      <c r="Q1206" s="638"/>
      <c r="R1206" s="638"/>
      <c r="S1206" s="638"/>
      <c r="T1206" s="638"/>
      <c r="U1206" s="638"/>
      <c r="V1206" s="638"/>
      <c r="W1206" s="638"/>
      <c r="X1206" s="638"/>
      <c r="Y1206" s="638"/>
      <c r="Z1206" s="638"/>
      <c r="AA1206" s="638"/>
      <c r="AB1206" s="638"/>
      <c r="AC1206" s="638"/>
      <c r="AD1206" s="638"/>
      <c r="AI1206">
        <f t="shared" si="900"/>
        <v>0</v>
      </c>
      <c r="AJ1206">
        <f t="shared" si="901"/>
        <v>0</v>
      </c>
      <c r="AK1206">
        <f t="shared" si="902"/>
        <v>0</v>
      </c>
      <c r="AL1206">
        <f t="shared" si="903"/>
        <v>0</v>
      </c>
      <c r="AM1206">
        <f t="shared" si="904"/>
        <v>0</v>
      </c>
      <c r="AN1206">
        <f t="shared" si="905"/>
        <v>0</v>
      </c>
      <c r="AO1206">
        <f t="shared" si="906"/>
        <v>0</v>
      </c>
      <c r="AP1206">
        <f t="shared" si="907"/>
        <v>0</v>
      </c>
      <c r="AQ1206">
        <f t="shared" si="908"/>
        <v>0</v>
      </c>
      <c r="AR1206">
        <f t="shared" si="909"/>
        <v>0</v>
      </c>
      <c r="AS1206">
        <f t="shared" si="910"/>
        <v>0</v>
      </c>
      <c r="AT1206">
        <f t="shared" si="911"/>
        <v>0</v>
      </c>
      <c r="AU1206">
        <f t="shared" si="912"/>
        <v>0</v>
      </c>
      <c r="AV1206">
        <f t="shared" si="913"/>
        <v>0</v>
      </c>
      <c r="AW1206">
        <f t="shared" si="914"/>
        <v>0</v>
      </c>
      <c r="AX1206">
        <f t="shared" si="915"/>
        <v>0</v>
      </c>
      <c r="AY1206">
        <f t="shared" si="894"/>
        <v>0</v>
      </c>
      <c r="AZ1206">
        <f t="shared" si="895"/>
        <v>0</v>
      </c>
      <c r="BA1206">
        <f t="shared" si="896"/>
        <v>0</v>
      </c>
      <c r="BB1206">
        <f t="shared" si="897"/>
        <v>0</v>
      </c>
      <c r="BC1206">
        <f t="shared" si="898"/>
        <v>0</v>
      </c>
      <c r="BD1206">
        <f t="shared" si="899"/>
        <v>0</v>
      </c>
      <c r="BE1206">
        <f t="shared" si="916"/>
        <v>0</v>
      </c>
      <c r="BF1206">
        <f t="shared" si="917"/>
        <v>0</v>
      </c>
    </row>
    <row r="1207" spans="1:58" ht="15" customHeight="1">
      <c r="A1207" s="445"/>
      <c r="B1207" s="15"/>
      <c r="C1207" s="35" t="s">
        <v>5062</v>
      </c>
      <c r="D1207" s="800" t="str">
        <f>IF(CNGE_2026_M1_Secc1_Sub1!$D71="","",CNGE_2026_M1_Secc1_Sub1!$D71)</f>
        <v/>
      </c>
      <c r="E1207" s="723"/>
      <c r="F1207" s="723"/>
      <c r="G1207" s="723"/>
      <c r="H1207" s="723"/>
      <c r="I1207" s="723"/>
      <c r="J1207" s="723"/>
      <c r="K1207" s="723"/>
      <c r="L1207" s="724"/>
      <c r="M1207" s="638"/>
      <c r="N1207" s="638"/>
      <c r="O1207" s="638"/>
      <c r="P1207" s="638"/>
      <c r="Q1207" s="638"/>
      <c r="R1207" s="638"/>
      <c r="S1207" s="638"/>
      <c r="T1207" s="638"/>
      <c r="U1207" s="638"/>
      <c r="V1207" s="638"/>
      <c r="W1207" s="638"/>
      <c r="X1207" s="638"/>
      <c r="Y1207" s="638"/>
      <c r="Z1207" s="638"/>
      <c r="AA1207" s="638"/>
      <c r="AB1207" s="638"/>
      <c r="AC1207" s="638"/>
      <c r="AD1207" s="638"/>
      <c r="AI1207">
        <f t="shared" si="900"/>
        <v>0</v>
      </c>
      <c r="AJ1207">
        <f t="shared" si="901"/>
        <v>0</v>
      </c>
      <c r="AK1207">
        <f t="shared" si="902"/>
        <v>0</v>
      </c>
      <c r="AL1207">
        <f t="shared" si="903"/>
        <v>0</v>
      </c>
      <c r="AM1207">
        <f t="shared" si="904"/>
        <v>0</v>
      </c>
      <c r="AN1207">
        <f t="shared" si="905"/>
        <v>0</v>
      </c>
      <c r="AO1207">
        <f t="shared" si="906"/>
        <v>0</v>
      </c>
      <c r="AP1207">
        <f t="shared" si="907"/>
        <v>0</v>
      </c>
      <c r="AQ1207">
        <f t="shared" si="908"/>
        <v>0</v>
      </c>
      <c r="AR1207">
        <f t="shared" si="909"/>
        <v>0</v>
      </c>
      <c r="AS1207">
        <f t="shared" si="910"/>
        <v>0</v>
      </c>
      <c r="AT1207">
        <f t="shared" si="911"/>
        <v>0</v>
      </c>
      <c r="AU1207">
        <f t="shared" si="912"/>
        <v>0</v>
      </c>
      <c r="AV1207">
        <f t="shared" si="913"/>
        <v>0</v>
      </c>
      <c r="AW1207">
        <f t="shared" si="914"/>
        <v>0</v>
      </c>
      <c r="AX1207">
        <f t="shared" si="915"/>
        <v>0</v>
      </c>
      <c r="AY1207">
        <f t="shared" si="894"/>
        <v>0</v>
      </c>
      <c r="AZ1207">
        <f t="shared" si="895"/>
        <v>0</v>
      </c>
      <c r="BA1207">
        <f t="shared" si="896"/>
        <v>0</v>
      </c>
      <c r="BB1207">
        <f t="shared" si="897"/>
        <v>0</v>
      </c>
      <c r="BC1207">
        <f t="shared" si="898"/>
        <v>0</v>
      </c>
      <c r="BD1207">
        <f t="shared" si="899"/>
        <v>0</v>
      </c>
      <c r="BE1207">
        <f t="shared" si="916"/>
        <v>0</v>
      </c>
      <c r="BF1207">
        <f t="shared" si="917"/>
        <v>0</v>
      </c>
    </row>
    <row r="1208" spans="1:58" ht="15" customHeight="1">
      <c r="A1208" s="445"/>
      <c r="B1208" s="15"/>
      <c r="C1208" s="35" t="s">
        <v>5063</v>
      </c>
      <c r="D1208" s="800" t="str">
        <f>IF(CNGE_2026_M1_Secc1_Sub1!$D72="","",CNGE_2026_M1_Secc1_Sub1!$D72)</f>
        <v/>
      </c>
      <c r="E1208" s="723"/>
      <c r="F1208" s="723"/>
      <c r="G1208" s="723"/>
      <c r="H1208" s="723"/>
      <c r="I1208" s="723"/>
      <c r="J1208" s="723"/>
      <c r="K1208" s="723"/>
      <c r="L1208" s="724"/>
      <c r="M1208" s="638"/>
      <c r="N1208" s="638"/>
      <c r="O1208" s="638"/>
      <c r="P1208" s="638"/>
      <c r="Q1208" s="638"/>
      <c r="R1208" s="638"/>
      <c r="S1208" s="638"/>
      <c r="T1208" s="638"/>
      <c r="U1208" s="638"/>
      <c r="V1208" s="638"/>
      <c r="W1208" s="638"/>
      <c r="X1208" s="638"/>
      <c r="Y1208" s="638"/>
      <c r="Z1208" s="638"/>
      <c r="AA1208" s="638"/>
      <c r="AB1208" s="638"/>
      <c r="AC1208" s="638"/>
      <c r="AD1208" s="638"/>
      <c r="AI1208">
        <f t="shared" si="900"/>
        <v>0</v>
      </c>
      <c r="AJ1208">
        <f t="shared" si="901"/>
        <v>0</v>
      </c>
      <c r="AK1208">
        <f t="shared" si="902"/>
        <v>0</v>
      </c>
      <c r="AL1208">
        <f t="shared" si="903"/>
        <v>0</v>
      </c>
      <c r="AM1208">
        <f t="shared" si="904"/>
        <v>0</v>
      </c>
      <c r="AN1208">
        <f t="shared" si="905"/>
        <v>0</v>
      </c>
      <c r="AO1208">
        <f t="shared" si="906"/>
        <v>0</v>
      </c>
      <c r="AP1208">
        <f t="shared" si="907"/>
        <v>0</v>
      </c>
      <c r="AQ1208">
        <f t="shared" si="908"/>
        <v>0</v>
      </c>
      <c r="AR1208">
        <f t="shared" si="909"/>
        <v>0</v>
      </c>
      <c r="AS1208">
        <f t="shared" si="910"/>
        <v>0</v>
      </c>
      <c r="AT1208">
        <f t="shared" si="911"/>
        <v>0</v>
      </c>
      <c r="AU1208">
        <f t="shared" si="912"/>
        <v>0</v>
      </c>
      <c r="AV1208">
        <f t="shared" si="913"/>
        <v>0</v>
      </c>
      <c r="AW1208">
        <f t="shared" si="914"/>
        <v>0</v>
      </c>
      <c r="AX1208">
        <f t="shared" si="915"/>
        <v>0</v>
      </c>
      <c r="AY1208">
        <f t="shared" si="894"/>
        <v>0</v>
      </c>
      <c r="AZ1208">
        <f t="shared" si="895"/>
        <v>0</v>
      </c>
      <c r="BA1208">
        <f t="shared" si="896"/>
        <v>0</v>
      </c>
      <c r="BB1208">
        <f t="shared" si="897"/>
        <v>0</v>
      </c>
      <c r="BC1208">
        <f t="shared" si="898"/>
        <v>0</v>
      </c>
      <c r="BD1208">
        <f t="shared" si="899"/>
        <v>0</v>
      </c>
      <c r="BE1208">
        <f t="shared" si="916"/>
        <v>0</v>
      </c>
      <c r="BF1208">
        <f t="shared" si="917"/>
        <v>0</v>
      </c>
    </row>
    <row r="1209" spans="1:58" ht="15" customHeight="1">
      <c r="A1209" s="445"/>
      <c r="B1209" s="15"/>
      <c r="C1209" s="35" t="s">
        <v>5064</v>
      </c>
      <c r="D1209" s="800" t="str">
        <f>IF(CNGE_2026_M1_Secc1_Sub1!$D73="","",CNGE_2026_M1_Secc1_Sub1!$D73)</f>
        <v/>
      </c>
      <c r="E1209" s="723"/>
      <c r="F1209" s="723"/>
      <c r="G1209" s="723"/>
      <c r="H1209" s="723"/>
      <c r="I1209" s="723"/>
      <c r="J1209" s="723"/>
      <c r="K1209" s="723"/>
      <c r="L1209" s="724"/>
      <c r="M1209" s="638"/>
      <c r="N1209" s="638"/>
      <c r="O1209" s="638"/>
      <c r="P1209" s="638"/>
      <c r="Q1209" s="638"/>
      <c r="R1209" s="638"/>
      <c r="S1209" s="638"/>
      <c r="T1209" s="638"/>
      <c r="U1209" s="638"/>
      <c r="V1209" s="638"/>
      <c r="W1209" s="638"/>
      <c r="X1209" s="638"/>
      <c r="Y1209" s="638"/>
      <c r="Z1209" s="638"/>
      <c r="AA1209" s="638"/>
      <c r="AB1209" s="638"/>
      <c r="AC1209" s="638"/>
      <c r="AD1209" s="638"/>
      <c r="AI1209">
        <f t="shared" ref="AI1209:AI1240" si="918">M1209</f>
        <v>0</v>
      </c>
      <c r="AJ1209">
        <f t="shared" ref="AJ1209:AJ1240" si="919">COUNTIF(N1209:O1209,"NS")</f>
        <v>0</v>
      </c>
      <c r="AK1209">
        <f t="shared" ref="AK1209:AK1240" si="920">SUM(N1209:O1209)</f>
        <v>0</v>
      </c>
      <c r="AL1209">
        <f t="shared" ref="AL1209:AL1240" si="921">IF(COUNTIF(M1209:O1209,"NA")=3,0,IF(OR(AND(AI1209=0,AJ1209&gt;0),AND(AI1209="NS",AK1209&gt;0), AND(AI1209="NS", AJ1209=0,AK1209=0)), 1, IF(OR(AND(AI1209&gt;0,AJ1209&gt;1,AI1209&gt;AK1209), AND(AI1209="NS",AJ1209=2), AND(AI1209="NS",AK1209=0,AJ1209&gt;0),AI1209=AK1209), 0, 1)))</f>
        <v>0</v>
      </c>
      <c r="AM1209">
        <f t="shared" ref="AM1209:AM1240" si="922">P1209</f>
        <v>0</v>
      </c>
      <c r="AN1209">
        <f t="shared" ref="AN1209:AN1240" si="923">COUNTIF(Q1209:R1209,"NS")</f>
        <v>0</v>
      </c>
      <c r="AO1209">
        <f t="shared" ref="AO1209:AO1240" si="924">SUM(Q1209:R1209)</f>
        <v>0</v>
      </c>
      <c r="AP1209">
        <f t="shared" ref="AP1209:AP1240" si="925">IF(COUNTIF(P1209:R1209,"NA")=3,0,IF(OR(AND(AM1209=0,AN1209&gt;0),AND(AM1209="NS",AO1209&gt;0), AND(AM1209="NS", AN1209=0,AO1209=0)), 1, IF(OR(AND(AM1209&gt;0,AN1209&gt;1,AM1209&gt;AO1209), AND(AM1209="NS",AN1209=2), AND(AM1209="NS",AO1209=0,AN1209&gt;0),AM1209=AO1209), 0, 1)))</f>
        <v>0</v>
      </c>
      <c r="AQ1209">
        <f t="shared" ref="AQ1209:AQ1240" si="926">S1209</f>
        <v>0</v>
      </c>
      <c r="AR1209">
        <f t="shared" ref="AR1209:AR1240" si="927">COUNTIF(T1209:U1209,"NS")</f>
        <v>0</v>
      </c>
      <c r="AS1209">
        <f t="shared" ref="AS1209:AS1240" si="928">SUM(T1209:U1209)</f>
        <v>0</v>
      </c>
      <c r="AT1209">
        <f t="shared" ref="AT1209:AT1240" si="929">IF(COUNTIF(S1209:U1209,"NA")=3,0,IF(OR(AND(AQ1209=0,AR1209&gt;0),AND(AQ1209="NS",AS1209&gt;0), AND(AQ1209="NS", AR1209=0,AS1209=0)), 1, IF(OR(AND(AQ1209&gt;0,AR1209&gt;1,AQ1209&gt;AS1209), AND(AQ1209="NS",AR1209=2), AND(AQ1209="NS",AS1209=0,AR1209&gt;0),AQ1209=AS1209), 0, 1)))</f>
        <v>0</v>
      </c>
      <c r="AU1209">
        <f t="shared" ref="AU1209:AU1240" si="930">V1209</f>
        <v>0</v>
      </c>
      <c r="AV1209">
        <f t="shared" ref="AV1209:AV1240" si="931">COUNTIF(W1209:X1209,"NS")</f>
        <v>0</v>
      </c>
      <c r="AW1209">
        <f t="shared" ref="AW1209:AW1240" si="932">SUM(W1209:X1209)</f>
        <v>0</v>
      </c>
      <c r="AX1209">
        <f t="shared" ref="AX1209:AX1240" si="933">IF(COUNTIF(V1209:X1209,"NA")=3,0,IF(OR(AND(AU1209=0,AV1209&gt;0),AND(AU1209="NS",AW1209&gt;0), AND(AU1209="NS", AV1209=0,AW1209=0)), 1, IF(OR(AND(AU1209&gt;0,AV1209&gt;1,AU1209&gt;AW1209), AND(AU1209="NS",AV1209=2), AND(AU1209="NS",AW1209=0,AV1209&gt;0),AU1209=AW1209), 0, 1)))</f>
        <v>0</v>
      </c>
      <c r="AY1209">
        <f t="shared" ref="AY1209:AY1240" si="934">Y1209</f>
        <v>0</v>
      </c>
      <c r="AZ1209">
        <f t="shared" ref="AZ1209:AZ1240" si="935">COUNTIF(Z1209:AA1209,"NS")</f>
        <v>0</v>
      </c>
      <c r="BA1209">
        <f t="shared" ref="BA1209:BA1240" si="936">SUM(Z1209:AA1209)</f>
        <v>0</v>
      </c>
      <c r="BB1209">
        <f t="shared" ref="BB1209:BB1240" si="937">IF(COUNTIF(Y1209:AA1209,"NA")=3,0,IF(OR(AND(AY1209=0,AZ1209&gt;0),AND(AY1209="NS",BA1209&gt;0), AND(AY1209="NS", AZ1209=0,BA1209=0)), 1, IF(OR(AND(AY1209&gt;0,AZ1209&gt;1,AY1209&gt;BA1209), AND(AY1209="NS",AZ1209=2), AND(AY1209="NS",BA1209=0,AZ1209&gt;0),AY1209=BA1209), 0, 1)))</f>
        <v>0</v>
      </c>
      <c r="BC1209">
        <f t="shared" ref="BC1209:BC1240" si="938">AB1209</f>
        <v>0</v>
      </c>
      <c r="BD1209">
        <f t="shared" ref="BD1209:BD1240" si="939">COUNTIF(AC1209:AD1209,"NS")</f>
        <v>0</v>
      </c>
      <c r="BE1209">
        <f t="shared" ref="BE1209:BE1240" si="940">SUM(AC1209:AD1209)</f>
        <v>0</v>
      </c>
      <c r="BF1209">
        <f t="shared" ref="BF1209:BF1240" si="941">IF(COUNTIF(AB1209:AD1209,"NA")=3,0,IF(OR(AND(BC1209=0,BD1209&gt;0),AND(BC1209="NS",BE1209&gt;0), AND(BC1209="NS", BD1209=0,BE1209=0)), 1, IF(OR(AND(BC1209&gt;0,BD1209&gt;1,BC1209&gt;BE1209), AND(BC1209="NS",BD1209=2), AND(BC1209="NS",BE1209=0,BD1209&gt;0),BC1209=BE1209), 0, 1)))</f>
        <v>0</v>
      </c>
    </row>
    <row r="1210" spans="1:58" ht="15" customHeight="1">
      <c r="A1210" s="445"/>
      <c r="B1210" s="15"/>
      <c r="C1210" s="35" t="s">
        <v>5065</v>
      </c>
      <c r="D1210" s="800" t="str">
        <f>IF(CNGE_2026_M1_Secc1_Sub1!$D74="","",CNGE_2026_M1_Secc1_Sub1!$D74)</f>
        <v/>
      </c>
      <c r="E1210" s="723"/>
      <c r="F1210" s="723"/>
      <c r="G1210" s="723"/>
      <c r="H1210" s="723"/>
      <c r="I1210" s="723"/>
      <c r="J1210" s="723"/>
      <c r="K1210" s="723"/>
      <c r="L1210" s="724"/>
      <c r="M1210" s="638"/>
      <c r="N1210" s="638"/>
      <c r="O1210" s="638"/>
      <c r="P1210" s="638"/>
      <c r="Q1210" s="638"/>
      <c r="R1210" s="638"/>
      <c r="S1210" s="638"/>
      <c r="T1210" s="638"/>
      <c r="U1210" s="638"/>
      <c r="V1210" s="638"/>
      <c r="W1210" s="638"/>
      <c r="X1210" s="638"/>
      <c r="Y1210" s="638"/>
      <c r="Z1210" s="638"/>
      <c r="AA1210" s="638"/>
      <c r="AB1210" s="638"/>
      <c r="AC1210" s="638"/>
      <c r="AD1210" s="638"/>
      <c r="AI1210">
        <f t="shared" si="918"/>
        <v>0</v>
      </c>
      <c r="AJ1210">
        <f t="shared" si="919"/>
        <v>0</v>
      </c>
      <c r="AK1210">
        <f t="shared" si="920"/>
        <v>0</v>
      </c>
      <c r="AL1210">
        <f t="shared" si="921"/>
        <v>0</v>
      </c>
      <c r="AM1210">
        <f t="shared" si="922"/>
        <v>0</v>
      </c>
      <c r="AN1210">
        <f t="shared" si="923"/>
        <v>0</v>
      </c>
      <c r="AO1210">
        <f t="shared" si="924"/>
        <v>0</v>
      </c>
      <c r="AP1210">
        <f t="shared" si="925"/>
        <v>0</v>
      </c>
      <c r="AQ1210">
        <f t="shared" si="926"/>
        <v>0</v>
      </c>
      <c r="AR1210">
        <f t="shared" si="927"/>
        <v>0</v>
      </c>
      <c r="AS1210">
        <f t="shared" si="928"/>
        <v>0</v>
      </c>
      <c r="AT1210">
        <f t="shared" si="929"/>
        <v>0</v>
      </c>
      <c r="AU1210">
        <f t="shared" si="930"/>
        <v>0</v>
      </c>
      <c r="AV1210">
        <f t="shared" si="931"/>
        <v>0</v>
      </c>
      <c r="AW1210">
        <f t="shared" si="932"/>
        <v>0</v>
      </c>
      <c r="AX1210">
        <f t="shared" si="933"/>
        <v>0</v>
      </c>
      <c r="AY1210">
        <f t="shared" si="934"/>
        <v>0</v>
      </c>
      <c r="AZ1210">
        <f t="shared" si="935"/>
        <v>0</v>
      </c>
      <c r="BA1210">
        <f t="shared" si="936"/>
        <v>0</v>
      </c>
      <c r="BB1210">
        <f t="shared" si="937"/>
        <v>0</v>
      </c>
      <c r="BC1210">
        <f t="shared" si="938"/>
        <v>0</v>
      </c>
      <c r="BD1210">
        <f t="shared" si="939"/>
        <v>0</v>
      </c>
      <c r="BE1210">
        <f t="shared" si="940"/>
        <v>0</v>
      </c>
      <c r="BF1210">
        <f t="shared" si="941"/>
        <v>0</v>
      </c>
    </row>
    <row r="1211" spans="1:58" ht="15" customHeight="1">
      <c r="A1211" s="445"/>
      <c r="B1211" s="15"/>
      <c r="C1211" s="35" t="s">
        <v>5066</v>
      </c>
      <c r="D1211" s="800" t="str">
        <f>IF(CNGE_2026_M1_Secc1_Sub1!$D75="","",CNGE_2026_M1_Secc1_Sub1!$D75)</f>
        <v/>
      </c>
      <c r="E1211" s="723"/>
      <c r="F1211" s="723"/>
      <c r="G1211" s="723"/>
      <c r="H1211" s="723"/>
      <c r="I1211" s="723"/>
      <c r="J1211" s="723"/>
      <c r="K1211" s="723"/>
      <c r="L1211" s="724"/>
      <c r="M1211" s="638"/>
      <c r="N1211" s="638"/>
      <c r="O1211" s="638"/>
      <c r="P1211" s="638"/>
      <c r="Q1211" s="638"/>
      <c r="R1211" s="638"/>
      <c r="S1211" s="638"/>
      <c r="T1211" s="638"/>
      <c r="U1211" s="638"/>
      <c r="V1211" s="638"/>
      <c r="W1211" s="638"/>
      <c r="X1211" s="638"/>
      <c r="Y1211" s="638"/>
      <c r="Z1211" s="638"/>
      <c r="AA1211" s="638"/>
      <c r="AB1211" s="638"/>
      <c r="AC1211" s="638"/>
      <c r="AD1211" s="638"/>
      <c r="AI1211">
        <f t="shared" si="918"/>
        <v>0</v>
      </c>
      <c r="AJ1211">
        <f t="shared" si="919"/>
        <v>0</v>
      </c>
      <c r="AK1211">
        <f t="shared" si="920"/>
        <v>0</v>
      </c>
      <c r="AL1211">
        <f t="shared" si="921"/>
        <v>0</v>
      </c>
      <c r="AM1211">
        <f t="shared" si="922"/>
        <v>0</v>
      </c>
      <c r="AN1211">
        <f t="shared" si="923"/>
        <v>0</v>
      </c>
      <c r="AO1211">
        <f t="shared" si="924"/>
        <v>0</v>
      </c>
      <c r="AP1211">
        <f t="shared" si="925"/>
        <v>0</v>
      </c>
      <c r="AQ1211">
        <f t="shared" si="926"/>
        <v>0</v>
      </c>
      <c r="AR1211">
        <f t="shared" si="927"/>
        <v>0</v>
      </c>
      <c r="AS1211">
        <f t="shared" si="928"/>
        <v>0</v>
      </c>
      <c r="AT1211">
        <f t="shared" si="929"/>
        <v>0</v>
      </c>
      <c r="AU1211">
        <f t="shared" si="930"/>
        <v>0</v>
      </c>
      <c r="AV1211">
        <f t="shared" si="931"/>
        <v>0</v>
      </c>
      <c r="AW1211">
        <f t="shared" si="932"/>
        <v>0</v>
      </c>
      <c r="AX1211">
        <f t="shared" si="933"/>
        <v>0</v>
      </c>
      <c r="AY1211">
        <f t="shared" si="934"/>
        <v>0</v>
      </c>
      <c r="AZ1211">
        <f t="shared" si="935"/>
        <v>0</v>
      </c>
      <c r="BA1211">
        <f t="shared" si="936"/>
        <v>0</v>
      </c>
      <c r="BB1211">
        <f t="shared" si="937"/>
        <v>0</v>
      </c>
      <c r="BC1211">
        <f t="shared" si="938"/>
        <v>0</v>
      </c>
      <c r="BD1211">
        <f t="shared" si="939"/>
        <v>0</v>
      </c>
      <c r="BE1211">
        <f t="shared" si="940"/>
        <v>0</v>
      </c>
      <c r="BF1211">
        <f t="shared" si="941"/>
        <v>0</v>
      </c>
    </row>
    <row r="1212" spans="1:58" ht="15" customHeight="1">
      <c r="A1212" s="445"/>
      <c r="B1212" s="15"/>
      <c r="C1212" s="35" t="s">
        <v>5190</v>
      </c>
      <c r="D1212" s="800" t="str">
        <f>IF(CNGE_2026_M1_Secc1_Sub1!$D76="","",CNGE_2026_M1_Secc1_Sub1!$D76)</f>
        <v/>
      </c>
      <c r="E1212" s="723"/>
      <c r="F1212" s="723"/>
      <c r="G1212" s="723"/>
      <c r="H1212" s="723"/>
      <c r="I1212" s="723"/>
      <c r="J1212" s="723"/>
      <c r="K1212" s="723"/>
      <c r="L1212" s="724"/>
      <c r="M1212" s="638"/>
      <c r="N1212" s="638"/>
      <c r="O1212" s="638"/>
      <c r="P1212" s="638"/>
      <c r="Q1212" s="638"/>
      <c r="R1212" s="638"/>
      <c r="S1212" s="638"/>
      <c r="T1212" s="638"/>
      <c r="U1212" s="638"/>
      <c r="V1212" s="638"/>
      <c r="W1212" s="638"/>
      <c r="X1212" s="638"/>
      <c r="Y1212" s="638"/>
      <c r="Z1212" s="638"/>
      <c r="AA1212" s="638"/>
      <c r="AB1212" s="638"/>
      <c r="AC1212" s="638"/>
      <c r="AD1212" s="638"/>
      <c r="AI1212">
        <f t="shared" si="918"/>
        <v>0</v>
      </c>
      <c r="AJ1212">
        <f t="shared" si="919"/>
        <v>0</v>
      </c>
      <c r="AK1212">
        <f t="shared" si="920"/>
        <v>0</v>
      </c>
      <c r="AL1212">
        <f t="shared" si="921"/>
        <v>0</v>
      </c>
      <c r="AM1212">
        <f t="shared" si="922"/>
        <v>0</v>
      </c>
      <c r="AN1212">
        <f t="shared" si="923"/>
        <v>0</v>
      </c>
      <c r="AO1212">
        <f t="shared" si="924"/>
        <v>0</v>
      </c>
      <c r="AP1212">
        <f t="shared" si="925"/>
        <v>0</v>
      </c>
      <c r="AQ1212">
        <f t="shared" si="926"/>
        <v>0</v>
      </c>
      <c r="AR1212">
        <f t="shared" si="927"/>
        <v>0</v>
      </c>
      <c r="AS1212">
        <f t="shared" si="928"/>
        <v>0</v>
      </c>
      <c r="AT1212">
        <f t="shared" si="929"/>
        <v>0</v>
      </c>
      <c r="AU1212">
        <f t="shared" si="930"/>
        <v>0</v>
      </c>
      <c r="AV1212">
        <f t="shared" si="931"/>
        <v>0</v>
      </c>
      <c r="AW1212">
        <f t="shared" si="932"/>
        <v>0</v>
      </c>
      <c r="AX1212">
        <f t="shared" si="933"/>
        <v>0</v>
      </c>
      <c r="AY1212">
        <f t="shared" si="934"/>
        <v>0</v>
      </c>
      <c r="AZ1212">
        <f t="shared" si="935"/>
        <v>0</v>
      </c>
      <c r="BA1212">
        <f t="shared" si="936"/>
        <v>0</v>
      </c>
      <c r="BB1212">
        <f t="shared" si="937"/>
        <v>0</v>
      </c>
      <c r="BC1212">
        <f t="shared" si="938"/>
        <v>0</v>
      </c>
      <c r="BD1212">
        <f t="shared" si="939"/>
        <v>0</v>
      </c>
      <c r="BE1212">
        <f t="shared" si="940"/>
        <v>0</v>
      </c>
      <c r="BF1212">
        <f t="shared" si="941"/>
        <v>0</v>
      </c>
    </row>
    <row r="1213" spans="1:58" ht="15" customHeight="1">
      <c r="A1213" s="445"/>
      <c r="B1213" s="15"/>
      <c r="C1213" s="35" t="s">
        <v>5192</v>
      </c>
      <c r="D1213" s="800" t="str">
        <f>IF(CNGE_2026_M1_Secc1_Sub1!$D77="","",CNGE_2026_M1_Secc1_Sub1!$D77)</f>
        <v/>
      </c>
      <c r="E1213" s="723"/>
      <c r="F1213" s="723"/>
      <c r="G1213" s="723"/>
      <c r="H1213" s="723"/>
      <c r="I1213" s="723"/>
      <c r="J1213" s="723"/>
      <c r="K1213" s="723"/>
      <c r="L1213" s="724"/>
      <c r="M1213" s="638"/>
      <c r="N1213" s="638"/>
      <c r="O1213" s="638"/>
      <c r="P1213" s="638"/>
      <c r="Q1213" s="638"/>
      <c r="R1213" s="638"/>
      <c r="S1213" s="638"/>
      <c r="T1213" s="638"/>
      <c r="U1213" s="638"/>
      <c r="V1213" s="638"/>
      <c r="W1213" s="638"/>
      <c r="X1213" s="638"/>
      <c r="Y1213" s="638"/>
      <c r="Z1213" s="638"/>
      <c r="AA1213" s="638"/>
      <c r="AB1213" s="638"/>
      <c r="AC1213" s="638"/>
      <c r="AD1213" s="638"/>
      <c r="AI1213">
        <f t="shared" si="918"/>
        <v>0</v>
      </c>
      <c r="AJ1213">
        <f t="shared" si="919"/>
        <v>0</v>
      </c>
      <c r="AK1213">
        <f t="shared" si="920"/>
        <v>0</v>
      </c>
      <c r="AL1213">
        <f t="shared" si="921"/>
        <v>0</v>
      </c>
      <c r="AM1213">
        <f t="shared" si="922"/>
        <v>0</v>
      </c>
      <c r="AN1213">
        <f t="shared" si="923"/>
        <v>0</v>
      </c>
      <c r="AO1213">
        <f t="shared" si="924"/>
        <v>0</v>
      </c>
      <c r="AP1213">
        <f t="shared" si="925"/>
        <v>0</v>
      </c>
      <c r="AQ1213">
        <f t="shared" si="926"/>
        <v>0</v>
      </c>
      <c r="AR1213">
        <f t="shared" si="927"/>
        <v>0</v>
      </c>
      <c r="AS1213">
        <f t="shared" si="928"/>
        <v>0</v>
      </c>
      <c r="AT1213">
        <f t="shared" si="929"/>
        <v>0</v>
      </c>
      <c r="AU1213">
        <f t="shared" si="930"/>
        <v>0</v>
      </c>
      <c r="AV1213">
        <f t="shared" si="931"/>
        <v>0</v>
      </c>
      <c r="AW1213">
        <f t="shared" si="932"/>
        <v>0</v>
      </c>
      <c r="AX1213">
        <f t="shared" si="933"/>
        <v>0</v>
      </c>
      <c r="AY1213">
        <f t="shared" si="934"/>
        <v>0</v>
      </c>
      <c r="AZ1213">
        <f t="shared" si="935"/>
        <v>0</v>
      </c>
      <c r="BA1213">
        <f t="shared" si="936"/>
        <v>0</v>
      </c>
      <c r="BB1213">
        <f t="shared" si="937"/>
        <v>0</v>
      </c>
      <c r="BC1213">
        <f t="shared" si="938"/>
        <v>0</v>
      </c>
      <c r="BD1213">
        <f t="shared" si="939"/>
        <v>0</v>
      </c>
      <c r="BE1213">
        <f t="shared" si="940"/>
        <v>0</v>
      </c>
      <c r="BF1213">
        <f t="shared" si="941"/>
        <v>0</v>
      </c>
    </row>
    <row r="1214" spans="1:58" ht="15" customHeight="1">
      <c r="A1214" s="445"/>
      <c r="B1214" s="15"/>
      <c r="C1214" s="35" t="s">
        <v>5194</v>
      </c>
      <c r="D1214" s="800" t="str">
        <f>IF(CNGE_2026_M1_Secc1_Sub1!$D78="","",CNGE_2026_M1_Secc1_Sub1!$D78)</f>
        <v/>
      </c>
      <c r="E1214" s="723"/>
      <c r="F1214" s="723"/>
      <c r="G1214" s="723"/>
      <c r="H1214" s="723"/>
      <c r="I1214" s="723"/>
      <c r="J1214" s="723"/>
      <c r="K1214" s="723"/>
      <c r="L1214" s="724"/>
      <c r="M1214" s="638"/>
      <c r="N1214" s="638"/>
      <c r="O1214" s="638"/>
      <c r="P1214" s="638"/>
      <c r="Q1214" s="638"/>
      <c r="R1214" s="638"/>
      <c r="S1214" s="638"/>
      <c r="T1214" s="638"/>
      <c r="U1214" s="638"/>
      <c r="V1214" s="638"/>
      <c r="W1214" s="638"/>
      <c r="X1214" s="638"/>
      <c r="Y1214" s="638"/>
      <c r="Z1214" s="638"/>
      <c r="AA1214" s="638"/>
      <c r="AB1214" s="638"/>
      <c r="AC1214" s="638"/>
      <c r="AD1214" s="638"/>
      <c r="AI1214">
        <f t="shared" si="918"/>
        <v>0</v>
      </c>
      <c r="AJ1214">
        <f t="shared" si="919"/>
        <v>0</v>
      </c>
      <c r="AK1214">
        <f t="shared" si="920"/>
        <v>0</v>
      </c>
      <c r="AL1214">
        <f t="shared" si="921"/>
        <v>0</v>
      </c>
      <c r="AM1214">
        <f t="shared" si="922"/>
        <v>0</v>
      </c>
      <c r="AN1214">
        <f t="shared" si="923"/>
        <v>0</v>
      </c>
      <c r="AO1214">
        <f t="shared" si="924"/>
        <v>0</v>
      </c>
      <c r="AP1214">
        <f t="shared" si="925"/>
        <v>0</v>
      </c>
      <c r="AQ1214">
        <f t="shared" si="926"/>
        <v>0</v>
      </c>
      <c r="AR1214">
        <f t="shared" si="927"/>
        <v>0</v>
      </c>
      <c r="AS1214">
        <f t="shared" si="928"/>
        <v>0</v>
      </c>
      <c r="AT1214">
        <f t="shared" si="929"/>
        <v>0</v>
      </c>
      <c r="AU1214">
        <f t="shared" si="930"/>
        <v>0</v>
      </c>
      <c r="AV1214">
        <f t="shared" si="931"/>
        <v>0</v>
      </c>
      <c r="AW1214">
        <f t="shared" si="932"/>
        <v>0</v>
      </c>
      <c r="AX1214">
        <f t="shared" si="933"/>
        <v>0</v>
      </c>
      <c r="AY1214">
        <f t="shared" si="934"/>
        <v>0</v>
      </c>
      <c r="AZ1214">
        <f t="shared" si="935"/>
        <v>0</v>
      </c>
      <c r="BA1214">
        <f t="shared" si="936"/>
        <v>0</v>
      </c>
      <c r="BB1214">
        <f t="shared" si="937"/>
        <v>0</v>
      </c>
      <c r="BC1214">
        <f t="shared" si="938"/>
        <v>0</v>
      </c>
      <c r="BD1214">
        <f t="shared" si="939"/>
        <v>0</v>
      </c>
      <c r="BE1214">
        <f t="shared" si="940"/>
        <v>0</v>
      </c>
      <c r="BF1214">
        <f t="shared" si="941"/>
        <v>0</v>
      </c>
    </row>
    <row r="1215" spans="1:58" ht="15" customHeight="1">
      <c r="A1215" s="445"/>
      <c r="B1215" s="15"/>
      <c r="C1215" s="35" t="s">
        <v>5196</v>
      </c>
      <c r="D1215" s="800" t="str">
        <f>IF(CNGE_2026_M1_Secc1_Sub1!$D79="","",CNGE_2026_M1_Secc1_Sub1!$D79)</f>
        <v/>
      </c>
      <c r="E1215" s="723"/>
      <c r="F1215" s="723"/>
      <c r="G1215" s="723"/>
      <c r="H1215" s="723"/>
      <c r="I1215" s="723"/>
      <c r="J1215" s="723"/>
      <c r="K1215" s="723"/>
      <c r="L1215" s="724"/>
      <c r="M1215" s="638"/>
      <c r="N1215" s="638"/>
      <c r="O1215" s="638"/>
      <c r="P1215" s="638"/>
      <c r="Q1215" s="638"/>
      <c r="R1215" s="638"/>
      <c r="S1215" s="638"/>
      <c r="T1215" s="638"/>
      <c r="U1215" s="638"/>
      <c r="V1215" s="638"/>
      <c r="W1215" s="638"/>
      <c r="X1215" s="638"/>
      <c r="Y1215" s="638"/>
      <c r="Z1215" s="638"/>
      <c r="AA1215" s="638"/>
      <c r="AB1215" s="638"/>
      <c r="AC1215" s="638"/>
      <c r="AD1215" s="638"/>
      <c r="AI1215">
        <f t="shared" si="918"/>
        <v>0</v>
      </c>
      <c r="AJ1215">
        <f t="shared" si="919"/>
        <v>0</v>
      </c>
      <c r="AK1215">
        <f t="shared" si="920"/>
        <v>0</v>
      </c>
      <c r="AL1215">
        <f t="shared" si="921"/>
        <v>0</v>
      </c>
      <c r="AM1215">
        <f t="shared" si="922"/>
        <v>0</v>
      </c>
      <c r="AN1215">
        <f t="shared" si="923"/>
        <v>0</v>
      </c>
      <c r="AO1215">
        <f t="shared" si="924"/>
        <v>0</v>
      </c>
      <c r="AP1215">
        <f t="shared" si="925"/>
        <v>0</v>
      </c>
      <c r="AQ1215">
        <f t="shared" si="926"/>
        <v>0</v>
      </c>
      <c r="AR1215">
        <f t="shared" si="927"/>
        <v>0</v>
      </c>
      <c r="AS1215">
        <f t="shared" si="928"/>
        <v>0</v>
      </c>
      <c r="AT1215">
        <f t="shared" si="929"/>
        <v>0</v>
      </c>
      <c r="AU1215">
        <f t="shared" si="930"/>
        <v>0</v>
      </c>
      <c r="AV1215">
        <f t="shared" si="931"/>
        <v>0</v>
      </c>
      <c r="AW1215">
        <f t="shared" si="932"/>
        <v>0</v>
      </c>
      <c r="AX1215">
        <f t="shared" si="933"/>
        <v>0</v>
      </c>
      <c r="AY1215">
        <f t="shared" si="934"/>
        <v>0</v>
      </c>
      <c r="AZ1215">
        <f t="shared" si="935"/>
        <v>0</v>
      </c>
      <c r="BA1215">
        <f t="shared" si="936"/>
        <v>0</v>
      </c>
      <c r="BB1215">
        <f t="shared" si="937"/>
        <v>0</v>
      </c>
      <c r="BC1215">
        <f t="shared" si="938"/>
        <v>0</v>
      </c>
      <c r="BD1215">
        <f t="shared" si="939"/>
        <v>0</v>
      </c>
      <c r="BE1215">
        <f t="shared" si="940"/>
        <v>0</v>
      </c>
      <c r="BF1215">
        <f t="shared" si="941"/>
        <v>0</v>
      </c>
    </row>
    <row r="1216" spans="1:58" ht="15" customHeight="1">
      <c r="A1216" s="445"/>
      <c r="B1216" s="15"/>
      <c r="C1216" s="35" t="s">
        <v>5198</v>
      </c>
      <c r="D1216" s="800" t="str">
        <f>IF(CNGE_2026_M1_Secc1_Sub1!$D80="","",CNGE_2026_M1_Secc1_Sub1!$D80)</f>
        <v/>
      </c>
      <c r="E1216" s="723"/>
      <c r="F1216" s="723"/>
      <c r="G1216" s="723"/>
      <c r="H1216" s="723"/>
      <c r="I1216" s="723"/>
      <c r="J1216" s="723"/>
      <c r="K1216" s="723"/>
      <c r="L1216" s="724"/>
      <c r="M1216" s="638"/>
      <c r="N1216" s="638"/>
      <c r="O1216" s="638"/>
      <c r="P1216" s="638"/>
      <c r="Q1216" s="638"/>
      <c r="R1216" s="638"/>
      <c r="S1216" s="638"/>
      <c r="T1216" s="638"/>
      <c r="U1216" s="638"/>
      <c r="V1216" s="638"/>
      <c r="W1216" s="638"/>
      <c r="X1216" s="638"/>
      <c r="Y1216" s="638"/>
      <c r="Z1216" s="638"/>
      <c r="AA1216" s="638"/>
      <c r="AB1216" s="638"/>
      <c r="AC1216" s="638"/>
      <c r="AD1216" s="638"/>
      <c r="AI1216">
        <f t="shared" si="918"/>
        <v>0</v>
      </c>
      <c r="AJ1216">
        <f t="shared" si="919"/>
        <v>0</v>
      </c>
      <c r="AK1216">
        <f t="shared" si="920"/>
        <v>0</v>
      </c>
      <c r="AL1216">
        <f t="shared" si="921"/>
        <v>0</v>
      </c>
      <c r="AM1216">
        <f t="shared" si="922"/>
        <v>0</v>
      </c>
      <c r="AN1216">
        <f t="shared" si="923"/>
        <v>0</v>
      </c>
      <c r="AO1216">
        <f t="shared" si="924"/>
        <v>0</v>
      </c>
      <c r="AP1216">
        <f t="shared" si="925"/>
        <v>0</v>
      </c>
      <c r="AQ1216">
        <f t="shared" si="926"/>
        <v>0</v>
      </c>
      <c r="AR1216">
        <f t="shared" si="927"/>
        <v>0</v>
      </c>
      <c r="AS1216">
        <f t="shared" si="928"/>
        <v>0</v>
      </c>
      <c r="AT1216">
        <f t="shared" si="929"/>
        <v>0</v>
      </c>
      <c r="AU1216">
        <f t="shared" si="930"/>
        <v>0</v>
      </c>
      <c r="AV1216">
        <f t="shared" si="931"/>
        <v>0</v>
      </c>
      <c r="AW1216">
        <f t="shared" si="932"/>
        <v>0</v>
      </c>
      <c r="AX1216">
        <f t="shared" si="933"/>
        <v>0</v>
      </c>
      <c r="AY1216">
        <f t="shared" si="934"/>
        <v>0</v>
      </c>
      <c r="AZ1216">
        <f t="shared" si="935"/>
        <v>0</v>
      </c>
      <c r="BA1216">
        <f t="shared" si="936"/>
        <v>0</v>
      </c>
      <c r="BB1216">
        <f t="shared" si="937"/>
        <v>0</v>
      </c>
      <c r="BC1216">
        <f t="shared" si="938"/>
        <v>0</v>
      </c>
      <c r="BD1216">
        <f t="shared" si="939"/>
        <v>0</v>
      </c>
      <c r="BE1216">
        <f t="shared" si="940"/>
        <v>0</v>
      </c>
      <c r="BF1216">
        <f t="shared" si="941"/>
        <v>0</v>
      </c>
    </row>
    <row r="1217" spans="1:58" ht="15" customHeight="1">
      <c r="A1217" s="445"/>
      <c r="B1217" s="15"/>
      <c r="C1217" s="35" t="s">
        <v>5200</v>
      </c>
      <c r="D1217" s="800" t="str">
        <f>IF(CNGE_2026_M1_Secc1_Sub1!$D81="","",CNGE_2026_M1_Secc1_Sub1!$D81)</f>
        <v/>
      </c>
      <c r="E1217" s="723"/>
      <c r="F1217" s="723"/>
      <c r="G1217" s="723"/>
      <c r="H1217" s="723"/>
      <c r="I1217" s="723"/>
      <c r="J1217" s="723"/>
      <c r="K1217" s="723"/>
      <c r="L1217" s="724"/>
      <c r="M1217" s="638"/>
      <c r="N1217" s="638"/>
      <c r="O1217" s="638"/>
      <c r="P1217" s="638"/>
      <c r="Q1217" s="638"/>
      <c r="R1217" s="638"/>
      <c r="S1217" s="638"/>
      <c r="T1217" s="638"/>
      <c r="U1217" s="638"/>
      <c r="V1217" s="638"/>
      <c r="W1217" s="638"/>
      <c r="X1217" s="638"/>
      <c r="Y1217" s="638"/>
      <c r="Z1217" s="638"/>
      <c r="AA1217" s="638"/>
      <c r="AB1217" s="638"/>
      <c r="AC1217" s="638"/>
      <c r="AD1217" s="638"/>
      <c r="AI1217">
        <f t="shared" si="918"/>
        <v>0</v>
      </c>
      <c r="AJ1217">
        <f t="shared" si="919"/>
        <v>0</v>
      </c>
      <c r="AK1217">
        <f t="shared" si="920"/>
        <v>0</v>
      </c>
      <c r="AL1217">
        <f t="shared" si="921"/>
        <v>0</v>
      </c>
      <c r="AM1217">
        <f t="shared" si="922"/>
        <v>0</v>
      </c>
      <c r="AN1217">
        <f t="shared" si="923"/>
        <v>0</v>
      </c>
      <c r="AO1217">
        <f t="shared" si="924"/>
        <v>0</v>
      </c>
      <c r="AP1217">
        <f t="shared" si="925"/>
        <v>0</v>
      </c>
      <c r="AQ1217">
        <f t="shared" si="926"/>
        <v>0</v>
      </c>
      <c r="AR1217">
        <f t="shared" si="927"/>
        <v>0</v>
      </c>
      <c r="AS1217">
        <f t="shared" si="928"/>
        <v>0</v>
      </c>
      <c r="AT1217">
        <f t="shared" si="929"/>
        <v>0</v>
      </c>
      <c r="AU1217">
        <f t="shared" si="930"/>
        <v>0</v>
      </c>
      <c r="AV1217">
        <f t="shared" si="931"/>
        <v>0</v>
      </c>
      <c r="AW1217">
        <f t="shared" si="932"/>
        <v>0</v>
      </c>
      <c r="AX1217">
        <f t="shared" si="933"/>
        <v>0</v>
      </c>
      <c r="AY1217">
        <f t="shared" si="934"/>
        <v>0</v>
      </c>
      <c r="AZ1217">
        <f t="shared" si="935"/>
        <v>0</v>
      </c>
      <c r="BA1217">
        <f t="shared" si="936"/>
        <v>0</v>
      </c>
      <c r="BB1217">
        <f t="shared" si="937"/>
        <v>0</v>
      </c>
      <c r="BC1217">
        <f t="shared" si="938"/>
        <v>0</v>
      </c>
      <c r="BD1217">
        <f t="shared" si="939"/>
        <v>0</v>
      </c>
      <c r="BE1217">
        <f t="shared" si="940"/>
        <v>0</v>
      </c>
      <c r="BF1217">
        <f t="shared" si="941"/>
        <v>0</v>
      </c>
    </row>
    <row r="1218" spans="1:58" ht="15" customHeight="1">
      <c r="A1218" s="445"/>
      <c r="B1218" s="15"/>
      <c r="C1218" s="35" t="s">
        <v>5202</v>
      </c>
      <c r="D1218" s="800" t="str">
        <f>IF(CNGE_2026_M1_Secc1_Sub1!$D82="","",CNGE_2026_M1_Secc1_Sub1!$D82)</f>
        <v/>
      </c>
      <c r="E1218" s="723"/>
      <c r="F1218" s="723"/>
      <c r="G1218" s="723"/>
      <c r="H1218" s="723"/>
      <c r="I1218" s="723"/>
      <c r="J1218" s="723"/>
      <c r="K1218" s="723"/>
      <c r="L1218" s="724"/>
      <c r="M1218" s="638"/>
      <c r="N1218" s="638"/>
      <c r="O1218" s="638"/>
      <c r="P1218" s="638"/>
      <c r="Q1218" s="638"/>
      <c r="R1218" s="638"/>
      <c r="S1218" s="638"/>
      <c r="T1218" s="638"/>
      <c r="U1218" s="638"/>
      <c r="V1218" s="638"/>
      <c r="W1218" s="638"/>
      <c r="X1218" s="638"/>
      <c r="Y1218" s="638"/>
      <c r="Z1218" s="638"/>
      <c r="AA1218" s="638"/>
      <c r="AB1218" s="638"/>
      <c r="AC1218" s="638"/>
      <c r="AD1218" s="638"/>
      <c r="AI1218">
        <f t="shared" si="918"/>
        <v>0</v>
      </c>
      <c r="AJ1218">
        <f t="shared" si="919"/>
        <v>0</v>
      </c>
      <c r="AK1218">
        <f t="shared" si="920"/>
        <v>0</v>
      </c>
      <c r="AL1218">
        <f t="shared" si="921"/>
        <v>0</v>
      </c>
      <c r="AM1218">
        <f t="shared" si="922"/>
        <v>0</v>
      </c>
      <c r="AN1218">
        <f t="shared" si="923"/>
        <v>0</v>
      </c>
      <c r="AO1218">
        <f t="shared" si="924"/>
        <v>0</v>
      </c>
      <c r="AP1218">
        <f t="shared" si="925"/>
        <v>0</v>
      </c>
      <c r="AQ1218">
        <f t="shared" si="926"/>
        <v>0</v>
      </c>
      <c r="AR1218">
        <f t="shared" si="927"/>
        <v>0</v>
      </c>
      <c r="AS1218">
        <f t="shared" si="928"/>
        <v>0</v>
      </c>
      <c r="AT1218">
        <f t="shared" si="929"/>
        <v>0</v>
      </c>
      <c r="AU1218">
        <f t="shared" si="930"/>
        <v>0</v>
      </c>
      <c r="AV1218">
        <f t="shared" si="931"/>
        <v>0</v>
      </c>
      <c r="AW1218">
        <f t="shared" si="932"/>
        <v>0</v>
      </c>
      <c r="AX1218">
        <f t="shared" si="933"/>
        <v>0</v>
      </c>
      <c r="AY1218">
        <f t="shared" si="934"/>
        <v>0</v>
      </c>
      <c r="AZ1218">
        <f t="shared" si="935"/>
        <v>0</v>
      </c>
      <c r="BA1218">
        <f t="shared" si="936"/>
        <v>0</v>
      </c>
      <c r="BB1218">
        <f t="shared" si="937"/>
        <v>0</v>
      </c>
      <c r="BC1218">
        <f t="shared" si="938"/>
        <v>0</v>
      </c>
      <c r="BD1218">
        <f t="shared" si="939"/>
        <v>0</v>
      </c>
      <c r="BE1218">
        <f t="shared" si="940"/>
        <v>0</v>
      </c>
      <c r="BF1218">
        <f t="shared" si="941"/>
        <v>0</v>
      </c>
    </row>
    <row r="1219" spans="1:58" ht="15" customHeight="1">
      <c r="A1219" s="445"/>
      <c r="B1219" s="15"/>
      <c r="C1219" s="35" t="s">
        <v>5204</v>
      </c>
      <c r="D1219" s="800" t="str">
        <f>IF(CNGE_2026_M1_Secc1_Sub1!$D83="","",CNGE_2026_M1_Secc1_Sub1!$D83)</f>
        <v/>
      </c>
      <c r="E1219" s="723"/>
      <c r="F1219" s="723"/>
      <c r="G1219" s="723"/>
      <c r="H1219" s="723"/>
      <c r="I1219" s="723"/>
      <c r="J1219" s="723"/>
      <c r="K1219" s="723"/>
      <c r="L1219" s="724"/>
      <c r="M1219" s="638"/>
      <c r="N1219" s="638"/>
      <c r="O1219" s="638"/>
      <c r="P1219" s="638"/>
      <c r="Q1219" s="638"/>
      <c r="R1219" s="638"/>
      <c r="S1219" s="638"/>
      <c r="T1219" s="638"/>
      <c r="U1219" s="638"/>
      <c r="V1219" s="638"/>
      <c r="W1219" s="638"/>
      <c r="X1219" s="638"/>
      <c r="Y1219" s="638"/>
      <c r="Z1219" s="638"/>
      <c r="AA1219" s="638"/>
      <c r="AB1219" s="638"/>
      <c r="AC1219" s="638"/>
      <c r="AD1219" s="638"/>
      <c r="AI1219">
        <f t="shared" si="918"/>
        <v>0</v>
      </c>
      <c r="AJ1219">
        <f t="shared" si="919"/>
        <v>0</v>
      </c>
      <c r="AK1219">
        <f t="shared" si="920"/>
        <v>0</v>
      </c>
      <c r="AL1219">
        <f t="shared" si="921"/>
        <v>0</v>
      </c>
      <c r="AM1219">
        <f t="shared" si="922"/>
        <v>0</v>
      </c>
      <c r="AN1219">
        <f t="shared" si="923"/>
        <v>0</v>
      </c>
      <c r="AO1219">
        <f t="shared" si="924"/>
        <v>0</v>
      </c>
      <c r="AP1219">
        <f t="shared" si="925"/>
        <v>0</v>
      </c>
      <c r="AQ1219">
        <f t="shared" si="926"/>
        <v>0</v>
      </c>
      <c r="AR1219">
        <f t="shared" si="927"/>
        <v>0</v>
      </c>
      <c r="AS1219">
        <f t="shared" si="928"/>
        <v>0</v>
      </c>
      <c r="AT1219">
        <f t="shared" si="929"/>
        <v>0</v>
      </c>
      <c r="AU1219">
        <f t="shared" si="930"/>
        <v>0</v>
      </c>
      <c r="AV1219">
        <f t="shared" si="931"/>
        <v>0</v>
      </c>
      <c r="AW1219">
        <f t="shared" si="932"/>
        <v>0</v>
      </c>
      <c r="AX1219">
        <f t="shared" si="933"/>
        <v>0</v>
      </c>
      <c r="AY1219">
        <f t="shared" si="934"/>
        <v>0</v>
      </c>
      <c r="AZ1219">
        <f t="shared" si="935"/>
        <v>0</v>
      </c>
      <c r="BA1219">
        <f t="shared" si="936"/>
        <v>0</v>
      </c>
      <c r="BB1219">
        <f t="shared" si="937"/>
        <v>0</v>
      </c>
      <c r="BC1219">
        <f t="shared" si="938"/>
        <v>0</v>
      </c>
      <c r="BD1219">
        <f t="shared" si="939"/>
        <v>0</v>
      </c>
      <c r="BE1219">
        <f t="shared" si="940"/>
        <v>0</v>
      </c>
      <c r="BF1219">
        <f t="shared" si="941"/>
        <v>0</v>
      </c>
    </row>
    <row r="1220" spans="1:58" ht="15" customHeight="1">
      <c r="A1220" s="445"/>
      <c r="B1220" s="15"/>
      <c r="C1220" s="35" t="s">
        <v>5206</v>
      </c>
      <c r="D1220" s="800" t="str">
        <f>IF(CNGE_2026_M1_Secc1_Sub1!$D84="","",CNGE_2026_M1_Secc1_Sub1!$D84)</f>
        <v/>
      </c>
      <c r="E1220" s="723"/>
      <c r="F1220" s="723"/>
      <c r="G1220" s="723"/>
      <c r="H1220" s="723"/>
      <c r="I1220" s="723"/>
      <c r="J1220" s="723"/>
      <c r="K1220" s="723"/>
      <c r="L1220" s="724"/>
      <c r="M1220" s="638"/>
      <c r="N1220" s="638"/>
      <c r="O1220" s="638"/>
      <c r="P1220" s="638"/>
      <c r="Q1220" s="638"/>
      <c r="R1220" s="638"/>
      <c r="S1220" s="638"/>
      <c r="T1220" s="638"/>
      <c r="U1220" s="638"/>
      <c r="V1220" s="638"/>
      <c r="W1220" s="638"/>
      <c r="X1220" s="638"/>
      <c r="Y1220" s="638"/>
      <c r="Z1220" s="638"/>
      <c r="AA1220" s="638"/>
      <c r="AB1220" s="638"/>
      <c r="AC1220" s="638"/>
      <c r="AD1220" s="638"/>
      <c r="AI1220">
        <f t="shared" si="918"/>
        <v>0</v>
      </c>
      <c r="AJ1220">
        <f t="shared" si="919"/>
        <v>0</v>
      </c>
      <c r="AK1220">
        <f t="shared" si="920"/>
        <v>0</v>
      </c>
      <c r="AL1220">
        <f t="shared" si="921"/>
        <v>0</v>
      </c>
      <c r="AM1220">
        <f t="shared" si="922"/>
        <v>0</v>
      </c>
      <c r="AN1220">
        <f t="shared" si="923"/>
        <v>0</v>
      </c>
      <c r="AO1220">
        <f t="shared" si="924"/>
        <v>0</v>
      </c>
      <c r="AP1220">
        <f t="shared" si="925"/>
        <v>0</v>
      </c>
      <c r="AQ1220">
        <f t="shared" si="926"/>
        <v>0</v>
      </c>
      <c r="AR1220">
        <f t="shared" si="927"/>
        <v>0</v>
      </c>
      <c r="AS1220">
        <f t="shared" si="928"/>
        <v>0</v>
      </c>
      <c r="AT1220">
        <f t="shared" si="929"/>
        <v>0</v>
      </c>
      <c r="AU1220">
        <f t="shared" si="930"/>
        <v>0</v>
      </c>
      <c r="AV1220">
        <f t="shared" si="931"/>
        <v>0</v>
      </c>
      <c r="AW1220">
        <f t="shared" si="932"/>
        <v>0</v>
      </c>
      <c r="AX1220">
        <f t="shared" si="933"/>
        <v>0</v>
      </c>
      <c r="AY1220">
        <f t="shared" si="934"/>
        <v>0</v>
      </c>
      <c r="AZ1220">
        <f t="shared" si="935"/>
        <v>0</v>
      </c>
      <c r="BA1220">
        <f t="shared" si="936"/>
        <v>0</v>
      </c>
      <c r="BB1220">
        <f t="shared" si="937"/>
        <v>0</v>
      </c>
      <c r="BC1220">
        <f t="shared" si="938"/>
        <v>0</v>
      </c>
      <c r="BD1220">
        <f t="shared" si="939"/>
        <v>0</v>
      </c>
      <c r="BE1220">
        <f t="shared" si="940"/>
        <v>0</v>
      </c>
      <c r="BF1220">
        <f t="shared" si="941"/>
        <v>0</v>
      </c>
    </row>
    <row r="1221" spans="1:58" ht="15" customHeight="1">
      <c r="A1221" s="445"/>
      <c r="B1221" s="15"/>
      <c r="C1221" s="35" t="s">
        <v>5208</v>
      </c>
      <c r="D1221" s="800" t="str">
        <f>IF(CNGE_2026_M1_Secc1_Sub1!$D85="","",CNGE_2026_M1_Secc1_Sub1!$D85)</f>
        <v/>
      </c>
      <c r="E1221" s="723"/>
      <c r="F1221" s="723"/>
      <c r="G1221" s="723"/>
      <c r="H1221" s="723"/>
      <c r="I1221" s="723"/>
      <c r="J1221" s="723"/>
      <c r="K1221" s="723"/>
      <c r="L1221" s="724"/>
      <c r="M1221" s="638"/>
      <c r="N1221" s="638"/>
      <c r="O1221" s="638"/>
      <c r="P1221" s="638"/>
      <c r="Q1221" s="638"/>
      <c r="R1221" s="638"/>
      <c r="S1221" s="638"/>
      <c r="T1221" s="638"/>
      <c r="U1221" s="638"/>
      <c r="V1221" s="638"/>
      <c r="W1221" s="638"/>
      <c r="X1221" s="638"/>
      <c r="Y1221" s="638"/>
      <c r="Z1221" s="638"/>
      <c r="AA1221" s="638"/>
      <c r="AB1221" s="638"/>
      <c r="AC1221" s="638"/>
      <c r="AD1221" s="638"/>
      <c r="AI1221">
        <f t="shared" si="918"/>
        <v>0</v>
      </c>
      <c r="AJ1221">
        <f t="shared" si="919"/>
        <v>0</v>
      </c>
      <c r="AK1221">
        <f t="shared" si="920"/>
        <v>0</v>
      </c>
      <c r="AL1221">
        <f t="shared" si="921"/>
        <v>0</v>
      </c>
      <c r="AM1221">
        <f t="shared" si="922"/>
        <v>0</v>
      </c>
      <c r="AN1221">
        <f t="shared" si="923"/>
        <v>0</v>
      </c>
      <c r="AO1221">
        <f t="shared" si="924"/>
        <v>0</v>
      </c>
      <c r="AP1221">
        <f t="shared" si="925"/>
        <v>0</v>
      </c>
      <c r="AQ1221">
        <f t="shared" si="926"/>
        <v>0</v>
      </c>
      <c r="AR1221">
        <f t="shared" si="927"/>
        <v>0</v>
      </c>
      <c r="AS1221">
        <f t="shared" si="928"/>
        <v>0</v>
      </c>
      <c r="AT1221">
        <f t="shared" si="929"/>
        <v>0</v>
      </c>
      <c r="AU1221">
        <f t="shared" si="930"/>
        <v>0</v>
      </c>
      <c r="AV1221">
        <f t="shared" si="931"/>
        <v>0</v>
      </c>
      <c r="AW1221">
        <f t="shared" si="932"/>
        <v>0</v>
      </c>
      <c r="AX1221">
        <f t="shared" si="933"/>
        <v>0</v>
      </c>
      <c r="AY1221">
        <f t="shared" si="934"/>
        <v>0</v>
      </c>
      <c r="AZ1221">
        <f t="shared" si="935"/>
        <v>0</v>
      </c>
      <c r="BA1221">
        <f t="shared" si="936"/>
        <v>0</v>
      </c>
      <c r="BB1221">
        <f t="shared" si="937"/>
        <v>0</v>
      </c>
      <c r="BC1221">
        <f t="shared" si="938"/>
        <v>0</v>
      </c>
      <c r="BD1221">
        <f t="shared" si="939"/>
        <v>0</v>
      </c>
      <c r="BE1221">
        <f t="shared" si="940"/>
        <v>0</v>
      </c>
      <c r="BF1221">
        <f t="shared" si="941"/>
        <v>0</v>
      </c>
    </row>
    <row r="1222" spans="1:58" ht="15" customHeight="1">
      <c r="A1222" s="445"/>
      <c r="B1222" s="15"/>
      <c r="C1222" s="35" t="s">
        <v>5210</v>
      </c>
      <c r="D1222" s="800" t="str">
        <f>IF(CNGE_2026_M1_Secc1_Sub1!$D86="","",CNGE_2026_M1_Secc1_Sub1!$D86)</f>
        <v/>
      </c>
      <c r="E1222" s="723"/>
      <c r="F1222" s="723"/>
      <c r="G1222" s="723"/>
      <c r="H1222" s="723"/>
      <c r="I1222" s="723"/>
      <c r="J1222" s="723"/>
      <c r="K1222" s="723"/>
      <c r="L1222" s="724"/>
      <c r="M1222" s="638"/>
      <c r="N1222" s="638"/>
      <c r="O1222" s="638"/>
      <c r="P1222" s="638"/>
      <c r="Q1222" s="638"/>
      <c r="R1222" s="638"/>
      <c r="S1222" s="638"/>
      <c r="T1222" s="638"/>
      <c r="U1222" s="638"/>
      <c r="V1222" s="638"/>
      <c r="W1222" s="638"/>
      <c r="X1222" s="638"/>
      <c r="Y1222" s="638"/>
      <c r="Z1222" s="638"/>
      <c r="AA1222" s="638"/>
      <c r="AB1222" s="638"/>
      <c r="AC1222" s="638"/>
      <c r="AD1222" s="638"/>
      <c r="AI1222">
        <f t="shared" si="918"/>
        <v>0</v>
      </c>
      <c r="AJ1222">
        <f t="shared" si="919"/>
        <v>0</v>
      </c>
      <c r="AK1222">
        <f t="shared" si="920"/>
        <v>0</v>
      </c>
      <c r="AL1222">
        <f t="shared" si="921"/>
        <v>0</v>
      </c>
      <c r="AM1222">
        <f t="shared" si="922"/>
        <v>0</v>
      </c>
      <c r="AN1222">
        <f t="shared" si="923"/>
        <v>0</v>
      </c>
      <c r="AO1222">
        <f t="shared" si="924"/>
        <v>0</v>
      </c>
      <c r="AP1222">
        <f t="shared" si="925"/>
        <v>0</v>
      </c>
      <c r="AQ1222">
        <f t="shared" si="926"/>
        <v>0</v>
      </c>
      <c r="AR1222">
        <f t="shared" si="927"/>
        <v>0</v>
      </c>
      <c r="AS1222">
        <f t="shared" si="928"/>
        <v>0</v>
      </c>
      <c r="AT1222">
        <f t="shared" si="929"/>
        <v>0</v>
      </c>
      <c r="AU1222">
        <f t="shared" si="930"/>
        <v>0</v>
      </c>
      <c r="AV1222">
        <f t="shared" si="931"/>
        <v>0</v>
      </c>
      <c r="AW1222">
        <f t="shared" si="932"/>
        <v>0</v>
      </c>
      <c r="AX1222">
        <f t="shared" si="933"/>
        <v>0</v>
      </c>
      <c r="AY1222">
        <f t="shared" si="934"/>
        <v>0</v>
      </c>
      <c r="AZ1222">
        <f t="shared" si="935"/>
        <v>0</v>
      </c>
      <c r="BA1222">
        <f t="shared" si="936"/>
        <v>0</v>
      </c>
      <c r="BB1222">
        <f t="shared" si="937"/>
        <v>0</v>
      </c>
      <c r="BC1222">
        <f t="shared" si="938"/>
        <v>0</v>
      </c>
      <c r="BD1222">
        <f t="shared" si="939"/>
        <v>0</v>
      </c>
      <c r="BE1222">
        <f t="shared" si="940"/>
        <v>0</v>
      </c>
      <c r="BF1222">
        <f t="shared" si="941"/>
        <v>0</v>
      </c>
    </row>
    <row r="1223" spans="1:58" ht="15" customHeight="1">
      <c r="A1223" s="445"/>
      <c r="B1223" s="15"/>
      <c r="C1223" s="35" t="s">
        <v>5212</v>
      </c>
      <c r="D1223" s="800" t="str">
        <f>IF(CNGE_2026_M1_Secc1_Sub1!$D87="","",CNGE_2026_M1_Secc1_Sub1!$D87)</f>
        <v/>
      </c>
      <c r="E1223" s="723"/>
      <c r="F1223" s="723"/>
      <c r="G1223" s="723"/>
      <c r="H1223" s="723"/>
      <c r="I1223" s="723"/>
      <c r="J1223" s="723"/>
      <c r="K1223" s="723"/>
      <c r="L1223" s="724"/>
      <c r="M1223" s="638"/>
      <c r="N1223" s="638"/>
      <c r="O1223" s="638"/>
      <c r="P1223" s="638"/>
      <c r="Q1223" s="638"/>
      <c r="R1223" s="638"/>
      <c r="S1223" s="638"/>
      <c r="T1223" s="638"/>
      <c r="U1223" s="638"/>
      <c r="V1223" s="638"/>
      <c r="W1223" s="638"/>
      <c r="X1223" s="638"/>
      <c r="Y1223" s="638"/>
      <c r="Z1223" s="638"/>
      <c r="AA1223" s="638"/>
      <c r="AB1223" s="638"/>
      <c r="AC1223" s="638"/>
      <c r="AD1223" s="638"/>
      <c r="AI1223">
        <f t="shared" si="918"/>
        <v>0</v>
      </c>
      <c r="AJ1223">
        <f t="shared" si="919"/>
        <v>0</v>
      </c>
      <c r="AK1223">
        <f t="shared" si="920"/>
        <v>0</v>
      </c>
      <c r="AL1223">
        <f t="shared" si="921"/>
        <v>0</v>
      </c>
      <c r="AM1223">
        <f t="shared" si="922"/>
        <v>0</v>
      </c>
      <c r="AN1223">
        <f t="shared" si="923"/>
        <v>0</v>
      </c>
      <c r="AO1223">
        <f t="shared" si="924"/>
        <v>0</v>
      </c>
      <c r="AP1223">
        <f t="shared" si="925"/>
        <v>0</v>
      </c>
      <c r="AQ1223">
        <f t="shared" si="926"/>
        <v>0</v>
      </c>
      <c r="AR1223">
        <f t="shared" si="927"/>
        <v>0</v>
      </c>
      <c r="AS1223">
        <f t="shared" si="928"/>
        <v>0</v>
      </c>
      <c r="AT1223">
        <f t="shared" si="929"/>
        <v>0</v>
      </c>
      <c r="AU1223">
        <f t="shared" si="930"/>
        <v>0</v>
      </c>
      <c r="AV1223">
        <f t="shared" si="931"/>
        <v>0</v>
      </c>
      <c r="AW1223">
        <f t="shared" si="932"/>
        <v>0</v>
      </c>
      <c r="AX1223">
        <f t="shared" si="933"/>
        <v>0</v>
      </c>
      <c r="AY1223">
        <f t="shared" si="934"/>
        <v>0</v>
      </c>
      <c r="AZ1223">
        <f t="shared" si="935"/>
        <v>0</v>
      </c>
      <c r="BA1223">
        <f t="shared" si="936"/>
        <v>0</v>
      </c>
      <c r="BB1223">
        <f t="shared" si="937"/>
        <v>0</v>
      </c>
      <c r="BC1223">
        <f t="shared" si="938"/>
        <v>0</v>
      </c>
      <c r="BD1223">
        <f t="shared" si="939"/>
        <v>0</v>
      </c>
      <c r="BE1223">
        <f t="shared" si="940"/>
        <v>0</v>
      </c>
      <c r="BF1223">
        <f t="shared" si="941"/>
        <v>0</v>
      </c>
    </row>
    <row r="1224" spans="1:58" ht="15" customHeight="1">
      <c r="A1224" s="445"/>
      <c r="B1224" s="15"/>
      <c r="C1224" s="35" t="s">
        <v>5214</v>
      </c>
      <c r="D1224" s="800" t="str">
        <f>IF(CNGE_2026_M1_Secc1_Sub1!$D88="","",CNGE_2026_M1_Secc1_Sub1!$D88)</f>
        <v/>
      </c>
      <c r="E1224" s="723"/>
      <c r="F1224" s="723"/>
      <c r="G1224" s="723"/>
      <c r="H1224" s="723"/>
      <c r="I1224" s="723"/>
      <c r="J1224" s="723"/>
      <c r="K1224" s="723"/>
      <c r="L1224" s="724"/>
      <c r="M1224" s="638"/>
      <c r="N1224" s="638"/>
      <c r="O1224" s="638"/>
      <c r="P1224" s="638"/>
      <c r="Q1224" s="638"/>
      <c r="R1224" s="638"/>
      <c r="S1224" s="638"/>
      <c r="T1224" s="638"/>
      <c r="U1224" s="638"/>
      <c r="V1224" s="638"/>
      <c r="W1224" s="638"/>
      <c r="X1224" s="638"/>
      <c r="Y1224" s="638"/>
      <c r="Z1224" s="638"/>
      <c r="AA1224" s="638"/>
      <c r="AB1224" s="638"/>
      <c r="AC1224" s="638"/>
      <c r="AD1224" s="638"/>
      <c r="AI1224">
        <f t="shared" si="918"/>
        <v>0</v>
      </c>
      <c r="AJ1224">
        <f t="shared" si="919"/>
        <v>0</v>
      </c>
      <c r="AK1224">
        <f t="shared" si="920"/>
        <v>0</v>
      </c>
      <c r="AL1224">
        <f t="shared" si="921"/>
        <v>0</v>
      </c>
      <c r="AM1224">
        <f t="shared" si="922"/>
        <v>0</v>
      </c>
      <c r="AN1224">
        <f t="shared" si="923"/>
        <v>0</v>
      </c>
      <c r="AO1224">
        <f t="shared" si="924"/>
        <v>0</v>
      </c>
      <c r="AP1224">
        <f t="shared" si="925"/>
        <v>0</v>
      </c>
      <c r="AQ1224">
        <f t="shared" si="926"/>
        <v>0</v>
      </c>
      <c r="AR1224">
        <f t="shared" si="927"/>
        <v>0</v>
      </c>
      <c r="AS1224">
        <f t="shared" si="928"/>
        <v>0</v>
      </c>
      <c r="AT1224">
        <f t="shared" si="929"/>
        <v>0</v>
      </c>
      <c r="AU1224">
        <f t="shared" si="930"/>
        <v>0</v>
      </c>
      <c r="AV1224">
        <f t="shared" si="931"/>
        <v>0</v>
      </c>
      <c r="AW1224">
        <f t="shared" si="932"/>
        <v>0</v>
      </c>
      <c r="AX1224">
        <f t="shared" si="933"/>
        <v>0</v>
      </c>
      <c r="AY1224">
        <f t="shared" si="934"/>
        <v>0</v>
      </c>
      <c r="AZ1224">
        <f t="shared" si="935"/>
        <v>0</v>
      </c>
      <c r="BA1224">
        <f t="shared" si="936"/>
        <v>0</v>
      </c>
      <c r="BB1224">
        <f t="shared" si="937"/>
        <v>0</v>
      </c>
      <c r="BC1224">
        <f t="shared" si="938"/>
        <v>0</v>
      </c>
      <c r="BD1224">
        <f t="shared" si="939"/>
        <v>0</v>
      </c>
      <c r="BE1224">
        <f t="shared" si="940"/>
        <v>0</v>
      </c>
      <c r="BF1224">
        <f t="shared" si="941"/>
        <v>0</v>
      </c>
    </row>
    <row r="1225" spans="1:58" ht="15" customHeight="1">
      <c r="A1225" s="445"/>
      <c r="B1225" s="15"/>
      <c r="C1225" s="35" t="s">
        <v>5216</v>
      </c>
      <c r="D1225" s="800" t="str">
        <f>IF(CNGE_2026_M1_Secc1_Sub1!$D89="","",CNGE_2026_M1_Secc1_Sub1!$D89)</f>
        <v/>
      </c>
      <c r="E1225" s="723"/>
      <c r="F1225" s="723"/>
      <c r="G1225" s="723"/>
      <c r="H1225" s="723"/>
      <c r="I1225" s="723"/>
      <c r="J1225" s="723"/>
      <c r="K1225" s="723"/>
      <c r="L1225" s="724"/>
      <c r="M1225" s="638"/>
      <c r="N1225" s="638"/>
      <c r="O1225" s="638"/>
      <c r="P1225" s="638"/>
      <c r="Q1225" s="638"/>
      <c r="R1225" s="638"/>
      <c r="S1225" s="638"/>
      <c r="T1225" s="638"/>
      <c r="U1225" s="638"/>
      <c r="V1225" s="638"/>
      <c r="W1225" s="638"/>
      <c r="X1225" s="638"/>
      <c r="Y1225" s="638"/>
      <c r="Z1225" s="638"/>
      <c r="AA1225" s="638"/>
      <c r="AB1225" s="638"/>
      <c r="AC1225" s="638"/>
      <c r="AD1225" s="638"/>
      <c r="AI1225">
        <f t="shared" si="918"/>
        <v>0</v>
      </c>
      <c r="AJ1225">
        <f t="shared" si="919"/>
        <v>0</v>
      </c>
      <c r="AK1225">
        <f t="shared" si="920"/>
        <v>0</v>
      </c>
      <c r="AL1225">
        <f t="shared" si="921"/>
        <v>0</v>
      </c>
      <c r="AM1225">
        <f t="shared" si="922"/>
        <v>0</v>
      </c>
      <c r="AN1225">
        <f t="shared" si="923"/>
        <v>0</v>
      </c>
      <c r="AO1225">
        <f t="shared" si="924"/>
        <v>0</v>
      </c>
      <c r="AP1225">
        <f t="shared" si="925"/>
        <v>0</v>
      </c>
      <c r="AQ1225">
        <f t="shared" si="926"/>
        <v>0</v>
      </c>
      <c r="AR1225">
        <f t="shared" si="927"/>
        <v>0</v>
      </c>
      <c r="AS1225">
        <f t="shared" si="928"/>
        <v>0</v>
      </c>
      <c r="AT1225">
        <f t="shared" si="929"/>
        <v>0</v>
      </c>
      <c r="AU1225">
        <f t="shared" si="930"/>
        <v>0</v>
      </c>
      <c r="AV1225">
        <f t="shared" si="931"/>
        <v>0</v>
      </c>
      <c r="AW1225">
        <f t="shared" si="932"/>
        <v>0</v>
      </c>
      <c r="AX1225">
        <f t="shared" si="933"/>
        <v>0</v>
      </c>
      <c r="AY1225">
        <f t="shared" si="934"/>
        <v>0</v>
      </c>
      <c r="AZ1225">
        <f t="shared" si="935"/>
        <v>0</v>
      </c>
      <c r="BA1225">
        <f t="shared" si="936"/>
        <v>0</v>
      </c>
      <c r="BB1225">
        <f t="shared" si="937"/>
        <v>0</v>
      </c>
      <c r="BC1225">
        <f t="shared" si="938"/>
        <v>0</v>
      </c>
      <c r="BD1225">
        <f t="shared" si="939"/>
        <v>0</v>
      </c>
      <c r="BE1225">
        <f t="shared" si="940"/>
        <v>0</v>
      </c>
      <c r="BF1225">
        <f t="shared" si="941"/>
        <v>0</v>
      </c>
    </row>
    <row r="1226" spans="1:58" ht="15" customHeight="1">
      <c r="A1226" s="445"/>
      <c r="B1226" s="15"/>
      <c r="C1226" s="35" t="s">
        <v>5218</v>
      </c>
      <c r="D1226" s="800" t="str">
        <f>IF(CNGE_2026_M1_Secc1_Sub1!$D90="","",CNGE_2026_M1_Secc1_Sub1!$D90)</f>
        <v/>
      </c>
      <c r="E1226" s="723"/>
      <c r="F1226" s="723"/>
      <c r="G1226" s="723"/>
      <c r="H1226" s="723"/>
      <c r="I1226" s="723"/>
      <c r="J1226" s="723"/>
      <c r="K1226" s="723"/>
      <c r="L1226" s="724"/>
      <c r="M1226" s="638"/>
      <c r="N1226" s="638"/>
      <c r="O1226" s="638"/>
      <c r="P1226" s="638"/>
      <c r="Q1226" s="638"/>
      <c r="R1226" s="638"/>
      <c r="S1226" s="638"/>
      <c r="T1226" s="638"/>
      <c r="U1226" s="638"/>
      <c r="V1226" s="638"/>
      <c r="W1226" s="638"/>
      <c r="X1226" s="638"/>
      <c r="Y1226" s="638"/>
      <c r="Z1226" s="638"/>
      <c r="AA1226" s="638"/>
      <c r="AB1226" s="638"/>
      <c r="AC1226" s="638"/>
      <c r="AD1226" s="638"/>
      <c r="AI1226">
        <f t="shared" si="918"/>
        <v>0</v>
      </c>
      <c r="AJ1226">
        <f t="shared" si="919"/>
        <v>0</v>
      </c>
      <c r="AK1226">
        <f t="shared" si="920"/>
        <v>0</v>
      </c>
      <c r="AL1226">
        <f t="shared" si="921"/>
        <v>0</v>
      </c>
      <c r="AM1226">
        <f t="shared" si="922"/>
        <v>0</v>
      </c>
      <c r="AN1226">
        <f t="shared" si="923"/>
        <v>0</v>
      </c>
      <c r="AO1226">
        <f t="shared" si="924"/>
        <v>0</v>
      </c>
      <c r="AP1226">
        <f t="shared" si="925"/>
        <v>0</v>
      </c>
      <c r="AQ1226">
        <f t="shared" si="926"/>
        <v>0</v>
      </c>
      <c r="AR1226">
        <f t="shared" si="927"/>
        <v>0</v>
      </c>
      <c r="AS1226">
        <f t="shared" si="928"/>
        <v>0</v>
      </c>
      <c r="AT1226">
        <f t="shared" si="929"/>
        <v>0</v>
      </c>
      <c r="AU1226">
        <f t="shared" si="930"/>
        <v>0</v>
      </c>
      <c r="AV1226">
        <f t="shared" si="931"/>
        <v>0</v>
      </c>
      <c r="AW1226">
        <f t="shared" si="932"/>
        <v>0</v>
      </c>
      <c r="AX1226">
        <f t="shared" si="933"/>
        <v>0</v>
      </c>
      <c r="AY1226">
        <f t="shared" si="934"/>
        <v>0</v>
      </c>
      <c r="AZ1226">
        <f t="shared" si="935"/>
        <v>0</v>
      </c>
      <c r="BA1226">
        <f t="shared" si="936"/>
        <v>0</v>
      </c>
      <c r="BB1226">
        <f t="shared" si="937"/>
        <v>0</v>
      </c>
      <c r="BC1226">
        <f t="shared" si="938"/>
        <v>0</v>
      </c>
      <c r="BD1226">
        <f t="shared" si="939"/>
        <v>0</v>
      </c>
      <c r="BE1226">
        <f t="shared" si="940"/>
        <v>0</v>
      </c>
      <c r="BF1226">
        <f t="shared" si="941"/>
        <v>0</v>
      </c>
    </row>
    <row r="1227" spans="1:58" ht="15" customHeight="1">
      <c r="A1227" s="445"/>
      <c r="B1227" s="15"/>
      <c r="C1227" s="35" t="s">
        <v>5220</v>
      </c>
      <c r="D1227" s="800" t="str">
        <f>IF(CNGE_2026_M1_Secc1_Sub1!$D91="","",CNGE_2026_M1_Secc1_Sub1!$D91)</f>
        <v/>
      </c>
      <c r="E1227" s="723"/>
      <c r="F1227" s="723"/>
      <c r="G1227" s="723"/>
      <c r="H1227" s="723"/>
      <c r="I1227" s="723"/>
      <c r="J1227" s="723"/>
      <c r="K1227" s="723"/>
      <c r="L1227" s="724"/>
      <c r="M1227" s="638"/>
      <c r="N1227" s="638"/>
      <c r="O1227" s="638"/>
      <c r="P1227" s="638"/>
      <c r="Q1227" s="638"/>
      <c r="R1227" s="638"/>
      <c r="S1227" s="638"/>
      <c r="T1227" s="638"/>
      <c r="U1227" s="638"/>
      <c r="V1227" s="638"/>
      <c r="W1227" s="638"/>
      <c r="X1227" s="638"/>
      <c r="Y1227" s="638"/>
      <c r="Z1227" s="638"/>
      <c r="AA1227" s="638"/>
      <c r="AB1227" s="638"/>
      <c r="AC1227" s="638"/>
      <c r="AD1227" s="638"/>
      <c r="AI1227">
        <f t="shared" si="918"/>
        <v>0</v>
      </c>
      <c r="AJ1227">
        <f t="shared" si="919"/>
        <v>0</v>
      </c>
      <c r="AK1227">
        <f t="shared" si="920"/>
        <v>0</v>
      </c>
      <c r="AL1227">
        <f t="shared" si="921"/>
        <v>0</v>
      </c>
      <c r="AM1227">
        <f t="shared" si="922"/>
        <v>0</v>
      </c>
      <c r="AN1227">
        <f t="shared" si="923"/>
        <v>0</v>
      </c>
      <c r="AO1227">
        <f t="shared" si="924"/>
        <v>0</v>
      </c>
      <c r="AP1227">
        <f t="shared" si="925"/>
        <v>0</v>
      </c>
      <c r="AQ1227">
        <f t="shared" si="926"/>
        <v>0</v>
      </c>
      <c r="AR1227">
        <f t="shared" si="927"/>
        <v>0</v>
      </c>
      <c r="AS1227">
        <f t="shared" si="928"/>
        <v>0</v>
      </c>
      <c r="AT1227">
        <f t="shared" si="929"/>
        <v>0</v>
      </c>
      <c r="AU1227">
        <f t="shared" si="930"/>
        <v>0</v>
      </c>
      <c r="AV1227">
        <f t="shared" si="931"/>
        <v>0</v>
      </c>
      <c r="AW1227">
        <f t="shared" si="932"/>
        <v>0</v>
      </c>
      <c r="AX1227">
        <f t="shared" si="933"/>
        <v>0</v>
      </c>
      <c r="AY1227">
        <f t="shared" si="934"/>
        <v>0</v>
      </c>
      <c r="AZ1227">
        <f t="shared" si="935"/>
        <v>0</v>
      </c>
      <c r="BA1227">
        <f t="shared" si="936"/>
        <v>0</v>
      </c>
      <c r="BB1227">
        <f t="shared" si="937"/>
        <v>0</v>
      </c>
      <c r="BC1227">
        <f t="shared" si="938"/>
        <v>0</v>
      </c>
      <c r="BD1227">
        <f t="shared" si="939"/>
        <v>0</v>
      </c>
      <c r="BE1227">
        <f t="shared" si="940"/>
        <v>0</v>
      </c>
      <c r="BF1227">
        <f t="shared" si="941"/>
        <v>0</v>
      </c>
    </row>
    <row r="1228" spans="1:58" ht="15" customHeight="1">
      <c r="A1228" s="445"/>
      <c r="B1228" s="15"/>
      <c r="C1228" s="35" t="s">
        <v>5222</v>
      </c>
      <c r="D1228" s="800" t="str">
        <f>IF(CNGE_2026_M1_Secc1_Sub1!$D92="","",CNGE_2026_M1_Secc1_Sub1!$D92)</f>
        <v/>
      </c>
      <c r="E1228" s="723"/>
      <c r="F1228" s="723"/>
      <c r="G1228" s="723"/>
      <c r="H1228" s="723"/>
      <c r="I1228" s="723"/>
      <c r="J1228" s="723"/>
      <c r="K1228" s="723"/>
      <c r="L1228" s="724"/>
      <c r="M1228" s="638"/>
      <c r="N1228" s="638"/>
      <c r="O1228" s="638"/>
      <c r="P1228" s="638"/>
      <c r="Q1228" s="638"/>
      <c r="R1228" s="638"/>
      <c r="S1228" s="638"/>
      <c r="T1228" s="638"/>
      <c r="U1228" s="638"/>
      <c r="V1228" s="638"/>
      <c r="W1228" s="638"/>
      <c r="X1228" s="638"/>
      <c r="Y1228" s="638"/>
      <c r="Z1228" s="638"/>
      <c r="AA1228" s="638"/>
      <c r="AB1228" s="638"/>
      <c r="AC1228" s="638"/>
      <c r="AD1228" s="638"/>
      <c r="AI1228">
        <f t="shared" si="918"/>
        <v>0</v>
      </c>
      <c r="AJ1228">
        <f t="shared" si="919"/>
        <v>0</v>
      </c>
      <c r="AK1228">
        <f t="shared" si="920"/>
        <v>0</v>
      </c>
      <c r="AL1228">
        <f t="shared" si="921"/>
        <v>0</v>
      </c>
      <c r="AM1228">
        <f t="shared" si="922"/>
        <v>0</v>
      </c>
      <c r="AN1228">
        <f t="shared" si="923"/>
        <v>0</v>
      </c>
      <c r="AO1228">
        <f t="shared" si="924"/>
        <v>0</v>
      </c>
      <c r="AP1228">
        <f t="shared" si="925"/>
        <v>0</v>
      </c>
      <c r="AQ1228">
        <f t="shared" si="926"/>
        <v>0</v>
      </c>
      <c r="AR1228">
        <f t="shared" si="927"/>
        <v>0</v>
      </c>
      <c r="AS1228">
        <f t="shared" si="928"/>
        <v>0</v>
      </c>
      <c r="AT1228">
        <f t="shared" si="929"/>
        <v>0</v>
      </c>
      <c r="AU1228">
        <f t="shared" si="930"/>
        <v>0</v>
      </c>
      <c r="AV1228">
        <f t="shared" si="931"/>
        <v>0</v>
      </c>
      <c r="AW1228">
        <f t="shared" si="932"/>
        <v>0</v>
      </c>
      <c r="AX1228">
        <f t="shared" si="933"/>
        <v>0</v>
      </c>
      <c r="AY1228">
        <f t="shared" si="934"/>
        <v>0</v>
      </c>
      <c r="AZ1228">
        <f t="shared" si="935"/>
        <v>0</v>
      </c>
      <c r="BA1228">
        <f t="shared" si="936"/>
        <v>0</v>
      </c>
      <c r="BB1228">
        <f t="shared" si="937"/>
        <v>0</v>
      </c>
      <c r="BC1228">
        <f t="shared" si="938"/>
        <v>0</v>
      </c>
      <c r="BD1228">
        <f t="shared" si="939"/>
        <v>0</v>
      </c>
      <c r="BE1228">
        <f t="shared" si="940"/>
        <v>0</v>
      </c>
      <c r="BF1228">
        <f t="shared" si="941"/>
        <v>0</v>
      </c>
    </row>
    <row r="1229" spans="1:58" ht="15" customHeight="1">
      <c r="A1229" s="445"/>
      <c r="B1229" s="15"/>
      <c r="C1229" s="35" t="s">
        <v>5224</v>
      </c>
      <c r="D1229" s="800" t="str">
        <f>IF(CNGE_2026_M1_Secc1_Sub1!$D93="","",CNGE_2026_M1_Secc1_Sub1!$D93)</f>
        <v/>
      </c>
      <c r="E1229" s="723"/>
      <c r="F1229" s="723"/>
      <c r="G1229" s="723"/>
      <c r="H1229" s="723"/>
      <c r="I1229" s="723"/>
      <c r="J1229" s="723"/>
      <c r="K1229" s="723"/>
      <c r="L1229" s="724"/>
      <c r="M1229" s="638"/>
      <c r="N1229" s="638"/>
      <c r="O1229" s="638"/>
      <c r="P1229" s="638"/>
      <c r="Q1229" s="638"/>
      <c r="R1229" s="638"/>
      <c r="S1229" s="638"/>
      <c r="T1229" s="638"/>
      <c r="U1229" s="638"/>
      <c r="V1229" s="638"/>
      <c r="W1229" s="638"/>
      <c r="X1229" s="638"/>
      <c r="Y1229" s="638"/>
      <c r="Z1229" s="638"/>
      <c r="AA1229" s="638"/>
      <c r="AB1229" s="638"/>
      <c r="AC1229" s="638"/>
      <c r="AD1229" s="638"/>
      <c r="AI1229">
        <f t="shared" si="918"/>
        <v>0</v>
      </c>
      <c r="AJ1229">
        <f t="shared" si="919"/>
        <v>0</v>
      </c>
      <c r="AK1229">
        <f t="shared" si="920"/>
        <v>0</v>
      </c>
      <c r="AL1229">
        <f t="shared" si="921"/>
        <v>0</v>
      </c>
      <c r="AM1229">
        <f t="shared" si="922"/>
        <v>0</v>
      </c>
      <c r="AN1229">
        <f t="shared" si="923"/>
        <v>0</v>
      </c>
      <c r="AO1229">
        <f t="shared" si="924"/>
        <v>0</v>
      </c>
      <c r="AP1229">
        <f t="shared" si="925"/>
        <v>0</v>
      </c>
      <c r="AQ1229">
        <f t="shared" si="926"/>
        <v>0</v>
      </c>
      <c r="AR1229">
        <f t="shared" si="927"/>
        <v>0</v>
      </c>
      <c r="AS1229">
        <f t="shared" si="928"/>
        <v>0</v>
      </c>
      <c r="AT1229">
        <f t="shared" si="929"/>
        <v>0</v>
      </c>
      <c r="AU1229">
        <f t="shared" si="930"/>
        <v>0</v>
      </c>
      <c r="AV1229">
        <f t="shared" si="931"/>
        <v>0</v>
      </c>
      <c r="AW1229">
        <f t="shared" si="932"/>
        <v>0</v>
      </c>
      <c r="AX1229">
        <f t="shared" si="933"/>
        <v>0</v>
      </c>
      <c r="AY1229">
        <f t="shared" si="934"/>
        <v>0</v>
      </c>
      <c r="AZ1229">
        <f t="shared" si="935"/>
        <v>0</v>
      </c>
      <c r="BA1229">
        <f t="shared" si="936"/>
        <v>0</v>
      </c>
      <c r="BB1229">
        <f t="shared" si="937"/>
        <v>0</v>
      </c>
      <c r="BC1229">
        <f t="shared" si="938"/>
        <v>0</v>
      </c>
      <c r="BD1229">
        <f t="shared" si="939"/>
        <v>0</v>
      </c>
      <c r="BE1229">
        <f t="shared" si="940"/>
        <v>0</v>
      </c>
      <c r="BF1229">
        <f t="shared" si="941"/>
        <v>0</v>
      </c>
    </row>
    <row r="1230" spans="1:58" ht="15" customHeight="1">
      <c r="A1230" s="445"/>
      <c r="B1230" s="15"/>
      <c r="C1230" s="35" t="s">
        <v>5226</v>
      </c>
      <c r="D1230" s="800" t="str">
        <f>IF(CNGE_2026_M1_Secc1_Sub1!$D94="","",CNGE_2026_M1_Secc1_Sub1!$D94)</f>
        <v/>
      </c>
      <c r="E1230" s="723"/>
      <c r="F1230" s="723"/>
      <c r="G1230" s="723"/>
      <c r="H1230" s="723"/>
      <c r="I1230" s="723"/>
      <c r="J1230" s="723"/>
      <c r="K1230" s="723"/>
      <c r="L1230" s="724"/>
      <c r="M1230" s="638"/>
      <c r="N1230" s="638"/>
      <c r="O1230" s="638"/>
      <c r="P1230" s="638"/>
      <c r="Q1230" s="638"/>
      <c r="R1230" s="638"/>
      <c r="S1230" s="638"/>
      <c r="T1230" s="638"/>
      <c r="U1230" s="638"/>
      <c r="V1230" s="638"/>
      <c r="W1230" s="638"/>
      <c r="X1230" s="638"/>
      <c r="Y1230" s="638"/>
      <c r="Z1230" s="638"/>
      <c r="AA1230" s="638"/>
      <c r="AB1230" s="638"/>
      <c r="AC1230" s="638"/>
      <c r="AD1230" s="638"/>
      <c r="AI1230">
        <f t="shared" si="918"/>
        <v>0</v>
      </c>
      <c r="AJ1230">
        <f t="shared" si="919"/>
        <v>0</v>
      </c>
      <c r="AK1230">
        <f t="shared" si="920"/>
        <v>0</v>
      </c>
      <c r="AL1230">
        <f t="shared" si="921"/>
        <v>0</v>
      </c>
      <c r="AM1230">
        <f t="shared" si="922"/>
        <v>0</v>
      </c>
      <c r="AN1230">
        <f t="shared" si="923"/>
        <v>0</v>
      </c>
      <c r="AO1230">
        <f t="shared" si="924"/>
        <v>0</v>
      </c>
      <c r="AP1230">
        <f t="shared" si="925"/>
        <v>0</v>
      </c>
      <c r="AQ1230">
        <f t="shared" si="926"/>
        <v>0</v>
      </c>
      <c r="AR1230">
        <f t="shared" si="927"/>
        <v>0</v>
      </c>
      <c r="AS1230">
        <f t="shared" si="928"/>
        <v>0</v>
      </c>
      <c r="AT1230">
        <f t="shared" si="929"/>
        <v>0</v>
      </c>
      <c r="AU1230">
        <f t="shared" si="930"/>
        <v>0</v>
      </c>
      <c r="AV1230">
        <f t="shared" si="931"/>
        <v>0</v>
      </c>
      <c r="AW1230">
        <f t="shared" si="932"/>
        <v>0</v>
      </c>
      <c r="AX1230">
        <f t="shared" si="933"/>
        <v>0</v>
      </c>
      <c r="AY1230">
        <f t="shared" si="934"/>
        <v>0</v>
      </c>
      <c r="AZ1230">
        <f t="shared" si="935"/>
        <v>0</v>
      </c>
      <c r="BA1230">
        <f t="shared" si="936"/>
        <v>0</v>
      </c>
      <c r="BB1230">
        <f t="shared" si="937"/>
        <v>0</v>
      </c>
      <c r="BC1230">
        <f t="shared" si="938"/>
        <v>0</v>
      </c>
      <c r="BD1230">
        <f t="shared" si="939"/>
        <v>0</v>
      </c>
      <c r="BE1230">
        <f t="shared" si="940"/>
        <v>0</v>
      </c>
      <c r="BF1230">
        <f t="shared" si="941"/>
        <v>0</v>
      </c>
    </row>
    <row r="1231" spans="1:58" ht="15" customHeight="1">
      <c r="A1231" s="445"/>
      <c r="B1231" s="15"/>
      <c r="C1231" s="35" t="s">
        <v>5228</v>
      </c>
      <c r="D1231" s="800" t="str">
        <f>IF(CNGE_2026_M1_Secc1_Sub1!$D95="","",CNGE_2026_M1_Secc1_Sub1!$D95)</f>
        <v/>
      </c>
      <c r="E1231" s="723"/>
      <c r="F1231" s="723"/>
      <c r="G1231" s="723"/>
      <c r="H1231" s="723"/>
      <c r="I1231" s="723"/>
      <c r="J1231" s="723"/>
      <c r="K1231" s="723"/>
      <c r="L1231" s="724"/>
      <c r="M1231" s="638"/>
      <c r="N1231" s="638"/>
      <c r="O1231" s="638"/>
      <c r="P1231" s="638"/>
      <c r="Q1231" s="638"/>
      <c r="R1231" s="638"/>
      <c r="S1231" s="638"/>
      <c r="T1231" s="638"/>
      <c r="U1231" s="638"/>
      <c r="V1231" s="638"/>
      <c r="W1231" s="638"/>
      <c r="X1231" s="638"/>
      <c r="Y1231" s="638"/>
      <c r="Z1231" s="638"/>
      <c r="AA1231" s="638"/>
      <c r="AB1231" s="638"/>
      <c r="AC1231" s="638"/>
      <c r="AD1231" s="638"/>
      <c r="AI1231">
        <f t="shared" si="918"/>
        <v>0</v>
      </c>
      <c r="AJ1231">
        <f t="shared" si="919"/>
        <v>0</v>
      </c>
      <c r="AK1231">
        <f t="shared" si="920"/>
        <v>0</v>
      </c>
      <c r="AL1231">
        <f t="shared" si="921"/>
        <v>0</v>
      </c>
      <c r="AM1231">
        <f t="shared" si="922"/>
        <v>0</v>
      </c>
      <c r="AN1231">
        <f t="shared" si="923"/>
        <v>0</v>
      </c>
      <c r="AO1231">
        <f t="shared" si="924"/>
        <v>0</v>
      </c>
      <c r="AP1231">
        <f t="shared" si="925"/>
        <v>0</v>
      </c>
      <c r="AQ1231">
        <f t="shared" si="926"/>
        <v>0</v>
      </c>
      <c r="AR1231">
        <f t="shared" si="927"/>
        <v>0</v>
      </c>
      <c r="AS1231">
        <f t="shared" si="928"/>
        <v>0</v>
      </c>
      <c r="AT1231">
        <f t="shared" si="929"/>
        <v>0</v>
      </c>
      <c r="AU1231">
        <f t="shared" si="930"/>
        <v>0</v>
      </c>
      <c r="AV1231">
        <f t="shared" si="931"/>
        <v>0</v>
      </c>
      <c r="AW1231">
        <f t="shared" si="932"/>
        <v>0</v>
      </c>
      <c r="AX1231">
        <f t="shared" si="933"/>
        <v>0</v>
      </c>
      <c r="AY1231">
        <f t="shared" si="934"/>
        <v>0</v>
      </c>
      <c r="AZ1231">
        <f t="shared" si="935"/>
        <v>0</v>
      </c>
      <c r="BA1231">
        <f t="shared" si="936"/>
        <v>0</v>
      </c>
      <c r="BB1231">
        <f t="shared" si="937"/>
        <v>0</v>
      </c>
      <c r="BC1231">
        <f t="shared" si="938"/>
        <v>0</v>
      </c>
      <c r="BD1231">
        <f t="shared" si="939"/>
        <v>0</v>
      </c>
      <c r="BE1231">
        <f t="shared" si="940"/>
        <v>0</v>
      </c>
      <c r="BF1231">
        <f t="shared" si="941"/>
        <v>0</v>
      </c>
    </row>
    <row r="1232" spans="1:58" ht="15" customHeight="1">
      <c r="A1232" s="445"/>
      <c r="B1232" s="15"/>
      <c r="C1232" s="35" t="s">
        <v>5230</v>
      </c>
      <c r="D1232" s="800" t="str">
        <f>IF(CNGE_2026_M1_Secc1_Sub1!$D96="","",CNGE_2026_M1_Secc1_Sub1!$D96)</f>
        <v/>
      </c>
      <c r="E1232" s="723"/>
      <c r="F1232" s="723"/>
      <c r="G1232" s="723"/>
      <c r="H1232" s="723"/>
      <c r="I1232" s="723"/>
      <c r="J1232" s="723"/>
      <c r="K1232" s="723"/>
      <c r="L1232" s="724"/>
      <c r="M1232" s="638"/>
      <c r="N1232" s="638"/>
      <c r="O1232" s="638"/>
      <c r="P1232" s="638"/>
      <c r="Q1232" s="638"/>
      <c r="R1232" s="638"/>
      <c r="S1232" s="638"/>
      <c r="T1232" s="638"/>
      <c r="U1232" s="638"/>
      <c r="V1232" s="638"/>
      <c r="W1232" s="638"/>
      <c r="X1232" s="638"/>
      <c r="Y1232" s="638"/>
      <c r="Z1232" s="638"/>
      <c r="AA1232" s="638"/>
      <c r="AB1232" s="638"/>
      <c r="AC1232" s="638"/>
      <c r="AD1232" s="638"/>
      <c r="AI1232">
        <f t="shared" si="918"/>
        <v>0</v>
      </c>
      <c r="AJ1232">
        <f t="shared" si="919"/>
        <v>0</v>
      </c>
      <c r="AK1232">
        <f t="shared" si="920"/>
        <v>0</v>
      </c>
      <c r="AL1232">
        <f t="shared" si="921"/>
        <v>0</v>
      </c>
      <c r="AM1232">
        <f t="shared" si="922"/>
        <v>0</v>
      </c>
      <c r="AN1232">
        <f t="shared" si="923"/>
        <v>0</v>
      </c>
      <c r="AO1232">
        <f t="shared" si="924"/>
        <v>0</v>
      </c>
      <c r="AP1232">
        <f t="shared" si="925"/>
        <v>0</v>
      </c>
      <c r="AQ1232">
        <f t="shared" si="926"/>
        <v>0</v>
      </c>
      <c r="AR1232">
        <f t="shared" si="927"/>
        <v>0</v>
      </c>
      <c r="AS1232">
        <f t="shared" si="928"/>
        <v>0</v>
      </c>
      <c r="AT1232">
        <f t="shared" si="929"/>
        <v>0</v>
      </c>
      <c r="AU1232">
        <f t="shared" si="930"/>
        <v>0</v>
      </c>
      <c r="AV1232">
        <f t="shared" si="931"/>
        <v>0</v>
      </c>
      <c r="AW1232">
        <f t="shared" si="932"/>
        <v>0</v>
      </c>
      <c r="AX1232">
        <f t="shared" si="933"/>
        <v>0</v>
      </c>
      <c r="AY1232">
        <f t="shared" si="934"/>
        <v>0</v>
      </c>
      <c r="AZ1232">
        <f t="shared" si="935"/>
        <v>0</v>
      </c>
      <c r="BA1232">
        <f t="shared" si="936"/>
        <v>0</v>
      </c>
      <c r="BB1232">
        <f t="shared" si="937"/>
        <v>0</v>
      </c>
      <c r="BC1232">
        <f t="shared" si="938"/>
        <v>0</v>
      </c>
      <c r="BD1232">
        <f t="shared" si="939"/>
        <v>0</v>
      </c>
      <c r="BE1232">
        <f t="shared" si="940"/>
        <v>0</v>
      </c>
      <c r="BF1232">
        <f t="shared" si="941"/>
        <v>0</v>
      </c>
    </row>
    <row r="1233" spans="1:58" ht="15" customHeight="1">
      <c r="A1233" s="445"/>
      <c r="B1233" s="15"/>
      <c r="C1233" s="35" t="s">
        <v>5232</v>
      </c>
      <c r="D1233" s="800" t="str">
        <f>IF(CNGE_2026_M1_Secc1_Sub1!$D97="","",CNGE_2026_M1_Secc1_Sub1!$D97)</f>
        <v/>
      </c>
      <c r="E1233" s="723"/>
      <c r="F1233" s="723"/>
      <c r="G1233" s="723"/>
      <c r="H1233" s="723"/>
      <c r="I1233" s="723"/>
      <c r="J1233" s="723"/>
      <c r="K1233" s="723"/>
      <c r="L1233" s="724"/>
      <c r="M1233" s="638"/>
      <c r="N1233" s="638"/>
      <c r="O1233" s="638"/>
      <c r="P1233" s="638"/>
      <c r="Q1233" s="638"/>
      <c r="R1233" s="638"/>
      <c r="S1233" s="638"/>
      <c r="T1233" s="638"/>
      <c r="U1233" s="638"/>
      <c r="V1233" s="638"/>
      <c r="W1233" s="638"/>
      <c r="X1233" s="638"/>
      <c r="Y1233" s="638"/>
      <c r="Z1233" s="638"/>
      <c r="AA1233" s="638"/>
      <c r="AB1233" s="638"/>
      <c r="AC1233" s="638"/>
      <c r="AD1233" s="638"/>
      <c r="AI1233">
        <f t="shared" si="918"/>
        <v>0</v>
      </c>
      <c r="AJ1233">
        <f t="shared" si="919"/>
        <v>0</v>
      </c>
      <c r="AK1233">
        <f t="shared" si="920"/>
        <v>0</v>
      </c>
      <c r="AL1233">
        <f t="shared" si="921"/>
        <v>0</v>
      </c>
      <c r="AM1233">
        <f t="shared" si="922"/>
        <v>0</v>
      </c>
      <c r="AN1233">
        <f t="shared" si="923"/>
        <v>0</v>
      </c>
      <c r="AO1233">
        <f t="shared" si="924"/>
        <v>0</v>
      </c>
      <c r="AP1233">
        <f t="shared" si="925"/>
        <v>0</v>
      </c>
      <c r="AQ1233">
        <f t="shared" si="926"/>
        <v>0</v>
      </c>
      <c r="AR1233">
        <f t="shared" si="927"/>
        <v>0</v>
      </c>
      <c r="AS1233">
        <f t="shared" si="928"/>
        <v>0</v>
      </c>
      <c r="AT1233">
        <f t="shared" si="929"/>
        <v>0</v>
      </c>
      <c r="AU1233">
        <f t="shared" si="930"/>
        <v>0</v>
      </c>
      <c r="AV1233">
        <f t="shared" si="931"/>
        <v>0</v>
      </c>
      <c r="AW1233">
        <f t="shared" si="932"/>
        <v>0</v>
      </c>
      <c r="AX1233">
        <f t="shared" si="933"/>
        <v>0</v>
      </c>
      <c r="AY1233">
        <f t="shared" si="934"/>
        <v>0</v>
      </c>
      <c r="AZ1233">
        <f t="shared" si="935"/>
        <v>0</v>
      </c>
      <c r="BA1233">
        <f t="shared" si="936"/>
        <v>0</v>
      </c>
      <c r="BB1233">
        <f t="shared" si="937"/>
        <v>0</v>
      </c>
      <c r="BC1233">
        <f t="shared" si="938"/>
        <v>0</v>
      </c>
      <c r="BD1233">
        <f t="shared" si="939"/>
        <v>0</v>
      </c>
      <c r="BE1233">
        <f t="shared" si="940"/>
        <v>0</v>
      </c>
      <c r="BF1233">
        <f t="shared" si="941"/>
        <v>0</v>
      </c>
    </row>
    <row r="1234" spans="1:58" ht="15" customHeight="1">
      <c r="A1234" s="445"/>
      <c r="B1234" s="15"/>
      <c r="C1234" s="35" t="s">
        <v>5234</v>
      </c>
      <c r="D1234" s="800" t="str">
        <f>IF(CNGE_2026_M1_Secc1_Sub1!$D98="","",CNGE_2026_M1_Secc1_Sub1!$D98)</f>
        <v/>
      </c>
      <c r="E1234" s="723"/>
      <c r="F1234" s="723"/>
      <c r="G1234" s="723"/>
      <c r="H1234" s="723"/>
      <c r="I1234" s="723"/>
      <c r="J1234" s="723"/>
      <c r="K1234" s="723"/>
      <c r="L1234" s="724"/>
      <c r="M1234" s="638"/>
      <c r="N1234" s="638"/>
      <c r="O1234" s="638"/>
      <c r="P1234" s="638"/>
      <c r="Q1234" s="638"/>
      <c r="R1234" s="638"/>
      <c r="S1234" s="638"/>
      <c r="T1234" s="638"/>
      <c r="U1234" s="638"/>
      <c r="V1234" s="638"/>
      <c r="W1234" s="638"/>
      <c r="X1234" s="638"/>
      <c r="Y1234" s="638"/>
      <c r="Z1234" s="638"/>
      <c r="AA1234" s="638"/>
      <c r="AB1234" s="638"/>
      <c r="AC1234" s="638"/>
      <c r="AD1234" s="638"/>
      <c r="AI1234">
        <f t="shared" si="918"/>
        <v>0</v>
      </c>
      <c r="AJ1234">
        <f t="shared" si="919"/>
        <v>0</v>
      </c>
      <c r="AK1234">
        <f t="shared" si="920"/>
        <v>0</v>
      </c>
      <c r="AL1234">
        <f t="shared" si="921"/>
        <v>0</v>
      </c>
      <c r="AM1234">
        <f t="shared" si="922"/>
        <v>0</v>
      </c>
      <c r="AN1234">
        <f t="shared" si="923"/>
        <v>0</v>
      </c>
      <c r="AO1234">
        <f t="shared" si="924"/>
        <v>0</v>
      </c>
      <c r="AP1234">
        <f t="shared" si="925"/>
        <v>0</v>
      </c>
      <c r="AQ1234">
        <f t="shared" si="926"/>
        <v>0</v>
      </c>
      <c r="AR1234">
        <f t="shared" si="927"/>
        <v>0</v>
      </c>
      <c r="AS1234">
        <f t="shared" si="928"/>
        <v>0</v>
      </c>
      <c r="AT1234">
        <f t="shared" si="929"/>
        <v>0</v>
      </c>
      <c r="AU1234">
        <f t="shared" si="930"/>
        <v>0</v>
      </c>
      <c r="AV1234">
        <f t="shared" si="931"/>
        <v>0</v>
      </c>
      <c r="AW1234">
        <f t="shared" si="932"/>
        <v>0</v>
      </c>
      <c r="AX1234">
        <f t="shared" si="933"/>
        <v>0</v>
      </c>
      <c r="AY1234">
        <f t="shared" si="934"/>
        <v>0</v>
      </c>
      <c r="AZ1234">
        <f t="shared" si="935"/>
        <v>0</v>
      </c>
      <c r="BA1234">
        <f t="shared" si="936"/>
        <v>0</v>
      </c>
      <c r="BB1234">
        <f t="shared" si="937"/>
        <v>0</v>
      </c>
      <c r="BC1234">
        <f t="shared" si="938"/>
        <v>0</v>
      </c>
      <c r="BD1234">
        <f t="shared" si="939"/>
        <v>0</v>
      </c>
      <c r="BE1234">
        <f t="shared" si="940"/>
        <v>0</v>
      </c>
      <c r="BF1234">
        <f t="shared" si="941"/>
        <v>0</v>
      </c>
    </row>
    <row r="1235" spans="1:58" ht="15" customHeight="1">
      <c r="A1235" s="445"/>
      <c r="B1235" s="15"/>
      <c r="C1235" s="35" t="s">
        <v>5236</v>
      </c>
      <c r="D1235" s="800" t="str">
        <f>IF(CNGE_2026_M1_Secc1_Sub1!$D99="","",CNGE_2026_M1_Secc1_Sub1!$D99)</f>
        <v/>
      </c>
      <c r="E1235" s="723"/>
      <c r="F1235" s="723"/>
      <c r="G1235" s="723"/>
      <c r="H1235" s="723"/>
      <c r="I1235" s="723"/>
      <c r="J1235" s="723"/>
      <c r="K1235" s="723"/>
      <c r="L1235" s="724"/>
      <c r="M1235" s="638"/>
      <c r="N1235" s="638"/>
      <c r="O1235" s="638"/>
      <c r="P1235" s="638"/>
      <c r="Q1235" s="638"/>
      <c r="R1235" s="638"/>
      <c r="S1235" s="638"/>
      <c r="T1235" s="638"/>
      <c r="U1235" s="638"/>
      <c r="V1235" s="638"/>
      <c r="W1235" s="638"/>
      <c r="X1235" s="638"/>
      <c r="Y1235" s="638"/>
      <c r="Z1235" s="638"/>
      <c r="AA1235" s="638"/>
      <c r="AB1235" s="638"/>
      <c r="AC1235" s="638"/>
      <c r="AD1235" s="638"/>
      <c r="AI1235">
        <f t="shared" si="918"/>
        <v>0</v>
      </c>
      <c r="AJ1235">
        <f t="shared" si="919"/>
        <v>0</v>
      </c>
      <c r="AK1235">
        <f t="shared" si="920"/>
        <v>0</v>
      </c>
      <c r="AL1235">
        <f t="shared" si="921"/>
        <v>0</v>
      </c>
      <c r="AM1235">
        <f t="shared" si="922"/>
        <v>0</v>
      </c>
      <c r="AN1235">
        <f t="shared" si="923"/>
        <v>0</v>
      </c>
      <c r="AO1235">
        <f t="shared" si="924"/>
        <v>0</v>
      </c>
      <c r="AP1235">
        <f t="shared" si="925"/>
        <v>0</v>
      </c>
      <c r="AQ1235">
        <f t="shared" si="926"/>
        <v>0</v>
      </c>
      <c r="AR1235">
        <f t="shared" si="927"/>
        <v>0</v>
      </c>
      <c r="AS1235">
        <f t="shared" si="928"/>
        <v>0</v>
      </c>
      <c r="AT1235">
        <f t="shared" si="929"/>
        <v>0</v>
      </c>
      <c r="AU1235">
        <f t="shared" si="930"/>
        <v>0</v>
      </c>
      <c r="AV1235">
        <f t="shared" si="931"/>
        <v>0</v>
      </c>
      <c r="AW1235">
        <f t="shared" si="932"/>
        <v>0</v>
      </c>
      <c r="AX1235">
        <f t="shared" si="933"/>
        <v>0</v>
      </c>
      <c r="AY1235">
        <f t="shared" si="934"/>
        <v>0</v>
      </c>
      <c r="AZ1235">
        <f t="shared" si="935"/>
        <v>0</v>
      </c>
      <c r="BA1235">
        <f t="shared" si="936"/>
        <v>0</v>
      </c>
      <c r="BB1235">
        <f t="shared" si="937"/>
        <v>0</v>
      </c>
      <c r="BC1235">
        <f t="shared" si="938"/>
        <v>0</v>
      </c>
      <c r="BD1235">
        <f t="shared" si="939"/>
        <v>0</v>
      </c>
      <c r="BE1235">
        <f t="shared" si="940"/>
        <v>0</v>
      </c>
      <c r="BF1235">
        <f t="shared" si="941"/>
        <v>0</v>
      </c>
    </row>
    <row r="1236" spans="1:58" ht="15" customHeight="1">
      <c r="A1236" s="445"/>
      <c r="B1236" s="15"/>
      <c r="C1236" s="35" t="s">
        <v>5238</v>
      </c>
      <c r="D1236" s="800" t="str">
        <f>IF(CNGE_2026_M1_Secc1_Sub1!$D100="","",CNGE_2026_M1_Secc1_Sub1!$D100)</f>
        <v/>
      </c>
      <c r="E1236" s="723"/>
      <c r="F1236" s="723"/>
      <c r="G1236" s="723"/>
      <c r="H1236" s="723"/>
      <c r="I1236" s="723"/>
      <c r="J1236" s="723"/>
      <c r="K1236" s="723"/>
      <c r="L1236" s="724"/>
      <c r="M1236" s="638"/>
      <c r="N1236" s="638"/>
      <c r="O1236" s="638"/>
      <c r="P1236" s="638"/>
      <c r="Q1236" s="638"/>
      <c r="R1236" s="638"/>
      <c r="S1236" s="638"/>
      <c r="T1236" s="638"/>
      <c r="U1236" s="638"/>
      <c r="V1236" s="638"/>
      <c r="W1236" s="638"/>
      <c r="X1236" s="638"/>
      <c r="Y1236" s="638"/>
      <c r="Z1236" s="638"/>
      <c r="AA1236" s="638"/>
      <c r="AB1236" s="638"/>
      <c r="AC1236" s="638"/>
      <c r="AD1236" s="638"/>
      <c r="AI1236">
        <f t="shared" si="918"/>
        <v>0</v>
      </c>
      <c r="AJ1236">
        <f t="shared" si="919"/>
        <v>0</v>
      </c>
      <c r="AK1236">
        <f t="shared" si="920"/>
        <v>0</v>
      </c>
      <c r="AL1236">
        <f t="shared" si="921"/>
        <v>0</v>
      </c>
      <c r="AM1236">
        <f t="shared" si="922"/>
        <v>0</v>
      </c>
      <c r="AN1236">
        <f t="shared" si="923"/>
        <v>0</v>
      </c>
      <c r="AO1236">
        <f t="shared" si="924"/>
        <v>0</v>
      </c>
      <c r="AP1236">
        <f t="shared" si="925"/>
        <v>0</v>
      </c>
      <c r="AQ1236">
        <f t="shared" si="926"/>
        <v>0</v>
      </c>
      <c r="AR1236">
        <f t="shared" si="927"/>
        <v>0</v>
      </c>
      <c r="AS1236">
        <f t="shared" si="928"/>
        <v>0</v>
      </c>
      <c r="AT1236">
        <f t="shared" si="929"/>
        <v>0</v>
      </c>
      <c r="AU1236">
        <f t="shared" si="930"/>
        <v>0</v>
      </c>
      <c r="AV1236">
        <f t="shared" si="931"/>
        <v>0</v>
      </c>
      <c r="AW1236">
        <f t="shared" si="932"/>
        <v>0</v>
      </c>
      <c r="AX1236">
        <f t="shared" si="933"/>
        <v>0</v>
      </c>
      <c r="AY1236">
        <f t="shared" si="934"/>
        <v>0</v>
      </c>
      <c r="AZ1236">
        <f t="shared" si="935"/>
        <v>0</v>
      </c>
      <c r="BA1236">
        <f t="shared" si="936"/>
        <v>0</v>
      </c>
      <c r="BB1236">
        <f t="shared" si="937"/>
        <v>0</v>
      </c>
      <c r="BC1236">
        <f t="shared" si="938"/>
        <v>0</v>
      </c>
      <c r="BD1236">
        <f t="shared" si="939"/>
        <v>0</v>
      </c>
      <c r="BE1236">
        <f t="shared" si="940"/>
        <v>0</v>
      </c>
      <c r="BF1236">
        <f t="shared" si="941"/>
        <v>0</v>
      </c>
    </row>
    <row r="1237" spans="1:58" ht="15" customHeight="1">
      <c r="A1237" s="445"/>
      <c r="B1237" s="15"/>
      <c r="C1237" s="35" t="s">
        <v>5240</v>
      </c>
      <c r="D1237" s="800" t="str">
        <f>IF(CNGE_2026_M1_Secc1_Sub1!$D101="","",CNGE_2026_M1_Secc1_Sub1!$D101)</f>
        <v/>
      </c>
      <c r="E1237" s="723"/>
      <c r="F1237" s="723"/>
      <c r="G1237" s="723"/>
      <c r="H1237" s="723"/>
      <c r="I1237" s="723"/>
      <c r="J1237" s="723"/>
      <c r="K1237" s="723"/>
      <c r="L1237" s="724"/>
      <c r="M1237" s="638"/>
      <c r="N1237" s="638"/>
      <c r="O1237" s="638"/>
      <c r="P1237" s="638"/>
      <c r="Q1237" s="638"/>
      <c r="R1237" s="638"/>
      <c r="S1237" s="638"/>
      <c r="T1237" s="638"/>
      <c r="U1237" s="638"/>
      <c r="V1237" s="638"/>
      <c r="W1237" s="638"/>
      <c r="X1237" s="638"/>
      <c r="Y1237" s="638"/>
      <c r="Z1237" s="638"/>
      <c r="AA1237" s="638"/>
      <c r="AB1237" s="638"/>
      <c r="AC1237" s="638"/>
      <c r="AD1237" s="638"/>
      <c r="AI1237">
        <f t="shared" si="918"/>
        <v>0</v>
      </c>
      <c r="AJ1237">
        <f t="shared" si="919"/>
        <v>0</v>
      </c>
      <c r="AK1237">
        <f t="shared" si="920"/>
        <v>0</v>
      </c>
      <c r="AL1237">
        <f t="shared" si="921"/>
        <v>0</v>
      </c>
      <c r="AM1237">
        <f t="shared" si="922"/>
        <v>0</v>
      </c>
      <c r="AN1237">
        <f t="shared" si="923"/>
        <v>0</v>
      </c>
      <c r="AO1237">
        <f t="shared" si="924"/>
        <v>0</v>
      </c>
      <c r="AP1237">
        <f t="shared" si="925"/>
        <v>0</v>
      </c>
      <c r="AQ1237">
        <f t="shared" si="926"/>
        <v>0</v>
      </c>
      <c r="AR1237">
        <f t="shared" si="927"/>
        <v>0</v>
      </c>
      <c r="AS1237">
        <f t="shared" si="928"/>
        <v>0</v>
      </c>
      <c r="AT1237">
        <f t="shared" si="929"/>
        <v>0</v>
      </c>
      <c r="AU1237">
        <f t="shared" si="930"/>
        <v>0</v>
      </c>
      <c r="AV1237">
        <f t="shared" si="931"/>
        <v>0</v>
      </c>
      <c r="AW1237">
        <f t="shared" si="932"/>
        <v>0</v>
      </c>
      <c r="AX1237">
        <f t="shared" si="933"/>
        <v>0</v>
      </c>
      <c r="AY1237">
        <f t="shared" si="934"/>
        <v>0</v>
      </c>
      <c r="AZ1237">
        <f t="shared" si="935"/>
        <v>0</v>
      </c>
      <c r="BA1237">
        <f t="shared" si="936"/>
        <v>0</v>
      </c>
      <c r="BB1237">
        <f t="shared" si="937"/>
        <v>0</v>
      </c>
      <c r="BC1237">
        <f t="shared" si="938"/>
        <v>0</v>
      </c>
      <c r="BD1237">
        <f t="shared" si="939"/>
        <v>0</v>
      </c>
      <c r="BE1237">
        <f t="shared" si="940"/>
        <v>0</v>
      </c>
      <c r="BF1237">
        <f t="shared" si="941"/>
        <v>0</v>
      </c>
    </row>
    <row r="1238" spans="1:58" ht="15" customHeight="1">
      <c r="A1238" s="445"/>
      <c r="B1238" s="15"/>
      <c r="C1238" s="35" t="s">
        <v>5242</v>
      </c>
      <c r="D1238" s="800" t="str">
        <f>IF(CNGE_2026_M1_Secc1_Sub1!$D102="","",CNGE_2026_M1_Secc1_Sub1!$D102)</f>
        <v/>
      </c>
      <c r="E1238" s="723"/>
      <c r="F1238" s="723"/>
      <c r="G1238" s="723"/>
      <c r="H1238" s="723"/>
      <c r="I1238" s="723"/>
      <c r="J1238" s="723"/>
      <c r="K1238" s="723"/>
      <c r="L1238" s="724"/>
      <c r="M1238" s="638"/>
      <c r="N1238" s="638"/>
      <c r="O1238" s="638"/>
      <c r="P1238" s="638"/>
      <c r="Q1238" s="638"/>
      <c r="R1238" s="638"/>
      <c r="S1238" s="638"/>
      <c r="T1238" s="638"/>
      <c r="U1238" s="638"/>
      <c r="V1238" s="638"/>
      <c r="W1238" s="638"/>
      <c r="X1238" s="638"/>
      <c r="Y1238" s="638"/>
      <c r="Z1238" s="638"/>
      <c r="AA1238" s="638"/>
      <c r="AB1238" s="638"/>
      <c r="AC1238" s="638"/>
      <c r="AD1238" s="638"/>
      <c r="AI1238">
        <f t="shared" si="918"/>
        <v>0</v>
      </c>
      <c r="AJ1238">
        <f t="shared" si="919"/>
        <v>0</v>
      </c>
      <c r="AK1238">
        <f t="shared" si="920"/>
        <v>0</v>
      </c>
      <c r="AL1238">
        <f t="shared" si="921"/>
        <v>0</v>
      </c>
      <c r="AM1238">
        <f t="shared" si="922"/>
        <v>0</v>
      </c>
      <c r="AN1238">
        <f t="shared" si="923"/>
        <v>0</v>
      </c>
      <c r="AO1238">
        <f t="shared" si="924"/>
        <v>0</v>
      </c>
      <c r="AP1238">
        <f t="shared" si="925"/>
        <v>0</v>
      </c>
      <c r="AQ1238">
        <f t="shared" si="926"/>
        <v>0</v>
      </c>
      <c r="AR1238">
        <f t="shared" si="927"/>
        <v>0</v>
      </c>
      <c r="AS1238">
        <f t="shared" si="928"/>
        <v>0</v>
      </c>
      <c r="AT1238">
        <f t="shared" si="929"/>
        <v>0</v>
      </c>
      <c r="AU1238">
        <f t="shared" si="930"/>
        <v>0</v>
      </c>
      <c r="AV1238">
        <f t="shared" si="931"/>
        <v>0</v>
      </c>
      <c r="AW1238">
        <f t="shared" si="932"/>
        <v>0</v>
      </c>
      <c r="AX1238">
        <f t="shared" si="933"/>
        <v>0</v>
      </c>
      <c r="AY1238">
        <f t="shared" si="934"/>
        <v>0</v>
      </c>
      <c r="AZ1238">
        <f t="shared" si="935"/>
        <v>0</v>
      </c>
      <c r="BA1238">
        <f t="shared" si="936"/>
        <v>0</v>
      </c>
      <c r="BB1238">
        <f t="shared" si="937"/>
        <v>0</v>
      </c>
      <c r="BC1238">
        <f t="shared" si="938"/>
        <v>0</v>
      </c>
      <c r="BD1238">
        <f t="shared" si="939"/>
        <v>0</v>
      </c>
      <c r="BE1238">
        <f t="shared" si="940"/>
        <v>0</v>
      </c>
      <c r="BF1238">
        <f t="shared" si="941"/>
        <v>0</v>
      </c>
    </row>
    <row r="1239" spans="1:58" ht="15" customHeight="1">
      <c r="A1239" s="445"/>
      <c r="B1239" s="15"/>
      <c r="C1239" s="35" t="s">
        <v>5244</v>
      </c>
      <c r="D1239" s="800" t="str">
        <f>IF(CNGE_2026_M1_Secc1_Sub1!$D103="","",CNGE_2026_M1_Secc1_Sub1!$D103)</f>
        <v/>
      </c>
      <c r="E1239" s="723"/>
      <c r="F1239" s="723"/>
      <c r="G1239" s="723"/>
      <c r="H1239" s="723"/>
      <c r="I1239" s="723"/>
      <c r="J1239" s="723"/>
      <c r="K1239" s="723"/>
      <c r="L1239" s="724"/>
      <c r="M1239" s="638"/>
      <c r="N1239" s="638"/>
      <c r="O1239" s="638"/>
      <c r="P1239" s="638"/>
      <c r="Q1239" s="638"/>
      <c r="R1239" s="638"/>
      <c r="S1239" s="638"/>
      <c r="T1239" s="638"/>
      <c r="U1239" s="638"/>
      <c r="V1239" s="638"/>
      <c r="W1239" s="638"/>
      <c r="X1239" s="638"/>
      <c r="Y1239" s="638"/>
      <c r="Z1239" s="638"/>
      <c r="AA1239" s="638"/>
      <c r="AB1239" s="638"/>
      <c r="AC1239" s="638"/>
      <c r="AD1239" s="638"/>
      <c r="AI1239">
        <f t="shared" si="918"/>
        <v>0</v>
      </c>
      <c r="AJ1239">
        <f t="shared" si="919"/>
        <v>0</v>
      </c>
      <c r="AK1239">
        <f t="shared" si="920"/>
        <v>0</v>
      </c>
      <c r="AL1239">
        <f t="shared" si="921"/>
        <v>0</v>
      </c>
      <c r="AM1239">
        <f t="shared" si="922"/>
        <v>0</v>
      </c>
      <c r="AN1239">
        <f t="shared" si="923"/>
        <v>0</v>
      </c>
      <c r="AO1239">
        <f t="shared" si="924"/>
        <v>0</v>
      </c>
      <c r="AP1239">
        <f t="shared" si="925"/>
        <v>0</v>
      </c>
      <c r="AQ1239">
        <f t="shared" si="926"/>
        <v>0</v>
      </c>
      <c r="AR1239">
        <f t="shared" si="927"/>
        <v>0</v>
      </c>
      <c r="AS1239">
        <f t="shared" si="928"/>
        <v>0</v>
      </c>
      <c r="AT1239">
        <f t="shared" si="929"/>
        <v>0</v>
      </c>
      <c r="AU1239">
        <f t="shared" si="930"/>
        <v>0</v>
      </c>
      <c r="AV1239">
        <f t="shared" si="931"/>
        <v>0</v>
      </c>
      <c r="AW1239">
        <f t="shared" si="932"/>
        <v>0</v>
      </c>
      <c r="AX1239">
        <f t="shared" si="933"/>
        <v>0</v>
      </c>
      <c r="AY1239">
        <f t="shared" si="934"/>
        <v>0</v>
      </c>
      <c r="AZ1239">
        <f t="shared" si="935"/>
        <v>0</v>
      </c>
      <c r="BA1239">
        <f t="shared" si="936"/>
        <v>0</v>
      </c>
      <c r="BB1239">
        <f t="shared" si="937"/>
        <v>0</v>
      </c>
      <c r="BC1239">
        <f t="shared" si="938"/>
        <v>0</v>
      </c>
      <c r="BD1239">
        <f t="shared" si="939"/>
        <v>0</v>
      </c>
      <c r="BE1239">
        <f t="shared" si="940"/>
        <v>0</v>
      </c>
      <c r="BF1239">
        <f t="shared" si="941"/>
        <v>0</v>
      </c>
    </row>
    <row r="1240" spans="1:58" ht="15" customHeight="1">
      <c r="A1240" s="445"/>
      <c r="B1240" s="15"/>
      <c r="C1240" s="35" t="s">
        <v>5246</v>
      </c>
      <c r="D1240" s="800" t="str">
        <f>IF(CNGE_2026_M1_Secc1_Sub1!$D104="","",CNGE_2026_M1_Secc1_Sub1!$D104)</f>
        <v/>
      </c>
      <c r="E1240" s="723"/>
      <c r="F1240" s="723"/>
      <c r="G1240" s="723"/>
      <c r="H1240" s="723"/>
      <c r="I1240" s="723"/>
      <c r="J1240" s="723"/>
      <c r="K1240" s="723"/>
      <c r="L1240" s="724"/>
      <c r="M1240" s="638"/>
      <c r="N1240" s="638"/>
      <c r="O1240" s="638"/>
      <c r="P1240" s="638"/>
      <c r="Q1240" s="638"/>
      <c r="R1240" s="638"/>
      <c r="S1240" s="638"/>
      <c r="T1240" s="638"/>
      <c r="U1240" s="638"/>
      <c r="V1240" s="638"/>
      <c r="W1240" s="638"/>
      <c r="X1240" s="638"/>
      <c r="Y1240" s="638"/>
      <c r="Z1240" s="638"/>
      <c r="AA1240" s="638"/>
      <c r="AB1240" s="638"/>
      <c r="AC1240" s="638"/>
      <c r="AD1240" s="638"/>
      <c r="AI1240">
        <f t="shared" si="918"/>
        <v>0</v>
      </c>
      <c r="AJ1240">
        <f t="shared" si="919"/>
        <v>0</v>
      </c>
      <c r="AK1240">
        <f t="shared" si="920"/>
        <v>0</v>
      </c>
      <c r="AL1240">
        <f t="shared" si="921"/>
        <v>0</v>
      </c>
      <c r="AM1240">
        <f t="shared" si="922"/>
        <v>0</v>
      </c>
      <c r="AN1240">
        <f t="shared" si="923"/>
        <v>0</v>
      </c>
      <c r="AO1240">
        <f t="shared" si="924"/>
        <v>0</v>
      </c>
      <c r="AP1240">
        <f t="shared" si="925"/>
        <v>0</v>
      </c>
      <c r="AQ1240">
        <f t="shared" si="926"/>
        <v>0</v>
      </c>
      <c r="AR1240">
        <f t="shared" si="927"/>
        <v>0</v>
      </c>
      <c r="AS1240">
        <f t="shared" si="928"/>
        <v>0</v>
      </c>
      <c r="AT1240">
        <f t="shared" si="929"/>
        <v>0</v>
      </c>
      <c r="AU1240">
        <f t="shared" si="930"/>
        <v>0</v>
      </c>
      <c r="AV1240">
        <f t="shared" si="931"/>
        <v>0</v>
      </c>
      <c r="AW1240">
        <f t="shared" si="932"/>
        <v>0</v>
      </c>
      <c r="AX1240">
        <f t="shared" si="933"/>
        <v>0</v>
      </c>
      <c r="AY1240">
        <f t="shared" si="934"/>
        <v>0</v>
      </c>
      <c r="AZ1240">
        <f t="shared" si="935"/>
        <v>0</v>
      </c>
      <c r="BA1240">
        <f t="shared" si="936"/>
        <v>0</v>
      </c>
      <c r="BB1240">
        <f t="shared" si="937"/>
        <v>0</v>
      </c>
      <c r="BC1240">
        <f t="shared" si="938"/>
        <v>0</v>
      </c>
      <c r="BD1240">
        <f t="shared" si="939"/>
        <v>0</v>
      </c>
      <c r="BE1240">
        <f t="shared" si="940"/>
        <v>0</v>
      </c>
      <c r="BF1240">
        <f t="shared" si="941"/>
        <v>0</v>
      </c>
    </row>
    <row r="1241" spans="1:58" ht="15" customHeight="1">
      <c r="A1241" s="445"/>
      <c r="B1241" s="15"/>
      <c r="C1241" s="35" t="s">
        <v>5248</v>
      </c>
      <c r="D1241" s="800" t="str">
        <f>IF(CNGE_2026_M1_Secc1_Sub1!$D105="","",CNGE_2026_M1_Secc1_Sub1!$D105)</f>
        <v/>
      </c>
      <c r="E1241" s="723"/>
      <c r="F1241" s="723"/>
      <c r="G1241" s="723"/>
      <c r="H1241" s="723"/>
      <c r="I1241" s="723"/>
      <c r="J1241" s="723"/>
      <c r="K1241" s="723"/>
      <c r="L1241" s="724"/>
      <c r="M1241" s="638"/>
      <c r="N1241" s="638"/>
      <c r="O1241" s="638"/>
      <c r="P1241" s="638"/>
      <c r="Q1241" s="638"/>
      <c r="R1241" s="638"/>
      <c r="S1241" s="638"/>
      <c r="T1241" s="638"/>
      <c r="U1241" s="638"/>
      <c r="V1241" s="638"/>
      <c r="W1241" s="638"/>
      <c r="X1241" s="638"/>
      <c r="Y1241" s="638"/>
      <c r="Z1241" s="638"/>
      <c r="AA1241" s="638"/>
      <c r="AB1241" s="638"/>
      <c r="AC1241" s="638"/>
      <c r="AD1241" s="638"/>
      <c r="AI1241">
        <f t="shared" ref="AI1241:AI1272" si="942">M1241</f>
        <v>0</v>
      </c>
      <c r="AJ1241">
        <f t="shared" ref="AJ1241:AJ1272" si="943">COUNTIF(N1241:O1241,"NS")</f>
        <v>0</v>
      </c>
      <c r="AK1241">
        <f t="shared" ref="AK1241:AK1272" si="944">SUM(N1241:O1241)</f>
        <v>0</v>
      </c>
      <c r="AL1241">
        <f t="shared" ref="AL1241:AL1272" si="945">IF(COUNTIF(M1241:O1241,"NA")=3,0,IF(OR(AND(AI1241=0,AJ1241&gt;0),AND(AI1241="NS",AK1241&gt;0), AND(AI1241="NS", AJ1241=0,AK1241=0)), 1, IF(OR(AND(AI1241&gt;0,AJ1241&gt;1,AI1241&gt;AK1241), AND(AI1241="NS",AJ1241=2), AND(AI1241="NS",AK1241=0,AJ1241&gt;0),AI1241=AK1241), 0, 1)))</f>
        <v>0</v>
      </c>
      <c r="AM1241">
        <f t="shared" ref="AM1241:AM1272" si="946">P1241</f>
        <v>0</v>
      </c>
      <c r="AN1241">
        <f t="shared" ref="AN1241:AN1272" si="947">COUNTIF(Q1241:R1241,"NS")</f>
        <v>0</v>
      </c>
      <c r="AO1241">
        <f t="shared" ref="AO1241:AO1272" si="948">SUM(Q1241:R1241)</f>
        <v>0</v>
      </c>
      <c r="AP1241">
        <f t="shared" ref="AP1241:AP1272" si="949">IF(COUNTIF(P1241:R1241,"NA")=3,0,IF(OR(AND(AM1241=0,AN1241&gt;0),AND(AM1241="NS",AO1241&gt;0), AND(AM1241="NS", AN1241=0,AO1241=0)), 1, IF(OR(AND(AM1241&gt;0,AN1241&gt;1,AM1241&gt;AO1241), AND(AM1241="NS",AN1241=2), AND(AM1241="NS",AO1241=0,AN1241&gt;0),AM1241=AO1241), 0, 1)))</f>
        <v>0</v>
      </c>
      <c r="AQ1241">
        <f t="shared" ref="AQ1241:AQ1272" si="950">S1241</f>
        <v>0</v>
      </c>
      <c r="AR1241">
        <f t="shared" ref="AR1241:AR1272" si="951">COUNTIF(T1241:U1241,"NS")</f>
        <v>0</v>
      </c>
      <c r="AS1241">
        <f t="shared" ref="AS1241:AS1272" si="952">SUM(T1241:U1241)</f>
        <v>0</v>
      </c>
      <c r="AT1241">
        <f t="shared" ref="AT1241:AT1272" si="953">IF(COUNTIF(S1241:U1241,"NA")=3,0,IF(OR(AND(AQ1241=0,AR1241&gt;0),AND(AQ1241="NS",AS1241&gt;0), AND(AQ1241="NS", AR1241=0,AS1241=0)), 1, IF(OR(AND(AQ1241&gt;0,AR1241&gt;1,AQ1241&gt;AS1241), AND(AQ1241="NS",AR1241=2), AND(AQ1241="NS",AS1241=0,AR1241&gt;0),AQ1241=AS1241), 0, 1)))</f>
        <v>0</v>
      </c>
      <c r="AU1241">
        <f t="shared" ref="AU1241:AU1272" si="954">V1241</f>
        <v>0</v>
      </c>
      <c r="AV1241">
        <f t="shared" ref="AV1241:AV1272" si="955">COUNTIF(W1241:X1241,"NS")</f>
        <v>0</v>
      </c>
      <c r="AW1241">
        <f t="shared" ref="AW1241:AW1272" si="956">SUM(W1241:X1241)</f>
        <v>0</v>
      </c>
      <c r="AX1241">
        <f t="shared" ref="AX1241:AX1272" si="957">IF(COUNTIF(V1241:X1241,"NA")=3,0,IF(OR(AND(AU1241=0,AV1241&gt;0),AND(AU1241="NS",AW1241&gt;0), AND(AU1241="NS", AV1241=0,AW1241=0)), 1, IF(OR(AND(AU1241&gt;0,AV1241&gt;1,AU1241&gt;AW1241), AND(AU1241="NS",AV1241=2), AND(AU1241="NS",AW1241=0,AV1241&gt;0),AU1241=AW1241), 0, 1)))</f>
        <v>0</v>
      </c>
      <c r="AY1241">
        <f t="shared" ref="AY1241:AY1272" si="958">Y1241</f>
        <v>0</v>
      </c>
      <c r="AZ1241">
        <f t="shared" ref="AZ1241:AZ1272" si="959">COUNTIF(Z1241:AA1241,"NS")</f>
        <v>0</v>
      </c>
      <c r="BA1241">
        <f t="shared" ref="BA1241:BA1272" si="960">SUM(Z1241:AA1241)</f>
        <v>0</v>
      </c>
      <c r="BB1241">
        <f t="shared" ref="BB1241:BB1272" si="961">IF(COUNTIF(Y1241:AA1241,"NA")=3,0,IF(OR(AND(AY1241=0,AZ1241&gt;0),AND(AY1241="NS",BA1241&gt;0), AND(AY1241="NS", AZ1241=0,BA1241=0)), 1, IF(OR(AND(AY1241&gt;0,AZ1241&gt;1,AY1241&gt;BA1241), AND(AY1241="NS",AZ1241=2), AND(AY1241="NS",BA1241=0,AZ1241&gt;0),AY1241=BA1241), 0, 1)))</f>
        <v>0</v>
      </c>
      <c r="BC1241">
        <f t="shared" ref="BC1241:BC1272" si="962">AB1241</f>
        <v>0</v>
      </c>
      <c r="BD1241">
        <f t="shared" ref="BD1241:BD1272" si="963">COUNTIF(AC1241:AD1241,"NS")</f>
        <v>0</v>
      </c>
      <c r="BE1241">
        <f t="shared" ref="BE1241:BE1272" si="964">SUM(AC1241:AD1241)</f>
        <v>0</v>
      </c>
      <c r="BF1241">
        <f t="shared" ref="BF1241:BF1272" si="965">IF(COUNTIF(AB1241:AD1241,"NA")=3,0,IF(OR(AND(BC1241=0,BD1241&gt;0),AND(BC1241="NS",BE1241&gt;0), AND(BC1241="NS", BD1241=0,BE1241=0)), 1, IF(OR(AND(BC1241&gt;0,BD1241&gt;1,BC1241&gt;BE1241), AND(BC1241="NS",BD1241=2), AND(BC1241="NS",BE1241=0,BD1241&gt;0),BC1241=BE1241), 0, 1)))</f>
        <v>0</v>
      </c>
    </row>
    <row r="1242" spans="1:58" ht="15" customHeight="1">
      <c r="A1242" s="445"/>
      <c r="B1242" s="15"/>
      <c r="C1242" s="35" t="s">
        <v>5250</v>
      </c>
      <c r="D1242" s="800" t="str">
        <f>IF(CNGE_2026_M1_Secc1_Sub1!$D106="","",CNGE_2026_M1_Secc1_Sub1!$D106)</f>
        <v/>
      </c>
      <c r="E1242" s="723"/>
      <c r="F1242" s="723"/>
      <c r="G1242" s="723"/>
      <c r="H1242" s="723"/>
      <c r="I1242" s="723"/>
      <c r="J1242" s="723"/>
      <c r="K1242" s="723"/>
      <c r="L1242" s="724"/>
      <c r="M1242" s="638"/>
      <c r="N1242" s="638"/>
      <c r="O1242" s="638"/>
      <c r="P1242" s="638"/>
      <c r="Q1242" s="638"/>
      <c r="R1242" s="638"/>
      <c r="S1242" s="638"/>
      <c r="T1242" s="638"/>
      <c r="U1242" s="638"/>
      <c r="V1242" s="638"/>
      <c r="W1242" s="638"/>
      <c r="X1242" s="638"/>
      <c r="Y1242" s="638"/>
      <c r="Z1242" s="638"/>
      <c r="AA1242" s="638"/>
      <c r="AB1242" s="638"/>
      <c r="AC1242" s="638"/>
      <c r="AD1242" s="638"/>
      <c r="AI1242">
        <f t="shared" si="942"/>
        <v>0</v>
      </c>
      <c r="AJ1242">
        <f t="shared" si="943"/>
        <v>0</v>
      </c>
      <c r="AK1242">
        <f t="shared" si="944"/>
        <v>0</v>
      </c>
      <c r="AL1242">
        <f t="shared" si="945"/>
        <v>0</v>
      </c>
      <c r="AM1242">
        <f t="shared" si="946"/>
        <v>0</v>
      </c>
      <c r="AN1242">
        <f t="shared" si="947"/>
        <v>0</v>
      </c>
      <c r="AO1242">
        <f t="shared" si="948"/>
        <v>0</v>
      </c>
      <c r="AP1242">
        <f t="shared" si="949"/>
        <v>0</v>
      </c>
      <c r="AQ1242">
        <f t="shared" si="950"/>
        <v>0</v>
      </c>
      <c r="AR1242">
        <f t="shared" si="951"/>
        <v>0</v>
      </c>
      <c r="AS1242">
        <f t="shared" si="952"/>
        <v>0</v>
      </c>
      <c r="AT1242">
        <f t="shared" si="953"/>
        <v>0</v>
      </c>
      <c r="AU1242">
        <f t="shared" si="954"/>
        <v>0</v>
      </c>
      <c r="AV1242">
        <f t="shared" si="955"/>
        <v>0</v>
      </c>
      <c r="AW1242">
        <f t="shared" si="956"/>
        <v>0</v>
      </c>
      <c r="AX1242">
        <f t="shared" si="957"/>
        <v>0</v>
      </c>
      <c r="AY1242">
        <f t="shared" si="958"/>
        <v>0</v>
      </c>
      <c r="AZ1242">
        <f t="shared" si="959"/>
        <v>0</v>
      </c>
      <c r="BA1242">
        <f t="shared" si="960"/>
        <v>0</v>
      </c>
      <c r="BB1242">
        <f t="shared" si="961"/>
        <v>0</v>
      </c>
      <c r="BC1242">
        <f t="shared" si="962"/>
        <v>0</v>
      </c>
      <c r="BD1242">
        <f t="shared" si="963"/>
        <v>0</v>
      </c>
      <c r="BE1242">
        <f t="shared" si="964"/>
        <v>0</v>
      </c>
      <c r="BF1242">
        <f t="shared" si="965"/>
        <v>0</v>
      </c>
    </row>
    <row r="1243" spans="1:58" ht="15" customHeight="1">
      <c r="A1243" s="445"/>
      <c r="B1243" s="15"/>
      <c r="C1243" s="35" t="s">
        <v>5252</v>
      </c>
      <c r="D1243" s="800" t="str">
        <f>IF(CNGE_2026_M1_Secc1_Sub1!$D107="","",CNGE_2026_M1_Secc1_Sub1!$D107)</f>
        <v/>
      </c>
      <c r="E1243" s="723"/>
      <c r="F1243" s="723"/>
      <c r="G1243" s="723"/>
      <c r="H1243" s="723"/>
      <c r="I1243" s="723"/>
      <c r="J1243" s="723"/>
      <c r="K1243" s="723"/>
      <c r="L1243" s="724"/>
      <c r="M1243" s="638"/>
      <c r="N1243" s="638"/>
      <c r="O1243" s="638"/>
      <c r="P1243" s="638"/>
      <c r="Q1243" s="638"/>
      <c r="R1243" s="638"/>
      <c r="S1243" s="638"/>
      <c r="T1243" s="638"/>
      <c r="U1243" s="638"/>
      <c r="V1243" s="638"/>
      <c r="W1243" s="638"/>
      <c r="X1243" s="638"/>
      <c r="Y1243" s="638"/>
      <c r="Z1243" s="638"/>
      <c r="AA1243" s="638"/>
      <c r="AB1243" s="638"/>
      <c r="AC1243" s="638"/>
      <c r="AD1243" s="638"/>
      <c r="AI1243">
        <f t="shared" si="942"/>
        <v>0</v>
      </c>
      <c r="AJ1243">
        <f t="shared" si="943"/>
        <v>0</v>
      </c>
      <c r="AK1243">
        <f t="shared" si="944"/>
        <v>0</v>
      </c>
      <c r="AL1243">
        <f t="shared" si="945"/>
        <v>0</v>
      </c>
      <c r="AM1243">
        <f t="shared" si="946"/>
        <v>0</v>
      </c>
      <c r="AN1243">
        <f t="shared" si="947"/>
        <v>0</v>
      </c>
      <c r="AO1243">
        <f t="shared" si="948"/>
        <v>0</v>
      </c>
      <c r="AP1243">
        <f t="shared" si="949"/>
        <v>0</v>
      </c>
      <c r="AQ1243">
        <f t="shared" si="950"/>
        <v>0</v>
      </c>
      <c r="AR1243">
        <f t="shared" si="951"/>
        <v>0</v>
      </c>
      <c r="AS1243">
        <f t="shared" si="952"/>
        <v>0</v>
      </c>
      <c r="AT1243">
        <f t="shared" si="953"/>
        <v>0</v>
      </c>
      <c r="AU1243">
        <f t="shared" si="954"/>
        <v>0</v>
      </c>
      <c r="AV1243">
        <f t="shared" si="955"/>
        <v>0</v>
      </c>
      <c r="AW1243">
        <f t="shared" si="956"/>
        <v>0</v>
      </c>
      <c r="AX1243">
        <f t="shared" si="957"/>
        <v>0</v>
      </c>
      <c r="AY1243">
        <f t="shared" si="958"/>
        <v>0</v>
      </c>
      <c r="AZ1243">
        <f t="shared" si="959"/>
        <v>0</v>
      </c>
      <c r="BA1243">
        <f t="shared" si="960"/>
        <v>0</v>
      </c>
      <c r="BB1243">
        <f t="shared" si="961"/>
        <v>0</v>
      </c>
      <c r="BC1243">
        <f t="shared" si="962"/>
        <v>0</v>
      </c>
      <c r="BD1243">
        <f t="shared" si="963"/>
        <v>0</v>
      </c>
      <c r="BE1243">
        <f t="shared" si="964"/>
        <v>0</v>
      </c>
      <c r="BF1243">
        <f t="shared" si="965"/>
        <v>0</v>
      </c>
    </row>
    <row r="1244" spans="1:58" ht="15" customHeight="1">
      <c r="A1244" s="445"/>
      <c r="B1244" s="15"/>
      <c r="C1244" s="35" t="s">
        <v>5254</v>
      </c>
      <c r="D1244" s="800" t="str">
        <f>IF(CNGE_2026_M1_Secc1_Sub1!$D108="","",CNGE_2026_M1_Secc1_Sub1!$D108)</f>
        <v/>
      </c>
      <c r="E1244" s="723"/>
      <c r="F1244" s="723"/>
      <c r="G1244" s="723"/>
      <c r="H1244" s="723"/>
      <c r="I1244" s="723"/>
      <c r="J1244" s="723"/>
      <c r="K1244" s="723"/>
      <c r="L1244" s="724"/>
      <c r="M1244" s="638"/>
      <c r="N1244" s="638"/>
      <c r="O1244" s="638"/>
      <c r="P1244" s="638"/>
      <c r="Q1244" s="638"/>
      <c r="R1244" s="638"/>
      <c r="S1244" s="638"/>
      <c r="T1244" s="638"/>
      <c r="U1244" s="638"/>
      <c r="V1244" s="638"/>
      <c r="W1244" s="638"/>
      <c r="X1244" s="638"/>
      <c r="Y1244" s="638"/>
      <c r="Z1244" s="638"/>
      <c r="AA1244" s="638"/>
      <c r="AB1244" s="638"/>
      <c r="AC1244" s="638"/>
      <c r="AD1244" s="638"/>
      <c r="AI1244">
        <f t="shared" si="942"/>
        <v>0</v>
      </c>
      <c r="AJ1244">
        <f t="shared" si="943"/>
        <v>0</v>
      </c>
      <c r="AK1244">
        <f t="shared" si="944"/>
        <v>0</v>
      </c>
      <c r="AL1244">
        <f t="shared" si="945"/>
        <v>0</v>
      </c>
      <c r="AM1244">
        <f t="shared" si="946"/>
        <v>0</v>
      </c>
      <c r="AN1244">
        <f t="shared" si="947"/>
        <v>0</v>
      </c>
      <c r="AO1244">
        <f t="shared" si="948"/>
        <v>0</v>
      </c>
      <c r="AP1244">
        <f t="shared" si="949"/>
        <v>0</v>
      </c>
      <c r="AQ1244">
        <f t="shared" si="950"/>
        <v>0</v>
      </c>
      <c r="AR1244">
        <f t="shared" si="951"/>
        <v>0</v>
      </c>
      <c r="AS1244">
        <f t="shared" si="952"/>
        <v>0</v>
      </c>
      <c r="AT1244">
        <f t="shared" si="953"/>
        <v>0</v>
      </c>
      <c r="AU1244">
        <f t="shared" si="954"/>
        <v>0</v>
      </c>
      <c r="AV1244">
        <f t="shared" si="955"/>
        <v>0</v>
      </c>
      <c r="AW1244">
        <f t="shared" si="956"/>
        <v>0</v>
      </c>
      <c r="AX1244">
        <f t="shared" si="957"/>
        <v>0</v>
      </c>
      <c r="AY1244">
        <f t="shared" si="958"/>
        <v>0</v>
      </c>
      <c r="AZ1244">
        <f t="shared" si="959"/>
        <v>0</v>
      </c>
      <c r="BA1244">
        <f t="shared" si="960"/>
        <v>0</v>
      </c>
      <c r="BB1244">
        <f t="shared" si="961"/>
        <v>0</v>
      </c>
      <c r="BC1244">
        <f t="shared" si="962"/>
        <v>0</v>
      </c>
      <c r="BD1244">
        <f t="shared" si="963"/>
        <v>0</v>
      </c>
      <c r="BE1244">
        <f t="shared" si="964"/>
        <v>0</v>
      </c>
      <c r="BF1244">
        <f t="shared" si="965"/>
        <v>0</v>
      </c>
    </row>
    <row r="1245" spans="1:58" ht="15" customHeight="1">
      <c r="A1245" s="445"/>
      <c r="B1245" s="15"/>
      <c r="C1245" s="35" t="s">
        <v>5256</v>
      </c>
      <c r="D1245" s="800" t="str">
        <f>IF(CNGE_2026_M1_Secc1_Sub1!$D109="","",CNGE_2026_M1_Secc1_Sub1!$D109)</f>
        <v/>
      </c>
      <c r="E1245" s="723"/>
      <c r="F1245" s="723"/>
      <c r="G1245" s="723"/>
      <c r="H1245" s="723"/>
      <c r="I1245" s="723"/>
      <c r="J1245" s="723"/>
      <c r="K1245" s="723"/>
      <c r="L1245" s="724"/>
      <c r="M1245" s="638"/>
      <c r="N1245" s="638"/>
      <c r="O1245" s="638"/>
      <c r="P1245" s="638"/>
      <c r="Q1245" s="638"/>
      <c r="R1245" s="638"/>
      <c r="S1245" s="638"/>
      <c r="T1245" s="638"/>
      <c r="U1245" s="638"/>
      <c r="V1245" s="638"/>
      <c r="W1245" s="638"/>
      <c r="X1245" s="638"/>
      <c r="Y1245" s="638"/>
      <c r="Z1245" s="638"/>
      <c r="AA1245" s="638"/>
      <c r="AB1245" s="638"/>
      <c r="AC1245" s="638"/>
      <c r="AD1245" s="638"/>
      <c r="AI1245">
        <f t="shared" si="942"/>
        <v>0</v>
      </c>
      <c r="AJ1245">
        <f t="shared" si="943"/>
        <v>0</v>
      </c>
      <c r="AK1245">
        <f t="shared" si="944"/>
        <v>0</v>
      </c>
      <c r="AL1245">
        <f t="shared" si="945"/>
        <v>0</v>
      </c>
      <c r="AM1245">
        <f t="shared" si="946"/>
        <v>0</v>
      </c>
      <c r="AN1245">
        <f t="shared" si="947"/>
        <v>0</v>
      </c>
      <c r="AO1245">
        <f t="shared" si="948"/>
        <v>0</v>
      </c>
      <c r="AP1245">
        <f t="shared" si="949"/>
        <v>0</v>
      </c>
      <c r="AQ1245">
        <f t="shared" si="950"/>
        <v>0</v>
      </c>
      <c r="AR1245">
        <f t="shared" si="951"/>
        <v>0</v>
      </c>
      <c r="AS1245">
        <f t="shared" si="952"/>
        <v>0</v>
      </c>
      <c r="AT1245">
        <f t="shared" si="953"/>
        <v>0</v>
      </c>
      <c r="AU1245">
        <f t="shared" si="954"/>
        <v>0</v>
      </c>
      <c r="AV1245">
        <f t="shared" si="955"/>
        <v>0</v>
      </c>
      <c r="AW1245">
        <f t="shared" si="956"/>
        <v>0</v>
      </c>
      <c r="AX1245">
        <f t="shared" si="957"/>
        <v>0</v>
      </c>
      <c r="AY1245">
        <f t="shared" si="958"/>
        <v>0</v>
      </c>
      <c r="AZ1245">
        <f t="shared" si="959"/>
        <v>0</v>
      </c>
      <c r="BA1245">
        <f t="shared" si="960"/>
        <v>0</v>
      </c>
      <c r="BB1245">
        <f t="shared" si="961"/>
        <v>0</v>
      </c>
      <c r="BC1245">
        <f t="shared" si="962"/>
        <v>0</v>
      </c>
      <c r="BD1245">
        <f t="shared" si="963"/>
        <v>0</v>
      </c>
      <c r="BE1245">
        <f t="shared" si="964"/>
        <v>0</v>
      </c>
      <c r="BF1245">
        <f t="shared" si="965"/>
        <v>0</v>
      </c>
    </row>
    <row r="1246" spans="1:58" ht="15" customHeight="1">
      <c r="A1246" s="445"/>
      <c r="B1246" s="15"/>
      <c r="C1246" s="35" t="s">
        <v>5258</v>
      </c>
      <c r="D1246" s="800" t="str">
        <f>IF(CNGE_2026_M1_Secc1_Sub1!$D110="","",CNGE_2026_M1_Secc1_Sub1!$D110)</f>
        <v/>
      </c>
      <c r="E1246" s="723"/>
      <c r="F1246" s="723"/>
      <c r="G1246" s="723"/>
      <c r="H1246" s="723"/>
      <c r="I1246" s="723"/>
      <c r="J1246" s="723"/>
      <c r="K1246" s="723"/>
      <c r="L1246" s="724"/>
      <c r="M1246" s="638"/>
      <c r="N1246" s="638"/>
      <c r="O1246" s="638"/>
      <c r="P1246" s="638"/>
      <c r="Q1246" s="638"/>
      <c r="R1246" s="638"/>
      <c r="S1246" s="638"/>
      <c r="T1246" s="638"/>
      <c r="U1246" s="638"/>
      <c r="V1246" s="638"/>
      <c r="W1246" s="638"/>
      <c r="X1246" s="638"/>
      <c r="Y1246" s="638"/>
      <c r="Z1246" s="638"/>
      <c r="AA1246" s="638"/>
      <c r="AB1246" s="638"/>
      <c r="AC1246" s="638"/>
      <c r="AD1246" s="638"/>
      <c r="AI1246">
        <f t="shared" si="942"/>
        <v>0</v>
      </c>
      <c r="AJ1246">
        <f t="shared" si="943"/>
        <v>0</v>
      </c>
      <c r="AK1246">
        <f t="shared" si="944"/>
        <v>0</v>
      </c>
      <c r="AL1246">
        <f t="shared" si="945"/>
        <v>0</v>
      </c>
      <c r="AM1246">
        <f t="shared" si="946"/>
        <v>0</v>
      </c>
      <c r="AN1246">
        <f t="shared" si="947"/>
        <v>0</v>
      </c>
      <c r="AO1246">
        <f t="shared" si="948"/>
        <v>0</v>
      </c>
      <c r="AP1246">
        <f t="shared" si="949"/>
        <v>0</v>
      </c>
      <c r="AQ1246">
        <f t="shared" si="950"/>
        <v>0</v>
      </c>
      <c r="AR1246">
        <f t="shared" si="951"/>
        <v>0</v>
      </c>
      <c r="AS1246">
        <f t="shared" si="952"/>
        <v>0</v>
      </c>
      <c r="AT1246">
        <f t="shared" si="953"/>
        <v>0</v>
      </c>
      <c r="AU1246">
        <f t="shared" si="954"/>
        <v>0</v>
      </c>
      <c r="AV1246">
        <f t="shared" si="955"/>
        <v>0</v>
      </c>
      <c r="AW1246">
        <f t="shared" si="956"/>
        <v>0</v>
      </c>
      <c r="AX1246">
        <f t="shared" si="957"/>
        <v>0</v>
      </c>
      <c r="AY1246">
        <f t="shared" si="958"/>
        <v>0</v>
      </c>
      <c r="AZ1246">
        <f t="shared" si="959"/>
        <v>0</v>
      </c>
      <c r="BA1246">
        <f t="shared" si="960"/>
        <v>0</v>
      </c>
      <c r="BB1246">
        <f t="shared" si="961"/>
        <v>0</v>
      </c>
      <c r="BC1246">
        <f t="shared" si="962"/>
        <v>0</v>
      </c>
      <c r="BD1246">
        <f t="shared" si="963"/>
        <v>0</v>
      </c>
      <c r="BE1246">
        <f t="shared" si="964"/>
        <v>0</v>
      </c>
      <c r="BF1246">
        <f t="shared" si="965"/>
        <v>0</v>
      </c>
    </row>
    <row r="1247" spans="1:58" ht="15" customHeight="1">
      <c r="A1247" s="445"/>
      <c r="B1247" s="15"/>
      <c r="C1247" s="35" t="s">
        <v>5260</v>
      </c>
      <c r="D1247" s="800" t="str">
        <f>IF(CNGE_2026_M1_Secc1_Sub1!$D111="","",CNGE_2026_M1_Secc1_Sub1!$D111)</f>
        <v/>
      </c>
      <c r="E1247" s="723"/>
      <c r="F1247" s="723"/>
      <c r="G1247" s="723"/>
      <c r="H1247" s="723"/>
      <c r="I1247" s="723"/>
      <c r="J1247" s="723"/>
      <c r="K1247" s="723"/>
      <c r="L1247" s="724"/>
      <c r="M1247" s="638"/>
      <c r="N1247" s="638"/>
      <c r="O1247" s="638"/>
      <c r="P1247" s="638"/>
      <c r="Q1247" s="638"/>
      <c r="R1247" s="638"/>
      <c r="S1247" s="638"/>
      <c r="T1247" s="638"/>
      <c r="U1247" s="638"/>
      <c r="V1247" s="638"/>
      <c r="W1247" s="638"/>
      <c r="X1247" s="638"/>
      <c r="Y1247" s="638"/>
      <c r="Z1247" s="638"/>
      <c r="AA1247" s="638"/>
      <c r="AB1247" s="638"/>
      <c r="AC1247" s="638"/>
      <c r="AD1247" s="638"/>
      <c r="AI1247">
        <f t="shared" si="942"/>
        <v>0</v>
      </c>
      <c r="AJ1247">
        <f t="shared" si="943"/>
        <v>0</v>
      </c>
      <c r="AK1247">
        <f t="shared" si="944"/>
        <v>0</v>
      </c>
      <c r="AL1247">
        <f t="shared" si="945"/>
        <v>0</v>
      </c>
      <c r="AM1247">
        <f t="shared" si="946"/>
        <v>0</v>
      </c>
      <c r="AN1247">
        <f t="shared" si="947"/>
        <v>0</v>
      </c>
      <c r="AO1247">
        <f t="shared" si="948"/>
        <v>0</v>
      </c>
      <c r="AP1247">
        <f t="shared" si="949"/>
        <v>0</v>
      </c>
      <c r="AQ1247">
        <f t="shared" si="950"/>
        <v>0</v>
      </c>
      <c r="AR1247">
        <f t="shared" si="951"/>
        <v>0</v>
      </c>
      <c r="AS1247">
        <f t="shared" si="952"/>
        <v>0</v>
      </c>
      <c r="AT1247">
        <f t="shared" si="953"/>
        <v>0</v>
      </c>
      <c r="AU1247">
        <f t="shared" si="954"/>
        <v>0</v>
      </c>
      <c r="AV1247">
        <f t="shared" si="955"/>
        <v>0</v>
      </c>
      <c r="AW1247">
        <f t="shared" si="956"/>
        <v>0</v>
      </c>
      <c r="AX1247">
        <f t="shared" si="957"/>
        <v>0</v>
      </c>
      <c r="AY1247">
        <f t="shared" si="958"/>
        <v>0</v>
      </c>
      <c r="AZ1247">
        <f t="shared" si="959"/>
        <v>0</v>
      </c>
      <c r="BA1247">
        <f t="shared" si="960"/>
        <v>0</v>
      </c>
      <c r="BB1247">
        <f t="shared" si="961"/>
        <v>0</v>
      </c>
      <c r="BC1247">
        <f t="shared" si="962"/>
        <v>0</v>
      </c>
      <c r="BD1247">
        <f t="shared" si="963"/>
        <v>0</v>
      </c>
      <c r="BE1247">
        <f t="shared" si="964"/>
        <v>0</v>
      </c>
      <c r="BF1247">
        <f t="shared" si="965"/>
        <v>0</v>
      </c>
    </row>
    <row r="1248" spans="1:58" ht="15" customHeight="1">
      <c r="A1248" s="445"/>
      <c r="B1248" s="15"/>
      <c r="C1248" s="35" t="s">
        <v>5262</v>
      </c>
      <c r="D1248" s="800" t="str">
        <f>IF(CNGE_2026_M1_Secc1_Sub1!$D112="","",CNGE_2026_M1_Secc1_Sub1!$D112)</f>
        <v/>
      </c>
      <c r="E1248" s="723"/>
      <c r="F1248" s="723"/>
      <c r="G1248" s="723"/>
      <c r="H1248" s="723"/>
      <c r="I1248" s="723"/>
      <c r="J1248" s="723"/>
      <c r="K1248" s="723"/>
      <c r="L1248" s="724"/>
      <c r="M1248" s="638"/>
      <c r="N1248" s="638"/>
      <c r="O1248" s="638"/>
      <c r="P1248" s="638"/>
      <c r="Q1248" s="638"/>
      <c r="R1248" s="638"/>
      <c r="S1248" s="638"/>
      <c r="T1248" s="638"/>
      <c r="U1248" s="638"/>
      <c r="V1248" s="638"/>
      <c r="W1248" s="638"/>
      <c r="X1248" s="638"/>
      <c r="Y1248" s="638"/>
      <c r="Z1248" s="638"/>
      <c r="AA1248" s="638"/>
      <c r="AB1248" s="638"/>
      <c r="AC1248" s="638"/>
      <c r="AD1248" s="638"/>
      <c r="AI1248">
        <f t="shared" si="942"/>
        <v>0</v>
      </c>
      <c r="AJ1248">
        <f t="shared" si="943"/>
        <v>0</v>
      </c>
      <c r="AK1248">
        <f t="shared" si="944"/>
        <v>0</v>
      </c>
      <c r="AL1248">
        <f t="shared" si="945"/>
        <v>0</v>
      </c>
      <c r="AM1248">
        <f t="shared" si="946"/>
        <v>0</v>
      </c>
      <c r="AN1248">
        <f t="shared" si="947"/>
        <v>0</v>
      </c>
      <c r="AO1248">
        <f t="shared" si="948"/>
        <v>0</v>
      </c>
      <c r="AP1248">
        <f t="shared" si="949"/>
        <v>0</v>
      </c>
      <c r="AQ1248">
        <f t="shared" si="950"/>
        <v>0</v>
      </c>
      <c r="AR1248">
        <f t="shared" si="951"/>
        <v>0</v>
      </c>
      <c r="AS1248">
        <f t="shared" si="952"/>
        <v>0</v>
      </c>
      <c r="AT1248">
        <f t="shared" si="953"/>
        <v>0</v>
      </c>
      <c r="AU1248">
        <f t="shared" si="954"/>
        <v>0</v>
      </c>
      <c r="AV1248">
        <f t="shared" si="955"/>
        <v>0</v>
      </c>
      <c r="AW1248">
        <f t="shared" si="956"/>
        <v>0</v>
      </c>
      <c r="AX1248">
        <f t="shared" si="957"/>
        <v>0</v>
      </c>
      <c r="AY1248">
        <f t="shared" si="958"/>
        <v>0</v>
      </c>
      <c r="AZ1248">
        <f t="shared" si="959"/>
        <v>0</v>
      </c>
      <c r="BA1248">
        <f t="shared" si="960"/>
        <v>0</v>
      </c>
      <c r="BB1248">
        <f t="shared" si="961"/>
        <v>0</v>
      </c>
      <c r="BC1248">
        <f t="shared" si="962"/>
        <v>0</v>
      </c>
      <c r="BD1248">
        <f t="shared" si="963"/>
        <v>0</v>
      </c>
      <c r="BE1248">
        <f t="shared" si="964"/>
        <v>0</v>
      </c>
      <c r="BF1248">
        <f t="shared" si="965"/>
        <v>0</v>
      </c>
    </row>
    <row r="1249" spans="1:58" ht="15" customHeight="1">
      <c r="A1249" s="445"/>
      <c r="B1249" s="15"/>
      <c r="C1249" s="35" t="s">
        <v>5264</v>
      </c>
      <c r="D1249" s="800" t="str">
        <f>IF(CNGE_2026_M1_Secc1_Sub1!$D113="","",CNGE_2026_M1_Secc1_Sub1!$D113)</f>
        <v/>
      </c>
      <c r="E1249" s="723"/>
      <c r="F1249" s="723"/>
      <c r="G1249" s="723"/>
      <c r="H1249" s="723"/>
      <c r="I1249" s="723"/>
      <c r="J1249" s="723"/>
      <c r="K1249" s="723"/>
      <c r="L1249" s="724"/>
      <c r="M1249" s="638"/>
      <c r="N1249" s="638"/>
      <c r="O1249" s="638"/>
      <c r="P1249" s="638"/>
      <c r="Q1249" s="638"/>
      <c r="R1249" s="638"/>
      <c r="S1249" s="638"/>
      <c r="T1249" s="638"/>
      <c r="U1249" s="638"/>
      <c r="V1249" s="638"/>
      <c r="W1249" s="638"/>
      <c r="X1249" s="638"/>
      <c r="Y1249" s="638"/>
      <c r="Z1249" s="638"/>
      <c r="AA1249" s="638"/>
      <c r="AB1249" s="638"/>
      <c r="AC1249" s="638"/>
      <c r="AD1249" s="638"/>
      <c r="AI1249">
        <f t="shared" si="942"/>
        <v>0</v>
      </c>
      <c r="AJ1249">
        <f t="shared" si="943"/>
        <v>0</v>
      </c>
      <c r="AK1249">
        <f t="shared" si="944"/>
        <v>0</v>
      </c>
      <c r="AL1249">
        <f t="shared" si="945"/>
        <v>0</v>
      </c>
      <c r="AM1249">
        <f t="shared" si="946"/>
        <v>0</v>
      </c>
      <c r="AN1249">
        <f t="shared" si="947"/>
        <v>0</v>
      </c>
      <c r="AO1249">
        <f t="shared" si="948"/>
        <v>0</v>
      </c>
      <c r="AP1249">
        <f t="shared" si="949"/>
        <v>0</v>
      </c>
      <c r="AQ1249">
        <f t="shared" si="950"/>
        <v>0</v>
      </c>
      <c r="AR1249">
        <f t="shared" si="951"/>
        <v>0</v>
      </c>
      <c r="AS1249">
        <f t="shared" si="952"/>
        <v>0</v>
      </c>
      <c r="AT1249">
        <f t="shared" si="953"/>
        <v>0</v>
      </c>
      <c r="AU1249">
        <f t="shared" si="954"/>
        <v>0</v>
      </c>
      <c r="AV1249">
        <f t="shared" si="955"/>
        <v>0</v>
      </c>
      <c r="AW1249">
        <f t="shared" si="956"/>
        <v>0</v>
      </c>
      <c r="AX1249">
        <f t="shared" si="957"/>
        <v>0</v>
      </c>
      <c r="AY1249">
        <f t="shared" si="958"/>
        <v>0</v>
      </c>
      <c r="AZ1249">
        <f t="shared" si="959"/>
        <v>0</v>
      </c>
      <c r="BA1249">
        <f t="shared" si="960"/>
        <v>0</v>
      </c>
      <c r="BB1249">
        <f t="shared" si="961"/>
        <v>0</v>
      </c>
      <c r="BC1249">
        <f t="shared" si="962"/>
        <v>0</v>
      </c>
      <c r="BD1249">
        <f t="shared" si="963"/>
        <v>0</v>
      </c>
      <c r="BE1249">
        <f t="shared" si="964"/>
        <v>0</v>
      </c>
      <c r="BF1249">
        <f t="shared" si="965"/>
        <v>0</v>
      </c>
    </row>
    <row r="1250" spans="1:58" ht="15" customHeight="1">
      <c r="A1250" s="445"/>
      <c r="B1250" s="15"/>
      <c r="C1250" s="35" t="s">
        <v>5266</v>
      </c>
      <c r="D1250" s="800" t="str">
        <f>IF(CNGE_2026_M1_Secc1_Sub1!$D114="","",CNGE_2026_M1_Secc1_Sub1!$D114)</f>
        <v/>
      </c>
      <c r="E1250" s="723"/>
      <c r="F1250" s="723"/>
      <c r="G1250" s="723"/>
      <c r="H1250" s="723"/>
      <c r="I1250" s="723"/>
      <c r="J1250" s="723"/>
      <c r="K1250" s="723"/>
      <c r="L1250" s="724"/>
      <c r="M1250" s="638"/>
      <c r="N1250" s="638"/>
      <c r="O1250" s="638"/>
      <c r="P1250" s="638"/>
      <c r="Q1250" s="638"/>
      <c r="R1250" s="638"/>
      <c r="S1250" s="638"/>
      <c r="T1250" s="638"/>
      <c r="U1250" s="638"/>
      <c r="V1250" s="638"/>
      <c r="W1250" s="638"/>
      <c r="X1250" s="638"/>
      <c r="Y1250" s="638"/>
      <c r="Z1250" s="638"/>
      <c r="AA1250" s="638"/>
      <c r="AB1250" s="638"/>
      <c r="AC1250" s="638"/>
      <c r="AD1250" s="638"/>
      <c r="AI1250">
        <f t="shared" si="942"/>
        <v>0</v>
      </c>
      <c r="AJ1250">
        <f t="shared" si="943"/>
        <v>0</v>
      </c>
      <c r="AK1250">
        <f t="shared" si="944"/>
        <v>0</v>
      </c>
      <c r="AL1250">
        <f t="shared" si="945"/>
        <v>0</v>
      </c>
      <c r="AM1250">
        <f t="shared" si="946"/>
        <v>0</v>
      </c>
      <c r="AN1250">
        <f t="shared" si="947"/>
        <v>0</v>
      </c>
      <c r="AO1250">
        <f t="shared" si="948"/>
        <v>0</v>
      </c>
      <c r="AP1250">
        <f t="shared" si="949"/>
        <v>0</v>
      </c>
      <c r="AQ1250">
        <f t="shared" si="950"/>
        <v>0</v>
      </c>
      <c r="AR1250">
        <f t="shared" si="951"/>
        <v>0</v>
      </c>
      <c r="AS1250">
        <f t="shared" si="952"/>
        <v>0</v>
      </c>
      <c r="AT1250">
        <f t="shared" si="953"/>
        <v>0</v>
      </c>
      <c r="AU1250">
        <f t="shared" si="954"/>
        <v>0</v>
      </c>
      <c r="AV1250">
        <f t="shared" si="955"/>
        <v>0</v>
      </c>
      <c r="AW1250">
        <f t="shared" si="956"/>
        <v>0</v>
      </c>
      <c r="AX1250">
        <f t="shared" si="957"/>
        <v>0</v>
      </c>
      <c r="AY1250">
        <f t="shared" si="958"/>
        <v>0</v>
      </c>
      <c r="AZ1250">
        <f t="shared" si="959"/>
        <v>0</v>
      </c>
      <c r="BA1250">
        <f t="shared" si="960"/>
        <v>0</v>
      </c>
      <c r="BB1250">
        <f t="shared" si="961"/>
        <v>0</v>
      </c>
      <c r="BC1250">
        <f t="shared" si="962"/>
        <v>0</v>
      </c>
      <c r="BD1250">
        <f t="shared" si="963"/>
        <v>0</v>
      </c>
      <c r="BE1250">
        <f t="shared" si="964"/>
        <v>0</v>
      </c>
      <c r="BF1250">
        <f t="shared" si="965"/>
        <v>0</v>
      </c>
    </row>
    <row r="1251" spans="1:58" ht="15" customHeight="1">
      <c r="A1251" s="445"/>
      <c r="B1251" s="15"/>
      <c r="C1251" s="35" t="s">
        <v>5268</v>
      </c>
      <c r="D1251" s="800" t="str">
        <f>IF(CNGE_2026_M1_Secc1_Sub1!$D115="","",CNGE_2026_M1_Secc1_Sub1!$D115)</f>
        <v/>
      </c>
      <c r="E1251" s="723"/>
      <c r="F1251" s="723"/>
      <c r="G1251" s="723"/>
      <c r="H1251" s="723"/>
      <c r="I1251" s="723"/>
      <c r="J1251" s="723"/>
      <c r="K1251" s="723"/>
      <c r="L1251" s="724"/>
      <c r="M1251" s="638"/>
      <c r="N1251" s="638"/>
      <c r="O1251" s="638"/>
      <c r="P1251" s="638"/>
      <c r="Q1251" s="638"/>
      <c r="R1251" s="638"/>
      <c r="S1251" s="638"/>
      <c r="T1251" s="638"/>
      <c r="U1251" s="638"/>
      <c r="V1251" s="638"/>
      <c r="W1251" s="638"/>
      <c r="X1251" s="638"/>
      <c r="Y1251" s="638"/>
      <c r="Z1251" s="638"/>
      <c r="AA1251" s="638"/>
      <c r="AB1251" s="638"/>
      <c r="AC1251" s="638"/>
      <c r="AD1251" s="638"/>
      <c r="AI1251">
        <f t="shared" si="942"/>
        <v>0</v>
      </c>
      <c r="AJ1251">
        <f t="shared" si="943"/>
        <v>0</v>
      </c>
      <c r="AK1251">
        <f t="shared" si="944"/>
        <v>0</v>
      </c>
      <c r="AL1251">
        <f t="shared" si="945"/>
        <v>0</v>
      </c>
      <c r="AM1251">
        <f t="shared" si="946"/>
        <v>0</v>
      </c>
      <c r="AN1251">
        <f t="shared" si="947"/>
        <v>0</v>
      </c>
      <c r="AO1251">
        <f t="shared" si="948"/>
        <v>0</v>
      </c>
      <c r="AP1251">
        <f t="shared" si="949"/>
        <v>0</v>
      </c>
      <c r="AQ1251">
        <f t="shared" si="950"/>
        <v>0</v>
      </c>
      <c r="AR1251">
        <f t="shared" si="951"/>
        <v>0</v>
      </c>
      <c r="AS1251">
        <f t="shared" si="952"/>
        <v>0</v>
      </c>
      <c r="AT1251">
        <f t="shared" si="953"/>
        <v>0</v>
      </c>
      <c r="AU1251">
        <f t="shared" si="954"/>
        <v>0</v>
      </c>
      <c r="AV1251">
        <f t="shared" si="955"/>
        <v>0</v>
      </c>
      <c r="AW1251">
        <f t="shared" si="956"/>
        <v>0</v>
      </c>
      <c r="AX1251">
        <f t="shared" si="957"/>
        <v>0</v>
      </c>
      <c r="AY1251">
        <f t="shared" si="958"/>
        <v>0</v>
      </c>
      <c r="AZ1251">
        <f t="shared" si="959"/>
        <v>0</v>
      </c>
      <c r="BA1251">
        <f t="shared" si="960"/>
        <v>0</v>
      </c>
      <c r="BB1251">
        <f t="shared" si="961"/>
        <v>0</v>
      </c>
      <c r="BC1251">
        <f t="shared" si="962"/>
        <v>0</v>
      </c>
      <c r="BD1251">
        <f t="shared" si="963"/>
        <v>0</v>
      </c>
      <c r="BE1251">
        <f t="shared" si="964"/>
        <v>0</v>
      </c>
      <c r="BF1251">
        <f t="shared" si="965"/>
        <v>0</v>
      </c>
    </row>
    <row r="1252" spans="1:58" ht="15" customHeight="1">
      <c r="A1252" s="445"/>
      <c r="B1252" s="15"/>
      <c r="C1252" s="35" t="s">
        <v>5270</v>
      </c>
      <c r="D1252" s="800" t="str">
        <f>IF(CNGE_2026_M1_Secc1_Sub1!$D116="","",CNGE_2026_M1_Secc1_Sub1!$D116)</f>
        <v/>
      </c>
      <c r="E1252" s="723"/>
      <c r="F1252" s="723"/>
      <c r="G1252" s="723"/>
      <c r="H1252" s="723"/>
      <c r="I1252" s="723"/>
      <c r="J1252" s="723"/>
      <c r="K1252" s="723"/>
      <c r="L1252" s="724"/>
      <c r="M1252" s="638"/>
      <c r="N1252" s="638"/>
      <c r="O1252" s="638"/>
      <c r="P1252" s="638"/>
      <c r="Q1252" s="638"/>
      <c r="R1252" s="638"/>
      <c r="S1252" s="638"/>
      <c r="T1252" s="638"/>
      <c r="U1252" s="638"/>
      <c r="V1252" s="638"/>
      <c r="W1252" s="638"/>
      <c r="X1252" s="638"/>
      <c r="Y1252" s="638"/>
      <c r="Z1252" s="638"/>
      <c r="AA1252" s="638"/>
      <c r="AB1252" s="638"/>
      <c r="AC1252" s="638"/>
      <c r="AD1252" s="638"/>
      <c r="AI1252">
        <f t="shared" si="942"/>
        <v>0</v>
      </c>
      <c r="AJ1252">
        <f t="shared" si="943"/>
        <v>0</v>
      </c>
      <c r="AK1252">
        <f t="shared" si="944"/>
        <v>0</v>
      </c>
      <c r="AL1252">
        <f t="shared" si="945"/>
        <v>0</v>
      </c>
      <c r="AM1252">
        <f t="shared" si="946"/>
        <v>0</v>
      </c>
      <c r="AN1252">
        <f t="shared" si="947"/>
        <v>0</v>
      </c>
      <c r="AO1252">
        <f t="shared" si="948"/>
        <v>0</v>
      </c>
      <c r="AP1252">
        <f t="shared" si="949"/>
        <v>0</v>
      </c>
      <c r="AQ1252">
        <f t="shared" si="950"/>
        <v>0</v>
      </c>
      <c r="AR1252">
        <f t="shared" si="951"/>
        <v>0</v>
      </c>
      <c r="AS1252">
        <f t="shared" si="952"/>
        <v>0</v>
      </c>
      <c r="AT1252">
        <f t="shared" si="953"/>
        <v>0</v>
      </c>
      <c r="AU1252">
        <f t="shared" si="954"/>
        <v>0</v>
      </c>
      <c r="AV1252">
        <f t="shared" si="955"/>
        <v>0</v>
      </c>
      <c r="AW1252">
        <f t="shared" si="956"/>
        <v>0</v>
      </c>
      <c r="AX1252">
        <f t="shared" si="957"/>
        <v>0</v>
      </c>
      <c r="AY1252">
        <f t="shared" si="958"/>
        <v>0</v>
      </c>
      <c r="AZ1252">
        <f t="shared" si="959"/>
        <v>0</v>
      </c>
      <c r="BA1252">
        <f t="shared" si="960"/>
        <v>0</v>
      </c>
      <c r="BB1252">
        <f t="shared" si="961"/>
        <v>0</v>
      </c>
      <c r="BC1252">
        <f t="shared" si="962"/>
        <v>0</v>
      </c>
      <c r="BD1252">
        <f t="shared" si="963"/>
        <v>0</v>
      </c>
      <c r="BE1252">
        <f t="shared" si="964"/>
        <v>0</v>
      </c>
      <c r="BF1252">
        <f t="shared" si="965"/>
        <v>0</v>
      </c>
    </row>
    <row r="1253" spans="1:58" ht="15" customHeight="1">
      <c r="A1253" s="445"/>
      <c r="B1253" s="15"/>
      <c r="C1253" s="35" t="s">
        <v>5272</v>
      </c>
      <c r="D1253" s="800" t="str">
        <f>IF(CNGE_2026_M1_Secc1_Sub1!$D117="","",CNGE_2026_M1_Secc1_Sub1!$D117)</f>
        <v/>
      </c>
      <c r="E1253" s="723"/>
      <c r="F1253" s="723"/>
      <c r="G1253" s="723"/>
      <c r="H1253" s="723"/>
      <c r="I1253" s="723"/>
      <c r="J1253" s="723"/>
      <c r="K1253" s="723"/>
      <c r="L1253" s="724"/>
      <c r="M1253" s="638"/>
      <c r="N1253" s="638"/>
      <c r="O1253" s="638"/>
      <c r="P1253" s="638"/>
      <c r="Q1253" s="638"/>
      <c r="R1253" s="638"/>
      <c r="S1253" s="638"/>
      <c r="T1253" s="638"/>
      <c r="U1253" s="638"/>
      <c r="V1253" s="638"/>
      <c r="W1253" s="638"/>
      <c r="X1253" s="638"/>
      <c r="Y1253" s="638"/>
      <c r="Z1253" s="638"/>
      <c r="AA1253" s="638"/>
      <c r="AB1253" s="638"/>
      <c r="AC1253" s="638"/>
      <c r="AD1253" s="638"/>
      <c r="AI1253">
        <f t="shared" si="942"/>
        <v>0</v>
      </c>
      <c r="AJ1253">
        <f t="shared" si="943"/>
        <v>0</v>
      </c>
      <c r="AK1253">
        <f t="shared" si="944"/>
        <v>0</v>
      </c>
      <c r="AL1253">
        <f t="shared" si="945"/>
        <v>0</v>
      </c>
      <c r="AM1253">
        <f t="shared" si="946"/>
        <v>0</v>
      </c>
      <c r="AN1253">
        <f t="shared" si="947"/>
        <v>0</v>
      </c>
      <c r="AO1253">
        <f t="shared" si="948"/>
        <v>0</v>
      </c>
      <c r="AP1253">
        <f t="shared" si="949"/>
        <v>0</v>
      </c>
      <c r="AQ1253">
        <f t="shared" si="950"/>
        <v>0</v>
      </c>
      <c r="AR1253">
        <f t="shared" si="951"/>
        <v>0</v>
      </c>
      <c r="AS1253">
        <f t="shared" si="952"/>
        <v>0</v>
      </c>
      <c r="AT1253">
        <f t="shared" si="953"/>
        <v>0</v>
      </c>
      <c r="AU1253">
        <f t="shared" si="954"/>
        <v>0</v>
      </c>
      <c r="AV1253">
        <f t="shared" si="955"/>
        <v>0</v>
      </c>
      <c r="AW1253">
        <f t="shared" si="956"/>
        <v>0</v>
      </c>
      <c r="AX1253">
        <f t="shared" si="957"/>
        <v>0</v>
      </c>
      <c r="AY1253">
        <f t="shared" si="958"/>
        <v>0</v>
      </c>
      <c r="AZ1253">
        <f t="shared" si="959"/>
        <v>0</v>
      </c>
      <c r="BA1253">
        <f t="shared" si="960"/>
        <v>0</v>
      </c>
      <c r="BB1253">
        <f t="shared" si="961"/>
        <v>0</v>
      </c>
      <c r="BC1253">
        <f t="shared" si="962"/>
        <v>0</v>
      </c>
      <c r="BD1253">
        <f t="shared" si="963"/>
        <v>0</v>
      </c>
      <c r="BE1253">
        <f t="shared" si="964"/>
        <v>0</v>
      </c>
      <c r="BF1253">
        <f t="shared" si="965"/>
        <v>0</v>
      </c>
    </row>
    <row r="1254" spans="1:58" ht="15" customHeight="1">
      <c r="A1254" s="445"/>
      <c r="B1254" s="15"/>
      <c r="C1254" s="35" t="s">
        <v>5274</v>
      </c>
      <c r="D1254" s="800" t="str">
        <f>IF(CNGE_2026_M1_Secc1_Sub1!$D118="","",CNGE_2026_M1_Secc1_Sub1!$D118)</f>
        <v/>
      </c>
      <c r="E1254" s="723"/>
      <c r="F1254" s="723"/>
      <c r="G1254" s="723"/>
      <c r="H1254" s="723"/>
      <c r="I1254" s="723"/>
      <c r="J1254" s="723"/>
      <c r="K1254" s="723"/>
      <c r="L1254" s="724"/>
      <c r="M1254" s="638"/>
      <c r="N1254" s="638"/>
      <c r="O1254" s="638"/>
      <c r="P1254" s="638"/>
      <c r="Q1254" s="638"/>
      <c r="R1254" s="638"/>
      <c r="S1254" s="638"/>
      <c r="T1254" s="638"/>
      <c r="U1254" s="638"/>
      <c r="V1254" s="638"/>
      <c r="W1254" s="638"/>
      <c r="X1254" s="638"/>
      <c r="Y1254" s="638"/>
      <c r="Z1254" s="638"/>
      <c r="AA1254" s="638"/>
      <c r="AB1254" s="638"/>
      <c r="AC1254" s="638"/>
      <c r="AD1254" s="638"/>
      <c r="AI1254">
        <f t="shared" si="942"/>
        <v>0</v>
      </c>
      <c r="AJ1254">
        <f t="shared" si="943"/>
        <v>0</v>
      </c>
      <c r="AK1254">
        <f t="shared" si="944"/>
        <v>0</v>
      </c>
      <c r="AL1254">
        <f t="shared" si="945"/>
        <v>0</v>
      </c>
      <c r="AM1254">
        <f t="shared" si="946"/>
        <v>0</v>
      </c>
      <c r="AN1254">
        <f t="shared" si="947"/>
        <v>0</v>
      </c>
      <c r="AO1254">
        <f t="shared" si="948"/>
        <v>0</v>
      </c>
      <c r="AP1254">
        <f t="shared" si="949"/>
        <v>0</v>
      </c>
      <c r="AQ1254">
        <f t="shared" si="950"/>
        <v>0</v>
      </c>
      <c r="AR1254">
        <f t="shared" si="951"/>
        <v>0</v>
      </c>
      <c r="AS1254">
        <f t="shared" si="952"/>
        <v>0</v>
      </c>
      <c r="AT1254">
        <f t="shared" si="953"/>
        <v>0</v>
      </c>
      <c r="AU1254">
        <f t="shared" si="954"/>
        <v>0</v>
      </c>
      <c r="AV1254">
        <f t="shared" si="955"/>
        <v>0</v>
      </c>
      <c r="AW1254">
        <f t="shared" si="956"/>
        <v>0</v>
      </c>
      <c r="AX1254">
        <f t="shared" si="957"/>
        <v>0</v>
      </c>
      <c r="AY1254">
        <f t="shared" si="958"/>
        <v>0</v>
      </c>
      <c r="AZ1254">
        <f t="shared" si="959"/>
        <v>0</v>
      </c>
      <c r="BA1254">
        <f t="shared" si="960"/>
        <v>0</v>
      </c>
      <c r="BB1254">
        <f t="shared" si="961"/>
        <v>0</v>
      </c>
      <c r="BC1254">
        <f t="shared" si="962"/>
        <v>0</v>
      </c>
      <c r="BD1254">
        <f t="shared" si="963"/>
        <v>0</v>
      </c>
      <c r="BE1254">
        <f t="shared" si="964"/>
        <v>0</v>
      </c>
      <c r="BF1254">
        <f t="shared" si="965"/>
        <v>0</v>
      </c>
    </row>
    <row r="1255" spans="1:58" ht="15" customHeight="1">
      <c r="A1255" s="445"/>
      <c r="B1255" s="15"/>
      <c r="C1255" s="35" t="s">
        <v>5276</v>
      </c>
      <c r="D1255" s="800" t="str">
        <f>IF(CNGE_2026_M1_Secc1_Sub1!$D119="","",CNGE_2026_M1_Secc1_Sub1!$D119)</f>
        <v/>
      </c>
      <c r="E1255" s="723"/>
      <c r="F1255" s="723"/>
      <c r="G1255" s="723"/>
      <c r="H1255" s="723"/>
      <c r="I1255" s="723"/>
      <c r="J1255" s="723"/>
      <c r="K1255" s="723"/>
      <c r="L1255" s="724"/>
      <c r="M1255" s="638"/>
      <c r="N1255" s="638"/>
      <c r="O1255" s="638"/>
      <c r="P1255" s="638"/>
      <c r="Q1255" s="638"/>
      <c r="R1255" s="638"/>
      <c r="S1255" s="638"/>
      <c r="T1255" s="638"/>
      <c r="U1255" s="638"/>
      <c r="V1255" s="638"/>
      <c r="W1255" s="638"/>
      <c r="X1255" s="638"/>
      <c r="Y1255" s="638"/>
      <c r="Z1255" s="638"/>
      <c r="AA1255" s="638"/>
      <c r="AB1255" s="638"/>
      <c r="AC1255" s="638"/>
      <c r="AD1255" s="638"/>
      <c r="AI1255">
        <f t="shared" si="942"/>
        <v>0</v>
      </c>
      <c r="AJ1255">
        <f t="shared" si="943"/>
        <v>0</v>
      </c>
      <c r="AK1255">
        <f t="shared" si="944"/>
        <v>0</v>
      </c>
      <c r="AL1255">
        <f t="shared" si="945"/>
        <v>0</v>
      </c>
      <c r="AM1255">
        <f t="shared" si="946"/>
        <v>0</v>
      </c>
      <c r="AN1255">
        <f t="shared" si="947"/>
        <v>0</v>
      </c>
      <c r="AO1255">
        <f t="shared" si="948"/>
        <v>0</v>
      </c>
      <c r="AP1255">
        <f t="shared" si="949"/>
        <v>0</v>
      </c>
      <c r="AQ1255">
        <f t="shared" si="950"/>
        <v>0</v>
      </c>
      <c r="AR1255">
        <f t="shared" si="951"/>
        <v>0</v>
      </c>
      <c r="AS1255">
        <f t="shared" si="952"/>
        <v>0</v>
      </c>
      <c r="AT1255">
        <f t="shared" si="953"/>
        <v>0</v>
      </c>
      <c r="AU1255">
        <f t="shared" si="954"/>
        <v>0</v>
      </c>
      <c r="AV1255">
        <f t="shared" si="955"/>
        <v>0</v>
      </c>
      <c r="AW1255">
        <f t="shared" si="956"/>
        <v>0</v>
      </c>
      <c r="AX1255">
        <f t="shared" si="957"/>
        <v>0</v>
      </c>
      <c r="AY1255">
        <f t="shared" si="958"/>
        <v>0</v>
      </c>
      <c r="AZ1255">
        <f t="shared" si="959"/>
        <v>0</v>
      </c>
      <c r="BA1255">
        <f t="shared" si="960"/>
        <v>0</v>
      </c>
      <c r="BB1255">
        <f t="shared" si="961"/>
        <v>0</v>
      </c>
      <c r="BC1255">
        <f t="shared" si="962"/>
        <v>0</v>
      </c>
      <c r="BD1255">
        <f t="shared" si="963"/>
        <v>0</v>
      </c>
      <c r="BE1255">
        <f t="shared" si="964"/>
        <v>0</v>
      </c>
      <c r="BF1255">
        <f t="shared" si="965"/>
        <v>0</v>
      </c>
    </row>
    <row r="1256" spans="1:58" ht="15" customHeight="1">
      <c r="A1256" s="445"/>
      <c r="B1256" s="15"/>
      <c r="C1256" s="35" t="s">
        <v>5278</v>
      </c>
      <c r="D1256" s="800" t="str">
        <f>IF(CNGE_2026_M1_Secc1_Sub1!$D120="","",CNGE_2026_M1_Secc1_Sub1!$D120)</f>
        <v/>
      </c>
      <c r="E1256" s="723"/>
      <c r="F1256" s="723"/>
      <c r="G1256" s="723"/>
      <c r="H1256" s="723"/>
      <c r="I1256" s="723"/>
      <c r="J1256" s="723"/>
      <c r="K1256" s="723"/>
      <c r="L1256" s="724"/>
      <c r="M1256" s="638"/>
      <c r="N1256" s="638"/>
      <c r="O1256" s="638"/>
      <c r="P1256" s="638"/>
      <c r="Q1256" s="638"/>
      <c r="R1256" s="638"/>
      <c r="S1256" s="638"/>
      <c r="T1256" s="638"/>
      <c r="U1256" s="638"/>
      <c r="V1256" s="638"/>
      <c r="W1256" s="638"/>
      <c r="X1256" s="638"/>
      <c r="Y1256" s="638"/>
      <c r="Z1256" s="638"/>
      <c r="AA1256" s="638"/>
      <c r="AB1256" s="638"/>
      <c r="AC1256" s="638"/>
      <c r="AD1256" s="638"/>
      <c r="AI1256">
        <f t="shared" si="942"/>
        <v>0</v>
      </c>
      <c r="AJ1256">
        <f t="shared" si="943"/>
        <v>0</v>
      </c>
      <c r="AK1256">
        <f t="shared" si="944"/>
        <v>0</v>
      </c>
      <c r="AL1256">
        <f t="shared" si="945"/>
        <v>0</v>
      </c>
      <c r="AM1256">
        <f t="shared" si="946"/>
        <v>0</v>
      </c>
      <c r="AN1256">
        <f t="shared" si="947"/>
        <v>0</v>
      </c>
      <c r="AO1256">
        <f t="shared" si="948"/>
        <v>0</v>
      </c>
      <c r="AP1256">
        <f t="shared" si="949"/>
        <v>0</v>
      </c>
      <c r="AQ1256">
        <f t="shared" si="950"/>
        <v>0</v>
      </c>
      <c r="AR1256">
        <f t="shared" si="951"/>
        <v>0</v>
      </c>
      <c r="AS1256">
        <f t="shared" si="952"/>
        <v>0</v>
      </c>
      <c r="AT1256">
        <f t="shared" si="953"/>
        <v>0</v>
      </c>
      <c r="AU1256">
        <f t="shared" si="954"/>
        <v>0</v>
      </c>
      <c r="AV1256">
        <f t="shared" si="955"/>
        <v>0</v>
      </c>
      <c r="AW1256">
        <f t="shared" si="956"/>
        <v>0</v>
      </c>
      <c r="AX1256">
        <f t="shared" si="957"/>
        <v>0</v>
      </c>
      <c r="AY1256">
        <f t="shared" si="958"/>
        <v>0</v>
      </c>
      <c r="AZ1256">
        <f t="shared" si="959"/>
        <v>0</v>
      </c>
      <c r="BA1256">
        <f t="shared" si="960"/>
        <v>0</v>
      </c>
      <c r="BB1256">
        <f t="shared" si="961"/>
        <v>0</v>
      </c>
      <c r="BC1256">
        <f t="shared" si="962"/>
        <v>0</v>
      </c>
      <c r="BD1256">
        <f t="shared" si="963"/>
        <v>0</v>
      </c>
      <c r="BE1256">
        <f t="shared" si="964"/>
        <v>0</v>
      </c>
      <c r="BF1256">
        <f t="shared" si="965"/>
        <v>0</v>
      </c>
    </row>
    <row r="1257" spans="1:58" ht="15" customHeight="1">
      <c r="A1257" s="445"/>
      <c r="B1257" s="15"/>
      <c r="C1257" s="35" t="s">
        <v>5280</v>
      </c>
      <c r="D1257" s="800" t="str">
        <f>IF(CNGE_2026_M1_Secc1_Sub1!$D121="","",CNGE_2026_M1_Secc1_Sub1!$D121)</f>
        <v/>
      </c>
      <c r="E1257" s="723"/>
      <c r="F1257" s="723"/>
      <c r="G1257" s="723"/>
      <c r="H1257" s="723"/>
      <c r="I1257" s="723"/>
      <c r="J1257" s="723"/>
      <c r="K1257" s="723"/>
      <c r="L1257" s="724"/>
      <c r="M1257" s="638"/>
      <c r="N1257" s="638"/>
      <c r="O1257" s="638"/>
      <c r="P1257" s="638"/>
      <c r="Q1257" s="638"/>
      <c r="R1257" s="638"/>
      <c r="S1257" s="638"/>
      <c r="T1257" s="638"/>
      <c r="U1257" s="638"/>
      <c r="V1257" s="638"/>
      <c r="W1257" s="638"/>
      <c r="X1257" s="638"/>
      <c r="Y1257" s="638"/>
      <c r="Z1257" s="638"/>
      <c r="AA1257" s="638"/>
      <c r="AB1257" s="638"/>
      <c r="AC1257" s="638"/>
      <c r="AD1257" s="638"/>
      <c r="AI1257">
        <f t="shared" si="942"/>
        <v>0</v>
      </c>
      <c r="AJ1257">
        <f t="shared" si="943"/>
        <v>0</v>
      </c>
      <c r="AK1257">
        <f t="shared" si="944"/>
        <v>0</v>
      </c>
      <c r="AL1257">
        <f t="shared" si="945"/>
        <v>0</v>
      </c>
      <c r="AM1257">
        <f t="shared" si="946"/>
        <v>0</v>
      </c>
      <c r="AN1257">
        <f t="shared" si="947"/>
        <v>0</v>
      </c>
      <c r="AO1257">
        <f t="shared" si="948"/>
        <v>0</v>
      </c>
      <c r="AP1257">
        <f t="shared" si="949"/>
        <v>0</v>
      </c>
      <c r="AQ1257">
        <f t="shared" si="950"/>
        <v>0</v>
      </c>
      <c r="AR1257">
        <f t="shared" si="951"/>
        <v>0</v>
      </c>
      <c r="AS1257">
        <f t="shared" si="952"/>
        <v>0</v>
      </c>
      <c r="AT1257">
        <f t="shared" si="953"/>
        <v>0</v>
      </c>
      <c r="AU1257">
        <f t="shared" si="954"/>
        <v>0</v>
      </c>
      <c r="AV1257">
        <f t="shared" si="955"/>
        <v>0</v>
      </c>
      <c r="AW1257">
        <f t="shared" si="956"/>
        <v>0</v>
      </c>
      <c r="AX1257">
        <f t="shared" si="957"/>
        <v>0</v>
      </c>
      <c r="AY1257">
        <f t="shared" si="958"/>
        <v>0</v>
      </c>
      <c r="AZ1257">
        <f t="shared" si="959"/>
        <v>0</v>
      </c>
      <c r="BA1257">
        <f t="shared" si="960"/>
        <v>0</v>
      </c>
      <c r="BB1257">
        <f t="shared" si="961"/>
        <v>0</v>
      </c>
      <c r="BC1257">
        <f t="shared" si="962"/>
        <v>0</v>
      </c>
      <c r="BD1257">
        <f t="shared" si="963"/>
        <v>0</v>
      </c>
      <c r="BE1257">
        <f t="shared" si="964"/>
        <v>0</v>
      </c>
      <c r="BF1257">
        <f t="shared" si="965"/>
        <v>0</v>
      </c>
    </row>
    <row r="1258" spans="1:58" ht="15" customHeight="1">
      <c r="A1258" s="445"/>
      <c r="B1258" s="15"/>
      <c r="C1258" s="35" t="s">
        <v>5282</v>
      </c>
      <c r="D1258" s="800" t="str">
        <f>IF(CNGE_2026_M1_Secc1_Sub1!$D122="","",CNGE_2026_M1_Secc1_Sub1!$D122)</f>
        <v/>
      </c>
      <c r="E1258" s="723"/>
      <c r="F1258" s="723"/>
      <c r="G1258" s="723"/>
      <c r="H1258" s="723"/>
      <c r="I1258" s="723"/>
      <c r="J1258" s="723"/>
      <c r="K1258" s="723"/>
      <c r="L1258" s="724"/>
      <c r="M1258" s="638"/>
      <c r="N1258" s="638"/>
      <c r="O1258" s="638"/>
      <c r="P1258" s="638"/>
      <c r="Q1258" s="638"/>
      <c r="R1258" s="638"/>
      <c r="S1258" s="638"/>
      <c r="T1258" s="638"/>
      <c r="U1258" s="638"/>
      <c r="V1258" s="638"/>
      <c r="W1258" s="638"/>
      <c r="X1258" s="638"/>
      <c r="Y1258" s="638"/>
      <c r="Z1258" s="638"/>
      <c r="AA1258" s="638"/>
      <c r="AB1258" s="638"/>
      <c r="AC1258" s="638"/>
      <c r="AD1258" s="638"/>
      <c r="AI1258">
        <f t="shared" si="942"/>
        <v>0</v>
      </c>
      <c r="AJ1258">
        <f t="shared" si="943"/>
        <v>0</v>
      </c>
      <c r="AK1258">
        <f t="shared" si="944"/>
        <v>0</v>
      </c>
      <c r="AL1258">
        <f t="shared" si="945"/>
        <v>0</v>
      </c>
      <c r="AM1258">
        <f t="shared" si="946"/>
        <v>0</v>
      </c>
      <c r="AN1258">
        <f t="shared" si="947"/>
        <v>0</v>
      </c>
      <c r="AO1258">
        <f t="shared" si="948"/>
        <v>0</v>
      </c>
      <c r="AP1258">
        <f t="shared" si="949"/>
        <v>0</v>
      </c>
      <c r="AQ1258">
        <f t="shared" si="950"/>
        <v>0</v>
      </c>
      <c r="AR1258">
        <f t="shared" si="951"/>
        <v>0</v>
      </c>
      <c r="AS1258">
        <f t="shared" si="952"/>
        <v>0</v>
      </c>
      <c r="AT1258">
        <f t="shared" si="953"/>
        <v>0</v>
      </c>
      <c r="AU1258">
        <f t="shared" si="954"/>
        <v>0</v>
      </c>
      <c r="AV1258">
        <f t="shared" si="955"/>
        <v>0</v>
      </c>
      <c r="AW1258">
        <f t="shared" si="956"/>
        <v>0</v>
      </c>
      <c r="AX1258">
        <f t="shared" si="957"/>
        <v>0</v>
      </c>
      <c r="AY1258">
        <f t="shared" si="958"/>
        <v>0</v>
      </c>
      <c r="AZ1258">
        <f t="shared" si="959"/>
        <v>0</v>
      </c>
      <c r="BA1258">
        <f t="shared" si="960"/>
        <v>0</v>
      </c>
      <c r="BB1258">
        <f t="shared" si="961"/>
        <v>0</v>
      </c>
      <c r="BC1258">
        <f t="shared" si="962"/>
        <v>0</v>
      </c>
      <c r="BD1258">
        <f t="shared" si="963"/>
        <v>0</v>
      </c>
      <c r="BE1258">
        <f t="shared" si="964"/>
        <v>0</v>
      </c>
      <c r="BF1258">
        <f t="shared" si="965"/>
        <v>0</v>
      </c>
    </row>
    <row r="1259" spans="1:58" ht="15" customHeight="1">
      <c r="A1259" s="445"/>
      <c r="B1259" s="15"/>
      <c r="C1259" s="35" t="s">
        <v>5284</v>
      </c>
      <c r="D1259" s="800" t="str">
        <f>IF(CNGE_2026_M1_Secc1_Sub1!$D123="","",CNGE_2026_M1_Secc1_Sub1!$D123)</f>
        <v/>
      </c>
      <c r="E1259" s="723"/>
      <c r="F1259" s="723"/>
      <c r="G1259" s="723"/>
      <c r="H1259" s="723"/>
      <c r="I1259" s="723"/>
      <c r="J1259" s="723"/>
      <c r="K1259" s="723"/>
      <c r="L1259" s="724"/>
      <c r="M1259" s="638"/>
      <c r="N1259" s="638"/>
      <c r="O1259" s="638"/>
      <c r="P1259" s="638"/>
      <c r="Q1259" s="638"/>
      <c r="R1259" s="638"/>
      <c r="S1259" s="638"/>
      <c r="T1259" s="638"/>
      <c r="U1259" s="638"/>
      <c r="V1259" s="638"/>
      <c r="W1259" s="638"/>
      <c r="X1259" s="638"/>
      <c r="Y1259" s="638"/>
      <c r="Z1259" s="638"/>
      <c r="AA1259" s="638"/>
      <c r="AB1259" s="638"/>
      <c r="AC1259" s="638"/>
      <c r="AD1259" s="638"/>
      <c r="AI1259">
        <f t="shared" si="942"/>
        <v>0</v>
      </c>
      <c r="AJ1259">
        <f t="shared" si="943"/>
        <v>0</v>
      </c>
      <c r="AK1259">
        <f t="shared" si="944"/>
        <v>0</v>
      </c>
      <c r="AL1259">
        <f t="shared" si="945"/>
        <v>0</v>
      </c>
      <c r="AM1259">
        <f t="shared" si="946"/>
        <v>0</v>
      </c>
      <c r="AN1259">
        <f t="shared" si="947"/>
        <v>0</v>
      </c>
      <c r="AO1259">
        <f t="shared" si="948"/>
        <v>0</v>
      </c>
      <c r="AP1259">
        <f t="shared" si="949"/>
        <v>0</v>
      </c>
      <c r="AQ1259">
        <f t="shared" si="950"/>
        <v>0</v>
      </c>
      <c r="AR1259">
        <f t="shared" si="951"/>
        <v>0</v>
      </c>
      <c r="AS1259">
        <f t="shared" si="952"/>
        <v>0</v>
      </c>
      <c r="AT1259">
        <f t="shared" si="953"/>
        <v>0</v>
      </c>
      <c r="AU1259">
        <f t="shared" si="954"/>
        <v>0</v>
      </c>
      <c r="AV1259">
        <f t="shared" si="955"/>
        <v>0</v>
      </c>
      <c r="AW1259">
        <f t="shared" si="956"/>
        <v>0</v>
      </c>
      <c r="AX1259">
        <f t="shared" si="957"/>
        <v>0</v>
      </c>
      <c r="AY1259">
        <f t="shared" si="958"/>
        <v>0</v>
      </c>
      <c r="AZ1259">
        <f t="shared" si="959"/>
        <v>0</v>
      </c>
      <c r="BA1259">
        <f t="shared" si="960"/>
        <v>0</v>
      </c>
      <c r="BB1259">
        <f t="shared" si="961"/>
        <v>0</v>
      </c>
      <c r="BC1259">
        <f t="shared" si="962"/>
        <v>0</v>
      </c>
      <c r="BD1259">
        <f t="shared" si="963"/>
        <v>0</v>
      </c>
      <c r="BE1259">
        <f t="shared" si="964"/>
        <v>0</v>
      </c>
      <c r="BF1259">
        <f t="shared" si="965"/>
        <v>0</v>
      </c>
    </row>
    <row r="1260" spans="1:58" ht="15" customHeight="1">
      <c r="A1260" s="445"/>
      <c r="B1260" s="15"/>
      <c r="C1260" s="35" t="s">
        <v>5286</v>
      </c>
      <c r="D1260" s="800" t="str">
        <f>IF(CNGE_2026_M1_Secc1_Sub1!$D124="","",CNGE_2026_M1_Secc1_Sub1!$D124)</f>
        <v/>
      </c>
      <c r="E1260" s="723"/>
      <c r="F1260" s="723"/>
      <c r="G1260" s="723"/>
      <c r="H1260" s="723"/>
      <c r="I1260" s="723"/>
      <c r="J1260" s="723"/>
      <c r="K1260" s="723"/>
      <c r="L1260" s="724"/>
      <c r="M1260" s="638"/>
      <c r="N1260" s="638"/>
      <c r="O1260" s="638"/>
      <c r="P1260" s="638"/>
      <c r="Q1260" s="638"/>
      <c r="R1260" s="638"/>
      <c r="S1260" s="638"/>
      <c r="T1260" s="638"/>
      <c r="U1260" s="638"/>
      <c r="V1260" s="638"/>
      <c r="W1260" s="638"/>
      <c r="X1260" s="638"/>
      <c r="Y1260" s="638"/>
      <c r="Z1260" s="638"/>
      <c r="AA1260" s="638"/>
      <c r="AB1260" s="638"/>
      <c r="AC1260" s="638"/>
      <c r="AD1260" s="638"/>
      <c r="AI1260">
        <f t="shared" si="942"/>
        <v>0</v>
      </c>
      <c r="AJ1260">
        <f t="shared" si="943"/>
        <v>0</v>
      </c>
      <c r="AK1260">
        <f t="shared" si="944"/>
        <v>0</v>
      </c>
      <c r="AL1260">
        <f t="shared" si="945"/>
        <v>0</v>
      </c>
      <c r="AM1260">
        <f t="shared" si="946"/>
        <v>0</v>
      </c>
      <c r="AN1260">
        <f t="shared" si="947"/>
        <v>0</v>
      </c>
      <c r="AO1260">
        <f t="shared" si="948"/>
        <v>0</v>
      </c>
      <c r="AP1260">
        <f t="shared" si="949"/>
        <v>0</v>
      </c>
      <c r="AQ1260">
        <f t="shared" si="950"/>
        <v>0</v>
      </c>
      <c r="AR1260">
        <f t="shared" si="951"/>
        <v>0</v>
      </c>
      <c r="AS1260">
        <f t="shared" si="952"/>
        <v>0</v>
      </c>
      <c r="AT1260">
        <f t="shared" si="953"/>
        <v>0</v>
      </c>
      <c r="AU1260">
        <f t="shared" si="954"/>
        <v>0</v>
      </c>
      <c r="AV1260">
        <f t="shared" si="955"/>
        <v>0</v>
      </c>
      <c r="AW1260">
        <f t="shared" si="956"/>
        <v>0</v>
      </c>
      <c r="AX1260">
        <f t="shared" si="957"/>
        <v>0</v>
      </c>
      <c r="AY1260">
        <f t="shared" si="958"/>
        <v>0</v>
      </c>
      <c r="AZ1260">
        <f t="shared" si="959"/>
        <v>0</v>
      </c>
      <c r="BA1260">
        <f t="shared" si="960"/>
        <v>0</v>
      </c>
      <c r="BB1260">
        <f t="shared" si="961"/>
        <v>0</v>
      </c>
      <c r="BC1260">
        <f t="shared" si="962"/>
        <v>0</v>
      </c>
      <c r="BD1260">
        <f t="shared" si="963"/>
        <v>0</v>
      </c>
      <c r="BE1260">
        <f t="shared" si="964"/>
        <v>0</v>
      </c>
      <c r="BF1260">
        <f t="shared" si="965"/>
        <v>0</v>
      </c>
    </row>
    <row r="1261" spans="1:58" ht="15" customHeight="1">
      <c r="A1261" s="445"/>
      <c r="B1261" s="15"/>
      <c r="C1261" s="35" t="s">
        <v>5288</v>
      </c>
      <c r="D1261" s="800" t="str">
        <f>IF(CNGE_2026_M1_Secc1_Sub1!$D125="","",CNGE_2026_M1_Secc1_Sub1!$D125)</f>
        <v/>
      </c>
      <c r="E1261" s="723"/>
      <c r="F1261" s="723"/>
      <c r="G1261" s="723"/>
      <c r="H1261" s="723"/>
      <c r="I1261" s="723"/>
      <c r="J1261" s="723"/>
      <c r="K1261" s="723"/>
      <c r="L1261" s="724"/>
      <c r="M1261" s="638"/>
      <c r="N1261" s="638"/>
      <c r="O1261" s="638"/>
      <c r="P1261" s="638"/>
      <c r="Q1261" s="638"/>
      <c r="R1261" s="638"/>
      <c r="S1261" s="638"/>
      <c r="T1261" s="638"/>
      <c r="U1261" s="638"/>
      <c r="V1261" s="638"/>
      <c r="W1261" s="638"/>
      <c r="X1261" s="638"/>
      <c r="Y1261" s="638"/>
      <c r="Z1261" s="638"/>
      <c r="AA1261" s="638"/>
      <c r="AB1261" s="638"/>
      <c r="AC1261" s="638"/>
      <c r="AD1261" s="638"/>
      <c r="AI1261">
        <f t="shared" si="942"/>
        <v>0</v>
      </c>
      <c r="AJ1261">
        <f t="shared" si="943"/>
        <v>0</v>
      </c>
      <c r="AK1261">
        <f t="shared" si="944"/>
        <v>0</v>
      </c>
      <c r="AL1261">
        <f t="shared" si="945"/>
        <v>0</v>
      </c>
      <c r="AM1261">
        <f t="shared" si="946"/>
        <v>0</v>
      </c>
      <c r="AN1261">
        <f t="shared" si="947"/>
        <v>0</v>
      </c>
      <c r="AO1261">
        <f t="shared" si="948"/>
        <v>0</v>
      </c>
      <c r="AP1261">
        <f t="shared" si="949"/>
        <v>0</v>
      </c>
      <c r="AQ1261">
        <f t="shared" si="950"/>
        <v>0</v>
      </c>
      <c r="AR1261">
        <f t="shared" si="951"/>
        <v>0</v>
      </c>
      <c r="AS1261">
        <f t="shared" si="952"/>
        <v>0</v>
      </c>
      <c r="AT1261">
        <f t="shared" si="953"/>
        <v>0</v>
      </c>
      <c r="AU1261">
        <f t="shared" si="954"/>
        <v>0</v>
      </c>
      <c r="AV1261">
        <f t="shared" si="955"/>
        <v>0</v>
      </c>
      <c r="AW1261">
        <f t="shared" si="956"/>
        <v>0</v>
      </c>
      <c r="AX1261">
        <f t="shared" si="957"/>
        <v>0</v>
      </c>
      <c r="AY1261">
        <f t="shared" si="958"/>
        <v>0</v>
      </c>
      <c r="AZ1261">
        <f t="shared" si="959"/>
        <v>0</v>
      </c>
      <c r="BA1261">
        <f t="shared" si="960"/>
        <v>0</v>
      </c>
      <c r="BB1261">
        <f t="shared" si="961"/>
        <v>0</v>
      </c>
      <c r="BC1261">
        <f t="shared" si="962"/>
        <v>0</v>
      </c>
      <c r="BD1261">
        <f t="shared" si="963"/>
        <v>0</v>
      </c>
      <c r="BE1261">
        <f t="shared" si="964"/>
        <v>0</v>
      </c>
      <c r="BF1261">
        <f t="shared" si="965"/>
        <v>0</v>
      </c>
    </row>
    <row r="1262" spans="1:58" ht="15" customHeight="1">
      <c r="A1262" s="445"/>
      <c r="B1262" s="15"/>
      <c r="C1262" s="35" t="s">
        <v>5290</v>
      </c>
      <c r="D1262" s="800" t="str">
        <f>IF(CNGE_2026_M1_Secc1_Sub1!$D126="","",CNGE_2026_M1_Secc1_Sub1!$D126)</f>
        <v/>
      </c>
      <c r="E1262" s="723"/>
      <c r="F1262" s="723"/>
      <c r="G1262" s="723"/>
      <c r="H1262" s="723"/>
      <c r="I1262" s="723"/>
      <c r="J1262" s="723"/>
      <c r="K1262" s="723"/>
      <c r="L1262" s="724"/>
      <c r="M1262" s="638"/>
      <c r="N1262" s="638"/>
      <c r="O1262" s="638"/>
      <c r="P1262" s="638"/>
      <c r="Q1262" s="638"/>
      <c r="R1262" s="638"/>
      <c r="S1262" s="638"/>
      <c r="T1262" s="638"/>
      <c r="U1262" s="638"/>
      <c r="V1262" s="638"/>
      <c r="W1262" s="638"/>
      <c r="X1262" s="638"/>
      <c r="Y1262" s="638"/>
      <c r="Z1262" s="638"/>
      <c r="AA1262" s="638"/>
      <c r="AB1262" s="638"/>
      <c r="AC1262" s="638"/>
      <c r="AD1262" s="638"/>
      <c r="AI1262">
        <f t="shared" si="942"/>
        <v>0</v>
      </c>
      <c r="AJ1262">
        <f t="shared" si="943"/>
        <v>0</v>
      </c>
      <c r="AK1262">
        <f t="shared" si="944"/>
        <v>0</v>
      </c>
      <c r="AL1262">
        <f t="shared" si="945"/>
        <v>0</v>
      </c>
      <c r="AM1262">
        <f t="shared" si="946"/>
        <v>0</v>
      </c>
      <c r="AN1262">
        <f t="shared" si="947"/>
        <v>0</v>
      </c>
      <c r="AO1262">
        <f t="shared" si="948"/>
        <v>0</v>
      </c>
      <c r="AP1262">
        <f t="shared" si="949"/>
        <v>0</v>
      </c>
      <c r="AQ1262">
        <f t="shared" si="950"/>
        <v>0</v>
      </c>
      <c r="AR1262">
        <f t="shared" si="951"/>
        <v>0</v>
      </c>
      <c r="AS1262">
        <f t="shared" si="952"/>
        <v>0</v>
      </c>
      <c r="AT1262">
        <f t="shared" si="953"/>
        <v>0</v>
      </c>
      <c r="AU1262">
        <f t="shared" si="954"/>
        <v>0</v>
      </c>
      <c r="AV1262">
        <f t="shared" si="955"/>
        <v>0</v>
      </c>
      <c r="AW1262">
        <f t="shared" si="956"/>
        <v>0</v>
      </c>
      <c r="AX1262">
        <f t="shared" si="957"/>
        <v>0</v>
      </c>
      <c r="AY1262">
        <f t="shared" si="958"/>
        <v>0</v>
      </c>
      <c r="AZ1262">
        <f t="shared" si="959"/>
        <v>0</v>
      </c>
      <c r="BA1262">
        <f t="shared" si="960"/>
        <v>0</v>
      </c>
      <c r="BB1262">
        <f t="shared" si="961"/>
        <v>0</v>
      </c>
      <c r="BC1262">
        <f t="shared" si="962"/>
        <v>0</v>
      </c>
      <c r="BD1262">
        <f t="shared" si="963"/>
        <v>0</v>
      </c>
      <c r="BE1262">
        <f t="shared" si="964"/>
        <v>0</v>
      </c>
      <c r="BF1262">
        <f t="shared" si="965"/>
        <v>0</v>
      </c>
    </row>
    <row r="1263" spans="1:58" ht="15" customHeight="1">
      <c r="A1263" s="445"/>
      <c r="B1263" s="15"/>
      <c r="C1263" s="35" t="s">
        <v>5292</v>
      </c>
      <c r="D1263" s="800" t="str">
        <f>IF(CNGE_2026_M1_Secc1_Sub1!$D127="","",CNGE_2026_M1_Secc1_Sub1!$D127)</f>
        <v/>
      </c>
      <c r="E1263" s="723"/>
      <c r="F1263" s="723"/>
      <c r="G1263" s="723"/>
      <c r="H1263" s="723"/>
      <c r="I1263" s="723"/>
      <c r="J1263" s="723"/>
      <c r="K1263" s="723"/>
      <c r="L1263" s="724"/>
      <c r="M1263" s="638"/>
      <c r="N1263" s="638"/>
      <c r="O1263" s="638"/>
      <c r="P1263" s="638"/>
      <c r="Q1263" s="638"/>
      <c r="R1263" s="638"/>
      <c r="S1263" s="638"/>
      <c r="T1263" s="638"/>
      <c r="U1263" s="638"/>
      <c r="V1263" s="638"/>
      <c r="W1263" s="638"/>
      <c r="X1263" s="638"/>
      <c r="Y1263" s="638"/>
      <c r="Z1263" s="638"/>
      <c r="AA1263" s="638"/>
      <c r="AB1263" s="638"/>
      <c r="AC1263" s="638"/>
      <c r="AD1263" s="638"/>
      <c r="AI1263">
        <f t="shared" si="942"/>
        <v>0</v>
      </c>
      <c r="AJ1263">
        <f t="shared" si="943"/>
        <v>0</v>
      </c>
      <c r="AK1263">
        <f t="shared" si="944"/>
        <v>0</v>
      </c>
      <c r="AL1263">
        <f t="shared" si="945"/>
        <v>0</v>
      </c>
      <c r="AM1263">
        <f t="shared" si="946"/>
        <v>0</v>
      </c>
      <c r="AN1263">
        <f t="shared" si="947"/>
        <v>0</v>
      </c>
      <c r="AO1263">
        <f t="shared" si="948"/>
        <v>0</v>
      </c>
      <c r="AP1263">
        <f t="shared" si="949"/>
        <v>0</v>
      </c>
      <c r="AQ1263">
        <f t="shared" si="950"/>
        <v>0</v>
      </c>
      <c r="AR1263">
        <f t="shared" si="951"/>
        <v>0</v>
      </c>
      <c r="AS1263">
        <f t="shared" si="952"/>
        <v>0</v>
      </c>
      <c r="AT1263">
        <f t="shared" si="953"/>
        <v>0</v>
      </c>
      <c r="AU1263">
        <f t="shared" si="954"/>
        <v>0</v>
      </c>
      <c r="AV1263">
        <f t="shared" si="955"/>
        <v>0</v>
      </c>
      <c r="AW1263">
        <f t="shared" si="956"/>
        <v>0</v>
      </c>
      <c r="AX1263">
        <f t="shared" si="957"/>
        <v>0</v>
      </c>
      <c r="AY1263">
        <f t="shared" si="958"/>
        <v>0</v>
      </c>
      <c r="AZ1263">
        <f t="shared" si="959"/>
        <v>0</v>
      </c>
      <c r="BA1263">
        <f t="shared" si="960"/>
        <v>0</v>
      </c>
      <c r="BB1263">
        <f t="shared" si="961"/>
        <v>0</v>
      </c>
      <c r="BC1263">
        <f t="shared" si="962"/>
        <v>0</v>
      </c>
      <c r="BD1263">
        <f t="shared" si="963"/>
        <v>0</v>
      </c>
      <c r="BE1263">
        <f t="shared" si="964"/>
        <v>0</v>
      </c>
      <c r="BF1263">
        <f t="shared" si="965"/>
        <v>0</v>
      </c>
    </row>
    <row r="1264" spans="1:58" ht="15" customHeight="1">
      <c r="A1264" s="445"/>
      <c r="B1264" s="15"/>
      <c r="C1264" s="35" t="s">
        <v>5294</v>
      </c>
      <c r="D1264" s="800" t="str">
        <f>IF(CNGE_2026_M1_Secc1_Sub1!$D128="","",CNGE_2026_M1_Secc1_Sub1!$D128)</f>
        <v/>
      </c>
      <c r="E1264" s="723"/>
      <c r="F1264" s="723"/>
      <c r="G1264" s="723"/>
      <c r="H1264" s="723"/>
      <c r="I1264" s="723"/>
      <c r="J1264" s="723"/>
      <c r="K1264" s="723"/>
      <c r="L1264" s="724"/>
      <c r="M1264" s="638"/>
      <c r="N1264" s="638"/>
      <c r="O1264" s="638"/>
      <c r="P1264" s="638"/>
      <c r="Q1264" s="638"/>
      <c r="R1264" s="638"/>
      <c r="S1264" s="638"/>
      <c r="T1264" s="638"/>
      <c r="U1264" s="638"/>
      <c r="V1264" s="638"/>
      <c r="W1264" s="638"/>
      <c r="X1264" s="638"/>
      <c r="Y1264" s="638"/>
      <c r="Z1264" s="638"/>
      <c r="AA1264" s="638"/>
      <c r="AB1264" s="638"/>
      <c r="AC1264" s="638"/>
      <c r="AD1264" s="638"/>
      <c r="AI1264">
        <f t="shared" si="942"/>
        <v>0</v>
      </c>
      <c r="AJ1264">
        <f t="shared" si="943"/>
        <v>0</v>
      </c>
      <c r="AK1264">
        <f t="shared" si="944"/>
        <v>0</v>
      </c>
      <c r="AL1264">
        <f t="shared" si="945"/>
        <v>0</v>
      </c>
      <c r="AM1264">
        <f t="shared" si="946"/>
        <v>0</v>
      </c>
      <c r="AN1264">
        <f t="shared" si="947"/>
        <v>0</v>
      </c>
      <c r="AO1264">
        <f t="shared" si="948"/>
        <v>0</v>
      </c>
      <c r="AP1264">
        <f t="shared" si="949"/>
        <v>0</v>
      </c>
      <c r="AQ1264">
        <f t="shared" si="950"/>
        <v>0</v>
      </c>
      <c r="AR1264">
        <f t="shared" si="951"/>
        <v>0</v>
      </c>
      <c r="AS1264">
        <f t="shared" si="952"/>
        <v>0</v>
      </c>
      <c r="AT1264">
        <f t="shared" si="953"/>
        <v>0</v>
      </c>
      <c r="AU1264">
        <f t="shared" si="954"/>
        <v>0</v>
      </c>
      <c r="AV1264">
        <f t="shared" si="955"/>
        <v>0</v>
      </c>
      <c r="AW1264">
        <f t="shared" si="956"/>
        <v>0</v>
      </c>
      <c r="AX1264">
        <f t="shared" si="957"/>
        <v>0</v>
      </c>
      <c r="AY1264">
        <f t="shared" si="958"/>
        <v>0</v>
      </c>
      <c r="AZ1264">
        <f t="shared" si="959"/>
        <v>0</v>
      </c>
      <c r="BA1264">
        <f t="shared" si="960"/>
        <v>0</v>
      </c>
      <c r="BB1264">
        <f t="shared" si="961"/>
        <v>0</v>
      </c>
      <c r="BC1264">
        <f t="shared" si="962"/>
        <v>0</v>
      </c>
      <c r="BD1264">
        <f t="shared" si="963"/>
        <v>0</v>
      </c>
      <c r="BE1264">
        <f t="shared" si="964"/>
        <v>0</v>
      </c>
      <c r="BF1264">
        <f t="shared" si="965"/>
        <v>0</v>
      </c>
    </row>
    <row r="1265" spans="1:58" ht="15" customHeight="1">
      <c r="A1265" s="445"/>
      <c r="B1265" s="15"/>
      <c r="C1265" s="35" t="s">
        <v>5296</v>
      </c>
      <c r="D1265" s="800" t="str">
        <f>IF(CNGE_2026_M1_Secc1_Sub1!$D129="","",CNGE_2026_M1_Secc1_Sub1!$D129)</f>
        <v/>
      </c>
      <c r="E1265" s="723"/>
      <c r="F1265" s="723"/>
      <c r="G1265" s="723"/>
      <c r="H1265" s="723"/>
      <c r="I1265" s="723"/>
      <c r="J1265" s="723"/>
      <c r="K1265" s="723"/>
      <c r="L1265" s="724"/>
      <c r="M1265" s="638"/>
      <c r="N1265" s="638"/>
      <c r="O1265" s="638"/>
      <c r="P1265" s="638"/>
      <c r="Q1265" s="638"/>
      <c r="R1265" s="638"/>
      <c r="S1265" s="638"/>
      <c r="T1265" s="638"/>
      <c r="U1265" s="638"/>
      <c r="V1265" s="638"/>
      <c r="W1265" s="638"/>
      <c r="X1265" s="638"/>
      <c r="Y1265" s="638"/>
      <c r="Z1265" s="638"/>
      <c r="AA1265" s="638"/>
      <c r="AB1265" s="638"/>
      <c r="AC1265" s="638"/>
      <c r="AD1265" s="638"/>
      <c r="AI1265">
        <f t="shared" si="942"/>
        <v>0</v>
      </c>
      <c r="AJ1265">
        <f t="shared" si="943"/>
        <v>0</v>
      </c>
      <c r="AK1265">
        <f t="shared" si="944"/>
        <v>0</v>
      </c>
      <c r="AL1265">
        <f t="shared" si="945"/>
        <v>0</v>
      </c>
      <c r="AM1265">
        <f t="shared" si="946"/>
        <v>0</v>
      </c>
      <c r="AN1265">
        <f t="shared" si="947"/>
        <v>0</v>
      </c>
      <c r="AO1265">
        <f t="shared" si="948"/>
        <v>0</v>
      </c>
      <c r="AP1265">
        <f t="shared" si="949"/>
        <v>0</v>
      </c>
      <c r="AQ1265">
        <f t="shared" si="950"/>
        <v>0</v>
      </c>
      <c r="AR1265">
        <f t="shared" si="951"/>
        <v>0</v>
      </c>
      <c r="AS1265">
        <f t="shared" si="952"/>
        <v>0</v>
      </c>
      <c r="AT1265">
        <f t="shared" si="953"/>
        <v>0</v>
      </c>
      <c r="AU1265">
        <f t="shared" si="954"/>
        <v>0</v>
      </c>
      <c r="AV1265">
        <f t="shared" si="955"/>
        <v>0</v>
      </c>
      <c r="AW1265">
        <f t="shared" si="956"/>
        <v>0</v>
      </c>
      <c r="AX1265">
        <f t="shared" si="957"/>
        <v>0</v>
      </c>
      <c r="AY1265">
        <f t="shared" si="958"/>
        <v>0</v>
      </c>
      <c r="AZ1265">
        <f t="shared" si="959"/>
        <v>0</v>
      </c>
      <c r="BA1265">
        <f t="shared" si="960"/>
        <v>0</v>
      </c>
      <c r="BB1265">
        <f t="shared" si="961"/>
        <v>0</v>
      </c>
      <c r="BC1265">
        <f t="shared" si="962"/>
        <v>0</v>
      </c>
      <c r="BD1265">
        <f t="shared" si="963"/>
        <v>0</v>
      </c>
      <c r="BE1265">
        <f t="shared" si="964"/>
        <v>0</v>
      </c>
      <c r="BF1265">
        <f t="shared" si="965"/>
        <v>0</v>
      </c>
    </row>
    <row r="1266" spans="1:58" ht="15" customHeight="1">
      <c r="A1266" s="445"/>
      <c r="B1266" s="15"/>
      <c r="C1266" s="35" t="s">
        <v>5298</v>
      </c>
      <c r="D1266" s="800" t="str">
        <f>IF(CNGE_2026_M1_Secc1_Sub1!$D130="","",CNGE_2026_M1_Secc1_Sub1!$D130)</f>
        <v/>
      </c>
      <c r="E1266" s="723"/>
      <c r="F1266" s="723"/>
      <c r="G1266" s="723"/>
      <c r="H1266" s="723"/>
      <c r="I1266" s="723"/>
      <c r="J1266" s="723"/>
      <c r="K1266" s="723"/>
      <c r="L1266" s="724"/>
      <c r="M1266" s="638"/>
      <c r="N1266" s="638"/>
      <c r="O1266" s="638"/>
      <c r="P1266" s="638"/>
      <c r="Q1266" s="638"/>
      <c r="R1266" s="638"/>
      <c r="S1266" s="638"/>
      <c r="T1266" s="638"/>
      <c r="U1266" s="638"/>
      <c r="V1266" s="638"/>
      <c r="W1266" s="638"/>
      <c r="X1266" s="638"/>
      <c r="Y1266" s="638"/>
      <c r="Z1266" s="638"/>
      <c r="AA1266" s="638"/>
      <c r="AB1266" s="638"/>
      <c r="AC1266" s="638"/>
      <c r="AD1266" s="638"/>
      <c r="AI1266">
        <f t="shared" si="942"/>
        <v>0</v>
      </c>
      <c r="AJ1266">
        <f t="shared" si="943"/>
        <v>0</v>
      </c>
      <c r="AK1266">
        <f t="shared" si="944"/>
        <v>0</v>
      </c>
      <c r="AL1266">
        <f t="shared" si="945"/>
        <v>0</v>
      </c>
      <c r="AM1266">
        <f t="shared" si="946"/>
        <v>0</v>
      </c>
      <c r="AN1266">
        <f t="shared" si="947"/>
        <v>0</v>
      </c>
      <c r="AO1266">
        <f t="shared" si="948"/>
        <v>0</v>
      </c>
      <c r="AP1266">
        <f t="shared" si="949"/>
        <v>0</v>
      </c>
      <c r="AQ1266">
        <f t="shared" si="950"/>
        <v>0</v>
      </c>
      <c r="AR1266">
        <f t="shared" si="951"/>
        <v>0</v>
      </c>
      <c r="AS1266">
        <f t="shared" si="952"/>
        <v>0</v>
      </c>
      <c r="AT1266">
        <f t="shared" si="953"/>
        <v>0</v>
      </c>
      <c r="AU1266">
        <f t="shared" si="954"/>
        <v>0</v>
      </c>
      <c r="AV1266">
        <f t="shared" si="955"/>
        <v>0</v>
      </c>
      <c r="AW1266">
        <f t="shared" si="956"/>
        <v>0</v>
      </c>
      <c r="AX1266">
        <f t="shared" si="957"/>
        <v>0</v>
      </c>
      <c r="AY1266">
        <f t="shared" si="958"/>
        <v>0</v>
      </c>
      <c r="AZ1266">
        <f t="shared" si="959"/>
        <v>0</v>
      </c>
      <c r="BA1266">
        <f t="shared" si="960"/>
        <v>0</v>
      </c>
      <c r="BB1266">
        <f t="shared" si="961"/>
        <v>0</v>
      </c>
      <c r="BC1266">
        <f t="shared" si="962"/>
        <v>0</v>
      </c>
      <c r="BD1266">
        <f t="shared" si="963"/>
        <v>0</v>
      </c>
      <c r="BE1266">
        <f t="shared" si="964"/>
        <v>0</v>
      </c>
      <c r="BF1266">
        <f t="shared" si="965"/>
        <v>0</v>
      </c>
    </row>
    <row r="1267" spans="1:58" ht="15" customHeight="1">
      <c r="A1267" s="445"/>
      <c r="B1267" s="15"/>
      <c r="C1267" s="35" t="s">
        <v>5300</v>
      </c>
      <c r="D1267" s="800" t="str">
        <f>IF(CNGE_2026_M1_Secc1_Sub1!$D131="","",CNGE_2026_M1_Secc1_Sub1!$D131)</f>
        <v/>
      </c>
      <c r="E1267" s="723"/>
      <c r="F1267" s="723"/>
      <c r="G1267" s="723"/>
      <c r="H1267" s="723"/>
      <c r="I1267" s="723"/>
      <c r="J1267" s="723"/>
      <c r="K1267" s="723"/>
      <c r="L1267" s="724"/>
      <c r="M1267" s="638"/>
      <c r="N1267" s="638"/>
      <c r="O1267" s="638"/>
      <c r="P1267" s="638"/>
      <c r="Q1267" s="638"/>
      <c r="R1267" s="638"/>
      <c r="S1267" s="638"/>
      <c r="T1267" s="638"/>
      <c r="U1267" s="638"/>
      <c r="V1267" s="638"/>
      <c r="W1267" s="638"/>
      <c r="X1267" s="638"/>
      <c r="Y1267" s="638"/>
      <c r="Z1267" s="638"/>
      <c r="AA1267" s="638"/>
      <c r="AB1267" s="638"/>
      <c r="AC1267" s="638"/>
      <c r="AD1267" s="638"/>
      <c r="AI1267">
        <f t="shared" si="942"/>
        <v>0</v>
      </c>
      <c r="AJ1267">
        <f t="shared" si="943"/>
        <v>0</v>
      </c>
      <c r="AK1267">
        <f t="shared" si="944"/>
        <v>0</v>
      </c>
      <c r="AL1267">
        <f t="shared" si="945"/>
        <v>0</v>
      </c>
      <c r="AM1267">
        <f t="shared" si="946"/>
        <v>0</v>
      </c>
      <c r="AN1267">
        <f t="shared" si="947"/>
        <v>0</v>
      </c>
      <c r="AO1267">
        <f t="shared" si="948"/>
        <v>0</v>
      </c>
      <c r="AP1267">
        <f t="shared" si="949"/>
        <v>0</v>
      </c>
      <c r="AQ1267">
        <f t="shared" si="950"/>
        <v>0</v>
      </c>
      <c r="AR1267">
        <f t="shared" si="951"/>
        <v>0</v>
      </c>
      <c r="AS1267">
        <f t="shared" si="952"/>
        <v>0</v>
      </c>
      <c r="AT1267">
        <f t="shared" si="953"/>
        <v>0</v>
      </c>
      <c r="AU1267">
        <f t="shared" si="954"/>
        <v>0</v>
      </c>
      <c r="AV1267">
        <f t="shared" si="955"/>
        <v>0</v>
      </c>
      <c r="AW1267">
        <f t="shared" si="956"/>
        <v>0</v>
      </c>
      <c r="AX1267">
        <f t="shared" si="957"/>
        <v>0</v>
      </c>
      <c r="AY1267">
        <f t="shared" si="958"/>
        <v>0</v>
      </c>
      <c r="AZ1267">
        <f t="shared" si="959"/>
        <v>0</v>
      </c>
      <c r="BA1267">
        <f t="shared" si="960"/>
        <v>0</v>
      </c>
      <c r="BB1267">
        <f t="shared" si="961"/>
        <v>0</v>
      </c>
      <c r="BC1267">
        <f t="shared" si="962"/>
        <v>0</v>
      </c>
      <c r="BD1267">
        <f t="shared" si="963"/>
        <v>0</v>
      </c>
      <c r="BE1267">
        <f t="shared" si="964"/>
        <v>0</v>
      </c>
      <c r="BF1267">
        <f t="shared" si="965"/>
        <v>0</v>
      </c>
    </row>
    <row r="1268" spans="1:58" ht="15" customHeight="1">
      <c r="A1268" s="445"/>
      <c r="B1268" s="15"/>
      <c r="C1268" s="35" t="s">
        <v>5302</v>
      </c>
      <c r="D1268" s="800" t="str">
        <f>IF(CNGE_2026_M1_Secc1_Sub1!$D132="","",CNGE_2026_M1_Secc1_Sub1!$D132)</f>
        <v/>
      </c>
      <c r="E1268" s="723"/>
      <c r="F1268" s="723"/>
      <c r="G1268" s="723"/>
      <c r="H1268" s="723"/>
      <c r="I1268" s="723"/>
      <c r="J1268" s="723"/>
      <c r="K1268" s="723"/>
      <c r="L1268" s="724"/>
      <c r="M1268" s="638"/>
      <c r="N1268" s="638"/>
      <c r="O1268" s="638"/>
      <c r="P1268" s="638"/>
      <c r="Q1268" s="638"/>
      <c r="R1268" s="638"/>
      <c r="S1268" s="638"/>
      <c r="T1268" s="638"/>
      <c r="U1268" s="638"/>
      <c r="V1268" s="638"/>
      <c r="W1268" s="638"/>
      <c r="X1268" s="638"/>
      <c r="Y1268" s="638"/>
      <c r="Z1268" s="638"/>
      <c r="AA1268" s="638"/>
      <c r="AB1268" s="638"/>
      <c r="AC1268" s="638"/>
      <c r="AD1268" s="638"/>
      <c r="AI1268">
        <f t="shared" si="942"/>
        <v>0</v>
      </c>
      <c r="AJ1268">
        <f t="shared" si="943"/>
        <v>0</v>
      </c>
      <c r="AK1268">
        <f t="shared" si="944"/>
        <v>0</v>
      </c>
      <c r="AL1268">
        <f t="shared" si="945"/>
        <v>0</v>
      </c>
      <c r="AM1268">
        <f t="shared" si="946"/>
        <v>0</v>
      </c>
      <c r="AN1268">
        <f t="shared" si="947"/>
        <v>0</v>
      </c>
      <c r="AO1268">
        <f t="shared" si="948"/>
        <v>0</v>
      </c>
      <c r="AP1268">
        <f t="shared" si="949"/>
        <v>0</v>
      </c>
      <c r="AQ1268">
        <f t="shared" si="950"/>
        <v>0</v>
      </c>
      <c r="AR1268">
        <f t="shared" si="951"/>
        <v>0</v>
      </c>
      <c r="AS1268">
        <f t="shared" si="952"/>
        <v>0</v>
      </c>
      <c r="AT1268">
        <f t="shared" si="953"/>
        <v>0</v>
      </c>
      <c r="AU1268">
        <f t="shared" si="954"/>
        <v>0</v>
      </c>
      <c r="AV1268">
        <f t="shared" si="955"/>
        <v>0</v>
      </c>
      <c r="AW1268">
        <f t="shared" si="956"/>
        <v>0</v>
      </c>
      <c r="AX1268">
        <f t="shared" si="957"/>
        <v>0</v>
      </c>
      <c r="AY1268">
        <f t="shared" si="958"/>
        <v>0</v>
      </c>
      <c r="AZ1268">
        <f t="shared" si="959"/>
        <v>0</v>
      </c>
      <c r="BA1268">
        <f t="shared" si="960"/>
        <v>0</v>
      </c>
      <c r="BB1268">
        <f t="shared" si="961"/>
        <v>0</v>
      </c>
      <c r="BC1268">
        <f t="shared" si="962"/>
        <v>0</v>
      </c>
      <c r="BD1268">
        <f t="shared" si="963"/>
        <v>0</v>
      </c>
      <c r="BE1268">
        <f t="shared" si="964"/>
        <v>0</v>
      </c>
      <c r="BF1268">
        <f t="shared" si="965"/>
        <v>0</v>
      </c>
    </row>
    <row r="1269" spans="1:58" ht="15" customHeight="1">
      <c r="A1269" s="445"/>
      <c r="B1269" s="15"/>
      <c r="C1269" s="35" t="s">
        <v>5304</v>
      </c>
      <c r="D1269" s="800" t="str">
        <f>IF(CNGE_2026_M1_Secc1_Sub1!$D133="","",CNGE_2026_M1_Secc1_Sub1!$D133)</f>
        <v/>
      </c>
      <c r="E1269" s="723"/>
      <c r="F1269" s="723"/>
      <c r="G1269" s="723"/>
      <c r="H1269" s="723"/>
      <c r="I1269" s="723"/>
      <c r="J1269" s="723"/>
      <c r="K1269" s="723"/>
      <c r="L1269" s="724"/>
      <c r="M1269" s="638"/>
      <c r="N1269" s="638"/>
      <c r="O1269" s="638"/>
      <c r="P1269" s="638"/>
      <c r="Q1269" s="638"/>
      <c r="R1269" s="638"/>
      <c r="S1269" s="638"/>
      <c r="T1269" s="638"/>
      <c r="U1269" s="638"/>
      <c r="V1269" s="638"/>
      <c r="W1269" s="638"/>
      <c r="X1269" s="638"/>
      <c r="Y1269" s="638"/>
      <c r="Z1269" s="638"/>
      <c r="AA1269" s="638"/>
      <c r="AB1269" s="638"/>
      <c r="AC1269" s="638"/>
      <c r="AD1269" s="638"/>
      <c r="AI1269">
        <f t="shared" si="942"/>
        <v>0</v>
      </c>
      <c r="AJ1269">
        <f t="shared" si="943"/>
        <v>0</v>
      </c>
      <c r="AK1269">
        <f t="shared" si="944"/>
        <v>0</v>
      </c>
      <c r="AL1269">
        <f t="shared" si="945"/>
        <v>0</v>
      </c>
      <c r="AM1269">
        <f t="shared" si="946"/>
        <v>0</v>
      </c>
      <c r="AN1269">
        <f t="shared" si="947"/>
        <v>0</v>
      </c>
      <c r="AO1269">
        <f t="shared" si="948"/>
        <v>0</v>
      </c>
      <c r="AP1269">
        <f t="shared" si="949"/>
        <v>0</v>
      </c>
      <c r="AQ1269">
        <f t="shared" si="950"/>
        <v>0</v>
      </c>
      <c r="AR1269">
        <f t="shared" si="951"/>
        <v>0</v>
      </c>
      <c r="AS1269">
        <f t="shared" si="952"/>
        <v>0</v>
      </c>
      <c r="AT1269">
        <f t="shared" si="953"/>
        <v>0</v>
      </c>
      <c r="AU1269">
        <f t="shared" si="954"/>
        <v>0</v>
      </c>
      <c r="AV1269">
        <f t="shared" si="955"/>
        <v>0</v>
      </c>
      <c r="AW1269">
        <f t="shared" si="956"/>
        <v>0</v>
      </c>
      <c r="AX1269">
        <f t="shared" si="957"/>
        <v>0</v>
      </c>
      <c r="AY1269">
        <f t="shared" si="958"/>
        <v>0</v>
      </c>
      <c r="AZ1269">
        <f t="shared" si="959"/>
        <v>0</v>
      </c>
      <c r="BA1269">
        <f t="shared" si="960"/>
        <v>0</v>
      </c>
      <c r="BB1269">
        <f t="shared" si="961"/>
        <v>0</v>
      </c>
      <c r="BC1269">
        <f t="shared" si="962"/>
        <v>0</v>
      </c>
      <c r="BD1269">
        <f t="shared" si="963"/>
        <v>0</v>
      </c>
      <c r="BE1269">
        <f t="shared" si="964"/>
        <v>0</v>
      </c>
      <c r="BF1269">
        <f t="shared" si="965"/>
        <v>0</v>
      </c>
    </row>
    <row r="1270" spans="1:58" ht="15" customHeight="1">
      <c r="A1270" s="445"/>
      <c r="B1270" s="15"/>
      <c r="C1270" s="37" t="s">
        <v>5306</v>
      </c>
      <c r="D1270" s="800" t="str">
        <f>IF(CNGE_2026_M1_Secc1_Sub1!$D134="","",CNGE_2026_M1_Secc1_Sub1!$D134)</f>
        <v/>
      </c>
      <c r="E1270" s="723"/>
      <c r="F1270" s="723"/>
      <c r="G1270" s="723"/>
      <c r="H1270" s="723"/>
      <c r="I1270" s="723"/>
      <c r="J1270" s="723"/>
      <c r="K1270" s="723"/>
      <c r="L1270" s="724"/>
      <c r="M1270" s="638"/>
      <c r="N1270" s="638"/>
      <c r="O1270" s="638"/>
      <c r="P1270" s="638"/>
      <c r="Q1270" s="638"/>
      <c r="R1270" s="638"/>
      <c r="S1270" s="638"/>
      <c r="T1270" s="638"/>
      <c r="U1270" s="638"/>
      <c r="V1270" s="638"/>
      <c r="W1270" s="638"/>
      <c r="X1270" s="638"/>
      <c r="Y1270" s="638"/>
      <c r="Z1270" s="638"/>
      <c r="AA1270" s="638"/>
      <c r="AB1270" s="638"/>
      <c r="AC1270" s="638"/>
      <c r="AD1270" s="638"/>
      <c r="AI1270">
        <f t="shared" si="942"/>
        <v>0</v>
      </c>
      <c r="AJ1270">
        <f t="shared" si="943"/>
        <v>0</v>
      </c>
      <c r="AK1270">
        <f t="shared" si="944"/>
        <v>0</v>
      </c>
      <c r="AL1270">
        <f t="shared" si="945"/>
        <v>0</v>
      </c>
      <c r="AM1270">
        <f t="shared" si="946"/>
        <v>0</v>
      </c>
      <c r="AN1270">
        <f t="shared" si="947"/>
        <v>0</v>
      </c>
      <c r="AO1270">
        <f t="shared" si="948"/>
        <v>0</v>
      </c>
      <c r="AP1270">
        <f t="shared" si="949"/>
        <v>0</v>
      </c>
      <c r="AQ1270">
        <f t="shared" si="950"/>
        <v>0</v>
      </c>
      <c r="AR1270">
        <f t="shared" si="951"/>
        <v>0</v>
      </c>
      <c r="AS1270">
        <f t="shared" si="952"/>
        <v>0</v>
      </c>
      <c r="AT1270">
        <f t="shared" si="953"/>
        <v>0</v>
      </c>
      <c r="AU1270">
        <f t="shared" si="954"/>
        <v>0</v>
      </c>
      <c r="AV1270">
        <f t="shared" si="955"/>
        <v>0</v>
      </c>
      <c r="AW1270">
        <f t="shared" si="956"/>
        <v>0</v>
      </c>
      <c r="AX1270">
        <f t="shared" si="957"/>
        <v>0</v>
      </c>
      <c r="AY1270">
        <f t="shared" si="958"/>
        <v>0</v>
      </c>
      <c r="AZ1270">
        <f t="shared" si="959"/>
        <v>0</v>
      </c>
      <c r="BA1270">
        <f t="shared" si="960"/>
        <v>0</v>
      </c>
      <c r="BB1270">
        <f t="shared" si="961"/>
        <v>0</v>
      </c>
      <c r="BC1270">
        <f t="shared" si="962"/>
        <v>0</v>
      </c>
      <c r="BD1270">
        <f t="shared" si="963"/>
        <v>0</v>
      </c>
      <c r="BE1270">
        <f t="shared" si="964"/>
        <v>0</v>
      </c>
      <c r="BF1270">
        <f t="shared" si="965"/>
        <v>0</v>
      </c>
    </row>
    <row r="1271" spans="1:58" ht="15" customHeight="1">
      <c r="A1271" s="445"/>
      <c r="B1271" s="15"/>
      <c r="C1271" s="37" t="s">
        <v>5308</v>
      </c>
      <c r="D1271" s="800" t="str">
        <f>IF(CNGE_2026_M1_Secc1_Sub1!$D135="","",CNGE_2026_M1_Secc1_Sub1!$D135)</f>
        <v/>
      </c>
      <c r="E1271" s="723"/>
      <c r="F1271" s="723"/>
      <c r="G1271" s="723"/>
      <c r="H1271" s="723"/>
      <c r="I1271" s="723"/>
      <c r="J1271" s="723"/>
      <c r="K1271" s="723"/>
      <c r="L1271" s="724"/>
      <c r="M1271" s="638"/>
      <c r="N1271" s="638"/>
      <c r="O1271" s="638"/>
      <c r="P1271" s="638"/>
      <c r="Q1271" s="638"/>
      <c r="R1271" s="638"/>
      <c r="S1271" s="638"/>
      <c r="T1271" s="638"/>
      <c r="U1271" s="638"/>
      <c r="V1271" s="638"/>
      <c r="W1271" s="638"/>
      <c r="X1271" s="638"/>
      <c r="Y1271" s="638"/>
      <c r="Z1271" s="638"/>
      <c r="AA1271" s="638"/>
      <c r="AB1271" s="638"/>
      <c r="AC1271" s="638"/>
      <c r="AD1271" s="638"/>
      <c r="AI1271">
        <f t="shared" si="942"/>
        <v>0</v>
      </c>
      <c r="AJ1271">
        <f t="shared" si="943"/>
        <v>0</v>
      </c>
      <c r="AK1271">
        <f t="shared" si="944"/>
        <v>0</v>
      </c>
      <c r="AL1271">
        <f t="shared" si="945"/>
        <v>0</v>
      </c>
      <c r="AM1271">
        <f t="shared" si="946"/>
        <v>0</v>
      </c>
      <c r="AN1271">
        <f t="shared" si="947"/>
        <v>0</v>
      </c>
      <c r="AO1271">
        <f t="shared" si="948"/>
        <v>0</v>
      </c>
      <c r="AP1271">
        <f t="shared" si="949"/>
        <v>0</v>
      </c>
      <c r="AQ1271">
        <f t="shared" si="950"/>
        <v>0</v>
      </c>
      <c r="AR1271">
        <f t="shared" si="951"/>
        <v>0</v>
      </c>
      <c r="AS1271">
        <f t="shared" si="952"/>
        <v>0</v>
      </c>
      <c r="AT1271">
        <f t="shared" si="953"/>
        <v>0</v>
      </c>
      <c r="AU1271">
        <f t="shared" si="954"/>
        <v>0</v>
      </c>
      <c r="AV1271">
        <f t="shared" si="955"/>
        <v>0</v>
      </c>
      <c r="AW1271">
        <f t="shared" si="956"/>
        <v>0</v>
      </c>
      <c r="AX1271">
        <f t="shared" si="957"/>
        <v>0</v>
      </c>
      <c r="AY1271">
        <f t="shared" si="958"/>
        <v>0</v>
      </c>
      <c r="AZ1271">
        <f t="shared" si="959"/>
        <v>0</v>
      </c>
      <c r="BA1271">
        <f t="shared" si="960"/>
        <v>0</v>
      </c>
      <c r="BB1271">
        <f t="shared" si="961"/>
        <v>0</v>
      </c>
      <c r="BC1271">
        <f t="shared" si="962"/>
        <v>0</v>
      </c>
      <c r="BD1271">
        <f t="shared" si="963"/>
        <v>0</v>
      </c>
      <c r="BE1271">
        <f t="shared" si="964"/>
        <v>0</v>
      </c>
      <c r="BF1271">
        <f t="shared" si="965"/>
        <v>0</v>
      </c>
    </row>
    <row r="1272" spans="1:58" ht="15" customHeight="1">
      <c r="A1272" s="445"/>
      <c r="B1272" s="15"/>
      <c r="C1272" s="37" t="s">
        <v>5310</v>
      </c>
      <c r="D1272" s="800" t="str">
        <f>IF(CNGE_2026_M1_Secc1_Sub1!$D136="","",CNGE_2026_M1_Secc1_Sub1!$D136)</f>
        <v/>
      </c>
      <c r="E1272" s="723"/>
      <c r="F1272" s="723"/>
      <c r="G1272" s="723"/>
      <c r="H1272" s="723"/>
      <c r="I1272" s="723"/>
      <c r="J1272" s="723"/>
      <c r="K1272" s="723"/>
      <c r="L1272" s="724"/>
      <c r="M1272" s="638"/>
      <c r="N1272" s="638"/>
      <c r="O1272" s="638"/>
      <c r="P1272" s="638"/>
      <c r="Q1272" s="638"/>
      <c r="R1272" s="638"/>
      <c r="S1272" s="638"/>
      <c r="T1272" s="638"/>
      <c r="U1272" s="638"/>
      <c r="V1272" s="638"/>
      <c r="W1272" s="638"/>
      <c r="X1272" s="638"/>
      <c r="Y1272" s="638"/>
      <c r="Z1272" s="638"/>
      <c r="AA1272" s="638"/>
      <c r="AB1272" s="638"/>
      <c r="AC1272" s="638"/>
      <c r="AD1272" s="638"/>
      <c r="AI1272">
        <f t="shared" si="942"/>
        <v>0</v>
      </c>
      <c r="AJ1272">
        <f t="shared" si="943"/>
        <v>0</v>
      </c>
      <c r="AK1272">
        <f t="shared" si="944"/>
        <v>0</v>
      </c>
      <c r="AL1272">
        <f t="shared" si="945"/>
        <v>0</v>
      </c>
      <c r="AM1272">
        <f t="shared" si="946"/>
        <v>0</v>
      </c>
      <c r="AN1272">
        <f t="shared" si="947"/>
        <v>0</v>
      </c>
      <c r="AO1272">
        <f t="shared" si="948"/>
        <v>0</v>
      </c>
      <c r="AP1272">
        <f t="shared" si="949"/>
        <v>0</v>
      </c>
      <c r="AQ1272">
        <f t="shared" si="950"/>
        <v>0</v>
      </c>
      <c r="AR1272">
        <f t="shared" si="951"/>
        <v>0</v>
      </c>
      <c r="AS1272">
        <f t="shared" si="952"/>
        <v>0</v>
      </c>
      <c r="AT1272">
        <f t="shared" si="953"/>
        <v>0</v>
      </c>
      <c r="AU1272">
        <f t="shared" si="954"/>
        <v>0</v>
      </c>
      <c r="AV1272">
        <f t="shared" si="955"/>
        <v>0</v>
      </c>
      <c r="AW1272">
        <f t="shared" si="956"/>
        <v>0</v>
      </c>
      <c r="AX1272">
        <f t="shared" si="957"/>
        <v>0</v>
      </c>
      <c r="AY1272">
        <f t="shared" si="958"/>
        <v>0</v>
      </c>
      <c r="AZ1272">
        <f t="shared" si="959"/>
        <v>0</v>
      </c>
      <c r="BA1272">
        <f t="shared" si="960"/>
        <v>0</v>
      </c>
      <c r="BB1272">
        <f t="shared" si="961"/>
        <v>0</v>
      </c>
      <c r="BC1272">
        <f t="shared" si="962"/>
        <v>0</v>
      </c>
      <c r="BD1272">
        <f t="shared" si="963"/>
        <v>0</v>
      </c>
      <c r="BE1272">
        <f t="shared" si="964"/>
        <v>0</v>
      </c>
      <c r="BF1272">
        <f t="shared" si="965"/>
        <v>0</v>
      </c>
    </row>
    <row r="1273" spans="1:58" ht="15" customHeight="1">
      <c r="A1273" s="445"/>
      <c r="B1273" s="15"/>
      <c r="C1273" s="37" t="s">
        <v>5312</v>
      </c>
      <c r="D1273" s="800" t="str">
        <f>IF(CNGE_2026_M1_Secc1_Sub1!$D137="","",CNGE_2026_M1_Secc1_Sub1!$D137)</f>
        <v/>
      </c>
      <c r="E1273" s="723"/>
      <c r="F1273" s="723"/>
      <c r="G1273" s="723"/>
      <c r="H1273" s="723"/>
      <c r="I1273" s="723"/>
      <c r="J1273" s="723"/>
      <c r="K1273" s="723"/>
      <c r="L1273" s="724"/>
      <c r="M1273" s="638"/>
      <c r="N1273" s="638"/>
      <c r="O1273" s="638"/>
      <c r="P1273" s="638"/>
      <c r="Q1273" s="638"/>
      <c r="R1273" s="638"/>
      <c r="S1273" s="638"/>
      <c r="T1273" s="638"/>
      <c r="U1273" s="638"/>
      <c r="V1273" s="638"/>
      <c r="W1273" s="638"/>
      <c r="X1273" s="638"/>
      <c r="Y1273" s="638"/>
      <c r="Z1273" s="638"/>
      <c r="AA1273" s="638"/>
      <c r="AB1273" s="638"/>
      <c r="AC1273" s="638"/>
      <c r="AD1273" s="638"/>
      <c r="AI1273">
        <f t="shared" ref="AI1273:AI1296" si="966">M1273</f>
        <v>0</v>
      </c>
      <c r="AJ1273">
        <f t="shared" ref="AJ1273:AJ1296" si="967">COUNTIF(N1273:O1273,"NS")</f>
        <v>0</v>
      </c>
      <c r="AK1273">
        <f t="shared" ref="AK1273:AK1296" si="968">SUM(N1273:O1273)</f>
        <v>0</v>
      </c>
      <c r="AL1273">
        <f t="shared" ref="AL1273:AL1296" si="969">IF(COUNTIF(M1273:O1273,"NA")=3,0,IF(OR(AND(AI1273=0,AJ1273&gt;0),AND(AI1273="NS",AK1273&gt;0), AND(AI1273="NS", AJ1273=0,AK1273=0)), 1, IF(OR(AND(AI1273&gt;0,AJ1273&gt;1,AI1273&gt;AK1273), AND(AI1273="NS",AJ1273=2), AND(AI1273="NS",AK1273=0,AJ1273&gt;0),AI1273=AK1273), 0, 1)))</f>
        <v>0</v>
      </c>
      <c r="AM1273">
        <f t="shared" ref="AM1273:AM1296" si="970">P1273</f>
        <v>0</v>
      </c>
      <c r="AN1273">
        <f t="shared" ref="AN1273:AN1296" si="971">COUNTIF(Q1273:R1273,"NS")</f>
        <v>0</v>
      </c>
      <c r="AO1273">
        <f t="shared" ref="AO1273:AO1296" si="972">SUM(Q1273:R1273)</f>
        <v>0</v>
      </c>
      <c r="AP1273">
        <f t="shared" ref="AP1273:AP1296" si="973">IF(COUNTIF(P1273:R1273,"NA")=3,0,IF(OR(AND(AM1273=0,AN1273&gt;0),AND(AM1273="NS",AO1273&gt;0), AND(AM1273="NS", AN1273=0,AO1273=0)), 1, IF(OR(AND(AM1273&gt;0,AN1273&gt;1,AM1273&gt;AO1273), AND(AM1273="NS",AN1273=2), AND(AM1273="NS",AO1273=0,AN1273&gt;0),AM1273=AO1273), 0, 1)))</f>
        <v>0</v>
      </c>
      <c r="AQ1273">
        <f t="shared" ref="AQ1273:AQ1296" si="974">S1273</f>
        <v>0</v>
      </c>
      <c r="AR1273">
        <f t="shared" ref="AR1273:AR1296" si="975">COUNTIF(T1273:U1273,"NS")</f>
        <v>0</v>
      </c>
      <c r="AS1273">
        <f t="shared" ref="AS1273:AS1296" si="976">SUM(T1273:U1273)</f>
        <v>0</v>
      </c>
      <c r="AT1273">
        <f t="shared" ref="AT1273:AT1296" si="977">IF(COUNTIF(S1273:U1273,"NA")=3,0,IF(OR(AND(AQ1273=0,AR1273&gt;0),AND(AQ1273="NS",AS1273&gt;0), AND(AQ1273="NS", AR1273=0,AS1273=0)), 1, IF(OR(AND(AQ1273&gt;0,AR1273&gt;1,AQ1273&gt;AS1273), AND(AQ1273="NS",AR1273=2), AND(AQ1273="NS",AS1273=0,AR1273&gt;0),AQ1273=AS1273), 0, 1)))</f>
        <v>0</v>
      </c>
      <c r="AU1273">
        <f t="shared" ref="AU1273:AU1296" si="978">V1273</f>
        <v>0</v>
      </c>
      <c r="AV1273">
        <f t="shared" ref="AV1273:AV1296" si="979">COUNTIF(W1273:X1273,"NS")</f>
        <v>0</v>
      </c>
      <c r="AW1273">
        <f t="shared" ref="AW1273:AW1296" si="980">SUM(W1273:X1273)</f>
        <v>0</v>
      </c>
      <c r="AX1273">
        <f t="shared" ref="AX1273:AX1296" si="981">IF(COUNTIF(V1273:X1273,"NA")=3,0,IF(OR(AND(AU1273=0,AV1273&gt;0),AND(AU1273="NS",AW1273&gt;0), AND(AU1273="NS", AV1273=0,AW1273=0)), 1, IF(OR(AND(AU1273&gt;0,AV1273&gt;1,AU1273&gt;AW1273), AND(AU1273="NS",AV1273=2), AND(AU1273="NS",AW1273=0,AV1273&gt;0),AU1273=AW1273), 0, 1)))</f>
        <v>0</v>
      </c>
      <c r="AY1273">
        <f t="shared" ref="AY1273:AY1296" si="982">Y1273</f>
        <v>0</v>
      </c>
      <c r="AZ1273">
        <f t="shared" ref="AZ1273:AZ1296" si="983">COUNTIF(Z1273:AA1273,"NS")</f>
        <v>0</v>
      </c>
      <c r="BA1273">
        <f t="shared" ref="BA1273:BA1296" si="984">SUM(Z1273:AA1273)</f>
        <v>0</v>
      </c>
      <c r="BB1273">
        <f t="shared" ref="BB1273:BB1296" si="985">IF(COUNTIF(Y1273:AA1273,"NA")=3,0,IF(OR(AND(AY1273=0,AZ1273&gt;0),AND(AY1273="NS",BA1273&gt;0), AND(AY1273="NS", AZ1273=0,BA1273=0)), 1, IF(OR(AND(AY1273&gt;0,AZ1273&gt;1,AY1273&gt;BA1273), AND(AY1273="NS",AZ1273=2), AND(AY1273="NS",BA1273=0,AZ1273&gt;0),AY1273=BA1273), 0, 1)))</f>
        <v>0</v>
      </c>
      <c r="BC1273">
        <f t="shared" ref="BC1273:BC1296" si="986">AB1273</f>
        <v>0</v>
      </c>
      <c r="BD1273">
        <f t="shared" ref="BD1273:BD1296" si="987">COUNTIF(AC1273:AD1273,"NS")</f>
        <v>0</v>
      </c>
      <c r="BE1273">
        <f t="shared" ref="BE1273:BE1296" si="988">SUM(AC1273:AD1273)</f>
        <v>0</v>
      </c>
      <c r="BF1273">
        <f t="shared" ref="BF1273:BF1296" si="989">IF(COUNTIF(AB1273:AD1273,"NA")=3,0,IF(OR(AND(BC1273=0,BD1273&gt;0),AND(BC1273="NS",BE1273&gt;0), AND(BC1273="NS", BD1273=0,BE1273=0)), 1, IF(OR(AND(BC1273&gt;0,BD1273&gt;1,BC1273&gt;BE1273), AND(BC1273="NS",BD1273=2), AND(BC1273="NS",BE1273=0,BD1273&gt;0),BC1273=BE1273), 0, 1)))</f>
        <v>0</v>
      </c>
    </row>
    <row r="1274" spans="1:58" ht="15" customHeight="1">
      <c r="A1274" s="445"/>
      <c r="B1274" s="15"/>
      <c r="C1274" s="37" t="s">
        <v>5314</v>
      </c>
      <c r="D1274" s="800" t="str">
        <f>IF(CNGE_2026_M1_Secc1_Sub1!$D138="","",CNGE_2026_M1_Secc1_Sub1!$D138)</f>
        <v/>
      </c>
      <c r="E1274" s="723"/>
      <c r="F1274" s="723"/>
      <c r="G1274" s="723"/>
      <c r="H1274" s="723"/>
      <c r="I1274" s="723"/>
      <c r="J1274" s="723"/>
      <c r="K1274" s="723"/>
      <c r="L1274" s="724"/>
      <c r="M1274" s="638"/>
      <c r="N1274" s="638"/>
      <c r="O1274" s="638"/>
      <c r="P1274" s="638"/>
      <c r="Q1274" s="638"/>
      <c r="R1274" s="638"/>
      <c r="S1274" s="638"/>
      <c r="T1274" s="638"/>
      <c r="U1274" s="638"/>
      <c r="V1274" s="638"/>
      <c r="W1274" s="638"/>
      <c r="X1274" s="638"/>
      <c r="Y1274" s="638"/>
      <c r="Z1274" s="638"/>
      <c r="AA1274" s="638"/>
      <c r="AB1274" s="638"/>
      <c r="AC1274" s="638"/>
      <c r="AD1274" s="638"/>
      <c r="AI1274">
        <f t="shared" si="966"/>
        <v>0</v>
      </c>
      <c r="AJ1274">
        <f t="shared" si="967"/>
        <v>0</v>
      </c>
      <c r="AK1274">
        <f t="shared" si="968"/>
        <v>0</v>
      </c>
      <c r="AL1274">
        <f t="shared" si="969"/>
        <v>0</v>
      </c>
      <c r="AM1274">
        <f t="shared" si="970"/>
        <v>0</v>
      </c>
      <c r="AN1274">
        <f t="shared" si="971"/>
        <v>0</v>
      </c>
      <c r="AO1274">
        <f t="shared" si="972"/>
        <v>0</v>
      </c>
      <c r="AP1274">
        <f t="shared" si="973"/>
        <v>0</v>
      </c>
      <c r="AQ1274">
        <f t="shared" si="974"/>
        <v>0</v>
      </c>
      <c r="AR1274">
        <f t="shared" si="975"/>
        <v>0</v>
      </c>
      <c r="AS1274">
        <f t="shared" si="976"/>
        <v>0</v>
      </c>
      <c r="AT1274">
        <f t="shared" si="977"/>
        <v>0</v>
      </c>
      <c r="AU1274">
        <f t="shared" si="978"/>
        <v>0</v>
      </c>
      <c r="AV1274">
        <f t="shared" si="979"/>
        <v>0</v>
      </c>
      <c r="AW1274">
        <f t="shared" si="980"/>
        <v>0</v>
      </c>
      <c r="AX1274">
        <f t="shared" si="981"/>
        <v>0</v>
      </c>
      <c r="AY1274">
        <f t="shared" si="982"/>
        <v>0</v>
      </c>
      <c r="AZ1274">
        <f t="shared" si="983"/>
        <v>0</v>
      </c>
      <c r="BA1274">
        <f t="shared" si="984"/>
        <v>0</v>
      </c>
      <c r="BB1274">
        <f t="shared" si="985"/>
        <v>0</v>
      </c>
      <c r="BC1274">
        <f t="shared" si="986"/>
        <v>0</v>
      </c>
      <c r="BD1274">
        <f t="shared" si="987"/>
        <v>0</v>
      </c>
      <c r="BE1274">
        <f t="shared" si="988"/>
        <v>0</v>
      </c>
      <c r="BF1274">
        <f t="shared" si="989"/>
        <v>0</v>
      </c>
    </row>
    <row r="1275" spans="1:58" ht="15" customHeight="1">
      <c r="A1275" s="445"/>
      <c r="B1275" s="15"/>
      <c r="C1275" s="37" t="s">
        <v>5316</v>
      </c>
      <c r="D1275" s="800" t="str">
        <f>IF(CNGE_2026_M1_Secc1_Sub1!$D139="","",CNGE_2026_M1_Secc1_Sub1!$D139)</f>
        <v/>
      </c>
      <c r="E1275" s="723"/>
      <c r="F1275" s="723"/>
      <c r="G1275" s="723"/>
      <c r="H1275" s="723"/>
      <c r="I1275" s="723"/>
      <c r="J1275" s="723"/>
      <c r="K1275" s="723"/>
      <c r="L1275" s="724"/>
      <c r="M1275" s="638"/>
      <c r="N1275" s="638"/>
      <c r="O1275" s="638"/>
      <c r="P1275" s="638"/>
      <c r="Q1275" s="638"/>
      <c r="R1275" s="638"/>
      <c r="S1275" s="638"/>
      <c r="T1275" s="638"/>
      <c r="U1275" s="638"/>
      <c r="V1275" s="638"/>
      <c r="W1275" s="638"/>
      <c r="X1275" s="638"/>
      <c r="Y1275" s="638"/>
      <c r="Z1275" s="638"/>
      <c r="AA1275" s="638"/>
      <c r="AB1275" s="638"/>
      <c r="AC1275" s="638"/>
      <c r="AD1275" s="638"/>
      <c r="AI1275">
        <f t="shared" si="966"/>
        <v>0</v>
      </c>
      <c r="AJ1275">
        <f t="shared" si="967"/>
        <v>0</v>
      </c>
      <c r="AK1275">
        <f t="shared" si="968"/>
        <v>0</v>
      </c>
      <c r="AL1275">
        <f t="shared" si="969"/>
        <v>0</v>
      </c>
      <c r="AM1275">
        <f t="shared" si="970"/>
        <v>0</v>
      </c>
      <c r="AN1275">
        <f t="shared" si="971"/>
        <v>0</v>
      </c>
      <c r="AO1275">
        <f t="shared" si="972"/>
        <v>0</v>
      </c>
      <c r="AP1275">
        <f t="shared" si="973"/>
        <v>0</v>
      </c>
      <c r="AQ1275">
        <f t="shared" si="974"/>
        <v>0</v>
      </c>
      <c r="AR1275">
        <f t="shared" si="975"/>
        <v>0</v>
      </c>
      <c r="AS1275">
        <f t="shared" si="976"/>
        <v>0</v>
      </c>
      <c r="AT1275">
        <f t="shared" si="977"/>
        <v>0</v>
      </c>
      <c r="AU1275">
        <f t="shared" si="978"/>
        <v>0</v>
      </c>
      <c r="AV1275">
        <f t="shared" si="979"/>
        <v>0</v>
      </c>
      <c r="AW1275">
        <f t="shared" si="980"/>
        <v>0</v>
      </c>
      <c r="AX1275">
        <f t="shared" si="981"/>
        <v>0</v>
      </c>
      <c r="AY1275">
        <f t="shared" si="982"/>
        <v>0</v>
      </c>
      <c r="AZ1275">
        <f t="shared" si="983"/>
        <v>0</v>
      </c>
      <c r="BA1275">
        <f t="shared" si="984"/>
        <v>0</v>
      </c>
      <c r="BB1275">
        <f t="shared" si="985"/>
        <v>0</v>
      </c>
      <c r="BC1275">
        <f t="shared" si="986"/>
        <v>0</v>
      </c>
      <c r="BD1275">
        <f t="shared" si="987"/>
        <v>0</v>
      </c>
      <c r="BE1275">
        <f t="shared" si="988"/>
        <v>0</v>
      </c>
      <c r="BF1275">
        <f t="shared" si="989"/>
        <v>0</v>
      </c>
    </row>
    <row r="1276" spans="1:58" ht="15" customHeight="1">
      <c r="A1276" s="445"/>
      <c r="B1276" s="15"/>
      <c r="C1276" s="37" t="s">
        <v>5318</v>
      </c>
      <c r="D1276" s="800" t="str">
        <f>IF(CNGE_2026_M1_Secc1_Sub1!$D140="","",CNGE_2026_M1_Secc1_Sub1!$D140)</f>
        <v/>
      </c>
      <c r="E1276" s="723"/>
      <c r="F1276" s="723"/>
      <c r="G1276" s="723"/>
      <c r="H1276" s="723"/>
      <c r="I1276" s="723"/>
      <c r="J1276" s="723"/>
      <c r="K1276" s="723"/>
      <c r="L1276" s="724"/>
      <c r="M1276" s="638"/>
      <c r="N1276" s="638"/>
      <c r="O1276" s="638"/>
      <c r="P1276" s="638"/>
      <c r="Q1276" s="638"/>
      <c r="R1276" s="638"/>
      <c r="S1276" s="638"/>
      <c r="T1276" s="638"/>
      <c r="U1276" s="638"/>
      <c r="V1276" s="638"/>
      <c r="W1276" s="638"/>
      <c r="X1276" s="638"/>
      <c r="Y1276" s="638"/>
      <c r="Z1276" s="638"/>
      <c r="AA1276" s="638"/>
      <c r="AB1276" s="638"/>
      <c r="AC1276" s="638"/>
      <c r="AD1276" s="638"/>
      <c r="AI1276">
        <f t="shared" si="966"/>
        <v>0</v>
      </c>
      <c r="AJ1276">
        <f t="shared" si="967"/>
        <v>0</v>
      </c>
      <c r="AK1276">
        <f t="shared" si="968"/>
        <v>0</v>
      </c>
      <c r="AL1276">
        <f t="shared" si="969"/>
        <v>0</v>
      </c>
      <c r="AM1276">
        <f t="shared" si="970"/>
        <v>0</v>
      </c>
      <c r="AN1276">
        <f t="shared" si="971"/>
        <v>0</v>
      </c>
      <c r="AO1276">
        <f t="shared" si="972"/>
        <v>0</v>
      </c>
      <c r="AP1276">
        <f t="shared" si="973"/>
        <v>0</v>
      </c>
      <c r="AQ1276">
        <f t="shared" si="974"/>
        <v>0</v>
      </c>
      <c r="AR1276">
        <f t="shared" si="975"/>
        <v>0</v>
      </c>
      <c r="AS1276">
        <f t="shared" si="976"/>
        <v>0</v>
      </c>
      <c r="AT1276">
        <f t="shared" si="977"/>
        <v>0</v>
      </c>
      <c r="AU1276">
        <f t="shared" si="978"/>
        <v>0</v>
      </c>
      <c r="AV1276">
        <f t="shared" si="979"/>
        <v>0</v>
      </c>
      <c r="AW1276">
        <f t="shared" si="980"/>
        <v>0</v>
      </c>
      <c r="AX1276">
        <f t="shared" si="981"/>
        <v>0</v>
      </c>
      <c r="AY1276">
        <f t="shared" si="982"/>
        <v>0</v>
      </c>
      <c r="AZ1276">
        <f t="shared" si="983"/>
        <v>0</v>
      </c>
      <c r="BA1276">
        <f t="shared" si="984"/>
        <v>0</v>
      </c>
      <c r="BB1276">
        <f t="shared" si="985"/>
        <v>0</v>
      </c>
      <c r="BC1276">
        <f t="shared" si="986"/>
        <v>0</v>
      </c>
      <c r="BD1276">
        <f t="shared" si="987"/>
        <v>0</v>
      </c>
      <c r="BE1276">
        <f t="shared" si="988"/>
        <v>0</v>
      </c>
      <c r="BF1276">
        <f t="shared" si="989"/>
        <v>0</v>
      </c>
    </row>
    <row r="1277" spans="1:58" ht="15" customHeight="1">
      <c r="A1277" s="445"/>
      <c r="B1277" s="15"/>
      <c r="C1277" s="37" t="s">
        <v>5320</v>
      </c>
      <c r="D1277" s="800" t="str">
        <f>IF(CNGE_2026_M1_Secc1_Sub1!$D141="","",CNGE_2026_M1_Secc1_Sub1!$D141)</f>
        <v/>
      </c>
      <c r="E1277" s="723"/>
      <c r="F1277" s="723"/>
      <c r="G1277" s="723"/>
      <c r="H1277" s="723"/>
      <c r="I1277" s="723"/>
      <c r="J1277" s="723"/>
      <c r="K1277" s="723"/>
      <c r="L1277" s="724"/>
      <c r="M1277" s="638"/>
      <c r="N1277" s="638"/>
      <c r="O1277" s="638"/>
      <c r="P1277" s="638"/>
      <c r="Q1277" s="638"/>
      <c r="R1277" s="638"/>
      <c r="S1277" s="638"/>
      <c r="T1277" s="638"/>
      <c r="U1277" s="638"/>
      <c r="V1277" s="638"/>
      <c r="W1277" s="638"/>
      <c r="X1277" s="638"/>
      <c r="Y1277" s="638"/>
      <c r="Z1277" s="638"/>
      <c r="AA1277" s="638"/>
      <c r="AB1277" s="638"/>
      <c r="AC1277" s="638"/>
      <c r="AD1277" s="638"/>
      <c r="AI1277">
        <f t="shared" si="966"/>
        <v>0</v>
      </c>
      <c r="AJ1277">
        <f t="shared" si="967"/>
        <v>0</v>
      </c>
      <c r="AK1277">
        <f t="shared" si="968"/>
        <v>0</v>
      </c>
      <c r="AL1277">
        <f t="shared" si="969"/>
        <v>0</v>
      </c>
      <c r="AM1277">
        <f t="shared" si="970"/>
        <v>0</v>
      </c>
      <c r="AN1277">
        <f t="shared" si="971"/>
        <v>0</v>
      </c>
      <c r="AO1277">
        <f t="shared" si="972"/>
        <v>0</v>
      </c>
      <c r="AP1277">
        <f t="shared" si="973"/>
        <v>0</v>
      </c>
      <c r="AQ1277">
        <f t="shared" si="974"/>
        <v>0</v>
      </c>
      <c r="AR1277">
        <f t="shared" si="975"/>
        <v>0</v>
      </c>
      <c r="AS1277">
        <f t="shared" si="976"/>
        <v>0</v>
      </c>
      <c r="AT1277">
        <f t="shared" si="977"/>
        <v>0</v>
      </c>
      <c r="AU1277">
        <f t="shared" si="978"/>
        <v>0</v>
      </c>
      <c r="AV1277">
        <f t="shared" si="979"/>
        <v>0</v>
      </c>
      <c r="AW1277">
        <f t="shared" si="980"/>
        <v>0</v>
      </c>
      <c r="AX1277">
        <f t="shared" si="981"/>
        <v>0</v>
      </c>
      <c r="AY1277">
        <f t="shared" si="982"/>
        <v>0</v>
      </c>
      <c r="AZ1277">
        <f t="shared" si="983"/>
        <v>0</v>
      </c>
      <c r="BA1277">
        <f t="shared" si="984"/>
        <v>0</v>
      </c>
      <c r="BB1277">
        <f t="shared" si="985"/>
        <v>0</v>
      </c>
      <c r="BC1277">
        <f t="shared" si="986"/>
        <v>0</v>
      </c>
      <c r="BD1277">
        <f t="shared" si="987"/>
        <v>0</v>
      </c>
      <c r="BE1277">
        <f t="shared" si="988"/>
        <v>0</v>
      </c>
      <c r="BF1277">
        <f t="shared" si="989"/>
        <v>0</v>
      </c>
    </row>
    <row r="1278" spans="1:58" ht="15" customHeight="1">
      <c r="A1278" s="445"/>
      <c r="B1278" s="15"/>
      <c r="C1278" s="37" t="s">
        <v>5322</v>
      </c>
      <c r="D1278" s="800" t="str">
        <f>IF(CNGE_2026_M1_Secc1_Sub1!$D142="","",CNGE_2026_M1_Secc1_Sub1!$D142)</f>
        <v/>
      </c>
      <c r="E1278" s="723"/>
      <c r="F1278" s="723"/>
      <c r="G1278" s="723"/>
      <c r="H1278" s="723"/>
      <c r="I1278" s="723"/>
      <c r="J1278" s="723"/>
      <c r="K1278" s="723"/>
      <c r="L1278" s="724"/>
      <c r="M1278" s="638"/>
      <c r="N1278" s="638"/>
      <c r="O1278" s="638"/>
      <c r="P1278" s="638"/>
      <c r="Q1278" s="638"/>
      <c r="R1278" s="638"/>
      <c r="S1278" s="638"/>
      <c r="T1278" s="638"/>
      <c r="U1278" s="638"/>
      <c r="V1278" s="638"/>
      <c r="W1278" s="638"/>
      <c r="X1278" s="638"/>
      <c r="Y1278" s="638"/>
      <c r="Z1278" s="638"/>
      <c r="AA1278" s="638"/>
      <c r="AB1278" s="638"/>
      <c r="AC1278" s="638"/>
      <c r="AD1278" s="638"/>
      <c r="AI1278">
        <f t="shared" si="966"/>
        <v>0</v>
      </c>
      <c r="AJ1278">
        <f t="shared" si="967"/>
        <v>0</v>
      </c>
      <c r="AK1278">
        <f t="shared" si="968"/>
        <v>0</v>
      </c>
      <c r="AL1278">
        <f t="shared" si="969"/>
        <v>0</v>
      </c>
      <c r="AM1278">
        <f t="shared" si="970"/>
        <v>0</v>
      </c>
      <c r="AN1278">
        <f t="shared" si="971"/>
        <v>0</v>
      </c>
      <c r="AO1278">
        <f t="shared" si="972"/>
        <v>0</v>
      </c>
      <c r="AP1278">
        <f t="shared" si="973"/>
        <v>0</v>
      </c>
      <c r="AQ1278">
        <f t="shared" si="974"/>
        <v>0</v>
      </c>
      <c r="AR1278">
        <f t="shared" si="975"/>
        <v>0</v>
      </c>
      <c r="AS1278">
        <f t="shared" si="976"/>
        <v>0</v>
      </c>
      <c r="AT1278">
        <f t="shared" si="977"/>
        <v>0</v>
      </c>
      <c r="AU1278">
        <f t="shared" si="978"/>
        <v>0</v>
      </c>
      <c r="AV1278">
        <f t="shared" si="979"/>
        <v>0</v>
      </c>
      <c r="AW1278">
        <f t="shared" si="980"/>
        <v>0</v>
      </c>
      <c r="AX1278">
        <f t="shared" si="981"/>
        <v>0</v>
      </c>
      <c r="AY1278">
        <f t="shared" si="982"/>
        <v>0</v>
      </c>
      <c r="AZ1278">
        <f t="shared" si="983"/>
        <v>0</v>
      </c>
      <c r="BA1278">
        <f t="shared" si="984"/>
        <v>0</v>
      </c>
      <c r="BB1278">
        <f t="shared" si="985"/>
        <v>0</v>
      </c>
      <c r="BC1278">
        <f t="shared" si="986"/>
        <v>0</v>
      </c>
      <c r="BD1278">
        <f t="shared" si="987"/>
        <v>0</v>
      </c>
      <c r="BE1278">
        <f t="shared" si="988"/>
        <v>0</v>
      </c>
      <c r="BF1278">
        <f t="shared" si="989"/>
        <v>0</v>
      </c>
    </row>
    <row r="1279" spans="1:58" ht="15" customHeight="1">
      <c r="A1279" s="445"/>
      <c r="B1279" s="15"/>
      <c r="C1279" s="37" t="s">
        <v>5324</v>
      </c>
      <c r="D1279" s="800" t="str">
        <f>IF(CNGE_2026_M1_Secc1_Sub1!$D143="","",CNGE_2026_M1_Secc1_Sub1!$D143)</f>
        <v/>
      </c>
      <c r="E1279" s="723"/>
      <c r="F1279" s="723"/>
      <c r="G1279" s="723"/>
      <c r="H1279" s="723"/>
      <c r="I1279" s="723"/>
      <c r="J1279" s="723"/>
      <c r="K1279" s="723"/>
      <c r="L1279" s="724"/>
      <c r="M1279" s="638"/>
      <c r="N1279" s="638"/>
      <c r="O1279" s="638"/>
      <c r="P1279" s="638"/>
      <c r="Q1279" s="638"/>
      <c r="R1279" s="638"/>
      <c r="S1279" s="638"/>
      <c r="T1279" s="638"/>
      <c r="U1279" s="638"/>
      <c r="V1279" s="638"/>
      <c r="W1279" s="638"/>
      <c r="X1279" s="638"/>
      <c r="Y1279" s="638"/>
      <c r="Z1279" s="638"/>
      <c r="AA1279" s="638"/>
      <c r="AB1279" s="638"/>
      <c r="AC1279" s="638"/>
      <c r="AD1279" s="638"/>
      <c r="AI1279">
        <f t="shared" si="966"/>
        <v>0</v>
      </c>
      <c r="AJ1279">
        <f t="shared" si="967"/>
        <v>0</v>
      </c>
      <c r="AK1279">
        <f t="shared" si="968"/>
        <v>0</v>
      </c>
      <c r="AL1279">
        <f t="shared" si="969"/>
        <v>0</v>
      </c>
      <c r="AM1279">
        <f t="shared" si="970"/>
        <v>0</v>
      </c>
      <c r="AN1279">
        <f t="shared" si="971"/>
        <v>0</v>
      </c>
      <c r="AO1279">
        <f t="shared" si="972"/>
        <v>0</v>
      </c>
      <c r="AP1279">
        <f t="shared" si="973"/>
        <v>0</v>
      </c>
      <c r="AQ1279">
        <f t="shared" si="974"/>
        <v>0</v>
      </c>
      <c r="AR1279">
        <f t="shared" si="975"/>
        <v>0</v>
      </c>
      <c r="AS1279">
        <f t="shared" si="976"/>
        <v>0</v>
      </c>
      <c r="AT1279">
        <f t="shared" si="977"/>
        <v>0</v>
      </c>
      <c r="AU1279">
        <f t="shared" si="978"/>
        <v>0</v>
      </c>
      <c r="AV1279">
        <f t="shared" si="979"/>
        <v>0</v>
      </c>
      <c r="AW1279">
        <f t="shared" si="980"/>
        <v>0</v>
      </c>
      <c r="AX1279">
        <f t="shared" si="981"/>
        <v>0</v>
      </c>
      <c r="AY1279">
        <f t="shared" si="982"/>
        <v>0</v>
      </c>
      <c r="AZ1279">
        <f t="shared" si="983"/>
        <v>0</v>
      </c>
      <c r="BA1279">
        <f t="shared" si="984"/>
        <v>0</v>
      </c>
      <c r="BB1279">
        <f t="shared" si="985"/>
        <v>0</v>
      </c>
      <c r="BC1279">
        <f t="shared" si="986"/>
        <v>0</v>
      </c>
      <c r="BD1279">
        <f t="shared" si="987"/>
        <v>0</v>
      </c>
      <c r="BE1279">
        <f t="shared" si="988"/>
        <v>0</v>
      </c>
      <c r="BF1279">
        <f t="shared" si="989"/>
        <v>0</v>
      </c>
    </row>
    <row r="1280" spans="1:58" ht="15" customHeight="1">
      <c r="A1280" s="445"/>
      <c r="B1280" s="15"/>
      <c r="C1280" s="37" t="s">
        <v>5326</v>
      </c>
      <c r="D1280" s="800" t="str">
        <f>IF(CNGE_2026_M1_Secc1_Sub1!$D144="","",CNGE_2026_M1_Secc1_Sub1!$D144)</f>
        <v/>
      </c>
      <c r="E1280" s="723"/>
      <c r="F1280" s="723"/>
      <c r="G1280" s="723"/>
      <c r="H1280" s="723"/>
      <c r="I1280" s="723"/>
      <c r="J1280" s="723"/>
      <c r="K1280" s="723"/>
      <c r="L1280" s="724"/>
      <c r="M1280" s="638"/>
      <c r="N1280" s="638"/>
      <c r="O1280" s="638"/>
      <c r="P1280" s="638"/>
      <c r="Q1280" s="638"/>
      <c r="R1280" s="638"/>
      <c r="S1280" s="638"/>
      <c r="T1280" s="638"/>
      <c r="U1280" s="638"/>
      <c r="V1280" s="638"/>
      <c r="W1280" s="638"/>
      <c r="X1280" s="638"/>
      <c r="Y1280" s="638"/>
      <c r="Z1280" s="638"/>
      <c r="AA1280" s="638"/>
      <c r="AB1280" s="638"/>
      <c r="AC1280" s="638"/>
      <c r="AD1280" s="638"/>
      <c r="AI1280">
        <f t="shared" si="966"/>
        <v>0</v>
      </c>
      <c r="AJ1280">
        <f t="shared" si="967"/>
        <v>0</v>
      </c>
      <c r="AK1280">
        <f t="shared" si="968"/>
        <v>0</v>
      </c>
      <c r="AL1280">
        <f t="shared" si="969"/>
        <v>0</v>
      </c>
      <c r="AM1280">
        <f t="shared" si="970"/>
        <v>0</v>
      </c>
      <c r="AN1280">
        <f t="shared" si="971"/>
        <v>0</v>
      </c>
      <c r="AO1280">
        <f t="shared" si="972"/>
        <v>0</v>
      </c>
      <c r="AP1280">
        <f t="shared" si="973"/>
        <v>0</v>
      </c>
      <c r="AQ1280">
        <f t="shared" si="974"/>
        <v>0</v>
      </c>
      <c r="AR1280">
        <f t="shared" si="975"/>
        <v>0</v>
      </c>
      <c r="AS1280">
        <f t="shared" si="976"/>
        <v>0</v>
      </c>
      <c r="AT1280">
        <f t="shared" si="977"/>
        <v>0</v>
      </c>
      <c r="AU1280">
        <f t="shared" si="978"/>
        <v>0</v>
      </c>
      <c r="AV1280">
        <f t="shared" si="979"/>
        <v>0</v>
      </c>
      <c r="AW1280">
        <f t="shared" si="980"/>
        <v>0</v>
      </c>
      <c r="AX1280">
        <f t="shared" si="981"/>
        <v>0</v>
      </c>
      <c r="AY1280">
        <f t="shared" si="982"/>
        <v>0</v>
      </c>
      <c r="AZ1280">
        <f t="shared" si="983"/>
        <v>0</v>
      </c>
      <c r="BA1280">
        <f t="shared" si="984"/>
        <v>0</v>
      </c>
      <c r="BB1280">
        <f t="shared" si="985"/>
        <v>0</v>
      </c>
      <c r="BC1280">
        <f t="shared" si="986"/>
        <v>0</v>
      </c>
      <c r="BD1280">
        <f t="shared" si="987"/>
        <v>0</v>
      </c>
      <c r="BE1280">
        <f t="shared" si="988"/>
        <v>0</v>
      </c>
      <c r="BF1280">
        <f t="shared" si="989"/>
        <v>0</v>
      </c>
    </row>
    <row r="1281" spans="1:58" ht="15" customHeight="1">
      <c r="A1281" s="445"/>
      <c r="B1281" s="15"/>
      <c r="C1281" s="37" t="s">
        <v>5328</v>
      </c>
      <c r="D1281" s="800" t="str">
        <f>IF(CNGE_2026_M1_Secc1_Sub1!$D145="","",CNGE_2026_M1_Secc1_Sub1!$D145)</f>
        <v/>
      </c>
      <c r="E1281" s="723"/>
      <c r="F1281" s="723"/>
      <c r="G1281" s="723"/>
      <c r="H1281" s="723"/>
      <c r="I1281" s="723"/>
      <c r="J1281" s="723"/>
      <c r="K1281" s="723"/>
      <c r="L1281" s="724"/>
      <c r="M1281" s="638"/>
      <c r="N1281" s="638"/>
      <c r="O1281" s="638"/>
      <c r="P1281" s="638"/>
      <c r="Q1281" s="638"/>
      <c r="R1281" s="638"/>
      <c r="S1281" s="638"/>
      <c r="T1281" s="638"/>
      <c r="U1281" s="638"/>
      <c r="V1281" s="638"/>
      <c r="W1281" s="638"/>
      <c r="X1281" s="638"/>
      <c r="Y1281" s="638"/>
      <c r="Z1281" s="638"/>
      <c r="AA1281" s="638"/>
      <c r="AB1281" s="638"/>
      <c r="AC1281" s="638"/>
      <c r="AD1281" s="638"/>
      <c r="AI1281">
        <f t="shared" si="966"/>
        <v>0</v>
      </c>
      <c r="AJ1281">
        <f t="shared" si="967"/>
        <v>0</v>
      </c>
      <c r="AK1281">
        <f t="shared" si="968"/>
        <v>0</v>
      </c>
      <c r="AL1281">
        <f t="shared" si="969"/>
        <v>0</v>
      </c>
      <c r="AM1281">
        <f t="shared" si="970"/>
        <v>0</v>
      </c>
      <c r="AN1281">
        <f t="shared" si="971"/>
        <v>0</v>
      </c>
      <c r="AO1281">
        <f t="shared" si="972"/>
        <v>0</v>
      </c>
      <c r="AP1281">
        <f t="shared" si="973"/>
        <v>0</v>
      </c>
      <c r="AQ1281">
        <f t="shared" si="974"/>
        <v>0</v>
      </c>
      <c r="AR1281">
        <f t="shared" si="975"/>
        <v>0</v>
      </c>
      <c r="AS1281">
        <f t="shared" si="976"/>
        <v>0</v>
      </c>
      <c r="AT1281">
        <f t="shared" si="977"/>
        <v>0</v>
      </c>
      <c r="AU1281">
        <f t="shared" si="978"/>
        <v>0</v>
      </c>
      <c r="AV1281">
        <f t="shared" si="979"/>
        <v>0</v>
      </c>
      <c r="AW1281">
        <f t="shared" si="980"/>
        <v>0</v>
      </c>
      <c r="AX1281">
        <f t="shared" si="981"/>
        <v>0</v>
      </c>
      <c r="AY1281">
        <f t="shared" si="982"/>
        <v>0</v>
      </c>
      <c r="AZ1281">
        <f t="shared" si="983"/>
        <v>0</v>
      </c>
      <c r="BA1281">
        <f t="shared" si="984"/>
        <v>0</v>
      </c>
      <c r="BB1281">
        <f t="shared" si="985"/>
        <v>0</v>
      </c>
      <c r="BC1281">
        <f t="shared" si="986"/>
        <v>0</v>
      </c>
      <c r="BD1281">
        <f t="shared" si="987"/>
        <v>0</v>
      </c>
      <c r="BE1281">
        <f t="shared" si="988"/>
        <v>0</v>
      </c>
      <c r="BF1281">
        <f t="shared" si="989"/>
        <v>0</v>
      </c>
    </row>
    <row r="1282" spans="1:58" ht="15" customHeight="1">
      <c r="A1282" s="445"/>
      <c r="B1282" s="15"/>
      <c r="C1282" s="37" t="s">
        <v>5330</v>
      </c>
      <c r="D1282" s="800" t="str">
        <f>IF(CNGE_2026_M1_Secc1_Sub1!$D146="","",CNGE_2026_M1_Secc1_Sub1!$D146)</f>
        <v/>
      </c>
      <c r="E1282" s="723"/>
      <c r="F1282" s="723"/>
      <c r="G1282" s="723"/>
      <c r="H1282" s="723"/>
      <c r="I1282" s="723"/>
      <c r="J1282" s="723"/>
      <c r="K1282" s="723"/>
      <c r="L1282" s="724"/>
      <c r="M1282" s="638"/>
      <c r="N1282" s="638"/>
      <c r="O1282" s="638"/>
      <c r="P1282" s="638"/>
      <c r="Q1282" s="638"/>
      <c r="R1282" s="638"/>
      <c r="S1282" s="638"/>
      <c r="T1282" s="638"/>
      <c r="U1282" s="638"/>
      <c r="V1282" s="638"/>
      <c r="W1282" s="638"/>
      <c r="X1282" s="638"/>
      <c r="Y1282" s="638"/>
      <c r="Z1282" s="638"/>
      <c r="AA1282" s="638"/>
      <c r="AB1282" s="638"/>
      <c r="AC1282" s="638"/>
      <c r="AD1282" s="638"/>
      <c r="AI1282">
        <f t="shared" si="966"/>
        <v>0</v>
      </c>
      <c r="AJ1282">
        <f t="shared" si="967"/>
        <v>0</v>
      </c>
      <c r="AK1282">
        <f t="shared" si="968"/>
        <v>0</v>
      </c>
      <c r="AL1282">
        <f t="shared" si="969"/>
        <v>0</v>
      </c>
      <c r="AM1282">
        <f t="shared" si="970"/>
        <v>0</v>
      </c>
      <c r="AN1282">
        <f t="shared" si="971"/>
        <v>0</v>
      </c>
      <c r="AO1282">
        <f t="shared" si="972"/>
        <v>0</v>
      </c>
      <c r="AP1282">
        <f t="shared" si="973"/>
        <v>0</v>
      </c>
      <c r="AQ1282">
        <f t="shared" si="974"/>
        <v>0</v>
      </c>
      <c r="AR1282">
        <f t="shared" si="975"/>
        <v>0</v>
      </c>
      <c r="AS1282">
        <f t="shared" si="976"/>
        <v>0</v>
      </c>
      <c r="AT1282">
        <f t="shared" si="977"/>
        <v>0</v>
      </c>
      <c r="AU1282">
        <f t="shared" si="978"/>
        <v>0</v>
      </c>
      <c r="AV1282">
        <f t="shared" si="979"/>
        <v>0</v>
      </c>
      <c r="AW1282">
        <f t="shared" si="980"/>
        <v>0</v>
      </c>
      <c r="AX1282">
        <f t="shared" si="981"/>
        <v>0</v>
      </c>
      <c r="AY1282">
        <f t="shared" si="982"/>
        <v>0</v>
      </c>
      <c r="AZ1282">
        <f t="shared" si="983"/>
        <v>0</v>
      </c>
      <c r="BA1282">
        <f t="shared" si="984"/>
        <v>0</v>
      </c>
      <c r="BB1282">
        <f t="shared" si="985"/>
        <v>0</v>
      </c>
      <c r="BC1282">
        <f t="shared" si="986"/>
        <v>0</v>
      </c>
      <c r="BD1282">
        <f t="shared" si="987"/>
        <v>0</v>
      </c>
      <c r="BE1282">
        <f t="shared" si="988"/>
        <v>0</v>
      </c>
      <c r="BF1282">
        <f t="shared" si="989"/>
        <v>0</v>
      </c>
    </row>
    <row r="1283" spans="1:58" ht="15" customHeight="1">
      <c r="A1283" s="445"/>
      <c r="B1283" s="15"/>
      <c r="C1283" s="37" t="s">
        <v>5332</v>
      </c>
      <c r="D1283" s="800" t="str">
        <f>IF(CNGE_2026_M1_Secc1_Sub1!$D147="","",CNGE_2026_M1_Secc1_Sub1!$D147)</f>
        <v/>
      </c>
      <c r="E1283" s="723"/>
      <c r="F1283" s="723"/>
      <c r="G1283" s="723"/>
      <c r="H1283" s="723"/>
      <c r="I1283" s="723"/>
      <c r="J1283" s="723"/>
      <c r="K1283" s="723"/>
      <c r="L1283" s="724"/>
      <c r="M1283" s="638"/>
      <c r="N1283" s="638"/>
      <c r="O1283" s="638"/>
      <c r="P1283" s="638"/>
      <c r="Q1283" s="638"/>
      <c r="R1283" s="638"/>
      <c r="S1283" s="638"/>
      <c r="T1283" s="638"/>
      <c r="U1283" s="638"/>
      <c r="V1283" s="638"/>
      <c r="W1283" s="638"/>
      <c r="X1283" s="638"/>
      <c r="Y1283" s="638"/>
      <c r="Z1283" s="638"/>
      <c r="AA1283" s="638"/>
      <c r="AB1283" s="638"/>
      <c r="AC1283" s="638"/>
      <c r="AD1283" s="638"/>
      <c r="AI1283">
        <f t="shared" si="966"/>
        <v>0</v>
      </c>
      <c r="AJ1283">
        <f t="shared" si="967"/>
        <v>0</v>
      </c>
      <c r="AK1283">
        <f t="shared" si="968"/>
        <v>0</v>
      </c>
      <c r="AL1283">
        <f t="shared" si="969"/>
        <v>0</v>
      </c>
      <c r="AM1283">
        <f t="shared" si="970"/>
        <v>0</v>
      </c>
      <c r="AN1283">
        <f t="shared" si="971"/>
        <v>0</v>
      </c>
      <c r="AO1283">
        <f t="shared" si="972"/>
        <v>0</v>
      </c>
      <c r="AP1283">
        <f t="shared" si="973"/>
        <v>0</v>
      </c>
      <c r="AQ1283">
        <f t="shared" si="974"/>
        <v>0</v>
      </c>
      <c r="AR1283">
        <f t="shared" si="975"/>
        <v>0</v>
      </c>
      <c r="AS1283">
        <f t="shared" si="976"/>
        <v>0</v>
      </c>
      <c r="AT1283">
        <f t="shared" si="977"/>
        <v>0</v>
      </c>
      <c r="AU1283">
        <f t="shared" si="978"/>
        <v>0</v>
      </c>
      <c r="AV1283">
        <f t="shared" si="979"/>
        <v>0</v>
      </c>
      <c r="AW1283">
        <f t="shared" si="980"/>
        <v>0</v>
      </c>
      <c r="AX1283">
        <f t="shared" si="981"/>
        <v>0</v>
      </c>
      <c r="AY1283">
        <f t="shared" si="982"/>
        <v>0</v>
      </c>
      <c r="AZ1283">
        <f t="shared" si="983"/>
        <v>0</v>
      </c>
      <c r="BA1283">
        <f t="shared" si="984"/>
        <v>0</v>
      </c>
      <c r="BB1283">
        <f t="shared" si="985"/>
        <v>0</v>
      </c>
      <c r="BC1283">
        <f t="shared" si="986"/>
        <v>0</v>
      </c>
      <c r="BD1283">
        <f t="shared" si="987"/>
        <v>0</v>
      </c>
      <c r="BE1283">
        <f t="shared" si="988"/>
        <v>0</v>
      </c>
      <c r="BF1283">
        <f t="shared" si="989"/>
        <v>0</v>
      </c>
    </row>
    <row r="1284" spans="1:58" ht="15" customHeight="1">
      <c r="A1284" s="445"/>
      <c r="B1284" s="15"/>
      <c r="C1284" s="37" t="s">
        <v>5334</v>
      </c>
      <c r="D1284" s="800" t="str">
        <f>IF(CNGE_2026_M1_Secc1_Sub1!$D148="","",CNGE_2026_M1_Secc1_Sub1!$D148)</f>
        <v/>
      </c>
      <c r="E1284" s="723"/>
      <c r="F1284" s="723"/>
      <c r="G1284" s="723"/>
      <c r="H1284" s="723"/>
      <c r="I1284" s="723"/>
      <c r="J1284" s="723"/>
      <c r="K1284" s="723"/>
      <c r="L1284" s="724"/>
      <c r="M1284" s="638"/>
      <c r="N1284" s="638"/>
      <c r="O1284" s="638"/>
      <c r="P1284" s="638"/>
      <c r="Q1284" s="638"/>
      <c r="R1284" s="638"/>
      <c r="S1284" s="638"/>
      <c r="T1284" s="638"/>
      <c r="U1284" s="638"/>
      <c r="V1284" s="638"/>
      <c r="W1284" s="638"/>
      <c r="X1284" s="638"/>
      <c r="Y1284" s="638"/>
      <c r="Z1284" s="638"/>
      <c r="AA1284" s="638"/>
      <c r="AB1284" s="638"/>
      <c r="AC1284" s="638"/>
      <c r="AD1284" s="638"/>
      <c r="AI1284">
        <f t="shared" si="966"/>
        <v>0</v>
      </c>
      <c r="AJ1284">
        <f t="shared" si="967"/>
        <v>0</v>
      </c>
      <c r="AK1284">
        <f t="shared" si="968"/>
        <v>0</v>
      </c>
      <c r="AL1284">
        <f t="shared" si="969"/>
        <v>0</v>
      </c>
      <c r="AM1284">
        <f t="shared" si="970"/>
        <v>0</v>
      </c>
      <c r="AN1284">
        <f t="shared" si="971"/>
        <v>0</v>
      </c>
      <c r="AO1284">
        <f t="shared" si="972"/>
        <v>0</v>
      </c>
      <c r="AP1284">
        <f t="shared" si="973"/>
        <v>0</v>
      </c>
      <c r="AQ1284">
        <f t="shared" si="974"/>
        <v>0</v>
      </c>
      <c r="AR1284">
        <f t="shared" si="975"/>
        <v>0</v>
      </c>
      <c r="AS1284">
        <f t="shared" si="976"/>
        <v>0</v>
      </c>
      <c r="AT1284">
        <f t="shared" si="977"/>
        <v>0</v>
      </c>
      <c r="AU1284">
        <f t="shared" si="978"/>
        <v>0</v>
      </c>
      <c r="AV1284">
        <f t="shared" si="979"/>
        <v>0</v>
      </c>
      <c r="AW1284">
        <f t="shared" si="980"/>
        <v>0</v>
      </c>
      <c r="AX1284">
        <f t="shared" si="981"/>
        <v>0</v>
      </c>
      <c r="AY1284">
        <f t="shared" si="982"/>
        <v>0</v>
      </c>
      <c r="AZ1284">
        <f t="shared" si="983"/>
        <v>0</v>
      </c>
      <c r="BA1284">
        <f t="shared" si="984"/>
        <v>0</v>
      </c>
      <c r="BB1284">
        <f t="shared" si="985"/>
        <v>0</v>
      </c>
      <c r="BC1284">
        <f t="shared" si="986"/>
        <v>0</v>
      </c>
      <c r="BD1284">
        <f t="shared" si="987"/>
        <v>0</v>
      </c>
      <c r="BE1284">
        <f t="shared" si="988"/>
        <v>0</v>
      </c>
      <c r="BF1284">
        <f t="shared" si="989"/>
        <v>0</v>
      </c>
    </row>
    <row r="1285" spans="1:58" ht="15" customHeight="1">
      <c r="A1285" s="445"/>
      <c r="B1285" s="15"/>
      <c r="C1285" s="37" t="s">
        <v>5336</v>
      </c>
      <c r="D1285" s="800" t="str">
        <f>IF(CNGE_2026_M1_Secc1_Sub1!$D149="","",CNGE_2026_M1_Secc1_Sub1!$D149)</f>
        <v/>
      </c>
      <c r="E1285" s="723"/>
      <c r="F1285" s="723"/>
      <c r="G1285" s="723"/>
      <c r="H1285" s="723"/>
      <c r="I1285" s="723"/>
      <c r="J1285" s="723"/>
      <c r="K1285" s="723"/>
      <c r="L1285" s="724"/>
      <c r="M1285" s="638"/>
      <c r="N1285" s="638"/>
      <c r="O1285" s="638"/>
      <c r="P1285" s="638"/>
      <c r="Q1285" s="638"/>
      <c r="R1285" s="638"/>
      <c r="S1285" s="638"/>
      <c r="T1285" s="638"/>
      <c r="U1285" s="638"/>
      <c r="V1285" s="638"/>
      <c r="W1285" s="638"/>
      <c r="X1285" s="638"/>
      <c r="Y1285" s="638"/>
      <c r="Z1285" s="638"/>
      <c r="AA1285" s="638"/>
      <c r="AB1285" s="638"/>
      <c r="AC1285" s="638"/>
      <c r="AD1285" s="638"/>
      <c r="AI1285">
        <f t="shared" si="966"/>
        <v>0</v>
      </c>
      <c r="AJ1285">
        <f t="shared" si="967"/>
        <v>0</v>
      </c>
      <c r="AK1285">
        <f t="shared" si="968"/>
        <v>0</v>
      </c>
      <c r="AL1285">
        <f t="shared" si="969"/>
        <v>0</v>
      </c>
      <c r="AM1285">
        <f t="shared" si="970"/>
        <v>0</v>
      </c>
      <c r="AN1285">
        <f t="shared" si="971"/>
        <v>0</v>
      </c>
      <c r="AO1285">
        <f t="shared" si="972"/>
        <v>0</v>
      </c>
      <c r="AP1285">
        <f t="shared" si="973"/>
        <v>0</v>
      </c>
      <c r="AQ1285">
        <f t="shared" si="974"/>
        <v>0</v>
      </c>
      <c r="AR1285">
        <f t="shared" si="975"/>
        <v>0</v>
      </c>
      <c r="AS1285">
        <f t="shared" si="976"/>
        <v>0</v>
      </c>
      <c r="AT1285">
        <f t="shared" si="977"/>
        <v>0</v>
      </c>
      <c r="AU1285">
        <f t="shared" si="978"/>
        <v>0</v>
      </c>
      <c r="AV1285">
        <f t="shared" si="979"/>
        <v>0</v>
      </c>
      <c r="AW1285">
        <f t="shared" si="980"/>
        <v>0</v>
      </c>
      <c r="AX1285">
        <f t="shared" si="981"/>
        <v>0</v>
      </c>
      <c r="AY1285">
        <f t="shared" si="982"/>
        <v>0</v>
      </c>
      <c r="AZ1285">
        <f t="shared" si="983"/>
        <v>0</v>
      </c>
      <c r="BA1285">
        <f t="shared" si="984"/>
        <v>0</v>
      </c>
      <c r="BB1285">
        <f t="shared" si="985"/>
        <v>0</v>
      </c>
      <c r="BC1285">
        <f t="shared" si="986"/>
        <v>0</v>
      </c>
      <c r="BD1285">
        <f t="shared" si="987"/>
        <v>0</v>
      </c>
      <c r="BE1285">
        <f t="shared" si="988"/>
        <v>0</v>
      </c>
      <c r="BF1285">
        <f t="shared" si="989"/>
        <v>0</v>
      </c>
    </row>
    <row r="1286" spans="1:58" ht="15" customHeight="1">
      <c r="A1286" s="445"/>
      <c r="B1286" s="15"/>
      <c r="C1286" s="37" t="s">
        <v>5338</v>
      </c>
      <c r="D1286" s="800" t="str">
        <f>IF(CNGE_2026_M1_Secc1_Sub1!$D150="","",CNGE_2026_M1_Secc1_Sub1!$D150)</f>
        <v/>
      </c>
      <c r="E1286" s="723"/>
      <c r="F1286" s="723"/>
      <c r="G1286" s="723"/>
      <c r="H1286" s="723"/>
      <c r="I1286" s="723"/>
      <c r="J1286" s="723"/>
      <c r="K1286" s="723"/>
      <c r="L1286" s="724"/>
      <c r="M1286" s="638"/>
      <c r="N1286" s="638"/>
      <c r="O1286" s="638"/>
      <c r="P1286" s="638"/>
      <c r="Q1286" s="638"/>
      <c r="R1286" s="638"/>
      <c r="S1286" s="638"/>
      <c r="T1286" s="638"/>
      <c r="U1286" s="638"/>
      <c r="V1286" s="638"/>
      <c r="W1286" s="638"/>
      <c r="X1286" s="638"/>
      <c r="Y1286" s="638"/>
      <c r="Z1286" s="638"/>
      <c r="AA1286" s="638"/>
      <c r="AB1286" s="638"/>
      <c r="AC1286" s="638"/>
      <c r="AD1286" s="638"/>
      <c r="AI1286">
        <f t="shared" si="966"/>
        <v>0</v>
      </c>
      <c r="AJ1286">
        <f t="shared" si="967"/>
        <v>0</v>
      </c>
      <c r="AK1286">
        <f t="shared" si="968"/>
        <v>0</v>
      </c>
      <c r="AL1286">
        <f t="shared" si="969"/>
        <v>0</v>
      </c>
      <c r="AM1286">
        <f t="shared" si="970"/>
        <v>0</v>
      </c>
      <c r="AN1286">
        <f t="shared" si="971"/>
        <v>0</v>
      </c>
      <c r="AO1286">
        <f t="shared" si="972"/>
        <v>0</v>
      </c>
      <c r="AP1286">
        <f t="shared" si="973"/>
        <v>0</v>
      </c>
      <c r="AQ1286">
        <f t="shared" si="974"/>
        <v>0</v>
      </c>
      <c r="AR1286">
        <f t="shared" si="975"/>
        <v>0</v>
      </c>
      <c r="AS1286">
        <f t="shared" si="976"/>
        <v>0</v>
      </c>
      <c r="AT1286">
        <f t="shared" si="977"/>
        <v>0</v>
      </c>
      <c r="AU1286">
        <f t="shared" si="978"/>
        <v>0</v>
      </c>
      <c r="AV1286">
        <f t="shared" si="979"/>
        <v>0</v>
      </c>
      <c r="AW1286">
        <f t="shared" si="980"/>
        <v>0</v>
      </c>
      <c r="AX1286">
        <f t="shared" si="981"/>
        <v>0</v>
      </c>
      <c r="AY1286">
        <f t="shared" si="982"/>
        <v>0</v>
      </c>
      <c r="AZ1286">
        <f t="shared" si="983"/>
        <v>0</v>
      </c>
      <c r="BA1286">
        <f t="shared" si="984"/>
        <v>0</v>
      </c>
      <c r="BB1286">
        <f t="shared" si="985"/>
        <v>0</v>
      </c>
      <c r="BC1286">
        <f t="shared" si="986"/>
        <v>0</v>
      </c>
      <c r="BD1286">
        <f t="shared" si="987"/>
        <v>0</v>
      </c>
      <c r="BE1286">
        <f t="shared" si="988"/>
        <v>0</v>
      </c>
      <c r="BF1286">
        <f t="shared" si="989"/>
        <v>0</v>
      </c>
    </row>
    <row r="1287" spans="1:58" ht="15" customHeight="1">
      <c r="A1287" s="445"/>
      <c r="B1287" s="15"/>
      <c r="C1287" s="37" t="s">
        <v>5340</v>
      </c>
      <c r="D1287" s="800" t="str">
        <f>IF(CNGE_2026_M1_Secc1_Sub1!$D151="","",CNGE_2026_M1_Secc1_Sub1!$D151)</f>
        <v/>
      </c>
      <c r="E1287" s="723"/>
      <c r="F1287" s="723"/>
      <c r="G1287" s="723"/>
      <c r="H1287" s="723"/>
      <c r="I1287" s="723"/>
      <c r="J1287" s="723"/>
      <c r="K1287" s="723"/>
      <c r="L1287" s="724"/>
      <c r="M1287" s="638"/>
      <c r="N1287" s="638"/>
      <c r="O1287" s="638"/>
      <c r="P1287" s="638"/>
      <c r="Q1287" s="638"/>
      <c r="R1287" s="638"/>
      <c r="S1287" s="638"/>
      <c r="T1287" s="638"/>
      <c r="U1287" s="638"/>
      <c r="V1287" s="638"/>
      <c r="W1287" s="638"/>
      <c r="X1287" s="638"/>
      <c r="Y1287" s="638"/>
      <c r="Z1287" s="638"/>
      <c r="AA1287" s="638"/>
      <c r="AB1287" s="638"/>
      <c r="AC1287" s="638"/>
      <c r="AD1287" s="638"/>
      <c r="AI1287">
        <f t="shared" si="966"/>
        <v>0</v>
      </c>
      <c r="AJ1287">
        <f t="shared" si="967"/>
        <v>0</v>
      </c>
      <c r="AK1287">
        <f t="shared" si="968"/>
        <v>0</v>
      </c>
      <c r="AL1287">
        <f t="shared" si="969"/>
        <v>0</v>
      </c>
      <c r="AM1287">
        <f t="shared" si="970"/>
        <v>0</v>
      </c>
      <c r="AN1287">
        <f t="shared" si="971"/>
        <v>0</v>
      </c>
      <c r="AO1287">
        <f t="shared" si="972"/>
        <v>0</v>
      </c>
      <c r="AP1287">
        <f t="shared" si="973"/>
        <v>0</v>
      </c>
      <c r="AQ1287">
        <f t="shared" si="974"/>
        <v>0</v>
      </c>
      <c r="AR1287">
        <f t="shared" si="975"/>
        <v>0</v>
      </c>
      <c r="AS1287">
        <f t="shared" si="976"/>
        <v>0</v>
      </c>
      <c r="AT1287">
        <f t="shared" si="977"/>
        <v>0</v>
      </c>
      <c r="AU1287">
        <f t="shared" si="978"/>
        <v>0</v>
      </c>
      <c r="AV1287">
        <f t="shared" si="979"/>
        <v>0</v>
      </c>
      <c r="AW1287">
        <f t="shared" si="980"/>
        <v>0</v>
      </c>
      <c r="AX1287">
        <f t="shared" si="981"/>
        <v>0</v>
      </c>
      <c r="AY1287">
        <f t="shared" si="982"/>
        <v>0</v>
      </c>
      <c r="AZ1287">
        <f t="shared" si="983"/>
        <v>0</v>
      </c>
      <c r="BA1287">
        <f t="shared" si="984"/>
        <v>0</v>
      </c>
      <c r="BB1287">
        <f t="shared" si="985"/>
        <v>0</v>
      </c>
      <c r="BC1287">
        <f t="shared" si="986"/>
        <v>0</v>
      </c>
      <c r="BD1287">
        <f t="shared" si="987"/>
        <v>0</v>
      </c>
      <c r="BE1287">
        <f t="shared" si="988"/>
        <v>0</v>
      </c>
      <c r="BF1287">
        <f t="shared" si="989"/>
        <v>0</v>
      </c>
    </row>
    <row r="1288" spans="1:58" ht="15" customHeight="1">
      <c r="A1288" s="445"/>
      <c r="B1288" s="15"/>
      <c r="C1288" s="37" t="s">
        <v>5342</v>
      </c>
      <c r="D1288" s="800" t="str">
        <f>IF(CNGE_2026_M1_Secc1_Sub1!$D152="","",CNGE_2026_M1_Secc1_Sub1!$D152)</f>
        <v/>
      </c>
      <c r="E1288" s="723"/>
      <c r="F1288" s="723"/>
      <c r="G1288" s="723"/>
      <c r="H1288" s="723"/>
      <c r="I1288" s="723"/>
      <c r="J1288" s="723"/>
      <c r="K1288" s="723"/>
      <c r="L1288" s="724"/>
      <c r="M1288" s="638"/>
      <c r="N1288" s="638"/>
      <c r="O1288" s="638"/>
      <c r="P1288" s="638"/>
      <c r="Q1288" s="638"/>
      <c r="R1288" s="638"/>
      <c r="S1288" s="638"/>
      <c r="T1288" s="638"/>
      <c r="U1288" s="638"/>
      <c r="V1288" s="638"/>
      <c r="W1288" s="638"/>
      <c r="X1288" s="638"/>
      <c r="Y1288" s="638"/>
      <c r="Z1288" s="638"/>
      <c r="AA1288" s="638"/>
      <c r="AB1288" s="638"/>
      <c r="AC1288" s="638"/>
      <c r="AD1288" s="638"/>
      <c r="AI1288">
        <f t="shared" si="966"/>
        <v>0</v>
      </c>
      <c r="AJ1288">
        <f t="shared" si="967"/>
        <v>0</v>
      </c>
      <c r="AK1288">
        <f t="shared" si="968"/>
        <v>0</v>
      </c>
      <c r="AL1288">
        <f t="shared" si="969"/>
        <v>0</v>
      </c>
      <c r="AM1288">
        <f t="shared" si="970"/>
        <v>0</v>
      </c>
      <c r="AN1288">
        <f t="shared" si="971"/>
        <v>0</v>
      </c>
      <c r="AO1288">
        <f t="shared" si="972"/>
        <v>0</v>
      </c>
      <c r="AP1288">
        <f t="shared" si="973"/>
        <v>0</v>
      </c>
      <c r="AQ1288">
        <f t="shared" si="974"/>
        <v>0</v>
      </c>
      <c r="AR1288">
        <f t="shared" si="975"/>
        <v>0</v>
      </c>
      <c r="AS1288">
        <f t="shared" si="976"/>
        <v>0</v>
      </c>
      <c r="AT1288">
        <f t="shared" si="977"/>
        <v>0</v>
      </c>
      <c r="AU1288">
        <f t="shared" si="978"/>
        <v>0</v>
      </c>
      <c r="AV1288">
        <f t="shared" si="979"/>
        <v>0</v>
      </c>
      <c r="AW1288">
        <f t="shared" si="980"/>
        <v>0</v>
      </c>
      <c r="AX1288">
        <f t="shared" si="981"/>
        <v>0</v>
      </c>
      <c r="AY1288">
        <f t="shared" si="982"/>
        <v>0</v>
      </c>
      <c r="AZ1288">
        <f t="shared" si="983"/>
        <v>0</v>
      </c>
      <c r="BA1288">
        <f t="shared" si="984"/>
        <v>0</v>
      </c>
      <c r="BB1288">
        <f t="shared" si="985"/>
        <v>0</v>
      </c>
      <c r="BC1288">
        <f t="shared" si="986"/>
        <v>0</v>
      </c>
      <c r="BD1288">
        <f t="shared" si="987"/>
        <v>0</v>
      </c>
      <c r="BE1288">
        <f t="shared" si="988"/>
        <v>0</v>
      </c>
      <c r="BF1288">
        <f t="shared" si="989"/>
        <v>0</v>
      </c>
    </row>
    <row r="1289" spans="1:58" ht="15" customHeight="1">
      <c r="A1289" s="445"/>
      <c r="B1289" s="15"/>
      <c r="C1289" s="37" t="s">
        <v>5344</v>
      </c>
      <c r="D1289" s="800" t="str">
        <f>IF(CNGE_2026_M1_Secc1_Sub1!$D153="","",CNGE_2026_M1_Secc1_Sub1!$D153)</f>
        <v/>
      </c>
      <c r="E1289" s="723"/>
      <c r="F1289" s="723"/>
      <c r="G1289" s="723"/>
      <c r="H1289" s="723"/>
      <c r="I1289" s="723"/>
      <c r="J1289" s="723"/>
      <c r="K1289" s="723"/>
      <c r="L1289" s="724"/>
      <c r="M1289" s="638"/>
      <c r="N1289" s="638"/>
      <c r="O1289" s="638"/>
      <c r="P1289" s="638"/>
      <c r="Q1289" s="638"/>
      <c r="R1289" s="638"/>
      <c r="S1289" s="638"/>
      <c r="T1289" s="638"/>
      <c r="U1289" s="638"/>
      <c r="V1289" s="638"/>
      <c r="W1289" s="638"/>
      <c r="X1289" s="638"/>
      <c r="Y1289" s="638"/>
      <c r="Z1289" s="638"/>
      <c r="AA1289" s="638"/>
      <c r="AB1289" s="638"/>
      <c r="AC1289" s="638"/>
      <c r="AD1289" s="638"/>
      <c r="AI1289">
        <f t="shared" si="966"/>
        <v>0</v>
      </c>
      <c r="AJ1289">
        <f t="shared" si="967"/>
        <v>0</v>
      </c>
      <c r="AK1289">
        <f t="shared" si="968"/>
        <v>0</v>
      </c>
      <c r="AL1289">
        <f t="shared" si="969"/>
        <v>0</v>
      </c>
      <c r="AM1289">
        <f t="shared" si="970"/>
        <v>0</v>
      </c>
      <c r="AN1289">
        <f t="shared" si="971"/>
        <v>0</v>
      </c>
      <c r="AO1289">
        <f t="shared" si="972"/>
        <v>0</v>
      </c>
      <c r="AP1289">
        <f t="shared" si="973"/>
        <v>0</v>
      </c>
      <c r="AQ1289">
        <f t="shared" si="974"/>
        <v>0</v>
      </c>
      <c r="AR1289">
        <f t="shared" si="975"/>
        <v>0</v>
      </c>
      <c r="AS1289">
        <f t="shared" si="976"/>
        <v>0</v>
      </c>
      <c r="AT1289">
        <f t="shared" si="977"/>
        <v>0</v>
      </c>
      <c r="AU1289">
        <f t="shared" si="978"/>
        <v>0</v>
      </c>
      <c r="AV1289">
        <f t="shared" si="979"/>
        <v>0</v>
      </c>
      <c r="AW1289">
        <f t="shared" si="980"/>
        <v>0</v>
      </c>
      <c r="AX1289">
        <f t="shared" si="981"/>
        <v>0</v>
      </c>
      <c r="AY1289">
        <f t="shared" si="982"/>
        <v>0</v>
      </c>
      <c r="AZ1289">
        <f t="shared" si="983"/>
        <v>0</v>
      </c>
      <c r="BA1289">
        <f t="shared" si="984"/>
        <v>0</v>
      </c>
      <c r="BB1289">
        <f t="shared" si="985"/>
        <v>0</v>
      </c>
      <c r="BC1289">
        <f t="shared" si="986"/>
        <v>0</v>
      </c>
      <c r="BD1289">
        <f t="shared" si="987"/>
        <v>0</v>
      </c>
      <c r="BE1289">
        <f t="shared" si="988"/>
        <v>0</v>
      </c>
      <c r="BF1289">
        <f t="shared" si="989"/>
        <v>0</v>
      </c>
    </row>
    <row r="1290" spans="1:58" ht="15" customHeight="1">
      <c r="A1290" s="445"/>
      <c r="B1290" s="15"/>
      <c r="C1290" s="37" t="s">
        <v>5346</v>
      </c>
      <c r="D1290" s="800" t="str">
        <f>IF(CNGE_2026_M1_Secc1_Sub1!$D154="","",CNGE_2026_M1_Secc1_Sub1!$D154)</f>
        <v/>
      </c>
      <c r="E1290" s="723"/>
      <c r="F1290" s="723"/>
      <c r="G1290" s="723"/>
      <c r="H1290" s="723"/>
      <c r="I1290" s="723"/>
      <c r="J1290" s="723"/>
      <c r="K1290" s="723"/>
      <c r="L1290" s="724"/>
      <c r="M1290" s="638"/>
      <c r="N1290" s="638"/>
      <c r="O1290" s="638"/>
      <c r="P1290" s="638"/>
      <c r="Q1290" s="638"/>
      <c r="R1290" s="638"/>
      <c r="S1290" s="638"/>
      <c r="T1290" s="638"/>
      <c r="U1290" s="638"/>
      <c r="V1290" s="638"/>
      <c r="W1290" s="638"/>
      <c r="X1290" s="638"/>
      <c r="Y1290" s="638"/>
      <c r="Z1290" s="638"/>
      <c r="AA1290" s="638"/>
      <c r="AB1290" s="638"/>
      <c r="AC1290" s="638"/>
      <c r="AD1290" s="638"/>
      <c r="AI1290">
        <f t="shared" si="966"/>
        <v>0</v>
      </c>
      <c r="AJ1290">
        <f t="shared" si="967"/>
        <v>0</v>
      </c>
      <c r="AK1290">
        <f t="shared" si="968"/>
        <v>0</v>
      </c>
      <c r="AL1290">
        <f t="shared" si="969"/>
        <v>0</v>
      </c>
      <c r="AM1290">
        <f t="shared" si="970"/>
        <v>0</v>
      </c>
      <c r="AN1290">
        <f t="shared" si="971"/>
        <v>0</v>
      </c>
      <c r="AO1290">
        <f t="shared" si="972"/>
        <v>0</v>
      </c>
      <c r="AP1290">
        <f t="shared" si="973"/>
        <v>0</v>
      </c>
      <c r="AQ1290">
        <f t="shared" si="974"/>
        <v>0</v>
      </c>
      <c r="AR1290">
        <f t="shared" si="975"/>
        <v>0</v>
      </c>
      <c r="AS1290">
        <f t="shared" si="976"/>
        <v>0</v>
      </c>
      <c r="AT1290">
        <f t="shared" si="977"/>
        <v>0</v>
      </c>
      <c r="AU1290">
        <f t="shared" si="978"/>
        <v>0</v>
      </c>
      <c r="AV1290">
        <f t="shared" si="979"/>
        <v>0</v>
      </c>
      <c r="AW1290">
        <f t="shared" si="980"/>
        <v>0</v>
      </c>
      <c r="AX1290">
        <f t="shared" si="981"/>
        <v>0</v>
      </c>
      <c r="AY1290">
        <f t="shared" si="982"/>
        <v>0</v>
      </c>
      <c r="AZ1290">
        <f t="shared" si="983"/>
        <v>0</v>
      </c>
      <c r="BA1290">
        <f t="shared" si="984"/>
        <v>0</v>
      </c>
      <c r="BB1290">
        <f t="shared" si="985"/>
        <v>0</v>
      </c>
      <c r="BC1290">
        <f t="shared" si="986"/>
        <v>0</v>
      </c>
      <c r="BD1290">
        <f t="shared" si="987"/>
        <v>0</v>
      </c>
      <c r="BE1290">
        <f t="shared" si="988"/>
        <v>0</v>
      </c>
      <c r="BF1290">
        <f t="shared" si="989"/>
        <v>0</v>
      </c>
    </row>
    <row r="1291" spans="1:58" ht="15" customHeight="1">
      <c r="A1291" s="445"/>
      <c r="B1291" s="15"/>
      <c r="C1291" s="37" t="s">
        <v>5348</v>
      </c>
      <c r="D1291" s="800" t="str">
        <f>IF(CNGE_2026_M1_Secc1_Sub1!$D155="","",CNGE_2026_M1_Secc1_Sub1!$D155)</f>
        <v/>
      </c>
      <c r="E1291" s="723"/>
      <c r="F1291" s="723"/>
      <c r="G1291" s="723"/>
      <c r="H1291" s="723"/>
      <c r="I1291" s="723"/>
      <c r="J1291" s="723"/>
      <c r="K1291" s="723"/>
      <c r="L1291" s="724"/>
      <c r="M1291" s="638"/>
      <c r="N1291" s="638"/>
      <c r="O1291" s="638"/>
      <c r="P1291" s="638"/>
      <c r="Q1291" s="638"/>
      <c r="R1291" s="638"/>
      <c r="S1291" s="638"/>
      <c r="T1291" s="638"/>
      <c r="U1291" s="638"/>
      <c r="V1291" s="638"/>
      <c r="W1291" s="638"/>
      <c r="X1291" s="638"/>
      <c r="Y1291" s="638"/>
      <c r="Z1291" s="638"/>
      <c r="AA1291" s="638"/>
      <c r="AB1291" s="638"/>
      <c r="AC1291" s="638"/>
      <c r="AD1291" s="638"/>
      <c r="AI1291">
        <f t="shared" si="966"/>
        <v>0</v>
      </c>
      <c r="AJ1291">
        <f t="shared" si="967"/>
        <v>0</v>
      </c>
      <c r="AK1291">
        <f t="shared" si="968"/>
        <v>0</v>
      </c>
      <c r="AL1291">
        <f t="shared" si="969"/>
        <v>0</v>
      </c>
      <c r="AM1291">
        <f t="shared" si="970"/>
        <v>0</v>
      </c>
      <c r="AN1291">
        <f t="shared" si="971"/>
        <v>0</v>
      </c>
      <c r="AO1291">
        <f t="shared" si="972"/>
        <v>0</v>
      </c>
      <c r="AP1291">
        <f t="shared" si="973"/>
        <v>0</v>
      </c>
      <c r="AQ1291">
        <f t="shared" si="974"/>
        <v>0</v>
      </c>
      <c r="AR1291">
        <f t="shared" si="975"/>
        <v>0</v>
      </c>
      <c r="AS1291">
        <f t="shared" si="976"/>
        <v>0</v>
      </c>
      <c r="AT1291">
        <f t="shared" si="977"/>
        <v>0</v>
      </c>
      <c r="AU1291">
        <f t="shared" si="978"/>
        <v>0</v>
      </c>
      <c r="AV1291">
        <f t="shared" si="979"/>
        <v>0</v>
      </c>
      <c r="AW1291">
        <f t="shared" si="980"/>
        <v>0</v>
      </c>
      <c r="AX1291">
        <f t="shared" si="981"/>
        <v>0</v>
      </c>
      <c r="AY1291">
        <f t="shared" si="982"/>
        <v>0</v>
      </c>
      <c r="AZ1291">
        <f t="shared" si="983"/>
        <v>0</v>
      </c>
      <c r="BA1291">
        <f t="shared" si="984"/>
        <v>0</v>
      </c>
      <c r="BB1291">
        <f t="shared" si="985"/>
        <v>0</v>
      </c>
      <c r="BC1291">
        <f t="shared" si="986"/>
        <v>0</v>
      </c>
      <c r="BD1291">
        <f t="shared" si="987"/>
        <v>0</v>
      </c>
      <c r="BE1291">
        <f t="shared" si="988"/>
        <v>0</v>
      </c>
      <c r="BF1291">
        <f t="shared" si="989"/>
        <v>0</v>
      </c>
    </row>
    <row r="1292" spans="1:58" ht="15" customHeight="1">
      <c r="A1292" s="445"/>
      <c r="B1292" s="15"/>
      <c r="C1292" s="37" t="s">
        <v>5350</v>
      </c>
      <c r="D1292" s="800" t="str">
        <f>IF(CNGE_2026_M1_Secc1_Sub1!$D156="","",CNGE_2026_M1_Secc1_Sub1!$D156)</f>
        <v/>
      </c>
      <c r="E1292" s="723"/>
      <c r="F1292" s="723"/>
      <c r="G1292" s="723"/>
      <c r="H1292" s="723"/>
      <c r="I1292" s="723"/>
      <c r="J1292" s="723"/>
      <c r="K1292" s="723"/>
      <c r="L1292" s="724"/>
      <c r="M1292" s="638"/>
      <c r="N1292" s="638"/>
      <c r="O1292" s="638"/>
      <c r="P1292" s="638"/>
      <c r="Q1292" s="638"/>
      <c r="R1292" s="638"/>
      <c r="S1292" s="638"/>
      <c r="T1292" s="638"/>
      <c r="U1292" s="638"/>
      <c r="V1292" s="638"/>
      <c r="W1292" s="638"/>
      <c r="X1292" s="638"/>
      <c r="Y1292" s="638"/>
      <c r="Z1292" s="638"/>
      <c r="AA1292" s="638"/>
      <c r="AB1292" s="638"/>
      <c r="AC1292" s="638"/>
      <c r="AD1292" s="638"/>
      <c r="AI1292">
        <f t="shared" si="966"/>
        <v>0</v>
      </c>
      <c r="AJ1292">
        <f t="shared" si="967"/>
        <v>0</v>
      </c>
      <c r="AK1292">
        <f t="shared" si="968"/>
        <v>0</v>
      </c>
      <c r="AL1292">
        <f t="shared" si="969"/>
        <v>0</v>
      </c>
      <c r="AM1292">
        <f t="shared" si="970"/>
        <v>0</v>
      </c>
      <c r="AN1292">
        <f t="shared" si="971"/>
        <v>0</v>
      </c>
      <c r="AO1292">
        <f t="shared" si="972"/>
        <v>0</v>
      </c>
      <c r="AP1292">
        <f t="shared" si="973"/>
        <v>0</v>
      </c>
      <c r="AQ1292">
        <f t="shared" si="974"/>
        <v>0</v>
      </c>
      <c r="AR1292">
        <f t="shared" si="975"/>
        <v>0</v>
      </c>
      <c r="AS1292">
        <f t="shared" si="976"/>
        <v>0</v>
      </c>
      <c r="AT1292">
        <f t="shared" si="977"/>
        <v>0</v>
      </c>
      <c r="AU1292">
        <f t="shared" si="978"/>
        <v>0</v>
      </c>
      <c r="AV1292">
        <f t="shared" si="979"/>
        <v>0</v>
      </c>
      <c r="AW1292">
        <f t="shared" si="980"/>
        <v>0</v>
      </c>
      <c r="AX1292">
        <f t="shared" si="981"/>
        <v>0</v>
      </c>
      <c r="AY1292">
        <f t="shared" si="982"/>
        <v>0</v>
      </c>
      <c r="AZ1292">
        <f t="shared" si="983"/>
        <v>0</v>
      </c>
      <c r="BA1292">
        <f t="shared" si="984"/>
        <v>0</v>
      </c>
      <c r="BB1292">
        <f t="shared" si="985"/>
        <v>0</v>
      </c>
      <c r="BC1292">
        <f t="shared" si="986"/>
        <v>0</v>
      </c>
      <c r="BD1292">
        <f t="shared" si="987"/>
        <v>0</v>
      </c>
      <c r="BE1292">
        <f t="shared" si="988"/>
        <v>0</v>
      </c>
      <c r="BF1292">
        <f t="shared" si="989"/>
        <v>0</v>
      </c>
    </row>
    <row r="1293" spans="1:58" ht="15" customHeight="1">
      <c r="A1293" s="445"/>
      <c r="B1293" s="15"/>
      <c r="C1293" s="37" t="s">
        <v>5352</v>
      </c>
      <c r="D1293" s="800" t="str">
        <f>IF(CNGE_2026_M1_Secc1_Sub1!$D157="","",CNGE_2026_M1_Secc1_Sub1!$D157)</f>
        <v/>
      </c>
      <c r="E1293" s="723"/>
      <c r="F1293" s="723"/>
      <c r="G1293" s="723"/>
      <c r="H1293" s="723"/>
      <c r="I1293" s="723"/>
      <c r="J1293" s="723"/>
      <c r="K1293" s="723"/>
      <c r="L1293" s="724"/>
      <c r="M1293" s="638"/>
      <c r="N1293" s="638"/>
      <c r="O1293" s="638"/>
      <c r="P1293" s="638"/>
      <c r="Q1293" s="638"/>
      <c r="R1293" s="638"/>
      <c r="S1293" s="638"/>
      <c r="T1293" s="638"/>
      <c r="U1293" s="638"/>
      <c r="V1293" s="638"/>
      <c r="W1293" s="638"/>
      <c r="X1293" s="638"/>
      <c r="Y1293" s="638"/>
      <c r="Z1293" s="638"/>
      <c r="AA1293" s="638"/>
      <c r="AB1293" s="638"/>
      <c r="AC1293" s="638"/>
      <c r="AD1293" s="638"/>
      <c r="AI1293">
        <f t="shared" si="966"/>
        <v>0</v>
      </c>
      <c r="AJ1293">
        <f t="shared" si="967"/>
        <v>0</v>
      </c>
      <c r="AK1293">
        <f t="shared" si="968"/>
        <v>0</v>
      </c>
      <c r="AL1293">
        <f t="shared" si="969"/>
        <v>0</v>
      </c>
      <c r="AM1293">
        <f t="shared" si="970"/>
        <v>0</v>
      </c>
      <c r="AN1293">
        <f t="shared" si="971"/>
        <v>0</v>
      </c>
      <c r="AO1293">
        <f t="shared" si="972"/>
        <v>0</v>
      </c>
      <c r="AP1293">
        <f t="shared" si="973"/>
        <v>0</v>
      </c>
      <c r="AQ1293">
        <f t="shared" si="974"/>
        <v>0</v>
      </c>
      <c r="AR1293">
        <f t="shared" si="975"/>
        <v>0</v>
      </c>
      <c r="AS1293">
        <f t="shared" si="976"/>
        <v>0</v>
      </c>
      <c r="AT1293">
        <f t="shared" si="977"/>
        <v>0</v>
      </c>
      <c r="AU1293">
        <f t="shared" si="978"/>
        <v>0</v>
      </c>
      <c r="AV1293">
        <f t="shared" si="979"/>
        <v>0</v>
      </c>
      <c r="AW1293">
        <f t="shared" si="980"/>
        <v>0</v>
      </c>
      <c r="AX1293">
        <f t="shared" si="981"/>
        <v>0</v>
      </c>
      <c r="AY1293">
        <f t="shared" si="982"/>
        <v>0</v>
      </c>
      <c r="AZ1293">
        <f t="shared" si="983"/>
        <v>0</v>
      </c>
      <c r="BA1293">
        <f t="shared" si="984"/>
        <v>0</v>
      </c>
      <c r="BB1293">
        <f t="shared" si="985"/>
        <v>0</v>
      </c>
      <c r="BC1293">
        <f t="shared" si="986"/>
        <v>0</v>
      </c>
      <c r="BD1293">
        <f t="shared" si="987"/>
        <v>0</v>
      </c>
      <c r="BE1293">
        <f t="shared" si="988"/>
        <v>0</v>
      </c>
      <c r="BF1293">
        <f t="shared" si="989"/>
        <v>0</v>
      </c>
    </row>
    <row r="1294" spans="1:58" ht="15" customHeight="1">
      <c r="A1294" s="445"/>
      <c r="B1294" s="15"/>
      <c r="C1294" s="37" t="s">
        <v>5354</v>
      </c>
      <c r="D1294" s="800" t="str">
        <f>IF(CNGE_2026_M1_Secc1_Sub1!$D158="","",CNGE_2026_M1_Secc1_Sub1!$D158)</f>
        <v/>
      </c>
      <c r="E1294" s="723"/>
      <c r="F1294" s="723"/>
      <c r="G1294" s="723"/>
      <c r="H1294" s="723"/>
      <c r="I1294" s="723"/>
      <c r="J1294" s="723"/>
      <c r="K1294" s="723"/>
      <c r="L1294" s="724"/>
      <c r="M1294" s="638"/>
      <c r="N1294" s="638"/>
      <c r="O1294" s="638"/>
      <c r="P1294" s="638"/>
      <c r="Q1294" s="638"/>
      <c r="R1294" s="638"/>
      <c r="S1294" s="638"/>
      <c r="T1294" s="638"/>
      <c r="U1294" s="638"/>
      <c r="V1294" s="638"/>
      <c r="W1294" s="638"/>
      <c r="X1294" s="638"/>
      <c r="Y1294" s="638"/>
      <c r="Z1294" s="638"/>
      <c r="AA1294" s="638"/>
      <c r="AB1294" s="638"/>
      <c r="AC1294" s="638"/>
      <c r="AD1294" s="638"/>
      <c r="AI1294">
        <f t="shared" si="966"/>
        <v>0</v>
      </c>
      <c r="AJ1294">
        <f t="shared" si="967"/>
        <v>0</v>
      </c>
      <c r="AK1294">
        <f t="shared" si="968"/>
        <v>0</v>
      </c>
      <c r="AL1294">
        <f t="shared" si="969"/>
        <v>0</v>
      </c>
      <c r="AM1294">
        <f t="shared" si="970"/>
        <v>0</v>
      </c>
      <c r="AN1294">
        <f t="shared" si="971"/>
        <v>0</v>
      </c>
      <c r="AO1294">
        <f t="shared" si="972"/>
        <v>0</v>
      </c>
      <c r="AP1294">
        <f t="shared" si="973"/>
        <v>0</v>
      </c>
      <c r="AQ1294">
        <f t="shared" si="974"/>
        <v>0</v>
      </c>
      <c r="AR1294">
        <f t="shared" si="975"/>
        <v>0</v>
      </c>
      <c r="AS1294">
        <f t="shared" si="976"/>
        <v>0</v>
      </c>
      <c r="AT1294">
        <f t="shared" si="977"/>
        <v>0</v>
      </c>
      <c r="AU1294">
        <f t="shared" si="978"/>
        <v>0</v>
      </c>
      <c r="AV1294">
        <f t="shared" si="979"/>
        <v>0</v>
      </c>
      <c r="AW1294">
        <f t="shared" si="980"/>
        <v>0</v>
      </c>
      <c r="AX1294">
        <f t="shared" si="981"/>
        <v>0</v>
      </c>
      <c r="AY1294">
        <f t="shared" si="982"/>
        <v>0</v>
      </c>
      <c r="AZ1294">
        <f t="shared" si="983"/>
        <v>0</v>
      </c>
      <c r="BA1294">
        <f t="shared" si="984"/>
        <v>0</v>
      </c>
      <c r="BB1294">
        <f t="shared" si="985"/>
        <v>0</v>
      </c>
      <c r="BC1294">
        <f t="shared" si="986"/>
        <v>0</v>
      </c>
      <c r="BD1294">
        <f t="shared" si="987"/>
        <v>0</v>
      </c>
      <c r="BE1294">
        <f t="shared" si="988"/>
        <v>0</v>
      </c>
      <c r="BF1294">
        <f t="shared" si="989"/>
        <v>0</v>
      </c>
    </row>
    <row r="1295" spans="1:58" ht="15" customHeight="1">
      <c r="A1295" s="445"/>
      <c r="B1295" s="15"/>
      <c r="C1295" s="37" t="s">
        <v>5356</v>
      </c>
      <c r="D1295" s="800" t="str">
        <f>IF(CNGE_2026_M1_Secc1_Sub1!$D159="","",CNGE_2026_M1_Secc1_Sub1!$D159)</f>
        <v/>
      </c>
      <c r="E1295" s="723"/>
      <c r="F1295" s="723"/>
      <c r="G1295" s="723"/>
      <c r="H1295" s="723"/>
      <c r="I1295" s="723"/>
      <c r="J1295" s="723"/>
      <c r="K1295" s="723"/>
      <c r="L1295" s="724"/>
      <c r="M1295" s="638"/>
      <c r="N1295" s="638"/>
      <c r="O1295" s="638"/>
      <c r="P1295" s="638"/>
      <c r="Q1295" s="638"/>
      <c r="R1295" s="638"/>
      <c r="S1295" s="638"/>
      <c r="T1295" s="638"/>
      <c r="U1295" s="638"/>
      <c r="V1295" s="638"/>
      <c r="W1295" s="638"/>
      <c r="X1295" s="638"/>
      <c r="Y1295" s="638"/>
      <c r="Z1295" s="638"/>
      <c r="AA1295" s="638"/>
      <c r="AB1295" s="638"/>
      <c r="AC1295" s="638"/>
      <c r="AD1295" s="638"/>
      <c r="AI1295">
        <f t="shared" si="966"/>
        <v>0</v>
      </c>
      <c r="AJ1295">
        <f t="shared" si="967"/>
        <v>0</v>
      </c>
      <c r="AK1295">
        <f t="shared" si="968"/>
        <v>0</v>
      </c>
      <c r="AL1295">
        <f t="shared" si="969"/>
        <v>0</v>
      </c>
      <c r="AM1295">
        <f t="shared" si="970"/>
        <v>0</v>
      </c>
      <c r="AN1295">
        <f t="shared" si="971"/>
        <v>0</v>
      </c>
      <c r="AO1295">
        <f t="shared" si="972"/>
        <v>0</v>
      </c>
      <c r="AP1295">
        <f t="shared" si="973"/>
        <v>0</v>
      </c>
      <c r="AQ1295">
        <f t="shared" si="974"/>
        <v>0</v>
      </c>
      <c r="AR1295">
        <f t="shared" si="975"/>
        <v>0</v>
      </c>
      <c r="AS1295">
        <f t="shared" si="976"/>
        <v>0</v>
      </c>
      <c r="AT1295">
        <f t="shared" si="977"/>
        <v>0</v>
      </c>
      <c r="AU1295">
        <f t="shared" si="978"/>
        <v>0</v>
      </c>
      <c r="AV1295">
        <f t="shared" si="979"/>
        <v>0</v>
      </c>
      <c r="AW1295">
        <f t="shared" si="980"/>
        <v>0</v>
      </c>
      <c r="AX1295">
        <f t="shared" si="981"/>
        <v>0</v>
      </c>
      <c r="AY1295">
        <f t="shared" si="982"/>
        <v>0</v>
      </c>
      <c r="AZ1295">
        <f t="shared" si="983"/>
        <v>0</v>
      </c>
      <c r="BA1295">
        <f t="shared" si="984"/>
        <v>0</v>
      </c>
      <c r="BB1295">
        <f t="shared" si="985"/>
        <v>0</v>
      </c>
      <c r="BC1295">
        <f t="shared" si="986"/>
        <v>0</v>
      </c>
      <c r="BD1295">
        <f t="shared" si="987"/>
        <v>0</v>
      </c>
      <c r="BE1295">
        <f t="shared" si="988"/>
        <v>0</v>
      </c>
      <c r="BF1295">
        <f t="shared" si="989"/>
        <v>0</v>
      </c>
    </row>
    <row r="1296" spans="1:58" ht="15" customHeight="1">
      <c r="A1296" s="445"/>
      <c r="B1296" s="15"/>
      <c r="C1296" s="37" t="s">
        <v>5358</v>
      </c>
      <c r="D1296" s="800" t="str">
        <f>IF(CNGE_2026_M1_Secc1_Sub1!$D160="","",CNGE_2026_M1_Secc1_Sub1!$D160)</f>
        <v/>
      </c>
      <c r="E1296" s="723"/>
      <c r="F1296" s="723"/>
      <c r="G1296" s="723"/>
      <c r="H1296" s="723"/>
      <c r="I1296" s="723"/>
      <c r="J1296" s="723"/>
      <c r="K1296" s="723"/>
      <c r="L1296" s="724"/>
      <c r="M1296" s="638"/>
      <c r="N1296" s="638"/>
      <c r="O1296" s="638"/>
      <c r="P1296" s="638"/>
      <c r="Q1296" s="638"/>
      <c r="R1296" s="638"/>
      <c r="S1296" s="638"/>
      <c r="T1296" s="638"/>
      <c r="U1296" s="638"/>
      <c r="V1296" s="638"/>
      <c r="W1296" s="638"/>
      <c r="X1296" s="638"/>
      <c r="Y1296" s="638"/>
      <c r="Z1296" s="638"/>
      <c r="AA1296" s="638"/>
      <c r="AB1296" s="638"/>
      <c r="AC1296" s="638"/>
      <c r="AD1296" s="638"/>
      <c r="AI1296">
        <f t="shared" si="966"/>
        <v>0</v>
      </c>
      <c r="AJ1296">
        <f t="shared" si="967"/>
        <v>0</v>
      </c>
      <c r="AK1296">
        <f t="shared" si="968"/>
        <v>0</v>
      </c>
      <c r="AL1296">
        <f t="shared" si="969"/>
        <v>0</v>
      </c>
      <c r="AM1296">
        <f t="shared" si="970"/>
        <v>0</v>
      </c>
      <c r="AN1296">
        <f t="shared" si="971"/>
        <v>0</v>
      </c>
      <c r="AO1296">
        <f t="shared" si="972"/>
        <v>0</v>
      </c>
      <c r="AP1296">
        <f t="shared" si="973"/>
        <v>0</v>
      </c>
      <c r="AQ1296">
        <f t="shared" si="974"/>
        <v>0</v>
      </c>
      <c r="AR1296">
        <f t="shared" si="975"/>
        <v>0</v>
      </c>
      <c r="AS1296">
        <f t="shared" si="976"/>
        <v>0</v>
      </c>
      <c r="AT1296">
        <f t="shared" si="977"/>
        <v>0</v>
      </c>
      <c r="AU1296">
        <f t="shared" si="978"/>
        <v>0</v>
      </c>
      <c r="AV1296">
        <f t="shared" si="979"/>
        <v>0</v>
      </c>
      <c r="AW1296">
        <f t="shared" si="980"/>
        <v>0</v>
      </c>
      <c r="AX1296">
        <f t="shared" si="981"/>
        <v>0</v>
      </c>
      <c r="AY1296">
        <f t="shared" si="982"/>
        <v>0</v>
      </c>
      <c r="AZ1296">
        <f t="shared" si="983"/>
        <v>0</v>
      </c>
      <c r="BA1296">
        <f t="shared" si="984"/>
        <v>0</v>
      </c>
      <c r="BB1296">
        <f t="shared" si="985"/>
        <v>0</v>
      </c>
      <c r="BC1296">
        <f t="shared" si="986"/>
        <v>0</v>
      </c>
      <c r="BD1296">
        <f t="shared" si="987"/>
        <v>0</v>
      </c>
      <c r="BE1296">
        <f t="shared" si="988"/>
        <v>0</v>
      </c>
      <c r="BF1296">
        <f t="shared" si="989"/>
        <v>0</v>
      </c>
    </row>
    <row r="1297" spans="1:58" ht="15" customHeight="1">
      <c r="A1297" s="445"/>
      <c r="B1297" s="15"/>
      <c r="C1297" s="8"/>
      <c r="D1297" s="8"/>
      <c r="E1297" s="8"/>
      <c r="F1297" s="452"/>
      <c r="G1297" s="39"/>
      <c r="H1297" s="15"/>
      <c r="I1297" s="8"/>
      <c r="J1297" s="8"/>
      <c r="K1297" s="8"/>
      <c r="L1297" s="452"/>
      <c r="M1297" s="444">
        <f t="shared" ref="M1297:AD1297" si="990">IF(AND(SUM(M1177:M1296)=0,COUNTIF(M1177:M1296,"NS")&gt;0),"NS",IF(AND(SUM(M1177:M1296)=0,COUNTIF(M1177:M1296,0)&gt;0),0,IF(AND(SUM(M1177:M1296)=0,COUNTIF(M1177:M1296,"NA")&gt;0),"NA",SUM(M1177:M1296))))</f>
        <v>0</v>
      </c>
      <c r="N1297" s="444">
        <f t="shared" si="990"/>
        <v>0</v>
      </c>
      <c r="O1297" s="444">
        <f t="shared" si="990"/>
        <v>0</v>
      </c>
      <c r="P1297" s="444">
        <f t="shared" si="990"/>
        <v>0</v>
      </c>
      <c r="Q1297" s="444">
        <f t="shared" si="990"/>
        <v>0</v>
      </c>
      <c r="R1297" s="444">
        <f t="shared" si="990"/>
        <v>0</v>
      </c>
      <c r="S1297" s="444">
        <f t="shared" si="990"/>
        <v>0</v>
      </c>
      <c r="T1297" s="444">
        <f t="shared" si="990"/>
        <v>0</v>
      </c>
      <c r="U1297" s="444">
        <f t="shared" si="990"/>
        <v>0</v>
      </c>
      <c r="V1297" s="444">
        <f t="shared" si="990"/>
        <v>0</v>
      </c>
      <c r="W1297" s="444">
        <f t="shared" si="990"/>
        <v>0</v>
      </c>
      <c r="X1297" s="444">
        <f t="shared" si="990"/>
        <v>0</v>
      </c>
      <c r="Y1297" s="444">
        <f t="shared" si="990"/>
        <v>0</v>
      </c>
      <c r="Z1297" s="444">
        <f t="shared" si="990"/>
        <v>0</v>
      </c>
      <c r="AA1297" s="444">
        <f t="shared" si="990"/>
        <v>0</v>
      </c>
      <c r="AB1297" s="444">
        <f t="shared" si="990"/>
        <v>0</v>
      </c>
      <c r="AC1297" s="444">
        <f t="shared" si="990"/>
        <v>0</v>
      </c>
      <c r="AD1297" s="444">
        <f t="shared" si="990"/>
        <v>0</v>
      </c>
      <c r="AL1297" s="242">
        <f>SUM(AL1177:AL1296)</f>
        <v>0</v>
      </c>
      <c r="AP1297" s="242">
        <f>SUM(AP1177:AP1296)</f>
        <v>0</v>
      </c>
      <c r="AT1297" s="242">
        <f>SUM(AT1177:AT1296)</f>
        <v>0</v>
      </c>
      <c r="AX1297" s="242">
        <f>SUM(AX1177:AX1296)</f>
        <v>0</v>
      </c>
      <c r="BB1297" s="242">
        <f>SUM(BB1177:BB1296)</f>
        <v>0</v>
      </c>
      <c r="BF1297" s="242">
        <f>SUM(BF1177:BF1296)</f>
        <v>0</v>
      </c>
    </row>
    <row r="1298" spans="1:58" ht="15" customHeight="1">
      <c r="A1298" s="445"/>
      <c r="B1298" s="15"/>
      <c r="C1298" s="77"/>
      <c r="D1298" s="77"/>
      <c r="E1298" s="77"/>
      <c r="F1298" s="77"/>
      <c r="G1298" s="77"/>
      <c r="H1298" s="77"/>
      <c r="I1298" s="449"/>
      <c r="J1298" s="449"/>
      <c r="K1298" s="449"/>
      <c r="L1298" s="449"/>
      <c r="M1298" s="449"/>
      <c r="N1298" s="449"/>
      <c r="O1298" s="449"/>
      <c r="P1298" s="449"/>
      <c r="Q1298" s="449"/>
      <c r="R1298" s="449"/>
      <c r="S1298" s="449"/>
      <c r="T1298" s="449"/>
      <c r="U1298" s="449"/>
      <c r="V1298" s="449"/>
      <c r="W1298" s="449"/>
      <c r="X1298" s="449"/>
      <c r="Y1298" s="449"/>
      <c r="Z1298" s="449"/>
      <c r="AA1298" s="449"/>
      <c r="AB1298" s="449"/>
      <c r="AC1298" s="449"/>
      <c r="AD1298" s="449"/>
    </row>
    <row r="1299" spans="1:58" ht="15" customHeight="1">
      <c r="A1299" s="445"/>
      <c r="B1299" s="15"/>
      <c r="C1299" s="15"/>
      <c r="D1299" s="15"/>
      <c r="E1299" s="15"/>
      <c r="F1299" s="15"/>
      <c r="G1299" s="15"/>
      <c r="H1299" s="15"/>
      <c r="I1299" s="15"/>
      <c r="J1299" s="15"/>
      <c r="K1299" s="15"/>
      <c r="L1299" s="15"/>
      <c r="M1299" s="15"/>
      <c r="N1299" s="15"/>
      <c r="O1299" s="15"/>
      <c r="P1299" s="15"/>
      <c r="Q1299" s="15"/>
      <c r="R1299" s="15"/>
      <c r="S1299" s="15"/>
      <c r="T1299" s="15"/>
      <c r="U1299" s="15"/>
      <c r="V1299" s="15"/>
      <c r="W1299" s="15"/>
      <c r="X1299" s="15"/>
      <c r="Y1299" s="15"/>
      <c r="Z1299" s="15"/>
      <c r="AA1299" s="881" t="s">
        <v>5774</v>
      </c>
      <c r="AB1299" s="678"/>
      <c r="AC1299" s="678"/>
      <c r="AD1299" s="678"/>
    </row>
    <row r="1300" spans="1:58" ht="24" customHeight="1">
      <c r="A1300" s="445"/>
      <c r="B1300" s="15"/>
      <c r="C1300" s="706" t="s">
        <v>5094</v>
      </c>
      <c r="D1300" s="817"/>
      <c r="E1300" s="817"/>
      <c r="F1300" s="817"/>
      <c r="G1300" s="817"/>
      <c r="H1300" s="817"/>
      <c r="I1300" s="817"/>
      <c r="J1300" s="817"/>
      <c r="K1300" s="817"/>
      <c r="L1300" s="813"/>
      <c r="M1300" s="706" t="s">
        <v>5757</v>
      </c>
      <c r="N1300" s="723"/>
      <c r="O1300" s="723"/>
      <c r="P1300" s="723"/>
      <c r="Q1300" s="723"/>
      <c r="R1300" s="723"/>
      <c r="S1300" s="723"/>
      <c r="T1300" s="723"/>
      <c r="U1300" s="723"/>
      <c r="V1300" s="723"/>
      <c r="W1300" s="723"/>
      <c r="X1300" s="723"/>
      <c r="Y1300" s="723"/>
      <c r="Z1300" s="723"/>
      <c r="AA1300" s="723"/>
      <c r="AB1300" s="723"/>
      <c r="AC1300" s="723"/>
      <c r="AD1300" s="724"/>
    </row>
    <row r="1301" spans="1:58" ht="36" customHeight="1">
      <c r="A1301" s="445"/>
      <c r="B1301" s="15"/>
      <c r="C1301" s="883"/>
      <c r="D1301" s="678"/>
      <c r="E1301" s="678"/>
      <c r="F1301" s="678"/>
      <c r="G1301" s="678"/>
      <c r="H1301" s="678"/>
      <c r="I1301" s="678"/>
      <c r="J1301" s="678"/>
      <c r="K1301" s="678"/>
      <c r="L1301" s="769"/>
      <c r="M1301" s="722" t="s">
        <v>5775</v>
      </c>
      <c r="N1301" s="723"/>
      <c r="O1301" s="724"/>
      <c r="P1301" s="722" t="s">
        <v>5776</v>
      </c>
      <c r="Q1301" s="723"/>
      <c r="R1301" s="724"/>
      <c r="S1301" s="722" t="s">
        <v>5777</v>
      </c>
      <c r="T1301" s="723"/>
      <c r="U1301" s="724"/>
      <c r="V1301" s="722" t="s">
        <v>5778</v>
      </c>
      <c r="W1301" s="723"/>
      <c r="X1301" s="724"/>
      <c r="Y1301" s="722" t="s">
        <v>5779</v>
      </c>
      <c r="Z1301" s="723"/>
      <c r="AA1301" s="724"/>
      <c r="AB1301" s="722" t="s">
        <v>5559</v>
      </c>
      <c r="AC1301" s="723"/>
      <c r="AD1301" s="724"/>
    </row>
    <row r="1302" spans="1:58" ht="48" customHeight="1">
      <c r="A1302" s="445"/>
      <c r="B1302" s="15"/>
      <c r="C1302" s="814"/>
      <c r="D1302" s="781"/>
      <c r="E1302" s="781"/>
      <c r="F1302" s="781"/>
      <c r="G1302" s="781"/>
      <c r="H1302" s="781"/>
      <c r="I1302" s="781"/>
      <c r="J1302" s="781"/>
      <c r="K1302" s="781"/>
      <c r="L1302" s="782"/>
      <c r="M1302" s="442" t="s">
        <v>5668</v>
      </c>
      <c r="N1302" s="443" t="s">
        <v>5650</v>
      </c>
      <c r="O1302" s="443" t="s">
        <v>5651</v>
      </c>
      <c r="P1302" s="442" t="s">
        <v>5668</v>
      </c>
      <c r="Q1302" s="443" t="s">
        <v>5650</v>
      </c>
      <c r="R1302" s="443" t="s">
        <v>5651</v>
      </c>
      <c r="S1302" s="442" t="s">
        <v>5668</v>
      </c>
      <c r="T1302" s="443" t="s">
        <v>5650</v>
      </c>
      <c r="U1302" s="443" t="s">
        <v>5651</v>
      </c>
      <c r="V1302" s="442" t="s">
        <v>5668</v>
      </c>
      <c r="W1302" s="443" t="s">
        <v>5650</v>
      </c>
      <c r="X1302" s="443" t="s">
        <v>5651</v>
      </c>
      <c r="Y1302" s="442" t="s">
        <v>5668</v>
      </c>
      <c r="Z1302" s="443" t="s">
        <v>5650</v>
      </c>
      <c r="AA1302" s="443" t="s">
        <v>5651</v>
      </c>
      <c r="AB1302" s="442" t="s">
        <v>5668</v>
      </c>
      <c r="AC1302" s="443" t="s">
        <v>5650</v>
      </c>
      <c r="AD1302" s="443" t="s">
        <v>5651</v>
      </c>
      <c r="AI1302" t="s">
        <v>5780</v>
      </c>
      <c r="AJ1302" t="s">
        <v>5781</v>
      </c>
      <c r="AK1302" t="s">
        <v>5782</v>
      </c>
      <c r="AL1302" t="s">
        <v>5783</v>
      </c>
      <c r="AM1302" t="s">
        <v>5784</v>
      </c>
      <c r="AN1302" t="s">
        <v>5785</v>
      </c>
      <c r="AO1302" t="s">
        <v>5786</v>
      </c>
      <c r="AP1302" t="s">
        <v>5787</v>
      </c>
      <c r="AQ1302" t="s">
        <v>5788</v>
      </c>
      <c r="AR1302" t="s">
        <v>5789</v>
      </c>
      <c r="AS1302" t="s">
        <v>5790</v>
      </c>
      <c r="AT1302" t="s">
        <v>5791</v>
      </c>
      <c r="AU1302" t="s">
        <v>5792</v>
      </c>
      <c r="AV1302" t="s">
        <v>5793</v>
      </c>
      <c r="AW1302" t="s">
        <v>5794</v>
      </c>
      <c r="AX1302" t="s">
        <v>5795</v>
      </c>
      <c r="AY1302" t="s">
        <v>5796</v>
      </c>
      <c r="AZ1302" t="s">
        <v>5797</v>
      </c>
      <c r="BA1302" t="s">
        <v>5798</v>
      </c>
      <c r="BB1302" t="s">
        <v>5799</v>
      </c>
      <c r="BC1302" t="s">
        <v>5800</v>
      </c>
      <c r="BD1302" t="s">
        <v>5801</v>
      </c>
      <c r="BE1302" t="s">
        <v>5802</v>
      </c>
      <c r="BF1302" t="s">
        <v>5803</v>
      </c>
    </row>
    <row r="1303" spans="1:58" ht="15" customHeight="1">
      <c r="A1303" s="445"/>
      <c r="B1303" s="15"/>
      <c r="C1303" s="10" t="s">
        <v>5023</v>
      </c>
      <c r="D1303" s="800" t="str">
        <f>IF(CNGE_2026_M1_Secc1_Sub1!$D41="","",CNGE_2026_M1_Secc1_Sub1!$D41)</f>
        <v/>
      </c>
      <c r="E1303" s="723"/>
      <c r="F1303" s="723"/>
      <c r="G1303" s="723"/>
      <c r="H1303" s="723"/>
      <c r="I1303" s="723"/>
      <c r="J1303" s="723"/>
      <c r="K1303" s="723"/>
      <c r="L1303" s="724"/>
      <c r="M1303" s="638"/>
      <c r="N1303" s="638"/>
      <c r="O1303" s="638"/>
      <c r="P1303" s="638"/>
      <c r="Q1303" s="638"/>
      <c r="R1303" s="638"/>
      <c r="S1303" s="638"/>
      <c r="T1303" s="638"/>
      <c r="U1303" s="638"/>
      <c r="V1303" s="638"/>
      <c r="W1303" s="638"/>
      <c r="X1303" s="638"/>
      <c r="Y1303" s="638"/>
      <c r="Z1303" s="638"/>
      <c r="AA1303" s="638"/>
      <c r="AB1303" s="638"/>
      <c r="AC1303" s="638"/>
      <c r="AD1303" s="638"/>
      <c r="AI1303">
        <f>M1303</f>
        <v>0</v>
      </c>
      <c r="AJ1303">
        <f>COUNTIF(N1303:O1303,"NS")</f>
        <v>0</v>
      </c>
      <c r="AK1303">
        <f>SUM(N1303:O1303)</f>
        <v>0</v>
      </c>
      <c r="AL1303">
        <f>IF(COUNTIF(M1303:O1303,"NA")=3,0,IF(OR(AND(AI1303=0,AJ1303&gt;0),AND(AI1303="NS",AK1303&gt;0), AND(AI1303="NS", AJ1303=0,AK1303=0)), 1, IF(OR(AND(AI1303&gt;0,AJ1303&gt;1,AI1303&gt;AK1303), AND(AI1303="NS",AJ1303=2), AND(AI1303="NS",AK1303=0,AJ1303&gt;0),AI1303=AK1303), 0, 1)))</f>
        <v>0</v>
      </c>
      <c r="AM1303">
        <f>P1303</f>
        <v>0</v>
      </c>
      <c r="AN1303">
        <f>COUNTIF(Q1303:R1303,"NS")</f>
        <v>0</v>
      </c>
      <c r="AO1303">
        <f>SUM(Q1303:R1303)</f>
        <v>0</v>
      </c>
      <c r="AP1303">
        <f>IF(COUNTIF(P1303:R1303,"NA")=3,0,IF(OR(AND(AM1303=0,AN1303&gt;0),AND(AM1303="NS",AO1303&gt;0), AND(AM1303="NS", AN1303=0,AO1303=0)), 1, IF(OR(AND(AM1303&gt;0,AN1303&gt;1,AM1303&gt;AO1303), AND(AM1303="NS",AN1303=2), AND(AM1303="NS",AO1303=0,AN1303&gt;0),AM1303=AO1303), 0, 1)))</f>
        <v>0</v>
      </c>
      <c r="AQ1303">
        <f>S1303</f>
        <v>0</v>
      </c>
      <c r="AR1303">
        <f>COUNTIF(T1303:U1303,"NS")</f>
        <v>0</v>
      </c>
      <c r="AS1303">
        <f>SUM(T1303:U1303)</f>
        <v>0</v>
      </c>
      <c r="AT1303">
        <f>IF(COUNTIF(S1303:U1303,"NA")=3,0,IF(OR(AND(AQ1303=0,AR1303&gt;0),AND(AQ1303="NS",AS1303&gt;0), AND(AQ1303="NS", AR1303=0,AS1303=0)), 1, IF(OR(AND(AQ1303&gt;0,AR1303&gt;1,AQ1303&gt;AS1303), AND(AQ1303="NS",AR1303=2), AND(AQ1303="NS",AS1303=0,AR1303&gt;0),AQ1303=AS1303), 0, 1)))</f>
        <v>0</v>
      </c>
      <c r="AU1303">
        <f>V1303</f>
        <v>0</v>
      </c>
      <c r="AV1303">
        <f>COUNTIF(W1303:X1303,"NS")</f>
        <v>0</v>
      </c>
      <c r="AW1303">
        <f>SUM(W1303:X1303)</f>
        <v>0</v>
      </c>
      <c r="AX1303">
        <f>IF(COUNTIF(V1303:X1303,"NA")=3,0,IF(OR(AND(AU1303=0,AV1303&gt;0),AND(AU1303="NS",AW1303&gt;0), AND(AU1303="NS", AV1303=0,AW1303=0)), 1, IF(OR(AND(AU1303&gt;0,AV1303&gt;1,AU1303&gt;AW1303), AND(AU1303="NS",AV1303=2), AND(AU1303="NS",AW1303=0,AV1303&gt;0),AU1303=AW1303), 0, 1)))</f>
        <v>0</v>
      </c>
      <c r="AY1303">
        <f>Y1303</f>
        <v>0</v>
      </c>
      <c r="AZ1303">
        <f>COUNTIF(Z1303:AA1303,"NS")</f>
        <v>0</v>
      </c>
      <c r="BA1303">
        <f>SUM(Z1303:AA1303)</f>
        <v>0</v>
      </c>
      <c r="BB1303">
        <f>IF(COUNTIF(Y1303:AA1303,"NA")=3,0,IF(OR(AND(AY1303=0,AZ1303&gt;0),AND(AY1303="NS",BA1303&gt;0), AND(AY1303="NS", AZ1303=0,BA1303=0)), 1, IF(OR(AND(AY1303&gt;0,AZ1303&gt;1,AY1303&gt;BA1303), AND(AY1303="NS",AZ1303=2), AND(AY1303="NS",BA1303=0,AZ1303&gt;0),AY1303=BA1303), 0, 1)))</f>
        <v>0</v>
      </c>
      <c r="BC1303">
        <f t="shared" ref="BC1303:BC1334" si="991">AB1303</f>
        <v>0</v>
      </c>
      <c r="BD1303">
        <f t="shared" ref="BD1303:BD1334" si="992">COUNTIF(AC1303:AD1303,"NS")</f>
        <v>0</v>
      </c>
      <c r="BE1303">
        <f t="shared" ref="BE1303:BE1334" si="993">SUM(AC1303:AD1303)</f>
        <v>0</v>
      </c>
      <c r="BF1303">
        <f t="shared" ref="BF1303:BF1334" si="994">IF(COUNTIF(AB1303:AD1303,"NA")=3,0,IF(OR(AND(BC1303=0,BD1303&gt;0),AND(BC1303="NS",BE1303&gt;0), AND(BC1303="NS", BD1303=0,BE1303=0)), 1, IF(OR(AND(BC1303&gt;0,BD1303&gt;1,BC1303&gt;BE1303), AND(BC1303="NS",BD1303=2), AND(BC1303="NS",BE1303=0,BD1303&gt;0),BC1303=BE1303), 0, 1)))</f>
        <v>0</v>
      </c>
    </row>
    <row r="1304" spans="1:58" ht="15" customHeight="1">
      <c r="A1304" s="445"/>
      <c r="B1304" s="15"/>
      <c r="C1304" s="35" t="s">
        <v>5025</v>
      </c>
      <c r="D1304" s="800" t="str">
        <f>IF(CNGE_2026_M1_Secc1_Sub1!$D42="","",CNGE_2026_M1_Secc1_Sub1!$D42)</f>
        <v/>
      </c>
      <c r="E1304" s="723"/>
      <c r="F1304" s="723"/>
      <c r="G1304" s="723"/>
      <c r="H1304" s="723"/>
      <c r="I1304" s="723"/>
      <c r="J1304" s="723"/>
      <c r="K1304" s="723"/>
      <c r="L1304" s="724"/>
      <c r="M1304" s="638"/>
      <c r="N1304" s="638"/>
      <c r="O1304" s="638"/>
      <c r="P1304" s="638"/>
      <c r="Q1304" s="638"/>
      <c r="R1304" s="638"/>
      <c r="S1304" s="638"/>
      <c r="T1304" s="638"/>
      <c r="U1304" s="638"/>
      <c r="V1304" s="638"/>
      <c r="W1304" s="638"/>
      <c r="X1304" s="638"/>
      <c r="Y1304" s="638"/>
      <c r="Z1304" s="638"/>
      <c r="AA1304" s="638"/>
      <c r="AB1304" s="638"/>
      <c r="AC1304" s="638"/>
      <c r="AD1304" s="638"/>
      <c r="AI1304">
        <f t="shared" ref="AI1304:AI1334" si="995">M1304</f>
        <v>0</v>
      </c>
      <c r="AJ1304">
        <f t="shared" ref="AJ1304:AJ1334" si="996">COUNTIF(N1304:O1304,"NS")</f>
        <v>0</v>
      </c>
      <c r="AK1304">
        <f t="shared" ref="AK1304:AK1334" si="997">SUM(N1304:O1304)</f>
        <v>0</v>
      </c>
      <c r="AL1304">
        <f t="shared" ref="AL1304:AL1334" si="998">IF(COUNTIF(M1304:O1304,"NA")=3,0,IF(OR(AND(AI1304=0,AJ1304&gt;0),AND(AI1304="NS",AK1304&gt;0), AND(AI1304="NS", AJ1304=0,AK1304=0)), 1, IF(OR(AND(AI1304&gt;0,AJ1304&gt;1,AI1304&gt;AK1304), AND(AI1304="NS",AJ1304=2), AND(AI1304="NS",AK1304=0,AJ1304&gt;0),AI1304=AK1304), 0, 1)))</f>
        <v>0</v>
      </c>
      <c r="AM1304">
        <f t="shared" ref="AM1304:AM1334" si="999">P1304</f>
        <v>0</v>
      </c>
      <c r="AN1304">
        <f t="shared" ref="AN1304:AN1334" si="1000">COUNTIF(Q1304:R1304,"NS")</f>
        <v>0</v>
      </c>
      <c r="AO1304">
        <f t="shared" ref="AO1304:AO1334" si="1001">SUM(Q1304:R1304)</f>
        <v>0</v>
      </c>
      <c r="AP1304">
        <f t="shared" ref="AP1304:AP1334" si="1002">IF(COUNTIF(P1304:R1304,"NA")=3,0,IF(OR(AND(AM1304=0,AN1304&gt;0),AND(AM1304="NS",AO1304&gt;0), AND(AM1304="NS", AN1304=0,AO1304=0)), 1, IF(OR(AND(AM1304&gt;0,AN1304&gt;1,AM1304&gt;AO1304), AND(AM1304="NS",AN1304=2), AND(AM1304="NS",AO1304=0,AN1304&gt;0),AM1304=AO1304), 0, 1)))</f>
        <v>0</v>
      </c>
      <c r="AQ1304">
        <f t="shared" ref="AQ1304:AQ1334" si="1003">S1304</f>
        <v>0</v>
      </c>
      <c r="AR1304">
        <f t="shared" ref="AR1304:AR1334" si="1004">COUNTIF(T1304:U1304,"NS")</f>
        <v>0</v>
      </c>
      <c r="AS1304">
        <f t="shared" ref="AS1304:AS1334" si="1005">SUM(T1304:U1304)</f>
        <v>0</v>
      </c>
      <c r="AT1304">
        <f t="shared" ref="AT1304:AT1334" si="1006">IF(COUNTIF(S1304:U1304,"NA")=3,0,IF(OR(AND(AQ1304=0,AR1304&gt;0),AND(AQ1304="NS",AS1304&gt;0), AND(AQ1304="NS", AR1304=0,AS1304=0)), 1, IF(OR(AND(AQ1304&gt;0,AR1304&gt;1,AQ1304&gt;AS1304), AND(AQ1304="NS",AR1304=2), AND(AQ1304="NS",AS1304=0,AR1304&gt;0),AQ1304=AS1304), 0, 1)))</f>
        <v>0</v>
      </c>
      <c r="AU1304">
        <f t="shared" ref="AU1304:AU1334" si="1007">V1304</f>
        <v>0</v>
      </c>
      <c r="AV1304">
        <f t="shared" ref="AV1304:AV1334" si="1008">COUNTIF(W1304:X1304,"NS")</f>
        <v>0</v>
      </c>
      <c r="AW1304">
        <f>SUM(W1304:X1304)</f>
        <v>0</v>
      </c>
      <c r="AX1304">
        <f>IF(COUNTIF(V1304:X1304,"NA")=3,0,IF(OR(AND(AU1304=0,AV1304&gt;0),AND(AU1304="NS",AW1304&gt;0), AND(AU1304="NS", AV1304=0,AW1304=0)), 1, IF(OR(AND(AU1304&gt;0,AV1304&gt;1,AU1304&gt;AW1304), AND(AU1304="NS",AV1304=2), AND(AU1304="NS",AW1304=0,AV1304&gt;0),AU1304=AW1304), 0, 1)))</f>
        <v>0</v>
      </c>
      <c r="AY1304">
        <f>Y1304</f>
        <v>0</v>
      </c>
      <c r="AZ1304">
        <f>COUNTIF(Z1304:AA1304,"NS")</f>
        <v>0</v>
      </c>
      <c r="BA1304">
        <f>SUM(Z1304:AA1304)</f>
        <v>0</v>
      </c>
      <c r="BB1304">
        <f>IF(COUNTIF(Y1304:AA1304,"NA")=3,0,IF(OR(AND(AY1304=0,AZ1304&gt;0),AND(AY1304="NS",BA1304&gt;0), AND(AY1304="NS", AZ1304=0,BA1304=0)), 1, IF(OR(AND(AY1304&gt;0,AZ1304&gt;1,AY1304&gt;BA1304), AND(AY1304="NS",AZ1304=2), AND(AY1304="NS",BA1304=0,AZ1304&gt;0),AY1304=BA1304), 0, 1)))</f>
        <v>0</v>
      </c>
      <c r="BC1304">
        <f>AB1304</f>
        <v>0</v>
      </c>
      <c r="BD1304">
        <f>COUNTIF(AC1304:AD1304,"NS")</f>
        <v>0</v>
      </c>
      <c r="BE1304">
        <f>SUM(AC1304:AD1304)</f>
        <v>0</v>
      </c>
      <c r="BF1304">
        <f>IF(COUNTIF(AB1304:AD1304,"NA")=3,0,IF(OR(AND(BC1304=0,BD1304&gt;0),AND(BC1304="NS",BE1304&gt;0), AND(BC1304="NS", BD1304=0,BE1304=0)), 1, IF(OR(AND(BC1304&gt;0,BD1304&gt;1,BC1304&gt;BE1304), AND(BC1304="NS",BD1304=2), AND(BC1304="NS",BE1304=0,BD1304&gt;0),BC1304=BE1304), 0, 1)))</f>
        <v>0</v>
      </c>
    </row>
    <row r="1305" spans="1:58" ht="15" customHeight="1">
      <c r="A1305" s="445"/>
      <c r="B1305" s="15"/>
      <c r="C1305" s="35" t="s">
        <v>5027</v>
      </c>
      <c r="D1305" s="800" t="str">
        <f>IF(CNGE_2026_M1_Secc1_Sub1!$D43="","",CNGE_2026_M1_Secc1_Sub1!$D43)</f>
        <v/>
      </c>
      <c r="E1305" s="723"/>
      <c r="F1305" s="723"/>
      <c r="G1305" s="723"/>
      <c r="H1305" s="723"/>
      <c r="I1305" s="723"/>
      <c r="J1305" s="723"/>
      <c r="K1305" s="723"/>
      <c r="L1305" s="724"/>
      <c r="M1305" s="638"/>
      <c r="N1305" s="638"/>
      <c r="O1305" s="638"/>
      <c r="P1305" s="638"/>
      <c r="Q1305" s="638"/>
      <c r="R1305" s="638"/>
      <c r="S1305" s="638"/>
      <c r="T1305" s="638"/>
      <c r="U1305" s="638"/>
      <c r="V1305" s="638"/>
      <c r="W1305" s="638"/>
      <c r="X1305" s="638"/>
      <c r="Y1305" s="638"/>
      <c r="Z1305" s="638"/>
      <c r="AA1305" s="638"/>
      <c r="AB1305" s="638"/>
      <c r="AC1305" s="638"/>
      <c r="AD1305" s="638"/>
      <c r="AI1305">
        <f t="shared" si="995"/>
        <v>0</v>
      </c>
      <c r="AJ1305">
        <f t="shared" si="996"/>
        <v>0</v>
      </c>
      <c r="AK1305">
        <f t="shared" si="997"/>
        <v>0</v>
      </c>
      <c r="AL1305">
        <f t="shared" si="998"/>
        <v>0</v>
      </c>
      <c r="AM1305">
        <f t="shared" si="999"/>
        <v>0</v>
      </c>
      <c r="AN1305">
        <f t="shared" si="1000"/>
        <v>0</v>
      </c>
      <c r="AO1305">
        <f t="shared" si="1001"/>
        <v>0</v>
      </c>
      <c r="AP1305">
        <f t="shared" si="1002"/>
        <v>0</v>
      </c>
      <c r="AQ1305">
        <f t="shared" si="1003"/>
        <v>0</v>
      </c>
      <c r="AR1305">
        <f t="shared" si="1004"/>
        <v>0</v>
      </c>
      <c r="AS1305">
        <f t="shared" si="1005"/>
        <v>0</v>
      </c>
      <c r="AT1305">
        <f t="shared" si="1006"/>
        <v>0</v>
      </c>
      <c r="AU1305">
        <f t="shared" si="1007"/>
        <v>0</v>
      </c>
      <c r="AV1305">
        <f t="shared" si="1008"/>
        <v>0</v>
      </c>
      <c r="AW1305">
        <f t="shared" ref="AW1305:AW1334" si="1009">SUM(W1305:X1305)</f>
        <v>0</v>
      </c>
      <c r="AX1305">
        <f t="shared" ref="AX1305:AX1334" si="1010">IF(COUNTIF(V1305:X1305,"NA")=3,0,IF(OR(AND(AU1305=0,AV1305&gt;0),AND(AU1305="NS",AW1305&gt;0), AND(AU1305="NS", AV1305=0,AW1305=0)), 1, IF(OR(AND(AU1305&gt;0,AV1305&gt;1,AU1305&gt;AW1305), AND(AU1305="NS",AV1305=2), AND(AU1305="NS",AW1305=0,AV1305&gt;0),AU1305=AW1305), 0, 1)))</f>
        <v>0</v>
      </c>
      <c r="AY1305">
        <f t="shared" ref="AY1305:AY1334" si="1011">Y1305</f>
        <v>0</v>
      </c>
      <c r="AZ1305">
        <f t="shared" ref="AZ1305:AZ1334" si="1012">COUNTIF(Z1305:AA1305,"NS")</f>
        <v>0</v>
      </c>
      <c r="BA1305">
        <f t="shared" ref="BA1305:BA1334" si="1013">SUM(Z1305:AA1305)</f>
        <v>0</v>
      </c>
      <c r="BB1305">
        <f t="shared" ref="BB1305:BB1334" si="1014">IF(COUNTIF(Y1305:AA1305,"NA")=3,0,IF(OR(AND(AY1305=0,AZ1305&gt;0),AND(AY1305="NS",BA1305&gt;0), AND(AY1305="NS", AZ1305=0,BA1305=0)), 1, IF(OR(AND(AY1305&gt;0,AZ1305&gt;1,AY1305&gt;BA1305), AND(AY1305="NS",AZ1305=2), AND(AY1305="NS",BA1305=0,AZ1305&gt;0),AY1305=BA1305), 0, 1)))</f>
        <v>0</v>
      </c>
      <c r="BC1305">
        <f t="shared" si="991"/>
        <v>0</v>
      </c>
      <c r="BD1305">
        <f t="shared" si="992"/>
        <v>0</v>
      </c>
      <c r="BE1305">
        <f t="shared" si="993"/>
        <v>0</v>
      </c>
      <c r="BF1305">
        <f t="shared" si="994"/>
        <v>0</v>
      </c>
    </row>
    <row r="1306" spans="1:58" ht="15" customHeight="1">
      <c r="A1306" s="445"/>
      <c r="B1306" s="15"/>
      <c r="C1306" s="35" t="s">
        <v>5029</v>
      </c>
      <c r="D1306" s="800" t="str">
        <f>IF(CNGE_2026_M1_Secc1_Sub1!$D44="","",CNGE_2026_M1_Secc1_Sub1!$D44)</f>
        <v/>
      </c>
      <c r="E1306" s="723"/>
      <c r="F1306" s="723"/>
      <c r="G1306" s="723"/>
      <c r="H1306" s="723"/>
      <c r="I1306" s="723"/>
      <c r="J1306" s="723"/>
      <c r="K1306" s="723"/>
      <c r="L1306" s="724"/>
      <c r="M1306" s="638"/>
      <c r="N1306" s="638"/>
      <c r="O1306" s="638"/>
      <c r="P1306" s="638"/>
      <c r="Q1306" s="638"/>
      <c r="R1306" s="638"/>
      <c r="S1306" s="638"/>
      <c r="T1306" s="638"/>
      <c r="U1306" s="638"/>
      <c r="V1306" s="638"/>
      <c r="W1306" s="638"/>
      <c r="X1306" s="638"/>
      <c r="Y1306" s="638"/>
      <c r="Z1306" s="638"/>
      <c r="AA1306" s="638"/>
      <c r="AB1306" s="638"/>
      <c r="AC1306" s="638"/>
      <c r="AD1306" s="638"/>
      <c r="AI1306">
        <f t="shared" si="995"/>
        <v>0</v>
      </c>
      <c r="AJ1306">
        <f t="shared" si="996"/>
        <v>0</v>
      </c>
      <c r="AK1306">
        <f t="shared" si="997"/>
        <v>0</v>
      </c>
      <c r="AL1306">
        <f t="shared" si="998"/>
        <v>0</v>
      </c>
      <c r="AM1306">
        <f t="shared" si="999"/>
        <v>0</v>
      </c>
      <c r="AN1306">
        <f t="shared" si="1000"/>
        <v>0</v>
      </c>
      <c r="AO1306">
        <f t="shared" si="1001"/>
        <v>0</v>
      </c>
      <c r="AP1306">
        <f t="shared" si="1002"/>
        <v>0</v>
      </c>
      <c r="AQ1306">
        <f t="shared" si="1003"/>
        <v>0</v>
      </c>
      <c r="AR1306">
        <f t="shared" si="1004"/>
        <v>0</v>
      </c>
      <c r="AS1306">
        <f t="shared" si="1005"/>
        <v>0</v>
      </c>
      <c r="AT1306">
        <f t="shared" si="1006"/>
        <v>0</v>
      </c>
      <c r="AU1306">
        <f t="shared" si="1007"/>
        <v>0</v>
      </c>
      <c r="AV1306">
        <f t="shared" si="1008"/>
        <v>0</v>
      </c>
      <c r="AW1306">
        <f t="shared" si="1009"/>
        <v>0</v>
      </c>
      <c r="AX1306">
        <f t="shared" si="1010"/>
        <v>0</v>
      </c>
      <c r="AY1306">
        <f t="shared" si="1011"/>
        <v>0</v>
      </c>
      <c r="AZ1306">
        <f t="shared" si="1012"/>
        <v>0</v>
      </c>
      <c r="BA1306">
        <f t="shared" si="1013"/>
        <v>0</v>
      </c>
      <c r="BB1306">
        <f t="shared" si="1014"/>
        <v>0</v>
      </c>
      <c r="BC1306">
        <f t="shared" si="991"/>
        <v>0</v>
      </c>
      <c r="BD1306">
        <f t="shared" si="992"/>
        <v>0</v>
      </c>
      <c r="BE1306">
        <f t="shared" si="993"/>
        <v>0</v>
      </c>
      <c r="BF1306">
        <f t="shared" si="994"/>
        <v>0</v>
      </c>
    </row>
    <row r="1307" spans="1:58" ht="15" customHeight="1">
      <c r="A1307" s="445"/>
      <c r="B1307" s="15"/>
      <c r="C1307" s="35" t="s">
        <v>5031</v>
      </c>
      <c r="D1307" s="800" t="str">
        <f>IF(CNGE_2026_M1_Secc1_Sub1!$D45="","",CNGE_2026_M1_Secc1_Sub1!$D45)</f>
        <v/>
      </c>
      <c r="E1307" s="723"/>
      <c r="F1307" s="723"/>
      <c r="G1307" s="723"/>
      <c r="H1307" s="723"/>
      <c r="I1307" s="723"/>
      <c r="J1307" s="723"/>
      <c r="K1307" s="723"/>
      <c r="L1307" s="724"/>
      <c r="M1307" s="638"/>
      <c r="N1307" s="638"/>
      <c r="O1307" s="638"/>
      <c r="P1307" s="638"/>
      <c r="Q1307" s="638"/>
      <c r="R1307" s="638"/>
      <c r="S1307" s="638"/>
      <c r="T1307" s="638"/>
      <c r="U1307" s="638"/>
      <c r="V1307" s="638"/>
      <c r="W1307" s="638"/>
      <c r="X1307" s="638"/>
      <c r="Y1307" s="638"/>
      <c r="Z1307" s="638"/>
      <c r="AA1307" s="638"/>
      <c r="AB1307" s="638"/>
      <c r="AC1307" s="638"/>
      <c r="AD1307" s="638"/>
      <c r="AI1307">
        <f t="shared" si="995"/>
        <v>0</v>
      </c>
      <c r="AJ1307">
        <f t="shared" si="996"/>
        <v>0</v>
      </c>
      <c r="AK1307">
        <f t="shared" si="997"/>
        <v>0</v>
      </c>
      <c r="AL1307">
        <f t="shared" si="998"/>
        <v>0</v>
      </c>
      <c r="AM1307">
        <f t="shared" si="999"/>
        <v>0</v>
      </c>
      <c r="AN1307">
        <f t="shared" si="1000"/>
        <v>0</v>
      </c>
      <c r="AO1307">
        <f t="shared" si="1001"/>
        <v>0</v>
      </c>
      <c r="AP1307">
        <f t="shared" si="1002"/>
        <v>0</v>
      </c>
      <c r="AQ1307">
        <f t="shared" si="1003"/>
        <v>0</v>
      </c>
      <c r="AR1307">
        <f t="shared" si="1004"/>
        <v>0</v>
      </c>
      <c r="AS1307">
        <f t="shared" si="1005"/>
        <v>0</v>
      </c>
      <c r="AT1307">
        <f t="shared" si="1006"/>
        <v>0</v>
      </c>
      <c r="AU1307">
        <f t="shared" si="1007"/>
        <v>0</v>
      </c>
      <c r="AV1307">
        <f t="shared" si="1008"/>
        <v>0</v>
      </c>
      <c r="AW1307">
        <f t="shared" si="1009"/>
        <v>0</v>
      </c>
      <c r="AX1307">
        <f t="shared" si="1010"/>
        <v>0</v>
      </c>
      <c r="AY1307">
        <f t="shared" si="1011"/>
        <v>0</v>
      </c>
      <c r="AZ1307">
        <f t="shared" si="1012"/>
        <v>0</v>
      </c>
      <c r="BA1307">
        <f t="shared" si="1013"/>
        <v>0</v>
      </c>
      <c r="BB1307">
        <f t="shared" si="1014"/>
        <v>0</v>
      </c>
      <c r="BC1307">
        <f t="shared" si="991"/>
        <v>0</v>
      </c>
      <c r="BD1307">
        <f t="shared" si="992"/>
        <v>0</v>
      </c>
      <c r="BE1307">
        <f t="shared" si="993"/>
        <v>0</v>
      </c>
      <c r="BF1307">
        <f t="shared" si="994"/>
        <v>0</v>
      </c>
    </row>
    <row r="1308" spans="1:58" ht="15" customHeight="1">
      <c r="A1308" s="445"/>
      <c r="B1308" s="15"/>
      <c r="C1308" s="35" t="s">
        <v>5033</v>
      </c>
      <c r="D1308" s="800" t="str">
        <f>IF(CNGE_2026_M1_Secc1_Sub1!$D46="","",CNGE_2026_M1_Secc1_Sub1!$D46)</f>
        <v/>
      </c>
      <c r="E1308" s="723"/>
      <c r="F1308" s="723"/>
      <c r="G1308" s="723"/>
      <c r="H1308" s="723"/>
      <c r="I1308" s="723"/>
      <c r="J1308" s="723"/>
      <c r="K1308" s="723"/>
      <c r="L1308" s="724"/>
      <c r="M1308" s="638"/>
      <c r="N1308" s="638"/>
      <c r="O1308" s="638"/>
      <c r="P1308" s="638"/>
      <c r="Q1308" s="638"/>
      <c r="R1308" s="638"/>
      <c r="S1308" s="638"/>
      <c r="T1308" s="638"/>
      <c r="U1308" s="638"/>
      <c r="V1308" s="638"/>
      <c r="W1308" s="638"/>
      <c r="X1308" s="638"/>
      <c r="Y1308" s="638"/>
      <c r="Z1308" s="638"/>
      <c r="AA1308" s="638"/>
      <c r="AB1308" s="638"/>
      <c r="AC1308" s="638"/>
      <c r="AD1308" s="638"/>
      <c r="AI1308">
        <f t="shared" si="995"/>
        <v>0</v>
      </c>
      <c r="AJ1308">
        <f t="shared" si="996"/>
        <v>0</v>
      </c>
      <c r="AK1308">
        <f t="shared" si="997"/>
        <v>0</v>
      </c>
      <c r="AL1308">
        <f t="shared" si="998"/>
        <v>0</v>
      </c>
      <c r="AM1308">
        <f t="shared" si="999"/>
        <v>0</v>
      </c>
      <c r="AN1308">
        <f t="shared" si="1000"/>
        <v>0</v>
      </c>
      <c r="AO1308">
        <f t="shared" si="1001"/>
        <v>0</v>
      </c>
      <c r="AP1308">
        <f t="shared" si="1002"/>
        <v>0</v>
      </c>
      <c r="AQ1308">
        <f t="shared" si="1003"/>
        <v>0</v>
      </c>
      <c r="AR1308">
        <f t="shared" si="1004"/>
        <v>0</v>
      </c>
      <c r="AS1308">
        <f t="shared" si="1005"/>
        <v>0</v>
      </c>
      <c r="AT1308">
        <f t="shared" si="1006"/>
        <v>0</v>
      </c>
      <c r="AU1308">
        <f t="shared" si="1007"/>
        <v>0</v>
      </c>
      <c r="AV1308">
        <f t="shared" si="1008"/>
        <v>0</v>
      </c>
      <c r="AW1308">
        <f t="shared" si="1009"/>
        <v>0</v>
      </c>
      <c r="AX1308">
        <f t="shared" si="1010"/>
        <v>0</v>
      </c>
      <c r="AY1308">
        <f t="shared" si="1011"/>
        <v>0</v>
      </c>
      <c r="AZ1308">
        <f t="shared" si="1012"/>
        <v>0</v>
      </c>
      <c r="BA1308">
        <f t="shared" si="1013"/>
        <v>0</v>
      </c>
      <c r="BB1308">
        <f t="shared" si="1014"/>
        <v>0</v>
      </c>
      <c r="BC1308">
        <f t="shared" si="991"/>
        <v>0</v>
      </c>
      <c r="BD1308">
        <f t="shared" si="992"/>
        <v>0</v>
      </c>
      <c r="BE1308">
        <f t="shared" si="993"/>
        <v>0</v>
      </c>
      <c r="BF1308">
        <f t="shared" si="994"/>
        <v>0</v>
      </c>
    </row>
    <row r="1309" spans="1:58" ht="15" customHeight="1">
      <c r="A1309" s="445"/>
      <c r="B1309" s="15"/>
      <c r="C1309" s="35" t="s">
        <v>5035</v>
      </c>
      <c r="D1309" s="800" t="str">
        <f>IF(CNGE_2026_M1_Secc1_Sub1!$D47="","",CNGE_2026_M1_Secc1_Sub1!$D47)</f>
        <v/>
      </c>
      <c r="E1309" s="723"/>
      <c r="F1309" s="723"/>
      <c r="G1309" s="723"/>
      <c r="H1309" s="723"/>
      <c r="I1309" s="723"/>
      <c r="J1309" s="723"/>
      <c r="K1309" s="723"/>
      <c r="L1309" s="724"/>
      <c r="M1309" s="638"/>
      <c r="N1309" s="638"/>
      <c r="O1309" s="638"/>
      <c r="P1309" s="638"/>
      <c r="Q1309" s="638"/>
      <c r="R1309" s="638"/>
      <c r="S1309" s="638"/>
      <c r="T1309" s="638"/>
      <c r="U1309" s="638"/>
      <c r="V1309" s="638"/>
      <c r="W1309" s="638"/>
      <c r="X1309" s="638"/>
      <c r="Y1309" s="638"/>
      <c r="Z1309" s="638"/>
      <c r="AA1309" s="638"/>
      <c r="AB1309" s="638"/>
      <c r="AC1309" s="638"/>
      <c r="AD1309" s="638"/>
      <c r="AI1309">
        <f t="shared" si="995"/>
        <v>0</v>
      </c>
      <c r="AJ1309">
        <f t="shared" si="996"/>
        <v>0</v>
      </c>
      <c r="AK1309">
        <f t="shared" si="997"/>
        <v>0</v>
      </c>
      <c r="AL1309">
        <f t="shared" si="998"/>
        <v>0</v>
      </c>
      <c r="AM1309">
        <f t="shared" si="999"/>
        <v>0</v>
      </c>
      <c r="AN1309">
        <f t="shared" si="1000"/>
        <v>0</v>
      </c>
      <c r="AO1309">
        <f t="shared" si="1001"/>
        <v>0</v>
      </c>
      <c r="AP1309">
        <f t="shared" si="1002"/>
        <v>0</v>
      </c>
      <c r="AQ1309">
        <f t="shared" si="1003"/>
        <v>0</v>
      </c>
      <c r="AR1309">
        <f t="shared" si="1004"/>
        <v>0</v>
      </c>
      <c r="AS1309">
        <f t="shared" si="1005"/>
        <v>0</v>
      </c>
      <c r="AT1309">
        <f t="shared" si="1006"/>
        <v>0</v>
      </c>
      <c r="AU1309">
        <f t="shared" si="1007"/>
        <v>0</v>
      </c>
      <c r="AV1309">
        <f t="shared" si="1008"/>
        <v>0</v>
      </c>
      <c r="AW1309">
        <f t="shared" si="1009"/>
        <v>0</v>
      </c>
      <c r="AX1309">
        <f t="shared" si="1010"/>
        <v>0</v>
      </c>
      <c r="AY1309">
        <f t="shared" si="1011"/>
        <v>0</v>
      </c>
      <c r="AZ1309">
        <f t="shared" si="1012"/>
        <v>0</v>
      </c>
      <c r="BA1309">
        <f t="shared" si="1013"/>
        <v>0</v>
      </c>
      <c r="BB1309">
        <f t="shared" si="1014"/>
        <v>0</v>
      </c>
      <c r="BC1309">
        <f t="shared" si="991"/>
        <v>0</v>
      </c>
      <c r="BD1309">
        <f t="shared" si="992"/>
        <v>0</v>
      </c>
      <c r="BE1309">
        <f t="shared" si="993"/>
        <v>0</v>
      </c>
      <c r="BF1309">
        <f t="shared" si="994"/>
        <v>0</v>
      </c>
    </row>
    <row r="1310" spans="1:58" ht="15" customHeight="1">
      <c r="A1310" s="445"/>
      <c r="B1310" s="15"/>
      <c r="C1310" s="35" t="s">
        <v>5037</v>
      </c>
      <c r="D1310" s="800" t="str">
        <f>IF(CNGE_2026_M1_Secc1_Sub1!$D48="","",CNGE_2026_M1_Secc1_Sub1!$D48)</f>
        <v/>
      </c>
      <c r="E1310" s="723"/>
      <c r="F1310" s="723"/>
      <c r="G1310" s="723"/>
      <c r="H1310" s="723"/>
      <c r="I1310" s="723"/>
      <c r="J1310" s="723"/>
      <c r="K1310" s="723"/>
      <c r="L1310" s="724"/>
      <c r="M1310" s="638"/>
      <c r="N1310" s="638"/>
      <c r="O1310" s="638"/>
      <c r="P1310" s="638"/>
      <c r="Q1310" s="638"/>
      <c r="R1310" s="638"/>
      <c r="S1310" s="638"/>
      <c r="T1310" s="638"/>
      <c r="U1310" s="638"/>
      <c r="V1310" s="638"/>
      <c r="W1310" s="638"/>
      <c r="X1310" s="638"/>
      <c r="Y1310" s="638"/>
      <c r="Z1310" s="638"/>
      <c r="AA1310" s="638"/>
      <c r="AB1310" s="638"/>
      <c r="AC1310" s="638"/>
      <c r="AD1310" s="638"/>
      <c r="AI1310">
        <f t="shared" si="995"/>
        <v>0</v>
      </c>
      <c r="AJ1310">
        <f t="shared" si="996"/>
        <v>0</v>
      </c>
      <c r="AK1310">
        <f t="shared" si="997"/>
        <v>0</v>
      </c>
      <c r="AL1310">
        <f t="shared" si="998"/>
        <v>0</v>
      </c>
      <c r="AM1310">
        <f t="shared" si="999"/>
        <v>0</v>
      </c>
      <c r="AN1310">
        <f t="shared" si="1000"/>
        <v>0</v>
      </c>
      <c r="AO1310">
        <f t="shared" si="1001"/>
        <v>0</v>
      </c>
      <c r="AP1310">
        <f t="shared" si="1002"/>
        <v>0</v>
      </c>
      <c r="AQ1310">
        <f t="shared" si="1003"/>
        <v>0</v>
      </c>
      <c r="AR1310">
        <f t="shared" si="1004"/>
        <v>0</v>
      </c>
      <c r="AS1310">
        <f t="shared" si="1005"/>
        <v>0</v>
      </c>
      <c r="AT1310">
        <f t="shared" si="1006"/>
        <v>0</v>
      </c>
      <c r="AU1310">
        <f t="shared" si="1007"/>
        <v>0</v>
      </c>
      <c r="AV1310">
        <f t="shared" si="1008"/>
        <v>0</v>
      </c>
      <c r="AW1310">
        <f t="shared" si="1009"/>
        <v>0</v>
      </c>
      <c r="AX1310">
        <f t="shared" si="1010"/>
        <v>0</v>
      </c>
      <c r="AY1310">
        <f t="shared" si="1011"/>
        <v>0</v>
      </c>
      <c r="AZ1310">
        <f t="shared" si="1012"/>
        <v>0</v>
      </c>
      <c r="BA1310">
        <f t="shared" si="1013"/>
        <v>0</v>
      </c>
      <c r="BB1310">
        <f t="shared" si="1014"/>
        <v>0</v>
      </c>
      <c r="BC1310">
        <f t="shared" si="991"/>
        <v>0</v>
      </c>
      <c r="BD1310">
        <f t="shared" si="992"/>
        <v>0</v>
      </c>
      <c r="BE1310">
        <f t="shared" si="993"/>
        <v>0</v>
      </c>
      <c r="BF1310">
        <f t="shared" si="994"/>
        <v>0</v>
      </c>
    </row>
    <row r="1311" spans="1:58" ht="15" customHeight="1">
      <c r="A1311" s="445"/>
      <c r="B1311" s="15"/>
      <c r="C1311" s="35" t="s">
        <v>5039</v>
      </c>
      <c r="D1311" s="800" t="str">
        <f>IF(CNGE_2026_M1_Secc1_Sub1!$D49="","",CNGE_2026_M1_Secc1_Sub1!$D49)</f>
        <v/>
      </c>
      <c r="E1311" s="723"/>
      <c r="F1311" s="723"/>
      <c r="G1311" s="723"/>
      <c r="H1311" s="723"/>
      <c r="I1311" s="723"/>
      <c r="J1311" s="723"/>
      <c r="K1311" s="723"/>
      <c r="L1311" s="724"/>
      <c r="M1311" s="638"/>
      <c r="N1311" s="638"/>
      <c r="O1311" s="638"/>
      <c r="P1311" s="638"/>
      <c r="Q1311" s="638"/>
      <c r="R1311" s="638"/>
      <c r="S1311" s="638"/>
      <c r="T1311" s="638"/>
      <c r="U1311" s="638"/>
      <c r="V1311" s="638"/>
      <c r="W1311" s="638"/>
      <c r="X1311" s="638"/>
      <c r="Y1311" s="638"/>
      <c r="Z1311" s="638"/>
      <c r="AA1311" s="638"/>
      <c r="AB1311" s="638"/>
      <c r="AC1311" s="638"/>
      <c r="AD1311" s="638"/>
      <c r="AI1311">
        <f t="shared" si="995"/>
        <v>0</v>
      </c>
      <c r="AJ1311">
        <f t="shared" si="996"/>
        <v>0</v>
      </c>
      <c r="AK1311">
        <f t="shared" si="997"/>
        <v>0</v>
      </c>
      <c r="AL1311">
        <f t="shared" si="998"/>
        <v>0</v>
      </c>
      <c r="AM1311">
        <f t="shared" si="999"/>
        <v>0</v>
      </c>
      <c r="AN1311">
        <f t="shared" si="1000"/>
        <v>0</v>
      </c>
      <c r="AO1311">
        <f t="shared" si="1001"/>
        <v>0</v>
      </c>
      <c r="AP1311">
        <f t="shared" si="1002"/>
        <v>0</v>
      </c>
      <c r="AQ1311">
        <f t="shared" si="1003"/>
        <v>0</v>
      </c>
      <c r="AR1311">
        <f t="shared" si="1004"/>
        <v>0</v>
      </c>
      <c r="AS1311">
        <f t="shared" si="1005"/>
        <v>0</v>
      </c>
      <c r="AT1311">
        <f t="shared" si="1006"/>
        <v>0</v>
      </c>
      <c r="AU1311">
        <f t="shared" si="1007"/>
        <v>0</v>
      </c>
      <c r="AV1311">
        <f t="shared" si="1008"/>
        <v>0</v>
      </c>
      <c r="AW1311">
        <f t="shared" si="1009"/>
        <v>0</v>
      </c>
      <c r="AX1311">
        <f t="shared" si="1010"/>
        <v>0</v>
      </c>
      <c r="AY1311">
        <f t="shared" si="1011"/>
        <v>0</v>
      </c>
      <c r="AZ1311">
        <f t="shared" si="1012"/>
        <v>0</v>
      </c>
      <c r="BA1311">
        <f t="shared" si="1013"/>
        <v>0</v>
      </c>
      <c r="BB1311">
        <f t="shared" si="1014"/>
        <v>0</v>
      </c>
      <c r="BC1311">
        <f t="shared" si="991"/>
        <v>0</v>
      </c>
      <c r="BD1311">
        <f t="shared" si="992"/>
        <v>0</v>
      </c>
      <c r="BE1311">
        <f t="shared" si="993"/>
        <v>0</v>
      </c>
      <c r="BF1311">
        <f t="shared" si="994"/>
        <v>0</v>
      </c>
    </row>
    <row r="1312" spans="1:58" ht="15" customHeight="1">
      <c r="A1312" s="445"/>
      <c r="B1312" s="15"/>
      <c r="C1312" s="35" t="s">
        <v>5040</v>
      </c>
      <c r="D1312" s="800" t="str">
        <f>IF(CNGE_2026_M1_Secc1_Sub1!$D50="","",CNGE_2026_M1_Secc1_Sub1!$D50)</f>
        <v/>
      </c>
      <c r="E1312" s="723"/>
      <c r="F1312" s="723"/>
      <c r="G1312" s="723"/>
      <c r="H1312" s="723"/>
      <c r="I1312" s="723"/>
      <c r="J1312" s="723"/>
      <c r="K1312" s="723"/>
      <c r="L1312" s="724"/>
      <c r="M1312" s="638"/>
      <c r="N1312" s="638"/>
      <c r="O1312" s="638"/>
      <c r="P1312" s="638"/>
      <c r="Q1312" s="638"/>
      <c r="R1312" s="638"/>
      <c r="S1312" s="638"/>
      <c r="T1312" s="638"/>
      <c r="U1312" s="638"/>
      <c r="V1312" s="638"/>
      <c r="W1312" s="638"/>
      <c r="X1312" s="638"/>
      <c r="Y1312" s="638"/>
      <c r="Z1312" s="638"/>
      <c r="AA1312" s="638"/>
      <c r="AB1312" s="638"/>
      <c r="AC1312" s="638"/>
      <c r="AD1312" s="638"/>
      <c r="AI1312">
        <f t="shared" si="995"/>
        <v>0</v>
      </c>
      <c r="AJ1312">
        <f t="shared" si="996"/>
        <v>0</v>
      </c>
      <c r="AK1312">
        <f t="shared" si="997"/>
        <v>0</v>
      </c>
      <c r="AL1312">
        <f t="shared" si="998"/>
        <v>0</v>
      </c>
      <c r="AM1312">
        <f t="shared" si="999"/>
        <v>0</v>
      </c>
      <c r="AN1312">
        <f t="shared" si="1000"/>
        <v>0</v>
      </c>
      <c r="AO1312">
        <f t="shared" si="1001"/>
        <v>0</v>
      </c>
      <c r="AP1312">
        <f t="shared" si="1002"/>
        <v>0</v>
      </c>
      <c r="AQ1312">
        <f t="shared" si="1003"/>
        <v>0</v>
      </c>
      <c r="AR1312">
        <f t="shared" si="1004"/>
        <v>0</v>
      </c>
      <c r="AS1312">
        <f t="shared" si="1005"/>
        <v>0</v>
      </c>
      <c r="AT1312">
        <f t="shared" si="1006"/>
        <v>0</v>
      </c>
      <c r="AU1312">
        <f t="shared" si="1007"/>
        <v>0</v>
      </c>
      <c r="AV1312">
        <f t="shared" si="1008"/>
        <v>0</v>
      </c>
      <c r="AW1312">
        <f t="shared" si="1009"/>
        <v>0</v>
      </c>
      <c r="AX1312">
        <f t="shared" si="1010"/>
        <v>0</v>
      </c>
      <c r="AY1312">
        <f t="shared" si="1011"/>
        <v>0</v>
      </c>
      <c r="AZ1312">
        <f t="shared" si="1012"/>
        <v>0</v>
      </c>
      <c r="BA1312">
        <f t="shared" si="1013"/>
        <v>0</v>
      </c>
      <c r="BB1312">
        <f t="shared" si="1014"/>
        <v>0</v>
      </c>
      <c r="BC1312">
        <f t="shared" si="991"/>
        <v>0</v>
      </c>
      <c r="BD1312">
        <f t="shared" si="992"/>
        <v>0</v>
      </c>
      <c r="BE1312">
        <f t="shared" si="993"/>
        <v>0</v>
      </c>
      <c r="BF1312">
        <f t="shared" si="994"/>
        <v>0</v>
      </c>
    </row>
    <row r="1313" spans="1:58" ht="15" customHeight="1">
      <c r="A1313" s="445"/>
      <c r="B1313" s="15"/>
      <c r="C1313" s="35" t="s">
        <v>5042</v>
      </c>
      <c r="D1313" s="800" t="str">
        <f>IF(CNGE_2026_M1_Secc1_Sub1!$D51="","",CNGE_2026_M1_Secc1_Sub1!$D51)</f>
        <v/>
      </c>
      <c r="E1313" s="723"/>
      <c r="F1313" s="723"/>
      <c r="G1313" s="723"/>
      <c r="H1313" s="723"/>
      <c r="I1313" s="723"/>
      <c r="J1313" s="723"/>
      <c r="K1313" s="723"/>
      <c r="L1313" s="724"/>
      <c r="M1313" s="638"/>
      <c r="N1313" s="638"/>
      <c r="O1313" s="638"/>
      <c r="P1313" s="638"/>
      <c r="Q1313" s="638"/>
      <c r="R1313" s="638"/>
      <c r="S1313" s="638"/>
      <c r="T1313" s="638"/>
      <c r="U1313" s="638"/>
      <c r="V1313" s="638"/>
      <c r="W1313" s="638"/>
      <c r="X1313" s="638"/>
      <c r="Y1313" s="638"/>
      <c r="Z1313" s="638"/>
      <c r="AA1313" s="638"/>
      <c r="AB1313" s="638"/>
      <c r="AC1313" s="638"/>
      <c r="AD1313" s="638"/>
      <c r="AI1313">
        <f t="shared" si="995"/>
        <v>0</v>
      </c>
      <c r="AJ1313">
        <f t="shared" si="996"/>
        <v>0</v>
      </c>
      <c r="AK1313">
        <f t="shared" si="997"/>
        <v>0</v>
      </c>
      <c r="AL1313">
        <f t="shared" si="998"/>
        <v>0</v>
      </c>
      <c r="AM1313">
        <f t="shared" si="999"/>
        <v>0</v>
      </c>
      <c r="AN1313">
        <f t="shared" si="1000"/>
        <v>0</v>
      </c>
      <c r="AO1313">
        <f t="shared" si="1001"/>
        <v>0</v>
      </c>
      <c r="AP1313">
        <f t="shared" si="1002"/>
        <v>0</v>
      </c>
      <c r="AQ1313">
        <f t="shared" si="1003"/>
        <v>0</v>
      </c>
      <c r="AR1313">
        <f t="shared" si="1004"/>
        <v>0</v>
      </c>
      <c r="AS1313">
        <f t="shared" si="1005"/>
        <v>0</v>
      </c>
      <c r="AT1313">
        <f t="shared" si="1006"/>
        <v>0</v>
      </c>
      <c r="AU1313">
        <f t="shared" si="1007"/>
        <v>0</v>
      </c>
      <c r="AV1313">
        <f t="shared" si="1008"/>
        <v>0</v>
      </c>
      <c r="AW1313">
        <f t="shared" si="1009"/>
        <v>0</v>
      </c>
      <c r="AX1313">
        <f t="shared" si="1010"/>
        <v>0</v>
      </c>
      <c r="AY1313">
        <f t="shared" si="1011"/>
        <v>0</v>
      </c>
      <c r="AZ1313">
        <f t="shared" si="1012"/>
        <v>0</v>
      </c>
      <c r="BA1313">
        <f t="shared" si="1013"/>
        <v>0</v>
      </c>
      <c r="BB1313">
        <f t="shared" si="1014"/>
        <v>0</v>
      </c>
      <c r="BC1313">
        <f t="shared" si="991"/>
        <v>0</v>
      </c>
      <c r="BD1313">
        <f t="shared" si="992"/>
        <v>0</v>
      </c>
      <c r="BE1313">
        <f t="shared" si="993"/>
        <v>0</v>
      </c>
      <c r="BF1313">
        <f t="shared" si="994"/>
        <v>0</v>
      </c>
    </row>
    <row r="1314" spans="1:58" ht="15" customHeight="1">
      <c r="A1314" s="445"/>
      <c r="B1314" s="15"/>
      <c r="C1314" s="35" t="s">
        <v>5043</v>
      </c>
      <c r="D1314" s="800" t="str">
        <f>IF(CNGE_2026_M1_Secc1_Sub1!$D52="","",CNGE_2026_M1_Secc1_Sub1!$D52)</f>
        <v/>
      </c>
      <c r="E1314" s="723"/>
      <c r="F1314" s="723"/>
      <c r="G1314" s="723"/>
      <c r="H1314" s="723"/>
      <c r="I1314" s="723"/>
      <c r="J1314" s="723"/>
      <c r="K1314" s="723"/>
      <c r="L1314" s="724"/>
      <c r="M1314" s="638"/>
      <c r="N1314" s="638"/>
      <c r="O1314" s="638"/>
      <c r="P1314" s="638"/>
      <c r="Q1314" s="638"/>
      <c r="R1314" s="638"/>
      <c r="S1314" s="638"/>
      <c r="T1314" s="638"/>
      <c r="U1314" s="638"/>
      <c r="V1314" s="638"/>
      <c r="W1314" s="638"/>
      <c r="X1314" s="638"/>
      <c r="Y1314" s="638"/>
      <c r="Z1314" s="638"/>
      <c r="AA1314" s="638"/>
      <c r="AB1314" s="638"/>
      <c r="AC1314" s="638"/>
      <c r="AD1314" s="638"/>
      <c r="AI1314">
        <f t="shared" si="995"/>
        <v>0</v>
      </c>
      <c r="AJ1314">
        <f t="shared" si="996"/>
        <v>0</v>
      </c>
      <c r="AK1314">
        <f t="shared" si="997"/>
        <v>0</v>
      </c>
      <c r="AL1314">
        <f t="shared" si="998"/>
        <v>0</v>
      </c>
      <c r="AM1314">
        <f t="shared" si="999"/>
        <v>0</v>
      </c>
      <c r="AN1314">
        <f t="shared" si="1000"/>
        <v>0</v>
      </c>
      <c r="AO1314">
        <f t="shared" si="1001"/>
        <v>0</v>
      </c>
      <c r="AP1314">
        <f t="shared" si="1002"/>
        <v>0</v>
      </c>
      <c r="AQ1314">
        <f t="shared" si="1003"/>
        <v>0</v>
      </c>
      <c r="AR1314">
        <f t="shared" si="1004"/>
        <v>0</v>
      </c>
      <c r="AS1314">
        <f t="shared" si="1005"/>
        <v>0</v>
      </c>
      <c r="AT1314">
        <f t="shared" si="1006"/>
        <v>0</v>
      </c>
      <c r="AU1314">
        <f t="shared" si="1007"/>
        <v>0</v>
      </c>
      <c r="AV1314">
        <f t="shared" si="1008"/>
        <v>0</v>
      </c>
      <c r="AW1314">
        <f t="shared" si="1009"/>
        <v>0</v>
      </c>
      <c r="AX1314">
        <f t="shared" si="1010"/>
        <v>0</v>
      </c>
      <c r="AY1314">
        <f t="shared" si="1011"/>
        <v>0</v>
      </c>
      <c r="AZ1314">
        <f t="shared" si="1012"/>
        <v>0</v>
      </c>
      <c r="BA1314">
        <f t="shared" si="1013"/>
        <v>0</v>
      </c>
      <c r="BB1314">
        <f t="shared" si="1014"/>
        <v>0</v>
      </c>
      <c r="BC1314">
        <f t="shared" si="991"/>
        <v>0</v>
      </c>
      <c r="BD1314">
        <f t="shared" si="992"/>
        <v>0</v>
      </c>
      <c r="BE1314">
        <f t="shared" si="993"/>
        <v>0</v>
      </c>
      <c r="BF1314">
        <f t="shared" si="994"/>
        <v>0</v>
      </c>
    </row>
    <row r="1315" spans="1:58" ht="15" customHeight="1">
      <c r="A1315" s="445"/>
      <c r="B1315" s="15"/>
      <c r="C1315" s="35" t="s">
        <v>5044</v>
      </c>
      <c r="D1315" s="800" t="str">
        <f>IF(CNGE_2026_M1_Secc1_Sub1!$D53="","",CNGE_2026_M1_Secc1_Sub1!$D53)</f>
        <v/>
      </c>
      <c r="E1315" s="723"/>
      <c r="F1315" s="723"/>
      <c r="G1315" s="723"/>
      <c r="H1315" s="723"/>
      <c r="I1315" s="723"/>
      <c r="J1315" s="723"/>
      <c r="K1315" s="723"/>
      <c r="L1315" s="724"/>
      <c r="M1315" s="638"/>
      <c r="N1315" s="638"/>
      <c r="O1315" s="638"/>
      <c r="P1315" s="638"/>
      <c r="Q1315" s="638"/>
      <c r="R1315" s="638"/>
      <c r="S1315" s="638"/>
      <c r="T1315" s="638"/>
      <c r="U1315" s="638"/>
      <c r="V1315" s="638"/>
      <c r="W1315" s="638"/>
      <c r="X1315" s="638"/>
      <c r="Y1315" s="638"/>
      <c r="Z1315" s="638"/>
      <c r="AA1315" s="638"/>
      <c r="AB1315" s="638"/>
      <c r="AC1315" s="638"/>
      <c r="AD1315" s="638"/>
      <c r="AI1315">
        <f t="shared" si="995"/>
        <v>0</v>
      </c>
      <c r="AJ1315">
        <f t="shared" si="996"/>
        <v>0</v>
      </c>
      <c r="AK1315">
        <f t="shared" si="997"/>
        <v>0</v>
      </c>
      <c r="AL1315">
        <f t="shared" si="998"/>
        <v>0</v>
      </c>
      <c r="AM1315">
        <f t="shared" si="999"/>
        <v>0</v>
      </c>
      <c r="AN1315">
        <f t="shared" si="1000"/>
        <v>0</v>
      </c>
      <c r="AO1315">
        <f t="shared" si="1001"/>
        <v>0</v>
      </c>
      <c r="AP1315">
        <f t="shared" si="1002"/>
        <v>0</v>
      </c>
      <c r="AQ1315">
        <f t="shared" si="1003"/>
        <v>0</v>
      </c>
      <c r="AR1315">
        <f t="shared" si="1004"/>
        <v>0</v>
      </c>
      <c r="AS1315">
        <f t="shared" si="1005"/>
        <v>0</v>
      </c>
      <c r="AT1315">
        <f t="shared" si="1006"/>
        <v>0</v>
      </c>
      <c r="AU1315">
        <f t="shared" si="1007"/>
        <v>0</v>
      </c>
      <c r="AV1315">
        <f t="shared" si="1008"/>
        <v>0</v>
      </c>
      <c r="AW1315">
        <f t="shared" si="1009"/>
        <v>0</v>
      </c>
      <c r="AX1315">
        <f t="shared" si="1010"/>
        <v>0</v>
      </c>
      <c r="AY1315">
        <f t="shared" si="1011"/>
        <v>0</v>
      </c>
      <c r="AZ1315">
        <f t="shared" si="1012"/>
        <v>0</v>
      </c>
      <c r="BA1315">
        <f t="shared" si="1013"/>
        <v>0</v>
      </c>
      <c r="BB1315">
        <f t="shared" si="1014"/>
        <v>0</v>
      </c>
      <c r="BC1315">
        <f t="shared" si="991"/>
        <v>0</v>
      </c>
      <c r="BD1315">
        <f t="shared" si="992"/>
        <v>0</v>
      </c>
      <c r="BE1315">
        <f t="shared" si="993"/>
        <v>0</v>
      </c>
      <c r="BF1315">
        <f t="shared" si="994"/>
        <v>0</v>
      </c>
    </row>
    <row r="1316" spans="1:58" ht="15" customHeight="1">
      <c r="A1316" s="445"/>
      <c r="B1316" s="15"/>
      <c r="C1316" s="35" t="s">
        <v>5045</v>
      </c>
      <c r="D1316" s="800" t="str">
        <f>IF(CNGE_2026_M1_Secc1_Sub1!$D54="","",CNGE_2026_M1_Secc1_Sub1!$D54)</f>
        <v/>
      </c>
      <c r="E1316" s="723"/>
      <c r="F1316" s="723"/>
      <c r="G1316" s="723"/>
      <c r="H1316" s="723"/>
      <c r="I1316" s="723"/>
      <c r="J1316" s="723"/>
      <c r="K1316" s="723"/>
      <c r="L1316" s="724"/>
      <c r="M1316" s="638"/>
      <c r="N1316" s="638"/>
      <c r="O1316" s="638"/>
      <c r="P1316" s="638"/>
      <c r="Q1316" s="638"/>
      <c r="R1316" s="638"/>
      <c r="S1316" s="638"/>
      <c r="T1316" s="638"/>
      <c r="U1316" s="638"/>
      <c r="V1316" s="638"/>
      <c r="W1316" s="638"/>
      <c r="X1316" s="638"/>
      <c r="Y1316" s="638"/>
      <c r="Z1316" s="638"/>
      <c r="AA1316" s="638"/>
      <c r="AB1316" s="638"/>
      <c r="AC1316" s="638"/>
      <c r="AD1316" s="638"/>
      <c r="AI1316">
        <f t="shared" si="995"/>
        <v>0</v>
      </c>
      <c r="AJ1316">
        <f t="shared" si="996"/>
        <v>0</v>
      </c>
      <c r="AK1316">
        <f t="shared" si="997"/>
        <v>0</v>
      </c>
      <c r="AL1316">
        <f t="shared" si="998"/>
        <v>0</v>
      </c>
      <c r="AM1316">
        <f t="shared" si="999"/>
        <v>0</v>
      </c>
      <c r="AN1316">
        <f t="shared" si="1000"/>
        <v>0</v>
      </c>
      <c r="AO1316">
        <f t="shared" si="1001"/>
        <v>0</v>
      </c>
      <c r="AP1316">
        <f t="shared" si="1002"/>
        <v>0</v>
      </c>
      <c r="AQ1316">
        <f t="shared" si="1003"/>
        <v>0</v>
      </c>
      <c r="AR1316">
        <f t="shared" si="1004"/>
        <v>0</v>
      </c>
      <c r="AS1316">
        <f t="shared" si="1005"/>
        <v>0</v>
      </c>
      <c r="AT1316">
        <f t="shared" si="1006"/>
        <v>0</v>
      </c>
      <c r="AU1316">
        <f t="shared" si="1007"/>
        <v>0</v>
      </c>
      <c r="AV1316">
        <f t="shared" si="1008"/>
        <v>0</v>
      </c>
      <c r="AW1316">
        <f t="shared" si="1009"/>
        <v>0</v>
      </c>
      <c r="AX1316">
        <f t="shared" si="1010"/>
        <v>0</v>
      </c>
      <c r="AY1316">
        <f t="shared" si="1011"/>
        <v>0</v>
      </c>
      <c r="AZ1316">
        <f t="shared" si="1012"/>
        <v>0</v>
      </c>
      <c r="BA1316">
        <f t="shared" si="1013"/>
        <v>0</v>
      </c>
      <c r="BB1316">
        <f t="shared" si="1014"/>
        <v>0</v>
      </c>
      <c r="BC1316">
        <f t="shared" si="991"/>
        <v>0</v>
      </c>
      <c r="BD1316">
        <f t="shared" si="992"/>
        <v>0</v>
      </c>
      <c r="BE1316">
        <f t="shared" si="993"/>
        <v>0</v>
      </c>
      <c r="BF1316">
        <f t="shared" si="994"/>
        <v>0</v>
      </c>
    </row>
    <row r="1317" spans="1:58" ht="15" customHeight="1">
      <c r="A1317" s="445"/>
      <c r="B1317" s="15"/>
      <c r="C1317" s="35" t="s">
        <v>5046</v>
      </c>
      <c r="D1317" s="800" t="str">
        <f>IF(CNGE_2026_M1_Secc1_Sub1!$D55="","",CNGE_2026_M1_Secc1_Sub1!$D55)</f>
        <v/>
      </c>
      <c r="E1317" s="723"/>
      <c r="F1317" s="723"/>
      <c r="G1317" s="723"/>
      <c r="H1317" s="723"/>
      <c r="I1317" s="723"/>
      <c r="J1317" s="723"/>
      <c r="K1317" s="723"/>
      <c r="L1317" s="724"/>
      <c r="M1317" s="638"/>
      <c r="N1317" s="638"/>
      <c r="O1317" s="638"/>
      <c r="P1317" s="638"/>
      <c r="Q1317" s="638"/>
      <c r="R1317" s="638"/>
      <c r="S1317" s="638"/>
      <c r="T1317" s="638"/>
      <c r="U1317" s="638"/>
      <c r="V1317" s="638"/>
      <c r="W1317" s="638"/>
      <c r="X1317" s="638"/>
      <c r="Y1317" s="638"/>
      <c r="Z1317" s="638"/>
      <c r="AA1317" s="638"/>
      <c r="AB1317" s="638"/>
      <c r="AC1317" s="638"/>
      <c r="AD1317" s="638"/>
      <c r="AI1317">
        <f t="shared" si="995"/>
        <v>0</v>
      </c>
      <c r="AJ1317">
        <f t="shared" si="996"/>
        <v>0</v>
      </c>
      <c r="AK1317">
        <f t="shared" si="997"/>
        <v>0</v>
      </c>
      <c r="AL1317">
        <f t="shared" si="998"/>
        <v>0</v>
      </c>
      <c r="AM1317">
        <f t="shared" si="999"/>
        <v>0</v>
      </c>
      <c r="AN1317">
        <f t="shared" si="1000"/>
        <v>0</v>
      </c>
      <c r="AO1317">
        <f t="shared" si="1001"/>
        <v>0</v>
      </c>
      <c r="AP1317">
        <f t="shared" si="1002"/>
        <v>0</v>
      </c>
      <c r="AQ1317">
        <f t="shared" si="1003"/>
        <v>0</v>
      </c>
      <c r="AR1317">
        <f t="shared" si="1004"/>
        <v>0</v>
      </c>
      <c r="AS1317">
        <f t="shared" si="1005"/>
        <v>0</v>
      </c>
      <c r="AT1317">
        <f t="shared" si="1006"/>
        <v>0</v>
      </c>
      <c r="AU1317">
        <f t="shared" si="1007"/>
        <v>0</v>
      </c>
      <c r="AV1317">
        <f t="shared" si="1008"/>
        <v>0</v>
      </c>
      <c r="AW1317">
        <f t="shared" si="1009"/>
        <v>0</v>
      </c>
      <c r="AX1317">
        <f t="shared" si="1010"/>
        <v>0</v>
      </c>
      <c r="AY1317">
        <f t="shared" si="1011"/>
        <v>0</v>
      </c>
      <c r="AZ1317">
        <f t="shared" si="1012"/>
        <v>0</v>
      </c>
      <c r="BA1317">
        <f t="shared" si="1013"/>
        <v>0</v>
      </c>
      <c r="BB1317">
        <f t="shared" si="1014"/>
        <v>0</v>
      </c>
      <c r="BC1317">
        <f t="shared" si="991"/>
        <v>0</v>
      </c>
      <c r="BD1317">
        <f t="shared" si="992"/>
        <v>0</v>
      </c>
      <c r="BE1317">
        <f t="shared" si="993"/>
        <v>0</v>
      </c>
      <c r="BF1317">
        <f t="shared" si="994"/>
        <v>0</v>
      </c>
    </row>
    <row r="1318" spans="1:58" ht="15" customHeight="1">
      <c r="A1318" s="445"/>
      <c r="B1318" s="15"/>
      <c r="C1318" s="35" t="s">
        <v>5047</v>
      </c>
      <c r="D1318" s="800" t="str">
        <f>IF(CNGE_2026_M1_Secc1_Sub1!$D56="","",CNGE_2026_M1_Secc1_Sub1!$D56)</f>
        <v/>
      </c>
      <c r="E1318" s="723"/>
      <c r="F1318" s="723"/>
      <c r="G1318" s="723"/>
      <c r="H1318" s="723"/>
      <c r="I1318" s="723"/>
      <c r="J1318" s="723"/>
      <c r="K1318" s="723"/>
      <c r="L1318" s="724"/>
      <c r="M1318" s="638"/>
      <c r="N1318" s="638"/>
      <c r="O1318" s="638"/>
      <c r="P1318" s="638"/>
      <c r="Q1318" s="638"/>
      <c r="R1318" s="638"/>
      <c r="S1318" s="638"/>
      <c r="T1318" s="638"/>
      <c r="U1318" s="638"/>
      <c r="V1318" s="638"/>
      <c r="W1318" s="638"/>
      <c r="X1318" s="638"/>
      <c r="Y1318" s="638"/>
      <c r="Z1318" s="638"/>
      <c r="AA1318" s="638"/>
      <c r="AB1318" s="638"/>
      <c r="AC1318" s="638"/>
      <c r="AD1318" s="638"/>
      <c r="AI1318">
        <f t="shared" si="995"/>
        <v>0</v>
      </c>
      <c r="AJ1318">
        <f t="shared" si="996"/>
        <v>0</v>
      </c>
      <c r="AK1318">
        <f t="shared" si="997"/>
        <v>0</v>
      </c>
      <c r="AL1318">
        <f t="shared" si="998"/>
        <v>0</v>
      </c>
      <c r="AM1318">
        <f t="shared" si="999"/>
        <v>0</v>
      </c>
      <c r="AN1318">
        <f t="shared" si="1000"/>
        <v>0</v>
      </c>
      <c r="AO1318">
        <f t="shared" si="1001"/>
        <v>0</v>
      </c>
      <c r="AP1318">
        <f t="shared" si="1002"/>
        <v>0</v>
      </c>
      <c r="AQ1318">
        <f t="shared" si="1003"/>
        <v>0</v>
      </c>
      <c r="AR1318">
        <f t="shared" si="1004"/>
        <v>0</v>
      </c>
      <c r="AS1318">
        <f t="shared" si="1005"/>
        <v>0</v>
      </c>
      <c r="AT1318">
        <f t="shared" si="1006"/>
        <v>0</v>
      </c>
      <c r="AU1318">
        <f t="shared" si="1007"/>
        <v>0</v>
      </c>
      <c r="AV1318">
        <f t="shared" si="1008"/>
        <v>0</v>
      </c>
      <c r="AW1318">
        <f t="shared" si="1009"/>
        <v>0</v>
      </c>
      <c r="AX1318">
        <f t="shared" si="1010"/>
        <v>0</v>
      </c>
      <c r="AY1318">
        <f t="shared" si="1011"/>
        <v>0</v>
      </c>
      <c r="AZ1318">
        <f t="shared" si="1012"/>
        <v>0</v>
      </c>
      <c r="BA1318">
        <f t="shared" si="1013"/>
        <v>0</v>
      </c>
      <c r="BB1318">
        <f t="shared" si="1014"/>
        <v>0</v>
      </c>
      <c r="BC1318">
        <f t="shared" si="991"/>
        <v>0</v>
      </c>
      <c r="BD1318">
        <f t="shared" si="992"/>
        <v>0</v>
      </c>
      <c r="BE1318">
        <f t="shared" si="993"/>
        <v>0</v>
      </c>
      <c r="BF1318">
        <f t="shared" si="994"/>
        <v>0</v>
      </c>
    </row>
    <row r="1319" spans="1:58" ht="15" customHeight="1">
      <c r="A1319" s="445"/>
      <c r="B1319" s="15"/>
      <c r="C1319" s="35" t="s">
        <v>5048</v>
      </c>
      <c r="D1319" s="800" t="str">
        <f>IF(CNGE_2026_M1_Secc1_Sub1!$D57="","",CNGE_2026_M1_Secc1_Sub1!$D57)</f>
        <v/>
      </c>
      <c r="E1319" s="723"/>
      <c r="F1319" s="723"/>
      <c r="G1319" s="723"/>
      <c r="H1319" s="723"/>
      <c r="I1319" s="723"/>
      <c r="J1319" s="723"/>
      <c r="K1319" s="723"/>
      <c r="L1319" s="724"/>
      <c r="M1319" s="638"/>
      <c r="N1319" s="638"/>
      <c r="O1319" s="638"/>
      <c r="P1319" s="638"/>
      <c r="Q1319" s="638"/>
      <c r="R1319" s="638"/>
      <c r="S1319" s="638"/>
      <c r="T1319" s="638"/>
      <c r="U1319" s="638"/>
      <c r="V1319" s="638"/>
      <c r="W1319" s="638"/>
      <c r="X1319" s="638"/>
      <c r="Y1319" s="638"/>
      <c r="Z1319" s="638"/>
      <c r="AA1319" s="638"/>
      <c r="AB1319" s="638"/>
      <c r="AC1319" s="638"/>
      <c r="AD1319" s="638"/>
      <c r="AI1319">
        <f t="shared" si="995"/>
        <v>0</v>
      </c>
      <c r="AJ1319">
        <f t="shared" si="996"/>
        <v>0</v>
      </c>
      <c r="AK1319">
        <f t="shared" si="997"/>
        <v>0</v>
      </c>
      <c r="AL1319">
        <f t="shared" si="998"/>
        <v>0</v>
      </c>
      <c r="AM1319">
        <f t="shared" si="999"/>
        <v>0</v>
      </c>
      <c r="AN1319">
        <f t="shared" si="1000"/>
        <v>0</v>
      </c>
      <c r="AO1319">
        <f t="shared" si="1001"/>
        <v>0</v>
      </c>
      <c r="AP1319">
        <f t="shared" si="1002"/>
        <v>0</v>
      </c>
      <c r="AQ1319">
        <f t="shared" si="1003"/>
        <v>0</v>
      </c>
      <c r="AR1319">
        <f t="shared" si="1004"/>
        <v>0</v>
      </c>
      <c r="AS1319">
        <f t="shared" si="1005"/>
        <v>0</v>
      </c>
      <c r="AT1319">
        <f t="shared" si="1006"/>
        <v>0</v>
      </c>
      <c r="AU1319">
        <f t="shared" si="1007"/>
        <v>0</v>
      </c>
      <c r="AV1319">
        <f t="shared" si="1008"/>
        <v>0</v>
      </c>
      <c r="AW1319">
        <f t="shared" si="1009"/>
        <v>0</v>
      </c>
      <c r="AX1319">
        <f t="shared" si="1010"/>
        <v>0</v>
      </c>
      <c r="AY1319">
        <f t="shared" si="1011"/>
        <v>0</v>
      </c>
      <c r="AZ1319">
        <f t="shared" si="1012"/>
        <v>0</v>
      </c>
      <c r="BA1319">
        <f t="shared" si="1013"/>
        <v>0</v>
      </c>
      <c r="BB1319">
        <f t="shared" si="1014"/>
        <v>0</v>
      </c>
      <c r="BC1319">
        <f t="shared" si="991"/>
        <v>0</v>
      </c>
      <c r="BD1319">
        <f t="shared" si="992"/>
        <v>0</v>
      </c>
      <c r="BE1319">
        <f t="shared" si="993"/>
        <v>0</v>
      </c>
      <c r="BF1319">
        <f t="shared" si="994"/>
        <v>0</v>
      </c>
    </row>
    <row r="1320" spans="1:58" ht="15" customHeight="1">
      <c r="A1320" s="445"/>
      <c r="B1320" s="15"/>
      <c r="C1320" s="35" t="s">
        <v>5049</v>
      </c>
      <c r="D1320" s="800" t="str">
        <f>IF(CNGE_2026_M1_Secc1_Sub1!$D58="","",CNGE_2026_M1_Secc1_Sub1!$D58)</f>
        <v/>
      </c>
      <c r="E1320" s="723"/>
      <c r="F1320" s="723"/>
      <c r="G1320" s="723"/>
      <c r="H1320" s="723"/>
      <c r="I1320" s="723"/>
      <c r="J1320" s="723"/>
      <c r="K1320" s="723"/>
      <c r="L1320" s="724"/>
      <c r="M1320" s="638"/>
      <c r="N1320" s="638"/>
      <c r="O1320" s="638"/>
      <c r="P1320" s="638"/>
      <c r="Q1320" s="638"/>
      <c r="R1320" s="638"/>
      <c r="S1320" s="638"/>
      <c r="T1320" s="638"/>
      <c r="U1320" s="638"/>
      <c r="V1320" s="638"/>
      <c r="W1320" s="638"/>
      <c r="X1320" s="638"/>
      <c r="Y1320" s="638"/>
      <c r="Z1320" s="638"/>
      <c r="AA1320" s="638"/>
      <c r="AB1320" s="638"/>
      <c r="AC1320" s="638"/>
      <c r="AD1320" s="638"/>
      <c r="AI1320">
        <f t="shared" si="995"/>
        <v>0</v>
      </c>
      <c r="AJ1320">
        <f t="shared" si="996"/>
        <v>0</v>
      </c>
      <c r="AK1320">
        <f t="shared" si="997"/>
        <v>0</v>
      </c>
      <c r="AL1320">
        <f t="shared" si="998"/>
        <v>0</v>
      </c>
      <c r="AM1320">
        <f t="shared" si="999"/>
        <v>0</v>
      </c>
      <c r="AN1320">
        <f t="shared" si="1000"/>
        <v>0</v>
      </c>
      <c r="AO1320">
        <f t="shared" si="1001"/>
        <v>0</v>
      </c>
      <c r="AP1320">
        <f t="shared" si="1002"/>
        <v>0</v>
      </c>
      <c r="AQ1320">
        <f t="shared" si="1003"/>
        <v>0</v>
      </c>
      <c r="AR1320">
        <f t="shared" si="1004"/>
        <v>0</v>
      </c>
      <c r="AS1320">
        <f t="shared" si="1005"/>
        <v>0</v>
      </c>
      <c r="AT1320">
        <f t="shared" si="1006"/>
        <v>0</v>
      </c>
      <c r="AU1320">
        <f t="shared" si="1007"/>
        <v>0</v>
      </c>
      <c r="AV1320">
        <f t="shared" si="1008"/>
        <v>0</v>
      </c>
      <c r="AW1320">
        <f t="shared" si="1009"/>
        <v>0</v>
      </c>
      <c r="AX1320">
        <f t="shared" si="1010"/>
        <v>0</v>
      </c>
      <c r="AY1320">
        <f t="shared" si="1011"/>
        <v>0</v>
      </c>
      <c r="AZ1320">
        <f t="shared" si="1012"/>
        <v>0</v>
      </c>
      <c r="BA1320">
        <f t="shared" si="1013"/>
        <v>0</v>
      </c>
      <c r="BB1320">
        <f t="shared" si="1014"/>
        <v>0</v>
      </c>
      <c r="BC1320">
        <f t="shared" si="991"/>
        <v>0</v>
      </c>
      <c r="BD1320">
        <f t="shared" si="992"/>
        <v>0</v>
      </c>
      <c r="BE1320">
        <f t="shared" si="993"/>
        <v>0</v>
      </c>
      <c r="BF1320">
        <f t="shared" si="994"/>
        <v>0</v>
      </c>
    </row>
    <row r="1321" spans="1:58" ht="15" customHeight="1">
      <c r="A1321" s="445"/>
      <c r="B1321" s="15"/>
      <c r="C1321" s="35" t="s">
        <v>5050</v>
      </c>
      <c r="D1321" s="800" t="str">
        <f>IF(CNGE_2026_M1_Secc1_Sub1!$D59="","",CNGE_2026_M1_Secc1_Sub1!$D59)</f>
        <v/>
      </c>
      <c r="E1321" s="723"/>
      <c r="F1321" s="723"/>
      <c r="G1321" s="723"/>
      <c r="H1321" s="723"/>
      <c r="I1321" s="723"/>
      <c r="J1321" s="723"/>
      <c r="K1321" s="723"/>
      <c r="L1321" s="724"/>
      <c r="M1321" s="638"/>
      <c r="N1321" s="638"/>
      <c r="O1321" s="638"/>
      <c r="P1321" s="638"/>
      <c r="Q1321" s="638"/>
      <c r="R1321" s="638"/>
      <c r="S1321" s="638"/>
      <c r="T1321" s="638"/>
      <c r="U1321" s="638"/>
      <c r="V1321" s="638"/>
      <c r="W1321" s="638"/>
      <c r="X1321" s="638"/>
      <c r="Y1321" s="638"/>
      <c r="Z1321" s="638"/>
      <c r="AA1321" s="638"/>
      <c r="AB1321" s="638"/>
      <c r="AC1321" s="638"/>
      <c r="AD1321" s="638"/>
      <c r="AI1321">
        <f t="shared" si="995"/>
        <v>0</v>
      </c>
      <c r="AJ1321">
        <f t="shared" si="996"/>
        <v>0</v>
      </c>
      <c r="AK1321">
        <f t="shared" si="997"/>
        <v>0</v>
      </c>
      <c r="AL1321">
        <f t="shared" si="998"/>
        <v>0</v>
      </c>
      <c r="AM1321">
        <f t="shared" si="999"/>
        <v>0</v>
      </c>
      <c r="AN1321">
        <f t="shared" si="1000"/>
        <v>0</v>
      </c>
      <c r="AO1321">
        <f t="shared" si="1001"/>
        <v>0</v>
      </c>
      <c r="AP1321">
        <f t="shared" si="1002"/>
        <v>0</v>
      </c>
      <c r="AQ1321">
        <f t="shared" si="1003"/>
        <v>0</v>
      </c>
      <c r="AR1321">
        <f t="shared" si="1004"/>
        <v>0</v>
      </c>
      <c r="AS1321">
        <f t="shared" si="1005"/>
        <v>0</v>
      </c>
      <c r="AT1321">
        <f t="shared" si="1006"/>
        <v>0</v>
      </c>
      <c r="AU1321">
        <f t="shared" si="1007"/>
        <v>0</v>
      </c>
      <c r="AV1321">
        <f t="shared" si="1008"/>
        <v>0</v>
      </c>
      <c r="AW1321">
        <f t="shared" si="1009"/>
        <v>0</v>
      </c>
      <c r="AX1321">
        <f t="shared" si="1010"/>
        <v>0</v>
      </c>
      <c r="AY1321">
        <f t="shared" si="1011"/>
        <v>0</v>
      </c>
      <c r="AZ1321">
        <f t="shared" si="1012"/>
        <v>0</v>
      </c>
      <c r="BA1321">
        <f t="shared" si="1013"/>
        <v>0</v>
      </c>
      <c r="BB1321">
        <f t="shared" si="1014"/>
        <v>0</v>
      </c>
      <c r="BC1321">
        <f t="shared" si="991"/>
        <v>0</v>
      </c>
      <c r="BD1321">
        <f t="shared" si="992"/>
        <v>0</v>
      </c>
      <c r="BE1321">
        <f t="shared" si="993"/>
        <v>0</v>
      </c>
      <c r="BF1321">
        <f t="shared" si="994"/>
        <v>0</v>
      </c>
    </row>
    <row r="1322" spans="1:58" ht="15" customHeight="1">
      <c r="A1322" s="445"/>
      <c r="B1322" s="15"/>
      <c r="C1322" s="35" t="s">
        <v>5051</v>
      </c>
      <c r="D1322" s="800" t="str">
        <f>IF(CNGE_2026_M1_Secc1_Sub1!$D60="","",CNGE_2026_M1_Secc1_Sub1!$D60)</f>
        <v/>
      </c>
      <c r="E1322" s="723"/>
      <c r="F1322" s="723"/>
      <c r="G1322" s="723"/>
      <c r="H1322" s="723"/>
      <c r="I1322" s="723"/>
      <c r="J1322" s="723"/>
      <c r="K1322" s="723"/>
      <c r="L1322" s="724"/>
      <c r="M1322" s="638"/>
      <c r="N1322" s="638"/>
      <c r="O1322" s="638"/>
      <c r="P1322" s="638"/>
      <c r="Q1322" s="638"/>
      <c r="R1322" s="638"/>
      <c r="S1322" s="638"/>
      <c r="T1322" s="638"/>
      <c r="U1322" s="638"/>
      <c r="V1322" s="638"/>
      <c r="W1322" s="638"/>
      <c r="X1322" s="638"/>
      <c r="Y1322" s="638"/>
      <c r="Z1322" s="638"/>
      <c r="AA1322" s="638"/>
      <c r="AB1322" s="638"/>
      <c r="AC1322" s="638"/>
      <c r="AD1322" s="638"/>
      <c r="AI1322">
        <f t="shared" si="995"/>
        <v>0</v>
      </c>
      <c r="AJ1322">
        <f t="shared" si="996"/>
        <v>0</v>
      </c>
      <c r="AK1322">
        <f t="shared" si="997"/>
        <v>0</v>
      </c>
      <c r="AL1322">
        <f t="shared" si="998"/>
        <v>0</v>
      </c>
      <c r="AM1322">
        <f t="shared" si="999"/>
        <v>0</v>
      </c>
      <c r="AN1322">
        <f t="shared" si="1000"/>
        <v>0</v>
      </c>
      <c r="AO1322">
        <f t="shared" si="1001"/>
        <v>0</v>
      </c>
      <c r="AP1322">
        <f t="shared" si="1002"/>
        <v>0</v>
      </c>
      <c r="AQ1322">
        <f t="shared" si="1003"/>
        <v>0</v>
      </c>
      <c r="AR1322">
        <f t="shared" si="1004"/>
        <v>0</v>
      </c>
      <c r="AS1322">
        <f t="shared" si="1005"/>
        <v>0</v>
      </c>
      <c r="AT1322">
        <f t="shared" si="1006"/>
        <v>0</v>
      </c>
      <c r="AU1322">
        <f t="shared" si="1007"/>
        <v>0</v>
      </c>
      <c r="AV1322">
        <f t="shared" si="1008"/>
        <v>0</v>
      </c>
      <c r="AW1322">
        <f t="shared" si="1009"/>
        <v>0</v>
      </c>
      <c r="AX1322">
        <f t="shared" si="1010"/>
        <v>0</v>
      </c>
      <c r="AY1322">
        <f t="shared" si="1011"/>
        <v>0</v>
      </c>
      <c r="AZ1322">
        <f t="shared" si="1012"/>
        <v>0</v>
      </c>
      <c r="BA1322">
        <f t="shared" si="1013"/>
        <v>0</v>
      </c>
      <c r="BB1322">
        <f t="shared" si="1014"/>
        <v>0</v>
      </c>
      <c r="BC1322">
        <f t="shared" si="991"/>
        <v>0</v>
      </c>
      <c r="BD1322">
        <f t="shared" si="992"/>
        <v>0</v>
      </c>
      <c r="BE1322">
        <f t="shared" si="993"/>
        <v>0</v>
      </c>
      <c r="BF1322">
        <f t="shared" si="994"/>
        <v>0</v>
      </c>
    </row>
    <row r="1323" spans="1:58" ht="15" customHeight="1">
      <c r="A1323" s="445"/>
      <c r="B1323" s="15"/>
      <c r="C1323" s="35" t="s">
        <v>5052</v>
      </c>
      <c r="D1323" s="800" t="str">
        <f>IF(CNGE_2026_M1_Secc1_Sub1!$D61="","",CNGE_2026_M1_Secc1_Sub1!$D61)</f>
        <v/>
      </c>
      <c r="E1323" s="723"/>
      <c r="F1323" s="723"/>
      <c r="G1323" s="723"/>
      <c r="H1323" s="723"/>
      <c r="I1323" s="723"/>
      <c r="J1323" s="723"/>
      <c r="K1323" s="723"/>
      <c r="L1323" s="724"/>
      <c r="M1323" s="638"/>
      <c r="N1323" s="638"/>
      <c r="O1323" s="638"/>
      <c r="P1323" s="638"/>
      <c r="Q1323" s="638"/>
      <c r="R1323" s="638"/>
      <c r="S1323" s="638"/>
      <c r="T1323" s="638"/>
      <c r="U1323" s="638"/>
      <c r="V1323" s="638"/>
      <c r="W1323" s="638"/>
      <c r="X1323" s="638"/>
      <c r="Y1323" s="638"/>
      <c r="Z1323" s="638"/>
      <c r="AA1323" s="638"/>
      <c r="AB1323" s="638"/>
      <c r="AC1323" s="638"/>
      <c r="AD1323" s="638"/>
      <c r="AI1323">
        <f t="shared" si="995"/>
        <v>0</v>
      </c>
      <c r="AJ1323">
        <f t="shared" si="996"/>
        <v>0</v>
      </c>
      <c r="AK1323">
        <f t="shared" si="997"/>
        <v>0</v>
      </c>
      <c r="AL1323">
        <f t="shared" si="998"/>
        <v>0</v>
      </c>
      <c r="AM1323">
        <f t="shared" si="999"/>
        <v>0</v>
      </c>
      <c r="AN1323">
        <f t="shared" si="1000"/>
        <v>0</v>
      </c>
      <c r="AO1323">
        <f t="shared" si="1001"/>
        <v>0</v>
      </c>
      <c r="AP1323">
        <f t="shared" si="1002"/>
        <v>0</v>
      </c>
      <c r="AQ1323">
        <f t="shared" si="1003"/>
        <v>0</v>
      </c>
      <c r="AR1323">
        <f t="shared" si="1004"/>
        <v>0</v>
      </c>
      <c r="AS1323">
        <f t="shared" si="1005"/>
        <v>0</v>
      </c>
      <c r="AT1323">
        <f t="shared" si="1006"/>
        <v>0</v>
      </c>
      <c r="AU1323">
        <f t="shared" si="1007"/>
        <v>0</v>
      </c>
      <c r="AV1323">
        <f t="shared" si="1008"/>
        <v>0</v>
      </c>
      <c r="AW1323">
        <f t="shared" si="1009"/>
        <v>0</v>
      </c>
      <c r="AX1323">
        <f t="shared" si="1010"/>
        <v>0</v>
      </c>
      <c r="AY1323">
        <f t="shared" si="1011"/>
        <v>0</v>
      </c>
      <c r="AZ1323">
        <f t="shared" si="1012"/>
        <v>0</v>
      </c>
      <c r="BA1323">
        <f t="shared" si="1013"/>
        <v>0</v>
      </c>
      <c r="BB1323">
        <f t="shared" si="1014"/>
        <v>0</v>
      </c>
      <c r="BC1323">
        <f t="shared" si="991"/>
        <v>0</v>
      </c>
      <c r="BD1323">
        <f t="shared" si="992"/>
        <v>0</v>
      </c>
      <c r="BE1323">
        <f t="shared" si="993"/>
        <v>0</v>
      </c>
      <c r="BF1323">
        <f t="shared" si="994"/>
        <v>0</v>
      </c>
    </row>
    <row r="1324" spans="1:58" ht="15" customHeight="1">
      <c r="A1324" s="445"/>
      <c r="B1324" s="15"/>
      <c r="C1324" s="35" t="s">
        <v>5053</v>
      </c>
      <c r="D1324" s="800" t="str">
        <f>IF(CNGE_2026_M1_Secc1_Sub1!$D62="","",CNGE_2026_M1_Secc1_Sub1!$D62)</f>
        <v/>
      </c>
      <c r="E1324" s="723"/>
      <c r="F1324" s="723"/>
      <c r="G1324" s="723"/>
      <c r="H1324" s="723"/>
      <c r="I1324" s="723"/>
      <c r="J1324" s="723"/>
      <c r="K1324" s="723"/>
      <c r="L1324" s="724"/>
      <c r="M1324" s="638"/>
      <c r="N1324" s="638"/>
      <c r="O1324" s="638"/>
      <c r="P1324" s="638"/>
      <c r="Q1324" s="638"/>
      <c r="R1324" s="638"/>
      <c r="S1324" s="638"/>
      <c r="T1324" s="638"/>
      <c r="U1324" s="638"/>
      <c r="V1324" s="638"/>
      <c r="W1324" s="638"/>
      <c r="X1324" s="638"/>
      <c r="Y1324" s="638"/>
      <c r="Z1324" s="638"/>
      <c r="AA1324" s="638"/>
      <c r="AB1324" s="638"/>
      <c r="AC1324" s="638"/>
      <c r="AD1324" s="638"/>
      <c r="AI1324">
        <f t="shared" si="995"/>
        <v>0</v>
      </c>
      <c r="AJ1324">
        <f t="shared" si="996"/>
        <v>0</v>
      </c>
      <c r="AK1324">
        <f t="shared" si="997"/>
        <v>0</v>
      </c>
      <c r="AL1324">
        <f t="shared" si="998"/>
        <v>0</v>
      </c>
      <c r="AM1324">
        <f t="shared" si="999"/>
        <v>0</v>
      </c>
      <c r="AN1324">
        <f t="shared" si="1000"/>
        <v>0</v>
      </c>
      <c r="AO1324">
        <f t="shared" si="1001"/>
        <v>0</v>
      </c>
      <c r="AP1324">
        <f t="shared" si="1002"/>
        <v>0</v>
      </c>
      <c r="AQ1324">
        <f t="shared" si="1003"/>
        <v>0</v>
      </c>
      <c r="AR1324">
        <f t="shared" si="1004"/>
        <v>0</v>
      </c>
      <c r="AS1324">
        <f t="shared" si="1005"/>
        <v>0</v>
      </c>
      <c r="AT1324">
        <f t="shared" si="1006"/>
        <v>0</v>
      </c>
      <c r="AU1324">
        <f t="shared" si="1007"/>
        <v>0</v>
      </c>
      <c r="AV1324">
        <f t="shared" si="1008"/>
        <v>0</v>
      </c>
      <c r="AW1324">
        <f t="shared" si="1009"/>
        <v>0</v>
      </c>
      <c r="AX1324">
        <f t="shared" si="1010"/>
        <v>0</v>
      </c>
      <c r="AY1324">
        <f t="shared" si="1011"/>
        <v>0</v>
      </c>
      <c r="AZ1324">
        <f t="shared" si="1012"/>
        <v>0</v>
      </c>
      <c r="BA1324">
        <f t="shared" si="1013"/>
        <v>0</v>
      </c>
      <c r="BB1324">
        <f t="shared" si="1014"/>
        <v>0</v>
      </c>
      <c r="BC1324">
        <f t="shared" si="991"/>
        <v>0</v>
      </c>
      <c r="BD1324">
        <f t="shared" si="992"/>
        <v>0</v>
      </c>
      <c r="BE1324">
        <f t="shared" si="993"/>
        <v>0</v>
      </c>
      <c r="BF1324">
        <f t="shared" si="994"/>
        <v>0</v>
      </c>
    </row>
    <row r="1325" spans="1:58" ht="15" customHeight="1">
      <c r="A1325" s="445"/>
      <c r="B1325" s="15"/>
      <c r="C1325" s="35" t="s">
        <v>5054</v>
      </c>
      <c r="D1325" s="800" t="str">
        <f>IF(CNGE_2026_M1_Secc1_Sub1!$D63="","",CNGE_2026_M1_Secc1_Sub1!$D63)</f>
        <v/>
      </c>
      <c r="E1325" s="723"/>
      <c r="F1325" s="723"/>
      <c r="G1325" s="723"/>
      <c r="H1325" s="723"/>
      <c r="I1325" s="723"/>
      <c r="J1325" s="723"/>
      <c r="K1325" s="723"/>
      <c r="L1325" s="724"/>
      <c r="M1325" s="638"/>
      <c r="N1325" s="638"/>
      <c r="O1325" s="638"/>
      <c r="P1325" s="638"/>
      <c r="Q1325" s="638"/>
      <c r="R1325" s="638"/>
      <c r="S1325" s="638"/>
      <c r="T1325" s="638"/>
      <c r="U1325" s="638"/>
      <c r="V1325" s="638"/>
      <c r="W1325" s="638"/>
      <c r="X1325" s="638"/>
      <c r="Y1325" s="638"/>
      <c r="Z1325" s="638"/>
      <c r="AA1325" s="638"/>
      <c r="AB1325" s="638"/>
      <c r="AC1325" s="638"/>
      <c r="AD1325" s="638"/>
      <c r="AI1325">
        <f t="shared" si="995"/>
        <v>0</v>
      </c>
      <c r="AJ1325">
        <f t="shared" si="996"/>
        <v>0</v>
      </c>
      <c r="AK1325">
        <f t="shared" si="997"/>
        <v>0</v>
      </c>
      <c r="AL1325">
        <f t="shared" si="998"/>
        <v>0</v>
      </c>
      <c r="AM1325">
        <f t="shared" si="999"/>
        <v>0</v>
      </c>
      <c r="AN1325">
        <f t="shared" si="1000"/>
        <v>0</v>
      </c>
      <c r="AO1325">
        <f t="shared" si="1001"/>
        <v>0</v>
      </c>
      <c r="AP1325">
        <f t="shared" si="1002"/>
        <v>0</v>
      </c>
      <c r="AQ1325">
        <f t="shared" si="1003"/>
        <v>0</v>
      </c>
      <c r="AR1325">
        <f t="shared" si="1004"/>
        <v>0</v>
      </c>
      <c r="AS1325">
        <f t="shared" si="1005"/>
        <v>0</v>
      </c>
      <c r="AT1325">
        <f t="shared" si="1006"/>
        <v>0</v>
      </c>
      <c r="AU1325">
        <f t="shared" si="1007"/>
        <v>0</v>
      </c>
      <c r="AV1325">
        <f t="shared" si="1008"/>
        <v>0</v>
      </c>
      <c r="AW1325">
        <f t="shared" si="1009"/>
        <v>0</v>
      </c>
      <c r="AX1325">
        <f t="shared" si="1010"/>
        <v>0</v>
      </c>
      <c r="AY1325">
        <f t="shared" si="1011"/>
        <v>0</v>
      </c>
      <c r="AZ1325">
        <f t="shared" si="1012"/>
        <v>0</v>
      </c>
      <c r="BA1325">
        <f t="shared" si="1013"/>
        <v>0</v>
      </c>
      <c r="BB1325">
        <f t="shared" si="1014"/>
        <v>0</v>
      </c>
      <c r="BC1325">
        <f t="shared" si="991"/>
        <v>0</v>
      </c>
      <c r="BD1325">
        <f t="shared" si="992"/>
        <v>0</v>
      </c>
      <c r="BE1325">
        <f t="shared" si="993"/>
        <v>0</v>
      </c>
      <c r="BF1325">
        <f t="shared" si="994"/>
        <v>0</v>
      </c>
    </row>
    <row r="1326" spans="1:58" ht="15" customHeight="1">
      <c r="A1326" s="445"/>
      <c r="B1326" s="15"/>
      <c r="C1326" s="35" t="s">
        <v>5055</v>
      </c>
      <c r="D1326" s="800" t="str">
        <f>IF(CNGE_2026_M1_Secc1_Sub1!$D64="","",CNGE_2026_M1_Secc1_Sub1!$D64)</f>
        <v/>
      </c>
      <c r="E1326" s="723"/>
      <c r="F1326" s="723"/>
      <c r="G1326" s="723"/>
      <c r="H1326" s="723"/>
      <c r="I1326" s="723"/>
      <c r="J1326" s="723"/>
      <c r="K1326" s="723"/>
      <c r="L1326" s="724"/>
      <c r="M1326" s="638"/>
      <c r="N1326" s="638"/>
      <c r="O1326" s="638"/>
      <c r="P1326" s="638"/>
      <c r="Q1326" s="638"/>
      <c r="R1326" s="638"/>
      <c r="S1326" s="638"/>
      <c r="T1326" s="638"/>
      <c r="U1326" s="638"/>
      <c r="V1326" s="638"/>
      <c r="W1326" s="638"/>
      <c r="X1326" s="638"/>
      <c r="Y1326" s="638"/>
      <c r="Z1326" s="638"/>
      <c r="AA1326" s="638"/>
      <c r="AB1326" s="638"/>
      <c r="AC1326" s="638"/>
      <c r="AD1326" s="638"/>
      <c r="AI1326">
        <f t="shared" si="995"/>
        <v>0</v>
      </c>
      <c r="AJ1326">
        <f t="shared" si="996"/>
        <v>0</v>
      </c>
      <c r="AK1326">
        <f t="shared" si="997"/>
        <v>0</v>
      </c>
      <c r="AL1326">
        <f t="shared" si="998"/>
        <v>0</v>
      </c>
      <c r="AM1326">
        <f t="shared" si="999"/>
        <v>0</v>
      </c>
      <c r="AN1326">
        <f t="shared" si="1000"/>
        <v>0</v>
      </c>
      <c r="AO1326">
        <f t="shared" si="1001"/>
        <v>0</v>
      </c>
      <c r="AP1326">
        <f t="shared" si="1002"/>
        <v>0</v>
      </c>
      <c r="AQ1326">
        <f t="shared" si="1003"/>
        <v>0</v>
      </c>
      <c r="AR1326">
        <f t="shared" si="1004"/>
        <v>0</v>
      </c>
      <c r="AS1326">
        <f t="shared" si="1005"/>
        <v>0</v>
      </c>
      <c r="AT1326">
        <f t="shared" si="1006"/>
        <v>0</v>
      </c>
      <c r="AU1326">
        <f t="shared" si="1007"/>
        <v>0</v>
      </c>
      <c r="AV1326">
        <f t="shared" si="1008"/>
        <v>0</v>
      </c>
      <c r="AW1326">
        <f t="shared" si="1009"/>
        <v>0</v>
      </c>
      <c r="AX1326">
        <f t="shared" si="1010"/>
        <v>0</v>
      </c>
      <c r="AY1326">
        <f t="shared" si="1011"/>
        <v>0</v>
      </c>
      <c r="AZ1326">
        <f t="shared" si="1012"/>
        <v>0</v>
      </c>
      <c r="BA1326">
        <f t="shared" si="1013"/>
        <v>0</v>
      </c>
      <c r="BB1326">
        <f t="shared" si="1014"/>
        <v>0</v>
      </c>
      <c r="BC1326">
        <f t="shared" si="991"/>
        <v>0</v>
      </c>
      <c r="BD1326">
        <f t="shared" si="992"/>
        <v>0</v>
      </c>
      <c r="BE1326">
        <f t="shared" si="993"/>
        <v>0</v>
      </c>
      <c r="BF1326">
        <f t="shared" si="994"/>
        <v>0</v>
      </c>
    </row>
    <row r="1327" spans="1:58" ht="15" customHeight="1">
      <c r="A1327" s="445"/>
      <c r="B1327" s="15"/>
      <c r="C1327" s="35" t="s">
        <v>5056</v>
      </c>
      <c r="D1327" s="800" t="str">
        <f>IF(CNGE_2026_M1_Secc1_Sub1!$D65="","",CNGE_2026_M1_Secc1_Sub1!$D65)</f>
        <v/>
      </c>
      <c r="E1327" s="723"/>
      <c r="F1327" s="723"/>
      <c r="G1327" s="723"/>
      <c r="H1327" s="723"/>
      <c r="I1327" s="723"/>
      <c r="J1327" s="723"/>
      <c r="K1327" s="723"/>
      <c r="L1327" s="724"/>
      <c r="M1327" s="638"/>
      <c r="N1327" s="638"/>
      <c r="O1327" s="638"/>
      <c r="P1327" s="638"/>
      <c r="Q1327" s="638"/>
      <c r="R1327" s="638"/>
      <c r="S1327" s="638"/>
      <c r="T1327" s="638"/>
      <c r="U1327" s="638"/>
      <c r="V1327" s="638"/>
      <c r="W1327" s="638"/>
      <c r="X1327" s="638"/>
      <c r="Y1327" s="638"/>
      <c r="Z1327" s="638"/>
      <c r="AA1327" s="638"/>
      <c r="AB1327" s="638"/>
      <c r="AC1327" s="638"/>
      <c r="AD1327" s="638"/>
      <c r="AI1327">
        <f t="shared" si="995"/>
        <v>0</v>
      </c>
      <c r="AJ1327">
        <f t="shared" si="996"/>
        <v>0</v>
      </c>
      <c r="AK1327">
        <f t="shared" si="997"/>
        <v>0</v>
      </c>
      <c r="AL1327">
        <f t="shared" si="998"/>
        <v>0</v>
      </c>
      <c r="AM1327">
        <f t="shared" si="999"/>
        <v>0</v>
      </c>
      <c r="AN1327">
        <f t="shared" si="1000"/>
        <v>0</v>
      </c>
      <c r="AO1327">
        <f t="shared" si="1001"/>
        <v>0</v>
      </c>
      <c r="AP1327">
        <f t="shared" si="1002"/>
        <v>0</v>
      </c>
      <c r="AQ1327">
        <f t="shared" si="1003"/>
        <v>0</v>
      </c>
      <c r="AR1327">
        <f t="shared" si="1004"/>
        <v>0</v>
      </c>
      <c r="AS1327">
        <f t="shared" si="1005"/>
        <v>0</v>
      </c>
      <c r="AT1327">
        <f t="shared" si="1006"/>
        <v>0</v>
      </c>
      <c r="AU1327">
        <f t="shared" si="1007"/>
        <v>0</v>
      </c>
      <c r="AV1327">
        <f t="shared" si="1008"/>
        <v>0</v>
      </c>
      <c r="AW1327">
        <f t="shared" si="1009"/>
        <v>0</v>
      </c>
      <c r="AX1327">
        <f t="shared" si="1010"/>
        <v>0</v>
      </c>
      <c r="AY1327">
        <f t="shared" si="1011"/>
        <v>0</v>
      </c>
      <c r="AZ1327">
        <f t="shared" si="1012"/>
        <v>0</v>
      </c>
      <c r="BA1327">
        <f t="shared" si="1013"/>
        <v>0</v>
      </c>
      <c r="BB1327">
        <f t="shared" si="1014"/>
        <v>0</v>
      </c>
      <c r="BC1327">
        <f t="shared" si="991"/>
        <v>0</v>
      </c>
      <c r="BD1327">
        <f t="shared" si="992"/>
        <v>0</v>
      </c>
      <c r="BE1327">
        <f t="shared" si="993"/>
        <v>0</v>
      </c>
      <c r="BF1327">
        <f t="shared" si="994"/>
        <v>0</v>
      </c>
    </row>
    <row r="1328" spans="1:58" ht="15" customHeight="1">
      <c r="A1328" s="445"/>
      <c r="B1328" s="15"/>
      <c r="C1328" s="35" t="s">
        <v>5057</v>
      </c>
      <c r="D1328" s="800" t="str">
        <f>IF(CNGE_2026_M1_Secc1_Sub1!$D66="","",CNGE_2026_M1_Secc1_Sub1!$D66)</f>
        <v/>
      </c>
      <c r="E1328" s="723"/>
      <c r="F1328" s="723"/>
      <c r="G1328" s="723"/>
      <c r="H1328" s="723"/>
      <c r="I1328" s="723"/>
      <c r="J1328" s="723"/>
      <c r="K1328" s="723"/>
      <c r="L1328" s="724"/>
      <c r="M1328" s="638"/>
      <c r="N1328" s="638"/>
      <c r="O1328" s="638"/>
      <c r="P1328" s="638"/>
      <c r="Q1328" s="638"/>
      <c r="R1328" s="638"/>
      <c r="S1328" s="638"/>
      <c r="T1328" s="638"/>
      <c r="U1328" s="638"/>
      <c r="V1328" s="638"/>
      <c r="W1328" s="638"/>
      <c r="X1328" s="638"/>
      <c r="Y1328" s="638"/>
      <c r="Z1328" s="638"/>
      <c r="AA1328" s="638"/>
      <c r="AB1328" s="638"/>
      <c r="AC1328" s="638"/>
      <c r="AD1328" s="638"/>
      <c r="AI1328">
        <f t="shared" si="995"/>
        <v>0</v>
      </c>
      <c r="AJ1328">
        <f t="shared" si="996"/>
        <v>0</v>
      </c>
      <c r="AK1328">
        <f t="shared" si="997"/>
        <v>0</v>
      </c>
      <c r="AL1328">
        <f t="shared" si="998"/>
        <v>0</v>
      </c>
      <c r="AM1328">
        <f t="shared" si="999"/>
        <v>0</v>
      </c>
      <c r="AN1328">
        <f t="shared" si="1000"/>
        <v>0</v>
      </c>
      <c r="AO1328">
        <f t="shared" si="1001"/>
        <v>0</v>
      </c>
      <c r="AP1328">
        <f t="shared" si="1002"/>
        <v>0</v>
      </c>
      <c r="AQ1328">
        <f t="shared" si="1003"/>
        <v>0</v>
      </c>
      <c r="AR1328">
        <f t="shared" si="1004"/>
        <v>0</v>
      </c>
      <c r="AS1328">
        <f t="shared" si="1005"/>
        <v>0</v>
      </c>
      <c r="AT1328">
        <f t="shared" si="1006"/>
        <v>0</v>
      </c>
      <c r="AU1328">
        <f t="shared" si="1007"/>
        <v>0</v>
      </c>
      <c r="AV1328">
        <f t="shared" si="1008"/>
        <v>0</v>
      </c>
      <c r="AW1328">
        <f t="shared" si="1009"/>
        <v>0</v>
      </c>
      <c r="AX1328">
        <f t="shared" si="1010"/>
        <v>0</v>
      </c>
      <c r="AY1328">
        <f t="shared" si="1011"/>
        <v>0</v>
      </c>
      <c r="AZ1328">
        <f t="shared" si="1012"/>
        <v>0</v>
      </c>
      <c r="BA1328">
        <f t="shared" si="1013"/>
        <v>0</v>
      </c>
      <c r="BB1328">
        <f t="shared" si="1014"/>
        <v>0</v>
      </c>
      <c r="BC1328">
        <f t="shared" si="991"/>
        <v>0</v>
      </c>
      <c r="BD1328">
        <f t="shared" si="992"/>
        <v>0</v>
      </c>
      <c r="BE1328">
        <f t="shared" si="993"/>
        <v>0</v>
      </c>
      <c r="BF1328">
        <f t="shared" si="994"/>
        <v>0</v>
      </c>
    </row>
    <row r="1329" spans="1:58" ht="15" customHeight="1">
      <c r="A1329" s="445"/>
      <c r="B1329" s="15"/>
      <c r="C1329" s="35" t="s">
        <v>5058</v>
      </c>
      <c r="D1329" s="800" t="str">
        <f>IF(CNGE_2026_M1_Secc1_Sub1!$D67="","",CNGE_2026_M1_Secc1_Sub1!$D67)</f>
        <v/>
      </c>
      <c r="E1329" s="723"/>
      <c r="F1329" s="723"/>
      <c r="G1329" s="723"/>
      <c r="H1329" s="723"/>
      <c r="I1329" s="723"/>
      <c r="J1329" s="723"/>
      <c r="K1329" s="723"/>
      <c r="L1329" s="724"/>
      <c r="M1329" s="638"/>
      <c r="N1329" s="638"/>
      <c r="O1329" s="638"/>
      <c r="P1329" s="638"/>
      <c r="Q1329" s="638"/>
      <c r="R1329" s="638"/>
      <c r="S1329" s="638"/>
      <c r="T1329" s="638"/>
      <c r="U1329" s="638"/>
      <c r="V1329" s="638"/>
      <c r="W1329" s="638"/>
      <c r="X1329" s="638"/>
      <c r="Y1329" s="638"/>
      <c r="Z1329" s="638"/>
      <c r="AA1329" s="638"/>
      <c r="AB1329" s="638"/>
      <c r="AC1329" s="638"/>
      <c r="AD1329" s="638"/>
      <c r="AI1329">
        <f t="shared" si="995"/>
        <v>0</v>
      </c>
      <c r="AJ1329">
        <f t="shared" si="996"/>
        <v>0</v>
      </c>
      <c r="AK1329">
        <f t="shared" si="997"/>
        <v>0</v>
      </c>
      <c r="AL1329">
        <f t="shared" si="998"/>
        <v>0</v>
      </c>
      <c r="AM1329">
        <f t="shared" si="999"/>
        <v>0</v>
      </c>
      <c r="AN1329">
        <f t="shared" si="1000"/>
        <v>0</v>
      </c>
      <c r="AO1329">
        <f t="shared" si="1001"/>
        <v>0</v>
      </c>
      <c r="AP1329">
        <f t="shared" si="1002"/>
        <v>0</v>
      </c>
      <c r="AQ1329">
        <f t="shared" si="1003"/>
        <v>0</v>
      </c>
      <c r="AR1329">
        <f t="shared" si="1004"/>
        <v>0</v>
      </c>
      <c r="AS1329">
        <f t="shared" si="1005"/>
        <v>0</v>
      </c>
      <c r="AT1329">
        <f t="shared" si="1006"/>
        <v>0</v>
      </c>
      <c r="AU1329">
        <f t="shared" si="1007"/>
        <v>0</v>
      </c>
      <c r="AV1329">
        <f t="shared" si="1008"/>
        <v>0</v>
      </c>
      <c r="AW1329">
        <f t="shared" si="1009"/>
        <v>0</v>
      </c>
      <c r="AX1329">
        <f t="shared" si="1010"/>
        <v>0</v>
      </c>
      <c r="AY1329">
        <f t="shared" si="1011"/>
        <v>0</v>
      </c>
      <c r="AZ1329">
        <f t="shared" si="1012"/>
        <v>0</v>
      </c>
      <c r="BA1329">
        <f t="shared" si="1013"/>
        <v>0</v>
      </c>
      <c r="BB1329">
        <f t="shared" si="1014"/>
        <v>0</v>
      </c>
      <c r="BC1329">
        <f t="shared" si="991"/>
        <v>0</v>
      </c>
      <c r="BD1329">
        <f t="shared" si="992"/>
        <v>0</v>
      </c>
      <c r="BE1329">
        <f t="shared" si="993"/>
        <v>0</v>
      </c>
      <c r="BF1329">
        <f t="shared" si="994"/>
        <v>0</v>
      </c>
    </row>
    <row r="1330" spans="1:58" ht="15" customHeight="1">
      <c r="A1330" s="445"/>
      <c r="B1330" s="15"/>
      <c r="C1330" s="35" t="s">
        <v>5059</v>
      </c>
      <c r="D1330" s="800" t="str">
        <f>IF(CNGE_2026_M1_Secc1_Sub1!$D68="","",CNGE_2026_M1_Secc1_Sub1!$D68)</f>
        <v/>
      </c>
      <c r="E1330" s="723"/>
      <c r="F1330" s="723"/>
      <c r="G1330" s="723"/>
      <c r="H1330" s="723"/>
      <c r="I1330" s="723"/>
      <c r="J1330" s="723"/>
      <c r="K1330" s="723"/>
      <c r="L1330" s="724"/>
      <c r="M1330" s="638"/>
      <c r="N1330" s="638"/>
      <c r="O1330" s="638"/>
      <c r="P1330" s="638"/>
      <c r="Q1330" s="638"/>
      <c r="R1330" s="638"/>
      <c r="S1330" s="638"/>
      <c r="T1330" s="638"/>
      <c r="U1330" s="638"/>
      <c r="V1330" s="638"/>
      <c r="W1330" s="638"/>
      <c r="X1330" s="638"/>
      <c r="Y1330" s="638"/>
      <c r="Z1330" s="638"/>
      <c r="AA1330" s="638"/>
      <c r="AB1330" s="638"/>
      <c r="AC1330" s="638"/>
      <c r="AD1330" s="638"/>
      <c r="AI1330">
        <f t="shared" si="995"/>
        <v>0</v>
      </c>
      <c r="AJ1330">
        <f t="shared" si="996"/>
        <v>0</v>
      </c>
      <c r="AK1330">
        <f t="shared" si="997"/>
        <v>0</v>
      </c>
      <c r="AL1330">
        <f t="shared" si="998"/>
        <v>0</v>
      </c>
      <c r="AM1330">
        <f t="shared" si="999"/>
        <v>0</v>
      </c>
      <c r="AN1330">
        <f t="shared" si="1000"/>
        <v>0</v>
      </c>
      <c r="AO1330">
        <f t="shared" si="1001"/>
        <v>0</v>
      </c>
      <c r="AP1330">
        <f t="shared" si="1002"/>
        <v>0</v>
      </c>
      <c r="AQ1330">
        <f t="shared" si="1003"/>
        <v>0</v>
      </c>
      <c r="AR1330">
        <f t="shared" si="1004"/>
        <v>0</v>
      </c>
      <c r="AS1330">
        <f t="shared" si="1005"/>
        <v>0</v>
      </c>
      <c r="AT1330">
        <f t="shared" si="1006"/>
        <v>0</v>
      </c>
      <c r="AU1330">
        <f t="shared" si="1007"/>
        <v>0</v>
      </c>
      <c r="AV1330">
        <f t="shared" si="1008"/>
        <v>0</v>
      </c>
      <c r="AW1330">
        <f t="shared" si="1009"/>
        <v>0</v>
      </c>
      <c r="AX1330">
        <f t="shared" si="1010"/>
        <v>0</v>
      </c>
      <c r="AY1330">
        <f t="shared" si="1011"/>
        <v>0</v>
      </c>
      <c r="AZ1330">
        <f t="shared" si="1012"/>
        <v>0</v>
      </c>
      <c r="BA1330">
        <f t="shared" si="1013"/>
        <v>0</v>
      </c>
      <c r="BB1330">
        <f t="shared" si="1014"/>
        <v>0</v>
      </c>
      <c r="BC1330">
        <f t="shared" si="991"/>
        <v>0</v>
      </c>
      <c r="BD1330">
        <f t="shared" si="992"/>
        <v>0</v>
      </c>
      <c r="BE1330">
        <f t="shared" si="993"/>
        <v>0</v>
      </c>
      <c r="BF1330">
        <f t="shared" si="994"/>
        <v>0</v>
      </c>
    </row>
    <row r="1331" spans="1:58" ht="15" customHeight="1">
      <c r="A1331" s="445"/>
      <c r="B1331" s="15"/>
      <c r="C1331" s="35" t="s">
        <v>5060</v>
      </c>
      <c r="D1331" s="800" t="str">
        <f>IF(CNGE_2026_M1_Secc1_Sub1!$D69="","",CNGE_2026_M1_Secc1_Sub1!$D69)</f>
        <v/>
      </c>
      <c r="E1331" s="723"/>
      <c r="F1331" s="723"/>
      <c r="G1331" s="723"/>
      <c r="H1331" s="723"/>
      <c r="I1331" s="723"/>
      <c r="J1331" s="723"/>
      <c r="K1331" s="723"/>
      <c r="L1331" s="724"/>
      <c r="M1331" s="638"/>
      <c r="N1331" s="638"/>
      <c r="O1331" s="638"/>
      <c r="P1331" s="638"/>
      <c r="Q1331" s="638"/>
      <c r="R1331" s="638"/>
      <c r="S1331" s="638"/>
      <c r="T1331" s="638"/>
      <c r="U1331" s="638"/>
      <c r="V1331" s="638"/>
      <c r="W1331" s="638"/>
      <c r="X1331" s="638"/>
      <c r="Y1331" s="638"/>
      <c r="Z1331" s="638"/>
      <c r="AA1331" s="638"/>
      <c r="AB1331" s="638"/>
      <c r="AC1331" s="638"/>
      <c r="AD1331" s="638"/>
      <c r="AI1331">
        <f t="shared" si="995"/>
        <v>0</v>
      </c>
      <c r="AJ1331">
        <f t="shared" si="996"/>
        <v>0</v>
      </c>
      <c r="AK1331">
        <f t="shared" si="997"/>
        <v>0</v>
      </c>
      <c r="AL1331">
        <f t="shared" si="998"/>
        <v>0</v>
      </c>
      <c r="AM1331">
        <f t="shared" si="999"/>
        <v>0</v>
      </c>
      <c r="AN1331">
        <f t="shared" si="1000"/>
        <v>0</v>
      </c>
      <c r="AO1331">
        <f t="shared" si="1001"/>
        <v>0</v>
      </c>
      <c r="AP1331">
        <f t="shared" si="1002"/>
        <v>0</v>
      </c>
      <c r="AQ1331">
        <f t="shared" si="1003"/>
        <v>0</v>
      </c>
      <c r="AR1331">
        <f t="shared" si="1004"/>
        <v>0</v>
      </c>
      <c r="AS1331">
        <f t="shared" si="1005"/>
        <v>0</v>
      </c>
      <c r="AT1331">
        <f t="shared" si="1006"/>
        <v>0</v>
      </c>
      <c r="AU1331">
        <f t="shared" si="1007"/>
        <v>0</v>
      </c>
      <c r="AV1331">
        <f t="shared" si="1008"/>
        <v>0</v>
      </c>
      <c r="AW1331">
        <f t="shared" si="1009"/>
        <v>0</v>
      </c>
      <c r="AX1331">
        <f t="shared" si="1010"/>
        <v>0</v>
      </c>
      <c r="AY1331">
        <f t="shared" si="1011"/>
        <v>0</v>
      </c>
      <c r="AZ1331">
        <f t="shared" si="1012"/>
        <v>0</v>
      </c>
      <c r="BA1331">
        <f t="shared" si="1013"/>
        <v>0</v>
      </c>
      <c r="BB1331">
        <f t="shared" si="1014"/>
        <v>0</v>
      </c>
      <c r="BC1331">
        <f t="shared" si="991"/>
        <v>0</v>
      </c>
      <c r="BD1331">
        <f t="shared" si="992"/>
        <v>0</v>
      </c>
      <c r="BE1331">
        <f t="shared" si="993"/>
        <v>0</v>
      </c>
      <c r="BF1331">
        <f t="shared" si="994"/>
        <v>0</v>
      </c>
    </row>
    <row r="1332" spans="1:58" ht="15" customHeight="1">
      <c r="A1332" s="445"/>
      <c r="B1332" s="15"/>
      <c r="C1332" s="35" t="s">
        <v>5061</v>
      </c>
      <c r="D1332" s="800" t="str">
        <f>IF(CNGE_2026_M1_Secc1_Sub1!$D70="","",CNGE_2026_M1_Secc1_Sub1!$D70)</f>
        <v/>
      </c>
      <c r="E1332" s="723"/>
      <c r="F1332" s="723"/>
      <c r="G1332" s="723"/>
      <c r="H1332" s="723"/>
      <c r="I1332" s="723"/>
      <c r="J1332" s="723"/>
      <c r="K1332" s="723"/>
      <c r="L1332" s="724"/>
      <c r="M1332" s="638"/>
      <c r="N1332" s="638"/>
      <c r="O1332" s="638"/>
      <c r="P1332" s="638"/>
      <c r="Q1332" s="638"/>
      <c r="R1332" s="638"/>
      <c r="S1332" s="638"/>
      <c r="T1332" s="638"/>
      <c r="U1332" s="638"/>
      <c r="V1332" s="638"/>
      <c r="W1332" s="638"/>
      <c r="X1332" s="638"/>
      <c r="Y1332" s="638"/>
      <c r="Z1332" s="638"/>
      <c r="AA1332" s="638"/>
      <c r="AB1332" s="638"/>
      <c r="AC1332" s="638"/>
      <c r="AD1332" s="638"/>
      <c r="AI1332">
        <f t="shared" si="995"/>
        <v>0</v>
      </c>
      <c r="AJ1332">
        <f t="shared" si="996"/>
        <v>0</v>
      </c>
      <c r="AK1332">
        <f t="shared" si="997"/>
        <v>0</v>
      </c>
      <c r="AL1332">
        <f t="shared" si="998"/>
        <v>0</v>
      </c>
      <c r="AM1332">
        <f t="shared" si="999"/>
        <v>0</v>
      </c>
      <c r="AN1332">
        <f t="shared" si="1000"/>
        <v>0</v>
      </c>
      <c r="AO1332">
        <f t="shared" si="1001"/>
        <v>0</v>
      </c>
      <c r="AP1332">
        <f t="shared" si="1002"/>
        <v>0</v>
      </c>
      <c r="AQ1332">
        <f t="shared" si="1003"/>
        <v>0</v>
      </c>
      <c r="AR1332">
        <f t="shared" si="1004"/>
        <v>0</v>
      </c>
      <c r="AS1332">
        <f t="shared" si="1005"/>
        <v>0</v>
      </c>
      <c r="AT1332">
        <f t="shared" si="1006"/>
        <v>0</v>
      </c>
      <c r="AU1332">
        <f t="shared" si="1007"/>
        <v>0</v>
      </c>
      <c r="AV1332">
        <f t="shared" si="1008"/>
        <v>0</v>
      </c>
      <c r="AW1332">
        <f t="shared" si="1009"/>
        <v>0</v>
      </c>
      <c r="AX1332">
        <f t="shared" si="1010"/>
        <v>0</v>
      </c>
      <c r="AY1332">
        <f t="shared" si="1011"/>
        <v>0</v>
      </c>
      <c r="AZ1332">
        <f t="shared" si="1012"/>
        <v>0</v>
      </c>
      <c r="BA1332">
        <f t="shared" si="1013"/>
        <v>0</v>
      </c>
      <c r="BB1332">
        <f t="shared" si="1014"/>
        <v>0</v>
      </c>
      <c r="BC1332">
        <f t="shared" si="991"/>
        <v>0</v>
      </c>
      <c r="BD1332">
        <f t="shared" si="992"/>
        <v>0</v>
      </c>
      <c r="BE1332">
        <f t="shared" si="993"/>
        <v>0</v>
      </c>
      <c r="BF1332">
        <f t="shared" si="994"/>
        <v>0</v>
      </c>
    </row>
    <row r="1333" spans="1:58" ht="15" customHeight="1">
      <c r="A1333" s="445"/>
      <c r="B1333" s="15"/>
      <c r="C1333" s="35" t="s">
        <v>5062</v>
      </c>
      <c r="D1333" s="800" t="str">
        <f>IF(CNGE_2026_M1_Secc1_Sub1!$D71="","",CNGE_2026_M1_Secc1_Sub1!$D71)</f>
        <v/>
      </c>
      <c r="E1333" s="723"/>
      <c r="F1333" s="723"/>
      <c r="G1333" s="723"/>
      <c r="H1333" s="723"/>
      <c r="I1333" s="723"/>
      <c r="J1333" s="723"/>
      <c r="K1333" s="723"/>
      <c r="L1333" s="724"/>
      <c r="M1333" s="638"/>
      <c r="N1333" s="638"/>
      <c r="O1333" s="638"/>
      <c r="P1333" s="638"/>
      <c r="Q1333" s="638"/>
      <c r="R1333" s="638"/>
      <c r="S1333" s="638"/>
      <c r="T1333" s="638"/>
      <c r="U1333" s="638"/>
      <c r="V1333" s="638"/>
      <c r="W1333" s="638"/>
      <c r="X1333" s="638"/>
      <c r="Y1333" s="638"/>
      <c r="Z1333" s="638"/>
      <c r="AA1333" s="638"/>
      <c r="AB1333" s="638"/>
      <c r="AC1333" s="638"/>
      <c r="AD1333" s="638"/>
      <c r="AI1333">
        <f t="shared" si="995"/>
        <v>0</v>
      </c>
      <c r="AJ1333">
        <f t="shared" si="996"/>
        <v>0</v>
      </c>
      <c r="AK1333">
        <f t="shared" si="997"/>
        <v>0</v>
      </c>
      <c r="AL1333">
        <f t="shared" si="998"/>
        <v>0</v>
      </c>
      <c r="AM1333">
        <f t="shared" si="999"/>
        <v>0</v>
      </c>
      <c r="AN1333">
        <f t="shared" si="1000"/>
        <v>0</v>
      </c>
      <c r="AO1333">
        <f t="shared" si="1001"/>
        <v>0</v>
      </c>
      <c r="AP1333">
        <f t="shared" si="1002"/>
        <v>0</v>
      </c>
      <c r="AQ1333">
        <f t="shared" si="1003"/>
        <v>0</v>
      </c>
      <c r="AR1333">
        <f t="shared" si="1004"/>
        <v>0</v>
      </c>
      <c r="AS1333">
        <f t="shared" si="1005"/>
        <v>0</v>
      </c>
      <c r="AT1333">
        <f t="shared" si="1006"/>
        <v>0</v>
      </c>
      <c r="AU1333">
        <f t="shared" si="1007"/>
        <v>0</v>
      </c>
      <c r="AV1333">
        <f t="shared" si="1008"/>
        <v>0</v>
      </c>
      <c r="AW1333">
        <f t="shared" si="1009"/>
        <v>0</v>
      </c>
      <c r="AX1333">
        <f t="shared" si="1010"/>
        <v>0</v>
      </c>
      <c r="AY1333">
        <f t="shared" si="1011"/>
        <v>0</v>
      </c>
      <c r="AZ1333">
        <f t="shared" si="1012"/>
        <v>0</v>
      </c>
      <c r="BA1333">
        <f t="shared" si="1013"/>
        <v>0</v>
      </c>
      <c r="BB1333">
        <f t="shared" si="1014"/>
        <v>0</v>
      </c>
      <c r="BC1333">
        <f t="shared" si="991"/>
        <v>0</v>
      </c>
      <c r="BD1333">
        <f t="shared" si="992"/>
        <v>0</v>
      </c>
      <c r="BE1333">
        <f t="shared" si="993"/>
        <v>0</v>
      </c>
      <c r="BF1333">
        <f t="shared" si="994"/>
        <v>0</v>
      </c>
    </row>
    <row r="1334" spans="1:58" ht="15" customHeight="1">
      <c r="A1334" s="445"/>
      <c r="B1334" s="15"/>
      <c r="C1334" s="35" t="s">
        <v>5063</v>
      </c>
      <c r="D1334" s="800" t="str">
        <f>IF(CNGE_2026_M1_Secc1_Sub1!$D72="","",CNGE_2026_M1_Secc1_Sub1!$D72)</f>
        <v/>
      </c>
      <c r="E1334" s="723"/>
      <c r="F1334" s="723"/>
      <c r="G1334" s="723"/>
      <c r="H1334" s="723"/>
      <c r="I1334" s="723"/>
      <c r="J1334" s="723"/>
      <c r="K1334" s="723"/>
      <c r="L1334" s="724"/>
      <c r="M1334" s="638"/>
      <c r="N1334" s="638"/>
      <c r="O1334" s="638"/>
      <c r="P1334" s="638"/>
      <c r="Q1334" s="638"/>
      <c r="R1334" s="638"/>
      <c r="S1334" s="638"/>
      <c r="T1334" s="638"/>
      <c r="U1334" s="638"/>
      <c r="V1334" s="638"/>
      <c r="W1334" s="638"/>
      <c r="X1334" s="638"/>
      <c r="Y1334" s="638"/>
      <c r="Z1334" s="638"/>
      <c r="AA1334" s="638"/>
      <c r="AB1334" s="638"/>
      <c r="AC1334" s="638"/>
      <c r="AD1334" s="638"/>
      <c r="AI1334">
        <f t="shared" si="995"/>
        <v>0</v>
      </c>
      <c r="AJ1334">
        <f t="shared" si="996"/>
        <v>0</v>
      </c>
      <c r="AK1334">
        <f t="shared" si="997"/>
        <v>0</v>
      </c>
      <c r="AL1334">
        <f t="shared" si="998"/>
        <v>0</v>
      </c>
      <c r="AM1334">
        <f t="shared" si="999"/>
        <v>0</v>
      </c>
      <c r="AN1334">
        <f t="shared" si="1000"/>
        <v>0</v>
      </c>
      <c r="AO1334">
        <f t="shared" si="1001"/>
        <v>0</v>
      </c>
      <c r="AP1334">
        <f t="shared" si="1002"/>
        <v>0</v>
      </c>
      <c r="AQ1334">
        <f t="shared" si="1003"/>
        <v>0</v>
      </c>
      <c r="AR1334">
        <f t="shared" si="1004"/>
        <v>0</v>
      </c>
      <c r="AS1334">
        <f t="shared" si="1005"/>
        <v>0</v>
      </c>
      <c r="AT1334">
        <f t="shared" si="1006"/>
        <v>0</v>
      </c>
      <c r="AU1334">
        <f t="shared" si="1007"/>
        <v>0</v>
      </c>
      <c r="AV1334">
        <f t="shared" si="1008"/>
        <v>0</v>
      </c>
      <c r="AW1334">
        <f t="shared" si="1009"/>
        <v>0</v>
      </c>
      <c r="AX1334">
        <f t="shared" si="1010"/>
        <v>0</v>
      </c>
      <c r="AY1334">
        <f t="shared" si="1011"/>
        <v>0</v>
      </c>
      <c r="AZ1334">
        <f t="shared" si="1012"/>
        <v>0</v>
      </c>
      <c r="BA1334">
        <f t="shared" si="1013"/>
        <v>0</v>
      </c>
      <c r="BB1334">
        <f t="shared" si="1014"/>
        <v>0</v>
      </c>
      <c r="BC1334">
        <f t="shared" si="991"/>
        <v>0</v>
      </c>
      <c r="BD1334">
        <f t="shared" si="992"/>
        <v>0</v>
      </c>
      <c r="BE1334">
        <f t="shared" si="993"/>
        <v>0</v>
      </c>
      <c r="BF1334">
        <f t="shared" si="994"/>
        <v>0</v>
      </c>
    </row>
    <row r="1335" spans="1:58" ht="15" customHeight="1">
      <c r="A1335" s="445"/>
      <c r="B1335" s="15"/>
      <c r="C1335" s="35" t="s">
        <v>5064</v>
      </c>
      <c r="D1335" s="800" t="str">
        <f>IF(CNGE_2026_M1_Secc1_Sub1!$D73="","",CNGE_2026_M1_Secc1_Sub1!$D73)</f>
        <v/>
      </c>
      <c r="E1335" s="723"/>
      <c r="F1335" s="723"/>
      <c r="G1335" s="723"/>
      <c r="H1335" s="723"/>
      <c r="I1335" s="723"/>
      <c r="J1335" s="723"/>
      <c r="K1335" s="723"/>
      <c r="L1335" s="724"/>
      <c r="M1335" s="638"/>
      <c r="N1335" s="638"/>
      <c r="O1335" s="638"/>
      <c r="P1335" s="638"/>
      <c r="Q1335" s="638"/>
      <c r="R1335" s="638"/>
      <c r="S1335" s="638"/>
      <c r="T1335" s="638"/>
      <c r="U1335" s="638"/>
      <c r="V1335" s="638"/>
      <c r="W1335" s="638"/>
      <c r="X1335" s="638"/>
      <c r="Y1335" s="638"/>
      <c r="Z1335" s="638"/>
      <c r="AA1335" s="638"/>
      <c r="AB1335" s="638"/>
      <c r="AC1335" s="638"/>
      <c r="AD1335" s="638"/>
      <c r="AI1335">
        <f t="shared" ref="AI1335:AI1366" si="1015">M1335</f>
        <v>0</v>
      </c>
      <c r="AJ1335">
        <f t="shared" ref="AJ1335:AJ1366" si="1016">COUNTIF(N1335:O1335,"NS")</f>
        <v>0</v>
      </c>
      <c r="AK1335">
        <f t="shared" ref="AK1335:AK1366" si="1017">SUM(N1335:O1335)</f>
        <v>0</v>
      </c>
      <c r="AL1335">
        <f t="shared" ref="AL1335:AL1366" si="1018">IF(COUNTIF(M1335:O1335,"NA")=3,0,IF(OR(AND(AI1335=0,AJ1335&gt;0),AND(AI1335="NS",AK1335&gt;0), AND(AI1335="NS", AJ1335=0,AK1335=0)), 1, IF(OR(AND(AI1335&gt;0,AJ1335&gt;1,AI1335&gt;AK1335), AND(AI1335="NS",AJ1335=2), AND(AI1335="NS",AK1335=0,AJ1335&gt;0),AI1335=AK1335), 0, 1)))</f>
        <v>0</v>
      </c>
      <c r="AM1335">
        <f t="shared" ref="AM1335:AM1366" si="1019">P1335</f>
        <v>0</v>
      </c>
      <c r="AN1335">
        <f t="shared" ref="AN1335:AN1366" si="1020">COUNTIF(Q1335:R1335,"NS")</f>
        <v>0</v>
      </c>
      <c r="AO1335">
        <f t="shared" ref="AO1335:AO1366" si="1021">SUM(Q1335:R1335)</f>
        <v>0</v>
      </c>
      <c r="AP1335">
        <f t="shared" ref="AP1335:AP1366" si="1022">IF(COUNTIF(P1335:R1335,"NA")=3,0,IF(OR(AND(AM1335=0,AN1335&gt;0),AND(AM1335="NS",AO1335&gt;0), AND(AM1335="NS", AN1335=0,AO1335=0)), 1, IF(OR(AND(AM1335&gt;0,AN1335&gt;1,AM1335&gt;AO1335), AND(AM1335="NS",AN1335=2), AND(AM1335="NS",AO1335=0,AN1335&gt;0),AM1335=AO1335), 0, 1)))</f>
        <v>0</v>
      </c>
      <c r="AQ1335">
        <f t="shared" ref="AQ1335:AQ1366" si="1023">S1335</f>
        <v>0</v>
      </c>
      <c r="AR1335">
        <f t="shared" ref="AR1335:AR1366" si="1024">COUNTIF(T1335:U1335,"NS")</f>
        <v>0</v>
      </c>
      <c r="AS1335">
        <f t="shared" ref="AS1335:AS1366" si="1025">SUM(T1335:U1335)</f>
        <v>0</v>
      </c>
      <c r="AT1335">
        <f t="shared" ref="AT1335:AT1366" si="1026">IF(COUNTIF(S1335:U1335,"NA")=3,0,IF(OR(AND(AQ1335=0,AR1335&gt;0),AND(AQ1335="NS",AS1335&gt;0), AND(AQ1335="NS", AR1335=0,AS1335=0)), 1, IF(OR(AND(AQ1335&gt;0,AR1335&gt;1,AQ1335&gt;AS1335), AND(AQ1335="NS",AR1335=2), AND(AQ1335="NS",AS1335=0,AR1335&gt;0),AQ1335=AS1335), 0, 1)))</f>
        <v>0</v>
      </c>
      <c r="AU1335">
        <f t="shared" ref="AU1335:AU1366" si="1027">V1335</f>
        <v>0</v>
      </c>
      <c r="AV1335">
        <f t="shared" ref="AV1335:AV1366" si="1028">COUNTIF(W1335:X1335,"NS")</f>
        <v>0</v>
      </c>
      <c r="AW1335">
        <f t="shared" ref="AW1335:AW1366" si="1029">SUM(W1335:X1335)</f>
        <v>0</v>
      </c>
      <c r="AX1335">
        <f t="shared" ref="AX1335:AX1366" si="1030">IF(COUNTIF(V1335:X1335,"NA")=3,0,IF(OR(AND(AU1335=0,AV1335&gt;0),AND(AU1335="NS",AW1335&gt;0), AND(AU1335="NS", AV1335=0,AW1335=0)), 1, IF(OR(AND(AU1335&gt;0,AV1335&gt;1,AU1335&gt;AW1335), AND(AU1335="NS",AV1335=2), AND(AU1335="NS",AW1335=0,AV1335&gt;0),AU1335=AW1335), 0, 1)))</f>
        <v>0</v>
      </c>
      <c r="AY1335">
        <f t="shared" ref="AY1335:AY1366" si="1031">Y1335</f>
        <v>0</v>
      </c>
      <c r="AZ1335">
        <f t="shared" ref="AZ1335:AZ1366" si="1032">COUNTIF(Z1335:AA1335,"NS")</f>
        <v>0</v>
      </c>
      <c r="BA1335">
        <f t="shared" ref="BA1335:BA1366" si="1033">SUM(Z1335:AA1335)</f>
        <v>0</v>
      </c>
      <c r="BB1335">
        <f t="shared" ref="BB1335:BB1366" si="1034">IF(COUNTIF(Y1335:AA1335,"NA")=3,0,IF(OR(AND(AY1335=0,AZ1335&gt;0),AND(AY1335="NS",BA1335&gt;0), AND(AY1335="NS", AZ1335=0,BA1335=0)), 1, IF(OR(AND(AY1335&gt;0,AZ1335&gt;1,AY1335&gt;BA1335), AND(AY1335="NS",AZ1335=2), AND(AY1335="NS",BA1335=0,AZ1335&gt;0),AY1335=BA1335), 0, 1)))</f>
        <v>0</v>
      </c>
      <c r="BC1335">
        <f t="shared" ref="BC1335:BC1366" si="1035">AB1335</f>
        <v>0</v>
      </c>
      <c r="BD1335">
        <f t="shared" ref="BD1335:BD1366" si="1036">COUNTIF(AC1335:AD1335,"NS")</f>
        <v>0</v>
      </c>
      <c r="BE1335">
        <f t="shared" ref="BE1335:BE1366" si="1037">SUM(AC1335:AD1335)</f>
        <v>0</v>
      </c>
      <c r="BF1335">
        <f t="shared" ref="BF1335:BF1366" si="1038">IF(COUNTIF(AB1335:AD1335,"NA")=3,0,IF(OR(AND(BC1335=0,BD1335&gt;0),AND(BC1335="NS",BE1335&gt;0), AND(BC1335="NS", BD1335=0,BE1335=0)), 1, IF(OR(AND(BC1335&gt;0,BD1335&gt;1,BC1335&gt;BE1335), AND(BC1335="NS",BD1335=2), AND(BC1335="NS",BE1335=0,BD1335&gt;0),BC1335=BE1335), 0, 1)))</f>
        <v>0</v>
      </c>
    </row>
    <row r="1336" spans="1:58" ht="15" customHeight="1">
      <c r="A1336" s="445"/>
      <c r="B1336" s="15"/>
      <c r="C1336" s="35" t="s">
        <v>5065</v>
      </c>
      <c r="D1336" s="800" t="str">
        <f>IF(CNGE_2026_M1_Secc1_Sub1!$D74="","",CNGE_2026_M1_Secc1_Sub1!$D74)</f>
        <v/>
      </c>
      <c r="E1336" s="723"/>
      <c r="F1336" s="723"/>
      <c r="G1336" s="723"/>
      <c r="H1336" s="723"/>
      <c r="I1336" s="723"/>
      <c r="J1336" s="723"/>
      <c r="K1336" s="723"/>
      <c r="L1336" s="724"/>
      <c r="M1336" s="638"/>
      <c r="N1336" s="638"/>
      <c r="O1336" s="638"/>
      <c r="P1336" s="638"/>
      <c r="Q1336" s="638"/>
      <c r="R1336" s="638"/>
      <c r="S1336" s="638"/>
      <c r="T1336" s="638"/>
      <c r="U1336" s="638"/>
      <c r="V1336" s="638"/>
      <c r="W1336" s="638"/>
      <c r="X1336" s="638"/>
      <c r="Y1336" s="638"/>
      <c r="Z1336" s="638"/>
      <c r="AA1336" s="638"/>
      <c r="AB1336" s="638"/>
      <c r="AC1336" s="638"/>
      <c r="AD1336" s="638"/>
      <c r="AI1336">
        <f t="shared" si="1015"/>
        <v>0</v>
      </c>
      <c r="AJ1336">
        <f t="shared" si="1016"/>
        <v>0</v>
      </c>
      <c r="AK1336">
        <f t="shared" si="1017"/>
        <v>0</v>
      </c>
      <c r="AL1336">
        <f t="shared" si="1018"/>
        <v>0</v>
      </c>
      <c r="AM1336">
        <f t="shared" si="1019"/>
        <v>0</v>
      </c>
      <c r="AN1336">
        <f t="shared" si="1020"/>
        <v>0</v>
      </c>
      <c r="AO1336">
        <f t="shared" si="1021"/>
        <v>0</v>
      </c>
      <c r="AP1336">
        <f t="shared" si="1022"/>
        <v>0</v>
      </c>
      <c r="AQ1336">
        <f t="shared" si="1023"/>
        <v>0</v>
      </c>
      <c r="AR1336">
        <f t="shared" si="1024"/>
        <v>0</v>
      </c>
      <c r="AS1336">
        <f t="shared" si="1025"/>
        <v>0</v>
      </c>
      <c r="AT1336">
        <f t="shared" si="1026"/>
        <v>0</v>
      </c>
      <c r="AU1336">
        <f t="shared" si="1027"/>
        <v>0</v>
      </c>
      <c r="AV1336">
        <f t="shared" si="1028"/>
        <v>0</v>
      </c>
      <c r="AW1336">
        <f t="shared" si="1029"/>
        <v>0</v>
      </c>
      <c r="AX1336">
        <f t="shared" si="1030"/>
        <v>0</v>
      </c>
      <c r="AY1336">
        <f t="shared" si="1031"/>
        <v>0</v>
      </c>
      <c r="AZ1336">
        <f t="shared" si="1032"/>
        <v>0</v>
      </c>
      <c r="BA1336">
        <f t="shared" si="1033"/>
        <v>0</v>
      </c>
      <c r="BB1336">
        <f t="shared" si="1034"/>
        <v>0</v>
      </c>
      <c r="BC1336">
        <f t="shared" si="1035"/>
        <v>0</v>
      </c>
      <c r="BD1336">
        <f t="shared" si="1036"/>
        <v>0</v>
      </c>
      <c r="BE1336">
        <f t="shared" si="1037"/>
        <v>0</v>
      </c>
      <c r="BF1336">
        <f t="shared" si="1038"/>
        <v>0</v>
      </c>
    </row>
    <row r="1337" spans="1:58" ht="15" customHeight="1">
      <c r="A1337" s="445"/>
      <c r="B1337" s="15"/>
      <c r="C1337" s="35" t="s">
        <v>5066</v>
      </c>
      <c r="D1337" s="800" t="str">
        <f>IF(CNGE_2026_M1_Secc1_Sub1!$D75="","",CNGE_2026_M1_Secc1_Sub1!$D75)</f>
        <v/>
      </c>
      <c r="E1337" s="723"/>
      <c r="F1337" s="723"/>
      <c r="G1337" s="723"/>
      <c r="H1337" s="723"/>
      <c r="I1337" s="723"/>
      <c r="J1337" s="723"/>
      <c r="K1337" s="723"/>
      <c r="L1337" s="724"/>
      <c r="M1337" s="638"/>
      <c r="N1337" s="638"/>
      <c r="O1337" s="638"/>
      <c r="P1337" s="638"/>
      <c r="Q1337" s="638"/>
      <c r="R1337" s="638"/>
      <c r="S1337" s="638"/>
      <c r="T1337" s="638"/>
      <c r="U1337" s="638"/>
      <c r="V1337" s="638"/>
      <c r="W1337" s="638"/>
      <c r="X1337" s="638"/>
      <c r="Y1337" s="638"/>
      <c r="Z1337" s="638"/>
      <c r="AA1337" s="638"/>
      <c r="AB1337" s="638"/>
      <c r="AC1337" s="638"/>
      <c r="AD1337" s="638"/>
      <c r="AI1337">
        <f t="shared" si="1015"/>
        <v>0</v>
      </c>
      <c r="AJ1337">
        <f t="shared" si="1016"/>
        <v>0</v>
      </c>
      <c r="AK1337">
        <f t="shared" si="1017"/>
        <v>0</v>
      </c>
      <c r="AL1337">
        <f t="shared" si="1018"/>
        <v>0</v>
      </c>
      <c r="AM1337">
        <f t="shared" si="1019"/>
        <v>0</v>
      </c>
      <c r="AN1337">
        <f t="shared" si="1020"/>
        <v>0</v>
      </c>
      <c r="AO1337">
        <f t="shared" si="1021"/>
        <v>0</v>
      </c>
      <c r="AP1337">
        <f t="shared" si="1022"/>
        <v>0</v>
      </c>
      <c r="AQ1337">
        <f t="shared" si="1023"/>
        <v>0</v>
      </c>
      <c r="AR1337">
        <f t="shared" si="1024"/>
        <v>0</v>
      </c>
      <c r="AS1337">
        <f t="shared" si="1025"/>
        <v>0</v>
      </c>
      <c r="AT1337">
        <f t="shared" si="1026"/>
        <v>0</v>
      </c>
      <c r="AU1337">
        <f t="shared" si="1027"/>
        <v>0</v>
      </c>
      <c r="AV1337">
        <f t="shared" si="1028"/>
        <v>0</v>
      </c>
      <c r="AW1337">
        <f t="shared" si="1029"/>
        <v>0</v>
      </c>
      <c r="AX1337">
        <f t="shared" si="1030"/>
        <v>0</v>
      </c>
      <c r="AY1337">
        <f t="shared" si="1031"/>
        <v>0</v>
      </c>
      <c r="AZ1337">
        <f t="shared" si="1032"/>
        <v>0</v>
      </c>
      <c r="BA1337">
        <f t="shared" si="1033"/>
        <v>0</v>
      </c>
      <c r="BB1337">
        <f t="shared" si="1034"/>
        <v>0</v>
      </c>
      <c r="BC1337">
        <f t="shared" si="1035"/>
        <v>0</v>
      </c>
      <c r="BD1337">
        <f t="shared" si="1036"/>
        <v>0</v>
      </c>
      <c r="BE1337">
        <f t="shared" si="1037"/>
        <v>0</v>
      </c>
      <c r="BF1337">
        <f t="shared" si="1038"/>
        <v>0</v>
      </c>
    </row>
    <row r="1338" spans="1:58" ht="15" customHeight="1">
      <c r="A1338" s="445"/>
      <c r="B1338" s="15"/>
      <c r="C1338" s="35" t="s">
        <v>5190</v>
      </c>
      <c r="D1338" s="800" t="str">
        <f>IF(CNGE_2026_M1_Secc1_Sub1!$D76="","",CNGE_2026_M1_Secc1_Sub1!$D76)</f>
        <v/>
      </c>
      <c r="E1338" s="723"/>
      <c r="F1338" s="723"/>
      <c r="G1338" s="723"/>
      <c r="H1338" s="723"/>
      <c r="I1338" s="723"/>
      <c r="J1338" s="723"/>
      <c r="K1338" s="723"/>
      <c r="L1338" s="724"/>
      <c r="M1338" s="638"/>
      <c r="N1338" s="638"/>
      <c r="O1338" s="638"/>
      <c r="P1338" s="638"/>
      <c r="Q1338" s="638"/>
      <c r="R1338" s="638"/>
      <c r="S1338" s="638"/>
      <c r="T1338" s="638"/>
      <c r="U1338" s="638"/>
      <c r="V1338" s="638"/>
      <c r="W1338" s="638"/>
      <c r="X1338" s="638"/>
      <c r="Y1338" s="638"/>
      <c r="Z1338" s="638"/>
      <c r="AA1338" s="638"/>
      <c r="AB1338" s="638"/>
      <c r="AC1338" s="638"/>
      <c r="AD1338" s="638"/>
      <c r="AI1338">
        <f t="shared" si="1015"/>
        <v>0</v>
      </c>
      <c r="AJ1338">
        <f t="shared" si="1016"/>
        <v>0</v>
      </c>
      <c r="AK1338">
        <f t="shared" si="1017"/>
        <v>0</v>
      </c>
      <c r="AL1338">
        <f t="shared" si="1018"/>
        <v>0</v>
      </c>
      <c r="AM1338">
        <f t="shared" si="1019"/>
        <v>0</v>
      </c>
      <c r="AN1338">
        <f t="shared" si="1020"/>
        <v>0</v>
      </c>
      <c r="AO1338">
        <f t="shared" si="1021"/>
        <v>0</v>
      </c>
      <c r="AP1338">
        <f t="shared" si="1022"/>
        <v>0</v>
      </c>
      <c r="AQ1338">
        <f t="shared" si="1023"/>
        <v>0</v>
      </c>
      <c r="AR1338">
        <f t="shared" si="1024"/>
        <v>0</v>
      </c>
      <c r="AS1338">
        <f t="shared" si="1025"/>
        <v>0</v>
      </c>
      <c r="AT1338">
        <f t="shared" si="1026"/>
        <v>0</v>
      </c>
      <c r="AU1338">
        <f t="shared" si="1027"/>
        <v>0</v>
      </c>
      <c r="AV1338">
        <f t="shared" si="1028"/>
        <v>0</v>
      </c>
      <c r="AW1338">
        <f t="shared" si="1029"/>
        <v>0</v>
      </c>
      <c r="AX1338">
        <f t="shared" si="1030"/>
        <v>0</v>
      </c>
      <c r="AY1338">
        <f t="shared" si="1031"/>
        <v>0</v>
      </c>
      <c r="AZ1338">
        <f t="shared" si="1032"/>
        <v>0</v>
      </c>
      <c r="BA1338">
        <f t="shared" si="1033"/>
        <v>0</v>
      </c>
      <c r="BB1338">
        <f t="shared" si="1034"/>
        <v>0</v>
      </c>
      <c r="BC1338">
        <f t="shared" si="1035"/>
        <v>0</v>
      </c>
      <c r="BD1338">
        <f t="shared" si="1036"/>
        <v>0</v>
      </c>
      <c r="BE1338">
        <f t="shared" si="1037"/>
        <v>0</v>
      </c>
      <c r="BF1338">
        <f t="shared" si="1038"/>
        <v>0</v>
      </c>
    </row>
    <row r="1339" spans="1:58" ht="15" customHeight="1">
      <c r="A1339" s="445"/>
      <c r="B1339" s="15"/>
      <c r="C1339" s="35" t="s">
        <v>5192</v>
      </c>
      <c r="D1339" s="800" t="str">
        <f>IF(CNGE_2026_M1_Secc1_Sub1!$D77="","",CNGE_2026_M1_Secc1_Sub1!$D77)</f>
        <v/>
      </c>
      <c r="E1339" s="723"/>
      <c r="F1339" s="723"/>
      <c r="G1339" s="723"/>
      <c r="H1339" s="723"/>
      <c r="I1339" s="723"/>
      <c r="J1339" s="723"/>
      <c r="K1339" s="723"/>
      <c r="L1339" s="724"/>
      <c r="M1339" s="638"/>
      <c r="N1339" s="638"/>
      <c r="O1339" s="638"/>
      <c r="P1339" s="638"/>
      <c r="Q1339" s="638"/>
      <c r="R1339" s="638"/>
      <c r="S1339" s="638"/>
      <c r="T1339" s="638"/>
      <c r="U1339" s="638"/>
      <c r="V1339" s="638"/>
      <c r="W1339" s="638"/>
      <c r="X1339" s="638"/>
      <c r="Y1339" s="638"/>
      <c r="Z1339" s="638"/>
      <c r="AA1339" s="638"/>
      <c r="AB1339" s="638"/>
      <c r="AC1339" s="638"/>
      <c r="AD1339" s="638"/>
      <c r="AI1339">
        <f t="shared" si="1015"/>
        <v>0</v>
      </c>
      <c r="AJ1339">
        <f t="shared" si="1016"/>
        <v>0</v>
      </c>
      <c r="AK1339">
        <f t="shared" si="1017"/>
        <v>0</v>
      </c>
      <c r="AL1339">
        <f t="shared" si="1018"/>
        <v>0</v>
      </c>
      <c r="AM1339">
        <f t="shared" si="1019"/>
        <v>0</v>
      </c>
      <c r="AN1339">
        <f t="shared" si="1020"/>
        <v>0</v>
      </c>
      <c r="AO1339">
        <f t="shared" si="1021"/>
        <v>0</v>
      </c>
      <c r="AP1339">
        <f t="shared" si="1022"/>
        <v>0</v>
      </c>
      <c r="AQ1339">
        <f t="shared" si="1023"/>
        <v>0</v>
      </c>
      <c r="AR1339">
        <f t="shared" si="1024"/>
        <v>0</v>
      </c>
      <c r="AS1339">
        <f t="shared" si="1025"/>
        <v>0</v>
      </c>
      <c r="AT1339">
        <f t="shared" si="1026"/>
        <v>0</v>
      </c>
      <c r="AU1339">
        <f t="shared" si="1027"/>
        <v>0</v>
      </c>
      <c r="AV1339">
        <f t="shared" si="1028"/>
        <v>0</v>
      </c>
      <c r="AW1339">
        <f t="shared" si="1029"/>
        <v>0</v>
      </c>
      <c r="AX1339">
        <f t="shared" si="1030"/>
        <v>0</v>
      </c>
      <c r="AY1339">
        <f t="shared" si="1031"/>
        <v>0</v>
      </c>
      <c r="AZ1339">
        <f t="shared" si="1032"/>
        <v>0</v>
      </c>
      <c r="BA1339">
        <f t="shared" si="1033"/>
        <v>0</v>
      </c>
      <c r="BB1339">
        <f t="shared" si="1034"/>
        <v>0</v>
      </c>
      <c r="BC1339">
        <f t="shared" si="1035"/>
        <v>0</v>
      </c>
      <c r="BD1339">
        <f t="shared" si="1036"/>
        <v>0</v>
      </c>
      <c r="BE1339">
        <f t="shared" si="1037"/>
        <v>0</v>
      </c>
      <c r="BF1339">
        <f t="shared" si="1038"/>
        <v>0</v>
      </c>
    </row>
    <row r="1340" spans="1:58" ht="15" customHeight="1">
      <c r="A1340" s="445"/>
      <c r="B1340" s="15"/>
      <c r="C1340" s="35" t="s">
        <v>5194</v>
      </c>
      <c r="D1340" s="800" t="str">
        <f>IF(CNGE_2026_M1_Secc1_Sub1!$D78="","",CNGE_2026_M1_Secc1_Sub1!$D78)</f>
        <v/>
      </c>
      <c r="E1340" s="723"/>
      <c r="F1340" s="723"/>
      <c r="G1340" s="723"/>
      <c r="H1340" s="723"/>
      <c r="I1340" s="723"/>
      <c r="J1340" s="723"/>
      <c r="K1340" s="723"/>
      <c r="L1340" s="724"/>
      <c r="M1340" s="638"/>
      <c r="N1340" s="638"/>
      <c r="O1340" s="638"/>
      <c r="P1340" s="638"/>
      <c r="Q1340" s="638"/>
      <c r="R1340" s="638"/>
      <c r="S1340" s="638"/>
      <c r="T1340" s="638"/>
      <c r="U1340" s="638"/>
      <c r="V1340" s="638"/>
      <c r="W1340" s="638"/>
      <c r="X1340" s="638"/>
      <c r="Y1340" s="638"/>
      <c r="Z1340" s="638"/>
      <c r="AA1340" s="638"/>
      <c r="AB1340" s="638"/>
      <c r="AC1340" s="638"/>
      <c r="AD1340" s="638"/>
      <c r="AI1340">
        <f t="shared" si="1015"/>
        <v>0</v>
      </c>
      <c r="AJ1340">
        <f t="shared" si="1016"/>
        <v>0</v>
      </c>
      <c r="AK1340">
        <f t="shared" si="1017"/>
        <v>0</v>
      </c>
      <c r="AL1340">
        <f t="shared" si="1018"/>
        <v>0</v>
      </c>
      <c r="AM1340">
        <f t="shared" si="1019"/>
        <v>0</v>
      </c>
      <c r="AN1340">
        <f t="shared" si="1020"/>
        <v>0</v>
      </c>
      <c r="AO1340">
        <f t="shared" si="1021"/>
        <v>0</v>
      </c>
      <c r="AP1340">
        <f t="shared" si="1022"/>
        <v>0</v>
      </c>
      <c r="AQ1340">
        <f t="shared" si="1023"/>
        <v>0</v>
      </c>
      <c r="AR1340">
        <f t="shared" si="1024"/>
        <v>0</v>
      </c>
      <c r="AS1340">
        <f t="shared" si="1025"/>
        <v>0</v>
      </c>
      <c r="AT1340">
        <f t="shared" si="1026"/>
        <v>0</v>
      </c>
      <c r="AU1340">
        <f t="shared" si="1027"/>
        <v>0</v>
      </c>
      <c r="AV1340">
        <f t="shared" si="1028"/>
        <v>0</v>
      </c>
      <c r="AW1340">
        <f t="shared" si="1029"/>
        <v>0</v>
      </c>
      <c r="AX1340">
        <f t="shared" si="1030"/>
        <v>0</v>
      </c>
      <c r="AY1340">
        <f t="shared" si="1031"/>
        <v>0</v>
      </c>
      <c r="AZ1340">
        <f t="shared" si="1032"/>
        <v>0</v>
      </c>
      <c r="BA1340">
        <f t="shared" si="1033"/>
        <v>0</v>
      </c>
      <c r="BB1340">
        <f t="shared" si="1034"/>
        <v>0</v>
      </c>
      <c r="BC1340">
        <f t="shared" si="1035"/>
        <v>0</v>
      </c>
      <c r="BD1340">
        <f t="shared" si="1036"/>
        <v>0</v>
      </c>
      <c r="BE1340">
        <f t="shared" si="1037"/>
        <v>0</v>
      </c>
      <c r="BF1340">
        <f t="shared" si="1038"/>
        <v>0</v>
      </c>
    </row>
    <row r="1341" spans="1:58" ht="15" customHeight="1">
      <c r="A1341" s="445"/>
      <c r="B1341" s="15"/>
      <c r="C1341" s="35" t="s">
        <v>5196</v>
      </c>
      <c r="D1341" s="800" t="str">
        <f>IF(CNGE_2026_M1_Secc1_Sub1!$D79="","",CNGE_2026_M1_Secc1_Sub1!$D79)</f>
        <v/>
      </c>
      <c r="E1341" s="723"/>
      <c r="F1341" s="723"/>
      <c r="G1341" s="723"/>
      <c r="H1341" s="723"/>
      <c r="I1341" s="723"/>
      <c r="J1341" s="723"/>
      <c r="K1341" s="723"/>
      <c r="L1341" s="724"/>
      <c r="M1341" s="638"/>
      <c r="N1341" s="638"/>
      <c r="O1341" s="638"/>
      <c r="P1341" s="638"/>
      <c r="Q1341" s="638"/>
      <c r="R1341" s="638"/>
      <c r="S1341" s="638"/>
      <c r="T1341" s="638"/>
      <c r="U1341" s="638"/>
      <c r="V1341" s="638"/>
      <c r="W1341" s="638"/>
      <c r="X1341" s="638"/>
      <c r="Y1341" s="638"/>
      <c r="Z1341" s="638"/>
      <c r="AA1341" s="638"/>
      <c r="AB1341" s="638"/>
      <c r="AC1341" s="638"/>
      <c r="AD1341" s="638"/>
      <c r="AI1341">
        <f t="shared" si="1015"/>
        <v>0</v>
      </c>
      <c r="AJ1341">
        <f t="shared" si="1016"/>
        <v>0</v>
      </c>
      <c r="AK1341">
        <f t="shared" si="1017"/>
        <v>0</v>
      </c>
      <c r="AL1341">
        <f t="shared" si="1018"/>
        <v>0</v>
      </c>
      <c r="AM1341">
        <f t="shared" si="1019"/>
        <v>0</v>
      </c>
      <c r="AN1341">
        <f t="shared" si="1020"/>
        <v>0</v>
      </c>
      <c r="AO1341">
        <f t="shared" si="1021"/>
        <v>0</v>
      </c>
      <c r="AP1341">
        <f t="shared" si="1022"/>
        <v>0</v>
      </c>
      <c r="AQ1341">
        <f t="shared" si="1023"/>
        <v>0</v>
      </c>
      <c r="AR1341">
        <f t="shared" si="1024"/>
        <v>0</v>
      </c>
      <c r="AS1341">
        <f t="shared" si="1025"/>
        <v>0</v>
      </c>
      <c r="AT1341">
        <f t="shared" si="1026"/>
        <v>0</v>
      </c>
      <c r="AU1341">
        <f t="shared" si="1027"/>
        <v>0</v>
      </c>
      <c r="AV1341">
        <f t="shared" si="1028"/>
        <v>0</v>
      </c>
      <c r="AW1341">
        <f t="shared" si="1029"/>
        <v>0</v>
      </c>
      <c r="AX1341">
        <f t="shared" si="1030"/>
        <v>0</v>
      </c>
      <c r="AY1341">
        <f t="shared" si="1031"/>
        <v>0</v>
      </c>
      <c r="AZ1341">
        <f t="shared" si="1032"/>
        <v>0</v>
      </c>
      <c r="BA1341">
        <f t="shared" si="1033"/>
        <v>0</v>
      </c>
      <c r="BB1341">
        <f t="shared" si="1034"/>
        <v>0</v>
      </c>
      <c r="BC1341">
        <f t="shared" si="1035"/>
        <v>0</v>
      </c>
      <c r="BD1341">
        <f t="shared" si="1036"/>
        <v>0</v>
      </c>
      <c r="BE1341">
        <f t="shared" si="1037"/>
        <v>0</v>
      </c>
      <c r="BF1341">
        <f t="shared" si="1038"/>
        <v>0</v>
      </c>
    </row>
    <row r="1342" spans="1:58" ht="15" customHeight="1">
      <c r="A1342" s="445"/>
      <c r="B1342" s="15"/>
      <c r="C1342" s="35" t="s">
        <v>5198</v>
      </c>
      <c r="D1342" s="800" t="str">
        <f>IF(CNGE_2026_M1_Secc1_Sub1!$D80="","",CNGE_2026_M1_Secc1_Sub1!$D80)</f>
        <v/>
      </c>
      <c r="E1342" s="723"/>
      <c r="F1342" s="723"/>
      <c r="G1342" s="723"/>
      <c r="H1342" s="723"/>
      <c r="I1342" s="723"/>
      <c r="J1342" s="723"/>
      <c r="K1342" s="723"/>
      <c r="L1342" s="724"/>
      <c r="M1342" s="638"/>
      <c r="N1342" s="638"/>
      <c r="O1342" s="638"/>
      <c r="P1342" s="638"/>
      <c r="Q1342" s="638"/>
      <c r="R1342" s="638"/>
      <c r="S1342" s="638"/>
      <c r="T1342" s="638"/>
      <c r="U1342" s="638"/>
      <c r="V1342" s="638"/>
      <c r="W1342" s="638"/>
      <c r="X1342" s="638"/>
      <c r="Y1342" s="638"/>
      <c r="Z1342" s="638"/>
      <c r="AA1342" s="638"/>
      <c r="AB1342" s="638"/>
      <c r="AC1342" s="638"/>
      <c r="AD1342" s="638"/>
      <c r="AI1342">
        <f t="shared" si="1015"/>
        <v>0</v>
      </c>
      <c r="AJ1342">
        <f t="shared" si="1016"/>
        <v>0</v>
      </c>
      <c r="AK1342">
        <f t="shared" si="1017"/>
        <v>0</v>
      </c>
      <c r="AL1342">
        <f t="shared" si="1018"/>
        <v>0</v>
      </c>
      <c r="AM1342">
        <f t="shared" si="1019"/>
        <v>0</v>
      </c>
      <c r="AN1342">
        <f t="shared" si="1020"/>
        <v>0</v>
      </c>
      <c r="AO1342">
        <f t="shared" si="1021"/>
        <v>0</v>
      </c>
      <c r="AP1342">
        <f t="shared" si="1022"/>
        <v>0</v>
      </c>
      <c r="AQ1342">
        <f t="shared" si="1023"/>
        <v>0</v>
      </c>
      <c r="AR1342">
        <f t="shared" si="1024"/>
        <v>0</v>
      </c>
      <c r="AS1342">
        <f t="shared" si="1025"/>
        <v>0</v>
      </c>
      <c r="AT1342">
        <f t="shared" si="1026"/>
        <v>0</v>
      </c>
      <c r="AU1342">
        <f t="shared" si="1027"/>
        <v>0</v>
      </c>
      <c r="AV1342">
        <f t="shared" si="1028"/>
        <v>0</v>
      </c>
      <c r="AW1342">
        <f t="shared" si="1029"/>
        <v>0</v>
      </c>
      <c r="AX1342">
        <f t="shared" si="1030"/>
        <v>0</v>
      </c>
      <c r="AY1342">
        <f t="shared" si="1031"/>
        <v>0</v>
      </c>
      <c r="AZ1342">
        <f t="shared" si="1032"/>
        <v>0</v>
      </c>
      <c r="BA1342">
        <f t="shared" si="1033"/>
        <v>0</v>
      </c>
      <c r="BB1342">
        <f t="shared" si="1034"/>
        <v>0</v>
      </c>
      <c r="BC1342">
        <f t="shared" si="1035"/>
        <v>0</v>
      </c>
      <c r="BD1342">
        <f t="shared" si="1036"/>
        <v>0</v>
      </c>
      <c r="BE1342">
        <f t="shared" si="1037"/>
        <v>0</v>
      </c>
      <c r="BF1342">
        <f t="shared" si="1038"/>
        <v>0</v>
      </c>
    </row>
    <row r="1343" spans="1:58" ht="15" customHeight="1">
      <c r="A1343" s="445"/>
      <c r="B1343" s="15"/>
      <c r="C1343" s="35" t="s">
        <v>5200</v>
      </c>
      <c r="D1343" s="800" t="str">
        <f>IF(CNGE_2026_M1_Secc1_Sub1!$D81="","",CNGE_2026_M1_Secc1_Sub1!$D81)</f>
        <v/>
      </c>
      <c r="E1343" s="723"/>
      <c r="F1343" s="723"/>
      <c r="G1343" s="723"/>
      <c r="H1343" s="723"/>
      <c r="I1343" s="723"/>
      <c r="J1343" s="723"/>
      <c r="K1343" s="723"/>
      <c r="L1343" s="724"/>
      <c r="M1343" s="638"/>
      <c r="N1343" s="638"/>
      <c r="O1343" s="638"/>
      <c r="P1343" s="638"/>
      <c r="Q1343" s="638"/>
      <c r="R1343" s="638"/>
      <c r="S1343" s="638"/>
      <c r="T1343" s="638"/>
      <c r="U1343" s="638"/>
      <c r="V1343" s="638"/>
      <c r="W1343" s="638"/>
      <c r="X1343" s="638"/>
      <c r="Y1343" s="638"/>
      <c r="Z1343" s="638"/>
      <c r="AA1343" s="638"/>
      <c r="AB1343" s="638"/>
      <c r="AC1343" s="638"/>
      <c r="AD1343" s="638"/>
      <c r="AI1343">
        <f t="shared" si="1015"/>
        <v>0</v>
      </c>
      <c r="AJ1343">
        <f t="shared" si="1016"/>
        <v>0</v>
      </c>
      <c r="AK1343">
        <f t="shared" si="1017"/>
        <v>0</v>
      </c>
      <c r="AL1343">
        <f t="shared" si="1018"/>
        <v>0</v>
      </c>
      <c r="AM1343">
        <f t="shared" si="1019"/>
        <v>0</v>
      </c>
      <c r="AN1343">
        <f t="shared" si="1020"/>
        <v>0</v>
      </c>
      <c r="AO1343">
        <f t="shared" si="1021"/>
        <v>0</v>
      </c>
      <c r="AP1343">
        <f t="shared" si="1022"/>
        <v>0</v>
      </c>
      <c r="AQ1343">
        <f t="shared" si="1023"/>
        <v>0</v>
      </c>
      <c r="AR1343">
        <f t="shared" si="1024"/>
        <v>0</v>
      </c>
      <c r="AS1343">
        <f t="shared" si="1025"/>
        <v>0</v>
      </c>
      <c r="AT1343">
        <f t="shared" si="1026"/>
        <v>0</v>
      </c>
      <c r="AU1343">
        <f t="shared" si="1027"/>
        <v>0</v>
      </c>
      <c r="AV1343">
        <f t="shared" si="1028"/>
        <v>0</v>
      </c>
      <c r="AW1343">
        <f t="shared" si="1029"/>
        <v>0</v>
      </c>
      <c r="AX1343">
        <f t="shared" si="1030"/>
        <v>0</v>
      </c>
      <c r="AY1343">
        <f t="shared" si="1031"/>
        <v>0</v>
      </c>
      <c r="AZ1343">
        <f t="shared" si="1032"/>
        <v>0</v>
      </c>
      <c r="BA1343">
        <f t="shared" si="1033"/>
        <v>0</v>
      </c>
      <c r="BB1343">
        <f t="shared" si="1034"/>
        <v>0</v>
      </c>
      <c r="BC1343">
        <f t="shared" si="1035"/>
        <v>0</v>
      </c>
      <c r="BD1343">
        <f t="shared" si="1036"/>
        <v>0</v>
      </c>
      <c r="BE1343">
        <f t="shared" si="1037"/>
        <v>0</v>
      </c>
      <c r="BF1343">
        <f t="shared" si="1038"/>
        <v>0</v>
      </c>
    </row>
    <row r="1344" spans="1:58" ht="15" customHeight="1">
      <c r="A1344" s="445"/>
      <c r="B1344" s="15"/>
      <c r="C1344" s="35" t="s">
        <v>5202</v>
      </c>
      <c r="D1344" s="800" t="str">
        <f>IF(CNGE_2026_M1_Secc1_Sub1!$D82="","",CNGE_2026_M1_Secc1_Sub1!$D82)</f>
        <v/>
      </c>
      <c r="E1344" s="723"/>
      <c r="F1344" s="723"/>
      <c r="G1344" s="723"/>
      <c r="H1344" s="723"/>
      <c r="I1344" s="723"/>
      <c r="J1344" s="723"/>
      <c r="K1344" s="723"/>
      <c r="L1344" s="724"/>
      <c r="M1344" s="638"/>
      <c r="N1344" s="638"/>
      <c r="O1344" s="638"/>
      <c r="P1344" s="638"/>
      <c r="Q1344" s="638"/>
      <c r="R1344" s="638"/>
      <c r="S1344" s="638"/>
      <c r="T1344" s="638"/>
      <c r="U1344" s="638"/>
      <c r="V1344" s="638"/>
      <c r="W1344" s="638"/>
      <c r="X1344" s="638"/>
      <c r="Y1344" s="638"/>
      <c r="Z1344" s="638"/>
      <c r="AA1344" s="638"/>
      <c r="AB1344" s="638"/>
      <c r="AC1344" s="638"/>
      <c r="AD1344" s="638"/>
      <c r="AI1344">
        <f t="shared" si="1015"/>
        <v>0</v>
      </c>
      <c r="AJ1344">
        <f t="shared" si="1016"/>
        <v>0</v>
      </c>
      <c r="AK1344">
        <f t="shared" si="1017"/>
        <v>0</v>
      </c>
      <c r="AL1344">
        <f t="shared" si="1018"/>
        <v>0</v>
      </c>
      <c r="AM1344">
        <f t="shared" si="1019"/>
        <v>0</v>
      </c>
      <c r="AN1344">
        <f t="shared" si="1020"/>
        <v>0</v>
      </c>
      <c r="AO1344">
        <f t="shared" si="1021"/>
        <v>0</v>
      </c>
      <c r="AP1344">
        <f t="shared" si="1022"/>
        <v>0</v>
      </c>
      <c r="AQ1344">
        <f t="shared" si="1023"/>
        <v>0</v>
      </c>
      <c r="AR1344">
        <f t="shared" si="1024"/>
        <v>0</v>
      </c>
      <c r="AS1344">
        <f t="shared" si="1025"/>
        <v>0</v>
      </c>
      <c r="AT1344">
        <f t="shared" si="1026"/>
        <v>0</v>
      </c>
      <c r="AU1344">
        <f t="shared" si="1027"/>
        <v>0</v>
      </c>
      <c r="AV1344">
        <f t="shared" si="1028"/>
        <v>0</v>
      </c>
      <c r="AW1344">
        <f t="shared" si="1029"/>
        <v>0</v>
      </c>
      <c r="AX1344">
        <f t="shared" si="1030"/>
        <v>0</v>
      </c>
      <c r="AY1344">
        <f t="shared" si="1031"/>
        <v>0</v>
      </c>
      <c r="AZ1344">
        <f t="shared" si="1032"/>
        <v>0</v>
      </c>
      <c r="BA1344">
        <f t="shared" si="1033"/>
        <v>0</v>
      </c>
      <c r="BB1344">
        <f t="shared" si="1034"/>
        <v>0</v>
      </c>
      <c r="BC1344">
        <f t="shared" si="1035"/>
        <v>0</v>
      </c>
      <c r="BD1344">
        <f t="shared" si="1036"/>
        <v>0</v>
      </c>
      <c r="BE1344">
        <f t="shared" si="1037"/>
        <v>0</v>
      </c>
      <c r="BF1344">
        <f t="shared" si="1038"/>
        <v>0</v>
      </c>
    </row>
    <row r="1345" spans="1:58" ht="15" customHeight="1">
      <c r="A1345" s="445"/>
      <c r="B1345" s="15"/>
      <c r="C1345" s="35" t="s">
        <v>5204</v>
      </c>
      <c r="D1345" s="800" t="str">
        <f>IF(CNGE_2026_M1_Secc1_Sub1!$D83="","",CNGE_2026_M1_Secc1_Sub1!$D83)</f>
        <v/>
      </c>
      <c r="E1345" s="723"/>
      <c r="F1345" s="723"/>
      <c r="G1345" s="723"/>
      <c r="H1345" s="723"/>
      <c r="I1345" s="723"/>
      <c r="J1345" s="723"/>
      <c r="K1345" s="723"/>
      <c r="L1345" s="724"/>
      <c r="M1345" s="638"/>
      <c r="N1345" s="638"/>
      <c r="O1345" s="638"/>
      <c r="P1345" s="638"/>
      <c r="Q1345" s="638"/>
      <c r="R1345" s="638"/>
      <c r="S1345" s="638"/>
      <c r="T1345" s="638"/>
      <c r="U1345" s="638"/>
      <c r="V1345" s="638"/>
      <c r="W1345" s="638"/>
      <c r="X1345" s="638"/>
      <c r="Y1345" s="638"/>
      <c r="Z1345" s="638"/>
      <c r="AA1345" s="638"/>
      <c r="AB1345" s="638"/>
      <c r="AC1345" s="638"/>
      <c r="AD1345" s="638"/>
      <c r="AI1345">
        <f t="shared" si="1015"/>
        <v>0</v>
      </c>
      <c r="AJ1345">
        <f t="shared" si="1016"/>
        <v>0</v>
      </c>
      <c r="AK1345">
        <f t="shared" si="1017"/>
        <v>0</v>
      </c>
      <c r="AL1345">
        <f t="shared" si="1018"/>
        <v>0</v>
      </c>
      <c r="AM1345">
        <f t="shared" si="1019"/>
        <v>0</v>
      </c>
      <c r="AN1345">
        <f t="shared" si="1020"/>
        <v>0</v>
      </c>
      <c r="AO1345">
        <f t="shared" si="1021"/>
        <v>0</v>
      </c>
      <c r="AP1345">
        <f t="shared" si="1022"/>
        <v>0</v>
      </c>
      <c r="AQ1345">
        <f t="shared" si="1023"/>
        <v>0</v>
      </c>
      <c r="AR1345">
        <f t="shared" si="1024"/>
        <v>0</v>
      </c>
      <c r="AS1345">
        <f t="shared" si="1025"/>
        <v>0</v>
      </c>
      <c r="AT1345">
        <f t="shared" si="1026"/>
        <v>0</v>
      </c>
      <c r="AU1345">
        <f t="shared" si="1027"/>
        <v>0</v>
      </c>
      <c r="AV1345">
        <f t="shared" si="1028"/>
        <v>0</v>
      </c>
      <c r="AW1345">
        <f t="shared" si="1029"/>
        <v>0</v>
      </c>
      <c r="AX1345">
        <f t="shared" si="1030"/>
        <v>0</v>
      </c>
      <c r="AY1345">
        <f t="shared" si="1031"/>
        <v>0</v>
      </c>
      <c r="AZ1345">
        <f t="shared" si="1032"/>
        <v>0</v>
      </c>
      <c r="BA1345">
        <f t="shared" si="1033"/>
        <v>0</v>
      </c>
      <c r="BB1345">
        <f t="shared" si="1034"/>
        <v>0</v>
      </c>
      <c r="BC1345">
        <f t="shared" si="1035"/>
        <v>0</v>
      </c>
      <c r="BD1345">
        <f t="shared" si="1036"/>
        <v>0</v>
      </c>
      <c r="BE1345">
        <f t="shared" si="1037"/>
        <v>0</v>
      </c>
      <c r="BF1345">
        <f t="shared" si="1038"/>
        <v>0</v>
      </c>
    </row>
    <row r="1346" spans="1:58" ht="15" customHeight="1">
      <c r="A1346" s="445"/>
      <c r="B1346" s="15"/>
      <c r="C1346" s="35" t="s">
        <v>5206</v>
      </c>
      <c r="D1346" s="800" t="str">
        <f>IF(CNGE_2026_M1_Secc1_Sub1!$D84="","",CNGE_2026_M1_Secc1_Sub1!$D84)</f>
        <v/>
      </c>
      <c r="E1346" s="723"/>
      <c r="F1346" s="723"/>
      <c r="G1346" s="723"/>
      <c r="H1346" s="723"/>
      <c r="I1346" s="723"/>
      <c r="J1346" s="723"/>
      <c r="K1346" s="723"/>
      <c r="L1346" s="724"/>
      <c r="M1346" s="638"/>
      <c r="N1346" s="638"/>
      <c r="O1346" s="638"/>
      <c r="P1346" s="638"/>
      <c r="Q1346" s="638"/>
      <c r="R1346" s="638"/>
      <c r="S1346" s="638"/>
      <c r="T1346" s="638"/>
      <c r="U1346" s="638"/>
      <c r="V1346" s="638"/>
      <c r="W1346" s="638"/>
      <c r="X1346" s="638"/>
      <c r="Y1346" s="638"/>
      <c r="Z1346" s="638"/>
      <c r="AA1346" s="638"/>
      <c r="AB1346" s="638"/>
      <c r="AC1346" s="638"/>
      <c r="AD1346" s="638"/>
      <c r="AI1346">
        <f t="shared" si="1015"/>
        <v>0</v>
      </c>
      <c r="AJ1346">
        <f t="shared" si="1016"/>
        <v>0</v>
      </c>
      <c r="AK1346">
        <f t="shared" si="1017"/>
        <v>0</v>
      </c>
      <c r="AL1346">
        <f t="shared" si="1018"/>
        <v>0</v>
      </c>
      <c r="AM1346">
        <f t="shared" si="1019"/>
        <v>0</v>
      </c>
      <c r="AN1346">
        <f t="shared" si="1020"/>
        <v>0</v>
      </c>
      <c r="AO1346">
        <f t="shared" si="1021"/>
        <v>0</v>
      </c>
      <c r="AP1346">
        <f t="shared" si="1022"/>
        <v>0</v>
      </c>
      <c r="AQ1346">
        <f t="shared" si="1023"/>
        <v>0</v>
      </c>
      <c r="AR1346">
        <f t="shared" si="1024"/>
        <v>0</v>
      </c>
      <c r="AS1346">
        <f t="shared" si="1025"/>
        <v>0</v>
      </c>
      <c r="AT1346">
        <f t="shared" si="1026"/>
        <v>0</v>
      </c>
      <c r="AU1346">
        <f t="shared" si="1027"/>
        <v>0</v>
      </c>
      <c r="AV1346">
        <f t="shared" si="1028"/>
        <v>0</v>
      </c>
      <c r="AW1346">
        <f t="shared" si="1029"/>
        <v>0</v>
      </c>
      <c r="AX1346">
        <f t="shared" si="1030"/>
        <v>0</v>
      </c>
      <c r="AY1346">
        <f t="shared" si="1031"/>
        <v>0</v>
      </c>
      <c r="AZ1346">
        <f t="shared" si="1032"/>
        <v>0</v>
      </c>
      <c r="BA1346">
        <f t="shared" si="1033"/>
        <v>0</v>
      </c>
      <c r="BB1346">
        <f t="shared" si="1034"/>
        <v>0</v>
      </c>
      <c r="BC1346">
        <f t="shared" si="1035"/>
        <v>0</v>
      </c>
      <c r="BD1346">
        <f t="shared" si="1036"/>
        <v>0</v>
      </c>
      <c r="BE1346">
        <f t="shared" si="1037"/>
        <v>0</v>
      </c>
      <c r="BF1346">
        <f t="shared" si="1038"/>
        <v>0</v>
      </c>
    </row>
    <row r="1347" spans="1:58" ht="15" customHeight="1">
      <c r="A1347" s="445"/>
      <c r="B1347" s="15"/>
      <c r="C1347" s="35" t="s">
        <v>5208</v>
      </c>
      <c r="D1347" s="800" t="str">
        <f>IF(CNGE_2026_M1_Secc1_Sub1!$D85="","",CNGE_2026_M1_Secc1_Sub1!$D85)</f>
        <v/>
      </c>
      <c r="E1347" s="723"/>
      <c r="F1347" s="723"/>
      <c r="G1347" s="723"/>
      <c r="H1347" s="723"/>
      <c r="I1347" s="723"/>
      <c r="J1347" s="723"/>
      <c r="K1347" s="723"/>
      <c r="L1347" s="724"/>
      <c r="M1347" s="638"/>
      <c r="N1347" s="638"/>
      <c r="O1347" s="638"/>
      <c r="P1347" s="638"/>
      <c r="Q1347" s="638"/>
      <c r="R1347" s="638"/>
      <c r="S1347" s="638"/>
      <c r="T1347" s="638"/>
      <c r="U1347" s="638"/>
      <c r="V1347" s="638"/>
      <c r="W1347" s="638"/>
      <c r="X1347" s="638"/>
      <c r="Y1347" s="638"/>
      <c r="Z1347" s="638"/>
      <c r="AA1347" s="638"/>
      <c r="AB1347" s="638"/>
      <c r="AC1347" s="638"/>
      <c r="AD1347" s="638"/>
      <c r="AI1347">
        <f t="shared" si="1015"/>
        <v>0</v>
      </c>
      <c r="AJ1347">
        <f t="shared" si="1016"/>
        <v>0</v>
      </c>
      <c r="AK1347">
        <f t="shared" si="1017"/>
        <v>0</v>
      </c>
      <c r="AL1347">
        <f t="shared" si="1018"/>
        <v>0</v>
      </c>
      <c r="AM1347">
        <f t="shared" si="1019"/>
        <v>0</v>
      </c>
      <c r="AN1347">
        <f t="shared" si="1020"/>
        <v>0</v>
      </c>
      <c r="AO1347">
        <f t="shared" si="1021"/>
        <v>0</v>
      </c>
      <c r="AP1347">
        <f t="shared" si="1022"/>
        <v>0</v>
      </c>
      <c r="AQ1347">
        <f t="shared" si="1023"/>
        <v>0</v>
      </c>
      <c r="AR1347">
        <f t="shared" si="1024"/>
        <v>0</v>
      </c>
      <c r="AS1347">
        <f t="shared" si="1025"/>
        <v>0</v>
      </c>
      <c r="AT1347">
        <f t="shared" si="1026"/>
        <v>0</v>
      </c>
      <c r="AU1347">
        <f t="shared" si="1027"/>
        <v>0</v>
      </c>
      <c r="AV1347">
        <f t="shared" si="1028"/>
        <v>0</v>
      </c>
      <c r="AW1347">
        <f t="shared" si="1029"/>
        <v>0</v>
      </c>
      <c r="AX1347">
        <f t="shared" si="1030"/>
        <v>0</v>
      </c>
      <c r="AY1347">
        <f t="shared" si="1031"/>
        <v>0</v>
      </c>
      <c r="AZ1347">
        <f t="shared" si="1032"/>
        <v>0</v>
      </c>
      <c r="BA1347">
        <f t="shared" si="1033"/>
        <v>0</v>
      </c>
      <c r="BB1347">
        <f t="shared" si="1034"/>
        <v>0</v>
      </c>
      <c r="BC1347">
        <f t="shared" si="1035"/>
        <v>0</v>
      </c>
      <c r="BD1347">
        <f t="shared" si="1036"/>
        <v>0</v>
      </c>
      <c r="BE1347">
        <f t="shared" si="1037"/>
        <v>0</v>
      </c>
      <c r="BF1347">
        <f t="shared" si="1038"/>
        <v>0</v>
      </c>
    </row>
    <row r="1348" spans="1:58" ht="15" customHeight="1">
      <c r="A1348" s="445"/>
      <c r="B1348" s="15"/>
      <c r="C1348" s="35" t="s">
        <v>5210</v>
      </c>
      <c r="D1348" s="800" t="str">
        <f>IF(CNGE_2026_M1_Secc1_Sub1!$D86="","",CNGE_2026_M1_Secc1_Sub1!$D86)</f>
        <v/>
      </c>
      <c r="E1348" s="723"/>
      <c r="F1348" s="723"/>
      <c r="G1348" s="723"/>
      <c r="H1348" s="723"/>
      <c r="I1348" s="723"/>
      <c r="J1348" s="723"/>
      <c r="K1348" s="723"/>
      <c r="L1348" s="724"/>
      <c r="M1348" s="638"/>
      <c r="N1348" s="638"/>
      <c r="O1348" s="638"/>
      <c r="P1348" s="638"/>
      <c r="Q1348" s="638"/>
      <c r="R1348" s="638"/>
      <c r="S1348" s="638"/>
      <c r="T1348" s="638"/>
      <c r="U1348" s="638"/>
      <c r="V1348" s="638"/>
      <c r="W1348" s="638"/>
      <c r="X1348" s="638"/>
      <c r="Y1348" s="638"/>
      <c r="Z1348" s="638"/>
      <c r="AA1348" s="638"/>
      <c r="AB1348" s="638"/>
      <c r="AC1348" s="638"/>
      <c r="AD1348" s="638"/>
      <c r="AI1348">
        <f t="shared" si="1015"/>
        <v>0</v>
      </c>
      <c r="AJ1348">
        <f t="shared" si="1016"/>
        <v>0</v>
      </c>
      <c r="AK1348">
        <f t="shared" si="1017"/>
        <v>0</v>
      </c>
      <c r="AL1348">
        <f t="shared" si="1018"/>
        <v>0</v>
      </c>
      <c r="AM1348">
        <f t="shared" si="1019"/>
        <v>0</v>
      </c>
      <c r="AN1348">
        <f t="shared" si="1020"/>
        <v>0</v>
      </c>
      <c r="AO1348">
        <f t="shared" si="1021"/>
        <v>0</v>
      </c>
      <c r="AP1348">
        <f t="shared" si="1022"/>
        <v>0</v>
      </c>
      <c r="AQ1348">
        <f t="shared" si="1023"/>
        <v>0</v>
      </c>
      <c r="AR1348">
        <f t="shared" si="1024"/>
        <v>0</v>
      </c>
      <c r="AS1348">
        <f t="shared" si="1025"/>
        <v>0</v>
      </c>
      <c r="AT1348">
        <f t="shared" si="1026"/>
        <v>0</v>
      </c>
      <c r="AU1348">
        <f t="shared" si="1027"/>
        <v>0</v>
      </c>
      <c r="AV1348">
        <f t="shared" si="1028"/>
        <v>0</v>
      </c>
      <c r="AW1348">
        <f t="shared" si="1029"/>
        <v>0</v>
      </c>
      <c r="AX1348">
        <f t="shared" si="1030"/>
        <v>0</v>
      </c>
      <c r="AY1348">
        <f t="shared" si="1031"/>
        <v>0</v>
      </c>
      <c r="AZ1348">
        <f t="shared" si="1032"/>
        <v>0</v>
      </c>
      <c r="BA1348">
        <f t="shared" si="1033"/>
        <v>0</v>
      </c>
      <c r="BB1348">
        <f t="shared" si="1034"/>
        <v>0</v>
      </c>
      <c r="BC1348">
        <f t="shared" si="1035"/>
        <v>0</v>
      </c>
      <c r="BD1348">
        <f t="shared" si="1036"/>
        <v>0</v>
      </c>
      <c r="BE1348">
        <f t="shared" si="1037"/>
        <v>0</v>
      </c>
      <c r="BF1348">
        <f t="shared" si="1038"/>
        <v>0</v>
      </c>
    </row>
    <row r="1349" spans="1:58" ht="15" customHeight="1">
      <c r="A1349" s="445"/>
      <c r="B1349" s="15"/>
      <c r="C1349" s="35" t="s">
        <v>5212</v>
      </c>
      <c r="D1349" s="800" t="str">
        <f>IF(CNGE_2026_M1_Secc1_Sub1!$D87="","",CNGE_2026_M1_Secc1_Sub1!$D87)</f>
        <v/>
      </c>
      <c r="E1349" s="723"/>
      <c r="F1349" s="723"/>
      <c r="G1349" s="723"/>
      <c r="H1349" s="723"/>
      <c r="I1349" s="723"/>
      <c r="J1349" s="723"/>
      <c r="K1349" s="723"/>
      <c r="L1349" s="724"/>
      <c r="M1349" s="638"/>
      <c r="N1349" s="638"/>
      <c r="O1349" s="638"/>
      <c r="P1349" s="638"/>
      <c r="Q1349" s="638"/>
      <c r="R1349" s="638"/>
      <c r="S1349" s="638"/>
      <c r="T1349" s="638"/>
      <c r="U1349" s="638"/>
      <c r="V1349" s="638"/>
      <c r="W1349" s="638"/>
      <c r="X1349" s="638"/>
      <c r="Y1349" s="638"/>
      <c r="Z1349" s="638"/>
      <c r="AA1349" s="638"/>
      <c r="AB1349" s="638"/>
      <c r="AC1349" s="638"/>
      <c r="AD1349" s="638"/>
      <c r="AI1349">
        <f t="shared" si="1015"/>
        <v>0</v>
      </c>
      <c r="AJ1349">
        <f t="shared" si="1016"/>
        <v>0</v>
      </c>
      <c r="AK1349">
        <f t="shared" si="1017"/>
        <v>0</v>
      </c>
      <c r="AL1349">
        <f t="shared" si="1018"/>
        <v>0</v>
      </c>
      <c r="AM1349">
        <f t="shared" si="1019"/>
        <v>0</v>
      </c>
      <c r="AN1349">
        <f t="shared" si="1020"/>
        <v>0</v>
      </c>
      <c r="AO1349">
        <f t="shared" si="1021"/>
        <v>0</v>
      </c>
      <c r="AP1349">
        <f t="shared" si="1022"/>
        <v>0</v>
      </c>
      <c r="AQ1349">
        <f t="shared" si="1023"/>
        <v>0</v>
      </c>
      <c r="AR1349">
        <f t="shared" si="1024"/>
        <v>0</v>
      </c>
      <c r="AS1349">
        <f t="shared" si="1025"/>
        <v>0</v>
      </c>
      <c r="AT1349">
        <f t="shared" si="1026"/>
        <v>0</v>
      </c>
      <c r="AU1349">
        <f t="shared" si="1027"/>
        <v>0</v>
      </c>
      <c r="AV1349">
        <f t="shared" si="1028"/>
        <v>0</v>
      </c>
      <c r="AW1349">
        <f t="shared" si="1029"/>
        <v>0</v>
      </c>
      <c r="AX1349">
        <f t="shared" si="1030"/>
        <v>0</v>
      </c>
      <c r="AY1349">
        <f t="shared" si="1031"/>
        <v>0</v>
      </c>
      <c r="AZ1349">
        <f t="shared" si="1032"/>
        <v>0</v>
      </c>
      <c r="BA1349">
        <f t="shared" si="1033"/>
        <v>0</v>
      </c>
      <c r="BB1349">
        <f t="shared" si="1034"/>
        <v>0</v>
      </c>
      <c r="BC1349">
        <f t="shared" si="1035"/>
        <v>0</v>
      </c>
      <c r="BD1349">
        <f t="shared" si="1036"/>
        <v>0</v>
      </c>
      <c r="BE1349">
        <f t="shared" si="1037"/>
        <v>0</v>
      </c>
      <c r="BF1349">
        <f t="shared" si="1038"/>
        <v>0</v>
      </c>
    </row>
    <row r="1350" spans="1:58" ht="15" customHeight="1">
      <c r="A1350" s="445"/>
      <c r="B1350" s="15"/>
      <c r="C1350" s="35" t="s">
        <v>5214</v>
      </c>
      <c r="D1350" s="800" t="str">
        <f>IF(CNGE_2026_M1_Secc1_Sub1!$D88="","",CNGE_2026_M1_Secc1_Sub1!$D88)</f>
        <v/>
      </c>
      <c r="E1350" s="723"/>
      <c r="F1350" s="723"/>
      <c r="G1350" s="723"/>
      <c r="H1350" s="723"/>
      <c r="I1350" s="723"/>
      <c r="J1350" s="723"/>
      <c r="K1350" s="723"/>
      <c r="L1350" s="724"/>
      <c r="M1350" s="638"/>
      <c r="N1350" s="638"/>
      <c r="O1350" s="638"/>
      <c r="P1350" s="638"/>
      <c r="Q1350" s="638"/>
      <c r="R1350" s="638"/>
      <c r="S1350" s="638"/>
      <c r="T1350" s="638"/>
      <c r="U1350" s="638"/>
      <c r="V1350" s="638"/>
      <c r="W1350" s="638"/>
      <c r="X1350" s="638"/>
      <c r="Y1350" s="638"/>
      <c r="Z1350" s="638"/>
      <c r="AA1350" s="638"/>
      <c r="AB1350" s="638"/>
      <c r="AC1350" s="638"/>
      <c r="AD1350" s="638"/>
      <c r="AI1350">
        <f t="shared" si="1015"/>
        <v>0</v>
      </c>
      <c r="AJ1350">
        <f t="shared" si="1016"/>
        <v>0</v>
      </c>
      <c r="AK1350">
        <f t="shared" si="1017"/>
        <v>0</v>
      </c>
      <c r="AL1350">
        <f t="shared" si="1018"/>
        <v>0</v>
      </c>
      <c r="AM1350">
        <f t="shared" si="1019"/>
        <v>0</v>
      </c>
      <c r="AN1350">
        <f t="shared" si="1020"/>
        <v>0</v>
      </c>
      <c r="AO1350">
        <f t="shared" si="1021"/>
        <v>0</v>
      </c>
      <c r="AP1350">
        <f t="shared" si="1022"/>
        <v>0</v>
      </c>
      <c r="AQ1350">
        <f t="shared" si="1023"/>
        <v>0</v>
      </c>
      <c r="AR1350">
        <f t="shared" si="1024"/>
        <v>0</v>
      </c>
      <c r="AS1350">
        <f t="shared" si="1025"/>
        <v>0</v>
      </c>
      <c r="AT1350">
        <f t="shared" si="1026"/>
        <v>0</v>
      </c>
      <c r="AU1350">
        <f t="shared" si="1027"/>
        <v>0</v>
      </c>
      <c r="AV1350">
        <f t="shared" si="1028"/>
        <v>0</v>
      </c>
      <c r="AW1350">
        <f t="shared" si="1029"/>
        <v>0</v>
      </c>
      <c r="AX1350">
        <f t="shared" si="1030"/>
        <v>0</v>
      </c>
      <c r="AY1350">
        <f t="shared" si="1031"/>
        <v>0</v>
      </c>
      <c r="AZ1350">
        <f t="shared" si="1032"/>
        <v>0</v>
      </c>
      <c r="BA1350">
        <f t="shared" si="1033"/>
        <v>0</v>
      </c>
      <c r="BB1350">
        <f t="shared" si="1034"/>
        <v>0</v>
      </c>
      <c r="BC1350">
        <f t="shared" si="1035"/>
        <v>0</v>
      </c>
      <c r="BD1350">
        <f t="shared" si="1036"/>
        <v>0</v>
      </c>
      <c r="BE1350">
        <f t="shared" si="1037"/>
        <v>0</v>
      </c>
      <c r="BF1350">
        <f t="shared" si="1038"/>
        <v>0</v>
      </c>
    </row>
    <row r="1351" spans="1:58" ht="15" customHeight="1">
      <c r="A1351" s="445"/>
      <c r="B1351" s="15"/>
      <c r="C1351" s="35" t="s">
        <v>5216</v>
      </c>
      <c r="D1351" s="800" t="str">
        <f>IF(CNGE_2026_M1_Secc1_Sub1!$D89="","",CNGE_2026_M1_Secc1_Sub1!$D89)</f>
        <v/>
      </c>
      <c r="E1351" s="723"/>
      <c r="F1351" s="723"/>
      <c r="G1351" s="723"/>
      <c r="H1351" s="723"/>
      <c r="I1351" s="723"/>
      <c r="J1351" s="723"/>
      <c r="K1351" s="723"/>
      <c r="L1351" s="724"/>
      <c r="M1351" s="638"/>
      <c r="N1351" s="638"/>
      <c r="O1351" s="638"/>
      <c r="P1351" s="638"/>
      <c r="Q1351" s="638"/>
      <c r="R1351" s="638"/>
      <c r="S1351" s="638"/>
      <c r="T1351" s="638"/>
      <c r="U1351" s="638"/>
      <c r="V1351" s="638"/>
      <c r="W1351" s="638"/>
      <c r="X1351" s="638"/>
      <c r="Y1351" s="638"/>
      <c r="Z1351" s="638"/>
      <c r="AA1351" s="638"/>
      <c r="AB1351" s="638"/>
      <c r="AC1351" s="638"/>
      <c r="AD1351" s="638"/>
      <c r="AI1351">
        <f t="shared" si="1015"/>
        <v>0</v>
      </c>
      <c r="AJ1351">
        <f t="shared" si="1016"/>
        <v>0</v>
      </c>
      <c r="AK1351">
        <f t="shared" si="1017"/>
        <v>0</v>
      </c>
      <c r="AL1351">
        <f t="shared" si="1018"/>
        <v>0</v>
      </c>
      <c r="AM1351">
        <f t="shared" si="1019"/>
        <v>0</v>
      </c>
      <c r="AN1351">
        <f t="shared" si="1020"/>
        <v>0</v>
      </c>
      <c r="AO1351">
        <f t="shared" si="1021"/>
        <v>0</v>
      </c>
      <c r="AP1351">
        <f t="shared" si="1022"/>
        <v>0</v>
      </c>
      <c r="AQ1351">
        <f t="shared" si="1023"/>
        <v>0</v>
      </c>
      <c r="AR1351">
        <f t="shared" si="1024"/>
        <v>0</v>
      </c>
      <c r="AS1351">
        <f t="shared" si="1025"/>
        <v>0</v>
      </c>
      <c r="AT1351">
        <f t="shared" si="1026"/>
        <v>0</v>
      </c>
      <c r="AU1351">
        <f t="shared" si="1027"/>
        <v>0</v>
      </c>
      <c r="AV1351">
        <f t="shared" si="1028"/>
        <v>0</v>
      </c>
      <c r="AW1351">
        <f t="shared" si="1029"/>
        <v>0</v>
      </c>
      <c r="AX1351">
        <f t="shared" si="1030"/>
        <v>0</v>
      </c>
      <c r="AY1351">
        <f t="shared" si="1031"/>
        <v>0</v>
      </c>
      <c r="AZ1351">
        <f t="shared" si="1032"/>
        <v>0</v>
      </c>
      <c r="BA1351">
        <f t="shared" si="1033"/>
        <v>0</v>
      </c>
      <c r="BB1351">
        <f t="shared" si="1034"/>
        <v>0</v>
      </c>
      <c r="BC1351">
        <f t="shared" si="1035"/>
        <v>0</v>
      </c>
      <c r="BD1351">
        <f t="shared" si="1036"/>
        <v>0</v>
      </c>
      <c r="BE1351">
        <f t="shared" si="1037"/>
        <v>0</v>
      </c>
      <c r="BF1351">
        <f t="shared" si="1038"/>
        <v>0</v>
      </c>
    </row>
    <row r="1352" spans="1:58" ht="15" customHeight="1">
      <c r="A1352" s="445"/>
      <c r="B1352" s="15"/>
      <c r="C1352" s="35" t="s">
        <v>5218</v>
      </c>
      <c r="D1352" s="800" t="str">
        <f>IF(CNGE_2026_M1_Secc1_Sub1!$D90="","",CNGE_2026_M1_Secc1_Sub1!$D90)</f>
        <v/>
      </c>
      <c r="E1352" s="723"/>
      <c r="F1352" s="723"/>
      <c r="G1352" s="723"/>
      <c r="H1352" s="723"/>
      <c r="I1352" s="723"/>
      <c r="J1352" s="723"/>
      <c r="K1352" s="723"/>
      <c r="L1352" s="724"/>
      <c r="M1352" s="638"/>
      <c r="N1352" s="638"/>
      <c r="O1352" s="638"/>
      <c r="P1352" s="638"/>
      <c r="Q1352" s="638"/>
      <c r="R1352" s="638"/>
      <c r="S1352" s="638"/>
      <c r="T1352" s="638"/>
      <c r="U1352" s="638"/>
      <c r="V1352" s="638"/>
      <c r="W1352" s="638"/>
      <c r="X1352" s="638"/>
      <c r="Y1352" s="638"/>
      <c r="Z1352" s="638"/>
      <c r="AA1352" s="638"/>
      <c r="AB1352" s="638"/>
      <c r="AC1352" s="638"/>
      <c r="AD1352" s="638"/>
      <c r="AI1352">
        <f t="shared" si="1015"/>
        <v>0</v>
      </c>
      <c r="AJ1352">
        <f t="shared" si="1016"/>
        <v>0</v>
      </c>
      <c r="AK1352">
        <f t="shared" si="1017"/>
        <v>0</v>
      </c>
      <c r="AL1352">
        <f t="shared" si="1018"/>
        <v>0</v>
      </c>
      <c r="AM1352">
        <f t="shared" si="1019"/>
        <v>0</v>
      </c>
      <c r="AN1352">
        <f t="shared" si="1020"/>
        <v>0</v>
      </c>
      <c r="AO1352">
        <f t="shared" si="1021"/>
        <v>0</v>
      </c>
      <c r="AP1352">
        <f t="shared" si="1022"/>
        <v>0</v>
      </c>
      <c r="AQ1352">
        <f t="shared" si="1023"/>
        <v>0</v>
      </c>
      <c r="AR1352">
        <f t="shared" si="1024"/>
        <v>0</v>
      </c>
      <c r="AS1352">
        <f t="shared" si="1025"/>
        <v>0</v>
      </c>
      <c r="AT1352">
        <f t="shared" si="1026"/>
        <v>0</v>
      </c>
      <c r="AU1352">
        <f t="shared" si="1027"/>
        <v>0</v>
      </c>
      <c r="AV1352">
        <f t="shared" si="1028"/>
        <v>0</v>
      </c>
      <c r="AW1352">
        <f t="shared" si="1029"/>
        <v>0</v>
      </c>
      <c r="AX1352">
        <f t="shared" si="1030"/>
        <v>0</v>
      </c>
      <c r="AY1352">
        <f t="shared" si="1031"/>
        <v>0</v>
      </c>
      <c r="AZ1352">
        <f t="shared" si="1032"/>
        <v>0</v>
      </c>
      <c r="BA1352">
        <f t="shared" si="1033"/>
        <v>0</v>
      </c>
      <c r="BB1352">
        <f t="shared" si="1034"/>
        <v>0</v>
      </c>
      <c r="BC1352">
        <f t="shared" si="1035"/>
        <v>0</v>
      </c>
      <c r="BD1352">
        <f t="shared" si="1036"/>
        <v>0</v>
      </c>
      <c r="BE1352">
        <f t="shared" si="1037"/>
        <v>0</v>
      </c>
      <c r="BF1352">
        <f t="shared" si="1038"/>
        <v>0</v>
      </c>
    </row>
    <row r="1353" spans="1:58" ht="15" customHeight="1">
      <c r="A1353" s="445"/>
      <c r="B1353" s="15"/>
      <c r="C1353" s="35" t="s">
        <v>5220</v>
      </c>
      <c r="D1353" s="800" t="str">
        <f>IF(CNGE_2026_M1_Secc1_Sub1!$D91="","",CNGE_2026_M1_Secc1_Sub1!$D91)</f>
        <v/>
      </c>
      <c r="E1353" s="723"/>
      <c r="F1353" s="723"/>
      <c r="G1353" s="723"/>
      <c r="H1353" s="723"/>
      <c r="I1353" s="723"/>
      <c r="J1353" s="723"/>
      <c r="K1353" s="723"/>
      <c r="L1353" s="724"/>
      <c r="M1353" s="638"/>
      <c r="N1353" s="638"/>
      <c r="O1353" s="638"/>
      <c r="P1353" s="638"/>
      <c r="Q1353" s="638"/>
      <c r="R1353" s="638"/>
      <c r="S1353" s="638"/>
      <c r="T1353" s="638"/>
      <c r="U1353" s="638"/>
      <c r="V1353" s="638"/>
      <c r="W1353" s="638"/>
      <c r="X1353" s="638"/>
      <c r="Y1353" s="638"/>
      <c r="Z1353" s="638"/>
      <c r="AA1353" s="638"/>
      <c r="AB1353" s="638"/>
      <c r="AC1353" s="638"/>
      <c r="AD1353" s="638"/>
      <c r="AI1353">
        <f t="shared" si="1015"/>
        <v>0</v>
      </c>
      <c r="AJ1353">
        <f t="shared" si="1016"/>
        <v>0</v>
      </c>
      <c r="AK1353">
        <f t="shared" si="1017"/>
        <v>0</v>
      </c>
      <c r="AL1353">
        <f t="shared" si="1018"/>
        <v>0</v>
      </c>
      <c r="AM1353">
        <f t="shared" si="1019"/>
        <v>0</v>
      </c>
      <c r="AN1353">
        <f t="shared" si="1020"/>
        <v>0</v>
      </c>
      <c r="AO1353">
        <f t="shared" si="1021"/>
        <v>0</v>
      </c>
      <c r="AP1353">
        <f t="shared" si="1022"/>
        <v>0</v>
      </c>
      <c r="AQ1353">
        <f t="shared" si="1023"/>
        <v>0</v>
      </c>
      <c r="AR1353">
        <f t="shared" si="1024"/>
        <v>0</v>
      </c>
      <c r="AS1353">
        <f t="shared" si="1025"/>
        <v>0</v>
      </c>
      <c r="AT1353">
        <f t="shared" si="1026"/>
        <v>0</v>
      </c>
      <c r="AU1353">
        <f t="shared" si="1027"/>
        <v>0</v>
      </c>
      <c r="AV1353">
        <f t="shared" si="1028"/>
        <v>0</v>
      </c>
      <c r="AW1353">
        <f t="shared" si="1029"/>
        <v>0</v>
      </c>
      <c r="AX1353">
        <f t="shared" si="1030"/>
        <v>0</v>
      </c>
      <c r="AY1353">
        <f t="shared" si="1031"/>
        <v>0</v>
      </c>
      <c r="AZ1353">
        <f t="shared" si="1032"/>
        <v>0</v>
      </c>
      <c r="BA1353">
        <f t="shared" si="1033"/>
        <v>0</v>
      </c>
      <c r="BB1353">
        <f t="shared" si="1034"/>
        <v>0</v>
      </c>
      <c r="BC1353">
        <f t="shared" si="1035"/>
        <v>0</v>
      </c>
      <c r="BD1353">
        <f t="shared" si="1036"/>
        <v>0</v>
      </c>
      <c r="BE1353">
        <f t="shared" si="1037"/>
        <v>0</v>
      </c>
      <c r="BF1353">
        <f t="shared" si="1038"/>
        <v>0</v>
      </c>
    </row>
    <row r="1354" spans="1:58" ht="15" customHeight="1">
      <c r="A1354" s="445"/>
      <c r="B1354" s="15"/>
      <c r="C1354" s="35" t="s">
        <v>5222</v>
      </c>
      <c r="D1354" s="800" t="str">
        <f>IF(CNGE_2026_M1_Secc1_Sub1!$D92="","",CNGE_2026_M1_Secc1_Sub1!$D92)</f>
        <v/>
      </c>
      <c r="E1354" s="723"/>
      <c r="F1354" s="723"/>
      <c r="G1354" s="723"/>
      <c r="H1354" s="723"/>
      <c r="I1354" s="723"/>
      <c r="J1354" s="723"/>
      <c r="K1354" s="723"/>
      <c r="L1354" s="724"/>
      <c r="M1354" s="638"/>
      <c r="N1354" s="638"/>
      <c r="O1354" s="638"/>
      <c r="P1354" s="638"/>
      <c r="Q1354" s="638"/>
      <c r="R1354" s="638"/>
      <c r="S1354" s="638"/>
      <c r="T1354" s="638"/>
      <c r="U1354" s="638"/>
      <c r="V1354" s="638"/>
      <c r="W1354" s="638"/>
      <c r="X1354" s="638"/>
      <c r="Y1354" s="638"/>
      <c r="Z1354" s="638"/>
      <c r="AA1354" s="638"/>
      <c r="AB1354" s="638"/>
      <c r="AC1354" s="638"/>
      <c r="AD1354" s="638"/>
      <c r="AI1354">
        <f t="shared" si="1015"/>
        <v>0</v>
      </c>
      <c r="AJ1354">
        <f t="shared" si="1016"/>
        <v>0</v>
      </c>
      <c r="AK1354">
        <f t="shared" si="1017"/>
        <v>0</v>
      </c>
      <c r="AL1354">
        <f t="shared" si="1018"/>
        <v>0</v>
      </c>
      <c r="AM1354">
        <f t="shared" si="1019"/>
        <v>0</v>
      </c>
      <c r="AN1354">
        <f t="shared" si="1020"/>
        <v>0</v>
      </c>
      <c r="AO1354">
        <f t="shared" si="1021"/>
        <v>0</v>
      </c>
      <c r="AP1354">
        <f t="shared" si="1022"/>
        <v>0</v>
      </c>
      <c r="AQ1354">
        <f t="shared" si="1023"/>
        <v>0</v>
      </c>
      <c r="AR1354">
        <f t="shared" si="1024"/>
        <v>0</v>
      </c>
      <c r="AS1354">
        <f t="shared" si="1025"/>
        <v>0</v>
      </c>
      <c r="AT1354">
        <f t="shared" si="1026"/>
        <v>0</v>
      </c>
      <c r="AU1354">
        <f t="shared" si="1027"/>
        <v>0</v>
      </c>
      <c r="AV1354">
        <f t="shared" si="1028"/>
        <v>0</v>
      </c>
      <c r="AW1354">
        <f t="shared" si="1029"/>
        <v>0</v>
      </c>
      <c r="AX1354">
        <f t="shared" si="1030"/>
        <v>0</v>
      </c>
      <c r="AY1354">
        <f t="shared" si="1031"/>
        <v>0</v>
      </c>
      <c r="AZ1354">
        <f t="shared" si="1032"/>
        <v>0</v>
      </c>
      <c r="BA1354">
        <f t="shared" si="1033"/>
        <v>0</v>
      </c>
      <c r="BB1354">
        <f t="shared" si="1034"/>
        <v>0</v>
      </c>
      <c r="BC1354">
        <f t="shared" si="1035"/>
        <v>0</v>
      </c>
      <c r="BD1354">
        <f t="shared" si="1036"/>
        <v>0</v>
      </c>
      <c r="BE1354">
        <f t="shared" si="1037"/>
        <v>0</v>
      </c>
      <c r="BF1354">
        <f t="shared" si="1038"/>
        <v>0</v>
      </c>
    </row>
    <row r="1355" spans="1:58" ht="15" customHeight="1">
      <c r="A1355" s="445"/>
      <c r="B1355" s="15"/>
      <c r="C1355" s="35" t="s">
        <v>5224</v>
      </c>
      <c r="D1355" s="800" t="str">
        <f>IF(CNGE_2026_M1_Secc1_Sub1!$D93="","",CNGE_2026_M1_Secc1_Sub1!$D93)</f>
        <v/>
      </c>
      <c r="E1355" s="723"/>
      <c r="F1355" s="723"/>
      <c r="G1355" s="723"/>
      <c r="H1355" s="723"/>
      <c r="I1355" s="723"/>
      <c r="J1355" s="723"/>
      <c r="K1355" s="723"/>
      <c r="L1355" s="724"/>
      <c r="M1355" s="638"/>
      <c r="N1355" s="638"/>
      <c r="O1355" s="638"/>
      <c r="P1355" s="638"/>
      <c r="Q1355" s="638"/>
      <c r="R1355" s="638"/>
      <c r="S1355" s="638"/>
      <c r="T1355" s="638"/>
      <c r="U1355" s="638"/>
      <c r="V1355" s="638"/>
      <c r="W1355" s="638"/>
      <c r="X1355" s="638"/>
      <c r="Y1355" s="638"/>
      <c r="Z1355" s="638"/>
      <c r="AA1355" s="638"/>
      <c r="AB1355" s="638"/>
      <c r="AC1355" s="638"/>
      <c r="AD1355" s="638"/>
      <c r="AI1355">
        <f t="shared" si="1015"/>
        <v>0</v>
      </c>
      <c r="AJ1355">
        <f t="shared" si="1016"/>
        <v>0</v>
      </c>
      <c r="AK1355">
        <f t="shared" si="1017"/>
        <v>0</v>
      </c>
      <c r="AL1355">
        <f t="shared" si="1018"/>
        <v>0</v>
      </c>
      <c r="AM1355">
        <f t="shared" si="1019"/>
        <v>0</v>
      </c>
      <c r="AN1355">
        <f t="shared" si="1020"/>
        <v>0</v>
      </c>
      <c r="AO1355">
        <f t="shared" si="1021"/>
        <v>0</v>
      </c>
      <c r="AP1355">
        <f t="shared" si="1022"/>
        <v>0</v>
      </c>
      <c r="AQ1355">
        <f t="shared" si="1023"/>
        <v>0</v>
      </c>
      <c r="AR1355">
        <f t="shared" si="1024"/>
        <v>0</v>
      </c>
      <c r="AS1355">
        <f t="shared" si="1025"/>
        <v>0</v>
      </c>
      <c r="AT1355">
        <f t="shared" si="1026"/>
        <v>0</v>
      </c>
      <c r="AU1355">
        <f t="shared" si="1027"/>
        <v>0</v>
      </c>
      <c r="AV1355">
        <f t="shared" si="1028"/>
        <v>0</v>
      </c>
      <c r="AW1355">
        <f t="shared" si="1029"/>
        <v>0</v>
      </c>
      <c r="AX1355">
        <f t="shared" si="1030"/>
        <v>0</v>
      </c>
      <c r="AY1355">
        <f t="shared" si="1031"/>
        <v>0</v>
      </c>
      <c r="AZ1355">
        <f t="shared" si="1032"/>
        <v>0</v>
      </c>
      <c r="BA1355">
        <f t="shared" si="1033"/>
        <v>0</v>
      </c>
      <c r="BB1355">
        <f t="shared" si="1034"/>
        <v>0</v>
      </c>
      <c r="BC1355">
        <f t="shared" si="1035"/>
        <v>0</v>
      </c>
      <c r="BD1355">
        <f t="shared" si="1036"/>
        <v>0</v>
      </c>
      <c r="BE1355">
        <f t="shared" si="1037"/>
        <v>0</v>
      </c>
      <c r="BF1355">
        <f t="shared" si="1038"/>
        <v>0</v>
      </c>
    </row>
    <row r="1356" spans="1:58" ht="15" customHeight="1">
      <c r="A1356" s="445"/>
      <c r="B1356" s="15"/>
      <c r="C1356" s="35" t="s">
        <v>5226</v>
      </c>
      <c r="D1356" s="800" t="str">
        <f>IF(CNGE_2026_M1_Secc1_Sub1!$D94="","",CNGE_2026_M1_Secc1_Sub1!$D94)</f>
        <v/>
      </c>
      <c r="E1356" s="723"/>
      <c r="F1356" s="723"/>
      <c r="G1356" s="723"/>
      <c r="H1356" s="723"/>
      <c r="I1356" s="723"/>
      <c r="J1356" s="723"/>
      <c r="K1356" s="723"/>
      <c r="L1356" s="724"/>
      <c r="M1356" s="638"/>
      <c r="N1356" s="638"/>
      <c r="O1356" s="638"/>
      <c r="P1356" s="638"/>
      <c r="Q1356" s="638"/>
      <c r="R1356" s="638"/>
      <c r="S1356" s="638"/>
      <c r="T1356" s="638"/>
      <c r="U1356" s="638"/>
      <c r="V1356" s="638"/>
      <c r="W1356" s="638"/>
      <c r="X1356" s="638"/>
      <c r="Y1356" s="638"/>
      <c r="Z1356" s="638"/>
      <c r="AA1356" s="638"/>
      <c r="AB1356" s="638"/>
      <c r="AC1356" s="638"/>
      <c r="AD1356" s="638"/>
      <c r="AI1356">
        <f t="shared" si="1015"/>
        <v>0</v>
      </c>
      <c r="AJ1356">
        <f t="shared" si="1016"/>
        <v>0</v>
      </c>
      <c r="AK1356">
        <f t="shared" si="1017"/>
        <v>0</v>
      </c>
      <c r="AL1356">
        <f t="shared" si="1018"/>
        <v>0</v>
      </c>
      <c r="AM1356">
        <f t="shared" si="1019"/>
        <v>0</v>
      </c>
      <c r="AN1356">
        <f t="shared" si="1020"/>
        <v>0</v>
      </c>
      <c r="AO1356">
        <f t="shared" si="1021"/>
        <v>0</v>
      </c>
      <c r="AP1356">
        <f t="shared" si="1022"/>
        <v>0</v>
      </c>
      <c r="AQ1356">
        <f t="shared" si="1023"/>
        <v>0</v>
      </c>
      <c r="AR1356">
        <f t="shared" si="1024"/>
        <v>0</v>
      </c>
      <c r="AS1356">
        <f t="shared" si="1025"/>
        <v>0</v>
      </c>
      <c r="AT1356">
        <f t="shared" si="1026"/>
        <v>0</v>
      </c>
      <c r="AU1356">
        <f t="shared" si="1027"/>
        <v>0</v>
      </c>
      <c r="AV1356">
        <f t="shared" si="1028"/>
        <v>0</v>
      </c>
      <c r="AW1356">
        <f t="shared" si="1029"/>
        <v>0</v>
      </c>
      <c r="AX1356">
        <f t="shared" si="1030"/>
        <v>0</v>
      </c>
      <c r="AY1356">
        <f t="shared" si="1031"/>
        <v>0</v>
      </c>
      <c r="AZ1356">
        <f t="shared" si="1032"/>
        <v>0</v>
      </c>
      <c r="BA1356">
        <f t="shared" si="1033"/>
        <v>0</v>
      </c>
      <c r="BB1356">
        <f t="shared" si="1034"/>
        <v>0</v>
      </c>
      <c r="BC1356">
        <f t="shared" si="1035"/>
        <v>0</v>
      </c>
      <c r="BD1356">
        <f t="shared" si="1036"/>
        <v>0</v>
      </c>
      <c r="BE1356">
        <f t="shared" si="1037"/>
        <v>0</v>
      </c>
      <c r="BF1356">
        <f t="shared" si="1038"/>
        <v>0</v>
      </c>
    </row>
    <row r="1357" spans="1:58" ht="15" customHeight="1">
      <c r="A1357" s="445"/>
      <c r="B1357" s="15"/>
      <c r="C1357" s="35" t="s">
        <v>5228</v>
      </c>
      <c r="D1357" s="800" t="str">
        <f>IF(CNGE_2026_M1_Secc1_Sub1!$D95="","",CNGE_2026_M1_Secc1_Sub1!$D95)</f>
        <v/>
      </c>
      <c r="E1357" s="723"/>
      <c r="F1357" s="723"/>
      <c r="G1357" s="723"/>
      <c r="H1357" s="723"/>
      <c r="I1357" s="723"/>
      <c r="J1357" s="723"/>
      <c r="K1357" s="723"/>
      <c r="L1357" s="724"/>
      <c r="M1357" s="638"/>
      <c r="N1357" s="638"/>
      <c r="O1357" s="638"/>
      <c r="P1357" s="638"/>
      <c r="Q1357" s="638"/>
      <c r="R1357" s="638"/>
      <c r="S1357" s="638"/>
      <c r="T1357" s="638"/>
      <c r="U1357" s="638"/>
      <c r="V1357" s="638"/>
      <c r="W1357" s="638"/>
      <c r="X1357" s="638"/>
      <c r="Y1357" s="638"/>
      <c r="Z1357" s="638"/>
      <c r="AA1357" s="638"/>
      <c r="AB1357" s="638"/>
      <c r="AC1357" s="638"/>
      <c r="AD1357" s="638"/>
      <c r="AI1357">
        <f t="shared" si="1015"/>
        <v>0</v>
      </c>
      <c r="AJ1357">
        <f t="shared" si="1016"/>
        <v>0</v>
      </c>
      <c r="AK1357">
        <f t="shared" si="1017"/>
        <v>0</v>
      </c>
      <c r="AL1357">
        <f t="shared" si="1018"/>
        <v>0</v>
      </c>
      <c r="AM1357">
        <f t="shared" si="1019"/>
        <v>0</v>
      </c>
      <c r="AN1357">
        <f t="shared" si="1020"/>
        <v>0</v>
      </c>
      <c r="AO1357">
        <f t="shared" si="1021"/>
        <v>0</v>
      </c>
      <c r="AP1357">
        <f t="shared" si="1022"/>
        <v>0</v>
      </c>
      <c r="AQ1357">
        <f t="shared" si="1023"/>
        <v>0</v>
      </c>
      <c r="AR1357">
        <f t="shared" si="1024"/>
        <v>0</v>
      </c>
      <c r="AS1357">
        <f t="shared" si="1025"/>
        <v>0</v>
      </c>
      <c r="AT1357">
        <f t="shared" si="1026"/>
        <v>0</v>
      </c>
      <c r="AU1357">
        <f t="shared" si="1027"/>
        <v>0</v>
      </c>
      <c r="AV1357">
        <f t="shared" si="1028"/>
        <v>0</v>
      </c>
      <c r="AW1357">
        <f t="shared" si="1029"/>
        <v>0</v>
      </c>
      <c r="AX1357">
        <f t="shared" si="1030"/>
        <v>0</v>
      </c>
      <c r="AY1357">
        <f t="shared" si="1031"/>
        <v>0</v>
      </c>
      <c r="AZ1357">
        <f t="shared" si="1032"/>
        <v>0</v>
      </c>
      <c r="BA1357">
        <f t="shared" si="1033"/>
        <v>0</v>
      </c>
      <c r="BB1357">
        <f t="shared" si="1034"/>
        <v>0</v>
      </c>
      <c r="BC1357">
        <f t="shared" si="1035"/>
        <v>0</v>
      </c>
      <c r="BD1357">
        <f t="shared" si="1036"/>
        <v>0</v>
      </c>
      <c r="BE1357">
        <f t="shared" si="1037"/>
        <v>0</v>
      </c>
      <c r="BF1357">
        <f t="shared" si="1038"/>
        <v>0</v>
      </c>
    </row>
    <row r="1358" spans="1:58" ht="15" customHeight="1">
      <c r="A1358" s="445"/>
      <c r="B1358" s="15"/>
      <c r="C1358" s="35" t="s">
        <v>5230</v>
      </c>
      <c r="D1358" s="800" t="str">
        <f>IF(CNGE_2026_M1_Secc1_Sub1!$D96="","",CNGE_2026_M1_Secc1_Sub1!$D96)</f>
        <v/>
      </c>
      <c r="E1358" s="723"/>
      <c r="F1358" s="723"/>
      <c r="G1358" s="723"/>
      <c r="H1358" s="723"/>
      <c r="I1358" s="723"/>
      <c r="J1358" s="723"/>
      <c r="K1358" s="723"/>
      <c r="L1358" s="724"/>
      <c r="M1358" s="638"/>
      <c r="N1358" s="638"/>
      <c r="O1358" s="638"/>
      <c r="P1358" s="638"/>
      <c r="Q1358" s="638"/>
      <c r="R1358" s="638"/>
      <c r="S1358" s="638"/>
      <c r="T1358" s="638"/>
      <c r="U1358" s="638"/>
      <c r="V1358" s="638"/>
      <c r="W1358" s="638"/>
      <c r="X1358" s="638"/>
      <c r="Y1358" s="638"/>
      <c r="Z1358" s="638"/>
      <c r="AA1358" s="638"/>
      <c r="AB1358" s="638"/>
      <c r="AC1358" s="638"/>
      <c r="AD1358" s="638"/>
      <c r="AI1358">
        <f t="shared" si="1015"/>
        <v>0</v>
      </c>
      <c r="AJ1358">
        <f t="shared" si="1016"/>
        <v>0</v>
      </c>
      <c r="AK1358">
        <f t="shared" si="1017"/>
        <v>0</v>
      </c>
      <c r="AL1358">
        <f t="shared" si="1018"/>
        <v>0</v>
      </c>
      <c r="AM1358">
        <f t="shared" si="1019"/>
        <v>0</v>
      </c>
      <c r="AN1358">
        <f t="shared" si="1020"/>
        <v>0</v>
      </c>
      <c r="AO1358">
        <f t="shared" si="1021"/>
        <v>0</v>
      </c>
      <c r="AP1358">
        <f t="shared" si="1022"/>
        <v>0</v>
      </c>
      <c r="AQ1358">
        <f t="shared" si="1023"/>
        <v>0</v>
      </c>
      <c r="AR1358">
        <f t="shared" si="1024"/>
        <v>0</v>
      </c>
      <c r="AS1358">
        <f t="shared" si="1025"/>
        <v>0</v>
      </c>
      <c r="AT1358">
        <f t="shared" si="1026"/>
        <v>0</v>
      </c>
      <c r="AU1358">
        <f t="shared" si="1027"/>
        <v>0</v>
      </c>
      <c r="AV1358">
        <f t="shared" si="1028"/>
        <v>0</v>
      </c>
      <c r="AW1358">
        <f t="shared" si="1029"/>
        <v>0</v>
      </c>
      <c r="AX1358">
        <f t="shared" si="1030"/>
        <v>0</v>
      </c>
      <c r="AY1358">
        <f t="shared" si="1031"/>
        <v>0</v>
      </c>
      <c r="AZ1358">
        <f t="shared" si="1032"/>
        <v>0</v>
      </c>
      <c r="BA1358">
        <f t="shared" si="1033"/>
        <v>0</v>
      </c>
      <c r="BB1358">
        <f t="shared" si="1034"/>
        <v>0</v>
      </c>
      <c r="BC1358">
        <f t="shared" si="1035"/>
        <v>0</v>
      </c>
      <c r="BD1358">
        <f t="shared" si="1036"/>
        <v>0</v>
      </c>
      <c r="BE1358">
        <f t="shared" si="1037"/>
        <v>0</v>
      </c>
      <c r="BF1358">
        <f t="shared" si="1038"/>
        <v>0</v>
      </c>
    </row>
    <row r="1359" spans="1:58" ht="15" customHeight="1">
      <c r="A1359" s="445"/>
      <c r="B1359" s="15"/>
      <c r="C1359" s="35" t="s">
        <v>5232</v>
      </c>
      <c r="D1359" s="800" t="str">
        <f>IF(CNGE_2026_M1_Secc1_Sub1!$D97="","",CNGE_2026_M1_Secc1_Sub1!$D97)</f>
        <v/>
      </c>
      <c r="E1359" s="723"/>
      <c r="F1359" s="723"/>
      <c r="G1359" s="723"/>
      <c r="H1359" s="723"/>
      <c r="I1359" s="723"/>
      <c r="J1359" s="723"/>
      <c r="K1359" s="723"/>
      <c r="L1359" s="724"/>
      <c r="M1359" s="638"/>
      <c r="N1359" s="638"/>
      <c r="O1359" s="638"/>
      <c r="P1359" s="638"/>
      <c r="Q1359" s="638"/>
      <c r="R1359" s="638"/>
      <c r="S1359" s="638"/>
      <c r="T1359" s="638"/>
      <c r="U1359" s="638"/>
      <c r="V1359" s="638"/>
      <c r="W1359" s="638"/>
      <c r="X1359" s="638"/>
      <c r="Y1359" s="638"/>
      <c r="Z1359" s="638"/>
      <c r="AA1359" s="638"/>
      <c r="AB1359" s="638"/>
      <c r="AC1359" s="638"/>
      <c r="AD1359" s="638"/>
      <c r="AI1359">
        <f t="shared" si="1015"/>
        <v>0</v>
      </c>
      <c r="AJ1359">
        <f t="shared" si="1016"/>
        <v>0</v>
      </c>
      <c r="AK1359">
        <f t="shared" si="1017"/>
        <v>0</v>
      </c>
      <c r="AL1359">
        <f t="shared" si="1018"/>
        <v>0</v>
      </c>
      <c r="AM1359">
        <f t="shared" si="1019"/>
        <v>0</v>
      </c>
      <c r="AN1359">
        <f t="shared" si="1020"/>
        <v>0</v>
      </c>
      <c r="AO1359">
        <f t="shared" si="1021"/>
        <v>0</v>
      </c>
      <c r="AP1359">
        <f t="shared" si="1022"/>
        <v>0</v>
      </c>
      <c r="AQ1359">
        <f t="shared" si="1023"/>
        <v>0</v>
      </c>
      <c r="AR1359">
        <f t="shared" si="1024"/>
        <v>0</v>
      </c>
      <c r="AS1359">
        <f t="shared" si="1025"/>
        <v>0</v>
      </c>
      <c r="AT1359">
        <f t="shared" si="1026"/>
        <v>0</v>
      </c>
      <c r="AU1359">
        <f t="shared" si="1027"/>
        <v>0</v>
      </c>
      <c r="AV1359">
        <f t="shared" si="1028"/>
        <v>0</v>
      </c>
      <c r="AW1359">
        <f t="shared" si="1029"/>
        <v>0</v>
      </c>
      <c r="AX1359">
        <f t="shared" si="1030"/>
        <v>0</v>
      </c>
      <c r="AY1359">
        <f t="shared" si="1031"/>
        <v>0</v>
      </c>
      <c r="AZ1359">
        <f t="shared" si="1032"/>
        <v>0</v>
      </c>
      <c r="BA1359">
        <f t="shared" si="1033"/>
        <v>0</v>
      </c>
      <c r="BB1359">
        <f t="shared" si="1034"/>
        <v>0</v>
      </c>
      <c r="BC1359">
        <f t="shared" si="1035"/>
        <v>0</v>
      </c>
      <c r="BD1359">
        <f t="shared" si="1036"/>
        <v>0</v>
      </c>
      <c r="BE1359">
        <f t="shared" si="1037"/>
        <v>0</v>
      </c>
      <c r="BF1359">
        <f t="shared" si="1038"/>
        <v>0</v>
      </c>
    </row>
    <row r="1360" spans="1:58" ht="15" customHeight="1">
      <c r="A1360" s="445"/>
      <c r="B1360" s="15"/>
      <c r="C1360" s="35" t="s">
        <v>5234</v>
      </c>
      <c r="D1360" s="800" t="str">
        <f>IF(CNGE_2026_M1_Secc1_Sub1!$D98="","",CNGE_2026_M1_Secc1_Sub1!$D98)</f>
        <v/>
      </c>
      <c r="E1360" s="723"/>
      <c r="F1360" s="723"/>
      <c r="G1360" s="723"/>
      <c r="H1360" s="723"/>
      <c r="I1360" s="723"/>
      <c r="J1360" s="723"/>
      <c r="K1360" s="723"/>
      <c r="L1360" s="724"/>
      <c r="M1360" s="638"/>
      <c r="N1360" s="638"/>
      <c r="O1360" s="638"/>
      <c r="P1360" s="638"/>
      <c r="Q1360" s="638"/>
      <c r="R1360" s="638"/>
      <c r="S1360" s="638"/>
      <c r="T1360" s="638"/>
      <c r="U1360" s="638"/>
      <c r="V1360" s="638"/>
      <c r="W1360" s="638"/>
      <c r="X1360" s="638"/>
      <c r="Y1360" s="638"/>
      <c r="Z1360" s="638"/>
      <c r="AA1360" s="638"/>
      <c r="AB1360" s="638"/>
      <c r="AC1360" s="638"/>
      <c r="AD1360" s="638"/>
      <c r="AI1360">
        <f t="shared" si="1015"/>
        <v>0</v>
      </c>
      <c r="AJ1360">
        <f t="shared" si="1016"/>
        <v>0</v>
      </c>
      <c r="AK1360">
        <f t="shared" si="1017"/>
        <v>0</v>
      </c>
      <c r="AL1360">
        <f t="shared" si="1018"/>
        <v>0</v>
      </c>
      <c r="AM1360">
        <f t="shared" si="1019"/>
        <v>0</v>
      </c>
      <c r="AN1360">
        <f t="shared" si="1020"/>
        <v>0</v>
      </c>
      <c r="AO1360">
        <f t="shared" si="1021"/>
        <v>0</v>
      </c>
      <c r="AP1360">
        <f t="shared" si="1022"/>
        <v>0</v>
      </c>
      <c r="AQ1360">
        <f t="shared" si="1023"/>
        <v>0</v>
      </c>
      <c r="AR1360">
        <f t="shared" si="1024"/>
        <v>0</v>
      </c>
      <c r="AS1360">
        <f t="shared" si="1025"/>
        <v>0</v>
      </c>
      <c r="AT1360">
        <f t="shared" si="1026"/>
        <v>0</v>
      </c>
      <c r="AU1360">
        <f t="shared" si="1027"/>
        <v>0</v>
      </c>
      <c r="AV1360">
        <f t="shared" si="1028"/>
        <v>0</v>
      </c>
      <c r="AW1360">
        <f t="shared" si="1029"/>
        <v>0</v>
      </c>
      <c r="AX1360">
        <f t="shared" si="1030"/>
        <v>0</v>
      </c>
      <c r="AY1360">
        <f t="shared" si="1031"/>
        <v>0</v>
      </c>
      <c r="AZ1360">
        <f t="shared" si="1032"/>
        <v>0</v>
      </c>
      <c r="BA1360">
        <f t="shared" si="1033"/>
        <v>0</v>
      </c>
      <c r="BB1360">
        <f t="shared" si="1034"/>
        <v>0</v>
      </c>
      <c r="BC1360">
        <f t="shared" si="1035"/>
        <v>0</v>
      </c>
      <c r="BD1360">
        <f t="shared" si="1036"/>
        <v>0</v>
      </c>
      <c r="BE1360">
        <f t="shared" si="1037"/>
        <v>0</v>
      </c>
      <c r="BF1360">
        <f t="shared" si="1038"/>
        <v>0</v>
      </c>
    </row>
    <row r="1361" spans="1:58" ht="15" customHeight="1">
      <c r="A1361" s="445"/>
      <c r="B1361" s="15"/>
      <c r="C1361" s="35" t="s">
        <v>5236</v>
      </c>
      <c r="D1361" s="800" t="str">
        <f>IF(CNGE_2026_M1_Secc1_Sub1!$D99="","",CNGE_2026_M1_Secc1_Sub1!$D99)</f>
        <v/>
      </c>
      <c r="E1361" s="723"/>
      <c r="F1361" s="723"/>
      <c r="G1361" s="723"/>
      <c r="H1361" s="723"/>
      <c r="I1361" s="723"/>
      <c r="J1361" s="723"/>
      <c r="K1361" s="723"/>
      <c r="L1361" s="724"/>
      <c r="M1361" s="638"/>
      <c r="N1361" s="638"/>
      <c r="O1361" s="638"/>
      <c r="P1361" s="638"/>
      <c r="Q1361" s="638"/>
      <c r="R1361" s="638"/>
      <c r="S1361" s="638"/>
      <c r="T1361" s="638"/>
      <c r="U1361" s="638"/>
      <c r="V1361" s="638"/>
      <c r="W1361" s="638"/>
      <c r="X1361" s="638"/>
      <c r="Y1361" s="638"/>
      <c r="Z1361" s="638"/>
      <c r="AA1361" s="638"/>
      <c r="AB1361" s="638"/>
      <c r="AC1361" s="638"/>
      <c r="AD1361" s="638"/>
      <c r="AI1361">
        <f t="shared" si="1015"/>
        <v>0</v>
      </c>
      <c r="AJ1361">
        <f t="shared" si="1016"/>
        <v>0</v>
      </c>
      <c r="AK1361">
        <f t="shared" si="1017"/>
        <v>0</v>
      </c>
      <c r="AL1361">
        <f t="shared" si="1018"/>
        <v>0</v>
      </c>
      <c r="AM1361">
        <f t="shared" si="1019"/>
        <v>0</v>
      </c>
      <c r="AN1361">
        <f t="shared" si="1020"/>
        <v>0</v>
      </c>
      <c r="AO1361">
        <f t="shared" si="1021"/>
        <v>0</v>
      </c>
      <c r="AP1361">
        <f t="shared" si="1022"/>
        <v>0</v>
      </c>
      <c r="AQ1361">
        <f t="shared" si="1023"/>
        <v>0</v>
      </c>
      <c r="AR1361">
        <f t="shared" si="1024"/>
        <v>0</v>
      </c>
      <c r="AS1361">
        <f t="shared" si="1025"/>
        <v>0</v>
      </c>
      <c r="AT1361">
        <f t="shared" si="1026"/>
        <v>0</v>
      </c>
      <c r="AU1361">
        <f t="shared" si="1027"/>
        <v>0</v>
      </c>
      <c r="AV1361">
        <f t="shared" si="1028"/>
        <v>0</v>
      </c>
      <c r="AW1361">
        <f t="shared" si="1029"/>
        <v>0</v>
      </c>
      <c r="AX1361">
        <f t="shared" si="1030"/>
        <v>0</v>
      </c>
      <c r="AY1361">
        <f t="shared" si="1031"/>
        <v>0</v>
      </c>
      <c r="AZ1361">
        <f t="shared" si="1032"/>
        <v>0</v>
      </c>
      <c r="BA1361">
        <f t="shared" si="1033"/>
        <v>0</v>
      </c>
      <c r="BB1361">
        <f t="shared" si="1034"/>
        <v>0</v>
      </c>
      <c r="BC1361">
        <f t="shared" si="1035"/>
        <v>0</v>
      </c>
      <c r="BD1361">
        <f t="shared" si="1036"/>
        <v>0</v>
      </c>
      <c r="BE1361">
        <f t="shared" si="1037"/>
        <v>0</v>
      </c>
      <c r="BF1361">
        <f t="shared" si="1038"/>
        <v>0</v>
      </c>
    </row>
    <row r="1362" spans="1:58" ht="15" customHeight="1">
      <c r="A1362" s="445"/>
      <c r="B1362" s="15"/>
      <c r="C1362" s="35" t="s">
        <v>5238</v>
      </c>
      <c r="D1362" s="800" t="str">
        <f>IF(CNGE_2026_M1_Secc1_Sub1!$D100="","",CNGE_2026_M1_Secc1_Sub1!$D100)</f>
        <v/>
      </c>
      <c r="E1362" s="723"/>
      <c r="F1362" s="723"/>
      <c r="G1362" s="723"/>
      <c r="H1362" s="723"/>
      <c r="I1362" s="723"/>
      <c r="J1362" s="723"/>
      <c r="K1362" s="723"/>
      <c r="L1362" s="724"/>
      <c r="M1362" s="638"/>
      <c r="N1362" s="638"/>
      <c r="O1362" s="638"/>
      <c r="P1362" s="638"/>
      <c r="Q1362" s="638"/>
      <c r="R1362" s="638"/>
      <c r="S1362" s="638"/>
      <c r="T1362" s="638"/>
      <c r="U1362" s="638"/>
      <c r="V1362" s="638"/>
      <c r="W1362" s="638"/>
      <c r="X1362" s="638"/>
      <c r="Y1362" s="638"/>
      <c r="Z1362" s="638"/>
      <c r="AA1362" s="638"/>
      <c r="AB1362" s="638"/>
      <c r="AC1362" s="638"/>
      <c r="AD1362" s="638"/>
      <c r="AI1362">
        <f t="shared" si="1015"/>
        <v>0</v>
      </c>
      <c r="AJ1362">
        <f t="shared" si="1016"/>
        <v>0</v>
      </c>
      <c r="AK1362">
        <f t="shared" si="1017"/>
        <v>0</v>
      </c>
      <c r="AL1362">
        <f t="shared" si="1018"/>
        <v>0</v>
      </c>
      <c r="AM1362">
        <f t="shared" si="1019"/>
        <v>0</v>
      </c>
      <c r="AN1362">
        <f t="shared" si="1020"/>
        <v>0</v>
      </c>
      <c r="AO1362">
        <f t="shared" si="1021"/>
        <v>0</v>
      </c>
      <c r="AP1362">
        <f t="shared" si="1022"/>
        <v>0</v>
      </c>
      <c r="AQ1362">
        <f t="shared" si="1023"/>
        <v>0</v>
      </c>
      <c r="AR1362">
        <f t="shared" si="1024"/>
        <v>0</v>
      </c>
      <c r="AS1362">
        <f t="shared" si="1025"/>
        <v>0</v>
      </c>
      <c r="AT1362">
        <f t="shared" si="1026"/>
        <v>0</v>
      </c>
      <c r="AU1362">
        <f t="shared" si="1027"/>
        <v>0</v>
      </c>
      <c r="AV1362">
        <f t="shared" si="1028"/>
        <v>0</v>
      </c>
      <c r="AW1362">
        <f t="shared" si="1029"/>
        <v>0</v>
      </c>
      <c r="AX1362">
        <f t="shared" si="1030"/>
        <v>0</v>
      </c>
      <c r="AY1362">
        <f t="shared" si="1031"/>
        <v>0</v>
      </c>
      <c r="AZ1362">
        <f t="shared" si="1032"/>
        <v>0</v>
      </c>
      <c r="BA1362">
        <f t="shared" si="1033"/>
        <v>0</v>
      </c>
      <c r="BB1362">
        <f t="shared" si="1034"/>
        <v>0</v>
      </c>
      <c r="BC1362">
        <f t="shared" si="1035"/>
        <v>0</v>
      </c>
      <c r="BD1362">
        <f t="shared" si="1036"/>
        <v>0</v>
      </c>
      <c r="BE1362">
        <f t="shared" si="1037"/>
        <v>0</v>
      </c>
      <c r="BF1362">
        <f t="shared" si="1038"/>
        <v>0</v>
      </c>
    </row>
    <row r="1363" spans="1:58" ht="15" customHeight="1">
      <c r="A1363" s="445"/>
      <c r="B1363" s="15"/>
      <c r="C1363" s="35" t="s">
        <v>5240</v>
      </c>
      <c r="D1363" s="800" t="str">
        <f>IF(CNGE_2026_M1_Secc1_Sub1!$D101="","",CNGE_2026_M1_Secc1_Sub1!$D101)</f>
        <v/>
      </c>
      <c r="E1363" s="723"/>
      <c r="F1363" s="723"/>
      <c r="G1363" s="723"/>
      <c r="H1363" s="723"/>
      <c r="I1363" s="723"/>
      <c r="J1363" s="723"/>
      <c r="K1363" s="723"/>
      <c r="L1363" s="724"/>
      <c r="M1363" s="638"/>
      <c r="N1363" s="638"/>
      <c r="O1363" s="638"/>
      <c r="P1363" s="638"/>
      <c r="Q1363" s="638"/>
      <c r="R1363" s="638"/>
      <c r="S1363" s="638"/>
      <c r="T1363" s="638"/>
      <c r="U1363" s="638"/>
      <c r="V1363" s="638"/>
      <c r="W1363" s="638"/>
      <c r="X1363" s="638"/>
      <c r="Y1363" s="638"/>
      <c r="Z1363" s="638"/>
      <c r="AA1363" s="638"/>
      <c r="AB1363" s="638"/>
      <c r="AC1363" s="638"/>
      <c r="AD1363" s="638"/>
      <c r="AI1363">
        <f t="shared" si="1015"/>
        <v>0</v>
      </c>
      <c r="AJ1363">
        <f t="shared" si="1016"/>
        <v>0</v>
      </c>
      <c r="AK1363">
        <f t="shared" si="1017"/>
        <v>0</v>
      </c>
      <c r="AL1363">
        <f t="shared" si="1018"/>
        <v>0</v>
      </c>
      <c r="AM1363">
        <f t="shared" si="1019"/>
        <v>0</v>
      </c>
      <c r="AN1363">
        <f t="shared" si="1020"/>
        <v>0</v>
      </c>
      <c r="AO1363">
        <f t="shared" si="1021"/>
        <v>0</v>
      </c>
      <c r="AP1363">
        <f t="shared" si="1022"/>
        <v>0</v>
      </c>
      <c r="AQ1363">
        <f t="shared" si="1023"/>
        <v>0</v>
      </c>
      <c r="AR1363">
        <f t="shared" si="1024"/>
        <v>0</v>
      </c>
      <c r="AS1363">
        <f t="shared" si="1025"/>
        <v>0</v>
      </c>
      <c r="AT1363">
        <f t="shared" si="1026"/>
        <v>0</v>
      </c>
      <c r="AU1363">
        <f t="shared" si="1027"/>
        <v>0</v>
      </c>
      <c r="AV1363">
        <f t="shared" si="1028"/>
        <v>0</v>
      </c>
      <c r="AW1363">
        <f t="shared" si="1029"/>
        <v>0</v>
      </c>
      <c r="AX1363">
        <f t="shared" si="1030"/>
        <v>0</v>
      </c>
      <c r="AY1363">
        <f t="shared" si="1031"/>
        <v>0</v>
      </c>
      <c r="AZ1363">
        <f t="shared" si="1032"/>
        <v>0</v>
      </c>
      <c r="BA1363">
        <f t="shared" si="1033"/>
        <v>0</v>
      </c>
      <c r="BB1363">
        <f t="shared" si="1034"/>
        <v>0</v>
      </c>
      <c r="BC1363">
        <f t="shared" si="1035"/>
        <v>0</v>
      </c>
      <c r="BD1363">
        <f t="shared" si="1036"/>
        <v>0</v>
      </c>
      <c r="BE1363">
        <f t="shared" si="1037"/>
        <v>0</v>
      </c>
      <c r="BF1363">
        <f t="shared" si="1038"/>
        <v>0</v>
      </c>
    </row>
    <row r="1364" spans="1:58" ht="15" customHeight="1">
      <c r="A1364" s="445"/>
      <c r="B1364" s="15"/>
      <c r="C1364" s="35" t="s">
        <v>5242</v>
      </c>
      <c r="D1364" s="800" t="str">
        <f>IF(CNGE_2026_M1_Secc1_Sub1!$D102="","",CNGE_2026_M1_Secc1_Sub1!$D102)</f>
        <v/>
      </c>
      <c r="E1364" s="723"/>
      <c r="F1364" s="723"/>
      <c r="G1364" s="723"/>
      <c r="H1364" s="723"/>
      <c r="I1364" s="723"/>
      <c r="J1364" s="723"/>
      <c r="K1364" s="723"/>
      <c r="L1364" s="724"/>
      <c r="M1364" s="638"/>
      <c r="N1364" s="638"/>
      <c r="O1364" s="638"/>
      <c r="P1364" s="638"/>
      <c r="Q1364" s="638"/>
      <c r="R1364" s="638"/>
      <c r="S1364" s="638"/>
      <c r="T1364" s="638"/>
      <c r="U1364" s="638"/>
      <c r="V1364" s="638"/>
      <c r="W1364" s="638"/>
      <c r="X1364" s="638"/>
      <c r="Y1364" s="638"/>
      <c r="Z1364" s="638"/>
      <c r="AA1364" s="638"/>
      <c r="AB1364" s="638"/>
      <c r="AC1364" s="638"/>
      <c r="AD1364" s="638"/>
      <c r="AI1364">
        <f t="shared" si="1015"/>
        <v>0</v>
      </c>
      <c r="AJ1364">
        <f t="shared" si="1016"/>
        <v>0</v>
      </c>
      <c r="AK1364">
        <f t="shared" si="1017"/>
        <v>0</v>
      </c>
      <c r="AL1364">
        <f t="shared" si="1018"/>
        <v>0</v>
      </c>
      <c r="AM1364">
        <f t="shared" si="1019"/>
        <v>0</v>
      </c>
      <c r="AN1364">
        <f t="shared" si="1020"/>
        <v>0</v>
      </c>
      <c r="AO1364">
        <f t="shared" si="1021"/>
        <v>0</v>
      </c>
      <c r="AP1364">
        <f t="shared" si="1022"/>
        <v>0</v>
      </c>
      <c r="AQ1364">
        <f t="shared" si="1023"/>
        <v>0</v>
      </c>
      <c r="AR1364">
        <f t="shared" si="1024"/>
        <v>0</v>
      </c>
      <c r="AS1364">
        <f t="shared" si="1025"/>
        <v>0</v>
      </c>
      <c r="AT1364">
        <f t="shared" si="1026"/>
        <v>0</v>
      </c>
      <c r="AU1364">
        <f t="shared" si="1027"/>
        <v>0</v>
      </c>
      <c r="AV1364">
        <f t="shared" si="1028"/>
        <v>0</v>
      </c>
      <c r="AW1364">
        <f t="shared" si="1029"/>
        <v>0</v>
      </c>
      <c r="AX1364">
        <f t="shared" si="1030"/>
        <v>0</v>
      </c>
      <c r="AY1364">
        <f t="shared" si="1031"/>
        <v>0</v>
      </c>
      <c r="AZ1364">
        <f t="shared" si="1032"/>
        <v>0</v>
      </c>
      <c r="BA1364">
        <f t="shared" si="1033"/>
        <v>0</v>
      </c>
      <c r="BB1364">
        <f t="shared" si="1034"/>
        <v>0</v>
      </c>
      <c r="BC1364">
        <f t="shared" si="1035"/>
        <v>0</v>
      </c>
      <c r="BD1364">
        <f t="shared" si="1036"/>
        <v>0</v>
      </c>
      <c r="BE1364">
        <f t="shared" si="1037"/>
        <v>0</v>
      </c>
      <c r="BF1364">
        <f t="shared" si="1038"/>
        <v>0</v>
      </c>
    </row>
    <row r="1365" spans="1:58" ht="15" customHeight="1">
      <c r="A1365" s="445"/>
      <c r="B1365" s="15"/>
      <c r="C1365" s="35" t="s">
        <v>5244</v>
      </c>
      <c r="D1365" s="800" t="str">
        <f>IF(CNGE_2026_M1_Secc1_Sub1!$D103="","",CNGE_2026_M1_Secc1_Sub1!$D103)</f>
        <v/>
      </c>
      <c r="E1365" s="723"/>
      <c r="F1365" s="723"/>
      <c r="G1365" s="723"/>
      <c r="H1365" s="723"/>
      <c r="I1365" s="723"/>
      <c r="J1365" s="723"/>
      <c r="K1365" s="723"/>
      <c r="L1365" s="724"/>
      <c r="M1365" s="638"/>
      <c r="N1365" s="638"/>
      <c r="O1365" s="638"/>
      <c r="P1365" s="638"/>
      <c r="Q1365" s="638"/>
      <c r="R1365" s="638"/>
      <c r="S1365" s="638"/>
      <c r="T1365" s="638"/>
      <c r="U1365" s="638"/>
      <c r="V1365" s="638"/>
      <c r="W1365" s="638"/>
      <c r="X1365" s="638"/>
      <c r="Y1365" s="638"/>
      <c r="Z1365" s="638"/>
      <c r="AA1365" s="638"/>
      <c r="AB1365" s="638"/>
      <c r="AC1365" s="638"/>
      <c r="AD1365" s="638"/>
      <c r="AI1365">
        <f t="shared" si="1015"/>
        <v>0</v>
      </c>
      <c r="AJ1365">
        <f t="shared" si="1016"/>
        <v>0</v>
      </c>
      <c r="AK1365">
        <f t="shared" si="1017"/>
        <v>0</v>
      </c>
      <c r="AL1365">
        <f t="shared" si="1018"/>
        <v>0</v>
      </c>
      <c r="AM1365">
        <f t="shared" si="1019"/>
        <v>0</v>
      </c>
      <c r="AN1365">
        <f t="shared" si="1020"/>
        <v>0</v>
      </c>
      <c r="AO1365">
        <f t="shared" si="1021"/>
        <v>0</v>
      </c>
      <c r="AP1365">
        <f t="shared" si="1022"/>
        <v>0</v>
      </c>
      <c r="AQ1365">
        <f t="shared" si="1023"/>
        <v>0</v>
      </c>
      <c r="AR1365">
        <f t="shared" si="1024"/>
        <v>0</v>
      </c>
      <c r="AS1365">
        <f t="shared" si="1025"/>
        <v>0</v>
      </c>
      <c r="AT1365">
        <f t="shared" si="1026"/>
        <v>0</v>
      </c>
      <c r="AU1365">
        <f t="shared" si="1027"/>
        <v>0</v>
      </c>
      <c r="AV1365">
        <f t="shared" si="1028"/>
        <v>0</v>
      </c>
      <c r="AW1365">
        <f t="shared" si="1029"/>
        <v>0</v>
      </c>
      <c r="AX1365">
        <f t="shared" si="1030"/>
        <v>0</v>
      </c>
      <c r="AY1365">
        <f t="shared" si="1031"/>
        <v>0</v>
      </c>
      <c r="AZ1365">
        <f t="shared" si="1032"/>
        <v>0</v>
      </c>
      <c r="BA1365">
        <f t="shared" si="1033"/>
        <v>0</v>
      </c>
      <c r="BB1365">
        <f t="shared" si="1034"/>
        <v>0</v>
      </c>
      <c r="BC1365">
        <f t="shared" si="1035"/>
        <v>0</v>
      </c>
      <c r="BD1365">
        <f t="shared" si="1036"/>
        <v>0</v>
      </c>
      <c r="BE1365">
        <f t="shared" si="1037"/>
        <v>0</v>
      </c>
      <c r="BF1365">
        <f t="shared" si="1038"/>
        <v>0</v>
      </c>
    </row>
    <row r="1366" spans="1:58" ht="15" customHeight="1">
      <c r="A1366" s="445"/>
      <c r="B1366" s="15"/>
      <c r="C1366" s="35" t="s">
        <v>5246</v>
      </c>
      <c r="D1366" s="800" t="str">
        <f>IF(CNGE_2026_M1_Secc1_Sub1!$D104="","",CNGE_2026_M1_Secc1_Sub1!$D104)</f>
        <v/>
      </c>
      <c r="E1366" s="723"/>
      <c r="F1366" s="723"/>
      <c r="G1366" s="723"/>
      <c r="H1366" s="723"/>
      <c r="I1366" s="723"/>
      <c r="J1366" s="723"/>
      <c r="K1366" s="723"/>
      <c r="L1366" s="724"/>
      <c r="M1366" s="638"/>
      <c r="N1366" s="638"/>
      <c r="O1366" s="638"/>
      <c r="P1366" s="638"/>
      <c r="Q1366" s="638"/>
      <c r="R1366" s="638"/>
      <c r="S1366" s="638"/>
      <c r="T1366" s="638"/>
      <c r="U1366" s="638"/>
      <c r="V1366" s="638"/>
      <c r="W1366" s="638"/>
      <c r="X1366" s="638"/>
      <c r="Y1366" s="638"/>
      <c r="Z1366" s="638"/>
      <c r="AA1366" s="638"/>
      <c r="AB1366" s="638"/>
      <c r="AC1366" s="638"/>
      <c r="AD1366" s="638"/>
      <c r="AI1366">
        <f t="shared" si="1015"/>
        <v>0</v>
      </c>
      <c r="AJ1366">
        <f t="shared" si="1016"/>
        <v>0</v>
      </c>
      <c r="AK1366">
        <f t="shared" si="1017"/>
        <v>0</v>
      </c>
      <c r="AL1366">
        <f t="shared" si="1018"/>
        <v>0</v>
      </c>
      <c r="AM1366">
        <f t="shared" si="1019"/>
        <v>0</v>
      </c>
      <c r="AN1366">
        <f t="shared" si="1020"/>
        <v>0</v>
      </c>
      <c r="AO1366">
        <f t="shared" si="1021"/>
        <v>0</v>
      </c>
      <c r="AP1366">
        <f t="shared" si="1022"/>
        <v>0</v>
      </c>
      <c r="AQ1366">
        <f t="shared" si="1023"/>
        <v>0</v>
      </c>
      <c r="AR1366">
        <f t="shared" si="1024"/>
        <v>0</v>
      </c>
      <c r="AS1366">
        <f t="shared" si="1025"/>
        <v>0</v>
      </c>
      <c r="AT1366">
        <f t="shared" si="1026"/>
        <v>0</v>
      </c>
      <c r="AU1366">
        <f t="shared" si="1027"/>
        <v>0</v>
      </c>
      <c r="AV1366">
        <f t="shared" si="1028"/>
        <v>0</v>
      </c>
      <c r="AW1366">
        <f t="shared" si="1029"/>
        <v>0</v>
      </c>
      <c r="AX1366">
        <f t="shared" si="1030"/>
        <v>0</v>
      </c>
      <c r="AY1366">
        <f t="shared" si="1031"/>
        <v>0</v>
      </c>
      <c r="AZ1366">
        <f t="shared" si="1032"/>
        <v>0</v>
      </c>
      <c r="BA1366">
        <f t="shared" si="1033"/>
        <v>0</v>
      </c>
      <c r="BB1366">
        <f t="shared" si="1034"/>
        <v>0</v>
      </c>
      <c r="BC1366">
        <f t="shared" si="1035"/>
        <v>0</v>
      </c>
      <c r="BD1366">
        <f t="shared" si="1036"/>
        <v>0</v>
      </c>
      <c r="BE1366">
        <f t="shared" si="1037"/>
        <v>0</v>
      </c>
      <c r="BF1366">
        <f t="shared" si="1038"/>
        <v>0</v>
      </c>
    </row>
    <row r="1367" spans="1:58" ht="15" customHeight="1">
      <c r="A1367" s="445"/>
      <c r="B1367" s="15"/>
      <c r="C1367" s="35" t="s">
        <v>5248</v>
      </c>
      <c r="D1367" s="800" t="str">
        <f>IF(CNGE_2026_M1_Secc1_Sub1!$D105="","",CNGE_2026_M1_Secc1_Sub1!$D105)</f>
        <v/>
      </c>
      <c r="E1367" s="723"/>
      <c r="F1367" s="723"/>
      <c r="G1367" s="723"/>
      <c r="H1367" s="723"/>
      <c r="I1367" s="723"/>
      <c r="J1367" s="723"/>
      <c r="K1367" s="723"/>
      <c r="L1367" s="724"/>
      <c r="M1367" s="638"/>
      <c r="N1367" s="638"/>
      <c r="O1367" s="638"/>
      <c r="P1367" s="638"/>
      <c r="Q1367" s="638"/>
      <c r="R1367" s="638"/>
      <c r="S1367" s="638"/>
      <c r="T1367" s="638"/>
      <c r="U1367" s="638"/>
      <c r="V1367" s="638"/>
      <c r="W1367" s="638"/>
      <c r="X1367" s="638"/>
      <c r="Y1367" s="638"/>
      <c r="Z1367" s="638"/>
      <c r="AA1367" s="638"/>
      <c r="AB1367" s="638"/>
      <c r="AC1367" s="638"/>
      <c r="AD1367" s="638"/>
      <c r="AI1367">
        <f t="shared" ref="AI1367:AI1398" si="1039">M1367</f>
        <v>0</v>
      </c>
      <c r="AJ1367">
        <f t="shared" ref="AJ1367:AJ1398" si="1040">COUNTIF(N1367:O1367,"NS")</f>
        <v>0</v>
      </c>
      <c r="AK1367">
        <f t="shared" ref="AK1367:AK1398" si="1041">SUM(N1367:O1367)</f>
        <v>0</v>
      </c>
      <c r="AL1367">
        <f t="shared" ref="AL1367:AL1398" si="1042">IF(COUNTIF(M1367:O1367,"NA")=3,0,IF(OR(AND(AI1367=0,AJ1367&gt;0),AND(AI1367="NS",AK1367&gt;0), AND(AI1367="NS", AJ1367=0,AK1367=0)), 1, IF(OR(AND(AI1367&gt;0,AJ1367&gt;1,AI1367&gt;AK1367), AND(AI1367="NS",AJ1367=2), AND(AI1367="NS",AK1367=0,AJ1367&gt;0),AI1367=AK1367), 0, 1)))</f>
        <v>0</v>
      </c>
      <c r="AM1367">
        <f t="shared" ref="AM1367:AM1398" si="1043">P1367</f>
        <v>0</v>
      </c>
      <c r="AN1367">
        <f t="shared" ref="AN1367:AN1398" si="1044">COUNTIF(Q1367:R1367,"NS")</f>
        <v>0</v>
      </c>
      <c r="AO1367">
        <f t="shared" ref="AO1367:AO1398" si="1045">SUM(Q1367:R1367)</f>
        <v>0</v>
      </c>
      <c r="AP1367">
        <f t="shared" ref="AP1367:AP1398" si="1046">IF(COUNTIF(P1367:R1367,"NA")=3,0,IF(OR(AND(AM1367=0,AN1367&gt;0),AND(AM1367="NS",AO1367&gt;0), AND(AM1367="NS", AN1367=0,AO1367=0)), 1, IF(OR(AND(AM1367&gt;0,AN1367&gt;1,AM1367&gt;AO1367), AND(AM1367="NS",AN1367=2), AND(AM1367="NS",AO1367=0,AN1367&gt;0),AM1367=AO1367), 0, 1)))</f>
        <v>0</v>
      </c>
      <c r="AQ1367">
        <f t="shared" ref="AQ1367:AQ1398" si="1047">S1367</f>
        <v>0</v>
      </c>
      <c r="AR1367">
        <f t="shared" ref="AR1367:AR1398" si="1048">COUNTIF(T1367:U1367,"NS")</f>
        <v>0</v>
      </c>
      <c r="AS1367">
        <f t="shared" ref="AS1367:AS1398" si="1049">SUM(T1367:U1367)</f>
        <v>0</v>
      </c>
      <c r="AT1367">
        <f t="shared" ref="AT1367:AT1398" si="1050">IF(COUNTIF(S1367:U1367,"NA")=3,0,IF(OR(AND(AQ1367=0,AR1367&gt;0),AND(AQ1367="NS",AS1367&gt;0), AND(AQ1367="NS", AR1367=0,AS1367=0)), 1, IF(OR(AND(AQ1367&gt;0,AR1367&gt;1,AQ1367&gt;AS1367), AND(AQ1367="NS",AR1367=2), AND(AQ1367="NS",AS1367=0,AR1367&gt;0),AQ1367=AS1367), 0, 1)))</f>
        <v>0</v>
      </c>
      <c r="AU1367">
        <f t="shared" ref="AU1367:AU1398" si="1051">V1367</f>
        <v>0</v>
      </c>
      <c r="AV1367">
        <f t="shared" ref="AV1367:AV1398" si="1052">COUNTIF(W1367:X1367,"NS")</f>
        <v>0</v>
      </c>
      <c r="AW1367">
        <f t="shared" ref="AW1367:AW1398" si="1053">SUM(W1367:X1367)</f>
        <v>0</v>
      </c>
      <c r="AX1367">
        <f t="shared" ref="AX1367:AX1398" si="1054">IF(COUNTIF(V1367:X1367,"NA")=3,0,IF(OR(AND(AU1367=0,AV1367&gt;0),AND(AU1367="NS",AW1367&gt;0), AND(AU1367="NS", AV1367=0,AW1367=0)), 1, IF(OR(AND(AU1367&gt;0,AV1367&gt;1,AU1367&gt;AW1367), AND(AU1367="NS",AV1367=2), AND(AU1367="NS",AW1367=0,AV1367&gt;0),AU1367=AW1367), 0, 1)))</f>
        <v>0</v>
      </c>
      <c r="AY1367">
        <f t="shared" ref="AY1367:AY1398" si="1055">Y1367</f>
        <v>0</v>
      </c>
      <c r="AZ1367">
        <f t="shared" ref="AZ1367:AZ1398" si="1056">COUNTIF(Z1367:AA1367,"NS")</f>
        <v>0</v>
      </c>
      <c r="BA1367">
        <f t="shared" ref="BA1367:BA1398" si="1057">SUM(Z1367:AA1367)</f>
        <v>0</v>
      </c>
      <c r="BB1367">
        <f t="shared" ref="BB1367:BB1398" si="1058">IF(COUNTIF(Y1367:AA1367,"NA")=3,0,IF(OR(AND(AY1367=0,AZ1367&gt;0),AND(AY1367="NS",BA1367&gt;0), AND(AY1367="NS", AZ1367=0,BA1367=0)), 1, IF(OR(AND(AY1367&gt;0,AZ1367&gt;1,AY1367&gt;BA1367), AND(AY1367="NS",AZ1367=2), AND(AY1367="NS",BA1367=0,AZ1367&gt;0),AY1367=BA1367), 0, 1)))</f>
        <v>0</v>
      </c>
      <c r="BC1367">
        <f t="shared" ref="BC1367:BC1398" si="1059">AB1367</f>
        <v>0</v>
      </c>
      <c r="BD1367">
        <f t="shared" ref="BD1367:BD1398" si="1060">COUNTIF(AC1367:AD1367,"NS")</f>
        <v>0</v>
      </c>
      <c r="BE1367">
        <f t="shared" ref="BE1367:BE1398" si="1061">SUM(AC1367:AD1367)</f>
        <v>0</v>
      </c>
      <c r="BF1367">
        <f t="shared" ref="BF1367:BF1398" si="1062">IF(COUNTIF(AB1367:AD1367,"NA")=3,0,IF(OR(AND(BC1367=0,BD1367&gt;0),AND(BC1367="NS",BE1367&gt;0), AND(BC1367="NS", BD1367=0,BE1367=0)), 1, IF(OR(AND(BC1367&gt;0,BD1367&gt;1,BC1367&gt;BE1367), AND(BC1367="NS",BD1367=2), AND(BC1367="NS",BE1367=0,BD1367&gt;0),BC1367=BE1367), 0, 1)))</f>
        <v>0</v>
      </c>
    </row>
    <row r="1368" spans="1:58" ht="15" customHeight="1">
      <c r="A1368" s="445"/>
      <c r="B1368" s="15"/>
      <c r="C1368" s="35" t="s">
        <v>5250</v>
      </c>
      <c r="D1368" s="800" t="str">
        <f>IF(CNGE_2026_M1_Secc1_Sub1!$D106="","",CNGE_2026_M1_Secc1_Sub1!$D106)</f>
        <v/>
      </c>
      <c r="E1368" s="723"/>
      <c r="F1368" s="723"/>
      <c r="G1368" s="723"/>
      <c r="H1368" s="723"/>
      <c r="I1368" s="723"/>
      <c r="J1368" s="723"/>
      <c r="K1368" s="723"/>
      <c r="L1368" s="724"/>
      <c r="M1368" s="638"/>
      <c r="N1368" s="638"/>
      <c r="O1368" s="638"/>
      <c r="P1368" s="638"/>
      <c r="Q1368" s="638"/>
      <c r="R1368" s="638"/>
      <c r="S1368" s="638"/>
      <c r="T1368" s="638"/>
      <c r="U1368" s="638"/>
      <c r="V1368" s="638"/>
      <c r="W1368" s="638"/>
      <c r="X1368" s="638"/>
      <c r="Y1368" s="638"/>
      <c r="Z1368" s="638"/>
      <c r="AA1368" s="638"/>
      <c r="AB1368" s="638"/>
      <c r="AC1368" s="638"/>
      <c r="AD1368" s="638"/>
      <c r="AI1368">
        <f t="shared" si="1039"/>
        <v>0</v>
      </c>
      <c r="AJ1368">
        <f t="shared" si="1040"/>
        <v>0</v>
      </c>
      <c r="AK1368">
        <f t="shared" si="1041"/>
        <v>0</v>
      </c>
      <c r="AL1368">
        <f t="shared" si="1042"/>
        <v>0</v>
      </c>
      <c r="AM1368">
        <f t="shared" si="1043"/>
        <v>0</v>
      </c>
      <c r="AN1368">
        <f t="shared" si="1044"/>
        <v>0</v>
      </c>
      <c r="AO1368">
        <f t="shared" si="1045"/>
        <v>0</v>
      </c>
      <c r="AP1368">
        <f t="shared" si="1046"/>
        <v>0</v>
      </c>
      <c r="AQ1368">
        <f t="shared" si="1047"/>
        <v>0</v>
      </c>
      <c r="AR1368">
        <f t="shared" si="1048"/>
        <v>0</v>
      </c>
      <c r="AS1368">
        <f t="shared" si="1049"/>
        <v>0</v>
      </c>
      <c r="AT1368">
        <f t="shared" si="1050"/>
        <v>0</v>
      </c>
      <c r="AU1368">
        <f t="shared" si="1051"/>
        <v>0</v>
      </c>
      <c r="AV1368">
        <f t="shared" si="1052"/>
        <v>0</v>
      </c>
      <c r="AW1368">
        <f t="shared" si="1053"/>
        <v>0</v>
      </c>
      <c r="AX1368">
        <f t="shared" si="1054"/>
        <v>0</v>
      </c>
      <c r="AY1368">
        <f t="shared" si="1055"/>
        <v>0</v>
      </c>
      <c r="AZ1368">
        <f t="shared" si="1056"/>
        <v>0</v>
      </c>
      <c r="BA1368">
        <f t="shared" si="1057"/>
        <v>0</v>
      </c>
      <c r="BB1368">
        <f t="shared" si="1058"/>
        <v>0</v>
      </c>
      <c r="BC1368">
        <f t="shared" si="1059"/>
        <v>0</v>
      </c>
      <c r="BD1368">
        <f t="shared" si="1060"/>
        <v>0</v>
      </c>
      <c r="BE1368">
        <f t="shared" si="1061"/>
        <v>0</v>
      </c>
      <c r="BF1368">
        <f t="shared" si="1062"/>
        <v>0</v>
      </c>
    </row>
    <row r="1369" spans="1:58" ht="15" customHeight="1">
      <c r="A1369" s="445"/>
      <c r="B1369" s="15"/>
      <c r="C1369" s="35" t="s">
        <v>5252</v>
      </c>
      <c r="D1369" s="800" t="str">
        <f>IF(CNGE_2026_M1_Secc1_Sub1!$D107="","",CNGE_2026_M1_Secc1_Sub1!$D107)</f>
        <v/>
      </c>
      <c r="E1369" s="723"/>
      <c r="F1369" s="723"/>
      <c r="G1369" s="723"/>
      <c r="H1369" s="723"/>
      <c r="I1369" s="723"/>
      <c r="J1369" s="723"/>
      <c r="K1369" s="723"/>
      <c r="L1369" s="724"/>
      <c r="M1369" s="638"/>
      <c r="N1369" s="638"/>
      <c r="O1369" s="638"/>
      <c r="P1369" s="638"/>
      <c r="Q1369" s="638"/>
      <c r="R1369" s="638"/>
      <c r="S1369" s="638"/>
      <c r="T1369" s="638"/>
      <c r="U1369" s="638"/>
      <c r="V1369" s="638"/>
      <c r="W1369" s="638"/>
      <c r="X1369" s="638"/>
      <c r="Y1369" s="638"/>
      <c r="Z1369" s="638"/>
      <c r="AA1369" s="638"/>
      <c r="AB1369" s="638"/>
      <c r="AC1369" s="638"/>
      <c r="AD1369" s="638"/>
      <c r="AI1369">
        <f t="shared" si="1039"/>
        <v>0</v>
      </c>
      <c r="AJ1369">
        <f t="shared" si="1040"/>
        <v>0</v>
      </c>
      <c r="AK1369">
        <f t="shared" si="1041"/>
        <v>0</v>
      </c>
      <c r="AL1369">
        <f t="shared" si="1042"/>
        <v>0</v>
      </c>
      <c r="AM1369">
        <f t="shared" si="1043"/>
        <v>0</v>
      </c>
      <c r="AN1369">
        <f t="shared" si="1044"/>
        <v>0</v>
      </c>
      <c r="AO1369">
        <f t="shared" si="1045"/>
        <v>0</v>
      </c>
      <c r="AP1369">
        <f t="shared" si="1046"/>
        <v>0</v>
      </c>
      <c r="AQ1369">
        <f t="shared" si="1047"/>
        <v>0</v>
      </c>
      <c r="AR1369">
        <f t="shared" si="1048"/>
        <v>0</v>
      </c>
      <c r="AS1369">
        <f t="shared" si="1049"/>
        <v>0</v>
      </c>
      <c r="AT1369">
        <f t="shared" si="1050"/>
        <v>0</v>
      </c>
      <c r="AU1369">
        <f t="shared" si="1051"/>
        <v>0</v>
      </c>
      <c r="AV1369">
        <f t="shared" si="1052"/>
        <v>0</v>
      </c>
      <c r="AW1369">
        <f t="shared" si="1053"/>
        <v>0</v>
      </c>
      <c r="AX1369">
        <f t="shared" si="1054"/>
        <v>0</v>
      </c>
      <c r="AY1369">
        <f t="shared" si="1055"/>
        <v>0</v>
      </c>
      <c r="AZ1369">
        <f t="shared" si="1056"/>
        <v>0</v>
      </c>
      <c r="BA1369">
        <f t="shared" si="1057"/>
        <v>0</v>
      </c>
      <c r="BB1369">
        <f t="shared" si="1058"/>
        <v>0</v>
      </c>
      <c r="BC1369">
        <f t="shared" si="1059"/>
        <v>0</v>
      </c>
      <c r="BD1369">
        <f t="shared" si="1060"/>
        <v>0</v>
      </c>
      <c r="BE1369">
        <f t="shared" si="1061"/>
        <v>0</v>
      </c>
      <c r="BF1369">
        <f t="shared" si="1062"/>
        <v>0</v>
      </c>
    </row>
    <row r="1370" spans="1:58" ht="15" customHeight="1">
      <c r="A1370" s="445"/>
      <c r="B1370" s="15"/>
      <c r="C1370" s="35" t="s">
        <v>5254</v>
      </c>
      <c r="D1370" s="800" t="str">
        <f>IF(CNGE_2026_M1_Secc1_Sub1!$D108="","",CNGE_2026_M1_Secc1_Sub1!$D108)</f>
        <v/>
      </c>
      <c r="E1370" s="723"/>
      <c r="F1370" s="723"/>
      <c r="G1370" s="723"/>
      <c r="H1370" s="723"/>
      <c r="I1370" s="723"/>
      <c r="J1370" s="723"/>
      <c r="K1370" s="723"/>
      <c r="L1370" s="724"/>
      <c r="M1370" s="638"/>
      <c r="N1370" s="638"/>
      <c r="O1370" s="638"/>
      <c r="P1370" s="638"/>
      <c r="Q1370" s="638"/>
      <c r="R1370" s="638"/>
      <c r="S1370" s="638"/>
      <c r="T1370" s="638"/>
      <c r="U1370" s="638"/>
      <c r="V1370" s="638"/>
      <c r="W1370" s="638"/>
      <c r="X1370" s="638"/>
      <c r="Y1370" s="638"/>
      <c r="Z1370" s="638"/>
      <c r="AA1370" s="638"/>
      <c r="AB1370" s="638"/>
      <c r="AC1370" s="638"/>
      <c r="AD1370" s="638"/>
      <c r="AI1370">
        <f t="shared" si="1039"/>
        <v>0</v>
      </c>
      <c r="AJ1370">
        <f t="shared" si="1040"/>
        <v>0</v>
      </c>
      <c r="AK1370">
        <f t="shared" si="1041"/>
        <v>0</v>
      </c>
      <c r="AL1370">
        <f t="shared" si="1042"/>
        <v>0</v>
      </c>
      <c r="AM1370">
        <f t="shared" si="1043"/>
        <v>0</v>
      </c>
      <c r="AN1370">
        <f t="shared" si="1044"/>
        <v>0</v>
      </c>
      <c r="AO1370">
        <f t="shared" si="1045"/>
        <v>0</v>
      </c>
      <c r="AP1370">
        <f t="shared" si="1046"/>
        <v>0</v>
      </c>
      <c r="AQ1370">
        <f t="shared" si="1047"/>
        <v>0</v>
      </c>
      <c r="AR1370">
        <f t="shared" si="1048"/>
        <v>0</v>
      </c>
      <c r="AS1370">
        <f t="shared" si="1049"/>
        <v>0</v>
      </c>
      <c r="AT1370">
        <f t="shared" si="1050"/>
        <v>0</v>
      </c>
      <c r="AU1370">
        <f t="shared" si="1051"/>
        <v>0</v>
      </c>
      <c r="AV1370">
        <f t="shared" si="1052"/>
        <v>0</v>
      </c>
      <c r="AW1370">
        <f t="shared" si="1053"/>
        <v>0</v>
      </c>
      <c r="AX1370">
        <f t="shared" si="1054"/>
        <v>0</v>
      </c>
      <c r="AY1370">
        <f t="shared" si="1055"/>
        <v>0</v>
      </c>
      <c r="AZ1370">
        <f t="shared" si="1056"/>
        <v>0</v>
      </c>
      <c r="BA1370">
        <f t="shared" si="1057"/>
        <v>0</v>
      </c>
      <c r="BB1370">
        <f t="shared" si="1058"/>
        <v>0</v>
      </c>
      <c r="BC1370">
        <f t="shared" si="1059"/>
        <v>0</v>
      </c>
      <c r="BD1370">
        <f t="shared" si="1060"/>
        <v>0</v>
      </c>
      <c r="BE1370">
        <f t="shared" si="1061"/>
        <v>0</v>
      </c>
      <c r="BF1370">
        <f t="shared" si="1062"/>
        <v>0</v>
      </c>
    </row>
    <row r="1371" spans="1:58" ht="15" customHeight="1">
      <c r="A1371" s="445"/>
      <c r="B1371" s="15"/>
      <c r="C1371" s="35" t="s">
        <v>5256</v>
      </c>
      <c r="D1371" s="800" t="str">
        <f>IF(CNGE_2026_M1_Secc1_Sub1!$D109="","",CNGE_2026_M1_Secc1_Sub1!$D109)</f>
        <v/>
      </c>
      <c r="E1371" s="723"/>
      <c r="F1371" s="723"/>
      <c r="G1371" s="723"/>
      <c r="H1371" s="723"/>
      <c r="I1371" s="723"/>
      <c r="J1371" s="723"/>
      <c r="K1371" s="723"/>
      <c r="L1371" s="724"/>
      <c r="M1371" s="638"/>
      <c r="N1371" s="638"/>
      <c r="O1371" s="638"/>
      <c r="P1371" s="638"/>
      <c r="Q1371" s="638"/>
      <c r="R1371" s="638"/>
      <c r="S1371" s="638"/>
      <c r="T1371" s="638"/>
      <c r="U1371" s="638"/>
      <c r="V1371" s="638"/>
      <c r="W1371" s="638"/>
      <c r="X1371" s="638"/>
      <c r="Y1371" s="638"/>
      <c r="Z1371" s="638"/>
      <c r="AA1371" s="638"/>
      <c r="AB1371" s="638"/>
      <c r="AC1371" s="638"/>
      <c r="AD1371" s="638"/>
      <c r="AI1371">
        <f t="shared" si="1039"/>
        <v>0</v>
      </c>
      <c r="AJ1371">
        <f t="shared" si="1040"/>
        <v>0</v>
      </c>
      <c r="AK1371">
        <f t="shared" si="1041"/>
        <v>0</v>
      </c>
      <c r="AL1371">
        <f t="shared" si="1042"/>
        <v>0</v>
      </c>
      <c r="AM1371">
        <f t="shared" si="1043"/>
        <v>0</v>
      </c>
      <c r="AN1371">
        <f t="shared" si="1044"/>
        <v>0</v>
      </c>
      <c r="AO1371">
        <f t="shared" si="1045"/>
        <v>0</v>
      </c>
      <c r="AP1371">
        <f t="shared" si="1046"/>
        <v>0</v>
      </c>
      <c r="AQ1371">
        <f t="shared" si="1047"/>
        <v>0</v>
      </c>
      <c r="AR1371">
        <f t="shared" si="1048"/>
        <v>0</v>
      </c>
      <c r="AS1371">
        <f t="shared" si="1049"/>
        <v>0</v>
      </c>
      <c r="AT1371">
        <f t="shared" si="1050"/>
        <v>0</v>
      </c>
      <c r="AU1371">
        <f t="shared" si="1051"/>
        <v>0</v>
      </c>
      <c r="AV1371">
        <f t="shared" si="1052"/>
        <v>0</v>
      </c>
      <c r="AW1371">
        <f t="shared" si="1053"/>
        <v>0</v>
      </c>
      <c r="AX1371">
        <f t="shared" si="1054"/>
        <v>0</v>
      </c>
      <c r="AY1371">
        <f t="shared" si="1055"/>
        <v>0</v>
      </c>
      <c r="AZ1371">
        <f t="shared" si="1056"/>
        <v>0</v>
      </c>
      <c r="BA1371">
        <f t="shared" si="1057"/>
        <v>0</v>
      </c>
      <c r="BB1371">
        <f t="shared" si="1058"/>
        <v>0</v>
      </c>
      <c r="BC1371">
        <f t="shared" si="1059"/>
        <v>0</v>
      </c>
      <c r="BD1371">
        <f t="shared" si="1060"/>
        <v>0</v>
      </c>
      <c r="BE1371">
        <f t="shared" si="1061"/>
        <v>0</v>
      </c>
      <c r="BF1371">
        <f t="shared" si="1062"/>
        <v>0</v>
      </c>
    </row>
    <row r="1372" spans="1:58" ht="15" customHeight="1">
      <c r="A1372" s="445"/>
      <c r="B1372" s="15"/>
      <c r="C1372" s="35" t="s">
        <v>5258</v>
      </c>
      <c r="D1372" s="800" t="str">
        <f>IF(CNGE_2026_M1_Secc1_Sub1!$D110="","",CNGE_2026_M1_Secc1_Sub1!$D110)</f>
        <v/>
      </c>
      <c r="E1372" s="723"/>
      <c r="F1372" s="723"/>
      <c r="G1372" s="723"/>
      <c r="H1372" s="723"/>
      <c r="I1372" s="723"/>
      <c r="J1372" s="723"/>
      <c r="K1372" s="723"/>
      <c r="L1372" s="724"/>
      <c r="M1372" s="638"/>
      <c r="N1372" s="638"/>
      <c r="O1372" s="638"/>
      <c r="P1372" s="638"/>
      <c r="Q1372" s="638"/>
      <c r="R1372" s="638"/>
      <c r="S1372" s="638"/>
      <c r="T1372" s="638"/>
      <c r="U1372" s="638"/>
      <c r="V1372" s="638"/>
      <c r="W1372" s="638"/>
      <c r="X1372" s="638"/>
      <c r="Y1372" s="638"/>
      <c r="Z1372" s="638"/>
      <c r="AA1372" s="638"/>
      <c r="AB1372" s="638"/>
      <c r="AC1372" s="638"/>
      <c r="AD1372" s="638"/>
      <c r="AI1372">
        <f t="shared" si="1039"/>
        <v>0</v>
      </c>
      <c r="AJ1372">
        <f t="shared" si="1040"/>
        <v>0</v>
      </c>
      <c r="AK1372">
        <f t="shared" si="1041"/>
        <v>0</v>
      </c>
      <c r="AL1372">
        <f t="shared" si="1042"/>
        <v>0</v>
      </c>
      <c r="AM1372">
        <f t="shared" si="1043"/>
        <v>0</v>
      </c>
      <c r="AN1372">
        <f t="shared" si="1044"/>
        <v>0</v>
      </c>
      <c r="AO1372">
        <f t="shared" si="1045"/>
        <v>0</v>
      </c>
      <c r="AP1372">
        <f t="shared" si="1046"/>
        <v>0</v>
      </c>
      <c r="AQ1372">
        <f t="shared" si="1047"/>
        <v>0</v>
      </c>
      <c r="AR1372">
        <f t="shared" si="1048"/>
        <v>0</v>
      </c>
      <c r="AS1372">
        <f t="shared" si="1049"/>
        <v>0</v>
      </c>
      <c r="AT1372">
        <f t="shared" si="1050"/>
        <v>0</v>
      </c>
      <c r="AU1372">
        <f t="shared" si="1051"/>
        <v>0</v>
      </c>
      <c r="AV1372">
        <f t="shared" si="1052"/>
        <v>0</v>
      </c>
      <c r="AW1372">
        <f t="shared" si="1053"/>
        <v>0</v>
      </c>
      <c r="AX1372">
        <f t="shared" si="1054"/>
        <v>0</v>
      </c>
      <c r="AY1372">
        <f t="shared" si="1055"/>
        <v>0</v>
      </c>
      <c r="AZ1372">
        <f t="shared" si="1056"/>
        <v>0</v>
      </c>
      <c r="BA1372">
        <f t="shared" si="1057"/>
        <v>0</v>
      </c>
      <c r="BB1372">
        <f t="shared" si="1058"/>
        <v>0</v>
      </c>
      <c r="BC1372">
        <f t="shared" si="1059"/>
        <v>0</v>
      </c>
      <c r="BD1372">
        <f t="shared" si="1060"/>
        <v>0</v>
      </c>
      <c r="BE1372">
        <f t="shared" si="1061"/>
        <v>0</v>
      </c>
      <c r="BF1372">
        <f t="shared" si="1062"/>
        <v>0</v>
      </c>
    </row>
    <row r="1373" spans="1:58" ht="15" customHeight="1">
      <c r="A1373" s="445"/>
      <c r="B1373" s="15"/>
      <c r="C1373" s="35" t="s">
        <v>5260</v>
      </c>
      <c r="D1373" s="800" t="str">
        <f>IF(CNGE_2026_M1_Secc1_Sub1!$D111="","",CNGE_2026_M1_Secc1_Sub1!$D111)</f>
        <v/>
      </c>
      <c r="E1373" s="723"/>
      <c r="F1373" s="723"/>
      <c r="G1373" s="723"/>
      <c r="H1373" s="723"/>
      <c r="I1373" s="723"/>
      <c r="J1373" s="723"/>
      <c r="K1373" s="723"/>
      <c r="L1373" s="724"/>
      <c r="M1373" s="638"/>
      <c r="N1373" s="638"/>
      <c r="O1373" s="638"/>
      <c r="P1373" s="638"/>
      <c r="Q1373" s="638"/>
      <c r="R1373" s="638"/>
      <c r="S1373" s="638"/>
      <c r="T1373" s="638"/>
      <c r="U1373" s="638"/>
      <c r="V1373" s="638"/>
      <c r="W1373" s="638"/>
      <c r="X1373" s="638"/>
      <c r="Y1373" s="638"/>
      <c r="Z1373" s="638"/>
      <c r="AA1373" s="638"/>
      <c r="AB1373" s="638"/>
      <c r="AC1373" s="638"/>
      <c r="AD1373" s="638"/>
      <c r="AI1373">
        <f t="shared" si="1039"/>
        <v>0</v>
      </c>
      <c r="AJ1373">
        <f t="shared" si="1040"/>
        <v>0</v>
      </c>
      <c r="AK1373">
        <f t="shared" si="1041"/>
        <v>0</v>
      </c>
      <c r="AL1373">
        <f t="shared" si="1042"/>
        <v>0</v>
      </c>
      <c r="AM1373">
        <f t="shared" si="1043"/>
        <v>0</v>
      </c>
      <c r="AN1373">
        <f t="shared" si="1044"/>
        <v>0</v>
      </c>
      <c r="AO1373">
        <f t="shared" si="1045"/>
        <v>0</v>
      </c>
      <c r="AP1373">
        <f t="shared" si="1046"/>
        <v>0</v>
      </c>
      <c r="AQ1373">
        <f t="shared" si="1047"/>
        <v>0</v>
      </c>
      <c r="AR1373">
        <f t="shared" si="1048"/>
        <v>0</v>
      </c>
      <c r="AS1373">
        <f t="shared" si="1049"/>
        <v>0</v>
      </c>
      <c r="AT1373">
        <f t="shared" si="1050"/>
        <v>0</v>
      </c>
      <c r="AU1373">
        <f t="shared" si="1051"/>
        <v>0</v>
      </c>
      <c r="AV1373">
        <f t="shared" si="1052"/>
        <v>0</v>
      </c>
      <c r="AW1373">
        <f t="shared" si="1053"/>
        <v>0</v>
      </c>
      <c r="AX1373">
        <f t="shared" si="1054"/>
        <v>0</v>
      </c>
      <c r="AY1373">
        <f t="shared" si="1055"/>
        <v>0</v>
      </c>
      <c r="AZ1373">
        <f t="shared" si="1056"/>
        <v>0</v>
      </c>
      <c r="BA1373">
        <f t="shared" si="1057"/>
        <v>0</v>
      </c>
      <c r="BB1373">
        <f t="shared" si="1058"/>
        <v>0</v>
      </c>
      <c r="BC1373">
        <f t="shared" si="1059"/>
        <v>0</v>
      </c>
      <c r="BD1373">
        <f t="shared" si="1060"/>
        <v>0</v>
      </c>
      <c r="BE1373">
        <f t="shared" si="1061"/>
        <v>0</v>
      </c>
      <c r="BF1373">
        <f t="shared" si="1062"/>
        <v>0</v>
      </c>
    </row>
    <row r="1374" spans="1:58" ht="15" customHeight="1">
      <c r="A1374" s="445"/>
      <c r="B1374" s="15"/>
      <c r="C1374" s="35" t="s">
        <v>5262</v>
      </c>
      <c r="D1374" s="800" t="str">
        <f>IF(CNGE_2026_M1_Secc1_Sub1!$D112="","",CNGE_2026_M1_Secc1_Sub1!$D112)</f>
        <v/>
      </c>
      <c r="E1374" s="723"/>
      <c r="F1374" s="723"/>
      <c r="G1374" s="723"/>
      <c r="H1374" s="723"/>
      <c r="I1374" s="723"/>
      <c r="J1374" s="723"/>
      <c r="K1374" s="723"/>
      <c r="L1374" s="724"/>
      <c r="M1374" s="638"/>
      <c r="N1374" s="638"/>
      <c r="O1374" s="638"/>
      <c r="P1374" s="638"/>
      <c r="Q1374" s="638"/>
      <c r="R1374" s="638"/>
      <c r="S1374" s="638"/>
      <c r="T1374" s="638"/>
      <c r="U1374" s="638"/>
      <c r="V1374" s="638"/>
      <c r="W1374" s="638"/>
      <c r="X1374" s="638"/>
      <c r="Y1374" s="638"/>
      <c r="Z1374" s="638"/>
      <c r="AA1374" s="638"/>
      <c r="AB1374" s="638"/>
      <c r="AC1374" s="638"/>
      <c r="AD1374" s="638"/>
      <c r="AI1374">
        <f t="shared" si="1039"/>
        <v>0</v>
      </c>
      <c r="AJ1374">
        <f t="shared" si="1040"/>
        <v>0</v>
      </c>
      <c r="AK1374">
        <f t="shared" si="1041"/>
        <v>0</v>
      </c>
      <c r="AL1374">
        <f t="shared" si="1042"/>
        <v>0</v>
      </c>
      <c r="AM1374">
        <f t="shared" si="1043"/>
        <v>0</v>
      </c>
      <c r="AN1374">
        <f t="shared" si="1044"/>
        <v>0</v>
      </c>
      <c r="AO1374">
        <f t="shared" si="1045"/>
        <v>0</v>
      </c>
      <c r="AP1374">
        <f t="shared" si="1046"/>
        <v>0</v>
      </c>
      <c r="AQ1374">
        <f t="shared" si="1047"/>
        <v>0</v>
      </c>
      <c r="AR1374">
        <f t="shared" si="1048"/>
        <v>0</v>
      </c>
      <c r="AS1374">
        <f t="shared" si="1049"/>
        <v>0</v>
      </c>
      <c r="AT1374">
        <f t="shared" si="1050"/>
        <v>0</v>
      </c>
      <c r="AU1374">
        <f t="shared" si="1051"/>
        <v>0</v>
      </c>
      <c r="AV1374">
        <f t="shared" si="1052"/>
        <v>0</v>
      </c>
      <c r="AW1374">
        <f t="shared" si="1053"/>
        <v>0</v>
      </c>
      <c r="AX1374">
        <f t="shared" si="1054"/>
        <v>0</v>
      </c>
      <c r="AY1374">
        <f t="shared" si="1055"/>
        <v>0</v>
      </c>
      <c r="AZ1374">
        <f t="shared" si="1056"/>
        <v>0</v>
      </c>
      <c r="BA1374">
        <f t="shared" si="1057"/>
        <v>0</v>
      </c>
      <c r="BB1374">
        <f t="shared" si="1058"/>
        <v>0</v>
      </c>
      <c r="BC1374">
        <f t="shared" si="1059"/>
        <v>0</v>
      </c>
      <c r="BD1374">
        <f t="shared" si="1060"/>
        <v>0</v>
      </c>
      <c r="BE1374">
        <f t="shared" si="1061"/>
        <v>0</v>
      </c>
      <c r="BF1374">
        <f t="shared" si="1062"/>
        <v>0</v>
      </c>
    </row>
    <row r="1375" spans="1:58" ht="15" customHeight="1">
      <c r="A1375" s="445"/>
      <c r="B1375" s="15"/>
      <c r="C1375" s="35" t="s">
        <v>5264</v>
      </c>
      <c r="D1375" s="800" t="str">
        <f>IF(CNGE_2026_M1_Secc1_Sub1!$D113="","",CNGE_2026_M1_Secc1_Sub1!$D113)</f>
        <v/>
      </c>
      <c r="E1375" s="723"/>
      <c r="F1375" s="723"/>
      <c r="G1375" s="723"/>
      <c r="H1375" s="723"/>
      <c r="I1375" s="723"/>
      <c r="J1375" s="723"/>
      <c r="K1375" s="723"/>
      <c r="L1375" s="724"/>
      <c r="M1375" s="638"/>
      <c r="N1375" s="638"/>
      <c r="O1375" s="638"/>
      <c r="P1375" s="638"/>
      <c r="Q1375" s="638"/>
      <c r="R1375" s="638"/>
      <c r="S1375" s="638"/>
      <c r="T1375" s="638"/>
      <c r="U1375" s="638"/>
      <c r="V1375" s="638"/>
      <c r="W1375" s="638"/>
      <c r="X1375" s="638"/>
      <c r="Y1375" s="638"/>
      <c r="Z1375" s="638"/>
      <c r="AA1375" s="638"/>
      <c r="AB1375" s="638"/>
      <c r="AC1375" s="638"/>
      <c r="AD1375" s="638"/>
      <c r="AI1375">
        <f t="shared" si="1039"/>
        <v>0</v>
      </c>
      <c r="AJ1375">
        <f t="shared" si="1040"/>
        <v>0</v>
      </c>
      <c r="AK1375">
        <f t="shared" si="1041"/>
        <v>0</v>
      </c>
      <c r="AL1375">
        <f t="shared" si="1042"/>
        <v>0</v>
      </c>
      <c r="AM1375">
        <f t="shared" si="1043"/>
        <v>0</v>
      </c>
      <c r="AN1375">
        <f t="shared" si="1044"/>
        <v>0</v>
      </c>
      <c r="AO1375">
        <f t="shared" si="1045"/>
        <v>0</v>
      </c>
      <c r="AP1375">
        <f t="shared" si="1046"/>
        <v>0</v>
      </c>
      <c r="AQ1375">
        <f t="shared" si="1047"/>
        <v>0</v>
      </c>
      <c r="AR1375">
        <f t="shared" si="1048"/>
        <v>0</v>
      </c>
      <c r="AS1375">
        <f t="shared" si="1049"/>
        <v>0</v>
      </c>
      <c r="AT1375">
        <f t="shared" si="1050"/>
        <v>0</v>
      </c>
      <c r="AU1375">
        <f t="shared" si="1051"/>
        <v>0</v>
      </c>
      <c r="AV1375">
        <f t="shared" si="1052"/>
        <v>0</v>
      </c>
      <c r="AW1375">
        <f t="shared" si="1053"/>
        <v>0</v>
      </c>
      <c r="AX1375">
        <f t="shared" si="1054"/>
        <v>0</v>
      </c>
      <c r="AY1375">
        <f t="shared" si="1055"/>
        <v>0</v>
      </c>
      <c r="AZ1375">
        <f t="shared" si="1056"/>
        <v>0</v>
      </c>
      <c r="BA1375">
        <f t="shared" si="1057"/>
        <v>0</v>
      </c>
      <c r="BB1375">
        <f t="shared" si="1058"/>
        <v>0</v>
      </c>
      <c r="BC1375">
        <f t="shared" si="1059"/>
        <v>0</v>
      </c>
      <c r="BD1375">
        <f t="shared" si="1060"/>
        <v>0</v>
      </c>
      <c r="BE1375">
        <f t="shared" si="1061"/>
        <v>0</v>
      </c>
      <c r="BF1375">
        <f t="shared" si="1062"/>
        <v>0</v>
      </c>
    </row>
    <row r="1376" spans="1:58" ht="15" customHeight="1">
      <c r="A1376" s="445"/>
      <c r="B1376" s="15"/>
      <c r="C1376" s="35" t="s">
        <v>5266</v>
      </c>
      <c r="D1376" s="800" t="str">
        <f>IF(CNGE_2026_M1_Secc1_Sub1!$D114="","",CNGE_2026_M1_Secc1_Sub1!$D114)</f>
        <v/>
      </c>
      <c r="E1376" s="723"/>
      <c r="F1376" s="723"/>
      <c r="G1376" s="723"/>
      <c r="H1376" s="723"/>
      <c r="I1376" s="723"/>
      <c r="J1376" s="723"/>
      <c r="K1376" s="723"/>
      <c r="L1376" s="724"/>
      <c r="M1376" s="638"/>
      <c r="N1376" s="638"/>
      <c r="O1376" s="638"/>
      <c r="P1376" s="638"/>
      <c r="Q1376" s="638"/>
      <c r="R1376" s="638"/>
      <c r="S1376" s="638"/>
      <c r="T1376" s="638"/>
      <c r="U1376" s="638"/>
      <c r="V1376" s="638"/>
      <c r="W1376" s="638"/>
      <c r="X1376" s="638"/>
      <c r="Y1376" s="638"/>
      <c r="Z1376" s="638"/>
      <c r="AA1376" s="638"/>
      <c r="AB1376" s="638"/>
      <c r="AC1376" s="638"/>
      <c r="AD1376" s="638"/>
      <c r="AI1376">
        <f t="shared" si="1039"/>
        <v>0</v>
      </c>
      <c r="AJ1376">
        <f t="shared" si="1040"/>
        <v>0</v>
      </c>
      <c r="AK1376">
        <f t="shared" si="1041"/>
        <v>0</v>
      </c>
      <c r="AL1376">
        <f t="shared" si="1042"/>
        <v>0</v>
      </c>
      <c r="AM1376">
        <f t="shared" si="1043"/>
        <v>0</v>
      </c>
      <c r="AN1376">
        <f t="shared" si="1044"/>
        <v>0</v>
      </c>
      <c r="AO1376">
        <f t="shared" si="1045"/>
        <v>0</v>
      </c>
      <c r="AP1376">
        <f t="shared" si="1046"/>
        <v>0</v>
      </c>
      <c r="AQ1376">
        <f t="shared" si="1047"/>
        <v>0</v>
      </c>
      <c r="AR1376">
        <f t="shared" si="1048"/>
        <v>0</v>
      </c>
      <c r="AS1376">
        <f t="shared" si="1049"/>
        <v>0</v>
      </c>
      <c r="AT1376">
        <f t="shared" si="1050"/>
        <v>0</v>
      </c>
      <c r="AU1376">
        <f t="shared" si="1051"/>
        <v>0</v>
      </c>
      <c r="AV1376">
        <f t="shared" si="1052"/>
        <v>0</v>
      </c>
      <c r="AW1376">
        <f t="shared" si="1053"/>
        <v>0</v>
      </c>
      <c r="AX1376">
        <f t="shared" si="1054"/>
        <v>0</v>
      </c>
      <c r="AY1376">
        <f t="shared" si="1055"/>
        <v>0</v>
      </c>
      <c r="AZ1376">
        <f t="shared" si="1056"/>
        <v>0</v>
      </c>
      <c r="BA1376">
        <f t="shared" si="1057"/>
        <v>0</v>
      </c>
      <c r="BB1376">
        <f t="shared" si="1058"/>
        <v>0</v>
      </c>
      <c r="BC1376">
        <f t="shared" si="1059"/>
        <v>0</v>
      </c>
      <c r="BD1376">
        <f t="shared" si="1060"/>
        <v>0</v>
      </c>
      <c r="BE1376">
        <f t="shared" si="1061"/>
        <v>0</v>
      </c>
      <c r="BF1376">
        <f t="shared" si="1062"/>
        <v>0</v>
      </c>
    </row>
    <row r="1377" spans="1:58" ht="15" customHeight="1">
      <c r="A1377" s="445"/>
      <c r="B1377" s="15"/>
      <c r="C1377" s="35" t="s">
        <v>5268</v>
      </c>
      <c r="D1377" s="800" t="str">
        <f>IF(CNGE_2026_M1_Secc1_Sub1!$D115="","",CNGE_2026_M1_Secc1_Sub1!$D115)</f>
        <v/>
      </c>
      <c r="E1377" s="723"/>
      <c r="F1377" s="723"/>
      <c r="G1377" s="723"/>
      <c r="H1377" s="723"/>
      <c r="I1377" s="723"/>
      <c r="J1377" s="723"/>
      <c r="K1377" s="723"/>
      <c r="L1377" s="724"/>
      <c r="M1377" s="638"/>
      <c r="N1377" s="638"/>
      <c r="O1377" s="638"/>
      <c r="P1377" s="638"/>
      <c r="Q1377" s="638"/>
      <c r="R1377" s="638"/>
      <c r="S1377" s="638"/>
      <c r="T1377" s="638"/>
      <c r="U1377" s="638"/>
      <c r="V1377" s="638"/>
      <c r="W1377" s="638"/>
      <c r="X1377" s="638"/>
      <c r="Y1377" s="638"/>
      <c r="Z1377" s="638"/>
      <c r="AA1377" s="638"/>
      <c r="AB1377" s="638"/>
      <c r="AC1377" s="638"/>
      <c r="AD1377" s="638"/>
      <c r="AI1377">
        <f t="shared" si="1039"/>
        <v>0</v>
      </c>
      <c r="AJ1377">
        <f t="shared" si="1040"/>
        <v>0</v>
      </c>
      <c r="AK1377">
        <f t="shared" si="1041"/>
        <v>0</v>
      </c>
      <c r="AL1377">
        <f t="shared" si="1042"/>
        <v>0</v>
      </c>
      <c r="AM1377">
        <f t="shared" si="1043"/>
        <v>0</v>
      </c>
      <c r="AN1377">
        <f t="shared" si="1044"/>
        <v>0</v>
      </c>
      <c r="AO1377">
        <f t="shared" si="1045"/>
        <v>0</v>
      </c>
      <c r="AP1377">
        <f t="shared" si="1046"/>
        <v>0</v>
      </c>
      <c r="AQ1377">
        <f t="shared" si="1047"/>
        <v>0</v>
      </c>
      <c r="AR1377">
        <f t="shared" si="1048"/>
        <v>0</v>
      </c>
      <c r="AS1377">
        <f t="shared" si="1049"/>
        <v>0</v>
      </c>
      <c r="AT1377">
        <f t="shared" si="1050"/>
        <v>0</v>
      </c>
      <c r="AU1377">
        <f t="shared" si="1051"/>
        <v>0</v>
      </c>
      <c r="AV1377">
        <f t="shared" si="1052"/>
        <v>0</v>
      </c>
      <c r="AW1377">
        <f t="shared" si="1053"/>
        <v>0</v>
      </c>
      <c r="AX1377">
        <f t="shared" si="1054"/>
        <v>0</v>
      </c>
      <c r="AY1377">
        <f t="shared" si="1055"/>
        <v>0</v>
      </c>
      <c r="AZ1377">
        <f t="shared" si="1056"/>
        <v>0</v>
      </c>
      <c r="BA1377">
        <f t="shared" si="1057"/>
        <v>0</v>
      </c>
      <c r="BB1377">
        <f t="shared" si="1058"/>
        <v>0</v>
      </c>
      <c r="BC1377">
        <f t="shared" si="1059"/>
        <v>0</v>
      </c>
      <c r="BD1377">
        <f t="shared" si="1060"/>
        <v>0</v>
      </c>
      <c r="BE1377">
        <f t="shared" si="1061"/>
        <v>0</v>
      </c>
      <c r="BF1377">
        <f t="shared" si="1062"/>
        <v>0</v>
      </c>
    </row>
    <row r="1378" spans="1:58" ht="15" customHeight="1">
      <c r="A1378" s="445"/>
      <c r="B1378" s="15"/>
      <c r="C1378" s="35" t="s">
        <v>5270</v>
      </c>
      <c r="D1378" s="800" t="str">
        <f>IF(CNGE_2026_M1_Secc1_Sub1!$D116="","",CNGE_2026_M1_Secc1_Sub1!$D116)</f>
        <v/>
      </c>
      <c r="E1378" s="723"/>
      <c r="F1378" s="723"/>
      <c r="G1378" s="723"/>
      <c r="H1378" s="723"/>
      <c r="I1378" s="723"/>
      <c r="J1378" s="723"/>
      <c r="K1378" s="723"/>
      <c r="L1378" s="724"/>
      <c r="M1378" s="638"/>
      <c r="N1378" s="638"/>
      <c r="O1378" s="638"/>
      <c r="P1378" s="638"/>
      <c r="Q1378" s="638"/>
      <c r="R1378" s="638"/>
      <c r="S1378" s="638"/>
      <c r="T1378" s="638"/>
      <c r="U1378" s="638"/>
      <c r="V1378" s="638"/>
      <c r="W1378" s="638"/>
      <c r="X1378" s="638"/>
      <c r="Y1378" s="638"/>
      <c r="Z1378" s="638"/>
      <c r="AA1378" s="638"/>
      <c r="AB1378" s="638"/>
      <c r="AC1378" s="638"/>
      <c r="AD1378" s="638"/>
      <c r="AI1378">
        <f t="shared" si="1039"/>
        <v>0</v>
      </c>
      <c r="AJ1378">
        <f t="shared" si="1040"/>
        <v>0</v>
      </c>
      <c r="AK1378">
        <f t="shared" si="1041"/>
        <v>0</v>
      </c>
      <c r="AL1378">
        <f t="shared" si="1042"/>
        <v>0</v>
      </c>
      <c r="AM1378">
        <f t="shared" si="1043"/>
        <v>0</v>
      </c>
      <c r="AN1378">
        <f t="shared" si="1044"/>
        <v>0</v>
      </c>
      <c r="AO1378">
        <f t="shared" si="1045"/>
        <v>0</v>
      </c>
      <c r="AP1378">
        <f t="shared" si="1046"/>
        <v>0</v>
      </c>
      <c r="AQ1378">
        <f t="shared" si="1047"/>
        <v>0</v>
      </c>
      <c r="AR1378">
        <f t="shared" si="1048"/>
        <v>0</v>
      </c>
      <c r="AS1378">
        <f t="shared" si="1049"/>
        <v>0</v>
      </c>
      <c r="AT1378">
        <f t="shared" si="1050"/>
        <v>0</v>
      </c>
      <c r="AU1378">
        <f t="shared" si="1051"/>
        <v>0</v>
      </c>
      <c r="AV1378">
        <f t="shared" si="1052"/>
        <v>0</v>
      </c>
      <c r="AW1378">
        <f t="shared" si="1053"/>
        <v>0</v>
      </c>
      <c r="AX1378">
        <f t="shared" si="1054"/>
        <v>0</v>
      </c>
      <c r="AY1378">
        <f t="shared" si="1055"/>
        <v>0</v>
      </c>
      <c r="AZ1378">
        <f t="shared" si="1056"/>
        <v>0</v>
      </c>
      <c r="BA1378">
        <f t="shared" si="1057"/>
        <v>0</v>
      </c>
      <c r="BB1378">
        <f t="shared" si="1058"/>
        <v>0</v>
      </c>
      <c r="BC1378">
        <f t="shared" si="1059"/>
        <v>0</v>
      </c>
      <c r="BD1378">
        <f t="shared" si="1060"/>
        <v>0</v>
      </c>
      <c r="BE1378">
        <f t="shared" si="1061"/>
        <v>0</v>
      </c>
      <c r="BF1378">
        <f t="shared" si="1062"/>
        <v>0</v>
      </c>
    </row>
    <row r="1379" spans="1:58" ht="15" customHeight="1">
      <c r="A1379" s="445"/>
      <c r="B1379" s="15"/>
      <c r="C1379" s="35" t="s">
        <v>5272</v>
      </c>
      <c r="D1379" s="800" t="str">
        <f>IF(CNGE_2026_M1_Secc1_Sub1!$D117="","",CNGE_2026_M1_Secc1_Sub1!$D117)</f>
        <v/>
      </c>
      <c r="E1379" s="723"/>
      <c r="F1379" s="723"/>
      <c r="G1379" s="723"/>
      <c r="H1379" s="723"/>
      <c r="I1379" s="723"/>
      <c r="J1379" s="723"/>
      <c r="K1379" s="723"/>
      <c r="L1379" s="724"/>
      <c r="M1379" s="638"/>
      <c r="N1379" s="638"/>
      <c r="O1379" s="638"/>
      <c r="P1379" s="638"/>
      <c r="Q1379" s="638"/>
      <c r="R1379" s="638"/>
      <c r="S1379" s="638"/>
      <c r="T1379" s="638"/>
      <c r="U1379" s="638"/>
      <c r="V1379" s="638"/>
      <c r="W1379" s="638"/>
      <c r="X1379" s="638"/>
      <c r="Y1379" s="638"/>
      <c r="Z1379" s="638"/>
      <c r="AA1379" s="638"/>
      <c r="AB1379" s="638"/>
      <c r="AC1379" s="638"/>
      <c r="AD1379" s="638"/>
      <c r="AI1379">
        <f t="shared" si="1039"/>
        <v>0</v>
      </c>
      <c r="AJ1379">
        <f t="shared" si="1040"/>
        <v>0</v>
      </c>
      <c r="AK1379">
        <f t="shared" si="1041"/>
        <v>0</v>
      </c>
      <c r="AL1379">
        <f t="shared" si="1042"/>
        <v>0</v>
      </c>
      <c r="AM1379">
        <f t="shared" si="1043"/>
        <v>0</v>
      </c>
      <c r="AN1379">
        <f t="shared" si="1044"/>
        <v>0</v>
      </c>
      <c r="AO1379">
        <f t="shared" si="1045"/>
        <v>0</v>
      </c>
      <c r="AP1379">
        <f t="shared" si="1046"/>
        <v>0</v>
      </c>
      <c r="AQ1379">
        <f t="shared" si="1047"/>
        <v>0</v>
      </c>
      <c r="AR1379">
        <f t="shared" si="1048"/>
        <v>0</v>
      </c>
      <c r="AS1379">
        <f t="shared" si="1049"/>
        <v>0</v>
      </c>
      <c r="AT1379">
        <f t="shared" si="1050"/>
        <v>0</v>
      </c>
      <c r="AU1379">
        <f t="shared" si="1051"/>
        <v>0</v>
      </c>
      <c r="AV1379">
        <f t="shared" si="1052"/>
        <v>0</v>
      </c>
      <c r="AW1379">
        <f t="shared" si="1053"/>
        <v>0</v>
      </c>
      <c r="AX1379">
        <f t="shared" si="1054"/>
        <v>0</v>
      </c>
      <c r="AY1379">
        <f t="shared" si="1055"/>
        <v>0</v>
      </c>
      <c r="AZ1379">
        <f t="shared" si="1056"/>
        <v>0</v>
      </c>
      <c r="BA1379">
        <f t="shared" si="1057"/>
        <v>0</v>
      </c>
      <c r="BB1379">
        <f t="shared" si="1058"/>
        <v>0</v>
      </c>
      <c r="BC1379">
        <f t="shared" si="1059"/>
        <v>0</v>
      </c>
      <c r="BD1379">
        <f t="shared" si="1060"/>
        <v>0</v>
      </c>
      <c r="BE1379">
        <f t="shared" si="1061"/>
        <v>0</v>
      </c>
      <c r="BF1379">
        <f t="shared" si="1062"/>
        <v>0</v>
      </c>
    </row>
    <row r="1380" spans="1:58" ht="15" customHeight="1">
      <c r="A1380" s="445"/>
      <c r="B1380" s="15"/>
      <c r="C1380" s="35" t="s">
        <v>5274</v>
      </c>
      <c r="D1380" s="800" t="str">
        <f>IF(CNGE_2026_M1_Secc1_Sub1!$D118="","",CNGE_2026_M1_Secc1_Sub1!$D118)</f>
        <v/>
      </c>
      <c r="E1380" s="723"/>
      <c r="F1380" s="723"/>
      <c r="G1380" s="723"/>
      <c r="H1380" s="723"/>
      <c r="I1380" s="723"/>
      <c r="J1380" s="723"/>
      <c r="K1380" s="723"/>
      <c r="L1380" s="724"/>
      <c r="M1380" s="638"/>
      <c r="N1380" s="638"/>
      <c r="O1380" s="638"/>
      <c r="P1380" s="638"/>
      <c r="Q1380" s="638"/>
      <c r="R1380" s="638"/>
      <c r="S1380" s="638"/>
      <c r="T1380" s="638"/>
      <c r="U1380" s="638"/>
      <c r="V1380" s="638"/>
      <c r="W1380" s="638"/>
      <c r="X1380" s="638"/>
      <c r="Y1380" s="638"/>
      <c r="Z1380" s="638"/>
      <c r="AA1380" s="638"/>
      <c r="AB1380" s="638"/>
      <c r="AC1380" s="638"/>
      <c r="AD1380" s="638"/>
      <c r="AI1380">
        <f t="shared" si="1039"/>
        <v>0</v>
      </c>
      <c r="AJ1380">
        <f t="shared" si="1040"/>
        <v>0</v>
      </c>
      <c r="AK1380">
        <f t="shared" si="1041"/>
        <v>0</v>
      </c>
      <c r="AL1380">
        <f t="shared" si="1042"/>
        <v>0</v>
      </c>
      <c r="AM1380">
        <f t="shared" si="1043"/>
        <v>0</v>
      </c>
      <c r="AN1380">
        <f t="shared" si="1044"/>
        <v>0</v>
      </c>
      <c r="AO1380">
        <f t="shared" si="1045"/>
        <v>0</v>
      </c>
      <c r="AP1380">
        <f t="shared" si="1046"/>
        <v>0</v>
      </c>
      <c r="AQ1380">
        <f t="shared" si="1047"/>
        <v>0</v>
      </c>
      <c r="AR1380">
        <f t="shared" si="1048"/>
        <v>0</v>
      </c>
      <c r="AS1380">
        <f t="shared" si="1049"/>
        <v>0</v>
      </c>
      <c r="AT1380">
        <f t="shared" si="1050"/>
        <v>0</v>
      </c>
      <c r="AU1380">
        <f t="shared" si="1051"/>
        <v>0</v>
      </c>
      <c r="AV1380">
        <f t="shared" si="1052"/>
        <v>0</v>
      </c>
      <c r="AW1380">
        <f t="shared" si="1053"/>
        <v>0</v>
      </c>
      <c r="AX1380">
        <f t="shared" si="1054"/>
        <v>0</v>
      </c>
      <c r="AY1380">
        <f t="shared" si="1055"/>
        <v>0</v>
      </c>
      <c r="AZ1380">
        <f t="shared" si="1056"/>
        <v>0</v>
      </c>
      <c r="BA1380">
        <f t="shared" si="1057"/>
        <v>0</v>
      </c>
      <c r="BB1380">
        <f t="shared" si="1058"/>
        <v>0</v>
      </c>
      <c r="BC1380">
        <f t="shared" si="1059"/>
        <v>0</v>
      </c>
      <c r="BD1380">
        <f t="shared" si="1060"/>
        <v>0</v>
      </c>
      <c r="BE1380">
        <f t="shared" si="1061"/>
        <v>0</v>
      </c>
      <c r="BF1380">
        <f t="shared" si="1062"/>
        <v>0</v>
      </c>
    </row>
    <row r="1381" spans="1:58" ht="15" customHeight="1">
      <c r="A1381" s="445"/>
      <c r="B1381" s="15"/>
      <c r="C1381" s="35" t="s">
        <v>5276</v>
      </c>
      <c r="D1381" s="800" t="str">
        <f>IF(CNGE_2026_M1_Secc1_Sub1!$D119="","",CNGE_2026_M1_Secc1_Sub1!$D119)</f>
        <v/>
      </c>
      <c r="E1381" s="723"/>
      <c r="F1381" s="723"/>
      <c r="G1381" s="723"/>
      <c r="H1381" s="723"/>
      <c r="I1381" s="723"/>
      <c r="J1381" s="723"/>
      <c r="K1381" s="723"/>
      <c r="L1381" s="724"/>
      <c r="M1381" s="638"/>
      <c r="N1381" s="638"/>
      <c r="O1381" s="638"/>
      <c r="P1381" s="638"/>
      <c r="Q1381" s="638"/>
      <c r="R1381" s="638"/>
      <c r="S1381" s="638"/>
      <c r="T1381" s="638"/>
      <c r="U1381" s="638"/>
      <c r="V1381" s="638"/>
      <c r="W1381" s="638"/>
      <c r="X1381" s="638"/>
      <c r="Y1381" s="638"/>
      <c r="Z1381" s="638"/>
      <c r="AA1381" s="638"/>
      <c r="AB1381" s="638"/>
      <c r="AC1381" s="638"/>
      <c r="AD1381" s="638"/>
      <c r="AI1381">
        <f t="shared" si="1039"/>
        <v>0</v>
      </c>
      <c r="AJ1381">
        <f t="shared" si="1040"/>
        <v>0</v>
      </c>
      <c r="AK1381">
        <f t="shared" si="1041"/>
        <v>0</v>
      </c>
      <c r="AL1381">
        <f t="shared" si="1042"/>
        <v>0</v>
      </c>
      <c r="AM1381">
        <f t="shared" si="1043"/>
        <v>0</v>
      </c>
      <c r="AN1381">
        <f t="shared" si="1044"/>
        <v>0</v>
      </c>
      <c r="AO1381">
        <f t="shared" si="1045"/>
        <v>0</v>
      </c>
      <c r="AP1381">
        <f t="shared" si="1046"/>
        <v>0</v>
      </c>
      <c r="AQ1381">
        <f t="shared" si="1047"/>
        <v>0</v>
      </c>
      <c r="AR1381">
        <f t="shared" si="1048"/>
        <v>0</v>
      </c>
      <c r="AS1381">
        <f t="shared" si="1049"/>
        <v>0</v>
      </c>
      <c r="AT1381">
        <f t="shared" si="1050"/>
        <v>0</v>
      </c>
      <c r="AU1381">
        <f t="shared" si="1051"/>
        <v>0</v>
      </c>
      <c r="AV1381">
        <f t="shared" si="1052"/>
        <v>0</v>
      </c>
      <c r="AW1381">
        <f t="shared" si="1053"/>
        <v>0</v>
      </c>
      <c r="AX1381">
        <f t="shared" si="1054"/>
        <v>0</v>
      </c>
      <c r="AY1381">
        <f t="shared" si="1055"/>
        <v>0</v>
      </c>
      <c r="AZ1381">
        <f t="shared" si="1056"/>
        <v>0</v>
      </c>
      <c r="BA1381">
        <f t="shared" si="1057"/>
        <v>0</v>
      </c>
      <c r="BB1381">
        <f t="shared" si="1058"/>
        <v>0</v>
      </c>
      <c r="BC1381">
        <f t="shared" si="1059"/>
        <v>0</v>
      </c>
      <c r="BD1381">
        <f t="shared" si="1060"/>
        <v>0</v>
      </c>
      <c r="BE1381">
        <f t="shared" si="1061"/>
        <v>0</v>
      </c>
      <c r="BF1381">
        <f t="shared" si="1062"/>
        <v>0</v>
      </c>
    </row>
    <row r="1382" spans="1:58" ht="15" customHeight="1">
      <c r="A1382" s="445"/>
      <c r="B1382" s="15"/>
      <c r="C1382" s="35" t="s">
        <v>5278</v>
      </c>
      <c r="D1382" s="800" t="str">
        <f>IF(CNGE_2026_M1_Secc1_Sub1!$D120="","",CNGE_2026_M1_Secc1_Sub1!$D120)</f>
        <v/>
      </c>
      <c r="E1382" s="723"/>
      <c r="F1382" s="723"/>
      <c r="G1382" s="723"/>
      <c r="H1382" s="723"/>
      <c r="I1382" s="723"/>
      <c r="J1382" s="723"/>
      <c r="K1382" s="723"/>
      <c r="L1382" s="724"/>
      <c r="M1382" s="638"/>
      <c r="N1382" s="638"/>
      <c r="O1382" s="638"/>
      <c r="P1382" s="638"/>
      <c r="Q1382" s="638"/>
      <c r="R1382" s="638"/>
      <c r="S1382" s="638"/>
      <c r="T1382" s="638"/>
      <c r="U1382" s="638"/>
      <c r="V1382" s="638"/>
      <c r="W1382" s="638"/>
      <c r="X1382" s="638"/>
      <c r="Y1382" s="638"/>
      <c r="Z1382" s="638"/>
      <c r="AA1382" s="638"/>
      <c r="AB1382" s="638"/>
      <c r="AC1382" s="638"/>
      <c r="AD1382" s="638"/>
      <c r="AI1382">
        <f t="shared" si="1039"/>
        <v>0</v>
      </c>
      <c r="AJ1382">
        <f t="shared" si="1040"/>
        <v>0</v>
      </c>
      <c r="AK1382">
        <f t="shared" si="1041"/>
        <v>0</v>
      </c>
      <c r="AL1382">
        <f t="shared" si="1042"/>
        <v>0</v>
      </c>
      <c r="AM1382">
        <f t="shared" si="1043"/>
        <v>0</v>
      </c>
      <c r="AN1382">
        <f t="shared" si="1044"/>
        <v>0</v>
      </c>
      <c r="AO1382">
        <f t="shared" si="1045"/>
        <v>0</v>
      </c>
      <c r="AP1382">
        <f t="shared" si="1046"/>
        <v>0</v>
      </c>
      <c r="AQ1382">
        <f t="shared" si="1047"/>
        <v>0</v>
      </c>
      <c r="AR1382">
        <f t="shared" si="1048"/>
        <v>0</v>
      </c>
      <c r="AS1382">
        <f t="shared" si="1049"/>
        <v>0</v>
      </c>
      <c r="AT1382">
        <f t="shared" si="1050"/>
        <v>0</v>
      </c>
      <c r="AU1382">
        <f t="shared" si="1051"/>
        <v>0</v>
      </c>
      <c r="AV1382">
        <f t="shared" si="1052"/>
        <v>0</v>
      </c>
      <c r="AW1382">
        <f t="shared" si="1053"/>
        <v>0</v>
      </c>
      <c r="AX1382">
        <f t="shared" si="1054"/>
        <v>0</v>
      </c>
      <c r="AY1382">
        <f t="shared" si="1055"/>
        <v>0</v>
      </c>
      <c r="AZ1382">
        <f t="shared" si="1056"/>
        <v>0</v>
      </c>
      <c r="BA1382">
        <f t="shared" si="1057"/>
        <v>0</v>
      </c>
      <c r="BB1382">
        <f t="shared" si="1058"/>
        <v>0</v>
      </c>
      <c r="BC1382">
        <f t="shared" si="1059"/>
        <v>0</v>
      </c>
      <c r="BD1382">
        <f t="shared" si="1060"/>
        <v>0</v>
      </c>
      <c r="BE1382">
        <f t="shared" si="1061"/>
        <v>0</v>
      </c>
      <c r="BF1382">
        <f t="shared" si="1062"/>
        <v>0</v>
      </c>
    </row>
    <row r="1383" spans="1:58" ht="15" customHeight="1">
      <c r="A1383" s="445"/>
      <c r="B1383" s="15"/>
      <c r="C1383" s="35" t="s">
        <v>5280</v>
      </c>
      <c r="D1383" s="800" t="str">
        <f>IF(CNGE_2026_M1_Secc1_Sub1!$D121="","",CNGE_2026_M1_Secc1_Sub1!$D121)</f>
        <v/>
      </c>
      <c r="E1383" s="723"/>
      <c r="F1383" s="723"/>
      <c r="G1383" s="723"/>
      <c r="H1383" s="723"/>
      <c r="I1383" s="723"/>
      <c r="J1383" s="723"/>
      <c r="K1383" s="723"/>
      <c r="L1383" s="724"/>
      <c r="M1383" s="638"/>
      <c r="N1383" s="638"/>
      <c r="O1383" s="638"/>
      <c r="P1383" s="638"/>
      <c r="Q1383" s="638"/>
      <c r="R1383" s="638"/>
      <c r="S1383" s="638"/>
      <c r="T1383" s="638"/>
      <c r="U1383" s="638"/>
      <c r="V1383" s="638"/>
      <c r="W1383" s="638"/>
      <c r="X1383" s="638"/>
      <c r="Y1383" s="638"/>
      <c r="Z1383" s="638"/>
      <c r="AA1383" s="638"/>
      <c r="AB1383" s="638"/>
      <c r="AC1383" s="638"/>
      <c r="AD1383" s="638"/>
      <c r="AI1383">
        <f t="shared" si="1039"/>
        <v>0</v>
      </c>
      <c r="AJ1383">
        <f t="shared" si="1040"/>
        <v>0</v>
      </c>
      <c r="AK1383">
        <f t="shared" si="1041"/>
        <v>0</v>
      </c>
      <c r="AL1383">
        <f t="shared" si="1042"/>
        <v>0</v>
      </c>
      <c r="AM1383">
        <f t="shared" si="1043"/>
        <v>0</v>
      </c>
      <c r="AN1383">
        <f t="shared" si="1044"/>
        <v>0</v>
      </c>
      <c r="AO1383">
        <f t="shared" si="1045"/>
        <v>0</v>
      </c>
      <c r="AP1383">
        <f t="shared" si="1046"/>
        <v>0</v>
      </c>
      <c r="AQ1383">
        <f t="shared" si="1047"/>
        <v>0</v>
      </c>
      <c r="AR1383">
        <f t="shared" si="1048"/>
        <v>0</v>
      </c>
      <c r="AS1383">
        <f t="shared" si="1049"/>
        <v>0</v>
      </c>
      <c r="AT1383">
        <f t="shared" si="1050"/>
        <v>0</v>
      </c>
      <c r="AU1383">
        <f t="shared" si="1051"/>
        <v>0</v>
      </c>
      <c r="AV1383">
        <f t="shared" si="1052"/>
        <v>0</v>
      </c>
      <c r="AW1383">
        <f t="shared" si="1053"/>
        <v>0</v>
      </c>
      <c r="AX1383">
        <f t="shared" si="1054"/>
        <v>0</v>
      </c>
      <c r="AY1383">
        <f t="shared" si="1055"/>
        <v>0</v>
      </c>
      <c r="AZ1383">
        <f t="shared" si="1056"/>
        <v>0</v>
      </c>
      <c r="BA1383">
        <f t="shared" si="1057"/>
        <v>0</v>
      </c>
      <c r="BB1383">
        <f t="shared" si="1058"/>
        <v>0</v>
      </c>
      <c r="BC1383">
        <f t="shared" si="1059"/>
        <v>0</v>
      </c>
      <c r="BD1383">
        <f t="shared" si="1060"/>
        <v>0</v>
      </c>
      <c r="BE1383">
        <f t="shared" si="1061"/>
        <v>0</v>
      </c>
      <c r="BF1383">
        <f t="shared" si="1062"/>
        <v>0</v>
      </c>
    </row>
    <row r="1384" spans="1:58" ht="15" customHeight="1">
      <c r="A1384" s="445"/>
      <c r="B1384" s="15"/>
      <c r="C1384" s="35" t="s">
        <v>5282</v>
      </c>
      <c r="D1384" s="800" t="str">
        <f>IF(CNGE_2026_M1_Secc1_Sub1!$D122="","",CNGE_2026_M1_Secc1_Sub1!$D122)</f>
        <v/>
      </c>
      <c r="E1384" s="723"/>
      <c r="F1384" s="723"/>
      <c r="G1384" s="723"/>
      <c r="H1384" s="723"/>
      <c r="I1384" s="723"/>
      <c r="J1384" s="723"/>
      <c r="K1384" s="723"/>
      <c r="L1384" s="724"/>
      <c r="M1384" s="638"/>
      <c r="N1384" s="638"/>
      <c r="O1384" s="638"/>
      <c r="P1384" s="638"/>
      <c r="Q1384" s="638"/>
      <c r="R1384" s="638"/>
      <c r="S1384" s="638"/>
      <c r="T1384" s="638"/>
      <c r="U1384" s="638"/>
      <c r="V1384" s="638"/>
      <c r="W1384" s="638"/>
      <c r="X1384" s="638"/>
      <c r="Y1384" s="638"/>
      <c r="Z1384" s="638"/>
      <c r="AA1384" s="638"/>
      <c r="AB1384" s="638"/>
      <c r="AC1384" s="638"/>
      <c r="AD1384" s="638"/>
      <c r="AI1384">
        <f t="shared" si="1039"/>
        <v>0</v>
      </c>
      <c r="AJ1384">
        <f t="shared" si="1040"/>
        <v>0</v>
      </c>
      <c r="AK1384">
        <f t="shared" si="1041"/>
        <v>0</v>
      </c>
      <c r="AL1384">
        <f t="shared" si="1042"/>
        <v>0</v>
      </c>
      <c r="AM1384">
        <f t="shared" si="1043"/>
        <v>0</v>
      </c>
      <c r="AN1384">
        <f t="shared" si="1044"/>
        <v>0</v>
      </c>
      <c r="AO1384">
        <f t="shared" si="1045"/>
        <v>0</v>
      </c>
      <c r="AP1384">
        <f t="shared" si="1046"/>
        <v>0</v>
      </c>
      <c r="AQ1384">
        <f t="shared" si="1047"/>
        <v>0</v>
      </c>
      <c r="AR1384">
        <f t="shared" si="1048"/>
        <v>0</v>
      </c>
      <c r="AS1384">
        <f t="shared" si="1049"/>
        <v>0</v>
      </c>
      <c r="AT1384">
        <f t="shared" si="1050"/>
        <v>0</v>
      </c>
      <c r="AU1384">
        <f t="shared" si="1051"/>
        <v>0</v>
      </c>
      <c r="AV1384">
        <f t="shared" si="1052"/>
        <v>0</v>
      </c>
      <c r="AW1384">
        <f t="shared" si="1053"/>
        <v>0</v>
      </c>
      <c r="AX1384">
        <f t="shared" si="1054"/>
        <v>0</v>
      </c>
      <c r="AY1384">
        <f t="shared" si="1055"/>
        <v>0</v>
      </c>
      <c r="AZ1384">
        <f t="shared" si="1056"/>
        <v>0</v>
      </c>
      <c r="BA1384">
        <f t="shared" si="1057"/>
        <v>0</v>
      </c>
      <c r="BB1384">
        <f t="shared" si="1058"/>
        <v>0</v>
      </c>
      <c r="BC1384">
        <f t="shared" si="1059"/>
        <v>0</v>
      </c>
      <c r="BD1384">
        <f t="shared" si="1060"/>
        <v>0</v>
      </c>
      <c r="BE1384">
        <f t="shared" si="1061"/>
        <v>0</v>
      </c>
      <c r="BF1384">
        <f t="shared" si="1062"/>
        <v>0</v>
      </c>
    </row>
    <row r="1385" spans="1:58" ht="15" customHeight="1">
      <c r="A1385" s="445"/>
      <c r="B1385" s="15"/>
      <c r="C1385" s="35" t="s">
        <v>5284</v>
      </c>
      <c r="D1385" s="800" t="str">
        <f>IF(CNGE_2026_M1_Secc1_Sub1!$D123="","",CNGE_2026_M1_Secc1_Sub1!$D123)</f>
        <v/>
      </c>
      <c r="E1385" s="723"/>
      <c r="F1385" s="723"/>
      <c r="G1385" s="723"/>
      <c r="H1385" s="723"/>
      <c r="I1385" s="723"/>
      <c r="J1385" s="723"/>
      <c r="K1385" s="723"/>
      <c r="L1385" s="724"/>
      <c r="M1385" s="638"/>
      <c r="N1385" s="638"/>
      <c r="O1385" s="638"/>
      <c r="P1385" s="638"/>
      <c r="Q1385" s="638"/>
      <c r="R1385" s="638"/>
      <c r="S1385" s="638"/>
      <c r="T1385" s="638"/>
      <c r="U1385" s="638"/>
      <c r="V1385" s="638"/>
      <c r="W1385" s="638"/>
      <c r="X1385" s="638"/>
      <c r="Y1385" s="638"/>
      <c r="Z1385" s="638"/>
      <c r="AA1385" s="638"/>
      <c r="AB1385" s="638"/>
      <c r="AC1385" s="638"/>
      <c r="AD1385" s="638"/>
      <c r="AI1385">
        <f t="shared" si="1039"/>
        <v>0</v>
      </c>
      <c r="AJ1385">
        <f t="shared" si="1040"/>
        <v>0</v>
      </c>
      <c r="AK1385">
        <f t="shared" si="1041"/>
        <v>0</v>
      </c>
      <c r="AL1385">
        <f t="shared" si="1042"/>
        <v>0</v>
      </c>
      <c r="AM1385">
        <f t="shared" si="1043"/>
        <v>0</v>
      </c>
      <c r="AN1385">
        <f t="shared" si="1044"/>
        <v>0</v>
      </c>
      <c r="AO1385">
        <f t="shared" si="1045"/>
        <v>0</v>
      </c>
      <c r="AP1385">
        <f t="shared" si="1046"/>
        <v>0</v>
      </c>
      <c r="AQ1385">
        <f t="shared" si="1047"/>
        <v>0</v>
      </c>
      <c r="AR1385">
        <f t="shared" si="1048"/>
        <v>0</v>
      </c>
      <c r="AS1385">
        <f t="shared" si="1049"/>
        <v>0</v>
      </c>
      <c r="AT1385">
        <f t="shared" si="1050"/>
        <v>0</v>
      </c>
      <c r="AU1385">
        <f t="shared" si="1051"/>
        <v>0</v>
      </c>
      <c r="AV1385">
        <f t="shared" si="1052"/>
        <v>0</v>
      </c>
      <c r="AW1385">
        <f t="shared" si="1053"/>
        <v>0</v>
      </c>
      <c r="AX1385">
        <f t="shared" si="1054"/>
        <v>0</v>
      </c>
      <c r="AY1385">
        <f t="shared" si="1055"/>
        <v>0</v>
      </c>
      <c r="AZ1385">
        <f t="shared" si="1056"/>
        <v>0</v>
      </c>
      <c r="BA1385">
        <f t="shared" si="1057"/>
        <v>0</v>
      </c>
      <c r="BB1385">
        <f t="shared" si="1058"/>
        <v>0</v>
      </c>
      <c r="BC1385">
        <f t="shared" si="1059"/>
        <v>0</v>
      </c>
      <c r="BD1385">
        <f t="shared" si="1060"/>
        <v>0</v>
      </c>
      <c r="BE1385">
        <f t="shared" si="1061"/>
        <v>0</v>
      </c>
      <c r="BF1385">
        <f t="shared" si="1062"/>
        <v>0</v>
      </c>
    </row>
    <row r="1386" spans="1:58" ht="15" customHeight="1">
      <c r="A1386" s="445"/>
      <c r="B1386" s="15"/>
      <c r="C1386" s="35" t="s">
        <v>5286</v>
      </c>
      <c r="D1386" s="800" t="str">
        <f>IF(CNGE_2026_M1_Secc1_Sub1!$D124="","",CNGE_2026_M1_Secc1_Sub1!$D124)</f>
        <v/>
      </c>
      <c r="E1386" s="723"/>
      <c r="F1386" s="723"/>
      <c r="G1386" s="723"/>
      <c r="H1386" s="723"/>
      <c r="I1386" s="723"/>
      <c r="J1386" s="723"/>
      <c r="K1386" s="723"/>
      <c r="L1386" s="724"/>
      <c r="M1386" s="638"/>
      <c r="N1386" s="638"/>
      <c r="O1386" s="638"/>
      <c r="P1386" s="638"/>
      <c r="Q1386" s="638"/>
      <c r="R1386" s="638"/>
      <c r="S1386" s="638"/>
      <c r="T1386" s="638"/>
      <c r="U1386" s="638"/>
      <c r="V1386" s="638"/>
      <c r="W1386" s="638"/>
      <c r="X1386" s="638"/>
      <c r="Y1386" s="638"/>
      <c r="Z1386" s="638"/>
      <c r="AA1386" s="638"/>
      <c r="AB1386" s="638"/>
      <c r="AC1386" s="638"/>
      <c r="AD1386" s="638"/>
      <c r="AI1386">
        <f t="shared" si="1039"/>
        <v>0</v>
      </c>
      <c r="AJ1386">
        <f t="shared" si="1040"/>
        <v>0</v>
      </c>
      <c r="AK1386">
        <f t="shared" si="1041"/>
        <v>0</v>
      </c>
      <c r="AL1386">
        <f t="shared" si="1042"/>
        <v>0</v>
      </c>
      <c r="AM1386">
        <f t="shared" si="1043"/>
        <v>0</v>
      </c>
      <c r="AN1386">
        <f t="shared" si="1044"/>
        <v>0</v>
      </c>
      <c r="AO1386">
        <f t="shared" si="1045"/>
        <v>0</v>
      </c>
      <c r="AP1386">
        <f t="shared" si="1046"/>
        <v>0</v>
      </c>
      <c r="AQ1386">
        <f t="shared" si="1047"/>
        <v>0</v>
      </c>
      <c r="AR1386">
        <f t="shared" si="1048"/>
        <v>0</v>
      </c>
      <c r="AS1386">
        <f t="shared" si="1049"/>
        <v>0</v>
      </c>
      <c r="AT1386">
        <f t="shared" si="1050"/>
        <v>0</v>
      </c>
      <c r="AU1386">
        <f t="shared" si="1051"/>
        <v>0</v>
      </c>
      <c r="AV1386">
        <f t="shared" si="1052"/>
        <v>0</v>
      </c>
      <c r="AW1386">
        <f t="shared" si="1053"/>
        <v>0</v>
      </c>
      <c r="AX1386">
        <f t="shared" si="1054"/>
        <v>0</v>
      </c>
      <c r="AY1386">
        <f t="shared" si="1055"/>
        <v>0</v>
      </c>
      <c r="AZ1386">
        <f t="shared" si="1056"/>
        <v>0</v>
      </c>
      <c r="BA1386">
        <f t="shared" si="1057"/>
        <v>0</v>
      </c>
      <c r="BB1386">
        <f t="shared" si="1058"/>
        <v>0</v>
      </c>
      <c r="BC1386">
        <f t="shared" si="1059"/>
        <v>0</v>
      </c>
      <c r="BD1386">
        <f t="shared" si="1060"/>
        <v>0</v>
      </c>
      <c r="BE1386">
        <f t="shared" si="1061"/>
        <v>0</v>
      </c>
      <c r="BF1386">
        <f t="shared" si="1062"/>
        <v>0</v>
      </c>
    </row>
    <row r="1387" spans="1:58" ht="15" customHeight="1">
      <c r="A1387" s="445"/>
      <c r="B1387" s="15"/>
      <c r="C1387" s="35" t="s">
        <v>5288</v>
      </c>
      <c r="D1387" s="800" t="str">
        <f>IF(CNGE_2026_M1_Secc1_Sub1!$D125="","",CNGE_2026_M1_Secc1_Sub1!$D125)</f>
        <v/>
      </c>
      <c r="E1387" s="723"/>
      <c r="F1387" s="723"/>
      <c r="G1387" s="723"/>
      <c r="H1387" s="723"/>
      <c r="I1387" s="723"/>
      <c r="J1387" s="723"/>
      <c r="K1387" s="723"/>
      <c r="L1387" s="724"/>
      <c r="M1387" s="638"/>
      <c r="N1387" s="638"/>
      <c r="O1387" s="638"/>
      <c r="P1387" s="638"/>
      <c r="Q1387" s="638"/>
      <c r="R1387" s="638"/>
      <c r="S1387" s="638"/>
      <c r="T1387" s="638"/>
      <c r="U1387" s="638"/>
      <c r="V1387" s="638"/>
      <c r="W1387" s="638"/>
      <c r="X1387" s="638"/>
      <c r="Y1387" s="638"/>
      <c r="Z1387" s="638"/>
      <c r="AA1387" s="638"/>
      <c r="AB1387" s="638"/>
      <c r="AC1387" s="638"/>
      <c r="AD1387" s="638"/>
      <c r="AI1387">
        <f t="shared" si="1039"/>
        <v>0</v>
      </c>
      <c r="AJ1387">
        <f t="shared" si="1040"/>
        <v>0</v>
      </c>
      <c r="AK1387">
        <f t="shared" si="1041"/>
        <v>0</v>
      </c>
      <c r="AL1387">
        <f t="shared" si="1042"/>
        <v>0</v>
      </c>
      <c r="AM1387">
        <f t="shared" si="1043"/>
        <v>0</v>
      </c>
      <c r="AN1387">
        <f t="shared" si="1044"/>
        <v>0</v>
      </c>
      <c r="AO1387">
        <f t="shared" si="1045"/>
        <v>0</v>
      </c>
      <c r="AP1387">
        <f t="shared" si="1046"/>
        <v>0</v>
      </c>
      <c r="AQ1387">
        <f t="shared" si="1047"/>
        <v>0</v>
      </c>
      <c r="AR1387">
        <f t="shared" si="1048"/>
        <v>0</v>
      </c>
      <c r="AS1387">
        <f t="shared" si="1049"/>
        <v>0</v>
      </c>
      <c r="AT1387">
        <f t="shared" si="1050"/>
        <v>0</v>
      </c>
      <c r="AU1387">
        <f t="shared" si="1051"/>
        <v>0</v>
      </c>
      <c r="AV1387">
        <f t="shared" si="1052"/>
        <v>0</v>
      </c>
      <c r="AW1387">
        <f t="shared" si="1053"/>
        <v>0</v>
      </c>
      <c r="AX1387">
        <f t="shared" si="1054"/>
        <v>0</v>
      </c>
      <c r="AY1387">
        <f t="shared" si="1055"/>
        <v>0</v>
      </c>
      <c r="AZ1387">
        <f t="shared" si="1056"/>
        <v>0</v>
      </c>
      <c r="BA1387">
        <f t="shared" si="1057"/>
        <v>0</v>
      </c>
      <c r="BB1387">
        <f t="shared" si="1058"/>
        <v>0</v>
      </c>
      <c r="BC1387">
        <f t="shared" si="1059"/>
        <v>0</v>
      </c>
      <c r="BD1387">
        <f t="shared" si="1060"/>
        <v>0</v>
      </c>
      <c r="BE1387">
        <f t="shared" si="1061"/>
        <v>0</v>
      </c>
      <c r="BF1387">
        <f t="shared" si="1062"/>
        <v>0</v>
      </c>
    </row>
    <row r="1388" spans="1:58" ht="15" customHeight="1">
      <c r="A1388" s="445"/>
      <c r="B1388" s="15"/>
      <c r="C1388" s="35" t="s">
        <v>5290</v>
      </c>
      <c r="D1388" s="800" t="str">
        <f>IF(CNGE_2026_M1_Secc1_Sub1!$D126="","",CNGE_2026_M1_Secc1_Sub1!$D126)</f>
        <v/>
      </c>
      <c r="E1388" s="723"/>
      <c r="F1388" s="723"/>
      <c r="G1388" s="723"/>
      <c r="H1388" s="723"/>
      <c r="I1388" s="723"/>
      <c r="J1388" s="723"/>
      <c r="K1388" s="723"/>
      <c r="L1388" s="724"/>
      <c r="M1388" s="638"/>
      <c r="N1388" s="638"/>
      <c r="O1388" s="638"/>
      <c r="P1388" s="638"/>
      <c r="Q1388" s="638"/>
      <c r="R1388" s="638"/>
      <c r="S1388" s="638"/>
      <c r="T1388" s="638"/>
      <c r="U1388" s="638"/>
      <c r="V1388" s="638"/>
      <c r="W1388" s="638"/>
      <c r="X1388" s="638"/>
      <c r="Y1388" s="638"/>
      <c r="Z1388" s="638"/>
      <c r="AA1388" s="638"/>
      <c r="AB1388" s="638"/>
      <c r="AC1388" s="638"/>
      <c r="AD1388" s="638"/>
      <c r="AI1388">
        <f t="shared" si="1039"/>
        <v>0</v>
      </c>
      <c r="AJ1388">
        <f t="shared" si="1040"/>
        <v>0</v>
      </c>
      <c r="AK1388">
        <f t="shared" si="1041"/>
        <v>0</v>
      </c>
      <c r="AL1388">
        <f t="shared" si="1042"/>
        <v>0</v>
      </c>
      <c r="AM1388">
        <f t="shared" si="1043"/>
        <v>0</v>
      </c>
      <c r="AN1388">
        <f t="shared" si="1044"/>
        <v>0</v>
      </c>
      <c r="AO1388">
        <f t="shared" si="1045"/>
        <v>0</v>
      </c>
      <c r="AP1388">
        <f t="shared" si="1046"/>
        <v>0</v>
      </c>
      <c r="AQ1388">
        <f t="shared" si="1047"/>
        <v>0</v>
      </c>
      <c r="AR1388">
        <f t="shared" si="1048"/>
        <v>0</v>
      </c>
      <c r="AS1388">
        <f t="shared" si="1049"/>
        <v>0</v>
      </c>
      <c r="AT1388">
        <f t="shared" si="1050"/>
        <v>0</v>
      </c>
      <c r="AU1388">
        <f t="shared" si="1051"/>
        <v>0</v>
      </c>
      <c r="AV1388">
        <f t="shared" si="1052"/>
        <v>0</v>
      </c>
      <c r="AW1388">
        <f t="shared" si="1053"/>
        <v>0</v>
      </c>
      <c r="AX1388">
        <f t="shared" si="1054"/>
        <v>0</v>
      </c>
      <c r="AY1388">
        <f t="shared" si="1055"/>
        <v>0</v>
      </c>
      <c r="AZ1388">
        <f t="shared" si="1056"/>
        <v>0</v>
      </c>
      <c r="BA1388">
        <f t="shared" si="1057"/>
        <v>0</v>
      </c>
      <c r="BB1388">
        <f t="shared" si="1058"/>
        <v>0</v>
      </c>
      <c r="BC1388">
        <f t="shared" si="1059"/>
        <v>0</v>
      </c>
      <c r="BD1388">
        <f t="shared" si="1060"/>
        <v>0</v>
      </c>
      <c r="BE1388">
        <f t="shared" si="1061"/>
        <v>0</v>
      </c>
      <c r="BF1388">
        <f t="shared" si="1062"/>
        <v>0</v>
      </c>
    </row>
    <row r="1389" spans="1:58" ht="15" customHeight="1">
      <c r="A1389" s="445"/>
      <c r="B1389" s="15"/>
      <c r="C1389" s="35" t="s">
        <v>5292</v>
      </c>
      <c r="D1389" s="800" t="str">
        <f>IF(CNGE_2026_M1_Secc1_Sub1!$D127="","",CNGE_2026_M1_Secc1_Sub1!$D127)</f>
        <v/>
      </c>
      <c r="E1389" s="723"/>
      <c r="F1389" s="723"/>
      <c r="G1389" s="723"/>
      <c r="H1389" s="723"/>
      <c r="I1389" s="723"/>
      <c r="J1389" s="723"/>
      <c r="K1389" s="723"/>
      <c r="L1389" s="724"/>
      <c r="M1389" s="638"/>
      <c r="N1389" s="638"/>
      <c r="O1389" s="638"/>
      <c r="P1389" s="638"/>
      <c r="Q1389" s="638"/>
      <c r="R1389" s="638"/>
      <c r="S1389" s="638"/>
      <c r="T1389" s="638"/>
      <c r="U1389" s="638"/>
      <c r="V1389" s="638"/>
      <c r="W1389" s="638"/>
      <c r="X1389" s="638"/>
      <c r="Y1389" s="638"/>
      <c r="Z1389" s="638"/>
      <c r="AA1389" s="638"/>
      <c r="AB1389" s="638"/>
      <c r="AC1389" s="638"/>
      <c r="AD1389" s="638"/>
      <c r="AI1389">
        <f t="shared" si="1039"/>
        <v>0</v>
      </c>
      <c r="AJ1389">
        <f t="shared" si="1040"/>
        <v>0</v>
      </c>
      <c r="AK1389">
        <f t="shared" si="1041"/>
        <v>0</v>
      </c>
      <c r="AL1389">
        <f t="shared" si="1042"/>
        <v>0</v>
      </c>
      <c r="AM1389">
        <f t="shared" si="1043"/>
        <v>0</v>
      </c>
      <c r="AN1389">
        <f t="shared" si="1044"/>
        <v>0</v>
      </c>
      <c r="AO1389">
        <f t="shared" si="1045"/>
        <v>0</v>
      </c>
      <c r="AP1389">
        <f t="shared" si="1046"/>
        <v>0</v>
      </c>
      <c r="AQ1389">
        <f t="shared" si="1047"/>
        <v>0</v>
      </c>
      <c r="AR1389">
        <f t="shared" si="1048"/>
        <v>0</v>
      </c>
      <c r="AS1389">
        <f t="shared" si="1049"/>
        <v>0</v>
      </c>
      <c r="AT1389">
        <f t="shared" si="1050"/>
        <v>0</v>
      </c>
      <c r="AU1389">
        <f t="shared" si="1051"/>
        <v>0</v>
      </c>
      <c r="AV1389">
        <f t="shared" si="1052"/>
        <v>0</v>
      </c>
      <c r="AW1389">
        <f t="shared" si="1053"/>
        <v>0</v>
      </c>
      <c r="AX1389">
        <f t="shared" si="1054"/>
        <v>0</v>
      </c>
      <c r="AY1389">
        <f t="shared" si="1055"/>
        <v>0</v>
      </c>
      <c r="AZ1389">
        <f t="shared" si="1056"/>
        <v>0</v>
      </c>
      <c r="BA1389">
        <f t="shared" si="1057"/>
        <v>0</v>
      </c>
      <c r="BB1389">
        <f t="shared" si="1058"/>
        <v>0</v>
      </c>
      <c r="BC1389">
        <f t="shared" si="1059"/>
        <v>0</v>
      </c>
      <c r="BD1389">
        <f t="shared" si="1060"/>
        <v>0</v>
      </c>
      <c r="BE1389">
        <f t="shared" si="1061"/>
        <v>0</v>
      </c>
      <c r="BF1389">
        <f t="shared" si="1062"/>
        <v>0</v>
      </c>
    </row>
    <row r="1390" spans="1:58" ht="15" customHeight="1">
      <c r="A1390" s="445"/>
      <c r="B1390" s="15"/>
      <c r="C1390" s="35" t="s">
        <v>5294</v>
      </c>
      <c r="D1390" s="800" t="str">
        <f>IF(CNGE_2026_M1_Secc1_Sub1!$D128="","",CNGE_2026_M1_Secc1_Sub1!$D128)</f>
        <v/>
      </c>
      <c r="E1390" s="723"/>
      <c r="F1390" s="723"/>
      <c r="G1390" s="723"/>
      <c r="H1390" s="723"/>
      <c r="I1390" s="723"/>
      <c r="J1390" s="723"/>
      <c r="K1390" s="723"/>
      <c r="L1390" s="724"/>
      <c r="M1390" s="638"/>
      <c r="N1390" s="638"/>
      <c r="O1390" s="638"/>
      <c r="P1390" s="638"/>
      <c r="Q1390" s="638"/>
      <c r="R1390" s="638"/>
      <c r="S1390" s="638"/>
      <c r="T1390" s="638"/>
      <c r="U1390" s="638"/>
      <c r="V1390" s="638"/>
      <c r="W1390" s="638"/>
      <c r="X1390" s="638"/>
      <c r="Y1390" s="638"/>
      <c r="Z1390" s="638"/>
      <c r="AA1390" s="638"/>
      <c r="AB1390" s="638"/>
      <c r="AC1390" s="638"/>
      <c r="AD1390" s="638"/>
      <c r="AI1390">
        <f t="shared" si="1039"/>
        <v>0</v>
      </c>
      <c r="AJ1390">
        <f t="shared" si="1040"/>
        <v>0</v>
      </c>
      <c r="AK1390">
        <f t="shared" si="1041"/>
        <v>0</v>
      </c>
      <c r="AL1390">
        <f t="shared" si="1042"/>
        <v>0</v>
      </c>
      <c r="AM1390">
        <f t="shared" si="1043"/>
        <v>0</v>
      </c>
      <c r="AN1390">
        <f t="shared" si="1044"/>
        <v>0</v>
      </c>
      <c r="AO1390">
        <f t="shared" si="1045"/>
        <v>0</v>
      </c>
      <c r="AP1390">
        <f t="shared" si="1046"/>
        <v>0</v>
      </c>
      <c r="AQ1390">
        <f t="shared" si="1047"/>
        <v>0</v>
      </c>
      <c r="AR1390">
        <f t="shared" si="1048"/>
        <v>0</v>
      </c>
      <c r="AS1390">
        <f t="shared" si="1049"/>
        <v>0</v>
      </c>
      <c r="AT1390">
        <f t="shared" si="1050"/>
        <v>0</v>
      </c>
      <c r="AU1390">
        <f t="shared" si="1051"/>
        <v>0</v>
      </c>
      <c r="AV1390">
        <f t="shared" si="1052"/>
        <v>0</v>
      </c>
      <c r="AW1390">
        <f t="shared" si="1053"/>
        <v>0</v>
      </c>
      <c r="AX1390">
        <f t="shared" si="1054"/>
        <v>0</v>
      </c>
      <c r="AY1390">
        <f t="shared" si="1055"/>
        <v>0</v>
      </c>
      <c r="AZ1390">
        <f t="shared" si="1056"/>
        <v>0</v>
      </c>
      <c r="BA1390">
        <f t="shared" si="1057"/>
        <v>0</v>
      </c>
      <c r="BB1390">
        <f t="shared" si="1058"/>
        <v>0</v>
      </c>
      <c r="BC1390">
        <f t="shared" si="1059"/>
        <v>0</v>
      </c>
      <c r="BD1390">
        <f t="shared" si="1060"/>
        <v>0</v>
      </c>
      <c r="BE1390">
        <f t="shared" si="1061"/>
        <v>0</v>
      </c>
      <c r="BF1390">
        <f t="shared" si="1062"/>
        <v>0</v>
      </c>
    </row>
    <row r="1391" spans="1:58" ht="15" customHeight="1">
      <c r="A1391" s="445"/>
      <c r="B1391" s="15"/>
      <c r="C1391" s="35" t="s">
        <v>5296</v>
      </c>
      <c r="D1391" s="800" t="str">
        <f>IF(CNGE_2026_M1_Secc1_Sub1!$D129="","",CNGE_2026_M1_Secc1_Sub1!$D129)</f>
        <v/>
      </c>
      <c r="E1391" s="723"/>
      <c r="F1391" s="723"/>
      <c r="G1391" s="723"/>
      <c r="H1391" s="723"/>
      <c r="I1391" s="723"/>
      <c r="J1391" s="723"/>
      <c r="K1391" s="723"/>
      <c r="L1391" s="724"/>
      <c r="M1391" s="638"/>
      <c r="N1391" s="638"/>
      <c r="O1391" s="638"/>
      <c r="P1391" s="638"/>
      <c r="Q1391" s="638"/>
      <c r="R1391" s="638"/>
      <c r="S1391" s="638"/>
      <c r="T1391" s="638"/>
      <c r="U1391" s="638"/>
      <c r="V1391" s="638"/>
      <c r="W1391" s="638"/>
      <c r="X1391" s="638"/>
      <c r="Y1391" s="638"/>
      <c r="Z1391" s="638"/>
      <c r="AA1391" s="638"/>
      <c r="AB1391" s="638"/>
      <c r="AC1391" s="638"/>
      <c r="AD1391" s="638"/>
      <c r="AI1391">
        <f t="shared" si="1039"/>
        <v>0</v>
      </c>
      <c r="AJ1391">
        <f t="shared" si="1040"/>
        <v>0</v>
      </c>
      <c r="AK1391">
        <f t="shared" si="1041"/>
        <v>0</v>
      </c>
      <c r="AL1391">
        <f t="shared" si="1042"/>
        <v>0</v>
      </c>
      <c r="AM1391">
        <f t="shared" si="1043"/>
        <v>0</v>
      </c>
      <c r="AN1391">
        <f t="shared" si="1044"/>
        <v>0</v>
      </c>
      <c r="AO1391">
        <f t="shared" si="1045"/>
        <v>0</v>
      </c>
      <c r="AP1391">
        <f t="shared" si="1046"/>
        <v>0</v>
      </c>
      <c r="AQ1391">
        <f t="shared" si="1047"/>
        <v>0</v>
      </c>
      <c r="AR1391">
        <f t="shared" si="1048"/>
        <v>0</v>
      </c>
      <c r="AS1391">
        <f t="shared" si="1049"/>
        <v>0</v>
      </c>
      <c r="AT1391">
        <f t="shared" si="1050"/>
        <v>0</v>
      </c>
      <c r="AU1391">
        <f t="shared" si="1051"/>
        <v>0</v>
      </c>
      <c r="AV1391">
        <f t="shared" si="1052"/>
        <v>0</v>
      </c>
      <c r="AW1391">
        <f t="shared" si="1053"/>
        <v>0</v>
      </c>
      <c r="AX1391">
        <f t="shared" si="1054"/>
        <v>0</v>
      </c>
      <c r="AY1391">
        <f t="shared" si="1055"/>
        <v>0</v>
      </c>
      <c r="AZ1391">
        <f t="shared" si="1056"/>
        <v>0</v>
      </c>
      <c r="BA1391">
        <f t="shared" si="1057"/>
        <v>0</v>
      </c>
      <c r="BB1391">
        <f t="shared" si="1058"/>
        <v>0</v>
      </c>
      <c r="BC1391">
        <f t="shared" si="1059"/>
        <v>0</v>
      </c>
      <c r="BD1391">
        <f t="shared" si="1060"/>
        <v>0</v>
      </c>
      <c r="BE1391">
        <f t="shared" si="1061"/>
        <v>0</v>
      </c>
      <c r="BF1391">
        <f t="shared" si="1062"/>
        <v>0</v>
      </c>
    </row>
    <row r="1392" spans="1:58" ht="15" customHeight="1">
      <c r="A1392" s="445"/>
      <c r="B1392" s="15"/>
      <c r="C1392" s="35" t="s">
        <v>5298</v>
      </c>
      <c r="D1392" s="800" t="str">
        <f>IF(CNGE_2026_M1_Secc1_Sub1!$D130="","",CNGE_2026_M1_Secc1_Sub1!$D130)</f>
        <v/>
      </c>
      <c r="E1392" s="723"/>
      <c r="F1392" s="723"/>
      <c r="G1392" s="723"/>
      <c r="H1392" s="723"/>
      <c r="I1392" s="723"/>
      <c r="J1392" s="723"/>
      <c r="K1392" s="723"/>
      <c r="L1392" s="724"/>
      <c r="M1392" s="638"/>
      <c r="N1392" s="638"/>
      <c r="O1392" s="638"/>
      <c r="P1392" s="638"/>
      <c r="Q1392" s="638"/>
      <c r="R1392" s="638"/>
      <c r="S1392" s="638"/>
      <c r="T1392" s="638"/>
      <c r="U1392" s="638"/>
      <c r="V1392" s="638"/>
      <c r="W1392" s="638"/>
      <c r="X1392" s="638"/>
      <c r="Y1392" s="638"/>
      <c r="Z1392" s="638"/>
      <c r="AA1392" s="638"/>
      <c r="AB1392" s="638"/>
      <c r="AC1392" s="638"/>
      <c r="AD1392" s="638"/>
      <c r="AI1392">
        <f t="shared" si="1039"/>
        <v>0</v>
      </c>
      <c r="AJ1392">
        <f t="shared" si="1040"/>
        <v>0</v>
      </c>
      <c r="AK1392">
        <f t="shared" si="1041"/>
        <v>0</v>
      </c>
      <c r="AL1392">
        <f t="shared" si="1042"/>
        <v>0</v>
      </c>
      <c r="AM1392">
        <f t="shared" si="1043"/>
        <v>0</v>
      </c>
      <c r="AN1392">
        <f t="shared" si="1044"/>
        <v>0</v>
      </c>
      <c r="AO1392">
        <f t="shared" si="1045"/>
        <v>0</v>
      </c>
      <c r="AP1392">
        <f t="shared" si="1046"/>
        <v>0</v>
      </c>
      <c r="AQ1392">
        <f t="shared" si="1047"/>
        <v>0</v>
      </c>
      <c r="AR1392">
        <f t="shared" si="1048"/>
        <v>0</v>
      </c>
      <c r="AS1392">
        <f t="shared" si="1049"/>
        <v>0</v>
      </c>
      <c r="AT1392">
        <f t="shared" si="1050"/>
        <v>0</v>
      </c>
      <c r="AU1392">
        <f t="shared" si="1051"/>
        <v>0</v>
      </c>
      <c r="AV1392">
        <f t="shared" si="1052"/>
        <v>0</v>
      </c>
      <c r="AW1392">
        <f t="shared" si="1053"/>
        <v>0</v>
      </c>
      <c r="AX1392">
        <f t="shared" si="1054"/>
        <v>0</v>
      </c>
      <c r="AY1392">
        <f t="shared" si="1055"/>
        <v>0</v>
      </c>
      <c r="AZ1392">
        <f t="shared" si="1056"/>
        <v>0</v>
      </c>
      <c r="BA1392">
        <f t="shared" si="1057"/>
        <v>0</v>
      </c>
      <c r="BB1392">
        <f t="shared" si="1058"/>
        <v>0</v>
      </c>
      <c r="BC1392">
        <f t="shared" si="1059"/>
        <v>0</v>
      </c>
      <c r="BD1392">
        <f t="shared" si="1060"/>
        <v>0</v>
      </c>
      <c r="BE1392">
        <f t="shared" si="1061"/>
        <v>0</v>
      </c>
      <c r="BF1392">
        <f t="shared" si="1062"/>
        <v>0</v>
      </c>
    </row>
    <row r="1393" spans="1:58" ht="15" customHeight="1">
      <c r="A1393" s="445"/>
      <c r="B1393" s="15"/>
      <c r="C1393" s="35" t="s">
        <v>5300</v>
      </c>
      <c r="D1393" s="800" t="str">
        <f>IF(CNGE_2026_M1_Secc1_Sub1!$D131="","",CNGE_2026_M1_Secc1_Sub1!$D131)</f>
        <v/>
      </c>
      <c r="E1393" s="723"/>
      <c r="F1393" s="723"/>
      <c r="G1393" s="723"/>
      <c r="H1393" s="723"/>
      <c r="I1393" s="723"/>
      <c r="J1393" s="723"/>
      <c r="K1393" s="723"/>
      <c r="L1393" s="724"/>
      <c r="M1393" s="638"/>
      <c r="N1393" s="638"/>
      <c r="O1393" s="638"/>
      <c r="P1393" s="638"/>
      <c r="Q1393" s="638"/>
      <c r="R1393" s="638"/>
      <c r="S1393" s="638"/>
      <c r="T1393" s="638"/>
      <c r="U1393" s="638"/>
      <c r="V1393" s="638"/>
      <c r="W1393" s="638"/>
      <c r="X1393" s="638"/>
      <c r="Y1393" s="638"/>
      <c r="Z1393" s="638"/>
      <c r="AA1393" s="638"/>
      <c r="AB1393" s="638"/>
      <c r="AC1393" s="638"/>
      <c r="AD1393" s="638"/>
      <c r="AI1393">
        <f t="shared" si="1039"/>
        <v>0</v>
      </c>
      <c r="AJ1393">
        <f t="shared" si="1040"/>
        <v>0</v>
      </c>
      <c r="AK1393">
        <f t="shared" si="1041"/>
        <v>0</v>
      </c>
      <c r="AL1393">
        <f t="shared" si="1042"/>
        <v>0</v>
      </c>
      <c r="AM1393">
        <f t="shared" si="1043"/>
        <v>0</v>
      </c>
      <c r="AN1393">
        <f t="shared" si="1044"/>
        <v>0</v>
      </c>
      <c r="AO1393">
        <f t="shared" si="1045"/>
        <v>0</v>
      </c>
      <c r="AP1393">
        <f t="shared" si="1046"/>
        <v>0</v>
      </c>
      <c r="AQ1393">
        <f t="shared" si="1047"/>
        <v>0</v>
      </c>
      <c r="AR1393">
        <f t="shared" si="1048"/>
        <v>0</v>
      </c>
      <c r="AS1393">
        <f t="shared" si="1049"/>
        <v>0</v>
      </c>
      <c r="AT1393">
        <f t="shared" si="1050"/>
        <v>0</v>
      </c>
      <c r="AU1393">
        <f t="shared" si="1051"/>
        <v>0</v>
      </c>
      <c r="AV1393">
        <f t="shared" si="1052"/>
        <v>0</v>
      </c>
      <c r="AW1393">
        <f t="shared" si="1053"/>
        <v>0</v>
      </c>
      <c r="AX1393">
        <f t="shared" si="1054"/>
        <v>0</v>
      </c>
      <c r="AY1393">
        <f t="shared" si="1055"/>
        <v>0</v>
      </c>
      <c r="AZ1393">
        <f t="shared" si="1056"/>
        <v>0</v>
      </c>
      <c r="BA1393">
        <f t="shared" si="1057"/>
        <v>0</v>
      </c>
      <c r="BB1393">
        <f t="shared" si="1058"/>
        <v>0</v>
      </c>
      <c r="BC1393">
        <f t="shared" si="1059"/>
        <v>0</v>
      </c>
      <c r="BD1393">
        <f t="shared" si="1060"/>
        <v>0</v>
      </c>
      <c r="BE1393">
        <f t="shared" si="1061"/>
        <v>0</v>
      </c>
      <c r="BF1393">
        <f t="shared" si="1062"/>
        <v>0</v>
      </c>
    </row>
    <row r="1394" spans="1:58" ht="15" customHeight="1">
      <c r="A1394" s="62"/>
      <c r="B1394" s="8"/>
      <c r="C1394" s="35" t="s">
        <v>5302</v>
      </c>
      <c r="D1394" s="800" t="str">
        <f>IF(CNGE_2026_M1_Secc1_Sub1!$D132="","",CNGE_2026_M1_Secc1_Sub1!$D132)</f>
        <v/>
      </c>
      <c r="E1394" s="723"/>
      <c r="F1394" s="723"/>
      <c r="G1394" s="723"/>
      <c r="H1394" s="723"/>
      <c r="I1394" s="723"/>
      <c r="J1394" s="723"/>
      <c r="K1394" s="723"/>
      <c r="L1394" s="724"/>
      <c r="M1394" s="638"/>
      <c r="N1394" s="638"/>
      <c r="O1394" s="638"/>
      <c r="P1394" s="638"/>
      <c r="Q1394" s="638"/>
      <c r="R1394" s="638"/>
      <c r="S1394" s="638"/>
      <c r="T1394" s="638"/>
      <c r="U1394" s="638"/>
      <c r="V1394" s="638"/>
      <c r="W1394" s="638"/>
      <c r="X1394" s="638"/>
      <c r="Y1394" s="638"/>
      <c r="Z1394" s="638"/>
      <c r="AA1394" s="638"/>
      <c r="AB1394" s="638"/>
      <c r="AC1394" s="638"/>
      <c r="AD1394" s="638"/>
      <c r="AI1394">
        <f t="shared" si="1039"/>
        <v>0</v>
      </c>
      <c r="AJ1394">
        <f t="shared" si="1040"/>
        <v>0</v>
      </c>
      <c r="AK1394">
        <f t="shared" si="1041"/>
        <v>0</v>
      </c>
      <c r="AL1394">
        <f t="shared" si="1042"/>
        <v>0</v>
      </c>
      <c r="AM1394">
        <f t="shared" si="1043"/>
        <v>0</v>
      </c>
      <c r="AN1394">
        <f t="shared" si="1044"/>
        <v>0</v>
      </c>
      <c r="AO1394">
        <f t="shared" si="1045"/>
        <v>0</v>
      </c>
      <c r="AP1394">
        <f t="shared" si="1046"/>
        <v>0</v>
      </c>
      <c r="AQ1394">
        <f t="shared" si="1047"/>
        <v>0</v>
      </c>
      <c r="AR1394">
        <f t="shared" si="1048"/>
        <v>0</v>
      </c>
      <c r="AS1394">
        <f t="shared" si="1049"/>
        <v>0</v>
      </c>
      <c r="AT1394">
        <f t="shared" si="1050"/>
        <v>0</v>
      </c>
      <c r="AU1394">
        <f t="shared" si="1051"/>
        <v>0</v>
      </c>
      <c r="AV1394">
        <f t="shared" si="1052"/>
        <v>0</v>
      </c>
      <c r="AW1394">
        <f t="shared" si="1053"/>
        <v>0</v>
      </c>
      <c r="AX1394">
        <f t="shared" si="1054"/>
        <v>0</v>
      </c>
      <c r="AY1394">
        <f t="shared" si="1055"/>
        <v>0</v>
      </c>
      <c r="AZ1394">
        <f t="shared" si="1056"/>
        <v>0</v>
      </c>
      <c r="BA1394">
        <f t="shared" si="1057"/>
        <v>0</v>
      </c>
      <c r="BB1394">
        <f t="shared" si="1058"/>
        <v>0</v>
      </c>
      <c r="BC1394">
        <f t="shared" si="1059"/>
        <v>0</v>
      </c>
      <c r="BD1394">
        <f t="shared" si="1060"/>
        <v>0</v>
      </c>
      <c r="BE1394">
        <f t="shared" si="1061"/>
        <v>0</v>
      </c>
      <c r="BF1394">
        <f t="shared" si="1062"/>
        <v>0</v>
      </c>
    </row>
    <row r="1395" spans="1:58" ht="15" customHeight="1">
      <c r="A1395" s="62"/>
      <c r="B1395" s="8"/>
      <c r="C1395" s="35" t="s">
        <v>5304</v>
      </c>
      <c r="D1395" s="800" t="str">
        <f>IF(CNGE_2026_M1_Secc1_Sub1!$D133="","",CNGE_2026_M1_Secc1_Sub1!$D133)</f>
        <v/>
      </c>
      <c r="E1395" s="723"/>
      <c r="F1395" s="723"/>
      <c r="G1395" s="723"/>
      <c r="H1395" s="723"/>
      <c r="I1395" s="723"/>
      <c r="J1395" s="723"/>
      <c r="K1395" s="723"/>
      <c r="L1395" s="724"/>
      <c r="M1395" s="638"/>
      <c r="N1395" s="638"/>
      <c r="O1395" s="638"/>
      <c r="P1395" s="638"/>
      <c r="Q1395" s="638"/>
      <c r="R1395" s="638"/>
      <c r="S1395" s="638"/>
      <c r="T1395" s="638"/>
      <c r="U1395" s="638"/>
      <c r="V1395" s="638"/>
      <c r="W1395" s="638"/>
      <c r="X1395" s="638"/>
      <c r="Y1395" s="638"/>
      <c r="Z1395" s="638"/>
      <c r="AA1395" s="638"/>
      <c r="AB1395" s="638"/>
      <c r="AC1395" s="638"/>
      <c r="AD1395" s="638"/>
      <c r="AI1395">
        <f t="shared" si="1039"/>
        <v>0</v>
      </c>
      <c r="AJ1395">
        <f t="shared" si="1040"/>
        <v>0</v>
      </c>
      <c r="AK1395">
        <f t="shared" si="1041"/>
        <v>0</v>
      </c>
      <c r="AL1395">
        <f t="shared" si="1042"/>
        <v>0</v>
      </c>
      <c r="AM1395">
        <f t="shared" si="1043"/>
        <v>0</v>
      </c>
      <c r="AN1395">
        <f t="shared" si="1044"/>
        <v>0</v>
      </c>
      <c r="AO1395">
        <f t="shared" si="1045"/>
        <v>0</v>
      </c>
      <c r="AP1395">
        <f t="shared" si="1046"/>
        <v>0</v>
      </c>
      <c r="AQ1395">
        <f t="shared" si="1047"/>
        <v>0</v>
      </c>
      <c r="AR1395">
        <f t="shared" si="1048"/>
        <v>0</v>
      </c>
      <c r="AS1395">
        <f t="shared" si="1049"/>
        <v>0</v>
      </c>
      <c r="AT1395">
        <f t="shared" si="1050"/>
        <v>0</v>
      </c>
      <c r="AU1395">
        <f t="shared" si="1051"/>
        <v>0</v>
      </c>
      <c r="AV1395">
        <f t="shared" si="1052"/>
        <v>0</v>
      </c>
      <c r="AW1395">
        <f t="shared" si="1053"/>
        <v>0</v>
      </c>
      <c r="AX1395">
        <f t="shared" si="1054"/>
        <v>0</v>
      </c>
      <c r="AY1395">
        <f t="shared" si="1055"/>
        <v>0</v>
      </c>
      <c r="AZ1395">
        <f t="shared" si="1056"/>
        <v>0</v>
      </c>
      <c r="BA1395">
        <f t="shared" si="1057"/>
        <v>0</v>
      </c>
      <c r="BB1395">
        <f t="shared" si="1058"/>
        <v>0</v>
      </c>
      <c r="BC1395">
        <f t="shared" si="1059"/>
        <v>0</v>
      </c>
      <c r="BD1395">
        <f t="shared" si="1060"/>
        <v>0</v>
      </c>
      <c r="BE1395">
        <f t="shared" si="1061"/>
        <v>0</v>
      </c>
      <c r="BF1395">
        <f t="shared" si="1062"/>
        <v>0</v>
      </c>
    </row>
    <row r="1396" spans="1:58" ht="15" customHeight="1">
      <c r="A1396" s="62"/>
      <c r="B1396" s="8"/>
      <c r="C1396" s="37" t="s">
        <v>5306</v>
      </c>
      <c r="D1396" s="800" t="str">
        <f>IF(CNGE_2026_M1_Secc1_Sub1!$D134="","",CNGE_2026_M1_Secc1_Sub1!$D134)</f>
        <v/>
      </c>
      <c r="E1396" s="723"/>
      <c r="F1396" s="723"/>
      <c r="G1396" s="723"/>
      <c r="H1396" s="723"/>
      <c r="I1396" s="723"/>
      <c r="J1396" s="723"/>
      <c r="K1396" s="723"/>
      <c r="L1396" s="724"/>
      <c r="M1396" s="638"/>
      <c r="N1396" s="638"/>
      <c r="O1396" s="638"/>
      <c r="P1396" s="638"/>
      <c r="Q1396" s="638"/>
      <c r="R1396" s="638"/>
      <c r="S1396" s="638"/>
      <c r="T1396" s="638"/>
      <c r="U1396" s="638"/>
      <c r="V1396" s="638"/>
      <c r="W1396" s="638"/>
      <c r="X1396" s="638"/>
      <c r="Y1396" s="638"/>
      <c r="Z1396" s="638"/>
      <c r="AA1396" s="638"/>
      <c r="AB1396" s="638"/>
      <c r="AC1396" s="638"/>
      <c r="AD1396" s="638"/>
      <c r="AI1396">
        <f t="shared" si="1039"/>
        <v>0</v>
      </c>
      <c r="AJ1396">
        <f t="shared" si="1040"/>
        <v>0</v>
      </c>
      <c r="AK1396">
        <f t="shared" si="1041"/>
        <v>0</v>
      </c>
      <c r="AL1396">
        <f t="shared" si="1042"/>
        <v>0</v>
      </c>
      <c r="AM1396">
        <f t="shared" si="1043"/>
        <v>0</v>
      </c>
      <c r="AN1396">
        <f t="shared" si="1044"/>
        <v>0</v>
      </c>
      <c r="AO1396">
        <f t="shared" si="1045"/>
        <v>0</v>
      </c>
      <c r="AP1396">
        <f t="shared" si="1046"/>
        <v>0</v>
      </c>
      <c r="AQ1396">
        <f t="shared" si="1047"/>
        <v>0</v>
      </c>
      <c r="AR1396">
        <f t="shared" si="1048"/>
        <v>0</v>
      </c>
      <c r="AS1396">
        <f t="shared" si="1049"/>
        <v>0</v>
      </c>
      <c r="AT1396">
        <f t="shared" si="1050"/>
        <v>0</v>
      </c>
      <c r="AU1396">
        <f t="shared" si="1051"/>
        <v>0</v>
      </c>
      <c r="AV1396">
        <f t="shared" si="1052"/>
        <v>0</v>
      </c>
      <c r="AW1396">
        <f t="shared" si="1053"/>
        <v>0</v>
      </c>
      <c r="AX1396">
        <f t="shared" si="1054"/>
        <v>0</v>
      </c>
      <c r="AY1396">
        <f t="shared" si="1055"/>
        <v>0</v>
      </c>
      <c r="AZ1396">
        <f t="shared" si="1056"/>
        <v>0</v>
      </c>
      <c r="BA1396">
        <f t="shared" si="1057"/>
        <v>0</v>
      </c>
      <c r="BB1396">
        <f t="shared" si="1058"/>
        <v>0</v>
      </c>
      <c r="BC1396">
        <f t="shared" si="1059"/>
        <v>0</v>
      </c>
      <c r="BD1396">
        <f t="shared" si="1060"/>
        <v>0</v>
      </c>
      <c r="BE1396">
        <f t="shared" si="1061"/>
        <v>0</v>
      </c>
      <c r="BF1396">
        <f t="shared" si="1062"/>
        <v>0</v>
      </c>
    </row>
    <row r="1397" spans="1:58" ht="15" customHeight="1">
      <c r="A1397" s="62"/>
      <c r="B1397" s="8"/>
      <c r="C1397" s="37" t="s">
        <v>5308</v>
      </c>
      <c r="D1397" s="800" t="str">
        <f>IF(CNGE_2026_M1_Secc1_Sub1!$D135="","",CNGE_2026_M1_Secc1_Sub1!$D135)</f>
        <v/>
      </c>
      <c r="E1397" s="723"/>
      <c r="F1397" s="723"/>
      <c r="G1397" s="723"/>
      <c r="H1397" s="723"/>
      <c r="I1397" s="723"/>
      <c r="J1397" s="723"/>
      <c r="K1397" s="723"/>
      <c r="L1397" s="724"/>
      <c r="M1397" s="638"/>
      <c r="N1397" s="638"/>
      <c r="O1397" s="638"/>
      <c r="P1397" s="638"/>
      <c r="Q1397" s="638"/>
      <c r="R1397" s="638"/>
      <c r="S1397" s="638"/>
      <c r="T1397" s="638"/>
      <c r="U1397" s="638"/>
      <c r="V1397" s="638"/>
      <c r="W1397" s="638"/>
      <c r="X1397" s="638"/>
      <c r="Y1397" s="638"/>
      <c r="Z1397" s="638"/>
      <c r="AA1397" s="638"/>
      <c r="AB1397" s="638"/>
      <c r="AC1397" s="638"/>
      <c r="AD1397" s="638"/>
      <c r="AI1397">
        <f t="shared" si="1039"/>
        <v>0</v>
      </c>
      <c r="AJ1397">
        <f t="shared" si="1040"/>
        <v>0</v>
      </c>
      <c r="AK1397">
        <f t="shared" si="1041"/>
        <v>0</v>
      </c>
      <c r="AL1397">
        <f t="shared" si="1042"/>
        <v>0</v>
      </c>
      <c r="AM1397">
        <f t="shared" si="1043"/>
        <v>0</v>
      </c>
      <c r="AN1397">
        <f t="shared" si="1044"/>
        <v>0</v>
      </c>
      <c r="AO1397">
        <f t="shared" si="1045"/>
        <v>0</v>
      </c>
      <c r="AP1397">
        <f t="shared" si="1046"/>
        <v>0</v>
      </c>
      <c r="AQ1397">
        <f t="shared" si="1047"/>
        <v>0</v>
      </c>
      <c r="AR1397">
        <f t="shared" si="1048"/>
        <v>0</v>
      </c>
      <c r="AS1397">
        <f t="shared" si="1049"/>
        <v>0</v>
      </c>
      <c r="AT1397">
        <f t="shared" si="1050"/>
        <v>0</v>
      </c>
      <c r="AU1397">
        <f t="shared" si="1051"/>
        <v>0</v>
      </c>
      <c r="AV1397">
        <f t="shared" si="1052"/>
        <v>0</v>
      </c>
      <c r="AW1397">
        <f t="shared" si="1053"/>
        <v>0</v>
      </c>
      <c r="AX1397">
        <f t="shared" si="1054"/>
        <v>0</v>
      </c>
      <c r="AY1397">
        <f t="shared" si="1055"/>
        <v>0</v>
      </c>
      <c r="AZ1397">
        <f t="shared" si="1056"/>
        <v>0</v>
      </c>
      <c r="BA1397">
        <f t="shared" si="1057"/>
        <v>0</v>
      </c>
      <c r="BB1397">
        <f t="shared" si="1058"/>
        <v>0</v>
      </c>
      <c r="BC1397">
        <f t="shared" si="1059"/>
        <v>0</v>
      </c>
      <c r="BD1397">
        <f t="shared" si="1060"/>
        <v>0</v>
      </c>
      <c r="BE1397">
        <f t="shared" si="1061"/>
        <v>0</v>
      </c>
      <c r="BF1397">
        <f t="shared" si="1062"/>
        <v>0</v>
      </c>
    </row>
    <row r="1398" spans="1:58" ht="15" customHeight="1">
      <c r="A1398" s="62"/>
      <c r="B1398" s="8"/>
      <c r="C1398" s="37" t="s">
        <v>5310</v>
      </c>
      <c r="D1398" s="800" t="str">
        <f>IF(CNGE_2026_M1_Secc1_Sub1!$D136="","",CNGE_2026_M1_Secc1_Sub1!$D136)</f>
        <v/>
      </c>
      <c r="E1398" s="723"/>
      <c r="F1398" s="723"/>
      <c r="G1398" s="723"/>
      <c r="H1398" s="723"/>
      <c r="I1398" s="723"/>
      <c r="J1398" s="723"/>
      <c r="K1398" s="723"/>
      <c r="L1398" s="724"/>
      <c r="M1398" s="638"/>
      <c r="N1398" s="638"/>
      <c r="O1398" s="638"/>
      <c r="P1398" s="638"/>
      <c r="Q1398" s="638"/>
      <c r="R1398" s="638"/>
      <c r="S1398" s="638"/>
      <c r="T1398" s="638"/>
      <c r="U1398" s="638"/>
      <c r="V1398" s="638"/>
      <c r="W1398" s="638"/>
      <c r="X1398" s="638"/>
      <c r="Y1398" s="638"/>
      <c r="Z1398" s="638"/>
      <c r="AA1398" s="638"/>
      <c r="AB1398" s="638"/>
      <c r="AC1398" s="638"/>
      <c r="AD1398" s="638"/>
      <c r="AI1398">
        <f t="shared" si="1039"/>
        <v>0</v>
      </c>
      <c r="AJ1398">
        <f t="shared" si="1040"/>
        <v>0</v>
      </c>
      <c r="AK1398">
        <f t="shared" si="1041"/>
        <v>0</v>
      </c>
      <c r="AL1398">
        <f t="shared" si="1042"/>
        <v>0</v>
      </c>
      <c r="AM1398">
        <f t="shared" si="1043"/>
        <v>0</v>
      </c>
      <c r="AN1398">
        <f t="shared" si="1044"/>
        <v>0</v>
      </c>
      <c r="AO1398">
        <f t="shared" si="1045"/>
        <v>0</v>
      </c>
      <c r="AP1398">
        <f t="shared" si="1046"/>
        <v>0</v>
      </c>
      <c r="AQ1398">
        <f t="shared" si="1047"/>
        <v>0</v>
      </c>
      <c r="AR1398">
        <f t="shared" si="1048"/>
        <v>0</v>
      </c>
      <c r="AS1398">
        <f t="shared" si="1049"/>
        <v>0</v>
      </c>
      <c r="AT1398">
        <f t="shared" si="1050"/>
        <v>0</v>
      </c>
      <c r="AU1398">
        <f t="shared" si="1051"/>
        <v>0</v>
      </c>
      <c r="AV1398">
        <f t="shared" si="1052"/>
        <v>0</v>
      </c>
      <c r="AW1398">
        <f t="shared" si="1053"/>
        <v>0</v>
      </c>
      <c r="AX1398">
        <f t="shared" si="1054"/>
        <v>0</v>
      </c>
      <c r="AY1398">
        <f t="shared" si="1055"/>
        <v>0</v>
      </c>
      <c r="AZ1398">
        <f t="shared" si="1056"/>
        <v>0</v>
      </c>
      <c r="BA1398">
        <f t="shared" si="1057"/>
        <v>0</v>
      </c>
      <c r="BB1398">
        <f t="shared" si="1058"/>
        <v>0</v>
      </c>
      <c r="BC1398">
        <f t="shared" si="1059"/>
        <v>0</v>
      </c>
      <c r="BD1398">
        <f t="shared" si="1060"/>
        <v>0</v>
      </c>
      <c r="BE1398">
        <f t="shared" si="1061"/>
        <v>0</v>
      </c>
      <c r="BF1398">
        <f t="shared" si="1062"/>
        <v>0</v>
      </c>
    </row>
    <row r="1399" spans="1:58" ht="15" customHeight="1">
      <c r="A1399" s="62"/>
      <c r="B1399" s="8"/>
      <c r="C1399" s="37" t="s">
        <v>5312</v>
      </c>
      <c r="D1399" s="800" t="str">
        <f>IF(CNGE_2026_M1_Secc1_Sub1!$D137="","",CNGE_2026_M1_Secc1_Sub1!$D137)</f>
        <v/>
      </c>
      <c r="E1399" s="723"/>
      <c r="F1399" s="723"/>
      <c r="G1399" s="723"/>
      <c r="H1399" s="723"/>
      <c r="I1399" s="723"/>
      <c r="J1399" s="723"/>
      <c r="K1399" s="723"/>
      <c r="L1399" s="724"/>
      <c r="M1399" s="638"/>
      <c r="N1399" s="638"/>
      <c r="O1399" s="638"/>
      <c r="P1399" s="638"/>
      <c r="Q1399" s="638"/>
      <c r="R1399" s="638"/>
      <c r="S1399" s="638"/>
      <c r="T1399" s="638"/>
      <c r="U1399" s="638"/>
      <c r="V1399" s="638"/>
      <c r="W1399" s="638"/>
      <c r="X1399" s="638"/>
      <c r="Y1399" s="638"/>
      <c r="Z1399" s="638"/>
      <c r="AA1399" s="638"/>
      <c r="AB1399" s="638"/>
      <c r="AC1399" s="638"/>
      <c r="AD1399" s="638"/>
      <c r="AI1399">
        <f t="shared" ref="AI1399:AI1422" si="1063">M1399</f>
        <v>0</v>
      </c>
      <c r="AJ1399">
        <f t="shared" ref="AJ1399:AJ1422" si="1064">COUNTIF(N1399:O1399,"NS")</f>
        <v>0</v>
      </c>
      <c r="AK1399">
        <f t="shared" ref="AK1399:AK1422" si="1065">SUM(N1399:O1399)</f>
        <v>0</v>
      </c>
      <c r="AL1399">
        <f t="shared" ref="AL1399:AL1422" si="1066">IF(COUNTIF(M1399:O1399,"NA")=3,0,IF(OR(AND(AI1399=0,AJ1399&gt;0),AND(AI1399="NS",AK1399&gt;0), AND(AI1399="NS", AJ1399=0,AK1399=0)), 1, IF(OR(AND(AI1399&gt;0,AJ1399&gt;1,AI1399&gt;AK1399), AND(AI1399="NS",AJ1399=2), AND(AI1399="NS",AK1399=0,AJ1399&gt;0),AI1399=AK1399), 0, 1)))</f>
        <v>0</v>
      </c>
      <c r="AM1399">
        <f t="shared" ref="AM1399:AM1422" si="1067">P1399</f>
        <v>0</v>
      </c>
      <c r="AN1399">
        <f t="shared" ref="AN1399:AN1422" si="1068">COUNTIF(Q1399:R1399,"NS")</f>
        <v>0</v>
      </c>
      <c r="AO1399">
        <f t="shared" ref="AO1399:AO1422" si="1069">SUM(Q1399:R1399)</f>
        <v>0</v>
      </c>
      <c r="AP1399">
        <f t="shared" ref="AP1399:AP1422" si="1070">IF(COUNTIF(P1399:R1399,"NA")=3,0,IF(OR(AND(AM1399=0,AN1399&gt;0),AND(AM1399="NS",AO1399&gt;0), AND(AM1399="NS", AN1399=0,AO1399=0)), 1, IF(OR(AND(AM1399&gt;0,AN1399&gt;1,AM1399&gt;AO1399), AND(AM1399="NS",AN1399=2), AND(AM1399="NS",AO1399=0,AN1399&gt;0),AM1399=AO1399), 0, 1)))</f>
        <v>0</v>
      </c>
      <c r="AQ1399">
        <f t="shared" ref="AQ1399:AQ1422" si="1071">S1399</f>
        <v>0</v>
      </c>
      <c r="AR1399">
        <f t="shared" ref="AR1399:AR1422" si="1072">COUNTIF(T1399:U1399,"NS")</f>
        <v>0</v>
      </c>
      <c r="AS1399">
        <f t="shared" ref="AS1399:AS1422" si="1073">SUM(T1399:U1399)</f>
        <v>0</v>
      </c>
      <c r="AT1399">
        <f t="shared" ref="AT1399:AT1422" si="1074">IF(COUNTIF(S1399:U1399,"NA")=3,0,IF(OR(AND(AQ1399=0,AR1399&gt;0),AND(AQ1399="NS",AS1399&gt;0), AND(AQ1399="NS", AR1399=0,AS1399=0)), 1, IF(OR(AND(AQ1399&gt;0,AR1399&gt;1,AQ1399&gt;AS1399), AND(AQ1399="NS",AR1399=2), AND(AQ1399="NS",AS1399=0,AR1399&gt;0),AQ1399=AS1399), 0, 1)))</f>
        <v>0</v>
      </c>
      <c r="AU1399">
        <f t="shared" ref="AU1399:AU1422" si="1075">V1399</f>
        <v>0</v>
      </c>
      <c r="AV1399">
        <f t="shared" ref="AV1399:AV1422" si="1076">COUNTIF(W1399:X1399,"NS")</f>
        <v>0</v>
      </c>
      <c r="AW1399">
        <f t="shared" ref="AW1399:AW1422" si="1077">SUM(W1399:X1399)</f>
        <v>0</v>
      </c>
      <c r="AX1399">
        <f t="shared" ref="AX1399:AX1422" si="1078">IF(COUNTIF(V1399:X1399,"NA")=3,0,IF(OR(AND(AU1399=0,AV1399&gt;0),AND(AU1399="NS",AW1399&gt;0), AND(AU1399="NS", AV1399=0,AW1399=0)), 1, IF(OR(AND(AU1399&gt;0,AV1399&gt;1,AU1399&gt;AW1399), AND(AU1399="NS",AV1399=2), AND(AU1399="NS",AW1399=0,AV1399&gt;0),AU1399=AW1399), 0, 1)))</f>
        <v>0</v>
      </c>
      <c r="AY1399">
        <f t="shared" ref="AY1399:AY1422" si="1079">Y1399</f>
        <v>0</v>
      </c>
      <c r="AZ1399">
        <f t="shared" ref="AZ1399:AZ1422" si="1080">COUNTIF(Z1399:AA1399,"NS")</f>
        <v>0</v>
      </c>
      <c r="BA1399">
        <f t="shared" ref="BA1399:BA1422" si="1081">SUM(Z1399:AA1399)</f>
        <v>0</v>
      </c>
      <c r="BB1399">
        <f t="shared" ref="BB1399:BB1422" si="1082">IF(COUNTIF(Y1399:AA1399,"NA")=3,0,IF(OR(AND(AY1399=0,AZ1399&gt;0),AND(AY1399="NS",BA1399&gt;0), AND(AY1399="NS", AZ1399=0,BA1399=0)), 1, IF(OR(AND(AY1399&gt;0,AZ1399&gt;1,AY1399&gt;BA1399), AND(AY1399="NS",AZ1399=2), AND(AY1399="NS",BA1399=0,AZ1399&gt;0),AY1399=BA1399), 0, 1)))</f>
        <v>0</v>
      </c>
      <c r="BC1399">
        <f t="shared" ref="BC1399:BC1422" si="1083">AB1399</f>
        <v>0</v>
      </c>
      <c r="BD1399">
        <f t="shared" ref="BD1399:BD1422" si="1084">COUNTIF(AC1399:AD1399,"NS")</f>
        <v>0</v>
      </c>
      <c r="BE1399">
        <f t="shared" ref="BE1399:BE1422" si="1085">SUM(AC1399:AD1399)</f>
        <v>0</v>
      </c>
      <c r="BF1399">
        <f t="shared" ref="BF1399:BF1422" si="1086">IF(COUNTIF(AB1399:AD1399,"NA")=3,0,IF(OR(AND(BC1399=0,BD1399&gt;0),AND(BC1399="NS",BE1399&gt;0), AND(BC1399="NS", BD1399=0,BE1399=0)), 1, IF(OR(AND(BC1399&gt;0,BD1399&gt;1,BC1399&gt;BE1399), AND(BC1399="NS",BD1399=2), AND(BC1399="NS",BE1399=0,BD1399&gt;0),BC1399=BE1399), 0, 1)))</f>
        <v>0</v>
      </c>
    </row>
    <row r="1400" spans="1:58" ht="15" customHeight="1">
      <c r="A1400" s="62"/>
      <c r="B1400" s="8"/>
      <c r="C1400" s="37" t="s">
        <v>5314</v>
      </c>
      <c r="D1400" s="800" t="str">
        <f>IF(CNGE_2026_M1_Secc1_Sub1!$D138="","",CNGE_2026_M1_Secc1_Sub1!$D138)</f>
        <v/>
      </c>
      <c r="E1400" s="723"/>
      <c r="F1400" s="723"/>
      <c r="G1400" s="723"/>
      <c r="H1400" s="723"/>
      <c r="I1400" s="723"/>
      <c r="J1400" s="723"/>
      <c r="K1400" s="723"/>
      <c r="L1400" s="724"/>
      <c r="M1400" s="638"/>
      <c r="N1400" s="638"/>
      <c r="O1400" s="638"/>
      <c r="P1400" s="638"/>
      <c r="Q1400" s="638"/>
      <c r="R1400" s="638"/>
      <c r="S1400" s="638"/>
      <c r="T1400" s="638"/>
      <c r="U1400" s="638"/>
      <c r="V1400" s="638"/>
      <c r="W1400" s="638"/>
      <c r="X1400" s="638"/>
      <c r="Y1400" s="638"/>
      <c r="Z1400" s="638"/>
      <c r="AA1400" s="638"/>
      <c r="AB1400" s="638"/>
      <c r="AC1400" s="638"/>
      <c r="AD1400" s="638"/>
      <c r="AI1400">
        <f t="shared" si="1063"/>
        <v>0</v>
      </c>
      <c r="AJ1400">
        <f t="shared" si="1064"/>
        <v>0</v>
      </c>
      <c r="AK1400">
        <f t="shared" si="1065"/>
        <v>0</v>
      </c>
      <c r="AL1400">
        <f t="shared" si="1066"/>
        <v>0</v>
      </c>
      <c r="AM1400">
        <f t="shared" si="1067"/>
        <v>0</v>
      </c>
      <c r="AN1400">
        <f t="shared" si="1068"/>
        <v>0</v>
      </c>
      <c r="AO1400">
        <f t="shared" si="1069"/>
        <v>0</v>
      </c>
      <c r="AP1400">
        <f t="shared" si="1070"/>
        <v>0</v>
      </c>
      <c r="AQ1400">
        <f t="shared" si="1071"/>
        <v>0</v>
      </c>
      <c r="AR1400">
        <f t="shared" si="1072"/>
        <v>0</v>
      </c>
      <c r="AS1400">
        <f t="shared" si="1073"/>
        <v>0</v>
      </c>
      <c r="AT1400">
        <f t="shared" si="1074"/>
        <v>0</v>
      </c>
      <c r="AU1400">
        <f t="shared" si="1075"/>
        <v>0</v>
      </c>
      <c r="AV1400">
        <f t="shared" si="1076"/>
        <v>0</v>
      </c>
      <c r="AW1400">
        <f t="shared" si="1077"/>
        <v>0</v>
      </c>
      <c r="AX1400">
        <f t="shared" si="1078"/>
        <v>0</v>
      </c>
      <c r="AY1400">
        <f t="shared" si="1079"/>
        <v>0</v>
      </c>
      <c r="AZ1400">
        <f t="shared" si="1080"/>
        <v>0</v>
      </c>
      <c r="BA1400">
        <f t="shared" si="1081"/>
        <v>0</v>
      </c>
      <c r="BB1400">
        <f t="shared" si="1082"/>
        <v>0</v>
      </c>
      <c r="BC1400">
        <f t="shared" si="1083"/>
        <v>0</v>
      </c>
      <c r="BD1400">
        <f t="shared" si="1084"/>
        <v>0</v>
      </c>
      <c r="BE1400">
        <f t="shared" si="1085"/>
        <v>0</v>
      </c>
      <c r="BF1400">
        <f t="shared" si="1086"/>
        <v>0</v>
      </c>
    </row>
    <row r="1401" spans="1:58" ht="15" customHeight="1">
      <c r="A1401" s="62"/>
      <c r="B1401" s="8"/>
      <c r="C1401" s="37" t="s">
        <v>5316</v>
      </c>
      <c r="D1401" s="800" t="str">
        <f>IF(CNGE_2026_M1_Secc1_Sub1!$D139="","",CNGE_2026_M1_Secc1_Sub1!$D139)</f>
        <v/>
      </c>
      <c r="E1401" s="723"/>
      <c r="F1401" s="723"/>
      <c r="G1401" s="723"/>
      <c r="H1401" s="723"/>
      <c r="I1401" s="723"/>
      <c r="J1401" s="723"/>
      <c r="K1401" s="723"/>
      <c r="L1401" s="724"/>
      <c r="M1401" s="638"/>
      <c r="N1401" s="638"/>
      <c r="O1401" s="638"/>
      <c r="P1401" s="638"/>
      <c r="Q1401" s="638"/>
      <c r="R1401" s="638"/>
      <c r="S1401" s="638"/>
      <c r="T1401" s="638"/>
      <c r="U1401" s="638"/>
      <c r="V1401" s="638"/>
      <c r="W1401" s="638"/>
      <c r="X1401" s="638"/>
      <c r="Y1401" s="638"/>
      <c r="Z1401" s="638"/>
      <c r="AA1401" s="638"/>
      <c r="AB1401" s="638"/>
      <c r="AC1401" s="638"/>
      <c r="AD1401" s="638"/>
      <c r="AI1401">
        <f t="shared" si="1063"/>
        <v>0</v>
      </c>
      <c r="AJ1401">
        <f t="shared" si="1064"/>
        <v>0</v>
      </c>
      <c r="AK1401">
        <f t="shared" si="1065"/>
        <v>0</v>
      </c>
      <c r="AL1401">
        <f t="shared" si="1066"/>
        <v>0</v>
      </c>
      <c r="AM1401">
        <f t="shared" si="1067"/>
        <v>0</v>
      </c>
      <c r="AN1401">
        <f t="shared" si="1068"/>
        <v>0</v>
      </c>
      <c r="AO1401">
        <f t="shared" si="1069"/>
        <v>0</v>
      </c>
      <c r="AP1401">
        <f t="shared" si="1070"/>
        <v>0</v>
      </c>
      <c r="AQ1401">
        <f t="shared" si="1071"/>
        <v>0</v>
      </c>
      <c r="AR1401">
        <f t="shared" si="1072"/>
        <v>0</v>
      </c>
      <c r="AS1401">
        <f t="shared" si="1073"/>
        <v>0</v>
      </c>
      <c r="AT1401">
        <f t="shared" si="1074"/>
        <v>0</v>
      </c>
      <c r="AU1401">
        <f t="shared" si="1075"/>
        <v>0</v>
      </c>
      <c r="AV1401">
        <f t="shared" si="1076"/>
        <v>0</v>
      </c>
      <c r="AW1401">
        <f t="shared" si="1077"/>
        <v>0</v>
      </c>
      <c r="AX1401">
        <f t="shared" si="1078"/>
        <v>0</v>
      </c>
      <c r="AY1401">
        <f t="shared" si="1079"/>
        <v>0</v>
      </c>
      <c r="AZ1401">
        <f t="shared" si="1080"/>
        <v>0</v>
      </c>
      <c r="BA1401">
        <f t="shared" si="1081"/>
        <v>0</v>
      </c>
      <c r="BB1401">
        <f t="shared" si="1082"/>
        <v>0</v>
      </c>
      <c r="BC1401">
        <f t="shared" si="1083"/>
        <v>0</v>
      </c>
      <c r="BD1401">
        <f t="shared" si="1084"/>
        <v>0</v>
      </c>
      <c r="BE1401">
        <f t="shared" si="1085"/>
        <v>0</v>
      </c>
      <c r="BF1401">
        <f t="shared" si="1086"/>
        <v>0</v>
      </c>
    </row>
    <row r="1402" spans="1:58" ht="15" customHeight="1">
      <c r="A1402" s="62"/>
      <c r="B1402" s="8"/>
      <c r="C1402" s="37" t="s">
        <v>5318</v>
      </c>
      <c r="D1402" s="800" t="str">
        <f>IF(CNGE_2026_M1_Secc1_Sub1!$D140="","",CNGE_2026_M1_Secc1_Sub1!$D140)</f>
        <v/>
      </c>
      <c r="E1402" s="723"/>
      <c r="F1402" s="723"/>
      <c r="G1402" s="723"/>
      <c r="H1402" s="723"/>
      <c r="I1402" s="723"/>
      <c r="J1402" s="723"/>
      <c r="K1402" s="723"/>
      <c r="L1402" s="724"/>
      <c r="M1402" s="638"/>
      <c r="N1402" s="638"/>
      <c r="O1402" s="638"/>
      <c r="P1402" s="638"/>
      <c r="Q1402" s="638"/>
      <c r="R1402" s="638"/>
      <c r="S1402" s="638"/>
      <c r="T1402" s="638"/>
      <c r="U1402" s="638"/>
      <c r="V1402" s="638"/>
      <c r="W1402" s="638"/>
      <c r="X1402" s="638"/>
      <c r="Y1402" s="638"/>
      <c r="Z1402" s="638"/>
      <c r="AA1402" s="638"/>
      <c r="AB1402" s="638"/>
      <c r="AC1402" s="638"/>
      <c r="AD1402" s="638"/>
      <c r="AI1402">
        <f t="shared" si="1063"/>
        <v>0</v>
      </c>
      <c r="AJ1402">
        <f t="shared" si="1064"/>
        <v>0</v>
      </c>
      <c r="AK1402">
        <f t="shared" si="1065"/>
        <v>0</v>
      </c>
      <c r="AL1402">
        <f t="shared" si="1066"/>
        <v>0</v>
      </c>
      <c r="AM1402">
        <f t="shared" si="1067"/>
        <v>0</v>
      </c>
      <c r="AN1402">
        <f t="shared" si="1068"/>
        <v>0</v>
      </c>
      <c r="AO1402">
        <f t="shared" si="1069"/>
        <v>0</v>
      </c>
      <c r="AP1402">
        <f t="shared" si="1070"/>
        <v>0</v>
      </c>
      <c r="AQ1402">
        <f t="shared" si="1071"/>
        <v>0</v>
      </c>
      <c r="AR1402">
        <f t="shared" si="1072"/>
        <v>0</v>
      </c>
      <c r="AS1402">
        <f t="shared" si="1073"/>
        <v>0</v>
      </c>
      <c r="AT1402">
        <f t="shared" si="1074"/>
        <v>0</v>
      </c>
      <c r="AU1402">
        <f t="shared" si="1075"/>
        <v>0</v>
      </c>
      <c r="AV1402">
        <f t="shared" si="1076"/>
        <v>0</v>
      </c>
      <c r="AW1402">
        <f t="shared" si="1077"/>
        <v>0</v>
      </c>
      <c r="AX1402">
        <f t="shared" si="1078"/>
        <v>0</v>
      </c>
      <c r="AY1402">
        <f t="shared" si="1079"/>
        <v>0</v>
      </c>
      <c r="AZ1402">
        <f t="shared" si="1080"/>
        <v>0</v>
      </c>
      <c r="BA1402">
        <f t="shared" si="1081"/>
        <v>0</v>
      </c>
      <c r="BB1402">
        <f t="shared" si="1082"/>
        <v>0</v>
      </c>
      <c r="BC1402">
        <f t="shared" si="1083"/>
        <v>0</v>
      </c>
      <c r="BD1402">
        <f t="shared" si="1084"/>
        <v>0</v>
      </c>
      <c r="BE1402">
        <f t="shared" si="1085"/>
        <v>0</v>
      </c>
      <c r="BF1402">
        <f t="shared" si="1086"/>
        <v>0</v>
      </c>
    </row>
    <row r="1403" spans="1:58" ht="15" customHeight="1">
      <c r="A1403" s="62"/>
      <c r="B1403" s="8"/>
      <c r="C1403" s="37" t="s">
        <v>5320</v>
      </c>
      <c r="D1403" s="800" t="str">
        <f>IF(CNGE_2026_M1_Secc1_Sub1!$D141="","",CNGE_2026_M1_Secc1_Sub1!$D141)</f>
        <v/>
      </c>
      <c r="E1403" s="723"/>
      <c r="F1403" s="723"/>
      <c r="G1403" s="723"/>
      <c r="H1403" s="723"/>
      <c r="I1403" s="723"/>
      <c r="J1403" s="723"/>
      <c r="K1403" s="723"/>
      <c r="L1403" s="724"/>
      <c r="M1403" s="638"/>
      <c r="N1403" s="638"/>
      <c r="O1403" s="638"/>
      <c r="P1403" s="638"/>
      <c r="Q1403" s="638"/>
      <c r="R1403" s="638"/>
      <c r="S1403" s="638"/>
      <c r="T1403" s="638"/>
      <c r="U1403" s="638"/>
      <c r="V1403" s="638"/>
      <c r="W1403" s="638"/>
      <c r="X1403" s="638"/>
      <c r="Y1403" s="638"/>
      <c r="Z1403" s="638"/>
      <c r="AA1403" s="638"/>
      <c r="AB1403" s="638"/>
      <c r="AC1403" s="638"/>
      <c r="AD1403" s="638"/>
      <c r="AI1403">
        <f t="shared" si="1063"/>
        <v>0</v>
      </c>
      <c r="AJ1403">
        <f t="shared" si="1064"/>
        <v>0</v>
      </c>
      <c r="AK1403">
        <f t="shared" si="1065"/>
        <v>0</v>
      </c>
      <c r="AL1403">
        <f t="shared" si="1066"/>
        <v>0</v>
      </c>
      <c r="AM1403">
        <f t="shared" si="1067"/>
        <v>0</v>
      </c>
      <c r="AN1403">
        <f t="shared" si="1068"/>
        <v>0</v>
      </c>
      <c r="AO1403">
        <f t="shared" si="1069"/>
        <v>0</v>
      </c>
      <c r="AP1403">
        <f t="shared" si="1070"/>
        <v>0</v>
      </c>
      <c r="AQ1403">
        <f t="shared" si="1071"/>
        <v>0</v>
      </c>
      <c r="AR1403">
        <f t="shared" si="1072"/>
        <v>0</v>
      </c>
      <c r="AS1403">
        <f t="shared" si="1073"/>
        <v>0</v>
      </c>
      <c r="AT1403">
        <f t="shared" si="1074"/>
        <v>0</v>
      </c>
      <c r="AU1403">
        <f t="shared" si="1075"/>
        <v>0</v>
      </c>
      <c r="AV1403">
        <f t="shared" si="1076"/>
        <v>0</v>
      </c>
      <c r="AW1403">
        <f t="shared" si="1077"/>
        <v>0</v>
      </c>
      <c r="AX1403">
        <f t="shared" si="1078"/>
        <v>0</v>
      </c>
      <c r="AY1403">
        <f t="shared" si="1079"/>
        <v>0</v>
      </c>
      <c r="AZ1403">
        <f t="shared" si="1080"/>
        <v>0</v>
      </c>
      <c r="BA1403">
        <f t="shared" si="1081"/>
        <v>0</v>
      </c>
      <c r="BB1403">
        <f t="shared" si="1082"/>
        <v>0</v>
      </c>
      <c r="BC1403">
        <f t="shared" si="1083"/>
        <v>0</v>
      </c>
      <c r="BD1403">
        <f t="shared" si="1084"/>
        <v>0</v>
      </c>
      <c r="BE1403">
        <f t="shared" si="1085"/>
        <v>0</v>
      </c>
      <c r="BF1403">
        <f t="shared" si="1086"/>
        <v>0</v>
      </c>
    </row>
    <row r="1404" spans="1:58" ht="15" customHeight="1">
      <c r="A1404" s="62"/>
      <c r="B1404" s="8"/>
      <c r="C1404" s="37" t="s">
        <v>5322</v>
      </c>
      <c r="D1404" s="800" t="str">
        <f>IF(CNGE_2026_M1_Secc1_Sub1!$D142="","",CNGE_2026_M1_Secc1_Sub1!$D142)</f>
        <v/>
      </c>
      <c r="E1404" s="723"/>
      <c r="F1404" s="723"/>
      <c r="G1404" s="723"/>
      <c r="H1404" s="723"/>
      <c r="I1404" s="723"/>
      <c r="J1404" s="723"/>
      <c r="K1404" s="723"/>
      <c r="L1404" s="724"/>
      <c r="M1404" s="638"/>
      <c r="N1404" s="638"/>
      <c r="O1404" s="638"/>
      <c r="P1404" s="638"/>
      <c r="Q1404" s="638"/>
      <c r="R1404" s="638"/>
      <c r="S1404" s="638"/>
      <c r="T1404" s="638"/>
      <c r="U1404" s="638"/>
      <c r="V1404" s="638"/>
      <c r="W1404" s="638"/>
      <c r="X1404" s="638"/>
      <c r="Y1404" s="638"/>
      <c r="Z1404" s="638"/>
      <c r="AA1404" s="638"/>
      <c r="AB1404" s="638"/>
      <c r="AC1404" s="638"/>
      <c r="AD1404" s="638"/>
      <c r="AI1404">
        <f t="shared" si="1063"/>
        <v>0</v>
      </c>
      <c r="AJ1404">
        <f t="shared" si="1064"/>
        <v>0</v>
      </c>
      <c r="AK1404">
        <f t="shared" si="1065"/>
        <v>0</v>
      </c>
      <c r="AL1404">
        <f t="shared" si="1066"/>
        <v>0</v>
      </c>
      <c r="AM1404">
        <f t="shared" si="1067"/>
        <v>0</v>
      </c>
      <c r="AN1404">
        <f t="shared" si="1068"/>
        <v>0</v>
      </c>
      <c r="AO1404">
        <f t="shared" si="1069"/>
        <v>0</v>
      </c>
      <c r="AP1404">
        <f t="shared" si="1070"/>
        <v>0</v>
      </c>
      <c r="AQ1404">
        <f t="shared" si="1071"/>
        <v>0</v>
      </c>
      <c r="AR1404">
        <f t="shared" si="1072"/>
        <v>0</v>
      </c>
      <c r="AS1404">
        <f t="shared" si="1073"/>
        <v>0</v>
      </c>
      <c r="AT1404">
        <f t="shared" si="1074"/>
        <v>0</v>
      </c>
      <c r="AU1404">
        <f t="shared" si="1075"/>
        <v>0</v>
      </c>
      <c r="AV1404">
        <f t="shared" si="1076"/>
        <v>0</v>
      </c>
      <c r="AW1404">
        <f t="shared" si="1077"/>
        <v>0</v>
      </c>
      <c r="AX1404">
        <f t="shared" si="1078"/>
        <v>0</v>
      </c>
      <c r="AY1404">
        <f t="shared" si="1079"/>
        <v>0</v>
      </c>
      <c r="AZ1404">
        <f t="shared" si="1080"/>
        <v>0</v>
      </c>
      <c r="BA1404">
        <f t="shared" si="1081"/>
        <v>0</v>
      </c>
      <c r="BB1404">
        <f t="shared" si="1082"/>
        <v>0</v>
      </c>
      <c r="BC1404">
        <f t="shared" si="1083"/>
        <v>0</v>
      </c>
      <c r="BD1404">
        <f t="shared" si="1084"/>
        <v>0</v>
      </c>
      <c r="BE1404">
        <f t="shared" si="1085"/>
        <v>0</v>
      </c>
      <c r="BF1404">
        <f t="shared" si="1086"/>
        <v>0</v>
      </c>
    </row>
    <row r="1405" spans="1:58" ht="15" customHeight="1">
      <c r="A1405" s="62"/>
      <c r="B1405" s="8"/>
      <c r="C1405" s="37" t="s">
        <v>5324</v>
      </c>
      <c r="D1405" s="800" t="str">
        <f>IF(CNGE_2026_M1_Secc1_Sub1!$D143="","",CNGE_2026_M1_Secc1_Sub1!$D143)</f>
        <v/>
      </c>
      <c r="E1405" s="723"/>
      <c r="F1405" s="723"/>
      <c r="G1405" s="723"/>
      <c r="H1405" s="723"/>
      <c r="I1405" s="723"/>
      <c r="J1405" s="723"/>
      <c r="K1405" s="723"/>
      <c r="L1405" s="724"/>
      <c r="M1405" s="638"/>
      <c r="N1405" s="638"/>
      <c r="O1405" s="638"/>
      <c r="P1405" s="638"/>
      <c r="Q1405" s="638"/>
      <c r="R1405" s="638"/>
      <c r="S1405" s="638"/>
      <c r="T1405" s="638"/>
      <c r="U1405" s="638"/>
      <c r="V1405" s="638"/>
      <c r="W1405" s="638"/>
      <c r="X1405" s="638"/>
      <c r="Y1405" s="638"/>
      <c r="Z1405" s="638"/>
      <c r="AA1405" s="638"/>
      <c r="AB1405" s="638"/>
      <c r="AC1405" s="638"/>
      <c r="AD1405" s="638"/>
      <c r="AI1405">
        <f t="shared" si="1063"/>
        <v>0</v>
      </c>
      <c r="AJ1405">
        <f t="shared" si="1064"/>
        <v>0</v>
      </c>
      <c r="AK1405">
        <f t="shared" si="1065"/>
        <v>0</v>
      </c>
      <c r="AL1405">
        <f t="shared" si="1066"/>
        <v>0</v>
      </c>
      <c r="AM1405">
        <f t="shared" si="1067"/>
        <v>0</v>
      </c>
      <c r="AN1405">
        <f t="shared" si="1068"/>
        <v>0</v>
      </c>
      <c r="AO1405">
        <f t="shared" si="1069"/>
        <v>0</v>
      </c>
      <c r="AP1405">
        <f t="shared" si="1070"/>
        <v>0</v>
      </c>
      <c r="AQ1405">
        <f t="shared" si="1071"/>
        <v>0</v>
      </c>
      <c r="AR1405">
        <f t="shared" si="1072"/>
        <v>0</v>
      </c>
      <c r="AS1405">
        <f t="shared" si="1073"/>
        <v>0</v>
      </c>
      <c r="AT1405">
        <f t="shared" si="1074"/>
        <v>0</v>
      </c>
      <c r="AU1405">
        <f t="shared" si="1075"/>
        <v>0</v>
      </c>
      <c r="AV1405">
        <f t="shared" si="1076"/>
        <v>0</v>
      </c>
      <c r="AW1405">
        <f t="shared" si="1077"/>
        <v>0</v>
      </c>
      <c r="AX1405">
        <f t="shared" si="1078"/>
        <v>0</v>
      </c>
      <c r="AY1405">
        <f t="shared" si="1079"/>
        <v>0</v>
      </c>
      <c r="AZ1405">
        <f t="shared" si="1080"/>
        <v>0</v>
      </c>
      <c r="BA1405">
        <f t="shared" si="1081"/>
        <v>0</v>
      </c>
      <c r="BB1405">
        <f t="shared" si="1082"/>
        <v>0</v>
      </c>
      <c r="BC1405">
        <f t="shared" si="1083"/>
        <v>0</v>
      </c>
      <c r="BD1405">
        <f t="shared" si="1084"/>
        <v>0</v>
      </c>
      <c r="BE1405">
        <f t="shared" si="1085"/>
        <v>0</v>
      </c>
      <c r="BF1405">
        <f t="shared" si="1086"/>
        <v>0</v>
      </c>
    </row>
    <row r="1406" spans="1:58" ht="15" customHeight="1">
      <c r="A1406" s="62"/>
      <c r="B1406" s="8"/>
      <c r="C1406" s="37" t="s">
        <v>5326</v>
      </c>
      <c r="D1406" s="800" t="str">
        <f>IF(CNGE_2026_M1_Secc1_Sub1!$D144="","",CNGE_2026_M1_Secc1_Sub1!$D144)</f>
        <v/>
      </c>
      <c r="E1406" s="723"/>
      <c r="F1406" s="723"/>
      <c r="G1406" s="723"/>
      <c r="H1406" s="723"/>
      <c r="I1406" s="723"/>
      <c r="J1406" s="723"/>
      <c r="K1406" s="723"/>
      <c r="L1406" s="724"/>
      <c r="M1406" s="638"/>
      <c r="N1406" s="638"/>
      <c r="O1406" s="638"/>
      <c r="P1406" s="638"/>
      <c r="Q1406" s="638"/>
      <c r="R1406" s="638"/>
      <c r="S1406" s="638"/>
      <c r="T1406" s="638"/>
      <c r="U1406" s="638"/>
      <c r="V1406" s="638"/>
      <c r="W1406" s="638"/>
      <c r="X1406" s="638"/>
      <c r="Y1406" s="638"/>
      <c r="Z1406" s="638"/>
      <c r="AA1406" s="638"/>
      <c r="AB1406" s="638"/>
      <c r="AC1406" s="638"/>
      <c r="AD1406" s="638"/>
      <c r="AI1406">
        <f t="shared" si="1063"/>
        <v>0</v>
      </c>
      <c r="AJ1406">
        <f t="shared" si="1064"/>
        <v>0</v>
      </c>
      <c r="AK1406">
        <f t="shared" si="1065"/>
        <v>0</v>
      </c>
      <c r="AL1406">
        <f t="shared" si="1066"/>
        <v>0</v>
      </c>
      <c r="AM1406">
        <f t="shared" si="1067"/>
        <v>0</v>
      </c>
      <c r="AN1406">
        <f t="shared" si="1068"/>
        <v>0</v>
      </c>
      <c r="AO1406">
        <f t="shared" si="1069"/>
        <v>0</v>
      </c>
      <c r="AP1406">
        <f t="shared" si="1070"/>
        <v>0</v>
      </c>
      <c r="AQ1406">
        <f t="shared" si="1071"/>
        <v>0</v>
      </c>
      <c r="AR1406">
        <f t="shared" si="1072"/>
        <v>0</v>
      </c>
      <c r="AS1406">
        <f t="shared" si="1073"/>
        <v>0</v>
      </c>
      <c r="AT1406">
        <f t="shared" si="1074"/>
        <v>0</v>
      </c>
      <c r="AU1406">
        <f t="shared" si="1075"/>
        <v>0</v>
      </c>
      <c r="AV1406">
        <f t="shared" si="1076"/>
        <v>0</v>
      </c>
      <c r="AW1406">
        <f t="shared" si="1077"/>
        <v>0</v>
      </c>
      <c r="AX1406">
        <f t="shared" si="1078"/>
        <v>0</v>
      </c>
      <c r="AY1406">
        <f t="shared" si="1079"/>
        <v>0</v>
      </c>
      <c r="AZ1406">
        <f t="shared" si="1080"/>
        <v>0</v>
      </c>
      <c r="BA1406">
        <f t="shared" si="1081"/>
        <v>0</v>
      </c>
      <c r="BB1406">
        <f t="shared" si="1082"/>
        <v>0</v>
      </c>
      <c r="BC1406">
        <f t="shared" si="1083"/>
        <v>0</v>
      </c>
      <c r="BD1406">
        <f t="shared" si="1084"/>
        <v>0</v>
      </c>
      <c r="BE1406">
        <f t="shared" si="1085"/>
        <v>0</v>
      </c>
      <c r="BF1406">
        <f t="shared" si="1086"/>
        <v>0</v>
      </c>
    </row>
    <row r="1407" spans="1:58" ht="15" customHeight="1">
      <c r="A1407" s="62"/>
      <c r="B1407" s="8"/>
      <c r="C1407" s="37" t="s">
        <v>5328</v>
      </c>
      <c r="D1407" s="800" t="str">
        <f>IF(CNGE_2026_M1_Secc1_Sub1!$D145="","",CNGE_2026_M1_Secc1_Sub1!$D145)</f>
        <v/>
      </c>
      <c r="E1407" s="723"/>
      <c r="F1407" s="723"/>
      <c r="G1407" s="723"/>
      <c r="H1407" s="723"/>
      <c r="I1407" s="723"/>
      <c r="J1407" s="723"/>
      <c r="K1407" s="723"/>
      <c r="L1407" s="724"/>
      <c r="M1407" s="638"/>
      <c r="N1407" s="638"/>
      <c r="O1407" s="638"/>
      <c r="P1407" s="638"/>
      <c r="Q1407" s="638"/>
      <c r="R1407" s="638"/>
      <c r="S1407" s="638"/>
      <c r="T1407" s="638"/>
      <c r="U1407" s="638"/>
      <c r="V1407" s="638"/>
      <c r="W1407" s="638"/>
      <c r="X1407" s="638"/>
      <c r="Y1407" s="638"/>
      <c r="Z1407" s="638"/>
      <c r="AA1407" s="638"/>
      <c r="AB1407" s="638"/>
      <c r="AC1407" s="638"/>
      <c r="AD1407" s="638"/>
      <c r="AI1407">
        <f t="shared" si="1063"/>
        <v>0</v>
      </c>
      <c r="AJ1407">
        <f t="shared" si="1064"/>
        <v>0</v>
      </c>
      <c r="AK1407">
        <f t="shared" si="1065"/>
        <v>0</v>
      </c>
      <c r="AL1407">
        <f t="shared" si="1066"/>
        <v>0</v>
      </c>
      <c r="AM1407">
        <f t="shared" si="1067"/>
        <v>0</v>
      </c>
      <c r="AN1407">
        <f t="shared" si="1068"/>
        <v>0</v>
      </c>
      <c r="AO1407">
        <f t="shared" si="1069"/>
        <v>0</v>
      </c>
      <c r="AP1407">
        <f t="shared" si="1070"/>
        <v>0</v>
      </c>
      <c r="AQ1407">
        <f t="shared" si="1071"/>
        <v>0</v>
      </c>
      <c r="AR1407">
        <f t="shared" si="1072"/>
        <v>0</v>
      </c>
      <c r="AS1407">
        <f t="shared" si="1073"/>
        <v>0</v>
      </c>
      <c r="AT1407">
        <f t="shared" si="1074"/>
        <v>0</v>
      </c>
      <c r="AU1407">
        <f t="shared" si="1075"/>
        <v>0</v>
      </c>
      <c r="AV1407">
        <f t="shared" si="1076"/>
        <v>0</v>
      </c>
      <c r="AW1407">
        <f t="shared" si="1077"/>
        <v>0</v>
      </c>
      <c r="AX1407">
        <f t="shared" si="1078"/>
        <v>0</v>
      </c>
      <c r="AY1407">
        <f t="shared" si="1079"/>
        <v>0</v>
      </c>
      <c r="AZ1407">
        <f t="shared" si="1080"/>
        <v>0</v>
      </c>
      <c r="BA1407">
        <f t="shared" si="1081"/>
        <v>0</v>
      </c>
      <c r="BB1407">
        <f t="shared" si="1082"/>
        <v>0</v>
      </c>
      <c r="BC1407">
        <f t="shared" si="1083"/>
        <v>0</v>
      </c>
      <c r="BD1407">
        <f t="shared" si="1084"/>
        <v>0</v>
      </c>
      <c r="BE1407">
        <f t="shared" si="1085"/>
        <v>0</v>
      </c>
      <c r="BF1407">
        <f t="shared" si="1086"/>
        <v>0</v>
      </c>
    </row>
    <row r="1408" spans="1:58" ht="15" customHeight="1">
      <c r="A1408" s="62"/>
      <c r="B1408" s="8"/>
      <c r="C1408" s="37" t="s">
        <v>5330</v>
      </c>
      <c r="D1408" s="800" t="str">
        <f>IF(CNGE_2026_M1_Secc1_Sub1!$D146="","",CNGE_2026_M1_Secc1_Sub1!$D146)</f>
        <v/>
      </c>
      <c r="E1408" s="723"/>
      <c r="F1408" s="723"/>
      <c r="G1408" s="723"/>
      <c r="H1408" s="723"/>
      <c r="I1408" s="723"/>
      <c r="J1408" s="723"/>
      <c r="K1408" s="723"/>
      <c r="L1408" s="724"/>
      <c r="M1408" s="638"/>
      <c r="N1408" s="638"/>
      <c r="O1408" s="638"/>
      <c r="P1408" s="638"/>
      <c r="Q1408" s="638"/>
      <c r="R1408" s="638"/>
      <c r="S1408" s="638"/>
      <c r="T1408" s="638"/>
      <c r="U1408" s="638"/>
      <c r="V1408" s="638"/>
      <c r="W1408" s="638"/>
      <c r="X1408" s="638"/>
      <c r="Y1408" s="638"/>
      <c r="Z1408" s="638"/>
      <c r="AA1408" s="638"/>
      <c r="AB1408" s="638"/>
      <c r="AC1408" s="638"/>
      <c r="AD1408" s="638"/>
      <c r="AI1408">
        <f t="shared" si="1063"/>
        <v>0</v>
      </c>
      <c r="AJ1408">
        <f t="shared" si="1064"/>
        <v>0</v>
      </c>
      <c r="AK1408">
        <f t="shared" si="1065"/>
        <v>0</v>
      </c>
      <c r="AL1408">
        <f t="shared" si="1066"/>
        <v>0</v>
      </c>
      <c r="AM1408">
        <f t="shared" si="1067"/>
        <v>0</v>
      </c>
      <c r="AN1408">
        <f t="shared" si="1068"/>
        <v>0</v>
      </c>
      <c r="AO1408">
        <f t="shared" si="1069"/>
        <v>0</v>
      </c>
      <c r="AP1408">
        <f t="shared" si="1070"/>
        <v>0</v>
      </c>
      <c r="AQ1408">
        <f t="shared" si="1071"/>
        <v>0</v>
      </c>
      <c r="AR1408">
        <f t="shared" si="1072"/>
        <v>0</v>
      </c>
      <c r="AS1408">
        <f t="shared" si="1073"/>
        <v>0</v>
      </c>
      <c r="AT1408">
        <f t="shared" si="1074"/>
        <v>0</v>
      </c>
      <c r="AU1408">
        <f t="shared" si="1075"/>
        <v>0</v>
      </c>
      <c r="AV1408">
        <f t="shared" si="1076"/>
        <v>0</v>
      </c>
      <c r="AW1408">
        <f t="shared" si="1077"/>
        <v>0</v>
      </c>
      <c r="AX1408">
        <f t="shared" si="1078"/>
        <v>0</v>
      </c>
      <c r="AY1408">
        <f t="shared" si="1079"/>
        <v>0</v>
      </c>
      <c r="AZ1408">
        <f t="shared" si="1080"/>
        <v>0</v>
      </c>
      <c r="BA1408">
        <f t="shared" si="1081"/>
        <v>0</v>
      </c>
      <c r="BB1408">
        <f t="shared" si="1082"/>
        <v>0</v>
      </c>
      <c r="BC1408">
        <f t="shared" si="1083"/>
        <v>0</v>
      </c>
      <c r="BD1408">
        <f t="shared" si="1084"/>
        <v>0</v>
      </c>
      <c r="BE1408">
        <f t="shared" si="1085"/>
        <v>0</v>
      </c>
      <c r="BF1408">
        <f t="shared" si="1086"/>
        <v>0</v>
      </c>
    </row>
    <row r="1409" spans="1:58" ht="15" customHeight="1">
      <c r="A1409" s="62"/>
      <c r="B1409" s="8"/>
      <c r="C1409" s="37" t="s">
        <v>5332</v>
      </c>
      <c r="D1409" s="800" t="str">
        <f>IF(CNGE_2026_M1_Secc1_Sub1!$D147="","",CNGE_2026_M1_Secc1_Sub1!$D147)</f>
        <v/>
      </c>
      <c r="E1409" s="723"/>
      <c r="F1409" s="723"/>
      <c r="G1409" s="723"/>
      <c r="H1409" s="723"/>
      <c r="I1409" s="723"/>
      <c r="J1409" s="723"/>
      <c r="K1409" s="723"/>
      <c r="L1409" s="724"/>
      <c r="M1409" s="638"/>
      <c r="N1409" s="638"/>
      <c r="O1409" s="638"/>
      <c r="P1409" s="638"/>
      <c r="Q1409" s="638"/>
      <c r="R1409" s="638"/>
      <c r="S1409" s="638"/>
      <c r="T1409" s="638"/>
      <c r="U1409" s="638"/>
      <c r="V1409" s="638"/>
      <c r="W1409" s="638"/>
      <c r="X1409" s="638"/>
      <c r="Y1409" s="638"/>
      <c r="Z1409" s="638"/>
      <c r="AA1409" s="638"/>
      <c r="AB1409" s="638"/>
      <c r="AC1409" s="638"/>
      <c r="AD1409" s="638"/>
      <c r="AI1409">
        <f t="shared" si="1063"/>
        <v>0</v>
      </c>
      <c r="AJ1409">
        <f t="shared" si="1064"/>
        <v>0</v>
      </c>
      <c r="AK1409">
        <f t="shared" si="1065"/>
        <v>0</v>
      </c>
      <c r="AL1409">
        <f t="shared" si="1066"/>
        <v>0</v>
      </c>
      <c r="AM1409">
        <f t="shared" si="1067"/>
        <v>0</v>
      </c>
      <c r="AN1409">
        <f t="shared" si="1068"/>
        <v>0</v>
      </c>
      <c r="AO1409">
        <f t="shared" si="1069"/>
        <v>0</v>
      </c>
      <c r="AP1409">
        <f t="shared" si="1070"/>
        <v>0</v>
      </c>
      <c r="AQ1409">
        <f t="shared" si="1071"/>
        <v>0</v>
      </c>
      <c r="AR1409">
        <f t="shared" si="1072"/>
        <v>0</v>
      </c>
      <c r="AS1409">
        <f t="shared" si="1073"/>
        <v>0</v>
      </c>
      <c r="AT1409">
        <f t="shared" si="1074"/>
        <v>0</v>
      </c>
      <c r="AU1409">
        <f t="shared" si="1075"/>
        <v>0</v>
      </c>
      <c r="AV1409">
        <f t="shared" si="1076"/>
        <v>0</v>
      </c>
      <c r="AW1409">
        <f t="shared" si="1077"/>
        <v>0</v>
      </c>
      <c r="AX1409">
        <f t="shared" si="1078"/>
        <v>0</v>
      </c>
      <c r="AY1409">
        <f t="shared" si="1079"/>
        <v>0</v>
      </c>
      <c r="AZ1409">
        <f t="shared" si="1080"/>
        <v>0</v>
      </c>
      <c r="BA1409">
        <f t="shared" si="1081"/>
        <v>0</v>
      </c>
      <c r="BB1409">
        <f t="shared" si="1082"/>
        <v>0</v>
      </c>
      <c r="BC1409">
        <f t="shared" si="1083"/>
        <v>0</v>
      </c>
      <c r="BD1409">
        <f t="shared" si="1084"/>
        <v>0</v>
      </c>
      <c r="BE1409">
        <f t="shared" si="1085"/>
        <v>0</v>
      </c>
      <c r="BF1409">
        <f t="shared" si="1086"/>
        <v>0</v>
      </c>
    </row>
    <row r="1410" spans="1:58" ht="15" customHeight="1">
      <c r="A1410" s="30"/>
      <c r="B1410" s="31"/>
      <c r="C1410" s="37" t="s">
        <v>5334</v>
      </c>
      <c r="D1410" s="800" t="str">
        <f>IF(CNGE_2026_M1_Secc1_Sub1!$D148="","",CNGE_2026_M1_Secc1_Sub1!$D148)</f>
        <v/>
      </c>
      <c r="E1410" s="723"/>
      <c r="F1410" s="723"/>
      <c r="G1410" s="723"/>
      <c r="H1410" s="723"/>
      <c r="I1410" s="723"/>
      <c r="J1410" s="723"/>
      <c r="K1410" s="723"/>
      <c r="L1410" s="724"/>
      <c r="M1410" s="638"/>
      <c r="N1410" s="638"/>
      <c r="O1410" s="638"/>
      <c r="P1410" s="638"/>
      <c r="Q1410" s="638"/>
      <c r="R1410" s="638"/>
      <c r="S1410" s="638"/>
      <c r="T1410" s="638"/>
      <c r="U1410" s="638"/>
      <c r="V1410" s="638"/>
      <c r="W1410" s="638"/>
      <c r="X1410" s="638"/>
      <c r="Y1410" s="638"/>
      <c r="Z1410" s="638"/>
      <c r="AA1410" s="638"/>
      <c r="AB1410" s="638"/>
      <c r="AC1410" s="638"/>
      <c r="AD1410" s="638"/>
      <c r="AI1410">
        <f t="shared" si="1063"/>
        <v>0</v>
      </c>
      <c r="AJ1410">
        <f t="shared" si="1064"/>
        <v>0</v>
      </c>
      <c r="AK1410">
        <f t="shared" si="1065"/>
        <v>0</v>
      </c>
      <c r="AL1410">
        <f t="shared" si="1066"/>
        <v>0</v>
      </c>
      <c r="AM1410">
        <f t="shared" si="1067"/>
        <v>0</v>
      </c>
      <c r="AN1410">
        <f t="shared" si="1068"/>
        <v>0</v>
      </c>
      <c r="AO1410">
        <f t="shared" si="1069"/>
        <v>0</v>
      </c>
      <c r="AP1410">
        <f t="shared" si="1070"/>
        <v>0</v>
      </c>
      <c r="AQ1410">
        <f t="shared" si="1071"/>
        <v>0</v>
      </c>
      <c r="AR1410">
        <f t="shared" si="1072"/>
        <v>0</v>
      </c>
      <c r="AS1410">
        <f t="shared" si="1073"/>
        <v>0</v>
      </c>
      <c r="AT1410">
        <f t="shared" si="1074"/>
        <v>0</v>
      </c>
      <c r="AU1410">
        <f t="shared" si="1075"/>
        <v>0</v>
      </c>
      <c r="AV1410">
        <f t="shared" si="1076"/>
        <v>0</v>
      </c>
      <c r="AW1410">
        <f t="shared" si="1077"/>
        <v>0</v>
      </c>
      <c r="AX1410">
        <f t="shared" si="1078"/>
        <v>0</v>
      </c>
      <c r="AY1410">
        <f t="shared" si="1079"/>
        <v>0</v>
      </c>
      <c r="AZ1410">
        <f t="shared" si="1080"/>
        <v>0</v>
      </c>
      <c r="BA1410">
        <f t="shared" si="1081"/>
        <v>0</v>
      </c>
      <c r="BB1410">
        <f t="shared" si="1082"/>
        <v>0</v>
      </c>
      <c r="BC1410">
        <f t="shared" si="1083"/>
        <v>0</v>
      </c>
      <c r="BD1410">
        <f t="shared" si="1084"/>
        <v>0</v>
      </c>
      <c r="BE1410">
        <f t="shared" si="1085"/>
        <v>0</v>
      </c>
      <c r="BF1410">
        <f t="shared" si="1086"/>
        <v>0</v>
      </c>
    </row>
    <row r="1411" spans="1:58" ht="15" customHeight="1">
      <c r="A1411" s="30"/>
      <c r="B1411" s="31"/>
      <c r="C1411" s="37" t="s">
        <v>5336</v>
      </c>
      <c r="D1411" s="800" t="str">
        <f>IF(CNGE_2026_M1_Secc1_Sub1!$D149="","",CNGE_2026_M1_Secc1_Sub1!$D149)</f>
        <v/>
      </c>
      <c r="E1411" s="723"/>
      <c r="F1411" s="723"/>
      <c r="G1411" s="723"/>
      <c r="H1411" s="723"/>
      <c r="I1411" s="723"/>
      <c r="J1411" s="723"/>
      <c r="K1411" s="723"/>
      <c r="L1411" s="724"/>
      <c r="M1411" s="638"/>
      <c r="N1411" s="638"/>
      <c r="O1411" s="638"/>
      <c r="P1411" s="638"/>
      <c r="Q1411" s="638"/>
      <c r="R1411" s="638"/>
      <c r="S1411" s="638"/>
      <c r="T1411" s="638"/>
      <c r="U1411" s="638"/>
      <c r="V1411" s="638"/>
      <c r="W1411" s="638"/>
      <c r="X1411" s="638"/>
      <c r="Y1411" s="638"/>
      <c r="Z1411" s="638"/>
      <c r="AA1411" s="638"/>
      <c r="AB1411" s="638"/>
      <c r="AC1411" s="638"/>
      <c r="AD1411" s="638"/>
      <c r="AI1411">
        <f t="shared" si="1063"/>
        <v>0</v>
      </c>
      <c r="AJ1411">
        <f t="shared" si="1064"/>
        <v>0</v>
      </c>
      <c r="AK1411">
        <f t="shared" si="1065"/>
        <v>0</v>
      </c>
      <c r="AL1411">
        <f t="shared" si="1066"/>
        <v>0</v>
      </c>
      <c r="AM1411">
        <f t="shared" si="1067"/>
        <v>0</v>
      </c>
      <c r="AN1411">
        <f t="shared" si="1068"/>
        <v>0</v>
      </c>
      <c r="AO1411">
        <f t="shared" si="1069"/>
        <v>0</v>
      </c>
      <c r="AP1411">
        <f t="shared" si="1070"/>
        <v>0</v>
      </c>
      <c r="AQ1411">
        <f t="shared" si="1071"/>
        <v>0</v>
      </c>
      <c r="AR1411">
        <f t="shared" si="1072"/>
        <v>0</v>
      </c>
      <c r="AS1411">
        <f t="shared" si="1073"/>
        <v>0</v>
      </c>
      <c r="AT1411">
        <f t="shared" si="1074"/>
        <v>0</v>
      </c>
      <c r="AU1411">
        <f t="shared" si="1075"/>
        <v>0</v>
      </c>
      <c r="AV1411">
        <f t="shared" si="1076"/>
        <v>0</v>
      </c>
      <c r="AW1411">
        <f t="shared" si="1077"/>
        <v>0</v>
      </c>
      <c r="AX1411">
        <f t="shared" si="1078"/>
        <v>0</v>
      </c>
      <c r="AY1411">
        <f t="shared" si="1079"/>
        <v>0</v>
      </c>
      <c r="AZ1411">
        <f t="shared" si="1080"/>
        <v>0</v>
      </c>
      <c r="BA1411">
        <f t="shared" si="1081"/>
        <v>0</v>
      </c>
      <c r="BB1411">
        <f t="shared" si="1082"/>
        <v>0</v>
      </c>
      <c r="BC1411">
        <f t="shared" si="1083"/>
        <v>0</v>
      </c>
      <c r="BD1411">
        <f t="shared" si="1084"/>
        <v>0</v>
      </c>
      <c r="BE1411">
        <f t="shared" si="1085"/>
        <v>0</v>
      </c>
      <c r="BF1411">
        <f t="shared" si="1086"/>
        <v>0</v>
      </c>
    </row>
    <row r="1412" spans="1:58" ht="15" customHeight="1">
      <c r="A1412" s="30"/>
      <c r="B1412" s="31"/>
      <c r="C1412" s="37" t="s">
        <v>5338</v>
      </c>
      <c r="D1412" s="800" t="str">
        <f>IF(CNGE_2026_M1_Secc1_Sub1!$D150="","",CNGE_2026_M1_Secc1_Sub1!$D150)</f>
        <v/>
      </c>
      <c r="E1412" s="723"/>
      <c r="F1412" s="723"/>
      <c r="G1412" s="723"/>
      <c r="H1412" s="723"/>
      <c r="I1412" s="723"/>
      <c r="J1412" s="723"/>
      <c r="K1412" s="723"/>
      <c r="L1412" s="724"/>
      <c r="M1412" s="638"/>
      <c r="N1412" s="638"/>
      <c r="O1412" s="638"/>
      <c r="P1412" s="638"/>
      <c r="Q1412" s="638"/>
      <c r="R1412" s="638"/>
      <c r="S1412" s="638"/>
      <c r="T1412" s="638"/>
      <c r="U1412" s="638"/>
      <c r="V1412" s="638"/>
      <c r="W1412" s="638"/>
      <c r="X1412" s="638"/>
      <c r="Y1412" s="638"/>
      <c r="Z1412" s="638"/>
      <c r="AA1412" s="638"/>
      <c r="AB1412" s="638"/>
      <c r="AC1412" s="638"/>
      <c r="AD1412" s="638"/>
      <c r="AI1412">
        <f t="shared" si="1063"/>
        <v>0</v>
      </c>
      <c r="AJ1412">
        <f t="shared" si="1064"/>
        <v>0</v>
      </c>
      <c r="AK1412">
        <f t="shared" si="1065"/>
        <v>0</v>
      </c>
      <c r="AL1412">
        <f t="shared" si="1066"/>
        <v>0</v>
      </c>
      <c r="AM1412">
        <f t="shared" si="1067"/>
        <v>0</v>
      </c>
      <c r="AN1412">
        <f t="shared" si="1068"/>
        <v>0</v>
      </c>
      <c r="AO1412">
        <f t="shared" si="1069"/>
        <v>0</v>
      </c>
      <c r="AP1412">
        <f t="shared" si="1070"/>
        <v>0</v>
      </c>
      <c r="AQ1412">
        <f t="shared" si="1071"/>
        <v>0</v>
      </c>
      <c r="AR1412">
        <f t="shared" si="1072"/>
        <v>0</v>
      </c>
      <c r="AS1412">
        <f t="shared" si="1073"/>
        <v>0</v>
      </c>
      <c r="AT1412">
        <f t="shared" si="1074"/>
        <v>0</v>
      </c>
      <c r="AU1412">
        <f t="shared" si="1075"/>
        <v>0</v>
      </c>
      <c r="AV1412">
        <f t="shared" si="1076"/>
        <v>0</v>
      </c>
      <c r="AW1412">
        <f t="shared" si="1077"/>
        <v>0</v>
      </c>
      <c r="AX1412">
        <f t="shared" si="1078"/>
        <v>0</v>
      </c>
      <c r="AY1412">
        <f t="shared" si="1079"/>
        <v>0</v>
      </c>
      <c r="AZ1412">
        <f t="shared" si="1080"/>
        <v>0</v>
      </c>
      <c r="BA1412">
        <f t="shared" si="1081"/>
        <v>0</v>
      </c>
      <c r="BB1412">
        <f t="shared" si="1082"/>
        <v>0</v>
      </c>
      <c r="BC1412">
        <f t="shared" si="1083"/>
        <v>0</v>
      </c>
      <c r="BD1412">
        <f t="shared" si="1084"/>
        <v>0</v>
      </c>
      <c r="BE1412">
        <f t="shared" si="1085"/>
        <v>0</v>
      </c>
      <c r="BF1412">
        <f t="shared" si="1086"/>
        <v>0</v>
      </c>
    </row>
    <row r="1413" spans="1:58" ht="15" customHeight="1">
      <c r="A1413" s="30"/>
      <c r="B1413" s="31"/>
      <c r="C1413" s="37" t="s">
        <v>5340</v>
      </c>
      <c r="D1413" s="800" t="str">
        <f>IF(CNGE_2026_M1_Secc1_Sub1!$D151="","",CNGE_2026_M1_Secc1_Sub1!$D151)</f>
        <v/>
      </c>
      <c r="E1413" s="723"/>
      <c r="F1413" s="723"/>
      <c r="G1413" s="723"/>
      <c r="H1413" s="723"/>
      <c r="I1413" s="723"/>
      <c r="J1413" s="723"/>
      <c r="K1413" s="723"/>
      <c r="L1413" s="724"/>
      <c r="M1413" s="638"/>
      <c r="N1413" s="638"/>
      <c r="O1413" s="638"/>
      <c r="P1413" s="638"/>
      <c r="Q1413" s="638"/>
      <c r="R1413" s="638"/>
      <c r="S1413" s="638"/>
      <c r="T1413" s="638"/>
      <c r="U1413" s="638"/>
      <c r="V1413" s="638"/>
      <c r="W1413" s="638"/>
      <c r="X1413" s="638"/>
      <c r="Y1413" s="638"/>
      <c r="Z1413" s="638"/>
      <c r="AA1413" s="638"/>
      <c r="AB1413" s="638"/>
      <c r="AC1413" s="638"/>
      <c r="AD1413" s="638"/>
      <c r="AI1413">
        <f t="shared" si="1063"/>
        <v>0</v>
      </c>
      <c r="AJ1413">
        <f t="shared" si="1064"/>
        <v>0</v>
      </c>
      <c r="AK1413">
        <f t="shared" si="1065"/>
        <v>0</v>
      </c>
      <c r="AL1413">
        <f t="shared" si="1066"/>
        <v>0</v>
      </c>
      <c r="AM1413">
        <f t="shared" si="1067"/>
        <v>0</v>
      </c>
      <c r="AN1413">
        <f t="shared" si="1068"/>
        <v>0</v>
      </c>
      <c r="AO1413">
        <f t="shared" si="1069"/>
        <v>0</v>
      </c>
      <c r="AP1413">
        <f t="shared" si="1070"/>
        <v>0</v>
      </c>
      <c r="AQ1413">
        <f t="shared" si="1071"/>
        <v>0</v>
      </c>
      <c r="AR1413">
        <f t="shared" si="1072"/>
        <v>0</v>
      </c>
      <c r="AS1413">
        <f t="shared" si="1073"/>
        <v>0</v>
      </c>
      <c r="AT1413">
        <f t="shared" si="1074"/>
        <v>0</v>
      </c>
      <c r="AU1413">
        <f t="shared" si="1075"/>
        <v>0</v>
      </c>
      <c r="AV1413">
        <f t="shared" si="1076"/>
        <v>0</v>
      </c>
      <c r="AW1413">
        <f t="shared" si="1077"/>
        <v>0</v>
      </c>
      <c r="AX1413">
        <f t="shared" si="1078"/>
        <v>0</v>
      </c>
      <c r="AY1413">
        <f t="shared" si="1079"/>
        <v>0</v>
      </c>
      <c r="AZ1413">
        <f t="shared" si="1080"/>
        <v>0</v>
      </c>
      <c r="BA1413">
        <f t="shared" si="1081"/>
        <v>0</v>
      </c>
      <c r="BB1413">
        <f t="shared" si="1082"/>
        <v>0</v>
      </c>
      <c r="BC1413">
        <f t="shared" si="1083"/>
        <v>0</v>
      </c>
      <c r="BD1413">
        <f t="shared" si="1084"/>
        <v>0</v>
      </c>
      <c r="BE1413">
        <f t="shared" si="1085"/>
        <v>0</v>
      </c>
      <c r="BF1413">
        <f t="shared" si="1086"/>
        <v>0</v>
      </c>
    </row>
    <row r="1414" spans="1:58" ht="15" customHeight="1">
      <c r="A1414" s="30"/>
      <c r="B1414" s="31"/>
      <c r="C1414" s="37" t="s">
        <v>5342</v>
      </c>
      <c r="D1414" s="800" t="str">
        <f>IF(CNGE_2026_M1_Secc1_Sub1!$D152="","",CNGE_2026_M1_Secc1_Sub1!$D152)</f>
        <v/>
      </c>
      <c r="E1414" s="723"/>
      <c r="F1414" s="723"/>
      <c r="G1414" s="723"/>
      <c r="H1414" s="723"/>
      <c r="I1414" s="723"/>
      <c r="J1414" s="723"/>
      <c r="K1414" s="723"/>
      <c r="L1414" s="724"/>
      <c r="M1414" s="638"/>
      <c r="N1414" s="638"/>
      <c r="O1414" s="638"/>
      <c r="P1414" s="638"/>
      <c r="Q1414" s="638"/>
      <c r="R1414" s="638"/>
      <c r="S1414" s="638"/>
      <c r="T1414" s="638"/>
      <c r="U1414" s="638"/>
      <c r="V1414" s="638"/>
      <c r="W1414" s="638"/>
      <c r="X1414" s="638"/>
      <c r="Y1414" s="638"/>
      <c r="Z1414" s="638"/>
      <c r="AA1414" s="638"/>
      <c r="AB1414" s="638"/>
      <c r="AC1414" s="638"/>
      <c r="AD1414" s="638"/>
      <c r="AI1414">
        <f t="shared" si="1063"/>
        <v>0</v>
      </c>
      <c r="AJ1414">
        <f t="shared" si="1064"/>
        <v>0</v>
      </c>
      <c r="AK1414">
        <f t="shared" si="1065"/>
        <v>0</v>
      </c>
      <c r="AL1414">
        <f t="shared" si="1066"/>
        <v>0</v>
      </c>
      <c r="AM1414">
        <f t="shared" si="1067"/>
        <v>0</v>
      </c>
      <c r="AN1414">
        <f t="shared" si="1068"/>
        <v>0</v>
      </c>
      <c r="AO1414">
        <f t="shared" si="1069"/>
        <v>0</v>
      </c>
      <c r="AP1414">
        <f t="shared" si="1070"/>
        <v>0</v>
      </c>
      <c r="AQ1414">
        <f t="shared" si="1071"/>
        <v>0</v>
      </c>
      <c r="AR1414">
        <f t="shared" si="1072"/>
        <v>0</v>
      </c>
      <c r="AS1414">
        <f t="shared" si="1073"/>
        <v>0</v>
      </c>
      <c r="AT1414">
        <f t="shared" si="1074"/>
        <v>0</v>
      </c>
      <c r="AU1414">
        <f t="shared" si="1075"/>
        <v>0</v>
      </c>
      <c r="AV1414">
        <f t="shared" si="1076"/>
        <v>0</v>
      </c>
      <c r="AW1414">
        <f t="shared" si="1077"/>
        <v>0</v>
      </c>
      <c r="AX1414">
        <f t="shared" si="1078"/>
        <v>0</v>
      </c>
      <c r="AY1414">
        <f t="shared" si="1079"/>
        <v>0</v>
      </c>
      <c r="AZ1414">
        <f t="shared" si="1080"/>
        <v>0</v>
      </c>
      <c r="BA1414">
        <f t="shared" si="1081"/>
        <v>0</v>
      </c>
      <c r="BB1414">
        <f t="shared" si="1082"/>
        <v>0</v>
      </c>
      <c r="BC1414">
        <f t="shared" si="1083"/>
        <v>0</v>
      </c>
      <c r="BD1414">
        <f t="shared" si="1084"/>
        <v>0</v>
      </c>
      <c r="BE1414">
        <f t="shared" si="1085"/>
        <v>0</v>
      </c>
      <c r="BF1414">
        <f t="shared" si="1086"/>
        <v>0</v>
      </c>
    </row>
    <row r="1415" spans="1:58" ht="15" customHeight="1">
      <c r="A1415" s="30"/>
      <c r="B1415" s="31"/>
      <c r="C1415" s="37" t="s">
        <v>5344</v>
      </c>
      <c r="D1415" s="800" t="str">
        <f>IF(CNGE_2026_M1_Secc1_Sub1!$D153="","",CNGE_2026_M1_Secc1_Sub1!$D153)</f>
        <v/>
      </c>
      <c r="E1415" s="723"/>
      <c r="F1415" s="723"/>
      <c r="G1415" s="723"/>
      <c r="H1415" s="723"/>
      <c r="I1415" s="723"/>
      <c r="J1415" s="723"/>
      <c r="K1415" s="723"/>
      <c r="L1415" s="724"/>
      <c r="M1415" s="638"/>
      <c r="N1415" s="638"/>
      <c r="O1415" s="638"/>
      <c r="P1415" s="638"/>
      <c r="Q1415" s="638"/>
      <c r="R1415" s="638"/>
      <c r="S1415" s="638"/>
      <c r="T1415" s="638"/>
      <c r="U1415" s="638"/>
      <c r="V1415" s="638"/>
      <c r="W1415" s="638"/>
      <c r="X1415" s="638"/>
      <c r="Y1415" s="638"/>
      <c r="Z1415" s="638"/>
      <c r="AA1415" s="638"/>
      <c r="AB1415" s="638"/>
      <c r="AC1415" s="638"/>
      <c r="AD1415" s="638"/>
      <c r="AI1415">
        <f t="shared" si="1063"/>
        <v>0</v>
      </c>
      <c r="AJ1415">
        <f t="shared" si="1064"/>
        <v>0</v>
      </c>
      <c r="AK1415">
        <f t="shared" si="1065"/>
        <v>0</v>
      </c>
      <c r="AL1415">
        <f t="shared" si="1066"/>
        <v>0</v>
      </c>
      <c r="AM1415">
        <f t="shared" si="1067"/>
        <v>0</v>
      </c>
      <c r="AN1415">
        <f t="shared" si="1068"/>
        <v>0</v>
      </c>
      <c r="AO1415">
        <f t="shared" si="1069"/>
        <v>0</v>
      </c>
      <c r="AP1415">
        <f t="shared" si="1070"/>
        <v>0</v>
      </c>
      <c r="AQ1415">
        <f t="shared" si="1071"/>
        <v>0</v>
      </c>
      <c r="AR1415">
        <f t="shared" si="1072"/>
        <v>0</v>
      </c>
      <c r="AS1415">
        <f t="shared" si="1073"/>
        <v>0</v>
      </c>
      <c r="AT1415">
        <f t="shared" si="1074"/>
        <v>0</v>
      </c>
      <c r="AU1415">
        <f t="shared" si="1075"/>
        <v>0</v>
      </c>
      <c r="AV1415">
        <f t="shared" si="1076"/>
        <v>0</v>
      </c>
      <c r="AW1415">
        <f t="shared" si="1077"/>
        <v>0</v>
      </c>
      <c r="AX1415">
        <f t="shared" si="1078"/>
        <v>0</v>
      </c>
      <c r="AY1415">
        <f t="shared" si="1079"/>
        <v>0</v>
      </c>
      <c r="AZ1415">
        <f t="shared" si="1080"/>
        <v>0</v>
      </c>
      <c r="BA1415">
        <f t="shared" si="1081"/>
        <v>0</v>
      </c>
      <c r="BB1415">
        <f t="shared" si="1082"/>
        <v>0</v>
      </c>
      <c r="BC1415">
        <f t="shared" si="1083"/>
        <v>0</v>
      </c>
      <c r="BD1415">
        <f t="shared" si="1084"/>
        <v>0</v>
      </c>
      <c r="BE1415">
        <f t="shared" si="1085"/>
        <v>0</v>
      </c>
      <c r="BF1415">
        <f t="shared" si="1086"/>
        <v>0</v>
      </c>
    </row>
    <row r="1416" spans="1:58" ht="15" customHeight="1">
      <c r="A1416" s="30"/>
      <c r="B1416" s="31"/>
      <c r="C1416" s="37" t="s">
        <v>5346</v>
      </c>
      <c r="D1416" s="800" t="str">
        <f>IF(CNGE_2026_M1_Secc1_Sub1!$D154="","",CNGE_2026_M1_Secc1_Sub1!$D154)</f>
        <v/>
      </c>
      <c r="E1416" s="723"/>
      <c r="F1416" s="723"/>
      <c r="G1416" s="723"/>
      <c r="H1416" s="723"/>
      <c r="I1416" s="723"/>
      <c r="J1416" s="723"/>
      <c r="K1416" s="723"/>
      <c r="L1416" s="724"/>
      <c r="M1416" s="638"/>
      <c r="N1416" s="638"/>
      <c r="O1416" s="638"/>
      <c r="P1416" s="638"/>
      <c r="Q1416" s="638"/>
      <c r="R1416" s="638"/>
      <c r="S1416" s="638"/>
      <c r="T1416" s="638"/>
      <c r="U1416" s="638"/>
      <c r="V1416" s="638"/>
      <c r="W1416" s="638"/>
      <c r="X1416" s="638"/>
      <c r="Y1416" s="638"/>
      <c r="Z1416" s="638"/>
      <c r="AA1416" s="638"/>
      <c r="AB1416" s="638"/>
      <c r="AC1416" s="638"/>
      <c r="AD1416" s="638"/>
      <c r="AI1416">
        <f t="shared" si="1063"/>
        <v>0</v>
      </c>
      <c r="AJ1416">
        <f t="shared" si="1064"/>
        <v>0</v>
      </c>
      <c r="AK1416">
        <f t="shared" si="1065"/>
        <v>0</v>
      </c>
      <c r="AL1416">
        <f t="shared" si="1066"/>
        <v>0</v>
      </c>
      <c r="AM1416">
        <f t="shared" si="1067"/>
        <v>0</v>
      </c>
      <c r="AN1416">
        <f t="shared" si="1068"/>
        <v>0</v>
      </c>
      <c r="AO1416">
        <f t="shared" si="1069"/>
        <v>0</v>
      </c>
      <c r="AP1416">
        <f t="shared" si="1070"/>
        <v>0</v>
      </c>
      <c r="AQ1416">
        <f t="shared" si="1071"/>
        <v>0</v>
      </c>
      <c r="AR1416">
        <f t="shared" si="1072"/>
        <v>0</v>
      </c>
      <c r="AS1416">
        <f t="shared" si="1073"/>
        <v>0</v>
      </c>
      <c r="AT1416">
        <f t="shared" si="1074"/>
        <v>0</v>
      </c>
      <c r="AU1416">
        <f t="shared" si="1075"/>
        <v>0</v>
      </c>
      <c r="AV1416">
        <f t="shared" si="1076"/>
        <v>0</v>
      </c>
      <c r="AW1416">
        <f t="shared" si="1077"/>
        <v>0</v>
      </c>
      <c r="AX1416">
        <f t="shared" si="1078"/>
        <v>0</v>
      </c>
      <c r="AY1416">
        <f t="shared" si="1079"/>
        <v>0</v>
      </c>
      <c r="AZ1416">
        <f t="shared" si="1080"/>
        <v>0</v>
      </c>
      <c r="BA1416">
        <f t="shared" si="1081"/>
        <v>0</v>
      </c>
      <c r="BB1416">
        <f t="shared" si="1082"/>
        <v>0</v>
      </c>
      <c r="BC1416">
        <f t="shared" si="1083"/>
        <v>0</v>
      </c>
      <c r="BD1416">
        <f t="shared" si="1084"/>
        <v>0</v>
      </c>
      <c r="BE1416">
        <f t="shared" si="1085"/>
        <v>0</v>
      </c>
      <c r="BF1416">
        <f t="shared" si="1086"/>
        <v>0</v>
      </c>
    </row>
    <row r="1417" spans="1:58" ht="15" customHeight="1">
      <c r="A1417" s="30"/>
      <c r="B1417" s="31"/>
      <c r="C1417" s="37" t="s">
        <v>5348</v>
      </c>
      <c r="D1417" s="800" t="str">
        <f>IF(CNGE_2026_M1_Secc1_Sub1!$D155="","",CNGE_2026_M1_Secc1_Sub1!$D155)</f>
        <v/>
      </c>
      <c r="E1417" s="723"/>
      <c r="F1417" s="723"/>
      <c r="G1417" s="723"/>
      <c r="H1417" s="723"/>
      <c r="I1417" s="723"/>
      <c r="J1417" s="723"/>
      <c r="K1417" s="723"/>
      <c r="L1417" s="724"/>
      <c r="M1417" s="638"/>
      <c r="N1417" s="638"/>
      <c r="O1417" s="638"/>
      <c r="P1417" s="638"/>
      <c r="Q1417" s="638"/>
      <c r="R1417" s="638"/>
      <c r="S1417" s="638"/>
      <c r="T1417" s="638"/>
      <c r="U1417" s="638"/>
      <c r="V1417" s="638"/>
      <c r="W1417" s="638"/>
      <c r="X1417" s="638"/>
      <c r="Y1417" s="638"/>
      <c r="Z1417" s="638"/>
      <c r="AA1417" s="638"/>
      <c r="AB1417" s="638"/>
      <c r="AC1417" s="638"/>
      <c r="AD1417" s="638"/>
      <c r="AI1417">
        <f t="shared" si="1063"/>
        <v>0</v>
      </c>
      <c r="AJ1417">
        <f t="shared" si="1064"/>
        <v>0</v>
      </c>
      <c r="AK1417">
        <f t="shared" si="1065"/>
        <v>0</v>
      </c>
      <c r="AL1417">
        <f t="shared" si="1066"/>
        <v>0</v>
      </c>
      <c r="AM1417">
        <f t="shared" si="1067"/>
        <v>0</v>
      </c>
      <c r="AN1417">
        <f t="shared" si="1068"/>
        <v>0</v>
      </c>
      <c r="AO1417">
        <f t="shared" si="1069"/>
        <v>0</v>
      </c>
      <c r="AP1417">
        <f t="shared" si="1070"/>
        <v>0</v>
      </c>
      <c r="AQ1417">
        <f t="shared" si="1071"/>
        <v>0</v>
      </c>
      <c r="AR1417">
        <f t="shared" si="1072"/>
        <v>0</v>
      </c>
      <c r="AS1417">
        <f t="shared" si="1073"/>
        <v>0</v>
      </c>
      <c r="AT1417">
        <f t="shared" si="1074"/>
        <v>0</v>
      </c>
      <c r="AU1417">
        <f t="shared" si="1075"/>
        <v>0</v>
      </c>
      <c r="AV1417">
        <f t="shared" si="1076"/>
        <v>0</v>
      </c>
      <c r="AW1417">
        <f t="shared" si="1077"/>
        <v>0</v>
      </c>
      <c r="AX1417">
        <f t="shared" si="1078"/>
        <v>0</v>
      </c>
      <c r="AY1417">
        <f t="shared" si="1079"/>
        <v>0</v>
      </c>
      <c r="AZ1417">
        <f t="shared" si="1080"/>
        <v>0</v>
      </c>
      <c r="BA1417">
        <f t="shared" si="1081"/>
        <v>0</v>
      </c>
      <c r="BB1417">
        <f t="shared" si="1082"/>
        <v>0</v>
      </c>
      <c r="BC1417">
        <f t="shared" si="1083"/>
        <v>0</v>
      </c>
      <c r="BD1417">
        <f t="shared" si="1084"/>
        <v>0</v>
      </c>
      <c r="BE1417">
        <f t="shared" si="1085"/>
        <v>0</v>
      </c>
      <c r="BF1417">
        <f t="shared" si="1086"/>
        <v>0</v>
      </c>
    </row>
    <row r="1418" spans="1:58" ht="15" customHeight="1">
      <c r="A1418" s="30"/>
      <c r="B1418" s="31"/>
      <c r="C1418" s="37" t="s">
        <v>5350</v>
      </c>
      <c r="D1418" s="800" t="str">
        <f>IF(CNGE_2026_M1_Secc1_Sub1!$D156="","",CNGE_2026_M1_Secc1_Sub1!$D156)</f>
        <v/>
      </c>
      <c r="E1418" s="723"/>
      <c r="F1418" s="723"/>
      <c r="G1418" s="723"/>
      <c r="H1418" s="723"/>
      <c r="I1418" s="723"/>
      <c r="J1418" s="723"/>
      <c r="K1418" s="723"/>
      <c r="L1418" s="724"/>
      <c r="M1418" s="638"/>
      <c r="N1418" s="638"/>
      <c r="O1418" s="638"/>
      <c r="P1418" s="638"/>
      <c r="Q1418" s="638"/>
      <c r="R1418" s="638"/>
      <c r="S1418" s="638"/>
      <c r="T1418" s="638"/>
      <c r="U1418" s="638"/>
      <c r="V1418" s="638"/>
      <c r="W1418" s="638"/>
      <c r="X1418" s="638"/>
      <c r="Y1418" s="638"/>
      <c r="Z1418" s="638"/>
      <c r="AA1418" s="638"/>
      <c r="AB1418" s="638"/>
      <c r="AC1418" s="638"/>
      <c r="AD1418" s="638"/>
      <c r="AI1418">
        <f t="shared" si="1063"/>
        <v>0</v>
      </c>
      <c r="AJ1418">
        <f t="shared" si="1064"/>
        <v>0</v>
      </c>
      <c r="AK1418">
        <f t="shared" si="1065"/>
        <v>0</v>
      </c>
      <c r="AL1418">
        <f t="shared" si="1066"/>
        <v>0</v>
      </c>
      <c r="AM1418">
        <f t="shared" si="1067"/>
        <v>0</v>
      </c>
      <c r="AN1418">
        <f t="shared" si="1068"/>
        <v>0</v>
      </c>
      <c r="AO1418">
        <f t="shared" si="1069"/>
        <v>0</v>
      </c>
      <c r="AP1418">
        <f t="shared" si="1070"/>
        <v>0</v>
      </c>
      <c r="AQ1418">
        <f t="shared" si="1071"/>
        <v>0</v>
      </c>
      <c r="AR1418">
        <f t="shared" si="1072"/>
        <v>0</v>
      </c>
      <c r="AS1418">
        <f t="shared" si="1073"/>
        <v>0</v>
      </c>
      <c r="AT1418">
        <f t="shared" si="1074"/>
        <v>0</v>
      </c>
      <c r="AU1418">
        <f t="shared" si="1075"/>
        <v>0</v>
      </c>
      <c r="AV1418">
        <f t="shared" si="1076"/>
        <v>0</v>
      </c>
      <c r="AW1418">
        <f t="shared" si="1077"/>
        <v>0</v>
      </c>
      <c r="AX1418">
        <f t="shared" si="1078"/>
        <v>0</v>
      </c>
      <c r="AY1418">
        <f t="shared" si="1079"/>
        <v>0</v>
      </c>
      <c r="AZ1418">
        <f t="shared" si="1080"/>
        <v>0</v>
      </c>
      <c r="BA1418">
        <f t="shared" si="1081"/>
        <v>0</v>
      </c>
      <c r="BB1418">
        <f t="shared" si="1082"/>
        <v>0</v>
      </c>
      <c r="BC1418">
        <f t="shared" si="1083"/>
        <v>0</v>
      </c>
      <c r="BD1418">
        <f t="shared" si="1084"/>
        <v>0</v>
      </c>
      <c r="BE1418">
        <f t="shared" si="1085"/>
        <v>0</v>
      </c>
      <c r="BF1418">
        <f t="shared" si="1086"/>
        <v>0</v>
      </c>
    </row>
    <row r="1419" spans="1:58" ht="15" customHeight="1">
      <c r="A1419" s="30"/>
      <c r="B1419" s="31"/>
      <c r="C1419" s="37" t="s">
        <v>5352</v>
      </c>
      <c r="D1419" s="800" t="str">
        <f>IF(CNGE_2026_M1_Secc1_Sub1!$D157="","",CNGE_2026_M1_Secc1_Sub1!$D157)</f>
        <v/>
      </c>
      <c r="E1419" s="723"/>
      <c r="F1419" s="723"/>
      <c r="G1419" s="723"/>
      <c r="H1419" s="723"/>
      <c r="I1419" s="723"/>
      <c r="J1419" s="723"/>
      <c r="K1419" s="723"/>
      <c r="L1419" s="724"/>
      <c r="M1419" s="638"/>
      <c r="N1419" s="638"/>
      <c r="O1419" s="638"/>
      <c r="P1419" s="638"/>
      <c r="Q1419" s="638"/>
      <c r="R1419" s="638"/>
      <c r="S1419" s="638"/>
      <c r="T1419" s="638"/>
      <c r="U1419" s="638"/>
      <c r="V1419" s="638"/>
      <c r="W1419" s="638"/>
      <c r="X1419" s="638"/>
      <c r="Y1419" s="638"/>
      <c r="Z1419" s="638"/>
      <c r="AA1419" s="638"/>
      <c r="AB1419" s="638"/>
      <c r="AC1419" s="638"/>
      <c r="AD1419" s="638"/>
      <c r="AI1419">
        <f t="shared" si="1063"/>
        <v>0</v>
      </c>
      <c r="AJ1419">
        <f t="shared" si="1064"/>
        <v>0</v>
      </c>
      <c r="AK1419">
        <f t="shared" si="1065"/>
        <v>0</v>
      </c>
      <c r="AL1419">
        <f t="shared" si="1066"/>
        <v>0</v>
      </c>
      <c r="AM1419">
        <f t="shared" si="1067"/>
        <v>0</v>
      </c>
      <c r="AN1419">
        <f t="shared" si="1068"/>
        <v>0</v>
      </c>
      <c r="AO1419">
        <f t="shared" si="1069"/>
        <v>0</v>
      </c>
      <c r="AP1419">
        <f t="shared" si="1070"/>
        <v>0</v>
      </c>
      <c r="AQ1419">
        <f t="shared" si="1071"/>
        <v>0</v>
      </c>
      <c r="AR1419">
        <f t="shared" si="1072"/>
        <v>0</v>
      </c>
      <c r="AS1419">
        <f t="shared" si="1073"/>
        <v>0</v>
      </c>
      <c r="AT1419">
        <f t="shared" si="1074"/>
        <v>0</v>
      </c>
      <c r="AU1419">
        <f t="shared" si="1075"/>
        <v>0</v>
      </c>
      <c r="AV1419">
        <f t="shared" si="1076"/>
        <v>0</v>
      </c>
      <c r="AW1419">
        <f t="shared" si="1077"/>
        <v>0</v>
      </c>
      <c r="AX1419">
        <f t="shared" si="1078"/>
        <v>0</v>
      </c>
      <c r="AY1419">
        <f t="shared" si="1079"/>
        <v>0</v>
      </c>
      <c r="AZ1419">
        <f t="shared" si="1080"/>
        <v>0</v>
      </c>
      <c r="BA1419">
        <f t="shared" si="1081"/>
        <v>0</v>
      </c>
      <c r="BB1419">
        <f t="shared" si="1082"/>
        <v>0</v>
      </c>
      <c r="BC1419">
        <f t="shared" si="1083"/>
        <v>0</v>
      </c>
      <c r="BD1419">
        <f t="shared" si="1084"/>
        <v>0</v>
      </c>
      <c r="BE1419">
        <f t="shared" si="1085"/>
        <v>0</v>
      </c>
      <c r="BF1419">
        <f t="shared" si="1086"/>
        <v>0</v>
      </c>
    </row>
    <row r="1420" spans="1:58" ht="15" customHeight="1">
      <c r="A1420" s="30"/>
      <c r="B1420" s="31"/>
      <c r="C1420" s="37" t="s">
        <v>5354</v>
      </c>
      <c r="D1420" s="800" t="str">
        <f>IF(CNGE_2026_M1_Secc1_Sub1!$D158="","",CNGE_2026_M1_Secc1_Sub1!$D158)</f>
        <v/>
      </c>
      <c r="E1420" s="723"/>
      <c r="F1420" s="723"/>
      <c r="G1420" s="723"/>
      <c r="H1420" s="723"/>
      <c r="I1420" s="723"/>
      <c r="J1420" s="723"/>
      <c r="K1420" s="723"/>
      <c r="L1420" s="724"/>
      <c r="M1420" s="638"/>
      <c r="N1420" s="638"/>
      <c r="O1420" s="638"/>
      <c r="P1420" s="638"/>
      <c r="Q1420" s="638"/>
      <c r="R1420" s="638"/>
      <c r="S1420" s="638"/>
      <c r="T1420" s="638"/>
      <c r="U1420" s="638"/>
      <c r="V1420" s="638"/>
      <c r="W1420" s="638"/>
      <c r="X1420" s="638"/>
      <c r="Y1420" s="638"/>
      <c r="Z1420" s="638"/>
      <c r="AA1420" s="638"/>
      <c r="AB1420" s="638"/>
      <c r="AC1420" s="638"/>
      <c r="AD1420" s="638"/>
      <c r="AI1420">
        <f t="shared" si="1063"/>
        <v>0</v>
      </c>
      <c r="AJ1420">
        <f t="shared" si="1064"/>
        <v>0</v>
      </c>
      <c r="AK1420">
        <f t="shared" si="1065"/>
        <v>0</v>
      </c>
      <c r="AL1420">
        <f t="shared" si="1066"/>
        <v>0</v>
      </c>
      <c r="AM1420">
        <f t="shared" si="1067"/>
        <v>0</v>
      </c>
      <c r="AN1420">
        <f t="shared" si="1068"/>
        <v>0</v>
      </c>
      <c r="AO1420">
        <f t="shared" si="1069"/>
        <v>0</v>
      </c>
      <c r="AP1420">
        <f t="shared" si="1070"/>
        <v>0</v>
      </c>
      <c r="AQ1420">
        <f t="shared" si="1071"/>
        <v>0</v>
      </c>
      <c r="AR1420">
        <f t="shared" si="1072"/>
        <v>0</v>
      </c>
      <c r="AS1420">
        <f t="shared" si="1073"/>
        <v>0</v>
      </c>
      <c r="AT1420">
        <f t="shared" si="1074"/>
        <v>0</v>
      </c>
      <c r="AU1420">
        <f t="shared" si="1075"/>
        <v>0</v>
      </c>
      <c r="AV1420">
        <f t="shared" si="1076"/>
        <v>0</v>
      </c>
      <c r="AW1420">
        <f t="shared" si="1077"/>
        <v>0</v>
      </c>
      <c r="AX1420">
        <f t="shared" si="1078"/>
        <v>0</v>
      </c>
      <c r="AY1420">
        <f t="shared" si="1079"/>
        <v>0</v>
      </c>
      <c r="AZ1420">
        <f t="shared" si="1080"/>
        <v>0</v>
      </c>
      <c r="BA1420">
        <f t="shared" si="1081"/>
        <v>0</v>
      </c>
      <c r="BB1420">
        <f t="shared" si="1082"/>
        <v>0</v>
      </c>
      <c r="BC1420">
        <f t="shared" si="1083"/>
        <v>0</v>
      </c>
      <c r="BD1420">
        <f t="shared" si="1084"/>
        <v>0</v>
      </c>
      <c r="BE1420">
        <f t="shared" si="1085"/>
        <v>0</v>
      </c>
      <c r="BF1420">
        <f t="shared" si="1086"/>
        <v>0</v>
      </c>
    </row>
    <row r="1421" spans="1:58" ht="15" customHeight="1">
      <c r="A1421" s="30"/>
      <c r="B1421" s="31"/>
      <c r="C1421" s="37" t="s">
        <v>5356</v>
      </c>
      <c r="D1421" s="800" t="str">
        <f>IF(CNGE_2026_M1_Secc1_Sub1!$D159="","",CNGE_2026_M1_Secc1_Sub1!$D159)</f>
        <v/>
      </c>
      <c r="E1421" s="723"/>
      <c r="F1421" s="723"/>
      <c r="G1421" s="723"/>
      <c r="H1421" s="723"/>
      <c r="I1421" s="723"/>
      <c r="J1421" s="723"/>
      <c r="K1421" s="723"/>
      <c r="L1421" s="724"/>
      <c r="M1421" s="638"/>
      <c r="N1421" s="638"/>
      <c r="O1421" s="638"/>
      <c r="P1421" s="638"/>
      <c r="Q1421" s="638"/>
      <c r="R1421" s="638"/>
      <c r="S1421" s="638"/>
      <c r="T1421" s="638"/>
      <c r="U1421" s="638"/>
      <c r="V1421" s="638"/>
      <c r="W1421" s="638"/>
      <c r="X1421" s="638"/>
      <c r="Y1421" s="638"/>
      <c r="Z1421" s="638"/>
      <c r="AA1421" s="638"/>
      <c r="AB1421" s="638"/>
      <c r="AC1421" s="638"/>
      <c r="AD1421" s="638"/>
      <c r="AI1421">
        <f t="shared" si="1063"/>
        <v>0</v>
      </c>
      <c r="AJ1421">
        <f t="shared" si="1064"/>
        <v>0</v>
      </c>
      <c r="AK1421">
        <f t="shared" si="1065"/>
        <v>0</v>
      </c>
      <c r="AL1421">
        <f t="shared" si="1066"/>
        <v>0</v>
      </c>
      <c r="AM1421">
        <f t="shared" si="1067"/>
        <v>0</v>
      </c>
      <c r="AN1421">
        <f t="shared" si="1068"/>
        <v>0</v>
      </c>
      <c r="AO1421">
        <f t="shared" si="1069"/>
        <v>0</v>
      </c>
      <c r="AP1421">
        <f t="shared" si="1070"/>
        <v>0</v>
      </c>
      <c r="AQ1421">
        <f t="shared" si="1071"/>
        <v>0</v>
      </c>
      <c r="AR1421">
        <f t="shared" si="1072"/>
        <v>0</v>
      </c>
      <c r="AS1421">
        <f t="shared" si="1073"/>
        <v>0</v>
      </c>
      <c r="AT1421">
        <f t="shared" si="1074"/>
        <v>0</v>
      </c>
      <c r="AU1421">
        <f t="shared" si="1075"/>
        <v>0</v>
      </c>
      <c r="AV1421">
        <f t="shared" si="1076"/>
        <v>0</v>
      </c>
      <c r="AW1421">
        <f t="shared" si="1077"/>
        <v>0</v>
      </c>
      <c r="AX1421">
        <f t="shared" si="1078"/>
        <v>0</v>
      </c>
      <c r="AY1421">
        <f t="shared" si="1079"/>
        <v>0</v>
      </c>
      <c r="AZ1421">
        <f t="shared" si="1080"/>
        <v>0</v>
      </c>
      <c r="BA1421">
        <f t="shared" si="1081"/>
        <v>0</v>
      </c>
      <c r="BB1421">
        <f t="shared" si="1082"/>
        <v>0</v>
      </c>
      <c r="BC1421">
        <f t="shared" si="1083"/>
        <v>0</v>
      </c>
      <c r="BD1421">
        <f t="shared" si="1084"/>
        <v>0</v>
      </c>
      <c r="BE1421">
        <f t="shared" si="1085"/>
        <v>0</v>
      </c>
      <c r="BF1421">
        <f t="shared" si="1086"/>
        <v>0</v>
      </c>
    </row>
    <row r="1422" spans="1:58" ht="15" customHeight="1">
      <c r="A1422" s="30"/>
      <c r="B1422" s="31"/>
      <c r="C1422" s="37" t="s">
        <v>5358</v>
      </c>
      <c r="D1422" s="800" t="str">
        <f>IF(CNGE_2026_M1_Secc1_Sub1!$D160="","",CNGE_2026_M1_Secc1_Sub1!$D160)</f>
        <v/>
      </c>
      <c r="E1422" s="723"/>
      <c r="F1422" s="723"/>
      <c r="G1422" s="723"/>
      <c r="H1422" s="723"/>
      <c r="I1422" s="723"/>
      <c r="J1422" s="723"/>
      <c r="K1422" s="723"/>
      <c r="L1422" s="724"/>
      <c r="M1422" s="638"/>
      <c r="N1422" s="638"/>
      <c r="O1422" s="638"/>
      <c r="P1422" s="638"/>
      <c r="Q1422" s="638"/>
      <c r="R1422" s="638"/>
      <c r="S1422" s="638"/>
      <c r="T1422" s="638"/>
      <c r="U1422" s="638"/>
      <c r="V1422" s="638"/>
      <c r="W1422" s="638"/>
      <c r="X1422" s="638"/>
      <c r="Y1422" s="638"/>
      <c r="Z1422" s="638"/>
      <c r="AA1422" s="638"/>
      <c r="AB1422" s="638"/>
      <c r="AC1422" s="638"/>
      <c r="AD1422" s="638"/>
      <c r="AI1422">
        <f t="shared" si="1063"/>
        <v>0</v>
      </c>
      <c r="AJ1422">
        <f t="shared" si="1064"/>
        <v>0</v>
      </c>
      <c r="AK1422">
        <f t="shared" si="1065"/>
        <v>0</v>
      </c>
      <c r="AL1422">
        <f t="shared" si="1066"/>
        <v>0</v>
      </c>
      <c r="AM1422">
        <f t="shared" si="1067"/>
        <v>0</v>
      </c>
      <c r="AN1422">
        <f t="shared" si="1068"/>
        <v>0</v>
      </c>
      <c r="AO1422">
        <f t="shared" si="1069"/>
        <v>0</v>
      </c>
      <c r="AP1422">
        <f t="shared" si="1070"/>
        <v>0</v>
      </c>
      <c r="AQ1422">
        <f t="shared" si="1071"/>
        <v>0</v>
      </c>
      <c r="AR1422">
        <f t="shared" si="1072"/>
        <v>0</v>
      </c>
      <c r="AS1422">
        <f t="shared" si="1073"/>
        <v>0</v>
      </c>
      <c r="AT1422">
        <f t="shared" si="1074"/>
        <v>0</v>
      </c>
      <c r="AU1422">
        <f t="shared" si="1075"/>
        <v>0</v>
      </c>
      <c r="AV1422">
        <f t="shared" si="1076"/>
        <v>0</v>
      </c>
      <c r="AW1422">
        <f t="shared" si="1077"/>
        <v>0</v>
      </c>
      <c r="AX1422">
        <f t="shared" si="1078"/>
        <v>0</v>
      </c>
      <c r="AY1422">
        <f t="shared" si="1079"/>
        <v>0</v>
      </c>
      <c r="AZ1422">
        <f t="shared" si="1080"/>
        <v>0</v>
      </c>
      <c r="BA1422">
        <f t="shared" si="1081"/>
        <v>0</v>
      </c>
      <c r="BB1422">
        <f t="shared" si="1082"/>
        <v>0</v>
      </c>
      <c r="BC1422">
        <f t="shared" si="1083"/>
        <v>0</v>
      </c>
      <c r="BD1422">
        <f t="shared" si="1084"/>
        <v>0</v>
      </c>
      <c r="BE1422">
        <f t="shared" si="1085"/>
        <v>0</v>
      </c>
      <c r="BF1422">
        <f t="shared" si="1086"/>
        <v>0</v>
      </c>
    </row>
    <row r="1423" spans="1:58" ht="15" customHeight="1">
      <c r="A1423" s="30"/>
      <c r="B1423" s="31"/>
      <c r="C1423" s="8"/>
      <c r="D1423" s="8"/>
      <c r="E1423" s="8"/>
      <c r="F1423" s="452"/>
      <c r="G1423" s="39"/>
      <c r="H1423" s="15"/>
      <c r="I1423" s="8"/>
      <c r="J1423" s="8"/>
      <c r="K1423" s="8"/>
      <c r="L1423" s="452"/>
      <c r="M1423" s="444">
        <f t="shared" ref="M1423:AD1423" si="1087">IF(AND(SUM(M1303:M1422)=0,COUNTIF(M1303:M1422,"NS")&gt;0),"NS",IF(AND(SUM(M1303:M1422)=0,COUNTIF(M1303:M1422,0)&gt;0),0,IF(AND(SUM(M1303:M1422)=0,COUNTIF(M1303:M1422,"NA")&gt;0),"NA",SUM(M1303:M1422))))</f>
        <v>0</v>
      </c>
      <c r="N1423" s="444">
        <f t="shared" si="1087"/>
        <v>0</v>
      </c>
      <c r="O1423" s="444">
        <f t="shared" si="1087"/>
        <v>0</v>
      </c>
      <c r="P1423" s="444">
        <f t="shared" si="1087"/>
        <v>0</v>
      </c>
      <c r="Q1423" s="444">
        <f t="shared" si="1087"/>
        <v>0</v>
      </c>
      <c r="R1423" s="444">
        <f t="shared" si="1087"/>
        <v>0</v>
      </c>
      <c r="S1423" s="444">
        <f t="shared" si="1087"/>
        <v>0</v>
      </c>
      <c r="T1423" s="444">
        <f t="shared" si="1087"/>
        <v>0</v>
      </c>
      <c r="U1423" s="444">
        <f t="shared" si="1087"/>
        <v>0</v>
      </c>
      <c r="V1423" s="444">
        <f t="shared" si="1087"/>
        <v>0</v>
      </c>
      <c r="W1423" s="444">
        <f t="shared" si="1087"/>
        <v>0</v>
      </c>
      <c r="X1423" s="444">
        <f t="shared" si="1087"/>
        <v>0</v>
      </c>
      <c r="Y1423" s="444">
        <f t="shared" si="1087"/>
        <v>0</v>
      </c>
      <c r="Z1423" s="444">
        <f t="shared" si="1087"/>
        <v>0</v>
      </c>
      <c r="AA1423" s="444">
        <f t="shared" si="1087"/>
        <v>0</v>
      </c>
      <c r="AB1423" s="444">
        <f t="shared" si="1087"/>
        <v>0</v>
      </c>
      <c r="AC1423" s="444">
        <f t="shared" si="1087"/>
        <v>0</v>
      </c>
      <c r="AD1423" s="444">
        <f t="shared" si="1087"/>
        <v>0</v>
      </c>
      <c r="AL1423" s="242">
        <f>SUM(AL1303:AL1422)</f>
        <v>0</v>
      </c>
      <c r="AP1423" s="242">
        <f>SUM(AP1303:AP1422)</f>
        <v>0</v>
      </c>
      <c r="AT1423" s="242">
        <f>SUM(AT1303:AT1422)</f>
        <v>0</v>
      </c>
      <c r="AX1423" s="242">
        <f>SUM(AX1303:AX1422)</f>
        <v>0</v>
      </c>
      <c r="BB1423" s="242">
        <f>SUM(BB1303:BB1422)</f>
        <v>0</v>
      </c>
      <c r="BF1423" s="242">
        <f>SUM(BF1303:BF1422)</f>
        <v>0</v>
      </c>
    </row>
    <row r="1424" spans="1:58" ht="15" customHeight="1">
      <c r="A1424" s="62"/>
      <c r="B1424" s="8"/>
      <c r="C1424" s="8"/>
      <c r="D1424" s="8"/>
      <c r="E1424" s="8"/>
      <c r="F1424" s="452"/>
      <c r="G1424" s="39"/>
      <c r="H1424" s="15"/>
      <c r="I1424" s="8"/>
      <c r="J1424" s="8"/>
      <c r="K1424" s="8"/>
      <c r="L1424" s="452"/>
      <c r="M1424" s="438"/>
      <c r="N1424" s="438"/>
      <c r="O1424" s="438"/>
      <c r="P1424" s="438"/>
      <c r="Q1424" s="438"/>
      <c r="R1424" s="438"/>
      <c r="S1424" s="438"/>
      <c r="T1424" s="438"/>
      <c r="U1424" s="438"/>
      <c r="V1424" s="438"/>
      <c r="W1424" s="438"/>
      <c r="X1424" s="438"/>
      <c r="Y1424" s="438"/>
      <c r="Z1424" s="438"/>
      <c r="AA1424" s="438"/>
      <c r="AB1424" s="438"/>
      <c r="AC1424" s="438"/>
      <c r="AD1424" s="438"/>
      <c r="AI1424"/>
      <c r="AJ1424"/>
    </row>
    <row r="1425" spans="1:73" ht="24" customHeight="1">
      <c r="A1425" s="453"/>
      <c r="B1425" s="454"/>
      <c r="C1425" s="828" t="s">
        <v>5408</v>
      </c>
      <c r="D1425" s="678"/>
      <c r="E1425" s="678"/>
      <c r="F1425" s="678"/>
      <c r="G1425" s="678"/>
      <c r="H1425" s="678"/>
      <c r="I1425" s="678"/>
      <c r="J1425" s="678"/>
      <c r="K1425" s="678"/>
      <c r="L1425" s="678"/>
      <c r="M1425" s="678"/>
      <c r="N1425" s="678"/>
      <c r="O1425" s="678"/>
      <c r="P1425" s="678"/>
      <c r="Q1425" s="678"/>
      <c r="R1425" s="678"/>
      <c r="S1425" s="678"/>
      <c r="T1425" s="678"/>
      <c r="U1425" s="678"/>
      <c r="V1425" s="678"/>
      <c r="W1425" s="678"/>
      <c r="X1425" s="678"/>
      <c r="Y1425" s="678"/>
      <c r="Z1425" s="678"/>
      <c r="AA1425" s="678"/>
      <c r="AB1425" s="678"/>
      <c r="AC1425" s="678"/>
      <c r="AD1425" s="678"/>
    </row>
    <row r="1426" spans="1:73" ht="60" customHeight="1">
      <c r="A1426" s="453"/>
      <c r="B1426" s="454"/>
      <c r="C1426" s="884"/>
      <c r="D1426" s="714"/>
      <c r="E1426" s="714"/>
      <c r="F1426" s="714"/>
      <c r="G1426" s="714"/>
      <c r="H1426" s="714"/>
      <c r="I1426" s="714"/>
      <c r="J1426" s="714"/>
      <c r="K1426" s="714"/>
      <c r="L1426" s="714"/>
      <c r="M1426" s="714"/>
      <c r="N1426" s="714"/>
      <c r="O1426" s="714"/>
      <c r="P1426" s="714"/>
      <c r="Q1426" s="714"/>
      <c r="R1426" s="714"/>
      <c r="S1426" s="714"/>
      <c r="T1426" s="714"/>
      <c r="U1426" s="714"/>
      <c r="V1426" s="714"/>
      <c r="W1426" s="714"/>
      <c r="X1426" s="714"/>
      <c r="Y1426" s="714"/>
      <c r="Z1426" s="714"/>
      <c r="AA1426" s="714"/>
      <c r="AB1426" s="714"/>
      <c r="AC1426" s="714"/>
      <c r="AD1426" s="805"/>
    </row>
    <row r="1427" spans="1:73" ht="15" customHeight="1">
      <c r="A1427" s="453"/>
      <c r="B1427" s="843" t="str">
        <f>BY1171</f>
        <v/>
      </c>
      <c r="C1427" s="678"/>
      <c r="D1427" s="678"/>
      <c r="E1427" s="678"/>
      <c r="F1427" s="678"/>
      <c r="G1427" s="678"/>
      <c r="H1427" s="678"/>
      <c r="I1427" s="678"/>
      <c r="J1427" s="678"/>
      <c r="K1427" s="678"/>
      <c r="L1427" s="678"/>
      <c r="M1427" s="678"/>
      <c r="N1427" s="678"/>
      <c r="O1427" s="678"/>
      <c r="P1427" s="678"/>
      <c r="Q1427" s="678"/>
      <c r="R1427" s="678"/>
      <c r="S1427" s="678"/>
      <c r="T1427" s="678"/>
      <c r="U1427" s="678"/>
      <c r="V1427" s="678"/>
      <c r="W1427" s="678"/>
      <c r="X1427" s="678"/>
      <c r="Y1427" s="678"/>
      <c r="Z1427" s="678"/>
      <c r="AA1427" s="678"/>
      <c r="AB1427" s="678"/>
      <c r="AC1427" s="678"/>
      <c r="AD1427" s="678"/>
    </row>
    <row r="1428" spans="1:73" ht="15" customHeight="1">
      <c r="A1428" s="453"/>
      <c r="B1428" s="796" t="str">
        <f>IF(SUM(COUNTIF(M1051:AD1170,"NS"),COUNTIF(D1177:AD1296,"NS"),COUNTIF(D1303:AD1422,"NS"))&lt;&gt;0,"Alerta: debido a que cuenta con registros NS, debe proporcionar una justificación en el area de comentarios al final de la pregunta","")</f>
        <v/>
      </c>
      <c r="C1428" s="796"/>
      <c r="D1428" s="796"/>
      <c r="E1428" s="796"/>
      <c r="F1428" s="796"/>
      <c r="G1428" s="796"/>
      <c r="H1428" s="796"/>
      <c r="I1428" s="796"/>
      <c r="J1428" s="796"/>
      <c r="K1428" s="796"/>
      <c r="L1428" s="796"/>
      <c r="M1428" s="796"/>
      <c r="N1428" s="796"/>
      <c r="O1428" s="796"/>
      <c r="P1428" s="796"/>
      <c r="Q1428" s="796"/>
      <c r="R1428" s="796"/>
      <c r="S1428" s="796"/>
      <c r="T1428" s="796"/>
      <c r="U1428" s="796"/>
      <c r="V1428" s="796"/>
      <c r="W1428" s="796"/>
      <c r="X1428" s="796"/>
      <c r="Y1428" s="796"/>
      <c r="Z1428" s="796"/>
      <c r="AA1428" s="796"/>
      <c r="AB1428" s="796"/>
      <c r="AC1428" s="796"/>
      <c r="AD1428" s="796"/>
      <c r="AE1428"/>
    </row>
    <row r="1429" spans="1:73" ht="15" customHeight="1">
      <c r="A1429" s="453"/>
      <c r="B1429" s="797" t="str">
        <f>BU1171</f>
        <v/>
      </c>
      <c r="C1429" s="797"/>
      <c r="D1429" s="797"/>
      <c r="E1429" s="797"/>
      <c r="F1429" s="797"/>
      <c r="G1429" s="797"/>
      <c r="H1429" s="797"/>
      <c r="I1429" s="797"/>
      <c r="J1429" s="797"/>
      <c r="K1429" s="797"/>
      <c r="L1429" s="797"/>
      <c r="M1429" s="797"/>
      <c r="N1429" s="797"/>
      <c r="O1429" s="797"/>
      <c r="P1429" s="797"/>
      <c r="Q1429" s="797"/>
      <c r="R1429" s="797"/>
      <c r="S1429" s="797"/>
      <c r="T1429" s="797"/>
      <c r="U1429" s="797"/>
      <c r="V1429" s="797"/>
      <c r="W1429" s="797"/>
      <c r="X1429" s="797"/>
      <c r="Y1429" s="797"/>
      <c r="Z1429" s="797"/>
      <c r="AA1429" s="797"/>
      <c r="AB1429" s="797"/>
      <c r="AC1429" s="797"/>
      <c r="AD1429" s="797"/>
      <c r="AE1429"/>
    </row>
    <row r="1430" spans="1:73" ht="15" customHeight="1">
      <c r="A1430" s="453"/>
      <c r="B1430" s="454"/>
      <c r="C1430" s="455"/>
      <c r="D1430" s="455"/>
      <c r="E1430" s="455"/>
      <c r="F1430" s="455"/>
      <c r="G1430" s="455"/>
      <c r="H1430" s="455"/>
      <c r="I1430" s="455"/>
      <c r="J1430" s="455"/>
      <c r="K1430" s="455"/>
      <c r="L1430" s="455"/>
      <c r="M1430" s="455"/>
      <c r="N1430" s="455"/>
      <c r="O1430" s="455"/>
      <c r="P1430" s="455"/>
      <c r="Q1430" s="455"/>
      <c r="R1430" s="455"/>
      <c r="S1430" s="455"/>
      <c r="T1430" s="455"/>
      <c r="U1430" s="455"/>
      <c r="V1430" s="455"/>
      <c r="W1430" s="455"/>
      <c r="X1430" s="455"/>
      <c r="Y1430" s="455"/>
      <c r="Z1430" s="455"/>
      <c r="AA1430" s="455"/>
      <c r="AB1430" s="455"/>
      <c r="AC1430" s="455"/>
      <c r="AD1430" s="455"/>
    </row>
    <row r="1431" spans="1:73" ht="15" customHeight="1">
      <c r="A1431" s="453"/>
      <c r="B1431" s="454"/>
      <c r="C1431" s="455"/>
      <c r="D1431" s="455"/>
      <c r="E1431" s="455"/>
      <c r="F1431" s="455"/>
      <c r="G1431" s="455"/>
      <c r="H1431" s="455"/>
      <c r="I1431" s="455"/>
      <c r="J1431" s="455"/>
      <c r="K1431" s="455"/>
      <c r="L1431" s="455"/>
      <c r="M1431" s="455"/>
      <c r="N1431" s="455"/>
      <c r="O1431" s="455"/>
      <c r="P1431" s="455"/>
      <c r="Q1431" s="455"/>
      <c r="R1431" s="455"/>
      <c r="S1431" s="455"/>
      <c r="T1431" s="455"/>
      <c r="U1431" s="455"/>
      <c r="V1431" s="455"/>
      <c r="W1431" s="455"/>
      <c r="X1431" s="455"/>
      <c r="Y1431" s="455"/>
      <c r="Z1431" s="455"/>
      <c r="AA1431" s="455"/>
      <c r="AB1431" s="455"/>
      <c r="AC1431" s="455"/>
      <c r="AD1431" s="455"/>
    </row>
    <row r="1432" spans="1:73" ht="15" customHeight="1">
      <c r="A1432" s="22"/>
      <c r="B1432" s="11"/>
      <c r="D1432" s="56"/>
      <c r="E1432" s="56"/>
      <c r="F1432" s="56"/>
      <c r="G1432" s="56"/>
      <c r="H1432" s="56"/>
      <c r="I1432" s="56"/>
      <c r="J1432" s="56"/>
      <c r="K1432" s="56"/>
      <c r="L1432" s="56"/>
      <c r="M1432" s="56"/>
      <c r="N1432" s="56"/>
      <c r="O1432" s="56"/>
      <c r="P1432" s="56"/>
      <c r="Q1432" s="56"/>
      <c r="R1432" s="56"/>
      <c r="S1432" s="56"/>
      <c r="T1432" s="56"/>
      <c r="U1432" s="56"/>
      <c r="V1432" s="56"/>
      <c r="W1432" s="56"/>
      <c r="X1432" s="56"/>
      <c r="Y1432" s="56"/>
      <c r="Z1432" s="56"/>
      <c r="AA1432" s="56"/>
      <c r="AB1432" s="56"/>
      <c r="AC1432" s="56"/>
      <c r="AD1432" s="56"/>
    </row>
    <row r="1433" spans="1:73" ht="24" customHeight="1">
      <c r="A1433" s="30" t="s">
        <v>5804</v>
      </c>
      <c r="B1433" s="829" t="s">
        <v>5805</v>
      </c>
      <c r="C1433" s="678"/>
      <c r="D1433" s="678"/>
      <c r="E1433" s="678"/>
      <c r="F1433" s="678"/>
      <c r="G1433" s="678"/>
      <c r="H1433" s="678"/>
      <c r="I1433" s="678"/>
      <c r="J1433" s="678"/>
      <c r="K1433" s="678"/>
      <c r="L1433" s="678"/>
      <c r="M1433" s="678"/>
      <c r="N1433" s="678"/>
      <c r="O1433" s="678"/>
      <c r="P1433" s="678"/>
      <c r="Q1433" s="678"/>
      <c r="R1433" s="678"/>
      <c r="S1433" s="678"/>
      <c r="T1433" s="678"/>
      <c r="U1433" s="678"/>
      <c r="V1433" s="678"/>
      <c r="W1433" s="678"/>
      <c r="X1433" s="678"/>
      <c r="Y1433" s="678"/>
      <c r="Z1433" s="678"/>
      <c r="AA1433" s="678"/>
      <c r="AB1433" s="678"/>
      <c r="AC1433" s="678"/>
      <c r="AD1433" s="678"/>
    </row>
    <row r="1434" spans="1:73" ht="24" customHeight="1">
      <c r="A1434" s="85"/>
      <c r="B1434" s="11"/>
      <c r="C1434" s="877" t="s">
        <v>5806</v>
      </c>
      <c r="D1434" s="678"/>
      <c r="E1434" s="678"/>
      <c r="F1434" s="678"/>
      <c r="G1434" s="678"/>
      <c r="H1434" s="678"/>
      <c r="I1434" s="678"/>
      <c r="J1434" s="678"/>
      <c r="K1434" s="678"/>
      <c r="L1434" s="678"/>
      <c r="M1434" s="678"/>
      <c r="N1434" s="678"/>
      <c r="O1434" s="678"/>
      <c r="P1434" s="678"/>
      <c r="Q1434" s="678"/>
      <c r="R1434" s="678"/>
      <c r="S1434" s="678"/>
      <c r="T1434" s="678"/>
      <c r="U1434" s="678"/>
      <c r="V1434" s="678"/>
      <c r="W1434" s="678"/>
      <c r="X1434" s="678"/>
      <c r="Y1434" s="678"/>
      <c r="Z1434" s="678"/>
      <c r="AA1434" s="678"/>
      <c r="AB1434" s="678"/>
      <c r="AC1434" s="678"/>
      <c r="AD1434" s="678"/>
    </row>
    <row r="1435" spans="1:73" ht="15" customHeight="1">
      <c r="A1435" s="22"/>
      <c r="B1435" s="11"/>
    </row>
    <row r="1436" spans="1:73" ht="15" customHeight="1">
      <c r="A1436" s="450"/>
      <c r="B1436" s="15"/>
      <c r="C1436" s="15"/>
      <c r="D1436" s="15"/>
      <c r="E1436" s="15"/>
      <c r="F1436" s="15"/>
      <c r="G1436" s="15"/>
      <c r="H1436" s="15"/>
      <c r="I1436" s="15"/>
      <c r="J1436" s="15"/>
      <c r="K1436" s="15"/>
      <c r="L1436" s="15"/>
      <c r="M1436" s="15"/>
      <c r="N1436" s="15"/>
      <c r="O1436" s="15"/>
      <c r="P1436" s="15"/>
      <c r="Q1436" s="15"/>
      <c r="R1436" s="15"/>
      <c r="S1436" s="15"/>
      <c r="T1436" s="15"/>
      <c r="U1436" s="15"/>
      <c r="V1436" s="15"/>
      <c r="W1436" s="15"/>
      <c r="X1436" s="15"/>
      <c r="Y1436" s="15"/>
      <c r="Z1436" s="15"/>
      <c r="AA1436" s="881" t="s">
        <v>5724</v>
      </c>
      <c r="AB1436" s="678"/>
      <c r="AC1436" s="678"/>
      <c r="AD1436" s="678"/>
    </row>
    <row r="1437" spans="1:73" ht="24" customHeight="1">
      <c r="A1437" s="445"/>
      <c r="B1437" s="446"/>
      <c r="C1437" s="706" t="s">
        <v>5094</v>
      </c>
      <c r="D1437" s="817"/>
      <c r="E1437" s="817"/>
      <c r="F1437" s="817"/>
      <c r="G1437" s="817"/>
      <c r="H1437" s="817"/>
      <c r="I1437" s="817"/>
      <c r="J1437" s="817"/>
      <c r="K1437" s="817"/>
      <c r="L1437" s="817"/>
      <c r="M1437" s="817"/>
      <c r="N1437" s="817"/>
      <c r="O1437" s="813"/>
      <c r="P1437" s="706" t="s">
        <v>5807</v>
      </c>
      <c r="Q1437" s="723"/>
      <c r="R1437" s="723"/>
      <c r="S1437" s="723"/>
      <c r="T1437" s="723"/>
      <c r="U1437" s="723"/>
      <c r="V1437" s="723"/>
      <c r="W1437" s="723"/>
      <c r="X1437" s="723"/>
      <c r="Y1437" s="723"/>
      <c r="Z1437" s="723"/>
      <c r="AA1437" s="723"/>
      <c r="AB1437" s="723"/>
      <c r="AC1437" s="723"/>
      <c r="AD1437" s="724"/>
    </row>
    <row r="1438" spans="1:73" ht="48" customHeight="1">
      <c r="A1438" s="445"/>
      <c r="B1438" s="446"/>
      <c r="C1438" s="883"/>
      <c r="D1438" s="678"/>
      <c r="E1438" s="678"/>
      <c r="F1438" s="678"/>
      <c r="G1438" s="678"/>
      <c r="H1438" s="678"/>
      <c r="I1438" s="678"/>
      <c r="J1438" s="678"/>
      <c r="K1438" s="678"/>
      <c r="L1438" s="678"/>
      <c r="M1438" s="678"/>
      <c r="N1438" s="678"/>
      <c r="O1438" s="769"/>
      <c r="P1438" s="870" t="s">
        <v>5425</v>
      </c>
      <c r="Q1438" s="871" t="s">
        <v>5650</v>
      </c>
      <c r="R1438" s="871" t="s">
        <v>5651</v>
      </c>
      <c r="S1438" s="722" t="s">
        <v>5567</v>
      </c>
      <c r="T1438" s="723"/>
      <c r="U1438" s="724"/>
      <c r="V1438" s="722" t="s">
        <v>5570</v>
      </c>
      <c r="W1438" s="723"/>
      <c r="X1438" s="724"/>
      <c r="Y1438" s="722" t="s">
        <v>5573</v>
      </c>
      <c r="Z1438" s="723"/>
      <c r="AA1438" s="724"/>
      <c r="AB1438" s="722" t="s">
        <v>5576</v>
      </c>
      <c r="AC1438" s="723"/>
      <c r="AD1438" s="724"/>
      <c r="BC1438" s="904" t="s">
        <v>5664</v>
      </c>
      <c r="BD1438" s="904"/>
      <c r="BE1438" s="904"/>
      <c r="BF1438" s="904"/>
      <c r="BG1438" s="903" t="s">
        <v>5665</v>
      </c>
      <c r="BH1438" s="903"/>
      <c r="BI1438" s="903"/>
      <c r="BJ1438" s="903"/>
      <c r="BK1438" s="904" t="s">
        <v>5666</v>
      </c>
      <c r="BL1438" s="904"/>
      <c r="BM1438" s="904"/>
      <c r="BN1438" s="904"/>
      <c r="BO1438" s="851" t="s">
        <v>5424</v>
      </c>
      <c r="BP1438" s="851"/>
      <c r="BQ1438" s="851"/>
      <c r="BS1438" s="905" t="s">
        <v>5105</v>
      </c>
      <c r="BT1438" s="905"/>
      <c r="BU1438" s="905"/>
    </row>
    <row r="1439" spans="1:73" ht="48" customHeight="1">
      <c r="A1439" s="445"/>
      <c r="B1439" s="446"/>
      <c r="C1439" s="814"/>
      <c r="D1439" s="781"/>
      <c r="E1439" s="781"/>
      <c r="F1439" s="781"/>
      <c r="G1439" s="781"/>
      <c r="H1439" s="781"/>
      <c r="I1439" s="781"/>
      <c r="J1439" s="781"/>
      <c r="K1439" s="781"/>
      <c r="L1439" s="781"/>
      <c r="M1439" s="781"/>
      <c r="N1439" s="781"/>
      <c r="O1439" s="782"/>
      <c r="P1439" s="863"/>
      <c r="Q1439" s="863"/>
      <c r="R1439" s="863"/>
      <c r="S1439" s="442" t="s">
        <v>5668</v>
      </c>
      <c r="T1439" s="443" t="s">
        <v>5650</v>
      </c>
      <c r="U1439" s="443" t="s">
        <v>5651</v>
      </c>
      <c r="V1439" s="442" t="s">
        <v>5668</v>
      </c>
      <c r="W1439" s="443" t="s">
        <v>5650</v>
      </c>
      <c r="X1439" s="443" t="s">
        <v>5651</v>
      </c>
      <c r="Y1439" s="442" t="s">
        <v>5668</v>
      </c>
      <c r="Z1439" s="443" t="s">
        <v>5650</v>
      </c>
      <c r="AA1439" s="443" t="s">
        <v>5651</v>
      </c>
      <c r="AB1439" s="442" t="s">
        <v>5668</v>
      </c>
      <c r="AC1439" s="443" t="s">
        <v>5650</v>
      </c>
      <c r="AD1439" s="443" t="s">
        <v>5651</v>
      </c>
      <c r="AI1439" t="s">
        <v>5430</v>
      </c>
      <c r="AJ1439" t="s">
        <v>5431</v>
      </c>
      <c r="AK1439" t="s">
        <v>5432</v>
      </c>
      <c r="AL1439" t="s">
        <v>5433</v>
      </c>
      <c r="AM1439" t="s">
        <v>5434</v>
      </c>
      <c r="AN1439" t="s">
        <v>5435</v>
      </c>
      <c r="AO1439" t="s">
        <v>5436</v>
      </c>
      <c r="AP1439" t="s">
        <v>5437</v>
      </c>
      <c r="AQ1439" t="s">
        <v>5670</v>
      </c>
      <c r="AR1439" t="s">
        <v>5671</v>
      </c>
      <c r="AS1439" t="s">
        <v>5672</v>
      </c>
      <c r="AT1439" t="s">
        <v>5673</v>
      </c>
      <c r="AU1439" t="s">
        <v>5674</v>
      </c>
      <c r="AV1439" t="s">
        <v>5675</v>
      </c>
      <c r="AW1439" t="s">
        <v>5676</v>
      </c>
      <c r="AX1439" t="s">
        <v>5677</v>
      </c>
      <c r="AY1439" t="s">
        <v>5678</v>
      </c>
      <c r="AZ1439" t="s">
        <v>5679</v>
      </c>
      <c r="BA1439" t="s">
        <v>5680</v>
      </c>
      <c r="BB1439" t="s">
        <v>5681</v>
      </c>
      <c r="BC1439" s="280" t="s">
        <v>5664</v>
      </c>
      <c r="BD1439" s="353" t="s">
        <v>5690</v>
      </c>
      <c r="BE1439" s="354" t="s">
        <v>5691</v>
      </c>
      <c r="BF1439" s="355" t="s">
        <v>5692</v>
      </c>
      <c r="BG1439" s="280" t="s">
        <v>5664</v>
      </c>
      <c r="BH1439" s="353" t="s">
        <v>5690</v>
      </c>
      <c r="BI1439" s="354" t="s">
        <v>5691</v>
      </c>
      <c r="BJ1439" s="355" t="s">
        <v>5692</v>
      </c>
      <c r="BK1439" s="280" t="s">
        <v>5664</v>
      </c>
      <c r="BL1439" s="353" t="s">
        <v>5690</v>
      </c>
      <c r="BM1439" s="354" t="s">
        <v>5691</v>
      </c>
      <c r="BN1439" s="355" t="s">
        <v>5692</v>
      </c>
      <c r="BO1439" s="351" t="s">
        <v>5114</v>
      </c>
      <c r="BP1439" s="311" t="s">
        <v>5115</v>
      </c>
      <c r="BQ1439" s="281" t="s">
        <v>5116</v>
      </c>
      <c r="BR1439" s="289" t="s">
        <v>5121</v>
      </c>
      <c r="BS1439" s="279" t="s">
        <v>5122</v>
      </c>
      <c r="BT1439" s="311" t="s">
        <v>5115</v>
      </c>
      <c r="BU1439" s="281" t="s">
        <v>5116</v>
      </c>
    </row>
    <row r="1440" spans="1:73" ht="15" customHeight="1">
      <c r="A1440" s="445"/>
      <c r="B1440" s="446"/>
      <c r="C1440" s="10" t="s">
        <v>5023</v>
      </c>
      <c r="D1440" s="800" t="str">
        <f>IF(CNGE_2026_M1_Secc1_Sub1!$D41="","",CNGE_2026_M1_Secc1_Sub1!$D41)</f>
        <v/>
      </c>
      <c r="E1440" s="723"/>
      <c r="F1440" s="723"/>
      <c r="G1440" s="723"/>
      <c r="H1440" s="723"/>
      <c r="I1440" s="723"/>
      <c r="J1440" s="723"/>
      <c r="K1440" s="723"/>
      <c r="L1440" s="723"/>
      <c r="M1440" s="723"/>
      <c r="N1440" s="723"/>
      <c r="O1440" s="724"/>
      <c r="P1440" s="637" t="str">
        <f>IF(M376="","",M376)</f>
        <v/>
      </c>
      <c r="Q1440" s="637" t="str">
        <f>IF(S376="","",S376)</f>
        <v/>
      </c>
      <c r="R1440" s="637" t="str">
        <f>IF(Y376="","",Y376)</f>
        <v/>
      </c>
      <c r="S1440" s="638"/>
      <c r="T1440" s="638"/>
      <c r="U1440" s="638"/>
      <c r="V1440" s="638"/>
      <c r="W1440" s="638"/>
      <c r="X1440" s="638"/>
      <c r="Y1440" s="638"/>
      <c r="Z1440" s="638"/>
      <c r="AA1440" s="638"/>
      <c r="AB1440" s="638"/>
      <c r="AC1440" s="638"/>
      <c r="AD1440" s="638"/>
      <c r="AI1440" t="str">
        <f>P1440</f>
        <v/>
      </c>
      <c r="AJ1440">
        <f t="shared" ref="AJ1440:AJ1471" si="1088">COUNTIF(Q1440:R1440,"NS")</f>
        <v>0</v>
      </c>
      <c r="AK1440">
        <f t="shared" ref="AK1440:AK1471" si="1089">SUM(Q1440:R1440)</f>
        <v>0</v>
      </c>
      <c r="AL1440">
        <f>IF(COUNTIF(P1440:R1440,"NA")=3,0,IF(OR(AND(AI1440=0,AJ1440&gt;0),AND(AI1440="NS",AK1440&gt;0), AND(AI1440="NS", AJ1440=0,AK1440=0)), 1, IF(OR(AND(AI1440&gt;0,AJ1440&gt;1,AI1440&gt;AK1440), AND(AI1440="NS",AJ1440=2), AND(AI1440="NS",AK1440=0,AJ1440&gt;0),AI1440=AK1440), 0,IF(AI1440="",0,1))))</f>
        <v>0</v>
      </c>
      <c r="AM1440">
        <f t="shared" ref="AM1440:AM1471" si="1090">S1440</f>
        <v>0</v>
      </c>
      <c r="AN1440">
        <f t="shared" ref="AN1440:AN1471" si="1091">COUNTIF(T1440:U1440,"NS")</f>
        <v>0</v>
      </c>
      <c r="AO1440">
        <f t="shared" ref="AO1440:AO1471" si="1092">SUM(T1440:U1440)</f>
        <v>0</v>
      </c>
      <c r="AP1440">
        <f t="shared" ref="AP1440:AP1471" si="1093">IF(COUNTIF(S1440:U1440,"NA")=3,0,IF(OR(AND(AM1440=0,AN1440&gt;0),AND(AM1440="NS",AO1440&gt;0), AND(AM1440="NS", AN1440=0,AO1440=0)), 1, IF(OR(AND(AM1440&gt;0,AN1440&gt;1,AM1440&gt;AO1440), AND(AM1440="NS",AN1440=2), AND(AM1440="NS",AO1440=0,AN1440&gt;0),AM1440=AO1440), 0, 1)))</f>
        <v>0</v>
      </c>
      <c r="AQ1440">
        <f t="shared" ref="AQ1440:AQ1471" si="1094">V1440</f>
        <v>0</v>
      </c>
      <c r="AR1440">
        <f t="shared" ref="AR1440:AR1471" si="1095">COUNTIF(W1440:X1440,"NS")</f>
        <v>0</v>
      </c>
      <c r="AS1440">
        <f t="shared" ref="AS1440:AS1471" si="1096">SUM(W1440:X1440)</f>
        <v>0</v>
      </c>
      <c r="AT1440">
        <f t="shared" ref="AT1440:AT1471" si="1097">IF(COUNTIF(V1440:X1440,"NA")=3,0,IF(OR(AND(AQ1440=0,AR1440&gt;0),AND(AQ1440="NS",AS1440&gt;0), AND(AQ1440="NS", AR1440=0,AS1440=0)), 1, IF(OR(AND(AQ1440&gt;0,AR1440&gt;1,AQ1440&gt;AS1440), AND(AQ1440="NS",AR1440=2), AND(AQ1440="NS",AS1440=0,AR1440&gt;0),AQ1440=AS1440), 0, 1)))</f>
        <v>0</v>
      </c>
      <c r="AU1440">
        <f t="shared" ref="AU1440:AU1471" si="1098">Y1440</f>
        <v>0</v>
      </c>
      <c r="AV1440">
        <f t="shared" ref="AV1440:AV1471" si="1099">COUNTIF(Z1440:AA1440,"NS")</f>
        <v>0</v>
      </c>
      <c r="AW1440">
        <f t="shared" ref="AW1440:AW1471" si="1100">SUM(Z1440:AA1440)</f>
        <v>0</v>
      </c>
      <c r="AX1440">
        <f t="shared" ref="AX1440:AX1471" si="1101">IF(COUNTIF(Y1440:AA1440,"NA")=3,0,IF(OR(AND(AU1440=0,AV1440&gt;0),AND(AU1440="NS",AW1440&gt;0), AND(AU1440="NS", AV1440=0,AW1440=0)), 1, IF(OR(AND(AU1440&gt;0,AV1440&gt;1,AU1440&gt;AW1440), AND(AU1440="NS",AV1440=2), AND(AU1440="NS",AW1440=0,AV1440&gt;0),AU1440=AW1440), 0, 1)))</f>
        <v>0</v>
      </c>
      <c r="AY1440">
        <f t="shared" ref="AY1440:AY1471" si="1102">AB1440</f>
        <v>0</v>
      </c>
      <c r="AZ1440">
        <f t="shared" ref="AZ1440:AZ1471" si="1103">COUNTIF(AC1440:AD1440,"NS")</f>
        <v>0</v>
      </c>
      <c r="BA1440">
        <f t="shared" ref="BA1440:BA1471" si="1104">SUM(AC1440:AD1440)</f>
        <v>0</v>
      </c>
      <c r="BB1440">
        <f t="shared" ref="BB1440:BB1471" si="1105">IF(COUNTIF(AB1440:AD1440,"NA")=3,0,IF(OR(AND(AY1440=0,AZ1440&gt;0),AND(AY1440="NS",BA1440&gt;0), AND(AY1440="NS", AZ1440=0,BA1440=0)), 1, IF(OR(AND(AY1440&gt;0,AZ1440&gt;1,AY1440&gt;BA1440), AND(AY1440="NS",AZ1440=2), AND(AY1440="NS",BA1440=0,AZ1440&gt;0),AY1440=BA1440), 0, 1)))</f>
        <v>0</v>
      </c>
      <c r="BC1440" s="356" t="str">
        <f>P1440</f>
        <v/>
      </c>
      <c r="BD1440" s="357">
        <f>COUNTIF(S1440,"NS")+COUNTIF(V1440,"NS") + COUNTIF(Y1440,"NS")+ COUNTIF(AB1440,"NS")+ COUNTIF(P1566,"NS")+ COUNTIF(S1566,"NS")+ COUNTIF(V1566,"NS")+ COUNTIF(Y1566,"NS")+ COUNTIF(AB1566,"NS")</f>
        <v>0</v>
      </c>
      <c r="BE1440" s="358">
        <f>SUM(S1440,V1440,Y1440,AB1440,P1566,S1566,V1566,Y1566,AB1566)</f>
        <v>0</v>
      </c>
      <c r="BF1440" s="359">
        <f>IF(OR(AND(BC1440=0, BD1440&gt;0),AND(BC1440="NS", BE1440&gt;0), AND(BC1440="NS", BD1440=0, BE1440=0)), 1, IF(OR(AND(BC1440&gt;0, BD1440&gt;1,BC1440&gt;BE1440), AND(BC1440="NS", BD1440=2), AND(BC1440="NS", BE1440=0, BD1440&gt;0), BC1440=BE1440), 0,IF(BC1440="",0,1)))</f>
        <v>0</v>
      </c>
      <c r="BG1440" s="356" t="str">
        <f>Q1440</f>
        <v/>
      </c>
      <c r="BH1440" s="357">
        <f>COUNTIF(T1440,"NS")+COUNTIF(W1440,"NS") + COUNTIF(Z1440,"NS")+ COUNTIF(AC1440,"NS")+ COUNTIF(Q1566,"NS")+ COUNTIF(T1566,"NS")+ COUNTIF(W1566,"NS")+ COUNTIF(Z1566,"NS")+ COUNTIF(AC1566,"NS")</f>
        <v>0</v>
      </c>
      <c r="BI1440" s="358">
        <f>SUM(T1440,W1440,Z1440,AC1440,Q1566,T1566,W1566,Z1566,AC1566)</f>
        <v>0</v>
      </c>
      <c r="BJ1440" s="359">
        <f>IF(OR(AND(BG1440=0, BH1440&gt;0),AND(BG1440="NS", BI1440&gt;0), AND(BG1440="NS", BH1440=0, BI1440=0)), 1, IF(OR(AND(BG1440&gt;0, BH1440&gt;1,BG1440&gt;BI1440), AND(BG1440="NS", BH1440=2), AND(BG1440="NS", BI1440=0, BH1440&gt;0), BG1440=BI1440), 0,IF(BG1440="",0,1)))</f>
        <v>0</v>
      </c>
      <c r="BK1440" s="356" t="str">
        <f>R1440</f>
        <v/>
      </c>
      <c r="BL1440" s="357">
        <f>COUNTIF(U1440,"NS")+COUNTIF(X1440,"NS") + COUNTIF(AA1440,"NS")+ COUNTIF(AD1440,"NS")+ COUNTIF(R1566,"NS")+ COUNTIF(U1566,"NS")+ COUNTIF(X1566,"NS")+ COUNTIF(AA1566,"NS")+ COUNTIF(AD1566,"NS")</f>
        <v>0</v>
      </c>
      <c r="BM1440" s="358">
        <f>SUM(U1440,X1440,AA1440,AD1440,R1566,U1566,X1566,AA1566,AD1566)</f>
        <v>0</v>
      </c>
      <c r="BN1440" s="359">
        <f>IF(OR(AND(BK1440=0, BL1440&gt;0),AND(BK1440="NS", BM1440&gt;0), AND(BK1440="NS", BL1440=0, BM1440=0)), 1, IF(OR(AND(BK1440&gt;0, BL1440&gt;1,BK1440&gt;BM1440), AND(BK1440="NS", BL1440=2), AND(BK1440="NS", BM1440=0, BL1440&gt;0), BK1440=BM1440), 0,IF(BK1440="",0,1)))</f>
        <v>0</v>
      </c>
      <c r="BO1440" s="293">
        <f>IF(SUM(AL1440,AP1440,AT1440,AX1440,BB1440,BF1440,BJ1440,BN1440,AL1566,AP1566,AT1566,AX1566,BB1566)=0,0,1)</f>
        <v>0</v>
      </c>
      <c r="BP1440" s="352" t="str">
        <f>IF(BO1440=0,"",
IF(SUM(BO1440:BO1440)=1,BQ1440,
IF(BO1560&gt;SUM(BO1440:BO1440),_xlfn.CONCAT(", ",BQ1440),
IF(BO1560=SUM(BO1440:BO1440),_xlfn.CONCAT(" y ",BQ1440)))))</f>
        <v/>
      </c>
      <c r="BQ1440" s="120" t="s">
        <v>5125</v>
      </c>
      <c r="BR1440" s="290">
        <f>IF(AND(COUNTBLANK(D1440)=1,COUNTA(S1440:AD1440,P1566:AD1566)=0),0,IF(AND(COUNTBLANK(D1440)=0,COUNTA(S1440:AD1440,P1566:AD1566)=27),0,1))</f>
        <v>0</v>
      </c>
      <c r="BS1440" s="293">
        <f>IF(BR1440=0,0,1)</f>
        <v>0</v>
      </c>
      <c r="BT1440" s="283" t="str">
        <f>IF(BS1440=0,"",
IF(SUM(BS1440:BS1440)=1,BU1440,
IF(BS1560&gt;SUM(BS1440:BS1440),_xlfn.CONCAT(", ",BU1440),
IF(BS1560=SUM(BS1440:BS1440),_xlfn.CONCAT(" y ",BU1440)))))</f>
        <v/>
      </c>
      <c r="BU1440" s="120" t="s">
        <v>5125</v>
      </c>
    </row>
    <row r="1441" spans="1:73" ht="15" customHeight="1">
      <c r="A1441" s="445"/>
      <c r="B1441" s="446"/>
      <c r="C1441" s="35" t="s">
        <v>5025</v>
      </c>
      <c r="D1441" s="800" t="str">
        <f>IF(CNGE_2026_M1_Secc1_Sub1!$D42="","",CNGE_2026_M1_Secc1_Sub1!$D42)</f>
        <v/>
      </c>
      <c r="E1441" s="723"/>
      <c r="F1441" s="723"/>
      <c r="G1441" s="723"/>
      <c r="H1441" s="723"/>
      <c r="I1441" s="723"/>
      <c r="J1441" s="723"/>
      <c r="K1441" s="723"/>
      <c r="L1441" s="723"/>
      <c r="M1441" s="723"/>
      <c r="N1441" s="723"/>
      <c r="O1441" s="724"/>
      <c r="P1441" s="637" t="str">
        <f>IF(M377="","",M377)</f>
        <v/>
      </c>
      <c r="Q1441" s="637" t="str">
        <f>IF(S377="","",S377)</f>
        <v/>
      </c>
      <c r="R1441" s="637" t="str">
        <f>IF(Y377="","",Y377)</f>
        <v/>
      </c>
      <c r="S1441" s="638"/>
      <c r="T1441" s="638"/>
      <c r="U1441" s="638"/>
      <c r="V1441" s="638"/>
      <c r="W1441" s="638"/>
      <c r="X1441" s="638"/>
      <c r="Y1441" s="638"/>
      <c r="Z1441" s="638"/>
      <c r="AA1441" s="638"/>
      <c r="AB1441" s="638"/>
      <c r="AC1441" s="638"/>
      <c r="AD1441" s="638"/>
      <c r="AI1441" t="str">
        <f t="shared" ref="AI1441:AI1471" si="1106">P1441</f>
        <v/>
      </c>
      <c r="AJ1441">
        <f t="shared" si="1088"/>
        <v>0</v>
      </c>
      <c r="AK1441">
        <f t="shared" si="1089"/>
        <v>0</v>
      </c>
      <c r="AL1441">
        <f t="shared" ref="AL1441:AL1504" si="1107">IF(COUNTIF(P1441:R1441,"NA")=3,0,IF(OR(AND(AI1441=0,AJ1441&gt;0),AND(AI1441="NS",AK1441&gt;0), AND(AI1441="NS", AJ1441=0,AK1441=0)), 1, IF(OR(AND(AI1441&gt;0,AJ1441&gt;1,AI1441&gt;AK1441), AND(AI1441="NS",AJ1441=2), AND(AI1441="NS",AK1441=0,AJ1441&gt;0),AI1441=AK1441), 0,IF(AI1441="",0,1))))</f>
        <v>0</v>
      </c>
      <c r="AM1441">
        <f t="shared" si="1090"/>
        <v>0</v>
      </c>
      <c r="AN1441">
        <f t="shared" si="1091"/>
        <v>0</v>
      </c>
      <c r="AO1441">
        <f t="shared" si="1092"/>
        <v>0</v>
      </c>
      <c r="AP1441">
        <f t="shared" si="1093"/>
        <v>0</v>
      </c>
      <c r="AQ1441">
        <f t="shared" si="1094"/>
        <v>0</v>
      </c>
      <c r="AR1441">
        <f t="shared" si="1095"/>
        <v>0</v>
      </c>
      <c r="AS1441">
        <f t="shared" si="1096"/>
        <v>0</v>
      </c>
      <c r="AT1441">
        <f t="shared" si="1097"/>
        <v>0</v>
      </c>
      <c r="AU1441">
        <f t="shared" si="1098"/>
        <v>0</v>
      </c>
      <c r="AV1441">
        <f t="shared" si="1099"/>
        <v>0</v>
      </c>
      <c r="AW1441">
        <f t="shared" si="1100"/>
        <v>0</v>
      </c>
      <c r="AX1441">
        <f t="shared" si="1101"/>
        <v>0</v>
      </c>
      <c r="AY1441">
        <f t="shared" si="1102"/>
        <v>0</v>
      </c>
      <c r="AZ1441">
        <f t="shared" si="1103"/>
        <v>0</v>
      </c>
      <c r="BA1441">
        <f t="shared" si="1104"/>
        <v>0</v>
      </c>
      <c r="BB1441">
        <f t="shared" si="1105"/>
        <v>0</v>
      </c>
      <c r="BC1441" s="356" t="str">
        <f t="shared" ref="BC1441:BC1504" si="1108">P1441</f>
        <v/>
      </c>
      <c r="BD1441" s="357">
        <f t="shared" ref="BD1441:BD1504" si="1109">COUNTIF(S1441,"NS")+COUNTIF(V1441,"NS") + COUNTIF(Y1441,"NS")+ COUNTIF(AB1441,"NS")+ COUNTIF(P1567,"NS")+ COUNTIF(S1567,"NS")+ COUNTIF(V1567,"NS")+ COUNTIF(Y1567,"NS")+ COUNTIF(AB1567,"NS")</f>
        <v>0</v>
      </c>
      <c r="BE1441" s="358">
        <f t="shared" ref="BE1441:BE1504" si="1110">SUM(S1441,V1441,Y1441,AB1441,P1567,S1567,V1567,Y1567,AB1567)</f>
        <v>0</v>
      </c>
      <c r="BF1441" s="359">
        <f t="shared" ref="BF1441:BF1504" si="1111">IF(OR(AND(BC1441=0, BD1441&gt;0),AND(BC1441="NS", BE1441&gt;0), AND(BC1441="NS", BD1441=0, BE1441=0)), 1, IF(OR(AND(BC1441&gt;0, BD1441&gt;1,BC1441&gt;BE1441), AND(BC1441="NS", BD1441=2), AND(BC1441="NS", BE1441=0, BD1441&gt;0), BC1441=BE1441), 0,IF(BC1441="",0,1)))</f>
        <v>0</v>
      </c>
      <c r="BG1441" s="356" t="str">
        <f t="shared" ref="BG1441:BG1504" si="1112">Q1441</f>
        <v/>
      </c>
      <c r="BH1441" s="357">
        <f t="shared" ref="BH1441:BH1504" si="1113">COUNTIF(T1441,"NS")+COUNTIF(W1441,"NS") + COUNTIF(Z1441,"NS")+ COUNTIF(AC1441,"NS")+ COUNTIF(Q1567,"NS")+ COUNTIF(T1567,"NS")+ COUNTIF(W1567,"NS")+ COUNTIF(Z1567,"NS")+ COUNTIF(AC1567,"NS")</f>
        <v>0</v>
      </c>
      <c r="BI1441" s="358">
        <f t="shared" ref="BI1441:BI1504" si="1114">SUM(T1441,W1441,Z1441,AC1441,Q1567,T1567,W1567,Z1567,AC1567)</f>
        <v>0</v>
      </c>
      <c r="BJ1441" s="359">
        <f t="shared" ref="BJ1441:BJ1504" si="1115">IF(OR(AND(BG1441=0, BH1441&gt;0),AND(BG1441="NS", BI1441&gt;0), AND(BG1441="NS", BH1441=0, BI1441=0)), 1, IF(OR(AND(BG1441&gt;0, BH1441&gt;1,BG1441&gt;BI1441), AND(BG1441="NS", BH1441=2), AND(BG1441="NS", BI1441=0, BH1441&gt;0), BG1441=BI1441), 0,IF(BG1441="",0,1)))</f>
        <v>0</v>
      </c>
      <c r="BK1441" s="356" t="str">
        <f t="shared" ref="BK1441:BK1504" si="1116">R1441</f>
        <v/>
      </c>
      <c r="BL1441" s="357">
        <f t="shared" ref="BL1441:BL1504" si="1117">COUNTIF(U1441,"NS")+COUNTIF(X1441,"NS") + COUNTIF(AA1441,"NS")+ COUNTIF(AD1441,"NS")+ COUNTIF(R1567,"NS")+ COUNTIF(U1567,"NS")+ COUNTIF(X1567,"NS")+ COUNTIF(AA1567,"NS")+ COUNTIF(AD1567,"NS")</f>
        <v>0</v>
      </c>
      <c r="BM1441" s="358">
        <f t="shared" ref="BM1441:BM1504" si="1118">SUM(U1441,X1441,AA1441,AD1441,R1567,U1567,X1567,AA1567,AD1567)</f>
        <v>0</v>
      </c>
      <c r="BN1441" s="359">
        <f t="shared" ref="BN1441:BN1504" si="1119">IF(OR(AND(BK1441=0, BL1441&gt;0),AND(BK1441="NS", BM1441&gt;0), AND(BK1441="NS", BL1441=0, BM1441=0)), 1, IF(OR(AND(BK1441&gt;0, BL1441&gt;1,BK1441&gt;BM1441), AND(BK1441="NS", BL1441=2), AND(BK1441="NS", BM1441=0, BL1441&gt;0), BK1441=BM1441), 0,IF(BK1441="",0,1)))</f>
        <v>0</v>
      </c>
      <c r="BO1441" s="293">
        <f t="shared" ref="BO1441:BO1504" si="1120">IF(SUM(AL1441,AP1441,AT1441,AX1441,BB1441,BF1441,BJ1441,BN1441,AL1567,AP1567,AT1567,AX1567,BB1567)=0,0,1)</f>
        <v>0</v>
      </c>
      <c r="BP1441" s="352" t="str">
        <f>IF(BO1441=0,"",
IF(SUM($BO$1440:BO1441)=1,BQ1441,
IF($BO$1560&gt;SUM($BO$1440:BO1441),_xlfn.CONCAT(", ",BQ1441),
IF($BO$1560=SUM($BO$1440:BO1441),_xlfn.CONCAT(" y ",BQ1441)))))</f>
        <v/>
      </c>
      <c r="BQ1441" s="120" t="s">
        <v>5127</v>
      </c>
      <c r="BR1441" s="290">
        <f t="shared" ref="BR1441:BR1504" si="1121">IF(AND(COUNTBLANK(D1441)=1,COUNTA(S1441:AD1441,P1567:AD1567)=0),0,IF(AND(COUNTBLANK(D1441)=0,COUNTA(S1441:AD1441,P1567:AD1567)=27),0,1))</f>
        <v>0</v>
      </c>
      <c r="BS1441" s="293">
        <f t="shared" ref="BS1441:BS1504" si="1122">IF(BR1441=0,0,1)</f>
        <v>0</v>
      </c>
      <c r="BT1441" s="283" t="str">
        <f>IF(BS1441=0,"",
IF(SUM($BS$1440:BS1441)=1,BU1441,
IF($BS$1560&gt;SUM($BS$1440:BS1441),_xlfn.CONCAT(", ",BU1441),
IF($BS$1560=SUM($BS$1440:BS1441),_xlfn.CONCAT(" y ",BU1441)))))</f>
        <v/>
      </c>
      <c r="BU1441" s="120" t="s">
        <v>5127</v>
      </c>
    </row>
    <row r="1442" spans="1:73" ht="15" customHeight="1">
      <c r="A1442" s="445"/>
      <c r="B1442" s="446"/>
      <c r="C1442" s="35" t="s">
        <v>5027</v>
      </c>
      <c r="D1442" s="800" t="str">
        <f>IF(CNGE_2026_M1_Secc1_Sub1!$D43="","",CNGE_2026_M1_Secc1_Sub1!$D43)</f>
        <v/>
      </c>
      <c r="E1442" s="723"/>
      <c r="F1442" s="723"/>
      <c r="G1442" s="723"/>
      <c r="H1442" s="723"/>
      <c r="I1442" s="723"/>
      <c r="J1442" s="723"/>
      <c r="K1442" s="723"/>
      <c r="L1442" s="723"/>
      <c r="M1442" s="723"/>
      <c r="N1442" s="723"/>
      <c r="O1442" s="724"/>
      <c r="P1442" s="637" t="str">
        <f t="shared" ref="P1442:P1471" si="1123">IF(M378="","",M378)</f>
        <v/>
      </c>
      <c r="Q1442" s="637" t="str">
        <f t="shared" ref="Q1442:Q1471" si="1124">IF(S378="","",S378)</f>
        <v/>
      </c>
      <c r="R1442" s="637" t="str">
        <f t="shared" ref="R1442:R1471" si="1125">IF(Y378="","",Y378)</f>
        <v/>
      </c>
      <c r="S1442" s="638"/>
      <c r="T1442" s="638"/>
      <c r="U1442" s="638"/>
      <c r="V1442" s="638"/>
      <c r="W1442" s="638"/>
      <c r="X1442" s="638"/>
      <c r="Y1442" s="638"/>
      <c r="Z1442" s="638"/>
      <c r="AA1442" s="638"/>
      <c r="AB1442" s="638"/>
      <c r="AC1442" s="638"/>
      <c r="AD1442" s="638"/>
      <c r="AI1442" t="str">
        <f t="shared" si="1106"/>
        <v/>
      </c>
      <c r="AJ1442">
        <f t="shared" si="1088"/>
        <v>0</v>
      </c>
      <c r="AK1442">
        <f t="shared" si="1089"/>
        <v>0</v>
      </c>
      <c r="AL1442">
        <f t="shared" si="1107"/>
        <v>0</v>
      </c>
      <c r="AM1442">
        <f t="shared" si="1090"/>
        <v>0</v>
      </c>
      <c r="AN1442">
        <f t="shared" si="1091"/>
        <v>0</v>
      </c>
      <c r="AO1442">
        <f t="shared" si="1092"/>
        <v>0</v>
      </c>
      <c r="AP1442">
        <f t="shared" si="1093"/>
        <v>0</v>
      </c>
      <c r="AQ1442">
        <f t="shared" si="1094"/>
        <v>0</v>
      </c>
      <c r="AR1442">
        <f t="shared" si="1095"/>
        <v>0</v>
      </c>
      <c r="AS1442">
        <f t="shared" si="1096"/>
        <v>0</v>
      </c>
      <c r="AT1442">
        <f t="shared" si="1097"/>
        <v>0</v>
      </c>
      <c r="AU1442">
        <f t="shared" si="1098"/>
        <v>0</v>
      </c>
      <c r="AV1442">
        <f t="shared" si="1099"/>
        <v>0</v>
      </c>
      <c r="AW1442">
        <f t="shared" si="1100"/>
        <v>0</v>
      </c>
      <c r="AX1442">
        <f t="shared" si="1101"/>
        <v>0</v>
      </c>
      <c r="AY1442">
        <f t="shared" si="1102"/>
        <v>0</v>
      </c>
      <c r="AZ1442">
        <f t="shared" si="1103"/>
        <v>0</v>
      </c>
      <c r="BA1442">
        <f t="shared" si="1104"/>
        <v>0</v>
      </c>
      <c r="BB1442">
        <f t="shared" si="1105"/>
        <v>0</v>
      </c>
      <c r="BC1442" s="356" t="str">
        <f t="shared" si="1108"/>
        <v/>
      </c>
      <c r="BD1442" s="357">
        <f t="shared" si="1109"/>
        <v>0</v>
      </c>
      <c r="BE1442" s="358">
        <f t="shared" si="1110"/>
        <v>0</v>
      </c>
      <c r="BF1442" s="359">
        <f t="shared" si="1111"/>
        <v>0</v>
      </c>
      <c r="BG1442" s="356" t="str">
        <f t="shared" si="1112"/>
        <v/>
      </c>
      <c r="BH1442" s="357">
        <f t="shared" si="1113"/>
        <v>0</v>
      </c>
      <c r="BI1442" s="358">
        <f t="shared" si="1114"/>
        <v>0</v>
      </c>
      <c r="BJ1442" s="359">
        <f t="shared" si="1115"/>
        <v>0</v>
      </c>
      <c r="BK1442" s="356" t="str">
        <f t="shared" si="1116"/>
        <v/>
      </c>
      <c r="BL1442" s="357">
        <f t="shared" si="1117"/>
        <v>0</v>
      </c>
      <c r="BM1442" s="358">
        <f t="shared" si="1118"/>
        <v>0</v>
      </c>
      <c r="BN1442" s="359">
        <f t="shared" si="1119"/>
        <v>0</v>
      </c>
      <c r="BO1442" s="293">
        <f t="shared" si="1120"/>
        <v>0</v>
      </c>
      <c r="BP1442" s="352" t="str">
        <f>IF(BO1442=0,"",
IF(SUM($BO$1440:BO1442)=1,BQ1442,
IF($BO$1560&gt;SUM($BO$1440:BO1442),_xlfn.CONCAT(", ",BQ1442),
IF($BO$1560=SUM($BO$1440:BO1442),_xlfn.CONCAT(" y ",BQ1442)))))</f>
        <v/>
      </c>
      <c r="BQ1442" s="120" t="s">
        <v>5129</v>
      </c>
      <c r="BR1442" s="290">
        <f t="shared" si="1121"/>
        <v>0</v>
      </c>
      <c r="BS1442" s="293">
        <f t="shared" si="1122"/>
        <v>0</v>
      </c>
      <c r="BT1442" s="283" t="str">
        <f>IF(BS1442=0,"",
IF(SUM($BS$1440:BS1442)=1,BU1442,
IF($BS$1560&gt;SUM($BS$1440:BS1442),_xlfn.CONCAT(", ",BU1442),
IF($BS$1560=SUM($BS$1440:BS1442),_xlfn.CONCAT(" y ",BU1442)))))</f>
        <v/>
      </c>
      <c r="BU1442" s="120" t="s">
        <v>5129</v>
      </c>
    </row>
    <row r="1443" spans="1:73" ht="15" customHeight="1">
      <c r="A1443" s="445"/>
      <c r="B1443" s="446"/>
      <c r="C1443" s="35" t="s">
        <v>5029</v>
      </c>
      <c r="D1443" s="800" t="str">
        <f>IF(CNGE_2026_M1_Secc1_Sub1!$D44="","",CNGE_2026_M1_Secc1_Sub1!$D44)</f>
        <v/>
      </c>
      <c r="E1443" s="723"/>
      <c r="F1443" s="723"/>
      <c r="G1443" s="723"/>
      <c r="H1443" s="723"/>
      <c r="I1443" s="723"/>
      <c r="J1443" s="723"/>
      <c r="K1443" s="723"/>
      <c r="L1443" s="723"/>
      <c r="M1443" s="723"/>
      <c r="N1443" s="723"/>
      <c r="O1443" s="724"/>
      <c r="P1443" s="637" t="str">
        <f t="shared" si="1123"/>
        <v/>
      </c>
      <c r="Q1443" s="637" t="str">
        <f t="shared" si="1124"/>
        <v/>
      </c>
      <c r="R1443" s="637" t="str">
        <f t="shared" si="1125"/>
        <v/>
      </c>
      <c r="S1443" s="638"/>
      <c r="T1443" s="638"/>
      <c r="U1443" s="638"/>
      <c r="V1443" s="638"/>
      <c r="W1443" s="638"/>
      <c r="X1443" s="638"/>
      <c r="Y1443" s="638"/>
      <c r="Z1443" s="638"/>
      <c r="AA1443" s="638"/>
      <c r="AB1443" s="638"/>
      <c r="AC1443" s="638"/>
      <c r="AD1443" s="638"/>
      <c r="AI1443" t="str">
        <f t="shared" si="1106"/>
        <v/>
      </c>
      <c r="AJ1443">
        <f t="shared" si="1088"/>
        <v>0</v>
      </c>
      <c r="AK1443">
        <f t="shared" si="1089"/>
        <v>0</v>
      </c>
      <c r="AL1443">
        <f t="shared" si="1107"/>
        <v>0</v>
      </c>
      <c r="AM1443">
        <f t="shared" si="1090"/>
        <v>0</v>
      </c>
      <c r="AN1443">
        <f t="shared" si="1091"/>
        <v>0</v>
      </c>
      <c r="AO1443">
        <f t="shared" si="1092"/>
        <v>0</v>
      </c>
      <c r="AP1443">
        <f t="shared" si="1093"/>
        <v>0</v>
      </c>
      <c r="AQ1443">
        <f t="shared" si="1094"/>
        <v>0</v>
      </c>
      <c r="AR1443">
        <f t="shared" si="1095"/>
        <v>0</v>
      </c>
      <c r="AS1443">
        <f t="shared" si="1096"/>
        <v>0</v>
      </c>
      <c r="AT1443">
        <f t="shared" si="1097"/>
        <v>0</v>
      </c>
      <c r="AU1443">
        <f t="shared" si="1098"/>
        <v>0</v>
      </c>
      <c r="AV1443">
        <f t="shared" si="1099"/>
        <v>0</v>
      </c>
      <c r="AW1443">
        <f t="shared" si="1100"/>
        <v>0</v>
      </c>
      <c r="AX1443">
        <f t="shared" si="1101"/>
        <v>0</v>
      </c>
      <c r="AY1443">
        <f t="shared" si="1102"/>
        <v>0</v>
      </c>
      <c r="AZ1443">
        <f t="shared" si="1103"/>
        <v>0</v>
      </c>
      <c r="BA1443">
        <f t="shared" si="1104"/>
        <v>0</v>
      </c>
      <c r="BB1443">
        <f t="shared" si="1105"/>
        <v>0</v>
      </c>
      <c r="BC1443" s="356" t="str">
        <f t="shared" si="1108"/>
        <v/>
      </c>
      <c r="BD1443" s="357">
        <f t="shared" si="1109"/>
        <v>0</v>
      </c>
      <c r="BE1443" s="358">
        <f t="shared" si="1110"/>
        <v>0</v>
      </c>
      <c r="BF1443" s="359">
        <f t="shared" si="1111"/>
        <v>0</v>
      </c>
      <c r="BG1443" s="356" t="str">
        <f t="shared" si="1112"/>
        <v/>
      </c>
      <c r="BH1443" s="357">
        <f t="shared" si="1113"/>
        <v>0</v>
      </c>
      <c r="BI1443" s="358">
        <f t="shared" si="1114"/>
        <v>0</v>
      </c>
      <c r="BJ1443" s="359">
        <f t="shared" si="1115"/>
        <v>0</v>
      </c>
      <c r="BK1443" s="356" t="str">
        <f t="shared" si="1116"/>
        <v/>
      </c>
      <c r="BL1443" s="357">
        <f t="shared" si="1117"/>
        <v>0</v>
      </c>
      <c r="BM1443" s="358">
        <f t="shared" si="1118"/>
        <v>0</v>
      </c>
      <c r="BN1443" s="359">
        <f t="shared" si="1119"/>
        <v>0</v>
      </c>
      <c r="BO1443" s="293">
        <f t="shared" si="1120"/>
        <v>0</v>
      </c>
      <c r="BP1443" s="352" t="str">
        <f>IF(BO1443=0,"",
IF(SUM($BO$1440:BO1443)=1,BQ1443,
IF($BO$1560&gt;SUM($BO$1440:BO1443),_xlfn.CONCAT(", ",BQ1443),
IF($BO$1560=SUM($BO$1440:BO1443),_xlfn.CONCAT(" y ",BQ1443)))))</f>
        <v/>
      </c>
      <c r="BQ1443" s="120" t="s">
        <v>5131</v>
      </c>
      <c r="BR1443" s="290">
        <f t="shared" si="1121"/>
        <v>0</v>
      </c>
      <c r="BS1443" s="293">
        <f t="shared" si="1122"/>
        <v>0</v>
      </c>
      <c r="BT1443" s="283" t="str">
        <f>IF(BS1443=0,"",
IF(SUM($BS$1440:BS1443)=1,BU1443,
IF($BS$1560&gt;SUM($BS$1440:BS1443),_xlfn.CONCAT(", ",BU1443),
IF($BS$1560=SUM($BS$1440:BS1443),_xlfn.CONCAT(" y ",BU1443)))))</f>
        <v/>
      </c>
      <c r="BU1443" s="120" t="s">
        <v>5131</v>
      </c>
    </row>
    <row r="1444" spans="1:73" ht="15" customHeight="1">
      <c r="A1444" s="445"/>
      <c r="B1444" s="446"/>
      <c r="C1444" s="35" t="s">
        <v>5031</v>
      </c>
      <c r="D1444" s="800" t="str">
        <f>IF(CNGE_2026_M1_Secc1_Sub1!$D45="","",CNGE_2026_M1_Secc1_Sub1!$D45)</f>
        <v/>
      </c>
      <c r="E1444" s="723"/>
      <c r="F1444" s="723"/>
      <c r="G1444" s="723"/>
      <c r="H1444" s="723"/>
      <c r="I1444" s="723"/>
      <c r="J1444" s="723"/>
      <c r="K1444" s="723"/>
      <c r="L1444" s="723"/>
      <c r="M1444" s="723"/>
      <c r="N1444" s="723"/>
      <c r="O1444" s="724"/>
      <c r="P1444" s="637" t="str">
        <f t="shared" si="1123"/>
        <v/>
      </c>
      <c r="Q1444" s="637" t="str">
        <f t="shared" si="1124"/>
        <v/>
      </c>
      <c r="R1444" s="637" t="str">
        <f t="shared" si="1125"/>
        <v/>
      </c>
      <c r="S1444" s="638"/>
      <c r="T1444" s="638"/>
      <c r="U1444" s="638"/>
      <c r="V1444" s="638"/>
      <c r="W1444" s="638"/>
      <c r="X1444" s="638"/>
      <c r="Y1444" s="638"/>
      <c r="Z1444" s="638"/>
      <c r="AA1444" s="638"/>
      <c r="AB1444" s="638"/>
      <c r="AC1444" s="638"/>
      <c r="AD1444" s="638"/>
      <c r="AI1444" t="str">
        <f t="shared" si="1106"/>
        <v/>
      </c>
      <c r="AJ1444">
        <f t="shared" si="1088"/>
        <v>0</v>
      </c>
      <c r="AK1444">
        <f t="shared" si="1089"/>
        <v>0</v>
      </c>
      <c r="AL1444">
        <f t="shared" si="1107"/>
        <v>0</v>
      </c>
      <c r="AM1444">
        <f t="shared" si="1090"/>
        <v>0</v>
      </c>
      <c r="AN1444">
        <f t="shared" si="1091"/>
        <v>0</v>
      </c>
      <c r="AO1444">
        <f t="shared" si="1092"/>
        <v>0</v>
      </c>
      <c r="AP1444">
        <f t="shared" si="1093"/>
        <v>0</v>
      </c>
      <c r="AQ1444">
        <f t="shared" si="1094"/>
        <v>0</v>
      </c>
      <c r="AR1444">
        <f t="shared" si="1095"/>
        <v>0</v>
      </c>
      <c r="AS1444">
        <f t="shared" si="1096"/>
        <v>0</v>
      </c>
      <c r="AT1444">
        <f t="shared" si="1097"/>
        <v>0</v>
      </c>
      <c r="AU1444">
        <f t="shared" si="1098"/>
        <v>0</v>
      </c>
      <c r="AV1444">
        <f t="shared" si="1099"/>
        <v>0</v>
      </c>
      <c r="AW1444">
        <f t="shared" si="1100"/>
        <v>0</v>
      </c>
      <c r="AX1444">
        <f t="shared" si="1101"/>
        <v>0</v>
      </c>
      <c r="AY1444">
        <f t="shared" si="1102"/>
        <v>0</v>
      </c>
      <c r="AZ1444">
        <f t="shared" si="1103"/>
        <v>0</v>
      </c>
      <c r="BA1444">
        <f t="shared" si="1104"/>
        <v>0</v>
      </c>
      <c r="BB1444">
        <f t="shared" si="1105"/>
        <v>0</v>
      </c>
      <c r="BC1444" s="356" t="str">
        <f t="shared" si="1108"/>
        <v/>
      </c>
      <c r="BD1444" s="357">
        <f t="shared" si="1109"/>
        <v>0</v>
      </c>
      <c r="BE1444" s="358">
        <f t="shared" si="1110"/>
        <v>0</v>
      </c>
      <c r="BF1444" s="359">
        <f t="shared" si="1111"/>
        <v>0</v>
      </c>
      <c r="BG1444" s="356" t="str">
        <f t="shared" si="1112"/>
        <v/>
      </c>
      <c r="BH1444" s="357">
        <f t="shared" si="1113"/>
        <v>0</v>
      </c>
      <c r="BI1444" s="358">
        <f t="shared" si="1114"/>
        <v>0</v>
      </c>
      <c r="BJ1444" s="359">
        <f t="shared" si="1115"/>
        <v>0</v>
      </c>
      <c r="BK1444" s="356" t="str">
        <f t="shared" si="1116"/>
        <v/>
      </c>
      <c r="BL1444" s="357">
        <f t="shared" si="1117"/>
        <v>0</v>
      </c>
      <c r="BM1444" s="358">
        <f t="shared" si="1118"/>
        <v>0</v>
      </c>
      <c r="BN1444" s="359">
        <f t="shared" si="1119"/>
        <v>0</v>
      </c>
      <c r="BO1444" s="293">
        <f t="shared" si="1120"/>
        <v>0</v>
      </c>
      <c r="BP1444" s="352" t="str">
        <f>IF(BO1444=0,"",
IF(SUM($BO$1440:BO1444)=1,BQ1444,
IF($BO$1560&gt;SUM($BO$1440:BO1444),_xlfn.CONCAT(", ",BQ1444),
IF($BO$1560=SUM($BO$1440:BO1444),_xlfn.CONCAT(" y ",BQ1444)))))</f>
        <v/>
      </c>
      <c r="BQ1444" s="120" t="s">
        <v>5133</v>
      </c>
      <c r="BR1444" s="290">
        <f t="shared" si="1121"/>
        <v>0</v>
      </c>
      <c r="BS1444" s="293">
        <f t="shared" si="1122"/>
        <v>0</v>
      </c>
      <c r="BT1444" s="283" t="str">
        <f>IF(BS1444=0,"",
IF(SUM($BS$1440:BS1444)=1,BU1444,
IF($BS$1560&gt;SUM($BS$1440:BS1444),_xlfn.CONCAT(", ",BU1444),
IF($BS$1560=SUM($BS$1440:BS1444),_xlfn.CONCAT(" y ",BU1444)))))</f>
        <v/>
      </c>
      <c r="BU1444" s="120" t="s">
        <v>5133</v>
      </c>
    </row>
    <row r="1445" spans="1:73" ht="15" customHeight="1">
      <c r="A1445" s="445"/>
      <c r="B1445" s="446"/>
      <c r="C1445" s="35" t="s">
        <v>5033</v>
      </c>
      <c r="D1445" s="800" t="str">
        <f>IF(CNGE_2026_M1_Secc1_Sub1!$D46="","",CNGE_2026_M1_Secc1_Sub1!$D46)</f>
        <v/>
      </c>
      <c r="E1445" s="723"/>
      <c r="F1445" s="723"/>
      <c r="G1445" s="723"/>
      <c r="H1445" s="723"/>
      <c r="I1445" s="723"/>
      <c r="J1445" s="723"/>
      <c r="K1445" s="723"/>
      <c r="L1445" s="723"/>
      <c r="M1445" s="723"/>
      <c r="N1445" s="723"/>
      <c r="O1445" s="724"/>
      <c r="P1445" s="637" t="str">
        <f t="shared" si="1123"/>
        <v/>
      </c>
      <c r="Q1445" s="637" t="str">
        <f t="shared" si="1124"/>
        <v/>
      </c>
      <c r="R1445" s="637" t="str">
        <f t="shared" si="1125"/>
        <v/>
      </c>
      <c r="S1445" s="638"/>
      <c r="T1445" s="638"/>
      <c r="U1445" s="638"/>
      <c r="V1445" s="638"/>
      <c r="W1445" s="638"/>
      <c r="X1445" s="638"/>
      <c r="Y1445" s="638"/>
      <c r="Z1445" s="638"/>
      <c r="AA1445" s="638"/>
      <c r="AB1445" s="638"/>
      <c r="AC1445" s="638"/>
      <c r="AD1445" s="638"/>
      <c r="AI1445" t="str">
        <f t="shared" si="1106"/>
        <v/>
      </c>
      <c r="AJ1445">
        <f t="shared" si="1088"/>
        <v>0</v>
      </c>
      <c r="AK1445">
        <f t="shared" si="1089"/>
        <v>0</v>
      </c>
      <c r="AL1445">
        <f t="shared" si="1107"/>
        <v>0</v>
      </c>
      <c r="AM1445">
        <f t="shared" si="1090"/>
        <v>0</v>
      </c>
      <c r="AN1445">
        <f t="shared" si="1091"/>
        <v>0</v>
      </c>
      <c r="AO1445">
        <f t="shared" si="1092"/>
        <v>0</v>
      </c>
      <c r="AP1445">
        <f t="shared" si="1093"/>
        <v>0</v>
      </c>
      <c r="AQ1445">
        <f t="shared" si="1094"/>
        <v>0</v>
      </c>
      <c r="AR1445">
        <f t="shared" si="1095"/>
        <v>0</v>
      </c>
      <c r="AS1445">
        <f t="shared" si="1096"/>
        <v>0</v>
      </c>
      <c r="AT1445">
        <f t="shared" si="1097"/>
        <v>0</v>
      </c>
      <c r="AU1445">
        <f t="shared" si="1098"/>
        <v>0</v>
      </c>
      <c r="AV1445">
        <f t="shared" si="1099"/>
        <v>0</v>
      </c>
      <c r="AW1445">
        <f t="shared" si="1100"/>
        <v>0</v>
      </c>
      <c r="AX1445">
        <f t="shared" si="1101"/>
        <v>0</v>
      </c>
      <c r="AY1445">
        <f t="shared" si="1102"/>
        <v>0</v>
      </c>
      <c r="AZ1445">
        <f t="shared" si="1103"/>
        <v>0</v>
      </c>
      <c r="BA1445">
        <f t="shared" si="1104"/>
        <v>0</v>
      </c>
      <c r="BB1445">
        <f t="shared" si="1105"/>
        <v>0</v>
      </c>
      <c r="BC1445" s="356" t="str">
        <f t="shared" si="1108"/>
        <v/>
      </c>
      <c r="BD1445" s="357">
        <f t="shared" si="1109"/>
        <v>0</v>
      </c>
      <c r="BE1445" s="358">
        <f t="shared" si="1110"/>
        <v>0</v>
      </c>
      <c r="BF1445" s="359">
        <f t="shared" si="1111"/>
        <v>0</v>
      </c>
      <c r="BG1445" s="356" t="str">
        <f t="shared" si="1112"/>
        <v/>
      </c>
      <c r="BH1445" s="357">
        <f t="shared" si="1113"/>
        <v>0</v>
      </c>
      <c r="BI1445" s="358">
        <f t="shared" si="1114"/>
        <v>0</v>
      </c>
      <c r="BJ1445" s="359">
        <f t="shared" si="1115"/>
        <v>0</v>
      </c>
      <c r="BK1445" s="356" t="str">
        <f t="shared" si="1116"/>
        <v/>
      </c>
      <c r="BL1445" s="357">
        <f t="shared" si="1117"/>
        <v>0</v>
      </c>
      <c r="BM1445" s="358">
        <f t="shared" si="1118"/>
        <v>0</v>
      </c>
      <c r="BN1445" s="359">
        <f t="shared" si="1119"/>
        <v>0</v>
      </c>
      <c r="BO1445" s="293">
        <f t="shared" si="1120"/>
        <v>0</v>
      </c>
      <c r="BP1445" s="352" t="str">
        <f>IF(BO1445=0,"",
IF(SUM($BO$1440:BO1445)=1,BQ1445,
IF($BO$1560&gt;SUM($BO$1440:BO1445),_xlfn.CONCAT(", ",BQ1445),
IF($BO$1560=SUM($BO$1440:BO1445),_xlfn.CONCAT(" y ",BQ1445)))))</f>
        <v/>
      </c>
      <c r="BQ1445" s="120" t="s">
        <v>5135</v>
      </c>
      <c r="BR1445" s="290">
        <f t="shared" si="1121"/>
        <v>0</v>
      </c>
      <c r="BS1445" s="293">
        <f t="shared" si="1122"/>
        <v>0</v>
      </c>
      <c r="BT1445" s="283" t="str">
        <f>IF(BS1445=0,"",
IF(SUM($BS$1440:BS1445)=1,BU1445,
IF($BS$1560&gt;SUM($BS$1440:BS1445),_xlfn.CONCAT(", ",BU1445),
IF($BS$1560=SUM($BS$1440:BS1445),_xlfn.CONCAT(" y ",BU1445)))))</f>
        <v/>
      </c>
      <c r="BU1445" s="120" t="s">
        <v>5135</v>
      </c>
    </row>
    <row r="1446" spans="1:73" ht="15" customHeight="1">
      <c r="A1446" s="445"/>
      <c r="B1446" s="446"/>
      <c r="C1446" s="35" t="s">
        <v>5035</v>
      </c>
      <c r="D1446" s="800" t="str">
        <f>IF(CNGE_2026_M1_Secc1_Sub1!$D47="","",CNGE_2026_M1_Secc1_Sub1!$D47)</f>
        <v/>
      </c>
      <c r="E1446" s="723"/>
      <c r="F1446" s="723"/>
      <c r="G1446" s="723"/>
      <c r="H1446" s="723"/>
      <c r="I1446" s="723"/>
      <c r="J1446" s="723"/>
      <c r="K1446" s="723"/>
      <c r="L1446" s="723"/>
      <c r="M1446" s="723"/>
      <c r="N1446" s="723"/>
      <c r="O1446" s="724"/>
      <c r="P1446" s="637" t="str">
        <f t="shared" si="1123"/>
        <v/>
      </c>
      <c r="Q1446" s="637" t="str">
        <f t="shared" si="1124"/>
        <v/>
      </c>
      <c r="R1446" s="637" t="str">
        <f t="shared" si="1125"/>
        <v/>
      </c>
      <c r="S1446" s="638"/>
      <c r="T1446" s="638"/>
      <c r="U1446" s="638"/>
      <c r="V1446" s="638"/>
      <c r="W1446" s="638"/>
      <c r="X1446" s="638"/>
      <c r="Y1446" s="638"/>
      <c r="Z1446" s="638"/>
      <c r="AA1446" s="638"/>
      <c r="AB1446" s="638"/>
      <c r="AC1446" s="638"/>
      <c r="AD1446" s="638"/>
      <c r="AI1446" t="str">
        <f t="shared" si="1106"/>
        <v/>
      </c>
      <c r="AJ1446">
        <f t="shared" si="1088"/>
        <v>0</v>
      </c>
      <c r="AK1446">
        <f t="shared" si="1089"/>
        <v>0</v>
      </c>
      <c r="AL1446">
        <f t="shared" si="1107"/>
        <v>0</v>
      </c>
      <c r="AM1446">
        <f t="shared" si="1090"/>
        <v>0</v>
      </c>
      <c r="AN1446">
        <f t="shared" si="1091"/>
        <v>0</v>
      </c>
      <c r="AO1446">
        <f t="shared" si="1092"/>
        <v>0</v>
      </c>
      <c r="AP1446">
        <f t="shared" si="1093"/>
        <v>0</v>
      </c>
      <c r="AQ1446">
        <f t="shared" si="1094"/>
        <v>0</v>
      </c>
      <c r="AR1446">
        <f t="shared" si="1095"/>
        <v>0</v>
      </c>
      <c r="AS1446">
        <f t="shared" si="1096"/>
        <v>0</v>
      </c>
      <c r="AT1446">
        <f t="shared" si="1097"/>
        <v>0</v>
      </c>
      <c r="AU1446">
        <f t="shared" si="1098"/>
        <v>0</v>
      </c>
      <c r="AV1446">
        <f t="shared" si="1099"/>
        <v>0</v>
      </c>
      <c r="AW1446">
        <f t="shared" si="1100"/>
        <v>0</v>
      </c>
      <c r="AX1446">
        <f t="shared" si="1101"/>
        <v>0</v>
      </c>
      <c r="AY1446">
        <f t="shared" si="1102"/>
        <v>0</v>
      </c>
      <c r="AZ1446">
        <f t="shared" si="1103"/>
        <v>0</v>
      </c>
      <c r="BA1446">
        <f t="shared" si="1104"/>
        <v>0</v>
      </c>
      <c r="BB1446">
        <f t="shared" si="1105"/>
        <v>0</v>
      </c>
      <c r="BC1446" s="356" t="str">
        <f t="shared" si="1108"/>
        <v/>
      </c>
      <c r="BD1446" s="357">
        <f t="shared" si="1109"/>
        <v>0</v>
      </c>
      <c r="BE1446" s="358">
        <f t="shared" si="1110"/>
        <v>0</v>
      </c>
      <c r="BF1446" s="359">
        <f t="shared" si="1111"/>
        <v>0</v>
      </c>
      <c r="BG1446" s="356" t="str">
        <f t="shared" si="1112"/>
        <v/>
      </c>
      <c r="BH1446" s="357">
        <f t="shared" si="1113"/>
        <v>0</v>
      </c>
      <c r="BI1446" s="358">
        <f t="shared" si="1114"/>
        <v>0</v>
      </c>
      <c r="BJ1446" s="359">
        <f t="shared" si="1115"/>
        <v>0</v>
      </c>
      <c r="BK1446" s="356" t="str">
        <f t="shared" si="1116"/>
        <v/>
      </c>
      <c r="BL1446" s="357">
        <f t="shared" si="1117"/>
        <v>0</v>
      </c>
      <c r="BM1446" s="358">
        <f t="shared" si="1118"/>
        <v>0</v>
      </c>
      <c r="BN1446" s="359">
        <f t="shared" si="1119"/>
        <v>0</v>
      </c>
      <c r="BO1446" s="293">
        <f t="shared" si="1120"/>
        <v>0</v>
      </c>
      <c r="BP1446" s="352" t="str">
        <f>IF(BO1446=0,"",
IF(SUM($BO$1440:BO1446)=1,BQ1446,
IF($BO$1560&gt;SUM($BO$1440:BO1446),_xlfn.CONCAT(", ",BQ1446),
IF($BO$1560=SUM($BO$1440:BO1446),_xlfn.CONCAT(" y ",BQ1446)))))</f>
        <v/>
      </c>
      <c r="BQ1446" s="120" t="s">
        <v>5137</v>
      </c>
      <c r="BR1446" s="290">
        <f t="shared" si="1121"/>
        <v>0</v>
      </c>
      <c r="BS1446" s="293">
        <f t="shared" si="1122"/>
        <v>0</v>
      </c>
      <c r="BT1446" s="283" t="str">
        <f>IF(BS1446=0,"",
IF(SUM($BS$1440:BS1446)=1,BU1446,
IF($BS$1560&gt;SUM($BS$1440:BS1446),_xlfn.CONCAT(", ",BU1446),
IF($BS$1560=SUM($BS$1440:BS1446),_xlfn.CONCAT(" y ",BU1446)))))</f>
        <v/>
      </c>
      <c r="BU1446" s="120" t="s">
        <v>5137</v>
      </c>
    </row>
    <row r="1447" spans="1:73" ht="15" customHeight="1">
      <c r="A1447" s="445"/>
      <c r="B1447" s="446"/>
      <c r="C1447" s="35" t="s">
        <v>5037</v>
      </c>
      <c r="D1447" s="800" t="str">
        <f>IF(CNGE_2026_M1_Secc1_Sub1!$D48="","",CNGE_2026_M1_Secc1_Sub1!$D48)</f>
        <v/>
      </c>
      <c r="E1447" s="723"/>
      <c r="F1447" s="723"/>
      <c r="G1447" s="723"/>
      <c r="H1447" s="723"/>
      <c r="I1447" s="723"/>
      <c r="J1447" s="723"/>
      <c r="K1447" s="723"/>
      <c r="L1447" s="723"/>
      <c r="M1447" s="723"/>
      <c r="N1447" s="723"/>
      <c r="O1447" s="724"/>
      <c r="P1447" s="637" t="str">
        <f t="shared" si="1123"/>
        <v/>
      </c>
      <c r="Q1447" s="637" t="str">
        <f t="shared" si="1124"/>
        <v/>
      </c>
      <c r="R1447" s="637" t="str">
        <f t="shared" si="1125"/>
        <v/>
      </c>
      <c r="S1447" s="638"/>
      <c r="T1447" s="638"/>
      <c r="U1447" s="638"/>
      <c r="V1447" s="638"/>
      <c r="W1447" s="638"/>
      <c r="X1447" s="638"/>
      <c r="Y1447" s="638"/>
      <c r="Z1447" s="638"/>
      <c r="AA1447" s="638"/>
      <c r="AB1447" s="638"/>
      <c r="AC1447" s="638"/>
      <c r="AD1447" s="638"/>
      <c r="AI1447" t="str">
        <f t="shared" si="1106"/>
        <v/>
      </c>
      <c r="AJ1447">
        <f t="shared" si="1088"/>
        <v>0</v>
      </c>
      <c r="AK1447">
        <f t="shared" si="1089"/>
        <v>0</v>
      </c>
      <c r="AL1447">
        <f t="shared" si="1107"/>
        <v>0</v>
      </c>
      <c r="AM1447">
        <f t="shared" si="1090"/>
        <v>0</v>
      </c>
      <c r="AN1447">
        <f t="shared" si="1091"/>
        <v>0</v>
      </c>
      <c r="AO1447">
        <f t="shared" si="1092"/>
        <v>0</v>
      </c>
      <c r="AP1447">
        <f t="shared" si="1093"/>
        <v>0</v>
      </c>
      <c r="AQ1447">
        <f t="shared" si="1094"/>
        <v>0</v>
      </c>
      <c r="AR1447">
        <f t="shared" si="1095"/>
        <v>0</v>
      </c>
      <c r="AS1447">
        <f t="shared" si="1096"/>
        <v>0</v>
      </c>
      <c r="AT1447">
        <f t="shared" si="1097"/>
        <v>0</v>
      </c>
      <c r="AU1447">
        <f t="shared" si="1098"/>
        <v>0</v>
      </c>
      <c r="AV1447">
        <f t="shared" si="1099"/>
        <v>0</v>
      </c>
      <c r="AW1447">
        <f t="shared" si="1100"/>
        <v>0</v>
      </c>
      <c r="AX1447">
        <f t="shared" si="1101"/>
        <v>0</v>
      </c>
      <c r="AY1447">
        <f t="shared" si="1102"/>
        <v>0</v>
      </c>
      <c r="AZ1447">
        <f t="shared" si="1103"/>
        <v>0</v>
      </c>
      <c r="BA1447">
        <f t="shared" si="1104"/>
        <v>0</v>
      </c>
      <c r="BB1447">
        <f t="shared" si="1105"/>
        <v>0</v>
      </c>
      <c r="BC1447" s="356" t="str">
        <f t="shared" si="1108"/>
        <v/>
      </c>
      <c r="BD1447" s="357">
        <f t="shared" si="1109"/>
        <v>0</v>
      </c>
      <c r="BE1447" s="358">
        <f t="shared" si="1110"/>
        <v>0</v>
      </c>
      <c r="BF1447" s="359">
        <f t="shared" si="1111"/>
        <v>0</v>
      </c>
      <c r="BG1447" s="356" t="str">
        <f t="shared" si="1112"/>
        <v/>
      </c>
      <c r="BH1447" s="357">
        <f t="shared" si="1113"/>
        <v>0</v>
      </c>
      <c r="BI1447" s="358">
        <f t="shared" si="1114"/>
        <v>0</v>
      </c>
      <c r="BJ1447" s="359">
        <f t="shared" si="1115"/>
        <v>0</v>
      </c>
      <c r="BK1447" s="356" t="str">
        <f t="shared" si="1116"/>
        <v/>
      </c>
      <c r="BL1447" s="357">
        <f t="shared" si="1117"/>
        <v>0</v>
      </c>
      <c r="BM1447" s="358">
        <f t="shared" si="1118"/>
        <v>0</v>
      </c>
      <c r="BN1447" s="359">
        <f t="shared" si="1119"/>
        <v>0</v>
      </c>
      <c r="BO1447" s="293">
        <f t="shared" si="1120"/>
        <v>0</v>
      </c>
      <c r="BP1447" s="352" t="str">
        <f>IF(BO1447=0,"",
IF(SUM($BO$1440:BO1447)=1,BQ1447,
IF($BO$1560&gt;SUM($BO$1440:BO1447),_xlfn.CONCAT(", ",BQ1447),
IF($BO$1560=SUM($BO$1440:BO1447),_xlfn.CONCAT(" y ",BQ1447)))))</f>
        <v/>
      </c>
      <c r="BQ1447" s="120" t="s">
        <v>5139</v>
      </c>
      <c r="BR1447" s="290">
        <f t="shared" si="1121"/>
        <v>0</v>
      </c>
      <c r="BS1447" s="293">
        <f t="shared" si="1122"/>
        <v>0</v>
      </c>
      <c r="BT1447" s="283" t="str">
        <f>IF(BS1447=0,"",
IF(SUM($BS$1440:BS1447)=1,BU1447,
IF($BS$1560&gt;SUM($BS$1440:BS1447),_xlfn.CONCAT(", ",BU1447),
IF($BS$1560=SUM($BS$1440:BS1447),_xlfn.CONCAT(" y ",BU1447)))))</f>
        <v/>
      </c>
      <c r="BU1447" s="120" t="s">
        <v>5139</v>
      </c>
    </row>
    <row r="1448" spans="1:73" ht="15" customHeight="1">
      <c r="A1448" s="445"/>
      <c r="B1448" s="446"/>
      <c r="C1448" s="35" t="s">
        <v>5039</v>
      </c>
      <c r="D1448" s="800" t="str">
        <f>IF(CNGE_2026_M1_Secc1_Sub1!$D49="","",CNGE_2026_M1_Secc1_Sub1!$D49)</f>
        <v/>
      </c>
      <c r="E1448" s="723"/>
      <c r="F1448" s="723"/>
      <c r="G1448" s="723"/>
      <c r="H1448" s="723"/>
      <c r="I1448" s="723"/>
      <c r="J1448" s="723"/>
      <c r="K1448" s="723"/>
      <c r="L1448" s="723"/>
      <c r="M1448" s="723"/>
      <c r="N1448" s="723"/>
      <c r="O1448" s="724"/>
      <c r="P1448" s="637" t="str">
        <f t="shared" si="1123"/>
        <v/>
      </c>
      <c r="Q1448" s="637" t="str">
        <f t="shared" si="1124"/>
        <v/>
      </c>
      <c r="R1448" s="637" t="str">
        <f t="shared" si="1125"/>
        <v/>
      </c>
      <c r="S1448" s="638"/>
      <c r="T1448" s="638"/>
      <c r="U1448" s="638"/>
      <c r="V1448" s="638"/>
      <c r="W1448" s="638"/>
      <c r="X1448" s="638"/>
      <c r="Y1448" s="638"/>
      <c r="Z1448" s="638"/>
      <c r="AA1448" s="638"/>
      <c r="AB1448" s="638"/>
      <c r="AC1448" s="638"/>
      <c r="AD1448" s="638"/>
      <c r="AI1448" t="str">
        <f t="shared" si="1106"/>
        <v/>
      </c>
      <c r="AJ1448">
        <f t="shared" si="1088"/>
        <v>0</v>
      </c>
      <c r="AK1448">
        <f t="shared" si="1089"/>
        <v>0</v>
      </c>
      <c r="AL1448">
        <f t="shared" si="1107"/>
        <v>0</v>
      </c>
      <c r="AM1448">
        <f t="shared" si="1090"/>
        <v>0</v>
      </c>
      <c r="AN1448">
        <f t="shared" si="1091"/>
        <v>0</v>
      </c>
      <c r="AO1448">
        <f t="shared" si="1092"/>
        <v>0</v>
      </c>
      <c r="AP1448">
        <f t="shared" si="1093"/>
        <v>0</v>
      </c>
      <c r="AQ1448">
        <f t="shared" si="1094"/>
        <v>0</v>
      </c>
      <c r="AR1448">
        <f t="shared" si="1095"/>
        <v>0</v>
      </c>
      <c r="AS1448">
        <f t="shared" si="1096"/>
        <v>0</v>
      </c>
      <c r="AT1448">
        <f t="shared" si="1097"/>
        <v>0</v>
      </c>
      <c r="AU1448">
        <f t="shared" si="1098"/>
        <v>0</v>
      </c>
      <c r="AV1448">
        <f t="shared" si="1099"/>
        <v>0</v>
      </c>
      <c r="AW1448">
        <f t="shared" si="1100"/>
        <v>0</v>
      </c>
      <c r="AX1448">
        <f t="shared" si="1101"/>
        <v>0</v>
      </c>
      <c r="AY1448">
        <f t="shared" si="1102"/>
        <v>0</v>
      </c>
      <c r="AZ1448">
        <f t="shared" si="1103"/>
        <v>0</v>
      </c>
      <c r="BA1448">
        <f t="shared" si="1104"/>
        <v>0</v>
      </c>
      <c r="BB1448">
        <f t="shared" si="1105"/>
        <v>0</v>
      </c>
      <c r="BC1448" s="356" t="str">
        <f t="shared" si="1108"/>
        <v/>
      </c>
      <c r="BD1448" s="357">
        <f t="shared" si="1109"/>
        <v>0</v>
      </c>
      <c r="BE1448" s="358">
        <f t="shared" si="1110"/>
        <v>0</v>
      </c>
      <c r="BF1448" s="359">
        <f t="shared" si="1111"/>
        <v>0</v>
      </c>
      <c r="BG1448" s="356" t="str">
        <f t="shared" si="1112"/>
        <v/>
      </c>
      <c r="BH1448" s="357">
        <f t="shared" si="1113"/>
        <v>0</v>
      </c>
      <c r="BI1448" s="358">
        <f t="shared" si="1114"/>
        <v>0</v>
      </c>
      <c r="BJ1448" s="359">
        <f t="shared" si="1115"/>
        <v>0</v>
      </c>
      <c r="BK1448" s="356" t="str">
        <f t="shared" si="1116"/>
        <v/>
      </c>
      <c r="BL1448" s="357">
        <f t="shared" si="1117"/>
        <v>0</v>
      </c>
      <c r="BM1448" s="358">
        <f t="shared" si="1118"/>
        <v>0</v>
      </c>
      <c r="BN1448" s="359">
        <f t="shared" si="1119"/>
        <v>0</v>
      </c>
      <c r="BO1448" s="293">
        <f t="shared" si="1120"/>
        <v>0</v>
      </c>
      <c r="BP1448" s="352" t="str">
        <f>IF(BO1448=0,"",
IF(SUM($BO$1440:BO1448)=1,BQ1448,
IF($BO$1560&gt;SUM($BO$1440:BO1448),_xlfn.CONCAT(", ",BQ1448),
IF($BO$1560=SUM($BO$1440:BO1448),_xlfn.CONCAT(" y ",BQ1448)))))</f>
        <v/>
      </c>
      <c r="BQ1448" s="120" t="s">
        <v>5141</v>
      </c>
      <c r="BR1448" s="290">
        <f t="shared" si="1121"/>
        <v>0</v>
      </c>
      <c r="BS1448" s="293">
        <f t="shared" si="1122"/>
        <v>0</v>
      </c>
      <c r="BT1448" s="283" t="str">
        <f>IF(BS1448=0,"",
IF(SUM($BS$1440:BS1448)=1,BU1448,
IF($BS$1560&gt;SUM($BS$1440:BS1448),_xlfn.CONCAT(", ",BU1448),
IF($BS$1560=SUM($BS$1440:BS1448),_xlfn.CONCAT(" y ",BU1448)))))</f>
        <v/>
      </c>
      <c r="BU1448" s="120" t="s">
        <v>5141</v>
      </c>
    </row>
    <row r="1449" spans="1:73" ht="15" customHeight="1">
      <c r="A1449" s="445"/>
      <c r="B1449" s="446"/>
      <c r="C1449" s="35" t="s">
        <v>5040</v>
      </c>
      <c r="D1449" s="800" t="str">
        <f>IF(CNGE_2026_M1_Secc1_Sub1!$D50="","",CNGE_2026_M1_Secc1_Sub1!$D50)</f>
        <v/>
      </c>
      <c r="E1449" s="723"/>
      <c r="F1449" s="723"/>
      <c r="G1449" s="723"/>
      <c r="H1449" s="723"/>
      <c r="I1449" s="723"/>
      <c r="J1449" s="723"/>
      <c r="K1449" s="723"/>
      <c r="L1449" s="723"/>
      <c r="M1449" s="723"/>
      <c r="N1449" s="723"/>
      <c r="O1449" s="724"/>
      <c r="P1449" s="637" t="str">
        <f t="shared" si="1123"/>
        <v/>
      </c>
      <c r="Q1449" s="637" t="str">
        <f t="shared" si="1124"/>
        <v/>
      </c>
      <c r="R1449" s="637" t="str">
        <f t="shared" si="1125"/>
        <v/>
      </c>
      <c r="S1449" s="638"/>
      <c r="T1449" s="638"/>
      <c r="U1449" s="638"/>
      <c r="V1449" s="638"/>
      <c r="W1449" s="638"/>
      <c r="X1449" s="638"/>
      <c r="Y1449" s="638"/>
      <c r="Z1449" s="638"/>
      <c r="AA1449" s="638"/>
      <c r="AB1449" s="638"/>
      <c r="AC1449" s="638"/>
      <c r="AD1449" s="638"/>
      <c r="AI1449" t="str">
        <f t="shared" si="1106"/>
        <v/>
      </c>
      <c r="AJ1449">
        <f t="shared" si="1088"/>
        <v>0</v>
      </c>
      <c r="AK1449">
        <f t="shared" si="1089"/>
        <v>0</v>
      </c>
      <c r="AL1449">
        <f t="shared" si="1107"/>
        <v>0</v>
      </c>
      <c r="AM1449">
        <f t="shared" si="1090"/>
        <v>0</v>
      </c>
      <c r="AN1449">
        <f t="shared" si="1091"/>
        <v>0</v>
      </c>
      <c r="AO1449">
        <f t="shared" si="1092"/>
        <v>0</v>
      </c>
      <c r="AP1449">
        <f t="shared" si="1093"/>
        <v>0</v>
      </c>
      <c r="AQ1449">
        <f t="shared" si="1094"/>
        <v>0</v>
      </c>
      <c r="AR1449">
        <f t="shared" si="1095"/>
        <v>0</v>
      </c>
      <c r="AS1449">
        <f t="shared" si="1096"/>
        <v>0</v>
      </c>
      <c r="AT1449">
        <f t="shared" si="1097"/>
        <v>0</v>
      </c>
      <c r="AU1449">
        <f t="shared" si="1098"/>
        <v>0</v>
      </c>
      <c r="AV1449">
        <f t="shared" si="1099"/>
        <v>0</v>
      </c>
      <c r="AW1449">
        <f t="shared" si="1100"/>
        <v>0</v>
      </c>
      <c r="AX1449">
        <f t="shared" si="1101"/>
        <v>0</v>
      </c>
      <c r="AY1449">
        <f t="shared" si="1102"/>
        <v>0</v>
      </c>
      <c r="AZ1449">
        <f t="shared" si="1103"/>
        <v>0</v>
      </c>
      <c r="BA1449">
        <f t="shared" si="1104"/>
        <v>0</v>
      </c>
      <c r="BB1449">
        <f t="shared" si="1105"/>
        <v>0</v>
      </c>
      <c r="BC1449" s="356" t="str">
        <f t="shared" si="1108"/>
        <v/>
      </c>
      <c r="BD1449" s="357">
        <f t="shared" si="1109"/>
        <v>0</v>
      </c>
      <c r="BE1449" s="358">
        <f t="shared" si="1110"/>
        <v>0</v>
      </c>
      <c r="BF1449" s="359">
        <f t="shared" si="1111"/>
        <v>0</v>
      </c>
      <c r="BG1449" s="356" t="str">
        <f t="shared" si="1112"/>
        <v/>
      </c>
      <c r="BH1449" s="357">
        <f t="shared" si="1113"/>
        <v>0</v>
      </c>
      <c r="BI1449" s="358">
        <f t="shared" si="1114"/>
        <v>0</v>
      </c>
      <c r="BJ1449" s="359">
        <f t="shared" si="1115"/>
        <v>0</v>
      </c>
      <c r="BK1449" s="356" t="str">
        <f t="shared" si="1116"/>
        <v/>
      </c>
      <c r="BL1449" s="357">
        <f t="shared" si="1117"/>
        <v>0</v>
      </c>
      <c r="BM1449" s="358">
        <f t="shared" si="1118"/>
        <v>0</v>
      </c>
      <c r="BN1449" s="359">
        <f t="shared" si="1119"/>
        <v>0</v>
      </c>
      <c r="BO1449" s="293">
        <f t="shared" si="1120"/>
        <v>0</v>
      </c>
      <c r="BP1449" s="352" t="str">
        <f>IF(BO1449=0,"",
IF(SUM($BO$1440:BO1449)=1,BQ1449,
IF($BO$1560&gt;SUM($BO$1440:BO1449),_xlfn.CONCAT(", ",BQ1449),
IF($BO$1560=SUM($BO$1440:BO1449),_xlfn.CONCAT(" y ",BQ1449)))))</f>
        <v/>
      </c>
      <c r="BQ1449" s="120" t="s">
        <v>5143</v>
      </c>
      <c r="BR1449" s="290">
        <f t="shared" si="1121"/>
        <v>0</v>
      </c>
      <c r="BS1449" s="293">
        <f t="shared" si="1122"/>
        <v>0</v>
      </c>
      <c r="BT1449" s="283" t="str">
        <f>IF(BS1449=0,"",
IF(SUM($BS$1440:BS1449)=1,BU1449,
IF($BS$1560&gt;SUM($BS$1440:BS1449),_xlfn.CONCAT(", ",BU1449),
IF($BS$1560=SUM($BS$1440:BS1449),_xlfn.CONCAT(" y ",BU1449)))))</f>
        <v/>
      </c>
      <c r="BU1449" s="120" t="s">
        <v>5143</v>
      </c>
    </row>
    <row r="1450" spans="1:73" ht="15" customHeight="1">
      <c r="A1450" s="445"/>
      <c r="B1450" s="446"/>
      <c r="C1450" s="35" t="s">
        <v>5042</v>
      </c>
      <c r="D1450" s="800" t="str">
        <f>IF(CNGE_2026_M1_Secc1_Sub1!$D51="","",CNGE_2026_M1_Secc1_Sub1!$D51)</f>
        <v/>
      </c>
      <c r="E1450" s="723"/>
      <c r="F1450" s="723"/>
      <c r="G1450" s="723"/>
      <c r="H1450" s="723"/>
      <c r="I1450" s="723"/>
      <c r="J1450" s="723"/>
      <c r="K1450" s="723"/>
      <c r="L1450" s="723"/>
      <c r="M1450" s="723"/>
      <c r="N1450" s="723"/>
      <c r="O1450" s="724"/>
      <c r="P1450" s="637" t="str">
        <f t="shared" si="1123"/>
        <v/>
      </c>
      <c r="Q1450" s="637" t="str">
        <f t="shared" si="1124"/>
        <v/>
      </c>
      <c r="R1450" s="637" t="str">
        <f t="shared" si="1125"/>
        <v/>
      </c>
      <c r="S1450" s="638"/>
      <c r="T1450" s="638"/>
      <c r="U1450" s="638"/>
      <c r="V1450" s="638"/>
      <c r="W1450" s="638"/>
      <c r="X1450" s="638"/>
      <c r="Y1450" s="638"/>
      <c r="Z1450" s="638"/>
      <c r="AA1450" s="638"/>
      <c r="AB1450" s="638"/>
      <c r="AC1450" s="638"/>
      <c r="AD1450" s="638"/>
      <c r="AI1450" t="str">
        <f t="shared" si="1106"/>
        <v/>
      </c>
      <c r="AJ1450">
        <f t="shared" si="1088"/>
        <v>0</v>
      </c>
      <c r="AK1450">
        <f t="shared" si="1089"/>
        <v>0</v>
      </c>
      <c r="AL1450">
        <f t="shared" si="1107"/>
        <v>0</v>
      </c>
      <c r="AM1450">
        <f t="shared" si="1090"/>
        <v>0</v>
      </c>
      <c r="AN1450">
        <f t="shared" si="1091"/>
        <v>0</v>
      </c>
      <c r="AO1450">
        <f t="shared" si="1092"/>
        <v>0</v>
      </c>
      <c r="AP1450">
        <f t="shared" si="1093"/>
        <v>0</v>
      </c>
      <c r="AQ1450">
        <f t="shared" si="1094"/>
        <v>0</v>
      </c>
      <c r="AR1450">
        <f t="shared" si="1095"/>
        <v>0</v>
      </c>
      <c r="AS1450">
        <f t="shared" si="1096"/>
        <v>0</v>
      </c>
      <c r="AT1450">
        <f t="shared" si="1097"/>
        <v>0</v>
      </c>
      <c r="AU1450">
        <f t="shared" si="1098"/>
        <v>0</v>
      </c>
      <c r="AV1450">
        <f t="shared" si="1099"/>
        <v>0</v>
      </c>
      <c r="AW1450">
        <f t="shared" si="1100"/>
        <v>0</v>
      </c>
      <c r="AX1450">
        <f t="shared" si="1101"/>
        <v>0</v>
      </c>
      <c r="AY1450">
        <f t="shared" si="1102"/>
        <v>0</v>
      </c>
      <c r="AZ1450">
        <f t="shared" si="1103"/>
        <v>0</v>
      </c>
      <c r="BA1450">
        <f t="shared" si="1104"/>
        <v>0</v>
      </c>
      <c r="BB1450">
        <f t="shared" si="1105"/>
        <v>0</v>
      </c>
      <c r="BC1450" s="356" t="str">
        <f t="shared" si="1108"/>
        <v/>
      </c>
      <c r="BD1450" s="357">
        <f t="shared" si="1109"/>
        <v>0</v>
      </c>
      <c r="BE1450" s="358">
        <f t="shared" si="1110"/>
        <v>0</v>
      </c>
      <c r="BF1450" s="359">
        <f t="shared" si="1111"/>
        <v>0</v>
      </c>
      <c r="BG1450" s="356" t="str">
        <f t="shared" si="1112"/>
        <v/>
      </c>
      <c r="BH1450" s="357">
        <f t="shared" si="1113"/>
        <v>0</v>
      </c>
      <c r="BI1450" s="358">
        <f t="shared" si="1114"/>
        <v>0</v>
      </c>
      <c r="BJ1450" s="359">
        <f t="shared" si="1115"/>
        <v>0</v>
      </c>
      <c r="BK1450" s="356" t="str">
        <f t="shared" si="1116"/>
        <v/>
      </c>
      <c r="BL1450" s="357">
        <f t="shared" si="1117"/>
        <v>0</v>
      </c>
      <c r="BM1450" s="358">
        <f t="shared" si="1118"/>
        <v>0</v>
      </c>
      <c r="BN1450" s="359">
        <f t="shared" si="1119"/>
        <v>0</v>
      </c>
      <c r="BO1450" s="293">
        <f t="shared" si="1120"/>
        <v>0</v>
      </c>
      <c r="BP1450" s="352" t="str">
        <f>IF(BO1450=0,"",
IF(SUM($BO$1440:BO1450)=1,BQ1450,
IF($BO$1560&gt;SUM($BO$1440:BO1450),_xlfn.CONCAT(", ",BQ1450),
IF($BO$1560=SUM($BO$1440:BO1450),_xlfn.CONCAT(" y ",BQ1450)))))</f>
        <v/>
      </c>
      <c r="BQ1450" s="120" t="s">
        <v>5145</v>
      </c>
      <c r="BR1450" s="290">
        <f t="shared" si="1121"/>
        <v>0</v>
      </c>
      <c r="BS1450" s="293">
        <f t="shared" si="1122"/>
        <v>0</v>
      </c>
      <c r="BT1450" s="283" t="str">
        <f>IF(BS1450=0,"",
IF(SUM($BS$1440:BS1450)=1,BU1450,
IF($BS$1560&gt;SUM($BS$1440:BS1450),_xlfn.CONCAT(", ",BU1450),
IF($BS$1560=SUM($BS$1440:BS1450),_xlfn.CONCAT(" y ",BU1450)))))</f>
        <v/>
      </c>
      <c r="BU1450" s="120" t="s">
        <v>5145</v>
      </c>
    </row>
    <row r="1451" spans="1:73" ht="15" customHeight="1">
      <c r="A1451" s="445"/>
      <c r="B1451" s="446"/>
      <c r="C1451" s="35" t="s">
        <v>5043</v>
      </c>
      <c r="D1451" s="800" t="str">
        <f>IF(CNGE_2026_M1_Secc1_Sub1!$D52="","",CNGE_2026_M1_Secc1_Sub1!$D52)</f>
        <v/>
      </c>
      <c r="E1451" s="723"/>
      <c r="F1451" s="723"/>
      <c r="G1451" s="723"/>
      <c r="H1451" s="723"/>
      <c r="I1451" s="723"/>
      <c r="J1451" s="723"/>
      <c r="K1451" s="723"/>
      <c r="L1451" s="723"/>
      <c r="M1451" s="723"/>
      <c r="N1451" s="723"/>
      <c r="O1451" s="724"/>
      <c r="P1451" s="637" t="str">
        <f t="shared" si="1123"/>
        <v/>
      </c>
      <c r="Q1451" s="637" t="str">
        <f t="shared" si="1124"/>
        <v/>
      </c>
      <c r="R1451" s="637" t="str">
        <f t="shared" si="1125"/>
        <v/>
      </c>
      <c r="S1451" s="638"/>
      <c r="T1451" s="638"/>
      <c r="U1451" s="638"/>
      <c r="V1451" s="638"/>
      <c r="W1451" s="638"/>
      <c r="X1451" s="638"/>
      <c r="Y1451" s="638"/>
      <c r="Z1451" s="638"/>
      <c r="AA1451" s="638"/>
      <c r="AB1451" s="638"/>
      <c r="AC1451" s="638"/>
      <c r="AD1451" s="638"/>
      <c r="AI1451" t="str">
        <f t="shared" si="1106"/>
        <v/>
      </c>
      <c r="AJ1451">
        <f t="shared" si="1088"/>
        <v>0</v>
      </c>
      <c r="AK1451">
        <f t="shared" si="1089"/>
        <v>0</v>
      </c>
      <c r="AL1451">
        <f t="shared" si="1107"/>
        <v>0</v>
      </c>
      <c r="AM1451">
        <f t="shared" si="1090"/>
        <v>0</v>
      </c>
      <c r="AN1451">
        <f t="shared" si="1091"/>
        <v>0</v>
      </c>
      <c r="AO1451">
        <f t="shared" si="1092"/>
        <v>0</v>
      </c>
      <c r="AP1451">
        <f t="shared" si="1093"/>
        <v>0</v>
      </c>
      <c r="AQ1451">
        <f t="shared" si="1094"/>
        <v>0</v>
      </c>
      <c r="AR1451">
        <f t="shared" si="1095"/>
        <v>0</v>
      </c>
      <c r="AS1451">
        <f t="shared" si="1096"/>
        <v>0</v>
      </c>
      <c r="AT1451">
        <f t="shared" si="1097"/>
        <v>0</v>
      </c>
      <c r="AU1451">
        <f t="shared" si="1098"/>
        <v>0</v>
      </c>
      <c r="AV1451">
        <f t="shared" si="1099"/>
        <v>0</v>
      </c>
      <c r="AW1451">
        <f t="shared" si="1100"/>
        <v>0</v>
      </c>
      <c r="AX1451">
        <f t="shared" si="1101"/>
        <v>0</v>
      </c>
      <c r="AY1451">
        <f t="shared" si="1102"/>
        <v>0</v>
      </c>
      <c r="AZ1451">
        <f t="shared" si="1103"/>
        <v>0</v>
      </c>
      <c r="BA1451">
        <f t="shared" si="1104"/>
        <v>0</v>
      </c>
      <c r="BB1451">
        <f t="shared" si="1105"/>
        <v>0</v>
      </c>
      <c r="BC1451" s="356" t="str">
        <f t="shared" si="1108"/>
        <v/>
      </c>
      <c r="BD1451" s="357">
        <f t="shared" si="1109"/>
        <v>0</v>
      </c>
      <c r="BE1451" s="358">
        <f t="shared" si="1110"/>
        <v>0</v>
      </c>
      <c r="BF1451" s="359">
        <f t="shared" si="1111"/>
        <v>0</v>
      </c>
      <c r="BG1451" s="356" t="str">
        <f t="shared" si="1112"/>
        <v/>
      </c>
      <c r="BH1451" s="357">
        <f t="shared" si="1113"/>
        <v>0</v>
      </c>
      <c r="BI1451" s="358">
        <f t="shared" si="1114"/>
        <v>0</v>
      </c>
      <c r="BJ1451" s="359">
        <f t="shared" si="1115"/>
        <v>0</v>
      </c>
      <c r="BK1451" s="356" t="str">
        <f t="shared" si="1116"/>
        <v/>
      </c>
      <c r="BL1451" s="357">
        <f t="shared" si="1117"/>
        <v>0</v>
      </c>
      <c r="BM1451" s="358">
        <f t="shared" si="1118"/>
        <v>0</v>
      </c>
      <c r="BN1451" s="359">
        <f t="shared" si="1119"/>
        <v>0</v>
      </c>
      <c r="BO1451" s="293">
        <f t="shared" si="1120"/>
        <v>0</v>
      </c>
      <c r="BP1451" s="352" t="str">
        <f>IF(BO1451=0,"",
IF(SUM($BO$1440:BO1451)=1,BQ1451,
IF($BO$1560&gt;SUM($BO$1440:BO1451),_xlfn.CONCAT(", ",BQ1451),
IF($BO$1560=SUM($BO$1440:BO1451),_xlfn.CONCAT(" y ",BQ1451)))))</f>
        <v/>
      </c>
      <c r="BQ1451" s="120" t="s">
        <v>5147</v>
      </c>
      <c r="BR1451" s="290">
        <f t="shared" si="1121"/>
        <v>0</v>
      </c>
      <c r="BS1451" s="293">
        <f t="shared" si="1122"/>
        <v>0</v>
      </c>
      <c r="BT1451" s="283" t="str">
        <f>IF(BS1451=0,"",
IF(SUM($BS$1440:BS1451)=1,BU1451,
IF($BS$1560&gt;SUM($BS$1440:BS1451),_xlfn.CONCAT(", ",BU1451),
IF($BS$1560=SUM($BS$1440:BS1451),_xlfn.CONCAT(" y ",BU1451)))))</f>
        <v/>
      </c>
      <c r="BU1451" s="120" t="s">
        <v>5147</v>
      </c>
    </row>
    <row r="1452" spans="1:73" ht="15" customHeight="1">
      <c r="A1452" s="445"/>
      <c r="B1452" s="446"/>
      <c r="C1452" s="35" t="s">
        <v>5044</v>
      </c>
      <c r="D1452" s="800" t="str">
        <f>IF(CNGE_2026_M1_Secc1_Sub1!$D53="","",CNGE_2026_M1_Secc1_Sub1!$D53)</f>
        <v/>
      </c>
      <c r="E1452" s="723"/>
      <c r="F1452" s="723"/>
      <c r="G1452" s="723"/>
      <c r="H1452" s="723"/>
      <c r="I1452" s="723"/>
      <c r="J1452" s="723"/>
      <c r="K1452" s="723"/>
      <c r="L1452" s="723"/>
      <c r="M1452" s="723"/>
      <c r="N1452" s="723"/>
      <c r="O1452" s="724"/>
      <c r="P1452" s="637" t="str">
        <f t="shared" si="1123"/>
        <v/>
      </c>
      <c r="Q1452" s="637" t="str">
        <f t="shared" si="1124"/>
        <v/>
      </c>
      <c r="R1452" s="637" t="str">
        <f t="shared" si="1125"/>
        <v/>
      </c>
      <c r="S1452" s="638"/>
      <c r="T1452" s="638"/>
      <c r="U1452" s="638"/>
      <c r="V1452" s="638"/>
      <c r="W1452" s="638"/>
      <c r="X1452" s="638"/>
      <c r="Y1452" s="638"/>
      <c r="Z1452" s="638"/>
      <c r="AA1452" s="638"/>
      <c r="AB1452" s="638"/>
      <c r="AC1452" s="638"/>
      <c r="AD1452" s="638"/>
      <c r="AI1452" t="str">
        <f t="shared" si="1106"/>
        <v/>
      </c>
      <c r="AJ1452">
        <f t="shared" si="1088"/>
        <v>0</v>
      </c>
      <c r="AK1452">
        <f t="shared" si="1089"/>
        <v>0</v>
      </c>
      <c r="AL1452">
        <f t="shared" si="1107"/>
        <v>0</v>
      </c>
      <c r="AM1452">
        <f t="shared" si="1090"/>
        <v>0</v>
      </c>
      <c r="AN1452">
        <f t="shared" si="1091"/>
        <v>0</v>
      </c>
      <c r="AO1452">
        <f t="shared" si="1092"/>
        <v>0</v>
      </c>
      <c r="AP1452">
        <f t="shared" si="1093"/>
        <v>0</v>
      </c>
      <c r="AQ1452">
        <f t="shared" si="1094"/>
        <v>0</v>
      </c>
      <c r="AR1452">
        <f t="shared" si="1095"/>
        <v>0</v>
      </c>
      <c r="AS1452">
        <f t="shared" si="1096"/>
        <v>0</v>
      </c>
      <c r="AT1452">
        <f t="shared" si="1097"/>
        <v>0</v>
      </c>
      <c r="AU1452">
        <f t="shared" si="1098"/>
        <v>0</v>
      </c>
      <c r="AV1452">
        <f t="shared" si="1099"/>
        <v>0</v>
      </c>
      <c r="AW1452">
        <f t="shared" si="1100"/>
        <v>0</v>
      </c>
      <c r="AX1452">
        <f t="shared" si="1101"/>
        <v>0</v>
      </c>
      <c r="AY1452">
        <f t="shared" si="1102"/>
        <v>0</v>
      </c>
      <c r="AZ1452">
        <f t="shared" si="1103"/>
        <v>0</v>
      </c>
      <c r="BA1452">
        <f t="shared" si="1104"/>
        <v>0</v>
      </c>
      <c r="BB1452">
        <f t="shared" si="1105"/>
        <v>0</v>
      </c>
      <c r="BC1452" s="356" t="str">
        <f t="shared" si="1108"/>
        <v/>
      </c>
      <c r="BD1452" s="357">
        <f t="shared" si="1109"/>
        <v>0</v>
      </c>
      <c r="BE1452" s="358">
        <f t="shared" si="1110"/>
        <v>0</v>
      </c>
      <c r="BF1452" s="359">
        <f t="shared" si="1111"/>
        <v>0</v>
      </c>
      <c r="BG1452" s="356" t="str">
        <f t="shared" si="1112"/>
        <v/>
      </c>
      <c r="BH1452" s="357">
        <f t="shared" si="1113"/>
        <v>0</v>
      </c>
      <c r="BI1452" s="358">
        <f t="shared" si="1114"/>
        <v>0</v>
      </c>
      <c r="BJ1452" s="359">
        <f t="shared" si="1115"/>
        <v>0</v>
      </c>
      <c r="BK1452" s="356" t="str">
        <f t="shared" si="1116"/>
        <v/>
      </c>
      <c r="BL1452" s="357">
        <f t="shared" si="1117"/>
        <v>0</v>
      </c>
      <c r="BM1452" s="358">
        <f t="shared" si="1118"/>
        <v>0</v>
      </c>
      <c r="BN1452" s="359">
        <f t="shared" si="1119"/>
        <v>0</v>
      </c>
      <c r="BO1452" s="293">
        <f t="shared" si="1120"/>
        <v>0</v>
      </c>
      <c r="BP1452" s="352" t="str">
        <f>IF(BO1452=0,"",
IF(SUM($BO$1440:BO1452)=1,BQ1452,
IF($BO$1560&gt;SUM($BO$1440:BO1452),_xlfn.CONCAT(", ",BQ1452),
IF($BO$1560=SUM($BO$1440:BO1452),_xlfn.CONCAT(" y ",BQ1452)))))</f>
        <v/>
      </c>
      <c r="BQ1452" s="120" t="s">
        <v>5149</v>
      </c>
      <c r="BR1452" s="290">
        <f t="shared" si="1121"/>
        <v>0</v>
      </c>
      <c r="BS1452" s="293">
        <f t="shared" si="1122"/>
        <v>0</v>
      </c>
      <c r="BT1452" s="283" t="str">
        <f>IF(BS1452=0,"",
IF(SUM($BS$1440:BS1452)=1,BU1452,
IF($BS$1560&gt;SUM($BS$1440:BS1452),_xlfn.CONCAT(", ",BU1452),
IF($BS$1560=SUM($BS$1440:BS1452),_xlfn.CONCAT(" y ",BU1452)))))</f>
        <v/>
      </c>
      <c r="BU1452" s="120" t="s">
        <v>5149</v>
      </c>
    </row>
    <row r="1453" spans="1:73" ht="15" customHeight="1">
      <c r="A1453" s="445"/>
      <c r="B1453" s="446"/>
      <c r="C1453" s="35" t="s">
        <v>5045</v>
      </c>
      <c r="D1453" s="800" t="str">
        <f>IF(CNGE_2026_M1_Secc1_Sub1!$D54="","",CNGE_2026_M1_Secc1_Sub1!$D54)</f>
        <v/>
      </c>
      <c r="E1453" s="723"/>
      <c r="F1453" s="723"/>
      <c r="G1453" s="723"/>
      <c r="H1453" s="723"/>
      <c r="I1453" s="723"/>
      <c r="J1453" s="723"/>
      <c r="K1453" s="723"/>
      <c r="L1453" s="723"/>
      <c r="M1453" s="723"/>
      <c r="N1453" s="723"/>
      <c r="O1453" s="724"/>
      <c r="P1453" s="637" t="str">
        <f t="shared" si="1123"/>
        <v/>
      </c>
      <c r="Q1453" s="637" t="str">
        <f t="shared" si="1124"/>
        <v/>
      </c>
      <c r="R1453" s="637" t="str">
        <f t="shared" si="1125"/>
        <v/>
      </c>
      <c r="S1453" s="638"/>
      <c r="T1453" s="638"/>
      <c r="U1453" s="638"/>
      <c r="V1453" s="638"/>
      <c r="W1453" s="638"/>
      <c r="X1453" s="638"/>
      <c r="Y1453" s="638"/>
      <c r="Z1453" s="638"/>
      <c r="AA1453" s="638"/>
      <c r="AB1453" s="638"/>
      <c r="AC1453" s="638"/>
      <c r="AD1453" s="638"/>
      <c r="AI1453" t="str">
        <f t="shared" si="1106"/>
        <v/>
      </c>
      <c r="AJ1453">
        <f t="shared" si="1088"/>
        <v>0</v>
      </c>
      <c r="AK1453">
        <f t="shared" si="1089"/>
        <v>0</v>
      </c>
      <c r="AL1453">
        <f t="shared" si="1107"/>
        <v>0</v>
      </c>
      <c r="AM1453">
        <f t="shared" si="1090"/>
        <v>0</v>
      </c>
      <c r="AN1453">
        <f t="shared" si="1091"/>
        <v>0</v>
      </c>
      <c r="AO1453">
        <f t="shared" si="1092"/>
        <v>0</v>
      </c>
      <c r="AP1453">
        <f t="shared" si="1093"/>
        <v>0</v>
      </c>
      <c r="AQ1453">
        <f t="shared" si="1094"/>
        <v>0</v>
      </c>
      <c r="AR1453">
        <f t="shared" si="1095"/>
        <v>0</v>
      </c>
      <c r="AS1453">
        <f t="shared" si="1096"/>
        <v>0</v>
      </c>
      <c r="AT1453">
        <f t="shared" si="1097"/>
        <v>0</v>
      </c>
      <c r="AU1453">
        <f t="shared" si="1098"/>
        <v>0</v>
      </c>
      <c r="AV1453">
        <f t="shared" si="1099"/>
        <v>0</v>
      </c>
      <c r="AW1453">
        <f t="shared" si="1100"/>
        <v>0</v>
      </c>
      <c r="AX1453">
        <f t="shared" si="1101"/>
        <v>0</v>
      </c>
      <c r="AY1453">
        <f t="shared" si="1102"/>
        <v>0</v>
      </c>
      <c r="AZ1453">
        <f t="shared" si="1103"/>
        <v>0</v>
      </c>
      <c r="BA1453">
        <f t="shared" si="1104"/>
        <v>0</v>
      </c>
      <c r="BB1453">
        <f t="shared" si="1105"/>
        <v>0</v>
      </c>
      <c r="BC1453" s="356" t="str">
        <f t="shared" si="1108"/>
        <v/>
      </c>
      <c r="BD1453" s="357">
        <f t="shared" si="1109"/>
        <v>0</v>
      </c>
      <c r="BE1453" s="358">
        <f t="shared" si="1110"/>
        <v>0</v>
      </c>
      <c r="BF1453" s="359">
        <f t="shared" si="1111"/>
        <v>0</v>
      </c>
      <c r="BG1453" s="356" t="str">
        <f t="shared" si="1112"/>
        <v/>
      </c>
      <c r="BH1453" s="357">
        <f t="shared" si="1113"/>
        <v>0</v>
      </c>
      <c r="BI1453" s="358">
        <f t="shared" si="1114"/>
        <v>0</v>
      </c>
      <c r="BJ1453" s="359">
        <f t="shared" si="1115"/>
        <v>0</v>
      </c>
      <c r="BK1453" s="356" t="str">
        <f t="shared" si="1116"/>
        <v/>
      </c>
      <c r="BL1453" s="357">
        <f t="shared" si="1117"/>
        <v>0</v>
      </c>
      <c r="BM1453" s="358">
        <f t="shared" si="1118"/>
        <v>0</v>
      </c>
      <c r="BN1453" s="359">
        <f t="shared" si="1119"/>
        <v>0</v>
      </c>
      <c r="BO1453" s="293">
        <f t="shared" si="1120"/>
        <v>0</v>
      </c>
      <c r="BP1453" s="352" t="str">
        <f>IF(BO1453=0,"",
IF(SUM($BO$1440:BO1453)=1,BQ1453,
IF($BO$1560&gt;SUM($BO$1440:BO1453),_xlfn.CONCAT(", ",BQ1453),
IF($BO$1560=SUM($BO$1440:BO1453),_xlfn.CONCAT(" y ",BQ1453)))))</f>
        <v/>
      </c>
      <c r="BQ1453" s="120" t="s">
        <v>5151</v>
      </c>
      <c r="BR1453" s="290">
        <f t="shared" si="1121"/>
        <v>0</v>
      </c>
      <c r="BS1453" s="293">
        <f t="shared" si="1122"/>
        <v>0</v>
      </c>
      <c r="BT1453" s="283" t="str">
        <f>IF(BS1453=0,"",
IF(SUM($BS$1440:BS1453)=1,BU1453,
IF($BS$1560&gt;SUM($BS$1440:BS1453),_xlfn.CONCAT(", ",BU1453),
IF($BS$1560=SUM($BS$1440:BS1453),_xlfn.CONCAT(" y ",BU1453)))))</f>
        <v/>
      </c>
      <c r="BU1453" s="120" t="s">
        <v>5151</v>
      </c>
    </row>
    <row r="1454" spans="1:73" ht="15" customHeight="1">
      <c r="A1454" s="445"/>
      <c r="B1454" s="446"/>
      <c r="C1454" s="35" t="s">
        <v>5046</v>
      </c>
      <c r="D1454" s="800" t="str">
        <f>IF(CNGE_2026_M1_Secc1_Sub1!$D55="","",CNGE_2026_M1_Secc1_Sub1!$D55)</f>
        <v/>
      </c>
      <c r="E1454" s="723"/>
      <c r="F1454" s="723"/>
      <c r="G1454" s="723"/>
      <c r="H1454" s="723"/>
      <c r="I1454" s="723"/>
      <c r="J1454" s="723"/>
      <c r="K1454" s="723"/>
      <c r="L1454" s="723"/>
      <c r="M1454" s="723"/>
      <c r="N1454" s="723"/>
      <c r="O1454" s="724"/>
      <c r="P1454" s="637" t="str">
        <f t="shared" si="1123"/>
        <v/>
      </c>
      <c r="Q1454" s="637" t="str">
        <f t="shared" si="1124"/>
        <v/>
      </c>
      <c r="R1454" s="637" t="str">
        <f t="shared" si="1125"/>
        <v/>
      </c>
      <c r="S1454" s="638"/>
      <c r="T1454" s="638"/>
      <c r="U1454" s="638"/>
      <c r="V1454" s="638"/>
      <c r="W1454" s="638"/>
      <c r="X1454" s="638"/>
      <c r="Y1454" s="638"/>
      <c r="Z1454" s="638"/>
      <c r="AA1454" s="638"/>
      <c r="AB1454" s="638"/>
      <c r="AC1454" s="638"/>
      <c r="AD1454" s="638"/>
      <c r="AI1454" t="str">
        <f t="shared" si="1106"/>
        <v/>
      </c>
      <c r="AJ1454">
        <f t="shared" si="1088"/>
        <v>0</v>
      </c>
      <c r="AK1454">
        <f t="shared" si="1089"/>
        <v>0</v>
      </c>
      <c r="AL1454">
        <f t="shared" si="1107"/>
        <v>0</v>
      </c>
      <c r="AM1454">
        <f t="shared" si="1090"/>
        <v>0</v>
      </c>
      <c r="AN1454">
        <f t="shared" si="1091"/>
        <v>0</v>
      </c>
      <c r="AO1454">
        <f t="shared" si="1092"/>
        <v>0</v>
      </c>
      <c r="AP1454">
        <f t="shared" si="1093"/>
        <v>0</v>
      </c>
      <c r="AQ1454">
        <f t="shared" si="1094"/>
        <v>0</v>
      </c>
      <c r="AR1454">
        <f t="shared" si="1095"/>
        <v>0</v>
      </c>
      <c r="AS1454">
        <f t="shared" si="1096"/>
        <v>0</v>
      </c>
      <c r="AT1454">
        <f t="shared" si="1097"/>
        <v>0</v>
      </c>
      <c r="AU1454">
        <f t="shared" si="1098"/>
        <v>0</v>
      </c>
      <c r="AV1454">
        <f t="shared" si="1099"/>
        <v>0</v>
      </c>
      <c r="AW1454">
        <f t="shared" si="1100"/>
        <v>0</v>
      </c>
      <c r="AX1454">
        <f t="shared" si="1101"/>
        <v>0</v>
      </c>
      <c r="AY1454">
        <f t="shared" si="1102"/>
        <v>0</v>
      </c>
      <c r="AZ1454">
        <f t="shared" si="1103"/>
        <v>0</v>
      </c>
      <c r="BA1454">
        <f t="shared" si="1104"/>
        <v>0</v>
      </c>
      <c r="BB1454">
        <f t="shared" si="1105"/>
        <v>0</v>
      </c>
      <c r="BC1454" s="356" t="str">
        <f t="shared" si="1108"/>
        <v/>
      </c>
      <c r="BD1454" s="357">
        <f t="shared" si="1109"/>
        <v>0</v>
      </c>
      <c r="BE1454" s="358">
        <f t="shared" si="1110"/>
        <v>0</v>
      </c>
      <c r="BF1454" s="359">
        <f t="shared" si="1111"/>
        <v>0</v>
      </c>
      <c r="BG1454" s="356" t="str">
        <f t="shared" si="1112"/>
        <v/>
      </c>
      <c r="BH1454" s="357">
        <f t="shared" si="1113"/>
        <v>0</v>
      </c>
      <c r="BI1454" s="358">
        <f t="shared" si="1114"/>
        <v>0</v>
      </c>
      <c r="BJ1454" s="359">
        <f t="shared" si="1115"/>
        <v>0</v>
      </c>
      <c r="BK1454" s="356" t="str">
        <f t="shared" si="1116"/>
        <v/>
      </c>
      <c r="BL1454" s="357">
        <f t="shared" si="1117"/>
        <v>0</v>
      </c>
      <c r="BM1454" s="358">
        <f t="shared" si="1118"/>
        <v>0</v>
      </c>
      <c r="BN1454" s="359">
        <f t="shared" si="1119"/>
        <v>0</v>
      </c>
      <c r="BO1454" s="293">
        <f t="shared" si="1120"/>
        <v>0</v>
      </c>
      <c r="BP1454" s="352" t="str">
        <f>IF(BO1454=0,"",
IF(SUM($BO$1440:BO1454)=1,BQ1454,
IF($BO$1560&gt;SUM($BO$1440:BO1454),_xlfn.CONCAT(", ",BQ1454),
IF($BO$1560=SUM($BO$1440:BO1454),_xlfn.CONCAT(" y ",BQ1454)))))</f>
        <v/>
      </c>
      <c r="BQ1454" s="120" t="s">
        <v>5153</v>
      </c>
      <c r="BR1454" s="290">
        <f t="shared" si="1121"/>
        <v>0</v>
      </c>
      <c r="BS1454" s="293">
        <f t="shared" si="1122"/>
        <v>0</v>
      </c>
      <c r="BT1454" s="283" t="str">
        <f>IF(BS1454=0,"",
IF(SUM($BS$1440:BS1454)=1,BU1454,
IF($BS$1560&gt;SUM($BS$1440:BS1454),_xlfn.CONCAT(", ",BU1454),
IF($BS$1560=SUM($BS$1440:BS1454),_xlfn.CONCAT(" y ",BU1454)))))</f>
        <v/>
      </c>
      <c r="BU1454" s="120" t="s">
        <v>5153</v>
      </c>
    </row>
    <row r="1455" spans="1:73" ht="15" customHeight="1">
      <c r="A1455" s="445"/>
      <c r="B1455" s="446"/>
      <c r="C1455" s="35" t="s">
        <v>5047</v>
      </c>
      <c r="D1455" s="800" t="str">
        <f>IF(CNGE_2026_M1_Secc1_Sub1!$D56="","",CNGE_2026_M1_Secc1_Sub1!$D56)</f>
        <v/>
      </c>
      <c r="E1455" s="723"/>
      <c r="F1455" s="723"/>
      <c r="G1455" s="723"/>
      <c r="H1455" s="723"/>
      <c r="I1455" s="723"/>
      <c r="J1455" s="723"/>
      <c r="K1455" s="723"/>
      <c r="L1455" s="723"/>
      <c r="M1455" s="723"/>
      <c r="N1455" s="723"/>
      <c r="O1455" s="724"/>
      <c r="P1455" s="637" t="str">
        <f t="shared" si="1123"/>
        <v/>
      </c>
      <c r="Q1455" s="637" t="str">
        <f t="shared" si="1124"/>
        <v/>
      </c>
      <c r="R1455" s="637" t="str">
        <f t="shared" si="1125"/>
        <v/>
      </c>
      <c r="S1455" s="638"/>
      <c r="T1455" s="638"/>
      <c r="U1455" s="638"/>
      <c r="V1455" s="638"/>
      <c r="W1455" s="638"/>
      <c r="X1455" s="638"/>
      <c r="Y1455" s="638"/>
      <c r="Z1455" s="638"/>
      <c r="AA1455" s="638"/>
      <c r="AB1455" s="638"/>
      <c r="AC1455" s="638"/>
      <c r="AD1455" s="638"/>
      <c r="AI1455" t="str">
        <f t="shared" si="1106"/>
        <v/>
      </c>
      <c r="AJ1455">
        <f t="shared" si="1088"/>
        <v>0</v>
      </c>
      <c r="AK1455">
        <f t="shared" si="1089"/>
        <v>0</v>
      </c>
      <c r="AL1455">
        <f t="shared" si="1107"/>
        <v>0</v>
      </c>
      <c r="AM1455">
        <f t="shared" si="1090"/>
        <v>0</v>
      </c>
      <c r="AN1455">
        <f t="shared" si="1091"/>
        <v>0</v>
      </c>
      <c r="AO1455">
        <f t="shared" si="1092"/>
        <v>0</v>
      </c>
      <c r="AP1455">
        <f t="shared" si="1093"/>
        <v>0</v>
      </c>
      <c r="AQ1455">
        <f t="shared" si="1094"/>
        <v>0</v>
      </c>
      <c r="AR1455">
        <f t="shared" si="1095"/>
        <v>0</v>
      </c>
      <c r="AS1455">
        <f t="shared" si="1096"/>
        <v>0</v>
      </c>
      <c r="AT1455">
        <f t="shared" si="1097"/>
        <v>0</v>
      </c>
      <c r="AU1455">
        <f t="shared" si="1098"/>
        <v>0</v>
      </c>
      <c r="AV1455">
        <f t="shared" si="1099"/>
        <v>0</v>
      </c>
      <c r="AW1455">
        <f t="shared" si="1100"/>
        <v>0</v>
      </c>
      <c r="AX1455">
        <f t="shared" si="1101"/>
        <v>0</v>
      </c>
      <c r="AY1455">
        <f t="shared" si="1102"/>
        <v>0</v>
      </c>
      <c r="AZ1455">
        <f t="shared" si="1103"/>
        <v>0</v>
      </c>
      <c r="BA1455">
        <f t="shared" si="1104"/>
        <v>0</v>
      </c>
      <c r="BB1455">
        <f t="shared" si="1105"/>
        <v>0</v>
      </c>
      <c r="BC1455" s="356" t="str">
        <f t="shared" si="1108"/>
        <v/>
      </c>
      <c r="BD1455" s="357">
        <f t="shared" si="1109"/>
        <v>0</v>
      </c>
      <c r="BE1455" s="358">
        <f t="shared" si="1110"/>
        <v>0</v>
      </c>
      <c r="BF1455" s="359">
        <f t="shared" si="1111"/>
        <v>0</v>
      </c>
      <c r="BG1455" s="356" t="str">
        <f t="shared" si="1112"/>
        <v/>
      </c>
      <c r="BH1455" s="357">
        <f t="shared" si="1113"/>
        <v>0</v>
      </c>
      <c r="BI1455" s="358">
        <f t="shared" si="1114"/>
        <v>0</v>
      </c>
      <c r="BJ1455" s="359">
        <f t="shared" si="1115"/>
        <v>0</v>
      </c>
      <c r="BK1455" s="356" t="str">
        <f t="shared" si="1116"/>
        <v/>
      </c>
      <c r="BL1455" s="357">
        <f t="shared" si="1117"/>
        <v>0</v>
      </c>
      <c r="BM1455" s="358">
        <f t="shared" si="1118"/>
        <v>0</v>
      </c>
      <c r="BN1455" s="359">
        <f t="shared" si="1119"/>
        <v>0</v>
      </c>
      <c r="BO1455" s="293">
        <f t="shared" si="1120"/>
        <v>0</v>
      </c>
      <c r="BP1455" s="352" t="str">
        <f>IF(BO1455=0,"",
IF(SUM($BO$1440:BO1455)=1,BQ1455,
IF($BO$1560&gt;SUM($BO$1440:BO1455),_xlfn.CONCAT(", ",BQ1455),
IF($BO$1560=SUM($BO$1440:BO1455),_xlfn.CONCAT(" y ",BQ1455)))))</f>
        <v/>
      </c>
      <c r="BQ1455" s="120" t="s">
        <v>5155</v>
      </c>
      <c r="BR1455" s="290">
        <f t="shared" si="1121"/>
        <v>0</v>
      </c>
      <c r="BS1455" s="293">
        <f t="shared" si="1122"/>
        <v>0</v>
      </c>
      <c r="BT1455" s="283" t="str">
        <f>IF(BS1455=0,"",
IF(SUM($BS$1440:BS1455)=1,BU1455,
IF($BS$1560&gt;SUM($BS$1440:BS1455),_xlfn.CONCAT(", ",BU1455),
IF($BS$1560=SUM($BS$1440:BS1455),_xlfn.CONCAT(" y ",BU1455)))))</f>
        <v/>
      </c>
      <c r="BU1455" s="120" t="s">
        <v>5155</v>
      </c>
    </row>
    <row r="1456" spans="1:73" ht="15" customHeight="1">
      <c r="A1456" s="445"/>
      <c r="B1456" s="446"/>
      <c r="C1456" s="35" t="s">
        <v>5048</v>
      </c>
      <c r="D1456" s="800" t="str">
        <f>IF(CNGE_2026_M1_Secc1_Sub1!$D57="","",CNGE_2026_M1_Secc1_Sub1!$D57)</f>
        <v/>
      </c>
      <c r="E1456" s="723"/>
      <c r="F1456" s="723"/>
      <c r="G1456" s="723"/>
      <c r="H1456" s="723"/>
      <c r="I1456" s="723"/>
      <c r="J1456" s="723"/>
      <c r="K1456" s="723"/>
      <c r="L1456" s="723"/>
      <c r="M1456" s="723"/>
      <c r="N1456" s="723"/>
      <c r="O1456" s="724"/>
      <c r="P1456" s="637" t="str">
        <f t="shared" si="1123"/>
        <v/>
      </c>
      <c r="Q1456" s="637" t="str">
        <f t="shared" si="1124"/>
        <v/>
      </c>
      <c r="R1456" s="637" t="str">
        <f t="shared" si="1125"/>
        <v/>
      </c>
      <c r="S1456" s="638"/>
      <c r="T1456" s="638"/>
      <c r="U1456" s="638"/>
      <c r="V1456" s="638"/>
      <c r="W1456" s="638"/>
      <c r="X1456" s="638"/>
      <c r="Y1456" s="638"/>
      <c r="Z1456" s="638"/>
      <c r="AA1456" s="638"/>
      <c r="AB1456" s="638"/>
      <c r="AC1456" s="638"/>
      <c r="AD1456" s="638"/>
      <c r="AI1456" t="str">
        <f t="shared" si="1106"/>
        <v/>
      </c>
      <c r="AJ1456">
        <f t="shared" si="1088"/>
        <v>0</v>
      </c>
      <c r="AK1456">
        <f t="shared" si="1089"/>
        <v>0</v>
      </c>
      <c r="AL1456">
        <f t="shared" si="1107"/>
        <v>0</v>
      </c>
      <c r="AM1456">
        <f t="shared" si="1090"/>
        <v>0</v>
      </c>
      <c r="AN1456">
        <f t="shared" si="1091"/>
        <v>0</v>
      </c>
      <c r="AO1456">
        <f t="shared" si="1092"/>
        <v>0</v>
      </c>
      <c r="AP1456">
        <f t="shared" si="1093"/>
        <v>0</v>
      </c>
      <c r="AQ1456">
        <f t="shared" si="1094"/>
        <v>0</v>
      </c>
      <c r="AR1456">
        <f t="shared" si="1095"/>
        <v>0</v>
      </c>
      <c r="AS1456">
        <f t="shared" si="1096"/>
        <v>0</v>
      </c>
      <c r="AT1456">
        <f t="shared" si="1097"/>
        <v>0</v>
      </c>
      <c r="AU1456">
        <f t="shared" si="1098"/>
        <v>0</v>
      </c>
      <c r="AV1456">
        <f t="shared" si="1099"/>
        <v>0</v>
      </c>
      <c r="AW1456">
        <f t="shared" si="1100"/>
        <v>0</v>
      </c>
      <c r="AX1456">
        <f t="shared" si="1101"/>
        <v>0</v>
      </c>
      <c r="AY1456">
        <f t="shared" si="1102"/>
        <v>0</v>
      </c>
      <c r="AZ1456">
        <f t="shared" si="1103"/>
        <v>0</v>
      </c>
      <c r="BA1456">
        <f t="shared" si="1104"/>
        <v>0</v>
      </c>
      <c r="BB1456">
        <f t="shared" si="1105"/>
        <v>0</v>
      </c>
      <c r="BC1456" s="356" t="str">
        <f t="shared" si="1108"/>
        <v/>
      </c>
      <c r="BD1456" s="357">
        <f t="shared" si="1109"/>
        <v>0</v>
      </c>
      <c r="BE1456" s="358">
        <f t="shared" si="1110"/>
        <v>0</v>
      </c>
      <c r="BF1456" s="359">
        <f t="shared" si="1111"/>
        <v>0</v>
      </c>
      <c r="BG1456" s="356" t="str">
        <f t="shared" si="1112"/>
        <v/>
      </c>
      <c r="BH1456" s="357">
        <f t="shared" si="1113"/>
        <v>0</v>
      </c>
      <c r="BI1456" s="358">
        <f t="shared" si="1114"/>
        <v>0</v>
      </c>
      <c r="BJ1456" s="359">
        <f t="shared" si="1115"/>
        <v>0</v>
      </c>
      <c r="BK1456" s="356" t="str">
        <f t="shared" si="1116"/>
        <v/>
      </c>
      <c r="BL1456" s="357">
        <f t="shared" si="1117"/>
        <v>0</v>
      </c>
      <c r="BM1456" s="358">
        <f t="shared" si="1118"/>
        <v>0</v>
      </c>
      <c r="BN1456" s="359">
        <f t="shared" si="1119"/>
        <v>0</v>
      </c>
      <c r="BO1456" s="293">
        <f t="shared" si="1120"/>
        <v>0</v>
      </c>
      <c r="BP1456" s="352" t="str">
        <f>IF(BO1456=0,"",
IF(SUM($BO$1440:BO1456)=1,BQ1456,
IF($BO$1560&gt;SUM($BO$1440:BO1456),_xlfn.CONCAT(", ",BQ1456),
IF($BO$1560=SUM($BO$1440:BO1456),_xlfn.CONCAT(" y ",BQ1456)))))</f>
        <v/>
      </c>
      <c r="BQ1456" s="120" t="s">
        <v>5157</v>
      </c>
      <c r="BR1456" s="290">
        <f t="shared" si="1121"/>
        <v>0</v>
      </c>
      <c r="BS1456" s="293">
        <f t="shared" si="1122"/>
        <v>0</v>
      </c>
      <c r="BT1456" s="283" t="str">
        <f>IF(BS1456=0,"",
IF(SUM($BS$1440:BS1456)=1,BU1456,
IF($BS$1560&gt;SUM($BS$1440:BS1456),_xlfn.CONCAT(", ",BU1456),
IF($BS$1560=SUM($BS$1440:BS1456),_xlfn.CONCAT(" y ",BU1456)))))</f>
        <v/>
      </c>
      <c r="BU1456" s="120" t="s">
        <v>5157</v>
      </c>
    </row>
    <row r="1457" spans="1:73" ht="15" customHeight="1">
      <c r="A1457" s="445"/>
      <c r="B1457" s="446"/>
      <c r="C1457" s="35" t="s">
        <v>5049</v>
      </c>
      <c r="D1457" s="800" t="str">
        <f>IF(CNGE_2026_M1_Secc1_Sub1!$D58="","",CNGE_2026_M1_Secc1_Sub1!$D58)</f>
        <v/>
      </c>
      <c r="E1457" s="723"/>
      <c r="F1457" s="723"/>
      <c r="G1457" s="723"/>
      <c r="H1457" s="723"/>
      <c r="I1457" s="723"/>
      <c r="J1457" s="723"/>
      <c r="K1457" s="723"/>
      <c r="L1457" s="723"/>
      <c r="M1457" s="723"/>
      <c r="N1457" s="723"/>
      <c r="O1457" s="724"/>
      <c r="P1457" s="637" t="str">
        <f t="shared" si="1123"/>
        <v/>
      </c>
      <c r="Q1457" s="637" t="str">
        <f t="shared" si="1124"/>
        <v/>
      </c>
      <c r="R1457" s="637" t="str">
        <f t="shared" si="1125"/>
        <v/>
      </c>
      <c r="S1457" s="638"/>
      <c r="T1457" s="638"/>
      <c r="U1457" s="638"/>
      <c r="V1457" s="638"/>
      <c r="W1457" s="638"/>
      <c r="X1457" s="638"/>
      <c r="Y1457" s="638"/>
      <c r="Z1457" s="638"/>
      <c r="AA1457" s="638"/>
      <c r="AB1457" s="638"/>
      <c r="AC1457" s="638"/>
      <c r="AD1457" s="638"/>
      <c r="AI1457" t="str">
        <f t="shared" si="1106"/>
        <v/>
      </c>
      <c r="AJ1457">
        <f t="shared" si="1088"/>
        <v>0</v>
      </c>
      <c r="AK1457">
        <f t="shared" si="1089"/>
        <v>0</v>
      </c>
      <c r="AL1457">
        <f t="shared" si="1107"/>
        <v>0</v>
      </c>
      <c r="AM1457">
        <f t="shared" si="1090"/>
        <v>0</v>
      </c>
      <c r="AN1457">
        <f t="shared" si="1091"/>
        <v>0</v>
      </c>
      <c r="AO1457">
        <f t="shared" si="1092"/>
        <v>0</v>
      </c>
      <c r="AP1457">
        <f t="shared" si="1093"/>
        <v>0</v>
      </c>
      <c r="AQ1457">
        <f t="shared" si="1094"/>
        <v>0</v>
      </c>
      <c r="AR1457">
        <f t="shared" si="1095"/>
        <v>0</v>
      </c>
      <c r="AS1457">
        <f t="shared" si="1096"/>
        <v>0</v>
      </c>
      <c r="AT1457">
        <f t="shared" si="1097"/>
        <v>0</v>
      </c>
      <c r="AU1457">
        <f t="shared" si="1098"/>
        <v>0</v>
      </c>
      <c r="AV1457">
        <f t="shared" si="1099"/>
        <v>0</v>
      </c>
      <c r="AW1457">
        <f t="shared" si="1100"/>
        <v>0</v>
      </c>
      <c r="AX1457">
        <f t="shared" si="1101"/>
        <v>0</v>
      </c>
      <c r="AY1457">
        <f t="shared" si="1102"/>
        <v>0</v>
      </c>
      <c r="AZ1457">
        <f t="shared" si="1103"/>
        <v>0</v>
      </c>
      <c r="BA1457">
        <f t="shared" si="1104"/>
        <v>0</v>
      </c>
      <c r="BB1457">
        <f t="shared" si="1105"/>
        <v>0</v>
      </c>
      <c r="BC1457" s="356" t="str">
        <f t="shared" si="1108"/>
        <v/>
      </c>
      <c r="BD1457" s="357">
        <f t="shared" si="1109"/>
        <v>0</v>
      </c>
      <c r="BE1457" s="358">
        <f t="shared" si="1110"/>
        <v>0</v>
      </c>
      <c r="BF1457" s="359">
        <f t="shared" si="1111"/>
        <v>0</v>
      </c>
      <c r="BG1457" s="356" t="str">
        <f t="shared" si="1112"/>
        <v/>
      </c>
      <c r="BH1457" s="357">
        <f t="shared" si="1113"/>
        <v>0</v>
      </c>
      <c r="BI1457" s="358">
        <f t="shared" si="1114"/>
        <v>0</v>
      </c>
      <c r="BJ1457" s="359">
        <f t="shared" si="1115"/>
        <v>0</v>
      </c>
      <c r="BK1457" s="356" t="str">
        <f t="shared" si="1116"/>
        <v/>
      </c>
      <c r="BL1457" s="357">
        <f t="shared" si="1117"/>
        <v>0</v>
      </c>
      <c r="BM1457" s="358">
        <f t="shared" si="1118"/>
        <v>0</v>
      </c>
      <c r="BN1457" s="359">
        <f t="shared" si="1119"/>
        <v>0</v>
      </c>
      <c r="BO1457" s="293">
        <f t="shared" si="1120"/>
        <v>0</v>
      </c>
      <c r="BP1457" s="352" t="str">
        <f>IF(BO1457=0,"",
IF(SUM($BO$1440:BO1457)=1,BQ1457,
IF($BO$1560&gt;SUM($BO$1440:BO1457),_xlfn.CONCAT(", ",BQ1457),
IF($BO$1560=SUM($BO$1440:BO1457),_xlfn.CONCAT(" y ",BQ1457)))))</f>
        <v/>
      </c>
      <c r="BQ1457" s="120" t="s">
        <v>5159</v>
      </c>
      <c r="BR1457" s="290">
        <f t="shared" si="1121"/>
        <v>0</v>
      </c>
      <c r="BS1457" s="293">
        <f t="shared" si="1122"/>
        <v>0</v>
      </c>
      <c r="BT1457" s="283" t="str">
        <f>IF(BS1457=0,"",
IF(SUM($BS$1440:BS1457)=1,BU1457,
IF($BS$1560&gt;SUM($BS$1440:BS1457),_xlfn.CONCAT(", ",BU1457),
IF($BS$1560=SUM($BS$1440:BS1457),_xlfn.CONCAT(" y ",BU1457)))))</f>
        <v/>
      </c>
      <c r="BU1457" s="120" t="s">
        <v>5159</v>
      </c>
    </row>
    <row r="1458" spans="1:73" ht="15" customHeight="1">
      <c r="A1458" s="445"/>
      <c r="B1458" s="446"/>
      <c r="C1458" s="35" t="s">
        <v>5050</v>
      </c>
      <c r="D1458" s="800" t="str">
        <f>IF(CNGE_2026_M1_Secc1_Sub1!$D59="","",CNGE_2026_M1_Secc1_Sub1!$D59)</f>
        <v/>
      </c>
      <c r="E1458" s="723"/>
      <c r="F1458" s="723"/>
      <c r="G1458" s="723"/>
      <c r="H1458" s="723"/>
      <c r="I1458" s="723"/>
      <c r="J1458" s="723"/>
      <c r="K1458" s="723"/>
      <c r="L1458" s="723"/>
      <c r="M1458" s="723"/>
      <c r="N1458" s="723"/>
      <c r="O1458" s="724"/>
      <c r="P1458" s="637" t="str">
        <f t="shared" si="1123"/>
        <v/>
      </c>
      <c r="Q1458" s="637" t="str">
        <f t="shared" si="1124"/>
        <v/>
      </c>
      <c r="R1458" s="637" t="str">
        <f t="shared" si="1125"/>
        <v/>
      </c>
      <c r="S1458" s="638"/>
      <c r="T1458" s="638"/>
      <c r="U1458" s="638"/>
      <c r="V1458" s="638"/>
      <c r="W1458" s="638"/>
      <c r="X1458" s="638"/>
      <c r="Y1458" s="638"/>
      <c r="Z1458" s="638"/>
      <c r="AA1458" s="638"/>
      <c r="AB1458" s="638"/>
      <c r="AC1458" s="638"/>
      <c r="AD1458" s="638"/>
      <c r="AI1458" t="str">
        <f t="shared" si="1106"/>
        <v/>
      </c>
      <c r="AJ1458">
        <f t="shared" si="1088"/>
        <v>0</v>
      </c>
      <c r="AK1458">
        <f t="shared" si="1089"/>
        <v>0</v>
      </c>
      <c r="AL1458">
        <f t="shared" si="1107"/>
        <v>0</v>
      </c>
      <c r="AM1458">
        <f t="shared" si="1090"/>
        <v>0</v>
      </c>
      <c r="AN1458">
        <f t="shared" si="1091"/>
        <v>0</v>
      </c>
      <c r="AO1458">
        <f t="shared" si="1092"/>
        <v>0</v>
      </c>
      <c r="AP1458">
        <f t="shared" si="1093"/>
        <v>0</v>
      </c>
      <c r="AQ1458">
        <f t="shared" si="1094"/>
        <v>0</v>
      </c>
      <c r="AR1458">
        <f t="shared" si="1095"/>
        <v>0</v>
      </c>
      <c r="AS1458">
        <f t="shared" si="1096"/>
        <v>0</v>
      </c>
      <c r="AT1458">
        <f t="shared" si="1097"/>
        <v>0</v>
      </c>
      <c r="AU1458">
        <f t="shared" si="1098"/>
        <v>0</v>
      </c>
      <c r="AV1458">
        <f t="shared" si="1099"/>
        <v>0</v>
      </c>
      <c r="AW1458">
        <f t="shared" si="1100"/>
        <v>0</v>
      </c>
      <c r="AX1458">
        <f t="shared" si="1101"/>
        <v>0</v>
      </c>
      <c r="AY1458">
        <f t="shared" si="1102"/>
        <v>0</v>
      </c>
      <c r="AZ1458">
        <f t="shared" si="1103"/>
        <v>0</v>
      </c>
      <c r="BA1458">
        <f t="shared" si="1104"/>
        <v>0</v>
      </c>
      <c r="BB1458">
        <f t="shared" si="1105"/>
        <v>0</v>
      </c>
      <c r="BC1458" s="356" t="str">
        <f t="shared" si="1108"/>
        <v/>
      </c>
      <c r="BD1458" s="357">
        <f t="shared" si="1109"/>
        <v>0</v>
      </c>
      <c r="BE1458" s="358">
        <f t="shared" si="1110"/>
        <v>0</v>
      </c>
      <c r="BF1458" s="359">
        <f t="shared" si="1111"/>
        <v>0</v>
      </c>
      <c r="BG1458" s="356" t="str">
        <f t="shared" si="1112"/>
        <v/>
      </c>
      <c r="BH1458" s="357">
        <f t="shared" si="1113"/>
        <v>0</v>
      </c>
      <c r="BI1458" s="358">
        <f t="shared" si="1114"/>
        <v>0</v>
      </c>
      <c r="BJ1458" s="359">
        <f t="shared" si="1115"/>
        <v>0</v>
      </c>
      <c r="BK1458" s="356" t="str">
        <f t="shared" si="1116"/>
        <v/>
      </c>
      <c r="BL1458" s="357">
        <f t="shared" si="1117"/>
        <v>0</v>
      </c>
      <c r="BM1458" s="358">
        <f t="shared" si="1118"/>
        <v>0</v>
      </c>
      <c r="BN1458" s="359">
        <f t="shared" si="1119"/>
        <v>0</v>
      </c>
      <c r="BO1458" s="293">
        <f t="shared" si="1120"/>
        <v>0</v>
      </c>
      <c r="BP1458" s="352" t="str">
        <f>IF(BO1458=0,"",
IF(SUM($BO$1440:BO1458)=1,BQ1458,
IF($BO$1560&gt;SUM($BO$1440:BO1458),_xlfn.CONCAT(", ",BQ1458),
IF($BO$1560=SUM($BO$1440:BO1458),_xlfn.CONCAT(" y ",BQ1458)))))</f>
        <v/>
      </c>
      <c r="BQ1458" s="120" t="s">
        <v>5161</v>
      </c>
      <c r="BR1458" s="290">
        <f t="shared" si="1121"/>
        <v>0</v>
      </c>
      <c r="BS1458" s="293">
        <f t="shared" si="1122"/>
        <v>0</v>
      </c>
      <c r="BT1458" s="283" t="str">
        <f>IF(BS1458=0,"",
IF(SUM($BS$1440:BS1458)=1,BU1458,
IF($BS$1560&gt;SUM($BS$1440:BS1458),_xlfn.CONCAT(", ",BU1458),
IF($BS$1560=SUM($BS$1440:BS1458),_xlfn.CONCAT(" y ",BU1458)))))</f>
        <v/>
      </c>
      <c r="BU1458" s="120" t="s">
        <v>5161</v>
      </c>
    </row>
    <row r="1459" spans="1:73" ht="15" customHeight="1">
      <c r="A1459" s="445"/>
      <c r="B1459" s="446"/>
      <c r="C1459" s="35" t="s">
        <v>5051</v>
      </c>
      <c r="D1459" s="800" t="str">
        <f>IF(CNGE_2026_M1_Secc1_Sub1!$D60="","",CNGE_2026_M1_Secc1_Sub1!$D60)</f>
        <v/>
      </c>
      <c r="E1459" s="723"/>
      <c r="F1459" s="723"/>
      <c r="G1459" s="723"/>
      <c r="H1459" s="723"/>
      <c r="I1459" s="723"/>
      <c r="J1459" s="723"/>
      <c r="K1459" s="723"/>
      <c r="L1459" s="723"/>
      <c r="M1459" s="723"/>
      <c r="N1459" s="723"/>
      <c r="O1459" s="724"/>
      <c r="P1459" s="637" t="str">
        <f t="shared" si="1123"/>
        <v/>
      </c>
      <c r="Q1459" s="637" t="str">
        <f t="shared" si="1124"/>
        <v/>
      </c>
      <c r="R1459" s="637" t="str">
        <f t="shared" si="1125"/>
        <v/>
      </c>
      <c r="S1459" s="638"/>
      <c r="T1459" s="638"/>
      <c r="U1459" s="638"/>
      <c r="V1459" s="638"/>
      <c r="W1459" s="638"/>
      <c r="X1459" s="638"/>
      <c r="Y1459" s="638"/>
      <c r="Z1459" s="638"/>
      <c r="AA1459" s="638"/>
      <c r="AB1459" s="638"/>
      <c r="AC1459" s="638"/>
      <c r="AD1459" s="638"/>
      <c r="AI1459" t="str">
        <f t="shared" si="1106"/>
        <v/>
      </c>
      <c r="AJ1459">
        <f t="shared" si="1088"/>
        <v>0</v>
      </c>
      <c r="AK1459">
        <f t="shared" si="1089"/>
        <v>0</v>
      </c>
      <c r="AL1459">
        <f t="shared" si="1107"/>
        <v>0</v>
      </c>
      <c r="AM1459">
        <f t="shared" si="1090"/>
        <v>0</v>
      </c>
      <c r="AN1459">
        <f t="shared" si="1091"/>
        <v>0</v>
      </c>
      <c r="AO1459">
        <f t="shared" si="1092"/>
        <v>0</v>
      </c>
      <c r="AP1459">
        <f t="shared" si="1093"/>
        <v>0</v>
      </c>
      <c r="AQ1459">
        <f t="shared" si="1094"/>
        <v>0</v>
      </c>
      <c r="AR1459">
        <f t="shared" si="1095"/>
        <v>0</v>
      </c>
      <c r="AS1459">
        <f t="shared" si="1096"/>
        <v>0</v>
      </c>
      <c r="AT1459">
        <f t="shared" si="1097"/>
        <v>0</v>
      </c>
      <c r="AU1459">
        <f t="shared" si="1098"/>
        <v>0</v>
      </c>
      <c r="AV1459">
        <f t="shared" si="1099"/>
        <v>0</v>
      </c>
      <c r="AW1459">
        <f t="shared" si="1100"/>
        <v>0</v>
      </c>
      <c r="AX1459">
        <f t="shared" si="1101"/>
        <v>0</v>
      </c>
      <c r="AY1459">
        <f t="shared" si="1102"/>
        <v>0</v>
      </c>
      <c r="AZ1459">
        <f t="shared" si="1103"/>
        <v>0</v>
      </c>
      <c r="BA1459">
        <f t="shared" si="1104"/>
        <v>0</v>
      </c>
      <c r="BB1459">
        <f t="shared" si="1105"/>
        <v>0</v>
      </c>
      <c r="BC1459" s="356" t="str">
        <f t="shared" si="1108"/>
        <v/>
      </c>
      <c r="BD1459" s="357">
        <f t="shared" si="1109"/>
        <v>0</v>
      </c>
      <c r="BE1459" s="358">
        <f t="shared" si="1110"/>
        <v>0</v>
      </c>
      <c r="BF1459" s="359">
        <f t="shared" si="1111"/>
        <v>0</v>
      </c>
      <c r="BG1459" s="356" t="str">
        <f t="shared" si="1112"/>
        <v/>
      </c>
      <c r="BH1459" s="357">
        <f t="shared" si="1113"/>
        <v>0</v>
      </c>
      <c r="BI1459" s="358">
        <f t="shared" si="1114"/>
        <v>0</v>
      </c>
      <c r="BJ1459" s="359">
        <f t="shared" si="1115"/>
        <v>0</v>
      </c>
      <c r="BK1459" s="356" t="str">
        <f t="shared" si="1116"/>
        <v/>
      </c>
      <c r="BL1459" s="357">
        <f t="shared" si="1117"/>
        <v>0</v>
      </c>
      <c r="BM1459" s="358">
        <f t="shared" si="1118"/>
        <v>0</v>
      </c>
      <c r="BN1459" s="359">
        <f t="shared" si="1119"/>
        <v>0</v>
      </c>
      <c r="BO1459" s="293">
        <f t="shared" si="1120"/>
        <v>0</v>
      </c>
      <c r="BP1459" s="352" t="str">
        <f>IF(BO1459=0,"",
IF(SUM($BO$1440:BO1459)=1,BQ1459,
IF($BO$1560&gt;SUM($BO$1440:BO1459),_xlfn.CONCAT(", ",BQ1459),
IF($BO$1560=SUM($BO$1440:BO1459),_xlfn.CONCAT(" y ",BQ1459)))))</f>
        <v/>
      </c>
      <c r="BQ1459" s="120" t="s">
        <v>5163</v>
      </c>
      <c r="BR1459" s="290">
        <f t="shared" si="1121"/>
        <v>0</v>
      </c>
      <c r="BS1459" s="293">
        <f t="shared" si="1122"/>
        <v>0</v>
      </c>
      <c r="BT1459" s="283" t="str">
        <f>IF(BS1459=0,"",
IF(SUM($BS$1440:BS1459)=1,BU1459,
IF($BS$1560&gt;SUM($BS$1440:BS1459),_xlfn.CONCAT(", ",BU1459),
IF($BS$1560=SUM($BS$1440:BS1459),_xlfn.CONCAT(" y ",BU1459)))))</f>
        <v/>
      </c>
      <c r="BU1459" s="120" t="s">
        <v>5163</v>
      </c>
    </row>
    <row r="1460" spans="1:73" ht="15" customHeight="1">
      <c r="A1460" s="445"/>
      <c r="B1460" s="446"/>
      <c r="C1460" s="35" t="s">
        <v>5052</v>
      </c>
      <c r="D1460" s="800" t="str">
        <f>IF(CNGE_2026_M1_Secc1_Sub1!$D61="","",CNGE_2026_M1_Secc1_Sub1!$D61)</f>
        <v/>
      </c>
      <c r="E1460" s="723"/>
      <c r="F1460" s="723"/>
      <c r="G1460" s="723"/>
      <c r="H1460" s="723"/>
      <c r="I1460" s="723"/>
      <c r="J1460" s="723"/>
      <c r="K1460" s="723"/>
      <c r="L1460" s="723"/>
      <c r="M1460" s="723"/>
      <c r="N1460" s="723"/>
      <c r="O1460" s="724"/>
      <c r="P1460" s="637" t="str">
        <f t="shared" si="1123"/>
        <v/>
      </c>
      <c r="Q1460" s="637" t="str">
        <f t="shared" si="1124"/>
        <v/>
      </c>
      <c r="R1460" s="637" t="str">
        <f t="shared" si="1125"/>
        <v/>
      </c>
      <c r="S1460" s="638"/>
      <c r="T1460" s="638"/>
      <c r="U1460" s="638"/>
      <c r="V1460" s="638"/>
      <c r="W1460" s="638"/>
      <c r="X1460" s="638"/>
      <c r="Y1460" s="638"/>
      <c r="Z1460" s="638"/>
      <c r="AA1460" s="638"/>
      <c r="AB1460" s="638"/>
      <c r="AC1460" s="638"/>
      <c r="AD1460" s="638"/>
      <c r="AI1460" t="str">
        <f t="shared" si="1106"/>
        <v/>
      </c>
      <c r="AJ1460">
        <f t="shared" si="1088"/>
        <v>0</v>
      </c>
      <c r="AK1460">
        <f t="shared" si="1089"/>
        <v>0</v>
      </c>
      <c r="AL1460">
        <f t="shared" si="1107"/>
        <v>0</v>
      </c>
      <c r="AM1460">
        <f t="shared" si="1090"/>
        <v>0</v>
      </c>
      <c r="AN1460">
        <f t="shared" si="1091"/>
        <v>0</v>
      </c>
      <c r="AO1460">
        <f t="shared" si="1092"/>
        <v>0</v>
      </c>
      <c r="AP1460">
        <f t="shared" si="1093"/>
        <v>0</v>
      </c>
      <c r="AQ1460">
        <f t="shared" si="1094"/>
        <v>0</v>
      </c>
      <c r="AR1460">
        <f t="shared" si="1095"/>
        <v>0</v>
      </c>
      <c r="AS1460">
        <f t="shared" si="1096"/>
        <v>0</v>
      </c>
      <c r="AT1460">
        <f t="shared" si="1097"/>
        <v>0</v>
      </c>
      <c r="AU1460">
        <f t="shared" si="1098"/>
        <v>0</v>
      </c>
      <c r="AV1460">
        <f t="shared" si="1099"/>
        <v>0</v>
      </c>
      <c r="AW1460">
        <f t="shared" si="1100"/>
        <v>0</v>
      </c>
      <c r="AX1460">
        <f t="shared" si="1101"/>
        <v>0</v>
      </c>
      <c r="AY1460">
        <f t="shared" si="1102"/>
        <v>0</v>
      </c>
      <c r="AZ1460">
        <f t="shared" si="1103"/>
        <v>0</v>
      </c>
      <c r="BA1460">
        <f t="shared" si="1104"/>
        <v>0</v>
      </c>
      <c r="BB1460">
        <f t="shared" si="1105"/>
        <v>0</v>
      </c>
      <c r="BC1460" s="356" t="str">
        <f t="shared" si="1108"/>
        <v/>
      </c>
      <c r="BD1460" s="357">
        <f t="shared" si="1109"/>
        <v>0</v>
      </c>
      <c r="BE1460" s="358">
        <f t="shared" si="1110"/>
        <v>0</v>
      </c>
      <c r="BF1460" s="359">
        <f t="shared" si="1111"/>
        <v>0</v>
      </c>
      <c r="BG1460" s="356" t="str">
        <f t="shared" si="1112"/>
        <v/>
      </c>
      <c r="BH1460" s="357">
        <f t="shared" si="1113"/>
        <v>0</v>
      </c>
      <c r="BI1460" s="358">
        <f t="shared" si="1114"/>
        <v>0</v>
      </c>
      <c r="BJ1460" s="359">
        <f t="shared" si="1115"/>
        <v>0</v>
      </c>
      <c r="BK1460" s="356" t="str">
        <f t="shared" si="1116"/>
        <v/>
      </c>
      <c r="BL1460" s="357">
        <f t="shared" si="1117"/>
        <v>0</v>
      </c>
      <c r="BM1460" s="358">
        <f t="shared" si="1118"/>
        <v>0</v>
      </c>
      <c r="BN1460" s="359">
        <f t="shared" si="1119"/>
        <v>0</v>
      </c>
      <c r="BO1460" s="293">
        <f t="shared" si="1120"/>
        <v>0</v>
      </c>
      <c r="BP1460" s="352" t="str">
        <f>IF(BO1460=0,"",
IF(SUM($BO$1440:BO1460)=1,BQ1460,
IF($BO$1560&gt;SUM($BO$1440:BO1460),_xlfn.CONCAT(", ",BQ1460),
IF($BO$1560=SUM($BO$1440:BO1460),_xlfn.CONCAT(" y ",BQ1460)))))</f>
        <v/>
      </c>
      <c r="BQ1460" s="120" t="s">
        <v>5165</v>
      </c>
      <c r="BR1460" s="290">
        <f t="shared" si="1121"/>
        <v>0</v>
      </c>
      <c r="BS1460" s="293">
        <f t="shared" si="1122"/>
        <v>0</v>
      </c>
      <c r="BT1460" s="283" t="str">
        <f>IF(BS1460=0,"",
IF(SUM($BS$1440:BS1460)=1,BU1460,
IF($BS$1560&gt;SUM($BS$1440:BS1460),_xlfn.CONCAT(", ",BU1460),
IF($BS$1560=SUM($BS$1440:BS1460),_xlfn.CONCAT(" y ",BU1460)))))</f>
        <v/>
      </c>
      <c r="BU1460" s="120" t="s">
        <v>5165</v>
      </c>
    </row>
    <row r="1461" spans="1:73" ht="15" customHeight="1">
      <c r="A1461" s="445"/>
      <c r="B1461" s="446"/>
      <c r="C1461" s="35" t="s">
        <v>5053</v>
      </c>
      <c r="D1461" s="800" t="str">
        <f>IF(CNGE_2026_M1_Secc1_Sub1!$D62="","",CNGE_2026_M1_Secc1_Sub1!$D62)</f>
        <v/>
      </c>
      <c r="E1461" s="723"/>
      <c r="F1461" s="723"/>
      <c r="G1461" s="723"/>
      <c r="H1461" s="723"/>
      <c r="I1461" s="723"/>
      <c r="J1461" s="723"/>
      <c r="K1461" s="723"/>
      <c r="L1461" s="723"/>
      <c r="M1461" s="723"/>
      <c r="N1461" s="723"/>
      <c r="O1461" s="724"/>
      <c r="P1461" s="637" t="str">
        <f t="shared" si="1123"/>
        <v/>
      </c>
      <c r="Q1461" s="637" t="str">
        <f t="shared" si="1124"/>
        <v/>
      </c>
      <c r="R1461" s="637" t="str">
        <f t="shared" si="1125"/>
        <v/>
      </c>
      <c r="S1461" s="638"/>
      <c r="T1461" s="638"/>
      <c r="U1461" s="638"/>
      <c r="V1461" s="638"/>
      <c r="W1461" s="638"/>
      <c r="X1461" s="638"/>
      <c r="Y1461" s="638"/>
      <c r="Z1461" s="638"/>
      <c r="AA1461" s="638"/>
      <c r="AB1461" s="638"/>
      <c r="AC1461" s="638"/>
      <c r="AD1461" s="638"/>
      <c r="AI1461" t="str">
        <f t="shared" si="1106"/>
        <v/>
      </c>
      <c r="AJ1461">
        <f t="shared" si="1088"/>
        <v>0</v>
      </c>
      <c r="AK1461">
        <f t="shared" si="1089"/>
        <v>0</v>
      </c>
      <c r="AL1461">
        <f t="shared" si="1107"/>
        <v>0</v>
      </c>
      <c r="AM1461">
        <f t="shared" si="1090"/>
        <v>0</v>
      </c>
      <c r="AN1461">
        <f t="shared" si="1091"/>
        <v>0</v>
      </c>
      <c r="AO1461">
        <f t="shared" si="1092"/>
        <v>0</v>
      </c>
      <c r="AP1461">
        <f t="shared" si="1093"/>
        <v>0</v>
      </c>
      <c r="AQ1461">
        <f t="shared" si="1094"/>
        <v>0</v>
      </c>
      <c r="AR1461">
        <f t="shared" si="1095"/>
        <v>0</v>
      </c>
      <c r="AS1461">
        <f t="shared" si="1096"/>
        <v>0</v>
      </c>
      <c r="AT1461">
        <f t="shared" si="1097"/>
        <v>0</v>
      </c>
      <c r="AU1461">
        <f t="shared" si="1098"/>
        <v>0</v>
      </c>
      <c r="AV1461">
        <f t="shared" si="1099"/>
        <v>0</v>
      </c>
      <c r="AW1461">
        <f t="shared" si="1100"/>
        <v>0</v>
      </c>
      <c r="AX1461">
        <f t="shared" si="1101"/>
        <v>0</v>
      </c>
      <c r="AY1461">
        <f t="shared" si="1102"/>
        <v>0</v>
      </c>
      <c r="AZ1461">
        <f t="shared" si="1103"/>
        <v>0</v>
      </c>
      <c r="BA1461">
        <f t="shared" si="1104"/>
        <v>0</v>
      </c>
      <c r="BB1461">
        <f t="shared" si="1105"/>
        <v>0</v>
      </c>
      <c r="BC1461" s="356" t="str">
        <f t="shared" si="1108"/>
        <v/>
      </c>
      <c r="BD1461" s="357">
        <f t="shared" si="1109"/>
        <v>0</v>
      </c>
      <c r="BE1461" s="358">
        <f t="shared" si="1110"/>
        <v>0</v>
      </c>
      <c r="BF1461" s="359">
        <f t="shared" si="1111"/>
        <v>0</v>
      </c>
      <c r="BG1461" s="356" t="str">
        <f t="shared" si="1112"/>
        <v/>
      </c>
      <c r="BH1461" s="357">
        <f t="shared" si="1113"/>
        <v>0</v>
      </c>
      <c r="BI1461" s="358">
        <f t="shared" si="1114"/>
        <v>0</v>
      </c>
      <c r="BJ1461" s="359">
        <f t="shared" si="1115"/>
        <v>0</v>
      </c>
      <c r="BK1461" s="356" t="str">
        <f t="shared" si="1116"/>
        <v/>
      </c>
      <c r="BL1461" s="357">
        <f t="shared" si="1117"/>
        <v>0</v>
      </c>
      <c r="BM1461" s="358">
        <f t="shared" si="1118"/>
        <v>0</v>
      </c>
      <c r="BN1461" s="359">
        <f t="shared" si="1119"/>
        <v>0</v>
      </c>
      <c r="BO1461" s="293">
        <f t="shared" si="1120"/>
        <v>0</v>
      </c>
      <c r="BP1461" s="352" t="str">
        <f>IF(BO1461=0,"",
IF(SUM($BO$1440:BO1461)=1,BQ1461,
IF($BO$1560&gt;SUM($BO$1440:BO1461),_xlfn.CONCAT(", ",BQ1461),
IF($BO$1560=SUM($BO$1440:BO1461),_xlfn.CONCAT(" y ",BQ1461)))))</f>
        <v/>
      </c>
      <c r="BQ1461" s="120" t="s">
        <v>5167</v>
      </c>
      <c r="BR1461" s="290">
        <f t="shared" si="1121"/>
        <v>0</v>
      </c>
      <c r="BS1461" s="293">
        <f t="shared" si="1122"/>
        <v>0</v>
      </c>
      <c r="BT1461" s="283" t="str">
        <f>IF(BS1461=0,"",
IF(SUM($BS$1440:BS1461)=1,BU1461,
IF($BS$1560&gt;SUM($BS$1440:BS1461),_xlfn.CONCAT(", ",BU1461),
IF($BS$1560=SUM($BS$1440:BS1461),_xlfn.CONCAT(" y ",BU1461)))))</f>
        <v/>
      </c>
      <c r="BU1461" s="120" t="s">
        <v>5167</v>
      </c>
    </row>
    <row r="1462" spans="1:73" ht="15" customHeight="1">
      <c r="A1462" s="445"/>
      <c r="B1462" s="446"/>
      <c r="C1462" s="35" t="s">
        <v>5054</v>
      </c>
      <c r="D1462" s="800" t="str">
        <f>IF(CNGE_2026_M1_Secc1_Sub1!$D63="","",CNGE_2026_M1_Secc1_Sub1!$D63)</f>
        <v/>
      </c>
      <c r="E1462" s="723"/>
      <c r="F1462" s="723"/>
      <c r="G1462" s="723"/>
      <c r="H1462" s="723"/>
      <c r="I1462" s="723"/>
      <c r="J1462" s="723"/>
      <c r="K1462" s="723"/>
      <c r="L1462" s="723"/>
      <c r="M1462" s="723"/>
      <c r="N1462" s="723"/>
      <c r="O1462" s="724"/>
      <c r="P1462" s="637" t="str">
        <f t="shared" si="1123"/>
        <v/>
      </c>
      <c r="Q1462" s="637" t="str">
        <f t="shared" si="1124"/>
        <v/>
      </c>
      <c r="R1462" s="637" t="str">
        <f t="shared" si="1125"/>
        <v/>
      </c>
      <c r="S1462" s="638"/>
      <c r="T1462" s="638"/>
      <c r="U1462" s="638"/>
      <c r="V1462" s="638"/>
      <c r="W1462" s="638"/>
      <c r="X1462" s="638"/>
      <c r="Y1462" s="638"/>
      <c r="Z1462" s="638"/>
      <c r="AA1462" s="638"/>
      <c r="AB1462" s="638"/>
      <c r="AC1462" s="638"/>
      <c r="AD1462" s="638"/>
      <c r="AI1462" t="str">
        <f t="shared" si="1106"/>
        <v/>
      </c>
      <c r="AJ1462">
        <f t="shared" si="1088"/>
        <v>0</v>
      </c>
      <c r="AK1462">
        <f t="shared" si="1089"/>
        <v>0</v>
      </c>
      <c r="AL1462">
        <f t="shared" si="1107"/>
        <v>0</v>
      </c>
      <c r="AM1462">
        <f t="shared" si="1090"/>
        <v>0</v>
      </c>
      <c r="AN1462">
        <f t="shared" si="1091"/>
        <v>0</v>
      </c>
      <c r="AO1462">
        <f t="shared" si="1092"/>
        <v>0</v>
      </c>
      <c r="AP1462">
        <f t="shared" si="1093"/>
        <v>0</v>
      </c>
      <c r="AQ1462">
        <f t="shared" si="1094"/>
        <v>0</v>
      </c>
      <c r="AR1462">
        <f t="shared" si="1095"/>
        <v>0</v>
      </c>
      <c r="AS1462">
        <f t="shared" si="1096"/>
        <v>0</v>
      </c>
      <c r="AT1462">
        <f t="shared" si="1097"/>
        <v>0</v>
      </c>
      <c r="AU1462">
        <f t="shared" si="1098"/>
        <v>0</v>
      </c>
      <c r="AV1462">
        <f t="shared" si="1099"/>
        <v>0</v>
      </c>
      <c r="AW1462">
        <f t="shared" si="1100"/>
        <v>0</v>
      </c>
      <c r="AX1462">
        <f t="shared" si="1101"/>
        <v>0</v>
      </c>
      <c r="AY1462">
        <f t="shared" si="1102"/>
        <v>0</v>
      </c>
      <c r="AZ1462">
        <f t="shared" si="1103"/>
        <v>0</v>
      </c>
      <c r="BA1462">
        <f t="shared" si="1104"/>
        <v>0</v>
      </c>
      <c r="BB1462">
        <f t="shared" si="1105"/>
        <v>0</v>
      </c>
      <c r="BC1462" s="356" t="str">
        <f t="shared" si="1108"/>
        <v/>
      </c>
      <c r="BD1462" s="357">
        <f t="shared" si="1109"/>
        <v>0</v>
      </c>
      <c r="BE1462" s="358">
        <f t="shared" si="1110"/>
        <v>0</v>
      </c>
      <c r="BF1462" s="359">
        <f t="shared" si="1111"/>
        <v>0</v>
      </c>
      <c r="BG1462" s="356" t="str">
        <f t="shared" si="1112"/>
        <v/>
      </c>
      <c r="BH1462" s="357">
        <f t="shared" si="1113"/>
        <v>0</v>
      </c>
      <c r="BI1462" s="358">
        <f t="shared" si="1114"/>
        <v>0</v>
      </c>
      <c r="BJ1462" s="359">
        <f t="shared" si="1115"/>
        <v>0</v>
      </c>
      <c r="BK1462" s="356" t="str">
        <f t="shared" si="1116"/>
        <v/>
      </c>
      <c r="BL1462" s="357">
        <f t="shared" si="1117"/>
        <v>0</v>
      </c>
      <c r="BM1462" s="358">
        <f t="shared" si="1118"/>
        <v>0</v>
      </c>
      <c r="BN1462" s="359">
        <f t="shared" si="1119"/>
        <v>0</v>
      </c>
      <c r="BO1462" s="293">
        <f t="shared" si="1120"/>
        <v>0</v>
      </c>
      <c r="BP1462" s="352" t="str">
        <f>IF(BO1462=0,"",
IF(SUM($BO$1440:BO1462)=1,BQ1462,
IF($BO$1560&gt;SUM($BO$1440:BO1462),_xlfn.CONCAT(", ",BQ1462),
IF($BO$1560=SUM($BO$1440:BO1462),_xlfn.CONCAT(" y ",BQ1462)))))</f>
        <v/>
      </c>
      <c r="BQ1462" s="120" t="s">
        <v>5169</v>
      </c>
      <c r="BR1462" s="290">
        <f t="shared" si="1121"/>
        <v>0</v>
      </c>
      <c r="BS1462" s="293">
        <f t="shared" si="1122"/>
        <v>0</v>
      </c>
      <c r="BT1462" s="283" t="str">
        <f>IF(BS1462=0,"",
IF(SUM($BS$1440:BS1462)=1,BU1462,
IF($BS$1560&gt;SUM($BS$1440:BS1462),_xlfn.CONCAT(", ",BU1462),
IF($BS$1560=SUM($BS$1440:BS1462),_xlfn.CONCAT(" y ",BU1462)))))</f>
        <v/>
      </c>
      <c r="BU1462" s="120" t="s">
        <v>5169</v>
      </c>
    </row>
    <row r="1463" spans="1:73" ht="15" customHeight="1">
      <c r="A1463" s="445"/>
      <c r="B1463" s="446"/>
      <c r="C1463" s="35" t="s">
        <v>5055</v>
      </c>
      <c r="D1463" s="800" t="str">
        <f>IF(CNGE_2026_M1_Secc1_Sub1!$D64="","",CNGE_2026_M1_Secc1_Sub1!$D64)</f>
        <v/>
      </c>
      <c r="E1463" s="723"/>
      <c r="F1463" s="723"/>
      <c r="G1463" s="723"/>
      <c r="H1463" s="723"/>
      <c r="I1463" s="723"/>
      <c r="J1463" s="723"/>
      <c r="K1463" s="723"/>
      <c r="L1463" s="723"/>
      <c r="M1463" s="723"/>
      <c r="N1463" s="723"/>
      <c r="O1463" s="724"/>
      <c r="P1463" s="637" t="str">
        <f t="shared" si="1123"/>
        <v/>
      </c>
      <c r="Q1463" s="637" t="str">
        <f t="shared" si="1124"/>
        <v/>
      </c>
      <c r="R1463" s="637" t="str">
        <f t="shared" si="1125"/>
        <v/>
      </c>
      <c r="S1463" s="638"/>
      <c r="T1463" s="638"/>
      <c r="U1463" s="638"/>
      <c r="V1463" s="638"/>
      <c r="W1463" s="638"/>
      <c r="X1463" s="638"/>
      <c r="Y1463" s="638"/>
      <c r="Z1463" s="638"/>
      <c r="AA1463" s="638"/>
      <c r="AB1463" s="638"/>
      <c r="AC1463" s="638"/>
      <c r="AD1463" s="638"/>
      <c r="AI1463" t="str">
        <f t="shared" si="1106"/>
        <v/>
      </c>
      <c r="AJ1463">
        <f t="shared" si="1088"/>
        <v>0</v>
      </c>
      <c r="AK1463">
        <f t="shared" si="1089"/>
        <v>0</v>
      </c>
      <c r="AL1463">
        <f t="shared" si="1107"/>
        <v>0</v>
      </c>
      <c r="AM1463">
        <f t="shared" si="1090"/>
        <v>0</v>
      </c>
      <c r="AN1463">
        <f t="shared" si="1091"/>
        <v>0</v>
      </c>
      <c r="AO1463">
        <f t="shared" si="1092"/>
        <v>0</v>
      </c>
      <c r="AP1463">
        <f t="shared" si="1093"/>
        <v>0</v>
      </c>
      <c r="AQ1463">
        <f t="shared" si="1094"/>
        <v>0</v>
      </c>
      <c r="AR1463">
        <f t="shared" si="1095"/>
        <v>0</v>
      </c>
      <c r="AS1463">
        <f t="shared" si="1096"/>
        <v>0</v>
      </c>
      <c r="AT1463">
        <f t="shared" si="1097"/>
        <v>0</v>
      </c>
      <c r="AU1463">
        <f t="shared" si="1098"/>
        <v>0</v>
      </c>
      <c r="AV1463">
        <f t="shared" si="1099"/>
        <v>0</v>
      </c>
      <c r="AW1463">
        <f t="shared" si="1100"/>
        <v>0</v>
      </c>
      <c r="AX1463">
        <f t="shared" si="1101"/>
        <v>0</v>
      </c>
      <c r="AY1463">
        <f t="shared" si="1102"/>
        <v>0</v>
      </c>
      <c r="AZ1463">
        <f t="shared" si="1103"/>
        <v>0</v>
      </c>
      <c r="BA1463">
        <f t="shared" si="1104"/>
        <v>0</v>
      </c>
      <c r="BB1463">
        <f t="shared" si="1105"/>
        <v>0</v>
      </c>
      <c r="BC1463" s="356" t="str">
        <f t="shared" si="1108"/>
        <v/>
      </c>
      <c r="BD1463" s="357">
        <f t="shared" si="1109"/>
        <v>0</v>
      </c>
      <c r="BE1463" s="358">
        <f t="shared" si="1110"/>
        <v>0</v>
      </c>
      <c r="BF1463" s="359">
        <f t="shared" si="1111"/>
        <v>0</v>
      </c>
      <c r="BG1463" s="356" t="str">
        <f t="shared" si="1112"/>
        <v/>
      </c>
      <c r="BH1463" s="357">
        <f t="shared" si="1113"/>
        <v>0</v>
      </c>
      <c r="BI1463" s="358">
        <f t="shared" si="1114"/>
        <v>0</v>
      </c>
      <c r="BJ1463" s="359">
        <f t="shared" si="1115"/>
        <v>0</v>
      </c>
      <c r="BK1463" s="356" t="str">
        <f t="shared" si="1116"/>
        <v/>
      </c>
      <c r="BL1463" s="357">
        <f t="shared" si="1117"/>
        <v>0</v>
      </c>
      <c r="BM1463" s="358">
        <f t="shared" si="1118"/>
        <v>0</v>
      </c>
      <c r="BN1463" s="359">
        <f t="shared" si="1119"/>
        <v>0</v>
      </c>
      <c r="BO1463" s="293">
        <f t="shared" si="1120"/>
        <v>0</v>
      </c>
      <c r="BP1463" s="352" t="str">
        <f>IF(BO1463=0,"",
IF(SUM($BO$1440:BO1463)=1,BQ1463,
IF($BO$1560&gt;SUM($BO$1440:BO1463),_xlfn.CONCAT(", ",BQ1463),
IF($BO$1560=SUM($BO$1440:BO1463),_xlfn.CONCAT(" y ",BQ1463)))))</f>
        <v/>
      </c>
      <c r="BQ1463" s="120" t="s">
        <v>5171</v>
      </c>
      <c r="BR1463" s="290">
        <f t="shared" si="1121"/>
        <v>0</v>
      </c>
      <c r="BS1463" s="293">
        <f t="shared" si="1122"/>
        <v>0</v>
      </c>
      <c r="BT1463" s="283" t="str">
        <f>IF(BS1463=0,"",
IF(SUM($BS$1440:BS1463)=1,BU1463,
IF($BS$1560&gt;SUM($BS$1440:BS1463),_xlfn.CONCAT(", ",BU1463),
IF($BS$1560=SUM($BS$1440:BS1463),_xlfn.CONCAT(" y ",BU1463)))))</f>
        <v/>
      </c>
      <c r="BU1463" s="120" t="s">
        <v>5171</v>
      </c>
    </row>
    <row r="1464" spans="1:73" ht="15" customHeight="1">
      <c r="A1464" s="445"/>
      <c r="B1464" s="446"/>
      <c r="C1464" s="35" t="s">
        <v>5056</v>
      </c>
      <c r="D1464" s="800" t="str">
        <f>IF(CNGE_2026_M1_Secc1_Sub1!$D65="","",CNGE_2026_M1_Secc1_Sub1!$D65)</f>
        <v/>
      </c>
      <c r="E1464" s="723"/>
      <c r="F1464" s="723"/>
      <c r="G1464" s="723"/>
      <c r="H1464" s="723"/>
      <c r="I1464" s="723"/>
      <c r="J1464" s="723"/>
      <c r="K1464" s="723"/>
      <c r="L1464" s="723"/>
      <c r="M1464" s="723"/>
      <c r="N1464" s="723"/>
      <c r="O1464" s="724"/>
      <c r="P1464" s="637" t="str">
        <f t="shared" si="1123"/>
        <v/>
      </c>
      <c r="Q1464" s="637" t="str">
        <f t="shared" si="1124"/>
        <v/>
      </c>
      <c r="R1464" s="637" t="str">
        <f t="shared" si="1125"/>
        <v/>
      </c>
      <c r="S1464" s="638"/>
      <c r="T1464" s="638"/>
      <c r="U1464" s="638"/>
      <c r="V1464" s="638"/>
      <c r="W1464" s="638"/>
      <c r="X1464" s="638"/>
      <c r="Y1464" s="638"/>
      <c r="Z1464" s="638"/>
      <c r="AA1464" s="638"/>
      <c r="AB1464" s="638"/>
      <c r="AC1464" s="638"/>
      <c r="AD1464" s="638"/>
      <c r="AI1464" t="str">
        <f t="shared" si="1106"/>
        <v/>
      </c>
      <c r="AJ1464">
        <f t="shared" si="1088"/>
        <v>0</v>
      </c>
      <c r="AK1464">
        <f t="shared" si="1089"/>
        <v>0</v>
      </c>
      <c r="AL1464">
        <f t="shared" si="1107"/>
        <v>0</v>
      </c>
      <c r="AM1464">
        <f t="shared" si="1090"/>
        <v>0</v>
      </c>
      <c r="AN1464">
        <f t="shared" si="1091"/>
        <v>0</v>
      </c>
      <c r="AO1464">
        <f t="shared" si="1092"/>
        <v>0</v>
      </c>
      <c r="AP1464">
        <f t="shared" si="1093"/>
        <v>0</v>
      </c>
      <c r="AQ1464">
        <f t="shared" si="1094"/>
        <v>0</v>
      </c>
      <c r="AR1464">
        <f t="shared" si="1095"/>
        <v>0</v>
      </c>
      <c r="AS1464">
        <f t="shared" si="1096"/>
        <v>0</v>
      </c>
      <c r="AT1464">
        <f t="shared" si="1097"/>
        <v>0</v>
      </c>
      <c r="AU1464">
        <f t="shared" si="1098"/>
        <v>0</v>
      </c>
      <c r="AV1464">
        <f t="shared" si="1099"/>
        <v>0</v>
      </c>
      <c r="AW1464">
        <f t="shared" si="1100"/>
        <v>0</v>
      </c>
      <c r="AX1464">
        <f t="shared" si="1101"/>
        <v>0</v>
      </c>
      <c r="AY1464">
        <f t="shared" si="1102"/>
        <v>0</v>
      </c>
      <c r="AZ1464">
        <f t="shared" si="1103"/>
        <v>0</v>
      </c>
      <c r="BA1464">
        <f t="shared" si="1104"/>
        <v>0</v>
      </c>
      <c r="BB1464">
        <f t="shared" si="1105"/>
        <v>0</v>
      </c>
      <c r="BC1464" s="356" t="str">
        <f t="shared" si="1108"/>
        <v/>
      </c>
      <c r="BD1464" s="357">
        <f t="shared" si="1109"/>
        <v>0</v>
      </c>
      <c r="BE1464" s="358">
        <f t="shared" si="1110"/>
        <v>0</v>
      </c>
      <c r="BF1464" s="359">
        <f t="shared" si="1111"/>
        <v>0</v>
      </c>
      <c r="BG1464" s="356" t="str">
        <f t="shared" si="1112"/>
        <v/>
      </c>
      <c r="BH1464" s="357">
        <f t="shared" si="1113"/>
        <v>0</v>
      </c>
      <c r="BI1464" s="358">
        <f t="shared" si="1114"/>
        <v>0</v>
      </c>
      <c r="BJ1464" s="359">
        <f t="shared" si="1115"/>
        <v>0</v>
      </c>
      <c r="BK1464" s="356" t="str">
        <f t="shared" si="1116"/>
        <v/>
      </c>
      <c r="BL1464" s="357">
        <f t="shared" si="1117"/>
        <v>0</v>
      </c>
      <c r="BM1464" s="358">
        <f t="shared" si="1118"/>
        <v>0</v>
      </c>
      <c r="BN1464" s="359">
        <f t="shared" si="1119"/>
        <v>0</v>
      </c>
      <c r="BO1464" s="293">
        <f t="shared" si="1120"/>
        <v>0</v>
      </c>
      <c r="BP1464" s="352" t="str">
        <f>IF(BO1464=0,"",
IF(SUM($BO$1440:BO1464)=1,BQ1464,
IF($BO$1560&gt;SUM($BO$1440:BO1464),_xlfn.CONCAT(", ",BQ1464),
IF($BO$1560=SUM($BO$1440:BO1464),_xlfn.CONCAT(" y ",BQ1464)))))</f>
        <v/>
      </c>
      <c r="BQ1464" s="120" t="s">
        <v>5173</v>
      </c>
      <c r="BR1464" s="290">
        <f t="shared" si="1121"/>
        <v>0</v>
      </c>
      <c r="BS1464" s="293">
        <f t="shared" si="1122"/>
        <v>0</v>
      </c>
      <c r="BT1464" s="283" t="str">
        <f>IF(BS1464=0,"",
IF(SUM($BS$1440:BS1464)=1,BU1464,
IF($BS$1560&gt;SUM($BS$1440:BS1464),_xlfn.CONCAT(", ",BU1464),
IF($BS$1560=SUM($BS$1440:BS1464),_xlfn.CONCAT(" y ",BU1464)))))</f>
        <v/>
      </c>
      <c r="BU1464" s="120" t="s">
        <v>5173</v>
      </c>
    </row>
    <row r="1465" spans="1:73" ht="15" customHeight="1">
      <c r="A1465" s="445"/>
      <c r="B1465" s="446"/>
      <c r="C1465" s="35" t="s">
        <v>5057</v>
      </c>
      <c r="D1465" s="800" t="str">
        <f>IF(CNGE_2026_M1_Secc1_Sub1!$D66="","",CNGE_2026_M1_Secc1_Sub1!$D66)</f>
        <v/>
      </c>
      <c r="E1465" s="723"/>
      <c r="F1465" s="723"/>
      <c r="G1465" s="723"/>
      <c r="H1465" s="723"/>
      <c r="I1465" s="723"/>
      <c r="J1465" s="723"/>
      <c r="K1465" s="723"/>
      <c r="L1465" s="723"/>
      <c r="M1465" s="723"/>
      <c r="N1465" s="723"/>
      <c r="O1465" s="724"/>
      <c r="P1465" s="637" t="str">
        <f t="shared" si="1123"/>
        <v/>
      </c>
      <c r="Q1465" s="637" t="str">
        <f t="shared" si="1124"/>
        <v/>
      </c>
      <c r="R1465" s="637" t="str">
        <f t="shared" si="1125"/>
        <v/>
      </c>
      <c r="S1465" s="638"/>
      <c r="T1465" s="638"/>
      <c r="U1465" s="638"/>
      <c r="V1465" s="638"/>
      <c r="W1465" s="638"/>
      <c r="X1465" s="638"/>
      <c r="Y1465" s="638"/>
      <c r="Z1465" s="638"/>
      <c r="AA1465" s="638"/>
      <c r="AB1465" s="638"/>
      <c r="AC1465" s="638"/>
      <c r="AD1465" s="638"/>
      <c r="AI1465" t="str">
        <f t="shared" si="1106"/>
        <v/>
      </c>
      <c r="AJ1465">
        <f t="shared" si="1088"/>
        <v>0</v>
      </c>
      <c r="AK1465">
        <f t="shared" si="1089"/>
        <v>0</v>
      </c>
      <c r="AL1465">
        <f t="shared" si="1107"/>
        <v>0</v>
      </c>
      <c r="AM1465">
        <f t="shared" si="1090"/>
        <v>0</v>
      </c>
      <c r="AN1465">
        <f t="shared" si="1091"/>
        <v>0</v>
      </c>
      <c r="AO1465">
        <f t="shared" si="1092"/>
        <v>0</v>
      </c>
      <c r="AP1465">
        <f t="shared" si="1093"/>
        <v>0</v>
      </c>
      <c r="AQ1465">
        <f t="shared" si="1094"/>
        <v>0</v>
      </c>
      <c r="AR1465">
        <f t="shared" si="1095"/>
        <v>0</v>
      </c>
      <c r="AS1465">
        <f t="shared" si="1096"/>
        <v>0</v>
      </c>
      <c r="AT1465">
        <f t="shared" si="1097"/>
        <v>0</v>
      </c>
      <c r="AU1465">
        <f t="shared" si="1098"/>
        <v>0</v>
      </c>
      <c r="AV1465">
        <f t="shared" si="1099"/>
        <v>0</v>
      </c>
      <c r="AW1465">
        <f t="shared" si="1100"/>
        <v>0</v>
      </c>
      <c r="AX1465">
        <f t="shared" si="1101"/>
        <v>0</v>
      </c>
      <c r="AY1465">
        <f t="shared" si="1102"/>
        <v>0</v>
      </c>
      <c r="AZ1465">
        <f t="shared" si="1103"/>
        <v>0</v>
      </c>
      <c r="BA1465">
        <f t="shared" si="1104"/>
        <v>0</v>
      </c>
      <c r="BB1465">
        <f t="shared" si="1105"/>
        <v>0</v>
      </c>
      <c r="BC1465" s="356" t="str">
        <f t="shared" si="1108"/>
        <v/>
      </c>
      <c r="BD1465" s="357">
        <f t="shared" si="1109"/>
        <v>0</v>
      </c>
      <c r="BE1465" s="358">
        <f t="shared" si="1110"/>
        <v>0</v>
      </c>
      <c r="BF1465" s="359">
        <f t="shared" si="1111"/>
        <v>0</v>
      </c>
      <c r="BG1465" s="356" t="str">
        <f t="shared" si="1112"/>
        <v/>
      </c>
      <c r="BH1465" s="357">
        <f t="shared" si="1113"/>
        <v>0</v>
      </c>
      <c r="BI1465" s="358">
        <f t="shared" si="1114"/>
        <v>0</v>
      </c>
      <c r="BJ1465" s="359">
        <f t="shared" si="1115"/>
        <v>0</v>
      </c>
      <c r="BK1465" s="356" t="str">
        <f t="shared" si="1116"/>
        <v/>
      </c>
      <c r="BL1465" s="357">
        <f t="shared" si="1117"/>
        <v>0</v>
      </c>
      <c r="BM1465" s="358">
        <f t="shared" si="1118"/>
        <v>0</v>
      </c>
      <c r="BN1465" s="359">
        <f t="shared" si="1119"/>
        <v>0</v>
      </c>
      <c r="BO1465" s="293">
        <f t="shared" si="1120"/>
        <v>0</v>
      </c>
      <c r="BP1465" s="352" t="str">
        <f>IF(BO1465=0,"",
IF(SUM($BO$1440:BO1465)=1,BQ1465,
IF($BO$1560&gt;SUM($BO$1440:BO1465),_xlfn.CONCAT(", ",BQ1465),
IF($BO$1560=SUM($BO$1440:BO1465),_xlfn.CONCAT(" y ",BQ1465)))))</f>
        <v/>
      </c>
      <c r="BQ1465" s="120" t="s">
        <v>5175</v>
      </c>
      <c r="BR1465" s="290">
        <f t="shared" si="1121"/>
        <v>0</v>
      </c>
      <c r="BS1465" s="293">
        <f t="shared" si="1122"/>
        <v>0</v>
      </c>
      <c r="BT1465" s="283" t="str">
        <f>IF(BS1465=0,"",
IF(SUM($BS$1440:BS1465)=1,BU1465,
IF($BS$1560&gt;SUM($BS$1440:BS1465),_xlfn.CONCAT(", ",BU1465),
IF($BS$1560=SUM($BS$1440:BS1465),_xlfn.CONCAT(" y ",BU1465)))))</f>
        <v/>
      </c>
      <c r="BU1465" s="120" t="s">
        <v>5175</v>
      </c>
    </row>
    <row r="1466" spans="1:73" ht="15" customHeight="1">
      <c r="A1466" s="445"/>
      <c r="B1466" s="446"/>
      <c r="C1466" s="35" t="s">
        <v>5058</v>
      </c>
      <c r="D1466" s="800" t="str">
        <f>IF(CNGE_2026_M1_Secc1_Sub1!$D67="","",CNGE_2026_M1_Secc1_Sub1!$D67)</f>
        <v/>
      </c>
      <c r="E1466" s="723"/>
      <c r="F1466" s="723"/>
      <c r="G1466" s="723"/>
      <c r="H1466" s="723"/>
      <c r="I1466" s="723"/>
      <c r="J1466" s="723"/>
      <c r="K1466" s="723"/>
      <c r="L1466" s="723"/>
      <c r="M1466" s="723"/>
      <c r="N1466" s="723"/>
      <c r="O1466" s="724"/>
      <c r="P1466" s="637" t="str">
        <f t="shared" si="1123"/>
        <v/>
      </c>
      <c r="Q1466" s="637" t="str">
        <f t="shared" si="1124"/>
        <v/>
      </c>
      <c r="R1466" s="637" t="str">
        <f t="shared" si="1125"/>
        <v/>
      </c>
      <c r="S1466" s="638"/>
      <c r="T1466" s="638"/>
      <c r="U1466" s="638"/>
      <c r="V1466" s="638"/>
      <c r="W1466" s="638"/>
      <c r="X1466" s="638"/>
      <c r="Y1466" s="638"/>
      <c r="Z1466" s="638"/>
      <c r="AA1466" s="638"/>
      <c r="AB1466" s="638"/>
      <c r="AC1466" s="638"/>
      <c r="AD1466" s="638"/>
      <c r="AI1466" t="str">
        <f t="shared" si="1106"/>
        <v/>
      </c>
      <c r="AJ1466">
        <f t="shared" si="1088"/>
        <v>0</v>
      </c>
      <c r="AK1466">
        <f t="shared" si="1089"/>
        <v>0</v>
      </c>
      <c r="AL1466">
        <f t="shared" si="1107"/>
        <v>0</v>
      </c>
      <c r="AM1466">
        <f t="shared" si="1090"/>
        <v>0</v>
      </c>
      <c r="AN1466">
        <f t="shared" si="1091"/>
        <v>0</v>
      </c>
      <c r="AO1466">
        <f t="shared" si="1092"/>
        <v>0</v>
      </c>
      <c r="AP1466">
        <f t="shared" si="1093"/>
        <v>0</v>
      </c>
      <c r="AQ1466">
        <f t="shared" si="1094"/>
        <v>0</v>
      </c>
      <c r="AR1466">
        <f t="shared" si="1095"/>
        <v>0</v>
      </c>
      <c r="AS1466">
        <f t="shared" si="1096"/>
        <v>0</v>
      </c>
      <c r="AT1466">
        <f t="shared" si="1097"/>
        <v>0</v>
      </c>
      <c r="AU1466">
        <f t="shared" si="1098"/>
        <v>0</v>
      </c>
      <c r="AV1466">
        <f t="shared" si="1099"/>
        <v>0</v>
      </c>
      <c r="AW1466">
        <f t="shared" si="1100"/>
        <v>0</v>
      </c>
      <c r="AX1466">
        <f t="shared" si="1101"/>
        <v>0</v>
      </c>
      <c r="AY1466">
        <f t="shared" si="1102"/>
        <v>0</v>
      </c>
      <c r="AZ1466">
        <f t="shared" si="1103"/>
        <v>0</v>
      </c>
      <c r="BA1466">
        <f t="shared" si="1104"/>
        <v>0</v>
      </c>
      <c r="BB1466">
        <f t="shared" si="1105"/>
        <v>0</v>
      </c>
      <c r="BC1466" s="356" t="str">
        <f t="shared" si="1108"/>
        <v/>
      </c>
      <c r="BD1466" s="357">
        <f t="shared" si="1109"/>
        <v>0</v>
      </c>
      <c r="BE1466" s="358">
        <f t="shared" si="1110"/>
        <v>0</v>
      </c>
      <c r="BF1466" s="359">
        <f t="shared" si="1111"/>
        <v>0</v>
      </c>
      <c r="BG1466" s="356" t="str">
        <f t="shared" si="1112"/>
        <v/>
      </c>
      <c r="BH1466" s="357">
        <f t="shared" si="1113"/>
        <v>0</v>
      </c>
      <c r="BI1466" s="358">
        <f t="shared" si="1114"/>
        <v>0</v>
      </c>
      <c r="BJ1466" s="359">
        <f t="shared" si="1115"/>
        <v>0</v>
      </c>
      <c r="BK1466" s="356" t="str">
        <f t="shared" si="1116"/>
        <v/>
      </c>
      <c r="BL1466" s="357">
        <f t="shared" si="1117"/>
        <v>0</v>
      </c>
      <c r="BM1466" s="358">
        <f t="shared" si="1118"/>
        <v>0</v>
      </c>
      <c r="BN1466" s="359">
        <f t="shared" si="1119"/>
        <v>0</v>
      </c>
      <c r="BO1466" s="293">
        <f t="shared" si="1120"/>
        <v>0</v>
      </c>
      <c r="BP1466" s="352" t="str">
        <f>IF(BO1466=0,"",
IF(SUM($BO$1440:BO1466)=1,BQ1466,
IF($BO$1560&gt;SUM($BO$1440:BO1466),_xlfn.CONCAT(", ",BQ1466),
IF($BO$1560=SUM($BO$1440:BO1466),_xlfn.CONCAT(" y ",BQ1466)))))</f>
        <v/>
      </c>
      <c r="BQ1466" s="120" t="s">
        <v>5177</v>
      </c>
      <c r="BR1466" s="290">
        <f t="shared" si="1121"/>
        <v>0</v>
      </c>
      <c r="BS1466" s="293">
        <f t="shared" si="1122"/>
        <v>0</v>
      </c>
      <c r="BT1466" s="283" t="str">
        <f>IF(BS1466=0,"",
IF(SUM($BS$1440:BS1466)=1,BU1466,
IF($BS$1560&gt;SUM($BS$1440:BS1466),_xlfn.CONCAT(", ",BU1466),
IF($BS$1560=SUM($BS$1440:BS1466),_xlfn.CONCAT(" y ",BU1466)))))</f>
        <v/>
      </c>
      <c r="BU1466" s="120" t="s">
        <v>5177</v>
      </c>
    </row>
    <row r="1467" spans="1:73" ht="15" customHeight="1">
      <c r="A1467" s="445"/>
      <c r="B1467" s="446"/>
      <c r="C1467" s="35" t="s">
        <v>5059</v>
      </c>
      <c r="D1467" s="800" t="str">
        <f>IF(CNGE_2026_M1_Secc1_Sub1!$D68="","",CNGE_2026_M1_Secc1_Sub1!$D68)</f>
        <v/>
      </c>
      <c r="E1467" s="723"/>
      <c r="F1467" s="723"/>
      <c r="G1467" s="723"/>
      <c r="H1467" s="723"/>
      <c r="I1467" s="723"/>
      <c r="J1467" s="723"/>
      <c r="K1467" s="723"/>
      <c r="L1467" s="723"/>
      <c r="M1467" s="723"/>
      <c r="N1467" s="723"/>
      <c r="O1467" s="724"/>
      <c r="P1467" s="637" t="str">
        <f t="shared" si="1123"/>
        <v/>
      </c>
      <c r="Q1467" s="637" t="str">
        <f t="shared" si="1124"/>
        <v/>
      </c>
      <c r="R1467" s="637" t="str">
        <f t="shared" si="1125"/>
        <v/>
      </c>
      <c r="S1467" s="638"/>
      <c r="T1467" s="638"/>
      <c r="U1467" s="638"/>
      <c r="V1467" s="638"/>
      <c r="W1467" s="638"/>
      <c r="X1467" s="638"/>
      <c r="Y1467" s="638"/>
      <c r="Z1467" s="638"/>
      <c r="AA1467" s="638"/>
      <c r="AB1467" s="638"/>
      <c r="AC1467" s="638"/>
      <c r="AD1467" s="638"/>
      <c r="AI1467" t="str">
        <f t="shared" si="1106"/>
        <v/>
      </c>
      <c r="AJ1467">
        <f t="shared" si="1088"/>
        <v>0</v>
      </c>
      <c r="AK1467">
        <f t="shared" si="1089"/>
        <v>0</v>
      </c>
      <c r="AL1467">
        <f t="shared" si="1107"/>
        <v>0</v>
      </c>
      <c r="AM1467">
        <f t="shared" si="1090"/>
        <v>0</v>
      </c>
      <c r="AN1467">
        <f t="shared" si="1091"/>
        <v>0</v>
      </c>
      <c r="AO1467">
        <f t="shared" si="1092"/>
        <v>0</v>
      </c>
      <c r="AP1467">
        <f t="shared" si="1093"/>
        <v>0</v>
      </c>
      <c r="AQ1467">
        <f t="shared" si="1094"/>
        <v>0</v>
      </c>
      <c r="AR1467">
        <f t="shared" si="1095"/>
        <v>0</v>
      </c>
      <c r="AS1467">
        <f t="shared" si="1096"/>
        <v>0</v>
      </c>
      <c r="AT1467">
        <f t="shared" si="1097"/>
        <v>0</v>
      </c>
      <c r="AU1467">
        <f t="shared" si="1098"/>
        <v>0</v>
      </c>
      <c r="AV1467">
        <f t="shared" si="1099"/>
        <v>0</v>
      </c>
      <c r="AW1467">
        <f t="shared" si="1100"/>
        <v>0</v>
      </c>
      <c r="AX1467">
        <f t="shared" si="1101"/>
        <v>0</v>
      </c>
      <c r="AY1467">
        <f t="shared" si="1102"/>
        <v>0</v>
      </c>
      <c r="AZ1467">
        <f t="shared" si="1103"/>
        <v>0</v>
      </c>
      <c r="BA1467">
        <f t="shared" si="1104"/>
        <v>0</v>
      </c>
      <c r="BB1467">
        <f t="shared" si="1105"/>
        <v>0</v>
      </c>
      <c r="BC1467" s="356" t="str">
        <f t="shared" si="1108"/>
        <v/>
      </c>
      <c r="BD1467" s="357">
        <f t="shared" si="1109"/>
        <v>0</v>
      </c>
      <c r="BE1467" s="358">
        <f t="shared" si="1110"/>
        <v>0</v>
      </c>
      <c r="BF1467" s="359">
        <f t="shared" si="1111"/>
        <v>0</v>
      </c>
      <c r="BG1467" s="356" t="str">
        <f t="shared" si="1112"/>
        <v/>
      </c>
      <c r="BH1467" s="357">
        <f t="shared" si="1113"/>
        <v>0</v>
      </c>
      <c r="BI1467" s="358">
        <f t="shared" si="1114"/>
        <v>0</v>
      </c>
      <c r="BJ1467" s="359">
        <f t="shared" si="1115"/>
        <v>0</v>
      </c>
      <c r="BK1467" s="356" t="str">
        <f t="shared" si="1116"/>
        <v/>
      </c>
      <c r="BL1467" s="357">
        <f t="shared" si="1117"/>
        <v>0</v>
      </c>
      <c r="BM1467" s="358">
        <f t="shared" si="1118"/>
        <v>0</v>
      </c>
      <c r="BN1467" s="359">
        <f t="shared" si="1119"/>
        <v>0</v>
      </c>
      <c r="BO1467" s="293">
        <f t="shared" si="1120"/>
        <v>0</v>
      </c>
      <c r="BP1467" s="352" t="str">
        <f>IF(BO1467=0,"",
IF(SUM($BO$1440:BO1467)=1,BQ1467,
IF($BO$1560&gt;SUM($BO$1440:BO1467),_xlfn.CONCAT(", ",BQ1467),
IF($BO$1560=SUM($BO$1440:BO1467),_xlfn.CONCAT(" y ",BQ1467)))))</f>
        <v/>
      </c>
      <c r="BQ1467" s="120" t="s">
        <v>5179</v>
      </c>
      <c r="BR1467" s="290">
        <f t="shared" si="1121"/>
        <v>0</v>
      </c>
      <c r="BS1467" s="293">
        <f t="shared" si="1122"/>
        <v>0</v>
      </c>
      <c r="BT1467" s="283" t="str">
        <f>IF(BS1467=0,"",
IF(SUM($BS$1440:BS1467)=1,BU1467,
IF($BS$1560&gt;SUM($BS$1440:BS1467),_xlfn.CONCAT(", ",BU1467),
IF($BS$1560=SUM($BS$1440:BS1467),_xlfn.CONCAT(" y ",BU1467)))))</f>
        <v/>
      </c>
      <c r="BU1467" s="120" t="s">
        <v>5179</v>
      </c>
    </row>
    <row r="1468" spans="1:73" ht="15" customHeight="1">
      <c r="A1468" s="445"/>
      <c r="B1468" s="446"/>
      <c r="C1468" s="35" t="s">
        <v>5060</v>
      </c>
      <c r="D1468" s="800" t="str">
        <f>IF(CNGE_2026_M1_Secc1_Sub1!$D69="","",CNGE_2026_M1_Secc1_Sub1!$D69)</f>
        <v/>
      </c>
      <c r="E1468" s="723"/>
      <c r="F1468" s="723"/>
      <c r="G1468" s="723"/>
      <c r="H1468" s="723"/>
      <c r="I1468" s="723"/>
      <c r="J1468" s="723"/>
      <c r="K1468" s="723"/>
      <c r="L1468" s="723"/>
      <c r="M1468" s="723"/>
      <c r="N1468" s="723"/>
      <c r="O1468" s="724"/>
      <c r="P1468" s="637" t="str">
        <f t="shared" si="1123"/>
        <v/>
      </c>
      <c r="Q1468" s="637" t="str">
        <f t="shared" si="1124"/>
        <v/>
      </c>
      <c r="R1468" s="637" t="str">
        <f t="shared" si="1125"/>
        <v/>
      </c>
      <c r="S1468" s="638"/>
      <c r="T1468" s="638"/>
      <c r="U1468" s="638"/>
      <c r="V1468" s="638"/>
      <c r="W1468" s="638"/>
      <c r="X1468" s="638"/>
      <c r="Y1468" s="638"/>
      <c r="Z1468" s="638"/>
      <c r="AA1468" s="638"/>
      <c r="AB1468" s="638"/>
      <c r="AC1468" s="638"/>
      <c r="AD1468" s="638"/>
      <c r="AI1468" t="str">
        <f t="shared" si="1106"/>
        <v/>
      </c>
      <c r="AJ1468">
        <f t="shared" si="1088"/>
        <v>0</v>
      </c>
      <c r="AK1468">
        <f t="shared" si="1089"/>
        <v>0</v>
      </c>
      <c r="AL1468">
        <f t="shared" si="1107"/>
        <v>0</v>
      </c>
      <c r="AM1468">
        <f t="shared" si="1090"/>
        <v>0</v>
      </c>
      <c r="AN1468">
        <f t="shared" si="1091"/>
        <v>0</v>
      </c>
      <c r="AO1468">
        <f t="shared" si="1092"/>
        <v>0</v>
      </c>
      <c r="AP1468">
        <f t="shared" si="1093"/>
        <v>0</v>
      </c>
      <c r="AQ1468">
        <f t="shared" si="1094"/>
        <v>0</v>
      </c>
      <c r="AR1468">
        <f t="shared" si="1095"/>
        <v>0</v>
      </c>
      <c r="AS1468">
        <f t="shared" si="1096"/>
        <v>0</v>
      </c>
      <c r="AT1468">
        <f t="shared" si="1097"/>
        <v>0</v>
      </c>
      <c r="AU1468">
        <f t="shared" si="1098"/>
        <v>0</v>
      </c>
      <c r="AV1468">
        <f t="shared" si="1099"/>
        <v>0</v>
      </c>
      <c r="AW1468">
        <f t="shared" si="1100"/>
        <v>0</v>
      </c>
      <c r="AX1468">
        <f t="shared" si="1101"/>
        <v>0</v>
      </c>
      <c r="AY1468">
        <f t="shared" si="1102"/>
        <v>0</v>
      </c>
      <c r="AZ1468">
        <f t="shared" si="1103"/>
        <v>0</v>
      </c>
      <c r="BA1468">
        <f t="shared" si="1104"/>
        <v>0</v>
      </c>
      <c r="BB1468">
        <f t="shared" si="1105"/>
        <v>0</v>
      </c>
      <c r="BC1468" s="356" t="str">
        <f t="shared" si="1108"/>
        <v/>
      </c>
      <c r="BD1468" s="357">
        <f t="shared" si="1109"/>
        <v>0</v>
      </c>
      <c r="BE1468" s="358">
        <f t="shared" si="1110"/>
        <v>0</v>
      </c>
      <c r="BF1468" s="359">
        <f t="shared" si="1111"/>
        <v>0</v>
      </c>
      <c r="BG1468" s="356" t="str">
        <f t="shared" si="1112"/>
        <v/>
      </c>
      <c r="BH1468" s="357">
        <f t="shared" si="1113"/>
        <v>0</v>
      </c>
      <c r="BI1468" s="358">
        <f t="shared" si="1114"/>
        <v>0</v>
      </c>
      <c r="BJ1468" s="359">
        <f t="shared" si="1115"/>
        <v>0</v>
      </c>
      <c r="BK1468" s="356" t="str">
        <f t="shared" si="1116"/>
        <v/>
      </c>
      <c r="BL1468" s="357">
        <f t="shared" si="1117"/>
        <v>0</v>
      </c>
      <c r="BM1468" s="358">
        <f t="shared" si="1118"/>
        <v>0</v>
      </c>
      <c r="BN1468" s="359">
        <f t="shared" si="1119"/>
        <v>0</v>
      </c>
      <c r="BO1468" s="293">
        <f t="shared" si="1120"/>
        <v>0</v>
      </c>
      <c r="BP1468" s="352" t="str">
        <f>IF(BO1468=0,"",
IF(SUM($BO$1440:BO1468)=1,BQ1468,
IF($BO$1560&gt;SUM($BO$1440:BO1468),_xlfn.CONCAT(", ",BQ1468),
IF($BO$1560=SUM($BO$1440:BO1468),_xlfn.CONCAT(" y ",BQ1468)))))</f>
        <v/>
      </c>
      <c r="BQ1468" s="120" t="s">
        <v>5181</v>
      </c>
      <c r="BR1468" s="290">
        <f t="shared" si="1121"/>
        <v>0</v>
      </c>
      <c r="BS1468" s="293">
        <f t="shared" si="1122"/>
        <v>0</v>
      </c>
      <c r="BT1468" s="283" t="str">
        <f>IF(BS1468=0,"",
IF(SUM($BS$1440:BS1468)=1,BU1468,
IF($BS$1560&gt;SUM($BS$1440:BS1468),_xlfn.CONCAT(", ",BU1468),
IF($BS$1560=SUM($BS$1440:BS1468),_xlfn.CONCAT(" y ",BU1468)))))</f>
        <v/>
      </c>
      <c r="BU1468" s="120" t="s">
        <v>5181</v>
      </c>
    </row>
    <row r="1469" spans="1:73" ht="15" customHeight="1">
      <c r="A1469" s="445"/>
      <c r="B1469" s="446"/>
      <c r="C1469" s="35" t="s">
        <v>5061</v>
      </c>
      <c r="D1469" s="800" t="str">
        <f>IF(CNGE_2026_M1_Secc1_Sub1!$D70="","",CNGE_2026_M1_Secc1_Sub1!$D70)</f>
        <v/>
      </c>
      <c r="E1469" s="723"/>
      <c r="F1469" s="723"/>
      <c r="G1469" s="723"/>
      <c r="H1469" s="723"/>
      <c r="I1469" s="723"/>
      <c r="J1469" s="723"/>
      <c r="K1469" s="723"/>
      <c r="L1469" s="723"/>
      <c r="M1469" s="723"/>
      <c r="N1469" s="723"/>
      <c r="O1469" s="724"/>
      <c r="P1469" s="637" t="str">
        <f t="shared" si="1123"/>
        <v/>
      </c>
      <c r="Q1469" s="637" t="str">
        <f t="shared" si="1124"/>
        <v/>
      </c>
      <c r="R1469" s="637" t="str">
        <f t="shared" si="1125"/>
        <v/>
      </c>
      <c r="S1469" s="638"/>
      <c r="T1469" s="638"/>
      <c r="U1469" s="638"/>
      <c r="V1469" s="638"/>
      <c r="W1469" s="638"/>
      <c r="X1469" s="638"/>
      <c r="Y1469" s="638"/>
      <c r="Z1469" s="638"/>
      <c r="AA1469" s="638"/>
      <c r="AB1469" s="638"/>
      <c r="AC1469" s="638"/>
      <c r="AD1469" s="638"/>
      <c r="AI1469" t="str">
        <f t="shared" si="1106"/>
        <v/>
      </c>
      <c r="AJ1469">
        <f t="shared" si="1088"/>
        <v>0</v>
      </c>
      <c r="AK1469">
        <f t="shared" si="1089"/>
        <v>0</v>
      </c>
      <c r="AL1469">
        <f t="shared" si="1107"/>
        <v>0</v>
      </c>
      <c r="AM1469">
        <f t="shared" si="1090"/>
        <v>0</v>
      </c>
      <c r="AN1469">
        <f t="shared" si="1091"/>
        <v>0</v>
      </c>
      <c r="AO1469">
        <f t="shared" si="1092"/>
        <v>0</v>
      </c>
      <c r="AP1469">
        <f t="shared" si="1093"/>
        <v>0</v>
      </c>
      <c r="AQ1469">
        <f t="shared" si="1094"/>
        <v>0</v>
      </c>
      <c r="AR1469">
        <f t="shared" si="1095"/>
        <v>0</v>
      </c>
      <c r="AS1469">
        <f t="shared" si="1096"/>
        <v>0</v>
      </c>
      <c r="AT1469">
        <f t="shared" si="1097"/>
        <v>0</v>
      </c>
      <c r="AU1469">
        <f t="shared" si="1098"/>
        <v>0</v>
      </c>
      <c r="AV1469">
        <f t="shared" si="1099"/>
        <v>0</v>
      </c>
      <c r="AW1469">
        <f t="shared" si="1100"/>
        <v>0</v>
      </c>
      <c r="AX1469">
        <f t="shared" si="1101"/>
        <v>0</v>
      </c>
      <c r="AY1469">
        <f t="shared" si="1102"/>
        <v>0</v>
      </c>
      <c r="AZ1469">
        <f t="shared" si="1103"/>
        <v>0</v>
      </c>
      <c r="BA1469">
        <f t="shared" si="1104"/>
        <v>0</v>
      </c>
      <c r="BB1469">
        <f t="shared" si="1105"/>
        <v>0</v>
      </c>
      <c r="BC1469" s="356" t="str">
        <f t="shared" si="1108"/>
        <v/>
      </c>
      <c r="BD1469" s="357">
        <f t="shared" si="1109"/>
        <v>0</v>
      </c>
      <c r="BE1469" s="358">
        <f t="shared" si="1110"/>
        <v>0</v>
      </c>
      <c r="BF1469" s="359">
        <f t="shared" si="1111"/>
        <v>0</v>
      </c>
      <c r="BG1469" s="356" t="str">
        <f t="shared" si="1112"/>
        <v/>
      </c>
      <c r="BH1469" s="357">
        <f t="shared" si="1113"/>
        <v>0</v>
      </c>
      <c r="BI1469" s="358">
        <f t="shared" si="1114"/>
        <v>0</v>
      </c>
      <c r="BJ1469" s="359">
        <f t="shared" si="1115"/>
        <v>0</v>
      </c>
      <c r="BK1469" s="356" t="str">
        <f t="shared" si="1116"/>
        <v/>
      </c>
      <c r="BL1469" s="357">
        <f t="shared" si="1117"/>
        <v>0</v>
      </c>
      <c r="BM1469" s="358">
        <f t="shared" si="1118"/>
        <v>0</v>
      </c>
      <c r="BN1469" s="359">
        <f t="shared" si="1119"/>
        <v>0</v>
      </c>
      <c r="BO1469" s="293">
        <f t="shared" si="1120"/>
        <v>0</v>
      </c>
      <c r="BP1469" s="352" t="str">
        <f>IF(BO1469=0,"",
IF(SUM($BO$1440:BO1469)=1,BQ1469,
IF($BO$1560&gt;SUM($BO$1440:BO1469),_xlfn.CONCAT(", ",BQ1469),
IF($BO$1560=SUM($BO$1440:BO1469),_xlfn.CONCAT(" y ",BQ1469)))))</f>
        <v/>
      </c>
      <c r="BQ1469" s="120" t="s">
        <v>5183</v>
      </c>
      <c r="BR1469" s="290">
        <f t="shared" si="1121"/>
        <v>0</v>
      </c>
      <c r="BS1469" s="293">
        <f t="shared" si="1122"/>
        <v>0</v>
      </c>
      <c r="BT1469" s="283" t="str">
        <f>IF(BS1469=0,"",
IF(SUM($BS$1440:BS1469)=1,BU1469,
IF($BS$1560&gt;SUM($BS$1440:BS1469),_xlfn.CONCAT(", ",BU1469),
IF($BS$1560=SUM($BS$1440:BS1469),_xlfn.CONCAT(" y ",BU1469)))))</f>
        <v/>
      </c>
      <c r="BU1469" s="120" t="s">
        <v>5183</v>
      </c>
    </row>
    <row r="1470" spans="1:73" ht="15" customHeight="1">
      <c r="A1470" s="445"/>
      <c r="B1470" s="446"/>
      <c r="C1470" s="35" t="s">
        <v>5062</v>
      </c>
      <c r="D1470" s="800" t="str">
        <f>IF(CNGE_2026_M1_Secc1_Sub1!$D71="","",CNGE_2026_M1_Secc1_Sub1!$D71)</f>
        <v/>
      </c>
      <c r="E1470" s="723"/>
      <c r="F1470" s="723"/>
      <c r="G1470" s="723"/>
      <c r="H1470" s="723"/>
      <c r="I1470" s="723"/>
      <c r="J1470" s="723"/>
      <c r="K1470" s="723"/>
      <c r="L1470" s="723"/>
      <c r="M1470" s="723"/>
      <c r="N1470" s="723"/>
      <c r="O1470" s="724"/>
      <c r="P1470" s="637" t="str">
        <f t="shared" si="1123"/>
        <v/>
      </c>
      <c r="Q1470" s="637" t="str">
        <f t="shared" si="1124"/>
        <v/>
      </c>
      <c r="R1470" s="637" t="str">
        <f t="shared" si="1125"/>
        <v/>
      </c>
      <c r="S1470" s="638"/>
      <c r="T1470" s="638"/>
      <c r="U1470" s="638"/>
      <c r="V1470" s="638"/>
      <c r="W1470" s="638"/>
      <c r="X1470" s="638"/>
      <c r="Y1470" s="638"/>
      <c r="Z1470" s="638"/>
      <c r="AA1470" s="638"/>
      <c r="AB1470" s="638"/>
      <c r="AC1470" s="638"/>
      <c r="AD1470" s="638"/>
      <c r="AI1470" t="str">
        <f t="shared" si="1106"/>
        <v/>
      </c>
      <c r="AJ1470">
        <f t="shared" si="1088"/>
        <v>0</v>
      </c>
      <c r="AK1470">
        <f t="shared" si="1089"/>
        <v>0</v>
      </c>
      <c r="AL1470">
        <f t="shared" si="1107"/>
        <v>0</v>
      </c>
      <c r="AM1470">
        <f t="shared" si="1090"/>
        <v>0</v>
      </c>
      <c r="AN1470">
        <f t="shared" si="1091"/>
        <v>0</v>
      </c>
      <c r="AO1470">
        <f t="shared" si="1092"/>
        <v>0</v>
      </c>
      <c r="AP1470">
        <f t="shared" si="1093"/>
        <v>0</v>
      </c>
      <c r="AQ1470">
        <f t="shared" si="1094"/>
        <v>0</v>
      </c>
      <c r="AR1470">
        <f t="shared" si="1095"/>
        <v>0</v>
      </c>
      <c r="AS1470">
        <f t="shared" si="1096"/>
        <v>0</v>
      </c>
      <c r="AT1470">
        <f t="shared" si="1097"/>
        <v>0</v>
      </c>
      <c r="AU1470">
        <f t="shared" si="1098"/>
        <v>0</v>
      </c>
      <c r="AV1470">
        <f t="shared" si="1099"/>
        <v>0</v>
      </c>
      <c r="AW1470">
        <f t="shared" si="1100"/>
        <v>0</v>
      </c>
      <c r="AX1470">
        <f t="shared" si="1101"/>
        <v>0</v>
      </c>
      <c r="AY1470">
        <f t="shared" si="1102"/>
        <v>0</v>
      </c>
      <c r="AZ1470">
        <f t="shared" si="1103"/>
        <v>0</v>
      </c>
      <c r="BA1470">
        <f t="shared" si="1104"/>
        <v>0</v>
      </c>
      <c r="BB1470">
        <f t="shared" si="1105"/>
        <v>0</v>
      </c>
      <c r="BC1470" s="356" t="str">
        <f t="shared" si="1108"/>
        <v/>
      </c>
      <c r="BD1470" s="357">
        <f t="shared" si="1109"/>
        <v>0</v>
      </c>
      <c r="BE1470" s="358">
        <f t="shared" si="1110"/>
        <v>0</v>
      </c>
      <c r="BF1470" s="359">
        <f t="shared" si="1111"/>
        <v>0</v>
      </c>
      <c r="BG1470" s="356" t="str">
        <f t="shared" si="1112"/>
        <v/>
      </c>
      <c r="BH1470" s="357">
        <f t="shared" si="1113"/>
        <v>0</v>
      </c>
      <c r="BI1470" s="358">
        <f t="shared" si="1114"/>
        <v>0</v>
      </c>
      <c r="BJ1470" s="359">
        <f t="shared" si="1115"/>
        <v>0</v>
      </c>
      <c r="BK1470" s="356" t="str">
        <f t="shared" si="1116"/>
        <v/>
      </c>
      <c r="BL1470" s="357">
        <f t="shared" si="1117"/>
        <v>0</v>
      </c>
      <c r="BM1470" s="358">
        <f t="shared" si="1118"/>
        <v>0</v>
      </c>
      <c r="BN1470" s="359">
        <f t="shared" si="1119"/>
        <v>0</v>
      </c>
      <c r="BO1470" s="293">
        <f t="shared" si="1120"/>
        <v>0</v>
      </c>
      <c r="BP1470" s="352" t="str">
        <f>IF(BO1470=0,"",
IF(SUM($BO$1440:BO1470)=1,BQ1470,
IF($BO$1560&gt;SUM($BO$1440:BO1470),_xlfn.CONCAT(", ",BQ1470),
IF($BO$1560=SUM($BO$1440:BO1470),_xlfn.CONCAT(" y ",BQ1470)))))</f>
        <v/>
      </c>
      <c r="BQ1470" s="120" t="s">
        <v>5185</v>
      </c>
      <c r="BR1470" s="290">
        <f t="shared" si="1121"/>
        <v>0</v>
      </c>
      <c r="BS1470" s="293">
        <f t="shared" si="1122"/>
        <v>0</v>
      </c>
      <c r="BT1470" s="283" t="str">
        <f>IF(BS1470=0,"",
IF(SUM($BS$1440:BS1470)=1,BU1470,
IF($BS$1560&gt;SUM($BS$1440:BS1470),_xlfn.CONCAT(", ",BU1470),
IF($BS$1560=SUM($BS$1440:BS1470),_xlfn.CONCAT(" y ",BU1470)))))</f>
        <v/>
      </c>
      <c r="BU1470" s="120" t="s">
        <v>5185</v>
      </c>
    </row>
    <row r="1471" spans="1:73" ht="15" customHeight="1">
      <c r="A1471" s="445"/>
      <c r="B1471" s="446"/>
      <c r="C1471" s="35" t="s">
        <v>5063</v>
      </c>
      <c r="D1471" s="800" t="str">
        <f>IF(CNGE_2026_M1_Secc1_Sub1!$D72="","",CNGE_2026_M1_Secc1_Sub1!$D72)</f>
        <v/>
      </c>
      <c r="E1471" s="723"/>
      <c r="F1471" s="723"/>
      <c r="G1471" s="723"/>
      <c r="H1471" s="723"/>
      <c r="I1471" s="723"/>
      <c r="J1471" s="723"/>
      <c r="K1471" s="723"/>
      <c r="L1471" s="723"/>
      <c r="M1471" s="723"/>
      <c r="N1471" s="723"/>
      <c r="O1471" s="724"/>
      <c r="P1471" s="637" t="str">
        <f t="shared" si="1123"/>
        <v/>
      </c>
      <c r="Q1471" s="637" t="str">
        <f t="shared" si="1124"/>
        <v/>
      </c>
      <c r="R1471" s="637" t="str">
        <f t="shared" si="1125"/>
        <v/>
      </c>
      <c r="S1471" s="638"/>
      <c r="T1471" s="638"/>
      <c r="U1471" s="638"/>
      <c r="V1471" s="638"/>
      <c r="W1471" s="638"/>
      <c r="X1471" s="638"/>
      <c r="Y1471" s="638"/>
      <c r="Z1471" s="638"/>
      <c r="AA1471" s="638"/>
      <c r="AB1471" s="638"/>
      <c r="AC1471" s="638"/>
      <c r="AD1471" s="638"/>
      <c r="AI1471" t="str">
        <f t="shared" si="1106"/>
        <v/>
      </c>
      <c r="AJ1471">
        <f t="shared" si="1088"/>
        <v>0</v>
      </c>
      <c r="AK1471">
        <f t="shared" si="1089"/>
        <v>0</v>
      </c>
      <c r="AL1471">
        <f t="shared" si="1107"/>
        <v>0</v>
      </c>
      <c r="AM1471">
        <f t="shared" si="1090"/>
        <v>0</v>
      </c>
      <c r="AN1471">
        <f t="shared" si="1091"/>
        <v>0</v>
      </c>
      <c r="AO1471">
        <f t="shared" si="1092"/>
        <v>0</v>
      </c>
      <c r="AP1471">
        <f t="shared" si="1093"/>
        <v>0</v>
      </c>
      <c r="AQ1471">
        <f t="shared" si="1094"/>
        <v>0</v>
      </c>
      <c r="AR1471">
        <f t="shared" si="1095"/>
        <v>0</v>
      </c>
      <c r="AS1471">
        <f t="shared" si="1096"/>
        <v>0</v>
      </c>
      <c r="AT1471">
        <f t="shared" si="1097"/>
        <v>0</v>
      </c>
      <c r="AU1471">
        <f t="shared" si="1098"/>
        <v>0</v>
      </c>
      <c r="AV1471">
        <f t="shared" si="1099"/>
        <v>0</v>
      </c>
      <c r="AW1471">
        <f t="shared" si="1100"/>
        <v>0</v>
      </c>
      <c r="AX1471">
        <f t="shared" si="1101"/>
        <v>0</v>
      </c>
      <c r="AY1471">
        <f t="shared" si="1102"/>
        <v>0</v>
      </c>
      <c r="AZ1471">
        <f t="shared" si="1103"/>
        <v>0</v>
      </c>
      <c r="BA1471">
        <f t="shared" si="1104"/>
        <v>0</v>
      </c>
      <c r="BB1471">
        <f t="shared" si="1105"/>
        <v>0</v>
      </c>
      <c r="BC1471" s="356" t="str">
        <f t="shared" si="1108"/>
        <v/>
      </c>
      <c r="BD1471" s="357">
        <f t="shared" si="1109"/>
        <v>0</v>
      </c>
      <c r="BE1471" s="358">
        <f t="shared" si="1110"/>
        <v>0</v>
      </c>
      <c r="BF1471" s="359">
        <f t="shared" si="1111"/>
        <v>0</v>
      </c>
      <c r="BG1471" s="356" t="str">
        <f t="shared" si="1112"/>
        <v/>
      </c>
      <c r="BH1471" s="357">
        <f t="shared" si="1113"/>
        <v>0</v>
      </c>
      <c r="BI1471" s="358">
        <f t="shared" si="1114"/>
        <v>0</v>
      </c>
      <c r="BJ1471" s="359">
        <f t="shared" si="1115"/>
        <v>0</v>
      </c>
      <c r="BK1471" s="356" t="str">
        <f t="shared" si="1116"/>
        <v/>
      </c>
      <c r="BL1471" s="357">
        <f t="shared" si="1117"/>
        <v>0</v>
      </c>
      <c r="BM1471" s="358">
        <f t="shared" si="1118"/>
        <v>0</v>
      </c>
      <c r="BN1471" s="359">
        <f t="shared" si="1119"/>
        <v>0</v>
      </c>
      <c r="BO1471" s="293">
        <f t="shared" si="1120"/>
        <v>0</v>
      </c>
      <c r="BP1471" s="352" t="str">
        <f>IF(BO1471=0,"",
IF(SUM($BO$1440:BO1471)=1,BQ1471,
IF($BO$1560&gt;SUM($BO$1440:BO1471),_xlfn.CONCAT(", ",BQ1471),
IF($BO$1560=SUM($BO$1440:BO1471),_xlfn.CONCAT(" y ",BQ1471)))))</f>
        <v/>
      </c>
      <c r="BQ1471" s="120" t="s">
        <v>5186</v>
      </c>
      <c r="BR1471" s="290">
        <f t="shared" si="1121"/>
        <v>0</v>
      </c>
      <c r="BS1471" s="293">
        <f t="shared" si="1122"/>
        <v>0</v>
      </c>
      <c r="BT1471" s="283" t="str">
        <f>IF(BS1471=0,"",
IF(SUM($BS$1440:BS1471)=1,BU1471,
IF($BS$1560&gt;SUM($BS$1440:BS1471),_xlfn.CONCAT(", ",BU1471),
IF($BS$1560=SUM($BS$1440:BS1471),_xlfn.CONCAT(" y ",BU1471)))))</f>
        <v/>
      </c>
      <c r="BU1471" s="120" t="s">
        <v>5186</v>
      </c>
    </row>
    <row r="1472" spans="1:73" ht="15" customHeight="1">
      <c r="A1472" s="445"/>
      <c r="B1472" s="446"/>
      <c r="C1472" s="35" t="s">
        <v>5064</v>
      </c>
      <c r="D1472" s="800" t="str">
        <f>IF(CNGE_2026_M1_Secc1_Sub1!$D73="","",CNGE_2026_M1_Secc1_Sub1!$D73)</f>
        <v/>
      </c>
      <c r="E1472" s="723"/>
      <c r="F1472" s="723"/>
      <c r="G1472" s="723"/>
      <c r="H1472" s="723"/>
      <c r="I1472" s="723"/>
      <c r="J1472" s="723"/>
      <c r="K1472" s="723"/>
      <c r="L1472" s="723"/>
      <c r="M1472" s="723"/>
      <c r="N1472" s="723"/>
      <c r="O1472" s="724"/>
      <c r="P1472" s="637" t="str">
        <f t="shared" ref="P1472:P1503" si="1126">IF(M408="","",M408)</f>
        <v/>
      </c>
      <c r="Q1472" s="637" t="str">
        <f t="shared" ref="Q1472:Q1503" si="1127">IF(S408="","",S408)</f>
        <v/>
      </c>
      <c r="R1472" s="637" t="str">
        <f t="shared" ref="R1472:R1503" si="1128">IF(Y408="","",Y408)</f>
        <v/>
      </c>
      <c r="S1472" s="638"/>
      <c r="T1472" s="638"/>
      <c r="U1472" s="638"/>
      <c r="V1472" s="638"/>
      <c r="W1472" s="638"/>
      <c r="X1472" s="638"/>
      <c r="Y1472" s="638"/>
      <c r="Z1472" s="638"/>
      <c r="AA1472" s="638"/>
      <c r="AB1472" s="638"/>
      <c r="AC1472" s="638"/>
      <c r="AD1472" s="638"/>
      <c r="AI1472" t="str">
        <f t="shared" ref="AI1472:AI1503" si="1129">P1472</f>
        <v/>
      </c>
      <c r="AJ1472">
        <f t="shared" ref="AJ1472:AJ1503" si="1130">COUNTIF(Q1472:R1472,"NS")</f>
        <v>0</v>
      </c>
      <c r="AK1472">
        <f t="shared" ref="AK1472:AK1503" si="1131">SUM(Q1472:R1472)</f>
        <v>0</v>
      </c>
      <c r="AL1472">
        <f t="shared" si="1107"/>
        <v>0</v>
      </c>
      <c r="AM1472">
        <f t="shared" ref="AM1472:AM1503" si="1132">S1472</f>
        <v>0</v>
      </c>
      <c r="AN1472">
        <f t="shared" ref="AN1472:AN1503" si="1133">COUNTIF(T1472:U1472,"NS")</f>
        <v>0</v>
      </c>
      <c r="AO1472">
        <f t="shared" ref="AO1472:AO1503" si="1134">SUM(T1472:U1472)</f>
        <v>0</v>
      </c>
      <c r="AP1472">
        <f t="shared" ref="AP1472:AP1503" si="1135">IF(COUNTIF(S1472:U1472,"NA")=3,0,IF(OR(AND(AM1472=0,AN1472&gt;0),AND(AM1472="NS",AO1472&gt;0), AND(AM1472="NS", AN1472=0,AO1472=0)), 1, IF(OR(AND(AM1472&gt;0,AN1472&gt;1,AM1472&gt;AO1472), AND(AM1472="NS",AN1472=2), AND(AM1472="NS",AO1472=0,AN1472&gt;0),AM1472=AO1472), 0, 1)))</f>
        <v>0</v>
      </c>
      <c r="AQ1472">
        <f t="shared" ref="AQ1472:AQ1503" si="1136">V1472</f>
        <v>0</v>
      </c>
      <c r="AR1472">
        <f t="shared" ref="AR1472:AR1503" si="1137">COUNTIF(W1472:X1472,"NS")</f>
        <v>0</v>
      </c>
      <c r="AS1472">
        <f t="shared" ref="AS1472:AS1503" si="1138">SUM(W1472:X1472)</f>
        <v>0</v>
      </c>
      <c r="AT1472">
        <f t="shared" ref="AT1472:AT1503" si="1139">IF(COUNTIF(V1472:X1472,"NA")=3,0,IF(OR(AND(AQ1472=0,AR1472&gt;0),AND(AQ1472="NS",AS1472&gt;0), AND(AQ1472="NS", AR1472=0,AS1472=0)), 1, IF(OR(AND(AQ1472&gt;0,AR1472&gt;1,AQ1472&gt;AS1472), AND(AQ1472="NS",AR1472=2), AND(AQ1472="NS",AS1472=0,AR1472&gt;0),AQ1472=AS1472), 0, 1)))</f>
        <v>0</v>
      </c>
      <c r="AU1472">
        <f t="shared" ref="AU1472:AU1503" si="1140">Y1472</f>
        <v>0</v>
      </c>
      <c r="AV1472">
        <f t="shared" ref="AV1472:AV1503" si="1141">COUNTIF(Z1472:AA1472,"NS")</f>
        <v>0</v>
      </c>
      <c r="AW1472">
        <f t="shared" ref="AW1472:AW1503" si="1142">SUM(Z1472:AA1472)</f>
        <v>0</v>
      </c>
      <c r="AX1472">
        <f t="shared" ref="AX1472:AX1503" si="1143">IF(COUNTIF(Y1472:AA1472,"NA")=3,0,IF(OR(AND(AU1472=0,AV1472&gt;0),AND(AU1472="NS",AW1472&gt;0), AND(AU1472="NS", AV1472=0,AW1472=0)), 1, IF(OR(AND(AU1472&gt;0,AV1472&gt;1,AU1472&gt;AW1472), AND(AU1472="NS",AV1472=2), AND(AU1472="NS",AW1472=0,AV1472&gt;0),AU1472=AW1472), 0, 1)))</f>
        <v>0</v>
      </c>
      <c r="AY1472">
        <f t="shared" ref="AY1472:AY1503" si="1144">AB1472</f>
        <v>0</v>
      </c>
      <c r="AZ1472">
        <f t="shared" ref="AZ1472:AZ1503" si="1145">COUNTIF(AC1472:AD1472,"NS")</f>
        <v>0</v>
      </c>
      <c r="BA1472">
        <f t="shared" ref="BA1472:BA1503" si="1146">SUM(AC1472:AD1472)</f>
        <v>0</v>
      </c>
      <c r="BB1472">
        <f t="shared" ref="BB1472:BB1503" si="1147">IF(COUNTIF(AB1472:AD1472,"NA")=3,0,IF(OR(AND(AY1472=0,AZ1472&gt;0),AND(AY1472="NS",BA1472&gt;0), AND(AY1472="NS", AZ1472=0,BA1472=0)), 1, IF(OR(AND(AY1472&gt;0,AZ1472&gt;1,AY1472&gt;BA1472), AND(AY1472="NS",AZ1472=2), AND(AY1472="NS",BA1472=0,AZ1472&gt;0),AY1472=BA1472), 0, 1)))</f>
        <v>0</v>
      </c>
      <c r="BC1472" s="356" t="str">
        <f t="shared" si="1108"/>
        <v/>
      </c>
      <c r="BD1472" s="357">
        <f t="shared" si="1109"/>
        <v>0</v>
      </c>
      <c r="BE1472" s="358">
        <f t="shared" si="1110"/>
        <v>0</v>
      </c>
      <c r="BF1472" s="359">
        <f t="shared" si="1111"/>
        <v>0</v>
      </c>
      <c r="BG1472" s="356" t="str">
        <f t="shared" si="1112"/>
        <v/>
      </c>
      <c r="BH1472" s="357">
        <f t="shared" si="1113"/>
        <v>0</v>
      </c>
      <c r="BI1472" s="358">
        <f t="shared" si="1114"/>
        <v>0</v>
      </c>
      <c r="BJ1472" s="359">
        <f t="shared" si="1115"/>
        <v>0</v>
      </c>
      <c r="BK1472" s="356" t="str">
        <f t="shared" si="1116"/>
        <v/>
      </c>
      <c r="BL1472" s="357">
        <f t="shared" si="1117"/>
        <v>0</v>
      </c>
      <c r="BM1472" s="358">
        <f t="shared" si="1118"/>
        <v>0</v>
      </c>
      <c r="BN1472" s="359">
        <f t="shared" si="1119"/>
        <v>0</v>
      </c>
      <c r="BO1472" s="293">
        <f t="shared" si="1120"/>
        <v>0</v>
      </c>
      <c r="BP1472" s="352" t="str">
        <f>IF(BO1472=0,"",
IF(SUM($BO$1440:BO1472)=1,BQ1472,
IF($BO$1560&gt;SUM($BO$1440:BO1472),_xlfn.CONCAT(", ",BQ1472),
IF($BO$1560=SUM($BO$1440:BO1472),_xlfn.CONCAT(" y ",BQ1472)))))</f>
        <v/>
      </c>
      <c r="BQ1472" s="120" t="s">
        <v>5187</v>
      </c>
      <c r="BR1472" s="290">
        <f t="shared" si="1121"/>
        <v>0</v>
      </c>
      <c r="BS1472" s="293">
        <f t="shared" si="1122"/>
        <v>0</v>
      </c>
      <c r="BT1472" s="283" t="str">
        <f>IF(BS1472=0,"",
IF(SUM($BS$1440:BS1472)=1,BU1472,
IF($BS$1560&gt;SUM($BS$1440:BS1472),_xlfn.CONCAT(", ",BU1472),
IF($BS$1560=SUM($BS$1440:BS1472),_xlfn.CONCAT(" y ",BU1472)))))</f>
        <v/>
      </c>
      <c r="BU1472" s="120" t="s">
        <v>5187</v>
      </c>
    </row>
    <row r="1473" spans="1:73" ht="15" customHeight="1">
      <c r="A1473" s="445"/>
      <c r="B1473" s="446"/>
      <c r="C1473" s="35" t="s">
        <v>5065</v>
      </c>
      <c r="D1473" s="800" t="str">
        <f>IF(CNGE_2026_M1_Secc1_Sub1!$D74="","",CNGE_2026_M1_Secc1_Sub1!$D74)</f>
        <v/>
      </c>
      <c r="E1473" s="723"/>
      <c r="F1473" s="723"/>
      <c r="G1473" s="723"/>
      <c r="H1473" s="723"/>
      <c r="I1473" s="723"/>
      <c r="J1473" s="723"/>
      <c r="K1473" s="723"/>
      <c r="L1473" s="723"/>
      <c r="M1473" s="723"/>
      <c r="N1473" s="723"/>
      <c r="O1473" s="724"/>
      <c r="P1473" s="637" t="str">
        <f t="shared" si="1126"/>
        <v/>
      </c>
      <c r="Q1473" s="637" t="str">
        <f t="shared" si="1127"/>
        <v/>
      </c>
      <c r="R1473" s="637" t="str">
        <f t="shared" si="1128"/>
        <v/>
      </c>
      <c r="S1473" s="638"/>
      <c r="T1473" s="638"/>
      <c r="U1473" s="638"/>
      <c r="V1473" s="638"/>
      <c r="W1473" s="638"/>
      <c r="X1473" s="638"/>
      <c r="Y1473" s="638"/>
      <c r="Z1473" s="638"/>
      <c r="AA1473" s="638"/>
      <c r="AB1473" s="638"/>
      <c r="AC1473" s="638"/>
      <c r="AD1473" s="638"/>
      <c r="AI1473" t="str">
        <f t="shared" si="1129"/>
        <v/>
      </c>
      <c r="AJ1473">
        <f t="shared" si="1130"/>
        <v>0</v>
      </c>
      <c r="AK1473">
        <f t="shared" si="1131"/>
        <v>0</v>
      </c>
      <c r="AL1473">
        <f t="shared" si="1107"/>
        <v>0</v>
      </c>
      <c r="AM1473">
        <f t="shared" si="1132"/>
        <v>0</v>
      </c>
      <c r="AN1473">
        <f t="shared" si="1133"/>
        <v>0</v>
      </c>
      <c r="AO1473">
        <f t="shared" si="1134"/>
        <v>0</v>
      </c>
      <c r="AP1473">
        <f t="shared" si="1135"/>
        <v>0</v>
      </c>
      <c r="AQ1473">
        <f t="shared" si="1136"/>
        <v>0</v>
      </c>
      <c r="AR1473">
        <f t="shared" si="1137"/>
        <v>0</v>
      </c>
      <c r="AS1473">
        <f t="shared" si="1138"/>
        <v>0</v>
      </c>
      <c r="AT1473">
        <f t="shared" si="1139"/>
        <v>0</v>
      </c>
      <c r="AU1473">
        <f t="shared" si="1140"/>
        <v>0</v>
      </c>
      <c r="AV1473">
        <f t="shared" si="1141"/>
        <v>0</v>
      </c>
      <c r="AW1473">
        <f t="shared" si="1142"/>
        <v>0</v>
      </c>
      <c r="AX1473">
        <f t="shared" si="1143"/>
        <v>0</v>
      </c>
      <c r="AY1473">
        <f t="shared" si="1144"/>
        <v>0</v>
      </c>
      <c r="AZ1473">
        <f t="shared" si="1145"/>
        <v>0</v>
      </c>
      <c r="BA1473">
        <f t="shared" si="1146"/>
        <v>0</v>
      </c>
      <c r="BB1473">
        <f t="shared" si="1147"/>
        <v>0</v>
      </c>
      <c r="BC1473" s="356" t="str">
        <f t="shared" si="1108"/>
        <v/>
      </c>
      <c r="BD1473" s="357">
        <f t="shared" si="1109"/>
        <v>0</v>
      </c>
      <c r="BE1473" s="358">
        <f t="shared" si="1110"/>
        <v>0</v>
      </c>
      <c r="BF1473" s="359">
        <f t="shared" si="1111"/>
        <v>0</v>
      </c>
      <c r="BG1473" s="356" t="str">
        <f t="shared" si="1112"/>
        <v/>
      </c>
      <c r="BH1473" s="357">
        <f t="shared" si="1113"/>
        <v>0</v>
      </c>
      <c r="BI1473" s="358">
        <f t="shared" si="1114"/>
        <v>0</v>
      </c>
      <c r="BJ1473" s="359">
        <f t="shared" si="1115"/>
        <v>0</v>
      </c>
      <c r="BK1473" s="356" t="str">
        <f t="shared" si="1116"/>
        <v/>
      </c>
      <c r="BL1473" s="357">
        <f t="shared" si="1117"/>
        <v>0</v>
      </c>
      <c r="BM1473" s="358">
        <f t="shared" si="1118"/>
        <v>0</v>
      </c>
      <c r="BN1473" s="359">
        <f t="shared" si="1119"/>
        <v>0</v>
      </c>
      <c r="BO1473" s="293">
        <f t="shared" si="1120"/>
        <v>0</v>
      </c>
      <c r="BP1473" s="352" t="str">
        <f>IF(BO1473=0,"",
IF(SUM($BO$1440:BO1473)=1,BQ1473,
IF($BO$1560&gt;SUM($BO$1440:BO1473),_xlfn.CONCAT(", ",BQ1473),
IF($BO$1560=SUM($BO$1440:BO1473),_xlfn.CONCAT(" y ",BQ1473)))))</f>
        <v/>
      </c>
      <c r="BQ1473" s="120" t="s">
        <v>5188</v>
      </c>
      <c r="BR1473" s="290">
        <f t="shared" si="1121"/>
        <v>0</v>
      </c>
      <c r="BS1473" s="293">
        <f t="shared" si="1122"/>
        <v>0</v>
      </c>
      <c r="BT1473" s="283" t="str">
        <f>IF(BS1473=0,"",
IF(SUM($BS$1440:BS1473)=1,BU1473,
IF($BS$1560&gt;SUM($BS$1440:BS1473),_xlfn.CONCAT(", ",BU1473),
IF($BS$1560=SUM($BS$1440:BS1473),_xlfn.CONCAT(" y ",BU1473)))))</f>
        <v/>
      </c>
      <c r="BU1473" s="120" t="s">
        <v>5188</v>
      </c>
    </row>
    <row r="1474" spans="1:73" ht="15" customHeight="1">
      <c r="A1474" s="445"/>
      <c r="B1474" s="446"/>
      <c r="C1474" s="35" t="s">
        <v>5066</v>
      </c>
      <c r="D1474" s="800" t="str">
        <f>IF(CNGE_2026_M1_Secc1_Sub1!$D75="","",CNGE_2026_M1_Secc1_Sub1!$D75)</f>
        <v/>
      </c>
      <c r="E1474" s="723"/>
      <c r="F1474" s="723"/>
      <c r="G1474" s="723"/>
      <c r="H1474" s="723"/>
      <c r="I1474" s="723"/>
      <c r="J1474" s="723"/>
      <c r="K1474" s="723"/>
      <c r="L1474" s="723"/>
      <c r="M1474" s="723"/>
      <c r="N1474" s="723"/>
      <c r="O1474" s="724"/>
      <c r="P1474" s="637" t="str">
        <f t="shared" si="1126"/>
        <v/>
      </c>
      <c r="Q1474" s="637" t="str">
        <f t="shared" si="1127"/>
        <v/>
      </c>
      <c r="R1474" s="637" t="str">
        <f t="shared" si="1128"/>
        <v/>
      </c>
      <c r="S1474" s="638"/>
      <c r="T1474" s="638"/>
      <c r="U1474" s="638"/>
      <c r="V1474" s="638"/>
      <c r="W1474" s="638"/>
      <c r="X1474" s="638"/>
      <c r="Y1474" s="638"/>
      <c r="Z1474" s="638"/>
      <c r="AA1474" s="638"/>
      <c r="AB1474" s="638"/>
      <c r="AC1474" s="638"/>
      <c r="AD1474" s="638"/>
      <c r="AI1474" t="str">
        <f t="shared" si="1129"/>
        <v/>
      </c>
      <c r="AJ1474">
        <f t="shared" si="1130"/>
        <v>0</v>
      </c>
      <c r="AK1474">
        <f t="shared" si="1131"/>
        <v>0</v>
      </c>
      <c r="AL1474">
        <f t="shared" si="1107"/>
        <v>0</v>
      </c>
      <c r="AM1474">
        <f t="shared" si="1132"/>
        <v>0</v>
      </c>
      <c r="AN1474">
        <f t="shared" si="1133"/>
        <v>0</v>
      </c>
      <c r="AO1474">
        <f t="shared" si="1134"/>
        <v>0</v>
      </c>
      <c r="AP1474">
        <f t="shared" si="1135"/>
        <v>0</v>
      </c>
      <c r="AQ1474">
        <f t="shared" si="1136"/>
        <v>0</v>
      </c>
      <c r="AR1474">
        <f t="shared" si="1137"/>
        <v>0</v>
      </c>
      <c r="AS1474">
        <f t="shared" si="1138"/>
        <v>0</v>
      </c>
      <c r="AT1474">
        <f t="shared" si="1139"/>
        <v>0</v>
      </c>
      <c r="AU1474">
        <f t="shared" si="1140"/>
        <v>0</v>
      </c>
      <c r="AV1474">
        <f t="shared" si="1141"/>
        <v>0</v>
      </c>
      <c r="AW1474">
        <f t="shared" si="1142"/>
        <v>0</v>
      </c>
      <c r="AX1474">
        <f t="shared" si="1143"/>
        <v>0</v>
      </c>
      <c r="AY1474">
        <f t="shared" si="1144"/>
        <v>0</v>
      </c>
      <c r="AZ1474">
        <f t="shared" si="1145"/>
        <v>0</v>
      </c>
      <c r="BA1474">
        <f t="shared" si="1146"/>
        <v>0</v>
      </c>
      <c r="BB1474">
        <f t="shared" si="1147"/>
        <v>0</v>
      </c>
      <c r="BC1474" s="356" t="str">
        <f t="shared" si="1108"/>
        <v/>
      </c>
      <c r="BD1474" s="357">
        <f t="shared" si="1109"/>
        <v>0</v>
      </c>
      <c r="BE1474" s="358">
        <f t="shared" si="1110"/>
        <v>0</v>
      </c>
      <c r="BF1474" s="359">
        <f t="shared" si="1111"/>
        <v>0</v>
      </c>
      <c r="BG1474" s="356" t="str">
        <f t="shared" si="1112"/>
        <v/>
      </c>
      <c r="BH1474" s="357">
        <f t="shared" si="1113"/>
        <v>0</v>
      </c>
      <c r="BI1474" s="358">
        <f t="shared" si="1114"/>
        <v>0</v>
      </c>
      <c r="BJ1474" s="359">
        <f t="shared" si="1115"/>
        <v>0</v>
      </c>
      <c r="BK1474" s="356" t="str">
        <f t="shared" si="1116"/>
        <v/>
      </c>
      <c r="BL1474" s="357">
        <f t="shared" si="1117"/>
        <v>0</v>
      </c>
      <c r="BM1474" s="358">
        <f t="shared" si="1118"/>
        <v>0</v>
      </c>
      <c r="BN1474" s="359">
        <f t="shared" si="1119"/>
        <v>0</v>
      </c>
      <c r="BO1474" s="293">
        <f t="shared" si="1120"/>
        <v>0</v>
      </c>
      <c r="BP1474" s="352" t="str">
        <f>IF(BO1474=0,"",
IF(SUM($BO$1440:BO1474)=1,BQ1474,
IF($BO$1560&gt;SUM($BO$1440:BO1474),_xlfn.CONCAT(", ",BQ1474),
IF($BO$1560=SUM($BO$1440:BO1474),_xlfn.CONCAT(" y ",BQ1474)))))</f>
        <v/>
      </c>
      <c r="BQ1474" s="120" t="s">
        <v>5189</v>
      </c>
      <c r="BR1474" s="290">
        <f t="shared" si="1121"/>
        <v>0</v>
      </c>
      <c r="BS1474" s="293">
        <f t="shared" si="1122"/>
        <v>0</v>
      </c>
      <c r="BT1474" s="283" t="str">
        <f>IF(BS1474=0,"",
IF(SUM($BS$1440:BS1474)=1,BU1474,
IF($BS$1560&gt;SUM($BS$1440:BS1474),_xlfn.CONCAT(", ",BU1474),
IF($BS$1560=SUM($BS$1440:BS1474),_xlfn.CONCAT(" y ",BU1474)))))</f>
        <v/>
      </c>
      <c r="BU1474" s="120" t="s">
        <v>5189</v>
      </c>
    </row>
    <row r="1475" spans="1:73" ht="15" customHeight="1">
      <c r="A1475" s="445"/>
      <c r="B1475" s="446"/>
      <c r="C1475" s="35" t="s">
        <v>5190</v>
      </c>
      <c r="D1475" s="800" t="str">
        <f>IF(CNGE_2026_M1_Secc1_Sub1!$D76="","",CNGE_2026_M1_Secc1_Sub1!$D76)</f>
        <v/>
      </c>
      <c r="E1475" s="723"/>
      <c r="F1475" s="723"/>
      <c r="G1475" s="723"/>
      <c r="H1475" s="723"/>
      <c r="I1475" s="723"/>
      <c r="J1475" s="723"/>
      <c r="K1475" s="723"/>
      <c r="L1475" s="723"/>
      <c r="M1475" s="723"/>
      <c r="N1475" s="723"/>
      <c r="O1475" s="724"/>
      <c r="P1475" s="637" t="str">
        <f t="shared" si="1126"/>
        <v/>
      </c>
      <c r="Q1475" s="637" t="str">
        <f t="shared" si="1127"/>
        <v/>
      </c>
      <c r="R1475" s="637" t="str">
        <f t="shared" si="1128"/>
        <v/>
      </c>
      <c r="S1475" s="638"/>
      <c r="T1475" s="638"/>
      <c r="U1475" s="638"/>
      <c r="V1475" s="638"/>
      <c r="W1475" s="638"/>
      <c r="X1475" s="638"/>
      <c r="Y1475" s="638"/>
      <c r="Z1475" s="638"/>
      <c r="AA1475" s="638"/>
      <c r="AB1475" s="638"/>
      <c r="AC1475" s="638"/>
      <c r="AD1475" s="638"/>
      <c r="AI1475" t="str">
        <f t="shared" si="1129"/>
        <v/>
      </c>
      <c r="AJ1475">
        <f t="shared" si="1130"/>
        <v>0</v>
      </c>
      <c r="AK1475">
        <f t="shared" si="1131"/>
        <v>0</v>
      </c>
      <c r="AL1475">
        <f t="shared" si="1107"/>
        <v>0</v>
      </c>
      <c r="AM1475">
        <f t="shared" si="1132"/>
        <v>0</v>
      </c>
      <c r="AN1475">
        <f t="shared" si="1133"/>
        <v>0</v>
      </c>
      <c r="AO1475">
        <f t="shared" si="1134"/>
        <v>0</v>
      </c>
      <c r="AP1475">
        <f t="shared" si="1135"/>
        <v>0</v>
      </c>
      <c r="AQ1475">
        <f t="shared" si="1136"/>
        <v>0</v>
      </c>
      <c r="AR1475">
        <f t="shared" si="1137"/>
        <v>0</v>
      </c>
      <c r="AS1475">
        <f t="shared" si="1138"/>
        <v>0</v>
      </c>
      <c r="AT1475">
        <f t="shared" si="1139"/>
        <v>0</v>
      </c>
      <c r="AU1475">
        <f t="shared" si="1140"/>
        <v>0</v>
      </c>
      <c r="AV1475">
        <f t="shared" si="1141"/>
        <v>0</v>
      </c>
      <c r="AW1475">
        <f t="shared" si="1142"/>
        <v>0</v>
      </c>
      <c r="AX1475">
        <f t="shared" si="1143"/>
        <v>0</v>
      </c>
      <c r="AY1475">
        <f t="shared" si="1144"/>
        <v>0</v>
      </c>
      <c r="AZ1475">
        <f t="shared" si="1145"/>
        <v>0</v>
      </c>
      <c r="BA1475">
        <f t="shared" si="1146"/>
        <v>0</v>
      </c>
      <c r="BB1475">
        <f t="shared" si="1147"/>
        <v>0</v>
      </c>
      <c r="BC1475" s="356" t="str">
        <f t="shared" si="1108"/>
        <v/>
      </c>
      <c r="BD1475" s="357">
        <f t="shared" si="1109"/>
        <v>0</v>
      </c>
      <c r="BE1475" s="358">
        <f t="shared" si="1110"/>
        <v>0</v>
      </c>
      <c r="BF1475" s="359">
        <f t="shared" si="1111"/>
        <v>0</v>
      </c>
      <c r="BG1475" s="356" t="str">
        <f t="shared" si="1112"/>
        <v/>
      </c>
      <c r="BH1475" s="357">
        <f t="shared" si="1113"/>
        <v>0</v>
      </c>
      <c r="BI1475" s="358">
        <f t="shared" si="1114"/>
        <v>0</v>
      </c>
      <c r="BJ1475" s="359">
        <f t="shared" si="1115"/>
        <v>0</v>
      </c>
      <c r="BK1475" s="356" t="str">
        <f t="shared" si="1116"/>
        <v/>
      </c>
      <c r="BL1475" s="357">
        <f t="shared" si="1117"/>
        <v>0</v>
      </c>
      <c r="BM1475" s="358">
        <f t="shared" si="1118"/>
        <v>0</v>
      </c>
      <c r="BN1475" s="359">
        <f t="shared" si="1119"/>
        <v>0</v>
      </c>
      <c r="BO1475" s="293">
        <f t="shared" si="1120"/>
        <v>0</v>
      </c>
      <c r="BP1475" s="352" t="str">
        <f>IF(BO1475=0,"",
IF(SUM($BO$1440:BO1475)=1,BQ1475,
IF($BO$1560&gt;SUM($BO$1440:BO1475),_xlfn.CONCAT(", ",BQ1475),
IF($BO$1560=SUM($BO$1440:BO1475),_xlfn.CONCAT(" y ",BQ1475)))))</f>
        <v/>
      </c>
      <c r="BQ1475" s="120" t="s">
        <v>5191</v>
      </c>
      <c r="BR1475" s="290">
        <f t="shared" si="1121"/>
        <v>0</v>
      </c>
      <c r="BS1475" s="293">
        <f t="shared" si="1122"/>
        <v>0</v>
      </c>
      <c r="BT1475" s="283" t="str">
        <f>IF(BS1475=0,"",
IF(SUM($BS$1440:BS1475)=1,BU1475,
IF($BS$1560&gt;SUM($BS$1440:BS1475),_xlfn.CONCAT(", ",BU1475),
IF($BS$1560=SUM($BS$1440:BS1475),_xlfn.CONCAT(" y ",BU1475)))))</f>
        <v/>
      </c>
      <c r="BU1475" s="120" t="s">
        <v>5191</v>
      </c>
    </row>
    <row r="1476" spans="1:73" ht="15" customHeight="1">
      <c r="A1476" s="445"/>
      <c r="B1476" s="446"/>
      <c r="C1476" s="35" t="s">
        <v>5192</v>
      </c>
      <c r="D1476" s="800" t="str">
        <f>IF(CNGE_2026_M1_Secc1_Sub1!$D77="","",CNGE_2026_M1_Secc1_Sub1!$D77)</f>
        <v/>
      </c>
      <c r="E1476" s="723"/>
      <c r="F1476" s="723"/>
      <c r="G1476" s="723"/>
      <c r="H1476" s="723"/>
      <c r="I1476" s="723"/>
      <c r="J1476" s="723"/>
      <c r="K1476" s="723"/>
      <c r="L1476" s="723"/>
      <c r="M1476" s="723"/>
      <c r="N1476" s="723"/>
      <c r="O1476" s="724"/>
      <c r="P1476" s="637" t="str">
        <f t="shared" si="1126"/>
        <v/>
      </c>
      <c r="Q1476" s="637" t="str">
        <f t="shared" si="1127"/>
        <v/>
      </c>
      <c r="R1476" s="637" t="str">
        <f t="shared" si="1128"/>
        <v/>
      </c>
      <c r="S1476" s="638"/>
      <c r="T1476" s="638"/>
      <c r="U1476" s="638"/>
      <c r="V1476" s="638"/>
      <c r="W1476" s="638"/>
      <c r="X1476" s="638"/>
      <c r="Y1476" s="638"/>
      <c r="Z1476" s="638"/>
      <c r="AA1476" s="638"/>
      <c r="AB1476" s="638"/>
      <c r="AC1476" s="638"/>
      <c r="AD1476" s="638"/>
      <c r="AI1476" t="str">
        <f t="shared" si="1129"/>
        <v/>
      </c>
      <c r="AJ1476">
        <f t="shared" si="1130"/>
        <v>0</v>
      </c>
      <c r="AK1476">
        <f t="shared" si="1131"/>
        <v>0</v>
      </c>
      <c r="AL1476">
        <f t="shared" si="1107"/>
        <v>0</v>
      </c>
      <c r="AM1476">
        <f t="shared" si="1132"/>
        <v>0</v>
      </c>
      <c r="AN1476">
        <f t="shared" si="1133"/>
        <v>0</v>
      </c>
      <c r="AO1476">
        <f t="shared" si="1134"/>
        <v>0</v>
      </c>
      <c r="AP1476">
        <f t="shared" si="1135"/>
        <v>0</v>
      </c>
      <c r="AQ1476">
        <f t="shared" si="1136"/>
        <v>0</v>
      </c>
      <c r="AR1476">
        <f t="shared" si="1137"/>
        <v>0</v>
      </c>
      <c r="AS1476">
        <f t="shared" si="1138"/>
        <v>0</v>
      </c>
      <c r="AT1476">
        <f t="shared" si="1139"/>
        <v>0</v>
      </c>
      <c r="AU1476">
        <f t="shared" si="1140"/>
        <v>0</v>
      </c>
      <c r="AV1476">
        <f t="shared" si="1141"/>
        <v>0</v>
      </c>
      <c r="AW1476">
        <f t="shared" si="1142"/>
        <v>0</v>
      </c>
      <c r="AX1476">
        <f t="shared" si="1143"/>
        <v>0</v>
      </c>
      <c r="AY1476">
        <f t="shared" si="1144"/>
        <v>0</v>
      </c>
      <c r="AZ1476">
        <f t="shared" si="1145"/>
        <v>0</v>
      </c>
      <c r="BA1476">
        <f t="shared" si="1146"/>
        <v>0</v>
      </c>
      <c r="BB1476">
        <f t="shared" si="1147"/>
        <v>0</v>
      </c>
      <c r="BC1476" s="356" t="str">
        <f t="shared" si="1108"/>
        <v/>
      </c>
      <c r="BD1476" s="357">
        <f t="shared" si="1109"/>
        <v>0</v>
      </c>
      <c r="BE1476" s="358">
        <f t="shared" si="1110"/>
        <v>0</v>
      </c>
      <c r="BF1476" s="359">
        <f t="shared" si="1111"/>
        <v>0</v>
      </c>
      <c r="BG1476" s="356" t="str">
        <f t="shared" si="1112"/>
        <v/>
      </c>
      <c r="BH1476" s="357">
        <f t="shared" si="1113"/>
        <v>0</v>
      </c>
      <c r="BI1476" s="358">
        <f t="shared" si="1114"/>
        <v>0</v>
      </c>
      <c r="BJ1476" s="359">
        <f t="shared" si="1115"/>
        <v>0</v>
      </c>
      <c r="BK1476" s="356" t="str">
        <f t="shared" si="1116"/>
        <v/>
      </c>
      <c r="BL1476" s="357">
        <f t="shared" si="1117"/>
        <v>0</v>
      </c>
      <c r="BM1476" s="358">
        <f t="shared" si="1118"/>
        <v>0</v>
      </c>
      <c r="BN1476" s="359">
        <f t="shared" si="1119"/>
        <v>0</v>
      </c>
      <c r="BO1476" s="293">
        <f t="shared" si="1120"/>
        <v>0</v>
      </c>
      <c r="BP1476" s="352" t="str">
        <f>IF(BO1476=0,"",
IF(SUM($BO$1440:BO1476)=1,BQ1476,
IF($BO$1560&gt;SUM($BO$1440:BO1476),_xlfn.CONCAT(", ",BQ1476),
IF($BO$1560=SUM($BO$1440:BO1476),_xlfn.CONCAT(" y ",BQ1476)))))</f>
        <v/>
      </c>
      <c r="BQ1476" s="120" t="s">
        <v>5193</v>
      </c>
      <c r="BR1476" s="290">
        <f t="shared" si="1121"/>
        <v>0</v>
      </c>
      <c r="BS1476" s="293">
        <f t="shared" si="1122"/>
        <v>0</v>
      </c>
      <c r="BT1476" s="283" t="str">
        <f>IF(BS1476=0,"",
IF(SUM($BS$1440:BS1476)=1,BU1476,
IF($BS$1560&gt;SUM($BS$1440:BS1476),_xlfn.CONCAT(", ",BU1476),
IF($BS$1560=SUM($BS$1440:BS1476),_xlfn.CONCAT(" y ",BU1476)))))</f>
        <v/>
      </c>
      <c r="BU1476" s="120" t="s">
        <v>5193</v>
      </c>
    </row>
    <row r="1477" spans="1:73" ht="15" customHeight="1">
      <c r="A1477" s="445"/>
      <c r="B1477" s="446"/>
      <c r="C1477" s="35" t="s">
        <v>5194</v>
      </c>
      <c r="D1477" s="800" t="str">
        <f>IF(CNGE_2026_M1_Secc1_Sub1!$D78="","",CNGE_2026_M1_Secc1_Sub1!$D78)</f>
        <v/>
      </c>
      <c r="E1477" s="723"/>
      <c r="F1477" s="723"/>
      <c r="G1477" s="723"/>
      <c r="H1477" s="723"/>
      <c r="I1477" s="723"/>
      <c r="J1477" s="723"/>
      <c r="K1477" s="723"/>
      <c r="L1477" s="723"/>
      <c r="M1477" s="723"/>
      <c r="N1477" s="723"/>
      <c r="O1477" s="724"/>
      <c r="P1477" s="637" t="str">
        <f t="shared" si="1126"/>
        <v/>
      </c>
      <c r="Q1477" s="637" t="str">
        <f t="shared" si="1127"/>
        <v/>
      </c>
      <c r="R1477" s="637" t="str">
        <f t="shared" si="1128"/>
        <v/>
      </c>
      <c r="S1477" s="638"/>
      <c r="T1477" s="638"/>
      <c r="U1477" s="638"/>
      <c r="V1477" s="638"/>
      <c r="W1477" s="638"/>
      <c r="X1477" s="638"/>
      <c r="Y1477" s="638"/>
      <c r="Z1477" s="638"/>
      <c r="AA1477" s="638"/>
      <c r="AB1477" s="638"/>
      <c r="AC1477" s="638"/>
      <c r="AD1477" s="638"/>
      <c r="AI1477" t="str">
        <f t="shared" si="1129"/>
        <v/>
      </c>
      <c r="AJ1477">
        <f t="shared" si="1130"/>
        <v>0</v>
      </c>
      <c r="AK1477">
        <f t="shared" si="1131"/>
        <v>0</v>
      </c>
      <c r="AL1477">
        <f t="shared" si="1107"/>
        <v>0</v>
      </c>
      <c r="AM1477">
        <f t="shared" si="1132"/>
        <v>0</v>
      </c>
      <c r="AN1477">
        <f t="shared" si="1133"/>
        <v>0</v>
      </c>
      <c r="AO1477">
        <f t="shared" si="1134"/>
        <v>0</v>
      </c>
      <c r="AP1477">
        <f t="shared" si="1135"/>
        <v>0</v>
      </c>
      <c r="AQ1477">
        <f t="shared" si="1136"/>
        <v>0</v>
      </c>
      <c r="AR1477">
        <f t="shared" si="1137"/>
        <v>0</v>
      </c>
      <c r="AS1477">
        <f t="shared" si="1138"/>
        <v>0</v>
      </c>
      <c r="AT1477">
        <f t="shared" si="1139"/>
        <v>0</v>
      </c>
      <c r="AU1477">
        <f t="shared" si="1140"/>
        <v>0</v>
      </c>
      <c r="AV1477">
        <f t="shared" si="1141"/>
        <v>0</v>
      </c>
      <c r="AW1477">
        <f t="shared" si="1142"/>
        <v>0</v>
      </c>
      <c r="AX1477">
        <f t="shared" si="1143"/>
        <v>0</v>
      </c>
      <c r="AY1477">
        <f t="shared" si="1144"/>
        <v>0</v>
      </c>
      <c r="AZ1477">
        <f t="shared" si="1145"/>
        <v>0</v>
      </c>
      <c r="BA1477">
        <f t="shared" si="1146"/>
        <v>0</v>
      </c>
      <c r="BB1477">
        <f t="shared" si="1147"/>
        <v>0</v>
      </c>
      <c r="BC1477" s="356" t="str">
        <f t="shared" si="1108"/>
        <v/>
      </c>
      <c r="BD1477" s="357">
        <f t="shared" si="1109"/>
        <v>0</v>
      </c>
      <c r="BE1477" s="358">
        <f t="shared" si="1110"/>
        <v>0</v>
      </c>
      <c r="BF1477" s="359">
        <f t="shared" si="1111"/>
        <v>0</v>
      </c>
      <c r="BG1477" s="356" t="str">
        <f t="shared" si="1112"/>
        <v/>
      </c>
      <c r="BH1477" s="357">
        <f t="shared" si="1113"/>
        <v>0</v>
      </c>
      <c r="BI1477" s="358">
        <f t="shared" si="1114"/>
        <v>0</v>
      </c>
      <c r="BJ1477" s="359">
        <f t="shared" si="1115"/>
        <v>0</v>
      </c>
      <c r="BK1477" s="356" t="str">
        <f t="shared" si="1116"/>
        <v/>
      </c>
      <c r="BL1477" s="357">
        <f t="shared" si="1117"/>
        <v>0</v>
      </c>
      <c r="BM1477" s="358">
        <f t="shared" si="1118"/>
        <v>0</v>
      </c>
      <c r="BN1477" s="359">
        <f t="shared" si="1119"/>
        <v>0</v>
      </c>
      <c r="BO1477" s="293">
        <f t="shared" si="1120"/>
        <v>0</v>
      </c>
      <c r="BP1477" s="352" t="str">
        <f>IF(BO1477=0,"",
IF(SUM($BO$1440:BO1477)=1,BQ1477,
IF($BO$1560&gt;SUM($BO$1440:BO1477),_xlfn.CONCAT(", ",BQ1477),
IF($BO$1560=SUM($BO$1440:BO1477),_xlfn.CONCAT(" y ",BQ1477)))))</f>
        <v/>
      </c>
      <c r="BQ1477" s="120" t="s">
        <v>5195</v>
      </c>
      <c r="BR1477" s="290">
        <f t="shared" si="1121"/>
        <v>0</v>
      </c>
      <c r="BS1477" s="293">
        <f t="shared" si="1122"/>
        <v>0</v>
      </c>
      <c r="BT1477" s="283" t="str">
        <f>IF(BS1477=0,"",
IF(SUM($BS$1440:BS1477)=1,BU1477,
IF($BS$1560&gt;SUM($BS$1440:BS1477),_xlfn.CONCAT(", ",BU1477),
IF($BS$1560=SUM($BS$1440:BS1477),_xlfn.CONCAT(" y ",BU1477)))))</f>
        <v/>
      </c>
      <c r="BU1477" s="120" t="s">
        <v>5195</v>
      </c>
    </row>
    <row r="1478" spans="1:73" ht="15" customHeight="1">
      <c r="A1478" s="445"/>
      <c r="B1478" s="446"/>
      <c r="C1478" s="35" t="s">
        <v>5196</v>
      </c>
      <c r="D1478" s="800" t="str">
        <f>IF(CNGE_2026_M1_Secc1_Sub1!$D79="","",CNGE_2026_M1_Secc1_Sub1!$D79)</f>
        <v/>
      </c>
      <c r="E1478" s="723"/>
      <c r="F1478" s="723"/>
      <c r="G1478" s="723"/>
      <c r="H1478" s="723"/>
      <c r="I1478" s="723"/>
      <c r="J1478" s="723"/>
      <c r="K1478" s="723"/>
      <c r="L1478" s="723"/>
      <c r="M1478" s="723"/>
      <c r="N1478" s="723"/>
      <c r="O1478" s="724"/>
      <c r="P1478" s="637" t="str">
        <f t="shared" si="1126"/>
        <v/>
      </c>
      <c r="Q1478" s="637" t="str">
        <f t="shared" si="1127"/>
        <v/>
      </c>
      <c r="R1478" s="637" t="str">
        <f t="shared" si="1128"/>
        <v/>
      </c>
      <c r="S1478" s="638"/>
      <c r="T1478" s="638"/>
      <c r="U1478" s="638"/>
      <c r="V1478" s="638"/>
      <c r="W1478" s="638"/>
      <c r="X1478" s="638"/>
      <c r="Y1478" s="638"/>
      <c r="Z1478" s="638"/>
      <c r="AA1478" s="638"/>
      <c r="AB1478" s="638"/>
      <c r="AC1478" s="638"/>
      <c r="AD1478" s="638"/>
      <c r="AI1478" t="str">
        <f t="shared" si="1129"/>
        <v/>
      </c>
      <c r="AJ1478">
        <f t="shared" si="1130"/>
        <v>0</v>
      </c>
      <c r="AK1478">
        <f t="shared" si="1131"/>
        <v>0</v>
      </c>
      <c r="AL1478">
        <f t="shared" si="1107"/>
        <v>0</v>
      </c>
      <c r="AM1478">
        <f t="shared" si="1132"/>
        <v>0</v>
      </c>
      <c r="AN1478">
        <f t="shared" si="1133"/>
        <v>0</v>
      </c>
      <c r="AO1478">
        <f t="shared" si="1134"/>
        <v>0</v>
      </c>
      <c r="AP1478">
        <f t="shared" si="1135"/>
        <v>0</v>
      </c>
      <c r="AQ1478">
        <f t="shared" si="1136"/>
        <v>0</v>
      </c>
      <c r="AR1478">
        <f t="shared" si="1137"/>
        <v>0</v>
      </c>
      <c r="AS1478">
        <f t="shared" si="1138"/>
        <v>0</v>
      </c>
      <c r="AT1478">
        <f t="shared" si="1139"/>
        <v>0</v>
      </c>
      <c r="AU1478">
        <f t="shared" si="1140"/>
        <v>0</v>
      </c>
      <c r="AV1478">
        <f t="shared" si="1141"/>
        <v>0</v>
      </c>
      <c r="AW1478">
        <f t="shared" si="1142"/>
        <v>0</v>
      </c>
      <c r="AX1478">
        <f t="shared" si="1143"/>
        <v>0</v>
      </c>
      <c r="AY1478">
        <f t="shared" si="1144"/>
        <v>0</v>
      </c>
      <c r="AZ1478">
        <f t="shared" si="1145"/>
        <v>0</v>
      </c>
      <c r="BA1478">
        <f t="shared" si="1146"/>
        <v>0</v>
      </c>
      <c r="BB1478">
        <f t="shared" si="1147"/>
        <v>0</v>
      </c>
      <c r="BC1478" s="356" t="str">
        <f t="shared" si="1108"/>
        <v/>
      </c>
      <c r="BD1478" s="357">
        <f t="shared" si="1109"/>
        <v>0</v>
      </c>
      <c r="BE1478" s="358">
        <f t="shared" si="1110"/>
        <v>0</v>
      </c>
      <c r="BF1478" s="359">
        <f t="shared" si="1111"/>
        <v>0</v>
      </c>
      <c r="BG1478" s="356" t="str">
        <f t="shared" si="1112"/>
        <v/>
      </c>
      <c r="BH1478" s="357">
        <f t="shared" si="1113"/>
        <v>0</v>
      </c>
      <c r="BI1478" s="358">
        <f t="shared" si="1114"/>
        <v>0</v>
      </c>
      <c r="BJ1478" s="359">
        <f t="shared" si="1115"/>
        <v>0</v>
      </c>
      <c r="BK1478" s="356" t="str">
        <f t="shared" si="1116"/>
        <v/>
      </c>
      <c r="BL1478" s="357">
        <f t="shared" si="1117"/>
        <v>0</v>
      </c>
      <c r="BM1478" s="358">
        <f t="shared" si="1118"/>
        <v>0</v>
      </c>
      <c r="BN1478" s="359">
        <f t="shared" si="1119"/>
        <v>0</v>
      </c>
      <c r="BO1478" s="293">
        <f t="shared" si="1120"/>
        <v>0</v>
      </c>
      <c r="BP1478" s="352" t="str">
        <f>IF(BO1478=0,"",
IF(SUM($BO$1440:BO1478)=1,BQ1478,
IF($BO$1560&gt;SUM($BO$1440:BO1478),_xlfn.CONCAT(", ",BQ1478),
IF($BO$1560=SUM($BO$1440:BO1478),_xlfn.CONCAT(" y ",BQ1478)))))</f>
        <v/>
      </c>
      <c r="BQ1478" s="120" t="s">
        <v>5197</v>
      </c>
      <c r="BR1478" s="290">
        <f t="shared" si="1121"/>
        <v>0</v>
      </c>
      <c r="BS1478" s="293">
        <f t="shared" si="1122"/>
        <v>0</v>
      </c>
      <c r="BT1478" s="283" t="str">
        <f>IF(BS1478=0,"",
IF(SUM($BS$1440:BS1478)=1,BU1478,
IF($BS$1560&gt;SUM($BS$1440:BS1478),_xlfn.CONCAT(", ",BU1478),
IF($BS$1560=SUM($BS$1440:BS1478),_xlfn.CONCAT(" y ",BU1478)))))</f>
        <v/>
      </c>
      <c r="BU1478" s="120" t="s">
        <v>5197</v>
      </c>
    </row>
    <row r="1479" spans="1:73" ht="15" customHeight="1">
      <c r="A1479" s="445"/>
      <c r="B1479" s="446"/>
      <c r="C1479" s="35" t="s">
        <v>5198</v>
      </c>
      <c r="D1479" s="800" t="str">
        <f>IF(CNGE_2026_M1_Secc1_Sub1!$D80="","",CNGE_2026_M1_Secc1_Sub1!$D80)</f>
        <v/>
      </c>
      <c r="E1479" s="723"/>
      <c r="F1479" s="723"/>
      <c r="G1479" s="723"/>
      <c r="H1479" s="723"/>
      <c r="I1479" s="723"/>
      <c r="J1479" s="723"/>
      <c r="K1479" s="723"/>
      <c r="L1479" s="723"/>
      <c r="M1479" s="723"/>
      <c r="N1479" s="723"/>
      <c r="O1479" s="724"/>
      <c r="P1479" s="637" t="str">
        <f t="shared" si="1126"/>
        <v/>
      </c>
      <c r="Q1479" s="637" t="str">
        <f t="shared" si="1127"/>
        <v/>
      </c>
      <c r="R1479" s="637" t="str">
        <f t="shared" si="1128"/>
        <v/>
      </c>
      <c r="S1479" s="638"/>
      <c r="T1479" s="638"/>
      <c r="U1479" s="638"/>
      <c r="V1479" s="638"/>
      <c r="W1479" s="638"/>
      <c r="X1479" s="638"/>
      <c r="Y1479" s="638"/>
      <c r="Z1479" s="638"/>
      <c r="AA1479" s="638"/>
      <c r="AB1479" s="638"/>
      <c r="AC1479" s="638"/>
      <c r="AD1479" s="638"/>
      <c r="AI1479" t="str">
        <f t="shared" si="1129"/>
        <v/>
      </c>
      <c r="AJ1479">
        <f t="shared" si="1130"/>
        <v>0</v>
      </c>
      <c r="AK1479">
        <f t="shared" si="1131"/>
        <v>0</v>
      </c>
      <c r="AL1479">
        <f t="shared" si="1107"/>
        <v>0</v>
      </c>
      <c r="AM1479">
        <f t="shared" si="1132"/>
        <v>0</v>
      </c>
      <c r="AN1479">
        <f t="shared" si="1133"/>
        <v>0</v>
      </c>
      <c r="AO1479">
        <f t="shared" si="1134"/>
        <v>0</v>
      </c>
      <c r="AP1479">
        <f t="shared" si="1135"/>
        <v>0</v>
      </c>
      <c r="AQ1479">
        <f t="shared" si="1136"/>
        <v>0</v>
      </c>
      <c r="AR1479">
        <f t="shared" si="1137"/>
        <v>0</v>
      </c>
      <c r="AS1479">
        <f t="shared" si="1138"/>
        <v>0</v>
      </c>
      <c r="AT1479">
        <f t="shared" si="1139"/>
        <v>0</v>
      </c>
      <c r="AU1479">
        <f t="shared" si="1140"/>
        <v>0</v>
      </c>
      <c r="AV1479">
        <f t="shared" si="1141"/>
        <v>0</v>
      </c>
      <c r="AW1479">
        <f t="shared" si="1142"/>
        <v>0</v>
      </c>
      <c r="AX1479">
        <f t="shared" si="1143"/>
        <v>0</v>
      </c>
      <c r="AY1479">
        <f t="shared" si="1144"/>
        <v>0</v>
      </c>
      <c r="AZ1479">
        <f t="shared" si="1145"/>
        <v>0</v>
      </c>
      <c r="BA1479">
        <f t="shared" si="1146"/>
        <v>0</v>
      </c>
      <c r="BB1479">
        <f t="shared" si="1147"/>
        <v>0</v>
      </c>
      <c r="BC1479" s="356" t="str">
        <f t="shared" si="1108"/>
        <v/>
      </c>
      <c r="BD1479" s="357">
        <f t="shared" si="1109"/>
        <v>0</v>
      </c>
      <c r="BE1479" s="358">
        <f t="shared" si="1110"/>
        <v>0</v>
      </c>
      <c r="BF1479" s="359">
        <f t="shared" si="1111"/>
        <v>0</v>
      </c>
      <c r="BG1479" s="356" t="str">
        <f t="shared" si="1112"/>
        <v/>
      </c>
      <c r="BH1479" s="357">
        <f t="shared" si="1113"/>
        <v>0</v>
      </c>
      <c r="BI1479" s="358">
        <f t="shared" si="1114"/>
        <v>0</v>
      </c>
      <c r="BJ1479" s="359">
        <f t="shared" si="1115"/>
        <v>0</v>
      </c>
      <c r="BK1479" s="356" t="str">
        <f t="shared" si="1116"/>
        <v/>
      </c>
      <c r="BL1479" s="357">
        <f t="shared" si="1117"/>
        <v>0</v>
      </c>
      <c r="BM1479" s="358">
        <f t="shared" si="1118"/>
        <v>0</v>
      </c>
      <c r="BN1479" s="359">
        <f t="shared" si="1119"/>
        <v>0</v>
      </c>
      <c r="BO1479" s="293">
        <f t="shared" si="1120"/>
        <v>0</v>
      </c>
      <c r="BP1479" s="352" t="str">
        <f>IF(BO1479=0,"",
IF(SUM($BO$1440:BO1479)=1,BQ1479,
IF($BO$1560&gt;SUM($BO$1440:BO1479),_xlfn.CONCAT(", ",BQ1479),
IF($BO$1560=SUM($BO$1440:BO1479),_xlfn.CONCAT(" y ",BQ1479)))))</f>
        <v/>
      </c>
      <c r="BQ1479" s="120" t="s">
        <v>5199</v>
      </c>
      <c r="BR1479" s="290">
        <f t="shared" si="1121"/>
        <v>0</v>
      </c>
      <c r="BS1479" s="293">
        <f t="shared" si="1122"/>
        <v>0</v>
      </c>
      <c r="BT1479" s="283" t="str">
        <f>IF(BS1479=0,"",
IF(SUM($BS$1440:BS1479)=1,BU1479,
IF($BS$1560&gt;SUM($BS$1440:BS1479),_xlfn.CONCAT(", ",BU1479),
IF($BS$1560=SUM($BS$1440:BS1479),_xlfn.CONCAT(" y ",BU1479)))))</f>
        <v/>
      </c>
      <c r="BU1479" s="120" t="s">
        <v>5199</v>
      </c>
    </row>
    <row r="1480" spans="1:73" ht="15" customHeight="1">
      <c r="A1480" s="445"/>
      <c r="B1480" s="446"/>
      <c r="C1480" s="35" t="s">
        <v>5200</v>
      </c>
      <c r="D1480" s="800" t="str">
        <f>IF(CNGE_2026_M1_Secc1_Sub1!$D81="","",CNGE_2026_M1_Secc1_Sub1!$D81)</f>
        <v/>
      </c>
      <c r="E1480" s="723"/>
      <c r="F1480" s="723"/>
      <c r="G1480" s="723"/>
      <c r="H1480" s="723"/>
      <c r="I1480" s="723"/>
      <c r="J1480" s="723"/>
      <c r="K1480" s="723"/>
      <c r="L1480" s="723"/>
      <c r="M1480" s="723"/>
      <c r="N1480" s="723"/>
      <c r="O1480" s="724"/>
      <c r="P1480" s="637" t="str">
        <f t="shared" si="1126"/>
        <v/>
      </c>
      <c r="Q1480" s="637" t="str">
        <f t="shared" si="1127"/>
        <v/>
      </c>
      <c r="R1480" s="637" t="str">
        <f t="shared" si="1128"/>
        <v/>
      </c>
      <c r="S1480" s="638"/>
      <c r="T1480" s="638"/>
      <c r="U1480" s="638"/>
      <c r="V1480" s="638"/>
      <c r="W1480" s="638"/>
      <c r="X1480" s="638"/>
      <c r="Y1480" s="638"/>
      <c r="Z1480" s="638"/>
      <c r="AA1480" s="638"/>
      <c r="AB1480" s="638"/>
      <c r="AC1480" s="638"/>
      <c r="AD1480" s="638"/>
      <c r="AI1480" t="str">
        <f t="shared" si="1129"/>
        <v/>
      </c>
      <c r="AJ1480">
        <f t="shared" si="1130"/>
        <v>0</v>
      </c>
      <c r="AK1480">
        <f t="shared" si="1131"/>
        <v>0</v>
      </c>
      <c r="AL1480">
        <f t="shared" si="1107"/>
        <v>0</v>
      </c>
      <c r="AM1480">
        <f t="shared" si="1132"/>
        <v>0</v>
      </c>
      <c r="AN1480">
        <f t="shared" si="1133"/>
        <v>0</v>
      </c>
      <c r="AO1480">
        <f t="shared" si="1134"/>
        <v>0</v>
      </c>
      <c r="AP1480">
        <f t="shared" si="1135"/>
        <v>0</v>
      </c>
      <c r="AQ1480">
        <f t="shared" si="1136"/>
        <v>0</v>
      </c>
      <c r="AR1480">
        <f t="shared" si="1137"/>
        <v>0</v>
      </c>
      <c r="AS1480">
        <f t="shared" si="1138"/>
        <v>0</v>
      </c>
      <c r="AT1480">
        <f t="shared" si="1139"/>
        <v>0</v>
      </c>
      <c r="AU1480">
        <f t="shared" si="1140"/>
        <v>0</v>
      </c>
      <c r="AV1480">
        <f t="shared" si="1141"/>
        <v>0</v>
      </c>
      <c r="AW1480">
        <f t="shared" si="1142"/>
        <v>0</v>
      </c>
      <c r="AX1480">
        <f t="shared" si="1143"/>
        <v>0</v>
      </c>
      <c r="AY1480">
        <f t="shared" si="1144"/>
        <v>0</v>
      </c>
      <c r="AZ1480">
        <f t="shared" si="1145"/>
        <v>0</v>
      </c>
      <c r="BA1480">
        <f t="shared" si="1146"/>
        <v>0</v>
      </c>
      <c r="BB1480">
        <f t="shared" si="1147"/>
        <v>0</v>
      </c>
      <c r="BC1480" s="356" t="str">
        <f t="shared" si="1108"/>
        <v/>
      </c>
      <c r="BD1480" s="357">
        <f t="shared" si="1109"/>
        <v>0</v>
      </c>
      <c r="BE1480" s="358">
        <f t="shared" si="1110"/>
        <v>0</v>
      </c>
      <c r="BF1480" s="359">
        <f t="shared" si="1111"/>
        <v>0</v>
      </c>
      <c r="BG1480" s="356" t="str">
        <f t="shared" si="1112"/>
        <v/>
      </c>
      <c r="BH1480" s="357">
        <f t="shared" si="1113"/>
        <v>0</v>
      </c>
      <c r="BI1480" s="358">
        <f t="shared" si="1114"/>
        <v>0</v>
      </c>
      <c r="BJ1480" s="359">
        <f t="shared" si="1115"/>
        <v>0</v>
      </c>
      <c r="BK1480" s="356" t="str">
        <f t="shared" si="1116"/>
        <v/>
      </c>
      <c r="BL1480" s="357">
        <f t="shared" si="1117"/>
        <v>0</v>
      </c>
      <c r="BM1480" s="358">
        <f t="shared" si="1118"/>
        <v>0</v>
      </c>
      <c r="BN1480" s="359">
        <f t="shared" si="1119"/>
        <v>0</v>
      </c>
      <c r="BO1480" s="293">
        <f t="shared" si="1120"/>
        <v>0</v>
      </c>
      <c r="BP1480" s="352" t="str">
        <f>IF(BO1480=0,"",
IF(SUM($BO$1440:BO1480)=1,BQ1480,
IF($BO$1560&gt;SUM($BO$1440:BO1480),_xlfn.CONCAT(", ",BQ1480),
IF($BO$1560=SUM($BO$1440:BO1480),_xlfn.CONCAT(" y ",BQ1480)))))</f>
        <v/>
      </c>
      <c r="BQ1480" s="120" t="s">
        <v>5201</v>
      </c>
      <c r="BR1480" s="290">
        <f t="shared" si="1121"/>
        <v>0</v>
      </c>
      <c r="BS1480" s="293">
        <f t="shared" si="1122"/>
        <v>0</v>
      </c>
      <c r="BT1480" s="283" t="str">
        <f>IF(BS1480=0,"",
IF(SUM($BS$1440:BS1480)=1,BU1480,
IF($BS$1560&gt;SUM($BS$1440:BS1480),_xlfn.CONCAT(", ",BU1480),
IF($BS$1560=SUM($BS$1440:BS1480),_xlfn.CONCAT(" y ",BU1480)))))</f>
        <v/>
      </c>
      <c r="BU1480" s="120" t="s">
        <v>5201</v>
      </c>
    </row>
    <row r="1481" spans="1:73" ht="15" customHeight="1">
      <c r="A1481" s="445"/>
      <c r="B1481" s="446"/>
      <c r="C1481" s="35" t="s">
        <v>5202</v>
      </c>
      <c r="D1481" s="800" t="str">
        <f>IF(CNGE_2026_M1_Secc1_Sub1!$D82="","",CNGE_2026_M1_Secc1_Sub1!$D82)</f>
        <v/>
      </c>
      <c r="E1481" s="723"/>
      <c r="F1481" s="723"/>
      <c r="G1481" s="723"/>
      <c r="H1481" s="723"/>
      <c r="I1481" s="723"/>
      <c r="J1481" s="723"/>
      <c r="K1481" s="723"/>
      <c r="L1481" s="723"/>
      <c r="M1481" s="723"/>
      <c r="N1481" s="723"/>
      <c r="O1481" s="724"/>
      <c r="P1481" s="637" t="str">
        <f t="shared" si="1126"/>
        <v/>
      </c>
      <c r="Q1481" s="637" t="str">
        <f t="shared" si="1127"/>
        <v/>
      </c>
      <c r="R1481" s="637" t="str">
        <f t="shared" si="1128"/>
        <v/>
      </c>
      <c r="S1481" s="638"/>
      <c r="T1481" s="638"/>
      <c r="U1481" s="638"/>
      <c r="V1481" s="638"/>
      <c r="W1481" s="638"/>
      <c r="X1481" s="638"/>
      <c r="Y1481" s="638"/>
      <c r="Z1481" s="638"/>
      <c r="AA1481" s="638"/>
      <c r="AB1481" s="638"/>
      <c r="AC1481" s="638"/>
      <c r="AD1481" s="638"/>
      <c r="AI1481" t="str">
        <f t="shared" si="1129"/>
        <v/>
      </c>
      <c r="AJ1481">
        <f t="shared" si="1130"/>
        <v>0</v>
      </c>
      <c r="AK1481">
        <f t="shared" si="1131"/>
        <v>0</v>
      </c>
      <c r="AL1481">
        <f t="shared" si="1107"/>
        <v>0</v>
      </c>
      <c r="AM1481">
        <f t="shared" si="1132"/>
        <v>0</v>
      </c>
      <c r="AN1481">
        <f t="shared" si="1133"/>
        <v>0</v>
      </c>
      <c r="AO1481">
        <f t="shared" si="1134"/>
        <v>0</v>
      </c>
      <c r="AP1481">
        <f t="shared" si="1135"/>
        <v>0</v>
      </c>
      <c r="AQ1481">
        <f t="shared" si="1136"/>
        <v>0</v>
      </c>
      <c r="AR1481">
        <f t="shared" si="1137"/>
        <v>0</v>
      </c>
      <c r="AS1481">
        <f t="shared" si="1138"/>
        <v>0</v>
      </c>
      <c r="AT1481">
        <f t="shared" si="1139"/>
        <v>0</v>
      </c>
      <c r="AU1481">
        <f t="shared" si="1140"/>
        <v>0</v>
      </c>
      <c r="AV1481">
        <f t="shared" si="1141"/>
        <v>0</v>
      </c>
      <c r="AW1481">
        <f t="shared" si="1142"/>
        <v>0</v>
      </c>
      <c r="AX1481">
        <f t="shared" si="1143"/>
        <v>0</v>
      </c>
      <c r="AY1481">
        <f t="shared" si="1144"/>
        <v>0</v>
      </c>
      <c r="AZ1481">
        <f t="shared" si="1145"/>
        <v>0</v>
      </c>
      <c r="BA1481">
        <f t="shared" si="1146"/>
        <v>0</v>
      </c>
      <c r="BB1481">
        <f t="shared" si="1147"/>
        <v>0</v>
      </c>
      <c r="BC1481" s="356" t="str">
        <f t="shared" si="1108"/>
        <v/>
      </c>
      <c r="BD1481" s="357">
        <f t="shared" si="1109"/>
        <v>0</v>
      </c>
      <c r="BE1481" s="358">
        <f t="shared" si="1110"/>
        <v>0</v>
      </c>
      <c r="BF1481" s="359">
        <f t="shared" si="1111"/>
        <v>0</v>
      </c>
      <c r="BG1481" s="356" t="str">
        <f t="shared" si="1112"/>
        <v/>
      </c>
      <c r="BH1481" s="357">
        <f t="shared" si="1113"/>
        <v>0</v>
      </c>
      <c r="BI1481" s="358">
        <f t="shared" si="1114"/>
        <v>0</v>
      </c>
      <c r="BJ1481" s="359">
        <f t="shared" si="1115"/>
        <v>0</v>
      </c>
      <c r="BK1481" s="356" t="str">
        <f t="shared" si="1116"/>
        <v/>
      </c>
      <c r="BL1481" s="357">
        <f t="shared" si="1117"/>
        <v>0</v>
      </c>
      <c r="BM1481" s="358">
        <f t="shared" si="1118"/>
        <v>0</v>
      </c>
      <c r="BN1481" s="359">
        <f t="shared" si="1119"/>
        <v>0</v>
      </c>
      <c r="BO1481" s="293">
        <f t="shared" si="1120"/>
        <v>0</v>
      </c>
      <c r="BP1481" s="352" t="str">
        <f>IF(BO1481=0,"",
IF(SUM($BO$1440:BO1481)=1,BQ1481,
IF($BO$1560&gt;SUM($BO$1440:BO1481),_xlfn.CONCAT(", ",BQ1481),
IF($BO$1560=SUM($BO$1440:BO1481),_xlfn.CONCAT(" y ",BQ1481)))))</f>
        <v/>
      </c>
      <c r="BQ1481" s="120" t="s">
        <v>5203</v>
      </c>
      <c r="BR1481" s="290">
        <f t="shared" si="1121"/>
        <v>0</v>
      </c>
      <c r="BS1481" s="293">
        <f t="shared" si="1122"/>
        <v>0</v>
      </c>
      <c r="BT1481" s="283" t="str">
        <f>IF(BS1481=0,"",
IF(SUM($BS$1440:BS1481)=1,BU1481,
IF($BS$1560&gt;SUM($BS$1440:BS1481),_xlfn.CONCAT(", ",BU1481),
IF($BS$1560=SUM($BS$1440:BS1481),_xlfn.CONCAT(" y ",BU1481)))))</f>
        <v/>
      </c>
      <c r="BU1481" s="120" t="s">
        <v>5203</v>
      </c>
    </row>
    <row r="1482" spans="1:73" ht="15" customHeight="1">
      <c r="A1482" s="445"/>
      <c r="B1482" s="446"/>
      <c r="C1482" s="35" t="s">
        <v>5204</v>
      </c>
      <c r="D1482" s="800" t="str">
        <f>IF(CNGE_2026_M1_Secc1_Sub1!$D83="","",CNGE_2026_M1_Secc1_Sub1!$D83)</f>
        <v/>
      </c>
      <c r="E1482" s="723"/>
      <c r="F1482" s="723"/>
      <c r="G1482" s="723"/>
      <c r="H1482" s="723"/>
      <c r="I1482" s="723"/>
      <c r="J1482" s="723"/>
      <c r="K1482" s="723"/>
      <c r="L1482" s="723"/>
      <c r="M1482" s="723"/>
      <c r="N1482" s="723"/>
      <c r="O1482" s="724"/>
      <c r="P1482" s="637" t="str">
        <f t="shared" si="1126"/>
        <v/>
      </c>
      <c r="Q1482" s="637" t="str">
        <f t="shared" si="1127"/>
        <v/>
      </c>
      <c r="R1482" s="637" t="str">
        <f t="shared" si="1128"/>
        <v/>
      </c>
      <c r="S1482" s="638"/>
      <c r="T1482" s="638"/>
      <c r="U1482" s="638"/>
      <c r="V1482" s="638"/>
      <c r="W1482" s="638"/>
      <c r="X1482" s="638"/>
      <c r="Y1482" s="638"/>
      <c r="Z1482" s="638"/>
      <c r="AA1482" s="638"/>
      <c r="AB1482" s="638"/>
      <c r="AC1482" s="638"/>
      <c r="AD1482" s="638"/>
      <c r="AI1482" t="str">
        <f t="shared" si="1129"/>
        <v/>
      </c>
      <c r="AJ1482">
        <f t="shared" si="1130"/>
        <v>0</v>
      </c>
      <c r="AK1482">
        <f t="shared" si="1131"/>
        <v>0</v>
      </c>
      <c r="AL1482">
        <f t="shared" si="1107"/>
        <v>0</v>
      </c>
      <c r="AM1482">
        <f t="shared" si="1132"/>
        <v>0</v>
      </c>
      <c r="AN1482">
        <f t="shared" si="1133"/>
        <v>0</v>
      </c>
      <c r="AO1482">
        <f t="shared" si="1134"/>
        <v>0</v>
      </c>
      <c r="AP1482">
        <f t="shared" si="1135"/>
        <v>0</v>
      </c>
      <c r="AQ1482">
        <f t="shared" si="1136"/>
        <v>0</v>
      </c>
      <c r="AR1482">
        <f t="shared" si="1137"/>
        <v>0</v>
      </c>
      <c r="AS1482">
        <f t="shared" si="1138"/>
        <v>0</v>
      </c>
      <c r="AT1482">
        <f t="shared" si="1139"/>
        <v>0</v>
      </c>
      <c r="AU1482">
        <f t="shared" si="1140"/>
        <v>0</v>
      </c>
      <c r="AV1482">
        <f t="shared" si="1141"/>
        <v>0</v>
      </c>
      <c r="AW1482">
        <f t="shared" si="1142"/>
        <v>0</v>
      </c>
      <c r="AX1482">
        <f t="shared" si="1143"/>
        <v>0</v>
      </c>
      <c r="AY1482">
        <f t="shared" si="1144"/>
        <v>0</v>
      </c>
      <c r="AZ1482">
        <f t="shared" si="1145"/>
        <v>0</v>
      </c>
      <c r="BA1482">
        <f t="shared" si="1146"/>
        <v>0</v>
      </c>
      <c r="BB1482">
        <f t="shared" si="1147"/>
        <v>0</v>
      </c>
      <c r="BC1482" s="356" t="str">
        <f t="shared" si="1108"/>
        <v/>
      </c>
      <c r="BD1482" s="357">
        <f t="shared" si="1109"/>
        <v>0</v>
      </c>
      <c r="BE1482" s="358">
        <f t="shared" si="1110"/>
        <v>0</v>
      </c>
      <c r="BF1482" s="359">
        <f t="shared" si="1111"/>
        <v>0</v>
      </c>
      <c r="BG1482" s="356" t="str">
        <f t="shared" si="1112"/>
        <v/>
      </c>
      <c r="BH1482" s="357">
        <f t="shared" si="1113"/>
        <v>0</v>
      </c>
      <c r="BI1482" s="358">
        <f t="shared" si="1114"/>
        <v>0</v>
      </c>
      <c r="BJ1482" s="359">
        <f t="shared" si="1115"/>
        <v>0</v>
      </c>
      <c r="BK1482" s="356" t="str">
        <f t="shared" si="1116"/>
        <v/>
      </c>
      <c r="BL1482" s="357">
        <f t="shared" si="1117"/>
        <v>0</v>
      </c>
      <c r="BM1482" s="358">
        <f t="shared" si="1118"/>
        <v>0</v>
      </c>
      <c r="BN1482" s="359">
        <f t="shared" si="1119"/>
        <v>0</v>
      </c>
      <c r="BO1482" s="293">
        <f t="shared" si="1120"/>
        <v>0</v>
      </c>
      <c r="BP1482" s="352" t="str">
        <f>IF(BO1482=0,"",
IF(SUM($BO$1440:BO1482)=1,BQ1482,
IF($BO$1560&gt;SUM($BO$1440:BO1482),_xlfn.CONCAT(", ",BQ1482),
IF($BO$1560=SUM($BO$1440:BO1482),_xlfn.CONCAT(" y ",BQ1482)))))</f>
        <v/>
      </c>
      <c r="BQ1482" s="120" t="s">
        <v>5205</v>
      </c>
      <c r="BR1482" s="290">
        <f t="shared" si="1121"/>
        <v>0</v>
      </c>
      <c r="BS1482" s="293">
        <f t="shared" si="1122"/>
        <v>0</v>
      </c>
      <c r="BT1482" s="283" t="str">
        <f>IF(BS1482=0,"",
IF(SUM($BS$1440:BS1482)=1,BU1482,
IF($BS$1560&gt;SUM($BS$1440:BS1482),_xlfn.CONCAT(", ",BU1482),
IF($BS$1560=SUM($BS$1440:BS1482),_xlfn.CONCAT(" y ",BU1482)))))</f>
        <v/>
      </c>
      <c r="BU1482" s="120" t="s">
        <v>5205</v>
      </c>
    </row>
    <row r="1483" spans="1:73" ht="15" customHeight="1">
      <c r="A1483" s="445"/>
      <c r="B1483" s="446"/>
      <c r="C1483" s="35" t="s">
        <v>5206</v>
      </c>
      <c r="D1483" s="800" t="str">
        <f>IF(CNGE_2026_M1_Secc1_Sub1!$D84="","",CNGE_2026_M1_Secc1_Sub1!$D84)</f>
        <v/>
      </c>
      <c r="E1483" s="723"/>
      <c r="F1483" s="723"/>
      <c r="G1483" s="723"/>
      <c r="H1483" s="723"/>
      <c r="I1483" s="723"/>
      <c r="J1483" s="723"/>
      <c r="K1483" s="723"/>
      <c r="L1483" s="723"/>
      <c r="M1483" s="723"/>
      <c r="N1483" s="723"/>
      <c r="O1483" s="724"/>
      <c r="P1483" s="637" t="str">
        <f t="shared" si="1126"/>
        <v/>
      </c>
      <c r="Q1483" s="637" t="str">
        <f t="shared" si="1127"/>
        <v/>
      </c>
      <c r="R1483" s="637" t="str">
        <f t="shared" si="1128"/>
        <v/>
      </c>
      <c r="S1483" s="638"/>
      <c r="T1483" s="638"/>
      <c r="U1483" s="638"/>
      <c r="V1483" s="638"/>
      <c r="W1483" s="638"/>
      <c r="X1483" s="638"/>
      <c r="Y1483" s="638"/>
      <c r="Z1483" s="638"/>
      <c r="AA1483" s="638"/>
      <c r="AB1483" s="638"/>
      <c r="AC1483" s="638"/>
      <c r="AD1483" s="638"/>
      <c r="AI1483" t="str">
        <f t="shared" si="1129"/>
        <v/>
      </c>
      <c r="AJ1483">
        <f t="shared" si="1130"/>
        <v>0</v>
      </c>
      <c r="AK1483">
        <f t="shared" si="1131"/>
        <v>0</v>
      </c>
      <c r="AL1483">
        <f t="shared" si="1107"/>
        <v>0</v>
      </c>
      <c r="AM1483">
        <f t="shared" si="1132"/>
        <v>0</v>
      </c>
      <c r="AN1483">
        <f t="shared" si="1133"/>
        <v>0</v>
      </c>
      <c r="AO1483">
        <f t="shared" si="1134"/>
        <v>0</v>
      </c>
      <c r="AP1483">
        <f t="shared" si="1135"/>
        <v>0</v>
      </c>
      <c r="AQ1483">
        <f t="shared" si="1136"/>
        <v>0</v>
      </c>
      <c r="AR1483">
        <f t="shared" si="1137"/>
        <v>0</v>
      </c>
      <c r="AS1483">
        <f t="shared" si="1138"/>
        <v>0</v>
      </c>
      <c r="AT1483">
        <f t="shared" si="1139"/>
        <v>0</v>
      </c>
      <c r="AU1483">
        <f t="shared" si="1140"/>
        <v>0</v>
      </c>
      <c r="AV1483">
        <f t="shared" si="1141"/>
        <v>0</v>
      </c>
      <c r="AW1483">
        <f t="shared" si="1142"/>
        <v>0</v>
      </c>
      <c r="AX1483">
        <f t="shared" si="1143"/>
        <v>0</v>
      </c>
      <c r="AY1483">
        <f t="shared" si="1144"/>
        <v>0</v>
      </c>
      <c r="AZ1483">
        <f t="shared" si="1145"/>
        <v>0</v>
      </c>
      <c r="BA1483">
        <f t="shared" si="1146"/>
        <v>0</v>
      </c>
      <c r="BB1483">
        <f t="shared" si="1147"/>
        <v>0</v>
      </c>
      <c r="BC1483" s="356" t="str">
        <f t="shared" si="1108"/>
        <v/>
      </c>
      <c r="BD1483" s="357">
        <f t="shared" si="1109"/>
        <v>0</v>
      </c>
      <c r="BE1483" s="358">
        <f t="shared" si="1110"/>
        <v>0</v>
      </c>
      <c r="BF1483" s="359">
        <f t="shared" si="1111"/>
        <v>0</v>
      </c>
      <c r="BG1483" s="356" t="str">
        <f t="shared" si="1112"/>
        <v/>
      </c>
      <c r="BH1483" s="357">
        <f t="shared" si="1113"/>
        <v>0</v>
      </c>
      <c r="BI1483" s="358">
        <f t="shared" si="1114"/>
        <v>0</v>
      </c>
      <c r="BJ1483" s="359">
        <f t="shared" si="1115"/>
        <v>0</v>
      </c>
      <c r="BK1483" s="356" t="str">
        <f t="shared" si="1116"/>
        <v/>
      </c>
      <c r="BL1483" s="357">
        <f t="shared" si="1117"/>
        <v>0</v>
      </c>
      <c r="BM1483" s="358">
        <f t="shared" si="1118"/>
        <v>0</v>
      </c>
      <c r="BN1483" s="359">
        <f t="shared" si="1119"/>
        <v>0</v>
      </c>
      <c r="BO1483" s="293">
        <f t="shared" si="1120"/>
        <v>0</v>
      </c>
      <c r="BP1483" s="352" t="str">
        <f>IF(BO1483=0,"",
IF(SUM($BO$1440:BO1483)=1,BQ1483,
IF($BO$1560&gt;SUM($BO$1440:BO1483),_xlfn.CONCAT(", ",BQ1483),
IF($BO$1560=SUM($BO$1440:BO1483),_xlfn.CONCAT(" y ",BQ1483)))))</f>
        <v/>
      </c>
      <c r="BQ1483" s="120" t="s">
        <v>5207</v>
      </c>
      <c r="BR1483" s="290">
        <f t="shared" si="1121"/>
        <v>0</v>
      </c>
      <c r="BS1483" s="293">
        <f t="shared" si="1122"/>
        <v>0</v>
      </c>
      <c r="BT1483" s="283" t="str">
        <f>IF(BS1483=0,"",
IF(SUM($BS$1440:BS1483)=1,BU1483,
IF($BS$1560&gt;SUM($BS$1440:BS1483),_xlfn.CONCAT(", ",BU1483),
IF($BS$1560=SUM($BS$1440:BS1483),_xlfn.CONCAT(" y ",BU1483)))))</f>
        <v/>
      </c>
      <c r="BU1483" s="120" t="s">
        <v>5207</v>
      </c>
    </row>
    <row r="1484" spans="1:73" ht="15" customHeight="1">
      <c r="A1484" s="445"/>
      <c r="B1484" s="446"/>
      <c r="C1484" s="35" t="s">
        <v>5208</v>
      </c>
      <c r="D1484" s="800" t="str">
        <f>IF(CNGE_2026_M1_Secc1_Sub1!$D85="","",CNGE_2026_M1_Secc1_Sub1!$D85)</f>
        <v/>
      </c>
      <c r="E1484" s="723"/>
      <c r="F1484" s="723"/>
      <c r="G1484" s="723"/>
      <c r="H1484" s="723"/>
      <c r="I1484" s="723"/>
      <c r="J1484" s="723"/>
      <c r="K1484" s="723"/>
      <c r="L1484" s="723"/>
      <c r="M1484" s="723"/>
      <c r="N1484" s="723"/>
      <c r="O1484" s="724"/>
      <c r="P1484" s="637" t="str">
        <f t="shared" si="1126"/>
        <v/>
      </c>
      <c r="Q1484" s="637" t="str">
        <f t="shared" si="1127"/>
        <v/>
      </c>
      <c r="R1484" s="637" t="str">
        <f t="shared" si="1128"/>
        <v/>
      </c>
      <c r="S1484" s="638"/>
      <c r="T1484" s="638"/>
      <c r="U1484" s="638"/>
      <c r="V1484" s="638"/>
      <c r="W1484" s="638"/>
      <c r="X1484" s="638"/>
      <c r="Y1484" s="638"/>
      <c r="Z1484" s="638"/>
      <c r="AA1484" s="638"/>
      <c r="AB1484" s="638"/>
      <c r="AC1484" s="638"/>
      <c r="AD1484" s="638"/>
      <c r="AI1484" t="str">
        <f t="shared" si="1129"/>
        <v/>
      </c>
      <c r="AJ1484">
        <f t="shared" si="1130"/>
        <v>0</v>
      </c>
      <c r="AK1484">
        <f t="shared" si="1131"/>
        <v>0</v>
      </c>
      <c r="AL1484">
        <f t="shared" si="1107"/>
        <v>0</v>
      </c>
      <c r="AM1484">
        <f t="shared" si="1132"/>
        <v>0</v>
      </c>
      <c r="AN1484">
        <f t="shared" si="1133"/>
        <v>0</v>
      </c>
      <c r="AO1484">
        <f t="shared" si="1134"/>
        <v>0</v>
      </c>
      <c r="AP1484">
        <f t="shared" si="1135"/>
        <v>0</v>
      </c>
      <c r="AQ1484">
        <f t="shared" si="1136"/>
        <v>0</v>
      </c>
      <c r="AR1484">
        <f t="shared" si="1137"/>
        <v>0</v>
      </c>
      <c r="AS1484">
        <f t="shared" si="1138"/>
        <v>0</v>
      </c>
      <c r="AT1484">
        <f t="shared" si="1139"/>
        <v>0</v>
      </c>
      <c r="AU1484">
        <f t="shared" si="1140"/>
        <v>0</v>
      </c>
      <c r="AV1484">
        <f t="shared" si="1141"/>
        <v>0</v>
      </c>
      <c r="AW1484">
        <f t="shared" si="1142"/>
        <v>0</v>
      </c>
      <c r="AX1484">
        <f t="shared" si="1143"/>
        <v>0</v>
      </c>
      <c r="AY1484">
        <f t="shared" si="1144"/>
        <v>0</v>
      </c>
      <c r="AZ1484">
        <f t="shared" si="1145"/>
        <v>0</v>
      </c>
      <c r="BA1484">
        <f t="shared" si="1146"/>
        <v>0</v>
      </c>
      <c r="BB1484">
        <f t="shared" si="1147"/>
        <v>0</v>
      </c>
      <c r="BC1484" s="356" t="str">
        <f t="shared" si="1108"/>
        <v/>
      </c>
      <c r="BD1484" s="357">
        <f t="shared" si="1109"/>
        <v>0</v>
      </c>
      <c r="BE1484" s="358">
        <f t="shared" si="1110"/>
        <v>0</v>
      </c>
      <c r="BF1484" s="359">
        <f t="shared" si="1111"/>
        <v>0</v>
      </c>
      <c r="BG1484" s="356" t="str">
        <f t="shared" si="1112"/>
        <v/>
      </c>
      <c r="BH1484" s="357">
        <f t="shared" si="1113"/>
        <v>0</v>
      </c>
      <c r="BI1484" s="358">
        <f t="shared" si="1114"/>
        <v>0</v>
      </c>
      <c r="BJ1484" s="359">
        <f t="shared" si="1115"/>
        <v>0</v>
      </c>
      <c r="BK1484" s="356" t="str">
        <f t="shared" si="1116"/>
        <v/>
      </c>
      <c r="BL1484" s="357">
        <f t="shared" si="1117"/>
        <v>0</v>
      </c>
      <c r="BM1484" s="358">
        <f t="shared" si="1118"/>
        <v>0</v>
      </c>
      <c r="BN1484" s="359">
        <f t="shared" si="1119"/>
        <v>0</v>
      </c>
      <c r="BO1484" s="293">
        <f t="shared" si="1120"/>
        <v>0</v>
      </c>
      <c r="BP1484" s="352" t="str">
        <f>IF(BO1484=0,"",
IF(SUM($BO$1440:BO1484)=1,BQ1484,
IF($BO$1560&gt;SUM($BO$1440:BO1484),_xlfn.CONCAT(", ",BQ1484),
IF($BO$1560=SUM($BO$1440:BO1484),_xlfn.CONCAT(" y ",BQ1484)))))</f>
        <v/>
      </c>
      <c r="BQ1484" s="120" t="s">
        <v>5209</v>
      </c>
      <c r="BR1484" s="290">
        <f t="shared" si="1121"/>
        <v>0</v>
      </c>
      <c r="BS1484" s="293">
        <f t="shared" si="1122"/>
        <v>0</v>
      </c>
      <c r="BT1484" s="283" t="str">
        <f>IF(BS1484=0,"",
IF(SUM($BS$1440:BS1484)=1,BU1484,
IF($BS$1560&gt;SUM($BS$1440:BS1484),_xlfn.CONCAT(", ",BU1484),
IF($BS$1560=SUM($BS$1440:BS1484),_xlfn.CONCAT(" y ",BU1484)))))</f>
        <v/>
      </c>
      <c r="BU1484" s="120" t="s">
        <v>5209</v>
      </c>
    </row>
    <row r="1485" spans="1:73" ht="15" customHeight="1">
      <c r="A1485" s="445"/>
      <c r="B1485" s="446"/>
      <c r="C1485" s="35" t="s">
        <v>5210</v>
      </c>
      <c r="D1485" s="800" t="str">
        <f>IF(CNGE_2026_M1_Secc1_Sub1!$D86="","",CNGE_2026_M1_Secc1_Sub1!$D86)</f>
        <v/>
      </c>
      <c r="E1485" s="723"/>
      <c r="F1485" s="723"/>
      <c r="G1485" s="723"/>
      <c r="H1485" s="723"/>
      <c r="I1485" s="723"/>
      <c r="J1485" s="723"/>
      <c r="K1485" s="723"/>
      <c r="L1485" s="723"/>
      <c r="M1485" s="723"/>
      <c r="N1485" s="723"/>
      <c r="O1485" s="724"/>
      <c r="P1485" s="637" t="str">
        <f t="shared" si="1126"/>
        <v/>
      </c>
      <c r="Q1485" s="637" t="str">
        <f t="shared" si="1127"/>
        <v/>
      </c>
      <c r="R1485" s="637" t="str">
        <f t="shared" si="1128"/>
        <v/>
      </c>
      <c r="S1485" s="638"/>
      <c r="T1485" s="638"/>
      <c r="U1485" s="638"/>
      <c r="V1485" s="638"/>
      <c r="W1485" s="638"/>
      <c r="X1485" s="638"/>
      <c r="Y1485" s="638"/>
      <c r="Z1485" s="638"/>
      <c r="AA1485" s="638"/>
      <c r="AB1485" s="638"/>
      <c r="AC1485" s="638"/>
      <c r="AD1485" s="638"/>
      <c r="AI1485" t="str">
        <f t="shared" si="1129"/>
        <v/>
      </c>
      <c r="AJ1485">
        <f t="shared" si="1130"/>
        <v>0</v>
      </c>
      <c r="AK1485">
        <f t="shared" si="1131"/>
        <v>0</v>
      </c>
      <c r="AL1485">
        <f t="shared" si="1107"/>
        <v>0</v>
      </c>
      <c r="AM1485">
        <f t="shared" si="1132"/>
        <v>0</v>
      </c>
      <c r="AN1485">
        <f t="shared" si="1133"/>
        <v>0</v>
      </c>
      <c r="AO1485">
        <f t="shared" si="1134"/>
        <v>0</v>
      </c>
      <c r="AP1485">
        <f t="shared" si="1135"/>
        <v>0</v>
      </c>
      <c r="AQ1485">
        <f t="shared" si="1136"/>
        <v>0</v>
      </c>
      <c r="AR1485">
        <f t="shared" si="1137"/>
        <v>0</v>
      </c>
      <c r="AS1485">
        <f t="shared" si="1138"/>
        <v>0</v>
      </c>
      <c r="AT1485">
        <f t="shared" si="1139"/>
        <v>0</v>
      </c>
      <c r="AU1485">
        <f t="shared" si="1140"/>
        <v>0</v>
      </c>
      <c r="AV1485">
        <f t="shared" si="1141"/>
        <v>0</v>
      </c>
      <c r="AW1485">
        <f t="shared" si="1142"/>
        <v>0</v>
      </c>
      <c r="AX1485">
        <f t="shared" si="1143"/>
        <v>0</v>
      </c>
      <c r="AY1485">
        <f t="shared" si="1144"/>
        <v>0</v>
      </c>
      <c r="AZ1485">
        <f t="shared" si="1145"/>
        <v>0</v>
      </c>
      <c r="BA1485">
        <f t="shared" si="1146"/>
        <v>0</v>
      </c>
      <c r="BB1485">
        <f t="shared" si="1147"/>
        <v>0</v>
      </c>
      <c r="BC1485" s="356" t="str">
        <f t="shared" si="1108"/>
        <v/>
      </c>
      <c r="BD1485" s="357">
        <f t="shared" si="1109"/>
        <v>0</v>
      </c>
      <c r="BE1485" s="358">
        <f t="shared" si="1110"/>
        <v>0</v>
      </c>
      <c r="BF1485" s="359">
        <f t="shared" si="1111"/>
        <v>0</v>
      </c>
      <c r="BG1485" s="356" t="str">
        <f t="shared" si="1112"/>
        <v/>
      </c>
      <c r="BH1485" s="357">
        <f t="shared" si="1113"/>
        <v>0</v>
      </c>
      <c r="BI1485" s="358">
        <f t="shared" si="1114"/>
        <v>0</v>
      </c>
      <c r="BJ1485" s="359">
        <f t="shared" si="1115"/>
        <v>0</v>
      </c>
      <c r="BK1485" s="356" t="str">
        <f t="shared" si="1116"/>
        <v/>
      </c>
      <c r="BL1485" s="357">
        <f t="shared" si="1117"/>
        <v>0</v>
      </c>
      <c r="BM1485" s="358">
        <f t="shared" si="1118"/>
        <v>0</v>
      </c>
      <c r="BN1485" s="359">
        <f t="shared" si="1119"/>
        <v>0</v>
      </c>
      <c r="BO1485" s="293">
        <f t="shared" si="1120"/>
        <v>0</v>
      </c>
      <c r="BP1485" s="352" t="str">
        <f>IF(BO1485=0,"",
IF(SUM($BO$1440:BO1485)=1,BQ1485,
IF($BO$1560&gt;SUM($BO$1440:BO1485),_xlfn.CONCAT(", ",BQ1485),
IF($BO$1560=SUM($BO$1440:BO1485),_xlfn.CONCAT(" y ",BQ1485)))))</f>
        <v/>
      </c>
      <c r="BQ1485" s="120" t="s">
        <v>5211</v>
      </c>
      <c r="BR1485" s="290">
        <f t="shared" si="1121"/>
        <v>0</v>
      </c>
      <c r="BS1485" s="293">
        <f t="shared" si="1122"/>
        <v>0</v>
      </c>
      <c r="BT1485" s="283" t="str">
        <f>IF(BS1485=0,"",
IF(SUM($BS$1440:BS1485)=1,BU1485,
IF($BS$1560&gt;SUM($BS$1440:BS1485),_xlfn.CONCAT(", ",BU1485),
IF($BS$1560=SUM($BS$1440:BS1485),_xlfn.CONCAT(" y ",BU1485)))))</f>
        <v/>
      </c>
      <c r="BU1485" s="120" t="s">
        <v>5211</v>
      </c>
    </row>
    <row r="1486" spans="1:73" ht="15" customHeight="1">
      <c r="A1486" s="445"/>
      <c r="B1486" s="446"/>
      <c r="C1486" s="35" t="s">
        <v>5212</v>
      </c>
      <c r="D1486" s="800" t="str">
        <f>IF(CNGE_2026_M1_Secc1_Sub1!$D87="","",CNGE_2026_M1_Secc1_Sub1!$D87)</f>
        <v/>
      </c>
      <c r="E1486" s="723"/>
      <c r="F1486" s="723"/>
      <c r="G1486" s="723"/>
      <c r="H1486" s="723"/>
      <c r="I1486" s="723"/>
      <c r="J1486" s="723"/>
      <c r="K1486" s="723"/>
      <c r="L1486" s="723"/>
      <c r="M1486" s="723"/>
      <c r="N1486" s="723"/>
      <c r="O1486" s="724"/>
      <c r="P1486" s="637" t="str">
        <f t="shared" si="1126"/>
        <v/>
      </c>
      <c r="Q1486" s="637" t="str">
        <f t="shared" si="1127"/>
        <v/>
      </c>
      <c r="R1486" s="637" t="str">
        <f t="shared" si="1128"/>
        <v/>
      </c>
      <c r="S1486" s="638"/>
      <c r="T1486" s="638"/>
      <c r="U1486" s="638"/>
      <c r="V1486" s="638"/>
      <c r="W1486" s="638"/>
      <c r="X1486" s="638"/>
      <c r="Y1486" s="638"/>
      <c r="Z1486" s="638"/>
      <c r="AA1486" s="638"/>
      <c r="AB1486" s="638"/>
      <c r="AC1486" s="638"/>
      <c r="AD1486" s="638"/>
      <c r="AI1486" t="str">
        <f t="shared" si="1129"/>
        <v/>
      </c>
      <c r="AJ1486">
        <f t="shared" si="1130"/>
        <v>0</v>
      </c>
      <c r="AK1486">
        <f t="shared" si="1131"/>
        <v>0</v>
      </c>
      <c r="AL1486">
        <f t="shared" si="1107"/>
        <v>0</v>
      </c>
      <c r="AM1486">
        <f t="shared" si="1132"/>
        <v>0</v>
      </c>
      <c r="AN1486">
        <f t="shared" si="1133"/>
        <v>0</v>
      </c>
      <c r="AO1486">
        <f t="shared" si="1134"/>
        <v>0</v>
      </c>
      <c r="AP1486">
        <f t="shared" si="1135"/>
        <v>0</v>
      </c>
      <c r="AQ1486">
        <f t="shared" si="1136"/>
        <v>0</v>
      </c>
      <c r="AR1486">
        <f t="shared" si="1137"/>
        <v>0</v>
      </c>
      <c r="AS1486">
        <f t="shared" si="1138"/>
        <v>0</v>
      </c>
      <c r="AT1486">
        <f t="shared" si="1139"/>
        <v>0</v>
      </c>
      <c r="AU1486">
        <f t="shared" si="1140"/>
        <v>0</v>
      </c>
      <c r="AV1486">
        <f t="shared" si="1141"/>
        <v>0</v>
      </c>
      <c r="AW1486">
        <f t="shared" si="1142"/>
        <v>0</v>
      </c>
      <c r="AX1486">
        <f t="shared" si="1143"/>
        <v>0</v>
      </c>
      <c r="AY1486">
        <f t="shared" si="1144"/>
        <v>0</v>
      </c>
      <c r="AZ1486">
        <f t="shared" si="1145"/>
        <v>0</v>
      </c>
      <c r="BA1486">
        <f t="shared" si="1146"/>
        <v>0</v>
      </c>
      <c r="BB1486">
        <f t="shared" si="1147"/>
        <v>0</v>
      </c>
      <c r="BC1486" s="356" t="str">
        <f t="shared" si="1108"/>
        <v/>
      </c>
      <c r="BD1486" s="357">
        <f t="shared" si="1109"/>
        <v>0</v>
      </c>
      <c r="BE1486" s="358">
        <f t="shared" si="1110"/>
        <v>0</v>
      </c>
      <c r="BF1486" s="359">
        <f t="shared" si="1111"/>
        <v>0</v>
      </c>
      <c r="BG1486" s="356" t="str">
        <f t="shared" si="1112"/>
        <v/>
      </c>
      <c r="BH1486" s="357">
        <f t="shared" si="1113"/>
        <v>0</v>
      </c>
      <c r="BI1486" s="358">
        <f t="shared" si="1114"/>
        <v>0</v>
      </c>
      <c r="BJ1486" s="359">
        <f t="shared" si="1115"/>
        <v>0</v>
      </c>
      <c r="BK1486" s="356" t="str">
        <f t="shared" si="1116"/>
        <v/>
      </c>
      <c r="BL1486" s="357">
        <f t="shared" si="1117"/>
        <v>0</v>
      </c>
      <c r="BM1486" s="358">
        <f t="shared" si="1118"/>
        <v>0</v>
      </c>
      <c r="BN1486" s="359">
        <f t="shared" si="1119"/>
        <v>0</v>
      </c>
      <c r="BO1486" s="293">
        <f t="shared" si="1120"/>
        <v>0</v>
      </c>
      <c r="BP1486" s="352" t="str">
        <f>IF(BO1486=0,"",
IF(SUM($BO$1440:BO1486)=1,BQ1486,
IF($BO$1560&gt;SUM($BO$1440:BO1486),_xlfn.CONCAT(", ",BQ1486),
IF($BO$1560=SUM($BO$1440:BO1486),_xlfn.CONCAT(" y ",BQ1486)))))</f>
        <v/>
      </c>
      <c r="BQ1486" s="120" t="s">
        <v>5213</v>
      </c>
      <c r="BR1486" s="290">
        <f t="shared" si="1121"/>
        <v>0</v>
      </c>
      <c r="BS1486" s="293">
        <f t="shared" si="1122"/>
        <v>0</v>
      </c>
      <c r="BT1486" s="283" t="str">
        <f>IF(BS1486=0,"",
IF(SUM($BS$1440:BS1486)=1,BU1486,
IF($BS$1560&gt;SUM($BS$1440:BS1486),_xlfn.CONCAT(", ",BU1486),
IF($BS$1560=SUM($BS$1440:BS1486),_xlfn.CONCAT(" y ",BU1486)))))</f>
        <v/>
      </c>
      <c r="BU1486" s="120" t="s">
        <v>5213</v>
      </c>
    </row>
    <row r="1487" spans="1:73" ht="15" customHeight="1">
      <c r="A1487" s="445"/>
      <c r="B1487" s="446"/>
      <c r="C1487" s="35" t="s">
        <v>5214</v>
      </c>
      <c r="D1487" s="800" t="str">
        <f>IF(CNGE_2026_M1_Secc1_Sub1!$D88="","",CNGE_2026_M1_Secc1_Sub1!$D88)</f>
        <v/>
      </c>
      <c r="E1487" s="723"/>
      <c r="F1487" s="723"/>
      <c r="G1487" s="723"/>
      <c r="H1487" s="723"/>
      <c r="I1487" s="723"/>
      <c r="J1487" s="723"/>
      <c r="K1487" s="723"/>
      <c r="L1487" s="723"/>
      <c r="M1487" s="723"/>
      <c r="N1487" s="723"/>
      <c r="O1487" s="724"/>
      <c r="P1487" s="637" t="str">
        <f t="shared" si="1126"/>
        <v/>
      </c>
      <c r="Q1487" s="637" t="str">
        <f t="shared" si="1127"/>
        <v/>
      </c>
      <c r="R1487" s="637" t="str">
        <f t="shared" si="1128"/>
        <v/>
      </c>
      <c r="S1487" s="638"/>
      <c r="T1487" s="638"/>
      <c r="U1487" s="638"/>
      <c r="V1487" s="638"/>
      <c r="W1487" s="638"/>
      <c r="X1487" s="638"/>
      <c r="Y1487" s="638"/>
      <c r="Z1487" s="638"/>
      <c r="AA1487" s="638"/>
      <c r="AB1487" s="638"/>
      <c r="AC1487" s="638"/>
      <c r="AD1487" s="638"/>
      <c r="AI1487" t="str">
        <f t="shared" si="1129"/>
        <v/>
      </c>
      <c r="AJ1487">
        <f t="shared" si="1130"/>
        <v>0</v>
      </c>
      <c r="AK1487">
        <f t="shared" si="1131"/>
        <v>0</v>
      </c>
      <c r="AL1487">
        <f t="shared" si="1107"/>
        <v>0</v>
      </c>
      <c r="AM1487">
        <f t="shared" si="1132"/>
        <v>0</v>
      </c>
      <c r="AN1487">
        <f t="shared" si="1133"/>
        <v>0</v>
      </c>
      <c r="AO1487">
        <f t="shared" si="1134"/>
        <v>0</v>
      </c>
      <c r="AP1487">
        <f t="shared" si="1135"/>
        <v>0</v>
      </c>
      <c r="AQ1487">
        <f t="shared" si="1136"/>
        <v>0</v>
      </c>
      <c r="AR1487">
        <f t="shared" si="1137"/>
        <v>0</v>
      </c>
      <c r="AS1487">
        <f t="shared" si="1138"/>
        <v>0</v>
      </c>
      <c r="AT1487">
        <f t="shared" si="1139"/>
        <v>0</v>
      </c>
      <c r="AU1487">
        <f t="shared" si="1140"/>
        <v>0</v>
      </c>
      <c r="AV1487">
        <f t="shared" si="1141"/>
        <v>0</v>
      </c>
      <c r="AW1487">
        <f t="shared" si="1142"/>
        <v>0</v>
      </c>
      <c r="AX1487">
        <f t="shared" si="1143"/>
        <v>0</v>
      </c>
      <c r="AY1487">
        <f t="shared" si="1144"/>
        <v>0</v>
      </c>
      <c r="AZ1487">
        <f t="shared" si="1145"/>
        <v>0</v>
      </c>
      <c r="BA1487">
        <f t="shared" si="1146"/>
        <v>0</v>
      </c>
      <c r="BB1487">
        <f t="shared" si="1147"/>
        <v>0</v>
      </c>
      <c r="BC1487" s="356" t="str">
        <f t="shared" si="1108"/>
        <v/>
      </c>
      <c r="BD1487" s="357">
        <f t="shared" si="1109"/>
        <v>0</v>
      </c>
      <c r="BE1487" s="358">
        <f t="shared" si="1110"/>
        <v>0</v>
      </c>
      <c r="BF1487" s="359">
        <f t="shared" si="1111"/>
        <v>0</v>
      </c>
      <c r="BG1487" s="356" t="str">
        <f t="shared" si="1112"/>
        <v/>
      </c>
      <c r="BH1487" s="357">
        <f t="shared" si="1113"/>
        <v>0</v>
      </c>
      <c r="BI1487" s="358">
        <f t="shared" si="1114"/>
        <v>0</v>
      </c>
      <c r="BJ1487" s="359">
        <f t="shared" si="1115"/>
        <v>0</v>
      </c>
      <c r="BK1487" s="356" t="str">
        <f t="shared" si="1116"/>
        <v/>
      </c>
      <c r="BL1487" s="357">
        <f t="shared" si="1117"/>
        <v>0</v>
      </c>
      <c r="BM1487" s="358">
        <f t="shared" si="1118"/>
        <v>0</v>
      </c>
      <c r="BN1487" s="359">
        <f t="shared" si="1119"/>
        <v>0</v>
      </c>
      <c r="BO1487" s="293">
        <f t="shared" si="1120"/>
        <v>0</v>
      </c>
      <c r="BP1487" s="352" t="str">
        <f>IF(BO1487=0,"",
IF(SUM($BO$1440:BO1487)=1,BQ1487,
IF($BO$1560&gt;SUM($BO$1440:BO1487),_xlfn.CONCAT(", ",BQ1487),
IF($BO$1560=SUM($BO$1440:BO1487),_xlfn.CONCAT(" y ",BQ1487)))))</f>
        <v/>
      </c>
      <c r="BQ1487" s="120" t="s">
        <v>5215</v>
      </c>
      <c r="BR1487" s="290">
        <f t="shared" si="1121"/>
        <v>0</v>
      </c>
      <c r="BS1487" s="293">
        <f t="shared" si="1122"/>
        <v>0</v>
      </c>
      <c r="BT1487" s="283" t="str">
        <f>IF(BS1487=0,"",
IF(SUM($BS$1440:BS1487)=1,BU1487,
IF($BS$1560&gt;SUM($BS$1440:BS1487),_xlfn.CONCAT(", ",BU1487),
IF($BS$1560=SUM($BS$1440:BS1487),_xlfn.CONCAT(" y ",BU1487)))))</f>
        <v/>
      </c>
      <c r="BU1487" s="120" t="s">
        <v>5215</v>
      </c>
    </row>
    <row r="1488" spans="1:73" ht="15" customHeight="1">
      <c r="A1488" s="445"/>
      <c r="B1488" s="446"/>
      <c r="C1488" s="35" t="s">
        <v>5216</v>
      </c>
      <c r="D1488" s="800" t="str">
        <f>IF(CNGE_2026_M1_Secc1_Sub1!$D89="","",CNGE_2026_M1_Secc1_Sub1!$D89)</f>
        <v/>
      </c>
      <c r="E1488" s="723"/>
      <c r="F1488" s="723"/>
      <c r="G1488" s="723"/>
      <c r="H1488" s="723"/>
      <c r="I1488" s="723"/>
      <c r="J1488" s="723"/>
      <c r="K1488" s="723"/>
      <c r="L1488" s="723"/>
      <c r="M1488" s="723"/>
      <c r="N1488" s="723"/>
      <c r="O1488" s="724"/>
      <c r="P1488" s="637" t="str">
        <f t="shared" si="1126"/>
        <v/>
      </c>
      <c r="Q1488" s="637" t="str">
        <f t="shared" si="1127"/>
        <v/>
      </c>
      <c r="R1488" s="637" t="str">
        <f t="shared" si="1128"/>
        <v/>
      </c>
      <c r="S1488" s="638"/>
      <c r="T1488" s="638"/>
      <c r="U1488" s="638"/>
      <c r="V1488" s="638"/>
      <c r="W1488" s="638"/>
      <c r="X1488" s="638"/>
      <c r="Y1488" s="638"/>
      <c r="Z1488" s="638"/>
      <c r="AA1488" s="638"/>
      <c r="AB1488" s="638"/>
      <c r="AC1488" s="638"/>
      <c r="AD1488" s="638"/>
      <c r="AI1488" t="str">
        <f t="shared" si="1129"/>
        <v/>
      </c>
      <c r="AJ1488">
        <f t="shared" si="1130"/>
        <v>0</v>
      </c>
      <c r="AK1488">
        <f t="shared" si="1131"/>
        <v>0</v>
      </c>
      <c r="AL1488">
        <f t="shared" si="1107"/>
        <v>0</v>
      </c>
      <c r="AM1488">
        <f t="shared" si="1132"/>
        <v>0</v>
      </c>
      <c r="AN1488">
        <f t="shared" si="1133"/>
        <v>0</v>
      </c>
      <c r="AO1488">
        <f t="shared" si="1134"/>
        <v>0</v>
      </c>
      <c r="AP1488">
        <f t="shared" si="1135"/>
        <v>0</v>
      </c>
      <c r="AQ1488">
        <f t="shared" si="1136"/>
        <v>0</v>
      </c>
      <c r="AR1488">
        <f t="shared" si="1137"/>
        <v>0</v>
      </c>
      <c r="AS1488">
        <f t="shared" si="1138"/>
        <v>0</v>
      </c>
      <c r="AT1488">
        <f t="shared" si="1139"/>
        <v>0</v>
      </c>
      <c r="AU1488">
        <f t="shared" si="1140"/>
        <v>0</v>
      </c>
      <c r="AV1488">
        <f t="shared" si="1141"/>
        <v>0</v>
      </c>
      <c r="AW1488">
        <f t="shared" si="1142"/>
        <v>0</v>
      </c>
      <c r="AX1488">
        <f t="shared" si="1143"/>
        <v>0</v>
      </c>
      <c r="AY1488">
        <f t="shared" si="1144"/>
        <v>0</v>
      </c>
      <c r="AZ1488">
        <f t="shared" si="1145"/>
        <v>0</v>
      </c>
      <c r="BA1488">
        <f t="shared" si="1146"/>
        <v>0</v>
      </c>
      <c r="BB1488">
        <f t="shared" si="1147"/>
        <v>0</v>
      </c>
      <c r="BC1488" s="356" t="str">
        <f t="shared" si="1108"/>
        <v/>
      </c>
      <c r="BD1488" s="357">
        <f t="shared" si="1109"/>
        <v>0</v>
      </c>
      <c r="BE1488" s="358">
        <f t="shared" si="1110"/>
        <v>0</v>
      </c>
      <c r="BF1488" s="359">
        <f t="shared" si="1111"/>
        <v>0</v>
      </c>
      <c r="BG1488" s="356" t="str">
        <f t="shared" si="1112"/>
        <v/>
      </c>
      <c r="BH1488" s="357">
        <f t="shared" si="1113"/>
        <v>0</v>
      </c>
      <c r="BI1488" s="358">
        <f t="shared" si="1114"/>
        <v>0</v>
      </c>
      <c r="BJ1488" s="359">
        <f t="shared" si="1115"/>
        <v>0</v>
      </c>
      <c r="BK1488" s="356" t="str">
        <f t="shared" si="1116"/>
        <v/>
      </c>
      <c r="BL1488" s="357">
        <f t="shared" si="1117"/>
        <v>0</v>
      </c>
      <c r="BM1488" s="358">
        <f t="shared" si="1118"/>
        <v>0</v>
      </c>
      <c r="BN1488" s="359">
        <f t="shared" si="1119"/>
        <v>0</v>
      </c>
      <c r="BO1488" s="293">
        <f t="shared" si="1120"/>
        <v>0</v>
      </c>
      <c r="BP1488" s="352" t="str">
        <f>IF(BO1488=0,"",
IF(SUM($BO$1440:BO1488)=1,BQ1488,
IF($BO$1560&gt;SUM($BO$1440:BO1488),_xlfn.CONCAT(", ",BQ1488),
IF($BO$1560=SUM($BO$1440:BO1488),_xlfn.CONCAT(" y ",BQ1488)))))</f>
        <v/>
      </c>
      <c r="BQ1488" s="120" t="s">
        <v>5217</v>
      </c>
      <c r="BR1488" s="290">
        <f t="shared" si="1121"/>
        <v>0</v>
      </c>
      <c r="BS1488" s="293">
        <f t="shared" si="1122"/>
        <v>0</v>
      </c>
      <c r="BT1488" s="283" t="str">
        <f>IF(BS1488=0,"",
IF(SUM($BS$1440:BS1488)=1,BU1488,
IF($BS$1560&gt;SUM($BS$1440:BS1488),_xlfn.CONCAT(", ",BU1488),
IF($BS$1560=SUM($BS$1440:BS1488),_xlfn.CONCAT(" y ",BU1488)))))</f>
        <v/>
      </c>
      <c r="BU1488" s="120" t="s">
        <v>5217</v>
      </c>
    </row>
    <row r="1489" spans="1:73" ht="15" customHeight="1">
      <c r="A1489" s="445"/>
      <c r="B1489" s="446"/>
      <c r="C1489" s="35" t="s">
        <v>5218</v>
      </c>
      <c r="D1489" s="800" t="str">
        <f>IF(CNGE_2026_M1_Secc1_Sub1!$D90="","",CNGE_2026_M1_Secc1_Sub1!$D90)</f>
        <v/>
      </c>
      <c r="E1489" s="723"/>
      <c r="F1489" s="723"/>
      <c r="G1489" s="723"/>
      <c r="H1489" s="723"/>
      <c r="I1489" s="723"/>
      <c r="J1489" s="723"/>
      <c r="K1489" s="723"/>
      <c r="L1489" s="723"/>
      <c r="M1489" s="723"/>
      <c r="N1489" s="723"/>
      <c r="O1489" s="724"/>
      <c r="P1489" s="637" t="str">
        <f t="shared" si="1126"/>
        <v/>
      </c>
      <c r="Q1489" s="637" t="str">
        <f t="shared" si="1127"/>
        <v/>
      </c>
      <c r="R1489" s="637" t="str">
        <f t="shared" si="1128"/>
        <v/>
      </c>
      <c r="S1489" s="638"/>
      <c r="T1489" s="638"/>
      <c r="U1489" s="638"/>
      <c r="V1489" s="638"/>
      <c r="W1489" s="638"/>
      <c r="X1489" s="638"/>
      <c r="Y1489" s="638"/>
      <c r="Z1489" s="638"/>
      <c r="AA1489" s="638"/>
      <c r="AB1489" s="638"/>
      <c r="AC1489" s="638"/>
      <c r="AD1489" s="638"/>
      <c r="AI1489" t="str">
        <f t="shared" si="1129"/>
        <v/>
      </c>
      <c r="AJ1489">
        <f t="shared" si="1130"/>
        <v>0</v>
      </c>
      <c r="AK1489">
        <f t="shared" si="1131"/>
        <v>0</v>
      </c>
      <c r="AL1489">
        <f t="shared" si="1107"/>
        <v>0</v>
      </c>
      <c r="AM1489">
        <f t="shared" si="1132"/>
        <v>0</v>
      </c>
      <c r="AN1489">
        <f t="shared" si="1133"/>
        <v>0</v>
      </c>
      <c r="AO1489">
        <f t="shared" si="1134"/>
        <v>0</v>
      </c>
      <c r="AP1489">
        <f t="shared" si="1135"/>
        <v>0</v>
      </c>
      <c r="AQ1489">
        <f t="shared" si="1136"/>
        <v>0</v>
      </c>
      <c r="AR1489">
        <f t="shared" si="1137"/>
        <v>0</v>
      </c>
      <c r="AS1489">
        <f t="shared" si="1138"/>
        <v>0</v>
      </c>
      <c r="AT1489">
        <f t="shared" si="1139"/>
        <v>0</v>
      </c>
      <c r="AU1489">
        <f t="shared" si="1140"/>
        <v>0</v>
      </c>
      <c r="AV1489">
        <f t="shared" si="1141"/>
        <v>0</v>
      </c>
      <c r="AW1489">
        <f t="shared" si="1142"/>
        <v>0</v>
      </c>
      <c r="AX1489">
        <f t="shared" si="1143"/>
        <v>0</v>
      </c>
      <c r="AY1489">
        <f t="shared" si="1144"/>
        <v>0</v>
      </c>
      <c r="AZ1489">
        <f t="shared" si="1145"/>
        <v>0</v>
      </c>
      <c r="BA1489">
        <f t="shared" si="1146"/>
        <v>0</v>
      </c>
      <c r="BB1489">
        <f t="shared" si="1147"/>
        <v>0</v>
      </c>
      <c r="BC1489" s="356" t="str">
        <f t="shared" si="1108"/>
        <v/>
      </c>
      <c r="BD1489" s="357">
        <f t="shared" si="1109"/>
        <v>0</v>
      </c>
      <c r="BE1489" s="358">
        <f t="shared" si="1110"/>
        <v>0</v>
      </c>
      <c r="BF1489" s="359">
        <f t="shared" si="1111"/>
        <v>0</v>
      </c>
      <c r="BG1489" s="356" t="str">
        <f t="shared" si="1112"/>
        <v/>
      </c>
      <c r="BH1489" s="357">
        <f t="shared" si="1113"/>
        <v>0</v>
      </c>
      <c r="BI1489" s="358">
        <f t="shared" si="1114"/>
        <v>0</v>
      </c>
      <c r="BJ1489" s="359">
        <f t="shared" si="1115"/>
        <v>0</v>
      </c>
      <c r="BK1489" s="356" t="str">
        <f t="shared" si="1116"/>
        <v/>
      </c>
      <c r="BL1489" s="357">
        <f t="shared" si="1117"/>
        <v>0</v>
      </c>
      <c r="BM1489" s="358">
        <f t="shared" si="1118"/>
        <v>0</v>
      </c>
      <c r="BN1489" s="359">
        <f t="shared" si="1119"/>
        <v>0</v>
      </c>
      <c r="BO1489" s="293">
        <f t="shared" si="1120"/>
        <v>0</v>
      </c>
      <c r="BP1489" s="352" t="str">
        <f>IF(BO1489=0,"",
IF(SUM($BO$1440:BO1489)=1,BQ1489,
IF($BO$1560&gt;SUM($BO$1440:BO1489),_xlfn.CONCAT(", ",BQ1489),
IF($BO$1560=SUM($BO$1440:BO1489),_xlfn.CONCAT(" y ",BQ1489)))))</f>
        <v/>
      </c>
      <c r="BQ1489" s="120" t="s">
        <v>5219</v>
      </c>
      <c r="BR1489" s="290">
        <f t="shared" si="1121"/>
        <v>0</v>
      </c>
      <c r="BS1489" s="293">
        <f t="shared" si="1122"/>
        <v>0</v>
      </c>
      <c r="BT1489" s="283" t="str">
        <f>IF(BS1489=0,"",
IF(SUM($BS$1440:BS1489)=1,BU1489,
IF($BS$1560&gt;SUM($BS$1440:BS1489),_xlfn.CONCAT(", ",BU1489),
IF($BS$1560=SUM($BS$1440:BS1489),_xlfn.CONCAT(" y ",BU1489)))))</f>
        <v/>
      </c>
      <c r="BU1489" s="120" t="s">
        <v>5219</v>
      </c>
    </row>
    <row r="1490" spans="1:73" ht="15" customHeight="1">
      <c r="A1490" s="445"/>
      <c r="B1490" s="446"/>
      <c r="C1490" s="35" t="s">
        <v>5220</v>
      </c>
      <c r="D1490" s="800" t="str">
        <f>IF(CNGE_2026_M1_Secc1_Sub1!$D91="","",CNGE_2026_M1_Secc1_Sub1!$D91)</f>
        <v/>
      </c>
      <c r="E1490" s="723"/>
      <c r="F1490" s="723"/>
      <c r="G1490" s="723"/>
      <c r="H1490" s="723"/>
      <c r="I1490" s="723"/>
      <c r="J1490" s="723"/>
      <c r="K1490" s="723"/>
      <c r="L1490" s="723"/>
      <c r="M1490" s="723"/>
      <c r="N1490" s="723"/>
      <c r="O1490" s="724"/>
      <c r="P1490" s="637" t="str">
        <f t="shared" si="1126"/>
        <v/>
      </c>
      <c r="Q1490" s="637" t="str">
        <f t="shared" si="1127"/>
        <v/>
      </c>
      <c r="R1490" s="637" t="str">
        <f t="shared" si="1128"/>
        <v/>
      </c>
      <c r="S1490" s="638"/>
      <c r="T1490" s="638"/>
      <c r="U1490" s="638"/>
      <c r="V1490" s="638"/>
      <c r="W1490" s="638"/>
      <c r="X1490" s="638"/>
      <c r="Y1490" s="638"/>
      <c r="Z1490" s="638"/>
      <c r="AA1490" s="638"/>
      <c r="AB1490" s="638"/>
      <c r="AC1490" s="638"/>
      <c r="AD1490" s="638"/>
      <c r="AI1490" t="str">
        <f t="shared" si="1129"/>
        <v/>
      </c>
      <c r="AJ1490">
        <f t="shared" si="1130"/>
        <v>0</v>
      </c>
      <c r="AK1490">
        <f t="shared" si="1131"/>
        <v>0</v>
      </c>
      <c r="AL1490">
        <f t="shared" si="1107"/>
        <v>0</v>
      </c>
      <c r="AM1490">
        <f t="shared" si="1132"/>
        <v>0</v>
      </c>
      <c r="AN1490">
        <f t="shared" si="1133"/>
        <v>0</v>
      </c>
      <c r="AO1490">
        <f t="shared" si="1134"/>
        <v>0</v>
      </c>
      <c r="AP1490">
        <f t="shared" si="1135"/>
        <v>0</v>
      </c>
      <c r="AQ1490">
        <f t="shared" si="1136"/>
        <v>0</v>
      </c>
      <c r="AR1490">
        <f t="shared" si="1137"/>
        <v>0</v>
      </c>
      <c r="AS1490">
        <f t="shared" si="1138"/>
        <v>0</v>
      </c>
      <c r="AT1490">
        <f t="shared" si="1139"/>
        <v>0</v>
      </c>
      <c r="AU1490">
        <f t="shared" si="1140"/>
        <v>0</v>
      </c>
      <c r="AV1490">
        <f t="shared" si="1141"/>
        <v>0</v>
      </c>
      <c r="AW1490">
        <f t="shared" si="1142"/>
        <v>0</v>
      </c>
      <c r="AX1490">
        <f t="shared" si="1143"/>
        <v>0</v>
      </c>
      <c r="AY1490">
        <f t="shared" si="1144"/>
        <v>0</v>
      </c>
      <c r="AZ1490">
        <f t="shared" si="1145"/>
        <v>0</v>
      </c>
      <c r="BA1490">
        <f t="shared" si="1146"/>
        <v>0</v>
      </c>
      <c r="BB1490">
        <f t="shared" si="1147"/>
        <v>0</v>
      </c>
      <c r="BC1490" s="356" t="str">
        <f t="shared" si="1108"/>
        <v/>
      </c>
      <c r="BD1490" s="357">
        <f t="shared" si="1109"/>
        <v>0</v>
      </c>
      <c r="BE1490" s="358">
        <f t="shared" si="1110"/>
        <v>0</v>
      </c>
      <c r="BF1490" s="359">
        <f t="shared" si="1111"/>
        <v>0</v>
      </c>
      <c r="BG1490" s="356" t="str">
        <f t="shared" si="1112"/>
        <v/>
      </c>
      <c r="BH1490" s="357">
        <f t="shared" si="1113"/>
        <v>0</v>
      </c>
      <c r="BI1490" s="358">
        <f t="shared" si="1114"/>
        <v>0</v>
      </c>
      <c r="BJ1490" s="359">
        <f t="shared" si="1115"/>
        <v>0</v>
      </c>
      <c r="BK1490" s="356" t="str">
        <f t="shared" si="1116"/>
        <v/>
      </c>
      <c r="BL1490" s="357">
        <f t="shared" si="1117"/>
        <v>0</v>
      </c>
      <c r="BM1490" s="358">
        <f t="shared" si="1118"/>
        <v>0</v>
      </c>
      <c r="BN1490" s="359">
        <f t="shared" si="1119"/>
        <v>0</v>
      </c>
      <c r="BO1490" s="293">
        <f t="shared" si="1120"/>
        <v>0</v>
      </c>
      <c r="BP1490" s="352" t="str">
        <f>IF(BO1490=0,"",
IF(SUM($BO$1440:BO1490)=1,BQ1490,
IF($BO$1560&gt;SUM($BO$1440:BO1490),_xlfn.CONCAT(", ",BQ1490),
IF($BO$1560=SUM($BO$1440:BO1490),_xlfn.CONCAT(" y ",BQ1490)))))</f>
        <v/>
      </c>
      <c r="BQ1490" s="120" t="s">
        <v>5221</v>
      </c>
      <c r="BR1490" s="290">
        <f t="shared" si="1121"/>
        <v>0</v>
      </c>
      <c r="BS1490" s="293">
        <f t="shared" si="1122"/>
        <v>0</v>
      </c>
      <c r="BT1490" s="283" t="str">
        <f>IF(BS1490=0,"",
IF(SUM($BS$1440:BS1490)=1,BU1490,
IF($BS$1560&gt;SUM($BS$1440:BS1490),_xlfn.CONCAT(", ",BU1490),
IF($BS$1560=SUM($BS$1440:BS1490),_xlfn.CONCAT(" y ",BU1490)))))</f>
        <v/>
      </c>
      <c r="BU1490" s="120" t="s">
        <v>5221</v>
      </c>
    </row>
    <row r="1491" spans="1:73" ht="15" customHeight="1">
      <c r="A1491" s="445"/>
      <c r="B1491" s="446"/>
      <c r="C1491" s="35" t="s">
        <v>5222</v>
      </c>
      <c r="D1491" s="800" t="str">
        <f>IF(CNGE_2026_M1_Secc1_Sub1!$D92="","",CNGE_2026_M1_Secc1_Sub1!$D92)</f>
        <v/>
      </c>
      <c r="E1491" s="723"/>
      <c r="F1491" s="723"/>
      <c r="G1491" s="723"/>
      <c r="H1491" s="723"/>
      <c r="I1491" s="723"/>
      <c r="J1491" s="723"/>
      <c r="K1491" s="723"/>
      <c r="L1491" s="723"/>
      <c r="M1491" s="723"/>
      <c r="N1491" s="723"/>
      <c r="O1491" s="724"/>
      <c r="P1491" s="637" t="str">
        <f t="shared" si="1126"/>
        <v/>
      </c>
      <c r="Q1491" s="637" t="str">
        <f t="shared" si="1127"/>
        <v/>
      </c>
      <c r="R1491" s="637" t="str">
        <f t="shared" si="1128"/>
        <v/>
      </c>
      <c r="S1491" s="638"/>
      <c r="T1491" s="638"/>
      <c r="U1491" s="638"/>
      <c r="V1491" s="638"/>
      <c r="W1491" s="638"/>
      <c r="X1491" s="638"/>
      <c r="Y1491" s="638"/>
      <c r="Z1491" s="638"/>
      <c r="AA1491" s="638"/>
      <c r="AB1491" s="638"/>
      <c r="AC1491" s="638"/>
      <c r="AD1491" s="638"/>
      <c r="AI1491" t="str">
        <f t="shared" si="1129"/>
        <v/>
      </c>
      <c r="AJ1491">
        <f t="shared" si="1130"/>
        <v>0</v>
      </c>
      <c r="AK1491">
        <f t="shared" si="1131"/>
        <v>0</v>
      </c>
      <c r="AL1491">
        <f t="shared" si="1107"/>
        <v>0</v>
      </c>
      <c r="AM1491">
        <f t="shared" si="1132"/>
        <v>0</v>
      </c>
      <c r="AN1491">
        <f t="shared" si="1133"/>
        <v>0</v>
      </c>
      <c r="AO1491">
        <f t="shared" si="1134"/>
        <v>0</v>
      </c>
      <c r="AP1491">
        <f t="shared" si="1135"/>
        <v>0</v>
      </c>
      <c r="AQ1491">
        <f t="shared" si="1136"/>
        <v>0</v>
      </c>
      <c r="AR1491">
        <f t="shared" si="1137"/>
        <v>0</v>
      </c>
      <c r="AS1491">
        <f t="shared" si="1138"/>
        <v>0</v>
      </c>
      <c r="AT1491">
        <f t="shared" si="1139"/>
        <v>0</v>
      </c>
      <c r="AU1491">
        <f t="shared" si="1140"/>
        <v>0</v>
      </c>
      <c r="AV1491">
        <f t="shared" si="1141"/>
        <v>0</v>
      </c>
      <c r="AW1491">
        <f t="shared" si="1142"/>
        <v>0</v>
      </c>
      <c r="AX1491">
        <f t="shared" si="1143"/>
        <v>0</v>
      </c>
      <c r="AY1491">
        <f t="shared" si="1144"/>
        <v>0</v>
      </c>
      <c r="AZ1491">
        <f t="shared" si="1145"/>
        <v>0</v>
      </c>
      <c r="BA1491">
        <f t="shared" si="1146"/>
        <v>0</v>
      </c>
      <c r="BB1491">
        <f t="shared" si="1147"/>
        <v>0</v>
      </c>
      <c r="BC1491" s="356" t="str">
        <f t="shared" si="1108"/>
        <v/>
      </c>
      <c r="BD1491" s="357">
        <f t="shared" si="1109"/>
        <v>0</v>
      </c>
      <c r="BE1491" s="358">
        <f t="shared" si="1110"/>
        <v>0</v>
      </c>
      <c r="BF1491" s="359">
        <f t="shared" si="1111"/>
        <v>0</v>
      </c>
      <c r="BG1491" s="356" t="str">
        <f t="shared" si="1112"/>
        <v/>
      </c>
      <c r="BH1491" s="357">
        <f t="shared" si="1113"/>
        <v>0</v>
      </c>
      <c r="BI1491" s="358">
        <f t="shared" si="1114"/>
        <v>0</v>
      </c>
      <c r="BJ1491" s="359">
        <f t="shared" si="1115"/>
        <v>0</v>
      </c>
      <c r="BK1491" s="356" t="str">
        <f t="shared" si="1116"/>
        <v/>
      </c>
      <c r="BL1491" s="357">
        <f t="shared" si="1117"/>
        <v>0</v>
      </c>
      <c r="BM1491" s="358">
        <f t="shared" si="1118"/>
        <v>0</v>
      </c>
      <c r="BN1491" s="359">
        <f t="shared" si="1119"/>
        <v>0</v>
      </c>
      <c r="BO1491" s="293">
        <f t="shared" si="1120"/>
        <v>0</v>
      </c>
      <c r="BP1491" s="352" t="str">
        <f>IF(BO1491=0,"",
IF(SUM($BO$1440:BO1491)=1,BQ1491,
IF($BO$1560&gt;SUM($BO$1440:BO1491),_xlfn.CONCAT(", ",BQ1491),
IF($BO$1560=SUM($BO$1440:BO1491),_xlfn.CONCAT(" y ",BQ1491)))))</f>
        <v/>
      </c>
      <c r="BQ1491" s="120" t="s">
        <v>5223</v>
      </c>
      <c r="BR1491" s="290">
        <f t="shared" si="1121"/>
        <v>0</v>
      </c>
      <c r="BS1491" s="293">
        <f t="shared" si="1122"/>
        <v>0</v>
      </c>
      <c r="BT1491" s="283" t="str">
        <f>IF(BS1491=0,"",
IF(SUM($BS$1440:BS1491)=1,BU1491,
IF($BS$1560&gt;SUM($BS$1440:BS1491),_xlfn.CONCAT(", ",BU1491),
IF($BS$1560=SUM($BS$1440:BS1491),_xlfn.CONCAT(" y ",BU1491)))))</f>
        <v/>
      </c>
      <c r="BU1491" s="120" t="s">
        <v>5223</v>
      </c>
    </row>
    <row r="1492" spans="1:73" ht="15" customHeight="1">
      <c r="A1492" s="445"/>
      <c r="B1492" s="446"/>
      <c r="C1492" s="35" t="s">
        <v>5224</v>
      </c>
      <c r="D1492" s="800" t="str">
        <f>IF(CNGE_2026_M1_Secc1_Sub1!$D93="","",CNGE_2026_M1_Secc1_Sub1!$D93)</f>
        <v/>
      </c>
      <c r="E1492" s="723"/>
      <c r="F1492" s="723"/>
      <c r="G1492" s="723"/>
      <c r="H1492" s="723"/>
      <c r="I1492" s="723"/>
      <c r="J1492" s="723"/>
      <c r="K1492" s="723"/>
      <c r="L1492" s="723"/>
      <c r="M1492" s="723"/>
      <c r="N1492" s="723"/>
      <c r="O1492" s="724"/>
      <c r="P1492" s="637" t="str">
        <f t="shared" si="1126"/>
        <v/>
      </c>
      <c r="Q1492" s="637" t="str">
        <f t="shared" si="1127"/>
        <v/>
      </c>
      <c r="R1492" s="637" t="str">
        <f t="shared" si="1128"/>
        <v/>
      </c>
      <c r="S1492" s="638"/>
      <c r="T1492" s="638"/>
      <c r="U1492" s="638"/>
      <c r="V1492" s="638"/>
      <c r="W1492" s="638"/>
      <c r="X1492" s="638"/>
      <c r="Y1492" s="638"/>
      <c r="Z1492" s="638"/>
      <c r="AA1492" s="638"/>
      <c r="AB1492" s="638"/>
      <c r="AC1492" s="638"/>
      <c r="AD1492" s="638"/>
      <c r="AI1492" t="str">
        <f t="shared" si="1129"/>
        <v/>
      </c>
      <c r="AJ1492">
        <f t="shared" si="1130"/>
        <v>0</v>
      </c>
      <c r="AK1492">
        <f t="shared" si="1131"/>
        <v>0</v>
      </c>
      <c r="AL1492">
        <f t="shared" si="1107"/>
        <v>0</v>
      </c>
      <c r="AM1492">
        <f t="shared" si="1132"/>
        <v>0</v>
      </c>
      <c r="AN1492">
        <f t="shared" si="1133"/>
        <v>0</v>
      </c>
      <c r="AO1492">
        <f t="shared" si="1134"/>
        <v>0</v>
      </c>
      <c r="AP1492">
        <f t="shared" si="1135"/>
        <v>0</v>
      </c>
      <c r="AQ1492">
        <f t="shared" si="1136"/>
        <v>0</v>
      </c>
      <c r="AR1492">
        <f t="shared" si="1137"/>
        <v>0</v>
      </c>
      <c r="AS1492">
        <f t="shared" si="1138"/>
        <v>0</v>
      </c>
      <c r="AT1492">
        <f t="shared" si="1139"/>
        <v>0</v>
      </c>
      <c r="AU1492">
        <f t="shared" si="1140"/>
        <v>0</v>
      </c>
      <c r="AV1492">
        <f t="shared" si="1141"/>
        <v>0</v>
      </c>
      <c r="AW1492">
        <f t="shared" si="1142"/>
        <v>0</v>
      </c>
      <c r="AX1492">
        <f t="shared" si="1143"/>
        <v>0</v>
      </c>
      <c r="AY1492">
        <f t="shared" si="1144"/>
        <v>0</v>
      </c>
      <c r="AZ1492">
        <f t="shared" si="1145"/>
        <v>0</v>
      </c>
      <c r="BA1492">
        <f t="shared" si="1146"/>
        <v>0</v>
      </c>
      <c r="BB1492">
        <f t="shared" si="1147"/>
        <v>0</v>
      </c>
      <c r="BC1492" s="356" t="str">
        <f t="shared" si="1108"/>
        <v/>
      </c>
      <c r="BD1492" s="357">
        <f t="shared" si="1109"/>
        <v>0</v>
      </c>
      <c r="BE1492" s="358">
        <f t="shared" si="1110"/>
        <v>0</v>
      </c>
      <c r="BF1492" s="359">
        <f t="shared" si="1111"/>
        <v>0</v>
      </c>
      <c r="BG1492" s="356" t="str">
        <f t="shared" si="1112"/>
        <v/>
      </c>
      <c r="BH1492" s="357">
        <f t="shared" si="1113"/>
        <v>0</v>
      </c>
      <c r="BI1492" s="358">
        <f t="shared" si="1114"/>
        <v>0</v>
      </c>
      <c r="BJ1492" s="359">
        <f t="shared" si="1115"/>
        <v>0</v>
      </c>
      <c r="BK1492" s="356" t="str">
        <f t="shared" si="1116"/>
        <v/>
      </c>
      <c r="BL1492" s="357">
        <f t="shared" si="1117"/>
        <v>0</v>
      </c>
      <c r="BM1492" s="358">
        <f t="shared" si="1118"/>
        <v>0</v>
      </c>
      <c r="BN1492" s="359">
        <f t="shared" si="1119"/>
        <v>0</v>
      </c>
      <c r="BO1492" s="293">
        <f t="shared" si="1120"/>
        <v>0</v>
      </c>
      <c r="BP1492" s="352" t="str">
        <f>IF(BO1492=0,"",
IF(SUM($BO$1440:BO1492)=1,BQ1492,
IF($BO$1560&gt;SUM($BO$1440:BO1492),_xlfn.CONCAT(", ",BQ1492),
IF($BO$1560=SUM($BO$1440:BO1492),_xlfn.CONCAT(" y ",BQ1492)))))</f>
        <v/>
      </c>
      <c r="BQ1492" s="120" t="s">
        <v>5225</v>
      </c>
      <c r="BR1492" s="290">
        <f t="shared" si="1121"/>
        <v>0</v>
      </c>
      <c r="BS1492" s="293">
        <f t="shared" si="1122"/>
        <v>0</v>
      </c>
      <c r="BT1492" s="283" t="str">
        <f>IF(BS1492=0,"",
IF(SUM($BS$1440:BS1492)=1,BU1492,
IF($BS$1560&gt;SUM($BS$1440:BS1492),_xlfn.CONCAT(", ",BU1492),
IF($BS$1560=SUM($BS$1440:BS1492),_xlfn.CONCAT(" y ",BU1492)))))</f>
        <v/>
      </c>
      <c r="BU1492" s="120" t="s">
        <v>5225</v>
      </c>
    </row>
    <row r="1493" spans="1:73" ht="15" customHeight="1">
      <c r="A1493" s="445"/>
      <c r="B1493" s="446"/>
      <c r="C1493" s="35" t="s">
        <v>5226</v>
      </c>
      <c r="D1493" s="800" t="str">
        <f>IF(CNGE_2026_M1_Secc1_Sub1!$D94="","",CNGE_2026_M1_Secc1_Sub1!$D94)</f>
        <v/>
      </c>
      <c r="E1493" s="723"/>
      <c r="F1493" s="723"/>
      <c r="G1493" s="723"/>
      <c r="H1493" s="723"/>
      <c r="I1493" s="723"/>
      <c r="J1493" s="723"/>
      <c r="K1493" s="723"/>
      <c r="L1493" s="723"/>
      <c r="M1493" s="723"/>
      <c r="N1493" s="723"/>
      <c r="O1493" s="724"/>
      <c r="P1493" s="637" t="str">
        <f t="shared" si="1126"/>
        <v/>
      </c>
      <c r="Q1493" s="637" t="str">
        <f t="shared" si="1127"/>
        <v/>
      </c>
      <c r="R1493" s="637" t="str">
        <f t="shared" si="1128"/>
        <v/>
      </c>
      <c r="S1493" s="638"/>
      <c r="T1493" s="638"/>
      <c r="U1493" s="638"/>
      <c r="V1493" s="638"/>
      <c r="W1493" s="638"/>
      <c r="X1493" s="638"/>
      <c r="Y1493" s="638"/>
      <c r="Z1493" s="638"/>
      <c r="AA1493" s="638"/>
      <c r="AB1493" s="638"/>
      <c r="AC1493" s="638"/>
      <c r="AD1493" s="638"/>
      <c r="AI1493" t="str">
        <f t="shared" si="1129"/>
        <v/>
      </c>
      <c r="AJ1493">
        <f t="shared" si="1130"/>
        <v>0</v>
      </c>
      <c r="AK1493">
        <f t="shared" si="1131"/>
        <v>0</v>
      </c>
      <c r="AL1493">
        <f t="shared" si="1107"/>
        <v>0</v>
      </c>
      <c r="AM1493">
        <f t="shared" si="1132"/>
        <v>0</v>
      </c>
      <c r="AN1493">
        <f t="shared" si="1133"/>
        <v>0</v>
      </c>
      <c r="AO1493">
        <f t="shared" si="1134"/>
        <v>0</v>
      </c>
      <c r="AP1493">
        <f t="shared" si="1135"/>
        <v>0</v>
      </c>
      <c r="AQ1493">
        <f t="shared" si="1136"/>
        <v>0</v>
      </c>
      <c r="AR1493">
        <f t="shared" si="1137"/>
        <v>0</v>
      </c>
      <c r="AS1493">
        <f t="shared" si="1138"/>
        <v>0</v>
      </c>
      <c r="AT1493">
        <f t="shared" si="1139"/>
        <v>0</v>
      </c>
      <c r="AU1493">
        <f t="shared" si="1140"/>
        <v>0</v>
      </c>
      <c r="AV1493">
        <f t="shared" si="1141"/>
        <v>0</v>
      </c>
      <c r="AW1493">
        <f t="shared" si="1142"/>
        <v>0</v>
      </c>
      <c r="AX1493">
        <f t="shared" si="1143"/>
        <v>0</v>
      </c>
      <c r="AY1493">
        <f t="shared" si="1144"/>
        <v>0</v>
      </c>
      <c r="AZ1493">
        <f t="shared" si="1145"/>
        <v>0</v>
      </c>
      <c r="BA1493">
        <f t="shared" si="1146"/>
        <v>0</v>
      </c>
      <c r="BB1493">
        <f t="shared" si="1147"/>
        <v>0</v>
      </c>
      <c r="BC1493" s="356" t="str">
        <f t="shared" si="1108"/>
        <v/>
      </c>
      <c r="BD1493" s="357">
        <f t="shared" si="1109"/>
        <v>0</v>
      </c>
      <c r="BE1493" s="358">
        <f t="shared" si="1110"/>
        <v>0</v>
      </c>
      <c r="BF1493" s="359">
        <f t="shared" si="1111"/>
        <v>0</v>
      </c>
      <c r="BG1493" s="356" t="str">
        <f t="shared" si="1112"/>
        <v/>
      </c>
      <c r="BH1493" s="357">
        <f t="shared" si="1113"/>
        <v>0</v>
      </c>
      <c r="BI1493" s="358">
        <f t="shared" si="1114"/>
        <v>0</v>
      </c>
      <c r="BJ1493" s="359">
        <f t="shared" si="1115"/>
        <v>0</v>
      </c>
      <c r="BK1493" s="356" t="str">
        <f t="shared" si="1116"/>
        <v/>
      </c>
      <c r="BL1493" s="357">
        <f t="shared" si="1117"/>
        <v>0</v>
      </c>
      <c r="BM1493" s="358">
        <f t="shared" si="1118"/>
        <v>0</v>
      </c>
      <c r="BN1493" s="359">
        <f t="shared" si="1119"/>
        <v>0</v>
      </c>
      <c r="BO1493" s="293">
        <f t="shared" si="1120"/>
        <v>0</v>
      </c>
      <c r="BP1493" s="352" t="str">
        <f>IF(BO1493=0,"",
IF(SUM($BO$1440:BO1493)=1,BQ1493,
IF($BO$1560&gt;SUM($BO$1440:BO1493),_xlfn.CONCAT(", ",BQ1493),
IF($BO$1560=SUM($BO$1440:BO1493),_xlfn.CONCAT(" y ",BQ1493)))))</f>
        <v/>
      </c>
      <c r="BQ1493" s="120" t="s">
        <v>5227</v>
      </c>
      <c r="BR1493" s="290">
        <f t="shared" si="1121"/>
        <v>0</v>
      </c>
      <c r="BS1493" s="293">
        <f t="shared" si="1122"/>
        <v>0</v>
      </c>
      <c r="BT1493" s="283" t="str">
        <f>IF(BS1493=0,"",
IF(SUM($BS$1440:BS1493)=1,BU1493,
IF($BS$1560&gt;SUM($BS$1440:BS1493),_xlfn.CONCAT(", ",BU1493),
IF($BS$1560=SUM($BS$1440:BS1493),_xlfn.CONCAT(" y ",BU1493)))))</f>
        <v/>
      </c>
      <c r="BU1493" s="120" t="s">
        <v>5227</v>
      </c>
    </row>
    <row r="1494" spans="1:73" ht="15" customHeight="1">
      <c r="A1494" s="445"/>
      <c r="B1494" s="446"/>
      <c r="C1494" s="35" t="s">
        <v>5228</v>
      </c>
      <c r="D1494" s="800" t="str">
        <f>IF(CNGE_2026_M1_Secc1_Sub1!$D95="","",CNGE_2026_M1_Secc1_Sub1!$D95)</f>
        <v/>
      </c>
      <c r="E1494" s="723"/>
      <c r="F1494" s="723"/>
      <c r="G1494" s="723"/>
      <c r="H1494" s="723"/>
      <c r="I1494" s="723"/>
      <c r="J1494" s="723"/>
      <c r="K1494" s="723"/>
      <c r="L1494" s="723"/>
      <c r="M1494" s="723"/>
      <c r="N1494" s="723"/>
      <c r="O1494" s="724"/>
      <c r="P1494" s="637" t="str">
        <f t="shared" si="1126"/>
        <v/>
      </c>
      <c r="Q1494" s="637" t="str">
        <f t="shared" si="1127"/>
        <v/>
      </c>
      <c r="R1494" s="637" t="str">
        <f t="shared" si="1128"/>
        <v/>
      </c>
      <c r="S1494" s="638"/>
      <c r="T1494" s="638"/>
      <c r="U1494" s="638"/>
      <c r="V1494" s="638"/>
      <c r="W1494" s="638"/>
      <c r="X1494" s="638"/>
      <c r="Y1494" s="638"/>
      <c r="Z1494" s="638"/>
      <c r="AA1494" s="638"/>
      <c r="AB1494" s="638"/>
      <c r="AC1494" s="638"/>
      <c r="AD1494" s="638"/>
      <c r="AI1494" t="str">
        <f t="shared" si="1129"/>
        <v/>
      </c>
      <c r="AJ1494">
        <f t="shared" si="1130"/>
        <v>0</v>
      </c>
      <c r="AK1494">
        <f t="shared" si="1131"/>
        <v>0</v>
      </c>
      <c r="AL1494">
        <f t="shared" si="1107"/>
        <v>0</v>
      </c>
      <c r="AM1494">
        <f t="shared" si="1132"/>
        <v>0</v>
      </c>
      <c r="AN1494">
        <f t="shared" si="1133"/>
        <v>0</v>
      </c>
      <c r="AO1494">
        <f t="shared" si="1134"/>
        <v>0</v>
      </c>
      <c r="AP1494">
        <f t="shared" si="1135"/>
        <v>0</v>
      </c>
      <c r="AQ1494">
        <f t="shared" si="1136"/>
        <v>0</v>
      </c>
      <c r="AR1494">
        <f t="shared" si="1137"/>
        <v>0</v>
      </c>
      <c r="AS1494">
        <f t="shared" si="1138"/>
        <v>0</v>
      </c>
      <c r="AT1494">
        <f t="shared" si="1139"/>
        <v>0</v>
      </c>
      <c r="AU1494">
        <f t="shared" si="1140"/>
        <v>0</v>
      </c>
      <c r="AV1494">
        <f t="shared" si="1141"/>
        <v>0</v>
      </c>
      <c r="AW1494">
        <f t="shared" si="1142"/>
        <v>0</v>
      </c>
      <c r="AX1494">
        <f t="shared" si="1143"/>
        <v>0</v>
      </c>
      <c r="AY1494">
        <f t="shared" si="1144"/>
        <v>0</v>
      </c>
      <c r="AZ1494">
        <f t="shared" si="1145"/>
        <v>0</v>
      </c>
      <c r="BA1494">
        <f t="shared" si="1146"/>
        <v>0</v>
      </c>
      <c r="BB1494">
        <f t="shared" si="1147"/>
        <v>0</v>
      </c>
      <c r="BC1494" s="356" t="str">
        <f t="shared" si="1108"/>
        <v/>
      </c>
      <c r="BD1494" s="357">
        <f t="shared" si="1109"/>
        <v>0</v>
      </c>
      <c r="BE1494" s="358">
        <f t="shared" si="1110"/>
        <v>0</v>
      </c>
      <c r="BF1494" s="359">
        <f t="shared" si="1111"/>
        <v>0</v>
      </c>
      <c r="BG1494" s="356" t="str">
        <f t="shared" si="1112"/>
        <v/>
      </c>
      <c r="BH1494" s="357">
        <f t="shared" si="1113"/>
        <v>0</v>
      </c>
      <c r="BI1494" s="358">
        <f t="shared" si="1114"/>
        <v>0</v>
      </c>
      <c r="BJ1494" s="359">
        <f t="shared" si="1115"/>
        <v>0</v>
      </c>
      <c r="BK1494" s="356" t="str">
        <f t="shared" si="1116"/>
        <v/>
      </c>
      <c r="BL1494" s="357">
        <f t="shared" si="1117"/>
        <v>0</v>
      </c>
      <c r="BM1494" s="358">
        <f t="shared" si="1118"/>
        <v>0</v>
      </c>
      <c r="BN1494" s="359">
        <f t="shared" si="1119"/>
        <v>0</v>
      </c>
      <c r="BO1494" s="293">
        <f t="shared" si="1120"/>
        <v>0</v>
      </c>
      <c r="BP1494" s="352" t="str">
        <f>IF(BO1494=0,"",
IF(SUM($BO$1440:BO1494)=1,BQ1494,
IF($BO$1560&gt;SUM($BO$1440:BO1494),_xlfn.CONCAT(", ",BQ1494),
IF($BO$1560=SUM($BO$1440:BO1494),_xlfn.CONCAT(" y ",BQ1494)))))</f>
        <v/>
      </c>
      <c r="BQ1494" s="120" t="s">
        <v>5229</v>
      </c>
      <c r="BR1494" s="290">
        <f t="shared" si="1121"/>
        <v>0</v>
      </c>
      <c r="BS1494" s="293">
        <f t="shared" si="1122"/>
        <v>0</v>
      </c>
      <c r="BT1494" s="283" t="str">
        <f>IF(BS1494=0,"",
IF(SUM($BS$1440:BS1494)=1,BU1494,
IF($BS$1560&gt;SUM($BS$1440:BS1494),_xlfn.CONCAT(", ",BU1494),
IF($BS$1560=SUM($BS$1440:BS1494),_xlfn.CONCAT(" y ",BU1494)))))</f>
        <v/>
      </c>
      <c r="BU1494" s="120" t="s">
        <v>5229</v>
      </c>
    </row>
    <row r="1495" spans="1:73" ht="15" customHeight="1">
      <c r="A1495" s="445"/>
      <c r="B1495" s="446"/>
      <c r="C1495" s="35" t="s">
        <v>5230</v>
      </c>
      <c r="D1495" s="800" t="str">
        <f>IF(CNGE_2026_M1_Secc1_Sub1!$D96="","",CNGE_2026_M1_Secc1_Sub1!$D96)</f>
        <v/>
      </c>
      <c r="E1495" s="723"/>
      <c r="F1495" s="723"/>
      <c r="G1495" s="723"/>
      <c r="H1495" s="723"/>
      <c r="I1495" s="723"/>
      <c r="J1495" s="723"/>
      <c r="K1495" s="723"/>
      <c r="L1495" s="723"/>
      <c r="M1495" s="723"/>
      <c r="N1495" s="723"/>
      <c r="O1495" s="724"/>
      <c r="P1495" s="637" t="str">
        <f t="shared" si="1126"/>
        <v/>
      </c>
      <c r="Q1495" s="637" t="str">
        <f t="shared" si="1127"/>
        <v/>
      </c>
      <c r="R1495" s="637" t="str">
        <f t="shared" si="1128"/>
        <v/>
      </c>
      <c r="S1495" s="638"/>
      <c r="T1495" s="638"/>
      <c r="U1495" s="638"/>
      <c r="V1495" s="638"/>
      <c r="W1495" s="638"/>
      <c r="X1495" s="638"/>
      <c r="Y1495" s="638"/>
      <c r="Z1495" s="638"/>
      <c r="AA1495" s="638"/>
      <c r="AB1495" s="638"/>
      <c r="AC1495" s="638"/>
      <c r="AD1495" s="638"/>
      <c r="AI1495" t="str">
        <f t="shared" si="1129"/>
        <v/>
      </c>
      <c r="AJ1495">
        <f t="shared" si="1130"/>
        <v>0</v>
      </c>
      <c r="AK1495">
        <f t="shared" si="1131"/>
        <v>0</v>
      </c>
      <c r="AL1495">
        <f t="shared" si="1107"/>
        <v>0</v>
      </c>
      <c r="AM1495">
        <f t="shared" si="1132"/>
        <v>0</v>
      </c>
      <c r="AN1495">
        <f t="shared" si="1133"/>
        <v>0</v>
      </c>
      <c r="AO1495">
        <f t="shared" si="1134"/>
        <v>0</v>
      </c>
      <c r="AP1495">
        <f t="shared" si="1135"/>
        <v>0</v>
      </c>
      <c r="AQ1495">
        <f t="shared" si="1136"/>
        <v>0</v>
      </c>
      <c r="AR1495">
        <f t="shared" si="1137"/>
        <v>0</v>
      </c>
      <c r="AS1495">
        <f t="shared" si="1138"/>
        <v>0</v>
      </c>
      <c r="AT1495">
        <f t="shared" si="1139"/>
        <v>0</v>
      </c>
      <c r="AU1495">
        <f t="shared" si="1140"/>
        <v>0</v>
      </c>
      <c r="AV1495">
        <f t="shared" si="1141"/>
        <v>0</v>
      </c>
      <c r="AW1495">
        <f t="shared" si="1142"/>
        <v>0</v>
      </c>
      <c r="AX1495">
        <f t="shared" si="1143"/>
        <v>0</v>
      </c>
      <c r="AY1495">
        <f t="shared" si="1144"/>
        <v>0</v>
      </c>
      <c r="AZ1495">
        <f t="shared" si="1145"/>
        <v>0</v>
      </c>
      <c r="BA1495">
        <f t="shared" si="1146"/>
        <v>0</v>
      </c>
      <c r="BB1495">
        <f t="shared" si="1147"/>
        <v>0</v>
      </c>
      <c r="BC1495" s="356" t="str">
        <f t="shared" si="1108"/>
        <v/>
      </c>
      <c r="BD1495" s="357">
        <f t="shared" si="1109"/>
        <v>0</v>
      </c>
      <c r="BE1495" s="358">
        <f t="shared" si="1110"/>
        <v>0</v>
      </c>
      <c r="BF1495" s="359">
        <f t="shared" si="1111"/>
        <v>0</v>
      </c>
      <c r="BG1495" s="356" t="str">
        <f t="shared" si="1112"/>
        <v/>
      </c>
      <c r="BH1495" s="357">
        <f t="shared" si="1113"/>
        <v>0</v>
      </c>
      <c r="BI1495" s="358">
        <f t="shared" si="1114"/>
        <v>0</v>
      </c>
      <c r="BJ1495" s="359">
        <f t="shared" si="1115"/>
        <v>0</v>
      </c>
      <c r="BK1495" s="356" t="str">
        <f t="shared" si="1116"/>
        <v/>
      </c>
      <c r="BL1495" s="357">
        <f t="shared" si="1117"/>
        <v>0</v>
      </c>
      <c r="BM1495" s="358">
        <f t="shared" si="1118"/>
        <v>0</v>
      </c>
      <c r="BN1495" s="359">
        <f t="shared" si="1119"/>
        <v>0</v>
      </c>
      <c r="BO1495" s="293">
        <f t="shared" si="1120"/>
        <v>0</v>
      </c>
      <c r="BP1495" s="352" t="str">
        <f>IF(BO1495=0,"",
IF(SUM($BO$1440:BO1495)=1,BQ1495,
IF($BO$1560&gt;SUM($BO$1440:BO1495),_xlfn.CONCAT(", ",BQ1495),
IF($BO$1560=SUM($BO$1440:BO1495),_xlfn.CONCAT(" y ",BQ1495)))))</f>
        <v/>
      </c>
      <c r="BQ1495" s="120" t="s">
        <v>5231</v>
      </c>
      <c r="BR1495" s="290">
        <f t="shared" si="1121"/>
        <v>0</v>
      </c>
      <c r="BS1495" s="293">
        <f t="shared" si="1122"/>
        <v>0</v>
      </c>
      <c r="BT1495" s="283" t="str">
        <f>IF(BS1495=0,"",
IF(SUM($BS$1440:BS1495)=1,BU1495,
IF($BS$1560&gt;SUM($BS$1440:BS1495),_xlfn.CONCAT(", ",BU1495),
IF($BS$1560=SUM($BS$1440:BS1495),_xlfn.CONCAT(" y ",BU1495)))))</f>
        <v/>
      </c>
      <c r="BU1495" s="120" t="s">
        <v>5231</v>
      </c>
    </row>
    <row r="1496" spans="1:73" ht="15" customHeight="1">
      <c r="A1496" s="445"/>
      <c r="B1496" s="446"/>
      <c r="C1496" s="35" t="s">
        <v>5232</v>
      </c>
      <c r="D1496" s="800" t="str">
        <f>IF(CNGE_2026_M1_Secc1_Sub1!$D97="","",CNGE_2026_M1_Secc1_Sub1!$D97)</f>
        <v/>
      </c>
      <c r="E1496" s="723"/>
      <c r="F1496" s="723"/>
      <c r="G1496" s="723"/>
      <c r="H1496" s="723"/>
      <c r="I1496" s="723"/>
      <c r="J1496" s="723"/>
      <c r="K1496" s="723"/>
      <c r="L1496" s="723"/>
      <c r="M1496" s="723"/>
      <c r="N1496" s="723"/>
      <c r="O1496" s="724"/>
      <c r="P1496" s="637" t="str">
        <f t="shared" si="1126"/>
        <v/>
      </c>
      <c r="Q1496" s="637" t="str">
        <f t="shared" si="1127"/>
        <v/>
      </c>
      <c r="R1496" s="637" t="str">
        <f t="shared" si="1128"/>
        <v/>
      </c>
      <c r="S1496" s="638"/>
      <c r="T1496" s="638"/>
      <c r="U1496" s="638"/>
      <c r="V1496" s="638"/>
      <c r="W1496" s="638"/>
      <c r="X1496" s="638"/>
      <c r="Y1496" s="638"/>
      <c r="Z1496" s="638"/>
      <c r="AA1496" s="638"/>
      <c r="AB1496" s="638"/>
      <c r="AC1496" s="638"/>
      <c r="AD1496" s="638"/>
      <c r="AI1496" t="str">
        <f t="shared" si="1129"/>
        <v/>
      </c>
      <c r="AJ1496">
        <f t="shared" si="1130"/>
        <v>0</v>
      </c>
      <c r="AK1496">
        <f t="shared" si="1131"/>
        <v>0</v>
      </c>
      <c r="AL1496">
        <f t="shared" si="1107"/>
        <v>0</v>
      </c>
      <c r="AM1496">
        <f t="shared" si="1132"/>
        <v>0</v>
      </c>
      <c r="AN1496">
        <f t="shared" si="1133"/>
        <v>0</v>
      </c>
      <c r="AO1496">
        <f t="shared" si="1134"/>
        <v>0</v>
      </c>
      <c r="AP1496">
        <f t="shared" si="1135"/>
        <v>0</v>
      </c>
      <c r="AQ1496">
        <f t="shared" si="1136"/>
        <v>0</v>
      </c>
      <c r="AR1496">
        <f t="shared" si="1137"/>
        <v>0</v>
      </c>
      <c r="AS1496">
        <f t="shared" si="1138"/>
        <v>0</v>
      </c>
      <c r="AT1496">
        <f t="shared" si="1139"/>
        <v>0</v>
      </c>
      <c r="AU1496">
        <f t="shared" si="1140"/>
        <v>0</v>
      </c>
      <c r="AV1496">
        <f t="shared" si="1141"/>
        <v>0</v>
      </c>
      <c r="AW1496">
        <f t="shared" si="1142"/>
        <v>0</v>
      </c>
      <c r="AX1496">
        <f t="shared" si="1143"/>
        <v>0</v>
      </c>
      <c r="AY1496">
        <f t="shared" si="1144"/>
        <v>0</v>
      </c>
      <c r="AZ1496">
        <f t="shared" si="1145"/>
        <v>0</v>
      </c>
      <c r="BA1496">
        <f t="shared" si="1146"/>
        <v>0</v>
      </c>
      <c r="BB1496">
        <f t="shared" si="1147"/>
        <v>0</v>
      </c>
      <c r="BC1496" s="356" t="str">
        <f t="shared" si="1108"/>
        <v/>
      </c>
      <c r="BD1496" s="357">
        <f t="shared" si="1109"/>
        <v>0</v>
      </c>
      <c r="BE1496" s="358">
        <f t="shared" si="1110"/>
        <v>0</v>
      </c>
      <c r="BF1496" s="359">
        <f t="shared" si="1111"/>
        <v>0</v>
      </c>
      <c r="BG1496" s="356" t="str">
        <f t="shared" si="1112"/>
        <v/>
      </c>
      <c r="BH1496" s="357">
        <f t="shared" si="1113"/>
        <v>0</v>
      </c>
      <c r="BI1496" s="358">
        <f t="shared" si="1114"/>
        <v>0</v>
      </c>
      <c r="BJ1496" s="359">
        <f t="shared" si="1115"/>
        <v>0</v>
      </c>
      <c r="BK1496" s="356" t="str">
        <f t="shared" si="1116"/>
        <v/>
      </c>
      <c r="BL1496" s="357">
        <f t="shared" si="1117"/>
        <v>0</v>
      </c>
      <c r="BM1496" s="358">
        <f t="shared" si="1118"/>
        <v>0</v>
      </c>
      <c r="BN1496" s="359">
        <f t="shared" si="1119"/>
        <v>0</v>
      </c>
      <c r="BO1496" s="293">
        <f t="shared" si="1120"/>
        <v>0</v>
      </c>
      <c r="BP1496" s="352" t="str">
        <f>IF(BO1496=0,"",
IF(SUM($BO$1440:BO1496)=1,BQ1496,
IF($BO$1560&gt;SUM($BO$1440:BO1496),_xlfn.CONCAT(", ",BQ1496),
IF($BO$1560=SUM($BO$1440:BO1496),_xlfn.CONCAT(" y ",BQ1496)))))</f>
        <v/>
      </c>
      <c r="BQ1496" s="120" t="s">
        <v>5233</v>
      </c>
      <c r="BR1496" s="290">
        <f t="shared" si="1121"/>
        <v>0</v>
      </c>
      <c r="BS1496" s="293">
        <f t="shared" si="1122"/>
        <v>0</v>
      </c>
      <c r="BT1496" s="283" t="str">
        <f>IF(BS1496=0,"",
IF(SUM($BS$1440:BS1496)=1,BU1496,
IF($BS$1560&gt;SUM($BS$1440:BS1496),_xlfn.CONCAT(", ",BU1496),
IF($BS$1560=SUM($BS$1440:BS1496),_xlfn.CONCAT(" y ",BU1496)))))</f>
        <v/>
      </c>
      <c r="BU1496" s="120" t="s">
        <v>5233</v>
      </c>
    </row>
    <row r="1497" spans="1:73" ht="15" customHeight="1">
      <c r="A1497" s="445"/>
      <c r="B1497" s="446"/>
      <c r="C1497" s="35" t="s">
        <v>5234</v>
      </c>
      <c r="D1497" s="800" t="str">
        <f>IF(CNGE_2026_M1_Secc1_Sub1!$D98="","",CNGE_2026_M1_Secc1_Sub1!$D98)</f>
        <v/>
      </c>
      <c r="E1497" s="723"/>
      <c r="F1497" s="723"/>
      <c r="G1497" s="723"/>
      <c r="H1497" s="723"/>
      <c r="I1497" s="723"/>
      <c r="J1497" s="723"/>
      <c r="K1497" s="723"/>
      <c r="L1497" s="723"/>
      <c r="M1497" s="723"/>
      <c r="N1497" s="723"/>
      <c r="O1497" s="724"/>
      <c r="P1497" s="637" t="str">
        <f t="shared" si="1126"/>
        <v/>
      </c>
      <c r="Q1497" s="637" t="str">
        <f t="shared" si="1127"/>
        <v/>
      </c>
      <c r="R1497" s="637" t="str">
        <f t="shared" si="1128"/>
        <v/>
      </c>
      <c r="S1497" s="638"/>
      <c r="T1497" s="638"/>
      <c r="U1497" s="638"/>
      <c r="V1497" s="638"/>
      <c r="W1497" s="638"/>
      <c r="X1497" s="638"/>
      <c r="Y1497" s="638"/>
      <c r="Z1497" s="638"/>
      <c r="AA1497" s="638"/>
      <c r="AB1497" s="638"/>
      <c r="AC1497" s="638"/>
      <c r="AD1497" s="638"/>
      <c r="AI1497" t="str">
        <f t="shared" si="1129"/>
        <v/>
      </c>
      <c r="AJ1497">
        <f t="shared" si="1130"/>
        <v>0</v>
      </c>
      <c r="AK1497">
        <f t="shared" si="1131"/>
        <v>0</v>
      </c>
      <c r="AL1497">
        <f t="shared" si="1107"/>
        <v>0</v>
      </c>
      <c r="AM1497">
        <f t="shared" si="1132"/>
        <v>0</v>
      </c>
      <c r="AN1497">
        <f t="shared" si="1133"/>
        <v>0</v>
      </c>
      <c r="AO1497">
        <f t="shared" si="1134"/>
        <v>0</v>
      </c>
      <c r="AP1497">
        <f t="shared" si="1135"/>
        <v>0</v>
      </c>
      <c r="AQ1497">
        <f t="shared" si="1136"/>
        <v>0</v>
      </c>
      <c r="AR1497">
        <f t="shared" si="1137"/>
        <v>0</v>
      </c>
      <c r="AS1497">
        <f t="shared" si="1138"/>
        <v>0</v>
      </c>
      <c r="AT1497">
        <f t="shared" si="1139"/>
        <v>0</v>
      </c>
      <c r="AU1497">
        <f t="shared" si="1140"/>
        <v>0</v>
      </c>
      <c r="AV1497">
        <f t="shared" si="1141"/>
        <v>0</v>
      </c>
      <c r="AW1497">
        <f t="shared" si="1142"/>
        <v>0</v>
      </c>
      <c r="AX1497">
        <f t="shared" si="1143"/>
        <v>0</v>
      </c>
      <c r="AY1497">
        <f t="shared" si="1144"/>
        <v>0</v>
      </c>
      <c r="AZ1497">
        <f t="shared" si="1145"/>
        <v>0</v>
      </c>
      <c r="BA1497">
        <f t="shared" si="1146"/>
        <v>0</v>
      </c>
      <c r="BB1497">
        <f t="shared" si="1147"/>
        <v>0</v>
      </c>
      <c r="BC1497" s="356" t="str">
        <f t="shared" si="1108"/>
        <v/>
      </c>
      <c r="BD1497" s="357">
        <f t="shared" si="1109"/>
        <v>0</v>
      </c>
      <c r="BE1497" s="358">
        <f t="shared" si="1110"/>
        <v>0</v>
      </c>
      <c r="BF1497" s="359">
        <f t="shared" si="1111"/>
        <v>0</v>
      </c>
      <c r="BG1497" s="356" t="str">
        <f t="shared" si="1112"/>
        <v/>
      </c>
      <c r="BH1497" s="357">
        <f t="shared" si="1113"/>
        <v>0</v>
      </c>
      <c r="BI1497" s="358">
        <f t="shared" si="1114"/>
        <v>0</v>
      </c>
      <c r="BJ1497" s="359">
        <f t="shared" si="1115"/>
        <v>0</v>
      </c>
      <c r="BK1497" s="356" t="str">
        <f t="shared" si="1116"/>
        <v/>
      </c>
      <c r="BL1497" s="357">
        <f t="shared" si="1117"/>
        <v>0</v>
      </c>
      <c r="BM1497" s="358">
        <f t="shared" si="1118"/>
        <v>0</v>
      </c>
      <c r="BN1497" s="359">
        <f t="shared" si="1119"/>
        <v>0</v>
      </c>
      <c r="BO1497" s="293">
        <f t="shared" si="1120"/>
        <v>0</v>
      </c>
      <c r="BP1497" s="352" t="str">
        <f>IF(BO1497=0,"",
IF(SUM($BO$1440:BO1497)=1,BQ1497,
IF($BO$1560&gt;SUM($BO$1440:BO1497),_xlfn.CONCAT(", ",BQ1497),
IF($BO$1560=SUM($BO$1440:BO1497),_xlfn.CONCAT(" y ",BQ1497)))))</f>
        <v/>
      </c>
      <c r="BQ1497" s="120" t="s">
        <v>5235</v>
      </c>
      <c r="BR1497" s="290">
        <f t="shared" si="1121"/>
        <v>0</v>
      </c>
      <c r="BS1497" s="293">
        <f t="shared" si="1122"/>
        <v>0</v>
      </c>
      <c r="BT1497" s="283" t="str">
        <f>IF(BS1497=0,"",
IF(SUM($BS$1440:BS1497)=1,BU1497,
IF($BS$1560&gt;SUM($BS$1440:BS1497),_xlfn.CONCAT(", ",BU1497),
IF($BS$1560=SUM($BS$1440:BS1497),_xlfn.CONCAT(" y ",BU1497)))))</f>
        <v/>
      </c>
      <c r="BU1497" s="120" t="s">
        <v>5235</v>
      </c>
    </row>
    <row r="1498" spans="1:73" ht="15" customHeight="1">
      <c r="A1498" s="445"/>
      <c r="B1498" s="446"/>
      <c r="C1498" s="35" t="s">
        <v>5236</v>
      </c>
      <c r="D1498" s="800" t="str">
        <f>IF(CNGE_2026_M1_Secc1_Sub1!$D99="","",CNGE_2026_M1_Secc1_Sub1!$D99)</f>
        <v/>
      </c>
      <c r="E1498" s="723"/>
      <c r="F1498" s="723"/>
      <c r="G1498" s="723"/>
      <c r="H1498" s="723"/>
      <c r="I1498" s="723"/>
      <c r="J1498" s="723"/>
      <c r="K1498" s="723"/>
      <c r="L1498" s="723"/>
      <c r="M1498" s="723"/>
      <c r="N1498" s="723"/>
      <c r="O1498" s="724"/>
      <c r="P1498" s="637" t="str">
        <f t="shared" si="1126"/>
        <v/>
      </c>
      <c r="Q1498" s="637" t="str">
        <f t="shared" si="1127"/>
        <v/>
      </c>
      <c r="R1498" s="637" t="str">
        <f t="shared" si="1128"/>
        <v/>
      </c>
      <c r="S1498" s="638"/>
      <c r="T1498" s="638"/>
      <c r="U1498" s="638"/>
      <c r="V1498" s="638"/>
      <c r="W1498" s="638"/>
      <c r="X1498" s="638"/>
      <c r="Y1498" s="638"/>
      <c r="Z1498" s="638"/>
      <c r="AA1498" s="638"/>
      <c r="AB1498" s="638"/>
      <c r="AC1498" s="638"/>
      <c r="AD1498" s="638"/>
      <c r="AI1498" t="str">
        <f t="shared" si="1129"/>
        <v/>
      </c>
      <c r="AJ1498">
        <f t="shared" si="1130"/>
        <v>0</v>
      </c>
      <c r="AK1498">
        <f t="shared" si="1131"/>
        <v>0</v>
      </c>
      <c r="AL1498">
        <f t="shared" si="1107"/>
        <v>0</v>
      </c>
      <c r="AM1498">
        <f t="shared" si="1132"/>
        <v>0</v>
      </c>
      <c r="AN1498">
        <f t="shared" si="1133"/>
        <v>0</v>
      </c>
      <c r="AO1498">
        <f t="shared" si="1134"/>
        <v>0</v>
      </c>
      <c r="AP1498">
        <f t="shared" si="1135"/>
        <v>0</v>
      </c>
      <c r="AQ1498">
        <f t="shared" si="1136"/>
        <v>0</v>
      </c>
      <c r="AR1498">
        <f t="shared" si="1137"/>
        <v>0</v>
      </c>
      <c r="AS1498">
        <f t="shared" si="1138"/>
        <v>0</v>
      </c>
      <c r="AT1498">
        <f t="shared" si="1139"/>
        <v>0</v>
      </c>
      <c r="AU1498">
        <f t="shared" si="1140"/>
        <v>0</v>
      </c>
      <c r="AV1498">
        <f t="shared" si="1141"/>
        <v>0</v>
      </c>
      <c r="AW1498">
        <f t="shared" si="1142"/>
        <v>0</v>
      </c>
      <c r="AX1498">
        <f t="shared" si="1143"/>
        <v>0</v>
      </c>
      <c r="AY1498">
        <f t="shared" si="1144"/>
        <v>0</v>
      </c>
      <c r="AZ1498">
        <f t="shared" si="1145"/>
        <v>0</v>
      </c>
      <c r="BA1498">
        <f t="shared" si="1146"/>
        <v>0</v>
      </c>
      <c r="BB1498">
        <f t="shared" si="1147"/>
        <v>0</v>
      </c>
      <c r="BC1498" s="356" t="str">
        <f t="shared" si="1108"/>
        <v/>
      </c>
      <c r="BD1498" s="357">
        <f t="shared" si="1109"/>
        <v>0</v>
      </c>
      <c r="BE1498" s="358">
        <f t="shared" si="1110"/>
        <v>0</v>
      </c>
      <c r="BF1498" s="359">
        <f t="shared" si="1111"/>
        <v>0</v>
      </c>
      <c r="BG1498" s="356" t="str">
        <f t="shared" si="1112"/>
        <v/>
      </c>
      <c r="BH1498" s="357">
        <f t="shared" si="1113"/>
        <v>0</v>
      </c>
      <c r="BI1498" s="358">
        <f t="shared" si="1114"/>
        <v>0</v>
      </c>
      <c r="BJ1498" s="359">
        <f t="shared" si="1115"/>
        <v>0</v>
      </c>
      <c r="BK1498" s="356" t="str">
        <f t="shared" si="1116"/>
        <v/>
      </c>
      <c r="BL1498" s="357">
        <f t="shared" si="1117"/>
        <v>0</v>
      </c>
      <c r="BM1498" s="358">
        <f t="shared" si="1118"/>
        <v>0</v>
      </c>
      <c r="BN1498" s="359">
        <f t="shared" si="1119"/>
        <v>0</v>
      </c>
      <c r="BO1498" s="293">
        <f t="shared" si="1120"/>
        <v>0</v>
      </c>
      <c r="BP1498" s="352" t="str">
        <f>IF(BO1498=0,"",
IF(SUM($BO$1440:BO1498)=1,BQ1498,
IF($BO$1560&gt;SUM($BO$1440:BO1498),_xlfn.CONCAT(", ",BQ1498),
IF($BO$1560=SUM($BO$1440:BO1498),_xlfn.CONCAT(" y ",BQ1498)))))</f>
        <v/>
      </c>
      <c r="BQ1498" s="120" t="s">
        <v>5237</v>
      </c>
      <c r="BR1498" s="290">
        <f t="shared" si="1121"/>
        <v>0</v>
      </c>
      <c r="BS1498" s="293">
        <f t="shared" si="1122"/>
        <v>0</v>
      </c>
      <c r="BT1498" s="283" t="str">
        <f>IF(BS1498=0,"",
IF(SUM($BS$1440:BS1498)=1,BU1498,
IF($BS$1560&gt;SUM($BS$1440:BS1498),_xlfn.CONCAT(", ",BU1498),
IF($BS$1560=SUM($BS$1440:BS1498),_xlfn.CONCAT(" y ",BU1498)))))</f>
        <v/>
      </c>
      <c r="BU1498" s="120" t="s">
        <v>5237</v>
      </c>
    </row>
    <row r="1499" spans="1:73" ht="15" customHeight="1">
      <c r="A1499" s="445"/>
      <c r="B1499" s="446"/>
      <c r="C1499" s="35" t="s">
        <v>5238</v>
      </c>
      <c r="D1499" s="800" t="str">
        <f>IF(CNGE_2026_M1_Secc1_Sub1!$D100="","",CNGE_2026_M1_Secc1_Sub1!$D100)</f>
        <v/>
      </c>
      <c r="E1499" s="723"/>
      <c r="F1499" s="723"/>
      <c r="G1499" s="723"/>
      <c r="H1499" s="723"/>
      <c r="I1499" s="723"/>
      <c r="J1499" s="723"/>
      <c r="K1499" s="723"/>
      <c r="L1499" s="723"/>
      <c r="M1499" s="723"/>
      <c r="N1499" s="723"/>
      <c r="O1499" s="724"/>
      <c r="P1499" s="637" t="str">
        <f t="shared" si="1126"/>
        <v/>
      </c>
      <c r="Q1499" s="637" t="str">
        <f t="shared" si="1127"/>
        <v/>
      </c>
      <c r="R1499" s="637" t="str">
        <f t="shared" si="1128"/>
        <v/>
      </c>
      <c r="S1499" s="638"/>
      <c r="T1499" s="638"/>
      <c r="U1499" s="638"/>
      <c r="V1499" s="638"/>
      <c r="W1499" s="638"/>
      <c r="X1499" s="638"/>
      <c r="Y1499" s="638"/>
      <c r="Z1499" s="638"/>
      <c r="AA1499" s="638"/>
      <c r="AB1499" s="638"/>
      <c r="AC1499" s="638"/>
      <c r="AD1499" s="638"/>
      <c r="AI1499" t="str">
        <f t="shared" si="1129"/>
        <v/>
      </c>
      <c r="AJ1499">
        <f t="shared" si="1130"/>
        <v>0</v>
      </c>
      <c r="AK1499">
        <f t="shared" si="1131"/>
        <v>0</v>
      </c>
      <c r="AL1499">
        <f t="shared" si="1107"/>
        <v>0</v>
      </c>
      <c r="AM1499">
        <f t="shared" si="1132"/>
        <v>0</v>
      </c>
      <c r="AN1499">
        <f t="shared" si="1133"/>
        <v>0</v>
      </c>
      <c r="AO1499">
        <f t="shared" si="1134"/>
        <v>0</v>
      </c>
      <c r="AP1499">
        <f t="shared" si="1135"/>
        <v>0</v>
      </c>
      <c r="AQ1499">
        <f t="shared" si="1136"/>
        <v>0</v>
      </c>
      <c r="AR1499">
        <f t="shared" si="1137"/>
        <v>0</v>
      </c>
      <c r="AS1499">
        <f t="shared" si="1138"/>
        <v>0</v>
      </c>
      <c r="AT1499">
        <f t="shared" si="1139"/>
        <v>0</v>
      </c>
      <c r="AU1499">
        <f t="shared" si="1140"/>
        <v>0</v>
      </c>
      <c r="AV1499">
        <f t="shared" si="1141"/>
        <v>0</v>
      </c>
      <c r="AW1499">
        <f t="shared" si="1142"/>
        <v>0</v>
      </c>
      <c r="AX1499">
        <f t="shared" si="1143"/>
        <v>0</v>
      </c>
      <c r="AY1499">
        <f t="shared" si="1144"/>
        <v>0</v>
      </c>
      <c r="AZ1499">
        <f t="shared" si="1145"/>
        <v>0</v>
      </c>
      <c r="BA1499">
        <f t="shared" si="1146"/>
        <v>0</v>
      </c>
      <c r="BB1499">
        <f t="shared" si="1147"/>
        <v>0</v>
      </c>
      <c r="BC1499" s="356" t="str">
        <f t="shared" si="1108"/>
        <v/>
      </c>
      <c r="BD1499" s="357">
        <f t="shared" si="1109"/>
        <v>0</v>
      </c>
      <c r="BE1499" s="358">
        <f t="shared" si="1110"/>
        <v>0</v>
      </c>
      <c r="BF1499" s="359">
        <f t="shared" si="1111"/>
        <v>0</v>
      </c>
      <c r="BG1499" s="356" t="str">
        <f t="shared" si="1112"/>
        <v/>
      </c>
      <c r="BH1499" s="357">
        <f t="shared" si="1113"/>
        <v>0</v>
      </c>
      <c r="BI1499" s="358">
        <f t="shared" si="1114"/>
        <v>0</v>
      </c>
      <c r="BJ1499" s="359">
        <f t="shared" si="1115"/>
        <v>0</v>
      </c>
      <c r="BK1499" s="356" t="str">
        <f t="shared" si="1116"/>
        <v/>
      </c>
      <c r="BL1499" s="357">
        <f t="shared" si="1117"/>
        <v>0</v>
      </c>
      <c r="BM1499" s="358">
        <f t="shared" si="1118"/>
        <v>0</v>
      </c>
      <c r="BN1499" s="359">
        <f t="shared" si="1119"/>
        <v>0</v>
      </c>
      <c r="BO1499" s="293">
        <f t="shared" si="1120"/>
        <v>0</v>
      </c>
      <c r="BP1499" s="352" t="str">
        <f>IF(BO1499=0,"",
IF(SUM($BO$1440:BO1499)=1,BQ1499,
IF($BO$1560&gt;SUM($BO$1440:BO1499),_xlfn.CONCAT(", ",BQ1499),
IF($BO$1560=SUM($BO$1440:BO1499),_xlfn.CONCAT(" y ",BQ1499)))))</f>
        <v/>
      </c>
      <c r="BQ1499" s="120" t="s">
        <v>5239</v>
      </c>
      <c r="BR1499" s="290">
        <f t="shared" si="1121"/>
        <v>0</v>
      </c>
      <c r="BS1499" s="293">
        <f t="shared" si="1122"/>
        <v>0</v>
      </c>
      <c r="BT1499" s="283" t="str">
        <f>IF(BS1499=0,"",
IF(SUM($BS$1440:BS1499)=1,BU1499,
IF($BS$1560&gt;SUM($BS$1440:BS1499),_xlfn.CONCAT(", ",BU1499),
IF($BS$1560=SUM($BS$1440:BS1499),_xlfn.CONCAT(" y ",BU1499)))))</f>
        <v/>
      </c>
      <c r="BU1499" s="120" t="s">
        <v>5239</v>
      </c>
    </row>
    <row r="1500" spans="1:73" ht="15" customHeight="1">
      <c r="A1500" s="445"/>
      <c r="B1500" s="446"/>
      <c r="C1500" s="35" t="s">
        <v>5240</v>
      </c>
      <c r="D1500" s="800" t="str">
        <f>IF(CNGE_2026_M1_Secc1_Sub1!$D101="","",CNGE_2026_M1_Secc1_Sub1!$D101)</f>
        <v/>
      </c>
      <c r="E1500" s="723"/>
      <c r="F1500" s="723"/>
      <c r="G1500" s="723"/>
      <c r="H1500" s="723"/>
      <c r="I1500" s="723"/>
      <c r="J1500" s="723"/>
      <c r="K1500" s="723"/>
      <c r="L1500" s="723"/>
      <c r="M1500" s="723"/>
      <c r="N1500" s="723"/>
      <c r="O1500" s="724"/>
      <c r="P1500" s="637" t="str">
        <f t="shared" si="1126"/>
        <v/>
      </c>
      <c r="Q1500" s="637" t="str">
        <f t="shared" si="1127"/>
        <v/>
      </c>
      <c r="R1500" s="637" t="str">
        <f t="shared" si="1128"/>
        <v/>
      </c>
      <c r="S1500" s="638"/>
      <c r="T1500" s="638"/>
      <c r="U1500" s="638"/>
      <c r="V1500" s="638"/>
      <c r="W1500" s="638"/>
      <c r="X1500" s="638"/>
      <c r="Y1500" s="638"/>
      <c r="Z1500" s="638"/>
      <c r="AA1500" s="638"/>
      <c r="AB1500" s="638"/>
      <c r="AC1500" s="638"/>
      <c r="AD1500" s="638"/>
      <c r="AI1500" t="str">
        <f t="shared" si="1129"/>
        <v/>
      </c>
      <c r="AJ1500">
        <f t="shared" si="1130"/>
        <v>0</v>
      </c>
      <c r="AK1500">
        <f t="shared" si="1131"/>
        <v>0</v>
      </c>
      <c r="AL1500">
        <f t="shared" si="1107"/>
        <v>0</v>
      </c>
      <c r="AM1500">
        <f t="shared" si="1132"/>
        <v>0</v>
      </c>
      <c r="AN1500">
        <f t="shared" si="1133"/>
        <v>0</v>
      </c>
      <c r="AO1500">
        <f t="shared" si="1134"/>
        <v>0</v>
      </c>
      <c r="AP1500">
        <f t="shared" si="1135"/>
        <v>0</v>
      </c>
      <c r="AQ1500">
        <f t="shared" si="1136"/>
        <v>0</v>
      </c>
      <c r="AR1500">
        <f t="shared" si="1137"/>
        <v>0</v>
      </c>
      <c r="AS1500">
        <f t="shared" si="1138"/>
        <v>0</v>
      </c>
      <c r="AT1500">
        <f t="shared" si="1139"/>
        <v>0</v>
      </c>
      <c r="AU1500">
        <f t="shared" si="1140"/>
        <v>0</v>
      </c>
      <c r="AV1500">
        <f t="shared" si="1141"/>
        <v>0</v>
      </c>
      <c r="AW1500">
        <f t="shared" si="1142"/>
        <v>0</v>
      </c>
      <c r="AX1500">
        <f t="shared" si="1143"/>
        <v>0</v>
      </c>
      <c r="AY1500">
        <f t="shared" si="1144"/>
        <v>0</v>
      </c>
      <c r="AZ1500">
        <f t="shared" si="1145"/>
        <v>0</v>
      </c>
      <c r="BA1500">
        <f t="shared" si="1146"/>
        <v>0</v>
      </c>
      <c r="BB1500">
        <f t="shared" si="1147"/>
        <v>0</v>
      </c>
      <c r="BC1500" s="356" t="str">
        <f t="shared" si="1108"/>
        <v/>
      </c>
      <c r="BD1500" s="357">
        <f t="shared" si="1109"/>
        <v>0</v>
      </c>
      <c r="BE1500" s="358">
        <f t="shared" si="1110"/>
        <v>0</v>
      </c>
      <c r="BF1500" s="359">
        <f t="shared" si="1111"/>
        <v>0</v>
      </c>
      <c r="BG1500" s="356" t="str">
        <f t="shared" si="1112"/>
        <v/>
      </c>
      <c r="BH1500" s="357">
        <f t="shared" si="1113"/>
        <v>0</v>
      </c>
      <c r="BI1500" s="358">
        <f t="shared" si="1114"/>
        <v>0</v>
      </c>
      <c r="BJ1500" s="359">
        <f t="shared" si="1115"/>
        <v>0</v>
      </c>
      <c r="BK1500" s="356" t="str">
        <f t="shared" si="1116"/>
        <v/>
      </c>
      <c r="BL1500" s="357">
        <f t="shared" si="1117"/>
        <v>0</v>
      </c>
      <c r="BM1500" s="358">
        <f t="shared" si="1118"/>
        <v>0</v>
      </c>
      <c r="BN1500" s="359">
        <f t="shared" si="1119"/>
        <v>0</v>
      </c>
      <c r="BO1500" s="293">
        <f t="shared" si="1120"/>
        <v>0</v>
      </c>
      <c r="BP1500" s="352" t="str">
        <f>IF(BO1500=0,"",
IF(SUM($BO$1440:BO1500)=1,BQ1500,
IF($BO$1560&gt;SUM($BO$1440:BO1500),_xlfn.CONCAT(", ",BQ1500),
IF($BO$1560=SUM($BO$1440:BO1500),_xlfn.CONCAT(" y ",BQ1500)))))</f>
        <v/>
      </c>
      <c r="BQ1500" s="120" t="s">
        <v>5241</v>
      </c>
      <c r="BR1500" s="290">
        <f t="shared" si="1121"/>
        <v>0</v>
      </c>
      <c r="BS1500" s="293">
        <f t="shared" si="1122"/>
        <v>0</v>
      </c>
      <c r="BT1500" s="283" t="str">
        <f>IF(BS1500=0,"",
IF(SUM($BS$1440:BS1500)=1,BU1500,
IF($BS$1560&gt;SUM($BS$1440:BS1500),_xlfn.CONCAT(", ",BU1500),
IF($BS$1560=SUM($BS$1440:BS1500),_xlfn.CONCAT(" y ",BU1500)))))</f>
        <v/>
      </c>
      <c r="BU1500" s="120" t="s">
        <v>5241</v>
      </c>
    </row>
    <row r="1501" spans="1:73" ht="15" customHeight="1">
      <c r="A1501" s="445"/>
      <c r="B1501" s="446"/>
      <c r="C1501" s="35" t="s">
        <v>5242</v>
      </c>
      <c r="D1501" s="800" t="str">
        <f>IF(CNGE_2026_M1_Secc1_Sub1!$D102="","",CNGE_2026_M1_Secc1_Sub1!$D102)</f>
        <v/>
      </c>
      <c r="E1501" s="723"/>
      <c r="F1501" s="723"/>
      <c r="G1501" s="723"/>
      <c r="H1501" s="723"/>
      <c r="I1501" s="723"/>
      <c r="J1501" s="723"/>
      <c r="K1501" s="723"/>
      <c r="L1501" s="723"/>
      <c r="M1501" s="723"/>
      <c r="N1501" s="723"/>
      <c r="O1501" s="724"/>
      <c r="P1501" s="637" t="str">
        <f t="shared" si="1126"/>
        <v/>
      </c>
      <c r="Q1501" s="637" t="str">
        <f t="shared" si="1127"/>
        <v/>
      </c>
      <c r="R1501" s="637" t="str">
        <f t="shared" si="1128"/>
        <v/>
      </c>
      <c r="S1501" s="638"/>
      <c r="T1501" s="638"/>
      <c r="U1501" s="638"/>
      <c r="V1501" s="638"/>
      <c r="W1501" s="638"/>
      <c r="X1501" s="638"/>
      <c r="Y1501" s="638"/>
      <c r="Z1501" s="638"/>
      <c r="AA1501" s="638"/>
      <c r="AB1501" s="638"/>
      <c r="AC1501" s="638"/>
      <c r="AD1501" s="638"/>
      <c r="AI1501" t="str">
        <f t="shared" si="1129"/>
        <v/>
      </c>
      <c r="AJ1501">
        <f t="shared" si="1130"/>
        <v>0</v>
      </c>
      <c r="AK1501">
        <f t="shared" si="1131"/>
        <v>0</v>
      </c>
      <c r="AL1501">
        <f t="shared" si="1107"/>
        <v>0</v>
      </c>
      <c r="AM1501">
        <f t="shared" si="1132"/>
        <v>0</v>
      </c>
      <c r="AN1501">
        <f t="shared" si="1133"/>
        <v>0</v>
      </c>
      <c r="AO1501">
        <f t="shared" si="1134"/>
        <v>0</v>
      </c>
      <c r="AP1501">
        <f t="shared" si="1135"/>
        <v>0</v>
      </c>
      <c r="AQ1501">
        <f t="shared" si="1136"/>
        <v>0</v>
      </c>
      <c r="AR1501">
        <f t="shared" si="1137"/>
        <v>0</v>
      </c>
      <c r="AS1501">
        <f t="shared" si="1138"/>
        <v>0</v>
      </c>
      <c r="AT1501">
        <f t="shared" si="1139"/>
        <v>0</v>
      </c>
      <c r="AU1501">
        <f t="shared" si="1140"/>
        <v>0</v>
      </c>
      <c r="AV1501">
        <f t="shared" si="1141"/>
        <v>0</v>
      </c>
      <c r="AW1501">
        <f t="shared" si="1142"/>
        <v>0</v>
      </c>
      <c r="AX1501">
        <f t="shared" si="1143"/>
        <v>0</v>
      </c>
      <c r="AY1501">
        <f t="shared" si="1144"/>
        <v>0</v>
      </c>
      <c r="AZ1501">
        <f t="shared" si="1145"/>
        <v>0</v>
      </c>
      <c r="BA1501">
        <f t="shared" si="1146"/>
        <v>0</v>
      </c>
      <c r="BB1501">
        <f t="shared" si="1147"/>
        <v>0</v>
      </c>
      <c r="BC1501" s="356" t="str">
        <f t="shared" si="1108"/>
        <v/>
      </c>
      <c r="BD1501" s="357">
        <f t="shared" si="1109"/>
        <v>0</v>
      </c>
      <c r="BE1501" s="358">
        <f t="shared" si="1110"/>
        <v>0</v>
      </c>
      <c r="BF1501" s="359">
        <f t="shared" si="1111"/>
        <v>0</v>
      </c>
      <c r="BG1501" s="356" t="str">
        <f t="shared" si="1112"/>
        <v/>
      </c>
      <c r="BH1501" s="357">
        <f t="shared" si="1113"/>
        <v>0</v>
      </c>
      <c r="BI1501" s="358">
        <f t="shared" si="1114"/>
        <v>0</v>
      </c>
      <c r="BJ1501" s="359">
        <f t="shared" si="1115"/>
        <v>0</v>
      </c>
      <c r="BK1501" s="356" t="str">
        <f t="shared" si="1116"/>
        <v/>
      </c>
      <c r="BL1501" s="357">
        <f t="shared" si="1117"/>
        <v>0</v>
      </c>
      <c r="BM1501" s="358">
        <f t="shared" si="1118"/>
        <v>0</v>
      </c>
      <c r="BN1501" s="359">
        <f t="shared" si="1119"/>
        <v>0</v>
      </c>
      <c r="BO1501" s="293">
        <f t="shared" si="1120"/>
        <v>0</v>
      </c>
      <c r="BP1501" s="352" t="str">
        <f>IF(BO1501=0,"",
IF(SUM($BO$1440:BO1501)=1,BQ1501,
IF($BO$1560&gt;SUM($BO$1440:BO1501),_xlfn.CONCAT(", ",BQ1501),
IF($BO$1560=SUM($BO$1440:BO1501),_xlfn.CONCAT(" y ",BQ1501)))))</f>
        <v/>
      </c>
      <c r="BQ1501" s="120" t="s">
        <v>5243</v>
      </c>
      <c r="BR1501" s="290">
        <f t="shared" si="1121"/>
        <v>0</v>
      </c>
      <c r="BS1501" s="293">
        <f t="shared" si="1122"/>
        <v>0</v>
      </c>
      <c r="BT1501" s="283" t="str">
        <f>IF(BS1501=0,"",
IF(SUM($BS$1440:BS1501)=1,BU1501,
IF($BS$1560&gt;SUM($BS$1440:BS1501),_xlfn.CONCAT(", ",BU1501),
IF($BS$1560=SUM($BS$1440:BS1501),_xlfn.CONCAT(" y ",BU1501)))))</f>
        <v/>
      </c>
      <c r="BU1501" s="120" t="s">
        <v>5243</v>
      </c>
    </row>
    <row r="1502" spans="1:73" ht="15" customHeight="1">
      <c r="A1502" s="445"/>
      <c r="B1502" s="446"/>
      <c r="C1502" s="35" t="s">
        <v>5244</v>
      </c>
      <c r="D1502" s="800" t="str">
        <f>IF(CNGE_2026_M1_Secc1_Sub1!$D103="","",CNGE_2026_M1_Secc1_Sub1!$D103)</f>
        <v/>
      </c>
      <c r="E1502" s="723"/>
      <c r="F1502" s="723"/>
      <c r="G1502" s="723"/>
      <c r="H1502" s="723"/>
      <c r="I1502" s="723"/>
      <c r="J1502" s="723"/>
      <c r="K1502" s="723"/>
      <c r="L1502" s="723"/>
      <c r="M1502" s="723"/>
      <c r="N1502" s="723"/>
      <c r="O1502" s="724"/>
      <c r="P1502" s="637" t="str">
        <f t="shared" si="1126"/>
        <v/>
      </c>
      <c r="Q1502" s="637" t="str">
        <f t="shared" si="1127"/>
        <v/>
      </c>
      <c r="R1502" s="637" t="str">
        <f t="shared" si="1128"/>
        <v/>
      </c>
      <c r="S1502" s="638"/>
      <c r="T1502" s="638"/>
      <c r="U1502" s="638"/>
      <c r="V1502" s="638"/>
      <c r="W1502" s="638"/>
      <c r="X1502" s="638"/>
      <c r="Y1502" s="638"/>
      <c r="Z1502" s="638"/>
      <c r="AA1502" s="638"/>
      <c r="AB1502" s="638"/>
      <c r="AC1502" s="638"/>
      <c r="AD1502" s="638"/>
      <c r="AI1502" t="str">
        <f t="shared" si="1129"/>
        <v/>
      </c>
      <c r="AJ1502">
        <f t="shared" si="1130"/>
        <v>0</v>
      </c>
      <c r="AK1502">
        <f t="shared" si="1131"/>
        <v>0</v>
      </c>
      <c r="AL1502">
        <f t="shared" si="1107"/>
        <v>0</v>
      </c>
      <c r="AM1502">
        <f t="shared" si="1132"/>
        <v>0</v>
      </c>
      <c r="AN1502">
        <f t="shared" si="1133"/>
        <v>0</v>
      </c>
      <c r="AO1502">
        <f t="shared" si="1134"/>
        <v>0</v>
      </c>
      <c r="AP1502">
        <f t="shared" si="1135"/>
        <v>0</v>
      </c>
      <c r="AQ1502">
        <f t="shared" si="1136"/>
        <v>0</v>
      </c>
      <c r="AR1502">
        <f t="shared" si="1137"/>
        <v>0</v>
      </c>
      <c r="AS1502">
        <f t="shared" si="1138"/>
        <v>0</v>
      </c>
      <c r="AT1502">
        <f t="shared" si="1139"/>
        <v>0</v>
      </c>
      <c r="AU1502">
        <f t="shared" si="1140"/>
        <v>0</v>
      </c>
      <c r="AV1502">
        <f t="shared" si="1141"/>
        <v>0</v>
      </c>
      <c r="AW1502">
        <f t="shared" si="1142"/>
        <v>0</v>
      </c>
      <c r="AX1502">
        <f t="shared" si="1143"/>
        <v>0</v>
      </c>
      <c r="AY1502">
        <f t="shared" si="1144"/>
        <v>0</v>
      </c>
      <c r="AZ1502">
        <f t="shared" si="1145"/>
        <v>0</v>
      </c>
      <c r="BA1502">
        <f t="shared" si="1146"/>
        <v>0</v>
      </c>
      <c r="BB1502">
        <f t="shared" si="1147"/>
        <v>0</v>
      </c>
      <c r="BC1502" s="356" t="str">
        <f t="shared" si="1108"/>
        <v/>
      </c>
      <c r="BD1502" s="357">
        <f t="shared" si="1109"/>
        <v>0</v>
      </c>
      <c r="BE1502" s="358">
        <f t="shared" si="1110"/>
        <v>0</v>
      </c>
      <c r="BF1502" s="359">
        <f t="shared" si="1111"/>
        <v>0</v>
      </c>
      <c r="BG1502" s="356" t="str">
        <f t="shared" si="1112"/>
        <v/>
      </c>
      <c r="BH1502" s="357">
        <f t="shared" si="1113"/>
        <v>0</v>
      </c>
      <c r="BI1502" s="358">
        <f t="shared" si="1114"/>
        <v>0</v>
      </c>
      <c r="BJ1502" s="359">
        <f t="shared" si="1115"/>
        <v>0</v>
      </c>
      <c r="BK1502" s="356" t="str">
        <f t="shared" si="1116"/>
        <v/>
      </c>
      <c r="BL1502" s="357">
        <f t="shared" si="1117"/>
        <v>0</v>
      </c>
      <c r="BM1502" s="358">
        <f t="shared" si="1118"/>
        <v>0</v>
      </c>
      <c r="BN1502" s="359">
        <f t="shared" si="1119"/>
        <v>0</v>
      </c>
      <c r="BO1502" s="293">
        <f t="shared" si="1120"/>
        <v>0</v>
      </c>
      <c r="BP1502" s="352" t="str">
        <f>IF(BO1502=0,"",
IF(SUM($BO$1440:BO1502)=1,BQ1502,
IF($BO$1560&gt;SUM($BO$1440:BO1502),_xlfn.CONCAT(", ",BQ1502),
IF($BO$1560=SUM($BO$1440:BO1502),_xlfn.CONCAT(" y ",BQ1502)))))</f>
        <v/>
      </c>
      <c r="BQ1502" s="120" t="s">
        <v>5245</v>
      </c>
      <c r="BR1502" s="290">
        <f t="shared" si="1121"/>
        <v>0</v>
      </c>
      <c r="BS1502" s="293">
        <f t="shared" si="1122"/>
        <v>0</v>
      </c>
      <c r="BT1502" s="283" t="str">
        <f>IF(BS1502=0,"",
IF(SUM($BS$1440:BS1502)=1,BU1502,
IF($BS$1560&gt;SUM($BS$1440:BS1502),_xlfn.CONCAT(", ",BU1502),
IF($BS$1560=SUM($BS$1440:BS1502),_xlfn.CONCAT(" y ",BU1502)))))</f>
        <v/>
      </c>
      <c r="BU1502" s="120" t="s">
        <v>5245</v>
      </c>
    </row>
    <row r="1503" spans="1:73" ht="15" customHeight="1">
      <c r="A1503" s="445"/>
      <c r="B1503" s="446"/>
      <c r="C1503" s="35" t="s">
        <v>5246</v>
      </c>
      <c r="D1503" s="800" t="str">
        <f>IF(CNGE_2026_M1_Secc1_Sub1!$D104="","",CNGE_2026_M1_Secc1_Sub1!$D104)</f>
        <v/>
      </c>
      <c r="E1503" s="723"/>
      <c r="F1503" s="723"/>
      <c r="G1503" s="723"/>
      <c r="H1503" s="723"/>
      <c r="I1503" s="723"/>
      <c r="J1503" s="723"/>
      <c r="K1503" s="723"/>
      <c r="L1503" s="723"/>
      <c r="M1503" s="723"/>
      <c r="N1503" s="723"/>
      <c r="O1503" s="724"/>
      <c r="P1503" s="637" t="str">
        <f t="shared" si="1126"/>
        <v/>
      </c>
      <c r="Q1503" s="637" t="str">
        <f t="shared" si="1127"/>
        <v/>
      </c>
      <c r="R1503" s="637" t="str">
        <f t="shared" si="1128"/>
        <v/>
      </c>
      <c r="S1503" s="638"/>
      <c r="T1503" s="638"/>
      <c r="U1503" s="638"/>
      <c r="V1503" s="638"/>
      <c r="W1503" s="638"/>
      <c r="X1503" s="638"/>
      <c r="Y1503" s="638"/>
      <c r="Z1503" s="638"/>
      <c r="AA1503" s="638"/>
      <c r="AB1503" s="638"/>
      <c r="AC1503" s="638"/>
      <c r="AD1503" s="638"/>
      <c r="AI1503" t="str">
        <f t="shared" si="1129"/>
        <v/>
      </c>
      <c r="AJ1503">
        <f t="shared" si="1130"/>
        <v>0</v>
      </c>
      <c r="AK1503">
        <f t="shared" si="1131"/>
        <v>0</v>
      </c>
      <c r="AL1503">
        <f t="shared" si="1107"/>
        <v>0</v>
      </c>
      <c r="AM1503">
        <f t="shared" si="1132"/>
        <v>0</v>
      </c>
      <c r="AN1503">
        <f t="shared" si="1133"/>
        <v>0</v>
      </c>
      <c r="AO1503">
        <f t="shared" si="1134"/>
        <v>0</v>
      </c>
      <c r="AP1503">
        <f t="shared" si="1135"/>
        <v>0</v>
      </c>
      <c r="AQ1503">
        <f t="shared" si="1136"/>
        <v>0</v>
      </c>
      <c r="AR1503">
        <f t="shared" si="1137"/>
        <v>0</v>
      </c>
      <c r="AS1503">
        <f t="shared" si="1138"/>
        <v>0</v>
      </c>
      <c r="AT1503">
        <f t="shared" si="1139"/>
        <v>0</v>
      </c>
      <c r="AU1503">
        <f t="shared" si="1140"/>
        <v>0</v>
      </c>
      <c r="AV1503">
        <f t="shared" si="1141"/>
        <v>0</v>
      </c>
      <c r="AW1503">
        <f t="shared" si="1142"/>
        <v>0</v>
      </c>
      <c r="AX1503">
        <f t="shared" si="1143"/>
        <v>0</v>
      </c>
      <c r="AY1503">
        <f t="shared" si="1144"/>
        <v>0</v>
      </c>
      <c r="AZ1503">
        <f t="shared" si="1145"/>
        <v>0</v>
      </c>
      <c r="BA1503">
        <f t="shared" si="1146"/>
        <v>0</v>
      </c>
      <c r="BB1503">
        <f t="shared" si="1147"/>
        <v>0</v>
      </c>
      <c r="BC1503" s="356" t="str">
        <f t="shared" si="1108"/>
        <v/>
      </c>
      <c r="BD1503" s="357">
        <f t="shared" si="1109"/>
        <v>0</v>
      </c>
      <c r="BE1503" s="358">
        <f t="shared" si="1110"/>
        <v>0</v>
      </c>
      <c r="BF1503" s="359">
        <f t="shared" si="1111"/>
        <v>0</v>
      </c>
      <c r="BG1503" s="356" t="str">
        <f t="shared" si="1112"/>
        <v/>
      </c>
      <c r="BH1503" s="357">
        <f t="shared" si="1113"/>
        <v>0</v>
      </c>
      <c r="BI1503" s="358">
        <f t="shared" si="1114"/>
        <v>0</v>
      </c>
      <c r="BJ1503" s="359">
        <f t="shared" si="1115"/>
        <v>0</v>
      </c>
      <c r="BK1503" s="356" t="str">
        <f t="shared" si="1116"/>
        <v/>
      </c>
      <c r="BL1503" s="357">
        <f t="shared" si="1117"/>
        <v>0</v>
      </c>
      <c r="BM1503" s="358">
        <f t="shared" si="1118"/>
        <v>0</v>
      </c>
      <c r="BN1503" s="359">
        <f t="shared" si="1119"/>
        <v>0</v>
      </c>
      <c r="BO1503" s="293">
        <f t="shared" si="1120"/>
        <v>0</v>
      </c>
      <c r="BP1503" s="352" t="str">
        <f>IF(BO1503=0,"",
IF(SUM($BO$1440:BO1503)=1,BQ1503,
IF($BO$1560&gt;SUM($BO$1440:BO1503),_xlfn.CONCAT(", ",BQ1503),
IF($BO$1560=SUM($BO$1440:BO1503),_xlfn.CONCAT(" y ",BQ1503)))))</f>
        <v/>
      </c>
      <c r="BQ1503" s="120" t="s">
        <v>5247</v>
      </c>
      <c r="BR1503" s="290">
        <f t="shared" si="1121"/>
        <v>0</v>
      </c>
      <c r="BS1503" s="293">
        <f t="shared" si="1122"/>
        <v>0</v>
      </c>
      <c r="BT1503" s="283" t="str">
        <f>IF(BS1503=0,"",
IF(SUM($BS$1440:BS1503)=1,BU1503,
IF($BS$1560&gt;SUM($BS$1440:BS1503),_xlfn.CONCAT(", ",BU1503),
IF($BS$1560=SUM($BS$1440:BS1503),_xlfn.CONCAT(" y ",BU1503)))))</f>
        <v/>
      </c>
      <c r="BU1503" s="120" t="s">
        <v>5247</v>
      </c>
    </row>
    <row r="1504" spans="1:73" ht="15" customHeight="1">
      <c r="A1504" s="445"/>
      <c r="B1504" s="446"/>
      <c r="C1504" s="35" t="s">
        <v>5248</v>
      </c>
      <c r="D1504" s="800" t="str">
        <f>IF(CNGE_2026_M1_Secc1_Sub1!$D105="","",CNGE_2026_M1_Secc1_Sub1!$D105)</f>
        <v/>
      </c>
      <c r="E1504" s="723"/>
      <c r="F1504" s="723"/>
      <c r="G1504" s="723"/>
      <c r="H1504" s="723"/>
      <c r="I1504" s="723"/>
      <c r="J1504" s="723"/>
      <c r="K1504" s="723"/>
      <c r="L1504" s="723"/>
      <c r="M1504" s="723"/>
      <c r="N1504" s="723"/>
      <c r="O1504" s="724"/>
      <c r="P1504" s="637" t="str">
        <f t="shared" ref="P1504:P1535" si="1148">IF(M440="","",M440)</f>
        <v/>
      </c>
      <c r="Q1504" s="637" t="str">
        <f t="shared" ref="Q1504:Q1535" si="1149">IF(S440="","",S440)</f>
        <v/>
      </c>
      <c r="R1504" s="637" t="str">
        <f t="shared" ref="R1504:R1535" si="1150">IF(Y440="","",Y440)</f>
        <v/>
      </c>
      <c r="S1504" s="638"/>
      <c r="T1504" s="638"/>
      <c r="U1504" s="638"/>
      <c r="V1504" s="638"/>
      <c r="W1504" s="638"/>
      <c r="X1504" s="638"/>
      <c r="Y1504" s="638"/>
      <c r="Z1504" s="638"/>
      <c r="AA1504" s="638"/>
      <c r="AB1504" s="638"/>
      <c r="AC1504" s="638"/>
      <c r="AD1504" s="638"/>
      <c r="AI1504" t="str">
        <f t="shared" ref="AI1504:AI1535" si="1151">P1504</f>
        <v/>
      </c>
      <c r="AJ1504">
        <f t="shared" ref="AJ1504:AJ1535" si="1152">COUNTIF(Q1504:R1504,"NS")</f>
        <v>0</v>
      </c>
      <c r="AK1504">
        <f t="shared" ref="AK1504:AK1535" si="1153">SUM(Q1504:R1504)</f>
        <v>0</v>
      </c>
      <c r="AL1504">
        <f t="shared" si="1107"/>
        <v>0</v>
      </c>
      <c r="AM1504">
        <f t="shared" ref="AM1504:AM1535" si="1154">S1504</f>
        <v>0</v>
      </c>
      <c r="AN1504">
        <f t="shared" ref="AN1504:AN1535" si="1155">COUNTIF(T1504:U1504,"NS")</f>
        <v>0</v>
      </c>
      <c r="AO1504">
        <f t="shared" ref="AO1504:AO1535" si="1156">SUM(T1504:U1504)</f>
        <v>0</v>
      </c>
      <c r="AP1504">
        <f t="shared" ref="AP1504:AP1535" si="1157">IF(COUNTIF(S1504:U1504,"NA")=3,0,IF(OR(AND(AM1504=0,AN1504&gt;0),AND(AM1504="NS",AO1504&gt;0), AND(AM1504="NS", AN1504=0,AO1504=0)), 1, IF(OR(AND(AM1504&gt;0,AN1504&gt;1,AM1504&gt;AO1504), AND(AM1504="NS",AN1504=2), AND(AM1504="NS",AO1504=0,AN1504&gt;0),AM1504=AO1504), 0, 1)))</f>
        <v>0</v>
      </c>
      <c r="AQ1504">
        <f t="shared" ref="AQ1504:AQ1535" si="1158">V1504</f>
        <v>0</v>
      </c>
      <c r="AR1504">
        <f t="shared" ref="AR1504:AR1535" si="1159">COUNTIF(W1504:X1504,"NS")</f>
        <v>0</v>
      </c>
      <c r="AS1504">
        <f t="shared" ref="AS1504:AS1535" si="1160">SUM(W1504:X1504)</f>
        <v>0</v>
      </c>
      <c r="AT1504">
        <f t="shared" ref="AT1504:AT1535" si="1161">IF(COUNTIF(V1504:X1504,"NA")=3,0,IF(OR(AND(AQ1504=0,AR1504&gt;0),AND(AQ1504="NS",AS1504&gt;0), AND(AQ1504="NS", AR1504=0,AS1504=0)), 1, IF(OR(AND(AQ1504&gt;0,AR1504&gt;1,AQ1504&gt;AS1504), AND(AQ1504="NS",AR1504=2), AND(AQ1504="NS",AS1504=0,AR1504&gt;0),AQ1504=AS1504), 0, 1)))</f>
        <v>0</v>
      </c>
      <c r="AU1504">
        <f t="shared" ref="AU1504:AU1535" si="1162">Y1504</f>
        <v>0</v>
      </c>
      <c r="AV1504">
        <f t="shared" ref="AV1504:AV1535" si="1163">COUNTIF(Z1504:AA1504,"NS")</f>
        <v>0</v>
      </c>
      <c r="AW1504">
        <f t="shared" ref="AW1504:AW1535" si="1164">SUM(Z1504:AA1504)</f>
        <v>0</v>
      </c>
      <c r="AX1504">
        <f t="shared" ref="AX1504:AX1535" si="1165">IF(COUNTIF(Y1504:AA1504,"NA")=3,0,IF(OR(AND(AU1504=0,AV1504&gt;0),AND(AU1504="NS",AW1504&gt;0), AND(AU1504="NS", AV1504=0,AW1504=0)), 1, IF(OR(AND(AU1504&gt;0,AV1504&gt;1,AU1504&gt;AW1504), AND(AU1504="NS",AV1504=2), AND(AU1504="NS",AW1504=0,AV1504&gt;0),AU1504=AW1504), 0, 1)))</f>
        <v>0</v>
      </c>
      <c r="AY1504">
        <f t="shared" ref="AY1504:AY1535" si="1166">AB1504</f>
        <v>0</v>
      </c>
      <c r="AZ1504">
        <f t="shared" ref="AZ1504:AZ1535" si="1167">COUNTIF(AC1504:AD1504,"NS")</f>
        <v>0</v>
      </c>
      <c r="BA1504">
        <f t="shared" ref="BA1504:BA1535" si="1168">SUM(AC1504:AD1504)</f>
        <v>0</v>
      </c>
      <c r="BB1504">
        <f t="shared" ref="BB1504:BB1535" si="1169">IF(COUNTIF(AB1504:AD1504,"NA")=3,0,IF(OR(AND(AY1504=0,AZ1504&gt;0),AND(AY1504="NS",BA1504&gt;0), AND(AY1504="NS", AZ1504=0,BA1504=0)), 1, IF(OR(AND(AY1504&gt;0,AZ1504&gt;1,AY1504&gt;BA1504), AND(AY1504="NS",AZ1504=2), AND(AY1504="NS",BA1504=0,AZ1504&gt;0),AY1504=BA1504), 0, 1)))</f>
        <v>0</v>
      </c>
      <c r="BC1504" s="356" t="str">
        <f t="shared" si="1108"/>
        <v/>
      </c>
      <c r="BD1504" s="357">
        <f t="shared" si="1109"/>
        <v>0</v>
      </c>
      <c r="BE1504" s="358">
        <f t="shared" si="1110"/>
        <v>0</v>
      </c>
      <c r="BF1504" s="359">
        <f t="shared" si="1111"/>
        <v>0</v>
      </c>
      <c r="BG1504" s="356" t="str">
        <f t="shared" si="1112"/>
        <v/>
      </c>
      <c r="BH1504" s="357">
        <f t="shared" si="1113"/>
        <v>0</v>
      </c>
      <c r="BI1504" s="358">
        <f t="shared" si="1114"/>
        <v>0</v>
      </c>
      <c r="BJ1504" s="359">
        <f t="shared" si="1115"/>
        <v>0</v>
      </c>
      <c r="BK1504" s="356" t="str">
        <f t="shared" si="1116"/>
        <v/>
      </c>
      <c r="BL1504" s="357">
        <f t="shared" si="1117"/>
        <v>0</v>
      </c>
      <c r="BM1504" s="358">
        <f t="shared" si="1118"/>
        <v>0</v>
      </c>
      <c r="BN1504" s="359">
        <f t="shared" si="1119"/>
        <v>0</v>
      </c>
      <c r="BO1504" s="293">
        <f t="shared" si="1120"/>
        <v>0</v>
      </c>
      <c r="BP1504" s="352" t="str">
        <f>IF(BO1504=0,"",
IF(SUM($BO$1440:BO1504)=1,BQ1504,
IF($BO$1560&gt;SUM($BO$1440:BO1504),_xlfn.CONCAT(", ",BQ1504),
IF($BO$1560=SUM($BO$1440:BO1504),_xlfn.CONCAT(" y ",BQ1504)))))</f>
        <v/>
      </c>
      <c r="BQ1504" s="120" t="s">
        <v>5249</v>
      </c>
      <c r="BR1504" s="290">
        <f t="shared" si="1121"/>
        <v>0</v>
      </c>
      <c r="BS1504" s="293">
        <f t="shared" si="1122"/>
        <v>0</v>
      </c>
      <c r="BT1504" s="283" t="str">
        <f>IF(BS1504=0,"",
IF(SUM($BS$1440:BS1504)=1,BU1504,
IF($BS$1560&gt;SUM($BS$1440:BS1504),_xlfn.CONCAT(", ",BU1504),
IF($BS$1560=SUM($BS$1440:BS1504),_xlfn.CONCAT(" y ",BU1504)))))</f>
        <v/>
      </c>
      <c r="BU1504" s="120" t="s">
        <v>5249</v>
      </c>
    </row>
    <row r="1505" spans="1:73" ht="15" customHeight="1">
      <c r="A1505" s="445"/>
      <c r="B1505" s="446"/>
      <c r="C1505" s="35" t="s">
        <v>5250</v>
      </c>
      <c r="D1505" s="800" t="str">
        <f>IF(CNGE_2026_M1_Secc1_Sub1!$D106="","",CNGE_2026_M1_Secc1_Sub1!$D106)</f>
        <v/>
      </c>
      <c r="E1505" s="723"/>
      <c r="F1505" s="723"/>
      <c r="G1505" s="723"/>
      <c r="H1505" s="723"/>
      <c r="I1505" s="723"/>
      <c r="J1505" s="723"/>
      <c r="K1505" s="723"/>
      <c r="L1505" s="723"/>
      <c r="M1505" s="723"/>
      <c r="N1505" s="723"/>
      <c r="O1505" s="724"/>
      <c r="P1505" s="637" t="str">
        <f t="shared" si="1148"/>
        <v/>
      </c>
      <c r="Q1505" s="637" t="str">
        <f t="shared" si="1149"/>
        <v/>
      </c>
      <c r="R1505" s="637" t="str">
        <f t="shared" si="1150"/>
        <v/>
      </c>
      <c r="S1505" s="638"/>
      <c r="T1505" s="638"/>
      <c r="U1505" s="638"/>
      <c r="V1505" s="638"/>
      <c r="W1505" s="638"/>
      <c r="X1505" s="638"/>
      <c r="Y1505" s="638"/>
      <c r="Z1505" s="638"/>
      <c r="AA1505" s="638"/>
      <c r="AB1505" s="638"/>
      <c r="AC1505" s="638"/>
      <c r="AD1505" s="638"/>
      <c r="AI1505" t="str">
        <f t="shared" si="1151"/>
        <v/>
      </c>
      <c r="AJ1505">
        <f t="shared" si="1152"/>
        <v>0</v>
      </c>
      <c r="AK1505">
        <f t="shared" si="1153"/>
        <v>0</v>
      </c>
      <c r="AL1505">
        <f t="shared" ref="AL1505:AL1558" si="1170">IF(COUNTIF(P1505:R1505,"NA")=3,0,IF(OR(AND(AI1505=0,AJ1505&gt;0),AND(AI1505="NS",AK1505&gt;0), AND(AI1505="NS", AJ1505=0,AK1505=0)), 1, IF(OR(AND(AI1505&gt;0,AJ1505&gt;1,AI1505&gt;AK1505), AND(AI1505="NS",AJ1505=2), AND(AI1505="NS",AK1505=0,AJ1505&gt;0),AI1505=AK1505), 0,IF(AI1505="",0,1))))</f>
        <v>0</v>
      </c>
      <c r="AM1505">
        <f t="shared" si="1154"/>
        <v>0</v>
      </c>
      <c r="AN1505">
        <f t="shared" si="1155"/>
        <v>0</v>
      </c>
      <c r="AO1505">
        <f t="shared" si="1156"/>
        <v>0</v>
      </c>
      <c r="AP1505">
        <f t="shared" si="1157"/>
        <v>0</v>
      </c>
      <c r="AQ1505">
        <f t="shared" si="1158"/>
        <v>0</v>
      </c>
      <c r="AR1505">
        <f t="shared" si="1159"/>
        <v>0</v>
      </c>
      <c r="AS1505">
        <f t="shared" si="1160"/>
        <v>0</v>
      </c>
      <c r="AT1505">
        <f t="shared" si="1161"/>
        <v>0</v>
      </c>
      <c r="AU1505">
        <f t="shared" si="1162"/>
        <v>0</v>
      </c>
      <c r="AV1505">
        <f t="shared" si="1163"/>
        <v>0</v>
      </c>
      <c r="AW1505">
        <f t="shared" si="1164"/>
        <v>0</v>
      </c>
      <c r="AX1505">
        <f t="shared" si="1165"/>
        <v>0</v>
      </c>
      <c r="AY1505">
        <f t="shared" si="1166"/>
        <v>0</v>
      </c>
      <c r="AZ1505">
        <f t="shared" si="1167"/>
        <v>0</v>
      </c>
      <c r="BA1505">
        <f t="shared" si="1168"/>
        <v>0</v>
      </c>
      <c r="BB1505">
        <f t="shared" si="1169"/>
        <v>0</v>
      </c>
      <c r="BC1505" s="356" t="str">
        <f t="shared" ref="BC1505:BC1559" si="1171">P1505</f>
        <v/>
      </c>
      <c r="BD1505" s="357">
        <f t="shared" ref="BD1505:BD1559" si="1172">COUNTIF(S1505,"NS")+COUNTIF(V1505,"NS") + COUNTIF(Y1505,"NS")+ COUNTIF(AB1505,"NS")+ COUNTIF(P1631,"NS")+ COUNTIF(S1631,"NS")+ COUNTIF(V1631,"NS")+ COUNTIF(Y1631,"NS")+ COUNTIF(AB1631,"NS")</f>
        <v>0</v>
      </c>
      <c r="BE1505" s="358">
        <f t="shared" ref="BE1505:BE1559" si="1173">SUM(S1505,V1505,Y1505,AB1505,P1631,S1631,V1631,Y1631,AB1631)</f>
        <v>0</v>
      </c>
      <c r="BF1505" s="359">
        <f t="shared" ref="BF1505:BF1559" si="1174">IF(OR(AND(BC1505=0, BD1505&gt;0),AND(BC1505="NS", BE1505&gt;0), AND(BC1505="NS", BD1505=0, BE1505=0)), 1, IF(OR(AND(BC1505&gt;0, BD1505&gt;1,BC1505&gt;BE1505), AND(BC1505="NS", BD1505=2), AND(BC1505="NS", BE1505=0, BD1505&gt;0), BC1505=BE1505), 0,IF(BC1505="",0,1)))</f>
        <v>0</v>
      </c>
      <c r="BG1505" s="356" t="str">
        <f t="shared" ref="BG1505:BG1559" si="1175">Q1505</f>
        <v/>
      </c>
      <c r="BH1505" s="357">
        <f t="shared" ref="BH1505:BH1559" si="1176">COUNTIF(T1505,"NS")+COUNTIF(W1505,"NS") + COUNTIF(Z1505,"NS")+ COUNTIF(AC1505,"NS")+ COUNTIF(Q1631,"NS")+ COUNTIF(T1631,"NS")+ COUNTIF(W1631,"NS")+ COUNTIF(Z1631,"NS")+ COUNTIF(AC1631,"NS")</f>
        <v>0</v>
      </c>
      <c r="BI1505" s="358">
        <f t="shared" ref="BI1505:BI1559" si="1177">SUM(T1505,W1505,Z1505,AC1505,Q1631,T1631,W1631,Z1631,AC1631)</f>
        <v>0</v>
      </c>
      <c r="BJ1505" s="359">
        <f t="shared" ref="BJ1505:BJ1559" si="1178">IF(OR(AND(BG1505=0, BH1505&gt;0),AND(BG1505="NS", BI1505&gt;0), AND(BG1505="NS", BH1505=0, BI1505=0)), 1, IF(OR(AND(BG1505&gt;0, BH1505&gt;1,BG1505&gt;BI1505), AND(BG1505="NS", BH1505=2), AND(BG1505="NS", BI1505=0, BH1505&gt;0), BG1505=BI1505), 0,IF(BG1505="",0,1)))</f>
        <v>0</v>
      </c>
      <c r="BK1505" s="356" t="str">
        <f t="shared" ref="BK1505:BK1559" si="1179">R1505</f>
        <v/>
      </c>
      <c r="BL1505" s="357">
        <f t="shared" ref="BL1505:BL1559" si="1180">COUNTIF(U1505,"NS")+COUNTIF(X1505,"NS") + COUNTIF(AA1505,"NS")+ COUNTIF(AD1505,"NS")+ COUNTIF(R1631,"NS")+ COUNTIF(U1631,"NS")+ COUNTIF(X1631,"NS")+ COUNTIF(AA1631,"NS")+ COUNTIF(AD1631,"NS")</f>
        <v>0</v>
      </c>
      <c r="BM1505" s="358">
        <f t="shared" ref="BM1505:BM1559" si="1181">SUM(U1505,X1505,AA1505,AD1505,R1631,U1631,X1631,AA1631,AD1631)</f>
        <v>0</v>
      </c>
      <c r="BN1505" s="359">
        <f t="shared" ref="BN1505:BN1559" si="1182">IF(OR(AND(BK1505=0, BL1505&gt;0),AND(BK1505="NS", BM1505&gt;0), AND(BK1505="NS", BL1505=0, BM1505=0)), 1, IF(OR(AND(BK1505&gt;0, BL1505&gt;1,BK1505&gt;BM1505), AND(BK1505="NS", BL1505=2), AND(BK1505="NS", BM1505=0, BL1505&gt;0), BK1505=BM1505), 0,IF(BK1505="",0,1)))</f>
        <v>0</v>
      </c>
      <c r="BO1505" s="293">
        <f t="shared" ref="BO1505:BO1559" si="1183">IF(SUM(AL1505,AP1505,AT1505,AX1505,BB1505,BF1505,BJ1505,BN1505,AL1631,AP1631,AT1631,AX1631,BB1631)=0,0,1)</f>
        <v>0</v>
      </c>
      <c r="BP1505" s="352" t="str">
        <f>IF(BO1505=0,"",
IF(SUM($BO$1440:BO1505)=1,BQ1505,
IF($BO$1560&gt;SUM($BO$1440:BO1505),_xlfn.CONCAT(", ",BQ1505),
IF($BO$1560=SUM($BO$1440:BO1505),_xlfn.CONCAT(" y ",BQ1505)))))</f>
        <v/>
      </c>
      <c r="BQ1505" s="120" t="s">
        <v>5251</v>
      </c>
      <c r="BR1505" s="290">
        <f t="shared" ref="BR1505:BR1559" si="1184">IF(AND(COUNTBLANK(D1505)=1,COUNTA(S1505:AD1505,P1631:AD1631)=0),0,IF(AND(COUNTBLANK(D1505)=0,COUNTA(S1505:AD1505,P1631:AD1631)=27),0,1))</f>
        <v>0</v>
      </c>
      <c r="BS1505" s="293">
        <f t="shared" ref="BS1505:BS1559" si="1185">IF(BR1505=0,0,1)</f>
        <v>0</v>
      </c>
      <c r="BT1505" s="283" t="str">
        <f>IF(BS1505=0,"",
IF(SUM($BS$1440:BS1505)=1,BU1505,
IF($BS$1560&gt;SUM($BS$1440:BS1505),_xlfn.CONCAT(", ",BU1505),
IF($BS$1560=SUM($BS$1440:BS1505),_xlfn.CONCAT(" y ",BU1505)))))</f>
        <v/>
      </c>
      <c r="BU1505" s="120" t="s">
        <v>5251</v>
      </c>
    </row>
    <row r="1506" spans="1:73" ht="15" customHeight="1">
      <c r="A1506" s="445"/>
      <c r="B1506" s="446"/>
      <c r="C1506" s="35" t="s">
        <v>5252</v>
      </c>
      <c r="D1506" s="800" t="str">
        <f>IF(CNGE_2026_M1_Secc1_Sub1!$D107="","",CNGE_2026_M1_Secc1_Sub1!$D107)</f>
        <v/>
      </c>
      <c r="E1506" s="723"/>
      <c r="F1506" s="723"/>
      <c r="G1506" s="723"/>
      <c r="H1506" s="723"/>
      <c r="I1506" s="723"/>
      <c r="J1506" s="723"/>
      <c r="K1506" s="723"/>
      <c r="L1506" s="723"/>
      <c r="M1506" s="723"/>
      <c r="N1506" s="723"/>
      <c r="O1506" s="724"/>
      <c r="P1506" s="637" t="str">
        <f t="shared" si="1148"/>
        <v/>
      </c>
      <c r="Q1506" s="637" t="str">
        <f t="shared" si="1149"/>
        <v/>
      </c>
      <c r="R1506" s="637" t="str">
        <f t="shared" si="1150"/>
        <v/>
      </c>
      <c r="S1506" s="638"/>
      <c r="T1506" s="638"/>
      <c r="U1506" s="638"/>
      <c r="V1506" s="638"/>
      <c r="W1506" s="638"/>
      <c r="X1506" s="638"/>
      <c r="Y1506" s="638"/>
      <c r="Z1506" s="638"/>
      <c r="AA1506" s="638"/>
      <c r="AB1506" s="638"/>
      <c r="AC1506" s="638"/>
      <c r="AD1506" s="638"/>
      <c r="AI1506" t="str">
        <f t="shared" si="1151"/>
        <v/>
      </c>
      <c r="AJ1506">
        <f t="shared" si="1152"/>
        <v>0</v>
      </c>
      <c r="AK1506">
        <f t="shared" si="1153"/>
        <v>0</v>
      </c>
      <c r="AL1506">
        <f t="shared" si="1170"/>
        <v>0</v>
      </c>
      <c r="AM1506">
        <f t="shared" si="1154"/>
        <v>0</v>
      </c>
      <c r="AN1506">
        <f t="shared" si="1155"/>
        <v>0</v>
      </c>
      <c r="AO1506">
        <f t="shared" si="1156"/>
        <v>0</v>
      </c>
      <c r="AP1506">
        <f t="shared" si="1157"/>
        <v>0</v>
      </c>
      <c r="AQ1506">
        <f t="shared" si="1158"/>
        <v>0</v>
      </c>
      <c r="AR1506">
        <f t="shared" si="1159"/>
        <v>0</v>
      </c>
      <c r="AS1506">
        <f t="shared" si="1160"/>
        <v>0</v>
      </c>
      <c r="AT1506">
        <f t="shared" si="1161"/>
        <v>0</v>
      </c>
      <c r="AU1506">
        <f t="shared" si="1162"/>
        <v>0</v>
      </c>
      <c r="AV1506">
        <f t="shared" si="1163"/>
        <v>0</v>
      </c>
      <c r="AW1506">
        <f t="shared" si="1164"/>
        <v>0</v>
      </c>
      <c r="AX1506">
        <f t="shared" si="1165"/>
        <v>0</v>
      </c>
      <c r="AY1506">
        <f t="shared" si="1166"/>
        <v>0</v>
      </c>
      <c r="AZ1506">
        <f t="shared" si="1167"/>
        <v>0</v>
      </c>
      <c r="BA1506">
        <f t="shared" si="1168"/>
        <v>0</v>
      </c>
      <c r="BB1506">
        <f t="shared" si="1169"/>
        <v>0</v>
      </c>
      <c r="BC1506" s="356" t="str">
        <f t="shared" si="1171"/>
        <v/>
      </c>
      <c r="BD1506" s="357">
        <f t="shared" si="1172"/>
        <v>0</v>
      </c>
      <c r="BE1506" s="358">
        <f t="shared" si="1173"/>
        <v>0</v>
      </c>
      <c r="BF1506" s="359">
        <f t="shared" si="1174"/>
        <v>0</v>
      </c>
      <c r="BG1506" s="356" t="str">
        <f t="shared" si="1175"/>
        <v/>
      </c>
      <c r="BH1506" s="357">
        <f t="shared" si="1176"/>
        <v>0</v>
      </c>
      <c r="BI1506" s="358">
        <f t="shared" si="1177"/>
        <v>0</v>
      </c>
      <c r="BJ1506" s="359">
        <f t="shared" si="1178"/>
        <v>0</v>
      </c>
      <c r="BK1506" s="356" t="str">
        <f t="shared" si="1179"/>
        <v/>
      </c>
      <c r="BL1506" s="357">
        <f t="shared" si="1180"/>
        <v>0</v>
      </c>
      <c r="BM1506" s="358">
        <f t="shared" si="1181"/>
        <v>0</v>
      </c>
      <c r="BN1506" s="359">
        <f t="shared" si="1182"/>
        <v>0</v>
      </c>
      <c r="BO1506" s="293">
        <f t="shared" si="1183"/>
        <v>0</v>
      </c>
      <c r="BP1506" s="352" t="str">
        <f>IF(BO1506=0,"",
IF(SUM($BO$1440:BO1506)=1,BQ1506,
IF($BO$1560&gt;SUM($BO$1440:BO1506),_xlfn.CONCAT(", ",BQ1506),
IF($BO$1560=SUM($BO$1440:BO1506),_xlfn.CONCAT(" y ",BQ1506)))))</f>
        <v/>
      </c>
      <c r="BQ1506" s="120" t="s">
        <v>5253</v>
      </c>
      <c r="BR1506" s="290">
        <f t="shared" si="1184"/>
        <v>0</v>
      </c>
      <c r="BS1506" s="293">
        <f t="shared" si="1185"/>
        <v>0</v>
      </c>
      <c r="BT1506" s="283" t="str">
        <f>IF(BS1506=0,"",
IF(SUM($BS$1440:BS1506)=1,BU1506,
IF($BS$1560&gt;SUM($BS$1440:BS1506),_xlfn.CONCAT(", ",BU1506),
IF($BS$1560=SUM($BS$1440:BS1506),_xlfn.CONCAT(" y ",BU1506)))))</f>
        <v/>
      </c>
      <c r="BU1506" s="120" t="s">
        <v>5253</v>
      </c>
    </row>
    <row r="1507" spans="1:73" ht="15" customHeight="1">
      <c r="A1507" s="445"/>
      <c r="B1507" s="446"/>
      <c r="C1507" s="35" t="s">
        <v>5254</v>
      </c>
      <c r="D1507" s="800" t="str">
        <f>IF(CNGE_2026_M1_Secc1_Sub1!$D108="","",CNGE_2026_M1_Secc1_Sub1!$D108)</f>
        <v/>
      </c>
      <c r="E1507" s="723"/>
      <c r="F1507" s="723"/>
      <c r="G1507" s="723"/>
      <c r="H1507" s="723"/>
      <c r="I1507" s="723"/>
      <c r="J1507" s="723"/>
      <c r="K1507" s="723"/>
      <c r="L1507" s="723"/>
      <c r="M1507" s="723"/>
      <c r="N1507" s="723"/>
      <c r="O1507" s="724"/>
      <c r="P1507" s="637" t="str">
        <f t="shared" si="1148"/>
        <v/>
      </c>
      <c r="Q1507" s="637" t="str">
        <f t="shared" si="1149"/>
        <v/>
      </c>
      <c r="R1507" s="637" t="str">
        <f t="shared" si="1150"/>
        <v/>
      </c>
      <c r="S1507" s="638"/>
      <c r="T1507" s="638"/>
      <c r="U1507" s="638"/>
      <c r="V1507" s="638"/>
      <c r="W1507" s="638"/>
      <c r="X1507" s="638"/>
      <c r="Y1507" s="638"/>
      <c r="Z1507" s="638"/>
      <c r="AA1507" s="638"/>
      <c r="AB1507" s="638"/>
      <c r="AC1507" s="638"/>
      <c r="AD1507" s="638"/>
      <c r="AI1507" t="str">
        <f t="shared" si="1151"/>
        <v/>
      </c>
      <c r="AJ1507">
        <f t="shared" si="1152"/>
        <v>0</v>
      </c>
      <c r="AK1507">
        <f t="shared" si="1153"/>
        <v>0</v>
      </c>
      <c r="AL1507">
        <f t="shared" si="1170"/>
        <v>0</v>
      </c>
      <c r="AM1507">
        <f t="shared" si="1154"/>
        <v>0</v>
      </c>
      <c r="AN1507">
        <f t="shared" si="1155"/>
        <v>0</v>
      </c>
      <c r="AO1507">
        <f t="shared" si="1156"/>
        <v>0</v>
      </c>
      <c r="AP1507">
        <f t="shared" si="1157"/>
        <v>0</v>
      </c>
      <c r="AQ1507">
        <f t="shared" si="1158"/>
        <v>0</v>
      </c>
      <c r="AR1507">
        <f t="shared" si="1159"/>
        <v>0</v>
      </c>
      <c r="AS1507">
        <f t="shared" si="1160"/>
        <v>0</v>
      </c>
      <c r="AT1507">
        <f t="shared" si="1161"/>
        <v>0</v>
      </c>
      <c r="AU1507">
        <f t="shared" si="1162"/>
        <v>0</v>
      </c>
      <c r="AV1507">
        <f t="shared" si="1163"/>
        <v>0</v>
      </c>
      <c r="AW1507">
        <f t="shared" si="1164"/>
        <v>0</v>
      </c>
      <c r="AX1507">
        <f t="shared" si="1165"/>
        <v>0</v>
      </c>
      <c r="AY1507">
        <f t="shared" si="1166"/>
        <v>0</v>
      </c>
      <c r="AZ1507">
        <f t="shared" si="1167"/>
        <v>0</v>
      </c>
      <c r="BA1507">
        <f t="shared" si="1168"/>
        <v>0</v>
      </c>
      <c r="BB1507">
        <f t="shared" si="1169"/>
        <v>0</v>
      </c>
      <c r="BC1507" s="356" t="str">
        <f t="shared" si="1171"/>
        <v/>
      </c>
      <c r="BD1507" s="357">
        <f t="shared" si="1172"/>
        <v>0</v>
      </c>
      <c r="BE1507" s="358">
        <f t="shared" si="1173"/>
        <v>0</v>
      </c>
      <c r="BF1507" s="359">
        <f t="shared" si="1174"/>
        <v>0</v>
      </c>
      <c r="BG1507" s="356" t="str">
        <f t="shared" si="1175"/>
        <v/>
      </c>
      <c r="BH1507" s="357">
        <f t="shared" si="1176"/>
        <v>0</v>
      </c>
      <c r="BI1507" s="358">
        <f t="shared" si="1177"/>
        <v>0</v>
      </c>
      <c r="BJ1507" s="359">
        <f t="shared" si="1178"/>
        <v>0</v>
      </c>
      <c r="BK1507" s="356" t="str">
        <f t="shared" si="1179"/>
        <v/>
      </c>
      <c r="BL1507" s="357">
        <f t="shared" si="1180"/>
        <v>0</v>
      </c>
      <c r="BM1507" s="358">
        <f t="shared" si="1181"/>
        <v>0</v>
      </c>
      <c r="BN1507" s="359">
        <f t="shared" si="1182"/>
        <v>0</v>
      </c>
      <c r="BO1507" s="293">
        <f t="shared" si="1183"/>
        <v>0</v>
      </c>
      <c r="BP1507" s="352" t="str">
        <f>IF(BO1507=0,"",
IF(SUM($BO$1440:BO1507)=1,BQ1507,
IF($BO$1560&gt;SUM($BO$1440:BO1507),_xlfn.CONCAT(", ",BQ1507),
IF($BO$1560=SUM($BO$1440:BO1507),_xlfn.CONCAT(" y ",BQ1507)))))</f>
        <v/>
      </c>
      <c r="BQ1507" s="120" t="s">
        <v>5255</v>
      </c>
      <c r="BR1507" s="290">
        <f t="shared" si="1184"/>
        <v>0</v>
      </c>
      <c r="BS1507" s="293">
        <f t="shared" si="1185"/>
        <v>0</v>
      </c>
      <c r="BT1507" s="283" t="str">
        <f>IF(BS1507=0,"",
IF(SUM($BS$1440:BS1507)=1,BU1507,
IF($BS$1560&gt;SUM($BS$1440:BS1507),_xlfn.CONCAT(", ",BU1507),
IF($BS$1560=SUM($BS$1440:BS1507),_xlfn.CONCAT(" y ",BU1507)))))</f>
        <v/>
      </c>
      <c r="BU1507" s="120" t="s">
        <v>5255</v>
      </c>
    </row>
    <row r="1508" spans="1:73" ht="15" customHeight="1">
      <c r="A1508" s="445"/>
      <c r="B1508" s="446"/>
      <c r="C1508" s="35" t="s">
        <v>5256</v>
      </c>
      <c r="D1508" s="800" t="str">
        <f>IF(CNGE_2026_M1_Secc1_Sub1!$D109="","",CNGE_2026_M1_Secc1_Sub1!$D109)</f>
        <v/>
      </c>
      <c r="E1508" s="723"/>
      <c r="F1508" s="723"/>
      <c r="G1508" s="723"/>
      <c r="H1508" s="723"/>
      <c r="I1508" s="723"/>
      <c r="J1508" s="723"/>
      <c r="K1508" s="723"/>
      <c r="L1508" s="723"/>
      <c r="M1508" s="723"/>
      <c r="N1508" s="723"/>
      <c r="O1508" s="724"/>
      <c r="P1508" s="637" t="str">
        <f t="shared" si="1148"/>
        <v/>
      </c>
      <c r="Q1508" s="637" t="str">
        <f t="shared" si="1149"/>
        <v/>
      </c>
      <c r="R1508" s="637" t="str">
        <f t="shared" si="1150"/>
        <v/>
      </c>
      <c r="S1508" s="638"/>
      <c r="T1508" s="638"/>
      <c r="U1508" s="638"/>
      <c r="V1508" s="638"/>
      <c r="W1508" s="638"/>
      <c r="X1508" s="638"/>
      <c r="Y1508" s="638"/>
      <c r="Z1508" s="638"/>
      <c r="AA1508" s="638"/>
      <c r="AB1508" s="638"/>
      <c r="AC1508" s="638"/>
      <c r="AD1508" s="638"/>
      <c r="AI1508" t="str">
        <f t="shared" si="1151"/>
        <v/>
      </c>
      <c r="AJ1508">
        <f t="shared" si="1152"/>
        <v>0</v>
      </c>
      <c r="AK1508">
        <f t="shared" si="1153"/>
        <v>0</v>
      </c>
      <c r="AL1508">
        <f t="shared" si="1170"/>
        <v>0</v>
      </c>
      <c r="AM1508">
        <f t="shared" si="1154"/>
        <v>0</v>
      </c>
      <c r="AN1508">
        <f t="shared" si="1155"/>
        <v>0</v>
      </c>
      <c r="AO1508">
        <f t="shared" si="1156"/>
        <v>0</v>
      </c>
      <c r="AP1508">
        <f t="shared" si="1157"/>
        <v>0</v>
      </c>
      <c r="AQ1508">
        <f t="shared" si="1158"/>
        <v>0</v>
      </c>
      <c r="AR1508">
        <f t="shared" si="1159"/>
        <v>0</v>
      </c>
      <c r="AS1508">
        <f t="shared" si="1160"/>
        <v>0</v>
      </c>
      <c r="AT1508">
        <f t="shared" si="1161"/>
        <v>0</v>
      </c>
      <c r="AU1508">
        <f t="shared" si="1162"/>
        <v>0</v>
      </c>
      <c r="AV1508">
        <f t="shared" si="1163"/>
        <v>0</v>
      </c>
      <c r="AW1508">
        <f t="shared" si="1164"/>
        <v>0</v>
      </c>
      <c r="AX1508">
        <f t="shared" si="1165"/>
        <v>0</v>
      </c>
      <c r="AY1508">
        <f t="shared" si="1166"/>
        <v>0</v>
      </c>
      <c r="AZ1508">
        <f t="shared" si="1167"/>
        <v>0</v>
      </c>
      <c r="BA1508">
        <f t="shared" si="1168"/>
        <v>0</v>
      </c>
      <c r="BB1508">
        <f t="shared" si="1169"/>
        <v>0</v>
      </c>
      <c r="BC1508" s="356" t="str">
        <f t="shared" si="1171"/>
        <v/>
      </c>
      <c r="BD1508" s="357">
        <f t="shared" si="1172"/>
        <v>0</v>
      </c>
      <c r="BE1508" s="358">
        <f t="shared" si="1173"/>
        <v>0</v>
      </c>
      <c r="BF1508" s="359">
        <f t="shared" si="1174"/>
        <v>0</v>
      </c>
      <c r="BG1508" s="356" t="str">
        <f t="shared" si="1175"/>
        <v/>
      </c>
      <c r="BH1508" s="357">
        <f t="shared" si="1176"/>
        <v>0</v>
      </c>
      <c r="BI1508" s="358">
        <f t="shared" si="1177"/>
        <v>0</v>
      </c>
      <c r="BJ1508" s="359">
        <f t="shared" si="1178"/>
        <v>0</v>
      </c>
      <c r="BK1508" s="356" t="str">
        <f t="shared" si="1179"/>
        <v/>
      </c>
      <c r="BL1508" s="357">
        <f t="shared" si="1180"/>
        <v>0</v>
      </c>
      <c r="BM1508" s="358">
        <f t="shared" si="1181"/>
        <v>0</v>
      </c>
      <c r="BN1508" s="359">
        <f t="shared" si="1182"/>
        <v>0</v>
      </c>
      <c r="BO1508" s="293">
        <f t="shared" si="1183"/>
        <v>0</v>
      </c>
      <c r="BP1508" s="352" t="str">
        <f>IF(BO1508=0,"",
IF(SUM($BO$1440:BO1508)=1,BQ1508,
IF($BO$1560&gt;SUM($BO$1440:BO1508),_xlfn.CONCAT(", ",BQ1508),
IF($BO$1560=SUM($BO$1440:BO1508),_xlfn.CONCAT(" y ",BQ1508)))))</f>
        <v/>
      </c>
      <c r="BQ1508" s="120" t="s">
        <v>5257</v>
      </c>
      <c r="BR1508" s="290">
        <f t="shared" si="1184"/>
        <v>0</v>
      </c>
      <c r="BS1508" s="293">
        <f t="shared" si="1185"/>
        <v>0</v>
      </c>
      <c r="BT1508" s="283" t="str">
        <f>IF(BS1508=0,"",
IF(SUM($BS$1440:BS1508)=1,BU1508,
IF($BS$1560&gt;SUM($BS$1440:BS1508),_xlfn.CONCAT(", ",BU1508),
IF($BS$1560=SUM($BS$1440:BS1508),_xlfn.CONCAT(" y ",BU1508)))))</f>
        <v/>
      </c>
      <c r="BU1508" s="120" t="s">
        <v>5257</v>
      </c>
    </row>
    <row r="1509" spans="1:73" ht="15" customHeight="1">
      <c r="A1509" s="445"/>
      <c r="B1509" s="446"/>
      <c r="C1509" s="35" t="s">
        <v>5258</v>
      </c>
      <c r="D1509" s="800" t="str">
        <f>IF(CNGE_2026_M1_Secc1_Sub1!$D110="","",CNGE_2026_M1_Secc1_Sub1!$D110)</f>
        <v/>
      </c>
      <c r="E1509" s="723"/>
      <c r="F1509" s="723"/>
      <c r="G1509" s="723"/>
      <c r="H1509" s="723"/>
      <c r="I1509" s="723"/>
      <c r="J1509" s="723"/>
      <c r="K1509" s="723"/>
      <c r="L1509" s="723"/>
      <c r="M1509" s="723"/>
      <c r="N1509" s="723"/>
      <c r="O1509" s="724"/>
      <c r="P1509" s="637" t="str">
        <f t="shared" si="1148"/>
        <v/>
      </c>
      <c r="Q1509" s="637" t="str">
        <f t="shared" si="1149"/>
        <v/>
      </c>
      <c r="R1509" s="637" t="str">
        <f t="shared" si="1150"/>
        <v/>
      </c>
      <c r="S1509" s="638"/>
      <c r="T1509" s="638"/>
      <c r="U1509" s="638"/>
      <c r="V1509" s="638"/>
      <c r="W1509" s="638"/>
      <c r="X1509" s="638"/>
      <c r="Y1509" s="638"/>
      <c r="Z1509" s="638"/>
      <c r="AA1509" s="638"/>
      <c r="AB1509" s="638"/>
      <c r="AC1509" s="638"/>
      <c r="AD1509" s="638"/>
      <c r="AI1509" t="str">
        <f t="shared" si="1151"/>
        <v/>
      </c>
      <c r="AJ1509">
        <f t="shared" si="1152"/>
        <v>0</v>
      </c>
      <c r="AK1509">
        <f t="shared" si="1153"/>
        <v>0</v>
      </c>
      <c r="AL1509">
        <f t="shared" si="1170"/>
        <v>0</v>
      </c>
      <c r="AM1509">
        <f t="shared" si="1154"/>
        <v>0</v>
      </c>
      <c r="AN1509">
        <f t="shared" si="1155"/>
        <v>0</v>
      </c>
      <c r="AO1509">
        <f t="shared" si="1156"/>
        <v>0</v>
      </c>
      <c r="AP1509">
        <f t="shared" si="1157"/>
        <v>0</v>
      </c>
      <c r="AQ1509">
        <f t="shared" si="1158"/>
        <v>0</v>
      </c>
      <c r="AR1509">
        <f t="shared" si="1159"/>
        <v>0</v>
      </c>
      <c r="AS1509">
        <f t="shared" si="1160"/>
        <v>0</v>
      </c>
      <c r="AT1509">
        <f t="shared" si="1161"/>
        <v>0</v>
      </c>
      <c r="AU1509">
        <f t="shared" si="1162"/>
        <v>0</v>
      </c>
      <c r="AV1509">
        <f t="shared" si="1163"/>
        <v>0</v>
      </c>
      <c r="AW1509">
        <f t="shared" si="1164"/>
        <v>0</v>
      </c>
      <c r="AX1509">
        <f t="shared" si="1165"/>
        <v>0</v>
      </c>
      <c r="AY1509">
        <f t="shared" si="1166"/>
        <v>0</v>
      </c>
      <c r="AZ1509">
        <f t="shared" si="1167"/>
        <v>0</v>
      </c>
      <c r="BA1509">
        <f t="shared" si="1168"/>
        <v>0</v>
      </c>
      <c r="BB1509">
        <f t="shared" si="1169"/>
        <v>0</v>
      </c>
      <c r="BC1509" s="356" t="str">
        <f t="shared" si="1171"/>
        <v/>
      </c>
      <c r="BD1509" s="357">
        <f t="shared" si="1172"/>
        <v>0</v>
      </c>
      <c r="BE1509" s="358">
        <f t="shared" si="1173"/>
        <v>0</v>
      </c>
      <c r="BF1509" s="359">
        <f t="shared" si="1174"/>
        <v>0</v>
      </c>
      <c r="BG1509" s="356" t="str">
        <f t="shared" si="1175"/>
        <v/>
      </c>
      <c r="BH1509" s="357">
        <f t="shared" si="1176"/>
        <v>0</v>
      </c>
      <c r="BI1509" s="358">
        <f t="shared" si="1177"/>
        <v>0</v>
      </c>
      <c r="BJ1509" s="359">
        <f t="shared" si="1178"/>
        <v>0</v>
      </c>
      <c r="BK1509" s="356" t="str">
        <f t="shared" si="1179"/>
        <v/>
      </c>
      <c r="BL1509" s="357">
        <f t="shared" si="1180"/>
        <v>0</v>
      </c>
      <c r="BM1509" s="358">
        <f t="shared" si="1181"/>
        <v>0</v>
      </c>
      <c r="BN1509" s="359">
        <f t="shared" si="1182"/>
        <v>0</v>
      </c>
      <c r="BO1509" s="293">
        <f t="shared" si="1183"/>
        <v>0</v>
      </c>
      <c r="BP1509" s="352" t="str">
        <f>IF(BO1509=0,"",
IF(SUM($BO$1440:BO1509)=1,BQ1509,
IF($BO$1560&gt;SUM($BO$1440:BO1509),_xlfn.CONCAT(", ",BQ1509),
IF($BO$1560=SUM($BO$1440:BO1509),_xlfn.CONCAT(" y ",BQ1509)))))</f>
        <v/>
      </c>
      <c r="BQ1509" s="120" t="s">
        <v>5259</v>
      </c>
      <c r="BR1509" s="290">
        <f t="shared" si="1184"/>
        <v>0</v>
      </c>
      <c r="BS1509" s="293">
        <f t="shared" si="1185"/>
        <v>0</v>
      </c>
      <c r="BT1509" s="283" t="str">
        <f>IF(BS1509=0,"",
IF(SUM($BS$1440:BS1509)=1,BU1509,
IF($BS$1560&gt;SUM($BS$1440:BS1509),_xlfn.CONCAT(", ",BU1509),
IF($BS$1560=SUM($BS$1440:BS1509),_xlfn.CONCAT(" y ",BU1509)))))</f>
        <v/>
      </c>
      <c r="BU1509" s="120" t="s">
        <v>5259</v>
      </c>
    </row>
    <row r="1510" spans="1:73" ht="15" customHeight="1">
      <c r="A1510" s="445"/>
      <c r="B1510" s="446"/>
      <c r="C1510" s="35" t="s">
        <v>5260</v>
      </c>
      <c r="D1510" s="800" t="str">
        <f>IF(CNGE_2026_M1_Secc1_Sub1!$D111="","",CNGE_2026_M1_Secc1_Sub1!$D111)</f>
        <v/>
      </c>
      <c r="E1510" s="723"/>
      <c r="F1510" s="723"/>
      <c r="G1510" s="723"/>
      <c r="H1510" s="723"/>
      <c r="I1510" s="723"/>
      <c r="J1510" s="723"/>
      <c r="K1510" s="723"/>
      <c r="L1510" s="723"/>
      <c r="M1510" s="723"/>
      <c r="N1510" s="723"/>
      <c r="O1510" s="724"/>
      <c r="P1510" s="637" t="str">
        <f t="shared" si="1148"/>
        <v/>
      </c>
      <c r="Q1510" s="637" t="str">
        <f t="shared" si="1149"/>
        <v/>
      </c>
      <c r="R1510" s="637" t="str">
        <f t="shared" si="1150"/>
        <v/>
      </c>
      <c r="S1510" s="638"/>
      <c r="T1510" s="638"/>
      <c r="U1510" s="638"/>
      <c r="V1510" s="638"/>
      <c r="W1510" s="638"/>
      <c r="X1510" s="638"/>
      <c r="Y1510" s="638"/>
      <c r="Z1510" s="638"/>
      <c r="AA1510" s="638"/>
      <c r="AB1510" s="638"/>
      <c r="AC1510" s="638"/>
      <c r="AD1510" s="638"/>
      <c r="AI1510" t="str">
        <f t="shared" si="1151"/>
        <v/>
      </c>
      <c r="AJ1510">
        <f t="shared" si="1152"/>
        <v>0</v>
      </c>
      <c r="AK1510">
        <f t="shared" si="1153"/>
        <v>0</v>
      </c>
      <c r="AL1510">
        <f t="shared" si="1170"/>
        <v>0</v>
      </c>
      <c r="AM1510">
        <f t="shared" si="1154"/>
        <v>0</v>
      </c>
      <c r="AN1510">
        <f t="shared" si="1155"/>
        <v>0</v>
      </c>
      <c r="AO1510">
        <f t="shared" si="1156"/>
        <v>0</v>
      </c>
      <c r="AP1510">
        <f t="shared" si="1157"/>
        <v>0</v>
      </c>
      <c r="AQ1510">
        <f t="shared" si="1158"/>
        <v>0</v>
      </c>
      <c r="AR1510">
        <f t="shared" si="1159"/>
        <v>0</v>
      </c>
      <c r="AS1510">
        <f t="shared" si="1160"/>
        <v>0</v>
      </c>
      <c r="AT1510">
        <f t="shared" si="1161"/>
        <v>0</v>
      </c>
      <c r="AU1510">
        <f t="shared" si="1162"/>
        <v>0</v>
      </c>
      <c r="AV1510">
        <f t="shared" si="1163"/>
        <v>0</v>
      </c>
      <c r="AW1510">
        <f t="shared" si="1164"/>
        <v>0</v>
      </c>
      <c r="AX1510">
        <f t="shared" si="1165"/>
        <v>0</v>
      </c>
      <c r="AY1510">
        <f t="shared" si="1166"/>
        <v>0</v>
      </c>
      <c r="AZ1510">
        <f t="shared" si="1167"/>
        <v>0</v>
      </c>
      <c r="BA1510">
        <f t="shared" si="1168"/>
        <v>0</v>
      </c>
      <c r="BB1510">
        <f t="shared" si="1169"/>
        <v>0</v>
      </c>
      <c r="BC1510" s="356" t="str">
        <f t="shared" si="1171"/>
        <v/>
      </c>
      <c r="BD1510" s="357">
        <f t="shared" si="1172"/>
        <v>0</v>
      </c>
      <c r="BE1510" s="358">
        <f t="shared" si="1173"/>
        <v>0</v>
      </c>
      <c r="BF1510" s="359">
        <f t="shared" si="1174"/>
        <v>0</v>
      </c>
      <c r="BG1510" s="356" t="str">
        <f t="shared" si="1175"/>
        <v/>
      </c>
      <c r="BH1510" s="357">
        <f t="shared" si="1176"/>
        <v>0</v>
      </c>
      <c r="BI1510" s="358">
        <f t="shared" si="1177"/>
        <v>0</v>
      </c>
      <c r="BJ1510" s="359">
        <f t="shared" si="1178"/>
        <v>0</v>
      </c>
      <c r="BK1510" s="356" t="str">
        <f t="shared" si="1179"/>
        <v/>
      </c>
      <c r="BL1510" s="357">
        <f t="shared" si="1180"/>
        <v>0</v>
      </c>
      <c r="BM1510" s="358">
        <f t="shared" si="1181"/>
        <v>0</v>
      </c>
      <c r="BN1510" s="359">
        <f t="shared" si="1182"/>
        <v>0</v>
      </c>
      <c r="BO1510" s="293">
        <f t="shared" si="1183"/>
        <v>0</v>
      </c>
      <c r="BP1510" s="352" t="str">
        <f>IF(BO1510=0,"",
IF(SUM($BO$1440:BO1510)=1,BQ1510,
IF($BO$1560&gt;SUM($BO$1440:BO1510),_xlfn.CONCAT(", ",BQ1510),
IF($BO$1560=SUM($BO$1440:BO1510),_xlfn.CONCAT(" y ",BQ1510)))))</f>
        <v/>
      </c>
      <c r="BQ1510" s="120" t="s">
        <v>5261</v>
      </c>
      <c r="BR1510" s="290">
        <f t="shared" si="1184"/>
        <v>0</v>
      </c>
      <c r="BS1510" s="293">
        <f t="shared" si="1185"/>
        <v>0</v>
      </c>
      <c r="BT1510" s="283" t="str">
        <f>IF(BS1510=0,"",
IF(SUM($BS$1440:BS1510)=1,BU1510,
IF($BS$1560&gt;SUM($BS$1440:BS1510),_xlfn.CONCAT(", ",BU1510),
IF($BS$1560=SUM($BS$1440:BS1510),_xlfn.CONCAT(" y ",BU1510)))))</f>
        <v/>
      </c>
      <c r="BU1510" s="120" t="s">
        <v>5261</v>
      </c>
    </row>
    <row r="1511" spans="1:73" ht="15" customHeight="1">
      <c r="A1511" s="445"/>
      <c r="B1511" s="446"/>
      <c r="C1511" s="35" t="s">
        <v>5262</v>
      </c>
      <c r="D1511" s="800" t="str">
        <f>IF(CNGE_2026_M1_Secc1_Sub1!$D112="","",CNGE_2026_M1_Secc1_Sub1!$D112)</f>
        <v/>
      </c>
      <c r="E1511" s="723"/>
      <c r="F1511" s="723"/>
      <c r="G1511" s="723"/>
      <c r="H1511" s="723"/>
      <c r="I1511" s="723"/>
      <c r="J1511" s="723"/>
      <c r="K1511" s="723"/>
      <c r="L1511" s="723"/>
      <c r="M1511" s="723"/>
      <c r="N1511" s="723"/>
      <c r="O1511" s="724"/>
      <c r="P1511" s="637" t="str">
        <f t="shared" si="1148"/>
        <v/>
      </c>
      <c r="Q1511" s="637" t="str">
        <f t="shared" si="1149"/>
        <v/>
      </c>
      <c r="R1511" s="637" t="str">
        <f t="shared" si="1150"/>
        <v/>
      </c>
      <c r="S1511" s="638"/>
      <c r="T1511" s="638"/>
      <c r="U1511" s="638"/>
      <c r="V1511" s="638"/>
      <c r="W1511" s="638"/>
      <c r="X1511" s="638"/>
      <c r="Y1511" s="638"/>
      <c r="Z1511" s="638"/>
      <c r="AA1511" s="638"/>
      <c r="AB1511" s="638"/>
      <c r="AC1511" s="638"/>
      <c r="AD1511" s="638"/>
      <c r="AI1511" t="str">
        <f t="shared" si="1151"/>
        <v/>
      </c>
      <c r="AJ1511">
        <f t="shared" si="1152"/>
        <v>0</v>
      </c>
      <c r="AK1511">
        <f t="shared" si="1153"/>
        <v>0</v>
      </c>
      <c r="AL1511">
        <f t="shared" si="1170"/>
        <v>0</v>
      </c>
      <c r="AM1511">
        <f t="shared" si="1154"/>
        <v>0</v>
      </c>
      <c r="AN1511">
        <f t="shared" si="1155"/>
        <v>0</v>
      </c>
      <c r="AO1511">
        <f t="shared" si="1156"/>
        <v>0</v>
      </c>
      <c r="AP1511">
        <f t="shared" si="1157"/>
        <v>0</v>
      </c>
      <c r="AQ1511">
        <f t="shared" si="1158"/>
        <v>0</v>
      </c>
      <c r="AR1511">
        <f t="shared" si="1159"/>
        <v>0</v>
      </c>
      <c r="AS1511">
        <f t="shared" si="1160"/>
        <v>0</v>
      </c>
      <c r="AT1511">
        <f t="shared" si="1161"/>
        <v>0</v>
      </c>
      <c r="AU1511">
        <f t="shared" si="1162"/>
        <v>0</v>
      </c>
      <c r="AV1511">
        <f t="shared" si="1163"/>
        <v>0</v>
      </c>
      <c r="AW1511">
        <f t="shared" si="1164"/>
        <v>0</v>
      </c>
      <c r="AX1511">
        <f t="shared" si="1165"/>
        <v>0</v>
      </c>
      <c r="AY1511">
        <f t="shared" si="1166"/>
        <v>0</v>
      </c>
      <c r="AZ1511">
        <f t="shared" si="1167"/>
        <v>0</v>
      </c>
      <c r="BA1511">
        <f t="shared" si="1168"/>
        <v>0</v>
      </c>
      <c r="BB1511">
        <f t="shared" si="1169"/>
        <v>0</v>
      </c>
      <c r="BC1511" s="356" t="str">
        <f t="shared" si="1171"/>
        <v/>
      </c>
      <c r="BD1511" s="357">
        <f t="shared" si="1172"/>
        <v>0</v>
      </c>
      <c r="BE1511" s="358">
        <f t="shared" si="1173"/>
        <v>0</v>
      </c>
      <c r="BF1511" s="359">
        <f t="shared" si="1174"/>
        <v>0</v>
      </c>
      <c r="BG1511" s="356" t="str">
        <f t="shared" si="1175"/>
        <v/>
      </c>
      <c r="BH1511" s="357">
        <f t="shared" si="1176"/>
        <v>0</v>
      </c>
      <c r="BI1511" s="358">
        <f t="shared" si="1177"/>
        <v>0</v>
      </c>
      <c r="BJ1511" s="359">
        <f t="shared" si="1178"/>
        <v>0</v>
      </c>
      <c r="BK1511" s="356" t="str">
        <f t="shared" si="1179"/>
        <v/>
      </c>
      <c r="BL1511" s="357">
        <f t="shared" si="1180"/>
        <v>0</v>
      </c>
      <c r="BM1511" s="358">
        <f t="shared" si="1181"/>
        <v>0</v>
      </c>
      <c r="BN1511" s="359">
        <f t="shared" si="1182"/>
        <v>0</v>
      </c>
      <c r="BO1511" s="293">
        <f t="shared" si="1183"/>
        <v>0</v>
      </c>
      <c r="BP1511" s="352" t="str">
        <f>IF(BO1511=0,"",
IF(SUM($BO$1440:BO1511)=1,BQ1511,
IF($BO$1560&gt;SUM($BO$1440:BO1511),_xlfn.CONCAT(", ",BQ1511),
IF($BO$1560=SUM($BO$1440:BO1511),_xlfn.CONCAT(" y ",BQ1511)))))</f>
        <v/>
      </c>
      <c r="BQ1511" s="120" t="s">
        <v>5263</v>
      </c>
      <c r="BR1511" s="290">
        <f t="shared" si="1184"/>
        <v>0</v>
      </c>
      <c r="BS1511" s="293">
        <f t="shared" si="1185"/>
        <v>0</v>
      </c>
      <c r="BT1511" s="283" t="str">
        <f>IF(BS1511=0,"",
IF(SUM($BS$1440:BS1511)=1,BU1511,
IF($BS$1560&gt;SUM($BS$1440:BS1511),_xlfn.CONCAT(", ",BU1511),
IF($BS$1560=SUM($BS$1440:BS1511),_xlfn.CONCAT(" y ",BU1511)))))</f>
        <v/>
      </c>
      <c r="BU1511" s="120" t="s">
        <v>5263</v>
      </c>
    </row>
    <row r="1512" spans="1:73" ht="15" customHeight="1">
      <c r="A1512" s="445"/>
      <c r="B1512" s="446"/>
      <c r="C1512" s="35" t="s">
        <v>5264</v>
      </c>
      <c r="D1512" s="800" t="str">
        <f>IF(CNGE_2026_M1_Secc1_Sub1!$D113="","",CNGE_2026_M1_Secc1_Sub1!$D113)</f>
        <v/>
      </c>
      <c r="E1512" s="723"/>
      <c r="F1512" s="723"/>
      <c r="G1512" s="723"/>
      <c r="H1512" s="723"/>
      <c r="I1512" s="723"/>
      <c r="J1512" s="723"/>
      <c r="K1512" s="723"/>
      <c r="L1512" s="723"/>
      <c r="M1512" s="723"/>
      <c r="N1512" s="723"/>
      <c r="O1512" s="724"/>
      <c r="P1512" s="637" t="str">
        <f t="shared" si="1148"/>
        <v/>
      </c>
      <c r="Q1512" s="637" t="str">
        <f t="shared" si="1149"/>
        <v/>
      </c>
      <c r="R1512" s="637" t="str">
        <f t="shared" si="1150"/>
        <v/>
      </c>
      <c r="S1512" s="638"/>
      <c r="T1512" s="638"/>
      <c r="U1512" s="638"/>
      <c r="V1512" s="638"/>
      <c r="W1512" s="638"/>
      <c r="X1512" s="638"/>
      <c r="Y1512" s="638"/>
      <c r="Z1512" s="638"/>
      <c r="AA1512" s="638"/>
      <c r="AB1512" s="638"/>
      <c r="AC1512" s="638"/>
      <c r="AD1512" s="638"/>
      <c r="AI1512" t="str">
        <f t="shared" si="1151"/>
        <v/>
      </c>
      <c r="AJ1512">
        <f t="shared" si="1152"/>
        <v>0</v>
      </c>
      <c r="AK1512">
        <f t="shared" si="1153"/>
        <v>0</v>
      </c>
      <c r="AL1512">
        <f t="shared" si="1170"/>
        <v>0</v>
      </c>
      <c r="AM1512">
        <f t="shared" si="1154"/>
        <v>0</v>
      </c>
      <c r="AN1512">
        <f t="shared" si="1155"/>
        <v>0</v>
      </c>
      <c r="AO1512">
        <f t="shared" si="1156"/>
        <v>0</v>
      </c>
      <c r="AP1512">
        <f t="shared" si="1157"/>
        <v>0</v>
      </c>
      <c r="AQ1512">
        <f t="shared" si="1158"/>
        <v>0</v>
      </c>
      <c r="AR1512">
        <f t="shared" si="1159"/>
        <v>0</v>
      </c>
      <c r="AS1512">
        <f t="shared" si="1160"/>
        <v>0</v>
      </c>
      <c r="AT1512">
        <f t="shared" si="1161"/>
        <v>0</v>
      </c>
      <c r="AU1512">
        <f t="shared" si="1162"/>
        <v>0</v>
      </c>
      <c r="AV1512">
        <f t="shared" si="1163"/>
        <v>0</v>
      </c>
      <c r="AW1512">
        <f t="shared" si="1164"/>
        <v>0</v>
      </c>
      <c r="AX1512">
        <f t="shared" si="1165"/>
        <v>0</v>
      </c>
      <c r="AY1512">
        <f t="shared" si="1166"/>
        <v>0</v>
      </c>
      <c r="AZ1512">
        <f t="shared" si="1167"/>
        <v>0</v>
      </c>
      <c r="BA1512">
        <f t="shared" si="1168"/>
        <v>0</v>
      </c>
      <c r="BB1512">
        <f t="shared" si="1169"/>
        <v>0</v>
      </c>
      <c r="BC1512" s="356" t="str">
        <f t="shared" si="1171"/>
        <v/>
      </c>
      <c r="BD1512" s="357">
        <f t="shared" si="1172"/>
        <v>0</v>
      </c>
      <c r="BE1512" s="358">
        <f t="shared" si="1173"/>
        <v>0</v>
      </c>
      <c r="BF1512" s="359">
        <f t="shared" si="1174"/>
        <v>0</v>
      </c>
      <c r="BG1512" s="356" t="str">
        <f t="shared" si="1175"/>
        <v/>
      </c>
      <c r="BH1512" s="357">
        <f t="shared" si="1176"/>
        <v>0</v>
      </c>
      <c r="BI1512" s="358">
        <f t="shared" si="1177"/>
        <v>0</v>
      </c>
      <c r="BJ1512" s="359">
        <f t="shared" si="1178"/>
        <v>0</v>
      </c>
      <c r="BK1512" s="356" t="str">
        <f t="shared" si="1179"/>
        <v/>
      </c>
      <c r="BL1512" s="357">
        <f t="shared" si="1180"/>
        <v>0</v>
      </c>
      <c r="BM1512" s="358">
        <f t="shared" si="1181"/>
        <v>0</v>
      </c>
      <c r="BN1512" s="359">
        <f t="shared" si="1182"/>
        <v>0</v>
      </c>
      <c r="BO1512" s="293">
        <f t="shared" si="1183"/>
        <v>0</v>
      </c>
      <c r="BP1512" s="352" t="str">
        <f>IF(BO1512=0,"",
IF(SUM($BO$1440:BO1512)=1,BQ1512,
IF($BO$1560&gt;SUM($BO$1440:BO1512),_xlfn.CONCAT(", ",BQ1512),
IF($BO$1560=SUM($BO$1440:BO1512),_xlfn.CONCAT(" y ",BQ1512)))))</f>
        <v/>
      </c>
      <c r="BQ1512" s="120" t="s">
        <v>5265</v>
      </c>
      <c r="BR1512" s="290">
        <f t="shared" si="1184"/>
        <v>0</v>
      </c>
      <c r="BS1512" s="293">
        <f t="shared" si="1185"/>
        <v>0</v>
      </c>
      <c r="BT1512" s="283" t="str">
        <f>IF(BS1512=0,"",
IF(SUM($BS$1440:BS1512)=1,BU1512,
IF($BS$1560&gt;SUM($BS$1440:BS1512),_xlfn.CONCAT(", ",BU1512),
IF($BS$1560=SUM($BS$1440:BS1512),_xlfn.CONCAT(" y ",BU1512)))))</f>
        <v/>
      </c>
      <c r="BU1512" s="120" t="s">
        <v>5265</v>
      </c>
    </row>
    <row r="1513" spans="1:73" ht="15" customHeight="1">
      <c r="A1513" s="445"/>
      <c r="B1513" s="446"/>
      <c r="C1513" s="35" t="s">
        <v>5266</v>
      </c>
      <c r="D1513" s="800" t="str">
        <f>IF(CNGE_2026_M1_Secc1_Sub1!$D114="","",CNGE_2026_M1_Secc1_Sub1!$D114)</f>
        <v/>
      </c>
      <c r="E1513" s="723"/>
      <c r="F1513" s="723"/>
      <c r="G1513" s="723"/>
      <c r="H1513" s="723"/>
      <c r="I1513" s="723"/>
      <c r="J1513" s="723"/>
      <c r="K1513" s="723"/>
      <c r="L1513" s="723"/>
      <c r="M1513" s="723"/>
      <c r="N1513" s="723"/>
      <c r="O1513" s="724"/>
      <c r="P1513" s="637" t="str">
        <f t="shared" si="1148"/>
        <v/>
      </c>
      <c r="Q1513" s="637" t="str">
        <f t="shared" si="1149"/>
        <v/>
      </c>
      <c r="R1513" s="637" t="str">
        <f t="shared" si="1150"/>
        <v/>
      </c>
      <c r="S1513" s="638"/>
      <c r="T1513" s="638"/>
      <c r="U1513" s="638"/>
      <c r="V1513" s="638"/>
      <c r="W1513" s="638"/>
      <c r="X1513" s="638"/>
      <c r="Y1513" s="638"/>
      <c r="Z1513" s="638"/>
      <c r="AA1513" s="638"/>
      <c r="AB1513" s="638"/>
      <c r="AC1513" s="638"/>
      <c r="AD1513" s="638"/>
      <c r="AI1513" t="str">
        <f t="shared" si="1151"/>
        <v/>
      </c>
      <c r="AJ1513">
        <f t="shared" si="1152"/>
        <v>0</v>
      </c>
      <c r="AK1513">
        <f t="shared" si="1153"/>
        <v>0</v>
      </c>
      <c r="AL1513">
        <f t="shared" si="1170"/>
        <v>0</v>
      </c>
      <c r="AM1513">
        <f t="shared" si="1154"/>
        <v>0</v>
      </c>
      <c r="AN1513">
        <f t="shared" si="1155"/>
        <v>0</v>
      </c>
      <c r="AO1513">
        <f t="shared" si="1156"/>
        <v>0</v>
      </c>
      <c r="AP1513">
        <f t="shared" si="1157"/>
        <v>0</v>
      </c>
      <c r="AQ1513">
        <f t="shared" si="1158"/>
        <v>0</v>
      </c>
      <c r="AR1513">
        <f t="shared" si="1159"/>
        <v>0</v>
      </c>
      <c r="AS1513">
        <f t="shared" si="1160"/>
        <v>0</v>
      </c>
      <c r="AT1513">
        <f t="shared" si="1161"/>
        <v>0</v>
      </c>
      <c r="AU1513">
        <f t="shared" si="1162"/>
        <v>0</v>
      </c>
      <c r="AV1513">
        <f t="shared" si="1163"/>
        <v>0</v>
      </c>
      <c r="AW1513">
        <f t="shared" si="1164"/>
        <v>0</v>
      </c>
      <c r="AX1513">
        <f t="shared" si="1165"/>
        <v>0</v>
      </c>
      <c r="AY1513">
        <f t="shared" si="1166"/>
        <v>0</v>
      </c>
      <c r="AZ1513">
        <f t="shared" si="1167"/>
        <v>0</v>
      </c>
      <c r="BA1513">
        <f t="shared" si="1168"/>
        <v>0</v>
      </c>
      <c r="BB1513">
        <f t="shared" si="1169"/>
        <v>0</v>
      </c>
      <c r="BC1513" s="356" t="str">
        <f t="shared" si="1171"/>
        <v/>
      </c>
      <c r="BD1513" s="357">
        <f t="shared" si="1172"/>
        <v>0</v>
      </c>
      <c r="BE1513" s="358">
        <f t="shared" si="1173"/>
        <v>0</v>
      </c>
      <c r="BF1513" s="359">
        <f t="shared" si="1174"/>
        <v>0</v>
      </c>
      <c r="BG1513" s="356" t="str">
        <f t="shared" si="1175"/>
        <v/>
      </c>
      <c r="BH1513" s="357">
        <f t="shared" si="1176"/>
        <v>0</v>
      </c>
      <c r="BI1513" s="358">
        <f t="shared" si="1177"/>
        <v>0</v>
      </c>
      <c r="BJ1513" s="359">
        <f t="shared" si="1178"/>
        <v>0</v>
      </c>
      <c r="BK1513" s="356" t="str">
        <f t="shared" si="1179"/>
        <v/>
      </c>
      <c r="BL1513" s="357">
        <f t="shared" si="1180"/>
        <v>0</v>
      </c>
      <c r="BM1513" s="358">
        <f t="shared" si="1181"/>
        <v>0</v>
      </c>
      <c r="BN1513" s="359">
        <f t="shared" si="1182"/>
        <v>0</v>
      </c>
      <c r="BO1513" s="293">
        <f t="shared" si="1183"/>
        <v>0</v>
      </c>
      <c r="BP1513" s="352" t="str">
        <f>IF(BO1513=0,"",
IF(SUM($BO$1440:BO1513)=1,BQ1513,
IF($BO$1560&gt;SUM($BO$1440:BO1513),_xlfn.CONCAT(", ",BQ1513),
IF($BO$1560=SUM($BO$1440:BO1513),_xlfn.CONCAT(" y ",BQ1513)))))</f>
        <v/>
      </c>
      <c r="BQ1513" s="120" t="s">
        <v>5267</v>
      </c>
      <c r="BR1513" s="290">
        <f t="shared" si="1184"/>
        <v>0</v>
      </c>
      <c r="BS1513" s="293">
        <f t="shared" si="1185"/>
        <v>0</v>
      </c>
      <c r="BT1513" s="283" t="str">
        <f>IF(BS1513=0,"",
IF(SUM($BS$1440:BS1513)=1,BU1513,
IF($BS$1560&gt;SUM($BS$1440:BS1513),_xlfn.CONCAT(", ",BU1513),
IF($BS$1560=SUM($BS$1440:BS1513),_xlfn.CONCAT(" y ",BU1513)))))</f>
        <v/>
      </c>
      <c r="BU1513" s="120" t="s">
        <v>5267</v>
      </c>
    </row>
    <row r="1514" spans="1:73" ht="15" customHeight="1">
      <c r="A1514" s="445"/>
      <c r="B1514" s="446"/>
      <c r="C1514" s="35" t="s">
        <v>5268</v>
      </c>
      <c r="D1514" s="800" t="str">
        <f>IF(CNGE_2026_M1_Secc1_Sub1!$D115="","",CNGE_2026_M1_Secc1_Sub1!$D115)</f>
        <v/>
      </c>
      <c r="E1514" s="723"/>
      <c r="F1514" s="723"/>
      <c r="G1514" s="723"/>
      <c r="H1514" s="723"/>
      <c r="I1514" s="723"/>
      <c r="J1514" s="723"/>
      <c r="K1514" s="723"/>
      <c r="L1514" s="723"/>
      <c r="M1514" s="723"/>
      <c r="N1514" s="723"/>
      <c r="O1514" s="724"/>
      <c r="P1514" s="637" t="str">
        <f t="shared" si="1148"/>
        <v/>
      </c>
      <c r="Q1514" s="637" t="str">
        <f t="shared" si="1149"/>
        <v/>
      </c>
      <c r="R1514" s="637" t="str">
        <f t="shared" si="1150"/>
        <v/>
      </c>
      <c r="S1514" s="638"/>
      <c r="T1514" s="638"/>
      <c r="U1514" s="638"/>
      <c r="V1514" s="638"/>
      <c r="W1514" s="638"/>
      <c r="X1514" s="638"/>
      <c r="Y1514" s="638"/>
      <c r="Z1514" s="638"/>
      <c r="AA1514" s="638"/>
      <c r="AB1514" s="638"/>
      <c r="AC1514" s="638"/>
      <c r="AD1514" s="638"/>
      <c r="AI1514" t="str">
        <f t="shared" si="1151"/>
        <v/>
      </c>
      <c r="AJ1514">
        <f t="shared" si="1152"/>
        <v>0</v>
      </c>
      <c r="AK1514">
        <f t="shared" si="1153"/>
        <v>0</v>
      </c>
      <c r="AL1514">
        <f t="shared" si="1170"/>
        <v>0</v>
      </c>
      <c r="AM1514">
        <f t="shared" si="1154"/>
        <v>0</v>
      </c>
      <c r="AN1514">
        <f t="shared" si="1155"/>
        <v>0</v>
      </c>
      <c r="AO1514">
        <f t="shared" si="1156"/>
        <v>0</v>
      </c>
      <c r="AP1514">
        <f t="shared" si="1157"/>
        <v>0</v>
      </c>
      <c r="AQ1514">
        <f t="shared" si="1158"/>
        <v>0</v>
      </c>
      <c r="AR1514">
        <f t="shared" si="1159"/>
        <v>0</v>
      </c>
      <c r="AS1514">
        <f t="shared" si="1160"/>
        <v>0</v>
      </c>
      <c r="AT1514">
        <f t="shared" si="1161"/>
        <v>0</v>
      </c>
      <c r="AU1514">
        <f t="shared" si="1162"/>
        <v>0</v>
      </c>
      <c r="AV1514">
        <f t="shared" si="1163"/>
        <v>0</v>
      </c>
      <c r="AW1514">
        <f t="shared" si="1164"/>
        <v>0</v>
      </c>
      <c r="AX1514">
        <f t="shared" si="1165"/>
        <v>0</v>
      </c>
      <c r="AY1514">
        <f t="shared" si="1166"/>
        <v>0</v>
      </c>
      <c r="AZ1514">
        <f t="shared" si="1167"/>
        <v>0</v>
      </c>
      <c r="BA1514">
        <f t="shared" si="1168"/>
        <v>0</v>
      </c>
      <c r="BB1514">
        <f t="shared" si="1169"/>
        <v>0</v>
      </c>
      <c r="BC1514" s="356" t="str">
        <f t="shared" si="1171"/>
        <v/>
      </c>
      <c r="BD1514" s="357">
        <f t="shared" si="1172"/>
        <v>0</v>
      </c>
      <c r="BE1514" s="358">
        <f t="shared" si="1173"/>
        <v>0</v>
      </c>
      <c r="BF1514" s="359">
        <f t="shared" si="1174"/>
        <v>0</v>
      </c>
      <c r="BG1514" s="356" t="str">
        <f t="shared" si="1175"/>
        <v/>
      </c>
      <c r="BH1514" s="357">
        <f t="shared" si="1176"/>
        <v>0</v>
      </c>
      <c r="BI1514" s="358">
        <f t="shared" si="1177"/>
        <v>0</v>
      </c>
      <c r="BJ1514" s="359">
        <f t="shared" si="1178"/>
        <v>0</v>
      </c>
      <c r="BK1514" s="356" t="str">
        <f t="shared" si="1179"/>
        <v/>
      </c>
      <c r="BL1514" s="357">
        <f t="shared" si="1180"/>
        <v>0</v>
      </c>
      <c r="BM1514" s="358">
        <f t="shared" si="1181"/>
        <v>0</v>
      </c>
      <c r="BN1514" s="359">
        <f t="shared" si="1182"/>
        <v>0</v>
      </c>
      <c r="BO1514" s="293">
        <f t="shared" si="1183"/>
        <v>0</v>
      </c>
      <c r="BP1514" s="352" t="str">
        <f>IF(BO1514=0,"",
IF(SUM($BO$1440:BO1514)=1,BQ1514,
IF($BO$1560&gt;SUM($BO$1440:BO1514),_xlfn.CONCAT(", ",BQ1514),
IF($BO$1560=SUM($BO$1440:BO1514),_xlfn.CONCAT(" y ",BQ1514)))))</f>
        <v/>
      </c>
      <c r="BQ1514" s="120" t="s">
        <v>5269</v>
      </c>
      <c r="BR1514" s="290">
        <f t="shared" si="1184"/>
        <v>0</v>
      </c>
      <c r="BS1514" s="293">
        <f t="shared" si="1185"/>
        <v>0</v>
      </c>
      <c r="BT1514" s="283" t="str">
        <f>IF(BS1514=0,"",
IF(SUM($BS$1440:BS1514)=1,BU1514,
IF($BS$1560&gt;SUM($BS$1440:BS1514),_xlfn.CONCAT(", ",BU1514),
IF($BS$1560=SUM($BS$1440:BS1514),_xlfn.CONCAT(" y ",BU1514)))))</f>
        <v/>
      </c>
      <c r="BU1514" s="120" t="s">
        <v>5269</v>
      </c>
    </row>
    <row r="1515" spans="1:73" ht="15" customHeight="1">
      <c r="A1515" s="445"/>
      <c r="B1515" s="446"/>
      <c r="C1515" s="35" t="s">
        <v>5270</v>
      </c>
      <c r="D1515" s="800" t="str">
        <f>IF(CNGE_2026_M1_Secc1_Sub1!$D116="","",CNGE_2026_M1_Secc1_Sub1!$D116)</f>
        <v/>
      </c>
      <c r="E1515" s="723"/>
      <c r="F1515" s="723"/>
      <c r="G1515" s="723"/>
      <c r="H1515" s="723"/>
      <c r="I1515" s="723"/>
      <c r="J1515" s="723"/>
      <c r="K1515" s="723"/>
      <c r="L1515" s="723"/>
      <c r="M1515" s="723"/>
      <c r="N1515" s="723"/>
      <c r="O1515" s="724"/>
      <c r="P1515" s="637" t="str">
        <f t="shared" si="1148"/>
        <v/>
      </c>
      <c r="Q1515" s="637" t="str">
        <f t="shared" si="1149"/>
        <v/>
      </c>
      <c r="R1515" s="637" t="str">
        <f t="shared" si="1150"/>
        <v/>
      </c>
      <c r="S1515" s="638"/>
      <c r="T1515" s="638"/>
      <c r="U1515" s="638"/>
      <c r="V1515" s="638"/>
      <c r="W1515" s="638"/>
      <c r="X1515" s="638"/>
      <c r="Y1515" s="638"/>
      <c r="Z1515" s="638"/>
      <c r="AA1515" s="638"/>
      <c r="AB1515" s="638"/>
      <c r="AC1515" s="638"/>
      <c r="AD1515" s="638"/>
      <c r="AI1515" t="str">
        <f t="shared" si="1151"/>
        <v/>
      </c>
      <c r="AJ1515">
        <f t="shared" si="1152"/>
        <v>0</v>
      </c>
      <c r="AK1515">
        <f t="shared" si="1153"/>
        <v>0</v>
      </c>
      <c r="AL1515">
        <f t="shared" si="1170"/>
        <v>0</v>
      </c>
      <c r="AM1515">
        <f t="shared" si="1154"/>
        <v>0</v>
      </c>
      <c r="AN1515">
        <f t="shared" si="1155"/>
        <v>0</v>
      </c>
      <c r="AO1515">
        <f t="shared" si="1156"/>
        <v>0</v>
      </c>
      <c r="AP1515">
        <f t="shared" si="1157"/>
        <v>0</v>
      </c>
      <c r="AQ1515">
        <f t="shared" si="1158"/>
        <v>0</v>
      </c>
      <c r="AR1515">
        <f t="shared" si="1159"/>
        <v>0</v>
      </c>
      <c r="AS1515">
        <f t="shared" si="1160"/>
        <v>0</v>
      </c>
      <c r="AT1515">
        <f t="shared" si="1161"/>
        <v>0</v>
      </c>
      <c r="AU1515">
        <f t="shared" si="1162"/>
        <v>0</v>
      </c>
      <c r="AV1515">
        <f t="shared" si="1163"/>
        <v>0</v>
      </c>
      <c r="AW1515">
        <f t="shared" si="1164"/>
        <v>0</v>
      </c>
      <c r="AX1515">
        <f t="shared" si="1165"/>
        <v>0</v>
      </c>
      <c r="AY1515">
        <f t="shared" si="1166"/>
        <v>0</v>
      </c>
      <c r="AZ1515">
        <f t="shared" si="1167"/>
        <v>0</v>
      </c>
      <c r="BA1515">
        <f t="shared" si="1168"/>
        <v>0</v>
      </c>
      <c r="BB1515">
        <f t="shared" si="1169"/>
        <v>0</v>
      </c>
      <c r="BC1515" s="356" t="str">
        <f t="shared" si="1171"/>
        <v/>
      </c>
      <c r="BD1515" s="357">
        <f t="shared" si="1172"/>
        <v>0</v>
      </c>
      <c r="BE1515" s="358">
        <f t="shared" si="1173"/>
        <v>0</v>
      </c>
      <c r="BF1515" s="359">
        <f t="shared" si="1174"/>
        <v>0</v>
      </c>
      <c r="BG1515" s="356" t="str">
        <f t="shared" si="1175"/>
        <v/>
      </c>
      <c r="BH1515" s="357">
        <f t="shared" si="1176"/>
        <v>0</v>
      </c>
      <c r="BI1515" s="358">
        <f t="shared" si="1177"/>
        <v>0</v>
      </c>
      <c r="BJ1515" s="359">
        <f t="shared" si="1178"/>
        <v>0</v>
      </c>
      <c r="BK1515" s="356" t="str">
        <f t="shared" si="1179"/>
        <v/>
      </c>
      <c r="BL1515" s="357">
        <f t="shared" si="1180"/>
        <v>0</v>
      </c>
      <c r="BM1515" s="358">
        <f t="shared" si="1181"/>
        <v>0</v>
      </c>
      <c r="BN1515" s="359">
        <f t="shared" si="1182"/>
        <v>0</v>
      </c>
      <c r="BO1515" s="293">
        <f t="shared" si="1183"/>
        <v>0</v>
      </c>
      <c r="BP1515" s="352" t="str">
        <f>IF(BO1515=0,"",
IF(SUM($BO$1440:BO1515)=1,BQ1515,
IF($BO$1560&gt;SUM($BO$1440:BO1515),_xlfn.CONCAT(", ",BQ1515),
IF($BO$1560=SUM($BO$1440:BO1515),_xlfn.CONCAT(" y ",BQ1515)))))</f>
        <v/>
      </c>
      <c r="BQ1515" s="120" t="s">
        <v>5271</v>
      </c>
      <c r="BR1515" s="290">
        <f t="shared" si="1184"/>
        <v>0</v>
      </c>
      <c r="BS1515" s="293">
        <f t="shared" si="1185"/>
        <v>0</v>
      </c>
      <c r="BT1515" s="283" t="str">
        <f>IF(BS1515=0,"",
IF(SUM($BS$1440:BS1515)=1,BU1515,
IF($BS$1560&gt;SUM($BS$1440:BS1515),_xlfn.CONCAT(", ",BU1515),
IF($BS$1560=SUM($BS$1440:BS1515),_xlfn.CONCAT(" y ",BU1515)))))</f>
        <v/>
      </c>
      <c r="BU1515" s="120" t="s">
        <v>5271</v>
      </c>
    </row>
    <row r="1516" spans="1:73" ht="15" customHeight="1">
      <c r="A1516" s="445"/>
      <c r="B1516" s="446"/>
      <c r="C1516" s="35" t="s">
        <v>5272</v>
      </c>
      <c r="D1516" s="800" t="str">
        <f>IF(CNGE_2026_M1_Secc1_Sub1!$D117="","",CNGE_2026_M1_Secc1_Sub1!$D117)</f>
        <v/>
      </c>
      <c r="E1516" s="723"/>
      <c r="F1516" s="723"/>
      <c r="G1516" s="723"/>
      <c r="H1516" s="723"/>
      <c r="I1516" s="723"/>
      <c r="J1516" s="723"/>
      <c r="K1516" s="723"/>
      <c r="L1516" s="723"/>
      <c r="M1516" s="723"/>
      <c r="N1516" s="723"/>
      <c r="O1516" s="724"/>
      <c r="P1516" s="637" t="str">
        <f t="shared" si="1148"/>
        <v/>
      </c>
      <c r="Q1516" s="637" t="str">
        <f t="shared" si="1149"/>
        <v/>
      </c>
      <c r="R1516" s="637" t="str">
        <f t="shared" si="1150"/>
        <v/>
      </c>
      <c r="S1516" s="638"/>
      <c r="T1516" s="638"/>
      <c r="U1516" s="638"/>
      <c r="V1516" s="638"/>
      <c r="W1516" s="638"/>
      <c r="X1516" s="638"/>
      <c r="Y1516" s="638"/>
      <c r="Z1516" s="638"/>
      <c r="AA1516" s="638"/>
      <c r="AB1516" s="638"/>
      <c r="AC1516" s="638"/>
      <c r="AD1516" s="638"/>
      <c r="AI1516" t="str">
        <f t="shared" si="1151"/>
        <v/>
      </c>
      <c r="AJ1516">
        <f t="shared" si="1152"/>
        <v>0</v>
      </c>
      <c r="AK1516">
        <f t="shared" si="1153"/>
        <v>0</v>
      </c>
      <c r="AL1516">
        <f t="shared" si="1170"/>
        <v>0</v>
      </c>
      <c r="AM1516">
        <f t="shared" si="1154"/>
        <v>0</v>
      </c>
      <c r="AN1516">
        <f t="shared" si="1155"/>
        <v>0</v>
      </c>
      <c r="AO1516">
        <f t="shared" si="1156"/>
        <v>0</v>
      </c>
      <c r="AP1516">
        <f t="shared" si="1157"/>
        <v>0</v>
      </c>
      <c r="AQ1516">
        <f t="shared" si="1158"/>
        <v>0</v>
      </c>
      <c r="AR1516">
        <f t="shared" si="1159"/>
        <v>0</v>
      </c>
      <c r="AS1516">
        <f t="shared" si="1160"/>
        <v>0</v>
      </c>
      <c r="AT1516">
        <f t="shared" si="1161"/>
        <v>0</v>
      </c>
      <c r="AU1516">
        <f t="shared" si="1162"/>
        <v>0</v>
      </c>
      <c r="AV1516">
        <f t="shared" si="1163"/>
        <v>0</v>
      </c>
      <c r="AW1516">
        <f t="shared" si="1164"/>
        <v>0</v>
      </c>
      <c r="AX1516">
        <f t="shared" si="1165"/>
        <v>0</v>
      </c>
      <c r="AY1516">
        <f t="shared" si="1166"/>
        <v>0</v>
      </c>
      <c r="AZ1516">
        <f t="shared" si="1167"/>
        <v>0</v>
      </c>
      <c r="BA1516">
        <f t="shared" si="1168"/>
        <v>0</v>
      </c>
      <c r="BB1516">
        <f t="shared" si="1169"/>
        <v>0</v>
      </c>
      <c r="BC1516" s="356" t="str">
        <f t="shared" si="1171"/>
        <v/>
      </c>
      <c r="BD1516" s="357">
        <f t="shared" si="1172"/>
        <v>0</v>
      </c>
      <c r="BE1516" s="358">
        <f t="shared" si="1173"/>
        <v>0</v>
      </c>
      <c r="BF1516" s="359">
        <f t="shared" si="1174"/>
        <v>0</v>
      </c>
      <c r="BG1516" s="356" t="str">
        <f t="shared" si="1175"/>
        <v/>
      </c>
      <c r="BH1516" s="357">
        <f t="shared" si="1176"/>
        <v>0</v>
      </c>
      <c r="BI1516" s="358">
        <f t="shared" si="1177"/>
        <v>0</v>
      </c>
      <c r="BJ1516" s="359">
        <f t="shared" si="1178"/>
        <v>0</v>
      </c>
      <c r="BK1516" s="356" t="str">
        <f t="shared" si="1179"/>
        <v/>
      </c>
      <c r="BL1516" s="357">
        <f t="shared" si="1180"/>
        <v>0</v>
      </c>
      <c r="BM1516" s="358">
        <f t="shared" si="1181"/>
        <v>0</v>
      </c>
      <c r="BN1516" s="359">
        <f t="shared" si="1182"/>
        <v>0</v>
      </c>
      <c r="BO1516" s="293">
        <f t="shared" si="1183"/>
        <v>0</v>
      </c>
      <c r="BP1516" s="352" t="str">
        <f>IF(BO1516=0,"",
IF(SUM($BO$1440:BO1516)=1,BQ1516,
IF($BO$1560&gt;SUM($BO$1440:BO1516),_xlfn.CONCAT(", ",BQ1516),
IF($BO$1560=SUM($BO$1440:BO1516),_xlfn.CONCAT(" y ",BQ1516)))))</f>
        <v/>
      </c>
      <c r="BQ1516" s="120" t="s">
        <v>5273</v>
      </c>
      <c r="BR1516" s="290">
        <f t="shared" si="1184"/>
        <v>0</v>
      </c>
      <c r="BS1516" s="293">
        <f t="shared" si="1185"/>
        <v>0</v>
      </c>
      <c r="BT1516" s="283" t="str">
        <f>IF(BS1516=0,"",
IF(SUM($BS$1440:BS1516)=1,BU1516,
IF($BS$1560&gt;SUM($BS$1440:BS1516),_xlfn.CONCAT(", ",BU1516),
IF($BS$1560=SUM($BS$1440:BS1516),_xlfn.CONCAT(" y ",BU1516)))))</f>
        <v/>
      </c>
      <c r="BU1516" s="120" t="s">
        <v>5273</v>
      </c>
    </row>
    <row r="1517" spans="1:73" ht="15" customHeight="1">
      <c r="A1517" s="445"/>
      <c r="B1517" s="446"/>
      <c r="C1517" s="35" t="s">
        <v>5274</v>
      </c>
      <c r="D1517" s="800" t="str">
        <f>IF(CNGE_2026_M1_Secc1_Sub1!$D118="","",CNGE_2026_M1_Secc1_Sub1!$D118)</f>
        <v/>
      </c>
      <c r="E1517" s="723"/>
      <c r="F1517" s="723"/>
      <c r="G1517" s="723"/>
      <c r="H1517" s="723"/>
      <c r="I1517" s="723"/>
      <c r="J1517" s="723"/>
      <c r="K1517" s="723"/>
      <c r="L1517" s="723"/>
      <c r="M1517" s="723"/>
      <c r="N1517" s="723"/>
      <c r="O1517" s="724"/>
      <c r="P1517" s="637" t="str">
        <f t="shared" si="1148"/>
        <v/>
      </c>
      <c r="Q1517" s="637" t="str">
        <f t="shared" si="1149"/>
        <v/>
      </c>
      <c r="R1517" s="637" t="str">
        <f t="shared" si="1150"/>
        <v/>
      </c>
      <c r="S1517" s="638"/>
      <c r="T1517" s="638"/>
      <c r="U1517" s="638"/>
      <c r="V1517" s="638"/>
      <c r="W1517" s="638"/>
      <c r="X1517" s="638"/>
      <c r="Y1517" s="638"/>
      <c r="Z1517" s="638"/>
      <c r="AA1517" s="638"/>
      <c r="AB1517" s="638"/>
      <c r="AC1517" s="638"/>
      <c r="AD1517" s="638"/>
      <c r="AI1517" t="str">
        <f t="shared" si="1151"/>
        <v/>
      </c>
      <c r="AJ1517">
        <f t="shared" si="1152"/>
        <v>0</v>
      </c>
      <c r="AK1517">
        <f t="shared" si="1153"/>
        <v>0</v>
      </c>
      <c r="AL1517">
        <f t="shared" si="1170"/>
        <v>0</v>
      </c>
      <c r="AM1517">
        <f t="shared" si="1154"/>
        <v>0</v>
      </c>
      <c r="AN1517">
        <f t="shared" si="1155"/>
        <v>0</v>
      </c>
      <c r="AO1517">
        <f t="shared" si="1156"/>
        <v>0</v>
      </c>
      <c r="AP1517">
        <f t="shared" si="1157"/>
        <v>0</v>
      </c>
      <c r="AQ1517">
        <f t="shared" si="1158"/>
        <v>0</v>
      </c>
      <c r="AR1517">
        <f t="shared" si="1159"/>
        <v>0</v>
      </c>
      <c r="AS1517">
        <f t="shared" si="1160"/>
        <v>0</v>
      </c>
      <c r="AT1517">
        <f t="shared" si="1161"/>
        <v>0</v>
      </c>
      <c r="AU1517">
        <f t="shared" si="1162"/>
        <v>0</v>
      </c>
      <c r="AV1517">
        <f t="shared" si="1163"/>
        <v>0</v>
      </c>
      <c r="AW1517">
        <f t="shared" si="1164"/>
        <v>0</v>
      </c>
      <c r="AX1517">
        <f t="shared" si="1165"/>
        <v>0</v>
      </c>
      <c r="AY1517">
        <f t="shared" si="1166"/>
        <v>0</v>
      </c>
      <c r="AZ1517">
        <f t="shared" si="1167"/>
        <v>0</v>
      </c>
      <c r="BA1517">
        <f t="shared" si="1168"/>
        <v>0</v>
      </c>
      <c r="BB1517">
        <f t="shared" si="1169"/>
        <v>0</v>
      </c>
      <c r="BC1517" s="356" t="str">
        <f t="shared" si="1171"/>
        <v/>
      </c>
      <c r="BD1517" s="357">
        <f t="shared" si="1172"/>
        <v>0</v>
      </c>
      <c r="BE1517" s="358">
        <f t="shared" si="1173"/>
        <v>0</v>
      </c>
      <c r="BF1517" s="359">
        <f t="shared" si="1174"/>
        <v>0</v>
      </c>
      <c r="BG1517" s="356" t="str">
        <f t="shared" si="1175"/>
        <v/>
      </c>
      <c r="BH1517" s="357">
        <f t="shared" si="1176"/>
        <v>0</v>
      </c>
      <c r="BI1517" s="358">
        <f t="shared" si="1177"/>
        <v>0</v>
      </c>
      <c r="BJ1517" s="359">
        <f t="shared" si="1178"/>
        <v>0</v>
      </c>
      <c r="BK1517" s="356" t="str">
        <f t="shared" si="1179"/>
        <v/>
      </c>
      <c r="BL1517" s="357">
        <f t="shared" si="1180"/>
        <v>0</v>
      </c>
      <c r="BM1517" s="358">
        <f t="shared" si="1181"/>
        <v>0</v>
      </c>
      <c r="BN1517" s="359">
        <f t="shared" si="1182"/>
        <v>0</v>
      </c>
      <c r="BO1517" s="293">
        <f t="shared" si="1183"/>
        <v>0</v>
      </c>
      <c r="BP1517" s="352" t="str">
        <f>IF(BO1517=0,"",
IF(SUM($BO$1440:BO1517)=1,BQ1517,
IF($BO$1560&gt;SUM($BO$1440:BO1517),_xlfn.CONCAT(", ",BQ1517),
IF($BO$1560=SUM($BO$1440:BO1517),_xlfn.CONCAT(" y ",BQ1517)))))</f>
        <v/>
      </c>
      <c r="BQ1517" s="120" t="s">
        <v>5275</v>
      </c>
      <c r="BR1517" s="290">
        <f t="shared" si="1184"/>
        <v>0</v>
      </c>
      <c r="BS1517" s="293">
        <f t="shared" si="1185"/>
        <v>0</v>
      </c>
      <c r="BT1517" s="283" t="str">
        <f>IF(BS1517=0,"",
IF(SUM($BS$1440:BS1517)=1,BU1517,
IF($BS$1560&gt;SUM($BS$1440:BS1517),_xlfn.CONCAT(", ",BU1517),
IF($BS$1560=SUM($BS$1440:BS1517),_xlfn.CONCAT(" y ",BU1517)))))</f>
        <v/>
      </c>
      <c r="BU1517" s="120" t="s">
        <v>5275</v>
      </c>
    </row>
    <row r="1518" spans="1:73" ht="15" customHeight="1">
      <c r="A1518" s="445"/>
      <c r="B1518" s="446"/>
      <c r="C1518" s="35" t="s">
        <v>5276</v>
      </c>
      <c r="D1518" s="800" t="str">
        <f>IF(CNGE_2026_M1_Secc1_Sub1!$D119="","",CNGE_2026_M1_Secc1_Sub1!$D119)</f>
        <v/>
      </c>
      <c r="E1518" s="723"/>
      <c r="F1518" s="723"/>
      <c r="G1518" s="723"/>
      <c r="H1518" s="723"/>
      <c r="I1518" s="723"/>
      <c r="J1518" s="723"/>
      <c r="K1518" s="723"/>
      <c r="L1518" s="723"/>
      <c r="M1518" s="723"/>
      <c r="N1518" s="723"/>
      <c r="O1518" s="724"/>
      <c r="P1518" s="637" t="str">
        <f t="shared" si="1148"/>
        <v/>
      </c>
      <c r="Q1518" s="637" t="str">
        <f t="shared" si="1149"/>
        <v/>
      </c>
      <c r="R1518" s="637" t="str">
        <f t="shared" si="1150"/>
        <v/>
      </c>
      <c r="S1518" s="638"/>
      <c r="T1518" s="638"/>
      <c r="U1518" s="638"/>
      <c r="V1518" s="638"/>
      <c r="W1518" s="638"/>
      <c r="X1518" s="638"/>
      <c r="Y1518" s="638"/>
      <c r="Z1518" s="638"/>
      <c r="AA1518" s="638"/>
      <c r="AB1518" s="638"/>
      <c r="AC1518" s="638"/>
      <c r="AD1518" s="638"/>
      <c r="AI1518" t="str">
        <f t="shared" si="1151"/>
        <v/>
      </c>
      <c r="AJ1518">
        <f t="shared" si="1152"/>
        <v>0</v>
      </c>
      <c r="AK1518">
        <f t="shared" si="1153"/>
        <v>0</v>
      </c>
      <c r="AL1518">
        <f t="shared" si="1170"/>
        <v>0</v>
      </c>
      <c r="AM1518">
        <f t="shared" si="1154"/>
        <v>0</v>
      </c>
      <c r="AN1518">
        <f t="shared" si="1155"/>
        <v>0</v>
      </c>
      <c r="AO1518">
        <f t="shared" si="1156"/>
        <v>0</v>
      </c>
      <c r="AP1518">
        <f t="shared" si="1157"/>
        <v>0</v>
      </c>
      <c r="AQ1518">
        <f t="shared" si="1158"/>
        <v>0</v>
      </c>
      <c r="AR1518">
        <f t="shared" si="1159"/>
        <v>0</v>
      </c>
      <c r="AS1518">
        <f t="shared" si="1160"/>
        <v>0</v>
      </c>
      <c r="AT1518">
        <f t="shared" si="1161"/>
        <v>0</v>
      </c>
      <c r="AU1518">
        <f t="shared" si="1162"/>
        <v>0</v>
      </c>
      <c r="AV1518">
        <f t="shared" si="1163"/>
        <v>0</v>
      </c>
      <c r="AW1518">
        <f t="shared" si="1164"/>
        <v>0</v>
      </c>
      <c r="AX1518">
        <f t="shared" si="1165"/>
        <v>0</v>
      </c>
      <c r="AY1518">
        <f t="shared" si="1166"/>
        <v>0</v>
      </c>
      <c r="AZ1518">
        <f t="shared" si="1167"/>
        <v>0</v>
      </c>
      <c r="BA1518">
        <f t="shared" si="1168"/>
        <v>0</v>
      </c>
      <c r="BB1518">
        <f t="shared" si="1169"/>
        <v>0</v>
      </c>
      <c r="BC1518" s="356" t="str">
        <f t="shared" si="1171"/>
        <v/>
      </c>
      <c r="BD1518" s="357">
        <f t="shared" si="1172"/>
        <v>0</v>
      </c>
      <c r="BE1518" s="358">
        <f t="shared" si="1173"/>
        <v>0</v>
      </c>
      <c r="BF1518" s="359">
        <f t="shared" si="1174"/>
        <v>0</v>
      </c>
      <c r="BG1518" s="356" t="str">
        <f t="shared" si="1175"/>
        <v/>
      </c>
      <c r="BH1518" s="357">
        <f t="shared" si="1176"/>
        <v>0</v>
      </c>
      <c r="BI1518" s="358">
        <f t="shared" si="1177"/>
        <v>0</v>
      </c>
      <c r="BJ1518" s="359">
        <f t="shared" si="1178"/>
        <v>0</v>
      </c>
      <c r="BK1518" s="356" t="str">
        <f t="shared" si="1179"/>
        <v/>
      </c>
      <c r="BL1518" s="357">
        <f t="shared" si="1180"/>
        <v>0</v>
      </c>
      <c r="BM1518" s="358">
        <f t="shared" si="1181"/>
        <v>0</v>
      </c>
      <c r="BN1518" s="359">
        <f t="shared" si="1182"/>
        <v>0</v>
      </c>
      <c r="BO1518" s="293">
        <f t="shared" si="1183"/>
        <v>0</v>
      </c>
      <c r="BP1518" s="352" t="str">
        <f>IF(BO1518=0,"",
IF(SUM($BO$1440:BO1518)=1,BQ1518,
IF($BO$1560&gt;SUM($BO$1440:BO1518),_xlfn.CONCAT(", ",BQ1518),
IF($BO$1560=SUM($BO$1440:BO1518),_xlfn.CONCAT(" y ",BQ1518)))))</f>
        <v/>
      </c>
      <c r="BQ1518" s="120" t="s">
        <v>5277</v>
      </c>
      <c r="BR1518" s="290">
        <f t="shared" si="1184"/>
        <v>0</v>
      </c>
      <c r="BS1518" s="293">
        <f t="shared" si="1185"/>
        <v>0</v>
      </c>
      <c r="BT1518" s="283" t="str">
        <f>IF(BS1518=0,"",
IF(SUM($BS$1440:BS1518)=1,BU1518,
IF($BS$1560&gt;SUM($BS$1440:BS1518),_xlfn.CONCAT(", ",BU1518),
IF($BS$1560=SUM($BS$1440:BS1518),_xlfn.CONCAT(" y ",BU1518)))))</f>
        <v/>
      </c>
      <c r="BU1518" s="120" t="s">
        <v>5277</v>
      </c>
    </row>
    <row r="1519" spans="1:73" ht="15" customHeight="1">
      <c r="A1519" s="445"/>
      <c r="B1519" s="446"/>
      <c r="C1519" s="35" t="s">
        <v>5278</v>
      </c>
      <c r="D1519" s="800" t="str">
        <f>IF(CNGE_2026_M1_Secc1_Sub1!$D120="","",CNGE_2026_M1_Secc1_Sub1!$D120)</f>
        <v/>
      </c>
      <c r="E1519" s="723"/>
      <c r="F1519" s="723"/>
      <c r="G1519" s="723"/>
      <c r="H1519" s="723"/>
      <c r="I1519" s="723"/>
      <c r="J1519" s="723"/>
      <c r="K1519" s="723"/>
      <c r="L1519" s="723"/>
      <c r="M1519" s="723"/>
      <c r="N1519" s="723"/>
      <c r="O1519" s="724"/>
      <c r="P1519" s="637" t="str">
        <f t="shared" si="1148"/>
        <v/>
      </c>
      <c r="Q1519" s="637" t="str">
        <f t="shared" si="1149"/>
        <v/>
      </c>
      <c r="R1519" s="637" t="str">
        <f t="shared" si="1150"/>
        <v/>
      </c>
      <c r="S1519" s="638"/>
      <c r="T1519" s="638"/>
      <c r="U1519" s="638"/>
      <c r="V1519" s="638"/>
      <c r="W1519" s="638"/>
      <c r="X1519" s="638"/>
      <c r="Y1519" s="638"/>
      <c r="Z1519" s="638"/>
      <c r="AA1519" s="638"/>
      <c r="AB1519" s="638"/>
      <c r="AC1519" s="638"/>
      <c r="AD1519" s="638"/>
      <c r="AI1519" t="str">
        <f t="shared" si="1151"/>
        <v/>
      </c>
      <c r="AJ1519">
        <f t="shared" si="1152"/>
        <v>0</v>
      </c>
      <c r="AK1519">
        <f t="shared" si="1153"/>
        <v>0</v>
      </c>
      <c r="AL1519">
        <f t="shared" si="1170"/>
        <v>0</v>
      </c>
      <c r="AM1519">
        <f t="shared" si="1154"/>
        <v>0</v>
      </c>
      <c r="AN1519">
        <f t="shared" si="1155"/>
        <v>0</v>
      </c>
      <c r="AO1519">
        <f t="shared" si="1156"/>
        <v>0</v>
      </c>
      <c r="AP1519">
        <f t="shared" si="1157"/>
        <v>0</v>
      </c>
      <c r="AQ1519">
        <f t="shared" si="1158"/>
        <v>0</v>
      </c>
      <c r="AR1519">
        <f t="shared" si="1159"/>
        <v>0</v>
      </c>
      <c r="AS1519">
        <f t="shared" si="1160"/>
        <v>0</v>
      </c>
      <c r="AT1519">
        <f t="shared" si="1161"/>
        <v>0</v>
      </c>
      <c r="AU1519">
        <f t="shared" si="1162"/>
        <v>0</v>
      </c>
      <c r="AV1519">
        <f t="shared" si="1163"/>
        <v>0</v>
      </c>
      <c r="AW1519">
        <f t="shared" si="1164"/>
        <v>0</v>
      </c>
      <c r="AX1519">
        <f t="shared" si="1165"/>
        <v>0</v>
      </c>
      <c r="AY1519">
        <f t="shared" si="1166"/>
        <v>0</v>
      </c>
      <c r="AZ1519">
        <f t="shared" si="1167"/>
        <v>0</v>
      </c>
      <c r="BA1519">
        <f t="shared" si="1168"/>
        <v>0</v>
      </c>
      <c r="BB1519">
        <f t="shared" si="1169"/>
        <v>0</v>
      </c>
      <c r="BC1519" s="356" t="str">
        <f t="shared" si="1171"/>
        <v/>
      </c>
      <c r="BD1519" s="357">
        <f t="shared" si="1172"/>
        <v>0</v>
      </c>
      <c r="BE1519" s="358">
        <f t="shared" si="1173"/>
        <v>0</v>
      </c>
      <c r="BF1519" s="359">
        <f t="shared" si="1174"/>
        <v>0</v>
      </c>
      <c r="BG1519" s="356" t="str">
        <f t="shared" si="1175"/>
        <v/>
      </c>
      <c r="BH1519" s="357">
        <f t="shared" si="1176"/>
        <v>0</v>
      </c>
      <c r="BI1519" s="358">
        <f t="shared" si="1177"/>
        <v>0</v>
      </c>
      <c r="BJ1519" s="359">
        <f t="shared" si="1178"/>
        <v>0</v>
      </c>
      <c r="BK1519" s="356" t="str">
        <f t="shared" si="1179"/>
        <v/>
      </c>
      <c r="BL1519" s="357">
        <f t="shared" si="1180"/>
        <v>0</v>
      </c>
      <c r="BM1519" s="358">
        <f t="shared" si="1181"/>
        <v>0</v>
      </c>
      <c r="BN1519" s="359">
        <f t="shared" si="1182"/>
        <v>0</v>
      </c>
      <c r="BO1519" s="293">
        <f t="shared" si="1183"/>
        <v>0</v>
      </c>
      <c r="BP1519" s="352" t="str">
        <f>IF(BO1519=0,"",
IF(SUM($BO$1440:BO1519)=1,BQ1519,
IF($BO$1560&gt;SUM($BO$1440:BO1519),_xlfn.CONCAT(", ",BQ1519),
IF($BO$1560=SUM($BO$1440:BO1519),_xlfn.CONCAT(" y ",BQ1519)))))</f>
        <v/>
      </c>
      <c r="BQ1519" s="120" t="s">
        <v>5279</v>
      </c>
      <c r="BR1519" s="290">
        <f t="shared" si="1184"/>
        <v>0</v>
      </c>
      <c r="BS1519" s="293">
        <f t="shared" si="1185"/>
        <v>0</v>
      </c>
      <c r="BT1519" s="283" t="str">
        <f>IF(BS1519=0,"",
IF(SUM($BS$1440:BS1519)=1,BU1519,
IF($BS$1560&gt;SUM($BS$1440:BS1519),_xlfn.CONCAT(", ",BU1519),
IF($BS$1560=SUM($BS$1440:BS1519),_xlfn.CONCAT(" y ",BU1519)))))</f>
        <v/>
      </c>
      <c r="BU1519" s="120" t="s">
        <v>5279</v>
      </c>
    </row>
    <row r="1520" spans="1:73" ht="15" customHeight="1">
      <c r="A1520" s="445"/>
      <c r="B1520" s="446"/>
      <c r="C1520" s="35" t="s">
        <v>5280</v>
      </c>
      <c r="D1520" s="800" t="str">
        <f>IF(CNGE_2026_M1_Secc1_Sub1!$D121="","",CNGE_2026_M1_Secc1_Sub1!$D121)</f>
        <v/>
      </c>
      <c r="E1520" s="723"/>
      <c r="F1520" s="723"/>
      <c r="G1520" s="723"/>
      <c r="H1520" s="723"/>
      <c r="I1520" s="723"/>
      <c r="J1520" s="723"/>
      <c r="K1520" s="723"/>
      <c r="L1520" s="723"/>
      <c r="M1520" s="723"/>
      <c r="N1520" s="723"/>
      <c r="O1520" s="724"/>
      <c r="P1520" s="637" t="str">
        <f t="shared" si="1148"/>
        <v/>
      </c>
      <c r="Q1520" s="637" t="str">
        <f t="shared" si="1149"/>
        <v/>
      </c>
      <c r="R1520" s="637" t="str">
        <f t="shared" si="1150"/>
        <v/>
      </c>
      <c r="S1520" s="638"/>
      <c r="T1520" s="638"/>
      <c r="U1520" s="638"/>
      <c r="V1520" s="638"/>
      <c r="W1520" s="638"/>
      <c r="X1520" s="638"/>
      <c r="Y1520" s="638"/>
      <c r="Z1520" s="638"/>
      <c r="AA1520" s="638"/>
      <c r="AB1520" s="638"/>
      <c r="AC1520" s="638"/>
      <c r="AD1520" s="638"/>
      <c r="AI1520" t="str">
        <f t="shared" si="1151"/>
        <v/>
      </c>
      <c r="AJ1520">
        <f t="shared" si="1152"/>
        <v>0</v>
      </c>
      <c r="AK1520">
        <f t="shared" si="1153"/>
        <v>0</v>
      </c>
      <c r="AL1520">
        <f t="shared" si="1170"/>
        <v>0</v>
      </c>
      <c r="AM1520">
        <f t="shared" si="1154"/>
        <v>0</v>
      </c>
      <c r="AN1520">
        <f t="shared" si="1155"/>
        <v>0</v>
      </c>
      <c r="AO1520">
        <f t="shared" si="1156"/>
        <v>0</v>
      </c>
      <c r="AP1520">
        <f t="shared" si="1157"/>
        <v>0</v>
      </c>
      <c r="AQ1520">
        <f t="shared" si="1158"/>
        <v>0</v>
      </c>
      <c r="AR1520">
        <f t="shared" si="1159"/>
        <v>0</v>
      </c>
      <c r="AS1520">
        <f t="shared" si="1160"/>
        <v>0</v>
      </c>
      <c r="AT1520">
        <f t="shared" si="1161"/>
        <v>0</v>
      </c>
      <c r="AU1520">
        <f t="shared" si="1162"/>
        <v>0</v>
      </c>
      <c r="AV1520">
        <f t="shared" si="1163"/>
        <v>0</v>
      </c>
      <c r="AW1520">
        <f t="shared" si="1164"/>
        <v>0</v>
      </c>
      <c r="AX1520">
        <f t="shared" si="1165"/>
        <v>0</v>
      </c>
      <c r="AY1520">
        <f t="shared" si="1166"/>
        <v>0</v>
      </c>
      <c r="AZ1520">
        <f t="shared" si="1167"/>
        <v>0</v>
      </c>
      <c r="BA1520">
        <f t="shared" si="1168"/>
        <v>0</v>
      </c>
      <c r="BB1520">
        <f t="shared" si="1169"/>
        <v>0</v>
      </c>
      <c r="BC1520" s="356" t="str">
        <f t="shared" si="1171"/>
        <v/>
      </c>
      <c r="BD1520" s="357">
        <f t="shared" si="1172"/>
        <v>0</v>
      </c>
      <c r="BE1520" s="358">
        <f t="shared" si="1173"/>
        <v>0</v>
      </c>
      <c r="BF1520" s="359">
        <f t="shared" si="1174"/>
        <v>0</v>
      </c>
      <c r="BG1520" s="356" t="str">
        <f t="shared" si="1175"/>
        <v/>
      </c>
      <c r="BH1520" s="357">
        <f t="shared" si="1176"/>
        <v>0</v>
      </c>
      <c r="BI1520" s="358">
        <f t="shared" si="1177"/>
        <v>0</v>
      </c>
      <c r="BJ1520" s="359">
        <f t="shared" si="1178"/>
        <v>0</v>
      </c>
      <c r="BK1520" s="356" t="str">
        <f t="shared" si="1179"/>
        <v/>
      </c>
      <c r="BL1520" s="357">
        <f t="shared" si="1180"/>
        <v>0</v>
      </c>
      <c r="BM1520" s="358">
        <f t="shared" si="1181"/>
        <v>0</v>
      </c>
      <c r="BN1520" s="359">
        <f t="shared" si="1182"/>
        <v>0</v>
      </c>
      <c r="BO1520" s="293">
        <f t="shared" si="1183"/>
        <v>0</v>
      </c>
      <c r="BP1520" s="352" t="str">
        <f>IF(BO1520=0,"",
IF(SUM($BO$1440:BO1520)=1,BQ1520,
IF($BO$1560&gt;SUM($BO$1440:BO1520),_xlfn.CONCAT(", ",BQ1520),
IF($BO$1560=SUM($BO$1440:BO1520),_xlfn.CONCAT(" y ",BQ1520)))))</f>
        <v/>
      </c>
      <c r="BQ1520" s="120" t="s">
        <v>5281</v>
      </c>
      <c r="BR1520" s="290">
        <f t="shared" si="1184"/>
        <v>0</v>
      </c>
      <c r="BS1520" s="293">
        <f t="shared" si="1185"/>
        <v>0</v>
      </c>
      <c r="BT1520" s="283" t="str">
        <f>IF(BS1520=0,"",
IF(SUM($BS$1440:BS1520)=1,BU1520,
IF($BS$1560&gt;SUM($BS$1440:BS1520),_xlfn.CONCAT(", ",BU1520),
IF($BS$1560=SUM($BS$1440:BS1520),_xlfn.CONCAT(" y ",BU1520)))))</f>
        <v/>
      </c>
      <c r="BU1520" s="120" t="s">
        <v>5281</v>
      </c>
    </row>
    <row r="1521" spans="1:73" ht="15" customHeight="1">
      <c r="A1521" s="445"/>
      <c r="B1521" s="446"/>
      <c r="C1521" s="35" t="s">
        <v>5282</v>
      </c>
      <c r="D1521" s="800" t="str">
        <f>IF(CNGE_2026_M1_Secc1_Sub1!$D122="","",CNGE_2026_M1_Secc1_Sub1!$D122)</f>
        <v/>
      </c>
      <c r="E1521" s="723"/>
      <c r="F1521" s="723"/>
      <c r="G1521" s="723"/>
      <c r="H1521" s="723"/>
      <c r="I1521" s="723"/>
      <c r="J1521" s="723"/>
      <c r="K1521" s="723"/>
      <c r="L1521" s="723"/>
      <c r="M1521" s="723"/>
      <c r="N1521" s="723"/>
      <c r="O1521" s="724"/>
      <c r="P1521" s="637" t="str">
        <f t="shared" si="1148"/>
        <v/>
      </c>
      <c r="Q1521" s="637" t="str">
        <f t="shared" si="1149"/>
        <v/>
      </c>
      <c r="R1521" s="637" t="str">
        <f t="shared" si="1150"/>
        <v/>
      </c>
      <c r="S1521" s="638"/>
      <c r="T1521" s="638"/>
      <c r="U1521" s="638"/>
      <c r="V1521" s="638"/>
      <c r="W1521" s="638"/>
      <c r="X1521" s="638"/>
      <c r="Y1521" s="638"/>
      <c r="Z1521" s="638"/>
      <c r="AA1521" s="638"/>
      <c r="AB1521" s="638"/>
      <c r="AC1521" s="638"/>
      <c r="AD1521" s="638"/>
      <c r="AI1521" t="str">
        <f t="shared" si="1151"/>
        <v/>
      </c>
      <c r="AJ1521">
        <f t="shared" si="1152"/>
        <v>0</v>
      </c>
      <c r="AK1521">
        <f t="shared" si="1153"/>
        <v>0</v>
      </c>
      <c r="AL1521">
        <f t="shared" si="1170"/>
        <v>0</v>
      </c>
      <c r="AM1521">
        <f t="shared" si="1154"/>
        <v>0</v>
      </c>
      <c r="AN1521">
        <f t="shared" si="1155"/>
        <v>0</v>
      </c>
      <c r="AO1521">
        <f t="shared" si="1156"/>
        <v>0</v>
      </c>
      <c r="AP1521">
        <f t="shared" si="1157"/>
        <v>0</v>
      </c>
      <c r="AQ1521">
        <f t="shared" si="1158"/>
        <v>0</v>
      </c>
      <c r="AR1521">
        <f t="shared" si="1159"/>
        <v>0</v>
      </c>
      <c r="AS1521">
        <f t="shared" si="1160"/>
        <v>0</v>
      </c>
      <c r="AT1521">
        <f t="shared" si="1161"/>
        <v>0</v>
      </c>
      <c r="AU1521">
        <f t="shared" si="1162"/>
        <v>0</v>
      </c>
      <c r="AV1521">
        <f t="shared" si="1163"/>
        <v>0</v>
      </c>
      <c r="AW1521">
        <f t="shared" si="1164"/>
        <v>0</v>
      </c>
      <c r="AX1521">
        <f t="shared" si="1165"/>
        <v>0</v>
      </c>
      <c r="AY1521">
        <f t="shared" si="1166"/>
        <v>0</v>
      </c>
      <c r="AZ1521">
        <f t="shared" si="1167"/>
        <v>0</v>
      </c>
      <c r="BA1521">
        <f t="shared" si="1168"/>
        <v>0</v>
      </c>
      <c r="BB1521">
        <f t="shared" si="1169"/>
        <v>0</v>
      </c>
      <c r="BC1521" s="356" t="str">
        <f t="shared" si="1171"/>
        <v/>
      </c>
      <c r="BD1521" s="357">
        <f t="shared" si="1172"/>
        <v>0</v>
      </c>
      <c r="BE1521" s="358">
        <f t="shared" si="1173"/>
        <v>0</v>
      </c>
      <c r="BF1521" s="359">
        <f t="shared" si="1174"/>
        <v>0</v>
      </c>
      <c r="BG1521" s="356" t="str">
        <f t="shared" si="1175"/>
        <v/>
      </c>
      <c r="BH1521" s="357">
        <f t="shared" si="1176"/>
        <v>0</v>
      </c>
      <c r="BI1521" s="358">
        <f t="shared" si="1177"/>
        <v>0</v>
      </c>
      <c r="BJ1521" s="359">
        <f t="shared" si="1178"/>
        <v>0</v>
      </c>
      <c r="BK1521" s="356" t="str">
        <f t="shared" si="1179"/>
        <v/>
      </c>
      <c r="BL1521" s="357">
        <f t="shared" si="1180"/>
        <v>0</v>
      </c>
      <c r="BM1521" s="358">
        <f t="shared" si="1181"/>
        <v>0</v>
      </c>
      <c r="BN1521" s="359">
        <f t="shared" si="1182"/>
        <v>0</v>
      </c>
      <c r="BO1521" s="293">
        <f t="shared" si="1183"/>
        <v>0</v>
      </c>
      <c r="BP1521" s="352" t="str">
        <f>IF(BO1521=0,"",
IF(SUM($BO$1440:BO1521)=1,BQ1521,
IF($BO$1560&gt;SUM($BO$1440:BO1521),_xlfn.CONCAT(", ",BQ1521),
IF($BO$1560=SUM($BO$1440:BO1521),_xlfn.CONCAT(" y ",BQ1521)))))</f>
        <v/>
      </c>
      <c r="BQ1521" s="120" t="s">
        <v>5283</v>
      </c>
      <c r="BR1521" s="290">
        <f t="shared" si="1184"/>
        <v>0</v>
      </c>
      <c r="BS1521" s="293">
        <f t="shared" si="1185"/>
        <v>0</v>
      </c>
      <c r="BT1521" s="283" t="str">
        <f>IF(BS1521=0,"",
IF(SUM($BS$1440:BS1521)=1,BU1521,
IF($BS$1560&gt;SUM($BS$1440:BS1521),_xlfn.CONCAT(", ",BU1521),
IF($BS$1560=SUM($BS$1440:BS1521),_xlfn.CONCAT(" y ",BU1521)))))</f>
        <v/>
      </c>
      <c r="BU1521" s="120" t="s">
        <v>5283</v>
      </c>
    </row>
    <row r="1522" spans="1:73" ht="15" customHeight="1">
      <c r="A1522" s="445"/>
      <c r="B1522" s="446"/>
      <c r="C1522" s="35" t="s">
        <v>5284</v>
      </c>
      <c r="D1522" s="800" t="str">
        <f>IF(CNGE_2026_M1_Secc1_Sub1!$D123="","",CNGE_2026_M1_Secc1_Sub1!$D123)</f>
        <v/>
      </c>
      <c r="E1522" s="723"/>
      <c r="F1522" s="723"/>
      <c r="G1522" s="723"/>
      <c r="H1522" s="723"/>
      <c r="I1522" s="723"/>
      <c r="J1522" s="723"/>
      <c r="K1522" s="723"/>
      <c r="L1522" s="723"/>
      <c r="M1522" s="723"/>
      <c r="N1522" s="723"/>
      <c r="O1522" s="724"/>
      <c r="P1522" s="637" t="str">
        <f t="shared" si="1148"/>
        <v/>
      </c>
      <c r="Q1522" s="637" t="str">
        <f t="shared" si="1149"/>
        <v/>
      </c>
      <c r="R1522" s="637" t="str">
        <f t="shared" si="1150"/>
        <v/>
      </c>
      <c r="S1522" s="638"/>
      <c r="T1522" s="638"/>
      <c r="U1522" s="638"/>
      <c r="V1522" s="638"/>
      <c r="W1522" s="638"/>
      <c r="X1522" s="638"/>
      <c r="Y1522" s="638"/>
      <c r="Z1522" s="638"/>
      <c r="AA1522" s="638"/>
      <c r="AB1522" s="638"/>
      <c r="AC1522" s="638"/>
      <c r="AD1522" s="638"/>
      <c r="AI1522" t="str">
        <f t="shared" si="1151"/>
        <v/>
      </c>
      <c r="AJ1522">
        <f t="shared" si="1152"/>
        <v>0</v>
      </c>
      <c r="AK1522">
        <f t="shared" si="1153"/>
        <v>0</v>
      </c>
      <c r="AL1522">
        <f t="shared" si="1170"/>
        <v>0</v>
      </c>
      <c r="AM1522">
        <f t="shared" si="1154"/>
        <v>0</v>
      </c>
      <c r="AN1522">
        <f t="shared" si="1155"/>
        <v>0</v>
      </c>
      <c r="AO1522">
        <f t="shared" si="1156"/>
        <v>0</v>
      </c>
      <c r="AP1522">
        <f t="shared" si="1157"/>
        <v>0</v>
      </c>
      <c r="AQ1522">
        <f t="shared" si="1158"/>
        <v>0</v>
      </c>
      <c r="AR1522">
        <f t="shared" si="1159"/>
        <v>0</v>
      </c>
      <c r="AS1522">
        <f t="shared" si="1160"/>
        <v>0</v>
      </c>
      <c r="AT1522">
        <f t="shared" si="1161"/>
        <v>0</v>
      </c>
      <c r="AU1522">
        <f t="shared" si="1162"/>
        <v>0</v>
      </c>
      <c r="AV1522">
        <f t="shared" si="1163"/>
        <v>0</v>
      </c>
      <c r="AW1522">
        <f t="shared" si="1164"/>
        <v>0</v>
      </c>
      <c r="AX1522">
        <f t="shared" si="1165"/>
        <v>0</v>
      </c>
      <c r="AY1522">
        <f t="shared" si="1166"/>
        <v>0</v>
      </c>
      <c r="AZ1522">
        <f t="shared" si="1167"/>
        <v>0</v>
      </c>
      <c r="BA1522">
        <f t="shared" si="1168"/>
        <v>0</v>
      </c>
      <c r="BB1522">
        <f t="shared" si="1169"/>
        <v>0</v>
      </c>
      <c r="BC1522" s="356" t="str">
        <f t="shared" si="1171"/>
        <v/>
      </c>
      <c r="BD1522" s="357">
        <f t="shared" si="1172"/>
        <v>0</v>
      </c>
      <c r="BE1522" s="358">
        <f t="shared" si="1173"/>
        <v>0</v>
      </c>
      <c r="BF1522" s="359">
        <f t="shared" si="1174"/>
        <v>0</v>
      </c>
      <c r="BG1522" s="356" t="str">
        <f t="shared" si="1175"/>
        <v/>
      </c>
      <c r="BH1522" s="357">
        <f t="shared" si="1176"/>
        <v>0</v>
      </c>
      <c r="BI1522" s="358">
        <f t="shared" si="1177"/>
        <v>0</v>
      </c>
      <c r="BJ1522" s="359">
        <f t="shared" si="1178"/>
        <v>0</v>
      </c>
      <c r="BK1522" s="356" t="str">
        <f t="shared" si="1179"/>
        <v/>
      </c>
      <c r="BL1522" s="357">
        <f t="shared" si="1180"/>
        <v>0</v>
      </c>
      <c r="BM1522" s="358">
        <f t="shared" si="1181"/>
        <v>0</v>
      </c>
      <c r="BN1522" s="359">
        <f t="shared" si="1182"/>
        <v>0</v>
      </c>
      <c r="BO1522" s="293">
        <f t="shared" si="1183"/>
        <v>0</v>
      </c>
      <c r="BP1522" s="352" t="str">
        <f>IF(BO1522=0,"",
IF(SUM($BO$1440:BO1522)=1,BQ1522,
IF($BO$1560&gt;SUM($BO$1440:BO1522),_xlfn.CONCAT(", ",BQ1522),
IF($BO$1560=SUM($BO$1440:BO1522),_xlfn.CONCAT(" y ",BQ1522)))))</f>
        <v/>
      </c>
      <c r="BQ1522" s="120" t="s">
        <v>5285</v>
      </c>
      <c r="BR1522" s="290">
        <f t="shared" si="1184"/>
        <v>0</v>
      </c>
      <c r="BS1522" s="293">
        <f t="shared" si="1185"/>
        <v>0</v>
      </c>
      <c r="BT1522" s="283" t="str">
        <f>IF(BS1522=0,"",
IF(SUM($BS$1440:BS1522)=1,BU1522,
IF($BS$1560&gt;SUM($BS$1440:BS1522),_xlfn.CONCAT(", ",BU1522),
IF($BS$1560=SUM($BS$1440:BS1522),_xlfn.CONCAT(" y ",BU1522)))))</f>
        <v/>
      </c>
      <c r="BU1522" s="120" t="s">
        <v>5285</v>
      </c>
    </row>
    <row r="1523" spans="1:73" ht="15" customHeight="1">
      <c r="A1523" s="445"/>
      <c r="B1523" s="446"/>
      <c r="C1523" s="35" t="s">
        <v>5286</v>
      </c>
      <c r="D1523" s="800" t="str">
        <f>IF(CNGE_2026_M1_Secc1_Sub1!$D124="","",CNGE_2026_M1_Secc1_Sub1!$D124)</f>
        <v/>
      </c>
      <c r="E1523" s="723"/>
      <c r="F1523" s="723"/>
      <c r="G1523" s="723"/>
      <c r="H1523" s="723"/>
      <c r="I1523" s="723"/>
      <c r="J1523" s="723"/>
      <c r="K1523" s="723"/>
      <c r="L1523" s="723"/>
      <c r="M1523" s="723"/>
      <c r="N1523" s="723"/>
      <c r="O1523" s="724"/>
      <c r="P1523" s="637" t="str">
        <f t="shared" si="1148"/>
        <v/>
      </c>
      <c r="Q1523" s="637" t="str">
        <f t="shared" si="1149"/>
        <v/>
      </c>
      <c r="R1523" s="637" t="str">
        <f t="shared" si="1150"/>
        <v/>
      </c>
      <c r="S1523" s="638"/>
      <c r="T1523" s="638"/>
      <c r="U1523" s="638"/>
      <c r="V1523" s="638"/>
      <c r="W1523" s="638"/>
      <c r="X1523" s="638"/>
      <c r="Y1523" s="638"/>
      <c r="Z1523" s="638"/>
      <c r="AA1523" s="638"/>
      <c r="AB1523" s="638"/>
      <c r="AC1523" s="638"/>
      <c r="AD1523" s="638"/>
      <c r="AI1523" t="str">
        <f t="shared" si="1151"/>
        <v/>
      </c>
      <c r="AJ1523">
        <f t="shared" si="1152"/>
        <v>0</v>
      </c>
      <c r="AK1523">
        <f t="shared" si="1153"/>
        <v>0</v>
      </c>
      <c r="AL1523">
        <f t="shared" si="1170"/>
        <v>0</v>
      </c>
      <c r="AM1523">
        <f t="shared" si="1154"/>
        <v>0</v>
      </c>
      <c r="AN1523">
        <f t="shared" si="1155"/>
        <v>0</v>
      </c>
      <c r="AO1523">
        <f t="shared" si="1156"/>
        <v>0</v>
      </c>
      <c r="AP1523">
        <f t="shared" si="1157"/>
        <v>0</v>
      </c>
      <c r="AQ1523">
        <f t="shared" si="1158"/>
        <v>0</v>
      </c>
      <c r="AR1523">
        <f t="shared" si="1159"/>
        <v>0</v>
      </c>
      <c r="AS1523">
        <f t="shared" si="1160"/>
        <v>0</v>
      </c>
      <c r="AT1523">
        <f t="shared" si="1161"/>
        <v>0</v>
      </c>
      <c r="AU1523">
        <f t="shared" si="1162"/>
        <v>0</v>
      </c>
      <c r="AV1523">
        <f t="shared" si="1163"/>
        <v>0</v>
      </c>
      <c r="AW1523">
        <f t="shared" si="1164"/>
        <v>0</v>
      </c>
      <c r="AX1523">
        <f t="shared" si="1165"/>
        <v>0</v>
      </c>
      <c r="AY1523">
        <f t="shared" si="1166"/>
        <v>0</v>
      </c>
      <c r="AZ1523">
        <f t="shared" si="1167"/>
        <v>0</v>
      </c>
      <c r="BA1523">
        <f t="shared" si="1168"/>
        <v>0</v>
      </c>
      <c r="BB1523">
        <f t="shared" si="1169"/>
        <v>0</v>
      </c>
      <c r="BC1523" s="356" t="str">
        <f t="shared" si="1171"/>
        <v/>
      </c>
      <c r="BD1523" s="357">
        <f t="shared" si="1172"/>
        <v>0</v>
      </c>
      <c r="BE1523" s="358">
        <f t="shared" si="1173"/>
        <v>0</v>
      </c>
      <c r="BF1523" s="359">
        <f t="shared" si="1174"/>
        <v>0</v>
      </c>
      <c r="BG1523" s="356" t="str">
        <f t="shared" si="1175"/>
        <v/>
      </c>
      <c r="BH1523" s="357">
        <f t="shared" si="1176"/>
        <v>0</v>
      </c>
      <c r="BI1523" s="358">
        <f t="shared" si="1177"/>
        <v>0</v>
      </c>
      <c r="BJ1523" s="359">
        <f t="shared" si="1178"/>
        <v>0</v>
      </c>
      <c r="BK1523" s="356" t="str">
        <f t="shared" si="1179"/>
        <v/>
      </c>
      <c r="BL1523" s="357">
        <f t="shared" si="1180"/>
        <v>0</v>
      </c>
      <c r="BM1523" s="358">
        <f t="shared" si="1181"/>
        <v>0</v>
      </c>
      <c r="BN1523" s="359">
        <f t="shared" si="1182"/>
        <v>0</v>
      </c>
      <c r="BO1523" s="293">
        <f t="shared" si="1183"/>
        <v>0</v>
      </c>
      <c r="BP1523" s="352" t="str">
        <f>IF(BO1523=0,"",
IF(SUM($BO$1440:BO1523)=1,BQ1523,
IF($BO$1560&gt;SUM($BO$1440:BO1523),_xlfn.CONCAT(", ",BQ1523),
IF($BO$1560=SUM($BO$1440:BO1523),_xlfn.CONCAT(" y ",BQ1523)))))</f>
        <v/>
      </c>
      <c r="BQ1523" s="120" t="s">
        <v>5287</v>
      </c>
      <c r="BR1523" s="290">
        <f t="shared" si="1184"/>
        <v>0</v>
      </c>
      <c r="BS1523" s="293">
        <f t="shared" si="1185"/>
        <v>0</v>
      </c>
      <c r="BT1523" s="283" t="str">
        <f>IF(BS1523=0,"",
IF(SUM($BS$1440:BS1523)=1,BU1523,
IF($BS$1560&gt;SUM($BS$1440:BS1523),_xlfn.CONCAT(", ",BU1523),
IF($BS$1560=SUM($BS$1440:BS1523),_xlfn.CONCAT(" y ",BU1523)))))</f>
        <v/>
      </c>
      <c r="BU1523" s="120" t="s">
        <v>5287</v>
      </c>
    </row>
    <row r="1524" spans="1:73" ht="15" customHeight="1">
      <c r="A1524" s="445"/>
      <c r="B1524" s="446"/>
      <c r="C1524" s="35" t="s">
        <v>5288</v>
      </c>
      <c r="D1524" s="800" t="str">
        <f>IF(CNGE_2026_M1_Secc1_Sub1!$D125="","",CNGE_2026_M1_Secc1_Sub1!$D125)</f>
        <v/>
      </c>
      <c r="E1524" s="723"/>
      <c r="F1524" s="723"/>
      <c r="G1524" s="723"/>
      <c r="H1524" s="723"/>
      <c r="I1524" s="723"/>
      <c r="J1524" s="723"/>
      <c r="K1524" s="723"/>
      <c r="L1524" s="723"/>
      <c r="M1524" s="723"/>
      <c r="N1524" s="723"/>
      <c r="O1524" s="724"/>
      <c r="P1524" s="637" t="str">
        <f t="shared" si="1148"/>
        <v/>
      </c>
      <c r="Q1524" s="637" t="str">
        <f t="shared" si="1149"/>
        <v/>
      </c>
      <c r="R1524" s="637" t="str">
        <f t="shared" si="1150"/>
        <v/>
      </c>
      <c r="S1524" s="638"/>
      <c r="T1524" s="638"/>
      <c r="U1524" s="638"/>
      <c r="V1524" s="638"/>
      <c r="W1524" s="638"/>
      <c r="X1524" s="638"/>
      <c r="Y1524" s="638"/>
      <c r="Z1524" s="638"/>
      <c r="AA1524" s="638"/>
      <c r="AB1524" s="638"/>
      <c r="AC1524" s="638"/>
      <c r="AD1524" s="638"/>
      <c r="AI1524" t="str">
        <f t="shared" si="1151"/>
        <v/>
      </c>
      <c r="AJ1524">
        <f t="shared" si="1152"/>
        <v>0</v>
      </c>
      <c r="AK1524">
        <f t="shared" si="1153"/>
        <v>0</v>
      </c>
      <c r="AL1524">
        <f t="shared" si="1170"/>
        <v>0</v>
      </c>
      <c r="AM1524">
        <f t="shared" si="1154"/>
        <v>0</v>
      </c>
      <c r="AN1524">
        <f t="shared" si="1155"/>
        <v>0</v>
      </c>
      <c r="AO1524">
        <f t="shared" si="1156"/>
        <v>0</v>
      </c>
      <c r="AP1524">
        <f t="shared" si="1157"/>
        <v>0</v>
      </c>
      <c r="AQ1524">
        <f t="shared" si="1158"/>
        <v>0</v>
      </c>
      <c r="AR1524">
        <f t="shared" si="1159"/>
        <v>0</v>
      </c>
      <c r="AS1524">
        <f t="shared" si="1160"/>
        <v>0</v>
      </c>
      <c r="AT1524">
        <f t="shared" si="1161"/>
        <v>0</v>
      </c>
      <c r="AU1524">
        <f t="shared" si="1162"/>
        <v>0</v>
      </c>
      <c r="AV1524">
        <f t="shared" si="1163"/>
        <v>0</v>
      </c>
      <c r="AW1524">
        <f t="shared" si="1164"/>
        <v>0</v>
      </c>
      <c r="AX1524">
        <f t="shared" si="1165"/>
        <v>0</v>
      </c>
      <c r="AY1524">
        <f t="shared" si="1166"/>
        <v>0</v>
      </c>
      <c r="AZ1524">
        <f t="shared" si="1167"/>
        <v>0</v>
      </c>
      <c r="BA1524">
        <f t="shared" si="1168"/>
        <v>0</v>
      </c>
      <c r="BB1524">
        <f t="shared" si="1169"/>
        <v>0</v>
      </c>
      <c r="BC1524" s="356" t="str">
        <f t="shared" si="1171"/>
        <v/>
      </c>
      <c r="BD1524" s="357">
        <f t="shared" si="1172"/>
        <v>0</v>
      </c>
      <c r="BE1524" s="358">
        <f t="shared" si="1173"/>
        <v>0</v>
      </c>
      <c r="BF1524" s="359">
        <f t="shared" si="1174"/>
        <v>0</v>
      </c>
      <c r="BG1524" s="356" t="str">
        <f t="shared" si="1175"/>
        <v/>
      </c>
      <c r="BH1524" s="357">
        <f t="shared" si="1176"/>
        <v>0</v>
      </c>
      <c r="BI1524" s="358">
        <f t="shared" si="1177"/>
        <v>0</v>
      </c>
      <c r="BJ1524" s="359">
        <f t="shared" si="1178"/>
        <v>0</v>
      </c>
      <c r="BK1524" s="356" t="str">
        <f t="shared" si="1179"/>
        <v/>
      </c>
      <c r="BL1524" s="357">
        <f t="shared" si="1180"/>
        <v>0</v>
      </c>
      <c r="BM1524" s="358">
        <f t="shared" si="1181"/>
        <v>0</v>
      </c>
      <c r="BN1524" s="359">
        <f t="shared" si="1182"/>
        <v>0</v>
      </c>
      <c r="BO1524" s="293">
        <f t="shared" si="1183"/>
        <v>0</v>
      </c>
      <c r="BP1524" s="352" t="str">
        <f>IF(BO1524=0,"",
IF(SUM($BO$1440:BO1524)=1,BQ1524,
IF($BO$1560&gt;SUM($BO$1440:BO1524),_xlfn.CONCAT(", ",BQ1524),
IF($BO$1560=SUM($BO$1440:BO1524),_xlfn.CONCAT(" y ",BQ1524)))))</f>
        <v/>
      </c>
      <c r="BQ1524" s="120" t="s">
        <v>5289</v>
      </c>
      <c r="BR1524" s="290">
        <f t="shared" si="1184"/>
        <v>0</v>
      </c>
      <c r="BS1524" s="293">
        <f t="shared" si="1185"/>
        <v>0</v>
      </c>
      <c r="BT1524" s="283" t="str">
        <f>IF(BS1524=0,"",
IF(SUM($BS$1440:BS1524)=1,BU1524,
IF($BS$1560&gt;SUM($BS$1440:BS1524),_xlfn.CONCAT(", ",BU1524),
IF($BS$1560=SUM($BS$1440:BS1524),_xlfn.CONCAT(" y ",BU1524)))))</f>
        <v/>
      </c>
      <c r="BU1524" s="120" t="s">
        <v>5289</v>
      </c>
    </row>
    <row r="1525" spans="1:73" ht="15" customHeight="1">
      <c r="A1525" s="445"/>
      <c r="B1525" s="446"/>
      <c r="C1525" s="35" t="s">
        <v>5290</v>
      </c>
      <c r="D1525" s="800" t="str">
        <f>IF(CNGE_2026_M1_Secc1_Sub1!$D126="","",CNGE_2026_M1_Secc1_Sub1!$D126)</f>
        <v/>
      </c>
      <c r="E1525" s="723"/>
      <c r="F1525" s="723"/>
      <c r="G1525" s="723"/>
      <c r="H1525" s="723"/>
      <c r="I1525" s="723"/>
      <c r="J1525" s="723"/>
      <c r="K1525" s="723"/>
      <c r="L1525" s="723"/>
      <c r="M1525" s="723"/>
      <c r="N1525" s="723"/>
      <c r="O1525" s="724"/>
      <c r="P1525" s="637" t="str">
        <f t="shared" si="1148"/>
        <v/>
      </c>
      <c r="Q1525" s="637" t="str">
        <f t="shared" si="1149"/>
        <v/>
      </c>
      <c r="R1525" s="637" t="str">
        <f t="shared" si="1150"/>
        <v/>
      </c>
      <c r="S1525" s="638"/>
      <c r="T1525" s="638"/>
      <c r="U1525" s="638"/>
      <c r="V1525" s="638"/>
      <c r="W1525" s="638"/>
      <c r="X1525" s="638"/>
      <c r="Y1525" s="638"/>
      <c r="Z1525" s="638"/>
      <c r="AA1525" s="638"/>
      <c r="AB1525" s="638"/>
      <c r="AC1525" s="638"/>
      <c r="AD1525" s="638"/>
      <c r="AI1525" t="str">
        <f t="shared" si="1151"/>
        <v/>
      </c>
      <c r="AJ1525">
        <f t="shared" si="1152"/>
        <v>0</v>
      </c>
      <c r="AK1525">
        <f t="shared" si="1153"/>
        <v>0</v>
      </c>
      <c r="AL1525">
        <f t="shared" si="1170"/>
        <v>0</v>
      </c>
      <c r="AM1525">
        <f t="shared" si="1154"/>
        <v>0</v>
      </c>
      <c r="AN1525">
        <f t="shared" si="1155"/>
        <v>0</v>
      </c>
      <c r="AO1525">
        <f t="shared" si="1156"/>
        <v>0</v>
      </c>
      <c r="AP1525">
        <f t="shared" si="1157"/>
        <v>0</v>
      </c>
      <c r="AQ1525">
        <f t="shared" si="1158"/>
        <v>0</v>
      </c>
      <c r="AR1525">
        <f t="shared" si="1159"/>
        <v>0</v>
      </c>
      <c r="AS1525">
        <f t="shared" si="1160"/>
        <v>0</v>
      </c>
      <c r="AT1525">
        <f t="shared" si="1161"/>
        <v>0</v>
      </c>
      <c r="AU1525">
        <f t="shared" si="1162"/>
        <v>0</v>
      </c>
      <c r="AV1525">
        <f t="shared" si="1163"/>
        <v>0</v>
      </c>
      <c r="AW1525">
        <f t="shared" si="1164"/>
        <v>0</v>
      </c>
      <c r="AX1525">
        <f t="shared" si="1165"/>
        <v>0</v>
      </c>
      <c r="AY1525">
        <f t="shared" si="1166"/>
        <v>0</v>
      </c>
      <c r="AZ1525">
        <f t="shared" si="1167"/>
        <v>0</v>
      </c>
      <c r="BA1525">
        <f t="shared" si="1168"/>
        <v>0</v>
      </c>
      <c r="BB1525">
        <f t="shared" si="1169"/>
        <v>0</v>
      </c>
      <c r="BC1525" s="356" t="str">
        <f t="shared" si="1171"/>
        <v/>
      </c>
      <c r="BD1525" s="357">
        <f t="shared" si="1172"/>
        <v>0</v>
      </c>
      <c r="BE1525" s="358">
        <f t="shared" si="1173"/>
        <v>0</v>
      </c>
      <c r="BF1525" s="359">
        <f t="shared" si="1174"/>
        <v>0</v>
      </c>
      <c r="BG1525" s="356" t="str">
        <f t="shared" si="1175"/>
        <v/>
      </c>
      <c r="BH1525" s="357">
        <f t="shared" si="1176"/>
        <v>0</v>
      </c>
      <c r="BI1525" s="358">
        <f t="shared" si="1177"/>
        <v>0</v>
      </c>
      <c r="BJ1525" s="359">
        <f t="shared" si="1178"/>
        <v>0</v>
      </c>
      <c r="BK1525" s="356" t="str">
        <f t="shared" si="1179"/>
        <v/>
      </c>
      <c r="BL1525" s="357">
        <f t="shared" si="1180"/>
        <v>0</v>
      </c>
      <c r="BM1525" s="358">
        <f t="shared" si="1181"/>
        <v>0</v>
      </c>
      <c r="BN1525" s="359">
        <f t="shared" si="1182"/>
        <v>0</v>
      </c>
      <c r="BO1525" s="293">
        <f t="shared" si="1183"/>
        <v>0</v>
      </c>
      <c r="BP1525" s="352" t="str">
        <f>IF(BO1525=0,"",
IF(SUM($BO$1440:BO1525)=1,BQ1525,
IF($BO$1560&gt;SUM($BO$1440:BO1525),_xlfn.CONCAT(", ",BQ1525),
IF($BO$1560=SUM($BO$1440:BO1525),_xlfn.CONCAT(" y ",BQ1525)))))</f>
        <v/>
      </c>
      <c r="BQ1525" s="120" t="s">
        <v>5291</v>
      </c>
      <c r="BR1525" s="290">
        <f t="shared" si="1184"/>
        <v>0</v>
      </c>
      <c r="BS1525" s="293">
        <f t="shared" si="1185"/>
        <v>0</v>
      </c>
      <c r="BT1525" s="283" t="str">
        <f>IF(BS1525=0,"",
IF(SUM($BS$1440:BS1525)=1,BU1525,
IF($BS$1560&gt;SUM($BS$1440:BS1525),_xlfn.CONCAT(", ",BU1525),
IF($BS$1560=SUM($BS$1440:BS1525),_xlfn.CONCAT(" y ",BU1525)))))</f>
        <v/>
      </c>
      <c r="BU1525" s="120" t="s">
        <v>5291</v>
      </c>
    </row>
    <row r="1526" spans="1:73" ht="15" customHeight="1">
      <c r="A1526" s="445"/>
      <c r="B1526" s="446"/>
      <c r="C1526" s="35" t="s">
        <v>5292</v>
      </c>
      <c r="D1526" s="800" t="str">
        <f>IF(CNGE_2026_M1_Secc1_Sub1!$D127="","",CNGE_2026_M1_Secc1_Sub1!$D127)</f>
        <v/>
      </c>
      <c r="E1526" s="723"/>
      <c r="F1526" s="723"/>
      <c r="G1526" s="723"/>
      <c r="H1526" s="723"/>
      <c r="I1526" s="723"/>
      <c r="J1526" s="723"/>
      <c r="K1526" s="723"/>
      <c r="L1526" s="723"/>
      <c r="M1526" s="723"/>
      <c r="N1526" s="723"/>
      <c r="O1526" s="724"/>
      <c r="P1526" s="637" t="str">
        <f t="shared" si="1148"/>
        <v/>
      </c>
      <c r="Q1526" s="637" t="str">
        <f t="shared" si="1149"/>
        <v/>
      </c>
      <c r="R1526" s="637" t="str">
        <f t="shared" si="1150"/>
        <v/>
      </c>
      <c r="S1526" s="638"/>
      <c r="T1526" s="638"/>
      <c r="U1526" s="638"/>
      <c r="V1526" s="638"/>
      <c r="W1526" s="638"/>
      <c r="X1526" s="638"/>
      <c r="Y1526" s="638"/>
      <c r="Z1526" s="638"/>
      <c r="AA1526" s="638"/>
      <c r="AB1526" s="638"/>
      <c r="AC1526" s="638"/>
      <c r="AD1526" s="638"/>
      <c r="AI1526" t="str">
        <f t="shared" si="1151"/>
        <v/>
      </c>
      <c r="AJ1526">
        <f t="shared" si="1152"/>
        <v>0</v>
      </c>
      <c r="AK1526">
        <f t="shared" si="1153"/>
        <v>0</v>
      </c>
      <c r="AL1526">
        <f t="shared" si="1170"/>
        <v>0</v>
      </c>
      <c r="AM1526">
        <f t="shared" si="1154"/>
        <v>0</v>
      </c>
      <c r="AN1526">
        <f t="shared" si="1155"/>
        <v>0</v>
      </c>
      <c r="AO1526">
        <f t="shared" si="1156"/>
        <v>0</v>
      </c>
      <c r="AP1526">
        <f t="shared" si="1157"/>
        <v>0</v>
      </c>
      <c r="AQ1526">
        <f t="shared" si="1158"/>
        <v>0</v>
      </c>
      <c r="AR1526">
        <f t="shared" si="1159"/>
        <v>0</v>
      </c>
      <c r="AS1526">
        <f t="shared" si="1160"/>
        <v>0</v>
      </c>
      <c r="AT1526">
        <f t="shared" si="1161"/>
        <v>0</v>
      </c>
      <c r="AU1526">
        <f t="shared" si="1162"/>
        <v>0</v>
      </c>
      <c r="AV1526">
        <f t="shared" si="1163"/>
        <v>0</v>
      </c>
      <c r="AW1526">
        <f t="shared" si="1164"/>
        <v>0</v>
      </c>
      <c r="AX1526">
        <f t="shared" si="1165"/>
        <v>0</v>
      </c>
      <c r="AY1526">
        <f t="shared" si="1166"/>
        <v>0</v>
      </c>
      <c r="AZ1526">
        <f t="shared" si="1167"/>
        <v>0</v>
      </c>
      <c r="BA1526">
        <f t="shared" si="1168"/>
        <v>0</v>
      </c>
      <c r="BB1526">
        <f t="shared" si="1169"/>
        <v>0</v>
      </c>
      <c r="BC1526" s="356" t="str">
        <f t="shared" si="1171"/>
        <v/>
      </c>
      <c r="BD1526" s="357">
        <f t="shared" si="1172"/>
        <v>0</v>
      </c>
      <c r="BE1526" s="358">
        <f t="shared" si="1173"/>
        <v>0</v>
      </c>
      <c r="BF1526" s="359">
        <f t="shared" si="1174"/>
        <v>0</v>
      </c>
      <c r="BG1526" s="356" t="str">
        <f t="shared" si="1175"/>
        <v/>
      </c>
      <c r="BH1526" s="357">
        <f t="shared" si="1176"/>
        <v>0</v>
      </c>
      <c r="BI1526" s="358">
        <f t="shared" si="1177"/>
        <v>0</v>
      </c>
      <c r="BJ1526" s="359">
        <f t="shared" si="1178"/>
        <v>0</v>
      </c>
      <c r="BK1526" s="356" t="str">
        <f t="shared" si="1179"/>
        <v/>
      </c>
      <c r="BL1526" s="357">
        <f t="shared" si="1180"/>
        <v>0</v>
      </c>
      <c r="BM1526" s="358">
        <f t="shared" si="1181"/>
        <v>0</v>
      </c>
      <c r="BN1526" s="359">
        <f t="shared" si="1182"/>
        <v>0</v>
      </c>
      <c r="BO1526" s="293">
        <f t="shared" si="1183"/>
        <v>0</v>
      </c>
      <c r="BP1526" s="352" t="str">
        <f>IF(BO1526=0,"",
IF(SUM($BO$1440:BO1526)=1,BQ1526,
IF($BO$1560&gt;SUM($BO$1440:BO1526),_xlfn.CONCAT(", ",BQ1526),
IF($BO$1560=SUM($BO$1440:BO1526),_xlfn.CONCAT(" y ",BQ1526)))))</f>
        <v/>
      </c>
      <c r="BQ1526" s="120" t="s">
        <v>5293</v>
      </c>
      <c r="BR1526" s="290">
        <f t="shared" si="1184"/>
        <v>0</v>
      </c>
      <c r="BS1526" s="293">
        <f t="shared" si="1185"/>
        <v>0</v>
      </c>
      <c r="BT1526" s="283" t="str">
        <f>IF(BS1526=0,"",
IF(SUM($BS$1440:BS1526)=1,BU1526,
IF($BS$1560&gt;SUM($BS$1440:BS1526),_xlfn.CONCAT(", ",BU1526),
IF($BS$1560=SUM($BS$1440:BS1526),_xlfn.CONCAT(" y ",BU1526)))))</f>
        <v/>
      </c>
      <c r="BU1526" s="120" t="s">
        <v>5293</v>
      </c>
    </row>
    <row r="1527" spans="1:73" ht="15" customHeight="1">
      <c r="A1527" s="445"/>
      <c r="B1527" s="446"/>
      <c r="C1527" s="35" t="s">
        <v>5294</v>
      </c>
      <c r="D1527" s="800" t="str">
        <f>IF(CNGE_2026_M1_Secc1_Sub1!$D128="","",CNGE_2026_M1_Secc1_Sub1!$D128)</f>
        <v/>
      </c>
      <c r="E1527" s="723"/>
      <c r="F1527" s="723"/>
      <c r="G1527" s="723"/>
      <c r="H1527" s="723"/>
      <c r="I1527" s="723"/>
      <c r="J1527" s="723"/>
      <c r="K1527" s="723"/>
      <c r="L1527" s="723"/>
      <c r="M1527" s="723"/>
      <c r="N1527" s="723"/>
      <c r="O1527" s="724"/>
      <c r="P1527" s="637" t="str">
        <f t="shared" si="1148"/>
        <v/>
      </c>
      <c r="Q1527" s="637" t="str">
        <f t="shared" si="1149"/>
        <v/>
      </c>
      <c r="R1527" s="637" t="str">
        <f t="shared" si="1150"/>
        <v/>
      </c>
      <c r="S1527" s="638"/>
      <c r="T1527" s="638"/>
      <c r="U1527" s="638"/>
      <c r="V1527" s="638"/>
      <c r="W1527" s="638"/>
      <c r="X1527" s="638"/>
      <c r="Y1527" s="638"/>
      <c r="Z1527" s="638"/>
      <c r="AA1527" s="638"/>
      <c r="AB1527" s="638"/>
      <c r="AC1527" s="638"/>
      <c r="AD1527" s="638"/>
      <c r="AI1527" t="str">
        <f t="shared" si="1151"/>
        <v/>
      </c>
      <c r="AJ1527">
        <f t="shared" si="1152"/>
        <v>0</v>
      </c>
      <c r="AK1527">
        <f t="shared" si="1153"/>
        <v>0</v>
      </c>
      <c r="AL1527">
        <f t="shared" si="1170"/>
        <v>0</v>
      </c>
      <c r="AM1527">
        <f t="shared" si="1154"/>
        <v>0</v>
      </c>
      <c r="AN1527">
        <f t="shared" si="1155"/>
        <v>0</v>
      </c>
      <c r="AO1527">
        <f t="shared" si="1156"/>
        <v>0</v>
      </c>
      <c r="AP1527">
        <f t="shared" si="1157"/>
        <v>0</v>
      </c>
      <c r="AQ1527">
        <f t="shared" si="1158"/>
        <v>0</v>
      </c>
      <c r="AR1527">
        <f t="shared" si="1159"/>
        <v>0</v>
      </c>
      <c r="AS1527">
        <f t="shared" si="1160"/>
        <v>0</v>
      </c>
      <c r="AT1527">
        <f t="shared" si="1161"/>
        <v>0</v>
      </c>
      <c r="AU1527">
        <f t="shared" si="1162"/>
        <v>0</v>
      </c>
      <c r="AV1527">
        <f t="shared" si="1163"/>
        <v>0</v>
      </c>
      <c r="AW1527">
        <f t="shared" si="1164"/>
        <v>0</v>
      </c>
      <c r="AX1527">
        <f t="shared" si="1165"/>
        <v>0</v>
      </c>
      <c r="AY1527">
        <f t="shared" si="1166"/>
        <v>0</v>
      </c>
      <c r="AZ1527">
        <f t="shared" si="1167"/>
        <v>0</v>
      </c>
      <c r="BA1527">
        <f t="shared" si="1168"/>
        <v>0</v>
      </c>
      <c r="BB1527">
        <f t="shared" si="1169"/>
        <v>0</v>
      </c>
      <c r="BC1527" s="356" t="str">
        <f t="shared" si="1171"/>
        <v/>
      </c>
      <c r="BD1527" s="357">
        <f t="shared" si="1172"/>
        <v>0</v>
      </c>
      <c r="BE1527" s="358">
        <f t="shared" si="1173"/>
        <v>0</v>
      </c>
      <c r="BF1527" s="359">
        <f t="shared" si="1174"/>
        <v>0</v>
      </c>
      <c r="BG1527" s="356" t="str">
        <f t="shared" si="1175"/>
        <v/>
      </c>
      <c r="BH1527" s="357">
        <f t="shared" si="1176"/>
        <v>0</v>
      </c>
      <c r="BI1527" s="358">
        <f t="shared" si="1177"/>
        <v>0</v>
      </c>
      <c r="BJ1527" s="359">
        <f t="shared" si="1178"/>
        <v>0</v>
      </c>
      <c r="BK1527" s="356" t="str">
        <f t="shared" si="1179"/>
        <v/>
      </c>
      <c r="BL1527" s="357">
        <f t="shared" si="1180"/>
        <v>0</v>
      </c>
      <c r="BM1527" s="358">
        <f t="shared" si="1181"/>
        <v>0</v>
      </c>
      <c r="BN1527" s="359">
        <f t="shared" si="1182"/>
        <v>0</v>
      </c>
      <c r="BO1527" s="293">
        <f t="shared" si="1183"/>
        <v>0</v>
      </c>
      <c r="BP1527" s="352" t="str">
        <f>IF(BO1527=0,"",
IF(SUM($BO$1440:BO1527)=1,BQ1527,
IF($BO$1560&gt;SUM($BO$1440:BO1527),_xlfn.CONCAT(", ",BQ1527),
IF($BO$1560=SUM($BO$1440:BO1527),_xlfn.CONCAT(" y ",BQ1527)))))</f>
        <v/>
      </c>
      <c r="BQ1527" s="120" t="s">
        <v>5295</v>
      </c>
      <c r="BR1527" s="290">
        <f t="shared" si="1184"/>
        <v>0</v>
      </c>
      <c r="BS1527" s="293">
        <f t="shared" si="1185"/>
        <v>0</v>
      </c>
      <c r="BT1527" s="283" t="str">
        <f>IF(BS1527=0,"",
IF(SUM($BS$1440:BS1527)=1,BU1527,
IF($BS$1560&gt;SUM($BS$1440:BS1527),_xlfn.CONCAT(", ",BU1527),
IF($BS$1560=SUM($BS$1440:BS1527),_xlfn.CONCAT(" y ",BU1527)))))</f>
        <v/>
      </c>
      <c r="BU1527" s="120" t="s">
        <v>5295</v>
      </c>
    </row>
    <row r="1528" spans="1:73" ht="15" customHeight="1">
      <c r="A1528" s="445"/>
      <c r="B1528" s="446"/>
      <c r="C1528" s="35" t="s">
        <v>5296</v>
      </c>
      <c r="D1528" s="800" t="str">
        <f>IF(CNGE_2026_M1_Secc1_Sub1!$D129="","",CNGE_2026_M1_Secc1_Sub1!$D129)</f>
        <v/>
      </c>
      <c r="E1528" s="723"/>
      <c r="F1528" s="723"/>
      <c r="G1528" s="723"/>
      <c r="H1528" s="723"/>
      <c r="I1528" s="723"/>
      <c r="J1528" s="723"/>
      <c r="K1528" s="723"/>
      <c r="L1528" s="723"/>
      <c r="M1528" s="723"/>
      <c r="N1528" s="723"/>
      <c r="O1528" s="724"/>
      <c r="P1528" s="637" t="str">
        <f t="shared" si="1148"/>
        <v/>
      </c>
      <c r="Q1528" s="637" t="str">
        <f t="shared" si="1149"/>
        <v/>
      </c>
      <c r="R1528" s="637" t="str">
        <f t="shared" si="1150"/>
        <v/>
      </c>
      <c r="S1528" s="638"/>
      <c r="T1528" s="638"/>
      <c r="U1528" s="638"/>
      <c r="V1528" s="638"/>
      <c r="W1528" s="638"/>
      <c r="X1528" s="638"/>
      <c r="Y1528" s="638"/>
      <c r="Z1528" s="638"/>
      <c r="AA1528" s="638"/>
      <c r="AB1528" s="638"/>
      <c r="AC1528" s="638"/>
      <c r="AD1528" s="638"/>
      <c r="AI1528" t="str">
        <f t="shared" si="1151"/>
        <v/>
      </c>
      <c r="AJ1528">
        <f t="shared" si="1152"/>
        <v>0</v>
      </c>
      <c r="AK1528">
        <f t="shared" si="1153"/>
        <v>0</v>
      </c>
      <c r="AL1528">
        <f t="shared" si="1170"/>
        <v>0</v>
      </c>
      <c r="AM1528">
        <f t="shared" si="1154"/>
        <v>0</v>
      </c>
      <c r="AN1528">
        <f t="shared" si="1155"/>
        <v>0</v>
      </c>
      <c r="AO1528">
        <f t="shared" si="1156"/>
        <v>0</v>
      </c>
      <c r="AP1528">
        <f t="shared" si="1157"/>
        <v>0</v>
      </c>
      <c r="AQ1528">
        <f t="shared" si="1158"/>
        <v>0</v>
      </c>
      <c r="AR1528">
        <f t="shared" si="1159"/>
        <v>0</v>
      </c>
      <c r="AS1528">
        <f t="shared" si="1160"/>
        <v>0</v>
      </c>
      <c r="AT1528">
        <f t="shared" si="1161"/>
        <v>0</v>
      </c>
      <c r="AU1528">
        <f t="shared" si="1162"/>
        <v>0</v>
      </c>
      <c r="AV1528">
        <f t="shared" si="1163"/>
        <v>0</v>
      </c>
      <c r="AW1528">
        <f t="shared" si="1164"/>
        <v>0</v>
      </c>
      <c r="AX1528">
        <f t="shared" si="1165"/>
        <v>0</v>
      </c>
      <c r="AY1528">
        <f t="shared" si="1166"/>
        <v>0</v>
      </c>
      <c r="AZ1528">
        <f t="shared" si="1167"/>
        <v>0</v>
      </c>
      <c r="BA1528">
        <f t="shared" si="1168"/>
        <v>0</v>
      </c>
      <c r="BB1528">
        <f t="shared" si="1169"/>
        <v>0</v>
      </c>
      <c r="BC1528" s="356" t="str">
        <f t="shared" si="1171"/>
        <v/>
      </c>
      <c r="BD1528" s="357">
        <f t="shared" si="1172"/>
        <v>0</v>
      </c>
      <c r="BE1528" s="358">
        <f t="shared" si="1173"/>
        <v>0</v>
      </c>
      <c r="BF1528" s="359">
        <f t="shared" si="1174"/>
        <v>0</v>
      </c>
      <c r="BG1528" s="356" t="str">
        <f t="shared" si="1175"/>
        <v/>
      </c>
      <c r="BH1528" s="357">
        <f t="shared" si="1176"/>
        <v>0</v>
      </c>
      <c r="BI1528" s="358">
        <f t="shared" si="1177"/>
        <v>0</v>
      </c>
      <c r="BJ1528" s="359">
        <f t="shared" si="1178"/>
        <v>0</v>
      </c>
      <c r="BK1528" s="356" t="str">
        <f t="shared" si="1179"/>
        <v/>
      </c>
      <c r="BL1528" s="357">
        <f t="shared" si="1180"/>
        <v>0</v>
      </c>
      <c r="BM1528" s="358">
        <f t="shared" si="1181"/>
        <v>0</v>
      </c>
      <c r="BN1528" s="359">
        <f t="shared" si="1182"/>
        <v>0</v>
      </c>
      <c r="BO1528" s="293">
        <f t="shared" si="1183"/>
        <v>0</v>
      </c>
      <c r="BP1528" s="352" t="str">
        <f>IF(BO1528=0,"",
IF(SUM($BO$1440:BO1528)=1,BQ1528,
IF($BO$1560&gt;SUM($BO$1440:BO1528),_xlfn.CONCAT(", ",BQ1528),
IF($BO$1560=SUM($BO$1440:BO1528),_xlfn.CONCAT(" y ",BQ1528)))))</f>
        <v/>
      </c>
      <c r="BQ1528" s="120" t="s">
        <v>5297</v>
      </c>
      <c r="BR1528" s="290">
        <f t="shared" si="1184"/>
        <v>0</v>
      </c>
      <c r="BS1528" s="293">
        <f t="shared" si="1185"/>
        <v>0</v>
      </c>
      <c r="BT1528" s="283" t="str">
        <f>IF(BS1528=0,"",
IF(SUM($BS$1440:BS1528)=1,BU1528,
IF($BS$1560&gt;SUM($BS$1440:BS1528),_xlfn.CONCAT(", ",BU1528),
IF($BS$1560=SUM($BS$1440:BS1528),_xlfn.CONCAT(" y ",BU1528)))))</f>
        <v/>
      </c>
      <c r="BU1528" s="120" t="s">
        <v>5297</v>
      </c>
    </row>
    <row r="1529" spans="1:73" ht="15" customHeight="1">
      <c r="A1529" s="445"/>
      <c r="B1529" s="446"/>
      <c r="C1529" s="35" t="s">
        <v>5298</v>
      </c>
      <c r="D1529" s="800" t="str">
        <f>IF(CNGE_2026_M1_Secc1_Sub1!$D130="","",CNGE_2026_M1_Secc1_Sub1!$D130)</f>
        <v/>
      </c>
      <c r="E1529" s="723"/>
      <c r="F1529" s="723"/>
      <c r="G1529" s="723"/>
      <c r="H1529" s="723"/>
      <c r="I1529" s="723"/>
      <c r="J1529" s="723"/>
      <c r="K1529" s="723"/>
      <c r="L1529" s="723"/>
      <c r="M1529" s="723"/>
      <c r="N1529" s="723"/>
      <c r="O1529" s="724"/>
      <c r="P1529" s="637" t="str">
        <f t="shared" si="1148"/>
        <v/>
      </c>
      <c r="Q1529" s="637" t="str">
        <f t="shared" si="1149"/>
        <v/>
      </c>
      <c r="R1529" s="637" t="str">
        <f t="shared" si="1150"/>
        <v/>
      </c>
      <c r="S1529" s="638"/>
      <c r="T1529" s="638"/>
      <c r="U1529" s="638"/>
      <c r="V1529" s="638"/>
      <c r="W1529" s="638"/>
      <c r="X1529" s="638"/>
      <c r="Y1529" s="638"/>
      <c r="Z1529" s="638"/>
      <c r="AA1529" s="638"/>
      <c r="AB1529" s="638"/>
      <c r="AC1529" s="638"/>
      <c r="AD1529" s="638"/>
      <c r="AI1529" t="str">
        <f t="shared" si="1151"/>
        <v/>
      </c>
      <c r="AJ1529">
        <f t="shared" si="1152"/>
        <v>0</v>
      </c>
      <c r="AK1529">
        <f t="shared" si="1153"/>
        <v>0</v>
      </c>
      <c r="AL1529">
        <f t="shared" si="1170"/>
        <v>0</v>
      </c>
      <c r="AM1529">
        <f t="shared" si="1154"/>
        <v>0</v>
      </c>
      <c r="AN1529">
        <f t="shared" si="1155"/>
        <v>0</v>
      </c>
      <c r="AO1529">
        <f t="shared" si="1156"/>
        <v>0</v>
      </c>
      <c r="AP1529">
        <f t="shared" si="1157"/>
        <v>0</v>
      </c>
      <c r="AQ1529">
        <f t="shared" si="1158"/>
        <v>0</v>
      </c>
      <c r="AR1529">
        <f t="shared" si="1159"/>
        <v>0</v>
      </c>
      <c r="AS1529">
        <f t="shared" si="1160"/>
        <v>0</v>
      </c>
      <c r="AT1529">
        <f t="shared" si="1161"/>
        <v>0</v>
      </c>
      <c r="AU1529">
        <f t="shared" si="1162"/>
        <v>0</v>
      </c>
      <c r="AV1529">
        <f t="shared" si="1163"/>
        <v>0</v>
      </c>
      <c r="AW1529">
        <f t="shared" si="1164"/>
        <v>0</v>
      </c>
      <c r="AX1529">
        <f t="shared" si="1165"/>
        <v>0</v>
      </c>
      <c r="AY1529">
        <f t="shared" si="1166"/>
        <v>0</v>
      </c>
      <c r="AZ1529">
        <f t="shared" si="1167"/>
        <v>0</v>
      </c>
      <c r="BA1529">
        <f t="shared" si="1168"/>
        <v>0</v>
      </c>
      <c r="BB1529">
        <f t="shared" si="1169"/>
        <v>0</v>
      </c>
      <c r="BC1529" s="356" t="str">
        <f t="shared" si="1171"/>
        <v/>
      </c>
      <c r="BD1529" s="357">
        <f t="shared" si="1172"/>
        <v>0</v>
      </c>
      <c r="BE1529" s="358">
        <f t="shared" si="1173"/>
        <v>0</v>
      </c>
      <c r="BF1529" s="359">
        <f t="shared" si="1174"/>
        <v>0</v>
      </c>
      <c r="BG1529" s="356" t="str">
        <f t="shared" si="1175"/>
        <v/>
      </c>
      <c r="BH1529" s="357">
        <f t="shared" si="1176"/>
        <v>0</v>
      </c>
      <c r="BI1529" s="358">
        <f t="shared" si="1177"/>
        <v>0</v>
      </c>
      <c r="BJ1529" s="359">
        <f t="shared" si="1178"/>
        <v>0</v>
      </c>
      <c r="BK1529" s="356" t="str">
        <f t="shared" si="1179"/>
        <v/>
      </c>
      <c r="BL1529" s="357">
        <f t="shared" si="1180"/>
        <v>0</v>
      </c>
      <c r="BM1529" s="358">
        <f t="shared" si="1181"/>
        <v>0</v>
      </c>
      <c r="BN1529" s="359">
        <f t="shared" si="1182"/>
        <v>0</v>
      </c>
      <c r="BO1529" s="293">
        <f t="shared" si="1183"/>
        <v>0</v>
      </c>
      <c r="BP1529" s="352" t="str">
        <f>IF(BO1529=0,"",
IF(SUM($BO$1440:BO1529)=1,BQ1529,
IF($BO$1560&gt;SUM($BO$1440:BO1529),_xlfn.CONCAT(", ",BQ1529),
IF($BO$1560=SUM($BO$1440:BO1529),_xlfn.CONCAT(" y ",BQ1529)))))</f>
        <v/>
      </c>
      <c r="BQ1529" s="120" t="s">
        <v>5299</v>
      </c>
      <c r="BR1529" s="290">
        <f t="shared" si="1184"/>
        <v>0</v>
      </c>
      <c r="BS1529" s="293">
        <f t="shared" si="1185"/>
        <v>0</v>
      </c>
      <c r="BT1529" s="283" t="str">
        <f>IF(BS1529=0,"",
IF(SUM($BS$1440:BS1529)=1,BU1529,
IF($BS$1560&gt;SUM($BS$1440:BS1529),_xlfn.CONCAT(", ",BU1529),
IF($BS$1560=SUM($BS$1440:BS1529),_xlfn.CONCAT(" y ",BU1529)))))</f>
        <v/>
      </c>
      <c r="BU1529" s="120" t="s">
        <v>5299</v>
      </c>
    </row>
    <row r="1530" spans="1:73" ht="15" customHeight="1">
      <c r="A1530" s="445"/>
      <c r="B1530" s="446"/>
      <c r="C1530" s="35" t="s">
        <v>5300</v>
      </c>
      <c r="D1530" s="800" t="str">
        <f>IF(CNGE_2026_M1_Secc1_Sub1!$D131="","",CNGE_2026_M1_Secc1_Sub1!$D131)</f>
        <v/>
      </c>
      <c r="E1530" s="723"/>
      <c r="F1530" s="723"/>
      <c r="G1530" s="723"/>
      <c r="H1530" s="723"/>
      <c r="I1530" s="723"/>
      <c r="J1530" s="723"/>
      <c r="K1530" s="723"/>
      <c r="L1530" s="723"/>
      <c r="M1530" s="723"/>
      <c r="N1530" s="723"/>
      <c r="O1530" s="724"/>
      <c r="P1530" s="637" t="str">
        <f t="shared" si="1148"/>
        <v/>
      </c>
      <c r="Q1530" s="637" t="str">
        <f t="shared" si="1149"/>
        <v/>
      </c>
      <c r="R1530" s="637" t="str">
        <f t="shared" si="1150"/>
        <v/>
      </c>
      <c r="S1530" s="638"/>
      <c r="T1530" s="638"/>
      <c r="U1530" s="638"/>
      <c r="V1530" s="638"/>
      <c r="W1530" s="638"/>
      <c r="X1530" s="638"/>
      <c r="Y1530" s="638"/>
      <c r="Z1530" s="638"/>
      <c r="AA1530" s="638"/>
      <c r="AB1530" s="638"/>
      <c r="AC1530" s="638"/>
      <c r="AD1530" s="638"/>
      <c r="AI1530" t="str">
        <f t="shared" si="1151"/>
        <v/>
      </c>
      <c r="AJ1530">
        <f t="shared" si="1152"/>
        <v>0</v>
      </c>
      <c r="AK1530">
        <f t="shared" si="1153"/>
        <v>0</v>
      </c>
      <c r="AL1530">
        <f t="shared" si="1170"/>
        <v>0</v>
      </c>
      <c r="AM1530">
        <f t="shared" si="1154"/>
        <v>0</v>
      </c>
      <c r="AN1530">
        <f t="shared" si="1155"/>
        <v>0</v>
      </c>
      <c r="AO1530">
        <f t="shared" si="1156"/>
        <v>0</v>
      </c>
      <c r="AP1530">
        <f t="shared" si="1157"/>
        <v>0</v>
      </c>
      <c r="AQ1530">
        <f t="shared" si="1158"/>
        <v>0</v>
      </c>
      <c r="AR1530">
        <f t="shared" si="1159"/>
        <v>0</v>
      </c>
      <c r="AS1530">
        <f t="shared" si="1160"/>
        <v>0</v>
      </c>
      <c r="AT1530">
        <f t="shared" si="1161"/>
        <v>0</v>
      </c>
      <c r="AU1530">
        <f t="shared" si="1162"/>
        <v>0</v>
      </c>
      <c r="AV1530">
        <f t="shared" si="1163"/>
        <v>0</v>
      </c>
      <c r="AW1530">
        <f t="shared" si="1164"/>
        <v>0</v>
      </c>
      <c r="AX1530">
        <f t="shared" si="1165"/>
        <v>0</v>
      </c>
      <c r="AY1530">
        <f t="shared" si="1166"/>
        <v>0</v>
      </c>
      <c r="AZ1530">
        <f t="shared" si="1167"/>
        <v>0</v>
      </c>
      <c r="BA1530">
        <f t="shared" si="1168"/>
        <v>0</v>
      </c>
      <c r="BB1530">
        <f t="shared" si="1169"/>
        <v>0</v>
      </c>
      <c r="BC1530" s="356" t="str">
        <f t="shared" si="1171"/>
        <v/>
      </c>
      <c r="BD1530" s="357">
        <f t="shared" si="1172"/>
        <v>0</v>
      </c>
      <c r="BE1530" s="358">
        <f t="shared" si="1173"/>
        <v>0</v>
      </c>
      <c r="BF1530" s="359">
        <f t="shared" si="1174"/>
        <v>0</v>
      </c>
      <c r="BG1530" s="356" t="str">
        <f t="shared" si="1175"/>
        <v/>
      </c>
      <c r="BH1530" s="357">
        <f t="shared" si="1176"/>
        <v>0</v>
      </c>
      <c r="BI1530" s="358">
        <f t="shared" si="1177"/>
        <v>0</v>
      </c>
      <c r="BJ1530" s="359">
        <f t="shared" si="1178"/>
        <v>0</v>
      </c>
      <c r="BK1530" s="356" t="str">
        <f t="shared" si="1179"/>
        <v/>
      </c>
      <c r="BL1530" s="357">
        <f t="shared" si="1180"/>
        <v>0</v>
      </c>
      <c r="BM1530" s="358">
        <f t="shared" si="1181"/>
        <v>0</v>
      </c>
      <c r="BN1530" s="359">
        <f t="shared" si="1182"/>
        <v>0</v>
      </c>
      <c r="BO1530" s="293">
        <f t="shared" si="1183"/>
        <v>0</v>
      </c>
      <c r="BP1530" s="352" t="str">
        <f>IF(BO1530=0,"",
IF(SUM($BO$1440:BO1530)=1,BQ1530,
IF($BO$1560&gt;SUM($BO$1440:BO1530),_xlfn.CONCAT(", ",BQ1530),
IF($BO$1560=SUM($BO$1440:BO1530),_xlfn.CONCAT(" y ",BQ1530)))))</f>
        <v/>
      </c>
      <c r="BQ1530" s="120" t="s">
        <v>5301</v>
      </c>
      <c r="BR1530" s="290">
        <f t="shared" si="1184"/>
        <v>0</v>
      </c>
      <c r="BS1530" s="293">
        <f t="shared" si="1185"/>
        <v>0</v>
      </c>
      <c r="BT1530" s="283" t="str">
        <f>IF(BS1530=0,"",
IF(SUM($BS$1440:BS1530)=1,BU1530,
IF($BS$1560&gt;SUM($BS$1440:BS1530),_xlfn.CONCAT(", ",BU1530),
IF($BS$1560=SUM($BS$1440:BS1530),_xlfn.CONCAT(" y ",BU1530)))))</f>
        <v/>
      </c>
      <c r="BU1530" s="120" t="s">
        <v>5301</v>
      </c>
    </row>
    <row r="1531" spans="1:73" ht="15" customHeight="1">
      <c r="A1531" s="445"/>
      <c r="B1531" s="446"/>
      <c r="C1531" s="35" t="s">
        <v>5302</v>
      </c>
      <c r="D1531" s="800" t="str">
        <f>IF(CNGE_2026_M1_Secc1_Sub1!$D132="","",CNGE_2026_M1_Secc1_Sub1!$D132)</f>
        <v/>
      </c>
      <c r="E1531" s="723"/>
      <c r="F1531" s="723"/>
      <c r="G1531" s="723"/>
      <c r="H1531" s="723"/>
      <c r="I1531" s="723"/>
      <c r="J1531" s="723"/>
      <c r="K1531" s="723"/>
      <c r="L1531" s="723"/>
      <c r="M1531" s="723"/>
      <c r="N1531" s="723"/>
      <c r="O1531" s="724"/>
      <c r="P1531" s="637" t="str">
        <f t="shared" si="1148"/>
        <v/>
      </c>
      <c r="Q1531" s="637" t="str">
        <f t="shared" si="1149"/>
        <v/>
      </c>
      <c r="R1531" s="637" t="str">
        <f t="shared" si="1150"/>
        <v/>
      </c>
      <c r="S1531" s="638"/>
      <c r="T1531" s="638"/>
      <c r="U1531" s="638"/>
      <c r="V1531" s="638"/>
      <c r="W1531" s="638"/>
      <c r="X1531" s="638"/>
      <c r="Y1531" s="638"/>
      <c r="Z1531" s="638"/>
      <c r="AA1531" s="638"/>
      <c r="AB1531" s="638"/>
      <c r="AC1531" s="638"/>
      <c r="AD1531" s="638"/>
      <c r="AI1531" t="str">
        <f t="shared" si="1151"/>
        <v/>
      </c>
      <c r="AJ1531">
        <f t="shared" si="1152"/>
        <v>0</v>
      </c>
      <c r="AK1531">
        <f t="shared" si="1153"/>
        <v>0</v>
      </c>
      <c r="AL1531">
        <f t="shared" si="1170"/>
        <v>0</v>
      </c>
      <c r="AM1531">
        <f t="shared" si="1154"/>
        <v>0</v>
      </c>
      <c r="AN1531">
        <f t="shared" si="1155"/>
        <v>0</v>
      </c>
      <c r="AO1531">
        <f t="shared" si="1156"/>
        <v>0</v>
      </c>
      <c r="AP1531">
        <f t="shared" si="1157"/>
        <v>0</v>
      </c>
      <c r="AQ1531">
        <f t="shared" si="1158"/>
        <v>0</v>
      </c>
      <c r="AR1531">
        <f t="shared" si="1159"/>
        <v>0</v>
      </c>
      <c r="AS1531">
        <f t="shared" si="1160"/>
        <v>0</v>
      </c>
      <c r="AT1531">
        <f t="shared" si="1161"/>
        <v>0</v>
      </c>
      <c r="AU1531">
        <f t="shared" si="1162"/>
        <v>0</v>
      </c>
      <c r="AV1531">
        <f t="shared" si="1163"/>
        <v>0</v>
      </c>
      <c r="AW1531">
        <f t="shared" si="1164"/>
        <v>0</v>
      </c>
      <c r="AX1531">
        <f t="shared" si="1165"/>
        <v>0</v>
      </c>
      <c r="AY1531">
        <f t="shared" si="1166"/>
        <v>0</v>
      </c>
      <c r="AZ1531">
        <f t="shared" si="1167"/>
        <v>0</v>
      </c>
      <c r="BA1531">
        <f t="shared" si="1168"/>
        <v>0</v>
      </c>
      <c r="BB1531">
        <f t="shared" si="1169"/>
        <v>0</v>
      </c>
      <c r="BC1531" s="356" t="str">
        <f t="shared" si="1171"/>
        <v/>
      </c>
      <c r="BD1531" s="357">
        <f t="shared" si="1172"/>
        <v>0</v>
      </c>
      <c r="BE1531" s="358">
        <f t="shared" si="1173"/>
        <v>0</v>
      </c>
      <c r="BF1531" s="359">
        <f t="shared" si="1174"/>
        <v>0</v>
      </c>
      <c r="BG1531" s="356" t="str">
        <f t="shared" si="1175"/>
        <v/>
      </c>
      <c r="BH1531" s="357">
        <f t="shared" si="1176"/>
        <v>0</v>
      </c>
      <c r="BI1531" s="358">
        <f t="shared" si="1177"/>
        <v>0</v>
      </c>
      <c r="BJ1531" s="359">
        <f t="shared" si="1178"/>
        <v>0</v>
      </c>
      <c r="BK1531" s="356" t="str">
        <f t="shared" si="1179"/>
        <v/>
      </c>
      <c r="BL1531" s="357">
        <f t="shared" si="1180"/>
        <v>0</v>
      </c>
      <c r="BM1531" s="358">
        <f t="shared" si="1181"/>
        <v>0</v>
      </c>
      <c r="BN1531" s="359">
        <f t="shared" si="1182"/>
        <v>0</v>
      </c>
      <c r="BO1531" s="293">
        <f t="shared" si="1183"/>
        <v>0</v>
      </c>
      <c r="BP1531" s="352" t="str">
        <f>IF(BO1531=0,"",
IF(SUM($BO$1440:BO1531)=1,BQ1531,
IF($BO$1560&gt;SUM($BO$1440:BO1531),_xlfn.CONCAT(", ",BQ1531),
IF($BO$1560=SUM($BO$1440:BO1531),_xlfn.CONCAT(" y ",BQ1531)))))</f>
        <v/>
      </c>
      <c r="BQ1531" s="120" t="s">
        <v>5303</v>
      </c>
      <c r="BR1531" s="290">
        <f t="shared" si="1184"/>
        <v>0</v>
      </c>
      <c r="BS1531" s="293">
        <f t="shared" si="1185"/>
        <v>0</v>
      </c>
      <c r="BT1531" s="283" t="str">
        <f>IF(BS1531=0,"",
IF(SUM($BS$1440:BS1531)=1,BU1531,
IF($BS$1560&gt;SUM($BS$1440:BS1531),_xlfn.CONCAT(", ",BU1531),
IF($BS$1560=SUM($BS$1440:BS1531),_xlfn.CONCAT(" y ",BU1531)))))</f>
        <v/>
      </c>
      <c r="BU1531" s="120" t="s">
        <v>5303</v>
      </c>
    </row>
    <row r="1532" spans="1:73" ht="15" customHeight="1">
      <c r="A1532" s="445"/>
      <c r="B1532" s="446"/>
      <c r="C1532" s="35" t="s">
        <v>5304</v>
      </c>
      <c r="D1532" s="800" t="str">
        <f>IF(CNGE_2026_M1_Secc1_Sub1!$D133="","",CNGE_2026_M1_Secc1_Sub1!$D133)</f>
        <v/>
      </c>
      <c r="E1532" s="723"/>
      <c r="F1532" s="723"/>
      <c r="G1532" s="723"/>
      <c r="H1532" s="723"/>
      <c r="I1532" s="723"/>
      <c r="J1532" s="723"/>
      <c r="K1532" s="723"/>
      <c r="L1532" s="723"/>
      <c r="M1532" s="723"/>
      <c r="N1532" s="723"/>
      <c r="O1532" s="724"/>
      <c r="P1532" s="637" t="str">
        <f t="shared" si="1148"/>
        <v/>
      </c>
      <c r="Q1532" s="637" t="str">
        <f t="shared" si="1149"/>
        <v/>
      </c>
      <c r="R1532" s="637" t="str">
        <f t="shared" si="1150"/>
        <v/>
      </c>
      <c r="S1532" s="638"/>
      <c r="T1532" s="638"/>
      <c r="U1532" s="638"/>
      <c r="V1532" s="638"/>
      <c r="W1532" s="638"/>
      <c r="X1532" s="638"/>
      <c r="Y1532" s="638"/>
      <c r="Z1532" s="638"/>
      <c r="AA1532" s="638"/>
      <c r="AB1532" s="638"/>
      <c r="AC1532" s="638"/>
      <c r="AD1532" s="638"/>
      <c r="AI1532" t="str">
        <f t="shared" si="1151"/>
        <v/>
      </c>
      <c r="AJ1532">
        <f t="shared" si="1152"/>
        <v>0</v>
      </c>
      <c r="AK1532">
        <f t="shared" si="1153"/>
        <v>0</v>
      </c>
      <c r="AL1532">
        <f t="shared" si="1170"/>
        <v>0</v>
      </c>
      <c r="AM1532">
        <f t="shared" si="1154"/>
        <v>0</v>
      </c>
      <c r="AN1532">
        <f t="shared" si="1155"/>
        <v>0</v>
      </c>
      <c r="AO1532">
        <f t="shared" si="1156"/>
        <v>0</v>
      </c>
      <c r="AP1532">
        <f t="shared" si="1157"/>
        <v>0</v>
      </c>
      <c r="AQ1532">
        <f t="shared" si="1158"/>
        <v>0</v>
      </c>
      <c r="AR1532">
        <f t="shared" si="1159"/>
        <v>0</v>
      </c>
      <c r="AS1532">
        <f t="shared" si="1160"/>
        <v>0</v>
      </c>
      <c r="AT1532">
        <f t="shared" si="1161"/>
        <v>0</v>
      </c>
      <c r="AU1532">
        <f t="shared" si="1162"/>
        <v>0</v>
      </c>
      <c r="AV1532">
        <f t="shared" si="1163"/>
        <v>0</v>
      </c>
      <c r="AW1532">
        <f t="shared" si="1164"/>
        <v>0</v>
      </c>
      <c r="AX1532">
        <f t="shared" si="1165"/>
        <v>0</v>
      </c>
      <c r="AY1532">
        <f t="shared" si="1166"/>
        <v>0</v>
      </c>
      <c r="AZ1532">
        <f t="shared" si="1167"/>
        <v>0</v>
      </c>
      <c r="BA1532">
        <f t="shared" si="1168"/>
        <v>0</v>
      </c>
      <c r="BB1532">
        <f t="shared" si="1169"/>
        <v>0</v>
      </c>
      <c r="BC1532" s="356" t="str">
        <f t="shared" si="1171"/>
        <v/>
      </c>
      <c r="BD1532" s="357">
        <f t="shared" si="1172"/>
        <v>0</v>
      </c>
      <c r="BE1532" s="358">
        <f t="shared" si="1173"/>
        <v>0</v>
      </c>
      <c r="BF1532" s="359">
        <f t="shared" si="1174"/>
        <v>0</v>
      </c>
      <c r="BG1532" s="356" t="str">
        <f t="shared" si="1175"/>
        <v/>
      </c>
      <c r="BH1532" s="357">
        <f t="shared" si="1176"/>
        <v>0</v>
      </c>
      <c r="BI1532" s="358">
        <f t="shared" si="1177"/>
        <v>0</v>
      </c>
      <c r="BJ1532" s="359">
        <f t="shared" si="1178"/>
        <v>0</v>
      </c>
      <c r="BK1532" s="356" t="str">
        <f t="shared" si="1179"/>
        <v/>
      </c>
      <c r="BL1532" s="357">
        <f t="shared" si="1180"/>
        <v>0</v>
      </c>
      <c r="BM1532" s="358">
        <f t="shared" si="1181"/>
        <v>0</v>
      </c>
      <c r="BN1532" s="359">
        <f t="shared" si="1182"/>
        <v>0</v>
      </c>
      <c r="BO1532" s="293">
        <f t="shared" si="1183"/>
        <v>0</v>
      </c>
      <c r="BP1532" s="352" t="str">
        <f>IF(BO1532=0,"",
IF(SUM($BO$1440:BO1532)=1,BQ1532,
IF($BO$1560&gt;SUM($BO$1440:BO1532),_xlfn.CONCAT(", ",BQ1532),
IF($BO$1560=SUM($BO$1440:BO1532),_xlfn.CONCAT(" y ",BQ1532)))))</f>
        <v/>
      </c>
      <c r="BQ1532" s="120" t="s">
        <v>5305</v>
      </c>
      <c r="BR1532" s="290">
        <f t="shared" si="1184"/>
        <v>0</v>
      </c>
      <c r="BS1532" s="293">
        <f t="shared" si="1185"/>
        <v>0</v>
      </c>
      <c r="BT1532" s="283" t="str">
        <f>IF(BS1532=0,"",
IF(SUM($BS$1440:BS1532)=1,BU1532,
IF($BS$1560&gt;SUM($BS$1440:BS1532),_xlfn.CONCAT(", ",BU1532),
IF($BS$1560=SUM($BS$1440:BS1532),_xlfn.CONCAT(" y ",BU1532)))))</f>
        <v/>
      </c>
      <c r="BU1532" s="120" t="s">
        <v>5305</v>
      </c>
    </row>
    <row r="1533" spans="1:73" ht="15" customHeight="1">
      <c r="A1533" s="445"/>
      <c r="B1533" s="446"/>
      <c r="C1533" s="37" t="s">
        <v>5306</v>
      </c>
      <c r="D1533" s="800" t="str">
        <f>IF(CNGE_2026_M1_Secc1_Sub1!$D134="","",CNGE_2026_M1_Secc1_Sub1!$D134)</f>
        <v/>
      </c>
      <c r="E1533" s="723"/>
      <c r="F1533" s="723"/>
      <c r="G1533" s="723"/>
      <c r="H1533" s="723"/>
      <c r="I1533" s="723"/>
      <c r="J1533" s="723"/>
      <c r="K1533" s="723"/>
      <c r="L1533" s="723"/>
      <c r="M1533" s="723"/>
      <c r="N1533" s="723"/>
      <c r="O1533" s="724"/>
      <c r="P1533" s="637" t="str">
        <f t="shared" si="1148"/>
        <v/>
      </c>
      <c r="Q1533" s="637" t="str">
        <f t="shared" si="1149"/>
        <v/>
      </c>
      <c r="R1533" s="637" t="str">
        <f t="shared" si="1150"/>
        <v/>
      </c>
      <c r="S1533" s="638"/>
      <c r="T1533" s="638"/>
      <c r="U1533" s="638"/>
      <c r="V1533" s="638"/>
      <c r="W1533" s="638"/>
      <c r="X1533" s="638"/>
      <c r="Y1533" s="638"/>
      <c r="Z1533" s="638"/>
      <c r="AA1533" s="638"/>
      <c r="AB1533" s="638"/>
      <c r="AC1533" s="638"/>
      <c r="AD1533" s="638"/>
      <c r="AI1533" t="str">
        <f t="shared" si="1151"/>
        <v/>
      </c>
      <c r="AJ1533">
        <f t="shared" si="1152"/>
        <v>0</v>
      </c>
      <c r="AK1533">
        <f t="shared" si="1153"/>
        <v>0</v>
      </c>
      <c r="AL1533">
        <f t="shared" si="1170"/>
        <v>0</v>
      </c>
      <c r="AM1533">
        <f t="shared" si="1154"/>
        <v>0</v>
      </c>
      <c r="AN1533">
        <f t="shared" si="1155"/>
        <v>0</v>
      </c>
      <c r="AO1533">
        <f t="shared" si="1156"/>
        <v>0</v>
      </c>
      <c r="AP1533">
        <f t="shared" si="1157"/>
        <v>0</v>
      </c>
      <c r="AQ1533">
        <f t="shared" si="1158"/>
        <v>0</v>
      </c>
      <c r="AR1533">
        <f t="shared" si="1159"/>
        <v>0</v>
      </c>
      <c r="AS1533">
        <f t="shared" si="1160"/>
        <v>0</v>
      </c>
      <c r="AT1533">
        <f t="shared" si="1161"/>
        <v>0</v>
      </c>
      <c r="AU1533">
        <f t="shared" si="1162"/>
        <v>0</v>
      </c>
      <c r="AV1533">
        <f t="shared" si="1163"/>
        <v>0</v>
      </c>
      <c r="AW1533">
        <f t="shared" si="1164"/>
        <v>0</v>
      </c>
      <c r="AX1533">
        <f t="shared" si="1165"/>
        <v>0</v>
      </c>
      <c r="AY1533">
        <f t="shared" si="1166"/>
        <v>0</v>
      </c>
      <c r="AZ1533">
        <f t="shared" si="1167"/>
        <v>0</v>
      </c>
      <c r="BA1533">
        <f t="shared" si="1168"/>
        <v>0</v>
      </c>
      <c r="BB1533">
        <f t="shared" si="1169"/>
        <v>0</v>
      </c>
      <c r="BC1533" s="356" t="str">
        <f t="shared" si="1171"/>
        <v/>
      </c>
      <c r="BD1533" s="357">
        <f t="shared" si="1172"/>
        <v>0</v>
      </c>
      <c r="BE1533" s="358">
        <f t="shared" si="1173"/>
        <v>0</v>
      </c>
      <c r="BF1533" s="359">
        <f t="shared" si="1174"/>
        <v>0</v>
      </c>
      <c r="BG1533" s="356" t="str">
        <f t="shared" si="1175"/>
        <v/>
      </c>
      <c r="BH1533" s="357">
        <f t="shared" si="1176"/>
        <v>0</v>
      </c>
      <c r="BI1533" s="358">
        <f t="shared" si="1177"/>
        <v>0</v>
      </c>
      <c r="BJ1533" s="359">
        <f t="shared" si="1178"/>
        <v>0</v>
      </c>
      <c r="BK1533" s="356" t="str">
        <f t="shared" si="1179"/>
        <v/>
      </c>
      <c r="BL1533" s="357">
        <f t="shared" si="1180"/>
        <v>0</v>
      </c>
      <c r="BM1533" s="358">
        <f t="shared" si="1181"/>
        <v>0</v>
      </c>
      <c r="BN1533" s="359">
        <f t="shared" si="1182"/>
        <v>0</v>
      </c>
      <c r="BO1533" s="293">
        <f t="shared" si="1183"/>
        <v>0</v>
      </c>
      <c r="BP1533" s="352" t="str">
        <f>IF(BO1533=0,"",
IF(SUM($BO$1440:BO1533)=1,BQ1533,
IF($BO$1560&gt;SUM($BO$1440:BO1533),_xlfn.CONCAT(", ",BQ1533),
IF($BO$1560=SUM($BO$1440:BO1533),_xlfn.CONCAT(" y ",BQ1533)))))</f>
        <v/>
      </c>
      <c r="BQ1533" s="120" t="s">
        <v>5307</v>
      </c>
      <c r="BR1533" s="290">
        <f t="shared" si="1184"/>
        <v>0</v>
      </c>
      <c r="BS1533" s="293">
        <f t="shared" si="1185"/>
        <v>0</v>
      </c>
      <c r="BT1533" s="283" t="str">
        <f>IF(BS1533=0,"",
IF(SUM($BS$1440:BS1533)=1,BU1533,
IF($BS$1560&gt;SUM($BS$1440:BS1533),_xlfn.CONCAT(", ",BU1533),
IF($BS$1560=SUM($BS$1440:BS1533),_xlfn.CONCAT(" y ",BU1533)))))</f>
        <v/>
      </c>
      <c r="BU1533" s="120" t="s">
        <v>5307</v>
      </c>
    </row>
    <row r="1534" spans="1:73" ht="15" customHeight="1">
      <c r="A1534" s="445"/>
      <c r="B1534" s="446"/>
      <c r="C1534" s="37" t="s">
        <v>5308</v>
      </c>
      <c r="D1534" s="800" t="str">
        <f>IF(CNGE_2026_M1_Secc1_Sub1!$D135="","",CNGE_2026_M1_Secc1_Sub1!$D135)</f>
        <v/>
      </c>
      <c r="E1534" s="723"/>
      <c r="F1534" s="723"/>
      <c r="G1534" s="723"/>
      <c r="H1534" s="723"/>
      <c r="I1534" s="723"/>
      <c r="J1534" s="723"/>
      <c r="K1534" s="723"/>
      <c r="L1534" s="723"/>
      <c r="M1534" s="723"/>
      <c r="N1534" s="723"/>
      <c r="O1534" s="724"/>
      <c r="P1534" s="637" t="str">
        <f t="shared" si="1148"/>
        <v/>
      </c>
      <c r="Q1534" s="637" t="str">
        <f t="shared" si="1149"/>
        <v/>
      </c>
      <c r="R1534" s="637" t="str">
        <f t="shared" si="1150"/>
        <v/>
      </c>
      <c r="S1534" s="638"/>
      <c r="T1534" s="638"/>
      <c r="U1534" s="638"/>
      <c r="V1534" s="638"/>
      <c r="W1534" s="638"/>
      <c r="X1534" s="638"/>
      <c r="Y1534" s="638"/>
      <c r="Z1534" s="638"/>
      <c r="AA1534" s="638"/>
      <c r="AB1534" s="638"/>
      <c r="AC1534" s="638"/>
      <c r="AD1534" s="638"/>
      <c r="AI1534" t="str">
        <f t="shared" si="1151"/>
        <v/>
      </c>
      <c r="AJ1534">
        <f t="shared" si="1152"/>
        <v>0</v>
      </c>
      <c r="AK1534">
        <f t="shared" si="1153"/>
        <v>0</v>
      </c>
      <c r="AL1534">
        <f t="shared" si="1170"/>
        <v>0</v>
      </c>
      <c r="AM1534">
        <f t="shared" si="1154"/>
        <v>0</v>
      </c>
      <c r="AN1534">
        <f t="shared" si="1155"/>
        <v>0</v>
      </c>
      <c r="AO1534">
        <f t="shared" si="1156"/>
        <v>0</v>
      </c>
      <c r="AP1534">
        <f t="shared" si="1157"/>
        <v>0</v>
      </c>
      <c r="AQ1534">
        <f t="shared" si="1158"/>
        <v>0</v>
      </c>
      <c r="AR1534">
        <f t="shared" si="1159"/>
        <v>0</v>
      </c>
      <c r="AS1534">
        <f t="shared" si="1160"/>
        <v>0</v>
      </c>
      <c r="AT1534">
        <f t="shared" si="1161"/>
        <v>0</v>
      </c>
      <c r="AU1534">
        <f t="shared" si="1162"/>
        <v>0</v>
      </c>
      <c r="AV1534">
        <f t="shared" si="1163"/>
        <v>0</v>
      </c>
      <c r="AW1534">
        <f t="shared" si="1164"/>
        <v>0</v>
      </c>
      <c r="AX1534">
        <f t="shared" si="1165"/>
        <v>0</v>
      </c>
      <c r="AY1534">
        <f t="shared" si="1166"/>
        <v>0</v>
      </c>
      <c r="AZ1534">
        <f t="shared" si="1167"/>
        <v>0</v>
      </c>
      <c r="BA1534">
        <f t="shared" si="1168"/>
        <v>0</v>
      </c>
      <c r="BB1534">
        <f t="shared" si="1169"/>
        <v>0</v>
      </c>
      <c r="BC1534" s="356" t="str">
        <f t="shared" si="1171"/>
        <v/>
      </c>
      <c r="BD1534" s="357">
        <f t="shared" si="1172"/>
        <v>0</v>
      </c>
      <c r="BE1534" s="358">
        <f t="shared" si="1173"/>
        <v>0</v>
      </c>
      <c r="BF1534" s="359">
        <f t="shared" si="1174"/>
        <v>0</v>
      </c>
      <c r="BG1534" s="356" t="str">
        <f t="shared" si="1175"/>
        <v/>
      </c>
      <c r="BH1534" s="357">
        <f t="shared" si="1176"/>
        <v>0</v>
      </c>
      <c r="BI1534" s="358">
        <f t="shared" si="1177"/>
        <v>0</v>
      </c>
      <c r="BJ1534" s="359">
        <f t="shared" si="1178"/>
        <v>0</v>
      </c>
      <c r="BK1534" s="356" t="str">
        <f t="shared" si="1179"/>
        <v/>
      </c>
      <c r="BL1534" s="357">
        <f t="shared" si="1180"/>
        <v>0</v>
      </c>
      <c r="BM1534" s="358">
        <f t="shared" si="1181"/>
        <v>0</v>
      </c>
      <c r="BN1534" s="359">
        <f t="shared" si="1182"/>
        <v>0</v>
      </c>
      <c r="BO1534" s="293">
        <f t="shared" si="1183"/>
        <v>0</v>
      </c>
      <c r="BP1534" s="352" t="str">
        <f>IF(BO1534=0,"",
IF(SUM($BO$1440:BO1534)=1,BQ1534,
IF($BO$1560&gt;SUM($BO$1440:BO1534),_xlfn.CONCAT(", ",BQ1534),
IF($BO$1560=SUM($BO$1440:BO1534),_xlfn.CONCAT(" y ",BQ1534)))))</f>
        <v/>
      </c>
      <c r="BQ1534" s="120" t="s">
        <v>5309</v>
      </c>
      <c r="BR1534" s="290">
        <f t="shared" si="1184"/>
        <v>0</v>
      </c>
      <c r="BS1534" s="293">
        <f t="shared" si="1185"/>
        <v>0</v>
      </c>
      <c r="BT1534" s="283" t="str">
        <f>IF(BS1534=0,"",
IF(SUM($BS$1440:BS1534)=1,BU1534,
IF($BS$1560&gt;SUM($BS$1440:BS1534),_xlfn.CONCAT(", ",BU1534),
IF($BS$1560=SUM($BS$1440:BS1534),_xlfn.CONCAT(" y ",BU1534)))))</f>
        <v/>
      </c>
      <c r="BU1534" s="120" t="s">
        <v>5309</v>
      </c>
    </row>
    <row r="1535" spans="1:73" ht="15" customHeight="1">
      <c r="A1535" s="445"/>
      <c r="B1535" s="446"/>
      <c r="C1535" s="37" t="s">
        <v>5310</v>
      </c>
      <c r="D1535" s="800" t="str">
        <f>IF(CNGE_2026_M1_Secc1_Sub1!$D136="","",CNGE_2026_M1_Secc1_Sub1!$D136)</f>
        <v/>
      </c>
      <c r="E1535" s="723"/>
      <c r="F1535" s="723"/>
      <c r="G1535" s="723"/>
      <c r="H1535" s="723"/>
      <c r="I1535" s="723"/>
      <c r="J1535" s="723"/>
      <c r="K1535" s="723"/>
      <c r="L1535" s="723"/>
      <c r="M1535" s="723"/>
      <c r="N1535" s="723"/>
      <c r="O1535" s="724"/>
      <c r="P1535" s="637" t="str">
        <f t="shared" si="1148"/>
        <v/>
      </c>
      <c r="Q1535" s="637" t="str">
        <f t="shared" si="1149"/>
        <v/>
      </c>
      <c r="R1535" s="637" t="str">
        <f t="shared" si="1150"/>
        <v/>
      </c>
      <c r="S1535" s="638"/>
      <c r="T1535" s="638"/>
      <c r="U1535" s="638"/>
      <c r="V1535" s="638"/>
      <c r="W1535" s="638"/>
      <c r="X1535" s="638"/>
      <c r="Y1535" s="638"/>
      <c r="Z1535" s="638"/>
      <c r="AA1535" s="638"/>
      <c r="AB1535" s="638"/>
      <c r="AC1535" s="638"/>
      <c r="AD1535" s="638"/>
      <c r="AI1535" t="str">
        <f t="shared" si="1151"/>
        <v/>
      </c>
      <c r="AJ1535">
        <f t="shared" si="1152"/>
        <v>0</v>
      </c>
      <c r="AK1535">
        <f t="shared" si="1153"/>
        <v>0</v>
      </c>
      <c r="AL1535">
        <f t="shared" si="1170"/>
        <v>0</v>
      </c>
      <c r="AM1535">
        <f t="shared" si="1154"/>
        <v>0</v>
      </c>
      <c r="AN1535">
        <f t="shared" si="1155"/>
        <v>0</v>
      </c>
      <c r="AO1535">
        <f t="shared" si="1156"/>
        <v>0</v>
      </c>
      <c r="AP1535">
        <f t="shared" si="1157"/>
        <v>0</v>
      </c>
      <c r="AQ1535">
        <f t="shared" si="1158"/>
        <v>0</v>
      </c>
      <c r="AR1535">
        <f t="shared" si="1159"/>
        <v>0</v>
      </c>
      <c r="AS1535">
        <f t="shared" si="1160"/>
        <v>0</v>
      </c>
      <c r="AT1535">
        <f t="shared" si="1161"/>
        <v>0</v>
      </c>
      <c r="AU1535">
        <f t="shared" si="1162"/>
        <v>0</v>
      </c>
      <c r="AV1535">
        <f t="shared" si="1163"/>
        <v>0</v>
      </c>
      <c r="AW1535">
        <f t="shared" si="1164"/>
        <v>0</v>
      </c>
      <c r="AX1535">
        <f t="shared" si="1165"/>
        <v>0</v>
      </c>
      <c r="AY1535">
        <f t="shared" si="1166"/>
        <v>0</v>
      </c>
      <c r="AZ1535">
        <f t="shared" si="1167"/>
        <v>0</v>
      </c>
      <c r="BA1535">
        <f t="shared" si="1168"/>
        <v>0</v>
      </c>
      <c r="BB1535">
        <f t="shared" si="1169"/>
        <v>0</v>
      </c>
      <c r="BC1535" s="356" t="str">
        <f t="shared" si="1171"/>
        <v/>
      </c>
      <c r="BD1535" s="357">
        <f t="shared" si="1172"/>
        <v>0</v>
      </c>
      <c r="BE1535" s="358">
        <f t="shared" si="1173"/>
        <v>0</v>
      </c>
      <c r="BF1535" s="359">
        <f t="shared" si="1174"/>
        <v>0</v>
      </c>
      <c r="BG1535" s="356" t="str">
        <f t="shared" si="1175"/>
        <v/>
      </c>
      <c r="BH1535" s="357">
        <f t="shared" si="1176"/>
        <v>0</v>
      </c>
      <c r="BI1535" s="358">
        <f t="shared" si="1177"/>
        <v>0</v>
      </c>
      <c r="BJ1535" s="359">
        <f t="shared" si="1178"/>
        <v>0</v>
      </c>
      <c r="BK1535" s="356" t="str">
        <f t="shared" si="1179"/>
        <v/>
      </c>
      <c r="BL1535" s="357">
        <f t="shared" si="1180"/>
        <v>0</v>
      </c>
      <c r="BM1535" s="358">
        <f t="shared" si="1181"/>
        <v>0</v>
      </c>
      <c r="BN1535" s="359">
        <f t="shared" si="1182"/>
        <v>0</v>
      </c>
      <c r="BO1535" s="293">
        <f t="shared" si="1183"/>
        <v>0</v>
      </c>
      <c r="BP1535" s="352" t="str">
        <f>IF(BO1535=0,"",
IF(SUM($BO$1440:BO1535)=1,BQ1535,
IF($BO$1560&gt;SUM($BO$1440:BO1535),_xlfn.CONCAT(", ",BQ1535),
IF($BO$1560=SUM($BO$1440:BO1535),_xlfn.CONCAT(" y ",BQ1535)))))</f>
        <v/>
      </c>
      <c r="BQ1535" s="120" t="s">
        <v>5311</v>
      </c>
      <c r="BR1535" s="290">
        <f t="shared" si="1184"/>
        <v>0</v>
      </c>
      <c r="BS1535" s="293">
        <f t="shared" si="1185"/>
        <v>0</v>
      </c>
      <c r="BT1535" s="283" t="str">
        <f>IF(BS1535=0,"",
IF(SUM($BS$1440:BS1535)=1,BU1535,
IF($BS$1560&gt;SUM($BS$1440:BS1535),_xlfn.CONCAT(", ",BU1535),
IF($BS$1560=SUM($BS$1440:BS1535),_xlfn.CONCAT(" y ",BU1535)))))</f>
        <v/>
      </c>
      <c r="BU1535" s="120" t="s">
        <v>5311</v>
      </c>
    </row>
    <row r="1536" spans="1:73" ht="15" customHeight="1">
      <c r="A1536" s="445"/>
      <c r="B1536" s="446"/>
      <c r="C1536" s="37" t="s">
        <v>5312</v>
      </c>
      <c r="D1536" s="800" t="str">
        <f>IF(CNGE_2026_M1_Secc1_Sub1!$D137="","",CNGE_2026_M1_Secc1_Sub1!$D137)</f>
        <v/>
      </c>
      <c r="E1536" s="723"/>
      <c r="F1536" s="723"/>
      <c r="G1536" s="723"/>
      <c r="H1536" s="723"/>
      <c r="I1536" s="723"/>
      <c r="J1536" s="723"/>
      <c r="K1536" s="723"/>
      <c r="L1536" s="723"/>
      <c r="M1536" s="723"/>
      <c r="N1536" s="723"/>
      <c r="O1536" s="724"/>
      <c r="P1536" s="637" t="str">
        <f t="shared" ref="P1536:P1559" si="1186">IF(M472="","",M472)</f>
        <v/>
      </c>
      <c r="Q1536" s="637" t="str">
        <f t="shared" ref="Q1536:Q1559" si="1187">IF(S472="","",S472)</f>
        <v/>
      </c>
      <c r="R1536" s="637" t="str">
        <f t="shared" ref="R1536:R1558" si="1188">IF(Y472="","",Y472)</f>
        <v/>
      </c>
      <c r="S1536" s="638"/>
      <c r="T1536" s="638"/>
      <c r="U1536" s="638"/>
      <c r="V1536" s="638"/>
      <c r="W1536" s="638"/>
      <c r="X1536" s="638"/>
      <c r="Y1536" s="638"/>
      <c r="Z1536" s="638"/>
      <c r="AA1536" s="638"/>
      <c r="AB1536" s="638"/>
      <c r="AC1536" s="638"/>
      <c r="AD1536" s="638"/>
      <c r="AI1536" t="str">
        <f t="shared" ref="AI1536:AI1558" si="1189">P1536</f>
        <v/>
      </c>
      <c r="AJ1536">
        <f t="shared" ref="AJ1536:AJ1558" si="1190">COUNTIF(Q1536:R1536,"NS")</f>
        <v>0</v>
      </c>
      <c r="AK1536">
        <f t="shared" ref="AK1536:AK1558" si="1191">SUM(Q1536:R1536)</f>
        <v>0</v>
      </c>
      <c r="AL1536">
        <f t="shared" si="1170"/>
        <v>0</v>
      </c>
      <c r="AM1536">
        <f t="shared" ref="AM1536:AM1559" si="1192">S1536</f>
        <v>0</v>
      </c>
      <c r="AN1536">
        <f t="shared" ref="AN1536:AN1559" si="1193">COUNTIF(T1536:U1536,"NS")</f>
        <v>0</v>
      </c>
      <c r="AO1536">
        <f t="shared" ref="AO1536:AO1559" si="1194">SUM(T1536:U1536)</f>
        <v>0</v>
      </c>
      <c r="AP1536">
        <f t="shared" ref="AP1536:AP1559" si="1195">IF(COUNTIF(S1536:U1536,"NA")=3,0,IF(OR(AND(AM1536=0,AN1536&gt;0),AND(AM1536="NS",AO1536&gt;0), AND(AM1536="NS", AN1536=0,AO1536=0)), 1, IF(OR(AND(AM1536&gt;0,AN1536&gt;1,AM1536&gt;AO1536), AND(AM1536="NS",AN1536=2), AND(AM1536="NS",AO1536=0,AN1536&gt;0),AM1536=AO1536), 0, 1)))</f>
        <v>0</v>
      </c>
      <c r="AQ1536">
        <f t="shared" ref="AQ1536:AQ1559" si="1196">V1536</f>
        <v>0</v>
      </c>
      <c r="AR1536">
        <f t="shared" ref="AR1536:AR1559" si="1197">COUNTIF(W1536:X1536,"NS")</f>
        <v>0</v>
      </c>
      <c r="AS1536">
        <f t="shared" ref="AS1536:AS1559" si="1198">SUM(W1536:X1536)</f>
        <v>0</v>
      </c>
      <c r="AT1536">
        <f t="shared" ref="AT1536:AT1559" si="1199">IF(COUNTIF(V1536:X1536,"NA")=3,0,IF(OR(AND(AQ1536=0,AR1536&gt;0),AND(AQ1536="NS",AS1536&gt;0), AND(AQ1536="NS", AR1536=0,AS1536=0)), 1, IF(OR(AND(AQ1536&gt;0,AR1536&gt;1,AQ1536&gt;AS1536), AND(AQ1536="NS",AR1536=2), AND(AQ1536="NS",AS1536=0,AR1536&gt;0),AQ1536=AS1536), 0, 1)))</f>
        <v>0</v>
      </c>
      <c r="AU1536">
        <f t="shared" ref="AU1536:AU1559" si="1200">Y1536</f>
        <v>0</v>
      </c>
      <c r="AV1536">
        <f t="shared" ref="AV1536:AV1559" si="1201">COUNTIF(Z1536:AA1536,"NS")</f>
        <v>0</v>
      </c>
      <c r="AW1536">
        <f t="shared" ref="AW1536:AW1559" si="1202">SUM(Z1536:AA1536)</f>
        <v>0</v>
      </c>
      <c r="AX1536">
        <f t="shared" ref="AX1536:AX1559" si="1203">IF(COUNTIF(Y1536:AA1536,"NA")=3,0,IF(OR(AND(AU1536=0,AV1536&gt;0),AND(AU1536="NS",AW1536&gt;0), AND(AU1536="NS", AV1536=0,AW1536=0)), 1, IF(OR(AND(AU1536&gt;0,AV1536&gt;1,AU1536&gt;AW1536), AND(AU1536="NS",AV1536=2), AND(AU1536="NS",AW1536=0,AV1536&gt;0),AU1536=AW1536), 0, 1)))</f>
        <v>0</v>
      </c>
      <c r="AY1536">
        <f t="shared" ref="AY1536:AY1559" si="1204">AB1536</f>
        <v>0</v>
      </c>
      <c r="AZ1536">
        <f t="shared" ref="AZ1536:AZ1559" si="1205">COUNTIF(AC1536:AD1536,"NS")</f>
        <v>0</v>
      </c>
      <c r="BA1536">
        <f t="shared" ref="BA1536:BA1559" si="1206">SUM(AC1536:AD1536)</f>
        <v>0</v>
      </c>
      <c r="BB1536">
        <f t="shared" ref="BB1536:BB1559" si="1207">IF(COUNTIF(AB1536:AD1536,"NA")=3,0,IF(OR(AND(AY1536=0,AZ1536&gt;0),AND(AY1536="NS",BA1536&gt;0), AND(AY1536="NS", AZ1536=0,BA1536=0)), 1, IF(OR(AND(AY1536&gt;0,AZ1536&gt;1,AY1536&gt;BA1536), AND(AY1536="NS",AZ1536=2), AND(AY1536="NS",BA1536=0,AZ1536&gt;0),AY1536=BA1536), 0, 1)))</f>
        <v>0</v>
      </c>
      <c r="BC1536" s="356" t="str">
        <f t="shared" si="1171"/>
        <v/>
      </c>
      <c r="BD1536" s="357">
        <f t="shared" si="1172"/>
        <v>0</v>
      </c>
      <c r="BE1536" s="358">
        <f t="shared" si="1173"/>
        <v>0</v>
      </c>
      <c r="BF1536" s="359">
        <f t="shared" si="1174"/>
        <v>0</v>
      </c>
      <c r="BG1536" s="356" t="str">
        <f t="shared" si="1175"/>
        <v/>
      </c>
      <c r="BH1536" s="357">
        <f t="shared" si="1176"/>
        <v>0</v>
      </c>
      <c r="BI1536" s="358">
        <f t="shared" si="1177"/>
        <v>0</v>
      </c>
      <c r="BJ1536" s="359">
        <f t="shared" si="1178"/>
        <v>0</v>
      </c>
      <c r="BK1536" s="356" t="str">
        <f t="shared" si="1179"/>
        <v/>
      </c>
      <c r="BL1536" s="357">
        <f t="shared" si="1180"/>
        <v>0</v>
      </c>
      <c r="BM1536" s="358">
        <f t="shared" si="1181"/>
        <v>0</v>
      </c>
      <c r="BN1536" s="359">
        <f t="shared" si="1182"/>
        <v>0</v>
      </c>
      <c r="BO1536" s="293">
        <f t="shared" si="1183"/>
        <v>0</v>
      </c>
      <c r="BP1536" s="352" t="str">
        <f>IF(BO1536=0,"",
IF(SUM($BO$1440:BO1536)=1,BQ1536,
IF($BO$1560&gt;SUM($BO$1440:BO1536),_xlfn.CONCAT(", ",BQ1536),
IF($BO$1560=SUM($BO$1440:BO1536),_xlfn.CONCAT(" y ",BQ1536)))))</f>
        <v/>
      </c>
      <c r="BQ1536" s="120" t="s">
        <v>5313</v>
      </c>
      <c r="BR1536" s="290">
        <f t="shared" si="1184"/>
        <v>0</v>
      </c>
      <c r="BS1536" s="293">
        <f t="shared" si="1185"/>
        <v>0</v>
      </c>
      <c r="BT1536" s="283" t="str">
        <f>IF(BS1536=0,"",
IF(SUM($BS$1440:BS1536)=1,BU1536,
IF($BS$1560&gt;SUM($BS$1440:BS1536),_xlfn.CONCAT(", ",BU1536),
IF($BS$1560=SUM($BS$1440:BS1536),_xlfn.CONCAT(" y ",BU1536)))))</f>
        <v/>
      </c>
      <c r="BU1536" s="120" t="s">
        <v>5313</v>
      </c>
    </row>
    <row r="1537" spans="1:73" ht="15" customHeight="1">
      <c r="A1537" s="445"/>
      <c r="B1537" s="446"/>
      <c r="C1537" s="37" t="s">
        <v>5314</v>
      </c>
      <c r="D1537" s="800" t="str">
        <f>IF(CNGE_2026_M1_Secc1_Sub1!$D138="","",CNGE_2026_M1_Secc1_Sub1!$D138)</f>
        <v/>
      </c>
      <c r="E1537" s="723"/>
      <c r="F1537" s="723"/>
      <c r="G1537" s="723"/>
      <c r="H1537" s="723"/>
      <c r="I1537" s="723"/>
      <c r="J1537" s="723"/>
      <c r="K1537" s="723"/>
      <c r="L1537" s="723"/>
      <c r="M1537" s="723"/>
      <c r="N1537" s="723"/>
      <c r="O1537" s="724"/>
      <c r="P1537" s="637" t="str">
        <f t="shared" si="1186"/>
        <v/>
      </c>
      <c r="Q1537" s="637" t="str">
        <f t="shared" si="1187"/>
        <v/>
      </c>
      <c r="R1537" s="637" t="str">
        <f t="shared" si="1188"/>
        <v/>
      </c>
      <c r="S1537" s="638"/>
      <c r="T1537" s="638"/>
      <c r="U1537" s="638"/>
      <c r="V1537" s="638"/>
      <c r="W1537" s="638"/>
      <c r="X1537" s="638"/>
      <c r="Y1537" s="638"/>
      <c r="Z1537" s="638"/>
      <c r="AA1537" s="638"/>
      <c r="AB1537" s="638"/>
      <c r="AC1537" s="638"/>
      <c r="AD1537" s="638"/>
      <c r="AI1537" t="str">
        <f t="shared" si="1189"/>
        <v/>
      </c>
      <c r="AJ1537">
        <f t="shared" si="1190"/>
        <v>0</v>
      </c>
      <c r="AK1537">
        <f t="shared" si="1191"/>
        <v>0</v>
      </c>
      <c r="AL1537">
        <f t="shared" si="1170"/>
        <v>0</v>
      </c>
      <c r="AM1537">
        <f t="shared" si="1192"/>
        <v>0</v>
      </c>
      <c r="AN1537">
        <f t="shared" si="1193"/>
        <v>0</v>
      </c>
      <c r="AO1537">
        <f t="shared" si="1194"/>
        <v>0</v>
      </c>
      <c r="AP1537">
        <f t="shared" si="1195"/>
        <v>0</v>
      </c>
      <c r="AQ1537">
        <f t="shared" si="1196"/>
        <v>0</v>
      </c>
      <c r="AR1537">
        <f t="shared" si="1197"/>
        <v>0</v>
      </c>
      <c r="AS1537">
        <f t="shared" si="1198"/>
        <v>0</v>
      </c>
      <c r="AT1537">
        <f t="shared" si="1199"/>
        <v>0</v>
      </c>
      <c r="AU1537">
        <f t="shared" si="1200"/>
        <v>0</v>
      </c>
      <c r="AV1537">
        <f t="shared" si="1201"/>
        <v>0</v>
      </c>
      <c r="AW1537">
        <f t="shared" si="1202"/>
        <v>0</v>
      </c>
      <c r="AX1537">
        <f t="shared" si="1203"/>
        <v>0</v>
      </c>
      <c r="AY1537">
        <f t="shared" si="1204"/>
        <v>0</v>
      </c>
      <c r="AZ1537">
        <f t="shared" si="1205"/>
        <v>0</v>
      </c>
      <c r="BA1537">
        <f t="shared" si="1206"/>
        <v>0</v>
      </c>
      <c r="BB1537">
        <f t="shared" si="1207"/>
        <v>0</v>
      </c>
      <c r="BC1537" s="356" t="str">
        <f t="shared" si="1171"/>
        <v/>
      </c>
      <c r="BD1537" s="357">
        <f t="shared" si="1172"/>
        <v>0</v>
      </c>
      <c r="BE1537" s="358">
        <f t="shared" si="1173"/>
        <v>0</v>
      </c>
      <c r="BF1537" s="359">
        <f t="shared" si="1174"/>
        <v>0</v>
      </c>
      <c r="BG1537" s="356" t="str">
        <f t="shared" si="1175"/>
        <v/>
      </c>
      <c r="BH1537" s="357">
        <f t="shared" si="1176"/>
        <v>0</v>
      </c>
      <c r="BI1537" s="358">
        <f t="shared" si="1177"/>
        <v>0</v>
      </c>
      <c r="BJ1537" s="359">
        <f t="shared" si="1178"/>
        <v>0</v>
      </c>
      <c r="BK1537" s="356" t="str">
        <f t="shared" si="1179"/>
        <v/>
      </c>
      <c r="BL1537" s="357">
        <f t="shared" si="1180"/>
        <v>0</v>
      </c>
      <c r="BM1537" s="358">
        <f t="shared" si="1181"/>
        <v>0</v>
      </c>
      <c r="BN1537" s="359">
        <f t="shared" si="1182"/>
        <v>0</v>
      </c>
      <c r="BO1537" s="293">
        <f t="shared" si="1183"/>
        <v>0</v>
      </c>
      <c r="BP1537" s="352" t="str">
        <f>IF(BO1537=0,"",
IF(SUM($BO$1440:BO1537)=1,BQ1537,
IF($BO$1560&gt;SUM($BO$1440:BO1537),_xlfn.CONCAT(", ",BQ1537),
IF($BO$1560=SUM($BO$1440:BO1537),_xlfn.CONCAT(" y ",BQ1537)))))</f>
        <v/>
      </c>
      <c r="BQ1537" s="120" t="s">
        <v>5315</v>
      </c>
      <c r="BR1537" s="290">
        <f t="shared" si="1184"/>
        <v>0</v>
      </c>
      <c r="BS1537" s="293">
        <f t="shared" si="1185"/>
        <v>0</v>
      </c>
      <c r="BT1537" s="283" t="str">
        <f>IF(BS1537=0,"",
IF(SUM($BS$1440:BS1537)=1,BU1537,
IF($BS$1560&gt;SUM($BS$1440:BS1537),_xlfn.CONCAT(", ",BU1537),
IF($BS$1560=SUM($BS$1440:BS1537),_xlfn.CONCAT(" y ",BU1537)))))</f>
        <v/>
      </c>
      <c r="BU1537" s="120" t="s">
        <v>5315</v>
      </c>
    </row>
    <row r="1538" spans="1:73" ht="15" customHeight="1">
      <c r="A1538" s="445"/>
      <c r="B1538" s="446"/>
      <c r="C1538" s="37" t="s">
        <v>5316</v>
      </c>
      <c r="D1538" s="800" t="str">
        <f>IF(CNGE_2026_M1_Secc1_Sub1!$D139="","",CNGE_2026_M1_Secc1_Sub1!$D139)</f>
        <v/>
      </c>
      <c r="E1538" s="723"/>
      <c r="F1538" s="723"/>
      <c r="G1538" s="723"/>
      <c r="H1538" s="723"/>
      <c r="I1538" s="723"/>
      <c r="J1538" s="723"/>
      <c r="K1538" s="723"/>
      <c r="L1538" s="723"/>
      <c r="M1538" s="723"/>
      <c r="N1538" s="723"/>
      <c r="O1538" s="724"/>
      <c r="P1538" s="637" t="str">
        <f t="shared" si="1186"/>
        <v/>
      </c>
      <c r="Q1538" s="637" t="str">
        <f t="shared" si="1187"/>
        <v/>
      </c>
      <c r="R1538" s="637" t="str">
        <f t="shared" si="1188"/>
        <v/>
      </c>
      <c r="S1538" s="638"/>
      <c r="T1538" s="638"/>
      <c r="U1538" s="638"/>
      <c r="V1538" s="638"/>
      <c r="W1538" s="638"/>
      <c r="X1538" s="638"/>
      <c r="Y1538" s="638"/>
      <c r="Z1538" s="638"/>
      <c r="AA1538" s="638"/>
      <c r="AB1538" s="638"/>
      <c r="AC1538" s="638"/>
      <c r="AD1538" s="638"/>
      <c r="AI1538" t="str">
        <f t="shared" si="1189"/>
        <v/>
      </c>
      <c r="AJ1538">
        <f t="shared" si="1190"/>
        <v>0</v>
      </c>
      <c r="AK1538">
        <f t="shared" si="1191"/>
        <v>0</v>
      </c>
      <c r="AL1538">
        <f t="shared" si="1170"/>
        <v>0</v>
      </c>
      <c r="AM1538">
        <f t="shared" si="1192"/>
        <v>0</v>
      </c>
      <c r="AN1538">
        <f t="shared" si="1193"/>
        <v>0</v>
      </c>
      <c r="AO1538">
        <f t="shared" si="1194"/>
        <v>0</v>
      </c>
      <c r="AP1538">
        <f t="shared" si="1195"/>
        <v>0</v>
      </c>
      <c r="AQ1538">
        <f t="shared" si="1196"/>
        <v>0</v>
      </c>
      <c r="AR1538">
        <f t="shared" si="1197"/>
        <v>0</v>
      </c>
      <c r="AS1538">
        <f t="shared" si="1198"/>
        <v>0</v>
      </c>
      <c r="AT1538">
        <f t="shared" si="1199"/>
        <v>0</v>
      </c>
      <c r="AU1538">
        <f t="shared" si="1200"/>
        <v>0</v>
      </c>
      <c r="AV1538">
        <f t="shared" si="1201"/>
        <v>0</v>
      </c>
      <c r="AW1538">
        <f t="shared" si="1202"/>
        <v>0</v>
      </c>
      <c r="AX1538">
        <f t="shared" si="1203"/>
        <v>0</v>
      </c>
      <c r="AY1538">
        <f t="shared" si="1204"/>
        <v>0</v>
      </c>
      <c r="AZ1538">
        <f t="shared" si="1205"/>
        <v>0</v>
      </c>
      <c r="BA1538">
        <f t="shared" si="1206"/>
        <v>0</v>
      </c>
      <c r="BB1538">
        <f t="shared" si="1207"/>
        <v>0</v>
      </c>
      <c r="BC1538" s="356" t="str">
        <f t="shared" si="1171"/>
        <v/>
      </c>
      <c r="BD1538" s="357">
        <f t="shared" si="1172"/>
        <v>0</v>
      </c>
      <c r="BE1538" s="358">
        <f t="shared" si="1173"/>
        <v>0</v>
      </c>
      <c r="BF1538" s="359">
        <f t="shared" si="1174"/>
        <v>0</v>
      </c>
      <c r="BG1538" s="356" t="str">
        <f t="shared" si="1175"/>
        <v/>
      </c>
      <c r="BH1538" s="357">
        <f t="shared" si="1176"/>
        <v>0</v>
      </c>
      <c r="BI1538" s="358">
        <f t="shared" si="1177"/>
        <v>0</v>
      </c>
      <c r="BJ1538" s="359">
        <f t="shared" si="1178"/>
        <v>0</v>
      </c>
      <c r="BK1538" s="356" t="str">
        <f t="shared" si="1179"/>
        <v/>
      </c>
      <c r="BL1538" s="357">
        <f t="shared" si="1180"/>
        <v>0</v>
      </c>
      <c r="BM1538" s="358">
        <f t="shared" si="1181"/>
        <v>0</v>
      </c>
      <c r="BN1538" s="359">
        <f t="shared" si="1182"/>
        <v>0</v>
      </c>
      <c r="BO1538" s="293">
        <f t="shared" si="1183"/>
        <v>0</v>
      </c>
      <c r="BP1538" s="352" t="str">
        <f>IF(BO1538=0,"",
IF(SUM($BO$1440:BO1538)=1,BQ1538,
IF($BO$1560&gt;SUM($BO$1440:BO1538),_xlfn.CONCAT(", ",BQ1538),
IF($BO$1560=SUM($BO$1440:BO1538),_xlfn.CONCAT(" y ",BQ1538)))))</f>
        <v/>
      </c>
      <c r="BQ1538" s="120" t="s">
        <v>5317</v>
      </c>
      <c r="BR1538" s="290">
        <f t="shared" si="1184"/>
        <v>0</v>
      </c>
      <c r="BS1538" s="293">
        <f t="shared" si="1185"/>
        <v>0</v>
      </c>
      <c r="BT1538" s="283" t="str">
        <f>IF(BS1538=0,"",
IF(SUM($BS$1440:BS1538)=1,BU1538,
IF($BS$1560&gt;SUM($BS$1440:BS1538),_xlfn.CONCAT(", ",BU1538),
IF($BS$1560=SUM($BS$1440:BS1538),_xlfn.CONCAT(" y ",BU1538)))))</f>
        <v/>
      </c>
      <c r="BU1538" s="120" t="s">
        <v>5317</v>
      </c>
    </row>
    <row r="1539" spans="1:73" ht="15" customHeight="1">
      <c r="A1539" s="445"/>
      <c r="B1539" s="446"/>
      <c r="C1539" s="37" t="s">
        <v>5318</v>
      </c>
      <c r="D1539" s="800" t="str">
        <f>IF(CNGE_2026_M1_Secc1_Sub1!$D140="","",CNGE_2026_M1_Secc1_Sub1!$D140)</f>
        <v/>
      </c>
      <c r="E1539" s="723"/>
      <c r="F1539" s="723"/>
      <c r="G1539" s="723"/>
      <c r="H1539" s="723"/>
      <c r="I1539" s="723"/>
      <c r="J1539" s="723"/>
      <c r="K1539" s="723"/>
      <c r="L1539" s="723"/>
      <c r="M1539" s="723"/>
      <c r="N1539" s="723"/>
      <c r="O1539" s="724"/>
      <c r="P1539" s="637" t="str">
        <f t="shared" si="1186"/>
        <v/>
      </c>
      <c r="Q1539" s="637" t="str">
        <f t="shared" si="1187"/>
        <v/>
      </c>
      <c r="R1539" s="637" t="str">
        <f t="shared" si="1188"/>
        <v/>
      </c>
      <c r="S1539" s="638"/>
      <c r="T1539" s="638"/>
      <c r="U1539" s="638"/>
      <c r="V1539" s="638"/>
      <c r="W1539" s="638"/>
      <c r="X1539" s="638"/>
      <c r="Y1539" s="638"/>
      <c r="Z1539" s="638"/>
      <c r="AA1539" s="638"/>
      <c r="AB1539" s="638"/>
      <c r="AC1539" s="638"/>
      <c r="AD1539" s="638"/>
      <c r="AI1539" t="str">
        <f t="shared" si="1189"/>
        <v/>
      </c>
      <c r="AJ1539">
        <f t="shared" si="1190"/>
        <v>0</v>
      </c>
      <c r="AK1539">
        <f t="shared" si="1191"/>
        <v>0</v>
      </c>
      <c r="AL1539">
        <f t="shared" si="1170"/>
        <v>0</v>
      </c>
      <c r="AM1539">
        <f t="shared" si="1192"/>
        <v>0</v>
      </c>
      <c r="AN1539">
        <f t="shared" si="1193"/>
        <v>0</v>
      </c>
      <c r="AO1539">
        <f t="shared" si="1194"/>
        <v>0</v>
      </c>
      <c r="AP1539">
        <f t="shared" si="1195"/>
        <v>0</v>
      </c>
      <c r="AQ1539">
        <f t="shared" si="1196"/>
        <v>0</v>
      </c>
      <c r="AR1539">
        <f t="shared" si="1197"/>
        <v>0</v>
      </c>
      <c r="AS1539">
        <f t="shared" si="1198"/>
        <v>0</v>
      </c>
      <c r="AT1539">
        <f t="shared" si="1199"/>
        <v>0</v>
      </c>
      <c r="AU1539">
        <f t="shared" si="1200"/>
        <v>0</v>
      </c>
      <c r="AV1539">
        <f t="shared" si="1201"/>
        <v>0</v>
      </c>
      <c r="AW1539">
        <f t="shared" si="1202"/>
        <v>0</v>
      </c>
      <c r="AX1539">
        <f t="shared" si="1203"/>
        <v>0</v>
      </c>
      <c r="AY1539">
        <f t="shared" si="1204"/>
        <v>0</v>
      </c>
      <c r="AZ1539">
        <f t="shared" si="1205"/>
        <v>0</v>
      </c>
      <c r="BA1539">
        <f t="shared" si="1206"/>
        <v>0</v>
      </c>
      <c r="BB1539">
        <f t="shared" si="1207"/>
        <v>0</v>
      </c>
      <c r="BC1539" s="356" t="str">
        <f t="shared" si="1171"/>
        <v/>
      </c>
      <c r="BD1539" s="357">
        <f t="shared" si="1172"/>
        <v>0</v>
      </c>
      <c r="BE1539" s="358">
        <f t="shared" si="1173"/>
        <v>0</v>
      </c>
      <c r="BF1539" s="359">
        <f t="shared" si="1174"/>
        <v>0</v>
      </c>
      <c r="BG1539" s="356" t="str">
        <f t="shared" si="1175"/>
        <v/>
      </c>
      <c r="BH1539" s="357">
        <f t="shared" si="1176"/>
        <v>0</v>
      </c>
      <c r="BI1539" s="358">
        <f t="shared" si="1177"/>
        <v>0</v>
      </c>
      <c r="BJ1539" s="359">
        <f t="shared" si="1178"/>
        <v>0</v>
      </c>
      <c r="BK1539" s="356" t="str">
        <f t="shared" si="1179"/>
        <v/>
      </c>
      <c r="BL1539" s="357">
        <f t="shared" si="1180"/>
        <v>0</v>
      </c>
      <c r="BM1539" s="358">
        <f t="shared" si="1181"/>
        <v>0</v>
      </c>
      <c r="BN1539" s="359">
        <f t="shared" si="1182"/>
        <v>0</v>
      </c>
      <c r="BO1539" s="293">
        <f t="shared" si="1183"/>
        <v>0</v>
      </c>
      <c r="BP1539" s="352" t="str">
        <f>IF(BO1539=0,"",
IF(SUM($BO$1440:BO1539)=1,BQ1539,
IF($BO$1560&gt;SUM($BO$1440:BO1539),_xlfn.CONCAT(", ",BQ1539),
IF($BO$1560=SUM($BO$1440:BO1539),_xlfn.CONCAT(" y ",BQ1539)))))</f>
        <v/>
      </c>
      <c r="BQ1539" s="120" t="s">
        <v>5319</v>
      </c>
      <c r="BR1539" s="290">
        <f t="shared" si="1184"/>
        <v>0</v>
      </c>
      <c r="BS1539" s="293">
        <f t="shared" si="1185"/>
        <v>0</v>
      </c>
      <c r="BT1539" s="283" t="str">
        <f>IF(BS1539=0,"",
IF(SUM($BS$1440:BS1539)=1,BU1539,
IF($BS$1560&gt;SUM($BS$1440:BS1539),_xlfn.CONCAT(", ",BU1539),
IF($BS$1560=SUM($BS$1440:BS1539),_xlfn.CONCAT(" y ",BU1539)))))</f>
        <v/>
      </c>
      <c r="BU1539" s="120" t="s">
        <v>5319</v>
      </c>
    </row>
    <row r="1540" spans="1:73" ht="15" customHeight="1">
      <c r="A1540" s="445"/>
      <c r="B1540" s="446"/>
      <c r="C1540" s="37" t="s">
        <v>5320</v>
      </c>
      <c r="D1540" s="800" t="str">
        <f>IF(CNGE_2026_M1_Secc1_Sub1!$D141="","",CNGE_2026_M1_Secc1_Sub1!$D141)</f>
        <v/>
      </c>
      <c r="E1540" s="723"/>
      <c r="F1540" s="723"/>
      <c r="G1540" s="723"/>
      <c r="H1540" s="723"/>
      <c r="I1540" s="723"/>
      <c r="J1540" s="723"/>
      <c r="K1540" s="723"/>
      <c r="L1540" s="723"/>
      <c r="M1540" s="723"/>
      <c r="N1540" s="723"/>
      <c r="O1540" s="724"/>
      <c r="P1540" s="637" t="str">
        <f t="shared" si="1186"/>
        <v/>
      </c>
      <c r="Q1540" s="637" t="str">
        <f t="shared" si="1187"/>
        <v/>
      </c>
      <c r="R1540" s="637" t="str">
        <f t="shared" si="1188"/>
        <v/>
      </c>
      <c r="S1540" s="638"/>
      <c r="T1540" s="638"/>
      <c r="U1540" s="638"/>
      <c r="V1540" s="638"/>
      <c r="W1540" s="638"/>
      <c r="X1540" s="638"/>
      <c r="Y1540" s="638"/>
      <c r="Z1540" s="638"/>
      <c r="AA1540" s="638"/>
      <c r="AB1540" s="638"/>
      <c r="AC1540" s="638"/>
      <c r="AD1540" s="638"/>
      <c r="AI1540" t="str">
        <f t="shared" si="1189"/>
        <v/>
      </c>
      <c r="AJ1540">
        <f t="shared" si="1190"/>
        <v>0</v>
      </c>
      <c r="AK1540">
        <f t="shared" si="1191"/>
        <v>0</v>
      </c>
      <c r="AL1540">
        <f t="shared" si="1170"/>
        <v>0</v>
      </c>
      <c r="AM1540">
        <f t="shared" si="1192"/>
        <v>0</v>
      </c>
      <c r="AN1540">
        <f t="shared" si="1193"/>
        <v>0</v>
      </c>
      <c r="AO1540">
        <f t="shared" si="1194"/>
        <v>0</v>
      </c>
      <c r="AP1540">
        <f t="shared" si="1195"/>
        <v>0</v>
      </c>
      <c r="AQ1540">
        <f t="shared" si="1196"/>
        <v>0</v>
      </c>
      <c r="AR1540">
        <f t="shared" si="1197"/>
        <v>0</v>
      </c>
      <c r="AS1540">
        <f t="shared" si="1198"/>
        <v>0</v>
      </c>
      <c r="AT1540">
        <f t="shared" si="1199"/>
        <v>0</v>
      </c>
      <c r="AU1540">
        <f t="shared" si="1200"/>
        <v>0</v>
      </c>
      <c r="AV1540">
        <f t="shared" si="1201"/>
        <v>0</v>
      </c>
      <c r="AW1540">
        <f t="shared" si="1202"/>
        <v>0</v>
      </c>
      <c r="AX1540">
        <f t="shared" si="1203"/>
        <v>0</v>
      </c>
      <c r="AY1540">
        <f t="shared" si="1204"/>
        <v>0</v>
      </c>
      <c r="AZ1540">
        <f t="shared" si="1205"/>
        <v>0</v>
      </c>
      <c r="BA1540">
        <f t="shared" si="1206"/>
        <v>0</v>
      </c>
      <c r="BB1540">
        <f t="shared" si="1207"/>
        <v>0</v>
      </c>
      <c r="BC1540" s="356" t="str">
        <f t="shared" si="1171"/>
        <v/>
      </c>
      <c r="BD1540" s="357">
        <f t="shared" si="1172"/>
        <v>0</v>
      </c>
      <c r="BE1540" s="358">
        <f t="shared" si="1173"/>
        <v>0</v>
      </c>
      <c r="BF1540" s="359">
        <f t="shared" si="1174"/>
        <v>0</v>
      </c>
      <c r="BG1540" s="356" t="str">
        <f t="shared" si="1175"/>
        <v/>
      </c>
      <c r="BH1540" s="357">
        <f t="shared" si="1176"/>
        <v>0</v>
      </c>
      <c r="BI1540" s="358">
        <f t="shared" si="1177"/>
        <v>0</v>
      </c>
      <c r="BJ1540" s="359">
        <f t="shared" si="1178"/>
        <v>0</v>
      </c>
      <c r="BK1540" s="356" t="str">
        <f t="shared" si="1179"/>
        <v/>
      </c>
      <c r="BL1540" s="357">
        <f t="shared" si="1180"/>
        <v>0</v>
      </c>
      <c r="BM1540" s="358">
        <f t="shared" si="1181"/>
        <v>0</v>
      </c>
      <c r="BN1540" s="359">
        <f t="shared" si="1182"/>
        <v>0</v>
      </c>
      <c r="BO1540" s="293">
        <f t="shared" si="1183"/>
        <v>0</v>
      </c>
      <c r="BP1540" s="352" t="str">
        <f>IF(BO1540=0,"",
IF(SUM($BO$1440:BO1540)=1,BQ1540,
IF($BO$1560&gt;SUM($BO$1440:BO1540),_xlfn.CONCAT(", ",BQ1540),
IF($BO$1560=SUM($BO$1440:BO1540),_xlfn.CONCAT(" y ",BQ1540)))))</f>
        <v/>
      </c>
      <c r="BQ1540" s="120" t="s">
        <v>5321</v>
      </c>
      <c r="BR1540" s="290">
        <f t="shared" si="1184"/>
        <v>0</v>
      </c>
      <c r="BS1540" s="293">
        <f t="shared" si="1185"/>
        <v>0</v>
      </c>
      <c r="BT1540" s="283" t="str">
        <f>IF(BS1540=0,"",
IF(SUM($BS$1440:BS1540)=1,BU1540,
IF($BS$1560&gt;SUM($BS$1440:BS1540),_xlfn.CONCAT(", ",BU1540),
IF($BS$1560=SUM($BS$1440:BS1540),_xlfn.CONCAT(" y ",BU1540)))))</f>
        <v/>
      </c>
      <c r="BU1540" s="120" t="s">
        <v>5321</v>
      </c>
    </row>
    <row r="1541" spans="1:73" ht="15" customHeight="1">
      <c r="A1541" s="445"/>
      <c r="B1541" s="446"/>
      <c r="C1541" s="37" t="s">
        <v>5322</v>
      </c>
      <c r="D1541" s="800" t="str">
        <f>IF(CNGE_2026_M1_Secc1_Sub1!$D142="","",CNGE_2026_M1_Secc1_Sub1!$D142)</f>
        <v/>
      </c>
      <c r="E1541" s="723"/>
      <c r="F1541" s="723"/>
      <c r="G1541" s="723"/>
      <c r="H1541" s="723"/>
      <c r="I1541" s="723"/>
      <c r="J1541" s="723"/>
      <c r="K1541" s="723"/>
      <c r="L1541" s="723"/>
      <c r="M1541" s="723"/>
      <c r="N1541" s="723"/>
      <c r="O1541" s="724"/>
      <c r="P1541" s="637" t="str">
        <f t="shared" si="1186"/>
        <v/>
      </c>
      <c r="Q1541" s="637" t="str">
        <f t="shared" si="1187"/>
        <v/>
      </c>
      <c r="R1541" s="637" t="str">
        <f t="shared" si="1188"/>
        <v/>
      </c>
      <c r="S1541" s="638"/>
      <c r="T1541" s="638"/>
      <c r="U1541" s="638"/>
      <c r="V1541" s="638"/>
      <c r="W1541" s="638"/>
      <c r="X1541" s="638"/>
      <c r="Y1541" s="638"/>
      <c r="Z1541" s="638"/>
      <c r="AA1541" s="638"/>
      <c r="AB1541" s="638"/>
      <c r="AC1541" s="638"/>
      <c r="AD1541" s="638"/>
      <c r="AI1541" t="str">
        <f t="shared" si="1189"/>
        <v/>
      </c>
      <c r="AJ1541">
        <f t="shared" si="1190"/>
        <v>0</v>
      </c>
      <c r="AK1541">
        <f t="shared" si="1191"/>
        <v>0</v>
      </c>
      <c r="AL1541">
        <f t="shared" si="1170"/>
        <v>0</v>
      </c>
      <c r="AM1541">
        <f t="shared" si="1192"/>
        <v>0</v>
      </c>
      <c r="AN1541">
        <f t="shared" si="1193"/>
        <v>0</v>
      </c>
      <c r="AO1541">
        <f t="shared" si="1194"/>
        <v>0</v>
      </c>
      <c r="AP1541">
        <f t="shared" si="1195"/>
        <v>0</v>
      </c>
      <c r="AQ1541">
        <f t="shared" si="1196"/>
        <v>0</v>
      </c>
      <c r="AR1541">
        <f t="shared" si="1197"/>
        <v>0</v>
      </c>
      <c r="AS1541">
        <f t="shared" si="1198"/>
        <v>0</v>
      </c>
      <c r="AT1541">
        <f t="shared" si="1199"/>
        <v>0</v>
      </c>
      <c r="AU1541">
        <f t="shared" si="1200"/>
        <v>0</v>
      </c>
      <c r="AV1541">
        <f t="shared" si="1201"/>
        <v>0</v>
      </c>
      <c r="AW1541">
        <f t="shared" si="1202"/>
        <v>0</v>
      </c>
      <c r="AX1541">
        <f t="shared" si="1203"/>
        <v>0</v>
      </c>
      <c r="AY1541">
        <f t="shared" si="1204"/>
        <v>0</v>
      </c>
      <c r="AZ1541">
        <f t="shared" si="1205"/>
        <v>0</v>
      </c>
      <c r="BA1541">
        <f t="shared" si="1206"/>
        <v>0</v>
      </c>
      <c r="BB1541">
        <f t="shared" si="1207"/>
        <v>0</v>
      </c>
      <c r="BC1541" s="356" t="str">
        <f t="shared" si="1171"/>
        <v/>
      </c>
      <c r="BD1541" s="357">
        <f t="shared" si="1172"/>
        <v>0</v>
      </c>
      <c r="BE1541" s="358">
        <f t="shared" si="1173"/>
        <v>0</v>
      </c>
      <c r="BF1541" s="359">
        <f t="shared" si="1174"/>
        <v>0</v>
      </c>
      <c r="BG1541" s="356" t="str">
        <f t="shared" si="1175"/>
        <v/>
      </c>
      <c r="BH1541" s="357">
        <f t="shared" si="1176"/>
        <v>0</v>
      </c>
      <c r="BI1541" s="358">
        <f t="shared" si="1177"/>
        <v>0</v>
      </c>
      <c r="BJ1541" s="359">
        <f t="shared" si="1178"/>
        <v>0</v>
      </c>
      <c r="BK1541" s="356" t="str">
        <f t="shared" si="1179"/>
        <v/>
      </c>
      <c r="BL1541" s="357">
        <f t="shared" si="1180"/>
        <v>0</v>
      </c>
      <c r="BM1541" s="358">
        <f t="shared" si="1181"/>
        <v>0</v>
      </c>
      <c r="BN1541" s="359">
        <f t="shared" si="1182"/>
        <v>0</v>
      </c>
      <c r="BO1541" s="293">
        <f t="shared" si="1183"/>
        <v>0</v>
      </c>
      <c r="BP1541" s="352" t="str">
        <f>IF(BO1541=0,"",
IF(SUM($BO$1440:BO1541)=1,BQ1541,
IF($BO$1560&gt;SUM($BO$1440:BO1541),_xlfn.CONCAT(", ",BQ1541),
IF($BO$1560=SUM($BO$1440:BO1541),_xlfn.CONCAT(" y ",BQ1541)))))</f>
        <v/>
      </c>
      <c r="BQ1541" s="120" t="s">
        <v>5323</v>
      </c>
      <c r="BR1541" s="290">
        <f t="shared" si="1184"/>
        <v>0</v>
      </c>
      <c r="BS1541" s="293">
        <f t="shared" si="1185"/>
        <v>0</v>
      </c>
      <c r="BT1541" s="283" t="str">
        <f>IF(BS1541=0,"",
IF(SUM($BS$1440:BS1541)=1,BU1541,
IF($BS$1560&gt;SUM($BS$1440:BS1541),_xlfn.CONCAT(", ",BU1541),
IF($BS$1560=SUM($BS$1440:BS1541),_xlfn.CONCAT(" y ",BU1541)))))</f>
        <v/>
      </c>
      <c r="BU1541" s="120" t="s">
        <v>5323</v>
      </c>
    </row>
    <row r="1542" spans="1:73" ht="15" customHeight="1">
      <c r="A1542" s="445"/>
      <c r="B1542" s="446"/>
      <c r="C1542" s="37" t="s">
        <v>5324</v>
      </c>
      <c r="D1542" s="800" t="str">
        <f>IF(CNGE_2026_M1_Secc1_Sub1!$D143="","",CNGE_2026_M1_Secc1_Sub1!$D143)</f>
        <v/>
      </c>
      <c r="E1542" s="723"/>
      <c r="F1542" s="723"/>
      <c r="G1542" s="723"/>
      <c r="H1542" s="723"/>
      <c r="I1542" s="723"/>
      <c r="J1542" s="723"/>
      <c r="K1542" s="723"/>
      <c r="L1542" s="723"/>
      <c r="M1542" s="723"/>
      <c r="N1542" s="723"/>
      <c r="O1542" s="724"/>
      <c r="P1542" s="637" t="str">
        <f t="shared" si="1186"/>
        <v/>
      </c>
      <c r="Q1542" s="637" t="str">
        <f t="shared" si="1187"/>
        <v/>
      </c>
      <c r="R1542" s="637" t="str">
        <f t="shared" si="1188"/>
        <v/>
      </c>
      <c r="S1542" s="638"/>
      <c r="T1542" s="638"/>
      <c r="U1542" s="638"/>
      <c r="V1542" s="638"/>
      <c r="W1542" s="638"/>
      <c r="X1542" s="638"/>
      <c r="Y1542" s="638"/>
      <c r="Z1542" s="638"/>
      <c r="AA1542" s="638"/>
      <c r="AB1542" s="638"/>
      <c r="AC1542" s="638"/>
      <c r="AD1542" s="638"/>
      <c r="AI1542" t="str">
        <f t="shared" si="1189"/>
        <v/>
      </c>
      <c r="AJ1542">
        <f t="shared" si="1190"/>
        <v>0</v>
      </c>
      <c r="AK1542">
        <f t="shared" si="1191"/>
        <v>0</v>
      </c>
      <c r="AL1542">
        <f t="shared" si="1170"/>
        <v>0</v>
      </c>
      <c r="AM1542">
        <f t="shared" si="1192"/>
        <v>0</v>
      </c>
      <c r="AN1542">
        <f t="shared" si="1193"/>
        <v>0</v>
      </c>
      <c r="AO1542">
        <f t="shared" si="1194"/>
        <v>0</v>
      </c>
      <c r="AP1542">
        <f t="shared" si="1195"/>
        <v>0</v>
      </c>
      <c r="AQ1542">
        <f t="shared" si="1196"/>
        <v>0</v>
      </c>
      <c r="AR1542">
        <f t="shared" si="1197"/>
        <v>0</v>
      </c>
      <c r="AS1542">
        <f t="shared" si="1198"/>
        <v>0</v>
      </c>
      <c r="AT1542">
        <f t="shared" si="1199"/>
        <v>0</v>
      </c>
      <c r="AU1542">
        <f t="shared" si="1200"/>
        <v>0</v>
      </c>
      <c r="AV1542">
        <f t="shared" si="1201"/>
        <v>0</v>
      </c>
      <c r="AW1542">
        <f t="shared" si="1202"/>
        <v>0</v>
      </c>
      <c r="AX1542">
        <f t="shared" si="1203"/>
        <v>0</v>
      </c>
      <c r="AY1542">
        <f t="shared" si="1204"/>
        <v>0</v>
      </c>
      <c r="AZ1542">
        <f t="shared" si="1205"/>
        <v>0</v>
      </c>
      <c r="BA1542">
        <f t="shared" si="1206"/>
        <v>0</v>
      </c>
      <c r="BB1542">
        <f t="shared" si="1207"/>
        <v>0</v>
      </c>
      <c r="BC1542" s="356" t="str">
        <f t="shared" si="1171"/>
        <v/>
      </c>
      <c r="BD1542" s="357">
        <f t="shared" si="1172"/>
        <v>0</v>
      </c>
      <c r="BE1542" s="358">
        <f t="shared" si="1173"/>
        <v>0</v>
      </c>
      <c r="BF1542" s="359">
        <f t="shared" si="1174"/>
        <v>0</v>
      </c>
      <c r="BG1542" s="356" t="str">
        <f t="shared" si="1175"/>
        <v/>
      </c>
      <c r="BH1542" s="357">
        <f t="shared" si="1176"/>
        <v>0</v>
      </c>
      <c r="BI1542" s="358">
        <f t="shared" si="1177"/>
        <v>0</v>
      </c>
      <c r="BJ1542" s="359">
        <f t="shared" si="1178"/>
        <v>0</v>
      </c>
      <c r="BK1542" s="356" t="str">
        <f t="shared" si="1179"/>
        <v/>
      </c>
      <c r="BL1542" s="357">
        <f t="shared" si="1180"/>
        <v>0</v>
      </c>
      <c r="BM1542" s="358">
        <f t="shared" si="1181"/>
        <v>0</v>
      </c>
      <c r="BN1542" s="359">
        <f t="shared" si="1182"/>
        <v>0</v>
      </c>
      <c r="BO1542" s="293">
        <f t="shared" si="1183"/>
        <v>0</v>
      </c>
      <c r="BP1542" s="352" t="str">
        <f>IF(BO1542=0,"",
IF(SUM($BO$1440:BO1542)=1,BQ1542,
IF($BO$1560&gt;SUM($BO$1440:BO1542),_xlfn.CONCAT(", ",BQ1542),
IF($BO$1560=SUM($BO$1440:BO1542),_xlfn.CONCAT(" y ",BQ1542)))))</f>
        <v/>
      </c>
      <c r="BQ1542" s="120" t="s">
        <v>5325</v>
      </c>
      <c r="BR1542" s="290">
        <f t="shared" si="1184"/>
        <v>0</v>
      </c>
      <c r="BS1542" s="293">
        <f t="shared" si="1185"/>
        <v>0</v>
      </c>
      <c r="BT1542" s="283" t="str">
        <f>IF(BS1542=0,"",
IF(SUM($BS$1440:BS1542)=1,BU1542,
IF($BS$1560&gt;SUM($BS$1440:BS1542),_xlfn.CONCAT(", ",BU1542),
IF($BS$1560=SUM($BS$1440:BS1542),_xlfn.CONCAT(" y ",BU1542)))))</f>
        <v/>
      </c>
      <c r="BU1542" s="120" t="s">
        <v>5325</v>
      </c>
    </row>
    <row r="1543" spans="1:73" ht="15" customHeight="1">
      <c r="A1543" s="445"/>
      <c r="B1543" s="446"/>
      <c r="C1543" s="37" t="s">
        <v>5326</v>
      </c>
      <c r="D1543" s="800" t="str">
        <f>IF(CNGE_2026_M1_Secc1_Sub1!$D144="","",CNGE_2026_M1_Secc1_Sub1!$D144)</f>
        <v/>
      </c>
      <c r="E1543" s="723"/>
      <c r="F1543" s="723"/>
      <c r="G1543" s="723"/>
      <c r="H1543" s="723"/>
      <c r="I1543" s="723"/>
      <c r="J1543" s="723"/>
      <c r="K1543" s="723"/>
      <c r="L1543" s="723"/>
      <c r="M1543" s="723"/>
      <c r="N1543" s="723"/>
      <c r="O1543" s="724"/>
      <c r="P1543" s="637" t="str">
        <f t="shared" si="1186"/>
        <v/>
      </c>
      <c r="Q1543" s="637" t="str">
        <f t="shared" si="1187"/>
        <v/>
      </c>
      <c r="R1543" s="637" t="str">
        <f t="shared" si="1188"/>
        <v/>
      </c>
      <c r="S1543" s="638"/>
      <c r="T1543" s="638"/>
      <c r="U1543" s="638"/>
      <c r="V1543" s="638"/>
      <c r="W1543" s="638"/>
      <c r="X1543" s="638"/>
      <c r="Y1543" s="638"/>
      <c r="Z1543" s="638"/>
      <c r="AA1543" s="638"/>
      <c r="AB1543" s="638"/>
      <c r="AC1543" s="638"/>
      <c r="AD1543" s="638"/>
      <c r="AI1543" t="str">
        <f t="shared" si="1189"/>
        <v/>
      </c>
      <c r="AJ1543">
        <f t="shared" si="1190"/>
        <v>0</v>
      </c>
      <c r="AK1543">
        <f t="shared" si="1191"/>
        <v>0</v>
      </c>
      <c r="AL1543">
        <f t="shared" si="1170"/>
        <v>0</v>
      </c>
      <c r="AM1543">
        <f t="shared" si="1192"/>
        <v>0</v>
      </c>
      <c r="AN1543">
        <f t="shared" si="1193"/>
        <v>0</v>
      </c>
      <c r="AO1543">
        <f t="shared" si="1194"/>
        <v>0</v>
      </c>
      <c r="AP1543">
        <f t="shared" si="1195"/>
        <v>0</v>
      </c>
      <c r="AQ1543">
        <f t="shared" si="1196"/>
        <v>0</v>
      </c>
      <c r="AR1543">
        <f t="shared" si="1197"/>
        <v>0</v>
      </c>
      <c r="AS1543">
        <f t="shared" si="1198"/>
        <v>0</v>
      </c>
      <c r="AT1543">
        <f t="shared" si="1199"/>
        <v>0</v>
      </c>
      <c r="AU1543">
        <f t="shared" si="1200"/>
        <v>0</v>
      </c>
      <c r="AV1543">
        <f t="shared" si="1201"/>
        <v>0</v>
      </c>
      <c r="AW1543">
        <f t="shared" si="1202"/>
        <v>0</v>
      </c>
      <c r="AX1543">
        <f t="shared" si="1203"/>
        <v>0</v>
      </c>
      <c r="AY1543">
        <f t="shared" si="1204"/>
        <v>0</v>
      </c>
      <c r="AZ1543">
        <f t="shared" si="1205"/>
        <v>0</v>
      </c>
      <c r="BA1543">
        <f t="shared" si="1206"/>
        <v>0</v>
      </c>
      <c r="BB1543">
        <f t="shared" si="1207"/>
        <v>0</v>
      </c>
      <c r="BC1543" s="356" t="str">
        <f t="shared" si="1171"/>
        <v/>
      </c>
      <c r="BD1543" s="357">
        <f t="shared" si="1172"/>
        <v>0</v>
      </c>
      <c r="BE1543" s="358">
        <f t="shared" si="1173"/>
        <v>0</v>
      </c>
      <c r="BF1543" s="359">
        <f t="shared" si="1174"/>
        <v>0</v>
      </c>
      <c r="BG1543" s="356" t="str">
        <f t="shared" si="1175"/>
        <v/>
      </c>
      <c r="BH1543" s="357">
        <f t="shared" si="1176"/>
        <v>0</v>
      </c>
      <c r="BI1543" s="358">
        <f t="shared" si="1177"/>
        <v>0</v>
      </c>
      <c r="BJ1543" s="359">
        <f t="shared" si="1178"/>
        <v>0</v>
      </c>
      <c r="BK1543" s="356" t="str">
        <f t="shared" si="1179"/>
        <v/>
      </c>
      <c r="BL1543" s="357">
        <f t="shared" si="1180"/>
        <v>0</v>
      </c>
      <c r="BM1543" s="358">
        <f t="shared" si="1181"/>
        <v>0</v>
      </c>
      <c r="BN1543" s="359">
        <f t="shared" si="1182"/>
        <v>0</v>
      </c>
      <c r="BO1543" s="293">
        <f t="shared" si="1183"/>
        <v>0</v>
      </c>
      <c r="BP1543" s="352" t="str">
        <f>IF(BO1543=0,"",
IF(SUM($BO$1440:BO1543)=1,BQ1543,
IF($BO$1560&gt;SUM($BO$1440:BO1543),_xlfn.CONCAT(", ",BQ1543),
IF($BO$1560=SUM($BO$1440:BO1543),_xlfn.CONCAT(" y ",BQ1543)))))</f>
        <v/>
      </c>
      <c r="BQ1543" s="120" t="s">
        <v>5327</v>
      </c>
      <c r="BR1543" s="290">
        <f t="shared" si="1184"/>
        <v>0</v>
      </c>
      <c r="BS1543" s="293">
        <f t="shared" si="1185"/>
        <v>0</v>
      </c>
      <c r="BT1543" s="283" t="str">
        <f>IF(BS1543=0,"",
IF(SUM($BS$1440:BS1543)=1,BU1543,
IF($BS$1560&gt;SUM($BS$1440:BS1543),_xlfn.CONCAT(", ",BU1543),
IF($BS$1560=SUM($BS$1440:BS1543),_xlfn.CONCAT(" y ",BU1543)))))</f>
        <v/>
      </c>
      <c r="BU1543" s="120" t="s">
        <v>5327</v>
      </c>
    </row>
    <row r="1544" spans="1:73" ht="15" customHeight="1">
      <c r="A1544" s="445"/>
      <c r="B1544" s="446"/>
      <c r="C1544" s="37" t="s">
        <v>5328</v>
      </c>
      <c r="D1544" s="800" t="str">
        <f>IF(CNGE_2026_M1_Secc1_Sub1!$D145="","",CNGE_2026_M1_Secc1_Sub1!$D145)</f>
        <v/>
      </c>
      <c r="E1544" s="723"/>
      <c r="F1544" s="723"/>
      <c r="G1544" s="723"/>
      <c r="H1544" s="723"/>
      <c r="I1544" s="723"/>
      <c r="J1544" s="723"/>
      <c r="K1544" s="723"/>
      <c r="L1544" s="723"/>
      <c r="M1544" s="723"/>
      <c r="N1544" s="723"/>
      <c r="O1544" s="724"/>
      <c r="P1544" s="637" t="str">
        <f t="shared" si="1186"/>
        <v/>
      </c>
      <c r="Q1544" s="637" t="str">
        <f t="shared" si="1187"/>
        <v/>
      </c>
      <c r="R1544" s="637" t="str">
        <f t="shared" si="1188"/>
        <v/>
      </c>
      <c r="S1544" s="638"/>
      <c r="T1544" s="638"/>
      <c r="U1544" s="638"/>
      <c r="V1544" s="638"/>
      <c r="W1544" s="638"/>
      <c r="X1544" s="638"/>
      <c r="Y1544" s="638"/>
      <c r="Z1544" s="638"/>
      <c r="AA1544" s="638"/>
      <c r="AB1544" s="638"/>
      <c r="AC1544" s="638"/>
      <c r="AD1544" s="638"/>
      <c r="AI1544" t="str">
        <f t="shared" si="1189"/>
        <v/>
      </c>
      <c r="AJ1544">
        <f t="shared" si="1190"/>
        <v>0</v>
      </c>
      <c r="AK1544">
        <f t="shared" si="1191"/>
        <v>0</v>
      </c>
      <c r="AL1544">
        <f t="shared" si="1170"/>
        <v>0</v>
      </c>
      <c r="AM1544">
        <f t="shared" si="1192"/>
        <v>0</v>
      </c>
      <c r="AN1544">
        <f t="shared" si="1193"/>
        <v>0</v>
      </c>
      <c r="AO1544">
        <f t="shared" si="1194"/>
        <v>0</v>
      </c>
      <c r="AP1544">
        <f t="shared" si="1195"/>
        <v>0</v>
      </c>
      <c r="AQ1544">
        <f t="shared" si="1196"/>
        <v>0</v>
      </c>
      <c r="AR1544">
        <f t="shared" si="1197"/>
        <v>0</v>
      </c>
      <c r="AS1544">
        <f t="shared" si="1198"/>
        <v>0</v>
      </c>
      <c r="AT1544">
        <f t="shared" si="1199"/>
        <v>0</v>
      </c>
      <c r="AU1544">
        <f t="shared" si="1200"/>
        <v>0</v>
      </c>
      <c r="AV1544">
        <f t="shared" si="1201"/>
        <v>0</v>
      </c>
      <c r="AW1544">
        <f t="shared" si="1202"/>
        <v>0</v>
      </c>
      <c r="AX1544">
        <f t="shared" si="1203"/>
        <v>0</v>
      </c>
      <c r="AY1544">
        <f t="shared" si="1204"/>
        <v>0</v>
      </c>
      <c r="AZ1544">
        <f t="shared" si="1205"/>
        <v>0</v>
      </c>
      <c r="BA1544">
        <f t="shared" si="1206"/>
        <v>0</v>
      </c>
      <c r="BB1544">
        <f t="shared" si="1207"/>
        <v>0</v>
      </c>
      <c r="BC1544" s="356" t="str">
        <f t="shared" si="1171"/>
        <v/>
      </c>
      <c r="BD1544" s="357">
        <f t="shared" si="1172"/>
        <v>0</v>
      </c>
      <c r="BE1544" s="358">
        <f t="shared" si="1173"/>
        <v>0</v>
      </c>
      <c r="BF1544" s="359">
        <f t="shared" si="1174"/>
        <v>0</v>
      </c>
      <c r="BG1544" s="356" t="str">
        <f t="shared" si="1175"/>
        <v/>
      </c>
      <c r="BH1544" s="357">
        <f t="shared" si="1176"/>
        <v>0</v>
      </c>
      <c r="BI1544" s="358">
        <f t="shared" si="1177"/>
        <v>0</v>
      </c>
      <c r="BJ1544" s="359">
        <f t="shared" si="1178"/>
        <v>0</v>
      </c>
      <c r="BK1544" s="356" t="str">
        <f t="shared" si="1179"/>
        <v/>
      </c>
      <c r="BL1544" s="357">
        <f t="shared" si="1180"/>
        <v>0</v>
      </c>
      <c r="BM1544" s="358">
        <f t="shared" si="1181"/>
        <v>0</v>
      </c>
      <c r="BN1544" s="359">
        <f t="shared" si="1182"/>
        <v>0</v>
      </c>
      <c r="BO1544" s="293">
        <f t="shared" si="1183"/>
        <v>0</v>
      </c>
      <c r="BP1544" s="352" t="str">
        <f>IF(BO1544=0,"",
IF(SUM($BO$1440:BO1544)=1,BQ1544,
IF($BO$1560&gt;SUM($BO$1440:BO1544),_xlfn.CONCAT(", ",BQ1544),
IF($BO$1560=SUM($BO$1440:BO1544),_xlfn.CONCAT(" y ",BQ1544)))))</f>
        <v/>
      </c>
      <c r="BQ1544" s="120" t="s">
        <v>5329</v>
      </c>
      <c r="BR1544" s="290">
        <f t="shared" si="1184"/>
        <v>0</v>
      </c>
      <c r="BS1544" s="293">
        <f t="shared" si="1185"/>
        <v>0</v>
      </c>
      <c r="BT1544" s="283" t="str">
        <f>IF(BS1544=0,"",
IF(SUM($BS$1440:BS1544)=1,BU1544,
IF($BS$1560&gt;SUM($BS$1440:BS1544),_xlfn.CONCAT(", ",BU1544),
IF($BS$1560=SUM($BS$1440:BS1544),_xlfn.CONCAT(" y ",BU1544)))))</f>
        <v/>
      </c>
      <c r="BU1544" s="120" t="s">
        <v>5329</v>
      </c>
    </row>
    <row r="1545" spans="1:73" ht="15" customHeight="1">
      <c r="A1545" s="445"/>
      <c r="B1545" s="446"/>
      <c r="C1545" s="37" t="s">
        <v>5330</v>
      </c>
      <c r="D1545" s="800" t="str">
        <f>IF(CNGE_2026_M1_Secc1_Sub1!$D146="","",CNGE_2026_M1_Secc1_Sub1!$D146)</f>
        <v/>
      </c>
      <c r="E1545" s="723"/>
      <c r="F1545" s="723"/>
      <c r="G1545" s="723"/>
      <c r="H1545" s="723"/>
      <c r="I1545" s="723"/>
      <c r="J1545" s="723"/>
      <c r="K1545" s="723"/>
      <c r="L1545" s="723"/>
      <c r="M1545" s="723"/>
      <c r="N1545" s="723"/>
      <c r="O1545" s="724"/>
      <c r="P1545" s="637" t="str">
        <f t="shared" si="1186"/>
        <v/>
      </c>
      <c r="Q1545" s="637" t="str">
        <f t="shared" si="1187"/>
        <v/>
      </c>
      <c r="R1545" s="637" t="str">
        <f t="shared" si="1188"/>
        <v/>
      </c>
      <c r="S1545" s="638"/>
      <c r="T1545" s="638"/>
      <c r="U1545" s="638"/>
      <c r="V1545" s="638"/>
      <c r="W1545" s="638"/>
      <c r="X1545" s="638"/>
      <c r="Y1545" s="638"/>
      <c r="Z1545" s="638"/>
      <c r="AA1545" s="638"/>
      <c r="AB1545" s="638"/>
      <c r="AC1545" s="638"/>
      <c r="AD1545" s="638"/>
      <c r="AI1545" t="str">
        <f t="shared" si="1189"/>
        <v/>
      </c>
      <c r="AJ1545">
        <f t="shared" si="1190"/>
        <v>0</v>
      </c>
      <c r="AK1545">
        <f t="shared" si="1191"/>
        <v>0</v>
      </c>
      <c r="AL1545">
        <f t="shared" si="1170"/>
        <v>0</v>
      </c>
      <c r="AM1545">
        <f t="shared" si="1192"/>
        <v>0</v>
      </c>
      <c r="AN1545">
        <f t="shared" si="1193"/>
        <v>0</v>
      </c>
      <c r="AO1545">
        <f t="shared" si="1194"/>
        <v>0</v>
      </c>
      <c r="AP1545">
        <f t="shared" si="1195"/>
        <v>0</v>
      </c>
      <c r="AQ1545">
        <f t="shared" si="1196"/>
        <v>0</v>
      </c>
      <c r="AR1545">
        <f t="shared" si="1197"/>
        <v>0</v>
      </c>
      <c r="AS1545">
        <f t="shared" si="1198"/>
        <v>0</v>
      </c>
      <c r="AT1545">
        <f t="shared" si="1199"/>
        <v>0</v>
      </c>
      <c r="AU1545">
        <f t="shared" si="1200"/>
        <v>0</v>
      </c>
      <c r="AV1545">
        <f t="shared" si="1201"/>
        <v>0</v>
      </c>
      <c r="AW1545">
        <f t="shared" si="1202"/>
        <v>0</v>
      </c>
      <c r="AX1545">
        <f t="shared" si="1203"/>
        <v>0</v>
      </c>
      <c r="AY1545">
        <f t="shared" si="1204"/>
        <v>0</v>
      </c>
      <c r="AZ1545">
        <f t="shared" si="1205"/>
        <v>0</v>
      </c>
      <c r="BA1545">
        <f t="shared" si="1206"/>
        <v>0</v>
      </c>
      <c r="BB1545">
        <f t="shared" si="1207"/>
        <v>0</v>
      </c>
      <c r="BC1545" s="356" t="str">
        <f t="shared" si="1171"/>
        <v/>
      </c>
      <c r="BD1545" s="357">
        <f t="shared" si="1172"/>
        <v>0</v>
      </c>
      <c r="BE1545" s="358">
        <f t="shared" si="1173"/>
        <v>0</v>
      </c>
      <c r="BF1545" s="359">
        <f t="shared" si="1174"/>
        <v>0</v>
      </c>
      <c r="BG1545" s="356" t="str">
        <f t="shared" si="1175"/>
        <v/>
      </c>
      <c r="BH1545" s="357">
        <f t="shared" si="1176"/>
        <v>0</v>
      </c>
      <c r="BI1545" s="358">
        <f t="shared" si="1177"/>
        <v>0</v>
      </c>
      <c r="BJ1545" s="359">
        <f t="shared" si="1178"/>
        <v>0</v>
      </c>
      <c r="BK1545" s="356" t="str">
        <f t="shared" si="1179"/>
        <v/>
      </c>
      <c r="BL1545" s="357">
        <f t="shared" si="1180"/>
        <v>0</v>
      </c>
      <c r="BM1545" s="358">
        <f t="shared" si="1181"/>
        <v>0</v>
      </c>
      <c r="BN1545" s="359">
        <f t="shared" si="1182"/>
        <v>0</v>
      </c>
      <c r="BO1545" s="293">
        <f t="shared" si="1183"/>
        <v>0</v>
      </c>
      <c r="BP1545" s="352" t="str">
        <f>IF(BO1545=0,"",
IF(SUM($BO$1440:BO1545)=1,BQ1545,
IF($BO$1560&gt;SUM($BO$1440:BO1545),_xlfn.CONCAT(", ",BQ1545),
IF($BO$1560=SUM($BO$1440:BO1545),_xlfn.CONCAT(" y ",BQ1545)))))</f>
        <v/>
      </c>
      <c r="BQ1545" s="120" t="s">
        <v>5331</v>
      </c>
      <c r="BR1545" s="290">
        <f t="shared" si="1184"/>
        <v>0</v>
      </c>
      <c r="BS1545" s="293">
        <f t="shared" si="1185"/>
        <v>0</v>
      </c>
      <c r="BT1545" s="283" t="str">
        <f>IF(BS1545=0,"",
IF(SUM($BS$1440:BS1545)=1,BU1545,
IF($BS$1560&gt;SUM($BS$1440:BS1545),_xlfn.CONCAT(", ",BU1545),
IF($BS$1560=SUM($BS$1440:BS1545),_xlfn.CONCAT(" y ",BU1545)))))</f>
        <v/>
      </c>
      <c r="BU1545" s="120" t="s">
        <v>5331</v>
      </c>
    </row>
    <row r="1546" spans="1:73" ht="15" customHeight="1">
      <c r="A1546" s="445"/>
      <c r="B1546" s="446"/>
      <c r="C1546" s="37" t="s">
        <v>5332</v>
      </c>
      <c r="D1546" s="800" t="str">
        <f>IF(CNGE_2026_M1_Secc1_Sub1!$D147="","",CNGE_2026_M1_Secc1_Sub1!$D147)</f>
        <v/>
      </c>
      <c r="E1546" s="723"/>
      <c r="F1546" s="723"/>
      <c r="G1546" s="723"/>
      <c r="H1546" s="723"/>
      <c r="I1546" s="723"/>
      <c r="J1546" s="723"/>
      <c r="K1546" s="723"/>
      <c r="L1546" s="723"/>
      <c r="M1546" s="723"/>
      <c r="N1546" s="723"/>
      <c r="O1546" s="724"/>
      <c r="P1546" s="637" t="str">
        <f t="shared" si="1186"/>
        <v/>
      </c>
      <c r="Q1546" s="637" t="str">
        <f t="shared" si="1187"/>
        <v/>
      </c>
      <c r="R1546" s="637" t="str">
        <f t="shared" si="1188"/>
        <v/>
      </c>
      <c r="S1546" s="638"/>
      <c r="T1546" s="638"/>
      <c r="U1546" s="638"/>
      <c r="V1546" s="638"/>
      <c r="W1546" s="638"/>
      <c r="X1546" s="638"/>
      <c r="Y1546" s="638"/>
      <c r="Z1546" s="638"/>
      <c r="AA1546" s="638"/>
      <c r="AB1546" s="638"/>
      <c r="AC1546" s="638"/>
      <c r="AD1546" s="638"/>
      <c r="AI1546" t="str">
        <f t="shared" si="1189"/>
        <v/>
      </c>
      <c r="AJ1546">
        <f t="shared" si="1190"/>
        <v>0</v>
      </c>
      <c r="AK1546">
        <f t="shared" si="1191"/>
        <v>0</v>
      </c>
      <c r="AL1546">
        <f t="shared" si="1170"/>
        <v>0</v>
      </c>
      <c r="AM1546">
        <f t="shared" si="1192"/>
        <v>0</v>
      </c>
      <c r="AN1546">
        <f t="shared" si="1193"/>
        <v>0</v>
      </c>
      <c r="AO1546">
        <f t="shared" si="1194"/>
        <v>0</v>
      </c>
      <c r="AP1546">
        <f t="shared" si="1195"/>
        <v>0</v>
      </c>
      <c r="AQ1546">
        <f t="shared" si="1196"/>
        <v>0</v>
      </c>
      <c r="AR1546">
        <f t="shared" si="1197"/>
        <v>0</v>
      </c>
      <c r="AS1546">
        <f t="shared" si="1198"/>
        <v>0</v>
      </c>
      <c r="AT1546">
        <f t="shared" si="1199"/>
        <v>0</v>
      </c>
      <c r="AU1546">
        <f t="shared" si="1200"/>
        <v>0</v>
      </c>
      <c r="AV1546">
        <f t="shared" si="1201"/>
        <v>0</v>
      </c>
      <c r="AW1546">
        <f t="shared" si="1202"/>
        <v>0</v>
      </c>
      <c r="AX1546">
        <f t="shared" si="1203"/>
        <v>0</v>
      </c>
      <c r="AY1546">
        <f t="shared" si="1204"/>
        <v>0</v>
      </c>
      <c r="AZ1546">
        <f t="shared" si="1205"/>
        <v>0</v>
      </c>
      <c r="BA1546">
        <f t="shared" si="1206"/>
        <v>0</v>
      </c>
      <c r="BB1546">
        <f t="shared" si="1207"/>
        <v>0</v>
      </c>
      <c r="BC1546" s="356" t="str">
        <f t="shared" si="1171"/>
        <v/>
      </c>
      <c r="BD1546" s="357">
        <f t="shared" si="1172"/>
        <v>0</v>
      </c>
      <c r="BE1546" s="358">
        <f t="shared" si="1173"/>
        <v>0</v>
      </c>
      <c r="BF1546" s="359">
        <f t="shared" si="1174"/>
        <v>0</v>
      </c>
      <c r="BG1546" s="356" t="str">
        <f t="shared" si="1175"/>
        <v/>
      </c>
      <c r="BH1546" s="357">
        <f t="shared" si="1176"/>
        <v>0</v>
      </c>
      <c r="BI1546" s="358">
        <f t="shared" si="1177"/>
        <v>0</v>
      </c>
      <c r="BJ1546" s="359">
        <f t="shared" si="1178"/>
        <v>0</v>
      </c>
      <c r="BK1546" s="356" t="str">
        <f t="shared" si="1179"/>
        <v/>
      </c>
      <c r="BL1546" s="357">
        <f t="shared" si="1180"/>
        <v>0</v>
      </c>
      <c r="BM1546" s="358">
        <f t="shared" si="1181"/>
        <v>0</v>
      </c>
      <c r="BN1546" s="359">
        <f t="shared" si="1182"/>
        <v>0</v>
      </c>
      <c r="BO1546" s="293">
        <f t="shared" si="1183"/>
        <v>0</v>
      </c>
      <c r="BP1546" s="352" t="str">
        <f>IF(BO1546=0,"",
IF(SUM($BO$1440:BO1546)=1,BQ1546,
IF($BO$1560&gt;SUM($BO$1440:BO1546),_xlfn.CONCAT(", ",BQ1546),
IF($BO$1560=SUM($BO$1440:BO1546),_xlfn.CONCAT(" y ",BQ1546)))))</f>
        <v/>
      </c>
      <c r="BQ1546" s="120" t="s">
        <v>5333</v>
      </c>
      <c r="BR1546" s="290">
        <f t="shared" si="1184"/>
        <v>0</v>
      </c>
      <c r="BS1546" s="293">
        <f t="shared" si="1185"/>
        <v>0</v>
      </c>
      <c r="BT1546" s="283" t="str">
        <f>IF(BS1546=0,"",
IF(SUM($BS$1440:BS1546)=1,BU1546,
IF($BS$1560&gt;SUM($BS$1440:BS1546),_xlfn.CONCAT(", ",BU1546),
IF($BS$1560=SUM($BS$1440:BS1546),_xlfn.CONCAT(" y ",BU1546)))))</f>
        <v/>
      </c>
      <c r="BU1546" s="120" t="s">
        <v>5333</v>
      </c>
    </row>
    <row r="1547" spans="1:73" ht="15" customHeight="1">
      <c r="A1547" s="445"/>
      <c r="B1547" s="446"/>
      <c r="C1547" s="37" t="s">
        <v>5334</v>
      </c>
      <c r="D1547" s="800" t="str">
        <f>IF(CNGE_2026_M1_Secc1_Sub1!$D148="","",CNGE_2026_M1_Secc1_Sub1!$D148)</f>
        <v/>
      </c>
      <c r="E1547" s="723"/>
      <c r="F1547" s="723"/>
      <c r="G1547" s="723"/>
      <c r="H1547" s="723"/>
      <c r="I1547" s="723"/>
      <c r="J1547" s="723"/>
      <c r="K1547" s="723"/>
      <c r="L1547" s="723"/>
      <c r="M1547" s="723"/>
      <c r="N1547" s="723"/>
      <c r="O1547" s="724"/>
      <c r="P1547" s="637" t="str">
        <f t="shared" si="1186"/>
        <v/>
      </c>
      <c r="Q1547" s="637" t="str">
        <f t="shared" si="1187"/>
        <v/>
      </c>
      <c r="R1547" s="637" t="str">
        <f t="shared" si="1188"/>
        <v/>
      </c>
      <c r="S1547" s="638"/>
      <c r="T1547" s="638"/>
      <c r="U1547" s="638"/>
      <c r="V1547" s="638"/>
      <c r="W1547" s="638"/>
      <c r="X1547" s="638"/>
      <c r="Y1547" s="638"/>
      <c r="Z1547" s="638"/>
      <c r="AA1547" s="638"/>
      <c r="AB1547" s="638"/>
      <c r="AC1547" s="638"/>
      <c r="AD1547" s="638"/>
      <c r="AI1547" t="str">
        <f t="shared" si="1189"/>
        <v/>
      </c>
      <c r="AJ1547">
        <f t="shared" si="1190"/>
        <v>0</v>
      </c>
      <c r="AK1547">
        <f t="shared" si="1191"/>
        <v>0</v>
      </c>
      <c r="AL1547">
        <f t="shared" si="1170"/>
        <v>0</v>
      </c>
      <c r="AM1547">
        <f t="shared" si="1192"/>
        <v>0</v>
      </c>
      <c r="AN1547">
        <f t="shared" si="1193"/>
        <v>0</v>
      </c>
      <c r="AO1547">
        <f t="shared" si="1194"/>
        <v>0</v>
      </c>
      <c r="AP1547">
        <f t="shared" si="1195"/>
        <v>0</v>
      </c>
      <c r="AQ1547">
        <f t="shared" si="1196"/>
        <v>0</v>
      </c>
      <c r="AR1547">
        <f t="shared" si="1197"/>
        <v>0</v>
      </c>
      <c r="AS1547">
        <f t="shared" si="1198"/>
        <v>0</v>
      </c>
      <c r="AT1547">
        <f t="shared" si="1199"/>
        <v>0</v>
      </c>
      <c r="AU1547">
        <f t="shared" si="1200"/>
        <v>0</v>
      </c>
      <c r="AV1547">
        <f t="shared" si="1201"/>
        <v>0</v>
      </c>
      <c r="AW1547">
        <f t="shared" si="1202"/>
        <v>0</v>
      </c>
      <c r="AX1547">
        <f t="shared" si="1203"/>
        <v>0</v>
      </c>
      <c r="AY1547">
        <f t="shared" si="1204"/>
        <v>0</v>
      </c>
      <c r="AZ1547">
        <f t="shared" si="1205"/>
        <v>0</v>
      </c>
      <c r="BA1547">
        <f t="shared" si="1206"/>
        <v>0</v>
      </c>
      <c r="BB1547">
        <f t="shared" si="1207"/>
        <v>0</v>
      </c>
      <c r="BC1547" s="356" t="str">
        <f t="shared" si="1171"/>
        <v/>
      </c>
      <c r="BD1547" s="357">
        <f t="shared" si="1172"/>
        <v>0</v>
      </c>
      <c r="BE1547" s="358">
        <f t="shared" si="1173"/>
        <v>0</v>
      </c>
      <c r="BF1547" s="359">
        <f t="shared" si="1174"/>
        <v>0</v>
      </c>
      <c r="BG1547" s="356" t="str">
        <f t="shared" si="1175"/>
        <v/>
      </c>
      <c r="BH1547" s="357">
        <f t="shared" si="1176"/>
        <v>0</v>
      </c>
      <c r="BI1547" s="358">
        <f t="shared" si="1177"/>
        <v>0</v>
      </c>
      <c r="BJ1547" s="359">
        <f t="shared" si="1178"/>
        <v>0</v>
      </c>
      <c r="BK1547" s="356" t="str">
        <f t="shared" si="1179"/>
        <v/>
      </c>
      <c r="BL1547" s="357">
        <f t="shared" si="1180"/>
        <v>0</v>
      </c>
      <c r="BM1547" s="358">
        <f t="shared" si="1181"/>
        <v>0</v>
      </c>
      <c r="BN1547" s="359">
        <f t="shared" si="1182"/>
        <v>0</v>
      </c>
      <c r="BO1547" s="293">
        <f t="shared" si="1183"/>
        <v>0</v>
      </c>
      <c r="BP1547" s="352" t="str">
        <f>IF(BO1547=0,"",
IF(SUM($BO$1440:BO1547)=1,BQ1547,
IF($BO$1560&gt;SUM($BO$1440:BO1547),_xlfn.CONCAT(", ",BQ1547),
IF($BO$1560=SUM($BO$1440:BO1547),_xlfn.CONCAT(" y ",BQ1547)))))</f>
        <v/>
      </c>
      <c r="BQ1547" s="120" t="s">
        <v>5335</v>
      </c>
      <c r="BR1547" s="290">
        <f t="shared" si="1184"/>
        <v>0</v>
      </c>
      <c r="BS1547" s="293">
        <f t="shared" si="1185"/>
        <v>0</v>
      </c>
      <c r="BT1547" s="283" t="str">
        <f>IF(BS1547=0,"",
IF(SUM($BS$1440:BS1547)=1,BU1547,
IF($BS$1560&gt;SUM($BS$1440:BS1547),_xlfn.CONCAT(", ",BU1547),
IF($BS$1560=SUM($BS$1440:BS1547),_xlfn.CONCAT(" y ",BU1547)))))</f>
        <v/>
      </c>
      <c r="BU1547" s="120" t="s">
        <v>5335</v>
      </c>
    </row>
    <row r="1548" spans="1:73" ht="15" customHeight="1">
      <c r="A1548" s="445"/>
      <c r="B1548" s="446"/>
      <c r="C1548" s="37" t="s">
        <v>5336</v>
      </c>
      <c r="D1548" s="800" t="str">
        <f>IF(CNGE_2026_M1_Secc1_Sub1!$D149="","",CNGE_2026_M1_Secc1_Sub1!$D149)</f>
        <v/>
      </c>
      <c r="E1548" s="723"/>
      <c r="F1548" s="723"/>
      <c r="G1548" s="723"/>
      <c r="H1548" s="723"/>
      <c r="I1548" s="723"/>
      <c r="J1548" s="723"/>
      <c r="K1548" s="723"/>
      <c r="L1548" s="723"/>
      <c r="M1548" s="723"/>
      <c r="N1548" s="723"/>
      <c r="O1548" s="724"/>
      <c r="P1548" s="637" t="str">
        <f t="shared" si="1186"/>
        <v/>
      </c>
      <c r="Q1548" s="637" t="str">
        <f t="shared" si="1187"/>
        <v/>
      </c>
      <c r="R1548" s="637" t="str">
        <f t="shared" si="1188"/>
        <v/>
      </c>
      <c r="S1548" s="638"/>
      <c r="T1548" s="638"/>
      <c r="U1548" s="638"/>
      <c r="V1548" s="638"/>
      <c r="W1548" s="638"/>
      <c r="X1548" s="638"/>
      <c r="Y1548" s="638"/>
      <c r="Z1548" s="638"/>
      <c r="AA1548" s="638"/>
      <c r="AB1548" s="638"/>
      <c r="AC1548" s="638"/>
      <c r="AD1548" s="638"/>
      <c r="AI1548" t="str">
        <f t="shared" si="1189"/>
        <v/>
      </c>
      <c r="AJ1548">
        <f t="shared" si="1190"/>
        <v>0</v>
      </c>
      <c r="AK1548">
        <f t="shared" si="1191"/>
        <v>0</v>
      </c>
      <c r="AL1548">
        <f t="shared" si="1170"/>
        <v>0</v>
      </c>
      <c r="AM1548">
        <f t="shared" si="1192"/>
        <v>0</v>
      </c>
      <c r="AN1548">
        <f t="shared" si="1193"/>
        <v>0</v>
      </c>
      <c r="AO1548">
        <f t="shared" si="1194"/>
        <v>0</v>
      </c>
      <c r="AP1548">
        <f t="shared" si="1195"/>
        <v>0</v>
      </c>
      <c r="AQ1548">
        <f t="shared" si="1196"/>
        <v>0</v>
      </c>
      <c r="AR1548">
        <f t="shared" si="1197"/>
        <v>0</v>
      </c>
      <c r="AS1548">
        <f t="shared" si="1198"/>
        <v>0</v>
      </c>
      <c r="AT1548">
        <f t="shared" si="1199"/>
        <v>0</v>
      </c>
      <c r="AU1548">
        <f t="shared" si="1200"/>
        <v>0</v>
      </c>
      <c r="AV1548">
        <f t="shared" si="1201"/>
        <v>0</v>
      </c>
      <c r="AW1548">
        <f t="shared" si="1202"/>
        <v>0</v>
      </c>
      <c r="AX1548">
        <f t="shared" si="1203"/>
        <v>0</v>
      </c>
      <c r="AY1548">
        <f t="shared" si="1204"/>
        <v>0</v>
      </c>
      <c r="AZ1548">
        <f t="shared" si="1205"/>
        <v>0</v>
      </c>
      <c r="BA1548">
        <f t="shared" si="1206"/>
        <v>0</v>
      </c>
      <c r="BB1548">
        <f t="shared" si="1207"/>
        <v>0</v>
      </c>
      <c r="BC1548" s="356" t="str">
        <f t="shared" si="1171"/>
        <v/>
      </c>
      <c r="BD1548" s="357">
        <f t="shared" si="1172"/>
        <v>0</v>
      </c>
      <c r="BE1548" s="358">
        <f t="shared" si="1173"/>
        <v>0</v>
      </c>
      <c r="BF1548" s="359">
        <f t="shared" si="1174"/>
        <v>0</v>
      </c>
      <c r="BG1548" s="356" t="str">
        <f t="shared" si="1175"/>
        <v/>
      </c>
      <c r="BH1548" s="357">
        <f t="shared" si="1176"/>
        <v>0</v>
      </c>
      <c r="BI1548" s="358">
        <f t="shared" si="1177"/>
        <v>0</v>
      </c>
      <c r="BJ1548" s="359">
        <f t="shared" si="1178"/>
        <v>0</v>
      </c>
      <c r="BK1548" s="356" t="str">
        <f t="shared" si="1179"/>
        <v/>
      </c>
      <c r="BL1548" s="357">
        <f t="shared" si="1180"/>
        <v>0</v>
      </c>
      <c r="BM1548" s="358">
        <f t="shared" si="1181"/>
        <v>0</v>
      </c>
      <c r="BN1548" s="359">
        <f t="shared" si="1182"/>
        <v>0</v>
      </c>
      <c r="BO1548" s="293">
        <f t="shared" si="1183"/>
        <v>0</v>
      </c>
      <c r="BP1548" s="352" t="str">
        <f>IF(BO1548=0,"",
IF(SUM($BO$1440:BO1548)=1,BQ1548,
IF($BO$1560&gt;SUM($BO$1440:BO1548),_xlfn.CONCAT(", ",BQ1548),
IF($BO$1560=SUM($BO$1440:BO1548),_xlfn.CONCAT(" y ",BQ1548)))))</f>
        <v/>
      </c>
      <c r="BQ1548" s="120" t="s">
        <v>5337</v>
      </c>
      <c r="BR1548" s="290">
        <f t="shared" si="1184"/>
        <v>0</v>
      </c>
      <c r="BS1548" s="293">
        <f t="shared" si="1185"/>
        <v>0</v>
      </c>
      <c r="BT1548" s="283" t="str">
        <f>IF(BS1548=0,"",
IF(SUM($BS$1440:BS1548)=1,BU1548,
IF($BS$1560&gt;SUM($BS$1440:BS1548),_xlfn.CONCAT(", ",BU1548),
IF($BS$1560=SUM($BS$1440:BS1548),_xlfn.CONCAT(" y ",BU1548)))))</f>
        <v/>
      </c>
      <c r="BU1548" s="120" t="s">
        <v>5337</v>
      </c>
    </row>
    <row r="1549" spans="1:73" ht="15" customHeight="1">
      <c r="A1549" s="445"/>
      <c r="B1549" s="446"/>
      <c r="C1549" s="37" t="s">
        <v>5338</v>
      </c>
      <c r="D1549" s="800" t="str">
        <f>IF(CNGE_2026_M1_Secc1_Sub1!$D150="","",CNGE_2026_M1_Secc1_Sub1!$D150)</f>
        <v/>
      </c>
      <c r="E1549" s="723"/>
      <c r="F1549" s="723"/>
      <c r="G1549" s="723"/>
      <c r="H1549" s="723"/>
      <c r="I1549" s="723"/>
      <c r="J1549" s="723"/>
      <c r="K1549" s="723"/>
      <c r="L1549" s="723"/>
      <c r="M1549" s="723"/>
      <c r="N1549" s="723"/>
      <c r="O1549" s="724"/>
      <c r="P1549" s="637" t="str">
        <f t="shared" si="1186"/>
        <v/>
      </c>
      <c r="Q1549" s="637" t="str">
        <f t="shared" si="1187"/>
        <v/>
      </c>
      <c r="R1549" s="637" t="str">
        <f t="shared" si="1188"/>
        <v/>
      </c>
      <c r="S1549" s="638"/>
      <c r="T1549" s="638"/>
      <c r="U1549" s="638"/>
      <c r="V1549" s="638"/>
      <c r="W1549" s="638"/>
      <c r="X1549" s="638"/>
      <c r="Y1549" s="638"/>
      <c r="Z1549" s="638"/>
      <c r="AA1549" s="638"/>
      <c r="AB1549" s="638"/>
      <c r="AC1549" s="638"/>
      <c r="AD1549" s="638"/>
      <c r="AI1549" t="str">
        <f t="shared" si="1189"/>
        <v/>
      </c>
      <c r="AJ1549">
        <f t="shared" si="1190"/>
        <v>0</v>
      </c>
      <c r="AK1549">
        <f t="shared" si="1191"/>
        <v>0</v>
      </c>
      <c r="AL1549">
        <f t="shared" si="1170"/>
        <v>0</v>
      </c>
      <c r="AM1549">
        <f t="shared" si="1192"/>
        <v>0</v>
      </c>
      <c r="AN1549">
        <f t="shared" si="1193"/>
        <v>0</v>
      </c>
      <c r="AO1549">
        <f t="shared" si="1194"/>
        <v>0</v>
      </c>
      <c r="AP1549">
        <f t="shared" si="1195"/>
        <v>0</v>
      </c>
      <c r="AQ1549">
        <f t="shared" si="1196"/>
        <v>0</v>
      </c>
      <c r="AR1549">
        <f t="shared" si="1197"/>
        <v>0</v>
      </c>
      <c r="AS1549">
        <f t="shared" si="1198"/>
        <v>0</v>
      </c>
      <c r="AT1549">
        <f t="shared" si="1199"/>
        <v>0</v>
      </c>
      <c r="AU1549">
        <f t="shared" si="1200"/>
        <v>0</v>
      </c>
      <c r="AV1549">
        <f t="shared" si="1201"/>
        <v>0</v>
      </c>
      <c r="AW1549">
        <f t="shared" si="1202"/>
        <v>0</v>
      </c>
      <c r="AX1549">
        <f t="shared" si="1203"/>
        <v>0</v>
      </c>
      <c r="AY1549">
        <f t="shared" si="1204"/>
        <v>0</v>
      </c>
      <c r="AZ1549">
        <f t="shared" si="1205"/>
        <v>0</v>
      </c>
      <c r="BA1549">
        <f t="shared" si="1206"/>
        <v>0</v>
      </c>
      <c r="BB1549">
        <f t="shared" si="1207"/>
        <v>0</v>
      </c>
      <c r="BC1549" s="356" t="str">
        <f t="shared" si="1171"/>
        <v/>
      </c>
      <c r="BD1549" s="357">
        <f t="shared" si="1172"/>
        <v>0</v>
      </c>
      <c r="BE1549" s="358">
        <f t="shared" si="1173"/>
        <v>0</v>
      </c>
      <c r="BF1549" s="359">
        <f t="shared" si="1174"/>
        <v>0</v>
      </c>
      <c r="BG1549" s="356" t="str">
        <f t="shared" si="1175"/>
        <v/>
      </c>
      <c r="BH1549" s="357">
        <f t="shared" si="1176"/>
        <v>0</v>
      </c>
      <c r="BI1549" s="358">
        <f t="shared" si="1177"/>
        <v>0</v>
      </c>
      <c r="BJ1549" s="359">
        <f t="shared" si="1178"/>
        <v>0</v>
      </c>
      <c r="BK1549" s="356" t="str">
        <f t="shared" si="1179"/>
        <v/>
      </c>
      <c r="BL1549" s="357">
        <f t="shared" si="1180"/>
        <v>0</v>
      </c>
      <c r="BM1549" s="358">
        <f t="shared" si="1181"/>
        <v>0</v>
      </c>
      <c r="BN1549" s="359">
        <f t="shared" si="1182"/>
        <v>0</v>
      </c>
      <c r="BO1549" s="293">
        <f t="shared" si="1183"/>
        <v>0</v>
      </c>
      <c r="BP1549" s="352" t="str">
        <f>IF(BO1549=0,"",
IF(SUM($BO$1440:BO1549)=1,BQ1549,
IF($BO$1560&gt;SUM($BO$1440:BO1549),_xlfn.CONCAT(", ",BQ1549),
IF($BO$1560=SUM($BO$1440:BO1549),_xlfn.CONCAT(" y ",BQ1549)))))</f>
        <v/>
      </c>
      <c r="BQ1549" s="120" t="s">
        <v>5339</v>
      </c>
      <c r="BR1549" s="290">
        <f t="shared" si="1184"/>
        <v>0</v>
      </c>
      <c r="BS1549" s="293">
        <f t="shared" si="1185"/>
        <v>0</v>
      </c>
      <c r="BT1549" s="283" t="str">
        <f>IF(BS1549=0,"",
IF(SUM($BS$1440:BS1549)=1,BU1549,
IF($BS$1560&gt;SUM($BS$1440:BS1549),_xlfn.CONCAT(", ",BU1549),
IF($BS$1560=SUM($BS$1440:BS1549),_xlfn.CONCAT(" y ",BU1549)))))</f>
        <v/>
      </c>
      <c r="BU1549" s="120" t="s">
        <v>5339</v>
      </c>
    </row>
    <row r="1550" spans="1:73" ht="15" customHeight="1">
      <c r="A1550" s="445"/>
      <c r="B1550" s="446"/>
      <c r="C1550" s="37" t="s">
        <v>5340</v>
      </c>
      <c r="D1550" s="800" t="str">
        <f>IF(CNGE_2026_M1_Secc1_Sub1!$D151="","",CNGE_2026_M1_Secc1_Sub1!$D151)</f>
        <v/>
      </c>
      <c r="E1550" s="723"/>
      <c r="F1550" s="723"/>
      <c r="G1550" s="723"/>
      <c r="H1550" s="723"/>
      <c r="I1550" s="723"/>
      <c r="J1550" s="723"/>
      <c r="K1550" s="723"/>
      <c r="L1550" s="723"/>
      <c r="M1550" s="723"/>
      <c r="N1550" s="723"/>
      <c r="O1550" s="724"/>
      <c r="P1550" s="637" t="str">
        <f t="shared" si="1186"/>
        <v/>
      </c>
      <c r="Q1550" s="637" t="str">
        <f t="shared" si="1187"/>
        <v/>
      </c>
      <c r="R1550" s="637" t="str">
        <f t="shared" si="1188"/>
        <v/>
      </c>
      <c r="S1550" s="638"/>
      <c r="T1550" s="638"/>
      <c r="U1550" s="638"/>
      <c r="V1550" s="638"/>
      <c r="W1550" s="638"/>
      <c r="X1550" s="638"/>
      <c r="Y1550" s="638"/>
      <c r="Z1550" s="638"/>
      <c r="AA1550" s="638"/>
      <c r="AB1550" s="638"/>
      <c r="AC1550" s="638"/>
      <c r="AD1550" s="638"/>
      <c r="AI1550" t="str">
        <f t="shared" si="1189"/>
        <v/>
      </c>
      <c r="AJ1550">
        <f t="shared" si="1190"/>
        <v>0</v>
      </c>
      <c r="AK1550">
        <f t="shared" si="1191"/>
        <v>0</v>
      </c>
      <c r="AL1550">
        <f t="shared" si="1170"/>
        <v>0</v>
      </c>
      <c r="AM1550">
        <f t="shared" si="1192"/>
        <v>0</v>
      </c>
      <c r="AN1550">
        <f t="shared" si="1193"/>
        <v>0</v>
      </c>
      <c r="AO1550">
        <f t="shared" si="1194"/>
        <v>0</v>
      </c>
      <c r="AP1550">
        <f t="shared" si="1195"/>
        <v>0</v>
      </c>
      <c r="AQ1550">
        <f t="shared" si="1196"/>
        <v>0</v>
      </c>
      <c r="AR1550">
        <f t="shared" si="1197"/>
        <v>0</v>
      </c>
      <c r="AS1550">
        <f t="shared" si="1198"/>
        <v>0</v>
      </c>
      <c r="AT1550">
        <f t="shared" si="1199"/>
        <v>0</v>
      </c>
      <c r="AU1550">
        <f t="shared" si="1200"/>
        <v>0</v>
      </c>
      <c r="AV1550">
        <f t="shared" si="1201"/>
        <v>0</v>
      </c>
      <c r="AW1550">
        <f t="shared" si="1202"/>
        <v>0</v>
      </c>
      <c r="AX1550">
        <f t="shared" si="1203"/>
        <v>0</v>
      </c>
      <c r="AY1550">
        <f t="shared" si="1204"/>
        <v>0</v>
      </c>
      <c r="AZ1550">
        <f t="shared" si="1205"/>
        <v>0</v>
      </c>
      <c r="BA1550">
        <f t="shared" si="1206"/>
        <v>0</v>
      </c>
      <c r="BB1550">
        <f t="shared" si="1207"/>
        <v>0</v>
      </c>
      <c r="BC1550" s="356" t="str">
        <f t="shared" si="1171"/>
        <v/>
      </c>
      <c r="BD1550" s="357">
        <f t="shared" si="1172"/>
        <v>0</v>
      </c>
      <c r="BE1550" s="358">
        <f t="shared" si="1173"/>
        <v>0</v>
      </c>
      <c r="BF1550" s="359">
        <f t="shared" si="1174"/>
        <v>0</v>
      </c>
      <c r="BG1550" s="356" t="str">
        <f t="shared" si="1175"/>
        <v/>
      </c>
      <c r="BH1550" s="357">
        <f t="shared" si="1176"/>
        <v>0</v>
      </c>
      <c r="BI1550" s="358">
        <f t="shared" si="1177"/>
        <v>0</v>
      </c>
      <c r="BJ1550" s="359">
        <f t="shared" si="1178"/>
        <v>0</v>
      </c>
      <c r="BK1550" s="356" t="str">
        <f t="shared" si="1179"/>
        <v/>
      </c>
      <c r="BL1550" s="357">
        <f t="shared" si="1180"/>
        <v>0</v>
      </c>
      <c r="BM1550" s="358">
        <f t="shared" si="1181"/>
        <v>0</v>
      </c>
      <c r="BN1550" s="359">
        <f t="shared" si="1182"/>
        <v>0</v>
      </c>
      <c r="BO1550" s="293">
        <f t="shared" si="1183"/>
        <v>0</v>
      </c>
      <c r="BP1550" s="352" t="str">
        <f>IF(BO1550=0,"",
IF(SUM($BO$1440:BO1550)=1,BQ1550,
IF($BO$1560&gt;SUM($BO$1440:BO1550),_xlfn.CONCAT(", ",BQ1550),
IF($BO$1560=SUM($BO$1440:BO1550),_xlfn.CONCAT(" y ",BQ1550)))))</f>
        <v/>
      </c>
      <c r="BQ1550" s="120" t="s">
        <v>5341</v>
      </c>
      <c r="BR1550" s="290">
        <f t="shared" si="1184"/>
        <v>0</v>
      </c>
      <c r="BS1550" s="293">
        <f t="shared" si="1185"/>
        <v>0</v>
      </c>
      <c r="BT1550" s="283" t="str">
        <f>IF(BS1550=0,"",
IF(SUM($BS$1440:BS1550)=1,BU1550,
IF($BS$1560&gt;SUM($BS$1440:BS1550),_xlfn.CONCAT(", ",BU1550),
IF($BS$1560=SUM($BS$1440:BS1550),_xlfn.CONCAT(" y ",BU1550)))))</f>
        <v/>
      </c>
      <c r="BU1550" s="120" t="s">
        <v>5341</v>
      </c>
    </row>
    <row r="1551" spans="1:73" ht="15" customHeight="1">
      <c r="A1551" s="445"/>
      <c r="B1551" s="446"/>
      <c r="C1551" s="37" t="s">
        <v>5342</v>
      </c>
      <c r="D1551" s="800" t="str">
        <f>IF(CNGE_2026_M1_Secc1_Sub1!$D152="","",CNGE_2026_M1_Secc1_Sub1!$D152)</f>
        <v/>
      </c>
      <c r="E1551" s="723"/>
      <c r="F1551" s="723"/>
      <c r="G1551" s="723"/>
      <c r="H1551" s="723"/>
      <c r="I1551" s="723"/>
      <c r="J1551" s="723"/>
      <c r="K1551" s="723"/>
      <c r="L1551" s="723"/>
      <c r="M1551" s="723"/>
      <c r="N1551" s="723"/>
      <c r="O1551" s="724"/>
      <c r="P1551" s="637" t="str">
        <f t="shared" si="1186"/>
        <v/>
      </c>
      <c r="Q1551" s="637" t="str">
        <f t="shared" si="1187"/>
        <v/>
      </c>
      <c r="R1551" s="637" t="str">
        <f t="shared" si="1188"/>
        <v/>
      </c>
      <c r="S1551" s="638"/>
      <c r="T1551" s="638"/>
      <c r="U1551" s="638"/>
      <c r="V1551" s="638"/>
      <c r="W1551" s="638"/>
      <c r="X1551" s="638"/>
      <c r="Y1551" s="638"/>
      <c r="Z1551" s="638"/>
      <c r="AA1551" s="638"/>
      <c r="AB1551" s="638"/>
      <c r="AC1551" s="638"/>
      <c r="AD1551" s="638"/>
      <c r="AI1551" t="str">
        <f t="shared" si="1189"/>
        <v/>
      </c>
      <c r="AJ1551">
        <f t="shared" si="1190"/>
        <v>0</v>
      </c>
      <c r="AK1551">
        <f t="shared" si="1191"/>
        <v>0</v>
      </c>
      <c r="AL1551">
        <f t="shared" si="1170"/>
        <v>0</v>
      </c>
      <c r="AM1551">
        <f t="shared" si="1192"/>
        <v>0</v>
      </c>
      <c r="AN1551">
        <f t="shared" si="1193"/>
        <v>0</v>
      </c>
      <c r="AO1551">
        <f t="shared" si="1194"/>
        <v>0</v>
      </c>
      <c r="AP1551">
        <f t="shared" si="1195"/>
        <v>0</v>
      </c>
      <c r="AQ1551">
        <f t="shared" si="1196"/>
        <v>0</v>
      </c>
      <c r="AR1551">
        <f t="shared" si="1197"/>
        <v>0</v>
      </c>
      <c r="AS1551">
        <f t="shared" si="1198"/>
        <v>0</v>
      </c>
      <c r="AT1551">
        <f t="shared" si="1199"/>
        <v>0</v>
      </c>
      <c r="AU1551">
        <f t="shared" si="1200"/>
        <v>0</v>
      </c>
      <c r="AV1551">
        <f t="shared" si="1201"/>
        <v>0</v>
      </c>
      <c r="AW1551">
        <f t="shared" si="1202"/>
        <v>0</v>
      </c>
      <c r="AX1551">
        <f t="shared" si="1203"/>
        <v>0</v>
      </c>
      <c r="AY1551">
        <f t="shared" si="1204"/>
        <v>0</v>
      </c>
      <c r="AZ1551">
        <f t="shared" si="1205"/>
        <v>0</v>
      </c>
      <c r="BA1551">
        <f t="shared" si="1206"/>
        <v>0</v>
      </c>
      <c r="BB1551">
        <f t="shared" si="1207"/>
        <v>0</v>
      </c>
      <c r="BC1551" s="356" t="str">
        <f t="shared" si="1171"/>
        <v/>
      </c>
      <c r="BD1551" s="357">
        <f t="shared" si="1172"/>
        <v>0</v>
      </c>
      <c r="BE1551" s="358">
        <f t="shared" si="1173"/>
        <v>0</v>
      </c>
      <c r="BF1551" s="359">
        <f t="shared" si="1174"/>
        <v>0</v>
      </c>
      <c r="BG1551" s="356" t="str">
        <f t="shared" si="1175"/>
        <v/>
      </c>
      <c r="BH1551" s="357">
        <f t="shared" si="1176"/>
        <v>0</v>
      </c>
      <c r="BI1551" s="358">
        <f t="shared" si="1177"/>
        <v>0</v>
      </c>
      <c r="BJ1551" s="359">
        <f t="shared" si="1178"/>
        <v>0</v>
      </c>
      <c r="BK1551" s="356" t="str">
        <f t="shared" si="1179"/>
        <v/>
      </c>
      <c r="BL1551" s="357">
        <f t="shared" si="1180"/>
        <v>0</v>
      </c>
      <c r="BM1551" s="358">
        <f t="shared" si="1181"/>
        <v>0</v>
      </c>
      <c r="BN1551" s="359">
        <f t="shared" si="1182"/>
        <v>0</v>
      </c>
      <c r="BO1551" s="293">
        <f t="shared" si="1183"/>
        <v>0</v>
      </c>
      <c r="BP1551" s="352" t="str">
        <f>IF(BO1551=0,"",
IF(SUM($BO$1440:BO1551)=1,BQ1551,
IF($BO$1560&gt;SUM($BO$1440:BO1551),_xlfn.CONCAT(", ",BQ1551),
IF($BO$1560=SUM($BO$1440:BO1551),_xlfn.CONCAT(" y ",BQ1551)))))</f>
        <v/>
      </c>
      <c r="BQ1551" s="120" t="s">
        <v>5343</v>
      </c>
      <c r="BR1551" s="290">
        <f t="shared" si="1184"/>
        <v>0</v>
      </c>
      <c r="BS1551" s="293">
        <f t="shared" si="1185"/>
        <v>0</v>
      </c>
      <c r="BT1551" s="283" t="str">
        <f>IF(BS1551=0,"",
IF(SUM($BS$1440:BS1551)=1,BU1551,
IF($BS$1560&gt;SUM($BS$1440:BS1551),_xlfn.CONCAT(", ",BU1551),
IF($BS$1560=SUM($BS$1440:BS1551),_xlfn.CONCAT(" y ",BU1551)))))</f>
        <v/>
      </c>
      <c r="BU1551" s="120" t="s">
        <v>5343</v>
      </c>
    </row>
    <row r="1552" spans="1:73" ht="15" customHeight="1">
      <c r="A1552" s="445"/>
      <c r="B1552" s="446"/>
      <c r="C1552" s="37" t="s">
        <v>5344</v>
      </c>
      <c r="D1552" s="800" t="str">
        <f>IF(CNGE_2026_M1_Secc1_Sub1!$D153="","",CNGE_2026_M1_Secc1_Sub1!$D153)</f>
        <v/>
      </c>
      <c r="E1552" s="723"/>
      <c r="F1552" s="723"/>
      <c r="G1552" s="723"/>
      <c r="H1552" s="723"/>
      <c r="I1552" s="723"/>
      <c r="J1552" s="723"/>
      <c r="K1552" s="723"/>
      <c r="L1552" s="723"/>
      <c r="M1552" s="723"/>
      <c r="N1552" s="723"/>
      <c r="O1552" s="724"/>
      <c r="P1552" s="637" t="str">
        <f t="shared" si="1186"/>
        <v/>
      </c>
      <c r="Q1552" s="637" t="str">
        <f t="shared" si="1187"/>
        <v/>
      </c>
      <c r="R1552" s="637" t="str">
        <f t="shared" si="1188"/>
        <v/>
      </c>
      <c r="S1552" s="638"/>
      <c r="T1552" s="638"/>
      <c r="U1552" s="638"/>
      <c r="V1552" s="638"/>
      <c r="W1552" s="638"/>
      <c r="X1552" s="638"/>
      <c r="Y1552" s="638"/>
      <c r="Z1552" s="638"/>
      <c r="AA1552" s="638"/>
      <c r="AB1552" s="638"/>
      <c r="AC1552" s="638"/>
      <c r="AD1552" s="638"/>
      <c r="AI1552" t="str">
        <f t="shared" si="1189"/>
        <v/>
      </c>
      <c r="AJ1552">
        <f t="shared" si="1190"/>
        <v>0</v>
      </c>
      <c r="AK1552">
        <f t="shared" si="1191"/>
        <v>0</v>
      </c>
      <c r="AL1552">
        <f t="shared" si="1170"/>
        <v>0</v>
      </c>
      <c r="AM1552">
        <f t="shared" si="1192"/>
        <v>0</v>
      </c>
      <c r="AN1552">
        <f t="shared" si="1193"/>
        <v>0</v>
      </c>
      <c r="AO1552">
        <f t="shared" si="1194"/>
        <v>0</v>
      </c>
      <c r="AP1552">
        <f t="shared" si="1195"/>
        <v>0</v>
      </c>
      <c r="AQ1552">
        <f t="shared" si="1196"/>
        <v>0</v>
      </c>
      <c r="AR1552">
        <f t="shared" si="1197"/>
        <v>0</v>
      </c>
      <c r="AS1552">
        <f t="shared" si="1198"/>
        <v>0</v>
      </c>
      <c r="AT1552">
        <f t="shared" si="1199"/>
        <v>0</v>
      </c>
      <c r="AU1552">
        <f t="shared" si="1200"/>
        <v>0</v>
      </c>
      <c r="AV1552">
        <f t="shared" si="1201"/>
        <v>0</v>
      </c>
      <c r="AW1552">
        <f t="shared" si="1202"/>
        <v>0</v>
      </c>
      <c r="AX1552">
        <f t="shared" si="1203"/>
        <v>0</v>
      </c>
      <c r="AY1552">
        <f t="shared" si="1204"/>
        <v>0</v>
      </c>
      <c r="AZ1552">
        <f t="shared" si="1205"/>
        <v>0</v>
      </c>
      <c r="BA1552">
        <f t="shared" si="1206"/>
        <v>0</v>
      </c>
      <c r="BB1552">
        <f t="shared" si="1207"/>
        <v>0</v>
      </c>
      <c r="BC1552" s="356" t="str">
        <f t="shared" si="1171"/>
        <v/>
      </c>
      <c r="BD1552" s="357">
        <f t="shared" si="1172"/>
        <v>0</v>
      </c>
      <c r="BE1552" s="358">
        <f t="shared" si="1173"/>
        <v>0</v>
      </c>
      <c r="BF1552" s="359">
        <f t="shared" si="1174"/>
        <v>0</v>
      </c>
      <c r="BG1552" s="356" t="str">
        <f t="shared" si="1175"/>
        <v/>
      </c>
      <c r="BH1552" s="357">
        <f t="shared" si="1176"/>
        <v>0</v>
      </c>
      <c r="BI1552" s="358">
        <f t="shared" si="1177"/>
        <v>0</v>
      </c>
      <c r="BJ1552" s="359">
        <f t="shared" si="1178"/>
        <v>0</v>
      </c>
      <c r="BK1552" s="356" t="str">
        <f t="shared" si="1179"/>
        <v/>
      </c>
      <c r="BL1552" s="357">
        <f t="shared" si="1180"/>
        <v>0</v>
      </c>
      <c r="BM1552" s="358">
        <f t="shared" si="1181"/>
        <v>0</v>
      </c>
      <c r="BN1552" s="359">
        <f t="shared" si="1182"/>
        <v>0</v>
      </c>
      <c r="BO1552" s="293">
        <f t="shared" si="1183"/>
        <v>0</v>
      </c>
      <c r="BP1552" s="352" t="str">
        <f>IF(BO1552=0,"",
IF(SUM($BO$1440:BO1552)=1,BQ1552,
IF($BO$1560&gt;SUM($BO$1440:BO1552),_xlfn.CONCAT(", ",BQ1552),
IF($BO$1560=SUM($BO$1440:BO1552),_xlfn.CONCAT(" y ",BQ1552)))))</f>
        <v/>
      </c>
      <c r="BQ1552" s="120" t="s">
        <v>5345</v>
      </c>
      <c r="BR1552" s="290">
        <f t="shared" si="1184"/>
        <v>0</v>
      </c>
      <c r="BS1552" s="293">
        <f t="shared" si="1185"/>
        <v>0</v>
      </c>
      <c r="BT1552" s="283" t="str">
        <f>IF(BS1552=0,"",
IF(SUM($BS$1440:BS1552)=1,BU1552,
IF($BS$1560&gt;SUM($BS$1440:BS1552),_xlfn.CONCAT(", ",BU1552),
IF($BS$1560=SUM($BS$1440:BS1552),_xlfn.CONCAT(" y ",BU1552)))))</f>
        <v/>
      </c>
      <c r="BU1552" s="120" t="s">
        <v>5345</v>
      </c>
    </row>
    <row r="1553" spans="1:73" ht="15" customHeight="1">
      <c r="A1553" s="445"/>
      <c r="B1553" s="446"/>
      <c r="C1553" s="37" t="s">
        <v>5346</v>
      </c>
      <c r="D1553" s="800" t="str">
        <f>IF(CNGE_2026_M1_Secc1_Sub1!$D154="","",CNGE_2026_M1_Secc1_Sub1!$D154)</f>
        <v/>
      </c>
      <c r="E1553" s="723"/>
      <c r="F1553" s="723"/>
      <c r="G1553" s="723"/>
      <c r="H1553" s="723"/>
      <c r="I1553" s="723"/>
      <c r="J1553" s="723"/>
      <c r="K1553" s="723"/>
      <c r="L1553" s="723"/>
      <c r="M1553" s="723"/>
      <c r="N1553" s="723"/>
      <c r="O1553" s="724"/>
      <c r="P1553" s="637" t="str">
        <f t="shared" si="1186"/>
        <v/>
      </c>
      <c r="Q1553" s="637" t="str">
        <f t="shared" si="1187"/>
        <v/>
      </c>
      <c r="R1553" s="637" t="str">
        <f t="shared" si="1188"/>
        <v/>
      </c>
      <c r="S1553" s="638"/>
      <c r="T1553" s="638"/>
      <c r="U1553" s="638"/>
      <c r="V1553" s="638"/>
      <c r="W1553" s="638"/>
      <c r="X1553" s="638"/>
      <c r="Y1553" s="638"/>
      <c r="Z1553" s="638"/>
      <c r="AA1553" s="638"/>
      <c r="AB1553" s="638"/>
      <c r="AC1553" s="638"/>
      <c r="AD1553" s="638"/>
      <c r="AI1553" t="str">
        <f t="shared" si="1189"/>
        <v/>
      </c>
      <c r="AJ1553">
        <f t="shared" si="1190"/>
        <v>0</v>
      </c>
      <c r="AK1553">
        <f t="shared" si="1191"/>
        <v>0</v>
      </c>
      <c r="AL1553">
        <f t="shared" si="1170"/>
        <v>0</v>
      </c>
      <c r="AM1553">
        <f t="shared" si="1192"/>
        <v>0</v>
      </c>
      <c r="AN1553">
        <f t="shared" si="1193"/>
        <v>0</v>
      </c>
      <c r="AO1553">
        <f t="shared" si="1194"/>
        <v>0</v>
      </c>
      <c r="AP1553">
        <f t="shared" si="1195"/>
        <v>0</v>
      </c>
      <c r="AQ1553">
        <f t="shared" si="1196"/>
        <v>0</v>
      </c>
      <c r="AR1553">
        <f t="shared" si="1197"/>
        <v>0</v>
      </c>
      <c r="AS1553">
        <f t="shared" si="1198"/>
        <v>0</v>
      </c>
      <c r="AT1553">
        <f t="shared" si="1199"/>
        <v>0</v>
      </c>
      <c r="AU1553">
        <f t="shared" si="1200"/>
        <v>0</v>
      </c>
      <c r="AV1553">
        <f t="shared" si="1201"/>
        <v>0</v>
      </c>
      <c r="AW1553">
        <f t="shared" si="1202"/>
        <v>0</v>
      </c>
      <c r="AX1553">
        <f t="shared" si="1203"/>
        <v>0</v>
      </c>
      <c r="AY1553">
        <f t="shared" si="1204"/>
        <v>0</v>
      </c>
      <c r="AZ1553">
        <f t="shared" si="1205"/>
        <v>0</v>
      </c>
      <c r="BA1553">
        <f t="shared" si="1206"/>
        <v>0</v>
      </c>
      <c r="BB1553">
        <f t="shared" si="1207"/>
        <v>0</v>
      </c>
      <c r="BC1553" s="356" t="str">
        <f t="shared" si="1171"/>
        <v/>
      </c>
      <c r="BD1553" s="357">
        <f t="shared" si="1172"/>
        <v>0</v>
      </c>
      <c r="BE1553" s="358">
        <f t="shared" si="1173"/>
        <v>0</v>
      </c>
      <c r="BF1553" s="359">
        <f t="shared" si="1174"/>
        <v>0</v>
      </c>
      <c r="BG1553" s="356" t="str">
        <f t="shared" si="1175"/>
        <v/>
      </c>
      <c r="BH1553" s="357">
        <f t="shared" si="1176"/>
        <v>0</v>
      </c>
      <c r="BI1553" s="358">
        <f t="shared" si="1177"/>
        <v>0</v>
      </c>
      <c r="BJ1553" s="359">
        <f t="shared" si="1178"/>
        <v>0</v>
      </c>
      <c r="BK1553" s="356" t="str">
        <f t="shared" si="1179"/>
        <v/>
      </c>
      <c r="BL1553" s="357">
        <f t="shared" si="1180"/>
        <v>0</v>
      </c>
      <c r="BM1553" s="358">
        <f t="shared" si="1181"/>
        <v>0</v>
      </c>
      <c r="BN1553" s="359">
        <f t="shared" si="1182"/>
        <v>0</v>
      </c>
      <c r="BO1553" s="293">
        <f t="shared" si="1183"/>
        <v>0</v>
      </c>
      <c r="BP1553" s="352" t="str">
        <f>IF(BO1553=0,"",
IF(SUM($BO$1440:BO1553)=1,BQ1553,
IF($BO$1560&gt;SUM($BO$1440:BO1553),_xlfn.CONCAT(", ",BQ1553),
IF($BO$1560=SUM($BO$1440:BO1553),_xlfn.CONCAT(" y ",BQ1553)))))</f>
        <v/>
      </c>
      <c r="BQ1553" s="120" t="s">
        <v>5347</v>
      </c>
      <c r="BR1553" s="290">
        <f t="shared" si="1184"/>
        <v>0</v>
      </c>
      <c r="BS1553" s="293">
        <f t="shared" si="1185"/>
        <v>0</v>
      </c>
      <c r="BT1553" s="283" t="str">
        <f>IF(BS1553=0,"",
IF(SUM($BS$1440:BS1553)=1,BU1553,
IF($BS$1560&gt;SUM($BS$1440:BS1553),_xlfn.CONCAT(", ",BU1553),
IF($BS$1560=SUM($BS$1440:BS1553),_xlfn.CONCAT(" y ",BU1553)))))</f>
        <v/>
      </c>
      <c r="BU1553" s="120" t="s">
        <v>5347</v>
      </c>
    </row>
    <row r="1554" spans="1:73" ht="15" customHeight="1">
      <c r="A1554" s="445"/>
      <c r="B1554" s="446"/>
      <c r="C1554" s="37" t="s">
        <v>5348</v>
      </c>
      <c r="D1554" s="800" t="str">
        <f>IF(CNGE_2026_M1_Secc1_Sub1!$D155="","",CNGE_2026_M1_Secc1_Sub1!$D155)</f>
        <v/>
      </c>
      <c r="E1554" s="723"/>
      <c r="F1554" s="723"/>
      <c r="G1554" s="723"/>
      <c r="H1554" s="723"/>
      <c r="I1554" s="723"/>
      <c r="J1554" s="723"/>
      <c r="K1554" s="723"/>
      <c r="L1554" s="723"/>
      <c r="M1554" s="723"/>
      <c r="N1554" s="723"/>
      <c r="O1554" s="724"/>
      <c r="P1554" s="637" t="str">
        <f t="shared" si="1186"/>
        <v/>
      </c>
      <c r="Q1554" s="637" t="str">
        <f t="shared" si="1187"/>
        <v/>
      </c>
      <c r="R1554" s="637" t="str">
        <f t="shared" si="1188"/>
        <v/>
      </c>
      <c r="S1554" s="638"/>
      <c r="T1554" s="638"/>
      <c r="U1554" s="638"/>
      <c r="V1554" s="638"/>
      <c r="W1554" s="638"/>
      <c r="X1554" s="638"/>
      <c r="Y1554" s="638"/>
      <c r="Z1554" s="638"/>
      <c r="AA1554" s="638"/>
      <c r="AB1554" s="638"/>
      <c r="AC1554" s="638"/>
      <c r="AD1554" s="638"/>
      <c r="AI1554" t="str">
        <f t="shared" si="1189"/>
        <v/>
      </c>
      <c r="AJ1554">
        <f t="shared" si="1190"/>
        <v>0</v>
      </c>
      <c r="AK1554">
        <f t="shared" si="1191"/>
        <v>0</v>
      </c>
      <c r="AL1554">
        <f t="shared" si="1170"/>
        <v>0</v>
      </c>
      <c r="AM1554">
        <f t="shared" si="1192"/>
        <v>0</v>
      </c>
      <c r="AN1554">
        <f t="shared" si="1193"/>
        <v>0</v>
      </c>
      <c r="AO1554">
        <f t="shared" si="1194"/>
        <v>0</v>
      </c>
      <c r="AP1554">
        <f t="shared" si="1195"/>
        <v>0</v>
      </c>
      <c r="AQ1554">
        <f t="shared" si="1196"/>
        <v>0</v>
      </c>
      <c r="AR1554">
        <f t="shared" si="1197"/>
        <v>0</v>
      </c>
      <c r="AS1554">
        <f t="shared" si="1198"/>
        <v>0</v>
      </c>
      <c r="AT1554">
        <f t="shared" si="1199"/>
        <v>0</v>
      </c>
      <c r="AU1554">
        <f t="shared" si="1200"/>
        <v>0</v>
      </c>
      <c r="AV1554">
        <f t="shared" si="1201"/>
        <v>0</v>
      </c>
      <c r="AW1554">
        <f t="shared" si="1202"/>
        <v>0</v>
      </c>
      <c r="AX1554">
        <f t="shared" si="1203"/>
        <v>0</v>
      </c>
      <c r="AY1554">
        <f t="shared" si="1204"/>
        <v>0</v>
      </c>
      <c r="AZ1554">
        <f t="shared" si="1205"/>
        <v>0</v>
      </c>
      <c r="BA1554">
        <f t="shared" si="1206"/>
        <v>0</v>
      </c>
      <c r="BB1554">
        <f t="shared" si="1207"/>
        <v>0</v>
      </c>
      <c r="BC1554" s="356" t="str">
        <f t="shared" si="1171"/>
        <v/>
      </c>
      <c r="BD1554" s="357">
        <f t="shared" si="1172"/>
        <v>0</v>
      </c>
      <c r="BE1554" s="358">
        <f t="shared" si="1173"/>
        <v>0</v>
      </c>
      <c r="BF1554" s="359">
        <f t="shared" si="1174"/>
        <v>0</v>
      </c>
      <c r="BG1554" s="356" t="str">
        <f t="shared" si="1175"/>
        <v/>
      </c>
      <c r="BH1554" s="357">
        <f t="shared" si="1176"/>
        <v>0</v>
      </c>
      <c r="BI1554" s="358">
        <f t="shared" si="1177"/>
        <v>0</v>
      </c>
      <c r="BJ1554" s="359">
        <f t="shared" si="1178"/>
        <v>0</v>
      </c>
      <c r="BK1554" s="356" t="str">
        <f t="shared" si="1179"/>
        <v/>
      </c>
      <c r="BL1554" s="357">
        <f t="shared" si="1180"/>
        <v>0</v>
      </c>
      <c r="BM1554" s="358">
        <f t="shared" si="1181"/>
        <v>0</v>
      </c>
      <c r="BN1554" s="359">
        <f t="shared" si="1182"/>
        <v>0</v>
      </c>
      <c r="BO1554" s="293">
        <f t="shared" si="1183"/>
        <v>0</v>
      </c>
      <c r="BP1554" s="352" t="str">
        <f>IF(BO1554=0,"",
IF(SUM($BO$1440:BO1554)=1,BQ1554,
IF($BO$1560&gt;SUM($BO$1440:BO1554),_xlfn.CONCAT(", ",BQ1554),
IF($BO$1560=SUM($BO$1440:BO1554),_xlfn.CONCAT(" y ",BQ1554)))))</f>
        <v/>
      </c>
      <c r="BQ1554" s="120" t="s">
        <v>5349</v>
      </c>
      <c r="BR1554" s="290">
        <f t="shared" si="1184"/>
        <v>0</v>
      </c>
      <c r="BS1554" s="293">
        <f t="shared" si="1185"/>
        <v>0</v>
      </c>
      <c r="BT1554" s="283" t="str">
        <f>IF(BS1554=0,"",
IF(SUM($BS$1440:BS1554)=1,BU1554,
IF($BS$1560&gt;SUM($BS$1440:BS1554),_xlfn.CONCAT(", ",BU1554),
IF($BS$1560=SUM($BS$1440:BS1554),_xlfn.CONCAT(" y ",BU1554)))))</f>
        <v/>
      </c>
      <c r="BU1554" s="120" t="s">
        <v>5349</v>
      </c>
    </row>
    <row r="1555" spans="1:73" ht="15" customHeight="1">
      <c r="A1555" s="445"/>
      <c r="B1555" s="446"/>
      <c r="C1555" s="37" t="s">
        <v>5350</v>
      </c>
      <c r="D1555" s="800" t="str">
        <f>IF(CNGE_2026_M1_Secc1_Sub1!$D156="","",CNGE_2026_M1_Secc1_Sub1!$D156)</f>
        <v/>
      </c>
      <c r="E1555" s="723"/>
      <c r="F1555" s="723"/>
      <c r="G1555" s="723"/>
      <c r="H1555" s="723"/>
      <c r="I1555" s="723"/>
      <c r="J1555" s="723"/>
      <c r="K1555" s="723"/>
      <c r="L1555" s="723"/>
      <c r="M1555" s="723"/>
      <c r="N1555" s="723"/>
      <c r="O1555" s="724"/>
      <c r="P1555" s="637" t="str">
        <f t="shared" si="1186"/>
        <v/>
      </c>
      <c r="Q1555" s="637" t="str">
        <f t="shared" si="1187"/>
        <v/>
      </c>
      <c r="R1555" s="637" t="str">
        <f t="shared" si="1188"/>
        <v/>
      </c>
      <c r="S1555" s="638"/>
      <c r="T1555" s="638"/>
      <c r="U1555" s="638"/>
      <c r="V1555" s="638"/>
      <c r="W1555" s="638"/>
      <c r="X1555" s="638"/>
      <c r="Y1555" s="638"/>
      <c r="Z1555" s="638"/>
      <c r="AA1555" s="638"/>
      <c r="AB1555" s="638"/>
      <c r="AC1555" s="638"/>
      <c r="AD1555" s="638"/>
      <c r="AI1555" t="str">
        <f t="shared" si="1189"/>
        <v/>
      </c>
      <c r="AJ1555">
        <f t="shared" si="1190"/>
        <v>0</v>
      </c>
      <c r="AK1555">
        <f t="shared" si="1191"/>
        <v>0</v>
      </c>
      <c r="AL1555">
        <f t="shared" si="1170"/>
        <v>0</v>
      </c>
      <c r="AM1555">
        <f t="shared" si="1192"/>
        <v>0</v>
      </c>
      <c r="AN1555">
        <f t="shared" si="1193"/>
        <v>0</v>
      </c>
      <c r="AO1555">
        <f t="shared" si="1194"/>
        <v>0</v>
      </c>
      <c r="AP1555">
        <f t="shared" si="1195"/>
        <v>0</v>
      </c>
      <c r="AQ1555">
        <f t="shared" si="1196"/>
        <v>0</v>
      </c>
      <c r="AR1555">
        <f t="shared" si="1197"/>
        <v>0</v>
      </c>
      <c r="AS1555">
        <f t="shared" si="1198"/>
        <v>0</v>
      </c>
      <c r="AT1555">
        <f t="shared" si="1199"/>
        <v>0</v>
      </c>
      <c r="AU1555">
        <f t="shared" si="1200"/>
        <v>0</v>
      </c>
      <c r="AV1555">
        <f t="shared" si="1201"/>
        <v>0</v>
      </c>
      <c r="AW1555">
        <f t="shared" si="1202"/>
        <v>0</v>
      </c>
      <c r="AX1555">
        <f t="shared" si="1203"/>
        <v>0</v>
      </c>
      <c r="AY1555">
        <f t="shared" si="1204"/>
        <v>0</v>
      </c>
      <c r="AZ1555">
        <f t="shared" si="1205"/>
        <v>0</v>
      </c>
      <c r="BA1555">
        <f t="shared" si="1206"/>
        <v>0</v>
      </c>
      <c r="BB1555">
        <f t="shared" si="1207"/>
        <v>0</v>
      </c>
      <c r="BC1555" s="356" t="str">
        <f t="shared" si="1171"/>
        <v/>
      </c>
      <c r="BD1555" s="357">
        <f t="shared" si="1172"/>
        <v>0</v>
      </c>
      <c r="BE1555" s="358">
        <f t="shared" si="1173"/>
        <v>0</v>
      </c>
      <c r="BF1555" s="359">
        <f t="shared" si="1174"/>
        <v>0</v>
      </c>
      <c r="BG1555" s="356" t="str">
        <f t="shared" si="1175"/>
        <v/>
      </c>
      <c r="BH1555" s="357">
        <f t="shared" si="1176"/>
        <v>0</v>
      </c>
      <c r="BI1555" s="358">
        <f t="shared" si="1177"/>
        <v>0</v>
      </c>
      <c r="BJ1555" s="359">
        <f t="shared" si="1178"/>
        <v>0</v>
      </c>
      <c r="BK1555" s="356" t="str">
        <f t="shared" si="1179"/>
        <v/>
      </c>
      <c r="BL1555" s="357">
        <f t="shared" si="1180"/>
        <v>0</v>
      </c>
      <c r="BM1555" s="358">
        <f t="shared" si="1181"/>
        <v>0</v>
      </c>
      <c r="BN1555" s="359">
        <f t="shared" si="1182"/>
        <v>0</v>
      </c>
      <c r="BO1555" s="293">
        <f t="shared" si="1183"/>
        <v>0</v>
      </c>
      <c r="BP1555" s="352" t="str">
        <f>IF(BO1555=0,"",
IF(SUM($BO$1440:BO1555)=1,BQ1555,
IF($BO$1560&gt;SUM($BO$1440:BO1555),_xlfn.CONCAT(", ",BQ1555),
IF($BO$1560=SUM($BO$1440:BO1555),_xlfn.CONCAT(" y ",BQ1555)))))</f>
        <v/>
      </c>
      <c r="BQ1555" s="120" t="s">
        <v>5351</v>
      </c>
      <c r="BR1555" s="290">
        <f t="shared" si="1184"/>
        <v>0</v>
      </c>
      <c r="BS1555" s="293">
        <f t="shared" si="1185"/>
        <v>0</v>
      </c>
      <c r="BT1555" s="283" t="str">
        <f>IF(BS1555=0,"",
IF(SUM($BS$1440:BS1555)=1,BU1555,
IF($BS$1560&gt;SUM($BS$1440:BS1555),_xlfn.CONCAT(", ",BU1555),
IF($BS$1560=SUM($BS$1440:BS1555),_xlfn.CONCAT(" y ",BU1555)))))</f>
        <v/>
      </c>
      <c r="BU1555" s="120" t="s">
        <v>5351</v>
      </c>
    </row>
    <row r="1556" spans="1:73" ht="15" customHeight="1">
      <c r="A1556" s="445"/>
      <c r="B1556" s="446"/>
      <c r="C1556" s="37" t="s">
        <v>5352</v>
      </c>
      <c r="D1556" s="800" t="str">
        <f>IF(CNGE_2026_M1_Secc1_Sub1!$D157="","",CNGE_2026_M1_Secc1_Sub1!$D157)</f>
        <v/>
      </c>
      <c r="E1556" s="723"/>
      <c r="F1556" s="723"/>
      <c r="G1556" s="723"/>
      <c r="H1556" s="723"/>
      <c r="I1556" s="723"/>
      <c r="J1556" s="723"/>
      <c r="K1556" s="723"/>
      <c r="L1556" s="723"/>
      <c r="M1556" s="723"/>
      <c r="N1556" s="723"/>
      <c r="O1556" s="724"/>
      <c r="P1556" s="637" t="str">
        <f t="shared" si="1186"/>
        <v/>
      </c>
      <c r="Q1556" s="637" t="str">
        <f t="shared" si="1187"/>
        <v/>
      </c>
      <c r="R1556" s="637" t="str">
        <f t="shared" si="1188"/>
        <v/>
      </c>
      <c r="S1556" s="638"/>
      <c r="T1556" s="638"/>
      <c r="U1556" s="638"/>
      <c r="V1556" s="638"/>
      <c r="W1556" s="638"/>
      <c r="X1556" s="638"/>
      <c r="Y1556" s="638"/>
      <c r="Z1556" s="638"/>
      <c r="AA1556" s="638"/>
      <c r="AB1556" s="638"/>
      <c r="AC1556" s="638"/>
      <c r="AD1556" s="638"/>
      <c r="AI1556" t="str">
        <f t="shared" si="1189"/>
        <v/>
      </c>
      <c r="AJ1556">
        <f t="shared" si="1190"/>
        <v>0</v>
      </c>
      <c r="AK1556">
        <f t="shared" si="1191"/>
        <v>0</v>
      </c>
      <c r="AL1556">
        <f t="shared" si="1170"/>
        <v>0</v>
      </c>
      <c r="AM1556">
        <f t="shared" si="1192"/>
        <v>0</v>
      </c>
      <c r="AN1556">
        <f t="shared" si="1193"/>
        <v>0</v>
      </c>
      <c r="AO1556">
        <f t="shared" si="1194"/>
        <v>0</v>
      </c>
      <c r="AP1556">
        <f t="shared" si="1195"/>
        <v>0</v>
      </c>
      <c r="AQ1556">
        <f t="shared" si="1196"/>
        <v>0</v>
      </c>
      <c r="AR1556">
        <f t="shared" si="1197"/>
        <v>0</v>
      </c>
      <c r="AS1556">
        <f t="shared" si="1198"/>
        <v>0</v>
      </c>
      <c r="AT1556">
        <f t="shared" si="1199"/>
        <v>0</v>
      </c>
      <c r="AU1556">
        <f t="shared" si="1200"/>
        <v>0</v>
      </c>
      <c r="AV1556">
        <f t="shared" si="1201"/>
        <v>0</v>
      </c>
      <c r="AW1556">
        <f t="shared" si="1202"/>
        <v>0</v>
      </c>
      <c r="AX1556">
        <f t="shared" si="1203"/>
        <v>0</v>
      </c>
      <c r="AY1556">
        <f t="shared" si="1204"/>
        <v>0</v>
      </c>
      <c r="AZ1556">
        <f t="shared" si="1205"/>
        <v>0</v>
      </c>
      <c r="BA1556">
        <f t="shared" si="1206"/>
        <v>0</v>
      </c>
      <c r="BB1556">
        <f t="shared" si="1207"/>
        <v>0</v>
      </c>
      <c r="BC1556" s="356" t="str">
        <f t="shared" si="1171"/>
        <v/>
      </c>
      <c r="BD1556" s="357">
        <f t="shared" si="1172"/>
        <v>0</v>
      </c>
      <c r="BE1556" s="358">
        <f t="shared" si="1173"/>
        <v>0</v>
      </c>
      <c r="BF1556" s="359">
        <f t="shared" si="1174"/>
        <v>0</v>
      </c>
      <c r="BG1556" s="356" t="str">
        <f t="shared" si="1175"/>
        <v/>
      </c>
      <c r="BH1556" s="357">
        <f t="shared" si="1176"/>
        <v>0</v>
      </c>
      <c r="BI1556" s="358">
        <f t="shared" si="1177"/>
        <v>0</v>
      </c>
      <c r="BJ1556" s="359">
        <f t="shared" si="1178"/>
        <v>0</v>
      </c>
      <c r="BK1556" s="356" t="str">
        <f t="shared" si="1179"/>
        <v/>
      </c>
      <c r="BL1556" s="357">
        <f t="shared" si="1180"/>
        <v>0</v>
      </c>
      <c r="BM1556" s="358">
        <f t="shared" si="1181"/>
        <v>0</v>
      </c>
      <c r="BN1556" s="359">
        <f t="shared" si="1182"/>
        <v>0</v>
      </c>
      <c r="BO1556" s="293">
        <f t="shared" si="1183"/>
        <v>0</v>
      </c>
      <c r="BP1556" s="352" t="str">
        <f>IF(BO1556=0,"",
IF(SUM($BO$1440:BO1556)=1,BQ1556,
IF($BO$1560&gt;SUM($BO$1440:BO1556),_xlfn.CONCAT(", ",BQ1556),
IF($BO$1560=SUM($BO$1440:BO1556),_xlfn.CONCAT(" y ",BQ1556)))))</f>
        <v/>
      </c>
      <c r="BQ1556" s="120" t="s">
        <v>5353</v>
      </c>
      <c r="BR1556" s="290">
        <f t="shared" si="1184"/>
        <v>0</v>
      </c>
      <c r="BS1556" s="293">
        <f t="shared" si="1185"/>
        <v>0</v>
      </c>
      <c r="BT1556" s="283" t="str">
        <f>IF(BS1556=0,"",
IF(SUM($BS$1440:BS1556)=1,BU1556,
IF($BS$1560&gt;SUM($BS$1440:BS1556),_xlfn.CONCAT(", ",BU1556),
IF($BS$1560=SUM($BS$1440:BS1556),_xlfn.CONCAT(" y ",BU1556)))))</f>
        <v/>
      </c>
      <c r="BU1556" s="120" t="s">
        <v>5353</v>
      </c>
    </row>
    <row r="1557" spans="1:73" ht="15" customHeight="1">
      <c r="A1557" s="445"/>
      <c r="B1557" s="446"/>
      <c r="C1557" s="37" t="s">
        <v>5354</v>
      </c>
      <c r="D1557" s="800" t="str">
        <f>IF(CNGE_2026_M1_Secc1_Sub1!$D158="","",CNGE_2026_M1_Secc1_Sub1!$D158)</f>
        <v/>
      </c>
      <c r="E1557" s="723"/>
      <c r="F1557" s="723"/>
      <c r="G1557" s="723"/>
      <c r="H1557" s="723"/>
      <c r="I1557" s="723"/>
      <c r="J1557" s="723"/>
      <c r="K1557" s="723"/>
      <c r="L1557" s="723"/>
      <c r="M1557" s="723"/>
      <c r="N1557" s="723"/>
      <c r="O1557" s="724"/>
      <c r="P1557" s="637" t="str">
        <f t="shared" si="1186"/>
        <v/>
      </c>
      <c r="Q1557" s="637" t="str">
        <f t="shared" si="1187"/>
        <v/>
      </c>
      <c r="R1557" s="637" t="str">
        <f t="shared" si="1188"/>
        <v/>
      </c>
      <c r="S1557" s="638"/>
      <c r="T1557" s="638"/>
      <c r="U1557" s="638"/>
      <c r="V1557" s="638"/>
      <c r="W1557" s="638"/>
      <c r="X1557" s="638"/>
      <c r="Y1557" s="638"/>
      <c r="Z1557" s="638"/>
      <c r="AA1557" s="638"/>
      <c r="AB1557" s="638"/>
      <c r="AC1557" s="638"/>
      <c r="AD1557" s="638"/>
      <c r="AI1557" t="str">
        <f t="shared" si="1189"/>
        <v/>
      </c>
      <c r="AJ1557">
        <f t="shared" si="1190"/>
        <v>0</v>
      </c>
      <c r="AK1557">
        <f t="shared" si="1191"/>
        <v>0</v>
      </c>
      <c r="AL1557">
        <f t="shared" si="1170"/>
        <v>0</v>
      </c>
      <c r="AM1557">
        <f t="shared" si="1192"/>
        <v>0</v>
      </c>
      <c r="AN1557">
        <f t="shared" si="1193"/>
        <v>0</v>
      </c>
      <c r="AO1557">
        <f t="shared" si="1194"/>
        <v>0</v>
      </c>
      <c r="AP1557">
        <f t="shared" si="1195"/>
        <v>0</v>
      </c>
      <c r="AQ1557">
        <f t="shared" si="1196"/>
        <v>0</v>
      </c>
      <c r="AR1557">
        <f t="shared" si="1197"/>
        <v>0</v>
      </c>
      <c r="AS1557">
        <f t="shared" si="1198"/>
        <v>0</v>
      </c>
      <c r="AT1557">
        <f t="shared" si="1199"/>
        <v>0</v>
      </c>
      <c r="AU1557">
        <f t="shared" si="1200"/>
        <v>0</v>
      </c>
      <c r="AV1557">
        <f t="shared" si="1201"/>
        <v>0</v>
      </c>
      <c r="AW1557">
        <f t="shared" si="1202"/>
        <v>0</v>
      </c>
      <c r="AX1557">
        <f t="shared" si="1203"/>
        <v>0</v>
      </c>
      <c r="AY1557">
        <f t="shared" si="1204"/>
        <v>0</v>
      </c>
      <c r="AZ1557">
        <f t="shared" si="1205"/>
        <v>0</v>
      </c>
      <c r="BA1557">
        <f t="shared" si="1206"/>
        <v>0</v>
      </c>
      <c r="BB1557">
        <f t="shared" si="1207"/>
        <v>0</v>
      </c>
      <c r="BC1557" s="356" t="str">
        <f t="shared" si="1171"/>
        <v/>
      </c>
      <c r="BD1557" s="357">
        <f t="shared" si="1172"/>
        <v>0</v>
      </c>
      <c r="BE1557" s="358">
        <f t="shared" si="1173"/>
        <v>0</v>
      </c>
      <c r="BF1557" s="359">
        <f t="shared" si="1174"/>
        <v>0</v>
      </c>
      <c r="BG1557" s="356" t="str">
        <f t="shared" si="1175"/>
        <v/>
      </c>
      <c r="BH1557" s="357">
        <f t="shared" si="1176"/>
        <v>0</v>
      </c>
      <c r="BI1557" s="358">
        <f t="shared" si="1177"/>
        <v>0</v>
      </c>
      <c r="BJ1557" s="359">
        <f t="shared" si="1178"/>
        <v>0</v>
      </c>
      <c r="BK1557" s="356" t="str">
        <f t="shared" si="1179"/>
        <v/>
      </c>
      <c r="BL1557" s="357">
        <f t="shared" si="1180"/>
        <v>0</v>
      </c>
      <c r="BM1557" s="358">
        <f t="shared" si="1181"/>
        <v>0</v>
      </c>
      <c r="BN1557" s="359">
        <f t="shared" si="1182"/>
        <v>0</v>
      </c>
      <c r="BO1557" s="293">
        <f t="shared" si="1183"/>
        <v>0</v>
      </c>
      <c r="BP1557" s="352" t="str">
        <f>IF(BO1557=0,"",
IF(SUM($BO$1440:BO1557)=1,BQ1557,
IF($BO$1560&gt;SUM($BO$1440:BO1557),_xlfn.CONCAT(", ",BQ1557),
IF($BO$1560=SUM($BO$1440:BO1557),_xlfn.CONCAT(" y ",BQ1557)))))</f>
        <v/>
      </c>
      <c r="BQ1557" s="120" t="s">
        <v>5355</v>
      </c>
      <c r="BR1557" s="290">
        <f t="shared" si="1184"/>
        <v>0</v>
      </c>
      <c r="BS1557" s="293">
        <f t="shared" si="1185"/>
        <v>0</v>
      </c>
      <c r="BT1557" s="283" t="str">
        <f>IF(BS1557=0,"",
IF(SUM($BS$1440:BS1557)=1,BU1557,
IF($BS$1560&gt;SUM($BS$1440:BS1557),_xlfn.CONCAT(", ",BU1557),
IF($BS$1560=SUM($BS$1440:BS1557),_xlfn.CONCAT(" y ",BU1557)))))</f>
        <v/>
      </c>
      <c r="BU1557" s="120" t="s">
        <v>5355</v>
      </c>
    </row>
    <row r="1558" spans="1:73" ht="15" customHeight="1">
      <c r="A1558" s="445"/>
      <c r="B1558" s="446"/>
      <c r="C1558" s="37" t="s">
        <v>5356</v>
      </c>
      <c r="D1558" s="800" t="str">
        <f>IF(CNGE_2026_M1_Secc1_Sub1!$D159="","",CNGE_2026_M1_Secc1_Sub1!$D159)</f>
        <v/>
      </c>
      <c r="E1558" s="723"/>
      <c r="F1558" s="723"/>
      <c r="G1558" s="723"/>
      <c r="H1558" s="723"/>
      <c r="I1558" s="723"/>
      <c r="J1558" s="723"/>
      <c r="K1558" s="723"/>
      <c r="L1558" s="723"/>
      <c r="M1558" s="723"/>
      <c r="N1558" s="723"/>
      <c r="O1558" s="724"/>
      <c r="P1558" s="637" t="str">
        <f t="shared" si="1186"/>
        <v/>
      </c>
      <c r="Q1558" s="637" t="str">
        <f t="shared" si="1187"/>
        <v/>
      </c>
      <c r="R1558" s="637" t="str">
        <f t="shared" si="1188"/>
        <v/>
      </c>
      <c r="S1558" s="638"/>
      <c r="T1558" s="638"/>
      <c r="U1558" s="638"/>
      <c r="V1558" s="638"/>
      <c r="W1558" s="638"/>
      <c r="X1558" s="638"/>
      <c r="Y1558" s="638"/>
      <c r="Z1558" s="638"/>
      <c r="AA1558" s="638"/>
      <c r="AB1558" s="638"/>
      <c r="AC1558" s="638"/>
      <c r="AD1558" s="638"/>
      <c r="AI1558" t="str">
        <f t="shared" si="1189"/>
        <v/>
      </c>
      <c r="AJ1558">
        <f t="shared" si="1190"/>
        <v>0</v>
      </c>
      <c r="AK1558">
        <f t="shared" si="1191"/>
        <v>0</v>
      </c>
      <c r="AL1558">
        <f t="shared" si="1170"/>
        <v>0</v>
      </c>
      <c r="AM1558">
        <f t="shared" si="1192"/>
        <v>0</v>
      </c>
      <c r="AN1558">
        <f t="shared" si="1193"/>
        <v>0</v>
      </c>
      <c r="AO1558">
        <f t="shared" si="1194"/>
        <v>0</v>
      </c>
      <c r="AP1558">
        <f t="shared" si="1195"/>
        <v>0</v>
      </c>
      <c r="AQ1558">
        <f t="shared" si="1196"/>
        <v>0</v>
      </c>
      <c r="AR1558">
        <f t="shared" si="1197"/>
        <v>0</v>
      </c>
      <c r="AS1558">
        <f t="shared" si="1198"/>
        <v>0</v>
      </c>
      <c r="AT1558">
        <f t="shared" si="1199"/>
        <v>0</v>
      </c>
      <c r="AU1558">
        <f t="shared" si="1200"/>
        <v>0</v>
      </c>
      <c r="AV1558">
        <f t="shared" si="1201"/>
        <v>0</v>
      </c>
      <c r="AW1558">
        <f t="shared" si="1202"/>
        <v>0</v>
      </c>
      <c r="AX1558">
        <f t="shared" si="1203"/>
        <v>0</v>
      </c>
      <c r="AY1558">
        <f t="shared" si="1204"/>
        <v>0</v>
      </c>
      <c r="AZ1558">
        <f t="shared" si="1205"/>
        <v>0</v>
      </c>
      <c r="BA1558">
        <f t="shared" si="1206"/>
        <v>0</v>
      </c>
      <c r="BB1558">
        <f t="shared" si="1207"/>
        <v>0</v>
      </c>
      <c r="BC1558" s="356" t="str">
        <f t="shared" si="1171"/>
        <v/>
      </c>
      <c r="BD1558" s="357">
        <f t="shared" si="1172"/>
        <v>0</v>
      </c>
      <c r="BE1558" s="358">
        <f t="shared" si="1173"/>
        <v>0</v>
      </c>
      <c r="BF1558" s="359">
        <f t="shared" si="1174"/>
        <v>0</v>
      </c>
      <c r="BG1558" s="356" t="str">
        <f t="shared" si="1175"/>
        <v/>
      </c>
      <c r="BH1558" s="357">
        <f t="shared" si="1176"/>
        <v>0</v>
      </c>
      <c r="BI1558" s="358">
        <f t="shared" si="1177"/>
        <v>0</v>
      </c>
      <c r="BJ1558" s="359">
        <f t="shared" si="1178"/>
        <v>0</v>
      </c>
      <c r="BK1558" s="356" t="str">
        <f t="shared" si="1179"/>
        <v/>
      </c>
      <c r="BL1558" s="357">
        <f t="shared" si="1180"/>
        <v>0</v>
      </c>
      <c r="BM1558" s="358">
        <f t="shared" si="1181"/>
        <v>0</v>
      </c>
      <c r="BN1558" s="359">
        <f t="shared" si="1182"/>
        <v>0</v>
      </c>
      <c r="BO1558" s="293">
        <f t="shared" si="1183"/>
        <v>0</v>
      </c>
      <c r="BP1558" s="352" t="str">
        <f>IF(BO1558=0,"",
IF(SUM($BO$1440:BO1558)=1,BQ1558,
IF($BO$1560&gt;SUM($BO$1440:BO1558),_xlfn.CONCAT(", ",BQ1558),
IF($BO$1560=SUM($BO$1440:BO1558),_xlfn.CONCAT(" y ",BQ1558)))))</f>
        <v/>
      </c>
      <c r="BQ1558" s="120" t="s">
        <v>5357</v>
      </c>
      <c r="BR1558" s="290">
        <f t="shared" si="1184"/>
        <v>0</v>
      </c>
      <c r="BS1558" s="293">
        <f t="shared" si="1185"/>
        <v>0</v>
      </c>
      <c r="BT1558" s="283" t="str">
        <f>IF(BS1558=0,"",
IF(SUM($BS$1440:BS1558)=1,BU1558,
IF($BS$1560&gt;SUM($BS$1440:BS1558),_xlfn.CONCAT(", ",BU1558),
IF($BS$1560=SUM($BS$1440:BS1558),_xlfn.CONCAT(" y ",BU1558)))))</f>
        <v/>
      </c>
      <c r="BU1558" s="120" t="s">
        <v>5357</v>
      </c>
    </row>
    <row r="1559" spans="1:73" ht="15" customHeight="1">
      <c r="A1559" s="445"/>
      <c r="B1559" s="446"/>
      <c r="C1559" s="37" t="s">
        <v>5358</v>
      </c>
      <c r="D1559" s="800" t="str">
        <f>IF(CNGE_2026_M1_Secc1_Sub1!$D160="","",CNGE_2026_M1_Secc1_Sub1!$D160)</f>
        <v/>
      </c>
      <c r="E1559" s="723"/>
      <c r="F1559" s="723"/>
      <c r="G1559" s="723"/>
      <c r="H1559" s="723"/>
      <c r="I1559" s="723"/>
      <c r="J1559" s="723"/>
      <c r="K1559" s="723"/>
      <c r="L1559" s="723"/>
      <c r="M1559" s="723"/>
      <c r="N1559" s="723"/>
      <c r="O1559" s="724"/>
      <c r="P1559" s="637" t="str">
        <f t="shared" si="1186"/>
        <v/>
      </c>
      <c r="Q1559" s="637" t="str">
        <f t="shared" si="1187"/>
        <v/>
      </c>
      <c r="R1559" s="637" t="str">
        <f>IF(Y495="","",Y495)</f>
        <v/>
      </c>
      <c r="S1559" s="638"/>
      <c r="T1559" s="638"/>
      <c r="U1559" s="638"/>
      <c r="V1559" s="638"/>
      <c r="W1559" s="638"/>
      <c r="X1559" s="638"/>
      <c r="Y1559" s="638"/>
      <c r="Z1559" s="638"/>
      <c r="AA1559" s="638"/>
      <c r="AB1559" s="638"/>
      <c r="AC1559" s="638"/>
      <c r="AD1559" s="638"/>
      <c r="AI1559" t="str">
        <f>P1559</f>
        <v/>
      </c>
      <c r="AJ1559">
        <f>COUNTIF(Q1559:R1559,"NS")</f>
        <v>0</v>
      </c>
      <c r="AK1559">
        <f>SUM(Q1559:R1559)</f>
        <v>0</v>
      </c>
      <c r="AL1559">
        <f>IF(COUNTIF(P1559:R1559,"NA")=3,0,IF(OR(AND(AI1559=0,AJ1559&gt;0),AND(AI1559="NS",AK1559&gt;0), AND(AI1559="NS", AJ1559=0,AK1559=0)), 1, IF(OR(AND(AI1559&gt;0,AJ1559&gt;1,AI1559&gt;AK1559), AND(AI1559="NS",AJ1559=2), AND(AI1559="NS",AK1559=0,AJ1559&gt;0),AI1559=AK1559), 0,IF(AI1559="",0,1))))</f>
        <v>0</v>
      </c>
      <c r="AM1559">
        <f t="shared" si="1192"/>
        <v>0</v>
      </c>
      <c r="AN1559">
        <f t="shared" si="1193"/>
        <v>0</v>
      </c>
      <c r="AO1559">
        <f t="shared" si="1194"/>
        <v>0</v>
      </c>
      <c r="AP1559">
        <f t="shared" si="1195"/>
        <v>0</v>
      </c>
      <c r="AQ1559">
        <f t="shared" si="1196"/>
        <v>0</v>
      </c>
      <c r="AR1559">
        <f t="shared" si="1197"/>
        <v>0</v>
      </c>
      <c r="AS1559">
        <f t="shared" si="1198"/>
        <v>0</v>
      </c>
      <c r="AT1559">
        <f t="shared" si="1199"/>
        <v>0</v>
      </c>
      <c r="AU1559">
        <f t="shared" si="1200"/>
        <v>0</v>
      </c>
      <c r="AV1559">
        <f t="shared" si="1201"/>
        <v>0</v>
      </c>
      <c r="AW1559">
        <f t="shared" si="1202"/>
        <v>0</v>
      </c>
      <c r="AX1559">
        <f t="shared" si="1203"/>
        <v>0</v>
      </c>
      <c r="AY1559">
        <f t="shared" si="1204"/>
        <v>0</v>
      </c>
      <c r="AZ1559">
        <f t="shared" si="1205"/>
        <v>0</v>
      </c>
      <c r="BA1559">
        <f t="shared" si="1206"/>
        <v>0</v>
      </c>
      <c r="BB1559">
        <f t="shared" si="1207"/>
        <v>0</v>
      </c>
      <c r="BC1559" s="356" t="str">
        <f t="shared" si="1171"/>
        <v/>
      </c>
      <c r="BD1559" s="357">
        <f t="shared" si="1172"/>
        <v>0</v>
      </c>
      <c r="BE1559" s="358">
        <f t="shared" si="1173"/>
        <v>0</v>
      </c>
      <c r="BF1559" s="359">
        <f t="shared" si="1174"/>
        <v>0</v>
      </c>
      <c r="BG1559" s="356" t="str">
        <f t="shared" si="1175"/>
        <v/>
      </c>
      <c r="BH1559" s="357">
        <f t="shared" si="1176"/>
        <v>0</v>
      </c>
      <c r="BI1559" s="358">
        <f t="shared" si="1177"/>
        <v>0</v>
      </c>
      <c r="BJ1559" s="359">
        <f t="shared" si="1178"/>
        <v>0</v>
      </c>
      <c r="BK1559" s="356" t="str">
        <f t="shared" si="1179"/>
        <v/>
      </c>
      <c r="BL1559" s="357">
        <f t="shared" si="1180"/>
        <v>0</v>
      </c>
      <c r="BM1559" s="358">
        <f t="shared" si="1181"/>
        <v>0</v>
      </c>
      <c r="BN1559" s="359">
        <f t="shared" si="1182"/>
        <v>0</v>
      </c>
      <c r="BO1559" s="293">
        <f t="shared" si="1183"/>
        <v>0</v>
      </c>
      <c r="BP1559" s="352" t="str">
        <f>IF(BO1559=0,"",
IF(SUM($BO$1440:BO1559)=1,BQ1559,
IF($BO$1560&gt;SUM($BO$1440:BO1559),_xlfn.CONCAT(", ",BQ1559),
IF($BO$1560=SUM($BO$1440:BO1559),_xlfn.CONCAT(" y ",BQ1559)))))</f>
        <v/>
      </c>
      <c r="BQ1559" s="120" t="s">
        <v>5359</v>
      </c>
      <c r="BR1559" s="290">
        <f t="shared" si="1184"/>
        <v>0</v>
      </c>
      <c r="BS1559" s="293">
        <f t="shared" si="1185"/>
        <v>0</v>
      </c>
      <c r="BT1559" s="283" t="str">
        <f>IF(BS1559=0,"",
IF(SUM($BS$1440:BS1559)=1,BU1559,
IF($BS$1560&gt;SUM($BS$1440:BS1559),_xlfn.CONCAT(", ",BU1559),
IF($BS$1560=SUM($BS$1440:BS1559),_xlfn.CONCAT(" y ",BU1559)))))</f>
        <v/>
      </c>
      <c r="BU1559" s="120" t="s">
        <v>5359</v>
      </c>
    </row>
    <row r="1560" spans="1:73" ht="15" customHeight="1">
      <c r="A1560" s="445"/>
      <c r="B1560" s="446"/>
      <c r="C1560" s="447"/>
      <c r="D1560" s="447"/>
      <c r="E1560" s="447"/>
      <c r="F1560" s="15"/>
      <c r="G1560" s="447"/>
      <c r="H1560" s="447"/>
      <c r="I1560" s="447"/>
      <c r="J1560" s="447"/>
      <c r="K1560" s="447"/>
      <c r="L1560" s="447"/>
      <c r="M1560" s="447"/>
      <c r="N1560" s="447"/>
      <c r="O1560" s="54" t="s">
        <v>5438</v>
      </c>
      <c r="P1560" s="444">
        <f t="shared" ref="P1560:AD1560" si="1208">IF(AND(SUM(P1440:P1559)=0,COUNTIF(P1440:P1559,"NS")&gt;0),"NS",IF(AND(SUM(P1440:P1559)=0,COUNTIF(P1440:P1559,0)&gt;0),0,IF(AND(SUM(P1440:P1559)=0,COUNTIF(P1440:P1559,"NA")&gt;0),"NA",SUM(P1440:P1559))))</f>
        <v>0</v>
      </c>
      <c r="Q1560" s="444">
        <f t="shared" si="1208"/>
        <v>0</v>
      </c>
      <c r="R1560" s="444">
        <f t="shared" si="1208"/>
        <v>0</v>
      </c>
      <c r="S1560" s="444">
        <f t="shared" si="1208"/>
        <v>0</v>
      </c>
      <c r="T1560" s="444">
        <f t="shared" si="1208"/>
        <v>0</v>
      </c>
      <c r="U1560" s="444">
        <f t="shared" si="1208"/>
        <v>0</v>
      </c>
      <c r="V1560" s="444">
        <f t="shared" si="1208"/>
        <v>0</v>
      </c>
      <c r="W1560" s="444">
        <f t="shared" si="1208"/>
        <v>0</v>
      </c>
      <c r="X1560" s="444">
        <f t="shared" si="1208"/>
        <v>0</v>
      </c>
      <c r="Y1560" s="444">
        <f t="shared" si="1208"/>
        <v>0</v>
      </c>
      <c r="Z1560" s="444">
        <f t="shared" si="1208"/>
        <v>0</v>
      </c>
      <c r="AA1560" s="444">
        <f t="shared" si="1208"/>
        <v>0</v>
      </c>
      <c r="AB1560" s="444">
        <f t="shared" si="1208"/>
        <v>0</v>
      </c>
      <c r="AC1560" s="444">
        <f t="shared" si="1208"/>
        <v>0</v>
      </c>
      <c r="AD1560" s="444">
        <f t="shared" si="1208"/>
        <v>0</v>
      </c>
      <c r="AL1560" s="242">
        <f>SUM(AL1440:AL1559)</f>
        <v>0</v>
      </c>
      <c r="AP1560" s="242">
        <f>SUM(AP1440:AP1559)</f>
        <v>0</v>
      </c>
      <c r="AT1560" s="242">
        <f>SUM(AT1440:AT1559)</f>
        <v>0</v>
      </c>
      <c r="AX1560" s="242">
        <f>SUM(AX1440:AX1559)</f>
        <v>0</v>
      </c>
      <c r="BB1560" s="242">
        <f>SUM(BB1440:BB1559)</f>
        <v>0</v>
      </c>
      <c r="BO1560" s="285">
        <f>SUM(BO1440:BO1559)</f>
        <v>0</v>
      </c>
      <c r="BP1560" s="285" t="str">
        <f>IF(BO1560=0,"",_xlfn.CONCAT(BP1440:BP1559))</f>
        <v/>
      </c>
      <c r="BQ1560" s="286" t="str">
        <f>IF(BO1560=0,"",
IF(BO1560&gt;1,"Favor de revisar la suma y consistencia de totales por filas (numéricos y NS)",
IF(BO1560=1,_xlfn.CONCAT("Favor de revisar la sumatoria del total en el numeral: ",BP1560),_xlfn.CONCAT("Favor de revisar la sumatoria de los totales en los numerales: ",BP1560))))</f>
        <v/>
      </c>
      <c r="BS1560" s="285">
        <f>SUM(BS1440:BS1559)</f>
        <v>0</v>
      </c>
      <c r="BT1560" s="285" t="str">
        <f>IF(BS1560=0,"",_xlfn.CONCAT(BT1440:BT1559))</f>
        <v/>
      </c>
      <c r="BU1560" s="286" t="str">
        <f>IF(BS1560=0,"",
IF(BS1560&gt;10,"Favor de ingresar toda la información requerida en la pregunta",
IF(BS1560=1,_xlfn.CONCAT("Favor de revisar la información capturada en el numeral: ",BT1560),_xlfn.CONCAT("Favor de revisar la información capturada en los numerales: ",BT1560))))</f>
        <v/>
      </c>
    </row>
    <row r="1561" spans="1:73" ht="15" customHeight="1">
      <c r="A1561" s="445"/>
      <c r="B1561" s="446"/>
      <c r="C1561" s="8"/>
      <c r="D1561" s="8"/>
      <c r="E1561" s="8"/>
      <c r="F1561" s="8"/>
      <c r="G1561" s="8"/>
      <c r="H1561" s="8"/>
      <c r="I1561" s="8"/>
      <c r="J1561" s="8"/>
      <c r="K1561" s="8"/>
      <c r="L1561" s="8"/>
      <c r="M1561" s="8"/>
      <c r="N1561" s="8"/>
      <c r="O1561" s="8"/>
      <c r="P1561" s="8"/>
      <c r="Q1561" s="8"/>
      <c r="R1561" s="8"/>
      <c r="S1561" s="8"/>
      <c r="T1561" s="8"/>
      <c r="U1561" s="8"/>
      <c r="V1561" s="8"/>
      <c r="W1561" s="8"/>
      <c r="X1561" s="8"/>
      <c r="Y1561" s="8"/>
      <c r="Z1561" s="8"/>
      <c r="AA1561" s="8"/>
      <c r="AB1561" s="8"/>
      <c r="AC1561" s="8"/>
      <c r="AD1561" s="8"/>
    </row>
    <row r="1562" spans="1:73" ht="15" customHeight="1">
      <c r="A1562" s="445"/>
      <c r="B1562" s="446"/>
      <c r="C1562" s="15"/>
      <c r="D1562" s="15"/>
      <c r="E1562" s="15"/>
      <c r="F1562" s="15"/>
      <c r="G1562" s="15"/>
      <c r="H1562" s="15"/>
      <c r="I1562" s="15"/>
      <c r="J1562" s="15"/>
      <c r="K1562" s="15"/>
      <c r="L1562" s="15"/>
      <c r="M1562" s="15"/>
      <c r="N1562" s="15"/>
      <c r="O1562" s="15"/>
      <c r="P1562" s="15"/>
      <c r="Q1562" s="15"/>
      <c r="R1562" s="15"/>
      <c r="S1562" s="15"/>
      <c r="T1562" s="15"/>
      <c r="U1562" s="15"/>
      <c r="V1562" s="15"/>
      <c r="W1562" s="15"/>
      <c r="X1562" s="15"/>
      <c r="Y1562" s="15"/>
      <c r="Z1562" s="15"/>
      <c r="AA1562" s="881" t="s">
        <v>5730</v>
      </c>
      <c r="AB1562" s="678"/>
      <c r="AC1562" s="678"/>
      <c r="AD1562" s="678"/>
    </row>
    <row r="1563" spans="1:73" ht="24" customHeight="1">
      <c r="A1563" s="445"/>
      <c r="B1563" s="446"/>
      <c r="C1563" s="706" t="s">
        <v>5094</v>
      </c>
      <c r="D1563" s="817"/>
      <c r="E1563" s="817"/>
      <c r="F1563" s="817"/>
      <c r="G1563" s="817"/>
      <c r="H1563" s="817"/>
      <c r="I1563" s="817"/>
      <c r="J1563" s="817"/>
      <c r="K1563" s="817"/>
      <c r="L1563" s="817"/>
      <c r="M1563" s="817"/>
      <c r="N1563" s="817"/>
      <c r="O1563" s="813"/>
      <c r="P1563" s="706" t="s">
        <v>5807</v>
      </c>
      <c r="Q1563" s="723"/>
      <c r="R1563" s="723"/>
      <c r="S1563" s="723"/>
      <c r="T1563" s="723"/>
      <c r="U1563" s="723"/>
      <c r="V1563" s="723"/>
      <c r="W1563" s="723"/>
      <c r="X1563" s="723"/>
      <c r="Y1563" s="723"/>
      <c r="Z1563" s="723"/>
      <c r="AA1563" s="723"/>
      <c r="AB1563" s="723"/>
      <c r="AC1563" s="723"/>
      <c r="AD1563" s="724"/>
    </row>
    <row r="1564" spans="1:73" ht="48" customHeight="1">
      <c r="A1564" s="445"/>
      <c r="B1564" s="446"/>
      <c r="C1564" s="883"/>
      <c r="D1564" s="678"/>
      <c r="E1564" s="678"/>
      <c r="F1564" s="678"/>
      <c r="G1564" s="678"/>
      <c r="H1564" s="678"/>
      <c r="I1564" s="678"/>
      <c r="J1564" s="678"/>
      <c r="K1564" s="678"/>
      <c r="L1564" s="678"/>
      <c r="M1564" s="678"/>
      <c r="N1564" s="678"/>
      <c r="O1564" s="769"/>
      <c r="P1564" s="722" t="s">
        <v>5579</v>
      </c>
      <c r="Q1564" s="723"/>
      <c r="R1564" s="724"/>
      <c r="S1564" s="722" t="s">
        <v>5582</v>
      </c>
      <c r="T1564" s="723"/>
      <c r="U1564" s="724"/>
      <c r="V1564" s="722" t="s">
        <v>5585</v>
      </c>
      <c r="W1564" s="723"/>
      <c r="X1564" s="724"/>
      <c r="Y1564" s="722" t="s">
        <v>5587</v>
      </c>
      <c r="Z1564" s="723"/>
      <c r="AA1564" s="724"/>
      <c r="AB1564" s="722" t="s">
        <v>5559</v>
      </c>
      <c r="AC1564" s="723"/>
      <c r="AD1564" s="724"/>
    </row>
    <row r="1565" spans="1:73" ht="48" customHeight="1">
      <c r="A1565" s="445"/>
      <c r="B1565" s="446"/>
      <c r="C1565" s="814"/>
      <c r="D1565" s="781"/>
      <c r="E1565" s="781"/>
      <c r="F1565" s="781"/>
      <c r="G1565" s="781"/>
      <c r="H1565" s="781"/>
      <c r="I1565" s="781"/>
      <c r="J1565" s="781"/>
      <c r="K1565" s="781"/>
      <c r="L1565" s="781"/>
      <c r="M1565" s="781"/>
      <c r="N1565" s="781"/>
      <c r="O1565" s="782"/>
      <c r="P1565" s="442" t="s">
        <v>5668</v>
      </c>
      <c r="Q1565" s="443" t="s">
        <v>5650</v>
      </c>
      <c r="R1565" s="443" t="s">
        <v>5651</v>
      </c>
      <c r="S1565" s="442" t="s">
        <v>5668</v>
      </c>
      <c r="T1565" s="443" t="s">
        <v>5650</v>
      </c>
      <c r="U1565" s="443" t="s">
        <v>5651</v>
      </c>
      <c r="V1565" s="442" t="s">
        <v>5668</v>
      </c>
      <c r="W1565" s="443" t="s">
        <v>5650</v>
      </c>
      <c r="X1565" s="443" t="s">
        <v>5651</v>
      </c>
      <c r="Y1565" s="442" t="s">
        <v>5668</v>
      </c>
      <c r="Z1565" s="443" t="s">
        <v>5650</v>
      </c>
      <c r="AA1565" s="443" t="s">
        <v>5651</v>
      </c>
      <c r="AB1565" s="442" t="s">
        <v>5668</v>
      </c>
      <c r="AC1565" s="443" t="s">
        <v>5650</v>
      </c>
      <c r="AD1565" s="443" t="s">
        <v>5651</v>
      </c>
      <c r="AI1565" t="s">
        <v>5682</v>
      </c>
      <c r="AJ1565" t="s">
        <v>5683</v>
      </c>
      <c r="AK1565" t="s">
        <v>5684</v>
      </c>
      <c r="AL1565" t="s">
        <v>5685</v>
      </c>
      <c r="AM1565" t="s">
        <v>5686</v>
      </c>
      <c r="AN1565" t="s">
        <v>5687</v>
      </c>
      <c r="AO1565" t="s">
        <v>5688</v>
      </c>
      <c r="AP1565" t="s">
        <v>5689</v>
      </c>
      <c r="AQ1565" t="s">
        <v>5737</v>
      </c>
      <c r="AR1565" t="s">
        <v>5738</v>
      </c>
      <c r="AS1565" t="s">
        <v>5739</v>
      </c>
      <c r="AT1565" t="s">
        <v>5740</v>
      </c>
      <c r="AU1565" t="s">
        <v>5741</v>
      </c>
      <c r="AV1565" t="s">
        <v>5742</v>
      </c>
      <c r="AW1565" t="s">
        <v>5743</v>
      </c>
      <c r="AX1565" t="s">
        <v>5744</v>
      </c>
      <c r="AY1565" t="s">
        <v>5745</v>
      </c>
      <c r="AZ1565" t="s">
        <v>5746</v>
      </c>
      <c r="BA1565" t="s">
        <v>5747</v>
      </c>
      <c r="BB1565" t="s">
        <v>5748</v>
      </c>
    </row>
    <row r="1566" spans="1:73" ht="15" customHeight="1">
      <c r="A1566" s="445"/>
      <c r="B1566" s="446"/>
      <c r="C1566" s="10" t="s">
        <v>5023</v>
      </c>
      <c r="D1566" s="800" t="str">
        <f>IF(CNGE_2026_M1_Secc1_Sub1!$D41="","",CNGE_2026_M1_Secc1_Sub1!$D41)</f>
        <v/>
      </c>
      <c r="E1566" s="723"/>
      <c r="F1566" s="723"/>
      <c r="G1566" s="723"/>
      <c r="H1566" s="723"/>
      <c r="I1566" s="723"/>
      <c r="J1566" s="723"/>
      <c r="K1566" s="723"/>
      <c r="L1566" s="723"/>
      <c r="M1566" s="723"/>
      <c r="N1566" s="723"/>
      <c r="O1566" s="724"/>
      <c r="P1566" s="638"/>
      <c r="Q1566" s="638"/>
      <c r="R1566" s="638"/>
      <c r="S1566" s="638"/>
      <c r="T1566" s="638"/>
      <c r="U1566" s="638"/>
      <c r="V1566" s="638"/>
      <c r="W1566" s="638"/>
      <c r="X1566" s="638"/>
      <c r="Y1566" s="638"/>
      <c r="Z1566" s="638"/>
      <c r="AA1566" s="638"/>
      <c r="AB1566" s="638"/>
      <c r="AC1566" s="638"/>
      <c r="AD1566" s="638"/>
      <c r="AI1566">
        <f t="shared" ref="AI1566:AI1597" si="1209">P1566</f>
        <v>0</v>
      </c>
      <c r="AJ1566">
        <f t="shared" ref="AJ1566:AJ1597" si="1210">COUNTIF(Q1566:R1566,"NS")</f>
        <v>0</v>
      </c>
      <c r="AK1566">
        <f t="shared" ref="AK1566:AK1597" si="1211">SUM(Q1566:R1566)</f>
        <v>0</v>
      </c>
      <c r="AL1566">
        <f t="shared" ref="AL1566:AL1597" si="1212">IF(COUNTIF(P1566:R1566,"NA")=3,0,IF(OR(AND(AI1566=0,AJ1566&gt;0),AND(AI1566="NS",AK1566&gt;0), AND(AI1566="NS", AJ1566=0,AK1566=0)), 1, IF(OR(AND(AI1566&gt;0,AJ1566&gt;1,AI1566&gt;AK1566), AND(AI1566="NS",AJ1566=2), AND(AI1566="NS",AK1566=0,AJ1566&gt;0),AI1566=AK1566), 0, 1)))</f>
        <v>0</v>
      </c>
      <c r="AM1566">
        <f t="shared" ref="AM1566:AM1597" si="1213">S1566</f>
        <v>0</v>
      </c>
      <c r="AN1566">
        <f t="shared" ref="AN1566:AN1597" si="1214">COUNTIF(T1566:U1566,"NS")</f>
        <v>0</v>
      </c>
      <c r="AO1566">
        <f t="shared" ref="AO1566:AO1597" si="1215">SUM(T1566:U1566)</f>
        <v>0</v>
      </c>
      <c r="AP1566">
        <f t="shared" ref="AP1566:AP1597" si="1216">IF(COUNTIF(S1566:U1566,"NA")=3,0,IF(OR(AND(AM1566=0,AN1566&gt;0),AND(AM1566="NS",AO1566&gt;0), AND(AM1566="NS", AN1566=0,AO1566=0)), 1, IF(OR(AND(AM1566&gt;0,AN1566&gt;1,AM1566&gt;AO1566), AND(AM1566="NS",AN1566=2), AND(AM1566="NS",AO1566=0,AN1566&gt;0),AM1566=AO1566), 0, 1)))</f>
        <v>0</v>
      </c>
      <c r="AQ1566">
        <f t="shared" ref="AQ1566:AQ1597" si="1217">V1566</f>
        <v>0</v>
      </c>
      <c r="AR1566">
        <f t="shared" ref="AR1566:AR1597" si="1218">COUNTIF(W1566:X1566,"NS")</f>
        <v>0</v>
      </c>
      <c r="AS1566">
        <f t="shared" ref="AS1566:AS1597" si="1219">SUM(W1566:X1566)</f>
        <v>0</v>
      </c>
      <c r="AT1566">
        <f t="shared" ref="AT1566:AT1597" si="1220">IF(COUNTIF(V1566:X1566,"NA")=3,0,IF(OR(AND(AQ1566=0,AR1566&gt;0),AND(AQ1566="NS",AS1566&gt;0), AND(AQ1566="NS", AR1566=0,AS1566=0)), 1, IF(OR(AND(AQ1566&gt;0,AR1566&gt;1,AQ1566&gt;AS1566), AND(AQ1566="NS",AR1566=2), AND(AQ1566="NS",AS1566=0,AR1566&gt;0),AQ1566=AS1566), 0, 1)))</f>
        <v>0</v>
      </c>
      <c r="AU1566">
        <f t="shared" ref="AU1566:AU1597" si="1221">Y1566</f>
        <v>0</v>
      </c>
      <c r="AV1566">
        <f t="shared" ref="AV1566:AV1597" si="1222">COUNTIF(Z1566:AA1566,"NS")</f>
        <v>0</v>
      </c>
      <c r="AW1566">
        <f t="shared" ref="AW1566:AW1597" si="1223">SUM(Z1566:AA1566)</f>
        <v>0</v>
      </c>
      <c r="AX1566">
        <f t="shared" ref="AX1566:AX1597" si="1224">IF(COUNTIF(Y1566:AA1566,"NA")=3,0,IF(OR(AND(AU1566=0,AV1566&gt;0),AND(AU1566="NS",AW1566&gt;0), AND(AU1566="NS", AV1566=0,AW1566=0)), 1, IF(OR(AND(AU1566&gt;0,AV1566&gt;1,AU1566&gt;AW1566), AND(AU1566="NS",AV1566=2), AND(AU1566="NS",AW1566=0,AV1566&gt;0),AU1566=AW1566), 0, 1)))</f>
        <v>0</v>
      </c>
      <c r="AY1566">
        <f t="shared" ref="AY1566:AY1597" si="1225">AB1566</f>
        <v>0</v>
      </c>
      <c r="AZ1566">
        <f t="shared" ref="AZ1566:AZ1597" si="1226">COUNTIF(AC1566:AD1566,"NS")</f>
        <v>0</v>
      </c>
      <c r="BA1566">
        <f t="shared" ref="BA1566:BA1597" si="1227">SUM(AC1566:AD1566)</f>
        <v>0</v>
      </c>
      <c r="BB1566">
        <f t="shared" ref="BB1566:BB1597" si="1228">IF(COUNTIF(AB1566:AD1566,"NA")=3,0,IF(OR(AND(AY1566=0,AZ1566&gt;0),AND(AY1566="NS",BA1566&gt;0), AND(AY1566="NS", AZ1566=0,BA1566=0)), 1, IF(OR(AND(AY1566&gt;0,AZ1566&gt;1,AY1566&gt;BA1566), AND(AY1566="NS",AZ1566=2), AND(AY1566="NS",BA1566=0,AZ1566&gt;0),AY1566=BA1566), 0, 1)))</f>
        <v>0</v>
      </c>
    </row>
    <row r="1567" spans="1:73" ht="15" customHeight="1">
      <c r="A1567" s="445"/>
      <c r="B1567" s="446"/>
      <c r="C1567" s="35" t="s">
        <v>5025</v>
      </c>
      <c r="D1567" s="800" t="str">
        <f>IF(CNGE_2026_M1_Secc1_Sub1!$D42="","",CNGE_2026_M1_Secc1_Sub1!$D42)</f>
        <v/>
      </c>
      <c r="E1567" s="723"/>
      <c r="F1567" s="723"/>
      <c r="G1567" s="723"/>
      <c r="H1567" s="723"/>
      <c r="I1567" s="723"/>
      <c r="J1567" s="723"/>
      <c r="K1567" s="723"/>
      <c r="L1567" s="723"/>
      <c r="M1567" s="723"/>
      <c r="N1567" s="723"/>
      <c r="O1567" s="724"/>
      <c r="P1567" s="638"/>
      <c r="Q1567" s="638"/>
      <c r="R1567" s="638"/>
      <c r="S1567" s="638"/>
      <c r="T1567" s="638"/>
      <c r="U1567" s="638"/>
      <c r="V1567" s="638"/>
      <c r="W1567" s="638"/>
      <c r="X1567" s="638"/>
      <c r="Y1567" s="638"/>
      <c r="Z1567" s="638"/>
      <c r="AA1567" s="638"/>
      <c r="AB1567" s="638"/>
      <c r="AC1567" s="638"/>
      <c r="AD1567" s="638"/>
      <c r="AI1567">
        <f t="shared" si="1209"/>
        <v>0</v>
      </c>
      <c r="AJ1567">
        <f t="shared" si="1210"/>
        <v>0</v>
      </c>
      <c r="AK1567">
        <f t="shared" si="1211"/>
        <v>0</v>
      </c>
      <c r="AL1567">
        <f t="shared" si="1212"/>
        <v>0</v>
      </c>
      <c r="AM1567">
        <f t="shared" si="1213"/>
        <v>0</v>
      </c>
      <c r="AN1567">
        <f t="shared" si="1214"/>
        <v>0</v>
      </c>
      <c r="AO1567">
        <f t="shared" si="1215"/>
        <v>0</v>
      </c>
      <c r="AP1567">
        <f t="shared" si="1216"/>
        <v>0</v>
      </c>
      <c r="AQ1567">
        <f t="shared" si="1217"/>
        <v>0</v>
      </c>
      <c r="AR1567">
        <f t="shared" si="1218"/>
        <v>0</v>
      </c>
      <c r="AS1567">
        <f t="shared" si="1219"/>
        <v>0</v>
      </c>
      <c r="AT1567">
        <f t="shared" si="1220"/>
        <v>0</v>
      </c>
      <c r="AU1567">
        <f t="shared" si="1221"/>
        <v>0</v>
      </c>
      <c r="AV1567">
        <f t="shared" si="1222"/>
        <v>0</v>
      </c>
      <c r="AW1567">
        <f t="shared" si="1223"/>
        <v>0</v>
      </c>
      <c r="AX1567">
        <f t="shared" si="1224"/>
        <v>0</v>
      </c>
      <c r="AY1567">
        <f t="shared" si="1225"/>
        <v>0</v>
      </c>
      <c r="AZ1567">
        <f t="shared" si="1226"/>
        <v>0</v>
      </c>
      <c r="BA1567">
        <f t="shared" si="1227"/>
        <v>0</v>
      </c>
      <c r="BB1567">
        <f t="shared" si="1228"/>
        <v>0</v>
      </c>
    </row>
    <row r="1568" spans="1:73" ht="15" customHeight="1">
      <c r="A1568" s="445"/>
      <c r="B1568" s="446"/>
      <c r="C1568" s="35" t="s">
        <v>5027</v>
      </c>
      <c r="D1568" s="800" t="str">
        <f>IF(CNGE_2026_M1_Secc1_Sub1!$D43="","",CNGE_2026_M1_Secc1_Sub1!$D43)</f>
        <v/>
      </c>
      <c r="E1568" s="723"/>
      <c r="F1568" s="723"/>
      <c r="G1568" s="723"/>
      <c r="H1568" s="723"/>
      <c r="I1568" s="723"/>
      <c r="J1568" s="723"/>
      <c r="K1568" s="723"/>
      <c r="L1568" s="723"/>
      <c r="M1568" s="723"/>
      <c r="N1568" s="723"/>
      <c r="O1568" s="724"/>
      <c r="P1568" s="638"/>
      <c r="Q1568" s="638"/>
      <c r="R1568" s="638"/>
      <c r="S1568" s="638"/>
      <c r="T1568" s="638"/>
      <c r="U1568" s="638"/>
      <c r="V1568" s="638"/>
      <c r="W1568" s="638"/>
      <c r="X1568" s="638"/>
      <c r="Y1568" s="638"/>
      <c r="Z1568" s="638"/>
      <c r="AA1568" s="638"/>
      <c r="AB1568" s="638"/>
      <c r="AC1568" s="638"/>
      <c r="AD1568" s="638"/>
      <c r="AI1568">
        <f t="shared" si="1209"/>
        <v>0</v>
      </c>
      <c r="AJ1568">
        <f t="shared" si="1210"/>
        <v>0</v>
      </c>
      <c r="AK1568">
        <f t="shared" si="1211"/>
        <v>0</v>
      </c>
      <c r="AL1568">
        <f t="shared" si="1212"/>
        <v>0</v>
      </c>
      <c r="AM1568">
        <f t="shared" si="1213"/>
        <v>0</v>
      </c>
      <c r="AN1568">
        <f t="shared" si="1214"/>
        <v>0</v>
      </c>
      <c r="AO1568">
        <f t="shared" si="1215"/>
        <v>0</v>
      </c>
      <c r="AP1568">
        <f t="shared" si="1216"/>
        <v>0</v>
      </c>
      <c r="AQ1568">
        <f t="shared" si="1217"/>
        <v>0</v>
      </c>
      <c r="AR1568">
        <f t="shared" si="1218"/>
        <v>0</v>
      </c>
      <c r="AS1568">
        <f t="shared" si="1219"/>
        <v>0</v>
      </c>
      <c r="AT1568">
        <f t="shared" si="1220"/>
        <v>0</v>
      </c>
      <c r="AU1568">
        <f t="shared" si="1221"/>
        <v>0</v>
      </c>
      <c r="AV1568">
        <f t="shared" si="1222"/>
        <v>0</v>
      </c>
      <c r="AW1568">
        <f t="shared" si="1223"/>
        <v>0</v>
      </c>
      <c r="AX1568">
        <f t="shared" si="1224"/>
        <v>0</v>
      </c>
      <c r="AY1568">
        <f t="shared" si="1225"/>
        <v>0</v>
      </c>
      <c r="AZ1568">
        <f t="shared" si="1226"/>
        <v>0</v>
      </c>
      <c r="BA1568">
        <f t="shared" si="1227"/>
        <v>0</v>
      </c>
      <c r="BB1568">
        <f t="shared" si="1228"/>
        <v>0</v>
      </c>
    </row>
    <row r="1569" spans="1:54" ht="15" customHeight="1">
      <c r="A1569" s="445"/>
      <c r="B1569" s="446"/>
      <c r="C1569" s="35" t="s">
        <v>5029</v>
      </c>
      <c r="D1569" s="800" t="str">
        <f>IF(CNGE_2026_M1_Secc1_Sub1!$D44="","",CNGE_2026_M1_Secc1_Sub1!$D44)</f>
        <v/>
      </c>
      <c r="E1569" s="723"/>
      <c r="F1569" s="723"/>
      <c r="G1569" s="723"/>
      <c r="H1569" s="723"/>
      <c r="I1569" s="723"/>
      <c r="J1569" s="723"/>
      <c r="K1569" s="723"/>
      <c r="L1569" s="723"/>
      <c r="M1569" s="723"/>
      <c r="N1569" s="723"/>
      <c r="O1569" s="724"/>
      <c r="P1569" s="638"/>
      <c r="Q1569" s="638"/>
      <c r="R1569" s="638"/>
      <c r="S1569" s="638"/>
      <c r="T1569" s="638"/>
      <c r="U1569" s="638"/>
      <c r="V1569" s="638"/>
      <c r="W1569" s="638"/>
      <c r="X1569" s="638"/>
      <c r="Y1569" s="638"/>
      <c r="Z1569" s="638"/>
      <c r="AA1569" s="638"/>
      <c r="AB1569" s="638"/>
      <c r="AC1569" s="638"/>
      <c r="AD1569" s="638"/>
      <c r="AI1569">
        <f t="shared" si="1209"/>
        <v>0</v>
      </c>
      <c r="AJ1569">
        <f t="shared" si="1210"/>
        <v>0</v>
      </c>
      <c r="AK1569">
        <f t="shared" si="1211"/>
        <v>0</v>
      </c>
      <c r="AL1569">
        <f t="shared" si="1212"/>
        <v>0</v>
      </c>
      <c r="AM1569">
        <f t="shared" si="1213"/>
        <v>0</v>
      </c>
      <c r="AN1569">
        <f t="shared" si="1214"/>
        <v>0</v>
      </c>
      <c r="AO1569">
        <f t="shared" si="1215"/>
        <v>0</v>
      </c>
      <c r="AP1569">
        <f t="shared" si="1216"/>
        <v>0</v>
      </c>
      <c r="AQ1569">
        <f t="shared" si="1217"/>
        <v>0</v>
      </c>
      <c r="AR1569">
        <f t="shared" si="1218"/>
        <v>0</v>
      </c>
      <c r="AS1569">
        <f t="shared" si="1219"/>
        <v>0</v>
      </c>
      <c r="AT1569">
        <f t="shared" si="1220"/>
        <v>0</v>
      </c>
      <c r="AU1569">
        <f t="shared" si="1221"/>
        <v>0</v>
      </c>
      <c r="AV1569">
        <f t="shared" si="1222"/>
        <v>0</v>
      </c>
      <c r="AW1569">
        <f t="shared" si="1223"/>
        <v>0</v>
      </c>
      <c r="AX1569">
        <f t="shared" si="1224"/>
        <v>0</v>
      </c>
      <c r="AY1569">
        <f t="shared" si="1225"/>
        <v>0</v>
      </c>
      <c r="AZ1569">
        <f t="shared" si="1226"/>
        <v>0</v>
      </c>
      <c r="BA1569">
        <f t="shared" si="1227"/>
        <v>0</v>
      </c>
      <c r="BB1569">
        <f t="shared" si="1228"/>
        <v>0</v>
      </c>
    </row>
    <row r="1570" spans="1:54" ht="15" customHeight="1">
      <c r="A1570" s="445"/>
      <c r="B1570" s="446"/>
      <c r="C1570" s="35" t="s">
        <v>5031</v>
      </c>
      <c r="D1570" s="800" t="str">
        <f>IF(CNGE_2026_M1_Secc1_Sub1!$D45="","",CNGE_2026_M1_Secc1_Sub1!$D45)</f>
        <v/>
      </c>
      <c r="E1570" s="723"/>
      <c r="F1570" s="723"/>
      <c r="G1570" s="723"/>
      <c r="H1570" s="723"/>
      <c r="I1570" s="723"/>
      <c r="J1570" s="723"/>
      <c r="K1570" s="723"/>
      <c r="L1570" s="723"/>
      <c r="M1570" s="723"/>
      <c r="N1570" s="723"/>
      <c r="O1570" s="724"/>
      <c r="P1570" s="638"/>
      <c r="Q1570" s="638"/>
      <c r="R1570" s="638"/>
      <c r="S1570" s="638"/>
      <c r="T1570" s="638"/>
      <c r="U1570" s="638"/>
      <c r="V1570" s="638"/>
      <c r="W1570" s="638"/>
      <c r="X1570" s="638"/>
      <c r="Y1570" s="638"/>
      <c r="Z1570" s="638"/>
      <c r="AA1570" s="638"/>
      <c r="AB1570" s="638"/>
      <c r="AC1570" s="638"/>
      <c r="AD1570" s="638"/>
      <c r="AI1570">
        <f t="shared" si="1209"/>
        <v>0</v>
      </c>
      <c r="AJ1570">
        <f t="shared" si="1210"/>
        <v>0</v>
      </c>
      <c r="AK1570">
        <f t="shared" si="1211"/>
        <v>0</v>
      </c>
      <c r="AL1570">
        <f t="shared" si="1212"/>
        <v>0</v>
      </c>
      <c r="AM1570">
        <f t="shared" si="1213"/>
        <v>0</v>
      </c>
      <c r="AN1570">
        <f t="shared" si="1214"/>
        <v>0</v>
      </c>
      <c r="AO1570">
        <f t="shared" si="1215"/>
        <v>0</v>
      </c>
      <c r="AP1570">
        <f t="shared" si="1216"/>
        <v>0</v>
      </c>
      <c r="AQ1570">
        <f t="shared" si="1217"/>
        <v>0</v>
      </c>
      <c r="AR1570">
        <f t="shared" si="1218"/>
        <v>0</v>
      </c>
      <c r="AS1570">
        <f t="shared" si="1219"/>
        <v>0</v>
      </c>
      <c r="AT1570">
        <f t="shared" si="1220"/>
        <v>0</v>
      </c>
      <c r="AU1570">
        <f t="shared" si="1221"/>
        <v>0</v>
      </c>
      <c r="AV1570">
        <f t="shared" si="1222"/>
        <v>0</v>
      </c>
      <c r="AW1570">
        <f t="shared" si="1223"/>
        <v>0</v>
      </c>
      <c r="AX1570">
        <f t="shared" si="1224"/>
        <v>0</v>
      </c>
      <c r="AY1570">
        <f t="shared" si="1225"/>
        <v>0</v>
      </c>
      <c r="AZ1570">
        <f t="shared" si="1226"/>
        <v>0</v>
      </c>
      <c r="BA1570">
        <f t="shared" si="1227"/>
        <v>0</v>
      </c>
      <c r="BB1570">
        <f t="shared" si="1228"/>
        <v>0</v>
      </c>
    </row>
    <row r="1571" spans="1:54" ht="15" customHeight="1">
      <c r="A1571" s="445"/>
      <c r="B1571" s="446"/>
      <c r="C1571" s="35" t="s">
        <v>5033</v>
      </c>
      <c r="D1571" s="800" t="str">
        <f>IF(CNGE_2026_M1_Secc1_Sub1!$D46="","",CNGE_2026_M1_Secc1_Sub1!$D46)</f>
        <v/>
      </c>
      <c r="E1571" s="723"/>
      <c r="F1571" s="723"/>
      <c r="G1571" s="723"/>
      <c r="H1571" s="723"/>
      <c r="I1571" s="723"/>
      <c r="J1571" s="723"/>
      <c r="K1571" s="723"/>
      <c r="L1571" s="723"/>
      <c r="M1571" s="723"/>
      <c r="N1571" s="723"/>
      <c r="O1571" s="724"/>
      <c r="P1571" s="638"/>
      <c r="Q1571" s="638"/>
      <c r="R1571" s="638"/>
      <c r="S1571" s="638"/>
      <c r="T1571" s="638"/>
      <c r="U1571" s="638"/>
      <c r="V1571" s="638"/>
      <c r="W1571" s="638"/>
      <c r="X1571" s="638"/>
      <c r="Y1571" s="638"/>
      <c r="Z1571" s="638"/>
      <c r="AA1571" s="638"/>
      <c r="AB1571" s="638"/>
      <c r="AC1571" s="638"/>
      <c r="AD1571" s="638"/>
      <c r="AI1571">
        <f t="shared" si="1209"/>
        <v>0</v>
      </c>
      <c r="AJ1571">
        <f t="shared" si="1210"/>
        <v>0</v>
      </c>
      <c r="AK1571">
        <f t="shared" si="1211"/>
        <v>0</v>
      </c>
      <c r="AL1571">
        <f t="shared" si="1212"/>
        <v>0</v>
      </c>
      <c r="AM1571">
        <f t="shared" si="1213"/>
        <v>0</v>
      </c>
      <c r="AN1571">
        <f t="shared" si="1214"/>
        <v>0</v>
      </c>
      <c r="AO1571">
        <f t="shared" si="1215"/>
        <v>0</v>
      </c>
      <c r="AP1571">
        <f t="shared" si="1216"/>
        <v>0</v>
      </c>
      <c r="AQ1571">
        <f t="shared" si="1217"/>
        <v>0</v>
      </c>
      <c r="AR1571">
        <f t="shared" si="1218"/>
        <v>0</v>
      </c>
      <c r="AS1571">
        <f t="shared" si="1219"/>
        <v>0</v>
      </c>
      <c r="AT1571">
        <f t="shared" si="1220"/>
        <v>0</v>
      </c>
      <c r="AU1571">
        <f t="shared" si="1221"/>
        <v>0</v>
      </c>
      <c r="AV1571">
        <f t="shared" si="1222"/>
        <v>0</v>
      </c>
      <c r="AW1571">
        <f t="shared" si="1223"/>
        <v>0</v>
      </c>
      <c r="AX1571">
        <f t="shared" si="1224"/>
        <v>0</v>
      </c>
      <c r="AY1571">
        <f t="shared" si="1225"/>
        <v>0</v>
      </c>
      <c r="AZ1571">
        <f t="shared" si="1226"/>
        <v>0</v>
      </c>
      <c r="BA1571">
        <f t="shared" si="1227"/>
        <v>0</v>
      </c>
      <c r="BB1571">
        <f t="shared" si="1228"/>
        <v>0</v>
      </c>
    </row>
    <row r="1572" spans="1:54" ht="15" customHeight="1">
      <c r="A1572" s="445"/>
      <c r="B1572" s="446"/>
      <c r="C1572" s="35" t="s">
        <v>5035</v>
      </c>
      <c r="D1572" s="800" t="str">
        <f>IF(CNGE_2026_M1_Secc1_Sub1!$D47="","",CNGE_2026_M1_Secc1_Sub1!$D47)</f>
        <v/>
      </c>
      <c r="E1572" s="723"/>
      <c r="F1572" s="723"/>
      <c r="G1572" s="723"/>
      <c r="H1572" s="723"/>
      <c r="I1572" s="723"/>
      <c r="J1572" s="723"/>
      <c r="K1572" s="723"/>
      <c r="L1572" s="723"/>
      <c r="M1572" s="723"/>
      <c r="N1572" s="723"/>
      <c r="O1572" s="724"/>
      <c r="P1572" s="638"/>
      <c r="Q1572" s="638"/>
      <c r="R1572" s="638"/>
      <c r="S1572" s="638"/>
      <c r="T1572" s="638"/>
      <c r="U1572" s="638"/>
      <c r="V1572" s="638"/>
      <c r="W1572" s="638"/>
      <c r="X1572" s="638"/>
      <c r="Y1572" s="638"/>
      <c r="Z1572" s="638"/>
      <c r="AA1572" s="638"/>
      <c r="AB1572" s="638"/>
      <c r="AC1572" s="638"/>
      <c r="AD1572" s="638"/>
      <c r="AI1572">
        <f t="shared" si="1209"/>
        <v>0</v>
      </c>
      <c r="AJ1572">
        <f t="shared" si="1210"/>
        <v>0</v>
      </c>
      <c r="AK1572">
        <f t="shared" si="1211"/>
        <v>0</v>
      </c>
      <c r="AL1572">
        <f t="shared" si="1212"/>
        <v>0</v>
      </c>
      <c r="AM1572">
        <f t="shared" si="1213"/>
        <v>0</v>
      </c>
      <c r="AN1572">
        <f t="shared" si="1214"/>
        <v>0</v>
      </c>
      <c r="AO1572">
        <f t="shared" si="1215"/>
        <v>0</v>
      </c>
      <c r="AP1572">
        <f t="shared" si="1216"/>
        <v>0</v>
      </c>
      <c r="AQ1572">
        <f t="shared" si="1217"/>
        <v>0</v>
      </c>
      <c r="AR1572">
        <f t="shared" si="1218"/>
        <v>0</v>
      </c>
      <c r="AS1572">
        <f t="shared" si="1219"/>
        <v>0</v>
      </c>
      <c r="AT1572">
        <f t="shared" si="1220"/>
        <v>0</v>
      </c>
      <c r="AU1572">
        <f t="shared" si="1221"/>
        <v>0</v>
      </c>
      <c r="AV1572">
        <f t="shared" si="1222"/>
        <v>0</v>
      </c>
      <c r="AW1572">
        <f t="shared" si="1223"/>
        <v>0</v>
      </c>
      <c r="AX1572">
        <f t="shared" si="1224"/>
        <v>0</v>
      </c>
      <c r="AY1572">
        <f t="shared" si="1225"/>
        <v>0</v>
      </c>
      <c r="AZ1572">
        <f t="shared" si="1226"/>
        <v>0</v>
      </c>
      <c r="BA1572">
        <f t="shared" si="1227"/>
        <v>0</v>
      </c>
      <c r="BB1572">
        <f t="shared" si="1228"/>
        <v>0</v>
      </c>
    </row>
    <row r="1573" spans="1:54" ht="15" customHeight="1">
      <c r="A1573" s="445"/>
      <c r="B1573" s="446"/>
      <c r="C1573" s="35" t="s">
        <v>5037</v>
      </c>
      <c r="D1573" s="800" t="str">
        <f>IF(CNGE_2026_M1_Secc1_Sub1!$D48="","",CNGE_2026_M1_Secc1_Sub1!$D48)</f>
        <v/>
      </c>
      <c r="E1573" s="723"/>
      <c r="F1573" s="723"/>
      <c r="G1573" s="723"/>
      <c r="H1573" s="723"/>
      <c r="I1573" s="723"/>
      <c r="J1573" s="723"/>
      <c r="K1573" s="723"/>
      <c r="L1573" s="723"/>
      <c r="M1573" s="723"/>
      <c r="N1573" s="723"/>
      <c r="O1573" s="724"/>
      <c r="P1573" s="638"/>
      <c r="Q1573" s="638"/>
      <c r="R1573" s="638"/>
      <c r="S1573" s="638"/>
      <c r="T1573" s="638"/>
      <c r="U1573" s="638"/>
      <c r="V1573" s="638"/>
      <c r="W1573" s="638"/>
      <c r="X1573" s="638"/>
      <c r="Y1573" s="638"/>
      <c r="Z1573" s="638"/>
      <c r="AA1573" s="638"/>
      <c r="AB1573" s="638"/>
      <c r="AC1573" s="638"/>
      <c r="AD1573" s="638"/>
      <c r="AI1573">
        <f t="shared" si="1209"/>
        <v>0</v>
      </c>
      <c r="AJ1573">
        <f t="shared" si="1210"/>
        <v>0</v>
      </c>
      <c r="AK1573">
        <f t="shared" si="1211"/>
        <v>0</v>
      </c>
      <c r="AL1573">
        <f t="shared" si="1212"/>
        <v>0</v>
      </c>
      <c r="AM1573">
        <f t="shared" si="1213"/>
        <v>0</v>
      </c>
      <c r="AN1573">
        <f t="shared" si="1214"/>
        <v>0</v>
      </c>
      <c r="AO1573">
        <f t="shared" si="1215"/>
        <v>0</v>
      </c>
      <c r="AP1573">
        <f t="shared" si="1216"/>
        <v>0</v>
      </c>
      <c r="AQ1573">
        <f t="shared" si="1217"/>
        <v>0</v>
      </c>
      <c r="AR1573">
        <f t="shared" si="1218"/>
        <v>0</v>
      </c>
      <c r="AS1573">
        <f t="shared" si="1219"/>
        <v>0</v>
      </c>
      <c r="AT1573">
        <f t="shared" si="1220"/>
        <v>0</v>
      </c>
      <c r="AU1573">
        <f t="shared" si="1221"/>
        <v>0</v>
      </c>
      <c r="AV1573">
        <f t="shared" si="1222"/>
        <v>0</v>
      </c>
      <c r="AW1573">
        <f t="shared" si="1223"/>
        <v>0</v>
      </c>
      <c r="AX1573">
        <f t="shared" si="1224"/>
        <v>0</v>
      </c>
      <c r="AY1573">
        <f t="shared" si="1225"/>
        <v>0</v>
      </c>
      <c r="AZ1573">
        <f t="shared" si="1226"/>
        <v>0</v>
      </c>
      <c r="BA1573">
        <f t="shared" si="1227"/>
        <v>0</v>
      </c>
      <c r="BB1573">
        <f t="shared" si="1228"/>
        <v>0</v>
      </c>
    </row>
    <row r="1574" spans="1:54" ht="15" customHeight="1">
      <c r="A1574" s="445"/>
      <c r="B1574" s="446"/>
      <c r="C1574" s="35" t="s">
        <v>5039</v>
      </c>
      <c r="D1574" s="800" t="str">
        <f>IF(CNGE_2026_M1_Secc1_Sub1!$D49="","",CNGE_2026_M1_Secc1_Sub1!$D49)</f>
        <v/>
      </c>
      <c r="E1574" s="723"/>
      <c r="F1574" s="723"/>
      <c r="G1574" s="723"/>
      <c r="H1574" s="723"/>
      <c r="I1574" s="723"/>
      <c r="J1574" s="723"/>
      <c r="K1574" s="723"/>
      <c r="L1574" s="723"/>
      <c r="M1574" s="723"/>
      <c r="N1574" s="723"/>
      <c r="O1574" s="724"/>
      <c r="P1574" s="638"/>
      <c r="Q1574" s="638"/>
      <c r="R1574" s="638"/>
      <c r="S1574" s="638"/>
      <c r="T1574" s="638"/>
      <c r="U1574" s="638"/>
      <c r="V1574" s="638"/>
      <c r="W1574" s="638"/>
      <c r="X1574" s="638"/>
      <c r="Y1574" s="638"/>
      <c r="Z1574" s="638"/>
      <c r="AA1574" s="638"/>
      <c r="AB1574" s="638"/>
      <c r="AC1574" s="638"/>
      <c r="AD1574" s="638"/>
      <c r="AI1574">
        <f t="shared" si="1209"/>
        <v>0</v>
      </c>
      <c r="AJ1574">
        <f t="shared" si="1210"/>
        <v>0</v>
      </c>
      <c r="AK1574">
        <f t="shared" si="1211"/>
        <v>0</v>
      </c>
      <c r="AL1574">
        <f t="shared" si="1212"/>
        <v>0</v>
      </c>
      <c r="AM1574">
        <f t="shared" si="1213"/>
        <v>0</v>
      </c>
      <c r="AN1574">
        <f t="shared" si="1214"/>
        <v>0</v>
      </c>
      <c r="AO1574">
        <f t="shared" si="1215"/>
        <v>0</v>
      </c>
      <c r="AP1574">
        <f t="shared" si="1216"/>
        <v>0</v>
      </c>
      <c r="AQ1574">
        <f t="shared" si="1217"/>
        <v>0</v>
      </c>
      <c r="AR1574">
        <f t="shared" si="1218"/>
        <v>0</v>
      </c>
      <c r="AS1574">
        <f t="shared" si="1219"/>
        <v>0</v>
      </c>
      <c r="AT1574">
        <f t="shared" si="1220"/>
        <v>0</v>
      </c>
      <c r="AU1574">
        <f t="shared" si="1221"/>
        <v>0</v>
      </c>
      <c r="AV1574">
        <f t="shared" si="1222"/>
        <v>0</v>
      </c>
      <c r="AW1574">
        <f t="shared" si="1223"/>
        <v>0</v>
      </c>
      <c r="AX1574">
        <f t="shared" si="1224"/>
        <v>0</v>
      </c>
      <c r="AY1574">
        <f t="shared" si="1225"/>
        <v>0</v>
      </c>
      <c r="AZ1574">
        <f t="shared" si="1226"/>
        <v>0</v>
      </c>
      <c r="BA1574">
        <f t="shared" si="1227"/>
        <v>0</v>
      </c>
      <c r="BB1574">
        <f t="shared" si="1228"/>
        <v>0</v>
      </c>
    </row>
    <row r="1575" spans="1:54" ht="15" customHeight="1">
      <c r="A1575" s="445"/>
      <c r="B1575" s="446"/>
      <c r="C1575" s="35" t="s">
        <v>5040</v>
      </c>
      <c r="D1575" s="800" t="str">
        <f>IF(CNGE_2026_M1_Secc1_Sub1!$D50="","",CNGE_2026_M1_Secc1_Sub1!$D50)</f>
        <v/>
      </c>
      <c r="E1575" s="723"/>
      <c r="F1575" s="723"/>
      <c r="G1575" s="723"/>
      <c r="H1575" s="723"/>
      <c r="I1575" s="723"/>
      <c r="J1575" s="723"/>
      <c r="K1575" s="723"/>
      <c r="L1575" s="723"/>
      <c r="M1575" s="723"/>
      <c r="N1575" s="723"/>
      <c r="O1575" s="724"/>
      <c r="P1575" s="638"/>
      <c r="Q1575" s="638"/>
      <c r="R1575" s="638"/>
      <c r="S1575" s="638"/>
      <c r="T1575" s="638"/>
      <c r="U1575" s="638"/>
      <c r="V1575" s="638"/>
      <c r="W1575" s="638"/>
      <c r="X1575" s="638"/>
      <c r="Y1575" s="638"/>
      <c r="Z1575" s="638"/>
      <c r="AA1575" s="638"/>
      <c r="AB1575" s="638"/>
      <c r="AC1575" s="638"/>
      <c r="AD1575" s="638"/>
      <c r="AI1575">
        <f t="shared" si="1209"/>
        <v>0</v>
      </c>
      <c r="AJ1575">
        <f t="shared" si="1210"/>
        <v>0</v>
      </c>
      <c r="AK1575">
        <f t="shared" si="1211"/>
        <v>0</v>
      </c>
      <c r="AL1575">
        <f t="shared" si="1212"/>
        <v>0</v>
      </c>
      <c r="AM1575">
        <f t="shared" si="1213"/>
        <v>0</v>
      </c>
      <c r="AN1575">
        <f t="shared" si="1214"/>
        <v>0</v>
      </c>
      <c r="AO1575">
        <f t="shared" si="1215"/>
        <v>0</v>
      </c>
      <c r="AP1575">
        <f t="shared" si="1216"/>
        <v>0</v>
      </c>
      <c r="AQ1575">
        <f t="shared" si="1217"/>
        <v>0</v>
      </c>
      <c r="AR1575">
        <f t="shared" si="1218"/>
        <v>0</v>
      </c>
      <c r="AS1575">
        <f t="shared" si="1219"/>
        <v>0</v>
      </c>
      <c r="AT1575">
        <f t="shared" si="1220"/>
        <v>0</v>
      </c>
      <c r="AU1575">
        <f t="shared" si="1221"/>
        <v>0</v>
      </c>
      <c r="AV1575">
        <f t="shared" si="1222"/>
        <v>0</v>
      </c>
      <c r="AW1575">
        <f t="shared" si="1223"/>
        <v>0</v>
      </c>
      <c r="AX1575">
        <f t="shared" si="1224"/>
        <v>0</v>
      </c>
      <c r="AY1575">
        <f t="shared" si="1225"/>
        <v>0</v>
      </c>
      <c r="AZ1575">
        <f t="shared" si="1226"/>
        <v>0</v>
      </c>
      <c r="BA1575">
        <f t="shared" si="1227"/>
        <v>0</v>
      </c>
      <c r="BB1575">
        <f t="shared" si="1228"/>
        <v>0</v>
      </c>
    </row>
    <row r="1576" spans="1:54" ht="15" customHeight="1">
      <c r="A1576" s="445"/>
      <c r="B1576" s="446"/>
      <c r="C1576" s="35" t="s">
        <v>5042</v>
      </c>
      <c r="D1576" s="800" t="str">
        <f>IF(CNGE_2026_M1_Secc1_Sub1!$D51="","",CNGE_2026_M1_Secc1_Sub1!$D51)</f>
        <v/>
      </c>
      <c r="E1576" s="723"/>
      <c r="F1576" s="723"/>
      <c r="G1576" s="723"/>
      <c r="H1576" s="723"/>
      <c r="I1576" s="723"/>
      <c r="J1576" s="723"/>
      <c r="K1576" s="723"/>
      <c r="L1576" s="723"/>
      <c r="M1576" s="723"/>
      <c r="N1576" s="723"/>
      <c r="O1576" s="724"/>
      <c r="P1576" s="638"/>
      <c r="Q1576" s="638"/>
      <c r="R1576" s="638"/>
      <c r="S1576" s="638"/>
      <c r="T1576" s="638"/>
      <c r="U1576" s="638"/>
      <c r="V1576" s="638"/>
      <c r="W1576" s="638"/>
      <c r="X1576" s="638"/>
      <c r="Y1576" s="638"/>
      <c r="Z1576" s="638"/>
      <c r="AA1576" s="638"/>
      <c r="AB1576" s="638"/>
      <c r="AC1576" s="638"/>
      <c r="AD1576" s="638"/>
      <c r="AI1576">
        <f t="shared" si="1209"/>
        <v>0</v>
      </c>
      <c r="AJ1576">
        <f t="shared" si="1210"/>
        <v>0</v>
      </c>
      <c r="AK1576">
        <f t="shared" si="1211"/>
        <v>0</v>
      </c>
      <c r="AL1576">
        <f t="shared" si="1212"/>
        <v>0</v>
      </c>
      <c r="AM1576">
        <f t="shared" si="1213"/>
        <v>0</v>
      </c>
      <c r="AN1576">
        <f t="shared" si="1214"/>
        <v>0</v>
      </c>
      <c r="AO1576">
        <f t="shared" si="1215"/>
        <v>0</v>
      </c>
      <c r="AP1576">
        <f t="shared" si="1216"/>
        <v>0</v>
      </c>
      <c r="AQ1576">
        <f t="shared" si="1217"/>
        <v>0</v>
      </c>
      <c r="AR1576">
        <f t="shared" si="1218"/>
        <v>0</v>
      </c>
      <c r="AS1576">
        <f t="shared" si="1219"/>
        <v>0</v>
      </c>
      <c r="AT1576">
        <f t="shared" si="1220"/>
        <v>0</v>
      </c>
      <c r="AU1576">
        <f t="shared" si="1221"/>
        <v>0</v>
      </c>
      <c r="AV1576">
        <f t="shared" si="1222"/>
        <v>0</v>
      </c>
      <c r="AW1576">
        <f t="shared" si="1223"/>
        <v>0</v>
      </c>
      <c r="AX1576">
        <f t="shared" si="1224"/>
        <v>0</v>
      </c>
      <c r="AY1576">
        <f t="shared" si="1225"/>
        <v>0</v>
      </c>
      <c r="AZ1576">
        <f t="shared" si="1226"/>
        <v>0</v>
      </c>
      <c r="BA1576">
        <f t="shared" si="1227"/>
        <v>0</v>
      </c>
      <c r="BB1576">
        <f t="shared" si="1228"/>
        <v>0</v>
      </c>
    </row>
    <row r="1577" spans="1:54" ht="15" customHeight="1">
      <c r="A1577" s="445"/>
      <c r="B1577" s="446"/>
      <c r="C1577" s="35" t="s">
        <v>5043</v>
      </c>
      <c r="D1577" s="800" t="str">
        <f>IF(CNGE_2026_M1_Secc1_Sub1!$D52="","",CNGE_2026_M1_Secc1_Sub1!$D52)</f>
        <v/>
      </c>
      <c r="E1577" s="723"/>
      <c r="F1577" s="723"/>
      <c r="G1577" s="723"/>
      <c r="H1577" s="723"/>
      <c r="I1577" s="723"/>
      <c r="J1577" s="723"/>
      <c r="K1577" s="723"/>
      <c r="L1577" s="723"/>
      <c r="M1577" s="723"/>
      <c r="N1577" s="723"/>
      <c r="O1577" s="724"/>
      <c r="P1577" s="638"/>
      <c r="Q1577" s="638"/>
      <c r="R1577" s="638"/>
      <c r="S1577" s="638"/>
      <c r="T1577" s="638"/>
      <c r="U1577" s="638"/>
      <c r="V1577" s="638"/>
      <c r="W1577" s="638"/>
      <c r="X1577" s="638"/>
      <c r="Y1577" s="638"/>
      <c r="Z1577" s="638"/>
      <c r="AA1577" s="638"/>
      <c r="AB1577" s="638"/>
      <c r="AC1577" s="638"/>
      <c r="AD1577" s="638"/>
      <c r="AI1577">
        <f t="shared" si="1209"/>
        <v>0</v>
      </c>
      <c r="AJ1577">
        <f t="shared" si="1210"/>
        <v>0</v>
      </c>
      <c r="AK1577">
        <f t="shared" si="1211"/>
        <v>0</v>
      </c>
      <c r="AL1577">
        <f t="shared" si="1212"/>
        <v>0</v>
      </c>
      <c r="AM1577">
        <f t="shared" si="1213"/>
        <v>0</v>
      </c>
      <c r="AN1577">
        <f t="shared" si="1214"/>
        <v>0</v>
      </c>
      <c r="AO1577">
        <f t="shared" si="1215"/>
        <v>0</v>
      </c>
      <c r="AP1577">
        <f t="shared" si="1216"/>
        <v>0</v>
      </c>
      <c r="AQ1577">
        <f t="shared" si="1217"/>
        <v>0</v>
      </c>
      <c r="AR1577">
        <f t="shared" si="1218"/>
        <v>0</v>
      </c>
      <c r="AS1577">
        <f t="shared" si="1219"/>
        <v>0</v>
      </c>
      <c r="AT1577">
        <f t="shared" si="1220"/>
        <v>0</v>
      </c>
      <c r="AU1577">
        <f t="shared" si="1221"/>
        <v>0</v>
      </c>
      <c r="AV1577">
        <f t="shared" si="1222"/>
        <v>0</v>
      </c>
      <c r="AW1577">
        <f t="shared" si="1223"/>
        <v>0</v>
      </c>
      <c r="AX1577">
        <f t="shared" si="1224"/>
        <v>0</v>
      </c>
      <c r="AY1577">
        <f t="shared" si="1225"/>
        <v>0</v>
      </c>
      <c r="AZ1577">
        <f t="shared" si="1226"/>
        <v>0</v>
      </c>
      <c r="BA1577">
        <f t="shared" si="1227"/>
        <v>0</v>
      </c>
      <c r="BB1577">
        <f t="shared" si="1228"/>
        <v>0</v>
      </c>
    </row>
    <row r="1578" spans="1:54" ht="15" customHeight="1">
      <c r="A1578" s="445"/>
      <c r="B1578" s="446"/>
      <c r="C1578" s="35" t="s">
        <v>5044</v>
      </c>
      <c r="D1578" s="800" t="str">
        <f>IF(CNGE_2026_M1_Secc1_Sub1!$D53="","",CNGE_2026_M1_Secc1_Sub1!$D53)</f>
        <v/>
      </c>
      <c r="E1578" s="723"/>
      <c r="F1578" s="723"/>
      <c r="G1578" s="723"/>
      <c r="H1578" s="723"/>
      <c r="I1578" s="723"/>
      <c r="J1578" s="723"/>
      <c r="K1578" s="723"/>
      <c r="L1578" s="723"/>
      <c r="M1578" s="723"/>
      <c r="N1578" s="723"/>
      <c r="O1578" s="724"/>
      <c r="P1578" s="638"/>
      <c r="Q1578" s="638"/>
      <c r="R1578" s="638"/>
      <c r="S1578" s="638"/>
      <c r="T1578" s="638"/>
      <c r="U1578" s="638"/>
      <c r="V1578" s="638"/>
      <c r="W1578" s="638"/>
      <c r="X1578" s="638"/>
      <c r="Y1578" s="638"/>
      <c r="Z1578" s="638"/>
      <c r="AA1578" s="638"/>
      <c r="AB1578" s="638"/>
      <c r="AC1578" s="638"/>
      <c r="AD1578" s="638"/>
      <c r="AI1578">
        <f t="shared" si="1209"/>
        <v>0</v>
      </c>
      <c r="AJ1578">
        <f t="shared" si="1210"/>
        <v>0</v>
      </c>
      <c r="AK1578">
        <f t="shared" si="1211"/>
        <v>0</v>
      </c>
      <c r="AL1578">
        <f t="shared" si="1212"/>
        <v>0</v>
      </c>
      <c r="AM1578">
        <f t="shared" si="1213"/>
        <v>0</v>
      </c>
      <c r="AN1578">
        <f t="shared" si="1214"/>
        <v>0</v>
      </c>
      <c r="AO1578">
        <f t="shared" si="1215"/>
        <v>0</v>
      </c>
      <c r="AP1578">
        <f t="shared" si="1216"/>
        <v>0</v>
      </c>
      <c r="AQ1578">
        <f t="shared" si="1217"/>
        <v>0</v>
      </c>
      <c r="AR1578">
        <f t="shared" si="1218"/>
        <v>0</v>
      </c>
      <c r="AS1578">
        <f t="shared" si="1219"/>
        <v>0</v>
      </c>
      <c r="AT1578">
        <f t="shared" si="1220"/>
        <v>0</v>
      </c>
      <c r="AU1578">
        <f t="shared" si="1221"/>
        <v>0</v>
      </c>
      <c r="AV1578">
        <f t="shared" si="1222"/>
        <v>0</v>
      </c>
      <c r="AW1578">
        <f t="shared" si="1223"/>
        <v>0</v>
      </c>
      <c r="AX1578">
        <f t="shared" si="1224"/>
        <v>0</v>
      </c>
      <c r="AY1578">
        <f t="shared" si="1225"/>
        <v>0</v>
      </c>
      <c r="AZ1578">
        <f t="shared" si="1226"/>
        <v>0</v>
      </c>
      <c r="BA1578">
        <f t="shared" si="1227"/>
        <v>0</v>
      </c>
      <c r="BB1578">
        <f t="shared" si="1228"/>
        <v>0</v>
      </c>
    </row>
    <row r="1579" spans="1:54" ht="15" customHeight="1">
      <c r="A1579" s="445"/>
      <c r="B1579" s="446"/>
      <c r="C1579" s="35" t="s">
        <v>5045</v>
      </c>
      <c r="D1579" s="800" t="str">
        <f>IF(CNGE_2026_M1_Secc1_Sub1!$D54="","",CNGE_2026_M1_Secc1_Sub1!$D54)</f>
        <v/>
      </c>
      <c r="E1579" s="723"/>
      <c r="F1579" s="723"/>
      <c r="G1579" s="723"/>
      <c r="H1579" s="723"/>
      <c r="I1579" s="723"/>
      <c r="J1579" s="723"/>
      <c r="K1579" s="723"/>
      <c r="L1579" s="723"/>
      <c r="M1579" s="723"/>
      <c r="N1579" s="723"/>
      <c r="O1579" s="724"/>
      <c r="P1579" s="638"/>
      <c r="Q1579" s="638"/>
      <c r="R1579" s="638"/>
      <c r="S1579" s="638"/>
      <c r="T1579" s="638"/>
      <c r="U1579" s="638"/>
      <c r="V1579" s="638"/>
      <c r="W1579" s="638"/>
      <c r="X1579" s="638"/>
      <c r="Y1579" s="638"/>
      <c r="Z1579" s="638"/>
      <c r="AA1579" s="638"/>
      <c r="AB1579" s="638"/>
      <c r="AC1579" s="638"/>
      <c r="AD1579" s="638"/>
      <c r="AI1579">
        <f t="shared" si="1209"/>
        <v>0</v>
      </c>
      <c r="AJ1579">
        <f t="shared" si="1210"/>
        <v>0</v>
      </c>
      <c r="AK1579">
        <f t="shared" si="1211"/>
        <v>0</v>
      </c>
      <c r="AL1579">
        <f t="shared" si="1212"/>
        <v>0</v>
      </c>
      <c r="AM1579">
        <f t="shared" si="1213"/>
        <v>0</v>
      </c>
      <c r="AN1579">
        <f t="shared" si="1214"/>
        <v>0</v>
      </c>
      <c r="AO1579">
        <f t="shared" si="1215"/>
        <v>0</v>
      </c>
      <c r="AP1579">
        <f t="shared" si="1216"/>
        <v>0</v>
      </c>
      <c r="AQ1579">
        <f t="shared" si="1217"/>
        <v>0</v>
      </c>
      <c r="AR1579">
        <f t="shared" si="1218"/>
        <v>0</v>
      </c>
      <c r="AS1579">
        <f t="shared" si="1219"/>
        <v>0</v>
      </c>
      <c r="AT1579">
        <f t="shared" si="1220"/>
        <v>0</v>
      </c>
      <c r="AU1579">
        <f t="shared" si="1221"/>
        <v>0</v>
      </c>
      <c r="AV1579">
        <f t="shared" si="1222"/>
        <v>0</v>
      </c>
      <c r="AW1579">
        <f t="shared" si="1223"/>
        <v>0</v>
      </c>
      <c r="AX1579">
        <f t="shared" si="1224"/>
        <v>0</v>
      </c>
      <c r="AY1579">
        <f t="shared" si="1225"/>
        <v>0</v>
      </c>
      <c r="AZ1579">
        <f t="shared" si="1226"/>
        <v>0</v>
      </c>
      <c r="BA1579">
        <f t="shared" si="1227"/>
        <v>0</v>
      </c>
      <c r="BB1579">
        <f t="shared" si="1228"/>
        <v>0</v>
      </c>
    </row>
    <row r="1580" spans="1:54" ht="15" customHeight="1">
      <c r="A1580" s="445"/>
      <c r="B1580" s="446"/>
      <c r="C1580" s="35" t="s">
        <v>5046</v>
      </c>
      <c r="D1580" s="800" t="str">
        <f>IF(CNGE_2026_M1_Secc1_Sub1!$D55="","",CNGE_2026_M1_Secc1_Sub1!$D55)</f>
        <v/>
      </c>
      <c r="E1580" s="723"/>
      <c r="F1580" s="723"/>
      <c r="G1580" s="723"/>
      <c r="H1580" s="723"/>
      <c r="I1580" s="723"/>
      <c r="J1580" s="723"/>
      <c r="K1580" s="723"/>
      <c r="L1580" s="723"/>
      <c r="M1580" s="723"/>
      <c r="N1580" s="723"/>
      <c r="O1580" s="724"/>
      <c r="P1580" s="638"/>
      <c r="Q1580" s="638"/>
      <c r="R1580" s="638"/>
      <c r="S1580" s="638"/>
      <c r="T1580" s="638"/>
      <c r="U1580" s="638"/>
      <c r="V1580" s="638"/>
      <c r="W1580" s="638"/>
      <c r="X1580" s="638"/>
      <c r="Y1580" s="638"/>
      <c r="Z1580" s="638"/>
      <c r="AA1580" s="638"/>
      <c r="AB1580" s="638"/>
      <c r="AC1580" s="638"/>
      <c r="AD1580" s="638"/>
      <c r="AI1580">
        <f t="shared" si="1209"/>
        <v>0</v>
      </c>
      <c r="AJ1580">
        <f t="shared" si="1210"/>
        <v>0</v>
      </c>
      <c r="AK1580">
        <f t="shared" si="1211"/>
        <v>0</v>
      </c>
      <c r="AL1580">
        <f t="shared" si="1212"/>
        <v>0</v>
      </c>
      <c r="AM1580">
        <f t="shared" si="1213"/>
        <v>0</v>
      </c>
      <c r="AN1580">
        <f t="shared" si="1214"/>
        <v>0</v>
      </c>
      <c r="AO1580">
        <f t="shared" si="1215"/>
        <v>0</v>
      </c>
      <c r="AP1580">
        <f t="shared" si="1216"/>
        <v>0</v>
      </c>
      <c r="AQ1580">
        <f t="shared" si="1217"/>
        <v>0</v>
      </c>
      <c r="AR1580">
        <f t="shared" si="1218"/>
        <v>0</v>
      </c>
      <c r="AS1580">
        <f t="shared" si="1219"/>
        <v>0</v>
      </c>
      <c r="AT1580">
        <f t="shared" si="1220"/>
        <v>0</v>
      </c>
      <c r="AU1580">
        <f t="shared" si="1221"/>
        <v>0</v>
      </c>
      <c r="AV1580">
        <f t="shared" si="1222"/>
        <v>0</v>
      </c>
      <c r="AW1580">
        <f t="shared" si="1223"/>
        <v>0</v>
      </c>
      <c r="AX1580">
        <f t="shared" si="1224"/>
        <v>0</v>
      </c>
      <c r="AY1580">
        <f t="shared" si="1225"/>
        <v>0</v>
      </c>
      <c r="AZ1580">
        <f t="shared" si="1226"/>
        <v>0</v>
      </c>
      <c r="BA1580">
        <f t="shared" si="1227"/>
        <v>0</v>
      </c>
      <c r="BB1580">
        <f t="shared" si="1228"/>
        <v>0</v>
      </c>
    </row>
    <row r="1581" spans="1:54" ht="15" customHeight="1">
      <c r="A1581" s="445"/>
      <c r="B1581" s="446"/>
      <c r="C1581" s="35" t="s">
        <v>5047</v>
      </c>
      <c r="D1581" s="800" t="str">
        <f>IF(CNGE_2026_M1_Secc1_Sub1!$D56="","",CNGE_2026_M1_Secc1_Sub1!$D56)</f>
        <v/>
      </c>
      <c r="E1581" s="723"/>
      <c r="F1581" s="723"/>
      <c r="G1581" s="723"/>
      <c r="H1581" s="723"/>
      <c r="I1581" s="723"/>
      <c r="J1581" s="723"/>
      <c r="K1581" s="723"/>
      <c r="L1581" s="723"/>
      <c r="M1581" s="723"/>
      <c r="N1581" s="723"/>
      <c r="O1581" s="724"/>
      <c r="P1581" s="638"/>
      <c r="Q1581" s="638"/>
      <c r="R1581" s="638"/>
      <c r="S1581" s="638"/>
      <c r="T1581" s="638"/>
      <c r="U1581" s="638"/>
      <c r="V1581" s="638"/>
      <c r="W1581" s="638"/>
      <c r="X1581" s="638"/>
      <c r="Y1581" s="638"/>
      <c r="Z1581" s="638"/>
      <c r="AA1581" s="638"/>
      <c r="AB1581" s="638"/>
      <c r="AC1581" s="638"/>
      <c r="AD1581" s="638"/>
      <c r="AI1581">
        <f t="shared" si="1209"/>
        <v>0</v>
      </c>
      <c r="AJ1581">
        <f t="shared" si="1210"/>
        <v>0</v>
      </c>
      <c r="AK1581">
        <f t="shared" si="1211"/>
        <v>0</v>
      </c>
      <c r="AL1581">
        <f t="shared" si="1212"/>
        <v>0</v>
      </c>
      <c r="AM1581">
        <f t="shared" si="1213"/>
        <v>0</v>
      </c>
      <c r="AN1581">
        <f t="shared" si="1214"/>
        <v>0</v>
      </c>
      <c r="AO1581">
        <f t="shared" si="1215"/>
        <v>0</v>
      </c>
      <c r="AP1581">
        <f t="shared" si="1216"/>
        <v>0</v>
      </c>
      <c r="AQ1581">
        <f t="shared" si="1217"/>
        <v>0</v>
      </c>
      <c r="AR1581">
        <f t="shared" si="1218"/>
        <v>0</v>
      </c>
      <c r="AS1581">
        <f t="shared" si="1219"/>
        <v>0</v>
      </c>
      <c r="AT1581">
        <f t="shared" si="1220"/>
        <v>0</v>
      </c>
      <c r="AU1581">
        <f t="shared" si="1221"/>
        <v>0</v>
      </c>
      <c r="AV1581">
        <f t="shared" si="1222"/>
        <v>0</v>
      </c>
      <c r="AW1581">
        <f t="shared" si="1223"/>
        <v>0</v>
      </c>
      <c r="AX1581">
        <f t="shared" si="1224"/>
        <v>0</v>
      </c>
      <c r="AY1581">
        <f t="shared" si="1225"/>
        <v>0</v>
      </c>
      <c r="AZ1581">
        <f t="shared" si="1226"/>
        <v>0</v>
      </c>
      <c r="BA1581">
        <f t="shared" si="1227"/>
        <v>0</v>
      </c>
      <c r="BB1581">
        <f t="shared" si="1228"/>
        <v>0</v>
      </c>
    </row>
    <row r="1582" spans="1:54" ht="15" customHeight="1">
      <c r="A1582" s="445"/>
      <c r="B1582" s="446"/>
      <c r="C1582" s="35" t="s">
        <v>5048</v>
      </c>
      <c r="D1582" s="800" t="str">
        <f>IF(CNGE_2026_M1_Secc1_Sub1!$D57="","",CNGE_2026_M1_Secc1_Sub1!$D57)</f>
        <v/>
      </c>
      <c r="E1582" s="723"/>
      <c r="F1582" s="723"/>
      <c r="G1582" s="723"/>
      <c r="H1582" s="723"/>
      <c r="I1582" s="723"/>
      <c r="J1582" s="723"/>
      <c r="K1582" s="723"/>
      <c r="L1582" s="723"/>
      <c r="M1582" s="723"/>
      <c r="N1582" s="723"/>
      <c r="O1582" s="724"/>
      <c r="P1582" s="638"/>
      <c r="Q1582" s="638"/>
      <c r="R1582" s="638"/>
      <c r="S1582" s="638"/>
      <c r="T1582" s="638"/>
      <c r="U1582" s="638"/>
      <c r="V1582" s="638"/>
      <c r="W1582" s="638"/>
      <c r="X1582" s="638"/>
      <c r="Y1582" s="638"/>
      <c r="Z1582" s="638"/>
      <c r="AA1582" s="638"/>
      <c r="AB1582" s="638"/>
      <c r="AC1582" s="638"/>
      <c r="AD1582" s="638"/>
      <c r="AI1582">
        <f t="shared" si="1209"/>
        <v>0</v>
      </c>
      <c r="AJ1582">
        <f t="shared" si="1210"/>
        <v>0</v>
      </c>
      <c r="AK1582">
        <f t="shared" si="1211"/>
        <v>0</v>
      </c>
      <c r="AL1582">
        <f t="shared" si="1212"/>
        <v>0</v>
      </c>
      <c r="AM1582">
        <f t="shared" si="1213"/>
        <v>0</v>
      </c>
      <c r="AN1582">
        <f t="shared" si="1214"/>
        <v>0</v>
      </c>
      <c r="AO1582">
        <f t="shared" si="1215"/>
        <v>0</v>
      </c>
      <c r="AP1582">
        <f t="shared" si="1216"/>
        <v>0</v>
      </c>
      <c r="AQ1582">
        <f t="shared" si="1217"/>
        <v>0</v>
      </c>
      <c r="AR1582">
        <f t="shared" si="1218"/>
        <v>0</v>
      </c>
      <c r="AS1582">
        <f t="shared" si="1219"/>
        <v>0</v>
      </c>
      <c r="AT1582">
        <f t="shared" si="1220"/>
        <v>0</v>
      </c>
      <c r="AU1582">
        <f t="shared" si="1221"/>
        <v>0</v>
      </c>
      <c r="AV1582">
        <f t="shared" si="1222"/>
        <v>0</v>
      </c>
      <c r="AW1582">
        <f t="shared" si="1223"/>
        <v>0</v>
      </c>
      <c r="AX1582">
        <f t="shared" si="1224"/>
        <v>0</v>
      </c>
      <c r="AY1582">
        <f t="shared" si="1225"/>
        <v>0</v>
      </c>
      <c r="AZ1582">
        <f t="shared" si="1226"/>
        <v>0</v>
      </c>
      <c r="BA1582">
        <f t="shared" si="1227"/>
        <v>0</v>
      </c>
      <c r="BB1582">
        <f t="shared" si="1228"/>
        <v>0</v>
      </c>
    </row>
    <row r="1583" spans="1:54" ht="15" customHeight="1">
      <c r="A1583" s="445"/>
      <c r="B1583" s="446"/>
      <c r="C1583" s="35" t="s">
        <v>5049</v>
      </c>
      <c r="D1583" s="800" t="str">
        <f>IF(CNGE_2026_M1_Secc1_Sub1!$D58="","",CNGE_2026_M1_Secc1_Sub1!$D58)</f>
        <v/>
      </c>
      <c r="E1583" s="723"/>
      <c r="F1583" s="723"/>
      <c r="G1583" s="723"/>
      <c r="H1583" s="723"/>
      <c r="I1583" s="723"/>
      <c r="J1583" s="723"/>
      <c r="K1583" s="723"/>
      <c r="L1583" s="723"/>
      <c r="M1583" s="723"/>
      <c r="N1583" s="723"/>
      <c r="O1583" s="724"/>
      <c r="P1583" s="638"/>
      <c r="Q1583" s="638"/>
      <c r="R1583" s="638"/>
      <c r="S1583" s="638"/>
      <c r="T1583" s="638"/>
      <c r="U1583" s="638"/>
      <c r="V1583" s="638"/>
      <c r="W1583" s="638"/>
      <c r="X1583" s="638"/>
      <c r="Y1583" s="638"/>
      <c r="Z1583" s="638"/>
      <c r="AA1583" s="638"/>
      <c r="AB1583" s="638"/>
      <c r="AC1583" s="638"/>
      <c r="AD1583" s="638"/>
      <c r="AI1583">
        <f t="shared" si="1209"/>
        <v>0</v>
      </c>
      <c r="AJ1583">
        <f t="shared" si="1210"/>
        <v>0</v>
      </c>
      <c r="AK1583">
        <f t="shared" si="1211"/>
        <v>0</v>
      </c>
      <c r="AL1583">
        <f t="shared" si="1212"/>
        <v>0</v>
      </c>
      <c r="AM1583">
        <f t="shared" si="1213"/>
        <v>0</v>
      </c>
      <c r="AN1583">
        <f t="shared" si="1214"/>
        <v>0</v>
      </c>
      <c r="AO1583">
        <f t="shared" si="1215"/>
        <v>0</v>
      </c>
      <c r="AP1583">
        <f t="shared" si="1216"/>
        <v>0</v>
      </c>
      <c r="AQ1583">
        <f t="shared" si="1217"/>
        <v>0</v>
      </c>
      <c r="AR1583">
        <f t="shared" si="1218"/>
        <v>0</v>
      </c>
      <c r="AS1583">
        <f t="shared" si="1219"/>
        <v>0</v>
      </c>
      <c r="AT1583">
        <f t="shared" si="1220"/>
        <v>0</v>
      </c>
      <c r="AU1583">
        <f t="shared" si="1221"/>
        <v>0</v>
      </c>
      <c r="AV1583">
        <f t="shared" si="1222"/>
        <v>0</v>
      </c>
      <c r="AW1583">
        <f t="shared" si="1223"/>
        <v>0</v>
      </c>
      <c r="AX1583">
        <f t="shared" si="1224"/>
        <v>0</v>
      </c>
      <c r="AY1583">
        <f t="shared" si="1225"/>
        <v>0</v>
      </c>
      <c r="AZ1583">
        <f t="shared" si="1226"/>
        <v>0</v>
      </c>
      <c r="BA1583">
        <f t="shared" si="1227"/>
        <v>0</v>
      </c>
      <c r="BB1583">
        <f t="shared" si="1228"/>
        <v>0</v>
      </c>
    </row>
    <row r="1584" spans="1:54" ht="15" customHeight="1">
      <c r="A1584" s="445"/>
      <c r="B1584" s="446"/>
      <c r="C1584" s="35" t="s">
        <v>5050</v>
      </c>
      <c r="D1584" s="800" t="str">
        <f>IF(CNGE_2026_M1_Secc1_Sub1!$D59="","",CNGE_2026_M1_Secc1_Sub1!$D59)</f>
        <v/>
      </c>
      <c r="E1584" s="723"/>
      <c r="F1584" s="723"/>
      <c r="G1584" s="723"/>
      <c r="H1584" s="723"/>
      <c r="I1584" s="723"/>
      <c r="J1584" s="723"/>
      <c r="K1584" s="723"/>
      <c r="L1584" s="723"/>
      <c r="M1584" s="723"/>
      <c r="N1584" s="723"/>
      <c r="O1584" s="724"/>
      <c r="P1584" s="638"/>
      <c r="Q1584" s="638"/>
      <c r="R1584" s="638"/>
      <c r="S1584" s="638"/>
      <c r="T1584" s="638"/>
      <c r="U1584" s="638"/>
      <c r="V1584" s="638"/>
      <c r="W1584" s="638"/>
      <c r="X1584" s="638"/>
      <c r="Y1584" s="638"/>
      <c r="Z1584" s="638"/>
      <c r="AA1584" s="638"/>
      <c r="AB1584" s="638"/>
      <c r="AC1584" s="638"/>
      <c r="AD1584" s="638"/>
      <c r="AI1584">
        <f t="shared" si="1209"/>
        <v>0</v>
      </c>
      <c r="AJ1584">
        <f t="shared" si="1210"/>
        <v>0</v>
      </c>
      <c r="AK1584">
        <f t="shared" si="1211"/>
        <v>0</v>
      </c>
      <c r="AL1584">
        <f t="shared" si="1212"/>
        <v>0</v>
      </c>
      <c r="AM1584">
        <f t="shared" si="1213"/>
        <v>0</v>
      </c>
      <c r="AN1584">
        <f t="shared" si="1214"/>
        <v>0</v>
      </c>
      <c r="AO1584">
        <f t="shared" si="1215"/>
        <v>0</v>
      </c>
      <c r="AP1584">
        <f t="shared" si="1216"/>
        <v>0</v>
      </c>
      <c r="AQ1584">
        <f t="shared" si="1217"/>
        <v>0</v>
      </c>
      <c r="AR1584">
        <f t="shared" si="1218"/>
        <v>0</v>
      </c>
      <c r="AS1584">
        <f t="shared" si="1219"/>
        <v>0</v>
      </c>
      <c r="AT1584">
        <f t="shared" si="1220"/>
        <v>0</v>
      </c>
      <c r="AU1584">
        <f t="shared" si="1221"/>
        <v>0</v>
      </c>
      <c r="AV1584">
        <f t="shared" si="1222"/>
        <v>0</v>
      </c>
      <c r="AW1584">
        <f t="shared" si="1223"/>
        <v>0</v>
      </c>
      <c r="AX1584">
        <f t="shared" si="1224"/>
        <v>0</v>
      </c>
      <c r="AY1584">
        <f t="shared" si="1225"/>
        <v>0</v>
      </c>
      <c r="AZ1584">
        <f t="shared" si="1226"/>
        <v>0</v>
      </c>
      <c r="BA1584">
        <f t="shared" si="1227"/>
        <v>0</v>
      </c>
      <c r="BB1584">
        <f t="shared" si="1228"/>
        <v>0</v>
      </c>
    </row>
    <row r="1585" spans="1:54" ht="15" customHeight="1">
      <c r="A1585" s="445"/>
      <c r="B1585" s="446"/>
      <c r="C1585" s="35" t="s">
        <v>5051</v>
      </c>
      <c r="D1585" s="800" t="str">
        <f>IF(CNGE_2026_M1_Secc1_Sub1!$D60="","",CNGE_2026_M1_Secc1_Sub1!$D60)</f>
        <v/>
      </c>
      <c r="E1585" s="723"/>
      <c r="F1585" s="723"/>
      <c r="G1585" s="723"/>
      <c r="H1585" s="723"/>
      <c r="I1585" s="723"/>
      <c r="J1585" s="723"/>
      <c r="K1585" s="723"/>
      <c r="L1585" s="723"/>
      <c r="M1585" s="723"/>
      <c r="N1585" s="723"/>
      <c r="O1585" s="724"/>
      <c r="P1585" s="638"/>
      <c r="Q1585" s="638"/>
      <c r="R1585" s="638"/>
      <c r="S1585" s="638"/>
      <c r="T1585" s="638"/>
      <c r="U1585" s="638"/>
      <c r="V1585" s="638"/>
      <c r="W1585" s="638"/>
      <c r="X1585" s="638"/>
      <c r="Y1585" s="638"/>
      <c r="Z1585" s="638"/>
      <c r="AA1585" s="638"/>
      <c r="AB1585" s="638"/>
      <c r="AC1585" s="638"/>
      <c r="AD1585" s="638"/>
      <c r="AI1585">
        <f t="shared" si="1209"/>
        <v>0</v>
      </c>
      <c r="AJ1585">
        <f t="shared" si="1210"/>
        <v>0</v>
      </c>
      <c r="AK1585">
        <f t="shared" si="1211"/>
        <v>0</v>
      </c>
      <c r="AL1585">
        <f t="shared" si="1212"/>
        <v>0</v>
      </c>
      <c r="AM1585">
        <f t="shared" si="1213"/>
        <v>0</v>
      </c>
      <c r="AN1585">
        <f t="shared" si="1214"/>
        <v>0</v>
      </c>
      <c r="AO1585">
        <f t="shared" si="1215"/>
        <v>0</v>
      </c>
      <c r="AP1585">
        <f t="shared" si="1216"/>
        <v>0</v>
      </c>
      <c r="AQ1585">
        <f t="shared" si="1217"/>
        <v>0</v>
      </c>
      <c r="AR1585">
        <f t="shared" si="1218"/>
        <v>0</v>
      </c>
      <c r="AS1585">
        <f t="shared" si="1219"/>
        <v>0</v>
      </c>
      <c r="AT1585">
        <f t="shared" si="1220"/>
        <v>0</v>
      </c>
      <c r="AU1585">
        <f t="shared" si="1221"/>
        <v>0</v>
      </c>
      <c r="AV1585">
        <f t="shared" si="1222"/>
        <v>0</v>
      </c>
      <c r="AW1585">
        <f t="shared" si="1223"/>
        <v>0</v>
      </c>
      <c r="AX1585">
        <f t="shared" si="1224"/>
        <v>0</v>
      </c>
      <c r="AY1585">
        <f t="shared" si="1225"/>
        <v>0</v>
      </c>
      <c r="AZ1585">
        <f t="shared" si="1226"/>
        <v>0</v>
      </c>
      <c r="BA1585">
        <f t="shared" si="1227"/>
        <v>0</v>
      </c>
      <c r="BB1585">
        <f t="shared" si="1228"/>
        <v>0</v>
      </c>
    </row>
    <row r="1586" spans="1:54" ht="15" customHeight="1">
      <c r="A1586" s="445"/>
      <c r="B1586" s="446"/>
      <c r="C1586" s="35" t="s">
        <v>5052</v>
      </c>
      <c r="D1586" s="800" t="str">
        <f>IF(CNGE_2026_M1_Secc1_Sub1!$D61="","",CNGE_2026_M1_Secc1_Sub1!$D61)</f>
        <v/>
      </c>
      <c r="E1586" s="723"/>
      <c r="F1586" s="723"/>
      <c r="G1586" s="723"/>
      <c r="H1586" s="723"/>
      <c r="I1586" s="723"/>
      <c r="J1586" s="723"/>
      <c r="K1586" s="723"/>
      <c r="L1586" s="723"/>
      <c r="M1586" s="723"/>
      <c r="N1586" s="723"/>
      <c r="O1586" s="724"/>
      <c r="P1586" s="638"/>
      <c r="Q1586" s="638"/>
      <c r="R1586" s="638"/>
      <c r="S1586" s="638"/>
      <c r="T1586" s="638"/>
      <c r="U1586" s="638"/>
      <c r="V1586" s="638"/>
      <c r="W1586" s="638"/>
      <c r="X1586" s="638"/>
      <c r="Y1586" s="638"/>
      <c r="Z1586" s="638"/>
      <c r="AA1586" s="638"/>
      <c r="AB1586" s="638"/>
      <c r="AC1586" s="638"/>
      <c r="AD1586" s="638"/>
      <c r="AI1586">
        <f t="shared" si="1209"/>
        <v>0</v>
      </c>
      <c r="AJ1586">
        <f t="shared" si="1210"/>
        <v>0</v>
      </c>
      <c r="AK1586">
        <f t="shared" si="1211"/>
        <v>0</v>
      </c>
      <c r="AL1586">
        <f t="shared" si="1212"/>
        <v>0</v>
      </c>
      <c r="AM1586">
        <f t="shared" si="1213"/>
        <v>0</v>
      </c>
      <c r="AN1586">
        <f t="shared" si="1214"/>
        <v>0</v>
      </c>
      <c r="AO1586">
        <f t="shared" si="1215"/>
        <v>0</v>
      </c>
      <c r="AP1586">
        <f t="shared" si="1216"/>
        <v>0</v>
      </c>
      <c r="AQ1586">
        <f t="shared" si="1217"/>
        <v>0</v>
      </c>
      <c r="AR1586">
        <f t="shared" si="1218"/>
        <v>0</v>
      </c>
      <c r="AS1586">
        <f t="shared" si="1219"/>
        <v>0</v>
      </c>
      <c r="AT1586">
        <f t="shared" si="1220"/>
        <v>0</v>
      </c>
      <c r="AU1586">
        <f t="shared" si="1221"/>
        <v>0</v>
      </c>
      <c r="AV1586">
        <f t="shared" si="1222"/>
        <v>0</v>
      </c>
      <c r="AW1586">
        <f t="shared" si="1223"/>
        <v>0</v>
      </c>
      <c r="AX1586">
        <f t="shared" si="1224"/>
        <v>0</v>
      </c>
      <c r="AY1586">
        <f t="shared" si="1225"/>
        <v>0</v>
      </c>
      <c r="AZ1586">
        <f t="shared" si="1226"/>
        <v>0</v>
      </c>
      <c r="BA1586">
        <f t="shared" si="1227"/>
        <v>0</v>
      </c>
      <c r="BB1586">
        <f t="shared" si="1228"/>
        <v>0</v>
      </c>
    </row>
    <row r="1587" spans="1:54" ht="15" customHeight="1">
      <c r="A1587" s="445"/>
      <c r="B1587" s="446"/>
      <c r="C1587" s="35" t="s">
        <v>5053</v>
      </c>
      <c r="D1587" s="800" t="str">
        <f>IF(CNGE_2026_M1_Secc1_Sub1!$D62="","",CNGE_2026_M1_Secc1_Sub1!$D62)</f>
        <v/>
      </c>
      <c r="E1587" s="723"/>
      <c r="F1587" s="723"/>
      <c r="G1587" s="723"/>
      <c r="H1587" s="723"/>
      <c r="I1587" s="723"/>
      <c r="J1587" s="723"/>
      <c r="K1587" s="723"/>
      <c r="L1587" s="723"/>
      <c r="M1587" s="723"/>
      <c r="N1587" s="723"/>
      <c r="O1587" s="724"/>
      <c r="P1587" s="638"/>
      <c r="Q1587" s="638"/>
      <c r="R1587" s="638"/>
      <c r="S1587" s="638"/>
      <c r="T1587" s="638"/>
      <c r="U1587" s="638"/>
      <c r="V1587" s="638"/>
      <c r="W1587" s="638"/>
      <c r="X1587" s="638"/>
      <c r="Y1587" s="638"/>
      <c r="Z1587" s="638"/>
      <c r="AA1587" s="638"/>
      <c r="AB1587" s="638"/>
      <c r="AC1587" s="638"/>
      <c r="AD1587" s="638"/>
      <c r="AI1587">
        <f t="shared" si="1209"/>
        <v>0</v>
      </c>
      <c r="AJ1587">
        <f t="shared" si="1210"/>
        <v>0</v>
      </c>
      <c r="AK1587">
        <f t="shared" si="1211"/>
        <v>0</v>
      </c>
      <c r="AL1587">
        <f t="shared" si="1212"/>
        <v>0</v>
      </c>
      <c r="AM1587">
        <f t="shared" si="1213"/>
        <v>0</v>
      </c>
      <c r="AN1587">
        <f t="shared" si="1214"/>
        <v>0</v>
      </c>
      <c r="AO1587">
        <f t="shared" si="1215"/>
        <v>0</v>
      </c>
      <c r="AP1587">
        <f t="shared" si="1216"/>
        <v>0</v>
      </c>
      <c r="AQ1587">
        <f t="shared" si="1217"/>
        <v>0</v>
      </c>
      <c r="AR1587">
        <f t="shared" si="1218"/>
        <v>0</v>
      </c>
      <c r="AS1587">
        <f t="shared" si="1219"/>
        <v>0</v>
      </c>
      <c r="AT1587">
        <f t="shared" si="1220"/>
        <v>0</v>
      </c>
      <c r="AU1587">
        <f t="shared" si="1221"/>
        <v>0</v>
      </c>
      <c r="AV1587">
        <f t="shared" si="1222"/>
        <v>0</v>
      </c>
      <c r="AW1587">
        <f t="shared" si="1223"/>
        <v>0</v>
      </c>
      <c r="AX1587">
        <f t="shared" si="1224"/>
        <v>0</v>
      </c>
      <c r="AY1587">
        <f t="shared" si="1225"/>
        <v>0</v>
      </c>
      <c r="AZ1587">
        <f t="shared" si="1226"/>
        <v>0</v>
      </c>
      <c r="BA1587">
        <f t="shared" si="1227"/>
        <v>0</v>
      </c>
      <c r="BB1587">
        <f t="shared" si="1228"/>
        <v>0</v>
      </c>
    </row>
    <row r="1588" spans="1:54" ht="15" customHeight="1">
      <c r="A1588" s="445"/>
      <c r="B1588" s="446"/>
      <c r="C1588" s="35" t="s">
        <v>5054</v>
      </c>
      <c r="D1588" s="800" t="str">
        <f>IF(CNGE_2026_M1_Secc1_Sub1!$D63="","",CNGE_2026_M1_Secc1_Sub1!$D63)</f>
        <v/>
      </c>
      <c r="E1588" s="723"/>
      <c r="F1588" s="723"/>
      <c r="G1588" s="723"/>
      <c r="H1588" s="723"/>
      <c r="I1588" s="723"/>
      <c r="J1588" s="723"/>
      <c r="K1588" s="723"/>
      <c r="L1588" s="723"/>
      <c r="M1588" s="723"/>
      <c r="N1588" s="723"/>
      <c r="O1588" s="724"/>
      <c r="P1588" s="638"/>
      <c r="Q1588" s="638"/>
      <c r="R1588" s="638"/>
      <c r="S1588" s="638"/>
      <c r="T1588" s="638"/>
      <c r="U1588" s="638"/>
      <c r="V1588" s="638"/>
      <c r="W1588" s="638"/>
      <c r="X1588" s="638"/>
      <c r="Y1588" s="638"/>
      <c r="Z1588" s="638"/>
      <c r="AA1588" s="638"/>
      <c r="AB1588" s="638"/>
      <c r="AC1588" s="638"/>
      <c r="AD1588" s="638"/>
      <c r="AI1588">
        <f t="shared" si="1209"/>
        <v>0</v>
      </c>
      <c r="AJ1588">
        <f t="shared" si="1210"/>
        <v>0</v>
      </c>
      <c r="AK1588">
        <f t="shared" si="1211"/>
        <v>0</v>
      </c>
      <c r="AL1588">
        <f t="shared" si="1212"/>
        <v>0</v>
      </c>
      <c r="AM1588">
        <f t="shared" si="1213"/>
        <v>0</v>
      </c>
      <c r="AN1588">
        <f t="shared" si="1214"/>
        <v>0</v>
      </c>
      <c r="AO1588">
        <f t="shared" si="1215"/>
        <v>0</v>
      </c>
      <c r="AP1588">
        <f t="shared" si="1216"/>
        <v>0</v>
      </c>
      <c r="AQ1588">
        <f t="shared" si="1217"/>
        <v>0</v>
      </c>
      <c r="AR1588">
        <f t="shared" si="1218"/>
        <v>0</v>
      </c>
      <c r="AS1588">
        <f t="shared" si="1219"/>
        <v>0</v>
      </c>
      <c r="AT1588">
        <f t="shared" si="1220"/>
        <v>0</v>
      </c>
      <c r="AU1588">
        <f t="shared" si="1221"/>
        <v>0</v>
      </c>
      <c r="AV1588">
        <f t="shared" si="1222"/>
        <v>0</v>
      </c>
      <c r="AW1588">
        <f t="shared" si="1223"/>
        <v>0</v>
      </c>
      <c r="AX1588">
        <f t="shared" si="1224"/>
        <v>0</v>
      </c>
      <c r="AY1588">
        <f t="shared" si="1225"/>
        <v>0</v>
      </c>
      <c r="AZ1588">
        <f t="shared" si="1226"/>
        <v>0</v>
      </c>
      <c r="BA1588">
        <f t="shared" si="1227"/>
        <v>0</v>
      </c>
      <c r="BB1588">
        <f t="shared" si="1228"/>
        <v>0</v>
      </c>
    </row>
    <row r="1589" spans="1:54" ht="15" customHeight="1">
      <c r="A1589" s="445"/>
      <c r="B1589" s="446"/>
      <c r="C1589" s="35" t="s">
        <v>5055</v>
      </c>
      <c r="D1589" s="800" t="str">
        <f>IF(CNGE_2026_M1_Secc1_Sub1!$D64="","",CNGE_2026_M1_Secc1_Sub1!$D64)</f>
        <v/>
      </c>
      <c r="E1589" s="723"/>
      <c r="F1589" s="723"/>
      <c r="G1589" s="723"/>
      <c r="H1589" s="723"/>
      <c r="I1589" s="723"/>
      <c r="J1589" s="723"/>
      <c r="K1589" s="723"/>
      <c r="L1589" s="723"/>
      <c r="M1589" s="723"/>
      <c r="N1589" s="723"/>
      <c r="O1589" s="724"/>
      <c r="P1589" s="638"/>
      <c r="Q1589" s="638"/>
      <c r="R1589" s="638"/>
      <c r="S1589" s="638"/>
      <c r="T1589" s="638"/>
      <c r="U1589" s="638"/>
      <c r="V1589" s="638"/>
      <c r="W1589" s="638"/>
      <c r="X1589" s="638"/>
      <c r="Y1589" s="638"/>
      <c r="Z1589" s="638"/>
      <c r="AA1589" s="638"/>
      <c r="AB1589" s="638"/>
      <c r="AC1589" s="638"/>
      <c r="AD1589" s="638"/>
      <c r="AI1589">
        <f t="shared" si="1209"/>
        <v>0</v>
      </c>
      <c r="AJ1589">
        <f t="shared" si="1210"/>
        <v>0</v>
      </c>
      <c r="AK1589">
        <f t="shared" si="1211"/>
        <v>0</v>
      </c>
      <c r="AL1589">
        <f t="shared" si="1212"/>
        <v>0</v>
      </c>
      <c r="AM1589">
        <f t="shared" si="1213"/>
        <v>0</v>
      </c>
      <c r="AN1589">
        <f t="shared" si="1214"/>
        <v>0</v>
      </c>
      <c r="AO1589">
        <f t="shared" si="1215"/>
        <v>0</v>
      </c>
      <c r="AP1589">
        <f t="shared" si="1216"/>
        <v>0</v>
      </c>
      <c r="AQ1589">
        <f t="shared" si="1217"/>
        <v>0</v>
      </c>
      <c r="AR1589">
        <f t="shared" si="1218"/>
        <v>0</v>
      </c>
      <c r="AS1589">
        <f t="shared" si="1219"/>
        <v>0</v>
      </c>
      <c r="AT1589">
        <f t="shared" si="1220"/>
        <v>0</v>
      </c>
      <c r="AU1589">
        <f t="shared" si="1221"/>
        <v>0</v>
      </c>
      <c r="AV1589">
        <f t="shared" si="1222"/>
        <v>0</v>
      </c>
      <c r="AW1589">
        <f t="shared" si="1223"/>
        <v>0</v>
      </c>
      <c r="AX1589">
        <f t="shared" si="1224"/>
        <v>0</v>
      </c>
      <c r="AY1589">
        <f t="shared" si="1225"/>
        <v>0</v>
      </c>
      <c r="AZ1589">
        <f t="shared" si="1226"/>
        <v>0</v>
      </c>
      <c r="BA1589">
        <f t="shared" si="1227"/>
        <v>0</v>
      </c>
      <c r="BB1589">
        <f t="shared" si="1228"/>
        <v>0</v>
      </c>
    </row>
    <row r="1590" spans="1:54" ht="15" customHeight="1">
      <c r="A1590" s="445"/>
      <c r="B1590" s="446"/>
      <c r="C1590" s="35" t="s">
        <v>5056</v>
      </c>
      <c r="D1590" s="800" t="str">
        <f>IF(CNGE_2026_M1_Secc1_Sub1!$D65="","",CNGE_2026_M1_Secc1_Sub1!$D65)</f>
        <v/>
      </c>
      <c r="E1590" s="723"/>
      <c r="F1590" s="723"/>
      <c r="G1590" s="723"/>
      <c r="H1590" s="723"/>
      <c r="I1590" s="723"/>
      <c r="J1590" s="723"/>
      <c r="K1590" s="723"/>
      <c r="L1590" s="723"/>
      <c r="M1590" s="723"/>
      <c r="N1590" s="723"/>
      <c r="O1590" s="724"/>
      <c r="P1590" s="638"/>
      <c r="Q1590" s="638"/>
      <c r="R1590" s="638"/>
      <c r="S1590" s="638"/>
      <c r="T1590" s="638"/>
      <c r="U1590" s="638"/>
      <c r="V1590" s="638"/>
      <c r="W1590" s="638"/>
      <c r="X1590" s="638"/>
      <c r="Y1590" s="638"/>
      <c r="Z1590" s="638"/>
      <c r="AA1590" s="638"/>
      <c r="AB1590" s="638"/>
      <c r="AC1590" s="638"/>
      <c r="AD1590" s="638"/>
      <c r="AI1590">
        <f t="shared" si="1209"/>
        <v>0</v>
      </c>
      <c r="AJ1590">
        <f t="shared" si="1210"/>
        <v>0</v>
      </c>
      <c r="AK1590">
        <f t="shared" si="1211"/>
        <v>0</v>
      </c>
      <c r="AL1590">
        <f t="shared" si="1212"/>
        <v>0</v>
      </c>
      <c r="AM1590">
        <f t="shared" si="1213"/>
        <v>0</v>
      </c>
      <c r="AN1590">
        <f t="shared" si="1214"/>
        <v>0</v>
      </c>
      <c r="AO1590">
        <f t="shared" si="1215"/>
        <v>0</v>
      </c>
      <c r="AP1590">
        <f t="shared" si="1216"/>
        <v>0</v>
      </c>
      <c r="AQ1590">
        <f t="shared" si="1217"/>
        <v>0</v>
      </c>
      <c r="AR1590">
        <f t="shared" si="1218"/>
        <v>0</v>
      </c>
      <c r="AS1590">
        <f t="shared" si="1219"/>
        <v>0</v>
      </c>
      <c r="AT1590">
        <f t="shared" si="1220"/>
        <v>0</v>
      </c>
      <c r="AU1590">
        <f t="shared" si="1221"/>
        <v>0</v>
      </c>
      <c r="AV1590">
        <f t="shared" si="1222"/>
        <v>0</v>
      </c>
      <c r="AW1590">
        <f t="shared" si="1223"/>
        <v>0</v>
      </c>
      <c r="AX1590">
        <f t="shared" si="1224"/>
        <v>0</v>
      </c>
      <c r="AY1590">
        <f t="shared" si="1225"/>
        <v>0</v>
      </c>
      <c r="AZ1590">
        <f t="shared" si="1226"/>
        <v>0</v>
      </c>
      <c r="BA1590">
        <f t="shared" si="1227"/>
        <v>0</v>
      </c>
      <c r="BB1590">
        <f t="shared" si="1228"/>
        <v>0</v>
      </c>
    </row>
    <row r="1591" spans="1:54" ht="15" customHeight="1">
      <c r="A1591" s="445"/>
      <c r="B1591" s="446"/>
      <c r="C1591" s="35" t="s">
        <v>5057</v>
      </c>
      <c r="D1591" s="800" t="str">
        <f>IF(CNGE_2026_M1_Secc1_Sub1!$D66="","",CNGE_2026_M1_Secc1_Sub1!$D66)</f>
        <v/>
      </c>
      <c r="E1591" s="723"/>
      <c r="F1591" s="723"/>
      <c r="G1591" s="723"/>
      <c r="H1591" s="723"/>
      <c r="I1591" s="723"/>
      <c r="J1591" s="723"/>
      <c r="K1591" s="723"/>
      <c r="L1591" s="723"/>
      <c r="M1591" s="723"/>
      <c r="N1591" s="723"/>
      <c r="O1591" s="724"/>
      <c r="P1591" s="638"/>
      <c r="Q1591" s="638"/>
      <c r="R1591" s="638"/>
      <c r="S1591" s="638"/>
      <c r="T1591" s="638"/>
      <c r="U1591" s="638"/>
      <c r="V1591" s="638"/>
      <c r="W1591" s="638"/>
      <c r="X1591" s="638"/>
      <c r="Y1591" s="638"/>
      <c r="Z1591" s="638"/>
      <c r="AA1591" s="638"/>
      <c r="AB1591" s="638"/>
      <c r="AC1591" s="638"/>
      <c r="AD1591" s="638"/>
      <c r="AI1591">
        <f t="shared" si="1209"/>
        <v>0</v>
      </c>
      <c r="AJ1591">
        <f t="shared" si="1210"/>
        <v>0</v>
      </c>
      <c r="AK1591">
        <f t="shared" si="1211"/>
        <v>0</v>
      </c>
      <c r="AL1591">
        <f t="shared" si="1212"/>
        <v>0</v>
      </c>
      <c r="AM1591">
        <f t="shared" si="1213"/>
        <v>0</v>
      </c>
      <c r="AN1591">
        <f t="shared" si="1214"/>
        <v>0</v>
      </c>
      <c r="AO1591">
        <f t="shared" si="1215"/>
        <v>0</v>
      </c>
      <c r="AP1591">
        <f t="shared" si="1216"/>
        <v>0</v>
      </c>
      <c r="AQ1591">
        <f t="shared" si="1217"/>
        <v>0</v>
      </c>
      <c r="AR1591">
        <f t="shared" si="1218"/>
        <v>0</v>
      </c>
      <c r="AS1591">
        <f t="shared" si="1219"/>
        <v>0</v>
      </c>
      <c r="AT1591">
        <f t="shared" si="1220"/>
        <v>0</v>
      </c>
      <c r="AU1591">
        <f t="shared" si="1221"/>
        <v>0</v>
      </c>
      <c r="AV1591">
        <f t="shared" si="1222"/>
        <v>0</v>
      </c>
      <c r="AW1591">
        <f t="shared" si="1223"/>
        <v>0</v>
      </c>
      <c r="AX1591">
        <f t="shared" si="1224"/>
        <v>0</v>
      </c>
      <c r="AY1591">
        <f t="shared" si="1225"/>
        <v>0</v>
      </c>
      <c r="AZ1591">
        <f t="shared" si="1226"/>
        <v>0</v>
      </c>
      <c r="BA1591">
        <f t="shared" si="1227"/>
        <v>0</v>
      </c>
      <c r="BB1591">
        <f t="shared" si="1228"/>
        <v>0</v>
      </c>
    </row>
    <row r="1592" spans="1:54" ht="15" customHeight="1">
      <c r="A1592" s="445"/>
      <c r="B1592" s="446"/>
      <c r="C1592" s="35" t="s">
        <v>5058</v>
      </c>
      <c r="D1592" s="800" t="str">
        <f>IF(CNGE_2026_M1_Secc1_Sub1!$D67="","",CNGE_2026_M1_Secc1_Sub1!$D67)</f>
        <v/>
      </c>
      <c r="E1592" s="723"/>
      <c r="F1592" s="723"/>
      <c r="G1592" s="723"/>
      <c r="H1592" s="723"/>
      <c r="I1592" s="723"/>
      <c r="J1592" s="723"/>
      <c r="K1592" s="723"/>
      <c r="L1592" s="723"/>
      <c r="M1592" s="723"/>
      <c r="N1592" s="723"/>
      <c r="O1592" s="724"/>
      <c r="P1592" s="638"/>
      <c r="Q1592" s="638"/>
      <c r="R1592" s="638"/>
      <c r="S1592" s="638"/>
      <c r="T1592" s="638"/>
      <c r="U1592" s="638"/>
      <c r="V1592" s="638"/>
      <c r="W1592" s="638"/>
      <c r="X1592" s="638"/>
      <c r="Y1592" s="638"/>
      <c r="Z1592" s="638"/>
      <c r="AA1592" s="638"/>
      <c r="AB1592" s="638"/>
      <c r="AC1592" s="638"/>
      <c r="AD1592" s="638"/>
      <c r="AI1592">
        <f t="shared" si="1209"/>
        <v>0</v>
      </c>
      <c r="AJ1592">
        <f t="shared" si="1210"/>
        <v>0</v>
      </c>
      <c r="AK1592">
        <f t="shared" si="1211"/>
        <v>0</v>
      </c>
      <c r="AL1592">
        <f t="shared" si="1212"/>
        <v>0</v>
      </c>
      <c r="AM1592">
        <f t="shared" si="1213"/>
        <v>0</v>
      </c>
      <c r="AN1592">
        <f t="shared" si="1214"/>
        <v>0</v>
      </c>
      <c r="AO1592">
        <f t="shared" si="1215"/>
        <v>0</v>
      </c>
      <c r="AP1592">
        <f t="shared" si="1216"/>
        <v>0</v>
      </c>
      <c r="AQ1592">
        <f t="shared" si="1217"/>
        <v>0</v>
      </c>
      <c r="AR1592">
        <f t="shared" si="1218"/>
        <v>0</v>
      </c>
      <c r="AS1592">
        <f t="shared" si="1219"/>
        <v>0</v>
      </c>
      <c r="AT1592">
        <f t="shared" si="1220"/>
        <v>0</v>
      </c>
      <c r="AU1592">
        <f t="shared" si="1221"/>
        <v>0</v>
      </c>
      <c r="AV1592">
        <f t="shared" si="1222"/>
        <v>0</v>
      </c>
      <c r="AW1592">
        <f t="shared" si="1223"/>
        <v>0</v>
      </c>
      <c r="AX1592">
        <f t="shared" si="1224"/>
        <v>0</v>
      </c>
      <c r="AY1592">
        <f t="shared" si="1225"/>
        <v>0</v>
      </c>
      <c r="AZ1592">
        <f t="shared" si="1226"/>
        <v>0</v>
      </c>
      <c r="BA1592">
        <f t="shared" si="1227"/>
        <v>0</v>
      </c>
      <c r="BB1592">
        <f t="shared" si="1228"/>
        <v>0</v>
      </c>
    </row>
    <row r="1593" spans="1:54" ht="15" customHeight="1">
      <c r="A1593" s="445"/>
      <c r="B1593" s="446"/>
      <c r="C1593" s="35" t="s">
        <v>5059</v>
      </c>
      <c r="D1593" s="800" t="str">
        <f>IF(CNGE_2026_M1_Secc1_Sub1!$D68="","",CNGE_2026_M1_Secc1_Sub1!$D68)</f>
        <v/>
      </c>
      <c r="E1593" s="723"/>
      <c r="F1593" s="723"/>
      <c r="G1593" s="723"/>
      <c r="H1593" s="723"/>
      <c r="I1593" s="723"/>
      <c r="J1593" s="723"/>
      <c r="K1593" s="723"/>
      <c r="L1593" s="723"/>
      <c r="M1593" s="723"/>
      <c r="N1593" s="723"/>
      <c r="O1593" s="724"/>
      <c r="P1593" s="638"/>
      <c r="Q1593" s="638"/>
      <c r="R1593" s="638"/>
      <c r="S1593" s="638"/>
      <c r="T1593" s="638"/>
      <c r="U1593" s="638"/>
      <c r="V1593" s="638"/>
      <c r="W1593" s="638"/>
      <c r="X1593" s="638"/>
      <c r="Y1593" s="638"/>
      <c r="Z1593" s="638"/>
      <c r="AA1593" s="638"/>
      <c r="AB1593" s="638"/>
      <c r="AC1593" s="638"/>
      <c r="AD1593" s="638"/>
      <c r="AI1593">
        <f t="shared" si="1209"/>
        <v>0</v>
      </c>
      <c r="AJ1593">
        <f t="shared" si="1210"/>
        <v>0</v>
      </c>
      <c r="AK1593">
        <f t="shared" si="1211"/>
        <v>0</v>
      </c>
      <c r="AL1593">
        <f t="shared" si="1212"/>
        <v>0</v>
      </c>
      <c r="AM1593">
        <f t="shared" si="1213"/>
        <v>0</v>
      </c>
      <c r="AN1593">
        <f t="shared" si="1214"/>
        <v>0</v>
      </c>
      <c r="AO1593">
        <f t="shared" si="1215"/>
        <v>0</v>
      </c>
      <c r="AP1593">
        <f t="shared" si="1216"/>
        <v>0</v>
      </c>
      <c r="AQ1593">
        <f t="shared" si="1217"/>
        <v>0</v>
      </c>
      <c r="AR1593">
        <f t="shared" si="1218"/>
        <v>0</v>
      </c>
      <c r="AS1593">
        <f t="shared" si="1219"/>
        <v>0</v>
      </c>
      <c r="AT1593">
        <f t="shared" si="1220"/>
        <v>0</v>
      </c>
      <c r="AU1593">
        <f t="shared" si="1221"/>
        <v>0</v>
      </c>
      <c r="AV1593">
        <f t="shared" si="1222"/>
        <v>0</v>
      </c>
      <c r="AW1593">
        <f t="shared" si="1223"/>
        <v>0</v>
      </c>
      <c r="AX1593">
        <f t="shared" si="1224"/>
        <v>0</v>
      </c>
      <c r="AY1593">
        <f t="shared" si="1225"/>
        <v>0</v>
      </c>
      <c r="AZ1593">
        <f t="shared" si="1226"/>
        <v>0</v>
      </c>
      <c r="BA1593">
        <f t="shared" si="1227"/>
        <v>0</v>
      </c>
      <c r="BB1593">
        <f t="shared" si="1228"/>
        <v>0</v>
      </c>
    </row>
    <row r="1594" spans="1:54" ht="15" customHeight="1">
      <c r="A1594" s="445"/>
      <c r="B1594" s="446"/>
      <c r="C1594" s="35" t="s">
        <v>5060</v>
      </c>
      <c r="D1594" s="800" t="str">
        <f>IF(CNGE_2026_M1_Secc1_Sub1!$D69="","",CNGE_2026_M1_Secc1_Sub1!$D69)</f>
        <v/>
      </c>
      <c r="E1594" s="723"/>
      <c r="F1594" s="723"/>
      <c r="G1594" s="723"/>
      <c r="H1594" s="723"/>
      <c r="I1594" s="723"/>
      <c r="J1594" s="723"/>
      <c r="K1594" s="723"/>
      <c r="L1594" s="723"/>
      <c r="M1594" s="723"/>
      <c r="N1594" s="723"/>
      <c r="O1594" s="724"/>
      <c r="P1594" s="638"/>
      <c r="Q1594" s="638"/>
      <c r="R1594" s="638"/>
      <c r="S1594" s="638"/>
      <c r="T1594" s="638"/>
      <c r="U1594" s="638"/>
      <c r="V1594" s="638"/>
      <c r="W1594" s="638"/>
      <c r="X1594" s="638"/>
      <c r="Y1594" s="638"/>
      <c r="Z1594" s="638"/>
      <c r="AA1594" s="638"/>
      <c r="AB1594" s="638"/>
      <c r="AC1594" s="638"/>
      <c r="AD1594" s="638"/>
      <c r="AI1594">
        <f t="shared" si="1209"/>
        <v>0</v>
      </c>
      <c r="AJ1594">
        <f t="shared" si="1210"/>
        <v>0</v>
      </c>
      <c r="AK1594">
        <f t="shared" si="1211"/>
        <v>0</v>
      </c>
      <c r="AL1594">
        <f t="shared" si="1212"/>
        <v>0</v>
      </c>
      <c r="AM1594">
        <f t="shared" si="1213"/>
        <v>0</v>
      </c>
      <c r="AN1594">
        <f t="shared" si="1214"/>
        <v>0</v>
      </c>
      <c r="AO1594">
        <f t="shared" si="1215"/>
        <v>0</v>
      </c>
      <c r="AP1594">
        <f t="shared" si="1216"/>
        <v>0</v>
      </c>
      <c r="AQ1594">
        <f t="shared" si="1217"/>
        <v>0</v>
      </c>
      <c r="AR1594">
        <f t="shared" si="1218"/>
        <v>0</v>
      </c>
      <c r="AS1594">
        <f t="shared" si="1219"/>
        <v>0</v>
      </c>
      <c r="AT1594">
        <f t="shared" si="1220"/>
        <v>0</v>
      </c>
      <c r="AU1594">
        <f t="shared" si="1221"/>
        <v>0</v>
      </c>
      <c r="AV1594">
        <f t="shared" si="1222"/>
        <v>0</v>
      </c>
      <c r="AW1594">
        <f t="shared" si="1223"/>
        <v>0</v>
      </c>
      <c r="AX1594">
        <f t="shared" si="1224"/>
        <v>0</v>
      </c>
      <c r="AY1594">
        <f t="shared" si="1225"/>
        <v>0</v>
      </c>
      <c r="AZ1594">
        <f t="shared" si="1226"/>
        <v>0</v>
      </c>
      <c r="BA1594">
        <f t="shared" si="1227"/>
        <v>0</v>
      </c>
      <c r="BB1594">
        <f t="shared" si="1228"/>
        <v>0</v>
      </c>
    </row>
    <row r="1595" spans="1:54" ht="15" customHeight="1">
      <c r="A1595" s="445"/>
      <c r="B1595" s="446"/>
      <c r="C1595" s="35" t="s">
        <v>5061</v>
      </c>
      <c r="D1595" s="800" t="str">
        <f>IF(CNGE_2026_M1_Secc1_Sub1!$D70="","",CNGE_2026_M1_Secc1_Sub1!$D70)</f>
        <v/>
      </c>
      <c r="E1595" s="723"/>
      <c r="F1595" s="723"/>
      <c r="G1595" s="723"/>
      <c r="H1595" s="723"/>
      <c r="I1595" s="723"/>
      <c r="J1595" s="723"/>
      <c r="K1595" s="723"/>
      <c r="L1595" s="723"/>
      <c r="M1595" s="723"/>
      <c r="N1595" s="723"/>
      <c r="O1595" s="724"/>
      <c r="P1595" s="638"/>
      <c r="Q1595" s="638"/>
      <c r="R1595" s="638"/>
      <c r="S1595" s="638"/>
      <c r="T1595" s="638"/>
      <c r="U1595" s="638"/>
      <c r="V1595" s="638"/>
      <c r="W1595" s="638"/>
      <c r="X1595" s="638"/>
      <c r="Y1595" s="638"/>
      <c r="Z1595" s="638"/>
      <c r="AA1595" s="638"/>
      <c r="AB1595" s="638"/>
      <c r="AC1595" s="638"/>
      <c r="AD1595" s="638"/>
      <c r="AI1595">
        <f t="shared" si="1209"/>
        <v>0</v>
      </c>
      <c r="AJ1595">
        <f t="shared" si="1210"/>
        <v>0</v>
      </c>
      <c r="AK1595">
        <f t="shared" si="1211"/>
        <v>0</v>
      </c>
      <c r="AL1595">
        <f t="shared" si="1212"/>
        <v>0</v>
      </c>
      <c r="AM1595">
        <f t="shared" si="1213"/>
        <v>0</v>
      </c>
      <c r="AN1595">
        <f t="shared" si="1214"/>
        <v>0</v>
      </c>
      <c r="AO1595">
        <f t="shared" si="1215"/>
        <v>0</v>
      </c>
      <c r="AP1595">
        <f t="shared" si="1216"/>
        <v>0</v>
      </c>
      <c r="AQ1595">
        <f t="shared" si="1217"/>
        <v>0</v>
      </c>
      <c r="AR1595">
        <f t="shared" si="1218"/>
        <v>0</v>
      </c>
      <c r="AS1595">
        <f t="shared" si="1219"/>
        <v>0</v>
      </c>
      <c r="AT1595">
        <f t="shared" si="1220"/>
        <v>0</v>
      </c>
      <c r="AU1595">
        <f t="shared" si="1221"/>
        <v>0</v>
      </c>
      <c r="AV1595">
        <f t="shared" si="1222"/>
        <v>0</v>
      </c>
      <c r="AW1595">
        <f t="shared" si="1223"/>
        <v>0</v>
      </c>
      <c r="AX1595">
        <f t="shared" si="1224"/>
        <v>0</v>
      </c>
      <c r="AY1595">
        <f t="shared" si="1225"/>
        <v>0</v>
      </c>
      <c r="AZ1595">
        <f t="shared" si="1226"/>
        <v>0</v>
      </c>
      <c r="BA1595">
        <f t="shared" si="1227"/>
        <v>0</v>
      </c>
      <c r="BB1595">
        <f t="shared" si="1228"/>
        <v>0</v>
      </c>
    </row>
    <row r="1596" spans="1:54" ht="15" customHeight="1">
      <c r="A1596" s="445"/>
      <c r="B1596" s="446"/>
      <c r="C1596" s="35" t="s">
        <v>5062</v>
      </c>
      <c r="D1596" s="800" t="str">
        <f>IF(CNGE_2026_M1_Secc1_Sub1!$D71="","",CNGE_2026_M1_Secc1_Sub1!$D71)</f>
        <v/>
      </c>
      <c r="E1596" s="723"/>
      <c r="F1596" s="723"/>
      <c r="G1596" s="723"/>
      <c r="H1596" s="723"/>
      <c r="I1596" s="723"/>
      <c r="J1596" s="723"/>
      <c r="K1596" s="723"/>
      <c r="L1596" s="723"/>
      <c r="M1596" s="723"/>
      <c r="N1596" s="723"/>
      <c r="O1596" s="724"/>
      <c r="P1596" s="638"/>
      <c r="Q1596" s="638"/>
      <c r="R1596" s="638"/>
      <c r="S1596" s="638"/>
      <c r="T1596" s="638"/>
      <c r="U1596" s="638"/>
      <c r="V1596" s="638"/>
      <c r="W1596" s="638"/>
      <c r="X1596" s="638"/>
      <c r="Y1596" s="638"/>
      <c r="Z1596" s="638"/>
      <c r="AA1596" s="638"/>
      <c r="AB1596" s="638"/>
      <c r="AC1596" s="638"/>
      <c r="AD1596" s="638"/>
      <c r="AI1596">
        <f t="shared" si="1209"/>
        <v>0</v>
      </c>
      <c r="AJ1596">
        <f t="shared" si="1210"/>
        <v>0</v>
      </c>
      <c r="AK1596">
        <f t="shared" si="1211"/>
        <v>0</v>
      </c>
      <c r="AL1596">
        <f t="shared" si="1212"/>
        <v>0</v>
      </c>
      <c r="AM1596">
        <f t="shared" si="1213"/>
        <v>0</v>
      </c>
      <c r="AN1596">
        <f t="shared" si="1214"/>
        <v>0</v>
      </c>
      <c r="AO1596">
        <f t="shared" si="1215"/>
        <v>0</v>
      </c>
      <c r="AP1596">
        <f t="shared" si="1216"/>
        <v>0</v>
      </c>
      <c r="AQ1596">
        <f t="shared" si="1217"/>
        <v>0</v>
      </c>
      <c r="AR1596">
        <f t="shared" si="1218"/>
        <v>0</v>
      </c>
      <c r="AS1596">
        <f t="shared" si="1219"/>
        <v>0</v>
      </c>
      <c r="AT1596">
        <f t="shared" si="1220"/>
        <v>0</v>
      </c>
      <c r="AU1596">
        <f t="shared" si="1221"/>
        <v>0</v>
      </c>
      <c r="AV1596">
        <f t="shared" si="1222"/>
        <v>0</v>
      </c>
      <c r="AW1596">
        <f t="shared" si="1223"/>
        <v>0</v>
      </c>
      <c r="AX1596">
        <f t="shared" si="1224"/>
        <v>0</v>
      </c>
      <c r="AY1596">
        <f t="shared" si="1225"/>
        <v>0</v>
      </c>
      <c r="AZ1596">
        <f t="shared" si="1226"/>
        <v>0</v>
      </c>
      <c r="BA1596">
        <f t="shared" si="1227"/>
        <v>0</v>
      </c>
      <c r="BB1596">
        <f t="shared" si="1228"/>
        <v>0</v>
      </c>
    </row>
    <row r="1597" spans="1:54" ht="15" customHeight="1">
      <c r="A1597" s="445"/>
      <c r="B1597" s="446"/>
      <c r="C1597" s="35" t="s">
        <v>5063</v>
      </c>
      <c r="D1597" s="800" t="str">
        <f>IF(CNGE_2026_M1_Secc1_Sub1!$D72="","",CNGE_2026_M1_Secc1_Sub1!$D72)</f>
        <v/>
      </c>
      <c r="E1597" s="723"/>
      <c r="F1597" s="723"/>
      <c r="G1597" s="723"/>
      <c r="H1597" s="723"/>
      <c r="I1597" s="723"/>
      <c r="J1597" s="723"/>
      <c r="K1597" s="723"/>
      <c r="L1597" s="723"/>
      <c r="M1597" s="723"/>
      <c r="N1597" s="723"/>
      <c r="O1597" s="724"/>
      <c r="P1597" s="638"/>
      <c r="Q1597" s="638"/>
      <c r="R1597" s="638"/>
      <c r="S1597" s="638"/>
      <c r="T1597" s="638"/>
      <c r="U1597" s="638"/>
      <c r="V1597" s="638"/>
      <c r="W1597" s="638"/>
      <c r="X1597" s="638"/>
      <c r="Y1597" s="638"/>
      <c r="Z1597" s="638"/>
      <c r="AA1597" s="638"/>
      <c r="AB1597" s="638"/>
      <c r="AC1597" s="638"/>
      <c r="AD1597" s="638"/>
      <c r="AI1597">
        <f t="shared" si="1209"/>
        <v>0</v>
      </c>
      <c r="AJ1597">
        <f t="shared" si="1210"/>
        <v>0</v>
      </c>
      <c r="AK1597">
        <f t="shared" si="1211"/>
        <v>0</v>
      </c>
      <c r="AL1597">
        <f t="shared" si="1212"/>
        <v>0</v>
      </c>
      <c r="AM1597">
        <f t="shared" si="1213"/>
        <v>0</v>
      </c>
      <c r="AN1597">
        <f t="shared" si="1214"/>
        <v>0</v>
      </c>
      <c r="AO1597">
        <f t="shared" si="1215"/>
        <v>0</v>
      </c>
      <c r="AP1597">
        <f t="shared" si="1216"/>
        <v>0</v>
      </c>
      <c r="AQ1597">
        <f t="shared" si="1217"/>
        <v>0</v>
      </c>
      <c r="AR1597">
        <f t="shared" si="1218"/>
        <v>0</v>
      </c>
      <c r="AS1597">
        <f t="shared" si="1219"/>
        <v>0</v>
      </c>
      <c r="AT1597">
        <f t="shared" si="1220"/>
        <v>0</v>
      </c>
      <c r="AU1597">
        <f t="shared" si="1221"/>
        <v>0</v>
      </c>
      <c r="AV1597">
        <f t="shared" si="1222"/>
        <v>0</v>
      </c>
      <c r="AW1597">
        <f t="shared" si="1223"/>
        <v>0</v>
      </c>
      <c r="AX1597">
        <f t="shared" si="1224"/>
        <v>0</v>
      </c>
      <c r="AY1597">
        <f t="shared" si="1225"/>
        <v>0</v>
      </c>
      <c r="AZ1597">
        <f t="shared" si="1226"/>
        <v>0</v>
      </c>
      <c r="BA1597">
        <f t="shared" si="1227"/>
        <v>0</v>
      </c>
      <c r="BB1597">
        <f t="shared" si="1228"/>
        <v>0</v>
      </c>
    </row>
    <row r="1598" spans="1:54" ht="15" customHeight="1">
      <c r="A1598" s="445"/>
      <c r="B1598" s="446"/>
      <c r="C1598" s="35" t="s">
        <v>5064</v>
      </c>
      <c r="D1598" s="800" t="str">
        <f>IF(CNGE_2026_M1_Secc1_Sub1!$D73="","",CNGE_2026_M1_Secc1_Sub1!$D73)</f>
        <v/>
      </c>
      <c r="E1598" s="723"/>
      <c r="F1598" s="723"/>
      <c r="G1598" s="723"/>
      <c r="H1598" s="723"/>
      <c r="I1598" s="723"/>
      <c r="J1598" s="723"/>
      <c r="K1598" s="723"/>
      <c r="L1598" s="723"/>
      <c r="M1598" s="723"/>
      <c r="N1598" s="723"/>
      <c r="O1598" s="724"/>
      <c r="P1598" s="638"/>
      <c r="Q1598" s="638"/>
      <c r="R1598" s="638"/>
      <c r="S1598" s="638"/>
      <c r="T1598" s="638"/>
      <c r="U1598" s="638"/>
      <c r="V1598" s="638"/>
      <c r="W1598" s="638"/>
      <c r="X1598" s="638"/>
      <c r="Y1598" s="638"/>
      <c r="Z1598" s="638"/>
      <c r="AA1598" s="638"/>
      <c r="AB1598" s="638"/>
      <c r="AC1598" s="638"/>
      <c r="AD1598" s="638"/>
      <c r="AI1598">
        <f t="shared" ref="AI1598:AI1629" si="1229">P1598</f>
        <v>0</v>
      </c>
      <c r="AJ1598">
        <f t="shared" ref="AJ1598:AJ1629" si="1230">COUNTIF(Q1598:R1598,"NS")</f>
        <v>0</v>
      </c>
      <c r="AK1598">
        <f t="shared" ref="AK1598:AK1629" si="1231">SUM(Q1598:R1598)</f>
        <v>0</v>
      </c>
      <c r="AL1598">
        <f t="shared" ref="AL1598:AL1629" si="1232">IF(COUNTIF(P1598:R1598,"NA")=3,0,IF(OR(AND(AI1598=0,AJ1598&gt;0),AND(AI1598="NS",AK1598&gt;0), AND(AI1598="NS", AJ1598=0,AK1598=0)), 1, IF(OR(AND(AI1598&gt;0,AJ1598&gt;1,AI1598&gt;AK1598), AND(AI1598="NS",AJ1598=2), AND(AI1598="NS",AK1598=0,AJ1598&gt;0),AI1598=AK1598), 0, 1)))</f>
        <v>0</v>
      </c>
      <c r="AM1598">
        <f t="shared" ref="AM1598:AM1629" si="1233">S1598</f>
        <v>0</v>
      </c>
      <c r="AN1598">
        <f t="shared" ref="AN1598:AN1629" si="1234">COUNTIF(T1598:U1598,"NS")</f>
        <v>0</v>
      </c>
      <c r="AO1598">
        <f t="shared" ref="AO1598:AO1629" si="1235">SUM(T1598:U1598)</f>
        <v>0</v>
      </c>
      <c r="AP1598">
        <f t="shared" ref="AP1598:AP1629" si="1236">IF(COUNTIF(S1598:U1598,"NA")=3,0,IF(OR(AND(AM1598=0,AN1598&gt;0),AND(AM1598="NS",AO1598&gt;0), AND(AM1598="NS", AN1598=0,AO1598=0)), 1, IF(OR(AND(AM1598&gt;0,AN1598&gt;1,AM1598&gt;AO1598), AND(AM1598="NS",AN1598=2), AND(AM1598="NS",AO1598=0,AN1598&gt;0),AM1598=AO1598), 0, 1)))</f>
        <v>0</v>
      </c>
      <c r="AQ1598">
        <f t="shared" ref="AQ1598:AQ1629" si="1237">V1598</f>
        <v>0</v>
      </c>
      <c r="AR1598">
        <f t="shared" ref="AR1598:AR1629" si="1238">COUNTIF(W1598:X1598,"NS")</f>
        <v>0</v>
      </c>
      <c r="AS1598">
        <f t="shared" ref="AS1598:AS1629" si="1239">SUM(W1598:X1598)</f>
        <v>0</v>
      </c>
      <c r="AT1598">
        <f t="shared" ref="AT1598:AT1629" si="1240">IF(COUNTIF(V1598:X1598,"NA")=3,0,IF(OR(AND(AQ1598=0,AR1598&gt;0),AND(AQ1598="NS",AS1598&gt;0), AND(AQ1598="NS", AR1598=0,AS1598=0)), 1, IF(OR(AND(AQ1598&gt;0,AR1598&gt;1,AQ1598&gt;AS1598), AND(AQ1598="NS",AR1598=2), AND(AQ1598="NS",AS1598=0,AR1598&gt;0),AQ1598=AS1598), 0, 1)))</f>
        <v>0</v>
      </c>
      <c r="AU1598">
        <f t="shared" ref="AU1598:AU1629" si="1241">Y1598</f>
        <v>0</v>
      </c>
      <c r="AV1598">
        <f t="shared" ref="AV1598:AV1629" si="1242">COUNTIF(Z1598:AA1598,"NS")</f>
        <v>0</v>
      </c>
      <c r="AW1598">
        <f t="shared" ref="AW1598:AW1629" si="1243">SUM(Z1598:AA1598)</f>
        <v>0</v>
      </c>
      <c r="AX1598">
        <f t="shared" ref="AX1598:AX1629" si="1244">IF(COUNTIF(Y1598:AA1598,"NA")=3,0,IF(OR(AND(AU1598=0,AV1598&gt;0),AND(AU1598="NS",AW1598&gt;0), AND(AU1598="NS", AV1598=0,AW1598=0)), 1, IF(OR(AND(AU1598&gt;0,AV1598&gt;1,AU1598&gt;AW1598), AND(AU1598="NS",AV1598=2), AND(AU1598="NS",AW1598=0,AV1598&gt;0),AU1598=AW1598), 0, 1)))</f>
        <v>0</v>
      </c>
      <c r="AY1598">
        <f t="shared" ref="AY1598:AY1629" si="1245">AB1598</f>
        <v>0</v>
      </c>
      <c r="AZ1598">
        <f t="shared" ref="AZ1598:AZ1629" si="1246">COUNTIF(AC1598:AD1598,"NS")</f>
        <v>0</v>
      </c>
      <c r="BA1598">
        <f t="shared" ref="BA1598:BA1629" si="1247">SUM(AC1598:AD1598)</f>
        <v>0</v>
      </c>
      <c r="BB1598">
        <f t="shared" ref="BB1598:BB1629" si="1248">IF(COUNTIF(AB1598:AD1598,"NA")=3,0,IF(OR(AND(AY1598=0,AZ1598&gt;0),AND(AY1598="NS",BA1598&gt;0), AND(AY1598="NS", AZ1598=0,BA1598=0)), 1, IF(OR(AND(AY1598&gt;0,AZ1598&gt;1,AY1598&gt;BA1598), AND(AY1598="NS",AZ1598=2), AND(AY1598="NS",BA1598=0,AZ1598&gt;0),AY1598=BA1598), 0, 1)))</f>
        <v>0</v>
      </c>
    </row>
    <row r="1599" spans="1:54" ht="15" customHeight="1">
      <c r="A1599" s="445"/>
      <c r="B1599" s="446"/>
      <c r="C1599" s="35" t="s">
        <v>5065</v>
      </c>
      <c r="D1599" s="800" t="str">
        <f>IF(CNGE_2026_M1_Secc1_Sub1!$D74="","",CNGE_2026_M1_Secc1_Sub1!$D74)</f>
        <v/>
      </c>
      <c r="E1599" s="723"/>
      <c r="F1599" s="723"/>
      <c r="G1599" s="723"/>
      <c r="H1599" s="723"/>
      <c r="I1599" s="723"/>
      <c r="J1599" s="723"/>
      <c r="K1599" s="723"/>
      <c r="L1599" s="723"/>
      <c r="M1599" s="723"/>
      <c r="N1599" s="723"/>
      <c r="O1599" s="724"/>
      <c r="P1599" s="638"/>
      <c r="Q1599" s="638"/>
      <c r="R1599" s="638"/>
      <c r="S1599" s="638"/>
      <c r="T1599" s="638"/>
      <c r="U1599" s="638"/>
      <c r="V1599" s="638"/>
      <c r="W1599" s="638"/>
      <c r="X1599" s="638"/>
      <c r="Y1599" s="638"/>
      <c r="Z1599" s="638"/>
      <c r="AA1599" s="638"/>
      <c r="AB1599" s="638"/>
      <c r="AC1599" s="638"/>
      <c r="AD1599" s="638"/>
      <c r="AI1599">
        <f t="shared" si="1229"/>
        <v>0</v>
      </c>
      <c r="AJ1599">
        <f t="shared" si="1230"/>
        <v>0</v>
      </c>
      <c r="AK1599">
        <f t="shared" si="1231"/>
        <v>0</v>
      </c>
      <c r="AL1599">
        <f t="shared" si="1232"/>
        <v>0</v>
      </c>
      <c r="AM1599">
        <f t="shared" si="1233"/>
        <v>0</v>
      </c>
      <c r="AN1599">
        <f t="shared" si="1234"/>
        <v>0</v>
      </c>
      <c r="AO1599">
        <f t="shared" si="1235"/>
        <v>0</v>
      </c>
      <c r="AP1599">
        <f t="shared" si="1236"/>
        <v>0</v>
      </c>
      <c r="AQ1599">
        <f t="shared" si="1237"/>
        <v>0</v>
      </c>
      <c r="AR1599">
        <f t="shared" si="1238"/>
        <v>0</v>
      </c>
      <c r="AS1599">
        <f t="shared" si="1239"/>
        <v>0</v>
      </c>
      <c r="AT1599">
        <f t="shared" si="1240"/>
        <v>0</v>
      </c>
      <c r="AU1599">
        <f t="shared" si="1241"/>
        <v>0</v>
      </c>
      <c r="AV1599">
        <f t="shared" si="1242"/>
        <v>0</v>
      </c>
      <c r="AW1599">
        <f t="shared" si="1243"/>
        <v>0</v>
      </c>
      <c r="AX1599">
        <f t="shared" si="1244"/>
        <v>0</v>
      </c>
      <c r="AY1599">
        <f t="shared" si="1245"/>
        <v>0</v>
      </c>
      <c r="AZ1599">
        <f t="shared" si="1246"/>
        <v>0</v>
      </c>
      <c r="BA1599">
        <f t="shared" si="1247"/>
        <v>0</v>
      </c>
      <c r="BB1599">
        <f t="shared" si="1248"/>
        <v>0</v>
      </c>
    </row>
    <row r="1600" spans="1:54" ht="15" customHeight="1">
      <c r="A1600" s="445"/>
      <c r="B1600" s="446"/>
      <c r="C1600" s="35" t="s">
        <v>5066</v>
      </c>
      <c r="D1600" s="800" t="str">
        <f>IF(CNGE_2026_M1_Secc1_Sub1!$D75="","",CNGE_2026_M1_Secc1_Sub1!$D75)</f>
        <v/>
      </c>
      <c r="E1600" s="723"/>
      <c r="F1600" s="723"/>
      <c r="G1600" s="723"/>
      <c r="H1600" s="723"/>
      <c r="I1600" s="723"/>
      <c r="J1600" s="723"/>
      <c r="K1600" s="723"/>
      <c r="L1600" s="723"/>
      <c r="M1600" s="723"/>
      <c r="N1600" s="723"/>
      <c r="O1600" s="724"/>
      <c r="P1600" s="638"/>
      <c r="Q1600" s="638"/>
      <c r="R1600" s="638"/>
      <c r="S1600" s="638"/>
      <c r="T1600" s="638"/>
      <c r="U1600" s="638"/>
      <c r="V1600" s="638"/>
      <c r="W1600" s="638"/>
      <c r="X1600" s="638"/>
      <c r="Y1600" s="638"/>
      <c r="Z1600" s="638"/>
      <c r="AA1600" s="638"/>
      <c r="AB1600" s="638"/>
      <c r="AC1600" s="638"/>
      <c r="AD1600" s="638"/>
      <c r="AI1600">
        <f t="shared" si="1229"/>
        <v>0</v>
      </c>
      <c r="AJ1600">
        <f t="shared" si="1230"/>
        <v>0</v>
      </c>
      <c r="AK1600">
        <f t="shared" si="1231"/>
        <v>0</v>
      </c>
      <c r="AL1600">
        <f t="shared" si="1232"/>
        <v>0</v>
      </c>
      <c r="AM1600">
        <f t="shared" si="1233"/>
        <v>0</v>
      </c>
      <c r="AN1600">
        <f t="shared" si="1234"/>
        <v>0</v>
      </c>
      <c r="AO1600">
        <f t="shared" si="1235"/>
        <v>0</v>
      </c>
      <c r="AP1600">
        <f t="shared" si="1236"/>
        <v>0</v>
      </c>
      <c r="AQ1600">
        <f t="shared" si="1237"/>
        <v>0</v>
      </c>
      <c r="AR1600">
        <f t="shared" si="1238"/>
        <v>0</v>
      </c>
      <c r="AS1600">
        <f t="shared" si="1239"/>
        <v>0</v>
      </c>
      <c r="AT1600">
        <f t="shared" si="1240"/>
        <v>0</v>
      </c>
      <c r="AU1600">
        <f t="shared" si="1241"/>
        <v>0</v>
      </c>
      <c r="AV1600">
        <f t="shared" si="1242"/>
        <v>0</v>
      </c>
      <c r="AW1600">
        <f t="shared" si="1243"/>
        <v>0</v>
      </c>
      <c r="AX1600">
        <f t="shared" si="1244"/>
        <v>0</v>
      </c>
      <c r="AY1600">
        <f t="shared" si="1245"/>
        <v>0</v>
      </c>
      <c r="AZ1600">
        <f t="shared" si="1246"/>
        <v>0</v>
      </c>
      <c r="BA1600">
        <f t="shared" si="1247"/>
        <v>0</v>
      </c>
      <c r="BB1600">
        <f t="shared" si="1248"/>
        <v>0</v>
      </c>
    </row>
    <row r="1601" spans="1:54" ht="15" customHeight="1">
      <c r="A1601" s="445"/>
      <c r="B1601" s="446"/>
      <c r="C1601" s="35" t="s">
        <v>5190</v>
      </c>
      <c r="D1601" s="800" t="str">
        <f>IF(CNGE_2026_M1_Secc1_Sub1!$D76="","",CNGE_2026_M1_Secc1_Sub1!$D76)</f>
        <v/>
      </c>
      <c r="E1601" s="723"/>
      <c r="F1601" s="723"/>
      <c r="G1601" s="723"/>
      <c r="H1601" s="723"/>
      <c r="I1601" s="723"/>
      <c r="J1601" s="723"/>
      <c r="K1601" s="723"/>
      <c r="L1601" s="723"/>
      <c r="M1601" s="723"/>
      <c r="N1601" s="723"/>
      <c r="O1601" s="724"/>
      <c r="P1601" s="638"/>
      <c r="Q1601" s="638"/>
      <c r="R1601" s="638"/>
      <c r="S1601" s="638"/>
      <c r="T1601" s="638"/>
      <c r="U1601" s="638"/>
      <c r="V1601" s="638"/>
      <c r="W1601" s="638"/>
      <c r="X1601" s="638"/>
      <c r="Y1601" s="638"/>
      <c r="Z1601" s="638"/>
      <c r="AA1601" s="638"/>
      <c r="AB1601" s="638"/>
      <c r="AC1601" s="638"/>
      <c r="AD1601" s="638"/>
      <c r="AI1601">
        <f t="shared" si="1229"/>
        <v>0</v>
      </c>
      <c r="AJ1601">
        <f t="shared" si="1230"/>
        <v>0</v>
      </c>
      <c r="AK1601">
        <f t="shared" si="1231"/>
        <v>0</v>
      </c>
      <c r="AL1601">
        <f t="shared" si="1232"/>
        <v>0</v>
      </c>
      <c r="AM1601">
        <f t="shared" si="1233"/>
        <v>0</v>
      </c>
      <c r="AN1601">
        <f t="shared" si="1234"/>
        <v>0</v>
      </c>
      <c r="AO1601">
        <f t="shared" si="1235"/>
        <v>0</v>
      </c>
      <c r="AP1601">
        <f t="shared" si="1236"/>
        <v>0</v>
      </c>
      <c r="AQ1601">
        <f t="shared" si="1237"/>
        <v>0</v>
      </c>
      <c r="AR1601">
        <f t="shared" si="1238"/>
        <v>0</v>
      </c>
      <c r="AS1601">
        <f t="shared" si="1239"/>
        <v>0</v>
      </c>
      <c r="AT1601">
        <f t="shared" si="1240"/>
        <v>0</v>
      </c>
      <c r="AU1601">
        <f t="shared" si="1241"/>
        <v>0</v>
      </c>
      <c r="AV1601">
        <f t="shared" si="1242"/>
        <v>0</v>
      </c>
      <c r="AW1601">
        <f t="shared" si="1243"/>
        <v>0</v>
      </c>
      <c r="AX1601">
        <f t="shared" si="1244"/>
        <v>0</v>
      </c>
      <c r="AY1601">
        <f t="shared" si="1245"/>
        <v>0</v>
      </c>
      <c r="AZ1601">
        <f t="shared" si="1246"/>
        <v>0</v>
      </c>
      <c r="BA1601">
        <f t="shared" si="1247"/>
        <v>0</v>
      </c>
      <c r="BB1601">
        <f t="shared" si="1248"/>
        <v>0</v>
      </c>
    </row>
    <row r="1602" spans="1:54" ht="15" customHeight="1">
      <c r="A1602" s="445"/>
      <c r="B1602" s="446"/>
      <c r="C1602" s="35" t="s">
        <v>5192</v>
      </c>
      <c r="D1602" s="800" t="str">
        <f>IF(CNGE_2026_M1_Secc1_Sub1!$D77="","",CNGE_2026_M1_Secc1_Sub1!$D77)</f>
        <v/>
      </c>
      <c r="E1602" s="723"/>
      <c r="F1602" s="723"/>
      <c r="G1602" s="723"/>
      <c r="H1602" s="723"/>
      <c r="I1602" s="723"/>
      <c r="J1602" s="723"/>
      <c r="K1602" s="723"/>
      <c r="L1602" s="723"/>
      <c r="M1602" s="723"/>
      <c r="N1602" s="723"/>
      <c r="O1602" s="724"/>
      <c r="P1602" s="638"/>
      <c r="Q1602" s="638"/>
      <c r="R1602" s="638"/>
      <c r="S1602" s="638"/>
      <c r="T1602" s="638"/>
      <c r="U1602" s="638"/>
      <c r="V1602" s="638"/>
      <c r="W1602" s="638"/>
      <c r="X1602" s="638"/>
      <c r="Y1602" s="638"/>
      <c r="Z1602" s="638"/>
      <c r="AA1602" s="638"/>
      <c r="AB1602" s="638"/>
      <c r="AC1602" s="638"/>
      <c r="AD1602" s="638"/>
      <c r="AI1602">
        <f t="shared" si="1229"/>
        <v>0</v>
      </c>
      <c r="AJ1602">
        <f t="shared" si="1230"/>
        <v>0</v>
      </c>
      <c r="AK1602">
        <f t="shared" si="1231"/>
        <v>0</v>
      </c>
      <c r="AL1602">
        <f t="shared" si="1232"/>
        <v>0</v>
      </c>
      <c r="AM1602">
        <f t="shared" si="1233"/>
        <v>0</v>
      </c>
      <c r="AN1602">
        <f t="shared" si="1234"/>
        <v>0</v>
      </c>
      <c r="AO1602">
        <f t="shared" si="1235"/>
        <v>0</v>
      </c>
      <c r="AP1602">
        <f t="shared" si="1236"/>
        <v>0</v>
      </c>
      <c r="AQ1602">
        <f t="shared" si="1237"/>
        <v>0</v>
      </c>
      <c r="AR1602">
        <f t="shared" si="1238"/>
        <v>0</v>
      </c>
      <c r="AS1602">
        <f t="shared" si="1239"/>
        <v>0</v>
      </c>
      <c r="AT1602">
        <f t="shared" si="1240"/>
        <v>0</v>
      </c>
      <c r="AU1602">
        <f t="shared" si="1241"/>
        <v>0</v>
      </c>
      <c r="AV1602">
        <f t="shared" si="1242"/>
        <v>0</v>
      </c>
      <c r="AW1602">
        <f t="shared" si="1243"/>
        <v>0</v>
      </c>
      <c r="AX1602">
        <f t="shared" si="1244"/>
        <v>0</v>
      </c>
      <c r="AY1602">
        <f t="shared" si="1245"/>
        <v>0</v>
      </c>
      <c r="AZ1602">
        <f t="shared" si="1246"/>
        <v>0</v>
      </c>
      <c r="BA1602">
        <f t="shared" si="1247"/>
        <v>0</v>
      </c>
      <c r="BB1602">
        <f t="shared" si="1248"/>
        <v>0</v>
      </c>
    </row>
    <row r="1603" spans="1:54" ht="15" customHeight="1">
      <c r="A1603" s="445"/>
      <c r="B1603" s="446"/>
      <c r="C1603" s="35" t="s">
        <v>5194</v>
      </c>
      <c r="D1603" s="800" t="str">
        <f>IF(CNGE_2026_M1_Secc1_Sub1!$D78="","",CNGE_2026_M1_Secc1_Sub1!$D78)</f>
        <v/>
      </c>
      <c r="E1603" s="723"/>
      <c r="F1603" s="723"/>
      <c r="G1603" s="723"/>
      <c r="H1603" s="723"/>
      <c r="I1603" s="723"/>
      <c r="J1603" s="723"/>
      <c r="K1603" s="723"/>
      <c r="L1603" s="723"/>
      <c r="M1603" s="723"/>
      <c r="N1603" s="723"/>
      <c r="O1603" s="724"/>
      <c r="P1603" s="638"/>
      <c r="Q1603" s="638"/>
      <c r="R1603" s="638"/>
      <c r="S1603" s="638"/>
      <c r="T1603" s="638"/>
      <c r="U1603" s="638"/>
      <c r="V1603" s="638"/>
      <c r="W1603" s="638"/>
      <c r="X1603" s="638"/>
      <c r="Y1603" s="638"/>
      <c r="Z1603" s="638"/>
      <c r="AA1603" s="638"/>
      <c r="AB1603" s="638"/>
      <c r="AC1603" s="638"/>
      <c r="AD1603" s="638"/>
      <c r="AI1603">
        <f t="shared" si="1229"/>
        <v>0</v>
      </c>
      <c r="AJ1603">
        <f t="shared" si="1230"/>
        <v>0</v>
      </c>
      <c r="AK1603">
        <f t="shared" si="1231"/>
        <v>0</v>
      </c>
      <c r="AL1603">
        <f t="shared" si="1232"/>
        <v>0</v>
      </c>
      <c r="AM1603">
        <f t="shared" si="1233"/>
        <v>0</v>
      </c>
      <c r="AN1603">
        <f t="shared" si="1234"/>
        <v>0</v>
      </c>
      <c r="AO1603">
        <f t="shared" si="1235"/>
        <v>0</v>
      </c>
      <c r="AP1603">
        <f t="shared" si="1236"/>
        <v>0</v>
      </c>
      <c r="AQ1603">
        <f t="shared" si="1237"/>
        <v>0</v>
      </c>
      <c r="AR1603">
        <f t="shared" si="1238"/>
        <v>0</v>
      </c>
      <c r="AS1603">
        <f t="shared" si="1239"/>
        <v>0</v>
      </c>
      <c r="AT1603">
        <f t="shared" si="1240"/>
        <v>0</v>
      </c>
      <c r="AU1603">
        <f t="shared" si="1241"/>
        <v>0</v>
      </c>
      <c r="AV1603">
        <f t="shared" si="1242"/>
        <v>0</v>
      </c>
      <c r="AW1603">
        <f t="shared" si="1243"/>
        <v>0</v>
      </c>
      <c r="AX1603">
        <f t="shared" si="1244"/>
        <v>0</v>
      </c>
      <c r="AY1603">
        <f t="shared" si="1245"/>
        <v>0</v>
      </c>
      <c r="AZ1603">
        <f t="shared" si="1246"/>
        <v>0</v>
      </c>
      <c r="BA1603">
        <f t="shared" si="1247"/>
        <v>0</v>
      </c>
      <c r="BB1603">
        <f t="shared" si="1248"/>
        <v>0</v>
      </c>
    </row>
    <row r="1604" spans="1:54" ht="15" customHeight="1">
      <c r="A1604" s="445"/>
      <c r="B1604" s="446"/>
      <c r="C1604" s="35" t="s">
        <v>5196</v>
      </c>
      <c r="D1604" s="800" t="str">
        <f>IF(CNGE_2026_M1_Secc1_Sub1!$D79="","",CNGE_2026_M1_Secc1_Sub1!$D79)</f>
        <v/>
      </c>
      <c r="E1604" s="723"/>
      <c r="F1604" s="723"/>
      <c r="G1604" s="723"/>
      <c r="H1604" s="723"/>
      <c r="I1604" s="723"/>
      <c r="J1604" s="723"/>
      <c r="K1604" s="723"/>
      <c r="L1604" s="723"/>
      <c r="M1604" s="723"/>
      <c r="N1604" s="723"/>
      <c r="O1604" s="724"/>
      <c r="P1604" s="638"/>
      <c r="Q1604" s="638"/>
      <c r="R1604" s="638"/>
      <c r="S1604" s="638"/>
      <c r="T1604" s="638"/>
      <c r="U1604" s="638"/>
      <c r="V1604" s="638"/>
      <c r="W1604" s="638"/>
      <c r="X1604" s="638"/>
      <c r="Y1604" s="638"/>
      <c r="Z1604" s="638"/>
      <c r="AA1604" s="638"/>
      <c r="AB1604" s="638"/>
      <c r="AC1604" s="638"/>
      <c r="AD1604" s="638"/>
      <c r="AI1604">
        <f t="shared" si="1229"/>
        <v>0</v>
      </c>
      <c r="AJ1604">
        <f t="shared" si="1230"/>
        <v>0</v>
      </c>
      <c r="AK1604">
        <f t="shared" si="1231"/>
        <v>0</v>
      </c>
      <c r="AL1604">
        <f t="shared" si="1232"/>
        <v>0</v>
      </c>
      <c r="AM1604">
        <f t="shared" si="1233"/>
        <v>0</v>
      </c>
      <c r="AN1604">
        <f t="shared" si="1234"/>
        <v>0</v>
      </c>
      <c r="AO1604">
        <f t="shared" si="1235"/>
        <v>0</v>
      </c>
      <c r="AP1604">
        <f t="shared" si="1236"/>
        <v>0</v>
      </c>
      <c r="AQ1604">
        <f t="shared" si="1237"/>
        <v>0</v>
      </c>
      <c r="AR1604">
        <f t="shared" si="1238"/>
        <v>0</v>
      </c>
      <c r="AS1604">
        <f t="shared" si="1239"/>
        <v>0</v>
      </c>
      <c r="AT1604">
        <f t="shared" si="1240"/>
        <v>0</v>
      </c>
      <c r="AU1604">
        <f t="shared" si="1241"/>
        <v>0</v>
      </c>
      <c r="AV1604">
        <f t="shared" si="1242"/>
        <v>0</v>
      </c>
      <c r="AW1604">
        <f t="shared" si="1243"/>
        <v>0</v>
      </c>
      <c r="AX1604">
        <f t="shared" si="1244"/>
        <v>0</v>
      </c>
      <c r="AY1604">
        <f t="shared" si="1245"/>
        <v>0</v>
      </c>
      <c r="AZ1604">
        <f t="shared" si="1246"/>
        <v>0</v>
      </c>
      <c r="BA1604">
        <f t="shared" si="1247"/>
        <v>0</v>
      </c>
      <c r="BB1604">
        <f t="shared" si="1248"/>
        <v>0</v>
      </c>
    </row>
    <row r="1605" spans="1:54" ht="15" customHeight="1">
      <c r="A1605" s="445"/>
      <c r="B1605" s="446"/>
      <c r="C1605" s="35" t="s">
        <v>5198</v>
      </c>
      <c r="D1605" s="800" t="str">
        <f>IF(CNGE_2026_M1_Secc1_Sub1!$D80="","",CNGE_2026_M1_Secc1_Sub1!$D80)</f>
        <v/>
      </c>
      <c r="E1605" s="723"/>
      <c r="F1605" s="723"/>
      <c r="G1605" s="723"/>
      <c r="H1605" s="723"/>
      <c r="I1605" s="723"/>
      <c r="J1605" s="723"/>
      <c r="K1605" s="723"/>
      <c r="L1605" s="723"/>
      <c r="M1605" s="723"/>
      <c r="N1605" s="723"/>
      <c r="O1605" s="724"/>
      <c r="P1605" s="638"/>
      <c r="Q1605" s="638"/>
      <c r="R1605" s="638"/>
      <c r="S1605" s="638"/>
      <c r="T1605" s="638"/>
      <c r="U1605" s="638"/>
      <c r="V1605" s="638"/>
      <c r="W1605" s="638"/>
      <c r="X1605" s="638"/>
      <c r="Y1605" s="638"/>
      <c r="Z1605" s="638"/>
      <c r="AA1605" s="638"/>
      <c r="AB1605" s="638"/>
      <c r="AC1605" s="638"/>
      <c r="AD1605" s="638"/>
      <c r="AI1605">
        <f t="shared" si="1229"/>
        <v>0</v>
      </c>
      <c r="AJ1605">
        <f t="shared" si="1230"/>
        <v>0</v>
      </c>
      <c r="AK1605">
        <f t="shared" si="1231"/>
        <v>0</v>
      </c>
      <c r="AL1605">
        <f t="shared" si="1232"/>
        <v>0</v>
      </c>
      <c r="AM1605">
        <f t="shared" si="1233"/>
        <v>0</v>
      </c>
      <c r="AN1605">
        <f t="shared" si="1234"/>
        <v>0</v>
      </c>
      <c r="AO1605">
        <f t="shared" si="1235"/>
        <v>0</v>
      </c>
      <c r="AP1605">
        <f t="shared" si="1236"/>
        <v>0</v>
      </c>
      <c r="AQ1605">
        <f t="shared" si="1237"/>
        <v>0</v>
      </c>
      <c r="AR1605">
        <f t="shared" si="1238"/>
        <v>0</v>
      </c>
      <c r="AS1605">
        <f t="shared" si="1239"/>
        <v>0</v>
      </c>
      <c r="AT1605">
        <f t="shared" si="1240"/>
        <v>0</v>
      </c>
      <c r="AU1605">
        <f t="shared" si="1241"/>
        <v>0</v>
      </c>
      <c r="AV1605">
        <f t="shared" si="1242"/>
        <v>0</v>
      </c>
      <c r="AW1605">
        <f t="shared" si="1243"/>
        <v>0</v>
      </c>
      <c r="AX1605">
        <f t="shared" si="1244"/>
        <v>0</v>
      </c>
      <c r="AY1605">
        <f t="shared" si="1245"/>
        <v>0</v>
      </c>
      <c r="AZ1605">
        <f t="shared" si="1246"/>
        <v>0</v>
      </c>
      <c r="BA1605">
        <f t="shared" si="1247"/>
        <v>0</v>
      </c>
      <c r="BB1605">
        <f t="shared" si="1248"/>
        <v>0</v>
      </c>
    </row>
    <row r="1606" spans="1:54" ht="15" customHeight="1">
      <c r="A1606" s="445"/>
      <c r="B1606" s="446"/>
      <c r="C1606" s="35" t="s">
        <v>5200</v>
      </c>
      <c r="D1606" s="800" t="str">
        <f>IF(CNGE_2026_M1_Secc1_Sub1!$D81="","",CNGE_2026_M1_Secc1_Sub1!$D81)</f>
        <v/>
      </c>
      <c r="E1606" s="723"/>
      <c r="F1606" s="723"/>
      <c r="G1606" s="723"/>
      <c r="H1606" s="723"/>
      <c r="I1606" s="723"/>
      <c r="J1606" s="723"/>
      <c r="K1606" s="723"/>
      <c r="L1606" s="723"/>
      <c r="M1606" s="723"/>
      <c r="N1606" s="723"/>
      <c r="O1606" s="724"/>
      <c r="P1606" s="638"/>
      <c r="Q1606" s="638"/>
      <c r="R1606" s="638"/>
      <c r="S1606" s="638"/>
      <c r="T1606" s="638"/>
      <c r="U1606" s="638"/>
      <c r="V1606" s="638"/>
      <c r="W1606" s="638"/>
      <c r="X1606" s="638"/>
      <c r="Y1606" s="638"/>
      <c r="Z1606" s="638"/>
      <c r="AA1606" s="638"/>
      <c r="AB1606" s="638"/>
      <c r="AC1606" s="638"/>
      <c r="AD1606" s="638"/>
      <c r="AI1606">
        <f t="shared" si="1229"/>
        <v>0</v>
      </c>
      <c r="AJ1606">
        <f t="shared" si="1230"/>
        <v>0</v>
      </c>
      <c r="AK1606">
        <f t="shared" si="1231"/>
        <v>0</v>
      </c>
      <c r="AL1606">
        <f t="shared" si="1232"/>
        <v>0</v>
      </c>
      <c r="AM1606">
        <f t="shared" si="1233"/>
        <v>0</v>
      </c>
      <c r="AN1606">
        <f t="shared" si="1234"/>
        <v>0</v>
      </c>
      <c r="AO1606">
        <f t="shared" si="1235"/>
        <v>0</v>
      </c>
      <c r="AP1606">
        <f t="shared" si="1236"/>
        <v>0</v>
      </c>
      <c r="AQ1606">
        <f t="shared" si="1237"/>
        <v>0</v>
      </c>
      <c r="AR1606">
        <f t="shared" si="1238"/>
        <v>0</v>
      </c>
      <c r="AS1606">
        <f t="shared" si="1239"/>
        <v>0</v>
      </c>
      <c r="AT1606">
        <f t="shared" si="1240"/>
        <v>0</v>
      </c>
      <c r="AU1606">
        <f t="shared" si="1241"/>
        <v>0</v>
      </c>
      <c r="AV1606">
        <f t="shared" si="1242"/>
        <v>0</v>
      </c>
      <c r="AW1606">
        <f t="shared" si="1243"/>
        <v>0</v>
      </c>
      <c r="AX1606">
        <f t="shared" si="1244"/>
        <v>0</v>
      </c>
      <c r="AY1606">
        <f t="shared" si="1245"/>
        <v>0</v>
      </c>
      <c r="AZ1606">
        <f t="shared" si="1246"/>
        <v>0</v>
      </c>
      <c r="BA1606">
        <f t="shared" si="1247"/>
        <v>0</v>
      </c>
      <c r="BB1606">
        <f t="shared" si="1248"/>
        <v>0</v>
      </c>
    </row>
    <row r="1607" spans="1:54" ht="15" customHeight="1">
      <c r="A1607" s="445"/>
      <c r="B1607" s="446"/>
      <c r="C1607" s="35" t="s">
        <v>5202</v>
      </c>
      <c r="D1607" s="800" t="str">
        <f>IF(CNGE_2026_M1_Secc1_Sub1!$D82="","",CNGE_2026_M1_Secc1_Sub1!$D82)</f>
        <v/>
      </c>
      <c r="E1607" s="723"/>
      <c r="F1607" s="723"/>
      <c r="G1607" s="723"/>
      <c r="H1607" s="723"/>
      <c r="I1607" s="723"/>
      <c r="J1607" s="723"/>
      <c r="K1607" s="723"/>
      <c r="L1607" s="723"/>
      <c r="M1607" s="723"/>
      <c r="N1607" s="723"/>
      <c r="O1607" s="724"/>
      <c r="P1607" s="638"/>
      <c r="Q1607" s="638"/>
      <c r="R1607" s="638"/>
      <c r="S1607" s="638"/>
      <c r="T1607" s="638"/>
      <c r="U1607" s="638"/>
      <c r="V1607" s="638"/>
      <c r="W1607" s="638"/>
      <c r="X1607" s="638"/>
      <c r="Y1607" s="638"/>
      <c r="Z1607" s="638"/>
      <c r="AA1607" s="638"/>
      <c r="AB1607" s="638"/>
      <c r="AC1607" s="638"/>
      <c r="AD1607" s="638"/>
      <c r="AI1607">
        <f t="shared" si="1229"/>
        <v>0</v>
      </c>
      <c r="AJ1607">
        <f t="shared" si="1230"/>
        <v>0</v>
      </c>
      <c r="AK1607">
        <f t="shared" si="1231"/>
        <v>0</v>
      </c>
      <c r="AL1607">
        <f t="shared" si="1232"/>
        <v>0</v>
      </c>
      <c r="AM1607">
        <f t="shared" si="1233"/>
        <v>0</v>
      </c>
      <c r="AN1607">
        <f t="shared" si="1234"/>
        <v>0</v>
      </c>
      <c r="AO1607">
        <f t="shared" si="1235"/>
        <v>0</v>
      </c>
      <c r="AP1607">
        <f t="shared" si="1236"/>
        <v>0</v>
      </c>
      <c r="AQ1607">
        <f t="shared" si="1237"/>
        <v>0</v>
      </c>
      <c r="AR1607">
        <f t="shared" si="1238"/>
        <v>0</v>
      </c>
      <c r="AS1607">
        <f t="shared" si="1239"/>
        <v>0</v>
      </c>
      <c r="AT1607">
        <f t="shared" si="1240"/>
        <v>0</v>
      </c>
      <c r="AU1607">
        <f t="shared" si="1241"/>
        <v>0</v>
      </c>
      <c r="AV1607">
        <f t="shared" si="1242"/>
        <v>0</v>
      </c>
      <c r="AW1607">
        <f t="shared" si="1243"/>
        <v>0</v>
      </c>
      <c r="AX1607">
        <f t="shared" si="1244"/>
        <v>0</v>
      </c>
      <c r="AY1607">
        <f t="shared" si="1245"/>
        <v>0</v>
      </c>
      <c r="AZ1607">
        <f t="shared" si="1246"/>
        <v>0</v>
      </c>
      <c r="BA1607">
        <f t="shared" si="1247"/>
        <v>0</v>
      </c>
      <c r="BB1607">
        <f t="shared" si="1248"/>
        <v>0</v>
      </c>
    </row>
    <row r="1608" spans="1:54" ht="15" customHeight="1">
      <c r="A1608" s="445"/>
      <c r="B1608" s="446"/>
      <c r="C1608" s="35" t="s">
        <v>5204</v>
      </c>
      <c r="D1608" s="800" t="str">
        <f>IF(CNGE_2026_M1_Secc1_Sub1!$D83="","",CNGE_2026_M1_Secc1_Sub1!$D83)</f>
        <v/>
      </c>
      <c r="E1608" s="723"/>
      <c r="F1608" s="723"/>
      <c r="G1608" s="723"/>
      <c r="H1608" s="723"/>
      <c r="I1608" s="723"/>
      <c r="J1608" s="723"/>
      <c r="K1608" s="723"/>
      <c r="L1608" s="723"/>
      <c r="M1608" s="723"/>
      <c r="N1608" s="723"/>
      <c r="O1608" s="724"/>
      <c r="P1608" s="638"/>
      <c r="Q1608" s="638"/>
      <c r="R1608" s="638"/>
      <c r="S1608" s="638"/>
      <c r="T1608" s="638"/>
      <c r="U1608" s="638"/>
      <c r="V1608" s="638"/>
      <c r="W1608" s="638"/>
      <c r="X1608" s="638"/>
      <c r="Y1608" s="638"/>
      <c r="Z1608" s="638"/>
      <c r="AA1608" s="638"/>
      <c r="AB1608" s="638"/>
      <c r="AC1608" s="638"/>
      <c r="AD1608" s="638"/>
      <c r="AI1608">
        <f t="shared" si="1229"/>
        <v>0</v>
      </c>
      <c r="AJ1608">
        <f t="shared" si="1230"/>
        <v>0</v>
      </c>
      <c r="AK1608">
        <f t="shared" si="1231"/>
        <v>0</v>
      </c>
      <c r="AL1608">
        <f t="shared" si="1232"/>
        <v>0</v>
      </c>
      <c r="AM1608">
        <f t="shared" si="1233"/>
        <v>0</v>
      </c>
      <c r="AN1608">
        <f t="shared" si="1234"/>
        <v>0</v>
      </c>
      <c r="AO1608">
        <f t="shared" si="1235"/>
        <v>0</v>
      </c>
      <c r="AP1608">
        <f t="shared" si="1236"/>
        <v>0</v>
      </c>
      <c r="AQ1608">
        <f t="shared" si="1237"/>
        <v>0</v>
      </c>
      <c r="AR1608">
        <f t="shared" si="1238"/>
        <v>0</v>
      </c>
      <c r="AS1608">
        <f t="shared" si="1239"/>
        <v>0</v>
      </c>
      <c r="AT1608">
        <f t="shared" si="1240"/>
        <v>0</v>
      </c>
      <c r="AU1608">
        <f t="shared" si="1241"/>
        <v>0</v>
      </c>
      <c r="AV1608">
        <f t="shared" si="1242"/>
        <v>0</v>
      </c>
      <c r="AW1608">
        <f t="shared" si="1243"/>
        <v>0</v>
      </c>
      <c r="AX1608">
        <f t="shared" si="1244"/>
        <v>0</v>
      </c>
      <c r="AY1608">
        <f t="shared" si="1245"/>
        <v>0</v>
      </c>
      <c r="AZ1608">
        <f t="shared" si="1246"/>
        <v>0</v>
      </c>
      <c r="BA1608">
        <f t="shared" si="1247"/>
        <v>0</v>
      </c>
      <c r="BB1608">
        <f t="shared" si="1248"/>
        <v>0</v>
      </c>
    </row>
    <row r="1609" spans="1:54" ht="15" customHeight="1">
      <c r="A1609" s="445"/>
      <c r="B1609" s="446"/>
      <c r="C1609" s="35" t="s">
        <v>5206</v>
      </c>
      <c r="D1609" s="800" t="str">
        <f>IF(CNGE_2026_M1_Secc1_Sub1!$D84="","",CNGE_2026_M1_Secc1_Sub1!$D84)</f>
        <v/>
      </c>
      <c r="E1609" s="723"/>
      <c r="F1609" s="723"/>
      <c r="G1609" s="723"/>
      <c r="H1609" s="723"/>
      <c r="I1609" s="723"/>
      <c r="J1609" s="723"/>
      <c r="K1609" s="723"/>
      <c r="L1609" s="723"/>
      <c r="M1609" s="723"/>
      <c r="N1609" s="723"/>
      <c r="O1609" s="724"/>
      <c r="P1609" s="638"/>
      <c r="Q1609" s="638"/>
      <c r="R1609" s="638"/>
      <c r="S1609" s="638"/>
      <c r="T1609" s="638"/>
      <c r="U1609" s="638"/>
      <c r="V1609" s="638"/>
      <c r="W1609" s="638"/>
      <c r="X1609" s="638"/>
      <c r="Y1609" s="638"/>
      <c r="Z1609" s="638"/>
      <c r="AA1609" s="638"/>
      <c r="AB1609" s="638"/>
      <c r="AC1609" s="638"/>
      <c r="AD1609" s="638"/>
      <c r="AI1609">
        <f t="shared" si="1229"/>
        <v>0</v>
      </c>
      <c r="AJ1609">
        <f t="shared" si="1230"/>
        <v>0</v>
      </c>
      <c r="AK1609">
        <f t="shared" si="1231"/>
        <v>0</v>
      </c>
      <c r="AL1609">
        <f t="shared" si="1232"/>
        <v>0</v>
      </c>
      <c r="AM1609">
        <f t="shared" si="1233"/>
        <v>0</v>
      </c>
      <c r="AN1609">
        <f t="shared" si="1234"/>
        <v>0</v>
      </c>
      <c r="AO1609">
        <f t="shared" si="1235"/>
        <v>0</v>
      </c>
      <c r="AP1609">
        <f t="shared" si="1236"/>
        <v>0</v>
      </c>
      <c r="AQ1609">
        <f t="shared" si="1237"/>
        <v>0</v>
      </c>
      <c r="AR1609">
        <f t="shared" si="1238"/>
        <v>0</v>
      </c>
      <c r="AS1609">
        <f t="shared" si="1239"/>
        <v>0</v>
      </c>
      <c r="AT1609">
        <f t="shared" si="1240"/>
        <v>0</v>
      </c>
      <c r="AU1609">
        <f t="shared" si="1241"/>
        <v>0</v>
      </c>
      <c r="AV1609">
        <f t="shared" si="1242"/>
        <v>0</v>
      </c>
      <c r="AW1609">
        <f t="shared" si="1243"/>
        <v>0</v>
      </c>
      <c r="AX1609">
        <f t="shared" si="1244"/>
        <v>0</v>
      </c>
      <c r="AY1609">
        <f t="shared" si="1245"/>
        <v>0</v>
      </c>
      <c r="AZ1609">
        <f t="shared" si="1246"/>
        <v>0</v>
      </c>
      <c r="BA1609">
        <f t="shared" si="1247"/>
        <v>0</v>
      </c>
      <c r="BB1609">
        <f t="shared" si="1248"/>
        <v>0</v>
      </c>
    </row>
    <row r="1610" spans="1:54" ht="15" customHeight="1">
      <c r="A1610" s="445"/>
      <c r="B1610" s="446"/>
      <c r="C1610" s="35" t="s">
        <v>5208</v>
      </c>
      <c r="D1610" s="800" t="str">
        <f>IF(CNGE_2026_M1_Secc1_Sub1!$D85="","",CNGE_2026_M1_Secc1_Sub1!$D85)</f>
        <v/>
      </c>
      <c r="E1610" s="723"/>
      <c r="F1610" s="723"/>
      <c r="G1610" s="723"/>
      <c r="H1610" s="723"/>
      <c r="I1610" s="723"/>
      <c r="J1610" s="723"/>
      <c r="K1610" s="723"/>
      <c r="L1610" s="723"/>
      <c r="M1610" s="723"/>
      <c r="N1610" s="723"/>
      <c r="O1610" s="724"/>
      <c r="P1610" s="638"/>
      <c r="Q1610" s="638"/>
      <c r="R1610" s="638"/>
      <c r="S1610" s="638"/>
      <c r="T1610" s="638"/>
      <c r="U1610" s="638"/>
      <c r="V1610" s="638"/>
      <c r="W1610" s="638"/>
      <c r="X1610" s="638"/>
      <c r="Y1610" s="638"/>
      <c r="Z1610" s="638"/>
      <c r="AA1610" s="638"/>
      <c r="AB1610" s="638"/>
      <c r="AC1610" s="638"/>
      <c r="AD1610" s="638"/>
      <c r="AI1610">
        <f t="shared" si="1229"/>
        <v>0</v>
      </c>
      <c r="AJ1610">
        <f t="shared" si="1230"/>
        <v>0</v>
      </c>
      <c r="AK1610">
        <f t="shared" si="1231"/>
        <v>0</v>
      </c>
      <c r="AL1610">
        <f t="shared" si="1232"/>
        <v>0</v>
      </c>
      <c r="AM1610">
        <f t="shared" si="1233"/>
        <v>0</v>
      </c>
      <c r="AN1610">
        <f t="shared" si="1234"/>
        <v>0</v>
      </c>
      <c r="AO1610">
        <f t="shared" si="1235"/>
        <v>0</v>
      </c>
      <c r="AP1610">
        <f t="shared" si="1236"/>
        <v>0</v>
      </c>
      <c r="AQ1610">
        <f t="shared" si="1237"/>
        <v>0</v>
      </c>
      <c r="AR1610">
        <f t="shared" si="1238"/>
        <v>0</v>
      </c>
      <c r="AS1610">
        <f t="shared" si="1239"/>
        <v>0</v>
      </c>
      <c r="AT1610">
        <f t="shared" si="1240"/>
        <v>0</v>
      </c>
      <c r="AU1610">
        <f t="shared" si="1241"/>
        <v>0</v>
      </c>
      <c r="AV1610">
        <f t="shared" si="1242"/>
        <v>0</v>
      </c>
      <c r="AW1610">
        <f t="shared" si="1243"/>
        <v>0</v>
      </c>
      <c r="AX1610">
        <f t="shared" si="1244"/>
        <v>0</v>
      </c>
      <c r="AY1610">
        <f t="shared" si="1245"/>
        <v>0</v>
      </c>
      <c r="AZ1610">
        <f t="shared" si="1246"/>
        <v>0</v>
      </c>
      <c r="BA1610">
        <f t="shared" si="1247"/>
        <v>0</v>
      </c>
      <c r="BB1610">
        <f t="shared" si="1248"/>
        <v>0</v>
      </c>
    </row>
    <row r="1611" spans="1:54" ht="15" customHeight="1">
      <c r="A1611" s="445"/>
      <c r="B1611" s="446"/>
      <c r="C1611" s="35" t="s">
        <v>5210</v>
      </c>
      <c r="D1611" s="800" t="str">
        <f>IF(CNGE_2026_M1_Secc1_Sub1!$D86="","",CNGE_2026_M1_Secc1_Sub1!$D86)</f>
        <v/>
      </c>
      <c r="E1611" s="723"/>
      <c r="F1611" s="723"/>
      <c r="G1611" s="723"/>
      <c r="H1611" s="723"/>
      <c r="I1611" s="723"/>
      <c r="J1611" s="723"/>
      <c r="K1611" s="723"/>
      <c r="L1611" s="723"/>
      <c r="M1611" s="723"/>
      <c r="N1611" s="723"/>
      <c r="O1611" s="724"/>
      <c r="P1611" s="638"/>
      <c r="Q1611" s="638"/>
      <c r="R1611" s="638"/>
      <c r="S1611" s="638"/>
      <c r="T1611" s="638"/>
      <c r="U1611" s="638"/>
      <c r="V1611" s="638"/>
      <c r="W1611" s="638"/>
      <c r="X1611" s="638"/>
      <c r="Y1611" s="638"/>
      <c r="Z1611" s="638"/>
      <c r="AA1611" s="638"/>
      <c r="AB1611" s="638"/>
      <c r="AC1611" s="638"/>
      <c r="AD1611" s="638"/>
      <c r="AI1611">
        <f t="shared" si="1229"/>
        <v>0</v>
      </c>
      <c r="AJ1611">
        <f t="shared" si="1230"/>
        <v>0</v>
      </c>
      <c r="AK1611">
        <f t="shared" si="1231"/>
        <v>0</v>
      </c>
      <c r="AL1611">
        <f t="shared" si="1232"/>
        <v>0</v>
      </c>
      <c r="AM1611">
        <f t="shared" si="1233"/>
        <v>0</v>
      </c>
      <c r="AN1611">
        <f t="shared" si="1234"/>
        <v>0</v>
      </c>
      <c r="AO1611">
        <f t="shared" si="1235"/>
        <v>0</v>
      </c>
      <c r="AP1611">
        <f t="shared" si="1236"/>
        <v>0</v>
      </c>
      <c r="AQ1611">
        <f t="shared" si="1237"/>
        <v>0</v>
      </c>
      <c r="AR1611">
        <f t="shared" si="1238"/>
        <v>0</v>
      </c>
      <c r="AS1611">
        <f t="shared" si="1239"/>
        <v>0</v>
      </c>
      <c r="AT1611">
        <f t="shared" si="1240"/>
        <v>0</v>
      </c>
      <c r="AU1611">
        <f t="shared" si="1241"/>
        <v>0</v>
      </c>
      <c r="AV1611">
        <f t="shared" si="1242"/>
        <v>0</v>
      </c>
      <c r="AW1611">
        <f t="shared" si="1243"/>
        <v>0</v>
      </c>
      <c r="AX1611">
        <f t="shared" si="1244"/>
        <v>0</v>
      </c>
      <c r="AY1611">
        <f t="shared" si="1245"/>
        <v>0</v>
      </c>
      <c r="AZ1611">
        <f t="shared" si="1246"/>
        <v>0</v>
      </c>
      <c r="BA1611">
        <f t="shared" si="1247"/>
        <v>0</v>
      </c>
      <c r="BB1611">
        <f t="shared" si="1248"/>
        <v>0</v>
      </c>
    </row>
    <row r="1612" spans="1:54" ht="15" customHeight="1">
      <c r="A1612" s="445"/>
      <c r="B1612" s="446"/>
      <c r="C1612" s="35" t="s">
        <v>5212</v>
      </c>
      <c r="D1612" s="800" t="str">
        <f>IF(CNGE_2026_M1_Secc1_Sub1!$D87="","",CNGE_2026_M1_Secc1_Sub1!$D87)</f>
        <v/>
      </c>
      <c r="E1612" s="723"/>
      <c r="F1612" s="723"/>
      <c r="G1612" s="723"/>
      <c r="H1612" s="723"/>
      <c r="I1612" s="723"/>
      <c r="J1612" s="723"/>
      <c r="K1612" s="723"/>
      <c r="L1612" s="723"/>
      <c r="M1612" s="723"/>
      <c r="N1612" s="723"/>
      <c r="O1612" s="724"/>
      <c r="P1612" s="638"/>
      <c r="Q1612" s="638"/>
      <c r="R1612" s="638"/>
      <c r="S1612" s="638"/>
      <c r="T1612" s="638"/>
      <c r="U1612" s="638"/>
      <c r="V1612" s="638"/>
      <c r="W1612" s="638"/>
      <c r="X1612" s="638"/>
      <c r="Y1612" s="638"/>
      <c r="Z1612" s="638"/>
      <c r="AA1612" s="638"/>
      <c r="AB1612" s="638"/>
      <c r="AC1612" s="638"/>
      <c r="AD1612" s="638"/>
      <c r="AI1612">
        <f t="shared" si="1229"/>
        <v>0</v>
      </c>
      <c r="AJ1612">
        <f t="shared" si="1230"/>
        <v>0</v>
      </c>
      <c r="AK1612">
        <f t="shared" si="1231"/>
        <v>0</v>
      </c>
      <c r="AL1612">
        <f t="shared" si="1232"/>
        <v>0</v>
      </c>
      <c r="AM1612">
        <f t="shared" si="1233"/>
        <v>0</v>
      </c>
      <c r="AN1612">
        <f t="shared" si="1234"/>
        <v>0</v>
      </c>
      <c r="AO1612">
        <f t="shared" si="1235"/>
        <v>0</v>
      </c>
      <c r="AP1612">
        <f t="shared" si="1236"/>
        <v>0</v>
      </c>
      <c r="AQ1612">
        <f t="shared" si="1237"/>
        <v>0</v>
      </c>
      <c r="AR1612">
        <f t="shared" si="1238"/>
        <v>0</v>
      </c>
      <c r="AS1612">
        <f t="shared" si="1239"/>
        <v>0</v>
      </c>
      <c r="AT1612">
        <f t="shared" si="1240"/>
        <v>0</v>
      </c>
      <c r="AU1612">
        <f t="shared" si="1241"/>
        <v>0</v>
      </c>
      <c r="AV1612">
        <f t="shared" si="1242"/>
        <v>0</v>
      </c>
      <c r="AW1612">
        <f t="shared" si="1243"/>
        <v>0</v>
      </c>
      <c r="AX1612">
        <f t="shared" si="1244"/>
        <v>0</v>
      </c>
      <c r="AY1612">
        <f t="shared" si="1245"/>
        <v>0</v>
      </c>
      <c r="AZ1612">
        <f t="shared" si="1246"/>
        <v>0</v>
      </c>
      <c r="BA1612">
        <f t="shared" si="1247"/>
        <v>0</v>
      </c>
      <c r="BB1612">
        <f t="shared" si="1248"/>
        <v>0</v>
      </c>
    </row>
    <row r="1613" spans="1:54" ht="15" customHeight="1">
      <c r="A1613" s="445"/>
      <c r="B1613" s="446"/>
      <c r="C1613" s="35" t="s">
        <v>5214</v>
      </c>
      <c r="D1613" s="800" t="str">
        <f>IF(CNGE_2026_M1_Secc1_Sub1!$D88="","",CNGE_2026_M1_Secc1_Sub1!$D88)</f>
        <v/>
      </c>
      <c r="E1613" s="723"/>
      <c r="F1613" s="723"/>
      <c r="G1613" s="723"/>
      <c r="H1613" s="723"/>
      <c r="I1613" s="723"/>
      <c r="J1613" s="723"/>
      <c r="K1613" s="723"/>
      <c r="L1613" s="723"/>
      <c r="M1613" s="723"/>
      <c r="N1613" s="723"/>
      <c r="O1613" s="724"/>
      <c r="P1613" s="638"/>
      <c r="Q1613" s="638"/>
      <c r="R1613" s="638"/>
      <c r="S1613" s="638"/>
      <c r="T1613" s="638"/>
      <c r="U1613" s="638"/>
      <c r="V1613" s="638"/>
      <c r="W1613" s="638"/>
      <c r="X1613" s="638"/>
      <c r="Y1613" s="638"/>
      <c r="Z1613" s="638"/>
      <c r="AA1613" s="638"/>
      <c r="AB1613" s="638"/>
      <c r="AC1613" s="638"/>
      <c r="AD1613" s="638"/>
      <c r="AI1613">
        <f t="shared" si="1229"/>
        <v>0</v>
      </c>
      <c r="AJ1613">
        <f t="shared" si="1230"/>
        <v>0</v>
      </c>
      <c r="AK1613">
        <f t="shared" si="1231"/>
        <v>0</v>
      </c>
      <c r="AL1613">
        <f t="shared" si="1232"/>
        <v>0</v>
      </c>
      <c r="AM1613">
        <f t="shared" si="1233"/>
        <v>0</v>
      </c>
      <c r="AN1613">
        <f t="shared" si="1234"/>
        <v>0</v>
      </c>
      <c r="AO1613">
        <f t="shared" si="1235"/>
        <v>0</v>
      </c>
      <c r="AP1613">
        <f t="shared" si="1236"/>
        <v>0</v>
      </c>
      <c r="AQ1613">
        <f t="shared" si="1237"/>
        <v>0</v>
      </c>
      <c r="AR1613">
        <f t="shared" si="1238"/>
        <v>0</v>
      </c>
      <c r="AS1613">
        <f t="shared" si="1239"/>
        <v>0</v>
      </c>
      <c r="AT1613">
        <f t="shared" si="1240"/>
        <v>0</v>
      </c>
      <c r="AU1613">
        <f t="shared" si="1241"/>
        <v>0</v>
      </c>
      <c r="AV1613">
        <f t="shared" si="1242"/>
        <v>0</v>
      </c>
      <c r="AW1613">
        <f t="shared" si="1243"/>
        <v>0</v>
      </c>
      <c r="AX1613">
        <f t="shared" si="1244"/>
        <v>0</v>
      </c>
      <c r="AY1613">
        <f t="shared" si="1245"/>
        <v>0</v>
      </c>
      <c r="AZ1613">
        <f t="shared" si="1246"/>
        <v>0</v>
      </c>
      <c r="BA1613">
        <f t="shared" si="1247"/>
        <v>0</v>
      </c>
      <c r="BB1613">
        <f t="shared" si="1248"/>
        <v>0</v>
      </c>
    </row>
    <row r="1614" spans="1:54" ht="15" customHeight="1">
      <c r="A1614" s="445"/>
      <c r="B1614" s="446"/>
      <c r="C1614" s="35" t="s">
        <v>5216</v>
      </c>
      <c r="D1614" s="800" t="str">
        <f>IF(CNGE_2026_M1_Secc1_Sub1!$D89="","",CNGE_2026_M1_Secc1_Sub1!$D89)</f>
        <v/>
      </c>
      <c r="E1614" s="723"/>
      <c r="F1614" s="723"/>
      <c r="G1614" s="723"/>
      <c r="H1614" s="723"/>
      <c r="I1614" s="723"/>
      <c r="J1614" s="723"/>
      <c r="K1614" s="723"/>
      <c r="L1614" s="723"/>
      <c r="M1614" s="723"/>
      <c r="N1614" s="723"/>
      <c r="O1614" s="724"/>
      <c r="P1614" s="638"/>
      <c r="Q1614" s="638"/>
      <c r="R1614" s="638"/>
      <c r="S1614" s="638"/>
      <c r="T1614" s="638"/>
      <c r="U1614" s="638"/>
      <c r="V1614" s="638"/>
      <c r="W1614" s="638"/>
      <c r="X1614" s="638"/>
      <c r="Y1614" s="638"/>
      <c r="Z1614" s="638"/>
      <c r="AA1614" s="638"/>
      <c r="AB1614" s="638"/>
      <c r="AC1614" s="638"/>
      <c r="AD1614" s="638"/>
      <c r="AI1614">
        <f t="shared" si="1229"/>
        <v>0</v>
      </c>
      <c r="AJ1614">
        <f t="shared" si="1230"/>
        <v>0</v>
      </c>
      <c r="AK1614">
        <f t="shared" si="1231"/>
        <v>0</v>
      </c>
      <c r="AL1614">
        <f t="shared" si="1232"/>
        <v>0</v>
      </c>
      <c r="AM1614">
        <f t="shared" si="1233"/>
        <v>0</v>
      </c>
      <c r="AN1614">
        <f t="shared" si="1234"/>
        <v>0</v>
      </c>
      <c r="AO1614">
        <f t="shared" si="1235"/>
        <v>0</v>
      </c>
      <c r="AP1614">
        <f t="shared" si="1236"/>
        <v>0</v>
      </c>
      <c r="AQ1614">
        <f t="shared" si="1237"/>
        <v>0</v>
      </c>
      <c r="AR1614">
        <f t="shared" si="1238"/>
        <v>0</v>
      </c>
      <c r="AS1614">
        <f t="shared" si="1239"/>
        <v>0</v>
      </c>
      <c r="AT1614">
        <f t="shared" si="1240"/>
        <v>0</v>
      </c>
      <c r="AU1614">
        <f t="shared" si="1241"/>
        <v>0</v>
      </c>
      <c r="AV1614">
        <f t="shared" si="1242"/>
        <v>0</v>
      </c>
      <c r="AW1614">
        <f t="shared" si="1243"/>
        <v>0</v>
      </c>
      <c r="AX1614">
        <f t="shared" si="1244"/>
        <v>0</v>
      </c>
      <c r="AY1614">
        <f t="shared" si="1245"/>
        <v>0</v>
      </c>
      <c r="AZ1614">
        <f t="shared" si="1246"/>
        <v>0</v>
      </c>
      <c r="BA1614">
        <f t="shared" si="1247"/>
        <v>0</v>
      </c>
      <c r="BB1614">
        <f t="shared" si="1248"/>
        <v>0</v>
      </c>
    </row>
    <row r="1615" spans="1:54" ht="15" customHeight="1">
      <c r="A1615" s="445"/>
      <c r="B1615" s="446"/>
      <c r="C1615" s="35" t="s">
        <v>5218</v>
      </c>
      <c r="D1615" s="800" t="str">
        <f>IF(CNGE_2026_M1_Secc1_Sub1!$D90="","",CNGE_2026_M1_Secc1_Sub1!$D90)</f>
        <v/>
      </c>
      <c r="E1615" s="723"/>
      <c r="F1615" s="723"/>
      <c r="G1615" s="723"/>
      <c r="H1615" s="723"/>
      <c r="I1615" s="723"/>
      <c r="J1615" s="723"/>
      <c r="K1615" s="723"/>
      <c r="L1615" s="723"/>
      <c r="M1615" s="723"/>
      <c r="N1615" s="723"/>
      <c r="O1615" s="724"/>
      <c r="P1615" s="638"/>
      <c r="Q1615" s="638"/>
      <c r="R1615" s="638"/>
      <c r="S1615" s="638"/>
      <c r="T1615" s="638"/>
      <c r="U1615" s="638"/>
      <c r="V1615" s="638"/>
      <c r="W1615" s="638"/>
      <c r="X1615" s="638"/>
      <c r="Y1615" s="638"/>
      <c r="Z1615" s="638"/>
      <c r="AA1615" s="638"/>
      <c r="AB1615" s="638"/>
      <c r="AC1615" s="638"/>
      <c r="AD1615" s="638"/>
      <c r="AI1615">
        <f t="shared" si="1229"/>
        <v>0</v>
      </c>
      <c r="AJ1615">
        <f t="shared" si="1230"/>
        <v>0</v>
      </c>
      <c r="AK1615">
        <f t="shared" si="1231"/>
        <v>0</v>
      </c>
      <c r="AL1615">
        <f t="shared" si="1232"/>
        <v>0</v>
      </c>
      <c r="AM1615">
        <f t="shared" si="1233"/>
        <v>0</v>
      </c>
      <c r="AN1615">
        <f t="shared" si="1234"/>
        <v>0</v>
      </c>
      <c r="AO1615">
        <f t="shared" si="1235"/>
        <v>0</v>
      </c>
      <c r="AP1615">
        <f t="shared" si="1236"/>
        <v>0</v>
      </c>
      <c r="AQ1615">
        <f t="shared" si="1237"/>
        <v>0</v>
      </c>
      <c r="AR1615">
        <f t="shared" si="1238"/>
        <v>0</v>
      </c>
      <c r="AS1615">
        <f t="shared" si="1239"/>
        <v>0</v>
      </c>
      <c r="AT1615">
        <f t="shared" si="1240"/>
        <v>0</v>
      </c>
      <c r="AU1615">
        <f t="shared" si="1241"/>
        <v>0</v>
      </c>
      <c r="AV1615">
        <f t="shared" si="1242"/>
        <v>0</v>
      </c>
      <c r="AW1615">
        <f t="shared" si="1243"/>
        <v>0</v>
      </c>
      <c r="AX1615">
        <f t="shared" si="1244"/>
        <v>0</v>
      </c>
      <c r="AY1615">
        <f t="shared" si="1245"/>
        <v>0</v>
      </c>
      <c r="AZ1615">
        <f t="shared" si="1246"/>
        <v>0</v>
      </c>
      <c r="BA1615">
        <f t="shared" si="1247"/>
        <v>0</v>
      </c>
      <c r="BB1615">
        <f t="shared" si="1248"/>
        <v>0</v>
      </c>
    </row>
    <row r="1616" spans="1:54" ht="15" customHeight="1">
      <c r="A1616" s="445"/>
      <c r="B1616" s="446"/>
      <c r="C1616" s="35" t="s">
        <v>5220</v>
      </c>
      <c r="D1616" s="800" t="str">
        <f>IF(CNGE_2026_M1_Secc1_Sub1!$D91="","",CNGE_2026_M1_Secc1_Sub1!$D91)</f>
        <v/>
      </c>
      <c r="E1616" s="723"/>
      <c r="F1616" s="723"/>
      <c r="G1616" s="723"/>
      <c r="H1616" s="723"/>
      <c r="I1616" s="723"/>
      <c r="J1616" s="723"/>
      <c r="K1616" s="723"/>
      <c r="L1616" s="723"/>
      <c r="M1616" s="723"/>
      <c r="N1616" s="723"/>
      <c r="O1616" s="724"/>
      <c r="P1616" s="638"/>
      <c r="Q1616" s="638"/>
      <c r="R1616" s="638"/>
      <c r="S1616" s="638"/>
      <c r="T1616" s="638"/>
      <c r="U1616" s="638"/>
      <c r="V1616" s="638"/>
      <c r="W1616" s="638"/>
      <c r="X1616" s="638"/>
      <c r="Y1616" s="638"/>
      <c r="Z1616" s="638"/>
      <c r="AA1616" s="638"/>
      <c r="AB1616" s="638"/>
      <c r="AC1616" s="638"/>
      <c r="AD1616" s="638"/>
      <c r="AI1616">
        <f t="shared" si="1229"/>
        <v>0</v>
      </c>
      <c r="AJ1616">
        <f t="shared" si="1230"/>
        <v>0</v>
      </c>
      <c r="AK1616">
        <f t="shared" si="1231"/>
        <v>0</v>
      </c>
      <c r="AL1616">
        <f t="shared" si="1232"/>
        <v>0</v>
      </c>
      <c r="AM1616">
        <f t="shared" si="1233"/>
        <v>0</v>
      </c>
      <c r="AN1616">
        <f t="shared" si="1234"/>
        <v>0</v>
      </c>
      <c r="AO1616">
        <f t="shared" si="1235"/>
        <v>0</v>
      </c>
      <c r="AP1616">
        <f t="shared" si="1236"/>
        <v>0</v>
      </c>
      <c r="AQ1616">
        <f t="shared" si="1237"/>
        <v>0</v>
      </c>
      <c r="AR1616">
        <f t="shared" si="1238"/>
        <v>0</v>
      </c>
      <c r="AS1616">
        <f t="shared" si="1239"/>
        <v>0</v>
      </c>
      <c r="AT1616">
        <f t="shared" si="1240"/>
        <v>0</v>
      </c>
      <c r="AU1616">
        <f t="shared" si="1241"/>
        <v>0</v>
      </c>
      <c r="AV1616">
        <f t="shared" si="1242"/>
        <v>0</v>
      </c>
      <c r="AW1616">
        <f t="shared" si="1243"/>
        <v>0</v>
      </c>
      <c r="AX1616">
        <f t="shared" si="1244"/>
        <v>0</v>
      </c>
      <c r="AY1616">
        <f t="shared" si="1245"/>
        <v>0</v>
      </c>
      <c r="AZ1616">
        <f t="shared" si="1246"/>
        <v>0</v>
      </c>
      <c r="BA1616">
        <f t="shared" si="1247"/>
        <v>0</v>
      </c>
      <c r="BB1616">
        <f t="shared" si="1248"/>
        <v>0</v>
      </c>
    </row>
    <row r="1617" spans="1:54" ht="15" customHeight="1">
      <c r="A1617" s="445"/>
      <c r="B1617" s="446"/>
      <c r="C1617" s="35" t="s">
        <v>5222</v>
      </c>
      <c r="D1617" s="800" t="str">
        <f>IF(CNGE_2026_M1_Secc1_Sub1!$D92="","",CNGE_2026_M1_Secc1_Sub1!$D92)</f>
        <v/>
      </c>
      <c r="E1617" s="723"/>
      <c r="F1617" s="723"/>
      <c r="G1617" s="723"/>
      <c r="H1617" s="723"/>
      <c r="I1617" s="723"/>
      <c r="J1617" s="723"/>
      <c r="K1617" s="723"/>
      <c r="L1617" s="723"/>
      <c r="M1617" s="723"/>
      <c r="N1617" s="723"/>
      <c r="O1617" s="724"/>
      <c r="P1617" s="638"/>
      <c r="Q1617" s="638"/>
      <c r="R1617" s="638"/>
      <c r="S1617" s="638"/>
      <c r="T1617" s="638"/>
      <c r="U1617" s="638"/>
      <c r="V1617" s="638"/>
      <c r="W1617" s="638"/>
      <c r="X1617" s="638"/>
      <c r="Y1617" s="638"/>
      <c r="Z1617" s="638"/>
      <c r="AA1617" s="638"/>
      <c r="AB1617" s="638"/>
      <c r="AC1617" s="638"/>
      <c r="AD1617" s="638"/>
      <c r="AI1617">
        <f t="shared" si="1229"/>
        <v>0</v>
      </c>
      <c r="AJ1617">
        <f t="shared" si="1230"/>
        <v>0</v>
      </c>
      <c r="AK1617">
        <f t="shared" si="1231"/>
        <v>0</v>
      </c>
      <c r="AL1617">
        <f t="shared" si="1232"/>
        <v>0</v>
      </c>
      <c r="AM1617">
        <f t="shared" si="1233"/>
        <v>0</v>
      </c>
      <c r="AN1617">
        <f t="shared" si="1234"/>
        <v>0</v>
      </c>
      <c r="AO1617">
        <f t="shared" si="1235"/>
        <v>0</v>
      </c>
      <c r="AP1617">
        <f t="shared" si="1236"/>
        <v>0</v>
      </c>
      <c r="AQ1617">
        <f t="shared" si="1237"/>
        <v>0</v>
      </c>
      <c r="AR1617">
        <f t="shared" si="1238"/>
        <v>0</v>
      </c>
      <c r="AS1617">
        <f t="shared" si="1239"/>
        <v>0</v>
      </c>
      <c r="AT1617">
        <f t="shared" si="1240"/>
        <v>0</v>
      </c>
      <c r="AU1617">
        <f t="shared" si="1241"/>
        <v>0</v>
      </c>
      <c r="AV1617">
        <f t="shared" si="1242"/>
        <v>0</v>
      </c>
      <c r="AW1617">
        <f t="shared" si="1243"/>
        <v>0</v>
      </c>
      <c r="AX1617">
        <f t="shared" si="1244"/>
        <v>0</v>
      </c>
      <c r="AY1617">
        <f t="shared" si="1245"/>
        <v>0</v>
      </c>
      <c r="AZ1617">
        <f t="shared" si="1246"/>
        <v>0</v>
      </c>
      <c r="BA1617">
        <f t="shared" si="1247"/>
        <v>0</v>
      </c>
      <c r="BB1617">
        <f t="shared" si="1248"/>
        <v>0</v>
      </c>
    </row>
    <row r="1618" spans="1:54" ht="15" customHeight="1">
      <c r="A1618" s="445"/>
      <c r="B1618" s="446"/>
      <c r="C1618" s="35" t="s">
        <v>5224</v>
      </c>
      <c r="D1618" s="800" t="str">
        <f>IF(CNGE_2026_M1_Secc1_Sub1!$D93="","",CNGE_2026_M1_Secc1_Sub1!$D93)</f>
        <v/>
      </c>
      <c r="E1618" s="723"/>
      <c r="F1618" s="723"/>
      <c r="G1618" s="723"/>
      <c r="H1618" s="723"/>
      <c r="I1618" s="723"/>
      <c r="J1618" s="723"/>
      <c r="K1618" s="723"/>
      <c r="L1618" s="723"/>
      <c r="M1618" s="723"/>
      <c r="N1618" s="723"/>
      <c r="O1618" s="724"/>
      <c r="P1618" s="638"/>
      <c r="Q1618" s="638"/>
      <c r="R1618" s="638"/>
      <c r="S1618" s="638"/>
      <c r="T1618" s="638"/>
      <c r="U1618" s="638"/>
      <c r="V1618" s="638"/>
      <c r="W1618" s="638"/>
      <c r="X1618" s="638"/>
      <c r="Y1618" s="638"/>
      <c r="Z1618" s="638"/>
      <c r="AA1618" s="638"/>
      <c r="AB1618" s="638"/>
      <c r="AC1618" s="638"/>
      <c r="AD1618" s="638"/>
      <c r="AI1618">
        <f t="shared" si="1229"/>
        <v>0</v>
      </c>
      <c r="AJ1618">
        <f t="shared" si="1230"/>
        <v>0</v>
      </c>
      <c r="AK1618">
        <f t="shared" si="1231"/>
        <v>0</v>
      </c>
      <c r="AL1618">
        <f t="shared" si="1232"/>
        <v>0</v>
      </c>
      <c r="AM1618">
        <f t="shared" si="1233"/>
        <v>0</v>
      </c>
      <c r="AN1618">
        <f t="shared" si="1234"/>
        <v>0</v>
      </c>
      <c r="AO1618">
        <f t="shared" si="1235"/>
        <v>0</v>
      </c>
      <c r="AP1618">
        <f t="shared" si="1236"/>
        <v>0</v>
      </c>
      <c r="AQ1618">
        <f t="shared" si="1237"/>
        <v>0</v>
      </c>
      <c r="AR1618">
        <f t="shared" si="1238"/>
        <v>0</v>
      </c>
      <c r="AS1618">
        <f t="shared" si="1239"/>
        <v>0</v>
      </c>
      <c r="AT1618">
        <f t="shared" si="1240"/>
        <v>0</v>
      </c>
      <c r="AU1618">
        <f t="shared" si="1241"/>
        <v>0</v>
      </c>
      <c r="AV1618">
        <f t="shared" si="1242"/>
        <v>0</v>
      </c>
      <c r="AW1618">
        <f t="shared" si="1243"/>
        <v>0</v>
      </c>
      <c r="AX1618">
        <f t="shared" si="1244"/>
        <v>0</v>
      </c>
      <c r="AY1618">
        <f t="shared" si="1245"/>
        <v>0</v>
      </c>
      <c r="AZ1618">
        <f t="shared" si="1246"/>
        <v>0</v>
      </c>
      <c r="BA1618">
        <f t="shared" si="1247"/>
        <v>0</v>
      </c>
      <c r="BB1618">
        <f t="shared" si="1248"/>
        <v>0</v>
      </c>
    </row>
    <row r="1619" spans="1:54" ht="15" customHeight="1">
      <c r="A1619" s="445"/>
      <c r="B1619" s="446"/>
      <c r="C1619" s="35" t="s">
        <v>5226</v>
      </c>
      <c r="D1619" s="800" t="str">
        <f>IF(CNGE_2026_M1_Secc1_Sub1!$D94="","",CNGE_2026_M1_Secc1_Sub1!$D94)</f>
        <v/>
      </c>
      <c r="E1619" s="723"/>
      <c r="F1619" s="723"/>
      <c r="G1619" s="723"/>
      <c r="H1619" s="723"/>
      <c r="I1619" s="723"/>
      <c r="J1619" s="723"/>
      <c r="K1619" s="723"/>
      <c r="L1619" s="723"/>
      <c r="M1619" s="723"/>
      <c r="N1619" s="723"/>
      <c r="O1619" s="724"/>
      <c r="P1619" s="638"/>
      <c r="Q1619" s="638"/>
      <c r="R1619" s="638"/>
      <c r="S1619" s="638"/>
      <c r="T1619" s="638"/>
      <c r="U1619" s="638"/>
      <c r="V1619" s="638"/>
      <c r="W1619" s="638"/>
      <c r="X1619" s="638"/>
      <c r="Y1619" s="638"/>
      <c r="Z1619" s="638"/>
      <c r="AA1619" s="638"/>
      <c r="AB1619" s="638"/>
      <c r="AC1619" s="638"/>
      <c r="AD1619" s="638"/>
      <c r="AI1619">
        <f t="shared" si="1229"/>
        <v>0</v>
      </c>
      <c r="AJ1619">
        <f t="shared" si="1230"/>
        <v>0</v>
      </c>
      <c r="AK1619">
        <f t="shared" si="1231"/>
        <v>0</v>
      </c>
      <c r="AL1619">
        <f t="shared" si="1232"/>
        <v>0</v>
      </c>
      <c r="AM1619">
        <f t="shared" si="1233"/>
        <v>0</v>
      </c>
      <c r="AN1619">
        <f t="shared" si="1234"/>
        <v>0</v>
      </c>
      <c r="AO1619">
        <f t="shared" si="1235"/>
        <v>0</v>
      </c>
      <c r="AP1619">
        <f t="shared" si="1236"/>
        <v>0</v>
      </c>
      <c r="AQ1619">
        <f t="shared" si="1237"/>
        <v>0</v>
      </c>
      <c r="AR1619">
        <f t="shared" si="1238"/>
        <v>0</v>
      </c>
      <c r="AS1619">
        <f t="shared" si="1239"/>
        <v>0</v>
      </c>
      <c r="AT1619">
        <f t="shared" si="1240"/>
        <v>0</v>
      </c>
      <c r="AU1619">
        <f t="shared" si="1241"/>
        <v>0</v>
      </c>
      <c r="AV1619">
        <f t="shared" si="1242"/>
        <v>0</v>
      </c>
      <c r="AW1619">
        <f t="shared" si="1243"/>
        <v>0</v>
      </c>
      <c r="AX1619">
        <f t="shared" si="1244"/>
        <v>0</v>
      </c>
      <c r="AY1619">
        <f t="shared" si="1245"/>
        <v>0</v>
      </c>
      <c r="AZ1619">
        <f t="shared" si="1246"/>
        <v>0</v>
      </c>
      <c r="BA1619">
        <f t="shared" si="1247"/>
        <v>0</v>
      </c>
      <c r="BB1619">
        <f t="shared" si="1248"/>
        <v>0</v>
      </c>
    </row>
    <row r="1620" spans="1:54" ht="15" customHeight="1">
      <c r="A1620" s="445"/>
      <c r="B1620" s="446"/>
      <c r="C1620" s="35" t="s">
        <v>5228</v>
      </c>
      <c r="D1620" s="800" t="str">
        <f>IF(CNGE_2026_M1_Secc1_Sub1!$D95="","",CNGE_2026_M1_Secc1_Sub1!$D95)</f>
        <v/>
      </c>
      <c r="E1620" s="723"/>
      <c r="F1620" s="723"/>
      <c r="G1620" s="723"/>
      <c r="H1620" s="723"/>
      <c r="I1620" s="723"/>
      <c r="J1620" s="723"/>
      <c r="K1620" s="723"/>
      <c r="L1620" s="723"/>
      <c r="M1620" s="723"/>
      <c r="N1620" s="723"/>
      <c r="O1620" s="724"/>
      <c r="P1620" s="638"/>
      <c r="Q1620" s="638"/>
      <c r="R1620" s="638"/>
      <c r="S1620" s="638"/>
      <c r="T1620" s="638"/>
      <c r="U1620" s="638"/>
      <c r="V1620" s="638"/>
      <c r="W1620" s="638"/>
      <c r="X1620" s="638"/>
      <c r="Y1620" s="638"/>
      <c r="Z1620" s="638"/>
      <c r="AA1620" s="638"/>
      <c r="AB1620" s="638"/>
      <c r="AC1620" s="638"/>
      <c r="AD1620" s="638"/>
      <c r="AI1620">
        <f t="shared" si="1229"/>
        <v>0</v>
      </c>
      <c r="AJ1620">
        <f t="shared" si="1230"/>
        <v>0</v>
      </c>
      <c r="AK1620">
        <f t="shared" si="1231"/>
        <v>0</v>
      </c>
      <c r="AL1620">
        <f t="shared" si="1232"/>
        <v>0</v>
      </c>
      <c r="AM1620">
        <f t="shared" si="1233"/>
        <v>0</v>
      </c>
      <c r="AN1620">
        <f t="shared" si="1234"/>
        <v>0</v>
      </c>
      <c r="AO1620">
        <f t="shared" si="1235"/>
        <v>0</v>
      </c>
      <c r="AP1620">
        <f t="shared" si="1236"/>
        <v>0</v>
      </c>
      <c r="AQ1620">
        <f t="shared" si="1237"/>
        <v>0</v>
      </c>
      <c r="AR1620">
        <f t="shared" si="1238"/>
        <v>0</v>
      </c>
      <c r="AS1620">
        <f t="shared" si="1239"/>
        <v>0</v>
      </c>
      <c r="AT1620">
        <f t="shared" si="1240"/>
        <v>0</v>
      </c>
      <c r="AU1620">
        <f t="shared" si="1241"/>
        <v>0</v>
      </c>
      <c r="AV1620">
        <f t="shared" si="1242"/>
        <v>0</v>
      </c>
      <c r="AW1620">
        <f t="shared" si="1243"/>
        <v>0</v>
      </c>
      <c r="AX1620">
        <f t="shared" si="1244"/>
        <v>0</v>
      </c>
      <c r="AY1620">
        <f t="shared" si="1245"/>
        <v>0</v>
      </c>
      <c r="AZ1620">
        <f t="shared" si="1246"/>
        <v>0</v>
      </c>
      <c r="BA1620">
        <f t="shared" si="1247"/>
        <v>0</v>
      </c>
      <c r="BB1620">
        <f t="shared" si="1248"/>
        <v>0</v>
      </c>
    </row>
    <row r="1621" spans="1:54" ht="15" customHeight="1">
      <c r="A1621" s="445"/>
      <c r="B1621" s="446"/>
      <c r="C1621" s="35" t="s">
        <v>5230</v>
      </c>
      <c r="D1621" s="800" t="str">
        <f>IF(CNGE_2026_M1_Secc1_Sub1!$D96="","",CNGE_2026_M1_Secc1_Sub1!$D96)</f>
        <v/>
      </c>
      <c r="E1621" s="723"/>
      <c r="F1621" s="723"/>
      <c r="G1621" s="723"/>
      <c r="H1621" s="723"/>
      <c r="I1621" s="723"/>
      <c r="J1621" s="723"/>
      <c r="K1621" s="723"/>
      <c r="L1621" s="723"/>
      <c r="M1621" s="723"/>
      <c r="N1621" s="723"/>
      <c r="O1621" s="724"/>
      <c r="P1621" s="638"/>
      <c r="Q1621" s="638"/>
      <c r="R1621" s="638"/>
      <c r="S1621" s="638"/>
      <c r="T1621" s="638"/>
      <c r="U1621" s="638"/>
      <c r="V1621" s="638"/>
      <c r="W1621" s="638"/>
      <c r="X1621" s="638"/>
      <c r="Y1621" s="638"/>
      <c r="Z1621" s="638"/>
      <c r="AA1621" s="638"/>
      <c r="AB1621" s="638"/>
      <c r="AC1621" s="638"/>
      <c r="AD1621" s="638"/>
      <c r="AI1621">
        <f t="shared" si="1229"/>
        <v>0</v>
      </c>
      <c r="AJ1621">
        <f t="shared" si="1230"/>
        <v>0</v>
      </c>
      <c r="AK1621">
        <f t="shared" si="1231"/>
        <v>0</v>
      </c>
      <c r="AL1621">
        <f t="shared" si="1232"/>
        <v>0</v>
      </c>
      <c r="AM1621">
        <f t="shared" si="1233"/>
        <v>0</v>
      </c>
      <c r="AN1621">
        <f t="shared" si="1234"/>
        <v>0</v>
      </c>
      <c r="AO1621">
        <f t="shared" si="1235"/>
        <v>0</v>
      </c>
      <c r="AP1621">
        <f t="shared" si="1236"/>
        <v>0</v>
      </c>
      <c r="AQ1621">
        <f t="shared" si="1237"/>
        <v>0</v>
      </c>
      <c r="AR1621">
        <f t="shared" si="1238"/>
        <v>0</v>
      </c>
      <c r="AS1621">
        <f t="shared" si="1239"/>
        <v>0</v>
      </c>
      <c r="AT1621">
        <f t="shared" si="1240"/>
        <v>0</v>
      </c>
      <c r="AU1621">
        <f t="shared" si="1241"/>
        <v>0</v>
      </c>
      <c r="AV1621">
        <f t="shared" si="1242"/>
        <v>0</v>
      </c>
      <c r="AW1621">
        <f t="shared" si="1243"/>
        <v>0</v>
      </c>
      <c r="AX1621">
        <f t="shared" si="1244"/>
        <v>0</v>
      </c>
      <c r="AY1621">
        <f t="shared" si="1245"/>
        <v>0</v>
      </c>
      <c r="AZ1621">
        <f t="shared" si="1246"/>
        <v>0</v>
      </c>
      <c r="BA1621">
        <f t="shared" si="1247"/>
        <v>0</v>
      </c>
      <c r="BB1621">
        <f t="shared" si="1248"/>
        <v>0</v>
      </c>
    </row>
    <row r="1622" spans="1:54" ht="15" customHeight="1">
      <c r="A1622" s="445"/>
      <c r="B1622" s="446"/>
      <c r="C1622" s="35" t="s">
        <v>5232</v>
      </c>
      <c r="D1622" s="800" t="str">
        <f>IF(CNGE_2026_M1_Secc1_Sub1!$D97="","",CNGE_2026_M1_Secc1_Sub1!$D97)</f>
        <v/>
      </c>
      <c r="E1622" s="723"/>
      <c r="F1622" s="723"/>
      <c r="G1622" s="723"/>
      <c r="H1622" s="723"/>
      <c r="I1622" s="723"/>
      <c r="J1622" s="723"/>
      <c r="K1622" s="723"/>
      <c r="L1622" s="723"/>
      <c r="M1622" s="723"/>
      <c r="N1622" s="723"/>
      <c r="O1622" s="724"/>
      <c r="P1622" s="638"/>
      <c r="Q1622" s="638"/>
      <c r="R1622" s="638"/>
      <c r="S1622" s="638"/>
      <c r="T1622" s="638"/>
      <c r="U1622" s="638"/>
      <c r="V1622" s="638"/>
      <c r="W1622" s="638"/>
      <c r="X1622" s="638"/>
      <c r="Y1622" s="638"/>
      <c r="Z1622" s="638"/>
      <c r="AA1622" s="638"/>
      <c r="AB1622" s="638"/>
      <c r="AC1622" s="638"/>
      <c r="AD1622" s="638"/>
      <c r="AI1622">
        <f t="shared" si="1229"/>
        <v>0</v>
      </c>
      <c r="AJ1622">
        <f t="shared" si="1230"/>
        <v>0</v>
      </c>
      <c r="AK1622">
        <f t="shared" si="1231"/>
        <v>0</v>
      </c>
      <c r="AL1622">
        <f t="shared" si="1232"/>
        <v>0</v>
      </c>
      <c r="AM1622">
        <f t="shared" si="1233"/>
        <v>0</v>
      </c>
      <c r="AN1622">
        <f t="shared" si="1234"/>
        <v>0</v>
      </c>
      <c r="AO1622">
        <f t="shared" si="1235"/>
        <v>0</v>
      </c>
      <c r="AP1622">
        <f t="shared" si="1236"/>
        <v>0</v>
      </c>
      <c r="AQ1622">
        <f t="shared" si="1237"/>
        <v>0</v>
      </c>
      <c r="AR1622">
        <f t="shared" si="1238"/>
        <v>0</v>
      </c>
      <c r="AS1622">
        <f t="shared" si="1239"/>
        <v>0</v>
      </c>
      <c r="AT1622">
        <f t="shared" si="1240"/>
        <v>0</v>
      </c>
      <c r="AU1622">
        <f t="shared" si="1241"/>
        <v>0</v>
      </c>
      <c r="AV1622">
        <f t="shared" si="1242"/>
        <v>0</v>
      </c>
      <c r="AW1622">
        <f t="shared" si="1243"/>
        <v>0</v>
      </c>
      <c r="AX1622">
        <f t="shared" si="1244"/>
        <v>0</v>
      </c>
      <c r="AY1622">
        <f t="shared" si="1245"/>
        <v>0</v>
      </c>
      <c r="AZ1622">
        <f t="shared" si="1246"/>
        <v>0</v>
      </c>
      <c r="BA1622">
        <f t="shared" si="1247"/>
        <v>0</v>
      </c>
      <c r="BB1622">
        <f t="shared" si="1248"/>
        <v>0</v>
      </c>
    </row>
    <row r="1623" spans="1:54" ht="15" customHeight="1">
      <c r="A1623" s="445"/>
      <c r="B1623" s="446"/>
      <c r="C1623" s="35" t="s">
        <v>5234</v>
      </c>
      <c r="D1623" s="800" t="str">
        <f>IF(CNGE_2026_M1_Secc1_Sub1!$D98="","",CNGE_2026_M1_Secc1_Sub1!$D98)</f>
        <v/>
      </c>
      <c r="E1623" s="723"/>
      <c r="F1623" s="723"/>
      <c r="G1623" s="723"/>
      <c r="H1623" s="723"/>
      <c r="I1623" s="723"/>
      <c r="J1623" s="723"/>
      <c r="K1623" s="723"/>
      <c r="L1623" s="723"/>
      <c r="M1623" s="723"/>
      <c r="N1623" s="723"/>
      <c r="O1623" s="724"/>
      <c r="P1623" s="638"/>
      <c r="Q1623" s="638"/>
      <c r="R1623" s="638"/>
      <c r="S1623" s="638"/>
      <c r="T1623" s="638"/>
      <c r="U1623" s="638"/>
      <c r="V1623" s="638"/>
      <c r="W1623" s="638"/>
      <c r="X1623" s="638"/>
      <c r="Y1623" s="638"/>
      <c r="Z1623" s="638"/>
      <c r="AA1623" s="638"/>
      <c r="AB1623" s="638"/>
      <c r="AC1623" s="638"/>
      <c r="AD1623" s="638"/>
      <c r="AI1623">
        <f t="shared" si="1229"/>
        <v>0</v>
      </c>
      <c r="AJ1623">
        <f t="shared" si="1230"/>
        <v>0</v>
      </c>
      <c r="AK1623">
        <f t="shared" si="1231"/>
        <v>0</v>
      </c>
      <c r="AL1623">
        <f t="shared" si="1232"/>
        <v>0</v>
      </c>
      <c r="AM1623">
        <f t="shared" si="1233"/>
        <v>0</v>
      </c>
      <c r="AN1623">
        <f t="shared" si="1234"/>
        <v>0</v>
      </c>
      <c r="AO1623">
        <f t="shared" si="1235"/>
        <v>0</v>
      </c>
      <c r="AP1623">
        <f t="shared" si="1236"/>
        <v>0</v>
      </c>
      <c r="AQ1623">
        <f t="shared" si="1237"/>
        <v>0</v>
      </c>
      <c r="AR1623">
        <f t="shared" si="1238"/>
        <v>0</v>
      </c>
      <c r="AS1623">
        <f t="shared" si="1239"/>
        <v>0</v>
      </c>
      <c r="AT1623">
        <f t="shared" si="1240"/>
        <v>0</v>
      </c>
      <c r="AU1623">
        <f t="shared" si="1241"/>
        <v>0</v>
      </c>
      <c r="AV1623">
        <f t="shared" si="1242"/>
        <v>0</v>
      </c>
      <c r="AW1623">
        <f t="shared" si="1243"/>
        <v>0</v>
      </c>
      <c r="AX1623">
        <f t="shared" si="1244"/>
        <v>0</v>
      </c>
      <c r="AY1623">
        <f t="shared" si="1245"/>
        <v>0</v>
      </c>
      <c r="AZ1623">
        <f t="shared" si="1246"/>
        <v>0</v>
      </c>
      <c r="BA1623">
        <f t="shared" si="1247"/>
        <v>0</v>
      </c>
      <c r="BB1623">
        <f t="shared" si="1248"/>
        <v>0</v>
      </c>
    </row>
    <row r="1624" spans="1:54" ht="15" customHeight="1">
      <c r="A1624" s="445"/>
      <c r="B1624" s="446"/>
      <c r="C1624" s="35" t="s">
        <v>5236</v>
      </c>
      <c r="D1624" s="800" t="str">
        <f>IF(CNGE_2026_M1_Secc1_Sub1!$D99="","",CNGE_2026_M1_Secc1_Sub1!$D99)</f>
        <v/>
      </c>
      <c r="E1624" s="723"/>
      <c r="F1624" s="723"/>
      <c r="G1624" s="723"/>
      <c r="H1624" s="723"/>
      <c r="I1624" s="723"/>
      <c r="J1624" s="723"/>
      <c r="K1624" s="723"/>
      <c r="L1624" s="723"/>
      <c r="M1624" s="723"/>
      <c r="N1624" s="723"/>
      <c r="O1624" s="724"/>
      <c r="P1624" s="638"/>
      <c r="Q1624" s="638"/>
      <c r="R1624" s="638"/>
      <c r="S1624" s="638"/>
      <c r="T1624" s="638"/>
      <c r="U1624" s="638"/>
      <c r="V1624" s="638"/>
      <c r="W1624" s="638"/>
      <c r="X1624" s="638"/>
      <c r="Y1624" s="638"/>
      <c r="Z1624" s="638"/>
      <c r="AA1624" s="638"/>
      <c r="AB1624" s="638"/>
      <c r="AC1624" s="638"/>
      <c r="AD1624" s="638"/>
      <c r="AI1624">
        <f t="shared" si="1229"/>
        <v>0</v>
      </c>
      <c r="AJ1624">
        <f t="shared" si="1230"/>
        <v>0</v>
      </c>
      <c r="AK1624">
        <f t="shared" si="1231"/>
        <v>0</v>
      </c>
      <c r="AL1624">
        <f t="shared" si="1232"/>
        <v>0</v>
      </c>
      <c r="AM1624">
        <f t="shared" si="1233"/>
        <v>0</v>
      </c>
      <c r="AN1624">
        <f t="shared" si="1234"/>
        <v>0</v>
      </c>
      <c r="AO1624">
        <f t="shared" si="1235"/>
        <v>0</v>
      </c>
      <c r="AP1624">
        <f t="shared" si="1236"/>
        <v>0</v>
      </c>
      <c r="AQ1624">
        <f t="shared" si="1237"/>
        <v>0</v>
      </c>
      <c r="AR1624">
        <f t="shared" si="1238"/>
        <v>0</v>
      </c>
      <c r="AS1624">
        <f t="shared" si="1239"/>
        <v>0</v>
      </c>
      <c r="AT1624">
        <f t="shared" si="1240"/>
        <v>0</v>
      </c>
      <c r="AU1624">
        <f t="shared" si="1241"/>
        <v>0</v>
      </c>
      <c r="AV1624">
        <f t="shared" si="1242"/>
        <v>0</v>
      </c>
      <c r="AW1624">
        <f t="shared" si="1243"/>
        <v>0</v>
      </c>
      <c r="AX1624">
        <f t="shared" si="1244"/>
        <v>0</v>
      </c>
      <c r="AY1624">
        <f t="shared" si="1245"/>
        <v>0</v>
      </c>
      <c r="AZ1624">
        <f t="shared" si="1246"/>
        <v>0</v>
      </c>
      <c r="BA1624">
        <f t="shared" si="1247"/>
        <v>0</v>
      </c>
      <c r="BB1624">
        <f t="shared" si="1248"/>
        <v>0</v>
      </c>
    </row>
    <row r="1625" spans="1:54" ht="15" customHeight="1">
      <c r="A1625" s="445"/>
      <c r="B1625" s="446"/>
      <c r="C1625" s="35" t="s">
        <v>5238</v>
      </c>
      <c r="D1625" s="800" t="str">
        <f>IF(CNGE_2026_M1_Secc1_Sub1!$D100="","",CNGE_2026_M1_Secc1_Sub1!$D100)</f>
        <v/>
      </c>
      <c r="E1625" s="723"/>
      <c r="F1625" s="723"/>
      <c r="G1625" s="723"/>
      <c r="H1625" s="723"/>
      <c r="I1625" s="723"/>
      <c r="J1625" s="723"/>
      <c r="K1625" s="723"/>
      <c r="L1625" s="723"/>
      <c r="M1625" s="723"/>
      <c r="N1625" s="723"/>
      <c r="O1625" s="724"/>
      <c r="P1625" s="638"/>
      <c r="Q1625" s="638"/>
      <c r="R1625" s="638"/>
      <c r="S1625" s="638"/>
      <c r="T1625" s="638"/>
      <c r="U1625" s="638"/>
      <c r="V1625" s="638"/>
      <c r="W1625" s="638"/>
      <c r="X1625" s="638"/>
      <c r="Y1625" s="638"/>
      <c r="Z1625" s="638"/>
      <c r="AA1625" s="638"/>
      <c r="AB1625" s="638"/>
      <c r="AC1625" s="638"/>
      <c r="AD1625" s="638"/>
      <c r="AI1625">
        <f t="shared" si="1229"/>
        <v>0</v>
      </c>
      <c r="AJ1625">
        <f t="shared" si="1230"/>
        <v>0</v>
      </c>
      <c r="AK1625">
        <f t="shared" si="1231"/>
        <v>0</v>
      </c>
      <c r="AL1625">
        <f t="shared" si="1232"/>
        <v>0</v>
      </c>
      <c r="AM1625">
        <f t="shared" si="1233"/>
        <v>0</v>
      </c>
      <c r="AN1625">
        <f t="shared" si="1234"/>
        <v>0</v>
      </c>
      <c r="AO1625">
        <f t="shared" si="1235"/>
        <v>0</v>
      </c>
      <c r="AP1625">
        <f t="shared" si="1236"/>
        <v>0</v>
      </c>
      <c r="AQ1625">
        <f t="shared" si="1237"/>
        <v>0</v>
      </c>
      <c r="AR1625">
        <f t="shared" si="1238"/>
        <v>0</v>
      </c>
      <c r="AS1625">
        <f t="shared" si="1239"/>
        <v>0</v>
      </c>
      <c r="AT1625">
        <f t="shared" si="1240"/>
        <v>0</v>
      </c>
      <c r="AU1625">
        <f t="shared" si="1241"/>
        <v>0</v>
      </c>
      <c r="AV1625">
        <f t="shared" si="1242"/>
        <v>0</v>
      </c>
      <c r="AW1625">
        <f t="shared" si="1243"/>
        <v>0</v>
      </c>
      <c r="AX1625">
        <f t="shared" si="1244"/>
        <v>0</v>
      </c>
      <c r="AY1625">
        <f t="shared" si="1245"/>
        <v>0</v>
      </c>
      <c r="AZ1625">
        <f t="shared" si="1246"/>
        <v>0</v>
      </c>
      <c r="BA1625">
        <f t="shared" si="1247"/>
        <v>0</v>
      </c>
      <c r="BB1625">
        <f t="shared" si="1248"/>
        <v>0</v>
      </c>
    </row>
    <row r="1626" spans="1:54" ht="15" customHeight="1">
      <c r="A1626" s="445"/>
      <c r="B1626" s="446"/>
      <c r="C1626" s="35" t="s">
        <v>5240</v>
      </c>
      <c r="D1626" s="800" t="str">
        <f>IF(CNGE_2026_M1_Secc1_Sub1!$D101="","",CNGE_2026_M1_Secc1_Sub1!$D101)</f>
        <v/>
      </c>
      <c r="E1626" s="723"/>
      <c r="F1626" s="723"/>
      <c r="G1626" s="723"/>
      <c r="H1626" s="723"/>
      <c r="I1626" s="723"/>
      <c r="J1626" s="723"/>
      <c r="K1626" s="723"/>
      <c r="L1626" s="723"/>
      <c r="M1626" s="723"/>
      <c r="N1626" s="723"/>
      <c r="O1626" s="724"/>
      <c r="P1626" s="638"/>
      <c r="Q1626" s="638"/>
      <c r="R1626" s="638"/>
      <c r="S1626" s="638"/>
      <c r="T1626" s="638"/>
      <c r="U1626" s="638"/>
      <c r="V1626" s="638"/>
      <c r="W1626" s="638"/>
      <c r="X1626" s="638"/>
      <c r="Y1626" s="638"/>
      <c r="Z1626" s="638"/>
      <c r="AA1626" s="638"/>
      <c r="AB1626" s="638"/>
      <c r="AC1626" s="638"/>
      <c r="AD1626" s="638"/>
      <c r="AI1626">
        <f t="shared" si="1229"/>
        <v>0</v>
      </c>
      <c r="AJ1626">
        <f t="shared" si="1230"/>
        <v>0</v>
      </c>
      <c r="AK1626">
        <f t="shared" si="1231"/>
        <v>0</v>
      </c>
      <c r="AL1626">
        <f t="shared" si="1232"/>
        <v>0</v>
      </c>
      <c r="AM1626">
        <f t="shared" si="1233"/>
        <v>0</v>
      </c>
      <c r="AN1626">
        <f t="shared" si="1234"/>
        <v>0</v>
      </c>
      <c r="AO1626">
        <f t="shared" si="1235"/>
        <v>0</v>
      </c>
      <c r="AP1626">
        <f t="shared" si="1236"/>
        <v>0</v>
      </c>
      <c r="AQ1626">
        <f t="shared" si="1237"/>
        <v>0</v>
      </c>
      <c r="AR1626">
        <f t="shared" si="1238"/>
        <v>0</v>
      </c>
      <c r="AS1626">
        <f t="shared" si="1239"/>
        <v>0</v>
      </c>
      <c r="AT1626">
        <f t="shared" si="1240"/>
        <v>0</v>
      </c>
      <c r="AU1626">
        <f t="shared" si="1241"/>
        <v>0</v>
      </c>
      <c r="AV1626">
        <f t="shared" si="1242"/>
        <v>0</v>
      </c>
      <c r="AW1626">
        <f t="shared" si="1243"/>
        <v>0</v>
      </c>
      <c r="AX1626">
        <f t="shared" si="1244"/>
        <v>0</v>
      </c>
      <c r="AY1626">
        <f t="shared" si="1245"/>
        <v>0</v>
      </c>
      <c r="AZ1626">
        <f t="shared" si="1246"/>
        <v>0</v>
      </c>
      <c r="BA1626">
        <f t="shared" si="1247"/>
        <v>0</v>
      </c>
      <c r="BB1626">
        <f t="shared" si="1248"/>
        <v>0</v>
      </c>
    </row>
    <row r="1627" spans="1:54" ht="15" customHeight="1">
      <c r="A1627" s="445"/>
      <c r="B1627" s="446"/>
      <c r="C1627" s="35" t="s">
        <v>5242</v>
      </c>
      <c r="D1627" s="800" t="str">
        <f>IF(CNGE_2026_M1_Secc1_Sub1!$D102="","",CNGE_2026_M1_Secc1_Sub1!$D102)</f>
        <v/>
      </c>
      <c r="E1627" s="723"/>
      <c r="F1627" s="723"/>
      <c r="G1627" s="723"/>
      <c r="H1627" s="723"/>
      <c r="I1627" s="723"/>
      <c r="J1627" s="723"/>
      <c r="K1627" s="723"/>
      <c r="L1627" s="723"/>
      <c r="M1627" s="723"/>
      <c r="N1627" s="723"/>
      <c r="O1627" s="724"/>
      <c r="P1627" s="638"/>
      <c r="Q1627" s="638"/>
      <c r="R1627" s="638"/>
      <c r="S1627" s="638"/>
      <c r="T1627" s="638"/>
      <c r="U1627" s="638"/>
      <c r="V1627" s="638"/>
      <c r="W1627" s="638"/>
      <c r="X1627" s="638"/>
      <c r="Y1627" s="638"/>
      <c r="Z1627" s="638"/>
      <c r="AA1627" s="638"/>
      <c r="AB1627" s="638"/>
      <c r="AC1627" s="638"/>
      <c r="AD1627" s="638"/>
      <c r="AI1627">
        <f t="shared" si="1229"/>
        <v>0</v>
      </c>
      <c r="AJ1627">
        <f t="shared" si="1230"/>
        <v>0</v>
      </c>
      <c r="AK1627">
        <f t="shared" si="1231"/>
        <v>0</v>
      </c>
      <c r="AL1627">
        <f t="shared" si="1232"/>
        <v>0</v>
      </c>
      <c r="AM1627">
        <f t="shared" si="1233"/>
        <v>0</v>
      </c>
      <c r="AN1627">
        <f t="shared" si="1234"/>
        <v>0</v>
      </c>
      <c r="AO1627">
        <f t="shared" si="1235"/>
        <v>0</v>
      </c>
      <c r="AP1627">
        <f t="shared" si="1236"/>
        <v>0</v>
      </c>
      <c r="AQ1627">
        <f t="shared" si="1237"/>
        <v>0</v>
      </c>
      <c r="AR1627">
        <f t="shared" si="1238"/>
        <v>0</v>
      </c>
      <c r="AS1627">
        <f t="shared" si="1239"/>
        <v>0</v>
      </c>
      <c r="AT1627">
        <f t="shared" si="1240"/>
        <v>0</v>
      </c>
      <c r="AU1627">
        <f t="shared" si="1241"/>
        <v>0</v>
      </c>
      <c r="AV1627">
        <f t="shared" si="1242"/>
        <v>0</v>
      </c>
      <c r="AW1627">
        <f t="shared" si="1243"/>
        <v>0</v>
      </c>
      <c r="AX1627">
        <f t="shared" si="1244"/>
        <v>0</v>
      </c>
      <c r="AY1627">
        <f t="shared" si="1245"/>
        <v>0</v>
      </c>
      <c r="AZ1627">
        <f t="shared" si="1246"/>
        <v>0</v>
      </c>
      <c r="BA1627">
        <f t="shared" si="1247"/>
        <v>0</v>
      </c>
      <c r="BB1627">
        <f t="shared" si="1248"/>
        <v>0</v>
      </c>
    </row>
    <row r="1628" spans="1:54" ht="15" customHeight="1">
      <c r="A1628" s="445"/>
      <c r="B1628" s="446"/>
      <c r="C1628" s="35" t="s">
        <v>5244</v>
      </c>
      <c r="D1628" s="800" t="str">
        <f>IF(CNGE_2026_M1_Secc1_Sub1!$D103="","",CNGE_2026_M1_Secc1_Sub1!$D103)</f>
        <v/>
      </c>
      <c r="E1628" s="723"/>
      <c r="F1628" s="723"/>
      <c r="G1628" s="723"/>
      <c r="H1628" s="723"/>
      <c r="I1628" s="723"/>
      <c r="J1628" s="723"/>
      <c r="K1628" s="723"/>
      <c r="L1628" s="723"/>
      <c r="M1628" s="723"/>
      <c r="N1628" s="723"/>
      <c r="O1628" s="724"/>
      <c r="P1628" s="638"/>
      <c r="Q1628" s="638"/>
      <c r="R1628" s="638"/>
      <c r="S1628" s="638"/>
      <c r="T1628" s="638"/>
      <c r="U1628" s="638"/>
      <c r="V1628" s="638"/>
      <c r="W1628" s="638"/>
      <c r="X1628" s="638"/>
      <c r="Y1628" s="638"/>
      <c r="Z1628" s="638"/>
      <c r="AA1628" s="638"/>
      <c r="AB1628" s="638"/>
      <c r="AC1628" s="638"/>
      <c r="AD1628" s="638"/>
      <c r="AI1628">
        <f t="shared" si="1229"/>
        <v>0</v>
      </c>
      <c r="AJ1628">
        <f t="shared" si="1230"/>
        <v>0</v>
      </c>
      <c r="AK1628">
        <f t="shared" si="1231"/>
        <v>0</v>
      </c>
      <c r="AL1628">
        <f t="shared" si="1232"/>
        <v>0</v>
      </c>
      <c r="AM1628">
        <f t="shared" si="1233"/>
        <v>0</v>
      </c>
      <c r="AN1628">
        <f t="shared" si="1234"/>
        <v>0</v>
      </c>
      <c r="AO1628">
        <f t="shared" si="1235"/>
        <v>0</v>
      </c>
      <c r="AP1628">
        <f t="shared" si="1236"/>
        <v>0</v>
      </c>
      <c r="AQ1628">
        <f t="shared" si="1237"/>
        <v>0</v>
      </c>
      <c r="AR1628">
        <f t="shared" si="1238"/>
        <v>0</v>
      </c>
      <c r="AS1628">
        <f t="shared" si="1239"/>
        <v>0</v>
      </c>
      <c r="AT1628">
        <f t="shared" si="1240"/>
        <v>0</v>
      </c>
      <c r="AU1628">
        <f t="shared" si="1241"/>
        <v>0</v>
      </c>
      <c r="AV1628">
        <f t="shared" si="1242"/>
        <v>0</v>
      </c>
      <c r="AW1628">
        <f t="shared" si="1243"/>
        <v>0</v>
      </c>
      <c r="AX1628">
        <f t="shared" si="1244"/>
        <v>0</v>
      </c>
      <c r="AY1628">
        <f t="shared" si="1245"/>
        <v>0</v>
      </c>
      <c r="AZ1628">
        <f t="shared" si="1246"/>
        <v>0</v>
      </c>
      <c r="BA1628">
        <f t="shared" si="1247"/>
        <v>0</v>
      </c>
      <c r="BB1628">
        <f t="shared" si="1248"/>
        <v>0</v>
      </c>
    </row>
    <row r="1629" spans="1:54" ht="15" customHeight="1">
      <c r="A1629" s="445"/>
      <c r="B1629" s="446"/>
      <c r="C1629" s="35" t="s">
        <v>5246</v>
      </c>
      <c r="D1629" s="800" t="str">
        <f>IF(CNGE_2026_M1_Secc1_Sub1!$D104="","",CNGE_2026_M1_Secc1_Sub1!$D104)</f>
        <v/>
      </c>
      <c r="E1629" s="723"/>
      <c r="F1629" s="723"/>
      <c r="G1629" s="723"/>
      <c r="H1629" s="723"/>
      <c r="I1629" s="723"/>
      <c r="J1629" s="723"/>
      <c r="K1629" s="723"/>
      <c r="L1629" s="723"/>
      <c r="M1629" s="723"/>
      <c r="N1629" s="723"/>
      <c r="O1629" s="724"/>
      <c r="P1629" s="638"/>
      <c r="Q1629" s="638"/>
      <c r="R1629" s="638"/>
      <c r="S1629" s="638"/>
      <c r="T1629" s="638"/>
      <c r="U1629" s="638"/>
      <c r="V1629" s="638"/>
      <c r="W1629" s="638"/>
      <c r="X1629" s="638"/>
      <c r="Y1629" s="638"/>
      <c r="Z1629" s="638"/>
      <c r="AA1629" s="638"/>
      <c r="AB1629" s="638"/>
      <c r="AC1629" s="638"/>
      <c r="AD1629" s="638"/>
      <c r="AI1629">
        <f t="shared" si="1229"/>
        <v>0</v>
      </c>
      <c r="AJ1629">
        <f t="shared" si="1230"/>
        <v>0</v>
      </c>
      <c r="AK1629">
        <f t="shared" si="1231"/>
        <v>0</v>
      </c>
      <c r="AL1629">
        <f t="shared" si="1232"/>
        <v>0</v>
      </c>
      <c r="AM1629">
        <f t="shared" si="1233"/>
        <v>0</v>
      </c>
      <c r="AN1629">
        <f t="shared" si="1234"/>
        <v>0</v>
      </c>
      <c r="AO1629">
        <f t="shared" si="1235"/>
        <v>0</v>
      </c>
      <c r="AP1629">
        <f t="shared" si="1236"/>
        <v>0</v>
      </c>
      <c r="AQ1629">
        <f t="shared" si="1237"/>
        <v>0</v>
      </c>
      <c r="AR1629">
        <f t="shared" si="1238"/>
        <v>0</v>
      </c>
      <c r="AS1629">
        <f t="shared" si="1239"/>
        <v>0</v>
      </c>
      <c r="AT1629">
        <f t="shared" si="1240"/>
        <v>0</v>
      </c>
      <c r="AU1629">
        <f t="shared" si="1241"/>
        <v>0</v>
      </c>
      <c r="AV1629">
        <f t="shared" si="1242"/>
        <v>0</v>
      </c>
      <c r="AW1629">
        <f t="shared" si="1243"/>
        <v>0</v>
      </c>
      <c r="AX1629">
        <f t="shared" si="1244"/>
        <v>0</v>
      </c>
      <c r="AY1629">
        <f t="shared" si="1245"/>
        <v>0</v>
      </c>
      <c r="AZ1629">
        <f t="shared" si="1246"/>
        <v>0</v>
      </c>
      <c r="BA1629">
        <f t="shared" si="1247"/>
        <v>0</v>
      </c>
      <c r="BB1629">
        <f t="shared" si="1248"/>
        <v>0</v>
      </c>
    </row>
    <row r="1630" spans="1:54" ht="15" customHeight="1">
      <c r="A1630" s="445"/>
      <c r="B1630" s="446"/>
      <c r="C1630" s="35" t="s">
        <v>5248</v>
      </c>
      <c r="D1630" s="800" t="str">
        <f>IF(CNGE_2026_M1_Secc1_Sub1!$D105="","",CNGE_2026_M1_Secc1_Sub1!$D105)</f>
        <v/>
      </c>
      <c r="E1630" s="723"/>
      <c r="F1630" s="723"/>
      <c r="G1630" s="723"/>
      <c r="H1630" s="723"/>
      <c r="I1630" s="723"/>
      <c r="J1630" s="723"/>
      <c r="K1630" s="723"/>
      <c r="L1630" s="723"/>
      <c r="M1630" s="723"/>
      <c r="N1630" s="723"/>
      <c r="O1630" s="724"/>
      <c r="P1630" s="638"/>
      <c r="Q1630" s="638"/>
      <c r="R1630" s="638"/>
      <c r="S1630" s="638"/>
      <c r="T1630" s="638"/>
      <c r="U1630" s="638"/>
      <c r="V1630" s="638"/>
      <c r="W1630" s="638"/>
      <c r="X1630" s="638"/>
      <c r="Y1630" s="638"/>
      <c r="Z1630" s="638"/>
      <c r="AA1630" s="638"/>
      <c r="AB1630" s="638"/>
      <c r="AC1630" s="638"/>
      <c r="AD1630" s="638"/>
      <c r="AI1630">
        <f t="shared" ref="AI1630:AI1661" si="1249">P1630</f>
        <v>0</v>
      </c>
      <c r="AJ1630">
        <f t="shared" ref="AJ1630:AJ1661" si="1250">COUNTIF(Q1630:R1630,"NS")</f>
        <v>0</v>
      </c>
      <c r="AK1630">
        <f t="shared" ref="AK1630:AK1661" si="1251">SUM(Q1630:R1630)</f>
        <v>0</v>
      </c>
      <c r="AL1630">
        <f t="shared" ref="AL1630:AL1661" si="1252">IF(COUNTIF(P1630:R1630,"NA")=3,0,IF(OR(AND(AI1630=0,AJ1630&gt;0),AND(AI1630="NS",AK1630&gt;0), AND(AI1630="NS", AJ1630=0,AK1630=0)), 1, IF(OR(AND(AI1630&gt;0,AJ1630&gt;1,AI1630&gt;AK1630), AND(AI1630="NS",AJ1630=2), AND(AI1630="NS",AK1630=0,AJ1630&gt;0),AI1630=AK1630), 0, 1)))</f>
        <v>0</v>
      </c>
      <c r="AM1630">
        <f t="shared" ref="AM1630:AM1661" si="1253">S1630</f>
        <v>0</v>
      </c>
      <c r="AN1630">
        <f t="shared" ref="AN1630:AN1661" si="1254">COUNTIF(T1630:U1630,"NS")</f>
        <v>0</v>
      </c>
      <c r="AO1630">
        <f t="shared" ref="AO1630:AO1661" si="1255">SUM(T1630:U1630)</f>
        <v>0</v>
      </c>
      <c r="AP1630">
        <f t="shared" ref="AP1630:AP1661" si="1256">IF(COUNTIF(S1630:U1630,"NA")=3,0,IF(OR(AND(AM1630=0,AN1630&gt;0),AND(AM1630="NS",AO1630&gt;0), AND(AM1630="NS", AN1630=0,AO1630=0)), 1, IF(OR(AND(AM1630&gt;0,AN1630&gt;1,AM1630&gt;AO1630), AND(AM1630="NS",AN1630=2), AND(AM1630="NS",AO1630=0,AN1630&gt;0),AM1630=AO1630), 0, 1)))</f>
        <v>0</v>
      </c>
      <c r="AQ1630">
        <f t="shared" ref="AQ1630:AQ1661" si="1257">V1630</f>
        <v>0</v>
      </c>
      <c r="AR1630">
        <f t="shared" ref="AR1630:AR1661" si="1258">COUNTIF(W1630:X1630,"NS")</f>
        <v>0</v>
      </c>
      <c r="AS1630">
        <f t="shared" ref="AS1630:AS1661" si="1259">SUM(W1630:X1630)</f>
        <v>0</v>
      </c>
      <c r="AT1630">
        <f t="shared" ref="AT1630:AT1661" si="1260">IF(COUNTIF(V1630:X1630,"NA")=3,0,IF(OR(AND(AQ1630=0,AR1630&gt;0),AND(AQ1630="NS",AS1630&gt;0), AND(AQ1630="NS", AR1630=0,AS1630=0)), 1, IF(OR(AND(AQ1630&gt;0,AR1630&gt;1,AQ1630&gt;AS1630), AND(AQ1630="NS",AR1630=2), AND(AQ1630="NS",AS1630=0,AR1630&gt;0),AQ1630=AS1630), 0, 1)))</f>
        <v>0</v>
      </c>
      <c r="AU1630">
        <f t="shared" ref="AU1630:AU1661" si="1261">Y1630</f>
        <v>0</v>
      </c>
      <c r="AV1630">
        <f t="shared" ref="AV1630:AV1661" si="1262">COUNTIF(Z1630:AA1630,"NS")</f>
        <v>0</v>
      </c>
      <c r="AW1630">
        <f t="shared" ref="AW1630:AW1661" si="1263">SUM(Z1630:AA1630)</f>
        <v>0</v>
      </c>
      <c r="AX1630">
        <f t="shared" ref="AX1630:AX1661" si="1264">IF(COUNTIF(Y1630:AA1630,"NA")=3,0,IF(OR(AND(AU1630=0,AV1630&gt;0),AND(AU1630="NS",AW1630&gt;0), AND(AU1630="NS", AV1630=0,AW1630=0)), 1, IF(OR(AND(AU1630&gt;0,AV1630&gt;1,AU1630&gt;AW1630), AND(AU1630="NS",AV1630=2), AND(AU1630="NS",AW1630=0,AV1630&gt;0),AU1630=AW1630), 0, 1)))</f>
        <v>0</v>
      </c>
      <c r="AY1630">
        <f t="shared" ref="AY1630:AY1661" si="1265">AB1630</f>
        <v>0</v>
      </c>
      <c r="AZ1630">
        <f t="shared" ref="AZ1630:AZ1661" si="1266">COUNTIF(AC1630:AD1630,"NS")</f>
        <v>0</v>
      </c>
      <c r="BA1630">
        <f t="shared" ref="BA1630:BA1661" si="1267">SUM(AC1630:AD1630)</f>
        <v>0</v>
      </c>
      <c r="BB1630">
        <f t="shared" ref="BB1630:BB1661" si="1268">IF(COUNTIF(AB1630:AD1630,"NA")=3,0,IF(OR(AND(AY1630=0,AZ1630&gt;0),AND(AY1630="NS",BA1630&gt;0), AND(AY1630="NS", AZ1630=0,BA1630=0)), 1, IF(OR(AND(AY1630&gt;0,AZ1630&gt;1,AY1630&gt;BA1630), AND(AY1630="NS",AZ1630=2), AND(AY1630="NS",BA1630=0,AZ1630&gt;0),AY1630=BA1630), 0, 1)))</f>
        <v>0</v>
      </c>
    </row>
    <row r="1631" spans="1:54" ht="15" customHeight="1">
      <c r="A1631" s="445"/>
      <c r="B1631" s="446"/>
      <c r="C1631" s="35" t="s">
        <v>5250</v>
      </c>
      <c r="D1631" s="800" t="str">
        <f>IF(CNGE_2026_M1_Secc1_Sub1!$D106="","",CNGE_2026_M1_Secc1_Sub1!$D106)</f>
        <v/>
      </c>
      <c r="E1631" s="723"/>
      <c r="F1631" s="723"/>
      <c r="G1631" s="723"/>
      <c r="H1631" s="723"/>
      <c r="I1631" s="723"/>
      <c r="J1631" s="723"/>
      <c r="K1631" s="723"/>
      <c r="L1631" s="723"/>
      <c r="M1631" s="723"/>
      <c r="N1631" s="723"/>
      <c r="O1631" s="724"/>
      <c r="P1631" s="638"/>
      <c r="Q1631" s="638"/>
      <c r="R1631" s="638"/>
      <c r="S1631" s="638"/>
      <c r="T1631" s="638"/>
      <c r="U1631" s="638"/>
      <c r="V1631" s="638"/>
      <c r="W1631" s="638"/>
      <c r="X1631" s="638"/>
      <c r="Y1631" s="638"/>
      <c r="Z1631" s="638"/>
      <c r="AA1631" s="638"/>
      <c r="AB1631" s="638"/>
      <c r="AC1631" s="638"/>
      <c r="AD1631" s="638"/>
      <c r="AI1631">
        <f t="shared" si="1249"/>
        <v>0</v>
      </c>
      <c r="AJ1631">
        <f t="shared" si="1250"/>
        <v>0</v>
      </c>
      <c r="AK1631">
        <f t="shared" si="1251"/>
        <v>0</v>
      </c>
      <c r="AL1631">
        <f t="shared" si="1252"/>
        <v>0</v>
      </c>
      <c r="AM1631">
        <f t="shared" si="1253"/>
        <v>0</v>
      </c>
      <c r="AN1631">
        <f t="shared" si="1254"/>
        <v>0</v>
      </c>
      <c r="AO1631">
        <f t="shared" si="1255"/>
        <v>0</v>
      </c>
      <c r="AP1631">
        <f t="shared" si="1256"/>
        <v>0</v>
      </c>
      <c r="AQ1631">
        <f t="shared" si="1257"/>
        <v>0</v>
      </c>
      <c r="AR1631">
        <f t="shared" si="1258"/>
        <v>0</v>
      </c>
      <c r="AS1631">
        <f t="shared" si="1259"/>
        <v>0</v>
      </c>
      <c r="AT1631">
        <f t="shared" si="1260"/>
        <v>0</v>
      </c>
      <c r="AU1631">
        <f t="shared" si="1261"/>
        <v>0</v>
      </c>
      <c r="AV1631">
        <f t="shared" si="1262"/>
        <v>0</v>
      </c>
      <c r="AW1631">
        <f t="shared" si="1263"/>
        <v>0</v>
      </c>
      <c r="AX1631">
        <f t="shared" si="1264"/>
        <v>0</v>
      </c>
      <c r="AY1631">
        <f t="shared" si="1265"/>
        <v>0</v>
      </c>
      <c r="AZ1631">
        <f t="shared" si="1266"/>
        <v>0</v>
      </c>
      <c r="BA1631">
        <f t="shared" si="1267"/>
        <v>0</v>
      </c>
      <c r="BB1631">
        <f t="shared" si="1268"/>
        <v>0</v>
      </c>
    </row>
    <row r="1632" spans="1:54" ht="15" customHeight="1">
      <c r="A1632" s="445"/>
      <c r="B1632" s="446"/>
      <c r="C1632" s="35" t="s">
        <v>5252</v>
      </c>
      <c r="D1632" s="800" t="str">
        <f>IF(CNGE_2026_M1_Secc1_Sub1!$D107="","",CNGE_2026_M1_Secc1_Sub1!$D107)</f>
        <v/>
      </c>
      <c r="E1632" s="723"/>
      <c r="F1632" s="723"/>
      <c r="G1632" s="723"/>
      <c r="H1632" s="723"/>
      <c r="I1632" s="723"/>
      <c r="J1632" s="723"/>
      <c r="K1632" s="723"/>
      <c r="L1632" s="723"/>
      <c r="M1632" s="723"/>
      <c r="N1632" s="723"/>
      <c r="O1632" s="724"/>
      <c r="P1632" s="638"/>
      <c r="Q1632" s="638"/>
      <c r="R1632" s="638"/>
      <c r="S1632" s="638"/>
      <c r="T1632" s="638"/>
      <c r="U1632" s="638"/>
      <c r="V1632" s="638"/>
      <c r="W1632" s="638"/>
      <c r="X1632" s="638"/>
      <c r="Y1632" s="638"/>
      <c r="Z1632" s="638"/>
      <c r="AA1632" s="638"/>
      <c r="AB1632" s="638"/>
      <c r="AC1632" s="638"/>
      <c r="AD1632" s="638"/>
      <c r="AI1632">
        <f t="shared" si="1249"/>
        <v>0</v>
      </c>
      <c r="AJ1632">
        <f t="shared" si="1250"/>
        <v>0</v>
      </c>
      <c r="AK1632">
        <f t="shared" si="1251"/>
        <v>0</v>
      </c>
      <c r="AL1632">
        <f t="shared" si="1252"/>
        <v>0</v>
      </c>
      <c r="AM1632">
        <f t="shared" si="1253"/>
        <v>0</v>
      </c>
      <c r="AN1632">
        <f t="shared" si="1254"/>
        <v>0</v>
      </c>
      <c r="AO1632">
        <f t="shared" si="1255"/>
        <v>0</v>
      </c>
      <c r="AP1632">
        <f t="shared" si="1256"/>
        <v>0</v>
      </c>
      <c r="AQ1632">
        <f t="shared" si="1257"/>
        <v>0</v>
      </c>
      <c r="AR1632">
        <f t="shared" si="1258"/>
        <v>0</v>
      </c>
      <c r="AS1632">
        <f t="shared" si="1259"/>
        <v>0</v>
      </c>
      <c r="AT1632">
        <f t="shared" si="1260"/>
        <v>0</v>
      </c>
      <c r="AU1632">
        <f t="shared" si="1261"/>
        <v>0</v>
      </c>
      <c r="AV1632">
        <f t="shared" si="1262"/>
        <v>0</v>
      </c>
      <c r="AW1632">
        <f t="shared" si="1263"/>
        <v>0</v>
      </c>
      <c r="AX1632">
        <f t="shared" si="1264"/>
        <v>0</v>
      </c>
      <c r="AY1632">
        <f t="shared" si="1265"/>
        <v>0</v>
      </c>
      <c r="AZ1632">
        <f t="shared" si="1266"/>
        <v>0</v>
      </c>
      <c r="BA1632">
        <f t="shared" si="1267"/>
        <v>0</v>
      </c>
      <c r="BB1632">
        <f t="shared" si="1268"/>
        <v>0</v>
      </c>
    </row>
    <row r="1633" spans="1:54" ht="15" customHeight="1">
      <c r="A1633" s="445"/>
      <c r="B1633" s="446"/>
      <c r="C1633" s="35" t="s">
        <v>5254</v>
      </c>
      <c r="D1633" s="800" t="str">
        <f>IF(CNGE_2026_M1_Secc1_Sub1!$D108="","",CNGE_2026_M1_Secc1_Sub1!$D108)</f>
        <v/>
      </c>
      <c r="E1633" s="723"/>
      <c r="F1633" s="723"/>
      <c r="G1633" s="723"/>
      <c r="H1633" s="723"/>
      <c r="I1633" s="723"/>
      <c r="J1633" s="723"/>
      <c r="K1633" s="723"/>
      <c r="L1633" s="723"/>
      <c r="M1633" s="723"/>
      <c r="N1633" s="723"/>
      <c r="O1633" s="724"/>
      <c r="P1633" s="638"/>
      <c r="Q1633" s="638"/>
      <c r="R1633" s="638"/>
      <c r="S1633" s="638"/>
      <c r="T1633" s="638"/>
      <c r="U1633" s="638"/>
      <c r="V1633" s="638"/>
      <c r="W1633" s="638"/>
      <c r="X1633" s="638"/>
      <c r="Y1633" s="638"/>
      <c r="Z1633" s="638"/>
      <c r="AA1633" s="638"/>
      <c r="AB1633" s="638"/>
      <c r="AC1633" s="638"/>
      <c r="AD1633" s="638"/>
      <c r="AI1633">
        <f t="shared" si="1249"/>
        <v>0</v>
      </c>
      <c r="AJ1633">
        <f t="shared" si="1250"/>
        <v>0</v>
      </c>
      <c r="AK1633">
        <f t="shared" si="1251"/>
        <v>0</v>
      </c>
      <c r="AL1633">
        <f t="shared" si="1252"/>
        <v>0</v>
      </c>
      <c r="AM1633">
        <f t="shared" si="1253"/>
        <v>0</v>
      </c>
      <c r="AN1633">
        <f t="shared" si="1254"/>
        <v>0</v>
      </c>
      <c r="AO1633">
        <f t="shared" si="1255"/>
        <v>0</v>
      </c>
      <c r="AP1633">
        <f t="shared" si="1256"/>
        <v>0</v>
      </c>
      <c r="AQ1633">
        <f t="shared" si="1257"/>
        <v>0</v>
      </c>
      <c r="AR1633">
        <f t="shared" si="1258"/>
        <v>0</v>
      </c>
      <c r="AS1633">
        <f t="shared" si="1259"/>
        <v>0</v>
      </c>
      <c r="AT1633">
        <f t="shared" si="1260"/>
        <v>0</v>
      </c>
      <c r="AU1633">
        <f t="shared" si="1261"/>
        <v>0</v>
      </c>
      <c r="AV1633">
        <f t="shared" si="1262"/>
        <v>0</v>
      </c>
      <c r="AW1633">
        <f t="shared" si="1263"/>
        <v>0</v>
      </c>
      <c r="AX1633">
        <f t="shared" si="1264"/>
        <v>0</v>
      </c>
      <c r="AY1633">
        <f t="shared" si="1265"/>
        <v>0</v>
      </c>
      <c r="AZ1633">
        <f t="shared" si="1266"/>
        <v>0</v>
      </c>
      <c r="BA1633">
        <f t="shared" si="1267"/>
        <v>0</v>
      </c>
      <c r="BB1633">
        <f t="shared" si="1268"/>
        <v>0</v>
      </c>
    </row>
    <row r="1634" spans="1:54" ht="15" customHeight="1">
      <c r="A1634" s="445"/>
      <c r="B1634" s="446"/>
      <c r="C1634" s="35" t="s">
        <v>5256</v>
      </c>
      <c r="D1634" s="800" t="str">
        <f>IF(CNGE_2026_M1_Secc1_Sub1!$D109="","",CNGE_2026_M1_Secc1_Sub1!$D109)</f>
        <v/>
      </c>
      <c r="E1634" s="723"/>
      <c r="F1634" s="723"/>
      <c r="G1634" s="723"/>
      <c r="H1634" s="723"/>
      <c r="I1634" s="723"/>
      <c r="J1634" s="723"/>
      <c r="K1634" s="723"/>
      <c r="L1634" s="723"/>
      <c r="M1634" s="723"/>
      <c r="N1634" s="723"/>
      <c r="O1634" s="724"/>
      <c r="P1634" s="638"/>
      <c r="Q1634" s="638"/>
      <c r="R1634" s="638"/>
      <c r="S1634" s="638"/>
      <c r="T1634" s="638"/>
      <c r="U1634" s="638"/>
      <c r="V1634" s="638"/>
      <c r="W1634" s="638"/>
      <c r="X1634" s="638"/>
      <c r="Y1634" s="638"/>
      <c r="Z1634" s="638"/>
      <c r="AA1634" s="638"/>
      <c r="AB1634" s="638"/>
      <c r="AC1634" s="638"/>
      <c r="AD1634" s="638"/>
      <c r="AI1634">
        <f t="shared" si="1249"/>
        <v>0</v>
      </c>
      <c r="AJ1634">
        <f t="shared" si="1250"/>
        <v>0</v>
      </c>
      <c r="AK1634">
        <f t="shared" si="1251"/>
        <v>0</v>
      </c>
      <c r="AL1634">
        <f t="shared" si="1252"/>
        <v>0</v>
      </c>
      <c r="AM1634">
        <f t="shared" si="1253"/>
        <v>0</v>
      </c>
      <c r="AN1634">
        <f t="shared" si="1254"/>
        <v>0</v>
      </c>
      <c r="AO1634">
        <f t="shared" si="1255"/>
        <v>0</v>
      </c>
      <c r="AP1634">
        <f t="shared" si="1256"/>
        <v>0</v>
      </c>
      <c r="AQ1634">
        <f t="shared" si="1257"/>
        <v>0</v>
      </c>
      <c r="AR1634">
        <f t="shared" si="1258"/>
        <v>0</v>
      </c>
      <c r="AS1634">
        <f t="shared" si="1259"/>
        <v>0</v>
      </c>
      <c r="AT1634">
        <f t="shared" si="1260"/>
        <v>0</v>
      </c>
      <c r="AU1634">
        <f t="shared" si="1261"/>
        <v>0</v>
      </c>
      <c r="AV1634">
        <f t="shared" si="1262"/>
        <v>0</v>
      </c>
      <c r="AW1634">
        <f t="shared" si="1263"/>
        <v>0</v>
      </c>
      <c r="AX1634">
        <f t="shared" si="1264"/>
        <v>0</v>
      </c>
      <c r="AY1634">
        <f t="shared" si="1265"/>
        <v>0</v>
      </c>
      <c r="AZ1634">
        <f t="shared" si="1266"/>
        <v>0</v>
      </c>
      <c r="BA1634">
        <f t="shared" si="1267"/>
        <v>0</v>
      </c>
      <c r="BB1634">
        <f t="shared" si="1268"/>
        <v>0</v>
      </c>
    </row>
    <row r="1635" spans="1:54" ht="15" customHeight="1">
      <c r="A1635" s="445"/>
      <c r="B1635" s="446"/>
      <c r="C1635" s="35" t="s">
        <v>5258</v>
      </c>
      <c r="D1635" s="800" t="str">
        <f>IF(CNGE_2026_M1_Secc1_Sub1!$D110="","",CNGE_2026_M1_Secc1_Sub1!$D110)</f>
        <v/>
      </c>
      <c r="E1635" s="723"/>
      <c r="F1635" s="723"/>
      <c r="G1635" s="723"/>
      <c r="H1635" s="723"/>
      <c r="I1635" s="723"/>
      <c r="J1635" s="723"/>
      <c r="K1635" s="723"/>
      <c r="L1635" s="723"/>
      <c r="M1635" s="723"/>
      <c r="N1635" s="723"/>
      <c r="O1635" s="724"/>
      <c r="P1635" s="638"/>
      <c r="Q1635" s="638"/>
      <c r="R1635" s="638"/>
      <c r="S1635" s="638"/>
      <c r="T1635" s="638"/>
      <c r="U1635" s="638"/>
      <c r="V1635" s="638"/>
      <c r="W1635" s="638"/>
      <c r="X1635" s="638"/>
      <c r="Y1635" s="638"/>
      <c r="Z1635" s="638"/>
      <c r="AA1635" s="638"/>
      <c r="AB1635" s="638"/>
      <c r="AC1635" s="638"/>
      <c r="AD1635" s="638"/>
      <c r="AI1635">
        <f t="shared" si="1249"/>
        <v>0</v>
      </c>
      <c r="AJ1635">
        <f t="shared" si="1250"/>
        <v>0</v>
      </c>
      <c r="AK1635">
        <f t="shared" si="1251"/>
        <v>0</v>
      </c>
      <c r="AL1635">
        <f t="shared" si="1252"/>
        <v>0</v>
      </c>
      <c r="AM1635">
        <f t="shared" si="1253"/>
        <v>0</v>
      </c>
      <c r="AN1635">
        <f t="shared" si="1254"/>
        <v>0</v>
      </c>
      <c r="AO1635">
        <f t="shared" si="1255"/>
        <v>0</v>
      </c>
      <c r="AP1635">
        <f t="shared" si="1256"/>
        <v>0</v>
      </c>
      <c r="AQ1635">
        <f t="shared" si="1257"/>
        <v>0</v>
      </c>
      <c r="AR1635">
        <f t="shared" si="1258"/>
        <v>0</v>
      </c>
      <c r="AS1635">
        <f t="shared" si="1259"/>
        <v>0</v>
      </c>
      <c r="AT1635">
        <f t="shared" si="1260"/>
        <v>0</v>
      </c>
      <c r="AU1635">
        <f t="shared" si="1261"/>
        <v>0</v>
      </c>
      <c r="AV1635">
        <f t="shared" si="1262"/>
        <v>0</v>
      </c>
      <c r="AW1635">
        <f t="shared" si="1263"/>
        <v>0</v>
      </c>
      <c r="AX1635">
        <f t="shared" si="1264"/>
        <v>0</v>
      </c>
      <c r="AY1635">
        <f t="shared" si="1265"/>
        <v>0</v>
      </c>
      <c r="AZ1635">
        <f t="shared" si="1266"/>
        <v>0</v>
      </c>
      <c r="BA1635">
        <f t="shared" si="1267"/>
        <v>0</v>
      </c>
      <c r="BB1635">
        <f t="shared" si="1268"/>
        <v>0</v>
      </c>
    </row>
    <row r="1636" spans="1:54" ht="15" customHeight="1">
      <c r="A1636" s="445"/>
      <c r="B1636" s="446"/>
      <c r="C1636" s="35" t="s">
        <v>5260</v>
      </c>
      <c r="D1636" s="800" t="str">
        <f>IF(CNGE_2026_M1_Secc1_Sub1!$D111="","",CNGE_2026_M1_Secc1_Sub1!$D111)</f>
        <v/>
      </c>
      <c r="E1636" s="723"/>
      <c r="F1636" s="723"/>
      <c r="G1636" s="723"/>
      <c r="H1636" s="723"/>
      <c r="I1636" s="723"/>
      <c r="J1636" s="723"/>
      <c r="K1636" s="723"/>
      <c r="L1636" s="723"/>
      <c r="M1636" s="723"/>
      <c r="N1636" s="723"/>
      <c r="O1636" s="724"/>
      <c r="P1636" s="638"/>
      <c r="Q1636" s="638"/>
      <c r="R1636" s="638"/>
      <c r="S1636" s="638"/>
      <c r="T1636" s="638"/>
      <c r="U1636" s="638"/>
      <c r="V1636" s="638"/>
      <c r="W1636" s="638"/>
      <c r="X1636" s="638"/>
      <c r="Y1636" s="638"/>
      <c r="Z1636" s="638"/>
      <c r="AA1636" s="638"/>
      <c r="AB1636" s="638"/>
      <c r="AC1636" s="638"/>
      <c r="AD1636" s="638"/>
      <c r="AI1636">
        <f t="shared" si="1249"/>
        <v>0</v>
      </c>
      <c r="AJ1636">
        <f t="shared" si="1250"/>
        <v>0</v>
      </c>
      <c r="AK1636">
        <f t="shared" si="1251"/>
        <v>0</v>
      </c>
      <c r="AL1636">
        <f t="shared" si="1252"/>
        <v>0</v>
      </c>
      <c r="AM1636">
        <f t="shared" si="1253"/>
        <v>0</v>
      </c>
      <c r="AN1636">
        <f t="shared" si="1254"/>
        <v>0</v>
      </c>
      <c r="AO1636">
        <f t="shared" si="1255"/>
        <v>0</v>
      </c>
      <c r="AP1636">
        <f t="shared" si="1256"/>
        <v>0</v>
      </c>
      <c r="AQ1636">
        <f t="shared" si="1257"/>
        <v>0</v>
      </c>
      <c r="AR1636">
        <f t="shared" si="1258"/>
        <v>0</v>
      </c>
      <c r="AS1636">
        <f t="shared" si="1259"/>
        <v>0</v>
      </c>
      <c r="AT1636">
        <f t="shared" si="1260"/>
        <v>0</v>
      </c>
      <c r="AU1636">
        <f t="shared" si="1261"/>
        <v>0</v>
      </c>
      <c r="AV1636">
        <f t="shared" si="1262"/>
        <v>0</v>
      </c>
      <c r="AW1636">
        <f t="shared" si="1263"/>
        <v>0</v>
      </c>
      <c r="AX1636">
        <f t="shared" si="1264"/>
        <v>0</v>
      </c>
      <c r="AY1636">
        <f t="shared" si="1265"/>
        <v>0</v>
      </c>
      <c r="AZ1636">
        <f t="shared" si="1266"/>
        <v>0</v>
      </c>
      <c r="BA1636">
        <f t="shared" si="1267"/>
        <v>0</v>
      </c>
      <c r="BB1636">
        <f t="shared" si="1268"/>
        <v>0</v>
      </c>
    </row>
    <row r="1637" spans="1:54" ht="15" customHeight="1">
      <c r="A1637" s="445"/>
      <c r="B1637" s="446"/>
      <c r="C1637" s="35" t="s">
        <v>5262</v>
      </c>
      <c r="D1637" s="800" t="str">
        <f>IF(CNGE_2026_M1_Secc1_Sub1!$D112="","",CNGE_2026_M1_Secc1_Sub1!$D112)</f>
        <v/>
      </c>
      <c r="E1637" s="723"/>
      <c r="F1637" s="723"/>
      <c r="G1637" s="723"/>
      <c r="H1637" s="723"/>
      <c r="I1637" s="723"/>
      <c r="J1637" s="723"/>
      <c r="K1637" s="723"/>
      <c r="L1637" s="723"/>
      <c r="M1637" s="723"/>
      <c r="N1637" s="723"/>
      <c r="O1637" s="724"/>
      <c r="P1637" s="638"/>
      <c r="Q1637" s="638"/>
      <c r="R1637" s="638"/>
      <c r="S1637" s="638"/>
      <c r="T1637" s="638"/>
      <c r="U1637" s="638"/>
      <c r="V1637" s="638"/>
      <c r="W1637" s="638"/>
      <c r="X1637" s="638"/>
      <c r="Y1637" s="638"/>
      <c r="Z1637" s="638"/>
      <c r="AA1637" s="638"/>
      <c r="AB1637" s="638"/>
      <c r="AC1637" s="638"/>
      <c r="AD1637" s="638"/>
      <c r="AI1637">
        <f t="shared" si="1249"/>
        <v>0</v>
      </c>
      <c r="AJ1637">
        <f t="shared" si="1250"/>
        <v>0</v>
      </c>
      <c r="AK1637">
        <f t="shared" si="1251"/>
        <v>0</v>
      </c>
      <c r="AL1637">
        <f t="shared" si="1252"/>
        <v>0</v>
      </c>
      <c r="AM1637">
        <f t="shared" si="1253"/>
        <v>0</v>
      </c>
      <c r="AN1637">
        <f t="shared" si="1254"/>
        <v>0</v>
      </c>
      <c r="AO1637">
        <f t="shared" si="1255"/>
        <v>0</v>
      </c>
      <c r="AP1637">
        <f t="shared" si="1256"/>
        <v>0</v>
      </c>
      <c r="AQ1637">
        <f t="shared" si="1257"/>
        <v>0</v>
      </c>
      <c r="AR1637">
        <f t="shared" si="1258"/>
        <v>0</v>
      </c>
      <c r="AS1637">
        <f t="shared" si="1259"/>
        <v>0</v>
      </c>
      <c r="AT1637">
        <f t="shared" si="1260"/>
        <v>0</v>
      </c>
      <c r="AU1637">
        <f t="shared" si="1261"/>
        <v>0</v>
      </c>
      <c r="AV1637">
        <f t="shared" si="1262"/>
        <v>0</v>
      </c>
      <c r="AW1637">
        <f t="shared" si="1263"/>
        <v>0</v>
      </c>
      <c r="AX1637">
        <f t="shared" si="1264"/>
        <v>0</v>
      </c>
      <c r="AY1637">
        <f t="shared" si="1265"/>
        <v>0</v>
      </c>
      <c r="AZ1637">
        <f t="shared" si="1266"/>
        <v>0</v>
      </c>
      <c r="BA1637">
        <f t="shared" si="1267"/>
        <v>0</v>
      </c>
      <c r="BB1637">
        <f t="shared" si="1268"/>
        <v>0</v>
      </c>
    </row>
    <row r="1638" spans="1:54" ht="15" customHeight="1">
      <c r="A1638" s="445"/>
      <c r="B1638" s="446"/>
      <c r="C1638" s="35" t="s">
        <v>5264</v>
      </c>
      <c r="D1638" s="800" t="str">
        <f>IF(CNGE_2026_M1_Secc1_Sub1!$D113="","",CNGE_2026_M1_Secc1_Sub1!$D113)</f>
        <v/>
      </c>
      <c r="E1638" s="723"/>
      <c r="F1638" s="723"/>
      <c r="G1638" s="723"/>
      <c r="H1638" s="723"/>
      <c r="I1638" s="723"/>
      <c r="J1638" s="723"/>
      <c r="K1638" s="723"/>
      <c r="L1638" s="723"/>
      <c r="M1638" s="723"/>
      <c r="N1638" s="723"/>
      <c r="O1638" s="724"/>
      <c r="P1638" s="638"/>
      <c r="Q1638" s="638"/>
      <c r="R1638" s="638"/>
      <c r="S1638" s="638"/>
      <c r="T1638" s="638"/>
      <c r="U1638" s="638"/>
      <c r="V1638" s="638"/>
      <c r="W1638" s="638"/>
      <c r="X1638" s="638"/>
      <c r="Y1638" s="638"/>
      <c r="Z1638" s="638"/>
      <c r="AA1638" s="638"/>
      <c r="AB1638" s="638"/>
      <c r="AC1638" s="638"/>
      <c r="AD1638" s="638"/>
      <c r="AI1638">
        <f t="shared" si="1249"/>
        <v>0</v>
      </c>
      <c r="AJ1638">
        <f t="shared" si="1250"/>
        <v>0</v>
      </c>
      <c r="AK1638">
        <f t="shared" si="1251"/>
        <v>0</v>
      </c>
      <c r="AL1638">
        <f t="shared" si="1252"/>
        <v>0</v>
      </c>
      <c r="AM1638">
        <f t="shared" si="1253"/>
        <v>0</v>
      </c>
      <c r="AN1638">
        <f t="shared" si="1254"/>
        <v>0</v>
      </c>
      <c r="AO1638">
        <f t="shared" si="1255"/>
        <v>0</v>
      </c>
      <c r="AP1638">
        <f t="shared" si="1256"/>
        <v>0</v>
      </c>
      <c r="AQ1638">
        <f t="shared" si="1257"/>
        <v>0</v>
      </c>
      <c r="AR1638">
        <f t="shared" si="1258"/>
        <v>0</v>
      </c>
      <c r="AS1638">
        <f t="shared" si="1259"/>
        <v>0</v>
      </c>
      <c r="AT1638">
        <f t="shared" si="1260"/>
        <v>0</v>
      </c>
      <c r="AU1638">
        <f t="shared" si="1261"/>
        <v>0</v>
      </c>
      <c r="AV1638">
        <f t="shared" si="1262"/>
        <v>0</v>
      </c>
      <c r="AW1638">
        <f t="shared" si="1263"/>
        <v>0</v>
      </c>
      <c r="AX1638">
        <f t="shared" si="1264"/>
        <v>0</v>
      </c>
      <c r="AY1638">
        <f t="shared" si="1265"/>
        <v>0</v>
      </c>
      <c r="AZ1638">
        <f t="shared" si="1266"/>
        <v>0</v>
      </c>
      <c r="BA1638">
        <f t="shared" si="1267"/>
        <v>0</v>
      </c>
      <c r="BB1638">
        <f t="shared" si="1268"/>
        <v>0</v>
      </c>
    </row>
    <row r="1639" spans="1:54" ht="15" customHeight="1">
      <c r="A1639" s="445"/>
      <c r="B1639" s="446"/>
      <c r="C1639" s="35" t="s">
        <v>5266</v>
      </c>
      <c r="D1639" s="800" t="str">
        <f>IF(CNGE_2026_M1_Secc1_Sub1!$D114="","",CNGE_2026_M1_Secc1_Sub1!$D114)</f>
        <v/>
      </c>
      <c r="E1639" s="723"/>
      <c r="F1639" s="723"/>
      <c r="G1639" s="723"/>
      <c r="H1639" s="723"/>
      <c r="I1639" s="723"/>
      <c r="J1639" s="723"/>
      <c r="K1639" s="723"/>
      <c r="L1639" s="723"/>
      <c r="M1639" s="723"/>
      <c r="N1639" s="723"/>
      <c r="O1639" s="724"/>
      <c r="P1639" s="638"/>
      <c r="Q1639" s="638"/>
      <c r="R1639" s="638"/>
      <c r="S1639" s="638"/>
      <c r="T1639" s="638"/>
      <c r="U1639" s="638"/>
      <c r="V1639" s="638"/>
      <c r="W1639" s="638"/>
      <c r="X1639" s="638"/>
      <c r="Y1639" s="638"/>
      <c r="Z1639" s="638"/>
      <c r="AA1639" s="638"/>
      <c r="AB1639" s="638"/>
      <c r="AC1639" s="638"/>
      <c r="AD1639" s="638"/>
      <c r="AI1639">
        <f t="shared" si="1249"/>
        <v>0</v>
      </c>
      <c r="AJ1639">
        <f t="shared" si="1250"/>
        <v>0</v>
      </c>
      <c r="AK1639">
        <f t="shared" si="1251"/>
        <v>0</v>
      </c>
      <c r="AL1639">
        <f t="shared" si="1252"/>
        <v>0</v>
      </c>
      <c r="AM1639">
        <f t="shared" si="1253"/>
        <v>0</v>
      </c>
      <c r="AN1639">
        <f t="shared" si="1254"/>
        <v>0</v>
      </c>
      <c r="AO1639">
        <f t="shared" si="1255"/>
        <v>0</v>
      </c>
      <c r="AP1639">
        <f t="shared" si="1256"/>
        <v>0</v>
      </c>
      <c r="AQ1639">
        <f t="shared" si="1257"/>
        <v>0</v>
      </c>
      <c r="AR1639">
        <f t="shared" si="1258"/>
        <v>0</v>
      </c>
      <c r="AS1639">
        <f t="shared" si="1259"/>
        <v>0</v>
      </c>
      <c r="AT1639">
        <f t="shared" si="1260"/>
        <v>0</v>
      </c>
      <c r="AU1639">
        <f t="shared" si="1261"/>
        <v>0</v>
      </c>
      <c r="AV1639">
        <f t="shared" si="1262"/>
        <v>0</v>
      </c>
      <c r="AW1639">
        <f t="shared" si="1263"/>
        <v>0</v>
      </c>
      <c r="AX1639">
        <f t="shared" si="1264"/>
        <v>0</v>
      </c>
      <c r="AY1639">
        <f t="shared" si="1265"/>
        <v>0</v>
      </c>
      <c r="AZ1639">
        <f t="shared" si="1266"/>
        <v>0</v>
      </c>
      <c r="BA1639">
        <f t="shared" si="1267"/>
        <v>0</v>
      </c>
      <c r="BB1639">
        <f t="shared" si="1268"/>
        <v>0</v>
      </c>
    </row>
    <row r="1640" spans="1:54" ht="15" customHeight="1">
      <c r="A1640" s="445"/>
      <c r="B1640" s="446"/>
      <c r="C1640" s="35" t="s">
        <v>5268</v>
      </c>
      <c r="D1640" s="800" t="str">
        <f>IF(CNGE_2026_M1_Secc1_Sub1!$D115="","",CNGE_2026_M1_Secc1_Sub1!$D115)</f>
        <v/>
      </c>
      <c r="E1640" s="723"/>
      <c r="F1640" s="723"/>
      <c r="G1640" s="723"/>
      <c r="H1640" s="723"/>
      <c r="I1640" s="723"/>
      <c r="J1640" s="723"/>
      <c r="K1640" s="723"/>
      <c r="L1640" s="723"/>
      <c r="M1640" s="723"/>
      <c r="N1640" s="723"/>
      <c r="O1640" s="724"/>
      <c r="P1640" s="638"/>
      <c r="Q1640" s="638"/>
      <c r="R1640" s="638"/>
      <c r="S1640" s="638"/>
      <c r="T1640" s="638"/>
      <c r="U1640" s="638"/>
      <c r="V1640" s="638"/>
      <c r="W1640" s="638"/>
      <c r="X1640" s="638"/>
      <c r="Y1640" s="638"/>
      <c r="Z1640" s="638"/>
      <c r="AA1640" s="638"/>
      <c r="AB1640" s="638"/>
      <c r="AC1640" s="638"/>
      <c r="AD1640" s="638"/>
      <c r="AI1640">
        <f t="shared" si="1249"/>
        <v>0</v>
      </c>
      <c r="AJ1640">
        <f t="shared" si="1250"/>
        <v>0</v>
      </c>
      <c r="AK1640">
        <f t="shared" si="1251"/>
        <v>0</v>
      </c>
      <c r="AL1640">
        <f t="shared" si="1252"/>
        <v>0</v>
      </c>
      <c r="AM1640">
        <f t="shared" si="1253"/>
        <v>0</v>
      </c>
      <c r="AN1640">
        <f t="shared" si="1254"/>
        <v>0</v>
      </c>
      <c r="AO1640">
        <f t="shared" si="1255"/>
        <v>0</v>
      </c>
      <c r="AP1640">
        <f t="shared" si="1256"/>
        <v>0</v>
      </c>
      <c r="AQ1640">
        <f t="shared" si="1257"/>
        <v>0</v>
      </c>
      <c r="AR1640">
        <f t="shared" si="1258"/>
        <v>0</v>
      </c>
      <c r="AS1640">
        <f t="shared" si="1259"/>
        <v>0</v>
      </c>
      <c r="AT1640">
        <f t="shared" si="1260"/>
        <v>0</v>
      </c>
      <c r="AU1640">
        <f t="shared" si="1261"/>
        <v>0</v>
      </c>
      <c r="AV1640">
        <f t="shared" si="1262"/>
        <v>0</v>
      </c>
      <c r="AW1640">
        <f t="shared" si="1263"/>
        <v>0</v>
      </c>
      <c r="AX1640">
        <f t="shared" si="1264"/>
        <v>0</v>
      </c>
      <c r="AY1640">
        <f t="shared" si="1265"/>
        <v>0</v>
      </c>
      <c r="AZ1640">
        <f t="shared" si="1266"/>
        <v>0</v>
      </c>
      <c r="BA1640">
        <f t="shared" si="1267"/>
        <v>0</v>
      </c>
      <c r="BB1640">
        <f t="shared" si="1268"/>
        <v>0</v>
      </c>
    </row>
    <row r="1641" spans="1:54" ht="15" customHeight="1">
      <c r="A1641" s="445"/>
      <c r="B1641" s="446"/>
      <c r="C1641" s="35" t="s">
        <v>5270</v>
      </c>
      <c r="D1641" s="800" t="str">
        <f>IF(CNGE_2026_M1_Secc1_Sub1!$D116="","",CNGE_2026_M1_Secc1_Sub1!$D116)</f>
        <v/>
      </c>
      <c r="E1641" s="723"/>
      <c r="F1641" s="723"/>
      <c r="G1641" s="723"/>
      <c r="H1641" s="723"/>
      <c r="I1641" s="723"/>
      <c r="J1641" s="723"/>
      <c r="K1641" s="723"/>
      <c r="L1641" s="723"/>
      <c r="M1641" s="723"/>
      <c r="N1641" s="723"/>
      <c r="O1641" s="724"/>
      <c r="P1641" s="638"/>
      <c r="Q1641" s="638"/>
      <c r="R1641" s="638"/>
      <c r="S1641" s="638"/>
      <c r="T1641" s="638"/>
      <c r="U1641" s="638"/>
      <c r="V1641" s="638"/>
      <c r="W1641" s="638"/>
      <c r="X1641" s="638"/>
      <c r="Y1641" s="638"/>
      <c r="Z1641" s="638"/>
      <c r="AA1641" s="638"/>
      <c r="AB1641" s="638"/>
      <c r="AC1641" s="638"/>
      <c r="AD1641" s="638"/>
      <c r="AI1641">
        <f t="shared" si="1249"/>
        <v>0</v>
      </c>
      <c r="AJ1641">
        <f t="shared" si="1250"/>
        <v>0</v>
      </c>
      <c r="AK1641">
        <f t="shared" si="1251"/>
        <v>0</v>
      </c>
      <c r="AL1641">
        <f t="shared" si="1252"/>
        <v>0</v>
      </c>
      <c r="AM1641">
        <f t="shared" si="1253"/>
        <v>0</v>
      </c>
      <c r="AN1641">
        <f t="shared" si="1254"/>
        <v>0</v>
      </c>
      <c r="AO1641">
        <f t="shared" si="1255"/>
        <v>0</v>
      </c>
      <c r="AP1641">
        <f t="shared" si="1256"/>
        <v>0</v>
      </c>
      <c r="AQ1641">
        <f t="shared" si="1257"/>
        <v>0</v>
      </c>
      <c r="AR1641">
        <f t="shared" si="1258"/>
        <v>0</v>
      </c>
      <c r="AS1641">
        <f t="shared" si="1259"/>
        <v>0</v>
      </c>
      <c r="AT1641">
        <f t="shared" si="1260"/>
        <v>0</v>
      </c>
      <c r="AU1641">
        <f t="shared" si="1261"/>
        <v>0</v>
      </c>
      <c r="AV1641">
        <f t="shared" si="1262"/>
        <v>0</v>
      </c>
      <c r="AW1641">
        <f t="shared" si="1263"/>
        <v>0</v>
      </c>
      <c r="AX1641">
        <f t="shared" si="1264"/>
        <v>0</v>
      </c>
      <c r="AY1641">
        <f t="shared" si="1265"/>
        <v>0</v>
      </c>
      <c r="AZ1641">
        <f t="shared" si="1266"/>
        <v>0</v>
      </c>
      <c r="BA1641">
        <f t="shared" si="1267"/>
        <v>0</v>
      </c>
      <c r="BB1641">
        <f t="shared" si="1268"/>
        <v>0</v>
      </c>
    </row>
    <row r="1642" spans="1:54" ht="15" customHeight="1">
      <c r="A1642" s="445"/>
      <c r="B1642" s="446"/>
      <c r="C1642" s="35" t="s">
        <v>5272</v>
      </c>
      <c r="D1642" s="800" t="str">
        <f>IF(CNGE_2026_M1_Secc1_Sub1!$D117="","",CNGE_2026_M1_Secc1_Sub1!$D117)</f>
        <v/>
      </c>
      <c r="E1642" s="723"/>
      <c r="F1642" s="723"/>
      <c r="G1642" s="723"/>
      <c r="H1642" s="723"/>
      <c r="I1642" s="723"/>
      <c r="J1642" s="723"/>
      <c r="K1642" s="723"/>
      <c r="L1642" s="723"/>
      <c r="M1642" s="723"/>
      <c r="N1642" s="723"/>
      <c r="O1642" s="724"/>
      <c r="P1642" s="638"/>
      <c r="Q1642" s="638"/>
      <c r="R1642" s="638"/>
      <c r="S1642" s="638"/>
      <c r="T1642" s="638"/>
      <c r="U1642" s="638"/>
      <c r="V1642" s="638"/>
      <c r="W1642" s="638"/>
      <c r="X1642" s="638"/>
      <c r="Y1642" s="638"/>
      <c r="Z1642" s="638"/>
      <c r="AA1642" s="638"/>
      <c r="AB1642" s="638"/>
      <c r="AC1642" s="638"/>
      <c r="AD1642" s="638"/>
      <c r="AI1642">
        <f t="shared" si="1249"/>
        <v>0</v>
      </c>
      <c r="AJ1642">
        <f t="shared" si="1250"/>
        <v>0</v>
      </c>
      <c r="AK1642">
        <f t="shared" si="1251"/>
        <v>0</v>
      </c>
      <c r="AL1642">
        <f t="shared" si="1252"/>
        <v>0</v>
      </c>
      <c r="AM1642">
        <f t="shared" si="1253"/>
        <v>0</v>
      </c>
      <c r="AN1642">
        <f t="shared" si="1254"/>
        <v>0</v>
      </c>
      <c r="AO1642">
        <f t="shared" si="1255"/>
        <v>0</v>
      </c>
      <c r="AP1642">
        <f t="shared" si="1256"/>
        <v>0</v>
      </c>
      <c r="AQ1642">
        <f t="shared" si="1257"/>
        <v>0</v>
      </c>
      <c r="AR1642">
        <f t="shared" si="1258"/>
        <v>0</v>
      </c>
      <c r="AS1642">
        <f t="shared" si="1259"/>
        <v>0</v>
      </c>
      <c r="AT1642">
        <f t="shared" si="1260"/>
        <v>0</v>
      </c>
      <c r="AU1642">
        <f t="shared" si="1261"/>
        <v>0</v>
      </c>
      <c r="AV1642">
        <f t="shared" si="1262"/>
        <v>0</v>
      </c>
      <c r="AW1642">
        <f t="shared" si="1263"/>
        <v>0</v>
      </c>
      <c r="AX1642">
        <f t="shared" si="1264"/>
        <v>0</v>
      </c>
      <c r="AY1642">
        <f t="shared" si="1265"/>
        <v>0</v>
      </c>
      <c r="AZ1642">
        <f t="shared" si="1266"/>
        <v>0</v>
      </c>
      <c r="BA1642">
        <f t="shared" si="1267"/>
        <v>0</v>
      </c>
      <c r="BB1642">
        <f t="shared" si="1268"/>
        <v>0</v>
      </c>
    </row>
    <row r="1643" spans="1:54" ht="15" customHeight="1">
      <c r="A1643" s="445"/>
      <c r="B1643" s="446"/>
      <c r="C1643" s="35" t="s">
        <v>5274</v>
      </c>
      <c r="D1643" s="800" t="str">
        <f>IF(CNGE_2026_M1_Secc1_Sub1!$D118="","",CNGE_2026_M1_Secc1_Sub1!$D118)</f>
        <v/>
      </c>
      <c r="E1643" s="723"/>
      <c r="F1643" s="723"/>
      <c r="G1643" s="723"/>
      <c r="H1643" s="723"/>
      <c r="I1643" s="723"/>
      <c r="J1643" s="723"/>
      <c r="K1643" s="723"/>
      <c r="L1643" s="723"/>
      <c r="M1643" s="723"/>
      <c r="N1643" s="723"/>
      <c r="O1643" s="724"/>
      <c r="P1643" s="638"/>
      <c r="Q1643" s="638"/>
      <c r="R1643" s="638"/>
      <c r="S1643" s="638"/>
      <c r="T1643" s="638"/>
      <c r="U1643" s="638"/>
      <c r="V1643" s="638"/>
      <c r="W1643" s="638"/>
      <c r="X1643" s="638"/>
      <c r="Y1643" s="638"/>
      <c r="Z1643" s="638"/>
      <c r="AA1643" s="638"/>
      <c r="AB1643" s="638"/>
      <c r="AC1643" s="638"/>
      <c r="AD1643" s="638"/>
      <c r="AI1643">
        <f t="shared" si="1249"/>
        <v>0</v>
      </c>
      <c r="AJ1643">
        <f t="shared" si="1250"/>
        <v>0</v>
      </c>
      <c r="AK1643">
        <f t="shared" si="1251"/>
        <v>0</v>
      </c>
      <c r="AL1643">
        <f t="shared" si="1252"/>
        <v>0</v>
      </c>
      <c r="AM1643">
        <f t="shared" si="1253"/>
        <v>0</v>
      </c>
      <c r="AN1643">
        <f t="shared" si="1254"/>
        <v>0</v>
      </c>
      <c r="AO1643">
        <f t="shared" si="1255"/>
        <v>0</v>
      </c>
      <c r="AP1643">
        <f t="shared" si="1256"/>
        <v>0</v>
      </c>
      <c r="AQ1643">
        <f t="shared" si="1257"/>
        <v>0</v>
      </c>
      <c r="AR1643">
        <f t="shared" si="1258"/>
        <v>0</v>
      </c>
      <c r="AS1643">
        <f t="shared" si="1259"/>
        <v>0</v>
      </c>
      <c r="AT1643">
        <f t="shared" si="1260"/>
        <v>0</v>
      </c>
      <c r="AU1643">
        <f t="shared" si="1261"/>
        <v>0</v>
      </c>
      <c r="AV1643">
        <f t="shared" si="1262"/>
        <v>0</v>
      </c>
      <c r="AW1643">
        <f t="shared" si="1263"/>
        <v>0</v>
      </c>
      <c r="AX1643">
        <f t="shared" si="1264"/>
        <v>0</v>
      </c>
      <c r="AY1643">
        <f t="shared" si="1265"/>
        <v>0</v>
      </c>
      <c r="AZ1643">
        <f t="shared" si="1266"/>
        <v>0</v>
      </c>
      <c r="BA1643">
        <f t="shared" si="1267"/>
        <v>0</v>
      </c>
      <c r="BB1643">
        <f t="shared" si="1268"/>
        <v>0</v>
      </c>
    </row>
    <row r="1644" spans="1:54" ht="15" customHeight="1">
      <c r="A1644" s="445"/>
      <c r="B1644" s="446"/>
      <c r="C1644" s="35" t="s">
        <v>5276</v>
      </c>
      <c r="D1644" s="800" t="str">
        <f>IF(CNGE_2026_M1_Secc1_Sub1!$D119="","",CNGE_2026_M1_Secc1_Sub1!$D119)</f>
        <v/>
      </c>
      <c r="E1644" s="723"/>
      <c r="F1644" s="723"/>
      <c r="G1644" s="723"/>
      <c r="H1644" s="723"/>
      <c r="I1644" s="723"/>
      <c r="J1644" s="723"/>
      <c r="K1644" s="723"/>
      <c r="L1644" s="723"/>
      <c r="M1644" s="723"/>
      <c r="N1644" s="723"/>
      <c r="O1644" s="724"/>
      <c r="P1644" s="638"/>
      <c r="Q1644" s="638"/>
      <c r="R1644" s="638"/>
      <c r="S1644" s="638"/>
      <c r="T1644" s="638"/>
      <c r="U1644" s="638"/>
      <c r="V1644" s="638"/>
      <c r="W1644" s="638"/>
      <c r="X1644" s="638"/>
      <c r="Y1644" s="638"/>
      <c r="Z1644" s="638"/>
      <c r="AA1644" s="638"/>
      <c r="AB1644" s="638"/>
      <c r="AC1644" s="638"/>
      <c r="AD1644" s="638"/>
      <c r="AI1644">
        <f t="shared" si="1249"/>
        <v>0</v>
      </c>
      <c r="AJ1644">
        <f t="shared" si="1250"/>
        <v>0</v>
      </c>
      <c r="AK1644">
        <f t="shared" si="1251"/>
        <v>0</v>
      </c>
      <c r="AL1644">
        <f t="shared" si="1252"/>
        <v>0</v>
      </c>
      <c r="AM1644">
        <f t="shared" si="1253"/>
        <v>0</v>
      </c>
      <c r="AN1644">
        <f t="shared" si="1254"/>
        <v>0</v>
      </c>
      <c r="AO1644">
        <f t="shared" si="1255"/>
        <v>0</v>
      </c>
      <c r="AP1644">
        <f t="shared" si="1256"/>
        <v>0</v>
      </c>
      <c r="AQ1644">
        <f t="shared" si="1257"/>
        <v>0</v>
      </c>
      <c r="AR1644">
        <f t="shared" si="1258"/>
        <v>0</v>
      </c>
      <c r="AS1644">
        <f t="shared" si="1259"/>
        <v>0</v>
      </c>
      <c r="AT1644">
        <f t="shared" si="1260"/>
        <v>0</v>
      </c>
      <c r="AU1644">
        <f t="shared" si="1261"/>
        <v>0</v>
      </c>
      <c r="AV1644">
        <f t="shared" si="1262"/>
        <v>0</v>
      </c>
      <c r="AW1644">
        <f t="shared" si="1263"/>
        <v>0</v>
      </c>
      <c r="AX1644">
        <f t="shared" si="1264"/>
        <v>0</v>
      </c>
      <c r="AY1644">
        <f t="shared" si="1265"/>
        <v>0</v>
      </c>
      <c r="AZ1644">
        <f t="shared" si="1266"/>
        <v>0</v>
      </c>
      <c r="BA1644">
        <f t="shared" si="1267"/>
        <v>0</v>
      </c>
      <c r="BB1644">
        <f t="shared" si="1268"/>
        <v>0</v>
      </c>
    </row>
    <row r="1645" spans="1:54" ht="15" customHeight="1">
      <c r="A1645" s="445"/>
      <c r="B1645" s="446"/>
      <c r="C1645" s="35" t="s">
        <v>5278</v>
      </c>
      <c r="D1645" s="800" t="str">
        <f>IF(CNGE_2026_M1_Secc1_Sub1!$D120="","",CNGE_2026_M1_Secc1_Sub1!$D120)</f>
        <v/>
      </c>
      <c r="E1645" s="723"/>
      <c r="F1645" s="723"/>
      <c r="G1645" s="723"/>
      <c r="H1645" s="723"/>
      <c r="I1645" s="723"/>
      <c r="J1645" s="723"/>
      <c r="K1645" s="723"/>
      <c r="L1645" s="723"/>
      <c r="M1645" s="723"/>
      <c r="N1645" s="723"/>
      <c r="O1645" s="724"/>
      <c r="P1645" s="638"/>
      <c r="Q1645" s="638"/>
      <c r="R1645" s="638"/>
      <c r="S1645" s="638"/>
      <c r="T1645" s="638"/>
      <c r="U1645" s="638"/>
      <c r="V1645" s="638"/>
      <c r="W1645" s="638"/>
      <c r="X1645" s="638"/>
      <c r="Y1645" s="638"/>
      <c r="Z1645" s="638"/>
      <c r="AA1645" s="638"/>
      <c r="AB1645" s="638"/>
      <c r="AC1645" s="638"/>
      <c r="AD1645" s="638"/>
      <c r="AI1645">
        <f t="shared" si="1249"/>
        <v>0</v>
      </c>
      <c r="AJ1645">
        <f t="shared" si="1250"/>
        <v>0</v>
      </c>
      <c r="AK1645">
        <f t="shared" si="1251"/>
        <v>0</v>
      </c>
      <c r="AL1645">
        <f t="shared" si="1252"/>
        <v>0</v>
      </c>
      <c r="AM1645">
        <f t="shared" si="1253"/>
        <v>0</v>
      </c>
      <c r="AN1645">
        <f t="shared" si="1254"/>
        <v>0</v>
      </c>
      <c r="AO1645">
        <f t="shared" si="1255"/>
        <v>0</v>
      </c>
      <c r="AP1645">
        <f t="shared" si="1256"/>
        <v>0</v>
      </c>
      <c r="AQ1645">
        <f t="shared" si="1257"/>
        <v>0</v>
      </c>
      <c r="AR1645">
        <f t="shared" si="1258"/>
        <v>0</v>
      </c>
      <c r="AS1645">
        <f t="shared" si="1259"/>
        <v>0</v>
      </c>
      <c r="AT1645">
        <f t="shared" si="1260"/>
        <v>0</v>
      </c>
      <c r="AU1645">
        <f t="shared" si="1261"/>
        <v>0</v>
      </c>
      <c r="AV1645">
        <f t="shared" si="1262"/>
        <v>0</v>
      </c>
      <c r="AW1645">
        <f t="shared" si="1263"/>
        <v>0</v>
      </c>
      <c r="AX1645">
        <f t="shared" si="1264"/>
        <v>0</v>
      </c>
      <c r="AY1645">
        <f t="shared" si="1265"/>
        <v>0</v>
      </c>
      <c r="AZ1645">
        <f t="shared" si="1266"/>
        <v>0</v>
      </c>
      <c r="BA1645">
        <f t="shared" si="1267"/>
        <v>0</v>
      </c>
      <c r="BB1645">
        <f t="shared" si="1268"/>
        <v>0</v>
      </c>
    </row>
    <row r="1646" spans="1:54" ht="15" customHeight="1">
      <c r="A1646" s="445"/>
      <c r="B1646" s="446"/>
      <c r="C1646" s="35" t="s">
        <v>5280</v>
      </c>
      <c r="D1646" s="800" t="str">
        <f>IF(CNGE_2026_M1_Secc1_Sub1!$D121="","",CNGE_2026_M1_Secc1_Sub1!$D121)</f>
        <v/>
      </c>
      <c r="E1646" s="723"/>
      <c r="F1646" s="723"/>
      <c r="G1646" s="723"/>
      <c r="H1646" s="723"/>
      <c r="I1646" s="723"/>
      <c r="J1646" s="723"/>
      <c r="K1646" s="723"/>
      <c r="L1646" s="723"/>
      <c r="M1646" s="723"/>
      <c r="N1646" s="723"/>
      <c r="O1646" s="724"/>
      <c r="P1646" s="638"/>
      <c r="Q1646" s="638"/>
      <c r="R1646" s="638"/>
      <c r="S1646" s="638"/>
      <c r="T1646" s="638"/>
      <c r="U1646" s="638"/>
      <c r="V1646" s="638"/>
      <c r="W1646" s="638"/>
      <c r="X1646" s="638"/>
      <c r="Y1646" s="638"/>
      <c r="Z1646" s="638"/>
      <c r="AA1646" s="638"/>
      <c r="AB1646" s="638"/>
      <c r="AC1646" s="638"/>
      <c r="AD1646" s="638"/>
      <c r="AI1646">
        <f t="shared" si="1249"/>
        <v>0</v>
      </c>
      <c r="AJ1646">
        <f t="shared" si="1250"/>
        <v>0</v>
      </c>
      <c r="AK1646">
        <f t="shared" si="1251"/>
        <v>0</v>
      </c>
      <c r="AL1646">
        <f t="shared" si="1252"/>
        <v>0</v>
      </c>
      <c r="AM1646">
        <f t="shared" si="1253"/>
        <v>0</v>
      </c>
      <c r="AN1646">
        <f t="shared" si="1254"/>
        <v>0</v>
      </c>
      <c r="AO1646">
        <f t="shared" si="1255"/>
        <v>0</v>
      </c>
      <c r="AP1646">
        <f t="shared" si="1256"/>
        <v>0</v>
      </c>
      <c r="AQ1646">
        <f t="shared" si="1257"/>
        <v>0</v>
      </c>
      <c r="AR1646">
        <f t="shared" si="1258"/>
        <v>0</v>
      </c>
      <c r="AS1646">
        <f t="shared" si="1259"/>
        <v>0</v>
      </c>
      <c r="AT1646">
        <f t="shared" si="1260"/>
        <v>0</v>
      </c>
      <c r="AU1646">
        <f t="shared" si="1261"/>
        <v>0</v>
      </c>
      <c r="AV1646">
        <f t="shared" si="1262"/>
        <v>0</v>
      </c>
      <c r="AW1646">
        <f t="shared" si="1263"/>
        <v>0</v>
      </c>
      <c r="AX1646">
        <f t="shared" si="1264"/>
        <v>0</v>
      </c>
      <c r="AY1646">
        <f t="shared" si="1265"/>
        <v>0</v>
      </c>
      <c r="AZ1646">
        <f t="shared" si="1266"/>
        <v>0</v>
      </c>
      <c r="BA1646">
        <f t="shared" si="1267"/>
        <v>0</v>
      </c>
      <c r="BB1646">
        <f t="shared" si="1268"/>
        <v>0</v>
      </c>
    </row>
    <row r="1647" spans="1:54" ht="15" customHeight="1">
      <c r="A1647" s="445"/>
      <c r="B1647" s="446"/>
      <c r="C1647" s="35" t="s">
        <v>5282</v>
      </c>
      <c r="D1647" s="800" t="str">
        <f>IF(CNGE_2026_M1_Secc1_Sub1!$D122="","",CNGE_2026_M1_Secc1_Sub1!$D122)</f>
        <v/>
      </c>
      <c r="E1647" s="723"/>
      <c r="F1647" s="723"/>
      <c r="G1647" s="723"/>
      <c r="H1647" s="723"/>
      <c r="I1647" s="723"/>
      <c r="J1647" s="723"/>
      <c r="K1647" s="723"/>
      <c r="L1647" s="723"/>
      <c r="M1647" s="723"/>
      <c r="N1647" s="723"/>
      <c r="O1647" s="724"/>
      <c r="P1647" s="638"/>
      <c r="Q1647" s="638"/>
      <c r="R1647" s="638"/>
      <c r="S1647" s="638"/>
      <c r="T1647" s="638"/>
      <c r="U1647" s="638"/>
      <c r="V1647" s="638"/>
      <c r="W1647" s="638"/>
      <c r="X1647" s="638"/>
      <c r="Y1647" s="638"/>
      <c r="Z1647" s="638"/>
      <c r="AA1647" s="638"/>
      <c r="AB1647" s="638"/>
      <c r="AC1647" s="638"/>
      <c r="AD1647" s="638"/>
      <c r="AI1647">
        <f t="shared" si="1249"/>
        <v>0</v>
      </c>
      <c r="AJ1647">
        <f t="shared" si="1250"/>
        <v>0</v>
      </c>
      <c r="AK1647">
        <f t="shared" si="1251"/>
        <v>0</v>
      </c>
      <c r="AL1647">
        <f t="shared" si="1252"/>
        <v>0</v>
      </c>
      <c r="AM1647">
        <f t="shared" si="1253"/>
        <v>0</v>
      </c>
      <c r="AN1647">
        <f t="shared" si="1254"/>
        <v>0</v>
      </c>
      <c r="AO1647">
        <f t="shared" si="1255"/>
        <v>0</v>
      </c>
      <c r="AP1647">
        <f t="shared" si="1256"/>
        <v>0</v>
      </c>
      <c r="AQ1647">
        <f t="shared" si="1257"/>
        <v>0</v>
      </c>
      <c r="AR1647">
        <f t="shared" si="1258"/>
        <v>0</v>
      </c>
      <c r="AS1647">
        <f t="shared" si="1259"/>
        <v>0</v>
      </c>
      <c r="AT1647">
        <f t="shared" si="1260"/>
        <v>0</v>
      </c>
      <c r="AU1647">
        <f t="shared" si="1261"/>
        <v>0</v>
      </c>
      <c r="AV1647">
        <f t="shared" si="1262"/>
        <v>0</v>
      </c>
      <c r="AW1647">
        <f t="shared" si="1263"/>
        <v>0</v>
      </c>
      <c r="AX1647">
        <f t="shared" si="1264"/>
        <v>0</v>
      </c>
      <c r="AY1647">
        <f t="shared" si="1265"/>
        <v>0</v>
      </c>
      <c r="AZ1647">
        <f t="shared" si="1266"/>
        <v>0</v>
      </c>
      <c r="BA1647">
        <f t="shared" si="1267"/>
        <v>0</v>
      </c>
      <c r="BB1647">
        <f t="shared" si="1268"/>
        <v>0</v>
      </c>
    </row>
    <row r="1648" spans="1:54" ht="15" customHeight="1">
      <c r="A1648" s="445"/>
      <c r="B1648" s="446"/>
      <c r="C1648" s="35" t="s">
        <v>5284</v>
      </c>
      <c r="D1648" s="800" t="str">
        <f>IF(CNGE_2026_M1_Secc1_Sub1!$D123="","",CNGE_2026_M1_Secc1_Sub1!$D123)</f>
        <v/>
      </c>
      <c r="E1648" s="723"/>
      <c r="F1648" s="723"/>
      <c r="G1648" s="723"/>
      <c r="H1648" s="723"/>
      <c r="I1648" s="723"/>
      <c r="J1648" s="723"/>
      <c r="K1648" s="723"/>
      <c r="L1648" s="723"/>
      <c r="M1648" s="723"/>
      <c r="N1648" s="723"/>
      <c r="O1648" s="724"/>
      <c r="P1648" s="638"/>
      <c r="Q1648" s="638"/>
      <c r="R1648" s="638"/>
      <c r="S1648" s="638"/>
      <c r="T1648" s="638"/>
      <c r="U1648" s="638"/>
      <c r="V1648" s="638"/>
      <c r="W1648" s="638"/>
      <c r="X1648" s="638"/>
      <c r="Y1648" s="638"/>
      <c r="Z1648" s="638"/>
      <c r="AA1648" s="638"/>
      <c r="AB1648" s="638"/>
      <c r="AC1648" s="638"/>
      <c r="AD1648" s="638"/>
      <c r="AI1648">
        <f t="shared" si="1249"/>
        <v>0</v>
      </c>
      <c r="AJ1648">
        <f t="shared" si="1250"/>
        <v>0</v>
      </c>
      <c r="AK1648">
        <f t="shared" si="1251"/>
        <v>0</v>
      </c>
      <c r="AL1648">
        <f t="shared" si="1252"/>
        <v>0</v>
      </c>
      <c r="AM1648">
        <f t="shared" si="1253"/>
        <v>0</v>
      </c>
      <c r="AN1648">
        <f t="shared" si="1254"/>
        <v>0</v>
      </c>
      <c r="AO1648">
        <f t="shared" si="1255"/>
        <v>0</v>
      </c>
      <c r="AP1648">
        <f t="shared" si="1256"/>
        <v>0</v>
      </c>
      <c r="AQ1648">
        <f t="shared" si="1257"/>
        <v>0</v>
      </c>
      <c r="AR1648">
        <f t="shared" si="1258"/>
        <v>0</v>
      </c>
      <c r="AS1648">
        <f t="shared" si="1259"/>
        <v>0</v>
      </c>
      <c r="AT1648">
        <f t="shared" si="1260"/>
        <v>0</v>
      </c>
      <c r="AU1648">
        <f t="shared" si="1261"/>
        <v>0</v>
      </c>
      <c r="AV1648">
        <f t="shared" si="1262"/>
        <v>0</v>
      </c>
      <c r="AW1648">
        <f t="shared" si="1263"/>
        <v>0</v>
      </c>
      <c r="AX1648">
        <f t="shared" si="1264"/>
        <v>0</v>
      </c>
      <c r="AY1648">
        <f t="shared" si="1265"/>
        <v>0</v>
      </c>
      <c r="AZ1648">
        <f t="shared" si="1266"/>
        <v>0</v>
      </c>
      <c r="BA1648">
        <f t="shared" si="1267"/>
        <v>0</v>
      </c>
      <c r="BB1648">
        <f t="shared" si="1268"/>
        <v>0</v>
      </c>
    </row>
    <row r="1649" spans="1:54" ht="15" customHeight="1">
      <c r="A1649" s="445"/>
      <c r="B1649" s="446"/>
      <c r="C1649" s="35" t="s">
        <v>5286</v>
      </c>
      <c r="D1649" s="800" t="str">
        <f>IF(CNGE_2026_M1_Secc1_Sub1!$D124="","",CNGE_2026_M1_Secc1_Sub1!$D124)</f>
        <v/>
      </c>
      <c r="E1649" s="723"/>
      <c r="F1649" s="723"/>
      <c r="G1649" s="723"/>
      <c r="H1649" s="723"/>
      <c r="I1649" s="723"/>
      <c r="J1649" s="723"/>
      <c r="K1649" s="723"/>
      <c r="L1649" s="723"/>
      <c r="M1649" s="723"/>
      <c r="N1649" s="723"/>
      <c r="O1649" s="724"/>
      <c r="P1649" s="638"/>
      <c r="Q1649" s="638"/>
      <c r="R1649" s="638"/>
      <c r="S1649" s="638"/>
      <c r="T1649" s="638"/>
      <c r="U1649" s="638"/>
      <c r="V1649" s="638"/>
      <c r="W1649" s="638"/>
      <c r="X1649" s="638"/>
      <c r="Y1649" s="638"/>
      <c r="Z1649" s="638"/>
      <c r="AA1649" s="638"/>
      <c r="AB1649" s="638"/>
      <c r="AC1649" s="638"/>
      <c r="AD1649" s="638"/>
      <c r="AI1649">
        <f t="shared" si="1249"/>
        <v>0</v>
      </c>
      <c r="AJ1649">
        <f t="shared" si="1250"/>
        <v>0</v>
      </c>
      <c r="AK1649">
        <f t="shared" si="1251"/>
        <v>0</v>
      </c>
      <c r="AL1649">
        <f t="shared" si="1252"/>
        <v>0</v>
      </c>
      <c r="AM1649">
        <f t="shared" si="1253"/>
        <v>0</v>
      </c>
      <c r="AN1649">
        <f t="shared" si="1254"/>
        <v>0</v>
      </c>
      <c r="AO1649">
        <f t="shared" si="1255"/>
        <v>0</v>
      </c>
      <c r="AP1649">
        <f t="shared" si="1256"/>
        <v>0</v>
      </c>
      <c r="AQ1649">
        <f t="shared" si="1257"/>
        <v>0</v>
      </c>
      <c r="AR1649">
        <f t="shared" si="1258"/>
        <v>0</v>
      </c>
      <c r="AS1649">
        <f t="shared" si="1259"/>
        <v>0</v>
      </c>
      <c r="AT1649">
        <f t="shared" si="1260"/>
        <v>0</v>
      </c>
      <c r="AU1649">
        <f t="shared" si="1261"/>
        <v>0</v>
      </c>
      <c r="AV1649">
        <f t="shared" si="1262"/>
        <v>0</v>
      </c>
      <c r="AW1649">
        <f t="shared" si="1263"/>
        <v>0</v>
      </c>
      <c r="AX1649">
        <f t="shared" si="1264"/>
        <v>0</v>
      </c>
      <c r="AY1649">
        <f t="shared" si="1265"/>
        <v>0</v>
      </c>
      <c r="AZ1649">
        <f t="shared" si="1266"/>
        <v>0</v>
      </c>
      <c r="BA1649">
        <f t="shared" si="1267"/>
        <v>0</v>
      </c>
      <c r="BB1649">
        <f t="shared" si="1268"/>
        <v>0</v>
      </c>
    </row>
    <row r="1650" spans="1:54" ht="15" customHeight="1">
      <c r="A1650" s="445"/>
      <c r="B1650" s="446"/>
      <c r="C1650" s="35" t="s">
        <v>5288</v>
      </c>
      <c r="D1650" s="800" t="str">
        <f>IF(CNGE_2026_M1_Secc1_Sub1!$D125="","",CNGE_2026_M1_Secc1_Sub1!$D125)</f>
        <v/>
      </c>
      <c r="E1650" s="723"/>
      <c r="F1650" s="723"/>
      <c r="G1650" s="723"/>
      <c r="H1650" s="723"/>
      <c r="I1650" s="723"/>
      <c r="J1650" s="723"/>
      <c r="K1650" s="723"/>
      <c r="L1650" s="723"/>
      <c r="M1650" s="723"/>
      <c r="N1650" s="723"/>
      <c r="O1650" s="724"/>
      <c r="P1650" s="638"/>
      <c r="Q1650" s="638"/>
      <c r="R1650" s="638"/>
      <c r="S1650" s="638"/>
      <c r="T1650" s="638"/>
      <c r="U1650" s="638"/>
      <c r="V1650" s="638"/>
      <c r="W1650" s="638"/>
      <c r="X1650" s="638"/>
      <c r="Y1650" s="638"/>
      <c r="Z1650" s="638"/>
      <c r="AA1650" s="638"/>
      <c r="AB1650" s="638"/>
      <c r="AC1650" s="638"/>
      <c r="AD1650" s="638"/>
      <c r="AI1650">
        <f t="shared" si="1249"/>
        <v>0</v>
      </c>
      <c r="AJ1650">
        <f t="shared" si="1250"/>
        <v>0</v>
      </c>
      <c r="AK1650">
        <f t="shared" si="1251"/>
        <v>0</v>
      </c>
      <c r="AL1650">
        <f t="shared" si="1252"/>
        <v>0</v>
      </c>
      <c r="AM1650">
        <f t="shared" si="1253"/>
        <v>0</v>
      </c>
      <c r="AN1650">
        <f t="shared" si="1254"/>
        <v>0</v>
      </c>
      <c r="AO1650">
        <f t="shared" si="1255"/>
        <v>0</v>
      </c>
      <c r="AP1650">
        <f t="shared" si="1256"/>
        <v>0</v>
      </c>
      <c r="AQ1650">
        <f t="shared" si="1257"/>
        <v>0</v>
      </c>
      <c r="AR1650">
        <f t="shared" si="1258"/>
        <v>0</v>
      </c>
      <c r="AS1650">
        <f t="shared" si="1259"/>
        <v>0</v>
      </c>
      <c r="AT1650">
        <f t="shared" si="1260"/>
        <v>0</v>
      </c>
      <c r="AU1650">
        <f t="shared" si="1261"/>
        <v>0</v>
      </c>
      <c r="AV1650">
        <f t="shared" si="1262"/>
        <v>0</v>
      </c>
      <c r="AW1650">
        <f t="shared" si="1263"/>
        <v>0</v>
      </c>
      <c r="AX1650">
        <f t="shared" si="1264"/>
        <v>0</v>
      </c>
      <c r="AY1650">
        <f t="shared" si="1265"/>
        <v>0</v>
      </c>
      <c r="AZ1650">
        <f t="shared" si="1266"/>
        <v>0</v>
      </c>
      <c r="BA1650">
        <f t="shared" si="1267"/>
        <v>0</v>
      </c>
      <c r="BB1650">
        <f t="shared" si="1268"/>
        <v>0</v>
      </c>
    </row>
    <row r="1651" spans="1:54" ht="15" customHeight="1">
      <c r="A1651" s="445"/>
      <c r="B1651" s="446"/>
      <c r="C1651" s="35" t="s">
        <v>5290</v>
      </c>
      <c r="D1651" s="800" t="str">
        <f>IF(CNGE_2026_M1_Secc1_Sub1!$D126="","",CNGE_2026_M1_Secc1_Sub1!$D126)</f>
        <v/>
      </c>
      <c r="E1651" s="723"/>
      <c r="F1651" s="723"/>
      <c r="G1651" s="723"/>
      <c r="H1651" s="723"/>
      <c r="I1651" s="723"/>
      <c r="J1651" s="723"/>
      <c r="K1651" s="723"/>
      <c r="L1651" s="723"/>
      <c r="M1651" s="723"/>
      <c r="N1651" s="723"/>
      <c r="O1651" s="724"/>
      <c r="P1651" s="638"/>
      <c r="Q1651" s="638"/>
      <c r="R1651" s="638"/>
      <c r="S1651" s="638"/>
      <c r="T1651" s="638"/>
      <c r="U1651" s="638"/>
      <c r="V1651" s="638"/>
      <c r="W1651" s="638"/>
      <c r="X1651" s="638"/>
      <c r="Y1651" s="638"/>
      <c r="Z1651" s="638"/>
      <c r="AA1651" s="638"/>
      <c r="AB1651" s="638"/>
      <c r="AC1651" s="638"/>
      <c r="AD1651" s="638"/>
      <c r="AI1651">
        <f t="shared" si="1249"/>
        <v>0</v>
      </c>
      <c r="AJ1651">
        <f t="shared" si="1250"/>
        <v>0</v>
      </c>
      <c r="AK1651">
        <f t="shared" si="1251"/>
        <v>0</v>
      </c>
      <c r="AL1651">
        <f t="shared" si="1252"/>
        <v>0</v>
      </c>
      <c r="AM1651">
        <f t="shared" si="1253"/>
        <v>0</v>
      </c>
      <c r="AN1651">
        <f t="shared" si="1254"/>
        <v>0</v>
      </c>
      <c r="AO1651">
        <f t="shared" si="1255"/>
        <v>0</v>
      </c>
      <c r="AP1651">
        <f t="shared" si="1256"/>
        <v>0</v>
      </c>
      <c r="AQ1651">
        <f t="shared" si="1257"/>
        <v>0</v>
      </c>
      <c r="AR1651">
        <f t="shared" si="1258"/>
        <v>0</v>
      </c>
      <c r="AS1651">
        <f t="shared" si="1259"/>
        <v>0</v>
      </c>
      <c r="AT1651">
        <f t="shared" si="1260"/>
        <v>0</v>
      </c>
      <c r="AU1651">
        <f t="shared" si="1261"/>
        <v>0</v>
      </c>
      <c r="AV1651">
        <f t="shared" si="1262"/>
        <v>0</v>
      </c>
      <c r="AW1651">
        <f t="shared" si="1263"/>
        <v>0</v>
      </c>
      <c r="AX1651">
        <f t="shared" si="1264"/>
        <v>0</v>
      </c>
      <c r="AY1651">
        <f t="shared" si="1265"/>
        <v>0</v>
      </c>
      <c r="AZ1651">
        <f t="shared" si="1266"/>
        <v>0</v>
      </c>
      <c r="BA1651">
        <f t="shared" si="1267"/>
        <v>0</v>
      </c>
      <c r="BB1651">
        <f t="shared" si="1268"/>
        <v>0</v>
      </c>
    </row>
    <row r="1652" spans="1:54" ht="15" customHeight="1">
      <c r="A1652" s="445"/>
      <c r="B1652" s="446"/>
      <c r="C1652" s="35" t="s">
        <v>5292</v>
      </c>
      <c r="D1652" s="800" t="str">
        <f>IF(CNGE_2026_M1_Secc1_Sub1!$D127="","",CNGE_2026_M1_Secc1_Sub1!$D127)</f>
        <v/>
      </c>
      <c r="E1652" s="723"/>
      <c r="F1652" s="723"/>
      <c r="G1652" s="723"/>
      <c r="H1652" s="723"/>
      <c r="I1652" s="723"/>
      <c r="J1652" s="723"/>
      <c r="K1652" s="723"/>
      <c r="L1652" s="723"/>
      <c r="M1652" s="723"/>
      <c r="N1652" s="723"/>
      <c r="O1652" s="724"/>
      <c r="P1652" s="638"/>
      <c r="Q1652" s="638"/>
      <c r="R1652" s="638"/>
      <c r="S1652" s="638"/>
      <c r="T1652" s="638"/>
      <c r="U1652" s="638"/>
      <c r="V1652" s="638"/>
      <c r="W1652" s="638"/>
      <c r="X1652" s="638"/>
      <c r="Y1652" s="638"/>
      <c r="Z1652" s="638"/>
      <c r="AA1652" s="638"/>
      <c r="AB1652" s="638"/>
      <c r="AC1652" s="638"/>
      <c r="AD1652" s="638"/>
      <c r="AI1652">
        <f t="shared" si="1249"/>
        <v>0</v>
      </c>
      <c r="AJ1652">
        <f t="shared" si="1250"/>
        <v>0</v>
      </c>
      <c r="AK1652">
        <f t="shared" si="1251"/>
        <v>0</v>
      </c>
      <c r="AL1652">
        <f t="shared" si="1252"/>
        <v>0</v>
      </c>
      <c r="AM1652">
        <f t="shared" si="1253"/>
        <v>0</v>
      </c>
      <c r="AN1652">
        <f t="shared" si="1254"/>
        <v>0</v>
      </c>
      <c r="AO1652">
        <f t="shared" si="1255"/>
        <v>0</v>
      </c>
      <c r="AP1652">
        <f t="shared" si="1256"/>
        <v>0</v>
      </c>
      <c r="AQ1652">
        <f t="shared" si="1257"/>
        <v>0</v>
      </c>
      <c r="AR1652">
        <f t="shared" si="1258"/>
        <v>0</v>
      </c>
      <c r="AS1652">
        <f t="shared" si="1259"/>
        <v>0</v>
      </c>
      <c r="AT1652">
        <f t="shared" si="1260"/>
        <v>0</v>
      </c>
      <c r="AU1652">
        <f t="shared" si="1261"/>
        <v>0</v>
      </c>
      <c r="AV1652">
        <f t="shared" si="1262"/>
        <v>0</v>
      </c>
      <c r="AW1652">
        <f t="shared" si="1263"/>
        <v>0</v>
      </c>
      <c r="AX1652">
        <f t="shared" si="1264"/>
        <v>0</v>
      </c>
      <c r="AY1652">
        <f t="shared" si="1265"/>
        <v>0</v>
      </c>
      <c r="AZ1652">
        <f t="shared" si="1266"/>
        <v>0</v>
      </c>
      <c r="BA1652">
        <f t="shared" si="1267"/>
        <v>0</v>
      </c>
      <c r="BB1652">
        <f t="shared" si="1268"/>
        <v>0</v>
      </c>
    </row>
    <row r="1653" spans="1:54" ht="15" customHeight="1">
      <c r="A1653" s="445"/>
      <c r="B1653" s="446"/>
      <c r="C1653" s="35" t="s">
        <v>5294</v>
      </c>
      <c r="D1653" s="800" t="str">
        <f>IF(CNGE_2026_M1_Secc1_Sub1!$D128="","",CNGE_2026_M1_Secc1_Sub1!$D128)</f>
        <v/>
      </c>
      <c r="E1653" s="723"/>
      <c r="F1653" s="723"/>
      <c r="G1653" s="723"/>
      <c r="H1653" s="723"/>
      <c r="I1653" s="723"/>
      <c r="J1653" s="723"/>
      <c r="K1653" s="723"/>
      <c r="L1653" s="723"/>
      <c r="M1653" s="723"/>
      <c r="N1653" s="723"/>
      <c r="O1653" s="724"/>
      <c r="P1653" s="638"/>
      <c r="Q1653" s="638"/>
      <c r="R1653" s="638"/>
      <c r="S1653" s="638"/>
      <c r="T1653" s="638"/>
      <c r="U1653" s="638"/>
      <c r="V1653" s="638"/>
      <c r="W1653" s="638"/>
      <c r="X1653" s="638"/>
      <c r="Y1653" s="638"/>
      <c r="Z1653" s="638"/>
      <c r="AA1653" s="638"/>
      <c r="AB1653" s="638"/>
      <c r="AC1653" s="638"/>
      <c r="AD1653" s="638"/>
      <c r="AI1653">
        <f t="shared" si="1249"/>
        <v>0</v>
      </c>
      <c r="AJ1653">
        <f t="shared" si="1250"/>
        <v>0</v>
      </c>
      <c r="AK1653">
        <f t="shared" si="1251"/>
        <v>0</v>
      </c>
      <c r="AL1653">
        <f t="shared" si="1252"/>
        <v>0</v>
      </c>
      <c r="AM1653">
        <f t="shared" si="1253"/>
        <v>0</v>
      </c>
      <c r="AN1653">
        <f t="shared" si="1254"/>
        <v>0</v>
      </c>
      <c r="AO1653">
        <f t="shared" si="1255"/>
        <v>0</v>
      </c>
      <c r="AP1653">
        <f t="shared" si="1256"/>
        <v>0</v>
      </c>
      <c r="AQ1653">
        <f t="shared" si="1257"/>
        <v>0</v>
      </c>
      <c r="AR1653">
        <f t="shared" si="1258"/>
        <v>0</v>
      </c>
      <c r="AS1653">
        <f t="shared" si="1259"/>
        <v>0</v>
      </c>
      <c r="AT1653">
        <f t="shared" si="1260"/>
        <v>0</v>
      </c>
      <c r="AU1653">
        <f t="shared" si="1261"/>
        <v>0</v>
      </c>
      <c r="AV1653">
        <f t="shared" si="1262"/>
        <v>0</v>
      </c>
      <c r="AW1653">
        <f t="shared" si="1263"/>
        <v>0</v>
      </c>
      <c r="AX1653">
        <f t="shared" si="1264"/>
        <v>0</v>
      </c>
      <c r="AY1653">
        <f t="shared" si="1265"/>
        <v>0</v>
      </c>
      <c r="AZ1653">
        <f t="shared" si="1266"/>
        <v>0</v>
      </c>
      <c r="BA1653">
        <f t="shared" si="1267"/>
        <v>0</v>
      </c>
      <c r="BB1653">
        <f t="shared" si="1268"/>
        <v>0</v>
      </c>
    </row>
    <row r="1654" spans="1:54" ht="15" customHeight="1">
      <c r="A1654" s="445"/>
      <c r="B1654" s="446"/>
      <c r="C1654" s="35" t="s">
        <v>5296</v>
      </c>
      <c r="D1654" s="800" t="str">
        <f>IF(CNGE_2026_M1_Secc1_Sub1!$D129="","",CNGE_2026_M1_Secc1_Sub1!$D129)</f>
        <v/>
      </c>
      <c r="E1654" s="723"/>
      <c r="F1654" s="723"/>
      <c r="G1654" s="723"/>
      <c r="H1654" s="723"/>
      <c r="I1654" s="723"/>
      <c r="J1654" s="723"/>
      <c r="K1654" s="723"/>
      <c r="L1654" s="723"/>
      <c r="M1654" s="723"/>
      <c r="N1654" s="723"/>
      <c r="O1654" s="724"/>
      <c r="P1654" s="638"/>
      <c r="Q1654" s="638"/>
      <c r="R1654" s="638"/>
      <c r="S1654" s="638"/>
      <c r="T1654" s="638"/>
      <c r="U1654" s="638"/>
      <c r="V1654" s="638"/>
      <c r="W1654" s="638"/>
      <c r="X1654" s="638"/>
      <c r="Y1654" s="638"/>
      <c r="Z1654" s="638"/>
      <c r="AA1654" s="638"/>
      <c r="AB1654" s="638"/>
      <c r="AC1654" s="638"/>
      <c r="AD1654" s="638"/>
      <c r="AI1654">
        <f t="shared" si="1249"/>
        <v>0</v>
      </c>
      <c r="AJ1654">
        <f t="shared" si="1250"/>
        <v>0</v>
      </c>
      <c r="AK1654">
        <f t="shared" si="1251"/>
        <v>0</v>
      </c>
      <c r="AL1654">
        <f t="shared" si="1252"/>
        <v>0</v>
      </c>
      <c r="AM1654">
        <f t="shared" si="1253"/>
        <v>0</v>
      </c>
      <c r="AN1654">
        <f t="shared" si="1254"/>
        <v>0</v>
      </c>
      <c r="AO1654">
        <f t="shared" si="1255"/>
        <v>0</v>
      </c>
      <c r="AP1654">
        <f t="shared" si="1256"/>
        <v>0</v>
      </c>
      <c r="AQ1654">
        <f t="shared" si="1257"/>
        <v>0</v>
      </c>
      <c r="AR1654">
        <f t="shared" si="1258"/>
        <v>0</v>
      </c>
      <c r="AS1654">
        <f t="shared" si="1259"/>
        <v>0</v>
      </c>
      <c r="AT1654">
        <f t="shared" si="1260"/>
        <v>0</v>
      </c>
      <c r="AU1654">
        <f t="shared" si="1261"/>
        <v>0</v>
      </c>
      <c r="AV1654">
        <f t="shared" si="1262"/>
        <v>0</v>
      </c>
      <c r="AW1654">
        <f t="shared" si="1263"/>
        <v>0</v>
      </c>
      <c r="AX1654">
        <f t="shared" si="1264"/>
        <v>0</v>
      </c>
      <c r="AY1654">
        <f t="shared" si="1265"/>
        <v>0</v>
      </c>
      <c r="AZ1654">
        <f t="shared" si="1266"/>
        <v>0</v>
      </c>
      <c r="BA1654">
        <f t="shared" si="1267"/>
        <v>0</v>
      </c>
      <c r="BB1654">
        <f t="shared" si="1268"/>
        <v>0</v>
      </c>
    </row>
    <row r="1655" spans="1:54" ht="15" customHeight="1">
      <c r="A1655" s="445"/>
      <c r="B1655" s="446"/>
      <c r="C1655" s="35" t="s">
        <v>5298</v>
      </c>
      <c r="D1655" s="800" t="str">
        <f>IF(CNGE_2026_M1_Secc1_Sub1!$D130="","",CNGE_2026_M1_Secc1_Sub1!$D130)</f>
        <v/>
      </c>
      <c r="E1655" s="723"/>
      <c r="F1655" s="723"/>
      <c r="G1655" s="723"/>
      <c r="H1655" s="723"/>
      <c r="I1655" s="723"/>
      <c r="J1655" s="723"/>
      <c r="K1655" s="723"/>
      <c r="L1655" s="723"/>
      <c r="M1655" s="723"/>
      <c r="N1655" s="723"/>
      <c r="O1655" s="724"/>
      <c r="P1655" s="638"/>
      <c r="Q1655" s="638"/>
      <c r="R1655" s="638"/>
      <c r="S1655" s="638"/>
      <c r="T1655" s="638"/>
      <c r="U1655" s="638"/>
      <c r="V1655" s="638"/>
      <c r="W1655" s="638"/>
      <c r="X1655" s="638"/>
      <c r="Y1655" s="638"/>
      <c r="Z1655" s="638"/>
      <c r="AA1655" s="638"/>
      <c r="AB1655" s="638"/>
      <c r="AC1655" s="638"/>
      <c r="AD1655" s="638"/>
      <c r="AI1655">
        <f t="shared" si="1249"/>
        <v>0</v>
      </c>
      <c r="AJ1655">
        <f t="shared" si="1250"/>
        <v>0</v>
      </c>
      <c r="AK1655">
        <f t="shared" si="1251"/>
        <v>0</v>
      </c>
      <c r="AL1655">
        <f t="shared" si="1252"/>
        <v>0</v>
      </c>
      <c r="AM1655">
        <f t="shared" si="1253"/>
        <v>0</v>
      </c>
      <c r="AN1655">
        <f t="shared" si="1254"/>
        <v>0</v>
      </c>
      <c r="AO1655">
        <f t="shared" si="1255"/>
        <v>0</v>
      </c>
      <c r="AP1655">
        <f t="shared" si="1256"/>
        <v>0</v>
      </c>
      <c r="AQ1655">
        <f t="shared" si="1257"/>
        <v>0</v>
      </c>
      <c r="AR1655">
        <f t="shared" si="1258"/>
        <v>0</v>
      </c>
      <c r="AS1655">
        <f t="shared" si="1259"/>
        <v>0</v>
      </c>
      <c r="AT1655">
        <f t="shared" si="1260"/>
        <v>0</v>
      </c>
      <c r="AU1655">
        <f t="shared" si="1261"/>
        <v>0</v>
      </c>
      <c r="AV1655">
        <f t="shared" si="1262"/>
        <v>0</v>
      </c>
      <c r="AW1655">
        <f t="shared" si="1263"/>
        <v>0</v>
      </c>
      <c r="AX1655">
        <f t="shared" si="1264"/>
        <v>0</v>
      </c>
      <c r="AY1655">
        <f t="shared" si="1265"/>
        <v>0</v>
      </c>
      <c r="AZ1655">
        <f t="shared" si="1266"/>
        <v>0</v>
      </c>
      <c r="BA1655">
        <f t="shared" si="1267"/>
        <v>0</v>
      </c>
      <c r="BB1655">
        <f t="shared" si="1268"/>
        <v>0</v>
      </c>
    </row>
    <row r="1656" spans="1:54" ht="15" customHeight="1">
      <c r="A1656" s="445"/>
      <c r="B1656" s="446"/>
      <c r="C1656" s="35" t="s">
        <v>5300</v>
      </c>
      <c r="D1656" s="800" t="str">
        <f>IF(CNGE_2026_M1_Secc1_Sub1!$D131="","",CNGE_2026_M1_Secc1_Sub1!$D131)</f>
        <v/>
      </c>
      <c r="E1656" s="723"/>
      <c r="F1656" s="723"/>
      <c r="G1656" s="723"/>
      <c r="H1656" s="723"/>
      <c r="I1656" s="723"/>
      <c r="J1656" s="723"/>
      <c r="K1656" s="723"/>
      <c r="L1656" s="723"/>
      <c r="M1656" s="723"/>
      <c r="N1656" s="723"/>
      <c r="O1656" s="724"/>
      <c r="P1656" s="638"/>
      <c r="Q1656" s="638"/>
      <c r="R1656" s="638"/>
      <c r="S1656" s="638"/>
      <c r="T1656" s="638"/>
      <c r="U1656" s="638"/>
      <c r="V1656" s="638"/>
      <c r="W1656" s="638"/>
      <c r="X1656" s="638"/>
      <c r="Y1656" s="638"/>
      <c r="Z1656" s="638"/>
      <c r="AA1656" s="638"/>
      <c r="AB1656" s="638"/>
      <c r="AC1656" s="638"/>
      <c r="AD1656" s="638"/>
      <c r="AI1656">
        <f t="shared" si="1249"/>
        <v>0</v>
      </c>
      <c r="AJ1656">
        <f t="shared" si="1250"/>
        <v>0</v>
      </c>
      <c r="AK1656">
        <f t="shared" si="1251"/>
        <v>0</v>
      </c>
      <c r="AL1656">
        <f t="shared" si="1252"/>
        <v>0</v>
      </c>
      <c r="AM1656">
        <f t="shared" si="1253"/>
        <v>0</v>
      </c>
      <c r="AN1656">
        <f t="shared" si="1254"/>
        <v>0</v>
      </c>
      <c r="AO1656">
        <f t="shared" si="1255"/>
        <v>0</v>
      </c>
      <c r="AP1656">
        <f t="shared" si="1256"/>
        <v>0</v>
      </c>
      <c r="AQ1656">
        <f t="shared" si="1257"/>
        <v>0</v>
      </c>
      <c r="AR1656">
        <f t="shared" si="1258"/>
        <v>0</v>
      </c>
      <c r="AS1656">
        <f t="shared" si="1259"/>
        <v>0</v>
      </c>
      <c r="AT1656">
        <f t="shared" si="1260"/>
        <v>0</v>
      </c>
      <c r="AU1656">
        <f t="shared" si="1261"/>
        <v>0</v>
      </c>
      <c r="AV1656">
        <f t="shared" si="1262"/>
        <v>0</v>
      </c>
      <c r="AW1656">
        <f t="shared" si="1263"/>
        <v>0</v>
      </c>
      <c r="AX1656">
        <f t="shared" si="1264"/>
        <v>0</v>
      </c>
      <c r="AY1656">
        <f t="shared" si="1265"/>
        <v>0</v>
      </c>
      <c r="AZ1656">
        <f t="shared" si="1266"/>
        <v>0</v>
      </c>
      <c r="BA1656">
        <f t="shared" si="1267"/>
        <v>0</v>
      </c>
      <c r="BB1656">
        <f t="shared" si="1268"/>
        <v>0</v>
      </c>
    </row>
    <row r="1657" spans="1:54" ht="15" customHeight="1">
      <c r="A1657" s="445"/>
      <c r="B1657" s="446"/>
      <c r="C1657" s="35" t="s">
        <v>5302</v>
      </c>
      <c r="D1657" s="800" t="str">
        <f>IF(CNGE_2026_M1_Secc1_Sub1!$D132="","",CNGE_2026_M1_Secc1_Sub1!$D132)</f>
        <v/>
      </c>
      <c r="E1657" s="723"/>
      <c r="F1657" s="723"/>
      <c r="G1657" s="723"/>
      <c r="H1657" s="723"/>
      <c r="I1657" s="723"/>
      <c r="J1657" s="723"/>
      <c r="K1657" s="723"/>
      <c r="L1657" s="723"/>
      <c r="M1657" s="723"/>
      <c r="N1657" s="723"/>
      <c r="O1657" s="724"/>
      <c r="P1657" s="638"/>
      <c r="Q1657" s="638"/>
      <c r="R1657" s="638"/>
      <c r="S1657" s="638"/>
      <c r="T1657" s="638"/>
      <c r="U1657" s="638"/>
      <c r="V1657" s="638"/>
      <c r="W1657" s="638"/>
      <c r="X1657" s="638"/>
      <c r="Y1657" s="638"/>
      <c r="Z1657" s="638"/>
      <c r="AA1657" s="638"/>
      <c r="AB1657" s="638"/>
      <c r="AC1657" s="638"/>
      <c r="AD1657" s="638"/>
      <c r="AI1657">
        <f t="shared" si="1249"/>
        <v>0</v>
      </c>
      <c r="AJ1657">
        <f t="shared" si="1250"/>
        <v>0</v>
      </c>
      <c r="AK1657">
        <f t="shared" si="1251"/>
        <v>0</v>
      </c>
      <c r="AL1657">
        <f t="shared" si="1252"/>
        <v>0</v>
      </c>
      <c r="AM1657">
        <f t="shared" si="1253"/>
        <v>0</v>
      </c>
      <c r="AN1657">
        <f t="shared" si="1254"/>
        <v>0</v>
      </c>
      <c r="AO1657">
        <f t="shared" si="1255"/>
        <v>0</v>
      </c>
      <c r="AP1657">
        <f t="shared" si="1256"/>
        <v>0</v>
      </c>
      <c r="AQ1657">
        <f t="shared" si="1257"/>
        <v>0</v>
      </c>
      <c r="AR1657">
        <f t="shared" si="1258"/>
        <v>0</v>
      </c>
      <c r="AS1657">
        <f t="shared" si="1259"/>
        <v>0</v>
      </c>
      <c r="AT1657">
        <f t="shared" si="1260"/>
        <v>0</v>
      </c>
      <c r="AU1657">
        <f t="shared" si="1261"/>
        <v>0</v>
      </c>
      <c r="AV1657">
        <f t="shared" si="1262"/>
        <v>0</v>
      </c>
      <c r="AW1657">
        <f t="shared" si="1263"/>
        <v>0</v>
      </c>
      <c r="AX1657">
        <f t="shared" si="1264"/>
        <v>0</v>
      </c>
      <c r="AY1657">
        <f t="shared" si="1265"/>
        <v>0</v>
      </c>
      <c r="AZ1657">
        <f t="shared" si="1266"/>
        <v>0</v>
      </c>
      <c r="BA1657">
        <f t="shared" si="1267"/>
        <v>0</v>
      </c>
      <c r="BB1657">
        <f t="shared" si="1268"/>
        <v>0</v>
      </c>
    </row>
    <row r="1658" spans="1:54" ht="15" customHeight="1">
      <c r="A1658" s="445"/>
      <c r="B1658" s="446"/>
      <c r="C1658" s="35" t="s">
        <v>5304</v>
      </c>
      <c r="D1658" s="800" t="str">
        <f>IF(CNGE_2026_M1_Secc1_Sub1!$D133="","",CNGE_2026_M1_Secc1_Sub1!$D133)</f>
        <v/>
      </c>
      <c r="E1658" s="723"/>
      <c r="F1658" s="723"/>
      <c r="G1658" s="723"/>
      <c r="H1658" s="723"/>
      <c r="I1658" s="723"/>
      <c r="J1658" s="723"/>
      <c r="K1658" s="723"/>
      <c r="L1658" s="723"/>
      <c r="M1658" s="723"/>
      <c r="N1658" s="723"/>
      <c r="O1658" s="724"/>
      <c r="P1658" s="638"/>
      <c r="Q1658" s="638"/>
      <c r="R1658" s="638"/>
      <c r="S1658" s="638"/>
      <c r="T1658" s="638"/>
      <c r="U1658" s="638"/>
      <c r="V1658" s="638"/>
      <c r="W1658" s="638"/>
      <c r="X1658" s="638"/>
      <c r="Y1658" s="638"/>
      <c r="Z1658" s="638"/>
      <c r="AA1658" s="638"/>
      <c r="AB1658" s="638"/>
      <c r="AC1658" s="638"/>
      <c r="AD1658" s="638"/>
      <c r="AI1658">
        <f t="shared" si="1249"/>
        <v>0</v>
      </c>
      <c r="AJ1658">
        <f t="shared" si="1250"/>
        <v>0</v>
      </c>
      <c r="AK1658">
        <f t="shared" si="1251"/>
        <v>0</v>
      </c>
      <c r="AL1658">
        <f t="shared" si="1252"/>
        <v>0</v>
      </c>
      <c r="AM1658">
        <f t="shared" si="1253"/>
        <v>0</v>
      </c>
      <c r="AN1658">
        <f t="shared" si="1254"/>
        <v>0</v>
      </c>
      <c r="AO1658">
        <f t="shared" si="1255"/>
        <v>0</v>
      </c>
      <c r="AP1658">
        <f t="shared" si="1256"/>
        <v>0</v>
      </c>
      <c r="AQ1658">
        <f t="shared" si="1257"/>
        <v>0</v>
      </c>
      <c r="AR1658">
        <f t="shared" si="1258"/>
        <v>0</v>
      </c>
      <c r="AS1658">
        <f t="shared" si="1259"/>
        <v>0</v>
      </c>
      <c r="AT1658">
        <f t="shared" si="1260"/>
        <v>0</v>
      </c>
      <c r="AU1658">
        <f t="shared" si="1261"/>
        <v>0</v>
      </c>
      <c r="AV1658">
        <f t="shared" si="1262"/>
        <v>0</v>
      </c>
      <c r="AW1658">
        <f t="shared" si="1263"/>
        <v>0</v>
      </c>
      <c r="AX1658">
        <f t="shared" si="1264"/>
        <v>0</v>
      </c>
      <c r="AY1658">
        <f t="shared" si="1265"/>
        <v>0</v>
      </c>
      <c r="AZ1658">
        <f t="shared" si="1266"/>
        <v>0</v>
      </c>
      <c r="BA1658">
        <f t="shared" si="1267"/>
        <v>0</v>
      </c>
      <c r="BB1658">
        <f t="shared" si="1268"/>
        <v>0</v>
      </c>
    </row>
    <row r="1659" spans="1:54" ht="15" customHeight="1">
      <c r="A1659" s="445"/>
      <c r="B1659" s="446"/>
      <c r="C1659" s="37" t="s">
        <v>5306</v>
      </c>
      <c r="D1659" s="800" t="str">
        <f>IF(CNGE_2026_M1_Secc1_Sub1!$D134="","",CNGE_2026_M1_Secc1_Sub1!$D134)</f>
        <v/>
      </c>
      <c r="E1659" s="723"/>
      <c r="F1659" s="723"/>
      <c r="G1659" s="723"/>
      <c r="H1659" s="723"/>
      <c r="I1659" s="723"/>
      <c r="J1659" s="723"/>
      <c r="K1659" s="723"/>
      <c r="L1659" s="723"/>
      <c r="M1659" s="723"/>
      <c r="N1659" s="723"/>
      <c r="O1659" s="724"/>
      <c r="P1659" s="638"/>
      <c r="Q1659" s="638"/>
      <c r="R1659" s="638"/>
      <c r="S1659" s="638"/>
      <c r="T1659" s="638"/>
      <c r="U1659" s="638"/>
      <c r="V1659" s="638"/>
      <c r="W1659" s="638"/>
      <c r="X1659" s="638"/>
      <c r="Y1659" s="638"/>
      <c r="Z1659" s="638"/>
      <c r="AA1659" s="638"/>
      <c r="AB1659" s="638"/>
      <c r="AC1659" s="638"/>
      <c r="AD1659" s="638"/>
      <c r="AI1659">
        <f t="shared" si="1249"/>
        <v>0</v>
      </c>
      <c r="AJ1659">
        <f t="shared" si="1250"/>
        <v>0</v>
      </c>
      <c r="AK1659">
        <f t="shared" si="1251"/>
        <v>0</v>
      </c>
      <c r="AL1659">
        <f t="shared" si="1252"/>
        <v>0</v>
      </c>
      <c r="AM1659">
        <f t="shared" si="1253"/>
        <v>0</v>
      </c>
      <c r="AN1659">
        <f t="shared" si="1254"/>
        <v>0</v>
      </c>
      <c r="AO1659">
        <f t="shared" si="1255"/>
        <v>0</v>
      </c>
      <c r="AP1659">
        <f t="shared" si="1256"/>
        <v>0</v>
      </c>
      <c r="AQ1659">
        <f t="shared" si="1257"/>
        <v>0</v>
      </c>
      <c r="AR1659">
        <f t="shared" si="1258"/>
        <v>0</v>
      </c>
      <c r="AS1659">
        <f t="shared" si="1259"/>
        <v>0</v>
      </c>
      <c r="AT1659">
        <f t="shared" si="1260"/>
        <v>0</v>
      </c>
      <c r="AU1659">
        <f t="shared" si="1261"/>
        <v>0</v>
      </c>
      <c r="AV1659">
        <f t="shared" si="1262"/>
        <v>0</v>
      </c>
      <c r="AW1659">
        <f t="shared" si="1263"/>
        <v>0</v>
      </c>
      <c r="AX1659">
        <f t="shared" si="1264"/>
        <v>0</v>
      </c>
      <c r="AY1659">
        <f t="shared" si="1265"/>
        <v>0</v>
      </c>
      <c r="AZ1659">
        <f t="shared" si="1266"/>
        <v>0</v>
      </c>
      <c r="BA1659">
        <f t="shared" si="1267"/>
        <v>0</v>
      </c>
      <c r="BB1659">
        <f t="shared" si="1268"/>
        <v>0</v>
      </c>
    </row>
    <row r="1660" spans="1:54" ht="15" customHeight="1">
      <c r="A1660" s="445"/>
      <c r="B1660" s="446"/>
      <c r="C1660" s="37" t="s">
        <v>5308</v>
      </c>
      <c r="D1660" s="800" t="str">
        <f>IF(CNGE_2026_M1_Secc1_Sub1!$D135="","",CNGE_2026_M1_Secc1_Sub1!$D135)</f>
        <v/>
      </c>
      <c r="E1660" s="723"/>
      <c r="F1660" s="723"/>
      <c r="G1660" s="723"/>
      <c r="H1660" s="723"/>
      <c r="I1660" s="723"/>
      <c r="J1660" s="723"/>
      <c r="K1660" s="723"/>
      <c r="L1660" s="723"/>
      <c r="M1660" s="723"/>
      <c r="N1660" s="723"/>
      <c r="O1660" s="724"/>
      <c r="P1660" s="638"/>
      <c r="Q1660" s="638"/>
      <c r="R1660" s="638"/>
      <c r="S1660" s="638"/>
      <c r="T1660" s="638"/>
      <c r="U1660" s="638"/>
      <c r="V1660" s="638"/>
      <c r="W1660" s="638"/>
      <c r="X1660" s="638"/>
      <c r="Y1660" s="638"/>
      <c r="Z1660" s="638"/>
      <c r="AA1660" s="638"/>
      <c r="AB1660" s="638"/>
      <c r="AC1660" s="638"/>
      <c r="AD1660" s="638"/>
      <c r="AI1660">
        <f t="shared" si="1249"/>
        <v>0</v>
      </c>
      <c r="AJ1660">
        <f t="shared" si="1250"/>
        <v>0</v>
      </c>
      <c r="AK1660">
        <f t="shared" si="1251"/>
        <v>0</v>
      </c>
      <c r="AL1660">
        <f t="shared" si="1252"/>
        <v>0</v>
      </c>
      <c r="AM1660">
        <f t="shared" si="1253"/>
        <v>0</v>
      </c>
      <c r="AN1660">
        <f t="shared" si="1254"/>
        <v>0</v>
      </c>
      <c r="AO1660">
        <f t="shared" si="1255"/>
        <v>0</v>
      </c>
      <c r="AP1660">
        <f t="shared" si="1256"/>
        <v>0</v>
      </c>
      <c r="AQ1660">
        <f t="shared" si="1257"/>
        <v>0</v>
      </c>
      <c r="AR1660">
        <f t="shared" si="1258"/>
        <v>0</v>
      </c>
      <c r="AS1660">
        <f t="shared" si="1259"/>
        <v>0</v>
      </c>
      <c r="AT1660">
        <f t="shared" si="1260"/>
        <v>0</v>
      </c>
      <c r="AU1660">
        <f t="shared" si="1261"/>
        <v>0</v>
      </c>
      <c r="AV1660">
        <f t="shared" si="1262"/>
        <v>0</v>
      </c>
      <c r="AW1660">
        <f t="shared" si="1263"/>
        <v>0</v>
      </c>
      <c r="AX1660">
        <f t="shared" si="1264"/>
        <v>0</v>
      </c>
      <c r="AY1660">
        <f t="shared" si="1265"/>
        <v>0</v>
      </c>
      <c r="AZ1660">
        <f t="shared" si="1266"/>
        <v>0</v>
      </c>
      <c r="BA1660">
        <f t="shared" si="1267"/>
        <v>0</v>
      </c>
      <c r="BB1660">
        <f t="shared" si="1268"/>
        <v>0</v>
      </c>
    </row>
    <row r="1661" spans="1:54" ht="15" customHeight="1">
      <c r="A1661" s="445"/>
      <c r="B1661" s="446"/>
      <c r="C1661" s="37" t="s">
        <v>5310</v>
      </c>
      <c r="D1661" s="800" t="str">
        <f>IF(CNGE_2026_M1_Secc1_Sub1!$D136="","",CNGE_2026_M1_Secc1_Sub1!$D136)</f>
        <v/>
      </c>
      <c r="E1661" s="723"/>
      <c r="F1661" s="723"/>
      <c r="G1661" s="723"/>
      <c r="H1661" s="723"/>
      <c r="I1661" s="723"/>
      <c r="J1661" s="723"/>
      <c r="K1661" s="723"/>
      <c r="L1661" s="723"/>
      <c r="M1661" s="723"/>
      <c r="N1661" s="723"/>
      <c r="O1661" s="724"/>
      <c r="P1661" s="638"/>
      <c r="Q1661" s="638"/>
      <c r="R1661" s="638"/>
      <c r="S1661" s="638"/>
      <c r="T1661" s="638"/>
      <c r="U1661" s="638"/>
      <c r="V1661" s="638"/>
      <c r="W1661" s="638"/>
      <c r="X1661" s="638"/>
      <c r="Y1661" s="638"/>
      <c r="Z1661" s="638"/>
      <c r="AA1661" s="638"/>
      <c r="AB1661" s="638"/>
      <c r="AC1661" s="638"/>
      <c r="AD1661" s="638"/>
      <c r="AI1661">
        <f t="shared" si="1249"/>
        <v>0</v>
      </c>
      <c r="AJ1661">
        <f t="shared" si="1250"/>
        <v>0</v>
      </c>
      <c r="AK1661">
        <f t="shared" si="1251"/>
        <v>0</v>
      </c>
      <c r="AL1661">
        <f t="shared" si="1252"/>
        <v>0</v>
      </c>
      <c r="AM1661">
        <f t="shared" si="1253"/>
        <v>0</v>
      </c>
      <c r="AN1661">
        <f t="shared" si="1254"/>
        <v>0</v>
      </c>
      <c r="AO1661">
        <f t="shared" si="1255"/>
        <v>0</v>
      </c>
      <c r="AP1661">
        <f t="shared" si="1256"/>
        <v>0</v>
      </c>
      <c r="AQ1661">
        <f t="shared" si="1257"/>
        <v>0</v>
      </c>
      <c r="AR1661">
        <f t="shared" si="1258"/>
        <v>0</v>
      </c>
      <c r="AS1661">
        <f t="shared" si="1259"/>
        <v>0</v>
      </c>
      <c r="AT1661">
        <f t="shared" si="1260"/>
        <v>0</v>
      </c>
      <c r="AU1661">
        <f t="shared" si="1261"/>
        <v>0</v>
      </c>
      <c r="AV1661">
        <f t="shared" si="1262"/>
        <v>0</v>
      </c>
      <c r="AW1661">
        <f t="shared" si="1263"/>
        <v>0</v>
      </c>
      <c r="AX1661">
        <f t="shared" si="1264"/>
        <v>0</v>
      </c>
      <c r="AY1661">
        <f t="shared" si="1265"/>
        <v>0</v>
      </c>
      <c r="AZ1661">
        <f t="shared" si="1266"/>
        <v>0</v>
      </c>
      <c r="BA1661">
        <f t="shared" si="1267"/>
        <v>0</v>
      </c>
      <c r="BB1661">
        <f t="shared" si="1268"/>
        <v>0</v>
      </c>
    </row>
    <row r="1662" spans="1:54" ht="15" customHeight="1">
      <c r="A1662" s="445"/>
      <c r="B1662" s="446"/>
      <c r="C1662" s="37" t="s">
        <v>5312</v>
      </c>
      <c r="D1662" s="800" t="str">
        <f>IF(CNGE_2026_M1_Secc1_Sub1!$D137="","",CNGE_2026_M1_Secc1_Sub1!$D137)</f>
        <v/>
      </c>
      <c r="E1662" s="723"/>
      <c r="F1662" s="723"/>
      <c r="G1662" s="723"/>
      <c r="H1662" s="723"/>
      <c r="I1662" s="723"/>
      <c r="J1662" s="723"/>
      <c r="K1662" s="723"/>
      <c r="L1662" s="723"/>
      <c r="M1662" s="723"/>
      <c r="N1662" s="723"/>
      <c r="O1662" s="724"/>
      <c r="P1662" s="638"/>
      <c r="Q1662" s="638"/>
      <c r="R1662" s="638"/>
      <c r="S1662" s="638"/>
      <c r="T1662" s="638"/>
      <c r="U1662" s="638"/>
      <c r="V1662" s="638"/>
      <c r="W1662" s="638"/>
      <c r="X1662" s="638"/>
      <c r="Y1662" s="638"/>
      <c r="Z1662" s="638"/>
      <c r="AA1662" s="638"/>
      <c r="AB1662" s="638"/>
      <c r="AC1662" s="638"/>
      <c r="AD1662" s="638"/>
      <c r="AI1662">
        <f t="shared" ref="AI1662:AI1685" si="1269">P1662</f>
        <v>0</v>
      </c>
      <c r="AJ1662">
        <f t="shared" ref="AJ1662:AJ1685" si="1270">COUNTIF(Q1662:R1662,"NS")</f>
        <v>0</v>
      </c>
      <c r="AK1662">
        <f t="shared" ref="AK1662:AK1685" si="1271">SUM(Q1662:R1662)</f>
        <v>0</v>
      </c>
      <c r="AL1662">
        <f t="shared" ref="AL1662:AL1685" si="1272">IF(COUNTIF(P1662:R1662,"NA")=3,0,IF(OR(AND(AI1662=0,AJ1662&gt;0),AND(AI1662="NS",AK1662&gt;0), AND(AI1662="NS", AJ1662=0,AK1662=0)), 1, IF(OR(AND(AI1662&gt;0,AJ1662&gt;1,AI1662&gt;AK1662), AND(AI1662="NS",AJ1662=2), AND(AI1662="NS",AK1662=0,AJ1662&gt;0),AI1662=AK1662), 0, 1)))</f>
        <v>0</v>
      </c>
      <c r="AM1662">
        <f t="shared" ref="AM1662:AM1685" si="1273">S1662</f>
        <v>0</v>
      </c>
      <c r="AN1662">
        <f t="shared" ref="AN1662:AN1685" si="1274">COUNTIF(T1662:U1662,"NS")</f>
        <v>0</v>
      </c>
      <c r="AO1662">
        <f t="shared" ref="AO1662:AO1685" si="1275">SUM(T1662:U1662)</f>
        <v>0</v>
      </c>
      <c r="AP1662">
        <f t="shared" ref="AP1662:AP1685" si="1276">IF(COUNTIF(S1662:U1662,"NA")=3,0,IF(OR(AND(AM1662=0,AN1662&gt;0),AND(AM1662="NS",AO1662&gt;0), AND(AM1662="NS", AN1662=0,AO1662=0)), 1, IF(OR(AND(AM1662&gt;0,AN1662&gt;1,AM1662&gt;AO1662), AND(AM1662="NS",AN1662=2), AND(AM1662="NS",AO1662=0,AN1662&gt;0),AM1662=AO1662), 0, 1)))</f>
        <v>0</v>
      </c>
      <c r="AQ1662">
        <f t="shared" ref="AQ1662:AQ1685" si="1277">V1662</f>
        <v>0</v>
      </c>
      <c r="AR1662">
        <f t="shared" ref="AR1662:AR1685" si="1278">COUNTIF(W1662:X1662,"NS")</f>
        <v>0</v>
      </c>
      <c r="AS1662">
        <f t="shared" ref="AS1662:AS1685" si="1279">SUM(W1662:X1662)</f>
        <v>0</v>
      </c>
      <c r="AT1662">
        <f t="shared" ref="AT1662:AT1685" si="1280">IF(COUNTIF(V1662:X1662,"NA")=3,0,IF(OR(AND(AQ1662=0,AR1662&gt;0),AND(AQ1662="NS",AS1662&gt;0), AND(AQ1662="NS", AR1662=0,AS1662=0)), 1, IF(OR(AND(AQ1662&gt;0,AR1662&gt;1,AQ1662&gt;AS1662), AND(AQ1662="NS",AR1662=2), AND(AQ1662="NS",AS1662=0,AR1662&gt;0),AQ1662=AS1662), 0, 1)))</f>
        <v>0</v>
      </c>
      <c r="AU1662">
        <f t="shared" ref="AU1662:AU1685" si="1281">Y1662</f>
        <v>0</v>
      </c>
      <c r="AV1662">
        <f t="shared" ref="AV1662:AV1685" si="1282">COUNTIF(Z1662:AA1662,"NS")</f>
        <v>0</v>
      </c>
      <c r="AW1662">
        <f t="shared" ref="AW1662:AW1685" si="1283">SUM(Z1662:AA1662)</f>
        <v>0</v>
      </c>
      <c r="AX1662">
        <f t="shared" ref="AX1662:AX1685" si="1284">IF(COUNTIF(Y1662:AA1662,"NA")=3,0,IF(OR(AND(AU1662=0,AV1662&gt;0),AND(AU1662="NS",AW1662&gt;0), AND(AU1662="NS", AV1662=0,AW1662=0)), 1, IF(OR(AND(AU1662&gt;0,AV1662&gt;1,AU1662&gt;AW1662), AND(AU1662="NS",AV1662=2), AND(AU1662="NS",AW1662=0,AV1662&gt;0),AU1662=AW1662), 0, 1)))</f>
        <v>0</v>
      </c>
      <c r="AY1662">
        <f t="shared" ref="AY1662:AY1685" si="1285">AB1662</f>
        <v>0</v>
      </c>
      <c r="AZ1662">
        <f t="shared" ref="AZ1662:AZ1685" si="1286">COUNTIF(AC1662:AD1662,"NS")</f>
        <v>0</v>
      </c>
      <c r="BA1662">
        <f t="shared" ref="BA1662:BA1685" si="1287">SUM(AC1662:AD1662)</f>
        <v>0</v>
      </c>
      <c r="BB1662">
        <f t="shared" ref="BB1662:BB1685" si="1288">IF(COUNTIF(AB1662:AD1662,"NA")=3,0,IF(OR(AND(AY1662=0,AZ1662&gt;0),AND(AY1662="NS",BA1662&gt;0), AND(AY1662="NS", AZ1662=0,BA1662=0)), 1, IF(OR(AND(AY1662&gt;0,AZ1662&gt;1,AY1662&gt;BA1662), AND(AY1662="NS",AZ1662=2), AND(AY1662="NS",BA1662=0,AZ1662&gt;0),AY1662=BA1662), 0, 1)))</f>
        <v>0</v>
      </c>
    </row>
    <row r="1663" spans="1:54" ht="15" customHeight="1">
      <c r="A1663" s="445"/>
      <c r="B1663" s="446"/>
      <c r="C1663" s="37" t="s">
        <v>5314</v>
      </c>
      <c r="D1663" s="800" t="str">
        <f>IF(CNGE_2026_M1_Secc1_Sub1!$D138="","",CNGE_2026_M1_Secc1_Sub1!$D138)</f>
        <v/>
      </c>
      <c r="E1663" s="723"/>
      <c r="F1663" s="723"/>
      <c r="G1663" s="723"/>
      <c r="H1663" s="723"/>
      <c r="I1663" s="723"/>
      <c r="J1663" s="723"/>
      <c r="K1663" s="723"/>
      <c r="L1663" s="723"/>
      <c r="M1663" s="723"/>
      <c r="N1663" s="723"/>
      <c r="O1663" s="724"/>
      <c r="P1663" s="638"/>
      <c r="Q1663" s="638"/>
      <c r="R1663" s="638"/>
      <c r="S1663" s="638"/>
      <c r="T1663" s="638"/>
      <c r="U1663" s="638"/>
      <c r="V1663" s="638"/>
      <c r="W1663" s="638"/>
      <c r="X1663" s="638"/>
      <c r="Y1663" s="638"/>
      <c r="Z1663" s="638"/>
      <c r="AA1663" s="638"/>
      <c r="AB1663" s="638"/>
      <c r="AC1663" s="638"/>
      <c r="AD1663" s="638"/>
      <c r="AI1663">
        <f t="shared" si="1269"/>
        <v>0</v>
      </c>
      <c r="AJ1663">
        <f t="shared" si="1270"/>
        <v>0</v>
      </c>
      <c r="AK1663">
        <f t="shared" si="1271"/>
        <v>0</v>
      </c>
      <c r="AL1663">
        <f t="shared" si="1272"/>
        <v>0</v>
      </c>
      <c r="AM1663">
        <f t="shared" si="1273"/>
        <v>0</v>
      </c>
      <c r="AN1663">
        <f t="shared" si="1274"/>
        <v>0</v>
      </c>
      <c r="AO1663">
        <f t="shared" si="1275"/>
        <v>0</v>
      </c>
      <c r="AP1663">
        <f t="shared" si="1276"/>
        <v>0</v>
      </c>
      <c r="AQ1663">
        <f t="shared" si="1277"/>
        <v>0</v>
      </c>
      <c r="AR1663">
        <f t="shared" si="1278"/>
        <v>0</v>
      </c>
      <c r="AS1663">
        <f t="shared" si="1279"/>
        <v>0</v>
      </c>
      <c r="AT1663">
        <f t="shared" si="1280"/>
        <v>0</v>
      </c>
      <c r="AU1663">
        <f t="shared" si="1281"/>
        <v>0</v>
      </c>
      <c r="AV1663">
        <f t="shared" si="1282"/>
        <v>0</v>
      </c>
      <c r="AW1663">
        <f t="shared" si="1283"/>
        <v>0</v>
      </c>
      <c r="AX1663">
        <f t="shared" si="1284"/>
        <v>0</v>
      </c>
      <c r="AY1663">
        <f t="shared" si="1285"/>
        <v>0</v>
      </c>
      <c r="AZ1663">
        <f t="shared" si="1286"/>
        <v>0</v>
      </c>
      <c r="BA1663">
        <f t="shared" si="1287"/>
        <v>0</v>
      </c>
      <c r="BB1663">
        <f t="shared" si="1288"/>
        <v>0</v>
      </c>
    </row>
    <row r="1664" spans="1:54" ht="15" customHeight="1">
      <c r="A1664" s="445"/>
      <c r="B1664" s="446"/>
      <c r="C1664" s="37" t="s">
        <v>5316</v>
      </c>
      <c r="D1664" s="800" t="str">
        <f>IF(CNGE_2026_M1_Secc1_Sub1!$D139="","",CNGE_2026_M1_Secc1_Sub1!$D139)</f>
        <v/>
      </c>
      <c r="E1664" s="723"/>
      <c r="F1664" s="723"/>
      <c r="G1664" s="723"/>
      <c r="H1664" s="723"/>
      <c r="I1664" s="723"/>
      <c r="J1664" s="723"/>
      <c r="K1664" s="723"/>
      <c r="L1664" s="723"/>
      <c r="M1664" s="723"/>
      <c r="N1664" s="723"/>
      <c r="O1664" s="724"/>
      <c r="P1664" s="638"/>
      <c r="Q1664" s="638"/>
      <c r="R1664" s="638"/>
      <c r="S1664" s="638"/>
      <c r="T1664" s="638"/>
      <c r="U1664" s="638"/>
      <c r="V1664" s="638"/>
      <c r="W1664" s="638"/>
      <c r="X1664" s="638"/>
      <c r="Y1664" s="638"/>
      <c r="Z1664" s="638"/>
      <c r="AA1664" s="638"/>
      <c r="AB1664" s="638"/>
      <c r="AC1664" s="638"/>
      <c r="AD1664" s="638"/>
      <c r="AI1664">
        <f t="shared" si="1269"/>
        <v>0</v>
      </c>
      <c r="AJ1664">
        <f t="shared" si="1270"/>
        <v>0</v>
      </c>
      <c r="AK1664">
        <f t="shared" si="1271"/>
        <v>0</v>
      </c>
      <c r="AL1664">
        <f t="shared" si="1272"/>
        <v>0</v>
      </c>
      <c r="AM1664">
        <f t="shared" si="1273"/>
        <v>0</v>
      </c>
      <c r="AN1664">
        <f t="shared" si="1274"/>
        <v>0</v>
      </c>
      <c r="AO1664">
        <f t="shared" si="1275"/>
        <v>0</v>
      </c>
      <c r="AP1664">
        <f t="shared" si="1276"/>
        <v>0</v>
      </c>
      <c r="AQ1664">
        <f t="shared" si="1277"/>
        <v>0</v>
      </c>
      <c r="AR1664">
        <f t="shared" si="1278"/>
        <v>0</v>
      </c>
      <c r="AS1664">
        <f t="shared" si="1279"/>
        <v>0</v>
      </c>
      <c r="AT1664">
        <f t="shared" si="1280"/>
        <v>0</v>
      </c>
      <c r="AU1664">
        <f t="shared" si="1281"/>
        <v>0</v>
      </c>
      <c r="AV1664">
        <f t="shared" si="1282"/>
        <v>0</v>
      </c>
      <c r="AW1664">
        <f t="shared" si="1283"/>
        <v>0</v>
      </c>
      <c r="AX1664">
        <f t="shared" si="1284"/>
        <v>0</v>
      </c>
      <c r="AY1664">
        <f t="shared" si="1285"/>
        <v>0</v>
      </c>
      <c r="AZ1664">
        <f t="shared" si="1286"/>
        <v>0</v>
      </c>
      <c r="BA1664">
        <f t="shared" si="1287"/>
        <v>0</v>
      </c>
      <c r="BB1664">
        <f t="shared" si="1288"/>
        <v>0</v>
      </c>
    </row>
    <row r="1665" spans="1:54" ht="15" customHeight="1">
      <c r="A1665" s="445"/>
      <c r="B1665" s="446"/>
      <c r="C1665" s="37" t="s">
        <v>5318</v>
      </c>
      <c r="D1665" s="800" t="str">
        <f>IF(CNGE_2026_M1_Secc1_Sub1!$D140="","",CNGE_2026_M1_Secc1_Sub1!$D140)</f>
        <v/>
      </c>
      <c r="E1665" s="723"/>
      <c r="F1665" s="723"/>
      <c r="G1665" s="723"/>
      <c r="H1665" s="723"/>
      <c r="I1665" s="723"/>
      <c r="J1665" s="723"/>
      <c r="K1665" s="723"/>
      <c r="L1665" s="723"/>
      <c r="M1665" s="723"/>
      <c r="N1665" s="723"/>
      <c r="O1665" s="724"/>
      <c r="P1665" s="638"/>
      <c r="Q1665" s="638"/>
      <c r="R1665" s="638"/>
      <c r="S1665" s="638"/>
      <c r="T1665" s="638"/>
      <c r="U1665" s="638"/>
      <c r="V1665" s="638"/>
      <c r="W1665" s="638"/>
      <c r="X1665" s="638"/>
      <c r="Y1665" s="638"/>
      <c r="Z1665" s="638"/>
      <c r="AA1665" s="638"/>
      <c r="AB1665" s="638"/>
      <c r="AC1665" s="638"/>
      <c r="AD1665" s="638"/>
      <c r="AI1665">
        <f t="shared" si="1269"/>
        <v>0</v>
      </c>
      <c r="AJ1665">
        <f t="shared" si="1270"/>
        <v>0</v>
      </c>
      <c r="AK1665">
        <f t="shared" si="1271"/>
        <v>0</v>
      </c>
      <c r="AL1665">
        <f t="shared" si="1272"/>
        <v>0</v>
      </c>
      <c r="AM1665">
        <f t="shared" si="1273"/>
        <v>0</v>
      </c>
      <c r="AN1665">
        <f t="shared" si="1274"/>
        <v>0</v>
      </c>
      <c r="AO1665">
        <f t="shared" si="1275"/>
        <v>0</v>
      </c>
      <c r="AP1665">
        <f t="shared" si="1276"/>
        <v>0</v>
      </c>
      <c r="AQ1665">
        <f t="shared" si="1277"/>
        <v>0</v>
      </c>
      <c r="AR1665">
        <f t="shared" si="1278"/>
        <v>0</v>
      </c>
      <c r="AS1665">
        <f t="shared" si="1279"/>
        <v>0</v>
      </c>
      <c r="AT1665">
        <f t="shared" si="1280"/>
        <v>0</v>
      </c>
      <c r="AU1665">
        <f t="shared" si="1281"/>
        <v>0</v>
      </c>
      <c r="AV1665">
        <f t="shared" si="1282"/>
        <v>0</v>
      </c>
      <c r="AW1665">
        <f t="shared" si="1283"/>
        <v>0</v>
      </c>
      <c r="AX1665">
        <f t="shared" si="1284"/>
        <v>0</v>
      </c>
      <c r="AY1665">
        <f t="shared" si="1285"/>
        <v>0</v>
      </c>
      <c r="AZ1665">
        <f t="shared" si="1286"/>
        <v>0</v>
      </c>
      <c r="BA1665">
        <f t="shared" si="1287"/>
        <v>0</v>
      </c>
      <c r="BB1665">
        <f t="shared" si="1288"/>
        <v>0</v>
      </c>
    </row>
    <row r="1666" spans="1:54" ht="15" customHeight="1">
      <c r="A1666" s="445"/>
      <c r="B1666" s="446"/>
      <c r="C1666" s="37" t="s">
        <v>5320</v>
      </c>
      <c r="D1666" s="800" t="str">
        <f>IF(CNGE_2026_M1_Secc1_Sub1!$D141="","",CNGE_2026_M1_Secc1_Sub1!$D141)</f>
        <v/>
      </c>
      <c r="E1666" s="723"/>
      <c r="F1666" s="723"/>
      <c r="G1666" s="723"/>
      <c r="H1666" s="723"/>
      <c r="I1666" s="723"/>
      <c r="J1666" s="723"/>
      <c r="K1666" s="723"/>
      <c r="L1666" s="723"/>
      <c r="M1666" s="723"/>
      <c r="N1666" s="723"/>
      <c r="O1666" s="724"/>
      <c r="P1666" s="638"/>
      <c r="Q1666" s="638"/>
      <c r="R1666" s="638"/>
      <c r="S1666" s="638"/>
      <c r="T1666" s="638"/>
      <c r="U1666" s="638"/>
      <c r="V1666" s="638"/>
      <c r="W1666" s="638"/>
      <c r="X1666" s="638"/>
      <c r="Y1666" s="638"/>
      <c r="Z1666" s="638"/>
      <c r="AA1666" s="638"/>
      <c r="AB1666" s="638"/>
      <c r="AC1666" s="638"/>
      <c r="AD1666" s="638"/>
      <c r="AI1666">
        <f t="shared" si="1269"/>
        <v>0</v>
      </c>
      <c r="AJ1666">
        <f t="shared" si="1270"/>
        <v>0</v>
      </c>
      <c r="AK1666">
        <f t="shared" si="1271"/>
        <v>0</v>
      </c>
      <c r="AL1666">
        <f t="shared" si="1272"/>
        <v>0</v>
      </c>
      <c r="AM1666">
        <f t="shared" si="1273"/>
        <v>0</v>
      </c>
      <c r="AN1666">
        <f t="shared" si="1274"/>
        <v>0</v>
      </c>
      <c r="AO1666">
        <f t="shared" si="1275"/>
        <v>0</v>
      </c>
      <c r="AP1666">
        <f t="shared" si="1276"/>
        <v>0</v>
      </c>
      <c r="AQ1666">
        <f t="shared" si="1277"/>
        <v>0</v>
      </c>
      <c r="AR1666">
        <f t="shared" si="1278"/>
        <v>0</v>
      </c>
      <c r="AS1666">
        <f t="shared" si="1279"/>
        <v>0</v>
      </c>
      <c r="AT1666">
        <f t="shared" si="1280"/>
        <v>0</v>
      </c>
      <c r="AU1666">
        <f t="shared" si="1281"/>
        <v>0</v>
      </c>
      <c r="AV1666">
        <f t="shared" si="1282"/>
        <v>0</v>
      </c>
      <c r="AW1666">
        <f t="shared" si="1283"/>
        <v>0</v>
      </c>
      <c r="AX1666">
        <f t="shared" si="1284"/>
        <v>0</v>
      </c>
      <c r="AY1666">
        <f t="shared" si="1285"/>
        <v>0</v>
      </c>
      <c r="AZ1666">
        <f t="shared" si="1286"/>
        <v>0</v>
      </c>
      <c r="BA1666">
        <f t="shared" si="1287"/>
        <v>0</v>
      </c>
      <c r="BB1666">
        <f t="shared" si="1288"/>
        <v>0</v>
      </c>
    </row>
    <row r="1667" spans="1:54" ht="15" customHeight="1">
      <c r="A1667" s="445"/>
      <c r="B1667" s="446"/>
      <c r="C1667" s="37" t="s">
        <v>5322</v>
      </c>
      <c r="D1667" s="800" t="str">
        <f>IF(CNGE_2026_M1_Secc1_Sub1!$D142="","",CNGE_2026_M1_Secc1_Sub1!$D142)</f>
        <v/>
      </c>
      <c r="E1667" s="723"/>
      <c r="F1667" s="723"/>
      <c r="G1667" s="723"/>
      <c r="H1667" s="723"/>
      <c r="I1667" s="723"/>
      <c r="J1667" s="723"/>
      <c r="K1667" s="723"/>
      <c r="L1667" s="723"/>
      <c r="M1667" s="723"/>
      <c r="N1667" s="723"/>
      <c r="O1667" s="724"/>
      <c r="P1667" s="638"/>
      <c r="Q1667" s="638"/>
      <c r="R1667" s="638"/>
      <c r="S1667" s="638"/>
      <c r="T1667" s="638"/>
      <c r="U1667" s="638"/>
      <c r="V1667" s="638"/>
      <c r="W1667" s="638"/>
      <c r="X1667" s="638"/>
      <c r="Y1667" s="638"/>
      <c r="Z1667" s="638"/>
      <c r="AA1667" s="638"/>
      <c r="AB1667" s="638"/>
      <c r="AC1667" s="638"/>
      <c r="AD1667" s="638"/>
      <c r="AI1667">
        <f t="shared" si="1269"/>
        <v>0</v>
      </c>
      <c r="AJ1667">
        <f t="shared" si="1270"/>
        <v>0</v>
      </c>
      <c r="AK1667">
        <f t="shared" si="1271"/>
        <v>0</v>
      </c>
      <c r="AL1667">
        <f t="shared" si="1272"/>
        <v>0</v>
      </c>
      <c r="AM1667">
        <f t="shared" si="1273"/>
        <v>0</v>
      </c>
      <c r="AN1667">
        <f t="shared" si="1274"/>
        <v>0</v>
      </c>
      <c r="AO1667">
        <f t="shared" si="1275"/>
        <v>0</v>
      </c>
      <c r="AP1667">
        <f t="shared" si="1276"/>
        <v>0</v>
      </c>
      <c r="AQ1667">
        <f t="shared" si="1277"/>
        <v>0</v>
      </c>
      <c r="AR1667">
        <f t="shared" si="1278"/>
        <v>0</v>
      </c>
      <c r="AS1667">
        <f t="shared" si="1279"/>
        <v>0</v>
      </c>
      <c r="AT1667">
        <f t="shared" si="1280"/>
        <v>0</v>
      </c>
      <c r="AU1667">
        <f t="shared" si="1281"/>
        <v>0</v>
      </c>
      <c r="AV1667">
        <f t="shared" si="1282"/>
        <v>0</v>
      </c>
      <c r="AW1667">
        <f t="shared" si="1283"/>
        <v>0</v>
      </c>
      <c r="AX1667">
        <f t="shared" si="1284"/>
        <v>0</v>
      </c>
      <c r="AY1667">
        <f t="shared" si="1285"/>
        <v>0</v>
      </c>
      <c r="AZ1667">
        <f t="shared" si="1286"/>
        <v>0</v>
      </c>
      <c r="BA1667">
        <f t="shared" si="1287"/>
        <v>0</v>
      </c>
      <c r="BB1667">
        <f t="shared" si="1288"/>
        <v>0</v>
      </c>
    </row>
    <row r="1668" spans="1:54" ht="15" customHeight="1">
      <c r="A1668" s="445"/>
      <c r="B1668" s="446"/>
      <c r="C1668" s="37" t="s">
        <v>5324</v>
      </c>
      <c r="D1668" s="800" t="str">
        <f>IF(CNGE_2026_M1_Secc1_Sub1!$D143="","",CNGE_2026_M1_Secc1_Sub1!$D143)</f>
        <v/>
      </c>
      <c r="E1668" s="723"/>
      <c r="F1668" s="723"/>
      <c r="G1668" s="723"/>
      <c r="H1668" s="723"/>
      <c r="I1668" s="723"/>
      <c r="J1668" s="723"/>
      <c r="K1668" s="723"/>
      <c r="L1668" s="723"/>
      <c r="M1668" s="723"/>
      <c r="N1668" s="723"/>
      <c r="O1668" s="724"/>
      <c r="P1668" s="638"/>
      <c r="Q1668" s="638"/>
      <c r="R1668" s="638"/>
      <c r="S1668" s="638"/>
      <c r="T1668" s="638"/>
      <c r="U1668" s="638"/>
      <c r="V1668" s="638"/>
      <c r="W1668" s="638"/>
      <c r="X1668" s="638"/>
      <c r="Y1668" s="638"/>
      <c r="Z1668" s="638"/>
      <c r="AA1668" s="638"/>
      <c r="AB1668" s="638"/>
      <c r="AC1668" s="638"/>
      <c r="AD1668" s="638"/>
      <c r="AI1668">
        <f t="shared" si="1269"/>
        <v>0</v>
      </c>
      <c r="AJ1668">
        <f t="shared" si="1270"/>
        <v>0</v>
      </c>
      <c r="AK1668">
        <f t="shared" si="1271"/>
        <v>0</v>
      </c>
      <c r="AL1668">
        <f t="shared" si="1272"/>
        <v>0</v>
      </c>
      <c r="AM1668">
        <f t="shared" si="1273"/>
        <v>0</v>
      </c>
      <c r="AN1668">
        <f t="shared" si="1274"/>
        <v>0</v>
      </c>
      <c r="AO1668">
        <f t="shared" si="1275"/>
        <v>0</v>
      </c>
      <c r="AP1668">
        <f t="shared" si="1276"/>
        <v>0</v>
      </c>
      <c r="AQ1668">
        <f t="shared" si="1277"/>
        <v>0</v>
      </c>
      <c r="AR1668">
        <f t="shared" si="1278"/>
        <v>0</v>
      </c>
      <c r="AS1668">
        <f t="shared" si="1279"/>
        <v>0</v>
      </c>
      <c r="AT1668">
        <f t="shared" si="1280"/>
        <v>0</v>
      </c>
      <c r="AU1668">
        <f t="shared" si="1281"/>
        <v>0</v>
      </c>
      <c r="AV1668">
        <f t="shared" si="1282"/>
        <v>0</v>
      </c>
      <c r="AW1668">
        <f t="shared" si="1283"/>
        <v>0</v>
      </c>
      <c r="AX1668">
        <f t="shared" si="1284"/>
        <v>0</v>
      </c>
      <c r="AY1668">
        <f t="shared" si="1285"/>
        <v>0</v>
      </c>
      <c r="AZ1668">
        <f t="shared" si="1286"/>
        <v>0</v>
      </c>
      <c r="BA1668">
        <f t="shared" si="1287"/>
        <v>0</v>
      </c>
      <c r="BB1668">
        <f t="shared" si="1288"/>
        <v>0</v>
      </c>
    </row>
    <row r="1669" spans="1:54" ht="15" customHeight="1">
      <c r="A1669" s="445"/>
      <c r="B1669" s="446"/>
      <c r="C1669" s="37" t="s">
        <v>5326</v>
      </c>
      <c r="D1669" s="800" t="str">
        <f>IF(CNGE_2026_M1_Secc1_Sub1!$D144="","",CNGE_2026_M1_Secc1_Sub1!$D144)</f>
        <v/>
      </c>
      <c r="E1669" s="723"/>
      <c r="F1669" s="723"/>
      <c r="G1669" s="723"/>
      <c r="H1669" s="723"/>
      <c r="I1669" s="723"/>
      <c r="J1669" s="723"/>
      <c r="K1669" s="723"/>
      <c r="L1669" s="723"/>
      <c r="M1669" s="723"/>
      <c r="N1669" s="723"/>
      <c r="O1669" s="724"/>
      <c r="P1669" s="638"/>
      <c r="Q1669" s="638"/>
      <c r="R1669" s="638"/>
      <c r="S1669" s="638"/>
      <c r="T1669" s="638"/>
      <c r="U1669" s="638"/>
      <c r="V1669" s="638"/>
      <c r="W1669" s="638"/>
      <c r="X1669" s="638"/>
      <c r="Y1669" s="638"/>
      <c r="Z1669" s="638"/>
      <c r="AA1669" s="638"/>
      <c r="AB1669" s="638"/>
      <c r="AC1669" s="638"/>
      <c r="AD1669" s="638"/>
      <c r="AI1669">
        <f t="shared" si="1269"/>
        <v>0</v>
      </c>
      <c r="AJ1669">
        <f t="shared" si="1270"/>
        <v>0</v>
      </c>
      <c r="AK1669">
        <f t="shared" si="1271"/>
        <v>0</v>
      </c>
      <c r="AL1669">
        <f t="shared" si="1272"/>
        <v>0</v>
      </c>
      <c r="AM1669">
        <f t="shared" si="1273"/>
        <v>0</v>
      </c>
      <c r="AN1669">
        <f t="shared" si="1274"/>
        <v>0</v>
      </c>
      <c r="AO1669">
        <f t="shared" si="1275"/>
        <v>0</v>
      </c>
      <c r="AP1669">
        <f t="shared" si="1276"/>
        <v>0</v>
      </c>
      <c r="AQ1669">
        <f t="shared" si="1277"/>
        <v>0</v>
      </c>
      <c r="AR1669">
        <f t="shared" si="1278"/>
        <v>0</v>
      </c>
      <c r="AS1669">
        <f t="shared" si="1279"/>
        <v>0</v>
      </c>
      <c r="AT1669">
        <f t="shared" si="1280"/>
        <v>0</v>
      </c>
      <c r="AU1669">
        <f t="shared" si="1281"/>
        <v>0</v>
      </c>
      <c r="AV1669">
        <f t="shared" si="1282"/>
        <v>0</v>
      </c>
      <c r="AW1669">
        <f t="shared" si="1283"/>
        <v>0</v>
      </c>
      <c r="AX1669">
        <f t="shared" si="1284"/>
        <v>0</v>
      </c>
      <c r="AY1669">
        <f t="shared" si="1285"/>
        <v>0</v>
      </c>
      <c r="AZ1669">
        <f t="shared" si="1286"/>
        <v>0</v>
      </c>
      <c r="BA1669">
        <f t="shared" si="1287"/>
        <v>0</v>
      </c>
      <c r="BB1669">
        <f t="shared" si="1288"/>
        <v>0</v>
      </c>
    </row>
    <row r="1670" spans="1:54" ht="15" customHeight="1">
      <c r="A1670" s="445"/>
      <c r="B1670" s="446"/>
      <c r="C1670" s="37" t="s">
        <v>5328</v>
      </c>
      <c r="D1670" s="800" t="str">
        <f>IF(CNGE_2026_M1_Secc1_Sub1!$D145="","",CNGE_2026_M1_Secc1_Sub1!$D145)</f>
        <v/>
      </c>
      <c r="E1670" s="723"/>
      <c r="F1670" s="723"/>
      <c r="G1670" s="723"/>
      <c r="H1670" s="723"/>
      <c r="I1670" s="723"/>
      <c r="J1670" s="723"/>
      <c r="K1670" s="723"/>
      <c r="L1670" s="723"/>
      <c r="M1670" s="723"/>
      <c r="N1670" s="723"/>
      <c r="O1670" s="724"/>
      <c r="P1670" s="638"/>
      <c r="Q1670" s="638"/>
      <c r="R1670" s="638"/>
      <c r="S1670" s="638"/>
      <c r="T1670" s="638"/>
      <c r="U1670" s="638"/>
      <c r="V1670" s="638"/>
      <c r="W1670" s="638"/>
      <c r="X1670" s="638"/>
      <c r="Y1670" s="638"/>
      <c r="Z1670" s="638"/>
      <c r="AA1670" s="638"/>
      <c r="AB1670" s="638"/>
      <c r="AC1670" s="638"/>
      <c r="AD1670" s="638"/>
      <c r="AI1670">
        <f t="shared" si="1269"/>
        <v>0</v>
      </c>
      <c r="AJ1670">
        <f t="shared" si="1270"/>
        <v>0</v>
      </c>
      <c r="AK1670">
        <f t="shared" si="1271"/>
        <v>0</v>
      </c>
      <c r="AL1670">
        <f t="shared" si="1272"/>
        <v>0</v>
      </c>
      <c r="AM1670">
        <f t="shared" si="1273"/>
        <v>0</v>
      </c>
      <c r="AN1670">
        <f t="shared" si="1274"/>
        <v>0</v>
      </c>
      <c r="AO1670">
        <f t="shared" si="1275"/>
        <v>0</v>
      </c>
      <c r="AP1670">
        <f t="shared" si="1276"/>
        <v>0</v>
      </c>
      <c r="AQ1670">
        <f t="shared" si="1277"/>
        <v>0</v>
      </c>
      <c r="AR1670">
        <f t="shared" si="1278"/>
        <v>0</v>
      </c>
      <c r="AS1670">
        <f t="shared" si="1279"/>
        <v>0</v>
      </c>
      <c r="AT1670">
        <f t="shared" si="1280"/>
        <v>0</v>
      </c>
      <c r="AU1670">
        <f t="shared" si="1281"/>
        <v>0</v>
      </c>
      <c r="AV1670">
        <f t="shared" si="1282"/>
        <v>0</v>
      </c>
      <c r="AW1670">
        <f t="shared" si="1283"/>
        <v>0</v>
      </c>
      <c r="AX1670">
        <f t="shared" si="1284"/>
        <v>0</v>
      </c>
      <c r="AY1670">
        <f t="shared" si="1285"/>
        <v>0</v>
      </c>
      <c r="AZ1670">
        <f t="shared" si="1286"/>
        <v>0</v>
      </c>
      <c r="BA1670">
        <f t="shared" si="1287"/>
        <v>0</v>
      </c>
      <c r="BB1670">
        <f t="shared" si="1288"/>
        <v>0</v>
      </c>
    </row>
    <row r="1671" spans="1:54" ht="15" customHeight="1">
      <c r="A1671" s="445"/>
      <c r="B1671" s="446"/>
      <c r="C1671" s="37" t="s">
        <v>5330</v>
      </c>
      <c r="D1671" s="800" t="str">
        <f>IF(CNGE_2026_M1_Secc1_Sub1!$D146="","",CNGE_2026_M1_Secc1_Sub1!$D146)</f>
        <v/>
      </c>
      <c r="E1671" s="723"/>
      <c r="F1671" s="723"/>
      <c r="G1671" s="723"/>
      <c r="H1671" s="723"/>
      <c r="I1671" s="723"/>
      <c r="J1671" s="723"/>
      <c r="K1671" s="723"/>
      <c r="L1671" s="723"/>
      <c r="M1671" s="723"/>
      <c r="N1671" s="723"/>
      <c r="O1671" s="724"/>
      <c r="P1671" s="638"/>
      <c r="Q1671" s="638"/>
      <c r="R1671" s="638"/>
      <c r="S1671" s="638"/>
      <c r="T1671" s="638"/>
      <c r="U1671" s="638"/>
      <c r="V1671" s="638"/>
      <c r="W1671" s="638"/>
      <c r="X1671" s="638"/>
      <c r="Y1671" s="638"/>
      <c r="Z1671" s="638"/>
      <c r="AA1671" s="638"/>
      <c r="AB1671" s="638"/>
      <c r="AC1671" s="638"/>
      <c r="AD1671" s="638"/>
      <c r="AI1671">
        <f t="shared" si="1269"/>
        <v>0</v>
      </c>
      <c r="AJ1671">
        <f t="shared" si="1270"/>
        <v>0</v>
      </c>
      <c r="AK1671">
        <f t="shared" si="1271"/>
        <v>0</v>
      </c>
      <c r="AL1671">
        <f t="shared" si="1272"/>
        <v>0</v>
      </c>
      <c r="AM1671">
        <f t="shared" si="1273"/>
        <v>0</v>
      </c>
      <c r="AN1671">
        <f t="shared" si="1274"/>
        <v>0</v>
      </c>
      <c r="AO1671">
        <f t="shared" si="1275"/>
        <v>0</v>
      </c>
      <c r="AP1671">
        <f t="shared" si="1276"/>
        <v>0</v>
      </c>
      <c r="AQ1671">
        <f t="shared" si="1277"/>
        <v>0</v>
      </c>
      <c r="AR1671">
        <f t="shared" si="1278"/>
        <v>0</v>
      </c>
      <c r="AS1671">
        <f t="shared" si="1279"/>
        <v>0</v>
      </c>
      <c r="AT1671">
        <f t="shared" si="1280"/>
        <v>0</v>
      </c>
      <c r="AU1671">
        <f t="shared" si="1281"/>
        <v>0</v>
      </c>
      <c r="AV1671">
        <f t="shared" si="1282"/>
        <v>0</v>
      </c>
      <c r="AW1671">
        <f t="shared" si="1283"/>
        <v>0</v>
      </c>
      <c r="AX1671">
        <f t="shared" si="1284"/>
        <v>0</v>
      </c>
      <c r="AY1671">
        <f t="shared" si="1285"/>
        <v>0</v>
      </c>
      <c r="AZ1671">
        <f t="shared" si="1286"/>
        <v>0</v>
      </c>
      <c r="BA1671">
        <f t="shared" si="1287"/>
        <v>0</v>
      </c>
      <c r="BB1671">
        <f t="shared" si="1288"/>
        <v>0</v>
      </c>
    </row>
    <row r="1672" spans="1:54" ht="15" customHeight="1">
      <c r="A1672" s="445"/>
      <c r="B1672" s="446"/>
      <c r="C1672" s="37" t="s">
        <v>5332</v>
      </c>
      <c r="D1672" s="800" t="str">
        <f>IF(CNGE_2026_M1_Secc1_Sub1!$D147="","",CNGE_2026_M1_Secc1_Sub1!$D147)</f>
        <v/>
      </c>
      <c r="E1672" s="723"/>
      <c r="F1672" s="723"/>
      <c r="G1672" s="723"/>
      <c r="H1672" s="723"/>
      <c r="I1672" s="723"/>
      <c r="J1672" s="723"/>
      <c r="K1672" s="723"/>
      <c r="L1672" s="723"/>
      <c r="M1672" s="723"/>
      <c r="N1672" s="723"/>
      <c r="O1672" s="724"/>
      <c r="P1672" s="638"/>
      <c r="Q1672" s="638"/>
      <c r="R1672" s="638"/>
      <c r="S1672" s="638"/>
      <c r="T1672" s="638"/>
      <c r="U1672" s="638"/>
      <c r="V1672" s="638"/>
      <c r="W1672" s="638"/>
      <c r="X1672" s="638"/>
      <c r="Y1672" s="638"/>
      <c r="Z1672" s="638"/>
      <c r="AA1672" s="638"/>
      <c r="AB1672" s="638"/>
      <c r="AC1672" s="638"/>
      <c r="AD1672" s="638"/>
      <c r="AI1672">
        <f t="shared" si="1269"/>
        <v>0</v>
      </c>
      <c r="AJ1672">
        <f t="shared" si="1270"/>
        <v>0</v>
      </c>
      <c r="AK1672">
        <f t="shared" si="1271"/>
        <v>0</v>
      </c>
      <c r="AL1672">
        <f t="shared" si="1272"/>
        <v>0</v>
      </c>
      <c r="AM1672">
        <f t="shared" si="1273"/>
        <v>0</v>
      </c>
      <c r="AN1672">
        <f t="shared" si="1274"/>
        <v>0</v>
      </c>
      <c r="AO1672">
        <f t="shared" si="1275"/>
        <v>0</v>
      </c>
      <c r="AP1672">
        <f t="shared" si="1276"/>
        <v>0</v>
      </c>
      <c r="AQ1672">
        <f t="shared" si="1277"/>
        <v>0</v>
      </c>
      <c r="AR1672">
        <f t="shared" si="1278"/>
        <v>0</v>
      </c>
      <c r="AS1672">
        <f t="shared" si="1279"/>
        <v>0</v>
      </c>
      <c r="AT1672">
        <f t="shared" si="1280"/>
        <v>0</v>
      </c>
      <c r="AU1672">
        <f t="shared" si="1281"/>
        <v>0</v>
      </c>
      <c r="AV1672">
        <f t="shared" si="1282"/>
        <v>0</v>
      </c>
      <c r="AW1672">
        <f t="shared" si="1283"/>
        <v>0</v>
      </c>
      <c r="AX1672">
        <f t="shared" si="1284"/>
        <v>0</v>
      </c>
      <c r="AY1672">
        <f t="shared" si="1285"/>
        <v>0</v>
      </c>
      <c r="AZ1672">
        <f t="shared" si="1286"/>
        <v>0</v>
      </c>
      <c r="BA1672">
        <f t="shared" si="1287"/>
        <v>0</v>
      </c>
      <c r="BB1672">
        <f t="shared" si="1288"/>
        <v>0</v>
      </c>
    </row>
    <row r="1673" spans="1:54" ht="15" customHeight="1">
      <c r="A1673" s="445"/>
      <c r="B1673" s="446"/>
      <c r="C1673" s="37" t="s">
        <v>5334</v>
      </c>
      <c r="D1673" s="800" t="str">
        <f>IF(CNGE_2026_M1_Secc1_Sub1!$D148="","",CNGE_2026_M1_Secc1_Sub1!$D148)</f>
        <v/>
      </c>
      <c r="E1673" s="723"/>
      <c r="F1673" s="723"/>
      <c r="G1673" s="723"/>
      <c r="H1673" s="723"/>
      <c r="I1673" s="723"/>
      <c r="J1673" s="723"/>
      <c r="K1673" s="723"/>
      <c r="L1673" s="723"/>
      <c r="M1673" s="723"/>
      <c r="N1673" s="723"/>
      <c r="O1673" s="724"/>
      <c r="P1673" s="638"/>
      <c r="Q1673" s="638"/>
      <c r="R1673" s="638"/>
      <c r="S1673" s="638"/>
      <c r="T1673" s="638"/>
      <c r="U1673" s="638"/>
      <c r="V1673" s="638"/>
      <c r="W1673" s="638"/>
      <c r="X1673" s="638"/>
      <c r="Y1673" s="638"/>
      <c r="Z1673" s="638"/>
      <c r="AA1673" s="638"/>
      <c r="AB1673" s="638"/>
      <c r="AC1673" s="638"/>
      <c r="AD1673" s="638"/>
      <c r="AI1673">
        <f t="shared" si="1269"/>
        <v>0</v>
      </c>
      <c r="AJ1673">
        <f t="shared" si="1270"/>
        <v>0</v>
      </c>
      <c r="AK1673">
        <f t="shared" si="1271"/>
        <v>0</v>
      </c>
      <c r="AL1673">
        <f t="shared" si="1272"/>
        <v>0</v>
      </c>
      <c r="AM1673">
        <f t="shared" si="1273"/>
        <v>0</v>
      </c>
      <c r="AN1673">
        <f t="shared" si="1274"/>
        <v>0</v>
      </c>
      <c r="AO1673">
        <f t="shared" si="1275"/>
        <v>0</v>
      </c>
      <c r="AP1673">
        <f t="shared" si="1276"/>
        <v>0</v>
      </c>
      <c r="AQ1673">
        <f t="shared" si="1277"/>
        <v>0</v>
      </c>
      <c r="AR1673">
        <f t="shared" si="1278"/>
        <v>0</v>
      </c>
      <c r="AS1673">
        <f t="shared" si="1279"/>
        <v>0</v>
      </c>
      <c r="AT1673">
        <f t="shared" si="1280"/>
        <v>0</v>
      </c>
      <c r="AU1673">
        <f t="shared" si="1281"/>
        <v>0</v>
      </c>
      <c r="AV1673">
        <f t="shared" si="1282"/>
        <v>0</v>
      </c>
      <c r="AW1673">
        <f t="shared" si="1283"/>
        <v>0</v>
      </c>
      <c r="AX1673">
        <f t="shared" si="1284"/>
        <v>0</v>
      </c>
      <c r="AY1673">
        <f t="shared" si="1285"/>
        <v>0</v>
      </c>
      <c r="AZ1673">
        <f t="shared" si="1286"/>
        <v>0</v>
      </c>
      <c r="BA1673">
        <f t="shared" si="1287"/>
        <v>0</v>
      </c>
      <c r="BB1673">
        <f t="shared" si="1288"/>
        <v>0</v>
      </c>
    </row>
    <row r="1674" spans="1:54" ht="15" customHeight="1">
      <c r="A1674" s="445"/>
      <c r="B1674" s="446"/>
      <c r="C1674" s="37" t="s">
        <v>5336</v>
      </c>
      <c r="D1674" s="800" t="str">
        <f>IF(CNGE_2026_M1_Secc1_Sub1!$D149="","",CNGE_2026_M1_Secc1_Sub1!$D149)</f>
        <v/>
      </c>
      <c r="E1674" s="723"/>
      <c r="F1674" s="723"/>
      <c r="G1674" s="723"/>
      <c r="H1674" s="723"/>
      <c r="I1674" s="723"/>
      <c r="J1674" s="723"/>
      <c r="K1674" s="723"/>
      <c r="L1674" s="723"/>
      <c r="M1674" s="723"/>
      <c r="N1674" s="723"/>
      <c r="O1674" s="724"/>
      <c r="P1674" s="638"/>
      <c r="Q1674" s="638"/>
      <c r="R1674" s="638"/>
      <c r="S1674" s="638"/>
      <c r="T1674" s="638"/>
      <c r="U1674" s="638"/>
      <c r="V1674" s="638"/>
      <c r="W1674" s="638"/>
      <c r="X1674" s="638"/>
      <c r="Y1674" s="638"/>
      <c r="Z1674" s="638"/>
      <c r="AA1674" s="638"/>
      <c r="AB1674" s="638"/>
      <c r="AC1674" s="638"/>
      <c r="AD1674" s="638"/>
      <c r="AI1674">
        <f t="shared" si="1269"/>
        <v>0</v>
      </c>
      <c r="AJ1674">
        <f t="shared" si="1270"/>
        <v>0</v>
      </c>
      <c r="AK1674">
        <f t="shared" si="1271"/>
        <v>0</v>
      </c>
      <c r="AL1674">
        <f t="shared" si="1272"/>
        <v>0</v>
      </c>
      <c r="AM1674">
        <f t="shared" si="1273"/>
        <v>0</v>
      </c>
      <c r="AN1674">
        <f t="shared" si="1274"/>
        <v>0</v>
      </c>
      <c r="AO1674">
        <f t="shared" si="1275"/>
        <v>0</v>
      </c>
      <c r="AP1674">
        <f t="shared" si="1276"/>
        <v>0</v>
      </c>
      <c r="AQ1674">
        <f t="shared" si="1277"/>
        <v>0</v>
      </c>
      <c r="AR1674">
        <f t="shared" si="1278"/>
        <v>0</v>
      </c>
      <c r="AS1674">
        <f t="shared" si="1279"/>
        <v>0</v>
      </c>
      <c r="AT1674">
        <f t="shared" si="1280"/>
        <v>0</v>
      </c>
      <c r="AU1674">
        <f t="shared" si="1281"/>
        <v>0</v>
      </c>
      <c r="AV1674">
        <f t="shared" si="1282"/>
        <v>0</v>
      </c>
      <c r="AW1674">
        <f t="shared" si="1283"/>
        <v>0</v>
      </c>
      <c r="AX1674">
        <f t="shared" si="1284"/>
        <v>0</v>
      </c>
      <c r="AY1674">
        <f t="shared" si="1285"/>
        <v>0</v>
      </c>
      <c r="AZ1674">
        <f t="shared" si="1286"/>
        <v>0</v>
      </c>
      <c r="BA1674">
        <f t="shared" si="1287"/>
        <v>0</v>
      </c>
      <c r="BB1674">
        <f t="shared" si="1288"/>
        <v>0</v>
      </c>
    </row>
    <row r="1675" spans="1:54" ht="15" customHeight="1">
      <c r="A1675" s="445"/>
      <c r="B1675" s="446"/>
      <c r="C1675" s="37" t="s">
        <v>5338</v>
      </c>
      <c r="D1675" s="800" t="str">
        <f>IF(CNGE_2026_M1_Secc1_Sub1!$D150="","",CNGE_2026_M1_Secc1_Sub1!$D150)</f>
        <v/>
      </c>
      <c r="E1675" s="723"/>
      <c r="F1675" s="723"/>
      <c r="G1675" s="723"/>
      <c r="H1675" s="723"/>
      <c r="I1675" s="723"/>
      <c r="J1675" s="723"/>
      <c r="K1675" s="723"/>
      <c r="L1675" s="723"/>
      <c r="M1675" s="723"/>
      <c r="N1675" s="723"/>
      <c r="O1675" s="724"/>
      <c r="P1675" s="638"/>
      <c r="Q1675" s="638"/>
      <c r="R1675" s="638"/>
      <c r="S1675" s="638"/>
      <c r="T1675" s="638"/>
      <c r="U1675" s="638"/>
      <c r="V1675" s="638"/>
      <c r="W1675" s="638"/>
      <c r="X1675" s="638"/>
      <c r="Y1675" s="638"/>
      <c r="Z1675" s="638"/>
      <c r="AA1675" s="638"/>
      <c r="AB1675" s="638"/>
      <c r="AC1675" s="638"/>
      <c r="AD1675" s="638"/>
      <c r="AI1675">
        <f t="shared" si="1269"/>
        <v>0</v>
      </c>
      <c r="AJ1675">
        <f t="shared" si="1270"/>
        <v>0</v>
      </c>
      <c r="AK1675">
        <f t="shared" si="1271"/>
        <v>0</v>
      </c>
      <c r="AL1675">
        <f t="shared" si="1272"/>
        <v>0</v>
      </c>
      <c r="AM1675">
        <f t="shared" si="1273"/>
        <v>0</v>
      </c>
      <c r="AN1675">
        <f t="shared" si="1274"/>
        <v>0</v>
      </c>
      <c r="AO1675">
        <f t="shared" si="1275"/>
        <v>0</v>
      </c>
      <c r="AP1675">
        <f t="shared" si="1276"/>
        <v>0</v>
      </c>
      <c r="AQ1675">
        <f t="shared" si="1277"/>
        <v>0</v>
      </c>
      <c r="AR1675">
        <f t="shared" si="1278"/>
        <v>0</v>
      </c>
      <c r="AS1675">
        <f t="shared" si="1279"/>
        <v>0</v>
      </c>
      <c r="AT1675">
        <f t="shared" si="1280"/>
        <v>0</v>
      </c>
      <c r="AU1675">
        <f t="shared" si="1281"/>
        <v>0</v>
      </c>
      <c r="AV1675">
        <f t="shared" si="1282"/>
        <v>0</v>
      </c>
      <c r="AW1675">
        <f t="shared" si="1283"/>
        <v>0</v>
      </c>
      <c r="AX1675">
        <f t="shared" si="1284"/>
        <v>0</v>
      </c>
      <c r="AY1675">
        <f t="shared" si="1285"/>
        <v>0</v>
      </c>
      <c r="AZ1675">
        <f t="shared" si="1286"/>
        <v>0</v>
      </c>
      <c r="BA1675">
        <f t="shared" si="1287"/>
        <v>0</v>
      </c>
      <c r="BB1675">
        <f t="shared" si="1288"/>
        <v>0</v>
      </c>
    </row>
    <row r="1676" spans="1:54" ht="15" customHeight="1">
      <c r="A1676" s="445"/>
      <c r="B1676" s="446"/>
      <c r="C1676" s="37" t="s">
        <v>5340</v>
      </c>
      <c r="D1676" s="800" t="str">
        <f>IF(CNGE_2026_M1_Secc1_Sub1!$D151="","",CNGE_2026_M1_Secc1_Sub1!$D151)</f>
        <v/>
      </c>
      <c r="E1676" s="723"/>
      <c r="F1676" s="723"/>
      <c r="G1676" s="723"/>
      <c r="H1676" s="723"/>
      <c r="I1676" s="723"/>
      <c r="J1676" s="723"/>
      <c r="K1676" s="723"/>
      <c r="L1676" s="723"/>
      <c r="M1676" s="723"/>
      <c r="N1676" s="723"/>
      <c r="O1676" s="724"/>
      <c r="P1676" s="638"/>
      <c r="Q1676" s="638"/>
      <c r="R1676" s="638"/>
      <c r="S1676" s="638"/>
      <c r="T1676" s="638"/>
      <c r="U1676" s="638"/>
      <c r="V1676" s="638"/>
      <c r="W1676" s="638"/>
      <c r="X1676" s="638"/>
      <c r="Y1676" s="638"/>
      <c r="Z1676" s="638"/>
      <c r="AA1676" s="638"/>
      <c r="AB1676" s="638"/>
      <c r="AC1676" s="638"/>
      <c r="AD1676" s="638"/>
      <c r="AI1676">
        <f t="shared" si="1269"/>
        <v>0</v>
      </c>
      <c r="AJ1676">
        <f t="shared" si="1270"/>
        <v>0</v>
      </c>
      <c r="AK1676">
        <f t="shared" si="1271"/>
        <v>0</v>
      </c>
      <c r="AL1676">
        <f t="shared" si="1272"/>
        <v>0</v>
      </c>
      <c r="AM1676">
        <f t="shared" si="1273"/>
        <v>0</v>
      </c>
      <c r="AN1676">
        <f t="shared" si="1274"/>
        <v>0</v>
      </c>
      <c r="AO1676">
        <f t="shared" si="1275"/>
        <v>0</v>
      </c>
      <c r="AP1676">
        <f t="shared" si="1276"/>
        <v>0</v>
      </c>
      <c r="AQ1676">
        <f t="shared" si="1277"/>
        <v>0</v>
      </c>
      <c r="AR1676">
        <f t="shared" si="1278"/>
        <v>0</v>
      </c>
      <c r="AS1676">
        <f t="shared" si="1279"/>
        <v>0</v>
      </c>
      <c r="AT1676">
        <f t="shared" si="1280"/>
        <v>0</v>
      </c>
      <c r="AU1676">
        <f t="shared" si="1281"/>
        <v>0</v>
      </c>
      <c r="AV1676">
        <f t="shared" si="1282"/>
        <v>0</v>
      </c>
      <c r="AW1676">
        <f t="shared" si="1283"/>
        <v>0</v>
      </c>
      <c r="AX1676">
        <f t="shared" si="1284"/>
        <v>0</v>
      </c>
      <c r="AY1676">
        <f t="shared" si="1285"/>
        <v>0</v>
      </c>
      <c r="AZ1676">
        <f t="shared" si="1286"/>
        <v>0</v>
      </c>
      <c r="BA1676">
        <f t="shared" si="1287"/>
        <v>0</v>
      </c>
      <c r="BB1676">
        <f t="shared" si="1288"/>
        <v>0</v>
      </c>
    </row>
    <row r="1677" spans="1:54" ht="15" customHeight="1">
      <c r="A1677" s="445"/>
      <c r="B1677" s="446"/>
      <c r="C1677" s="37" t="s">
        <v>5342</v>
      </c>
      <c r="D1677" s="800" t="str">
        <f>IF(CNGE_2026_M1_Secc1_Sub1!$D152="","",CNGE_2026_M1_Secc1_Sub1!$D152)</f>
        <v/>
      </c>
      <c r="E1677" s="723"/>
      <c r="F1677" s="723"/>
      <c r="G1677" s="723"/>
      <c r="H1677" s="723"/>
      <c r="I1677" s="723"/>
      <c r="J1677" s="723"/>
      <c r="K1677" s="723"/>
      <c r="L1677" s="723"/>
      <c r="M1677" s="723"/>
      <c r="N1677" s="723"/>
      <c r="O1677" s="724"/>
      <c r="P1677" s="638"/>
      <c r="Q1677" s="638"/>
      <c r="R1677" s="638"/>
      <c r="S1677" s="638"/>
      <c r="T1677" s="638"/>
      <c r="U1677" s="638"/>
      <c r="V1677" s="638"/>
      <c r="W1677" s="638"/>
      <c r="X1677" s="638"/>
      <c r="Y1677" s="638"/>
      <c r="Z1677" s="638"/>
      <c r="AA1677" s="638"/>
      <c r="AB1677" s="638"/>
      <c r="AC1677" s="638"/>
      <c r="AD1677" s="638"/>
      <c r="AI1677">
        <f t="shared" si="1269"/>
        <v>0</v>
      </c>
      <c r="AJ1677">
        <f t="shared" si="1270"/>
        <v>0</v>
      </c>
      <c r="AK1677">
        <f t="shared" si="1271"/>
        <v>0</v>
      </c>
      <c r="AL1677">
        <f t="shared" si="1272"/>
        <v>0</v>
      </c>
      <c r="AM1677">
        <f t="shared" si="1273"/>
        <v>0</v>
      </c>
      <c r="AN1677">
        <f t="shared" si="1274"/>
        <v>0</v>
      </c>
      <c r="AO1677">
        <f t="shared" si="1275"/>
        <v>0</v>
      </c>
      <c r="AP1677">
        <f t="shared" si="1276"/>
        <v>0</v>
      </c>
      <c r="AQ1677">
        <f t="shared" si="1277"/>
        <v>0</v>
      </c>
      <c r="AR1677">
        <f t="shared" si="1278"/>
        <v>0</v>
      </c>
      <c r="AS1677">
        <f t="shared" si="1279"/>
        <v>0</v>
      </c>
      <c r="AT1677">
        <f t="shared" si="1280"/>
        <v>0</v>
      </c>
      <c r="AU1677">
        <f t="shared" si="1281"/>
        <v>0</v>
      </c>
      <c r="AV1677">
        <f t="shared" si="1282"/>
        <v>0</v>
      </c>
      <c r="AW1677">
        <f t="shared" si="1283"/>
        <v>0</v>
      </c>
      <c r="AX1677">
        <f t="shared" si="1284"/>
        <v>0</v>
      </c>
      <c r="AY1677">
        <f t="shared" si="1285"/>
        <v>0</v>
      </c>
      <c r="AZ1677">
        <f t="shared" si="1286"/>
        <v>0</v>
      </c>
      <c r="BA1677">
        <f t="shared" si="1287"/>
        <v>0</v>
      </c>
      <c r="BB1677">
        <f t="shared" si="1288"/>
        <v>0</v>
      </c>
    </row>
    <row r="1678" spans="1:54" ht="15" customHeight="1">
      <c r="A1678" s="445"/>
      <c r="B1678" s="446"/>
      <c r="C1678" s="37" t="s">
        <v>5344</v>
      </c>
      <c r="D1678" s="800" t="str">
        <f>IF(CNGE_2026_M1_Secc1_Sub1!$D153="","",CNGE_2026_M1_Secc1_Sub1!$D153)</f>
        <v/>
      </c>
      <c r="E1678" s="723"/>
      <c r="F1678" s="723"/>
      <c r="G1678" s="723"/>
      <c r="H1678" s="723"/>
      <c r="I1678" s="723"/>
      <c r="J1678" s="723"/>
      <c r="K1678" s="723"/>
      <c r="L1678" s="723"/>
      <c r="M1678" s="723"/>
      <c r="N1678" s="723"/>
      <c r="O1678" s="724"/>
      <c r="P1678" s="638"/>
      <c r="Q1678" s="638"/>
      <c r="R1678" s="638"/>
      <c r="S1678" s="638"/>
      <c r="T1678" s="638"/>
      <c r="U1678" s="638"/>
      <c r="V1678" s="638"/>
      <c r="W1678" s="638"/>
      <c r="X1678" s="638"/>
      <c r="Y1678" s="638"/>
      <c r="Z1678" s="638"/>
      <c r="AA1678" s="638"/>
      <c r="AB1678" s="638"/>
      <c r="AC1678" s="638"/>
      <c r="AD1678" s="638"/>
      <c r="AI1678">
        <f t="shared" si="1269"/>
        <v>0</v>
      </c>
      <c r="AJ1678">
        <f t="shared" si="1270"/>
        <v>0</v>
      </c>
      <c r="AK1678">
        <f t="shared" si="1271"/>
        <v>0</v>
      </c>
      <c r="AL1678">
        <f t="shared" si="1272"/>
        <v>0</v>
      </c>
      <c r="AM1678">
        <f t="shared" si="1273"/>
        <v>0</v>
      </c>
      <c r="AN1678">
        <f t="shared" si="1274"/>
        <v>0</v>
      </c>
      <c r="AO1678">
        <f t="shared" si="1275"/>
        <v>0</v>
      </c>
      <c r="AP1678">
        <f t="shared" si="1276"/>
        <v>0</v>
      </c>
      <c r="AQ1678">
        <f t="shared" si="1277"/>
        <v>0</v>
      </c>
      <c r="AR1678">
        <f t="shared" si="1278"/>
        <v>0</v>
      </c>
      <c r="AS1678">
        <f t="shared" si="1279"/>
        <v>0</v>
      </c>
      <c r="AT1678">
        <f t="shared" si="1280"/>
        <v>0</v>
      </c>
      <c r="AU1678">
        <f t="shared" si="1281"/>
        <v>0</v>
      </c>
      <c r="AV1678">
        <f t="shared" si="1282"/>
        <v>0</v>
      </c>
      <c r="AW1678">
        <f t="shared" si="1283"/>
        <v>0</v>
      </c>
      <c r="AX1678">
        <f t="shared" si="1284"/>
        <v>0</v>
      </c>
      <c r="AY1678">
        <f t="shared" si="1285"/>
        <v>0</v>
      </c>
      <c r="AZ1678">
        <f t="shared" si="1286"/>
        <v>0</v>
      </c>
      <c r="BA1678">
        <f t="shared" si="1287"/>
        <v>0</v>
      </c>
      <c r="BB1678">
        <f t="shared" si="1288"/>
        <v>0</v>
      </c>
    </row>
    <row r="1679" spans="1:54" ht="15" customHeight="1">
      <c r="A1679" s="445"/>
      <c r="B1679" s="446"/>
      <c r="C1679" s="37" t="s">
        <v>5346</v>
      </c>
      <c r="D1679" s="800" t="str">
        <f>IF(CNGE_2026_M1_Secc1_Sub1!$D154="","",CNGE_2026_M1_Secc1_Sub1!$D154)</f>
        <v/>
      </c>
      <c r="E1679" s="723"/>
      <c r="F1679" s="723"/>
      <c r="G1679" s="723"/>
      <c r="H1679" s="723"/>
      <c r="I1679" s="723"/>
      <c r="J1679" s="723"/>
      <c r="K1679" s="723"/>
      <c r="L1679" s="723"/>
      <c r="M1679" s="723"/>
      <c r="N1679" s="723"/>
      <c r="O1679" s="724"/>
      <c r="P1679" s="638"/>
      <c r="Q1679" s="638"/>
      <c r="R1679" s="638"/>
      <c r="S1679" s="638"/>
      <c r="T1679" s="638"/>
      <c r="U1679" s="638"/>
      <c r="V1679" s="638"/>
      <c r="W1679" s="638"/>
      <c r="X1679" s="638"/>
      <c r="Y1679" s="638"/>
      <c r="Z1679" s="638"/>
      <c r="AA1679" s="638"/>
      <c r="AB1679" s="638"/>
      <c r="AC1679" s="638"/>
      <c r="AD1679" s="638"/>
      <c r="AI1679">
        <f t="shared" si="1269"/>
        <v>0</v>
      </c>
      <c r="AJ1679">
        <f t="shared" si="1270"/>
        <v>0</v>
      </c>
      <c r="AK1679">
        <f t="shared" si="1271"/>
        <v>0</v>
      </c>
      <c r="AL1679">
        <f t="shared" si="1272"/>
        <v>0</v>
      </c>
      <c r="AM1679">
        <f t="shared" si="1273"/>
        <v>0</v>
      </c>
      <c r="AN1679">
        <f t="shared" si="1274"/>
        <v>0</v>
      </c>
      <c r="AO1679">
        <f t="shared" si="1275"/>
        <v>0</v>
      </c>
      <c r="AP1679">
        <f t="shared" si="1276"/>
        <v>0</v>
      </c>
      <c r="AQ1679">
        <f t="shared" si="1277"/>
        <v>0</v>
      </c>
      <c r="AR1679">
        <f t="shared" si="1278"/>
        <v>0</v>
      </c>
      <c r="AS1679">
        <f t="shared" si="1279"/>
        <v>0</v>
      </c>
      <c r="AT1679">
        <f t="shared" si="1280"/>
        <v>0</v>
      </c>
      <c r="AU1679">
        <f t="shared" si="1281"/>
        <v>0</v>
      </c>
      <c r="AV1679">
        <f t="shared" si="1282"/>
        <v>0</v>
      </c>
      <c r="AW1679">
        <f t="shared" si="1283"/>
        <v>0</v>
      </c>
      <c r="AX1679">
        <f t="shared" si="1284"/>
        <v>0</v>
      </c>
      <c r="AY1679">
        <f t="shared" si="1285"/>
        <v>0</v>
      </c>
      <c r="AZ1679">
        <f t="shared" si="1286"/>
        <v>0</v>
      </c>
      <c r="BA1679">
        <f t="shared" si="1287"/>
        <v>0</v>
      </c>
      <c r="BB1679">
        <f t="shared" si="1288"/>
        <v>0</v>
      </c>
    </row>
    <row r="1680" spans="1:54" ht="15" customHeight="1">
      <c r="A1680" s="445"/>
      <c r="B1680" s="446"/>
      <c r="C1680" s="37" t="s">
        <v>5348</v>
      </c>
      <c r="D1680" s="800" t="str">
        <f>IF(CNGE_2026_M1_Secc1_Sub1!$D155="","",CNGE_2026_M1_Secc1_Sub1!$D155)</f>
        <v/>
      </c>
      <c r="E1680" s="723"/>
      <c r="F1680" s="723"/>
      <c r="G1680" s="723"/>
      <c r="H1680" s="723"/>
      <c r="I1680" s="723"/>
      <c r="J1680" s="723"/>
      <c r="K1680" s="723"/>
      <c r="L1680" s="723"/>
      <c r="M1680" s="723"/>
      <c r="N1680" s="723"/>
      <c r="O1680" s="724"/>
      <c r="P1680" s="638"/>
      <c r="Q1680" s="638"/>
      <c r="R1680" s="638"/>
      <c r="S1680" s="638"/>
      <c r="T1680" s="638"/>
      <c r="U1680" s="638"/>
      <c r="V1680" s="638"/>
      <c r="W1680" s="638"/>
      <c r="X1680" s="638"/>
      <c r="Y1680" s="638"/>
      <c r="Z1680" s="638"/>
      <c r="AA1680" s="638"/>
      <c r="AB1680" s="638"/>
      <c r="AC1680" s="638"/>
      <c r="AD1680" s="638"/>
      <c r="AI1680">
        <f t="shared" si="1269"/>
        <v>0</v>
      </c>
      <c r="AJ1680">
        <f t="shared" si="1270"/>
        <v>0</v>
      </c>
      <c r="AK1680">
        <f t="shared" si="1271"/>
        <v>0</v>
      </c>
      <c r="AL1680">
        <f t="shared" si="1272"/>
        <v>0</v>
      </c>
      <c r="AM1680">
        <f t="shared" si="1273"/>
        <v>0</v>
      </c>
      <c r="AN1680">
        <f t="shared" si="1274"/>
        <v>0</v>
      </c>
      <c r="AO1680">
        <f t="shared" si="1275"/>
        <v>0</v>
      </c>
      <c r="AP1680">
        <f t="shared" si="1276"/>
        <v>0</v>
      </c>
      <c r="AQ1680">
        <f t="shared" si="1277"/>
        <v>0</v>
      </c>
      <c r="AR1680">
        <f t="shared" si="1278"/>
        <v>0</v>
      </c>
      <c r="AS1680">
        <f t="shared" si="1279"/>
        <v>0</v>
      </c>
      <c r="AT1680">
        <f t="shared" si="1280"/>
        <v>0</v>
      </c>
      <c r="AU1680">
        <f t="shared" si="1281"/>
        <v>0</v>
      </c>
      <c r="AV1680">
        <f t="shared" si="1282"/>
        <v>0</v>
      </c>
      <c r="AW1680">
        <f t="shared" si="1283"/>
        <v>0</v>
      </c>
      <c r="AX1680">
        <f t="shared" si="1284"/>
        <v>0</v>
      </c>
      <c r="AY1680">
        <f t="shared" si="1285"/>
        <v>0</v>
      </c>
      <c r="AZ1680">
        <f t="shared" si="1286"/>
        <v>0</v>
      </c>
      <c r="BA1680">
        <f t="shared" si="1287"/>
        <v>0</v>
      </c>
      <c r="BB1680">
        <f t="shared" si="1288"/>
        <v>0</v>
      </c>
    </row>
    <row r="1681" spans="1:54" ht="15" customHeight="1">
      <c r="A1681" s="445"/>
      <c r="B1681" s="446"/>
      <c r="C1681" s="37" t="s">
        <v>5350</v>
      </c>
      <c r="D1681" s="800" t="str">
        <f>IF(CNGE_2026_M1_Secc1_Sub1!$D156="","",CNGE_2026_M1_Secc1_Sub1!$D156)</f>
        <v/>
      </c>
      <c r="E1681" s="723"/>
      <c r="F1681" s="723"/>
      <c r="G1681" s="723"/>
      <c r="H1681" s="723"/>
      <c r="I1681" s="723"/>
      <c r="J1681" s="723"/>
      <c r="K1681" s="723"/>
      <c r="L1681" s="723"/>
      <c r="M1681" s="723"/>
      <c r="N1681" s="723"/>
      <c r="O1681" s="724"/>
      <c r="P1681" s="638"/>
      <c r="Q1681" s="638"/>
      <c r="R1681" s="638"/>
      <c r="S1681" s="638"/>
      <c r="T1681" s="638"/>
      <c r="U1681" s="638"/>
      <c r="V1681" s="638"/>
      <c r="W1681" s="638"/>
      <c r="X1681" s="638"/>
      <c r="Y1681" s="638"/>
      <c r="Z1681" s="638"/>
      <c r="AA1681" s="638"/>
      <c r="AB1681" s="638"/>
      <c r="AC1681" s="638"/>
      <c r="AD1681" s="638"/>
      <c r="AI1681">
        <f t="shared" si="1269"/>
        <v>0</v>
      </c>
      <c r="AJ1681">
        <f t="shared" si="1270"/>
        <v>0</v>
      </c>
      <c r="AK1681">
        <f t="shared" si="1271"/>
        <v>0</v>
      </c>
      <c r="AL1681">
        <f t="shared" si="1272"/>
        <v>0</v>
      </c>
      <c r="AM1681">
        <f t="shared" si="1273"/>
        <v>0</v>
      </c>
      <c r="AN1681">
        <f t="shared" si="1274"/>
        <v>0</v>
      </c>
      <c r="AO1681">
        <f t="shared" si="1275"/>
        <v>0</v>
      </c>
      <c r="AP1681">
        <f t="shared" si="1276"/>
        <v>0</v>
      </c>
      <c r="AQ1681">
        <f t="shared" si="1277"/>
        <v>0</v>
      </c>
      <c r="AR1681">
        <f t="shared" si="1278"/>
        <v>0</v>
      </c>
      <c r="AS1681">
        <f t="shared" si="1279"/>
        <v>0</v>
      </c>
      <c r="AT1681">
        <f t="shared" si="1280"/>
        <v>0</v>
      </c>
      <c r="AU1681">
        <f t="shared" si="1281"/>
        <v>0</v>
      </c>
      <c r="AV1681">
        <f t="shared" si="1282"/>
        <v>0</v>
      </c>
      <c r="AW1681">
        <f t="shared" si="1283"/>
        <v>0</v>
      </c>
      <c r="AX1681">
        <f t="shared" si="1284"/>
        <v>0</v>
      </c>
      <c r="AY1681">
        <f t="shared" si="1285"/>
        <v>0</v>
      </c>
      <c r="AZ1681">
        <f t="shared" si="1286"/>
        <v>0</v>
      </c>
      <c r="BA1681">
        <f t="shared" si="1287"/>
        <v>0</v>
      </c>
      <c r="BB1681">
        <f t="shared" si="1288"/>
        <v>0</v>
      </c>
    </row>
    <row r="1682" spans="1:54" ht="15" customHeight="1">
      <c r="A1682" s="445"/>
      <c r="B1682" s="446"/>
      <c r="C1682" s="37" t="s">
        <v>5352</v>
      </c>
      <c r="D1682" s="800" t="str">
        <f>IF(CNGE_2026_M1_Secc1_Sub1!$D157="","",CNGE_2026_M1_Secc1_Sub1!$D157)</f>
        <v/>
      </c>
      <c r="E1682" s="723"/>
      <c r="F1682" s="723"/>
      <c r="G1682" s="723"/>
      <c r="H1682" s="723"/>
      <c r="I1682" s="723"/>
      <c r="J1682" s="723"/>
      <c r="K1682" s="723"/>
      <c r="L1682" s="723"/>
      <c r="M1682" s="723"/>
      <c r="N1682" s="723"/>
      <c r="O1682" s="724"/>
      <c r="P1682" s="638"/>
      <c r="Q1682" s="638"/>
      <c r="R1682" s="638"/>
      <c r="S1682" s="638"/>
      <c r="T1682" s="638"/>
      <c r="U1682" s="638"/>
      <c r="V1682" s="638"/>
      <c r="W1682" s="638"/>
      <c r="X1682" s="638"/>
      <c r="Y1682" s="638"/>
      <c r="Z1682" s="638"/>
      <c r="AA1682" s="638"/>
      <c r="AB1682" s="638"/>
      <c r="AC1682" s="638"/>
      <c r="AD1682" s="638"/>
      <c r="AI1682">
        <f t="shared" si="1269"/>
        <v>0</v>
      </c>
      <c r="AJ1682">
        <f t="shared" si="1270"/>
        <v>0</v>
      </c>
      <c r="AK1682">
        <f t="shared" si="1271"/>
        <v>0</v>
      </c>
      <c r="AL1682">
        <f t="shared" si="1272"/>
        <v>0</v>
      </c>
      <c r="AM1682">
        <f t="shared" si="1273"/>
        <v>0</v>
      </c>
      <c r="AN1682">
        <f t="shared" si="1274"/>
        <v>0</v>
      </c>
      <c r="AO1682">
        <f t="shared" si="1275"/>
        <v>0</v>
      </c>
      <c r="AP1682">
        <f t="shared" si="1276"/>
        <v>0</v>
      </c>
      <c r="AQ1682">
        <f t="shared" si="1277"/>
        <v>0</v>
      </c>
      <c r="AR1682">
        <f t="shared" si="1278"/>
        <v>0</v>
      </c>
      <c r="AS1682">
        <f t="shared" si="1279"/>
        <v>0</v>
      </c>
      <c r="AT1682">
        <f t="shared" si="1280"/>
        <v>0</v>
      </c>
      <c r="AU1682">
        <f t="shared" si="1281"/>
        <v>0</v>
      </c>
      <c r="AV1682">
        <f t="shared" si="1282"/>
        <v>0</v>
      </c>
      <c r="AW1682">
        <f t="shared" si="1283"/>
        <v>0</v>
      </c>
      <c r="AX1682">
        <f t="shared" si="1284"/>
        <v>0</v>
      </c>
      <c r="AY1682">
        <f t="shared" si="1285"/>
        <v>0</v>
      </c>
      <c r="AZ1682">
        <f t="shared" si="1286"/>
        <v>0</v>
      </c>
      <c r="BA1682">
        <f t="shared" si="1287"/>
        <v>0</v>
      </c>
      <c r="BB1682">
        <f t="shared" si="1288"/>
        <v>0</v>
      </c>
    </row>
    <row r="1683" spans="1:54" ht="15" customHeight="1">
      <c r="A1683" s="445"/>
      <c r="B1683" s="446"/>
      <c r="C1683" s="37" t="s">
        <v>5354</v>
      </c>
      <c r="D1683" s="800" t="str">
        <f>IF(CNGE_2026_M1_Secc1_Sub1!$D158="","",CNGE_2026_M1_Secc1_Sub1!$D158)</f>
        <v/>
      </c>
      <c r="E1683" s="723"/>
      <c r="F1683" s="723"/>
      <c r="G1683" s="723"/>
      <c r="H1683" s="723"/>
      <c r="I1683" s="723"/>
      <c r="J1683" s="723"/>
      <c r="K1683" s="723"/>
      <c r="L1683" s="723"/>
      <c r="M1683" s="723"/>
      <c r="N1683" s="723"/>
      <c r="O1683" s="724"/>
      <c r="P1683" s="638"/>
      <c r="Q1683" s="638"/>
      <c r="R1683" s="638"/>
      <c r="S1683" s="638"/>
      <c r="T1683" s="638"/>
      <c r="U1683" s="638"/>
      <c r="V1683" s="638"/>
      <c r="W1683" s="638"/>
      <c r="X1683" s="638"/>
      <c r="Y1683" s="638"/>
      <c r="Z1683" s="638"/>
      <c r="AA1683" s="638"/>
      <c r="AB1683" s="638"/>
      <c r="AC1683" s="638"/>
      <c r="AD1683" s="638"/>
      <c r="AI1683">
        <f>P1683</f>
        <v>0</v>
      </c>
      <c r="AJ1683">
        <f>COUNTIF(Q1683:R1683,"NS")</f>
        <v>0</v>
      </c>
      <c r="AK1683">
        <f>SUM(Q1683:R1683)</f>
        <v>0</v>
      </c>
      <c r="AL1683">
        <f>IF(COUNTIF(P1683:R1683,"NA")=3,0,IF(OR(AND(AI1683=0,AJ1683&gt;0),AND(AI1683="NS",AK1683&gt;0), AND(AI1683="NS", AJ1683=0,AK1683=0)), 1, IF(OR(AND(AI1683&gt;0,AJ1683&gt;1,AI1683&gt;AK1683), AND(AI1683="NS",AJ1683=2), AND(AI1683="NS",AK1683=0,AJ1683&gt;0),AI1683=AK1683), 0, 1)))</f>
        <v>0</v>
      </c>
      <c r="AM1683">
        <f t="shared" si="1273"/>
        <v>0</v>
      </c>
      <c r="AN1683">
        <f t="shared" si="1274"/>
        <v>0</v>
      </c>
      <c r="AO1683">
        <f t="shared" si="1275"/>
        <v>0</v>
      </c>
      <c r="AP1683">
        <f t="shared" si="1276"/>
        <v>0</v>
      </c>
      <c r="AQ1683">
        <f t="shared" si="1277"/>
        <v>0</v>
      </c>
      <c r="AR1683">
        <f t="shared" si="1278"/>
        <v>0</v>
      </c>
      <c r="AS1683">
        <f t="shared" si="1279"/>
        <v>0</v>
      </c>
      <c r="AT1683">
        <f t="shared" si="1280"/>
        <v>0</v>
      </c>
      <c r="AU1683">
        <f t="shared" si="1281"/>
        <v>0</v>
      </c>
      <c r="AV1683">
        <f t="shared" si="1282"/>
        <v>0</v>
      </c>
      <c r="AW1683">
        <f t="shared" si="1283"/>
        <v>0</v>
      </c>
      <c r="AX1683">
        <f t="shared" si="1284"/>
        <v>0</v>
      </c>
      <c r="AY1683">
        <f t="shared" si="1285"/>
        <v>0</v>
      </c>
      <c r="AZ1683">
        <f t="shared" si="1286"/>
        <v>0</v>
      </c>
      <c r="BA1683">
        <f t="shared" si="1287"/>
        <v>0</v>
      </c>
      <c r="BB1683">
        <f t="shared" si="1288"/>
        <v>0</v>
      </c>
    </row>
    <row r="1684" spans="1:54" ht="15" customHeight="1">
      <c r="A1684" s="445"/>
      <c r="B1684" s="446"/>
      <c r="C1684" s="37" t="s">
        <v>5356</v>
      </c>
      <c r="D1684" s="800" t="str">
        <f>IF(CNGE_2026_M1_Secc1_Sub1!$D159="","",CNGE_2026_M1_Secc1_Sub1!$D159)</f>
        <v/>
      </c>
      <c r="E1684" s="723"/>
      <c r="F1684" s="723"/>
      <c r="G1684" s="723"/>
      <c r="H1684" s="723"/>
      <c r="I1684" s="723"/>
      <c r="J1684" s="723"/>
      <c r="K1684" s="723"/>
      <c r="L1684" s="723"/>
      <c r="M1684" s="723"/>
      <c r="N1684" s="723"/>
      <c r="O1684" s="724"/>
      <c r="P1684" s="638"/>
      <c r="Q1684" s="638"/>
      <c r="R1684" s="638"/>
      <c r="S1684" s="638"/>
      <c r="T1684" s="638"/>
      <c r="U1684" s="638"/>
      <c r="V1684" s="638"/>
      <c r="W1684" s="638"/>
      <c r="X1684" s="638"/>
      <c r="Y1684" s="638"/>
      <c r="Z1684" s="638"/>
      <c r="AA1684" s="638"/>
      <c r="AB1684" s="638"/>
      <c r="AC1684" s="638"/>
      <c r="AD1684" s="638"/>
      <c r="AI1684">
        <f t="shared" si="1269"/>
        <v>0</v>
      </c>
      <c r="AJ1684">
        <f t="shared" si="1270"/>
        <v>0</v>
      </c>
      <c r="AK1684">
        <f t="shared" si="1271"/>
        <v>0</v>
      </c>
      <c r="AL1684">
        <f t="shared" si="1272"/>
        <v>0</v>
      </c>
      <c r="AM1684">
        <f t="shared" si="1273"/>
        <v>0</v>
      </c>
      <c r="AN1684">
        <f t="shared" si="1274"/>
        <v>0</v>
      </c>
      <c r="AO1684">
        <f t="shared" si="1275"/>
        <v>0</v>
      </c>
      <c r="AP1684">
        <f t="shared" si="1276"/>
        <v>0</v>
      </c>
      <c r="AQ1684">
        <f t="shared" si="1277"/>
        <v>0</v>
      </c>
      <c r="AR1684">
        <f t="shared" si="1278"/>
        <v>0</v>
      </c>
      <c r="AS1684">
        <f t="shared" si="1279"/>
        <v>0</v>
      </c>
      <c r="AT1684">
        <f t="shared" si="1280"/>
        <v>0</v>
      </c>
      <c r="AU1684">
        <f t="shared" si="1281"/>
        <v>0</v>
      </c>
      <c r="AV1684">
        <f t="shared" si="1282"/>
        <v>0</v>
      </c>
      <c r="AW1684">
        <f t="shared" si="1283"/>
        <v>0</v>
      </c>
      <c r="AX1684">
        <f t="shared" si="1284"/>
        <v>0</v>
      </c>
      <c r="AY1684">
        <f t="shared" si="1285"/>
        <v>0</v>
      </c>
      <c r="AZ1684">
        <f t="shared" si="1286"/>
        <v>0</v>
      </c>
      <c r="BA1684">
        <f t="shared" si="1287"/>
        <v>0</v>
      </c>
      <c r="BB1684">
        <f t="shared" si="1288"/>
        <v>0</v>
      </c>
    </row>
    <row r="1685" spans="1:54" ht="15" customHeight="1">
      <c r="A1685" s="445"/>
      <c r="B1685" s="446"/>
      <c r="C1685" s="37" t="s">
        <v>5358</v>
      </c>
      <c r="D1685" s="800" t="str">
        <f>IF(CNGE_2026_M1_Secc1_Sub1!$D160="","",CNGE_2026_M1_Secc1_Sub1!$D160)</f>
        <v/>
      </c>
      <c r="E1685" s="723"/>
      <c r="F1685" s="723"/>
      <c r="G1685" s="723"/>
      <c r="H1685" s="723"/>
      <c r="I1685" s="723"/>
      <c r="J1685" s="723"/>
      <c r="K1685" s="723"/>
      <c r="L1685" s="723"/>
      <c r="M1685" s="723"/>
      <c r="N1685" s="723"/>
      <c r="O1685" s="724"/>
      <c r="P1685" s="638"/>
      <c r="Q1685" s="638"/>
      <c r="R1685" s="638"/>
      <c r="S1685" s="638"/>
      <c r="T1685" s="638"/>
      <c r="U1685" s="638"/>
      <c r="V1685" s="638"/>
      <c r="W1685" s="638"/>
      <c r="X1685" s="638"/>
      <c r="Y1685" s="638"/>
      <c r="Z1685" s="638"/>
      <c r="AA1685" s="638"/>
      <c r="AB1685" s="638"/>
      <c r="AC1685" s="638"/>
      <c r="AD1685" s="638"/>
      <c r="AI1685">
        <f t="shared" si="1269"/>
        <v>0</v>
      </c>
      <c r="AJ1685">
        <f t="shared" si="1270"/>
        <v>0</v>
      </c>
      <c r="AK1685">
        <f t="shared" si="1271"/>
        <v>0</v>
      </c>
      <c r="AL1685">
        <f t="shared" si="1272"/>
        <v>0</v>
      </c>
      <c r="AM1685">
        <f t="shared" si="1273"/>
        <v>0</v>
      </c>
      <c r="AN1685">
        <f t="shared" si="1274"/>
        <v>0</v>
      </c>
      <c r="AO1685">
        <f t="shared" si="1275"/>
        <v>0</v>
      </c>
      <c r="AP1685">
        <f t="shared" si="1276"/>
        <v>0</v>
      </c>
      <c r="AQ1685">
        <f t="shared" si="1277"/>
        <v>0</v>
      </c>
      <c r="AR1685">
        <f t="shared" si="1278"/>
        <v>0</v>
      </c>
      <c r="AS1685">
        <f t="shared" si="1279"/>
        <v>0</v>
      </c>
      <c r="AT1685">
        <f t="shared" si="1280"/>
        <v>0</v>
      </c>
      <c r="AU1685">
        <f t="shared" si="1281"/>
        <v>0</v>
      </c>
      <c r="AV1685">
        <f t="shared" si="1282"/>
        <v>0</v>
      </c>
      <c r="AW1685">
        <f t="shared" si="1283"/>
        <v>0</v>
      </c>
      <c r="AX1685">
        <f t="shared" si="1284"/>
        <v>0</v>
      </c>
      <c r="AY1685">
        <f t="shared" si="1285"/>
        <v>0</v>
      </c>
      <c r="AZ1685">
        <f t="shared" si="1286"/>
        <v>0</v>
      </c>
      <c r="BA1685">
        <f t="shared" si="1287"/>
        <v>0</v>
      </c>
      <c r="BB1685">
        <f t="shared" si="1288"/>
        <v>0</v>
      </c>
    </row>
    <row r="1686" spans="1:54" ht="15" customHeight="1">
      <c r="A1686" s="445"/>
      <c r="B1686" s="446"/>
      <c r="C1686" s="447"/>
      <c r="D1686" s="447"/>
      <c r="E1686" s="447"/>
      <c r="F1686" s="15"/>
      <c r="G1686" s="447"/>
      <c r="H1686" s="447"/>
      <c r="I1686" s="447"/>
      <c r="J1686" s="447"/>
      <c r="K1686" s="447"/>
      <c r="L1686" s="447"/>
      <c r="M1686" s="447"/>
      <c r="N1686" s="447"/>
      <c r="O1686" s="452"/>
      <c r="P1686" s="444">
        <f>IF(AND(SUM(P1566:P1685)=0,COUNTIF(P1566:P1685,"NS")&gt;0),"NS",IF(AND(SUM(P1566:P1685)=0,COUNTIF(P1566:P1685,0)&gt;0),0,IF(AND(SUM(P1566:P1685)=0,COUNTIF(P1566:P1685,"NA")&gt;0),"NA",SUM(P1566:P1685))))</f>
        <v>0</v>
      </c>
      <c r="Q1686" s="444">
        <f t="shared" ref="Q1686:AD1686" si="1289">IF(AND(SUM(Q1566:Q1685)=0,COUNTIF(Q1566:Q1685,"NS")&gt;0),"NS",IF(AND(SUM(Q1566:Q1685)=0,COUNTIF(Q1566:Q1685,0)&gt;0),0,IF(AND(SUM(Q1566:Q1685)=0,COUNTIF(Q1566:Q1685,"NA")&gt;0),"NA",SUM(Q1566:Q1685))))</f>
        <v>0</v>
      </c>
      <c r="R1686" s="444">
        <f t="shared" si="1289"/>
        <v>0</v>
      </c>
      <c r="S1686" s="444">
        <f t="shared" si="1289"/>
        <v>0</v>
      </c>
      <c r="T1686" s="444">
        <f t="shared" si="1289"/>
        <v>0</v>
      </c>
      <c r="U1686" s="444">
        <f t="shared" si="1289"/>
        <v>0</v>
      </c>
      <c r="V1686" s="444">
        <f t="shared" si="1289"/>
        <v>0</v>
      </c>
      <c r="W1686" s="444">
        <f t="shared" si="1289"/>
        <v>0</v>
      </c>
      <c r="X1686" s="444">
        <f t="shared" si="1289"/>
        <v>0</v>
      </c>
      <c r="Y1686" s="444">
        <f t="shared" si="1289"/>
        <v>0</v>
      </c>
      <c r="Z1686" s="444">
        <f t="shared" si="1289"/>
        <v>0</v>
      </c>
      <c r="AA1686" s="444">
        <f t="shared" si="1289"/>
        <v>0</v>
      </c>
      <c r="AB1686" s="444">
        <f t="shared" si="1289"/>
        <v>0</v>
      </c>
      <c r="AC1686" s="444">
        <f t="shared" si="1289"/>
        <v>0</v>
      </c>
      <c r="AD1686" s="444">
        <f t="shared" si="1289"/>
        <v>0</v>
      </c>
      <c r="AL1686" s="242">
        <f>SUM(AL1566:AL1685)</f>
        <v>0</v>
      </c>
      <c r="AP1686" s="242">
        <f>SUM(AP1566:AP1685)</f>
        <v>0</v>
      </c>
      <c r="AT1686" s="242">
        <f>SUM(AT1566:AT1685)</f>
        <v>0</v>
      </c>
      <c r="AX1686" s="242">
        <f>SUM(AX1566:AX1685)</f>
        <v>0</v>
      </c>
      <c r="BB1686" s="242">
        <f>SUM(BB1566:BB1685)</f>
        <v>0</v>
      </c>
    </row>
    <row r="1687" spans="1:54" ht="15" customHeight="1">
      <c r="A1687" s="22"/>
      <c r="B1687" s="11"/>
      <c r="C1687" s="448"/>
      <c r="D1687" s="6"/>
      <c r="E1687" s="6"/>
      <c r="H1687" s="54"/>
      <c r="I1687" s="1"/>
      <c r="J1687" s="1"/>
      <c r="K1687" s="1"/>
      <c r="L1687" s="1"/>
      <c r="M1687" s="1"/>
      <c r="N1687" s="1"/>
      <c r="O1687" s="13"/>
      <c r="P1687" s="13"/>
      <c r="Q1687" s="13"/>
      <c r="R1687" s="13"/>
      <c r="S1687" s="13"/>
      <c r="T1687" s="13"/>
      <c r="U1687" s="13"/>
      <c r="V1687" s="13"/>
      <c r="W1687" s="13"/>
      <c r="X1687" s="13"/>
      <c r="Y1687" s="13"/>
      <c r="Z1687" s="13"/>
      <c r="AA1687" s="13"/>
      <c r="AB1687" s="13"/>
      <c r="AC1687" s="13"/>
      <c r="AD1687" s="13"/>
      <c r="AI1687"/>
      <c r="AJ1687"/>
    </row>
    <row r="1688" spans="1:54" ht="24" customHeight="1">
      <c r="A1688" s="30"/>
      <c r="B1688" s="31"/>
      <c r="C1688" s="828" t="s">
        <v>5408</v>
      </c>
      <c r="D1688" s="799"/>
      <c r="E1688" s="799"/>
      <c r="F1688" s="799"/>
      <c r="G1688" s="799"/>
      <c r="H1688" s="799"/>
      <c r="I1688" s="799"/>
      <c r="J1688" s="799"/>
      <c r="K1688" s="799"/>
      <c r="L1688" s="799"/>
      <c r="M1688" s="799"/>
      <c r="N1688" s="799"/>
      <c r="O1688" s="799"/>
      <c r="P1688" s="799"/>
      <c r="Q1688" s="799"/>
      <c r="R1688" s="799"/>
      <c r="S1688" s="799"/>
      <c r="T1688" s="799"/>
      <c r="U1688" s="799"/>
      <c r="V1688" s="799"/>
      <c r="W1688" s="799"/>
      <c r="X1688" s="799"/>
      <c r="Y1688" s="799"/>
      <c r="Z1688" s="799"/>
      <c r="AA1688" s="799"/>
      <c r="AB1688" s="799"/>
      <c r="AC1688" s="799"/>
      <c r="AD1688" s="799"/>
    </row>
    <row r="1689" spans="1:54" ht="60" customHeight="1">
      <c r="A1689" s="30"/>
      <c r="B1689" s="31"/>
      <c r="C1689" s="878"/>
      <c r="D1689" s="879"/>
      <c r="E1689" s="879"/>
      <c r="F1689" s="879"/>
      <c r="G1689" s="879"/>
      <c r="H1689" s="879"/>
      <c r="I1689" s="879"/>
      <c r="J1689" s="879"/>
      <c r="K1689" s="879"/>
      <c r="L1689" s="879"/>
      <c r="M1689" s="879"/>
      <c r="N1689" s="879"/>
      <c r="O1689" s="879"/>
      <c r="P1689" s="879"/>
      <c r="Q1689" s="879"/>
      <c r="R1689" s="879"/>
      <c r="S1689" s="879"/>
      <c r="T1689" s="879"/>
      <c r="U1689" s="879"/>
      <c r="V1689" s="879"/>
      <c r="W1689" s="879"/>
      <c r="X1689" s="879"/>
      <c r="Y1689" s="879"/>
      <c r="Z1689" s="879"/>
      <c r="AA1689" s="879"/>
      <c r="AB1689" s="879"/>
      <c r="AC1689" s="879"/>
      <c r="AD1689" s="880"/>
    </row>
    <row r="1690" spans="1:54" ht="15" customHeight="1">
      <c r="A1690" s="30"/>
      <c r="B1690" s="843" t="str">
        <f>BU1560</f>
        <v/>
      </c>
      <c r="C1690" s="678"/>
      <c r="D1690" s="678"/>
      <c r="E1690" s="678"/>
      <c r="F1690" s="678"/>
      <c r="G1690" s="678"/>
      <c r="H1690" s="678"/>
      <c r="I1690" s="678"/>
      <c r="J1690" s="678"/>
      <c r="K1690" s="678"/>
      <c r="L1690" s="678"/>
      <c r="M1690" s="678"/>
      <c r="N1690" s="678"/>
      <c r="O1690" s="678"/>
      <c r="P1690" s="678"/>
      <c r="Q1690" s="678"/>
      <c r="R1690" s="678"/>
      <c r="S1690" s="678"/>
      <c r="T1690" s="678"/>
      <c r="U1690" s="678"/>
      <c r="V1690" s="678"/>
      <c r="W1690" s="678"/>
      <c r="X1690" s="678"/>
      <c r="Y1690" s="678"/>
      <c r="Z1690" s="678"/>
      <c r="AA1690" s="678"/>
      <c r="AB1690" s="678"/>
      <c r="AC1690" s="678"/>
      <c r="AD1690" s="678"/>
    </row>
    <row r="1691" spans="1:54" ht="15" customHeight="1">
      <c r="A1691" s="30"/>
      <c r="B1691" s="796" t="str">
        <f>IF(SUM(COUNTIF(M1314:AD1433,"NS"),COUNTIF(D1440:AD1559,"NS"),COUNTIF(D1566:AD1685,"NS"))&lt;&gt;0,"Alerta: debido a que cuenta con registros NS, debe proporcionar una justificación en el area de comentarios al final de la pregunta","")</f>
        <v/>
      </c>
      <c r="C1691" s="796"/>
      <c r="D1691" s="796"/>
      <c r="E1691" s="796"/>
      <c r="F1691" s="796"/>
      <c r="G1691" s="796"/>
      <c r="H1691" s="796"/>
      <c r="I1691" s="796"/>
      <c r="J1691" s="796"/>
      <c r="K1691" s="796"/>
      <c r="L1691" s="796"/>
      <c r="M1691" s="796"/>
      <c r="N1691" s="796"/>
      <c r="O1691" s="796"/>
      <c r="P1691" s="796"/>
      <c r="Q1691" s="796"/>
      <c r="R1691" s="796"/>
      <c r="S1691" s="796"/>
      <c r="T1691" s="796"/>
      <c r="U1691" s="796"/>
      <c r="V1691" s="796"/>
      <c r="W1691" s="796"/>
      <c r="X1691" s="796"/>
      <c r="Y1691" s="796"/>
      <c r="Z1691" s="796"/>
      <c r="AA1691" s="796"/>
      <c r="AB1691" s="796"/>
      <c r="AC1691" s="796"/>
      <c r="AD1691" s="796"/>
      <c r="AE1691"/>
    </row>
    <row r="1692" spans="1:54" ht="15" customHeight="1">
      <c r="A1692" s="30"/>
      <c r="B1692" s="797" t="str">
        <f>BQ1560</f>
        <v/>
      </c>
      <c r="C1692" s="797"/>
      <c r="D1692" s="797"/>
      <c r="E1692" s="797"/>
      <c r="F1692" s="797"/>
      <c r="G1692" s="797"/>
      <c r="H1692" s="797"/>
      <c r="I1692" s="797"/>
      <c r="J1692" s="797"/>
      <c r="K1692" s="797"/>
      <c r="L1692" s="797"/>
      <c r="M1692" s="797"/>
      <c r="N1692" s="797"/>
      <c r="O1692" s="797"/>
      <c r="P1692" s="797"/>
      <c r="Q1692" s="797"/>
      <c r="R1692" s="797"/>
      <c r="S1692" s="797"/>
      <c r="T1692" s="797"/>
      <c r="U1692" s="797"/>
      <c r="V1692" s="797"/>
      <c r="W1692" s="797"/>
      <c r="X1692" s="797"/>
      <c r="Y1692" s="797"/>
      <c r="Z1692" s="797"/>
      <c r="AA1692" s="797"/>
      <c r="AB1692" s="797"/>
      <c r="AC1692" s="797"/>
      <c r="AD1692" s="797"/>
      <c r="AE1692"/>
    </row>
    <row r="1693" spans="1:54" ht="15" customHeight="1">
      <c r="A1693" s="30"/>
      <c r="B1693" s="31"/>
      <c r="C1693" s="6"/>
      <c r="D1693"/>
      <c r="E1693"/>
      <c r="F1693"/>
      <c r="G1693"/>
      <c r="H1693"/>
      <c r="I1693"/>
      <c r="J1693"/>
      <c r="K1693"/>
      <c r="L1693"/>
      <c r="M1693"/>
      <c r="N1693"/>
      <c r="O1693"/>
      <c r="P1693"/>
      <c r="Q1693"/>
      <c r="R1693"/>
      <c r="S1693"/>
      <c r="T1693"/>
      <c r="U1693"/>
      <c r="V1693"/>
      <c r="W1693"/>
      <c r="X1693"/>
      <c r="Y1693"/>
      <c r="Z1693"/>
      <c r="AA1693"/>
      <c r="AB1693"/>
      <c r="AC1693"/>
      <c r="AD1693"/>
    </row>
    <row r="1694" spans="1:54" ht="15" customHeight="1">
      <c r="A1694" s="30"/>
      <c r="B1694" s="31"/>
      <c r="C1694" s="6"/>
      <c r="D1694"/>
      <c r="E1694"/>
      <c r="F1694"/>
      <c r="G1694"/>
      <c r="H1694"/>
      <c r="I1694"/>
      <c r="J1694"/>
      <c r="K1694"/>
      <c r="L1694"/>
      <c r="M1694"/>
      <c r="N1694"/>
      <c r="O1694"/>
      <c r="P1694"/>
      <c r="Q1694"/>
      <c r="R1694"/>
      <c r="S1694"/>
      <c r="T1694"/>
      <c r="U1694"/>
      <c r="V1694"/>
      <c r="W1694"/>
      <c r="X1694"/>
      <c r="Y1694"/>
      <c r="Z1694"/>
      <c r="AA1694"/>
      <c r="AB1694"/>
      <c r="AC1694"/>
      <c r="AD1694"/>
    </row>
    <row r="1695" spans="1:54" ht="15" customHeight="1">
      <c r="A1695" s="30"/>
      <c r="B1695" s="31"/>
      <c r="C1695" s="6"/>
      <c r="D1695"/>
      <c r="E1695"/>
      <c r="F1695"/>
      <c r="G1695"/>
      <c r="H1695"/>
      <c r="I1695"/>
      <c r="J1695"/>
      <c r="K1695"/>
      <c r="L1695"/>
      <c r="M1695"/>
      <c r="N1695"/>
      <c r="O1695"/>
      <c r="P1695"/>
      <c r="Q1695"/>
      <c r="R1695"/>
      <c r="S1695"/>
      <c r="T1695"/>
      <c r="U1695"/>
      <c r="V1695"/>
      <c r="W1695"/>
      <c r="X1695"/>
      <c r="Y1695"/>
      <c r="Z1695"/>
      <c r="AA1695"/>
      <c r="AB1695"/>
      <c r="AC1695"/>
      <c r="AD1695"/>
    </row>
    <row r="1696" spans="1:54" customFormat="1" ht="36" customHeight="1">
      <c r="A1696" s="61" t="s">
        <v>5808</v>
      </c>
      <c r="B1696" s="829" t="s">
        <v>5809</v>
      </c>
      <c r="C1696" s="678"/>
      <c r="D1696" s="678"/>
      <c r="E1696" s="678"/>
      <c r="F1696" s="678"/>
      <c r="G1696" s="678"/>
      <c r="H1696" s="678"/>
      <c r="I1696" s="678"/>
      <c r="J1696" s="678"/>
      <c r="K1696" s="678"/>
      <c r="L1696" s="678"/>
      <c r="M1696" s="678"/>
      <c r="N1696" s="678"/>
      <c r="O1696" s="678"/>
      <c r="P1696" s="678"/>
      <c r="Q1696" s="678"/>
      <c r="R1696" s="678"/>
      <c r="S1696" s="678"/>
      <c r="T1696" s="678"/>
      <c r="U1696" s="678"/>
      <c r="V1696" s="678"/>
      <c r="W1696" s="678"/>
      <c r="X1696" s="678"/>
      <c r="Y1696" s="678"/>
      <c r="Z1696" s="678"/>
      <c r="AA1696" s="678"/>
      <c r="AB1696" s="678"/>
      <c r="AC1696" s="678"/>
      <c r="AD1696" s="678"/>
    </row>
    <row r="1697" spans="1:69" customFormat="1" ht="15" customHeight="1">
      <c r="A1697" s="62"/>
      <c r="B1697" s="456"/>
      <c r="C1697" s="456"/>
      <c r="D1697" s="456"/>
      <c r="E1697" s="456"/>
      <c r="F1697" s="456"/>
      <c r="G1697" s="456"/>
      <c r="H1697" s="456"/>
      <c r="I1697" s="456"/>
      <c r="J1697" s="456"/>
      <c r="K1697" s="456"/>
      <c r="L1697" s="456"/>
      <c r="M1697" s="456"/>
      <c r="N1697" s="456"/>
      <c r="O1697" s="456"/>
      <c r="P1697" s="456"/>
      <c r="Q1697" s="456"/>
      <c r="R1697" s="456"/>
      <c r="S1697" s="456"/>
      <c r="T1697" s="456"/>
      <c r="U1697" s="456"/>
      <c r="V1697" s="456"/>
      <c r="W1697" s="456"/>
      <c r="X1697" s="456"/>
      <c r="Y1697" s="456"/>
      <c r="Z1697" s="456"/>
      <c r="AA1697" s="456"/>
      <c r="AB1697" s="456"/>
      <c r="AC1697" s="456"/>
      <c r="AD1697" s="456"/>
    </row>
    <row r="1698" spans="1:69" customFormat="1" ht="48" customHeight="1">
      <c r="A1698" s="62"/>
      <c r="B1698" s="456"/>
      <c r="C1698" s="706" t="s">
        <v>5094</v>
      </c>
      <c r="D1698" s="817"/>
      <c r="E1698" s="817"/>
      <c r="F1698" s="817"/>
      <c r="G1698" s="817"/>
      <c r="H1698" s="817"/>
      <c r="I1698" s="817"/>
      <c r="J1698" s="817"/>
      <c r="K1698" s="817"/>
      <c r="L1698" s="817"/>
      <c r="M1698" s="817"/>
      <c r="N1698" s="817"/>
      <c r="O1698" s="817"/>
      <c r="P1698" s="817"/>
      <c r="Q1698" s="817"/>
      <c r="R1698" s="813"/>
      <c r="S1698" s="706" t="s">
        <v>5810</v>
      </c>
      <c r="T1698" s="723"/>
      <c r="U1698" s="723"/>
      <c r="V1698" s="723"/>
      <c r="W1698" s="723"/>
      <c r="X1698" s="723"/>
      <c r="Y1698" s="723"/>
      <c r="Z1698" s="723"/>
      <c r="AA1698" s="723"/>
      <c r="AB1698" s="723"/>
      <c r="AC1698" s="723"/>
      <c r="AD1698" s="724"/>
    </row>
    <row r="1699" spans="1:69" customFormat="1" ht="84" customHeight="1">
      <c r="A1699" s="62"/>
      <c r="B1699" s="456"/>
      <c r="C1699" s="883"/>
      <c r="D1699" s="678"/>
      <c r="E1699" s="678"/>
      <c r="F1699" s="678"/>
      <c r="G1699" s="678"/>
      <c r="H1699" s="678"/>
      <c r="I1699" s="678"/>
      <c r="J1699" s="678"/>
      <c r="K1699" s="678"/>
      <c r="L1699" s="678"/>
      <c r="M1699" s="678"/>
      <c r="N1699" s="678"/>
      <c r="O1699" s="678"/>
      <c r="P1699" s="678"/>
      <c r="Q1699" s="678"/>
      <c r="R1699" s="769"/>
      <c r="S1699" s="870" t="s">
        <v>5425</v>
      </c>
      <c r="T1699" s="871" t="s">
        <v>5650</v>
      </c>
      <c r="U1699" s="871" t="s">
        <v>5651</v>
      </c>
      <c r="V1699" s="871" t="s">
        <v>5811</v>
      </c>
      <c r="W1699" s="922"/>
      <c r="X1699" s="923"/>
      <c r="Y1699" s="871" t="s">
        <v>5812</v>
      </c>
      <c r="Z1699" s="922"/>
      <c r="AA1699" s="923"/>
      <c r="AB1699" s="871" t="s">
        <v>5559</v>
      </c>
      <c r="AC1699" s="922"/>
      <c r="AD1699" s="923"/>
      <c r="AY1699" s="904" t="s">
        <v>5664</v>
      </c>
      <c r="AZ1699" s="904"/>
      <c r="BA1699" s="904"/>
      <c r="BB1699" s="904"/>
      <c r="BC1699" s="903" t="s">
        <v>5665</v>
      </c>
      <c r="BD1699" s="903"/>
      <c r="BE1699" s="903"/>
      <c r="BF1699" s="903"/>
      <c r="BG1699" s="904" t="s">
        <v>5666</v>
      </c>
      <c r="BH1699" s="904"/>
      <c r="BI1699" s="904"/>
      <c r="BJ1699" s="904"/>
      <c r="BK1699" s="851" t="s">
        <v>5424</v>
      </c>
      <c r="BL1699" s="851"/>
      <c r="BM1699" s="851"/>
      <c r="BN1699" s="78"/>
      <c r="BO1699" s="905" t="s">
        <v>5105</v>
      </c>
      <c r="BP1699" s="905"/>
      <c r="BQ1699" s="905"/>
    </row>
    <row r="1700" spans="1:69" customFormat="1" ht="48" customHeight="1">
      <c r="A1700" s="62"/>
      <c r="B1700" s="456"/>
      <c r="C1700" s="814"/>
      <c r="D1700" s="781"/>
      <c r="E1700" s="781"/>
      <c r="F1700" s="781"/>
      <c r="G1700" s="781"/>
      <c r="H1700" s="781"/>
      <c r="I1700" s="781"/>
      <c r="J1700" s="781"/>
      <c r="K1700" s="781"/>
      <c r="L1700" s="781"/>
      <c r="M1700" s="781"/>
      <c r="N1700" s="781"/>
      <c r="O1700" s="781"/>
      <c r="P1700" s="781"/>
      <c r="Q1700" s="781"/>
      <c r="R1700" s="782"/>
      <c r="S1700" s="863"/>
      <c r="T1700" s="863"/>
      <c r="U1700" s="863"/>
      <c r="V1700" s="442" t="s">
        <v>5668</v>
      </c>
      <c r="W1700" s="443" t="s">
        <v>5650</v>
      </c>
      <c r="X1700" s="443" t="s">
        <v>5651</v>
      </c>
      <c r="Y1700" s="442" t="s">
        <v>5668</v>
      </c>
      <c r="Z1700" s="443" t="s">
        <v>5650</v>
      </c>
      <c r="AA1700" s="443" t="s">
        <v>5651</v>
      </c>
      <c r="AB1700" s="442" t="s">
        <v>5668</v>
      </c>
      <c r="AC1700" s="443" t="s">
        <v>5650</v>
      </c>
      <c r="AD1700" s="443" t="s">
        <v>5651</v>
      </c>
      <c r="AI1700" t="s">
        <v>5430</v>
      </c>
      <c r="AJ1700" t="s">
        <v>5431</v>
      </c>
      <c r="AK1700" t="s">
        <v>5432</v>
      </c>
      <c r="AL1700" t="s">
        <v>5433</v>
      </c>
      <c r="AM1700" t="s">
        <v>5434</v>
      </c>
      <c r="AN1700" t="s">
        <v>5435</v>
      </c>
      <c r="AO1700" t="s">
        <v>5436</v>
      </c>
      <c r="AP1700" t="s">
        <v>5437</v>
      </c>
      <c r="AQ1700" t="s">
        <v>5670</v>
      </c>
      <c r="AR1700" t="s">
        <v>5671</v>
      </c>
      <c r="AS1700" t="s">
        <v>5672</v>
      </c>
      <c r="AT1700" t="s">
        <v>5673</v>
      </c>
      <c r="AU1700" t="s">
        <v>5674</v>
      </c>
      <c r="AV1700" t="s">
        <v>5675</v>
      </c>
      <c r="AW1700" t="s">
        <v>5676</v>
      </c>
      <c r="AX1700" t="s">
        <v>5677</v>
      </c>
      <c r="AY1700" s="280" t="s">
        <v>5664</v>
      </c>
      <c r="AZ1700" s="353" t="s">
        <v>5690</v>
      </c>
      <c r="BA1700" s="354" t="s">
        <v>5691</v>
      </c>
      <c r="BB1700" s="355" t="s">
        <v>5692</v>
      </c>
      <c r="BC1700" s="280" t="s">
        <v>5664</v>
      </c>
      <c r="BD1700" s="353" t="s">
        <v>5690</v>
      </c>
      <c r="BE1700" s="354" t="s">
        <v>5691</v>
      </c>
      <c r="BF1700" s="355" t="s">
        <v>5692</v>
      </c>
      <c r="BG1700" s="280" t="s">
        <v>5664</v>
      </c>
      <c r="BH1700" s="353" t="s">
        <v>5690</v>
      </c>
      <c r="BI1700" s="354" t="s">
        <v>5691</v>
      </c>
      <c r="BJ1700" s="355" t="s">
        <v>5692</v>
      </c>
      <c r="BK1700" s="351" t="s">
        <v>5114</v>
      </c>
      <c r="BL1700" s="311" t="s">
        <v>5115</v>
      </c>
      <c r="BM1700" s="281" t="s">
        <v>5116</v>
      </c>
      <c r="BN1700" s="289" t="s">
        <v>5121</v>
      </c>
      <c r="BO1700" s="279" t="s">
        <v>5122</v>
      </c>
      <c r="BP1700" s="311" t="s">
        <v>5115</v>
      </c>
      <c r="BQ1700" s="281" t="s">
        <v>5116</v>
      </c>
    </row>
    <row r="1701" spans="1:69" customFormat="1" ht="15" customHeight="1">
      <c r="A1701" s="62"/>
      <c r="B1701" s="456"/>
      <c r="C1701" s="457" t="s">
        <v>5023</v>
      </c>
      <c r="D1701" s="800" t="str">
        <f>IF(CNGE_2026_M1_Secc1_Sub1!$D41="","",CNGE_2026_M1_Secc1_Sub1!$D41)</f>
        <v/>
      </c>
      <c r="E1701" s="723"/>
      <c r="F1701" s="723"/>
      <c r="G1701" s="723"/>
      <c r="H1701" s="723"/>
      <c r="I1701" s="723"/>
      <c r="J1701" s="723"/>
      <c r="K1701" s="723"/>
      <c r="L1701" s="723"/>
      <c r="M1701" s="723"/>
      <c r="N1701" s="723"/>
      <c r="O1701" s="723"/>
      <c r="P1701" s="723"/>
      <c r="Q1701" s="723"/>
      <c r="R1701" s="724"/>
      <c r="S1701" s="637" t="str">
        <f>IF(M376="","",M376)</f>
        <v/>
      </c>
      <c r="T1701" s="637" t="str">
        <f>IF(S376="","",S376)</f>
        <v/>
      </c>
      <c r="U1701" s="637" t="str">
        <f>IF(Y376="","",Y376)</f>
        <v/>
      </c>
      <c r="V1701" s="638"/>
      <c r="W1701" s="638"/>
      <c r="X1701" s="638"/>
      <c r="Y1701" s="638"/>
      <c r="Z1701" s="638"/>
      <c r="AA1701" s="638"/>
      <c r="AB1701" s="638"/>
      <c r="AC1701" s="638"/>
      <c r="AD1701" s="638"/>
      <c r="AI1701" t="str">
        <f>S1701</f>
        <v/>
      </c>
      <c r="AJ1701">
        <f>COUNTIF(T1701:U1701,"NS")</f>
        <v>0</v>
      </c>
      <c r="AK1701">
        <f>SUM(T1701:U1701)</f>
        <v>0</v>
      </c>
      <c r="AL1701">
        <f>IF(COUNTIF(S1701:U1701,"NA")=3,0,IF(OR(AND(AI1701=0,AJ1701&gt;0),AND(AI1701="NS",AK1701&gt;0), AND(AI1701="NS", AJ1701=0,AK1701=0)), 1, IF(OR(AND(AI1701&gt;0,AJ1701&gt;1,AI1701&gt;AK1701), AND(AI1701="NS",AJ1701=2), AND(AI1701="NS",AK1701=0,AJ1701&gt;0),AI1701=AK1701), 0,IF(AI1701="",0,1))))</f>
        <v>0</v>
      </c>
      <c r="AM1701">
        <f>V1701</f>
        <v>0</v>
      </c>
      <c r="AN1701">
        <f>COUNTIF(W1701:X1701,"NS")</f>
        <v>0</v>
      </c>
      <c r="AO1701">
        <f>SUM(W1701:X1701)</f>
        <v>0</v>
      </c>
      <c r="AP1701">
        <f>IF(COUNTIF(V1701:X1701,"NA")=3,0,IF(OR(AND(AM1701=0,AN1701&gt;0),AND(AM1701="NS",AO1701&gt;0), AND(AM1701="NS", AN1701=0,AO1701=0)), 1, IF(OR(AND(AM1701&gt;0,AN1701&gt;1,AM1701&gt;AO1701), AND(AM1701="NS",AN1701=2), AND(AM1701="NS",AO1701=0,AN1701&gt;0),AM1701=AO1701), 0,IF(AM1701="",0,1))))</f>
        <v>0</v>
      </c>
      <c r="AQ1701">
        <f>Y1701</f>
        <v>0</v>
      </c>
      <c r="AR1701">
        <f>COUNTIF(Z1701:AA1701,"NS")</f>
        <v>0</v>
      </c>
      <c r="AS1701">
        <f>SUM(Z1701:AA1701)</f>
        <v>0</v>
      </c>
      <c r="AT1701">
        <f>IF(COUNTIF(Y1701:AA1701,"NA")=3,0,IF(OR(AND(AQ1701=0,AR1701&gt;0),AND(AQ1701="NS",AS1701&gt;0), AND(AQ1701="NS", AR1701=0,AS1701=0)), 1, IF(OR(AND(AQ1701&gt;0,AR1701&gt;1,AQ1701&gt;AS1701), AND(AQ1701="NS",AR1701=2), AND(AQ1701="NS",AS1701=0,AR1701&gt;0),AQ1701=AS1701), 0,IF(AQ1701="",0,1))))</f>
        <v>0</v>
      </c>
      <c r="AU1701">
        <f>AB1701</f>
        <v>0</v>
      </c>
      <c r="AV1701">
        <f>COUNTIF(AC1701:AD1701,"NS")</f>
        <v>0</v>
      </c>
      <c r="AW1701">
        <f>SUM(AC1701:AD1701)</f>
        <v>0</v>
      </c>
      <c r="AX1701">
        <f>IF(COUNTIF(AB1701:AD1701,"NA")=3,0,IF(OR(AND(AU1701=0,AV1701&gt;0),AND(AU1701="NS",AW1701&gt;0), AND(AU1701="NS", AV1701=0,AW1701=0)), 1, IF(OR(AND(AU1701&gt;0,AV1701&gt;1,AU1701&gt;AW1701), AND(AU1701="NS",AV1701=2), AND(AU1701="NS",AW1701=0,AV1701&gt;0),AU1701=AW1701), 0,IF(AU1701="",0,1))))</f>
        <v>0</v>
      </c>
      <c r="AY1701" s="356" t="str">
        <f>S1701</f>
        <v/>
      </c>
      <c r="AZ1701" s="357">
        <f>COUNTIF(V1701,"NS")+COUNTIF(Y1701,"NS") + COUNTIF(AB1701,"NS")</f>
        <v>0</v>
      </c>
      <c r="BA1701" s="358">
        <f>SUM(V1701,Y1701,AB1701)</f>
        <v>0</v>
      </c>
      <c r="BB1701" s="359">
        <f>IF(OR(AND(AY1701=0, AZ1701&gt;0),AND(AY1701="NS", BA1701&gt;0), AND(AY1701="NS", AZ1701=0, BA1701=0)), 1, IF(OR(AND(AY1701&gt;0, AZ1701&gt;1,AY1701&gt;BA1701), AND(AY1701="NS", AZ1701=2), AND(AY1701="NS", BA1701=0, AZ1701&gt;0), AY1701=BA1701), 0,IF(AY1701="",0,1)))</f>
        <v>0</v>
      </c>
      <c r="BC1701" s="356" t="str">
        <f>T1701</f>
        <v/>
      </c>
      <c r="BD1701" s="357">
        <f>COUNTIF(W1701,"NS")+COUNTIF(Z1701,"NS") + COUNTIF(AC1701,"NS")</f>
        <v>0</v>
      </c>
      <c r="BE1701" s="358">
        <f>SUM(W1701,Z1701,AC1701)</f>
        <v>0</v>
      </c>
      <c r="BF1701" s="359">
        <f>IF(OR(AND(BC1701=0, BD1701&gt;0),AND(BC1701="NS", BE1701&gt;0), AND(BC1701="NS", BD1701=0, BE1701=0)), 1, IF(OR(AND(BC1701&gt;0, BD1701&gt;1,BC1701&gt;BE1701), AND(BC1701="NS", BD1701=2), AND(BC1701="NS", BE1701=0, BD1701&gt;0), BC1701=BE1701), 0,IF(BC1701="",0,1)))</f>
        <v>0</v>
      </c>
      <c r="BG1701" s="356" t="str">
        <f>U1701</f>
        <v/>
      </c>
      <c r="BH1701" s="357">
        <f>COUNTIF(X1701,"NS")+COUNTIF(AA1701,"NS") + COUNTIF(AD1701,"NS")</f>
        <v>0</v>
      </c>
      <c r="BI1701" s="358">
        <f>SUM(X1701,AA1701,AD1701)</f>
        <v>0</v>
      </c>
      <c r="BJ1701" s="359">
        <f>IF(OR(AND(BG1701=0, BH1701&gt;0),AND(BG1701="NS", BI1701&gt;0), AND(BG1701="NS", BH1701=0, BI1701=0)), 1, IF(OR(AND(BG1701&gt;0, BH1701&gt;1,BG1701&gt;BI1701), AND(BG1701="NS", BH1701=2), AND(BG1701="NS", BI1701=0, BH1701&gt;0), BG1701=BI1701), 0,IF(BG1701="",0,1)))</f>
        <v>0</v>
      </c>
      <c r="BK1701" s="293">
        <f>IF(SUM(AL1701,AP1701,AT1701,AX1701,BB1701,BF1701,BJ1701)=0,0,1)</f>
        <v>0</v>
      </c>
      <c r="BL1701" s="352" t="str">
        <f>IF(BK1701=0,"",
IF(SUM($BK$1701:BK1701)=1,BM1701,
IF($BK$1821&gt;SUM($BK$1701:BK1701),_xlfn.CONCAT(", ",BM1701),
IF($BK$1821=SUM($BK$1701:BK1701),_xlfn.CONCAT(" y ",BM1701)))))</f>
        <v/>
      </c>
      <c r="BM1701" s="120" t="s">
        <v>5125</v>
      </c>
      <c r="BN1701" s="290">
        <f>IF(AND(COUNTBLANK(D1701)=1,COUNTA(V1701:AD1701)=0),0,IF(AND(COUNTBLANK(D1701)=0,COUNTA(V1701:AD1701)=9),0,1))</f>
        <v>0</v>
      </c>
      <c r="BO1701" s="293">
        <f>IF(BN1701=0,0,1)</f>
        <v>0</v>
      </c>
      <c r="BP1701" s="283" t="str">
        <f>IF(BO1701=0,"",
IF(SUM($BO$1701:BO1701)=1,BQ1701,
IF($BO$1821&gt;SUM($BO$1701:BO1701),_xlfn.CONCAT(", ",BQ1701),
IF($BO$1821=SUM($BO$1701:BO1701),_xlfn.CONCAT(" y ",BQ1701)))))</f>
        <v/>
      </c>
      <c r="BQ1701" s="120" t="s">
        <v>5125</v>
      </c>
    </row>
    <row r="1702" spans="1:69" customFormat="1" ht="15" customHeight="1">
      <c r="A1702" s="62"/>
      <c r="B1702" s="456"/>
      <c r="C1702" s="34" t="s">
        <v>5025</v>
      </c>
      <c r="D1702" s="800" t="str">
        <f>IF(CNGE_2026_M1_Secc1_Sub1!$D42="","",CNGE_2026_M1_Secc1_Sub1!$D42)</f>
        <v/>
      </c>
      <c r="E1702" s="723"/>
      <c r="F1702" s="723"/>
      <c r="G1702" s="723"/>
      <c r="H1702" s="723"/>
      <c r="I1702" s="723"/>
      <c r="J1702" s="723"/>
      <c r="K1702" s="723"/>
      <c r="L1702" s="723"/>
      <c r="M1702" s="723"/>
      <c r="N1702" s="723"/>
      <c r="O1702" s="723"/>
      <c r="P1702" s="723"/>
      <c r="Q1702" s="723"/>
      <c r="R1702" s="724"/>
      <c r="S1702" s="637" t="str">
        <f t="shared" ref="S1702:S1765" si="1290">IF(M377="","",M377)</f>
        <v/>
      </c>
      <c r="T1702" s="637" t="str">
        <f t="shared" ref="T1702:T1765" si="1291">IF(S377="","",S377)</f>
        <v/>
      </c>
      <c r="U1702" s="637" t="str">
        <f t="shared" ref="U1702:U1765" si="1292">IF(Y377="","",Y377)</f>
        <v/>
      </c>
      <c r="V1702" s="638"/>
      <c r="W1702" s="638"/>
      <c r="X1702" s="638"/>
      <c r="Y1702" s="638"/>
      <c r="Z1702" s="638"/>
      <c r="AA1702" s="638"/>
      <c r="AB1702" s="638"/>
      <c r="AC1702" s="638"/>
      <c r="AD1702" s="638"/>
      <c r="AI1702" t="str">
        <f t="shared" ref="AI1702:AI1765" si="1293">S1702</f>
        <v/>
      </c>
      <c r="AJ1702">
        <f t="shared" ref="AJ1702:AJ1765" si="1294">COUNTIF(T1702:U1702,"NS")</f>
        <v>0</v>
      </c>
      <c r="AK1702">
        <f t="shared" ref="AK1702:AK1765" si="1295">SUM(T1702:U1702)</f>
        <v>0</v>
      </c>
      <c r="AL1702">
        <f t="shared" ref="AL1702:AL1765" si="1296">IF(COUNTIF(S1702:U1702,"NA")=3,0,IF(OR(AND(AI1702=0,AJ1702&gt;0),AND(AI1702="NS",AK1702&gt;0), AND(AI1702="NS", AJ1702=0,AK1702=0)), 1, IF(OR(AND(AI1702&gt;0,AJ1702&gt;1,AI1702&gt;AK1702), AND(AI1702="NS",AJ1702=2), AND(AI1702="NS",AK1702=0,AJ1702&gt;0),AI1702=AK1702), 0,IF(AI1702="",0,1))))</f>
        <v>0</v>
      </c>
      <c r="AM1702">
        <f t="shared" ref="AM1702:AM1765" si="1297">V1702</f>
        <v>0</v>
      </c>
      <c r="AN1702">
        <f t="shared" ref="AN1702:AN1765" si="1298">COUNTIF(W1702:X1702,"NS")</f>
        <v>0</v>
      </c>
      <c r="AO1702">
        <f t="shared" ref="AO1702:AO1765" si="1299">SUM(W1702:X1702)</f>
        <v>0</v>
      </c>
      <c r="AP1702">
        <f t="shared" ref="AP1702:AP1765" si="1300">IF(COUNTIF(V1702:X1702,"NA")=3,0,IF(OR(AND(AM1702=0,AN1702&gt;0),AND(AM1702="NS",AO1702&gt;0), AND(AM1702="NS", AN1702=0,AO1702=0)), 1, IF(OR(AND(AM1702&gt;0,AN1702&gt;1,AM1702&gt;AO1702), AND(AM1702="NS",AN1702=2), AND(AM1702="NS",AO1702=0,AN1702&gt;0),AM1702=AO1702), 0,IF(AM1702="",0,1))))</f>
        <v>0</v>
      </c>
      <c r="AQ1702">
        <f t="shared" ref="AQ1702:AQ1765" si="1301">Y1702</f>
        <v>0</v>
      </c>
      <c r="AR1702">
        <f t="shared" ref="AR1702:AR1765" si="1302">COUNTIF(Z1702:AA1702,"NS")</f>
        <v>0</v>
      </c>
      <c r="AS1702">
        <f t="shared" ref="AS1702:AS1765" si="1303">SUM(Z1702:AA1702)</f>
        <v>0</v>
      </c>
      <c r="AT1702">
        <f t="shared" ref="AT1702:AT1765" si="1304">IF(COUNTIF(Y1702:AA1702,"NA")=3,0,IF(OR(AND(AQ1702=0,AR1702&gt;0),AND(AQ1702="NS",AS1702&gt;0), AND(AQ1702="NS", AR1702=0,AS1702=0)), 1, IF(OR(AND(AQ1702&gt;0,AR1702&gt;1,AQ1702&gt;AS1702), AND(AQ1702="NS",AR1702=2), AND(AQ1702="NS",AS1702=0,AR1702&gt;0),AQ1702=AS1702), 0,IF(AQ1702="",0,1))))</f>
        <v>0</v>
      </c>
      <c r="AU1702">
        <f t="shared" ref="AU1702:AU1765" si="1305">AB1702</f>
        <v>0</v>
      </c>
      <c r="AV1702">
        <f t="shared" ref="AV1702:AV1765" si="1306">COUNTIF(AC1702:AD1702,"NS")</f>
        <v>0</v>
      </c>
      <c r="AW1702">
        <f t="shared" ref="AW1702:AW1765" si="1307">SUM(AC1702:AD1702)</f>
        <v>0</v>
      </c>
      <c r="AX1702">
        <f t="shared" ref="AX1702:AX1765" si="1308">IF(COUNTIF(AB1702:AD1702,"NA")=3,0,IF(OR(AND(AU1702=0,AV1702&gt;0),AND(AU1702="NS",AW1702&gt;0), AND(AU1702="NS", AV1702=0,AW1702=0)), 1, IF(OR(AND(AU1702&gt;0,AV1702&gt;1,AU1702&gt;AW1702), AND(AU1702="NS",AV1702=2), AND(AU1702="NS",AW1702=0,AV1702&gt;0),AU1702=AW1702), 0,IF(AU1702="",0,1))))</f>
        <v>0</v>
      </c>
      <c r="AY1702" s="356" t="str">
        <f t="shared" ref="AY1702:AY1765" si="1309">S1702</f>
        <v/>
      </c>
      <c r="AZ1702" s="357">
        <f t="shared" ref="AZ1702:AZ1765" si="1310">COUNTIF(V1702,"NS")+COUNTIF(Y1702,"NS") + COUNTIF(AB1702,"NS")</f>
        <v>0</v>
      </c>
      <c r="BA1702" s="358">
        <f t="shared" ref="BA1702:BA1765" si="1311">SUM(V1702,Y1702,AB1702)</f>
        <v>0</v>
      </c>
      <c r="BB1702" s="359">
        <f t="shared" ref="BB1702:BB1765" si="1312">IF(OR(AND(AY1702=0, AZ1702&gt;0),AND(AY1702="NS", BA1702&gt;0), AND(AY1702="NS", AZ1702=0, BA1702=0)), 1, IF(OR(AND(AY1702&gt;0, AZ1702&gt;1,AY1702&gt;BA1702), AND(AY1702="NS", AZ1702=2), AND(AY1702="NS", BA1702=0, AZ1702&gt;0), AY1702=BA1702), 0,IF(AY1702="",0,1)))</f>
        <v>0</v>
      </c>
      <c r="BC1702" s="356" t="str">
        <f t="shared" ref="BC1702:BC1765" si="1313">T1702</f>
        <v/>
      </c>
      <c r="BD1702" s="357">
        <f t="shared" ref="BD1702:BD1765" si="1314">COUNTIF(W1702,"NS")+COUNTIF(Z1702,"NS") + COUNTIF(AC1702,"NS")</f>
        <v>0</v>
      </c>
      <c r="BE1702" s="358">
        <f t="shared" ref="BE1702:BE1765" si="1315">SUM(W1702,Z1702,AC1702)</f>
        <v>0</v>
      </c>
      <c r="BF1702" s="359">
        <f t="shared" ref="BF1702:BF1765" si="1316">IF(OR(AND(BC1702=0, BD1702&gt;0),AND(BC1702="NS", BE1702&gt;0), AND(BC1702="NS", BD1702=0, BE1702=0)), 1, IF(OR(AND(BC1702&gt;0, BD1702&gt;1,BC1702&gt;BE1702), AND(BC1702="NS", BD1702=2), AND(BC1702="NS", BE1702=0, BD1702&gt;0), BC1702=BE1702), 0,IF(BC1702="",0,1)))</f>
        <v>0</v>
      </c>
      <c r="BG1702" s="356" t="str">
        <f t="shared" ref="BG1702:BG1765" si="1317">U1702</f>
        <v/>
      </c>
      <c r="BH1702" s="357">
        <f t="shared" ref="BH1702:BH1765" si="1318">COUNTIF(X1702,"NS")+COUNTIF(AA1702,"NS") + COUNTIF(AD1702,"NS")</f>
        <v>0</v>
      </c>
      <c r="BI1702" s="358">
        <f t="shared" ref="BI1702:BI1765" si="1319">SUM(X1702,AA1702,AD1702)</f>
        <v>0</v>
      </c>
      <c r="BJ1702" s="359">
        <f t="shared" ref="BJ1702:BJ1765" si="1320">IF(OR(AND(BG1702=0, BH1702&gt;0),AND(BG1702="NS", BI1702&gt;0), AND(BG1702="NS", BH1702=0, BI1702=0)), 1, IF(OR(AND(BG1702&gt;0, BH1702&gt;1,BG1702&gt;BI1702), AND(BG1702="NS", BH1702=2), AND(BG1702="NS", BI1702=0, BH1702&gt;0), BG1702=BI1702), 0,IF(BG1702="",0,1)))</f>
        <v>0</v>
      </c>
      <c r="BK1702" s="293">
        <f t="shared" ref="BK1702:BK1765" si="1321">IF(SUM(AL1702,AP1702,AT1702,AX1702,BB1702,BF1702,BJ1702)=0,0,1)</f>
        <v>0</v>
      </c>
      <c r="BL1702" s="352" t="str">
        <f>IF(BK1702=0,"",
IF(SUM($BK$1701:BK1702)=1,BM1702,
IF($BK$1821&gt;SUM($BK$1701:BK1702),_xlfn.CONCAT(", ",BM1702),
IF($BK$1821=SUM($BK$1701:BK1702),_xlfn.CONCAT(" y ",BM1702)))))</f>
        <v/>
      </c>
      <c r="BM1702" s="120" t="s">
        <v>5127</v>
      </c>
      <c r="BN1702" s="290">
        <f t="shared" ref="BN1702:BN1765" si="1322">IF(AND(COUNTBLANK(D1702)=1,COUNTA(V1702:AD1702)=0),0,IF(AND(COUNTBLANK(D1702)=0,COUNTA(V1702:AD1702)=9),0,1))</f>
        <v>0</v>
      </c>
      <c r="BO1702" s="293">
        <f t="shared" ref="BO1702:BO1765" si="1323">IF(BN1702=0,0,1)</f>
        <v>0</v>
      </c>
      <c r="BP1702" s="283" t="str">
        <f>IF(BO1702=0,"",
IF(SUM($BO$1701:BO1702)=1,BQ1702,
IF($BO$1821&gt;SUM($BO$1701:BO1702),_xlfn.CONCAT(", ",BQ1702),
IF($BO$1821=SUM($BO$1701:BO1702),_xlfn.CONCAT(" y ",BQ1702)))))</f>
        <v/>
      </c>
      <c r="BQ1702" s="120" t="s">
        <v>5127</v>
      </c>
    </row>
    <row r="1703" spans="1:69" customFormat="1" ht="15" customHeight="1">
      <c r="A1703" s="62"/>
      <c r="B1703" s="456"/>
      <c r="C1703" s="35" t="s">
        <v>5027</v>
      </c>
      <c r="D1703" s="800" t="str">
        <f>IF(CNGE_2026_M1_Secc1_Sub1!$D43="","",CNGE_2026_M1_Secc1_Sub1!$D43)</f>
        <v/>
      </c>
      <c r="E1703" s="723"/>
      <c r="F1703" s="723"/>
      <c r="G1703" s="723"/>
      <c r="H1703" s="723"/>
      <c r="I1703" s="723"/>
      <c r="J1703" s="723"/>
      <c r="K1703" s="723"/>
      <c r="L1703" s="723"/>
      <c r="M1703" s="723"/>
      <c r="N1703" s="723"/>
      <c r="O1703" s="723"/>
      <c r="P1703" s="723"/>
      <c r="Q1703" s="723"/>
      <c r="R1703" s="724"/>
      <c r="S1703" s="637" t="str">
        <f t="shared" si="1290"/>
        <v/>
      </c>
      <c r="T1703" s="637" t="str">
        <f t="shared" si="1291"/>
        <v/>
      </c>
      <c r="U1703" s="637" t="str">
        <f t="shared" si="1292"/>
        <v/>
      </c>
      <c r="V1703" s="638"/>
      <c r="W1703" s="638"/>
      <c r="X1703" s="638"/>
      <c r="Y1703" s="638"/>
      <c r="Z1703" s="638"/>
      <c r="AA1703" s="638"/>
      <c r="AB1703" s="638"/>
      <c r="AC1703" s="638"/>
      <c r="AD1703" s="638"/>
      <c r="AI1703" t="str">
        <f t="shared" si="1293"/>
        <v/>
      </c>
      <c r="AJ1703">
        <f t="shared" si="1294"/>
        <v>0</v>
      </c>
      <c r="AK1703">
        <f t="shared" si="1295"/>
        <v>0</v>
      </c>
      <c r="AL1703">
        <f t="shared" si="1296"/>
        <v>0</v>
      </c>
      <c r="AM1703">
        <f t="shared" si="1297"/>
        <v>0</v>
      </c>
      <c r="AN1703">
        <f t="shared" si="1298"/>
        <v>0</v>
      </c>
      <c r="AO1703">
        <f t="shared" si="1299"/>
        <v>0</v>
      </c>
      <c r="AP1703">
        <f t="shared" si="1300"/>
        <v>0</v>
      </c>
      <c r="AQ1703">
        <f t="shared" si="1301"/>
        <v>0</v>
      </c>
      <c r="AR1703">
        <f t="shared" si="1302"/>
        <v>0</v>
      </c>
      <c r="AS1703">
        <f t="shared" si="1303"/>
        <v>0</v>
      </c>
      <c r="AT1703">
        <f t="shared" si="1304"/>
        <v>0</v>
      </c>
      <c r="AU1703">
        <f t="shared" si="1305"/>
        <v>0</v>
      </c>
      <c r="AV1703">
        <f t="shared" si="1306"/>
        <v>0</v>
      </c>
      <c r="AW1703">
        <f t="shared" si="1307"/>
        <v>0</v>
      </c>
      <c r="AX1703">
        <f t="shared" si="1308"/>
        <v>0</v>
      </c>
      <c r="AY1703" s="356" t="str">
        <f t="shared" si="1309"/>
        <v/>
      </c>
      <c r="AZ1703" s="357">
        <f t="shared" si="1310"/>
        <v>0</v>
      </c>
      <c r="BA1703" s="358">
        <f t="shared" si="1311"/>
        <v>0</v>
      </c>
      <c r="BB1703" s="359">
        <f t="shared" si="1312"/>
        <v>0</v>
      </c>
      <c r="BC1703" s="356" t="str">
        <f t="shared" si="1313"/>
        <v/>
      </c>
      <c r="BD1703" s="357">
        <f t="shared" si="1314"/>
        <v>0</v>
      </c>
      <c r="BE1703" s="358">
        <f t="shared" si="1315"/>
        <v>0</v>
      </c>
      <c r="BF1703" s="359">
        <f t="shared" si="1316"/>
        <v>0</v>
      </c>
      <c r="BG1703" s="356" t="str">
        <f t="shared" si="1317"/>
        <v/>
      </c>
      <c r="BH1703" s="357">
        <f t="shared" si="1318"/>
        <v>0</v>
      </c>
      <c r="BI1703" s="358">
        <f t="shared" si="1319"/>
        <v>0</v>
      </c>
      <c r="BJ1703" s="359">
        <f t="shared" si="1320"/>
        <v>0</v>
      </c>
      <c r="BK1703" s="293">
        <f t="shared" si="1321"/>
        <v>0</v>
      </c>
      <c r="BL1703" s="352" t="str">
        <f>IF(BK1703=0,"",
IF(SUM($BK$1701:BK1703)=1,BM1703,
IF($BK$1821&gt;SUM($BK$1701:BK1703),_xlfn.CONCAT(", ",BM1703),
IF($BK$1821=SUM($BK$1701:BK1703),_xlfn.CONCAT(" y ",BM1703)))))</f>
        <v/>
      </c>
      <c r="BM1703" s="120" t="s">
        <v>5129</v>
      </c>
      <c r="BN1703" s="290">
        <f t="shared" si="1322"/>
        <v>0</v>
      </c>
      <c r="BO1703" s="293">
        <f t="shared" si="1323"/>
        <v>0</v>
      </c>
      <c r="BP1703" s="283" t="str">
        <f>IF(BO1703=0,"",
IF(SUM($BO$1701:BO1703)=1,BQ1703,
IF($BO$1821&gt;SUM($BO$1701:BO1703),_xlfn.CONCAT(", ",BQ1703),
IF($BO$1821=SUM($BO$1701:BO1703),_xlfn.CONCAT(" y ",BQ1703)))))</f>
        <v/>
      </c>
      <c r="BQ1703" s="120" t="s">
        <v>5129</v>
      </c>
    </row>
    <row r="1704" spans="1:69" customFormat="1" ht="15" customHeight="1">
      <c r="A1704" s="62"/>
      <c r="B1704" s="456"/>
      <c r="C1704" s="35" t="s">
        <v>5029</v>
      </c>
      <c r="D1704" s="800" t="str">
        <f>IF(CNGE_2026_M1_Secc1_Sub1!$D44="","",CNGE_2026_M1_Secc1_Sub1!$D44)</f>
        <v/>
      </c>
      <c r="E1704" s="723"/>
      <c r="F1704" s="723"/>
      <c r="G1704" s="723"/>
      <c r="H1704" s="723"/>
      <c r="I1704" s="723"/>
      <c r="J1704" s="723"/>
      <c r="K1704" s="723"/>
      <c r="L1704" s="723"/>
      <c r="M1704" s="723"/>
      <c r="N1704" s="723"/>
      <c r="O1704" s="723"/>
      <c r="P1704" s="723"/>
      <c r="Q1704" s="723"/>
      <c r="R1704" s="724"/>
      <c r="S1704" s="637" t="str">
        <f t="shared" si="1290"/>
        <v/>
      </c>
      <c r="T1704" s="637" t="str">
        <f t="shared" si="1291"/>
        <v/>
      </c>
      <c r="U1704" s="637" t="str">
        <f t="shared" si="1292"/>
        <v/>
      </c>
      <c r="V1704" s="638"/>
      <c r="W1704" s="638"/>
      <c r="X1704" s="638"/>
      <c r="Y1704" s="638"/>
      <c r="Z1704" s="638"/>
      <c r="AA1704" s="638"/>
      <c r="AB1704" s="638"/>
      <c r="AC1704" s="638"/>
      <c r="AD1704" s="638"/>
      <c r="AI1704" t="str">
        <f t="shared" si="1293"/>
        <v/>
      </c>
      <c r="AJ1704">
        <f t="shared" si="1294"/>
        <v>0</v>
      </c>
      <c r="AK1704">
        <f t="shared" si="1295"/>
        <v>0</v>
      </c>
      <c r="AL1704">
        <f t="shared" si="1296"/>
        <v>0</v>
      </c>
      <c r="AM1704">
        <f t="shared" si="1297"/>
        <v>0</v>
      </c>
      <c r="AN1704">
        <f t="shared" si="1298"/>
        <v>0</v>
      </c>
      <c r="AO1704">
        <f t="shared" si="1299"/>
        <v>0</v>
      </c>
      <c r="AP1704">
        <f t="shared" si="1300"/>
        <v>0</v>
      </c>
      <c r="AQ1704">
        <f t="shared" si="1301"/>
        <v>0</v>
      </c>
      <c r="AR1704">
        <f t="shared" si="1302"/>
        <v>0</v>
      </c>
      <c r="AS1704">
        <f t="shared" si="1303"/>
        <v>0</v>
      </c>
      <c r="AT1704">
        <f t="shared" si="1304"/>
        <v>0</v>
      </c>
      <c r="AU1704">
        <f t="shared" si="1305"/>
        <v>0</v>
      </c>
      <c r="AV1704">
        <f t="shared" si="1306"/>
        <v>0</v>
      </c>
      <c r="AW1704">
        <f t="shared" si="1307"/>
        <v>0</v>
      </c>
      <c r="AX1704">
        <f t="shared" si="1308"/>
        <v>0</v>
      </c>
      <c r="AY1704" s="356" t="str">
        <f t="shared" si="1309"/>
        <v/>
      </c>
      <c r="AZ1704" s="357">
        <f t="shared" si="1310"/>
        <v>0</v>
      </c>
      <c r="BA1704" s="358">
        <f t="shared" si="1311"/>
        <v>0</v>
      </c>
      <c r="BB1704" s="359">
        <f t="shared" si="1312"/>
        <v>0</v>
      </c>
      <c r="BC1704" s="356" t="str">
        <f t="shared" si="1313"/>
        <v/>
      </c>
      <c r="BD1704" s="357">
        <f t="shared" si="1314"/>
        <v>0</v>
      </c>
      <c r="BE1704" s="358">
        <f t="shared" si="1315"/>
        <v>0</v>
      </c>
      <c r="BF1704" s="359">
        <f t="shared" si="1316"/>
        <v>0</v>
      </c>
      <c r="BG1704" s="356" t="str">
        <f t="shared" si="1317"/>
        <v/>
      </c>
      <c r="BH1704" s="357">
        <f t="shared" si="1318"/>
        <v>0</v>
      </c>
      <c r="BI1704" s="358">
        <f t="shared" si="1319"/>
        <v>0</v>
      </c>
      <c r="BJ1704" s="359">
        <f t="shared" si="1320"/>
        <v>0</v>
      </c>
      <c r="BK1704" s="293">
        <f t="shared" si="1321"/>
        <v>0</v>
      </c>
      <c r="BL1704" s="352" t="str">
        <f>IF(BK1704=0,"",
IF(SUM($BK$1701:BK1704)=1,BM1704,
IF($BK$1821&gt;SUM($BK$1701:BK1704),_xlfn.CONCAT(", ",BM1704),
IF($BK$1821=SUM($BK$1701:BK1704),_xlfn.CONCAT(" y ",BM1704)))))</f>
        <v/>
      </c>
      <c r="BM1704" s="120" t="s">
        <v>5131</v>
      </c>
      <c r="BN1704" s="290">
        <f t="shared" si="1322"/>
        <v>0</v>
      </c>
      <c r="BO1704" s="293">
        <f t="shared" si="1323"/>
        <v>0</v>
      </c>
      <c r="BP1704" s="283" t="str">
        <f>IF(BO1704=0,"",
IF(SUM($BO$1701:BO1704)=1,BQ1704,
IF($BO$1821&gt;SUM($BO$1701:BO1704),_xlfn.CONCAT(", ",BQ1704),
IF($BO$1821=SUM($BO$1701:BO1704),_xlfn.CONCAT(" y ",BQ1704)))))</f>
        <v/>
      </c>
      <c r="BQ1704" s="120" t="s">
        <v>5131</v>
      </c>
    </row>
    <row r="1705" spans="1:69" customFormat="1" ht="15" customHeight="1">
      <c r="A1705" s="62"/>
      <c r="B1705" s="456"/>
      <c r="C1705" s="35" t="s">
        <v>5031</v>
      </c>
      <c r="D1705" s="800" t="str">
        <f>IF(CNGE_2026_M1_Secc1_Sub1!$D45="","",CNGE_2026_M1_Secc1_Sub1!$D45)</f>
        <v/>
      </c>
      <c r="E1705" s="723"/>
      <c r="F1705" s="723"/>
      <c r="G1705" s="723"/>
      <c r="H1705" s="723"/>
      <c r="I1705" s="723"/>
      <c r="J1705" s="723"/>
      <c r="K1705" s="723"/>
      <c r="L1705" s="723"/>
      <c r="M1705" s="723"/>
      <c r="N1705" s="723"/>
      <c r="O1705" s="723"/>
      <c r="P1705" s="723"/>
      <c r="Q1705" s="723"/>
      <c r="R1705" s="724"/>
      <c r="S1705" s="637" t="str">
        <f t="shared" si="1290"/>
        <v/>
      </c>
      <c r="T1705" s="637" t="str">
        <f t="shared" si="1291"/>
        <v/>
      </c>
      <c r="U1705" s="637" t="str">
        <f t="shared" si="1292"/>
        <v/>
      </c>
      <c r="V1705" s="638"/>
      <c r="W1705" s="638"/>
      <c r="X1705" s="638"/>
      <c r="Y1705" s="638"/>
      <c r="Z1705" s="638"/>
      <c r="AA1705" s="638"/>
      <c r="AB1705" s="638"/>
      <c r="AC1705" s="638"/>
      <c r="AD1705" s="638"/>
      <c r="AI1705" t="str">
        <f t="shared" si="1293"/>
        <v/>
      </c>
      <c r="AJ1705">
        <f t="shared" si="1294"/>
        <v>0</v>
      </c>
      <c r="AK1705">
        <f t="shared" si="1295"/>
        <v>0</v>
      </c>
      <c r="AL1705">
        <f t="shared" si="1296"/>
        <v>0</v>
      </c>
      <c r="AM1705">
        <f t="shared" si="1297"/>
        <v>0</v>
      </c>
      <c r="AN1705">
        <f t="shared" si="1298"/>
        <v>0</v>
      </c>
      <c r="AO1705">
        <f t="shared" si="1299"/>
        <v>0</v>
      </c>
      <c r="AP1705">
        <f t="shared" si="1300"/>
        <v>0</v>
      </c>
      <c r="AQ1705">
        <f t="shared" si="1301"/>
        <v>0</v>
      </c>
      <c r="AR1705">
        <f t="shared" si="1302"/>
        <v>0</v>
      </c>
      <c r="AS1705">
        <f t="shared" si="1303"/>
        <v>0</v>
      </c>
      <c r="AT1705">
        <f t="shared" si="1304"/>
        <v>0</v>
      </c>
      <c r="AU1705">
        <f t="shared" si="1305"/>
        <v>0</v>
      </c>
      <c r="AV1705">
        <f t="shared" si="1306"/>
        <v>0</v>
      </c>
      <c r="AW1705">
        <f t="shared" si="1307"/>
        <v>0</v>
      </c>
      <c r="AX1705">
        <f t="shared" si="1308"/>
        <v>0</v>
      </c>
      <c r="AY1705" s="356" t="str">
        <f t="shared" si="1309"/>
        <v/>
      </c>
      <c r="AZ1705" s="357">
        <f t="shared" si="1310"/>
        <v>0</v>
      </c>
      <c r="BA1705" s="358">
        <f t="shared" si="1311"/>
        <v>0</v>
      </c>
      <c r="BB1705" s="359">
        <f t="shared" si="1312"/>
        <v>0</v>
      </c>
      <c r="BC1705" s="356" t="str">
        <f t="shared" si="1313"/>
        <v/>
      </c>
      <c r="BD1705" s="357">
        <f t="shared" si="1314"/>
        <v>0</v>
      </c>
      <c r="BE1705" s="358">
        <f t="shared" si="1315"/>
        <v>0</v>
      </c>
      <c r="BF1705" s="359">
        <f t="shared" si="1316"/>
        <v>0</v>
      </c>
      <c r="BG1705" s="356" t="str">
        <f t="shared" si="1317"/>
        <v/>
      </c>
      <c r="BH1705" s="357">
        <f t="shared" si="1318"/>
        <v>0</v>
      </c>
      <c r="BI1705" s="358">
        <f t="shared" si="1319"/>
        <v>0</v>
      </c>
      <c r="BJ1705" s="359">
        <f t="shared" si="1320"/>
        <v>0</v>
      </c>
      <c r="BK1705" s="293">
        <f t="shared" si="1321"/>
        <v>0</v>
      </c>
      <c r="BL1705" s="352" t="str">
        <f>IF(BK1705=0,"",
IF(SUM($BK$1701:BK1705)=1,BM1705,
IF($BK$1821&gt;SUM($BK$1701:BK1705),_xlfn.CONCAT(", ",BM1705),
IF($BK$1821=SUM($BK$1701:BK1705),_xlfn.CONCAT(" y ",BM1705)))))</f>
        <v/>
      </c>
      <c r="BM1705" s="120" t="s">
        <v>5133</v>
      </c>
      <c r="BN1705" s="290">
        <f t="shared" si="1322"/>
        <v>0</v>
      </c>
      <c r="BO1705" s="293">
        <f t="shared" si="1323"/>
        <v>0</v>
      </c>
      <c r="BP1705" s="283" t="str">
        <f>IF(BO1705=0,"",
IF(SUM($BO$1701:BO1705)=1,BQ1705,
IF($BO$1821&gt;SUM($BO$1701:BO1705),_xlfn.CONCAT(", ",BQ1705),
IF($BO$1821=SUM($BO$1701:BO1705),_xlfn.CONCAT(" y ",BQ1705)))))</f>
        <v/>
      </c>
      <c r="BQ1705" s="120" t="s">
        <v>5133</v>
      </c>
    </row>
    <row r="1706" spans="1:69" customFormat="1" ht="15" customHeight="1">
      <c r="A1706" s="62"/>
      <c r="B1706" s="456"/>
      <c r="C1706" s="35" t="s">
        <v>5033</v>
      </c>
      <c r="D1706" s="800" t="str">
        <f>IF(CNGE_2026_M1_Secc1_Sub1!$D46="","",CNGE_2026_M1_Secc1_Sub1!$D46)</f>
        <v/>
      </c>
      <c r="E1706" s="723"/>
      <c r="F1706" s="723"/>
      <c r="G1706" s="723"/>
      <c r="H1706" s="723"/>
      <c r="I1706" s="723"/>
      <c r="J1706" s="723"/>
      <c r="K1706" s="723"/>
      <c r="L1706" s="723"/>
      <c r="M1706" s="723"/>
      <c r="N1706" s="723"/>
      <c r="O1706" s="723"/>
      <c r="P1706" s="723"/>
      <c r="Q1706" s="723"/>
      <c r="R1706" s="724"/>
      <c r="S1706" s="637" t="str">
        <f t="shared" si="1290"/>
        <v/>
      </c>
      <c r="T1706" s="637" t="str">
        <f t="shared" si="1291"/>
        <v/>
      </c>
      <c r="U1706" s="637" t="str">
        <f t="shared" si="1292"/>
        <v/>
      </c>
      <c r="V1706" s="638"/>
      <c r="W1706" s="638"/>
      <c r="X1706" s="638"/>
      <c r="Y1706" s="638"/>
      <c r="Z1706" s="638"/>
      <c r="AA1706" s="638"/>
      <c r="AB1706" s="638"/>
      <c r="AC1706" s="638"/>
      <c r="AD1706" s="638"/>
      <c r="AI1706" t="str">
        <f t="shared" si="1293"/>
        <v/>
      </c>
      <c r="AJ1706">
        <f t="shared" si="1294"/>
        <v>0</v>
      </c>
      <c r="AK1706">
        <f t="shared" si="1295"/>
        <v>0</v>
      </c>
      <c r="AL1706">
        <f t="shared" si="1296"/>
        <v>0</v>
      </c>
      <c r="AM1706">
        <f t="shared" si="1297"/>
        <v>0</v>
      </c>
      <c r="AN1706">
        <f t="shared" si="1298"/>
        <v>0</v>
      </c>
      <c r="AO1706">
        <f t="shared" si="1299"/>
        <v>0</v>
      </c>
      <c r="AP1706">
        <f t="shared" si="1300"/>
        <v>0</v>
      </c>
      <c r="AQ1706">
        <f t="shared" si="1301"/>
        <v>0</v>
      </c>
      <c r="AR1706">
        <f t="shared" si="1302"/>
        <v>0</v>
      </c>
      <c r="AS1706">
        <f t="shared" si="1303"/>
        <v>0</v>
      </c>
      <c r="AT1706">
        <f t="shared" si="1304"/>
        <v>0</v>
      </c>
      <c r="AU1706">
        <f t="shared" si="1305"/>
        <v>0</v>
      </c>
      <c r="AV1706">
        <f t="shared" si="1306"/>
        <v>0</v>
      </c>
      <c r="AW1706">
        <f t="shared" si="1307"/>
        <v>0</v>
      </c>
      <c r="AX1706">
        <f t="shared" si="1308"/>
        <v>0</v>
      </c>
      <c r="AY1706" s="356" t="str">
        <f t="shared" si="1309"/>
        <v/>
      </c>
      <c r="AZ1706" s="357">
        <f t="shared" si="1310"/>
        <v>0</v>
      </c>
      <c r="BA1706" s="358">
        <f t="shared" si="1311"/>
        <v>0</v>
      </c>
      <c r="BB1706" s="359">
        <f t="shared" si="1312"/>
        <v>0</v>
      </c>
      <c r="BC1706" s="356" t="str">
        <f t="shared" si="1313"/>
        <v/>
      </c>
      <c r="BD1706" s="357">
        <f t="shared" si="1314"/>
        <v>0</v>
      </c>
      <c r="BE1706" s="358">
        <f t="shared" si="1315"/>
        <v>0</v>
      </c>
      <c r="BF1706" s="359">
        <f t="shared" si="1316"/>
        <v>0</v>
      </c>
      <c r="BG1706" s="356" t="str">
        <f t="shared" si="1317"/>
        <v/>
      </c>
      <c r="BH1706" s="357">
        <f t="shared" si="1318"/>
        <v>0</v>
      </c>
      <c r="BI1706" s="358">
        <f t="shared" si="1319"/>
        <v>0</v>
      </c>
      <c r="BJ1706" s="359">
        <f t="shared" si="1320"/>
        <v>0</v>
      </c>
      <c r="BK1706" s="293">
        <f t="shared" si="1321"/>
        <v>0</v>
      </c>
      <c r="BL1706" s="352" t="str">
        <f>IF(BK1706=0,"",
IF(SUM($BK$1701:BK1706)=1,BM1706,
IF($BK$1821&gt;SUM($BK$1701:BK1706),_xlfn.CONCAT(", ",BM1706),
IF($BK$1821=SUM($BK$1701:BK1706),_xlfn.CONCAT(" y ",BM1706)))))</f>
        <v/>
      </c>
      <c r="BM1706" s="120" t="s">
        <v>5135</v>
      </c>
      <c r="BN1706" s="290">
        <f t="shared" si="1322"/>
        <v>0</v>
      </c>
      <c r="BO1706" s="293">
        <f t="shared" si="1323"/>
        <v>0</v>
      </c>
      <c r="BP1706" s="283" t="str">
        <f>IF(BO1706=0,"",
IF(SUM($BO$1701:BO1706)=1,BQ1706,
IF($BO$1821&gt;SUM($BO$1701:BO1706),_xlfn.CONCAT(", ",BQ1706),
IF($BO$1821=SUM($BO$1701:BO1706),_xlfn.CONCAT(" y ",BQ1706)))))</f>
        <v/>
      </c>
      <c r="BQ1706" s="120" t="s">
        <v>5135</v>
      </c>
    </row>
    <row r="1707" spans="1:69" customFormat="1" ht="15" customHeight="1">
      <c r="A1707" s="62"/>
      <c r="B1707" s="456"/>
      <c r="C1707" s="35" t="s">
        <v>5035</v>
      </c>
      <c r="D1707" s="800" t="str">
        <f>IF(CNGE_2026_M1_Secc1_Sub1!$D47="","",CNGE_2026_M1_Secc1_Sub1!$D47)</f>
        <v/>
      </c>
      <c r="E1707" s="723"/>
      <c r="F1707" s="723"/>
      <c r="G1707" s="723"/>
      <c r="H1707" s="723"/>
      <c r="I1707" s="723"/>
      <c r="J1707" s="723"/>
      <c r="K1707" s="723"/>
      <c r="L1707" s="723"/>
      <c r="M1707" s="723"/>
      <c r="N1707" s="723"/>
      <c r="O1707" s="723"/>
      <c r="P1707" s="723"/>
      <c r="Q1707" s="723"/>
      <c r="R1707" s="724"/>
      <c r="S1707" s="637" t="str">
        <f t="shared" si="1290"/>
        <v/>
      </c>
      <c r="T1707" s="637" t="str">
        <f t="shared" si="1291"/>
        <v/>
      </c>
      <c r="U1707" s="637" t="str">
        <f t="shared" si="1292"/>
        <v/>
      </c>
      <c r="V1707" s="638"/>
      <c r="W1707" s="638"/>
      <c r="X1707" s="638"/>
      <c r="Y1707" s="638"/>
      <c r="Z1707" s="638"/>
      <c r="AA1707" s="638"/>
      <c r="AB1707" s="638"/>
      <c r="AC1707" s="638"/>
      <c r="AD1707" s="638"/>
      <c r="AI1707" t="str">
        <f t="shared" si="1293"/>
        <v/>
      </c>
      <c r="AJ1707">
        <f t="shared" si="1294"/>
        <v>0</v>
      </c>
      <c r="AK1707">
        <f t="shared" si="1295"/>
        <v>0</v>
      </c>
      <c r="AL1707">
        <f t="shared" si="1296"/>
        <v>0</v>
      </c>
      <c r="AM1707">
        <f t="shared" si="1297"/>
        <v>0</v>
      </c>
      <c r="AN1707">
        <f t="shared" si="1298"/>
        <v>0</v>
      </c>
      <c r="AO1707">
        <f t="shared" si="1299"/>
        <v>0</v>
      </c>
      <c r="AP1707">
        <f t="shared" si="1300"/>
        <v>0</v>
      </c>
      <c r="AQ1707">
        <f t="shared" si="1301"/>
        <v>0</v>
      </c>
      <c r="AR1707">
        <f t="shared" si="1302"/>
        <v>0</v>
      </c>
      <c r="AS1707">
        <f t="shared" si="1303"/>
        <v>0</v>
      </c>
      <c r="AT1707">
        <f t="shared" si="1304"/>
        <v>0</v>
      </c>
      <c r="AU1707">
        <f t="shared" si="1305"/>
        <v>0</v>
      </c>
      <c r="AV1707">
        <f t="shared" si="1306"/>
        <v>0</v>
      </c>
      <c r="AW1707">
        <f t="shared" si="1307"/>
        <v>0</v>
      </c>
      <c r="AX1707">
        <f t="shared" si="1308"/>
        <v>0</v>
      </c>
      <c r="AY1707" s="356" t="str">
        <f t="shared" si="1309"/>
        <v/>
      </c>
      <c r="AZ1707" s="357">
        <f t="shared" si="1310"/>
        <v>0</v>
      </c>
      <c r="BA1707" s="358">
        <f t="shared" si="1311"/>
        <v>0</v>
      </c>
      <c r="BB1707" s="359">
        <f t="shared" si="1312"/>
        <v>0</v>
      </c>
      <c r="BC1707" s="356" t="str">
        <f t="shared" si="1313"/>
        <v/>
      </c>
      <c r="BD1707" s="357">
        <f t="shared" si="1314"/>
        <v>0</v>
      </c>
      <c r="BE1707" s="358">
        <f t="shared" si="1315"/>
        <v>0</v>
      </c>
      <c r="BF1707" s="359">
        <f t="shared" si="1316"/>
        <v>0</v>
      </c>
      <c r="BG1707" s="356" t="str">
        <f t="shared" si="1317"/>
        <v/>
      </c>
      <c r="BH1707" s="357">
        <f t="shared" si="1318"/>
        <v>0</v>
      </c>
      <c r="BI1707" s="358">
        <f t="shared" si="1319"/>
        <v>0</v>
      </c>
      <c r="BJ1707" s="359">
        <f t="shared" si="1320"/>
        <v>0</v>
      </c>
      <c r="BK1707" s="293">
        <f t="shared" si="1321"/>
        <v>0</v>
      </c>
      <c r="BL1707" s="352" t="str">
        <f>IF(BK1707=0,"",
IF(SUM($BK$1701:BK1707)=1,BM1707,
IF($BK$1821&gt;SUM($BK$1701:BK1707),_xlfn.CONCAT(", ",BM1707),
IF($BK$1821=SUM($BK$1701:BK1707),_xlfn.CONCAT(" y ",BM1707)))))</f>
        <v/>
      </c>
      <c r="BM1707" s="120" t="s">
        <v>5137</v>
      </c>
      <c r="BN1707" s="290">
        <f t="shared" si="1322"/>
        <v>0</v>
      </c>
      <c r="BO1707" s="293">
        <f t="shared" si="1323"/>
        <v>0</v>
      </c>
      <c r="BP1707" s="283" t="str">
        <f>IF(BO1707=0,"",
IF(SUM($BO$1701:BO1707)=1,BQ1707,
IF($BO$1821&gt;SUM($BO$1701:BO1707),_xlfn.CONCAT(", ",BQ1707),
IF($BO$1821=SUM($BO$1701:BO1707),_xlfn.CONCAT(" y ",BQ1707)))))</f>
        <v/>
      </c>
      <c r="BQ1707" s="120" t="s">
        <v>5137</v>
      </c>
    </row>
    <row r="1708" spans="1:69" customFormat="1" ht="15" customHeight="1">
      <c r="A1708" s="62"/>
      <c r="B1708" s="456"/>
      <c r="C1708" s="35" t="s">
        <v>5037</v>
      </c>
      <c r="D1708" s="800" t="str">
        <f>IF(CNGE_2026_M1_Secc1_Sub1!$D48="","",CNGE_2026_M1_Secc1_Sub1!$D48)</f>
        <v/>
      </c>
      <c r="E1708" s="723"/>
      <c r="F1708" s="723"/>
      <c r="G1708" s="723"/>
      <c r="H1708" s="723"/>
      <c r="I1708" s="723"/>
      <c r="J1708" s="723"/>
      <c r="K1708" s="723"/>
      <c r="L1708" s="723"/>
      <c r="M1708" s="723"/>
      <c r="N1708" s="723"/>
      <c r="O1708" s="723"/>
      <c r="P1708" s="723"/>
      <c r="Q1708" s="723"/>
      <c r="R1708" s="724"/>
      <c r="S1708" s="637" t="str">
        <f t="shared" si="1290"/>
        <v/>
      </c>
      <c r="T1708" s="637" t="str">
        <f t="shared" si="1291"/>
        <v/>
      </c>
      <c r="U1708" s="637" t="str">
        <f t="shared" si="1292"/>
        <v/>
      </c>
      <c r="V1708" s="638"/>
      <c r="W1708" s="638"/>
      <c r="X1708" s="638"/>
      <c r="Y1708" s="638"/>
      <c r="Z1708" s="638"/>
      <c r="AA1708" s="638"/>
      <c r="AB1708" s="638"/>
      <c r="AC1708" s="638"/>
      <c r="AD1708" s="638"/>
      <c r="AI1708" t="str">
        <f t="shared" si="1293"/>
        <v/>
      </c>
      <c r="AJ1708">
        <f t="shared" si="1294"/>
        <v>0</v>
      </c>
      <c r="AK1708">
        <f t="shared" si="1295"/>
        <v>0</v>
      </c>
      <c r="AL1708">
        <f t="shared" si="1296"/>
        <v>0</v>
      </c>
      <c r="AM1708">
        <f t="shared" si="1297"/>
        <v>0</v>
      </c>
      <c r="AN1708">
        <f t="shared" si="1298"/>
        <v>0</v>
      </c>
      <c r="AO1708">
        <f t="shared" si="1299"/>
        <v>0</v>
      </c>
      <c r="AP1708">
        <f t="shared" si="1300"/>
        <v>0</v>
      </c>
      <c r="AQ1708">
        <f t="shared" si="1301"/>
        <v>0</v>
      </c>
      <c r="AR1708">
        <f t="shared" si="1302"/>
        <v>0</v>
      </c>
      <c r="AS1708">
        <f t="shared" si="1303"/>
        <v>0</v>
      </c>
      <c r="AT1708">
        <f t="shared" si="1304"/>
        <v>0</v>
      </c>
      <c r="AU1708">
        <f t="shared" si="1305"/>
        <v>0</v>
      </c>
      <c r="AV1708">
        <f t="shared" si="1306"/>
        <v>0</v>
      </c>
      <c r="AW1708">
        <f t="shared" si="1307"/>
        <v>0</v>
      </c>
      <c r="AX1708">
        <f t="shared" si="1308"/>
        <v>0</v>
      </c>
      <c r="AY1708" s="356" t="str">
        <f t="shared" si="1309"/>
        <v/>
      </c>
      <c r="AZ1708" s="357">
        <f t="shared" si="1310"/>
        <v>0</v>
      </c>
      <c r="BA1708" s="358">
        <f t="shared" si="1311"/>
        <v>0</v>
      </c>
      <c r="BB1708" s="359">
        <f t="shared" si="1312"/>
        <v>0</v>
      </c>
      <c r="BC1708" s="356" t="str">
        <f t="shared" si="1313"/>
        <v/>
      </c>
      <c r="BD1708" s="357">
        <f t="shared" si="1314"/>
        <v>0</v>
      </c>
      <c r="BE1708" s="358">
        <f t="shared" si="1315"/>
        <v>0</v>
      </c>
      <c r="BF1708" s="359">
        <f t="shared" si="1316"/>
        <v>0</v>
      </c>
      <c r="BG1708" s="356" t="str">
        <f t="shared" si="1317"/>
        <v/>
      </c>
      <c r="BH1708" s="357">
        <f t="shared" si="1318"/>
        <v>0</v>
      </c>
      <c r="BI1708" s="358">
        <f t="shared" si="1319"/>
        <v>0</v>
      </c>
      <c r="BJ1708" s="359">
        <f t="shared" si="1320"/>
        <v>0</v>
      </c>
      <c r="BK1708" s="293">
        <f t="shared" si="1321"/>
        <v>0</v>
      </c>
      <c r="BL1708" s="352" t="str">
        <f>IF(BK1708=0,"",
IF(SUM($BK$1701:BK1708)=1,BM1708,
IF($BK$1821&gt;SUM($BK$1701:BK1708),_xlfn.CONCAT(", ",BM1708),
IF($BK$1821=SUM($BK$1701:BK1708),_xlfn.CONCAT(" y ",BM1708)))))</f>
        <v/>
      </c>
      <c r="BM1708" s="120" t="s">
        <v>5139</v>
      </c>
      <c r="BN1708" s="290">
        <f t="shared" si="1322"/>
        <v>0</v>
      </c>
      <c r="BO1708" s="293">
        <f t="shared" si="1323"/>
        <v>0</v>
      </c>
      <c r="BP1708" s="283" t="str">
        <f>IF(BO1708=0,"",
IF(SUM($BO$1701:BO1708)=1,BQ1708,
IF($BO$1821&gt;SUM($BO$1701:BO1708),_xlfn.CONCAT(", ",BQ1708),
IF($BO$1821=SUM($BO$1701:BO1708),_xlfn.CONCAT(" y ",BQ1708)))))</f>
        <v/>
      </c>
      <c r="BQ1708" s="120" t="s">
        <v>5139</v>
      </c>
    </row>
    <row r="1709" spans="1:69" customFormat="1" ht="15" customHeight="1">
      <c r="A1709" s="62"/>
      <c r="B1709" s="456"/>
      <c r="C1709" s="35" t="s">
        <v>5039</v>
      </c>
      <c r="D1709" s="800" t="str">
        <f>IF(CNGE_2026_M1_Secc1_Sub1!$D49="","",CNGE_2026_M1_Secc1_Sub1!$D49)</f>
        <v/>
      </c>
      <c r="E1709" s="723"/>
      <c r="F1709" s="723"/>
      <c r="G1709" s="723"/>
      <c r="H1709" s="723"/>
      <c r="I1709" s="723"/>
      <c r="J1709" s="723"/>
      <c r="K1709" s="723"/>
      <c r="L1709" s="723"/>
      <c r="M1709" s="723"/>
      <c r="N1709" s="723"/>
      <c r="O1709" s="723"/>
      <c r="P1709" s="723"/>
      <c r="Q1709" s="723"/>
      <c r="R1709" s="724"/>
      <c r="S1709" s="637" t="str">
        <f t="shared" si="1290"/>
        <v/>
      </c>
      <c r="T1709" s="637" t="str">
        <f t="shared" si="1291"/>
        <v/>
      </c>
      <c r="U1709" s="637" t="str">
        <f t="shared" si="1292"/>
        <v/>
      </c>
      <c r="V1709" s="638"/>
      <c r="W1709" s="638"/>
      <c r="X1709" s="638"/>
      <c r="Y1709" s="638"/>
      <c r="Z1709" s="638"/>
      <c r="AA1709" s="638"/>
      <c r="AB1709" s="638"/>
      <c r="AC1709" s="638"/>
      <c r="AD1709" s="638"/>
      <c r="AI1709" t="str">
        <f t="shared" si="1293"/>
        <v/>
      </c>
      <c r="AJ1709">
        <f t="shared" si="1294"/>
        <v>0</v>
      </c>
      <c r="AK1709">
        <f t="shared" si="1295"/>
        <v>0</v>
      </c>
      <c r="AL1709">
        <f t="shared" si="1296"/>
        <v>0</v>
      </c>
      <c r="AM1709">
        <f t="shared" si="1297"/>
        <v>0</v>
      </c>
      <c r="AN1709">
        <f t="shared" si="1298"/>
        <v>0</v>
      </c>
      <c r="AO1709">
        <f t="shared" si="1299"/>
        <v>0</v>
      </c>
      <c r="AP1709">
        <f t="shared" si="1300"/>
        <v>0</v>
      </c>
      <c r="AQ1709">
        <f t="shared" si="1301"/>
        <v>0</v>
      </c>
      <c r="AR1709">
        <f t="shared" si="1302"/>
        <v>0</v>
      </c>
      <c r="AS1709">
        <f t="shared" si="1303"/>
        <v>0</v>
      </c>
      <c r="AT1709">
        <f t="shared" si="1304"/>
        <v>0</v>
      </c>
      <c r="AU1709">
        <f t="shared" si="1305"/>
        <v>0</v>
      </c>
      <c r="AV1709">
        <f t="shared" si="1306"/>
        <v>0</v>
      </c>
      <c r="AW1709">
        <f t="shared" si="1307"/>
        <v>0</v>
      </c>
      <c r="AX1709">
        <f t="shared" si="1308"/>
        <v>0</v>
      </c>
      <c r="AY1709" s="356" t="str">
        <f t="shared" si="1309"/>
        <v/>
      </c>
      <c r="AZ1709" s="357">
        <f t="shared" si="1310"/>
        <v>0</v>
      </c>
      <c r="BA1709" s="358">
        <f t="shared" si="1311"/>
        <v>0</v>
      </c>
      <c r="BB1709" s="359">
        <f t="shared" si="1312"/>
        <v>0</v>
      </c>
      <c r="BC1709" s="356" t="str">
        <f t="shared" si="1313"/>
        <v/>
      </c>
      <c r="BD1709" s="357">
        <f t="shared" si="1314"/>
        <v>0</v>
      </c>
      <c r="BE1709" s="358">
        <f t="shared" si="1315"/>
        <v>0</v>
      </c>
      <c r="BF1709" s="359">
        <f t="shared" si="1316"/>
        <v>0</v>
      </c>
      <c r="BG1709" s="356" t="str">
        <f t="shared" si="1317"/>
        <v/>
      </c>
      <c r="BH1709" s="357">
        <f t="shared" si="1318"/>
        <v>0</v>
      </c>
      <c r="BI1709" s="358">
        <f t="shared" si="1319"/>
        <v>0</v>
      </c>
      <c r="BJ1709" s="359">
        <f t="shared" si="1320"/>
        <v>0</v>
      </c>
      <c r="BK1709" s="293">
        <f t="shared" si="1321"/>
        <v>0</v>
      </c>
      <c r="BL1709" s="352" t="str">
        <f>IF(BK1709=0,"",
IF(SUM($BK$1701:BK1709)=1,BM1709,
IF($BK$1821&gt;SUM($BK$1701:BK1709),_xlfn.CONCAT(", ",BM1709),
IF($BK$1821=SUM($BK$1701:BK1709),_xlfn.CONCAT(" y ",BM1709)))))</f>
        <v/>
      </c>
      <c r="BM1709" s="120" t="s">
        <v>5141</v>
      </c>
      <c r="BN1709" s="290">
        <f t="shared" si="1322"/>
        <v>0</v>
      </c>
      <c r="BO1709" s="293">
        <f t="shared" si="1323"/>
        <v>0</v>
      </c>
      <c r="BP1709" s="283" t="str">
        <f>IF(BO1709=0,"",
IF(SUM($BO$1701:BO1709)=1,BQ1709,
IF($BO$1821&gt;SUM($BO$1701:BO1709),_xlfn.CONCAT(", ",BQ1709),
IF($BO$1821=SUM($BO$1701:BO1709),_xlfn.CONCAT(" y ",BQ1709)))))</f>
        <v/>
      </c>
      <c r="BQ1709" s="120" t="s">
        <v>5141</v>
      </c>
    </row>
    <row r="1710" spans="1:69" customFormat="1" ht="15" customHeight="1">
      <c r="A1710" s="62"/>
      <c r="B1710" s="456"/>
      <c r="C1710" s="35" t="s">
        <v>5040</v>
      </c>
      <c r="D1710" s="800" t="str">
        <f>IF(CNGE_2026_M1_Secc1_Sub1!$D50="","",CNGE_2026_M1_Secc1_Sub1!$D50)</f>
        <v/>
      </c>
      <c r="E1710" s="723"/>
      <c r="F1710" s="723"/>
      <c r="G1710" s="723"/>
      <c r="H1710" s="723"/>
      <c r="I1710" s="723"/>
      <c r="J1710" s="723"/>
      <c r="K1710" s="723"/>
      <c r="L1710" s="723"/>
      <c r="M1710" s="723"/>
      <c r="N1710" s="723"/>
      <c r="O1710" s="723"/>
      <c r="P1710" s="723"/>
      <c r="Q1710" s="723"/>
      <c r="R1710" s="724"/>
      <c r="S1710" s="637" t="str">
        <f t="shared" si="1290"/>
        <v/>
      </c>
      <c r="T1710" s="637" t="str">
        <f t="shared" si="1291"/>
        <v/>
      </c>
      <c r="U1710" s="637" t="str">
        <f t="shared" si="1292"/>
        <v/>
      </c>
      <c r="V1710" s="638"/>
      <c r="W1710" s="638"/>
      <c r="X1710" s="638"/>
      <c r="Y1710" s="638"/>
      <c r="Z1710" s="638"/>
      <c r="AA1710" s="638"/>
      <c r="AB1710" s="638"/>
      <c r="AC1710" s="638"/>
      <c r="AD1710" s="638"/>
      <c r="AI1710" t="str">
        <f t="shared" si="1293"/>
        <v/>
      </c>
      <c r="AJ1710">
        <f t="shared" si="1294"/>
        <v>0</v>
      </c>
      <c r="AK1710">
        <f t="shared" si="1295"/>
        <v>0</v>
      </c>
      <c r="AL1710">
        <f t="shared" si="1296"/>
        <v>0</v>
      </c>
      <c r="AM1710">
        <f t="shared" si="1297"/>
        <v>0</v>
      </c>
      <c r="AN1710">
        <f t="shared" si="1298"/>
        <v>0</v>
      </c>
      <c r="AO1710">
        <f t="shared" si="1299"/>
        <v>0</v>
      </c>
      <c r="AP1710">
        <f t="shared" si="1300"/>
        <v>0</v>
      </c>
      <c r="AQ1710">
        <f t="shared" si="1301"/>
        <v>0</v>
      </c>
      <c r="AR1710">
        <f t="shared" si="1302"/>
        <v>0</v>
      </c>
      <c r="AS1710">
        <f t="shared" si="1303"/>
        <v>0</v>
      </c>
      <c r="AT1710">
        <f t="shared" si="1304"/>
        <v>0</v>
      </c>
      <c r="AU1710">
        <f t="shared" si="1305"/>
        <v>0</v>
      </c>
      <c r="AV1710">
        <f t="shared" si="1306"/>
        <v>0</v>
      </c>
      <c r="AW1710">
        <f t="shared" si="1307"/>
        <v>0</v>
      </c>
      <c r="AX1710">
        <f t="shared" si="1308"/>
        <v>0</v>
      </c>
      <c r="AY1710" s="356" t="str">
        <f t="shared" si="1309"/>
        <v/>
      </c>
      <c r="AZ1710" s="357">
        <f t="shared" si="1310"/>
        <v>0</v>
      </c>
      <c r="BA1710" s="358">
        <f t="shared" si="1311"/>
        <v>0</v>
      </c>
      <c r="BB1710" s="359">
        <f t="shared" si="1312"/>
        <v>0</v>
      </c>
      <c r="BC1710" s="356" t="str">
        <f t="shared" si="1313"/>
        <v/>
      </c>
      <c r="BD1710" s="357">
        <f t="shared" si="1314"/>
        <v>0</v>
      </c>
      <c r="BE1710" s="358">
        <f t="shared" si="1315"/>
        <v>0</v>
      </c>
      <c r="BF1710" s="359">
        <f t="shared" si="1316"/>
        <v>0</v>
      </c>
      <c r="BG1710" s="356" t="str">
        <f t="shared" si="1317"/>
        <v/>
      </c>
      <c r="BH1710" s="357">
        <f t="shared" si="1318"/>
        <v>0</v>
      </c>
      <c r="BI1710" s="358">
        <f t="shared" si="1319"/>
        <v>0</v>
      </c>
      <c r="BJ1710" s="359">
        <f t="shared" si="1320"/>
        <v>0</v>
      </c>
      <c r="BK1710" s="293">
        <f t="shared" si="1321"/>
        <v>0</v>
      </c>
      <c r="BL1710" s="352" t="str">
        <f>IF(BK1710=0,"",
IF(SUM($BK$1701:BK1710)=1,BM1710,
IF($BK$1821&gt;SUM($BK$1701:BK1710),_xlfn.CONCAT(", ",BM1710),
IF($BK$1821=SUM($BK$1701:BK1710),_xlfn.CONCAT(" y ",BM1710)))))</f>
        <v/>
      </c>
      <c r="BM1710" s="120" t="s">
        <v>5143</v>
      </c>
      <c r="BN1710" s="290">
        <f t="shared" si="1322"/>
        <v>0</v>
      </c>
      <c r="BO1710" s="293">
        <f t="shared" si="1323"/>
        <v>0</v>
      </c>
      <c r="BP1710" s="283" t="str">
        <f>IF(BO1710=0,"",
IF(SUM($BO$1701:BO1710)=1,BQ1710,
IF($BO$1821&gt;SUM($BO$1701:BO1710),_xlfn.CONCAT(", ",BQ1710),
IF($BO$1821=SUM($BO$1701:BO1710),_xlfn.CONCAT(" y ",BQ1710)))))</f>
        <v/>
      </c>
      <c r="BQ1710" s="120" t="s">
        <v>5143</v>
      </c>
    </row>
    <row r="1711" spans="1:69" customFormat="1" ht="15" customHeight="1">
      <c r="A1711" s="62"/>
      <c r="B1711" s="456"/>
      <c r="C1711" s="35" t="s">
        <v>5042</v>
      </c>
      <c r="D1711" s="800" t="str">
        <f>IF(CNGE_2026_M1_Secc1_Sub1!$D51="","",CNGE_2026_M1_Secc1_Sub1!$D51)</f>
        <v/>
      </c>
      <c r="E1711" s="723"/>
      <c r="F1711" s="723"/>
      <c r="G1711" s="723"/>
      <c r="H1711" s="723"/>
      <c r="I1711" s="723"/>
      <c r="J1711" s="723"/>
      <c r="K1711" s="723"/>
      <c r="L1711" s="723"/>
      <c r="M1711" s="723"/>
      <c r="N1711" s="723"/>
      <c r="O1711" s="723"/>
      <c r="P1711" s="723"/>
      <c r="Q1711" s="723"/>
      <c r="R1711" s="724"/>
      <c r="S1711" s="637" t="str">
        <f t="shared" si="1290"/>
        <v/>
      </c>
      <c r="T1711" s="637" t="str">
        <f t="shared" si="1291"/>
        <v/>
      </c>
      <c r="U1711" s="637" t="str">
        <f t="shared" si="1292"/>
        <v/>
      </c>
      <c r="V1711" s="638"/>
      <c r="W1711" s="638"/>
      <c r="X1711" s="638"/>
      <c r="Y1711" s="638"/>
      <c r="Z1711" s="638"/>
      <c r="AA1711" s="638"/>
      <c r="AB1711" s="638"/>
      <c r="AC1711" s="638"/>
      <c r="AD1711" s="638"/>
      <c r="AI1711" t="str">
        <f t="shared" si="1293"/>
        <v/>
      </c>
      <c r="AJ1711">
        <f t="shared" si="1294"/>
        <v>0</v>
      </c>
      <c r="AK1711">
        <f t="shared" si="1295"/>
        <v>0</v>
      </c>
      <c r="AL1711">
        <f t="shared" si="1296"/>
        <v>0</v>
      </c>
      <c r="AM1711">
        <f t="shared" si="1297"/>
        <v>0</v>
      </c>
      <c r="AN1711">
        <f t="shared" si="1298"/>
        <v>0</v>
      </c>
      <c r="AO1711">
        <f t="shared" si="1299"/>
        <v>0</v>
      </c>
      <c r="AP1711">
        <f t="shared" si="1300"/>
        <v>0</v>
      </c>
      <c r="AQ1711">
        <f t="shared" si="1301"/>
        <v>0</v>
      </c>
      <c r="AR1711">
        <f t="shared" si="1302"/>
        <v>0</v>
      </c>
      <c r="AS1711">
        <f t="shared" si="1303"/>
        <v>0</v>
      </c>
      <c r="AT1711">
        <f t="shared" si="1304"/>
        <v>0</v>
      </c>
      <c r="AU1711">
        <f t="shared" si="1305"/>
        <v>0</v>
      </c>
      <c r="AV1711">
        <f t="shared" si="1306"/>
        <v>0</v>
      </c>
      <c r="AW1711">
        <f t="shared" si="1307"/>
        <v>0</v>
      </c>
      <c r="AX1711">
        <f t="shared" si="1308"/>
        <v>0</v>
      </c>
      <c r="AY1711" s="356" t="str">
        <f t="shared" si="1309"/>
        <v/>
      </c>
      <c r="AZ1711" s="357">
        <f t="shared" si="1310"/>
        <v>0</v>
      </c>
      <c r="BA1711" s="358">
        <f t="shared" si="1311"/>
        <v>0</v>
      </c>
      <c r="BB1711" s="359">
        <f t="shared" si="1312"/>
        <v>0</v>
      </c>
      <c r="BC1711" s="356" t="str">
        <f t="shared" si="1313"/>
        <v/>
      </c>
      <c r="BD1711" s="357">
        <f t="shared" si="1314"/>
        <v>0</v>
      </c>
      <c r="BE1711" s="358">
        <f t="shared" si="1315"/>
        <v>0</v>
      </c>
      <c r="BF1711" s="359">
        <f t="shared" si="1316"/>
        <v>0</v>
      </c>
      <c r="BG1711" s="356" t="str">
        <f t="shared" si="1317"/>
        <v/>
      </c>
      <c r="BH1711" s="357">
        <f t="shared" si="1318"/>
        <v>0</v>
      </c>
      <c r="BI1711" s="358">
        <f t="shared" si="1319"/>
        <v>0</v>
      </c>
      <c r="BJ1711" s="359">
        <f t="shared" si="1320"/>
        <v>0</v>
      </c>
      <c r="BK1711" s="293">
        <f t="shared" si="1321"/>
        <v>0</v>
      </c>
      <c r="BL1711" s="352" t="str">
        <f>IF(BK1711=0,"",
IF(SUM($BK$1701:BK1711)=1,BM1711,
IF($BK$1821&gt;SUM($BK$1701:BK1711),_xlfn.CONCAT(", ",BM1711),
IF($BK$1821=SUM($BK$1701:BK1711),_xlfn.CONCAT(" y ",BM1711)))))</f>
        <v/>
      </c>
      <c r="BM1711" s="120" t="s">
        <v>5145</v>
      </c>
      <c r="BN1711" s="290">
        <f t="shared" si="1322"/>
        <v>0</v>
      </c>
      <c r="BO1711" s="293">
        <f t="shared" si="1323"/>
        <v>0</v>
      </c>
      <c r="BP1711" s="283" t="str">
        <f>IF(BO1711=0,"",
IF(SUM($BO$1701:BO1711)=1,BQ1711,
IF($BO$1821&gt;SUM($BO$1701:BO1711),_xlfn.CONCAT(", ",BQ1711),
IF($BO$1821=SUM($BO$1701:BO1711),_xlfn.CONCAT(" y ",BQ1711)))))</f>
        <v/>
      </c>
      <c r="BQ1711" s="120" t="s">
        <v>5145</v>
      </c>
    </row>
    <row r="1712" spans="1:69" customFormat="1" ht="15" customHeight="1">
      <c r="A1712" s="62"/>
      <c r="B1712" s="456"/>
      <c r="C1712" s="35" t="s">
        <v>5043</v>
      </c>
      <c r="D1712" s="800" t="str">
        <f>IF(CNGE_2026_M1_Secc1_Sub1!$D52="","",CNGE_2026_M1_Secc1_Sub1!$D52)</f>
        <v/>
      </c>
      <c r="E1712" s="723"/>
      <c r="F1712" s="723"/>
      <c r="G1712" s="723"/>
      <c r="H1712" s="723"/>
      <c r="I1712" s="723"/>
      <c r="J1712" s="723"/>
      <c r="K1712" s="723"/>
      <c r="L1712" s="723"/>
      <c r="M1712" s="723"/>
      <c r="N1712" s="723"/>
      <c r="O1712" s="723"/>
      <c r="P1712" s="723"/>
      <c r="Q1712" s="723"/>
      <c r="R1712" s="724"/>
      <c r="S1712" s="637" t="str">
        <f t="shared" si="1290"/>
        <v/>
      </c>
      <c r="T1712" s="637" t="str">
        <f t="shared" si="1291"/>
        <v/>
      </c>
      <c r="U1712" s="637" t="str">
        <f t="shared" si="1292"/>
        <v/>
      </c>
      <c r="V1712" s="638"/>
      <c r="W1712" s="638"/>
      <c r="X1712" s="638"/>
      <c r="Y1712" s="638"/>
      <c r="Z1712" s="638"/>
      <c r="AA1712" s="638"/>
      <c r="AB1712" s="638"/>
      <c r="AC1712" s="638"/>
      <c r="AD1712" s="638"/>
      <c r="AI1712" t="str">
        <f t="shared" si="1293"/>
        <v/>
      </c>
      <c r="AJ1712">
        <f t="shared" si="1294"/>
        <v>0</v>
      </c>
      <c r="AK1712">
        <f t="shared" si="1295"/>
        <v>0</v>
      </c>
      <c r="AL1712">
        <f t="shared" si="1296"/>
        <v>0</v>
      </c>
      <c r="AM1712">
        <f t="shared" si="1297"/>
        <v>0</v>
      </c>
      <c r="AN1712">
        <f t="shared" si="1298"/>
        <v>0</v>
      </c>
      <c r="AO1712">
        <f t="shared" si="1299"/>
        <v>0</v>
      </c>
      <c r="AP1712">
        <f t="shared" si="1300"/>
        <v>0</v>
      </c>
      <c r="AQ1712">
        <f t="shared" si="1301"/>
        <v>0</v>
      </c>
      <c r="AR1712">
        <f t="shared" si="1302"/>
        <v>0</v>
      </c>
      <c r="AS1712">
        <f t="shared" si="1303"/>
        <v>0</v>
      </c>
      <c r="AT1712">
        <f t="shared" si="1304"/>
        <v>0</v>
      </c>
      <c r="AU1712">
        <f t="shared" si="1305"/>
        <v>0</v>
      </c>
      <c r="AV1712">
        <f t="shared" si="1306"/>
        <v>0</v>
      </c>
      <c r="AW1712">
        <f t="shared" si="1307"/>
        <v>0</v>
      </c>
      <c r="AX1712">
        <f t="shared" si="1308"/>
        <v>0</v>
      </c>
      <c r="AY1712" s="356" t="str">
        <f t="shared" si="1309"/>
        <v/>
      </c>
      <c r="AZ1712" s="357">
        <f t="shared" si="1310"/>
        <v>0</v>
      </c>
      <c r="BA1712" s="358">
        <f t="shared" si="1311"/>
        <v>0</v>
      </c>
      <c r="BB1712" s="359">
        <f t="shared" si="1312"/>
        <v>0</v>
      </c>
      <c r="BC1712" s="356" t="str">
        <f t="shared" si="1313"/>
        <v/>
      </c>
      <c r="BD1712" s="357">
        <f t="shared" si="1314"/>
        <v>0</v>
      </c>
      <c r="BE1712" s="358">
        <f t="shared" si="1315"/>
        <v>0</v>
      </c>
      <c r="BF1712" s="359">
        <f t="shared" si="1316"/>
        <v>0</v>
      </c>
      <c r="BG1712" s="356" t="str">
        <f t="shared" si="1317"/>
        <v/>
      </c>
      <c r="BH1712" s="357">
        <f t="shared" si="1318"/>
        <v>0</v>
      </c>
      <c r="BI1712" s="358">
        <f t="shared" si="1319"/>
        <v>0</v>
      </c>
      <c r="BJ1712" s="359">
        <f t="shared" si="1320"/>
        <v>0</v>
      </c>
      <c r="BK1712" s="293">
        <f t="shared" si="1321"/>
        <v>0</v>
      </c>
      <c r="BL1712" s="352" t="str">
        <f>IF(BK1712=0,"",
IF(SUM($BK$1701:BK1712)=1,BM1712,
IF($BK$1821&gt;SUM($BK$1701:BK1712),_xlfn.CONCAT(", ",BM1712),
IF($BK$1821=SUM($BK$1701:BK1712),_xlfn.CONCAT(" y ",BM1712)))))</f>
        <v/>
      </c>
      <c r="BM1712" s="120" t="s">
        <v>5147</v>
      </c>
      <c r="BN1712" s="290">
        <f t="shared" si="1322"/>
        <v>0</v>
      </c>
      <c r="BO1712" s="293">
        <f t="shared" si="1323"/>
        <v>0</v>
      </c>
      <c r="BP1712" s="283" t="str">
        <f>IF(BO1712=0,"",
IF(SUM($BO$1701:BO1712)=1,BQ1712,
IF($BO$1821&gt;SUM($BO$1701:BO1712),_xlfn.CONCAT(", ",BQ1712),
IF($BO$1821=SUM($BO$1701:BO1712),_xlfn.CONCAT(" y ",BQ1712)))))</f>
        <v/>
      </c>
      <c r="BQ1712" s="120" t="s">
        <v>5147</v>
      </c>
    </row>
    <row r="1713" spans="1:69" customFormat="1" ht="15" customHeight="1">
      <c r="A1713" s="62"/>
      <c r="B1713" s="456"/>
      <c r="C1713" s="35" t="s">
        <v>5044</v>
      </c>
      <c r="D1713" s="800" t="str">
        <f>IF(CNGE_2026_M1_Secc1_Sub1!$D53="","",CNGE_2026_M1_Secc1_Sub1!$D53)</f>
        <v/>
      </c>
      <c r="E1713" s="723"/>
      <c r="F1713" s="723"/>
      <c r="G1713" s="723"/>
      <c r="H1713" s="723"/>
      <c r="I1713" s="723"/>
      <c r="J1713" s="723"/>
      <c r="K1713" s="723"/>
      <c r="L1713" s="723"/>
      <c r="M1713" s="723"/>
      <c r="N1713" s="723"/>
      <c r="O1713" s="723"/>
      <c r="P1713" s="723"/>
      <c r="Q1713" s="723"/>
      <c r="R1713" s="724"/>
      <c r="S1713" s="637" t="str">
        <f t="shared" si="1290"/>
        <v/>
      </c>
      <c r="T1713" s="637" t="str">
        <f t="shared" si="1291"/>
        <v/>
      </c>
      <c r="U1713" s="637" t="str">
        <f t="shared" si="1292"/>
        <v/>
      </c>
      <c r="V1713" s="638"/>
      <c r="W1713" s="638"/>
      <c r="X1713" s="638"/>
      <c r="Y1713" s="638"/>
      <c r="Z1713" s="638"/>
      <c r="AA1713" s="638"/>
      <c r="AB1713" s="638"/>
      <c r="AC1713" s="638"/>
      <c r="AD1713" s="638"/>
      <c r="AI1713" t="str">
        <f t="shared" si="1293"/>
        <v/>
      </c>
      <c r="AJ1713">
        <f t="shared" si="1294"/>
        <v>0</v>
      </c>
      <c r="AK1713">
        <f t="shared" si="1295"/>
        <v>0</v>
      </c>
      <c r="AL1713">
        <f t="shared" si="1296"/>
        <v>0</v>
      </c>
      <c r="AM1713">
        <f t="shared" si="1297"/>
        <v>0</v>
      </c>
      <c r="AN1713">
        <f t="shared" si="1298"/>
        <v>0</v>
      </c>
      <c r="AO1713">
        <f t="shared" si="1299"/>
        <v>0</v>
      </c>
      <c r="AP1713">
        <f t="shared" si="1300"/>
        <v>0</v>
      </c>
      <c r="AQ1713">
        <f t="shared" si="1301"/>
        <v>0</v>
      </c>
      <c r="AR1713">
        <f t="shared" si="1302"/>
        <v>0</v>
      </c>
      <c r="AS1713">
        <f t="shared" si="1303"/>
        <v>0</v>
      </c>
      <c r="AT1713">
        <f t="shared" si="1304"/>
        <v>0</v>
      </c>
      <c r="AU1713">
        <f t="shared" si="1305"/>
        <v>0</v>
      </c>
      <c r="AV1713">
        <f t="shared" si="1306"/>
        <v>0</v>
      </c>
      <c r="AW1713">
        <f t="shared" si="1307"/>
        <v>0</v>
      </c>
      <c r="AX1713">
        <f t="shared" si="1308"/>
        <v>0</v>
      </c>
      <c r="AY1713" s="356" t="str">
        <f t="shared" si="1309"/>
        <v/>
      </c>
      <c r="AZ1713" s="357">
        <f t="shared" si="1310"/>
        <v>0</v>
      </c>
      <c r="BA1713" s="358">
        <f t="shared" si="1311"/>
        <v>0</v>
      </c>
      <c r="BB1713" s="359">
        <f t="shared" si="1312"/>
        <v>0</v>
      </c>
      <c r="BC1713" s="356" t="str">
        <f t="shared" si="1313"/>
        <v/>
      </c>
      <c r="BD1713" s="357">
        <f t="shared" si="1314"/>
        <v>0</v>
      </c>
      <c r="BE1713" s="358">
        <f t="shared" si="1315"/>
        <v>0</v>
      </c>
      <c r="BF1713" s="359">
        <f t="shared" si="1316"/>
        <v>0</v>
      </c>
      <c r="BG1713" s="356" t="str">
        <f t="shared" si="1317"/>
        <v/>
      </c>
      <c r="BH1713" s="357">
        <f t="shared" si="1318"/>
        <v>0</v>
      </c>
      <c r="BI1713" s="358">
        <f t="shared" si="1319"/>
        <v>0</v>
      </c>
      <c r="BJ1713" s="359">
        <f t="shared" si="1320"/>
        <v>0</v>
      </c>
      <c r="BK1713" s="293">
        <f t="shared" si="1321"/>
        <v>0</v>
      </c>
      <c r="BL1713" s="352" t="str">
        <f>IF(BK1713=0,"",
IF(SUM($BK$1701:BK1713)=1,BM1713,
IF($BK$1821&gt;SUM($BK$1701:BK1713),_xlfn.CONCAT(", ",BM1713),
IF($BK$1821=SUM($BK$1701:BK1713),_xlfn.CONCAT(" y ",BM1713)))))</f>
        <v/>
      </c>
      <c r="BM1713" s="120" t="s">
        <v>5149</v>
      </c>
      <c r="BN1713" s="290">
        <f t="shared" si="1322"/>
        <v>0</v>
      </c>
      <c r="BO1713" s="293">
        <f t="shared" si="1323"/>
        <v>0</v>
      </c>
      <c r="BP1713" s="283" t="str">
        <f>IF(BO1713=0,"",
IF(SUM($BO$1701:BO1713)=1,BQ1713,
IF($BO$1821&gt;SUM($BO$1701:BO1713),_xlfn.CONCAT(", ",BQ1713),
IF($BO$1821=SUM($BO$1701:BO1713),_xlfn.CONCAT(" y ",BQ1713)))))</f>
        <v/>
      </c>
      <c r="BQ1713" s="120" t="s">
        <v>5149</v>
      </c>
    </row>
    <row r="1714" spans="1:69" customFormat="1" ht="15" customHeight="1">
      <c r="A1714" s="62"/>
      <c r="B1714" s="456"/>
      <c r="C1714" s="35" t="s">
        <v>5045</v>
      </c>
      <c r="D1714" s="800" t="str">
        <f>IF(CNGE_2026_M1_Secc1_Sub1!$D54="","",CNGE_2026_M1_Secc1_Sub1!$D54)</f>
        <v/>
      </c>
      <c r="E1714" s="723"/>
      <c r="F1714" s="723"/>
      <c r="G1714" s="723"/>
      <c r="H1714" s="723"/>
      <c r="I1714" s="723"/>
      <c r="J1714" s="723"/>
      <c r="K1714" s="723"/>
      <c r="L1714" s="723"/>
      <c r="M1714" s="723"/>
      <c r="N1714" s="723"/>
      <c r="O1714" s="723"/>
      <c r="P1714" s="723"/>
      <c r="Q1714" s="723"/>
      <c r="R1714" s="724"/>
      <c r="S1714" s="637" t="str">
        <f t="shared" si="1290"/>
        <v/>
      </c>
      <c r="T1714" s="637" t="str">
        <f t="shared" si="1291"/>
        <v/>
      </c>
      <c r="U1714" s="637" t="str">
        <f t="shared" si="1292"/>
        <v/>
      </c>
      <c r="V1714" s="638"/>
      <c r="W1714" s="638"/>
      <c r="X1714" s="638"/>
      <c r="Y1714" s="638"/>
      <c r="Z1714" s="638"/>
      <c r="AA1714" s="638"/>
      <c r="AB1714" s="638"/>
      <c r="AC1714" s="638"/>
      <c r="AD1714" s="638"/>
      <c r="AI1714" t="str">
        <f t="shared" si="1293"/>
        <v/>
      </c>
      <c r="AJ1714">
        <f t="shared" si="1294"/>
        <v>0</v>
      </c>
      <c r="AK1714">
        <f t="shared" si="1295"/>
        <v>0</v>
      </c>
      <c r="AL1714">
        <f t="shared" si="1296"/>
        <v>0</v>
      </c>
      <c r="AM1714">
        <f t="shared" si="1297"/>
        <v>0</v>
      </c>
      <c r="AN1714">
        <f t="shared" si="1298"/>
        <v>0</v>
      </c>
      <c r="AO1714">
        <f t="shared" si="1299"/>
        <v>0</v>
      </c>
      <c r="AP1714">
        <f t="shared" si="1300"/>
        <v>0</v>
      </c>
      <c r="AQ1714">
        <f t="shared" si="1301"/>
        <v>0</v>
      </c>
      <c r="AR1714">
        <f t="shared" si="1302"/>
        <v>0</v>
      </c>
      <c r="AS1714">
        <f t="shared" si="1303"/>
        <v>0</v>
      </c>
      <c r="AT1714">
        <f t="shared" si="1304"/>
        <v>0</v>
      </c>
      <c r="AU1714">
        <f t="shared" si="1305"/>
        <v>0</v>
      </c>
      <c r="AV1714">
        <f t="shared" si="1306"/>
        <v>0</v>
      </c>
      <c r="AW1714">
        <f t="shared" si="1307"/>
        <v>0</v>
      </c>
      <c r="AX1714">
        <f t="shared" si="1308"/>
        <v>0</v>
      </c>
      <c r="AY1714" s="356" t="str">
        <f t="shared" si="1309"/>
        <v/>
      </c>
      <c r="AZ1714" s="357">
        <f t="shared" si="1310"/>
        <v>0</v>
      </c>
      <c r="BA1714" s="358">
        <f t="shared" si="1311"/>
        <v>0</v>
      </c>
      <c r="BB1714" s="359">
        <f t="shared" si="1312"/>
        <v>0</v>
      </c>
      <c r="BC1714" s="356" t="str">
        <f t="shared" si="1313"/>
        <v/>
      </c>
      <c r="BD1714" s="357">
        <f t="shared" si="1314"/>
        <v>0</v>
      </c>
      <c r="BE1714" s="358">
        <f t="shared" si="1315"/>
        <v>0</v>
      </c>
      <c r="BF1714" s="359">
        <f t="shared" si="1316"/>
        <v>0</v>
      </c>
      <c r="BG1714" s="356" t="str">
        <f t="shared" si="1317"/>
        <v/>
      </c>
      <c r="BH1714" s="357">
        <f t="shared" si="1318"/>
        <v>0</v>
      </c>
      <c r="BI1714" s="358">
        <f t="shared" si="1319"/>
        <v>0</v>
      </c>
      <c r="BJ1714" s="359">
        <f t="shared" si="1320"/>
        <v>0</v>
      </c>
      <c r="BK1714" s="293">
        <f t="shared" si="1321"/>
        <v>0</v>
      </c>
      <c r="BL1714" s="352" t="str">
        <f>IF(BK1714=0,"",
IF(SUM($BK$1701:BK1714)=1,BM1714,
IF($BK$1821&gt;SUM($BK$1701:BK1714),_xlfn.CONCAT(", ",BM1714),
IF($BK$1821=SUM($BK$1701:BK1714),_xlfn.CONCAT(" y ",BM1714)))))</f>
        <v/>
      </c>
      <c r="BM1714" s="120" t="s">
        <v>5151</v>
      </c>
      <c r="BN1714" s="290">
        <f t="shared" si="1322"/>
        <v>0</v>
      </c>
      <c r="BO1714" s="293">
        <f t="shared" si="1323"/>
        <v>0</v>
      </c>
      <c r="BP1714" s="283" t="str">
        <f>IF(BO1714=0,"",
IF(SUM($BO$1701:BO1714)=1,BQ1714,
IF($BO$1821&gt;SUM($BO$1701:BO1714),_xlfn.CONCAT(", ",BQ1714),
IF($BO$1821=SUM($BO$1701:BO1714),_xlfn.CONCAT(" y ",BQ1714)))))</f>
        <v/>
      </c>
      <c r="BQ1714" s="120" t="s">
        <v>5151</v>
      </c>
    </row>
    <row r="1715" spans="1:69" customFormat="1" ht="15" customHeight="1">
      <c r="A1715" s="62"/>
      <c r="B1715" s="456"/>
      <c r="C1715" s="35" t="s">
        <v>5046</v>
      </c>
      <c r="D1715" s="800" t="str">
        <f>IF(CNGE_2026_M1_Secc1_Sub1!$D55="","",CNGE_2026_M1_Secc1_Sub1!$D55)</f>
        <v/>
      </c>
      <c r="E1715" s="723"/>
      <c r="F1715" s="723"/>
      <c r="G1715" s="723"/>
      <c r="H1715" s="723"/>
      <c r="I1715" s="723"/>
      <c r="J1715" s="723"/>
      <c r="K1715" s="723"/>
      <c r="L1715" s="723"/>
      <c r="M1715" s="723"/>
      <c r="N1715" s="723"/>
      <c r="O1715" s="723"/>
      <c r="P1715" s="723"/>
      <c r="Q1715" s="723"/>
      <c r="R1715" s="724"/>
      <c r="S1715" s="637" t="str">
        <f t="shared" si="1290"/>
        <v/>
      </c>
      <c r="T1715" s="637" t="str">
        <f t="shared" si="1291"/>
        <v/>
      </c>
      <c r="U1715" s="637" t="str">
        <f t="shared" si="1292"/>
        <v/>
      </c>
      <c r="V1715" s="638"/>
      <c r="W1715" s="638"/>
      <c r="X1715" s="638"/>
      <c r="Y1715" s="638"/>
      <c r="Z1715" s="638"/>
      <c r="AA1715" s="638"/>
      <c r="AB1715" s="638"/>
      <c r="AC1715" s="638"/>
      <c r="AD1715" s="638"/>
      <c r="AI1715" t="str">
        <f t="shared" si="1293"/>
        <v/>
      </c>
      <c r="AJ1715">
        <f t="shared" si="1294"/>
        <v>0</v>
      </c>
      <c r="AK1715">
        <f t="shared" si="1295"/>
        <v>0</v>
      </c>
      <c r="AL1715">
        <f t="shared" si="1296"/>
        <v>0</v>
      </c>
      <c r="AM1715">
        <f t="shared" si="1297"/>
        <v>0</v>
      </c>
      <c r="AN1715">
        <f t="shared" si="1298"/>
        <v>0</v>
      </c>
      <c r="AO1715">
        <f t="shared" si="1299"/>
        <v>0</v>
      </c>
      <c r="AP1715">
        <f t="shared" si="1300"/>
        <v>0</v>
      </c>
      <c r="AQ1715">
        <f t="shared" si="1301"/>
        <v>0</v>
      </c>
      <c r="AR1715">
        <f t="shared" si="1302"/>
        <v>0</v>
      </c>
      <c r="AS1715">
        <f t="shared" si="1303"/>
        <v>0</v>
      </c>
      <c r="AT1715">
        <f t="shared" si="1304"/>
        <v>0</v>
      </c>
      <c r="AU1715">
        <f t="shared" si="1305"/>
        <v>0</v>
      </c>
      <c r="AV1715">
        <f t="shared" si="1306"/>
        <v>0</v>
      </c>
      <c r="AW1715">
        <f t="shared" si="1307"/>
        <v>0</v>
      </c>
      <c r="AX1715">
        <f t="shared" si="1308"/>
        <v>0</v>
      </c>
      <c r="AY1715" s="356" t="str">
        <f t="shared" si="1309"/>
        <v/>
      </c>
      <c r="AZ1715" s="357">
        <f t="shared" si="1310"/>
        <v>0</v>
      </c>
      <c r="BA1715" s="358">
        <f t="shared" si="1311"/>
        <v>0</v>
      </c>
      <c r="BB1715" s="359">
        <f t="shared" si="1312"/>
        <v>0</v>
      </c>
      <c r="BC1715" s="356" t="str">
        <f t="shared" si="1313"/>
        <v/>
      </c>
      <c r="BD1715" s="357">
        <f t="shared" si="1314"/>
        <v>0</v>
      </c>
      <c r="BE1715" s="358">
        <f t="shared" si="1315"/>
        <v>0</v>
      </c>
      <c r="BF1715" s="359">
        <f t="shared" si="1316"/>
        <v>0</v>
      </c>
      <c r="BG1715" s="356" t="str">
        <f t="shared" si="1317"/>
        <v/>
      </c>
      <c r="BH1715" s="357">
        <f t="shared" si="1318"/>
        <v>0</v>
      </c>
      <c r="BI1715" s="358">
        <f t="shared" si="1319"/>
        <v>0</v>
      </c>
      <c r="BJ1715" s="359">
        <f t="shared" si="1320"/>
        <v>0</v>
      </c>
      <c r="BK1715" s="293">
        <f t="shared" si="1321"/>
        <v>0</v>
      </c>
      <c r="BL1715" s="352" t="str">
        <f>IF(BK1715=0,"",
IF(SUM($BK$1701:BK1715)=1,BM1715,
IF($BK$1821&gt;SUM($BK$1701:BK1715),_xlfn.CONCAT(", ",BM1715),
IF($BK$1821=SUM($BK$1701:BK1715),_xlfn.CONCAT(" y ",BM1715)))))</f>
        <v/>
      </c>
      <c r="BM1715" s="120" t="s">
        <v>5153</v>
      </c>
      <c r="BN1715" s="290">
        <f t="shared" si="1322"/>
        <v>0</v>
      </c>
      <c r="BO1715" s="293">
        <f t="shared" si="1323"/>
        <v>0</v>
      </c>
      <c r="BP1715" s="283" t="str">
        <f>IF(BO1715=0,"",
IF(SUM($BO$1701:BO1715)=1,BQ1715,
IF($BO$1821&gt;SUM($BO$1701:BO1715),_xlfn.CONCAT(", ",BQ1715),
IF($BO$1821=SUM($BO$1701:BO1715),_xlfn.CONCAT(" y ",BQ1715)))))</f>
        <v/>
      </c>
      <c r="BQ1715" s="120" t="s">
        <v>5153</v>
      </c>
    </row>
    <row r="1716" spans="1:69" customFormat="1" ht="15" customHeight="1">
      <c r="A1716" s="62"/>
      <c r="B1716" s="456"/>
      <c r="C1716" s="35" t="s">
        <v>5047</v>
      </c>
      <c r="D1716" s="800" t="str">
        <f>IF(CNGE_2026_M1_Secc1_Sub1!$D56="","",CNGE_2026_M1_Secc1_Sub1!$D56)</f>
        <v/>
      </c>
      <c r="E1716" s="723"/>
      <c r="F1716" s="723"/>
      <c r="G1716" s="723"/>
      <c r="H1716" s="723"/>
      <c r="I1716" s="723"/>
      <c r="J1716" s="723"/>
      <c r="K1716" s="723"/>
      <c r="L1716" s="723"/>
      <c r="M1716" s="723"/>
      <c r="N1716" s="723"/>
      <c r="O1716" s="723"/>
      <c r="P1716" s="723"/>
      <c r="Q1716" s="723"/>
      <c r="R1716" s="724"/>
      <c r="S1716" s="637" t="str">
        <f t="shared" si="1290"/>
        <v/>
      </c>
      <c r="T1716" s="637" t="str">
        <f t="shared" si="1291"/>
        <v/>
      </c>
      <c r="U1716" s="637" t="str">
        <f t="shared" si="1292"/>
        <v/>
      </c>
      <c r="V1716" s="638"/>
      <c r="W1716" s="638"/>
      <c r="X1716" s="638"/>
      <c r="Y1716" s="638"/>
      <c r="Z1716" s="638"/>
      <c r="AA1716" s="638"/>
      <c r="AB1716" s="638"/>
      <c r="AC1716" s="638"/>
      <c r="AD1716" s="638"/>
      <c r="AI1716" t="str">
        <f t="shared" si="1293"/>
        <v/>
      </c>
      <c r="AJ1716">
        <f t="shared" si="1294"/>
        <v>0</v>
      </c>
      <c r="AK1716">
        <f t="shared" si="1295"/>
        <v>0</v>
      </c>
      <c r="AL1716">
        <f t="shared" si="1296"/>
        <v>0</v>
      </c>
      <c r="AM1716">
        <f t="shared" si="1297"/>
        <v>0</v>
      </c>
      <c r="AN1716">
        <f t="shared" si="1298"/>
        <v>0</v>
      </c>
      <c r="AO1716">
        <f t="shared" si="1299"/>
        <v>0</v>
      </c>
      <c r="AP1716">
        <f t="shared" si="1300"/>
        <v>0</v>
      </c>
      <c r="AQ1716">
        <f t="shared" si="1301"/>
        <v>0</v>
      </c>
      <c r="AR1716">
        <f t="shared" si="1302"/>
        <v>0</v>
      </c>
      <c r="AS1716">
        <f t="shared" si="1303"/>
        <v>0</v>
      </c>
      <c r="AT1716">
        <f t="shared" si="1304"/>
        <v>0</v>
      </c>
      <c r="AU1716">
        <f t="shared" si="1305"/>
        <v>0</v>
      </c>
      <c r="AV1716">
        <f t="shared" si="1306"/>
        <v>0</v>
      </c>
      <c r="AW1716">
        <f t="shared" si="1307"/>
        <v>0</v>
      </c>
      <c r="AX1716">
        <f t="shared" si="1308"/>
        <v>0</v>
      </c>
      <c r="AY1716" s="356" t="str">
        <f t="shared" si="1309"/>
        <v/>
      </c>
      <c r="AZ1716" s="357">
        <f t="shared" si="1310"/>
        <v>0</v>
      </c>
      <c r="BA1716" s="358">
        <f t="shared" si="1311"/>
        <v>0</v>
      </c>
      <c r="BB1716" s="359">
        <f t="shared" si="1312"/>
        <v>0</v>
      </c>
      <c r="BC1716" s="356" t="str">
        <f t="shared" si="1313"/>
        <v/>
      </c>
      <c r="BD1716" s="357">
        <f t="shared" si="1314"/>
        <v>0</v>
      </c>
      <c r="BE1716" s="358">
        <f t="shared" si="1315"/>
        <v>0</v>
      </c>
      <c r="BF1716" s="359">
        <f t="shared" si="1316"/>
        <v>0</v>
      </c>
      <c r="BG1716" s="356" t="str">
        <f t="shared" si="1317"/>
        <v/>
      </c>
      <c r="BH1716" s="357">
        <f t="shared" si="1318"/>
        <v>0</v>
      </c>
      <c r="BI1716" s="358">
        <f t="shared" si="1319"/>
        <v>0</v>
      </c>
      <c r="BJ1716" s="359">
        <f t="shared" si="1320"/>
        <v>0</v>
      </c>
      <c r="BK1716" s="293">
        <f t="shared" si="1321"/>
        <v>0</v>
      </c>
      <c r="BL1716" s="352" t="str">
        <f>IF(BK1716=0,"",
IF(SUM($BK$1701:BK1716)=1,BM1716,
IF($BK$1821&gt;SUM($BK$1701:BK1716),_xlfn.CONCAT(", ",BM1716),
IF($BK$1821=SUM($BK$1701:BK1716),_xlfn.CONCAT(" y ",BM1716)))))</f>
        <v/>
      </c>
      <c r="BM1716" s="120" t="s">
        <v>5155</v>
      </c>
      <c r="BN1716" s="290">
        <f t="shared" si="1322"/>
        <v>0</v>
      </c>
      <c r="BO1716" s="293">
        <f t="shared" si="1323"/>
        <v>0</v>
      </c>
      <c r="BP1716" s="283" t="str">
        <f>IF(BO1716=0,"",
IF(SUM($BO$1701:BO1716)=1,BQ1716,
IF($BO$1821&gt;SUM($BO$1701:BO1716),_xlfn.CONCAT(", ",BQ1716),
IF($BO$1821=SUM($BO$1701:BO1716),_xlfn.CONCAT(" y ",BQ1716)))))</f>
        <v/>
      </c>
      <c r="BQ1716" s="120" t="s">
        <v>5155</v>
      </c>
    </row>
    <row r="1717" spans="1:69" customFormat="1" ht="15" customHeight="1">
      <c r="A1717" s="62"/>
      <c r="B1717" s="456"/>
      <c r="C1717" s="35" t="s">
        <v>5048</v>
      </c>
      <c r="D1717" s="800" t="str">
        <f>IF(CNGE_2026_M1_Secc1_Sub1!$D57="","",CNGE_2026_M1_Secc1_Sub1!$D57)</f>
        <v/>
      </c>
      <c r="E1717" s="723"/>
      <c r="F1717" s="723"/>
      <c r="G1717" s="723"/>
      <c r="H1717" s="723"/>
      <c r="I1717" s="723"/>
      <c r="J1717" s="723"/>
      <c r="K1717" s="723"/>
      <c r="L1717" s="723"/>
      <c r="M1717" s="723"/>
      <c r="N1717" s="723"/>
      <c r="O1717" s="723"/>
      <c r="P1717" s="723"/>
      <c r="Q1717" s="723"/>
      <c r="R1717" s="724"/>
      <c r="S1717" s="637" t="str">
        <f t="shared" si="1290"/>
        <v/>
      </c>
      <c r="T1717" s="637" t="str">
        <f t="shared" si="1291"/>
        <v/>
      </c>
      <c r="U1717" s="637" t="str">
        <f t="shared" si="1292"/>
        <v/>
      </c>
      <c r="V1717" s="638"/>
      <c r="W1717" s="638"/>
      <c r="X1717" s="638"/>
      <c r="Y1717" s="638"/>
      <c r="Z1717" s="638"/>
      <c r="AA1717" s="638"/>
      <c r="AB1717" s="638"/>
      <c r="AC1717" s="638"/>
      <c r="AD1717" s="638"/>
      <c r="AI1717" t="str">
        <f t="shared" si="1293"/>
        <v/>
      </c>
      <c r="AJ1717">
        <f t="shared" si="1294"/>
        <v>0</v>
      </c>
      <c r="AK1717">
        <f t="shared" si="1295"/>
        <v>0</v>
      </c>
      <c r="AL1717">
        <f t="shared" si="1296"/>
        <v>0</v>
      </c>
      <c r="AM1717">
        <f t="shared" si="1297"/>
        <v>0</v>
      </c>
      <c r="AN1717">
        <f t="shared" si="1298"/>
        <v>0</v>
      </c>
      <c r="AO1717">
        <f t="shared" si="1299"/>
        <v>0</v>
      </c>
      <c r="AP1717">
        <f t="shared" si="1300"/>
        <v>0</v>
      </c>
      <c r="AQ1717">
        <f t="shared" si="1301"/>
        <v>0</v>
      </c>
      <c r="AR1717">
        <f t="shared" si="1302"/>
        <v>0</v>
      </c>
      <c r="AS1717">
        <f t="shared" si="1303"/>
        <v>0</v>
      </c>
      <c r="AT1717">
        <f t="shared" si="1304"/>
        <v>0</v>
      </c>
      <c r="AU1717">
        <f t="shared" si="1305"/>
        <v>0</v>
      </c>
      <c r="AV1717">
        <f t="shared" si="1306"/>
        <v>0</v>
      </c>
      <c r="AW1717">
        <f t="shared" si="1307"/>
        <v>0</v>
      </c>
      <c r="AX1717">
        <f t="shared" si="1308"/>
        <v>0</v>
      </c>
      <c r="AY1717" s="356" t="str">
        <f t="shared" si="1309"/>
        <v/>
      </c>
      <c r="AZ1717" s="357">
        <f t="shared" si="1310"/>
        <v>0</v>
      </c>
      <c r="BA1717" s="358">
        <f t="shared" si="1311"/>
        <v>0</v>
      </c>
      <c r="BB1717" s="359">
        <f t="shared" si="1312"/>
        <v>0</v>
      </c>
      <c r="BC1717" s="356" t="str">
        <f t="shared" si="1313"/>
        <v/>
      </c>
      <c r="BD1717" s="357">
        <f t="shared" si="1314"/>
        <v>0</v>
      </c>
      <c r="BE1717" s="358">
        <f t="shared" si="1315"/>
        <v>0</v>
      </c>
      <c r="BF1717" s="359">
        <f t="shared" si="1316"/>
        <v>0</v>
      </c>
      <c r="BG1717" s="356" t="str">
        <f t="shared" si="1317"/>
        <v/>
      </c>
      <c r="BH1717" s="357">
        <f t="shared" si="1318"/>
        <v>0</v>
      </c>
      <c r="BI1717" s="358">
        <f t="shared" si="1319"/>
        <v>0</v>
      </c>
      <c r="BJ1717" s="359">
        <f t="shared" si="1320"/>
        <v>0</v>
      </c>
      <c r="BK1717" s="293">
        <f t="shared" si="1321"/>
        <v>0</v>
      </c>
      <c r="BL1717" s="352" t="str">
        <f>IF(BK1717=0,"",
IF(SUM($BK$1701:BK1717)=1,BM1717,
IF($BK$1821&gt;SUM($BK$1701:BK1717),_xlfn.CONCAT(", ",BM1717),
IF($BK$1821=SUM($BK$1701:BK1717),_xlfn.CONCAT(" y ",BM1717)))))</f>
        <v/>
      </c>
      <c r="BM1717" s="120" t="s">
        <v>5157</v>
      </c>
      <c r="BN1717" s="290">
        <f t="shared" si="1322"/>
        <v>0</v>
      </c>
      <c r="BO1717" s="293">
        <f t="shared" si="1323"/>
        <v>0</v>
      </c>
      <c r="BP1717" s="283" t="str">
        <f>IF(BO1717=0,"",
IF(SUM($BO$1701:BO1717)=1,BQ1717,
IF($BO$1821&gt;SUM($BO$1701:BO1717),_xlfn.CONCAT(", ",BQ1717),
IF($BO$1821=SUM($BO$1701:BO1717),_xlfn.CONCAT(" y ",BQ1717)))))</f>
        <v/>
      </c>
      <c r="BQ1717" s="120" t="s">
        <v>5157</v>
      </c>
    </row>
    <row r="1718" spans="1:69" customFormat="1" ht="15" customHeight="1">
      <c r="A1718" s="62"/>
      <c r="B1718" s="456"/>
      <c r="C1718" s="35" t="s">
        <v>5049</v>
      </c>
      <c r="D1718" s="800" t="str">
        <f>IF(CNGE_2026_M1_Secc1_Sub1!$D58="","",CNGE_2026_M1_Secc1_Sub1!$D58)</f>
        <v/>
      </c>
      <c r="E1718" s="723"/>
      <c r="F1718" s="723"/>
      <c r="G1718" s="723"/>
      <c r="H1718" s="723"/>
      <c r="I1718" s="723"/>
      <c r="J1718" s="723"/>
      <c r="K1718" s="723"/>
      <c r="L1718" s="723"/>
      <c r="M1718" s="723"/>
      <c r="N1718" s="723"/>
      <c r="O1718" s="723"/>
      <c r="P1718" s="723"/>
      <c r="Q1718" s="723"/>
      <c r="R1718" s="724"/>
      <c r="S1718" s="637" t="str">
        <f t="shared" si="1290"/>
        <v/>
      </c>
      <c r="T1718" s="637" t="str">
        <f t="shared" si="1291"/>
        <v/>
      </c>
      <c r="U1718" s="637" t="str">
        <f t="shared" si="1292"/>
        <v/>
      </c>
      <c r="V1718" s="638"/>
      <c r="W1718" s="638"/>
      <c r="X1718" s="638"/>
      <c r="Y1718" s="638"/>
      <c r="Z1718" s="638"/>
      <c r="AA1718" s="638"/>
      <c r="AB1718" s="638"/>
      <c r="AC1718" s="638"/>
      <c r="AD1718" s="638"/>
      <c r="AI1718" t="str">
        <f t="shared" si="1293"/>
        <v/>
      </c>
      <c r="AJ1718">
        <f t="shared" si="1294"/>
        <v>0</v>
      </c>
      <c r="AK1718">
        <f t="shared" si="1295"/>
        <v>0</v>
      </c>
      <c r="AL1718">
        <f t="shared" si="1296"/>
        <v>0</v>
      </c>
      <c r="AM1718">
        <f t="shared" si="1297"/>
        <v>0</v>
      </c>
      <c r="AN1718">
        <f t="shared" si="1298"/>
        <v>0</v>
      </c>
      <c r="AO1718">
        <f t="shared" si="1299"/>
        <v>0</v>
      </c>
      <c r="AP1718">
        <f t="shared" si="1300"/>
        <v>0</v>
      </c>
      <c r="AQ1718">
        <f t="shared" si="1301"/>
        <v>0</v>
      </c>
      <c r="AR1718">
        <f t="shared" si="1302"/>
        <v>0</v>
      </c>
      <c r="AS1718">
        <f t="shared" si="1303"/>
        <v>0</v>
      </c>
      <c r="AT1718">
        <f t="shared" si="1304"/>
        <v>0</v>
      </c>
      <c r="AU1718">
        <f t="shared" si="1305"/>
        <v>0</v>
      </c>
      <c r="AV1718">
        <f t="shared" si="1306"/>
        <v>0</v>
      </c>
      <c r="AW1718">
        <f t="shared" si="1307"/>
        <v>0</v>
      </c>
      <c r="AX1718">
        <f t="shared" si="1308"/>
        <v>0</v>
      </c>
      <c r="AY1718" s="356" t="str">
        <f t="shared" si="1309"/>
        <v/>
      </c>
      <c r="AZ1718" s="357">
        <f t="shared" si="1310"/>
        <v>0</v>
      </c>
      <c r="BA1718" s="358">
        <f t="shared" si="1311"/>
        <v>0</v>
      </c>
      <c r="BB1718" s="359">
        <f t="shared" si="1312"/>
        <v>0</v>
      </c>
      <c r="BC1718" s="356" t="str">
        <f t="shared" si="1313"/>
        <v/>
      </c>
      <c r="BD1718" s="357">
        <f t="shared" si="1314"/>
        <v>0</v>
      </c>
      <c r="BE1718" s="358">
        <f t="shared" si="1315"/>
        <v>0</v>
      </c>
      <c r="BF1718" s="359">
        <f t="shared" si="1316"/>
        <v>0</v>
      </c>
      <c r="BG1718" s="356" t="str">
        <f t="shared" si="1317"/>
        <v/>
      </c>
      <c r="BH1718" s="357">
        <f t="shared" si="1318"/>
        <v>0</v>
      </c>
      <c r="BI1718" s="358">
        <f t="shared" si="1319"/>
        <v>0</v>
      </c>
      <c r="BJ1718" s="359">
        <f t="shared" si="1320"/>
        <v>0</v>
      </c>
      <c r="BK1718" s="293">
        <f t="shared" si="1321"/>
        <v>0</v>
      </c>
      <c r="BL1718" s="352" t="str">
        <f>IF(BK1718=0,"",
IF(SUM($BK$1701:BK1718)=1,BM1718,
IF($BK$1821&gt;SUM($BK$1701:BK1718),_xlfn.CONCAT(", ",BM1718),
IF($BK$1821=SUM($BK$1701:BK1718),_xlfn.CONCAT(" y ",BM1718)))))</f>
        <v/>
      </c>
      <c r="BM1718" s="120" t="s">
        <v>5159</v>
      </c>
      <c r="BN1718" s="290">
        <f t="shared" si="1322"/>
        <v>0</v>
      </c>
      <c r="BO1718" s="293">
        <f t="shared" si="1323"/>
        <v>0</v>
      </c>
      <c r="BP1718" s="283" t="str">
        <f>IF(BO1718=0,"",
IF(SUM($BO$1701:BO1718)=1,BQ1718,
IF($BO$1821&gt;SUM($BO$1701:BO1718),_xlfn.CONCAT(", ",BQ1718),
IF($BO$1821=SUM($BO$1701:BO1718),_xlfn.CONCAT(" y ",BQ1718)))))</f>
        <v/>
      </c>
      <c r="BQ1718" s="120" t="s">
        <v>5159</v>
      </c>
    </row>
    <row r="1719" spans="1:69" customFormat="1" ht="15" customHeight="1">
      <c r="A1719" s="62"/>
      <c r="B1719" s="456"/>
      <c r="C1719" s="35" t="s">
        <v>5050</v>
      </c>
      <c r="D1719" s="800" t="str">
        <f>IF(CNGE_2026_M1_Secc1_Sub1!$D59="","",CNGE_2026_M1_Secc1_Sub1!$D59)</f>
        <v/>
      </c>
      <c r="E1719" s="723"/>
      <c r="F1719" s="723"/>
      <c r="G1719" s="723"/>
      <c r="H1719" s="723"/>
      <c r="I1719" s="723"/>
      <c r="J1719" s="723"/>
      <c r="K1719" s="723"/>
      <c r="L1719" s="723"/>
      <c r="M1719" s="723"/>
      <c r="N1719" s="723"/>
      <c r="O1719" s="723"/>
      <c r="P1719" s="723"/>
      <c r="Q1719" s="723"/>
      <c r="R1719" s="724"/>
      <c r="S1719" s="637" t="str">
        <f t="shared" si="1290"/>
        <v/>
      </c>
      <c r="T1719" s="637" t="str">
        <f t="shared" si="1291"/>
        <v/>
      </c>
      <c r="U1719" s="637" t="str">
        <f t="shared" si="1292"/>
        <v/>
      </c>
      <c r="V1719" s="638"/>
      <c r="W1719" s="638"/>
      <c r="X1719" s="638"/>
      <c r="Y1719" s="638"/>
      <c r="Z1719" s="638"/>
      <c r="AA1719" s="638"/>
      <c r="AB1719" s="638"/>
      <c r="AC1719" s="638"/>
      <c r="AD1719" s="638"/>
      <c r="AI1719" t="str">
        <f t="shared" si="1293"/>
        <v/>
      </c>
      <c r="AJ1719">
        <f t="shared" si="1294"/>
        <v>0</v>
      </c>
      <c r="AK1719">
        <f t="shared" si="1295"/>
        <v>0</v>
      </c>
      <c r="AL1719">
        <f t="shared" si="1296"/>
        <v>0</v>
      </c>
      <c r="AM1719">
        <f t="shared" si="1297"/>
        <v>0</v>
      </c>
      <c r="AN1719">
        <f t="shared" si="1298"/>
        <v>0</v>
      </c>
      <c r="AO1719">
        <f t="shared" si="1299"/>
        <v>0</v>
      </c>
      <c r="AP1719">
        <f t="shared" si="1300"/>
        <v>0</v>
      </c>
      <c r="AQ1719">
        <f t="shared" si="1301"/>
        <v>0</v>
      </c>
      <c r="AR1719">
        <f t="shared" si="1302"/>
        <v>0</v>
      </c>
      <c r="AS1719">
        <f t="shared" si="1303"/>
        <v>0</v>
      </c>
      <c r="AT1719">
        <f t="shared" si="1304"/>
        <v>0</v>
      </c>
      <c r="AU1719">
        <f t="shared" si="1305"/>
        <v>0</v>
      </c>
      <c r="AV1719">
        <f t="shared" si="1306"/>
        <v>0</v>
      </c>
      <c r="AW1719">
        <f t="shared" si="1307"/>
        <v>0</v>
      </c>
      <c r="AX1719">
        <f t="shared" si="1308"/>
        <v>0</v>
      </c>
      <c r="AY1719" s="356" t="str">
        <f t="shared" si="1309"/>
        <v/>
      </c>
      <c r="AZ1719" s="357">
        <f t="shared" si="1310"/>
        <v>0</v>
      </c>
      <c r="BA1719" s="358">
        <f t="shared" si="1311"/>
        <v>0</v>
      </c>
      <c r="BB1719" s="359">
        <f t="shared" si="1312"/>
        <v>0</v>
      </c>
      <c r="BC1719" s="356" t="str">
        <f t="shared" si="1313"/>
        <v/>
      </c>
      <c r="BD1719" s="357">
        <f t="shared" si="1314"/>
        <v>0</v>
      </c>
      <c r="BE1719" s="358">
        <f t="shared" si="1315"/>
        <v>0</v>
      </c>
      <c r="BF1719" s="359">
        <f t="shared" si="1316"/>
        <v>0</v>
      </c>
      <c r="BG1719" s="356" t="str">
        <f t="shared" si="1317"/>
        <v/>
      </c>
      <c r="BH1719" s="357">
        <f t="shared" si="1318"/>
        <v>0</v>
      </c>
      <c r="BI1719" s="358">
        <f t="shared" si="1319"/>
        <v>0</v>
      </c>
      <c r="BJ1719" s="359">
        <f t="shared" si="1320"/>
        <v>0</v>
      </c>
      <c r="BK1719" s="293">
        <f t="shared" si="1321"/>
        <v>0</v>
      </c>
      <c r="BL1719" s="352" t="str">
        <f>IF(BK1719=0,"",
IF(SUM($BK$1701:BK1719)=1,BM1719,
IF($BK$1821&gt;SUM($BK$1701:BK1719),_xlfn.CONCAT(", ",BM1719),
IF($BK$1821=SUM($BK$1701:BK1719),_xlfn.CONCAT(" y ",BM1719)))))</f>
        <v/>
      </c>
      <c r="BM1719" s="120" t="s">
        <v>5161</v>
      </c>
      <c r="BN1719" s="290">
        <f t="shared" si="1322"/>
        <v>0</v>
      </c>
      <c r="BO1719" s="293">
        <f t="shared" si="1323"/>
        <v>0</v>
      </c>
      <c r="BP1719" s="283" t="str">
        <f>IF(BO1719=0,"",
IF(SUM($BO$1701:BO1719)=1,BQ1719,
IF($BO$1821&gt;SUM($BO$1701:BO1719),_xlfn.CONCAT(", ",BQ1719),
IF($BO$1821=SUM($BO$1701:BO1719),_xlfn.CONCAT(" y ",BQ1719)))))</f>
        <v/>
      </c>
      <c r="BQ1719" s="120" t="s">
        <v>5161</v>
      </c>
    </row>
    <row r="1720" spans="1:69" customFormat="1" ht="15" customHeight="1">
      <c r="A1720" s="62"/>
      <c r="B1720" s="456"/>
      <c r="C1720" s="35" t="s">
        <v>5051</v>
      </c>
      <c r="D1720" s="800" t="str">
        <f>IF(CNGE_2026_M1_Secc1_Sub1!$D60="","",CNGE_2026_M1_Secc1_Sub1!$D60)</f>
        <v/>
      </c>
      <c r="E1720" s="723"/>
      <c r="F1720" s="723"/>
      <c r="G1720" s="723"/>
      <c r="H1720" s="723"/>
      <c r="I1720" s="723"/>
      <c r="J1720" s="723"/>
      <c r="K1720" s="723"/>
      <c r="L1720" s="723"/>
      <c r="M1720" s="723"/>
      <c r="N1720" s="723"/>
      <c r="O1720" s="723"/>
      <c r="P1720" s="723"/>
      <c r="Q1720" s="723"/>
      <c r="R1720" s="724"/>
      <c r="S1720" s="637" t="str">
        <f t="shared" si="1290"/>
        <v/>
      </c>
      <c r="T1720" s="637" t="str">
        <f t="shared" si="1291"/>
        <v/>
      </c>
      <c r="U1720" s="637" t="str">
        <f t="shared" si="1292"/>
        <v/>
      </c>
      <c r="V1720" s="638"/>
      <c r="W1720" s="638"/>
      <c r="X1720" s="638"/>
      <c r="Y1720" s="638"/>
      <c r="Z1720" s="638"/>
      <c r="AA1720" s="638"/>
      <c r="AB1720" s="638"/>
      <c r="AC1720" s="638"/>
      <c r="AD1720" s="638"/>
      <c r="AI1720" t="str">
        <f t="shared" si="1293"/>
        <v/>
      </c>
      <c r="AJ1720">
        <f t="shared" si="1294"/>
        <v>0</v>
      </c>
      <c r="AK1720">
        <f t="shared" si="1295"/>
        <v>0</v>
      </c>
      <c r="AL1720">
        <f t="shared" si="1296"/>
        <v>0</v>
      </c>
      <c r="AM1720">
        <f t="shared" si="1297"/>
        <v>0</v>
      </c>
      <c r="AN1720">
        <f t="shared" si="1298"/>
        <v>0</v>
      </c>
      <c r="AO1720">
        <f t="shared" si="1299"/>
        <v>0</v>
      </c>
      <c r="AP1720">
        <f t="shared" si="1300"/>
        <v>0</v>
      </c>
      <c r="AQ1720">
        <f t="shared" si="1301"/>
        <v>0</v>
      </c>
      <c r="AR1720">
        <f t="shared" si="1302"/>
        <v>0</v>
      </c>
      <c r="AS1720">
        <f t="shared" si="1303"/>
        <v>0</v>
      </c>
      <c r="AT1720">
        <f t="shared" si="1304"/>
        <v>0</v>
      </c>
      <c r="AU1720">
        <f t="shared" si="1305"/>
        <v>0</v>
      </c>
      <c r="AV1720">
        <f t="shared" si="1306"/>
        <v>0</v>
      </c>
      <c r="AW1720">
        <f t="shared" si="1307"/>
        <v>0</v>
      </c>
      <c r="AX1720">
        <f t="shared" si="1308"/>
        <v>0</v>
      </c>
      <c r="AY1720" s="356" t="str">
        <f t="shared" si="1309"/>
        <v/>
      </c>
      <c r="AZ1720" s="357">
        <f t="shared" si="1310"/>
        <v>0</v>
      </c>
      <c r="BA1720" s="358">
        <f t="shared" si="1311"/>
        <v>0</v>
      </c>
      <c r="BB1720" s="359">
        <f t="shared" si="1312"/>
        <v>0</v>
      </c>
      <c r="BC1720" s="356" t="str">
        <f t="shared" si="1313"/>
        <v/>
      </c>
      <c r="BD1720" s="357">
        <f t="shared" si="1314"/>
        <v>0</v>
      </c>
      <c r="BE1720" s="358">
        <f t="shared" si="1315"/>
        <v>0</v>
      </c>
      <c r="BF1720" s="359">
        <f t="shared" si="1316"/>
        <v>0</v>
      </c>
      <c r="BG1720" s="356" t="str">
        <f t="shared" si="1317"/>
        <v/>
      </c>
      <c r="BH1720" s="357">
        <f t="shared" si="1318"/>
        <v>0</v>
      </c>
      <c r="BI1720" s="358">
        <f t="shared" si="1319"/>
        <v>0</v>
      </c>
      <c r="BJ1720" s="359">
        <f t="shared" si="1320"/>
        <v>0</v>
      </c>
      <c r="BK1720" s="293">
        <f t="shared" si="1321"/>
        <v>0</v>
      </c>
      <c r="BL1720" s="352" t="str">
        <f>IF(BK1720=0,"",
IF(SUM($BK$1701:BK1720)=1,BM1720,
IF($BK$1821&gt;SUM($BK$1701:BK1720),_xlfn.CONCAT(", ",BM1720),
IF($BK$1821=SUM($BK$1701:BK1720),_xlfn.CONCAT(" y ",BM1720)))))</f>
        <v/>
      </c>
      <c r="BM1720" s="120" t="s">
        <v>5163</v>
      </c>
      <c r="BN1720" s="290">
        <f t="shared" si="1322"/>
        <v>0</v>
      </c>
      <c r="BO1720" s="293">
        <f t="shared" si="1323"/>
        <v>0</v>
      </c>
      <c r="BP1720" s="283" t="str">
        <f>IF(BO1720=0,"",
IF(SUM($BO$1701:BO1720)=1,BQ1720,
IF($BO$1821&gt;SUM($BO$1701:BO1720),_xlfn.CONCAT(", ",BQ1720),
IF($BO$1821=SUM($BO$1701:BO1720),_xlfn.CONCAT(" y ",BQ1720)))))</f>
        <v/>
      </c>
      <c r="BQ1720" s="120" t="s">
        <v>5163</v>
      </c>
    </row>
    <row r="1721" spans="1:69" customFormat="1" ht="15" customHeight="1">
      <c r="A1721" s="62"/>
      <c r="B1721" s="456"/>
      <c r="C1721" s="35" t="s">
        <v>5052</v>
      </c>
      <c r="D1721" s="800" t="str">
        <f>IF(CNGE_2026_M1_Secc1_Sub1!$D61="","",CNGE_2026_M1_Secc1_Sub1!$D61)</f>
        <v/>
      </c>
      <c r="E1721" s="723"/>
      <c r="F1721" s="723"/>
      <c r="G1721" s="723"/>
      <c r="H1721" s="723"/>
      <c r="I1721" s="723"/>
      <c r="J1721" s="723"/>
      <c r="K1721" s="723"/>
      <c r="L1721" s="723"/>
      <c r="M1721" s="723"/>
      <c r="N1721" s="723"/>
      <c r="O1721" s="723"/>
      <c r="P1721" s="723"/>
      <c r="Q1721" s="723"/>
      <c r="R1721" s="724"/>
      <c r="S1721" s="637" t="str">
        <f t="shared" si="1290"/>
        <v/>
      </c>
      <c r="T1721" s="637" t="str">
        <f t="shared" si="1291"/>
        <v/>
      </c>
      <c r="U1721" s="637" t="str">
        <f t="shared" si="1292"/>
        <v/>
      </c>
      <c r="V1721" s="638"/>
      <c r="W1721" s="638"/>
      <c r="X1721" s="638"/>
      <c r="Y1721" s="638"/>
      <c r="Z1721" s="638"/>
      <c r="AA1721" s="638"/>
      <c r="AB1721" s="638"/>
      <c r="AC1721" s="638"/>
      <c r="AD1721" s="638"/>
      <c r="AI1721" t="str">
        <f t="shared" si="1293"/>
        <v/>
      </c>
      <c r="AJ1721">
        <f t="shared" si="1294"/>
        <v>0</v>
      </c>
      <c r="AK1721">
        <f t="shared" si="1295"/>
        <v>0</v>
      </c>
      <c r="AL1721">
        <f t="shared" si="1296"/>
        <v>0</v>
      </c>
      <c r="AM1721">
        <f t="shared" si="1297"/>
        <v>0</v>
      </c>
      <c r="AN1721">
        <f t="shared" si="1298"/>
        <v>0</v>
      </c>
      <c r="AO1721">
        <f t="shared" si="1299"/>
        <v>0</v>
      </c>
      <c r="AP1721">
        <f t="shared" si="1300"/>
        <v>0</v>
      </c>
      <c r="AQ1721">
        <f t="shared" si="1301"/>
        <v>0</v>
      </c>
      <c r="AR1721">
        <f t="shared" si="1302"/>
        <v>0</v>
      </c>
      <c r="AS1721">
        <f t="shared" si="1303"/>
        <v>0</v>
      </c>
      <c r="AT1721">
        <f t="shared" si="1304"/>
        <v>0</v>
      </c>
      <c r="AU1721">
        <f t="shared" si="1305"/>
        <v>0</v>
      </c>
      <c r="AV1721">
        <f t="shared" si="1306"/>
        <v>0</v>
      </c>
      <c r="AW1721">
        <f t="shared" si="1307"/>
        <v>0</v>
      </c>
      <c r="AX1721">
        <f t="shared" si="1308"/>
        <v>0</v>
      </c>
      <c r="AY1721" s="356" t="str">
        <f t="shared" si="1309"/>
        <v/>
      </c>
      <c r="AZ1721" s="357">
        <f t="shared" si="1310"/>
        <v>0</v>
      </c>
      <c r="BA1721" s="358">
        <f t="shared" si="1311"/>
        <v>0</v>
      </c>
      <c r="BB1721" s="359">
        <f t="shared" si="1312"/>
        <v>0</v>
      </c>
      <c r="BC1721" s="356" t="str">
        <f t="shared" si="1313"/>
        <v/>
      </c>
      <c r="BD1721" s="357">
        <f t="shared" si="1314"/>
        <v>0</v>
      </c>
      <c r="BE1721" s="358">
        <f t="shared" si="1315"/>
        <v>0</v>
      </c>
      <c r="BF1721" s="359">
        <f t="shared" si="1316"/>
        <v>0</v>
      </c>
      <c r="BG1721" s="356" t="str">
        <f t="shared" si="1317"/>
        <v/>
      </c>
      <c r="BH1721" s="357">
        <f t="shared" si="1318"/>
        <v>0</v>
      </c>
      <c r="BI1721" s="358">
        <f t="shared" si="1319"/>
        <v>0</v>
      </c>
      <c r="BJ1721" s="359">
        <f t="shared" si="1320"/>
        <v>0</v>
      </c>
      <c r="BK1721" s="293">
        <f t="shared" si="1321"/>
        <v>0</v>
      </c>
      <c r="BL1721" s="352" t="str">
        <f>IF(BK1721=0,"",
IF(SUM($BK$1701:BK1721)=1,BM1721,
IF($BK$1821&gt;SUM($BK$1701:BK1721),_xlfn.CONCAT(", ",BM1721),
IF($BK$1821=SUM($BK$1701:BK1721),_xlfn.CONCAT(" y ",BM1721)))))</f>
        <v/>
      </c>
      <c r="BM1721" s="120" t="s">
        <v>5165</v>
      </c>
      <c r="BN1721" s="290">
        <f t="shared" si="1322"/>
        <v>0</v>
      </c>
      <c r="BO1721" s="293">
        <f t="shared" si="1323"/>
        <v>0</v>
      </c>
      <c r="BP1721" s="283" t="str">
        <f>IF(BO1721=0,"",
IF(SUM($BO$1701:BO1721)=1,BQ1721,
IF($BO$1821&gt;SUM($BO$1701:BO1721),_xlfn.CONCAT(", ",BQ1721),
IF($BO$1821=SUM($BO$1701:BO1721),_xlfn.CONCAT(" y ",BQ1721)))))</f>
        <v/>
      </c>
      <c r="BQ1721" s="120" t="s">
        <v>5165</v>
      </c>
    </row>
    <row r="1722" spans="1:69" customFormat="1" ht="15" customHeight="1">
      <c r="A1722" s="62"/>
      <c r="B1722" s="456"/>
      <c r="C1722" s="35" t="s">
        <v>5053</v>
      </c>
      <c r="D1722" s="800" t="str">
        <f>IF(CNGE_2026_M1_Secc1_Sub1!$D62="","",CNGE_2026_M1_Secc1_Sub1!$D62)</f>
        <v/>
      </c>
      <c r="E1722" s="723"/>
      <c r="F1722" s="723"/>
      <c r="G1722" s="723"/>
      <c r="H1722" s="723"/>
      <c r="I1722" s="723"/>
      <c r="J1722" s="723"/>
      <c r="K1722" s="723"/>
      <c r="L1722" s="723"/>
      <c r="M1722" s="723"/>
      <c r="N1722" s="723"/>
      <c r="O1722" s="723"/>
      <c r="P1722" s="723"/>
      <c r="Q1722" s="723"/>
      <c r="R1722" s="724"/>
      <c r="S1722" s="637" t="str">
        <f t="shared" si="1290"/>
        <v/>
      </c>
      <c r="T1722" s="637" t="str">
        <f t="shared" si="1291"/>
        <v/>
      </c>
      <c r="U1722" s="637" t="str">
        <f t="shared" si="1292"/>
        <v/>
      </c>
      <c r="V1722" s="638"/>
      <c r="W1722" s="638"/>
      <c r="X1722" s="638"/>
      <c r="Y1722" s="638"/>
      <c r="Z1722" s="638"/>
      <c r="AA1722" s="638"/>
      <c r="AB1722" s="638"/>
      <c r="AC1722" s="638"/>
      <c r="AD1722" s="638"/>
      <c r="AI1722" t="str">
        <f t="shared" si="1293"/>
        <v/>
      </c>
      <c r="AJ1722">
        <f t="shared" si="1294"/>
        <v>0</v>
      </c>
      <c r="AK1722">
        <f t="shared" si="1295"/>
        <v>0</v>
      </c>
      <c r="AL1722">
        <f t="shared" si="1296"/>
        <v>0</v>
      </c>
      <c r="AM1722">
        <f t="shared" si="1297"/>
        <v>0</v>
      </c>
      <c r="AN1722">
        <f t="shared" si="1298"/>
        <v>0</v>
      </c>
      <c r="AO1722">
        <f t="shared" si="1299"/>
        <v>0</v>
      </c>
      <c r="AP1722">
        <f t="shared" si="1300"/>
        <v>0</v>
      </c>
      <c r="AQ1722">
        <f t="shared" si="1301"/>
        <v>0</v>
      </c>
      <c r="AR1722">
        <f t="shared" si="1302"/>
        <v>0</v>
      </c>
      <c r="AS1722">
        <f t="shared" si="1303"/>
        <v>0</v>
      </c>
      <c r="AT1722">
        <f t="shared" si="1304"/>
        <v>0</v>
      </c>
      <c r="AU1722">
        <f t="shared" si="1305"/>
        <v>0</v>
      </c>
      <c r="AV1722">
        <f t="shared" si="1306"/>
        <v>0</v>
      </c>
      <c r="AW1722">
        <f t="shared" si="1307"/>
        <v>0</v>
      </c>
      <c r="AX1722">
        <f t="shared" si="1308"/>
        <v>0</v>
      </c>
      <c r="AY1722" s="356" t="str">
        <f t="shared" si="1309"/>
        <v/>
      </c>
      <c r="AZ1722" s="357">
        <f t="shared" si="1310"/>
        <v>0</v>
      </c>
      <c r="BA1722" s="358">
        <f t="shared" si="1311"/>
        <v>0</v>
      </c>
      <c r="BB1722" s="359">
        <f t="shared" si="1312"/>
        <v>0</v>
      </c>
      <c r="BC1722" s="356" t="str">
        <f t="shared" si="1313"/>
        <v/>
      </c>
      <c r="BD1722" s="357">
        <f t="shared" si="1314"/>
        <v>0</v>
      </c>
      <c r="BE1722" s="358">
        <f t="shared" si="1315"/>
        <v>0</v>
      </c>
      <c r="BF1722" s="359">
        <f t="shared" si="1316"/>
        <v>0</v>
      </c>
      <c r="BG1722" s="356" t="str">
        <f t="shared" si="1317"/>
        <v/>
      </c>
      <c r="BH1722" s="357">
        <f t="shared" si="1318"/>
        <v>0</v>
      </c>
      <c r="BI1722" s="358">
        <f t="shared" si="1319"/>
        <v>0</v>
      </c>
      <c r="BJ1722" s="359">
        <f t="shared" si="1320"/>
        <v>0</v>
      </c>
      <c r="BK1722" s="293">
        <f t="shared" si="1321"/>
        <v>0</v>
      </c>
      <c r="BL1722" s="352" t="str">
        <f>IF(BK1722=0,"",
IF(SUM($BK$1701:BK1722)=1,BM1722,
IF($BK$1821&gt;SUM($BK$1701:BK1722),_xlfn.CONCAT(", ",BM1722),
IF($BK$1821=SUM($BK$1701:BK1722),_xlfn.CONCAT(" y ",BM1722)))))</f>
        <v/>
      </c>
      <c r="BM1722" s="120" t="s">
        <v>5167</v>
      </c>
      <c r="BN1722" s="290">
        <f t="shared" si="1322"/>
        <v>0</v>
      </c>
      <c r="BO1722" s="293">
        <f t="shared" si="1323"/>
        <v>0</v>
      </c>
      <c r="BP1722" s="283" t="str">
        <f>IF(BO1722=0,"",
IF(SUM($BO$1701:BO1722)=1,BQ1722,
IF($BO$1821&gt;SUM($BO$1701:BO1722),_xlfn.CONCAT(", ",BQ1722),
IF($BO$1821=SUM($BO$1701:BO1722),_xlfn.CONCAT(" y ",BQ1722)))))</f>
        <v/>
      </c>
      <c r="BQ1722" s="120" t="s">
        <v>5167</v>
      </c>
    </row>
    <row r="1723" spans="1:69" customFormat="1" ht="15" customHeight="1">
      <c r="A1723" s="62"/>
      <c r="B1723" s="456"/>
      <c r="C1723" s="35" t="s">
        <v>5054</v>
      </c>
      <c r="D1723" s="800" t="str">
        <f>IF(CNGE_2026_M1_Secc1_Sub1!$D63="","",CNGE_2026_M1_Secc1_Sub1!$D63)</f>
        <v/>
      </c>
      <c r="E1723" s="723"/>
      <c r="F1723" s="723"/>
      <c r="G1723" s="723"/>
      <c r="H1723" s="723"/>
      <c r="I1723" s="723"/>
      <c r="J1723" s="723"/>
      <c r="K1723" s="723"/>
      <c r="L1723" s="723"/>
      <c r="M1723" s="723"/>
      <c r="N1723" s="723"/>
      <c r="O1723" s="723"/>
      <c r="P1723" s="723"/>
      <c r="Q1723" s="723"/>
      <c r="R1723" s="724"/>
      <c r="S1723" s="637" t="str">
        <f t="shared" si="1290"/>
        <v/>
      </c>
      <c r="T1723" s="637" t="str">
        <f t="shared" si="1291"/>
        <v/>
      </c>
      <c r="U1723" s="637" t="str">
        <f t="shared" si="1292"/>
        <v/>
      </c>
      <c r="V1723" s="638"/>
      <c r="W1723" s="638"/>
      <c r="X1723" s="638"/>
      <c r="Y1723" s="638"/>
      <c r="Z1723" s="638"/>
      <c r="AA1723" s="638"/>
      <c r="AB1723" s="638"/>
      <c r="AC1723" s="638"/>
      <c r="AD1723" s="638"/>
      <c r="AI1723" t="str">
        <f t="shared" si="1293"/>
        <v/>
      </c>
      <c r="AJ1723">
        <f t="shared" si="1294"/>
        <v>0</v>
      </c>
      <c r="AK1723">
        <f t="shared" si="1295"/>
        <v>0</v>
      </c>
      <c r="AL1723">
        <f t="shared" si="1296"/>
        <v>0</v>
      </c>
      <c r="AM1723">
        <f t="shared" si="1297"/>
        <v>0</v>
      </c>
      <c r="AN1723">
        <f t="shared" si="1298"/>
        <v>0</v>
      </c>
      <c r="AO1723">
        <f t="shared" si="1299"/>
        <v>0</v>
      </c>
      <c r="AP1723">
        <f t="shared" si="1300"/>
        <v>0</v>
      </c>
      <c r="AQ1723">
        <f t="shared" si="1301"/>
        <v>0</v>
      </c>
      <c r="AR1723">
        <f t="shared" si="1302"/>
        <v>0</v>
      </c>
      <c r="AS1723">
        <f t="shared" si="1303"/>
        <v>0</v>
      </c>
      <c r="AT1723">
        <f t="shared" si="1304"/>
        <v>0</v>
      </c>
      <c r="AU1723">
        <f t="shared" si="1305"/>
        <v>0</v>
      </c>
      <c r="AV1723">
        <f t="shared" si="1306"/>
        <v>0</v>
      </c>
      <c r="AW1723">
        <f t="shared" si="1307"/>
        <v>0</v>
      </c>
      <c r="AX1723">
        <f t="shared" si="1308"/>
        <v>0</v>
      </c>
      <c r="AY1723" s="356" t="str">
        <f t="shared" si="1309"/>
        <v/>
      </c>
      <c r="AZ1723" s="357">
        <f t="shared" si="1310"/>
        <v>0</v>
      </c>
      <c r="BA1723" s="358">
        <f t="shared" si="1311"/>
        <v>0</v>
      </c>
      <c r="BB1723" s="359">
        <f t="shared" si="1312"/>
        <v>0</v>
      </c>
      <c r="BC1723" s="356" t="str">
        <f t="shared" si="1313"/>
        <v/>
      </c>
      <c r="BD1723" s="357">
        <f t="shared" si="1314"/>
        <v>0</v>
      </c>
      <c r="BE1723" s="358">
        <f t="shared" si="1315"/>
        <v>0</v>
      </c>
      <c r="BF1723" s="359">
        <f t="shared" si="1316"/>
        <v>0</v>
      </c>
      <c r="BG1723" s="356" t="str">
        <f t="shared" si="1317"/>
        <v/>
      </c>
      <c r="BH1723" s="357">
        <f t="shared" si="1318"/>
        <v>0</v>
      </c>
      <c r="BI1723" s="358">
        <f t="shared" si="1319"/>
        <v>0</v>
      </c>
      <c r="BJ1723" s="359">
        <f t="shared" si="1320"/>
        <v>0</v>
      </c>
      <c r="BK1723" s="293">
        <f t="shared" si="1321"/>
        <v>0</v>
      </c>
      <c r="BL1723" s="352" t="str">
        <f>IF(BK1723=0,"",
IF(SUM($BK$1701:BK1723)=1,BM1723,
IF($BK$1821&gt;SUM($BK$1701:BK1723),_xlfn.CONCAT(", ",BM1723),
IF($BK$1821=SUM($BK$1701:BK1723),_xlfn.CONCAT(" y ",BM1723)))))</f>
        <v/>
      </c>
      <c r="BM1723" s="120" t="s">
        <v>5169</v>
      </c>
      <c r="BN1723" s="290">
        <f t="shared" si="1322"/>
        <v>0</v>
      </c>
      <c r="BO1723" s="293">
        <f t="shared" si="1323"/>
        <v>0</v>
      </c>
      <c r="BP1723" s="283" t="str">
        <f>IF(BO1723=0,"",
IF(SUM($BO$1701:BO1723)=1,BQ1723,
IF($BO$1821&gt;SUM($BO$1701:BO1723),_xlfn.CONCAT(", ",BQ1723),
IF($BO$1821=SUM($BO$1701:BO1723),_xlfn.CONCAT(" y ",BQ1723)))))</f>
        <v/>
      </c>
      <c r="BQ1723" s="120" t="s">
        <v>5169</v>
      </c>
    </row>
    <row r="1724" spans="1:69" customFormat="1" ht="15" customHeight="1">
      <c r="A1724" s="62"/>
      <c r="B1724" s="456"/>
      <c r="C1724" s="35" t="s">
        <v>5055</v>
      </c>
      <c r="D1724" s="800" t="str">
        <f>IF(CNGE_2026_M1_Secc1_Sub1!$D64="","",CNGE_2026_M1_Secc1_Sub1!$D64)</f>
        <v/>
      </c>
      <c r="E1724" s="723"/>
      <c r="F1724" s="723"/>
      <c r="G1724" s="723"/>
      <c r="H1724" s="723"/>
      <c r="I1724" s="723"/>
      <c r="J1724" s="723"/>
      <c r="K1724" s="723"/>
      <c r="L1724" s="723"/>
      <c r="M1724" s="723"/>
      <c r="N1724" s="723"/>
      <c r="O1724" s="723"/>
      <c r="P1724" s="723"/>
      <c r="Q1724" s="723"/>
      <c r="R1724" s="724"/>
      <c r="S1724" s="637" t="str">
        <f t="shared" si="1290"/>
        <v/>
      </c>
      <c r="T1724" s="637" t="str">
        <f t="shared" si="1291"/>
        <v/>
      </c>
      <c r="U1724" s="637" t="str">
        <f t="shared" si="1292"/>
        <v/>
      </c>
      <c r="V1724" s="638"/>
      <c r="W1724" s="638"/>
      <c r="X1724" s="638"/>
      <c r="Y1724" s="638"/>
      <c r="Z1724" s="638"/>
      <c r="AA1724" s="638"/>
      <c r="AB1724" s="638"/>
      <c r="AC1724" s="638"/>
      <c r="AD1724" s="638"/>
      <c r="AI1724" t="str">
        <f t="shared" si="1293"/>
        <v/>
      </c>
      <c r="AJ1724">
        <f t="shared" si="1294"/>
        <v>0</v>
      </c>
      <c r="AK1724">
        <f t="shared" si="1295"/>
        <v>0</v>
      </c>
      <c r="AL1724">
        <f t="shared" si="1296"/>
        <v>0</v>
      </c>
      <c r="AM1724">
        <f t="shared" si="1297"/>
        <v>0</v>
      </c>
      <c r="AN1724">
        <f t="shared" si="1298"/>
        <v>0</v>
      </c>
      <c r="AO1724">
        <f t="shared" si="1299"/>
        <v>0</v>
      </c>
      <c r="AP1724">
        <f t="shared" si="1300"/>
        <v>0</v>
      </c>
      <c r="AQ1724">
        <f t="shared" si="1301"/>
        <v>0</v>
      </c>
      <c r="AR1724">
        <f t="shared" si="1302"/>
        <v>0</v>
      </c>
      <c r="AS1724">
        <f t="shared" si="1303"/>
        <v>0</v>
      </c>
      <c r="AT1724">
        <f t="shared" si="1304"/>
        <v>0</v>
      </c>
      <c r="AU1724">
        <f t="shared" si="1305"/>
        <v>0</v>
      </c>
      <c r="AV1724">
        <f t="shared" si="1306"/>
        <v>0</v>
      </c>
      <c r="AW1724">
        <f t="shared" si="1307"/>
        <v>0</v>
      </c>
      <c r="AX1724">
        <f t="shared" si="1308"/>
        <v>0</v>
      </c>
      <c r="AY1724" s="356" t="str">
        <f t="shared" si="1309"/>
        <v/>
      </c>
      <c r="AZ1724" s="357">
        <f t="shared" si="1310"/>
        <v>0</v>
      </c>
      <c r="BA1724" s="358">
        <f t="shared" si="1311"/>
        <v>0</v>
      </c>
      <c r="BB1724" s="359">
        <f t="shared" si="1312"/>
        <v>0</v>
      </c>
      <c r="BC1724" s="356" t="str">
        <f t="shared" si="1313"/>
        <v/>
      </c>
      <c r="BD1724" s="357">
        <f t="shared" si="1314"/>
        <v>0</v>
      </c>
      <c r="BE1724" s="358">
        <f t="shared" si="1315"/>
        <v>0</v>
      </c>
      <c r="BF1724" s="359">
        <f t="shared" si="1316"/>
        <v>0</v>
      </c>
      <c r="BG1724" s="356" t="str">
        <f t="shared" si="1317"/>
        <v/>
      </c>
      <c r="BH1724" s="357">
        <f t="shared" si="1318"/>
        <v>0</v>
      </c>
      <c r="BI1724" s="358">
        <f t="shared" si="1319"/>
        <v>0</v>
      </c>
      <c r="BJ1724" s="359">
        <f t="shared" si="1320"/>
        <v>0</v>
      </c>
      <c r="BK1724" s="293">
        <f t="shared" si="1321"/>
        <v>0</v>
      </c>
      <c r="BL1724" s="352" t="str">
        <f>IF(BK1724=0,"",
IF(SUM($BK$1701:BK1724)=1,BM1724,
IF($BK$1821&gt;SUM($BK$1701:BK1724),_xlfn.CONCAT(", ",BM1724),
IF($BK$1821=SUM($BK$1701:BK1724),_xlfn.CONCAT(" y ",BM1724)))))</f>
        <v/>
      </c>
      <c r="BM1724" s="120" t="s">
        <v>5171</v>
      </c>
      <c r="BN1724" s="290">
        <f t="shared" si="1322"/>
        <v>0</v>
      </c>
      <c r="BO1724" s="293">
        <f t="shared" si="1323"/>
        <v>0</v>
      </c>
      <c r="BP1724" s="283" t="str">
        <f>IF(BO1724=0,"",
IF(SUM($BO$1701:BO1724)=1,BQ1724,
IF($BO$1821&gt;SUM($BO$1701:BO1724),_xlfn.CONCAT(", ",BQ1724),
IF($BO$1821=SUM($BO$1701:BO1724),_xlfn.CONCAT(" y ",BQ1724)))))</f>
        <v/>
      </c>
      <c r="BQ1724" s="120" t="s">
        <v>5171</v>
      </c>
    </row>
    <row r="1725" spans="1:69" customFormat="1" ht="15" customHeight="1">
      <c r="A1725" s="62"/>
      <c r="B1725" s="456"/>
      <c r="C1725" s="35" t="s">
        <v>5056</v>
      </c>
      <c r="D1725" s="800" t="str">
        <f>IF(CNGE_2026_M1_Secc1_Sub1!$D65="","",CNGE_2026_M1_Secc1_Sub1!$D65)</f>
        <v/>
      </c>
      <c r="E1725" s="723"/>
      <c r="F1725" s="723"/>
      <c r="G1725" s="723"/>
      <c r="H1725" s="723"/>
      <c r="I1725" s="723"/>
      <c r="J1725" s="723"/>
      <c r="K1725" s="723"/>
      <c r="L1725" s="723"/>
      <c r="M1725" s="723"/>
      <c r="N1725" s="723"/>
      <c r="O1725" s="723"/>
      <c r="P1725" s="723"/>
      <c r="Q1725" s="723"/>
      <c r="R1725" s="724"/>
      <c r="S1725" s="637" t="str">
        <f t="shared" si="1290"/>
        <v/>
      </c>
      <c r="T1725" s="637" t="str">
        <f t="shared" si="1291"/>
        <v/>
      </c>
      <c r="U1725" s="637" t="str">
        <f t="shared" si="1292"/>
        <v/>
      </c>
      <c r="V1725" s="638"/>
      <c r="W1725" s="638"/>
      <c r="X1725" s="638"/>
      <c r="Y1725" s="638"/>
      <c r="Z1725" s="638"/>
      <c r="AA1725" s="638"/>
      <c r="AB1725" s="638"/>
      <c r="AC1725" s="638"/>
      <c r="AD1725" s="638"/>
      <c r="AI1725" t="str">
        <f t="shared" si="1293"/>
        <v/>
      </c>
      <c r="AJ1725">
        <f t="shared" si="1294"/>
        <v>0</v>
      </c>
      <c r="AK1725">
        <f t="shared" si="1295"/>
        <v>0</v>
      </c>
      <c r="AL1725">
        <f t="shared" si="1296"/>
        <v>0</v>
      </c>
      <c r="AM1725">
        <f t="shared" si="1297"/>
        <v>0</v>
      </c>
      <c r="AN1725">
        <f t="shared" si="1298"/>
        <v>0</v>
      </c>
      <c r="AO1725">
        <f t="shared" si="1299"/>
        <v>0</v>
      </c>
      <c r="AP1725">
        <f t="shared" si="1300"/>
        <v>0</v>
      </c>
      <c r="AQ1725">
        <f t="shared" si="1301"/>
        <v>0</v>
      </c>
      <c r="AR1725">
        <f t="shared" si="1302"/>
        <v>0</v>
      </c>
      <c r="AS1725">
        <f t="shared" si="1303"/>
        <v>0</v>
      </c>
      <c r="AT1725">
        <f t="shared" si="1304"/>
        <v>0</v>
      </c>
      <c r="AU1725">
        <f t="shared" si="1305"/>
        <v>0</v>
      </c>
      <c r="AV1725">
        <f t="shared" si="1306"/>
        <v>0</v>
      </c>
      <c r="AW1725">
        <f t="shared" si="1307"/>
        <v>0</v>
      </c>
      <c r="AX1725">
        <f t="shared" si="1308"/>
        <v>0</v>
      </c>
      <c r="AY1725" s="356" t="str">
        <f t="shared" si="1309"/>
        <v/>
      </c>
      <c r="AZ1725" s="357">
        <f t="shared" si="1310"/>
        <v>0</v>
      </c>
      <c r="BA1725" s="358">
        <f t="shared" si="1311"/>
        <v>0</v>
      </c>
      <c r="BB1725" s="359">
        <f t="shared" si="1312"/>
        <v>0</v>
      </c>
      <c r="BC1725" s="356" t="str">
        <f t="shared" si="1313"/>
        <v/>
      </c>
      <c r="BD1725" s="357">
        <f t="shared" si="1314"/>
        <v>0</v>
      </c>
      <c r="BE1725" s="358">
        <f t="shared" si="1315"/>
        <v>0</v>
      </c>
      <c r="BF1725" s="359">
        <f t="shared" si="1316"/>
        <v>0</v>
      </c>
      <c r="BG1725" s="356" t="str">
        <f t="shared" si="1317"/>
        <v/>
      </c>
      <c r="BH1725" s="357">
        <f t="shared" si="1318"/>
        <v>0</v>
      </c>
      <c r="BI1725" s="358">
        <f t="shared" si="1319"/>
        <v>0</v>
      </c>
      <c r="BJ1725" s="359">
        <f t="shared" si="1320"/>
        <v>0</v>
      </c>
      <c r="BK1725" s="293">
        <f t="shared" si="1321"/>
        <v>0</v>
      </c>
      <c r="BL1725" s="352" t="str">
        <f>IF(BK1725=0,"",
IF(SUM($BK$1701:BK1725)=1,BM1725,
IF($BK$1821&gt;SUM($BK$1701:BK1725),_xlfn.CONCAT(", ",BM1725),
IF($BK$1821=SUM($BK$1701:BK1725),_xlfn.CONCAT(" y ",BM1725)))))</f>
        <v/>
      </c>
      <c r="BM1725" s="120" t="s">
        <v>5173</v>
      </c>
      <c r="BN1725" s="290">
        <f t="shared" si="1322"/>
        <v>0</v>
      </c>
      <c r="BO1725" s="293">
        <f t="shared" si="1323"/>
        <v>0</v>
      </c>
      <c r="BP1725" s="283" t="str">
        <f>IF(BO1725=0,"",
IF(SUM($BO$1701:BO1725)=1,BQ1725,
IF($BO$1821&gt;SUM($BO$1701:BO1725),_xlfn.CONCAT(", ",BQ1725),
IF($BO$1821=SUM($BO$1701:BO1725),_xlfn.CONCAT(" y ",BQ1725)))))</f>
        <v/>
      </c>
      <c r="BQ1725" s="120" t="s">
        <v>5173</v>
      </c>
    </row>
    <row r="1726" spans="1:69" customFormat="1" ht="15" customHeight="1">
      <c r="A1726" s="30"/>
      <c r="B1726" s="31"/>
      <c r="C1726" s="35" t="s">
        <v>5057</v>
      </c>
      <c r="D1726" s="800" t="str">
        <f>IF(CNGE_2026_M1_Secc1_Sub1!$D66="","",CNGE_2026_M1_Secc1_Sub1!$D66)</f>
        <v/>
      </c>
      <c r="E1726" s="723"/>
      <c r="F1726" s="723"/>
      <c r="G1726" s="723"/>
      <c r="H1726" s="723"/>
      <c r="I1726" s="723"/>
      <c r="J1726" s="723"/>
      <c r="K1726" s="723"/>
      <c r="L1726" s="723"/>
      <c r="M1726" s="723"/>
      <c r="N1726" s="723"/>
      <c r="O1726" s="723"/>
      <c r="P1726" s="723"/>
      <c r="Q1726" s="723"/>
      <c r="R1726" s="724"/>
      <c r="S1726" s="637" t="str">
        <f t="shared" si="1290"/>
        <v/>
      </c>
      <c r="T1726" s="637" t="str">
        <f t="shared" si="1291"/>
        <v/>
      </c>
      <c r="U1726" s="637" t="str">
        <f t="shared" si="1292"/>
        <v/>
      </c>
      <c r="V1726" s="638"/>
      <c r="W1726" s="638"/>
      <c r="X1726" s="638"/>
      <c r="Y1726" s="638"/>
      <c r="Z1726" s="638"/>
      <c r="AA1726" s="638"/>
      <c r="AB1726" s="638"/>
      <c r="AC1726" s="638"/>
      <c r="AD1726" s="638"/>
      <c r="AI1726" t="str">
        <f t="shared" si="1293"/>
        <v/>
      </c>
      <c r="AJ1726">
        <f t="shared" si="1294"/>
        <v>0</v>
      </c>
      <c r="AK1726">
        <f t="shared" si="1295"/>
        <v>0</v>
      </c>
      <c r="AL1726">
        <f t="shared" si="1296"/>
        <v>0</v>
      </c>
      <c r="AM1726">
        <f t="shared" si="1297"/>
        <v>0</v>
      </c>
      <c r="AN1726">
        <f t="shared" si="1298"/>
        <v>0</v>
      </c>
      <c r="AO1726">
        <f t="shared" si="1299"/>
        <v>0</v>
      </c>
      <c r="AP1726">
        <f t="shared" si="1300"/>
        <v>0</v>
      </c>
      <c r="AQ1726">
        <f t="shared" si="1301"/>
        <v>0</v>
      </c>
      <c r="AR1726">
        <f t="shared" si="1302"/>
        <v>0</v>
      </c>
      <c r="AS1726">
        <f t="shared" si="1303"/>
        <v>0</v>
      </c>
      <c r="AT1726">
        <f t="shared" si="1304"/>
        <v>0</v>
      </c>
      <c r="AU1726">
        <f t="shared" si="1305"/>
        <v>0</v>
      </c>
      <c r="AV1726">
        <f t="shared" si="1306"/>
        <v>0</v>
      </c>
      <c r="AW1726">
        <f t="shared" si="1307"/>
        <v>0</v>
      </c>
      <c r="AX1726">
        <f t="shared" si="1308"/>
        <v>0</v>
      </c>
      <c r="AY1726" s="356" t="str">
        <f t="shared" si="1309"/>
        <v/>
      </c>
      <c r="AZ1726" s="357">
        <f t="shared" si="1310"/>
        <v>0</v>
      </c>
      <c r="BA1726" s="358">
        <f t="shared" si="1311"/>
        <v>0</v>
      </c>
      <c r="BB1726" s="359">
        <f t="shared" si="1312"/>
        <v>0</v>
      </c>
      <c r="BC1726" s="356" t="str">
        <f t="shared" si="1313"/>
        <v/>
      </c>
      <c r="BD1726" s="357">
        <f t="shared" si="1314"/>
        <v>0</v>
      </c>
      <c r="BE1726" s="358">
        <f t="shared" si="1315"/>
        <v>0</v>
      </c>
      <c r="BF1726" s="359">
        <f t="shared" si="1316"/>
        <v>0</v>
      </c>
      <c r="BG1726" s="356" t="str">
        <f t="shared" si="1317"/>
        <v/>
      </c>
      <c r="BH1726" s="357">
        <f t="shared" si="1318"/>
        <v>0</v>
      </c>
      <c r="BI1726" s="358">
        <f t="shared" si="1319"/>
        <v>0</v>
      </c>
      <c r="BJ1726" s="359">
        <f t="shared" si="1320"/>
        <v>0</v>
      </c>
      <c r="BK1726" s="293">
        <f t="shared" si="1321"/>
        <v>0</v>
      </c>
      <c r="BL1726" s="352" t="str">
        <f>IF(BK1726=0,"",
IF(SUM($BK$1701:BK1726)=1,BM1726,
IF($BK$1821&gt;SUM($BK$1701:BK1726),_xlfn.CONCAT(", ",BM1726),
IF($BK$1821=SUM($BK$1701:BK1726),_xlfn.CONCAT(" y ",BM1726)))))</f>
        <v/>
      </c>
      <c r="BM1726" s="120" t="s">
        <v>5175</v>
      </c>
      <c r="BN1726" s="290">
        <f t="shared" si="1322"/>
        <v>0</v>
      </c>
      <c r="BO1726" s="293">
        <f t="shared" si="1323"/>
        <v>0</v>
      </c>
      <c r="BP1726" s="283" t="str">
        <f>IF(BO1726=0,"",
IF(SUM($BO$1701:BO1726)=1,BQ1726,
IF($BO$1821&gt;SUM($BO$1701:BO1726),_xlfn.CONCAT(", ",BQ1726),
IF($BO$1821=SUM($BO$1701:BO1726),_xlfn.CONCAT(" y ",BQ1726)))))</f>
        <v/>
      </c>
      <c r="BQ1726" s="120" t="s">
        <v>5175</v>
      </c>
    </row>
    <row r="1727" spans="1:69" customFormat="1" ht="15" customHeight="1">
      <c r="A1727" s="30"/>
      <c r="B1727" s="31"/>
      <c r="C1727" s="35" t="s">
        <v>5058</v>
      </c>
      <c r="D1727" s="800" t="str">
        <f>IF(CNGE_2026_M1_Secc1_Sub1!$D67="","",CNGE_2026_M1_Secc1_Sub1!$D67)</f>
        <v/>
      </c>
      <c r="E1727" s="723"/>
      <c r="F1727" s="723"/>
      <c r="G1727" s="723"/>
      <c r="H1727" s="723"/>
      <c r="I1727" s="723"/>
      <c r="J1727" s="723"/>
      <c r="K1727" s="723"/>
      <c r="L1727" s="723"/>
      <c r="M1727" s="723"/>
      <c r="N1727" s="723"/>
      <c r="O1727" s="723"/>
      <c r="P1727" s="723"/>
      <c r="Q1727" s="723"/>
      <c r="R1727" s="724"/>
      <c r="S1727" s="637" t="str">
        <f t="shared" si="1290"/>
        <v/>
      </c>
      <c r="T1727" s="637" t="str">
        <f t="shared" si="1291"/>
        <v/>
      </c>
      <c r="U1727" s="637" t="str">
        <f t="shared" si="1292"/>
        <v/>
      </c>
      <c r="V1727" s="638"/>
      <c r="W1727" s="638"/>
      <c r="X1727" s="638"/>
      <c r="Y1727" s="638"/>
      <c r="Z1727" s="638"/>
      <c r="AA1727" s="638"/>
      <c r="AB1727" s="638"/>
      <c r="AC1727" s="638"/>
      <c r="AD1727" s="638"/>
      <c r="AI1727" t="str">
        <f t="shared" si="1293"/>
        <v/>
      </c>
      <c r="AJ1727">
        <f t="shared" si="1294"/>
        <v>0</v>
      </c>
      <c r="AK1727">
        <f t="shared" si="1295"/>
        <v>0</v>
      </c>
      <c r="AL1727">
        <f t="shared" si="1296"/>
        <v>0</v>
      </c>
      <c r="AM1727">
        <f t="shared" si="1297"/>
        <v>0</v>
      </c>
      <c r="AN1727">
        <f t="shared" si="1298"/>
        <v>0</v>
      </c>
      <c r="AO1727">
        <f t="shared" si="1299"/>
        <v>0</v>
      </c>
      <c r="AP1727">
        <f t="shared" si="1300"/>
        <v>0</v>
      </c>
      <c r="AQ1727">
        <f t="shared" si="1301"/>
        <v>0</v>
      </c>
      <c r="AR1727">
        <f t="shared" si="1302"/>
        <v>0</v>
      </c>
      <c r="AS1727">
        <f t="shared" si="1303"/>
        <v>0</v>
      </c>
      <c r="AT1727">
        <f t="shared" si="1304"/>
        <v>0</v>
      </c>
      <c r="AU1727">
        <f t="shared" si="1305"/>
        <v>0</v>
      </c>
      <c r="AV1727">
        <f t="shared" si="1306"/>
        <v>0</v>
      </c>
      <c r="AW1727">
        <f t="shared" si="1307"/>
        <v>0</v>
      </c>
      <c r="AX1727">
        <f t="shared" si="1308"/>
        <v>0</v>
      </c>
      <c r="AY1727" s="356" t="str">
        <f t="shared" si="1309"/>
        <v/>
      </c>
      <c r="AZ1727" s="357">
        <f t="shared" si="1310"/>
        <v>0</v>
      </c>
      <c r="BA1727" s="358">
        <f t="shared" si="1311"/>
        <v>0</v>
      </c>
      <c r="BB1727" s="359">
        <f t="shared" si="1312"/>
        <v>0</v>
      </c>
      <c r="BC1727" s="356" t="str">
        <f t="shared" si="1313"/>
        <v/>
      </c>
      <c r="BD1727" s="357">
        <f t="shared" si="1314"/>
        <v>0</v>
      </c>
      <c r="BE1727" s="358">
        <f t="shared" si="1315"/>
        <v>0</v>
      </c>
      <c r="BF1727" s="359">
        <f t="shared" si="1316"/>
        <v>0</v>
      </c>
      <c r="BG1727" s="356" t="str">
        <f t="shared" si="1317"/>
        <v/>
      </c>
      <c r="BH1727" s="357">
        <f t="shared" si="1318"/>
        <v>0</v>
      </c>
      <c r="BI1727" s="358">
        <f t="shared" si="1319"/>
        <v>0</v>
      </c>
      <c r="BJ1727" s="359">
        <f t="shared" si="1320"/>
        <v>0</v>
      </c>
      <c r="BK1727" s="293">
        <f t="shared" si="1321"/>
        <v>0</v>
      </c>
      <c r="BL1727" s="352" t="str">
        <f>IF(BK1727=0,"",
IF(SUM($BK$1701:BK1727)=1,BM1727,
IF($BK$1821&gt;SUM($BK$1701:BK1727),_xlfn.CONCAT(", ",BM1727),
IF($BK$1821=SUM($BK$1701:BK1727),_xlfn.CONCAT(" y ",BM1727)))))</f>
        <v/>
      </c>
      <c r="BM1727" s="120" t="s">
        <v>5177</v>
      </c>
      <c r="BN1727" s="290">
        <f t="shared" si="1322"/>
        <v>0</v>
      </c>
      <c r="BO1727" s="293">
        <f t="shared" si="1323"/>
        <v>0</v>
      </c>
      <c r="BP1727" s="283" t="str">
        <f>IF(BO1727=0,"",
IF(SUM($BO$1701:BO1727)=1,BQ1727,
IF($BO$1821&gt;SUM($BO$1701:BO1727),_xlfn.CONCAT(", ",BQ1727),
IF($BO$1821=SUM($BO$1701:BO1727),_xlfn.CONCAT(" y ",BQ1727)))))</f>
        <v/>
      </c>
      <c r="BQ1727" s="120" t="s">
        <v>5177</v>
      </c>
    </row>
    <row r="1728" spans="1:69" customFormat="1" ht="15" customHeight="1">
      <c r="A1728" s="30"/>
      <c r="B1728" s="31"/>
      <c r="C1728" s="35" t="s">
        <v>5059</v>
      </c>
      <c r="D1728" s="800" t="str">
        <f>IF(CNGE_2026_M1_Secc1_Sub1!$D68="","",CNGE_2026_M1_Secc1_Sub1!$D68)</f>
        <v/>
      </c>
      <c r="E1728" s="723"/>
      <c r="F1728" s="723"/>
      <c r="G1728" s="723"/>
      <c r="H1728" s="723"/>
      <c r="I1728" s="723"/>
      <c r="J1728" s="723"/>
      <c r="K1728" s="723"/>
      <c r="L1728" s="723"/>
      <c r="M1728" s="723"/>
      <c r="N1728" s="723"/>
      <c r="O1728" s="723"/>
      <c r="P1728" s="723"/>
      <c r="Q1728" s="723"/>
      <c r="R1728" s="724"/>
      <c r="S1728" s="637" t="str">
        <f t="shared" si="1290"/>
        <v/>
      </c>
      <c r="T1728" s="637" t="str">
        <f t="shared" si="1291"/>
        <v/>
      </c>
      <c r="U1728" s="637" t="str">
        <f t="shared" si="1292"/>
        <v/>
      </c>
      <c r="V1728" s="638"/>
      <c r="W1728" s="638"/>
      <c r="X1728" s="638"/>
      <c r="Y1728" s="638"/>
      <c r="Z1728" s="638"/>
      <c r="AA1728" s="638"/>
      <c r="AB1728" s="638"/>
      <c r="AC1728" s="638"/>
      <c r="AD1728" s="638"/>
      <c r="AI1728" t="str">
        <f t="shared" si="1293"/>
        <v/>
      </c>
      <c r="AJ1728">
        <f t="shared" si="1294"/>
        <v>0</v>
      </c>
      <c r="AK1728">
        <f t="shared" si="1295"/>
        <v>0</v>
      </c>
      <c r="AL1728">
        <f t="shared" si="1296"/>
        <v>0</v>
      </c>
      <c r="AM1728">
        <f t="shared" si="1297"/>
        <v>0</v>
      </c>
      <c r="AN1728">
        <f t="shared" si="1298"/>
        <v>0</v>
      </c>
      <c r="AO1728">
        <f t="shared" si="1299"/>
        <v>0</v>
      </c>
      <c r="AP1728">
        <f t="shared" si="1300"/>
        <v>0</v>
      </c>
      <c r="AQ1728">
        <f t="shared" si="1301"/>
        <v>0</v>
      </c>
      <c r="AR1728">
        <f t="shared" si="1302"/>
        <v>0</v>
      </c>
      <c r="AS1728">
        <f t="shared" si="1303"/>
        <v>0</v>
      </c>
      <c r="AT1728">
        <f t="shared" si="1304"/>
        <v>0</v>
      </c>
      <c r="AU1728">
        <f t="shared" si="1305"/>
        <v>0</v>
      </c>
      <c r="AV1728">
        <f t="shared" si="1306"/>
        <v>0</v>
      </c>
      <c r="AW1728">
        <f t="shared" si="1307"/>
        <v>0</v>
      </c>
      <c r="AX1728">
        <f t="shared" si="1308"/>
        <v>0</v>
      </c>
      <c r="AY1728" s="356" t="str">
        <f t="shared" si="1309"/>
        <v/>
      </c>
      <c r="AZ1728" s="357">
        <f t="shared" si="1310"/>
        <v>0</v>
      </c>
      <c r="BA1728" s="358">
        <f t="shared" si="1311"/>
        <v>0</v>
      </c>
      <c r="BB1728" s="359">
        <f t="shared" si="1312"/>
        <v>0</v>
      </c>
      <c r="BC1728" s="356" t="str">
        <f t="shared" si="1313"/>
        <v/>
      </c>
      <c r="BD1728" s="357">
        <f t="shared" si="1314"/>
        <v>0</v>
      </c>
      <c r="BE1728" s="358">
        <f t="shared" si="1315"/>
        <v>0</v>
      </c>
      <c r="BF1728" s="359">
        <f t="shared" si="1316"/>
        <v>0</v>
      </c>
      <c r="BG1728" s="356" t="str">
        <f t="shared" si="1317"/>
        <v/>
      </c>
      <c r="BH1728" s="357">
        <f t="shared" si="1318"/>
        <v>0</v>
      </c>
      <c r="BI1728" s="358">
        <f t="shared" si="1319"/>
        <v>0</v>
      </c>
      <c r="BJ1728" s="359">
        <f t="shared" si="1320"/>
        <v>0</v>
      </c>
      <c r="BK1728" s="293">
        <f t="shared" si="1321"/>
        <v>0</v>
      </c>
      <c r="BL1728" s="352" t="str">
        <f>IF(BK1728=0,"",
IF(SUM($BK$1701:BK1728)=1,BM1728,
IF($BK$1821&gt;SUM($BK$1701:BK1728),_xlfn.CONCAT(", ",BM1728),
IF($BK$1821=SUM($BK$1701:BK1728),_xlfn.CONCAT(" y ",BM1728)))))</f>
        <v/>
      </c>
      <c r="BM1728" s="120" t="s">
        <v>5179</v>
      </c>
      <c r="BN1728" s="290">
        <f t="shared" si="1322"/>
        <v>0</v>
      </c>
      <c r="BO1728" s="293">
        <f t="shared" si="1323"/>
        <v>0</v>
      </c>
      <c r="BP1728" s="283" t="str">
        <f>IF(BO1728=0,"",
IF(SUM($BO$1701:BO1728)=1,BQ1728,
IF($BO$1821&gt;SUM($BO$1701:BO1728),_xlfn.CONCAT(", ",BQ1728),
IF($BO$1821=SUM($BO$1701:BO1728),_xlfn.CONCAT(" y ",BQ1728)))))</f>
        <v/>
      </c>
      <c r="BQ1728" s="120" t="s">
        <v>5179</v>
      </c>
    </row>
    <row r="1729" spans="1:69" customFormat="1" ht="15" customHeight="1">
      <c r="A1729" s="30"/>
      <c r="B1729" s="31"/>
      <c r="C1729" s="35" t="s">
        <v>5060</v>
      </c>
      <c r="D1729" s="800" t="str">
        <f>IF(CNGE_2026_M1_Secc1_Sub1!$D69="","",CNGE_2026_M1_Secc1_Sub1!$D69)</f>
        <v/>
      </c>
      <c r="E1729" s="723"/>
      <c r="F1729" s="723"/>
      <c r="G1729" s="723"/>
      <c r="H1729" s="723"/>
      <c r="I1729" s="723"/>
      <c r="J1729" s="723"/>
      <c r="K1729" s="723"/>
      <c r="L1729" s="723"/>
      <c r="M1729" s="723"/>
      <c r="N1729" s="723"/>
      <c r="O1729" s="723"/>
      <c r="P1729" s="723"/>
      <c r="Q1729" s="723"/>
      <c r="R1729" s="724"/>
      <c r="S1729" s="637" t="str">
        <f t="shared" si="1290"/>
        <v/>
      </c>
      <c r="T1729" s="637" t="str">
        <f t="shared" si="1291"/>
        <v/>
      </c>
      <c r="U1729" s="637" t="str">
        <f t="shared" si="1292"/>
        <v/>
      </c>
      <c r="V1729" s="638"/>
      <c r="W1729" s="638"/>
      <c r="X1729" s="638"/>
      <c r="Y1729" s="638"/>
      <c r="Z1729" s="638"/>
      <c r="AA1729" s="638"/>
      <c r="AB1729" s="638"/>
      <c r="AC1729" s="638"/>
      <c r="AD1729" s="638"/>
      <c r="AI1729" t="str">
        <f t="shared" si="1293"/>
        <v/>
      </c>
      <c r="AJ1729">
        <f t="shared" si="1294"/>
        <v>0</v>
      </c>
      <c r="AK1729">
        <f t="shared" si="1295"/>
        <v>0</v>
      </c>
      <c r="AL1729">
        <f t="shared" si="1296"/>
        <v>0</v>
      </c>
      <c r="AM1729">
        <f t="shared" si="1297"/>
        <v>0</v>
      </c>
      <c r="AN1729">
        <f t="shared" si="1298"/>
        <v>0</v>
      </c>
      <c r="AO1729">
        <f t="shared" si="1299"/>
        <v>0</v>
      </c>
      <c r="AP1729">
        <f t="shared" si="1300"/>
        <v>0</v>
      </c>
      <c r="AQ1729">
        <f t="shared" si="1301"/>
        <v>0</v>
      </c>
      <c r="AR1729">
        <f t="shared" si="1302"/>
        <v>0</v>
      </c>
      <c r="AS1729">
        <f t="shared" si="1303"/>
        <v>0</v>
      </c>
      <c r="AT1729">
        <f t="shared" si="1304"/>
        <v>0</v>
      </c>
      <c r="AU1729">
        <f t="shared" si="1305"/>
        <v>0</v>
      </c>
      <c r="AV1729">
        <f t="shared" si="1306"/>
        <v>0</v>
      </c>
      <c r="AW1729">
        <f t="shared" si="1307"/>
        <v>0</v>
      </c>
      <c r="AX1729">
        <f t="shared" si="1308"/>
        <v>0</v>
      </c>
      <c r="AY1729" s="356" t="str">
        <f t="shared" si="1309"/>
        <v/>
      </c>
      <c r="AZ1729" s="357">
        <f t="shared" si="1310"/>
        <v>0</v>
      </c>
      <c r="BA1729" s="358">
        <f t="shared" si="1311"/>
        <v>0</v>
      </c>
      <c r="BB1729" s="359">
        <f t="shared" si="1312"/>
        <v>0</v>
      </c>
      <c r="BC1729" s="356" t="str">
        <f t="shared" si="1313"/>
        <v/>
      </c>
      <c r="BD1729" s="357">
        <f t="shared" si="1314"/>
        <v>0</v>
      </c>
      <c r="BE1729" s="358">
        <f t="shared" si="1315"/>
        <v>0</v>
      </c>
      <c r="BF1729" s="359">
        <f t="shared" si="1316"/>
        <v>0</v>
      </c>
      <c r="BG1729" s="356" t="str">
        <f t="shared" si="1317"/>
        <v/>
      </c>
      <c r="BH1729" s="357">
        <f t="shared" si="1318"/>
        <v>0</v>
      </c>
      <c r="BI1729" s="358">
        <f t="shared" si="1319"/>
        <v>0</v>
      </c>
      <c r="BJ1729" s="359">
        <f t="shared" si="1320"/>
        <v>0</v>
      </c>
      <c r="BK1729" s="293">
        <f t="shared" si="1321"/>
        <v>0</v>
      </c>
      <c r="BL1729" s="352" t="str">
        <f>IF(BK1729=0,"",
IF(SUM($BK$1701:BK1729)=1,BM1729,
IF($BK$1821&gt;SUM($BK$1701:BK1729),_xlfn.CONCAT(", ",BM1729),
IF($BK$1821=SUM($BK$1701:BK1729),_xlfn.CONCAT(" y ",BM1729)))))</f>
        <v/>
      </c>
      <c r="BM1729" s="120" t="s">
        <v>5181</v>
      </c>
      <c r="BN1729" s="290">
        <f t="shared" si="1322"/>
        <v>0</v>
      </c>
      <c r="BO1729" s="293">
        <f t="shared" si="1323"/>
        <v>0</v>
      </c>
      <c r="BP1729" s="283" t="str">
        <f>IF(BO1729=0,"",
IF(SUM($BO$1701:BO1729)=1,BQ1729,
IF($BO$1821&gt;SUM($BO$1701:BO1729),_xlfn.CONCAT(", ",BQ1729),
IF($BO$1821=SUM($BO$1701:BO1729),_xlfn.CONCAT(" y ",BQ1729)))))</f>
        <v/>
      </c>
      <c r="BQ1729" s="120" t="s">
        <v>5181</v>
      </c>
    </row>
    <row r="1730" spans="1:69" customFormat="1" ht="15" customHeight="1">
      <c r="A1730" s="30"/>
      <c r="B1730" s="31"/>
      <c r="C1730" s="35" t="s">
        <v>5061</v>
      </c>
      <c r="D1730" s="800" t="str">
        <f>IF(CNGE_2026_M1_Secc1_Sub1!$D70="","",CNGE_2026_M1_Secc1_Sub1!$D70)</f>
        <v/>
      </c>
      <c r="E1730" s="723"/>
      <c r="F1730" s="723"/>
      <c r="G1730" s="723"/>
      <c r="H1730" s="723"/>
      <c r="I1730" s="723"/>
      <c r="J1730" s="723"/>
      <c r="K1730" s="723"/>
      <c r="L1730" s="723"/>
      <c r="M1730" s="723"/>
      <c r="N1730" s="723"/>
      <c r="O1730" s="723"/>
      <c r="P1730" s="723"/>
      <c r="Q1730" s="723"/>
      <c r="R1730" s="724"/>
      <c r="S1730" s="637" t="str">
        <f t="shared" si="1290"/>
        <v/>
      </c>
      <c r="T1730" s="637" t="str">
        <f t="shared" si="1291"/>
        <v/>
      </c>
      <c r="U1730" s="637" t="str">
        <f t="shared" si="1292"/>
        <v/>
      </c>
      <c r="V1730" s="638"/>
      <c r="W1730" s="638"/>
      <c r="X1730" s="638"/>
      <c r="Y1730" s="638"/>
      <c r="Z1730" s="638"/>
      <c r="AA1730" s="638"/>
      <c r="AB1730" s="638"/>
      <c r="AC1730" s="638"/>
      <c r="AD1730" s="638"/>
      <c r="AI1730" t="str">
        <f t="shared" si="1293"/>
        <v/>
      </c>
      <c r="AJ1730">
        <f t="shared" si="1294"/>
        <v>0</v>
      </c>
      <c r="AK1730">
        <f t="shared" si="1295"/>
        <v>0</v>
      </c>
      <c r="AL1730">
        <f t="shared" si="1296"/>
        <v>0</v>
      </c>
      <c r="AM1730">
        <f t="shared" si="1297"/>
        <v>0</v>
      </c>
      <c r="AN1730">
        <f t="shared" si="1298"/>
        <v>0</v>
      </c>
      <c r="AO1730">
        <f t="shared" si="1299"/>
        <v>0</v>
      </c>
      <c r="AP1730">
        <f t="shared" si="1300"/>
        <v>0</v>
      </c>
      <c r="AQ1730">
        <f t="shared" si="1301"/>
        <v>0</v>
      </c>
      <c r="AR1730">
        <f t="shared" si="1302"/>
        <v>0</v>
      </c>
      <c r="AS1730">
        <f t="shared" si="1303"/>
        <v>0</v>
      </c>
      <c r="AT1730">
        <f t="shared" si="1304"/>
        <v>0</v>
      </c>
      <c r="AU1730">
        <f t="shared" si="1305"/>
        <v>0</v>
      </c>
      <c r="AV1730">
        <f t="shared" si="1306"/>
        <v>0</v>
      </c>
      <c r="AW1730">
        <f t="shared" si="1307"/>
        <v>0</v>
      </c>
      <c r="AX1730">
        <f t="shared" si="1308"/>
        <v>0</v>
      </c>
      <c r="AY1730" s="356" t="str">
        <f t="shared" si="1309"/>
        <v/>
      </c>
      <c r="AZ1730" s="357">
        <f t="shared" si="1310"/>
        <v>0</v>
      </c>
      <c r="BA1730" s="358">
        <f t="shared" si="1311"/>
        <v>0</v>
      </c>
      <c r="BB1730" s="359">
        <f t="shared" si="1312"/>
        <v>0</v>
      </c>
      <c r="BC1730" s="356" t="str">
        <f t="shared" si="1313"/>
        <v/>
      </c>
      <c r="BD1730" s="357">
        <f t="shared" si="1314"/>
        <v>0</v>
      </c>
      <c r="BE1730" s="358">
        <f t="shared" si="1315"/>
        <v>0</v>
      </c>
      <c r="BF1730" s="359">
        <f t="shared" si="1316"/>
        <v>0</v>
      </c>
      <c r="BG1730" s="356" t="str">
        <f t="shared" si="1317"/>
        <v/>
      </c>
      <c r="BH1730" s="357">
        <f t="shared" si="1318"/>
        <v>0</v>
      </c>
      <c r="BI1730" s="358">
        <f t="shared" si="1319"/>
        <v>0</v>
      </c>
      <c r="BJ1730" s="359">
        <f t="shared" si="1320"/>
        <v>0</v>
      </c>
      <c r="BK1730" s="293">
        <f t="shared" si="1321"/>
        <v>0</v>
      </c>
      <c r="BL1730" s="352" t="str">
        <f>IF(BK1730=0,"",
IF(SUM($BK$1701:BK1730)=1,BM1730,
IF($BK$1821&gt;SUM($BK$1701:BK1730),_xlfn.CONCAT(", ",BM1730),
IF($BK$1821=SUM($BK$1701:BK1730),_xlfn.CONCAT(" y ",BM1730)))))</f>
        <v/>
      </c>
      <c r="BM1730" s="120" t="s">
        <v>5183</v>
      </c>
      <c r="BN1730" s="290">
        <f t="shared" si="1322"/>
        <v>0</v>
      </c>
      <c r="BO1730" s="293">
        <f t="shared" si="1323"/>
        <v>0</v>
      </c>
      <c r="BP1730" s="283" t="str">
        <f>IF(BO1730=0,"",
IF(SUM($BO$1701:BO1730)=1,BQ1730,
IF($BO$1821&gt;SUM($BO$1701:BO1730),_xlfn.CONCAT(", ",BQ1730),
IF($BO$1821=SUM($BO$1701:BO1730),_xlfn.CONCAT(" y ",BQ1730)))))</f>
        <v/>
      </c>
      <c r="BQ1730" s="120" t="s">
        <v>5183</v>
      </c>
    </row>
    <row r="1731" spans="1:69" customFormat="1" ht="15" customHeight="1">
      <c r="A1731" s="30"/>
      <c r="B1731" s="31"/>
      <c r="C1731" s="35" t="s">
        <v>5062</v>
      </c>
      <c r="D1731" s="800" t="str">
        <f>IF(CNGE_2026_M1_Secc1_Sub1!$D71="","",CNGE_2026_M1_Secc1_Sub1!$D71)</f>
        <v/>
      </c>
      <c r="E1731" s="723"/>
      <c r="F1731" s="723"/>
      <c r="G1731" s="723"/>
      <c r="H1731" s="723"/>
      <c r="I1731" s="723"/>
      <c r="J1731" s="723"/>
      <c r="K1731" s="723"/>
      <c r="L1731" s="723"/>
      <c r="M1731" s="723"/>
      <c r="N1731" s="723"/>
      <c r="O1731" s="723"/>
      <c r="P1731" s="723"/>
      <c r="Q1731" s="723"/>
      <c r="R1731" s="724"/>
      <c r="S1731" s="637" t="str">
        <f t="shared" si="1290"/>
        <v/>
      </c>
      <c r="T1731" s="637" t="str">
        <f t="shared" si="1291"/>
        <v/>
      </c>
      <c r="U1731" s="637" t="str">
        <f t="shared" si="1292"/>
        <v/>
      </c>
      <c r="V1731" s="638"/>
      <c r="W1731" s="638"/>
      <c r="X1731" s="638"/>
      <c r="Y1731" s="638"/>
      <c r="Z1731" s="638"/>
      <c r="AA1731" s="638"/>
      <c r="AB1731" s="638"/>
      <c r="AC1731" s="638"/>
      <c r="AD1731" s="638"/>
      <c r="AI1731" t="str">
        <f t="shared" si="1293"/>
        <v/>
      </c>
      <c r="AJ1731">
        <f t="shared" si="1294"/>
        <v>0</v>
      </c>
      <c r="AK1731">
        <f t="shared" si="1295"/>
        <v>0</v>
      </c>
      <c r="AL1731">
        <f t="shared" si="1296"/>
        <v>0</v>
      </c>
      <c r="AM1731">
        <f t="shared" si="1297"/>
        <v>0</v>
      </c>
      <c r="AN1731">
        <f t="shared" si="1298"/>
        <v>0</v>
      </c>
      <c r="AO1731">
        <f t="shared" si="1299"/>
        <v>0</v>
      </c>
      <c r="AP1731">
        <f t="shared" si="1300"/>
        <v>0</v>
      </c>
      <c r="AQ1731">
        <f t="shared" si="1301"/>
        <v>0</v>
      </c>
      <c r="AR1731">
        <f t="shared" si="1302"/>
        <v>0</v>
      </c>
      <c r="AS1731">
        <f t="shared" si="1303"/>
        <v>0</v>
      </c>
      <c r="AT1731">
        <f t="shared" si="1304"/>
        <v>0</v>
      </c>
      <c r="AU1731">
        <f t="shared" si="1305"/>
        <v>0</v>
      </c>
      <c r="AV1731">
        <f t="shared" si="1306"/>
        <v>0</v>
      </c>
      <c r="AW1731">
        <f t="shared" si="1307"/>
        <v>0</v>
      </c>
      <c r="AX1731">
        <f t="shared" si="1308"/>
        <v>0</v>
      </c>
      <c r="AY1731" s="356" t="str">
        <f t="shared" si="1309"/>
        <v/>
      </c>
      <c r="AZ1731" s="357">
        <f t="shared" si="1310"/>
        <v>0</v>
      </c>
      <c r="BA1731" s="358">
        <f t="shared" si="1311"/>
        <v>0</v>
      </c>
      <c r="BB1731" s="359">
        <f t="shared" si="1312"/>
        <v>0</v>
      </c>
      <c r="BC1731" s="356" t="str">
        <f t="shared" si="1313"/>
        <v/>
      </c>
      <c r="BD1731" s="357">
        <f t="shared" si="1314"/>
        <v>0</v>
      </c>
      <c r="BE1731" s="358">
        <f t="shared" si="1315"/>
        <v>0</v>
      </c>
      <c r="BF1731" s="359">
        <f t="shared" si="1316"/>
        <v>0</v>
      </c>
      <c r="BG1731" s="356" t="str">
        <f t="shared" si="1317"/>
        <v/>
      </c>
      <c r="BH1731" s="357">
        <f t="shared" si="1318"/>
        <v>0</v>
      </c>
      <c r="BI1731" s="358">
        <f t="shared" si="1319"/>
        <v>0</v>
      </c>
      <c r="BJ1731" s="359">
        <f t="shared" si="1320"/>
        <v>0</v>
      </c>
      <c r="BK1731" s="293">
        <f t="shared" si="1321"/>
        <v>0</v>
      </c>
      <c r="BL1731" s="352" t="str">
        <f>IF(BK1731=0,"",
IF(SUM($BK$1701:BK1731)=1,BM1731,
IF($BK$1821&gt;SUM($BK$1701:BK1731),_xlfn.CONCAT(", ",BM1731),
IF($BK$1821=SUM($BK$1701:BK1731),_xlfn.CONCAT(" y ",BM1731)))))</f>
        <v/>
      </c>
      <c r="BM1731" s="120" t="s">
        <v>5185</v>
      </c>
      <c r="BN1731" s="290">
        <f t="shared" si="1322"/>
        <v>0</v>
      </c>
      <c r="BO1731" s="293">
        <f t="shared" si="1323"/>
        <v>0</v>
      </c>
      <c r="BP1731" s="283" t="str">
        <f>IF(BO1731=0,"",
IF(SUM($BO$1701:BO1731)=1,BQ1731,
IF($BO$1821&gt;SUM($BO$1701:BO1731),_xlfn.CONCAT(", ",BQ1731),
IF($BO$1821=SUM($BO$1701:BO1731),_xlfn.CONCAT(" y ",BQ1731)))))</f>
        <v/>
      </c>
      <c r="BQ1731" s="120" t="s">
        <v>5185</v>
      </c>
    </row>
    <row r="1732" spans="1:69" customFormat="1" ht="15" customHeight="1">
      <c r="A1732" s="30"/>
      <c r="B1732" s="31"/>
      <c r="C1732" s="35" t="s">
        <v>5063</v>
      </c>
      <c r="D1732" s="800" t="str">
        <f>IF(CNGE_2026_M1_Secc1_Sub1!$D72="","",CNGE_2026_M1_Secc1_Sub1!$D72)</f>
        <v/>
      </c>
      <c r="E1732" s="723"/>
      <c r="F1732" s="723"/>
      <c r="G1732" s="723"/>
      <c r="H1732" s="723"/>
      <c r="I1732" s="723"/>
      <c r="J1732" s="723"/>
      <c r="K1732" s="723"/>
      <c r="L1732" s="723"/>
      <c r="M1732" s="723"/>
      <c r="N1732" s="723"/>
      <c r="O1732" s="723"/>
      <c r="P1732" s="723"/>
      <c r="Q1732" s="723"/>
      <c r="R1732" s="724"/>
      <c r="S1732" s="637" t="str">
        <f t="shared" si="1290"/>
        <v/>
      </c>
      <c r="T1732" s="637" t="str">
        <f t="shared" si="1291"/>
        <v/>
      </c>
      <c r="U1732" s="637" t="str">
        <f t="shared" si="1292"/>
        <v/>
      </c>
      <c r="V1732" s="638"/>
      <c r="W1732" s="638"/>
      <c r="X1732" s="638"/>
      <c r="Y1732" s="638"/>
      <c r="Z1732" s="638"/>
      <c r="AA1732" s="638"/>
      <c r="AB1732" s="638"/>
      <c r="AC1732" s="638"/>
      <c r="AD1732" s="638"/>
      <c r="AI1732" t="str">
        <f t="shared" si="1293"/>
        <v/>
      </c>
      <c r="AJ1732">
        <f t="shared" si="1294"/>
        <v>0</v>
      </c>
      <c r="AK1732">
        <f t="shared" si="1295"/>
        <v>0</v>
      </c>
      <c r="AL1732">
        <f t="shared" si="1296"/>
        <v>0</v>
      </c>
      <c r="AM1732">
        <f t="shared" si="1297"/>
        <v>0</v>
      </c>
      <c r="AN1732">
        <f t="shared" si="1298"/>
        <v>0</v>
      </c>
      <c r="AO1732">
        <f t="shared" si="1299"/>
        <v>0</v>
      </c>
      <c r="AP1732">
        <f t="shared" si="1300"/>
        <v>0</v>
      </c>
      <c r="AQ1732">
        <f t="shared" si="1301"/>
        <v>0</v>
      </c>
      <c r="AR1732">
        <f t="shared" si="1302"/>
        <v>0</v>
      </c>
      <c r="AS1732">
        <f t="shared" si="1303"/>
        <v>0</v>
      </c>
      <c r="AT1732">
        <f t="shared" si="1304"/>
        <v>0</v>
      </c>
      <c r="AU1732">
        <f t="shared" si="1305"/>
        <v>0</v>
      </c>
      <c r="AV1732">
        <f t="shared" si="1306"/>
        <v>0</v>
      </c>
      <c r="AW1732">
        <f t="shared" si="1307"/>
        <v>0</v>
      </c>
      <c r="AX1732">
        <f t="shared" si="1308"/>
        <v>0</v>
      </c>
      <c r="AY1732" s="356" t="str">
        <f t="shared" si="1309"/>
        <v/>
      </c>
      <c r="AZ1732" s="357">
        <f t="shared" si="1310"/>
        <v>0</v>
      </c>
      <c r="BA1732" s="358">
        <f t="shared" si="1311"/>
        <v>0</v>
      </c>
      <c r="BB1732" s="359">
        <f t="shared" si="1312"/>
        <v>0</v>
      </c>
      <c r="BC1732" s="356" t="str">
        <f t="shared" si="1313"/>
        <v/>
      </c>
      <c r="BD1732" s="357">
        <f t="shared" si="1314"/>
        <v>0</v>
      </c>
      <c r="BE1732" s="358">
        <f t="shared" si="1315"/>
        <v>0</v>
      </c>
      <c r="BF1732" s="359">
        <f t="shared" si="1316"/>
        <v>0</v>
      </c>
      <c r="BG1732" s="356" t="str">
        <f t="shared" si="1317"/>
        <v/>
      </c>
      <c r="BH1732" s="357">
        <f t="shared" si="1318"/>
        <v>0</v>
      </c>
      <c r="BI1732" s="358">
        <f t="shared" si="1319"/>
        <v>0</v>
      </c>
      <c r="BJ1732" s="359">
        <f t="shared" si="1320"/>
        <v>0</v>
      </c>
      <c r="BK1732" s="293">
        <f t="shared" si="1321"/>
        <v>0</v>
      </c>
      <c r="BL1732" s="352" t="str">
        <f>IF(BK1732=0,"",
IF(SUM($BK$1701:BK1732)=1,BM1732,
IF($BK$1821&gt;SUM($BK$1701:BK1732),_xlfn.CONCAT(", ",BM1732),
IF($BK$1821=SUM($BK$1701:BK1732),_xlfn.CONCAT(" y ",BM1732)))))</f>
        <v/>
      </c>
      <c r="BM1732" s="120" t="s">
        <v>5186</v>
      </c>
      <c r="BN1732" s="290">
        <f t="shared" si="1322"/>
        <v>0</v>
      </c>
      <c r="BO1732" s="293">
        <f t="shared" si="1323"/>
        <v>0</v>
      </c>
      <c r="BP1732" s="283" t="str">
        <f>IF(BO1732=0,"",
IF(SUM($BO$1701:BO1732)=1,BQ1732,
IF($BO$1821&gt;SUM($BO$1701:BO1732),_xlfn.CONCAT(", ",BQ1732),
IF($BO$1821=SUM($BO$1701:BO1732),_xlfn.CONCAT(" y ",BQ1732)))))</f>
        <v/>
      </c>
      <c r="BQ1732" s="120" t="s">
        <v>5186</v>
      </c>
    </row>
    <row r="1733" spans="1:69" customFormat="1" ht="15" customHeight="1">
      <c r="A1733" s="30"/>
      <c r="B1733" s="31"/>
      <c r="C1733" s="35" t="s">
        <v>5064</v>
      </c>
      <c r="D1733" s="800" t="str">
        <f>IF(CNGE_2026_M1_Secc1_Sub1!$D73="","",CNGE_2026_M1_Secc1_Sub1!$D73)</f>
        <v/>
      </c>
      <c r="E1733" s="723"/>
      <c r="F1733" s="723"/>
      <c r="G1733" s="723"/>
      <c r="H1733" s="723"/>
      <c r="I1733" s="723"/>
      <c r="J1733" s="723"/>
      <c r="K1733" s="723"/>
      <c r="L1733" s="723"/>
      <c r="M1733" s="723"/>
      <c r="N1733" s="723"/>
      <c r="O1733" s="723"/>
      <c r="P1733" s="723"/>
      <c r="Q1733" s="723"/>
      <c r="R1733" s="724"/>
      <c r="S1733" s="637" t="str">
        <f t="shared" si="1290"/>
        <v/>
      </c>
      <c r="T1733" s="637" t="str">
        <f t="shared" si="1291"/>
        <v/>
      </c>
      <c r="U1733" s="637" t="str">
        <f t="shared" si="1292"/>
        <v/>
      </c>
      <c r="V1733" s="638"/>
      <c r="W1733" s="638"/>
      <c r="X1733" s="638"/>
      <c r="Y1733" s="638"/>
      <c r="Z1733" s="638"/>
      <c r="AA1733" s="638"/>
      <c r="AB1733" s="638"/>
      <c r="AC1733" s="638"/>
      <c r="AD1733" s="638"/>
      <c r="AI1733" t="str">
        <f t="shared" si="1293"/>
        <v/>
      </c>
      <c r="AJ1733">
        <f t="shared" si="1294"/>
        <v>0</v>
      </c>
      <c r="AK1733">
        <f t="shared" si="1295"/>
        <v>0</v>
      </c>
      <c r="AL1733">
        <f t="shared" si="1296"/>
        <v>0</v>
      </c>
      <c r="AM1733">
        <f t="shared" si="1297"/>
        <v>0</v>
      </c>
      <c r="AN1733">
        <f t="shared" si="1298"/>
        <v>0</v>
      </c>
      <c r="AO1733">
        <f t="shared" si="1299"/>
        <v>0</v>
      </c>
      <c r="AP1733">
        <f t="shared" si="1300"/>
        <v>0</v>
      </c>
      <c r="AQ1733">
        <f t="shared" si="1301"/>
        <v>0</v>
      </c>
      <c r="AR1733">
        <f t="shared" si="1302"/>
        <v>0</v>
      </c>
      <c r="AS1733">
        <f t="shared" si="1303"/>
        <v>0</v>
      </c>
      <c r="AT1733">
        <f t="shared" si="1304"/>
        <v>0</v>
      </c>
      <c r="AU1733">
        <f t="shared" si="1305"/>
        <v>0</v>
      </c>
      <c r="AV1733">
        <f t="shared" si="1306"/>
        <v>0</v>
      </c>
      <c r="AW1733">
        <f t="shared" si="1307"/>
        <v>0</v>
      </c>
      <c r="AX1733">
        <f t="shared" si="1308"/>
        <v>0</v>
      </c>
      <c r="AY1733" s="356" t="str">
        <f t="shared" si="1309"/>
        <v/>
      </c>
      <c r="AZ1733" s="357">
        <f t="shared" si="1310"/>
        <v>0</v>
      </c>
      <c r="BA1733" s="358">
        <f t="shared" si="1311"/>
        <v>0</v>
      </c>
      <c r="BB1733" s="359">
        <f t="shared" si="1312"/>
        <v>0</v>
      </c>
      <c r="BC1733" s="356" t="str">
        <f t="shared" si="1313"/>
        <v/>
      </c>
      <c r="BD1733" s="357">
        <f t="shared" si="1314"/>
        <v>0</v>
      </c>
      <c r="BE1733" s="358">
        <f t="shared" si="1315"/>
        <v>0</v>
      </c>
      <c r="BF1733" s="359">
        <f t="shared" si="1316"/>
        <v>0</v>
      </c>
      <c r="BG1733" s="356" t="str">
        <f t="shared" si="1317"/>
        <v/>
      </c>
      <c r="BH1733" s="357">
        <f t="shared" si="1318"/>
        <v>0</v>
      </c>
      <c r="BI1733" s="358">
        <f t="shared" si="1319"/>
        <v>0</v>
      </c>
      <c r="BJ1733" s="359">
        <f t="shared" si="1320"/>
        <v>0</v>
      </c>
      <c r="BK1733" s="293">
        <f t="shared" si="1321"/>
        <v>0</v>
      </c>
      <c r="BL1733" s="352" t="str">
        <f>IF(BK1733=0,"",
IF(SUM($BK$1701:BK1733)=1,BM1733,
IF($BK$1821&gt;SUM($BK$1701:BK1733),_xlfn.CONCAT(", ",BM1733),
IF($BK$1821=SUM($BK$1701:BK1733),_xlfn.CONCAT(" y ",BM1733)))))</f>
        <v/>
      </c>
      <c r="BM1733" s="120" t="s">
        <v>5187</v>
      </c>
      <c r="BN1733" s="290">
        <f t="shared" si="1322"/>
        <v>0</v>
      </c>
      <c r="BO1733" s="293">
        <f t="shared" si="1323"/>
        <v>0</v>
      </c>
      <c r="BP1733" s="283" t="str">
        <f>IF(BO1733=0,"",
IF(SUM($BO$1701:BO1733)=1,BQ1733,
IF($BO$1821&gt;SUM($BO$1701:BO1733),_xlfn.CONCAT(", ",BQ1733),
IF($BO$1821=SUM($BO$1701:BO1733),_xlfn.CONCAT(" y ",BQ1733)))))</f>
        <v/>
      </c>
      <c r="BQ1733" s="120" t="s">
        <v>5187</v>
      </c>
    </row>
    <row r="1734" spans="1:69" customFormat="1" ht="15" customHeight="1">
      <c r="A1734" s="30"/>
      <c r="B1734" s="31"/>
      <c r="C1734" s="35" t="s">
        <v>5065</v>
      </c>
      <c r="D1734" s="800" t="str">
        <f>IF(CNGE_2026_M1_Secc1_Sub1!$D74="","",CNGE_2026_M1_Secc1_Sub1!$D74)</f>
        <v/>
      </c>
      <c r="E1734" s="723"/>
      <c r="F1734" s="723"/>
      <c r="G1734" s="723"/>
      <c r="H1734" s="723"/>
      <c r="I1734" s="723"/>
      <c r="J1734" s="723"/>
      <c r="K1734" s="723"/>
      <c r="L1734" s="723"/>
      <c r="M1734" s="723"/>
      <c r="N1734" s="723"/>
      <c r="O1734" s="723"/>
      <c r="P1734" s="723"/>
      <c r="Q1734" s="723"/>
      <c r="R1734" s="724"/>
      <c r="S1734" s="637" t="str">
        <f t="shared" si="1290"/>
        <v/>
      </c>
      <c r="T1734" s="637" t="str">
        <f t="shared" si="1291"/>
        <v/>
      </c>
      <c r="U1734" s="637" t="str">
        <f t="shared" si="1292"/>
        <v/>
      </c>
      <c r="V1734" s="638"/>
      <c r="W1734" s="638"/>
      <c r="X1734" s="638"/>
      <c r="Y1734" s="638"/>
      <c r="Z1734" s="638"/>
      <c r="AA1734" s="638"/>
      <c r="AB1734" s="638"/>
      <c r="AC1734" s="638"/>
      <c r="AD1734" s="638"/>
      <c r="AI1734" t="str">
        <f t="shared" si="1293"/>
        <v/>
      </c>
      <c r="AJ1734">
        <f t="shared" si="1294"/>
        <v>0</v>
      </c>
      <c r="AK1734">
        <f t="shared" si="1295"/>
        <v>0</v>
      </c>
      <c r="AL1734">
        <f t="shared" si="1296"/>
        <v>0</v>
      </c>
      <c r="AM1734">
        <f t="shared" si="1297"/>
        <v>0</v>
      </c>
      <c r="AN1734">
        <f t="shared" si="1298"/>
        <v>0</v>
      </c>
      <c r="AO1734">
        <f t="shared" si="1299"/>
        <v>0</v>
      </c>
      <c r="AP1734">
        <f t="shared" si="1300"/>
        <v>0</v>
      </c>
      <c r="AQ1734">
        <f t="shared" si="1301"/>
        <v>0</v>
      </c>
      <c r="AR1734">
        <f t="shared" si="1302"/>
        <v>0</v>
      </c>
      <c r="AS1734">
        <f t="shared" si="1303"/>
        <v>0</v>
      </c>
      <c r="AT1734">
        <f t="shared" si="1304"/>
        <v>0</v>
      </c>
      <c r="AU1734">
        <f t="shared" si="1305"/>
        <v>0</v>
      </c>
      <c r="AV1734">
        <f t="shared" si="1306"/>
        <v>0</v>
      </c>
      <c r="AW1734">
        <f t="shared" si="1307"/>
        <v>0</v>
      </c>
      <c r="AX1734">
        <f t="shared" si="1308"/>
        <v>0</v>
      </c>
      <c r="AY1734" s="356" t="str">
        <f t="shared" si="1309"/>
        <v/>
      </c>
      <c r="AZ1734" s="357">
        <f t="shared" si="1310"/>
        <v>0</v>
      </c>
      <c r="BA1734" s="358">
        <f t="shared" si="1311"/>
        <v>0</v>
      </c>
      <c r="BB1734" s="359">
        <f t="shared" si="1312"/>
        <v>0</v>
      </c>
      <c r="BC1734" s="356" t="str">
        <f t="shared" si="1313"/>
        <v/>
      </c>
      <c r="BD1734" s="357">
        <f t="shared" si="1314"/>
        <v>0</v>
      </c>
      <c r="BE1734" s="358">
        <f t="shared" si="1315"/>
        <v>0</v>
      </c>
      <c r="BF1734" s="359">
        <f t="shared" si="1316"/>
        <v>0</v>
      </c>
      <c r="BG1734" s="356" t="str">
        <f t="shared" si="1317"/>
        <v/>
      </c>
      <c r="BH1734" s="357">
        <f t="shared" si="1318"/>
        <v>0</v>
      </c>
      <c r="BI1734" s="358">
        <f t="shared" si="1319"/>
        <v>0</v>
      </c>
      <c r="BJ1734" s="359">
        <f t="shared" si="1320"/>
        <v>0</v>
      </c>
      <c r="BK1734" s="293">
        <f t="shared" si="1321"/>
        <v>0</v>
      </c>
      <c r="BL1734" s="352" t="str">
        <f>IF(BK1734=0,"",
IF(SUM($BK$1701:BK1734)=1,BM1734,
IF($BK$1821&gt;SUM($BK$1701:BK1734),_xlfn.CONCAT(", ",BM1734),
IF($BK$1821=SUM($BK$1701:BK1734),_xlfn.CONCAT(" y ",BM1734)))))</f>
        <v/>
      </c>
      <c r="BM1734" s="120" t="s">
        <v>5188</v>
      </c>
      <c r="BN1734" s="290">
        <f t="shared" si="1322"/>
        <v>0</v>
      </c>
      <c r="BO1734" s="293">
        <f t="shared" si="1323"/>
        <v>0</v>
      </c>
      <c r="BP1734" s="283" t="str">
        <f>IF(BO1734=0,"",
IF(SUM($BO$1701:BO1734)=1,BQ1734,
IF($BO$1821&gt;SUM($BO$1701:BO1734),_xlfn.CONCAT(", ",BQ1734),
IF($BO$1821=SUM($BO$1701:BO1734),_xlfn.CONCAT(" y ",BQ1734)))))</f>
        <v/>
      </c>
      <c r="BQ1734" s="120" t="s">
        <v>5188</v>
      </c>
    </row>
    <row r="1735" spans="1:69" customFormat="1" ht="15" customHeight="1">
      <c r="A1735" s="30"/>
      <c r="B1735" s="31"/>
      <c r="C1735" s="35" t="s">
        <v>5066</v>
      </c>
      <c r="D1735" s="800" t="str">
        <f>IF(CNGE_2026_M1_Secc1_Sub1!$D75="","",CNGE_2026_M1_Secc1_Sub1!$D75)</f>
        <v/>
      </c>
      <c r="E1735" s="723"/>
      <c r="F1735" s="723"/>
      <c r="G1735" s="723"/>
      <c r="H1735" s="723"/>
      <c r="I1735" s="723"/>
      <c r="J1735" s="723"/>
      <c r="K1735" s="723"/>
      <c r="L1735" s="723"/>
      <c r="M1735" s="723"/>
      <c r="N1735" s="723"/>
      <c r="O1735" s="723"/>
      <c r="P1735" s="723"/>
      <c r="Q1735" s="723"/>
      <c r="R1735" s="724"/>
      <c r="S1735" s="637" t="str">
        <f t="shared" si="1290"/>
        <v/>
      </c>
      <c r="T1735" s="637" t="str">
        <f t="shared" si="1291"/>
        <v/>
      </c>
      <c r="U1735" s="637" t="str">
        <f t="shared" si="1292"/>
        <v/>
      </c>
      <c r="V1735" s="638"/>
      <c r="W1735" s="638"/>
      <c r="X1735" s="638"/>
      <c r="Y1735" s="638"/>
      <c r="Z1735" s="638"/>
      <c r="AA1735" s="638"/>
      <c r="AB1735" s="638"/>
      <c r="AC1735" s="638"/>
      <c r="AD1735" s="638"/>
      <c r="AI1735" t="str">
        <f t="shared" si="1293"/>
        <v/>
      </c>
      <c r="AJ1735">
        <f t="shared" si="1294"/>
        <v>0</v>
      </c>
      <c r="AK1735">
        <f t="shared" si="1295"/>
        <v>0</v>
      </c>
      <c r="AL1735">
        <f t="shared" si="1296"/>
        <v>0</v>
      </c>
      <c r="AM1735">
        <f t="shared" si="1297"/>
        <v>0</v>
      </c>
      <c r="AN1735">
        <f t="shared" si="1298"/>
        <v>0</v>
      </c>
      <c r="AO1735">
        <f t="shared" si="1299"/>
        <v>0</v>
      </c>
      <c r="AP1735">
        <f t="shared" si="1300"/>
        <v>0</v>
      </c>
      <c r="AQ1735">
        <f t="shared" si="1301"/>
        <v>0</v>
      </c>
      <c r="AR1735">
        <f t="shared" si="1302"/>
        <v>0</v>
      </c>
      <c r="AS1735">
        <f t="shared" si="1303"/>
        <v>0</v>
      </c>
      <c r="AT1735">
        <f t="shared" si="1304"/>
        <v>0</v>
      </c>
      <c r="AU1735">
        <f t="shared" si="1305"/>
        <v>0</v>
      </c>
      <c r="AV1735">
        <f t="shared" si="1306"/>
        <v>0</v>
      </c>
      <c r="AW1735">
        <f t="shared" si="1307"/>
        <v>0</v>
      </c>
      <c r="AX1735">
        <f t="shared" si="1308"/>
        <v>0</v>
      </c>
      <c r="AY1735" s="356" t="str">
        <f t="shared" si="1309"/>
        <v/>
      </c>
      <c r="AZ1735" s="357">
        <f t="shared" si="1310"/>
        <v>0</v>
      </c>
      <c r="BA1735" s="358">
        <f t="shared" si="1311"/>
        <v>0</v>
      </c>
      <c r="BB1735" s="359">
        <f t="shared" si="1312"/>
        <v>0</v>
      </c>
      <c r="BC1735" s="356" t="str">
        <f t="shared" si="1313"/>
        <v/>
      </c>
      <c r="BD1735" s="357">
        <f t="shared" si="1314"/>
        <v>0</v>
      </c>
      <c r="BE1735" s="358">
        <f t="shared" si="1315"/>
        <v>0</v>
      </c>
      <c r="BF1735" s="359">
        <f t="shared" si="1316"/>
        <v>0</v>
      </c>
      <c r="BG1735" s="356" t="str">
        <f t="shared" si="1317"/>
        <v/>
      </c>
      <c r="BH1735" s="357">
        <f t="shared" si="1318"/>
        <v>0</v>
      </c>
      <c r="BI1735" s="358">
        <f t="shared" si="1319"/>
        <v>0</v>
      </c>
      <c r="BJ1735" s="359">
        <f t="shared" si="1320"/>
        <v>0</v>
      </c>
      <c r="BK1735" s="293">
        <f t="shared" si="1321"/>
        <v>0</v>
      </c>
      <c r="BL1735" s="352" t="str">
        <f>IF(BK1735=0,"",
IF(SUM($BK$1701:BK1735)=1,BM1735,
IF($BK$1821&gt;SUM($BK$1701:BK1735),_xlfn.CONCAT(", ",BM1735),
IF($BK$1821=SUM($BK$1701:BK1735),_xlfn.CONCAT(" y ",BM1735)))))</f>
        <v/>
      </c>
      <c r="BM1735" s="120" t="s">
        <v>5189</v>
      </c>
      <c r="BN1735" s="290">
        <f t="shared" si="1322"/>
        <v>0</v>
      </c>
      <c r="BO1735" s="293">
        <f t="shared" si="1323"/>
        <v>0</v>
      </c>
      <c r="BP1735" s="283" t="str">
        <f>IF(BO1735=0,"",
IF(SUM($BO$1701:BO1735)=1,BQ1735,
IF($BO$1821&gt;SUM($BO$1701:BO1735),_xlfn.CONCAT(", ",BQ1735),
IF($BO$1821=SUM($BO$1701:BO1735),_xlfn.CONCAT(" y ",BQ1735)))))</f>
        <v/>
      </c>
      <c r="BQ1735" s="120" t="s">
        <v>5189</v>
      </c>
    </row>
    <row r="1736" spans="1:69" customFormat="1" ht="15" customHeight="1">
      <c r="A1736" s="30"/>
      <c r="B1736" s="31"/>
      <c r="C1736" s="35" t="s">
        <v>5190</v>
      </c>
      <c r="D1736" s="800" t="str">
        <f>IF(CNGE_2026_M1_Secc1_Sub1!$D76="","",CNGE_2026_M1_Secc1_Sub1!$D76)</f>
        <v/>
      </c>
      <c r="E1736" s="723"/>
      <c r="F1736" s="723"/>
      <c r="G1736" s="723"/>
      <c r="H1736" s="723"/>
      <c r="I1736" s="723"/>
      <c r="J1736" s="723"/>
      <c r="K1736" s="723"/>
      <c r="L1736" s="723"/>
      <c r="M1736" s="723"/>
      <c r="N1736" s="723"/>
      <c r="O1736" s="723"/>
      <c r="P1736" s="723"/>
      <c r="Q1736" s="723"/>
      <c r="R1736" s="724"/>
      <c r="S1736" s="637" t="str">
        <f t="shared" si="1290"/>
        <v/>
      </c>
      <c r="T1736" s="637" t="str">
        <f t="shared" si="1291"/>
        <v/>
      </c>
      <c r="U1736" s="637" t="str">
        <f t="shared" si="1292"/>
        <v/>
      </c>
      <c r="V1736" s="638"/>
      <c r="W1736" s="638"/>
      <c r="X1736" s="638"/>
      <c r="Y1736" s="638"/>
      <c r="Z1736" s="638"/>
      <c r="AA1736" s="638"/>
      <c r="AB1736" s="638"/>
      <c r="AC1736" s="638"/>
      <c r="AD1736" s="638"/>
      <c r="AI1736" t="str">
        <f t="shared" si="1293"/>
        <v/>
      </c>
      <c r="AJ1736">
        <f t="shared" si="1294"/>
        <v>0</v>
      </c>
      <c r="AK1736">
        <f t="shared" si="1295"/>
        <v>0</v>
      </c>
      <c r="AL1736">
        <f t="shared" si="1296"/>
        <v>0</v>
      </c>
      <c r="AM1736">
        <f t="shared" si="1297"/>
        <v>0</v>
      </c>
      <c r="AN1736">
        <f t="shared" si="1298"/>
        <v>0</v>
      </c>
      <c r="AO1736">
        <f t="shared" si="1299"/>
        <v>0</v>
      </c>
      <c r="AP1736">
        <f t="shared" si="1300"/>
        <v>0</v>
      </c>
      <c r="AQ1736">
        <f t="shared" si="1301"/>
        <v>0</v>
      </c>
      <c r="AR1736">
        <f t="shared" si="1302"/>
        <v>0</v>
      </c>
      <c r="AS1736">
        <f t="shared" si="1303"/>
        <v>0</v>
      </c>
      <c r="AT1736">
        <f t="shared" si="1304"/>
        <v>0</v>
      </c>
      <c r="AU1736">
        <f t="shared" si="1305"/>
        <v>0</v>
      </c>
      <c r="AV1736">
        <f t="shared" si="1306"/>
        <v>0</v>
      </c>
      <c r="AW1736">
        <f t="shared" si="1307"/>
        <v>0</v>
      </c>
      <c r="AX1736">
        <f t="shared" si="1308"/>
        <v>0</v>
      </c>
      <c r="AY1736" s="356" t="str">
        <f t="shared" si="1309"/>
        <v/>
      </c>
      <c r="AZ1736" s="357">
        <f t="shared" si="1310"/>
        <v>0</v>
      </c>
      <c r="BA1736" s="358">
        <f t="shared" si="1311"/>
        <v>0</v>
      </c>
      <c r="BB1736" s="359">
        <f t="shared" si="1312"/>
        <v>0</v>
      </c>
      <c r="BC1736" s="356" t="str">
        <f t="shared" si="1313"/>
        <v/>
      </c>
      <c r="BD1736" s="357">
        <f t="shared" si="1314"/>
        <v>0</v>
      </c>
      <c r="BE1736" s="358">
        <f t="shared" si="1315"/>
        <v>0</v>
      </c>
      <c r="BF1736" s="359">
        <f t="shared" si="1316"/>
        <v>0</v>
      </c>
      <c r="BG1736" s="356" t="str">
        <f t="shared" si="1317"/>
        <v/>
      </c>
      <c r="BH1736" s="357">
        <f t="shared" si="1318"/>
        <v>0</v>
      </c>
      <c r="BI1736" s="358">
        <f t="shared" si="1319"/>
        <v>0</v>
      </c>
      <c r="BJ1736" s="359">
        <f t="shared" si="1320"/>
        <v>0</v>
      </c>
      <c r="BK1736" s="293">
        <f t="shared" si="1321"/>
        <v>0</v>
      </c>
      <c r="BL1736" s="352" t="str">
        <f>IF(BK1736=0,"",
IF(SUM($BK$1701:BK1736)=1,BM1736,
IF($BK$1821&gt;SUM($BK$1701:BK1736),_xlfn.CONCAT(", ",BM1736),
IF($BK$1821=SUM($BK$1701:BK1736),_xlfn.CONCAT(" y ",BM1736)))))</f>
        <v/>
      </c>
      <c r="BM1736" s="120" t="s">
        <v>5191</v>
      </c>
      <c r="BN1736" s="290">
        <f t="shared" si="1322"/>
        <v>0</v>
      </c>
      <c r="BO1736" s="293">
        <f t="shared" si="1323"/>
        <v>0</v>
      </c>
      <c r="BP1736" s="283" t="str">
        <f>IF(BO1736=0,"",
IF(SUM($BO$1701:BO1736)=1,BQ1736,
IF($BO$1821&gt;SUM($BO$1701:BO1736),_xlfn.CONCAT(", ",BQ1736),
IF($BO$1821=SUM($BO$1701:BO1736),_xlfn.CONCAT(" y ",BQ1736)))))</f>
        <v/>
      </c>
      <c r="BQ1736" s="120" t="s">
        <v>5191</v>
      </c>
    </row>
    <row r="1737" spans="1:69" customFormat="1" ht="15" customHeight="1">
      <c r="A1737" s="30"/>
      <c r="B1737" s="31"/>
      <c r="C1737" s="35" t="s">
        <v>5192</v>
      </c>
      <c r="D1737" s="800" t="str">
        <f>IF(CNGE_2026_M1_Secc1_Sub1!$D77="","",CNGE_2026_M1_Secc1_Sub1!$D77)</f>
        <v/>
      </c>
      <c r="E1737" s="723"/>
      <c r="F1737" s="723"/>
      <c r="G1737" s="723"/>
      <c r="H1737" s="723"/>
      <c r="I1737" s="723"/>
      <c r="J1737" s="723"/>
      <c r="K1737" s="723"/>
      <c r="L1737" s="723"/>
      <c r="M1737" s="723"/>
      <c r="N1737" s="723"/>
      <c r="O1737" s="723"/>
      <c r="P1737" s="723"/>
      <c r="Q1737" s="723"/>
      <c r="R1737" s="724"/>
      <c r="S1737" s="637" t="str">
        <f t="shared" si="1290"/>
        <v/>
      </c>
      <c r="T1737" s="637" t="str">
        <f t="shared" si="1291"/>
        <v/>
      </c>
      <c r="U1737" s="637" t="str">
        <f t="shared" si="1292"/>
        <v/>
      </c>
      <c r="V1737" s="638"/>
      <c r="W1737" s="638"/>
      <c r="X1737" s="638"/>
      <c r="Y1737" s="638"/>
      <c r="Z1737" s="638"/>
      <c r="AA1737" s="638"/>
      <c r="AB1737" s="638"/>
      <c r="AC1737" s="638"/>
      <c r="AD1737" s="638"/>
      <c r="AI1737" t="str">
        <f t="shared" si="1293"/>
        <v/>
      </c>
      <c r="AJ1737">
        <f t="shared" si="1294"/>
        <v>0</v>
      </c>
      <c r="AK1737">
        <f t="shared" si="1295"/>
        <v>0</v>
      </c>
      <c r="AL1737">
        <f t="shared" si="1296"/>
        <v>0</v>
      </c>
      <c r="AM1737">
        <f t="shared" si="1297"/>
        <v>0</v>
      </c>
      <c r="AN1737">
        <f t="shared" si="1298"/>
        <v>0</v>
      </c>
      <c r="AO1737">
        <f t="shared" si="1299"/>
        <v>0</v>
      </c>
      <c r="AP1737">
        <f t="shared" si="1300"/>
        <v>0</v>
      </c>
      <c r="AQ1737">
        <f t="shared" si="1301"/>
        <v>0</v>
      </c>
      <c r="AR1737">
        <f t="shared" si="1302"/>
        <v>0</v>
      </c>
      <c r="AS1737">
        <f t="shared" si="1303"/>
        <v>0</v>
      </c>
      <c r="AT1737">
        <f t="shared" si="1304"/>
        <v>0</v>
      </c>
      <c r="AU1737">
        <f t="shared" si="1305"/>
        <v>0</v>
      </c>
      <c r="AV1737">
        <f t="shared" si="1306"/>
        <v>0</v>
      </c>
      <c r="AW1737">
        <f t="shared" si="1307"/>
        <v>0</v>
      </c>
      <c r="AX1737">
        <f t="shared" si="1308"/>
        <v>0</v>
      </c>
      <c r="AY1737" s="356" t="str">
        <f t="shared" si="1309"/>
        <v/>
      </c>
      <c r="AZ1737" s="357">
        <f t="shared" si="1310"/>
        <v>0</v>
      </c>
      <c r="BA1737" s="358">
        <f t="shared" si="1311"/>
        <v>0</v>
      </c>
      <c r="BB1737" s="359">
        <f t="shared" si="1312"/>
        <v>0</v>
      </c>
      <c r="BC1737" s="356" t="str">
        <f t="shared" si="1313"/>
        <v/>
      </c>
      <c r="BD1737" s="357">
        <f t="shared" si="1314"/>
        <v>0</v>
      </c>
      <c r="BE1737" s="358">
        <f t="shared" si="1315"/>
        <v>0</v>
      </c>
      <c r="BF1737" s="359">
        <f t="shared" si="1316"/>
        <v>0</v>
      </c>
      <c r="BG1737" s="356" t="str">
        <f t="shared" si="1317"/>
        <v/>
      </c>
      <c r="BH1737" s="357">
        <f t="shared" si="1318"/>
        <v>0</v>
      </c>
      <c r="BI1737" s="358">
        <f t="shared" si="1319"/>
        <v>0</v>
      </c>
      <c r="BJ1737" s="359">
        <f t="shared" si="1320"/>
        <v>0</v>
      </c>
      <c r="BK1737" s="293">
        <f t="shared" si="1321"/>
        <v>0</v>
      </c>
      <c r="BL1737" s="352" t="str">
        <f>IF(BK1737=0,"",
IF(SUM($BK$1701:BK1737)=1,BM1737,
IF($BK$1821&gt;SUM($BK$1701:BK1737),_xlfn.CONCAT(", ",BM1737),
IF($BK$1821=SUM($BK$1701:BK1737),_xlfn.CONCAT(" y ",BM1737)))))</f>
        <v/>
      </c>
      <c r="BM1737" s="120" t="s">
        <v>5193</v>
      </c>
      <c r="BN1737" s="290">
        <f t="shared" si="1322"/>
        <v>0</v>
      </c>
      <c r="BO1737" s="293">
        <f t="shared" si="1323"/>
        <v>0</v>
      </c>
      <c r="BP1737" s="283" t="str">
        <f>IF(BO1737=0,"",
IF(SUM($BO$1701:BO1737)=1,BQ1737,
IF($BO$1821&gt;SUM($BO$1701:BO1737),_xlfn.CONCAT(", ",BQ1737),
IF($BO$1821=SUM($BO$1701:BO1737),_xlfn.CONCAT(" y ",BQ1737)))))</f>
        <v/>
      </c>
      <c r="BQ1737" s="120" t="s">
        <v>5193</v>
      </c>
    </row>
    <row r="1738" spans="1:69" customFormat="1" ht="15" customHeight="1">
      <c r="A1738" s="30"/>
      <c r="B1738" s="31"/>
      <c r="C1738" s="35" t="s">
        <v>5194</v>
      </c>
      <c r="D1738" s="800" t="str">
        <f>IF(CNGE_2026_M1_Secc1_Sub1!$D78="","",CNGE_2026_M1_Secc1_Sub1!$D78)</f>
        <v/>
      </c>
      <c r="E1738" s="723"/>
      <c r="F1738" s="723"/>
      <c r="G1738" s="723"/>
      <c r="H1738" s="723"/>
      <c r="I1738" s="723"/>
      <c r="J1738" s="723"/>
      <c r="K1738" s="723"/>
      <c r="L1738" s="723"/>
      <c r="M1738" s="723"/>
      <c r="N1738" s="723"/>
      <c r="O1738" s="723"/>
      <c r="P1738" s="723"/>
      <c r="Q1738" s="723"/>
      <c r="R1738" s="724"/>
      <c r="S1738" s="637" t="str">
        <f t="shared" si="1290"/>
        <v/>
      </c>
      <c r="T1738" s="637" t="str">
        <f t="shared" si="1291"/>
        <v/>
      </c>
      <c r="U1738" s="637" t="str">
        <f t="shared" si="1292"/>
        <v/>
      </c>
      <c r="V1738" s="638"/>
      <c r="W1738" s="638"/>
      <c r="X1738" s="638"/>
      <c r="Y1738" s="638"/>
      <c r="Z1738" s="638"/>
      <c r="AA1738" s="638"/>
      <c r="AB1738" s="638"/>
      <c r="AC1738" s="638"/>
      <c r="AD1738" s="638"/>
      <c r="AI1738" t="str">
        <f t="shared" si="1293"/>
        <v/>
      </c>
      <c r="AJ1738">
        <f t="shared" si="1294"/>
        <v>0</v>
      </c>
      <c r="AK1738">
        <f t="shared" si="1295"/>
        <v>0</v>
      </c>
      <c r="AL1738">
        <f t="shared" si="1296"/>
        <v>0</v>
      </c>
      <c r="AM1738">
        <f t="shared" si="1297"/>
        <v>0</v>
      </c>
      <c r="AN1738">
        <f t="shared" si="1298"/>
        <v>0</v>
      </c>
      <c r="AO1738">
        <f t="shared" si="1299"/>
        <v>0</v>
      </c>
      <c r="AP1738">
        <f t="shared" si="1300"/>
        <v>0</v>
      </c>
      <c r="AQ1738">
        <f t="shared" si="1301"/>
        <v>0</v>
      </c>
      <c r="AR1738">
        <f t="shared" si="1302"/>
        <v>0</v>
      </c>
      <c r="AS1738">
        <f t="shared" si="1303"/>
        <v>0</v>
      </c>
      <c r="AT1738">
        <f t="shared" si="1304"/>
        <v>0</v>
      </c>
      <c r="AU1738">
        <f t="shared" si="1305"/>
        <v>0</v>
      </c>
      <c r="AV1738">
        <f t="shared" si="1306"/>
        <v>0</v>
      </c>
      <c r="AW1738">
        <f t="shared" si="1307"/>
        <v>0</v>
      </c>
      <c r="AX1738">
        <f t="shared" si="1308"/>
        <v>0</v>
      </c>
      <c r="AY1738" s="356" t="str">
        <f t="shared" si="1309"/>
        <v/>
      </c>
      <c r="AZ1738" s="357">
        <f t="shared" si="1310"/>
        <v>0</v>
      </c>
      <c r="BA1738" s="358">
        <f t="shared" si="1311"/>
        <v>0</v>
      </c>
      <c r="BB1738" s="359">
        <f t="shared" si="1312"/>
        <v>0</v>
      </c>
      <c r="BC1738" s="356" t="str">
        <f t="shared" si="1313"/>
        <v/>
      </c>
      <c r="BD1738" s="357">
        <f t="shared" si="1314"/>
        <v>0</v>
      </c>
      <c r="BE1738" s="358">
        <f t="shared" si="1315"/>
        <v>0</v>
      </c>
      <c r="BF1738" s="359">
        <f t="shared" si="1316"/>
        <v>0</v>
      </c>
      <c r="BG1738" s="356" t="str">
        <f t="shared" si="1317"/>
        <v/>
      </c>
      <c r="BH1738" s="357">
        <f t="shared" si="1318"/>
        <v>0</v>
      </c>
      <c r="BI1738" s="358">
        <f t="shared" si="1319"/>
        <v>0</v>
      </c>
      <c r="BJ1738" s="359">
        <f t="shared" si="1320"/>
        <v>0</v>
      </c>
      <c r="BK1738" s="293">
        <f t="shared" si="1321"/>
        <v>0</v>
      </c>
      <c r="BL1738" s="352" t="str">
        <f>IF(BK1738=0,"",
IF(SUM($BK$1701:BK1738)=1,BM1738,
IF($BK$1821&gt;SUM($BK$1701:BK1738),_xlfn.CONCAT(", ",BM1738),
IF($BK$1821=SUM($BK$1701:BK1738),_xlfn.CONCAT(" y ",BM1738)))))</f>
        <v/>
      </c>
      <c r="BM1738" s="120" t="s">
        <v>5195</v>
      </c>
      <c r="BN1738" s="290">
        <f t="shared" si="1322"/>
        <v>0</v>
      </c>
      <c r="BO1738" s="293">
        <f t="shared" si="1323"/>
        <v>0</v>
      </c>
      <c r="BP1738" s="283" t="str">
        <f>IF(BO1738=0,"",
IF(SUM($BO$1701:BO1738)=1,BQ1738,
IF($BO$1821&gt;SUM($BO$1701:BO1738),_xlfn.CONCAT(", ",BQ1738),
IF($BO$1821=SUM($BO$1701:BO1738),_xlfn.CONCAT(" y ",BQ1738)))))</f>
        <v/>
      </c>
      <c r="BQ1738" s="120" t="s">
        <v>5195</v>
      </c>
    </row>
    <row r="1739" spans="1:69" customFormat="1" ht="15" customHeight="1">
      <c r="A1739" s="30"/>
      <c r="B1739" s="31"/>
      <c r="C1739" s="35" t="s">
        <v>5196</v>
      </c>
      <c r="D1739" s="800" t="str">
        <f>IF(CNGE_2026_M1_Secc1_Sub1!$D79="","",CNGE_2026_M1_Secc1_Sub1!$D79)</f>
        <v/>
      </c>
      <c r="E1739" s="723"/>
      <c r="F1739" s="723"/>
      <c r="G1739" s="723"/>
      <c r="H1739" s="723"/>
      <c r="I1739" s="723"/>
      <c r="J1739" s="723"/>
      <c r="K1739" s="723"/>
      <c r="L1739" s="723"/>
      <c r="M1739" s="723"/>
      <c r="N1739" s="723"/>
      <c r="O1739" s="723"/>
      <c r="P1739" s="723"/>
      <c r="Q1739" s="723"/>
      <c r="R1739" s="724"/>
      <c r="S1739" s="637" t="str">
        <f t="shared" si="1290"/>
        <v/>
      </c>
      <c r="T1739" s="637" t="str">
        <f t="shared" si="1291"/>
        <v/>
      </c>
      <c r="U1739" s="637" t="str">
        <f t="shared" si="1292"/>
        <v/>
      </c>
      <c r="V1739" s="638"/>
      <c r="W1739" s="638"/>
      <c r="X1739" s="638"/>
      <c r="Y1739" s="638"/>
      <c r="Z1739" s="638"/>
      <c r="AA1739" s="638"/>
      <c r="AB1739" s="638"/>
      <c r="AC1739" s="638"/>
      <c r="AD1739" s="638"/>
      <c r="AI1739" t="str">
        <f t="shared" si="1293"/>
        <v/>
      </c>
      <c r="AJ1739">
        <f t="shared" si="1294"/>
        <v>0</v>
      </c>
      <c r="AK1739">
        <f t="shared" si="1295"/>
        <v>0</v>
      </c>
      <c r="AL1739">
        <f t="shared" si="1296"/>
        <v>0</v>
      </c>
      <c r="AM1739">
        <f t="shared" si="1297"/>
        <v>0</v>
      </c>
      <c r="AN1739">
        <f t="shared" si="1298"/>
        <v>0</v>
      </c>
      <c r="AO1739">
        <f t="shared" si="1299"/>
        <v>0</v>
      </c>
      <c r="AP1739">
        <f t="shared" si="1300"/>
        <v>0</v>
      </c>
      <c r="AQ1739">
        <f t="shared" si="1301"/>
        <v>0</v>
      </c>
      <c r="AR1739">
        <f t="shared" si="1302"/>
        <v>0</v>
      </c>
      <c r="AS1739">
        <f t="shared" si="1303"/>
        <v>0</v>
      </c>
      <c r="AT1739">
        <f t="shared" si="1304"/>
        <v>0</v>
      </c>
      <c r="AU1739">
        <f t="shared" si="1305"/>
        <v>0</v>
      </c>
      <c r="AV1739">
        <f t="shared" si="1306"/>
        <v>0</v>
      </c>
      <c r="AW1739">
        <f t="shared" si="1307"/>
        <v>0</v>
      </c>
      <c r="AX1739">
        <f t="shared" si="1308"/>
        <v>0</v>
      </c>
      <c r="AY1739" s="356" t="str">
        <f t="shared" si="1309"/>
        <v/>
      </c>
      <c r="AZ1739" s="357">
        <f t="shared" si="1310"/>
        <v>0</v>
      </c>
      <c r="BA1739" s="358">
        <f t="shared" si="1311"/>
        <v>0</v>
      </c>
      <c r="BB1739" s="359">
        <f t="shared" si="1312"/>
        <v>0</v>
      </c>
      <c r="BC1739" s="356" t="str">
        <f t="shared" si="1313"/>
        <v/>
      </c>
      <c r="BD1739" s="357">
        <f t="shared" si="1314"/>
        <v>0</v>
      </c>
      <c r="BE1739" s="358">
        <f t="shared" si="1315"/>
        <v>0</v>
      </c>
      <c r="BF1739" s="359">
        <f t="shared" si="1316"/>
        <v>0</v>
      </c>
      <c r="BG1739" s="356" t="str">
        <f t="shared" si="1317"/>
        <v/>
      </c>
      <c r="BH1739" s="357">
        <f t="shared" si="1318"/>
        <v>0</v>
      </c>
      <c r="BI1739" s="358">
        <f t="shared" si="1319"/>
        <v>0</v>
      </c>
      <c r="BJ1739" s="359">
        <f t="shared" si="1320"/>
        <v>0</v>
      </c>
      <c r="BK1739" s="293">
        <f t="shared" si="1321"/>
        <v>0</v>
      </c>
      <c r="BL1739" s="352" t="str">
        <f>IF(BK1739=0,"",
IF(SUM($BK$1701:BK1739)=1,BM1739,
IF($BK$1821&gt;SUM($BK$1701:BK1739),_xlfn.CONCAT(", ",BM1739),
IF($BK$1821=SUM($BK$1701:BK1739),_xlfn.CONCAT(" y ",BM1739)))))</f>
        <v/>
      </c>
      <c r="BM1739" s="120" t="s">
        <v>5197</v>
      </c>
      <c r="BN1739" s="290">
        <f t="shared" si="1322"/>
        <v>0</v>
      </c>
      <c r="BO1739" s="293">
        <f t="shared" si="1323"/>
        <v>0</v>
      </c>
      <c r="BP1739" s="283" t="str">
        <f>IF(BO1739=0,"",
IF(SUM($BO$1701:BO1739)=1,BQ1739,
IF($BO$1821&gt;SUM($BO$1701:BO1739),_xlfn.CONCAT(", ",BQ1739),
IF($BO$1821=SUM($BO$1701:BO1739),_xlfn.CONCAT(" y ",BQ1739)))))</f>
        <v/>
      </c>
      <c r="BQ1739" s="120" t="s">
        <v>5197</v>
      </c>
    </row>
    <row r="1740" spans="1:69" customFormat="1" ht="15" customHeight="1">
      <c r="A1740" s="30"/>
      <c r="B1740" s="31"/>
      <c r="C1740" s="35" t="s">
        <v>5198</v>
      </c>
      <c r="D1740" s="800" t="str">
        <f>IF(CNGE_2026_M1_Secc1_Sub1!$D80="","",CNGE_2026_M1_Secc1_Sub1!$D80)</f>
        <v/>
      </c>
      <c r="E1740" s="723"/>
      <c r="F1740" s="723"/>
      <c r="G1740" s="723"/>
      <c r="H1740" s="723"/>
      <c r="I1740" s="723"/>
      <c r="J1740" s="723"/>
      <c r="K1740" s="723"/>
      <c r="L1740" s="723"/>
      <c r="M1740" s="723"/>
      <c r="N1740" s="723"/>
      <c r="O1740" s="723"/>
      <c r="P1740" s="723"/>
      <c r="Q1740" s="723"/>
      <c r="R1740" s="724"/>
      <c r="S1740" s="637" t="str">
        <f t="shared" si="1290"/>
        <v/>
      </c>
      <c r="T1740" s="637" t="str">
        <f t="shared" si="1291"/>
        <v/>
      </c>
      <c r="U1740" s="637" t="str">
        <f t="shared" si="1292"/>
        <v/>
      </c>
      <c r="V1740" s="638"/>
      <c r="W1740" s="638"/>
      <c r="X1740" s="638"/>
      <c r="Y1740" s="638"/>
      <c r="Z1740" s="638"/>
      <c r="AA1740" s="638"/>
      <c r="AB1740" s="638"/>
      <c r="AC1740" s="638"/>
      <c r="AD1740" s="638"/>
      <c r="AI1740" t="str">
        <f t="shared" si="1293"/>
        <v/>
      </c>
      <c r="AJ1740">
        <f t="shared" si="1294"/>
        <v>0</v>
      </c>
      <c r="AK1740">
        <f t="shared" si="1295"/>
        <v>0</v>
      </c>
      <c r="AL1740">
        <f t="shared" si="1296"/>
        <v>0</v>
      </c>
      <c r="AM1740">
        <f t="shared" si="1297"/>
        <v>0</v>
      </c>
      <c r="AN1740">
        <f t="shared" si="1298"/>
        <v>0</v>
      </c>
      <c r="AO1740">
        <f t="shared" si="1299"/>
        <v>0</v>
      </c>
      <c r="AP1740">
        <f t="shared" si="1300"/>
        <v>0</v>
      </c>
      <c r="AQ1740">
        <f t="shared" si="1301"/>
        <v>0</v>
      </c>
      <c r="AR1740">
        <f t="shared" si="1302"/>
        <v>0</v>
      </c>
      <c r="AS1740">
        <f t="shared" si="1303"/>
        <v>0</v>
      </c>
      <c r="AT1740">
        <f t="shared" si="1304"/>
        <v>0</v>
      </c>
      <c r="AU1740">
        <f t="shared" si="1305"/>
        <v>0</v>
      </c>
      <c r="AV1740">
        <f t="shared" si="1306"/>
        <v>0</v>
      </c>
      <c r="AW1740">
        <f t="shared" si="1307"/>
        <v>0</v>
      </c>
      <c r="AX1740">
        <f t="shared" si="1308"/>
        <v>0</v>
      </c>
      <c r="AY1740" s="356" t="str">
        <f t="shared" si="1309"/>
        <v/>
      </c>
      <c r="AZ1740" s="357">
        <f t="shared" si="1310"/>
        <v>0</v>
      </c>
      <c r="BA1740" s="358">
        <f t="shared" si="1311"/>
        <v>0</v>
      </c>
      <c r="BB1740" s="359">
        <f t="shared" si="1312"/>
        <v>0</v>
      </c>
      <c r="BC1740" s="356" t="str">
        <f t="shared" si="1313"/>
        <v/>
      </c>
      <c r="BD1740" s="357">
        <f t="shared" si="1314"/>
        <v>0</v>
      </c>
      <c r="BE1740" s="358">
        <f t="shared" si="1315"/>
        <v>0</v>
      </c>
      <c r="BF1740" s="359">
        <f t="shared" si="1316"/>
        <v>0</v>
      </c>
      <c r="BG1740" s="356" t="str">
        <f t="shared" si="1317"/>
        <v/>
      </c>
      <c r="BH1740" s="357">
        <f t="shared" si="1318"/>
        <v>0</v>
      </c>
      <c r="BI1740" s="358">
        <f t="shared" si="1319"/>
        <v>0</v>
      </c>
      <c r="BJ1740" s="359">
        <f t="shared" si="1320"/>
        <v>0</v>
      </c>
      <c r="BK1740" s="293">
        <f t="shared" si="1321"/>
        <v>0</v>
      </c>
      <c r="BL1740" s="352" t="str">
        <f>IF(BK1740=0,"",
IF(SUM($BK$1701:BK1740)=1,BM1740,
IF($BK$1821&gt;SUM($BK$1701:BK1740),_xlfn.CONCAT(", ",BM1740),
IF($BK$1821=SUM($BK$1701:BK1740),_xlfn.CONCAT(" y ",BM1740)))))</f>
        <v/>
      </c>
      <c r="BM1740" s="120" t="s">
        <v>5199</v>
      </c>
      <c r="BN1740" s="290">
        <f t="shared" si="1322"/>
        <v>0</v>
      </c>
      <c r="BO1740" s="293">
        <f t="shared" si="1323"/>
        <v>0</v>
      </c>
      <c r="BP1740" s="283" t="str">
        <f>IF(BO1740=0,"",
IF(SUM($BO$1701:BO1740)=1,BQ1740,
IF($BO$1821&gt;SUM($BO$1701:BO1740),_xlfn.CONCAT(", ",BQ1740),
IF($BO$1821=SUM($BO$1701:BO1740),_xlfn.CONCAT(" y ",BQ1740)))))</f>
        <v/>
      </c>
      <c r="BQ1740" s="120" t="s">
        <v>5199</v>
      </c>
    </row>
    <row r="1741" spans="1:69" customFormat="1" ht="15" customHeight="1">
      <c r="A1741" s="30"/>
      <c r="B1741" s="31"/>
      <c r="C1741" s="35" t="s">
        <v>5200</v>
      </c>
      <c r="D1741" s="800" t="str">
        <f>IF(CNGE_2026_M1_Secc1_Sub1!$D81="","",CNGE_2026_M1_Secc1_Sub1!$D81)</f>
        <v/>
      </c>
      <c r="E1741" s="723"/>
      <c r="F1741" s="723"/>
      <c r="G1741" s="723"/>
      <c r="H1741" s="723"/>
      <c r="I1741" s="723"/>
      <c r="J1741" s="723"/>
      <c r="K1741" s="723"/>
      <c r="L1741" s="723"/>
      <c r="M1741" s="723"/>
      <c r="N1741" s="723"/>
      <c r="O1741" s="723"/>
      <c r="P1741" s="723"/>
      <c r="Q1741" s="723"/>
      <c r="R1741" s="724"/>
      <c r="S1741" s="637" t="str">
        <f t="shared" si="1290"/>
        <v/>
      </c>
      <c r="T1741" s="637" t="str">
        <f t="shared" si="1291"/>
        <v/>
      </c>
      <c r="U1741" s="637" t="str">
        <f t="shared" si="1292"/>
        <v/>
      </c>
      <c r="V1741" s="638"/>
      <c r="W1741" s="638"/>
      <c r="X1741" s="638"/>
      <c r="Y1741" s="638"/>
      <c r="Z1741" s="638"/>
      <c r="AA1741" s="638"/>
      <c r="AB1741" s="638"/>
      <c r="AC1741" s="638"/>
      <c r="AD1741" s="638"/>
      <c r="AI1741" t="str">
        <f t="shared" si="1293"/>
        <v/>
      </c>
      <c r="AJ1741">
        <f t="shared" si="1294"/>
        <v>0</v>
      </c>
      <c r="AK1741">
        <f t="shared" si="1295"/>
        <v>0</v>
      </c>
      <c r="AL1741">
        <f t="shared" si="1296"/>
        <v>0</v>
      </c>
      <c r="AM1741">
        <f t="shared" si="1297"/>
        <v>0</v>
      </c>
      <c r="AN1741">
        <f t="shared" si="1298"/>
        <v>0</v>
      </c>
      <c r="AO1741">
        <f t="shared" si="1299"/>
        <v>0</v>
      </c>
      <c r="AP1741">
        <f t="shared" si="1300"/>
        <v>0</v>
      </c>
      <c r="AQ1741">
        <f t="shared" si="1301"/>
        <v>0</v>
      </c>
      <c r="AR1741">
        <f t="shared" si="1302"/>
        <v>0</v>
      </c>
      <c r="AS1741">
        <f t="shared" si="1303"/>
        <v>0</v>
      </c>
      <c r="AT1741">
        <f t="shared" si="1304"/>
        <v>0</v>
      </c>
      <c r="AU1741">
        <f t="shared" si="1305"/>
        <v>0</v>
      </c>
      <c r="AV1741">
        <f t="shared" si="1306"/>
        <v>0</v>
      </c>
      <c r="AW1741">
        <f t="shared" si="1307"/>
        <v>0</v>
      </c>
      <c r="AX1741">
        <f t="shared" si="1308"/>
        <v>0</v>
      </c>
      <c r="AY1741" s="356" t="str">
        <f t="shared" si="1309"/>
        <v/>
      </c>
      <c r="AZ1741" s="357">
        <f t="shared" si="1310"/>
        <v>0</v>
      </c>
      <c r="BA1741" s="358">
        <f t="shared" si="1311"/>
        <v>0</v>
      </c>
      <c r="BB1741" s="359">
        <f t="shared" si="1312"/>
        <v>0</v>
      </c>
      <c r="BC1741" s="356" t="str">
        <f t="shared" si="1313"/>
        <v/>
      </c>
      <c r="BD1741" s="357">
        <f t="shared" si="1314"/>
        <v>0</v>
      </c>
      <c r="BE1741" s="358">
        <f t="shared" si="1315"/>
        <v>0</v>
      </c>
      <c r="BF1741" s="359">
        <f t="shared" si="1316"/>
        <v>0</v>
      </c>
      <c r="BG1741" s="356" t="str">
        <f t="shared" si="1317"/>
        <v/>
      </c>
      <c r="BH1741" s="357">
        <f t="shared" si="1318"/>
        <v>0</v>
      </c>
      <c r="BI1741" s="358">
        <f t="shared" si="1319"/>
        <v>0</v>
      </c>
      <c r="BJ1741" s="359">
        <f t="shared" si="1320"/>
        <v>0</v>
      </c>
      <c r="BK1741" s="293">
        <f t="shared" si="1321"/>
        <v>0</v>
      </c>
      <c r="BL1741" s="352" t="str">
        <f>IF(BK1741=0,"",
IF(SUM($BK$1701:BK1741)=1,BM1741,
IF($BK$1821&gt;SUM($BK$1701:BK1741),_xlfn.CONCAT(", ",BM1741),
IF($BK$1821=SUM($BK$1701:BK1741),_xlfn.CONCAT(" y ",BM1741)))))</f>
        <v/>
      </c>
      <c r="BM1741" s="120" t="s">
        <v>5201</v>
      </c>
      <c r="BN1741" s="290">
        <f t="shared" si="1322"/>
        <v>0</v>
      </c>
      <c r="BO1741" s="293">
        <f t="shared" si="1323"/>
        <v>0</v>
      </c>
      <c r="BP1741" s="283" t="str">
        <f>IF(BO1741=0,"",
IF(SUM($BO$1701:BO1741)=1,BQ1741,
IF($BO$1821&gt;SUM($BO$1701:BO1741),_xlfn.CONCAT(", ",BQ1741),
IF($BO$1821=SUM($BO$1701:BO1741),_xlfn.CONCAT(" y ",BQ1741)))))</f>
        <v/>
      </c>
      <c r="BQ1741" s="120" t="s">
        <v>5201</v>
      </c>
    </row>
    <row r="1742" spans="1:69" customFormat="1" ht="15" customHeight="1">
      <c r="A1742" s="30"/>
      <c r="B1742" s="31"/>
      <c r="C1742" s="35" t="s">
        <v>5202</v>
      </c>
      <c r="D1742" s="800" t="str">
        <f>IF(CNGE_2026_M1_Secc1_Sub1!$D82="","",CNGE_2026_M1_Secc1_Sub1!$D82)</f>
        <v/>
      </c>
      <c r="E1742" s="723"/>
      <c r="F1742" s="723"/>
      <c r="G1742" s="723"/>
      <c r="H1742" s="723"/>
      <c r="I1742" s="723"/>
      <c r="J1742" s="723"/>
      <c r="K1742" s="723"/>
      <c r="L1742" s="723"/>
      <c r="M1742" s="723"/>
      <c r="N1742" s="723"/>
      <c r="O1742" s="723"/>
      <c r="P1742" s="723"/>
      <c r="Q1742" s="723"/>
      <c r="R1742" s="724"/>
      <c r="S1742" s="637" t="str">
        <f t="shared" si="1290"/>
        <v/>
      </c>
      <c r="T1742" s="637" t="str">
        <f t="shared" si="1291"/>
        <v/>
      </c>
      <c r="U1742" s="637" t="str">
        <f t="shared" si="1292"/>
        <v/>
      </c>
      <c r="V1742" s="638"/>
      <c r="W1742" s="638"/>
      <c r="X1742" s="638"/>
      <c r="Y1742" s="638"/>
      <c r="Z1742" s="638"/>
      <c r="AA1742" s="638"/>
      <c r="AB1742" s="638"/>
      <c r="AC1742" s="638"/>
      <c r="AD1742" s="638"/>
      <c r="AI1742" t="str">
        <f t="shared" si="1293"/>
        <v/>
      </c>
      <c r="AJ1742">
        <f t="shared" si="1294"/>
        <v>0</v>
      </c>
      <c r="AK1742">
        <f t="shared" si="1295"/>
        <v>0</v>
      </c>
      <c r="AL1742">
        <f t="shared" si="1296"/>
        <v>0</v>
      </c>
      <c r="AM1742">
        <f t="shared" si="1297"/>
        <v>0</v>
      </c>
      <c r="AN1742">
        <f t="shared" si="1298"/>
        <v>0</v>
      </c>
      <c r="AO1742">
        <f t="shared" si="1299"/>
        <v>0</v>
      </c>
      <c r="AP1742">
        <f t="shared" si="1300"/>
        <v>0</v>
      </c>
      <c r="AQ1742">
        <f t="shared" si="1301"/>
        <v>0</v>
      </c>
      <c r="AR1742">
        <f t="shared" si="1302"/>
        <v>0</v>
      </c>
      <c r="AS1742">
        <f t="shared" si="1303"/>
        <v>0</v>
      </c>
      <c r="AT1742">
        <f t="shared" si="1304"/>
        <v>0</v>
      </c>
      <c r="AU1742">
        <f t="shared" si="1305"/>
        <v>0</v>
      </c>
      <c r="AV1742">
        <f t="shared" si="1306"/>
        <v>0</v>
      </c>
      <c r="AW1742">
        <f t="shared" si="1307"/>
        <v>0</v>
      </c>
      <c r="AX1742">
        <f t="shared" si="1308"/>
        <v>0</v>
      </c>
      <c r="AY1742" s="356" t="str">
        <f t="shared" si="1309"/>
        <v/>
      </c>
      <c r="AZ1742" s="357">
        <f t="shared" si="1310"/>
        <v>0</v>
      </c>
      <c r="BA1742" s="358">
        <f t="shared" si="1311"/>
        <v>0</v>
      </c>
      <c r="BB1742" s="359">
        <f t="shared" si="1312"/>
        <v>0</v>
      </c>
      <c r="BC1742" s="356" t="str">
        <f t="shared" si="1313"/>
        <v/>
      </c>
      <c r="BD1742" s="357">
        <f t="shared" si="1314"/>
        <v>0</v>
      </c>
      <c r="BE1742" s="358">
        <f t="shared" si="1315"/>
        <v>0</v>
      </c>
      <c r="BF1742" s="359">
        <f t="shared" si="1316"/>
        <v>0</v>
      </c>
      <c r="BG1742" s="356" t="str">
        <f t="shared" si="1317"/>
        <v/>
      </c>
      <c r="BH1742" s="357">
        <f t="shared" si="1318"/>
        <v>0</v>
      </c>
      <c r="BI1742" s="358">
        <f t="shared" si="1319"/>
        <v>0</v>
      </c>
      <c r="BJ1742" s="359">
        <f t="shared" si="1320"/>
        <v>0</v>
      </c>
      <c r="BK1742" s="293">
        <f t="shared" si="1321"/>
        <v>0</v>
      </c>
      <c r="BL1742" s="352" t="str">
        <f>IF(BK1742=0,"",
IF(SUM($BK$1701:BK1742)=1,BM1742,
IF($BK$1821&gt;SUM($BK$1701:BK1742),_xlfn.CONCAT(", ",BM1742),
IF($BK$1821=SUM($BK$1701:BK1742),_xlfn.CONCAT(" y ",BM1742)))))</f>
        <v/>
      </c>
      <c r="BM1742" s="120" t="s">
        <v>5203</v>
      </c>
      <c r="BN1742" s="290">
        <f t="shared" si="1322"/>
        <v>0</v>
      </c>
      <c r="BO1742" s="293">
        <f t="shared" si="1323"/>
        <v>0</v>
      </c>
      <c r="BP1742" s="283" t="str">
        <f>IF(BO1742=0,"",
IF(SUM($BO$1701:BO1742)=1,BQ1742,
IF($BO$1821&gt;SUM($BO$1701:BO1742),_xlfn.CONCAT(", ",BQ1742),
IF($BO$1821=SUM($BO$1701:BO1742),_xlfn.CONCAT(" y ",BQ1742)))))</f>
        <v/>
      </c>
      <c r="BQ1742" s="120" t="s">
        <v>5203</v>
      </c>
    </row>
    <row r="1743" spans="1:69" customFormat="1" ht="15" customHeight="1">
      <c r="A1743" s="30"/>
      <c r="B1743" s="31"/>
      <c r="C1743" s="35" t="s">
        <v>5204</v>
      </c>
      <c r="D1743" s="800" t="str">
        <f>IF(CNGE_2026_M1_Secc1_Sub1!$D83="","",CNGE_2026_M1_Secc1_Sub1!$D83)</f>
        <v/>
      </c>
      <c r="E1743" s="723"/>
      <c r="F1743" s="723"/>
      <c r="G1743" s="723"/>
      <c r="H1743" s="723"/>
      <c r="I1743" s="723"/>
      <c r="J1743" s="723"/>
      <c r="K1743" s="723"/>
      <c r="L1743" s="723"/>
      <c r="M1743" s="723"/>
      <c r="N1743" s="723"/>
      <c r="O1743" s="723"/>
      <c r="P1743" s="723"/>
      <c r="Q1743" s="723"/>
      <c r="R1743" s="724"/>
      <c r="S1743" s="637" t="str">
        <f t="shared" si="1290"/>
        <v/>
      </c>
      <c r="T1743" s="637" t="str">
        <f t="shared" si="1291"/>
        <v/>
      </c>
      <c r="U1743" s="637" t="str">
        <f t="shared" si="1292"/>
        <v/>
      </c>
      <c r="V1743" s="638"/>
      <c r="W1743" s="638"/>
      <c r="X1743" s="638"/>
      <c r="Y1743" s="638"/>
      <c r="Z1743" s="638"/>
      <c r="AA1743" s="638"/>
      <c r="AB1743" s="638"/>
      <c r="AC1743" s="638"/>
      <c r="AD1743" s="638"/>
      <c r="AI1743" t="str">
        <f t="shared" si="1293"/>
        <v/>
      </c>
      <c r="AJ1743">
        <f t="shared" si="1294"/>
        <v>0</v>
      </c>
      <c r="AK1743">
        <f t="shared" si="1295"/>
        <v>0</v>
      </c>
      <c r="AL1743">
        <f t="shared" si="1296"/>
        <v>0</v>
      </c>
      <c r="AM1743">
        <f t="shared" si="1297"/>
        <v>0</v>
      </c>
      <c r="AN1743">
        <f t="shared" si="1298"/>
        <v>0</v>
      </c>
      <c r="AO1743">
        <f t="shared" si="1299"/>
        <v>0</v>
      </c>
      <c r="AP1743">
        <f t="shared" si="1300"/>
        <v>0</v>
      </c>
      <c r="AQ1743">
        <f t="shared" si="1301"/>
        <v>0</v>
      </c>
      <c r="AR1743">
        <f t="shared" si="1302"/>
        <v>0</v>
      </c>
      <c r="AS1743">
        <f t="shared" si="1303"/>
        <v>0</v>
      </c>
      <c r="AT1743">
        <f t="shared" si="1304"/>
        <v>0</v>
      </c>
      <c r="AU1743">
        <f t="shared" si="1305"/>
        <v>0</v>
      </c>
      <c r="AV1743">
        <f t="shared" si="1306"/>
        <v>0</v>
      </c>
      <c r="AW1743">
        <f t="shared" si="1307"/>
        <v>0</v>
      </c>
      <c r="AX1743">
        <f t="shared" si="1308"/>
        <v>0</v>
      </c>
      <c r="AY1743" s="356" t="str">
        <f t="shared" si="1309"/>
        <v/>
      </c>
      <c r="AZ1743" s="357">
        <f t="shared" si="1310"/>
        <v>0</v>
      </c>
      <c r="BA1743" s="358">
        <f t="shared" si="1311"/>
        <v>0</v>
      </c>
      <c r="BB1743" s="359">
        <f t="shared" si="1312"/>
        <v>0</v>
      </c>
      <c r="BC1743" s="356" t="str">
        <f t="shared" si="1313"/>
        <v/>
      </c>
      <c r="BD1743" s="357">
        <f t="shared" si="1314"/>
        <v>0</v>
      </c>
      <c r="BE1743" s="358">
        <f t="shared" si="1315"/>
        <v>0</v>
      </c>
      <c r="BF1743" s="359">
        <f t="shared" si="1316"/>
        <v>0</v>
      </c>
      <c r="BG1743" s="356" t="str">
        <f t="shared" si="1317"/>
        <v/>
      </c>
      <c r="BH1743" s="357">
        <f t="shared" si="1318"/>
        <v>0</v>
      </c>
      <c r="BI1743" s="358">
        <f t="shared" si="1319"/>
        <v>0</v>
      </c>
      <c r="BJ1743" s="359">
        <f t="shared" si="1320"/>
        <v>0</v>
      </c>
      <c r="BK1743" s="293">
        <f t="shared" si="1321"/>
        <v>0</v>
      </c>
      <c r="BL1743" s="352" t="str">
        <f>IF(BK1743=0,"",
IF(SUM($BK$1701:BK1743)=1,BM1743,
IF($BK$1821&gt;SUM($BK$1701:BK1743),_xlfn.CONCAT(", ",BM1743),
IF($BK$1821=SUM($BK$1701:BK1743),_xlfn.CONCAT(" y ",BM1743)))))</f>
        <v/>
      </c>
      <c r="BM1743" s="120" t="s">
        <v>5205</v>
      </c>
      <c r="BN1743" s="290">
        <f t="shared" si="1322"/>
        <v>0</v>
      </c>
      <c r="BO1743" s="293">
        <f t="shared" si="1323"/>
        <v>0</v>
      </c>
      <c r="BP1743" s="283" t="str">
        <f>IF(BO1743=0,"",
IF(SUM($BO$1701:BO1743)=1,BQ1743,
IF($BO$1821&gt;SUM($BO$1701:BO1743),_xlfn.CONCAT(", ",BQ1743),
IF($BO$1821=SUM($BO$1701:BO1743),_xlfn.CONCAT(" y ",BQ1743)))))</f>
        <v/>
      </c>
      <c r="BQ1743" s="120" t="s">
        <v>5205</v>
      </c>
    </row>
    <row r="1744" spans="1:69" customFormat="1" ht="15" customHeight="1">
      <c r="A1744" s="30"/>
      <c r="B1744" s="31"/>
      <c r="C1744" s="35" t="s">
        <v>5206</v>
      </c>
      <c r="D1744" s="800" t="str">
        <f>IF(CNGE_2026_M1_Secc1_Sub1!$D84="","",CNGE_2026_M1_Secc1_Sub1!$D84)</f>
        <v/>
      </c>
      <c r="E1744" s="723"/>
      <c r="F1744" s="723"/>
      <c r="G1744" s="723"/>
      <c r="H1744" s="723"/>
      <c r="I1744" s="723"/>
      <c r="J1744" s="723"/>
      <c r="K1744" s="723"/>
      <c r="L1744" s="723"/>
      <c r="M1744" s="723"/>
      <c r="N1744" s="723"/>
      <c r="O1744" s="723"/>
      <c r="P1744" s="723"/>
      <c r="Q1744" s="723"/>
      <c r="R1744" s="724"/>
      <c r="S1744" s="637" t="str">
        <f t="shared" si="1290"/>
        <v/>
      </c>
      <c r="T1744" s="637" t="str">
        <f t="shared" si="1291"/>
        <v/>
      </c>
      <c r="U1744" s="637" t="str">
        <f t="shared" si="1292"/>
        <v/>
      </c>
      <c r="V1744" s="638"/>
      <c r="W1744" s="638"/>
      <c r="X1744" s="638"/>
      <c r="Y1744" s="638"/>
      <c r="Z1744" s="638"/>
      <c r="AA1744" s="638"/>
      <c r="AB1744" s="638"/>
      <c r="AC1744" s="638"/>
      <c r="AD1744" s="638"/>
      <c r="AI1744" t="str">
        <f t="shared" si="1293"/>
        <v/>
      </c>
      <c r="AJ1744">
        <f t="shared" si="1294"/>
        <v>0</v>
      </c>
      <c r="AK1744">
        <f t="shared" si="1295"/>
        <v>0</v>
      </c>
      <c r="AL1744">
        <f t="shared" si="1296"/>
        <v>0</v>
      </c>
      <c r="AM1744">
        <f t="shared" si="1297"/>
        <v>0</v>
      </c>
      <c r="AN1744">
        <f t="shared" si="1298"/>
        <v>0</v>
      </c>
      <c r="AO1744">
        <f t="shared" si="1299"/>
        <v>0</v>
      </c>
      <c r="AP1744">
        <f t="shared" si="1300"/>
        <v>0</v>
      </c>
      <c r="AQ1744">
        <f t="shared" si="1301"/>
        <v>0</v>
      </c>
      <c r="AR1744">
        <f t="shared" si="1302"/>
        <v>0</v>
      </c>
      <c r="AS1744">
        <f t="shared" si="1303"/>
        <v>0</v>
      </c>
      <c r="AT1744">
        <f t="shared" si="1304"/>
        <v>0</v>
      </c>
      <c r="AU1744">
        <f t="shared" si="1305"/>
        <v>0</v>
      </c>
      <c r="AV1744">
        <f t="shared" si="1306"/>
        <v>0</v>
      </c>
      <c r="AW1744">
        <f t="shared" si="1307"/>
        <v>0</v>
      </c>
      <c r="AX1744">
        <f t="shared" si="1308"/>
        <v>0</v>
      </c>
      <c r="AY1744" s="356" t="str">
        <f t="shared" si="1309"/>
        <v/>
      </c>
      <c r="AZ1744" s="357">
        <f t="shared" si="1310"/>
        <v>0</v>
      </c>
      <c r="BA1744" s="358">
        <f t="shared" si="1311"/>
        <v>0</v>
      </c>
      <c r="BB1744" s="359">
        <f t="shared" si="1312"/>
        <v>0</v>
      </c>
      <c r="BC1744" s="356" t="str">
        <f t="shared" si="1313"/>
        <v/>
      </c>
      <c r="BD1744" s="357">
        <f t="shared" si="1314"/>
        <v>0</v>
      </c>
      <c r="BE1744" s="358">
        <f t="shared" si="1315"/>
        <v>0</v>
      </c>
      <c r="BF1744" s="359">
        <f t="shared" si="1316"/>
        <v>0</v>
      </c>
      <c r="BG1744" s="356" t="str">
        <f t="shared" si="1317"/>
        <v/>
      </c>
      <c r="BH1744" s="357">
        <f t="shared" si="1318"/>
        <v>0</v>
      </c>
      <c r="BI1744" s="358">
        <f t="shared" si="1319"/>
        <v>0</v>
      </c>
      <c r="BJ1744" s="359">
        <f t="shared" si="1320"/>
        <v>0</v>
      </c>
      <c r="BK1744" s="293">
        <f t="shared" si="1321"/>
        <v>0</v>
      </c>
      <c r="BL1744" s="352" t="str">
        <f>IF(BK1744=0,"",
IF(SUM($BK$1701:BK1744)=1,BM1744,
IF($BK$1821&gt;SUM($BK$1701:BK1744),_xlfn.CONCAT(", ",BM1744),
IF($BK$1821=SUM($BK$1701:BK1744),_xlfn.CONCAT(" y ",BM1744)))))</f>
        <v/>
      </c>
      <c r="BM1744" s="120" t="s">
        <v>5207</v>
      </c>
      <c r="BN1744" s="290">
        <f t="shared" si="1322"/>
        <v>0</v>
      </c>
      <c r="BO1744" s="293">
        <f t="shared" si="1323"/>
        <v>0</v>
      </c>
      <c r="BP1744" s="283" t="str">
        <f>IF(BO1744=0,"",
IF(SUM($BO$1701:BO1744)=1,BQ1744,
IF($BO$1821&gt;SUM($BO$1701:BO1744),_xlfn.CONCAT(", ",BQ1744),
IF($BO$1821=SUM($BO$1701:BO1744),_xlfn.CONCAT(" y ",BQ1744)))))</f>
        <v/>
      </c>
      <c r="BQ1744" s="120" t="s">
        <v>5207</v>
      </c>
    </row>
    <row r="1745" spans="1:69" customFormat="1" ht="15" customHeight="1">
      <c r="A1745" s="30"/>
      <c r="B1745" s="31"/>
      <c r="C1745" s="35" t="s">
        <v>5208</v>
      </c>
      <c r="D1745" s="800" t="str">
        <f>IF(CNGE_2026_M1_Secc1_Sub1!$D85="","",CNGE_2026_M1_Secc1_Sub1!$D85)</f>
        <v/>
      </c>
      <c r="E1745" s="723"/>
      <c r="F1745" s="723"/>
      <c r="G1745" s="723"/>
      <c r="H1745" s="723"/>
      <c r="I1745" s="723"/>
      <c r="J1745" s="723"/>
      <c r="K1745" s="723"/>
      <c r="L1745" s="723"/>
      <c r="M1745" s="723"/>
      <c r="N1745" s="723"/>
      <c r="O1745" s="723"/>
      <c r="P1745" s="723"/>
      <c r="Q1745" s="723"/>
      <c r="R1745" s="724"/>
      <c r="S1745" s="637" t="str">
        <f t="shared" si="1290"/>
        <v/>
      </c>
      <c r="T1745" s="637" t="str">
        <f t="shared" si="1291"/>
        <v/>
      </c>
      <c r="U1745" s="637" t="str">
        <f t="shared" si="1292"/>
        <v/>
      </c>
      <c r="V1745" s="638"/>
      <c r="W1745" s="638"/>
      <c r="X1745" s="638"/>
      <c r="Y1745" s="638"/>
      <c r="Z1745" s="638"/>
      <c r="AA1745" s="638"/>
      <c r="AB1745" s="638"/>
      <c r="AC1745" s="638"/>
      <c r="AD1745" s="638"/>
      <c r="AI1745" t="str">
        <f t="shared" si="1293"/>
        <v/>
      </c>
      <c r="AJ1745">
        <f t="shared" si="1294"/>
        <v>0</v>
      </c>
      <c r="AK1745">
        <f t="shared" si="1295"/>
        <v>0</v>
      </c>
      <c r="AL1745">
        <f t="shared" si="1296"/>
        <v>0</v>
      </c>
      <c r="AM1745">
        <f t="shared" si="1297"/>
        <v>0</v>
      </c>
      <c r="AN1745">
        <f t="shared" si="1298"/>
        <v>0</v>
      </c>
      <c r="AO1745">
        <f t="shared" si="1299"/>
        <v>0</v>
      </c>
      <c r="AP1745">
        <f t="shared" si="1300"/>
        <v>0</v>
      </c>
      <c r="AQ1745">
        <f t="shared" si="1301"/>
        <v>0</v>
      </c>
      <c r="AR1745">
        <f t="shared" si="1302"/>
        <v>0</v>
      </c>
      <c r="AS1745">
        <f t="shared" si="1303"/>
        <v>0</v>
      </c>
      <c r="AT1745">
        <f t="shared" si="1304"/>
        <v>0</v>
      </c>
      <c r="AU1745">
        <f t="shared" si="1305"/>
        <v>0</v>
      </c>
      <c r="AV1745">
        <f t="shared" si="1306"/>
        <v>0</v>
      </c>
      <c r="AW1745">
        <f t="shared" si="1307"/>
        <v>0</v>
      </c>
      <c r="AX1745">
        <f t="shared" si="1308"/>
        <v>0</v>
      </c>
      <c r="AY1745" s="356" t="str">
        <f t="shared" si="1309"/>
        <v/>
      </c>
      <c r="AZ1745" s="357">
        <f t="shared" si="1310"/>
        <v>0</v>
      </c>
      <c r="BA1745" s="358">
        <f t="shared" si="1311"/>
        <v>0</v>
      </c>
      <c r="BB1745" s="359">
        <f t="shared" si="1312"/>
        <v>0</v>
      </c>
      <c r="BC1745" s="356" t="str">
        <f t="shared" si="1313"/>
        <v/>
      </c>
      <c r="BD1745" s="357">
        <f t="shared" si="1314"/>
        <v>0</v>
      </c>
      <c r="BE1745" s="358">
        <f t="shared" si="1315"/>
        <v>0</v>
      </c>
      <c r="BF1745" s="359">
        <f t="shared" si="1316"/>
        <v>0</v>
      </c>
      <c r="BG1745" s="356" t="str">
        <f t="shared" si="1317"/>
        <v/>
      </c>
      <c r="BH1745" s="357">
        <f t="shared" si="1318"/>
        <v>0</v>
      </c>
      <c r="BI1745" s="358">
        <f t="shared" si="1319"/>
        <v>0</v>
      </c>
      <c r="BJ1745" s="359">
        <f t="shared" si="1320"/>
        <v>0</v>
      </c>
      <c r="BK1745" s="293">
        <f t="shared" si="1321"/>
        <v>0</v>
      </c>
      <c r="BL1745" s="352" t="str">
        <f>IF(BK1745=0,"",
IF(SUM($BK$1701:BK1745)=1,BM1745,
IF($BK$1821&gt;SUM($BK$1701:BK1745),_xlfn.CONCAT(", ",BM1745),
IF($BK$1821=SUM($BK$1701:BK1745),_xlfn.CONCAT(" y ",BM1745)))))</f>
        <v/>
      </c>
      <c r="BM1745" s="120" t="s">
        <v>5209</v>
      </c>
      <c r="BN1745" s="290">
        <f t="shared" si="1322"/>
        <v>0</v>
      </c>
      <c r="BO1745" s="293">
        <f t="shared" si="1323"/>
        <v>0</v>
      </c>
      <c r="BP1745" s="283" t="str">
        <f>IF(BO1745=0,"",
IF(SUM($BO$1701:BO1745)=1,BQ1745,
IF($BO$1821&gt;SUM($BO$1701:BO1745),_xlfn.CONCAT(", ",BQ1745),
IF($BO$1821=SUM($BO$1701:BO1745),_xlfn.CONCAT(" y ",BQ1745)))))</f>
        <v/>
      </c>
      <c r="BQ1745" s="120" t="s">
        <v>5209</v>
      </c>
    </row>
    <row r="1746" spans="1:69" customFormat="1" ht="15" customHeight="1">
      <c r="A1746" s="30"/>
      <c r="B1746" s="31"/>
      <c r="C1746" s="35" t="s">
        <v>5210</v>
      </c>
      <c r="D1746" s="800" t="str">
        <f>IF(CNGE_2026_M1_Secc1_Sub1!$D86="","",CNGE_2026_M1_Secc1_Sub1!$D86)</f>
        <v/>
      </c>
      <c r="E1746" s="723"/>
      <c r="F1746" s="723"/>
      <c r="G1746" s="723"/>
      <c r="H1746" s="723"/>
      <c r="I1746" s="723"/>
      <c r="J1746" s="723"/>
      <c r="K1746" s="723"/>
      <c r="L1746" s="723"/>
      <c r="M1746" s="723"/>
      <c r="N1746" s="723"/>
      <c r="O1746" s="723"/>
      <c r="P1746" s="723"/>
      <c r="Q1746" s="723"/>
      <c r="R1746" s="724"/>
      <c r="S1746" s="637" t="str">
        <f t="shared" si="1290"/>
        <v/>
      </c>
      <c r="T1746" s="637" t="str">
        <f t="shared" si="1291"/>
        <v/>
      </c>
      <c r="U1746" s="637" t="str">
        <f t="shared" si="1292"/>
        <v/>
      </c>
      <c r="V1746" s="638"/>
      <c r="W1746" s="638"/>
      <c r="X1746" s="638"/>
      <c r="Y1746" s="638"/>
      <c r="Z1746" s="638"/>
      <c r="AA1746" s="638"/>
      <c r="AB1746" s="638"/>
      <c r="AC1746" s="638"/>
      <c r="AD1746" s="638"/>
      <c r="AI1746" t="str">
        <f t="shared" si="1293"/>
        <v/>
      </c>
      <c r="AJ1746">
        <f t="shared" si="1294"/>
        <v>0</v>
      </c>
      <c r="AK1746">
        <f t="shared" si="1295"/>
        <v>0</v>
      </c>
      <c r="AL1746">
        <f t="shared" si="1296"/>
        <v>0</v>
      </c>
      <c r="AM1746">
        <f t="shared" si="1297"/>
        <v>0</v>
      </c>
      <c r="AN1746">
        <f t="shared" si="1298"/>
        <v>0</v>
      </c>
      <c r="AO1746">
        <f t="shared" si="1299"/>
        <v>0</v>
      </c>
      <c r="AP1746">
        <f t="shared" si="1300"/>
        <v>0</v>
      </c>
      <c r="AQ1746">
        <f t="shared" si="1301"/>
        <v>0</v>
      </c>
      <c r="AR1746">
        <f t="shared" si="1302"/>
        <v>0</v>
      </c>
      <c r="AS1746">
        <f t="shared" si="1303"/>
        <v>0</v>
      </c>
      <c r="AT1746">
        <f t="shared" si="1304"/>
        <v>0</v>
      </c>
      <c r="AU1746">
        <f t="shared" si="1305"/>
        <v>0</v>
      </c>
      <c r="AV1746">
        <f t="shared" si="1306"/>
        <v>0</v>
      </c>
      <c r="AW1746">
        <f t="shared" si="1307"/>
        <v>0</v>
      </c>
      <c r="AX1746">
        <f t="shared" si="1308"/>
        <v>0</v>
      </c>
      <c r="AY1746" s="356" t="str">
        <f t="shared" si="1309"/>
        <v/>
      </c>
      <c r="AZ1746" s="357">
        <f t="shared" si="1310"/>
        <v>0</v>
      </c>
      <c r="BA1746" s="358">
        <f t="shared" si="1311"/>
        <v>0</v>
      </c>
      <c r="BB1746" s="359">
        <f t="shared" si="1312"/>
        <v>0</v>
      </c>
      <c r="BC1746" s="356" t="str">
        <f t="shared" si="1313"/>
        <v/>
      </c>
      <c r="BD1746" s="357">
        <f t="shared" si="1314"/>
        <v>0</v>
      </c>
      <c r="BE1746" s="358">
        <f t="shared" si="1315"/>
        <v>0</v>
      </c>
      <c r="BF1746" s="359">
        <f t="shared" si="1316"/>
        <v>0</v>
      </c>
      <c r="BG1746" s="356" t="str">
        <f t="shared" si="1317"/>
        <v/>
      </c>
      <c r="BH1746" s="357">
        <f t="shared" si="1318"/>
        <v>0</v>
      </c>
      <c r="BI1746" s="358">
        <f t="shared" si="1319"/>
        <v>0</v>
      </c>
      <c r="BJ1746" s="359">
        <f t="shared" si="1320"/>
        <v>0</v>
      </c>
      <c r="BK1746" s="293">
        <f t="shared" si="1321"/>
        <v>0</v>
      </c>
      <c r="BL1746" s="352" t="str">
        <f>IF(BK1746=0,"",
IF(SUM($BK$1701:BK1746)=1,BM1746,
IF($BK$1821&gt;SUM($BK$1701:BK1746),_xlfn.CONCAT(", ",BM1746),
IF($BK$1821=SUM($BK$1701:BK1746),_xlfn.CONCAT(" y ",BM1746)))))</f>
        <v/>
      </c>
      <c r="BM1746" s="120" t="s">
        <v>5211</v>
      </c>
      <c r="BN1746" s="290">
        <f t="shared" si="1322"/>
        <v>0</v>
      </c>
      <c r="BO1746" s="293">
        <f t="shared" si="1323"/>
        <v>0</v>
      </c>
      <c r="BP1746" s="283" t="str">
        <f>IF(BO1746=0,"",
IF(SUM($BO$1701:BO1746)=1,BQ1746,
IF($BO$1821&gt;SUM($BO$1701:BO1746),_xlfn.CONCAT(", ",BQ1746),
IF($BO$1821=SUM($BO$1701:BO1746),_xlfn.CONCAT(" y ",BQ1746)))))</f>
        <v/>
      </c>
      <c r="BQ1746" s="120" t="s">
        <v>5211</v>
      </c>
    </row>
    <row r="1747" spans="1:69" customFormat="1" ht="15" customHeight="1">
      <c r="A1747" s="30"/>
      <c r="B1747" s="31"/>
      <c r="C1747" s="35" t="s">
        <v>5212</v>
      </c>
      <c r="D1747" s="800" t="str">
        <f>IF(CNGE_2026_M1_Secc1_Sub1!$D87="","",CNGE_2026_M1_Secc1_Sub1!$D87)</f>
        <v/>
      </c>
      <c r="E1747" s="723"/>
      <c r="F1747" s="723"/>
      <c r="G1747" s="723"/>
      <c r="H1747" s="723"/>
      <c r="I1747" s="723"/>
      <c r="J1747" s="723"/>
      <c r="K1747" s="723"/>
      <c r="L1747" s="723"/>
      <c r="M1747" s="723"/>
      <c r="N1747" s="723"/>
      <c r="O1747" s="723"/>
      <c r="P1747" s="723"/>
      <c r="Q1747" s="723"/>
      <c r="R1747" s="724"/>
      <c r="S1747" s="637" t="str">
        <f t="shared" si="1290"/>
        <v/>
      </c>
      <c r="T1747" s="637" t="str">
        <f t="shared" si="1291"/>
        <v/>
      </c>
      <c r="U1747" s="637" t="str">
        <f t="shared" si="1292"/>
        <v/>
      </c>
      <c r="V1747" s="638"/>
      <c r="W1747" s="638"/>
      <c r="X1747" s="638"/>
      <c r="Y1747" s="638"/>
      <c r="Z1747" s="638"/>
      <c r="AA1747" s="638"/>
      <c r="AB1747" s="638"/>
      <c r="AC1747" s="638"/>
      <c r="AD1747" s="638"/>
      <c r="AI1747" t="str">
        <f t="shared" si="1293"/>
        <v/>
      </c>
      <c r="AJ1747">
        <f t="shared" si="1294"/>
        <v>0</v>
      </c>
      <c r="AK1747">
        <f t="shared" si="1295"/>
        <v>0</v>
      </c>
      <c r="AL1747">
        <f t="shared" si="1296"/>
        <v>0</v>
      </c>
      <c r="AM1747">
        <f t="shared" si="1297"/>
        <v>0</v>
      </c>
      <c r="AN1747">
        <f t="shared" si="1298"/>
        <v>0</v>
      </c>
      <c r="AO1747">
        <f t="shared" si="1299"/>
        <v>0</v>
      </c>
      <c r="AP1747">
        <f t="shared" si="1300"/>
        <v>0</v>
      </c>
      <c r="AQ1747">
        <f t="shared" si="1301"/>
        <v>0</v>
      </c>
      <c r="AR1747">
        <f t="shared" si="1302"/>
        <v>0</v>
      </c>
      <c r="AS1747">
        <f t="shared" si="1303"/>
        <v>0</v>
      </c>
      <c r="AT1747">
        <f t="shared" si="1304"/>
        <v>0</v>
      </c>
      <c r="AU1747">
        <f t="shared" si="1305"/>
        <v>0</v>
      </c>
      <c r="AV1747">
        <f t="shared" si="1306"/>
        <v>0</v>
      </c>
      <c r="AW1747">
        <f t="shared" si="1307"/>
        <v>0</v>
      </c>
      <c r="AX1747">
        <f t="shared" si="1308"/>
        <v>0</v>
      </c>
      <c r="AY1747" s="356" t="str">
        <f t="shared" si="1309"/>
        <v/>
      </c>
      <c r="AZ1747" s="357">
        <f t="shared" si="1310"/>
        <v>0</v>
      </c>
      <c r="BA1747" s="358">
        <f t="shared" si="1311"/>
        <v>0</v>
      </c>
      <c r="BB1747" s="359">
        <f t="shared" si="1312"/>
        <v>0</v>
      </c>
      <c r="BC1747" s="356" t="str">
        <f t="shared" si="1313"/>
        <v/>
      </c>
      <c r="BD1747" s="357">
        <f t="shared" si="1314"/>
        <v>0</v>
      </c>
      <c r="BE1747" s="358">
        <f t="shared" si="1315"/>
        <v>0</v>
      </c>
      <c r="BF1747" s="359">
        <f t="shared" si="1316"/>
        <v>0</v>
      </c>
      <c r="BG1747" s="356" t="str">
        <f t="shared" si="1317"/>
        <v/>
      </c>
      <c r="BH1747" s="357">
        <f t="shared" si="1318"/>
        <v>0</v>
      </c>
      <c r="BI1747" s="358">
        <f t="shared" si="1319"/>
        <v>0</v>
      </c>
      <c r="BJ1747" s="359">
        <f t="shared" si="1320"/>
        <v>0</v>
      </c>
      <c r="BK1747" s="293">
        <f t="shared" si="1321"/>
        <v>0</v>
      </c>
      <c r="BL1747" s="352" t="str">
        <f>IF(BK1747=0,"",
IF(SUM($BK$1701:BK1747)=1,BM1747,
IF($BK$1821&gt;SUM($BK$1701:BK1747),_xlfn.CONCAT(", ",BM1747),
IF($BK$1821=SUM($BK$1701:BK1747),_xlfn.CONCAT(" y ",BM1747)))))</f>
        <v/>
      </c>
      <c r="BM1747" s="120" t="s">
        <v>5213</v>
      </c>
      <c r="BN1747" s="290">
        <f t="shared" si="1322"/>
        <v>0</v>
      </c>
      <c r="BO1747" s="293">
        <f t="shared" si="1323"/>
        <v>0</v>
      </c>
      <c r="BP1747" s="283" t="str">
        <f>IF(BO1747=0,"",
IF(SUM($BO$1701:BO1747)=1,BQ1747,
IF($BO$1821&gt;SUM($BO$1701:BO1747),_xlfn.CONCAT(", ",BQ1747),
IF($BO$1821=SUM($BO$1701:BO1747),_xlfn.CONCAT(" y ",BQ1747)))))</f>
        <v/>
      </c>
      <c r="BQ1747" s="120" t="s">
        <v>5213</v>
      </c>
    </row>
    <row r="1748" spans="1:69" customFormat="1" ht="15" customHeight="1">
      <c r="A1748" s="30"/>
      <c r="B1748" s="31"/>
      <c r="C1748" s="35" t="s">
        <v>5214</v>
      </c>
      <c r="D1748" s="800" t="str">
        <f>IF(CNGE_2026_M1_Secc1_Sub1!$D88="","",CNGE_2026_M1_Secc1_Sub1!$D88)</f>
        <v/>
      </c>
      <c r="E1748" s="723"/>
      <c r="F1748" s="723"/>
      <c r="G1748" s="723"/>
      <c r="H1748" s="723"/>
      <c r="I1748" s="723"/>
      <c r="J1748" s="723"/>
      <c r="K1748" s="723"/>
      <c r="L1748" s="723"/>
      <c r="M1748" s="723"/>
      <c r="N1748" s="723"/>
      <c r="O1748" s="723"/>
      <c r="P1748" s="723"/>
      <c r="Q1748" s="723"/>
      <c r="R1748" s="724"/>
      <c r="S1748" s="637" t="str">
        <f t="shared" si="1290"/>
        <v/>
      </c>
      <c r="T1748" s="637" t="str">
        <f t="shared" si="1291"/>
        <v/>
      </c>
      <c r="U1748" s="637" t="str">
        <f t="shared" si="1292"/>
        <v/>
      </c>
      <c r="V1748" s="638"/>
      <c r="W1748" s="638"/>
      <c r="X1748" s="638"/>
      <c r="Y1748" s="638"/>
      <c r="Z1748" s="638"/>
      <c r="AA1748" s="638"/>
      <c r="AB1748" s="638"/>
      <c r="AC1748" s="638"/>
      <c r="AD1748" s="638"/>
      <c r="AI1748" t="str">
        <f t="shared" si="1293"/>
        <v/>
      </c>
      <c r="AJ1748">
        <f t="shared" si="1294"/>
        <v>0</v>
      </c>
      <c r="AK1748">
        <f t="shared" si="1295"/>
        <v>0</v>
      </c>
      <c r="AL1748">
        <f t="shared" si="1296"/>
        <v>0</v>
      </c>
      <c r="AM1748">
        <f t="shared" si="1297"/>
        <v>0</v>
      </c>
      <c r="AN1748">
        <f t="shared" si="1298"/>
        <v>0</v>
      </c>
      <c r="AO1748">
        <f t="shared" si="1299"/>
        <v>0</v>
      </c>
      <c r="AP1748">
        <f t="shared" si="1300"/>
        <v>0</v>
      </c>
      <c r="AQ1748">
        <f t="shared" si="1301"/>
        <v>0</v>
      </c>
      <c r="AR1748">
        <f t="shared" si="1302"/>
        <v>0</v>
      </c>
      <c r="AS1748">
        <f t="shared" si="1303"/>
        <v>0</v>
      </c>
      <c r="AT1748">
        <f t="shared" si="1304"/>
        <v>0</v>
      </c>
      <c r="AU1748">
        <f t="shared" si="1305"/>
        <v>0</v>
      </c>
      <c r="AV1748">
        <f t="shared" si="1306"/>
        <v>0</v>
      </c>
      <c r="AW1748">
        <f t="shared" si="1307"/>
        <v>0</v>
      </c>
      <c r="AX1748">
        <f t="shared" si="1308"/>
        <v>0</v>
      </c>
      <c r="AY1748" s="356" t="str">
        <f t="shared" si="1309"/>
        <v/>
      </c>
      <c r="AZ1748" s="357">
        <f t="shared" si="1310"/>
        <v>0</v>
      </c>
      <c r="BA1748" s="358">
        <f t="shared" si="1311"/>
        <v>0</v>
      </c>
      <c r="BB1748" s="359">
        <f t="shared" si="1312"/>
        <v>0</v>
      </c>
      <c r="BC1748" s="356" t="str">
        <f t="shared" si="1313"/>
        <v/>
      </c>
      <c r="BD1748" s="357">
        <f t="shared" si="1314"/>
        <v>0</v>
      </c>
      <c r="BE1748" s="358">
        <f t="shared" si="1315"/>
        <v>0</v>
      </c>
      <c r="BF1748" s="359">
        <f t="shared" si="1316"/>
        <v>0</v>
      </c>
      <c r="BG1748" s="356" t="str">
        <f t="shared" si="1317"/>
        <v/>
      </c>
      <c r="BH1748" s="357">
        <f t="shared" si="1318"/>
        <v>0</v>
      </c>
      <c r="BI1748" s="358">
        <f t="shared" si="1319"/>
        <v>0</v>
      </c>
      <c r="BJ1748" s="359">
        <f t="shared" si="1320"/>
        <v>0</v>
      </c>
      <c r="BK1748" s="293">
        <f t="shared" si="1321"/>
        <v>0</v>
      </c>
      <c r="BL1748" s="352" t="str">
        <f>IF(BK1748=0,"",
IF(SUM($BK$1701:BK1748)=1,BM1748,
IF($BK$1821&gt;SUM($BK$1701:BK1748),_xlfn.CONCAT(", ",BM1748),
IF($BK$1821=SUM($BK$1701:BK1748),_xlfn.CONCAT(" y ",BM1748)))))</f>
        <v/>
      </c>
      <c r="BM1748" s="120" t="s">
        <v>5215</v>
      </c>
      <c r="BN1748" s="290">
        <f t="shared" si="1322"/>
        <v>0</v>
      </c>
      <c r="BO1748" s="293">
        <f t="shared" si="1323"/>
        <v>0</v>
      </c>
      <c r="BP1748" s="283" t="str">
        <f>IF(BO1748=0,"",
IF(SUM($BO$1701:BO1748)=1,BQ1748,
IF($BO$1821&gt;SUM($BO$1701:BO1748),_xlfn.CONCAT(", ",BQ1748),
IF($BO$1821=SUM($BO$1701:BO1748),_xlfn.CONCAT(" y ",BQ1748)))))</f>
        <v/>
      </c>
      <c r="BQ1748" s="120" t="s">
        <v>5215</v>
      </c>
    </row>
    <row r="1749" spans="1:69" customFormat="1" ht="15" customHeight="1">
      <c r="A1749" s="30"/>
      <c r="B1749" s="31"/>
      <c r="C1749" s="35" t="s">
        <v>5216</v>
      </c>
      <c r="D1749" s="800" t="str">
        <f>IF(CNGE_2026_M1_Secc1_Sub1!$D89="","",CNGE_2026_M1_Secc1_Sub1!$D89)</f>
        <v/>
      </c>
      <c r="E1749" s="723"/>
      <c r="F1749" s="723"/>
      <c r="G1749" s="723"/>
      <c r="H1749" s="723"/>
      <c r="I1749" s="723"/>
      <c r="J1749" s="723"/>
      <c r="K1749" s="723"/>
      <c r="L1749" s="723"/>
      <c r="M1749" s="723"/>
      <c r="N1749" s="723"/>
      <c r="O1749" s="723"/>
      <c r="P1749" s="723"/>
      <c r="Q1749" s="723"/>
      <c r="R1749" s="724"/>
      <c r="S1749" s="637" t="str">
        <f t="shared" si="1290"/>
        <v/>
      </c>
      <c r="T1749" s="637" t="str">
        <f t="shared" si="1291"/>
        <v/>
      </c>
      <c r="U1749" s="637" t="str">
        <f t="shared" si="1292"/>
        <v/>
      </c>
      <c r="V1749" s="638"/>
      <c r="W1749" s="638"/>
      <c r="X1749" s="638"/>
      <c r="Y1749" s="638"/>
      <c r="Z1749" s="638"/>
      <c r="AA1749" s="638"/>
      <c r="AB1749" s="638"/>
      <c r="AC1749" s="638"/>
      <c r="AD1749" s="638"/>
      <c r="AI1749" t="str">
        <f t="shared" si="1293"/>
        <v/>
      </c>
      <c r="AJ1749">
        <f t="shared" si="1294"/>
        <v>0</v>
      </c>
      <c r="AK1749">
        <f t="shared" si="1295"/>
        <v>0</v>
      </c>
      <c r="AL1749">
        <f t="shared" si="1296"/>
        <v>0</v>
      </c>
      <c r="AM1749">
        <f t="shared" si="1297"/>
        <v>0</v>
      </c>
      <c r="AN1749">
        <f t="shared" si="1298"/>
        <v>0</v>
      </c>
      <c r="AO1749">
        <f t="shared" si="1299"/>
        <v>0</v>
      </c>
      <c r="AP1749">
        <f t="shared" si="1300"/>
        <v>0</v>
      </c>
      <c r="AQ1749">
        <f t="shared" si="1301"/>
        <v>0</v>
      </c>
      <c r="AR1749">
        <f t="shared" si="1302"/>
        <v>0</v>
      </c>
      <c r="AS1749">
        <f t="shared" si="1303"/>
        <v>0</v>
      </c>
      <c r="AT1749">
        <f t="shared" si="1304"/>
        <v>0</v>
      </c>
      <c r="AU1749">
        <f t="shared" si="1305"/>
        <v>0</v>
      </c>
      <c r="AV1749">
        <f t="shared" si="1306"/>
        <v>0</v>
      </c>
      <c r="AW1749">
        <f t="shared" si="1307"/>
        <v>0</v>
      </c>
      <c r="AX1749">
        <f t="shared" si="1308"/>
        <v>0</v>
      </c>
      <c r="AY1749" s="356" t="str">
        <f t="shared" si="1309"/>
        <v/>
      </c>
      <c r="AZ1749" s="357">
        <f t="shared" si="1310"/>
        <v>0</v>
      </c>
      <c r="BA1749" s="358">
        <f t="shared" si="1311"/>
        <v>0</v>
      </c>
      <c r="BB1749" s="359">
        <f t="shared" si="1312"/>
        <v>0</v>
      </c>
      <c r="BC1749" s="356" t="str">
        <f t="shared" si="1313"/>
        <v/>
      </c>
      <c r="BD1749" s="357">
        <f t="shared" si="1314"/>
        <v>0</v>
      </c>
      <c r="BE1749" s="358">
        <f t="shared" si="1315"/>
        <v>0</v>
      </c>
      <c r="BF1749" s="359">
        <f t="shared" si="1316"/>
        <v>0</v>
      </c>
      <c r="BG1749" s="356" t="str">
        <f t="shared" si="1317"/>
        <v/>
      </c>
      <c r="BH1749" s="357">
        <f t="shared" si="1318"/>
        <v>0</v>
      </c>
      <c r="BI1749" s="358">
        <f t="shared" si="1319"/>
        <v>0</v>
      </c>
      <c r="BJ1749" s="359">
        <f t="shared" si="1320"/>
        <v>0</v>
      </c>
      <c r="BK1749" s="293">
        <f t="shared" si="1321"/>
        <v>0</v>
      </c>
      <c r="BL1749" s="352" t="str">
        <f>IF(BK1749=0,"",
IF(SUM($BK$1701:BK1749)=1,BM1749,
IF($BK$1821&gt;SUM($BK$1701:BK1749),_xlfn.CONCAT(", ",BM1749),
IF($BK$1821=SUM($BK$1701:BK1749),_xlfn.CONCAT(" y ",BM1749)))))</f>
        <v/>
      </c>
      <c r="BM1749" s="120" t="s">
        <v>5217</v>
      </c>
      <c r="BN1749" s="290">
        <f t="shared" si="1322"/>
        <v>0</v>
      </c>
      <c r="BO1749" s="293">
        <f t="shared" si="1323"/>
        <v>0</v>
      </c>
      <c r="BP1749" s="283" t="str">
        <f>IF(BO1749=0,"",
IF(SUM($BO$1701:BO1749)=1,BQ1749,
IF($BO$1821&gt;SUM($BO$1701:BO1749),_xlfn.CONCAT(", ",BQ1749),
IF($BO$1821=SUM($BO$1701:BO1749),_xlfn.CONCAT(" y ",BQ1749)))))</f>
        <v/>
      </c>
      <c r="BQ1749" s="120" t="s">
        <v>5217</v>
      </c>
    </row>
    <row r="1750" spans="1:69" customFormat="1" ht="15" customHeight="1">
      <c r="A1750" s="30"/>
      <c r="B1750" s="31"/>
      <c r="C1750" s="35" t="s">
        <v>5218</v>
      </c>
      <c r="D1750" s="800" t="str">
        <f>IF(CNGE_2026_M1_Secc1_Sub1!$D90="","",CNGE_2026_M1_Secc1_Sub1!$D90)</f>
        <v/>
      </c>
      <c r="E1750" s="723"/>
      <c r="F1750" s="723"/>
      <c r="G1750" s="723"/>
      <c r="H1750" s="723"/>
      <c r="I1750" s="723"/>
      <c r="J1750" s="723"/>
      <c r="K1750" s="723"/>
      <c r="L1750" s="723"/>
      <c r="M1750" s="723"/>
      <c r="N1750" s="723"/>
      <c r="O1750" s="723"/>
      <c r="P1750" s="723"/>
      <c r="Q1750" s="723"/>
      <c r="R1750" s="724"/>
      <c r="S1750" s="637" t="str">
        <f t="shared" si="1290"/>
        <v/>
      </c>
      <c r="T1750" s="637" t="str">
        <f t="shared" si="1291"/>
        <v/>
      </c>
      <c r="U1750" s="637" t="str">
        <f t="shared" si="1292"/>
        <v/>
      </c>
      <c r="V1750" s="638"/>
      <c r="W1750" s="638"/>
      <c r="X1750" s="638"/>
      <c r="Y1750" s="638"/>
      <c r="Z1750" s="638"/>
      <c r="AA1750" s="638"/>
      <c r="AB1750" s="638"/>
      <c r="AC1750" s="638"/>
      <c r="AD1750" s="638"/>
      <c r="AI1750" t="str">
        <f t="shared" si="1293"/>
        <v/>
      </c>
      <c r="AJ1750">
        <f t="shared" si="1294"/>
        <v>0</v>
      </c>
      <c r="AK1750">
        <f t="shared" si="1295"/>
        <v>0</v>
      </c>
      <c r="AL1750">
        <f t="shared" si="1296"/>
        <v>0</v>
      </c>
      <c r="AM1750">
        <f t="shared" si="1297"/>
        <v>0</v>
      </c>
      <c r="AN1750">
        <f t="shared" si="1298"/>
        <v>0</v>
      </c>
      <c r="AO1750">
        <f t="shared" si="1299"/>
        <v>0</v>
      </c>
      <c r="AP1750">
        <f t="shared" si="1300"/>
        <v>0</v>
      </c>
      <c r="AQ1750">
        <f t="shared" si="1301"/>
        <v>0</v>
      </c>
      <c r="AR1750">
        <f t="shared" si="1302"/>
        <v>0</v>
      </c>
      <c r="AS1750">
        <f t="shared" si="1303"/>
        <v>0</v>
      </c>
      <c r="AT1750">
        <f t="shared" si="1304"/>
        <v>0</v>
      </c>
      <c r="AU1750">
        <f t="shared" si="1305"/>
        <v>0</v>
      </c>
      <c r="AV1750">
        <f t="shared" si="1306"/>
        <v>0</v>
      </c>
      <c r="AW1750">
        <f t="shared" si="1307"/>
        <v>0</v>
      </c>
      <c r="AX1750">
        <f t="shared" si="1308"/>
        <v>0</v>
      </c>
      <c r="AY1750" s="356" t="str">
        <f t="shared" si="1309"/>
        <v/>
      </c>
      <c r="AZ1750" s="357">
        <f t="shared" si="1310"/>
        <v>0</v>
      </c>
      <c r="BA1750" s="358">
        <f t="shared" si="1311"/>
        <v>0</v>
      </c>
      <c r="BB1750" s="359">
        <f t="shared" si="1312"/>
        <v>0</v>
      </c>
      <c r="BC1750" s="356" t="str">
        <f t="shared" si="1313"/>
        <v/>
      </c>
      <c r="BD1750" s="357">
        <f t="shared" si="1314"/>
        <v>0</v>
      </c>
      <c r="BE1750" s="358">
        <f t="shared" si="1315"/>
        <v>0</v>
      </c>
      <c r="BF1750" s="359">
        <f t="shared" si="1316"/>
        <v>0</v>
      </c>
      <c r="BG1750" s="356" t="str">
        <f t="shared" si="1317"/>
        <v/>
      </c>
      <c r="BH1750" s="357">
        <f t="shared" si="1318"/>
        <v>0</v>
      </c>
      <c r="BI1750" s="358">
        <f t="shared" si="1319"/>
        <v>0</v>
      </c>
      <c r="BJ1750" s="359">
        <f t="shared" si="1320"/>
        <v>0</v>
      </c>
      <c r="BK1750" s="293">
        <f t="shared" si="1321"/>
        <v>0</v>
      </c>
      <c r="BL1750" s="352" t="str">
        <f>IF(BK1750=0,"",
IF(SUM($BK$1701:BK1750)=1,BM1750,
IF($BK$1821&gt;SUM($BK$1701:BK1750),_xlfn.CONCAT(", ",BM1750),
IF($BK$1821=SUM($BK$1701:BK1750),_xlfn.CONCAT(" y ",BM1750)))))</f>
        <v/>
      </c>
      <c r="BM1750" s="120" t="s">
        <v>5219</v>
      </c>
      <c r="BN1750" s="290">
        <f t="shared" si="1322"/>
        <v>0</v>
      </c>
      <c r="BO1750" s="293">
        <f t="shared" si="1323"/>
        <v>0</v>
      </c>
      <c r="BP1750" s="283" t="str">
        <f>IF(BO1750=0,"",
IF(SUM($BO$1701:BO1750)=1,BQ1750,
IF($BO$1821&gt;SUM($BO$1701:BO1750),_xlfn.CONCAT(", ",BQ1750),
IF($BO$1821=SUM($BO$1701:BO1750),_xlfn.CONCAT(" y ",BQ1750)))))</f>
        <v/>
      </c>
      <c r="BQ1750" s="120" t="s">
        <v>5219</v>
      </c>
    </row>
    <row r="1751" spans="1:69" customFormat="1" ht="15" customHeight="1">
      <c r="A1751" s="30"/>
      <c r="B1751" s="31"/>
      <c r="C1751" s="35" t="s">
        <v>5220</v>
      </c>
      <c r="D1751" s="800" t="str">
        <f>IF(CNGE_2026_M1_Secc1_Sub1!$D91="","",CNGE_2026_M1_Secc1_Sub1!$D91)</f>
        <v/>
      </c>
      <c r="E1751" s="723"/>
      <c r="F1751" s="723"/>
      <c r="G1751" s="723"/>
      <c r="H1751" s="723"/>
      <c r="I1751" s="723"/>
      <c r="J1751" s="723"/>
      <c r="K1751" s="723"/>
      <c r="L1751" s="723"/>
      <c r="M1751" s="723"/>
      <c r="N1751" s="723"/>
      <c r="O1751" s="723"/>
      <c r="P1751" s="723"/>
      <c r="Q1751" s="723"/>
      <c r="R1751" s="724"/>
      <c r="S1751" s="637" t="str">
        <f t="shared" si="1290"/>
        <v/>
      </c>
      <c r="T1751" s="637" t="str">
        <f t="shared" si="1291"/>
        <v/>
      </c>
      <c r="U1751" s="637" t="str">
        <f t="shared" si="1292"/>
        <v/>
      </c>
      <c r="V1751" s="638"/>
      <c r="W1751" s="638"/>
      <c r="X1751" s="638"/>
      <c r="Y1751" s="638"/>
      <c r="Z1751" s="638"/>
      <c r="AA1751" s="638"/>
      <c r="AB1751" s="638"/>
      <c r="AC1751" s="638"/>
      <c r="AD1751" s="638"/>
      <c r="AI1751" t="str">
        <f t="shared" si="1293"/>
        <v/>
      </c>
      <c r="AJ1751">
        <f t="shared" si="1294"/>
        <v>0</v>
      </c>
      <c r="AK1751">
        <f t="shared" si="1295"/>
        <v>0</v>
      </c>
      <c r="AL1751">
        <f t="shared" si="1296"/>
        <v>0</v>
      </c>
      <c r="AM1751">
        <f t="shared" si="1297"/>
        <v>0</v>
      </c>
      <c r="AN1751">
        <f t="shared" si="1298"/>
        <v>0</v>
      </c>
      <c r="AO1751">
        <f t="shared" si="1299"/>
        <v>0</v>
      </c>
      <c r="AP1751">
        <f t="shared" si="1300"/>
        <v>0</v>
      </c>
      <c r="AQ1751">
        <f t="shared" si="1301"/>
        <v>0</v>
      </c>
      <c r="AR1751">
        <f t="shared" si="1302"/>
        <v>0</v>
      </c>
      <c r="AS1751">
        <f t="shared" si="1303"/>
        <v>0</v>
      </c>
      <c r="AT1751">
        <f t="shared" si="1304"/>
        <v>0</v>
      </c>
      <c r="AU1751">
        <f t="shared" si="1305"/>
        <v>0</v>
      </c>
      <c r="AV1751">
        <f t="shared" si="1306"/>
        <v>0</v>
      </c>
      <c r="AW1751">
        <f t="shared" si="1307"/>
        <v>0</v>
      </c>
      <c r="AX1751">
        <f t="shared" si="1308"/>
        <v>0</v>
      </c>
      <c r="AY1751" s="356" t="str">
        <f t="shared" si="1309"/>
        <v/>
      </c>
      <c r="AZ1751" s="357">
        <f t="shared" si="1310"/>
        <v>0</v>
      </c>
      <c r="BA1751" s="358">
        <f t="shared" si="1311"/>
        <v>0</v>
      </c>
      <c r="BB1751" s="359">
        <f t="shared" si="1312"/>
        <v>0</v>
      </c>
      <c r="BC1751" s="356" t="str">
        <f t="shared" si="1313"/>
        <v/>
      </c>
      <c r="BD1751" s="357">
        <f t="shared" si="1314"/>
        <v>0</v>
      </c>
      <c r="BE1751" s="358">
        <f t="shared" si="1315"/>
        <v>0</v>
      </c>
      <c r="BF1751" s="359">
        <f t="shared" si="1316"/>
        <v>0</v>
      </c>
      <c r="BG1751" s="356" t="str">
        <f t="shared" si="1317"/>
        <v/>
      </c>
      <c r="BH1751" s="357">
        <f t="shared" si="1318"/>
        <v>0</v>
      </c>
      <c r="BI1751" s="358">
        <f t="shared" si="1319"/>
        <v>0</v>
      </c>
      <c r="BJ1751" s="359">
        <f t="shared" si="1320"/>
        <v>0</v>
      </c>
      <c r="BK1751" s="293">
        <f t="shared" si="1321"/>
        <v>0</v>
      </c>
      <c r="BL1751" s="352" t="str">
        <f>IF(BK1751=0,"",
IF(SUM($BK$1701:BK1751)=1,BM1751,
IF($BK$1821&gt;SUM($BK$1701:BK1751),_xlfn.CONCAT(", ",BM1751),
IF($BK$1821=SUM($BK$1701:BK1751),_xlfn.CONCAT(" y ",BM1751)))))</f>
        <v/>
      </c>
      <c r="BM1751" s="120" t="s">
        <v>5221</v>
      </c>
      <c r="BN1751" s="290">
        <f t="shared" si="1322"/>
        <v>0</v>
      </c>
      <c r="BO1751" s="293">
        <f t="shared" si="1323"/>
        <v>0</v>
      </c>
      <c r="BP1751" s="283" t="str">
        <f>IF(BO1751=0,"",
IF(SUM($BO$1701:BO1751)=1,BQ1751,
IF($BO$1821&gt;SUM($BO$1701:BO1751),_xlfn.CONCAT(", ",BQ1751),
IF($BO$1821=SUM($BO$1701:BO1751),_xlfn.CONCAT(" y ",BQ1751)))))</f>
        <v/>
      </c>
      <c r="BQ1751" s="120" t="s">
        <v>5221</v>
      </c>
    </row>
    <row r="1752" spans="1:69" customFormat="1" ht="15" customHeight="1">
      <c r="A1752" s="30"/>
      <c r="B1752" s="31"/>
      <c r="C1752" s="35" t="s">
        <v>5222</v>
      </c>
      <c r="D1752" s="800" t="str">
        <f>IF(CNGE_2026_M1_Secc1_Sub1!$D92="","",CNGE_2026_M1_Secc1_Sub1!$D92)</f>
        <v/>
      </c>
      <c r="E1752" s="723"/>
      <c r="F1752" s="723"/>
      <c r="G1752" s="723"/>
      <c r="H1752" s="723"/>
      <c r="I1752" s="723"/>
      <c r="J1752" s="723"/>
      <c r="K1752" s="723"/>
      <c r="L1752" s="723"/>
      <c r="M1752" s="723"/>
      <c r="N1752" s="723"/>
      <c r="O1752" s="723"/>
      <c r="P1752" s="723"/>
      <c r="Q1752" s="723"/>
      <c r="R1752" s="724"/>
      <c r="S1752" s="637" t="str">
        <f t="shared" si="1290"/>
        <v/>
      </c>
      <c r="T1752" s="637" t="str">
        <f t="shared" si="1291"/>
        <v/>
      </c>
      <c r="U1752" s="637" t="str">
        <f t="shared" si="1292"/>
        <v/>
      </c>
      <c r="V1752" s="638"/>
      <c r="W1752" s="638"/>
      <c r="X1752" s="638"/>
      <c r="Y1752" s="638"/>
      <c r="Z1752" s="638"/>
      <c r="AA1752" s="638"/>
      <c r="AB1752" s="638"/>
      <c r="AC1752" s="638"/>
      <c r="AD1752" s="638"/>
      <c r="AI1752" t="str">
        <f t="shared" si="1293"/>
        <v/>
      </c>
      <c r="AJ1752">
        <f t="shared" si="1294"/>
        <v>0</v>
      </c>
      <c r="AK1752">
        <f t="shared" si="1295"/>
        <v>0</v>
      </c>
      <c r="AL1752">
        <f t="shared" si="1296"/>
        <v>0</v>
      </c>
      <c r="AM1752">
        <f t="shared" si="1297"/>
        <v>0</v>
      </c>
      <c r="AN1752">
        <f t="shared" si="1298"/>
        <v>0</v>
      </c>
      <c r="AO1752">
        <f t="shared" si="1299"/>
        <v>0</v>
      </c>
      <c r="AP1752">
        <f t="shared" si="1300"/>
        <v>0</v>
      </c>
      <c r="AQ1752">
        <f t="shared" si="1301"/>
        <v>0</v>
      </c>
      <c r="AR1752">
        <f t="shared" si="1302"/>
        <v>0</v>
      </c>
      <c r="AS1752">
        <f t="shared" si="1303"/>
        <v>0</v>
      </c>
      <c r="AT1752">
        <f t="shared" si="1304"/>
        <v>0</v>
      </c>
      <c r="AU1752">
        <f t="shared" si="1305"/>
        <v>0</v>
      </c>
      <c r="AV1752">
        <f t="shared" si="1306"/>
        <v>0</v>
      </c>
      <c r="AW1752">
        <f t="shared" si="1307"/>
        <v>0</v>
      </c>
      <c r="AX1752">
        <f t="shared" si="1308"/>
        <v>0</v>
      </c>
      <c r="AY1752" s="356" t="str">
        <f t="shared" si="1309"/>
        <v/>
      </c>
      <c r="AZ1752" s="357">
        <f t="shared" si="1310"/>
        <v>0</v>
      </c>
      <c r="BA1752" s="358">
        <f t="shared" si="1311"/>
        <v>0</v>
      </c>
      <c r="BB1752" s="359">
        <f t="shared" si="1312"/>
        <v>0</v>
      </c>
      <c r="BC1752" s="356" t="str">
        <f t="shared" si="1313"/>
        <v/>
      </c>
      <c r="BD1752" s="357">
        <f t="shared" si="1314"/>
        <v>0</v>
      </c>
      <c r="BE1752" s="358">
        <f t="shared" si="1315"/>
        <v>0</v>
      </c>
      <c r="BF1752" s="359">
        <f t="shared" si="1316"/>
        <v>0</v>
      </c>
      <c r="BG1752" s="356" t="str">
        <f t="shared" si="1317"/>
        <v/>
      </c>
      <c r="BH1752" s="357">
        <f t="shared" si="1318"/>
        <v>0</v>
      </c>
      <c r="BI1752" s="358">
        <f t="shared" si="1319"/>
        <v>0</v>
      </c>
      <c r="BJ1752" s="359">
        <f t="shared" si="1320"/>
        <v>0</v>
      </c>
      <c r="BK1752" s="293">
        <f t="shared" si="1321"/>
        <v>0</v>
      </c>
      <c r="BL1752" s="352" t="str">
        <f>IF(BK1752=0,"",
IF(SUM($BK$1701:BK1752)=1,BM1752,
IF($BK$1821&gt;SUM($BK$1701:BK1752),_xlfn.CONCAT(", ",BM1752),
IF($BK$1821=SUM($BK$1701:BK1752),_xlfn.CONCAT(" y ",BM1752)))))</f>
        <v/>
      </c>
      <c r="BM1752" s="120" t="s">
        <v>5223</v>
      </c>
      <c r="BN1752" s="290">
        <f t="shared" si="1322"/>
        <v>0</v>
      </c>
      <c r="BO1752" s="293">
        <f t="shared" si="1323"/>
        <v>0</v>
      </c>
      <c r="BP1752" s="283" t="str">
        <f>IF(BO1752=0,"",
IF(SUM($BO$1701:BO1752)=1,BQ1752,
IF($BO$1821&gt;SUM($BO$1701:BO1752),_xlfn.CONCAT(", ",BQ1752),
IF($BO$1821=SUM($BO$1701:BO1752),_xlfn.CONCAT(" y ",BQ1752)))))</f>
        <v/>
      </c>
      <c r="BQ1752" s="120" t="s">
        <v>5223</v>
      </c>
    </row>
    <row r="1753" spans="1:69" customFormat="1" ht="15" customHeight="1">
      <c r="A1753" s="30"/>
      <c r="B1753" s="31"/>
      <c r="C1753" s="35" t="s">
        <v>5224</v>
      </c>
      <c r="D1753" s="800" t="str">
        <f>IF(CNGE_2026_M1_Secc1_Sub1!$D93="","",CNGE_2026_M1_Secc1_Sub1!$D93)</f>
        <v/>
      </c>
      <c r="E1753" s="723"/>
      <c r="F1753" s="723"/>
      <c r="G1753" s="723"/>
      <c r="H1753" s="723"/>
      <c r="I1753" s="723"/>
      <c r="J1753" s="723"/>
      <c r="K1753" s="723"/>
      <c r="L1753" s="723"/>
      <c r="M1753" s="723"/>
      <c r="N1753" s="723"/>
      <c r="O1753" s="723"/>
      <c r="P1753" s="723"/>
      <c r="Q1753" s="723"/>
      <c r="R1753" s="724"/>
      <c r="S1753" s="637" t="str">
        <f t="shared" si="1290"/>
        <v/>
      </c>
      <c r="T1753" s="637" t="str">
        <f t="shared" si="1291"/>
        <v/>
      </c>
      <c r="U1753" s="637" t="str">
        <f t="shared" si="1292"/>
        <v/>
      </c>
      <c r="V1753" s="638"/>
      <c r="W1753" s="638"/>
      <c r="X1753" s="638"/>
      <c r="Y1753" s="638"/>
      <c r="Z1753" s="638"/>
      <c r="AA1753" s="638"/>
      <c r="AB1753" s="638"/>
      <c r="AC1753" s="638"/>
      <c r="AD1753" s="638"/>
      <c r="AI1753" t="str">
        <f t="shared" si="1293"/>
        <v/>
      </c>
      <c r="AJ1753">
        <f t="shared" si="1294"/>
        <v>0</v>
      </c>
      <c r="AK1753">
        <f t="shared" si="1295"/>
        <v>0</v>
      </c>
      <c r="AL1753">
        <f t="shared" si="1296"/>
        <v>0</v>
      </c>
      <c r="AM1753">
        <f t="shared" si="1297"/>
        <v>0</v>
      </c>
      <c r="AN1753">
        <f t="shared" si="1298"/>
        <v>0</v>
      </c>
      <c r="AO1753">
        <f t="shared" si="1299"/>
        <v>0</v>
      </c>
      <c r="AP1753">
        <f t="shared" si="1300"/>
        <v>0</v>
      </c>
      <c r="AQ1753">
        <f t="shared" si="1301"/>
        <v>0</v>
      </c>
      <c r="AR1753">
        <f t="shared" si="1302"/>
        <v>0</v>
      </c>
      <c r="AS1753">
        <f t="shared" si="1303"/>
        <v>0</v>
      </c>
      <c r="AT1753">
        <f t="shared" si="1304"/>
        <v>0</v>
      </c>
      <c r="AU1753">
        <f t="shared" si="1305"/>
        <v>0</v>
      </c>
      <c r="AV1753">
        <f t="shared" si="1306"/>
        <v>0</v>
      </c>
      <c r="AW1753">
        <f t="shared" si="1307"/>
        <v>0</v>
      </c>
      <c r="AX1753">
        <f t="shared" si="1308"/>
        <v>0</v>
      </c>
      <c r="AY1753" s="356" t="str">
        <f t="shared" si="1309"/>
        <v/>
      </c>
      <c r="AZ1753" s="357">
        <f t="shared" si="1310"/>
        <v>0</v>
      </c>
      <c r="BA1753" s="358">
        <f t="shared" si="1311"/>
        <v>0</v>
      </c>
      <c r="BB1753" s="359">
        <f t="shared" si="1312"/>
        <v>0</v>
      </c>
      <c r="BC1753" s="356" t="str">
        <f t="shared" si="1313"/>
        <v/>
      </c>
      <c r="BD1753" s="357">
        <f t="shared" si="1314"/>
        <v>0</v>
      </c>
      <c r="BE1753" s="358">
        <f t="shared" si="1315"/>
        <v>0</v>
      </c>
      <c r="BF1753" s="359">
        <f t="shared" si="1316"/>
        <v>0</v>
      </c>
      <c r="BG1753" s="356" t="str">
        <f t="shared" si="1317"/>
        <v/>
      </c>
      <c r="BH1753" s="357">
        <f t="shared" si="1318"/>
        <v>0</v>
      </c>
      <c r="BI1753" s="358">
        <f t="shared" si="1319"/>
        <v>0</v>
      </c>
      <c r="BJ1753" s="359">
        <f t="shared" si="1320"/>
        <v>0</v>
      </c>
      <c r="BK1753" s="293">
        <f t="shared" si="1321"/>
        <v>0</v>
      </c>
      <c r="BL1753" s="352" t="str">
        <f>IF(BK1753=0,"",
IF(SUM($BK$1701:BK1753)=1,BM1753,
IF($BK$1821&gt;SUM($BK$1701:BK1753),_xlfn.CONCAT(", ",BM1753),
IF($BK$1821=SUM($BK$1701:BK1753),_xlfn.CONCAT(" y ",BM1753)))))</f>
        <v/>
      </c>
      <c r="BM1753" s="120" t="s">
        <v>5225</v>
      </c>
      <c r="BN1753" s="290">
        <f t="shared" si="1322"/>
        <v>0</v>
      </c>
      <c r="BO1753" s="293">
        <f t="shared" si="1323"/>
        <v>0</v>
      </c>
      <c r="BP1753" s="283" t="str">
        <f>IF(BO1753=0,"",
IF(SUM($BO$1701:BO1753)=1,BQ1753,
IF($BO$1821&gt;SUM($BO$1701:BO1753),_xlfn.CONCAT(", ",BQ1753),
IF($BO$1821=SUM($BO$1701:BO1753),_xlfn.CONCAT(" y ",BQ1753)))))</f>
        <v/>
      </c>
      <c r="BQ1753" s="120" t="s">
        <v>5225</v>
      </c>
    </row>
    <row r="1754" spans="1:69" customFormat="1" ht="15" customHeight="1">
      <c r="A1754" s="30"/>
      <c r="B1754" s="31"/>
      <c r="C1754" s="35" t="s">
        <v>5226</v>
      </c>
      <c r="D1754" s="800" t="str">
        <f>IF(CNGE_2026_M1_Secc1_Sub1!$D94="","",CNGE_2026_M1_Secc1_Sub1!$D94)</f>
        <v/>
      </c>
      <c r="E1754" s="723"/>
      <c r="F1754" s="723"/>
      <c r="G1754" s="723"/>
      <c r="H1754" s="723"/>
      <c r="I1754" s="723"/>
      <c r="J1754" s="723"/>
      <c r="K1754" s="723"/>
      <c r="L1754" s="723"/>
      <c r="M1754" s="723"/>
      <c r="N1754" s="723"/>
      <c r="O1754" s="723"/>
      <c r="P1754" s="723"/>
      <c r="Q1754" s="723"/>
      <c r="R1754" s="724"/>
      <c r="S1754" s="637" t="str">
        <f t="shared" si="1290"/>
        <v/>
      </c>
      <c r="T1754" s="637" t="str">
        <f t="shared" si="1291"/>
        <v/>
      </c>
      <c r="U1754" s="637" t="str">
        <f t="shared" si="1292"/>
        <v/>
      </c>
      <c r="V1754" s="638"/>
      <c r="W1754" s="638"/>
      <c r="X1754" s="638"/>
      <c r="Y1754" s="638"/>
      <c r="Z1754" s="638"/>
      <c r="AA1754" s="638"/>
      <c r="AB1754" s="638"/>
      <c r="AC1754" s="638"/>
      <c r="AD1754" s="638"/>
      <c r="AI1754" t="str">
        <f t="shared" si="1293"/>
        <v/>
      </c>
      <c r="AJ1754">
        <f t="shared" si="1294"/>
        <v>0</v>
      </c>
      <c r="AK1754">
        <f t="shared" si="1295"/>
        <v>0</v>
      </c>
      <c r="AL1754">
        <f t="shared" si="1296"/>
        <v>0</v>
      </c>
      <c r="AM1754">
        <f t="shared" si="1297"/>
        <v>0</v>
      </c>
      <c r="AN1754">
        <f t="shared" si="1298"/>
        <v>0</v>
      </c>
      <c r="AO1754">
        <f t="shared" si="1299"/>
        <v>0</v>
      </c>
      <c r="AP1754">
        <f t="shared" si="1300"/>
        <v>0</v>
      </c>
      <c r="AQ1754">
        <f t="shared" si="1301"/>
        <v>0</v>
      </c>
      <c r="AR1754">
        <f t="shared" si="1302"/>
        <v>0</v>
      </c>
      <c r="AS1754">
        <f t="shared" si="1303"/>
        <v>0</v>
      </c>
      <c r="AT1754">
        <f t="shared" si="1304"/>
        <v>0</v>
      </c>
      <c r="AU1754">
        <f t="shared" si="1305"/>
        <v>0</v>
      </c>
      <c r="AV1754">
        <f t="shared" si="1306"/>
        <v>0</v>
      </c>
      <c r="AW1754">
        <f t="shared" si="1307"/>
        <v>0</v>
      </c>
      <c r="AX1754">
        <f t="shared" si="1308"/>
        <v>0</v>
      </c>
      <c r="AY1754" s="356" t="str">
        <f t="shared" si="1309"/>
        <v/>
      </c>
      <c r="AZ1754" s="357">
        <f t="shared" si="1310"/>
        <v>0</v>
      </c>
      <c r="BA1754" s="358">
        <f t="shared" si="1311"/>
        <v>0</v>
      </c>
      <c r="BB1754" s="359">
        <f t="shared" si="1312"/>
        <v>0</v>
      </c>
      <c r="BC1754" s="356" t="str">
        <f t="shared" si="1313"/>
        <v/>
      </c>
      <c r="BD1754" s="357">
        <f t="shared" si="1314"/>
        <v>0</v>
      </c>
      <c r="BE1754" s="358">
        <f t="shared" si="1315"/>
        <v>0</v>
      </c>
      <c r="BF1754" s="359">
        <f t="shared" si="1316"/>
        <v>0</v>
      </c>
      <c r="BG1754" s="356" t="str">
        <f t="shared" si="1317"/>
        <v/>
      </c>
      <c r="BH1754" s="357">
        <f t="shared" si="1318"/>
        <v>0</v>
      </c>
      <c r="BI1754" s="358">
        <f t="shared" si="1319"/>
        <v>0</v>
      </c>
      <c r="BJ1754" s="359">
        <f t="shared" si="1320"/>
        <v>0</v>
      </c>
      <c r="BK1754" s="293">
        <f t="shared" si="1321"/>
        <v>0</v>
      </c>
      <c r="BL1754" s="352" t="str">
        <f>IF(BK1754=0,"",
IF(SUM($BK$1701:BK1754)=1,BM1754,
IF($BK$1821&gt;SUM($BK$1701:BK1754),_xlfn.CONCAT(", ",BM1754),
IF($BK$1821=SUM($BK$1701:BK1754),_xlfn.CONCAT(" y ",BM1754)))))</f>
        <v/>
      </c>
      <c r="BM1754" s="120" t="s">
        <v>5227</v>
      </c>
      <c r="BN1754" s="290">
        <f t="shared" si="1322"/>
        <v>0</v>
      </c>
      <c r="BO1754" s="293">
        <f t="shared" si="1323"/>
        <v>0</v>
      </c>
      <c r="BP1754" s="283" t="str">
        <f>IF(BO1754=0,"",
IF(SUM($BO$1701:BO1754)=1,BQ1754,
IF($BO$1821&gt;SUM($BO$1701:BO1754),_xlfn.CONCAT(", ",BQ1754),
IF($BO$1821=SUM($BO$1701:BO1754),_xlfn.CONCAT(" y ",BQ1754)))))</f>
        <v/>
      </c>
      <c r="BQ1754" s="120" t="s">
        <v>5227</v>
      </c>
    </row>
    <row r="1755" spans="1:69" customFormat="1" ht="15" customHeight="1">
      <c r="A1755" s="30"/>
      <c r="B1755" s="31"/>
      <c r="C1755" s="35" t="s">
        <v>5228</v>
      </c>
      <c r="D1755" s="800" t="str">
        <f>IF(CNGE_2026_M1_Secc1_Sub1!$D95="","",CNGE_2026_M1_Secc1_Sub1!$D95)</f>
        <v/>
      </c>
      <c r="E1755" s="723"/>
      <c r="F1755" s="723"/>
      <c r="G1755" s="723"/>
      <c r="H1755" s="723"/>
      <c r="I1755" s="723"/>
      <c r="J1755" s="723"/>
      <c r="K1755" s="723"/>
      <c r="L1755" s="723"/>
      <c r="M1755" s="723"/>
      <c r="N1755" s="723"/>
      <c r="O1755" s="723"/>
      <c r="P1755" s="723"/>
      <c r="Q1755" s="723"/>
      <c r="R1755" s="724"/>
      <c r="S1755" s="637" t="str">
        <f t="shared" si="1290"/>
        <v/>
      </c>
      <c r="T1755" s="637" t="str">
        <f t="shared" si="1291"/>
        <v/>
      </c>
      <c r="U1755" s="637" t="str">
        <f t="shared" si="1292"/>
        <v/>
      </c>
      <c r="V1755" s="638"/>
      <c r="W1755" s="638"/>
      <c r="X1755" s="638"/>
      <c r="Y1755" s="638"/>
      <c r="Z1755" s="638"/>
      <c r="AA1755" s="638"/>
      <c r="AB1755" s="638"/>
      <c r="AC1755" s="638"/>
      <c r="AD1755" s="638"/>
      <c r="AI1755" t="str">
        <f t="shared" si="1293"/>
        <v/>
      </c>
      <c r="AJ1755">
        <f t="shared" si="1294"/>
        <v>0</v>
      </c>
      <c r="AK1755">
        <f t="shared" si="1295"/>
        <v>0</v>
      </c>
      <c r="AL1755">
        <f t="shared" si="1296"/>
        <v>0</v>
      </c>
      <c r="AM1755">
        <f t="shared" si="1297"/>
        <v>0</v>
      </c>
      <c r="AN1755">
        <f t="shared" si="1298"/>
        <v>0</v>
      </c>
      <c r="AO1755">
        <f t="shared" si="1299"/>
        <v>0</v>
      </c>
      <c r="AP1755">
        <f t="shared" si="1300"/>
        <v>0</v>
      </c>
      <c r="AQ1755">
        <f t="shared" si="1301"/>
        <v>0</v>
      </c>
      <c r="AR1755">
        <f t="shared" si="1302"/>
        <v>0</v>
      </c>
      <c r="AS1755">
        <f t="shared" si="1303"/>
        <v>0</v>
      </c>
      <c r="AT1755">
        <f t="shared" si="1304"/>
        <v>0</v>
      </c>
      <c r="AU1755">
        <f t="shared" si="1305"/>
        <v>0</v>
      </c>
      <c r="AV1755">
        <f t="shared" si="1306"/>
        <v>0</v>
      </c>
      <c r="AW1755">
        <f t="shared" si="1307"/>
        <v>0</v>
      </c>
      <c r="AX1755">
        <f t="shared" si="1308"/>
        <v>0</v>
      </c>
      <c r="AY1755" s="356" t="str">
        <f t="shared" si="1309"/>
        <v/>
      </c>
      <c r="AZ1755" s="357">
        <f t="shared" si="1310"/>
        <v>0</v>
      </c>
      <c r="BA1755" s="358">
        <f t="shared" si="1311"/>
        <v>0</v>
      </c>
      <c r="BB1755" s="359">
        <f t="shared" si="1312"/>
        <v>0</v>
      </c>
      <c r="BC1755" s="356" t="str">
        <f t="shared" si="1313"/>
        <v/>
      </c>
      <c r="BD1755" s="357">
        <f t="shared" si="1314"/>
        <v>0</v>
      </c>
      <c r="BE1755" s="358">
        <f t="shared" si="1315"/>
        <v>0</v>
      </c>
      <c r="BF1755" s="359">
        <f t="shared" si="1316"/>
        <v>0</v>
      </c>
      <c r="BG1755" s="356" t="str">
        <f t="shared" si="1317"/>
        <v/>
      </c>
      <c r="BH1755" s="357">
        <f t="shared" si="1318"/>
        <v>0</v>
      </c>
      <c r="BI1755" s="358">
        <f t="shared" si="1319"/>
        <v>0</v>
      </c>
      <c r="BJ1755" s="359">
        <f t="shared" si="1320"/>
        <v>0</v>
      </c>
      <c r="BK1755" s="293">
        <f t="shared" si="1321"/>
        <v>0</v>
      </c>
      <c r="BL1755" s="352" t="str">
        <f>IF(BK1755=0,"",
IF(SUM($BK$1701:BK1755)=1,BM1755,
IF($BK$1821&gt;SUM($BK$1701:BK1755),_xlfn.CONCAT(", ",BM1755),
IF($BK$1821=SUM($BK$1701:BK1755),_xlfn.CONCAT(" y ",BM1755)))))</f>
        <v/>
      </c>
      <c r="BM1755" s="120" t="s">
        <v>5229</v>
      </c>
      <c r="BN1755" s="290">
        <f t="shared" si="1322"/>
        <v>0</v>
      </c>
      <c r="BO1755" s="293">
        <f t="shared" si="1323"/>
        <v>0</v>
      </c>
      <c r="BP1755" s="283" t="str">
        <f>IF(BO1755=0,"",
IF(SUM($BO$1701:BO1755)=1,BQ1755,
IF($BO$1821&gt;SUM($BO$1701:BO1755),_xlfn.CONCAT(", ",BQ1755),
IF($BO$1821=SUM($BO$1701:BO1755),_xlfn.CONCAT(" y ",BQ1755)))))</f>
        <v/>
      </c>
      <c r="BQ1755" s="120" t="s">
        <v>5229</v>
      </c>
    </row>
    <row r="1756" spans="1:69" customFormat="1" ht="15" customHeight="1">
      <c r="A1756" s="30"/>
      <c r="B1756" s="31"/>
      <c r="C1756" s="35" t="s">
        <v>5230</v>
      </c>
      <c r="D1756" s="800" t="str">
        <f>IF(CNGE_2026_M1_Secc1_Sub1!$D96="","",CNGE_2026_M1_Secc1_Sub1!$D96)</f>
        <v/>
      </c>
      <c r="E1756" s="723"/>
      <c r="F1756" s="723"/>
      <c r="G1756" s="723"/>
      <c r="H1756" s="723"/>
      <c r="I1756" s="723"/>
      <c r="J1756" s="723"/>
      <c r="K1756" s="723"/>
      <c r="L1756" s="723"/>
      <c r="M1756" s="723"/>
      <c r="N1756" s="723"/>
      <c r="O1756" s="723"/>
      <c r="P1756" s="723"/>
      <c r="Q1756" s="723"/>
      <c r="R1756" s="724"/>
      <c r="S1756" s="637" t="str">
        <f t="shared" si="1290"/>
        <v/>
      </c>
      <c r="T1756" s="637" t="str">
        <f t="shared" si="1291"/>
        <v/>
      </c>
      <c r="U1756" s="637" t="str">
        <f t="shared" si="1292"/>
        <v/>
      </c>
      <c r="V1756" s="638"/>
      <c r="W1756" s="638"/>
      <c r="X1756" s="638"/>
      <c r="Y1756" s="638"/>
      <c r="Z1756" s="638"/>
      <c r="AA1756" s="638"/>
      <c r="AB1756" s="638"/>
      <c r="AC1756" s="638"/>
      <c r="AD1756" s="638"/>
      <c r="AI1756" t="str">
        <f t="shared" si="1293"/>
        <v/>
      </c>
      <c r="AJ1756">
        <f t="shared" si="1294"/>
        <v>0</v>
      </c>
      <c r="AK1756">
        <f t="shared" si="1295"/>
        <v>0</v>
      </c>
      <c r="AL1756">
        <f t="shared" si="1296"/>
        <v>0</v>
      </c>
      <c r="AM1756">
        <f t="shared" si="1297"/>
        <v>0</v>
      </c>
      <c r="AN1756">
        <f t="shared" si="1298"/>
        <v>0</v>
      </c>
      <c r="AO1756">
        <f t="shared" si="1299"/>
        <v>0</v>
      </c>
      <c r="AP1756">
        <f t="shared" si="1300"/>
        <v>0</v>
      </c>
      <c r="AQ1756">
        <f t="shared" si="1301"/>
        <v>0</v>
      </c>
      <c r="AR1756">
        <f t="shared" si="1302"/>
        <v>0</v>
      </c>
      <c r="AS1756">
        <f t="shared" si="1303"/>
        <v>0</v>
      </c>
      <c r="AT1756">
        <f t="shared" si="1304"/>
        <v>0</v>
      </c>
      <c r="AU1756">
        <f t="shared" si="1305"/>
        <v>0</v>
      </c>
      <c r="AV1756">
        <f t="shared" si="1306"/>
        <v>0</v>
      </c>
      <c r="AW1756">
        <f t="shared" si="1307"/>
        <v>0</v>
      </c>
      <c r="AX1756">
        <f t="shared" si="1308"/>
        <v>0</v>
      </c>
      <c r="AY1756" s="356" t="str">
        <f t="shared" si="1309"/>
        <v/>
      </c>
      <c r="AZ1756" s="357">
        <f t="shared" si="1310"/>
        <v>0</v>
      </c>
      <c r="BA1756" s="358">
        <f t="shared" si="1311"/>
        <v>0</v>
      </c>
      <c r="BB1756" s="359">
        <f t="shared" si="1312"/>
        <v>0</v>
      </c>
      <c r="BC1756" s="356" t="str">
        <f t="shared" si="1313"/>
        <v/>
      </c>
      <c r="BD1756" s="357">
        <f t="shared" si="1314"/>
        <v>0</v>
      </c>
      <c r="BE1756" s="358">
        <f t="shared" si="1315"/>
        <v>0</v>
      </c>
      <c r="BF1756" s="359">
        <f t="shared" si="1316"/>
        <v>0</v>
      </c>
      <c r="BG1756" s="356" t="str">
        <f t="shared" si="1317"/>
        <v/>
      </c>
      <c r="BH1756" s="357">
        <f t="shared" si="1318"/>
        <v>0</v>
      </c>
      <c r="BI1756" s="358">
        <f t="shared" si="1319"/>
        <v>0</v>
      </c>
      <c r="BJ1756" s="359">
        <f t="shared" si="1320"/>
        <v>0</v>
      </c>
      <c r="BK1756" s="293">
        <f t="shared" si="1321"/>
        <v>0</v>
      </c>
      <c r="BL1756" s="352" t="str">
        <f>IF(BK1756=0,"",
IF(SUM($BK$1701:BK1756)=1,BM1756,
IF($BK$1821&gt;SUM($BK$1701:BK1756),_xlfn.CONCAT(", ",BM1756),
IF($BK$1821=SUM($BK$1701:BK1756),_xlfn.CONCAT(" y ",BM1756)))))</f>
        <v/>
      </c>
      <c r="BM1756" s="120" t="s">
        <v>5231</v>
      </c>
      <c r="BN1756" s="290">
        <f t="shared" si="1322"/>
        <v>0</v>
      </c>
      <c r="BO1756" s="293">
        <f t="shared" si="1323"/>
        <v>0</v>
      </c>
      <c r="BP1756" s="283" t="str">
        <f>IF(BO1756=0,"",
IF(SUM($BO$1701:BO1756)=1,BQ1756,
IF($BO$1821&gt;SUM($BO$1701:BO1756),_xlfn.CONCAT(", ",BQ1756),
IF($BO$1821=SUM($BO$1701:BO1756),_xlfn.CONCAT(" y ",BQ1756)))))</f>
        <v/>
      </c>
      <c r="BQ1756" s="120" t="s">
        <v>5231</v>
      </c>
    </row>
    <row r="1757" spans="1:69" customFormat="1" ht="15" customHeight="1">
      <c r="A1757" s="30"/>
      <c r="B1757" s="31"/>
      <c r="C1757" s="35" t="s">
        <v>5232</v>
      </c>
      <c r="D1757" s="800" t="str">
        <f>IF(CNGE_2026_M1_Secc1_Sub1!$D97="","",CNGE_2026_M1_Secc1_Sub1!$D97)</f>
        <v/>
      </c>
      <c r="E1757" s="723"/>
      <c r="F1757" s="723"/>
      <c r="G1757" s="723"/>
      <c r="H1757" s="723"/>
      <c r="I1757" s="723"/>
      <c r="J1757" s="723"/>
      <c r="K1757" s="723"/>
      <c r="L1757" s="723"/>
      <c r="M1757" s="723"/>
      <c r="N1757" s="723"/>
      <c r="O1757" s="723"/>
      <c r="P1757" s="723"/>
      <c r="Q1757" s="723"/>
      <c r="R1757" s="724"/>
      <c r="S1757" s="637" t="str">
        <f t="shared" si="1290"/>
        <v/>
      </c>
      <c r="T1757" s="637" t="str">
        <f t="shared" si="1291"/>
        <v/>
      </c>
      <c r="U1757" s="637" t="str">
        <f t="shared" si="1292"/>
        <v/>
      </c>
      <c r="V1757" s="638"/>
      <c r="W1757" s="638"/>
      <c r="X1757" s="638"/>
      <c r="Y1757" s="638"/>
      <c r="Z1757" s="638"/>
      <c r="AA1757" s="638"/>
      <c r="AB1757" s="638"/>
      <c r="AC1757" s="638"/>
      <c r="AD1757" s="638"/>
      <c r="AI1757" t="str">
        <f t="shared" si="1293"/>
        <v/>
      </c>
      <c r="AJ1757">
        <f t="shared" si="1294"/>
        <v>0</v>
      </c>
      <c r="AK1757">
        <f t="shared" si="1295"/>
        <v>0</v>
      </c>
      <c r="AL1757">
        <f t="shared" si="1296"/>
        <v>0</v>
      </c>
      <c r="AM1757">
        <f t="shared" si="1297"/>
        <v>0</v>
      </c>
      <c r="AN1757">
        <f t="shared" si="1298"/>
        <v>0</v>
      </c>
      <c r="AO1757">
        <f t="shared" si="1299"/>
        <v>0</v>
      </c>
      <c r="AP1757">
        <f t="shared" si="1300"/>
        <v>0</v>
      </c>
      <c r="AQ1757">
        <f t="shared" si="1301"/>
        <v>0</v>
      </c>
      <c r="AR1757">
        <f t="shared" si="1302"/>
        <v>0</v>
      </c>
      <c r="AS1757">
        <f t="shared" si="1303"/>
        <v>0</v>
      </c>
      <c r="AT1757">
        <f t="shared" si="1304"/>
        <v>0</v>
      </c>
      <c r="AU1757">
        <f t="shared" si="1305"/>
        <v>0</v>
      </c>
      <c r="AV1757">
        <f t="shared" si="1306"/>
        <v>0</v>
      </c>
      <c r="AW1757">
        <f t="shared" si="1307"/>
        <v>0</v>
      </c>
      <c r="AX1757">
        <f t="shared" si="1308"/>
        <v>0</v>
      </c>
      <c r="AY1757" s="356" t="str">
        <f t="shared" si="1309"/>
        <v/>
      </c>
      <c r="AZ1757" s="357">
        <f t="shared" si="1310"/>
        <v>0</v>
      </c>
      <c r="BA1757" s="358">
        <f t="shared" si="1311"/>
        <v>0</v>
      </c>
      <c r="BB1757" s="359">
        <f t="shared" si="1312"/>
        <v>0</v>
      </c>
      <c r="BC1757" s="356" t="str">
        <f t="shared" si="1313"/>
        <v/>
      </c>
      <c r="BD1757" s="357">
        <f t="shared" si="1314"/>
        <v>0</v>
      </c>
      <c r="BE1757" s="358">
        <f t="shared" si="1315"/>
        <v>0</v>
      </c>
      <c r="BF1757" s="359">
        <f t="shared" si="1316"/>
        <v>0</v>
      </c>
      <c r="BG1757" s="356" t="str">
        <f t="shared" si="1317"/>
        <v/>
      </c>
      <c r="BH1757" s="357">
        <f t="shared" si="1318"/>
        <v>0</v>
      </c>
      <c r="BI1757" s="358">
        <f t="shared" si="1319"/>
        <v>0</v>
      </c>
      <c r="BJ1757" s="359">
        <f t="shared" si="1320"/>
        <v>0</v>
      </c>
      <c r="BK1757" s="293">
        <f t="shared" si="1321"/>
        <v>0</v>
      </c>
      <c r="BL1757" s="352" t="str">
        <f>IF(BK1757=0,"",
IF(SUM($BK$1701:BK1757)=1,BM1757,
IF($BK$1821&gt;SUM($BK$1701:BK1757),_xlfn.CONCAT(", ",BM1757),
IF($BK$1821=SUM($BK$1701:BK1757),_xlfn.CONCAT(" y ",BM1757)))))</f>
        <v/>
      </c>
      <c r="BM1757" s="120" t="s">
        <v>5233</v>
      </c>
      <c r="BN1757" s="290">
        <f t="shared" si="1322"/>
        <v>0</v>
      </c>
      <c r="BO1757" s="293">
        <f t="shared" si="1323"/>
        <v>0</v>
      </c>
      <c r="BP1757" s="283" t="str">
        <f>IF(BO1757=0,"",
IF(SUM($BO$1701:BO1757)=1,BQ1757,
IF($BO$1821&gt;SUM($BO$1701:BO1757),_xlfn.CONCAT(", ",BQ1757),
IF($BO$1821=SUM($BO$1701:BO1757),_xlfn.CONCAT(" y ",BQ1757)))))</f>
        <v/>
      </c>
      <c r="BQ1757" s="120" t="s">
        <v>5233</v>
      </c>
    </row>
    <row r="1758" spans="1:69" customFormat="1" ht="15" customHeight="1">
      <c r="A1758" s="30"/>
      <c r="B1758" s="31"/>
      <c r="C1758" s="35" t="s">
        <v>5234</v>
      </c>
      <c r="D1758" s="800" t="str">
        <f>IF(CNGE_2026_M1_Secc1_Sub1!$D98="","",CNGE_2026_M1_Secc1_Sub1!$D98)</f>
        <v/>
      </c>
      <c r="E1758" s="723"/>
      <c r="F1758" s="723"/>
      <c r="G1758" s="723"/>
      <c r="H1758" s="723"/>
      <c r="I1758" s="723"/>
      <c r="J1758" s="723"/>
      <c r="K1758" s="723"/>
      <c r="L1758" s="723"/>
      <c r="M1758" s="723"/>
      <c r="N1758" s="723"/>
      <c r="O1758" s="723"/>
      <c r="P1758" s="723"/>
      <c r="Q1758" s="723"/>
      <c r="R1758" s="724"/>
      <c r="S1758" s="637" t="str">
        <f t="shared" si="1290"/>
        <v/>
      </c>
      <c r="T1758" s="637" t="str">
        <f t="shared" si="1291"/>
        <v/>
      </c>
      <c r="U1758" s="637" t="str">
        <f t="shared" si="1292"/>
        <v/>
      </c>
      <c r="V1758" s="638"/>
      <c r="W1758" s="638"/>
      <c r="X1758" s="638"/>
      <c r="Y1758" s="638"/>
      <c r="Z1758" s="638"/>
      <c r="AA1758" s="638"/>
      <c r="AB1758" s="638"/>
      <c r="AC1758" s="638"/>
      <c r="AD1758" s="638"/>
      <c r="AI1758" t="str">
        <f t="shared" si="1293"/>
        <v/>
      </c>
      <c r="AJ1758">
        <f t="shared" si="1294"/>
        <v>0</v>
      </c>
      <c r="AK1758">
        <f t="shared" si="1295"/>
        <v>0</v>
      </c>
      <c r="AL1758">
        <f t="shared" si="1296"/>
        <v>0</v>
      </c>
      <c r="AM1758">
        <f t="shared" si="1297"/>
        <v>0</v>
      </c>
      <c r="AN1758">
        <f t="shared" si="1298"/>
        <v>0</v>
      </c>
      <c r="AO1758">
        <f t="shared" si="1299"/>
        <v>0</v>
      </c>
      <c r="AP1758">
        <f t="shared" si="1300"/>
        <v>0</v>
      </c>
      <c r="AQ1758">
        <f t="shared" si="1301"/>
        <v>0</v>
      </c>
      <c r="AR1758">
        <f t="shared" si="1302"/>
        <v>0</v>
      </c>
      <c r="AS1758">
        <f t="shared" si="1303"/>
        <v>0</v>
      </c>
      <c r="AT1758">
        <f t="shared" si="1304"/>
        <v>0</v>
      </c>
      <c r="AU1758">
        <f t="shared" si="1305"/>
        <v>0</v>
      </c>
      <c r="AV1758">
        <f t="shared" si="1306"/>
        <v>0</v>
      </c>
      <c r="AW1758">
        <f t="shared" si="1307"/>
        <v>0</v>
      </c>
      <c r="AX1758">
        <f t="shared" si="1308"/>
        <v>0</v>
      </c>
      <c r="AY1758" s="356" t="str">
        <f t="shared" si="1309"/>
        <v/>
      </c>
      <c r="AZ1758" s="357">
        <f t="shared" si="1310"/>
        <v>0</v>
      </c>
      <c r="BA1758" s="358">
        <f t="shared" si="1311"/>
        <v>0</v>
      </c>
      <c r="BB1758" s="359">
        <f t="shared" si="1312"/>
        <v>0</v>
      </c>
      <c r="BC1758" s="356" t="str">
        <f t="shared" si="1313"/>
        <v/>
      </c>
      <c r="BD1758" s="357">
        <f t="shared" si="1314"/>
        <v>0</v>
      </c>
      <c r="BE1758" s="358">
        <f t="shared" si="1315"/>
        <v>0</v>
      </c>
      <c r="BF1758" s="359">
        <f t="shared" si="1316"/>
        <v>0</v>
      </c>
      <c r="BG1758" s="356" t="str">
        <f t="shared" si="1317"/>
        <v/>
      </c>
      <c r="BH1758" s="357">
        <f t="shared" si="1318"/>
        <v>0</v>
      </c>
      <c r="BI1758" s="358">
        <f t="shared" si="1319"/>
        <v>0</v>
      </c>
      <c r="BJ1758" s="359">
        <f t="shared" si="1320"/>
        <v>0</v>
      </c>
      <c r="BK1758" s="293">
        <f t="shared" si="1321"/>
        <v>0</v>
      </c>
      <c r="BL1758" s="352" t="str">
        <f>IF(BK1758=0,"",
IF(SUM($BK$1701:BK1758)=1,BM1758,
IF($BK$1821&gt;SUM($BK$1701:BK1758),_xlfn.CONCAT(", ",BM1758),
IF($BK$1821=SUM($BK$1701:BK1758),_xlfn.CONCAT(" y ",BM1758)))))</f>
        <v/>
      </c>
      <c r="BM1758" s="120" t="s">
        <v>5235</v>
      </c>
      <c r="BN1758" s="290">
        <f t="shared" si="1322"/>
        <v>0</v>
      </c>
      <c r="BO1758" s="293">
        <f t="shared" si="1323"/>
        <v>0</v>
      </c>
      <c r="BP1758" s="283" t="str">
        <f>IF(BO1758=0,"",
IF(SUM($BO$1701:BO1758)=1,BQ1758,
IF($BO$1821&gt;SUM($BO$1701:BO1758),_xlfn.CONCAT(", ",BQ1758),
IF($BO$1821=SUM($BO$1701:BO1758),_xlfn.CONCAT(" y ",BQ1758)))))</f>
        <v/>
      </c>
      <c r="BQ1758" s="120" t="s">
        <v>5235</v>
      </c>
    </row>
    <row r="1759" spans="1:69" customFormat="1" ht="15" customHeight="1">
      <c r="A1759" s="30"/>
      <c r="B1759" s="31"/>
      <c r="C1759" s="35" t="s">
        <v>5236</v>
      </c>
      <c r="D1759" s="800" t="str">
        <f>IF(CNGE_2026_M1_Secc1_Sub1!$D99="","",CNGE_2026_M1_Secc1_Sub1!$D99)</f>
        <v/>
      </c>
      <c r="E1759" s="723"/>
      <c r="F1759" s="723"/>
      <c r="G1759" s="723"/>
      <c r="H1759" s="723"/>
      <c r="I1759" s="723"/>
      <c r="J1759" s="723"/>
      <c r="K1759" s="723"/>
      <c r="L1759" s="723"/>
      <c r="M1759" s="723"/>
      <c r="N1759" s="723"/>
      <c r="O1759" s="723"/>
      <c r="P1759" s="723"/>
      <c r="Q1759" s="723"/>
      <c r="R1759" s="724"/>
      <c r="S1759" s="637" t="str">
        <f t="shared" si="1290"/>
        <v/>
      </c>
      <c r="T1759" s="637" t="str">
        <f t="shared" si="1291"/>
        <v/>
      </c>
      <c r="U1759" s="637" t="str">
        <f t="shared" si="1292"/>
        <v/>
      </c>
      <c r="V1759" s="638"/>
      <c r="W1759" s="638"/>
      <c r="X1759" s="638"/>
      <c r="Y1759" s="638"/>
      <c r="Z1759" s="638"/>
      <c r="AA1759" s="638"/>
      <c r="AB1759" s="638"/>
      <c r="AC1759" s="638"/>
      <c r="AD1759" s="638"/>
      <c r="AI1759" t="str">
        <f t="shared" si="1293"/>
        <v/>
      </c>
      <c r="AJ1759">
        <f t="shared" si="1294"/>
        <v>0</v>
      </c>
      <c r="AK1759">
        <f t="shared" si="1295"/>
        <v>0</v>
      </c>
      <c r="AL1759">
        <f t="shared" si="1296"/>
        <v>0</v>
      </c>
      <c r="AM1759">
        <f t="shared" si="1297"/>
        <v>0</v>
      </c>
      <c r="AN1759">
        <f t="shared" si="1298"/>
        <v>0</v>
      </c>
      <c r="AO1759">
        <f t="shared" si="1299"/>
        <v>0</v>
      </c>
      <c r="AP1759">
        <f t="shared" si="1300"/>
        <v>0</v>
      </c>
      <c r="AQ1759">
        <f t="shared" si="1301"/>
        <v>0</v>
      </c>
      <c r="AR1759">
        <f t="shared" si="1302"/>
        <v>0</v>
      </c>
      <c r="AS1759">
        <f t="shared" si="1303"/>
        <v>0</v>
      </c>
      <c r="AT1759">
        <f t="shared" si="1304"/>
        <v>0</v>
      </c>
      <c r="AU1759">
        <f t="shared" si="1305"/>
        <v>0</v>
      </c>
      <c r="AV1759">
        <f t="shared" si="1306"/>
        <v>0</v>
      </c>
      <c r="AW1759">
        <f t="shared" si="1307"/>
        <v>0</v>
      </c>
      <c r="AX1759">
        <f t="shared" si="1308"/>
        <v>0</v>
      </c>
      <c r="AY1759" s="356" t="str">
        <f t="shared" si="1309"/>
        <v/>
      </c>
      <c r="AZ1759" s="357">
        <f t="shared" si="1310"/>
        <v>0</v>
      </c>
      <c r="BA1759" s="358">
        <f t="shared" si="1311"/>
        <v>0</v>
      </c>
      <c r="BB1759" s="359">
        <f t="shared" si="1312"/>
        <v>0</v>
      </c>
      <c r="BC1759" s="356" t="str">
        <f t="shared" si="1313"/>
        <v/>
      </c>
      <c r="BD1759" s="357">
        <f t="shared" si="1314"/>
        <v>0</v>
      </c>
      <c r="BE1759" s="358">
        <f t="shared" si="1315"/>
        <v>0</v>
      </c>
      <c r="BF1759" s="359">
        <f t="shared" si="1316"/>
        <v>0</v>
      </c>
      <c r="BG1759" s="356" t="str">
        <f t="shared" si="1317"/>
        <v/>
      </c>
      <c r="BH1759" s="357">
        <f t="shared" si="1318"/>
        <v>0</v>
      </c>
      <c r="BI1759" s="358">
        <f t="shared" si="1319"/>
        <v>0</v>
      </c>
      <c r="BJ1759" s="359">
        <f t="shared" si="1320"/>
        <v>0</v>
      </c>
      <c r="BK1759" s="293">
        <f t="shared" si="1321"/>
        <v>0</v>
      </c>
      <c r="BL1759" s="352" t="str">
        <f>IF(BK1759=0,"",
IF(SUM($BK$1701:BK1759)=1,BM1759,
IF($BK$1821&gt;SUM($BK$1701:BK1759),_xlfn.CONCAT(", ",BM1759),
IF($BK$1821=SUM($BK$1701:BK1759),_xlfn.CONCAT(" y ",BM1759)))))</f>
        <v/>
      </c>
      <c r="BM1759" s="120" t="s">
        <v>5237</v>
      </c>
      <c r="BN1759" s="290">
        <f t="shared" si="1322"/>
        <v>0</v>
      </c>
      <c r="BO1759" s="293">
        <f t="shared" si="1323"/>
        <v>0</v>
      </c>
      <c r="BP1759" s="283" t="str">
        <f>IF(BO1759=0,"",
IF(SUM($BO$1701:BO1759)=1,BQ1759,
IF($BO$1821&gt;SUM($BO$1701:BO1759),_xlfn.CONCAT(", ",BQ1759),
IF($BO$1821=SUM($BO$1701:BO1759),_xlfn.CONCAT(" y ",BQ1759)))))</f>
        <v/>
      </c>
      <c r="BQ1759" s="120" t="s">
        <v>5237</v>
      </c>
    </row>
    <row r="1760" spans="1:69" customFormat="1" ht="15" customHeight="1">
      <c r="A1760" s="30"/>
      <c r="B1760" s="31"/>
      <c r="C1760" s="35" t="s">
        <v>5238</v>
      </c>
      <c r="D1760" s="800" t="str">
        <f>IF(CNGE_2026_M1_Secc1_Sub1!$D100="","",CNGE_2026_M1_Secc1_Sub1!$D100)</f>
        <v/>
      </c>
      <c r="E1760" s="723"/>
      <c r="F1760" s="723"/>
      <c r="G1760" s="723"/>
      <c r="H1760" s="723"/>
      <c r="I1760" s="723"/>
      <c r="J1760" s="723"/>
      <c r="K1760" s="723"/>
      <c r="L1760" s="723"/>
      <c r="M1760" s="723"/>
      <c r="N1760" s="723"/>
      <c r="O1760" s="723"/>
      <c r="P1760" s="723"/>
      <c r="Q1760" s="723"/>
      <c r="R1760" s="724"/>
      <c r="S1760" s="637" t="str">
        <f t="shared" si="1290"/>
        <v/>
      </c>
      <c r="T1760" s="637" t="str">
        <f t="shared" si="1291"/>
        <v/>
      </c>
      <c r="U1760" s="637" t="str">
        <f t="shared" si="1292"/>
        <v/>
      </c>
      <c r="V1760" s="638"/>
      <c r="W1760" s="638"/>
      <c r="X1760" s="638"/>
      <c r="Y1760" s="638"/>
      <c r="Z1760" s="638"/>
      <c r="AA1760" s="638"/>
      <c r="AB1760" s="638"/>
      <c r="AC1760" s="638"/>
      <c r="AD1760" s="638"/>
      <c r="AI1760" t="str">
        <f t="shared" si="1293"/>
        <v/>
      </c>
      <c r="AJ1760">
        <f t="shared" si="1294"/>
        <v>0</v>
      </c>
      <c r="AK1760">
        <f t="shared" si="1295"/>
        <v>0</v>
      </c>
      <c r="AL1760">
        <f t="shared" si="1296"/>
        <v>0</v>
      </c>
      <c r="AM1760">
        <f t="shared" si="1297"/>
        <v>0</v>
      </c>
      <c r="AN1760">
        <f t="shared" si="1298"/>
        <v>0</v>
      </c>
      <c r="AO1760">
        <f t="shared" si="1299"/>
        <v>0</v>
      </c>
      <c r="AP1760">
        <f t="shared" si="1300"/>
        <v>0</v>
      </c>
      <c r="AQ1760">
        <f t="shared" si="1301"/>
        <v>0</v>
      </c>
      <c r="AR1760">
        <f t="shared" si="1302"/>
        <v>0</v>
      </c>
      <c r="AS1760">
        <f t="shared" si="1303"/>
        <v>0</v>
      </c>
      <c r="AT1760">
        <f t="shared" si="1304"/>
        <v>0</v>
      </c>
      <c r="AU1760">
        <f t="shared" si="1305"/>
        <v>0</v>
      </c>
      <c r="AV1760">
        <f t="shared" si="1306"/>
        <v>0</v>
      </c>
      <c r="AW1760">
        <f t="shared" si="1307"/>
        <v>0</v>
      </c>
      <c r="AX1760">
        <f t="shared" si="1308"/>
        <v>0</v>
      </c>
      <c r="AY1760" s="356" t="str">
        <f t="shared" si="1309"/>
        <v/>
      </c>
      <c r="AZ1760" s="357">
        <f t="shared" si="1310"/>
        <v>0</v>
      </c>
      <c r="BA1760" s="358">
        <f t="shared" si="1311"/>
        <v>0</v>
      </c>
      <c r="BB1760" s="359">
        <f t="shared" si="1312"/>
        <v>0</v>
      </c>
      <c r="BC1760" s="356" t="str">
        <f t="shared" si="1313"/>
        <v/>
      </c>
      <c r="BD1760" s="357">
        <f t="shared" si="1314"/>
        <v>0</v>
      </c>
      <c r="BE1760" s="358">
        <f t="shared" si="1315"/>
        <v>0</v>
      </c>
      <c r="BF1760" s="359">
        <f t="shared" si="1316"/>
        <v>0</v>
      </c>
      <c r="BG1760" s="356" t="str">
        <f t="shared" si="1317"/>
        <v/>
      </c>
      <c r="BH1760" s="357">
        <f t="shared" si="1318"/>
        <v>0</v>
      </c>
      <c r="BI1760" s="358">
        <f t="shared" si="1319"/>
        <v>0</v>
      </c>
      <c r="BJ1760" s="359">
        <f t="shared" si="1320"/>
        <v>0</v>
      </c>
      <c r="BK1760" s="293">
        <f t="shared" si="1321"/>
        <v>0</v>
      </c>
      <c r="BL1760" s="352" t="str">
        <f>IF(BK1760=0,"",
IF(SUM($BK$1701:BK1760)=1,BM1760,
IF($BK$1821&gt;SUM($BK$1701:BK1760),_xlfn.CONCAT(", ",BM1760),
IF($BK$1821=SUM($BK$1701:BK1760),_xlfn.CONCAT(" y ",BM1760)))))</f>
        <v/>
      </c>
      <c r="BM1760" s="120" t="s">
        <v>5239</v>
      </c>
      <c r="BN1760" s="290">
        <f t="shared" si="1322"/>
        <v>0</v>
      </c>
      <c r="BO1760" s="293">
        <f t="shared" si="1323"/>
        <v>0</v>
      </c>
      <c r="BP1760" s="283" t="str">
        <f>IF(BO1760=0,"",
IF(SUM($BO$1701:BO1760)=1,BQ1760,
IF($BO$1821&gt;SUM($BO$1701:BO1760),_xlfn.CONCAT(", ",BQ1760),
IF($BO$1821=SUM($BO$1701:BO1760),_xlfn.CONCAT(" y ",BQ1760)))))</f>
        <v/>
      </c>
      <c r="BQ1760" s="120" t="s">
        <v>5239</v>
      </c>
    </row>
    <row r="1761" spans="1:69" customFormat="1" ht="15" customHeight="1">
      <c r="A1761" s="30"/>
      <c r="B1761" s="31"/>
      <c r="C1761" s="35" t="s">
        <v>5240</v>
      </c>
      <c r="D1761" s="800" t="str">
        <f>IF(CNGE_2026_M1_Secc1_Sub1!$D101="","",CNGE_2026_M1_Secc1_Sub1!$D101)</f>
        <v/>
      </c>
      <c r="E1761" s="723"/>
      <c r="F1761" s="723"/>
      <c r="G1761" s="723"/>
      <c r="H1761" s="723"/>
      <c r="I1761" s="723"/>
      <c r="J1761" s="723"/>
      <c r="K1761" s="723"/>
      <c r="L1761" s="723"/>
      <c r="M1761" s="723"/>
      <c r="N1761" s="723"/>
      <c r="O1761" s="723"/>
      <c r="P1761" s="723"/>
      <c r="Q1761" s="723"/>
      <c r="R1761" s="724"/>
      <c r="S1761" s="637" t="str">
        <f t="shared" si="1290"/>
        <v/>
      </c>
      <c r="T1761" s="637" t="str">
        <f t="shared" si="1291"/>
        <v/>
      </c>
      <c r="U1761" s="637" t="str">
        <f t="shared" si="1292"/>
        <v/>
      </c>
      <c r="V1761" s="638"/>
      <c r="W1761" s="638"/>
      <c r="X1761" s="638"/>
      <c r="Y1761" s="638"/>
      <c r="Z1761" s="638"/>
      <c r="AA1761" s="638"/>
      <c r="AB1761" s="638"/>
      <c r="AC1761" s="638"/>
      <c r="AD1761" s="638"/>
      <c r="AI1761" t="str">
        <f t="shared" si="1293"/>
        <v/>
      </c>
      <c r="AJ1761">
        <f t="shared" si="1294"/>
        <v>0</v>
      </c>
      <c r="AK1761">
        <f t="shared" si="1295"/>
        <v>0</v>
      </c>
      <c r="AL1761">
        <f t="shared" si="1296"/>
        <v>0</v>
      </c>
      <c r="AM1761">
        <f t="shared" si="1297"/>
        <v>0</v>
      </c>
      <c r="AN1761">
        <f t="shared" si="1298"/>
        <v>0</v>
      </c>
      <c r="AO1761">
        <f t="shared" si="1299"/>
        <v>0</v>
      </c>
      <c r="AP1761">
        <f t="shared" si="1300"/>
        <v>0</v>
      </c>
      <c r="AQ1761">
        <f t="shared" si="1301"/>
        <v>0</v>
      </c>
      <c r="AR1761">
        <f t="shared" si="1302"/>
        <v>0</v>
      </c>
      <c r="AS1761">
        <f t="shared" si="1303"/>
        <v>0</v>
      </c>
      <c r="AT1761">
        <f t="shared" si="1304"/>
        <v>0</v>
      </c>
      <c r="AU1761">
        <f t="shared" si="1305"/>
        <v>0</v>
      </c>
      <c r="AV1761">
        <f t="shared" si="1306"/>
        <v>0</v>
      </c>
      <c r="AW1761">
        <f t="shared" si="1307"/>
        <v>0</v>
      </c>
      <c r="AX1761">
        <f t="shared" si="1308"/>
        <v>0</v>
      </c>
      <c r="AY1761" s="356" t="str">
        <f t="shared" si="1309"/>
        <v/>
      </c>
      <c r="AZ1761" s="357">
        <f t="shared" si="1310"/>
        <v>0</v>
      </c>
      <c r="BA1761" s="358">
        <f t="shared" si="1311"/>
        <v>0</v>
      </c>
      <c r="BB1761" s="359">
        <f t="shared" si="1312"/>
        <v>0</v>
      </c>
      <c r="BC1761" s="356" t="str">
        <f t="shared" si="1313"/>
        <v/>
      </c>
      <c r="BD1761" s="357">
        <f t="shared" si="1314"/>
        <v>0</v>
      </c>
      <c r="BE1761" s="358">
        <f t="shared" si="1315"/>
        <v>0</v>
      </c>
      <c r="BF1761" s="359">
        <f t="shared" si="1316"/>
        <v>0</v>
      </c>
      <c r="BG1761" s="356" t="str">
        <f t="shared" si="1317"/>
        <v/>
      </c>
      <c r="BH1761" s="357">
        <f t="shared" si="1318"/>
        <v>0</v>
      </c>
      <c r="BI1761" s="358">
        <f t="shared" si="1319"/>
        <v>0</v>
      </c>
      <c r="BJ1761" s="359">
        <f t="shared" si="1320"/>
        <v>0</v>
      </c>
      <c r="BK1761" s="293">
        <f t="shared" si="1321"/>
        <v>0</v>
      </c>
      <c r="BL1761" s="352" t="str">
        <f>IF(BK1761=0,"",
IF(SUM($BK$1701:BK1761)=1,BM1761,
IF($BK$1821&gt;SUM($BK$1701:BK1761),_xlfn.CONCAT(", ",BM1761),
IF($BK$1821=SUM($BK$1701:BK1761),_xlfn.CONCAT(" y ",BM1761)))))</f>
        <v/>
      </c>
      <c r="BM1761" s="120" t="s">
        <v>5241</v>
      </c>
      <c r="BN1761" s="290">
        <f t="shared" si="1322"/>
        <v>0</v>
      </c>
      <c r="BO1761" s="293">
        <f t="shared" si="1323"/>
        <v>0</v>
      </c>
      <c r="BP1761" s="283" t="str">
        <f>IF(BO1761=0,"",
IF(SUM($BO$1701:BO1761)=1,BQ1761,
IF($BO$1821&gt;SUM($BO$1701:BO1761),_xlfn.CONCAT(", ",BQ1761),
IF($BO$1821=SUM($BO$1701:BO1761),_xlfn.CONCAT(" y ",BQ1761)))))</f>
        <v/>
      </c>
      <c r="BQ1761" s="120" t="s">
        <v>5241</v>
      </c>
    </row>
    <row r="1762" spans="1:69" customFormat="1" ht="15" customHeight="1">
      <c r="A1762" s="30"/>
      <c r="B1762" s="31"/>
      <c r="C1762" s="35" t="s">
        <v>5242</v>
      </c>
      <c r="D1762" s="800" t="str">
        <f>IF(CNGE_2026_M1_Secc1_Sub1!$D102="","",CNGE_2026_M1_Secc1_Sub1!$D102)</f>
        <v/>
      </c>
      <c r="E1762" s="723"/>
      <c r="F1762" s="723"/>
      <c r="G1762" s="723"/>
      <c r="H1762" s="723"/>
      <c r="I1762" s="723"/>
      <c r="J1762" s="723"/>
      <c r="K1762" s="723"/>
      <c r="L1762" s="723"/>
      <c r="M1762" s="723"/>
      <c r="N1762" s="723"/>
      <c r="O1762" s="723"/>
      <c r="P1762" s="723"/>
      <c r="Q1762" s="723"/>
      <c r="R1762" s="724"/>
      <c r="S1762" s="637" t="str">
        <f t="shared" si="1290"/>
        <v/>
      </c>
      <c r="T1762" s="637" t="str">
        <f t="shared" si="1291"/>
        <v/>
      </c>
      <c r="U1762" s="637" t="str">
        <f t="shared" si="1292"/>
        <v/>
      </c>
      <c r="V1762" s="638"/>
      <c r="W1762" s="638"/>
      <c r="X1762" s="638"/>
      <c r="Y1762" s="638"/>
      <c r="Z1762" s="638"/>
      <c r="AA1762" s="638"/>
      <c r="AB1762" s="638"/>
      <c r="AC1762" s="638"/>
      <c r="AD1762" s="638"/>
      <c r="AI1762" t="str">
        <f t="shared" si="1293"/>
        <v/>
      </c>
      <c r="AJ1762">
        <f t="shared" si="1294"/>
        <v>0</v>
      </c>
      <c r="AK1762">
        <f t="shared" si="1295"/>
        <v>0</v>
      </c>
      <c r="AL1762">
        <f t="shared" si="1296"/>
        <v>0</v>
      </c>
      <c r="AM1762">
        <f t="shared" si="1297"/>
        <v>0</v>
      </c>
      <c r="AN1762">
        <f t="shared" si="1298"/>
        <v>0</v>
      </c>
      <c r="AO1762">
        <f t="shared" si="1299"/>
        <v>0</v>
      </c>
      <c r="AP1762">
        <f t="shared" si="1300"/>
        <v>0</v>
      </c>
      <c r="AQ1762">
        <f t="shared" si="1301"/>
        <v>0</v>
      </c>
      <c r="AR1762">
        <f t="shared" si="1302"/>
        <v>0</v>
      </c>
      <c r="AS1762">
        <f t="shared" si="1303"/>
        <v>0</v>
      </c>
      <c r="AT1762">
        <f t="shared" si="1304"/>
        <v>0</v>
      </c>
      <c r="AU1762">
        <f t="shared" si="1305"/>
        <v>0</v>
      </c>
      <c r="AV1762">
        <f t="shared" si="1306"/>
        <v>0</v>
      </c>
      <c r="AW1762">
        <f t="shared" si="1307"/>
        <v>0</v>
      </c>
      <c r="AX1762">
        <f t="shared" si="1308"/>
        <v>0</v>
      </c>
      <c r="AY1762" s="356" t="str">
        <f t="shared" si="1309"/>
        <v/>
      </c>
      <c r="AZ1762" s="357">
        <f t="shared" si="1310"/>
        <v>0</v>
      </c>
      <c r="BA1762" s="358">
        <f t="shared" si="1311"/>
        <v>0</v>
      </c>
      <c r="BB1762" s="359">
        <f t="shared" si="1312"/>
        <v>0</v>
      </c>
      <c r="BC1762" s="356" t="str">
        <f t="shared" si="1313"/>
        <v/>
      </c>
      <c r="BD1762" s="357">
        <f t="shared" si="1314"/>
        <v>0</v>
      </c>
      <c r="BE1762" s="358">
        <f t="shared" si="1315"/>
        <v>0</v>
      </c>
      <c r="BF1762" s="359">
        <f t="shared" si="1316"/>
        <v>0</v>
      </c>
      <c r="BG1762" s="356" t="str">
        <f t="shared" si="1317"/>
        <v/>
      </c>
      <c r="BH1762" s="357">
        <f t="shared" si="1318"/>
        <v>0</v>
      </c>
      <c r="BI1762" s="358">
        <f t="shared" si="1319"/>
        <v>0</v>
      </c>
      <c r="BJ1762" s="359">
        <f t="shared" si="1320"/>
        <v>0</v>
      </c>
      <c r="BK1762" s="293">
        <f t="shared" si="1321"/>
        <v>0</v>
      </c>
      <c r="BL1762" s="352" t="str">
        <f>IF(BK1762=0,"",
IF(SUM($BK$1701:BK1762)=1,BM1762,
IF($BK$1821&gt;SUM($BK$1701:BK1762),_xlfn.CONCAT(", ",BM1762),
IF($BK$1821=SUM($BK$1701:BK1762),_xlfn.CONCAT(" y ",BM1762)))))</f>
        <v/>
      </c>
      <c r="BM1762" s="120" t="s">
        <v>5243</v>
      </c>
      <c r="BN1762" s="290">
        <f t="shared" si="1322"/>
        <v>0</v>
      </c>
      <c r="BO1762" s="293">
        <f t="shared" si="1323"/>
        <v>0</v>
      </c>
      <c r="BP1762" s="283" t="str">
        <f>IF(BO1762=0,"",
IF(SUM($BO$1701:BO1762)=1,BQ1762,
IF($BO$1821&gt;SUM($BO$1701:BO1762),_xlfn.CONCAT(", ",BQ1762),
IF($BO$1821=SUM($BO$1701:BO1762),_xlfn.CONCAT(" y ",BQ1762)))))</f>
        <v/>
      </c>
      <c r="BQ1762" s="120" t="s">
        <v>5243</v>
      </c>
    </row>
    <row r="1763" spans="1:69" customFormat="1" ht="15" customHeight="1">
      <c r="A1763" s="30"/>
      <c r="B1763" s="31"/>
      <c r="C1763" s="35" t="s">
        <v>5244</v>
      </c>
      <c r="D1763" s="800" t="str">
        <f>IF(CNGE_2026_M1_Secc1_Sub1!$D103="","",CNGE_2026_M1_Secc1_Sub1!$D103)</f>
        <v/>
      </c>
      <c r="E1763" s="723"/>
      <c r="F1763" s="723"/>
      <c r="G1763" s="723"/>
      <c r="H1763" s="723"/>
      <c r="I1763" s="723"/>
      <c r="J1763" s="723"/>
      <c r="K1763" s="723"/>
      <c r="L1763" s="723"/>
      <c r="M1763" s="723"/>
      <c r="N1763" s="723"/>
      <c r="O1763" s="723"/>
      <c r="P1763" s="723"/>
      <c r="Q1763" s="723"/>
      <c r="R1763" s="724"/>
      <c r="S1763" s="637" t="str">
        <f t="shared" si="1290"/>
        <v/>
      </c>
      <c r="T1763" s="637" t="str">
        <f t="shared" si="1291"/>
        <v/>
      </c>
      <c r="U1763" s="637" t="str">
        <f t="shared" si="1292"/>
        <v/>
      </c>
      <c r="V1763" s="638"/>
      <c r="W1763" s="638"/>
      <c r="X1763" s="638"/>
      <c r="Y1763" s="638"/>
      <c r="Z1763" s="638"/>
      <c r="AA1763" s="638"/>
      <c r="AB1763" s="638"/>
      <c r="AC1763" s="638"/>
      <c r="AD1763" s="638"/>
      <c r="AI1763" t="str">
        <f t="shared" si="1293"/>
        <v/>
      </c>
      <c r="AJ1763">
        <f t="shared" si="1294"/>
        <v>0</v>
      </c>
      <c r="AK1763">
        <f t="shared" si="1295"/>
        <v>0</v>
      </c>
      <c r="AL1763">
        <f t="shared" si="1296"/>
        <v>0</v>
      </c>
      <c r="AM1763">
        <f t="shared" si="1297"/>
        <v>0</v>
      </c>
      <c r="AN1763">
        <f t="shared" si="1298"/>
        <v>0</v>
      </c>
      <c r="AO1763">
        <f t="shared" si="1299"/>
        <v>0</v>
      </c>
      <c r="AP1763">
        <f t="shared" si="1300"/>
        <v>0</v>
      </c>
      <c r="AQ1763">
        <f t="shared" si="1301"/>
        <v>0</v>
      </c>
      <c r="AR1763">
        <f t="shared" si="1302"/>
        <v>0</v>
      </c>
      <c r="AS1763">
        <f t="shared" si="1303"/>
        <v>0</v>
      </c>
      <c r="AT1763">
        <f t="shared" si="1304"/>
        <v>0</v>
      </c>
      <c r="AU1763">
        <f t="shared" si="1305"/>
        <v>0</v>
      </c>
      <c r="AV1763">
        <f t="shared" si="1306"/>
        <v>0</v>
      </c>
      <c r="AW1763">
        <f t="shared" si="1307"/>
        <v>0</v>
      </c>
      <c r="AX1763">
        <f t="shared" si="1308"/>
        <v>0</v>
      </c>
      <c r="AY1763" s="356" t="str">
        <f t="shared" si="1309"/>
        <v/>
      </c>
      <c r="AZ1763" s="357">
        <f t="shared" si="1310"/>
        <v>0</v>
      </c>
      <c r="BA1763" s="358">
        <f t="shared" si="1311"/>
        <v>0</v>
      </c>
      <c r="BB1763" s="359">
        <f t="shared" si="1312"/>
        <v>0</v>
      </c>
      <c r="BC1763" s="356" t="str">
        <f t="shared" si="1313"/>
        <v/>
      </c>
      <c r="BD1763" s="357">
        <f t="shared" si="1314"/>
        <v>0</v>
      </c>
      <c r="BE1763" s="358">
        <f t="shared" si="1315"/>
        <v>0</v>
      </c>
      <c r="BF1763" s="359">
        <f t="shared" si="1316"/>
        <v>0</v>
      </c>
      <c r="BG1763" s="356" t="str">
        <f t="shared" si="1317"/>
        <v/>
      </c>
      <c r="BH1763" s="357">
        <f t="shared" si="1318"/>
        <v>0</v>
      </c>
      <c r="BI1763" s="358">
        <f t="shared" si="1319"/>
        <v>0</v>
      </c>
      <c r="BJ1763" s="359">
        <f t="shared" si="1320"/>
        <v>0</v>
      </c>
      <c r="BK1763" s="293">
        <f t="shared" si="1321"/>
        <v>0</v>
      </c>
      <c r="BL1763" s="352" t="str">
        <f>IF(BK1763=0,"",
IF(SUM($BK$1701:BK1763)=1,BM1763,
IF($BK$1821&gt;SUM($BK$1701:BK1763),_xlfn.CONCAT(", ",BM1763),
IF($BK$1821=SUM($BK$1701:BK1763),_xlfn.CONCAT(" y ",BM1763)))))</f>
        <v/>
      </c>
      <c r="BM1763" s="120" t="s">
        <v>5245</v>
      </c>
      <c r="BN1763" s="290">
        <f t="shared" si="1322"/>
        <v>0</v>
      </c>
      <c r="BO1763" s="293">
        <f t="shared" si="1323"/>
        <v>0</v>
      </c>
      <c r="BP1763" s="283" t="str">
        <f>IF(BO1763=0,"",
IF(SUM($BO$1701:BO1763)=1,BQ1763,
IF($BO$1821&gt;SUM($BO$1701:BO1763),_xlfn.CONCAT(", ",BQ1763),
IF($BO$1821=SUM($BO$1701:BO1763),_xlfn.CONCAT(" y ",BQ1763)))))</f>
        <v/>
      </c>
      <c r="BQ1763" s="120" t="s">
        <v>5245</v>
      </c>
    </row>
    <row r="1764" spans="1:69" customFormat="1" ht="15" customHeight="1">
      <c r="A1764" s="30"/>
      <c r="B1764" s="31"/>
      <c r="C1764" s="35" t="s">
        <v>5246</v>
      </c>
      <c r="D1764" s="800" t="str">
        <f>IF(CNGE_2026_M1_Secc1_Sub1!$D104="","",CNGE_2026_M1_Secc1_Sub1!$D104)</f>
        <v/>
      </c>
      <c r="E1764" s="723"/>
      <c r="F1764" s="723"/>
      <c r="G1764" s="723"/>
      <c r="H1764" s="723"/>
      <c r="I1764" s="723"/>
      <c r="J1764" s="723"/>
      <c r="K1764" s="723"/>
      <c r="L1764" s="723"/>
      <c r="M1764" s="723"/>
      <c r="N1764" s="723"/>
      <c r="O1764" s="723"/>
      <c r="P1764" s="723"/>
      <c r="Q1764" s="723"/>
      <c r="R1764" s="724"/>
      <c r="S1764" s="637" t="str">
        <f t="shared" si="1290"/>
        <v/>
      </c>
      <c r="T1764" s="637" t="str">
        <f t="shared" si="1291"/>
        <v/>
      </c>
      <c r="U1764" s="637" t="str">
        <f t="shared" si="1292"/>
        <v/>
      </c>
      <c r="V1764" s="638"/>
      <c r="W1764" s="638"/>
      <c r="X1764" s="638"/>
      <c r="Y1764" s="638"/>
      <c r="Z1764" s="638"/>
      <c r="AA1764" s="638"/>
      <c r="AB1764" s="638"/>
      <c r="AC1764" s="638"/>
      <c r="AD1764" s="638"/>
      <c r="AI1764" t="str">
        <f t="shared" si="1293"/>
        <v/>
      </c>
      <c r="AJ1764">
        <f t="shared" si="1294"/>
        <v>0</v>
      </c>
      <c r="AK1764">
        <f t="shared" si="1295"/>
        <v>0</v>
      </c>
      <c r="AL1764">
        <f t="shared" si="1296"/>
        <v>0</v>
      </c>
      <c r="AM1764">
        <f t="shared" si="1297"/>
        <v>0</v>
      </c>
      <c r="AN1764">
        <f t="shared" si="1298"/>
        <v>0</v>
      </c>
      <c r="AO1764">
        <f t="shared" si="1299"/>
        <v>0</v>
      </c>
      <c r="AP1764">
        <f t="shared" si="1300"/>
        <v>0</v>
      </c>
      <c r="AQ1764">
        <f t="shared" si="1301"/>
        <v>0</v>
      </c>
      <c r="AR1764">
        <f t="shared" si="1302"/>
        <v>0</v>
      </c>
      <c r="AS1764">
        <f t="shared" si="1303"/>
        <v>0</v>
      </c>
      <c r="AT1764">
        <f t="shared" si="1304"/>
        <v>0</v>
      </c>
      <c r="AU1764">
        <f t="shared" si="1305"/>
        <v>0</v>
      </c>
      <c r="AV1764">
        <f t="shared" si="1306"/>
        <v>0</v>
      </c>
      <c r="AW1764">
        <f t="shared" si="1307"/>
        <v>0</v>
      </c>
      <c r="AX1764">
        <f t="shared" si="1308"/>
        <v>0</v>
      </c>
      <c r="AY1764" s="356" t="str">
        <f t="shared" si="1309"/>
        <v/>
      </c>
      <c r="AZ1764" s="357">
        <f t="shared" si="1310"/>
        <v>0</v>
      </c>
      <c r="BA1764" s="358">
        <f t="shared" si="1311"/>
        <v>0</v>
      </c>
      <c r="BB1764" s="359">
        <f t="shared" si="1312"/>
        <v>0</v>
      </c>
      <c r="BC1764" s="356" t="str">
        <f t="shared" si="1313"/>
        <v/>
      </c>
      <c r="BD1764" s="357">
        <f t="shared" si="1314"/>
        <v>0</v>
      </c>
      <c r="BE1764" s="358">
        <f t="shared" si="1315"/>
        <v>0</v>
      </c>
      <c r="BF1764" s="359">
        <f t="shared" si="1316"/>
        <v>0</v>
      </c>
      <c r="BG1764" s="356" t="str">
        <f t="shared" si="1317"/>
        <v/>
      </c>
      <c r="BH1764" s="357">
        <f t="shared" si="1318"/>
        <v>0</v>
      </c>
      <c r="BI1764" s="358">
        <f t="shared" si="1319"/>
        <v>0</v>
      </c>
      <c r="BJ1764" s="359">
        <f t="shared" si="1320"/>
        <v>0</v>
      </c>
      <c r="BK1764" s="293">
        <f t="shared" si="1321"/>
        <v>0</v>
      </c>
      <c r="BL1764" s="352" t="str">
        <f>IF(BK1764=0,"",
IF(SUM($BK$1701:BK1764)=1,BM1764,
IF($BK$1821&gt;SUM($BK$1701:BK1764),_xlfn.CONCAT(", ",BM1764),
IF($BK$1821=SUM($BK$1701:BK1764),_xlfn.CONCAT(" y ",BM1764)))))</f>
        <v/>
      </c>
      <c r="BM1764" s="120" t="s">
        <v>5247</v>
      </c>
      <c r="BN1764" s="290">
        <f t="shared" si="1322"/>
        <v>0</v>
      </c>
      <c r="BO1764" s="293">
        <f t="shared" si="1323"/>
        <v>0</v>
      </c>
      <c r="BP1764" s="283" t="str">
        <f>IF(BO1764=0,"",
IF(SUM($BO$1701:BO1764)=1,BQ1764,
IF($BO$1821&gt;SUM($BO$1701:BO1764),_xlfn.CONCAT(", ",BQ1764),
IF($BO$1821=SUM($BO$1701:BO1764),_xlfn.CONCAT(" y ",BQ1764)))))</f>
        <v/>
      </c>
      <c r="BQ1764" s="120" t="s">
        <v>5247</v>
      </c>
    </row>
    <row r="1765" spans="1:69" customFormat="1" ht="15" customHeight="1">
      <c r="A1765" s="30"/>
      <c r="B1765" s="31"/>
      <c r="C1765" s="35" t="s">
        <v>5248</v>
      </c>
      <c r="D1765" s="800" t="str">
        <f>IF(CNGE_2026_M1_Secc1_Sub1!$D105="","",CNGE_2026_M1_Secc1_Sub1!$D105)</f>
        <v/>
      </c>
      <c r="E1765" s="723"/>
      <c r="F1765" s="723"/>
      <c r="G1765" s="723"/>
      <c r="H1765" s="723"/>
      <c r="I1765" s="723"/>
      <c r="J1765" s="723"/>
      <c r="K1765" s="723"/>
      <c r="L1765" s="723"/>
      <c r="M1765" s="723"/>
      <c r="N1765" s="723"/>
      <c r="O1765" s="723"/>
      <c r="P1765" s="723"/>
      <c r="Q1765" s="723"/>
      <c r="R1765" s="724"/>
      <c r="S1765" s="637" t="str">
        <f t="shared" si="1290"/>
        <v/>
      </c>
      <c r="T1765" s="637" t="str">
        <f t="shared" si="1291"/>
        <v/>
      </c>
      <c r="U1765" s="637" t="str">
        <f t="shared" si="1292"/>
        <v/>
      </c>
      <c r="V1765" s="638"/>
      <c r="W1765" s="638"/>
      <c r="X1765" s="638"/>
      <c r="Y1765" s="638"/>
      <c r="Z1765" s="638"/>
      <c r="AA1765" s="638"/>
      <c r="AB1765" s="638"/>
      <c r="AC1765" s="638"/>
      <c r="AD1765" s="638"/>
      <c r="AI1765" t="str">
        <f t="shared" si="1293"/>
        <v/>
      </c>
      <c r="AJ1765">
        <f t="shared" si="1294"/>
        <v>0</v>
      </c>
      <c r="AK1765">
        <f t="shared" si="1295"/>
        <v>0</v>
      </c>
      <c r="AL1765">
        <f t="shared" si="1296"/>
        <v>0</v>
      </c>
      <c r="AM1765">
        <f t="shared" si="1297"/>
        <v>0</v>
      </c>
      <c r="AN1765">
        <f t="shared" si="1298"/>
        <v>0</v>
      </c>
      <c r="AO1765">
        <f t="shared" si="1299"/>
        <v>0</v>
      </c>
      <c r="AP1765">
        <f t="shared" si="1300"/>
        <v>0</v>
      </c>
      <c r="AQ1765">
        <f t="shared" si="1301"/>
        <v>0</v>
      </c>
      <c r="AR1765">
        <f t="shared" si="1302"/>
        <v>0</v>
      </c>
      <c r="AS1765">
        <f t="shared" si="1303"/>
        <v>0</v>
      </c>
      <c r="AT1765">
        <f t="shared" si="1304"/>
        <v>0</v>
      </c>
      <c r="AU1765">
        <f t="shared" si="1305"/>
        <v>0</v>
      </c>
      <c r="AV1765">
        <f t="shared" si="1306"/>
        <v>0</v>
      </c>
      <c r="AW1765">
        <f t="shared" si="1307"/>
        <v>0</v>
      </c>
      <c r="AX1765">
        <f t="shared" si="1308"/>
        <v>0</v>
      </c>
      <c r="AY1765" s="356" t="str">
        <f t="shared" si="1309"/>
        <v/>
      </c>
      <c r="AZ1765" s="357">
        <f t="shared" si="1310"/>
        <v>0</v>
      </c>
      <c r="BA1765" s="358">
        <f t="shared" si="1311"/>
        <v>0</v>
      </c>
      <c r="BB1765" s="359">
        <f t="shared" si="1312"/>
        <v>0</v>
      </c>
      <c r="BC1765" s="356" t="str">
        <f t="shared" si="1313"/>
        <v/>
      </c>
      <c r="BD1765" s="357">
        <f t="shared" si="1314"/>
        <v>0</v>
      </c>
      <c r="BE1765" s="358">
        <f t="shared" si="1315"/>
        <v>0</v>
      </c>
      <c r="BF1765" s="359">
        <f t="shared" si="1316"/>
        <v>0</v>
      </c>
      <c r="BG1765" s="356" t="str">
        <f t="shared" si="1317"/>
        <v/>
      </c>
      <c r="BH1765" s="357">
        <f t="shared" si="1318"/>
        <v>0</v>
      </c>
      <c r="BI1765" s="358">
        <f t="shared" si="1319"/>
        <v>0</v>
      </c>
      <c r="BJ1765" s="359">
        <f t="shared" si="1320"/>
        <v>0</v>
      </c>
      <c r="BK1765" s="293">
        <f t="shared" si="1321"/>
        <v>0</v>
      </c>
      <c r="BL1765" s="352" t="str">
        <f>IF(BK1765=0,"",
IF(SUM($BK$1701:BK1765)=1,BM1765,
IF($BK$1821&gt;SUM($BK$1701:BK1765),_xlfn.CONCAT(", ",BM1765),
IF($BK$1821=SUM($BK$1701:BK1765),_xlfn.CONCAT(" y ",BM1765)))))</f>
        <v/>
      </c>
      <c r="BM1765" s="120" t="s">
        <v>5249</v>
      </c>
      <c r="BN1765" s="290">
        <f t="shared" si="1322"/>
        <v>0</v>
      </c>
      <c r="BO1765" s="293">
        <f t="shared" si="1323"/>
        <v>0</v>
      </c>
      <c r="BP1765" s="283" t="str">
        <f>IF(BO1765=0,"",
IF(SUM($BO$1701:BO1765)=1,BQ1765,
IF($BO$1821&gt;SUM($BO$1701:BO1765),_xlfn.CONCAT(", ",BQ1765),
IF($BO$1821=SUM($BO$1701:BO1765),_xlfn.CONCAT(" y ",BQ1765)))))</f>
        <v/>
      </c>
      <c r="BQ1765" s="120" t="s">
        <v>5249</v>
      </c>
    </row>
    <row r="1766" spans="1:69" customFormat="1" ht="15" customHeight="1">
      <c r="A1766" s="30"/>
      <c r="B1766" s="31"/>
      <c r="C1766" s="35" t="s">
        <v>5250</v>
      </c>
      <c r="D1766" s="800" t="str">
        <f>IF(CNGE_2026_M1_Secc1_Sub1!$D106="","",CNGE_2026_M1_Secc1_Sub1!$D106)</f>
        <v/>
      </c>
      <c r="E1766" s="723"/>
      <c r="F1766" s="723"/>
      <c r="G1766" s="723"/>
      <c r="H1766" s="723"/>
      <c r="I1766" s="723"/>
      <c r="J1766" s="723"/>
      <c r="K1766" s="723"/>
      <c r="L1766" s="723"/>
      <c r="M1766" s="723"/>
      <c r="N1766" s="723"/>
      <c r="O1766" s="723"/>
      <c r="P1766" s="723"/>
      <c r="Q1766" s="723"/>
      <c r="R1766" s="724"/>
      <c r="S1766" s="637" t="str">
        <f t="shared" ref="S1766:S1820" si="1324">IF(M441="","",M441)</f>
        <v/>
      </c>
      <c r="T1766" s="637" t="str">
        <f t="shared" ref="T1766:T1820" si="1325">IF(S441="","",S441)</f>
        <v/>
      </c>
      <c r="U1766" s="637" t="str">
        <f t="shared" ref="U1766:U1819" si="1326">IF(Y441="","",Y441)</f>
        <v/>
      </c>
      <c r="V1766" s="638"/>
      <c r="W1766" s="638"/>
      <c r="X1766" s="638"/>
      <c r="Y1766" s="638"/>
      <c r="Z1766" s="638"/>
      <c r="AA1766" s="638"/>
      <c r="AB1766" s="638"/>
      <c r="AC1766" s="638"/>
      <c r="AD1766" s="638"/>
      <c r="AI1766" t="str">
        <f t="shared" ref="AI1766:AI1820" si="1327">S1766</f>
        <v/>
      </c>
      <c r="AJ1766">
        <f t="shared" ref="AJ1766:AJ1820" si="1328">COUNTIF(T1766:U1766,"NS")</f>
        <v>0</v>
      </c>
      <c r="AK1766">
        <f t="shared" ref="AK1766:AK1820" si="1329">SUM(T1766:U1766)</f>
        <v>0</v>
      </c>
      <c r="AL1766">
        <f t="shared" ref="AL1766:AL1820" si="1330">IF(COUNTIF(S1766:U1766,"NA")=3,0,IF(OR(AND(AI1766=0,AJ1766&gt;0),AND(AI1766="NS",AK1766&gt;0), AND(AI1766="NS", AJ1766=0,AK1766=0)), 1, IF(OR(AND(AI1766&gt;0,AJ1766&gt;1,AI1766&gt;AK1766), AND(AI1766="NS",AJ1766=2), AND(AI1766="NS",AK1766=0,AJ1766&gt;0),AI1766=AK1766), 0,IF(AI1766="",0,1))))</f>
        <v>0</v>
      </c>
      <c r="AM1766">
        <f t="shared" ref="AM1766:AM1820" si="1331">V1766</f>
        <v>0</v>
      </c>
      <c r="AN1766">
        <f t="shared" ref="AN1766:AN1820" si="1332">COUNTIF(W1766:X1766,"NS")</f>
        <v>0</v>
      </c>
      <c r="AO1766">
        <f t="shared" ref="AO1766:AO1820" si="1333">SUM(W1766:X1766)</f>
        <v>0</v>
      </c>
      <c r="AP1766">
        <f t="shared" ref="AP1766:AP1820" si="1334">IF(COUNTIF(V1766:X1766,"NA")=3,0,IF(OR(AND(AM1766=0,AN1766&gt;0),AND(AM1766="NS",AO1766&gt;0), AND(AM1766="NS", AN1766=0,AO1766=0)), 1, IF(OR(AND(AM1766&gt;0,AN1766&gt;1,AM1766&gt;AO1766), AND(AM1766="NS",AN1766=2), AND(AM1766="NS",AO1766=0,AN1766&gt;0),AM1766=AO1766), 0,IF(AM1766="",0,1))))</f>
        <v>0</v>
      </c>
      <c r="AQ1766">
        <f t="shared" ref="AQ1766:AQ1820" si="1335">Y1766</f>
        <v>0</v>
      </c>
      <c r="AR1766">
        <f t="shared" ref="AR1766:AR1820" si="1336">COUNTIF(Z1766:AA1766,"NS")</f>
        <v>0</v>
      </c>
      <c r="AS1766">
        <f t="shared" ref="AS1766:AS1820" si="1337">SUM(Z1766:AA1766)</f>
        <v>0</v>
      </c>
      <c r="AT1766">
        <f t="shared" ref="AT1766:AT1820" si="1338">IF(COUNTIF(Y1766:AA1766,"NA")=3,0,IF(OR(AND(AQ1766=0,AR1766&gt;0),AND(AQ1766="NS",AS1766&gt;0), AND(AQ1766="NS", AR1766=0,AS1766=0)), 1, IF(OR(AND(AQ1766&gt;0,AR1766&gt;1,AQ1766&gt;AS1766), AND(AQ1766="NS",AR1766=2), AND(AQ1766="NS",AS1766=0,AR1766&gt;0),AQ1766=AS1766), 0,IF(AQ1766="",0,1))))</f>
        <v>0</v>
      </c>
      <c r="AU1766">
        <f t="shared" ref="AU1766:AU1820" si="1339">AB1766</f>
        <v>0</v>
      </c>
      <c r="AV1766">
        <f t="shared" ref="AV1766:AV1820" si="1340">COUNTIF(AC1766:AD1766,"NS")</f>
        <v>0</v>
      </c>
      <c r="AW1766">
        <f t="shared" ref="AW1766:AW1820" si="1341">SUM(AC1766:AD1766)</f>
        <v>0</v>
      </c>
      <c r="AX1766">
        <f t="shared" ref="AX1766:AX1820" si="1342">IF(COUNTIF(AB1766:AD1766,"NA")=3,0,IF(OR(AND(AU1766=0,AV1766&gt;0),AND(AU1766="NS",AW1766&gt;0), AND(AU1766="NS", AV1766=0,AW1766=0)), 1, IF(OR(AND(AU1766&gt;0,AV1766&gt;1,AU1766&gt;AW1766), AND(AU1766="NS",AV1766=2), AND(AU1766="NS",AW1766=0,AV1766&gt;0),AU1766=AW1766), 0,IF(AU1766="",0,1))))</f>
        <v>0</v>
      </c>
      <c r="AY1766" s="356" t="str">
        <f t="shared" ref="AY1766:AY1820" si="1343">S1766</f>
        <v/>
      </c>
      <c r="AZ1766" s="357">
        <f t="shared" ref="AZ1766:AZ1820" si="1344">COUNTIF(V1766,"NS")+COUNTIF(Y1766,"NS") + COUNTIF(AB1766,"NS")</f>
        <v>0</v>
      </c>
      <c r="BA1766" s="358">
        <f t="shared" ref="BA1766:BA1820" si="1345">SUM(V1766,Y1766,AB1766)</f>
        <v>0</v>
      </c>
      <c r="BB1766" s="359">
        <f t="shared" ref="BB1766:BB1820" si="1346">IF(OR(AND(AY1766=0, AZ1766&gt;0),AND(AY1766="NS", BA1766&gt;0), AND(AY1766="NS", AZ1766=0, BA1766=0)), 1, IF(OR(AND(AY1766&gt;0, AZ1766&gt;1,AY1766&gt;BA1766), AND(AY1766="NS", AZ1766=2), AND(AY1766="NS", BA1766=0, AZ1766&gt;0), AY1766=BA1766), 0,IF(AY1766="",0,1)))</f>
        <v>0</v>
      </c>
      <c r="BC1766" s="356" t="str">
        <f t="shared" ref="BC1766:BC1820" si="1347">T1766</f>
        <v/>
      </c>
      <c r="BD1766" s="357">
        <f t="shared" ref="BD1766:BD1820" si="1348">COUNTIF(W1766,"NS")+COUNTIF(Z1766,"NS") + COUNTIF(AC1766,"NS")</f>
        <v>0</v>
      </c>
      <c r="BE1766" s="358">
        <f t="shared" ref="BE1766:BE1820" si="1349">SUM(W1766,Z1766,AC1766)</f>
        <v>0</v>
      </c>
      <c r="BF1766" s="359">
        <f t="shared" ref="BF1766:BF1820" si="1350">IF(OR(AND(BC1766=0, BD1766&gt;0),AND(BC1766="NS", BE1766&gt;0), AND(BC1766="NS", BD1766=0, BE1766=0)), 1, IF(OR(AND(BC1766&gt;0, BD1766&gt;1,BC1766&gt;BE1766), AND(BC1766="NS", BD1766=2), AND(BC1766="NS", BE1766=0, BD1766&gt;0), BC1766=BE1766), 0,IF(BC1766="",0,1)))</f>
        <v>0</v>
      </c>
      <c r="BG1766" s="356" t="str">
        <f t="shared" ref="BG1766:BG1820" si="1351">U1766</f>
        <v/>
      </c>
      <c r="BH1766" s="357">
        <f t="shared" ref="BH1766:BH1820" si="1352">COUNTIF(X1766,"NS")+COUNTIF(AA1766,"NS") + COUNTIF(AD1766,"NS")</f>
        <v>0</v>
      </c>
      <c r="BI1766" s="358">
        <f t="shared" ref="BI1766:BI1820" si="1353">SUM(X1766,AA1766,AD1766)</f>
        <v>0</v>
      </c>
      <c r="BJ1766" s="359">
        <f t="shared" ref="BJ1766:BJ1820" si="1354">IF(OR(AND(BG1766=0, BH1766&gt;0),AND(BG1766="NS", BI1766&gt;0), AND(BG1766="NS", BH1766=0, BI1766=0)), 1, IF(OR(AND(BG1766&gt;0, BH1766&gt;1,BG1766&gt;BI1766), AND(BG1766="NS", BH1766=2), AND(BG1766="NS", BI1766=0, BH1766&gt;0), BG1766=BI1766), 0,IF(BG1766="",0,1)))</f>
        <v>0</v>
      </c>
      <c r="BK1766" s="293">
        <f t="shared" ref="BK1766:BK1820" si="1355">IF(SUM(AL1766,AP1766,AT1766,AX1766,BB1766,BF1766,BJ1766)=0,0,1)</f>
        <v>0</v>
      </c>
      <c r="BL1766" s="352" t="str">
        <f>IF(BK1766=0,"",
IF(SUM($BK$1701:BK1766)=1,BM1766,
IF($BK$1821&gt;SUM($BK$1701:BK1766),_xlfn.CONCAT(", ",BM1766),
IF($BK$1821=SUM($BK$1701:BK1766),_xlfn.CONCAT(" y ",BM1766)))))</f>
        <v/>
      </c>
      <c r="BM1766" s="120" t="s">
        <v>5251</v>
      </c>
      <c r="BN1766" s="290">
        <f t="shared" ref="BN1766:BN1819" si="1356">IF(AND(COUNTBLANK(D1766)=1,COUNTA(V1766:AD1766)=0),0,IF(AND(COUNTBLANK(D1766)=0,COUNTA(V1766:AD1766)=9),0,1))</f>
        <v>0</v>
      </c>
      <c r="BO1766" s="293">
        <f t="shared" ref="BO1766:BO1820" si="1357">IF(BN1766=0,0,1)</f>
        <v>0</v>
      </c>
      <c r="BP1766" s="283" t="str">
        <f>IF(BO1766=0,"",
IF(SUM($BO$1701:BO1766)=1,BQ1766,
IF($BO$1821&gt;SUM($BO$1701:BO1766),_xlfn.CONCAT(", ",BQ1766),
IF($BO$1821=SUM($BO$1701:BO1766),_xlfn.CONCAT(" y ",BQ1766)))))</f>
        <v/>
      </c>
      <c r="BQ1766" s="120" t="s">
        <v>5251</v>
      </c>
    </row>
    <row r="1767" spans="1:69" customFormat="1" ht="15" customHeight="1">
      <c r="A1767" s="30"/>
      <c r="B1767" s="31"/>
      <c r="C1767" s="35" t="s">
        <v>5252</v>
      </c>
      <c r="D1767" s="800" t="str">
        <f>IF(CNGE_2026_M1_Secc1_Sub1!$D107="","",CNGE_2026_M1_Secc1_Sub1!$D107)</f>
        <v/>
      </c>
      <c r="E1767" s="723"/>
      <c r="F1767" s="723"/>
      <c r="G1767" s="723"/>
      <c r="H1767" s="723"/>
      <c r="I1767" s="723"/>
      <c r="J1767" s="723"/>
      <c r="K1767" s="723"/>
      <c r="L1767" s="723"/>
      <c r="M1767" s="723"/>
      <c r="N1767" s="723"/>
      <c r="O1767" s="723"/>
      <c r="P1767" s="723"/>
      <c r="Q1767" s="723"/>
      <c r="R1767" s="724"/>
      <c r="S1767" s="637" t="str">
        <f t="shared" si="1324"/>
        <v/>
      </c>
      <c r="T1767" s="637" t="str">
        <f t="shared" si="1325"/>
        <v/>
      </c>
      <c r="U1767" s="637" t="str">
        <f t="shared" si="1326"/>
        <v/>
      </c>
      <c r="V1767" s="638"/>
      <c r="W1767" s="638"/>
      <c r="X1767" s="638"/>
      <c r="Y1767" s="638"/>
      <c r="Z1767" s="638"/>
      <c r="AA1767" s="638"/>
      <c r="AB1767" s="638"/>
      <c r="AC1767" s="638"/>
      <c r="AD1767" s="638"/>
      <c r="AI1767" t="str">
        <f t="shared" si="1327"/>
        <v/>
      </c>
      <c r="AJ1767">
        <f t="shared" si="1328"/>
        <v>0</v>
      </c>
      <c r="AK1767">
        <f t="shared" si="1329"/>
        <v>0</v>
      </c>
      <c r="AL1767">
        <f t="shared" si="1330"/>
        <v>0</v>
      </c>
      <c r="AM1767">
        <f t="shared" si="1331"/>
        <v>0</v>
      </c>
      <c r="AN1767">
        <f t="shared" si="1332"/>
        <v>0</v>
      </c>
      <c r="AO1767">
        <f t="shared" si="1333"/>
        <v>0</v>
      </c>
      <c r="AP1767">
        <f t="shared" si="1334"/>
        <v>0</v>
      </c>
      <c r="AQ1767">
        <f t="shared" si="1335"/>
        <v>0</v>
      </c>
      <c r="AR1767">
        <f t="shared" si="1336"/>
        <v>0</v>
      </c>
      <c r="AS1767">
        <f t="shared" si="1337"/>
        <v>0</v>
      </c>
      <c r="AT1767">
        <f t="shared" si="1338"/>
        <v>0</v>
      </c>
      <c r="AU1767">
        <f t="shared" si="1339"/>
        <v>0</v>
      </c>
      <c r="AV1767">
        <f t="shared" si="1340"/>
        <v>0</v>
      </c>
      <c r="AW1767">
        <f t="shared" si="1341"/>
        <v>0</v>
      </c>
      <c r="AX1767">
        <f t="shared" si="1342"/>
        <v>0</v>
      </c>
      <c r="AY1767" s="356" t="str">
        <f t="shared" si="1343"/>
        <v/>
      </c>
      <c r="AZ1767" s="357">
        <f t="shared" si="1344"/>
        <v>0</v>
      </c>
      <c r="BA1767" s="358">
        <f t="shared" si="1345"/>
        <v>0</v>
      </c>
      <c r="BB1767" s="359">
        <f t="shared" si="1346"/>
        <v>0</v>
      </c>
      <c r="BC1767" s="356" t="str">
        <f t="shared" si="1347"/>
        <v/>
      </c>
      <c r="BD1767" s="357">
        <f t="shared" si="1348"/>
        <v>0</v>
      </c>
      <c r="BE1767" s="358">
        <f t="shared" si="1349"/>
        <v>0</v>
      </c>
      <c r="BF1767" s="359">
        <f t="shared" si="1350"/>
        <v>0</v>
      </c>
      <c r="BG1767" s="356" t="str">
        <f t="shared" si="1351"/>
        <v/>
      </c>
      <c r="BH1767" s="357">
        <f t="shared" si="1352"/>
        <v>0</v>
      </c>
      <c r="BI1767" s="358">
        <f t="shared" si="1353"/>
        <v>0</v>
      </c>
      <c r="BJ1767" s="359">
        <f t="shared" si="1354"/>
        <v>0</v>
      </c>
      <c r="BK1767" s="293">
        <f t="shared" si="1355"/>
        <v>0</v>
      </c>
      <c r="BL1767" s="352" t="str">
        <f>IF(BK1767=0,"",
IF(SUM($BK$1701:BK1767)=1,BM1767,
IF($BK$1821&gt;SUM($BK$1701:BK1767),_xlfn.CONCAT(", ",BM1767),
IF($BK$1821=SUM($BK$1701:BK1767),_xlfn.CONCAT(" y ",BM1767)))))</f>
        <v/>
      </c>
      <c r="BM1767" s="120" t="s">
        <v>5253</v>
      </c>
      <c r="BN1767" s="290">
        <f t="shared" si="1356"/>
        <v>0</v>
      </c>
      <c r="BO1767" s="293">
        <f t="shared" si="1357"/>
        <v>0</v>
      </c>
      <c r="BP1767" s="283" t="str">
        <f>IF(BO1767=0,"",
IF(SUM($BO$1701:BO1767)=1,BQ1767,
IF($BO$1821&gt;SUM($BO$1701:BO1767),_xlfn.CONCAT(", ",BQ1767),
IF($BO$1821=SUM($BO$1701:BO1767),_xlfn.CONCAT(" y ",BQ1767)))))</f>
        <v/>
      </c>
      <c r="BQ1767" s="120" t="s">
        <v>5253</v>
      </c>
    </row>
    <row r="1768" spans="1:69" customFormat="1" ht="15" customHeight="1">
      <c r="A1768" s="30"/>
      <c r="B1768" s="31"/>
      <c r="C1768" s="35" t="s">
        <v>5254</v>
      </c>
      <c r="D1768" s="800" t="str">
        <f>IF(CNGE_2026_M1_Secc1_Sub1!$D108="","",CNGE_2026_M1_Secc1_Sub1!$D108)</f>
        <v/>
      </c>
      <c r="E1768" s="723"/>
      <c r="F1768" s="723"/>
      <c r="G1768" s="723"/>
      <c r="H1768" s="723"/>
      <c r="I1768" s="723"/>
      <c r="J1768" s="723"/>
      <c r="K1768" s="723"/>
      <c r="L1768" s="723"/>
      <c r="M1768" s="723"/>
      <c r="N1768" s="723"/>
      <c r="O1768" s="723"/>
      <c r="P1768" s="723"/>
      <c r="Q1768" s="723"/>
      <c r="R1768" s="724"/>
      <c r="S1768" s="637" t="str">
        <f t="shared" si="1324"/>
        <v/>
      </c>
      <c r="T1768" s="637" t="str">
        <f t="shared" si="1325"/>
        <v/>
      </c>
      <c r="U1768" s="637" t="str">
        <f t="shared" si="1326"/>
        <v/>
      </c>
      <c r="V1768" s="638"/>
      <c r="W1768" s="638"/>
      <c r="X1768" s="638"/>
      <c r="Y1768" s="638"/>
      <c r="Z1768" s="638"/>
      <c r="AA1768" s="638"/>
      <c r="AB1768" s="638"/>
      <c r="AC1768" s="638"/>
      <c r="AD1768" s="638"/>
      <c r="AI1768" t="str">
        <f t="shared" si="1327"/>
        <v/>
      </c>
      <c r="AJ1768">
        <f t="shared" si="1328"/>
        <v>0</v>
      </c>
      <c r="AK1768">
        <f t="shared" si="1329"/>
        <v>0</v>
      </c>
      <c r="AL1768">
        <f t="shared" si="1330"/>
        <v>0</v>
      </c>
      <c r="AM1768">
        <f t="shared" si="1331"/>
        <v>0</v>
      </c>
      <c r="AN1768">
        <f t="shared" si="1332"/>
        <v>0</v>
      </c>
      <c r="AO1768">
        <f t="shared" si="1333"/>
        <v>0</v>
      </c>
      <c r="AP1768">
        <f t="shared" si="1334"/>
        <v>0</v>
      </c>
      <c r="AQ1768">
        <f t="shared" si="1335"/>
        <v>0</v>
      </c>
      <c r="AR1768">
        <f t="shared" si="1336"/>
        <v>0</v>
      </c>
      <c r="AS1768">
        <f t="shared" si="1337"/>
        <v>0</v>
      </c>
      <c r="AT1768">
        <f t="shared" si="1338"/>
        <v>0</v>
      </c>
      <c r="AU1768">
        <f t="shared" si="1339"/>
        <v>0</v>
      </c>
      <c r="AV1768">
        <f t="shared" si="1340"/>
        <v>0</v>
      </c>
      <c r="AW1768">
        <f t="shared" si="1341"/>
        <v>0</v>
      </c>
      <c r="AX1768">
        <f t="shared" si="1342"/>
        <v>0</v>
      </c>
      <c r="AY1768" s="356" t="str">
        <f t="shared" si="1343"/>
        <v/>
      </c>
      <c r="AZ1768" s="357">
        <f t="shared" si="1344"/>
        <v>0</v>
      </c>
      <c r="BA1768" s="358">
        <f t="shared" si="1345"/>
        <v>0</v>
      </c>
      <c r="BB1768" s="359">
        <f t="shared" si="1346"/>
        <v>0</v>
      </c>
      <c r="BC1768" s="356" t="str">
        <f t="shared" si="1347"/>
        <v/>
      </c>
      <c r="BD1768" s="357">
        <f t="shared" si="1348"/>
        <v>0</v>
      </c>
      <c r="BE1768" s="358">
        <f t="shared" si="1349"/>
        <v>0</v>
      </c>
      <c r="BF1768" s="359">
        <f t="shared" si="1350"/>
        <v>0</v>
      </c>
      <c r="BG1768" s="356" t="str">
        <f t="shared" si="1351"/>
        <v/>
      </c>
      <c r="BH1768" s="357">
        <f t="shared" si="1352"/>
        <v>0</v>
      </c>
      <c r="BI1768" s="358">
        <f t="shared" si="1353"/>
        <v>0</v>
      </c>
      <c r="BJ1768" s="359">
        <f t="shared" si="1354"/>
        <v>0</v>
      </c>
      <c r="BK1768" s="293">
        <f t="shared" si="1355"/>
        <v>0</v>
      </c>
      <c r="BL1768" s="352" t="str">
        <f>IF(BK1768=0,"",
IF(SUM($BK$1701:BK1768)=1,BM1768,
IF($BK$1821&gt;SUM($BK$1701:BK1768),_xlfn.CONCAT(", ",BM1768),
IF($BK$1821=SUM($BK$1701:BK1768),_xlfn.CONCAT(" y ",BM1768)))))</f>
        <v/>
      </c>
      <c r="BM1768" s="120" t="s">
        <v>5255</v>
      </c>
      <c r="BN1768" s="290">
        <f t="shared" si="1356"/>
        <v>0</v>
      </c>
      <c r="BO1768" s="293">
        <f t="shared" si="1357"/>
        <v>0</v>
      </c>
      <c r="BP1768" s="283" t="str">
        <f>IF(BO1768=0,"",
IF(SUM($BO$1701:BO1768)=1,BQ1768,
IF($BO$1821&gt;SUM($BO$1701:BO1768),_xlfn.CONCAT(", ",BQ1768),
IF($BO$1821=SUM($BO$1701:BO1768),_xlfn.CONCAT(" y ",BQ1768)))))</f>
        <v/>
      </c>
      <c r="BQ1768" s="120" t="s">
        <v>5255</v>
      </c>
    </row>
    <row r="1769" spans="1:69" customFormat="1" ht="15" customHeight="1">
      <c r="A1769" s="30"/>
      <c r="B1769" s="31"/>
      <c r="C1769" s="35" t="s">
        <v>5256</v>
      </c>
      <c r="D1769" s="800" t="str">
        <f>IF(CNGE_2026_M1_Secc1_Sub1!$D109="","",CNGE_2026_M1_Secc1_Sub1!$D109)</f>
        <v/>
      </c>
      <c r="E1769" s="723"/>
      <c r="F1769" s="723"/>
      <c r="G1769" s="723"/>
      <c r="H1769" s="723"/>
      <c r="I1769" s="723"/>
      <c r="J1769" s="723"/>
      <c r="K1769" s="723"/>
      <c r="L1769" s="723"/>
      <c r="M1769" s="723"/>
      <c r="N1769" s="723"/>
      <c r="O1769" s="723"/>
      <c r="P1769" s="723"/>
      <c r="Q1769" s="723"/>
      <c r="R1769" s="724"/>
      <c r="S1769" s="637" t="str">
        <f t="shared" si="1324"/>
        <v/>
      </c>
      <c r="T1769" s="637" t="str">
        <f t="shared" si="1325"/>
        <v/>
      </c>
      <c r="U1769" s="637" t="str">
        <f t="shared" si="1326"/>
        <v/>
      </c>
      <c r="V1769" s="638"/>
      <c r="W1769" s="638"/>
      <c r="X1769" s="638"/>
      <c r="Y1769" s="638"/>
      <c r="Z1769" s="638"/>
      <c r="AA1769" s="638"/>
      <c r="AB1769" s="638"/>
      <c r="AC1769" s="638"/>
      <c r="AD1769" s="638"/>
      <c r="AI1769" t="str">
        <f t="shared" si="1327"/>
        <v/>
      </c>
      <c r="AJ1769">
        <f t="shared" si="1328"/>
        <v>0</v>
      </c>
      <c r="AK1769">
        <f t="shared" si="1329"/>
        <v>0</v>
      </c>
      <c r="AL1769">
        <f t="shared" si="1330"/>
        <v>0</v>
      </c>
      <c r="AM1769">
        <f t="shared" si="1331"/>
        <v>0</v>
      </c>
      <c r="AN1769">
        <f t="shared" si="1332"/>
        <v>0</v>
      </c>
      <c r="AO1769">
        <f t="shared" si="1333"/>
        <v>0</v>
      </c>
      <c r="AP1769">
        <f t="shared" si="1334"/>
        <v>0</v>
      </c>
      <c r="AQ1769">
        <f t="shared" si="1335"/>
        <v>0</v>
      </c>
      <c r="AR1769">
        <f t="shared" si="1336"/>
        <v>0</v>
      </c>
      <c r="AS1769">
        <f t="shared" si="1337"/>
        <v>0</v>
      </c>
      <c r="AT1769">
        <f t="shared" si="1338"/>
        <v>0</v>
      </c>
      <c r="AU1769">
        <f t="shared" si="1339"/>
        <v>0</v>
      </c>
      <c r="AV1769">
        <f t="shared" si="1340"/>
        <v>0</v>
      </c>
      <c r="AW1769">
        <f t="shared" si="1341"/>
        <v>0</v>
      </c>
      <c r="AX1769">
        <f t="shared" si="1342"/>
        <v>0</v>
      </c>
      <c r="AY1769" s="356" t="str">
        <f t="shared" si="1343"/>
        <v/>
      </c>
      <c r="AZ1769" s="357">
        <f t="shared" si="1344"/>
        <v>0</v>
      </c>
      <c r="BA1769" s="358">
        <f t="shared" si="1345"/>
        <v>0</v>
      </c>
      <c r="BB1769" s="359">
        <f t="shared" si="1346"/>
        <v>0</v>
      </c>
      <c r="BC1769" s="356" t="str">
        <f t="shared" si="1347"/>
        <v/>
      </c>
      <c r="BD1769" s="357">
        <f t="shared" si="1348"/>
        <v>0</v>
      </c>
      <c r="BE1769" s="358">
        <f t="shared" si="1349"/>
        <v>0</v>
      </c>
      <c r="BF1769" s="359">
        <f t="shared" si="1350"/>
        <v>0</v>
      </c>
      <c r="BG1769" s="356" t="str">
        <f t="shared" si="1351"/>
        <v/>
      </c>
      <c r="BH1769" s="357">
        <f t="shared" si="1352"/>
        <v>0</v>
      </c>
      <c r="BI1769" s="358">
        <f t="shared" si="1353"/>
        <v>0</v>
      </c>
      <c r="BJ1769" s="359">
        <f t="shared" si="1354"/>
        <v>0</v>
      </c>
      <c r="BK1769" s="293">
        <f t="shared" si="1355"/>
        <v>0</v>
      </c>
      <c r="BL1769" s="352" t="str">
        <f>IF(BK1769=0,"",
IF(SUM($BK$1701:BK1769)=1,BM1769,
IF($BK$1821&gt;SUM($BK$1701:BK1769),_xlfn.CONCAT(", ",BM1769),
IF($BK$1821=SUM($BK$1701:BK1769),_xlfn.CONCAT(" y ",BM1769)))))</f>
        <v/>
      </c>
      <c r="BM1769" s="120" t="s">
        <v>5257</v>
      </c>
      <c r="BN1769" s="290">
        <f t="shared" si="1356"/>
        <v>0</v>
      </c>
      <c r="BO1769" s="293">
        <f t="shared" si="1357"/>
        <v>0</v>
      </c>
      <c r="BP1769" s="283" t="str">
        <f>IF(BO1769=0,"",
IF(SUM($BO$1701:BO1769)=1,BQ1769,
IF($BO$1821&gt;SUM($BO$1701:BO1769),_xlfn.CONCAT(", ",BQ1769),
IF($BO$1821=SUM($BO$1701:BO1769),_xlfn.CONCAT(" y ",BQ1769)))))</f>
        <v/>
      </c>
      <c r="BQ1769" s="120" t="s">
        <v>5257</v>
      </c>
    </row>
    <row r="1770" spans="1:69" customFormat="1" ht="15" customHeight="1">
      <c r="A1770" s="30"/>
      <c r="B1770" s="31"/>
      <c r="C1770" s="35" t="s">
        <v>5258</v>
      </c>
      <c r="D1770" s="800" t="str">
        <f>IF(CNGE_2026_M1_Secc1_Sub1!$D110="","",CNGE_2026_M1_Secc1_Sub1!$D110)</f>
        <v/>
      </c>
      <c r="E1770" s="723"/>
      <c r="F1770" s="723"/>
      <c r="G1770" s="723"/>
      <c r="H1770" s="723"/>
      <c r="I1770" s="723"/>
      <c r="J1770" s="723"/>
      <c r="K1770" s="723"/>
      <c r="L1770" s="723"/>
      <c r="M1770" s="723"/>
      <c r="N1770" s="723"/>
      <c r="O1770" s="723"/>
      <c r="P1770" s="723"/>
      <c r="Q1770" s="723"/>
      <c r="R1770" s="724"/>
      <c r="S1770" s="637" t="str">
        <f t="shared" si="1324"/>
        <v/>
      </c>
      <c r="T1770" s="637" t="str">
        <f t="shared" si="1325"/>
        <v/>
      </c>
      <c r="U1770" s="637" t="str">
        <f t="shared" si="1326"/>
        <v/>
      </c>
      <c r="V1770" s="638"/>
      <c r="W1770" s="638"/>
      <c r="X1770" s="638"/>
      <c r="Y1770" s="638"/>
      <c r="Z1770" s="638"/>
      <c r="AA1770" s="638"/>
      <c r="AB1770" s="638"/>
      <c r="AC1770" s="638"/>
      <c r="AD1770" s="638"/>
      <c r="AI1770" t="str">
        <f t="shared" si="1327"/>
        <v/>
      </c>
      <c r="AJ1770">
        <f t="shared" si="1328"/>
        <v>0</v>
      </c>
      <c r="AK1770">
        <f t="shared" si="1329"/>
        <v>0</v>
      </c>
      <c r="AL1770">
        <f t="shared" si="1330"/>
        <v>0</v>
      </c>
      <c r="AM1770">
        <f t="shared" si="1331"/>
        <v>0</v>
      </c>
      <c r="AN1770">
        <f t="shared" si="1332"/>
        <v>0</v>
      </c>
      <c r="AO1770">
        <f t="shared" si="1333"/>
        <v>0</v>
      </c>
      <c r="AP1770">
        <f t="shared" si="1334"/>
        <v>0</v>
      </c>
      <c r="AQ1770">
        <f t="shared" si="1335"/>
        <v>0</v>
      </c>
      <c r="AR1770">
        <f t="shared" si="1336"/>
        <v>0</v>
      </c>
      <c r="AS1770">
        <f t="shared" si="1337"/>
        <v>0</v>
      </c>
      <c r="AT1770">
        <f t="shared" si="1338"/>
        <v>0</v>
      </c>
      <c r="AU1770">
        <f t="shared" si="1339"/>
        <v>0</v>
      </c>
      <c r="AV1770">
        <f t="shared" si="1340"/>
        <v>0</v>
      </c>
      <c r="AW1770">
        <f t="shared" si="1341"/>
        <v>0</v>
      </c>
      <c r="AX1770">
        <f t="shared" si="1342"/>
        <v>0</v>
      </c>
      <c r="AY1770" s="356" t="str">
        <f t="shared" si="1343"/>
        <v/>
      </c>
      <c r="AZ1770" s="357">
        <f t="shared" si="1344"/>
        <v>0</v>
      </c>
      <c r="BA1770" s="358">
        <f t="shared" si="1345"/>
        <v>0</v>
      </c>
      <c r="BB1770" s="359">
        <f t="shared" si="1346"/>
        <v>0</v>
      </c>
      <c r="BC1770" s="356" t="str">
        <f t="shared" si="1347"/>
        <v/>
      </c>
      <c r="BD1770" s="357">
        <f t="shared" si="1348"/>
        <v>0</v>
      </c>
      <c r="BE1770" s="358">
        <f t="shared" si="1349"/>
        <v>0</v>
      </c>
      <c r="BF1770" s="359">
        <f t="shared" si="1350"/>
        <v>0</v>
      </c>
      <c r="BG1770" s="356" t="str">
        <f t="shared" si="1351"/>
        <v/>
      </c>
      <c r="BH1770" s="357">
        <f t="shared" si="1352"/>
        <v>0</v>
      </c>
      <c r="BI1770" s="358">
        <f t="shared" si="1353"/>
        <v>0</v>
      </c>
      <c r="BJ1770" s="359">
        <f t="shared" si="1354"/>
        <v>0</v>
      </c>
      <c r="BK1770" s="293">
        <f t="shared" si="1355"/>
        <v>0</v>
      </c>
      <c r="BL1770" s="352" t="str">
        <f>IF(BK1770=0,"",
IF(SUM($BK$1701:BK1770)=1,BM1770,
IF($BK$1821&gt;SUM($BK$1701:BK1770),_xlfn.CONCAT(", ",BM1770),
IF($BK$1821=SUM($BK$1701:BK1770),_xlfn.CONCAT(" y ",BM1770)))))</f>
        <v/>
      </c>
      <c r="BM1770" s="120" t="s">
        <v>5259</v>
      </c>
      <c r="BN1770" s="290">
        <f t="shared" si="1356"/>
        <v>0</v>
      </c>
      <c r="BO1770" s="293">
        <f t="shared" si="1357"/>
        <v>0</v>
      </c>
      <c r="BP1770" s="283" t="str">
        <f>IF(BO1770=0,"",
IF(SUM($BO$1701:BO1770)=1,BQ1770,
IF($BO$1821&gt;SUM($BO$1701:BO1770),_xlfn.CONCAT(", ",BQ1770),
IF($BO$1821=SUM($BO$1701:BO1770),_xlfn.CONCAT(" y ",BQ1770)))))</f>
        <v/>
      </c>
      <c r="BQ1770" s="120" t="s">
        <v>5259</v>
      </c>
    </row>
    <row r="1771" spans="1:69" customFormat="1" ht="15" customHeight="1">
      <c r="A1771" s="30"/>
      <c r="B1771" s="31"/>
      <c r="C1771" s="35" t="s">
        <v>5260</v>
      </c>
      <c r="D1771" s="800" t="str">
        <f>IF(CNGE_2026_M1_Secc1_Sub1!$D111="","",CNGE_2026_M1_Secc1_Sub1!$D111)</f>
        <v/>
      </c>
      <c r="E1771" s="723"/>
      <c r="F1771" s="723"/>
      <c r="G1771" s="723"/>
      <c r="H1771" s="723"/>
      <c r="I1771" s="723"/>
      <c r="J1771" s="723"/>
      <c r="K1771" s="723"/>
      <c r="L1771" s="723"/>
      <c r="M1771" s="723"/>
      <c r="N1771" s="723"/>
      <c r="O1771" s="723"/>
      <c r="P1771" s="723"/>
      <c r="Q1771" s="723"/>
      <c r="R1771" s="724"/>
      <c r="S1771" s="637" t="str">
        <f t="shared" si="1324"/>
        <v/>
      </c>
      <c r="T1771" s="637" t="str">
        <f t="shared" si="1325"/>
        <v/>
      </c>
      <c r="U1771" s="637" t="str">
        <f t="shared" si="1326"/>
        <v/>
      </c>
      <c r="V1771" s="638"/>
      <c r="W1771" s="638"/>
      <c r="X1771" s="638"/>
      <c r="Y1771" s="638"/>
      <c r="Z1771" s="638"/>
      <c r="AA1771" s="638"/>
      <c r="AB1771" s="638"/>
      <c r="AC1771" s="638"/>
      <c r="AD1771" s="638"/>
      <c r="AI1771" t="str">
        <f t="shared" si="1327"/>
        <v/>
      </c>
      <c r="AJ1771">
        <f t="shared" si="1328"/>
        <v>0</v>
      </c>
      <c r="AK1771">
        <f t="shared" si="1329"/>
        <v>0</v>
      </c>
      <c r="AL1771">
        <f t="shared" si="1330"/>
        <v>0</v>
      </c>
      <c r="AM1771">
        <f t="shared" si="1331"/>
        <v>0</v>
      </c>
      <c r="AN1771">
        <f t="shared" si="1332"/>
        <v>0</v>
      </c>
      <c r="AO1771">
        <f t="shared" si="1333"/>
        <v>0</v>
      </c>
      <c r="AP1771">
        <f t="shared" si="1334"/>
        <v>0</v>
      </c>
      <c r="AQ1771">
        <f t="shared" si="1335"/>
        <v>0</v>
      </c>
      <c r="AR1771">
        <f t="shared" si="1336"/>
        <v>0</v>
      </c>
      <c r="AS1771">
        <f t="shared" si="1337"/>
        <v>0</v>
      </c>
      <c r="AT1771">
        <f t="shared" si="1338"/>
        <v>0</v>
      </c>
      <c r="AU1771">
        <f t="shared" si="1339"/>
        <v>0</v>
      </c>
      <c r="AV1771">
        <f t="shared" si="1340"/>
        <v>0</v>
      </c>
      <c r="AW1771">
        <f t="shared" si="1341"/>
        <v>0</v>
      </c>
      <c r="AX1771">
        <f t="shared" si="1342"/>
        <v>0</v>
      </c>
      <c r="AY1771" s="356" t="str">
        <f t="shared" si="1343"/>
        <v/>
      </c>
      <c r="AZ1771" s="357">
        <f t="shared" si="1344"/>
        <v>0</v>
      </c>
      <c r="BA1771" s="358">
        <f t="shared" si="1345"/>
        <v>0</v>
      </c>
      <c r="BB1771" s="359">
        <f t="shared" si="1346"/>
        <v>0</v>
      </c>
      <c r="BC1771" s="356" t="str">
        <f t="shared" si="1347"/>
        <v/>
      </c>
      <c r="BD1771" s="357">
        <f t="shared" si="1348"/>
        <v>0</v>
      </c>
      <c r="BE1771" s="358">
        <f t="shared" si="1349"/>
        <v>0</v>
      </c>
      <c r="BF1771" s="359">
        <f t="shared" si="1350"/>
        <v>0</v>
      </c>
      <c r="BG1771" s="356" t="str">
        <f t="shared" si="1351"/>
        <v/>
      </c>
      <c r="BH1771" s="357">
        <f t="shared" si="1352"/>
        <v>0</v>
      </c>
      <c r="BI1771" s="358">
        <f t="shared" si="1353"/>
        <v>0</v>
      </c>
      <c r="BJ1771" s="359">
        <f t="shared" si="1354"/>
        <v>0</v>
      </c>
      <c r="BK1771" s="293">
        <f t="shared" si="1355"/>
        <v>0</v>
      </c>
      <c r="BL1771" s="352" t="str">
        <f>IF(BK1771=0,"",
IF(SUM($BK$1701:BK1771)=1,BM1771,
IF($BK$1821&gt;SUM($BK$1701:BK1771),_xlfn.CONCAT(", ",BM1771),
IF($BK$1821=SUM($BK$1701:BK1771),_xlfn.CONCAT(" y ",BM1771)))))</f>
        <v/>
      </c>
      <c r="BM1771" s="120" t="s">
        <v>5261</v>
      </c>
      <c r="BN1771" s="290">
        <f t="shared" si="1356"/>
        <v>0</v>
      </c>
      <c r="BO1771" s="293">
        <f t="shared" si="1357"/>
        <v>0</v>
      </c>
      <c r="BP1771" s="283" t="str">
        <f>IF(BO1771=0,"",
IF(SUM($BO$1701:BO1771)=1,BQ1771,
IF($BO$1821&gt;SUM($BO$1701:BO1771),_xlfn.CONCAT(", ",BQ1771),
IF($BO$1821=SUM($BO$1701:BO1771),_xlfn.CONCAT(" y ",BQ1771)))))</f>
        <v/>
      </c>
      <c r="BQ1771" s="120" t="s">
        <v>5261</v>
      </c>
    </row>
    <row r="1772" spans="1:69" customFormat="1" ht="15" customHeight="1">
      <c r="A1772" s="30"/>
      <c r="B1772" s="31"/>
      <c r="C1772" s="35" t="s">
        <v>5262</v>
      </c>
      <c r="D1772" s="800" t="str">
        <f>IF(CNGE_2026_M1_Secc1_Sub1!$D112="","",CNGE_2026_M1_Secc1_Sub1!$D112)</f>
        <v/>
      </c>
      <c r="E1772" s="723"/>
      <c r="F1772" s="723"/>
      <c r="G1772" s="723"/>
      <c r="H1772" s="723"/>
      <c r="I1772" s="723"/>
      <c r="J1772" s="723"/>
      <c r="K1772" s="723"/>
      <c r="L1772" s="723"/>
      <c r="M1772" s="723"/>
      <c r="N1772" s="723"/>
      <c r="O1772" s="723"/>
      <c r="P1772" s="723"/>
      <c r="Q1772" s="723"/>
      <c r="R1772" s="724"/>
      <c r="S1772" s="637" t="str">
        <f t="shared" si="1324"/>
        <v/>
      </c>
      <c r="T1772" s="637" t="str">
        <f t="shared" si="1325"/>
        <v/>
      </c>
      <c r="U1772" s="637" t="str">
        <f t="shared" si="1326"/>
        <v/>
      </c>
      <c r="V1772" s="638"/>
      <c r="W1772" s="638"/>
      <c r="X1772" s="638"/>
      <c r="Y1772" s="638"/>
      <c r="Z1772" s="638"/>
      <c r="AA1772" s="638"/>
      <c r="AB1772" s="638"/>
      <c r="AC1772" s="638"/>
      <c r="AD1772" s="638"/>
      <c r="AI1772" t="str">
        <f t="shared" si="1327"/>
        <v/>
      </c>
      <c r="AJ1772">
        <f t="shared" si="1328"/>
        <v>0</v>
      </c>
      <c r="AK1772">
        <f t="shared" si="1329"/>
        <v>0</v>
      </c>
      <c r="AL1772">
        <f t="shared" si="1330"/>
        <v>0</v>
      </c>
      <c r="AM1772">
        <f t="shared" si="1331"/>
        <v>0</v>
      </c>
      <c r="AN1772">
        <f t="shared" si="1332"/>
        <v>0</v>
      </c>
      <c r="AO1772">
        <f t="shared" si="1333"/>
        <v>0</v>
      </c>
      <c r="AP1772">
        <f t="shared" si="1334"/>
        <v>0</v>
      </c>
      <c r="AQ1772">
        <f t="shared" si="1335"/>
        <v>0</v>
      </c>
      <c r="AR1772">
        <f t="shared" si="1336"/>
        <v>0</v>
      </c>
      <c r="AS1772">
        <f t="shared" si="1337"/>
        <v>0</v>
      </c>
      <c r="AT1772">
        <f t="shared" si="1338"/>
        <v>0</v>
      </c>
      <c r="AU1772">
        <f t="shared" si="1339"/>
        <v>0</v>
      </c>
      <c r="AV1772">
        <f t="shared" si="1340"/>
        <v>0</v>
      </c>
      <c r="AW1772">
        <f t="shared" si="1341"/>
        <v>0</v>
      </c>
      <c r="AX1772">
        <f t="shared" si="1342"/>
        <v>0</v>
      </c>
      <c r="AY1772" s="356" t="str">
        <f t="shared" si="1343"/>
        <v/>
      </c>
      <c r="AZ1772" s="357">
        <f t="shared" si="1344"/>
        <v>0</v>
      </c>
      <c r="BA1772" s="358">
        <f t="shared" si="1345"/>
        <v>0</v>
      </c>
      <c r="BB1772" s="359">
        <f t="shared" si="1346"/>
        <v>0</v>
      </c>
      <c r="BC1772" s="356" t="str">
        <f t="shared" si="1347"/>
        <v/>
      </c>
      <c r="BD1772" s="357">
        <f t="shared" si="1348"/>
        <v>0</v>
      </c>
      <c r="BE1772" s="358">
        <f t="shared" si="1349"/>
        <v>0</v>
      </c>
      <c r="BF1772" s="359">
        <f t="shared" si="1350"/>
        <v>0</v>
      </c>
      <c r="BG1772" s="356" t="str">
        <f t="shared" si="1351"/>
        <v/>
      </c>
      <c r="BH1772" s="357">
        <f t="shared" si="1352"/>
        <v>0</v>
      </c>
      <c r="BI1772" s="358">
        <f t="shared" si="1353"/>
        <v>0</v>
      </c>
      <c r="BJ1772" s="359">
        <f t="shared" si="1354"/>
        <v>0</v>
      </c>
      <c r="BK1772" s="293">
        <f t="shared" si="1355"/>
        <v>0</v>
      </c>
      <c r="BL1772" s="352" t="str">
        <f>IF(BK1772=0,"",
IF(SUM($BK$1701:BK1772)=1,BM1772,
IF($BK$1821&gt;SUM($BK$1701:BK1772),_xlfn.CONCAT(", ",BM1772),
IF($BK$1821=SUM($BK$1701:BK1772),_xlfn.CONCAT(" y ",BM1772)))))</f>
        <v/>
      </c>
      <c r="BM1772" s="120" t="s">
        <v>5263</v>
      </c>
      <c r="BN1772" s="290">
        <f t="shared" si="1356"/>
        <v>0</v>
      </c>
      <c r="BO1772" s="293">
        <f t="shared" si="1357"/>
        <v>0</v>
      </c>
      <c r="BP1772" s="283" t="str">
        <f>IF(BO1772=0,"",
IF(SUM($BO$1701:BO1772)=1,BQ1772,
IF($BO$1821&gt;SUM($BO$1701:BO1772),_xlfn.CONCAT(", ",BQ1772),
IF($BO$1821=SUM($BO$1701:BO1772),_xlfn.CONCAT(" y ",BQ1772)))))</f>
        <v/>
      </c>
      <c r="BQ1772" s="120" t="s">
        <v>5263</v>
      </c>
    </row>
    <row r="1773" spans="1:69" customFormat="1" ht="15" customHeight="1">
      <c r="A1773" s="30"/>
      <c r="B1773" s="31"/>
      <c r="C1773" s="35" t="s">
        <v>5264</v>
      </c>
      <c r="D1773" s="800" t="str">
        <f>IF(CNGE_2026_M1_Secc1_Sub1!$D113="","",CNGE_2026_M1_Secc1_Sub1!$D113)</f>
        <v/>
      </c>
      <c r="E1773" s="723"/>
      <c r="F1773" s="723"/>
      <c r="G1773" s="723"/>
      <c r="H1773" s="723"/>
      <c r="I1773" s="723"/>
      <c r="J1773" s="723"/>
      <c r="K1773" s="723"/>
      <c r="L1773" s="723"/>
      <c r="M1773" s="723"/>
      <c r="N1773" s="723"/>
      <c r="O1773" s="723"/>
      <c r="P1773" s="723"/>
      <c r="Q1773" s="723"/>
      <c r="R1773" s="724"/>
      <c r="S1773" s="637" t="str">
        <f t="shared" si="1324"/>
        <v/>
      </c>
      <c r="T1773" s="637" t="str">
        <f t="shared" si="1325"/>
        <v/>
      </c>
      <c r="U1773" s="637" t="str">
        <f t="shared" si="1326"/>
        <v/>
      </c>
      <c r="V1773" s="638"/>
      <c r="W1773" s="638"/>
      <c r="X1773" s="638"/>
      <c r="Y1773" s="638"/>
      <c r="Z1773" s="638"/>
      <c r="AA1773" s="638"/>
      <c r="AB1773" s="638"/>
      <c r="AC1773" s="638"/>
      <c r="AD1773" s="638"/>
      <c r="AI1773" t="str">
        <f t="shared" si="1327"/>
        <v/>
      </c>
      <c r="AJ1773">
        <f t="shared" si="1328"/>
        <v>0</v>
      </c>
      <c r="AK1773">
        <f t="shared" si="1329"/>
        <v>0</v>
      </c>
      <c r="AL1773">
        <f t="shared" si="1330"/>
        <v>0</v>
      </c>
      <c r="AM1773">
        <f t="shared" si="1331"/>
        <v>0</v>
      </c>
      <c r="AN1773">
        <f t="shared" si="1332"/>
        <v>0</v>
      </c>
      <c r="AO1773">
        <f t="shared" si="1333"/>
        <v>0</v>
      </c>
      <c r="AP1773">
        <f t="shared" si="1334"/>
        <v>0</v>
      </c>
      <c r="AQ1773">
        <f t="shared" si="1335"/>
        <v>0</v>
      </c>
      <c r="AR1773">
        <f t="shared" si="1336"/>
        <v>0</v>
      </c>
      <c r="AS1773">
        <f t="shared" si="1337"/>
        <v>0</v>
      </c>
      <c r="AT1773">
        <f t="shared" si="1338"/>
        <v>0</v>
      </c>
      <c r="AU1773">
        <f t="shared" si="1339"/>
        <v>0</v>
      </c>
      <c r="AV1773">
        <f t="shared" si="1340"/>
        <v>0</v>
      </c>
      <c r="AW1773">
        <f t="shared" si="1341"/>
        <v>0</v>
      </c>
      <c r="AX1773">
        <f t="shared" si="1342"/>
        <v>0</v>
      </c>
      <c r="AY1773" s="356" t="str">
        <f t="shared" si="1343"/>
        <v/>
      </c>
      <c r="AZ1773" s="357">
        <f t="shared" si="1344"/>
        <v>0</v>
      </c>
      <c r="BA1773" s="358">
        <f t="shared" si="1345"/>
        <v>0</v>
      </c>
      <c r="BB1773" s="359">
        <f t="shared" si="1346"/>
        <v>0</v>
      </c>
      <c r="BC1773" s="356" t="str">
        <f t="shared" si="1347"/>
        <v/>
      </c>
      <c r="BD1773" s="357">
        <f t="shared" si="1348"/>
        <v>0</v>
      </c>
      <c r="BE1773" s="358">
        <f t="shared" si="1349"/>
        <v>0</v>
      </c>
      <c r="BF1773" s="359">
        <f t="shared" si="1350"/>
        <v>0</v>
      </c>
      <c r="BG1773" s="356" t="str">
        <f t="shared" si="1351"/>
        <v/>
      </c>
      <c r="BH1773" s="357">
        <f t="shared" si="1352"/>
        <v>0</v>
      </c>
      <c r="BI1773" s="358">
        <f t="shared" si="1353"/>
        <v>0</v>
      </c>
      <c r="BJ1773" s="359">
        <f t="shared" si="1354"/>
        <v>0</v>
      </c>
      <c r="BK1773" s="293">
        <f t="shared" si="1355"/>
        <v>0</v>
      </c>
      <c r="BL1773" s="352" t="str">
        <f>IF(BK1773=0,"",
IF(SUM($BK$1701:BK1773)=1,BM1773,
IF($BK$1821&gt;SUM($BK$1701:BK1773),_xlfn.CONCAT(", ",BM1773),
IF($BK$1821=SUM($BK$1701:BK1773),_xlfn.CONCAT(" y ",BM1773)))))</f>
        <v/>
      </c>
      <c r="BM1773" s="120" t="s">
        <v>5265</v>
      </c>
      <c r="BN1773" s="290">
        <f t="shared" si="1356"/>
        <v>0</v>
      </c>
      <c r="BO1773" s="293">
        <f t="shared" si="1357"/>
        <v>0</v>
      </c>
      <c r="BP1773" s="283" t="str">
        <f>IF(BO1773=0,"",
IF(SUM($BO$1701:BO1773)=1,BQ1773,
IF($BO$1821&gt;SUM($BO$1701:BO1773),_xlfn.CONCAT(", ",BQ1773),
IF($BO$1821=SUM($BO$1701:BO1773),_xlfn.CONCAT(" y ",BQ1773)))))</f>
        <v/>
      </c>
      <c r="BQ1773" s="120" t="s">
        <v>5265</v>
      </c>
    </row>
    <row r="1774" spans="1:69" customFormat="1" ht="15" customHeight="1">
      <c r="A1774" s="30"/>
      <c r="B1774" s="31"/>
      <c r="C1774" s="35" t="s">
        <v>5266</v>
      </c>
      <c r="D1774" s="800" t="str">
        <f>IF(CNGE_2026_M1_Secc1_Sub1!$D114="","",CNGE_2026_M1_Secc1_Sub1!$D114)</f>
        <v/>
      </c>
      <c r="E1774" s="723"/>
      <c r="F1774" s="723"/>
      <c r="G1774" s="723"/>
      <c r="H1774" s="723"/>
      <c r="I1774" s="723"/>
      <c r="J1774" s="723"/>
      <c r="K1774" s="723"/>
      <c r="L1774" s="723"/>
      <c r="M1774" s="723"/>
      <c r="N1774" s="723"/>
      <c r="O1774" s="723"/>
      <c r="P1774" s="723"/>
      <c r="Q1774" s="723"/>
      <c r="R1774" s="724"/>
      <c r="S1774" s="637" t="str">
        <f t="shared" si="1324"/>
        <v/>
      </c>
      <c r="T1774" s="637" t="str">
        <f t="shared" si="1325"/>
        <v/>
      </c>
      <c r="U1774" s="637" t="str">
        <f t="shared" si="1326"/>
        <v/>
      </c>
      <c r="V1774" s="638"/>
      <c r="W1774" s="638"/>
      <c r="X1774" s="638"/>
      <c r="Y1774" s="638"/>
      <c r="Z1774" s="638"/>
      <c r="AA1774" s="638"/>
      <c r="AB1774" s="638"/>
      <c r="AC1774" s="638"/>
      <c r="AD1774" s="638"/>
      <c r="AI1774" t="str">
        <f t="shared" si="1327"/>
        <v/>
      </c>
      <c r="AJ1774">
        <f t="shared" si="1328"/>
        <v>0</v>
      </c>
      <c r="AK1774">
        <f t="shared" si="1329"/>
        <v>0</v>
      </c>
      <c r="AL1774">
        <f t="shared" si="1330"/>
        <v>0</v>
      </c>
      <c r="AM1774">
        <f t="shared" si="1331"/>
        <v>0</v>
      </c>
      <c r="AN1774">
        <f t="shared" si="1332"/>
        <v>0</v>
      </c>
      <c r="AO1774">
        <f t="shared" si="1333"/>
        <v>0</v>
      </c>
      <c r="AP1774">
        <f t="shared" si="1334"/>
        <v>0</v>
      </c>
      <c r="AQ1774">
        <f t="shared" si="1335"/>
        <v>0</v>
      </c>
      <c r="AR1774">
        <f t="shared" si="1336"/>
        <v>0</v>
      </c>
      <c r="AS1774">
        <f t="shared" si="1337"/>
        <v>0</v>
      </c>
      <c r="AT1774">
        <f t="shared" si="1338"/>
        <v>0</v>
      </c>
      <c r="AU1774">
        <f t="shared" si="1339"/>
        <v>0</v>
      </c>
      <c r="AV1774">
        <f t="shared" si="1340"/>
        <v>0</v>
      </c>
      <c r="AW1774">
        <f t="shared" si="1341"/>
        <v>0</v>
      </c>
      <c r="AX1774">
        <f t="shared" si="1342"/>
        <v>0</v>
      </c>
      <c r="AY1774" s="356" t="str">
        <f t="shared" si="1343"/>
        <v/>
      </c>
      <c r="AZ1774" s="357">
        <f t="shared" si="1344"/>
        <v>0</v>
      </c>
      <c r="BA1774" s="358">
        <f t="shared" si="1345"/>
        <v>0</v>
      </c>
      <c r="BB1774" s="359">
        <f t="shared" si="1346"/>
        <v>0</v>
      </c>
      <c r="BC1774" s="356" t="str">
        <f t="shared" si="1347"/>
        <v/>
      </c>
      <c r="BD1774" s="357">
        <f t="shared" si="1348"/>
        <v>0</v>
      </c>
      <c r="BE1774" s="358">
        <f t="shared" si="1349"/>
        <v>0</v>
      </c>
      <c r="BF1774" s="359">
        <f t="shared" si="1350"/>
        <v>0</v>
      </c>
      <c r="BG1774" s="356" t="str">
        <f t="shared" si="1351"/>
        <v/>
      </c>
      <c r="BH1774" s="357">
        <f t="shared" si="1352"/>
        <v>0</v>
      </c>
      <c r="BI1774" s="358">
        <f t="shared" si="1353"/>
        <v>0</v>
      </c>
      <c r="BJ1774" s="359">
        <f t="shared" si="1354"/>
        <v>0</v>
      </c>
      <c r="BK1774" s="293">
        <f t="shared" si="1355"/>
        <v>0</v>
      </c>
      <c r="BL1774" s="352" t="str">
        <f>IF(BK1774=0,"",
IF(SUM($BK$1701:BK1774)=1,BM1774,
IF($BK$1821&gt;SUM($BK$1701:BK1774),_xlfn.CONCAT(", ",BM1774),
IF($BK$1821=SUM($BK$1701:BK1774),_xlfn.CONCAT(" y ",BM1774)))))</f>
        <v/>
      </c>
      <c r="BM1774" s="120" t="s">
        <v>5267</v>
      </c>
      <c r="BN1774" s="290">
        <f t="shared" si="1356"/>
        <v>0</v>
      </c>
      <c r="BO1774" s="293">
        <f t="shared" si="1357"/>
        <v>0</v>
      </c>
      <c r="BP1774" s="283" t="str">
        <f>IF(BO1774=0,"",
IF(SUM($BO$1701:BO1774)=1,BQ1774,
IF($BO$1821&gt;SUM($BO$1701:BO1774),_xlfn.CONCAT(", ",BQ1774),
IF($BO$1821=SUM($BO$1701:BO1774),_xlfn.CONCAT(" y ",BQ1774)))))</f>
        <v/>
      </c>
      <c r="BQ1774" s="120" t="s">
        <v>5267</v>
      </c>
    </row>
    <row r="1775" spans="1:69" customFormat="1" ht="15" customHeight="1">
      <c r="A1775" s="30"/>
      <c r="B1775" s="31"/>
      <c r="C1775" s="35" t="s">
        <v>5268</v>
      </c>
      <c r="D1775" s="800" t="str">
        <f>IF(CNGE_2026_M1_Secc1_Sub1!$D115="","",CNGE_2026_M1_Secc1_Sub1!$D115)</f>
        <v/>
      </c>
      <c r="E1775" s="723"/>
      <c r="F1775" s="723"/>
      <c r="G1775" s="723"/>
      <c r="H1775" s="723"/>
      <c r="I1775" s="723"/>
      <c r="J1775" s="723"/>
      <c r="K1775" s="723"/>
      <c r="L1775" s="723"/>
      <c r="M1775" s="723"/>
      <c r="N1775" s="723"/>
      <c r="O1775" s="723"/>
      <c r="P1775" s="723"/>
      <c r="Q1775" s="723"/>
      <c r="R1775" s="724"/>
      <c r="S1775" s="637" t="str">
        <f t="shared" si="1324"/>
        <v/>
      </c>
      <c r="T1775" s="637" t="str">
        <f t="shared" si="1325"/>
        <v/>
      </c>
      <c r="U1775" s="637" t="str">
        <f t="shared" si="1326"/>
        <v/>
      </c>
      <c r="V1775" s="638"/>
      <c r="W1775" s="638"/>
      <c r="X1775" s="638"/>
      <c r="Y1775" s="638"/>
      <c r="Z1775" s="638"/>
      <c r="AA1775" s="638"/>
      <c r="AB1775" s="638"/>
      <c r="AC1775" s="638"/>
      <c r="AD1775" s="638"/>
      <c r="AI1775" t="str">
        <f t="shared" si="1327"/>
        <v/>
      </c>
      <c r="AJ1775">
        <f t="shared" si="1328"/>
        <v>0</v>
      </c>
      <c r="AK1775">
        <f t="shared" si="1329"/>
        <v>0</v>
      </c>
      <c r="AL1775">
        <f t="shared" si="1330"/>
        <v>0</v>
      </c>
      <c r="AM1775">
        <f t="shared" si="1331"/>
        <v>0</v>
      </c>
      <c r="AN1775">
        <f t="shared" si="1332"/>
        <v>0</v>
      </c>
      <c r="AO1775">
        <f t="shared" si="1333"/>
        <v>0</v>
      </c>
      <c r="AP1775">
        <f t="shared" si="1334"/>
        <v>0</v>
      </c>
      <c r="AQ1775">
        <f t="shared" si="1335"/>
        <v>0</v>
      </c>
      <c r="AR1775">
        <f t="shared" si="1336"/>
        <v>0</v>
      </c>
      <c r="AS1775">
        <f t="shared" si="1337"/>
        <v>0</v>
      </c>
      <c r="AT1775">
        <f t="shared" si="1338"/>
        <v>0</v>
      </c>
      <c r="AU1775">
        <f t="shared" si="1339"/>
        <v>0</v>
      </c>
      <c r="AV1775">
        <f t="shared" si="1340"/>
        <v>0</v>
      </c>
      <c r="AW1775">
        <f t="shared" si="1341"/>
        <v>0</v>
      </c>
      <c r="AX1775">
        <f t="shared" si="1342"/>
        <v>0</v>
      </c>
      <c r="AY1775" s="356" t="str">
        <f t="shared" si="1343"/>
        <v/>
      </c>
      <c r="AZ1775" s="357">
        <f t="shared" si="1344"/>
        <v>0</v>
      </c>
      <c r="BA1775" s="358">
        <f t="shared" si="1345"/>
        <v>0</v>
      </c>
      <c r="BB1775" s="359">
        <f t="shared" si="1346"/>
        <v>0</v>
      </c>
      <c r="BC1775" s="356" t="str">
        <f t="shared" si="1347"/>
        <v/>
      </c>
      <c r="BD1775" s="357">
        <f t="shared" si="1348"/>
        <v>0</v>
      </c>
      <c r="BE1775" s="358">
        <f t="shared" si="1349"/>
        <v>0</v>
      </c>
      <c r="BF1775" s="359">
        <f t="shared" si="1350"/>
        <v>0</v>
      </c>
      <c r="BG1775" s="356" t="str">
        <f t="shared" si="1351"/>
        <v/>
      </c>
      <c r="BH1775" s="357">
        <f t="shared" si="1352"/>
        <v>0</v>
      </c>
      <c r="BI1775" s="358">
        <f t="shared" si="1353"/>
        <v>0</v>
      </c>
      <c r="BJ1775" s="359">
        <f t="shared" si="1354"/>
        <v>0</v>
      </c>
      <c r="BK1775" s="293">
        <f t="shared" si="1355"/>
        <v>0</v>
      </c>
      <c r="BL1775" s="352" t="str">
        <f>IF(BK1775=0,"",
IF(SUM($BK$1701:BK1775)=1,BM1775,
IF($BK$1821&gt;SUM($BK$1701:BK1775),_xlfn.CONCAT(", ",BM1775),
IF($BK$1821=SUM($BK$1701:BK1775),_xlfn.CONCAT(" y ",BM1775)))))</f>
        <v/>
      </c>
      <c r="BM1775" s="120" t="s">
        <v>5269</v>
      </c>
      <c r="BN1775" s="290">
        <f t="shared" si="1356"/>
        <v>0</v>
      </c>
      <c r="BO1775" s="293">
        <f t="shared" si="1357"/>
        <v>0</v>
      </c>
      <c r="BP1775" s="283" t="str">
        <f>IF(BO1775=0,"",
IF(SUM($BO$1701:BO1775)=1,BQ1775,
IF($BO$1821&gt;SUM($BO$1701:BO1775),_xlfn.CONCAT(", ",BQ1775),
IF($BO$1821=SUM($BO$1701:BO1775),_xlfn.CONCAT(" y ",BQ1775)))))</f>
        <v/>
      </c>
      <c r="BQ1775" s="120" t="s">
        <v>5269</v>
      </c>
    </row>
    <row r="1776" spans="1:69" customFormat="1" ht="15" customHeight="1">
      <c r="A1776" s="30"/>
      <c r="B1776" s="31"/>
      <c r="C1776" s="35" t="s">
        <v>5270</v>
      </c>
      <c r="D1776" s="800" t="str">
        <f>IF(CNGE_2026_M1_Secc1_Sub1!$D116="","",CNGE_2026_M1_Secc1_Sub1!$D116)</f>
        <v/>
      </c>
      <c r="E1776" s="723"/>
      <c r="F1776" s="723"/>
      <c r="G1776" s="723"/>
      <c r="H1776" s="723"/>
      <c r="I1776" s="723"/>
      <c r="J1776" s="723"/>
      <c r="K1776" s="723"/>
      <c r="L1776" s="723"/>
      <c r="M1776" s="723"/>
      <c r="N1776" s="723"/>
      <c r="O1776" s="723"/>
      <c r="P1776" s="723"/>
      <c r="Q1776" s="723"/>
      <c r="R1776" s="724"/>
      <c r="S1776" s="637" t="str">
        <f t="shared" si="1324"/>
        <v/>
      </c>
      <c r="T1776" s="637" t="str">
        <f t="shared" si="1325"/>
        <v/>
      </c>
      <c r="U1776" s="637" t="str">
        <f t="shared" si="1326"/>
        <v/>
      </c>
      <c r="V1776" s="638"/>
      <c r="W1776" s="638"/>
      <c r="X1776" s="638"/>
      <c r="Y1776" s="638"/>
      <c r="Z1776" s="638"/>
      <c r="AA1776" s="638"/>
      <c r="AB1776" s="638"/>
      <c r="AC1776" s="638"/>
      <c r="AD1776" s="638"/>
      <c r="AI1776" t="str">
        <f t="shared" si="1327"/>
        <v/>
      </c>
      <c r="AJ1776">
        <f t="shared" si="1328"/>
        <v>0</v>
      </c>
      <c r="AK1776">
        <f t="shared" si="1329"/>
        <v>0</v>
      </c>
      <c r="AL1776">
        <f t="shared" si="1330"/>
        <v>0</v>
      </c>
      <c r="AM1776">
        <f t="shared" si="1331"/>
        <v>0</v>
      </c>
      <c r="AN1776">
        <f t="shared" si="1332"/>
        <v>0</v>
      </c>
      <c r="AO1776">
        <f t="shared" si="1333"/>
        <v>0</v>
      </c>
      <c r="AP1776">
        <f t="shared" si="1334"/>
        <v>0</v>
      </c>
      <c r="AQ1776">
        <f t="shared" si="1335"/>
        <v>0</v>
      </c>
      <c r="AR1776">
        <f t="shared" si="1336"/>
        <v>0</v>
      </c>
      <c r="AS1776">
        <f t="shared" si="1337"/>
        <v>0</v>
      </c>
      <c r="AT1776">
        <f t="shared" si="1338"/>
        <v>0</v>
      </c>
      <c r="AU1776">
        <f t="shared" si="1339"/>
        <v>0</v>
      </c>
      <c r="AV1776">
        <f t="shared" si="1340"/>
        <v>0</v>
      </c>
      <c r="AW1776">
        <f t="shared" si="1341"/>
        <v>0</v>
      </c>
      <c r="AX1776">
        <f t="shared" si="1342"/>
        <v>0</v>
      </c>
      <c r="AY1776" s="356" t="str">
        <f t="shared" si="1343"/>
        <v/>
      </c>
      <c r="AZ1776" s="357">
        <f t="shared" si="1344"/>
        <v>0</v>
      </c>
      <c r="BA1776" s="358">
        <f t="shared" si="1345"/>
        <v>0</v>
      </c>
      <c r="BB1776" s="359">
        <f t="shared" si="1346"/>
        <v>0</v>
      </c>
      <c r="BC1776" s="356" t="str">
        <f t="shared" si="1347"/>
        <v/>
      </c>
      <c r="BD1776" s="357">
        <f t="shared" si="1348"/>
        <v>0</v>
      </c>
      <c r="BE1776" s="358">
        <f t="shared" si="1349"/>
        <v>0</v>
      </c>
      <c r="BF1776" s="359">
        <f t="shared" si="1350"/>
        <v>0</v>
      </c>
      <c r="BG1776" s="356" t="str">
        <f t="shared" si="1351"/>
        <v/>
      </c>
      <c r="BH1776" s="357">
        <f t="shared" si="1352"/>
        <v>0</v>
      </c>
      <c r="BI1776" s="358">
        <f t="shared" si="1353"/>
        <v>0</v>
      </c>
      <c r="BJ1776" s="359">
        <f t="shared" si="1354"/>
        <v>0</v>
      </c>
      <c r="BK1776" s="293">
        <f t="shared" si="1355"/>
        <v>0</v>
      </c>
      <c r="BL1776" s="352" t="str">
        <f>IF(BK1776=0,"",
IF(SUM($BK$1701:BK1776)=1,BM1776,
IF($BK$1821&gt;SUM($BK$1701:BK1776),_xlfn.CONCAT(", ",BM1776),
IF($BK$1821=SUM($BK$1701:BK1776),_xlfn.CONCAT(" y ",BM1776)))))</f>
        <v/>
      </c>
      <c r="BM1776" s="120" t="s">
        <v>5271</v>
      </c>
      <c r="BN1776" s="290">
        <f t="shared" si="1356"/>
        <v>0</v>
      </c>
      <c r="BO1776" s="293">
        <f t="shared" si="1357"/>
        <v>0</v>
      </c>
      <c r="BP1776" s="283" t="str">
        <f>IF(BO1776=0,"",
IF(SUM($BO$1701:BO1776)=1,BQ1776,
IF($BO$1821&gt;SUM($BO$1701:BO1776),_xlfn.CONCAT(", ",BQ1776),
IF($BO$1821=SUM($BO$1701:BO1776),_xlfn.CONCAT(" y ",BQ1776)))))</f>
        <v/>
      </c>
      <c r="BQ1776" s="120" t="s">
        <v>5271</v>
      </c>
    </row>
    <row r="1777" spans="1:69" customFormat="1" ht="15" customHeight="1">
      <c r="A1777" s="30"/>
      <c r="B1777" s="31"/>
      <c r="C1777" s="35" t="s">
        <v>5272</v>
      </c>
      <c r="D1777" s="800" t="str">
        <f>IF(CNGE_2026_M1_Secc1_Sub1!$D117="","",CNGE_2026_M1_Secc1_Sub1!$D117)</f>
        <v/>
      </c>
      <c r="E1777" s="723"/>
      <c r="F1777" s="723"/>
      <c r="G1777" s="723"/>
      <c r="H1777" s="723"/>
      <c r="I1777" s="723"/>
      <c r="J1777" s="723"/>
      <c r="K1777" s="723"/>
      <c r="L1777" s="723"/>
      <c r="M1777" s="723"/>
      <c r="N1777" s="723"/>
      <c r="O1777" s="723"/>
      <c r="P1777" s="723"/>
      <c r="Q1777" s="723"/>
      <c r="R1777" s="724"/>
      <c r="S1777" s="637" t="str">
        <f t="shared" si="1324"/>
        <v/>
      </c>
      <c r="T1777" s="637" t="str">
        <f t="shared" si="1325"/>
        <v/>
      </c>
      <c r="U1777" s="637" t="str">
        <f t="shared" si="1326"/>
        <v/>
      </c>
      <c r="V1777" s="638"/>
      <c r="W1777" s="638"/>
      <c r="X1777" s="638"/>
      <c r="Y1777" s="638"/>
      <c r="Z1777" s="638"/>
      <c r="AA1777" s="638"/>
      <c r="AB1777" s="638"/>
      <c r="AC1777" s="638"/>
      <c r="AD1777" s="638"/>
      <c r="AI1777" t="str">
        <f t="shared" si="1327"/>
        <v/>
      </c>
      <c r="AJ1777">
        <f t="shared" si="1328"/>
        <v>0</v>
      </c>
      <c r="AK1777">
        <f t="shared" si="1329"/>
        <v>0</v>
      </c>
      <c r="AL1777">
        <f t="shared" si="1330"/>
        <v>0</v>
      </c>
      <c r="AM1777">
        <f t="shared" si="1331"/>
        <v>0</v>
      </c>
      <c r="AN1777">
        <f t="shared" si="1332"/>
        <v>0</v>
      </c>
      <c r="AO1777">
        <f t="shared" si="1333"/>
        <v>0</v>
      </c>
      <c r="AP1777">
        <f t="shared" si="1334"/>
        <v>0</v>
      </c>
      <c r="AQ1777">
        <f t="shared" si="1335"/>
        <v>0</v>
      </c>
      <c r="AR1777">
        <f t="shared" si="1336"/>
        <v>0</v>
      </c>
      <c r="AS1777">
        <f t="shared" si="1337"/>
        <v>0</v>
      </c>
      <c r="AT1777">
        <f t="shared" si="1338"/>
        <v>0</v>
      </c>
      <c r="AU1777">
        <f t="shared" si="1339"/>
        <v>0</v>
      </c>
      <c r="AV1777">
        <f t="shared" si="1340"/>
        <v>0</v>
      </c>
      <c r="AW1777">
        <f t="shared" si="1341"/>
        <v>0</v>
      </c>
      <c r="AX1777">
        <f t="shared" si="1342"/>
        <v>0</v>
      </c>
      <c r="AY1777" s="356" t="str">
        <f t="shared" si="1343"/>
        <v/>
      </c>
      <c r="AZ1777" s="357">
        <f t="shared" si="1344"/>
        <v>0</v>
      </c>
      <c r="BA1777" s="358">
        <f t="shared" si="1345"/>
        <v>0</v>
      </c>
      <c r="BB1777" s="359">
        <f t="shared" si="1346"/>
        <v>0</v>
      </c>
      <c r="BC1777" s="356" t="str">
        <f t="shared" si="1347"/>
        <v/>
      </c>
      <c r="BD1777" s="357">
        <f t="shared" si="1348"/>
        <v>0</v>
      </c>
      <c r="BE1777" s="358">
        <f t="shared" si="1349"/>
        <v>0</v>
      </c>
      <c r="BF1777" s="359">
        <f t="shared" si="1350"/>
        <v>0</v>
      </c>
      <c r="BG1777" s="356" t="str">
        <f t="shared" si="1351"/>
        <v/>
      </c>
      <c r="BH1777" s="357">
        <f t="shared" si="1352"/>
        <v>0</v>
      </c>
      <c r="BI1777" s="358">
        <f t="shared" si="1353"/>
        <v>0</v>
      </c>
      <c r="BJ1777" s="359">
        <f t="shared" si="1354"/>
        <v>0</v>
      </c>
      <c r="BK1777" s="293">
        <f t="shared" si="1355"/>
        <v>0</v>
      </c>
      <c r="BL1777" s="352" t="str">
        <f>IF(BK1777=0,"",
IF(SUM($BK$1701:BK1777)=1,BM1777,
IF($BK$1821&gt;SUM($BK$1701:BK1777),_xlfn.CONCAT(", ",BM1777),
IF($BK$1821=SUM($BK$1701:BK1777),_xlfn.CONCAT(" y ",BM1777)))))</f>
        <v/>
      </c>
      <c r="BM1777" s="120" t="s">
        <v>5273</v>
      </c>
      <c r="BN1777" s="290">
        <f t="shared" si="1356"/>
        <v>0</v>
      </c>
      <c r="BO1777" s="293">
        <f t="shared" si="1357"/>
        <v>0</v>
      </c>
      <c r="BP1777" s="283" t="str">
        <f>IF(BO1777=0,"",
IF(SUM($BO$1701:BO1777)=1,BQ1777,
IF($BO$1821&gt;SUM($BO$1701:BO1777),_xlfn.CONCAT(", ",BQ1777),
IF($BO$1821=SUM($BO$1701:BO1777),_xlfn.CONCAT(" y ",BQ1777)))))</f>
        <v/>
      </c>
      <c r="BQ1777" s="120" t="s">
        <v>5273</v>
      </c>
    </row>
    <row r="1778" spans="1:69" customFormat="1" ht="15" customHeight="1">
      <c r="A1778" s="30"/>
      <c r="B1778" s="31"/>
      <c r="C1778" s="35" t="s">
        <v>5274</v>
      </c>
      <c r="D1778" s="800" t="str">
        <f>IF(CNGE_2026_M1_Secc1_Sub1!$D118="","",CNGE_2026_M1_Secc1_Sub1!$D118)</f>
        <v/>
      </c>
      <c r="E1778" s="723"/>
      <c r="F1778" s="723"/>
      <c r="G1778" s="723"/>
      <c r="H1778" s="723"/>
      <c r="I1778" s="723"/>
      <c r="J1778" s="723"/>
      <c r="K1778" s="723"/>
      <c r="L1778" s="723"/>
      <c r="M1778" s="723"/>
      <c r="N1778" s="723"/>
      <c r="O1778" s="723"/>
      <c r="P1778" s="723"/>
      <c r="Q1778" s="723"/>
      <c r="R1778" s="724"/>
      <c r="S1778" s="637" t="str">
        <f t="shared" si="1324"/>
        <v/>
      </c>
      <c r="T1778" s="637" t="str">
        <f t="shared" si="1325"/>
        <v/>
      </c>
      <c r="U1778" s="637" t="str">
        <f t="shared" si="1326"/>
        <v/>
      </c>
      <c r="V1778" s="638"/>
      <c r="W1778" s="638"/>
      <c r="X1778" s="638"/>
      <c r="Y1778" s="638"/>
      <c r="Z1778" s="638"/>
      <c r="AA1778" s="638"/>
      <c r="AB1778" s="638"/>
      <c r="AC1778" s="638"/>
      <c r="AD1778" s="638"/>
      <c r="AI1778" t="str">
        <f t="shared" si="1327"/>
        <v/>
      </c>
      <c r="AJ1778">
        <f t="shared" si="1328"/>
        <v>0</v>
      </c>
      <c r="AK1778">
        <f t="shared" si="1329"/>
        <v>0</v>
      </c>
      <c r="AL1778">
        <f t="shared" si="1330"/>
        <v>0</v>
      </c>
      <c r="AM1778">
        <f t="shared" si="1331"/>
        <v>0</v>
      </c>
      <c r="AN1778">
        <f t="shared" si="1332"/>
        <v>0</v>
      </c>
      <c r="AO1778">
        <f t="shared" si="1333"/>
        <v>0</v>
      </c>
      <c r="AP1778">
        <f t="shared" si="1334"/>
        <v>0</v>
      </c>
      <c r="AQ1778">
        <f t="shared" si="1335"/>
        <v>0</v>
      </c>
      <c r="AR1778">
        <f t="shared" si="1336"/>
        <v>0</v>
      </c>
      <c r="AS1778">
        <f t="shared" si="1337"/>
        <v>0</v>
      </c>
      <c r="AT1778">
        <f t="shared" si="1338"/>
        <v>0</v>
      </c>
      <c r="AU1778">
        <f t="shared" si="1339"/>
        <v>0</v>
      </c>
      <c r="AV1778">
        <f t="shared" si="1340"/>
        <v>0</v>
      </c>
      <c r="AW1778">
        <f t="shared" si="1341"/>
        <v>0</v>
      </c>
      <c r="AX1778">
        <f t="shared" si="1342"/>
        <v>0</v>
      </c>
      <c r="AY1778" s="356" t="str">
        <f t="shared" si="1343"/>
        <v/>
      </c>
      <c r="AZ1778" s="357">
        <f t="shared" si="1344"/>
        <v>0</v>
      </c>
      <c r="BA1778" s="358">
        <f t="shared" si="1345"/>
        <v>0</v>
      </c>
      <c r="BB1778" s="359">
        <f t="shared" si="1346"/>
        <v>0</v>
      </c>
      <c r="BC1778" s="356" t="str">
        <f t="shared" si="1347"/>
        <v/>
      </c>
      <c r="BD1778" s="357">
        <f t="shared" si="1348"/>
        <v>0</v>
      </c>
      <c r="BE1778" s="358">
        <f t="shared" si="1349"/>
        <v>0</v>
      </c>
      <c r="BF1778" s="359">
        <f t="shared" si="1350"/>
        <v>0</v>
      </c>
      <c r="BG1778" s="356" t="str">
        <f t="shared" si="1351"/>
        <v/>
      </c>
      <c r="BH1778" s="357">
        <f t="shared" si="1352"/>
        <v>0</v>
      </c>
      <c r="BI1778" s="358">
        <f t="shared" si="1353"/>
        <v>0</v>
      </c>
      <c r="BJ1778" s="359">
        <f t="shared" si="1354"/>
        <v>0</v>
      </c>
      <c r="BK1778" s="293">
        <f t="shared" si="1355"/>
        <v>0</v>
      </c>
      <c r="BL1778" s="352" t="str">
        <f>IF(BK1778=0,"",
IF(SUM($BK$1701:BK1778)=1,BM1778,
IF($BK$1821&gt;SUM($BK$1701:BK1778),_xlfn.CONCAT(", ",BM1778),
IF($BK$1821=SUM($BK$1701:BK1778),_xlfn.CONCAT(" y ",BM1778)))))</f>
        <v/>
      </c>
      <c r="BM1778" s="120" t="s">
        <v>5275</v>
      </c>
      <c r="BN1778" s="290">
        <f t="shared" si="1356"/>
        <v>0</v>
      </c>
      <c r="BO1778" s="293">
        <f t="shared" si="1357"/>
        <v>0</v>
      </c>
      <c r="BP1778" s="283" t="str">
        <f>IF(BO1778=0,"",
IF(SUM($BO$1701:BO1778)=1,BQ1778,
IF($BO$1821&gt;SUM($BO$1701:BO1778),_xlfn.CONCAT(", ",BQ1778),
IF($BO$1821=SUM($BO$1701:BO1778),_xlfn.CONCAT(" y ",BQ1778)))))</f>
        <v/>
      </c>
      <c r="BQ1778" s="120" t="s">
        <v>5275</v>
      </c>
    </row>
    <row r="1779" spans="1:69" customFormat="1" ht="15" customHeight="1">
      <c r="A1779" s="30"/>
      <c r="B1779" s="31"/>
      <c r="C1779" s="35" t="s">
        <v>5276</v>
      </c>
      <c r="D1779" s="800" t="str">
        <f>IF(CNGE_2026_M1_Secc1_Sub1!$D119="","",CNGE_2026_M1_Secc1_Sub1!$D119)</f>
        <v/>
      </c>
      <c r="E1779" s="723"/>
      <c r="F1779" s="723"/>
      <c r="G1779" s="723"/>
      <c r="H1779" s="723"/>
      <c r="I1779" s="723"/>
      <c r="J1779" s="723"/>
      <c r="K1779" s="723"/>
      <c r="L1779" s="723"/>
      <c r="M1779" s="723"/>
      <c r="N1779" s="723"/>
      <c r="O1779" s="723"/>
      <c r="P1779" s="723"/>
      <c r="Q1779" s="723"/>
      <c r="R1779" s="724"/>
      <c r="S1779" s="637" t="str">
        <f t="shared" si="1324"/>
        <v/>
      </c>
      <c r="T1779" s="637" t="str">
        <f t="shared" si="1325"/>
        <v/>
      </c>
      <c r="U1779" s="637" t="str">
        <f t="shared" si="1326"/>
        <v/>
      </c>
      <c r="V1779" s="638"/>
      <c r="W1779" s="638"/>
      <c r="X1779" s="638"/>
      <c r="Y1779" s="638"/>
      <c r="Z1779" s="638"/>
      <c r="AA1779" s="638"/>
      <c r="AB1779" s="638"/>
      <c r="AC1779" s="638"/>
      <c r="AD1779" s="638"/>
      <c r="AI1779" t="str">
        <f t="shared" si="1327"/>
        <v/>
      </c>
      <c r="AJ1779">
        <f t="shared" si="1328"/>
        <v>0</v>
      </c>
      <c r="AK1779">
        <f t="shared" si="1329"/>
        <v>0</v>
      </c>
      <c r="AL1779">
        <f t="shared" si="1330"/>
        <v>0</v>
      </c>
      <c r="AM1779">
        <f t="shared" si="1331"/>
        <v>0</v>
      </c>
      <c r="AN1779">
        <f t="shared" si="1332"/>
        <v>0</v>
      </c>
      <c r="AO1779">
        <f t="shared" si="1333"/>
        <v>0</v>
      </c>
      <c r="AP1779">
        <f t="shared" si="1334"/>
        <v>0</v>
      </c>
      <c r="AQ1779">
        <f t="shared" si="1335"/>
        <v>0</v>
      </c>
      <c r="AR1779">
        <f t="shared" si="1336"/>
        <v>0</v>
      </c>
      <c r="AS1779">
        <f t="shared" si="1337"/>
        <v>0</v>
      </c>
      <c r="AT1779">
        <f t="shared" si="1338"/>
        <v>0</v>
      </c>
      <c r="AU1779">
        <f t="shared" si="1339"/>
        <v>0</v>
      </c>
      <c r="AV1779">
        <f t="shared" si="1340"/>
        <v>0</v>
      </c>
      <c r="AW1779">
        <f t="shared" si="1341"/>
        <v>0</v>
      </c>
      <c r="AX1779">
        <f t="shared" si="1342"/>
        <v>0</v>
      </c>
      <c r="AY1779" s="356" t="str">
        <f t="shared" si="1343"/>
        <v/>
      </c>
      <c r="AZ1779" s="357">
        <f t="shared" si="1344"/>
        <v>0</v>
      </c>
      <c r="BA1779" s="358">
        <f t="shared" si="1345"/>
        <v>0</v>
      </c>
      <c r="BB1779" s="359">
        <f t="shared" si="1346"/>
        <v>0</v>
      </c>
      <c r="BC1779" s="356" t="str">
        <f t="shared" si="1347"/>
        <v/>
      </c>
      <c r="BD1779" s="357">
        <f t="shared" si="1348"/>
        <v>0</v>
      </c>
      <c r="BE1779" s="358">
        <f t="shared" si="1349"/>
        <v>0</v>
      </c>
      <c r="BF1779" s="359">
        <f t="shared" si="1350"/>
        <v>0</v>
      </c>
      <c r="BG1779" s="356" t="str">
        <f t="shared" si="1351"/>
        <v/>
      </c>
      <c r="BH1779" s="357">
        <f t="shared" si="1352"/>
        <v>0</v>
      </c>
      <c r="BI1779" s="358">
        <f t="shared" si="1353"/>
        <v>0</v>
      </c>
      <c r="BJ1779" s="359">
        <f t="shared" si="1354"/>
        <v>0</v>
      </c>
      <c r="BK1779" s="293">
        <f t="shared" si="1355"/>
        <v>0</v>
      </c>
      <c r="BL1779" s="352" t="str">
        <f>IF(BK1779=0,"",
IF(SUM($BK$1701:BK1779)=1,BM1779,
IF($BK$1821&gt;SUM($BK$1701:BK1779),_xlfn.CONCAT(", ",BM1779),
IF($BK$1821=SUM($BK$1701:BK1779),_xlfn.CONCAT(" y ",BM1779)))))</f>
        <v/>
      </c>
      <c r="BM1779" s="120" t="s">
        <v>5277</v>
      </c>
      <c r="BN1779" s="290">
        <f t="shared" si="1356"/>
        <v>0</v>
      </c>
      <c r="BO1779" s="293">
        <f t="shared" si="1357"/>
        <v>0</v>
      </c>
      <c r="BP1779" s="283" t="str">
        <f>IF(BO1779=0,"",
IF(SUM($BO$1701:BO1779)=1,BQ1779,
IF($BO$1821&gt;SUM($BO$1701:BO1779),_xlfn.CONCAT(", ",BQ1779),
IF($BO$1821=SUM($BO$1701:BO1779),_xlfn.CONCAT(" y ",BQ1779)))))</f>
        <v/>
      </c>
      <c r="BQ1779" s="120" t="s">
        <v>5277</v>
      </c>
    </row>
    <row r="1780" spans="1:69" customFormat="1" ht="15" customHeight="1">
      <c r="A1780" s="30"/>
      <c r="B1780" s="31"/>
      <c r="C1780" s="35" t="s">
        <v>5278</v>
      </c>
      <c r="D1780" s="800" t="str">
        <f>IF(CNGE_2026_M1_Secc1_Sub1!$D120="","",CNGE_2026_M1_Secc1_Sub1!$D120)</f>
        <v/>
      </c>
      <c r="E1780" s="723"/>
      <c r="F1780" s="723"/>
      <c r="G1780" s="723"/>
      <c r="H1780" s="723"/>
      <c r="I1780" s="723"/>
      <c r="J1780" s="723"/>
      <c r="K1780" s="723"/>
      <c r="L1780" s="723"/>
      <c r="M1780" s="723"/>
      <c r="N1780" s="723"/>
      <c r="O1780" s="723"/>
      <c r="P1780" s="723"/>
      <c r="Q1780" s="723"/>
      <c r="R1780" s="724"/>
      <c r="S1780" s="637" t="str">
        <f t="shared" si="1324"/>
        <v/>
      </c>
      <c r="T1780" s="637" t="str">
        <f t="shared" si="1325"/>
        <v/>
      </c>
      <c r="U1780" s="637" t="str">
        <f t="shared" si="1326"/>
        <v/>
      </c>
      <c r="V1780" s="638"/>
      <c r="W1780" s="638"/>
      <c r="X1780" s="638"/>
      <c r="Y1780" s="638"/>
      <c r="Z1780" s="638"/>
      <c r="AA1780" s="638"/>
      <c r="AB1780" s="638"/>
      <c r="AC1780" s="638"/>
      <c r="AD1780" s="638"/>
      <c r="AI1780" t="str">
        <f t="shared" si="1327"/>
        <v/>
      </c>
      <c r="AJ1780">
        <f t="shared" si="1328"/>
        <v>0</v>
      </c>
      <c r="AK1780">
        <f t="shared" si="1329"/>
        <v>0</v>
      </c>
      <c r="AL1780">
        <f t="shared" si="1330"/>
        <v>0</v>
      </c>
      <c r="AM1780">
        <f t="shared" si="1331"/>
        <v>0</v>
      </c>
      <c r="AN1780">
        <f t="shared" si="1332"/>
        <v>0</v>
      </c>
      <c r="AO1780">
        <f t="shared" si="1333"/>
        <v>0</v>
      </c>
      <c r="AP1780">
        <f t="shared" si="1334"/>
        <v>0</v>
      </c>
      <c r="AQ1780">
        <f t="shared" si="1335"/>
        <v>0</v>
      </c>
      <c r="AR1780">
        <f t="shared" si="1336"/>
        <v>0</v>
      </c>
      <c r="AS1780">
        <f t="shared" si="1337"/>
        <v>0</v>
      </c>
      <c r="AT1780">
        <f t="shared" si="1338"/>
        <v>0</v>
      </c>
      <c r="AU1780">
        <f t="shared" si="1339"/>
        <v>0</v>
      </c>
      <c r="AV1780">
        <f t="shared" si="1340"/>
        <v>0</v>
      </c>
      <c r="AW1780">
        <f t="shared" si="1341"/>
        <v>0</v>
      </c>
      <c r="AX1780">
        <f t="shared" si="1342"/>
        <v>0</v>
      </c>
      <c r="AY1780" s="356" t="str">
        <f t="shared" si="1343"/>
        <v/>
      </c>
      <c r="AZ1780" s="357">
        <f t="shared" si="1344"/>
        <v>0</v>
      </c>
      <c r="BA1780" s="358">
        <f t="shared" si="1345"/>
        <v>0</v>
      </c>
      <c r="BB1780" s="359">
        <f t="shared" si="1346"/>
        <v>0</v>
      </c>
      <c r="BC1780" s="356" t="str">
        <f t="shared" si="1347"/>
        <v/>
      </c>
      <c r="BD1780" s="357">
        <f t="shared" si="1348"/>
        <v>0</v>
      </c>
      <c r="BE1780" s="358">
        <f t="shared" si="1349"/>
        <v>0</v>
      </c>
      <c r="BF1780" s="359">
        <f t="shared" si="1350"/>
        <v>0</v>
      </c>
      <c r="BG1780" s="356" t="str">
        <f t="shared" si="1351"/>
        <v/>
      </c>
      <c r="BH1780" s="357">
        <f t="shared" si="1352"/>
        <v>0</v>
      </c>
      <c r="BI1780" s="358">
        <f t="shared" si="1353"/>
        <v>0</v>
      </c>
      <c r="BJ1780" s="359">
        <f t="shared" si="1354"/>
        <v>0</v>
      </c>
      <c r="BK1780" s="293">
        <f t="shared" si="1355"/>
        <v>0</v>
      </c>
      <c r="BL1780" s="352" t="str">
        <f>IF(BK1780=0,"",
IF(SUM($BK$1701:BK1780)=1,BM1780,
IF($BK$1821&gt;SUM($BK$1701:BK1780),_xlfn.CONCAT(", ",BM1780),
IF($BK$1821=SUM($BK$1701:BK1780),_xlfn.CONCAT(" y ",BM1780)))))</f>
        <v/>
      </c>
      <c r="BM1780" s="120" t="s">
        <v>5279</v>
      </c>
      <c r="BN1780" s="290">
        <f t="shared" si="1356"/>
        <v>0</v>
      </c>
      <c r="BO1780" s="293">
        <f t="shared" si="1357"/>
        <v>0</v>
      </c>
      <c r="BP1780" s="283" t="str">
        <f>IF(BO1780=0,"",
IF(SUM($BO$1701:BO1780)=1,BQ1780,
IF($BO$1821&gt;SUM($BO$1701:BO1780),_xlfn.CONCAT(", ",BQ1780),
IF($BO$1821=SUM($BO$1701:BO1780),_xlfn.CONCAT(" y ",BQ1780)))))</f>
        <v/>
      </c>
      <c r="BQ1780" s="120" t="s">
        <v>5279</v>
      </c>
    </row>
    <row r="1781" spans="1:69" customFormat="1" ht="15" customHeight="1">
      <c r="A1781" s="30"/>
      <c r="B1781" s="31"/>
      <c r="C1781" s="35" t="s">
        <v>5280</v>
      </c>
      <c r="D1781" s="800" t="str">
        <f>IF(CNGE_2026_M1_Secc1_Sub1!$D121="","",CNGE_2026_M1_Secc1_Sub1!$D121)</f>
        <v/>
      </c>
      <c r="E1781" s="723"/>
      <c r="F1781" s="723"/>
      <c r="G1781" s="723"/>
      <c r="H1781" s="723"/>
      <c r="I1781" s="723"/>
      <c r="J1781" s="723"/>
      <c r="K1781" s="723"/>
      <c r="L1781" s="723"/>
      <c r="M1781" s="723"/>
      <c r="N1781" s="723"/>
      <c r="O1781" s="723"/>
      <c r="P1781" s="723"/>
      <c r="Q1781" s="723"/>
      <c r="R1781" s="724"/>
      <c r="S1781" s="637" t="str">
        <f t="shared" si="1324"/>
        <v/>
      </c>
      <c r="T1781" s="637" t="str">
        <f t="shared" si="1325"/>
        <v/>
      </c>
      <c r="U1781" s="637" t="str">
        <f t="shared" si="1326"/>
        <v/>
      </c>
      <c r="V1781" s="638"/>
      <c r="W1781" s="638"/>
      <c r="X1781" s="638"/>
      <c r="Y1781" s="638"/>
      <c r="Z1781" s="638"/>
      <c r="AA1781" s="638"/>
      <c r="AB1781" s="638"/>
      <c r="AC1781" s="638"/>
      <c r="AD1781" s="638"/>
      <c r="AI1781" t="str">
        <f t="shared" si="1327"/>
        <v/>
      </c>
      <c r="AJ1781">
        <f t="shared" si="1328"/>
        <v>0</v>
      </c>
      <c r="AK1781">
        <f t="shared" si="1329"/>
        <v>0</v>
      </c>
      <c r="AL1781">
        <f t="shared" si="1330"/>
        <v>0</v>
      </c>
      <c r="AM1781">
        <f t="shared" si="1331"/>
        <v>0</v>
      </c>
      <c r="AN1781">
        <f t="shared" si="1332"/>
        <v>0</v>
      </c>
      <c r="AO1781">
        <f t="shared" si="1333"/>
        <v>0</v>
      </c>
      <c r="AP1781">
        <f t="shared" si="1334"/>
        <v>0</v>
      </c>
      <c r="AQ1781">
        <f t="shared" si="1335"/>
        <v>0</v>
      </c>
      <c r="AR1781">
        <f t="shared" si="1336"/>
        <v>0</v>
      </c>
      <c r="AS1781">
        <f t="shared" si="1337"/>
        <v>0</v>
      </c>
      <c r="AT1781">
        <f t="shared" si="1338"/>
        <v>0</v>
      </c>
      <c r="AU1781">
        <f t="shared" si="1339"/>
        <v>0</v>
      </c>
      <c r="AV1781">
        <f t="shared" si="1340"/>
        <v>0</v>
      </c>
      <c r="AW1781">
        <f t="shared" si="1341"/>
        <v>0</v>
      </c>
      <c r="AX1781">
        <f t="shared" si="1342"/>
        <v>0</v>
      </c>
      <c r="AY1781" s="356" t="str">
        <f t="shared" si="1343"/>
        <v/>
      </c>
      <c r="AZ1781" s="357">
        <f t="shared" si="1344"/>
        <v>0</v>
      </c>
      <c r="BA1781" s="358">
        <f t="shared" si="1345"/>
        <v>0</v>
      </c>
      <c r="BB1781" s="359">
        <f t="shared" si="1346"/>
        <v>0</v>
      </c>
      <c r="BC1781" s="356" t="str">
        <f t="shared" si="1347"/>
        <v/>
      </c>
      <c r="BD1781" s="357">
        <f t="shared" si="1348"/>
        <v>0</v>
      </c>
      <c r="BE1781" s="358">
        <f t="shared" si="1349"/>
        <v>0</v>
      </c>
      <c r="BF1781" s="359">
        <f t="shared" si="1350"/>
        <v>0</v>
      </c>
      <c r="BG1781" s="356" t="str">
        <f t="shared" si="1351"/>
        <v/>
      </c>
      <c r="BH1781" s="357">
        <f t="shared" si="1352"/>
        <v>0</v>
      </c>
      <c r="BI1781" s="358">
        <f t="shared" si="1353"/>
        <v>0</v>
      </c>
      <c r="BJ1781" s="359">
        <f t="shared" si="1354"/>
        <v>0</v>
      </c>
      <c r="BK1781" s="293">
        <f t="shared" si="1355"/>
        <v>0</v>
      </c>
      <c r="BL1781" s="352" t="str">
        <f>IF(BK1781=0,"",
IF(SUM($BK$1701:BK1781)=1,BM1781,
IF($BK$1821&gt;SUM($BK$1701:BK1781),_xlfn.CONCAT(", ",BM1781),
IF($BK$1821=SUM($BK$1701:BK1781),_xlfn.CONCAT(" y ",BM1781)))))</f>
        <v/>
      </c>
      <c r="BM1781" s="120" t="s">
        <v>5281</v>
      </c>
      <c r="BN1781" s="290">
        <f t="shared" si="1356"/>
        <v>0</v>
      </c>
      <c r="BO1781" s="293">
        <f t="shared" si="1357"/>
        <v>0</v>
      </c>
      <c r="BP1781" s="283" t="str">
        <f>IF(BO1781=0,"",
IF(SUM($BO$1701:BO1781)=1,BQ1781,
IF($BO$1821&gt;SUM($BO$1701:BO1781),_xlfn.CONCAT(", ",BQ1781),
IF($BO$1821=SUM($BO$1701:BO1781),_xlfn.CONCAT(" y ",BQ1781)))))</f>
        <v/>
      </c>
      <c r="BQ1781" s="120" t="s">
        <v>5281</v>
      </c>
    </row>
    <row r="1782" spans="1:69" customFormat="1" ht="15" customHeight="1">
      <c r="A1782" s="30"/>
      <c r="B1782" s="31"/>
      <c r="C1782" s="35" t="s">
        <v>5282</v>
      </c>
      <c r="D1782" s="800" t="str">
        <f>IF(CNGE_2026_M1_Secc1_Sub1!$D122="","",CNGE_2026_M1_Secc1_Sub1!$D122)</f>
        <v/>
      </c>
      <c r="E1782" s="723"/>
      <c r="F1782" s="723"/>
      <c r="G1782" s="723"/>
      <c r="H1782" s="723"/>
      <c r="I1782" s="723"/>
      <c r="J1782" s="723"/>
      <c r="K1782" s="723"/>
      <c r="L1782" s="723"/>
      <c r="M1782" s="723"/>
      <c r="N1782" s="723"/>
      <c r="O1782" s="723"/>
      <c r="P1782" s="723"/>
      <c r="Q1782" s="723"/>
      <c r="R1782" s="724"/>
      <c r="S1782" s="637" t="str">
        <f t="shared" si="1324"/>
        <v/>
      </c>
      <c r="T1782" s="637" t="str">
        <f t="shared" si="1325"/>
        <v/>
      </c>
      <c r="U1782" s="637" t="str">
        <f t="shared" si="1326"/>
        <v/>
      </c>
      <c r="V1782" s="638"/>
      <c r="W1782" s="638"/>
      <c r="X1782" s="638"/>
      <c r="Y1782" s="638"/>
      <c r="Z1782" s="638"/>
      <c r="AA1782" s="638"/>
      <c r="AB1782" s="638"/>
      <c r="AC1782" s="638"/>
      <c r="AD1782" s="638"/>
      <c r="AI1782" t="str">
        <f t="shared" si="1327"/>
        <v/>
      </c>
      <c r="AJ1782">
        <f t="shared" si="1328"/>
        <v>0</v>
      </c>
      <c r="AK1782">
        <f t="shared" si="1329"/>
        <v>0</v>
      </c>
      <c r="AL1782">
        <f t="shared" si="1330"/>
        <v>0</v>
      </c>
      <c r="AM1782">
        <f t="shared" si="1331"/>
        <v>0</v>
      </c>
      <c r="AN1782">
        <f t="shared" si="1332"/>
        <v>0</v>
      </c>
      <c r="AO1782">
        <f t="shared" si="1333"/>
        <v>0</v>
      </c>
      <c r="AP1782">
        <f t="shared" si="1334"/>
        <v>0</v>
      </c>
      <c r="AQ1782">
        <f t="shared" si="1335"/>
        <v>0</v>
      </c>
      <c r="AR1782">
        <f t="shared" si="1336"/>
        <v>0</v>
      </c>
      <c r="AS1782">
        <f t="shared" si="1337"/>
        <v>0</v>
      </c>
      <c r="AT1782">
        <f t="shared" si="1338"/>
        <v>0</v>
      </c>
      <c r="AU1782">
        <f t="shared" si="1339"/>
        <v>0</v>
      </c>
      <c r="AV1782">
        <f t="shared" si="1340"/>
        <v>0</v>
      </c>
      <c r="AW1782">
        <f t="shared" si="1341"/>
        <v>0</v>
      </c>
      <c r="AX1782">
        <f t="shared" si="1342"/>
        <v>0</v>
      </c>
      <c r="AY1782" s="356" t="str">
        <f t="shared" si="1343"/>
        <v/>
      </c>
      <c r="AZ1782" s="357">
        <f t="shared" si="1344"/>
        <v>0</v>
      </c>
      <c r="BA1782" s="358">
        <f t="shared" si="1345"/>
        <v>0</v>
      </c>
      <c r="BB1782" s="359">
        <f t="shared" si="1346"/>
        <v>0</v>
      </c>
      <c r="BC1782" s="356" t="str">
        <f t="shared" si="1347"/>
        <v/>
      </c>
      <c r="BD1782" s="357">
        <f t="shared" si="1348"/>
        <v>0</v>
      </c>
      <c r="BE1782" s="358">
        <f t="shared" si="1349"/>
        <v>0</v>
      </c>
      <c r="BF1782" s="359">
        <f t="shared" si="1350"/>
        <v>0</v>
      </c>
      <c r="BG1782" s="356" t="str">
        <f t="shared" si="1351"/>
        <v/>
      </c>
      <c r="BH1782" s="357">
        <f t="shared" si="1352"/>
        <v>0</v>
      </c>
      <c r="BI1782" s="358">
        <f t="shared" si="1353"/>
        <v>0</v>
      </c>
      <c r="BJ1782" s="359">
        <f t="shared" si="1354"/>
        <v>0</v>
      </c>
      <c r="BK1782" s="293">
        <f t="shared" si="1355"/>
        <v>0</v>
      </c>
      <c r="BL1782" s="352" t="str">
        <f>IF(BK1782=0,"",
IF(SUM($BK$1701:BK1782)=1,BM1782,
IF($BK$1821&gt;SUM($BK$1701:BK1782),_xlfn.CONCAT(", ",BM1782),
IF($BK$1821=SUM($BK$1701:BK1782),_xlfn.CONCAT(" y ",BM1782)))))</f>
        <v/>
      </c>
      <c r="BM1782" s="120" t="s">
        <v>5283</v>
      </c>
      <c r="BN1782" s="290">
        <f t="shared" si="1356"/>
        <v>0</v>
      </c>
      <c r="BO1782" s="293">
        <f t="shared" si="1357"/>
        <v>0</v>
      </c>
      <c r="BP1782" s="283" t="str">
        <f>IF(BO1782=0,"",
IF(SUM($BO$1701:BO1782)=1,BQ1782,
IF($BO$1821&gt;SUM($BO$1701:BO1782),_xlfn.CONCAT(", ",BQ1782),
IF($BO$1821=SUM($BO$1701:BO1782),_xlfn.CONCAT(" y ",BQ1782)))))</f>
        <v/>
      </c>
      <c r="BQ1782" s="120" t="s">
        <v>5283</v>
      </c>
    </row>
    <row r="1783" spans="1:69" customFormat="1" ht="15" customHeight="1">
      <c r="A1783" s="30"/>
      <c r="B1783" s="31"/>
      <c r="C1783" s="35" t="s">
        <v>5284</v>
      </c>
      <c r="D1783" s="800" t="str">
        <f>IF(CNGE_2026_M1_Secc1_Sub1!$D123="","",CNGE_2026_M1_Secc1_Sub1!$D123)</f>
        <v/>
      </c>
      <c r="E1783" s="723"/>
      <c r="F1783" s="723"/>
      <c r="G1783" s="723"/>
      <c r="H1783" s="723"/>
      <c r="I1783" s="723"/>
      <c r="J1783" s="723"/>
      <c r="K1783" s="723"/>
      <c r="L1783" s="723"/>
      <c r="M1783" s="723"/>
      <c r="N1783" s="723"/>
      <c r="O1783" s="723"/>
      <c r="P1783" s="723"/>
      <c r="Q1783" s="723"/>
      <c r="R1783" s="724"/>
      <c r="S1783" s="637" t="str">
        <f t="shared" si="1324"/>
        <v/>
      </c>
      <c r="T1783" s="637" t="str">
        <f t="shared" si="1325"/>
        <v/>
      </c>
      <c r="U1783" s="637" t="str">
        <f t="shared" si="1326"/>
        <v/>
      </c>
      <c r="V1783" s="638"/>
      <c r="W1783" s="638"/>
      <c r="X1783" s="638"/>
      <c r="Y1783" s="638"/>
      <c r="Z1783" s="638"/>
      <c r="AA1783" s="638"/>
      <c r="AB1783" s="638"/>
      <c r="AC1783" s="638"/>
      <c r="AD1783" s="638"/>
      <c r="AI1783" t="str">
        <f t="shared" si="1327"/>
        <v/>
      </c>
      <c r="AJ1783">
        <f t="shared" si="1328"/>
        <v>0</v>
      </c>
      <c r="AK1783">
        <f t="shared" si="1329"/>
        <v>0</v>
      </c>
      <c r="AL1783">
        <f t="shared" si="1330"/>
        <v>0</v>
      </c>
      <c r="AM1783">
        <f t="shared" si="1331"/>
        <v>0</v>
      </c>
      <c r="AN1783">
        <f t="shared" si="1332"/>
        <v>0</v>
      </c>
      <c r="AO1783">
        <f t="shared" si="1333"/>
        <v>0</v>
      </c>
      <c r="AP1783">
        <f t="shared" si="1334"/>
        <v>0</v>
      </c>
      <c r="AQ1783">
        <f t="shared" si="1335"/>
        <v>0</v>
      </c>
      <c r="AR1783">
        <f t="shared" si="1336"/>
        <v>0</v>
      </c>
      <c r="AS1783">
        <f t="shared" si="1337"/>
        <v>0</v>
      </c>
      <c r="AT1783">
        <f t="shared" si="1338"/>
        <v>0</v>
      </c>
      <c r="AU1783">
        <f t="shared" si="1339"/>
        <v>0</v>
      </c>
      <c r="AV1783">
        <f t="shared" si="1340"/>
        <v>0</v>
      </c>
      <c r="AW1783">
        <f t="shared" si="1341"/>
        <v>0</v>
      </c>
      <c r="AX1783">
        <f t="shared" si="1342"/>
        <v>0</v>
      </c>
      <c r="AY1783" s="356" t="str">
        <f t="shared" si="1343"/>
        <v/>
      </c>
      <c r="AZ1783" s="357">
        <f t="shared" si="1344"/>
        <v>0</v>
      </c>
      <c r="BA1783" s="358">
        <f t="shared" si="1345"/>
        <v>0</v>
      </c>
      <c r="BB1783" s="359">
        <f t="shared" si="1346"/>
        <v>0</v>
      </c>
      <c r="BC1783" s="356" t="str">
        <f t="shared" si="1347"/>
        <v/>
      </c>
      <c r="BD1783" s="357">
        <f t="shared" si="1348"/>
        <v>0</v>
      </c>
      <c r="BE1783" s="358">
        <f t="shared" si="1349"/>
        <v>0</v>
      </c>
      <c r="BF1783" s="359">
        <f t="shared" si="1350"/>
        <v>0</v>
      </c>
      <c r="BG1783" s="356" t="str">
        <f t="shared" si="1351"/>
        <v/>
      </c>
      <c r="BH1783" s="357">
        <f t="shared" si="1352"/>
        <v>0</v>
      </c>
      <c r="BI1783" s="358">
        <f t="shared" si="1353"/>
        <v>0</v>
      </c>
      <c r="BJ1783" s="359">
        <f t="shared" si="1354"/>
        <v>0</v>
      </c>
      <c r="BK1783" s="293">
        <f t="shared" si="1355"/>
        <v>0</v>
      </c>
      <c r="BL1783" s="352" t="str">
        <f>IF(BK1783=0,"",
IF(SUM($BK$1701:BK1783)=1,BM1783,
IF($BK$1821&gt;SUM($BK$1701:BK1783),_xlfn.CONCAT(", ",BM1783),
IF($BK$1821=SUM($BK$1701:BK1783),_xlfn.CONCAT(" y ",BM1783)))))</f>
        <v/>
      </c>
      <c r="BM1783" s="120" t="s">
        <v>5285</v>
      </c>
      <c r="BN1783" s="290">
        <f t="shared" si="1356"/>
        <v>0</v>
      </c>
      <c r="BO1783" s="293">
        <f t="shared" si="1357"/>
        <v>0</v>
      </c>
      <c r="BP1783" s="283" t="str">
        <f>IF(BO1783=0,"",
IF(SUM($BO$1701:BO1783)=1,BQ1783,
IF($BO$1821&gt;SUM($BO$1701:BO1783),_xlfn.CONCAT(", ",BQ1783),
IF($BO$1821=SUM($BO$1701:BO1783),_xlfn.CONCAT(" y ",BQ1783)))))</f>
        <v/>
      </c>
      <c r="BQ1783" s="120" t="s">
        <v>5285</v>
      </c>
    </row>
    <row r="1784" spans="1:69" customFormat="1" ht="15" customHeight="1">
      <c r="A1784" s="30"/>
      <c r="B1784" s="31"/>
      <c r="C1784" s="35" t="s">
        <v>5286</v>
      </c>
      <c r="D1784" s="800" t="str">
        <f>IF(CNGE_2026_M1_Secc1_Sub1!$D124="","",CNGE_2026_M1_Secc1_Sub1!$D124)</f>
        <v/>
      </c>
      <c r="E1784" s="723"/>
      <c r="F1784" s="723"/>
      <c r="G1784" s="723"/>
      <c r="H1784" s="723"/>
      <c r="I1784" s="723"/>
      <c r="J1784" s="723"/>
      <c r="K1784" s="723"/>
      <c r="L1784" s="723"/>
      <c r="M1784" s="723"/>
      <c r="N1784" s="723"/>
      <c r="O1784" s="723"/>
      <c r="P1784" s="723"/>
      <c r="Q1784" s="723"/>
      <c r="R1784" s="724"/>
      <c r="S1784" s="637" t="str">
        <f t="shared" si="1324"/>
        <v/>
      </c>
      <c r="T1784" s="637" t="str">
        <f t="shared" si="1325"/>
        <v/>
      </c>
      <c r="U1784" s="637" t="str">
        <f t="shared" si="1326"/>
        <v/>
      </c>
      <c r="V1784" s="638"/>
      <c r="W1784" s="638"/>
      <c r="X1784" s="638"/>
      <c r="Y1784" s="638"/>
      <c r="Z1784" s="638"/>
      <c r="AA1784" s="638"/>
      <c r="AB1784" s="638"/>
      <c r="AC1784" s="638"/>
      <c r="AD1784" s="638"/>
      <c r="AI1784" t="str">
        <f t="shared" si="1327"/>
        <v/>
      </c>
      <c r="AJ1784">
        <f t="shared" si="1328"/>
        <v>0</v>
      </c>
      <c r="AK1784">
        <f t="shared" si="1329"/>
        <v>0</v>
      </c>
      <c r="AL1784">
        <f t="shared" si="1330"/>
        <v>0</v>
      </c>
      <c r="AM1784">
        <f t="shared" si="1331"/>
        <v>0</v>
      </c>
      <c r="AN1784">
        <f t="shared" si="1332"/>
        <v>0</v>
      </c>
      <c r="AO1784">
        <f t="shared" si="1333"/>
        <v>0</v>
      </c>
      <c r="AP1784">
        <f t="shared" si="1334"/>
        <v>0</v>
      </c>
      <c r="AQ1784">
        <f t="shared" si="1335"/>
        <v>0</v>
      </c>
      <c r="AR1784">
        <f t="shared" si="1336"/>
        <v>0</v>
      </c>
      <c r="AS1784">
        <f t="shared" si="1337"/>
        <v>0</v>
      </c>
      <c r="AT1784">
        <f t="shared" si="1338"/>
        <v>0</v>
      </c>
      <c r="AU1784">
        <f t="shared" si="1339"/>
        <v>0</v>
      </c>
      <c r="AV1784">
        <f t="shared" si="1340"/>
        <v>0</v>
      </c>
      <c r="AW1784">
        <f t="shared" si="1341"/>
        <v>0</v>
      </c>
      <c r="AX1784">
        <f t="shared" si="1342"/>
        <v>0</v>
      </c>
      <c r="AY1784" s="356" t="str">
        <f t="shared" si="1343"/>
        <v/>
      </c>
      <c r="AZ1784" s="357">
        <f t="shared" si="1344"/>
        <v>0</v>
      </c>
      <c r="BA1784" s="358">
        <f t="shared" si="1345"/>
        <v>0</v>
      </c>
      <c r="BB1784" s="359">
        <f t="shared" si="1346"/>
        <v>0</v>
      </c>
      <c r="BC1784" s="356" t="str">
        <f t="shared" si="1347"/>
        <v/>
      </c>
      <c r="BD1784" s="357">
        <f t="shared" si="1348"/>
        <v>0</v>
      </c>
      <c r="BE1784" s="358">
        <f t="shared" si="1349"/>
        <v>0</v>
      </c>
      <c r="BF1784" s="359">
        <f t="shared" si="1350"/>
        <v>0</v>
      </c>
      <c r="BG1784" s="356" t="str">
        <f t="shared" si="1351"/>
        <v/>
      </c>
      <c r="BH1784" s="357">
        <f t="shared" si="1352"/>
        <v>0</v>
      </c>
      <c r="BI1784" s="358">
        <f t="shared" si="1353"/>
        <v>0</v>
      </c>
      <c r="BJ1784" s="359">
        <f t="shared" si="1354"/>
        <v>0</v>
      </c>
      <c r="BK1784" s="293">
        <f t="shared" si="1355"/>
        <v>0</v>
      </c>
      <c r="BL1784" s="352" t="str">
        <f>IF(BK1784=0,"",
IF(SUM($BK$1701:BK1784)=1,BM1784,
IF($BK$1821&gt;SUM($BK$1701:BK1784),_xlfn.CONCAT(", ",BM1784),
IF($BK$1821=SUM($BK$1701:BK1784),_xlfn.CONCAT(" y ",BM1784)))))</f>
        <v/>
      </c>
      <c r="BM1784" s="120" t="s">
        <v>5287</v>
      </c>
      <c r="BN1784" s="290">
        <f t="shared" si="1356"/>
        <v>0</v>
      </c>
      <c r="BO1784" s="293">
        <f t="shared" si="1357"/>
        <v>0</v>
      </c>
      <c r="BP1784" s="283" t="str">
        <f>IF(BO1784=0,"",
IF(SUM($BO$1701:BO1784)=1,BQ1784,
IF($BO$1821&gt;SUM($BO$1701:BO1784),_xlfn.CONCAT(", ",BQ1784),
IF($BO$1821=SUM($BO$1701:BO1784),_xlfn.CONCAT(" y ",BQ1784)))))</f>
        <v/>
      </c>
      <c r="BQ1784" s="120" t="s">
        <v>5287</v>
      </c>
    </row>
    <row r="1785" spans="1:69" customFormat="1" ht="15" customHeight="1">
      <c r="A1785" s="30"/>
      <c r="B1785" s="31"/>
      <c r="C1785" s="35" t="s">
        <v>5288</v>
      </c>
      <c r="D1785" s="800" t="str">
        <f>IF(CNGE_2026_M1_Secc1_Sub1!$D125="","",CNGE_2026_M1_Secc1_Sub1!$D125)</f>
        <v/>
      </c>
      <c r="E1785" s="723"/>
      <c r="F1785" s="723"/>
      <c r="G1785" s="723"/>
      <c r="H1785" s="723"/>
      <c r="I1785" s="723"/>
      <c r="J1785" s="723"/>
      <c r="K1785" s="723"/>
      <c r="L1785" s="723"/>
      <c r="M1785" s="723"/>
      <c r="N1785" s="723"/>
      <c r="O1785" s="723"/>
      <c r="P1785" s="723"/>
      <c r="Q1785" s="723"/>
      <c r="R1785" s="724"/>
      <c r="S1785" s="637" t="str">
        <f t="shared" si="1324"/>
        <v/>
      </c>
      <c r="T1785" s="637" t="str">
        <f t="shared" si="1325"/>
        <v/>
      </c>
      <c r="U1785" s="637" t="str">
        <f t="shared" si="1326"/>
        <v/>
      </c>
      <c r="V1785" s="638"/>
      <c r="W1785" s="638"/>
      <c r="X1785" s="638"/>
      <c r="Y1785" s="638"/>
      <c r="Z1785" s="638"/>
      <c r="AA1785" s="638"/>
      <c r="AB1785" s="638"/>
      <c r="AC1785" s="638"/>
      <c r="AD1785" s="638"/>
      <c r="AI1785" t="str">
        <f t="shared" si="1327"/>
        <v/>
      </c>
      <c r="AJ1785">
        <f t="shared" si="1328"/>
        <v>0</v>
      </c>
      <c r="AK1785">
        <f t="shared" si="1329"/>
        <v>0</v>
      </c>
      <c r="AL1785">
        <f t="shared" si="1330"/>
        <v>0</v>
      </c>
      <c r="AM1785">
        <f t="shared" si="1331"/>
        <v>0</v>
      </c>
      <c r="AN1785">
        <f t="shared" si="1332"/>
        <v>0</v>
      </c>
      <c r="AO1785">
        <f t="shared" si="1333"/>
        <v>0</v>
      </c>
      <c r="AP1785">
        <f t="shared" si="1334"/>
        <v>0</v>
      </c>
      <c r="AQ1785">
        <f t="shared" si="1335"/>
        <v>0</v>
      </c>
      <c r="AR1785">
        <f t="shared" si="1336"/>
        <v>0</v>
      </c>
      <c r="AS1785">
        <f t="shared" si="1337"/>
        <v>0</v>
      </c>
      <c r="AT1785">
        <f t="shared" si="1338"/>
        <v>0</v>
      </c>
      <c r="AU1785">
        <f t="shared" si="1339"/>
        <v>0</v>
      </c>
      <c r="AV1785">
        <f t="shared" si="1340"/>
        <v>0</v>
      </c>
      <c r="AW1785">
        <f t="shared" si="1341"/>
        <v>0</v>
      </c>
      <c r="AX1785">
        <f t="shared" si="1342"/>
        <v>0</v>
      </c>
      <c r="AY1785" s="356" t="str">
        <f t="shared" si="1343"/>
        <v/>
      </c>
      <c r="AZ1785" s="357">
        <f t="shared" si="1344"/>
        <v>0</v>
      </c>
      <c r="BA1785" s="358">
        <f t="shared" si="1345"/>
        <v>0</v>
      </c>
      <c r="BB1785" s="359">
        <f t="shared" si="1346"/>
        <v>0</v>
      </c>
      <c r="BC1785" s="356" t="str">
        <f t="shared" si="1347"/>
        <v/>
      </c>
      <c r="BD1785" s="357">
        <f t="shared" si="1348"/>
        <v>0</v>
      </c>
      <c r="BE1785" s="358">
        <f t="shared" si="1349"/>
        <v>0</v>
      </c>
      <c r="BF1785" s="359">
        <f t="shared" si="1350"/>
        <v>0</v>
      </c>
      <c r="BG1785" s="356" t="str">
        <f t="shared" si="1351"/>
        <v/>
      </c>
      <c r="BH1785" s="357">
        <f t="shared" si="1352"/>
        <v>0</v>
      </c>
      <c r="BI1785" s="358">
        <f t="shared" si="1353"/>
        <v>0</v>
      </c>
      <c r="BJ1785" s="359">
        <f t="shared" si="1354"/>
        <v>0</v>
      </c>
      <c r="BK1785" s="293">
        <f t="shared" si="1355"/>
        <v>0</v>
      </c>
      <c r="BL1785" s="352" t="str">
        <f>IF(BK1785=0,"",
IF(SUM($BK$1701:BK1785)=1,BM1785,
IF($BK$1821&gt;SUM($BK$1701:BK1785),_xlfn.CONCAT(", ",BM1785),
IF($BK$1821=SUM($BK$1701:BK1785),_xlfn.CONCAT(" y ",BM1785)))))</f>
        <v/>
      </c>
      <c r="BM1785" s="120" t="s">
        <v>5289</v>
      </c>
      <c r="BN1785" s="290">
        <f t="shared" si="1356"/>
        <v>0</v>
      </c>
      <c r="BO1785" s="293">
        <f t="shared" si="1357"/>
        <v>0</v>
      </c>
      <c r="BP1785" s="283" t="str">
        <f>IF(BO1785=0,"",
IF(SUM($BO$1701:BO1785)=1,BQ1785,
IF($BO$1821&gt;SUM($BO$1701:BO1785),_xlfn.CONCAT(", ",BQ1785),
IF($BO$1821=SUM($BO$1701:BO1785),_xlfn.CONCAT(" y ",BQ1785)))))</f>
        <v/>
      </c>
      <c r="BQ1785" s="120" t="s">
        <v>5289</v>
      </c>
    </row>
    <row r="1786" spans="1:69" customFormat="1" ht="15" customHeight="1">
      <c r="A1786" s="30"/>
      <c r="B1786" s="31"/>
      <c r="C1786" s="35" t="s">
        <v>5290</v>
      </c>
      <c r="D1786" s="800" t="str">
        <f>IF(CNGE_2026_M1_Secc1_Sub1!$D126="","",CNGE_2026_M1_Secc1_Sub1!$D126)</f>
        <v/>
      </c>
      <c r="E1786" s="723"/>
      <c r="F1786" s="723"/>
      <c r="G1786" s="723"/>
      <c r="H1786" s="723"/>
      <c r="I1786" s="723"/>
      <c r="J1786" s="723"/>
      <c r="K1786" s="723"/>
      <c r="L1786" s="723"/>
      <c r="M1786" s="723"/>
      <c r="N1786" s="723"/>
      <c r="O1786" s="723"/>
      <c r="P1786" s="723"/>
      <c r="Q1786" s="723"/>
      <c r="R1786" s="724"/>
      <c r="S1786" s="637" t="str">
        <f t="shared" si="1324"/>
        <v/>
      </c>
      <c r="T1786" s="637" t="str">
        <f t="shared" si="1325"/>
        <v/>
      </c>
      <c r="U1786" s="637" t="str">
        <f t="shared" si="1326"/>
        <v/>
      </c>
      <c r="V1786" s="638"/>
      <c r="W1786" s="638"/>
      <c r="X1786" s="638"/>
      <c r="Y1786" s="638"/>
      <c r="Z1786" s="638"/>
      <c r="AA1786" s="638"/>
      <c r="AB1786" s="638"/>
      <c r="AC1786" s="638"/>
      <c r="AD1786" s="638"/>
      <c r="AI1786" t="str">
        <f t="shared" si="1327"/>
        <v/>
      </c>
      <c r="AJ1786">
        <f t="shared" si="1328"/>
        <v>0</v>
      </c>
      <c r="AK1786">
        <f t="shared" si="1329"/>
        <v>0</v>
      </c>
      <c r="AL1786">
        <f t="shared" si="1330"/>
        <v>0</v>
      </c>
      <c r="AM1786">
        <f t="shared" si="1331"/>
        <v>0</v>
      </c>
      <c r="AN1786">
        <f t="shared" si="1332"/>
        <v>0</v>
      </c>
      <c r="AO1786">
        <f t="shared" si="1333"/>
        <v>0</v>
      </c>
      <c r="AP1786">
        <f t="shared" si="1334"/>
        <v>0</v>
      </c>
      <c r="AQ1786">
        <f t="shared" si="1335"/>
        <v>0</v>
      </c>
      <c r="AR1786">
        <f t="shared" si="1336"/>
        <v>0</v>
      </c>
      <c r="AS1786">
        <f t="shared" si="1337"/>
        <v>0</v>
      </c>
      <c r="AT1786">
        <f t="shared" si="1338"/>
        <v>0</v>
      </c>
      <c r="AU1786">
        <f t="shared" si="1339"/>
        <v>0</v>
      </c>
      <c r="AV1786">
        <f t="shared" si="1340"/>
        <v>0</v>
      </c>
      <c r="AW1786">
        <f t="shared" si="1341"/>
        <v>0</v>
      </c>
      <c r="AX1786">
        <f t="shared" si="1342"/>
        <v>0</v>
      </c>
      <c r="AY1786" s="356" t="str">
        <f t="shared" si="1343"/>
        <v/>
      </c>
      <c r="AZ1786" s="357">
        <f t="shared" si="1344"/>
        <v>0</v>
      </c>
      <c r="BA1786" s="358">
        <f t="shared" si="1345"/>
        <v>0</v>
      </c>
      <c r="BB1786" s="359">
        <f t="shared" si="1346"/>
        <v>0</v>
      </c>
      <c r="BC1786" s="356" t="str">
        <f t="shared" si="1347"/>
        <v/>
      </c>
      <c r="BD1786" s="357">
        <f t="shared" si="1348"/>
        <v>0</v>
      </c>
      <c r="BE1786" s="358">
        <f t="shared" si="1349"/>
        <v>0</v>
      </c>
      <c r="BF1786" s="359">
        <f t="shared" si="1350"/>
        <v>0</v>
      </c>
      <c r="BG1786" s="356" t="str">
        <f t="shared" si="1351"/>
        <v/>
      </c>
      <c r="BH1786" s="357">
        <f t="shared" si="1352"/>
        <v>0</v>
      </c>
      <c r="BI1786" s="358">
        <f t="shared" si="1353"/>
        <v>0</v>
      </c>
      <c r="BJ1786" s="359">
        <f t="shared" si="1354"/>
        <v>0</v>
      </c>
      <c r="BK1786" s="293">
        <f t="shared" si="1355"/>
        <v>0</v>
      </c>
      <c r="BL1786" s="352" t="str">
        <f>IF(BK1786=0,"",
IF(SUM($BK$1701:BK1786)=1,BM1786,
IF($BK$1821&gt;SUM($BK$1701:BK1786),_xlfn.CONCAT(", ",BM1786),
IF($BK$1821=SUM($BK$1701:BK1786),_xlfn.CONCAT(" y ",BM1786)))))</f>
        <v/>
      </c>
      <c r="BM1786" s="120" t="s">
        <v>5291</v>
      </c>
      <c r="BN1786" s="290">
        <f t="shared" si="1356"/>
        <v>0</v>
      </c>
      <c r="BO1786" s="293">
        <f t="shared" si="1357"/>
        <v>0</v>
      </c>
      <c r="BP1786" s="283" t="str">
        <f>IF(BO1786=0,"",
IF(SUM($BO$1701:BO1786)=1,BQ1786,
IF($BO$1821&gt;SUM($BO$1701:BO1786),_xlfn.CONCAT(", ",BQ1786),
IF($BO$1821=SUM($BO$1701:BO1786),_xlfn.CONCAT(" y ",BQ1786)))))</f>
        <v/>
      </c>
      <c r="BQ1786" s="120" t="s">
        <v>5291</v>
      </c>
    </row>
    <row r="1787" spans="1:69" customFormat="1" ht="15" customHeight="1">
      <c r="A1787" s="30"/>
      <c r="B1787" s="31"/>
      <c r="C1787" s="35" t="s">
        <v>5292</v>
      </c>
      <c r="D1787" s="800" t="str">
        <f>IF(CNGE_2026_M1_Secc1_Sub1!$D127="","",CNGE_2026_M1_Secc1_Sub1!$D127)</f>
        <v/>
      </c>
      <c r="E1787" s="723"/>
      <c r="F1787" s="723"/>
      <c r="G1787" s="723"/>
      <c r="H1787" s="723"/>
      <c r="I1787" s="723"/>
      <c r="J1787" s="723"/>
      <c r="K1787" s="723"/>
      <c r="L1787" s="723"/>
      <c r="M1787" s="723"/>
      <c r="N1787" s="723"/>
      <c r="O1787" s="723"/>
      <c r="P1787" s="723"/>
      <c r="Q1787" s="723"/>
      <c r="R1787" s="724"/>
      <c r="S1787" s="637" t="str">
        <f t="shared" si="1324"/>
        <v/>
      </c>
      <c r="T1787" s="637" t="str">
        <f t="shared" si="1325"/>
        <v/>
      </c>
      <c r="U1787" s="637" t="str">
        <f t="shared" si="1326"/>
        <v/>
      </c>
      <c r="V1787" s="638"/>
      <c r="W1787" s="638"/>
      <c r="X1787" s="638"/>
      <c r="Y1787" s="638"/>
      <c r="Z1787" s="638"/>
      <c r="AA1787" s="638"/>
      <c r="AB1787" s="638"/>
      <c r="AC1787" s="638"/>
      <c r="AD1787" s="638"/>
      <c r="AI1787" t="str">
        <f t="shared" si="1327"/>
        <v/>
      </c>
      <c r="AJ1787">
        <f t="shared" si="1328"/>
        <v>0</v>
      </c>
      <c r="AK1787">
        <f t="shared" si="1329"/>
        <v>0</v>
      </c>
      <c r="AL1787">
        <f t="shared" si="1330"/>
        <v>0</v>
      </c>
      <c r="AM1787">
        <f t="shared" si="1331"/>
        <v>0</v>
      </c>
      <c r="AN1787">
        <f t="shared" si="1332"/>
        <v>0</v>
      </c>
      <c r="AO1787">
        <f t="shared" si="1333"/>
        <v>0</v>
      </c>
      <c r="AP1787">
        <f t="shared" si="1334"/>
        <v>0</v>
      </c>
      <c r="AQ1787">
        <f t="shared" si="1335"/>
        <v>0</v>
      </c>
      <c r="AR1787">
        <f t="shared" si="1336"/>
        <v>0</v>
      </c>
      <c r="AS1787">
        <f t="shared" si="1337"/>
        <v>0</v>
      </c>
      <c r="AT1787">
        <f t="shared" si="1338"/>
        <v>0</v>
      </c>
      <c r="AU1787">
        <f t="shared" si="1339"/>
        <v>0</v>
      </c>
      <c r="AV1787">
        <f t="shared" si="1340"/>
        <v>0</v>
      </c>
      <c r="AW1787">
        <f t="shared" si="1341"/>
        <v>0</v>
      </c>
      <c r="AX1787">
        <f t="shared" si="1342"/>
        <v>0</v>
      </c>
      <c r="AY1787" s="356" t="str">
        <f t="shared" si="1343"/>
        <v/>
      </c>
      <c r="AZ1787" s="357">
        <f t="shared" si="1344"/>
        <v>0</v>
      </c>
      <c r="BA1787" s="358">
        <f t="shared" si="1345"/>
        <v>0</v>
      </c>
      <c r="BB1787" s="359">
        <f t="shared" si="1346"/>
        <v>0</v>
      </c>
      <c r="BC1787" s="356" t="str">
        <f t="shared" si="1347"/>
        <v/>
      </c>
      <c r="BD1787" s="357">
        <f t="shared" si="1348"/>
        <v>0</v>
      </c>
      <c r="BE1787" s="358">
        <f t="shared" si="1349"/>
        <v>0</v>
      </c>
      <c r="BF1787" s="359">
        <f t="shared" si="1350"/>
        <v>0</v>
      </c>
      <c r="BG1787" s="356" t="str">
        <f t="shared" si="1351"/>
        <v/>
      </c>
      <c r="BH1787" s="357">
        <f t="shared" si="1352"/>
        <v>0</v>
      </c>
      <c r="BI1787" s="358">
        <f t="shared" si="1353"/>
        <v>0</v>
      </c>
      <c r="BJ1787" s="359">
        <f t="shared" si="1354"/>
        <v>0</v>
      </c>
      <c r="BK1787" s="293">
        <f t="shared" si="1355"/>
        <v>0</v>
      </c>
      <c r="BL1787" s="352" t="str">
        <f>IF(BK1787=0,"",
IF(SUM($BK$1701:BK1787)=1,BM1787,
IF($BK$1821&gt;SUM($BK$1701:BK1787),_xlfn.CONCAT(", ",BM1787),
IF($BK$1821=SUM($BK$1701:BK1787),_xlfn.CONCAT(" y ",BM1787)))))</f>
        <v/>
      </c>
      <c r="BM1787" s="120" t="s">
        <v>5293</v>
      </c>
      <c r="BN1787" s="290">
        <f t="shared" si="1356"/>
        <v>0</v>
      </c>
      <c r="BO1787" s="293">
        <f t="shared" si="1357"/>
        <v>0</v>
      </c>
      <c r="BP1787" s="283" t="str">
        <f>IF(BO1787=0,"",
IF(SUM($BO$1701:BO1787)=1,BQ1787,
IF($BO$1821&gt;SUM($BO$1701:BO1787),_xlfn.CONCAT(", ",BQ1787),
IF($BO$1821=SUM($BO$1701:BO1787),_xlfn.CONCAT(" y ",BQ1787)))))</f>
        <v/>
      </c>
      <c r="BQ1787" s="120" t="s">
        <v>5293</v>
      </c>
    </row>
    <row r="1788" spans="1:69" customFormat="1" ht="15" customHeight="1">
      <c r="A1788" s="30"/>
      <c r="B1788" s="31"/>
      <c r="C1788" s="35" t="s">
        <v>5294</v>
      </c>
      <c r="D1788" s="800" t="str">
        <f>IF(CNGE_2026_M1_Secc1_Sub1!$D128="","",CNGE_2026_M1_Secc1_Sub1!$D128)</f>
        <v/>
      </c>
      <c r="E1788" s="723"/>
      <c r="F1788" s="723"/>
      <c r="G1788" s="723"/>
      <c r="H1788" s="723"/>
      <c r="I1788" s="723"/>
      <c r="J1788" s="723"/>
      <c r="K1788" s="723"/>
      <c r="L1788" s="723"/>
      <c r="M1788" s="723"/>
      <c r="N1788" s="723"/>
      <c r="O1788" s="723"/>
      <c r="P1788" s="723"/>
      <c r="Q1788" s="723"/>
      <c r="R1788" s="724"/>
      <c r="S1788" s="637" t="str">
        <f t="shared" si="1324"/>
        <v/>
      </c>
      <c r="T1788" s="637" t="str">
        <f t="shared" si="1325"/>
        <v/>
      </c>
      <c r="U1788" s="637" t="str">
        <f t="shared" si="1326"/>
        <v/>
      </c>
      <c r="V1788" s="638"/>
      <c r="W1788" s="638"/>
      <c r="X1788" s="638"/>
      <c r="Y1788" s="638"/>
      <c r="Z1788" s="638"/>
      <c r="AA1788" s="638"/>
      <c r="AB1788" s="638"/>
      <c r="AC1788" s="638"/>
      <c r="AD1788" s="638"/>
      <c r="AI1788" t="str">
        <f t="shared" si="1327"/>
        <v/>
      </c>
      <c r="AJ1788">
        <f t="shared" si="1328"/>
        <v>0</v>
      </c>
      <c r="AK1788">
        <f t="shared" si="1329"/>
        <v>0</v>
      </c>
      <c r="AL1788">
        <f t="shared" si="1330"/>
        <v>0</v>
      </c>
      <c r="AM1788">
        <f t="shared" si="1331"/>
        <v>0</v>
      </c>
      <c r="AN1788">
        <f t="shared" si="1332"/>
        <v>0</v>
      </c>
      <c r="AO1788">
        <f t="shared" si="1333"/>
        <v>0</v>
      </c>
      <c r="AP1788">
        <f t="shared" si="1334"/>
        <v>0</v>
      </c>
      <c r="AQ1788">
        <f t="shared" si="1335"/>
        <v>0</v>
      </c>
      <c r="AR1788">
        <f t="shared" si="1336"/>
        <v>0</v>
      </c>
      <c r="AS1788">
        <f t="shared" si="1337"/>
        <v>0</v>
      </c>
      <c r="AT1788">
        <f t="shared" si="1338"/>
        <v>0</v>
      </c>
      <c r="AU1788">
        <f t="shared" si="1339"/>
        <v>0</v>
      </c>
      <c r="AV1788">
        <f t="shared" si="1340"/>
        <v>0</v>
      </c>
      <c r="AW1788">
        <f t="shared" si="1341"/>
        <v>0</v>
      </c>
      <c r="AX1788">
        <f t="shared" si="1342"/>
        <v>0</v>
      </c>
      <c r="AY1788" s="356" t="str">
        <f t="shared" si="1343"/>
        <v/>
      </c>
      <c r="AZ1788" s="357">
        <f t="shared" si="1344"/>
        <v>0</v>
      </c>
      <c r="BA1788" s="358">
        <f t="shared" si="1345"/>
        <v>0</v>
      </c>
      <c r="BB1788" s="359">
        <f t="shared" si="1346"/>
        <v>0</v>
      </c>
      <c r="BC1788" s="356" t="str">
        <f t="shared" si="1347"/>
        <v/>
      </c>
      <c r="BD1788" s="357">
        <f t="shared" si="1348"/>
        <v>0</v>
      </c>
      <c r="BE1788" s="358">
        <f t="shared" si="1349"/>
        <v>0</v>
      </c>
      <c r="BF1788" s="359">
        <f t="shared" si="1350"/>
        <v>0</v>
      </c>
      <c r="BG1788" s="356" t="str">
        <f t="shared" si="1351"/>
        <v/>
      </c>
      <c r="BH1788" s="357">
        <f t="shared" si="1352"/>
        <v>0</v>
      </c>
      <c r="BI1788" s="358">
        <f t="shared" si="1353"/>
        <v>0</v>
      </c>
      <c r="BJ1788" s="359">
        <f t="shared" si="1354"/>
        <v>0</v>
      </c>
      <c r="BK1788" s="293">
        <f t="shared" si="1355"/>
        <v>0</v>
      </c>
      <c r="BL1788" s="352" t="str">
        <f>IF(BK1788=0,"",
IF(SUM($BK$1701:BK1788)=1,BM1788,
IF($BK$1821&gt;SUM($BK$1701:BK1788),_xlfn.CONCAT(", ",BM1788),
IF($BK$1821=SUM($BK$1701:BK1788),_xlfn.CONCAT(" y ",BM1788)))))</f>
        <v/>
      </c>
      <c r="BM1788" s="120" t="s">
        <v>5295</v>
      </c>
      <c r="BN1788" s="290">
        <f t="shared" si="1356"/>
        <v>0</v>
      </c>
      <c r="BO1788" s="293">
        <f t="shared" si="1357"/>
        <v>0</v>
      </c>
      <c r="BP1788" s="283" t="str">
        <f>IF(BO1788=0,"",
IF(SUM($BO$1701:BO1788)=1,BQ1788,
IF($BO$1821&gt;SUM($BO$1701:BO1788),_xlfn.CONCAT(", ",BQ1788),
IF($BO$1821=SUM($BO$1701:BO1788),_xlfn.CONCAT(" y ",BQ1788)))))</f>
        <v/>
      </c>
      <c r="BQ1788" s="120" t="s">
        <v>5295</v>
      </c>
    </row>
    <row r="1789" spans="1:69" customFormat="1" ht="15" customHeight="1">
      <c r="A1789" s="30"/>
      <c r="B1789" s="31"/>
      <c r="C1789" s="35" t="s">
        <v>5296</v>
      </c>
      <c r="D1789" s="800" t="str">
        <f>IF(CNGE_2026_M1_Secc1_Sub1!$D129="","",CNGE_2026_M1_Secc1_Sub1!$D129)</f>
        <v/>
      </c>
      <c r="E1789" s="723"/>
      <c r="F1789" s="723"/>
      <c r="G1789" s="723"/>
      <c r="H1789" s="723"/>
      <c r="I1789" s="723"/>
      <c r="J1789" s="723"/>
      <c r="K1789" s="723"/>
      <c r="L1789" s="723"/>
      <c r="M1789" s="723"/>
      <c r="N1789" s="723"/>
      <c r="O1789" s="723"/>
      <c r="P1789" s="723"/>
      <c r="Q1789" s="723"/>
      <c r="R1789" s="724"/>
      <c r="S1789" s="637" t="str">
        <f t="shared" si="1324"/>
        <v/>
      </c>
      <c r="T1789" s="637" t="str">
        <f t="shared" si="1325"/>
        <v/>
      </c>
      <c r="U1789" s="637" t="str">
        <f t="shared" si="1326"/>
        <v/>
      </c>
      <c r="V1789" s="638"/>
      <c r="W1789" s="638"/>
      <c r="X1789" s="638"/>
      <c r="Y1789" s="638"/>
      <c r="Z1789" s="638"/>
      <c r="AA1789" s="638"/>
      <c r="AB1789" s="638"/>
      <c r="AC1789" s="638"/>
      <c r="AD1789" s="638"/>
      <c r="AI1789" t="str">
        <f t="shared" si="1327"/>
        <v/>
      </c>
      <c r="AJ1789">
        <f t="shared" si="1328"/>
        <v>0</v>
      </c>
      <c r="AK1789">
        <f t="shared" si="1329"/>
        <v>0</v>
      </c>
      <c r="AL1789">
        <f t="shared" si="1330"/>
        <v>0</v>
      </c>
      <c r="AM1789">
        <f t="shared" si="1331"/>
        <v>0</v>
      </c>
      <c r="AN1789">
        <f t="shared" si="1332"/>
        <v>0</v>
      </c>
      <c r="AO1789">
        <f t="shared" si="1333"/>
        <v>0</v>
      </c>
      <c r="AP1789">
        <f t="shared" si="1334"/>
        <v>0</v>
      </c>
      <c r="AQ1789">
        <f t="shared" si="1335"/>
        <v>0</v>
      </c>
      <c r="AR1789">
        <f t="shared" si="1336"/>
        <v>0</v>
      </c>
      <c r="AS1789">
        <f t="shared" si="1337"/>
        <v>0</v>
      </c>
      <c r="AT1789">
        <f t="shared" si="1338"/>
        <v>0</v>
      </c>
      <c r="AU1789">
        <f t="shared" si="1339"/>
        <v>0</v>
      </c>
      <c r="AV1789">
        <f t="shared" si="1340"/>
        <v>0</v>
      </c>
      <c r="AW1789">
        <f t="shared" si="1341"/>
        <v>0</v>
      </c>
      <c r="AX1789">
        <f t="shared" si="1342"/>
        <v>0</v>
      </c>
      <c r="AY1789" s="356" t="str">
        <f t="shared" si="1343"/>
        <v/>
      </c>
      <c r="AZ1789" s="357">
        <f t="shared" si="1344"/>
        <v>0</v>
      </c>
      <c r="BA1789" s="358">
        <f t="shared" si="1345"/>
        <v>0</v>
      </c>
      <c r="BB1789" s="359">
        <f t="shared" si="1346"/>
        <v>0</v>
      </c>
      <c r="BC1789" s="356" t="str">
        <f t="shared" si="1347"/>
        <v/>
      </c>
      <c r="BD1789" s="357">
        <f t="shared" si="1348"/>
        <v>0</v>
      </c>
      <c r="BE1789" s="358">
        <f t="shared" si="1349"/>
        <v>0</v>
      </c>
      <c r="BF1789" s="359">
        <f t="shared" si="1350"/>
        <v>0</v>
      </c>
      <c r="BG1789" s="356" t="str">
        <f t="shared" si="1351"/>
        <v/>
      </c>
      <c r="BH1789" s="357">
        <f t="shared" si="1352"/>
        <v>0</v>
      </c>
      <c r="BI1789" s="358">
        <f t="shared" si="1353"/>
        <v>0</v>
      </c>
      <c r="BJ1789" s="359">
        <f t="shared" si="1354"/>
        <v>0</v>
      </c>
      <c r="BK1789" s="293">
        <f t="shared" si="1355"/>
        <v>0</v>
      </c>
      <c r="BL1789" s="352" t="str">
        <f>IF(BK1789=0,"",
IF(SUM($BK$1701:BK1789)=1,BM1789,
IF($BK$1821&gt;SUM($BK$1701:BK1789),_xlfn.CONCAT(", ",BM1789),
IF($BK$1821=SUM($BK$1701:BK1789),_xlfn.CONCAT(" y ",BM1789)))))</f>
        <v/>
      </c>
      <c r="BM1789" s="120" t="s">
        <v>5297</v>
      </c>
      <c r="BN1789" s="290">
        <f t="shared" si="1356"/>
        <v>0</v>
      </c>
      <c r="BO1789" s="293">
        <f t="shared" si="1357"/>
        <v>0</v>
      </c>
      <c r="BP1789" s="283" t="str">
        <f>IF(BO1789=0,"",
IF(SUM($BO$1701:BO1789)=1,BQ1789,
IF($BO$1821&gt;SUM($BO$1701:BO1789),_xlfn.CONCAT(", ",BQ1789),
IF($BO$1821=SUM($BO$1701:BO1789),_xlfn.CONCAT(" y ",BQ1789)))))</f>
        <v/>
      </c>
      <c r="BQ1789" s="120" t="s">
        <v>5297</v>
      </c>
    </row>
    <row r="1790" spans="1:69" customFormat="1" ht="15" customHeight="1">
      <c r="A1790" s="30"/>
      <c r="B1790" s="31"/>
      <c r="C1790" s="35" t="s">
        <v>5298</v>
      </c>
      <c r="D1790" s="800" t="str">
        <f>IF(CNGE_2026_M1_Secc1_Sub1!$D130="","",CNGE_2026_M1_Secc1_Sub1!$D130)</f>
        <v/>
      </c>
      <c r="E1790" s="723"/>
      <c r="F1790" s="723"/>
      <c r="G1790" s="723"/>
      <c r="H1790" s="723"/>
      <c r="I1790" s="723"/>
      <c r="J1790" s="723"/>
      <c r="K1790" s="723"/>
      <c r="L1790" s="723"/>
      <c r="M1790" s="723"/>
      <c r="N1790" s="723"/>
      <c r="O1790" s="723"/>
      <c r="P1790" s="723"/>
      <c r="Q1790" s="723"/>
      <c r="R1790" s="724"/>
      <c r="S1790" s="637" t="str">
        <f t="shared" si="1324"/>
        <v/>
      </c>
      <c r="T1790" s="637" t="str">
        <f t="shared" si="1325"/>
        <v/>
      </c>
      <c r="U1790" s="637" t="str">
        <f t="shared" si="1326"/>
        <v/>
      </c>
      <c r="V1790" s="638"/>
      <c r="W1790" s="638"/>
      <c r="X1790" s="638"/>
      <c r="Y1790" s="638"/>
      <c r="Z1790" s="638"/>
      <c r="AA1790" s="638"/>
      <c r="AB1790" s="638"/>
      <c r="AC1790" s="638"/>
      <c r="AD1790" s="638"/>
      <c r="AI1790" t="str">
        <f t="shared" si="1327"/>
        <v/>
      </c>
      <c r="AJ1790">
        <f t="shared" si="1328"/>
        <v>0</v>
      </c>
      <c r="AK1790">
        <f t="shared" si="1329"/>
        <v>0</v>
      </c>
      <c r="AL1790">
        <f t="shared" si="1330"/>
        <v>0</v>
      </c>
      <c r="AM1790">
        <f t="shared" si="1331"/>
        <v>0</v>
      </c>
      <c r="AN1790">
        <f t="shared" si="1332"/>
        <v>0</v>
      </c>
      <c r="AO1790">
        <f t="shared" si="1333"/>
        <v>0</v>
      </c>
      <c r="AP1790">
        <f t="shared" si="1334"/>
        <v>0</v>
      </c>
      <c r="AQ1790">
        <f t="shared" si="1335"/>
        <v>0</v>
      </c>
      <c r="AR1790">
        <f t="shared" si="1336"/>
        <v>0</v>
      </c>
      <c r="AS1790">
        <f t="shared" si="1337"/>
        <v>0</v>
      </c>
      <c r="AT1790">
        <f t="shared" si="1338"/>
        <v>0</v>
      </c>
      <c r="AU1790">
        <f t="shared" si="1339"/>
        <v>0</v>
      </c>
      <c r="AV1790">
        <f t="shared" si="1340"/>
        <v>0</v>
      </c>
      <c r="AW1790">
        <f t="shared" si="1341"/>
        <v>0</v>
      </c>
      <c r="AX1790">
        <f t="shared" si="1342"/>
        <v>0</v>
      </c>
      <c r="AY1790" s="356" t="str">
        <f t="shared" si="1343"/>
        <v/>
      </c>
      <c r="AZ1790" s="357">
        <f t="shared" si="1344"/>
        <v>0</v>
      </c>
      <c r="BA1790" s="358">
        <f t="shared" si="1345"/>
        <v>0</v>
      </c>
      <c r="BB1790" s="359">
        <f t="shared" si="1346"/>
        <v>0</v>
      </c>
      <c r="BC1790" s="356" t="str">
        <f t="shared" si="1347"/>
        <v/>
      </c>
      <c r="BD1790" s="357">
        <f t="shared" si="1348"/>
        <v>0</v>
      </c>
      <c r="BE1790" s="358">
        <f t="shared" si="1349"/>
        <v>0</v>
      </c>
      <c r="BF1790" s="359">
        <f t="shared" si="1350"/>
        <v>0</v>
      </c>
      <c r="BG1790" s="356" t="str">
        <f t="shared" si="1351"/>
        <v/>
      </c>
      <c r="BH1790" s="357">
        <f t="shared" si="1352"/>
        <v>0</v>
      </c>
      <c r="BI1790" s="358">
        <f t="shared" si="1353"/>
        <v>0</v>
      </c>
      <c r="BJ1790" s="359">
        <f t="shared" si="1354"/>
        <v>0</v>
      </c>
      <c r="BK1790" s="293">
        <f t="shared" si="1355"/>
        <v>0</v>
      </c>
      <c r="BL1790" s="352" t="str">
        <f>IF(BK1790=0,"",
IF(SUM($BK$1701:BK1790)=1,BM1790,
IF($BK$1821&gt;SUM($BK$1701:BK1790),_xlfn.CONCAT(", ",BM1790),
IF($BK$1821=SUM($BK$1701:BK1790),_xlfn.CONCAT(" y ",BM1790)))))</f>
        <v/>
      </c>
      <c r="BM1790" s="120" t="s">
        <v>5299</v>
      </c>
      <c r="BN1790" s="290">
        <f t="shared" si="1356"/>
        <v>0</v>
      </c>
      <c r="BO1790" s="293">
        <f t="shared" si="1357"/>
        <v>0</v>
      </c>
      <c r="BP1790" s="283" t="str">
        <f>IF(BO1790=0,"",
IF(SUM($BO$1701:BO1790)=1,BQ1790,
IF($BO$1821&gt;SUM($BO$1701:BO1790),_xlfn.CONCAT(", ",BQ1790),
IF($BO$1821=SUM($BO$1701:BO1790),_xlfn.CONCAT(" y ",BQ1790)))))</f>
        <v/>
      </c>
      <c r="BQ1790" s="120" t="s">
        <v>5299</v>
      </c>
    </row>
    <row r="1791" spans="1:69" customFormat="1" ht="15" customHeight="1">
      <c r="A1791" s="30"/>
      <c r="B1791" s="31"/>
      <c r="C1791" s="35" t="s">
        <v>5300</v>
      </c>
      <c r="D1791" s="800" t="str">
        <f>IF(CNGE_2026_M1_Secc1_Sub1!$D131="","",CNGE_2026_M1_Secc1_Sub1!$D131)</f>
        <v/>
      </c>
      <c r="E1791" s="723"/>
      <c r="F1791" s="723"/>
      <c r="G1791" s="723"/>
      <c r="H1791" s="723"/>
      <c r="I1791" s="723"/>
      <c r="J1791" s="723"/>
      <c r="K1791" s="723"/>
      <c r="L1791" s="723"/>
      <c r="M1791" s="723"/>
      <c r="N1791" s="723"/>
      <c r="O1791" s="723"/>
      <c r="P1791" s="723"/>
      <c r="Q1791" s="723"/>
      <c r="R1791" s="724"/>
      <c r="S1791" s="637" t="str">
        <f t="shared" si="1324"/>
        <v/>
      </c>
      <c r="T1791" s="637" t="str">
        <f t="shared" si="1325"/>
        <v/>
      </c>
      <c r="U1791" s="637" t="str">
        <f t="shared" si="1326"/>
        <v/>
      </c>
      <c r="V1791" s="638"/>
      <c r="W1791" s="638"/>
      <c r="X1791" s="638"/>
      <c r="Y1791" s="638"/>
      <c r="Z1791" s="638"/>
      <c r="AA1791" s="638"/>
      <c r="AB1791" s="638"/>
      <c r="AC1791" s="638"/>
      <c r="AD1791" s="638"/>
      <c r="AI1791" t="str">
        <f t="shared" si="1327"/>
        <v/>
      </c>
      <c r="AJ1791">
        <f t="shared" si="1328"/>
        <v>0</v>
      </c>
      <c r="AK1791">
        <f t="shared" si="1329"/>
        <v>0</v>
      </c>
      <c r="AL1791">
        <f t="shared" si="1330"/>
        <v>0</v>
      </c>
      <c r="AM1791">
        <f t="shared" si="1331"/>
        <v>0</v>
      </c>
      <c r="AN1791">
        <f t="shared" si="1332"/>
        <v>0</v>
      </c>
      <c r="AO1791">
        <f t="shared" si="1333"/>
        <v>0</v>
      </c>
      <c r="AP1791">
        <f t="shared" si="1334"/>
        <v>0</v>
      </c>
      <c r="AQ1791">
        <f t="shared" si="1335"/>
        <v>0</v>
      </c>
      <c r="AR1791">
        <f t="shared" si="1336"/>
        <v>0</v>
      </c>
      <c r="AS1791">
        <f t="shared" si="1337"/>
        <v>0</v>
      </c>
      <c r="AT1791">
        <f t="shared" si="1338"/>
        <v>0</v>
      </c>
      <c r="AU1791">
        <f t="shared" si="1339"/>
        <v>0</v>
      </c>
      <c r="AV1791">
        <f t="shared" si="1340"/>
        <v>0</v>
      </c>
      <c r="AW1791">
        <f t="shared" si="1341"/>
        <v>0</v>
      </c>
      <c r="AX1791">
        <f t="shared" si="1342"/>
        <v>0</v>
      </c>
      <c r="AY1791" s="356" t="str">
        <f t="shared" si="1343"/>
        <v/>
      </c>
      <c r="AZ1791" s="357">
        <f t="shared" si="1344"/>
        <v>0</v>
      </c>
      <c r="BA1791" s="358">
        <f t="shared" si="1345"/>
        <v>0</v>
      </c>
      <c r="BB1791" s="359">
        <f t="shared" si="1346"/>
        <v>0</v>
      </c>
      <c r="BC1791" s="356" t="str">
        <f t="shared" si="1347"/>
        <v/>
      </c>
      <c r="BD1791" s="357">
        <f t="shared" si="1348"/>
        <v>0</v>
      </c>
      <c r="BE1791" s="358">
        <f t="shared" si="1349"/>
        <v>0</v>
      </c>
      <c r="BF1791" s="359">
        <f t="shared" si="1350"/>
        <v>0</v>
      </c>
      <c r="BG1791" s="356" t="str">
        <f t="shared" si="1351"/>
        <v/>
      </c>
      <c r="BH1791" s="357">
        <f t="shared" si="1352"/>
        <v>0</v>
      </c>
      <c r="BI1791" s="358">
        <f t="shared" si="1353"/>
        <v>0</v>
      </c>
      <c r="BJ1791" s="359">
        <f t="shared" si="1354"/>
        <v>0</v>
      </c>
      <c r="BK1791" s="293">
        <f t="shared" si="1355"/>
        <v>0</v>
      </c>
      <c r="BL1791" s="352" t="str">
        <f>IF(BK1791=0,"",
IF(SUM($BK$1701:BK1791)=1,BM1791,
IF($BK$1821&gt;SUM($BK$1701:BK1791),_xlfn.CONCAT(", ",BM1791),
IF($BK$1821=SUM($BK$1701:BK1791),_xlfn.CONCAT(" y ",BM1791)))))</f>
        <v/>
      </c>
      <c r="BM1791" s="120" t="s">
        <v>5301</v>
      </c>
      <c r="BN1791" s="290">
        <f t="shared" si="1356"/>
        <v>0</v>
      </c>
      <c r="BO1791" s="293">
        <f t="shared" si="1357"/>
        <v>0</v>
      </c>
      <c r="BP1791" s="283" t="str">
        <f>IF(BO1791=0,"",
IF(SUM($BO$1701:BO1791)=1,BQ1791,
IF($BO$1821&gt;SUM($BO$1701:BO1791),_xlfn.CONCAT(", ",BQ1791),
IF($BO$1821=SUM($BO$1701:BO1791),_xlfn.CONCAT(" y ",BQ1791)))))</f>
        <v/>
      </c>
      <c r="BQ1791" s="120" t="s">
        <v>5301</v>
      </c>
    </row>
    <row r="1792" spans="1:69" customFormat="1" ht="15" customHeight="1">
      <c r="A1792" s="30"/>
      <c r="B1792" s="31"/>
      <c r="C1792" s="35" t="s">
        <v>5302</v>
      </c>
      <c r="D1792" s="800" t="str">
        <f>IF(CNGE_2026_M1_Secc1_Sub1!$D132="","",CNGE_2026_M1_Secc1_Sub1!$D132)</f>
        <v/>
      </c>
      <c r="E1792" s="723"/>
      <c r="F1792" s="723"/>
      <c r="G1792" s="723"/>
      <c r="H1792" s="723"/>
      <c r="I1792" s="723"/>
      <c r="J1792" s="723"/>
      <c r="K1792" s="723"/>
      <c r="L1792" s="723"/>
      <c r="M1792" s="723"/>
      <c r="N1792" s="723"/>
      <c r="O1792" s="723"/>
      <c r="P1792" s="723"/>
      <c r="Q1792" s="723"/>
      <c r="R1792" s="724"/>
      <c r="S1792" s="637" t="str">
        <f t="shared" si="1324"/>
        <v/>
      </c>
      <c r="T1792" s="637" t="str">
        <f t="shared" si="1325"/>
        <v/>
      </c>
      <c r="U1792" s="637" t="str">
        <f t="shared" si="1326"/>
        <v/>
      </c>
      <c r="V1792" s="638"/>
      <c r="W1792" s="638"/>
      <c r="X1792" s="638"/>
      <c r="Y1792" s="638"/>
      <c r="Z1792" s="638"/>
      <c r="AA1792" s="638"/>
      <c r="AB1792" s="638"/>
      <c r="AC1792" s="638"/>
      <c r="AD1792" s="638"/>
      <c r="AI1792" t="str">
        <f t="shared" si="1327"/>
        <v/>
      </c>
      <c r="AJ1792">
        <f t="shared" si="1328"/>
        <v>0</v>
      </c>
      <c r="AK1792">
        <f t="shared" si="1329"/>
        <v>0</v>
      </c>
      <c r="AL1792">
        <f t="shared" si="1330"/>
        <v>0</v>
      </c>
      <c r="AM1792">
        <f t="shared" si="1331"/>
        <v>0</v>
      </c>
      <c r="AN1792">
        <f t="shared" si="1332"/>
        <v>0</v>
      </c>
      <c r="AO1792">
        <f t="shared" si="1333"/>
        <v>0</v>
      </c>
      <c r="AP1792">
        <f t="shared" si="1334"/>
        <v>0</v>
      </c>
      <c r="AQ1792">
        <f t="shared" si="1335"/>
        <v>0</v>
      </c>
      <c r="AR1792">
        <f t="shared" si="1336"/>
        <v>0</v>
      </c>
      <c r="AS1792">
        <f t="shared" si="1337"/>
        <v>0</v>
      </c>
      <c r="AT1792">
        <f t="shared" si="1338"/>
        <v>0</v>
      </c>
      <c r="AU1792">
        <f t="shared" si="1339"/>
        <v>0</v>
      </c>
      <c r="AV1792">
        <f t="shared" si="1340"/>
        <v>0</v>
      </c>
      <c r="AW1792">
        <f t="shared" si="1341"/>
        <v>0</v>
      </c>
      <c r="AX1792">
        <f t="shared" si="1342"/>
        <v>0</v>
      </c>
      <c r="AY1792" s="356" t="str">
        <f t="shared" si="1343"/>
        <v/>
      </c>
      <c r="AZ1792" s="357">
        <f t="shared" si="1344"/>
        <v>0</v>
      </c>
      <c r="BA1792" s="358">
        <f t="shared" si="1345"/>
        <v>0</v>
      </c>
      <c r="BB1792" s="359">
        <f t="shared" si="1346"/>
        <v>0</v>
      </c>
      <c r="BC1792" s="356" t="str">
        <f t="shared" si="1347"/>
        <v/>
      </c>
      <c r="BD1792" s="357">
        <f t="shared" si="1348"/>
        <v>0</v>
      </c>
      <c r="BE1792" s="358">
        <f t="shared" si="1349"/>
        <v>0</v>
      </c>
      <c r="BF1792" s="359">
        <f t="shared" si="1350"/>
        <v>0</v>
      </c>
      <c r="BG1792" s="356" t="str">
        <f t="shared" si="1351"/>
        <v/>
      </c>
      <c r="BH1792" s="357">
        <f t="shared" si="1352"/>
        <v>0</v>
      </c>
      <c r="BI1792" s="358">
        <f t="shared" si="1353"/>
        <v>0</v>
      </c>
      <c r="BJ1792" s="359">
        <f t="shared" si="1354"/>
        <v>0</v>
      </c>
      <c r="BK1792" s="293">
        <f t="shared" si="1355"/>
        <v>0</v>
      </c>
      <c r="BL1792" s="352" t="str">
        <f>IF(BK1792=0,"",
IF(SUM($BK$1701:BK1792)=1,BM1792,
IF($BK$1821&gt;SUM($BK$1701:BK1792),_xlfn.CONCAT(", ",BM1792),
IF($BK$1821=SUM($BK$1701:BK1792),_xlfn.CONCAT(" y ",BM1792)))))</f>
        <v/>
      </c>
      <c r="BM1792" s="120" t="s">
        <v>5303</v>
      </c>
      <c r="BN1792" s="290">
        <f t="shared" si="1356"/>
        <v>0</v>
      </c>
      <c r="BO1792" s="293">
        <f t="shared" si="1357"/>
        <v>0</v>
      </c>
      <c r="BP1792" s="283" t="str">
        <f>IF(BO1792=0,"",
IF(SUM($BO$1701:BO1792)=1,BQ1792,
IF($BO$1821&gt;SUM($BO$1701:BO1792),_xlfn.CONCAT(", ",BQ1792),
IF($BO$1821=SUM($BO$1701:BO1792),_xlfn.CONCAT(" y ",BQ1792)))))</f>
        <v/>
      </c>
      <c r="BQ1792" s="120" t="s">
        <v>5303</v>
      </c>
    </row>
    <row r="1793" spans="1:69" customFormat="1" ht="15" customHeight="1">
      <c r="A1793" s="30"/>
      <c r="B1793" s="31"/>
      <c r="C1793" s="35" t="s">
        <v>5304</v>
      </c>
      <c r="D1793" s="800" t="str">
        <f>IF(CNGE_2026_M1_Secc1_Sub1!$D133="","",CNGE_2026_M1_Secc1_Sub1!$D133)</f>
        <v/>
      </c>
      <c r="E1793" s="723"/>
      <c r="F1793" s="723"/>
      <c r="G1793" s="723"/>
      <c r="H1793" s="723"/>
      <c r="I1793" s="723"/>
      <c r="J1793" s="723"/>
      <c r="K1793" s="723"/>
      <c r="L1793" s="723"/>
      <c r="M1793" s="723"/>
      <c r="N1793" s="723"/>
      <c r="O1793" s="723"/>
      <c r="P1793" s="723"/>
      <c r="Q1793" s="723"/>
      <c r="R1793" s="724"/>
      <c r="S1793" s="637" t="str">
        <f t="shared" si="1324"/>
        <v/>
      </c>
      <c r="T1793" s="637" t="str">
        <f t="shared" si="1325"/>
        <v/>
      </c>
      <c r="U1793" s="637" t="str">
        <f t="shared" si="1326"/>
        <v/>
      </c>
      <c r="V1793" s="638"/>
      <c r="W1793" s="638"/>
      <c r="X1793" s="638"/>
      <c r="Y1793" s="638"/>
      <c r="Z1793" s="638"/>
      <c r="AA1793" s="638"/>
      <c r="AB1793" s="638"/>
      <c r="AC1793" s="638"/>
      <c r="AD1793" s="638"/>
      <c r="AI1793" t="str">
        <f t="shared" si="1327"/>
        <v/>
      </c>
      <c r="AJ1793">
        <f t="shared" si="1328"/>
        <v>0</v>
      </c>
      <c r="AK1793">
        <f t="shared" si="1329"/>
        <v>0</v>
      </c>
      <c r="AL1793">
        <f t="shared" si="1330"/>
        <v>0</v>
      </c>
      <c r="AM1793">
        <f t="shared" si="1331"/>
        <v>0</v>
      </c>
      <c r="AN1793">
        <f t="shared" si="1332"/>
        <v>0</v>
      </c>
      <c r="AO1793">
        <f t="shared" si="1333"/>
        <v>0</v>
      </c>
      <c r="AP1793">
        <f t="shared" si="1334"/>
        <v>0</v>
      </c>
      <c r="AQ1793">
        <f t="shared" si="1335"/>
        <v>0</v>
      </c>
      <c r="AR1793">
        <f t="shared" si="1336"/>
        <v>0</v>
      </c>
      <c r="AS1793">
        <f t="shared" si="1337"/>
        <v>0</v>
      </c>
      <c r="AT1793">
        <f t="shared" si="1338"/>
        <v>0</v>
      </c>
      <c r="AU1793">
        <f t="shared" si="1339"/>
        <v>0</v>
      </c>
      <c r="AV1793">
        <f t="shared" si="1340"/>
        <v>0</v>
      </c>
      <c r="AW1793">
        <f t="shared" si="1341"/>
        <v>0</v>
      </c>
      <c r="AX1793">
        <f t="shared" si="1342"/>
        <v>0</v>
      </c>
      <c r="AY1793" s="356" t="str">
        <f t="shared" si="1343"/>
        <v/>
      </c>
      <c r="AZ1793" s="357">
        <f t="shared" si="1344"/>
        <v>0</v>
      </c>
      <c r="BA1793" s="358">
        <f t="shared" si="1345"/>
        <v>0</v>
      </c>
      <c r="BB1793" s="359">
        <f t="shared" si="1346"/>
        <v>0</v>
      </c>
      <c r="BC1793" s="356" t="str">
        <f t="shared" si="1347"/>
        <v/>
      </c>
      <c r="BD1793" s="357">
        <f t="shared" si="1348"/>
        <v>0</v>
      </c>
      <c r="BE1793" s="358">
        <f t="shared" si="1349"/>
        <v>0</v>
      </c>
      <c r="BF1793" s="359">
        <f t="shared" si="1350"/>
        <v>0</v>
      </c>
      <c r="BG1793" s="356" t="str">
        <f t="shared" si="1351"/>
        <v/>
      </c>
      <c r="BH1793" s="357">
        <f t="shared" si="1352"/>
        <v>0</v>
      </c>
      <c r="BI1793" s="358">
        <f t="shared" si="1353"/>
        <v>0</v>
      </c>
      <c r="BJ1793" s="359">
        <f t="shared" si="1354"/>
        <v>0</v>
      </c>
      <c r="BK1793" s="293">
        <f t="shared" si="1355"/>
        <v>0</v>
      </c>
      <c r="BL1793" s="352" t="str">
        <f>IF(BK1793=0,"",
IF(SUM($BK$1701:BK1793)=1,BM1793,
IF($BK$1821&gt;SUM($BK$1701:BK1793),_xlfn.CONCAT(", ",BM1793),
IF($BK$1821=SUM($BK$1701:BK1793),_xlfn.CONCAT(" y ",BM1793)))))</f>
        <v/>
      </c>
      <c r="BM1793" s="120" t="s">
        <v>5305</v>
      </c>
      <c r="BN1793" s="290">
        <f t="shared" si="1356"/>
        <v>0</v>
      </c>
      <c r="BO1793" s="293">
        <f t="shared" si="1357"/>
        <v>0</v>
      </c>
      <c r="BP1793" s="283" t="str">
        <f>IF(BO1793=0,"",
IF(SUM($BO$1701:BO1793)=1,BQ1793,
IF($BO$1821&gt;SUM($BO$1701:BO1793),_xlfn.CONCAT(", ",BQ1793),
IF($BO$1821=SUM($BO$1701:BO1793),_xlfn.CONCAT(" y ",BQ1793)))))</f>
        <v/>
      </c>
      <c r="BQ1793" s="120" t="s">
        <v>5305</v>
      </c>
    </row>
    <row r="1794" spans="1:69" customFormat="1" ht="15" customHeight="1">
      <c r="A1794" s="30"/>
      <c r="B1794" s="31"/>
      <c r="C1794" s="37" t="s">
        <v>5306</v>
      </c>
      <c r="D1794" s="800" t="str">
        <f>IF(CNGE_2026_M1_Secc1_Sub1!$D134="","",CNGE_2026_M1_Secc1_Sub1!$D134)</f>
        <v/>
      </c>
      <c r="E1794" s="723"/>
      <c r="F1794" s="723"/>
      <c r="G1794" s="723"/>
      <c r="H1794" s="723"/>
      <c r="I1794" s="723"/>
      <c r="J1794" s="723"/>
      <c r="K1794" s="723"/>
      <c r="L1794" s="723"/>
      <c r="M1794" s="723"/>
      <c r="N1794" s="723"/>
      <c r="O1794" s="723"/>
      <c r="P1794" s="723"/>
      <c r="Q1794" s="723"/>
      <c r="R1794" s="724"/>
      <c r="S1794" s="637" t="str">
        <f t="shared" si="1324"/>
        <v/>
      </c>
      <c r="T1794" s="637" t="str">
        <f t="shared" si="1325"/>
        <v/>
      </c>
      <c r="U1794" s="637" t="str">
        <f t="shared" si="1326"/>
        <v/>
      </c>
      <c r="V1794" s="638"/>
      <c r="W1794" s="638"/>
      <c r="X1794" s="638"/>
      <c r="Y1794" s="638"/>
      <c r="Z1794" s="638"/>
      <c r="AA1794" s="638"/>
      <c r="AB1794" s="638"/>
      <c r="AC1794" s="638"/>
      <c r="AD1794" s="638"/>
      <c r="AI1794" t="str">
        <f t="shared" si="1327"/>
        <v/>
      </c>
      <c r="AJ1794">
        <f t="shared" si="1328"/>
        <v>0</v>
      </c>
      <c r="AK1794">
        <f t="shared" si="1329"/>
        <v>0</v>
      </c>
      <c r="AL1794">
        <f t="shared" si="1330"/>
        <v>0</v>
      </c>
      <c r="AM1794">
        <f t="shared" si="1331"/>
        <v>0</v>
      </c>
      <c r="AN1794">
        <f t="shared" si="1332"/>
        <v>0</v>
      </c>
      <c r="AO1794">
        <f t="shared" si="1333"/>
        <v>0</v>
      </c>
      <c r="AP1794">
        <f t="shared" si="1334"/>
        <v>0</v>
      </c>
      <c r="AQ1794">
        <f t="shared" si="1335"/>
        <v>0</v>
      </c>
      <c r="AR1794">
        <f t="shared" si="1336"/>
        <v>0</v>
      </c>
      <c r="AS1794">
        <f t="shared" si="1337"/>
        <v>0</v>
      </c>
      <c r="AT1794">
        <f t="shared" si="1338"/>
        <v>0</v>
      </c>
      <c r="AU1794">
        <f t="shared" si="1339"/>
        <v>0</v>
      </c>
      <c r="AV1794">
        <f t="shared" si="1340"/>
        <v>0</v>
      </c>
      <c r="AW1794">
        <f t="shared" si="1341"/>
        <v>0</v>
      </c>
      <c r="AX1794">
        <f t="shared" si="1342"/>
        <v>0</v>
      </c>
      <c r="AY1794" s="356" t="str">
        <f t="shared" si="1343"/>
        <v/>
      </c>
      <c r="AZ1794" s="357">
        <f t="shared" si="1344"/>
        <v>0</v>
      </c>
      <c r="BA1794" s="358">
        <f t="shared" si="1345"/>
        <v>0</v>
      </c>
      <c r="BB1794" s="359">
        <f t="shared" si="1346"/>
        <v>0</v>
      </c>
      <c r="BC1794" s="356" t="str">
        <f t="shared" si="1347"/>
        <v/>
      </c>
      <c r="BD1794" s="357">
        <f t="shared" si="1348"/>
        <v>0</v>
      </c>
      <c r="BE1794" s="358">
        <f t="shared" si="1349"/>
        <v>0</v>
      </c>
      <c r="BF1794" s="359">
        <f t="shared" si="1350"/>
        <v>0</v>
      </c>
      <c r="BG1794" s="356" t="str">
        <f t="shared" si="1351"/>
        <v/>
      </c>
      <c r="BH1794" s="357">
        <f t="shared" si="1352"/>
        <v>0</v>
      </c>
      <c r="BI1794" s="358">
        <f t="shared" si="1353"/>
        <v>0</v>
      </c>
      <c r="BJ1794" s="359">
        <f t="shared" si="1354"/>
        <v>0</v>
      </c>
      <c r="BK1794" s="293">
        <f t="shared" si="1355"/>
        <v>0</v>
      </c>
      <c r="BL1794" s="352" t="str">
        <f>IF(BK1794=0,"",
IF(SUM($BK$1701:BK1794)=1,BM1794,
IF($BK$1821&gt;SUM($BK$1701:BK1794),_xlfn.CONCAT(", ",BM1794),
IF($BK$1821=SUM($BK$1701:BK1794),_xlfn.CONCAT(" y ",BM1794)))))</f>
        <v/>
      </c>
      <c r="BM1794" s="120" t="s">
        <v>5307</v>
      </c>
      <c r="BN1794" s="290">
        <f t="shared" si="1356"/>
        <v>0</v>
      </c>
      <c r="BO1794" s="293">
        <f t="shared" si="1357"/>
        <v>0</v>
      </c>
      <c r="BP1794" s="283" t="str">
        <f>IF(BO1794=0,"",
IF(SUM($BO$1701:BO1794)=1,BQ1794,
IF($BO$1821&gt;SUM($BO$1701:BO1794),_xlfn.CONCAT(", ",BQ1794),
IF($BO$1821=SUM($BO$1701:BO1794),_xlfn.CONCAT(" y ",BQ1794)))))</f>
        <v/>
      </c>
      <c r="BQ1794" s="120" t="s">
        <v>5307</v>
      </c>
    </row>
    <row r="1795" spans="1:69" customFormat="1" ht="15" customHeight="1">
      <c r="A1795" s="30"/>
      <c r="B1795" s="31"/>
      <c r="C1795" s="37" t="s">
        <v>5308</v>
      </c>
      <c r="D1795" s="800" t="str">
        <f>IF(CNGE_2026_M1_Secc1_Sub1!$D135="","",CNGE_2026_M1_Secc1_Sub1!$D135)</f>
        <v/>
      </c>
      <c r="E1795" s="723"/>
      <c r="F1795" s="723"/>
      <c r="G1795" s="723"/>
      <c r="H1795" s="723"/>
      <c r="I1795" s="723"/>
      <c r="J1795" s="723"/>
      <c r="K1795" s="723"/>
      <c r="L1795" s="723"/>
      <c r="M1795" s="723"/>
      <c r="N1795" s="723"/>
      <c r="O1795" s="723"/>
      <c r="P1795" s="723"/>
      <c r="Q1795" s="723"/>
      <c r="R1795" s="724"/>
      <c r="S1795" s="637" t="str">
        <f t="shared" si="1324"/>
        <v/>
      </c>
      <c r="T1795" s="637" t="str">
        <f t="shared" si="1325"/>
        <v/>
      </c>
      <c r="U1795" s="637" t="str">
        <f t="shared" si="1326"/>
        <v/>
      </c>
      <c r="V1795" s="638"/>
      <c r="W1795" s="638"/>
      <c r="X1795" s="638"/>
      <c r="Y1795" s="638"/>
      <c r="Z1795" s="638"/>
      <c r="AA1795" s="638"/>
      <c r="AB1795" s="638"/>
      <c r="AC1795" s="638"/>
      <c r="AD1795" s="638"/>
      <c r="AI1795" t="str">
        <f t="shared" si="1327"/>
        <v/>
      </c>
      <c r="AJ1795">
        <f t="shared" si="1328"/>
        <v>0</v>
      </c>
      <c r="AK1795">
        <f t="shared" si="1329"/>
        <v>0</v>
      </c>
      <c r="AL1795">
        <f t="shared" si="1330"/>
        <v>0</v>
      </c>
      <c r="AM1795">
        <f t="shared" si="1331"/>
        <v>0</v>
      </c>
      <c r="AN1795">
        <f t="shared" si="1332"/>
        <v>0</v>
      </c>
      <c r="AO1795">
        <f t="shared" si="1333"/>
        <v>0</v>
      </c>
      <c r="AP1795">
        <f t="shared" si="1334"/>
        <v>0</v>
      </c>
      <c r="AQ1795">
        <f t="shared" si="1335"/>
        <v>0</v>
      </c>
      <c r="AR1795">
        <f t="shared" si="1336"/>
        <v>0</v>
      </c>
      <c r="AS1795">
        <f t="shared" si="1337"/>
        <v>0</v>
      </c>
      <c r="AT1795">
        <f t="shared" si="1338"/>
        <v>0</v>
      </c>
      <c r="AU1795">
        <f t="shared" si="1339"/>
        <v>0</v>
      </c>
      <c r="AV1795">
        <f t="shared" si="1340"/>
        <v>0</v>
      </c>
      <c r="AW1795">
        <f t="shared" si="1341"/>
        <v>0</v>
      </c>
      <c r="AX1795">
        <f t="shared" si="1342"/>
        <v>0</v>
      </c>
      <c r="AY1795" s="356" t="str">
        <f t="shared" si="1343"/>
        <v/>
      </c>
      <c r="AZ1795" s="357">
        <f t="shared" si="1344"/>
        <v>0</v>
      </c>
      <c r="BA1795" s="358">
        <f t="shared" si="1345"/>
        <v>0</v>
      </c>
      <c r="BB1795" s="359">
        <f t="shared" si="1346"/>
        <v>0</v>
      </c>
      <c r="BC1795" s="356" t="str">
        <f t="shared" si="1347"/>
        <v/>
      </c>
      <c r="BD1795" s="357">
        <f t="shared" si="1348"/>
        <v>0</v>
      </c>
      <c r="BE1795" s="358">
        <f t="shared" si="1349"/>
        <v>0</v>
      </c>
      <c r="BF1795" s="359">
        <f t="shared" si="1350"/>
        <v>0</v>
      </c>
      <c r="BG1795" s="356" t="str">
        <f t="shared" si="1351"/>
        <v/>
      </c>
      <c r="BH1795" s="357">
        <f t="shared" si="1352"/>
        <v>0</v>
      </c>
      <c r="BI1795" s="358">
        <f t="shared" si="1353"/>
        <v>0</v>
      </c>
      <c r="BJ1795" s="359">
        <f t="shared" si="1354"/>
        <v>0</v>
      </c>
      <c r="BK1795" s="293">
        <f t="shared" si="1355"/>
        <v>0</v>
      </c>
      <c r="BL1795" s="352" t="str">
        <f>IF(BK1795=0,"",
IF(SUM($BK$1701:BK1795)=1,BM1795,
IF($BK$1821&gt;SUM($BK$1701:BK1795),_xlfn.CONCAT(", ",BM1795),
IF($BK$1821=SUM($BK$1701:BK1795),_xlfn.CONCAT(" y ",BM1795)))))</f>
        <v/>
      </c>
      <c r="BM1795" s="120" t="s">
        <v>5309</v>
      </c>
      <c r="BN1795" s="290">
        <f t="shared" si="1356"/>
        <v>0</v>
      </c>
      <c r="BO1795" s="293">
        <f t="shared" si="1357"/>
        <v>0</v>
      </c>
      <c r="BP1795" s="283" t="str">
        <f>IF(BO1795=0,"",
IF(SUM($BO$1701:BO1795)=1,BQ1795,
IF($BO$1821&gt;SUM($BO$1701:BO1795),_xlfn.CONCAT(", ",BQ1795),
IF($BO$1821=SUM($BO$1701:BO1795),_xlfn.CONCAT(" y ",BQ1795)))))</f>
        <v/>
      </c>
      <c r="BQ1795" s="120" t="s">
        <v>5309</v>
      </c>
    </row>
    <row r="1796" spans="1:69" customFormat="1" ht="15" customHeight="1">
      <c r="A1796" s="30"/>
      <c r="B1796" s="31"/>
      <c r="C1796" s="37" t="s">
        <v>5310</v>
      </c>
      <c r="D1796" s="800" t="str">
        <f>IF(CNGE_2026_M1_Secc1_Sub1!$D136="","",CNGE_2026_M1_Secc1_Sub1!$D136)</f>
        <v/>
      </c>
      <c r="E1796" s="723"/>
      <c r="F1796" s="723"/>
      <c r="G1796" s="723"/>
      <c r="H1796" s="723"/>
      <c r="I1796" s="723"/>
      <c r="J1796" s="723"/>
      <c r="K1796" s="723"/>
      <c r="L1796" s="723"/>
      <c r="M1796" s="723"/>
      <c r="N1796" s="723"/>
      <c r="O1796" s="723"/>
      <c r="P1796" s="723"/>
      <c r="Q1796" s="723"/>
      <c r="R1796" s="724"/>
      <c r="S1796" s="637" t="str">
        <f t="shared" si="1324"/>
        <v/>
      </c>
      <c r="T1796" s="637" t="str">
        <f t="shared" si="1325"/>
        <v/>
      </c>
      <c r="U1796" s="637" t="str">
        <f t="shared" si="1326"/>
        <v/>
      </c>
      <c r="V1796" s="638"/>
      <c r="W1796" s="638"/>
      <c r="X1796" s="638"/>
      <c r="Y1796" s="638"/>
      <c r="Z1796" s="638"/>
      <c r="AA1796" s="638"/>
      <c r="AB1796" s="638"/>
      <c r="AC1796" s="638"/>
      <c r="AD1796" s="638"/>
      <c r="AI1796" t="str">
        <f t="shared" si="1327"/>
        <v/>
      </c>
      <c r="AJ1796">
        <f t="shared" si="1328"/>
        <v>0</v>
      </c>
      <c r="AK1796">
        <f t="shared" si="1329"/>
        <v>0</v>
      </c>
      <c r="AL1796">
        <f t="shared" si="1330"/>
        <v>0</v>
      </c>
      <c r="AM1796">
        <f t="shared" si="1331"/>
        <v>0</v>
      </c>
      <c r="AN1796">
        <f t="shared" si="1332"/>
        <v>0</v>
      </c>
      <c r="AO1796">
        <f t="shared" si="1333"/>
        <v>0</v>
      </c>
      <c r="AP1796">
        <f t="shared" si="1334"/>
        <v>0</v>
      </c>
      <c r="AQ1796">
        <f t="shared" si="1335"/>
        <v>0</v>
      </c>
      <c r="AR1796">
        <f t="shared" si="1336"/>
        <v>0</v>
      </c>
      <c r="AS1796">
        <f t="shared" si="1337"/>
        <v>0</v>
      </c>
      <c r="AT1796">
        <f t="shared" si="1338"/>
        <v>0</v>
      </c>
      <c r="AU1796">
        <f t="shared" si="1339"/>
        <v>0</v>
      </c>
      <c r="AV1796">
        <f t="shared" si="1340"/>
        <v>0</v>
      </c>
      <c r="AW1796">
        <f t="shared" si="1341"/>
        <v>0</v>
      </c>
      <c r="AX1796">
        <f t="shared" si="1342"/>
        <v>0</v>
      </c>
      <c r="AY1796" s="356" t="str">
        <f t="shared" si="1343"/>
        <v/>
      </c>
      <c r="AZ1796" s="357">
        <f t="shared" si="1344"/>
        <v>0</v>
      </c>
      <c r="BA1796" s="358">
        <f t="shared" si="1345"/>
        <v>0</v>
      </c>
      <c r="BB1796" s="359">
        <f t="shared" si="1346"/>
        <v>0</v>
      </c>
      <c r="BC1796" s="356" t="str">
        <f t="shared" si="1347"/>
        <v/>
      </c>
      <c r="BD1796" s="357">
        <f t="shared" si="1348"/>
        <v>0</v>
      </c>
      <c r="BE1796" s="358">
        <f t="shared" si="1349"/>
        <v>0</v>
      </c>
      <c r="BF1796" s="359">
        <f t="shared" si="1350"/>
        <v>0</v>
      </c>
      <c r="BG1796" s="356" t="str">
        <f t="shared" si="1351"/>
        <v/>
      </c>
      <c r="BH1796" s="357">
        <f t="shared" si="1352"/>
        <v>0</v>
      </c>
      <c r="BI1796" s="358">
        <f t="shared" si="1353"/>
        <v>0</v>
      </c>
      <c r="BJ1796" s="359">
        <f t="shared" si="1354"/>
        <v>0</v>
      </c>
      <c r="BK1796" s="293">
        <f t="shared" si="1355"/>
        <v>0</v>
      </c>
      <c r="BL1796" s="352" t="str">
        <f>IF(BK1796=0,"",
IF(SUM($BK$1701:BK1796)=1,BM1796,
IF($BK$1821&gt;SUM($BK$1701:BK1796),_xlfn.CONCAT(", ",BM1796),
IF($BK$1821=SUM($BK$1701:BK1796),_xlfn.CONCAT(" y ",BM1796)))))</f>
        <v/>
      </c>
      <c r="BM1796" s="120" t="s">
        <v>5311</v>
      </c>
      <c r="BN1796" s="290">
        <f t="shared" si="1356"/>
        <v>0</v>
      </c>
      <c r="BO1796" s="293">
        <f t="shared" si="1357"/>
        <v>0</v>
      </c>
      <c r="BP1796" s="283" t="str">
        <f>IF(BO1796=0,"",
IF(SUM($BO$1701:BO1796)=1,BQ1796,
IF($BO$1821&gt;SUM($BO$1701:BO1796),_xlfn.CONCAT(", ",BQ1796),
IF($BO$1821=SUM($BO$1701:BO1796),_xlfn.CONCAT(" y ",BQ1796)))))</f>
        <v/>
      </c>
      <c r="BQ1796" s="120" t="s">
        <v>5311</v>
      </c>
    </row>
    <row r="1797" spans="1:69" customFormat="1" ht="15" customHeight="1">
      <c r="A1797" s="30"/>
      <c r="B1797" s="31"/>
      <c r="C1797" s="37" t="s">
        <v>5312</v>
      </c>
      <c r="D1797" s="800" t="str">
        <f>IF(CNGE_2026_M1_Secc1_Sub1!$D137="","",CNGE_2026_M1_Secc1_Sub1!$D137)</f>
        <v/>
      </c>
      <c r="E1797" s="723"/>
      <c r="F1797" s="723"/>
      <c r="G1797" s="723"/>
      <c r="H1797" s="723"/>
      <c r="I1797" s="723"/>
      <c r="J1797" s="723"/>
      <c r="K1797" s="723"/>
      <c r="L1797" s="723"/>
      <c r="M1797" s="723"/>
      <c r="N1797" s="723"/>
      <c r="O1797" s="723"/>
      <c r="P1797" s="723"/>
      <c r="Q1797" s="723"/>
      <c r="R1797" s="724"/>
      <c r="S1797" s="637" t="str">
        <f t="shared" si="1324"/>
        <v/>
      </c>
      <c r="T1797" s="637" t="str">
        <f t="shared" si="1325"/>
        <v/>
      </c>
      <c r="U1797" s="637" t="str">
        <f t="shared" si="1326"/>
        <v/>
      </c>
      <c r="V1797" s="638"/>
      <c r="W1797" s="638"/>
      <c r="X1797" s="638"/>
      <c r="Y1797" s="638"/>
      <c r="Z1797" s="638"/>
      <c r="AA1797" s="638"/>
      <c r="AB1797" s="638"/>
      <c r="AC1797" s="638"/>
      <c r="AD1797" s="638"/>
      <c r="AI1797" t="str">
        <f t="shared" si="1327"/>
        <v/>
      </c>
      <c r="AJ1797">
        <f t="shared" si="1328"/>
        <v>0</v>
      </c>
      <c r="AK1797">
        <f t="shared" si="1329"/>
        <v>0</v>
      </c>
      <c r="AL1797">
        <f t="shared" si="1330"/>
        <v>0</v>
      </c>
      <c r="AM1797">
        <f t="shared" si="1331"/>
        <v>0</v>
      </c>
      <c r="AN1797">
        <f t="shared" si="1332"/>
        <v>0</v>
      </c>
      <c r="AO1797">
        <f t="shared" si="1333"/>
        <v>0</v>
      </c>
      <c r="AP1797">
        <f t="shared" si="1334"/>
        <v>0</v>
      </c>
      <c r="AQ1797">
        <f t="shared" si="1335"/>
        <v>0</v>
      </c>
      <c r="AR1797">
        <f t="shared" si="1336"/>
        <v>0</v>
      </c>
      <c r="AS1797">
        <f t="shared" si="1337"/>
        <v>0</v>
      </c>
      <c r="AT1797">
        <f t="shared" si="1338"/>
        <v>0</v>
      </c>
      <c r="AU1797">
        <f t="shared" si="1339"/>
        <v>0</v>
      </c>
      <c r="AV1797">
        <f t="shared" si="1340"/>
        <v>0</v>
      </c>
      <c r="AW1797">
        <f t="shared" si="1341"/>
        <v>0</v>
      </c>
      <c r="AX1797">
        <f t="shared" si="1342"/>
        <v>0</v>
      </c>
      <c r="AY1797" s="356" t="str">
        <f t="shared" si="1343"/>
        <v/>
      </c>
      <c r="AZ1797" s="357">
        <f t="shared" si="1344"/>
        <v>0</v>
      </c>
      <c r="BA1797" s="358">
        <f t="shared" si="1345"/>
        <v>0</v>
      </c>
      <c r="BB1797" s="359">
        <f t="shared" si="1346"/>
        <v>0</v>
      </c>
      <c r="BC1797" s="356" t="str">
        <f t="shared" si="1347"/>
        <v/>
      </c>
      <c r="BD1797" s="357">
        <f t="shared" si="1348"/>
        <v>0</v>
      </c>
      <c r="BE1797" s="358">
        <f t="shared" si="1349"/>
        <v>0</v>
      </c>
      <c r="BF1797" s="359">
        <f t="shared" si="1350"/>
        <v>0</v>
      </c>
      <c r="BG1797" s="356" t="str">
        <f t="shared" si="1351"/>
        <v/>
      </c>
      <c r="BH1797" s="357">
        <f t="shared" si="1352"/>
        <v>0</v>
      </c>
      <c r="BI1797" s="358">
        <f t="shared" si="1353"/>
        <v>0</v>
      </c>
      <c r="BJ1797" s="359">
        <f t="shared" si="1354"/>
        <v>0</v>
      </c>
      <c r="BK1797" s="293">
        <f t="shared" si="1355"/>
        <v>0</v>
      </c>
      <c r="BL1797" s="352" t="str">
        <f>IF(BK1797=0,"",
IF(SUM($BK$1701:BK1797)=1,BM1797,
IF($BK$1821&gt;SUM($BK$1701:BK1797),_xlfn.CONCAT(", ",BM1797),
IF($BK$1821=SUM($BK$1701:BK1797),_xlfn.CONCAT(" y ",BM1797)))))</f>
        <v/>
      </c>
      <c r="BM1797" s="120" t="s">
        <v>5313</v>
      </c>
      <c r="BN1797" s="290">
        <f t="shared" si="1356"/>
        <v>0</v>
      </c>
      <c r="BO1797" s="293">
        <f t="shared" si="1357"/>
        <v>0</v>
      </c>
      <c r="BP1797" s="283" t="str">
        <f>IF(BO1797=0,"",
IF(SUM($BO$1701:BO1797)=1,BQ1797,
IF($BO$1821&gt;SUM($BO$1701:BO1797),_xlfn.CONCAT(", ",BQ1797),
IF($BO$1821=SUM($BO$1701:BO1797),_xlfn.CONCAT(" y ",BQ1797)))))</f>
        <v/>
      </c>
      <c r="BQ1797" s="120" t="s">
        <v>5313</v>
      </c>
    </row>
    <row r="1798" spans="1:69" customFormat="1" ht="15" customHeight="1">
      <c r="A1798" s="30"/>
      <c r="B1798" s="31"/>
      <c r="C1798" s="37" t="s">
        <v>5314</v>
      </c>
      <c r="D1798" s="800" t="str">
        <f>IF(CNGE_2026_M1_Secc1_Sub1!$D138="","",CNGE_2026_M1_Secc1_Sub1!$D138)</f>
        <v/>
      </c>
      <c r="E1798" s="723"/>
      <c r="F1798" s="723"/>
      <c r="G1798" s="723"/>
      <c r="H1798" s="723"/>
      <c r="I1798" s="723"/>
      <c r="J1798" s="723"/>
      <c r="K1798" s="723"/>
      <c r="L1798" s="723"/>
      <c r="M1798" s="723"/>
      <c r="N1798" s="723"/>
      <c r="O1798" s="723"/>
      <c r="P1798" s="723"/>
      <c r="Q1798" s="723"/>
      <c r="R1798" s="724"/>
      <c r="S1798" s="637" t="str">
        <f t="shared" si="1324"/>
        <v/>
      </c>
      <c r="T1798" s="637" t="str">
        <f t="shared" si="1325"/>
        <v/>
      </c>
      <c r="U1798" s="637" t="str">
        <f t="shared" si="1326"/>
        <v/>
      </c>
      <c r="V1798" s="638"/>
      <c r="W1798" s="638"/>
      <c r="X1798" s="638"/>
      <c r="Y1798" s="638"/>
      <c r="Z1798" s="638"/>
      <c r="AA1798" s="638"/>
      <c r="AB1798" s="638"/>
      <c r="AC1798" s="638"/>
      <c r="AD1798" s="638"/>
      <c r="AI1798" t="str">
        <f t="shared" si="1327"/>
        <v/>
      </c>
      <c r="AJ1798">
        <f t="shared" si="1328"/>
        <v>0</v>
      </c>
      <c r="AK1798">
        <f t="shared" si="1329"/>
        <v>0</v>
      </c>
      <c r="AL1798">
        <f t="shared" si="1330"/>
        <v>0</v>
      </c>
      <c r="AM1798">
        <f t="shared" si="1331"/>
        <v>0</v>
      </c>
      <c r="AN1798">
        <f t="shared" si="1332"/>
        <v>0</v>
      </c>
      <c r="AO1798">
        <f t="shared" si="1333"/>
        <v>0</v>
      </c>
      <c r="AP1798">
        <f t="shared" si="1334"/>
        <v>0</v>
      </c>
      <c r="AQ1798">
        <f t="shared" si="1335"/>
        <v>0</v>
      </c>
      <c r="AR1798">
        <f t="shared" si="1336"/>
        <v>0</v>
      </c>
      <c r="AS1798">
        <f t="shared" si="1337"/>
        <v>0</v>
      </c>
      <c r="AT1798">
        <f t="shared" si="1338"/>
        <v>0</v>
      </c>
      <c r="AU1798">
        <f t="shared" si="1339"/>
        <v>0</v>
      </c>
      <c r="AV1798">
        <f t="shared" si="1340"/>
        <v>0</v>
      </c>
      <c r="AW1798">
        <f t="shared" si="1341"/>
        <v>0</v>
      </c>
      <c r="AX1798">
        <f t="shared" si="1342"/>
        <v>0</v>
      </c>
      <c r="AY1798" s="356" t="str">
        <f t="shared" si="1343"/>
        <v/>
      </c>
      <c r="AZ1798" s="357">
        <f t="shared" si="1344"/>
        <v>0</v>
      </c>
      <c r="BA1798" s="358">
        <f t="shared" si="1345"/>
        <v>0</v>
      </c>
      <c r="BB1798" s="359">
        <f t="shared" si="1346"/>
        <v>0</v>
      </c>
      <c r="BC1798" s="356" t="str">
        <f t="shared" si="1347"/>
        <v/>
      </c>
      <c r="BD1798" s="357">
        <f t="shared" si="1348"/>
        <v>0</v>
      </c>
      <c r="BE1798" s="358">
        <f t="shared" si="1349"/>
        <v>0</v>
      </c>
      <c r="BF1798" s="359">
        <f t="shared" si="1350"/>
        <v>0</v>
      </c>
      <c r="BG1798" s="356" t="str">
        <f t="shared" si="1351"/>
        <v/>
      </c>
      <c r="BH1798" s="357">
        <f t="shared" si="1352"/>
        <v>0</v>
      </c>
      <c r="BI1798" s="358">
        <f t="shared" si="1353"/>
        <v>0</v>
      </c>
      <c r="BJ1798" s="359">
        <f t="shared" si="1354"/>
        <v>0</v>
      </c>
      <c r="BK1798" s="293">
        <f t="shared" si="1355"/>
        <v>0</v>
      </c>
      <c r="BL1798" s="352" t="str">
        <f>IF(BK1798=0,"",
IF(SUM($BK$1701:BK1798)=1,BM1798,
IF($BK$1821&gt;SUM($BK$1701:BK1798),_xlfn.CONCAT(", ",BM1798),
IF($BK$1821=SUM($BK$1701:BK1798),_xlfn.CONCAT(" y ",BM1798)))))</f>
        <v/>
      </c>
      <c r="BM1798" s="120" t="s">
        <v>5315</v>
      </c>
      <c r="BN1798" s="290">
        <f t="shared" si="1356"/>
        <v>0</v>
      </c>
      <c r="BO1798" s="293">
        <f t="shared" si="1357"/>
        <v>0</v>
      </c>
      <c r="BP1798" s="283" t="str">
        <f>IF(BO1798=0,"",
IF(SUM($BO$1701:BO1798)=1,BQ1798,
IF($BO$1821&gt;SUM($BO$1701:BO1798),_xlfn.CONCAT(", ",BQ1798),
IF($BO$1821=SUM($BO$1701:BO1798),_xlfn.CONCAT(" y ",BQ1798)))))</f>
        <v/>
      </c>
      <c r="BQ1798" s="120" t="s">
        <v>5315</v>
      </c>
    </row>
    <row r="1799" spans="1:69" customFormat="1" ht="15" customHeight="1">
      <c r="A1799" s="30"/>
      <c r="B1799" s="31"/>
      <c r="C1799" s="37" t="s">
        <v>5316</v>
      </c>
      <c r="D1799" s="800" t="str">
        <f>IF(CNGE_2026_M1_Secc1_Sub1!$D139="","",CNGE_2026_M1_Secc1_Sub1!$D139)</f>
        <v/>
      </c>
      <c r="E1799" s="723"/>
      <c r="F1799" s="723"/>
      <c r="G1799" s="723"/>
      <c r="H1799" s="723"/>
      <c r="I1799" s="723"/>
      <c r="J1799" s="723"/>
      <c r="K1799" s="723"/>
      <c r="L1799" s="723"/>
      <c r="M1799" s="723"/>
      <c r="N1799" s="723"/>
      <c r="O1799" s="723"/>
      <c r="P1799" s="723"/>
      <c r="Q1799" s="723"/>
      <c r="R1799" s="724"/>
      <c r="S1799" s="637" t="str">
        <f t="shared" si="1324"/>
        <v/>
      </c>
      <c r="T1799" s="637" t="str">
        <f t="shared" si="1325"/>
        <v/>
      </c>
      <c r="U1799" s="637" t="str">
        <f t="shared" si="1326"/>
        <v/>
      </c>
      <c r="V1799" s="638"/>
      <c r="W1799" s="638"/>
      <c r="X1799" s="638"/>
      <c r="Y1799" s="638"/>
      <c r="Z1799" s="638"/>
      <c r="AA1799" s="638"/>
      <c r="AB1799" s="638"/>
      <c r="AC1799" s="638"/>
      <c r="AD1799" s="638"/>
      <c r="AI1799" t="str">
        <f t="shared" si="1327"/>
        <v/>
      </c>
      <c r="AJ1799">
        <f t="shared" si="1328"/>
        <v>0</v>
      </c>
      <c r="AK1799">
        <f t="shared" si="1329"/>
        <v>0</v>
      </c>
      <c r="AL1799">
        <f t="shared" si="1330"/>
        <v>0</v>
      </c>
      <c r="AM1799">
        <f t="shared" si="1331"/>
        <v>0</v>
      </c>
      <c r="AN1799">
        <f t="shared" si="1332"/>
        <v>0</v>
      </c>
      <c r="AO1799">
        <f t="shared" si="1333"/>
        <v>0</v>
      </c>
      <c r="AP1799">
        <f t="shared" si="1334"/>
        <v>0</v>
      </c>
      <c r="AQ1799">
        <f t="shared" si="1335"/>
        <v>0</v>
      </c>
      <c r="AR1799">
        <f t="shared" si="1336"/>
        <v>0</v>
      </c>
      <c r="AS1799">
        <f t="shared" si="1337"/>
        <v>0</v>
      </c>
      <c r="AT1799">
        <f t="shared" si="1338"/>
        <v>0</v>
      </c>
      <c r="AU1799">
        <f t="shared" si="1339"/>
        <v>0</v>
      </c>
      <c r="AV1799">
        <f t="shared" si="1340"/>
        <v>0</v>
      </c>
      <c r="AW1799">
        <f t="shared" si="1341"/>
        <v>0</v>
      </c>
      <c r="AX1799">
        <f t="shared" si="1342"/>
        <v>0</v>
      </c>
      <c r="AY1799" s="356" t="str">
        <f t="shared" si="1343"/>
        <v/>
      </c>
      <c r="AZ1799" s="357">
        <f t="shared" si="1344"/>
        <v>0</v>
      </c>
      <c r="BA1799" s="358">
        <f t="shared" si="1345"/>
        <v>0</v>
      </c>
      <c r="BB1799" s="359">
        <f t="shared" si="1346"/>
        <v>0</v>
      </c>
      <c r="BC1799" s="356" t="str">
        <f t="shared" si="1347"/>
        <v/>
      </c>
      <c r="BD1799" s="357">
        <f t="shared" si="1348"/>
        <v>0</v>
      </c>
      <c r="BE1799" s="358">
        <f t="shared" si="1349"/>
        <v>0</v>
      </c>
      <c r="BF1799" s="359">
        <f t="shared" si="1350"/>
        <v>0</v>
      </c>
      <c r="BG1799" s="356" t="str">
        <f t="shared" si="1351"/>
        <v/>
      </c>
      <c r="BH1799" s="357">
        <f t="shared" si="1352"/>
        <v>0</v>
      </c>
      <c r="BI1799" s="358">
        <f t="shared" si="1353"/>
        <v>0</v>
      </c>
      <c r="BJ1799" s="359">
        <f t="shared" si="1354"/>
        <v>0</v>
      </c>
      <c r="BK1799" s="293">
        <f t="shared" si="1355"/>
        <v>0</v>
      </c>
      <c r="BL1799" s="352" t="str">
        <f>IF(BK1799=0,"",
IF(SUM($BK$1701:BK1799)=1,BM1799,
IF($BK$1821&gt;SUM($BK$1701:BK1799),_xlfn.CONCAT(", ",BM1799),
IF($BK$1821=SUM($BK$1701:BK1799),_xlfn.CONCAT(" y ",BM1799)))))</f>
        <v/>
      </c>
      <c r="BM1799" s="120" t="s">
        <v>5317</v>
      </c>
      <c r="BN1799" s="290">
        <f t="shared" si="1356"/>
        <v>0</v>
      </c>
      <c r="BO1799" s="293">
        <f t="shared" si="1357"/>
        <v>0</v>
      </c>
      <c r="BP1799" s="283" t="str">
        <f>IF(BO1799=0,"",
IF(SUM($BO$1701:BO1799)=1,BQ1799,
IF($BO$1821&gt;SUM($BO$1701:BO1799),_xlfn.CONCAT(", ",BQ1799),
IF($BO$1821=SUM($BO$1701:BO1799),_xlfn.CONCAT(" y ",BQ1799)))))</f>
        <v/>
      </c>
      <c r="BQ1799" s="120" t="s">
        <v>5317</v>
      </c>
    </row>
    <row r="1800" spans="1:69" customFormat="1" ht="15" customHeight="1">
      <c r="A1800" s="30"/>
      <c r="B1800" s="31"/>
      <c r="C1800" s="37" t="s">
        <v>5318</v>
      </c>
      <c r="D1800" s="800" t="str">
        <f>IF(CNGE_2026_M1_Secc1_Sub1!$D140="","",CNGE_2026_M1_Secc1_Sub1!$D140)</f>
        <v/>
      </c>
      <c r="E1800" s="723"/>
      <c r="F1800" s="723"/>
      <c r="G1800" s="723"/>
      <c r="H1800" s="723"/>
      <c r="I1800" s="723"/>
      <c r="J1800" s="723"/>
      <c r="K1800" s="723"/>
      <c r="L1800" s="723"/>
      <c r="M1800" s="723"/>
      <c r="N1800" s="723"/>
      <c r="O1800" s="723"/>
      <c r="P1800" s="723"/>
      <c r="Q1800" s="723"/>
      <c r="R1800" s="724"/>
      <c r="S1800" s="637" t="str">
        <f t="shared" si="1324"/>
        <v/>
      </c>
      <c r="T1800" s="637" t="str">
        <f t="shared" si="1325"/>
        <v/>
      </c>
      <c r="U1800" s="637" t="str">
        <f t="shared" si="1326"/>
        <v/>
      </c>
      <c r="V1800" s="638"/>
      <c r="W1800" s="638"/>
      <c r="X1800" s="638"/>
      <c r="Y1800" s="638"/>
      <c r="Z1800" s="638"/>
      <c r="AA1800" s="638"/>
      <c r="AB1800" s="638"/>
      <c r="AC1800" s="638"/>
      <c r="AD1800" s="638"/>
      <c r="AI1800" t="str">
        <f t="shared" si="1327"/>
        <v/>
      </c>
      <c r="AJ1800">
        <f t="shared" si="1328"/>
        <v>0</v>
      </c>
      <c r="AK1800">
        <f t="shared" si="1329"/>
        <v>0</v>
      </c>
      <c r="AL1800">
        <f t="shared" si="1330"/>
        <v>0</v>
      </c>
      <c r="AM1800">
        <f t="shared" si="1331"/>
        <v>0</v>
      </c>
      <c r="AN1800">
        <f t="shared" si="1332"/>
        <v>0</v>
      </c>
      <c r="AO1800">
        <f t="shared" si="1333"/>
        <v>0</v>
      </c>
      <c r="AP1800">
        <f t="shared" si="1334"/>
        <v>0</v>
      </c>
      <c r="AQ1800">
        <f t="shared" si="1335"/>
        <v>0</v>
      </c>
      <c r="AR1800">
        <f t="shared" si="1336"/>
        <v>0</v>
      </c>
      <c r="AS1800">
        <f t="shared" si="1337"/>
        <v>0</v>
      </c>
      <c r="AT1800">
        <f t="shared" si="1338"/>
        <v>0</v>
      </c>
      <c r="AU1800">
        <f t="shared" si="1339"/>
        <v>0</v>
      </c>
      <c r="AV1800">
        <f t="shared" si="1340"/>
        <v>0</v>
      </c>
      <c r="AW1800">
        <f t="shared" si="1341"/>
        <v>0</v>
      </c>
      <c r="AX1800">
        <f t="shared" si="1342"/>
        <v>0</v>
      </c>
      <c r="AY1800" s="356" t="str">
        <f t="shared" si="1343"/>
        <v/>
      </c>
      <c r="AZ1800" s="357">
        <f t="shared" si="1344"/>
        <v>0</v>
      </c>
      <c r="BA1800" s="358">
        <f t="shared" si="1345"/>
        <v>0</v>
      </c>
      <c r="BB1800" s="359">
        <f t="shared" si="1346"/>
        <v>0</v>
      </c>
      <c r="BC1800" s="356" t="str">
        <f t="shared" si="1347"/>
        <v/>
      </c>
      <c r="BD1800" s="357">
        <f t="shared" si="1348"/>
        <v>0</v>
      </c>
      <c r="BE1800" s="358">
        <f t="shared" si="1349"/>
        <v>0</v>
      </c>
      <c r="BF1800" s="359">
        <f t="shared" si="1350"/>
        <v>0</v>
      </c>
      <c r="BG1800" s="356" t="str">
        <f t="shared" si="1351"/>
        <v/>
      </c>
      <c r="BH1800" s="357">
        <f t="shared" si="1352"/>
        <v>0</v>
      </c>
      <c r="BI1800" s="358">
        <f t="shared" si="1353"/>
        <v>0</v>
      </c>
      <c r="BJ1800" s="359">
        <f t="shared" si="1354"/>
        <v>0</v>
      </c>
      <c r="BK1800" s="293">
        <f t="shared" si="1355"/>
        <v>0</v>
      </c>
      <c r="BL1800" s="352" t="str">
        <f>IF(BK1800=0,"",
IF(SUM($BK$1701:BK1800)=1,BM1800,
IF($BK$1821&gt;SUM($BK$1701:BK1800),_xlfn.CONCAT(", ",BM1800),
IF($BK$1821=SUM($BK$1701:BK1800),_xlfn.CONCAT(" y ",BM1800)))))</f>
        <v/>
      </c>
      <c r="BM1800" s="120" t="s">
        <v>5319</v>
      </c>
      <c r="BN1800" s="290">
        <f t="shared" si="1356"/>
        <v>0</v>
      </c>
      <c r="BO1800" s="293">
        <f t="shared" si="1357"/>
        <v>0</v>
      </c>
      <c r="BP1800" s="283" t="str">
        <f>IF(BO1800=0,"",
IF(SUM($BO$1701:BO1800)=1,BQ1800,
IF($BO$1821&gt;SUM($BO$1701:BO1800),_xlfn.CONCAT(", ",BQ1800),
IF($BO$1821=SUM($BO$1701:BO1800),_xlfn.CONCAT(" y ",BQ1800)))))</f>
        <v/>
      </c>
      <c r="BQ1800" s="120" t="s">
        <v>5319</v>
      </c>
    </row>
    <row r="1801" spans="1:69" customFormat="1" ht="15" customHeight="1">
      <c r="A1801" s="30"/>
      <c r="B1801" s="31"/>
      <c r="C1801" s="37" t="s">
        <v>5320</v>
      </c>
      <c r="D1801" s="800" t="str">
        <f>IF(CNGE_2026_M1_Secc1_Sub1!$D141="","",CNGE_2026_M1_Secc1_Sub1!$D141)</f>
        <v/>
      </c>
      <c r="E1801" s="723"/>
      <c r="F1801" s="723"/>
      <c r="G1801" s="723"/>
      <c r="H1801" s="723"/>
      <c r="I1801" s="723"/>
      <c r="J1801" s="723"/>
      <c r="K1801" s="723"/>
      <c r="L1801" s="723"/>
      <c r="M1801" s="723"/>
      <c r="N1801" s="723"/>
      <c r="O1801" s="723"/>
      <c r="P1801" s="723"/>
      <c r="Q1801" s="723"/>
      <c r="R1801" s="724"/>
      <c r="S1801" s="637" t="str">
        <f t="shared" si="1324"/>
        <v/>
      </c>
      <c r="T1801" s="637" t="str">
        <f t="shared" si="1325"/>
        <v/>
      </c>
      <c r="U1801" s="637" t="str">
        <f t="shared" si="1326"/>
        <v/>
      </c>
      <c r="V1801" s="638"/>
      <c r="W1801" s="638"/>
      <c r="X1801" s="638"/>
      <c r="Y1801" s="638"/>
      <c r="Z1801" s="638"/>
      <c r="AA1801" s="638"/>
      <c r="AB1801" s="638"/>
      <c r="AC1801" s="638"/>
      <c r="AD1801" s="638"/>
      <c r="AI1801" t="str">
        <f t="shared" si="1327"/>
        <v/>
      </c>
      <c r="AJ1801">
        <f t="shared" si="1328"/>
        <v>0</v>
      </c>
      <c r="AK1801">
        <f t="shared" si="1329"/>
        <v>0</v>
      </c>
      <c r="AL1801">
        <f t="shared" si="1330"/>
        <v>0</v>
      </c>
      <c r="AM1801">
        <f t="shared" si="1331"/>
        <v>0</v>
      </c>
      <c r="AN1801">
        <f t="shared" si="1332"/>
        <v>0</v>
      </c>
      <c r="AO1801">
        <f t="shared" si="1333"/>
        <v>0</v>
      </c>
      <c r="AP1801">
        <f t="shared" si="1334"/>
        <v>0</v>
      </c>
      <c r="AQ1801">
        <f t="shared" si="1335"/>
        <v>0</v>
      </c>
      <c r="AR1801">
        <f t="shared" si="1336"/>
        <v>0</v>
      </c>
      <c r="AS1801">
        <f t="shared" si="1337"/>
        <v>0</v>
      </c>
      <c r="AT1801">
        <f t="shared" si="1338"/>
        <v>0</v>
      </c>
      <c r="AU1801">
        <f t="shared" si="1339"/>
        <v>0</v>
      </c>
      <c r="AV1801">
        <f t="shared" si="1340"/>
        <v>0</v>
      </c>
      <c r="AW1801">
        <f t="shared" si="1341"/>
        <v>0</v>
      </c>
      <c r="AX1801">
        <f t="shared" si="1342"/>
        <v>0</v>
      </c>
      <c r="AY1801" s="356" t="str">
        <f t="shared" si="1343"/>
        <v/>
      </c>
      <c r="AZ1801" s="357">
        <f t="shared" si="1344"/>
        <v>0</v>
      </c>
      <c r="BA1801" s="358">
        <f t="shared" si="1345"/>
        <v>0</v>
      </c>
      <c r="BB1801" s="359">
        <f t="shared" si="1346"/>
        <v>0</v>
      </c>
      <c r="BC1801" s="356" t="str">
        <f t="shared" si="1347"/>
        <v/>
      </c>
      <c r="BD1801" s="357">
        <f t="shared" si="1348"/>
        <v>0</v>
      </c>
      <c r="BE1801" s="358">
        <f t="shared" si="1349"/>
        <v>0</v>
      </c>
      <c r="BF1801" s="359">
        <f t="shared" si="1350"/>
        <v>0</v>
      </c>
      <c r="BG1801" s="356" t="str">
        <f t="shared" si="1351"/>
        <v/>
      </c>
      <c r="BH1801" s="357">
        <f t="shared" si="1352"/>
        <v>0</v>
      </c>
      <c r="BI1801" s="358">
        <f t="shared" si="1353"/>
        <v>0</v>
      </c>
      <c r="BJ1801" s="359">
        <f t="shared" si="1354"/>
        <v>0</v>
      </c>
      <c r="BK1801" s="293">
        <f t="shared" si="1355"/>
        <v>0</v>
      </c>
      <c r="BL1801" s="352" t="str">
        <f>IF(BK1801=0,"",
IF(SUM($BK$1701:BK1801)=1,BM1801,
IF($BK$1821&gt;SUM($BK$1701:BK1801),_xlfn.CONCAT(", ",BM1801),
IF($BK$1821=SUM($BK$1701:BK1801),_xlfn.CONCAT(" y ",BM1801)))))</f>
        <v/>
      </c>
      <c r="BM1801" s="120" t="s">
        <v>5321</v>
      </c>
      <c r="BN1801" s="290">
        <f t="shared" si="1356"/>
        <v>0</v>
      </c>
      <c r="BO1801" s="293">
        <f t="shared" si="1357"/>
        <v>0</v>
      </c>
      <c r="BP1801" s="283" t="str">
        <f>IF(BO1801=0,"",
IF(SUM($BO$1701:BO1801)=1,BQ1801,
IF($BO$1821&gt;SUM($BO$1701:BO1801),_xlfn.CONCAT(", ",BQ1801),
IF($BO$1821=SUM($BO$1701:BO1801),_xlfn.CONCAT(" y ",BQ1801)))))</f>
        <v/>
      </c>
      <c r="BQ1801" s="120" t="s">
        <v>5321</v>
      </c>
    </row>
    <row r="1802" spans="1:69" customFormat="1" ht="15" customHeight="1">
      <c r="A1802" s="30"/>
      <c r="B1802" s="31"/>
      <c r="C1802" s="37" t="s">
        <v>5322</v>
      </c>
      <c r="D1802" s="800" t="str">
        <f>IF(CNGE_2026_M1_Secc1_Sub1!$D142="","",CNGE_2026_M1_Secc1_Sub1!$D142)</f>
        <v/>
      </c>
      <c r="E1802" s="723"/>
      <c r="F1802" s="723"/>
      <c r="G1802" s="723"/>
      <c r="H1802" s="723"/>
      <c r="I1802" s="723"/>
      <c r="J1802" s="723"/>
      <c r="K1802" s="723"/>
      <c r="L1802" s="723"/>
      <c r="M1802" s="723"/>
      <c r="N1802" s="723"/>
      <c r="O1802" s="723"/>
      <c r="P1802" s="723"/>
      <c r="Q1802" s="723"/>
      <c r="R1802" s="724"/>
      <c r="S1802" s="637" t="str">
        <f t="shared" si="1324"/>
        <v/>
      </c>
      <c r="T1802" s="637" t="str">
        <f t="shared" si="1325"/>
        <v/>
      </c>
      <c r="U1802" s="637" t="str">
        <f t="shared" si="1326"/>
        <v/>
      </c>
      <c r="V1802" s="638"/>
      <c r="W1802" s="638"/>
      <c r="X1802" s="638"/>
      <c r="Y1802" s="638"/>
      <c r="Z1802" s="638"/>
      <c r="AA1802" s="638"/>
      <c r="AB1802" s="638"/>
      <c r="AC1802" s="638"/>
      <c r="AD1802" s="638"/>
      <c r="AI1802" t="str">
        <f t="shared" si="1327"/>
        <v/>
      </c>
      <c r="AJ1802">
        <f t="shared" si="1328"/>
        <v>0</v>
      </c>
      <c r="AK1802">
        <f t="shared" si="1329"/>
        <v>0</v>
      </c>
      <c r="AL1802">
        <f t="shared" si="1330"/>
        <v>0</v>
      </c>
      <c r="AM1802">
        <f t="shared" si="1331"/>
        <v>0</v>
      </c>
      <c r="AN1802">
        <f t="shared" si="1332"/>
        <v>0</v>
      </c>
      <c r="AO1802">
        <f t="shared" si="1333"/>
        <v>0</v>
      </c>
      <c r="AP1802">
        <f t="shared" si="1334"/>
        <v>0</v>
      </c>
      <c r="AQ1802">
        <f t="shared" si="1335"/>
        <v>0</v>
      </c>
      <c r="AR1802">
        <f t="shared" si="1336"/>
        <v>0</v>
      </c>
      <c r="AS1802">
        <f t="shared" si="1337"/>
        <v>0</v>
      </c>
      <c r="AT1802">
        <f t="shared" si="1338"/>
        <v>0</v>
      </c>
      <c r="AU1802">
        <f t="shared" si="1339"/>
        <v>0</v>
      </c>
      <c r="AV1802">
        <f t="shared" si="1340"/>
        <v>0</v>
      </c>
      <c r="AW1802">
        <f t="shared" si="1341"/>
        <v>0</v>
      </c>
      <c r="AX1802">
        <f t="shared" si="1342"/>
        <v>0</v>
      </c>
      <c r="AY1802" s="356" t="str">
        <f t="shared" si="1343"/>
        <v/>
      </c>
      <c r="AZ1802" s="357">
        <f t="shared" si="1344"/>
        <v>0</v>
      </c>
      <c r="BA1802" s="358">
        <f t="shared" si="1345"/>
        <v>0</v>
      </c>
      <c r="BB1802" s="359">
        <f t="shared" si="1346"/>
        <v>0</v>
      </c>
      <c r="BC1802" s="356" t="str">
        <f t="shared" si="1347"/>
        <v/>
      </c>
      <c r="BD1802" s="357">
        <f t="shared" si="1348"/>
        <v>0</v>
      </c>
      <c r="BE1802" s="358">
        <f t="shared" si="1349"/>
        <v>0</v>
      </c>
      <c r="BF1802" s="359">
        <f t="shared" si="1350"/>
        <v>0</v>
      </c>
      <c r="BG1802" s="356" t="str">
        <f t="shared" si="1351"/>
        <v/>
      </c>
      <c r="BH1802" s="357">
        <f t="shared" si="1352"/>
        <v>0</v>
      </c>
      <c r="BI1802" s="358">
        <f t="shared" si="1353"/>
        <v>0</v>
      </c>
      <c r="BJ1802" s="359">
        <f t="shared" si="1354"/>
        <v>0</v>
      </c>
      <c r="BK1802" s="293">
        <f t="shared" si="1355"/>
        <v>0</v>
      </c>
      <c r="BL1802" s="352" t="str">
        <f>IF(BK1802=0,"",
IF(SUM($BK$1701:BK1802)=1,BM1802,
IF($BK$1821&gt;SUM($BK$1701:BK1802),_xlfn.CONCAT(", ",BM1802),
IF($BK$1821=SUM($BK$1701:BK1802),_xlfn.CONCAT(" y ",BM1802)))))</f>
        <v/>
      </c>
      <c r="BM1802" s="120" t="s">
        <v>5323</v>
      </c>
      <c r="BN1802" s="290">
        <f t="shared" si="1356"/>
        <v>0</v>
      </c>
      <c r="BO1802" s="293">
        <f t="shared" si="1357"/>
        <v>0</v>
      </c>
      <c r="BP1802" s="283" t="str">
        <f>IF(BO1802=0,"",
IF(SUM($BO$1701:BO1802)=1,BQ1802,
IF($BO$1821&gt;SUM($BO$1701:BO1802),_xlfn.CONCAT(", ",BQ1802),
IF($BO$1821=SUM($BO$1701:BO1802),_xlfn.CONCAT(" y ",BQ1802)))))</f>
        <v/>
      </c>
      <c r="BQ1802" s="120" t="s">
        <v>5323</v>
      </c>
    </row>
    <row r="1803" spans="1:69" customFormat="1" ht="15" customHeight="1">
      <c r="A1803" s="30"/>
      <c r="B1803" s="31"/>
      <c r="C1803" s="37" t="s">
        <v>5324</v>
      </c>
      <c r="D1803" s="800" t="str">
        <f>IF(CNGE_2026_M1_Secc1_Sub1!$D143="","",CNGE_2026_M1_Secc1_Sub1!$D143)</f>
        <v/>
      </c>
      <c r="E1803" s="723"/>
      <c r="F1803" s="723"/>
      <c r="G1803" s="723"/>
      <c r="H1803" s="723"/>
      <c r="I1803" s="723"/>
      <c r="J1803" s="723"/>
      <c r="K1803" s="723"/>
      <c r="L1803" s="723"/>
      <c r="M1803" s="723"/>
      <c r="N1803" s="723"/>
      <c r="O1803" s="723"/>
      <c r="P1803" s="723"/>
      <c r="Q1803" s="723"/>
      <c r="R1803" s="724"/>
      <c r="S1803" s="637" t="str">
        <f t="shared" si="1324"/>
        <v/>
      </c>
      <c r="T1803" s="637" t="str">
        <f t="shared" si="1325"/>
        <v/>
      </c>
      <c r="U1803" s="637" t="str">
        <f t="shared" si="1326"/>
        <v/>
      </c>
      <c r="V1803" s="638"/>
      <c r="W1803" s="638"/>
      <c r="X1803" s="638"/>
      <c r="Y1803" s="638"/>
      <c r="Z1803" s="638"/>
      <c r="AA1803" s="638"/>
      <c r="AB1803" s="638"/>
      <c r="AC1803" s="638"/>
      <c r="AD1803" s="638"/>
      <c r="AI1803" t="str">
        <f t="shared" si="1327"/>
        <v/>
      </c>
      <c r="AJ1803">
        <f t="shared" si="1328"/>
        <v>0</v>
      </c>
      <c r="AK1803">
        <f t="shared" si="1329"/>
        <v>0</v>
      </c>
      <c r="AL1803">
        <f t="shared" si="1330"/>
        <v>0</v>
      </c>
      <c r="AM1803">
        <f t="shared" si="1331"/>
        <v>0</v>
      </c>
      <c r="AN1803">
        <f t="shared" si="1332"/>
        <v>0</v>
      </c>
      <c r="AO1803">
        <f t="shared" si="1333"/>
        <v>0</v>
      </c>
      <c r="AP1803">
        <f t="shared" si="1334"/>
        <v>0</v>
      </c>
      <c r="AQ1803">
        <f t="shared" si="1335"/>
        <v>0</v>
      </c>
      <c r="AR1803">
        <f t="shared" si="1336"/>
        <v>0</v>
      </c>
      <c r="AS1803">
        <f t="shared" si="1337"/>
        <v>0</v>
      </c>
      <c r="AT1803">
        <f t="shared" si="1338"/>
        <v>0</v>
      </c>
      <c r="AU1803">
        <f t="shared" si="1339"/>
        <v>0</v>
      </c>
      <c r="AV1803">
        <f t="shared" si="1340"/>
        <v>0</v>
      </c>
      <c r="AW1803">
        <f t="shared" si="1341"/>
        <v>0</v>
      </c>
      <c r="AX1803">
        <f t="shared" si="1342"/>
        <v>0</v>
      </c>
      <c r="AY1803" s="356" t="str">
        <f t="shared" si="1343"/>
        <v/>
      </c>
      <c r="AZ1803" s="357">
        <f t="shared" si="1344"/>
        <v>0</v>
      </c>
      <c r="BA1803" s="358">
        <f t="shared" si="1345"/>
        <v>0</v>
      </c>
      <c r="BB1803" s="359">
        <f t="shared" si="1346"/>
        <v>0</v>
      </c>
      <c r="BC1803" s="356" t="str">
        <f t="shared" si="1347"/>
        <v/>
      </c>
      <c r="BD1803" s="357">
        <f t="shared" si="1348"/>
        <v>0</v>
      </c>
      <c r="BE1803" s="358">
        <f t="shared" si="1349"/>
        <v>0</v>
      </c>
      <c r="BF1803" s="359">
        <f t="shared" si="1350"/>
        <v>0</v>
      </c>
      <c r="BG1803" s="356" t="str">
        <f t="shared" si="1351"/>
        <v/>
      </c>
      <c r="BH1803" s="357">
        <f t="shared" si="1352"/>
        <v>0</v>
      </c>
      <c r="BI1803" s="358">
        <f t="shared" si="1353"/>
        <v>0</v>
      </c>
      <c r="BJ1803" s="359">
        <f t="shared" si="1354"/>
        <v>0</v>
      </c>
      <c r="BK1803" s="293">
        <f t="shared" si="1355"/>
        <v>0</v>
      </c>
      <c r="BL1803" s="352" t="str">
        <f>IF(BK1803=0,"",
IF(SUM($BK$1701:BK1803)=1,BM1803,
IF($BK$1821&gt;SUM($BK$1701:BK1803),_xlfn.CONCAT(", ",BM1803),
IF($BK$1821=SUM($BK$1701:BK1803),_xlfn.CONCAT(" y ",BM1803)))))</f>
        <v/>
      </c>
      <c r="BM1803" s="120" t="s">
        <v>5325</v>
      </c>
      <c r="BN1803" s="290">
        <f t="shared" si="1356"/>
        <v>0</v>
      </c>
      <c r="BO1803" s="293">
        <f t="shared" si="1357"/>
        <v>0</v>
      </c>
      <c r="BP1803" s="283" t="str">
        <f>IF(BO1803=0,"",
IF(SUM($BO$1701:BO1803)=1,BQ1803,
IF($BO$1821&gt;SUM($BO$1701:BO1803),_xlfn.CONCAT(", ",BQ1803),
IF($BO$1821=SUM($BO$1701:BO1803),_xlfn.CONCAT(" y ",BQ1803)))))</f>
        <v/>
      </c>
      <c r="BQ1803" s="120" t="s">
        <v>5325</v>
      </c>
    </row>
    <row r="1804" spans="1:69" customFormat="1" ht="15" customHeight="1">
      <c r="A1804" s="30"/>
      <c r="B1804" s="31"/>
      <c r="C1804" s="37" t="s">
        <v>5326</v>
      </c>
      <c r="D1804" s="800" t="str">
        <f>IF(CNGE_2026_M1_Secc1_Sub1!$D144="","",CNGE_2026_M1_Secc1_Sub1!$D144)</f>
        <v/>
      </c>
      <c r="E1804" s="723"/>
      <c r="F1804" s="723"/>
      <c r="G1804" s="723"/>
      <c r="H1804" s="723"/>
      <c r="I1804" s="723"/>
      <c r="J1804" s="723"/>
      <c r="K1804" s="723"/>
      <c r="L1804" s="723"/>
      <c r="M1804" s="723"/>
      <c r="N1804" s="723"/>
      <c r="O1804" s="723"/>
      <c r="P1804" s="723"/>
      <c r="Q1804" s="723"/>
      <c r="R1804" s="724"/>
      <c r="S1804" s="637" t="str">
        <f t="shared" si="1324"/>
        <v/>
      </c>
      <c r="T1804" s="637" t="str">
        <f t="shared" si="1325"/>
        <v/>
      </c>
      <c r="U1804" s="637" t="str">
        <f t="shared" si="1326"/>
        <v/>
      </c>
      <c r="V1804" s="638"/>
      <c r="W1804" s="638"/>
      <c r="X1804" s="638"/>
      <c r="Y1804" s="638"/>
      <c r="Z1804" s="638"/>
      <c r="AA1804" s="638"/>
      <c r="AB1804" s="638"/>
      <c r="AC1804" s="638"/>
      <c r="AD1804" s="638"/>
      <c r="AI1804" t="str">
        <f t="shared" si="1327"/>
        <v/>
      </c>
      <c r="AJ1804">
        <f t="shared" si="1328"/>
        <v>0</v>
      </c>
      <c r="AK1804">
        <f t="shared" si="1329"/>
        <v>0</v>
      </c>
      <c r="AL1804">
        <f t="shared" si="1330"/>
        <v>0</v>
      </c>
      <c r="AM1804">
        <f t="shared" si="1331"/>
        <v>0</v>
      </c>
      <c r="AN1804">
        <f t="shared" si="1332"/>
        <v>0</v>
      </c>
      <c r="AO1804">
        <f t="shared" si="1333"/>
        <v>0</v>
      </c>
      <c r="AP1804">
        <f t="shared" si="1334"/>
        <v>0</v>
      </c>
      <c r="AQ1804">
        <f t="shared" si="1335"/>
        <v>0</v>
      </c>
      <c r="AR1804">
        <f t="shared" si="1336"/>
        <v>0</v>
      </c>
      <c r="AS1804">
        <f t="shared" si="1337"/>
        <v>0</v>
      </c>
      <c r="AT1804">
        <f t="shared" si="1338"/>
        <v>0</v>
      </c>
      <c r="AU1804">
        <f t="shared" si="1339"/>
        <v>0</v>
      </c>
      <c r="AV1804">
        <f t="shared" si="1340"/>
        <v>0</v>
      </c>
      <c r="AW1804">
        <f t="shared" si="1341"/>
        <v>0</v>
      </c>
      <c r="AX1804">
        <f t="shared" si="1342"/>
        <v>0</v>
      </c>
      <c r="AY1804" s="356" t="str">
        <f t="shared" si="1343"/>
        <v/>
      </c>
      <c r="AZ1804" s="357">
        <f t="shared" si="1344"/>
        <v>0</v>
      </c>
      <c r="BA1804" s="358">
        <f t="shared" si="1345"/>
        <v>0</v>
      </c>
      <c r="BB1804" s="359">
        <f t="shared" si="1346"/>
        <v>0</v>
      </c>
      <c r="BC1804" s="356" t="str">
        <f t="shared" si="1347"/>
        <v/>
      </c>
      <c r="BD1804" s="357">
        <f t="shared" si="1348"/>
        <v>0</v>
      </c>
      <c r="BE1804" s="358">
        <f t="shared" si="1349"/>
        <v>0</v>
      </c>
      <c r="BF1804" s="359">
        <f t="shared" si="1350"/>
        <v>0</v>
      </c>
      <c r="BG1804" s="356" t="str">
        <f t="shared" si="1351"/>
        <v/>
      </c>
      <c r="BH1804" s="357">
        <f t="shared" si="1352"/>
        <v>0</v>
      </c>
      <c r="BI1804" s="358">
        <f t="shared" si="1353"/>
        <v>0</v>
      </c>
      <c r="BJ1804" s="359">
        <f t="shared" si="1354"/>
        <v>0</v>
      </c>
      <c r="BK1804" s="293">
        <f t="shared" si="1355"/>
        <v>0</v>
      </c>
      <c r="BL1804" s="352" t="str">
        <f>IF(BK1804=0,"",
IF(SUM($BK$1701:BK1804)=1,BM1804,
IF($BK$1821&gt;SUM($BK$1701:BK1804),_xlfn.CONCAT(", ",BM1804),
IF($BK$1821=SUM($BK$1701:BK1804),_xlfn.CONCAT(" y ",BM1804)))))</f>
        <v/>
      </c>
      <c r="BM1804" s="120" t="s">
        <v>5327</v>
      </c>
      <c r="BN1804" s="290">
        <f t="shared" si="1356"/>
        <v>0</v>
      </c>
      <c r="BO1804" s="293">
        <f t="shared" si="1357"/>
        <v>0</v>
      </c>
      <c r="BP1804" s="283" t="str">
        <f>IF(BO1804=0,"",
IF(SUM($BO$1701:BO1804)=1,BQ1804,
IF($BO$1821&gt;SUM($BO$1701:BO1804),_xlfn.CONCAT(", ",BQ1804),
IF($BO$1821=SUM($BO$1701:BO1804),_xlfn.CONCAT(" y ",BQ1804)))))</f>
        <v/>
      </c>
      <c r="BQ1804" s="120" t="s">
        <v>5327</v>
      </c>
    </row>
    <row r="1805" spans="1:69" customFormat="1" ht="15" customHeight="1">
      <c r="A1805" s="30"/>
      <c r="B1805" s="31"/>
      <c r="C1805" s="37" t="s">
        <v>5328</v>
      </c>
      <c r="D1805" s="800" t="str">
        <f>IF(CNGE_2026_M1_Secc1_Sub1!$D145="","",CNGE_2026_M1_Secc1_Sub1!$D145)</f>
        <v/>
      </c>
      <c r="E1805" s="723"/>
      <c r="F1805" s="723"/>
      <c r="G1805" s="723"/>
      <c r="H1805" s="723"/>
      <c r="I1805" s="723"/>
      <c r="J1805" s="723"/>
      <c r="K1805" s="723"/>
      <c r="L1805" s="723"/>
      <c r="M1805" s="723"/>
      <c r="N1805" s="723"/>
      <c r="O1805" s="723"/>
      <c r="P1805" s="723"/>
      <c r="Q1805" s="723"/>
      <c r="R1805" s="724"/>
      <c r="S1805" s="637" t="str">
        <f t="shared" si="1324"/>
        <v/>
      </c>
      <c r="T1805" s="637" t="str">
        <f t="shared" si="1325"/>
        <v/>
      </c>
      <c r="U1805" s="637" t="str">
        <f t="shared" si="1326"/>
        <v/>
      </c>
      <c r="V1805" s="638"/>
      <c r="W1805" s="638"/>
      <c r="X1805" s="638"/>
      <c r="Y1805" s="638"/>
      <c r="Z1805" s="638"/>
      <c r="AA1805" s="638"/>
      <c r="AB1805" s="638"/>
      <c r="AC1805" s="638"/>
      <c r="AD1805" s="638"/>
      <c r="AI1805" t="str">
        <f t="shared" si="1327"/>
        <v/>
      </c>
      <c r="AJ1805">
        <f t="shared" si="1328"/>
        <v>0</v>
      </c>
      <c r="AK1805">
        <f t="shared" si="1329"/>
        <v>0</v>
      </c>
      <c r="AL1805">
        <f t="shared" si="1330"/>
        <v>0</v>
      </c>
      <c r="AM1805">
        <f t="shared" si="1331"/>
        <v>0</v>
      </c>
      <c r="AN1805">
        <f t="shared" si="1332"/>
        <v>0</v>
      </c>
      <c r="AO1805">
        <f t="shared" si="1333"/>
        <v>0</v>
      </c>
      <c r="AP1805">
        <f t="shared" si="1334"/>
        <v>0</v>
      </c>
      <c r="AQ1805">
        <f t="shared" si="1335"/>
        <v>0</v>
      </c>
      <c r="AR1805">
        <f t="shared" si="1336"/>
        <v>0</v>
      </c>
      <c r="AS1805">
        <f t="shared" si="1337"/>
        <v>0</v>
      </c>
      <c r="AT1805">
        <f t="shared" si="1338"/>
        <v>0</v>
      </c>
      <c r="AU1805">
        <f t="shared" si="1339"/>
        <v>0</v>
      </c>
      <c r="AV1805">
        <f t="shared" si="1340"/>
        <v>0</v>
      </c>
      <c r="AW1805">
        <f t="shared" si="1341"/>
        <v>0</v>
      </c>
      <c r="AX1805">
        <f t="shared" si="1342"/>
        <v>0</v>
      </c>
      <c r="AY1805" s="356" t="str">
        <f t="shared" si="1343"/>
        <v/>
      </c>
      <c r="AZ1805" s="357">
        <f t="shared" si="1344"/>
        <v>0</v>
      </c>
      <c r="BA1805" s="358">
        <f t="shared" si="1345"/>
        <v>0</v>
      </c>
      <c r="BB1805" s="359">
        <f t="shared" si="1346"/>
        <v>0</v>
      </c>
      <c r="BC1805" s="356" t="str">
        <f t="shared" si="1347"/>
        <v/>
      </c>
      <c r="BD1805" s="357">
        <f t="shared" si="1348"/>
        <v>0</v>
      </c>
      <c r="BE1805" s="358">
        <f t="shared" si="1349"/>
        <v>0</v>
      </c>
      <c r="BF1805" s="359">
        <f t="shared" si="1350"/>
        <v>0</v>
      </c>
      <c r="BG1805" s="356" t="str">
        <f t="shared" si="1351"/>
        <v/>
      </c>
      <c r="BH1805" s="357">
        <f t="shared" si="1352"/>
        <v>0</v>
      </c>
      <c r="BI1805" s="358">
        <f t="shared" si="1353"/>
        <v>0</v>
      </c>
      <c r="BJ1805" s="359">
        <f t="shared" si="1354"/>
        <v>0</v>
      </c>
      <c r="BK1805" s="293">
        <f t="shared" si="1355"/>
        <v>0</v>
      </c>
      <c r="BL1805" s="352" t="str">
        <f>IF(BK1805=0,"",
IF(SUM($BK$1701:BK1805)=1,BM1805,
IF($BK$1821&gt;SUM($BK$1701:BK1805),_xlfn.CONCAT(", ",BM1805),
IF($BK$1821=SUM($BK$1701:BK1805),_xlfn.CONCAT(" y ",BM1805)))))</f>
        <v/>
      </c>
      <c r="BM1805" s="120" t="s">
        <v>5329</v>
      </c>
      <c r="BN1805" s="290">
        <f t="shared" si="1356"/>
        <v>0</v>
      </c>
      <c r="BO1805" s="293">
        <f t="shared" si="1357"/>
        <v>0</v>
      </c>
      <c r="BP1805" s="283" t="str">
        <f>IF(BO1805=0,"",
IF(SUM($BO$1701:BO1805)=1,BQ1805,
IF($BO$1821&gt;SUM($BO$1701:BO1805),_xlfn.CONCAT(", ",BQ1805),
IF($BO$1821=SUM($BO$1701:BO1805),_xlfn.CONCAT(" y ",BQ1805)))))</f>
        <v/>
      </c>
      <c r="BQ1805" s="120" t="s">
        <v>5329</v>
      </c>
    </row>
    <row r="1806" spans="1:69" customFormat="1" ht="15" customHeight="1">
      <c r="A1806" s="30"/>
      <c r="B1806" s="31"/>
      <c r="C1806" s="37" t="s">
        <v>5330</v>
      </c>
      <c r="D1806" s="800" t="str">
        <f>IF(CNGE_2026_M1_Secc1_Sub1!$D146="","",CNGE_2026_M1_Secc1_Sub1!$D146)</f>
        <v/>
      </c>
      <c r="E1806" s="723"/>
      <c r="F1806" s="723"/>
      <c r="G1806" s="723"/>
      <c r="H1806" s="723"/>
      <c r="I1806" s="723"/>
      <c r="J1806" s="723"/>
      <c r="K1806" s="723"/>
      <c r="L1806" s="723"/>
      <c r="M1806" s="723"/>
      <c r="N1806" s="723"/>
      <c r="O1806" s="723"/>
      <c r="P1806" s="723"/>
      <c r="Q1806" s="723"/>
      <c r="R1806" s="724"/>
      <c r="S1806" s="637" t="str">
        <f t="shared" si="1324"/>
        <v/>
      </c>
      <c r="T1806" s="637" t="str">
        <f t="shared" si="1325"/>
        <v/>
      </c>
      <c r="U1806" s="637" t="str">
        <f t="shared" si="1326"/>
        <v/>
      </c>
      <c r="V1806" s="638"/>
      <c r="W1806" s="638"/>
      <c r="X1806" s="638"/>
      <c r="Y1806" s="638"/>
      <c r="Z1806" s="638"/>
      <c r="AA1806" s="638"/>
      <c r="AB1806" s="638"/>
      <c r="AC1806" s="638"/>
      <c r="AD1806" s="638"/>
      <c r="AI1806" t="str">
        <f t="shared" si="1327"/>
        <v/>
      </c>
      <c r="AJ1806">
        <f t="shared" si="1328"/>
        <v>0</v>
      </c>
      <c r="AK1806">
        <f t="shared" si="1329"/>
        <v>0</v>
      </c>
      <c r="AL1806">
        <f t="shared" si="1330"/>
        <v>0</v>
      </c>
      <c r="AM1806">
        <f t="shared" si="1331"/>
        <v>0</v>
      </c>
      <c r="AN1806">
        <f t="shared" si="1332"/>
        <v>0</v>
      </c>
      <c r="AO1806">
        <f t="shared" si="1333"/>
        <v>0</v>
      </c>
      <c r="AP1806">
        <f t="shared" si="1334"/>
        <v>0</v>
      </c>
      <c r="AQ1806">
        <f t="shared" si="1335"/>
        <v>0</v>
      </c>
      <c r="AR1806">
        <f t="shared" si="1336"/>
        <v>0</v>
      </c>
      <c r="AS1806">
        <f t="shared" si="1337"/>
        <v>0</v>
      </c>
      <c r="AT1806">
        <f t="shared" si="1338"/>
        <v>0</v>
      </c>
      <c r="AU1806">
        <f t="shared" si="1339"/>
        <v>0</v>
      </c>
      <c r="AV1806">
        <f t="shared" si="1340"/>
        <v>0</v>
      </c>
      <c r="AW1806">
        <f t="shared" si="1341"/>
        <v>0</v>
      </c>
      <c r="AX1806">
        <f t="shared" si="1342"/>
        <v>0</v>
      </c>
      <c r="AY1806" s="356" t="str">
        <f t="shared" si="1343"/>
        <v/>
      </c>
      <c r="AZ1806" s="357">
        <f t="shared" si="1344"/>
        <v>0</v>
      </c>
      <c r="BA1806" s="358">
        <f t="shared" si="1345"/>
        <v>0</v>
      </c>
      <c r="BB1806" s="359">
        <f t="shared" si="1346"/>
        <v>0</v>
      </c>
      <c r="BC1806" s="356" t="str">
        <f t="shared" si="1347"/>
        <v/>
      </c>
      <c r="BD1806" s="357">
        <f t="shared" si="1348"/>
        <v>0</v>
      </c>
      <c r="BE1806" s="358">
        <f t="shared" si="1349"/>
        <v>0</v>
      </c>
      <c r="BF1806" s="359">
        <f t="shared" si="1350"/>
        <v>0</v>
      </c>
      <c r="BG1806" s="356" t="str">
        <f t="shared" si="1351"/>
        <v/>
      </c>
      <c r="BH1806" s="357">
        <f t="shared" si="1352"/>
        <v>0</v>
      </c>
      <c r="BI1806" s="358">
        <f t="shared" si="1353"/>
        <v>0</v>
      </c>
      <c r="BJ1806" s="359">
        <f t="shared" si="1354"/>
        <v>0</v>
      </c>
      <c r="BK1806" s="293">
        <f t="shared" si="1355"/>
        <v>0</v>
      </c>
      <c r="BL1806" s="352" t="str">
        <f>IF(BK1806=0,"",
IF(SUM($BK$1701:BK1806)=1,BM1806,
IF($BK$1821&gt;SUM($BK$1701:BK1806),_xlfn.CONCAT(", ",BM1806),
IF($BK$1821=SUM($BK$1701:BK1806),_xlfn.CONCAT(" y ",BM1806)))))</f>
        <v/>
      </c>
      <c r="BM1806" s="120" t="s">
        <v>5331</v>
      </c>
      <c r="BN1806" s="290">
        <f t="shared" si="1356"/>
        <v>0</v>
      </c>
      <c r="BO1806" s="293">
        <f t="shared" si="1357"/>
        <v>0</v>
      </c>
      <c r="BP1806" s="283" t="str">
        <f>IF(BO1806=0,"",
IF(SUM($BO$1701:BO1806)=1,BQ1806,
IF($BO$1821&gt;SUM($BO$1701:BO1806),_xlfn.CONCAT(", ",BQ1806),
IF($BO$1821=SUM($BO$1701:BO1806),_xlfn.CONCAT(" y ",BQ1806)))))</f>
        <v/>
      </c>
      <c r="BQ1806" s="120" t="s">
        <v>5331</v>
      </c>
    </row>
    <row r="1807" spans="1:69" customFormat="1" ht="15" customHeight="1">
      <c r="A1807" s="30"/>
      <c r="B1807" s="31"/>
      <c r="C1807" s="37" t="s">
        <v>5332</v>
      </c>
      <c r="D1807" s="800" t="str">
        <f>IF(CNGE_2026_M1_Secc1_Sub1!$D147="","",CNGE_2026_M1_Secc1_Sub1!$D147)</f>
        <v/>
      </c>
      <c r="E1807" s="723"/>
      <c r="F1807" s="723"/>
      <c r="G1807" s="723"/>
      <c r="H1807" s="723"/>
      <c r="I1807" s="723"/>
      <c r="J1807" s="723"/>
      <c r="K1807" s="723"/>
      <c r="L1807" s="723"/>
      <c r="M1807" s="723"/>
      <c r="N1807" s="723"/>
      <c r="O1807" s="723"/>
      <c r="P1807" s="723"/>
      <c r="Q1807" s="723"/>
      <c r="R1807" s="724"/>
      <c r="S1807" s="637" t="str">
        <f t="shared" si="1324"/>
        <v/>
      </c>
      <c r="T1807" s="637" t="str">
        <f t="shared" si="1325"/>
        <v/>
      </c>
      <c r="U1807" s="637" t="str">
        <f t="shared" si="1326"/>
        <v/>
      </c>
      <c r="V1807" s="638"/>
      <c r="W1807" s="638"/>
      <c r="X1807" s="638"/>
      <c r="Y1807" s="638"/>
      <c r="Z1807" s="638"/>
      <c r="AA1807" s="638"/>
      <c r="AB1807" s="638"/>
      <c r="AC1807" s="638"/>
      <c r="AD1807" s="638"/>
      <c r="AI1807" t="str">
        <f t="shared" si="1327"/>
        <v/>
      </c>
      <c r="AJ1807">
        <f t="shared" si="1328"/>
        <v>0</v>
      </c>
      <c r="AK1807">
        <f t="shared" si="1329"/>
        <v>0</v>
      </c>
      <c r="AL1807">
        <f t="shared" si="1330"/>
        <v>0</v>
      </c>
      <c r="AM1807">
        <f t="shared" si="1331"/>
        <v>0</v>
      </c>
      <c r="AN1807">
        <f t="shared" si="1332"/>
        <v>0</v>
      </c>
      <c r="AO1807">
        <f t="shared" si="1333"/>
        <v>0</v>
      </c>
      <c r="AP1807">
        <f t="shared" si="1334"/>
        <v>0</v>
      </c>
      <c r="AQ1807">
        <f t="shared" si="1335"/>
        <v>0</v>
      </c>
      <c r="AR1807">
        <f t="shared" si="1336"/>
        <v>0</v>
      </c>
      <c r="AS1807">
        <f t="shared" si="1337"/>
        <v>0</v>
      </c>
      <c r="AT1807">
        <f t="shared" si="1338"/>
        <v>0</v>
      </c>
      <c r="AU1807">
        <f t="shared" si="1339"/>
        <v>0</v>
      </c>
      <c r="AV1807">
        <f t="shared" si="1340"/>
        <v>0</v>
      </c>
      <c r="AW1807">
        <f t="shared" si="1341"/>
        <v>0</v>
      </c>
      <c r="AX1807">
        <f t="shared" si="1342"/>
        <v>0</v>
      </c>
      <c r="AY1807" s="356" t="str">
        <f t="shared" si="1343"/>
        <v/>
      </c>
      <c r="AZ1807" s="357">
        <f t="shared" si="1344"/>
        <v>0</v>
      </c>
      <c r="BA1807" s="358">
        <f t="shared" si="1345"/>
        <v>0</v>
      </c>
      <c r="BB1807" s="359">
        <f t="shared" si="1346"/>
        <v>0</v>
      </c>
      <c r="BC1807" s="356" t="str">
        <f t="shared" si="1347"/>
        <v/>
      </c>
      <c r="BD1807" s="357">
        <f t="shared" si="1348"/>
        <v>0</v>
      </c>
      <c r="BE1807" s="358">
        <f t="shared" si="1349"/>
        <v>0</v>
      </c>
      <c r="BF1807" s="359">
        <f t="shared" si="1350"/>
        <v>0</v>
      </c>
      <c r="BG1807" s="356" t="str">
        <f t="shared" si="1351"/>
        <v/>
      </c>
      <c r="BH1807" s="357">
        <f t="shared" si="1352"/>
        <v>0</v>
      </c>
      <c r="BI1807" s="358">
        <f t="shared" si="1353"/>
        <v>0</v>
      </c>
      <c r="BJ1807" s="359">
        <f t="shared" si="1354"/>
        <v>0</v>
      </c>
      <c r="BK1807" s="293">
        <f t="shared" si="1355"/>
        <v>0</v>
      </c>
      <c r="BL1807" s="352" t="str">
        <f>IF(BK1807=0,"",
IF(SUM($BK$1701:BK1807)=1,BM1807,
IF($BK$1821&gt;SUM($BK$1701:BK1807),_xlfn.CONCAT(", ",BM1807),
IF($BK$1821=SUM($BK$1701:BK1807),_xlfn.CONCAT(" y ",BM1807)))))</f>
        <v/>
      </c>
      <c r="BM1807" s="120" t="s">
        <v>5333</v>
      </c>
      <c r="BN1807" s="290">
        <f t="shared" si="1356"/>
        <v>0</v>
      </c>
      <c r="BO1807" s="293">
        <f t="shared" si="1357"/>
        <v>0</v>
      </c>
      <c r="BP1807" s="283" t="str">
        <f>IF(BO1807=0,"",
IF(SUM($BO$1701:BO1807)=1,BQ1807,
IF($BO$1821&gt;SUM($BO$1701:BO1807),_xlfn.CONCAT(", ",BQ1807),
IF($BO$1821=SUM($BO$1701:BO1807),_xlfn.CONCAT(" y ",BQ1807)))))</f>
        <v/>
      </c>
      <c r="BQ1807" s="120" t="s">
        <v>5333</v>
      </c>
    </row>
    <row r="1808" spans="1:69" customFormat="1" ht="15" customHeight="1">
      <c r="A1808" s="30"/>
      <c r="B1808" s="31"/>
      <c r="C1808" s="37" t="s">
        <v>5334</v>
      </c>
      <c r="D1808" s="800" t="str">
        <f>IF(CNGE_2026_M1_Secc1_Sub1!$D148="","",CNGE_2026_M1_Secc1_Sub1!$D148)</f>
        <v/>
      </c>
      <c r="E1808" s="723"/>
      <c r="F1808" s="723"/>
      <c r="G1808" s="723"/>
      <c r="H1808" s="723"/>
      <c r="I1808" s="723"/>
      <c r="J1808" s="723"/>
      <c r="K1808" s="723"/>
      <c r="L1808" s="723"/>
      <c r="M1808" s="723"/>
      <c r="N1808" s="723"/>
      <c r="O1808" s="723"/>
      <c r="P1808" s="723"/>
      <c r="Q1808" s="723"/>
      <c r="R1808" s="724"/>
      <c r="S1808" s="637" t="str">
        <f t="shared" si="1324"/>
        <v/>
      </c>
      <c r="T1808" s="637" t="str">
        <f t="shared" si="1325"/>
        <v/>
      </c>
      <c r="U1808" s="637" t="str">
        <f t="shared" si="1326"/>
        <v/>
      </c>
      <c r="V1808" s="638"/>
      <c r="W1808" s="638"/>
      <c r="X1808" s="638"/>
      <c r="Y1808" s="638"/>
      <c r="Z1808" s="638"/>
      <c r="AA1808" s="638"/>
      <c r="AB1808" s="638"/>
      <c r="AC1808" s="638"/>
      <c r="AD1808" s="638"/>
      <c r="AI1808" t="str">
        <f t="shared" si="1327"/>
        <v/>
      </c>
      <c r="AJ1808">
        <f t="shared" si="1328"/>
        <v>0</v>
      </c>
      <c r="AK1808">
        <f t="shared" si="1329"/>
        <v>0</v>
      </c>
      <c r="AL1808">
        <f t="shared" si="1330"/>
        <v>0</v>
      </c>
      <c r="AM1808">
        <f t="shared" si="1331"/>
        <v>0</v>
      </c>
      <c r="AN1808">
        <f t="shared" si="1332"/>
        <v>0</v>
      </c>
      <c r="AO1808">
        <f t="shared" si="1333"/>
        <v>0</v>
      </c>
      <c r="AP1808">
        <f t="shared" si="1334"/>
        <v>0</v>
      </c>
      <c r="AQ1808">
        <f t="shared" si="1335"/>
        <v>0</v>
      </c>
      <c r="AR1808">
        <f t="shared" si="1336"/>
        <v>0</v>
      </c>
      <c r="AS1808">
        <f t="shared" si="1337"/>
        <v>0</v>
      </c>
      <c r="AT1808">
        <f t="shared" si="1338"/>
        <v>0</v>
      </c>
      <c r="AU1808">
        <f t="shared" si="1339"/>
        <v>0</v>
      </c>
      <c r="AV1808">
        <f t="shared" si="1340"/>
        <v>0</v>
      </c>
      <c r="AW1808">
        <f t="shared" si="1341"/>
        <v>0</v>
      </c>
      <c r="AX1808">
        <f t="shared" si="1342"/>
        <v>0</v>
      </c>
      <c r="AY1808" s="356" t="str">
        <f t="shared" si="1343"/>
        <v/>
      </c>
      <c r="AZ1808" s="357">
        <f t="shared" si="1344"/>
        <v>0</v>
      </c>
      <c r="BA1808" s="358">
        <f t="shared" si="1345"/>
        <v>0</v>
      </c>
      <c r="BB1808" s="359">
        <f t="shared" si="1346"/>
        <v>0</v>
      </c>
      <c r="BC1808" s="356" t="str">
        <f t="shared" si="1347"/>
        <v/>
      </c>
      <c r="BD1808" s="357">
        <f t="shared" si="1348"/>
        <v>0</v>
      </c>
      <c r="BE1808" s="358">
        <f t="shared" si="1349"/>
        <v>0</v>
      </c>
      <c r="BF1808" s="359">
        <f t="shared" si="1350"/>
        <v>0</v>
      </c>
      <c r="BG1808" s="356" t="str">
        <f t="shared" si="1351"/>
        <v/>
      </c>
      <c r="BH1808" s="357">
        <f t="shared" si="1352"/>
        <v>0</v>
      </c>
      <c r="BI1808" s="358">
        <f t="shared" si="1353"/>
        <v>0</v>
      </c>
      <c r="BJ1808" s="359">
        <f t="shared" si="1354"/>
        <v>0</v>
      </c>
      <c r="BK1808" s="293">
        <f t="shared" si="1355"/>
        <v>0</v>
      </c>
      <c r="BL1808" s="352" t="str">
        <f>IF(BK1808=0,"",
IF(SUM($BK$1701:BK1808)=1,BM1808,
IF($BK$1821&gt;SUM($BK$1701:BK1808),_xlfn.CONCAT(", ",BM1808),
IF($BK$1821=SUM($BK$1701:BK1808),_xlfn.CONCAT(" y ",BM1808)))))</f>
        <v/>
      </c>
      <c r="BM1808" s="120" t="s">
        <v>5335</v>
      </c>
      <c r="BN1808" s="290">
        <f t="shared" si="1356"/>
        <v>0</v>
      </c>
      <c r="BO1808" s="293">
        <f t="shared" si="1357"/>
        <v>0</v>
      </c>
      <c r="BP1808" s="283" t="str">
        <f>IF(BO1808=0,"",
IF(SUM($BO$1701:BO1808)=1,BQ1808,
IF($BO$1821&gt;SUM($BO$1701:BO1808),_xlfn.CONCAT(", ",BQ1808),
IF($BO$1821=SUM($BO$1701:BO1808),_xlfn.CONCAT(" y ",BQ1808)))))</f>
        <v/>
      </c>
      <c r="BQ1808" s="120" t="s">
        <v>5335</v>
      </c>
    </row>
    <row r="1809" spans="1:69" customFormat="1" ht="15" customHeight="1">
      <c r="A1809" s="30"/>
      <c r="B1809" s="31"/>
      <c r="C1809" s="37" t="s">
        <v>5336</v>
      </c>
      <c r="D1809" s="800" t="str">
        <f>IF(CNGE_2026_M1_Secc1_Sub1!$D149="","",CNGE_2026_M1_Secc1_Sub1!$D149)</f>
        <v/>
      </c>
      <c r="E1809" s="723"/>
      <c r="F1809" s="723"/>
      <c r="G1809" s="723"/>
      <c r="H1809" s="723"/>
      <c r="I1809" s="723"/>
      <c r="J1809" s="723"/>
      <c r="K1809" s="723"/>
      <c r="L1809" s="723"/>
      <c r="M1809" s="723"/>
      <c r="N1809" s="723"/>
      <c r="O1809" s="723"/>
      <c r="P1809" s="723"/>
      <c r="Q1809" s="723"/>
      <c r="R1809" s="724"/>
      <c r="S1809" s="637" t="str">
        <f t="shared" si="1324"/>
        <v/>
      </c>
      <c r="T1809" s="637" t="str">
        <f t="shared" si="1325"/>
        <v/>
      </c>
      <c r="U1809" s="637" t="str">
        <f t="shared" si="1326"/>
        <v/>
      </c>
      <c r="V1809" s="638"/>
      <c r="W1809" s="638"/>
      <c r="X1809" s="638"/>
      <c r="Y1809" s="638"/>
      <c r="Z1809" s="638"/>
      <c r="AA1809" s="638"/>
      <c r="AB1809" s="638"/>
      <c r="AC1809" s="638"/>
      <c r="AD1809" s="638"/>
      <c r="AI1809" t="str">
        <f t="shared" si="1327"/>
        <v/>
      </c>
      <c r="AJ1809">
        <f t="shared" si="1328"/>
        <v>0</v>
      </c>
      <c r="AK1809">
        <f t="shared" si="1329"/>
        <v>0</v>
      </c>
      <c r="AL1809">
        <f t="shared" si="1330"/>
        <v>0</v>
      </c>
      <c r="AM1809">
        <f t="shared" si="1331"/>
        <v>0</v>
      </c>
      <c r="AN1809">
        <f t="shared" si="1332"/>
        <v>0</v>
      </c>
      <c r="AO1809">
        <f t="shared" si="1333"/>
        <v>0</v>
      </c>
      <c r="AP1809">
        <f t="shared" si="1334"/>
        <v>0</v>
      </c>
      <c r="AQ1809">
        <f t="shared" si="1335"/>
        <v>0</v>
      </c>
      <c r="AR1809">
        <f t="shared" si="1336"/>
        <v>0</v>
      </c>
      <c r="AS1809">
        <f t="shared" si="1337"/>
        <v>0</v>
      </c>
      <c r="AT1809">
        <f t="shared" si="1338"/>
        <v>0</v>
      </c>
      <c r="AU1809">
        <f t="shared" si="1339"/>
        <v>0</v>
      </c>
      <c r="AV1809">
        <f t="shared" si="1340"/>
        <v>0</v>
      </c>
      <c r="AW1809">
        <f t="shared" si="1341"/>
        <v>0</v>
      </c>
      <c r="AX1809">
        <f t="shared" si="1342"/>
        <v>0</v>
      </c>
      <c r="AY1809" s="356" t="str">
        <f t="shared" si="1343"/>
        <v/>
      </c>
      <c r="AZ1809" s="357">
        <f t="shared" si="1344"/>
        <v>0</v>
      </c>
      <c r="BA1809" s="358">
        <f t="shared" si="1345"/>
        <v>0</v>
      </c>
      <c r="BB1809" s="359">
        <f t="shared" si="1346"/>
        <v>0</v>
      </c>
      <c r="BC1809" s="356" t="str">
        <f t="shared" si="1347"/>
        <v/>
      </c>
      <c r="BD1809" s="357">
        <f t="shared" si="1348"/>
        <v>0</v>
      </c>
      <c r="BE1809" s="358">
        <f t="shared" si="1349"/>
        <v>0</v>
      </c>
      <c r="BF1809" s="359">
        <f t="shared" si="1350"/>
        <v>0</v>
      </c>
      <c r="BG1809" s="356" t="str">
        <f t="shared" si="1351"/>
        <v/>
      </c>
      <c r="BH1809" s="357">
        <f t="shared" si="1352"/>
        <v>0</v>
      </c>
      <c r="BI1809" s="358">
        <f t="shared" si="1353"/>
        <v>0</v>
      </c>
      <c r="BJ1809" s="359">
        <f t="shared" si="1354"/>
        <v>0</v>
      </c>
      <c r="BK1809" s="293">
        <f t="shared" si="1355"/>
        <v>0</v>
      </c>
      <c r="BL1809" s="352" t="str">
        <f>IF(BK1809=0,"",
IF(SUM($BK$1701:BK1809)=1,BM1809,
IF($BK$1821&gt;SUM($BK$1701:BK1809),_xlfn.CONCAT(", ",BM1809),
IF($BK$1821=SUM($BK$1701:BK1809),_xlfn.CONCAT(" y ",BM1809)))))</f>
        <v/>
      </c>
      <c r="BM1809" s="120" t="s">
        <v>5337</v>
      </c>
      <c r="BN1809" s="290">
        <f t="shared" si="1356"/>
        <v>0</v>
      </c>
      <c r="BO1809" s="293">
        <f t="shared" si="1357"/>
        <v>0</v>
      </c>
      <c r="BP1809" s="283" t="str">
        <f>IF(BO1809=0,"",
IF(SUM($BO$1701:BO1809)=1,BQ1809,
IF($BO$1821&gt;SUM($BO$1701:BO1809),_xlfn.CONCAT(", ",BQ1809),
IF($BO$1821=SUM($BO$1701:BO1809),_xlfn.CONCAT(" y ",BQ1809)))))</f>
        <v/>
      </c>
      <c r="BQ1809" s="120" t="s">
        <v>5337</v>
      </c>
    </row>
    <row r="1810" spans="1:69" customFormat="1" ht="15" customHeight="1">
      <c r="A1810" s="30"/>
      <c r="B1810" s="31"/>
      <c r="C1810" s="37" t="s">
        <v>5338</v>
      </c>
      <c r="D1810" s="800" t="str">
        <f>IF(CNGE_2026_M1_Secc1_Sub1!$D150="","",CNGE_2026_M1_Secc1_Sub1!$D150)</f>
        <v/>
      </c>
      <c r="E1810" s="723"/>
      <c r="F1810" s="723"/>
      <c r="G1810" s="723"/>
      <c r="H1810" s="723"/>
      <c r="I1810" s="723"/>
      <c r="J1810" s="723"/>
      <c r="K1810" s="723"/>
      <c r="L1810" s="723"/>
      <c r="M1810" s="723"/>
      <c r="N1810" s="723"/>
      <c r="O1810" s="723"/>
      <c r="P1810" s="723"/>
      <c r="Q1810" s="723"/>
      <c r="R1810" s="724"/>
      <c r="S1810" s="637" t="str">
        <f t="shared" si="1324"/>
        <v/>
      </c>
      <c r="T1810" s="637" t="str">
        <f t="shared" si="1325"/>
        <v/>
      </c>
      <c r="U1810" s="637" t="str">
        <f t="shared" si="1326"/>
        <v/>
      </c>
      <c r="V1810" s="638"/>
      <c r="W1810" s="638"/>
      <c r="X1810" s="638"/>
      <c r="Y1810" s="638"/>
      <c r="Z1810" s="638"/>
      <c r="AA1810" s="638"/>
      <c r="AB1810" s="638"/>
      <c r="AC1810" s="638"/>
      <c r="AD1810" s="638"/>
      <c r="AI1810" t="str">
        <f t="shared" si="1327"/>
        <v/>
      </c>
      <c r="AJ1810">
        <f t="shared" si="1328"/>
        <v>0</v>
      </c>
      <c r="AK1810">
        <f t="shared" si="1329"/>
        <v>0</v>
      </c>
      <c r="AL1810">
        <f t="shared" si="1330"/>
        <v>0</v>
      </c>
      <c r="AM1810">
        <f t="shared" si="1331"/>
        <v>0</v>
      </c>
      <c r="AN1810">
        <f t="shared" si="1332"/>
        <v>0</v>
      </c>
      <c r="AO1810">
        <f t="shared" si="1333"/>
        <v>0</v>
      </c>
      <c r="AP1810">
        <f t="shared" si="1334"/>
        <v>0</v>
      </c>
      <c r="AQ1810">
        <f t="shared" si="1335"/>
        <v>0</v>
      </c>
      <c r="AR1810">
        <f t="shared" si="1336"/>
        <v>0</v>
      </c>
      <c r="AS1810">
        <f t="shared" si="1337"/>
        <v>0</v>
      </c>
      <c r="AT1810">
        <f t="shared" si="1338"/>
        <v>0</v>
      </c>
      <c r="AU1810">
        <f t="shared" si="1339"/>
        <v>0</v>
      </c>
      <c r="AV1810">
        <f t="shared" si="1340"/>
        <v>0</v>
      </c>
      <c r="AW1810">
        <f t="shared" si="1341"/>
        <v>0</v>
      </c>
      <c r="AX1810">
        <f t="shared" si="1342"/>
        <v>0</v>
      </c>
      <c r="AY1810" s="356" t="str">
        <f t="shared" si="1343"/>
        <v/>
      </c>
      <c r="AZ1810" s="357">
        <f t="shared" si="1344"/>
        <v>0</v>
      </c>
      <c r="BA1810" s="358">
        <f t="shared" si="1345"/>
        <v>0</v>
      </c>
      <c r="BB1810" s="359">
        <f t="shared" si="1346"/>
        <v>0</v>
      </c>
      <c r="BC1810" s="356" t="str">
        <f t="shared" si="1347"/>
        <v/>
      </c>
      <c r="BD1810" s="357">
        <f t="shared" si="1348"/>
        <v>0</v>
      </c>
      <c r="BE1810" s="358">
        <f t="shared" si="1349"/>
        <v>0</v>
      </c>
      <c r="BF1810" s="359">
        <f t="shared" si="1350"/>
        <v>0</v>
      </c>
      <c r="BG1810" s="356" t="str">
        <f t="shared" si="1351"/>
        <v/>
      </c>
      <c r="BH1810" s="357">
        <f t="shared" si="1352"/>
        <v>0</v>
      </c>
      <c r="BI1810" s="358">
        <f t="shared" si="1353"/>
        <v>0</v>
      </c>
      <c r="BJ1810" s="359">
        <f t="shared" si="1354"/>
        <v>0</v>
      </c>
      <c r="BK1810" s="293">
        <f t="shared" si="1355"/>
        <v>0</v>
      </c>
      <c r="BL1810" s="352" t="str">
        <f>IF(BK1810=0,"",
IF(SUM($BK$1701:BK1810)=1,BM1810,
IF($BK$1821&gt;SUM($BK$1701:BK1810),_xlfn.CONCAT(", ",BM1810),
IF($BK$1821=SUM($BK$1701:BK1810),_xlfn.CONCAT(" y ",BM1810)))))</f>
        <v/>
      </c>
      <c r="BM1810" s="120" t="s">
        <v>5339</v>
      </c>
      <c r="BN1810" s="290">
        <f t="shared" si="1356"/>
        <v>0</v>
      </c>
      <c r="BO1810" s="293">
        <f t="shared" si="1357"/>
        <v>0</v>
      </c>
      <c r="BP1810" s="283" t="str">
        <f>IF(BO1810=0,"",
IF(SUM($BO$1701:BO1810)=1,BQ1810,
IF($BO$1821&gt;SUM($BO$1701:BO1810),_xlfn.CONCAT(", ",BQ1810),
IF($BO$1821=SUM($BO$1701:BO1810),_xlfn.CONCAT(" y ",BQ1810)))))</f>
        <v/>
      </c>
      <c r="BQ1810" s="120" t="s">
        <v>5339</v>
      </c>
    </row>
    <row r="1811" spans="1:69" customFormat="1" ht="15" customHeight="1">
      <c r="A1811" s="30"/>
      <c r="B1811" s="31"/>
      <c r="C1811" s="37" t="s">
        <v>5340</v>
      </c>
      <c r="D1811" s="800" t="str">
        <f>IF(CNGE_2026_M1_Secc1_Sub1!$D151="","",CNGE_2026_M1_Secc1_Sub1!$D151)</f>
        <v/>
      </c>
      <c r="E1811" s="723"/>
      <c r="F1811" s="723"/>
      <c r="G1811" s="723"/>
      <c r="H1811" s="723"/>
      <c r="I1811" s="723"/>
      <c r="J1811" s="723"/>
      <c r="K1811" s="723"/>
      <c r="L1811" s="723"/>
      <c r="M1811" s="723"/>
      <c r="N1811" s="723"/>
      <c r="O1811" s="723"/>
      <c r="P1811" s="723"/>
      <c r="Q1811" s="723"/>
      <c r="R1811" s="724"/>
      <c r="S1811" s="637" t="str">
        <f t="shared" si="1324"/>
        <v/>
      </c>
      <c r="T1811" s="637" t="str">
        <f t="shared" si="1325"/>
        <v/>
      </c>
      <c r="U1811" s="637" t="str">
        <f t="shared" si="1326"/>
        <v/>
      </c>
      <c r="V1811" s="638"/>
      <c r="W1811" s="638"/>
      <c r="X1811" s="638"/>
      <c r="Y1811" s="638"/>
      <c r="Z1811" s="638"/>
      <c r="AA1811" s="638"/>
      <c r="AB1811" s="638"/>
      <c r="AC1811" s="638"/>
      <c r="AD1811" s="638"/>
      <c r="AI1811" t="str">
        <f t="shared" si="1327"/>
        <v/>
      </c>
      <c r="AJ1811">
        <f t="shared" si="1328"/>
        <v>0</v>
      </c>
      <c r="AK1811">
        <f t="shared" si="1329"/>
        <v>0</v>
      </c>
      <c r="AL1811">
        <f t="shared" si="1330"/>
        <v>0</v>
      </c>
      <c r="AM1811">
        <f t="shared" si="1331"/>
        <v>0</v>
      </c>
      <c r="AN1811">
        <f t="shared" si="1332"/>
        <v>0</v>
      </c>
      <c r="AO1811">
        <f t="shared" si="1333"/>
        <v>0</v>
      </c>
      <c r="AP1811">
        <f t="shared" si="1334"/>
        <v>0</v>
      </c>
      <c r="AQ1811">
        <f t="shared" si="1335"/>
        <v>0</v>
      </c>
      <c r="AR1811">
        <f t="shared" si="1336"/>
        <v>0</v>
      </c>
      <c r="AS1811">
        <f t="shared" si="1337"/>
        <v>0</v>
      </c>
      <c r="AT1811">
        <f t="shared" si="1338"/>
        <v>0</v>
      </c>
      <c r="AU1811">
        <f t="shared" si="1339"/>
        <v>0</v>
      </c>
      <c r="AV1811">
        <f t="shared" si="1340"/>
        <v>0</v>
      </c>
      <c r="AW1811">
        <f t="shared" si="1341"/>
        <v>0</v>
      </c>
      <c r="AX1811">
        <f t="shared" si="1342"/>
        <v>0</v>
      </c>
      <c r="AY1811" s="356" t="str">
        <f t="shared" si="1343"/>
        <v/>
      </c>
      <c r="AZ1811" s="357">
        <f t="shared" si="1344"/>
        <v>0</v>
      </c>
      <c r="BA1811" s="358">
        <f t="shared" si="1345"/>
        <v>0</v>
      </c>
      <c r="BB1811" s="359">
        <f t="shared" si="1346"/>
        <v>0</v>
      </c>
      <c r="BC1811" s="356" t="str">
        <f t="shared" si="1347"/>
        <v/>
      </c>
      <c r="BD1811" s="357">
        <f t="shared" si="1348"/>
        <v>0</v>
      </c>
      <c r="BE1811" s="358">
        <f t="shared" si="1349"/>
        <v>0</v>
      </c>
      <c r="BF1811" s="359">
        <f t="shared" si="1350"/>
        <v>0</v>
      </c>
      <c r="BG1811" s="356" t="str">
        <f t="shared" si="1351"/>
        <v/>
      </c>
      <c r="BH1811" s="357">
        <f t="shared" si="1352"/>
        <v>0</v>
      </c>
      <c r="BI1811" s="358">
        <f t="shared" si="1353"/>
        <v>0</v>
      </c>
      <c r="BJ1811" s="359">
        <f t="shared" si="1354"/>
        <v>0</v>
      </c>
      <c r="BK1811" s="293">
        <f t="shared" si="1355"/>
        <v>0</v>
      </c>
      <c r="BL1811" s="352" t="str">
        <f>IF(BK1811=0,"",
IF(SUM($BK$1701:BK1811)=1,BM1811,
IF($BK$1821&gt;SUM($BK$1701:BK1811),_xlfn.CONCAT(", ",BM1811),
IF($BK$1821=SUM($BK$1701:BK1811),_xlfn.CONCAT(" y ",BM1811)))))</f>
        <v/>
      </c>
      <c r="BM1811" s="120" t="s">
        <v>5341</v>
      </c>
      <c r="BN1811" s="290">
        <f t="shared" si="1356"/>
        <v>0</v>
      </c>
      <c r="BO1811" s="293">
        <f t="shared" si="1357"/>
        <v>0</v>
      </c>
      <c r="BP1811" s="283" t="str">
        <f>IF(BO1811=0,"",
IF(SUM($BO$1701:BO1811)=1,BQ1811,
IF($BO$1821&gt;SUM($BO$1701:BO1811),_xlfn.CONCAT(", ",BQ1811),
IF($BO$1821=SUM($BO$1701:BO1811),_xlfn.CONCAT(" y ",BQ1811)))))</f>
        <v/>
      </c>
      <c r="BQ1811" s="120" t="s">
        <v>5341</v>
      </c>
    </row>
    <row r="1812" spans="1:69" customFormat="1" ht="15" customHeight="1">
      <c r="A1812" s="30"/>
      <c r="B1812" s="31"/>
      <c r="C1812" s="37" t="s">
        <v>5342</v>
      </c>
      <c r="D1812" s="800" t="str">
        <f>IF(CNGE_2026_M1_Secc1_Sub1!$D152="","",CNGE_2026_M1_Secc1_Sub1!$D152)</f>
        <v/>
      </c>
      <c r="E1812" s="723"/>
      <c r="F1812" s="723"/>
      <c r="G1812" s="723"/>
      <c r="H1812" s="723"/>
      <c r="I1812" s="723"/>
      <c r="J1812" s="723"/>
      <c r="K1812" s="723"/>
      <c r="L1812" s="723"/>
      <c r="M1812" s="723"/>
      <c r="N1812" s="723"/>
      <c r="O1812" s="723"/>
      <c r="P1812" s="723"/>
      <c r="Q1812" s="723"/>
      <c r="R1812" s="724"/>
      <c r="S1812" s="637" t="str">
        <f t="shared" si="1324"/>
        <v/>
      </c>
      <c r="T1812" s="637" t="str">
        <f t="shared" si="1325"/>
        <v/>
      </c>
      <c r="U1812" s="637" t="str">
        <f t="shared" si="1326"/>
        <v/>
      </c>
      <c r="V1812" s="638"/>
      <c r="W1812" s="638"/>
      <c r="X1812" s="638"/>
      <c r="Y1812" s="638"/>
      <c r="Z1812" s="638"/>
      <c r="AA1812" s="638"/>
      <c r="AB1812" s="638"/>
      <c r="AC1812" s="638"/>
      <c r="AD1812" s="638"/>
      <c r="AI1812" t="str">
        <f t="shared" si="1327"/>
        <v/>
      </c>
      <c r="AJ1812">
        <f t="shared" si="1328"/>
        <v>0</v>
      </c>
      <c r="AK1812">
        <f t="shared" si="1329"/>
        <v>0</v>
      </c>
      <c r="AL1812">
        <f t="shared" si="1330"/>
        <v>0</v>
      </c>
      <c r="AM1812">
        <f t="shared" si="1331"/>
        <v>0</v>
      </c>
      <c r="AN1812">
        <f t="shared" si="1332"/>
        <v>0</v>
      </c>
      <c r="AO1812">
        <f t="shared" si="1333"/>
        <v>0</v>
      </c>
      <c r="AP1812">
        <f t="shared" si="1334"/>
        <v>0</v>
      </c>
      <c r="AQ1812">
        <f t="shared" si="1335"/>
        <v>0</v>
      </c>
      <c r="AR1812">
        <f t="shared" si="1336"/>
        <v>0</v>
      </c>
      <c r="AS1812">
        <f t="shared" si="1337"/>
        <v>0</v>
      </c>
      <c r="AT1812">
        <f t="shared" si="1338"/>
        <v>0</v>
      </c>
      <c r="AU1812">
        <f t="shared" si="1339"/>
        <v>0</v>
      </c>
      <c r="AV1812">
        <f t="shared" si="1340"/>
        <v>0</v>
      </c>
      <c r="AW1812">
        <f t="shared" si="1341"/>
        <v>0</v>
      </c>
      <c r="AX1812">
        <f t="shared" si="1342"/>
        <v>0</v>
      </c>
      <c r="AY1812" s="356" t="str">
        <f t="shared" si="1343"/>
        <v/>
      </c>
      <c r="AZ1812" s="357">
        <f t="shared" si="1344"/>
        <v>0</v>
      </c>
      <c r="BA1812" s="358">
        <f t="shared" si="1345"/>
        <v>0</v>
      </c>
      <c r="BB1812" s="359">
        <f t="shared" si="1346"/>
        <v>0</v>
      </c>
      <c r="BC1812" s="356" t="str">
        <f t="shared" si="1347"/>
        <v/>
      </c>
      <c r="BD1812" s="357">
        <f t="shared" si="1348"/>
        <v>0</v>
      </c>
      <c r="BE1812" s="358">
        <f t="shared" si="1349"/>
        <v>0</v>
      </c>
      <c r="BF1812" s="359">
        <f t="shared" si="1350"/>
        <v>0</v>
      </c>
      <c r="BG1812" s="356" t="str">
        <f t="shared" si="1351"/>
        <v/>
      </c>
      <c r="BH1812" s="357">
        <f t="shared" si="1352"/>
        <v>0</v>
      </c>
      <c r="BI1812" s="358">
        <f t="shared" si="1353"/>
        <v>0</v>
      </c>
      <c r="BJ1812" s="359">
        <f t="shared" si="1354"/>
        <v>0</v>
      </c>
      <c r="BK1812" s="293">
        <f t="shared" si="1355"/>
        <v>0</v>
      </c>
      <c r="BL1812" s="352" t="str">
        <f>IF(BK1812=0,"",
IF(SUM($BK$1701:BK1812)=1,BM1812,
IF($BK$1821&gt;SUM($BK$1701:BK1812),_xlfn.CONCAT(", ",BM1812),
IF($BK$1821=SUM($BK$1701:BK1812),_xlfn.CONCAT(" y ",BM1812)))))</f>
        <v/>
      </c>
      <c r="BM1812" s="120" t="s">
        <v>5343</v>
      </c>
      <c r="BN1812" s="290">
        <f t="shared" si="1356"/>
        <v>0</v>
      </c>
      <c r="BO1812" s="293">
        <f t="shared" si="1357"/>
        <v>0</v>
      </c>
      <c r="BP1812" s="283" t="str">
        <f>IF(BO1812=0,"",
IF(SUM($BO$1701:BO1812)=1,BQ1812,
IF($BO$1821&gt;SUM($BO$1701:BO1812),_xlfn.CONCAT(", ",BQ1812),
IF($BO$1821=SUM($BO$1701:BO1812),_xlfn.CONCAT(" y ",BQ1812)))))</f>
        <v/>
      </c>
      <c r="BQ1812" s="120" t="s">
        <v>5343</v>
      </c>
    </row>
    <row r="1813" spans="1:69" customFormat="1" ht="15" customHeight="1">
      <c r="A1813" s="30"/>
      <c r="B1813" s="31"/>
      <c r="C1813" s="37" t="s">
        <v>5344</v>
      </c>
      <c r="D1813" s="800" t="str">
        <f>IF(CNGE_2026_M1_Secc1_Sub1!$D153="","",CNGE_2026_M1_Secc1_Sub1!$D153)</f>
        <v/>
      </c>
      <c r="E1813" s="723"/>
      <c r="F1813" s="723"/>
      <c r="G1813" s="723"/>
      <c r="H1813" s="723"/>
      <c r="I1813" s="723"/>
      <c r="J1813" s="723"/>
      <c r="K1813" s="723"/>
      <c r="L1813" s="723"/>
      <c r="M1813" s="723"/>
      <c r="N1813" s="723"/>
      <c r="O1813" s="723"/>
      <c r="P1813" s="723"/>
      <c r="Q1813" s="723"/>
      <c r="R1813" s="724"/>
      <c r="S1813" s="637" t="str">
        <f t="shared" si="1324"/>
        <v/>
      </c>
      <c r="T1813" s="637" t="str">
        <f t="shared" si="1325"/>
        <v/>
      </c>
      <c r="U1813" s="637" t="str">
        <f t="shared" si="1326"/>
        <v/>
      </c>
      <c r="V1813" s="638"/>
      <c r="W1813" s="638"/>
      <c r="X1813" s="638"/>
      <c r="Y1813" s="638"/>
      <c r="Z1813" s="638"/>
      <c r="AA1813" s="638"/>
      <c r="AB1813" s="638"/>
      <c r="AC1813" s="638"/>
      <c r="AD1813" s="638"/>
      <c r="AI1813" t="str">
        <f t="shared" si="1327"/>
        <v/>
      </c>
      <c r="AJ1813">
        <f t="shared" si="1328"/>
        <v>0</v>
      </c>
      <c r="AK1813">
        <f t="shared" si="1329"/>
        <v>0</v>
      </c>
      <c r="AL1813">
        <f t="shared" si="1330"/>
        <v>0</v>
      </c>
      <c r="AM1813">
        <f t="shared" si="1331"/>
        <v>0</v>
      </c>
      <c r="AN1813">
        <f t="shared" si="1332"/>
        <v>0</v>
      </c>
      <c r="AO1813">
        <f t="shared" si="1333"/>
        <v>0</v>
      </c>
      <c r="AP1813">
        <f t="shared" si="1334"/>
        <v>0</v>
      </c>
      <c r="AQ1813">
        <f t="shared" si="1335"/>
        <v>0</v>
      </c>
      <c r="AR1813">
        <f t="shared" si="1336"/>
        <v>0</v>
      </c>
      <c r="AS1813">
        <f t="shared" si="1337"/>
        <v>0</v>
      </c>
      <c r="AT1813">
        <f t="shared" si="1338"/>
        <v>0</v>
      </c>
      <c r="AU1813">
        <f t="shared" si="1339"/>
        <v>0</v>
      </c>
      <c r="AV1813">
        <f t="shared" si="1340"/>
        <v>0</v>
      </c>
      <c r="AW1813">
        <f t="shared" si="1341"/>
        <v>0</v>
      </c>
      <c r="AX1813">
        <f t="shared" si="1342"/>
        <v>0</v>
      </c>
      <c r="AY1813" s="356" t="str">
        <f t="shared" si="1343"/>
        <v/>
      </c>
      <c r="AZ1813" s="357">
        <f t="shared" si="1344"/>
        <v>0</v>
      </c>
      <c r="BA1813" s="358">
        <f t="shared" si="1345"/>
        <v>0</v>
      </c>
      <c r="BB1813" s="359">
        <f t="shared" si="1346"/>
        <v>0</v>
      </c>
      <c r="BC1813" s="356" t="str">
        <f t="shared" si="1347"/>
        <v/>
      </c>
      <c r="BD1813" s="357">
        <f t="shared" si="1348"/>
        <v>0</v>
      </c>
      <c r="BE1813" s="358">
        <f t="shared" si="1349"/>
        <v>0</v>
      </c>
      <c r="BF1813" s="359">
        <f t="shared" si="1350"/>
        <v>0</v>
      </c>
      <c r="BG1813" s="356" t="str">
        <f t="shared" si="1351"/>
        <v/>
      </c>
      <c r="BH1813" s="357">
        <f t="shared" si="1352"/>
        <v>0</v>
      </c>
      <c r="BI1813" s="358">
        <f t="shared" si="1353"/>
        <v>0</v>
      </c>
      <c r="BJ1813" s="359">
        <f t="shared" si="1354"/>
        <v>0</v>
      </c>
      <c r="BK1813" s="293">
        <f t="shared" si="1355"/>
        <v>0</v>
      </c>
      <c r="BL1813" s="352" t="str">
        <f>IF(BK1813=0,"",
IF(SUM($BK$1701:BK1813)=1,BM1813,
IF($BK$1821&gt;SUM($BK$1701:BK1813),_xlfn.CONCAT(", ",BM1813),
IF($BK$1821=SUM($BK$1701:BK1813),_xlfn.CONCAT(" y ",BM1813)))))</f>
        <v/>
      </c>
      <c r="BM1813" s="120" t="s">
        <v>5345</v>
      </c>
      <c r="BN1813" s="290">
        <f t="shared" si="1356"/>
        <v>0</v>
      </c>
      <c r="BO1813" s="293">
        <f t="shared" si="1357"/>
        <v>0</v>
      </c>
      <c r="BP1813" s="283" t="str">
        <f>IF(BO1813=0,"",
IF(SUM($BO$1701:BO1813)=1,BQ1813,
IF($BO$1821&gt;SUM($BO$1701:BO1813),_xlfn.CONCAT(", ",BQ1813),
IF($BO$1821=SUM($BO$1701:BO1813),_xlfn.CONCAT(" y ",BQ1813)))))</f>
        <v/>
      </c>
      <c r="BQ1813" s="120" t="s">
        <v>5345</v>
      </c>
    </row>
    <row r="1814" spans="1:69" customFormat="1" ht="15" customHeight="1">
      <c r="A1814" s="30"/>
      <c r="B1814" s="31"/>
      <c r="C1814" s="37" t="s">
        <v>5346</v>
      </c>
      <c r="D1814" s="800" t="str">
        <f>IF(CNGE_2026_M1_Secc1_Sub1!$D154="","",CNGE_2026_M1_Secc1_Sub1!$D154)</f>
        <v/>
      </c>
      <c r="E1814" s="723"/>
      <c r="F1814" s="723"/>
      <c r="G1814" s="723"/>
      <c r="H1814" s="723"/>
      <c r="I1814" s="723"/>
      <c r="J1814" s="723"/>
      <c r="K1814" s="723"/>
      <c r="L1814" s="723"/>
      <c r="M1814" s="723"/>
      <c r="N1814" s="723"/>
      <c r="O1814" s="723"/>
      <c r="P1814" s="723"/>
      <c r="Q1814" s="723"/>
      <c r="R1814" s="724"/>
      <c r="S1814" s="637" t="str">
        <f t="shared" si="1324"/>
        <v/>
      </c>
      <c r="T1814" s="637" t="str">
        <f t="shared" si="1325"/>
        <v/>
      </c>
      <c r="U1814" s="637" t="str">
        <f t="shared" si="1326"/>
        <v/>
      </c>
      <c r="V1814" s="638"/>
      <c r="W1814" s="638"/>
      <c r="X1814" s="638"/>
      <c r="Y1814" s="638"/>
      <c r="Z1814" s="638"/>
      <c r="AA1814" s="638"/>
      <c r="AB1814" s="638"/>
      <c r="AC1814" s="638"/>
      <c r="AD1814" s="638"/>
      <c r="AI1814" t="str">
        <f t="shared" si="1327"/>
        <v/>
      </c>
      <c r="AJ1814">
        <f t="shared" si="1328"/>
        <v>0</v>
      </c>
      <c r="AK1814">
        <f t="shared" si="1329"/>
        <v>0</v>
      </c>
      <c r="AL1814">
        <f t="shared" si="1330"/>
        <v>0</v>
      </c>
      <c r="AM1814">
        <f t="shared" si="1331"/>
        <v>0</v>
      </c>
      <c r="AN1814">
        <f t="shared" si="1332"/>
        <v>0</v>
      </c>
      <c r="AO1814">
        <f t="shared" si="1333"/>
        <v>0</v>
      </c>
      <c r="AP1814">
        <f t="shared" si="1334"/>
        <v>0</v>
      </c>
      <c r="AQ1814">
        <f t="shared" si="1335"/>
        <v>0</v>
      </c>
      <c r="AR1814">
        <f t="shared" si="1336"/>
        <v>0</v>
      </c>
      <c r="AS1814">
        <f t="shared" si="1337"/>
        <v>0</v>
      </c>
      <c r="AT1814">
        <f t="shared" si="1338"/>
        <v>0</v>
      </c>
      <c r="AU1814">
        <f t="shared" si="1339"/>
        <v>0</v>
      </c>
      <c r="AV1814">
        <f t="shared" si="1340"/>
        <v>0</v>
      </c>
      <c r="AW1814">
        <f t="shared" si="1341"/>
        <v>0</v>
      </c>
      <c r="AX1814">
        <f t="shared" si="1342"/>
        <v>0</v>
      </c>
      <c r="AY1814" s="356" t="str">
        <f t="shared" si="1343"/>
        <v/>
      </c>
      <c r="AZ1814" s="357">
        <f t="shared" si="1344"/>
        <v>0</v>
      </c>
      <c r="BA1814" s="358">
        <f t="shared" si="1345"/>
        <v>0</v>
      </c>
      <c r="BB1814" s="359">
        <f t="shared" si="1346"/>
        <v>0</v>
      </c>
      <c r="BC1814" s="356" t="str">
        <f t="shared" si="1347"/>
        <v/>
      </c>
      <c r="BD1814" s="357">
        <f t="shared" si="1348"/>
        <v>0</v>
      </c>
      <c r="BE1814" s="358">
        <f t="shared" si="1349"/>
        <v>0</v>
      </c>
      <c r="BF1814" s="359">
        <f t="shared" si="1350"/>
        <v>0</v>
      </c>
      <c r="BG1814" s="356" t="str">
        <f t="shared" si="1351"/>
        <v/>
      </c>
      <c r="BH1814" s="357">
        <f t="shared" si="1352"/>
        <v>0</v>
      </c>
      <c r="BI1814" s="358">
        <f t="shared" si="1353"/>
        <v>0</v>
      </c>
      <c r="BJ1814" s="359">
        <f t="shared" si="1354"/>
        <v>0</v>
      </c>
      <c r="BK1814" s="293">
        <f t="shared" si="1355"/>
        <v>0</v>
      </c>
      <c r="BL1814" s="352" t="str">
        <f>IF(BK1814=0,"",
IF(SUM($BK$1701:BK1814)=1,BM1814,
IF($BK$1821&gt;SUM($BK$1701:BK1814),_xlfn.CONCAT(", ",BM1814),
IF($BK$1821=SUM($BK$1701:BK1814),_xlfn.CONCAT(" y ",BM1814)))))</f>
        <v/>
      </c>
      <c r="BM1814" s="120" t="s">
        <v>5347</v>
      </c>
      <c r="BN1814" s="290">
        <f t="shared" si="1356"/>
        <v>0</v>
      </c>
      <c r="BO1814" s="293">
        <f t="shared" si="1357"/>
        <v>0</v>
      </c>
      <c r="BP1814" s="283" t="str">
        <f>IF(BO1814=0,"",
IF(SUM($BO$1701:BO1814)=1,BQ1814,
IF($BO$1821&gt;SUM($BO$1701:BO1814),_xlfn.CONCAT(", ",BQ1814),
IF($BO$1821=SUM($BO$1701:BO1814),_xlfn.CONCAT(" y ",BQ1814)))))</f>
        <v/>
      </c>
      <c r="BQ1814" s="120" t="s">
        <v>5347</v>
      </c>
    </row>
    <row r="1815" spans="1:69" customFormat="1" ht="15" customHeight="1">
      <c r="A1815" s="30"/>
      <c r="B1815" s="31"/>
      <c r="C1815" s="37" t="s">
        <v>5348</v>
      </c>
      <c r="D1815" s="800" t="str">
        <f>IF(CNGE_2026_M1_Secc1_Sub1!$D155="","",CNGE_2026_M1_Secc1_Sub1!$D155)</f>
        <v/>
      </c>
      <c r="E1815" s="723"/>
      <c r="F1815" s="723"/>
      <c r="G1815" s="723"/>
      <c r="H1815" s="723"/>
      <c r="I1815" s="723"/>
      <c r="J1815" s="723"/>
      <c r="K1815" s="723"/>
      <c r="L1815" s="723"/>
      <c r="M1815" s="723"/>
      <c r="N1815" s="723"/>
      <c r="O1815" s="723"/>
      <c r="P1815" s="723"/>
      <c r="Q1815" s="723"/>
      <c r="R1815" s="724"/>
      <c r="S1815" s="637" t="str">
        <f t="shared" si="1324"/>
        <v/>
      </c>
      <c r="T1815" s="637" t="str">
        <f t="shared" si="1325"/>
        <v/>
      </c>
      <c r="U1815" s="637" t="str">
        <f t="shared" si="1326"/>
        <v/>
      </c>
      <c r="V1815" s="638"/>
      <c r="W1815" s="638"/>
      <c r="X1815" s="638"/>
      <c r="Y1815" s="638"/>
      <c r="Z1815" s="638"/>
      <c r="AA1815" s="638"/>
      <c r="AB1815" s="638"/>
      <c r="AC1815" s="638"/>
      <c r="AD1815" s="638"/>
      <c r="AI1815" t="str">
        <f t="shared" si="1327"/>
        <v/>
      </c>
      <c r="AJ1815">
        <f t="shared" si="1328"/>
        <v>0</v>
      </c>
      <c r="AK1815">
        <f t="shared" si="1329"/>
        <v>0</v>
      </c>
      <c r="AL1815">
        <f t="shared" si="1330"/>
        <v>0</v>
      </c>
      <c r="AM1815">
        <f t="shared" si="1331"/>
        <v>0</v>
      </c>
      <c r="AN1815">
        <f t="shared" si="1332"/>
        <v>0</v>
      </c>
      <c r="AO1815">
        <f t="shared" si="1333"/>
        <v>0</v>
      </c>
      <c r="AP1815">
        <f t="shared" si="1334"/>
        <v>0</v>
      </c>
      <c r="AQ1815">
        <f t="shared" si="1335"/>
        <v>0</v>
      </c>
      <c r="AR1815">
        <f t="shared" si="1336"/>
        <v>0</v>
      </c>
      <c r="AS1815">
        <f t="shared" si="1337"/>
        <v>0</v>
      </c>
      <c r="AT1815">
        <f t="shared" si="1338"/>
        <v>0</v>
      </c>
      <c r="AU1815">
        <f t="shared" si="1339"/>
        <v>0</v>
      </c>
      <c r="AV1815">
        <f t="shared" si="1340"/>
        <v>0</v>
      </c>
      <c r="AW1815">
        <f t="shared" si="1341"/>
        <v>0</v>
      </c>
      <c r="AX1815">
        <f t="shared" si="1342"/>
        <v>0</v>
      </c>
      <c r="AY1815" s="356" t="str">
        <f t="shared" si="1343"/>
        <v/>
      </c>
      <c r="AZ1815" s="357">
        <f t="shared" si="1344"/>
        <v>0</v>
      </c>
      <c r="BA1815" s="358">
        <f t="shared" si="1345"/>
        <v>0</v>
      </c>
      <c r="BB1815" s="359">
        <f t="shared" si="1346"/>
        <v>0</v>
      </c>
      <c r="BC1815" s="356" t="str">
        <f t="shared" si="1347"/>
        <v/>
      </c>
      <c r="BD1815" s="357">
        <f t="shared" si="1348"/>
        <v>0</v>
      </c>
      <c r="BE1815" s="358">
        <f t="shared" si="1349"/>
        <v>0</v>
      </c>
      <c r="BF1815" s="359">
        <f t="shared" si="1350"/>
        <v>0</v>
      </c>
      <c r="BG1815" s="356" t="str">
        <f t="shared" si="1351"/>
        <v/>
      </c>
      <c r="BH1815" s="357">
        <f t="shared" si="1352"/>
        <v>0</v>
      </c>
      <c r="BI1815" s="358">
        <f t="shared" si="1353"/>
        <v>0</v>
      </c>
      <c r="BJ1815" s="359">
        <f t="shared" si="1354"/>
        <v>0</v>
      </c>
      <c r="BK1815" s="293">
        <f t="shared" si="1355"/>
        <v>0</v>
      </c>
      <c r="BL1815" s="352" t="str">
        <f>IF(BK1815=0,"",
IF(SUM($BK$1701:BK1815)=1,BM1815,
IF($BK$1821&gt;SUM($BK$1701:BK1815),_xlfn.CONCAT(", ",BM1815),
IF($BK$1821=SUM($BK$1701:BK1815),_xlfn.CONCAT(" y ",BM1815)))))</f>
        <v/>
      </c>
      <c r="BM1815" s="120" t="s">
        <v>5349</v>
      </c>
      <c r="BN1815" s="290">
        <f t="shared" si="1356"/>
        <v>0</v>
      </c>
      <c r="BO1815" s="293">
        <f t="shared" si="1357"/>
        <v>0</v>
      </c>
      <c r="BP1815" s="283" t="str">
        <f>IF(BO1815=0,"",
IF(SUM($BO$1701:BO1815)=1,BQ1815,
IF($BO$1821&gt;SUM($BO$1701:BO1815),_xlfn.CONCAT(", ",BQ1815),
IF($BO$1821=SUM($BO$1701:BO1815),_xlfn.CONCAT(" y ",BQ1815)))))</f>
        <v/>
      </c>
      <c r="BQ1815" s="120" t="s">
        <v>5349</v>
      </c>
    </row>
    <row r="1816" spans="1:69" customFormat="1" ht="15" customHeight="1">
      <c r="A1816" s="30"/>
      <c r="B1816" s="31"/>
      <c r="C1816" s="37" t="s">
        <v>5350</v>
      </c>
      <c r="D1816" s="800" t="str">
        <f>IF(CNGE_2026_M1_Secc1_Sub1!$D156="","",CNGE_2026_M1_Secc1_Sub1!$D156)</f>
        <v/>
      </c>
      <c r="E1816" s="723"/>
      <c r="F1816" s="723"/>
      <c r="G1816" s="723"/>
      <c r="H1816" s="723"/>
      <c r="I1816" s="723"/>
      <c r="J1816" s="723"/>
      <c r="K1816" s="723"/>
      <c r="L1816" s="723"/>
      <c r="M1816" s="723"/>
      <c r="N1816" s="723"/>
      <c r="O1816" s="723"/>
      <c r="P1816" s="723"/>
      <c r="Q1816" s="723"/>
      <c r="R1816" s="724"/>
      <c r="S1816" s="637" t="str">
        <f t="shared" si="1324"/>
        <v/>
      </c>
      <c r="T1816" s="637" t="str">
        <f t="shared" si="1325"/>
        <v/>
      </c>
      <c r="U1816" s="637" t="str">
        <f t="shared" si="1326"/>
        <v/>
      </c>
      <c r="V1816" s="638"/>
      <c r="W1816" s="638"/>
      <c r="X1816" s="638"/>
      <c r="Y1816" s="638"/>
      <c r="Z1816" s="638"/>
      <c r="AA1816" s="638"/>
      <c r="AB1816" s="638"/>
      <c r="AC1816" s="638"/>
      <c r="AD1816" s="638"/>
      <c r="AI1816" t="str">
        <f t="shared" si="1327"/>
        <v/>
      </c>
      <c r="AJ1816">
        <f t="shared" si="1328"/>
        <v>0</v>
      </c>
      <c r="AK1816">
        <f t="shared" si="1329"/>
        <v>0</v>
      </c>
      <c r="AL1816">
        <f t="shared" si="1330"/>
        <v>0</v>
      </c>
      <c r="AM1816">
        <f t="shared" si="1331"/>
        <v>0</v>
      </c>
      <c r="AN1816">
        <f t="shared" si="1332"/>
        <v>0</v>
      </c>
      <c r="AO1816">
        <f t="shared" si="1333"/>
        <v>0</v>
      </c>
      <c r="AP1816">
        <f t="shared" si="1334"/>
        <v>0</v>
      </c>
      <c r="AQ1816">
        <f t="shared" si="1335"/>
        <v>0</v>
      </c>
      <c r="AR1816">
        <f t="shared" si="1336"/>
        <v>0</v>
      </c>
      <c r="AS1816">
        <f t="shared" si="1337"/>
        <v>0</v>
      </c>
      <c r="AT1816">
        <f t="shared" si="1338"/>
        <v>0</v>
      </c>
      <c r="AU1816">
        <f t="shared" si="1339"/>
        <v>0</v>
      </c>
      <c r="AV1816">
        <f t="shared" si="1340"/>
        <v>0</v>
      </c>
      <c r="AW1816">
        <f t="shared" si="1341"/>
        <v>0</v>
      </c>
      <c r="AX1816">
        <f t="shared" si="1342"/>
        <v>0</v>
      </c>
      <c r="AY1816" s="356" t="str">
        <f t="shared" si="1343"/>
        <v/>
      </c>
      <c r="AZ1816" s="357">
        <f t="shared" si="1344"/>
        <v>0</v>
      </c>
      <c r="BA1816" s="358">
        <f t="shared" si="1345"/>
        <v>0</v>
      </c>
      <c r="BB1816" s="359">
        <f t="shared" si="1346"/>
        <v>0</v>
      </c>
      <c r="BC1816" s="356" t="str">
        <f t="shared" si="1347"/>
        <v/>
      </c>
      <c r="BD1816" s="357">
        <f t="shared" si="1348"/>
        <v>0</v>
      </c>
      <c r="BE1816" s="358">
        <f t="shared" si="1349"/>
        <v>0</v>
      </c>
      <c r="BF1816" s="359">
        <f t="shared" si="1350"/>
        <v>0</v>
      </c>
      <c r="BG1816" s="356" t="str">
        <f t="shared" si="1351"/>
        <v/>
      </c>
      <c r="BH1816" s="357">
        <f t="shared" si="1352"/>
        <v>0</v>
      </c>
      <c r="BI1816" s="358">
        <f t="shared" si="1353"/>
        <v>0</v>
      </c>
      <c r="BJ1816" s="359">
        <f t="shared" si="1354"/>
        <v>0</v>
      </c>
      <c r="BK1816" s="293">
        <f t="shared" si="1355"/>
        <v>0</v>
      </c>
      <c r="BL1816" s="352" t="str">
        <f>IF(BK1816=0,"",
IF(SUM($BK$1701:BK1816)=1,BM1816,
IF($BK$1821&gt;SUM($BK$1701:BK1816),_xlfn.CONCAT(", ",BM1816),
IF($BK$1821=SUM($BK$1701:BK1816),_xlfn.CONCAT(" y ",BM1816)))))</f>
        <v/>
      </c>
      <c r="BM1816" s="120" t="s">
        <v>5351</v>
      </c>
      <c r="BN1816" s="290">
        <f t="shared" si="1356"/>
        <v>0</v>
      </c>
      <c r="BO1816" s="293">
        <f t="shared" si="1357"/>
        <v>0</v>
      </c>
      <c r="BP1816" s="283" t="str">
        <f>IF(BO1816=0,"",
IF(SUM($BO$1701:BO1816)=1,BQ1816,
IF($BO$1821&gt;SUM($BO$1701:BO1816),_xlfn.CONCAT(", ",BQ1816),
IF($BO$1821=SUM($BO$1701:BO1816),_xlfn.CONCAT(" y ",BQ1816)))))</f>
        <v/>
      </c>
      <c r="BQ1816" s="120" t="s">
        <v>5351</v>
      </c>
    </row>
    <row r="1817" spans="1:69" customFormat="1" ht="15" customHeight="1">
      <c r="A1817" s="30"/>
      <c r="B1817" s="31"/>
      <c r="C1817" s="37" t="s">
        <v>5352</v>
      </c>
      <c r="D1817" s="800" t="str">
        <f>IF(CNGE_2026_M1_Secc1_Sub1!$D157="","",CNGE_2026_M1_Secc1_Sub1!$D157)</f>
        <v/>
      </c>
      <c r="E1817" s="723"/>
      <c r="F1817" s="723"/>
      <c r="G1817" s="723"/>
      <c r="H1817" s="723"/>
      <c r="I1817" s="723"/>
      <c r="J1817" s="723"/>
      <c r="K1817" s="723"/>
      <c r="L1817" s="723"/>
      <c r="M1817" s="723"/>
      <c r="N1817" s="723"/>
      <c r="O1817" s="723"/>
      <c r="P1817" s="723"/>
      <c r="Q1817" s="723"/>
      <c r="R1817" s="724"/>
      <c r="S1817" s="637" t="str">
        <f t="shared" si="1324"/>
        <v/>
      </c>
      <c r="T1817" s="637" t="str">
        <f t="shared" si="1325"/>
        <v/>
      </c>
      <c r="U1817" s="637" t="str">
        <f t="shared" si="1326"/>
        <v/>
      </c>
      <c r="V1817" s="638"/>
      <c r="W1817" s="638"/>
      <c r="X1817" s="638"/>
      <c r="Y1817" s="638"/>
      <c r="Z1817" s="638"/>
      <c r="AA1817" s="638"/>
      <c r="AB1817" s="638"/>
      <c r="AC1817" s="638"/>
      <c r="AD1817" s="638"/>
      <c r="AI1817" t="str">
        <f t="shared" si="1327"/>
        <v/>
      </c>
      <c r="AJ1817">
        <f t="shared" si="1328"/>
        <v>0</v>
      </c>
      <c r="AK1817">
        <f t="shared" si="1329"/>
        <v>0</v>
      </c>
      <c r="AL1817">
        <f t="shared" si="1330"/>
        <v>0</v>
      </c>
      <c r="AM1817">
        <f t="shared" si="1331"/>
        <v>0</v>
      </c>
      <c r="AN1817">
        <f t="shared" si="1332"/>
        <v>0</v>
      </c>
      <c r="AO1817">
        <f t="shared" si="1333"/>
        <v>0</v>
      </c>
      <c r="AP1817">
        <f t="shared" si="1334"/>
        <v>0</v>
      </c>
      <c r="AQ1817">
        <f t="shared" si="1335"/>
        <v>0</v>
      </c>
      <c r="AR1817">
        <f t="shared" si="1336"/>
        <v>0</v>
      </c>
      <c r="AS1817">
        <f t="shared" si="1337"/>
        <v>0</v>
      </c>
      <c r="AT1817">
        <f t="shared" si="1338"/>
        <v>0</v>
      </c>
      <c r="AU1817">
        <f t="shared" si="1339"/>
        <v>0</v>
      </c>
      <c r="AV1817">
        <f t="shared" si="1340"/>
        <v>0</v>
      </c>
      <c r="AW1817">
        <f t="shared" si="1341"/>
        <v>0</v>
      </c>
      <c r="AX1817">
        <f t="shared" si="1342"/>
        <v>0</v>
      </c>
      <c r="AY1817" s="356" t="str">
        <f t="shared" si="1343"/>
        <v/>
      </c>
      <c r="AZ1817" s="357">
        <f t="shared" si="1344"/>
        <v>0</v>
      </c>
      <c r="BA1817" s="358">
        <f t="shared" si="1345"/>
        <v>0</v>
      </c>
      <c r="BB1817" s="359">
        <f t="shared" si="1346"/>
        <v>0</v>
      </c>
      <c r="BC1817" s="356" t="str">
        <f t="shared" si="1347"/>
        <v/>
      </c>
      <c r="BD1817" s="357">
        <f t="shared" si="1348"/>
        <v>0</v>
      </c>
      <c r="BE1817" s="358">
        <f t="shared" si="1349"/>
        <v>0</v>
      </c>
      <c r="BF1817" s="359">
        <f t="shared" si="1350"/>
        <v>0</v>
      </c>
      <c r="BG1817" s="356" t="str">
        <f t="shared" si="1351"/>
        <v/>
      </c>
      <c r="BH1817" s="357">
        <f t="shared" si="1352"/>
        <v>0</v>
      </c>
      <c r="BI1817" s="358">
        <f t="shared" si="1353"/>
        <v>0</v>
      </c>
      <c r="BJ1817" s="359">
        <f t="shared" si="1354"/>
        <v>0</v>
      </c>
      <c r="BK1817" s="293">
        <f t="shared" si="1355"/>
        <v>0</v>
      </c>
      <c r="BL1817" s="352" t="str">
        <f>IF(BK1817=0,"",
IF(SUM($BK$1701:BK1817)=1,BM1817,
IF($BK$1821&gt;SUM($BK$1701:BK1817),_xlfn.CONCAT(", ",BM1817),
IF($BK$1821=SUM($BK$1701:BK1817),_xlfn.CONCAT(" y ",BM1817)))))</f>
        <v/>
      </c>
      <c r="BM1817" s="120" t="s">
        <v>5353</v>
      </c>
      <c r="BN1817" s="290">
        <f t="shared" si="1356"/>
        <v>0</v>
      </c>
      <c r="BO1817" s="293">
        <f t="shared" si="1357"/>
        <v>0</v>
      </c>
      <c r="BP1817" s="283" t="str">
        <f>IF(BO1817=0,"",
IF(SUM($BO$1701:BO1817)=1,BQ1817,
IF($BO$1821&gt;SUM($BO$1701:BO1817),_xlfn.CONCAT(", ",BQ1817),
IF($BO$1821=SUM($BO$1701:BO1817),_xlfn.CONCAT(" y ",BQ1817)))))</f>
        <v/>
      </c>
      <c r="BQ1817" s="120" t="s">
        <v>5353</v>
      </c>
    </row>
    <row r="1818" spans="1:69" customFormat="1" ht="15" customHeight="1">
      <c r="A1818" s="30"/>
      <c r="B1818" s="31"/>
      <c r="C1818" s="37" t="s">
        <v>5354</v>
      </c>
      <c r="D1818" s="800" t="str">
        <f>IF(CNGE_2026_M1_Secc1_Sub1!$D158="","",CNGE_2026_M1_Secc1_Sub1!$D158)</f>
        <v/>
      </c>
      <c r="E1818" s="723"/>
      <c r="F1818" s="723"/>
      <c r="G1818" s="723"/>
      <c r="H1818" s="723"/>
      <c r="I1818" s="723"/>
      <c r="J1818" s="723"/>
      <c r="K1818" s="723"/>
      <c r="L1818" s="723"/>
      <c r="M1818" s="723"/>
      <c r="N1818" s="723"/>
      <c r="O1818" s="723"/>
      <c r="P1818" s="723"/>
      <c r="Q1818" s="723"/>
      <c r="R1818" s="724"/>
      <c r="S1818" s="637" t="str">
        <f t="shared" si="1324"/>
        <v/>
      </c>
      <c r="T1818" s="637" t="str">
        <f t="shared" si="1325"/>
        <v/>
      </c>
      <c r="U1818" s="637" t="str">
        <f t="shared" si="1326"/>
        <v/>
      </c>
      <c r="V1818" s="638"/>
      <c r="W1818" s="638"/>
      <c r="X1818" s="638"/>
      <c r="Y1818" s="638"/>
      <c r="Z1818" s="638"/>
      <c r="AA1818" s="638"/>
      <c r="AB1818" s="638"/>
      <c r="AC1818" s="638"/>
      <c r="AD1818" s="638"/>
      <c r="AI1818" t="str">
        <f t="shared" si="1327"/>
        <v/>
      </c>
      <c r="AJ1818">
        <f t="shared" si="1328"/>
        <v>0</v>
      </c>
      <c r="AK1818">
        <f t="shared" si="1329"/>
        <v>0</v>
      </c>
      <c r="AL1818">
        <f t="shared" si="1330"/>
        <v>0</v>
      </c>
      <c r="AM1818">
        <f t="shared" si="1331"/>
        <v>0</v>
      </c>
      <c r="AN1818">
        <f t="shared" si="1332"/>
        <v>0</v>
      </c>
      <c r="AO1818">
        <f t="shared" si="1333"/>
        <v>0</v>
      </c>
      <c r="AP1818">
        <f t="shared" si="1334"/>
        <v>0</v>
      </c>
      <c r="AQ1818">
        <f t="shared" si="1335"/>
        <v>0</v>
      </c>
      <c r="AR1818">
        <f t="shared" si="1336"/>
        <v>0</v>
      </c>
      <c r="AS1818">
        <f t="shared" si="1337"/>
        <v>0</v>
      </c>
      <c r="AT1818">
        <f t="shared" si="1338"/>
        <v>0</v>
      </c>
      <c r="AU1818">
        <f t="shared" si="1339"/>
        <v>0</v>
      </c>
      <c r="AV1818">
        <f t="shared" si="1340"/>
        <v>0</v>
      </c>
      <c r="AW1818">
        <f t="shared" si="1341"/>
        <v>0</v>
      </c>
      <c r="AX1818">
        <f t="shared" si="1342"/>
        <v>0</v>
      </c>
      <c r="AY1818" s="356" t="str">
        <f t="shared" si="1343"/>
        <v/>
      </c>
      <c r="AZ1818" s="357">
        <f t="shared" si="1344"/>
        <v>0</v>
      </c>
      <c r="BA1818" s="358">
        <f t="shared" si="1345"/>
        <v>0</v>
      </c>
      <c r="BB1818" s="359">
        <f t="shared" si="1346"/>
        <v>0</v>
      </c>
      <c r="BC1818" s="356" t="str">
        <f t="shared" si="1347"/>
        <v/>
      </c>
      <c r="BD1818" s="357">
        <f t="shared" si="1348"/>
        <v>0</v>
      </c>
      <c r="BE1818" s="358">
        <f t="shared" si="1349"/>
        <v>0</v>
      </c>
      <c r="BF1818" s="359">
        <f t="shared" si="1350"/>
        <v>0</v>
      </c>
      <c r="BG1818" s="356" t="str">
        <f t="shared" si="1351"/>
        <v/>
      </c>
      <c r="BH1818" s="357">
        <f t="shared" si="1352"/>
        <v>0</v>
      </c>
      <c r="BI1818" s="358">
        <f t="shared" si="1353"/>
        <v>0</v>
      </c>
      <c r="BJ1818" s="359">
        <f t="shared" si="1354"/>
        <v>0</v>
      </c>
      <c r="BK1818" s="293">
        <f t="shared" si="1355"/>
        <v>0</v>
      </c>
      <c r="BL1818" s="352" t="str">
        <f>IF(BK1818=0,"",
IF(SUM($BK$1701:BK1818)=1,BM1818,
IF($BK$1821&gt;SUM($BK$1701:BK1818),_xlfn.CONCAT(", ",BM1818),
IF($BK$1821=SUM($BK$1701:BK1818),_xlfn.CONCAT(" y ",BM1818)))))</f>
        <v/>
      </c>
      <c r="BM1818" s="120" t="s">
        <v>5355</v>
      </c>
      <c r="BN1818" s="290">
        <f t="shared" si="1356"/>
        <v>0</v>
      </c>
      <c r="BO1818" s="293">
        <f t="shared" si="1357"/>
        <v>0</v>
      </c>
      <c r="BP1818" s="283" t="str">
        <f>IF(BO1818=0,"",
IF(SUM($BO$1701:BO1818)=1,BQ1818,
IF($BO$1821&gt;SUM($BO$1701:BO1818),_xlfn.CONCAT(", ",BQ1818),
IF($BO$1821=SUM($BO$1701:BO1818),_xlfn.CONCAT(" y ",BQ1818)))))</f>
        <v/>
      </c>
      <c r="BQ1818" s="120" t="s">
        <v>5355</v>
      </c>
    </row>
    <row r="1819" spans="1:69" customFormat="1" ht="15" customHeight="1">
      <c r="A1819" s="30"/>
      <c r="B1819" s="31"/>
      <c r="C1819" s="37" t="s">
        <v>5356</v>
      </c>
      <c r="D1819" s="800" t="str">
        <f>IF(CNGE_2026_M1_Secc1_Sub1!$D159="","",CNGE_2026_M1_Secc1_Sub1!$D159)</f>
        <v/>
      </c>
      <c r="E1819" s="723"/>
      <c r="F1819" s="723"/>
      <c r="G1819" s="723"/>
      <c r="H1819" s="723"/>
      <c r="I1819" s="723"/>
      <c r="J1819" s="723"/>
      <c r="K1819" s="723"/>
      <c r="L1819" s="723"/>
      <c r="M1819" s="723"/>
      <c r="N1819" s="723"/>
      <c r="O1819" s="723"/>
      <c r="P1819" s="723"/>
      <c r="Q1819" s="723"/>
      <c r="R1819" s="724"/>
      <c r="S1819" s="637" t="str">
        <f t="shared" si="1324"/>
        <v/>
      </c>
      <c r="T1819" s="637" t="str">
        <f t="shared" si="1325"/>
        <v/>
      </c>
      <c r="U1819" s="637" t="str">
        <f t="shared" si="1326"/>
        <v/>
      </c>
      <c r="V1819" s="638"/>
      <c r="W1819" s="638"/>
      <c r="X1819" s="638"/>
      <c r="Y1819" s="638"/>
      <c r="Z1819" s="638"/>
      <c r="AA1819" s="638"/>
      <c r="AB1819" s="638"/>
      <c r="AC1819" s="638"/>
      <c r="AD1819" s="638"/>
      <c r="AI1819" t="str">
        <f t="shared" si="1327"/>
        <v/>
      </c>
      <c r="AJ1819">
        <f t="shared" si="1328"/>
        <v>0</v>
      </c>
      <c r="AK1819">
        <f t="shared" si="1329"/>
        <v>0</v>
      </c>
      <c r="AL1819">
        <f t="shared" si="1330"/>
        <v>0</v>
      </c>
      <c r="AM1819">
        <f t="shared" si="1331"/>
        <v>0</v>
      </c>
      <c r="AN1819">
        <f t="shared" si="1332"/>
        <v>0</v>
      </c>
      <c r="AO1819">
        <f t="shared" si="1333"/>
        <v>0</v>
      </c>
      <c r="AP1819">
        <f t="shared" si="1334"/>
        <v>0</v>
      </c>
      <c r="AQ1819">
        <f t="shared" si="1335"/>
        <v>0</v>
      </c>
      <c r="AR1819">
        <f t="shared" si="1336"/>
        <v>0</v>
      </c>
      <c r="AS1819">
        <f t="shared" si="1337"/>
        <v>0</v>
      </c>
      <c r="AT1819">
        <f t="shared" si="1338"/>
        <v>0</v>
      </c>
      <c r="AU1819">
        <f t="shared" si="1339"/>
        <v>0</v>
      </c>
      <c r="AV1819">
        <f t="shared" si="1340"/>
        <v>0</v>
      </c>
      <c r="AW1819">
        <f t="shared" si="1341"/>
        <v>0</v>
      </c>
      <c r="AX1819">
        <f t="shared" si="1342"/>
        <v>0</v>
      </c>
      <c r="AY1819" s="356" t="str">
        <f t="shared" si="1343"/>
        <v/>
      </c>
      <c r="AZ1819" s="357">
        <f t="shared" si="1344"/>
        <v>0</v>
      </c>
      <c r="BA1819" s="358">
        <f t="shared" si="1345"/>
        <v>0</v>
      </c>
      <c r="BB1819" s="359">
        <f t="shared" si="1346"/>
        <v>0</v>
      </c>
      <c r="BC1819" s="356" t="str">
        <f t="shared" si="1347"/>
        <v/>
      </c>
      <c r="BD1819" s="357">
        <f t="shared" si="1348"/>
        <v>0</v>
      </c>
      <c r="BE1819" s="358">
        <f t="shared" si="1349"/>
        <v>0</v>
      </c>
      <c r="BF1819" s="359">
        <f t="shared" si="1350"/>
        <v>0</v>
      </c>
      <c r="BG1819" s="356" t="str">
        <f t="shared" si="1351"/>
        <v/>
      </c>
      <c r="BH1819" s="357">
        <f t="shared" si="1352"/>
        <v>0</v>
      </c>
      <c r="BI1819" s="358">
        <f t="shared" si="1353"/>
        <v>0</v>
      </c>
      <c r="BJ1819" s="359">
        <f t="shared" si="1354"/>
        <v>0</v>
      </c>
      <c r="BK1819" s="293">
        <f t="shared" si="1355"/>
        <v>0</v>
      </c>
      <c r="BL1819" s="352" t="str">
        <f>IF(BK1819=0,"",
IF(SUM($BK$1701:BK1819)=1,BM1819,
IF($BK$1821&gt;SUM($BK$1701:BK1819),_xlfn.CONCAT(", ",BM1819),
IF($BK$1821=SUM($BK$1701:BK1819),_xlfn.CONCAT(" y ",BM1819)))))</f>
        <v/>
      </c>
      <c r="BM1819" s="120" t="s">
        <v>5357</v>
      </c>
      <c r="BN1819" s="290">
        <f t="shared" si="1356"/>
        <v>0</v>
      </c>
      <c r="BO1819" s="293">
        <f t="shared" si="1357"/>
        <v>0</v>
      </c>
      <c r="BP1819" s="283" t="str">
        <f>IF(BO1819=0,"",
IF(SUM($BO$1701:BO1819)=1,BQ1819,
IF($BO$1821&gt;SUM($BO$1701:BO1819),_xlfn.CONCAT(", ",BQ1819),
IF($BO$1821=SUM($BO$1701:BO1819),_xlfn.CONCAT(" y ",BQ1819)))))</f>
        <v/>
      </c>
      <c r="BQ1819" s="120" t="s">
        <v>5357</v>
      </c>
    </row>
    <row r="1820" spans="1:69" customFormat="1" ht="15" customHeight="1">
      <c r="A1820" s="30"/>
      <c r="B1820" s="31"/>
      <c r="C1820" s="37" t="s">
        <v>5358</v>
      </c>
      <c r="D1820" s="800" t="str">
        <f>IF(CNGE_2026_M1_Secc1_Sub1!$D160="","",CNGE_2026_M1_Secc1_Sub1!$D160)</f>
        <v/>
      </c>
      <c r="E1820" s="723"/>
      <c r="F1820" s="723"/>
      <c r="G1820" s="723"/>
      <c r="H1820" s="723"/>
      <c r="I1820" s="723"/>
      <c r="J1820" s="723"/>
      <c r="K1820" s="723"/>
      <c r="L1820" s="723"/>
      <c r="M1820" s="723"/>
      <c r="N1820" s="723"/>
      <c r="O1820" s="723"/>
      <c r="P1820" s="723"/>
      <c r="Q1820" s="723"/>
      <c r="R1820" s="724"/>
      <c r="S1820" s="637" t="str">
        <f t="shared" si="1324"/>
        <v/>
      </c>
      <c r="T1820" s="637" t="str">
        <f t="shared" si="1325"/>
        <v/>
      </c>
      <c r="U1820" s="637" t="str">
        <f>IF(Y495="","",Y495)</f>
        <v/>
      </c>
      <c r="V1820" s="638"/>
      <c r="W1820" s="638"/>
      <c r="X1820" s="638"/>
      <c r="Y1820" s="638"/>
      <c r="Z1820" s="638"/>
      <c r="AA1820" s="638"/>
      <c r="AB1820" s="638"/>
      <c r="AC1820" s="638"/>
      <c r="AD1820" s="638"/>
      <c r="AI1820" t="str">
        <f t="shared" si="1327"/>
        <v/>
      </c>
      <c r="AJ1820">
        <f t="shared" si="1328"/>
        <v>0</v>
      </c>
      <c r="AK1820">
        <f t="shared" si="1329"/>
        <v>0</v>
      </c>
      <c r="AL1820">
        <f t="shared" si="1330"/>
        <v>0</v>
      </c>
      <c r="AM1820">
        <f t="shared" si="1331"/>
        <v>0</v>
      </c>
      <c r="AN1820">
        <f t="shared" si="1332"/>
        <v>0</v>
      </c>
      <c r="AO1820">
        <f t="shared" si="1333"/>
        <v>0</v>
      </c>
      <c r="AP1820">
        <f t="shared" si="1334"/>
        <v>0</v>
      </c>
      <c r="AQ1820">
        <f t="shared" si="1335"/>
        <v>0</v>
      </c>
      <c r="AR1820">
        <f t="shared" si="1336"/>
        <v>0</v>
      </c>
      <c r="AS1820">
        <f t="shared" si="1337"/>
        <v>0</v>
      </c>
      <c r="AT1820">
        <f t="shared" si="1338"/>
        <v>0</v>
      </c>
      <c r="AU1820">
        <f t="shared" si="1339"/>
        <v>0</v>
      </c>
      <c r="AV1820">
        <f t="shared" si="1340"/>
        <v>0</v>
      </c>
      <c r="AW1820">
        <f t="shared" si="1341"/>
        <v>0</v>
      </c>
      <c r="AX1820">
        <f t="shared" si="1342"/>
        <v>0</v>
      </c>
      <c r="AY1820" s="356" t="str">
        <f t="shared" si="1343"/>
        <v/>
      </c>
      <c r="AZ1820" s="357">
        <f t="shared" si="1344"/>
        <v>0</v>
      </c>
      <c r="BA1820" s="358">
        <f t="shared" si="1345"/>
        <v>0</v>
      </c>
      <c r="BB1820" s="359">
        <f t="shared" si="1346"/>
        <v>0</v>
      </c>
      <c r="BC1820" s="356" t="str">
        <f t="shared" si="1347"/>
        <v/>
      </c>
      <c r="BD1820" s="357">
        <f t="shared" si="1348"/>
        <v>0</v>
      </c>
      <c r="BE1820" s="358">
        <f t="shared" si="1349"/>
        <v>0</v>
      </c>
      <c r="BF1820" s="359">
        <f t="shared" si="1350"/>
        <v>0</v>
      </c>
      <c r="BG1820" s="356" t="str">
        <f t="shared" si="1351"/>
        <v/>
      </c>
      <c r="BH1820" s="357">
        <f t="shared" si="1352"/>
        <v>0</v>
      </c>
      <c r="BI1820" s="358">
        <f t="shared" si="1353"/>
        <v>0</v>
      </c>
      <c r="BJ1820" s="359">
        <f t="shared" si="1354"/>
        <v>0</v>
      </c>
      <c r="BK1820" s="293">
        <f t="shared" si="1355"/>
        <v>0</v>
      </c>
      <c r="BL1820" s="352" t="str">
        <f>IF(BK1820=0,"",
IF(SUM($BK$1701:BK1820)=1,BM1820,
IF($BK$1821&gt;SUM($BK$1701:BK1820),_xlfn.CONCAT(", ",BM1820),
IF($BK$1821=SUM($BK$1701:BK1820),_xlfn.CONCAT(" y ",BM1820)))))</f>
        <v/>
      </c>
      <c r="BM1820" s="120" t="s">
        <v>5359</v>
      </c>
      <c r="BN1820" s="290">
        <f>IF(AND(COUNTBLANK(D1820)=1,COUNTA(V1820:AD1820)=0),0,IF(AND(COUNTBLANK(D1820)=0,COUNTA(V1820:AD1820)=9),0,1))</f>
        <v>0</v>
      </c>
      <c r="BO1820" s="293">
        <f t="shared" si="1357"/>
        <v>0</v>
      </c>
      <c r="BP1820" s="283" t="str">
        <f>IF(BO1820=0,"",
IF(SUM($BO$1701:BO1820)=1,BQ1820,
IF($BO$1821&gt;SUM($BO$1701:BO1820),_xlfn.CONCAT(", ",BQ1820),
IF($BO$1821=SUM($BO$1701:BO1820),_xlfn.CONCAT(" y ",BQ1820)))))</f>
        <v/>
      </c>
      <c r="BQ1820" s="120" t="s">
        <v>5359</v>
      </c>
    </row>
    <row r="1821" spans="1:69" customFormat="1" ht="15" customHeight="1">
      <c r="A1821" s="30"/>
      <c r="B1821" s="31"/>
      <c r="C1821" s="6"/>
      <c r="D1821" s="6"/>
      <c r="E1821" s="6"/>
      <c r="F1821" s="6"/>
      <c r="G1821" s="6"/>
      <c r="H1821" s="6"/>
      <c r="I1821" s="6"/>
      <c r="J1821" s="6"/>
      <c r="K1821" s="6"/>
      <c r="L1821" s="6"/>
      <c r="M1821" s="6"/>
      <c r="N1821" s="6"/>
      <c r="O1821" s="6"/>
      <c r="P1821" s="6"/>
      <c r="Q1821" s="6"/>
      <c r="R1821" s="54" t="s">
        <v>5438</v>
      </c>
      <c r="S1821" s="444">
        <f>IF(AND(SUM(S1701:S1820)=0,COUNTIF(S1701:S1820,"NS")&gt;0),"NS",IF(AND(SUM(S1701:S1820)=0,COUNTIF(S1701:S1820,0)&gt;0),0,IF(AND(SUM(S1701:S1820)=0,COUNTIF(S1701:S1820,"NA")&gt;0),"NA",SUM(S1701:S1820))))</f>
        <v>0</v>
      </c>
      <c r="T1821" s="444">
        <f t="shared" ref="T1821:AC1821" si="1358">IF(AND(SUM(T1701:T1820)=0,COUNTIF(T1701:T1820,"NS")&gt;0),"NS",IF(AND(SUM(T1701:T1820)=0,COUNTIF(T1701:T1820,0)&gt;0),0,IF(AND(SUM(T1701:T1820)=0,COUNTIF(T1701:T1820,"NA")&gt;0),"NA",SUM(T1701:T1820))))</f>
        <v>0</v>
      </c>
      <c r="U1821" s="444">
        <f t="shared" si="1358"/>
        <v>0</v>
      </c>
      <c r="V1821" s="444">
        <f t="shared" si="1358"/>
        <v>0</v>
      </c>
      <c r="W1821" s="444">
        <f t="shared" si="1358"/>
        <v>0</v>
      </c>
      <c r="X1821" s="444">
        <f t="shared" si="1358"/>
        <v>0</v>
      </c>
      <c r="Y1821" s="444">
        <f t="shared" si="1358"/>
        <v>0</v>
      </c>
      <c r="Z1821" s="444">
        <f t="shared" si="1358"/>
        <v>0</v>
      </c>
      <c r="AA1821" s="444">
        <f t="shared" si="1358"/>
        <v>0</v>
      </c>
      <c r="AB1821" s="444">
        <f t="shared" si="1358"/>
        <v>0</v>
      </c>
      <c r="AC1821" s="444">
        <f t="shared" si="1358"/>
        <v>0</v>
      </c>
      <c r="AD1821" s="444">
        <f>IF(AND(SUM(AD1701:AD1820)=0,COUNTIF(AD1701:AD1820,"NS")&gt;0),"NS",IF(AND(SUM(AD1701:AD1820)=0,COUNTIF(AD1701:AD1820,0)&gt;0),0,IF(AND(SUM(AD1701:AD1820)=0,COUNTIF(AD1701:AD1820,"NA")&gt;0),"NA",SUM(AD1701:AD1820))))</f>
        <v>0</v>
      </c>
      <c r="BK1821" s="285">
        <f>SUM(BK1701:BK1820)</f>
        <v>0</v>
      </c>
      <c r="BL1821" s="285" t="str">
        <f>IF(BK1821=0,"",_xlfn.CONCAT(BL1701:BL1820))</f>
        <v/>
      </c>
      <c r="BM1821" s="286" t="str">
        <f>IF(BK1821=0,"",
IF(BK1821&gt;1,"Favor de revisar la suma y consistencia de totales por filas (numéricos y NS)",
IF(BK1821=1,_xlfn.CONCAT("Favor de revisar la sumatoria del total en el numeral: ",BL1821),_xlfn.CONCAT("Favor de revisar la sumatoria de los totales en los numerales: ",BL1821))))</f>
        <v/>
      </c>
      <c r="BO1821" s="285">
        <f>SUM(BO1701:BO1820)</f>
        <v>0</v>
      </c>
      <c r="BP1821" s="285" t="str">
        <f>IF(BO1821=0,"",_xlfn.CONCAT(BP1701:BP1820))</f>
        <v/>
      </c>
      <c r="BQ1821" s="286" t="str">
        <f>IF(BO1821=0,"",
IF(BO1821&gt;10,"Favor de ingresar toda la información requerida en la pregunta",
IF(BO1821=1,_xlfn.CONCAT("Favor de revisar la información capturada en el numeral: ",BP1821),_xlfn.CONCAT("Favor de revisar la información capturada en los numerales: ",BP1821))))</f>
        <v/>
      </c>
    </row>
    <row r="1822" spans="1:69" customFormat="1" ht="15" customHeight="1">
      <c r="A1822" s="30"/>
      <c r="B1822" s="31"/>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row>
    <row r="1823" spans="1:69" customFormat="1" ht="24" customHeight="1">
      <c r="A1823" s="30"/>
      <c r="B1823" s="31"/>
      <c r="C1823" s="828" t="s">
        <v>5408</v>
      </c>
      <c r="D1823" s="828"/>
      <c r="E1823" s="828"/>
      <c r="F1823" s="828"/>
      <c r="G1823" s="828"/>
      <c r="H1823" s="828"/>
      <c r="I1823" s="828"/>
      <c r="J1823" s="828"/>
      <c r="K1823" s="828"/>
      <c r="L1823" s="828"/>
      <c r="M1823" s="828"/>
      <c r="N1823" s="828"/>
      <c r="O1823" s="828"/>
      <c r="P1823" s="828"/>
      <c r="Q1823" s="828"/>
      <c r="R1823" s="828"/>
      <c r="S1823" s="828"/>
      <c r="T1823" s="828"/>
      <c r="U1823" s="828"/>
      <c r="V1823" s="828"/>
      <c r="W1823" s="828"/>
      <c r="X1823" s="828"/>
      <c r="Y1823" s="828"/>
      <c r="Z1823" s="828"/>
      <c r="AA1823" s="828"/>
      <c r="AB1823" s="828"/>
      <c r="AC1823" s="828"/>
      <c r="AD1823" s="828"/>
    </row>
    <row r="1824" spans="1:69" customFormat="1" ht="60" customHeight="1">
      <c r="A1824" s="30"/>
      <c r="B1824" s="31"/>
      <c r="C1824" s="878"/>
      <c r="D1824" s="878"/>
      <c r="E1824" s="878"/>
      <c r="F1824" s="878"/>
      <c r="G1824" s="878"/>
      <c r="H1824" s="878"/>
      <c r="I1824" s="878"/>
      <c r="J1824" s="878"/>
      <c r="K1824" s="878"/>
      <c r="L1824" s="878"/>
      <c r="M1824" s="878"/>
      <c r="N1824" s="878"/>
      <c r="O1824" s="878"/>
      <c r="P1824" s="878"/>
      <c r="Q1824" s="878"/>
      <c r="R1824" s="878"/>
      <c r="S1824" s="878"/>
      <c r="T1824" s="878"/>
      <c r="U1824" s="878"/>
      <c r="V1824" s="878"/>
      <c r="W1824" s="878"/>
      <c r="X1824" s="878"/>
      <c r="Y1824" s="878"/>
      <c r="Z1824" s="878"/>
      <c r="AA1824" s="878"/>
      <c r="AB1824" s="878"/>
      <c r="AC1824" s="878"/>
      <c r="AD1824" s="878"/>
    </row>
    <row r="1825" spans="1:69" ht="15" customHeight="1">
      <c r="A1825" s="30"/>
      <c r="B1825" s="843" t="str">
        <f>BQ1821</f>
        <v/>
      </c>
      <c r="C1825" s="678"/>
      <c r="D1825" s="678"/>
      <c r="E1825" s="678"/>
      <c r="F1825" s="678"/>
      <c r="G1825" s="678"/>
      <c r="H1825" s="678"/>
      <c r="I1825" s="678"/>
      <c r="J1825" s="678"/>
      <c r="K1825" s="678"/>
      <c r="L1825" s="678"/>
      <c r="M1825" s="678"/>
      <c r="N1825" s="678"/>
      <c r="O1825" s="678"/>
      <c r="P1825" s="678"/>
      <c r="Q1825" s="678"/>
      <c r="R1825" s="678"/>
      <c r="S1825" s="678"/>
      <c r="T1825" s="678"/>
      <c r="U1825" s="678"/>
      <c r="V1825" s="678"/>
      <c r="W1825" s="678"/>
      <c r="X1825" s="678"/>
      <c r="Y1825" s="678"/>
      <c r="Z1825" s="678"/>
      <c r="AA1825" s="678"/>
      <c r="AB1825" s="678"/>
      <c r="AC1825" s="678"/>
      <c r="AD1825" s="678"/>
    </row>
    <row r="1826" spans="1:69" ht="15" customHeight="1">
      <c r="A1826" s="30"/>
      <c r="B1826" s="796" t="str">
        <f>IF(SUM(COUNTIF(S1701:AD1820,"NS"))&lt;&gt;0,"Alerta: debido a que cuenta con registros NS, debe proporcionar una justificación en el area de comentarios al final de la pregunta","")</f>
        <v/>
      </c>
      <c r="C1826" s="796"/>
      <c r="D1826" s="796"/>
      <c r="E1826" s="796"/>
      <c r="F1826" s="796"/>
      <c r="G1826" s="796"/>
      <c r="H1826" s="796"/>
      <c r="I1826" s="796"/>
      <c r="J1826" s="796"/>
      <c r="K1826" s="796"/>
      <c r="L1826" s="796"/>
      <c r="M1826" s="796"/>
      <c r="N1826" s="796"/>
      <c r="O1826" s="796"/>
      <c r="P1826" s="796"/>
      <c r="Q1826" s="796"/>
      <c r="R1826" s="796"/>
      <c r="S1826" s="796"/>
      <c r="T1826" s="796"/>
      <c r="U1826" s="796"/>
      <c r="V1826" s="796"/>
      <c r="W1826" s="796"/>
      <c r="X1826" s="796"/>
      <c r="Y1826" s="796"/>
      <c r="Z1826" s="796"/>
      <c r="AA1826" s="796"/>
      <c r="AB1826" s="796"/>
      <c r="AC1826" s="796"/>
      <c r="AD1826" s="796"/>
    </row>
    <row r="1827" spans="1:69" ht="15" customHeight="1">
      <c r="A1827" s="30"/>
      <c r="B1827" s="797" t="str">
        <f>BM1821</f>
        <v/>
      </c>
      <c r="C1827" s="797"/>
      <c r="D1827" s="797"/>
      <c r="E1827" s="797"/>
      <c r="F1827" s="797"/>
      <c r="G1827" s="797"/>
      <c r="H1827" s="797"/>
      <c r="I1827" s="797"/>
      <c r="J1827" s="797"/>
      <c r="K1827" s="797"/>
      <c r="L1827" s="797"/>
      <c r="M1827" s="797"/>
      <c r="N1827" s="797"/>
      <c r="O1827" s="797"/>
      <c r="P1827" s="797"/>
      <c r="Q1827" s="797"/>
      <c r="R1827" s="797"/>
      <c r="S1827" s="797"/>
      <c r="T1827" s="797"/>
      <c r="U1827" s="797"/>
      <c r="V1827" s="797"/>
      <c r="W1827" s="797"/>
      <c r="X1827" s="797"/>
      <c r="Y1827" s="797"/>
      <c r="Z1827" s="797"/>
      <c r="AA1827" s="797"/>
      <c r="AB1827" s="797"/>
      <c r="AC1827" s="797"/>
      <c r="AD1827" s="797"/>
    </row>
    <row r="1828" spans="1:69" ht="15" customHeight="1">
      <c r="A1828" s="30"/>
      <c r="B1828" s="31"/>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row>
    <row r="1829" spans="1:69" ht="15" customHeight="1">
      <c r="A1829" s="30"/>
      <c r="B1829" s="31"/>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row>
    <row r="1830" spans="1:69" ht="15" customHeight="1">
      <c r="A1830" s="30"/>
      <c r="B1830" s="31"/>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row>
    <row r="1831" spans="1:69" ht="36" customHeight="1">
      <c r="A1831" s="30" t="s">
        <v>5813</v>
      </c>
      <c r="B1831" s="829" t="s">
        <v>5814</v>
      </c>
      <c r="C1831" s="678"/>
      <c r="D1831" s="678"/>
      <c r="E1831" s="678"/>
      <c r="F1831" s="678"/>
      <c r="G1831" s="678"/>
      <c r="H1831" s="678"/>
      <c r="I1831" s="678"/>
      <c r="J1831" s="678"/>
      <c r="K1831" s="678"/>
      <c r="L1831" s="678"/>
      <c r="M1831" s="678"/>
      <c r="N1831" s="678"/>
      <c r="O1831" s="678"/>
      <c r="P1831" s="678"/>
      <c r="Q1831" s="678"/>
      <c r="R1831" s="678"/>
      <c r="S1831" s="678"/>
      <c r="T1831" s="678"/>
      <c r="U1831" s="678"/>
      <c r="V1831" s="678"/>
      <c r="W1831" s="678"/>
      <c r="X1831" s="678"/>
      <c r="Y1831" s="678"/>
      <c r="Z1831" s="678"/>
      <c r="AA1831" s="678"/>
      <c r="AB1831" s="678"/>
      <c r="AC1831" s="678"/>
      <c r="AD1831" s="678"/>
    </row>
    <row r="1832" spans="1:69" ht="15" customHeight="1">
      <c r="A1832" s="22"/>
      <c r="B1832" s="11"/>
    </row>
    <row r="1833" spans="1:69" ht="36" customHeight="1">
      <c r="A1833" s="62"/>
      <c r="B1833" s="456"/>
      <c r="C1833" s="706" t="s">
        <v>5094</v>
      </c>
      <c r="D1833" s="817"/>
      <c r="E1833" s="817"/>
      <c r="F1833" s="817"/>
      <c r="G1833" s="817"/>
      <c r="H1833" s="817"/>
      <c r="I1833" s="817"/>
      <c r="J1833" s="817"/>
      <c r="K1833" s="817"/>
      <c r="L1833" s="817"/>
      <c r="M1833" s="817"/>
      <c r="N1833" s="817"/>
      <c r="O1833" s="817"/>
      <c r="P1833" s="817"/>
      <c r="Q1833" s="817"/>
      <c r="R1833" s="813"/>
      <c r="S1833" s="706" t="s">
        <v>5815</v>
      </c>
      <c r="T1833" s="723"/>
      <c r="U1833" s="723"/>
      <c r="V1833" s="723"/>
      <c r="W1833" s="723"/>
      <c r="X1833" s="723"/>
      <c r="Y1833" s="723"/>
      <c r="Z1833" s="723"/>
      <c r="AA1833" s="723"/>
      <c r="AB1833" s="723"/>
      <c r="AC1833" s="723"/>
      <c r="AD1833" s="724"/>
    </row>
    <row r="1834" spans="1:69" ht="48" customHeight="1">
      <c r="A1834" s="62"/>
      <c r="B1834" s="456"/>
      <c r="C1834" s="883"/>
      <c r="D1834" s="799"/>
      <c r="E1834" s="799"/>
      <c r="F1834" s="799"/>
      <c r="G1834" s="799"/>
      <c r="H1834" s="799"/>
      <c r="I1834" s="799"/>
      <c r="J1834" s="799"/>
      <c r="K1834" s="799"/>
      <c r="L1834" s="799"/>
      <c r="M1834" s="799"/>
      <c r="N1834" s="799"/>
      <c r="O1834" s="799"/>
      <c r="P1834" s="799"/>
      <c r="Q1834" s="799"/>
      <c r="R1834" s="769"/>
      <c r="S1834" s="870" t="s">
        <v>5425</v>
      </c>
      <c r="T1834" s="871" t="s">
        <v>5650</v>
      </c>
      <c r="U1834" s="871" t="s">
        <v>5651</v>
      </c>
      <c r="V1834" s="722" t="s">
        <v>5816</v>
      </c>
      <c r="W1834" s="723"/>
      <c r="X1834" s="724"/>
      <c r="Y1834" s="722" t="s">
        <v>5817</v>
      </c>
      <c r="Z1834" s="723"/>
      <c r="AA1834" s="724"/>
      <c r="AB1834" s="722" t="s">
        <v>5559</v>
      </c>
      <c r="AC1834" s="723"/>
      <c r="AD1834" s="724"/>
      <c r="AY1834" s="904" t="s">
        <v>5664</v>
      </c>
      <c r="AZ1834" s="904"/>
      <c r="BA1834" s="904"/>
      <c r="BB1834" s="904"/>
      <c r="BC1834" s="903" t="s">
        <v>5665</v>
      </c>
      <c r="BD1834" s="903"/>
      <c r="BE1834" s="903"/>
      <c r="BF1834" s="903"/>
      <c r="BG1834" s="904" t="s">
        <v>5666</v>
      </c>
      <c r="BH1834" s="904"/>
      <c r="BI1834" s="904"/>
      <c r="BJ1834" s="904"/>
      <c r="BK1834" s="851" t="s">
        <v>5424</v>
      </c>
      <c r="BL1834" s="851"/>
      <c r="BM1834" s="851"/>
      <c r="BO1834" s="905" t="s">
        <v>5105</v>
      </c>
      <c r="BP1834" s="905"/>
      <c r="BQ1834" s="905"/>
    </row>
    <row r="1835" spans="1:69" ht="48" customHeight="1">
      <c r="A1835" s="62"/>
      <c r="B1835" s="456"/>
      <c r="C1835" s="814"/>
      <c r="D1835" s="781"/>
      <c r="E1835" s="781"/>
      <c r="F1835" s="781"/>
      <c r="G1835" s="781"/>
      <c r="H1835" s="781"/>
      <c r="I1835" s="781"/>
      <c r="J1835" s="781"/>
      <c r="K1835" s="781"/>
      <c r="L1835" s="781"/>
      <c r="M1835" s="781"/>
      <c r="N1835" s="781"/>
      <c r="O1835" s="781"/>
      <c r="P1835" s="781"/>
      <c r="Q1835" s="781"/>
      <c r="R1835" s="782"/>
      <c r="S1835" s="863"/>
      <c r="T1835" s="863"/>
      <c r="U1835" s="863"/>
      <c r="V1835" s="442" t="s">
        <v>5668</v>
      </c>
      <c r="W1835" s="443" t="s">
        <v>5650</v>
      </c>
      <c r="X1835" s="443" t="s">
        <v>5651</v>
      </c>
      <c r="Y1835" s="442" t="s">
        <v>5668</v>
      </c>
      <c r="Z1835" s="443" t="s">
        <v>5650</v>
      </c>
      <c r="AA1835" s="443" t="s">
        <v>5651</v>
      </c>
      <c r="AB1835" s="442" t="s">
        <v>5668</v>
      </c>
      <c r="AC1835" s="443" t="s">
        <v>5650</v>
      </c>
      <c r="AD1835" s="443" t="s">
        <v>5651</v>
      </c>
      <c r="AI1835" t="s">
        <v>5430</v>
      </c>
      <c r="AJ1835" t="s">
        <v>5431</v>
      </c>
      <c r="AK1835" t="s">
        <v>5432</v>
      </c>
      <c r="AL1835" t="s">
        <v>5433</v>
      </c>
      <c r="AM1835" t="s">
        <v>5434</v>
      </c>
      <c r="AN1835" t="s">
        <v>5435</v>
      </c>
      <c r="AO1835" t="s">
        <v>5436</v>
      </c>
      <c r="AP1835" t="s">
        <v>5437</v>
      </c>
      <c r="AQ1835" t="s">
        <v>5670</v>
      </c>
      <c r="AR1835" t="s">
        <v>5671</v>
      </c>
      <c r="AS1835" t="s">
        <v>5672</v>
      </c>
      <c r="AT1835" t="s">
        <v>5673</v>
      </c>
      <c r="AU1835" t="s">
        <v>5674</v>
      </c>
      <c r="AV1835" t="s">
        <v>5675</v>
      </c>
      <c r="AW1835" t="s">
        <v>5676</v>
      </c>
      <c r="AX1835" t="s">
        <v>5677</v>
      </c>
      <c r="AY1835" s="280" t="s">
        <v>5664</v>
      </c>
      <c r="AZ1835" s="353" t="s">
        <v>5690</v>
      </c>
      <c r="BA1835" s="354" t="s">
        <v>5691</v>
      </c>
      <c r="BB1835" s="355" t="s">
        <v>5692</v>
      </c>
      <c r="BC1835" s="280" t="s">
        <v>5664</v>
      </c>
      <c r="BD1835" s="353" t="s">
        <v>5690</v>
      </c>
      <c r="BE1835" s="354" t="s">
        <v>5691</v>
      </c>
      <c r="BF1835" s="355" t="s">
        <v>5692</v>
      </c>
      <c r="BG1835" s="280" t="s">
        <v>5664</v>
      </c>
      <c r="BH1835" s="353" t="s">
        <v>5690</v>
      </c>
      <c r="BI1835" s="354" t="s">
        <v>5691</v>
      </c>
      <c r="BJ1835" s="355" t="s">
        <v>5692</v>
      </c>
      <c r="BK1835" s="351" t="s">
        <v>5114</v>
      </c>
      <c r="BL1835" s="311" t="s">
        <v>5115</v>
      </c>
      <c r="BM1835" s="281" t="s">
        <v>5116</v>
      </c>
      <c r="BN1835" s="289" t="s">
        <v>5121</v>
      </c>
      <c r="BO1835" s="279" t="s">
        <v>5122</v>
      </c>
      <c r="BP1835" s="311" t="s">
        <v>5115</v>
      </c>
      <c r="BQ1835" s="281" t="s">
        <v>5116</v>
      </c>
    </row>
    <row r="1836" spans="1:69" ht="15" customHeight="1">
      <c r="A1836" s="62"/>
      <c r="B1836" s="456"/>
      <c r="C1836" s="457" t="s">
        <v>5023</v>
      </c>
      <c r="D1836" s="800" t="str">
        <f>IF(CNGE_2026_M1_Secc1_Sub1!$D41="","",CNGE_2026_M1_Secc1_Sub1!$D41)</f>
        <v/>
      </c>
      <c r="E1836" s="723"/>
      <c r="F1836" s="723"/>
      <c r="G1836" s="723"/>
      <c r="H1836" s="723"/>
      <c r="I1836" s="723"/>
      <c r="J1836" s="723"/>
      <c r="K1836" s="723"/>
      <c r="L1836" s="723"/>
      <c r="M1836" s="723"/>
      <c r="N1836" s="723"/>
      <c r="O1836" s="723"/>
      <c r="P1836" s="723"/>
      <c r="Q1836" s="723"/>
      <c r="R1836" s="724"/>
      <c r="S1836" s="637" t="str">
        <f t="shared" ref="S1836:S1867" si="1359">IF(M376="","",M376)</f>
        <v/>
      </c>
      <c r="T1836" s="637" t="str">
        <f t="shared" ref="T1836:T1867" si="1360">IF(S376="","",S376)</f>
        <v/>
      </c>
      <c r="U1836" s="637" t="str">
        <f t="shared" ref="U1836:U1867" si="1361">IF(Y376="","",Y376)</f>
        <v/>
      </c>
      <c r="V1836" s="638"/>
      <c r="W1836" s="638"/>
      <c r="X1836" s="638"/>
      <c r="Y1836" s="638"/>
      <c r="Z1836" s="638"/>
      <c r="AA1836" s="638"/>
      <c r="AB1836" s="638"/>
      <c r="AC1836" s="638"/>
      <c r="AD1836" s="638"/>
      <c r="AI1836" t="str">
        <f>S1836</f>
        <v/>
      </c>
      <c r="AJ1836">
        <f>COUNTIF(T1836:U1836,"NS")</f>
        <v>0</v>
      </c>
      <c r="AK1836">
        <f>SUM(T1836:U1836)</f>
        <v>0</v>
      </c>
      <c r="AL1836">
        <f>IF(COUNTIF(S1836:U1836,"NA")=3,0,IF(OR(AND(AI1836=0,AJ1836&gt;0),AND(AI1836="NS",AK1836&gt;0), AND(AI1836="NS", AJ1836=0,AK1836=0)), 1, IF(OR(AND(AI1836&gt;0,AJ1836&gt;1,AI1836&gt;AK1836), AND(AI1836="NS",AJ1836=2), AND(AI1836="NS",AK1836=0,AJ1836&gt;0),AI1836=AK1836), 0,IF(AI1836="",0,1))))</f>
        <v>0</v>
      </c>
      <c r="AM1836">
        <f>V1836</f>
        <v>0</v>
      </c>
      <c r="AN1836">
        <f>COUNTIF(W1836:X1836,"NS")</f>
        <v>0</v>
      </c>
      <c r="AO1836">
        <f>SUM(W1836:X1836)</f>
        <v>0</v>
      </c>
      <c r="AP1836">
        <f>IF(COUNTIF(V1836:X1836,"NA")=3,0,IF(OR(AND(AM1836=0,AN1836&gt;0),AND(AM1836="NS",AO1836&gt;0), AND(AM1836="NS", AN1836=0,AO1836=0)), 1, IF(OR(AND(AM1836&gt;0,AN1836&gt;1,AM1836&gt;AO1836), AND(AM1836="NS",AN1836=2), AND(AM1836="NS",AO1836=0,AN1836&gt;0),AM1836=AO1836), 0, 1)))</f>
        <v>0</v>
      </c>
      <c r="AQ1836">
        <f>Y1836</f>
        <v>0</v>
      </c>
      <c r="AR1836">
        <f>COUNTIF(Z1836:AA1836,"NS")</f>
        <v>0</v>
      </c>
      <c r="AS1836">
        <f>SUM(Z1836:AA1836)</f>
        <v>0</v>
      </c>
      <c r="AT1836">
        <f>IF(COUNTIF(Y1836:AA1836,"NA")=3,0,IF(OR(AND(AQ1836=0,AR1836&gt;0),AND(AQ1836="NS",AS1836&gt;0), AND(AQ1836="NS", AR1836=0,AS1836=0)), 1, IF(OR(AND(AQ1836&gt;0,AR1836&gt;1,AQ1836&gt;AS1836), AND(AQ1836="NS",AR1836=2), AND(AQ1836="NS",AS1836=0,AR1836&gt;0),AQ1836=AS1836), 0, 1)))</f>
        <v>0</v>
      </c>
      <c r="AU1836">
        <f>AB1836</f>
        <v>0</v>
      </c>
      <c r="AV1836">
        <f>COUNTIF(AC1836:AD1836,"NS")</f>
        <v>0</v>
      </c>
      <c r="AW1836">
        <f>SUM(AC1836:AD1836)</f>
        <v>0</v>
      </c>
      <c r="AX1836">
        <f>IF(COUNTIF(AB1836:AD1836,"NA")=3,0,IF(OR(AND(AU1836=0,AV1836&gt;0),AND(AU1836="NS",AW1836&gt;0), AND(AU1836="NS", AV1836=0,AW1836=0)), 1, IF(OR(AND(AU1836&gt;0,AV1836&gt;1,AU1836&gt;AW1836), AND(AU1836="NS",AV1836=2), AND(AU1836="NS",AW1836=0,AV1836&gt;0),AU1836=AW1836), 0, 1)))</f>
        <v>0</v>
      </c>
      <c r="AY1836" s="356" t="str">
        <f>S1836</f>
        <v/>
      </c>
      <c r="AZ1836" s="357">
        <f>COUNTIF(V1836,"NS")+COUNTIF(Y1836,"NS") + COUNTIF(AB1836,"NS")</f>
        <v>0</v>
      </c>
      <c r="BA1836" s="358">
        <f>SUM(V1836,Y1836,AB1836)</f>
        <v>0</v>
      </c>
      <c r="BB1836" s="359">
        <f>IF(OR(AND(AY1836=0,AZ1836&gt;0),AND(AY1836="NS",BA1836&gt;0),AND(AY1836="NS",AZ1836=0,BA1836=0)),1,IF(OR(AND(AY1836&gt;0,AZ1836&gt;1,AY1836&gt;BA1836),AND(AY1836="NS",AZ1836=2),AND(AY1836="NS",BA1836=0,AZ1836&gt;0),AY1836=BA1836),0,IF(AY1836="",0,1)))</f>
        <v>0</v>
      </c>
      <c r="BC1836" s="356" t="str">
        <f>T1836</f>
        <v/>
      </c>
      <c r="BD1836" s="360">
        <f>COUNTIF(W1836,"NS")+COUNTIF(Z1836,"NS") + COUNTIF(AC1836,"NS")</f>
        <v>0</v>
      </c>
      <c r="BE1836" s="358">
        <f>SUM(W1836,Z1836,AC1836)</f>
        <v>0</v>
      </c>
      <c r="BF1836" s="359">
        <f>IF(OR(AND(BC1836=0, BD1836&gt;0),AND(BC1836="NS", BE1836&gt;0), AND(BC1836="NS", BD1836=0, BE1836=0)), 1, IF(OR(AND(BC1836&gt;0, BD1836&gt;1,BC1836&gt;BE1836), AND(BC1836="NS", BD1836=2), AND(BC1836="NS", BE1836=0, BD1836&gt;0), BC1836=BE1836), 0,IF(BC1836="",0,1)))</f>
        <v>0</v>
      </c>
      <c r="BG1836" s="356" t="str">
        <f>U1836</f>
        <v/>
      </c>
      <c r="BH1836" s="360">
        <f>COUNTIF(X1836,"NS")+COUNTIF(AA1836,"NS") + COUNTIF(AD1836,"NS")</f>
        <v>0</v>
      </c>
      <c r="BI1836" s="358">
        <f>SUM(X1836,AA1836,AD1836)</f>
        <v>0</v>
      </c>
      <c r="BJ1836" s="359">
        <f>IF(OR(AND(BG1836=0, BH1836&gt;0),AND(BG1836="NS", BI1836&gt;0), AND(BG1836="NS", BH1836=0, BI1836=0)), 1, IF(OR(AND(BG1836&gt;0, BH1836&gt;1,BG1836&gt;BI1836), AND(BG1836="NS", BH1836=2), AND(BG1836="NS", BI1836=0, BH1836&gt;0), BG1836=BI1836), 0,IF(BG1836="",0,1)))</f>
        <v>0</v>
      </c>
      <c r="BK1836" s="293">
        <f>IF(SUM(AL1836,AP1836,AT1836,AX1836,BB1836,BF1836,BJ1836)=0,0,1)</f>
        <v>0</v>
      </c>
      <c r="BL1836" s="352" t="str">
        <f>IF(BK1836=0,"",
IF(SUM($BK$1836:BK1836)=1,BM1836,
IF($BK$1956&gt;SUM($BK$1836:BK1836),_xlfn.CONCAT(", ",BM1836),
IF($BK$1956=SUM($BK$1836:BK1836),_xlfn.CONCAT(" y ",BM1836)))))</f>
        <v/>
      </c>
      <c r="BM1836" s="120" t="s">
        <v>5125</v>
      </c>
      <c r="BN1836" s="290">
        <f>IF(AND(COUNTBLANK(D1836)=1,COUNTA(V1836:AD1836)=0),0,IF(AND(COUNTBLANK(D1836)=0,COUNTA(V1836:AD1836)=9),0,1))</f>
        <v>0</v>
      </c>
      <c r="BO1836" s="293">
        <f>IF(BN1836=0,0,1)</f>
        <v>0</v>
      </c>
      <c r="BP1836" s="283" t="str">
        <f>IF(BO1836=0,"",
IF(SUM(BO1836:BO1836)=1,BQ1836,
IF(BO1956&gt;SUM(BO1836:BO1836),_xlfn.CONCAT(", ",BQ1836),
IF(BO1956=SUM(BO1836:BO1836),_xlfn.CONCAT(" y ",BQ1836)))))</f>
        <v/>
      </c>
      <c r="BQ1836" s="120" t="s">
        <v>5125</v>
      </c>
    </row>
    <row r="1837" spans="1:69" ht="15" customHeight="1">
      <c r="A1837" s="22"/>
      <c r="B1837" s="11"/>
      <c r="C1837" s="34" t="s">
        <v>5025</v>
      </c>
      <c r="D1837" s="800" t="str">
        <f>IF(CNGE_2026_M1_Secc1_Sub1!$D42="","",CNGE_2026_M1_Secc1_Sub1!$D42)</f>
        <v/>
      </c>
      <c r="E1837" s="723"/>
      <c r="F1837" s="723"/>
      <c r="G1837" s="723"/>
      <c r="H1837" s="723"/>
      <c r="I1837" s="723"/>
      <c r="J1837" s="723"/>
      <c r="K1837" s="723"/>
      <c r="L1837" s="723"/>
      <c r="M1837" s="723"/>
      <c r="N1837" s="723"/>
      <c r="O1837" s="723"/>
      <c r="P1837" s="723"/>
      <c r="Q1837" s="723"/>
      <c r="R1837" s="724"/>
      <c r="S1837" s="637" t="str">
        <f t="shared" si="1359"/>
        <v/>
      </c>
      <c r="T1837" s="637" t="str">
        <f t="shared" si="1360"/>
        <v/>
      </c>
      <c r="U1837" s="637" t="str">
        <f t="shared" si="1361"/>
        <v/>
      </c>
      <c r="V1837" s="638"/>
      <c r="W1837" s="638"/>
      <c r="X1837" s="638"/>
      <c r="Y1837" s="638"/>
      <c r="Z1837" s="638"/>
      <c r="AA1837" s="638"/>
      <c r="AB1837" s="638"/>
      <c r="AC1837" s="638"/>
      <c r="AD1837" s="638"/>
      <c r="AI1837" t="str">
        <f t="shared" ref="AI1837:AI1867" si="1362">S1837</f>
        <v/>
      </c>
      <c r="AJ1837">
        <f t="shared" ref="AJ1837:AJ1867" si="1363">COUNTIF(T1837:U1837,"NS")</f>
        <v>0</v>
      </c>
      <c r="AK1837">
        <f t="shared" ref="AK1837:AK1867" si="1364">SUM(T1837:U1837)</f>
        <v>0</v>
      </c>
      <c r="AL1837">
        <f t="shared" ref="AL1837:AL1900" si="1365">IF(COUNTIF(S1837:U1837,"NA")=3,0,IF(OR(AND(AI1837=0,AJ1837&gt;0),AND(AI1837="NS",AK1837&gt;0), AND(AI1837="NS", AJ1837=0,AK1837=0)), 1, IF(OR(AND(AI1837&gt;0,AJ1837&gt;1,AI1837&gt;AK1837), AND(AI1837="NS",AJ1837=2), AND(AI1837="NS",AK1837=0,AJ1837&gt;0),AI1837=AK1837), 0,IF(AI1837="",0,1))))</f>
        <v>0</v>
      </c>
      <c r="AM1837">
        <f t="shared" ref="AM1837:AM1867" si="1366">V1837</f>
        <v>0</v>
      </c>
      <c r="AN1837">
        <f t="shared" ref="AN1837:AN1867" si="1367">COUNTIF(W1837:X1837,"NS")</f>
        <v>0</v>
      </c>
      <c r="AO1837">
        <f t="shared" ref="AO1837:AO1867" si="1368">SUM(W1837:X1837)</f>
        <v>0</v>
      </c>
      <c r="AP1837">
        <f t="shared" ref="AP1837:AP1867" si="1369">IF(COUNTIF(V1837:X1837,"NA")=3,0,IF(OR(AND(AM1837=0,AN1837&gt;0),AND(AM1837="NS",AO1837&gt;0), AND(AM1837="NS", AN1837=0,AO1837=0)), 1, IF(OR(AND(AM1837&gt;0,AN1837&gt;1,AM1837&gt;AO1837), AND(AM1837="NS",AN1837=2), AND(AM1837="NS",AO1837=0,AN1837&gt;0),AM1837=AO1837), 0, 1)))</f>
        <v>0</v>
      </c>
      <c r="AQ1837">
        <f t="shared" ref="AQ1837:AQ1867" si="1370">Y1837</f>
        <v>0</v>
      </c>
      <c r="AR1837">
        <f t="shared" ref="AR1837:AR1867" si="1371">COUNTIF(Z1837:AA1837,"NS")</f>
        <v>0</v>
      </c>
      <c r="AS1837">
        <f t="shared" ref="AS1837:AS1867" si="1372">SUM(Z1837:AA1837)</f>
        <v>0</v>
      </c>
      <c r="AT1837">
        <f t="shared" ref="AT1837:AT1867" si="1373">IF(COUNTIF(Y1837:AA1837,"NA")=3,0,IF(OR(AND(AQ1837=0,AR1837&gt;0),AND(AQ1837="NS",AS1837&gt;0), AND(AQ1837="NS", AR1837=0,AS1837=0)), 1, IF(OR(AND(AQ1837&gt;0,AR1837&gt;1,AQ1837&gt;AS1837), AND(AQ1837="NS",AR1837=2), AND(AQ1837="NS",AS1837=0,AR1837&gt;0),AQ1837=AS1837), 0, 1)))</f>
        <v>0</v>
      </c>
      <c r="AU1837">
        <f t="shared" ref="AU1837:AU1867" si="1374">AB1837</f>
        <v>0</v>
      </c>
      <c r="AV1837">
        <f t="shared" ref="AV1837:AV1867" si="1375">COUNTIF(AC1837:AD1837,"NS")</f>
        <v>0</v>
      </c>
      <c r="AW1837">
        <f t="shared" ref="AW1837:AW1867" si="1376">SUM(AC1837:AD1837)</f>
        <v>0</v>
      </c>
      <c r="AX1837">
        <f t="shared" ref="AX1837:AX1867" si="1377">IF(COUNTIF(AB1837:AD1837,"NA")=3,0,IF(OR(AND(AU1837=0,AV1837&gt;0),AND(AU1837="NS",AW1837&gt;0), AND(AU1837="NS", AV1837=0,AW1837=0)), 1, IF(OR(AND(AU1837&gt;0,AV1837&gt;1,AU1837&gt;AW1837), AND(AU1837="NS",AV1837=2), AND(AU1837="NS",AW1837=0,AV1837&gt;0),AU1837=AW1837), 0, 1)))</f>
        <v>0</v>
      </c>
      <c r="AY1837" s="356" t="str">
        <f t="shared" ref="AY1837:AY1900" si="1378">S1837</f>
        <v/>
      </c>
      <c r="AZ1837" s="357">
        <f t="shared" ref="AZ1837:AZ1900" si="1379">COUNTIF(V1837,"NS")+COUNTIF(Y1837,"NS") + COUNTIF(AB1837,"NS")</f>
        <v>0</v>
      </c>
      <c r="BA1837" s="358">
        <f t="shared" ref="BA1837:BA1900" si="1380">SUM(V1837,Y1837,AB1837)</f>
        <v>0</v>
      </c>
      <c r="BB1837" s="359">
        <f t="shared" ref="BB1837:BB1900" si="1381">IF(OR(AND(AY1837=0,AZ1837&gt;0),AND(AY1837="NS",BA1837&gt;0),AND(AY1837="NS",AZ1837=0,BA1837=0)),1,IF(OR(AND(AY1837&gt;0,AZ1837&gt;1,AY1837&gt;BA1837),AND(AY1837="NS",AZ1837=2),AND(AY1837="NS",BA1837=0,AZ1837&gt;0),AY1837=BA1837),0,IF(AY1837="",0,1)))</f>
        <v>0</v>
      </c>
      <c r="BC1837" s="356" t="str">
        <f t="shared" ref="BC1837:BC1900" si="1382">T1837</f>
        <v/>
      </c>
      <c r="BD1837" s="360">
        <f t="shared" ref="BD1837:BD1900" si="1383">COUNTIF(W1837,"NS")+COUNTIF(Z1837,"NS") + COUNTIF(AC1837,"NS")</f>
        <v>0</v>
      </c>
      <c r="BE1837" s="358">
        <f t="shared" ref="BE1837:BE1900" si="1384">SUM(W1837,Z1837,AC1837)</f>
        <v>0</v>
      </c>
      <c r="BF1837" s="359">
        <f t="shared" ref="BF1837:BF1900" si="1385">IF(OR(AND(BC1837=0, BD1837&gt;0),AND(BC1837="NS", BE1837&gt;0), AND(BC1837="NS", BD1837=0, BE1837=0)), 1, IF(OR(AND(BC1837&gt;0, BD1837&gt;1,BC1837&gt;BE1837), AND(BC1837="NS", BD1837=2), AND(BC1837="NS", BE1837=0, BD1837&gt;0), BC1837=BE1837), 0,IF(BC1837="",0,1)))</f>
        <v>0</v>
      </c>
      <c r="BG1837" s="356" t="str">
        <f t="shared" ref="BG1837:BG1900" si="1386">U1837</f>
        <v/>
      </c>
      <c r="BH1837" s="360">
        <f t="shared" ref="BH1837:BH1900" si="1387">COUNTIF(X1837,"NS")+COUNTIF(AA1837,"NS") + COUNTIF(AD1837,"NS")</f>
        <v>0</v>
      </c>
      <c r="BI1837" s="358">
        <f t="shared" ref="BI1837:BI1900" si="1388">SUM(X1837,AA1837,AD1837)</f>
        <v>0</v>
      </c>
      <c r="BJ1837" s="359">
        <f t="shared" ref="BJ1837:BJ1900" si="1389">IF(OR(AND(BG1837=0, BH1837&gt;0),AND(BG1837="NS", BI1837&gt;0), AND(BG1837="NS", BH1837=0, BI1837=0)), 1, IF(OR(AND(BG1837&gt;0, BH1837&gt;1,BG1837&gt;BI1837), AND(BG1837="NS", BH1837=2), AND(BG1837="NS", BI1837=0, BH1837&gt;0), BG1837=BI1837), 0,IF(BG1837="",0,1)))</f>
        <v>0</v>
      </c>
      <c r="BK1837" s="293">
        <f t="shared" ref="BK1837:BK1900" si="1390">IF(SUM(AL1837,AP1837,AT1837,AX1837,BB1837,BF1837,BJ1837)=0,0,1)</f>
        <v>0</v>
      </c>
      <c r="BL1837" s="352" t="str">
        <f>IF(BK1837=0,"",
IF(SUM($BK$1836:BK1837)=1,BM1837,
IF($BK$1956&gt;SUM($BK$1836:BK1837),_xlfn.CONCAT(", ",BM1837),
IF($BK$1956=SUM($BK$1836:BK1837),_xlfn.CONCAT(" y ",BM1837)))))</f>
        <v/>
      </c>
      <c r="BM1837" s="120" t="s">
        <v>5127</v>
      </c>
      <c r="BN1837" s="290">
        <f t="shared" ref="BN1837:BN1900" si="1391">IF(AND(COUNTBLANK(D1837)=1,COUNTA(V1837:AD1837)=0),0,IF(AND(COUNTBLANK(D1837)=0,COUNTA(V1837:AD1837)=9),0,1))</f>
        <v>0</v>
      </c>
      <c r="BO1837" s="293">
        <f t="shared" ref="BO1837:BO1900" si="1392">IF(BN1837=0,0,1)</f>
        <v>0</v>
      </c>
      <c r="BP1837" s="283" t="str">
        <f>IF(BO1837=0,"",
IF(SUM($BO$1836:BO1837)=1,BQ1837,
IF($BO$1956&gt;SUM($BO$1836:BO1837),_xlfn.CONCAT(", ",BQ1837),
IF($BO$1956=SUM($BO$1836:BO1837),_xlfn.CONCAT(" y ",BQ1837)))))</f>
        <v/>
      </c>
      <c r="BQ1837" s="120" t="s">
        <v>5127</v>
      </c>
    </row>
    <row r="1838" spans="1:69" ht="15" customHeight="1">
      <c r="A1838" s="22"/>
      <c r="B1838" s="11"/>
      <c r="C1838" s="35" t="s">
        <v>5027</v>
      </c>
      <c r="D1838" s="800" t="str">
        <f>IF(CNGE_2026_M1_Secc1_Sub1!$D43="","",CNGE_2026_M1_Secc1_Sub1!$D43)</f>
        <v/>
      </c>
      <c r="E1838" s="723"/>
      <c r="F1838" s="723"/>
      <c r="G1838" s="723"/>
      <c r="H1838" s="723"/>
      <c r="I1838" s="723"/>
      <c r="J1838" s="723"/>
      <c r="K1838" s="723"/>
      <c r="L1838" s="723"/>
      <c r="M1838" s="723"/>
      <c r="N1838" s="723"/>
      <c r="O1838" s="723"/>
      <c r="P1838" s="723"/>
      <c r="Q1838" s="723"/>
      <c r="R1838" s="724"/>
      <c r="S1838" s="637" t="str">
        <f t="shared" si="1359"/>
        <v/>
      </c>
      <c r="T1838" s="637" t="str">
        <f t="shared" si="1360"/>
        <v/>
      </c>
      <c r="U1838" s="637" t="str">
        <f t="shared" si="1361"/>
        <v/>
      </c>
      <c r="V1838" s="638"/>
      <c r="W1838" s="638"/>
      <c r="X1838" s="638"/>
      <c r="Y1838" s="638"/>
      <c r="Z1838" s="638"/>
      <c r="AA1838" s="638"/>
      <c r="AB1838" s="638"/>
      <c r="AC1838" s="638"/>
      <c r="AD1838" s="638"/>
      <c r="AI1838" t="str">
        <f t="shared" si="1362"/>
        <v/>
      </c>
      <c r="AJ1838">
        <f t="shared" si="1363"/>
        <v>0</v>
      </c>
      <c r="AK1838">
        <f t="shared" si="1364"/>
        <v>0</v>
      </c>
      <c r="AL1838">
        <f t="shared" si="1365"/>
        <v>0</v>
      </c>
      <c r="AM1838">
        <f t="shared" si="1366"/>
        <v>0</v>
      </c>
      <c r="AN1838">
        <f t="shared" si="1367"/>
        <v>0</v>
      </c>
      <c r="AO1838">
        <f t="shared" si="1368"/>
        <v>0</v>
      </c>
      <c r="AP1838">
        <f t="shared" si="1369"/>
        <v>0</v>
      </c>
      <c r="AQ1838">
        <f t="shared" si="1370"/>
        <v>0</v>
      </c>
      <c r="AR1838">
        <f t="shared" si="1371"/>
        <v>0</v>
      </c>
      <c r="AS1838">
        <f t="shared" si="1372"/>
        <v>0</v>
      </c>
      <c r="AT1838">
        <f t="shared" si="1373"/>
        <v>0</v>
      </c>
      <c r="AU1838">
        <f t="shared" si="1374"/>
        <v>0</v>
      </c>
      <c r="AV1838">
        <f t="shared" si="1375"/>
        <v>0</v>
      </c>
      <c r="AW1838">
        <f t="shared" si="1376"/>
        <v>0</v>
      </c>
      <c r="AX1838">
        <f t="shared" si="1377"/>
        <v>0</v>
      </c>
      <c r="AY1838" s="356" t="str">
        <f t="shared" si="1378"/>
        <v/>
      </c>
      <c r="AZ1838" s="357">
        <f t="shared" si="1379"/>
        <v>0</v>
      </c>
      <c r="BA1838" s="358">
        <f t="shared" si="1380"/>
        <v>0</v>
      </c>
      <c r="BB1838" s="359">
        <f t="shared" si="1381"/>
        <v>0</v>
      </c>
      <c r="BC1838" s="356" t="str">
        <f t="shared" si="1382"/>
        <v/>
      </c>
      <c r="BD1838" s="360">
        <f t="shared" si="1383"/>
        <v>0</v>
      </c>
      <c r="BE1838" s="358">
        <f t="shared" si="1384"/>
        <v>0</v>
      </c>
      <c r="BF1838" s="359">
        <f t="shared" si="1385"/>
        <v>0</v>
      </c>
      <c r="BG1838" s="356" t="str">
        <f t="shared" si="1386"/>
        <v/>
      </c>
      <c r="BH1838" s="360">
        <f t="shared" si="1387"/>
        <v>0</v>
      </c>
      <c r="BI1838" s="358">
        <f t="shared" si="1388"/>
        <v>0</v>
      </c>
      <c r="BJ1838" s="359">
        <f t="shared" si="1389"/>
        <v>0</v>
      </c>
      <c r="BK1838" s="293">
        <f t="shared" si="1390"/>
        <v>0</v>
      </c>
      <c r="BL1838" s="352" t="str">
        <f>IF(BK1838=0,"",
IF(SUM($BK$1836:BK1838)=1,BM1838,
IF($BK$1956&gt;SUM($BK$1836:BK1838),_xlfn.CONCAT(", ",BM1838),
IF($BK$1956=SUM($BK$1836:BK1838),_xlfn.CONCAT(" y ",BM1838)))))</f>
        <v/>
      </c>
      <c r="BM1838" s="120" t="s">
        <v>5129</v>
      </c>
      <c r="BN1838" s="290">
        <f t="shared" si="1391"/>
        <v>0</v>
      </c>
      <c r="BO1838" s="293">
        <f t="shared" si="1392"/>
        <v>0</v>
      </c>
      <c r="BP1838" s="283" t="str">
        <f>IF(BO1838=0,"",
IF(SUM($BO$1836:BO1838)=1,BQ1838,
IF($BO$1956&gt;SUM($BO$1836:BO1838),_xlfn.CONCAT(", ",BQ1838),
IF($BO$1956=SUM($BO$1836:BO1838),_xlfn.CONCAT(" y ",BQ1838)))))</f>
        <v/>
      </c>
      <c r="BQ1838" s="120" t="s">
        <v>5129</v>
      </c>
    </row>
    <row r="1839" spans="1:69" ht="15" customHeight="1">
      <c r="A1839" s="22"/>
      <c r="B1839" s="11"/>
      <c r="C1839" s="35" t="s">
        <v>5029</v>
      </c>
      <c r="D1839" s="800" t="str">
        <f>IF(CNGE_2026_M1_Secc1_Sub1!$D44="","",CNGE_2026_M1_Secc1_Sub1!$D44)</f>
        <v/>
      </c>
      <c r="E1839" s="723"/>
      <c r="F1839" s="723"/>
      <c r="G1839" s="723"/>
      <c r="H1839" s="723"/>
      <c r="I1839" s="723"/>
      <c r="J1839" s="723"/>
      <c r="K1839" s="723"/>
      <c r="L1839" s="723"/>
      <c r="M1839" s="723"/>
      <c r="N1839" s="723"/>
      <c r="O1839" s="723"/>
      <c r="P1839" s="723"/>
      <c r="Q1839" s="723"/>
      <c r="R1839" s="724"/>
      <c r="S1839" s="637" t="str">
        <f t="shared" si="1359"/>
        <v/>
      </c>
      <c r="T1839" s="637" t="str">
        <f t="shared" si="1360"/>
        <v/>
      </c>
      <c r="U1839" s="637" t="str">
        <f t="shared" si="1361"/>
        <v/>
      </c>
      <c r="V1839" s="638"/>
      <c r="W1839" s="638"/>
      <c r="X1839" s="638"/>
      <c r="Y1839" s="638"/>
      <c r="Z1839" s="638"/>
      <c r="AA1839" s="638"/>
      <c r="AB1839" s="638"/>
      <c r="AC1839" s="638"/>
      <c r="AD1839" s="638"/>
      <c r="AI1839" t="str">
        <f t="shared" si="1362"/>
        <v/>
      </c>
      <c r="AJ1839">
        <f t="shared" si="1363"/>
        <v>0</v>
      </c>
      <c r="AK1839">
        <f t="shared" si="1364"/>
        <v>0</v>
      </c>
      <c r="AL1839">
        <f t="shared" si="1365"/>
        <v>0</v>
      </c>
      <c r="AM1839">
        <f t="shared" si="1366"/>
        <v>0</v>
      </c>
      <c r="AN1839">
        <f t="shared" si="1367"/>
        <v>0</v>
      </c>
      <c r="AO1839">
        <f t="shared" si="1368"/>
        <v>0</v>
      </c>
      <c r="AP1839">
        <f t="shared" si="1369"/>
        <v>0</v>
      </c>
      <c r="AQ1839">
        <f t="shared" si="1370"/>
        <v>0</v>
      </c>
      <c r="AR1839">
        <f t="shared" si="1371"/>
        <v>0</v>
      </c>
      <c r="AS1839">
        <f t="shared" si="1372"/>
        <v>0</v>
      </c>
      <c r="AT1839">
        <f t="shared" si="1373"/>
        <v>0</v>
      </c>
      <c r="AU1839">
        <f t="shared" si="1374"/>
        <v>0</v>
      </c>
      <c r="AV1839">
        <f t="shared" si="1375"/>
        <v>0</v>
      </c>
      <c r="AW1839">
        <f t="shared" si="1376"/>
        <v>0</v>
      </c>
      <c r="AX1839">
        <f t="shared" si="1377"/>
        <v>0</v>
      </c>
      <c r="AY1839" s="356" t="str">
        <f t="shared" si="1378"/>
        <v/>
      </c>
      <c r="AZ1839" s="357">
        <f t="shared" si="1379"/>
        <v>0</v>
      </c>
      <c r="BA1839" s="358">
        <f t="shared" si="1380"/>
        <v>0</v>
      </c>
      <c r="BB1839" s="359">
        <f t="shared" si="1381"/>
        <v>0</v>
      </c>
      <c r="BC1839" s="356" t="str">
        <f t="shared" si="1382"/>
        <v/>
      </c>
      <c r="BD1839" s="360">
        <f t="shared" si="1383"/>
        <v>0</v>
      </c>
      <c r="BE1839" s="358">
        <f t="shared" si="1384"/>
        <v>0</v>
      </c>
      <c r="BF1839" s="359">
        <f t="shared" si="1385"/>
        <v>0</v>
      </c>
      <c r="BG1839" s="356" t="str">
        <f t="shared" si="1386"/>
        <v/>
      </c>
      <c r="BH1839" s="360">
        <f t="shared" si="1387"/>
        <v>0</v>
      </c>
      <c r="BI1839" s="358">
        <f t="shared" si="1388"/>
        <v>0</v>
      </c>
      <c r="BJ1839" s="359">
        <f t="shared" si="1389"/>
        <v>0</v>
      </c>
      <c r="BK1839" s="293">
        <f t="shared" si="1390"/>
        <v>0</v>
      </c>
      <c r="BL1839" s="352" t="str">
        <f>IF(BK1839=0,"",
IF(SUM($BK$1836:BK1839)=1,BM1839,
IF($BK$1956&gt;SUM($BK$1836:BK1839),_xlfn.CONCAT(", ",BM1839),
IF($BK$1956=SUM($BK$1836:BK1839),_xlfn.CONCAT(" y ",BM1839)))))</f>
        <v/>
      </c>
      <c r="BM1839" s="120" t="s">
        <v>5131</v>
      </c>
      <c r="BN1839" s="290">
        <f t="shared" si="1391"/>
        <v>0</v>
      </c>
      <c r="BO1839" s="293">
        <f t="shared" si="1392"/>
        <v>0</v>
      </c>
      <c r="BP1839" s="283" t="str">
        <f>IF(BO1839=0,"",
IF(SUM($BO$1836:BO1839)=1,BQ1839,
IF($BO$1956&gt;SUM($BO$1836:BO1839),_xlfn.CONCAT(", ",BQ1839),
IF($BO$1956=SUM($BO$1836:BO1839),_xlfn.CONCAT(" y ",BQ1839)))))</f>
        <v/>
      </c>
      <c r="BQ1839" s="120" t="s">
        <v>5131</v>
      </c>
    </row>
    <row r="1840" spans="1:69" ht="15" customHeight="1">
      <c r="A1840" s="22"/>
      <c r="B1840" s="11"/>
      <c r="C1840" s="35" t="s">
        <v>5031</v>
      </c>
      <c r="D1840" s="800" t="str">
        <f>IF(CNGE_2026_M1_Secc1_Sub1!$D45="","",CNGE_2026_M1_Secc1_Sub1!$D45)</f>
        <v/>
      </c>
      <c r="E1840" s="723"/>
      <c r="F1840" s="723"/>
      <c r="G1840" s="723"/>
      <c r="H1840" s="723"/>
      <c r="I1840" s="723"/>
      <c r="J1840" s="723"/>
      <c r="K1840" s="723"/>
      <c r="L1840" s="723"/>
      <c r="M1840" s="723"/>
      <c r="N1840" s="723"/>
      <c r="O1840" s="723"/>
      <c r="P1840" s="723"/>
      <c r="Q1840" s="723"/>
      <c r="R1840" s="724"/>
      <c r="S1840" s="637" t="str">
        <f t="shared" si="1359"/>
        <v/>
      </c>
      <c r="T1840" s="637" t="str">
        <f t="shared" si="1360"/>
        <v/>
      </c>
      <c r="U1840" s="637" t="str">
        <f t="shared" si="1361"/>
        <v/>
      </c>
      <c r="V1840" s="638"/>
      <c r="W1840" s="638"/>
      <c r="X1840" s="638"/>
      <c r="Y1840" s="638"/>
      <c r="Z1840" s="638"/>
      <c r="AA1840" s="638"/>
      <c r="AB1840" s="638"/>
      <c r="AC1840" s="638"/>
      <c r="AD1840" s="638"/>
      <c r="AI1840" t="str">
        <f t="shared" si="1362"/>
        <v/>
      </c>
      <c r="AJ1840">
        <f t="shared" si="1363"/>
        <v>0</v>
      </c>
      <c r="AK1840">
        <f t="shared" si="1364"/>
        <v>0</v>
      </c>
      <c r="AL1840">
        <f t="shared" si="1365"/>
        <v>0</v>
      </c>
      <c r="AM1840">
        <f t="shared" si="1366"/>
        <v>0</v>
      </c>
      <c r="AN1840">
        <f t="shared" si="1367"/>
        <v>0</v>
      </c>
      <c r="AO1840">
        <f t="shared" si="1368"/>
        <v>0</v>
      </c>
      <c r="AP1840">
        <f t="shared" si="1369"/>
        <v>0</v>
      </c>
      <c r="AQ1840">
        <f t="shared" si="1370"/>
        <v>0</v>
      </c>
      <c r="AR1840">
        <f t="shared" si="1371"/>
        <v>0</v>
      </c>
      <c r="AS1840">
        <f t="shared" si="1372"/>
        <v>0</v>
      </c>
      <c r="AT1840">
        <f t="shared" si="1373"/>
        <v>0</v>
      </c>
      <c r="AU1840">
        <f t="shared" si="1374"/>
        <v>0</v>
      </c>
      <c r="AV1840">
        <f t="shared" si="1375"/>
        <v>0</v>
      </c>
      <c r="AW1840">
        <f t="shared" si="1376"/>
        <v>0</v>
      </c>
      <c r="AX1840">
        <f t="shared" si="1377"/>
        <v>0</v>
      </c>
      <c r="AY1840" s="356" t="str">
        <f t="shared" si="1378"/>
        <v/>
      </c>
      <c r="AZ1840" s="357">
        <f t="shared" si="1379"/>
        <v>0</v>
      </c>
      <c r="BA1840" s="358">
        <f t="shared" si="1380"/>
        <v>0</v>
      </c>
      <c r="BB1840" s="359">
        <f t="shared" si="1381"/>
        <v>0</v>
      </c>
      <c r="BC1840" s="356" t="str">
        <f t="shared" si="1382"/>
        <v/>
      </c>
      <c r="BD1840" s="360">
        <f t="shared" si="1383"/>
        <v>0</v>
      </c>
      <c r="BE1840" s="358">
        <f t="shared" si="1384"/>
        <v>0</v>
      </c>
      <c r="BF1840" s="359">
        <f t="shared" si="1385"/>
        <v>0</v>
      </c>
      <c r="BG1840" s="356" t="str">
        <f t="shared" si="1386"/>
        <v/>
      </c>
      <c r="BH1840" s="360">
        <f t="shared" si="1387"/>
        <v>0</v>
      </c>
      <c r="BI1840" s="358">
        <f t="shared" si="1388"/>
        <v>0</v>
      </c>
      <c r="BJ1840" s="359">
        <f t="shared" si="1389"/>
        <v>0</v>
      </c>
      <c r="BK1840" s="293">
        <f t="shared" si="1390"/>
        <v>0</v>
      </c>
      <c r="BL1840" s="352" t="str">
        <f>IF(BK1840=0,"",
IF(SUM($BK$1836:BK1840)=1,BM1840,
IF($BK$1956&gt;SUM($BK$1836:BK1840),_xlfn.CONCAT(", ",BM1840),
IF($BK$1956=SUM($BK$1836:BK1840),_xlfn.CONCAT(" y ",BM1840)))))</f>
        <v/>
      </c>
      <c r="BM1840" s="120" t="s">
        <v>5133</v>
      </c>
      <c r="BN1840" s="290">
        <f t="shared" si="1391"/>
        <v>0</v>
      </c>
      <c r="BO1840" s="293">
        <f t="shared" si="1392"/>
        <v>0</v>
      </c>
      <c r="BP1840" s="283" t="str">
        <f>IF(BO1840=0,"",
IF(SUM($BO$1836:BO1840)=1,BQ1840,
IF($BO$1956&gt;SUM($BO$1836:BO1840),_xlfn.CONCAT(", ",BQ1840),
IF($BO$1956=SUM($BO$1836:BO1840),_xlfn.CONCAT(" y ",BQ1840)))))</f>
        <v/>
      </c>
      <c r="BQ1840" s="120" t="s">
        <v>5133</v>
      </c>
    </row>
    <row r="1841" spans="1:69" ht="15" customHeight="1">
      <c r="A1841" s="22"/>
      <c r="B1841" s="11"/>
      <c r="C1841" s="35" t="s">
        <v>5033</v>
      </c>
      <c r="D1841" s="800" t="str">
        <f>IF(CNGE_2026_M1_Secc1_Sub1!$D46="","",CNGE_2026_M1_Secc1_Sub1!$D46)</f>
        <v/>
      </c>
      <c r="E1841" s="723"/>
      <c r="F1841" s="723"/>
      <c r="G1841" s="723"/>
      <c r="H1841" s="723"/>
      <c r="I1841" s="723"/>
      <c r="J1841" s="723"/>
      <c r="K1841" s="723"/>
      <c r="L1841" s="723"/>
      <c r="M1841" s="723"/>
      <c r="N1841" s="723"/>
      <c r="O1841" s="723"/>
      <c r="P1841" s="723"/>
      <c r="Q1841" s="723"/>
      <c r="R1841" s="724"/>
      <c r="S1841" s="637" t="str">
        <f t="shared" si="1359"/>
        <v/>
      </c>
      <c r="T1841" s="637" t="str">
        <f t="shared" si="1360"/>
        <v/>
      </c>
      <c r="U1841" s="637" t="str">
        <f t="shared" si="1361"/>
        <v/>
      </c>
      <c r="V1841" s="638"/>
      <c r="W1841" s="638"/>
      <c r="X1841" s="638"/>
      <c r="Y1841" s="638"/>
      <c r="Z1841" s="638"/>
      <c r="AA1841" s="638"/>
      <c r="AB1841" s="638"/>
      <c r="AC1841" s="638"/>
      <c r="AD1841" s="638"/>
      <c r="AI1841" t="str">
        <f t="shared" si="1362"/>
        <v/>
      </c>
      <c r="AJ1841">
        <f t="shared" si="1363"/>
        <v>0</v>
      </c>
      <c r="AK1841">
        <f t="shared" si="1364"/>
        <v>0</v>
      </c>
      <c r="AL1841">
        <f t="shared" si="1365"/>
        <v>0</v>
      </c>
      <c r="AM1841">
        <f t="shared" si="1366"/>
        <v>0</v>
      </c>
      <c r="AN1841">
        <f t="shared" si="1367"/>
        <v>0</v>
      </c>
      <c r="AO1841">
        <f t="shared" si="1368"/>
        <v>0</v>
      </c>
      <c r="AP1841">
        <f t="shared" si="1369"/>
        <v>0</v>
      </c>
      <c r="AQ1841">
        <f t="shared" si="1370"/>
        <v>0</v>
      </c>
      <c r="AR1841">
        <f t="shared" si="1371"/>
        <v>0</v>
      </c>
      <c r="AS1841">
        <f t="shared" si="1372"/>
        <v>0</v>
      </c>
      <c r="AT1841">
        <f t="shared" si="1373"/>
        <v>0</v>
      </c>
      <c r="AU1841">
        <f t="shared" si="1374"/>
        <v>0</v>
      </c>
      <c r="AV1841">
        <f t="shared" si="1375"/>
        <v>0</v>
      </c>
      <c r="AW1841">
        <f t="shared" si="1376"/>
        <v>0</v>
      </c>
      <c r="AX1841">
        <f t="shared" si="1377"/>
        <v>0</v>
      </c>
      <c r="AY1841" s="356" t="str">
        <f t="shared" si="1378"/>
        <v/>
      </c>
      <c r="AZ1841" s="357">
        <f t="shared" si="1379"/>
        <v>0</v>
      </c>
      <c r="BA1841" s="358">
        <f t="shared" si="1380"/>
        <v>0</v>
      </c>
      <c r="BB1841" s="359">
        <f t="shared" si="1381"/>
        <v>0</v>
      </c>
      <c r="BC1841" s="356" t="str">
        <f t="shared" si="1382"/>
        <v/>
      </c>
      <c r="BD1841" s="360">
        <f t="shared" si="1383"/>
        <v>0</v>
      </c>
      <c r="BE1841" s="358">
        <f t="shared" si="1384"/>
        <v>0</v>
      </c>
      <c r="BF1841" s="359">
        <f t="shared" si="1385"/>
        <v>0</v>
      </c>
      <c r="BG1841" s="356" t="str">
        <f t="shared" si="1386"/>
        <v/>
      </c>
      <c r="BH1841" s="360">
        <f t="shared" si="1387"/>
        <v>0</v>
      </c>
      <c r="BI1841" s="358">
        <f t="shared" si="1388"/>
        <v>0</v>
      </c>
      <c r="BJ1841" s="359">
        <f t="shared" si="1389"/>
        <v>0</v>
      </c>
      <c r="BK1841" s="293">
        <f t="shared" si="1390"/>
        <v>0</v>
      </c>
      <c r="BL1841" s="352" t="str">
        <f>IF(BK1841=0,"",
IF(SUM($BK$1836:BK1841)=1,BM1841,
IF($BK$1956&gt;SUM($BK$1836:BK1841),_xlfn.CONCAT(", ",BM1841),
IF($BK$1956=SUM($BK$1836:BK1841),_xlfn.CONCAT(" y ",BM1841)))))</f>
        <v/>
      </c>
      <c r="BM1841" s="120" t="s">
        <v>5135</v>
      </c>
      <c r="BN1841" s="290">
        <f t="shared" si="1391"/>
        <v>0</v>
      </c>
      <c r="BO1841" s="293">
        <f t="shared" si="1392"/>
        <v>0</v>
      </c>
      <c r="BP1841" s="283" t="str">
        <f>IF(BO1841=0,"",
IF(SUM($BO$1836:BO1841)=1,BQ1841,
IF($BO$1956&gt;SUM($BO$1836:BO1841),_xlfn.CONCAT(", ",BQ1841),
IF($BO$1956=SUM($BO$1836:BO1841),_xlfn.CONCAT(" y ",BQ1841)))))</f>
        <v/>
      </c>
      <c r="BQ1841" s="120" t="s">
        <v>5135</v>
      </c>
    </row>
    <row r="1842" spans="1:69" ht="15" customHeight="1">
      <c r="A1842" s="22"/>
      <c r="B1842" s="11"/>
      <c r="C1842" s="35" t="s">
        <v>5035</v>
      </c>
      <c r="D1842" s="800" t="str">
        <f>IF(CNGE_2026_M1_Secc1_Sub1!$D47="","",CNGE_2026_M1_Secc1_Sub1!$D47)</f>
        <v/>
      </c>
      <c r="E1842" s="723"/>
      <c r="F1842" s="723"/>
      <c r="G1842" s="723"/>
      <c r="H1842" s="723"/>
      <c r="I1842" s="723"/>
      <c r="J1842" s="723"/>
      <c r="K1842" s="723"/>
      <c r="L1842" s="723"/>
      <c r="M1842" s="723"/>
      <c r="N1842" s="723"/>
      <c r="O1842" s="723"/>
      <c r="P1842" s="723"/>
      <c r="Q1842" s="723"/>
      <c r="R1842" s="724"/>
      <c r="S1842" s="637" t="str">
        <f t="shared" si="1359"/>
        <v/>
      </c>
      <c r="T1842" s="637" t="str">
        <f t="shared" si="1360"/>
        <v/>
      </c>
      <c r="U1842" s="637" t="str">
        <f t="shared" si="1361"/>
        <v/>
      </c>
      <c r="V1842" s="638"/>
      <c r="W1842" s="638"/>
      <c r="X1842" s="638"/>
      <c r="Y1842" s="638"/>
      <c r="Z1842" s="638"/>
      <c r="AA1842" s="638"/>
      <c r="AB1842" s="638"/>
      <c r="AC1842" s="638"/>
      <c r="AD1842" s="638"/>
      <c r="AI1842" t="str">
        <f t="shared" si="1362"/>
        <v/>
      </c>
      <c r="AJ1842">
        <f t="shared" si="1363"/>
        <v>0</v>
      </c>
      <c r="AK1842">
        <f t="shared" si="1364"/>
        <v>0</v>
      </c>
      <c r="AL1842">
        <f t="shared" si="1365"/>
        <v>0</v>
      </c>
      <c r="AM1842">
        <f t="shared" si="1366"/>
        <v>0</v>
      </c>
      <c r="AN1842">
        <f t="shared" si="1367"/>
        <v>0</v>
      </c>
      <c r="AO1842">
        <f t="shared" si="1368"/>
        <v>0</v>
      </c>
      <c r="AP1842">
        <f t="shared" si="1369"/>
        <v>0</v>
      </c>
      <c r="AQ1842">
        <f t="shared" si="1370"/>
        <v>0</v>
      </c>
      <c r="AR1842">
        <f t="shared" si="1371"/>
        <v>0</v>
      </c>
      <c r="AS1842">
        <f t="shared" si="1372"/>
        <v>0</v>
      </c>
      <c r="AT1842">
        <f t="shared" si="1373"/>
        <v>0</v>
      </c>
      <c r="AU1842">
        <f t="shared" si="1374"/>
        <v>0</v>
      </c>
      <c r="AV1842">
        <f t="shared" si="1375"/>
        <v>0</v>
      </c>
      <c r="AW1842">
        <f t="shared" si="1376"/>
        <v>0</v>
      </c>
      <c r="AX1842">
        <f t="shared" si="1377"/>
        <v>0</v>
      </c>
      <c r="AY1842" s="356" t="str">
        <f t="shared" si="1378"/>
        <v/>
      </c>
      <c r="AZ1842" s="357">
        <f t="shared" si="1379"/>
        <v>0</v>
      </c>
      <c r="BA1842" s="358">
        <f t="shared" si="1380"/>
        <v>0</v>
      </c>
      <c r="BB1842" s="359">
        <f t="shared" si="1381"/>
        <v>0</v>
      </c>
      <c r="BC1842" s="356" t="str">
        <f t="shared" si="1382"/>
        <v/>
      </c>
      <c r="BD1842" s="360">
        <f t="shared" si="1383"/>
        <v>0</v>
      </c>
      <c r="BE1842" s="358">
        <f t="shared" si="1384"/>
        <v>0</v>
      </c>
      <c r="BF1842" s="359">
        <f t="shared" si="1385"/>
        <v>0</v>
      </c>
      <c r="BG1842" s="356" t="str">
        <f t="shared" si="1386"/>
        <v/>
      </c>
      <c r="BH1842" s="360">
        <f t="shared" si="1387"/>
        <v>0</v>
      </c>
      <c r="BI1842" s="358">
        <f t="shared" si="1388"/>
        <v>0</v>
      </c>
      <c r="BJ1842" s="359">
        <f t="shared" si="1389"/>
        <v>0</v>
      </c>
      <c r="BK1842" s="293">
        <f t="shared" si="1390"/>
        <v>0</v>
      </c>
      <c r="BL1842" s="352" t="str">
        <f>IF(BK1842=0,"",
IF(SUM($BK$1836:BK1842)=1,BM1842,
IF($BK$1956&gt;SUM($BK$1836:BK1842),_xlfn.CONCAT(", ",BM1842),
IF($BK$1956=SUM($BK$1836:BK1842),_xlfn.CONCAT(" y ",BM1842)))))</f>
        <v/>
      </c>
      <c r="BM1842" s="120" t="s">
        <v>5137</v>
      </c>
      <c r="BN1842" s="290">
        <f t="shared" si="1391"/>
        <v>0</v>
      </c>
      <c r="BO1842" s="293">
        <f t="shared" si="1392"/>
        <v>0</v>
      </c>
      <c r="BP1842" s="283" t="str">
        <f>IF(BO1842=0,"",
IF(SUM($BO$1836:BO1842)=1,BQ1842,
IF($BO$1956&gt;SUM($BO$1836:BO1842),_xlfn.CONCAT(", ",BQ1842),
IF($BO$1956=SUM($BO$1836:BO1842),_xlfn.CONCAT(" y ",BQ1842)))))</f>
        <v/>
      </c>
      <c r="BQ1842" s="120" t="s">
        <v>5137</v>
      </c>
    </row>
    <row r="1843" spans="1:69" ht="15" customHeight="1">
      <c r="A1843" s="22"/>
      <c r="B1843" s="11"/>
      <c r="C1843" s="35" t="s">
        <v>5037</v>
      </c>
      <c r="D1843" s="800" t="str">
        <f>IF(CNGE_2026_M1_Secc1_Sub1!$D48="","",CNGE_2026_M1_Secc1_Sub1!$D48)</f>
        <v/>
      </c>
      <c r="E1843" s="723"/>
      <c r="F1843" s="723"/>
      <c r="G1843" s="723"/>
      <c r="H1843" s="723"/>
      <c r="I1843" s="723"/>
      <c r="J1843" s="723"/>
      <c r="K1843" s="723"/>
      <c r="L1843" s="723"/>
      <c r="M1843" s="723"/>
      <c r="N1843" s="723"/>
      <c r="O1843" s="723"/>
      <c r="P1843" s="723"/>
      <c r="Q1843" s="723"/>
      <c r="R1843" s="724"/>
      <c r="S1843" s="637" t="str">
        <f t="shared" si="1359"/>
        <v/>
      </c>
      <c r="T1843" s="637" t="str">
        <f t="shared" si="1360"/>
        <v/>
      </c>
      <c r="U1843" s="637" t="str">
        <f t="shared" si="1361"/>
        <v/>
      </c>
      <c r="V1843" s="638"/>
      <c r="W1843" s="638"/>
      <c r="X1843" s="638"/>
      <c r="Y1843" s="638"/>
      <c r="Z1843" s="638"/>
      <c r="AA1843" s="638"/>
      <c r="AB1843" s="638"/>
      <c r="AC1843" s="638"/>
      <c r="AD1843" s="638"/>
      <c r="AI1843" t="str">
        <f t="shared" si="1362"/>
        <v/>
      </c>
      <c r="AJ1843">
        <f t="shared" si="1363"/>
        <v>0</v>
      </c>
      <c r="AK1843">
        <f t="shared" si="1364"/>
        <v>0</v>
      </c>
      <c r="AL1843">
        <f t="shared" si="1365"/>
        <v>0</v>
      </c>
      <c r="AM1843">
        <f t="shared" si="1366"/>
        <v>0</v>
      </c>
      <c r="AN1843">
        <f t="shared" si="1367"/>
        <v>0</v>
      </c>
      <c r="AO1843">
        <f t="shared" si="1368"/>
        <v>0</v>
      </c>
      <c r="AP1843">
        <f t="shared" si="1369"/>
        <v>0</v>
      </c>
      <c r="AQ1843">
        <f t="shared" si="1370"/>
        <v>0</v>
      </c>
      <c r="AR1843">
        <f t="shared" si="1371"/>
        <v>0</v>
      </c>
      <c r="AS1843">
        <f t="shared" si="1372"/>
        <v>0</v>
      </c>
      <c r="AT1843">
        <f t="shared" si="1373"/>
        <v>0</v>
      </c>
      <c r="AU1843">
        <f t="shared" si="1374"/>
        <v>0</v>
      </c>
      <c r="AV1843">
        <f t="shared" si="1375"/>
        <v>0</v>
      </c>
      <c r="AW1843">
        <f t="shared" si="1376"/>
        <v>0</v>
      </c>
      <c r="AX1843">
        <f t="shared" si="1377"/>
        <v>0</v>
      </c>
      <c r="AY1843" s="356" t="str">
        <f t="shared" si="1378"/>
        <v/>
      </c>
      <c r="AZ1843" s="357">
        <f t="shared" si="1379"/>
        <v>0</v>
      </c>
      <c r="BA1843" s="358">
        <f t="shared" si="1380"/>
        <v>0</v>
      </c>
      <c r="BB1843" s="359">
        <f t="shared" si="1381"/>
        <v>0</v>
      </c>
      <c r="BC1843" s="356" t="str">
        <f t="shared" si="1382"/>
        <v/>
      </c>
      <c r="BD1843" s="360">
        <f t="shared" si="1383"/>
        <v>0</v>
      </c>
      <c r="BE1843" s="358">
        <f t="shared" si="1384"/>
        <v>0</v>
      </c>
      <c r="BF1843" s="359">
        <f t="shared" si="1385"/>
        <v>0</v>
      </c>
      <c r="BG1843" s="356" t="str">
        <f t="shared" si="1386"/>
        <v/>
      </c>
      <c r="BH1843" s="360">
        <f t="shared" si="1387"/>
        <v>0</v>
      </c>
      <c r="BI1843" s="358">
        <f t="shared" si="1388"/>
        <v>0</v>
      </c>
      <c r="BJ1843" s="359">
        <f t="shared" si="1389"/>
        <v>0</v>
      </c>
      <c r="BK1843" s="293">
        <f t="shared" si="1390"/>
        <v>0</v>
      </c>
      <c r="BL1843" s="352" t="str">
        <f>IF(BK1843=0,"",
IF(SUM($BK$1836:BK1843)=1,BM1843,
IF($BK$1956&gt;SUM($BK$1836:BK1843),_xlfn.CONCAT(", ",BM1843),
IF($BK$1956=SUM($BK$1836:BK1843),_xlfn.CONCAT(" y ",BM1843)))))</f>
        <v/>
      </c>
      <c r="BM1843" s="120" t="s">
        <v>5139</v>
      </c>
      <c r="BN1843" s="290">
        <f t="shared" si="1391"/>
        <v>0</v>
      </c>
      <c r="BO1843" s="293">
        <f t="shared" si="1392"/>
        <v>0</v>
      </c>
      <c r="BP1843" s="283" t="str">
        <f>IF(BO1843=0,"",
IF(SUM($BO$1836:BO1843)=1,BQ1843,
IF($BO$1956&gt;SUM($BO$1836:BO1843),_xlfn.CONCAT(", ",BQ1843),
IF($BO$1956=SUM($BO$1836:BO1843),_xlfn.CONCAT(" y ",BQ1843)))))</f>
        <v/>
      </c>
      <c r="BQ1843" s="120" t="s">
        <v>5139</v>
      </c>
    </row>
    <row r="1844" spans="1:69" ht="15" customHeight="1">
      <c r="A1844" s="22"/>
      <c r="B1844" s="11"/>
      <c r="C1844" s="35" t="s">
        <v>5039</v>
      </c>
      <c r="D1844" s="800" t="str">
        <f>IF(CNGE_2026_M1_Secc1_Sub1!$D49="","",CNGE_2026_M1_Secc1_Sub1!$D49)</f>
        <v/>
      </c>
      <c r="E1844" s="723"/>
      <c r="F1844" s="723"/>
      <c r="G1844" s="723"/>
      <c r="H1844" s="723"/>
      <c r="I1844" s="723"/>
      <c r="J1844" s="723"/>
      <c r="K1844" s="723"/>
      <c r="L1844" s="723"/>
      <c r="M1844" s="723"/>
      <c r="N1844" s="723"/>
      <c r="O1844" s="723"/>
      <c r="P1844" s="723"/>
      <c r="Q1844" s="723"/>
      <c r="R1844" s="724"/>
      <c r="S1844" s="637" t="str">
        <f t="shared" si="1359"/>
        <v/>
      </c>
      <c r="T1844" s="637" t="str">
        <f t="shared" si="1360"/>
        <v/>
      </c>
      <c r="U1844" s="637" t="str">
        <f t="shared" si="1361"/>
        <v/>
      </c>
      <c r="V1844" s="638"/>
      <c r="W1844" s="638"/>
      <c r="X1844" s="638"/>
      <c r="Y1844" s="638"/>
      <c r="Z1844" s="638"/>
      <c r="AA1844" s="638"/>
      <c r="AB1844" s="638"/>
      <c r="AC1844" s="638"/>
      <c r="AD1844" s="638"/>
      <c r="AI1844" t="str">
        <f t="shared" si="1362"/>
        <v/>
      </c>
      <c r="AJ1844">
        <f t="shared" si="1363"/>
        <v>0</v>
      </c>
      <c r="AK1844">
        <f t="shared" si="1364"/>
        <v>0</v>
      </c>
      <c r="AL1844">
        <f t="shared" si="1365"/>
        <v>0</v>
      </c>
      <c r="AM1844">
        <f t="shared" si="1366"/>
        <v>0</v>
      </c>
      <c r="AN1844">
        <f t="shared" si="1367"/>
        <v>0</v>
      </c>
      <c r="AO1844">
        <f t="shared" si="1368"/>
        <v>0</v>
      </c>
      <c r="AP1844">
        <f t="shared" si="1369"/>
        <v>0</v>
      </c>
      <c r="AQ1844">
        <f t="shared" si="1370"/>
        <v>0</v>
      </c>
      <c r="AR1844">
        <f t="shared" si="1371"/>
        <v>0</v>
      </c>
      <c r="AS1844">
        <f t="shared" si="1372"/>
        <v>0</v>
      </c>
      <c r="AT1844">
        <f t="shared" si="1373"/>
        <v>0</v>
      </c>
      <c r="AU1844">
        <f t="shared" si="1374"/>
        <v>0</v>
      </c>
      <c r="AV1844">
        <f t="shared" si="1375"/>
        <v>0</v>
      </c>
      <c r="AW1844">
        <f t="shared" si="1376"/>
        <v>0</v>
      </c>
      <c r="AX1844">
        <f t="shared" si="1377"/>
        <v>0</v>
      </c>
      <c r="AY1844" s="356" t="str">
        <f t="shared" si="1378"/>
        <v/>
      </c>
      <c r="AZ1844" s="357">
        <f t="shared" si="1379"/>
        <v>0</v>
      </c>
      <c r="BA1844" s="358">
        <f t="shared" si="1380"/>
        <v>0</v>
      </c>
      <c r="BB1844" s="359">
        <f t="shared" si="1381"/>
        <v>0</v>
      </c>
      <c r="BC1844" s="356" t="str">
        <f t="shared" si="1382"/>
        <v/>
      </c>
      <c r="BD1844" s="360">
        <f t="shared" si="1383"/>
        <v>0</v>
      </c>
      <c r="BE1844" s="358">
        <f t="shared" si="1384"/>
        <v>0</v>
      </c>
      <c r="BF1844" s="359">
        <f t="shared" si="1385"/>
        <v>0</v>
      </c>
      <c r="BG1844" s="356" t="str">
        <f t="shared" si="1386"/>
        <v/>
      </c>
      <c r="BH1844" s="360">
        <f t="shared" si="1387"/>
        <v>0</v>
      </c>
      <c r="BI1844" s="358">
        <f t="shared" si="1388"/>
        <v>0</v>
      </c>
      <c r="BJ1844" s="359">
        <f t="shared" si="1389"/>
        <v>0</v>
      </c>
      <c r="BK1844" s="293">
        <f t="shared" si="1390"/>
        <v>0</v>
      </c>
      <c r="BL1844" s="352" t="str">
        <f>IF(BK1844=0,"",
IF(SUM($BK$1836:BK1844)=1,BM1844,
IF($BK$1956&gt;SUM($BK$1836:BK1844),_xlfn.CONCAT(", ",BM1844),
IF($BK$1956=SUM($BK$1836:BK1844),_xlfn.CONCAT(" y ",BM1844)))))</f>
        <v/>
      </c>
      <c r="BM1844" s="120" t="s">
        <v>5141</v>
      </c>
      <c r="BN1844" s="290">
        <f t="shared" si="1391"/>
        <v>0</v>
      </c>
      <c r="BO1844" s="293">
        <f t="shared" si="1392"/>
        <v>0</v>
      </c>
      <c r="BP1844" s="283" t="str">
        <f>IF(BO1844=0,"",
IF(SUM($BO$1836:BO1844)=1,BQ1844,
IF($BO$1956&gt;SUM($BO$1836:BO1844),_xlfn.CONCAT(", ",BQ1844),
IF($BO$1956=SUM($BO$1836:BO1844),_xlfn.CONCAT(" y ",BQ1844)))))</f>
        <v/>
      </c>
      <c r="BQ1844" s="120" t="s">
        <v>5141</v>
      </c>
    </row>
    <row r="1845" spans="1:69" ht="15" customHeight="1">
      <c r="A1845" s="22"/>
      <c r="B1845" s="11"/>
      <c r="C1845" s="35" t="s">
        <v>5040</v>
      </c>
      <c r="D1845" s="800" t="str">
        <f>IF(CNGE_2026_M1_Secc1_Sub1!$D50="","",CNGE_2026_M1_Secc1_Sub1!$D50)</f>
        <v/>
      </c>
      <c r="E1845" s="723"/>
      <c r="F1845" s="723"/>
      <c r="G1845" s="723"/>
      <c r="H1845" s="723"/>
      <c r="I1845" s="723"/>
      <c r="J1845" s="723"/>
      <c r="K1845" s="723"/>
      <c r="L1845" s="723"/>
      <c r="M1845" s="723"/>
      <c r="N1845" s="723"/>
      <c r="O1845" s="723"/>
      <c r="P1845" s="723"/>
      <c r="Q1845" s="723"/>
      <c r="R1845" s="724"/>
      <c r="S1845" s="637" t="str">
        <f t="shared" si="1359"/>
        <v/>
      </c>
      <c r="T1845" s="637" t="str">
        <f t="shared" si="1360"/>
        <v/>
      </c>
      <c r="U1845" s="637" t="str">
        <f t="shared" si="1361"/>
        <v/>
      </c>
      <c r="V1845" s="638"/>
      <c r="W1845" s="638"/>
      <c r="X1845" s="638"/>
      <c r="Y1845" s="638"/>
      <c r="Z1845" s="638"/>
      <c r="AA1845" s="638"/>
      <c r="AB1845" s="638"/>
      <c r="AC1845" s="638"/>
      <c r="AD1845" s="638"/>
      <c r="AI1845" t="str">
        <f t="shared" si="1362"/>
        <v/>
      </c>
      <c r="AJ1845">
        <f t="shared" si="1363"/>
        <v>0</v>
      </c>
      <c r="AK1845">
        <f t="shared" si="1364"/>
        <v>0</v>
      </c>
      <c r="AL1845">
        <f t="shared" si="1365"/>
        <v>0</v>
      </c>
      <c r="AM1845">
        <f t="shared" si="1366"/>
        <v>0</v>
      </c>
      <c r="AN1845">
        <f t="shared" si="1367"/>
        <v>0</v>
      </c>
      <c r="AO1845">
        <f t="shared" si="1368"/>
        <v>0</v>
      </c>
      <c r="AP1845">
        <f t="shared" si="1369"/>
        <v>0</v>
      </c>
      <c r="AQ1845">
        <f t="shared" si="1370"/>
        <v>0</v>
      </c>
      <c r="AR1845">
        <f t="shared" si="1371"/>
        <v>0</v>
      </c>
      <c r="AS1845">
        <f t="shared" si="1372"/>
        <v>0</v>
      </c>
      <c r="AT1845">
        <f t="shared" si="1373"/>
        <v>0</v>
      </c>
      <c r="AU1845">
        <f t="shared" si="1374"/>
        <v>0</v>
      </c>
      <c r="AV1845">
        <f t="shared" si="1375"/>
        <v>0</v>
      </c>
      <c r="AW1845">
        <f t="shared" si="1376"/>
        <v>0</v>
      </c>
      <c r="AX1845">
        <f t="shared" si="1377"/>
        <v>0</v>
      </c>
      <c r="AY1845" s="356" t="str">
        <f t="shared" si="1378"/>
        <v/>
      </c>
      <c r="AZ1845" s="357">
        <f t="shared" si="1379"/>
        <v>0</v>
      </c>
      <c r="BA1845" s="358">
        <f t="shared" si="1380"/>
        <v>0</v>
      </c>
      <c r="BB1845" s="359">
        <f t="shared" si="1381"/>
        <v>0</v>
      </c>
      <c r="BC1845" s="356" t="str">
        <f t="shared" si="1382"/>
        <v/>
      </c>
      <c r="BD1845" s="360">
        <f t="shared" si="1383"/>
        <v>0</v>
      </c>
      <c r="BE1845" s="358">
        <f t="shared" si="1384"/>
        <v>0</v>
      </c>
      <c r="BF1845" s="359">
        <f t="shared" si="1385"/>
        <v>0</v>
      </c>
      <c r="BG1845" s="356" t="str">
        <f t="shared" si="1386"/>
        <v/>
      </c>
      <c r="BH1845" s="360">
        <f t="shared" si="1387"/>
        <v>0</v>
      </c>
      <c r="BI1845" s="358">
        <f t="shared" si="1388"/>
        <v>0</v>
      </c>
      <c r="BJ1845" s="359">
        <f t="shared" si="1389"/>
        <v>0</v>
      </c>
      <c r="BK1845" s="293">
        <f t="shared" si="1390"/>
        <v>0</v>
      </c>
      <c r="BL1845" s="352" t="str">
        <f>IF(BK1845=0,"",
IF(SUM($BK$1836:BK1845)=1,BM1845,
IF($BK$1956&gt;SUM($BK$1836:BK1845),_xlfn.CONCAT(", ",BM1845),
IF($BK$1956=SUM($BK$1836:BK1845),_xlfn.CONCAT(" y ",BM1845)))))</f>
        <v/>
      </c>
      <c r="BM1845" s="120" t="s">
        <v>5143</v>
      </c>
      <c r="BN1845" s="290">
        <f t="shared" si="1391"/>
        <v>0</v>
      </c>
      <c r="BO1845" s="293">
        <f t="shared" si="1392"/>
        <v>0</v>
      </c>
      <c r="BP1845" s="283" t="str">
        <f>IF(BO1845=0,"",
IF(SUM($BO$1836:BO1845)=1,BQ1845,
IF($BO$1956&gt;SUM($BO$1836:BO1845),_xlfn.CONCAT(", ",BQ1845),
IF($BO$1956=SUM($BO$1836:BO1845),_xlfn.CONCAT(" y ",BQ1845)))))</f>
        <v/>
      </c>
      <c r="BQ1845" s="120" t="s">
        <v>5143</v>
      </c>
    </row>
    <row r="1846" spans="1:69" ht="15" customHeight="1">
      <c r="A1846" s="22"/>
      <c r="B1846" s="11"/>
      <c r="C1846" s="35" t="s">
        <v>5042</v>
      </c>
      <c r="D1846" s="800" t="str">
        <f>IF(CNGE_2026_M1_Secc1_Sub1!$D51="","",CNGE_2026_M1_Secc1_Sub1!$D51)</f>
        <v/>
      </c>
      <c r="E1846" s="723"/>
      <c r="F1846" s="723"/>
      <c r="G1846" s="723"/>
      <c r="H1846" s="723"/>
      <c r="I1846" s="723"/>
      <c r="J1846" s="723"/>
      <c r="K1846" s="723"/>
      <c r="L1846" s="723"/>
      <c r="M1846" s="723"/>
      <c r="N1846" s="723"/>
      <c r="O1846" s="723"/>
      <c r="P1846" s="723"/>
      <c r="Q1846" s="723"/>
      <c r="R1846" s="724"/>
      <c r="S1846" s="637" t="str">
        <f t="shared" si="1359"/>
        <v/>
      </c>
      <c r="T1846" s="637" t="str">
        <f t="shared" si="1360"/>
        <v/>
      </c>
      <c r="U1846" s="637" t="str">
        <f t="shared" si="1361"/>
        <v/>
      </c>
      <c r="V1846" s="638"/>
      <c r="W1846" s="638"/>
      <c r="X1846" s="638"/>
      <c r="Y1846" s="638"/>
      <c r="Z1846" s="638"/>
      <c r="AA1846" s="638"/>
      <c r="AB1846" s="638"/>
      <c r="AC1846" s="638"/>
      <c r="AD1846" s="638"/>
      <c r="AI1846" t="str">
        <f t="shared" si="1362"/>
        <v/>
      </c>
      <c r="AJ1846">
        <f t="shared" si="1363"/>
        <v>0</v>
      </c>
      <c r="AK1846">
        <f t="shared" si="1364"/>
        <v>0</v>
      </c>
      <c r="AL1846">
        <f t="shared" si="1365"/>
        <v>0</v>
      </c>
      <c r="AM1846">
        <f t="shared" si="1366"/>
        <v>0</v>
      </c>
      <c r="AN1846">
        <f t="shared" si="1367"/>
        <v>0</v>
      </c>
      <c r="AO1846">
        <f t="shared" si="1368"/>
        <v>0</v>
      </c>
      <c r="AP1846">
        <f t="shared" si="1369"/>
        <v>0</v>
      </c>
      <c r="AQ1846">
        <f t="shared" si="1370"/>
        <v>0</v>
      </c>
      <c r="AR1846">
        <f t="shared" si="1371"/>
        <v>0</v>
      </c>
      <c r="AS1846">
        <f t="shared" si="1372"/>
        <v>0</v>
      </c>
      <c r="AT1846">
        <f t="shared" si="1373"/>
        <v>0</v>
      </c>
      <c r="AU1846">
        <f t="shared" si="1374"/>
        <v>0</v>
      </c>
      <c r="AV1846">
        <f t="shared" si="1375"/>
        <v>0</v>
      </c>
      <c r="AW1846">
        <f t="shared" si="1376"/>
        <v>0</v>
      </c>
      <c r="AX1846">
        <f t="shared" si="1377"/>
        <v>0</v>
      </c>
      <c r="AY1846" s="356" t="str">
        <f t="shared" si="1378"/>
        <v/>
      </c>
      <c r="AZ1846" s="357">
        <f t="shared" si="1379"/>
        <v>0</v>
      </c>
      <c r="BA1846" s="358">
        <f t="shared" si="1380"/>
        <v>0</v>
      </c>
      <c r="BB1846" s="359">
        <f t="shared" si="1381"/>
        <v>0</v>
      </c>
      <c r="BC1846" s="356" t="str">
        <f t="shared" si="1382"/>
        <v/>
      </c>
      <c r="BD1846" s="360">
        <f t="shared" si="1383"/>
        <v>0</v>
      </c>
      <c r="BE1846" s="358">
        <f t="shared" si="1384"/>
        <v>0</v>
      </c>
      <c r="BF1846" s="359">
        <f t="shared" si="1385"/>
        <v>0</v>
      </c>
      <c r="BG1846" s="356" t="str">
        <f t="shared" si="1386"/>
        <v/>
      </c>
      <c r="BH1846" s="360">
        <f t="shared" si="1387"/>
        <v>0</v>
      </c>
      <c r="BI1846" s="358">
        <f t="shared" si="1388"/>
        <v>0</v>
      </c>
      <c r="BJ1846" s="359">
        <f t="shared" si="1389"/>
        <v>0</v>
      </c>
      <c r="BK1846" s="293">
        <f t="shared" si="1390"/>
        <v>0</v>
      </c>
      <c r="BL1846" s="352" t="str">
        <f>IF(BK1846=0,"",
IF(SUM($BK$1836:BK1846)=1,BM1846,
IF($BK$1956&gt;SUM($BK$1836:BK1846),_xlfn.CONCAT(", ",BM1846),
IF($BK$1956=SUM($BK$1836:BK1846),_xlfn.CONCAT(" y ",BM1846)))))</f>
        <v/>
      </c>
      <c r="BM1846" s="120" t="s">
        <v>5145</v>
      </c>
      <c r="BN1846" s="290">
        <f t="shared" si="1391"/>
        <v>0</v>
      </c>
      <c r="BO1846" s="293">
        <f t="shared" si="1392"/>
        <v>0</v>
      </c>
      <c r="BP1846" s="283" t="str">
        <f>IF(BO1846=0,"",
IF(SUM($BO$1836:BO1846)=1,BQ1846,
IF($BO$1956&gt;SUM($BO$1836:BO1846),_xlfn.CONCAT(", ",BQ1846),
IF($BO$1956=SUM($BO$1836:BO1846),_xlfn.CONCAT(" y ",BQ1846)))))</f>
        <v/>
      </c>
      <c r="BQ1846" s="120" t="s">
        <v>5145</v>
      </c>
    </row>
    <row r="1847" spans="1:69" ht="15" customHeight="1">
      <c r="A1847" s="22"/>
      <c r="B1847" s="11"/>
      <c r="C1847" s="35" t="s">
        <v>5043</v>
      </c>
      <c r="D1847" s="800" t="str">
        <f>IF(CNGE_2026_M1_Secc1_Sub1!$D52="","",CNGE_2026_M1_Secc1_Sub1!$D52)</f>
        <v/>
      </c>
      <c r="E1847" s="723"/>
      <c r="F1847" s="723"/>
      <c r="G1847" s="723"/>
      <c r="H1847" s="723"/>
      <c r="I1847" s="723"/>
      <c r="J1847" s="723"/>
      <c r="K1847" s="723"/>
      <c r="L1847" s="723"/>
      <c r="M1847" s="723"/>
      <c r="N1847" s="723"/>
      <c r="O1847" s="723"/>
      <c r="P1847" s="723"/>
      <c r="Q1847" s="723"/>
      <c r="R1847" s="724"/>
      <c r="S1847" s="637" t="str">
        <f t="shared" si="1359"/>
        <v/>
      </c>
      <c r="T1847" s="637" t="str">
        <f t="shared" si="1360"/>
        <v/>
      </c>
      <c r="U1847" s="637" t="str">
        <f t="shared" si="1361"/>
        <v/>
      </c>
      <c r="V1847" s="638"/>
      <c r="W1847" s="638"/>
      <c r="X1847" s="638"/>
      <c r="Y1847" s="638"/>
      <c r="Z1847" s="638"/>
      <c r="AA1847" s="638"/>
      <c r="AB1847" s="638"/>
      <c r="AC1847" s="638"/>
      <c r="AD1847" s="638"/>
      <c r="AI1847" t="str">
        <f t="shared" si="1362"/>
        <v/>
      </c>
      <c r="AJ1847">
        <f t="shared" si="1363"/>
        <v>0</v>
      </c>
      <c r="AK1847">
        <f t="shared" si="1364"/>
        <v>0</v>
      </c>
      <c r="AL1847">
        <f t="shared" si="1365"/>
        <v>0</v>
      </c>
      <c r="AM1847">
        <f t="shared" si="1366"/>
        <v>0</v>
      </c>
      <c r="AN1847">
        <f t="shared" si="1367"/>
        <v>0</v>
      </c>
      <c r="AO1847">
        <f t="shared" si="1368"/>
        <v>0</v>
      </c>
      <c r="AP1847">
        <f t="shared" si="1369"/>
        <v>0</v>
      </c>
      <c r="AQ1847">
        <f t="shared" si="1370"/>
        <v>0</v>
      </c>
      <c r="AR1847">
        <f t="shared" si="1371"/>
        <v>0</v>
      </c>
      <c r="AS1847">
        <f t="shared" si="1372"/>
        <v>0</v>
      </c>
      <c r="AT1847">
        <f t="shared" si="1373"/>
        <v>0</v>
      </c>
      <c r="AU1847">
        <f t="shared" si="1374"/>
        <v>0</v>
      </c>
      <c r="AV1847">
        <f t="shared" si="1375"/>
        <v>0</v>
      </c>
      <c r="AW1847">
        <f t="shared" si="1376"/>
        <v>0</v>
      </c>
      <c r="AX1847">
        <f t="shared" si="1377"/>
        <v>0</v>
      </c>
      <c r="AY1847" s="356" t="str">
        <f t="shared" si="1378"/>
        <v/>
      </c>
      <c r="AZ1847" s="357">
        <f t="shared" si="1379"/>
        <v>0</v>
      </c>
      <c r="BA1847" s="358">
        <f t="shared" si="1380"/>
        <v>0</v>
      </c>
      <c r="BB1847" s="359">
        <f t="shared" si="1381"/>
        <v>0</v>
      </c>
      <c r="BC1847" s="356" t="str">
        <f t="shared" si="1382"/>
        <v/>
      </c>
      <c r="BD1847" s="360">
        <f t="shared" si="1383"/>
        <v>0</v>
      </c>
      <c r="BE1847" s="358">
        <f t="shared" si="1384"/>
        <v>0</v>
      </c>
      <c r="BF1847" s="359">
        <f t="shared" si="1385"/>
        <v>0</v>
      </c>
      <c r="BG1847" s="356" t="str">
        <f t="shared" si="1386"/>
        <v/>
      </c>
      <c r="BH1847" s="360">
        <f t="shared" si="1387"/>
        <v>0</v>
      </c>
      <c r="BI1847" s="358">
        <f t="shared" si="1388"/>
        <v>0</v>
      </c>
      <c r="BJ1847" s="359">
        <f t="shared" si="1389"/>
        <v>0</v>
      </c>
      <c r="BK1847" s="293">
        <f t="shared" si="1390"/>
        <v>0</v>
      </c>
      <c r="BL1847" s="352" t="str">
        <f>IF(BK1847=0,"",
IF(SUM($BK$1836:BK1847)=1,BM1847,
IF($BK$1956&gt;SUM($BK$1836:BK1847),_xlfn.CONCAT(", ",BM1847),
IF($BK$1956=SUM($BK$1836:BK1847),_xlfn.CONCAT(" y ",BM1847)))))</f>
        <v/>
      </c>
      <c r="BM1847" s="120" t="s">
        <v>5147</v>
      </c>
      <c r="BN1847" s="290">
        <f t="shared" si="1391"/>
        <v>0</v>
      </c>
      <c r="BO1847" s="293">
        <f t="shared" si="1392"/>
        <v>0</v>
      </c>
      <c r="BP1847" s="283" t="str">
        <f>IF(BO1847=0,"",
IF(SUM($BO$1836:BO1847)=1,BQ1847,
IF($BO$1956&gt;SUM($BO$1836:BO1847),_xlfn.CONCAT(", ",BQ1847),
IF($BO$1956=SUM($BO$1836:BO1847),_xlfn.CONCAT(" y ",BQ1847)))))</f>
        <v/>
      </c>
      <c r="BQ1847" s="120" t="s">
        <v>5147</v>
      </c>
    </row>
    <row r="1848" spans="1:69" ht="15" customHeight="1">
      <c r="A1848" s="22"/>
      <c r="B1848" s="11"/>
      <c r="C1848" s="35" t="s">
        <v>5044</v>
      </c>
      <c r="D1848" s="800" t="str">
        <f>IF(CNGE_2026_M1_Secc1_Sub1!$D53="","",CNGE_2026_M1_Secc1_Sub1!$D53)</f>
        <v/>
      </c>
      <c r="E1848" s="723"/>
      <c r="F1848" s="723"/>
      <c r="G1848" s="723"/>
      <c r="H1848" s="723"/>
      <c r="I1848" s="723"/>
      <c r="J1848" s="723"/>
      <c r="K1848" s="723"/>
      <c r="L1848" s="723"/>
      <c r="M1848" s="723"/>
      <c r="N1848" s="723"/>
      <c r="O1848" s="723"/>
      <c r="P1848" s="723"/>
      <c r="Q1848" s="723"/>
      <c r="R1848" s="724"/>
      <c r="S1848" s="637" t="str">
        <f t="shared" si="1359"/>
        <v/>
      </c>
      <c r="T1848" s="637" t="str">
        <f t="shared" si="1360"/>
        <v/>
      </c>
      <c r="U1848" s="637" t="str">
        <f t="shared" si="1361"/>
        <v/>
      </c>
      <c r="V1848" s="638"/>
      <c r="W1848" s="638"/>
      <c r="X1848" s="638"/>
      <c r="Y1848" s="638"/>
      <c r="Z1848" s="638"/>
      <c r="AA1848" s="638"/>
      <c r="AB1848" s="638"/>
      <c r="AC1848" s="638"/>
      <c r="AD1848" s="638"/>
      <c r="AI1848" t="str">
        <f t="shared" si="1362"/>
        <v/>
      </c>
      <c r="AJ1848">
        <f t="shared" si="1363"/>
        <v>0</v>
      </c>
      <c r="AK1848">
        <f t="shared" si="1364"/>
        <v>0</v>
      </c>
      <c r="AL1848">
        <f t="shared" si="1365"/>
        <v>0</v>
      </c>
      <c r="AM1848">
        <f t="shared" si="1366"/>
        <v>0</v>
      </c>
      <c r="AN1848">
        <f t="shared" si="1367"/>
        <v>0</v>
      </c>
      <c r="AO1848">
        <f t="shared" si="1368"/>
        <v>0</v>
      </c>
      <c r="AP1848">
        <f t="shared" si="1369"/>
        <v>0</v>
      </c>
      <c r="AQ1848">
        <f t="shared" si="1370"/>
        <v>0</v>
      </c>
      <c r="AR1848">
        <f t="shared" si="1371"/>
        <v>0</v>
      </c>
      <c r="AS1848">
        <f t="shared" si="1372"/>
        <v>0</v>
      </c>
      <c r="AT1848">
        <f t="shared" si="1373"/>
        <v>0</v>
      </c>
      <c r="AU1848">
        <f t="shared" si="1374"/>
        <v>0</v>
      </c>
      <c r="AV1848">
        <f t="shared" si="1375"/>
        <v>0</v>
      </c>
      <c r="AW1848">
        <f t="shared" si="1376"/>
        <v>0</v>
      </c>
      <c r="AX1848">
        <f t="shared" si="1377"/>
        <v>0</v>
      </c>
      <c r="AY1848" s="356" t="str">
        <f t="shared" si="1378"/>
        <v/>
      </c>
      <c r="AZ1848" s="357">
        <f t="shared" si="1379"/>
        <v>0</v>
      </c>
      <c r="BA1848" s="358">
        <f t="shared" si="1380"/>
        <v>0</v>
      </c>
      <c r="BB1848" s="359">
        <f t="shared" si="1381"/>
        <v>0</v>
      </c>
      <c r="BC1848" s="356" t="str">
        <f t="shared" si="1382"/>
        <v/>
      </c>
      <c r="BD1848" s="360">
        <f t="shared" si="1383"/>
        <v>0</v>
      </c>
      <c r="BE1848" s="358">
        <f t="shared" si="1384"/>
        <v>0</v>
      </c>
      <c r="BF1848" s="359">
        <f t="shared" si="1385"/>
        <v>0</v>
      </c>
      <c r="BG1848" s="356" t="str">
        <f t="shared" si="1386"/>
        <v/>
      </c>
      <c r="BH1848" s="360">
        <f t="shared" si="1387"/>
        <v>0</v>
      </c>
      <c r="BI1848" s="358">
        <f t="shared" si="1388"/>
        <v>0</v>
      </c>
      <c r="BJ1848" s="359">
        <f t="shared" si="1389"/>
        <v>0</v>
      </c>
      <c r="BK1848" s="293">
        <f t="shared" si="1390"/>
        <v>0</v>
      </c>
      <c r="BL1848" s="352" t="str">
        <f>IF(BK1848=0,"",
IF(SUM($BK$1836:BK1848)=1,BM1848,
IF($BK$1956&gt;SUM($BK$1836:BK1848),_xlfn.CONCAT(", ",BM1848),
IF($BK$1956=SUM($BK$1836:BK1848),_xlfn.CONCAT(" y ",BM1848)))))</f>
        <v/>
      </c>
      <c r="BM1848" s="120" t="s">
        <v>5149</v>
      </c>
      <c r="BN1848" s="290">
        <f t="shared" si="1391"/>
        <v>0</v>
      </c>
      <c r="BO1848" s="293">
        <f t="shared" si="1392"/>
        <v>0</v>
      </c>
      <c r="BP1848" s="283" t="str">
        <f>IF(BO1848=0,"",
IF(SUM($BO$1836:BO1848)=1,BQ1848,
IF($BO$1956&gt;SUM($BO$1836:BO1848),_xlfn.CONCAT(", ",BQ1848),
IF($BO$1956=SUM($BO$1836:BO1848),_xlfn.CONCAT(" y ",BQ1848)))))</f>
        <v/>
      </c>
      <c r="BQ1848" s="120" t="s">
        <v>5149</v>
      </c>
    </row>
    <row r="1849" spans="1:69" ht="15" customHeight="1">
      <c r="A1849" s="22"/>
      <c r="B1849" s="11"/>
      <c r="C1849" s="35" t="s">
        <v>5045</v>
      </c>
      <c r="D1849" s="800" t="str">
        <f>IF(CNGE_2026_M1_Secc1_Sub1!$D54="","",CNGE_2026_M1_Secc1_Sub1!$D54)</f>
        <v/>
      </c>
      <c r="E1849" s="723"/>
      <c r="F1849" s="723"/>
      <c r="G1849" s="723"/>
      <c r="H1849" s="723"/>
      <c r="I1849" s="723"/>
      <c r="J1849" s="723"/>
      <c r="K1849" s="723"/>
      <c r="L1849" s="723"/>
      <c r="M1849" s="723"/>
      <c r="N1849" s="723"/>
      <c r="O1849" s="723"/>
      <c r="P1849" s="723"/>
      <c r="Q1849" s="723"/>
      <c r="R1849" s="724"/>
      <c r="S1849" s="637" t="str">
        <f t="shared" si="1359"/>
        <v/>
      </c>
      <c r="T1849" s="637" t="str">
        <f t="shared" si="1360"/>
        <v/>
      </c>
      <c r="U1849" s="637" t="str">
        <f t="shared" si="1361"/>
        <v/>
      </c>
      <c r="V1849" s="638"/>
      <c r="W1849" s="638"/>
      <c r="X1849" s="638"/>
      <c r="Y1849" s="638"/>
      <c r="Z1849" s="638"/>
      <c r="AA1849" s="638"/>
      <c r="AB1849" s="638"/>
      <c r="AC1849" s="638"/>
      <c r="AD1849" s="638"/>
      <c r="AI1849" t="str">
        <f t="shared" si="1362"/>
        <v/>
      </c>
      <c r="AJ1849">
        <f t="shared" si="1363"/>
        <v>0</v>
      </c>
      <c r="AK1849">
        <f t="shared" si="1364"/>
        <v>0</v>
      </c>
      <c r="AL1849">
        <f t="shared" si="1365"/>
        <v>0</v>
      </c>
      <c r="AM1849">
        <f t="shared" si="1366"/>
        <v>0</v>
      </c>
      <c r="AN1849">
        <f t="shared" si="1367"/>
        <v>0</v>
      </c>
      <c r="AO1849">
        <f t="shared" si="1368"/>
        <v>0</v>
      </c>
      <c r="AP1849">
        <f t="shared" si="1369"/>
        <v>0</v>
      </c>
      <c r="AQ1849">
        <f t="shared" si="1370"/>
        <v>0</v>
      </c>
      <c r="AR1849">
        <f t="shared" si="1371"/>
        <v>0</v>
      </c>
      <c r="AS1849">
        <f t="shared" si="1372"/>
        <v>0</v>
      </c>
      <c r="AT1849">
        <f t="shared" si="1373"/>
        <v>0</v>
      </c>
      <c r="AU1849">
        <f t="shared" si="1374"/>
        <v>0</v>
      </c>
      <c r="AV1849">
        <f t="shared" si="1375"/>
        <v>0</v>
      </c>
      <c r="AW1849">
        <f t="shared" si="1376"/>
        <v>0</v>
      </c>
      <c r="AX1849">
        <f t="shared" si="1377"/>
        <v>0</v>
      </c>
      <c r="AY1849" s="356" t="str">
        <f t="shared" si="1378"/>
        <v/>
      </c>
      <c r="AZ1849" s="357">
        <f t="shared" si="1379"/>
        <v>0</v>
      </c>
      <c r="BA1849" s="358">
        <f t="shared" si="1380"/>
        <v>0</v>
      </c>
      <c r="BB1849" s="359">
        <f t="shared" si="1381"/>
        <v>0</v>
      </c>
      <c r="BC1849" s="356" t="str">
        <f t="shared" si="1382"/>
        <v/>
      </c>
      <c r="BD1849" s="360">
        <f t="shared" si="1383"/>
        <v>0</v>
      </c>
      <c r="BE1849" s="358">
        <f t="shared" si="1384"/>
        <v>0</v>
      </c>
      <c r="BF1849" s="359">
        <f t="shared" si="1385"/>
        <v>0</v>
      </c>
      <c r="BG1849" s="356" t="str">
        <f t="shared" si="1386"/>
        <v/>
      </c>
      <c r="BH1849" s="360">
        <f t="shared" si="1387"/>
        <v>0</v>
      </c>
      <c r="BI1849" s="358">
        <f t="shared" si="1388"/>
        <v>0</v>
      </c>
      <c r="BJ1849" s="359">
        <f t="shared" si="1389"/>
        <v>0</v>
      </c>
      <c r="BK1849" s="293">
        <f t="shared" si="1390"/>
        <v>0</v>
      </c>
      <c r="BL1849" s="352" t="str">
        <f>IF(BK1849=0,"",
IF(SUM($BK$1836:BK1849)=1,BM1849,
IF($BK$1956&gt;SUM($BK$1836:BK1849),_xlfn.CONCAT(", ",BM1849),
IF($BK$1956=SUM($BK$1836:BK1849),_xlfn.CONCAT(" y ",BM1849)))))</f>
        <v/>
      </c>
      <c r="BM1849" s="120" t="s">
        <v>5151</v>
      </c>
      <c r="BN1849" s="290">
        <f t="shared" si="1391"/>
        <v>0</v>
      </c>
      <c r="BO1849" s="293">
        <f t="shared" si="1392"/>
        <v>0</v>
      </c>
      <c r="BP1849" s="283" t="str">
        <f>IF(BO1849=0,"",
IF(SUM($BO$1836:BO1849)=1,BQ1849,
IF($BO$1956&gt;SUM($BO$1836:BO1849),_xlfn.CONCAT(", ",BQ1849),
IF($BO$1956=SUM($BO$1836:BO1849),_xlfn.CONCAT(" y ",BQ1849)))))</f>
        <v/>
      </c>
      <c r="BQ1849" s="120" t="s">
        <v>5151</v>
      </c>
    </row>
    <row r="1850" spans="1:69" ht="15" customHeight="1">
      <c r="A1850" s="22"/>
      <c r="B1850" s="11"/>
      <c r="C1850" s="35" t="s">
        <v>5046</v>
      </c>
      <c r="D1850" s="800" t="str">
        <f>IF(CNGE_2026_M1_Secc1_Sub1!$D55="","",CNGE_2026_M1_Secc1_Sub1!$D55)</f>
        <v/>
      </c>
      <c r="E1850" s="723"/>
      <c r="F1850" s="723"/>
      <c r="G1850" s="723"/>
      <c r="H1850" s="723"/>
      <c r="I1850" s="723"/>
      <c r="J1850" s="723"/>
      <c r="K1850" s="723"/>
      <c r="L1850" s="723"/>
      <c r="M1850" s="723"/>
      <c r="N1850" s="723"/>
      <c r="O1850" s="723"/>
      <c r="P1850" s="723"/>
      <c r="Q1850" s="723"/>
      <c r="R1850" s="724"/>
      <c r="S1850" s="637" t="str">
        <f t="shared" si="1359"/>
        <v/>
      </c>
      <c r="T1850" s="637" t="str">
        <f t="shared" si="1360"/>
        <v/>
      </c>
      <c r="U1850" s="637" t="str">
        <f t="shared" si="1361"/>
        <v/>
      </c>
      <c r="V1850" s="638"/>
      <c r="W1850" s="638"/>
      <c r="X1850" s="638"/>
      <c r="Y1850" s="638"/>
      <c r="Z1850" s="638"/>
      <c r="AA1850" s="638"/>
      <c r="AB1850" s="638"/>
      <c r="AC1850" s="638"/>
      <c r="AD1850" s="638"/>
      <c r="AI1850" t="str">
        <f t="shared" si="1362"/>
        <v/>
      </c>
      <c r="AJ1850">
        <f t="shared" si="1363"/>
        <v>0</v>
      </c>
      <c r="AK1850">
        <f t="shared" si="1364"/>
        <v>0</v>
      </c>
      <c r="AL1850">
        <f t="shared" si="1365"/>
        <v>0</v>
      </c>
      <c r="AM1850">
        <f t="shared" si="1366"/>
        <v>0</v>
      </c>
      <c r="AN1850">
        <f t="shared" si="1367"/>
        <v>0</v>
      </c>
      <c r="AO1850">
        <f t="shared" si="1368"/>
        <v>0</v>
      </c>
      <c r="AP1850">
        <f t="shared" si="1369"/>
        <v>0</v>
      </c>
      <c r="AQ1850">
        <f t="shared" si="1370"/>
        <v>0</v>
      </c>
      <c r="AR1850">
        <f t="shared" si="1371"/>
        <v>0</v>
      </c>
      <c r="AS1850">
        <f t="shared" si="1372"/>
        <v>0</v>
      </c>
      <c r="AT1850">
        <f t="shared" si="1373"/>
        <v>0</v>
      </c>
      <c r="AU1850">
        <f t="shared" si="1374"/>
        <v>0</v>
      </c>
      <c r="AV1850">
        <f t="shared" si="1375"/>
        <v>0</v>
      </c>
      <c r="AW1850">
        <f t="shared" si="1376"/>
        <v>0</v>
      </c>
      <c r="AX1850">
        <f t="shared" si="1377"/>
        <v>0</v>
      </c>
      <c r="AY1850" s="356" t="str">
        <f t="shared" si="1378"/>
        <v/>
      </c>
      <c r="AZ1850" s="357">
        <f t="shared" si="1379"/>
        <v>0</v>
      </c>
      <c r="BA1850" s="358">
        <f t="shared" si="1380"/>
        <v>0</v>
      </c>
      <c r="BB1850" s="359">
        <f t="shared" si="1381"/>
        <v>0</v>
      </c>
      <c r="BC1850" s="356" t="str">
        <f t="shared" si="1382"/>
        <v/>
      </c>
      <c r="BD1850" s="360">
        <f t="shared" si="1383"/>
        <v>0</v>
      </c>
      <c r="BE1850" s="358">
        <f t="shared" si="1384"/>
        <v>0</v>
      </c>
      <c r="BF1850" s="359">
        <f t="shared" si="1385"/>
        <v>0</v>
      </c>
      <c r="BG1850" s="356" t="str">
        <f t="shared" si="1386"/>
        <v/>
      </c>
      <c r="BH1850" s="360">
        <f t="shared" si="1387"/>
        <v>0</v>
      </c>
      <c r="BI1850" s="358">
        <f t="shared" si="1388"/>
        <v>0</v>
      </c>
      <c r="BJ1850" s="359">
        <f t="shared" si="1389"/>
        <v>0</v>
      </c>
      <c r="BK1850" s="293">
        <f t="shared" si="1390"/>
        <v>0</v>
      </c>
      <c r="BL1850" s="352" t="str">
        <f>IF(BK1850=0,"",
IF(SUM($BK$1836:BK1850)=1,BM1850,
IF($BK$1956&gt;SUM($BK$1836:BK1850),_xlfn.CONCAT(", ",BM1850),
IF($BK$1956=SUM($BK$1836:BK1850),_xlfn.CONCAT(" y ",BM1850)))))</f>
        <v/>
      </c>
      <c r="BM1850" s="120" t="s">
        <v>5153</v>
      </c>
      <c r="BN1850" s="290">
        <f t="shared" si="1391"/>
        <v>0</v>
      </c>
      <c r="BO1850" s="293">
        <f t="shared" si="1392"/>
        <v>0</v>
      </c>
      <c r="BP1850" s="283" t="str">
        <f>IF(BO1850=0,"",
IF(SUM($BO$1836:BO1850)=1,BQ1850,
IF($BO$1956&gt;SUM($BO$1836:BO1850),_xlfn.CONCAT(", ",BQ1850),
IF($BO$1956=SUM($BO$1836:BO1850),_xlfn.CONCAT(" y ",BQ1850)))))</f>
        <v/>
      </c>
      <c r="BQ1850" s="120" t="s">
        <v>5153</v>
      </c>
    </row>
    <row r="1851" spans="1:69" ht="15" customHeight="1">
      <c r="A1851" s="22"/>
      <c r="B1851" s="11"/>
      <c r="C1851" s="35" t="s">
        <v>5047</v>
      </c>
      <c r="D1851" s="800" t="str">
        <f>IF(CNGE_2026_M1_Secc1_Sub1!$D56="","",CNGE_2026_M1_Secc1_Sub1!$D56)</f>
        <v/>
      </c>
      <c r="E1851" s="723"/>
      <c r="F1851" s="723"/>
      <c r="G1851" s="723"/>
      <c r="H1851" s="723"/>
      <c r="I1851" s="723"/>
      <c r="J1851" s="723"/>
      <c r="K1851" s="723"/>
      <c r="L1851" s="723"/>
      <c r="M1851" s="723"/>
      <c r="N1851" s="723"/>
      <c r="O1851" s="723"/>
      <c r="P1851" s="723"/>
      <c r="Q1851" s="723"/>
      <c r="R1851" s="724"/>
      <c r="S1851" s="637" t="str">
        <f t="shared" si="1359"/>
        <v/>
      </c>
      <c r="T1851" s="637" t="str">
        <f t="shared" si="1360"/>
        <v/>
      </c>
      <c r="U1851" s="637" t="str">
        <f t="shared" si="1361"/>
        <v/>
      </c>
      <c r="V1851" s="638"/>
      <c r="W1851" s="638"/>
      <c r="X1851" s="638"/>
      <c r="Y1851" s="638"/>
      <c r="Z1851" s="638"/>
      <c r="AA1851" s="638"/>
      <c r="AB1851" s="638"/>
      <c r="AC1851" s="638"/>
      <c r="AD1851" s="638"/>
      <c r="AI1851" t="str">
        <f t="shared" si="1362"/>
        <v/>
      </c>
      <c r="AJ1851">
        <f t="shared" si="1363"/>
        <v>0</v>
      </c>
      <c r="AK1851">
        <f t="shared" si="1364"/>
        <v>0</v>
      </c>
      <c r="AL1851">
        <f t="shared" si="1365"/>
        <v>0</v>
      </c>
      <c r="AM1851">
        <f t="shared" si="1366"/>
        <v>0</v>
      </c>
      <c r="AN1851">
        <f t="shared" si="1367"/>
        <v>0</v>
      </c>
      <c r="AO1851">
        <f t="shared" si="1368"/>
        <v>0</v>
      </c>
      <c r="AP1851">
        <f t="shared" si="1369"/>
        <v>0</v>
      </c>
      <c r="AQ1851">
        <f t="shared" si="1370"/>
        <v>0</v>
      </c>
      <c r="AR1851">
        <f t="shared" si="1371"/>
        <v>0</v>
      </c>
      <c r="AS1851">
        <f t="shared" si="1372"/>
        <v>0</v>
      </c>
      <c r="AT1851">
        <f t="shared" si="1373"/>
        <v>0</v>
      </c>
      <c r="AU1851">
        <f t="shared" si="1374"/>
        <v>0</v>
      </c>
      <c r="AV1851">
        <f t="shared" si="1375"/>
        <v>0</v>
      </c>
      <c r="AW1851">
        <f t="shared" si="1376"/>
        <v>0</v>
      </c>
      <c r="AX1851">
        <f t="shared" si="1377"/>
        <v>0</v>
      </c>
      <c r="AY1851" s="356" t="str">
        <f t="shared" si="1378"/>
        <v/>
      </c>
      <c r="AZ1851" s="357">
        <f t="shared" si="1379"/>
        <v>0</v>
      </c>
      <c r="BA1851" s="358">
        <f t="shared" si="1380"/>
        <v>0</v>
      </c>
      <c r="BB1851" s="359">
        <f t="shared" si="1381"/>
        <v>0</v>
      </c>
      <c r="BC1851" s="356" t="str">
        <f t="shared" si="1382"/>
        <v/>
      </c>
      <c r="BD1851" s="360">
        <f t="shared" si="1383"/>
        <v>0</v>
      </c>
      <c r="BE1851" s="358">
        <f t="shared" si="1384"/>
        <v>0</v>
      </c>
      <c r="BF1851" s="359">
        <f t="shared" si="1385"/>
        <v>0</v>
      </c>
      <c r="BG1851" s="356" t="str">
        <f t="shared" si="1386"/>
        <v/>
      </c>
      <c r="BH1851" s="360">
        <f t="shared" si="1387"/>
        <v>0</v>
      </c>
      <c r="BI1851" s="358">
        <f t="shared" si="1388"/>
        <v>0</v>
      </c>
      <c r="BJ1851" s="359">
        <f t="shared" si="1389"/>
        <v>0</v>
      </c>
      <c r="BK1851" s="293">
        <f t="shared" si="1390"/>
        <v>0</v>
      </c>
      <c r="BL1851" s="352" t="str">
        <f>IF(BK1851=0,"",
IF(SUM($BK$1836:BK1851)=1,BM1851,
IF($BK$1956&gt;SUM($BK$1836:BK1851),_xlfn.CONCAT(", ",BM1851),
IF($BK$1956=SUM($BK$1836:BK1851),_xlfn.CONCAT(" y ",BM1851)))))</f>
        <v/>
      </c>
      <c r="BM1851" s="120" t="s">
        <v>5155</v>
      </c>
      <c r="BN1851" s="290">
        <f t="shared" si="1391"/>
        <v>0</v>
      </c>
      <c r="BO1851" s="293">
        <f t="shared" si="1392"/>
        <v>0</v>
      </c>
      <c r="BP1851" s="283" t="str">
        <f>IF(BO1851=0,"",
IF(SUM($BO$1836:BO1851)=1,BQ1851,
IF($BO$1956&gt;SUM($BO$1836:BO1851),_xlfn.CONCAT(", ",BQ1851),
IF($BO$1956=SUM($BO$1836:BO1851),_xlfn.CONCAT(" y ",BQ1851)))))</f>
        <v/>
      </c>
      <c r="BQ1851" s="120" t="s">
        <v>5155</v>
      </c>
    </row>
    <row r="1852" spans="1:69" ht="15" customHeight="1">
      <c r="A1852" s="22"/>
      <c r="B1852" s="11"/>
      <c r="C1852" s="35" t="s">
        <v>5048</v>
      </c>
      <c r="D1852" s="800" t="str">
        <f>IF(CNGE_2026_M1_Secc1_Sub1!$D57="","",CNGE_2026_M1_Secc1_Sub1!$D57)</f>
        <v/>
      </c>
      <c r="E1852" s="723"/>
      <c r="F1852" s="723"/>
      <c r="G1852" s="723"/>
      <c r="H1852" s="723"/>
      <c r="I1852" s="723"/>
      <c r="J1852" s="723"/>
      <c r="K1852" s="723"/>
      <c r="L1852" s="723"/>
      <c r="M1852" s="723"/>
      <c r="N1852" s="723"/>
      <c r="O1852" s="723"/>
      <c r="P1852" s="723"/>
      <c r="Q1852" s="723"/>
      <c r="R1852" s="724"/>
      <c r="S1852" s="637" t="str">
        <f t="shared" si="1359"/>
        <v/>
      </c>
      <c r="T1852" s="637" t="str">
        <f t="shared" si="1360"/>
        <v/>
      </c>
      <c r="U1852" s="637" t="str">
        <f t="shared" si="1361"/>
        <v/>
      </c>
      <c r="V1852" s="638"/>
      <c r="W1852" s="638"/>
      <c r="X1852" s="638"/>
      <c r="Y1852" s="638"/>
      <c r="Z1852" s="638"/>
      <c r="AA1852" s="638"/>
      <c r="AB1852" s="638"/>
      <c r="AC1852" s="638"/>
      <c r="AD1852" s="638"/>
      <c r="AI1852" t="str">
        <f t="shared" si="1362"/>
        <v/>
      </c>
      <c r="AJ1852">
        <f t="shared" si="1363"/>
        <v>0</v>
      </c>
      <c r="AK1852">
        <f t="shared" si="1364"/>
        <v>0</v>
      </c>
      <c r="AL1852">
        <f t="shared" si="1365"/>
        <v>0</v>
      </c>
      <c r="AM1852">
        <f t="shared" si="1366"/>
        <v>0</v>
      </c>
      <c r="AN1852">
        <f t="shared" si="1367"/>
        <v>0</v>
      </c>
      <c r="AO1852">
        <f t="shared" si="1368"/>
        <v>0</v>
      </c>
      <c r="AP1852">
        <f t="shared" si="1369"/>
        <v>0</v>
      </c>
      <c r="AQ1852">
        <f t="shared" si="1370"/>
        <v>0</v>
      </c>
      <c r="AR1852">
        <f t="shared" si="1371"/>
        <v>0</v>
      </c>
      <c r="AS1852">
        <f t="shared" si="1372"/>
        <v>0</v>
      </c>
      <c r="AT1852">
        <f t="shared" si="1373"/>
        <v>0</v>
      </c>
      <c r="AU1852">
        <f t="shared" si="1374"/>
        <v>0</v>
      </c>
      <c r="AV1852">
        <f t="shared" si="1375"/>
        <v>0</v>
      </c>
      <c r="AW1852">
        <f t="shared" si="1376"/>
        <v>0</v>
      </c>
      <c r="AX1852">
        <f t="shared" si="1377"/>
        <v>0</v>
      </c>
      <c r="AY1852" s="356" t="str">
        <f t="shared" si="1378"/>
        <v/>
      </c>
      <c r="AZ1852" s="357">
        <f t="shared" si="1379"/>
        <v>0</v>
      </c>
      <c r="BA1852" s="358">
        <f t="shared" si="1380"/>
        <v>0</v>
      </c>
      <c r="BB1852" s="359">
        <f t="shared" si="1381"/>
        <v>0</v>
      </c>
      <c r="BC1852" s="356" t="str">
        <f t="shared" si="1382"/>
        <v/>
      </c>
      <c r="BD1852" s="360">
        <f t="shared" si="1383"/>
        <v>0</v>
      </c>
      <c r="BE1852" s="358">
        <f t="shared" si="1384"/>
        <v>0</v>
      </c>
      <c r="BF1852" s="359">
        <f t="shared" si="1385"/>
        <v>0</v>
      </c>
      <c r="BG1852" s="356" t="str">
        <f t="shared" si="1386"/>
        <v/>
      </c>
      <c r="BH1852" s="360">
        <f t="shared" si="1387"/>
        <v>0</v>
      </c>
      <c r="BI1852" s="358">
        <f t="shared" si="1388"/>
        <v>0</v>
      </c>
      <c r="BJ1852" s="359">
        <f t="shared" si="1389"/>
        <v>0</v>
      </c>
      <c r="BK1852" s="293">
        <f t="shared" si="1390"/>
        <v>0</v>
      </c>
      <c r="BL1852" s="352" t="str">
        <f>IF(BK1852=0,"",
IF(SUM($BK$1836:BK1852)=1,BM1852,
IF($BK$1956&gt;SUM($BK$1836:BK1852),_xlfn.CONCAT(", ",BM1852),
IF($BK$1956=SUM($BK$1836:BK1852),_xlfn.CONCAT(" y ",BM1852)))))</f>
        <v/>
      </c>
      <c r="BM1852" s="120" t="s">
        <v>5157</v>
      </c>
      <c r="BN1852" s="290">
        <f t="shared" si="1391"/>
        <v>0</v>
      </c>
      <c r="BO1852" s="293">
        <f t="shared" si="1392"/>
        <v>0</v>
      </c>
      <c r="BP1852" s="283" t="str">
        <f>IF(BO1852=0,"",
IF(SUM($BO$1836:BO1852)=1,BQ1852,
IF($BO$1956&gt;SUM($BO$1836:BO1852),_xlfn.CONCAT(", ",BQ1852),
IF($BO$1956=SUM($BO$1836:BO1852),_xlfn.CONCAT(" y ",BQ1852)))))</f>
        <v/>
      </c>
      <c r="BQ1852" s="120" t="s">
        <v>5157</v>
      </c>
    </row>
    <row r="1853" spans="1:69" ht="15" customHeight="1">
      <c r="A1853" s="22"/>
      <c r="B1853" s="11"/>
      <c r="C1853" s="35" t="s">
        <v>5049</v>
      </c>
      <c r="D1853" s="800" t="str">
        <f>IF(CNGE_2026_M1_Secc1_Sub1!$D58="","",CNGE_2026_M1_Secc1_Sub1!$D58)</f>
        <v/>
      </c>
      <c r="E1853" s="723"/>
      <c r="F1853" s="723"/>
      <c r="G1853" s="723"/>
      <c r="H1853" s="723"/>
      <c r="I1853" s="723"/>
      <c r="J1853" s="723"/>
      <c r="K1853" s="723"/>
      <c r="L1853" s="723"/>
      <c r="M1853" s="723"/>
      <c r="N1853" s="723"/>
      <c r="O1853" s="723"/>
      <c r="P1853" s="723"/>
      <c r="Q1853" s="723"/>
      <c r="R1853" s="724"/>
      <c r="S1853" s="637" t="str">
        <f t="shared" si="1359"/>
        <v/>
      </c>
      <c r="T1853" s="637" t="str">
        <f t="shared" si="1360"/>
        <v/>
      </c>
      <c r="U1853" s="637" t="str">
        <f t="shared" si="1361"/>
        <v/>
      </c>
      <c r="V1853" s="638"/>
      <c r="W1853" s="638"/>
      <c r="X1853" s="638"/>
      <c r="Y1853" s="638"/>
      <c r="Z1853" s="638"/>
      <c r="AA1853" s="638"/>
      <c r="AB1853" s="638"/>
      <c r="AC1853" s="638"/>
      <c r="AD1853" s="638"/>
      <c r="AI1853" t="str">
        <f t="shared" si="1362"/>
        <v/>
      </c>
      <c r="AJ1853">
        <f t="shared" si="1363"/>
        <v>0</v>
      </c>
      <c r="AK1853">
        <f t="shared" si="1364"/>
        <v>0</v>
      </c>
      <c r="AL1853">
        <f t="shared" si="1365"/>
        <v>0</v>
      </c>
      <c r="AM1853">
        <f t="shared" si="1366"/>
        <v>0</v>
      </c>
      <c r="AN1853">
        <f t="shared" si="1367"/>
        <v>0</v>
      </c>
      <c r="AO1853">
        <f t="shared" si="1368"/>
        <v>0</v>
      </c>
      <c r="AP1853">
        <f t="shared" si="1369"/>
        <v>0</v>
      </c>
      <c r="AQ1853">
        <f t="shared" si="1370"/>
        <v>0</v>
      </c>
      <c r="AR1853">
        <f t="shared" si="1371"/>
        <v>0</v>
      </c>
      <c r="AS1853">
        <f t="shared" si="1372"/>
        <v>0</v>
      </c>
      <c r="AT1853">
        <f t="shared" si="1373"/>
        <v>0</v>
      </c>
      <c r="AU1853">
        <f t="shared" si="1374"/>
        <v>0</v>
      </c>
      <c r="AV1853">
        <f t="shared" si="1375"/>
        <v>0</v>
      </c>
      <c r="AW1853">
        <f t="shared" si="1376"/>
        <v>0</v>
      </c>
      <c r="AX1853">
        <f t="shared" si="1377"/>
        <v>0</v>
      </c>
      <c r="AY1853" s="356" t="str">
        <f t="shared" si="1378"/>
        <v/>
      </c>
      <c r="AZ1853" s="357">
        <f t="shared" si="1379"/>
        <v>0</v>
      </c>
      <c r="BA1853" s="358">
        <f t="shared" si="1380"/>
        <v>0</v>
      </c>
      <c r="BB1853" s="359">
        <f t="shared" si="1381"/>
        <v>0</v>
      </c>
      <c r="BC1853" s="356" t="str">
        <f t="shared" si="1382"/>
        <v/>
      </c>
      <c r="BD1853" s="360">
        <f t="shared" si="1383"/>
        <v>0</v>
      </c>
      <c r="BE1853" s="358">
        <f t="shared" si="1384"/>
        <v>0</v>
      </c>
      <c r="BF1853" s="359">
        <f t="shared" si="1385"/>
        <v>0</v>
      </c>
      <c r="BG1853" s="356" t="str">
        <f t="shared" si="1386"/>
        <v/>
      </c>
      <c r="BH1853" s="360">
        <f t="shared" si="1387"/>
        <v>0</v>
      </c>
      <c r="BI1853" s="358">
        <f t="shared" si="1388"/>
        <v>0</v>
      </c>
      <c r="BJ1853" s="359">
        <f t="shared" si="1389"/>
        <v>0</v>
      </c>
      <c r="BK1853" s="293">
        <f t="shared" si="1390"/>
        <v>0</v>
      </c>
      <c r="BL1853" s="352" t="str">
        <f>IF(BK1853=0,"",
IF(SUM($BK$1836:BK1853)=1,BM1853,
IF($BK$1956&gt;SUM($BK$1836:BK1853),_xlfn.CONCAT(", ",BM1853),
IF($BK$1956=SUM($BK$1836:BK1853),_xlfn.CONCAT(" y ",BM1853)))))</f>
        <v/>
      </c>
      <c r="BM1853" s="120" t="s">
        <v>5159</v>
      </c>
      <c r="BN1853" s="290">
        <f t="shared" si="1391"/>
        <v>0</v>
      </c>
      <c r="BO1853" s="293">
        <f t="shared" si="1392"/>
        <v>0</v>
      </c>
      <c r="BP1853" s="283" t="str">
        <f>IF(BO1853=0,"",
IF(SUM($BO$1836:BO1853)=1,BQ1853,
IF($BO$1956&gt;SUM($BO$1836:BO1853),_xlfn.CONCAT(", ",BQ1853),
IF($BO$1956=SUM($BO$1836:BO1853),_xlfn.CONCAT(" y ",BQ1853)))))</f>
        <v/>
      </c>
      <c r="BQ1853" s="120" t="s">
        <v>5159</v>
      </c>
    </row>
    <row r="1854" spans="1:69" ht="15" customHeight="1">
      <c r="A1854" s="22"/>
      <c r="B1854" s="11"/>
      <c r="C1854" s="35" t="s">
        <v>5050</v>
      </c>
      <c r="D1854" s="800" t="str">
        <f>IF(CNGE_2026_M1_Secc1_Sub1!$D59="","",CNGE_2026_M1_Secc1_Sub1!$D59)</f>
        <v/>
      </c>
      <c r="E1854" s="723"/>
      <c r="F1854" s="723"/>
      <c r="G1854" s="723"/>
      <c r="H1854" s="723"/>
      <c r="I1854" s="723"/>
      <c r="J1854" s="723"/>
      <c r="K1854" s="723"/>
      <c r="L1854" s="723"/>
      <c r="M1854" s="723"/>
      <c r="N1854" s="723"/>
      <c r="O1854" s="723"/>
      <c r="P1854" s="723"/>
      <c r="Q1854" s="723"/>
      <c r="R1854" s="724"/>
      <c r="S1854" s="637" t="str">
        <f t="shared" si="1359"/>
        <v/>
      </c>
      <c r="T1854" s="637" t="str">
        <f t="shared" si="1360"/>
        <v/>
      </c>
      <c r="U1854" s="637" t="str">
        <f t="shared" si="1361"/>
        <v/>
      </c>
      <c r="V1854" s="638"/>
      <c r="W1854" s="638"/>
      <c r="X1854" s="638"/>
      <c r="Y1854" s="638"/>
      <c r="Z1854" s="638"/>
      <c r="AA1854" s="638"/>
      <c r="AB1854" s="638"/>
      <c r="AC1854" s="638"/>
      <c r="AD1854" s="638"/>
      <c r="AI1854" t="str">
        <f t="shared" si="1362"/>
        <v/>
      </c>
      <c r="AJ1854">
        <f t="shared" si="1363"/>
        <v>0</v>
      </c>
      <c r="AK1854">
        <f t="shared" si="1364"/>
        <v>0</v>
      </c>
      <c r="AL1854">
        <f t="shared" si="1365"/>
        <v>0</v>
      </c>
      <c r="AM1854">
        <f t="shared" si="1366"/>
        <v>0</v>
      </c>
      <c r="AN1854">
        <f t="shared" si="1367"/>
        <v>0</v>
      </c>
      <c r="AO1854">
        <f t="shared" si="1368"/>
        <v>0</v>
      </c>
      <c r="AP1854">
        <f t="shared" si="1369"/>
        <v>0</v>
      </c>
      <c r="AQ1854">
        <f t="shared" si="1370"/>
        <v>0</v>
      </c>
      <c r="AR1854">
        <f t="shared" si="1371"/>
        <v>0</v>
      </c>
      <c r="AS1854">
        <f t="shared" si="1372"/>
        <v>0</v>
      </c>
      <c r="AT1854">
        <f t="shared" si="1373"/>
        <v>0</v>
      </c>
      <c r="AU1854">
        <f t="shared" si="1374"/>
        <v>0</v>
      </c>
      <c r="AV1854">
        <f t="shared" si="1375"/>
        <v>0</v>
      </c>
      <c r="AW1854">
        <f t="shared" si="1376"/>
        <v>0</v>
      </c>
      <c r="AX1854">
        <f t="shared" si="1377"/>
        <v>0</v>
      </c>
      <c r="AY1854" s="356" t="str">
        <f t="shared" si="1378"/>
        <v/>
      </c>
      <c r="AZ1854" s="357">
        <f t="shared" si="1379"/>
        <v>0</v>
      </c>
      <c r="BA1854" s="358">
        <f t="shared" si="1380"/>
        <v>0</v>
      </c>
      <c r="BB1854" s="359">
        <f t="shared" si="1381"/>
        <v>0</v>
      </c>
      <c r="BC1854" s="356" t="str">
        <f t="shared" si="1382"/>
        <v/>
      </c>
      <c r="BD1854" s="360">
        <f t="shared" si="1383"/>
        <v>0</v>
      </c>
      <c r="BE1854" s="358">
        <f t="shared" si="1384"/>
        <v>0</v>
      </c>
      <c r="BF1854" s="359">
        <f t="shared" si="1385"/>
        <v>0</v>
      </c>
      <c r="BG1854" s="356" t="str">
        <f t="shared" si="1386"/>
        <v/>
      </c>
      <c r="BH1854" s="360">
        <f t="shared" si="1387"/>
        <v>0</v>
      </c>
      <c r="BI1854" s="358">
        <f t="shared" si="1388"/>
        <v>0</v>
      </c>
      <c r="BJ1854" s="359">
        <f t="shared" si="1389"/>
        <v>0</v>
      </c>
      <c r="BK1854" s="293">
        <f t="shared" si="1390"/>
        <v>0</v>
      </c>
      <c r="BL1854" s="352" t="str">
        <f>IF(BK1854=0,"",
IF(SUM($BK$1836:BK1854)=1,BM1854,
IF($BK$1956&gt;SUM($BK$1836:BK1854),_xlfn.CONCAT(", ",BM1854),
IF($BK$1956=SUM($BK$1836:BK1854),_xlfn.CONCAT(" y ",BM1854)))))</f>
        <v/>
      </c>
      <c r="BM1854" s="120" t="s">
        <v>5161</v>
      </c>
      <c r="BN1854" s="290">
        <f t="shared" si="1391"/>
        <v>0</v>
      </c>
      <c r="BO1854" s="293">
        <f t="shared" si="1392"/>
        <v>0</v>
      </c>
      <c r="BP1854" s="283" t="str">
        <f>IF(BO1854=0,"",
IF(SUM($BO$1836:BO1854)=1,BQ1854,
IF($BO$1956&gt;SUM($BO$1836:BO1854),_xlfn.CONCAT(", ",BQ1854),
IF($BO$1956=SUM($BO$1836:BO1854),_xlfn.CONCAT(" y ",BQ1854)))))</f>
        <v/>
      </c>
      <c r="BQ1854" s="120" t="s">
        <v>5161</v>
      </c>
    </row>
    <row r="1855" spans="1:69" ht="15" customHeight="1">
      <c r="A1855" s="22"/>
      <c r="B1855" s="11"/>
      <c r="C1855" s="35" t="s">
        <v>5051</v>
      </c>
      <c r="D1855" s="800" t="str">
        <f>IF(CNGE_2026_M1_Secc1_Sub1!$D60="","",CNGE_2026_M1_Secc1_Sub1!$D60)</f>
        <v/>
      </c>
      <c r="E1855" s="723"/>
      <c r="F1855" s="723"/>
      <c r="G1855" s="723"/>
      <c r="H1855" s="723"/>
      <c r="I1855" s="723"/>
      <c r="J1855" s="723"/>
      <c r="K1855" s="723"/>
      <c r="L1855" s="723"/>
      <c r="M1855" s="723"/>
      <c r="N1855" s="723"/>
      <c r="O1855" s="723"/>
      <c r="P1855" s="723"/>
      <c r="Q1855" s="723"/>
      <c r="R1855" s="724"/>
      <c r="S1855" s="637" t="str">
        <f t="shared" si="1359"/>
        <v/>
      </c>
      <c r="T1855" s="637" t="str">
        <f t="shared" si="1360"/>
        <v/>
      </c>
      <c r="U1855" s="637" t="str">
        <f t="shared" si="1361"/>
        <v/>
      </c>
      <c r="V1855" s="638"/>
      <c r="W1855" s="638"/>
      <c r="X1855" s="638"/>
      <c r="Y1855" s="638"/>
      <c r="Z1855" s="638"/>
      <c r="AA1855" s="638"/>
      <c r="AB1855" s="638"/>
      <c r="AC1855" s="638"/>
      <c r="AD1855" s="638"/>
      <c r="AI1855" t="str">
        <f t="shared" si="1362"/>
        <v/>
      </c>
      <c r="AJ1855">
        <f t="shared" si="1363"/>
        <v>0</v>
      </c>
      <c r="AK1855">
        <f t="shared" si="1364"/>
        <v>0</v>
      </c>
      <c r="AL1855">
        <f t="shared" si="1365"/>
        <v>0</v>
      </c>
      <c r="AM1855">
        <f t="shared" si="1366"/>
        <v>0</v>
      </c>
      <c r="AN1855">
        <f t="shared" si="1367"/>
        <v>0</v>
      </c>
      <c r="AO1855">
        <f t="shared" si="1368"/>
        <v>0</v>
      </c>
      <c r="AP1855">
        <f t="shared" si="1369"/>
        <v>0</v>
      </c>
      <c r="AQ1855">
        <f t="shared" si="1370"/>
        <v>0</v>
      </c>
      <c r="AR1855">
        <f t="shared" si="1371"/>
        <v>0</v>
      </c>
      <c r="AS1855">
        <f t="shared" si="1372"/>
        <v>0</v>
      </c>
      <c r="AT1855">
        <f t="shared" si="1373"/>
        <v>0</v>
      </c>
      <c r="AU1855">
        <f t="shared" si="1374"/>
        <v>0</v>
      </c>
      <c r="AV1855">
        <f t="shared" si="1375"/>
        <v>0</v>
      </c>
      <c r="AW1855">
        <f t="shared" si="1376"/>
        <v>0</v>
      </c>
      <c r="AX1855">
        <f t="shared" si="1377"/>
        <v>0</v>
      </c>
      <c r="AY1855" s="356" t="str">
        <f t="shared" si="1378"/>
        <v/>
      </c>
      <c r="AZ1855" s="357">
        <f t="shared" si="1379"/>
        <v>0</v>
      </c>
      <c r="BA1855" s="358">
        <f t="shared" si="1380"/>
        <v>0</v>
      </c>
      <c r="BB1855" s="359">
        <f t="shared" si="1381"/>
        <v>0</v>
      </c>
      <c r="BC1855" s="356" t="str">
        <f t="shared" si="1382"/>
        <v/>
      </c>
      <c r="BD1855" s="360">
        <f t="shared" si="1383"/>
        <v>0</v>
      </c>
      <c r="BE1855" s="358">
        <f t="shared" si="1384"/>
        <v>0</v>
      </c>
      <c r="BF1855" s="359">
        <f t="shared" si="1385"/>
        <v>0</v>
      </c>
      <c r="BG1855" s="356" t="str">
        <f t="shared" si="1386"/>
        <v/>
      </c>
      <c r="BH1855" s="360">
        <f t="shared" si="1387"/>
        <v>0</v>
      </c>
      <c r="BI1855" s="358">
        <f t="shared" si="1388"/>
        <v>0</v>
      </c>
      <c r="BJ1855" s="359">
        <f t="shared" si="1389"/>
        <v>0</v>
      </c>
      <c r="BK1855" s="293">
        <f t="shared" si="1390"/>
        <v>0</v>
      </c>
      <c r="BL1855" s="352" t="str">
        <f>IF(BK1855=0,"",
IF(SUM($BK$1836:BK1855)=1,BM1855,
IF($BK$1956&gt;SUM($BK$1836:BK1855),_xlfn.CONCAT(", ",BM1855),
IF($BK$1956=SUM($BK$1836:BK1855),_xlfn.CONCAT(" y ",BM1855)))))</f>
        <v/>
      </c>
      <c r="BM1855" s="120" t="s">
        <v>5163</v>
      </c>
      <c r="BN1855" s="290">
        <f t="shared" si="1391"/>
        <v>0</v>
      </c>
      <c r="BO1855" s="293">
        <f t="shared" si="1392"/>
        <v>0</v>
      </c>
      <c r="BP1855" s="283" t="str">
        <f>IF(BO1855=0,"",
IF(SUM($BO$1836:BO1855)=1,BQ1855,
IF($BO$1956&gt;SUM($BO$1836:BO1855),_xlfn.CONCAT(", ",BQ1855),
IF($BO$1956=SUM($BO$1836:BO1855),_xlfn.CONCAT(" y ",BQ1855)))))</f>
        <v/>
      </c>
      <c r="BQ1855" s="120" t="s">
        <v>5163</v>
      </c>
    </row>
    <row r="1856" spans="1:69" ht="15" customHeight="1">
      <c r="A1856" s="22"/>
      <c r="B1856" s="11"/>
      <c r="C1856" s="35" t="s">
        <v>5052</v>
      </c>
      <c r="D1856" s="800" t="str">
        <f>IF(CNGE_2026_M1_Secc1_Sub1!$D61="","",CNGE_2026_M1_Secc1_Sub1!$D61)</f>
        <v/>
      </c>
      <c r="E1856" s="723"/>
      <c r="F1856" s="723"/>
      <c r="G1856" s="723"/>
      <c r="H1856" s="723"/>
      <c r="I1856" s="723"/>
      <c r="J1856" s="723"/>
      <c r="K1856" s="723"/>
      <c r="L1856" s="723"/>
      <c r="M1856" s="723"/>
      <c r="N1856" s="723"/>
      <c r="O1856" s="723"/>
      <c r="P1856" s="723"/>
      <c r="Q1856" s="723"/>
      <c r="R1856" s="724"/>
      <c r="S1856" s="637" t="str">
        <f t="shared" si="1359"/>
        <v/>
      </c>
      <c r="T1856" s="637" t="str">
        <f t="shared" si="1360"/>
        <v/>
      </c>
      <c r="U1856" s="637" t="str">
        <f t="shared" si="1361"/>
        <v/>
      </c>
      <c r="V1856" s="638"/>
      <c r="W1856" s="638"/>
      <c r="X1856" s="638"/>
      <c r="Y1856" s="638"/>
      <c r="Z1856" s="638"/>
      <c r="AA1856" s="638"/>
      <c r="AB1856" s="638"/>
      <c r="AC1856" s="638"/>
      <c r="AD1856" s="638"/>
      <c r="AI1856" t="str">
        <f t="shared" si="1362"/>
        <v/>
      </c>
      <c r="AJ1856">
        <f t="shared" si="1363"/>
        <v>0</v>
      </c>
      <c r="AK1856">
        <f t="shared" si="1364"/>
        <v>0</v>
      </c>
      <c r="AL1856">
        <f t="shared" si="1365"/>
        <v>0</v>
      </c>
      <c r="AM1856">
        <f t="shared" si="1366"/>
        <v>0</v>
      </c>
      <c r="AN1856">
        <f t="shared" si="1367"/>
        <v>0</v>
      </c>
      <c r="AO1856">
        <f t="shared" si="1368"/>
        <v>0</v>
      </c>
      <c r="AP1856">
        <f t="shared" si="1369"/>
        <v>0</v>
      </c>
      <c r="AQ1856">
        <f t="shared" si="1370"/>
        <v>0</v>
      </c>
      <c r="AR1856">
        <f t="shared" si="1371"/>
        <v>0</v>
      </c>
      <c r="AS1856">
        <f t="shared" si="1372"/>
        <v>0</v>
      </c>
      <c r="AT1856">
        <f t="shared" si="1373"/>
        <v>0</v>
      </c>
      <c r="AU1856">
        <f t="shared" si="1374"/>
        <v>0</v>
      </c>
      <c r="AV1856">
        <f t="shared" si="1375"/>
        <v>0</v>
      </c>
      <c r="AW1856">
        <f t="shared" si="1376"/>
        <v>0</v>
      </c>
      <c r="AX1856">
        <f t="shared" si="1377"/>
        <v>0</v>
      </c>
      <c r="AY1856" s="356" t="str">
        <f t="shared" si="1378"/>
        <v/>
      </c>
      <c r="AZ1856" s="357">
        <f t="shared" si="1379"/>
        <v>0</v>
      </c>
      <c r="BA1856" s="358">
        <f t="shared" si="1380"/>
        <v>0</v>
      </c>
      <c r="BB1856" s="359">
        <f t="shared" si="1381"/>
        <v>0</v>
      </c>
      <c r="BC1856" s="356" t="str">
        <f t="shared" si="1382"/>
        <v/>
      </c>
      <c r="BD1856" s="360">
        <f t="shared" si="1383"/>
        <v>0</v>
      </c>
      <c r="BE1856" s="358">
        <f t="shared" si="1384"/>
        <v>0</v>
      </c>
      <c r="BF1856" s="359">
        <f t="shared" si="1385"/>
        <v>0</v>
      </c>
      <c r="BG1856" s="356" t="str">
        <f t="shared" si="1386"/>
        <v/>
      </c>
      <c r="BH1856" s="360">
        <f t="shared" si="1387"/>
        <v>0</v>
      </c>
      <c r="BI1856" s="358">
        <f t="shared" si="1388"/>
        <v>0</v>
      </c>
      <c r="BJ1856" s="359">
        <f t="shared" si="1389"/>
        <v>0</v>
      </c>
      <c r="BK1856" s="293">
        <f t="shared" si="1390"/>
        <v>0</v>
      </c>
      <c r="BL1856" s="352" t="str">
        <f>IF(BK1856=0,"",
IF(SUM($BK$1836:BK1856)=1,BM1856,
IF($BK$1956&gt;SUM($BK$1836:BK1856),_xlfn.CONCAT(", ",BM1856),
IF($BK$1956=SUM($BK$1836:BK1856),_xlfn.CONCAT(" y ",BM1856)))))</f>
        <v/>
      </c>
      <c r="BM1856" s="120" t="s">
        <v>5165</v>
      </c>
      <c r="BN1856" s="290">
        <f t="shared" si="1391"/>
        <v>0</v>
      </c>
      <c r="BO1856" s="293">
        <f t="shared" si="1392"/>
        <v>0</v>
      </c>
      <c r="BP1856" s="283" t="str">
        <f>IF(BO1856=0,"",
IF(SUM($BO$1836:BO1856)=1,BQ1856,
IF($BO$1956&gt;SUM($BO$1836:BO1856),_xlfn.CONCAT(", ",BQ1856),
IF($BO$1956=SUM($BO$1836:BO1856),_xlfn.CONCAT(" y ",BQ1856)))))</f>
        <v/>
      </c>
      <c r="BQ1856" s="120" t="s">
        <v>5165</v>
      </c>
    </row>
    <row r="1857" spans="1:69" ht="15" customHeight="1">
      <c r="A1857" s="22"/>
      <c r="B1857" s="11"/>
      <c r="C1857" s="35" t="s">
        <v>5053</v>
      </c>
      <c r="D1857" s="800" t="str">
        <f>IF(CNGE_2026_M1_Secc1_Sub1!$D62="","",CNGE_2026_M1_Secc1_Sub1!$D62)</f>
        <v/>
      </c>
      <c r="E1857" s="723"/>
      <c r="F1857" s="723"/>
      <c r="G1857" s="723"/>
      <c r="H1857" s="723"/>
      <c r="I1857" s="723"/>
      <c r="J1857" s="723"/>
      <c r="K1857" s="723"/>
      <c r="L1857" s="723"/>
      <c r="M1857" s="723"/>
      <c r="N1857" s="723"/>
      <c r="O1857" s="723"/>
      <c r="P1857" s="723"/>
      <c r="Q1857" s="723"/>
      <c r="R1857" s="724"/>
      <c r="S1857" s="637" t="str">
        <f t="shared" si="1359"/>
        <v/>
      </c>
      <c r="T1857" s="637" t="str">
        <f t="shared" si="1360"/>
        <v/>
      </c>
      <c r="U1857" s="637" t="str">
        <f t="shared" si="1361"/>
        <v/>
      </c>
      <c r="V1857" s="638"/>
      <c r="W1857" s="638"/>
      <c r="X1857" s="638"/>
      <c r="Y1857" s="638"/>
      <c r="Z1857" s="638"/>
      <c r="AA1857" s="638"/>
      <c r="AB1857" s="638"/>
      <c r="AC1857" s="638"/>
      <c r="AD1857" s="638"/>
      <c r="AI1857" t="str">
        <f t="shared" si="1362"/>
        <v/>
      </c>
      <c r="AJ1857">
        <f t="shared" si="1363"/>
        <v>0</v>
      </c>
      <c r="AK1857">
        <f t="shared" si="1364"/>
        <v>0</v>
      </c>
      <c r="AL1857">
        <f t="shared" si="1365"/>
        <v>0</v>
      </c>
      <c r="AM1857">
        <f t="shared" si="1366"/>
        <v>0</v>
      </c>
      <c r="AN1857">
        <f t="shared" si="1367"/>
        <v>0</v>
      </c>
      <c r="AO1857">
        <f t="shared" si="1368"/>
        <v>0</v>
      </c>
      <c r="AP1857">
        <f t="shared" si="1369"/>
        <v>0</v>
      </c>
      <c r="AQ1857">
        <f t="shared" si="1370"/>
        <v>0</v>
      </c>
      <c r="AR1857">
        <f t="shared" si="1371"/>
        <v>0</v>
      </c>
      <c r="AS1857">
        <f t="shared" si="1372"/>
        <v>0</v>
      </c>
      <c r="AT1857">
        <f t="shared" si="1373"/>
        <v>0</v>
      </c>
      <c r="AU1857">
        <f t="shared" si="1374"/>
        <v>0</v>
      </c>
      <c r="AV1857">
        <f t="shared" si="1375"/>
        <v>0</v>
      </c>
      <c r="AW1857">
        <f t="shared" si="1376"/>
        <v>0</v>
      </c>
      <c r="AX1857">
        <f t="shared" si="1377"/>
        <v>0</v>
      </c>
      <c r="AY1857" s="356" t="str">
        <f t="shared" si="1378"/>
        <v/>
      </c>
      <c r="AZ1857" s="357">
        <f t="shared" si="1379"/>
        <v>0</v>
      </c>
      <c r="BA1857" s="358">
        <f t="shared" si="1380"/>
        <v>0</v>
      </c>
      <c r="BB1857" s="359">
        <f t="shared" si="1381"/>
        <v>0</v>
      </c>
      <c r="BC1857" s="356" t="str">
        <f t="shared" si="1382"/>
        <v/>
      </c>
      <c r="BD1857" s="360">
        <f t="shared" si="1383"/>
        <v>0</v>
      </c>
      <c r="BE1857" s="358">
        <f t="shared" si="1384"/>
        <v>0</v>
      </c>
      <c r="BF1857" s="359">
        <f t="shared" si="1385"/>
        <v>0</v>
      </c>
      <c r="BG1857" s="356" t="str">
        <f t="shared" si="1386"/>
        <v/>
      </c>
      <c r="BH1857" s="360">
        <f t="shared" si="1387"/>
        <v>0</v>
      </c>
      <c r="BI1857" s="358">
        <f t="shared" si="1388"/>
        <v>0</v>
      </c>
      <c r="BJ1857" s="359">
        <f t="shared" si="1389"/>
        <v>0</v>
      </c>
      <c r="BK1857" s="293">
        <f t="shared" si="1390"/>
        <v>0</v>
      </c>
      <c r="BL1857" s="352" t="str">
        <f>IF(BK1857=0,"",
IF(SUM($BK$1836:BK1857)=1,BM1857,
IF($BK$1956&gt;SUM($BK$1836:BK1857),_xlfn.CONCAT(", ",BM1857),
IF($BK$1956=SUM($BK$1836:BK1857),_xlfn.CONCAT(" y ",BM1857)))))</f>
        <v/>
      </c>
      <c r="BM1857" s="120" t="s">
        <v>5167</v>
      </c>
      <c r="BN1857" s="290">
        <f t="shared" si="1391"/>
        <v>0</v>
      </c>
      <c r="BO1857" s="293">
        <f t="shared" si="1392"/>
        <v>0</v>
      </c>
      <c r="BP1857" s="283" t="str">
        <f>IF(BO1857=0,"",
IF(SUM($BO$1836:BO1857)=1,BQ1857,
IF($BO$1956&gt;SUM($BO$1836:BO1857),_xlfn.CONCAT(", ",BQ1857),
IF($BO$1956=SUM($BO$1836:BO1857),_xlfn.CONCAT(" y ",BQ1857)))))</f>
        <v/>
      </c>
      <c r="BQ1857" s="120" t="s">
        <v>5167</v>
      </c>
    </row>
    <row r="1858" spans="1:69" ht="15" customHeight="1">
      <c r="A1858" s="22"/>
      <c r="B1858" s="11"/>
      <c r="C1858" s="35" t="s">
        <v>5054</v>
      </c>
      <c r="D1858" s="800" t="str">
        <f>IF(CNGE_2026_M1_Secc1_Sub1!$D63="","",CNGE_2026_M1_Secc1_Sub1!$D63)</f>
        <v/>
      </c>
      <c r="E1858" s="723"/>
      <c r="F1858" s="723"/>
      <c r="G1858" s="723"/>
      <c r="H1858" s="723"/>
      <c r="I1858" s="723"/>
      <c r="J1858" s="723"/>
      <c r="K1858" s="723"/>
      <c r="L1858" s="723"/>
      <c r="M1858" s="723"/>
      <c r="N1858" s="723"/>
      <c r="O1858" s="723"/>
      <c r="P1858" s="723"/>
      <c r="Q1858" s="723"/>
      <c r="R1858" s="724"/>
      <c r="S1858" s="637" t="str">
        <f t="shared" si="1359"/>
        <v/>
      </c>
      <c r="T1858" s="637" t="str">
        <f t="shared" si="1360"/>
        <v/>
      </c>
      <c r="U1858" s="637" t="str">
        <f t="shared" si="1361"/>
        <v/>
      </c>
      <c r="V1858" s="638"/>
      <c r="W1858" s="638"/>
      <c r="X1858" s="638"/>
      <c r="Y1858" s="638"/>
      <c r="Z1858" s="638"/>
      <c r="AA1858" s="638"/>
      <c r="AB1858" s="638"/>
      <c r="AC1858" s="638"/>
      <c r="AD1858" s="638"/>
      <c r="AI1858" t="str">
        <f t="shared" si="1362"/>
        <v/>
      </c>
      <c r="AJ1858">
        <f t="shared" si="1363"/>
        <v>0</v>
      </c>
      <c r="AK1858">
        <f t="shared" si="1364"/>
        <v>0</v>
      </c>
      <c r="AL1858">
        <f t="shared" si="1365"/>
        <v>0</v>
      </c>
      <c r="AM1858">
        <f t="shared" si="1366"/>
        <v>0</v>
      </c>
      <c r="AN1858">
        <f t="shared" si="1367"/>
        <v>0</v>
      </c>
      <c r="AO1858">
        <f t="shared" si="1368"/>
        <v>0</v>
      </c>
      <c r="AP1858">
        <f t="shared" si="1369"/>
        <v>0</v>
      </c>
      <c r="AQ1858">
        <f t="shared" si="1370"/>
        <v>0</v>
      </c>
      <c r="AR1858">
        <f t="shared" si="1371"/>
        <v>0</v>
      </c>
      <c r="AS1858">
        <f t="shared" si="1372"/>
        <v>0</v>
      </c>
      <c r="AT1858">
        <f t="shared" si="1373"/>
        <v>0</v>
      </c>
      <c r="AU1858">
        <f t="shared" si="1374"/>
        <v>0</v>
      </c>
      <c r="AV1858">
        <f t="shared" si="1375"/>
        <v>0</v>
      </c>
      <c r="AW1858">
        <f t="shared" si="1376"/>
        <v>0</v>
      </c>
      <c r="AX1858">
        <f t="shared" si="1377"/>
        <v>0</v>
      </c>
      <c r="AY1858" s="356" t="str">
        <f t="shared" si="1378"/>
        <v/>
      </c>
      <c r="AZ1858" s="357">
        <f t="shared" si="1379"/>
        <v>0</v>
      </c>
      <c r="BA1858" s="358">
        <f t="shared" si="1380"/>
        <v>0</v>
      </c>
      <c r="BB1858" s="359">
        <f t="shared" si="1381"/>
        <v>0</v>
      </c>
      <c r="BC1858" s="356" t="str">
        <f t="shared" si="1382"/>
        <v/>
      </c>
      <c r="BD1858" s="360">
        <f t="shared" si="1383"/>
        <v>0</v>
      </c>
      <c r="BE1858" s="358">
        <f t="shared" si="1384"/>
        <v>0</v>
      </c>
      <c r="BF1858" s="359">
        <f t="shared" si="1385"/>
        <v>0</v>
      </c>
      <c r="BG1858" s="356" t="str">
        <f t="shared" si="1386"/>
        <v/>
      </c>
      <c r="BH1858" s="360">
        <f t="shared" si="1387"/>
        <v>0</v>
      </c>
      <c r="BI1858" s="358">
        <f t="shared" si="1388"/>
        <v>0</v>
      </c>
      <c r="BJ1858" s="359">
        <f t="shared" si="1389"/>
        <v>0</v>
      </c>
      <c r="BK1858" s="293">
        <f t="shared" si="1390"/>
        <v>0</v>
      </c>
      <c r="BL1858" s="352" t="str">
        <f>IF(BK1858=0,"",
IF(SUM($BK$1836:BK1858)=1,BM1858,
IF($BK$1956&gt;SUM($BK$1836:BK1858),_xlfn.CONCAT(", ",BM1858),
IF($BK$1956=SUM($BK$1836:BK1858),_xlfn.CONCAT(" y ",BM1858)))))</f>
        <v/>
      </c>
      <c r="BM1858" s="120" t="s">
        <v>5169</v>
      </c>
      <c r="BN1858" s="290">
        <f t="shared" si="1391"/>
        <v>0</v>
      </c>
      <c r="BO1858" s="293">
        <f t="shared" si="1392"/>
        <v>0</v>
      </c>
      <c r="BP1858" s="283" t="str">
        <f>IF(BO1858=0,"",
IF(SUM($BO$1836:BO1858)=1,BQ1858,
IF($BO$1956&gt;SUM($BO$1836:BO1858),_xlfn.CONCAT(", ",BQ1858),
IF($BO$1956=SUM($BO$1836:BO1858),_xlfn.CONCAT(" y ",BQ1858)))))</f>
        <v/>
      </c>
      <c r="BQ1858" s="120" t="s">
        <v>5169</v>
      </c>
    </row>
    <row r="1859" spans="1:69" ht="15" customHeight="1">
      <c r="A1859" s="22"/>
      <c r="B1859" s="11"/>
      <c r="C1859" s="35" t="s">
        <v>5055</v>
      </c>
      <c r="D1859" s="800" t="str">
        <f>IF(CNGE_2026_M1_Secc1_Sub1!$D64="","",CNGE_2026_M1_Secc1_Sub1!$D64)</f>
        <v/>
      </c>
      <c r="E1859" s="723"/>
      <c r="F1859" s="723"/>
      <c r="G1859" s="723"/>
      <c r="H1859" s="723"/>
      <c r="I1859" s="723"/>
      <c r="J1859" s="723"/>
      <c r="K1859" s="723"/>
      <c r="L1859" s="723"/>
      <c r="M1859" s="723"/>
      <c r="N1859" s="723"/>
      <c r="O1859" s="723"/>
      <c r="P1859" s="723"/>
      <c r="Q1859" s="723"/>
      <c r="R1859" s="724"/>
      <c r="S1859" s="637" t="str">
        <f t="shared" si="1359"/>
        <v/>
      </c>
      <c r="T1859" s="637" t="str">
        <f t="shared" si="1360"/>
        <v/>
      </c>
      <c r="U1859" s="637" t="str">
        <f t="shared" si="1361"/>
        <v/>
      </c>
      <c r="V1859" s="638"/>
      <c r="W1859" s="638"/>
      <c r="X1859" s="638"/>
      <c r="Y1859" s="638"/>
      <c r="Z1859" s="638"/>
      <c r="AA1859" s="638"/>
      <c r="AB1859" s="638"/>
      <c r="AC1859" s="638"/>
      <c r="AD1859" s="638"/>
      <c r="AI1859" t="str">
        <f t="shared" si="1362"/>
        <v/>
      </c>
      <c r="AJ1859">
        <f t="shared" si="1363"/>
        <v>0</v>
      </c>
      <c r="AK1859">
        <f t="shared" si="1364"/>
        <v>0</v>
      </c>
      <c r="AL1859">
        <f t="shared" si="1365"/>
        <v>0</v>
      </c>
      <c r="AM1859">
        <f t="shared" si="1366"/>
        <v>0</v>
      </c>
      <c r="AN1859">
        <f t="shared" si="1367"/>
        <v>0</v>
      </c>
      <c r="AO1859">
        <f t="shared" si="1368"/>
        <v>0</v>
      </c>
      <c r="AP1859">
        <f t="shared" si="1369"/>
        <v>0</v>
      </c>
      <c r="AQ1859">
        <f t="shared" si="1370"/>
        <v>0</v>
      </c>
      <c r="AR1859">
        <f t="shared" si="1371"/>
        <v>0</v>
      </c>
      <c r="AS1859">
        <f t="shared" si="1372"/>
        <v>0</v>
      </c>
      <c r="AT1859">
        <f t="shared" si="1373"/>
        <v>0</v>
      </c>
      <c r="AU1859">
        <f t="shared" si="1374"/>
        <v>0</v>
      </c>
      <c r="AV1859">
        <f t="shared" si="1375"/>
        <v>0</v>
      </c>
      <c r="AW1859">
        <f t="shared" si="1376"/>
        <v>0</v>
      </c>
      <c r="AX1859">
        <f t="shared" si="1377"/>
        <v>0</v>
      </c>
      <c r="AY1859" s="356" t="str">
        <f t="shared" si="1378"/>
        <v/>
      </c>
      <c r="AZ1859" s="357">
        <f t="shared" si="1379"/>
        <v>0</v>
      </c>
      <c r="BA1859" s="358">
        <f t="shared" si="1380"/>
        <v>0</v>
      </c>
      <c r="BB1859" s="359">
        <f t="shared" si="1381"/>
        <v>0</v>
      </c>
      <c r="BC1859" s="356" t="str">
        <f t="shared" si="1382"/>
        <v/>
      </c>
      <c r="BD1859" s="360">
        <f t="shared" si="1383"/>
        <v>0</v>
      </c>
      <c r="BE1859" s="358">
        <f t="shared" si="1384"/>
        <v>0</v>
      </c>
      <c r="BF1859" s="359">
        <f t="shared" si="1385"/>
        <v>0</v>
      </c>
      <c r="BG1859" s="356" t="str">
        <f t="shared" si="1386"/>
        <v/>
      </c>
      <c r="BH1859" s="360">
        <f t="shared" si="1387"/>
        <v>0</v>
      </c>
      <c r="BI1859" s="358">
        <f t="shared" si="1388"/>
        <v>0</v>
      </c>
      <c r="BJ1859" s="359">
        <f t="shared" si="1389"/>
        <v>0</v>
      </c>
      <c r="BK1859" s="293">
        <f t="shared" si="1390"/>
        <v>0</v>
      </c>
      <c r="BL1859" s="352" t="str">
        <f>IF(BK1859=0,"",
IF(SUM($BK$1836:BK1859)=1,BM1859,
IF($BK$1956&gt;SUM($BK$1836:BK1859),_xlfn.CONCAT(", ",BM1859),
IF($BK$1956=SUM($BK$1836:BK1859),_xlfn.CONCAT(" y ",BM1859)))))</f>
        <v/>
      </c>
      <c r="BM1859" s="120" t="s">
        <v>5171</v>
      </c>
      <c r="BN1859" s="290">
        <f t="shared" si="1391"/>
        <v>0</v>
      </c>
      <c r="BO1859" s="293">
        <f t="shared" si="1392"/>
        <v>0</v>
      </c>
      <c r="BP1859" s="283" t="str">
        <f>IF(BO1859=0,"",
IF(SUM($BO$1836:BO1859)=1,BQ1859,
IF($BO$1956&gt;SUM($BO$1836:BO1859),_xlfn.CONCAT(", ",BQ1859),
IF($BO$1956=SUM($BO$1836:BO1859),_xlfn.CONCAT(" y ",BQ1859)))))</f>
        <v/>
      </c>
      <c r="BQ1859" s="120" t="s">
        <v>5171</v>
      </c>
    </row>
    <row r="1860" spans="1:69" ht="15" customHeight="1">
      <c r="A1860" s="22"/>
      <c r="B1860" s="11"/>
      <c r="C1860" s="35" t="s">
        <v>5056</v>
      </c>
      <c r="D1860" s="800" t="str">
        <f>IF(CNGE_2026_M1_Secc1_Sub1!$D65="","",CNGE_2026_M1_Secc1_Sub1!$D65)</f>
        <v/>
      </c>
      <c r="E1860" s="723"/>
      <c r="F1860" s="723"/>
      <c r="G1860" s="723"/>
      <c r="H1860" s="723"/>
      <c r="I1860" s="723"/>
      <c r="J1860" s="723"/>
      <c r="K1860" s="723"/>
      <c r="L1860" s="723"/>
      <c r="M1860" s="723"/>
      <c r="N1860" s="723"/>
      <c r="O1860" s="723"/>
      <c r="P1860" s="723"/>
      <c r="Q1860" s="723"/>
      <c r="R1860" s="724"/>
      <c r="S1860" s="637" t="str">
        <f t="shared" si="1359"/>
        <v/>
      </c>
      <c r="T1860" s="637" t="str">
        <f t="shared" si="1360"/>
        <v/>
      </c>
      <c r="U1860" s="637" t="str">
        <f t="shared" si="1361"/>
        <v/>
      </c>
      <c r="V1860" s="638"/>
      <c r="W1860" s="638"/>
      <c r="X1860" s="638"/>
      <c r="Y1860" s="638"/>
      <c r="Z1860" s="638"/>
      <c r="AA1860" s="638"/>
      <c r="AB1860" s="638"/>
      <c r="AC1860" s="638"/>
      <c r="AD1860" s="638"/>
      <c r="AI1860" t="str">
        <f t="shared" si="1362"/>
        <v/>
      </c>
      <c r="AJ1860">
        <f t="shared" si="1363"/>
        <v>0</v>
      </c>
      <c r="AK1860">
        <f t="shared" si="1364"/>
        <v>0</v>
      </c>
      <c r="AL1860">
        <f t="shared" si="1365"/>
        <v>0</v>
      </c>
      <c r="AM1860">
        <f t="shared" si="1366"/>
        <v>0</v>
      </c>
      <c r="AN1860">
        <f t="shared" si="1367"/>
        <v>0</v>
      </c>
      <c r="AO1860">
        <f t="shared" si="1368"/>
        <v>0</v>
      </c>
      <c r="AP1860">
        <f t="shared" si="1369"/>
        <v>0</v>
      </c>
      <c r="AQ1860">
        <f t="shared" si="1370"/>
        <v>0</v>
      </c>
      <c r="AR1860">
        <f t="shared" si="1371"/>
        <v>0</v>
      </c>
      <c r="AS1860">
        <f t="shared" si="1372"/>
        <v>0</v>
      </c>
      <c r="AT1860">
        <f t="shared" si="1373"/>
        <v>0</v>
      </c>
      <c r="AU1860">
        <f t="shared" si="1374"/>
        <v>0</v>
      </c>
      <c r="AV1860">
        <f t="shared" si="1375"/>
        <v>0</v>
      </c>
      <c r="AW1860">
        <f t="shared" si="1376"/>
        <v>0</v>
      </c>
      <c r="AX1860">
        <f t="shared" si="1377"/>
        <v>0</v>
      </c>
      <c r="AY1860" s="356" t="str">
        <f t="shared" si="1378"/>
        <v/>
      </c>
      <c r="AZ1860" s="357">
        <f t="shared" si="1379"/>
        <v>0</v>
      </c>
      <c r="BA1860" s="358">
        <f t="shared" si="1380"/>
        <v>0</v>
      </c>
      <c r="BB1860" s="359">
        <f t="shared" si="1381"/>
        <v>0</v>
      </c>
      <c r="BC1860" s="356" t="str">
        <f t="shared" si="1382"/>
        <v/>
      </c>
      <c r="BD1860" s="360">
        <f t="shared" si="1383"/>
        <v>0</v>
      </c>
      <c r="BE1860" s="358">
        <f t="shared" si="1384"/>
        <v>0</v>
      </c>
      <c r="BF1860" s="359">
        <f t="shared" si="1385"/>
        <v>0</v>
      </c>
      <c r="BG1860" s="356" t="str">
        <f t="shared" si="1386"/>
        <v/>
      </c>
      <c r="BH1860" s="360">
        <f t="shared" si="1387"/>
        <v>0</v>
      </c>
      <c r="BI1860" s="358">
        <f t="shared" si="1388"/>
        <v>0</v>
      </c>
      <c r="BJ1860" s="359">
        <f t="shared" si="1389"/>
        <v>0</v>
      </c>
      <c r="BK1860" s="293">
        <f t="shared" si="1390"/>
        <v>0</v>
      </c>
      <c r="BL1860" s="352" t="str">
        <f>IF(BK1860=0,"",
IF(SUM($BK$1836:BK1860)=1,BM1860,
IF($BK$1956&gt;SUM($BK$1836:BK1860),_xlfn.CONCAT(", ",BM1860),
IF($BK$1956=SUM($BK$1836:BK1860),_xlfn.CONCAT(" y ",BM1860)))))</f>
        <v/>
      </c>
      <c r="BM1860" s="120" t="s">
        <v>5173</v>
      </c>
      <c r="BN1860" s="290">
        <f t="shared" si="1391"/>
        <v>0</v>
      </c>
      <c r="BO1860" s="293">
        <f t="shared" si="1392"/>
        <v>0</v>
      </c>
      <c r="BP1860" s="283" t="str">
        <f>IF(BO1860=0,"",
IF(SUM($BO$1836:BO1860)=1,BQ1860,
IF($BO$1956&gt;SUM($BO$1836:BO1860),_xlfn.CONCAT(", ",BQ1860),
IF($BO$1956=SUM($BO$1836:BO1860),_xlfn.CONCAT(" y ",BQ1860)))))</f>
        <v/>
      </c>
      <c r="BQ1860" s="120" t="s">
        <v>5173</v>
      </c>
    </row>
    <row r="1861" spans="1:69" ht="15" customHeight="1">
      <c r="A1861" s="22"/>
      <c r="B1861" s="11"/>
      <c r="C1861" s="35" t="s">
        <v>5057</v>
      </c>
      <c r="D1861" s="800" t="str">
        <f>IF(CNGE_2026_M1_Secc1_Sub1!$D66="","",CNGE_2026_M1_Secc1_Sub1!$D66)</f>
        <v/>
      </c>
      <c r="E1861" s="723"/>
      <c r="F1861" s="723"/>
      <c r="G1861" s="723"/>
      <c r="H1861" s="723"/>
      <c r="I1861" s="723"/>
      <c r="J1861" s="723"/>
      <c r="K1861" s="723"/>
      <c r="L1861" s="723"/>
      <c r="M1861" s="723"/>
      <c r="N1861" s="723"/>
      <c r="O1861" s="723"/>
      <c r="P1861" s="723"/>
      <c r="Q1861" s="723"/>
      <c r="R1861" s="724"/>
      <c r="S1861" s="637" t="str">
        <f t="shared" si="1359"/>
        <v/>
      </c>
      <c r="T1861" s="637" t="str">
        <f t="shared" si="1360"/>
        <v/>
      </c>
      <c r="U1861" s="637" t="str">
        <f t="shared" si="1361"/>
        <v/>
      </c>
      <c r="V1861" s="638"/>
      <c r="W1861" s="638"/>
      <c r="X1861" s="638"/>
      <c r="Y1861" s="638"/>
      <c r="Z1861" s="638"/>
      <c r="AA1861" s="638"/>
      <c r="AB1861" s="638"/>
      <c r="AC1861" s="638"/>
      <c r="AD1861" s="638"/>
      <c r="AI1861" t="str">
        <f t="shared" si="1362"/>
        <v/>
      </c>
      <c r="AJ1861">
        <f t="shared" si="1363"/>
        <v>0</v>
      </c>
      <c r="AK1861">
        <f t="shared" si="1364"/>
        <v>0</v>
      </c>
      <c r="AL1861">
        <f t="shared" si="1365"/>
        <v>0</v>
      </c>
      <c r="AM1861">
        <f t="shared" si="1366"/>
        <v>0</v>
      </c>
      <c r="AN1861">
        <f t="shared" si="1367"/>
        <v>0</v>
      </c>
      <c r="AO1861">
        <f t="shared" si="1368"/>
        <v>0</v>
      </c>
      <c r="AP1861">
        <f t="shared" si="1369"/>
        <v>0</v>
      </c>
      <c r="AQ1861">
        <f t="shared" si="1370"/>
        <v>0</v>
      </c>
      <c r="AR1861">
        <f t="shared" si="1371"/>
        <v>0</v>
      </c>
      <c r="AS1861">
        <f t="shared" si="1372"/>
        <v>0</v>
      </c>
      <c r="AT1861">
        <f t="shared" si="1373"/>
        <v>0</v>
      </c>
      <c r="AU1861">
        <f t="shared" si="1374"/>
        <v>0</v>
      </c>
      <c r="AV1861">
        <f t="shared" si="1375"/>
        <v>0</v>
      </c>
      <c r="AW1861">
        <f t="shared" si="1376"/>
        <v>0</v>
      </c>
      <c r="AX1861">
        <f t="shared" si="1377"/>
        <v>0</v>
      </c>
      <c r="AY1861" s="356" t="str">
        <f t="shared" si="1378"/>
        <v/>
      </c>
      <c r="AZ1861" s="357">
        <f t="shared" si="1379"/>
        <v>0</v>
      </c>
      <c r="BA1861" s="358">
        <f t="shared" si="1380"/>
        <v>0</v>
      </c>
      <c r="BB1861" s="359">
        <f t="shared" si="1381"/>
        <v>0</v>
      </c>
      <c r="BC1861" s="356" t="str">
        <f t="shared" si="1382"/>
        <v/>
      </c>
      <c r="BD1861" s="360">
        <f t="shared" si="1383"/>
        <v>0</v>
      </c>
      <c r="BE1861" s="358">
        <f t="shared" si="1384"/>
        <v>0</v>
      </c>
      <c r="BF1861" s="359">
        <f t="shared" si="1385"/>
        <v>0</v>
      </c>
      <c r="BG1861" s="356" t="str">
        <f t="shared" si="1386"/>
        <v/>
      </c>
      <c r="BH1861" s="360">
        <f t="shared" si="1387"/>
        <v>0</v>
      </c>
      <c r="BI1861" s="358">
        <f t="shared" si="1388"/>
        <v>0</v>
      </c>
      <c r="BJ1861" s="359">
        <f t="shared" si="1389"/>
        <v>0</v>
      </c>
      <c r="BK1861" s="293">
        <f t="shared" si="1390"/>
        <v>0</v>
      </c>
      <c r="BL1861" s="352" t="str">
        <f>IF(BK1861=0,"",
IF(SUM($BK$1836:BK1861)=1,BM1861,
IF($BK$1956&gt;SUM($BK$1836:BK1861),_xlfn.CONCAT(", ",BM1861),
IF($BK$1956=SUM($BK$1836:BK1861),_xlfn.CONCAT(" y ",BM1861)))))</f>
        <v/>
      </c>
      <c r="BM1861" s="120" t="s">
        <v>5175</v>
      </c>
      <c r="BN1861" s="290">
        <f t="shared" si="1391"/>
        <v>0</v>
      </c>
      <c r="BO1861" s="293">
        <f t="shared" si="1392"/>
        <v>0</v>
      </c>
      <c r="BP1861" s="283" t="str">
        <f>IF(BO1861=0,"",
IF(SUM($BO$1836:BO1861)=1,BQ1861,
IF($BO$1956&gt;SUM($BO$1836:BO1861),_xlfn.CONCAT(", ",BQ1861),
IF($BO$1956=SUM($BO$1836:BO1861),_xlfn.CONCAT(" y ",BQ1861)))))</f>
        <v/>
      </c>
      <c r="BQ1861" s="120" t="s">
        <v>5175</v>
      </c>
    </row>
    <row r="1862" spans="1:69" ht="15" customHeight="1">
      <c r="A1862" s="22"/>
      <c r="B1862" s="11"/>
      <c r="C1862" s="35" t="s">
        <v>5058</v>
      </c>
      <c r="D1862" s="800" t="str">
        <f>IF(CNGE_2026_M1_Secc1_Sub1!$D67="","",CNGE_2026_M1_Secc1_Sub1!$D67)</f>
        <v/>
      </c>
      <c r="E1862" s="723"/>
      <c r="F1862" s="723"/>
      <c r="G1862" s="723"/>
      <c r="H1862" s="723"/>
      <c r="I1862" s="723"/>
      <c r="J1862" s="723"/>
      <c r="K1862" s="723"/>
      <c r="L1862" s="723"/>
      <c r="M1862" s="723"/>
      <c r="N1862" s="723"/>
      <c r="O1862" s="723"/>
      <c r="P1862" s="723"/>
      <c r="Q1862" s="723"/>
      <c r="R1862" s="724"/>
      <c r="S1862" s="637" t="str">
        <f t="shared" si="1359"/>
        <v/>
      </c>
      <c r="T1862" s="637" t="str">
        <f t="shared" si="1360"/>
        <v/>
      </c>
      <c r="U1862" s="637" t="str">
        <f t="shared" si="1361"/>
        <v/>
      </c>
      <c r="V1862" s="638"/>
      <c r="W1862" s="638"/>
      <c r="X1862" s="638"/>
      <c r="Y1862" s="638"/>
      <c r="Z1862" s="638"/>
      <c r="AA1862" s="638"/>
      <c r="AB1862" s="638"/>
      <c r="AC1862" s="638"/>
      <c r="AD1862" s="638"/>
      <c r="AI1862" t="str">
        <f t="shared" si="1362"/>
        <v/>
      </c>
      <c r="AJ1862">
        <f t="shared" si="1363"/>
        <v>0</v>
      </c>
      <c r="AK1862">
        <f t="shared" si="1364"/>
        <v>0</v>
      </c>
      <c r="AL1862">
        <f t="shared" si="1365"/>
        <v>0</v>
      </c>
      <c r="AM1862">
        <f t="shared" si="1366"/>
        <v>0</v>
      </c>
      <c r="AN1862">
        <f t="shared" si="1367"/>
        <v>0</v>
      </c>
      <c r="AO1862">
        <f t="shared" si="1368"/>
        <v>0</v>
      </c>
      <c r="AP1862">
        <f t="shared" si="1369"/>
        <v>0</v>
      </c>
      <c r="AQ1862">
        <f t="shared" si="1370"/>
        <v>0</v>
      </c>
      <c r="AR1862">
        <f t="shared" si="1371"/>
        <v>0</v>
      </c>
      <c r="AS1862">
        <f t="shared" si="1372"/>
        <v>0</v>
      </c>
      <c r="AT1862">
        <f t="shared" si="1373"/>
        <v>0</v>
      </c>
      <c r="AU1862">
        <f t="shared" si="1374"/>
        <v>0</v>
      </c>
      <c r="AV1862">
        <f t="shared" si="1375"/>
        <v>0</v>
      </c>
      <c r="AW1862">
        <f t="shared" si="1376"/>
        <v>0</v>
      </c>
      <c r="AX1862">
        <f t="shared" si="1377"/>
        <v>0</v>
      </c>
      <c r="AY1862" s="356" t="str">
        <f t="shared" si="1378"/>
        <v/>
      </c>
      <c r="AZ1862" s="357">
        <f t="shared" si="1379"/>
        <v>0</v>
      </c>
      <c r="BA1862" s="358">
        <f t="shared" si="1380"/>
        <v>0</v>
      </c>
      <c r="BB1862" s="359">
        <f t="shared" si="1381"/>
        <v>0</v>
      </c>
      <c r="BC1862" s="356" t="str">
        <f t="shared" si="1382"/>
        <v/>
      </c>
      <c r="BD1862" s="360">
        <f t="shared" si="1383"/>
        <v>0</v>
      </c>
      <c r="BE1862" s="358">
        <f t="shared" si="1384"/>
        <v>0</v>
      </c>
      <c r="BF1862" s="359">
        <f t="shared" si="1385"/>
        <v>0</v>
      </c>
      <c r="BG1862" s="356" t="str">
        <f t="shared" si="1386"/>
        <v/>
      </c>
      <c r="BH1862" s="360">
        <f t="shared" si="1387"/>
        <v>0</v>
      </c>
      <c r="BI1862" s="358">
        <f t="shared" si="1388"/>
        <v>0</v>
      </c>
      <c r="BJ1862" s="359">
        <f t="shared" si="1389"/>
        <v>0</v>
      </c>
      <c r="BK1862" s="293">
        <f t="shared" si="1390"/>
        <v>0</v>
      </c>
      <c r="BL1862" s="352" t="str">
        <f>IF(BK1862=0,"",
IF(SUM($BK$1836:BK1862)=1,BM1862,
IF($BK$1956&gt;SUM($BK$1836:BK1862),_xlfn.CONCAT(", ",BM1862),
IF($BK$1956=SUM($BK$1836:BK1862),_xlfn.CONCAT(" y ",BM1862)))))</f>
        <v/>
      </c>
      <c r="BM1862" s="120" t="s">
        <v>5177</v>
      </c>
      <c r="BN1862" s="290">
        <f t="shared" si="1391"/>
        <v>0</v>
      </c>
      <c r="BO1862" s="293">
        <f t="shared" si="1392"/>
        <v>0</v>
      </c>
      <c r="BP1862" s="283" t="str">
        <f>IF(BO1862=0,"",
IF(SUM($BO$1836:BO1862)=1,BQ1862,
IF($BO$1956&gt;SUM($BO$1836:BO1862),_xlfn.CONCAT(", ",BQ1862),
IF($BO$1956=SUM($BO$1836:BO1862),_xlfn.CONCAT(" y ",BQ1862)))))</f>
        <v/>
      </c>
      <c r="BQ1862" s="120" t="s">
        <v>5177</v>
      </c>
    </row>
    <row r="1863" spans="1:69" ht="15" customHeight="1">
      <c r="A1863" s="22"/>
      <c r="B1863" s="11"/>
      <c r="C1863" s="35" t="s">
        <v>5059</v>
      </c>
      <c r="D1863" s="800" t="str">
        <f>IF(CNGE_2026_M1_Secc1_Sub1!$D68="","",CNGE_2026_M1_Secc1_Sub1!$D68)</f>
        <v/>
      </c>
      <c r="E1863" s="723"/>
      <c r="F1863" s="723"/>
      <c r="G1863" s="723"/>
      <c r="H1863" s="723"/>
      <c r="I1863" s="723"/>
      <c r="J1863" s="723"/>
      <c r="K1863" s="723"/>
      <c r="L1863" s="723"/>
      <c r="M1863" s="723"/>
      <c r="N1863" s="723"/>
      <c r="O1863" s="723"/>
      <c r="P1863" s="723"/>
      <c r="Q1863" s="723"/>
      <c r="R1863" s="724"/>
      <c r="S1863" s="637" t="str">
        <f t="shared" si="1359"/>
        <v/>
      </c>
      <c r="T1863" s="637" t="str">
        <f t="shared" si="1360"/>
        <v/>
      </c>
      <c r="U1863" s="637" t="str">
        <f t="shared" si="1361"/>
        <v/>
      </c>
      <c r="V1863" s="638"/>
      <c r="W1863" s="638"/>
      <c r="X1863" s="638"/>
      <c r="Y1863" s="638"/>
      <c r="Z1863" s="638"/>
      <c r="AA1863" s="638"/>
      <c r="AB1863" s="638"/>
      <c r="AC1863" s="638"/>
      <c r="AD1863" s="638"/>
      <c r="AI1863" t="str">
        <f t="shared" si="1362"/>
        <v/>
      </c>
      <c r="AJ1863">
        <f t="shared" si="1363"/>
        <v>0</v>
      </c>
      <c r="AK1863">
        <f t="shared" si="1364"/>
        <v>0</v>
      </c>
      <c r="AL1863">
        <f t="shared" si="1365"/>
        <v>0</v>
      </c>
      <c r="AM1863">
        <f t="shared" si="1366"/>
        <v>0</v>
      </c>
      <c r="AN1863">
        <f t="shared" si="1367"/>
        <v>0</v>
      </c>
      <c r="AO1863">
        <f t="shared" si="1368"/>
        <v>0</v>
      </c>
      <c r="AP1863">
        <f t="shared" si="1369"/>
        <v>0</v>
      </c>
      <c r="AQ1863">
        <f t="shared" si="1370"/>
        <v>0</v>
      </c>
      <c r="AR1863">
        <f t="shared" si="1371"/>
        <v>0</v>
      </c>
      <c r="AS1863">
        <f t="shared" si="1372"/>
        <v>0</v>
      </c>
      <c r="AT1863">
        <f t="shared" si="1373"/>
        <v>0</v>
      </c>
      <c r="AU1863">
        <f t="shared" si="1374"/>
        <v>0</v>
      </c>
      <c r="AV1863">
        <f t="shared" si="1375"/>
        <v>0</v>
      </c>
      <c r="AW1863">
        <f t="shared" si="1376"/>
        <v>0</v>
      </c>
      <c r="AX1863">
        <f t="shared" si="1377"/>
        <v>0</v>
      </c>
      <c r="AY1863" s="356" t="str">
        <f t="shared" si="1378"/>
        <v/>
      </c>
      <c r="AZ1863" s="357">
        <f t="shared" si="1379"/>
        <v>0</v>
      </c>
      <c r="BA1863" s="358">
        <f t="shared" si="1380"/>
        <v>0</v>
      </c>
      <c r="BB1863" s="359">
        <f t="shared" si="1381"/>
        <v>0</v>
      </c>
      <c r="BC1863" s="356" t="str">
        <f t="shared" si="1382"/>
        <v/>
      </c>
      <c r="BD1863" s="360">
        <f t="shared" si="1383"/>
        <v>0</v>
      </c>
      <c r="BE1863" s="358">
        <f t="shared" si="1384"/>
        <v>0</v>
      </c>
      <c r="BF1863" s="359">
        <f t="shared" si="1385"/>
        <v>0</v>
      </c>
      <c r="BG1863" s="356" t="str">
        <f t="shared" si="1386"/>
        <v/>
      </c>
      <c r="BH1863" s="360">
        <f t="shared" si="1387"/>
        <v>0</v>
      </c>
      <c r="BI1863" s="358">
        <f t="shared" si="1388"/>
        <v>0</v>
      </c>
      <c r="BJ1863" s="359">
        <f t="shared" si="1389"/>
        <v>0</v>
      </c>
      <c r="BK1863" s="293">
        <f t="shared" si="1390"/>
        <v>0</v>
      </c>
      <c r="BL1863" s="352" t="str">
        <f>IF(BK1863=0,"",
IF(SUM($BK$1836:BK1863)=1,BM1863,
IF($BK$1956&gt;SUM($BK$1836:BK1863),_xlfn.CONCAT(", ",BM1863),
IF($BK$1956=SUM($BK$1836:BK1863),_xlfn.CONCAT(" y ",BM1863)))))</f>
        <v/>
      </c>
      <c r="BM1863" s="120" t="s">
        <v>5179</v>
      </c>
      <c r="BN1863" s="290">
        <f t="shared" si="1391"/>
        <v>0</v>
      </c>
      <c r="BO1863" s="293">
        <f t="shared" si="1392"/>
        <v>0</v>
      </c>
      <c r="BP1863" s="283" t="str">
        <f>IF(BO1863=0,"",
IF(SUM($BO$1836:BO1863)=1,BQ1863,
IF($BO$1956&gt;SUM($BO$1836:BO1863),_xlfn.CONCAT(", ",BQ1863),
IF($BO$1956=SUM($BO$1836:BO1863),_xlfn.CONCAT(" y ",BQ1863)))))</f>
        <v/>
      </c>
      <c r="BQ1863" s="120" t="s">
        <v>5179</v>
      </c>
    </row>
    <row r="1864" spans="1:69" ht="15" customHeight="1">
      <c r="A1864" s="22"/>
      <c r="B1864" s="11"/>
      <c r="C1864" s="35" t="s">
        <v>5060</v>
      </c>
      <c r="D1864" s="800" t="str">
        <f>IF(CNGE_2026_M1_Secc1_Sub1!$D69="","",CNGE_2026_M1_Secc1_Sub1!$D69)</f>
        <v/>
      </c>
      <c r="E1864" s="723"/>
      <c r="F1864" s="723"/>
      <c r="G1864" s="723"/>
      <c r="H1864" s="723"/>
      <c r="I1864" s="723"/>
      <c r="J1864" s="723"/>
      <c r="K1864" s="723"/>
      <c r="L1864" s="723"/>
      <c r="M1864" s="723"/>
      <c r="N1864" s="723"/>
      <c r="O1864" s="723"/>
      <c r="P1864" s="723"/>
      <c r="Q1864" s="723"/>
      <c r="R1864" s="724"/>
      <c r="S1864" s="637" t="str">
        <f t="shared" si="1359"/>
        <v/>
      </c>
      <c r="T1864" s="637" t="str">
        <f t="shared" si="1360"/>
        <v/>
      </c>
      <c r="U1864" s="637" t="str">
        <f t="shared" si="1361"/>
        <v/>
      </c>
      <c r="V1864" s="638"/>
      <c r="W1864" s="638"/>
      <c r="X1864" s="638"/>
      <c r="Y1864" s="638"/>
      <c r="Z1864" s="638"/>
      <c r="AA1864" s="638"/>
      <c r="AB1864" s="638"/>
      <c r="AC1864" s="638"/>
      <c r="AD1864" s="638"/>
      <c r="AI1864" t="str">
        <f t="shared" si="1362"/>
        <v/>
      </c>
      <c r="AJ1864">
        <f t="shared" si="1363"/>
        <v>0</v>
      </c>
      <c r="AK1864">
        <f t="shared" si="1364"/>
        <v>0</v>
      </c>
      <c r="AL1864">
        <f t="shared" si="1365"/>
        <v>0</v>
      </c>
      <c r="AM1864">
        <f t="shared" si="1366"/>
        <v>0</v>
      </c>
      <c r="AN1864">
        <f t="shared" si="1367"/>
        <v>0</v>
      </c>
      <c r="AO1864">
        <f t="shared" si="1368"/>
        <v>0</v>
      </c>
      <c r="AP1864">
        <f t="shared" si="1369"/>
        <v>0</v>
      </c>
      <c r="AQ1864">
        <f t="shared" si="1370"/>
        <v>0</v>
      </c>
      <c r="AR1864">
        <f t="shared" si="1371"/>
        <v>0</v>
      </c>
      <c r="AS1864">
        <f t="shared" si="1372"/>
        <v>0</v>
      </c>
      <c r="AT1864">
        <f t="shared" si="1373"/>
        <v>0</v>
      </c>
      <c r="AU1864">
        <f t="shared" si="1374"/>
        <v>0</v>
      </c>
      <c r="AV1864">
        <f t="shared" si="1375"/>
        <v>0</v>
      </c>
      <c r="AW1864">
        <f t="shared" si="1376"/>
        <v>0</v>
      </c>
      <c r="AX1864">
        <f t="shared" si="1377"/>
        <v>0</v>
      </c>
      <c r="AY1864" s="356" t="str">
        <f t="shared" si="1378"/>
        <v/>
      </c>
      <c r="AZ1864" s="357">
        <f t="shared" si="1379"/>
        <v>0</v>
      </c>
      <c r="BA1864" s="358">
        <f t="shared" si="1380"/>
        <v>0</v>
      </c>
      <c r="BB1864" s="359">
        <f t="shared" si="1381"/>
        <v>0</v>
      </c>
      <c r="BC1864" s="356" t="str">
        <f t="shared" si="1382"/>
        <v/>
      </c>
      <c r="BD1864" s="360">
        <f t="shared" si="1383"/>
        <v>0</v>
      </c>
      <c r="BE1864" s="358">
        <f t="shared" si="1384"/>
        <v>0</v>
      </c>
      <c r="BF1864" s="359">
        <f t="shared" si="1385"/>
        <v>0</v>
      </c>
      <c r="BG1864" s="356" t="str">
        <f t="shared" si="1386"/>
        <v/>
      </c>
      <c r="BH1864" s="360">
        <f t="shared" si="1387"/>
        <v>0</v>
      </c>
      <c r="BI1864" s="358">
        <f t="shared" si="1388"/>
        <v>0</v>
      </c>
      <c r="BJ1864" s="359">
        <f t="shared" si="1389"/>
        <v>0</v>
      </c>
      <c r="BK1864" s="293">
        <f t="shared" si="1390"/>
        <v>0</v>
      </c>
      <c r="BL1864" s="352" t="str">
        <f>IF(BK1864=0,"",
IF(SUM($BK$1836:BK1864)=1,BM1864,
IF($BK$1956&gt;SUM($BK$1836:BK1864),_xlfn.CONCAT(", ",BM1864),
IF($BK$1956=SUM($BK$1836:BK1864),_xlfn.CONCAT(" y ",BM1864)))))</f>
        <v/>
      </c>
      <c r="BM1864" s="120" t="s">
        <v>5181</v>
      </c>
      <c r="BN1864" s="290">
        <f t="shared" si="1391"/>
        <v>0</v>
      </c>
      <c r="BO1864" s="293">
        <f t="shared" si="1392"/>
        <v>0</v>
      </c>
      <c r="BP1864" s="283" t="str">
        <f>IF(BO1864=0,"",
IF(SUM($BO$1836:BO1864)=1,BQ1864,
IF($BO$1956&gt;SUM($BO$1836:BO1864),_xlfn.CONCAT(", ",BQ1864),
IF($BO$1956=SUM($BO$1836:BO1864),_xlfn.CONCAT(" y ",BQ1864)))))</f>
        <v/>
      </c>
      <c r="BQ1864" s="120" t="s">
        <v>5181</v>
      </c>
    </row>
    <row r="1865" spans="1:69" ht="15" customHeight="1">
      <c r="A1865" s="22"/>
      <c r="B1865" s="11"/>
      <c r="C1865" s="35" t="s">
        <v>5061</v>
      </c>
      <c r="D1865" s="800" t="str">
        <f>IF(CNGE_2026_M1_Secc1_Sub1!$D70="","",CNGE_2026_M1_Secc1_Sub1!$D70)</f>
        <v/>
      </c>
      <c r="E1865" s="723"/>
      <c r="F1865" s="723"/>
      <c r="G1865" s="723"/>
      <c r="H1865" s="723"/>
      <c r="I1865" s="723"/>
      <c r="J1865" s="723"/>
      <c r="K1865" s="723"/>
      <c r="L1865" s="723"/>
      <c r="M1865" s="723"/>
      <c r="N1865" s="723"/>
      <c r="O1865" s="723"/>
      <c r="P1865" s="723"/>
      <c r="Q1865" s="723"/>
      <c r="R1865" s="724"/>
      <c r="S1865" s="637" t="str">
        <f t="shared" si="1359"/>
        <v/>
      </c>
      <c r="T1865" s="637" t="str">
        <f t="shared" si="1360"/>
        <v/>
      </c>
      <c r="U1865" s="637" t="str">
        <f t="shared" si="1361"/>
        <v/>
      </c>
      <c r="V1865" s="638"/>
      <c r="W1865" s="638"/>
      <c r="X1865" s="638"/>
      <c r="Y1865" s="638"/>
      <c r="Z1865" s="638"/>
      <c r="AA1865" s="638"/>
      <c r="AB1865" s="638"/>
      <c r="AC1865" s="638"/>
      <c r="AD1865" s="638"/>
      <c r="AI1865" t="str">
        <f t="shared" si="1362"/>
        <v/>
      </c>
      <c r="AJ1865">
        <f t="shared" si="1363"/>
        <v>0</v>
      </c>
      <c r="AK1865">
        <f t="shared" si="1364"/>
        <v>0</v>
      </c>
      <c r="AL1865">
        <f t="shared" si="1365"/>
        <v>0</v>
      </c>
      <c r="AM1865">
        <f t="shared" si="1366"/>
        <v>0</v>
      </c>
      <c r="AN1865">
        <f t="shared" si="1367"/>
        <v>0</v>
      </c>
      <c r="AO1865">
        <f t="shared" si="1368"/>
        <v>0</v>
      </c>
      <c r="AP1865">
        <f t="shared" si="1369"/>
        <v>0</v>
      </c>
      <c r="AQ1865">
        <f t="shared" si="1370"/>
        <v>0</v>
      </c>
      <c r="AR1865">
        <f t="shared" si="1371"/>
        <v>0</v>
      </c>
      <c r="AS1865">
        <f t="shared" si="1372"/>
        <v>0</v>
      </c>
      <c r="AT1865">
        <f t="shared" si="1373"/>
        <v>0</v>
      </c>
      <c r="AU1865">
        <f t="shared" si="1374"/>
        <v>0</v>
      </c>
      <c r="AV1865">
        <f t="shared" si="1375"/>
        <v>0</v>
      </c>
      <c r="AW1865">
        <f t="shared" si="1376"/>
        <v>0</v>
      </c>
      <c r="AX1865">
        <f t="shared" si="1377"/>
        <v>0</v>
      </c>
      <c r="AY1865" s="356" t="str">
        <f t="shared" si="1378"/>
        <v/>
      </c>
      <c r="AZ1865" s="357">
        <f t="shared" si="1379"/>
        <v>0</v>
      </c>
      <c r="BA1865" s="358">
        <f t="shared" si="1380"/>
        <v>0</v>
      </c>
      <c r="BB1865" s="359">
        <f t="shared" si="1381"/>
        <v>0</v>
      </c>
      <c r="BC1865" s="356" t="str">
        <f t="shared" si="1382"/>
        <v/>
      </c>
      <c r="BD1865" s="360">
        <f t="shared" si="1383"/>
        <v>0</v>
      </c>
      <c r="BE1865" s="358">
        <f t="shared" si="1384"/>
        <v>0</v>
      </c>
      <c r="BF1865" s="359">
        <f t="shared" si="1385"/>
        <v>0</v>
      </c>
      <c r="BG1865" s="356" t="str">
        <f t="shared" si="1386"/>
        <v/>
      </c>
      <c r="BH1865" s="360">
        <f t="shared" si="1387"/>
        <v>0</v>
      </c>
      <c r="BI1865" s="358">
        <f t="shared" si="1388"/>
        <v>0</v>
      </c>
      <c r="BJ1865" s="359">
        <f t="shared" si="1389"/>
        <v>0</v>
      </c>
      <c r="BK1865" s="293">
        <f t="shared" si="1390"/>
        <v>0</v>
      </c>
      <c r="BL1865" s="352" t="str">
        <f>IF(BK1865=0,"",
IF(SUM($BK$1836:BK1865)=1,BM1865,
IF($BK$1956&gt;SUM($BK$1836:BK1865),_xlfn.CONCAT(", ",BM1865),
IF($BK$1956=SUM($BK$1836:BK1865),_xlfn.CONCAT(" y ",BM1865)))))</f>
        <v/>
      </c>
      <c r="BM1865" s="120" t="s">
        <v>5183</v>
      </c>
      <c r="BN1865" s="290">
        <f t="shared" si="1391"/>
        <v>0</v>
      </c>
      <c r="BO1865" s="293">
        <f t="shared" si="1392"/>
        <v>0</v>
      </c>
      <c r="BP1865" s="283" t="str">
        <f>IF(BO1865=0,"",
IF(SUM($BO$1836:BO1865)=1,BQ1865,
IF($BO$1956&gt;SUM($BO$1836:BO1865),_xlfn.CONCAT(", ",BQ1865),
IF($BO$1956=SUM($BO$1836:BO1865),_xlfn.CONCAT(" y ",BQ1865)))))</f>
        <v/>
      </c>
      <c r="BQ1865" s="120" t="s">
        <v>5183</v>
      </c>
    </row>
    <row r="1866" spans="1:69" ht="15" customHeight="1">
      <c r="A1866" s="22"/>
      <c r="B1866" s="11"/>
      <c r="C1866" s="35" t="s">
        <v>5062</v>
      </c>
      <c r="D1866" s="800" t="str">
        <f>IF(CNGE_2026_M1_Secc1_Sub1!$D71="","",CNGE_2026_M1_Secc1_Sub1!$D71)</f>
        <v/>
      </c>
      <c r="E1866" s="723"/>
      <c r="F1866" s="723"/>
      <c r="G1866" s="723"/>
      <c r="H1866" s="723"/>
      <c r="I1866" s="723"/>
      <c r="J1866" s="723"/>
      <c r="K1866" s="723"/>
      <c r="L1866" s="723"/>
      <c r="M1866" s="723"/>
      <c r="N1866" s="723"/>
      <c r="O1866" s="723"/>
      <c r="P1866" s="723"/>
      <c r="Q1866" s="723"/>
      <c r="R1866" s="724"/>
      <c r="S1866" s="637" t="str">
        <f t="shared" si="1359"/>
        <v/>
      </c>
      <c r="T1866" s="637" t="str">
        <f t="shared" si="1360"/>
        <v/>
      </c>
      <c r="U1866" s="637" t="str">
        <f t="shared" si="1361"/>
        <v/>
      </c>
      <c r="V1866" s="638"/>
      <c r="W1866" s="638"/>
      <c r="X1866" s="638"/>
      <c r="Y1866" s="638"/>
      <c r="Z1866" s="638"/>
      <c r="AA1866" s="638"/>
      <c r="AB1866" s="638"/>
      <c r="AC1866" s="638"/>
      <c r="AD1866" s="638"/>
      <c r="AI1866" t="str">
        <f t="shared" si="1362"/>
        <v/>
      </c>
      <c r="AJ1866">
        <f t="shared" si="1363"/>
        <v>0</v>
      </c>
      <c r="AK1866">
        <f t="shared" si="1364"/>
        <v>0</v>
      </c>
      <c r="AL1866">
        <f t="shared" si="1365"/>
        <v>0</v>
      </c>
      <c r="AM1866">
        <f t="shared" si="1366"/>
        <v>0</v>
      </c>
      <c r="AN1866">
        <f t="shared" si="1367"/>
        <v>0</v>
      </c>
      <c r="AO1866">
        <f t="shared" si="1368"/>
        <v>0</v>
      </c>
      <c r="AP1866">
        <f t="shared" si="1369"/>
        <v>0</v>
      </c>
      <c r="AQ1866">
        <f t="shared" si="1370"/>
        <v>0</v>
      </c>
      <c r="AR1866">
        <f t="shared" si="1371"/>
        <v>0</v>
      </c>
      <c r="AS1866">
        <f t="shared" si="1372"/>
        <v>0</v>
      </c>
      <c r="AT1866">
        <f t="shared" si="1373"/>
        <v>0</v>
      </c>
      <c r="AU1866">
        <f t="shared" si="1374"/>
        <v>0</v>
      </c>
      <c r="AV1866">
        <f t="shared" si="1375"/>
        <v>0</v>
      </c>
      <c r="AW1866">
        <f t="shared" si="1376"/>
        <v>0</v>
      </c>
      <c r="AX1866">
        <f t="shared" si="1377"/>
        <v>0</v>
      </c>
      <c r="AY1866" s="356" t="str">
        <f t="shared" si="1378"/>
        <v/>
      </c>
      <c r="AZ1866" s="357">
        <f t="shared" si="1379"/>
        <v>0</v>
      </c>
      <c r="BA1866" s="358">
        <f t="shared" si="1380"/>
        <v>0</v>
      </c>
      <c r="BB1866" s="359">
        <f t="shared" si="1381"/>
        <v>0</v>
      </c>
      <c r="BC1866" s="356" t="str">
        <f t="shared" si="1382"/>
        <v/>
      </c>
      <c r="BD1866" s="360">
        <f t="shared" si="1383"/>
        <v>0</v>
      </c>
      <c r="BE1866" s="358">
        <f t="shared" si="1384"/>
        <v>0</v>
      </c>
      <c r="BF1866" s="359">
        <f t="shared" si="1385"/>
        <v>0</v>
      </c>
      <c r="BG1866" s="356" t="str">
        <f t="shared" si="1386"/>
        <v/>
      </c>
      <c r="BH1866" s="360">
        <f t="shared" si="1387"/>
        <v>0</v>
      </c>
      <c r="BI1866" s="358">
        <f t="shared" si="1388"/>
        <v>0</v>
      </c>
      <c r="BJ1866" s="359">
        <f t="shared" si="1389"/>
        <v>0</v>
      </c>
      <c r="BK1866" s="293">
        <f t="shared" si="1390"/>
        <v>0</v>
      </c>
      <c r="BL1866" s="352" t="str">
        <f>IF(BK1866=0,"",
IF(SUM($BK$1836:BK1866)=1,BM1866,
IF($BK$1956&gt;SUM($BK$1836:BK1866),_xlfn.CONCAT(", ",BM1866),
IF($BK$1956=SUM($BK$1836:BK1866),_xlfn.CONCAT(" y ",BM1866)))))</f>
        <v/>
      </c>
      <c r="BM1866" s="120" t="s">
        <v>5185</v>
      </c>
      <c r="BN1866" s="290">
        <f t="shared" si="1391"/>
        <v>0</v>
      </c>
      <c r="BO1866" s="293">
        <f t="shared" si="1392"/>
        <v>0</v>
      </c>
      <c r="BP1866" s="283" t="str">
        <f>IF(BO1866=0,"",
IF(SUM($BO$1836:BO1866)=1,BQ1866,
IF($BO$1956&gt;SUM($BO$1836:BO1866),_xlfn.CONCAT(", ",BQ1866),
IF($BO$1956=SUM($BO$1836:BO1866),_xlfn.CONCAT(" y ",BQ1866)))))</f>
        <v/>
      </c>
      <c r="BQ1866" s="120" t="s">
        <v>5185</v>
      </c>
    </row>
    <row r="1867" spans="1:69" ht="15" customHeight="1">
      <c r="A1867" s="22"/>
      <c r="B1867" s="11"/>
      <c r="C1867" s="35" t="s">
        <v>5063</v>
      </c>
      <c r="D1867" s="800" t="str">
        <f>IF(CNGE_2026_M1_Secc1_Sub1!$D72="","",CNGE_2026_M1_Secc1_Sub1!$D72)</f>
        <v/>
      </c>
      <c r="E1867" s="723"/>
      <c r="F1867" s="723"/>
      <c r="G1867" s="723"/>
      <c r="H1867" s="723"/>
      <c r="I1867" s="723"/>
      <c r="J1867" s="723"/>
      <c r="K1867" s="723"/>
      <c r="L1867" s="723"/>
      <c r="M1867" s="723"/>
      <c r="N1867" s="723"/>
      <c r="O1867" s="723"/>
      <c r="P1867" s="723"/>
      <c r="Q1867" s="723"/>
      <c r="R1867" s="724"/>
      <c r="S1867" s="637" t="str">
        <f t="shared" si="1359"/>
        <v/>
      </c>
      <c r="T1867" s="637" t="str">
        <f t="shared" si="1360"/>
        <v/>
      </c>
      <c r="U1867" s="637" t="str">
        <f t="shared" si="1361"/>
        <v/>
      </c>
      <c r="V1867" s="638"/>
      <c r="W1867" s="638"/>
      <c r="X1867" s="638"/>
      <c r="Y1867" s="638"/>
      <c r="Z1867" s="638"/>
      <c r="AA1867" s="638"/>
      <c r="AB1867" s="638"/>
      <c r="AC1867" s="638"/>
      <c r="AD1867" s="638"/>
      <c r="AI1867" t="str">
        <f t="shared" si="1362"/>
        <v/>
      </c>
      <c r="AJ1867">
        <f t="shared" si="1363"/>
        <v>0</v>
      </c>
      <c r="AK1867">
        <f t="shared" si="1364"/>
        <v>0</v>
      </c>
      <c r="AL1867">
        <f t="shared" si="1365"/>
        <v>0</v>
      </c>
      <c r="AM1867">
        <f t="shared" si="1366"/>
        <v>0</v>
      </c>
      <c r="AN1867">
        <f t="shared" si="1367"/>
        <v>0</v>
      </c>
      <c r="AO1867">
        <f t="shared" si="1368"/>
        <v>0</v>
      </c>
      <c r="AP1867">
        <f t="shared" si="1369"/>
        <v>0</v>
      </c>
      <c r="AQ1867">
        <f t="shared" si="1370"/>
        <v>0</v>
      </c>
      <c r="AR1867">
        <f t="shared" si="1371"/>
        <v>0</v>
      </c>
      <c r="AS1867">
        <f t="shared" si="1372"/>
        <v>0</v>
      </c>
      <c r="AT1867">
        <f t="shared" si="1373"/>
        <v>0</v>
      </c>
      <c r="AU1867">
        <f t="shared" si="1374"/>
        <v>0</v>
      </c>
      <c r="AV1867">
        <f t="shared" si="1375"/>
        <v>0</v>
      </c>
      <c r="AW1867">
        <f t="shared" si="1376"/>
        <v>0</v>
      </c>
      <c r="AX1867">
        <f t="shared" si="1377"/>
        <v>0</v>
      </c>
      <c r="AY1867" s="356" t="str">
        <f t="shared" si="1378"/>
        <v/>
      </c>
      <c r="AZ1867" s="357">
        <f t="shared" si="1379"/>
        <v>0</v>
      </c>
      <c r="BA1867" s="358">
        <f t="shared" si="1380"/>
        <v>0</v>
      </c>
      <c r="BB1867" s="359">
        <f t="shared" si="1381"/>
        <v>0</v>
      </c>
      <c r="BC1867" s="356" t="str">
        <f t="shared" si="1382"/>
        <v/>
      </c>
      <c r="BD1867" s="360">
        <f t="shared" si="1383"/>
        <v>0</v>
      </c>
      <c r="BE1867" s="358">
        <f t="shared" si="1384"/>
        <v>0</v>
      </c>
      <c r="BF1867" s="359">
        <f t="shared" si="1385"/>
        <v>0</v>
      </c>
      <c r="BG1867" s="356" t="str">
        <f t="shared" si="1386"/>
        <v/>
      </c>
      <c r="BH1867" s="360">
        <f t="shared" si="1387"/>
        <v>0</v>
      </c>
      <c r="BI1867" s="358">
        <f t="shared" si="1388"/>
        <v>0</v>
      </c>
      <c r="BJ1867" s="359">
        <f t="shared" si="1389"/>
        <v>0</v>
      </c>
      <c r="BK1867" s="293">
        <f t="shared" si="1390"/>
        <v>0</v>
      </c>
      <c r="BL1867" s="352" t="str">
        <f>IF(BK1867=0,"",
IF(SUM($BK$1836:BK1867)=1,BM1867,
IF($BK$1956&gt;SUM($BK$1836:BK1867),_xlfn.CONCAT(", ",BM1867),
IF($BK$1956=SUM($BK$1836:BK1867),_xlfn.CONCAT(" y ",BM1867)))))</f>
        <v/>
      </c>
      <c r="BM1867" s="120" t="s">
        <v>5186</v>
      </c>
      <c r="BN1867" s="290">
        <f t="shared" si="1391"/>
        <v>0</v>
      </c>
      <c r="BO1867" s="293">
        <f t="shared" si="1392"/>
        <v>0</v>
      </c>
      <c r="BP1867" s="283" t="str">
        <f>IF(BO1867=0,"",
IF(SUM($BO$1836:BO1867)=1,BQ1867,
IF($BO$1956&gt;SUM($BO$1836:BO1867),_xlfn.CONCAT(", ",BQ1867),
IF($BO$1956=SUM($BO$1836:BO1867),_xlfn.CONCAT(" y ",BQ1867)))))</f>
        <v/>
      </c>
      <c r="BQ1867" s="120" t="s">
        <v>5186</v>
      </c>
    </row>
    <row r="1868" spans="1:69" ht="15" customHeight="1">
      <c r="A1868" s="22"/>
      <c r="B1868" s="11"/>
      <c r="C1868" s="35" t="s">
        <v>5064</v>
      </c>
      <c r="D1868" s="800" t="str">
        <f>IF(CNGE_2026_M1_Secc1_Sub1!$D73="","",CNGE_2026_M1_Secc1_Sub1!$D73)</f>
        <v/>
      </c>
      <c r="E1868" s="723"/>
      <c r="F1868" s="723"/>
      <c r="G1868" s="723"/>
      <c r="H1868" s="723"/>
      <c r="I1868" s="723"/>
      <c r="J1868" s="723"/>
      <c r="K1868" s="723"/>
      <c r="L1868" s="723"/>
      <c r="M1868" s="723"/>
      <c r="N1868" s="723"/>
      <c r="O1868" s="723"/>
      <c r="P1868" s="723"/>
      <c r="Q1868" s="723"/>
      <c r="R1868" s="724"/>
      <c r="S1868" s="637" t="str">
        <f t="shared" ref="S1868:S1899" si="1393">IF(M408="","",M408)</f>
        <v/>
      </c>
      <c r="T1868" s="637" t="str">
        <f t="shared" ref="T1868:T1899" si="1394">IF(S408="","",S408)</f>
        <v/>
      </c>
      <c r="U1868" s="637" t="str">
        <f t="shared" ref="U1868:U1899" si="1395">IF(Y408="","",Y408)</f>
        <v/>
      </c>
      <c r="V1868" s="638"/>
      <c r="W1868" s="638"/>
      <c r="X1868" s="638"/>
      <c r="Y1868" s="638"/>
      <c r="Z1868" s="638"/>
      <c r="AA1868" s="638"/>
      <c r="AB1868" s="638"/>
      <c r="AC1868" s="638"/>
      <c r="AD1868" s="638"/>
      <c r="AI1868" t="str">
        <f t="shared" ref="AI1868:AI1899" si="1396">S1868</f>
        <v/>
      </c>
      <c r="AJ1868">
        <f t="shared" ref="AJ1868:AJ1899" si="1397">COUNTIF(T1868:U1868,"NS")</f>
        <v>0</v>
      </c>
      <c r="AK1868">
        <f t="shared" ref="AK1868:AK1899" si="1398">SUM(T1868:U1868)</f>
        <v>0</v>
      </c>
      <c r="AL1868">
        <f t="shared" si="1365"/>
        <v>0</v>
      </c>
      <c r="AM1868">
        <f t="shared" ref="AM1868:AM1899" si="1399">V1868</f>
        <v>0</v>
      </c>
      <c r="AN1868">
        <f t="shared" ref="AN1868:AN1899" si="1400">COUNTIF(W1868:X1868,"NS")</f>
        <v>0</v>
      </c>
      <c r="AO1868">
        <f t="shared" ref="AO1868:AO1899" si="1401">SUM(W1868:X1868)</f>
        <v>0</v>
      </c>
      <c r="AP1868">
        <f t="shared" ref="AP1868:AP1899" si="1402">IF(COUNTIF(V1868:X1868,"NA")=3,0,IF(OR(AND(AM1868=0,AN1868&gt;0),AND(AM1868="NS",AO1868&gt;0), AND(AM1868="NS", AN1868=0,AO1868=0)), 1, IF(OR(AND(AM1868&gt;0,AN1868&gt;1,AM1868&gt;AO1868), AND(AM1868="NS",AN1868=2), AND(AM1868="NS",AO1868=0,AN1868&gt;0),AM1868=AO1868), 0, 1)))</f>
        <v>0</v>
      </c>
      <c r="AQ1868">
        <f t="shared" ref="AQ1868:AQ1899" si="1403">Y1868</f>
        <v>0</v>
      </c>
      <c r="AR1868">
        <f t="shared" ref="AR1868:AR1899" si="1404">COUNTIF(Z1868:AA1868,"NS")</f>
        <v>0</v>
      </c>
      <c r="AS1868">
        <f t="shared" ref="AS1868:AS1899" si="1405">SUM(Z1868:AA1868)</f>
        <v>0</v>
      </c>
      <c r="AT1868">
        <f t="shared" ref="AT1868:AT1899" si="1406">IF(COUNTIF(Y1868:AA1868,"NA")=3,0,IF(OR(AND(AQ1868=0,AR1868&gt;0),AND(AQ1868="NS",AS1868&gt;0), AND(AQ1868="NS", AR1868=0,AS1868=0)), 1, IF(OR(AND(AQ1868&gt;0,AR1868&gt;1,AQ1868&gt;AS1868), AND(AQ1868="NS",AR1868=2), AND(AQ1868="NS",AS1868=0,AR1868&gt;0),AQ1868=AS1868), 0, 1)))</f>
        <v>0</v>
      </c>
      <c r="AU1868">
        <f t="shared" ref="AU1868:AU1899" si="1407">AB1868</f>
        <v>0</v>
      </c>
      <c r="AV1868">
        <f t="shared" ref="AV1868:AV1899" si="1408">COUNTIF(AC1868:AD1868,"NS")</f>
        <v>0</v>
      </c>
      <c r="AW1868">
        <f t="shared" ref="AW1868:AW1899" si="1409">SUM(AC1868:AD1868)</f>
        <v>0</v>
      </c>
      <c r="AX1868">
        <f t="shared" ref="AX1868:AX1899" si="1410">IF(COUNTIF(AB1868:AD1868,"NA")=3,0,IF(OR(AND(AU1868=0,AV1868&gt;0),AND(AU1868="NS",AW1868&gt;0), AND(AU1868="NS", AV1868=0,AW1868=0)), 1, IF(OR(AND(AU1868&gt;0,AV1868&gt;1,AU1868&gt;AW1868), AND(AU1868="NS",AV1868=2), AND(AU1868="NS",AW1868=0,AV1868&gt;0),AU1868=AW1868), 0, 1)))</f>
        <v>0</v>
      </c>
      <c r="AY1868" s="356" t="str">
        <f t="shared" si="1378"/>
        <v/>
      </c>
      <c r="AZ1868" s="357">
        <f t="shared" si="1379"/>
        <v>0</v>
      </c>
      <c r="BA1868" s="358">
        <f t="shared" si="1380"/>
        <v>0</v>
      </c>
      <c r="BB1868" s="359">
        <f t="shared" si="1381"/>
        <v>0</v>
      </c>
      <c r="BC1868" s="356" t="str">
        <f t="shared" si="1382"/>
        <v/>
      </c>
      <c r="BD1868" s="360">
        <f t="shared" si="1383"/>
        <v>0</v>
      </c>
      <c r="BE1868" s="358">
        <f t="shared" si="1384"/>
        <v>0</v>
      </c>
      <c r="BF1868" s="359">
        <f t="shared" si="1385"/>
        <v>0</v>
      </c>
      <c r="BG1868" s="356" t="str">
        <f t="shared" si="1386"/>
        <v/>
      </c>
      <c r="BH1868" s="360">
        <f t="shared" si="1387"/>
        <v>0</v>
      </c>
      <c r="BI1868" s="358">
        <f t="shared" si="1388"/>
        <v>0</v>
      </c>
      <c r="BJ1868" s="359">
        <f t="shared" si="1389"/>
        <v>0</v>
      </c>
      <c r="BK1868" s="293">
        <f t="shared" si="1390"/>
        <v>0</v>
      </c>
      <c r="BL1868" s="352" t="str">
        <f>IF(BK1868=0,"",
IF(SUM($BK$1836:BK1868)=1,BM1868,
IF($BK$1956&gt;SUM($BK$1836:BK1868),_xlfn.CONCAT(", ",BM1868),
IF($BK$1956=SUM($BK$1836:BK1868),_xlfn.CONCAT(" y ",BM1868)))))</f>
        <v/>
      </c>
      <c r="BM1868" s="120" t="s">
        <v>5187</v>
      </c>
      <c r="BN1868" s="290">
        <f t="shared" si="1391"/>
        <v>0</v>
      </c>
      <c r="BO1868" s="293">
        <f t="shared" si="1392"/>
        <v>0</v>
      </c>
      <c r="BP1868" s="283" t="str">
        <f>IF(BO1868=0,"",
IF(SUM($BO$1836:BO1868)=1,BQ1868,
IF($BO$1956&gt;SUM($BO$1836:BO1868),_xlfn.CONCAT(", ",BQ1868),
IF($BO$1956=SUM($BO$1836:BO1868),_xlfn.CONCAT(" y ",BQ1868)))))</f>
        <v/>
      </c>
      <c r="BQ1868" s="120" t="s">
        <v>5187</v>
      </c>
    </row>
    <row r="1869" spans="1:69" ht="15" customHeight="1">
      <c r="A1869" s="22"/>
      <c r="B1869" s="11"/>
      <c r="C1869" s="35" t="s">
        <v>5065</v>
      </c>
      <c r="D1869" s="800" t="str">
        <f>IF(CNGE_2026_M1_Secc1_Sub1!$D74="","",CNGE_2026_M1_Secc1_Sub1!$D74)</f>
        <v/>
      </c>
      <c r="E1869" s="723"/>
      <c r="F1869" s="723"/>
      <c r="G1869" s="723"/>
      <c r="H1869" s="723"/>
      <c r="I1869" s="723"/>
      <c r="J1869" s="723"/>
      <c r="K1869" s="723"/>
      <c r="L1869" s="723"/>
      <c r="M1869" s="723"/>
      <c r="N1869" s="723"/>
      <c r="O1869" s="723"/>
      <c r="P1869" s="723"/>
      <c r="Q1869" s="723"/>
      <c r="R1869" s="724"/>
      <c r="S1869" s="637" t="str">
        <f t="shared" si="1393"/>
        <v/>
      </c>
      <c r="T1869" s="637" t="str">
        <f t="shared" si="1394"/>
        <v/>
      </c>
      <c r="U1869" s="637" t="str">
        <f t="shared" si="1395"/>
        <v/>
      </c>
      <c r="V1869" s="638"/>
      <c r="W1869" s="638"/>
      <c r="X1869" s="638"/>
      <c r="Y1869" s="638"/>
      <c r="Z1869" s="638"/>
      <c r="AA1869" s="638"/>
      <c r="AB1869" s="638"/>
      <c r="AC1869" s="638"/>
      <c r="AD1869" s="638"/>
      <c r="AI1869" t="str">
        <f t="shared" si="1396"/>
        <v/>
      </c>
      <c r="AJ1869">
        <f t="shared" si="1397"/>
        <v>0</v>
      </c>
      <c r="AK1869">
        <f t="shared" si="1398"/>
        <v>0</v>
      </c>
      <c r="AL1869">
        <f t="shared" si="1365"/>
        <v>0</v>
      </c>
      <c r="AM1869">
        <f t="shared" si="1399"/>
        <v>0</v>
      </c>
      <c r="AN1869">
        <f t="shared" si="1400"/>
        <v>0</v>
      </c>
      <c r="AO1869">
        <f t="shared" si="1401"/>
        <v>0</v>
      </c>
      <c r="AP1869">
        <f t="shared" si="1402"/>
        <v>0</v>
      </c>
      <c r="AQ1869">
        <f t="shared" si="1403"/>
        <v>0</v>
      </c>
      <c r="AR1869">
        <f t="shared" si="1404"/>
        <v>0</v>
      </c>
      <c r="AS1869">
        <f t="shared" si="1405"/>
        <v>0</v>
      </c>
      <c r="AT1869">
        <f t="shared" si="1406"/>
        <v>0</v>
      </c>
      <c r="AU1869">
        <f t="shared" si="1407"/>
        <v>0</v>
      </c>
      <c r="AV1869">
        <f t="shared" si="1408"/>
        <v>0</v>
      </c>
      <c r="AW1869">
        <f t="shared" si="1409"/>
        <v>0</v>
      </c>
      <c r="AX1869">
        <f t="shared" si="1410"/>
        <v>0</v>
      </c>
      <c r="AY1869" s="356" t="str">
        <f t="shared" si="1378"/>
        <v/>
      </c>
      <c r="AZ1869" s="357">
        <f t="shared" si="1379"/>
        <v>0</v>
      </c>
      <c r="BA1869" s="358">
        <f t="shared" si="1380"/>
        <v>0</v>
      </c>
      <c r="BB1869" s="359">
        <f t="shared" si="1381"/>
        <v>0</v>
      </c>
      <c r="BC1869" s="356" t="str">
        <f t="shared" si="1382"/>
        <v/>
      </c>
      <c r="BD1869" s="360">
        <f t="shared" si="1383"/>
        <v>0</v>
      </c>
      <c r="BE1869" s="358">
        <f t="shared" si="1384"/>
        <v>0</v>
      </c>
      <c r="BF1869" s="359">
        <f t="shared" si="1385"/>
        <v>0</v>
      </c>
      <c r="BG1869" s="356" t="str">
        <f t="shared" si="1386"/>
        <v/>
      </c>
      <c r="BH1869" s="360">
        <f t="shared" si="1387"/>
        <v>0</v>
      </c>
      <c r="BI1869" s="358">
        <f t="shared" si="1388"/>
        <v>0</v>
      </c>
      <c r="BJ1869" s="359">
        <f t="shared" si="1389"/>
        <v>0</v>
      </c>
      <c r="BK1869" s="293">
        <f t="shared" si="1390"/>
        <v>0</v>
      </c>
      <c r="BL1869" s="352" t="str">
        <f>IF(BK1869=0,"",
IF(SUM($BK$1836:BK1869)=1,BM1869,
IF($BK$1956&gt;SUM($BK$1836:BK1869),_xlfn.CONCAT(", ",BM1869),
IF($BK$1956=SUM($BK$1836:BK1869),_xlfn.CONCAT(" y ",BM1869)))))</f>
        <v/>
      </c>
      <c r="BM1869" s="120" t="s">
        <v>5188</v>
      </c>
      <c r="BN1869" s="290">
        <f t="shared" si="1391"/>
        <v>0</v>
      </c>
      <c r="BO1869" s="293">
        <f t="shared" si="1392"/>
        <v>0</v>
      </c>
      <c r="BP1869" s="283" t="str">
        <f>IF(BO1869=0,"",
IF(SUM($BO$1836:BO1869)=1,BQ1869,
IF($BO$1956&gt;SUM($BO$1836:BO1869),_xlfn.CONCAT(", ",BQ1869),
IF($BO$1956=SUM($BO$1836:BO1869),_xlfn.CONCAT(" y ",BQ1869)))))</f>
        <v/>
      </c>
      <c r="BQ1869" s="120" t="s">
        <v>5188</v>
      </c>
    </row>
    <row r="1870" spans="1:69" ht="15" customHeight="1">
      <c r="A1870" s="22"/>
      <c r="B1870" s="11"/>
      <c r="C1870" s="35" t="s">
        <v>5066</v>
      </c>
      <c r="D1870" s="800" t="str">
        <f>IF(CNGE_2026_M1_Secc1_Sub1!$D75="","",CNGE_2026_M1_Secc1_Sub1!$D75)</f>
        <v/>
      </c>
      <c r="E1870" s="723"/>
      <c r="F1870" s="723"/>
      <c r="G1870" s="723"/>
      <c r="H1870" s="723"/>
      <c r="I1870" s="723"/>
      <c r="J1870" s="723"/>
      <c r="K1870" s="723"/>
      <c r="L1870" s="723"/>
      <c r="M1870" s="723"/>
      <c r="N1870" s="723"/>
      <c r="O1870" s="723"/>
      <c r="P1870" s="723"/>
      <c r="Q1870" s="723"/>
      <c r="R1870" s="724"/>
      <c r="S1870" s="637" t="str">
        <f t="shared" si="1393"/>
        <v/>
      </c>
      <c r="T1870" s="637" t="str">
        <f t="shared" si="1394"/>
        <v/>
      </c>
      <c r="U1870" s="637" t="str">
        <f t="shared" si="1395"/>
        <v/>
      </c>
      <c r="V1870" s="638"/>
      <c r="W1870" s="638"/>
      <c r="X1870" s="638"/>
      <c r="Y1870" s="638"/>
      <c r="Z1870" s="638"/>
      <c r="AA1870" s="638"/>
      <c r="AB1870" s="638"/>
      <c r="AC1870" s="638"/>
      <c r="AD1870" s="638"/>
      <c r="AI1870" t="str">
        <f t="shared" si="1396"/>
        <v/>
      </c>
      <c r="AJ1870">
        <f t="shared" si="1397"/>
        <v>0</v>
      </c>
      <c r="AK1870">
        <f t="shared" si="1398"/>
        <v>0</v>
      </c>
      <c r="AL1870">
        <f t="shared" si="1365"/>
        <v>0</v>
      </c>
      <c r="AM1870">
        <f t="shared" si="1399"/>
        <v>0</v>
      </c>
      <c r="AN1870">
        <f t="shared" si="1400"/>
        <v>0</v>
      </c>
      <c r="AO1870">
        <f t="shared" si="1401"/>
        <v>0</v>
      </c>
      <c r="AP1870">
        <f t="shared" si="1402"/>
        <v>0</v>
      </c>
      <c r="AQ1870">
        <f t="shared" si="1403"/>
        <v>0</v>
      </c>
      <c r="AR1870">
        <f t="shared" si="1404"/>
        <v>0</v>
      </c>
      <c r="AS1870">
        <f t="shared" si="1405"/>
        <v>0</v>
      </c>
      <c r="AT1870">
        <f t="shared" si="1406"/>
        <v>0</v>
      </c>
      <c r="AU1870">
        <f t="shared" si="1407"/>
        <v>0</v>
      </c>
      <c r="AV1870">
        <f t="shared" si="1408"/>
        <v>0</v>
      </c>
      <c r="AW1870">
        <f t="shared" si="1409"/>
        <v>0</v>
      </c>
      <c r="AX1870">
        <f t="shared" si="1410"/>
        <v>0</v>
      </c>
      <c r="AY1870" s="356" t="str">
        <f t="shared" si="1378"/>
        <v/>
      </c>
      <c r="AZ1870" s="357">
        <f t="shared" si="1379"/>
        <v>0</v>
      </c>
      <c r="BA1870" s="358">
        <f t="shared" si="1380"/>
        <v>0</v>
      </c>
      <c r="BB1870" s="359">
        <f t="shared" si="1381"/>
        <v>0</v>
      </c>
      <c r="BC1870" s="356" t="str">
        <f t="shared" si="1382"/>
        <v/>
      </c>
      <c r="BD1870" s="360">
        <f t="shared" si="1383"/>
        <v>0</v>
      </c>
      <c r="BE1870" s="358">
        <f t="shared" si="1384"/>
        <v>0</v>
      </c>
      <c r="BF1870" s="359">
        <f t="shared" si="1385"/>
        <v>0</v>
      </c>
      <c r="BG1870" s="356" t="str">
        <f t="shared" si="1386"/>
        <v/>
      </c>
      <c r="BH1870" s="360">
        <f t="shared" si="1387"/>
        <v>0</v>
      </c>
      <c r="BI1870" s="358">
        <f t="shared" si="1388"/>
        <v>0</v>
      </c>
      <c r="BJ1870" s="359">
        <f t="shared" si="1389"/>
        <v>0</v>
      </c>
      <c r="BK1870" s="293">
        <f t="shared" si="1390"/>
        <v>0</v>
      </c>
      <c r="BL1870" s="352" t="str">
        <f>IF(BK1870=0,"",
IF(SUM($BK$1836:BK1870)=1,BM1870,
IF($BK$1956&gt;SUM($BK$1836:BK1870),_xlfn.CONCAT(", ",BM1870),
IF($BK$1956=SUM($BK$1836:BK1870),_xlfn.CONCAT(" y ",BM1870)))))</f>
        <v/>
      </c>
      <c r="BM1870" s="120" t="s">
        <v>5189</v>
      </c>
      <c r="BN1870" s="290">
        <f t="shared" si="1391"/>
        <v>0</v>
      </c>
      <c r="BO1870" s="293">
        <f t="shared" si="1392"/>
        <v>0</v>
      </c>
      <c r="BP1870" s="283" t="str">
        <f>IF(BO1870=0,"",
IF(SUM($BO$1836:BO1870)=1,BQ1870,
IF($BO$1956&gt;SUM($BO$1836:BO1870),_xlfn.CONCAT(", ",BQ1870),
IF($BO$1956=SUM($BO$1836:BO1870),_xlfn.CONCAT(" y ",BQ1870)))))</f>
        <v/>
      </c>
      <c r="BQ1870" s="120" t="s">
        <v>5189</v>
      </c>
    </row>
    <row r="1871" spans="1:69" ht="15" customHeight="1">
      <c r="A1871" s="22"/>
      <c r="B1871" s="11"/>
      <c r="C1871" s="35" t="s">
        <v>5190</v>
      </c>
      <c r="D1871" s="800" t="str">
        <f>IF(CNGE_2026_M1_Secc1_Sub1!$D76="","",CNGE_2026_M1_Secc1_Sub1!$D76)</f>
        <v/>
      </c>
      <c r="E1871" s="723"/>
      <c r="F1871" s="723"/>
      <c r="G1871" s="723"/>
      <c r="H1871" s="723"/>
      <c r="I1871" s="723"/>
      <c r="J1871" s="723"/>
      <c r="K1871" s="723"/>
      <c r="L1871" s="723"/>
      <c r="M1871" s="723"/>
      <c r="N1871" s="723"/>
      <c r="O1871" s="723"/>
      <c r="P1871" s="723"/>
      <c r="Q1871" s="723"/>
      <c r="R1871" s="724"/>
      <c r="S1871" s="637" t="str">
        <f t="shared" si="1393"/>
        <v/>
      </c>
      <c r="T1871" s="637" t="str">
        <f t="shared" si="1394"/>
        <v/>
      </c>
      <c r="U1871" s="637" t="str">
        <f t="shared" si="1395"/>
        <v/>
      </c>
      <c r="V1871" s="638"/>
      <c r="W1871" s="638"/>
      <c r="X1871" s="638"/>
      <c r="Y1871" s="638"/>
      <c r="Z1871" s="638"/>
      <c r="AA1871" s="638"/>
      <c r="AB1871" s="638"/>
      <c r="AC1871" s="638"/>
      <c r="AD1871" s="638"/>
      <c r="AI1871" t="str">
        <f t="shared" si="1396"/>
        <v/>
      </c>
      <c r="AJ1871">
        <f t="shared" si="1397"/>
        <v>0</v>
      </c>
      <c r="AK1871">
        <f t="shared" si="1398"/>
        <v>0</v>
      </c>
      <c r="AL1871">
        <f t="shared" si="1365"/>
        <v>0</v>
      </c>
      <c r="AM1871">
        <f t="shared" si="1399"/>
        <v>0</v>
      </c>
      <c r="AN1871">
        <f t="shared" si="1400"/>
        <v>0</v>
      </c>
      <c r="AO1871">
        <f t="shared" si="1401"/>
        <v>0</v>
      </c>
      <c r="AP1871">
        <f t="shared" si="1402"/>
        <v>0</v>
      </c>
      <c r="AQ1871">
        <f t="shared" si="1403"/>
        <v>0</v>
      </c>
      <c r="AR1871">
        <f t="shared" si="1404"/>
        <v>0</v>
      </c>
      <c r="AS1871">
        <f t="shared" si="1405"/>
        <v>0</v>
      </c>
      <c r="AT1871">
        <f t="shared" si="1406"/>
        <v>0</v>
      </c>
      <c r="AU1871">
        <f t="shared" si="1407"/>
        <v>0</v>
      </c>
      <c r="AV1871">
        <f t="shared" si="1408"/>
        <v>0</v>
      </c>
      <c r="AW1871">
        <f t="shared" si="1409"/>
        <v>0</v>
      </c>
      <c r="AX1871">
        <f t="shared" si="1410"/>
        <v>0</v>
      </c>
      <c r="AY1871" s="356" t="str">
        <f t="shared" si="1378"/>
        <v/>
      </c>
      <c r="AZ1871" s="357">
        <f t="shared" si="1379"/>
        <v>0</v>
      </c>
      <c r="BA1871" s="358">
        <f t="shared" si="1380"/>
        <v>0</v>
      </c>
      <c r="BB1871" s="359">
        <f t="shared" si="1381"/>
        <v>0</v>
      </c>
      <c r="BC1871" s="356" t="str">
        <f t="shared" si="1382"/>
        <v/>
      </c>
      <c r="BD1871" s="360">
        <f t="shared" si="1383"/>
        <v>0</v>
      </c>
      <c r="BE1871" s="358">
        <f t="shared" si="1384"/>
        <v>0</v>
      </c>
      <c r="BF1871" s="359">
        <f t="shared" si="1385"/>
        <v>0</v>
      </c>
      <c r="BG1871" s="356" t="str">
        <f t="shared" si="1386"/>
        <v/>
      </c>
      <c r="BH1871" s="360">
        <f t="shared" si="1387"/>
        <v>0</v>
      </c>
      <c r="BI1871" s="358">
        <f t="shared" si="1388"/>
        <v>0</v>
      </c>
      <c r="BJ1871" s="359">
        <f t="shared" si="1389"/>
        <v>0</v>
      </c>
      <c r="BK1871" s="293">
        <f t="shared" si="1390"/>
        <v>0</v>
      </c>
      <c r="BL1871" s="352" t="str">
        <f>IF(BK1871=0,"",
IF(SUM($BK$1836:BK1871)=1,BM1871,
IF($BK$1956&gt;SUM($BK$1836:BK1871),_xlfn.CONCAT(", ",BM1871),
IF($BK$1956=SUM($BK$1836:BK1871),_xlfn.CONCAT(" y ",BM1871)))))</f>
        <v/>
      </c>
      <c r="BM1871" s="120" t="s">
        <v>5191</v>
      </c>
      <c r="BN1871" s="290">
        <f t="shared" si="1391"/>
        <v>0</v>
      </c>
      <c r="BO1871" s="293">
        <f t="shared" si="1392"/>
        <v>0</v>
      </c>
      <c r="BP1871" s="283" t="str">
        <f>IF(BO1871=0,"",
IF(SUM($BO$1836:BO1871)=1,BQ1871,
IF($BO$1956&gt;SUM($BO$1836:BO1871),_xlfn.CONCAT(", ",BQ1871),
IF($BO$1956=SUM($BO$1836:BO1871),_xlfn.CONCAT(" y ",BQ1871)))))</f>
        <v/>
      </c>
      <c r="BQ1871" s="120" t="s">
        <v>5191</v>
      </c>
    </row>
    <row r="1872" spans="1:69" ht="15" customHeight="1">
      <c r="A1872" s="22"/>
      <c r="B1872" s="11"/>
      <c r="C1872" s="35" t="s">
        <v>5192</v>
      </c>
      <c r="D1872" s="800" t="str">
        <f>IF(CNGE_2026_M1_Secc1_Sub1!$D77="","",CNGE_2026_M1_Secc1_Sub1!$D77)</f>
        <v/>
      </c>
      <c r="E1872" s="723"/>
      <c r="F1872" s="723"/>
      <c r="G1872" s="723"/>
      <c r="H1872" s="723"/>
      <c r="I1872" s="723"/>
      <c r="J1872" s="723"/>
      <c r="K1872" s="723"/>
      <c r="L1872" s="723"/>
      <c r="M1872" s="723"/>
      <c r="N1872" s="723"/>
      <c r="O1872" s="723"/>
      <c r="P1872" s="723"/>
      <c r="Q1872" s="723"/>
      <c r="R1872" s="724"/>
      <c r="S1872" s="637" t="str">
        <f t="shared" si="1393"/>
        <v/>
      </c>
      <c r="T1872" s="637" t="str">
        <f t="shared" si="1394"/>
        <v/>
      </c>
      <c r="U1872" s="637" t="str">
        <f t="shared" si="1395"/>
        <v/>
      </c>
      <c r="V1872" s="638"/>
      <c r="W1872" s="638"/>
      <c r="X1872" s="638"/>
      <c r="Y1872" s="638"/>
      <c r="Z1872" s="638"/>
      <c r="AA1872" s="638"/>
      <c r="AB1872" s="638"/>
      <c r="AC1872" s="638"/>
      <c r="AD1872" s="638"/>
      <c r="AI1872" t="str">
        <f t="shared" si="1396"/>
        <v/>
      </c>
      <c r="AJ1872">
        <f t="shared" si="1397"/>
        <v>0</v>
      </c>
      <c r="AK1872">
        <f t="shared" si="1398"/>
        <v>0</v>
      </c>
      <c r="AL1872">
        <f t="shared" si="1365"/>
        <v>0</v>
      </c>
      <c r="AM1872">
        <f t="shared" si="1399"/>
        <v>0</v>
      </c>
      <c r="AN1872">
        <f t="shared" si="1400"/>
        <v>0</v>
      </c>
      <c r="AO1872">
        <f t="shared" si="1401"/>
        <v>0</v>
      </c>
      <c r="AP1872">
        <f t="shared" si="1402"/>
        <v>0</v>
      </c>
      <c r="AQ1872">
        <f t="shared" si="1403"/>
        <v>0</v>
      </c>
      <c r="AR1872">
        <f t="shared" si="1404"/>
        <v>0</v>
      </c>
      <c r="AS1872">
        <f t="shared" si="1405"/>
        <v>0</v>
      </c>
      <c r="AT1872">
        <f t="shared" si="1406"/>
        <v>0</v>
      </c>
      <c r="AU1872">
        <f t="shared" si="1407"/>
        <v>0</v>
      </c>
      <c r="AV1872">
        <f t="shared" si="1408"/>
        <v>0</v>
      </c>
      <c r="AW1872">
        <f t="shared" si="1409"/>
        <v>0</v>
      </c>
      <c r="AX1872">
        <f t="shared" si="1410"/>
        <v>0</v>
      </c>
      <c r="AY1872" s="356" t="str">
        <f t="shared" si="1378"/>
        <v/>
      </c>
      <c r="AZ1872" s="357">
        <f t="shared" si="1379"/>
        <v>0</v>
      </c>
      <c r="BA1872" s="358">
        <f t="shared" si="1380"/>
        <v>0</v>
      </c>
      <c r="BB1872" s="359">
        <f t="shared" si="1381"/>
        <v>0</v>
      </c>
      <c r="BC1872" s="356" t="str">
        <f t="shared" si="1382"/>
        <v/>
      </c>
      <c r="BD1872" s="360">
        <f t="shared" si="1383"/>
        <v>0</v>
      </c>
      <c r="BE1872" s="358">
        <f t="shared" si="1384"/>
        <v>0</v>
      </c>
      <c r="BF1872" s="359">
        <f t="shared" si="1385"/>
        <v>0</v>
      </c>
      <c r="BG1872" s="356" t="str">
        <f t="shared" si="1386"/>
        <v/>
      </c>
      <c r="BH1872" s="360">
        <f t="shared" si="1387"/>
        <v>0</v>
      </c>
      <c r="BI1872" s="358">
        <f t="shared" si="1388"/>
        <v>0</v>
      </c>
      <c r="BJ1872" s="359">
        <f t="shared" si="1389"/>
        <v>0</v>
      </c>
      <c r="BK1872" s="293">
        <f t="shared" si="1390"/>
        <v>0</v>
      </c>
      <c r="BL1872" s="352" t="str">
        <f>IF(BK1872=0,"",
IF(SUM($BK$1836:BK1872)=1,BM1872,
IF($BK$1956&gt;SUM($BK$1836:BK1872),_xlfn.CONCAT(", ",BM1872),
IF($BK$1956=SUM($BK$1836:BK1872),_xlfn.CONCAT(" y ",BM1872)))))</f>
        <v/>
      </c>
      <c r="BM1872" s="120" t="s">
        <v>5193</v>
      </c>
      <c r="BN1872" s="290">
        <f t="shared" si="1391"/>
        <v>0</v>
      </c>
      <c r="BO1872" s="293">
        <f t="shared" si="1392"/>
        <v>0</v>
      </c>
      <c r="BP1872" s="283" t="str">
        <f>IF(BO1872=0,"",
IF(SUM($BO$1836:BO1872)=1,BQ1872,
IF($BO$1956&gt;SUM($BO$1836:BO1872),_xlfn.CONCAT(", ",BQ1872),
IF($BO$1956=SUM($BO$1836:BO1872),_xlfn.CONCAT(" y ",BQ1872)))))</f>
        <v/>
      </c>
      <c r="BQ1872" s="120" t="s">
        <v>5193</v>
      </c>
    </row>
    <row r="1873" spans="1:69" ht="15" customHeight="1">
      <c r="A1873" s="22"/>
      <c r="B1873" s="11"/>
      <c r="C1873" s="35" t="s">
        <v>5194</v>
      </c>
      <c r="D1873" s="800" t="str">
        <f>IF(CNGE_2026_M1_Secc1_Sub1!$D78="","",CNGE_2026_M1_Secc1_Sub1!$D78)</f>
        <v/>
      </c>
      <c r="E1873" s="723"/>
      <c r="F1873" s="723"/>
      <c r="G1873" s="723"/>
      <c r="H1873" s="723"/>
      <c r="I1873" s="723"/>
      <c r="J1873" s="723"/>
      <c r="K1873" s="723"/>
      <c r="L1873" s="723"/>
      <c r="M1873" s="723"/>
      <c r="N1873" s="723"/>
      <c r="O1873" s="723"/>
      <c r="P1873" s="723"/>
      <c r="Q1873" s="723"/>
      <c r="R1873" s="724"/>
      <c r="S1873" s="637" t="str">
        <f t="shared" si="1393"/>
        <v/>
      </c>
      <c r="T1873" s="637" t="str">
        <f t="shared" si="1394"/>
        <v/>
      </c>
      <c r="U1873" s="637" t="str">
        <f t="shared" si="1395"/>
        <v/>
      </c>
      <c r="V1873" s="638"/>
      <c r="W1873" s="638"/>
      <c r="X1873" s="638"/>
      <c r="Y1873" s="638"/>
      <c r="Z1873" s="638"/>
      <c r="AA1873" s="638"/>
      <c r="AB1873" s="638"/>
      <c r="AC1873" s="638"/>
      <c r="AD1873" s="638"/>
      <c r="AI1873" t="str">
        <f t="shared" si="1396"/>
        <v/>
      </c>
      <c r="AJ1873">
        <f t="shared" si="1397"/>
        <v>0</v>
      </c>
      <c r="AK1873">
        <f t="shared" si="1398"/>
        <v>0</v>
      </c>
      <c r="AL1873">
        <f t="shared" si="1365"/>
        <v>0</v>
      </c>
      <c r="AM1873">
        <f t="shared" si="1399"/>
        <v>0</v>
      </c>
      <c r="AN1873">
        <f t="shared" si="1400"/>
        <v>0</v>
      </c>
      <c r="AO1873">
        <f t="shared" si="1401"/>
        <v>0</v>
      </c>
      <c r="AP1873">
        <f t="shared" si="1402"/>
        <v>0</v>
      </c>
      <c r="AQ1873">
        <f t="shared" si="1403"/>
        <v>0</v>
      </c>
      <c r="AR1873">
        <f t="shared" si="1404"/>
        <v>0</v>
      </c>
      <c r="AS1873">
        <f t="shared" si="1405"/>
        <v>0</v>
      </c>
      <c r="AT1873">
        <f t="shared" si="1406"/>
        <v>0</v>
      </c>
      <c r="AU1873">
        <f t="shared" si="1407"/>
        <v>0</v>
      </c>
      <c r="AV1873">
        <f t="shared" si="1408"/>
        <v>0</v>
      </c>
      <c r="AW1873">
        <f t="shared" si="1409"/>
        <v>0</v>
      </c>
      <c r="AX1873">
        <f t="shared" si="1410"/>
        <v>0</v>
      </c>
      <c r="AY1873" s="356" t="str">
        <f t="shared" si="1378"/>
        <v/>
      </c>
      <c r="AZ1873" s="357">
        <f t="shared" si="1379"/>
        <v>0</v>
      </c>
      <c r="BA1873" s="358">
        <f t="shared" si="1380"/>
        <v>0</v>
      </c>
      <c r="BB1873" s="359">
        <f t="shared" si="1381"/>
        <v>0</v>
      </c>
      <c r="BC1873" s="356" t="str">
        <f t="shared" si="1382"/>
        <v/>
      </c>
      <c r="BD1873" s="360">
        <f t="shared" si="1383"/>
        <v>0</v>
      </c>
      <c r="BE1873" s="358">
        <f t="shared" si="1384"/>
        <v>0</v>
      </c>
      <c r="BF1873" s="359">
        <f t="shared" si="1385"/>
        <v>0</v>
      </c>
      <c r="BG1873" s="356" t="str">
        <f t="shared" si="1386"/>
        <v/>
      </c>
      <c r="BH1873" s="360">
        <f t="shared" si="1387"/>
        <v>0</v>
      </c>
      <c r="BI1873" s="358">
        <f t="shared" si="1388"/>
        <v>0</v>
      </c>
      <c r="BJ1873" s="359">
        <f t="shared" si="1389"/>
        <v>0</v>
      </c>
      <c r="BK1873" s="293">
        <f t="shared" si="1390"/>
        <v>0</v>
      </c>
      <c r="BL1873" s="352" t="str">
        <f>IF(BK1873=0,"",
IF(SUM($BK$1836:BK1873)=1,BM1873,
IF($BK$1956&gt;SUM($BK$1836:BK1873),_xlfn.CONCAT(", ",BM1873),
IF($BK$1956=SUM($BK$1836:BK1873),_xlfn.CONCAT(" y ",BM1873)))))</f>
        <v/>
      </c>
      <c r="BM1873" s="120" t="s">
        <v>5195</v>
      </c>
      <c r="BN1873" s="290">
        <f t="shared" si="1391"/>
        <v>0</v>
      </c>
      <c r="BO1873" s="293">
        <f t="shared" si="1392"/>
        <v>0</v>
      </c>
      <c r="BP1873" s="283" t="str">
        <f>IF(BO1873=0,"",
IF(SUM($BO$1836:BO1873)=1,BQ1873,
IF($BO$1956&gt;SUM($BO$1836:BO1873),_xlfn.CONCAT(", ",BQ1873),
IF($BO$1956=SUM($BO$1836:BO1873),_xlfn.CONCAT(" y ",BQ1873)))))</f>
        <v/>
      </c>
      <c r="BQ1873" s="120" t="s">
        <v>5195</v>
      </c>
    </row>
    <row r="1874" spans="1:69" ht="15" customHeight="1">
      <c r="A1874" s="22"/>
      <c r="B1874" s="11"/>
      <c r="C1874" s="35" t="s">
        <v>5196</v>
      </c>
      <c r="D1874" s="800" t="str">
        <f>IF(CNGE_2026_M1_Secc1_Sub1!$D79="","",CNGE_2026_M1_Secc1_Sub1!$D79)</f>
        <v/>
      </c>
      <c r="E1874" s="723"/>
      <c r="F1874" s="723"/>
      <c r="G1874" s="723"/>
      <c r="H1874" s="723"/>
      <c r="I1874" s="723"/>
      <c r="J1874" s="723"/>
      <c r="K1874" s="723"/>
      <c r="L1874" s="723"/>
      <c r="M1874" s="723"/>
      <c r="N1874" s="723"/>
      <c r="O1874" s="723"/>
      <c r="P1874" s="723"/>
      <c r="Q1874" s="723"/>
      <c r="R1874" s="724"/>
      <c r="S1874" s="637" t="str">
        <f t="shared" si="1393"/>
        <v/>
      </c>
      <c r="T1874" s="637" t="str">
        <f t="shared" si="1394"/>
        <v/>
      </c>
      <c r="U1874" s="637" t="str">
        <f t="shared" si="1395"/>
        <v/>
      </c>
      <c r="V1874" s="638"/>
      <c r="W1874" s="638"/>
      <c r="X1874" s="638"/>
      <c r="Y1874" s="638"/>
      <c r="Z1874" s="638"/>
      <c r="AA1874" s="638"/>
      <c r="AB1874" s="638"/>
      <c r="AC1874" s="638"/>
      <c r="AD1874" s="638"/>
      <c r="AI1874" t="str">
        <f t="shared" si="1396"/>
        <v/>
      </c>
      <c r="AJ1874">
        <f t="shared" si="1397"/>
        <v>0</v>
      </c>
      <c r="AK1874">
        <f t="shared" si="1398"/>
        <v>0</v>
      </c>
      <c r="AL1874">
        <f t="shared" si="1365"/>
        <v>0</v>
      </c>
      <c r="AM1874">
        <f t="shared" si="1399"/>
        <v>0</v>
      </c>
      <c r="AN1874">
        <f t="shared" si="1400"/>
        <v>0</v>
      </c>
      <c r="AO1874">
        <f t="shared" si="1401"/>
        <v>0</v>
      </c>
      <c r="AP1874">
        <f t="shared" si="1402"/>
        <v>0</v>
      </c>
      <c r="AQ1874">
        <f t="shared" si="1403"/>
        <v>0</v>
      </c>
      <c r="AR1874">
        <f t="shared" si="1404"/>
        <v>0</v>
      </c>
      <c r="AS1874">
        <f t="shared" si="1405"/>
        <v>0</v>
      </c>
      <c r="AT1874">
        <f t="shared" si="1406"/>
        <v>0</v>
      </c>
      <c r="AU1874">
        <f t="shared" si="1407"/>
        <v>0</v>
      </c>
      <c r="AV1874">
        <f t="shared" si="1408"/>
        <v>0</v>
      </c>
      <c r="AW1874">
        <f t="shared" si="1409"/>
        <v>0</v>
      </c>
      <c r="AX1874">
        <f t="shared" si="1410"/>
        <v>0</v>
      </c>
      <c r="AY1874" s="356" t="str">
        <f t="shared" si="1378"/>
        <v/>
      </c>
      <c r="AZ1874" s="357">
        <f t="shared" si="1379"/>
        <v>0</v>
      </c>
      <c r="BA1874" s="358">
        <f t="shared" si="1380"/>
        <v>0</v>
      </c>
      <c r="BB1874" s="359">
        <f t="shared" si="1381"/>
        <v>0</v>
      </c>
      <c r="BC1874" s="356" t="str">
        <f t="shared" si="1382"/>
        <v/>
      </c>
      <c r="BD1874" s="360">
        <f t="shared" si="1383"/>
        <v>0</v>
      </c>
      <c r="BE1874" s="358">
        <f t="shared" si="1384"/>
        <v>0</v>
      </c>
      <c r="BF1874" s="359">
        <f t="shared" si="1385"/>
        <v>0</v>
      </c>
      <c r="BG1874" s="356" t="str">
        <f t="shared" si="1386"/>
        <v/>
      </c>
      <c r="BH1874" s="360">
        <f t="shared" si="1387"/>
        <v>0</v>
      </c>
      <c r="BI1874" s="358">
        <f t="shared" si="1388"/>
        <v>0</v>
      </c>
      <c r="BJ1874" s="359">
        <f t="shared" si="1389"/>
        <v>0</v>
      </c>
      <c r="BK1874" s="293">
        <f t="shared" si="1390"/>
        <v>0</v>
      </c>
      <c r="BL1874" s="352" t="str">
        <f>IF(BK1874=0,"",
IF(SUM($BK$1836:BK1874)=1,BM1874,
IF($BK$1956&gt;SUM($BK$1836:BK1874),_xlfn.CONCAT(", ",BM1874),
IF($BK$1956=SUM($BK$1836:BK1874),_xlfn.CONCAT(" y ",BM1874)))))</f>
        <v/>
      </c>
      <c r="BM1874" s="120" t="s">
        <v>5197</v>
      </c>
      <c r="BN1874" s="290">
        <f t="shared" si="1391"/>
        <v>0</v>
      </c>
      <c r="BO1874" s="293">
        <f t="shared" si="1392"/>
        <v>0</v>
      </c>
      <c r="BP1874" s="283" t="str">
        <f>IF(BO1874=0,"",
IF(SUM($BO$1836:BO1874)=1,BQ1874,
IF($BO$1956&gt;SUM($BO$1836:BO1874),_xlfn.CONCAT(", ",BQ1874),
IF($BO$1956=SUM($BO$1836:BO1874),_xlfn.CONCAT(" y ",BQ1874)))))</f>
        <v/>
      </c>
      <c r="BQ1874" s="120" t="s">
        <v>5197</v>
      </c>
    </row>
    <row r="1875" spans="1:69" ht="15" customHeight="1">
      <c r="A1875" s="22"/>
      <c r="B1875" s="11"/>
      <c r="C1875" s="35" t="s">
        <v>5198</v>
      </c>
      <c r="D1875" s="800" t="str">
        <f>IF(CNGE_2026_M1_Secc1_Sub1!$D80="","",CNGE_2026_M1_Secc1_Sub1!$D80)</f>
        <v/>
      </c>
      <c r="E1875" s="723"/>
      <c r="F1875" s="723"/>
      <c r="G1875" s="723"/>
      <c r="H1875" s="723"/>
      <c r="I1875" s="723"/>
      <c r="J1875" s="723"/>
      <c r="K1875" s="723"/>
      <c r="L1875" s="723"/>
      <c r="M1875" s="723"/>
      <c r="N1875" s="723"/>
      <c r="O1875" s="723"/>
      <c r="P1875" s="723"/>
      <c r="Q1875" s="723"/>
      <c r="R1875" s="724"/>
      <c r="S1875" s="637" t="str">
        <f t="shared" si="1393"/>
        <v/>
      </c>
      <c r="T1875" s="637" t="str">
        <f t="shared" si="1394"/>
        <v/>
      </c>
      <c r="U1875" s="637" t="str">
        <f t="shared" si="1395"/>
        <v/>
      </c>
      <c r="V1875" s="638"/>
      <c r="W1875" s="638"/>
      <c r="X1875" s="638"/>
      <c r="Y1875" s="638"/>
      <c r="Z1875" s="638"/>
      <c r="AA1875" s="638"/>
      <c r="AB1875" s="638"/>
      <c r="AC1875" s="638"/>
      <c r="AD1875" s="638"/>
      <c r="AI1875" t="str">
        <f t="shared" si="1396"/>
        <v/>
      </c>
      <c r="AJ1875">
        <f t="shared" si="1397"/>
        <v>0</v>
      </c>
      <c r="AK1875">
        <f t="shared" si="1398"/>
        <v>0</v>
      </c>
      <c r="AL1875">
        <f t="shared" si="1365"/>
        <v>0</v>
      </c>
      <c r="AM1875">
        <f t="shared" si="1399"/>
        <v>0</v>
      </c>
      <c r="AN1875">
        <f t="shared" si="1400"/>
        <v>0</v>
      </c>
      <c r="AO1875">
        <f t="shared" si="1401"/>
        <v>0</v>
      </c>
      <c r="AP1875">
        <f t="shared" si="1402"/>
        <v>0</v>
      </c>
      <c r="AQ1875">
        <f t="shared" si="1403"/>
        <v>0</v>
      </c>
      <c r="AR1875">
        <f t="shared" si="1404"/>
        <v>0</v>
      </c>
      <c r="AS1875">
        <f t="shared" si="1405"/>
        <v>0</v>
      </c>
      <c r="AT1875">
        <f t="shared" si="1406"/>
        <v>0</v>
      </c>
      <c r="AU1875">
        <f t="shared" si="1407"/>
        <v>0</v>
      </c>
      <c r="AV1875">
        <f t="shared" si="1408"/>
        <v>0</v>
      </c>
      <c r="AW1875">
        <f t="shared" si="1409"/>
        <v>0</v>
      </c>
      <c r="AX1875">
        <f t="shared" si="1410"/>
        <v>0</v>
      </c>
      <c r="AY1875" s="356" t="str">
        <f t="shared" si="1378"/>
        <v/>
      </c>
      <c r="AZ1875" s="357">
        <f t="shared" si="1379"/>
        <v>0</v>
      </c>
      <c r="BA1875" s="358">
        <f t="shared" si="1380"/>
        <v>0</v>
      </c>
      <c r="BB1875" s="359">
        <f t="shared" si="1381"/>
        <v>0</v>
      </c>
      <c r="BC1875" s="356" t="str">
        <f t="shared" si="1382"/>
        <v/>
      </c>
      <c r="BD1875" s="360">
        <f t="shared" si="1383"/>
        <v>0</v>
      </c>
      <c r="BE1875" s="358">
        <f t="shared" si="1384"/>
        <v>0</v>
      </c>
      <c r="BF1875" s="359">
        <f t="shared" si="1385"/>
        <v>0</v>
      </c>
      <c r="BG1875" s="356" t="str">
        <f t="shared" si="1386"/>
        <v/>
      </c>
      <c r="BH1875" s="360">
        <f t="shared" si="1387"/>
        <v>0</v>
      </c>
      <c r="BI1875" s="358">
        <f t="shared" si="1388"/>
        <v>0</v>
      </c>
      <c r="BJ1875" s="359">
        <f t="shared" si="1389"/>
        <v>0</v>
      </c>
      <c r="BK1875" s="293">
        <f t="shared" si="1390"/>
        <v>0</v>
      </c>
      <c r="BL1875" s="352" t="str">
        <f>IF(BK1875=0,"",
IF(SUM($BK$1836:BK1875)=1,BM1875,
IF($BK$1956&gt;SUM($BK$1836:BK1875),_xlfn.CONCAT(", ",BM1875),
IF($BK$1956=SUM($BK$1836:BK1875),_xlfn.CONCAT(" y ",BM1875)))))</f>
        <v/>
      </c>
      <c r="BM1875" s="120" t="s">
        <v>5199</v>
      </c>
      <c r="BN1875" s="290">
        <f t="shared" si="1391"/>
        <v>0</v>
      </c>
      <c r="BO1875" s="293">
        <f t="shared" si="1392"/>
        <v>0</v>
      </c>
      <c r="BP1875" s="283" t="str">
        <f>IF(BO1875=0,"",
IF(SUM($BO$1836:BO1875)=1,BQ1875,
IF($BO$1956&gt;SUM($BO$1836:BO1875),_xlfn.CONCAT(", ",BQ1875),
IF($BO$1956=SUM($BO$1836:BO1875),_xlfn.CONCAT(" y ",BQ1875)))))</f>
        <v/>
      </c>
      <c r="BQ1875" s="120" t="s">
        <v>5199</v>
      </c>
    </row>
    <row r="1876" spans="1:69" ht="15" customHeight="1">
      <c r="A1876" s="22"/>
      <c r="B1876" s="11"/>
      <c r="C1876" s="35" t="s">
        <v>5200</v>
      </c>
      <c r="D1876" s="800" t="str">
        <f>IF(CNGE_2026_M1_Secc1_Sub1!$D81="","",CNGE_2026_M1_Secc1_Sub1!$D81)</f>
        <v/>
      </c>
      <c r="E1876" s="723"/>
      <c r="F1876" s="723"/>
      <c r="G1876" s="723"/>
      <c r="H1876" s="723"/>
      <c r="I1876" s="723"/>
      <c r="J1876" s="723"/>
      <c r="K1876" s="723"/>
      <c r="L1876" s="723"/>
      <c r="M1876" s="723"/>
      <c r="N1876" s="723"/>
      <c r="O1876" s="723"/>
      <c r="P1876" s="723"/>
      <c r="Q1876" s="723"/>
      <c r="R1876" s="724"/>
      <c r="S1876" s="637" t="str">
        <f t="shared" si="1393"/>
        <v/>
      </c>
      <c r="T1876" s="637" t="str">
        <f t="shared" si="1394"/>
        <v/>
      </c>
      <c r="U1876" s="637" t="str">
        <f t="shared" si="1395"/>
        <v/>
      </c>
      <c r="V1876" s="638"/>
      <c r="W1876" s="638"/>
      <c r="X1876" s="638"/>
      <c r="Y1876" s="638"/>
      <c r="Z1876" s="638"/>
      <c r="AA1876" s="638"/>
      <c r="AB1876" s="638"/>
      <c r="AC1876" s="638"/>
      <c r="AD1876" s="638"/>
      <c r="AI1876" t="str">
        <f t="shared" si="1396"/>
        <v/>
      </c>
      <c r="AJ1876">
        <f t="shared" si="1397"/>
        <v>0</v>
      </c>
      <c r="AK1876">
        <f t="shared" si="1398"/>
        <v>0</v>
      </c>
      <c r="AL1876">
        <f t="shared" si="1365"/>
        <v>0</v>
      </c>
      <c r="AM1876">
        <f t="shared" si="1399"/>
        <v>0</v>
      </c>
      <c r="AN1876">
        <f t="shared" si="1400"/>
        <v>0</v>
      </c>
      <c r="AO1876">
        <f t="shared" si="1401"/>
        <v>0</v>
      </c>
      <c r="AP1876">
        <f t="shared" si="1402"/>
        <v>0</v>
      </c>
      <c r="AQ1876">
        <f t="shared" si="1403"/>
        <v>0</v>
      </c>
      <c r="AR1876">
        <f t="shared" si="1404"/>
        <v>0</v>
      </c>
      <c r="AS1876">
        <f t="shared" si="1405"/>
        <v>0</v>
      </c>
      <c r="AT1876">
        <f t="shared" si="1406"/>
        <v>0</v>
      </c>
      <c r="AU1876">
        <f t="shared" si="1407"/>
        <v>0</v>
      </c>
      <c r="AV1876">
        <f t="shared" si="1408"/>
        <v>0</v>
      </c>
      <c r="AW1876">
        <f t="shared" si="1409"/>
        <v>0</v>
      </c>
      <c r="AX1876">
        <f t="shared" si="1410"/>
        <v>0</v>
      </c>
      <c r="AY1876" s="356" t="str">
        <f t="shared" si="1378"/>
        <v/>
      </c>
      <c r="AZ1876" s="357">
        <f t="shared" si="1379"/>
        <v>0</v>
      </c>
      <c r="BA1876" s="358">
        <f t="shared" si="1380"/>
        <v>0</v>
      </c>
      <c r="BB1876" s="359">
        <f t="shared" si="1381"/>
        <v>0</v>
      </c>
      <c r="BC1876" s="356" t="str">
        <f t="shared" si="1382"/>
        <v/>
      </c>
      <c r="BD1876" s="360">
        <f t="shared" si="1383"/>
        <v>0</v>
      </c>
      <c r="BE1876" s="358">
        <f t="shared" si="1384"/>
        <v>0</v>
      </c>
      <c r="BF1876" s="359">
        <f t="shared" si="1385"/>
        <v>0</v>
      </c>
      <c r="BG1876" s="356" t="str">
        <f t="shared" si="1386"/>
        <v/>
      </c>
      <c r="BH1876" s="360">
        <f t="shared" si="1387"/>
        <v>0</v>
      </c>
      <c r="BI1876" s="358">
        <f t="shared" si="1388"/>
        <v>0</v>
      </c>
      <c r="BJ1876" s="359">
        <f t="shared" si="1389"/>
        <v>0</v>
      </c>
      <c r="BK1876" s="293">
        <f t="shared" si="1390"/>
        <v>0</v>
      </c>
      <c r="BL1876" s="352" t="str">
        <f>IF(BK1876=0,"",
IF(SUM($BK$1836:BK1876)=1,BM1876,
IF($BK$1956&gt;SUM($BK$1836:BK1876),_xlfn.CONCAT(", ",BM1876),
IF($BK$1956=SUM($BK$1836:BK1876),_xlfn.CONCAT(" y ",BM1876)))))</f>
        <v/>
      </c>
      <c r="BM1876" s="120" t="s">
        <v>5201</v>
      </c>
      <c r="BN1876" s="290">
        <f t="shared" si="1391"/>
        <v>0</v>
      </c>
      <c r="BO1876" s="293">
        <f t="shared" si="1392"/>
        <v>0</v>
      </c>
      <c r="BP1876" s="283" t="str">
        <f>IF(BO1876=0,"",
IF(SUM($BO$1836:BO1876)=1,BQ1876,
IF($BO$1956&gt;SUM($BO$1836:BO1876),_xlfn.CONCAT(", ",BQ1876),
IF($BO$1956=SUM($BO$1836:BO1876),_xlfn.CONCAT(" y ",BQ1876)))))</f>
        <v/>
      </c>
      <c r="BQ1876" s="120" t="s">
        <v>5201</v>
      </c>
    </row>
    <row r="1877" spans="1:69" ht="15" customHeight="1">
      <c r="A1877" s="22"/>
      <c r="B1877" s="11"/>
      <c r="C1877" s="35" t="s">
        <v>5202</v>
      </c>
      <c r="D1877" s="800" t="str">
        <f>IF(CNGE_2026_M1_Secc1_Sub1!$D82="","",CNGE_2026_M1_Secc1_Sub1!$D82)</f>
        <v/>
      </c>
      <c r="E1877" s="723"/>
      <c r="F1877" s="723"/>
      <c r="G1877" s="723"/>
      <c r="H1877" s="723"/>
      <c r="I1877" s="723"/>
      <c r="J1877" s="723"/>
      <c r="K1877" s="723"/>
      <c r="L1877" s="723"/>
      <c r="M1877" s="723"/>
      <c r="N1877" s="723"/>
      <c r="O1877" s="723"/>
      <c r="P1877" s="723"/>
      <c r="Q1877" s="723"/>
      <c r="R1877" s="724"/>
      <c r="S1877" s="637" t="str">
        <f t="shared" si="1393"/>
        <v/>
      </c>
      <c r="T1877" s="637" t="str">
        <f t="shared" si="1394"/>
        <v/>
      </c>
      <c r="U1877" s="637" t="str">
        <f t="shared" si="1395"/>
        <v/>
      </c>
      <c r="V1877" s="638"/>
      <c r="W1877" s="638"/>
      <c r="X1877" s="638"/>
      <c r="Y1877" s="638"/>
      <c r="Z1877" s="638"/>
      <c r="AA1877" s="638"/>
      <c r="AB1877" s="638"/>
      <c r="AC1877" s="638"/>
      <c r="AD1877" s="638"/>
      <c r="AI1877" t="str">
        <f t="shared" si="1396"/>
        <v/>
      </c>
      <c r="AJ1877">
        <f t="shared" si="1397"/>
        <v>0</v>
      </c>
      <c r="AK1877">
        <f t="shared" si="1398"/>
        <v>0</v>
      </c>
      <c r="AL1877">
        <f t="shared" si="1365"/>
        <v>0</v>
      </c>
      <c r="AM1877">
        <f t="shared" si="1399"/>
        <v>0</v>
      </c>
      <c r="AN1877">
        <f t="shared" si="1400"/>
        <v>0</v>
      </c>
      <c r="AO1877">
        <f t="shared" si="1401"/>
        <v>0</v>
      </c>
      <c r="AP1877">
        <f t="shared" si="1402"/>
        <v>0</v>
      </c>
      <c r="AQ1877">
        <f t="shared" si="1403"/>
        <v>0</v>
      </c>
      <c r="AR1877">
        <f t="shared" si="1404"/>
        <v>0</v>
      </c>
      <c r="AS1877">
        <f t="shared" si="1405"/>
        <v>0</v>
      </c>
      <c r="AT1877">
        <f t="shared" si="1406"/>
        <v>0</v>
      </c>
      <c r="AU1877">
        <f t="shared" si="1407"/>
        <v>0</v>
      </c>
      <c r="AV1877">
        <f t="shared" si="1408"/>
        <v>0</v>
      </c>
      <c r="AW1877">
        <f t="shared" si="1409"/>
        <v>0</v>
      </c>
      <c r="AX1877">
        <f t="shared" si="1410"/>
        <v>0</v>
      </c>
      <c r="AY1877" s="356" t="str">
        <f t="shared" si="1378"/>
        <v/>
      </c>
      <c r="AZ1877" s="357">
        <f t="shared" si="1379"/>
        <v>0</v>
      </c>
      <c r="BA1877" s="358">
        <f t="shared" si="1380"/>
        <v>0</v>
      </c>
      <c r="BB1877" s="359">
        <f t="shared" si="1381"/>
        <v>0</v>
      </c>
      <c r="BC1877" s="356" t="str">
        <f t="shared" si="1382"/>
        <v/>
      </c>
      <c r="BD1877" s="360">
        <f t="shared" si="1383"/>
        <v>0</v>
      </c>
      <c r="BE1877" s="358">
        <f t="shared" si="1384"/>
        <v>0</v>
      </c>
      <c r="BF1877" s="359">
        <f t="shared" si="1385"/>
        <v>0</v>
      </c>
      <c r="BG1877" s="356" t="str">
        <f t="shared" si="1386"/>
        <v/>
      </c>
      <c r="BH1877" s="360">
        <f t="shared" si="1387"/>
        <v>0</v>
      </c>
      <c r="BI1877" s="358">
        <f t="shared" si="1388"/>
        <v>0</v>
      </c>
      <c r="BJ1877" s="359">
        <f t="shared" si="1389"/>
        <v>0</v>
      </c>
      <c r="BK1877" s="293">
        <f t="shared" si="1390"/>
        <v>0</v>
      </c>
      <c r="BL1877" s="352" t="str">
        <f>IF(BK1877=0,"",
IF(SUM($BK$1836:BK1877)=1,BM1877,
IF($BK$1956&gt;SUM($BK$1836:BK1877),_xlfn.CONCAT(", ",BM1877),
IF($BK$1956=SUM($BK$1836:BK1877),_xlfn.CONCAT(" y ",BM1877)))))</f>
        <v/>
      </c>
      <c r="BM1877" s="120" t="s">
        <v>5203</v>
      </c>
      <c r="BN1877" s="290">
        <f t="shared" si="1391"/>
        <v>0</v>
      </c>
      <c r="BO1877" s="293">
        <f t="shared" si="1392"/>
        <v>0</v>
      </c>
      <c r="BP1877" s="283" t="str">
        <f>IF(BO1877=0,"",
IF(SUM($BO$1836:BO1877)=1,BQ1877,
IF($BO$1956&gt;SUM($BO$1836:BO1877),_xlfn.CONCAT(", ",BQ1877),
IF($BO$1956=SUM($BO$1836:BO1877),_xlfn.CONCAT(" y ",BQ1877)))))</f>
        <v/>
      </c>
      <c r="BQ1877" s="120" t="s">
        <v>5203</v>
      </c>
    </row>
    <row r="1878" spans="1:69" ht="15" customHeight="1">
      <c r="A1878" s="22"/>
      <c r="B1878" s="11"/>
      <c r="C1878" s="35" t="s">
        <v>5204</v>
      </c>
      <c r="D1878" s="800" t="str">
        <f>IF(CNGE_2026_M1_Secc1_Sub1!$D83="","",CNGE_2026_M1_Secc1_Sub1!$D83)</f>
        <v/>
      </c>
      <c r="E1878" s="723"/>
      <c r="F1878" s="723"/>
      <c r="G1878" s="723"/>
      <c r="H1878" s="723"/>
      <c r="I1878" s="723"/>
      <c r="J1878" s="723"/>
      <c r="K1878" s="723"/>
      <c r="L1878" s="723"/>
      <c r="M1878" s="723"/>
      <c r="N1878" s="723"/>
      <c r="O1878" s="723"/>
      <c r="P1878" s="723"/>
      <c r="Q1878" s="723"/>
      <c r="R1878" s="724"/>
      <c r="S1878" s="637" t="str">
        <f t="shared" si="1393"/>
        <v/>
      </c>
      <c r="T1878" s="637" t="str">
        <f t="shared" si="1394"/>
        <v/>
      </c>
      <c r="U1878" s="637" t="str">
        <f t="shared" si="1395"/>
        <v/>
      </c>
      <c r="V1878" s="638"/>
      <c r="W1878" s="638"/>
      <c r="X1878" s="638"/>
      <c r="Y1878" s="638"/>
      <c r="Z1878" s="638"/>
      <c r="AA1878" s="638"/>
      <c r="AB1878" s="638"/>
      <c r="AC1878" s="638"/>
      <c r="AD1878" s="638"/>
      <c r="AI1878" t="str">
        <f t="shared" si="1396"/>
        <v/>
      </c>
      <c r="AJ1878">
        <f t="shared" si="1397"/>
        <v>0</v>
      </c>
      <c r="AK1878">
        <f t="shared" si="1398"/>
        <v>0</v>
      </c>
      <c r="AL1878">
        <f t="shared" si="1365"/>
        <v>0</v>
      </c>
      <c r="AM1878">
        <f t="shared" si="1399"/>
        <v>0</v>
      </c>
      <c r="AN1878">
        <f t="shared" si="1400"/>
        <v>0</v>
      </c>
      <c r="AO1878">
        <f t="shared" si="1401"/>
        <v>0</v>
      </c>
      <c r="AP1878">
        <f t="shared" si="1402"/>
        <v>0</v>
      </c>
      <c r="AQ1878">
        <f t="shared" si="1403"/>
        <v>0</v>
      </c>
      <c r="AR1878">
        <f t="shared" si="1404"/>
        <v>0</v>
      </c>
      <c r="AS1878">
        <f t="shared" si="1405"/>
        <v>0</v>
      </c>
      <c r="AT1878">
        <f t="shared" si="1406"/>
        <v>0</v>
      </c>
      <c r="AU1878">
        <f t="shared" si="1407"/>
        <v>0</v>
      </c>
      <c r="AV1878">
        <f t="shared" si="1408"/>
        <v>0</v>
      </c>
      <c r="AW1878">
        <f t="shared" si="1409"/>
        <v>0</v>
      </c>
      <c r="AX1878">
        <f t="shared" si="1410"/>
        <v>0</v>
      </c>
      <c r="AY1878" s="356" t="str">
        <f t="shared" si="1378"/>
        <v/>
      </c>
      <c r="AZ1878" s="357">
        <f t="shared" si="1379"/>
        <v>0</v>
      </c>
      <c r="BA1878" s="358">
        <f t="shared" si="1380"/>
        <v>0</v>
      </c>
      <c r="BB1878" s="359">
        <f t="shared" si="1381"/>
        <v>0</v>
      </c>
      <c r="BC1878" s="356" t="str">
        <f t="shared" si="1382"/>
        <v/>
      </c>
      <c r="BD1878" s="360">
        <f t="shared" si="1383"/>
        <v>0</v>
      </c>
      <c r="BE1878" s="358">
        <f t="shared" si="1384"/>
        <v>0</v>
      </c>
      <c r="BF1878" s="359">
        <f t="shared" si="1385"/>
        <v>0</v>
      </c>
      <c r="BG1878" s="356" t="str">
        <f t="shared" si="1386"/>
        <v/>
      </c>
      <c r="BH1878" s="360">
        <f t="shared" si="1387"/>
        <v>0</v>
      </c>
      <c r="BI1878" s="358">
        <f t="shared" si="1388"/>
        <v>0</v>
      </c>
      <c r="BJ1878" s="359">
        <f t="shared" si="1389"/>
        <v>0</v>
      </c>
      <c r="BK1878" s="293">
        <f t="shared" si="1390"/>
        <v>0</v>
      </c>
      <c r="BL1878" s="352" t="str">
        <f>IF(BK1878=0,"",
IF(SUM($BK$1836:BK1878)=1,BM1878,
IF($BK$1956&gt;SUM($BK$1836:BK1878),_xlfn.CONCAT(", ",BM1878),
IF($BK$1956=SUM($BK$1836:BK1878),_xlfn.CONCAT(" y ",BM1878)))))</f>
        <v/>
      </c>
      <c r="BM1878" s="120" t="s">
        <v>5205</v>
      </c>
      <c r="BN1878" s="290">
        <f t="shared" si="1391"/>
        <v>0</v>
      </c>
      <c r="BO1878" s="293">
        <f t="shared" si="1392"/>
        <v>0</v>
      </c>
      <c r="BP1878" s="283" t="str">
        <f>IF(BO1878=0,"",
IF(SUM($BO$1836:BO1878)=1,BQ1878,
IF($BO$1956&gt;SUM($BO$1836:BO1878),_xlfn.CONCAT(", ",BQ1878),
IF($BO$1956=SUM($BO$1836:BO1878),_xlfn.CONCAT(" y ",BQ1878)))))</f>
        <v/>
      </c>
      <c r="BQ1878" s="120" t="s">
        <v>5205</v>
      </c>
    </row>
    <row r="1879" spans="1:69" ht="15" customHeight="1">
      <c r="A1879" s="22"/>
      <c r="B1879" s="11"/>
      <c r="C1879" s="35" t="s">
        <v>5206</v>
      </c>
      <c r="D1879" s="800" t="str">
        <f>IF(CNGE_2026_M1_Secc1_Sub1!$D84="","",CNGE_2026_M1_Secc1_Sub1!$D84)</f>
        <v/>
      </c>
      <c r="E1879" s="723"/>
      <c r="F1879" s="723"/>
      <c r="G1879" s="723"/>
      <c r="H1879" s="723"/>
      <c r="I1879" s="723"/>
      <c r="J1879" s="723"/>
      <c r="K1879" s="723"/>
      <c r="L1879" s="723"/>
      <c r="M1879" s="723"/>
      <c r="N1879" s="723"/>
      <c r="O1879" s="723"/>
      <c r="P1879" s="723"/>
      <c r="Q1879" s="723"/>
      <c r="R1879" s="724"/>
      <c r="S1879" s="637" t="str">
        <f t="shared" si="1393"/>
        <v/>
      </c>
      <c r="T1879" s="637" t="str">
        <f t="shared" si="1394"/>
        <v/>
      </c>
      <c r="U1879" s="637" t="str">
        <f t="shared" si="1395"/>
        <v/>
      </c>
      <c r="V1879" s="638"/>
      <c r="W1879" s="638"/>
      <c r="X1879" s="638"/>
      <c r="Y1879" s="638"/>
      <c r="Z1879" s="638"/>
      <c r="AA1879" s="638"/>
      <c r="AB1879" s="638"/>
      <c r="AC1879" s="638"/>
      <c r="AD1879" s="638"/>
      <c r="AI1879" t="str">
        <f t="shared" si="1396"/>
        <v/>
      </c>
      <c r="AJ1879">
        <f t="shared" si="1397"/>
        <v>0</v>
      </c>
      <c r="AK1879">
        <f t="shared" si="1398"/>
        <v>0</v>
      </c>
      <c r="AL1879">
        <f t="shared" si="1365"/>
        <v>0</v>
      </c>
      <c r="AM1879">
        <f t="shared" si="1399"/>
        <v>0</v>
      </c>
      <c r="AN1879">
        <f t="shared" si="1400"/>
        <v>0</v>
      </c>
      <c r="AO1879">
        <f t="shared" si="1401"/>
        <v>0</v>
      </c>
      <c r="AP1879">
        <f t="shared" si="1402"/>
        <v>0</v>
      </c>
      <c r="AQ1879">
        <f t="shared" si="1403"/>
        <v>0</v>
      </c>
      <c r="AR1879">
        <f t="shared" si="1404"/>
        <v>0</v>
      </c>
      <c r="AS1879">
        <f t="shared" si="1405"/>
        <v>0</v>
      </c>
      <c r="AT1879">
        <f t="shared" si="1406"/>
        <v>0</v>
      </c>
      <c r="AU1879">
        <f t="shared" si="1407"/>
        <v>0</v>
      </c>
      <c r="AV1879">
        <f t="shared" si="1408"/>
        <v>0</v>
      </c>
      <c r="AW1879">
        <f t="shared" si="1409"/>
        <v>0</v>
      </c>
      <c r="AX1879">
        <f t="shared" si="1410"/>
        <v>0</v>
      </c>
      <c r="AY1879" s="356" t="str">
        <f t="shared" si="1378"/>
        <v/>
      </c>
      <c r="AZ1879" s="357">
        <f t="shared" si="1379"/>
        <v>0</v>
      </c>
      <c r="BA1879" s="358">
        <f t="shared" si="1380"/>
        <v>0</v>
      </c>
      <c r="BB1879" s="359">
        <f t="shared" si="1381"/>
        <v>0</v>
      </c>
      <c r="BC1879" s="356" t="str">
        <f t="shared" si="1382"/>
        <v/>
      </c>
      <c r="BD1879" s="360">
        <f t="shared" si="1383"/>
        <v>0</v>
      </c>
      <c r="BE1879" s="358">
        <f t="shared" si="1384"/>
        <v>0</v>
      </c>
      <c r="BF1879" s="359">
        <f t="shared" si="1385"/>
        <v>0</v>
      </c>
      <c r="BG1879" s="356" t="str">
        <f t="shared" si="1386"/>
        <v/>
      </c>
      <c r="BH1879" s="360">
        <f t="shared" si="1387"/>
        <v>0</v>
      </c>
      <c r="BI1879" s="358">
        <f t="shared" si="1388"/>
        <v>0</v>
      </c>
      <c r="BJ1879" s="359">
        <f t="shared" si="1389"/>
        <v>0</v>
      </c>
      <c r="BK1879" s="293">
        <f t="shared" si="1390"/>
        <v>0</v>
      </c>
      <c r="BL1879" s="352" t="str">
        <f>IF(BK1879=0,"",
IF(SUM($BK$1836:BK1879)=1,BM1879,
IF($BK$1956&gt;SUM($BK$1836:BK1879),_xlfn.CONCAT(", ",BM1879),
IF($BK$1956=SUM($BK$1836:BK1879),_xlfn.CONCAT(" y ",BM1879)))))</f>
        <v/>
      </c>
      <c r="BM1879" s="120" t="s">
        <v>5207</v>
      </c>
      <c r="BN1879" s="290">
        <f t="shared" si="1391"/>
        <v>0</v>
      </c>
      <c r="BO1879" s="293">
        <f t="shared" si="1392"/>
        <v>0</v>
      </c>
      <c r="BP1879" s="283" t="str">
        <f>IF(BO1879=0,"",
IF(SUM($BO$1836:BO1879)=1,BQ1879,
IF($BO$1956&gt;SUM($BO$1836:BO1879),_xlfn.CONCAT(", ",BQ1879),
IF($BO$1956=SUM($BO$1836:BO1879),_xlfn.CONCAT(" y ",BQ1879)))))</f>
        <v/>
      </c>
      <c r="BQ1879" s="120" t="s">
        <v>5207</v>
      </c>
    </row>
    <row r="1880" spans="1:69" ht="15" customHeight="1">
      <c r="A1880" s="22"/>
      <c r="B1880" s="11"/>
      <c r="C1880" s="35" t="s">
        <v>5208</v>
      </c>
      <c r="D1880" s="800" t="str">
        <f>IF(CNGE_2026_M1_Secc1_Sub1!$D85="","",CNGE_2026_M1_Secc1_Sub1!$D85)</f>
        <v/>
      </c>
      <c r="E1880" s="723"/>
      <c r="F1880" s="723"/>
      <c r="G1880" s="723"/>
      <c r="H1880" s="723"/>
      <c r="I1880" s="723"/>
      <c r="J1880" s="723"/>
      <c r="K1880" s="723"/>
      <c r="L1880" s="723"/>
      <c r="M1880" s="723"/>
      <c r="N1880" s="723"/>
      <c r="O1880" s="723"/>
      <c r="P1880" s="723"/>
      <c r="Q1880" s="723"/>
      <c r="R1880" s="724"/>
      <c r="S1880" s="637" t="str">
        <f t="shared" si="1393"/>
        <v/>
      </c>
      <c r="T1880" s="637" t="str">
        <f t="shared" si="1394"/>
        <v/>
      </c>
      <c r="U1880" s="637" t="str">
        <f t="shared" si="1395"/>
        <v/>
      </c>
      <c r="V1880" s="638"/>
      <c r="W1880" s="638"/>
      <c r="X1880" s="638"/>
      <c r="Y1880" s="638"/>
      <c r="Z1880" s="638"/>
      <c r="AA1880" s="638"/>
      <c r="AB1880" s="638"/>
      <c r="AC1880" s="638"/>
      <c r="AD1880" s="638"/>
      <c r="AI1880" t="str">
        <f t="shared" si="1396"/>
        <v/>
      </c>
      <c r="AJ1880">
        <f t="shared" si="1397"/>
        <v>0</v>
      </c>
      <c r="AK1880">
        <f t="shared" si="1398"/>
        <v>0</v>
      </c>
      <c r="AL1880">
        <f t="shared" si="1365"/>
        <v>0</v>
      </c>
      <c r="AM1880">
        <f t="shared" si="1399"/>
        <v>0</v>
      </c>
      <c r="AN1880">
        <f t="shared" si="1400"/>
        <v>0</v>
      </c>
      <c r="AO1880">
        <f t="shared" si="1401"/>
        <v>0</v>
      </c>
      <c r="AP1880">
        <f t="shared" si="1402"/>
        <v>0</v>
      </c>
      <c r="AQ1880">
        <f t="shared" si="1403"/>
        <v>0</v>
      </c>
      <c r="AR1880">
        <f t="shared" si="1404"/>
        <v>0</v>
      </c>
      <c r="AS1880">
        <f t="shared" si="1405"/>
        <v>0</v>
      </c>
      <c r="AT1880">
        <f t="shared" si="1406"/>
        <v>0</v>
      </c>
      <c r="AU1880">
        <f t="shared" si="1407"/>
        <v>0</v>
      </c>
      <c r="AV1880">
        <f t="shared" si="1408"/>
        <v>0</v>
      </c>
      <c r="AW1880">
        <f t="shared" si="1409"/>
        <v>0</v>
      </c>
      <c r="AX1880">
        <f t="shared" si="1410"/>
        <v>0</v>
      </c>
      <c r="AY1880" s="356" t="str">
        <f t="shared" si="1378"/>
        <v/>
      </c>
      <c r="AZ1880" s="357">
        <f t="shared" si="1379"/>
        <v>0</v>
      </c>
      <c r="BA1880" s="358">
        <f t="shared" si="1380"/>
        <v>0</v>
      </c>
      <c r="BB1880" s="359">
        <f t="shared" si="1381"/>
        <v>0</v>
      </c>
      <c r="BC1880" s="356" t="str">
        <f t="shared" si="1382"/>
        <v/>
      </c>
      <c r="BD1880" s="360">
        <f t="shared" si="1383"/>
        <v>0</v>
      </c>
      <c r="BE1880" s="358">
        <f t="shared" si="1384"/>
        <v>0</v>
      </c>
      <c r="BF1880" s="359">
        <f t="shared" si="1385"/>
        <v>0</v>
      </c>
      <c r="BG1880" s="356" t="str">
        <f t="shared" si="1386"/>
        <v/>
      </c>
      <c r="BH1880" s="360">
        <f t="shared" si="1387"/>
        <v>0</v>
      </c>
      <c r="BI1880" s="358">
        <f t="shared" si="1388"/>
        <v>0</v>
      </c>
      <c r="BJ1880" s="359">
        <f t="shared" si="1389"/>
        <v>0</v>
      </c>
      <c r="BK1880" s="293">
        <f t="shared" si="1390"/>
        <v>0</v>
      </c>
      <c r="BL1880" s="352" t="str">
        <f>IF(BK1880=0,"",
IF(SUM($BK$1836:BK1880)=1,BM1880,
IF($BK$1956&gt;SUM($BK$1836:BK1880),_xlfn.CONCAT(", ",BM1880),
IF($BK$1956=SUM($BK$1836:BK1880),_xlfn.CONCAT(" y ",BM1880)))))</f>
        <v/>
      </c>
      <c r="BM1880" s="120" t="s">
        <v>5209</v>
      </c>
      <c r="BN1880" s="290">
        <f t="shared" si="1391"/>
        <v>0</v>
      </c>
      <c r="BO1880" s="293">
        <f t="shared" si="1392"/>
        <v>0</v>
      </c>
      <c r="BP1880" s="283" t="str">
        <f>IF(BO1880=0,"",
IF(SUM($BO$1836:BO1880)=1,BQ1880,
IF($BO$1956&gt;SUM($BO$1836:BO1880),_xlfn.CONCAT(", ",BQ1880),
IF($BO$1956=SUM($BO$1836:BO1880),_xlfn.CONCAT(" y ",BQ1880)))))</f>
        <v/>
      </c>
      <c r="BQ1880" s="120" t="s">
        <v>5209</v>
      </c>
    </row>
    <row r="1881" spans="1:69" ht="15" customHeight="1">
      <c r="A1881" s="22"/>
      <c r="B1881" s="11"/>
      <c r="C1881" s="35" t="s">
        <v>5210</v>
      </c>
      <c r="D1881" s="800" t="str">
        <f>IF(CNGE_2026_M1_Secc1_Sub1!$D86="","",CNGE_2026_M1_Secc1_Sub1!$D86)</f>
        <v/>
      </c>
      <c r="E1881" s="723"/>
      <c r="F1881" s="723"/>
      <c r="G1881" s="723"/>
      <c r="H1881" s="723"/>
      <c r="I1881" s="723"/>
      <c r="J1881" s="723"/>
      <c r="K1881" s="723"/>
      <c r="L1881" s="723"/>
      <c r="M1881" s="723"/>
      <c r="N1881" s="723"/>
      <c r="O1881" s="723"/>
      <c r="P1881" s="723"/>
      <c r="Q1881" s="723"/>
      <c r="R1881" s="724"/>
      <c r="S1881" s="637" t="str">
        <f t="shared" si="1393"/>
        <v/>
      </c>
      <c r="T1881" s="637" t="str">
        <f t="shared" si="1394"/>
        <v/>
      </c>
      <c r="U1881" s="637" t="str">
        <f t="shared" si="1395"/>
        <v/>
      </c>
      <c r="V1881" s="638"/>
      <c r="W1881" s="638"/>
      <c r="X1881" s="638"/>
      <c r="Y1881" s="638"/>
      <c r="Z1881" s="638"/>
      <c r="AA1881" s="638"/>
      <c r="AB1881" s="638"/>
      <c r="AC1881" s="638"/>
      <c r="AD1881" s="638"/>
      <c r="AI1881" t="str">
        <f t="shared" si="1396"/>
        <v/>
      </c>
      <c r="AJ1881">
        <f t="shared" si="1397"/>
        <v>0</v>
      </c>
      <c r="AK1881">
        <f t="shared" si="1398"/>
        <v>0</v>
      </c>
      <c r="AL1881">
        <f t="shared" si="1365"/>
        <v>0</v>
      </c>
      <c r="AM1881">
        <f t="shared" si="1399"/>
        <v>0</v>
      </c>
      <c r="AN1881">
        <f t="shared" si="1400"/>
        <v>0</v>
      </c>
      <c r="AO1881">
        <f t="shared" si="1401"/>
        <v>0</v>
      </c>
      <c r="AP1881">
        <f t="shared" si="1402"/>
        <v>0</v>
      </c>
      <c r="AQ1881">
        <f t="shared" si="1403"/>
        <v>0</v>
      </c>
      <c r="AR1881">
        <f t="shared" si="1404"/>
        <v>0</v>
      </c>
      <c r="AS1881">
        <f t="shared" si="1405"/>
        <v>0</v>
      </c>
      <c r="AT1881">
        <f t="shared" si="1406"/>
        <v>0</v>
      </c>
      <c r="AU1881">
        <f t="shared" si="1407"/>
        <v>0</v>
      </c>
      <c r="AV1881">
        <f t="shared" si="1408"/>
        <v>0</v>
      </c>
      <c r="AW1881">
        <f t="shared" si="1409"/>
        <v>0</v>
      </c>
      <c r="AX1881">
        <f t="shared" si="1410"/>
        <v>0</v>
      </c>
      <c r="AY1881" s="356" t="str">
        <f t="shared" si="1378"/>
        <v/>
      </c>
      <c r="AZ1881" s="357">
        <f t="shared" si="1379"/>
        <v>0</v>
      </c>
      <c r="BA1881" s="358">
        <f t="shared" si="1380"/>
        <v>0</v>
      </c>
      <c r="BB1881" s="359">
        <f t="shared" si="1381"/>
        <v>0</v>
      </c>
      <c r="BC1881" s="356" t="str">
        <f t="shared" si="1382"/>
        <v/>
      </c>
      <c r="BD1881" s="360">
        <f t="shared" si="1383"/>
        <v>0</v>
      </c>
      <c r="BE1881" s="358">
        <f t="shared" si="1384"/>
        <v>0</v>
      </c>
      <c r="BF1881" s="359">
        <f t="shared" si="1385"/>
        <v>0</v>
      </c>
      <c r="BG1881" s="356" t="str">
        <f t="shared" si="1386"/>
        <v/>
      </c>
      <c r="BH1881" s="360">
        <f t="shared" si="1387"/>
        <v>0</v>
      </c>
      <c r="BI1881" s="358">
        <f t="shared" si="1388"/>
        <v>0</v>
      </c>
      <c r="BJ1881" s="359">
        <f t="shared" si="1389"/>
        <v>0</v>
      </c>
      <c r="BK1881" s="293">
        <f t="shared" si="1390"/>
        <v>0</v>
      </c>
      <c r="BL1881" s="352" t="str">
        <f>IF(BK1881=0,"",
IF(SUM($BK$1836:BK1881)=1,BM1881,
IF($BK$1956&gt;SUM($BK$1836:BK1881),_xlfn.CONCAT(", ",BM1881),
IF($BK$1956=SUM($BK$1836:BK1881),_xlfn.CONCAT(" y ",BM1881)))))</f>
        <v/>
      </c>
      <c r="BM1881" s="120" t="s">
        <v>5211</v>
      </c>
      <c r="BN1881" s="290">
        <f t="shared" si="1391"/>
        <v>0</v>
      </c>
      <c r="BO1881" s="293">
        <f t="shared" si="1392"/>
        <v>0</v>
      </c>
      <c r="BP1881" s="283" t="str">
        <f>IF(BO1881=0,"",
IF(SUM($BO$1836:BO1881)=1,BQ1881,
IF($BO$1956&gt;SUM($BO$1836:BO1881),_xlfn.CONCAT(", ",BQ1881),
IF($BO$1956=SUM($BO$1836:BO1881),_xlfn.CONCAT(" y ",BQ1881)))))</f>
        <v/>
      </c>
      <c r="BQ1881" s="120" t="s">
        <v>5211</v>
      </c>
    </row>
    <row r="1882" spans="1:69" ht="15" customHeight="1">
      <c r="A1882" s="22"/>
      <c r="B1882" s="11"/>
      <c r="C1882" s="35" t="s">
        <v>5212</v>
      </c>
      <c r="D1882" s="800" t="str">
        <f>IF(CNGE_2026_M1_Secc1_Sub1!$D87="","",CNGE_2026_M1_Secc1_Sub1!$D87)</f>
        <v/>
      </c>
      <c r="E1882" s="723"/>
      <c r="F1882" s="723"/>
      <c r="G1882" s="723"/>
      <c r="H1882" s="723"/>
      <c r="I1882" s="723"/>
      <c r="J1882" s="723"/>
      <c r="K1882" s="723"/>
      <c r="L1882" s="723"/>
      <c r="M1882" s="723"/>
      <c r="N1882" s="723"/>
      <c r="O1882" s="723"/>
      <c r="P1882" s="723"/>
      <c r="Q1882" s="723"/>
      <c r="R1882" s="724"/>
      <c r="S1882" s="637" t="str">
        <f t="shared" si="1393"/>
        <v/>
      </c>
      <c r="T1882" s="637" t="str">
        <f t="shared" si="1394"/>
        <v/>
      </c>
      <c r="U1882" s="637" t="str">
        <f t="shared" si="1395"/>
        <v/>
      </c>
      <c r="V1882" s="638"/>
      <c r="W1882" s="638"/>
      <c r="X1882" s="638"/>
      <c r="Y1882" s="638"/>
      <c r="Z1882" s="638"/>
      <c r="AA1882" s="638"/>
      <c r="AB1882" s="638"/>
      <c r="AC1882" s="638"/>
      <c r="AD1882" s="638"/>
      <c r="AI1882" t="str">
        <f t="shared" si="1396"/>
        <v/>
      </c>
      <c r="AJ1882">
        <f t="shared" si="1397"/>
        <v>0</v>
      </c>
      <c r="AK1882">
        <f t="shared" si="1398"/>
        <v>0</v>
      </c>
      <c r="AL1882">
        <f t="shared" si="1365"/>
        <v>0</v>
      </c>
      <c r="AM1882">
        <f t="shared" si="1399"/>
        <v>0</v>
      </c>
      <c r="AN1882">
        <f t="shared" si="1400"/>
        <v>0</v>
      </c>
      <c r="AO1882">
        <f t="shared" si="1401"/>
        <v>0</v>
      </c>
      <c r="AP1882">
        <f t="shared" si="1402"/>
        <v>0</v>
      </c>
      <c r="AQ1882">
        <f t="shared" si="1403"/>
        <v>0</v>
      </c>
      <c r="AR1882">
        <f t="shared" si="1404"/>
        <v>0</v>
      </c>
      <c r="AS1882">
        <f t="shared" si="1405"/>
        <v>0</v>
      </c>
      <c r="AT1882">
        <f t="shared" si="1406"/>
        <v>0</v>
      </c>
      <c r="AU1882">
        <f t="shared" si="1407"/>
        <v>0</v>
      </c>
      <c r="AV1882">
        <f t="shared" si="1408"/>
        <v>0</v>
      </c>
      <c r="AW1882">
        <f t="shared" si="1409"/>
        <v>0</v>
      </c>
      <c r="AX1882">
        <f t="shared" si="1410"/>
        <v>0</v>
      </c>
      <c r="AY1882" s="356" t="str">
        <f t="shared" si="1378"/>
        <v/>
      </c>
      <c r="AZ1882" s="357">
        <f t="shared" si="1379"/>
        <v>0</v>
      </c>
      <c r="BA1882" s="358">
        <f t="shared" si="1380"/>
        <v>0</v>
      </c>
      <c r="BB1882" s="359">
        <f t="shared" si="1381"/>
        <v>0</v>
      </c>
      <c r="BC1882" s="356" t="str">
        <f t="shared" si="1382"/>
        <v/>
      </c>
      <c r="BD1882" s="360">
        <f t="shared" si="1383"/>
        <v>0</v>
      </c>
      <c r="BE1882" s="358">
        <f t="shared" si="1384"/>
        <v>0</v>
      </c>
      <c r="BF1882" s="359">
        <f t="shared" si="1385"/>
        <v>0</v>
      </c>
      <c r="BG1882" s="356" t="str">
        <f t="shared" si="1386"/>
        <v/>
      </c>
      <c r="BH1882" s="360">
        <f t="shared" si="1387"/>
        <v>0</v>
      </c>
      <c r="BI1882" s="358">
        <f t="shared" si="1388"/>
        <v>0</v>
      </c>
      <c r="BJ1882" s="359">
        <f t="shared" si="1389"/>
        <v>0</v>
      </c>
      <c r="BK1882" s="293">
        <f t="shared" si="1390"/>
        <v>0</v>
      </c>
      <c r="BL1882" s="352" t="str">
        <f>IF(BK1882=0,"",
IF(SUM($BK$1836:BK1882)=1,BM1882,
IF($BK$1956&gt;SUM($BK$1836:BK1882),_xlfn.CONCAT(", ",BM1882),
IF($BK$1956=SUM($BK$1836:BK1882),_xlfn.CONCAT(" y ",BM1882)))))</f>
        <v/>
      </c>
      <c r="BM1882" s="120" t="s">
        <v>5213</v>
      </c>
      <c r="BN1882" s="290">
        <f t="shared" si="1391"/>
        <v>0</v>
      </c>
      <c r="BO1882" s="293">
        <f t="shared" si="1392"/>
        <v>0</v>
      </c>
      <c r="BP1882" s="283" t="str">
        <f>IF(BO1882=0,"",
IF(SUM($BO$1836:BO1882)=1,BQ1882,
IF($BO$1956&gt;SUM($BO$1836:BO1882),_xlfn.CONCAT(", ",BQ1882),
IF($BO$1956=SUM($BO$1836:BO1882),_xlfn.CONCAT(" y ",BQ1882)))))</f>
        <v/>
      </c>
      <c r="BQ1882" s="120" t="s">
        <v>5213</v>
      </c>
    </row>
    <row r="1883" spans="1:69" ht="15" customHeight="1">
      <c r="A1883" s="22"/>
      <c r="B1883" s="11"/>
      <c r="C1883" s="35" t="s">
        <v>5214</v>
      </c>
      <c r="D1883" s="800" t="str">
        <f>IF(CNGE_2026_M1_Secc1_Sub1!$D88="","",CNGE_2026_M1_Secc1_Sub1!$D88)</f>
        <v/>
      </c>
      <c r="E1883" s="723"/>
      <c r="F1883" s="723"/>
      <c r="G1883" s="723"/>
      <c r="H1883" s="723"/>
      <c r="I1883" s="723"/>
      <c r="J1883" s="723"/>
      <c r="K1883" s="723"/>
      <c r="L1883" s="723"/>
      <c r="M1883" s="723"/>
      <c r="N1883" s="723"/>
      <c r="O1883" s="723"/>
      <c r="P1883" s="723"/>
      <c r="Q1883" s="723"/>
      <c r="R1883" s="724"/>
      <c r="S1883" s="637" t="str">
        <f t="shared" si="1393"/>
        <v/>
      </c>
      <c r="T1883" s="637" t="str">
        <f t="shared" si="1394"/>
        <v/>
      </c>
      <c r="U1883" s="637" t="str">
        <f t="shared" si="1395"/>
        <v/>
      </c>
      <c r="V1883" s="638"/>
      <c r="W1883" s="638"/>
      <c r="X1883" s="638"/>
      <c r="Y1883" s="638"/>
      <c r="Z1883" s="638"/>
      <c r="AA1883" s="638"/>
      <c r="AB1883" s="638"/>
      <c r="AC1883" s="638"/>
      <c r="AD1883" s="638"/>
      <c r="AI1883" t="str">
        <f t="shared" si="1396"/>
        <v/>
      </c>
      <c r="AJ1883">
        <f t="shared" si="1397"/>
        <v>0</v>
      </c>
      <c r="AK1883">
        <f t="shared" si="1398"/>
        <v>0</v>
      </c>
      <c r="AL1883">
        <f t="shared" si="1365"/>
        <v>0</v>
      </c>
      <c r="AM1883">
        <f t="shared" si="1399"/>
        <v>0</v>
      </c>
      <c r="AN1883">
        <f t="shared" si="1400"/>
        <v>0</v>
      </c>
      <c r="AO1883">
        <f t="shared" si="1401"/>
        <v>0</v>
      </c>
      <c r="AP1883">
        <f t="shared" si="1402"/>
        <v>0</v>
      </c>
      <c r="AQ1883">
        <f t="shared" si="1403"/>
        <v>0</v>
      </c>
      <c r="AR1883">
        <f t="shared" si="1404"/>
        <v>0</v>
      </c>
      <c r="AS1883">
        <f t="shared" si="1405"/>
        <v>0</v>
      </c>
      <c r="AT1883">
        <f t="shared" si="1406"/>
        <v>0</v>
      </c>
      <c r="AU1883">
        <f t="shared" si="1407"/>
        <v>0</v>
      </c>
      <c r="AV1883">
        <f t="shared" si="1408"/>
        <v>0</v>
      </c>
      <c r="AW1883">
        <f t="shared" si="1409"/>
        <v>0</v>
      </c>
      <c r="AX1883">
        <f t="shared" si="1410"/>
        <v>0</v>
      </c>
      <c r="AY1883" s="356" t="str">
        <f t="shared" si="1378"/>
        <v/>
      </c>
      <c r="AZ1883" s="357">
        <f t="shared" si="1379"/>
        <v>0</v>
      </c>
      <c r="BA1883" s="358">
        <f t="shared" si="1380"/>
        <v>0</v>
      </c>
      <c r="BB1883" s="359">
        <f t="shared" si="1381"/>
        <v>0</v>
      </c>
      <c r="BC1883" s="356" t="str">
        <f t="shared" si="1382"/>
        <v/>
      </c>
      <c r="BD1883" s="360">
        <f t="shared" si="1383"/>
        <v>0</v>
      </c>
      <c r="BE1883" s="358">
        <f t="shared" si="1384"/>
        <v>0</v>
      </c>
      <c r="BF1883" s="359">
        <f t="shared" si="1385"/>
        <v>0</v>
      </c>
      <c r="BG1883" s="356" t="str">
        <f t="shared" si="1386"/>
        <v/>
      </c>
      <c r="BH1883" s="360">
        <f t="shared" si="1387"/>
        <v>0</v>
      </c>
      <c r="BI1883" s="358">
        <f t="shared" si="1388"/>
        <v>0</v>
      </c>
      <c r="BJ1883" s="359">
        <f t="shared" si="1389"/>
        <v>0</v>
      </c>
      <c r="BK1883" s="293">
        <f t="shared" si="1390"/>
        <v>0</v>
      </c>
      <c r="BL1883" s="352" t="str">
        <f>IF(BK1883=0,"",
IF(SUM($BK$1836:BK1883)=1,BM1883,
IF($BK$1956&gt;SUM($BK$1836:BK1883),_xlfn.CONCAT(", ",BM1883),
IF($BK$1956=SUM($BK$1836:BK1883),_xlfn.CONCAT(" y ",BM1883)))))</f>
        <v/>
      </c>
      <c r="BM1883" s="120" t="s">
        <v>5215</v>
      </c>
      <c r="BN1883" s="290">
        <f t="shared" si="1391"/>
        <v>0</v>
      </c>
      <c r="BO1883" s="293">
        <f t="shared" si="1392"/>
        <v>0</v>
      </c>
      <c r="BP1883" s="283" t="str">
        <f>IF(BO1883=0,"",
IF(SUM($BO$1836:BO1883)=1,BQ1883,
IF($BO$1956&gt;SUM($BO$1836:BO1883),_xlfn.CONCAT(", ",BQ1883),
IF($BO$1956=SUM($BO$1836:BO1883),_xlfn.CONCAT(" y ",BQ1883)))))</f>
        <v/>
      </c>
      <c r="BQ1883" s="120" t="s">
        <v>5215</v>
      </c>
    </row>
    <row r="1884" spans="1:69" ht="15" customHeight="1">
      <c r="A1884" s="22"/>
      <c r="B1884" s="11"/>
      <c r="C1884" s="35" t="s">
        <v>5216</v>
      </c>
      <c r="D1884" s="800" t="str">
        <f>IF(CNGE_2026_M1_Secc1_Sub1!$D89="","",CNGE_2026_M1_Secc1_Sub1!$D89)</f>
        <v/>
      </c>
      <c r="E1884" s="723"/>
      <c r="F1884" s="723"/>
      <c r="G1884" s="723"/>
      <c r="H1884" s="723"/>
      <c r="I1884" s="723"/>
      <c r="J1884" s="723"/>
      <c r="K1884" s="723"/>
      <c r="L1884" s="723"/>
      <c r="M1884" s="723"/>
      <c r="N1884" s="723"/>
      <c r="O1884" s="723"/>
      <c r="P1884" s="723"/>
      <c r="Q1884" s="723"/>
      <c r="R1884" s="724"/>
      <c r="S1884" s="637" t="str">
        <f t="shared" si="1393"/>
        <v/>
      </c>
      <c r="T1884" s="637" t="str">
        <f t="shared" si="1394"/>
        <v/>
      </c>
      <c r="U1884" s="637" t="str">
        <f t="shared" si="1395"/>
        <v/>
      </c>
      <c r="V1884" s="638"/>
      <c r="W1884" s="638"/>
      <c r="X1884" s="638"/>
      <c r="Y1884" s="638"/>
      <c r="Z1884" s="638"/>
      <c r="AA1884" s="638"/>
      <c r="AB1884" s="638"/>
      <c r="AC1884" s="638"/>
      <c r="AD1884" s="638"/>
      <c r="AI1884" t="str">
        <f t="shared" si="1396"/>
        <v/>
      </c>
      <c r="AJ1884">
        <f t="shared" si="1397"/>
        <v>0</v>
      </c>
      <c r="AK1884">
        <f t="shared" si="1398"/>
        <v>0</v>
      </c>
      <c r="AL1884">
        <f t="shared" si="1365"/>
        <v>0</v>
      </c>
      <c r="AM1884">
        <f t="shared" si="1399"/>
        <v>0</v>
      </c>
      <c r="AN1884">
        <f t="shared" si="1400"/>
        <v>0</v>
      </c>
      <c r="AO1884">
        <f t="shared" si="1401"/>
        <v>0</v>
      </c>
      <c r="AP1884">
        <f t="shared" si="1402"/>
        <v>0</v>
      </c>
      <c r="AQ1884">
        <f t="shared" si="1403"/>
        <v>0</v>
      </c>
      <c r="AR1884">
        <f t="shared" si="1404"/>
        <v>0</v>
      </c>
      <c r="AS1884">
        <f t="shared" si="1405"/>
        <v>0</v>
      </c>
      <c r="AT1884">
        <f t="shared" si="1406"/>
        <v>0</v>
      </c>
      <c r="AU1884">
        <f t="shared" si="1407"/>
        <v>0</v>
      </c>
      <c r="AV1884">
        <f t="shared" si="1408"/>
        <v>0</v>
      </c>
      <c r="AW1884">
        <f t="shared" si="1409"/>
        <v>0</v>
      </c>
      <c r="AX1884">
        <f t="shared" si="1410"/>
        <v>0</v>
      </c>
      <c r="AY1884" s="356" t="str">
        <f t="shared" si="1378"/>
        <v/>
      </c>
      <c r="AZ1884" s="357">
        <f t="shared" si="1379"/>
        <v>0</v>
      </c>
      <c r="BA1884" s="358">
        <f t="shared" si="1380"/>
        <v>0</v>
      </c>
      <c r="BB1884" s="359">
        <f t="shared" si="1381"/>
        <v>0</v>
      </c>
      <c r="BC1884" s="356" t="str">
        <f t="shared" si="1382"/>
        <v/>
      </c>
      <c r="BD1884" s="360">
        <f t="shared" si="1383"/>
        <v>0</v>
      </c>
      <c r="BE1884" s="358">
        <f t="shared" si="1384"/>
        <v>0</v>
      </c>
      <c r="BF1884" s="359">
        <f t="shared" si="1385"/>
        <v>0</v>
      </c>
      <c r="BG1884" s="356" t="str">
        <f t="shared" si="1386"/>
        <v/>
      </c>
      <c r="BH1884" s="360">
        <f t="shared" si="1387"/>
        <v>0</v>
      </c>
      <c r="BI1884" s="358">
        <f t="shared" si="1388"/>
        <v>0</v>
      </c>
      <c r="BJ1884" s="359">
        <f t="shared" si="1389"/>
        <v>0</v>
      </c>
      <c r="BK1884" s="293">
        <f t="shared" si="1390"/>
        <v>0</v>
      </c>
      <c r="BL1884" s="352" t="str">
        <f>IF(BK1884=0,"",
IF(SUM($BK$1836:BK1884)=1,BM1884,
IF($BK$1956&gt;SUM($BK$1836:BK1884),_xlfn.CONCAT(", ",BM1884),
IF($BK$1956=SUM($BK$1836:BK1884),_xlfn.CONCAT(" y ",BM1884)))))</f>
        <v/>
      </c>
      <c r="BM1884" s="120" t="s">
        <v>5217</v>
      </c>
      <c r="BN1884" s="290">
        <f t="shared" si="1391"/>
        <v>0</v>
      </c>
      <c r="BO1884" s="293">
        <f t="shared" si="1392"/>
        <v>0</v>
      </c>
      <c r="BP1884" s="283" t="str">
        <f>IF(BO1884=0,"",
IF(SUM($BO$1836:BO1884)=1,BQ1884,
IF($BO$1956&gt;SUM($BO$1836:BO1884),_xlfn.CONCAT(", ",BQ1884),
IF($BO$1956=SUM($BO$1836:BO1884),_xlfn.CONCAT(" y ",BQ1884)))))</f>
        <v/>
      </c>
      <c r="BQ1884" s="120" t="s">
        <v>5217</v>
      </c>
    </row>
    <row r="1885" spans="1:69" ht="15" customHeight="1">
      <c r="A1885" s="22"/>
      <c r="B1885" s="11"/>
      <c r="C1885" s="35" t="s">
        <v>5218</v>
      </c>
      <c r="D1885" s="800" t="str">
        <f>IF(CNGE_2026_M1_Secc1_Sub1!$D90="","",CNGE_2026_M1_Secc1_Sub1!$D90)</f>
        <v/>
      </c>
      <c r="E1885" s="723"/>
      <c r="F1885" s="723"/>
      <c r="G1885" s="723"/>
      <c r="H1885" s="723"/>
      <c r="I1885" s="723"/>
      <c r="J1885" s="723"/>
      <c r="K1885" s="723"/>
      <c r="L1885" s="723"/>
      <c r="M1885" s="723"/>
      <c r="N1885" s="723"/>
      <c r="O1885" s="723"/>
      <c r="P1885" s="723"/>
      <c r="Q1885" s="723"/>
      <c r="R1885" s="724"/>
      <c r="S1885" s="637" t="str">
        <f t="shared" si="1393"/>
        <v/>
      </c>
      <c r="T1885" s="637" t="str">
        <f t="shared" si="1394"/>
        <v/>
      </c>
      <c r="U1885" s="637" t="str">
        <f t="shared" si="1395"/>
        <v/>
      </c>
      <c r="V1885" s="638"/>
      <c r="W1885" s="638"/>
      <c r="X1885" s="638"/>
      <c r="Y1885" s="638"/>
      <c r="Z1885" s="638"/>
      <c r="AA1885" s="638"/>
      <c r="AB1885" s="638"/>
      <c r="AC1885" s="638"/>
      <c r="AD1885" s="638"/>
      <c r="AI1885" t="str">
        <f t="shared" si="1396"/>
        <v/>
      </c>
      <c r="AJ1885">
        <f t="shared" si="1397"/>
        <v>0</v>
      </c>
      <c r="AK1885">
        <f t="shared" si="1398"/>
        <v>0</v>
      </c>
      <c r="AL1885">
        <f t="shared" si="1365"/>
        <v>0</v>
      </c>
      <c r="AM1885">
        <f t="shared" si="1399"/>
        <v>0</v>
      </c>
      <c r="AN1885">
        <f t="shared" si="1400"/>
        <v>0</v>
      </c>
      <c r="AO1885">
        <f t="shared" si="1401"/>
        <v>0</v>
      </c>
      <c r="AP1885">
        <f t="shared" si="1402"/>
        <v>0</v>
      </c>
      <c r="AQ1885">
        <f t="shared" si="1403"/>
        <v>0</v>
      </c>
      <c r="AR1885">
        <f t="shared" si="1404"/>
        <v>0</v>
      </c>
      <c r="AS1885">
        <f t="shared" si="1405"/>
        <v>0</v>
      </c>
      <c r="AT1885">
        <f t="shared" si="1406"/>
        <v>0</v>
      </c>
      <c r="AU1885">
        <f t="shared" si="1407"/>
        <v>0</v>
      </c>
      <c r="AV1885">
        <f t="shared" si="1408"/>
        <v>0</v>
      </c>
      <c r="AW1885">
        <f t="shared" si="1409"/>
        <v>0</v>
      </c>
      <c r="AX1885">
        <f t="shared" si="1410"/>
        <v>0</v>
      </c>
      <c r="AY1885" s="356" t="str">
        <f t="shared" si="1378"/>
        <v/>
      </c>
      <c r="AZ1885" s="357">
        <f t="shared" si="1379"/>
        <v>0</v>
      </c>
      <c r="BA1885" s="358">
        <f t="shared" si="1380"/>
        <v>0</v>
      </c>
      <c r="BB1885" s="359">
        <f t="shared" si="1381"/>
        <v>0</v>
      </c>
      <c r="BC1885" s="356" t="str">
        <f t="shared" si="1382"/>
        <v/>
      </c>
      <c r="BD1885" s="360">
        <f t="shared" si="1383"/>
        <v>0</v>
      </c>
      <c r="BE1885" s="358">
        <f t="shared" si="1384"/>
        <v>0</v>
      </c>
      <c r="BF1885" s="359">
        <f t="shared" si="1385"/>
        <v>0</v>
      </c>
      <c r="BG1885" s="356" t="str">
        <f t="shared" si="1386"/>
        <v/>
      </c>
      <c r="BH1885" s="360">
        <f t="shared" si="1387"/>
        <v>0</v>
      </c>
      <c r="BI1885" s="358">
        <f t="shared" si="1388"/>
        <v>0</v>
      </c>
      <c r="BJ1885" s="359">
        <f t="shared" si="1389"/>
        <v>0</v>
      </c>
      <c r="BK1885" s="293">
        <f t="shared" si="1390"/>
        <v>0</v>
      </c>
      <c r="BL1885" s="352" t="str">
        <f>IF(BK1885=0,"",
IF(SUM($BK$1836:BK1885)=1,BM1885,
IF($BK$1956&gt;SUM($BK$1836:BK1885),_xlfn.CONCAT(", ",BM1885),
IF($BK$1956=SUM($BK$1836:BK1885),_xlfn.CONCAT(" y ",BM1885)))))</f>
        <v/>
      </c>
      <c r="BM1885" s="120" t="s">
        <v>5219</v>
      </c>
      <c r="BN1885" s="290">
        <f t="shared" si="1391"/>
        <v>0</v>
      </c>
      <c r="BO1885" s="293">
        <f t="shared" si="1392"/>
        <v>0</v>
      </c>
      <c r="BP1885" s="283" t="str">
        <f>IF(BO1885=0,"",
IF(SUM($BO$1836:BO1885)=1,BQ1885,
IF($BO$1956&gt;SUM($BO$1836:BO1885),_xlfn.CONCAT(", ",BQ1885),
IF($BO$1956=SUM($BO$1836:BO1885),_xlfn.CONCAT(" y ",BQ1885)))))</f>
        <v/>
      </c>
      <c r="BQ1885" s="120" t="s">
        <v>5219</v>
      </c>
    </row>
    <row r="1886" spans="1:69" ht="15" customHeight="1">
      <c r="A1886" s="22"/>
      <c r="B1886" s="11"/>
      <c r="C1886" s="35" t="s">
        <v>5220</v>
      </c>
      <c r="D1886" s="800" t="str">
        <f>IF(CNGE_2026_M1_Secc1_Sub1!$D91="","",CNGE_2026_M1_Secc1_Sub1!$D91)</f>
        <v/>
      </c>
      <c r="E1886" s="723"/>
      <c r="F1886" s="723"/>
      <c r="G1886" s="723"/>
      <c r="H1886" s="723"/>
      <c r="I1886" s="723"/>
      <c r="J1886" s="723"/>
      <c r="K1886" s="723"/>
      <c r="L1886" s="723"/>
      <c r="M1886" s="723"/>
      <c r="N1886" s="723"/>
      <c r="O1886" s="723"/>
      <c r="P1886" s="723"/>
      <c r="Q1886" s="723"/>
      <c r="R1886" s="724"/>
      <c r="S1886" s="637" t="str">
        <f t="shared" si="1393"/>
        <v/>
      </c>
      <c r="T1886" s="637" t="str">
        <f t="shared" si="1394"/>
        <v/>
      </c>
      <c r="U1886" s="637" t="str">
        <f t="shared" si="1395"/>
        <v/>
      </c>
      <c r="V1886" s="638"/>
      <c r="W1886" s="638"/>
      <c r="X1886" s="638"/>
      <c r="Y1886" s="638"/>
      <c r="Z1886" s="638"/>
      <c r="AA1886" s="638"/>
      <c r="AB1886" s="638"/>
      <c r="AC1886" s="638"/>
      <c r="AD1886" s="638"/>
      <c r="AI1886" t="str">
        <f t="shared" si="1396"/>
        <v/>
      </c>
      <c r="AJ1886">
        <f t="shared" si="1397"/>
        <v>0</v>
      </c>
      <c r="AK1886">
        <f t="shared" si="1398"/>
        <v>0</v>
      </c>
      <c r="AL1886">
        <f t="shared" si="1365"/>
        <v>0</v>
      </c>
      <c r="AM1886">
        <f t="shared" si="1399"/>
        <v>0</v>
      </c>
      <c r="AN1886">
        <f t="shared" si="1400"/>
        <v>0</v>
      </c>
      <c r="AO1886">
        <f t="shared" si="1401"/>
        <v>0</v>
      </c>
      <c r="AP1886">
        <f t="shared" si="1402"/>
        <v>0</v>
      </c>
      <c r="AQ1886">
        <f t="shared" si="1403"/>
        <v>0</v>
      </c>
      <c r="AR1886">
        <f t="shared" si="1404"/>
        <v>0</v>
      </c>
      <c r="AS1886">
        <f t="shared" si="1405"/>
        <v>0</v>
      </c>
      <c r="AT1886">
        <f t="shared" si="1406"/>
        <v>0</v>
      </c>
      <c r="AU1886">
        <f t="shared" si="1407"/>
        <v>0</v>
      </c>
      <c r="AV1886">
        <f t="shared" si="1408"/>
        <v>0</v>
      </c>
      <c r="AW1886">
        <f t="shared" si="1409"/>
        <v>0</v>
      </c>
      <c r="AX1886">
        <f t="shared" si="1410"/>
        <v>0</v>
      </c>
      <c r="AY1886" s="356" t="str">
        <f t="shared" si="1378"/>
        <v/>
      </c>
      <c r="AZ1886" s="357">
        <f t="shared" si="1379"/>
        <v>0</v>
      </c>
      <c r="BA1886" s="358">
        <f t="shared" si="1380"/>
        <v>0</v>
      </c>
      <c r="BB1886" s="359">
        <f t="shared" si="1381"/>
        <v>0</v>
      </c>
      <c r="BC1886" s="356" t="str">
        <f t="shared" si="1382"/>
        <v/>
      </c>
      <c r="BD1886" s="360">
        <f t="shared" si="1383"/>
        <v>0</v>
      </c>
      <c r="BE1886" s="358">
        <f t="shared" si="1384"/>
        <v>0</v>
      </c>
      <c r="BF1886" s="359">
        <f t="shared" si="1385"/>
        <v>0</v>
      </c>
      <c r="BG1886" s="356" t="str">
        <f t="shared" si="1386"/>
        <v/>
      </c>
      <c r="BH1886" s="360">
        <f t="shared" si="1387"/>
        <v>0</v>
      </c>
      <c r="BI1886" s="358">
        <f t="shared" si="1388"/>
        <v>0</v>
      </c>
      <c r="BJ1886" s="359">
        <f t="shared" si="1389"/>
        <v>0</v>
      </c>
      <c r="BK1886" s="293">
        <f t="shared" si="1390"/>
        <v>0</v>
      </c>
      <c r="BL1886" s="352" t="str">
        <f>IF(BK1886=0,"",
IF(SUM($BK$1836:BK1886)=1,BM1886,
IF($BK$1956&gt;SUM($BK$1836:BK1886),_xlfn.CONCAT(", ",BM1886),
IF($BK$1956=SUM($BK$1836:BK1886),_xlfn.CONCAT(" y ",BM1886)))))</f>
        <v/>
      </c>
      <c r="BM1886" s="120" t="s">
        <v>5221</v>
      </c>
      <c r="BN1886" s="290">
        <f t="shared" si="1391"/>
        <v>0</v>
      </c>
      <c r="BO1886" s="293">
        <f t="shared" si="1392"/>
        <v>0</v>
      </c>
      <c r="BP1886" s="283" t="str">
        <f>IF(BO1886=0,"",
IF(SUM($BO$1836:BO1886)=1,BQ1886,
IF($BO$1956&gt;SUM($BO$1836:BO1886),_xlfn.CONCAT(", ",BQ1886),
IF($BO$1956=SUM($BO$1836:BO1886),_xlfn.CONCAT(" y ",BQ1886)))))</f>
        <v/>
      </c>
      <c r="BQ1886" s="120" t="s">
        <v>5221</v>
      </c>
    </row>
    <row r="1887" spans="1:69" ht="15" customHeight="1">
      <c r="A1887" s="22"/>
      <c r="B1887" s="11"/>
      <c r="C1887" s="35" t="s">
        <v>5222</v>
      </c>
      <c r="D1887" s="800" t="str">
        <f>IF(CNGE_2026_M1_Secc1_Sub1!$D92="","",CNGE_2026_M1_Secc1_Sub1!$D92)</f>
        <v/>
      </c>
      <c r="E1887" s="723"/>
      <c r="F1887" s="723"/>
      <c r="G1887" s="723"/>
      <c r="H1887" s="723"/>
      <c r="I1887" s="723"/>
      <c r="J1887" s="723"/>
      <c r="K1887" s="723"/>
      <c r="L1887" s="723"/>
      <c r="M1887" s="723"/>
      <c r="N1887" s="723"/>
      <c r="O1887" s="723"/>
      <c r="P1887" s="723"/>
      <c r="Q1887" s="723"/>
      <c r="R1887" s="724"/>
      <c r="S1887" s="637" t="str">
        <f t="shared" si="1393"/>
        <v/>
      </c>
      <c r="T1887" s="637" t="str">
        <f t="shared" si="1394"/>
        <v/>
      </c>
      <c r="U1887" s="637" t="str">
        <f t="shared" si="1395"/>
        <v/>
      </c>
      <c r="V1887" s="638"/>
      <c r="W1887" s="638"/>
      <c r="X1887" s="638"/>
      <c r="Y1887" s="638"/>
      <c r="Z1887" s="638"/>
      <c r="AA1887" s="638"/>
      <c r="AB1887" s="638"/>
      <c r="AC1887" s="638"/>
      <c r="AD1887" s="638"/>
      <c r="AI1887" t="str">
        <f t="shared" si="1396"/>
        <v/>
      </c>
      <c r="AJ1887">
        <f t="shared" si="1397"/>
        <v>0</v>
      </c>
      <c r="AK1887">
        <f t="shared" si="1398"/>
        <v>0</v>
      </c>
      <c r="AL1887">
        <f t="shared" si="1365"/>
        <v>0</v>
      </c>
      <c r="AM1887">
        <f t="shared" si="1399"/>
        <v>0</v>
      </c>
      <c r="AN1887">
        <f t="shared" si="1400"/>
        <v>0</v>
      </c>
      <c r="AO1887">
        <f t="shared" si="1401"/>
        <v>0</v>
      </c>
      <c r="AP1887">
        <f t="shared" si="1402"/>
        <v>0</v>
      </c>
      <c r="AQ1887">
        <f t="shared" si="1403"/>
        <v>0</v>
      </c>
      <c r="AR1887">
        <f t="shared" si="1404"/>
        <v>0</v>
      </c>
      <c r="AS1887">
        <f t="shared" si="1405"/>
        <v>0</v>
      </c>
      <c r="AT1887">
        <f t="shared" si="1406"/>
        <v>0</v>
      </c>
      <c r="AU1887">
        <f t="shared" si="1407"/>
        <v>0</v>
      </c>
      <c r="AV1887">
        <f t="shared" si="1408"/>
        <v>0</v>
      </c>
      <c r="AW1887">
        <f t="shared" si="1409"/>
        <v>0</v>
      </c>
      <c r="AX1887">
        <f t="shared" si="1410"/>
        <v>0</v>
      </c>
      <c r="AY1887" s="356" t="str">
        <f t="shared" si="1378"/>
        <v/>
      </c>
      <c r="AZ1887" s="357">
        <f t="shared" si="1379"/>
        <v>0</v>
      </c>
      <c r="BA1887" s="358">
        <f t="shared" si="1380"/>
        <v>0</v>
      </c>
      <c r="BB1887" s="359">
        <f t="shared" si="1381"/>
        <v>0</v>
      </c>
      <c r="BC1887" s="356" t="str">
        <f t="shared" si="1382"/>
        <v/>
      </c>
      <c r="BD1887" s="360">
        <f t="shared" si="1383"/>
        <v>0</v>
      </c>
      <c r="BE1887" s="358">
        <f t="shared" si="1384"/>
        <v>0</v>
      </c>
      <c r="BF1887" s="359">
        <f t="shared" si="1385"/>
        <v>0</v>
      </c>
      <c r="BG1887" s="356" t="str">
        <f t="shared" si="1386"/>
        <v/>
      </c>
      <c r="BH1887" s="360">
        <f t="shared" si="1387"/>
        <v>0</v>
      </c>
      <c r="BI1887" s="358">
        <f t="shared" si="1388"/>
        <v>0</v>
      </c>
      <c r="BJ1887" s="359">
        <f t="shared" si="1389"/>
        <v>0</v>
      </c>
      <c r="BK1887" s="293">
        <f t="shared" si="1390"/>
        <v>0</v>
      </c>
      <c r="BL1887" s="352" t="str">
        <f>IF(BK1887=0,"",
IF(SUM($BK$1836:BK1887)=1,BM1887,
IF($BK$1956&gt;SUM($BK$1836:BK1887),_xlfn.CONCAT(", ",BM1887),
IF($BK$1956=SUM($BK$1836:BK1887),_xlfn.CONCAT(" y ",BM1887)))))</f>
        <v/>
      </c>
      <c r="BM1887" s="120" t="s">
        <v>5223</v>
      </c>
      <c r="BN1887" s="290">
        <f t="shared" si="1391"/>
        <v>0</v>
      </c>
      <c r="BO1887" s="293">
        <f t="shared" si="1392"/>
        <v>0</v>
      </c>
      <c r="BP1887" s="283" t="str">
        <f>IF(BO1887=0,"",
IF(SUM($BO$1836:BO1887)=1,BQ1887,
IF($BO$1956&gt;SUM($BO$1836:BO1887),_xlfn.CONCAT(", ",BQ1887),
IF($BO$1956=SUM($BO$1836:BO1887),_xlfn.CONCAT(" y ",BQ1887)))))</f>
        <v/>
      </c>
      <c r="BQ1887" s="120" t="s">
        <v>5223</v>
      </c>
    </row>
    <row r="1888" spans="1:69" ht="15" customHeight="1">
      <c r="A1888" s="22"/>
      <c r="B1888" s="11"/>
      <c r="C1888" s="35" t="s">
        <v>5224</v>
      </c>
      <c r="D1888" s="800" t="str">
        <f>IF(CNGE_2026_M1_Secc1_Sub1!$D93="","",CNGE_2026_M1_Secc1_Sub1!$D93)</f>
        <v/>
      </c>
      <c r="E1888" s="723"/>
      <c r="F1888" s="723"/>
      <c r="G1888" s="723"/>
      <c r="H1888" s="723"/>
      <c r="I1888" s="723"/>
      <c r="J1888" s="723"/>
      <c r="K1888" s="723"/>
      <c r="L1888" s="723"/>
      <c r="M1888" s="723"/>
      <c r="N1888" s="723"/>
      <c r="O1888" s="723"/>
      <c r="P1888" s="723"/>
      <c r="Q1888" s="723"/>
      <c r="R1888" s="724"/>
      <c r="S1888" s="637" t="str">
        <f t="shared" si="1393"/>
        <v/>
      </c>
      <c r="T1888" s="637" t="str">
        <f t="shared" si="1394"/>
        <v/>
      </c>
      <c r="U1888" s="637" t="str">
        <f t="shared" si="1395"/>
        <v/>
      </c>
      <c r="V1888" s="638"/>
      <c r="W1888" s="638"/>
      <c r="X1888" s="638"/>
      <c r="Y1888" s="638"/>
      <c r="Z1888" s="638"/>
      <c r="AA1888" s="638"/>
      <c r="AB1888" s="638"/>
      <c r="AC1888" s="638"/>
      <c r="AD1888" s="638"/>
      <c r="AI1888" t="str">
        <f t="shared" si="1396"/>
        <v/>
      </c>
      <c r="AJ1888">
        <f t="shared" si="1397"/>
        <v>0</v>
      </c>
      <c r="AK1888">
        <f t="shared" si="1398"/>
        <v>0</v>
      </c>
      <c r="AL1888">
        <f t="shared" si="1365"/>
        <v>0</v>
      </c>
      <c r="AM1888">
        <f t="shared" si="1399"/>
        <v>0</v>
      </c>
      <c r="AN1888">
        <f t="shared" si="1400"/>
        <v>0</v>
      </c>
      <c r="AO1888">
        <f t="shared" si="1401"/>
        <v>0</v>
      </c>
      <c r="AP1888">
        <f t="shared" si="1402"/>
        <v>0</v>
      </c>
      <c r="AQ1888">
        <f t="shared" si="1403"/>
        <v>0</v>
      </c>
      <c r="AR1888">
        <f t="shared" si="1404"/>
        <v>0</v>
      </c>
      <c r="AS1888">
        <f t="shared" si="1405"/>
        <v>0</v>
      </c>
      <c r="AT1888">
        <f t="shared" si="1406"/>
        <v>0</v>
      </c>
      <c r="AU1888">
        <f t="shared" si="1407"/>
        <v>0</v>
      </c>
      <c r="AV1888">
        <f t="shared" si="1408"/>
        <v>0</v>
      </c>
      <c r="AW1888">
        <f t="shared" si="1409"/>
        <v>0</v>
      </c>
      <c r="AX1888">
        <f t="shared" si="1410"/>
        <v>0</v>
      </c>
      <c r="AY1888" s="356" t="str">
        <f t="shared" si="1378"/>
        <v/>
      </c>
      <c r="AZ1888" s="357">
        <f t="shared" si="1379"/>
        <v>0</v>
      </c>
      <c r="BA1888" s="358">
        <f t="shared" si="1380"/>
        <v>0</v>
      </c>
      <c r="BB1888" s="359">
        <f t="shared" si="1381"/>
        <v>0</v>
      </c>
      <c r="BC1888" s="356" t="str">
        <f t="shared" si="1382"/>
        <v/>
      </c>
      <c r="BD1888" s="360">
        <f t="shared" si="1383"/>
        <v>0</v>
      </c>
      <c r="BE1888" s="358">
        <f t="shared" si="1384"/>
        <v>0</v>
      </c>
      <c r="BF1888" s="359">
        <f t="shared" si="1385"/>
        <v>0</v>
      </c>
      <c r="BG1888" s="356" t="str">
        <f t="shared" si="1386"/>
        <v/>
      </c>
      <c r="BH1888" s="360">
        <f t="shared" si="1387"/>
        <v>0</v>
      </c>
      <c r="BI1888" s="358">
        <f t="shared" si="1388"/>
        <v>0</v>
      </c>
      <c r="BJ1888" s="359">
        <f t="shared" si="1389"/>
        <v>0</v>
      </c>
      <c r="BK1888" s="293">
        <f t="shared" si="1390"/>
        <v>0</v>
      </c>
      <c r="BL1888" s="352" t="str">
        <f>IF(BK1888=0,"",
IF(SUM($BK$1836:BK1888)=1,BM1888,
IF($BK$1956&gt;SUM($BK$1836:BK1888),_xlfn.CONCAT(", ",BM1888),
IF($BK$1956=SUM($BK$1836:BK1888),_xlfn.CONCAT(" y ",BM1888)))))</f>
        <v/>
      </c>
      <c r="BM1888" s="120" t="s">
        <v>5225</v>
      </c>
      <c r="BN1888" s="290">
        <f t="shared" si="1391"/>
        <v>0</v>
      </c>
      <c r="BO1888" s="293">
        <f t="shared" si="1392"/>
        <v>0</v>
      </c>
      <c r="BP1888" s="283" t="str">
        <f>IF(BO1888=0,"",
IF(SUM($BO$1836:BO1888)=1,BQ1888,
IF($BO$1956&gt;SUM($BO$1836:BO1888),_xlfn.CONCAT(", ",BQ1888),
IF($BO$1956=SUM($BO$1836:BO1888),_xlfn.CONCAT(" y ",BQ1888)))))</f>
        <v/>
      </c>
      <c r="BQ1888" s="120" t="s">
        <v>5225</v>
      </c>
    </row>
    <row r="1889" spans="1:69" ht="15" customHeight="1">
      <c r="A1889" s="22"/>
      <c r="B1889" s="11"/>
      <c r="C1889" s="35" t="s">
        <v>5226</v>
      </c>
      <c r="D1889" s="800" t="str">
        <f>IF(CNGE_2026_M1_Secc1_Sub1!$D94="","",CNGE_2026_M1_Secc1_Sub1!$D94)</f>
        <v/>
      </c>
      <c r="E1889" s="723"/>
      <c r="F1889" s="723"/>
      <c r="G1889" s="723"/>
      <c r="H1889" s="723"/>
      <c r="I1889" s="723"/>
      <c r="J1889" s="723"/>
      <c r="K1889" s="723"/>
      <c r="L1889" s="723"/>
      <c r="M1889" s="723"/>
      <c r="N1889" s="723"/>
      <c r="O1889" s="723"/>
      <c r="P1889" s="723"/>
      <c r="Q1889" s="723"/>
      <c r="R1889" s="724"/>
      <c r="S1889" s="637" t="str">
        <f t="shared" si="1393"/>
        <v/>
      </c>
      <c r="T1889" s="637" t="str">
        <f t="shared" si="1394"/>
        <v/>
      </c>
      <c r="U1889" s="637" t="str">
        <f t="shared" si="1395"/>
        <v/>
      </c>
      <c r="V1889" s="638"/>
      <c r="W1889" s="638"/>
      <c r="X1889" s="638"/>
      <c r="Y1889" s="638"/>
      <c r="Z1889" s="638"/>
      <c r="AA1889" s="638"/>
      <c r="AB1889" s="638"/>
      <c r="AC1889" s="638"/>
      <c r="AD1889" s="638"/>
      <c r="AI1889" t="str">
        <f t="shared" si="1396"/>
        <v/>
      </c>
      <c r="AJ1889">
        <f t="shared" si="1397"/>
        <v>0</v>
      </c>
      <c r="AK1889">
        <f t="shared" si="1398"/>
        <v>0</v>
      </c>
      <c r="AL1889">
        <f t="shared" si="1365"/>
        <v>0</v>
      </c>
      <c r="AM1889">
        <f t="shared" si="1399"/>
        <v>0</v>
      </c>
      <c r="AN1889">
        <f t="shared" si="1400"/>
        <v>0</v>
      </c>
      <c r="AO1889">
        <f t="shared" si="1401"/>
        <v>0</v>
      </c>
      <c r="AP1889">
        <f t="shared" si="1402"/>
        <v>0</v>
      </c>
      <c r="AQ1889">
        <f t="shared" si="1403"/>
        <v>0</v>
      </c>
      <c r="AR1889">
        <f t="shared" si="1404"/>
        <v>0</v>
      </c>
      <c r="AS1889">
        <f t="shared" si="1405"/>
        <v>0</v>
      </c>
      <c r="AT1889">
        <f t="shared" si="1406"/>
        <v>0</v>
      </c>
      <c r="AU1889">
        <f t="shared" si="1407"/>
        <v>0</v>
      </c>
      <c r="AV1889">
        <f t="shared" si="1408"/>
        <v>0</v>
      </c>
      <c r="AW1889">
        <f t="shared" si="1409"/>
        <v>0</v>
      </c>
      <c r="AX1889">
        <f t="shared" si="1410"/>
        <v>0</v>
      </c>
      <c r="AY1889" s="356" t="str">
        <f t="shared" si="1378"/>
        <v/>
      </c>
      <c r="AZ1889" s="357">
        <f t="shared" si="1379"/>
        <v>0</v>
      </c>
      <c r="BA1889" s="358">
        <f t="shared" si="1380"/>
        <v>0</v>
      </c>
      <c r="BB1889" s="359">
        <f t="shared" si="1381"/>
        <v>0</v>
      </c>
      <c r="BC1889" s="356" t="str">
        <f t="shared" si="1382"/>
        <v/>
      </c>
      <c r="BD1889" s="360">
        <f t="shared" si="1383"/>
        <v>0</v>
      </c>
      <c r="BE1889" s="358">
        <f t="shared" si="1384"/>
        <v>0</v>
      </c>
      <c r="BF1889" s="359">
        <f t="shared" si="1385"/>
        <v>0</v>
      </c>
      <c r="BG1889" s="356" t="str">
        <f t="shared" si="1386"/>
        <v/>
      </c>
      <c r="BH1889" s="360">
        <f t="shared" si="1387"/>
        <v>0</v>
      </c>
      <c r="BI1889" s="358">
        <f t="shared" si="1388"/>
        <v>0</v>
      </c>
      <c r="BJ1889" s="359">
        <f t="shared" si="1389"/>
        <v>0</v>
      </c>
      <c r="BK1889" s="293">
        <f t="shared" si="1390"/>
        <v>0</v>
      </c>
      <c r="BL1889" s="352" t="str">
        <f>IF(BK1889=0,"",
IF(SUM($BK$1836:BK1889)=1,BM1889,
IF($BK$1956&gt;SUM($BK$1836:BK1889),_xlfn.CONCAT(", ",BM1889),
IF($BK$1956=SUM($BK$1836:BK1889),_xlfn.CONCAT(" y ",BM1889)))))</f>
        <v/>
      </c>
      <c r="BM1889" s="120" t="s">
        <v>5227</v>
      </c>
      <c r="BN1889" s="290">
        <f t="shared" si="1391"/>
        <v>0</v>
      </c>
      <c r="BO1889" s="293">
        <f t="shared" si="1392"/>
        <v>0</v>
      </c>
      <c r="BP1889" s="283" t="str">
        <f>IF(BO1889=0,"",
IF(SUM($BO$1836:BO1889)=1,BQ1889,
IF($BO$1956&gt;SUM($BO$1836:BO1889),_xlfn.CONCAT(", ",BQ1889),
IF($BO$1956=SUM($BO$1836:BO1889),_xlfn.CONCAT(" y ",BQ1889)))))</f>
        <v/>
      </c>
      <c r="BQ1889" s="120" t="s">
        <v>5227</v>
      </c>
    </row>
    <row r="1890" spans="1:69" ht="15" customHeight="1">
      <c r="A1890" s="22"/>
      <c r="B1890" s="11"/>
      <c r="C1890" s="35" t="s">
        <v>5228</v>
      </c>
      <c r="D1890" s="800" t="str">
        <f>IF(CNGE_2026_M1_Secc1_Sub1!$D95="","",CNGE_2026_M1_Secc1_Sub1!$D95)</f>
        <v/>
      </c>
      <c r="E1890" s="723"/>
      <c r="F1890" s="723"/>
      <c r="G1890" s="723"/>
      <c r="H1890" s="723"/>
      <c r="I1890" s="723"/>
      <c r="J1890" s="723"/>
      <c r="K1890" s="723"/>
      <c r="L1890" s="723"/>
      <c r="M1890" s="723"/>
      <c r="N1890" s="723"/>
      <c r="O1890" s="723"/>
      <c r="P1890" s="723"/>
      <c r="Q1890" s="723"/>
      <c r="R1890" s="724"/>
      <c r="S1890" s="637" t="str">
        <f t="shared" si="1393"/>
        <v/>
      </c>
      <c r="T1890" s="637" t="str">
        <f t="shared" si="1394"/>
        <v/>
      </c>
      <c r="U1890" s="637" t="str">
        <f t="shared" si="1395"/>
        <v/>
      </c>
      <c r="V1890" s="638"/>
      <c r="W1890" s="638"/>
      <c r="X1890" s="638"/>
      <c r="Y1890" s="638"/>
      <c r="Z1890" s="638"/>
      <c r="AA1890" s="638"/>
      <c r="AB1890" s="638"/>
      <c r="AC1890" s="638"/>
      <c r="AD1890" s="638"/>
      <c r="AI1890" t="str">
        <f t="shared" si="1396"/>
        <v/>
      </c>
      <c r="AJ1890">
        <f t="shared" si="1397"/>
        <v>0</v>
      </c>
      <c r="AK1890">
        <f t="shared" si="1398"/>
        <v>0</v>
      </c>
      <c r="AL1890">
        <f t="shared" si="1365"/>
        <v>0</v>
      </c>
      <c r="AM1890">
        <f t="shared" si="1399"/>
        <v>0</v>
      </c>
      <c r="AN1890">
        <f t="shared" si="1400"/>
        <v>0</v>
      </c>
      <c r="AO1890">
        <f t="shared" si="1401"/>
        <v>0</v>
      </c>
      <c r="AP1890">
        <f t="shared" si="1402"/>
        <v>0</v>
      </c>
      <c r="AQ1890">
        <f t="shared" si="1403"/>
        <v>0</v>
      </c>
      <c r="AR1890">
        <f t="shared" si="1404"/>
        <v>0</v>
      </c>
      <c r="AS1890">
        <f t="shared" si="1405"/>
        <v>0</v>
      </c>
      <c r="AT1890">
        <f t="shared" si="1406"/>
        <v>0</v>
      </c>
      <c r="AU1890">
        <f t="shared" si="1407"/>
        <v>0</v>
      </c>
      <c r="AV1890">
        <f t="shared" si="1408"/>
        <v>0</v>
      </c>
      <c r="AW1890">
        <f t="shared" si="1409"/>
        <v>0</v>
      </c>
      <c r="AX1890">
        <f t="shared" si="1410"/>
        <v>0</v>
      </c>
      <c r="AY1890" s="356" t="str">
        <f t="shared" si="1378"/>
        <v/>
      </c>
      <c r="AZ1890" s="357">
        <f t="shared" si="1379"/>
        <v>0</v>
      </c>
      <c r="BA1890" s="358">
        <f t="shared" si="1380"/>
        <v>0</v>
      </c>
      <c r="BB1890" s="359">
        <f t="shared" si="1381"/>
        <v>0</v>
      </c>
      <c r="BC1890" s="356" t="str">
        <f t="shared" si="1382"/>
        <v/>
      </c>
      <c r="BD1890" s="360">
        <f t="shared" si="1383"/>
        <v>0</v>
      </c>
      <c r="BE1890" s="358">
        <f t="shared" si="1384"/>
        <v>0</v>
      </c>
      <c r="BF1890" s="359">
        <f t="shared" si="1385"/>
        <v>0</v>
      </c>
      <c r="BG1890" s="356" t="str">
        <f t="shared" si="1386"/>
        <v/>
      </c>
      <c r="BH1890" s="360">
        <f t="shared" si="1387"/>
        <v>0</v>
      </c>
      <c r="BI1890" s="358">
        <f t="shared" si="1388"/>
        <v>0</v>
      </c>
      <c r="BJ1890" s="359">
        <f t="shared" si="1389"/>
        <v>0</v>
      </c>
      <c r="BK1890" s="293">
        <f t="shared" si="1390"/>
        <v>0</v>
      </c>
      <c r="BL1890" s="352" t="str">
        <f>IF(BK1890=0,"",
IF(SUM($BK$1836:BK1890)=1,BM1890,
IF($BK$1956&gt;SUM($BK$1836:BK1890),_xlfn.CONCAT(", ",BM1890),
IF($BK$1956=SUM($BK$1836:BK1890),_xlfn.CONCAT(" y ",BM1890)))))</f>
        <v/>
      </c>
      <c r="BM1890" s="120" t="s">
        <v>5229</v>
      </c>
      <c r="BN1890" s="290">
        <f t="shared" si="1391"/>
        <v>0</v>
      </c>
      <c r="BO1890" s="293">
        <f t="shared" si="1392"/>
        <v>0</v>
      </c>
      <c r="BP1890" s="283" t="str">
        <f>IF(BO1890=0,"",
IF(SUM($BO$1836:BO1890)=1,BQ1890,
IF($BO$1956&gt;SUM($BO$1836:BO1890),_xlfn.CONCAT(", ",BQ1890),
IF($BO$1956=SUM($BO$1836:BO1890),_xlfn.CONCAT(" y ",BQ1890)))))</f>
        <v/>
      </c>
      <c r="BQ1890" s="120" t="s">
        <v>5229</v>
      </c>
    </row>
    <row r="1891" spans="1:69" ht="15" customHeight="1">
      <c r="A1891" s="22"/>
      <c r="B1891" s="11"/>
      <c r="C1891" s="35" t="s">
        <v>5230</v>
      </c>
      <c r="D1891" s="800" t="str">
        <f>IF(CNGE_2026_M1_Secc1_Sub1!$D96="","",CNGE_2026_M1_Secc1_Sub1!$D96)</f>
        <v/>
      </c>
      <c r="E1891" s="723"/>
      <c r="F1891" s="723"/>
      <c r="G1891" s="723"/>
      <c r="H1891" s="723"/>
      <c r="I1891" s="723"/>
      <c r="J1891" s="723"/>
      <c r="K1891" s="723"/>
      <c r="L1891" s="723"/>
      <c r="M1891" s="723"/>
      <c r="N1891" s="723"/>
      <c r="O1891" s="723"/>
      <c r="P1891" s="723"/>
      <c r="Q1891" s="723"/>
      <c r="R1891" s="724"/>
      <c r="S1891" s="637" t="str">
        <f t="shared" si="1393"/>
        <v/>
      </c>
      <c r="T1891" s="637" t="str">
        <f t="shared" si="1394"/>
        <v/>
      </c>
      <c r="U1891" s="637" t="str">
        <f t="shared" si="1395"/>
        <v/>
      </c>
      <c r="V1891" s="638"/>
      <c r="W1891" s="638"/>
      <c r="X1891" s="638"/>
      <c r="Y1891" s="638"/>
      <c r="Z1891" s="638"/>
      <c r="AA1891" s="638"/>
      <c r="AB1891" s="638"/>
      <c r="AC1891" s="638"/>
      <c r="AD1891" s="638"/>
      <c r="AI1891" t="str">
        <f t="shared" si="1396"/>
        <v/>
      </c>
      <c r="AJ1891">
        <f t="shared" si="1397"/>
        <v>0</v>
      </c>
      <c r="AK1891">
        <f t="shared" si="1398"/>
        <v>0</v>
      </c>
      <c r="AL1891">
        <f t="shared" si="1365"/>
        <v>0</v>
      </c>
      <c r="AM1891">
        <f t="shared" si="1399"/>
        <v>0</v>
      </c>
      <c r="AN1891">
        <f t="shared" si="1400"/>
        <v>0</v>
      </c>
      <c r="AO1891">
        <f t="shared" si="1401"/>
        <v>0</v>
      </c>
      <c r="AP1891">
        <f t="shared" si="1402"/>
        <v>0</v>
      </c>
      <c r="AQ1891">
        <f t="shared" si="1403"/>
        <v>0</v>
      </c>
      <c r="AR1891">
        <f t="shared" si="1404"/>
        <v>0</v>
      </c>
      <c r="AS1891">
        <f t="shared" si="1405"/>
        <v>0</v>
      </c>
      <c r="AT1891">
        <f t="shared" si="1406"/>
        <v>0</v>
      </c>
      <c r="AU1891">
        <f t="shared" si="1407"/>
        <v>0</v>
      </c>
      <c r="AV1891">
        <f t="shared" si="1408"/>
        <v>0</v>
      </c>
      <c r="AW1891">
        <f t="shared" si="1409"/>
        <v>0</v>
      </c>
      <c r="AX1891">
        <f t="shared" si="1410"/>
        <v>0</v>
      </c>
      <c r="AY1891" s="356" t="str">
        <f t="shared" si="1378"/>
        <v/>
      </c>
      <c r="AZ1891" s="357">
        <f t="shared" si="1379"/>
        <v>0</v>
      </c>
      <c r="BA1891" s="358">
        <f t="shared" si="1380"/>
        <v>0</v>
      </c>
      <c r="BB1891" s="359">
        <f t="shared" si="1381"/>
        <v>0</v>
      </c>
      <c r="BC1891" s="356" t="str">
        <f t="shared" si="1382"/>
        <v/>
      </c>
      <c r="BD1891" s="360">
        <f t="shared" si="1383"/>
        <v>0</v>
      </c>
      <c r="BE1891" s="358">
        <f t="shared" si="1384"/>
        <v>0</v>
      </c>
      <c r="BF1891" s="359">
        <f t="shared" si="1385"/>
        <v>0</v>
      </c>
      <c r="BG1891" s="356" t="str">
        <f t="shared" si="1386"/>
        <v/>
      </c>
      <c r="BH1891" s="360">
        <f t="shared" si="1387"/>
        <v>0</v>
      </c>
      <c r="BI1891" s="358">
        <f t="shared" si="1388"/>
        <v>0</v>
      </c>
      <c r="BJ1891" s="359">
        <f t="shared" si="1389"/>
        <v>0</v>
      </c>
      <c r="BK1891" s="293">
        <f t="shared" si="1390"/>
        <v>0</v>
      </c>
      <c r="BL1891" s="352" t="str">
        <f>IF(BK1891=0,"",
IF(SUM($BK$1836:BK1891)=1,BM1891,
IF($BK$1956&gt;SUM($BK$1836:BK1891),_xlfn.CONCAT(", ",BM1891),
IF($BK$1956=SUM($BK$1836:BK1891),_xlfn.CONCAT(" y ",BM1891)))))</f>
        <v/>
      </c>
      <c r="BM1891" s="120" t="s">
        <v>5231</v>
      </c>
      <c r="BN1891" s="290">
        <f t="shared" si="1391"/>
        <v>0</v>
      </c>
      <c r="BO1891" s="293">
        <f t="shared" si="1392"/>
        <v>0</v>
      </c>
      <c r="BP1891" s="283" t="str">
        <f>IF(BO1891=0,"",
IF(SUM($BO$1836:BO1891)=1,BQ1891,
IF($BO$1956&gt;SUM($BO$1836:BO1891),_xlfn.CONCAT(", ",BQ1891),
IF($BO$1956=SUM($BO$1836:BO1891),_xlfn.CONCAT(" y ",BQ1891)))))</f>
        <v/>
      </c>
      <c r="BQ1891" s="120" t="s">
        <v>5231</v>
      </c>
    </row>
    <row r="1892" spans="1:69" ht="15" customHeight="1">
      <c r="A1892" s="22"/>
      <c r="B1892" s="11"/>
      <c r="C1892" s="35" t="s">
        <v>5232</v>
      </c>
      <c r="D1892" s="800" t="str">
        <f>IF(CNGE_2026_M1_Secc1_Sub1!$D97="","",CNGE_2026_M1_Secc1_Sub1!$D97)</f>
        <v/>
      </c>
      <c r="E1892" s="723"/>
      <c r="F1892" s="723"/>
      <c r="G1892" s="723"/>
      <c r="H1892" s="723"/>
      <c r="I1892" s="723"/>
      <c r="J1892" s="723"/>
      <c r="K1892" s="723"/>
      <c r="L1892" s="723"/>
      <c r="M1892" s="723"/>
      <c r="N1892" s="723"/>
      <c r="O1892" s="723"/>
      <c r="P1892" s="723"/>
      <c r="Q1892" s="723"/>
      <c r="R1892" s="724"/>
      <c r="S1892" s="637" t="str">
        <f t="shared" si="1393"/>
        <v/>
      </c>
      <c r="T1892" s="637" t="str">
        <f t="shared" si="1394"/>
        <v/>
      </c>
      <c r="U1892" s="637" t="str">
        <f t="shared" si="1395"/>
        <v/>
      </c>
      <c r="V1892" s="638"/>
      <c r="W1892" s="638"/>
      <c r="X1892" s="638"/>
      <c r="Y1892" s="638"/>
      <c r="Z1892" s="638"/>
      <c r="AA1892" s="638"/>
      <c r="AB1892" s="638"/>
      <c r="AC1892" s="638"/>
      <c r="AD1892" s="638"/>
      <c r="AI1892" t="str">
        <f t="shared" si="1396"/>
        <v/>
      </c>
      <c r="AJ1892">
        <f t="shared" si="1397"/>
        <v>0</v>
      </c>
      <c r="AK1892">
        <f t="shared" si="1398"/>
        <v>0</v>
      </c>
      <c r="AL1892">
        <f t="shared" si="1365"/>
        <v>0</v>
      </c>
      <c r="AM1892">
        <f t="shared" si="1399"/>
        <v>0</v>
      </c>
      <c r="AN1892">
        <f t="shared" si="1400"/>
        <v>0</v>
      </c>
      <c r="AO1892">
        <f t="shared" si="1401"/>
        <v>0</v>
      </c>
      <c r="AP1892">
        <f t="shared" si="1402"/>
        <v>0</v>
      </c>
      <c r="AQ1892">
        <f t="shared" si="1403"/>
        <v>0</v>
      </c>
      <c r="AR1892">
        <f t="shared" si="1404"/>
        <v>0</v>
      </c>
      <c r="AS1892">
        <f t="shared" si="1405"/>
        <v>0</v>
      </c>
      <c r="AT1892">
        <f t="shared" si="1406"/>
        <v>0</v>
      </c>
      <c r="AU1892">
        <f t="shared" si="1407"/>
        <v>0</v>
      </c>
      <c r="AV1892">
        <f t="shared" si="1408"/>
        <v>0</v>
      </c>
      <c r="AW1892">
        <f t="shared" si="1409"/>
        <v>0</v>
      </c>
      <c r="AX1892">
        <f t="shared" si="1410"/>
        <v>0</v>
      </c>
      <c r="AY1892" s="356" t="str">
        <f t="shared" si="1378"/>
        <v/>
      </c>
      <c r="AZ1892" s="357">
        <f t="shared" si="1379"/>
        <v>0</v>
      </c>
      <c r="BA1892" s="358">
        <f t="shared" si="1380"/>
        <v>0</v>
      </c>
      <c r="BB1892" s="359">
        <f t="shared" si="1381"/>
        <v>0</v>
      </c>
      <c r="BC1892" s="356" t="str">
        <f t="shared" si="1382"/>
        <v/>
      </c>
      <c r="BD1892" s="360">
        <f t="shared" si="1383"/>
        <v>0</v>
      </c>
      <c r="BE1892" s="358">
        <f t="shared" si="1384"/>
        <v>0</v>
      </c>
      <c r="BF1892" s="359">
        <f t="shared" si="1385"/>
        <v>0</v>
      </c>
      <c r="BG1892" s="356" t="str">
        <f t="shared" si="1386"/>
        <v/>
      </c>
      <c r="BH1892" s="360">
        <f t="shared" si="1387"/>
        <v>0</v>
      </c>
      <c r="BI1892" s="358">
        <f t="shared" si="1388"/>
        <v>0</v>
      </c>
      <c r="BJ1892" s="359">
        <f t="shared" si="1389"/>
        <v>0</v>
      </c>
      <c r="BK1892" s="293">
        <f t="shared" si="1390"/>
        <v>0</v>
      </c>
      <c r="BL1892" s="352" t="str">
        <f>IF(BK1892=0,"",
IF(SUM($BK$1836:BK1892)=1,BM1892,
IF($BK$1956&gt;SUM($BK$1836:BK1892),_xlfn.CONCAT(", ",BM1892),
IF($BK$1956=SUM($BK$1836:BK1892),_xlfn.CONCAT(" y ",BM1892)))))</f>
        <v/>
      </c>
      <c r="BM1892" s="120" t="s">
        <v>5233</v>
      </c>
      <c r="BN1892" s="290">
        <f t="shared" si="1391"/>
        <v>0</v>
      </c>
      <c r="BO1892" s="293">
        <f t="shared" si="1392"/>
        <v>0</v>
      </c>
      <c r="BP1892" s="283" t="str">
        <f>IF(BO1892=0,"",
IF(SUM($BO$1836:BO1892)=1,BQ1892,
IF($BO$1956&gt;SUM($BO$1836:BO1892),_xlfn.CONCAT(", ",BQ1892),
IF($BO$1956=SUM($BO$1836:BO1892),_xlfn.CONCAT(" y ",BQ1892)))))</f>
        <v/>
      </c>
      <c r="BQ1892" s="120" t="s">
        <v>5233</v>
      </c>
    </row>
    <row r="1893" spans="1:69" ht="15" customHeight="1">
      <c r="A1893" s="22"/>
      <c r="B1893" s="11"/>
      <c r="C1893" s="35" t="s">
        <v>5234</v>
      </c>
      <c r="D1893" s="800" t="str">
        <f>IF(CNGE_2026_M1_Secc1_Sub1!$D98="","",CNGE_2026_M1_Secc1_Sub1!$D98)</f>
        <v/>
      </c>
      <c r="E1893" s="723"/>
      <c r="F1893" s="723"/>
      <c r="G1893" s="723"/>
      <c r="H1893" s="723"/>
      <c r="I1893" s="723"/>
      <c r="J1893" s="723"/>
      <c r="K1893" s="723"/>
      <c r="L1893" s="723"/>
      <c r="M1893" s="723"/>
      <c r="N1893" s="723"/>
      <c r="O1893" s="723"/>
      <c r="P1893" s="723"/>
      <c r="Q1893" s="723"/>
      <c r="R1893" s="724"/>
      <c r="S1893" s="637" t="str">
        <f t="shared" si="1393"/>
        <v/>
      </c>
      <c r="T1893" s="637" t="str">
        <f t="shared" si="1394"/>
        <v/>
      </c>
      <c r="U1893" s="637" t="str">
        <f t="shared" si="1395"/>
        <v/>
      </c>
      <c r="V1893" s="638"/>
      <c r="W1893" s="638"/>
      <c r="X1893" s="638"/>
      <c r="Y1893" s="638"/>
      <c r="Z1893" s="638"/>
      <c r="AA1893" s="638"/>
      <c r="AB1893" s="638"/>
      <c r="AC1893" s="638"/>
      <c r="AD1893" s="638"/>
      <c r="AI1893" t="str">
        <f t="shared" si="1396"/>
        <v/>
      </c>
      <c r="AJ1893">
        <f t="shared" si="1397"/>
        <v>0</v>
      </c>
      <c r="AK1893">
        <f t="shared" si="1398"/>
        <v>0</v>
      </c>
      <c r="AL1893">
        <f t="shared" si="1365"/>
        <v>0</v>
      </c>
      <c r="AM1893">
        <f t="shared" si="1399"/>
        <v>0</v>
      </c>
      <c r="AN1893">
        <f t="shared" si="1400"/>
        <v>0</v>
      </c>
      <c r="AO1893">
        <f t="shared" si="1401"/>
        <v>0</v>
      </c>
      <c r="AP1893">
        <f t="shared" si="1402"/>
        <v>0</v>
      </c>
      <c r="AQ1893">
        <f t="shared" si="1403"/>
        <v>0</v>
      </c>
      <c r="AR1893">
        <f t="shared" si="1404"/>
        <v>0</v>
      </c>
      <c r="AS1893">
        <f t="shared" si="1405"/>
        <v>0</v>
      </c>
      <c r="AT1893">
        <f t="shared" si="1406"/>
        <v>0</v>
      </c>
      <c r="AU1893">
        <f t="shared" si="1407"/>
        <v>0</v>
      </c>
      <c r="AV1893">
        <f t="shared" si="1408"/>
        <v>0</v>
      </c>
      <c r="AW1893">
        <f t="shared" si="1409"/>
        <v>0</v>
      </c>
      <c r="AX1893">
        <f t="shared" si="1410"/>
        <v>0</v>
      </c>
      <c r="AY1893" s="356" t="str">
        <f t="shared" si="1378"/>
        <v/>
      </c>
      <c r="AZ1893" s="357">
        <f t="shared" si="1379"/>
        <v>0</v>
      </c>
      <c r="BA1893" s="358">
        <f t="shared" si="1380"/>
        <v>0</v>
      </c>
      <c r="BB1893" s="359">
        <f t="shared" si="1381"/>
        <v>0</v>
      </c>
      <c r="BC1893" s="356" t="str">
        <f t="shared" si="1382"/>
        <v/>
      </c>
      <c r="BD1893" s="360">
        <f t="shared" si="1383"/>
        <v>0</v>
      </c>
      <c r="BE1893" s="358">
        <f t="shared" si="1384"/>
        <v>0</v>
      </c>
      <c r="BF1893" s="359">
        <f t="shared" si="1385"/>
        <v>0</v>
      </c>
      <c r="BG1893" s="356" t="str">
        <f t="shared" si="1386"/>
        <v/>
      </c>
      <c r="BH1893" s="360">
        <f t="shared" si="1387"/>
        <v>0</v>
      </c>
      <c r="BI1893" s="358">
        <f t="shared" si="1388"/>
        <v>0</v>
      </c>
      <c r="BJ1893" s="359">
        <f t="shared" si="1389"/>
        <v>0</v>
      </c>
      <c r="BK1893" s="293">
        <f t="shared" si="1390"/>
        <v>0</v>
      </c>
      <c r="BL1893" s="352" t="str">
        <f>IF(BK1893=0,"",
IF(SUM($BK$1836:BK1893)=1,BM1893,
IF($BK$1956&gt;SUM($BK$1836:BK1893),_xlfn.CONCAT(", ",BM1893),
IF($BK$1956=SUM($BK$1836:BK1893),_xlfn.CONCAT(" y ",BM1893)))))</f>
        <v/>
      </c>
      <c r="BM1893" s="120" t="s">
        <v>5235</v>
      </c>
      <c r="BN1893" s="290">
        <f t="shared" si="1391"/>
        <v>0</v>
      </c>
      <c r="BO1893" s="293">
        <f t="shared" si="1392"/>
        <v>0</v>
      </c>
      <c r="BP1893" s="283" t="str">
        <f>IF(BO1893=0,"",
IF(SUM($BO$1836:BO1893)=1,BQ1893,
IF($BO$1956&gt;SUM($BO$1836:BO1893),_xlfn.CONCAT(", ",BQ1893),
IF($BO$1956=SUM($BO$1836:BO1893),_xlfn.CONCAT(" y ",BQ1893)))))</f>
        <v/>
      </c>
      <c r="BQ1893" s="120" t="s">
        <v>5235</v>
      </c>
    </row>
    <row r="1894" spans="1:69" ht="15" customHeight="1">
      <c r="A1894" s="22"/>
      <c r="B1894" s="11"/>
      <c r="C1894" s="35" t="s">
        <v>5236</v>
      </c>
      <c r="D1894" s="800" t="str">
        <f>IF(CNGE_2026_M1_Secc1_Sub1!$D99="","",CNGE_2026_M1_Secc1_Sub1!$D99)</f>
        <v/>
      </c>
      <c r="E1894" s="723"/>
      <c r="F1894" s="723"/>
      <c r="G1894" s="723"/>
      <c r="H1894" s="723"/>
      <c r="I1894" s="723"/>
      <c r="J1894" s="723"/>
      <c r="K1894" s="723"/>
      <c r="L1894" s="723"/>
      <c r="M1894" s="723"/>
      <c r="N1894" s="723"/>
      <c r="O1894" s="723"/>
      <c r="P1894" s="723"/>
      <c r="Q1894" s="723"/>
      <c r="R1894" s="724"/>
      <c r="S1894" s="637" t="str">
        <f t="shared" si="1393"/>
        <v/>
      </c>
      <c r="T1894" s="637" t="str">
        <f t="shared" si="1394"/>
        <v/>
      </c>
      <c r="U1894" s="637" t="str">
        <f t="shared" si="1395"/>
        <v/>
      </c>
      <c r="V1894" s="638"/>
      <c r="W1894" s="638"/>
      <c r="X1894" s="638"/>
      <c r="Y1894" s="638"/>
      <c r="Z1894" s="638"/>
      <c r="AA1894" s="638"/>
      <c r="AB1894" s="638"/>
      <c r="AC1894" s="638"/>
      <c r="AD1894" s="638"/>
      <c r="AI1894" t="str">
        <f t="shared" si="1396"/>
        <v/>
      </c>
      <c r="AJ1894">
        <f t="shared" si="1397"/>
        <v>0</v>
      </c>
      <c r="AK1894">
        <f t="shared" si="1398"/>
        <v>0</v>
      </c>
      <c r="AL1894">
        <f t="shared" si="1365"/>
        <v>0</v>
      </c>
      <c r="AM1894">
        <f t="shared" si="1399"/>
        <v>0</v>
      </c>
      <c r="AN1894">
        <f t="shared" si="1400"/>
        <v>0</v>
      </c>
      <c r="AO1894">
        <f t="shared" si="1401"/>
        <v>0</v>
      </c>
      <c r="AP1894">
        <f t="shared" si="1402"/>
        <v>0</v>
      </c>
      <c r="AQ1894">
        <f t="shared" si="1403"/>
        <v>0</v>
      </c>
      <c r="AR1894">
        <f t="shared" si="1404"/>
        <v>0</v>
      </c>
      <c r="AS1894">
        <f t="shared" si="1405"/>
        <v>0</v>
      </c>
      <c r="AT1894">
        <f t="shared" si="1406"/>
        <v>0</v>
      </c>
      <c r="AU1894">
        <f t="shared" si="1407"/>
        <v>0</v>
      </c>
      <c r="AV1894">
        <f t="shared" si="1408"/>
        <v>0</v>
      </c>
      <c r="AW1894">
        <f t="shared" si="1409"/>
        <v>0</v>
      </c>
      <c r="AX1894">
        <f t="shared" si="1410"/>
        <v>0</v>
      </c>
      <c r="AY1894" s="356" t="str">
        <f t="shared" si="1378"/>
        <v/>
      </c>
      <c r="AZ1894" s="357">
        <f t="shared" si="1379"/>
        <v>0</v>
      </c>
      <c r="BA1894" s="358">
        <f t="shared" si="1380"/>
        <v>0</v>
      </c>
      <c r="BB1894" s="359">
        <f t="shared" si="1381"/>
        <v>0</v>
      </c>
      <c r="BC1894" s="356" t="str">
        <f t="shared" si="1382"/>
        <v/>
      </c>
      <c r="BD1894" s="360">
        <f t="shared" si="1383"/>
        <v>0</v>
      </c>
      <c r="BE1894" s="358">
        <f t="shared" si="1384"/>
        <v>0</v>
      </c>
      <c r="BF1894" s="359">
        <f t="shared" si="1385"/>
        <v>0</v>
      </c>
      <c r="BG1894" s="356" t="str">
        <f t="shared" si="1386"/>
        <v/>
      </c>
      <c r="BH1894" s="360">
        <f t="shared" si="1387"/>
        <v>0</v>
      </c>
      <c r="BI1894" s="358">
        <f t="shared" si="1388"/>
        <v>0</v>
      </c>
      <c r="BJ1894" s="359">
        <f t="shared" si="1389"/>
        <v>0</v>
      </c>
      <c r="BK1894" s="293">
        <f t="shared" si="1390"/>
        <v>0</v>
      </c>
      <c r="BL1894" s="352" t="str">
        <f>IF(BK1894=0,"",
IF(SUM($BK$1836:BK1894)=1,BM1894,
IF($BK$1956&gt;SUM($BK$1836:BK1894),_xlfn.CONCAT(", ",BM1894),
IF($BK$1956=SUM($BK$1836:BK1894),_xlfn.CONCAT(" y ",BM1894)))))</f>
        <v/>
      </c>
      <c r="BM1894" s="120" t="s">
        <v>5237</v>
      </c>
      <c r="BN1894" s="290">
        <f t="shared" si="1391"/>
        <v>0</v>
      </c>
      <c r="BO1894" s="293">
        <f t="shared" si="1392"/>
        <v>0</v>
      </c>
      <c r="BP1894" s="283" t="str">
        <f>IF(BO1894=0,"",
IF(SUM($BO$1836:BO1894)=1,BQ1894,
IF($BO$1956&gt;SUM($BO$1836:BO1894),_xlfn.CONCAT(", ",BQ1894),
IF($BO$1956=SUM($BO$1836:BO1894),_xlfn.CONCAT(" y ",BQ1894)))))</f>
        <v/>
      </c>
      <c r="BQ1894" s="120" t="s">
        <v>5237</v>
      </c>
    </row>
    <row r="1895" spans="1:69" ht="15" customHeight="1">
      <c r="A1895" s="22"/>
      <c r="B1895" s="11"/>
      <c r="C1895" s="35" t="s">
        <v>5238</v>
      </c>
      <c r="D1895" s="800" t="str">
        <f>IF(CNGE_2026_M1_Secc1_Sub1!$D100="","",CNGE_2026_M1_Secc1_Sub1!$D100)</f>
        <v/>
      </c>
      <c r="E1895" s="723"/>
      <c r="F1895" s="723"/>
      <c r="G1895" s="723"/>
      <c r="H1895" s="723"/>
      <c r="I1895" s="723"/>
      <c r="J1895" s="723"/>
      <c r="K1895" s="723"/>
      <c r="L1895" s="723"/>
      <c r="M1895" s="723"/>
      <c r="N1895" s="723"/>
      <c r="O1895" s="723"/>
      <c r="P1895" s="723"/>
      <c r="Q1895" s="723"/>
      <c r="R1895" s="724"/>
      <c r="S1895" s="637" t="str">
        <f t="shared" si="1393"/>
        <v/>
      </c>
      <c r="T1895" s="637" t="str">
        <f t="shared" si="1394"/>
        <v/>
      </c>
      <c r="U1895" s="637" t="str">
        <f t="shared" si="1395"/>
        <v/>
      </c>
      <c r="V1895" s="638"/>
      <c r="W1895" s="638"/>
      <c r="X1895" s="638"/>
      <c r="Y1895" s="638"/>
      <c r="Z1895" s="638"/>
      <c r="AA1895" s="638"/>
      <c r="AB1895" s="638"/>
      <c r="AC1895" s="638"/>
      <c r="AD1895" s="638"/>
      <c r="AI1895" t="str">
        <f t="shared" si="1396"/>
        <v/>
      </c>
      <c r="AJ1895">
        <f t="shared" si="1397"/>
        <v>0</v>
      </c>
      <c r="AK1895">
        <f t="shared" si="1398"/>
        <v>0</v>
      </c>
      <c r="AL1895">
        <f t="shared" si="1365"/>
        <v>0</v>
      </c>
      <c r="AM1895">
        <f t="shared" si="1399"/>
        <v>0</v>
      </c>
      <c r="AN1895">
        <f t="shared" si="1400"/>
        <v>0</v>
      </c>
      <c r="AO1895">
        <f t="shared" si="1401"/>
        <v>0</v>
      </c>
      <c r="AP1895">
        <f t="shared" si="1402"/>
        <v>0</v>
      </c>
      <c r="AQ1895">
        <f t="shared" si="1403"/>
        <v>0</v>
      </c>
      <c r="AR1895">
        <f t="shared" si="1404"/>
        <v>0</v>
      </c>
      <c r="AS1895">
        <f t="shared" si="1405"/>
        <v>0</v>
      </c>
      <c r="AT1895">
        <f t="shared" si="1406"/>
        <v>0</v>
      </c>
      <c r="AU1895">
        <f t="shared" si="1407"/>
        <v>0</v>
      </c>
      <c r="AV1895">
        <f t="shared" si="1408"/>
        <v>0</v>
      </c>
      <c r="AW1895">
        <f t="shared" si="1409"/>
        <v>0</v>
      </c>
      <c r="AX1895">
        <f t="shared" si="1410"/>
        <v>0</v>
      </c>
      <c r="AY1895" s="356" t="str">
        <f t="shared" si="1378"/>
        <v/>
      </c>
      <c r="AZ1895" s="357">
        <f t="shared" si="1379"/>
        <v>0</v>
      </c>
      <c r="BA1895" s="358">
        <f t="shared" si="1380"/>
        <v>0</v>
      </c>
      <c r="BB1895" s="359">
        <f t="shared" si="1381"/>
        <v>0</v>
      </c>
      <c r="BC1895" s="356" t="str">
        <f t="shared" si="1382"/>
        <v/>
      </c>
      <c r="BD1895" s="360">
        <f t="shared" si="1383"/>
        <v>0</v>
      </c>
      <c r="BE1895" s="358">
        <f t="shared" si="1384"/>
        <v>0</v>
      </c>
      <c r="BF1895" s="359">
        <f t="shared" si="1385"/>
        <v>0</v>
      </c>
      <c r="BG1895" s="356" t="str">
        <f t="shared" si="1386"/>
        <v/>
      </c>
      <c r="BH1895" s="360">
        <f t="shared" si="1387"/>
        <v>0</v>
      </c>
      <c r="BI1895" s="358">
        <f t="shared" si="1388"/>
        <v>0</v>
      </c>
      <c r="BJ1895" s="359">
        <f t="shared" si="1389"/>
        <v>0</v>
      </c>
      <c r="BK1895" s="293">
        <f t="shared" si="1390"/>
        <v>0</v>
      </c>
      <c r="BL1895" s="352" t="str">
        <f>IF(BK1895=0,"",
IF(SUM($BK$1836:BK1895)=1,BM1895,
IF($BK$1956&gt;SUM($BK$1836:BK1895),_xlfn.CONCAT(", ",BM1895),
IF($BK$1956=SUM($BK$1836:BK1895),_xlfn.CONCAT(" y ",BM1895)))))</f>
        <v/>
      </c>
      <c r="BM1895" s="120" t="s">
        <v>5239</v>
      </c>
      <c r="BN1895" s="290">
        <f t="shared" si="1391"/>
        <v>0</v>
      </c>
      <c r="BO1895" s="293">
        <f t="shared" si="1392"/>
        <v>0</v>
      </c>
      <c r="BP1895" s="283" t="str">
        <f>IF(BO1895=0,"",
IF(SUM($BO$1836:BO1895)=1,BQ1895,
IF($BO$1956&gt;SUM($BO$1836:BO1895),_xlfn.CONCAT(", ",BQ1895),
IF($BO$1956=SUM($BO$1836:BO1895),_xlfn.CONCAT(" y ",BQ1895)))))</f>
        <v/>
      </c>
      <c r="BQ1895" s="120" t="s">
        <v>5239</v>
      </c>
    </row>
    <row r="1896" spans="1:69" ht="15" customHeight="1">
      <c r="A1896" s="22"/>
      <c r="B1896" s="11"/>
      <c r="C1896" s="35" t="s">
        <v>5240</v>
      </c>
      <c r="D1896" s="800" t="str">
        <f>IF(CNGE_2026_M1_Secc1_Sub1!$D101="","",CNGE_2026_M1_Secc1_Sub1!$D101)</f>
        <v/>
      </c>
      <c r="E1896" s="723"/>
      <c r="F1896" s="723"/>
      <c r="G1896" s="723"/>
      <c r="H1896" s="723"/>
      <c r="I1896" s="723"/>
      <c r="J1896" s="723"/>
      <c r="K1896" s="723"/>
      <c r="L1896" s="723"/>
      <c r="M1896" s="723"/>
      <c r="N1896" s="723"/>
      <c r="O1896" s="723"/>
      <c r="P1896" s="723"/>
      <c r="Q1896" s="723"/>
      <c r="R1896" s="724"/>
      <c r="S1896" s="637" t="str">
        <f t="shared" si="1393"/>
        <v/>
      </c>
      <c r="T1896" s="637" t="str">
        <f t="shared" si="1394"/>
        <v/>
      </c>
      <c r="U1896" s="637" t="str">
        <f t="shared" si="1395"/>
        <v/>
      </c>
      <c r="V1896" s="638"/>
      <c r="W1896" s="638"/>
      <c r="X1896" s="638"/>
      <c r="Y1896" s="638"/>
      <c r="Z1896" s="638"/>
      <c r="AA1896" s="638"/>
      <c r="AB1896" s="638"/>
      <c r="AC1896" s="638"/>
      <c r="AD1896" s="638"/>
      <c r="AI1896" t="str">
        <f t="shared" si="1396"/>
        <v/>
      </c>
      <c r="AJ1896">
        <f t="shared" si="1397"/>
        <v>0</v>
      </c>
      <c r="AK1896">
        <f t="shared" si="1398"/>
        <v>0</v>
      </c>
      <c r="AL1896">
        <f t="shared" si="1365"/>
        <v>0</v>
      </c>
      <c r="AM1896">
        <f t="shared" si="1399"/>
        <v>0</v>
      </c>
      <c r="AN1896">
        <f t="shared" si="1400"/>
        <v>0</v>
      </c>
      <c r="AO1896">
        <f t="shared" si="1401"/>
        <v>0</v>
      </c>
      <c r="AP1896">
        <f t="shared" si="1402"/>
        <v>0</v>
      </c>
      <c r="AQ1896">
        <f t="shared" si="1403"/>
        <v>0</v>
      </c>
      <c r="AR1896">
        <f t="shared" si="1404"/>
        <v>0</v>
      </c>
      <c r="AS1896">
        <f t="shared" si="1405"/>
        <v>0</v>
      </c>
      <c r="AT1896">
        <f t="shared" si="1406"/>
        <v>0</v>
      </c>
      <c r="AU1896">
        <f t="shared" si="1407"/>
        <v>0</v>
      </c>
      <c r="AV1896">
        <f t="shared" si="1408"/>
        <v>0</v>
      </c>
      <c r="AW1896">
        <f t="shared" si="1409"/>
        <v>0</v>
      </c>
      <c r="AX1896">
        <f t="shared" si="1410"/>
        <v>0</v>
      </c>
      <c r="AY1896" s="356" t="str">
        <f t="shared" si="1378"/>
        <v/>
      </c>
      <c r="AZ1896" s="357">
        <f t="shared" si="1379"/>
        <v>0</v>
      </c>
      <c r="BA1896" s="358">
        <f t="shared" si="1380"/>
        <v>0</v>
      </c>
      <c r="BB1896" s="359">
        <f t="shared" si="1381"/>
        <v>0</v>
      </c>
      <c r="BC1896" s="356" t="str">
        <f t="shared" si="1382"/>
        <v/>
      </c>
      <c r="BD1896" s="360">
        <f t="shared" si="1383"/>
        <v>0</v>
      </c>
      <c r="BE1896" s="358">
        <f t="shared" si="1384"/>
        <v>0</v>
      </c>
      <c r="BF1896" s="359">
        <f t="shared" si="1385"/>
        <v>0</v>
      </c>
      <c r="BG1896" s="356" t="str">
        <f t="shared" si="1386"/>
        <v/>
      </c>
      <c r="BH1896" s="360">
        <f t="shared" si="1387"/>
        <v>0</v>
      </c>
      <c r="BI1896" s="358">
        <f t="shared" si="1388"/>
        <v>0</v>
      </c>
      <c r="BJ1896" s="359">
        <f t="shared" si="1389"/>
        <v>0</v>
      </c>
      <c r="BK1896" s="293">
        <f t="shared" si="1390"/>
        <v>0</v>
      </c>
      <c r="BL1896" s="352" t="str">
        <f>IF(BK1896=0,"",
IF(SUM($BK$1836:BK1896)=1,BM1896,
IF($BK$1956&gt;SUM($BK$1836:BK1896),_xlfn.CONCAT(", ",BM1896),
IF($BK$1956=SUM($BK$1836:BK1896),_xlfn.CONCAT(" y ",BM1896)))))</f>
        <v/>
      </c>
      <c r="BM1896" s="120" t="s">
        <v>5241</v>
      </c>
      <c r="BN1896" s="290">
        <f t="shared" si="1391"/>
        <v>0</v>
      </c>
      <c r="BO1896" s="293">
        <f t="shared" si="1392"/>
        <v>0</v>
      </c>
      <c r="BP1896" s="283" t="str">
        <f>IF(BO1896=0,"",
IF(SUM($BO$1836:BO1896)=1,BQ1896,
IF($BO$1956&gt;SUM($BO$1836:BO1896),_xlfn.CONCAT(", ",BQ1896),
IF($BO$1956=SUM($BO$1836:BO1896),_xlfn.CONCAT(" y ",BQ1896)))))</f>
        <v/>
      </c>
      <c r="BQ1896" s="120" t="s">
        <v>5241</v>
      </c>
    </row>
    <row r="1897" spans="1:69" ht="15" customHeight="1">
      <c r="A1897" s="22"/>
      <c r="B1897" s="11"/>
      <c r="C1897" s="35" t="s">
        <v>5242</v>
      </c>
      <c r="D1897" s="800" t="str">
        <f>IF(CNGE_2026_M1_Secc1_Sub1!$D102="","",CNGE_2026_M1_Secc1_Sub1!$D102)</f>
        <v/>
      </c>
      <c r="E1897" s="723"/>
      <c r="F1897" s="723"/>
      <c r="G1897" s="723"/>
      <c r="H1897" s="723"/>
      <c r="I1897" s="723"/>
      <c r="J1897" s="723"/>
      <c r="K1897" s="723"/>
      <c r="L1897" s="723"/>
      <c r="M1897" s="723"/>
      <c r="N1897" s="723"/>
      <c r="O1897" s="723"/>
      <c r="P1897" s="723"/>
      <c r="Q1897" s="723"/>
      <c r="R1897" s="724"/>
      <c r="S1897" s="637" t="str">
        <f t="shared" si="1393"/>
        <v/>
      </c>
      <c r="T1897" s="637" t="str">
        <f t="shared" si="1394"/>
        <v/>
      </c>
      <c r="U1897" s="637" t="str">
        <f t="shared" si="1395"/>
        <v/>
      </c>
      <c r="V1897" s="638"/>
      <c r="W1897" s="638"/>
      <c r="X1897" s="638"/>
      <c r="Y1897" s="638"/>
      <c r="Z1897" s="638"/>
      <c r="AA1897" s="638"/>
      <c r="AB1897" s="638"/>
      <c r="AC1897" s="638"/>
      <c r="AD1897" s="638"/>
      <c r="AI1897" t="str">
        <f t="shared" si="1396"/>
        <v/>
      </c>
      <c r="AJ1897">
        <f t="shared" si="1397"/>
        <v>0</v>
      </c>
      <c r="AK1897">
        <f t="shared" si="1398"/>
        <v>0</v>
      </c>
      <c r="AL1897">
        <f t="shared" si="1365"/>
        <v>0</v>
      </c>
      <c r="AM1897">
        <f t="shared" si="1399"/>
        <v>0</v>
      </c>
      <c r="AN1897">
        <f t="shared" si="1400"/>
        <v>0</v>
      </c>
      <c r="AO1897">
        <f t="shared" si="1401"/>
        <v>0</v>
      </c>
      <c r="AP1897">
        <f t="shared" si="1402"/>
        <v>0</v>
      </c>
      <c r="AQ1897">
        <f t="shared" si="1403"/>
        <v>0</v>
      </c>
      <c r="AR1897">
        <f t="shared" si="1404"/>
        <v>0</v>
      </c>
      <c r="AS1897">
        <f t="shared" si="1405"/>
        <v>0</v>
      </c>
      <c r="AT1897">
        <f t="shared" si="1406"/>
        <v>0</v>
      </c>
      <c r="AU1897">
        <f t="shared" si="1407"/>
        <v>0</v>
      </c>
      <c r="AV1897">
        <f t="shared" si="1408"/>
        <v>0</v>
      </c>
      <c r="AW1897">
        <f t="shared" si="1409"/>
        <v>0</v>
      </c>
      <c r="AX1897">
        <f t="shared" si="1410"/>
        <v>0</v>
      </c>
      <c r="AY1897" s="356" t="str">
        <f t="shared" si="1378"/>
        <v/>
      </c>
      <c r="AZ1897" s="357">
        <f t="shared" si="1379"/>
        <v>0</v>
      </c>
      <c r="BA1897" s="358">
        <f t="shared" si="1380"/>
        <v>0</v>
      </c>
      <c r="BB1897" s="359">
        <f t="shared" si="1381"/>
        <v>0</v>
      </c>
      <c r="BC1897" s="356" t="str">
        <f t="shared" si="1382"/>
        <v/>
      </c>
      <c r="BD1897" s="360">
        <f t="shared" si="1383"/>
        <v>0</v>
      </c>
      <c r="BE1897" s="358">
        <f t="shared" si="1384"/>
        <v>0</v>
      </c>
      <c r="BF1897" s="359">
        <f t="shared" si="1385"/>
        <v>0</v>
      </c>
      <c r="BG1897" s="356" t="str">
        <f t="shared" si="1386"/>
        <v/>
      </c>
      <c r="BH1897" s="360">
        <f t="shared" si="1387"/>
        <v>0</v>
      </c>
      <c r="BI1897" s="358">
        <f t="shared" si="1388"/>
        <v>0</v>
      </c>
      <c r="BJ1897" s="359">
        <f t="shared" si="1389"/>
        <v>0</v>
      </c>
      <c r="BK1897" s="293">
        <f t="shared" si="1390"/>
        <v>0</v>
      </c>
      <c r="BL1897" s="352" t="str">
        <f>IF(BK1897=0,"",
IF(SUM($BK$1836:BK1897)=1,BM1897,
IF($BK$1956&gt;SUM($BK$1836:BK1897),_xlfn.CONCAT(", ",BM1897),
IF($BK$1956=SUM($BK$1836:BK1897),_xlfn.CONCAT(" y ",BM1897)))))</f>
        <v/>
      </c>
      <c r="BM1897" s="120" t="s">
        <v>5243</v>
      </c>
      <c r="BN1897" s="290">
        <f t="shared" si="1391"/>
        <v>0</v>
      </c>
      <c r="BO1897" s="293">
        <f t="shared" si="1392"/>
        <v>0</v>
      </c>
      <c r="BP1897" s="283" t="str">
        <f>IF(BO1897=0,"",
IF(SUM($BO$1836:BO1897)=1,BQ1897,
IF($BO$1956&gt;SUM($BO$1836:BO1897),_xlfn.CONCAT(", ",BQ1897),
IF($BO$1956=SUM($BO$1836:BO1897),_xlfn.CONCAT(" y ",BQ1897)))))</f>
        <v/>
      </c>
      <c r="BQ1897" s="120" t="s">
        <v>5243</v>
      </c>
    </row>
    <row r="1898" spans="1:69" ht="15" customHeight="1">
      <c r="A1898" s="22"/>
      <c r="B1898" s="11"/>
      <c r="C1898" s="35" t="s">
        <v>5244</v>
      </c>
      <c r="D1898" s="800" t="str">
        <f>IF(CNGE_2026_M1_Secc1_Sub1!$D103="","",CNGE_2026_M1_Secc1_Sub1!$D103)</f>
        <v/>
      </c>
      <c r="E1898" s="723"/>
      <c r="F1898" s="723"/>
      <c r="G1898" s="723"/>
      <c r="H1898" s="723"/>
      <c r="I1898" s="723"/>
      <c r="J1898" s="723"/>
      <c r="K1898" s="723"/>
      <c r="L1898" s="723"/>
      <c r="M1898" s="723"/>
      <c r="N1898" s="723"/>
      <c r="O1898" s="723"/>
      <c r="P1898" s="723"/>
      <c r="Q1898" s="723"/>
      <c r="R1898" s="724"/>
      <c r="S1898" s="637" t="str">
        <f t="shared" si="1393"/>
        <v/>
      </c>
      <c r="T1898" s="637" t="str">
        <f t="shared" si="1394"/>
        <v/>
      </c>
      <c r="U1898" s="637" t="str">
        <f t="shared" si="1395"/>
        <v/>
      </c>
      <c r="V1898" s="638"/>
      <c r="W1898" s="638"/>
      <c r="X1898" s="638"/>
      <c r="Y1898" s="638"/>
      <c r="Z1898" s="638"/>
      <c r="AA1898" s="638"/>
      <c r="AB1898" s="638"/>
      <c r="AC1898" s="638"/>
      <c r="AD1898" s="638"/>
      <c r="AI1898" t="str">
        <f t="shared" si="1396"/>
        <v/>
      </c>
      <c r="AJ1898">
        <f t="shared" si="1397"/>
        <v>0</v>
      </c>
      <c r="AK1898">
        <f t="shared" si="1398"/>
        <v>0</v>
      </c>
      <c r="AL1898">
        <f t="shared" si="1365"/>
        <v>0</v>
      </c>
      <c r="AM1898">
        <f t="shared" si="1399"/>
        <v>0</v>
      </c>
      <c r="AN1898">
        <f t="shared" si="1400"/>
        <v>0</v>
      </c>
      <c r="AO1898">
        <f t="shared" si="1401"/>
        <v>0</v>
      </c>
      <c r="AP1898">
        <f t="shared" si="1402"/>
        <v>0</v>
      </c>
      <c r="AQ1898">
        <f t="shared" si="1403"/>
        <v>0</v>
      </c>
      <c r="AR1898">
        <f t="shared" si="1404"/>
        <v>0</v>
      </c>
      <c r="AS1898">
        <f t="shared" si="1405"/>
        <v>0</v>
      </c>
      <c r="AT1898">
        <f t="shared" si="1406"/>
        <v>0</v>
      </c>
      <c r="AU1898">
        <f t="shared" si="1407"/>
        <v>0</v>
      </c>
      <c r="AV1898">
        <f t="shared" si="1408"/>
        <v>0</v>
      </c>
      <c r="AW1898">
        <f t="shared" si="1409"/>
        <v>0</v>
      </c>
      <c r="AX1898">
        <f t="shared" si="1410"/>
        <v>0</v>
      </c>
      <c r="AY1898" s="356" t="str">
        <f t="shared" si="1378"/>
        <v/>
      </c>
      <c r="AZ1898" s="357">
        <f t="shared" si="1379"/>
        <v>0</v>
      </c>
      <c r="BA1898" s="358">
        <f t="shared" si="1380"/>
        <v>0</v>
      </c>
      <c r="BB1898" s="359">
        <f t="shared" si="1381"/>
        <v>0</v>
      </c>
      <c r="BC1898" s="356" t="str">
        <f t="shared" si="1382"/>
        <v/>
      </c>
      <c r="BD1898" s="360">
        <f t="shared" si="1383"/>
        <v>0</v>
      </c>
      <c r="BE1898" s="358">
        <f t="shared" si="1384"/>
        <v>0</v>
      </c>
      <c r="BF1898" s="359">
        <f t="shared" si="1385"/>
        <v>0</v>
      </c>
      <c r="BG1898" s="356" t="str">
        <f t="shared" si="1386"/>
        <v/>
      </c>
      <c r="BH1898" s="360">
        <f t="shared" si="1387"/>
        <v>0</v>
      </c>
      <c r="BI1898" s="358">
        <f t="shared" si="1388"/>
        <v>0</v>
      </c>
      <c r="BJ1898" s="359">
        <f t="shared" si="1389"/>
        <v>0</v>
      </c>
      <c r="BK1898" s="293">
        <f t="shared" si="1390"/>
        <v>0</v>
      </c>
      <c r="BL1898" s="352" t="str">
        <f>IF(BK1898=0,"",
IF(SUM($BK$1836:BK1898)=1,BM1898,
IF($BK$1956&gt;SUM($BK$1836:BK1898),_xlfn.CONCAT(", ",BM1898),
IF($BK$1956=SUM($BK$1836:BK1898),_xlfn.CONCAT(" y ",BM1898)))))</f>
        <v/>
      </c>
      <c r="BM1898" s="120" t="s">
        <v>5245</v>
      </c>
      <c r="BN1898" s="290">
        <f t="shared" si="1391"/>
        <v>0</v>
      </c>
      <c r="BO1898" s="293">
        <f t="shared" si="1392"/>
        <v>0</v>
      </c>
      <c r="BP1898" s="283" t="str">
        <f>IF(BO1898=0,"",
IF(SUM($BO$1836:BO1898)=1,BQ1898,
IF($BO$1956&gt;SUM($BO$1836:BO1898),_xlfn.CONCAT(", ",BQ1898),
IF($BO$1956=SUM($BO$1836:BO1898),_xlfn.CONCAT(" y ",BQ1898)))))</f>
        <v/>
      </c>
      <c r="BQ1898" s="120" t="s">
        <v>5245</v>
      </c>
    </row>
    <row r="1899" spans="1:69" ht="15" customHeight="1">
      <c r="A1899" s="22"/>
      <c r="B1899" s="11"/>
      <c r="C1899" s="35" t="s">
        <v>5246</v>
      </c>
      <c r="D1899" s="800" t="str">
        <f>IF(CNGE_2026_M1_Secc1_Sub1!$D104="","",CNGE_2026_M1_Secc1_Sub1!$D104)</f>
        <v/>
      </c>
      <c r="E1899" s="723"/>
      <c r="F1899" s="723"/>
      <c r="G1899" s="723"/>
      <c r="H1899" s="723"/>
      <c r="I1899" s="723"/>
      <c r="J1899" s="723"/>
      <c r="K1899" s="723"/>
      <c r="L1899" s="723"/>
      <c r="M1899" s="723"/>
      <c r="N1899" s="723"/>
      <c r="O1899" s="723"/>
      <c r="P1899" s="723"/>
      <c r="Q1899" s="723"/>
      <c r="R1899" s="724"/>
      <c r="S1899" s="637" t="str">
        <f t="shared" si="1393"/>
        <v/>
      </c>
      <c r="T1899" s="637" t="str">
        <f t="shared" si="1394"/>
        <v/>
      </c>
      <c r="U1899" s="637" t="str">
        <f t="shared" si="1395"/>
        <v/>
      </c>
      <c r="V1899" s="638"/>
      <c r="W1899" s="638"/>
      <c r="X1899" s="638"/>
      <c r="Y1899" s="638"/>
      <c r="Z1899" s="638"/>
      <c r="AA1899" s="638"/>
      <c r="AB1899" s="638"/>
      <c r="AC1899" s="638"/>
      <c r="AD1899" s="638"/>
      <c r="AI1899" t="str">
        <f t="shared" si="1396"/>
        <v/>
      </c>
      <c r="AJ1899">
        <f t="shared" si="1397"/>
        <v>0</v>
      </c>
      <c r="AK1899">
        <f t="shared" si="1398"/>
        <v>0</v>
      </c>
      <c r="AL1899">
        <f t="shared" si="1365"/>
        <v>0</v>
      </c>
      <c r="AM1899">
        <f t="shared" si="1399"/>
        <v>0</v>
      </c>
      <c r="AN1899">
        <f t="shared" si="1400"/>
        <v>0</v>
      </c>
      <c r="AO1899">
        <f t="shared" si="1401"/>
        <v>0</v>
      </c>
      <c r="AP1899">
        <f t="shared" si="1402"/>
        <v>0</v>
      </c>
      <c r="AQ1899">
        <f t="shared" si="1403"/>
        <v>0</v>
      </c>
      <c r="AR1899">
        <f t="shared" si="1404"/>
        <v>0</v>
      </c>
      <c r="AS1899">
        <f t="shared" si="1405"/>
        <v>0</v>
      </c>
      <c r="AT1899">
        <f t="shared" si="1406"/>
        <v>0</v>
      </c>
      <c r="AU1899">
        <f t="shared" si="1407"/>
        <v>0</v>
      </c>
      <c r="AV1899">
        <f t="shared" si="1408"/>
        <v>0</v>
      </c>
      <c r="AW1899">
        <f t="shared" si="1409"/>
        <v>0</v>
      </c>
      <c r="AX1899">
        <f t="shared" si="1410"/>
        <v>0</v>
      </c>
      <c r="AY1899" s="356" t="str">
        <f t="shared" si="1378"/>
        <v/>
      </c>
      <c r="AZ1899" s="357">
        <f t="shared" si="1379"/>
        <v>0</v>
      </c>
      <c r="BA1899" s="358">
        <f t="shared" si="1380"/>
        <v>0</v>
      </c>
      <c r="BB1899" s="359">
        <f t="shared" si="1381"/>
        <v>0</v>
      </c>
      <c r="BC1899" s="356" t="str">
        <f t="shared" si="1382"/>
        <v/>
      </c>
      <c r="BD1899" s="360">
        <f t="shared" si="1383"/>
        <v>0</v>
      </c>
      <c r="BE1899" s="358">
        <f t="shared" si="1384"/>
        <v>0</v>
      </c>
      <c r="BF1899" s="359">
        <f t="shared" si="1385"/>
        <v>0</v>
      </c>
      <c r="BG1899" s="356" t="str">
        <f t="shared" si="1386"/>
        <v/>
      </c>
      <c r="BH1899" s="360">
        <f t="shared" si="1387"/>
        <v>0</v>
      </c>
      <c r="BI1899" s="358">
        <f t="shared" si="1388"/>
        <v>0</v>
      </c>
      <c r="BJ1899" s="359">
        <f t="shared" si="1389"/>
        <v>0</v>
      </c>
      <c r="BK1899" s="293">
        <f t="shared" si="1390"/>
        <v>0</v>
      </c>
      <c r="BL1899" s="352" t="str">
        <f>IF(BK1899=0,"",
IF(SUM($BK$1836:BK1899)=1,BM1899,
IF($BK$1956&gt;SUM($BK$1836:BK1899),_xlfn.CONCAT(", ",BM1899),
IF($BK$1956=SUM($BK$1836:BK1899),_xlfn.CONCAT(" y ",BM1899)))))</f>
        <v/>
      </c>
      <c r="BM1899" s="120" t="s">
        <v>5247</v>
      </c>
      <c r="BN1899" s="290">
        <f t="shared" si="1391"/>
        <v>0</v>
      </c>
      <c r="BO1899" s="293">
        <f t="shared" si="1392"/>
        <v>0</v>
      </c>
      <c r="BP1899" s="283" t="str">
        <f>IF(BO1899=0,"",
IF(SUM($BO$1836:BO1899)=1,BQ1899,
IF($BO$1956&gt;SUM($BO$1836:BO1899),_xlfn.CONCAT(", ",BQ1899),
IF($BO$1956=SUM($BO$1836:BO1899),_xlfn.CONCAT(" y ",BQ1899)))))</f>
        <v/>
      </c>
      <c r="BQ1899" s="120" t="s">
        <v>5247</v>
      </c>
    </row>
    <row r="1900" spans="1:69" ht="15" customHeight="1">
      <c r="A1900" s="22"/>
      <c r="B1900" s="11"/>
      <c r="C1900" s="35" t="s">
        <v>5248</v>
      </c>
      <c r="D1900" s="800" t="str">
        <f>IF(CNGE_2026_M1_Secc1_Sub1!$D105="","",CNGE_2026_M1_Secc1_Sub1!$D105)</f>
        <v/>
      </c>
      <c r="E1900" s="723"/>
      <c r="F1900" s="723"/>
      <c r="G1900" s="723"/>
      <c r="H1900" s="723"/>
      <c r="I1900" s="723"/>
      <c r="J1900" s="723"/>
      <c r="K1900" s="723"/>
      <c r="L1900" s="723"/>
      <c r="M1900" s="723"/>
      <c r="N1900" s="723"/>
      <c r="O1900" s="723"/>
      <c r="P1900" s="723"/>
      <c r="Q1900" s="723"/>
      <c r="R1900" s="724"/>
      <c r="S1900" s="637" t="str">
        <f t="shared" ref="S1900:S1931" si="1411">IF(M440="","",M440)</f>
        <v/>
      </c>
      <c r="T1900" s="637" t="str">
        <f t="shared" ref="T1900:T1931" si="1412">IF(S440="","",S440)</f>
        <v/>
      </c>
      <c r="U1900" s="637" t="str">
        <f t="shared" ref="U1900:U1931" si="1413">IF(Y440="","",Y440)</f>
        <v/>
      </c>
      <c r="V1900" s="638"/>
      <c r="W1900" s="638"/>
      <c r="X1900" s="638"/>
      <c r="Y1900" s="638"/>
      <c r="Z1900" s="638"/>
      <c r="AA1900" s="638"/>
      <c r="AB1900" s="638"/>
      <c r="AC1900" s="638"/>
      <c r="AD1900" s="638"/>
      <c r="AI1900" t="str">
        <f t="shared" ref="AI1900:AI1931" si="1414">S1900</f>
        <v/>
      </c>
      <c r="AJ1900">
        <f t="shared" ref="AJ1900:AJ1931" si="1415">COUNTIF(T1900:U1900,"NS")</f>
        <v>0</v>
      </c>
      <c r="AK1900">
        <f t="shared" ref="AK1900:AK1931" si="1416">SUM(T1900:U1900)</f>
        <v>0</v>
      </c>
      <c r="AL1900">
        <f t="shared" si="1365"/>
        <v>0</v>
      </c>
      <c r="AM1900">
        <f t="shared" ref="AM1900:AM1931" si="1417">V1900</f>
        <v>0</v>
      </c>
      <c r="AN1900">
        <f t="shared" ref="AN1900:AN1931" si="1418">COUNTIF(W1900:X1900,"NS")</f>
        <v>0</v>
      </c>
      <c r="AO1900">
        <f t="shared" ref="AO1900:AO1931" si="1419">SUM(W1900:X1900)</f>
        <v>0</v>
      </c>
      <c r="AP1900">
        <f t="shared" ref="AP1900:AP1931" si="1420">IF(COUNTIF(V1900:X1900,"NA")=3,0,IF(OR(AND(AM1900=0,AN1900&gt;0),AND(AM1900="NS",AO1900&gt;0), AND(AM1900="NS", AN1900=0,AO1900=0)), 1, IF(OR(AND(AM1900&gt;0,AN1900&gt;1,AM1900&gt;AO1900), AND(AM1900="NS",AN1900=2), AND(AM1900="NS",AO1900=0,AN1900&gt;0),AM1900=AO1900), 0, 1)))</f>
        <v>0</v>
      </c>
      <c r="AQ1900">
        <f t="shared" ref="AQ1900:AQ1931" si="1421">Y1900</f>
        <v>0</v>
      </c>
      <c r="AR1900">
        <f t="shared" ref="AR1900:AR1931" si="1422">COUNTIF(Z1900:AA1900,"NS")</f>
        <v>0</v>
      </c>
      <c r="AS1900">
        <f t="shared" ref="AS1900:AS1931" si="1423">SUM(Z1900:AA1900)</f>
        <v>0</v>
      </c>
      <c r="AT1900">
        <f t="shared" ref="AT1900:AT1931" si="1424">IF(COUNTIF(Y1900:AA1900,"NA")=3,0,IF(OR(AND(AQ1900=0,AR1900&gt;0),AND(AQ1900="NS",AS1900&gt;0), AND(AQ1900="NS", AR1900=0,AS1900=0)), 1, IF(OR(AND(AQ1900&gt;0,AR1900&gt;1,AQ1900&gt;AS1900), AND(AQ1900="NS",AR1900=2), AND(AQ1900="NS",AS1900=0,AR1900&gt;0),AQ1900=AS1900), 0, 1)))</f>
        <v>0</v>
      </c>
      <c r="AU1900">
        <f t="shared" ref="AU1900:AU1931" si="1425">AB1900</f>
        <v>0</v>
      </c>
      <c r="AV1900">
        <f t="shared" ref="AV1900:AV1931" si="1426">COUNTIF(AC1900:AD1900,"NS")</f>
        <v>0</v>
      </c>
      <c r="AW1900">
        <f t="shared" ref="AW1900:AW1931" si="1427">SUM(AC1900:AD1900)</f>
        <v>0</v>
      </c>
      <c r="AX1900">
        <f t="shared" ref="AX1900:AX1931" si="1428">IF(COUNTIF(AB1900:AD1900,"NA")=3,0,IF(OR(AND(AU1900=0,AV1900&gt;0),AND(AU1900="NS",AW1900&gt;0), AND(AU1900="NS", AV1900=0,AW1900=0)), 1, IF(OR(AND(AU1900&gt;0,AV1900&gt;1,AU1900&gt;AW1900), AND(AU1900="NS",AV1900=2), AND(AU1900="NS",AW1900=0,AV1900&gt;0),AU1900=AW1900), 0, 1)))</f>
        <v>0</v>
      </c>
      <c r="AY1900" s="356" t="str">
        <f t="shared" si="1378"/>
        <v/>
      </c>
      <c r="AZ1900" s="357">
        <f t="shared" si="1379"/>
        <v>0</v>
      </c>
      <c r="BA1900" s="358">
        <f t="shared" si="1380"/>
        <v>0</v>
      </c>
      <c r="BB1900" s="359">
        <f t="shared" si="1381"/>
        <v>0</v>
      </c>
      <c r="BC1900" s="356" t="str">
        <f t="shared" si="1382"/>
        <v/>
      </c>
      <c r="BD1900" s="360">
        <f t="shared" si="1383"/>
        <v>0</v>
      </c>
      <c r="BE1900" s="358">
        <f t="shared" si="1384"/>
        <v>0</v>
      </c>
      <c r="BF1900" s="359">
        <f t="shared" si="1385"/>
        <v>0</v>
      </c>
      <c r="BG1900" s="356" t="str">
        <f t="shared" si="1386"/>
        <v/>
      </c>
      <c r="BH1900" s="360">
        <f t="shared" si="1387"/>
        <v>0</v>
      </c>
      <c r="BI1900" s="358">
        <f t="shared" si="1388"/>
        <v>0</v>
      </c>
      <c r="BJ1900" s="359">
        <f t="shared" si="1389"/>
        <v>0</v>
      </c>
      <c r="BK1900" s="293">
        <f t="shared" si="1390"/>
        <v>0</v>
      </c>
      <c r="BL1900" s="352" t="str">
        <f>IF(BK1900=0,"",
IF(SUM($BK$1836:BK1900)=1,BM1900,
IF($BK$1956&gt;SUM($BK$1836:BK1900),_xlfn.CONCAT(", ",BM1900),
IF($BK$1956=SUM($BK$1836:BK1900),_xlfn.CONCAT(" y ",BM1900)))))</f>
        <v/>
      </c>
      <c r="BM1900" s="120" t="s">
        <v>5249</v>
      </c>
      <c r="BN1900" s="290">
        <f t="shared" si="1391"/>
        <v>0</v>
      </c>
      <c r="BO1900" s="293">
        <f t="shared" si="1392"/>
        <v>0</v>
      </c>
      <c r="BP1900" s="283" t="str">
        <f>IF(BO1900=0,"",
IF(SUM($BO$1836:BO1900)=1,BQ1900,
IF($BO$1956&gt;SUM($BO$1836:BO1900),_xlfn.CONCAT(", ",BQ1900),
IF($BO$1956=SUM($BO$1836:BO1900),_xlfn.CONCAT(" y ",BQ1900)))))</f>
        <v/>
      </c>
      <c r="BQ1900" s="120" t="s">
        <v>5249</v>
      </c>
    </row>
    <row r="1901" spans="1:69" ht="15" customHeight="1">
      <c r="A1901" s="22"/>
      <c r="B1901" s="11"/>
      <c r="C1901" s="35" t="s">
        <v>5250</v>
      </c>
      <c r="D1901" s="800" t="str">
        <f>IF(CNGE_2026_M1_Secc1_Sub1!$D106="","",CNGE_2026_M1_Secc1_Sub1!$D106)</f>
        <v/>
      </c>
      <c r="E1901" s="723"/>
      <c r="F1901" s="723"/>
      <c r="G1901" s="723"/>
      <c r="H1901" s="723"/>
      <c r="I1901" s="723"/>
      <c r="J1901" s="723"/>
      <c r="K1901" s="723"/>
      <c r="L1901" s="723"/>
      <c r="M1901" s="723"/>
      <c r="N1901" s="723"/>
      <c r="O1901" s="723"/>
      <c r="P1901" s="723"/>
      <c r="Q1901" s="723"/>
      <c r="R1901" s="724"/>
      <c r="S1901" s="637" t="str">
        <f t="shared" si="1411"/>
        <v/>
      </c>
      <c r="T1901" s="637" t="str">
        <f t="shared" si="1412"/>
        <v/>
      </c>
      <c r="U1901" s="637" t="str">
        <f t="shared" si="1413"/>
        <v/>
      </c>
      <c r="V1901" s="638"/>
      <c r="W1901" s="638"/>
      <c r="X1901" s="638"/>
      <c r="Y1901" s="638"/>
      <c r="Z1901" s="638"/>
      <c r="AA1901" s="638"/>
      <c r="AB1901" s="638"/>
      <c r="AC1901" s="638"/>
      <c r="AD1901" s="638"/>
      <c r="AI1901" t="str">
        <f t="shared" si="1414"/>
        <v/>
      </c>
      <c r="AJ1901">
        <f t="shared" si="1415"/>
        <v>0</v>
      </c>
      <c r="AK1901">
        <f t="shared" si="1416"/>
        <v>0</v>
      </c>
      <c r="AL1901">
        <f t="shared" ref="AL1901:AL1955" si="1429">IF(COUNTIF(S1901:U1901,"NA")=3,0,IF(OR(AND(AI1901=0,AJ1901&gt;0),AND(AI1901="NS",AK1901&gt;0), AND(AI1901="NS", AJ1901=0,AK1901=0)), 1, IF(OR(AND(AI1901&gt;0,AJ1901&gt;1,AI1901&gt;AK1901), AND(AI1901="NS",AJ1901=2), AND(AI1901="NS",AK1901=0,AJ1901&gt;0),AI1901=AK1901), 0,IF(AI1901="",0,1))))</f>
        <v>0</v>
      </c>
      <c r="AM1901">
        <f t="shared" si="1417"/>
        <v>0</v>
      </c>
      <c r="AN1901">
        <f t="shared" si="1418"/>
        <v>0</v>
      </c>
      <c r="AO1901">
        <f t="shared" si="1419"/>
        <v>0</v>
      </c>
      <c r="AP1901">
        <f t="shared" si="1420"/>
        <v>0</v>
      </c>
      <c r="AQ1901">
        <f t="shared" si="1421"/>
        <v>0</v>
      </c>
      <c r="AR1901">
        <f t="shared" si="1422"/>
        <v>0</v>
      </c>
      <c r="AS1901">
        <f t="shared" si="1423"/>
        <v>0</v>
      </c>
      <c r="AT1901">
        <f t="shared" si="1424"/>
        <v>0</v>
      </c>
      <c r="AU1901">
        <f t="shared" si="1425"/>
        <v>0</v>
      </c>
      <c r="AV1901">
        <f t="shared" si="1426"/>
        <v>0</v>
      </c>
      <c r="AW1901">
        <f t="shared" si="1427"/>
        <v>0</v>
      </c>
      <c r="AX1901">
        <f t="shared" si="1428"/>
        <v>0</v>
      </c>
      <c r="AY1901" s="356" t="str">
        <f t="shared" ref="AY1901:AY1955" si="1430">S1901</f>
        <v/>
      </c>
      <c r="AZ1901" s="357">
        <f t="shared" ref="AZ1901:AZ1955" si="1431">COUNTIF(V1901,"NS")+COUNTIF(Y1901,"NS") + COUNTIF(AB1901,"NS")</f>
        <v>0</v>
      </c>
      <c r="BA1901" s="358">
        <f t="shared" ref="BA1901:BA1955" si="1432">SUM(V1901,Y1901,AB1901)</f>
        <v>0</v>
      </c>
      <c r="BB1901" s="359">
        <f t="shared" ref="BB1901:BB1955" si="1433">IF(OR(AND(AY1901=0,AZ1901&gt;0),AND(AY1901="NS",BA1901&gt;0),AND(AY1901="NS",AZ1901=0,BA1901=0)),1,IF(OR(AND(AY1901&gt;0,AZ1901&gt;1,AY1901&gt;BA1901),AND(AY1901="NS",AZ1901=2),AND(AY1901="NS",BA1901=0,AZ1901&gt;0),AY1901=BA1901),0,IF(AY1901="",0,1)))</f>
        <v>0</v>
      </c>
      <c r="BC1901" s="356" t="str">
        <f t="shared" ref="BC1901:BC1955" si="1434">T1901</f>
        <v/>
      </c>
      <c r="BD1901" s="360">
        <f t="shared" ref="BD1901:BD1955" si="1435">COUNTIF(W1901,"NS")+COUNTIF(Z1901,"NS") + COUNTIF(AC1901,"NS")</f>
        <v>0</v>
      </c>
      <c r="BE1901" s="358">
        <f t="shared" ref="BE1901:BE1955" si="1436">SUM(W1901,Z1901,AC1901)</f>
        <v>0</v>
      </c>
      <c r="BF1901" s="359">
        <f t="shared" ref="BF1901:BF1955" si="1437">IF(OR(AND(BC1901=0, BD1901&gt;0),AND(BC1901="NS", BE1901&gt;0), AND(BC1901="NS", BD1901=0, BE1901=0)), 1, IF(OR(AND(BC1901&gt;0, BD1901&gt;1,BC1901&gt;BE1901), AND(BC1901="NS", BD1901=2), AND(BC1901="NS", BE1901=0, BD1901&gt;0), BC1901=BE1901), 0,IF(BC1901="",0,1)))</f>
        <v>0</v>
      </c>
      <c r="BG1901" s="356" t="str">
        <f t="shared" ref="BG1901:BG1955" si="1438">U1901</f>
        <v/>
      </c>
      <c r="BH1901" s="360">
        <f t="shared" ref="BH1901:BH1955" si="1439">COUNTIF(X1901,"NS")+COUNTIF(AA1901,"NS") + COUNTIF(AD1901,"NS")</f>
        <v>0</v>
      </c>
      <c r="BI1901" s="358">
        <f t="shared" ref="BI1901:BI1955" si="1440">SUM(X1901,AA1901,AD1901)</f>
        <v>0</v>
      </c>
      <c r="BJ1901" s="359">
        <f t="shared" ref="BJ1901:BJ1955" si="1441">IF(OR(AND(BG1901=0, BH1901&gt;0),AND(BG1901="NS", BI1901&gt;0), AND(BG1901="NS", BH1901=0, BI1901=0)), 1, IF(OR(AND(BG1901&gt;0, BH1901&gt;1,BG1901&gt;BI1901), AND(BG1901="NS", BH1901=2), AND(BG1901="NS", BI1901=0, BH1901&gt;0), BG1901=BI1901), 0,IF(BG1901="",0,1)))</f>
        <v>0</v>
      </c>
      <c r="BK1901" s="293">
        <f t="shared" ref="BK1901:BK1955" si="1442">IF(SUM(AL1901,AP1901,AT1901,AX1901,BB1901,BF1901,BJ1901)=0,0,1)</f>
        <v>0</v>
      </c>
      <c r="BL1901" s="352" t="str">
        <f>IF(BK1901=0,"",
IF(SUM($BK$1836:BK1901)=1,BM1901,
IF($BK$1956&gt;SUM($BK$1836:BK1901),_xlfn.CONCAT(", ",BM1901),
IF($BK$1956=SUM($BK$1836:BK1901),_xlfn.CONCAT(" y ",BM1901)))))</f>
        <v/>
      </c>
      <c r="BM1901" s="120" t="s">
        <v>5251</v>
      </c>
      <c r="BN1901" s="290">
        <f t="shared" ref="BN1901:BN1955" si="1443">IF(AND(COUNTBLANK(D1901)=1,COUNTA(V1901:AD1901)=0),0,IF(AND(COUNTBLANK(D1901)=0,COUNTA(V1901:AD1901)=9),0,1))</f>
        <v>0</v>
      </c>
      <c r="BO1901" s="293">
        <f t="shared" ref="BO1901:BO1955" si="1444">IF(BN1901=0,0,1)</f>
        <v>0</v>
      </c>
      <c r="BP1901" s="283" t="str">
        <f>IF(BO1901=0,"",
IF(SUM($BO$1836:BO1901)=1,BQ1901,
IF($BO$1956&gt;SUM($BO$1836:BO1901),_xlfn.CONCAT(", ",BQ1901),
IF($BO$1956=SUM($BO$1836:BO1901),_xlfn.CONCAT(" y ",BQ1901)))))</f>
        <v/>
      </c>
      <c r="BQ1901" s="120" t="s">
        <v>5251</v>
      </c>
    </row>
    <row r="1902" spans="1:69" ht="15" customHeight="1">
      <c r="A1902" s="22"/>
      <c r="B1902" s="11"/>
      <c r="C1902" s="35" t="s">
        <v>5252</v>
      </c>
      <c r="D1902" s="800" t="str">
        <f>IF(CNGE_2026_M1_Secc1_Sub1!$D107="","",CNGE_2026_M1_Secc1_Sub1!$D107)</f>
        <v/>
      </c>
      <c r="E1902" s="723"/>
      <c r="F1902" s="723"/>
      <c r="G1902" s="723"/>
      <c r="H1902" s="723"/>
      <c r="I1902" s="723"/>
      <c r="J1902" s="723"/>
      <c r="K1902" s="723"/>
      <c r="L1902" s="723"/>
      <c r="M1902" s="723"/>
      <c r="N1902" s="723"/>
      <c r="O1902" s="723"/>
      <c r="P1902" s="723"/>
      <c r="Q1902" s="723"/>
      <c r="R1902" s="724"/>
      <c r="S1902" s="637" t="str">
        <f t="shared" si="1411"/>
        <v/>
      </c>
      <c r="T1902" s="637" t="str">
        <f t="shared" si="1412"/>
        <v/>
      </c>
      <c r="U1902" s="637" t="str">
        <f t="shared" si="1413"/>
        <v/>
      </c>
      <c r="V1902" s="638"/>
      <c r="W1902" s="638"/>
      <c r="X1902" s="638"/>
      <c r="Y1902" s="638"/>
      <c r="Z1902" s="638"/>
      <c r="AA1902" s="638"/>
      <c r="AB1902" s="638"/>
      <c r="AC1902" s="638"/>
      <c r="AD1902" s="638"/>
      <c r="AI1902" t="str">
        <f t="shared" si="1414"/>
        <v/>
      </c>
      <c r="AJ1902">
        <f t="shared" si="1415"/>
        <v>0</v>
      </c>
      <c r="AK1902">
        <f t="shared" si="1416"/>
        <v>0</v>
      </c>
      <c r="AL1902">
        <f t="shared" si="1429"/>
        <v>0</v>
      </c>
      <c r="AM1902">
        <f t="shared" si="1417"/>
        <v>0</v>
      </c>
      <c r="AN1902">
        <f t="shared" si="1418"/>
        <v>0</v>
      </c>
      <c r="AO1902">
        <f t="shared" si="1419"/>
        <v>0</v>
      </c>
      <c r="AP1902">
        <f t="shared" si="1420"/>
        <v>0</v>
      </c>
      <c r="AQ1902">
        <f t="shared" si="1421"/>
        <v>0</v>
      </c>
      <c r="AR1902">
        <f t="shared" si="1422"/>
        <v>0</v>
      </c>
      <c r="AS1902">
        <f t="shared" si="1423"/>
        <v>0</v>
      </c>
      <c r="AT1902">
        <f t="shared" si="1424"/>
        <v>0</v>
      </c>
      <c r="AU1902">
        <f t="shared" si="1425"/>
        <v>0</v>
      </c>
      <c r="AV1902">
        <f t="shared" si="1426"/>
        <v>0</v>
      </c>
      <c r="AW1902">
        <f t="shared" si="1427"/>
        <v>0</v>
      </c>
      <c r="AX1902">
        <f t="shared" si="1428"/>
        <v>0</v>
      </c>
      <c r="AY1902" s="356" t="str">
        <f t="shared" si="1430"/>
        <v/>
      </c>
      <c r="AZ1902" s="357">
        <f t="shared" si="1431"/>
        <v>0</v>
      </c>
      <c r="BA1902" s="358">
        <f t="shared" si="1432"/>
        <v>0</v>
      </c>
      <c r="BB1902" s="359">
        <f t="shared" si="1433"/>
        <v>0</v>
      </c>
      <c r="BC1902" s="356" t="str">
        <f t="shared" si="1434"/>
        <v/>
      </c>
      <c r="BD1902" s="360">
        <f t="shared" si="1435"/>
        <v>0</v>
      </c>
      <c r="BE1902" s="358">
        <f t="shared" si="1436"/>
        <v>0</v>
      </c>
      <c r="BF1902" s="359">
        <f t="shared" si="1437"/>
        <v>0</v>
      </c>
      <c r="BG1902" s="356" t="str">
        <f t="shared" si="1438"/>
        <v/>
      </c>
      <c r="BH1902" s="360">
        <f t="shared" si="1439"/>
        <v>0</v>
      </c>
      <c r="BI1902" s="358">
        <f t="shared" si="1440"/>
        <v>0</v>
      </c>
      <c r="BJ1902" s="359">
        <f t="shared" si="1441"/>
        <v>0</v>
      </c>
      <c r="BK1902" s="293">
        <f t="shared" si="1442"/>
        <v>0</v>
      </c>
      <c r="BL1902" s="352" t="str">
        <f>IF(BK1902=0,"",
IF(SUM($BK$1836:BK1902)=1,BM1902,
IF($BK$1956&gt;SUM($BK$1836:BK1902),_xlfn.CONCAT(", ",BM1902),
IF($BK$1956=SUM($BK$1836:BK1902),_xlfn.CONCAT(" y ",BM1902)))))</f>
        <v/>
      </c>
      <c r="BM1902" s="120" t="s">
        <v>5253</v>
      </c>
      <c r="BN1902" s="290">
        <f t="shared" si="1443"/>
        <v>0</v>
      </c>
      <c r="BO1902" s="293">
        <f t="shared" si="1444"/>
        <v>0</v>
      </c>
      <c r="BP1902" s="283" t="str">
        <f>IF(BO1902=0,"",
IF(SUM($BO$1836:BO1902)=1,BQ1902,
IF($BO$1956&gt;SUM($BO$1836:BO1902),_xlfn.CONCAT(", ",BQ1902),
IF($BO$1956=SUM($BO$1836:BO1902),_xlfn.CONCAT(" y ",BQ1902)))))</f>
        <v/>
      </c>
      <c r="BQ1902" s="120" t="s">
        <v>5253</v>
      </c>
    </row>
    <row r="1903" spans="1:69" ht="15" customHeight="1">
      <c r="A1903" s="22"/>
      <c r="B1903" s="11"/>
      <c r="C1903" s="35" t="s">
        <v>5254</v>
      </c>
      <c r="D1903" s="800" t="str">
        <f>IF(CNGE_2026_M1_Secc1_Sub1!$D108="","",CNGE_2026_M1_Secc1_Sub1!$D108)</f>
        <v/>
      </c>
      <c r="E1903" s="723"/>
      <c r="F1903" s="723"/>
      <c r="G1903" s="723"/>
      <c r="H1903" s="723"/>
      <c r="I1903" s="723"/>
      <c r="J1903" s="723"/>
      <c r="K1903" s="723"/>
      <c r="L1903" s="723"/>
      <c r="M1903" s="723"/>
      <c r="N1903" s="723"/>
      <c r="O1903" s="723"/>
      <c r="P1903" s="723"/>
      <c r="Q1903" s="723"/>
      <c r="R1903" s="724"/>
      <c r="S1903" s="637" t="str">
        <f t="shared" si="1411"/>
        <v/>
      </c>
      <c r="T1903" s="637" t="str">
        <f t="shared" si="1412"/>
        <v/>
      </c>
      <c r="U1903" s="637" t="str">
        <f t="shared" si="1413"/>
        <v/>
      </c>
      <c r="V1903" s="638"/>
      <c r="W1903" s="638"/>
      <c r="X1903" s="638"/>
      <c r="Y1903" s="638"/>
      <c r="Z1903" s="638"/>
      <c r="AA1903" s="638"/>
      <c r="AB1903" s="638"/>
      <c r="AC1903" s="638"/>
      <c r="AD1903" s="638"/>
      <c r="AI1903" t="str">
        <f t="shared" si="1414"/>
        <v/>
      </c>
      <c r="AJ1903">
        <f t="shared" si="1415"/>
        <v>0</v>
      </c>
      <c r="AK1903">
        <f t="shared" si="1416"/>
        <v>0</v>
      </c>
      <c r="AL1903">
        <f t="shared" si="1429"/>
        <v>0</v>
      </c>
      <c r="AM1903">
        <f t="shared" si="1417"/>
        <v>0</v>
      </c>
      <c r="AN1903">
        <f t="shared" si="1418"/>
        <v>0</v>
      </c>
      <c r="AO1903">
        <f t="shared" si="1419"/>
        <v>0</v>
      </c>
      <c r="AP1903">
        <f t="shared" si="1420"/>
        <v>0</v>
      </c>
      <c r="AQ1903">
        <f t="shared" si="1421"/>
        <v>0</v>
      </c>
      <c r="AR1903">
        <f t="shared" si="1422"/>
        <v>0</v>
      </c>
      <c r="AS1903">
        <f t="shared" si="1423"/>
        <v>0</v>
      </c>
      <c r="AT1903">
        <f t="shared" si="1424"/>
        <v>0</v>
      </c>
      <c r="AU1903">
        <f t="shared" si="1425"/>
        <v>0</v>
      </c>
      <c r="AV1903">
        <f t="shared" si="1426"/>
        <v>0</v>
      </c>
      <c r="AW1903">
        <f t="shared" si="1427"/>
        <v>0</v>
      </c>
      <c r="AX1903">
        <f t="shared" si="1428"/>
        <v>0</v>
      </c>
      <c r="AY1903" s="356" t="str">
        <f t="shared" si="1430"/>
        <v/>
      </c>
      <c r="AZ1903" s="357">
        <f t="shared" si="1431"/>
        <v>0</v>
      </c>
      <c r="BA1903" s="358">
        <f t="shared" si="1432"/>
        <v>0</v>
      </c>
      <c r="BB1903" s="359">
        <f t="shared" si="1433"/>
        <v>0</v>
      </c>
      <c r="BC1903" s="356" t="str">
        <f t="shared" si="1434"/>
        <v/>
      </c>
      <c r="BD1903" s="360">
        <f t="shared" si="1435"/>
        <v>0</v>
      </c>
      <c r="BE1903" s="358">
        <f t="shared" si="1436"/>
        <v>0</v>
      </c>
      <c r="BF1903" s="359">
        <f t="shared" si="1437"/>
        <v>0</v>
      </c>
      <c r="BG1903" s="356" t="str">
        <f t="shared" si="1438"/>
        <v/>
      </c>
      <c r="BH1903" s="360">
        <f t="shared" si="1439"/>
        <v>0</v>
      </c>
      <c r="BI1903" s="358">
        <f t="shared" si="1440"/>
        <v>0</v>
      </c>
      <c r="BJ1903" s="359">
        <f t="shared" si="1441"/>
        <v>0</v>
      </c>
      <c r="BK1903" s="293">
        <f t="shared" si="1442"/>
        <v>0</v>
      </c>
      <c r="BL1903" s="352" t="str">
        <f>IF(BK1903=0,"",
IF(SUM($BK$1836:BK1903)=1,BM1903,
IF($BK$1956&gt;SUM($BK$1836:BK1903),_xlfn.CONCAT(", ",BM1903),
IF($BK$1956=SUM($BK$1836:BK1903),_xlfn.CONCAT(" y ",BM1903)))))</f>
        <v/>
      </c>
      <c r="BM1903" s="120" t="s">
        <v>5255</v>
      </c>
      <c r="BN1903" s="290">
        <f t="shared" si="1443"/>
        <v>0</v>
      </c>
      <c r="BO1903" s="293">
        <f t="shared" si="1444"/>
        <v>0</v>
      </c>
      <c r="BP1903" s="283" t="str">
        <f>IF(BO1903=0,"",
IF(SUM($BO$1836:BO1903)=1,BQ1903,
IF($BO$1956&gt;SUM($BO$1836:BO1903),_xlfn.CONCAT(", ",BQ1903),
IF($BO$1956=SUM($BO$1836:BO1903),_xlfn.CONCAT(" y ",BQ1903)))))</f>
        <v/>
      </c>
      <c r="BQ1903" s="120" t="s">
        <v>5255</v>
      </c>
    </row>
    <row r="1904" spans="1:69" ht="15" customHeight="1">
      <c r="A1904" s="22"/>
      <c r="B1904" s="11"/>
      <c r="C1904" s="35" t="s">
        <v>5256</v>
      </c>
      <c r="D1904" s="800" t="str">
        <f>IF(CNGE_2026_M1_Secc1_Sub1!$D109="","",CNGE_2026_M1_Secc1_Sub1!$D109)</f>
        <v/>
      </c>
      <c r="E1904" s="723"/>
      <c r="F1904" s="723"/>
      <c r="G1904" s="723"/>
      <c r="H1904" s="723"/>
      <c r="I1904" s="723"/>
      <c r="J1904" s="723"/>
      <c r="K1904" s="723"/>
      <c r="L1904" s="723"/>
      <c r="M1904" s="723"/>
      <c r="N1904" s="723"/>
      <c r="O1904" s="723"/>
      <c r="P1904" s="723"/>
      <c r="Q1904" s="723"/>
      <c r="R1904" s="724"/>
      <c r="S1904" s="637" t="str">
        <f t="shared" si="1411"/>
        <v/>
      </c>
      <c r="T1904" s="637" t="str">
        <f t="shared" si="1412"/>
        <v/>
      </c>
      <c r="U1904" s="637" t="str">
        <f t="shared" si="1413"/>
        <v/>
      </c>
      <c r="V1904" s="638"/>
      <c r="W1904" s="638"/>
      <c r="X1904" s="638"/>
      <c r="Y1904" s="638"/>
      <c r="Z1904" s="638"/>
      <c r="AA1904" s="638"/>
      <c r="AB1904" s="638"/>
      <c r="AC1904" s="638"/>
      <c r="AD1904" s="638"/>
      <c r="AI1904" t="str">
        <f t="shared" si="1414"/>
        <v/>
      </c>
      <c r="AJ1904">
        <f t="shared" si="1415"/>
        <v>0</v>
      </c>
      <c r="AK1904">
        <f t="shared" si="1416"/>
        <v>0</v>
      </c>
      <c r="AL1904">
        <f t="shared" si="1429"/>
        <v>0</v>
      </c>
      <c r="AM1904">
        <f t="shared" si="1417"/>
        <v>0</v>
      </c>
      <c r="AN1904">
        <f t="shared" si="1418"/>
        <v>0</v>
      </c>
      <c r="AO1904">
        <f t="shared" si="1419"/>
        <v>0</v>
      </c>
      <c r="AP1904">
        <f t="shared" si="1420"/>
        <v>0</v>
      </c>
      <c r="AQ1904">
        <f t="shared" si="1421"/>
        <v>0</v>
      </c>
      <c r="AR1904">
        <f t="shared" si="1422"/>
        <v>0</v>
      </c>
      <c r="AS1904">
        <f t="shared" si="1423"/>
        <v>0</v>
      </c>
      <c r="AT1904">
        <f t="shared" si="1424"/>
        <v>0</v>
      </c>
      <c r="AU1904">
        <f t="shared" si="1425"/>
        <v>0</v>
      </c>
      <c r="AV1904">
        <f t="shared" si="1426"/>
        <v>0</v>
      </c>
      <c r="AW1904">
        <f t="shared" si="1427"/>
        <v>0</v>
      </c>
      <c r="AX1904">
        <f t="shared" si="1428"/>
        <v>0</v>
      </c>
      <c r="AY1904" s="356" t="str">
        <f t="shared" si="1430"/>
        <v/>
      </c>
      <c r="AZ1904" s="357">
        <f t="shared" si="1431"/>
        <v>0</v>
      </c>
      <c r="BA1904" s="358">
        <f t="shared" si="1432"/>
        <v>0</v>
      </c>
      <c r="BB1904" s="359">
        <f t="shared" si="1433"/>
        <v>0</v>
      </c>
      <c r="BC1904" s="356" t="str">
        <f t="shared" si="1434"/>
        <v/>
      </c>
      <c r="BD1904" s="360">
        <f t="shared" si="1435"/>
        <v>0</v>
      </c>
      <c r="BE1904" s="358">
        <f t="shared" si="1436"/>
        <v>0</v>
      </c>
      <c r="BF1904" s="359">
        <f t="shared" si="1437"/>
        <v>0</v>
      </c>
      <c r="BG1904" s="356" t="str">
        <f t="shared" si="1438"/>
        <v/>
      </c>
      <c r="BH1904" s="360">
        <f t="shared" si="1439"/>
        <v>0</v>
      </c>
      <c r="BI1904" s="358">
        <f t="shared" si="1440"/>
        <v>0</v>
      </c>
      <c r="BJ1904" s="359">
        <f t="shared" si="1441"/>
        <v>0</v>
      </c>
      <c r="BK1904" s="293">
        <f t="shared" si="1442"/>
        <v>0</v>
      </c>
      <c r="BL1904" s="352" t="str">
        <f>IF(BK1904=0,"",
IF(SUM($BK$1836:BK1904)=1,BM1904,
IF($BK$1956&gt;SUM($BK$1836:BK1904),_xlfn.CONCAT(", ",BM1904),
IF($BK$1956=SUM($BK$1836:BK1904),_xlfn.CONCAT(" y ",BM1904)))))</f>
        <v/>
      </c>
      <c r="BM1904" s="120" t="s">
        <v>5257</v>
      </c>
      <c r="BN1904" s="290">
        <f t="shared" si="1443"/>
        <v>0</v>
      </c>
      <c r="BO1904" s="293">
        <f t="shared" si="1444"/>
        <v>0</v>
      </c>
      <c r="BP1904" s="283" t="str">
        <f>IF(BO1904=0,"",
IF(SUM($BO$1836:BO1904)=1,BQ1904,
IF($BO$1956&gt;SUM($BO$1836:BO1904),_xlfn.CONCAT(", ",BQ1904),
IF($BO$1956=SUM($BO$1836:BO1904),_xlfn.CONCAT(" y ",BQ1904)))))</f>
        <v/>
      </c>
      <c r="BQ1904" s="120" t="s">
        <v>5257</v>
      </c>
    </row>
    <row r="1905" spans="1:69" ht="15" customHeight="1">
      <c r="A1905" s="22"/>
      <c r="B1905" s="11"/>
      <c r="C1905" s="35" t="s">
        <v>5258</v>
      </c>
      <c r="D1905" s="800" t="str">
        <f>IF(CNGE_2026_M1_Secc1_Sub1!$D110="","",CNGE_2026_M1_Secc1_Sub1!$D110)</f>
        <v/>
      </c>
      <c r="E1905" s="723"/>
      <c r="F1905" s="723"/>
      <c r="G1905" s="723"/>
      <c r="H1905" s="723"/>
      <c r="I1905" s="723"/>
      <c r="J1905" s="723"/>
      <c r="K1905" s="723"/>
      <c r="L1905" s="723"/>
      <c r="M1905" s="723"/>
      <c r="N1905" s="723"/>
      <c r="O1905" s="723"/>
      <c r="P1905" s="723"/>
      <c r="Q1905" s="723"/>
      <c r="R1905" s="724"/>
      <c r="S1905" s="637" t="str">
        <f t="shared" si="1411"/>
        <v/>
      </c>
      <c r="T1905" s="637" t="str">
        <f t="shared" si="1412"/>
        <v/>
      </c>
      <c r="U1905" s="637" t="str">
        <f t="shared" si="1413"/>
        <v/>
      </c>
      <c r="V1905" s="638"/>
      <c r="W1905" s="638"/>
      <c r="X1905" s="638"/>
      <c r="Y1905" s="638"/>
      <c r="Z1905" s="638"/>
      <c r="AA1905" s="638"/>
      <c r="AB1905" s="638"/>
      <c r="AC1905" s="638"/>
      <c r="AD1905" s="638"/>
      <c r="AI1905" t="str">
        <f t="shared" si="1414"/>
        <v/>
      </c>
      <c r="AJ1905">
        <f t="shared" si="1415"/>
        <v>0</v>
      </c>
      <c r="AK1905">
        <f t="shared" si="1416"/>
        <v>0</v>
      </c>
      <c r="AL1905">
        <f t="shared" si="1429"/>
        <v>0</v>
      </c>
      <c r="AM1905">
        <f t="shared" si="1417"/>
        <v>0</v>
      </c>
      <c r="AN1905">
        <f t="shared" si="1418"/>
        <v>0</v>
      </c>
      <c r="AO1905">
        <f t="shared" si="1419"/>
        <v>0</v>
      </c>
      <c r="AP1905">
        <f t="shared" si="1420"/>
        <v>0</v>
      </c>
      <c r="AQ1905">
        <f t="shared" si="1421"/>
        <v>0</v>
      </c>
      <c r="AR1905">
        <f t="shared" si="1422"/>
        <v>0</v>
      </c>
      <c r="AS1905">
        <f t="shared" si="1423"/>
        <v>0</v>
      </c>
      <c r="AT1905">
        <f t="shared" si="1424"/>
        <v>0</v>
      </c>
      <c r="AU1905">
        <f t="shared" si="1425"/>
        <v>0</v>
      </c>
      <c r="AV1905">
        <f t="shared" si="1426"/>
        <v>0</v>
      </c>
      <c r="AW1905">
        <f t="shared" si="1427"/>
        <v>0</v>
      </c>
      <c r="AX1905">
        <f t="shared" si="1428"/>
        <v>0</v>
      </c>
      <c r="AY1905" s="356" t="str">
        <f t="shared" si="1430"/>
        <v/>
      </c>
      <c r="AZ1905" s="357">
        <f t="shared" si="1431"/>
        <v>0</v>
      </c>
      <c r="BA1905" s="358">
        <f t="shared" si="1432"/>
        <v>0</v>
      </c>
      <c r="BB1905" s="359">
        <f t="shared" si="1433"/>
        <v>0</v>
      </c>
      <c r="BC1905" s="356" t="str">
        <f t="shared" si="1434"/>
        <v/>
      </c>
      <c r="BD1905" s="360">
        <f t="shared" si="1435"/>
        <v>0</v>
      </c>
      <c r="BE1905" s="358">
        <f t="shared" si="1436"/>
        <v>0</v>
      </c>
      <c r="BF1905" s="359">
        <f t="shared" si="1437"/>
        <v>0</v>
      </c>
      <c r="BG1905" s="356" t="str">
        <f t="shared" si="1438"/>
        <v/>
      </c>
      <c r="BH1905" s="360">
        <f t="shared" si="1439"/>
        <v>0</v>
      </c>
      <c r="BI1905" s="358">
        <f t="shared" si="1440"/>
        <v>0</v>
      </c>
      <c r="BJ1905" s="359">
        <f t="shared" si="1441"/>
        <v>0</v>
      </c>
      <c r="BK1905" s="293">
        <f t="shared" si="1442"/>
        <v>0</v>
      </c>
      <c r="BL1905" s="352" t="str">
        <f>IF(BK1905=0,"",
IF(SUM($BK$1836:BK1905)=1,BM1905,
IF($BK$1956&gt;SUM($BK$1836:BK1905),_xlfn.CONCAT(", ",BM1905),
IF($BK$1956=SUM($BK$1836:BK1905),_xlfn.CONCAT(" y ",BM1905)))))</f>
        <v/>
      </c>
      <c r="BM1905" s="120" t="s">
        <v>5259</v>
      </c>
      <c r="BN1905" s="290">
        <f t="shared" si="1443"/>
        <v>0</v>
      </c>
      <c r="BO1905" s="293">
        <f t="shared" si="1444"/>
        <v>0</v>
      </c>
      <c r="BP1905" s="283" t="str">
        <f>IF(BO1905=0,"",
IF(SUM($BO$1836:BO1905)=1,BQ1905,
IF($BO$1956&gt;SUM($BO$1836:BO1905),_xlfn.CONCAT(", ",BQ1905),
IF($BO$1956=SUM($BO$1836:BO1905),_xlfn.CONCAT(" y ",BQ1905)))))</f>
        <v/>
      </c>
      <c r="BQ1905" s="120" t="s">
        <v>5259</v>
      </c>
    </row>
    <row r="1906" spans="1:69" ht="15" customHeight="1">
      <c r="A1906" s="22"/>
      <c r="B1906" s="11"/>
      <c r="C1906" s="35" t="s">
        <v>5260</v>
      </c>
      <c r="D1906" s="800" t="str">
        <f>IF(CNGE_2026_M1_Secc1_Sub1!$D111="","",CNGE_2026_M1_Secc1_Sub1!$D111)</f>
        <v/>
      </c>
      <c r="E1906" s="723"/>
      <c r="F1906" s="723"/>
      <c r="G1906" s="723"/>
      <c r="H1906" s="723"/>
      <c r="I1906" s="723"/>
      <c r="J1906" s="723"/>
      <c r="K1906" s="723"/>
      <c r="L1906" s="723"/>
      <c r="M1906" s="723"/>
      <c r="N1906" s="723"/>
      <c r="O1906" s="723"/>
      <c r="P1906" s="723"/>
      <c r="Q1906" s="723"/>
      <c r="R1906" s="724"/>
      <c r="S1906" s="637" t="str">
        <f t="shared" si="1411"/>
        <v/>
      </c>
      <c r="T1906" s="637" t="str">
        <f t="shared" si="1412"/>
        <v/>
      </c>
      <c r="U1906" s="637" t="str">
        <f t="shared" si="1413"/>
        <v/>
      </c>
      <c r="V1906" s="638"/>
      <c r="W1906" s="638"/>
      <c r="X1906" s="638"/>
      <c r="Y1906" s="638"/>
      <c r="Z1906" s="638"/>
      <c r="AA1906" s="638"/>
      <c r="AB1906" s="638"/>
      <c r="AC1906" s="638"/>
      <c r="AD1906" s="638"/>
      <c r="AI1906" t="str">
        <f t="shared" si="1414"/>
        <v/>
      </c>
      <c r="AJ1906">
        <f t="shared" si="1415"/>
        <v>0</v>
      </c>
      <c r="AK1906">
        <f t="shared" si="1416"/>
        <v>0</v>
      </c>
      <c r="AL1906">
        <f t="shared" si="1429"/>
        <v>0</v>
      </c>
      <c r="AM1906">
        <f t="shared" si="1417"/>
        <v>0</v>
      </c>
      <c r="AN1906">
        <f t="shared" si="1418"/>
        <v>0</v>
      </c>
      <c r="AO1906">
        <f t="shared" si="1419"/>
        <v>0</v>
      </c>
      <c r="AP1906">
        <f t="shared" si="1420"/>
        <v>0</v>
      </c>
      <c r="AQ1906">
        <f t="shared" si="1421"/>
        <v>0</v>
      </c>
      <c r="AR1906">
        <f t="shared" si="1422"/>
        <v>0</v>
      </c>
      <c r="AS1906">
        <f t="shared" si="1423"/>
        <v>0</v>
      </c>
      <c r="AT1906">
        <f t="shared" si="1424"/>
        <v>0</v>
      </c>
      <c r="AU1906">
        <f t="shared" si="1425"/>
        <v>0</v>
      </c>
      <c r="AV1906">
        <f t="shared" si="1426"/>
        <v>0</v>
      </c>
      <c r="AW1906">
        <f t="shared" si="1427"/>
        <v>0</v>
      </c>
      <c r="AX1906">
        <f t="shared" si="1428"/>
        <v>0</v>
      </c>
      <c r="AY1906" s="356" t="str">
        <f t="shared" si="1430"/>
        <v/>
      </c>
      <c r="AZ1906" s="357">
        <f t="shared" si="1431"/>
        <v>0</v>
      </c>
      <c r="BA1906" s="358">
        <f t="shared" si="1432"/>
        <v>0</v>
      </c>
      <c r="BB1906" s="359">
        <f t="shared" si="1433"/>
        <v>0</v>
      </c>
      <c r="BC1906" s="356" t="str">
        <f t="shared" si="1434"/>
        <v/>
      </c>
      <c r="BD1906" s="360">
        <f t="shared" si="1435"/>
        <v>0</v>
      </c>
      <c r="BE1906" s="358">
        <f t="shared" si="1436"/>
        <v>0</v>
      </c>
      <c r="BF1906" s="359">
        <f t="shared" si="1437"/>
        <v>0</v>
      </c>
      <c r="BG1906" s="356" t="str">
        <f t="shared" si="1438"/>
        <v/>
      </c>
      <c r="BH1906" s="360">
        <f t="shared" si="1439"/>
        <v>0</v>
      </c>
      <c r="BI1906" s="358">
        <f t="shared" si="1440"/>
        <v>0</v>
      </c>
      <c r="BJ1906" s="359">
        <f t="shared" si="1441"/>
        <v>0</v>
      </c>
      <c r="BK1906" s="293">
        <f t="shared" si="1442"/>
        <v>0</v>
      </c>
      <c r="BL1906" s="352" t="str">
        <f>IF(BK1906=0,"",
IF(SUM($BK$1836:BK1906)=1,BM1906,
IF($BK$1956&gt;SUM($BK$1836:BK1906),_xlfn.CONCAT(", ",BM1906),
IF($BK$1956=SUM($BK$1836:BK1906),_xlfn.CONCAT(" y ",BM1906)))))</f>
        <v/>
      </c>
      <c r="BM1906" s="120" t="s">
        <v>5261</v>
      </c>
      <c r="BN1906" s="290">
        <f t="shared" si="1443"/>
        <v>0</v>
      </c>
      <c r="BO1906" s="293">
        <f t="shared" si="1444"/>
        <v>0</v>
      </c>
      <c r="BP1906" s="283" t="str">
        <f>IF(BO1906=0,"",
IF(SUM($BO$1836:BO1906)=1,BQ1906,
IF($BO$1956&gt;SUM($BO$1836:BO1906),_xlfn.CONCAT(", ",BQ1906),
IF($BO$1956=SUM($BO$1836:BO1906),_xlfn.CONCAT(" y ",BQ1906)))))</f>
        <v/>
      </c>
      <c r="BQ1906" s="120" t="s">
        <v>5261</v>
      </c>
    </row>
    <row r="1907" spans="1:69" ht="15" customHeight="1">
      <c r="A1907" s="22"/>
      <c r="B1907" s="11"/>
      <c r="C1907" s="35" t="s">
        <v>5262</v>
      </c>
      <c r="D1907" s="800" t="str">
        <f>IF(CNGE_2026_M1_Secc1_Sub1!$D112="","",CNGE_2026_M1_Secc1_Sub1!$D112)</f>
        <v/>
      </c>
      <c r="E1907" s="723"/>
      <c r="F1907" s="723"/>
      <c r="G1907" s="723"/>
      <c r="H1907" s="723"/>
      <c r="I1907" s="723"/>
      <c r="J1907" s="723"/>
      <c r="K1907" s="723"/>
      <c r="L1907" s="723"/>
      <c r="M1907" s="723"/>
      <c r="N1907" s="723"/>
      <c r="O1907" s="723"/>
      <c r="P1907" s="723"/>
      <c r="Q1907" s="723"/>
      <c r="R1907" s="724"/>
      <c r="S1907" s="637" t="str">
        <f t="shared" si="1411"/>
        <v/>
      </c>
      <c r="T1907" s="637" t="str">
        <f t="shared" si="1412"/>
        <v/>
      </c>
      <c r="U1907" s="637" t="str">
        <f t="shared" si="1413"/>
        <v/>
      </c>
      <c r="V1907" s="638"/>
      <c r="W1907" s="638"/>
      <c r="X1907" s="638"/>
      <c r="Y1907" s="638"/>
      <c r="Z1907" s="638"/>
      <c r="AA1907" s="638"/>
      <c r="AB1907" s="638"/>
      <c r="AC1907" s="638"/>
      <c r="AD1907" s="638"/>
      <c r="AI1907" t="str">
        <f t="shared" si="1414"/>
        <v/>
      </c>
      <c r="AJ1907">
        <f t="shared" si="1415"/>
        <v>0</v>
      </c>
      <c r="AK1907">
        <f t="shared" si="1416"/>
        <v>0</v>
      </c>
      <c r="AL1907">
        <f t="shared" si="1429"/>
        <v>0</v>
      </c>
      <c r="AM1907">
        <f t="shared" si="1417"/>
        <v>0</v>
      </c>
      <c r="AN1907">
        <f t="shared" si="1418"/>
        <v>0</v>
      </c>
      <c r="AO1907">
        <f t="shared" si="1419"/>
        <v>0</v>
      </c>
      <c r="AP1907">
        <f t="shared" si="1420"/>
        <v>0</v>
      </c>
      <c r="AQ1907">
        <f t="shared" si="1421"/>
        <v>0</v>
      </c>
      <c r="AR1907">
        <f t="shared" si="1422"/>
        <v>0</v>
      </c>
      <c r="AS1907">
        <f t="shared" si="1423"/>
        <v>0</v>
      </c>
      <c r="AT1907">
        <f t="shared" si="1424"/>
        <v>0</v>
      </c>
      <c r="AU1907">
        <f t="shared" si="1425"/>
        <v>0</v>
      </c>
      <c r="AV1907">
        <f t="shared" si="1426"/>
        <v>0</v>
      </c>
      <c r="AW1907">
        <f t="shared" si="1427"/>
        <v>0</v>
      </c>
      <c r="AX1907">
        <f t="shared" si="1428"/>
        <v>0</v>
      </c>
      <c r="AY1907" s="356" t="str">
        <f t="shared" si="1430"/>
        <v/>
      </c>
      <c r="AZ1907" s="357">
        <f t="shared" si="1431"/>
        <v>0</v>
      </c>
      <c r="BA1907" s="358">
        <f t="shared" si="1432"/>
        <v>0</v>
      </c>
      <c r="BB1907" s="359">
        <f t="shared" si="1433"/>
        <v>0</v>
      </c>
      <c r="BC1907" s="356" t="str">
        <f t="shared" si="1434"/>
        <v/>
      </c>
      <c r="BD1907" s="360">
        <f t="shared" si="1435"/>
        <v>0</v>
      </c>
      <c r="BE1907" s="358">
        <f t="shared" si="1436"/>
        <v>0</v>
      </c>
      <c r="BF1907" s="359">
        <f t="shared" si="1437"/>
        <v>0</v>
      </c>
      <c r="BG1907" s="356" t="str">
        <f t="shared" si="1438"/>
        <v/>
      </c>
      <c r="BH1907" s="360">
        <f t="shared" si="1439"/>
        <v>0</v>
      </c>
      <c r="BI1907" s="358">
        <f t="shared" si="1440"/>
        <v>0</v>
      </c>
      <c r="BJ1907" s="359">
        <f t="shared" si="1441"/>
        <v>0</v>
      </c>
      <c r="BK1907" s="293">
        <f t="shared" si="1442"/>
        <v>0</v>
      </c>
      <c r="BL1907" s="352" t="str">
        <f>IF(BK1907=0,"",
IF(SUM($BK$1836:BK1907)=1,BM1907,
IF($BK$1956&gt;SUM($BK$1836:BK1907),_xlfn.CONCAT(", ",BM1907),
IF($BK$1956=SUM($BK$1836:BK1907),_xlfn.CONCAT(" y ",BM1907)))))</f>
        <v/>
      </c>
      <c r="BM1907" s="120" t="s">
        <v>5263</v>
      </c>
      <c r="BN1907" s="290">
        <f t="shared" si="1443"/>
        <v>0</v>
      </c>
      <c r="BO1907" s="293">
        <f t="shared" si="1444"/>
        <v>0</v>
      </c>
      <c r="BP1907" s="283" t="str">
        <f>IF(BO1907=0,"",
IF(SUM($BO$1836:BO1907)=1,BQ1907,
IF($BO$1956&gt;SUM($BO$1836:BO1907),_xlfn.CONCAT(", ",BQ1907),
IF($BO$1956=SUM($BO$1836:BO1907),_xlfn.CONCAT(" y ",BQ1907)))))</f>
        <v/>
      </c>
      <c r="BQ1907" s="120" t="s">
        <v>5263</v>
      </c>
    </row>
    <row r="1908" spans="1:69" ht="15" customHeight="1">
      <c r="A1908" s="22"/>
      <c r="B1908" s="11"/>
      <c r="C1908" s="35" t="s">
        <v>5264</v>
      </c>
      <c r="D1908" s="800" t="str">
        <f>IF(CNGE_2026_M1_Secc1_Sub1!$D113="","",CNGE_2026_M1_Secc1_Sub1!$D113)</f>
        <v/>
      </c>
      <c r="E1908" s="723"/>
      <c r="F1908" s="723"/>
      <c r="G1908" s="723"/>
      <c r="H1908" s="723"/>
      <c r="I1908" s="723"/>
      <c r="J1908" s="723"/>
      <c r="K1908" s="723"/>
      <c r="L1908" s="723"/>
      <c r="M1908" s="723"/>
      <c r="N1908" s="723"/>
      <c r="O1908" s="723"/>
      <c r="P1908" s="723"/>
      <c r="Q1908" s="723"/>
      <c r="R1908" s="724"/>
      <c r="S1908" s="637" t="str">
        <f t="shared" si="1411"/>
        <v/>
      </c>
      <c r="T1908" s="637" t="str">
        <f t="shared" si="1412"/>
        <v/>
      </c>
      <c r="U1908" s="637" t="str">
        <f t="shared" si="1413"/>
        <v/>
      </c>
      <c r="V1908" s="638"/>
      <c r="W1908" s="638"/>
      <c r="X1908" s="638"/>
      <c r="Y1908" s="638"/>
      <c r="Z1908" s="638"/>
      <c r="AA1908" s="638"/>
      <c r="AB1908" s="638"/>
      <c r="AC1908" s="638"/>
      <c r="AD1908" s="638"/>
      <c r="AI1908" t="str">
        <f t="shared" si="1414"/>
        <v/>
      </c>
      <c r="AJ1908">
        <f t="shared" si="1415"/>
        <v>0</v>
      </c>
      <c r="AK1908">
        <f t="shared" si="1416"/>
        <v>0</v>
      </c>
      <c r="AL1908">
        <f t="shared" si="1429"/>
        <v>0</v>
      </c>
      <c r="AM1908">
        <f t="shared" si="1417"/>
        <v>0</v>
      </c>
      <c r="AN1908">
        <f t="shared" si="1418"/>
        <v>0</v>
      </c>
      <c r="AO1908">
        <f t="shared" si="1419"/>
        <v>0</v>
      </c>
      <c r="AP1908">
        <f t="shared" si="1420"/>
        <v>0</v>
      </c>
      <c r="AQ1908">
        <f t="shared" si="1421"/>
        <v>0</v>
      </c>
      <c r="AR1908">
        <f t="shared" si="1422"/>
        <v>0</v>
      </c>
      <c r="AS1908">
        <f t="shared" si="1423"/>
        <v>0</v>
      </c>
      <c r="AT1908">
        <f t="shared" si="1424"/>
        <v>0</v>
      </c>
      <c r="AU1908">
        <f t="shared" si="1425"/>
        <v>0</v>
      </c>
      <c r="AV1908">
        <f t="shared" si="1426"/>
        <v>0</v>
      </c>
      <c r="AW1908">
        <f t="shared" si="1427"/>
        <v>0</v>
      </c>
      <c r="AX1908">
        <f t="shared" si="1428"/>
        <v>0</v>
      </c>
      <c r="AY1908" s="356" t="str">
        <f t="shared" si="1430"/>
        <v/>
      </c>
      <c r="AZ1908" s="357">
        <f t="shared" si="1431"/>
        <v>0</v>
      </c>
      <c r="BA1908" s="358">
        <f t="shared" si="1432"/>
        <v>0</v>
      </c>
      <c r="BB1908" s="359">
        <f t="shared" si="1433"/>
        <v>0</v>
      </c>
      <c r="BC1908" s="356" t="str">
        <f t="shared" si="1434"/>
        <v/>
      </c>
      <c r="BD1908" s="360">
        <f t="shared" si="1435"/>
        <v>0</v>
      </c>
      <c r="BE1908" s="358">
        <f t="shared" si="1436"/>
        <v>0</v>
      </c>
      <c r="BF1908" s="359">
        <f t="shared" si="1437"/>
        <v>0</v>
      </c>
      <c r="BG1908" s="356" t="str">
        <f t="shared" si="1438"/>
        <v/>
      </c>
      <c r="BH1908" s="360">
        <f t="shared" si="1439"/>
        <v>0</v>
      </c>
      <c r="BI1908" s="358">
        <f t="shared" si="1440"/>
        <v>0</v>
      </c>
      <c r="BJ1908" s="359">
        <f t="shared" si="1441"/>
        <v>0</v>
      </c>
      <c r="BK1908" s="293">
        <f t="shared" si="1442"/>
        <v>0</v>
      </c>
      <c r="BL1908" s="352" t="str">
        <f>IF(BK1908=0,"",
IF(SUM($BK$1836:BK1908)=1,BM1908,
IF($BK$1956&gt;SUM($BK$1836:BK1908),_xlfn.CONCAT(", ",BM1908),
IF($BK$1956=SUM($BK$1836:BK1908),_xlfn.CONCAT(" y ",BM1908)))))</f>
        <v/>
      </c>
      <c r="BM1908" s="120" t="s">
        <v>5265</v>
      </c>
      <c r="BN1908" s="290">
        <f t="shared" si="1443"/>
        <v>0</v>
      </c>
      <c r="BO1908" s="293">
        <f t="shared" si="1444"/>
        <v>0</v>
      </c>
      <c r="BP1908" s="283" t="str">
        <f>IF(BO1908=0,"",
IF(SUM($BO$1836:BO1908)=1,BQ1908,
IF($BO$1956&gt;SUM($BO$1836:BO1908),_xlfn.CONCAT(", ",BQ1908),
IF($BO$1956=SUM($BO$1836:BO1908),_xlfn.CONCAT(" y ",BQ1908)))))</f>
        <v/>
      </c>
      <c r="BQ1908" s="120" t="s">
        <v>5265</v>
      </c>
    </row>
    <row r="1909" spans="1:69" ht="15" customHeight="1">
      <c r="A1909" s="22"/>
      <c r="B1909" s="11"/>
      <c r="C1909" s="35" t="s">
        <v>5266</v>
      </c>
      <c r="D1909" s="800" t="str">
        <f>IF(CNGE_2026_M1_Secc1_Sub1!$D114="","",CNGE_2026_M1_Secc1_Sub1!$D114)</f>
        <v/>
      </c>
      <c r="E1909" s="723"/>
      <c r="F1909" s="723"/>
      <c r="G1909" s="723"/>
      <c r="H1909" s="723"/>
      <c r="I1909" s="723"/>
      <c r="J1909" s="723"/>
      <c r="K1909" s="723"/>
      <c r="L1909" s="723"/>
      <c r="M1909" s="723"/>
      <c r="N1909" s="723"/>
      <c r="O1909" s="723"/>
      <c r="P1909" s="723"/>
      <c r="Q1909" s="723"/>
      <c r="R1909" s="724"/>
      <c r="S1909" s="637" t="str">
        <f t="shared" si="1411"/>
        <v/>
      </c>
      <c r="T1909" s="637" t="str">
        <f t="shared" si="1412"/>
        <v/>
      </c>
      <c r="U1909" s="637" t="str">
        <f t="shared" si="1413"/>
        <v/>
      </c>
      <c r="V1909" s="638"/>
      <c r="W1909" s="638"/>
      <c r="X1909" s="638"/>
      <c r="Y1909" s="638"/>
      <c r="Z1909" s="638"/>
      <c r="AA1909" s="638"/>
      <c r="AB1909" s="638"/>
      <c r="AC1909" s="638"/>
      <c r="AD1909" s="638"/>
      <c r="AI1909" t="str">
        <f t="shared" si="1414"/>
        <v/>
      </c>
      <c r="AJ1909">
        <f t="shared" si="1415"/>
        <v>0</v>
      </c>
      <c r="AK1909">
        <f t="shared" si="1416"/>
        <v>0</v>
      </c>
      <c r="AL1909">
        <f t="shared" si="1429"/>
        <v>0</v>
      </c>
      <c r="AM1909">
        <f t="shared" si="1417"/>
        <v>0</v>
      </c>
      <c r="AN1909">
        <f t="shared" si="1418"/>
        <v>0</v>
      </c>
      <c r="AO1909">
        <f t="shared" si="1419"/>
        <v>0</v>
      </c>
      <c r="AP1909">
        <f t="shared" si="1420"/>
        <v>0</v>
      </c>
      <c r="AQ1909">
        <f t="shared" si="1421"/>
        <v>0</v>
      </c>
      <c r="AR1909">
        <f t="shared" si="1422"/>
        <v>0</v>
      </c>
      <c r="AS1909">
        <f t="shared" si="1423"/>
        <v>0</v>
      </c>
      <c r="AT1909">
        <f t="shared" si="1424"/>
        <v>0</v>
      </c>
      <c r="AU1909">
        <f t="shared" si="1425"/>
        <v>0</v>
      </c>
      <c r="AV1909">
        <f t="shared" si="1426"/>
        <v>0</v>
      </c>
      <c r="AW1909">
        <f t="shared" si="1427"/>
        <v>0</v>
      </c>
      <c r="AX1909">
        <f t="shared" si="1428"/>
        <v>0</v>
      </c>
      <c r="AY1909" s="356" t="str">
        <f t="shared" si="1430"/>
        <v/>
      </c>
      <c r="AZ1909" s="357">
        <f t="shared" si="1431"/>
        <v>0</v>
      </c>
      <c r="BA1909" s="358">
        <f t="shared" si="1432"/>
        <v>0</v>
      </c>
      <c r="BB1909" s="359">
        <f t="shared" si="1433"/>
        <v>0</v>
      </c>
      <c r="BC1909" s="356" t="str">
        <f t="shared" si="1434"/>
        <v/>
      </c>
      <c r="BD1909" s="360">
        <f t="shared" si="1435"/>
        <v>0</v>
      </c>
      <c r="BE1909" s="358">
        <f t="shared" si="1436"/>
        <v>0</v>
      </c>
      <c r="BF1909" s="359">
        <f t="shared" si="1437"/>
        <v>0</v>
      </c>
      <c r="BG1909" s="356" t="str">
        <f t="shared" si="1438"/>
        <v/>
      </c>
      <c r="BH1909" s="360">
        <f t="shared" si="1439"/>
        <v>0</v>
      </c>
      <c r="BI1909" s="358">
        <f t="shared" si="1440"/>
        <v>0</v>
      </c>
      <c r="BJ1909" s="359">
        <f t="shared" si="1441"/>
        <v>0</v>
      </c>
      <c r="BK1909" s="293">
        <f t="shared" si="1442"/>
        <v>0</v>
      </c>
      <c r="BL1909" s="352" t="str">
        <f>IF(BK1909=0,"",
IF(SUM($BK$1836:BK1909)=1,BM1909,
IF($BK$1956&gt;SUM($BK$1836:BK1909),_xlfn.CONCAT(", ",BM1909),
IF($BK$1956=SUM($BK$1836:BK1909),_xlfn.CONCAT(" y ",BM1909)))))</f>
        <v/>
      </c>
      <c r="BM1909" s="120" t="s">
        <v>5267</v>
      </c>
      <c r="BN1909" s="290">
        <f t="shared" si="1443"/>
        <v>0</v>
      </c>
      <c r="BO1909" s="293">
        <f t="shared" si="1444"/>
        <v>0</v>
      </c>
      <c r="BP1909" s="283" t="str">
        <f>IF(BO1909=0,"",
IF(SUM($BO$1836:BO1909)=1,BQ1909,
IF($BO$1956&gt;SUM($BO$1836:BO1909),_xlfn.CONCAT(", ",BQ1909),
IF($BO$1956=SUM($BO$1836:BO1909),_xlfn.CONCAT(" y ",BQ1909)))))</f>
        <v/>
      </c>
      <c r="BQ1909" s="120" t="s">
        <v>5267</v>
      </c>
    </row>
    <row r="1910" spans="1:69" ht="15" customHeight="1">
      <c r="A1910" s="22"/>
      <c r="B1910" s="11"/>
      <c r="C1910" s="35" t="s">
        <v>5268</v>
      </c>
      <c r="D1910" s="800" t="str">
        <f>IF(CNGE_2026_M1_Secc1_Sub1!$D115="","",CNGE_2026_M1_Secc1_Sub1!$D115)</f>
        <v/>
      </c>
      <c r="E1910" s="723"/>
      <c r="F1910" s="723"/>
      <c r="G1910" s="723"/>
      <c r="H1910" s="723"/>
      <c r="I1910" s="723"/>
      <c r="J1910" s="723"/>
      <c r="K1910" s="723"/>
      <c r="L1910" s="723"/>
      <c r="M1910" s="723"/>
      <c r="N1910" s="723"/>
      <c r="O1910" s="723"/>
      <c r="P1910" s="723"/>
      <c r="Q1910" s="723"/>
      <c r="R1910" s="724"/>
      <c r="S1910" s="637" t="str">
        <f t="shared" si="1411"/>
        <v/>
      </c>
      <c r="T1910" s="637" t="str">
        <f t="shared" si="1412"/>
        <v/>
      </c>
      <c r="U1910" s="637" t="str">
        <f t="shared" si="1413"/>
        <v/>
      </c>
      <c r="V1910" s="638"/>
      <c r="W1910" s="638"/>
      <c r="X1910" s="638"/>
      <c r="Y1910" s="638"/>
      <c r="Z1910" s="638"/>
      <c r="AA1910" s="638"/>
      <c r="AB1910" s="638"/>
      <c r="AC1910" s="638"/>
      <c r="AD1910" s="638"/>
      <c r="AI1910" t="str">
        <f t="shared" si="1414"/>
        <v/>
      </c>
      <c r="AJ1910">
        <f t="shared" si="1415"/>
        <v>0</v>
      </c>
      <c r="AK1910">
        <f t="shared" si="1416"/>
        <v>0</v>
      </c>
      <c r="AL1910">
        <f t="shared" si="1429"/>
        <v>0</v>
      </c>
      <c r="AM1910">
        <f t="shared" si="1417"/>
        <v>0</v>
      </c>
      <c r="AN1910">
        <f t="shared" si="1418"/>
        <v>0</v>
      </c>
      <c r="AO1910">
        <f t="shared" si="1419"/>
        <v>0</v>
      </c>
      <c r="AP1910">
        <f t="shared" si="1420"/>
        <v>0</v>
      </c>
      <c r="AQ1910">
        <f t="shared" si="1421"/>
        <v>0</v>
      </c>
      <c r="AR1910">
        <f t="shared" si="1422"/>
        <v>0</v>
      </c>
      <c r="AS1910">
        <f t="shared" si="1423"/>
        <v>0</v>
      </c>
      <c r="AT1910">
        <f t="shared" si="1424"/>
        <v>0</v>
      </c>
      <c r="AU1910">
        <f t="shared" si="1425"/>
        <v>0</v>
      </c>
      <c r="AV1910">
        <f t="shared" si="1426"/>
        <v>0</v>
      </c>
      <c r="AW1910">
        <f t="shared" si="1427"/>
        <v>0</v>
      </c>
      <c r="AX1910">
        <f t="shared" si="1428"/>
        <v>0</v>
      </c>
      <c r="AY1910" s="356" t="str">
        <f t="shared" si="1430"/>
        <v/>
      </c>
      <c r="AZ1910" s="357">
        <f t="shared" si="1431"/>
        <v>0</v>
      </c>
      <c r="BA1910" s="358">
        <f t="shared" si="1432"/>
        <v>0</v>
      </c>
      <c r="BB1910" s="359">
        <f t="shared" si="1433"/>
        <v>0</v>
      </c>
      <c r="BC1910" s="356" t="str">
        <f t="shared" si="1434"/>
        <v/>
      </c>
      <c r="BD1910" s="360">
        <f t="shared" si="1435"/>
        <v>0</v>
      </c>
      <c r="BE1910" s="358">
        <f t="shared" si="1436"/>
        <v>0</v>
      </c>
      <c r="BF1910" s="359">
        <f t="shared" si="1437"/>
        <v>0</v>
      </c>
      <c r="BG1910" s="356" t="str">
        <f t="shared" si="1438"/>
        <v/>
      </c>
      <c r="BH1910" s="360">
        <f t="shared" si="1439"/>
        <v>0</v>
      </c>
      <c r="BI1910" s="358">
        <f t="shared" si="1440"/>
        <v>0</v>
      </c>
      <c r="BJ1910" s="359">
        <f t="shared" si="1441"/>
        <v>0</v>
      </c>
      <c r="BK1910" s="293">
        <f t="shared" si="1442"/>
        <v>0</v>
      </c>
      <c r="BL1910" s="352" t="str">
        <f>IF(BK1910=0,"",
IF(SUM($BK$1836:BK1910)=1,BM1910,
IF($BK$1956&gt;SUM($BK$1836:BK1910),_xlfn.CONCAT(", ",BM1910),
IF($BK$1956=SUM($BK$1836:BK1910),_xlfn.CONCAT(" y ",BM1910)))))</f>
        <v/>
      </c>
      <c r="BM1910" s="120" t="s">
        <v>5269</v>
      </c>
      <c r="BN1910" s="290">
        <f t="shared" si="1443"/>
        <v>0</v>
      </c>
      <c r="BO1910" s="293">
        <f t="shared" si="1444"/>
        <v>0</v>
      </c>
      <c r="BP1910" s="283" t="str">
        <f>IF(BO1910=0,"",
IF(SUM($BO$1836:BO1910)=1,BQ1910,
IF($BO$1956&gt;SUM($BO$1836:BO1910),_xlfn.CONCAT(", ",BQ1910),
IF($BO$1956=SUM($BO$1836:BO1910),_xlfn.CONCAT(" y ",BQ1910)))))</f>
        <v/>
      </c>
      <c r="BQ1910" s="120" t="s">
        <v>5269</v>
      </c>
    </row>
    <row r="1911" spans="1:69" ht="15" customHeight="1">
      <c r="A1911" s="22"/>
      <c r="B1911" s="11"/>
      <c r="C1911" s="35" t="s">
        <v>5270</v>
      </c>
      <c r="D1911" s="800" t="str">
        <f>IF(CNGE_2026_M1_Secc1_Sub1!$D116="","",CNGE_2026_M1_Secc1_Sub1!$D116)</f>
        <v/>
      </c>
      <c r="E1911" s="723"/>
      <c r="F1911" s="723"/>
      <c r="G1911" s="723"/>
      <c r="H1911" s="723"/>
      <c r="I1911" s="723"/>
      <c r="J1911" s="723"/>
      <c r="K1911" s="723"/>
      <c r="L1911" s="723"/>
      <c r="M1911" s="723"/>
      <c r="N1911" s="723"/>
      <c r="O1911" s="723"/>
      <c r="P1911" s="723"/>
      <c r="Q1911" s="723"/>
      <c r="R1911" s="724"/>
      <c r="S1911" s="637" t="str">
        <f t="shared" si="1411"/>
        <v/>
      </c>
      <c r="T1911" s="637" t="str">
        <f t="shared" si="1412"/>
        <v/>
      </c>
      <c r="U1911" s="637" t="str">
        <f t="shared" si="1413"/>
        <v/>
      </c>
      <c r="V1911" s="638"/>
      <c r="W1911" s="638"/>
      <c r="X1911" s="638"/>
      <c r="Y1911" s="638"/>
      <c r="Z1911" s="638"/>
      <c r="AA1911" s="638"/>
      <c r="AB1911" s="638"/>
      <c r="AC1911" s="638"/>
      <c r="AD1911" s="638"/>
      <c r="AI1911" t="str">
        <f t="shared" si="1414"/>
        <v/>
      </c>
      <c r="AJ1911">
        <f t="shared" si="1415"/>
        <v>0</v>
      </c>
      <c r="AK1911">
        <f t="shared" si="1416"/>
        <v>0</v>
      </c>
      <c r="AL1911">
        <f t="shared" si="1429"/>
        <v>0</v>
      </c>
      <c r="AM1911">
        <f t="shared" si="1417"/>
        <v>0</v>
      </c>
      <c r="AN1911">
        <f t="shared" si="1418"/>
        <v>0</v>
      </c>
      <c r="AO1911">
        <f t="shared" si="1419"/>
        <v>0</v>
      </c>
      <c r="AP1911">
        <f t="shared" si="1420"/>
        <v>0</v>
      </c>
      <c r="AQ1911">
        <f t="shared" si="1421"/>
        <v>0</v>
      </c>
      <c r="AR1911">
        <f t="shared" si="1422"/>
        <v>0</v>
      </c>
      <c r="AS1911">
        <f t="shared" si="1423"/>
        <v>0</v>
      </c>
      <c r="AT1911">
        <f t="shared" si="1424"/>
        <v>0</v>
      </c>
      <c r="AU1911">
        <f t="shared" si="1425"/>
        <v>0</v>
      </c>
      <c r="AV1911">
        <f t="shared" si="1426"/>
        <v>0</v>
      </c>
      <c r="AW1911">
        <f t="shared" si="1427"/>
        <v>0</v>
      </c>
      <c r="AX1911">
        <f t="shared" si="1428"/>
        <v>0</v>
      </c>
      <c r="AY1911" s="356" t="str">
        <f t="shared" si="1430"/>
        <v/>
      </c>
      <c r="AZ1911" s="357">
        <f t="shared" si="1431"/>
        <v>0</v>
      </c>
      <c r="BA1911" s="358">
        <f t="shared" si="1432"/>
        <v>0</v>
      </c>
      <c r="BB1911" s="359">
        <f t="shared" si="1433"/>
        <v>0</v>
      </c>
      <c r="BC1911" s="356" t="str">
        <f t="shared" si="1434"/>
        <v/>
      </c>
      <c r="BD1911" s="360">
        <f t="shared" si="1435"/>
        <v>0</v>
      </c>
      <c r="BE1911" s="358">
        <f t="shared" si="1436"/>
        <v>0</v>
      </c>
      <c r="BF1911" s="359">
        <f t="shared" si="1437"/>
        <v>0</v>
      </c>
      <c r="BG1911" s="356" t="str">
        <f t="shared" si="1438"/>
        <v/>
      </c>
      <c r="BH1911" s="360">
        <f t="shared" si="1439"/>
        <v>0</v>
      </c>
      <c r="BI1911" s="358">
        <f t="shared" si="1440"/>
        <v>0</v>
      </c>
      <c r="BJ1911" s="359">
        <f t="shared" si="1441"/>
        <v>0</v>
      </c>
      <c r="BK1911" s="293">
        <f t="shared" si="1442"/>
        <v>0</v>
      </c>
      <c r="BL1911" s="352" t="str">
        <f>IF(BK1911=0,"",
IF(SUM($BK$1836:BK1911)=1,BM1911,
IF($BK$1956&gt;SUM($BK$1836:BK1911),_xlfn.CONCAT(", ",BM1911),
IF($BK$1956=SUM($BK$1836:BK1911),_xlfn.CONCAT(" y ",BM1911)))))</f>
        <v/>
      </c>
      <c r="BM1911" s="120" t="s">
        <v>5271</v>
      </c>
      <c r="BN1911" s="290">
        <f t="shared" si="1443"/>
        <v>0</v>
      </c>
      <c r="BO1911" s="293">
        <f t="shared" si="1444"/>
        <v>0</v>
      </c>
      <c r="BP1911" s="283" t="str">
        <f>IF(BO1911=0,"",
IF(SUM($BO$1836:BO1911)=1,BQ1911,
IF($BO$1956&gt;SUM($BO$1836:BO1911),_xlfn.CONCAT(", ",BQ1911),
IF($BO$1956=SUM($BO$1836:BO1911),_xlfn.CONCAT(" y ",BQ1911)))))</f>
        <v/>
      </c>
      <c r="BQ1911" s="120" t="s">
        <v>5271</v>
      </c>
    </row>
    <row r="1912" spans="1:69" ht="15" customHeight="1">
      <c r="A1912" s="22"/>
      <c r="B1912" s="11"/>
      <c r="C1912" s="35" t="s">
        <v>5272</v>
      </c>
      <c r="D1912" s="800" t="str">
        <f>IF(CNGE_2026_M1_Secc1_Sub1!$D117="","",CNGE_2026_M1_Secc1_Sub1!$D117)</f>
        <v/>
      </c>
      <c r="E1912" s="723"/>
      <c r="F1912" s="723"/>
      <c r="G1912" s="723"/>
      <c r="H1912" s="723"/>
      <c r="I1912" s="723"/>
      <c r="J1912" s="723"/>
      <c r="K1912" s="723"/>
      <c r="L1912" s="723"/>
      <c r="M1912" s="723"/>
      <c r="N1912" s="723"/>
      <c r="O1912" s="723"/>
      <c r="P1912" s="723"/>
      <c r="Q1912" s="723"/>
      <c r="R1912" s="724"/>
      <c r="S1912" s="637" t="str">
        <f t="shared" si="1411"/>
        <v/>
      </c>
      <c r="T1912" s="637" t="str">
        <f t="shared" si="1412"/>
        <v/>
      </c>
      <c r="U1912" s="637" t="str">
        <f t="shared" si="1413"/>
        <v/>
      </c>
      <c r="V1912" s="638"/>
      <c r="W1912" s="638"/>
      <c r="X1912" s="638"/>
      <c r="Y1912" s="638"/>
      <c r="Z1912" s="638"/>
      <c r="AA1912" s="638"/>
      <c r="AB1912" s="638"/>
      <c r="AC1912" s="638"/>
      <c r="AD1912" s="638"/>
      <c r="AI1912" t="str">
        <f t="shared" si="1414"/>
        <v/>
      </c>
      <c r="AJ1912">
        <f t="shared" si="1415"/>
        <v>0</v>
      </c>
      <c r="AK1912">
        <f t="shared" si="1416"/>
        <v>0</v>
      </c>
      <c r="AL1912">
        <f t="shared" si="1429"/>
        <v>0</v>
      </c>
      <c r="AM1912">
        <f t="shared" si="1417"/>
        <v>0</v>
      </c>
      <c r="AN1912">
        <f t="shared" si="1418"/>
        <v>0</v>
      </c>
      <c r="AO1912">
        <f t="shared" si="1419"/>
        <v>0</v>
      </c>
      <c r="AP1912">
        <f t="shared" si="1420"/>
        <v>0</v>
      </c>
      <c r="AQ1912">
        <f t="shared" si="1421"/>
        <v>0</v>
      </c>
      <c r="AR1912">
        <f t="shared" si="1422"/>
        <v>0</v>
      </c>
      <c r="AS1912">
        <f t="shared" si="1423"/>
        <v>0</v>
      </c>
      <c r="AT1912">
        <f t="shared" si="1424"/>
        <v>0</v>
      </c>
      <c r="AU1912">
        <f t="shared" si="1425"/>
        <v>0</v>
      </c>
      <c r="AV1912">
        <f t="shared" si="1426"/>
        <v>0</v>
      </c>
      <c r="AW1912">
        <f t="shared" si="1427"/>
        <v>0</v>
      </c>
      <c r="AX1912">
        <f t="shared" si="1428"/>
        <v>0</v>
      </c>
      <c r="AY1912" s="356" t="str">
        <f t="shared" si="1430"/>
        <v/>
      </c>
      <c r="AZ1912" s="357">
        <f t="shared" si="1431"/>
        <v>0</v>
      </c>
      <c r="BA1912" s="358">
        <f t="shared" si="1432"/>
        <v>0</v>
      </c>
      <c r="BB1912" s="359">
        <f t="shared" si="1433"/>
        <v>0</v>
      </c>
      <c r="BC1912" s="356" t="str">
        <f t="shared" si="1434"/>
        <v/>
      </c>
      <c r="BD1912" s="360">
        <f t="shared" si="1435"/>
        <v>0</v>
      </c>
      <c r="BE1912" s="358">
        <f t="shared" si="1436"/>
        <v>0</v>
      </c>
      <c r="BF1912" s="359">
        <f t="shared" si="1437"/>
        <v>0</v>
      </c>
      <c r="BG1912" s="356" t="str">
        <f t="shared" si="1438"/>
        <v/>
      </c>
      <c r="BH1912" s="360">
        <f t="shared" si="1439"/>
        <v>0</v>
      </c>
      <c r="BI1912" s="358">
        <f t="shared" si="1440"/>
        <v>0</v>
      </c>
      <c r="BJ1912" s="359">
        <f t="shared" si="1441"/>
        <v>0</v>
      </c>
      <c r="BK1912" s="293">
        <f t="shared" si="1442"/>
        <v>0</v>
      </c>
      <c r="BL1912" s="352" t="str">
        <f>IF(BK1912=0,"",
IF(SUM($BK$1836:BK1912)=1,BM1912,
IF($BK$1956&gt;SUM($BK$1836:BK1912),_xlfn.CONCAT(", ",BM1912),
IF($BK$1956=SUM($BK$1836:BK1912),_xlfn.CONCAT(" y ",BM1912)))))</f>
        <v/>
      </c>
      <c r="BM1912" s="120" t="s">
        <v>5273</v>
      </c>
      <c r="BN1912" s="290">
        <f t="shared" si="1443"/>
        <v>0</v>
      </c>
      <c r="BO1912" s="293">
        <f t="shared" si="1444"/>
        <v>0</v>
      </c>
      <c r="BP1912" s="283" t="str">
        <f>IF(BO1912=0,"",
IF(SUM($BO$1836:BO1912)=1,BQ1912,
IF($BO$1956&gt;SUM($BO$1836:BO1912),_xlfn.CONCAT(", ",BQ1912),
IF($BO$1956=SUM($BO$1836:BO1912),_xlfn.CONCAT(" y ",BQ1912)))))</f>
        <v/>
      </c>
      <c r="BQ1912" s="120" t="s">
        <v>5273</v>
      </c>
    </row>
    <row r="1913" spans="1:69" ht="15" customHeight="1">
      <c r="A1913" s="22"/>
      <c r="B1913" s="11"/>
      <c r="C1913" s="35" t="s">
        <v>5274</v>
      </c>
      <c r="D1913" s="800" t="str">
        <f>IF(CNGE_2026_M1_Secc1_Sub1!$D118="","",CNGE_2026_M1_Secc1_Sub1!$D118)</f>
        <v/>
      </c>
      <c r="E1913" s="723"/>
      <c r="F1913" s="723"/>
      <c r="G1913" s="723"/>
      <c r="H1913" s="723"/>
      <c r="I1913" s="723"/>
      <c r="J1913" s="723"/>
      <c r="K1913" s="723"/>
      <c r="L1913" s="723"/>
      <c r="M1913" s="723"/>
      <c r="N1913" s="723"/>
      <c r="O1913" s="723"/>
      <c r="P1913" s="723"/>
      <c r="Q1913" s="723"/>
      <c r="R1913" s="724"/>
      <c r="S1913" s="637" t="str">
        <f t="shared" si="1411"/>
        <v/>
      </c>
      <c r="T1913" s="637" t="str">
        <f t="shared" si="1412"/>
        <v/>
      </c>
      <c r="U1913" s="637" t="str">
        <f t="shared" si="1413"/>
        <v/>
      </c>
      <c r="V1913" s="638"/>
      <c r="W1913" s="638"/>
      <c r="X1913" s="638"/>
      <c r="Y1913" s="638"/>
      <c r="Z1913" s="638"/>
      <c r="AA1913" s="638"/>
      <c r="AB1913" s="638"/>
      <c r="AC1913" s="638"/>
      <c r="AD1913" s="638"/>
      <c r="AI1913" t="str">
        <f t="shared" si="1414"/>
        <v/>
      </c>
      <c r="AJ1913">
        <f t="shared" si="1415"/>
        <v>0</v>
      </c>
      <c r="AK1913">
        <f t="shared" si="1416"/>
        <v>0</v>
      </c>
      <c r="AL1913">
        <f t="shared" si="1429"/>
        <v>0</v>
      </c>
      <c r="AM1913">
        <f t="shared" si="1417"/>
        <v>0</v>
      </c>
      <c r="AN1913">
        <f t="shared" si="1418"/>
        <v>0</v>
      </c>
      <c r="AO1913">
        <f t="shared" si="1419"/>
        <v>0</v>
      </c>
      <c r="AP1913">
        <f t="shared" si="1420"/>
        <v>0</v>
      </c>
      <c r="AQ1913">
        <f t="shared" si="1421"/>
        <v>0</v>
      </c>
      <c r="AR1913">
        <f t="shared" si="1422"/>
        <v>0</v>
      </c>
      <c r="AS1913">
        <f t="shared" si="1423"/>
        <v>0</v>
      </c>
      <c r="AT1913">
        <f t="shared" si="1424"/>
        <v>0</v>
      </c>
      <c r="AU1913">
        <f t="shared" si="1425"/>
        <v>0</v>
      </c>
      <c r="AV1913">
        <f t="shared" si="1426"/>
        <v>0</v>
      </c>
      <c r="AW1913">
        <f t="shared" si="1427"/>
        <v>0</v>
      </c>
      <c r="AX1913">
        <f t="shared" si="1428"/>
        <v>0</v>
      </c>
      <c r="AY1913" s="356" t="str">
        <f t="shared" si="1430"/>
        <v/>
      </c>
      <c r="AZ1913" s="357">
        <f t="shared" si="1431"/>
        <v>0</v>
      </c>
      <c r="BA1913" s="358">
        <f t="shared" si="1432"/>
        <v>0</v>
      </c>
      <c r="BB1913" s="359">
        <f t="shared" si="1433"/>
        <v>0</v>
      </c>
      <c r="BC1913" s="356" t="str">
        <f t="shared" si="1434"/>
        <v/>
      </c>
      <c r="BD1913" s="360">
        <f t="shared" si="1435"/>
        <v>0</v>
      </c>
      <c r="BE1913" s="358">
        <f t="shared" si="1436"/>
        <v>0</v>
      </c>
      <c r="BF1913" s="359">
        <f t="shared" si="1437"/>
        <v>0</v>
      </c>
      <c r="BG1913" s="356" t="str">
        <f t="shared" si="1438"/>
        <v/>
      </c>
      <c r="BH1913" s="360">
        <f t="shared" si="1439"/>
        <v>0</v>
      </c>
      <c r="BI1913" s="358">
        <f t="shared" si="1440"/>
        <v>0</v>
      </c>
      <c r="BJ1913" s="359">
        <f t="shared" si="1441"/>
        <v>0</v>
      </c>
      <c r="BK1913" s="293">
        <f t="shared" si="1442"/>
        <v>0</v>
      </c>
      <c r="BL1913" s="352" t="str">
        <f>IF(BK1913=0,"",
IF(SUM($BK$1836:BK1913)=1,BM1913,
IF($BK$1956&gt;SUM($BK$1836:BK1913),_xlfn.CONCAT(", ",BM1913),
IF($BK$1956=SUM($BK$1836:BK1913),_xlfn.CONCAT(" y ",BM1913)))))</f>
        <v/>
      </c>
      <c r="BM1913" s="120" t="s">
        <v>5275</v>
      </c>
      <c r="BN1913" s="290">
        <f t="shared" si="1443"/>
        <v>0</v>
      </c>
      <c r="BO1913" s="293">
        <f t="shared" si="1444"/>
        <v>0</v>
      </c>
      <c r="BP1913" s="283" t="str">
        <f>IF(BO1913=0,"",
IF(SUM($BO$1836:BO1913)=1,BQ1913,
IF($BO$1956&gt;SUM($BO$1836:BO1913),_xlfn.CONCAT(", ",BQ1913),
IF($BO$1956=SUM($BO$1836:BO1913),_xlfn.CONCAT(" y ",BQ1913)))))</f>
        <v/>
      </c>
      <c r="BQ1913" s="120" t="s">
        <v>5275</v>
      </c>
    </row>
    <row r="1914" spans="1:69" ht="15" customHeight="1">
      <c r="A1914" s="22"/>
      <c r="B1914" s="11"/>
      <c r="C1914" s="35" t="s">
        <v>5276</v>
      </c>
      <c r="D1914" s="800" t="str">
        <f>IF(CNGE_2026_M1_Secc1_Sub1!$D119="","",CNGE_2026_M1_Secc1_Sub1!$D119)</f>
        <v/>
      </c>
      <c r="E1914" s="723"/>
      <c r="F1914" s="723"/>
      <c r="G1914" s="723"/>
      <c r="H1914" s="723"/>
      <c r="I1914" s="723"/>
      <c r="J1914" s="723"/>
      <c r="K1914" s="723"/>
      <c r="L1914" s="723"/>
      <c r="M1914" s="723"/>
      <c r="N1914" s="723"/>
      <c r="O1914" s="723"/>
      <c r="P1914" s="723"/>
      <c r="Q1914" s="723"/>
      <c r="R1914" s="724"/>
      <c r="S1914" s="637" t="str">
        <f t="shared" si="1411"/>
        <v/>
      </c>
      <c r="T1914" s="637" t="str">
        <f t="shared" si="1412"/>
        <v/>
      </c>
      <c r="U1914" s="637" t="str">
        <f t="shared" si="1413"/>
        <v/>
      </c>
      <c r="V1914" s="638"/>
      <c r="W1914" s="638"/>
      <c r="X1914" s="638"/>
      <c r="Y1914" s="638"/>
      <c r="Z1914" s="638"/>
      <c r="AA1914" s="638"/>
      <c r="AB1914" s="638"/>
      <c r="AC1914" s="638"/>
      <c r="AD1914" s="638"/>
      <c r="AI1914" t="str">
        <f t="shared" si="1414"/>
        <v/>
      </c>
      <c r="AJ1914">
        <f t="shared" si="1415"/>
        <v>0</v>
      </c>
      <c r="AK1914">
        <f t="shared" si="1416"/>
        <v>0</v>
      </c>
      <c r="AL1914">
        <f t="shared" si="1429"/>
        <v>0</v>
      </c>
      <c r="AM1914">
        <f t="shared" si="1417"/>
        <v>0</v>
      </c>
      <c r="AN1914">
        <f t="shared" si="1418"/>
        <v>0</v>
      </c>
      <c r="AO1914">
        <f t="shared" si="1419"/>
        <v>0</v>
      </c>
      <c r="AP1914">
        <f t="shared" si="1420"/>
        <v>0</v>
      </c>
      <c r="AQ1914">
        <f t="shared" si="1421"/>
        <v>0</v>
      </c>
      <c r="AR1914">
        <f t="shared" si="1422"/>
        <v>0</v>
      </c>
      <c r="AS1914">
        <f t="shared" si="1423"/>
        <v>0</v>
      </c>
      <c r="AT1914">
        <f t="shared" si="1424"/>
        <v>0</v>
      </c>
      <c r="AU1914">
        <f t="shared" si="1425"/>
        <v>0</v>
      </c>
      <c r="AV1914">
        <f t="shared" si="1426"/>
        <v>0</v>
      </c>
      <c r="AW1914">
        <f t="shared" si="1427"/>
        <v>0</v>
      </c>
      <c r="AX1914">
        <f t="shared" si="1428"/>
        <v>0</v>
      </c>
      <c r="AY1914" s="356" t="str">
        <f t="shared" si="1430"/>
        <v/>
      </c>
      <c r="AZ1914" s="357">
        <f t="shared" si="1431"/>
        <v>0</v>
      </c>
      <c r="BA1914" s="358">
        <f t="shared" si="1432"/>
        <v>0</v>
      </c>
      <c r="BB1914" s="359">
        <f t="shared" si="1433"/>
        <v>0</v>
      </c>
      <c r="BC1914" s="356" t="str">
        <f t="shared" si="1434"/>
        <v/>
      </c>
      <c r="BD1914" s="360">
        <f t="shared" si="1435"/>
        <v>0</v>
      </c>
      <c r="BE1914" s="358">
        <f t="shared" si="1436"/>
        <v>0</v>
      </c>
      <c r="BF1914" s="359">
        <f t="shared" si="1437"/>
        <v>0</v>
      </c>
      <c r="BG1914" s="356" t="str">
        <f t="shared" si="1438"/>
        <v/>
      </c>
      <c r="BH1914" s="360">
        <f t="shared" si="1439"/>
        <v>0</v>
      </c>
      <c r="BI1914" s="358">
        <f t="shared" si="1440"/>
        <v>0</v>
      </c>
      <c r="BJ1914" s="359">
        <f t="shared" si="1441"/>
        <v>0</v>
      </c>
      <c r="BK1914" s="293">
        <f t="shared" si="1442"/>
        <v>0</v>
      </c>
      <c r="BL1914" s="352" t="str">
        <f>IF(BK1914=0,"",
IF(SUM($BK$1836:BK1914)=1,BM1914,
IF($BK$1956&gt;SUM($BK$1836:BK1914),_xlfn.CONCAT(", ",BM1914),
IF($BK$1956=SUM($BK$1836:BK1914),_xlfn.CONCAT(" y ",BM1914)))))</f>
        <v/>
      </c>
      <c r="BM1914" s="120" t="s">
        <v>5277</v>
      </c>
      <c r="BN1914" s="290">
        <f t="shared" si="1443"/>
        <v>0</v>
      </c>
      <c r="BO1914" s="293">
        <f t="shared" si="1444"/>
        <v>0</v>
      </c>
      <c r="BP1914" s="283" t="str">
        <f>IF(BO1914=0,"",
IF(SUM($BO$1836:BO1914)=1,BQ1914,
IF($BO$1956&gt;SUM($BO$1836:BO1914),_xlfn.CONCAT(", ",BQ1914),
IF($BO$1956=SUM($BO$1836:BO1914),_xlfn.CONCAT(" y ",BQ1914)))))</f>
        <v/>
      </c>
      <c r="BQ1914" s="120" t="s">
        <v>5277</v>
      </c>
    </row>
    <row r="1915" spans="1:69" ht="15" customHeight="1">
      <c r="A1915" s="22"/>
      <c r="B1915" s="11"/>
      <c r="C1915" s="35" t="s">
        <v>5278</v>
      </c>
      <c r="D1915" s="800" t="str">
        <f>IF(CNGE_2026_M1_Secc1_Sub1!$D120="","",CNGE_2026_M1_Secc1_Sub1!$D120)</f>
        <v/>
      </c>
      <c r="E1915" s="723"/>
      <c r="F1915" s="723"/>
      <c r="G1915" s="723"/>
      <c r="H1915" s="723"/>
      <c r="I1915" s="723"/>
      <c r="J1915" s="723"/>
      <c r="K1915" s="723"/>
      <c r="L1915" s="723"/>
      <c r="M1915" s="723"/>
      <c r="N1915" s="723"/>
      <c r="O1915" s="723"/>
      <c r="P1915" s="723"/>
      <c r="Q1915" s="723"/>
      <c r="R1915" s="724"/>
      <c r="S1915" s="637" t="str">
        <f t="shared" si="1411"/>
        <v/>
      </c>
      <c r="T1915" s="637" t="str">
        <f t="shared" si="1412"/>
        <v/>
      </c>
      <c r="U1915" s="637" t="str">
        <f t="shared" si="1413"/>
        <v/>
      </c>
      <c r="V1915" s="638"/>
      <c r="W1915" s="638"/>
      <c r="X1915" s="638"/>
      <c r="Y1915" s="638"/>
      <c r="Z1915" s="638"/>
      <c r="AA1915" s="638"/>
      <c r="AB1915" s="638"/>
      <c r="AC1915" s="638"/>
      <c r="AD1915" s="638"/>
      <c r="AI1915" t="str">
        <f t="shared" si="1414"/>
        <v/>
      </c>
      <c r="AJ1915">
        <f t="shared" si="1415"/>
        <v>0</v>
      </c>
      <c r="AK1915">
        <f t="shared" si="1416"/>
        <v>0</v>
      </c>
      <c r="AL1915">
        <f t="shared" si="1429"/>
        <v>0</v>
      </c>
      <c r="AM1915">
        <f t="shared" si="1417"/>
        <v>0</v>
      </c>
      <c r="AN1915">
        <f t="shared" si="1418"/>
        <v>0</v>
      </c>
      <c r="AO1915">
        <f t="shared" si="1419"/>
        <v>0</v>
      </c>
      <c r="AP1915">
        <f t="shared" si="1420"/>
        <v>0</v>
      </c>
      <c r="AQ1915">
        <f t="shared" si="1421"/>
        <v>0</v>
      </c>
      <c r="AR1915">
        <f t="shared" si="1422"/>
        <v>0</v>
      </c>
      <c r="AS1915">
        <f t="shared" si="1423"/>
        <v>0</v>
      </c>
      <c r="AT1915">
        <f t="shared" si="1424"/>
        <v>0</v>
      </c>
      <c r="AU1915">
        <f t="shared" si="1425"/>
        <v>0</v>
      </c>
      <c r="AV1915">
        <f t="shared" si="1426"/>
        <v>0</v>
      </c>
      <c r="AW1915">
        <f t="shared" si="1427"/>
        <v>0</v>
      </c>
      <c r="AX1915">
        <f t="shared" si="1428"/>
        <v>0</v>
      </c>
      <c r="AY1915" s="356" t="str">
        <f t="shared" si="1430"/>
        <v/>
      </c>
      <c r="AZ1915" s="357">
        <f t="shared" si="1431"/>
        <v>0</v>
      </c>
      <c r="BA1915" s="358">
        <f t="shared" si="1432"/>
        <v>0</v>
      </c>
      <c r="BB1915" s="359">
        <f t="shared" si="1433"/>
        <v>0</v>
      </c>
      <c r="BC1915" s="356" t="str">
        <f t="shared" si="1434"/>
        <v/>
      </c>
      <c r="BD1915" s="360">
        <f t="shared" si="1435"/>
        <v>0</v>
      </c>
      <c r="BE1915" s="358">
        <f t="shared" si="1436"/>
        <v>0</v>
      </c>
      <c r="BF1915" s="359">
        <f t="shared" si="1437"/>
        <v>0</v>
      </c>
      <c r="BG1915" s="356" t="str">
        <f t="shared" si="1438"/>
        <v/>
      </c>
      <c r="BH1915" s="360">
        <f t="shared" si="1439"/>
        <v>0</v>
      </c>
      <c r="BI1915" s="358">
        <f t="shared" si="1440"/>
        <v>0</v>
      </c>
      <c r="BJ1915" s="359">
        <f t="shared" si="1441"/>
        <v>0</v>
      </c>
      <c r="BK1915" s="293">
        <f t="shared" si="1442"/>
        <v>0</v>
      </c>
      <c r="BL1915" s="352" t="str">
        <f>IF(BK1915=0,"",
IF(SUM($BK$1836:BK1915)=1,BM1915,
IF($BK$1956&gt;SUM($BK$1836:BK1915),_xlfn.CONCAT(", ",BM1915),
IF($BK$1956=SUM($BK$1836:BK1915),_xlfn.CONCAT(" y ",BM1915)))))</f>
        <v/>
      </c>
      <c r="BM1915" s="120" t="s">
        <v>5279</v>
      </c>
      <c r="BN1915" s="290">
        <f t="shared" si="1443"/>
        <v>0</v>
      </c>
      <c r="BO1915" s="293">
        <f t="shared" si="1444"/>
        <v>0</v>
      </c>
      <c r="BP1915" s="283" t="str">
        <f>IF(BO1915=0,"",
IF(SUM($BO$1836:BO1915)=1,BQ1915,
IF($BO$1956&gt;SUM($BO$1836:BO1915),_xlfn.CONCAT(", ",BQ1915),
IF($BO$1956=SUM($BO$1836:BO1915),_xlfn.CONCAT(" y ",BQ1915)))))</f>
        <v/>
      </c>
      <c r="BQ1915" s="120" t="s">
        <v>5279</v>
      </c>
    </row>
    <row r="1916" spans="1:69" ht="15" customHeight="1">
      <c r="A1916" s="22"/>
      <c r="B1916" s="11"/>
      <c r="C1916" s="35" t="s">
        <v>5280</v>
      </c>
      <c r="D1916" s="800" t="str">
        <f>IF(CNGE_2026_M1_Secc1_Sub1!$D121="","",CNGE_2026_M1_Secc1_Sub1!$D121)</f>
        <v/>
      </c>
      <c r="E1916" s="723"/>
      <c r="F1916" s="723"/>
      <c r="G1916" s="723"/>
      <c r="H1916" s="723"/>
      <c r="I1916" s="723"/>
      <c r="J1916" s="723"/>
      <c r="K1916" s="723"/>
      <c r="L1916" s="723"/>
      <c r="M1916" s="723"/>
      <c r="N1916" s="723"/>
      <c r="O1916" s="723"/>
      <c r="P1916" s="723"/>
      <c r="Q1916" s="723"/>
      <c r="R1916" s="724"/>
      <c r="S1916" s="637" t="str">
        <f t="shared" si="1411"/>
        <v/>
      </c>
      <c r="T1916" s="637" t="str">
        <f t="shared" si="1412"/>
        <v/>
      </c>
      <c r="U1916" s="637" t="str">
        <f t="shared" si="1413"/>
        <v/>
      </c>
      <c r="V1916" s="638"/>
      <c r="W1916" s="638"/>
      <c r="X1916" s="638"/>
      <c r="Y1916" s="638"/>
      <c r="Z1916" s="638"/>
      <c r="AA1916" s="638"/>
      <c r="AB1916" s="638"/>
      <c r="AC1916" s="638"/>
      <c r="AD1916" s="638"/>
      <c r="AI1916" t="str">
        <f t="shared" si="1414"/>
        <v/>
      </c>
      <c r="AJ1916">
        <f t="shared" si="1415"/>
        <v>0</v>
      </c>
      <c r="AK1916">
        <f t="shared" si="1416"/>
        <v>0</v>
      </c>
      <c r="AL1916">
        <f t="shared" si="1429"/>
        <v>0</v>
      </c>
      <c r="AM1916">
        <f t="shared" si="1417"/>
        <v>0</v>
      </c>
      <c r="AN1916">
        <f t="shared" si="1418"/>
        <v>0</v>
      </c>
      <c r="AO1916">
        <f t="shared" si="1419"/>
        <v>0</v>
      </c>
      <c r="AP1916">
        <f t="shared" si="1420"/>
        <v>0</v>
      </c>
      <c r="AQ1916">
        <f t="shared" si="1421"/>
        <v>0</v>
      </c>
      <c r="AR1916">
        <f t="shared" si="1422"/>
        <v>0</v>
      </c>
      <c r="AS1916">
        <f t="shared" si="1423"/>
        <v>0</v>
      </c>
      <c r="AT1916">
        <f t="shared" si="1424"/>
        <v>0</v>
      </c>
      <c r="AU1916">
        <f t="shared" si="1425"/>
        <v>0</v>
      </c>
      <c r="AV1916">
        <f t="shared" si="1426"/>
        <v>0</v>
      </c>
      <c r="AW1916">
        <f t="shared" si="1427"/>
        <v>0</v>
      </c>
      <c r="AX1916">
        <f t="shared" si="1428"/>
        <v>0</v>
      </c>
      <c r="AY1916" s="356" t="str">
        <f t="shared" si="1430"/>
        <v/>
      </c>
      <c r="AZ1916" s="357">
        <f t="shared" si="1431"/>
        <v>0</v>
      </c>
      <c r="BA1916" s="358">
        <f t="shared" si="1432"/>
        <v>0</v>
      </c>
      <c r="BB1916" s="359">
        <f t="shared" si="1433"/>
        <v>0</v>
      </c>
      <c r="BC1916" s="356" t="str">
        <f t="shared" si="1434"/>
        <v/>
      </c>
      <c r="BD1916" s="360">
        <f t="shared" si="1435"/>
        <v>0</v>
      </c>
      <c r="BE1916" s="358">
        <f t="shared" si="1436"/>
        <v>0</v>
      </c>
      <c r="BF1916" s="359">
        <f t="shared" si="1437"/>
        <v>0</v>
      </c>
      <c r="BG1916" s="356" t="str">
        <f t="shared" si="1438"/>
        <v/>
      </c>
      <c r="BH1916" s="360">
        <f t="shared" si="1439"/>
        <v>0</v>
      </c>
      <c r="BI1916" s="358">
        <f t="shared" si="1440"/>
        <v>0</v>
      </c>
      <c r="BJ1916" s="359">
        <f t="shared" si="1441"/>
        <v>0</v>
      </c>
      <c r="BK1916" s="293">
        <f t="shared" si="1442"/>
        <v>0</v>
      </c>
      <c r="BL1916" s="352" t="str">
        <f>IF(BK1916=0,"",
IF(SUM($BK$1836:BK1916)=1,BM1916,
IF($BK$1956&gt;SUM($BK$1836:BK1916),_xlfn.CONCAT(", ",BM1916),
IF($BK$1956=SUM($BK$1836:BK1916),_xlfn.CONCAT(" y ",BM1916)))))</f>
        <v/>
      </c>
      <c r="BM1916" s="120" t="s">
        <v>5281</v>
      </c>
      <c r="BN1916" s="290">
        <f t="shared" si="1443"/>
        <v>0</v>
      </c>
      <c r="BO1916" s="293">
        <f t="shared" si="1444"/>
        <v>0</v>
      </c>
      <c r="BP1916" s="283" t="str">
        <f>IF(BO1916=0,"",
IF(SUM($BO$1836:BO1916)=1,BQ1916,
IF($BO$1956&gt;SUM($BO$1836:BO1916),_xlfn.CONCAT(", ",BQ1916),
IF($BO$1956=SUM($BO$1836:BO1916),_xlfn.CONCAT(" y ",BQ1916)))))</f>
        <v/>
      </c>
      <c r="BQ1916" s="120" t="s">
        <v>5281</v>
      </c>
    </row>
    <row r="1917" spans="1:69" ht="15" customHeight="1">
      <c r="A1917" s="22"/>
      <c r="B1917" s="11"/>
      <c r="C1917" s="35" t="s">
        <v>5282</v>
      </c>
      <c r="D1917" s="800" t="str">
        <f>IF(CNGE_2026_M1_Secc1_Sub1!$D122="","",CNGE_2026_M1_Secc1_Sub1!$D122)</f>
        <v/>
      </c>
      <c r="E1917" s="723"/>
      <c r="F1917" s="723"/>
      <c r="G1917" s="723"/>
      <c r="H1917" s="723"/>
      <c r="I1917" s="723"/>
      <c r="J1917" s="723"/>
      <c r="K1917" s="723"/>
      <c r="L1917" s="723"/>
      <c r="M1917" s="723"/>
      <c r="N1917" s="723"/>
      <c r="O1917" s="723"/>
      <c r="P1917" s="723"/>
      <c r="Q1917" s="723"/>
      <c r="R1917" s="724"/>
      <c r="S1917" s="637" t="str">
        <f t="shared" si="1411"/>
        <v/>
      </c>
      <c r="T1917" s="637" t="str">
        <f t="shared" si="1412"/>
        <v/>
      </c>
      <c r="U1917" s="637" t="str">
        <f t="shared" si="1413"/>
        <v/>
      </c>
      <c r="V1917" s="638"/>
      <c r="W1917" s="638"/>
      <c r="X1917" s="638"/>
      <c r="Y1917" s="638"/>
      <c r="Z1917" s="638"/>
      <c r="AA1917" s="638"/>
      <c r="AB1917" s="638"/>
      <c r="AC1917" s="638"/>
      <c r="AD1917" s="638"/>
      <c r="AI1917" t="str">
        <f t="shared" si="1414"/>
        <v/>
      </c>
      <c r="AJ1917">
        <f t="shared" si="1415"/>
        <v>0</v>
      </c>
      <c r="AK1917">
        <f t="shared" si="1416"/>
        <v>0</v>
      </c>
      <c r="AL1917">
        <f t="shared" si="1429"/>
        <v>0</v>
      </c>
      <c r="AM1917">
        <f t="shared" si="1417"/>
        <v>0</v>
      </c>
      <c r="AN1917">
        <f t="shared" si="1418"/>
        <v>0</v>
      </c>
      <c r="AO1917">
        <f t="shared" si="1419"/>
        <v>0</v>
      </c>
      <c r="AP1917">
        <f t="shared" si="1420"/>
        <v>0</v>
      </c>
      <c r="AQ1917">
        <f t="shared" si="1421"/>
        <v>0</v>
      </c>
      <c r="AR1917">
        <f t="shared" si="1422"/>
        <v>0</v>
      </c>
      <c r="AS1917">
        <f t="shared" si="1423"/>
        <v>0</v>
      </c>
      <c r="AT1917">
        <f t="shared" si="1424"/>
        <v>0</v>
      </c>
      <c r="AU1917">
        <f t="shared" si="1425"/>
        <v>0</v>
      </c>
      <c r="AV1917">
        <f t="shared" si="1426"/>
        <v>0</v>
      </c>
      <c r="AW1917">
        <f t="shared" si="1427"/>
        <v>0</v>
      </c>
      <c r="AX1917">
        <f t="shared" si="1428"/>
        <v>0</v>
      </c>
      <c r="AY1917" s="356" t="str">
        <f t="shared" si="1430"/>
        <v/>
      </c>
      <c r="AZ1917" s="357">
        <f t="shared" si="1431"/>
        <v>0</v>
      </c>
      <c r="BA1917" s="358">
        <f t="shared" si="1432"/>
        <v>0</v>
      </c>
      <c r="BB1917" s="359">
        <f t="shared" si="1433"/>
        <v>0</v>
      </c>
      <c r="BC1917" s="356" t="str">
        <f t="shared" si="1434"/>
        <v/>
      </c>
      <c r="BD1917" s="360">
        <f t="shared" si="1435"/>
        <v>0</v>
      </c>
      <c r="BE1917" s="358">
        <f t="shared" si="1436"/>
        <v>0</v>
      </c>
      <c r="BF1917" s="359">
        <f t="shared" si="1437"/>
        <v>0</v>
      </c>
      <c r="BG1917" s="356" t="str">
        <f t="shared" si="1438"/>
        <v/>
      </c>
      <c r="BH1917" s="360">
        <f t="shared" si="1439"/>
        <v>0</v>
      </c>
      <c r="BI1917" s="358">
        <f t="shared" si="1440"/>
        <v>0</v>
      </c>
      <c r="BJ1917" s="359">
        <f t="shared" si="1441"/>
        <v>0</v>
      </c>
      <c r="BK1917" s="293">
        <f t="shared" si="1442"/>
        <v>0</v>
      </c>
      <c r="BL1917" s="352" t="str">
        <f>IF(BK1917=0,"",
IF(SUM($BK$1836:BK1917)=1,BM1917,
IF($BK$1956&gt;SUM($BK$1836:BK1917),_xlfn.CONCAT(", ",BM1917),
IF($BK$1956=SUM($BK$1836:BK1917),_xlfn.CONCAT(" y ",BM1917)))))</f>
        <v/>
      </c>
      <c r="BM1917" s="120" t="s">
        <v>5283</v>
      </c>
      <c r="BN1917" s="290">
        <f t="shared" si="1443"/>
        <v>0</v>
      </c>
      <c r="BO1917" s="293">
        <f t="shared" si="1444"/>
        <v>0</v>
      </c>
      <c r="BP1917" s="283" t="str">
        <f>IF(BO1917=0,"",
IF(SUM($BO$1836:BO1917)=1,BQ1917,
IF($BO$1956&gt;SUM($BO$1836:BO1917),_xlfn.CONCAT(", ",BQ1917),
IF($BO$1956=SUM($BO$1836:BO1917),_xlfn.CONCAT(" y ",BQ1917)))))</f>
        <v/>
      </c>
      <c r="BQ1917" s="120" t="s">
        <v>5283</v>
      </c>
    </row>
    <row r="1918" spans="1:69" ht="15" customHeight="1">
      <c r="A1918" s="22"/>
      <c r="B1918" s="11"/>
      <c r="C1918" s="35" t="s">
        <v>5284</v>
      </c>
      <c r="D1918" s="800" t="str">
        <f>IF(CNGE_2026_M1_Secc1_Sub1!$D123="","",CNGE_2026_M1_Secc1_Sub1!$D123)</f>
        <v/>
      </c>
      <c r="E1918" s="723"/>
      <c r="F1918" s="723"/>
      <c r="G1918" s="723"/>
      <c r="H1918" s="723"/>
      <c r="I1918" s="723"/>
      <c r="J1918" s="723"/>
      <c r="K1918" s="723"/>
      <c r="L1918" s="723"/>
      <c r="M1918" s="723"/>
      <c r="N1918" s="723"/>
      <c r="O1918" s="723"/>
      <c r="P1918" s="723"/>
      <c r="Q1918" s="723"/>
      <c r="R1918" s="724"/>
      <c r="S1918" s="637" t="str">
        <f t="shared" si="1411"/>
        <v/>
      </c>
      <c r="T1918" s="637" t="str">
        <f t="shared" si="1412"/>
        <v/>
      </c>
      <c r="U1918" s="637" t="str">
        <f t="shared" si="1413"/>
        <v/>
      </c>
      <c r="V1918" s="638"/>
      <c r="W1918" s="638"/>
      <c r="X1918" s="638"/>
      <c r="Y1918" s="638"/>
      <c r="Z1918" s="638"/>
      <c r="AA1918" s="638"/>
      <c r="AB1918" s="638"/>
      <c r="AC1918" s="638"/>
      <c r="AD1918" s="638"/>
      <c r="AI1918" t="str">
        <f t="shared" si="1414"/>
        <v/>
      </c>
      <c r="AJ1918">
        <f t="shared" si="1415"/>
        <v>0</v>
      </c>
      <c r="AK1918">
        <f t="shared" si="1416"/>
        <v>0</v>
      </c>
      <c r="AL1918">
        <f t="shared" si="1429"/>
        <v>0</v>
      </c>
      <c r="AM1918">
        <f t="shared" si="1417"/>
        <v>0</v>
      </c>
      <c r="AN1918">
        <f t="shared" si="1418"/>
        <v>0</v>
      </c>
      <c r="AO1918">
        <f t="shared" si="1419"/>
        <v>0</v>
      </c>
      <c r="AP1918">
        <f t="shared" si="1420"/>
        <v>0</v>
      </c>
      <c r="AQ1918">
        <f t="shared" si="1421"/>
        <v>0</v>
      </c>
      <c r="AR1918">
        <f t="shared" si="1422"/>
        <v>0</v>
      </c>
      <c r="AS1918">
        <f t="shared" si="1423"/>
        <v>0</v>
      </c>
      <c r="AT1918">
        <f t="shared" si="1424"/>
        <v>0</v>
      </c>
      <c r="AU1918">
        <f t="shared" si="1425"/>
        <v>0</v>
      </c>
      <c r="AV1918">
        <f t="shared" si="1426"/>
        <v>0</v>
      </c>
      <c r="AW1918">
        <f t="shared" si="1427"/>
        <v>0</v>
      </c>
      <c r="AX1918">
        <f t="shared" si="1428"/>
        <v>0</v>
      </c>
      <c r="AY1918" s="356" t="str">
        <f t="shared" si="1430"/>
        <v/>
      </c>
      <c r="AZ1918" s="357">
        <f t="shared" si="1431"/>
        <v>0</v>
      </c>
      <c r="BA1918" s="358">
        <f t="shared" si="1432"/>
        <v>0</v>
      </c>
      <c r="BB1918" s="359">
        <f t="shared" si="1433"/>
        <v>0</v>
      </c>
      <c r="BC1918" s="356" t="str">
        <f t="shared" si="1434"/>
        <v/>
      </c>
      <c r="BD1918" s="360">
        <f t="shared" si="1435"/>
        <v>0</v>
      </c>
      <c r="BE1918" s="358">
        <f t="shared" si="1436"/>
        <v>0</v>
      </c>
      <c r="BF1918" s="359">
        <f t="shared" si="1437"/>
        <v>0</v>
      </c>
      <c r="BG1918" s="356" t="str">
        <f t="shared" si="1438"/>
        <v/>
      </c>
      <c r="BH1918" s="360">
        <f t="shared" si="1439"/>
        <v>0</v>
      </c>
      <c r="BI1918" s="358">
        <f t="shared" si="1440"/>
        <v>0</v>
      </c>
      <c r="BJ1918" s="359">
        <f t="shared" si="1441"/>
        <v>0</v>
      </c>
      <c r="BK1918" s="293">
        <f t="shared" si="1442"/>
        <v>0</v>
      </c>
      <c r="BL1918" s="352" t="str">
        <f>IF(BK1918=0,"",
IF(SUM($BK$1836:BK1918)=1,BM1918,
IF($BK$1956&gt;SUM($BK$1836:BK1918),_xlfn.CONCAT(", ",BM1918),
IF($BK$1956=SUM($BK$1836:BK1918),_xlfn.CONCAT(" y ",BM1918)))))</f>
        <v/>
      </c>
      <c r="BM1918" s="120" t="s">
        <v>5285</v>
      </c>
      <c r="BN1918" s="290">
        <f t="shared" si="1443"/>
        <v>0</v>
      </c>
      <c r="BO1918" s="293">
        <f t="shared" si="1444"/>
        <v>0</v>
      </c>
      <c r="BP1918" s="283" t="str">
        <f>IF(BO1918=0,"",
IF(SUM($BO$1836:BO1918)=1,BQ1918,
IF($BO$1956&gt;SUM($BO$1836:BO1918),_xlfn.CONCAT(", ",BQ1918),
IF($BO$1956=SUM($BO$1836:BO1918),_xlfn.CONCAT(" y ",BQ1918)))))</f>
        <v/>
      </c>
      <c r="BQ1918" s="120" t="s">
        <v>5285</v>
      </c>
    </row>
    <row r="1919" spans="1:69" ht="15" customHeight="1">
      <c r="A1919" s="22"/>
      <c r="B1919" s="11"/>
      <c r="C1919" s="35" t="s">
        <v>5286</v>
      </c>
      <c r="D1919" s="800" t="str">
        <f>IF(CNGE_2026_M1_Secc1_Sub1!$D124="","",CNGE_2026_M1_Secc1_Sub1!$D124)</f>
        <v/>
      </c>
      <c r="E1919" s="723"/>
      <c r="F1919" s="723"/>
      <c r="G1919" s="723"/>
      <c r="H1919" s="723"/>
      <c r="I1919" s="723"/>
      <c r="J1919" s="723"/>
      <c r="K1919" s="723"/>
      <c r="L1919" s="723"/>
      <c r="M1919" s="723"/>
      <c r="N1919" s="723"/>
      <c r="O1919" s="723"/>
      <c r="P1919" s="723"/>
      <c r="Q1919" s="723"/>
      <c r="R1919" s="724"/>
      <c r="S1919" s="637" t="str">
        <f t="shared" si="1411"/>
        <v/>
      </c>
      <c r="T1919" s="637" t="str">
        <f t="shared" si="1412"/>
        <v/>
      </c>
      <c r="U1919" s="637" t="str">
        <f t="shared" si="1413"/>
        <v/>
      </c>
      <c r="V1919" s="638"/>
      <c r="W1919" s="638"/>
      <c r="X1919" s="638"/>
      <c r="Y1919" s="638"/>
      <c r="Z1919" s="638"/>
      <c r="AA1919" s="638"/>
      <c r="AB1919" s="638"/>
      <c r="AC1919" s="638"/>
      <c r="AD1919" s="638"/>
      <c r="AI1919" t="str">
        <f t="shared" si="1414"/>
        <v/>
      </c>
      <c r="AJ1919">
        <f t="shared" si="1415"/>
        <v>0</v>
      </c>
      <c r="AK1919">
        <f t="shared" si="1416"/>
        <v>0</v>
      </c>
      <c r="AL1919">
        <f t="shared" si="1429"/>
        <v>0</v>
      </c>
      <c r="AM1919">
        <f t="shared" si="1417"/>
        <v>0</v>
      </c>
      <c r="AN1919">
        <f t="shared" si="1418"/>
        <v>0</v>
      </c>
      <c r="AO1919">
        <f t="shared" si="1419"/>
        <v>0</v>
      </c>
      <c r="AP1919">
        <f t="shared" si="1420"/>
        <v>0</v>
      </c>
      <c r="AQ1919">
        <f t="shared" si="1421"/>
        <v>0</v>
      </c>
      <c r="AR1919">
        <f t="shared" si="1422"/>
        <v>0</v>
      </c>
      <c r="AS1919">
        <f t="shared" si="1423"/>
        <v>0</v>
      </c>
      <c r="AT1919">
        <f t="shared" si="1424"/>
        <v>0</v>
      </c>
      <c r="AU1919">
        <f t="shared" si="1425"/>
        <v>0</v>
      </c>
      <c r="AV1919">
        <f t="shared" si="1426"/>
        <v>0</v>
      </c>
      <c r="AW1919">
        <f t="shared" si="1427"/>
        <v>0</v>
      </c>
      <c r="AX1919">
        <f t="shared" si="1428"/>
        <v>0</v>
      </c>
      <c r="AY1919" s="356" t="str">
        <f t="shared" si="1430"/>
        <v/>
      </c>
      <c r="AZ1919" s="357">
        <f t="shared" si="1431"/>
        <v>0</v>
      </c>
      <c r="BA1919" s="358">
        <f t="shared" si="1432"/>
        <v>0</v>
      </c>
      <c r="BB1919" s="359">
        <f t="shared" si="1433"/>
        <v>0</v>
      </c>
      <c r="BC1919" s="356" t="str">
        <f t="shared" si="1434"/>
        <v/>
      </c>
      <c r="BD1919" s="360">
        <f t="shared" si="1435"/>
        <v>0</v>
      </c>
      <c r="BE1919" s="358">
        <f t="shared" si="1436"/>
        <v>0</v>
      </c>
      <c r="BF1919" s="359">
        <f t="shared" si="1437"/>
        <v>0</v>
      </c>
      <c r="BG1919" s="356" t="str">
        <f t="shared" si="1438"/>
        <v/>
      </c>
      <c r="BH1919" s="360">
        <f t="shared" si="1439"/>
        <v>0</v>
      </c>
      <c r="BI1919" s="358">
        <f t="shared" si="1440"/>
        <v>0</v>
      </c>
      <c r="BJ1919" s="359">
        <f t="shared" si="1441"/>
        <v>0</v>
      </c>
      <c r="BK1919" s="293">
        <f t="shared" si="1442"/>
        <v>0</v>
      </c>
      <c r="BL1919" s="352" t="str">
        <f>IF(BK1919=0,"",
IF(SUM($BK$1836:BK1919)=1,BM1919,
IF($BK$1956&gt;SUM($BK$1836:BK1919),_xlfn.CONCAT(", ",BM1919),
IF($BK$1956=SUM($BK$1836:BK1919),_xlfn.CONCAT(" y ",BM1919)))))</f>
        <v/>
      </c>
      <c r="BM1919" s="120" t="s">
        <v>5287</v>
      </c>
      <c r="BN1919" s="290">
        <f t="shared" si="1443"/>
        <v>0</v>
      </c>
      <c r="BO1919" s="293">
        <f t="shared" si="1444"/>
        <v>0</v>
      </c>
      <c r="BP1919" s="283" t="str">
        <f>IF(BO1919=0,"",
IF(SUM($BO$1836:BO1919)=1,BQ1919,
IF($BO$1956&gt;SUM($BO$1836:BO1919),_xlfn.CONCAT(", ",BQ1919),
IF($BO$1956=SUM($BO$1836:BO1919),_xlfn.CONCAT(" y ",BQ1919)))))</f>
        <v/>
      </c>
      <c r="BQ1919" s="120" t="s">
        <v>5287</v>
      </c>
    </row>
    <row r="1920" spans="1:69" ht="15" customHeight="1">
      <c r="A1920" s="22"/>
      <c r="B1920" s="11"/>
      <c r="C1920" s="35" t="s">
        <v>5288</v>
      </c>
      <c r="D1920" s="800" t="str">
        <f>IF(CNGE_2026_M1_Secc1_Sub1!$D125="","",CNGE_2026_M1_Secc1_Sub1!$D125)</f>
        <v/>
      </c>
      <c r="E1920" s="723"/>
      <c r="F1920" s="723"/>
      <c r="G1920" s="723"/>
      <c r="H1920" s="723"/>
      <c r="I1920" s="723"/>
      <c r="J1920" s="723"/>
      <c r="K1920" s="723"/>
      <c r="L1920" s="723"/>
      <c r="M1920" s="723"/>
      <c r="N1920" s="723"/>
      <c r="O1920" s="723"/>
      <c r="P1920" s="723"/>
      <c r="Q1920" s="723"/>
      <c r="R1920" s="724"/>
      <c r="S1920" s="637" t="str">
        <f t="shared" si="1411"/>
        <v/>
      </c>
      <c r="T1920" s="637" t="str">
        <f t="shared" si="1412"/>
        <v/>
      </c>
      <c r="U1920" s="637" t="str">
        <f t="shared" si="1413"/>
        <v/>
      </c>
      <c r="V1920" s="638"/>
      <c r="W1920" s="638"/>
      <c r="X1920" s="638"/>
      <c r="Y1920" s="638"/>
      <c r="Z1920" s="638"/>
      <c r="AA1920" s="638"/>
      <c r="AB1920" s="638"/>
      <c r="AC1920" s="638"/>
      <c r="AD1920" s="638"/>
      <c r="AI1920" t="str">
        <f t="shared" si="1414"/>
        <v/>
      </c>
      <c r="AJ1920">
        <f t="shared" si="1415"/>
        <v>0</v>
      </c>
      <c r="AK1920">
        <f t="shared" si="1416"/>
        <v>0</v>
      </c>
      <c r="AL1920">
        <f t="shared" si="1429"/>
        <v>0</v>
      </c>
      <c r="AM1920">
        <f t="shared" si="1417"/>
        <v>0</v>
      </c>
      <c r="AN1920">
        <f t="shared" si="1418"/>
        <v>0</v>
      </c>
      <c r="AO1920">
        <f t="shared" si="1419"/>
        <v>0</v>
      </c>
      <c r="AP1920">
        <f t="shared" si="1420"/>
        <v>0</v>
      </c>
      <c r="AQ1920">
        <f t="shared" si="1421"/>
        <v>0</v>
      </c>
      <c r="AR1920">
        <f t="shared" si="1422"/>
        <v>0</v>
      </c>
      <c r="AS1920">
        <f t="shared" si="1423"/>
        <v>0</v>
      </c>
      <c r="AT1920">
        <f t="shared" si="1424"/>
        <v>0</v>
      </c>
      <c r="AU1920">
        <f t="shared" si="1425"/>
        <v>0</v>
      </c>
      <c r="AV1920">
        <f t="shared" si="1426"/>
        <v>0</v>
      </c>
      <c r="AW1920">
        <f t="shared" si="1427"/>
        <v>0</v>
      </c>
      <c r="AX1920">
        <f t="shared" si="1428"/>
        <v>0</v>
      </c>
      <c r="AY1920" s="356" t="str">
        <f t="shared" si="1430"/>
        <v/>
      </c>
      <c r="AZ1920" s="357">
        <f t="shared" si="1431"/>
        <v>0</v>
      </c>
      <c r="BA1920" s="358">
        <f t="shared" si="1432"/>
        <v>0</v>
      </c>
      <c r="BB1920" s="359">
        <f t="shared" si="1433"/>
        <v>0</v>
      </c>
      <c r="BC1920" s="356" t="str">
        <f t="shared" si="1434"/>
        <v/>
      </c>
      <c r="BD1920" s="360">
        <f t="shared" si="1435"/>
        <v>0</v>
      </c>
      <c r="BE1920" s="358">
        <f t="shared" si="1436"/>
        <v>0</v>
      </c>
      <c r="BF1920" s="359">
        <f t="shared" si="1437"/>
        <v>0</v>
      </c>
      <c r="BG1920" s="356" t="str">
        <f t="shared" si="1438"/>
        <v/>
      </c>
      <c r="BH1920" s="360">
        <f t="shared" si="1439"/>
        <v>0</v>
      </c>
      <c r="BI1920" s="358">
        <f t="shared" si="1440"/>
        <v>0</v>
      </c>
      <c r="BJ1920" s="359">
        <f t="shared" si="1441"/>
        <v>0</v>
      </c>
      <c r="BK1920" s="293">
        <f t="shared" si="1442"/>
        <v>0</v>
      </c>
      <c r="BL1920" s="352" t="str">
        <f>IF(BK1920=0,"",
IF(SUM($BK$1836:BK1920)=1,BM1920,
IF($BK$1956&gt;SUM($BK$1836:BK1920),_xlfn.CONCAT(", ",BM1920),
IF($BK$1956=SUM($BK$1836:BK1920),_xlfn.CONCAT(" y ",BM1920)))))</f>
        <v/>
      </c>
      <c r="BM1920" s="120" t="s">
        <v>5289</v>
      </c>
      <c r="BN1920" s="290">
        <f t="shared" si="1443"/>
        <v>0</v>
      </c>
      <c r="BO1920" s="293">
        <f t="shared" si="1444"/>
        <v>0</v>
      </c>
      <c r="BP1920" s="283" t="str">
        <f>IF(BO1920=0,"",
IF(SUM($BO$1836:BO1920)=1,BQ1920,
IF($BO$1956&gt;SUM($BO$1836:BO1920),_xlfn.CONCAT(", ",BQ1920),
IF($BO$1956=SUM($BO$1836:BO1920),_xlfn.CONCAT(" y ",BQ1920)))))</f>
        <v/>
      </c>
      <c r="BQ1920" s="120" t="s">
        <v>5289</v>
      </c>
    </row>
    <row r="1921" spans="1:69" ht="15" customHeight="1">
      <c r="A1921" s="22"/>
      <c r="B1921" s="11"/>
      <c r="C1921" s="35" t="s">
        <v>5290</v>
      </c>
      <c r="D1921" s="800" t="str">
        <f>IF(CNGE_2026_M1_Secc1_Sub1!$D126="","",CNGE_2026_M1_Secc1_Sub1!$D126)</f>
        <v/>
      </c>
      <c r="E1921" s="723"/>
      <c r="F1921" s="723"/>
      <c r="G1921" s="723"/>
      <c r="H1921" s="723"/>
      <c r="I1921" s="723"/>
      <c r="J1921" s="723"/>
      <c r="K1921" s="723"/>
      <c r="L1921" s="723"/>
      <c r="M1921" s="723"/>
      <c r="N1921" s="723"/>
      <c r="O1921" s="723"/>
      <c r="P1921" s="723"/>
      <c r="Q1921" s="723"/>
      <c r="R1921" s="724"/>
      <c r="S1921" s="637" t="str">
        <f t="shared" si="1411"/>
        <v/>
      </c>
      <c r="T1921" s="637" t="str">
        <f t="shared" si="1412"/>
        <v/>
      </c>
      <c r="U1921" s="637" t="str">
        <f t="shared" si="1413"/>
        <v/>
      </c>
      <c r="V1921" s="638"/>
      <c r="W1921" s="638"/>
      <c r="X1921" s="638"/>
      <c r="Y1921" s="638"/>
      <c r="Z1921" s="638"/>
      <c r="AA1921" s="638"/>
      <c r="AB1921" s="638"/>
      <c r="AC1921" s="638"/>
      <c r="AD1921" s="638"/>
      <c r="AI1921" t="str">
        <f t="shared" si="1414"/>
        <v/>
      </c>
      <c r="AJ1921">
        <f t="shared" si="1415"/>
        <v>0</v>
      </c>
      <c r="AK1921">
        <f t="shared" si="1416"/>
        <v>0</v>
      </c>
      <c r="AL1921">
        <f t="shared" si="1429"/>
        <v>0</v>
      </c>
      <c r="AM1921">
        <f t="shared" si="1417"/>
        <v>0</v>
      </c>
      <c r="AN1921">
        <f t="shared" si="1418"/>
        <v>0</v>
      </c>
      <c r="AO1921">
        <f t="shared" si="1419"/>
        <v>0</v>
      </c>
      <c r="AP1921">
        <f t="shared" si="1420"/>
        <v>0</v>
      </c>
      <c r="AQ1921">
        <f t="shared" si="1421"/>
        <v>0</v>
      </c>
      <c r="AR1921">
        <f t="shared" si="1422"/>
        <v>0</v>
      </c>
      <c r="AS1921">
        <f t="shared" si="1423"/>
        <v>0</v>
      </c>
      <c r="AT1921">
        <f t="shared" si="1424"/>
        <v>0</v>
      </c>
      <c r="AU1921">
        <f t="shared" si="1425"/>
        <v>0</v>
      </c>
      <c r="AV1921">
        <f t="shared" si="1426"/>
        <v>0</v>
      </c>
      <c r="AW1921">
        <f t="shared" si="1427"/>
        <v>0</v>
      </c>
      <c r="AX1921">
        <f t="shared" si="1428"/>
        <v>0</v>
      </c>
      <c r="AY1921" s="356" t="str">
        <f t="shared" si="1430"/>
        <v/>
      </c>
      <c r="AZ1921" s="357">
        <f t="shared" si="1431"/>
        <v>0</v>
      </c>
      <c r="BA1921" s="358">
        <f t="shared" si="1432"/>
        <v>0</v>
      </c>
      <c r="BB1921" s="359">
        <f t="shared" si="1433"/>
        <v>0</v>
      </c>
      <c r="BC1921" s="356" t="str">
        <f t="shared" si="1434"/>
        <v/>
      </c>
      <c r="BD1921" s="360">
        <f t="shared" si="1435"/>
        <v>0</v>
      </c>
      <c r="BE1921" s="358">
        <f t="shared" si="1436"/>
        <v>0</v>
      </c>
      <c r="BF1921" s="359">
        <f t="shared" si="1437"/>
        <v>0</v>
      </c>
      <c r="BG1921" s="356" t="str">
        <f t="shared" si="1438"/>
        <v/>
      </c>
      <c r="BH1921" s="360">
        <f t="shared" si="1439"/>
        <v>0</v>
      </c>
      <c r="BI1921" s="358">
        <f t="shared" si="1440"/>
        <v>0</v>
      </c>
      <c r="BJ1921" s="359">
        <f t="shared" si="1441"/>
        <v>0</v>
      </c>
      <c r="BK1921" s="293">
        <f t="shared" si="1442"/>
        <v>0</v>
      </c>
      <c r="BL1921" s="352" t="str">
        <f>IF(BK1921=0,"",
IF(SUM($BK$1836:BK1921)=1,BM1921,
IF($BK$1956&gt;SUM($BK$1836:BK1921),_xlfn.CONCAT(", ",BM1921),
IF($BK$1956=SUM($BK$1836:BK1921),_xlfn.CONCAT(" y ",BM1921)))))</f>
        <v/>
      </c>
      <c r="BM1921" s="120" t="s">
        <v>5291</v>
      </c>
      <c r="BN1921" s="290">
        <f t="shared" si="1443"/>
        <v>0</v>
      </c>
      <c r="BO1921" s="293">
        <f t="shared" si="1444"/>
        <v>0</v>
      </c>
      <c r="BP1921" s="283" t="str">
        <f>IF(BO1921=0,"",
IF(SUM($BO$1836:BO1921)=1,BQ1921,
IF($BO$1956&gt;SUM($BO$1836:BO1921),_xlfn.CONCAT(", ",BQ1921),
IF($BO$1956=SUM($BO$1836:BO1921),_xlfn.CONCAT(" y ",BQ1921)))))</f>
        <v/>
      </c>
      <c r="BQ1921" s="120" t="s">
        <v>5291</v>
      </c>
    </row>
    <row r="1922" spans="1:69" ht="15" customHeight="1">
      <c r="A1922" s="22"/>
      <c r="B1922" s="11"/>
      <c r="C1922" s="35" t="s">
        <v>5292</v>
      </c>
      <c r="D1922" s="800" t="str">
        <f>IF(CNGE_2026_M1_Secc1_Sub1!$D127="","",CNGE_2026_M1_Secc1_Sub1!$D127)</f>
        <v/>
      </c>
      <c r="E1922" s="723"/>
      <c r="F1922" s="723"/>
      <c r="G1922" s="723"/>
      <c r="H1922" s="723"/>
      <c r="I1922" s="723"/>
      <c r="J1922" s="723"/>
      <c r="K1922" s="723"/>
      <c r="L1922" s="723"/>
      <c r="M1922" s="723"/>
      <c r="N1922" s="723"/>
      <c r="O1922" s="723"/>
      <c r="P1922" s="723"/>
      <c r="Q1922" s="723"/>
      <c r="R1922" s="724"/>
      <c r="S1922" s="637" t="str">
        <f t="shared" si="1411"/>
        <v/>
      </c>
      <c r="T1922" s="637" t="str">
        <f t="shared" si="1412"/>
        <v/>
      </c>
      <c r="U1922" s="637" t="str">
        <f t="shared" si="1413"/>
        <v/>
      </c>
      <c r="V1922" s="638"/>
      <c r="W1922" s="638"/>
      <c r="X1922" s="638"/>
      <c r="Y1922" s="638"/>
      <c r="Z1922" s="638"/>
      <c r="AA1922" s="638"/>
      <c r="AB1922" s="638"/>
      <c r="AC1922" s="638"/>
      <c r="AD1922" s="638"/>
      <c r="AI1922" t="str">
        <f t="shared" si="1414"/>
        <v/>
      </c>
      <c r="AJ1922">
        <f t="shared" si="1415"/>
        <v>0</v>
      </c>
      <c r="AK1922">
        <f t="shared" si="1416"/>
        <v>0</v>
      </c>
      <c r="AL1922">
        <f t="shared" si="1429"/>
        <v>0</v>
      </c>
      <c r="AM1922">
        <f t="shared" si="1417"/>
        <v>0</v>
      </c>
      <c r="AN1922">
        <f t="shared" si="1418"/>
        <v>0</v>
      </c>
      <c r="AO1922">
        <f t="shared" si="1419"/>
        <v>0</v>
      </c>
      <c r="AP1922">
        <f t="shared" si="1420"/>
        <v>0</v>
      </c>
      <c r="AQ1922">
        <f t="shared" si="1421"/>
        <v>0</v>
      </c>
      <c r="AR1922">
        <f t="shared" si="1422"/>
        <v>0</v>
      </c>
      <c r="AS1922">
        <f t="shared" si="1423"/>
        <v>0</v>
      </c>
      <c r="AT1922">
        <f t="shared" si="1424"/>
        <v>0</v>
      </c>
      <c r="AU1922">
        <f t="shared" si="1425"/>
        <v>0</v>
      </c>
      <c r="AV1922">
        <f t="shared" si="1426"/>
        <v>0</v>
      </c>
      <c r="AW1922">
        <f t="shared" si="1427"/>
        <v>0</v>
      </c>
      <c r="AX1922">
        <f t="shared" si="1428"/>
        <v>0</v>
      </c>
      <c r="AY1922" s="356" t="str">
        <f t="shared" si="1430"/>
        <v/>
      </c>
      <c r="AZ1922" s="357">
        <f t="shared" si="1431"/>
        <v>0</v>
      </c>
      <c r="BA1922" s="358">
        <f t="shared" si="1432"/>
        <v>0</v>
      </c>
      <c r="BB1922" s="359">
        <f t="shared" si="1433"/>
        <v>0</v>
      </c>
      <c r="BC1922" s="356" t="str">
        <f t="shared" si="1434"/>
        <v/>
      </c>
      <c r="BD1922" s="360">
        <f t="shared" si="1435"/>
        <v>0</v>
      </c>
      <c r="BE1922" s="358">
        <f t="shared" si="1436"/>
        <v>0</v>
      </c>
      <c r="BF1922" s="359">
        <f t="shared" si="1437"/>
        <v>0</v>
      </c>
      <c r="BG1922" s="356" t="str">
        <f t="shared" si="1438"/>
        <v/>
      </c>
      <c r="BH1922" s="360">
        <f t="shared" si="1439"/>
        <v>0</v>
      </c>
      <c r="BI1922" s="358">
        <f t="shared" si="1440"/>
        <v>0</v>
      </c>
      <c r="BJ1922" s="359">
        <f t="shared" si="1441"/>
        <v>0</v>
      </c>
      <c r="BK1922" s="293">
        <f t="shared" si="1442"/>
        <v>0</v>
      </c>
      <c r="BL1922" s="352" t="str">
        <f>IF(BK1922=0,"",
IF(SUM($BK$1836:BK1922)=1,BM1922,
IF($BK$1956&gt;SUM($BK$1836:BK1922),_xlfn.CONCAT(", ",BM1922),
IF($BK$1956=SUM($BK$1836:BK1922),_xlfn.CONCAT(" y ",BM1922)))))</f>
        <v/>
      </c>
      <c r="BM1922" s="120" t="s">
        <v>5293</v>
      </c>
      <c r="BN1922" s="290">
        <f t="shared" si="1443"/>
        <v>0</v>
      </c>
      <c r="BO1922" s="293">
        <f t="shared" si="1444"/>
        <v>0</v>
      </c>
      <c r="BP1922" s="283" t="str">
        <f>IF(BO1922=0,"",
IF(SUM($BO$1836:BO1922)=1,BQ1922,
IF($BO$1956&gt;SUM($BO$1836:BO1922),_xlfn.CONCAT(", ",BQ1922),
IF($BO$1956=SUM($BO$1836:BO1922),_xlfn.CONCAT(" y ",BQ1922)))))</f>
        <v/>
      </c>
      <c r="BQ1922" s="120" t="s">
        <v>5293</v>
      </c>
    </row>
    <row r="1923" spans="1:69" ht="15" customHeight="1">
      <c r="A1923" s="22"/>
      <c r="B1923" s="11"/>
      <c r="C1923" s="35" t="s">
        <v>5294</v>
      </c>
      <c r="D1923" s="800" t="str">
        <f>IF(CNGE_2026_M1_Secc1_Sub1!$D128="","",CNGE_2026_M1_Secc1_Sub1!$D128)</f>
        <v/>
      </c>
      <c r="E1923" s="723"/>
      <c r="F1923" s="723"/>
      <c r="G1923" s="723"/>
      <c r="H1923" s="723"/>
      <c r="I1923" s="723"/>
      <c r="J1923" s="723"/>
      <c r="K1923" s="723"/>
      <c r="L1923" s="723"/>
      <c r="M1923" s="723"/>
      <c r="N1923" s="723"/>
      <c r="O1923" s="723"/>
      <c r="P1923" s="723"/>
      <c r="Q1923" s="723"/>
      <c r="R1923" s="724"/>
      <c r="S1923" s="637" t="str">
        <f t="shared" si="1411"/>
        <v/>
      </c>
      <c r="T1923" s="637" t="str">
        <f t="shared" si="1412"/>
        <v/>
      </c>
      <c r="U1923" s="637" t="str">
        <f t="shared" si="1413"/>
        <v/>
      </c>
      <c r="V1923" s="638"/>
      <c r="W1923" s="638"/>
      <c r="X1923" s="638"/>
      <c r="Y1923" s="638"/>
      <c r="Z1923" s="638"/>
      <c r="AA1923" s="638"/>
      <c r="AB1923" s="638"/>
      <c r="AC1923" s="638"/>
      <c r="AD1923" s="638"/>
      <c r="AI1923" t="str">
        <f t="shared" si="1414"/>
        <v/>
      </c>
      <c r="AJ1923">
        <f t="shared" si="1415"/>
        <v>0</v>
      </c>
      <c r="AK1923">
        <f t="shared" si="1416"/>
        <v>0</v>
      </c>
      <c r="AL1923">
        <f t="shared" si="1429"/>
        <v>0</v>
      </c>
      <c r="AM1923">
        <f t="shared" si="1417"/>
        <v>0</v>
      </c>
      <c r="AN1923">
        <f t="shared" si="1418"/>
        <v>0</v>
      </c>
      <c r="AO1923">
        <f t="shared" si="1419"/>
        <v>0</v>
      </c>
      <c r="AP1923">
        <f t="shared" si="1420"/>
        <v>0</v>
      </c>
      <c r="AQ1923">
        <f t="shared" si="1421"/>
        <v>0</v>
      </c>
      <c r="AR1923">
        <f t="shared" si="1422"/>
        <v>0</v>
      </c>
      <c r="AS1923">
        <f t="shared" si="1423"/>
        <v>0</v>
      </c>
      <c r="AT1923">
        <f t="shared" si="1424"/>
        <v>0</v>
      </c>
      <c r="AU1923">
        <f t="shared" si="1425"/>
        <v>0</v>
      </c>
      <c r="AV1923">
        <f t="shared" si="1426"/>
        <v>0</v>
      </c>
      <c r="AW1923">
        <f t="shared" si="1427"/>
        <v>0</v>
      </c>
      <c r="AX1923">
        <f t="shared" si="1428"/>
        <v>0</v>
      </c>
      <c r="AY1923" s="356" t="str">
        <f t="shared" si="1430"/>
        <v/>
      </c>
      <c r="AZ1923" s="357">
        <f t="shared" si="1431"/>
        <v>0</v>
      </c>
      <c r="BA1923" s="358">
        <f t="shared" si="1432"/>
        <v>0</v>
      </c>
      <c r="BB1923" s="359">
        <f t="shared" si="1433"/>
        <v>0</v>
      </c>
      <c r="BC1923" s="356" t="str">
        <f t="shared" si="1434"/>
        <v/>
      </c>
      <c r="BD1923" s="360">
        <f t="shared" si="1435"/>
        <v>0</v>
      </c>
      <c r="BE1923" s="358">
        <f t="shared" si="1436"/>
        <v>0</v>
      </c>
      <c r="BF1923" s="359">
        <f t="shared" si="1437"/>
        <v>0</v>
      </c>
      <c r="BG1923" s="356" t="str">
        <f t="shared" si="1438"/>
        <v/>
      </c>
      <c r="BH1923" s="360">
        <f t="shared" si="1439"/>
        <v>0</v>
      </c>
      <c r="BI1923" s="358">
        <f t="shared" si="1440"/>
        <v>0</v>
      </c>
      <c r="BJ1923" s="359">
        <f t="shared" si="1441"/>
        <v>0</v>
      </c>
      <c r="BK1923" s="293">
        <f t="shared" si="1442"/>
        <v>0</v>
      </c>
      <c r="BL1923" s="352" t="str">
        <f>IF(BK1923=0,"",
IF(SUM($BK$1836:BK1923)=1,BM1923,
IF($BK$1956&gt;SUM($BK$1836:BK1923),_xlfn.CONCAT(", ",BM1923),
IF($BK$1956=SUM($BK$1836:BK1923),_xlfn.CONCAT(" y ",BM1923)))))</f>
        <v/>
      </c>
      <c r="BM1923" s="120" t="s">
        <v>5295</v>
      </c>
      <c r="BN1923" s="290">
        <f t="shared" si="1443"/>
        <v>0</v>
      </c>
      <c r="BO1923" s="293">
        <f t="shared" si="1444"/>
        <v>0</v>
      </c>
      <c r="BP1923" s="283" t="str">
        <f>IF(BO1923=0,"",
IF(SUM($BO$1836:BO1923)=1,BQ1923,
IF($BO$1956&gt;SUM($BO$1836:BO1923),_xlfn.CONCAT(", ",BQ1923),
IF($BO$1956=SUM($BO$1836:BO1923),_xlfn.CONCAT(" y ",BQ1923)))))</f>
        <v/>
      </c>
      <c r="BQ1923" s="120" t="s">
        <v>5295</v>
      </c>
    </row>
    <row r="1924" spans="1:69" ht="15" customHeight="1">
      <c r="A1924" s="22"/>
      <c r="B1924" s="11"/>
      <c r="C1924" s="35" t="s">
        <v>5296</v>
      </c>
      <c r="D1924" s="800" t="str">
        <f>IF(CNGE_2026_M1_Secc1_Sub1!$D129="","",CNGE_2026_M1_Secc1_Sub1!$D129)</f>
        <v/>
      </c>
      <c r="E1924" s="723"/>
      <c r="F1924" s="723"/>
      <c r="G1924" s="723"/>
      <c r="H1924" s="723"/>
      <c r="I1924" s="723"/>
      <c r="J1924" s="723"/>
      <c r="K1924" s="723"/>
      <c r="L1924" s="723"/>
      <c r="M1924" s="723"/>
      <c r="N1924" s="723"/>
      <c r="O1924" s="723"/>
      <c r="P1924" s="723"/>
      <c r="Q1924" s="723"/>
      <c r="R1924" s="724"/>
      <c r="S1924" s="637" t="str">
        <f t="shared" si="1411"/>
        <v/>
      </c>
      <c r="T1924" s="637" t="str">
        <f t="shared" si="1412"/>
        <v/>
      </c>
      <c r="U1924" s="637" t="str">
        <f t="shared" si="1413"/>
        <v/>
      </c>
      <c r="V1924" s="638"/>
      <c r="W1924" s="638"/>
      <c r="X1924" s="638"/>
      <c r="Y1924" s="638"/>
      <c r="Z1924" s="638"/>
      <c r="AA1924" s="638"/>
      <c r="AB1924" s="638"/>
      <c r="AC1924" s="638"/>
      <c r="AD1924" s="638"/>
      <c r="AI1924" t="str">
        <f t="shared" si="1414"/>
        <v/>
      </c>
      <c r="AJ1924">
        <f t="shared" si="1415"/>
        <v>0</v>
      </c>
      <c r="AK1924">
        <f t="shared" si="1416"/>
        <v>0</v>
      </c>
      <c r="AL1924">
        <f t="shared" si="1429"/>
        <v>0</v>
      </c>
      <c r="AM1924">
        <f t="shared" si="1417"/>
        <v>0</v>
      </c>
      <c r="AN1924">
        <f t="shared" si="1418"/>
        <v>0</v>
      </c>
      <c r="AO1924">
        <f t="shared" si="1419"/>
        <v>0</v>
      </c>
      <c r="AP1924">
        <f t="shared" si="1420"/>
        <v>0</v>
      </c>
      <c r="AQ1924">
        <f t="shared" si="1421"/>
        <v>0</v>
      </c>
      <c r="AR1924">
        <f t="shared" si="1422"/>
        <v>0</v>
      </c>
      <c r="AS1924">
        <f t="shared" si="1423"/>
        <v>0</v>
      </c>
      <c r="AT1924">
        <f t="shared" si="1424"/>
        <v>0</v>
      </c>
      <c r="AU1924">
        <f t="shared" si="1425"/>
        <v>0</v>
      </c>
      <c r="AV1924">
        <f t="shared" si="1426"/>
        <v>0</v>
      </c>
      <c r="AW1924">
        <f t="shared" si="1427"/>
        <v>0</v>
      </c>
      <c r="AX1924">
        <f t="shared" si="1428"/>
        <v>0</v>
      </c>
      <c r="AY1924" s="356" t="str">
        <f t="shared" si="1430"/>
        <v/>
      </c>
      <c r="AZ1924" s="357">
        <f t="shared" si="1431"/>
        <v>0</v>
      </c>
      <c r="BA1924" s="358">
        <f t="shared" si="1432"/>
        <v>0</v>
      </c>
      <c r="BB1924" s="359">
        <f t="shared" si="1433"/>
        <v>0</v>
      </c>
      <c r="BC1924" s="356" t="str">
        <f t="shared" si="1434"/>
        <v/>
      </c>
      <c r="BD1924" s="360">
        <f t="shared" si="1435"/>
        <v>0</v>
      </c>
      <c r="BE1924" s="358">
        <f t="shared" si="1436"/>
        <v>0</v>
      </c>
      <c r="BF1924" s="359">
        <f t="shared" si="1437"/>
        <v>0</v>
      </c>
      <c r="BG1924" s="356" t="str">
        <f t="shared" si="1438"/>
        <v/>
      </c>
      <c r="BH1924" s="360">
        <f t="shared" si="1439"/>
        <v>0</v>
      </c>
      <c r="BI1924" s="358">
        <f t="shared" si="1440"/>
        <v>0</v>
      </c>
      <c r="BJ1924" s="359">
        <f t="shared" si="1441"/>
        <v>0</v>
      </c>
      <c r="BK1924" s="293">
        <f t="shared" si="1442"/>
        <v>0</v>
      </c>
      <c r="BL1924" s="352" t="str">
        <f>IF(BK1924=0,"",
IF(SUM($BK$1836:BK1924)=1,BM1924,
IF($BK$1956&gt;SUM($BK$1836:BK1924),_xlfn.CONCAT(", ",BM1924),
IF($BK$1956=SUM($BK$1836:BK1924),_xlfn.CONCAT(" y ",BM1924)))))</f>
        <v/>
      </c>
      <c r="BM1924" s="120" t="s">
        <v>5297</v>
      </c>
      <c r="BN1924" s="290">
        <f t="shared" si="1443"/>
        <v>0</v>
      </c>
      <c r="BO1924" s="293">
        <f t="shared" si="1444"/>
        <v>0</v>
      </c>
      <c r="BP1924" s="283" t="str">
        <f>IF(BO1924=0,"",
IF(SUM($BO$1836:BO1924)=1,BQ1924,
IF($BO$1956&gt;SUM($BO$1836:BO1924),_xlfn.CONCAT(", ",BQ1924),
IF($BO$1956=SUM($BO$1836:BO1924),_xlfn.CONCAT(" y ",BQ1924)))))</f>
        <v/>
      </c>
      <c r="BQ1924" s="120" t="s">
        <v>5297</v>
      </c>
    </row>
    <row r="1925" spans="1:69" ht="15" customHeight="1">
      <c r="A1925" s="22"/>
      <c r="B1925" s="11"/>
      <c r="C1925" s="35" t="s">
        <v>5298</v>
      </c>
      <c r="D1925" s="800" t="str">
        <f>IF(CNGE_2026_M1_Secc1_Sub1!$D130="","",CNGE_2026_M1_Secc1_Sub1!$D130)</f>
        <v/>
      </c>
      <c r="E1925" s="723"/>
      <c r="F1925" s="723"/>
      <c r="G1925" s="723"/>
      <c r="H1925" s="723"/>
      <c r="I1925" s="723"/>
      <c r="J1925" s="723"/>
      <c r="K1925" s="723"/>
      <c r="L1925" s="723"/>
      <c r="M1925" s="723"/>
      <c r="N1925" s="723"/>
      <c r="O1925" s="723"/>
      <c r="P1925" s="723"/>
      <c r="Q1925" s="723"/>
      <c r="R1925" s="724"/>
      <c r="S1925" s="637" t="str">
        <f t="shared" si="1411"/>
        <v/>
      </c>
      <c r="T1925" s="637" t="str">
        <f t="shared" si="1412"/>
        <v/>
      </c>
      <c r="U1925" s="637" t="str">
        <f t="shared" si="1413"/>
        <v/>
      </c>
      <c r="V1925" s="638"/>
      <c r="W1925" s="638"/>
      <c r="X1925" s="638"/>
      <c r="Y1925" s="638"/>
      <c r="Z1925" s="638"/>
      <c r="AA1925" s="638"/>
      <c r="AB1925" s="638"/>
      <c r="AC1925" s="638"/>
      <c r="AD1925" s="638"/>
      <c r="AI1925" t="str">
        <f t="shared" si="1414"/>
        <v/>
      </c>
      <c r="AJ1925">
        <f t="shared" si="1415"/>
        <v>0</v>
      </c>
      <c r="AK1925">
        <f t="shared" si="1416"/>
        <v>0</v>
      </c>
      <c r="AL1925">
        <f t="shared" si="1429"/>
        <v>0</v>
      </c>
      <c r="AM1925">
        <f t="shared" si="1417"/>
        <v>0</v>
      </c>
      <c r="AN1925">
        <f t="shared" si="1418"/>
        <v>0</v>
      </c>
      <c r="AO1925">
        <f t="shared" si="1419"/>
        <v>0</v>
      </c>
      <c r="AP1925">
        <f t="shared" si="1420"/>
        <v>0</v>
      </c>
      <c r="AQ1925">
        <f t="shared" si="1421"/>
        <v>0</v>
      </c>
      <c r="AR1925">
        <f t="shared" si="1422"/>
        <v>0</v>
      </c>
      <c r="AS1925">
        <f t="shared" si="1423"/>
        <v>0</v>
      </c>
      <c r="AT1925">
        <f t="shared" si="1424"/>
        <v>0</v>
      </c>
      <c r="AU1925">
        <f t="shared" si="1425"/>
        <v>0</v>
      </c>
      <c r="AV1925">
        <f t="shared" si="1426"/>
        <v>0</v>
      </c>
      <c r="AW1925">
        <f t="shared" si="1427"/>
        <v>0</v>
      </c>
      <c r="AX1925">
        <f t="shared" si="1428"/>
        <v>0</v>
      </c>
      <c r="AY1925" s="356" t="str">
        <f t="shared" si="1430"/>
        <v/>
      </c>
      <c r="AZ1925" s="357">
        <f t="shared" si="1431"/>
        <v>0</v>
      </c>
      <c r="BA1925" s="358">
        <f t="shared" si="1432"/>
        <v>0</v>
      </c>
      <c r="BB1925" s="359">
        <f t="shared" si="1433"/>
        <v>0</v>
      </c>
      <c r="BC1925" s="356" t="str">
        <f t="shared" si="1434"/>
        <v/>
      </c>
      <c r="BD1925" s="360">
        <f t="shared" si="1435"/>
        <v>0</v>
      </c>
      <c r="BE1925" s="358">
        <f t="shared" si="1436"/>
        <v>0</v>
      </c>
      <c r="BF1925" s="359">
        <f t="shared" si="1437"/>
        <v>0</v>
      </c>
      <c r="BG1925" s="356" t="str">
        <f t="shared" si="1438"/>
        <v/>
      </c>
      <c r="BH1925" s="360">
        <f t="shared" si="1439"/>
        <v>0</v>
      </c>
      <c r="BI1925" s="358">
        <f t="shared" si="1440"/>
        <v>0</v>
      </c>
      <c r="BJ1925" s="359">
        <f t="shared" si="1441"/>
        <v>0</v>
      </c>
      <c r="BK1925" s="293">
        <f t="shared" si="1442"/>
        <v>0</v>
      </c>
      <c r="BL1925" s="352" t="str">
        <f>IF(BK1925=0,"",
IF(SUM($BK$1836:BK1925)=1,BM1925,
IF($BK$1956&gt;SUM($BK$1836:BK1925),_xlfn.CONCAT(", ",BM1925),
IF($BK$1956=SUM($BK$1836:BK1925),_xlfn.CONCAT(" y ",BM1925)))))</f>
        <v/>
      </c>
      <c r="BM1925" s="120" t="s">
        <v>5299</v>
      </c>
      <c r="BN1925" s="290">
        <f t="shared" si="1443"/>
        <v>0</v>
      </c>
      <c r="BO1925" s="293">
        <f t="shared" si="1444"/>
        <v>0</v>
      </c>
      <c r="BP1925" s="283" t="str">
        <f>IF(BO1925=0,"",
IF(SUM($BO$1836:BO1925)=1,BQ1925,
IF($BO$1956&gt;SUM($BO$1836:BO1925),_xlfn.CONCAT(", ",BQ1925),
IF($BO$1956=SUM($BO$1836:BO1925),_xlfn.CONCAT(" y ",BQ1925)))))</f>
        <v/>
      </c>
      <c r="BQ1925" s="120" t="s">
        <v>5299</v>
      </c>
    </row>
    <row r="1926" spans="1:69" ht="15" customHeight="1">
      <c r="A1926" s="22"/>
      <c r="B1926" s="11"/>
      <c r="C1926" s="35" t="s">
        <v>5300</v>
      </c>
      <c r="D1926" s="800" t="str">
        <f>IF(CNGE_2026_M1_Secc1_Sub1!$D131="","",CNGE_2026_M1_Secc1_Sub1!$D131)</f>
        <v/>
      </c>
      <c r="E1926" s="723"/>
      <c r="F1926" s="723"/>
      <c r="G1926" s="723"/>
      <c r="H1926" s="723"/>
      <c r="I1926" s="723"/>
      <c r="J1926" s="723"/>
      <c r="K1926" s="723"/>
      <c r="L1926" s="723"/>
      <c r="M1926" s="723"/>
      <c r="N1926" s="723"/>
      <c r="O1926" s="723"/>
      <c r="P1926" s="723"/>
      <c r="Q1926" s="723"/>
      <c r="R1926" s="724"/>
      <c r="S1926" s="637" t="str">
        <f t="shared" si="1411"/>
        <v/>
      </c>
      <c r="T1926" s="637" t="str">
        <f t="shared" si="1412"/>
        <v/>
      </c>
      <c r="U1926" s="637" t="str">
        <f t="shared" si="1413"/>
        <v/>
      </c>
      <c r="V1926" s="638"/>
      <c r="W1926" s="638"/>
      <c r="X1926" s="638"/>
      <c r="Y1926" s="638"/>
      <c r="Z1926" s="638"/>
      <c r="AA1926" s="638"/>
      <c r="AB1926" s="638"/>
      <c r="AC1926" s="638"/>
      <c r="AD1926" s="638"/>
      <c r="AI1926" t="str">
        <f t="shared" si="1414"/>
        <v/>
      </c>
      <c r="AJ1926">
        <f t="shared" si="1415"/>
        <v>0</v>
      </c>
      <c r="AK1926">
        <f t="shared" si="1416"/>
        <v>0</v>
      </c>
      <c r="AL1926">
        <f t="shared" si="1429"/>
        <v>0</v>
      </c>
      <c r="AM1926">
        <f t="shared" si="1417"/>
        <v>0</v>
      </c>
      <c r="AN1926">
        <f t="shared" si="1418"/>
        <v>0</v>
      </c>
      <c r="AO1926">
        <f t="shared" si="1419"/>
        <v>0</v>
      </c>
      <c r="AP1926">
        <f t="shared" si="1420"/>
        <v>0</v>
      </c>
      <c r="AQ1926">
        <f t="shared" si="1421"/>
        <v>0</v>
      </c>
      <c r="AR1926">
        <f t="shared" si="1422"/>
        <v>0</v>
      </c>
      <c r="AS1926">
        <f t="shared" si="1423"/>
        <v>0</v>
      </c>
      <c r="AT1926">
        <f t="shared" si="1424"/>
        <v>0</v>
      </c>
      <c r="AU1926">
        <f t="shared" si="1425"/>
        <v>0</v>
      </c>
      <c r="AV1926">
        <f t="shared" si="1426"/>
        <v>0</v>
      </c>
      <c r="AW1926">
        <f t="shared" si="1427"/>
        <v>0</v>
      </c>
      <c r="AX1926">
        <f t="shared" si="1428"/>
        <v>0</v>
      </c>
      <c r="AY1926" s="356" t="str">
        <f t="shared" si="1430"/>
        <v/>
      </c>
      <c r="AZ1926" s="357">
        <f t="shared" si="1431"/>
        <v>0</v>
      </c>
      <c r="BA1926" s="358">
        <f t="shared" si="1432"/>
        <v>0</v>
      </c>
      <c r="BB1926" s="359">
        <f t="shared" si="1433"/>
        <v>0</v>
      </c>
      <c r="BC1926" s="356" t="str">
        <f t="shared" si="1434"/>
        <v/>
      </c>
      <c r="BD1926" s="360">
        <f t="shared" si="1435"/>
        <v>0</v>
      </c>
      <c r="BE1926" s="358">
        <f t="shared" si="1436"/>
        <v>0</v>
      </c>
      <c r="BF1926" s="359">
        <f t="shared" si="1437"/>
        <v>0</v>
      </c>
      <c r="BG1926" s="356" t="str">
        <f t="shared" si="1438"/>
        <v/>
      </c>
      <c r="BH1926" s="360">
        <f t="shared" si="1439"/>
        <v>0</v>
      </c>
      <c r="BI1926" s="358">
        <f t="shared" si="1440"/>
        <v>0</v>
      </c>
      <c r="BJ1926" s="359">
        <f t="shared" si="1441"/>
        <v>0</v>
      </c>
      <c r="BK1926" s="293">
        <f t="shared" si="1442"/>
        <v>0</v>
      </c>
      <c r="BL1926" s="352" t="str">
        <f>IF(BK1926=0,"",
IF(SUM($BK$1836:BK1926)=1,BM1926,
IF($BK$1956&gt;SUM($BK$1836:BK1926),_xlfn.CONCAT(", ",BM1926),
IF($BK$1956=SUM($BK$1836:BK1926),_xlfn.CONCAT(" y ",BM1926)))))</f>
        <v/>
      </c>
      <c r="BM1926" s="120" t="s">
        <v>5301</v>
      </c>
      <c r="BN1926" s="290">
        <f t="shared" si="1443"/>
        <v>0</v>
      </c>
      <c r="BO1926" s="293">
        <f t="shared" si="1444"/>
        <v>0</v>
      </c>
      <c r="BP1926" s="283" t="str">
        <f>IF(BO1926=0,"",
IF(SUM($BO$1836:BO1926)=1,BQ1926,
IF($BO$1956&gt;SUM($BO$1836:BO1926),_xlfn.CONCAT(", ",BQ1926),
IF($BO$1956=SUM($BO$1836:BO1926),_xlfn.CONCAT(" y ",BQ1926)))))</f>
        <v/>
      </c>
      <c r="BQ1926" s="120" t="s">
        <v>5301</v>
      </c>
    </row>
    <row r="1927" spans="1:69" ht="15" customHeight="1">
      <c r="A1927" s="22"/>
      <c r="B1927" s="11"/>
      <c r="C1927" s="35" t="s">
        <v>5302</v>
      </c>
      <c r="D1927" s="800" t="str">
        <f>IF(CNGE_2026_M1_Secc1_Sub1!$D132="","",CNGE_2026_M1_Secc1_Sub1!$D132)</f>
        <v/>
      </c>
      <c r="E1927" s="723"/>
      <c r="F1927" s="723"/>
      <c r="G1927" s="723"/>
      <c r="H1927" s="723"/>
      <c r="I1927" s="723"/>
      <c r="J1927" s="723"/>
      <c r="K1927" s="723"/>
      <c r="L1927" s="723"/>
      <c r="M1927" s="723"/>
      <c r="N1927" s="723"/>
      <c r="O1927" s="723"/>
      <c r="P1927" s="723"/>
      <c r="Q1927" s="723"/>
      <c r="R1927" s="724"/>
      <c r="S1927" s="637" t="str">
        <f t="shared" si="1411"/>
        <v/>
      </c>
      <c r="T1927" s="637" t="str">
        <f t="shared" si="1412"/>
        <v/>
      </c>
      <c r="U1927" s="637" t="str">
        <f t="shared" si="1413"/>
        <v/>
      </c>
      <c r="V1927" s="638"/>
      <c r="W1927" s="638"/>
      <c r="X1927" s="638"/>
      <c r="Y1927" s="638"/>
      <c r="Z1927" s="638"/>
      <c r="AA1927" s="638"/>
      <c r="AB1927" s="638"/>
      <c r="AC1927" s="638"/>
      <c r="AD1927" s="638"/>
      <c r="AI1927" t="str">
        <f t="shared" si="1414"/>
        <v/>
      </c>
      <c r="AJ1927">
        <f t="shared" si="1415"/>
        <v>0</v>
      </c>
      <c r="AK1927">
        <f t="shared" si="1416"/>
        <v>0</v>
      </c>
      <c r="AL1927">
        <f t="shared" si="1429"/>
        <v>0</v>
      </c>
      <c r="AM1927">
        <f t="shared" si="1417"/>
        <v>0</v>
      </c>
      <c r="AN1927">
        <f t="shared" si="1418"/>
        <v>0</v>
      </c>
      <c r="AO1927">
        <f t="shared" si="1419"/>
        <v>0</v>
      </c>
      <c r="AP1927">
        <f t="shared" si="1420"/>
        <v>0</v>
      </c>
      <c r="AQ1927">
        <f t="shared" si="1421"/>
        <v>0</v>
      </c>
      <c r="AR1927">
        <f t="shared" si="1422"/>
        <v>0</v>
      </c>
      <c r="AS1927">
        <f t="shared" si="1423"/>
        <v>0</v>
      </c>
      <c r="AT1927">
        <f t="shared" si="1424"/>
        <v>0</v>
      </c>
      <c r="AU1927">
        <f t="shared" si="1425"/>
        <v>0</v>
      </c>
      <c r="AV1927">
        <f t="shared" si="1426"/>
        <v>0</v>
      </c>
      <c r="AW1927">
        <f t="shared" si="1427"/>
        <v>0</v>
      </c>
      <c r="AX1927">
        <f t="shared" si="1428"/>
        <v>0</v>
      </c>
      <c r="AY1927" s="356" t="str">
        <f t="shared" si="1430"/>
        <v/>
      </c>
      <c r="AZ1927" s="357">
        <f t="shared" si="1431"/>
        <v>0</v>
      </c>
      <c r="BA1927" s="358">
        <f t="shared" si="1432"/>
        <v>0</v>
      </c>
      <c r="BB1927" s="359">
        <f t="shared" si="1433"/>
        <v>0</v>
      </c>
      <c r="BC1927" s="356" t="str">
        <f t="shared" si="1434"/>
        <v/>
      </c>
      <c r="BD1927" s="360">
        <f t="shared" si="1435"/>
        <v>0</v>
      </c>
      <c r="BE1927" s="358">
        <f t="shared" si="1436"/>
        <v>0</v>
      </c>
      <c r="BF1927" s="359">
        <f t="shared" si="1437"/>
        <v>0</v>
      </c>
      <c r="BG1927" s="356" t="str">
        <f t="shared" si="1438"/>
        <v/>
      </c>
      <c r="BH1927" s="360">
        <f t="shared" si="1439"/>
        <v>0</v>
      </c>
      <c r="BI1927" s="358">
        <f t="shared" si="1440"/>
        <v>0</v>
      </c>
      <c r="BJ1927" s="359">
        <f t="shared" si="1441"/>
        <v>0</v>
      </c>
      <c r="BK1927" s="293">
        <f t="shared" si="1442"/>
        <v>0</v>
      </c>
      <c r="BL1927" s="352" t="str">
        <f>IF(BK1927=0,"",
IF(SUM($BK$1836:BK1927)=1,BM1927,
IF($BK$1956&gt;SUM($BK$1836:BK1927),_xlfn.CONCAT(", ",BM1927),
IF($BK$1956=SUM($BK$1836:BK1927),_xlfn.CONCAT(" y ",BM1927)))))</f>
        <v/>
      </c>
      <c r="BM1927" s="120" t="s">
        <v>5303</v>
      </c>
      <c r="BN1927" s="290">
        <f t="shared" si="1443"/>
        <v>0</v>
      </c>
      <c r="BO1927" s="293">
        <f t="shared" si="1444"/>
        <v>0</v>
      </c>
      <c r="BP1927" s="283" t="str">
        <f>IF(BO1927=0,"",
IF(SUM($BO$1836:BO1927)=1,BQ1927,
IF($BO$1956&gt;SUM($BO$1836:BO1927),_xlfn.CONCAT(", ",BQ1927),
IF($BO$1956=SUM($BO$1836:BO1927),_xlfn.CONCAT(" y ",BQ1927)))))</f>
        <v/>
      </c>
      <c r="BQ1927" s="120" t="s">
        <v>5303</v>
      </c>
    </row>
    <row r="1928" spans="1:69" ht="15" customHeight="1">
      <c r="A1928" s="22"/>
      <c r="B1928" s="11"/>
      <c r="C1928" s="35" t="s">
        <v>5304</v>
      </c>
      <c r="D1928" s="800" t="str">
        <f>IF(CNGE_2026_M1_Secc1_Sub1!$D133="","",CNGE_2026_M1_Secc1_Sub1!$D133)</f>
        <v/>
      </c>
      <c r="E1928" s="723"/>
      <c r="F1928" s="723"/>
      <c r="G1928" s="723"/>
      <c r="H1928" s="723"/>
      <c r="I1928" s="723"/>
      <c r="J1928" s="723"/>
      <c r="K1928" s="723"/>
      <c r="L1928" s="723"/>
      <c r="M1928" s="723"/>
      <c r="N1928" s="723"/>
      <c r="O1928" s="723"/>
      <c r="P1928" s="723"/>
      <c r="Q1928" s="723"/>
      <c r="R1928" s="724"/>
      <c r="S1928" s="637" t="str">
        <f t="shared" si="1411"/>
        <v/>
      </c>
      <c r="T1928" s="637" t="str">
        <f t="shared" si="1412"/>
        <v/>
      </c>
      <c r="U1928" s="637" t="str">
        <f t="shared" si="1413"/>
        <v/>
      </c>
      <c r="V1928" s="638"/>
      <c r="W1928" s="638"/>
      <c r="X1928" s="638"/>
      <c r="Y1928" s="638"/>
      <c r="Z1928" s="638"/>
      <c r="AA1928" s="638"/>
      <c r="AB1928" s="638"/>
      <c r="AC1928" s="638"/>
      <c r="AD1928" s="638"/>
      <c r="AI1928" t="str">
        <f t="shared" si="1414"/>
        <v/>
      </c>
      <c r="AJ1928">
        <f t="shared" si="1415"/>
        <v>0</v>
      </c>
      <c r="AK1928">
        <f t="shared" si="1416"/>
        <v>0</v>
      </c>
      <c r="AL1928">
        <f t="shared" si="1429"/>
        <v>0</v>
      </c>
      <c r="AM1928">
        <f t="shared" si="1417"/>
        <v>0</v>
      </c>
      <c r="AN1928">
        <f t="shared" si="1418"/>
        <v>0</v>
      </c>
      <c r="AO1928">
        <f t="shared" si="1419"/>
        <v>0</v>
      </c>
      <c r="AP1928">
        <f t="shared" si="1420"/>
        <v>0</v>
      </c>
      <c r="AQ1928">
        <f t="shared" si="1421"/>
        <v>0</v>
      </c>
      <c r="AR1928">
        <f t="shared" si="1422"/>
        <v>0</v>
      </c>
      <c r="AS1928">
        <f t="shared" si="1423"/>
        <v>0</v>
      </c>
      <c r="AT1928">
        <f t="shared" si="1424"/>
        <v>0</v>
      </c>
      <c r="AU1928">
        <f t="shared" si="1425"/>
        <v>0</v>
      </c>
      <c r="AV1928">
        <f t="shared" si="1426"/>
        <v>0</v>
      </c>
      <c r="AW1928">
        <f t="shared" si="1427"/>
        <v>0</v>
      </c>
      <c r="AX1928">
        <f t="shared" si="1428"/>
        <v>0</v>
      </c>
      <c r="AY1928" s="356" t="str">
        <f t="shared" si="1430"/>
        <v/>
      </c>
      <c r="AZ1928" s="357">
        <f t="shared" si="1431"/>
        <v>0</v>
      </c>
      <c r="BA1928" s="358">
        <f t="shared" si="1432"/>
        <v>0</v>
      </c>
      <c r="BB1928" s="359">
        <f t="shared" si="1433"/>
        <v>0</v>
      </c>
      <c r="BC1928" s="356" t="str">
        <f t="shared" si="1434"/>
        <v/>
      </c>
      <c r="BD1928" s="360">
        <f t="shared" si="1435"/>
        <v>0</v>
      </c>
      <c r="BE1928" s="358">
        <f t="shared" si="1436"/>
        <v>0</v>
      </c>
      <c r="BF1928" s="359">
        <f t="shared" si="1437"/>
        <v>0</v>
      </c>
      <c r="BG1928" s="356" t="str">
        <f t="shared" si="1438"/>
        <v/>
      </c>
      <c r="BH1928" s="360">
        <f t="shared" si="1439"/>
        <v>0</v>
      </c>
      <c r="BI1928" s="358">
        <f t="shared" si="1440"/>
        <v>0</v>
      </c>
      <c r="BJ1928" s="359">
        <f t="shared" si="1441"/>
        <v>0</v>
      </c>
      <c r="BK1928" s="293">
        <f t="shared" si="1442"/>
        <v>0</v>
      </c>
      <c r="BL1928" s="352" t="str">
        <f>IF(BK1928=0,"",
IF(SUM($BK$1836:BK1928)=1,BM1928,
IF($BK$1956&gt;SUM($BK$1836:BK1928),_xlfn.CONCAT(", ",BM1928),
IF($BK$1956=SUM($BK$1836:BK1928),_xlfn.CONCAT(" y ",BM1928)))))</f>
        <v/>
      </c>
      <c r="BM1928" s="120" t="s">
        <v>5305</v>
      </c>
      <c r="BN1928" s="290">
        <f t="shared" si="1443"/>
        <v>0</v>
      </c>
      <c r="BO1928" s="293">
        <f t="shared" si="1444"/>
        <v>0</v>
      </c>
      <c r="BP1928" s="283" t="str">
        <f>IF(BO1928=0,"",
IF(SUM($BO$1836:BO1928)=1,BQ1928,
IF($BO$1956&gt;SUM($BO$1836:BO1928),_xlfn.CONCAT(", ",BQ1928),
IF($BO$1956=SUM($BO$1836:BO1928),_xlfn.CONCAT(" y ",BQ1928)))))</f>
        <v/>
      </c>
      <c r="BQ1928" s="120" t="s">
        <v>5305</v>
      </c>
    </row>
    <row r="1929" spans="1:69" ht="15" customHeight="1">
      <c r="A1929" s="22"/>
      <c r="B1929" s="11"/>
      <c r="C1929" s="37" t="s">
        <v>5306</v>
      </c>
      <c r="D1929" s="800" t="str">
        <f>IF(CNGE_2026_M1_Secc1_Sub1!$D134="","",CNGE_2026_M1_Secc1_Sub1!$D134)</f>
        <v/>
      </c>
      <c r="E1929" s="723"/>
      <c r="F1929" s="723"/>
      <c r="G1929" s="723"/>
      <c r="H1929" s="723"/>
      <c r="I1929" s="723"/>
      <c r="J1929" s="723"/>
      <c r="K1929" s="723"/>
      <c r="L1929" s="723"/>
      <c r="M1929" s="723"/>
      <c r="N1929" s="723"/>
      <c r="O1929" s="723"/>
      <c r="P1929" s="723"/>
      <c r="Q1929" s="723"/>
      <c r="R1929" s="724"/>
      <c r="S1929" s="637" t="str">
        <f t="shared" si="1411"/>
        <v/>
      </c>
      <c r="T1929" s="637" t="str">
        <f t="shared" si="1412"/>
        <v/>
      </c>
      <c r="U1929" s="637" t="str">
        <f t="shared" si="1413"/>
        <v/>
      </c>
      <c r="V1929" s="638"/>
      <c r="W1929" s="638"/>
      <c r="X1929" s="638"/>
      <c r="Y1929" s="638"/>
      <c r="Z1929" s="638"/>
      <c r="AA1929" s="638"/>
      <c r="AB1929" s="638"/>
      <c r="AC1929" s="638"/>
      <c r="AD1929" s="638"/>
      <c r="AI1929" t="str">
        <f t="shared" si="1414"/>
        <v/>
      </c>
      <c r="AJ1929">
        <f t="shared" si="1415"/>
        <v>0</v>
      </c>
      <c r="AK1929">
        <f t="shared" si="1416"/>
        <v>0</v>
      </c>
      <c r="AL1929">
        <f t="shared" si="1429"/>
        <v>0</v>
      </c>
      <c r="AM1929">
        <f t="shared" si="1417"/>
        <v>0</v>
      </c>
      <c r="AN1929">
        <f t="shared" si="1418"/>
        <v>0</v>
      </c>
      <c r="AO1929">
        <f t="shared" si="1419"/>
        <v>0</v>
      </c>
      <c r="AP1929">
        <f t="shared" si="1420"/>
        <v>0</v>
      </c>
      <c r="AQ1929">
        <f t="shared" si="1421"/>
        <v>0</v>
      </c>
      <c r="AR1929">
        <f t="shared" si="1422"/>
        <v>0</v>
      </c>
      <c r="AS1929">
        <f t="shared" si="1423"/>
        <v>0</v>
      </c>
      <c r="AT1929">
        <f t="shared" si="1424"/>
        <v>0</v>
      </c>
      <c r="AU1929">
        <f t="shared" si="1425"/>
        <v>0</v>
      </c>
      <c r="AV1929">
        <f t="shared" si="1426"/>
        <v>0</v>
      </c>
      <c r="AW1929">
        <f t="shared" si="1427"/>
        <v>0</v>
      </c>
      <c r="AX1929">
        <f t="shared" si="1428"/>
        <v>0</v>
      </c>
      <c r="AY1929" s="356" t="str">
        <f t="shared" si="1430"/>
        <v/>
      </c>
      <c r="AZ1929" s="357">
        <f t="shared" si="1431"/>
        <v>0</v>
      </c>
      <c r="BA1929" s="358">
        <f t="shared" si="1432"/>
        <v>0</v>
      </c>
      <c r="BB1929" s="359">
        <f t="shared" si="1433"/>
        <v>0</v>
      </c>
      <c r="BC1929" s="356" t="str">
        <f t="shared" si="1434"/>
        <v/>
      </c>
      <c r="BD1929" s="360">
        <f t="shared" si="1435"/>
        <v>0</v>
      </c>
      <c r="BE1929" s="358">
        <f t="shared" si="1436"/>
        <v>0</v>
      </c>
      <c r="BF1929" s="359">
        <f t="shared" si="1437"/>
        <v>0</v>
      </c>
      <c r="BG1929" s="356" t="str">
        <f t="shared" si="1438"/>
        <v/>
      </c>
      <c r="BH1929" s="360">
        <f t="shared" si="1439"/>
        <v>0</v>
      </c>
      <c r="BI1929" s="358">
        <f t="shared" si="1440"/>
        <v>0</v>
      </c>
      <c r="BJ1929" s="359">
        <f t="shared" si="1441"/>
        <v>0</v>
      </c>
      <c r="BK1929" s="293">
        <f t="shared" si="1442"/>
        <v>0</v>
      </c>
      <c r="BL1929" s="352" t="str">
        <f>IF(BK1929=0,"",
IF(SUM($BK$1836:BK1929)=1,BM1929,
IF($BK$1956&gt;SUM($BK$1836:BK1929),_xlfn.CONCAT(", ",BM1929),
IF($BK$1956=SUM($BK$1836:BK1929),_xlfn.CONCAT(" y ",BM1929)))))</f>
        <v/>
      </c>
      <c r="BM1929" s="120" t="s">
        <v>5307</v>
      </c>
      <c r="BN1929" s="290">
        <f t="shared" si="1443"/>
        <v>0</v>
      </c>
      <c r="BO1929" s="293">
        <f t="shared" si="1444"/>
        <v>0</v>
      </c>
      <c r="BP1929" s="283" t="str">
        <f>IF(BO1929=0,"",
IF(SUM($BO$1836:BO1929)=1,BQ1929,
IF($BO$1956&gt;SUM($BO$1836:BO1929),_xlfn.CONCAT(", ",BQ1929),
IF($BO$1956=SUM($BO$1836:BO1929),_xlfn.CONCAT(" y ",BQ1929)))))</f>
        <v/>
      </c>
      <c r="BQ1929" s="120" t="s">
        <v>5307</v>
      </c>
    </row>
    <row r="1930" spans="1:69" ht="15" customHeight="1">
      <c r="A1930" s="22"/>
      <c r="B1930" s="11"/>
      <c r="C1930" s="37" t="s">
        <v>5308</v>
      </c>
      <c r="D1930" s="800" t="str">
        <f>IF(CNGE_2026_M1_Secc1_Sub1!$D135="","",CNGE_2026_M1_Secc1_Sub1!$D135)</f>
        <v/>
      </c>
      <c r="E1930" s="723"/>
      <c r="F1930" s="723"/>
      <c r="G1930" s="723"/>
      <c r="H1930" s="723"/>
      <c r="I1930" s="723"/>
      <c r="J1930" s="723"/>
      <c r="K1930" s="723"/>
      <c r="L1930" s="723"/>
      <c r="M1930" s="723"/>
      <c r="N1930" s="723"/>
      <c r="O1930" s="723"/>
      <c r="P1930" s="723"/>
      <c r="Q1930" s="723"/>
      <c r="R1930" s="724"/>
      <c r="S1930" s="637" t="str">
        <f t="shared" si="1411"/>
        <v/>
      </c>
      <c r="T1930" s="637" t="str">
        <f t="shared" si="1412"/>
        <v/>
      </c>
      <c r="U1930" s="637" t="str">
        <f t="shared" si="1413"/>
        <v/>
      </c>
      <c r="V1930" s="638"/>
      <c r="W1930" s="638"/>
      <c r="X1930" s="638"/>
      <c r="Y1930" s="638"/>
      <c r="Z1930" s="638"/>
      <c r="AA1930" s="638"/>
      <c r="AB1930" s="638"/>
      <c r="AC1930" s="638"/>
      <c r="AD1930" s="638"/>
      <c r="AI1930" t="str">
        <f t="shared" si="1414"/>
        <v/>
      </c>
      <c r="AJ1930">
        <f t="shared" si="1415"/>
        <v>0</v>
      </c>
      <c r="AK1930">
        <f t="shared" si="1416"/>
        <v>0</v>
      </c>
      <c r="AL1930">
        <f t="shared" si="1429"/>
        <v>0</v>
      </c>
      <c r="AM1930">
        <f t="shared" si="1417"/>
        <v>0</v>
      </c>
      <c r="AN1930">
        <f t="shared" si="1418"/>
        <v>0</v>
      </c>
      <c r="AO1930">
        <f t="shared" si="1419"/>
        <v>0</v>
      </c>
      <c r="AP1930">
        <f t="shared" si="1420"/>
        <v>0</v>
      </c>
      <c r="AQ1930">
        <f t="shared" si="1421"/>
        <v>0</v>
      </c>
      <c r="AR1930">
        <f t="shared" si="1422"/>
        <v>0</v>
      </c>
      <c r="AS1930">
        <f t="shared" si="1423"/>
        <v>0</v>
      </c>
      <c r="AT1930">
        <f t="shared" si="1424"/>
        <v>0</v>
      </c>
      <c r="AU1930">
        <f t="shared" si="1425"/>
        <v>0</v>
      </c>
      <c r="AV1930">
        <f t="shared" si="1426"/>
        <v>0</v>
      </c>
      <c r="AW1930">
        <f t="shared" si="1427"/>
        <v>0</v>
      </c>
      <c r="AX1930">
        <f t="shared" si="1428"/>
        <v>0</v>
      </c>
      <c r="AY1930" s="356" t="str">
        <f t="shared" si="1430"/>
        <v/>
      </c>
      <c r="AZ1930" s="357">
        <f t="shared" si="1431"/>
        <v>0</v>
      </c>
      <c r="BA1930" s="358">
        <f t="shared" si="1432"/>
        <v>0</v>
      </c>
      <c r="BB1930" s="359">
        <f t="shared" si="1433"/>
        <v>0</v>
      </c>
      <c r="BC1930" s="356" t="str">
        <f t="shared" si="1434"/>
        <v/>
      </c>
      <c r="BD1930" s="360">
        <f t="shared" si="1435"/>
        <v>0</v>
      </c>
      <c r="BE1930" s="358">
        <f t="shared" si="1436"/>
        <v>0</v>
      </c>
      <c r="BF1930" s="359">
        <f t="shared" si="1437"/>
        <v>0</v>
      </c>
      <c r="BG1930" s="356" t="str">
        <f t="shared" si="1438"/>
        <v/>
      </c>
      <c r="BH1930" s="360">
        <f t="shared" si="1439"/>
        <v>0</v>
      </c>
      <c r="BI1930" s="358">
        <f t="shared" si="1440"/>
        <v>0</v>
      </c>
      <c r="BJ1930" s="359">
        <f t="shared" si="1441"/>
        <v>0</v>
      </c>
      <c r="BK1930" s="293">
        <f t="shared" si="1442"/>
        <v>0</v>
      </c>
      <c r="BL1930" s="352" t="str">
        <f>IF(BK1930=0,"",
IF(SUM($BK$1836:BK1930)=1,BM1930,
IF($BK$1956&gt;SUM($BK$1836:BK1930),_xlfn.CONCAT(", ",BM1930),
IF($BK$1956=SUM($BK$1836:BK1930),_xlfn.CONCAT(" y ",BM1930)))))</f>
        <v/>
      </c>
      <c r="BM1930" s="120" t="s">
        <v>5309</v>
      </c>
      <c r="BN1930" s="290">
        <f t="shared" si="1443"/>
        <v>0</v>
      </c>
      <c r="BO1930" s="293">
        <f t="shared" si="1444"/>
        <v>0</v>
      </c>
      <c r="BP1930" s="283" t="str">
        <f>IF(BO1930=0,"",
IF(SUM($BO$1836:BO1930)=1,BQ1930,
IF($BO$1956&gt;SUM($BO$1836:BO1930),_xlfn.CONCAT(", ",BQ1930),
IF($BO$1956=SUM($BO$1836:BO1930),_xlfn.CONCAT(" y ",BQ1930)))))</f>
        <v/>
      </c>
      <c r="BQ1930" s="120" t="s">
        <v>5309</v>
      </c>
    </row>
    <row r="1931" spans="1:69" ht="15" customHeight="1">
      <c r="A1931" s="22"/>
      <c r="B1931" s="11"/>
      <c r="C1931" s="37" t="s">
        <v>5310</v>
      </c>
      <c r="D1931" s="800" t="str">
        <f>IF(CNGE_2026_M1_Secc1_Sub1!$D136="","",CNGE_2026_M1_Secc1_Sub1!$D136)</f>
        <v/>
      </c>
      <c r="E1931" s="723"/>
      <c r="F1931" s="723"/>
      <c r="G1931" s="723"/>
      <c r="H1931" s="723"/>
      <c r="I1931" s="723"/>
      <c r="J1931" s="723"/>
      <c r="K1931" s="723"/>
      <c r="L1931" s="723"/>
      <c r="M1931" s="723"/>
      <c r="N1931" s="723"/>
      <c r="O1931" s="723"/>
      <c r="P1931" s="723"/>
      <c r="Q1931" s="723"/>
      <c r="R1931" s="724"/>
      <c r="S1931" s="637" t="str">
        <f t="shared" si="1411"/>
        <v/>
      </c>
      <c r="T1931" s="637" t="str">
        <f t="shared" si="1412"/>
        <v/>
      </c>
      <c r="U1931" s="637" t="str">
        <f t="shared" si="1413"/>
        <v/>
      </c>
      <c r="V1931" s="638"/>
      <c r="W1931" s="638"/>
      <c r="X1931" s="638"/>
      <c r="Y1931" s="638"/>
      <c r="Z1931" s="638"/>
      <c r="AA1931" s="638"/>
      <c r="AB1931" s="638"/>
      <c r="AC1931" s="638"/>
      <c r="AD1931" s="638"/>
      <c r="AI1931" t="str">
        <f t="shared" si="1414"/>
        <v/>
      </c>
      <c r="AJ1931">
        <f t="shared" si="1415"/>
        <v>0</v>
      </c>
      <c r="AK1931">
        <f t="shared" si="1416"/>
        <v>0</v>
      </c>
      <c r="AL1931">
        <f t="shared" si="1429"/>
        <v>0</v>
      </c>
      <c r="AM1931">
        <f t="shared" si="1417"/>
        <v>0</v>
      </c>
      <c r="AN1931">
        <f t="shared" si="1418"/>
        <v>0</v>
      </c>
      <c r="AO1931">
        <f t="shared" si="1419"/>
        <v>0</v>
      </c>
      <c r="AP1931">
        <f t="shared" si="1420"/>
        <v>0</v>
      </c>
      <c r="AQ1931">
        <f t="shared" si="1421"/>
        <v>0</v>
      </c>
      <c r="AR1931">
        <f t="shared" si="1422"/>
        <v>0</v>
      </c>
      <c r="AS1931">
        <f t="shared" si="1423"/>
        <v>0</v>
      </c>
      <c r="AT1931">
        <f t="shared" si="1424"/>
        <v>0</v>
      </c>
      <c r="AU1931">
        <f t="shared" si="1425"/>
        <v>0</v>
      </c>
      <c r="AV1931">
        <f t="shared" si="1426"/>
        <v>0</v>
      </c>
      <c r="AW1931">
        <f t="shared" si="1427"/>
        <v>0</v>
      </c>
      <c r="AX1931">
        <f t="shared" si="1428"/>
        <v>0</v>
      </c>
      <c r="AY1931" s="356" t="str">
        <f t="shared" si="1430"/>
        <v/>
      </c>
      <c r="AZ1931" s="357">
        <f t="shared" si="1431"/>
        <v>0</v>
      </c>
      <c r="BA1931" s="358">
        <f t="shared" si="1432"/>
        <v>0</v>
      </c>
      <c r="BB1931" s="359">
        <f t="shared" si="1433"/>
        <v>0</v>
      </c>
      <c r="BC1931" s="356" t="str">
        <f t="shared" si="1434"/>
        <v/>
      </c>
      <c r="BD1931" s="360">
        <f t="shared" si="1435"/>
        <v>0</v>
      </c>
      <c r="BE1931" s="358">
        <f t="shared" si="1436"/>
        <v>0</v>
      </c>
      <c r="BF1931" s="359">
        <f t="shared" si="1437"/>
        <v>0</v>
      </c>
      <c r="BG1931" s="356" t="str">
        <f t="shared" si="1438"/>
        <v/>
      </c>
      <c r="BH1931" s="360">
        <f t="shared" si="1439"/>
        <v>0</v>
      </c>
      <c r="BI1931" s="358">
        <f t="shared" si="1440"/>
        <v>0</v>
      </c>
      <c r="BJ1931" s="359">
        <f t="shared" si="1441"/>
        <v>0</v>
      </c>
      <c r="BK1931" s="293">
        <f t="shared" si="1442"/>
        <v>0</v>
      </c>
      <c r="BL1931" s="352" t="str">
        <f>IF(BK1931=0,"",
IF(SUM($BK$1836:BK1931)=1,BM1931,
IF($BK$1956&gt;SUM($BK$1836:BK1931),_xlfn.CONCAT(", ",BM1931),
IF($BK$1956=SUM($BK$1836:BK1931),_xlfn.CONCAT(" y ",BM1931)))))</f>
        <v/>
      </c>
      <c r="BM1931" s="120" t="s">
        <v>5311</v>
      </c>
      <c r="BN1931" s="290">
        <f t="shared" si="1443"/>
        <v>0</v>
      </c>
      <c r="BO1931" s="293">
        <f t="shared" si="1444"/>
        <v>0</v>
      </c>
      <c r="BP1931" s="283" t="str">
        <f>IF(BO1931=0,"",
IF(SUM($BO$1836:BO1931)=1,BQ1931,
IF($BO$1956&gt;SUM($BO$1836:BO1931),_xlfn.CONCAT(", ",BQ1931),
IF($BO$1956=SUM($BO$1836:BO1931),_xlfn.CONCAT(" y ",BQ1931)))))</f>
        <v/>
      </c>
      <c r="BQ1931" s="120" t="s">
        <v>5311</v>
      </c>
    </row>
    <row r="1932" spans="1:69" ht="15" customHeight="1">
      <c r="A1932" s="22"/>
      <c r="B1932" s="11"/>
      <c r="C1932" s="37" t="s">
        <v>5312</v>
      </c>
      <c r="D1932" s="800" t="str">
        <f>IF(CNGE_2026_M1_Secc1_Sub1!$D137="","",CNGE_2026_M1_Secc1_Sub1!$D137)</f>
        <v/>
      </c>
      <c r="E1932" s="723"/>
      <c r="F1932" s="723"/>
      <c r="G1932" s="723"/>
      <c r="H1932" s="723"/>
      <c r="I1932" s="723"/>
      <c r="J1932" s="723"/>
      <c r="K1932" s="723"/>
      <c r="L1932" s="723"/>
      <c r="M1932" s="723"/>
      <c r="N1932" s="723"/>
      <c r="O1932" s="723"/>
      <c r="P1932" s="723"/>
      <c r="Q1932" s="723"/>
      <c r="R1932" s="724"/>
      <c r="S1932" s="637" t="str">
        <f t="shared" ref="S1932:S1955" si="1445">IF(M472="","",M472)</f>
        <v/>
      </c>
      <c r="T1932" s="637" t="str">
        <f t="shared" ref="T1932:T1955" si="1446">IF(S472="","",S472)</f>
        <v/>
      </c>
      <c r="U1932" s="637" t="str">
        <f t="shared" ref="U1932:U1955" si="1447">IF(Y472="","",Y472)</f>
        <v/>
      </c>
      <c r="V1932" s="638"/>
      <c r="W1932" s="638"/>
      <c r="X1932" s="638"/>
      <c r="Y1932" s="638"/>
      <c r="Z1932" s="638"/>
      <c r="AA1932" s="638"/>
      <c r="AB1932" s="638"/>
      <c r="AC1932" s="638"/>
      <c r="AD1932" s="638"/>
      <c r="AI1932" t="str">
        <f t="shared" ref="AI1932:AI1955" si="1448">S1932</f>
        <v/>
      </c>
      <c r="AJ1932">
        <f t="shared" ref="AJ1932:AJ1955" si="1449">COUNTIF(T1932:U1932,"NS")</f>
        <v>0</v>
      </c>
      <c r="AK1932">
        <f t="shared" ref="AK1932:AK1955" si="1450">SUM(T1932:U1932)</f>
        <v>0</v>
      </c>
      <c r="AL1932">
        <f t="shared" si="1429"/>
        <v>0</v>
      </c>
      <c r="AM1932">
        <f t="shared" ref="AM1932:AM1955" si="1451">V1932</f>
        <v>0</v>
      </c>
      <c r="AN1932">
        <f t="shared" ref="AN1932:AN1955" si="1452">COUNTIF(W1932:X1932,"NS")</f>
        <v>0</v>
      </c>
      <c r="AO1932">
        <f t="shared" ref="AO1932:AO1955" si="1453">SUM(W1932:X1932)</f>
        <v>0</v>
      </c>
      <c r="AP1932">
        <f t="shared" ref="AP1932:AP1955" si="1454">IF(COUNTIF(V1932:X1932,"NA")=3,0,IF(OR(AND(AM1932=0,AN1932&gt;0),AND(AM1932="NS",AO1932&gt;0), AND(AM1932="NS", AN1932=0,AO1932=0)), 1, IF(OR(AND(AM1932&gt;0,AN1932&gt;1,AM1932&gt;AO1932), AND(AM1932="NS",AN1932=2), AND(AM1932="NS",AO1932=0,AN1932&gt;0),AM1932=AO1932), 0, 1)))</f>
        <v>0</v>
      </c>
      <c r="AQ1932">
        <f t="shared" ref="AQ1932:AQ1955" si="1455">Y1932</f>
        <v>0</v>
      </c>
      <c r="AR1932">
        <f t="shared" ref="AR1932:AR1955" si="1456">COUNTIF(Z1932:AA1932,"NS")</f>
        <v>0</v>
      </c>
      <c r="AS1932">
        <f t="shared" ref="AS1932:AS1955" si="1457">SUM(Z1932:AA1932)</f>
        <v>0</v>
      </c>
      <c r="AT1932">
        <f t="shared" ref="AT1932:AT1955" si="1458">IF(COUNTIF(Y1932:AA1932,"NA")=3,0,IF(OR(AND(AQ1932=0,AR1932&gt;0),AND(AQ1932="NS",AS1932&gt;0), AND(AQ1932="NS", AR1932=0,AS1932=0)), 1, IF(OR(AND(AQ1932&gt;0,AR1932&gt;1,AQ1932&gt;AS1932), AND(AQ1932="NS",AR1932=2), AND(AQ1932="NS",AS1932=0,AR1932&gt;0),AQ1932=AS1932), 0, 1)))</f>
        <v>0</v>
      </c>
      <c r="AU1932">
        <f t="shared" ref="AU1932:AU1955" si="1459">AB1932</f>
        <v>0</v>
      </c>
      <c r="AV1932">
        <f t="shared" ref="AV1932:AV1955" si="1460">COUNTIF(AC1932:AD1932,"NS")</f>
        <v>0</v>
      </c>
      <c r="AW1932">
        <f t="shared" ref="AW1932:AW1955" si="1461">SUM(AC1932:AD1932)</f>
        <v>0</v>
      </c>
      <c r="AX1932">
        <f t="shared" ref="AX1932:AX1955" si="1462">IF(COUNTIF(AB1932:AD1932,"NA")=3,0,IF(OR(AND(AU1932=0,AV1932&gt;0),AND(AU1932="NS",AW1932&gt;0), AND(AU1932="NS", AV1932=0,AW1932=0)), 1, IF(OR(AND(AU1932&gt;0,AV1932&gt;1,AU1932&gt;AW1932), AND(AU1932="NS",AV1932=2), AND(AU1932="NS",AW1932=0,AV1932&gt;0),AU1932=AW1932), 0, 1)))</f>
        <v>0</v>
      </c>
      <c r="AY1932" s="356" t="str">
        <f t="shared" si="1430"/>
        <v/>
      </c>
      <c r="AZ1932" s="357">
        <f t="shared" si="1431"/>
        <v>0</v>
      </c>
      <c r="BA1932" s="358">
        <f t="shared" si="1432"/>
        <v>0</v>
      </c>
      <c r="BB1932" s="359">
        <f t="shared" si="1433"/>
        <v>0</v>
      </c>
      <c r="BC1932" s="356" t="str">
        <f t="shared" si="1434"/>
        <v/>
      </c>
      <c r="BD1932" s="360">
        <f t="shared" si="1435"/>
        <v>0</v>
      </c>
      <c r="BE1932" s="358">
        <f t="shared" si="1436"/>
        <v>0</v>
      </c>
      <c r="BF1932" s="359">
        <f t="shared" si="1437"/>
        <v>0</v>
      </c>
      <c r="BG1932" s="356" t="str">
        <f t="shared" si="1438"/>
        <v/>
      </c>
      <c r="BH1932" s="360">
        <f t="shared" si="1439"/>
        <v>0</v>
      </c>
      <c r="BI1932" s="358">
        <f t="shared" si="1440"/>
        <v>0</v>
      </c>
      <c r="BJ1932" s="359">
        <f t="shared" si="1441"/>
        <v>0</v>
      </c>
      <c r="BK1932" s="293">
        <f t="shared" si="1442"/>
        <v>0</v>
      </c>
      <c r="BL1932" s="352" t="str">
        <f>IF(BK1932=0,"",
IF(SUM($BK$1836:BK1932)=1,BM1932,
IF($BK$1956&gt;SUM($BK$1836:BK1932),_xlfn.CONCAT(", ",BM1932),
IF($BK$1956=SUM($BK$1836:BK1932),_xlfn.CONCAT(" y ",BM1932)))))</f>
        <v/>
      </c>
      <c r="BM1932" s="120" t="s">
        <v>5313</v>
      </c>
      <c r="BN1932" s="290">
        <f t="shared" si="1443"/>
        <v>0</v>
      </c>
      <c r="BO1932" s="293">
        <f t="shared" si="1444"/>
        <v>0</v>
      </c>
      <c r="BP1932" s="283" t="str">
        <f>IF(BO1932=0,"",
IF(SUM($BO$1836:BO1932)=1,BQ1932,
IF($BO$1956&gt;SUM($BO$1836:BO1932),_xlfn.CONCAT(", ",BQ1932),
IF($BO$1956=SUM($BO$1836:BO1932),_xlfn.CONCAT(" y ",BQ1932)))))</f>
        <v/>
      </c>
      <c r="BQ1932" s="120" t="s">
        <v>5313</v>
      </c>
    </row>
    <row r="1933" spans="1:69" ht="15" customHeight="1">
      <c r="A1933" s="22"/>
      <c r="B1933" s="11"/>
      <c r="C1933" s="37" t="s">
        <v>5314</v>
      </c>
      <c r="D1933" s="800" t="str">
        <f>IF(CNGE_2026_M1_Secc1_Sub1!$D138="","",CNGE_2026_M1_Secc1_Sub1!$D138)</f>
        <v/>
      </c>
      <c r="E1933" s="723"/>
      <c r="F1933" s="723"/>
      <c r="G1933" s="723"/>
      <c r="H1933" s="723"/>
      <c r="I1933" s="723"/>
      <c r="J1933" s="723"/>
      <c r="K1933" s="723"/>
      <c r="L1933" s="723"/>
      <c r="M1933" s="723"/>
      <c r="N1933" s="723"/>
      <c r="O1933" s="723"/>
      <c r="P1933" s="723"/>
      <c r="Q1933" s="723"/>
      <c r="R1933" s="724"/>
      <c r="S1933" s="637" t="str">
        <f t="shared" si="1445"/>
        <v/>
      </c>
      <c r="T1933" s="637" t="str">
        <f t="shared" si="1446"/>
        <v/>
      </c>
      <c r="U1933" s="637" t="str">
        <f t="shared" si="1447"/>
        <v/>
      </c>
      <c r="V1933" s="638"/>
      <c r="W1933" s="638"/>
      <c r="X1933" s="638"/>
      <c r="Y1933" s="638"/>
      <c r="Z1933" s="638"/>
      <c r="AA1933" s="638"/>
      <c r="AB1933" s="638"/>
      <c r="AC1933" s="638"/>
      <c r="AD1933" s="638"/>
      <c r="AI1933" t="str">
        <f t="shared" si="1448"/>
        <v/>
      </c>
      <c r="AJ1933">
        <f t="shared" si="1449"/>
        <v>0</v>
      </c>
      <c r="AK1933">
        <f t="shared" si="1450"/>
        <v>0</v>
      </c>
      <c r="AL1933">
        <f t="shared" si="1429"/>
        <v>0</v>
      </c>
      <c r="AM1933">
        <f t="shared" si="1451"/>
        <v>0</v>
      </c>
      <c r="AN1933">
        <f t="shared" si="1452"/>
        <v>0</v>
      </c>
      <c r="AO1933">
        <f t="shared" si="1453"/>
        <v>0</v>
      </c>
      <c r="AP1933">
        <f t="shared" si="1454"/>
        <v>0</v>
      </c>
      <c r="AQ1933">
        <f t="shared" si="1455"/>
        <v>0</v>
      </c>
      <c r="AR1933">
        <f t="shared" si="1456"/>
        <v>0</v>
      </c>
      <c r="AS1933">
        <f t="shared" si="1457"/>
        <v>0</v>
      </c>
      <c r="AT1933">
        <f t="shared" si="1458"/>
        <v>0</v>
      </c>
      <c r="AU1933">
        <f t="shared" si="1459"/>
        <v>0</v>
      </c>
      <c r="AV1933">
        <f t="shared" si="1460"/>
        <v>0</v>
      </c>
      <c r="AW1933">
        <f t="shared" si="1461"/>
        <v>0</v>
      </c>
      <c r="AX1933">
        <f t="shared" si="1462"/>
        <v>0</v>
      </c>
      <c r="AY1933" s="356" t="str">
        <f t="shared" si="1430"/>
        <v/>
      </c>
      <c r="AZ1933" s="357">
        <f t="shared" si="1431"/>
        <v>0</v>
      </c>
      <c r="BA1933" s="358">
        <f t="shared" si="1432"/>
        <v>0</v>
      </c>
      <c r="BB1933" s="359">
        <f t="shared" si="1433"/>
        <v>0</v>
      </c>
      <c r="BC1933" s="356" t="str">
        <f t="shared" si="1434"/>
        <v/>
      </c>
      <c r="BD1933" s="360">
        <f t="shared" si="1435"/>
        <v>0</v>
      </c>
      <c r="BE1933" s="358">
        <f t="shared" si="1436"/>
        <v>0</v>
      </c>
      <c r="BF1933" s="359">
        <f t="shared" si="1437"/>
        <v>0</v>
      </c>
      <c r="BG1933" s="356" t="str">
        <f t="shared" si="1438"/>
        <v/>
      </c>
      <c r="BH1933" s="360">
        <f t="shared" si="1439"/>
        <v>0</v>
      </c>
      <c r="BI1933" s="358">
        <f t="shared" si="1440"/>
        <v>0</v>
      </c>
      <c r="BJ1933" s="359">
        <f t="shared" si="1441"/>
        <v>0</v>
      </c>
      <c r="BK1933" s="293">
        <f t="shared" si="1442"/>
        <v>0</v>
      </c>
      <c r="BL1933" s="352" t="str">
        <f>IF(BK1933=0,"",
IF(SUM($BK$1836:BK1933)=1,BM1933,
IF($BK$1956&gt;SUM($BK$1836:BK1933),_xlfn.CONCAT(", ",BM1933),
IF($BK$1956=SUM($BK$1836:BK1933),_xlfn.CONCAT(" y ",BM1933)))))</f>
        <v/>
      </c>
      <c r="BM1933" s="120" t="s">
        <v>5315</v>
      </c>
      <c r="BN1933" s="290">
        <f t="shared" si="1443"/>
        <v>0</v>
      </c>
      <c r="BO1933" s="293">
        <f t="shared" si="1444"/>
        <v>0</v>
      </c>
      <c r="BP1933" s="283" t="str">
        <f>IF(BO1933=0,"",
IF(SUM($BO$1836:BO1933)=1,BQ1933,
IF($BO$1956&gt;SUM($BO$1836:BO1933),_xlfn.CONCAT(", ",BQ1933),
IF($BO$1956=SUM($BO$1836:BO1933),_xlfn.CONCAT(" y ",BQ1933)))))</f>
        <v/>
      </c>
      <c r="BQ1933" s="120" t="s">
        <v>5315</v>
      </c>
    </row>
    <row r="1934" spans="1:69" ht="15" customHeight="1">
      <c r="A1934" s="22"/>
      <c r="B1934" s="11"/>
      <c r="C1934" s="37" t="s">
        <v>5316</v>
      </c>
      <c r="D1934" s="800" t="str">
        <f>IF(CNGE_2026_M1_Secc1_Sub1!$D139="","",CNGE_2026_M1_Secc1_Sub1!$D139)</f>
        <v/>
      </c>
      <c r="E1934" s="723"/>
      <c r="F1934" s="723"/>
      <c r="G1934" s="723"/>
      <c r="H1934" s="723"/>
      <c r="I1934" s="723"/>
      <c r="J1934" s="723"/>
      <c r="K1934" s="723"/>
      <c r="L1934" s="723"/>
      <c r="M1934" s="723"/>
      <c r="N1934" s="723"/>
      <c r="O1934" s="723"/>
      <c r="P1934" s="723"/>
      <c r="Q1934" s="723"/>
      <c r="R1934" s="724"/>
      <c r="S1934" s="637" t="str">
        <f t="shared" si="1445"/>
        <v/>
      </c>
      <c r="T1934" s="637" t="str">
        <f t="shared" si="1446"/>
        <v/>
      </c>
      <c r="U1934" s="637" t="str">
        <f t="shared" si="1447"/>
        <v/>
      </c>
      <c r="V1934" s="638"/>
      <c r="W1934" s="638"/>
      <c r="X1934" s="638"/>
      <c r="Y1934" s="638"/>
      <c r="Z1934" s="638"/>
      <c r="AA1934" s="638"/>
      <c r="AB1934" s="638"/>
      <c r="AC1934" s="638"/>
      <c r="AD1934" s="638"/>
      <c r="AI1934" t="str">
        <f t="shared" si="1448"/>
        <v/>
      </c>
      <c r="AJ1934">
        <f t="shared" si="1449"/>
        <v>0</v>
      </c>
      <c r="AK1934">
        <f t="shared" si="1450"/>
        <v>0</v>
      </c>
      <c r="AL1934">
        <f t="shared" si="1429"/>
        <v>0</v>
      </c>
      <c r="AM1934">
        <f t="shared" si="1451"/>
        <v>0</v>
      </c>
      <c r="AN1934">
        <f t="shared" si="1452"/>
        <v>0</v>
      </c>
      <c r="AO1934">
        <f t="shared" si="1453"/>
        <v>0</v>
      </c>
      <c r="AP1934">
        <f t="shared" si="1454"/>
        <v>0</v>
      </c>
      <c r="AQ1934">
        <f t="shared" si="1455"/>
        <v>0</v>
      </c>
      <c r="AR1934">
        <f t="shared" si="1456"/>
        <v>0</v>
      </c>
      <c r="AS1934">
        <f t="shared" si="1457"/>
        <v>0</v>
      </c>
      <c r="AT1934">
        <f t="shared" si="1458"/>
        <v>0</v>
      </c>
      <c r="AU1934">
        <f t="shared" si="1459"/>
        <v>0</v>
      </c>
      <c r="AV1934">
        <f t="shared" si="1460"/>
        <v>0</v>
      </c>
      <c r="AW1934">
        <f t="shared" si="1461"/>
        <v>0</v>
      </c>
      <c r="AX1934">
        <f t="shared" si="1462"/>
        <v>0</v>
      </c>
      <c r="AY1934" s="356" t="str">
        <f t="shared" si="1430"/>
        <v/>
      </c>
      <c r="AZ1934" s="357">
        <f t="shared" si="1431"/>
        <v>0</v>
      </c>
      <c r="BA1934" s="358">
        <f t="shared" si="1432"/>
        <v>0</v>
      </c>
      <c r="BB1934" s="359">
        <f t="shared" si="1433"/>
        <v>0</v>
      </c>
      <c r="BC1934" s="356" t="str">
        <f t="shared" si="1434"/>
        <v/>
      </c>
      <c r="BD1934" s="360">
        <f t="shared" si="1435"/>
        <v>0</v>
      </c>
      <c r="BE1934" s="358">
        <f t="shared" si="1436"/>
        <v>0</v>
      </c>
      <c r="BF1934" s="359">
        <f t="shared" si="1437"/>
        <v>0</v>
      </c>
      <c r="BG1934" s="356" t="str">
        <f t="shared" si="1438"/>
        <v/>
      </c>
      <c r="BH1934" s="360">
        <f t="shared" si="1439"/>
        <v>0</v>
      </c>
      <c r="BI1934" s="358">
        <f t="shared" si="1440"/>
        <v>0</v>
      </c>
      <c r="BJ1934" s="359">
        <f t="shared" si="1441"/>
        <v>0</v>
      </c>
      <c r="BK1934" s="293">
        <f t="shared" si="1442"/>
        <v>0</v>
      </c>
      <c r="BL1934" s="352" t="str">
        <f>IF(BK1934=0,"",
IF(SUM($BK$1836:BK1934)=1,BM1934,
IF($BK$1956&gt;SUM($BK$1836:BK1934),_xlfn.CONCAT(", ",BM1934),
IF($BK$1956=SUM($BK$1836:BK1934),_xlfn.CONCAT(" y ",BM1934)))))</f>
        <v/>
      </c>
      <c r="BM1934" s="120" t="s">
        <v>5317</v>
      </c>
      <c r="BN1934" s="290">
        <f t="shared" si="1443"/>
        <v>0</v>
      </c>
      <c r="BO1934" s="293">
        <f t="shared" si="1444"/>
        <v>0</v>
      </c>
      <c r="BP1934" s="283" t="str">
        <f>IF(BO1934=0,"",
IF(SUM($BO$1836:BO1934)=1,BQ1934,
IF($BO$1956&gt;SUM($BO$1836:BO1934),_xlfn.CONCAT(", ",BQ1934),
IF($BO$1956=SUM($BO$1836:BO1934),_xlfn.CONCAT(" y ",BQ1934)))))</f>
        <v/>
      </c>
      <c r="BQ1934" s="120" t="s">
        <v>5317</v>
      </c>
    </row>
    <row r="1935" spans="1:69" ht="15" customHeight="1">
      <c r="A1935" s="22"/>
      <c r="B1935" s="11"/>
      <c r="C1935" s="37" t="s">
        <v>5318</v>
      </c>
      <c r="D1935" s="800" t="str">
        <f>IF(CNGE_2026_M1_Secc1_Sub1!$D140="","",CNGE_2026_M1_Secc1_Sub1!$D140)</f>
        <v/>
      </c>
      <c r="E1935" s="723"/>
      <c r="F1935" s="723"/>
      <c r="G1935" s="723"/>
      <c r="H1935" s="723"/>
      <c r="I1935" s="723"/>
      <c r="J1935" s="723"/>
      <c r="K1935" s="723"/>
      <c r="L1935" s="723"/>
      <c r="M1935" s="723"/>
      <c r="N1935" s="723"/>
      <c r="O1935" s="723"/>
      <c r="P1935" s="723"/>
      <c r="Q1935" s="723"/>
      <c r="R1935" s="724"/>
      <c r="S1935" s="637" t="str">
        <f t="shared" si="1445"/>
        <v/>
      </c>
      <c r="T1935" s="637" t="str">
        <f t="shared" si="1446"/>
        <v/>
      </c>
      <c r="U1935" s="637" t="str">
        <f t="shared" si="1447"/>
        <v/>
      </c>
      <c r="V1935" s="638"/>
      <c r="W1935" s="638"/>
      <c r="X1935" s="638"/>
      <c r="Y1935" s="638"/>
      <c r="Z1935" s="638"/>
      <c r="AA1935" s="638"/>
      <c r="AB1935" s="638"/>
      <c r="AC1935" s="638"/>
      <c r="AD1935" s="638"/>
      <c r="AI1935" t="str">
        <f t="shared" si="1448"/>
        <v/>
      </c>
      <c r="AJ1935">
        <f t="shared" si="1449"/>
        <v>0</v>
      </c>
      <c r="AK1935">
        <f t="shared" si="1450"/>
        <v>0</v>
      </c>
      <c r="AL1935">
        <f t="shared" si="1429"/>
        <v>0</v>
      </c>
      <c r="AM1935">
        <f t="shared" si="1451"/>
        <v>0</v>
      </c>
      <c r="AN1935">
        <f t="shared" si="1452"/>
        <v>0</v>
      </c>
      <c r="AO1935">
        <f t="shared" si="1453"/>
        <v>0</v>
      </c>
      <c r="AP1935">
        <f t="shared" si="1454"/>
        <v>0</v>
      </c>
      <c r="AQ1935">
        <f t="shared" si="1455"/>
        <v>0</v>
      </c>
      <c r="AR1935">
        <f t="shared" si="1456"/>
        <v>0</v>
      </c>
      <c r="AS1935">
        <f t="shared" si="1457"/>
        <v>0</v>
      </c>
      <c r="AT1935">
        <f t="shared" si="1458"/>
        <v>0</v>
      </c>
      <c r="AU1935">
        <f t="shared" si="1459"/>
        <v>0</v>
      </c>
      <c r="AV1935">
        <f t="shared" si="1460"/>
        <v>0</v>
      </c>
      <c r="AW1935">
        <f t="shared" si="1461"/>
        <v>0</v>
      </c>
      <c r="AX1935">
        <f t="shared" si="1462"/>
        <v>0</v>
      </c>
      <c r="AY1935" s="356" t="str">
        <f t="shared" si="1430"/>
        <v/>
      </c>
      <c r="AZ1935" s="357">
        <f t="shared" si="1431"/>
        <v>0</v>
      </c>
      <c r="BA1935" s="358">
        <f t="shared" si="1432"/>
        <v>0</v>
      </c>
      <c r="BB1935" s="359">
        <f t="shared" si="1433"/>
        <v>0</v>
      </c>
      <c r="BC1935" s="356" t="str">
        <f t="shared" si="1434"/>
        <v/>
      </c>
      <c r="BD1935" s="360">
        <f t="shared" si="1435"/>
        <v>0</v>
      </c>
      <c r="BE1935" s="358">
        <f t="shared" si="1436"/>
        <v>0</v>
      </c>
      <c r="BF1935" s="359">
        <f t="shared" si="1437"/>
        <v>0</v>
      </c>
      <c r="BG1935" s="356" t="str">
        <f t="shared" si="1438"/>
        <v/>
      </c>
      <c r="BH1935" s="360">
        <f t="shared" si="1439"/>
        <v>0</v>
      </c>
      <c r="BI1935" s="358">
        <f t="shared" si="1440"/>
        <v>0</v>
      </c>
      <c r="BJ1935" s="359">
        <f t="shared" si="1441"/>
        <v>0</v>
      </c>
      <c r="BK1935" s="293">
        <f t="shared" si="1442"/>
        <v>0</v>
      </c>
      <c r="BL1935" s="352" t="str">
        <f>IF(BK1935=0,"",
IF(SUM($BK$1836:BK1935)=1,BM1935,
IF($BK$1956&gt;SUM($BK$1836:BK1935),_xlfn.CONCAT(", ",BM1935),
IF($BK$1956=SUM($BK$1836:BK1935),_xlfn.CONCAT(" y ",BM1935)))))</f>
        <v/>
      </c>
      <c r="BM1935" s="120" t="s">
        <v>5319</v>
      </c>
      <c r="BN1935" s="290">
        <f t="shared" si="1443"/>
        <v>0</v>
      </c>
      <c r="BO1935" s="293">
        <f t="shared" si="1444"/>
        <v>0</v>
      </c>
      <c r="BP1935" s="283" t="str">
        <f>IF(BO1935=0,"",
IF(SUM($BO$1836:BO1935)=1,BQ1935,
IF($BO$1956&gt;SUM($BO$1836:BO1935),_xlfn.CONCAT(", ",BQ1935),
IF($BO$1956=SUM($BO$1836:BO1935),_xlfn.CONCAT(" y ",BQ1935)))))</f>
        <v/>
      </c>
      <c r="BQ1935" s="120" t="s">
        <v>5319</v>
      </c>
    </row>
    <row r="1936" spans="1:69" ht="15" customHeight="1">
      <c r="A1936" s="22"/>
      <c r="B1936" s="11"/>
      <c r="C1936" s="37" t="s">
        <v>5320</v>
      </c>
      <c r="D1936" s="800" t="str">
        <f>IF(CNGE_2026_M1_Secc1_Sub1!$D141="","",CNGE_2026_M1_Secc1_Sub1!$D141)</f>
        <v/>
      </c>
      <c r="E1936" s="723"/>
      <c r="F1936" s="723"/>
      <c r="G1936" s="723"/>
      <c r="H1936" s="723"/>
      <c r="I1936" s="723"/>
      <c r="J1936" s="723"/>
      <c r="K1936" s="723"/>
      <c r="L1936" s="723"/>
      <c r="M1936" s="723"/>
      <c r="N1936" s="723"/>
      <c r="O1936" s="723"/>
      <c r="P1936" s="723"/>
      <c r="Q1936" s="723"/>
      <c r="R1936" s="724"/>
      <c r="S1936" s="637" t="str">
        <f t="shared" si="1445"/>
        <v/>
      </c>
      <c r="T1936" s="637" t="str">
        <f t="shared" si="1446"/>
        <v/>
      </c>
      <c r="U1936" s="637" t="str">
        <f t="shared" si="1447"/>
        <v/>
      </c>
      <c r="V1936" s="638"/>
      <c r="W1936" s="638"/>
      <c r="X1936" s="638"/>
      <c r="Y1936" s="638"/>
      <c r="Z1936" s="638"/>
      <c r="AA1936" s="638"/>
      <c r="AB1936" s="638"/>
      <c r="AC1936" s="638"/>
      <c r="AD1936" s="638"/>
      <c r="AI1936" t="str">
        <f t="shared" si="1448"/>
        <v/>
      </c>
      <c r="AJ1936">
        <f t="shared" si="1449"/>
        <v>0</v>
      </c>
      <c r="AK1936">
        <f t="shared" si="1450"/>
        <v>0</v>
      </c>
      <c r="AL1936">
        <f t="shared" si="1429"/>
        <v>0</v>
      </c>
      <c r="AM1936">
        <f t="shared" si="1451"/>
        <v>0</v>
      </c>
      <c r="AN1936">
        <f t="shared" si="1452"/>
        <v>0</v>
      </c>
      <c r="AO1936">
        <f t="shared" si="1453"/>
        <v>0</v>
      </c>
      <c r="AP1936">
        <f t="shared" si="1454"/>
        <v>0</v>
      </c>
      <c r="AQ1936">
        <f t="shared" si="1455"/>
        <v>0</v>
      </c>
      <c r="AR1936">
        <f t="shared" si="1456"/>
        <v>0</v>
      </c>
      <c r="AS1936">
        <f t="shared" si="1457"/>
        <v>0</v>
      </c>
      <c r="AT1936">
        <f t="shared" si="1458"/>
        <v>0</v>
      </c>
      <c r="AU1936">
        <f t="shared" si="1459"/>
        <v>0</v>
      </c>
      <c r="AV1936">
        <f t="shared" si="1460"/>
        <v>0</v>
      </c>
      <c r="AW1936">
        <f t="shared" si="1461"/>
        <v>0</v>
      </c>
      <c r="AX1936">
        <f t="shared" si="1462"/>
        <v>0</v>
      </c>
      <c r="AY1936" s="356" t="str">
        <f t="shared" si="1430"/>
        <v/>
      </c>
      <c r="AZ1936" s="357">
        <f t="shared" si="1431"/>
        <v>0</v>
      </c>
      <c r="BA1936" s="358">
        <f t="shared" si="1432"/>
        <v>0</v>
      </c>
      <c r="BB1936" s="359">
        <f t="shared" si="1433"/>
        <v>0</v>
      </c>
      <c r="BC1936" s="356" t="str">
        <f t="shared" si="1434"/>
        <v/>
      </c>
      <c r="BD1936" s="360">
        <f t="shared" si="1435"/>
        <v>0</v>
      </c>
      <c r="BE1936" s="358">
        <f t="shared" si="1436"/>
        <v>0</v>
      </c>
      <c r="BF1936" s="359">
        <f t="shared" si="1437"/>
        <v>0</v>
      </c>
      <c r="BG1936" s="356" t="str">
        <f t="shared" si="1438"/>
        <v/>
      </c>
      <c r="BH1936" s="360">
        <f t="shared" si="1439"/>
        <v>0</v>
      </c>
      <c r="BI1936" s="358">
        <f t="shared" si="1440"/>
        <v>0</v>
      </c>
      <c r="BJ1936" s="359">
        <f t="shared" si="1441"/>
        <v>0</v>
      </c>
      <c r="BK1936" s="293">
        <f t="shared" si="1442"/>
        <v>0</v>
      </c>
      <c r="BL1936" s="352" t="str">
        <f>IF(BK1936=0,"",
IF(SUM($BK$1836:BK1936)=1,BM1936,
IF($BK$1956&gt;SUM($BK$1836:BK1936),_xlfn.CONCAT(", ",BM1936),
IF($BK$1956=SUM($BK$1836:BK1936),_xlfn.CONCAT(" y ",BM1936)))))</f>
        <v/>
      </c>
      <c r="BM1936" s="120" t="s">
        <v>5321</v>
      </c>
      <c r="BN1936" s="290">
        <f t="shared" si="1443"/>
        <v>0</v>
      </c>
      <c r="BO1936" s="293">
        <f t="shared" si="1444"/>
        <v>0</v>
      </c>
      <c r="BP1936" s="283" t="str">
        <f>IF(BO1936=0,"",
IF(SUM($BO$1836:BO1936)=1,BQ1936,
IF($BO$1956&gt;SUM($BO$1836:BO1936),_xlfn.CONCAT(", ",BQ1936),
IF($BO$1956=SUM($BO$1836:BO1936),_xlfn.CONCAT(" y ",BQ1936)))))</f>
        <v/>
      </c>
      <c r="BQ1936" s="120" t="s">
        <v>5321</v>
      </c>
    </row>
    <row r="1937" spans="1:69" ht="15" customHeight="1">
      <c r="A1937" s="22"/>
      <c r="B1937" s="11"/>
      <c r="C1937" s="37" t="s">
        <v>5322</v>
      </c>
      <c r="D1937" s="800" t="str">
        <f>IF(CNGE_2026_M1_Secc1_Sub1!$D142="","",CNGE_2026_M1_Secc1_Sub1!$D142)</f>
        <v/>
      </c>
      <c r="E1937" s="723"/>
      <c r="F1937" s="723"/>
      <c r="G1937" s="723"/>
      <c r="H1937" s="723"/>
      <c r="I1937" s="723"/>
      <c r="J1937" s="723"/>
      <c r="K1937" s="723"/>
      <c r="L1937" s="723"/>
      <c r="M1937" s="723"/>
      <c r="N1937" s="723"/>
      <c r="O1937" s="723"/>
      <c r="P1937" s="723"/>
      <c r="Q1937" s="723"/>
      <c r="R1937" s="724"/>
      <c r="S1937" s="637" t="str">
        <f t="shared" si="1445"/>
        <v/>
      </c>
      <c r="T1937" s="637" t="str">
        <f t="shared" si="1446"/>
        <v/>
      </c>
      <c r="U1937" s="637" t="str">
        <f t="shared" si="1447"/>
        <v/>
      </c>
      <c r="V1937" s="638"/>
      <c r="W1937" s="638"/>
      <c r="X1937" s="638"/>
      <c r="Y1937" s="638"/>
      <c r="Z1937" s="638"/>
      <c r="AA1937" s="638"/>
      <c r="AB1937" s="638"/>
      <c r="AC1937" s="638"/>
      <c r="AD1937" s="638"/>
      <c r="AI1937" t="str">
        <f t="shared" si="1448"/>
        <v/>
      </c>
      <c r="AJ1937">
        <f t="shared" si="1449"/>
        <v>0</v>
      </c>
      <c r="AK1937">
        <f t="shared" si="1450"/>
        <v>0</v>
      </c>
      <c r="AL1937">
        <f t="shared" si="1429"/>
        <v>0</v>
      </c>
      <c r="AM1937">
        <f t="shared" si="1451"/>
        <v>0</v>
      </c>
      <c r="AN1937">
        <f t="shared" si="1452"/>
        <v>0</v>
      </c>
      <c r="AO1937">
        <f t="shared" si="1453"/>
        <v>0</v>
      </c>
      <c r="AP1937">
        <f t="shared" si="1454"/>
        <v>0</v>
      </c>
      <c r="AQ1937">
        <f t="shared" si="1455"/>
        <v>0</v>
      </c>
      <c r="AR1937">
        <f t="shared" si="1456"/>
        <v>0</v>
      </c>
      <c r="AS1937">
        <f t="shared" si="1457"/>
        <v>0</v>
      </c>
      <c r="AT1937">
        <f t="shared" si="1458"/>
        <v>0</v>
      </c>
      <c r="AU1937">
        <f t="shared" si="1459"/>
        <v>0</v>
      </c>
      <c r="AV1937">
        <f t="shared" si="1460"/>
        <v>0</v>
      </c>
      <c r="AW1937">
        <f t="shared" si="1461"/>
        <v>0</v>
      </c>
      <c r="AX1937">
        <f t="shared" si="1462"/>
        <v>0</v>
      </c>
      <c r="AY1937" s="356" t="str">
        <f t="shared" si="1430"/>
        <v/>
      </c>
      <c r="AZ1937" s="357">
        <f t="shared" si="1431"/>
        <v>0</v>
      </c>
      <c r="BA1937" s="358">
        <f t="shared" si="1432"/>
        <v>0</v>
      </c>
      <c r="BB1937" s="359">
        <f t="shared" si="1433"/>
        <v>0</v>
      </c>
      <c r="BC1937" s="356" t="str">
        <f t="shared" si="1434"/>
        <v/>
      </c>
      <c r="BD1937" s="360">
        <f t="shared" si="1435"/>
        <v>0</v>
      </c>
      <c r="BE1937" s="358">
        <f t="shared" si="1436"/>
        <v>0</v>
      </c>
      <c r="BF1937" s="359">
        <f t="shared" si="1437"/>
        <v>0</v>
      </c>
      <c r="BG1937" s="356" t="str">
        <f t="shared" si="1438"/>
        <v/>
      </c>
      <c r="BH1937" s="360">
        <f t="shared" si="1439"/>
        <v>0</v>
      </c>
      <c r="BI1937" s="358">
        <f t="shared" si="1440"/>
        <v>0</v>
      </c>
      <c r="BJ1937" s="359">
        <f t="shared" si="1441"/>
        <v>0</v>
      </c>
      <c r="BK1937" s="293">
        <f t="shared" si="1442"/>
        <v>0</v>
      </c>
      <c r="BL1937" s="352" t="str">
        <f>IF(BK1937=0,"",
IF(SUM($BK$1836:BK1937)=1,BM1937,
IF($BK$1956&gt;SUM($BK$1836:BK1937),_xlfn.CONCAT(", ",BM1937),
IF($BK$1956=SUM($BK$1836:BK1937),_xlfn.CONCAT(" y ",BM1937)))))</f>
        <v/>
      </c>
      <c r="BM1937" s="120" t="s">
        <v>5323</v>
      </c>
      <c r="BN1937" s="290">
        <f t="shared" si="1443"/>
        <v>0</v>
      </c>
      <c r="BO1937" s="293">
        <f t="shared" si="1444"/>
        <v>0</v>
      </c>
      <c r="BP1937" s="283" t="str">
        <f>IF(BO1937=0,"",
IF(SUM($BO$1836:BO1937)=1,BQ1937,
IF($BO$1956&gt;SUM($BO$1836:BO1937),_xlfn.CONCAT(", ",BQ1937),
IF($BO$1956=SUM($BO$1836:BO1937),_xlfn.CONCAT(" y ",BQ1937)))))</f>
        <v/>
      </c>
      <c r="BQ1937" s="120" t="s">
        <v>5323</v>
      </c>
    </row>
    <row r="1938" spans="1:69" ht="15" customHeight="1">
      <c r="A1938" s="22"/>
      <c r="B1938" s="11"/>
      <c r="C1938" s="37" t="s">
        <v>5324</v>
      </c>
      <c r="D1938" s="800" t="str">
        <f>IF(CNGE_2026_M1_Secc1_Sub1!$D143="","",CNGE_2026_M1_Secc1_Sub1!$D143)</f>
        <v/>
      </c>
      <c r="E1938" s="723"/>
      <c r="F1938" s="723"/>
      <c r="G1938" s="723"/>
      <c r="H1938" s="723"/>
      <c r="I1938" s="723"/>
      <c r="J1938" s="723"/>
      <c r="K1938" s="723"/>
      <c r="L1938" s="723"/>
      <c r="M1938" s="723"/>
      <c r="N1938" s="723"/>
      <c r="O1938" s="723"/>
      <c r="P1938" s="723"/>
      <c r="Q1938" s="723"/>
      <c r="R1938" s="724"/>
      <c r="S1938" s="637" t="str">
        <f t="shared" si="1445"/>
        <v/>
      </c>
      <c r="T1938" s="637" t="str">
        <f t="shared" si="1446"/>
        <v/>
      </c>
      <c r="U1938" s="637" t="str">
        <f t="shared" si="1447"/>
        <v/>
      </c>
      <c r="V1938" s="638"/>
      <c r="W1938" s="638"/>
      <c r="X1938" s="638"/>
      <c r="Y1938" s="638"/>
      <c r="Z1938" s="638"/>
      <c r="AA1938" s="638"/>
      <c r="AB1938" s="638"/>
      <c r="AC1938" s="638"/>
      <c r="AD1938" s="638"/>
      <c r="AI1938" t="str">
        <f t="shared" si="1448"/>
        <v/>
      </c>
      <c r="AJ1938">
        <f t="shared" si="1449"/>
        <v>0</v>
      </c>
      <c r="AK1938">
        <f t="shared" si="1450"/>
        <v>0</v>
      </c>
      <c r="AL1938">
        <f t="shared" si="1429"/>
        <v>0</v>
      </c>
      <c r="AM1938">
        <f t="shared" si="1451"/>
        <v>0</v>
      </c>
      <c r="AN1938">
        <f t="shared" si="1452"/>
        <v>0</v>
      </c>
      <c r="AO1938">
        <f t="shared" si="1453"/>
        <v>0</v>
      </c>
      <c r="AP1938">
        <f t="shared" si="1454"/>
        <v>0</v>
      </c>
      <c r="AQ1938">
        <f t="shared" si="1455"/>
        <v>0</v>
      </c>
      <c r="AR1938">
        <f t="shared" si="1456"/>
        <v>0</v>
      </c>
      <c r="AS1938">
        <f t="shared" si="1457"/>
        <v>0</v>
      </c>
      <c r="AT1938">
        <f t="shared" si="1458"/>
        <v>0</v>
      </c>
      <c r="AU1938">
        <f t="shared" si="1459"/>
        <v>0</v>
      </c>
      <c r="AV1938">
        <f t="shared" si="1460"/>
        <v>0</v>
      </c>
      <c r="AW1938">
        <f t="shared" si="1461"/>
        <v>0</v>
      </c>
      <c r="AX1938">
        <f t="shared" si="1462"/>
        <v>0</v>
      </c>
      <c r="AY1938" s="356" t="str">
        <f t="shared" si="1430"/>
        <v/>
      </c>
      <c r="AZ1938" s="357">
        <f t="shared" si="1431"/>
        <v>0</v>
      </c>
      <c r="BA1938" s="358">
        <f t="shared" si="1432"/>
        <v>0</v>
      </c>
      <c r="BB1938" s="359">
        <f t="shared" si="1433"/>
        <v>0</v>
      </c>
      <c r="BC1938" s="356" t="str">
        <f t="shared" si="1434"/>
        <v/>
      </c>
      <c r="BD1938" s="360">
        <f t="shared" si="1435"/>
        <v>0</v>
      </c>
      <c r="BE1938" s="358">
        <f t="shared" si="1436"/>
        <v>0</v>
      </c>
      <c r="BF1938" s="359">
        <f t="shared" si="1437"/>
        <v>0</v>
      </c>
      <c r="BG1938" s="356" t="str">
        <f t="shared" si="1438"/>
        <v/>
      </c>
      <c r="BH1938" s="360">
        <f t="shared" si="1439"/>
        <v>0</v>
      </c>
      <c r="BI1938" s="358">
        <f t="shared" si="1440"/>
        <v>0</v>
      </c>
      <c r="BJ1938" s="359">
        <f t="shared" si="1441"/>
        <v>0</v>
      </c>
      <c r="BK1938" s="293">
        <f t="shared" si="1442"/>
        <v>0</v>
      </c>
      <c r="BL1938" s="352" t="str">
        <f>IF(BK1938=0,"",
IF(SUM($BK$1836:BK1938)=1,BM1938,
IF($BK$1956&gt;SUM($BK$1836:BK1938),_xlfn.CONCAT(", ",BM1938),
IF($BK$1956=SUM($BK$1836:BK1938),_xlfn.CONCAT(" y ",BM1938)))))</f>
        <v/>
      </c>
      <c r="BM1938" s="120" t="s">
        <v>5325</v>
      </c>
      <c r="BN1938" s="290">
        <f t="shared" si="1443"/>
        <v>0</v>
      </c>
      <c r="BO1938" s="293">
        <f t="shared" si="1444"/>
        <v>0</v>
      </c>
      <c r="BP1938" s="283" t="str">
        <f>IF(BO1938=0,"",
IF(SUM($BO$1836:BO1938)=1,BQ1938,
IF($BO$1956&gt;SUM($BO$1836:BO1938),_xlfn.CONCAT(", ",BQ1938),
IF($BO$1956=SUM($BO$1836:BO1938),_xlfn.CONCAT(" y ",BQ1938)))))</f>
        <v/>
      </c>
      <c r="BQ1938" s="120" t="s">
        <v>5325</v>
      </c>
    </row>
    <row r="1939" spans="1:69" ht="15" customHeight="1">
      <c r="A1939" s="22"/>
      <c r="B1939" s="11"/>
      <c r="C1939" s="37" t="s">
        <v>5326</v>
      </c>
      <c r="D1939" s="800" t="str">
        <f>IF(CNGE_2026_M1_Secc1_Sub1!$D144="","",CNGE_2026_M1_Secc1_Sub1!$D144)</f>
        <v/>
      </c>
      <c r="E1939" s="723"/>
      <c r="F1939" s="723"/>
      <c r="G1939" s="723"/>
      <c r="H1939" s="723"/>
      <c r="I1939" s="723"/>
      <c r="J1939" s="723"/>
      <c r="K1939" s="723"/>
      <c r="L1939" s="723"/>
      <c r="M1939" s="723"/>
      <c r="N1939" s="723"/>
      <c r="O1939" s="723"/>
      <c r="P1939" s="723"/>
      <c r="Q1939" s="723"/>
      <c r="R1939" s="724"/>
      <c r="S1939" s="637" t="str">
        <f t="shared" si="1445"/>
        <v/>
      </c>
      <c r="T1939" s="637" t="str">
        <f t="shared" si="1446"/>
        <v/>
      </c>
      <c r="U1939" s="637" t="str">
        <f t="shared" si="1447"/>
        <v/>
      </c>
      <c r="V1939" s="638"/>
      <c r="W1939" s="638"/>
      <c r="X1939" s="638"/>
      <c r="Y1939" s="638"/>
      <c r="Z1939" s="638"/>
      <c r="AA1939" s="638"/>
      <c r="AB1939" s="638"/>
      <c r="AC1939" s="638"/>
      <c r="AD1939" s="638"/>
      <c r="AI1939" t="str">
        <f t="shared" si="1448"/>
        <v/>
      </c>
      <c r="AJ1939">
        <f t="shared" si="1449"/>
        <v>0</v>
      </c>
      <c r="AK1939">
        <f t="shared" si="1450"/>
        <v>0</v>
      </c>
      <c r="AL1939">
        <f t="shared" si="1429"/>
        <v>0</v>
      </c>
      <c r="AM1939">
        <f t="shared" si="1451"/>
        <v>0</v>
      </c>
      <c r="AN1939">
        <f t="shared" si="1452"/>
        <v>0</v>
      </c>
      <c r="AO1939">
        <f t="shared" si="1453"/>
        <v>0</v>
      </c>
      <c r="AP1939">
        <f t="shared" si="1454"/>
        <v>0</v>
      </c>
      <c r="AQ1939">
        <f t="shared" si="1455"/>
        <v>0</v>
      </c>
      <c r="AR1939">
        <f t="shared" si="1456"/>
        <v>0</v>
      </c>
      <c r="AS1939">
        <f t="shared" si="1457"/>
        <v>0</v>
      </c>
      <c r="AT1939">
        <f t="shared" si="1458"/>
        <v>0</v>
      </c>
      <c r="AU1939">
        <f t="shared" si="1459"/>
        <v>0</v>
      </c>
      <c r="AV1939">
        <f t="shared" si="1460"/>
        <v>0</v>
      </c>
      <c r="AW1939">
        <f t="shared" si="1461"/>
        <v>0</v>
      </c>
      <c r="AX1939">
        <f t="shared" si="1462"/>
        <v>0</v>
      </c>
      <c r="AY1939" s="356" t="str">
        <f t="shared" si="1430"/>
        <v/>
      </c>
      <c r="AZ1939" s="357">
        <f t="shared" si="1431"/>
        <v>0</v>
      </c>
      <c r="BA1939" s="358">
        <f t="shared" si="1432"/>
        <v>0</v>
      </c>
      <c r="BB1939" s="359">
        <f t="shared" si="1433"/>
        <v>0</v>
      </c>
      <c r="BC1939" s="356" t="str">
        <f t="shared" si="1434"/>
        <v/>
      </c>
      <c r="BD1939" s="360">
        <f t="shared" si="1435"/>
        <v>0</v>
      </c>
      <c r="BE1939" s="358">
        <f t="shared" si="1436"/>
        <v>0</v>
      </c>
      <c r="BF1939" s="359">
        <f t="shared" si="1437"/>
        <v>0</v>
      </c>
      <c r="BG1939" s="356" t="str">
        <f t="shared" si="1438"/>
        <v/>
      </c>
      <c r="BH1939" s="360">
        <f t="shared" si="1439"/>
        <v>0</v>
      </c>
      <c r="BI1939" s="358">
        <f t="shared" si="1440"/>
        <v>0</v>
      </c>
      <c r="BJ1939" s="359">
        <f t="shared" si="1441"/>
        <v>0</v>
      </c>
      <c r="BK1939" s="293">
        <f t="shared" si="1442"/>
        <v>0</v>
      </c>
      <c r="BL1939" s="352" t="str">
        <f>IF(BK1939=0,"",
IF(SUM($BK$1836:BK1939)=1,BM1939,
IF($BK$1956&gt;SUM($BK$1836:BK1939),_xlfn.CONCAT(", ",BM1939),
IF($BK$1956=SUM($BK$1836:BK1939),_xlfn.CONCAT(" y ",BM1939)))))</f>
        <v/>
      </c>
      <c r="BM1939" s="120" t="s">
        <v>5327</v>
      </c>
      <c r="BN1939" s="290">
        <f t="shared" si="1443"/>
        <v>0</v>
      </c>
      <c r="BO1939" s="293">
        <f t="shared" si="1444"/>
        <v>0</v>
      </c>
      <c r="BP1939" s="283" t="str">
        <f>IF(BO1939=0,"",
IF(SUM($BO$1836:BO1939)=1,BQ1939,
IF($BO$1956&gt;SUM($BO$1836:BO1939),_xlfn.CONCAT(", ",BQ1939),
IF($BO$1956=SUM($BO$1836:BO1939),_xlfn.CONCAT(" y ",BQ1939)))))</f>
        <v/>
      </c>
      <c r="BQ1939" s="120" t="s">
        <v>5327</v>
      </c>
    </row>
    <row r="1940" spans="1:69" ht="15" customHeight="1">
      <c r="A1940" s="22"/>
      <c r="B1940" s="11"/>
      <c r="C1940" s="37" t="s">
        <v>5328</v>
      </c>
      <c r="D1940" s="800" t="str">
        <f>IF(CNGE_2026_M1_Secc1_Sub1!$D145="","",CNGE_2026_M1_Secc1_Sub1!$D145)</f>
        <v/>
      </c>
      <c r="E1940" s="723"/>
      <c r="F1940" s="723"/>
      <c r="G1940" s="723"/>
      <c r="H1940" s="723"/>
      <c r="I1940" s="723"/>
      <c r="J1940" s="723"/>
      <c r="K1940" s="723"/>
      <c r="L1940" s="723"/>
      <c r="M1940" s="723"/>
      <c r="N1940" s="723"/>
      <c r="O1940" s="723"/>
      <c r="P1940" s="723"/>
      <c r="Q1940" s="723"/>
      <c r="R1940" s="724"/>
      <c r="S1940" s="637" t="str">
        <f t="shared" si="1445"/>
        <v/>
      </c>
      <c r="T1940" s="637" t="str">
        <f t="shared" si="1446"/>
        <v/>
      </c>
      <c r="U1940" s="637" t="str">
        <f t="shared" si="1447"/>
        <v/>
      </c>
      <c r="V1940" s="638"/>
      <c r="W1940" s="638"/>
      <c r="X1940" s="638"/>
      <c r="Y1940" s="638"/>
      <c r="Z1940" s="638"/>
      <c r="AA1940" s="638"/>
      <c r="AB1940" s="638"/>
      <c r="AC1940" s="638"/>
      <c r="AD1940" s="638"/>
      <c r="AI1940" t="str">
        <f t="shared" si="1448"/>
        <v/>
      </c>
      <c r="AJ1940">
        <f t="shared" si="1449"/>
        <v>0</v>
      </c>
      <c r="AK1940">
        <f t="shared" si="1450"/>
        <v>0</v>
      </c>
      <c r="AL1940">
        <f t="shared" si="1429"/>
        <v>0</v>
      </c>
      <c r="AM1940">
        <f t="shared" si="1451"/>
        <v>0</v>
      </c>
      <c r="AN1940">
        <f t="shared" si="1452"/>
        <v>0</v>
      </c>
      <c r="AO1940">
        <f t="shared" si="1453"/>
        <v>0</v>
      </c>
      <c r="AP1940">
        <f t="shared" si="1454"/>
        <v>0</v>
      </c>
      <c r="AQ1940">
        <f t="shared" si="1455"/>
        <v>0</v>
      </c>
      <c r="AR1940">
        <f t="shared" si="1456"/>
        <v>0</v>
      </c>
      <c r="AS1940">
        <f t="shared" si="1457"/>
        <v>0</v>
      </c>
      <c r="AT1940">
        <f t="shared" si="1458"/>
        <v>0</v>
      </c>
      <c r="AU1940">
        <f t="shared" si="1459"/>
        <v>0</v>
      </c>
      <c r="AV1940">
        <f t="shared" si="1460"/>
        <v>0</v>
      </c>
      <c r="AW1940">
        <f t="shared" si="1461"/>
        <v>0</v>
      </c>
      <c r="AX1940">
        <f t="shared" si="1462"/>
        <v>0</v>
      </c>
      <c r="AY1940" s="356" t="str">
        <f t="shared" si="1430"/>
        <v/>
      </c>
      <c r="AZ1940" s="357">
        <f t="shared" si="1431"/>
        <v>0</v>
      </c>
      <c r="BA1940" s="358">
        <f t="shared" si="1432"/>
        <v>0</v>
      </c>
      <c r="BB1940" s="359">
        <f t="shared" si="1433"/>
        <v>0</v>
      </c>
      <c r="BC1940" s="356" t="str">
        <f t="shared" si="1434"/>
        <v/>
      </c>
      <c r="BD1940" s="360">
        <f t="shared" si="1435"/>
        <v>0</v>
      </c>
      <c r="BE1940" s="358">
        <f t="shared" si="1436"/>
        <v>0</v>
      </c>
      <c r="BF1940" s="359">
        <f t="shared" si="1437"/>
        <v>0</v>
      </c>
      <c r="BG1940" s="356" t="str">
        <f t="shared" si="1438"/>
        <v/>
      </c>
      <c r="BH1940" s="360">
        <f t="shared" si="1439"/>
        <v>0</v>
      </c>
      <c r="BI1940" s="358">
        <f t="shared" si="1440"/>
        <v>0</v>
      </c>
      <c r="BJ1940" s="359">
        <f t="shared" si="1441"/>
        <v>0</v>
      </c>
      <c r="BK1940" s="293">
        <f t="shared" si="1442"/>
        <v>0</v>
      </c>
      <c r="BL1940" s="352" t="str">
        <f>IF(BK1940=0,"",
IF(SUM($BK$1836:BK1940)=1,BM1940,
IF($BK$1956&gt;SUM($BK$1836:BK1940),_xlfn.CONCAT(", ",BM1940),
IF($BK$1956=SUM($BK$1836:BK1940),_xlfn.CONCAT(" y ",BM1940)))))</f>
        <v/>
      </c>
      <c r="BM1940" s="120" t="s">
        <v>5329</v>
      </c>
      <c r="BN1940" s="290">
        <f t="shared" si="1443"/>
        <v>0</v>
      </c>
      <c r="BO1940" s="293">
        <f t="shared" si="1444"/>
        <v>0</v>
      </c>
      <c r="BP1940" s="283" t="str">
        <f>IF(BO1940=0,"",
IF(SUM($BO$1836:BO1940)=1,BQ1940,
IF($BO$1956&gt;SUM($BO$1836:BO1940),_xlfn.CONCAT(", ",BQ1940),
IF($BO$1956=SUM($BO$1836:BO1940),_xlfn.CONCAT(" y ",BQ1940)))))</f>
        <v/>
      </c>
      <c r="BQ1940" s="120" t="s">
        <v>5329</v>
      </c>
    </row>
    <row r="1941" spans="1:69" ht="15" customHeight="1">
      <c r="A1941" s="22"/>
      <c r="B1941" s="11"/>
      <c r="C1941" s="37" t="s">
        <v>5330</v>
      </c>
      <c r="D1941" s="800" t="str">
        <f>IF(CNGE_2026_M1_Secc1_Sub1!$D146="","",CNGE_2026_M1_Secc1_Sub1!$D146)</f>
        <v/>
      </c>
      <c r="E1941" s="723"/>
      <c r="F1941" s="723"/>
      <c r="G1941" s="723"/>
      <c r="H1941" s="723"/>
      <c r="I1941" s="723"/>
      <c r="J1941" s="723"/>
      <c r="K1941" s="723"/>
      <c r="L1941" s="723"/>
      <c r="M1941" s="723"/>
      <c r="N1941" s="723"/>
      <c r="O1941" s="723"/>
      <c r="P1941" s="723"/>
      <c r="Q1941" s="723"/>
      <c r="R1941" s="724"/>
      <c r="S1941" s="637" t="str">
        <f t="shared" si="1445"/>
        <v/>
      </c>
      <c r="T1941" s="637" t="str">
        <f t="shared" si="1446"/>
        <v/>
      </c>
      <c r="U1941" s="637" t="str">
        <f t="shared" si="1447"/>
        <v/>
      </c>
      <c r="V1941" s="638"/>
      <c r="W1941" s="638"/>
      <c r="X1941" s="638"/>
      <c r="Y1941" s="638"/>
      <c r="Z1941" s="638"/>
      <c r="AA1941" s="638"/>
      <c r="AB1941" s="638"/>
      <c r="AC1941" s="638"/>
      <c r="AD1941" s="638"/>
      <c r="AI1941" t="str">
        <f t="shared" si="1448"/>
        <v/>
      </c>
      <c r="AJ1941">
        <f t="shared" si="1449"/>
        <v>0</v>
      </c>
      <c r="AK1941">
        <f t="shared" si="1450"/>
        <v>0</v>
      </c>
      <c r="AL1941">
        <f t="shared" si="1429"/>
        <v>0</v>
      </c>
      <c r="AM1941">
        <f t="shared" si="1451"/>
        <v>0</v>
      </c>
      <c r="AN1941">
        <f t="shared" si="1452"/>
        <v>0</v>
      </c>
      <c r="AO1941">
        <f t="shared" si="1453"/>
        <v>0</v>
      </c>
      <c r="AP1941">
        <f t="shared" si="1454"/>
        <v>0</v>
      </c>
      <c r="AQ1941">
        <f t="shared" si="1455"/>
        <v>0</v>
      </c>
      <c r="AR1941">
        <f t="shared" si="1456"/>
        <v>0</v>
      </c>
      <c r="AS1941">
        <f t="shared" si="1457"/>
        <v>0</v>
      </c>
      <c r="AT1941">
        <f t="shared" si="1458"/>
        <v>0</v>
      </c>
      <c r="AU1941">
        <f t="shared" si="1459"/>
        <v>0</v>
      </c>
      <c r="AV1941">
        <f t="shared" si="1460"/>
        <v>0</v>
      </c>
      <c r="AW1941">
        <f t="shared" si="1461"/>
        <v>0</v>
      </c>
      <c r="AX1941">
        <f t="shared" si="1462"/>
        <v>0</v>
      </c>
      <c r="AY1941" s="356" t="str">
        <f t="shared" si="1430"/>
        <v/>
      </c>
      <c r="AZ1941" s="357">
        <f t="shared" si="1431"/>
        <v>0</v>
      </c>
      <c r="BA1941" s="358">
        <f t="shared" si="1432"/>
        <v>0</v>
      </c>
      <c r="BB1941" s="359">
        <f t="shared" si="1433"/>
        <v>0</v>
      </c>
      <c r="BC1941" s="356" t="str">
        <f t="shared" si="1434"/>
        <v/>
      </c>
      <c r="BD1941" s="360">
        <f t="shared" si="1435"/>
        <v>0</v>
      </c>
      <c r="BE1941" s="358">
        <f t="shared" si="1436"/>
        <v>0</v>
      </c>
      <c r="BF1941" s="359">
        <f t="shared" si="1437"/>
        <v>0</v>
      </c>
      <c r="BG1941" s="356" t="str">
        <f t="shared" si="1438"/>
        <v/>
      </c>
      <c r="BH1941" s="360">
        <f t="shared" si="1439"/>
        <v>0</v>
      </c>
      <c r="BI1941" s="358">
        <f t="shared" si="1440"/>
        <v>0</v>
      </c>
      <c r="BJ1941" s="359">
        <f t="shared" si="1441"/>
        <v>0</v>
      </c>
      <c r="BK1941" s="293">
        <f t="shared" si="1442"/>
        <v>0</v>
      </c>
      <c r="BL1941" s="352" t="str">
        <f>IF(BK1941=0,"",
IF(SUM($BK$1836:BK1941)=1,BM1941,
IF($BK$1956&gt;SUM($BK$1836:BK1941),_xlfn.CONCAT(", ",BM1941),
IF($BK$1956=SUM($BK$1836:BK1941),_xlfn.CONCAT(" y ",BM1941)))))</f>
        <v/>
      </c>
      <c r="BM1941" s="120" t="s">
        <v>5331</v>
      </c>
      <c r="BN1941" s="290">
        <f t="shared" si="1443"/>
        <v>0</v>
      </c>
      <c r="BO1941" s="293">
        <f t="shared" si="1444"/>
        <v>0</v>
      </c>
      <c r="BP1941" s="283" t="str">
        <f>IF(BO1941=0,"",
IF(SUM($BO$1836:BO1941)=1,BQ1941,
IF($BO$1956&gt;SUM($BO$1836:BO1941),_xlfn.CONCAT(", ",BQ1941),
IF($BO$1956=SUM($BO$1836:BO1941),_xlfn.CONCAT(" y ",BQ1941)))))</f>
        <v/>
      </c>
      <c r="BQ1941" s="120" t="s">
        <v>5331</v>
      </c>
    </row>
    <row r="1942" spans="1:69" ht="15" customHeight="1">
      <c r="A1942" s="22"/>
      <c r="B1942" s="11"/>
      <c r="C1942" s="37" t="s">
        <v>5332</v>
      </c>
      <c r="D1942" s="800" t="str">
        <f>IF(CNGE_2026_M1_Secc1_Sub1!$D147="","",CNGE_2026_M1_Secc1_Sub1!$D147)</f>
        <v/>
      </c>
      <c r="E1942" s="723"/>
      <c r="F1942" s="723"/>
      <c r="G1942" s="723"/>
      <c r="H1942" s="723"/>
      <c r="I1942" s="723"/>
      <c r="J1942" s="723"/>
      <c r="K1942" s="723"/>
      <c r="L1942" s="723"/>
      <c r="M1942" s="723"/>
      <c r="N1942" s="723"/>
      <c r="O1942" s="723"/>
      <c r="P1942" s="723"/>
      <c r="Q1942" s="723"/>
      <c r="R1942" s="724"/>
      <c r="S1942" s="637" t="str">
        <f t="shared" si="1445"/>
        <v/>
      </c>
      <c r="T1942" s="637" t="str">
        <f t="shared" si="1446"/>
        <v/>
      </c>
      <c r="U1942" s="637" t="str">
        <f t="shared" si="1447"/>
        <v/>
      </c>
      <c r="V1942" s="638"/>
      <c r="W1942" s="638"/>
      <c r="X1942" s="638"/>
      <c r="Y1942" s="638"/>
      <c r="Z1942" s="638"/>
      <c r="AA1942" s="638"/>
      <c r="AB1942" s="638"/>
      <c r="AC1942" s="638"/>
      <c r="AD1942" s="638"/>
      <c r="AI1942" t="str">
        <f t="shared" si="1448"/>
        <v/>
      </c>
      <c r="AJ1942">
        <f t="shared" si="1449"/>
        <v>0</v>
      </c>
      <c r="AK1942">
        <f t="shared" si="1450"/>
        <v>0</v>
      </c>
      <c r="AL1942">
        <f t="shared" si="1429"/>
        <v>0</v>
      </c>
      <c r="AM1942">
        <f t="shared" si="1451"/>
        <v>0</v>
      </c>
      <c r="AN1942">
        <f t="shared" si="1452"/>
        <v>0</v>
      </c>
      <c r="AO1942">
        <f t="shared" si="1453"/>
        <v>0</v>
      </c>
      <c r="AP1942">
        <f t="shared" si="1454"/>
        <v>0</v>
      </c>
      <c r="AQ1942">
        <f t="shared" si="1455"/>
        <v>0</v>
      </c>
      <c r="AR1942">
        <f t="shared" si="1456"/>
        <v>0</v>
      </c>
      <c r="AS1942">
        <f t="shared" si="1457"/>
        <v>0</v>
      </c>
      <c r="AT1942">
        <f t="shared" si="1458"/>
        <v>0</v>
      </c>
      <c r="AU1942">
        <f t="shared" si="1459"/>
        <v>0</v>
      </c>
      <c r="AV1942">
        <f t="shared" si="1460"/>
        <v>0</v>
      </c>
      <c r="AW1942">
        <f t="shared" si="1461"/>
        <v>0</v>
      </c>
      <c r="AX1942">
        <f t="shared" si="1462"/>
        <v>0</v>
      </c>
      <c r="AY1942" s="356" t="str">
        <f t="shared" si="1430"/>
        <v/>
      </c>
      <c r="AZ1942" s="357">
        <f t="shared" si="1431"/>
        <v>0</v>
      </c>
      <c r="BA1942" s="358">
        <f t="shared" si="1432"/>
        <v>0</v>
      </c>
      <c r="BB1942" s="359">
        <f t="shared" si="1433"/>
        <v>0</v>
      </c>
      <c r="BC1942" s="356" t="str">
        <f t="shared" si="1434"/>
        <v/>
      </c>
      <c r="BD1942" s="360">
        <f t="shared" si="1435"/>
        <v>0</v>
      </c>
      <c r="BE1942" s="358">
        <f t="shared" si="1436"/>
        <v>0</v>
      </c>
      <c r="BF1942" s="359">
        <f t="shared" si="1437"/>
        <v>0</v>
      </c>
      <c r="BG1942" s="356" t="str">
        <f t="shared" si="1438"/>
        <v/>
      </c>
      <c r="BH1942" s="360">
        <f t="shared" si="1439"/>
        <v>0</v>
      </c>
      <c r="BI1942" s="358">
        <f t="shared" si="1440"/>
        <v>0</v>
      </c>
      <c r="BJ1942" s="359">
        <f t="shared" si="1441"/>
        <v>0</v>
      </c>
      <c r="BK1942" s="293">
        <f t="shared" si="1442"/>
        <v>0</v>
      </c>
      <c r="BL1942" s="352" t="str">
        <f>IF(BK1942=0,"",
IF(SUM($BK$1836:BK1942)=1,BM1942,
IF($BK$1956&gt;SUM($BK$1836:BK1942),_xlfn.CONCAT(", ",BM1942),
IF($BK$1956=SUM($BK$1836:BK1942),_xlfn.CONCAT(" y ",BM1942)))))</f>
        <v/>
      </c>
      <c r="BM1942" s="120" t="s">
        <v>5333</v>
      </c>
      <c r="BN1942" s="290">
        <f t="shared" si="1443"/>
        <v>0</v>
      </c>
      <c r="BO1942" s="293">
        <f t="shared" si="1444"/>
        <v>0</v>
      </c>
      <c r="BP1942" s="283" t="str">
        <f>IF(BO1942=0,"",
IF(SUM($BO$1836:BO1942)=1,BQ1942,
IF($BO$1956&gt;SUM($BO$1836:BO1942),_xlfn.CONCAT(", ",BQ1942),
IF($BO$1956=SUM($BO$1836:BO1942),_xlfn.CONCAT(" y ",BQ1942)))))</f>
        <v/>
      </c>
      <c r="BQ1942" s="120" t="s">
        <v>5333</v>
      </c>
    </row>
    <row r="1943" spans="1:69" ht="15" customHeight="1">
      <c r="A1943" s="22"/>
      <c r="B1943" s="11"/>
      <c r="C1943" s="37" t="s">
        <v>5334</v>
      </c>
      <c r="D1943" s="800" t="str">
        <f>IF(CNGE_2026_M1_Secc1_Sub1!$D148="","",CNGE_2026_M1_Secc1_Sub1!$D148)</f>
        <v/>
      </c>
      <c r="E1943" s="723"/>
      <c r="F1943" s="723"/>
      <c r="G1943" s="723"/>
      <c r="H1943" s="723"/>
      <c r="I1943" s="723"/>
      <c r="J1943" s="723"/>
      <c r="K1943" s="723"/>
      <c r="L1943" s="723"/>
      <c r="M1943" s="723"/>
      <c r="N1943" s="723"/>
      <c r="O1943" s="723"/>
      <c r="P1943" s="723"/>
      <c r="Q1943" s="723"/>
      <c r="R1943" s="724"/>
      <c r="S1943" s="637" t="str">
        <f t="shared" si="1445"/>
        <v/>
      </c>
      <c r="T1943" s="637" t="str">
        <f t="shared" si="1446"/>
        <v/>
      </c>
      <c r="U1943" s="637" t="str">
        <f t="shared" si="1447"/>
        <v/>
      </c>
      <c r="V1943" s="638"/>
      <c r="W1943" s="638"/>
      <c r="X1943" s="638"/>
      <c r="Y1943" s="638"/>
      <c r="Z1943" s="638"/>
      <c r="AA1943" s="638"/>
      <c r="AB1943" s="638"/>
      <c r="AC1943" s="638"/>
      <c r="AD1943" s="638"/>
      <c r="AI1943" t="str">
        <f t="shared" si="1448"/>
        <v/>
      </c>
      <c r="AJ1943">
        <f t="shared" si="1449"/>
        <v>0</v>
      </c>
      <c r="AK1943">
        <f t="shared" si="1450"/>
        <v>0</v>
      </c>
      <c r="AL1943">
        <f t="shared" si="1429"/>
        <v>0</v>
      </c>
      <c r="AM1943">
        <f t="shared" si="1451"/>
        <v>0</v>
      </c>
      <c r="AN1943">
        <f t="shared" si="1452"/>
        <v>0</v>
      </c>
      <c r="AO1943">
        <f t="shared" si="1453"/>
        <v>0</v>
      </c>
      <c r="AP1943">
        <f t="shared" si="1454"/>
        <v>0</v>
      </c>
      <c r="AQ1943">
        <f t="shared" si="1455"/>
        <v>0</v>
      </c>
      <c r="AR1943">
        <f t="shared" si="1456"/>
        <v>0</v>
      </c>
      <c r="AS1943">
        <f t="shared" si="1457"/>
        <v>0</v>
      </c>
      <c r="AT1943">
        <f t="shared" si="1458"/>
        <v>0</v>
      </c>
      <c r="AU1943">
        <f t="shared" si="1459"/>
        <v>0</v>
      </c>
      <c r="AV1943">
        <f t="shared" si="1460"/>
        <v>0</v>
      </c>
      <c r="AW1943">
        <f t="shared" si="1461"/>
        <v>0</v>
      </c>
      <c r="AX1943">
        <f t="shared" si="1462"/>
        <v>0</v>
      </c>
      <c r="AY1943" s="356" t="str">
        <f t="shared" si="1430"/>
        <v/>
      </c>
      <c r="AZ1943" s="357">
        <f t="shared" si="1431"/>
        <v>0</v>
      </c>
      <c r="BA1943" s="358">
        <f t="shared" si="1432"/>
        <v>0</v>
      </c>
      <c r="BB1943" s="359">
        <f t="shared" si="1433"/>
        <v>0</v>
      </c>
      <c r="BC1943" s="356" t="str">
        <f t="shared" si="1434"/>
        <v/>
      </c>
      <c r="BD1943" s="360">
        <f t="shared" si="1435"/>
        <v>0</v>
      </c>
      <c r="BE1943" s="358">
        <f t="shared" si="1436"/>
        <v>0</v>
      </c>
      <c r="BF1943" s="359">
        <f t="shared" si="1437"/>
        <v>0</v>
      </c>
      <c r="BG1943" s="356" t="str">
        <f t="shared" si="1438"/>
        <v/>
      </c>
      <c r="BH1943" s="360">
        <f t="shared" si="1439"/>
        <v>0</v>
      </c>
      <c r="BI1943" s="358">
        <f t="shared" si="1440"/>
        <v>0</v>
      </c>
      <c r="BJ1943" s="359">
        <f t="shared" si="1441"/>
        <v>0</v>
      </c>
      <c r="BK1943" s="293">
        <f t="shared" si="1442"/>
        <v>0</v>
      </c>
      <c r="BL1943" s="352" t="str">
        <f>IF(BK1943=0,"",
IF(SUM($BK$1836:BK1943)=1,BM1943,
IF($BK$1956&gt;SUM($BK$1836:BK1943),_xlfn.CONCAT(", ",BM1943),
IF($BK$1956=SUM($BK$1836:BK1943),_xlfn.CONCAT(" y ",BM1943)))))</f>
        <v/>
      </c>
      <c r="BM1943" s="120" t="s">
        <v>5335</v>
      </c>
      <c r="BN1943" s="290">
        <f t="shared" si="1443"/>
        <v>0</v>
      </c>
      <c r="BO1943" s="293">
        <f t="shared" si="1444"/>
        <v>0</v>
      </c>
      <c r="BP1943" s="283" t="str">
        <f>IF(BO1943=0,"",
IF(SUM($BO$1836:BO1943)=1,BQ1943,
IF($BO$1956&gt;SUM($BO$1836:BO1943),_xlfn.CONCAT(", ",BQ1943),
IF($BO$1956=SUM($BO$1836:BO1943),_xlfn.CONCAT(" y ",BQ1943)))))</f>
        <v/>
      </c>
      <c r="BQ1943" s="120" t="s">
        <v>5335</v>
      </c>
    </row>
    <row r="1944" spans="1:69" ht="15" customHeight="1">
      <c r="A1944" s="22"/>
      <c r="B1944" s="11"/>
      <c r="C1944" s="37" t="s">
        <v>5336</v>
      </c>
      <c r="D1944" s="800" t="str">
        <f>IF(CNGE_2026_M1_Secc1_Sub1!$D149="","",CNGE_2026_M1_Secc1_Sub1!$D149)</f>
        <v/>
      </c>
      <c r="E1944" s="723"/>
      <c r="F1944" s="723"/>
      <c r="G1944" s="723"/>
      <c r="H1944" s="723"/>
      <c r="I1944" s="723"/>
      <c r="J1944" s="723"/>
      <c r="K1944" s="723"/>
      <c r="L1944" s="723"/>
      <c r="M1944" s="723"/>
      <c r="N1944" s="723"/>
      <c r="O1944" s="723"/>
      <c r="P1944" s="723"/>
      <c r="Q1944" s="723"/>
      <c r="R1944" s="724"/>
      <c r="S1944" s="637" t="str">
        <f t="shared" si="1445"/>
        <v/>
      </c>
      <c r="T1944" s="637" t="str">
        <f t="shared" si="1446"/>
        <v/>
      </c>
      <c r="U1944" s="637" t="str">
        <f t="shared" si="1447"/>
        <v/>
      </c>
      <c r="V1944" s="638"/>
      <c r="W1944" s="638"/>
      <c r="X1944" s="638"/>
      <c r="Y1944" s="638"/>
      <c r="Z1944" s="638"/>
      <c r="AA1944" s="638"/>
      <c r="AB1944" s="638"/>
      <c r="AC1944" s="638"/>
      <c r="AD1944" s="638"/>
      <c r="AI1944" t="str">
        <f t="shared" si="1448"/>
        <v/>
      </c>
      <c r="AJ1944">
        <f t="shared" si="1449"/>
        <v>0</v>
      </c>
      <c r="AK1944">
        <f t="shared" si="1450"/>
        <v>0</v>
      </c>
      <c r="AL1944">
        <f t="shared" si="1429"/>
        <v>0</v>
      </c>
      <c r="AM1944">
        <f t="shared" si="1451"/>
        <v>0</v>
      </c>
      <c r="AN1944">
        <f t="shared" si="1452"/>
        <v>0</v>
      </c>
      <c r="AO1944">
        <f t="shared" si="1453"/>
        <v>0</v>
      </c>
      <c r="AP1944">
        <f t="shared" si="1454"/>
        <v>0</v>
      </c>
      <c r="AQ1944">
        <f t="shared" si="1455"/>
        <v>0</v>
      </c>
      <c r="AR1944">
        <f t="shared" si="1456"/>
        <v>0</v>
      </c>
      <c r="AS1944">
        <f t="shared" si="1457"/>
        <v>0</v>
      </c>
      <c r="AT1944">
        <f t="shared" si="1458"/>
        <v>0</v>
      </c>
      <c r="AU1944">
        <f t="shared" si="1459"/>
        <v>0</v>
      </c>
      <c r="AV1944">
        <f t="shared" si="1460"/>
        <v>0</v>
      </c>
      <c r="AW1944">
        <f t="shared" si="1461"/>
        <v>0</v>
      </c>
      <c r="AX1944">
        <f t="shared" si="1462"/>
        <v>0</v>
      </c>
      <c r="AY1944" s="356" t="str">
        <f t="shared" si="1430"/>
        <v/>
      </c>
      <c r="AZ1944" s="357">
        <f t="shared" si="1431"/>
        <v>0</v>
      </c>
      <c r="BA1944" s="358">
        <f t="shared" si="1432"/>
        <v>0</v>
      </c>
      <c r="BB1944" s="359">
        <f t="shared" si="1433"/>
        <v>0</v>
      </c>
      <c r="BC1944" s="356" t="str">
        <f t="shared" si="1434"/>
        <v/>
      </c>
      <c r="BD1944" s="360">
        <f t="shared" si="1435"/>
        <v>0</v>
      </c>
      <c r="BE1944" s="358">
        <f t="shared" si="1436"/>
        <v>0</v>
      </c>
      <c r="BF1944" s="359">
        <f t="shared" si="1437"/>
        <v>0</v>
      </c>
      <c r="BG1944" s="356" t="str">
        <f t="shared" si="1438"/>
        <v/>
      </c>
      <c r="BH1944" s="360">
        <f t="shared" si="1439"/>
        <v>0</v>
      </c>
      <c r="BI1944" s="358">
        <f t="shared" si="1440"/>
        <v>0</v>
      </c>
      <c r="BJ1944" s="359">
        <f t="shared" si="1441"/>
        <v>0</v>
      </c>
      <c r="BK1944" s="293">
        <f t="shared" si="1442"/>
        <v>0</v>
      </c>
      <c r="BL1944" s="352" t="str">
        <f>IF(BK1944=0,"",
IF(SUM($BK$1836:BK1944)=1,BM1944,
IF($BK$1956&gt;SUM($BK$1836:BK1944),_xlfn.CONCAT(", ",BM1944),
IF($BK$1956=SUM($BK$1836:BK1944),_xlfn.CONCAT(" y ",BM1944)))))</f>
        <v/>
      </c>
      <c r="BM1944" s="120" t="s">
        <v>5337</v>
      </c>
      <c r="BN1944" s="290">
        <f t="shared" si="1443"/>
        <v>0</v>
      </c>
      <c r="BO1944" s="293">
        <f t="shared" si="1444"/>
        <v>0</v>
      </c>
      <c r="BP1944" s="283" t="str">
        <f>IF(BO1944=0,"",
IF(SUM($BO$1836:BO1944)=1,BQ1944,
IF($BO$1956&gt;SUM($BO$1836:BO1944),_xlfn.CONCAT(", ",BQ1944),
IF($BO$1956=SUM($BO$1836:BO1944),_xlfn.CONCAT(" y ",BQ1944)))))</f>
        <v/>
      </c>
      <c r="BQ1944" s="120" t="s">
        <v>5337</v>
      </c>
    </row>
    <row r="1945" spans="1:69" ht="15" customHeight="1">
      <c r="A1945" s="22"/>
      <c r="B1945" s="11"/>
      <c r="C1945" s="37" t="s">
        <v>5338</v>
      </c>
      <c r="D1945" s="800" t="str">
        <f>IF(CNGE_2026_M1_Secc1_Sub1!$D150="","",CNGE_2026_M1_Secc1_Sub1!$D150)</f>
        <v/>
      </c>
      <c r="E1945" s="723"/>
      <c r="F1945" s="723"/>
      <c r="G1945" s="723"/>
      <c r="H1945" s="723"/>
      <c r="I1945" s="723"/>
      <c r="J1945" s="723"/>
      <c r="K1945" s="723"/>
      <c r="L1945" s="723"/>
      <c r="M1945" s="723"/>
      <c r="N1945" s="723"/>
      <c r="O1945" s="723"/>
      <c r="P1945" s="723"/>
      <c r="Q1945" s="723"/>
      <c r="R1945" s="724"/>
      <c r="S1945" s="637" t="str">
        <f t="shared" si="1445"/>
        <v/>
      </c>
      <c r="T1945" s="637" t="str">
        <f t="shared" si="1446"/>
        <v/>
      </c>
      <c r="U1945" s="637" t="str">
        <f t="shared" si="1447"/>
        <v/>
      </c>
      <c r="V1945" s="638"/>
      <c r="W1945" s="638"/>
      <c r="X1945" s="638"/>
      <c r="Y1945" s="638"/>
      <c r="Z1945" s="638"/>
      <c r="AA1945" s="638"/>
      <c r="AB1945" s="638"/>
      <c r="AC1945" s="638"/>
      <c r="AD1945" s="638"/>
      <c r="AI1945" t="str">
        <f t="shared" si="1448"/>
        <v/>
      </c>
      <c r="AJ1945">
        <f t="shared" si="1449"/>
        <v>0</v>
      </c>
      <c r="AK1945">
        <f t="shared" si="1450"/>
        <v>0</v>
      </c>
      <c r="AL1945">
        <f t="shared" si="1429"/>
        <v>0</v>
      </c>
      <c r="AM1945">
        <f t="shared" si="1451"/>
        <v>0</v>
      </c>
      <c r="AN1945">
        <f t="shared" si="1452"/>
        <v>0</v>
      </c>
      <c r="AO1945">
        <f t="shared" si="1453"/>
        <v>0</v>
      </c>
      <c r="AP1945">
        <f t="shared" si="1454"/>
        <v>0</v>
      </c>
      <c r="AQ1945">
        <f t="shared" si="1455"/>
        <v>0</v>
      </c>
      <c r="AR1945">
        <f t="shared" si="1456"/>
        <v>0</v>
      </c>
      <c r="AS1945">
        <f t="shared" si="1457"/>
        <v>0</v>
      </c>
      <c r="AT1945">
        <f t="shared" si="1458"/>
        <v>0</v>
      </c>
      <c r="AU1945">
        <f t="shared" si="1459"/>
        <v>0</v>
      </c>
      <c r="AV1945">
        <f t="shared" si="1460"/>
        <v>0</v>
      </c>
      <c r="AW1945">
        <f t="shared" si="1461"/>
        <v>0</v>
      </c>
      <c r="AX1945">
        <f t="shared" si="1462"/>
        <v>0</v>
      </c>
      <c r="AY1945" s="356" t="str">
        <f t="shared" si="1430"/>
        <v/>
      </c>
      <c r="AZ1945" s="357">
        <f t="shared" si="1431"/>
        <v>0</v>
      </c>
      <c r="BA1945" s="358">
        <f t="shared" si="1432"/>
        <v>0</v>
      </c>
      <c r="BB1945" s="359">
        <f t="shared" si="1433"/>
        <v>0</v>
      </c>
      <c r="BC1945" s="356" t="str">
        <f t="shared" si="1434"/>
        <v/>
      </c>
      <c r="BD1945" s="360">
        <f t="shared" si="1435"/>
        <v>0</v>
      </c>
      <c r="BE1945" s="358">
        <f t="shared" si="1436"/>
        <v>0</v>
      </c>
      <c r="BF1945" s="359">
        <f t="shared" si="1437"/>
        <v>0</v>
      </c>
      <c r="BG1945" s="356" t="str">
        <f t="shared" si="1438"/>
        <v/>
      </c>
      <c r="BH1945" s="360">
        <f t="shared" si="1439"/>
        <v>0</v>
      </c>
      <c r="BI1945" s="358">
        <f t="shared" si="1440"/>
        <v>0</v>
      </c>
      <c r="BJ1945" s="359">
        <f t="shared" si="1441"/>
        <v>0</v>
      </c>
      <c r="BK1945" s="293">
        <f t="shared" si="1442"/>
        <v>0</v>
      </c>
      <c r="BL1945" s="352" t="str">
        <f>IF(BK1945=0,"",
IF(SUM($BK$1836:BK1945)=1,BM1945,
IF($BK$1956&gt;SUM($BK$1836:BK1945),_xlfn.CONCAT(", ",BM1945),
IF($BK$1956=SUM($BK$1836:BK1945),_xlfn.CONCAT(" y ",BM1945)))))</f>
        <v/>
      </c>
      <c r="BM1945" s="120" t="s">
        <v>5339</v>
      </c>
      <c r="BN1945" s="290">
        <f t="shared" si="1443"/>
        <v>0</v>
      </c>
      <c r="BO1945" s="293">
        <f t="shared" si="1444"/>
        <v>0</v>
      </c>
      <c r="BP1945" s="283" t="str">
        <f>IF(BO1945=0,"",
IF(SUM($BO$1836:BO1945)=1,BQ1945,
IF($BO$1956&gt;SUM($BO$1836:BO1945),_xlfn.CONCAT(", ",BQ1945),
IF($BO$1956=SUM($BO$1836:BO1945),_xlfn.CONCAT(" y ",BQ1945)))))</f>
        <v/>
      </c>
      <c r="BQ1945" s="120" t="s">
        <v>5339</v>
      </c>
    </row>
    <row r="1946" spans="1:69" ht="15" customHeight="1">
      <c r="A1946" s="22"/>
      <c r="B1946" s="11"/>
      <c r="C1946" s="37" t="s">
        <v>5340</v>
      </c>
      <c r="D1946" s="800" t="str">
        <f>IF(CNGE_2026_M1_Secc1_Sub1!$D151="","",CNGE_2026_M1_Secc1_Sub1!$D151)</f>
        <v/>
      </c>
      <c r="E1946" s="723"/>
      <c r="F1946" s="723"/>
      <c r="G1946" s="723"/>
      <c r="H1946" s="723"/>
      <c r="I1946" s="723"/>
      <c r="J1946" s="723"/>
      <c r="K1946" s="723"/>
      <c r="L1946" s="723"/>
      <c r="M1946" s="723"/>
      <c r="N1946" s="723"/>
      <c r="O1946" s="723"/>
      <c r="P1946" s="723"/>
      <c r="Q1946" s="723"/>
      <c r="R1946" s="724"/>
      <c r="S1946" s="637" t="str">
        <f t="shared" si="1445"/>
        <v/>
      </c>
      <c r="T1946" s="637" t="str">
        <f t="shared" si="1446"/>
        <v/>
      </c>
      <c r="U1946" s="637" t="str">
        <f t="shared" si="1447"/>
        <v/>
      </c>
      <c r="V1946" s="638"/>
      <c r="W1946" s="638"/>
      <c r="X1946" s="638"/>
      <c r="Y1946" s="638"/>
      <c r="Z1946" s="638"/>
      <c r="AA1946" s="638"/>
      <c r="AB1946" s="638"/>
      <c r="AC1946" s="638"/>
      <c r="AD1946" s="638"/>
      <c r="AI1946" t="str">
        <f t="shared" si="1448"/>
        <v/>
      </c>
      <c r="AJ1946">
        <f t="shared" si="1449"/>
        <v>0</v>
      </c>
      <c r="AK1946">
        <f t="shared" si="1450"/>
        <v>0</v>
      </c>
      <c r="AL1946">
        <f t="shared" si="1429"/>
        <v>0</v>
      </c>
      <c r="AM1946">
        <f t="shared" si="1451"/>
        <v>0</v>
      </c>
      <c r="AN1946">
        <f t="shared" si="1452"/>
        <v>0</v>
      </c>
      <c r="AO1946">
        <f t="shared" si="1453"/>
        <v>0</v>
      </c>
      <c r="AP1946">
        <f t="shared" si="1454"/>
        <v>0</v>
      </c>
      <c r="AQ1946">
        <f t="shared" si="1455"/>
        <v>0</v>
      </c>
      <c r="AR1946">
        <f t="shared" si="1456"/>
        <v>0</v>
      </c>
      <c r="AS1946">
        <f t="shared" si="1457"/>
        <v>0</v>
      </c>
      <c r="AT1946">
        <f t="shared" si="1458"/>
        <v>0</v>
      </c>
      <c r="AU1946">
        <f t="shared" si="1459"/>
        <v>0</v>
      </c>
      <c r="AV1946">
        <f t="shared" si="1460"/>
        <v>0</v>
      </c>
      <c r="AW1946">
        <f t="shared" si="1461"/>
        <v>0</v>
      </c>
      <c r="AX1946">
        <f t="shared" si="1462"/>
        <v>0</v>
      </c>
      <c r="AY1946" s="356" t="str">
        <f t="shared" si="1430"/>
        <v/>
      </c>
      <c r="AZ1946" s="357">
        <f t="shared" si="1431"/>
        <v>0</v>
      </c>
      <c r="BA1946" s="358">
        <f t="shared" si="1432"/>
        <v>0</v>
      </c>
      <c r="BB1946" s="359">
        <f t="shared" si="1433"/>
        <v>0</v>
      </c>
      <c r="BC1946" s="356" t="str">
        <f t="shared" si="1434"/>
        <v/>
      </c>
      <c r="BD1946" s="360">
        <f t="shared" si="1435"/>
        <v>0</v>
      </c>
      <c r="BE1946" s="358">
        <f t="shared" si="1436"/>
        <v>0</v>
      </c>
      <c r="BF1946" s="359">
        <f t="shared" si="1437"/>
        <v>0</v>
      </c>
      <c r="BG1946" s="356" t="str">
        <f t="shared" si="1438"/>
        <v/>
      </c>
      <c r="BH1946" s="360">
        <f t="shared" si="1439"/>
        <v>0</v>
      </c>
      <c r="BI1946" s="358">
        <f t="shared" si="1440"/>
        <v>0</v>
      </c>
      <c r="BJ1946" s="359">
        <f t="shared" si="1441"/>
        <v>0</v>
      </c>
      <c r="BK1946" s="293">
        <f t="shared" si="1442"/>
        <v>0</v>
      </c>
      <c r="BL1946" s="352" t="str">
        <f>IF(BK1946=0,"",
IF(SUM($BK$1836:BK1946)=1,BM1946,
IF($BK$1956&gt;SUM($BK$1836:BK1946),_xlfn.CONCAT(", ",BM1946),
IF($BK$1956=SUM($BK$1836:BK1946),_xlfn.CONCAT(" y ",BM1946)))))</f>
        <v/>
      </c>
      <c r="BM1946" s="120" t="s">
        <v>5341</v>
      </c>
      <c r="BN1946" s="290">
        <f t="shared" si="1443"/>
        <v>0</v>
      </c>
      <c r="BO1946" s="293">
        <f t="shared" si="1444"/>
        <v>0</v>
      </c>
      <c r="BP1946" s="283" t="str">
        <f>IF(BO1946=0,"",
IF(SUM($BO$1836:BO1946)=1,BQ1946,
IF($BO$1956&gt;SUM($BO$1836:BO1946),_xlfn.CONCAT(", ",BQ1946),
IF($BO$1956=SUM($BO$1836:BO1946),_xlfn.CONCAT(" y ",BQ1946)))))</f>
        <v/>
      </c>
      <c r="BQ1946" s="120" t="s">
        <v>5341</v>
      </c>
    </row>
    <row r="1947" spans="1:69" ht="15" customHeight="1">
      <c r="A1947" s="22"/>
      <c r="B1947" s="11"/>
      <c r="C1947" s="37" t="s">
        <v>5342</v>
      </c>
      <c r="D1947" s="800" t="str">
        <f>IF(CNGE_2026_M1_Secc1_Sub1!$D152="","",CNGE_2026_M1_Secc1_Sub1!$D152)</f>
        <v/>
      </c>
      <c r="E1947" s="723"/>
      <c r="F1947" s="723"/>
      <c r="G1947" s="723"/>
      <c r="H1947" s="723"/>
      <c r="I1947" s="723"/>
      <c r="J1947" s="723"/>
      <c r="K1947" s="723"/>
      <c r="L1947" s="723"/>
      <c r="M1947" s="723"/>
      <c r="N1947" s="723"/>
      <c r="O1947" s="723"/>
      <c r="P1947" s="723"/>
      <c r="Q1947" s="723"/>
      <c r="R1947" s="724"/>
      <c r="S1947" s="637" t="str">
        <f t="shared" si="1445"/>
        <v/>
      </c>
      <c r="T1947" s="637" t="str">
        <f t="shared" si="1446"/>
        <v/>
      </c>
      <c r="U1947" s="637" t="str">
        <f t="shared" si="1447"/>
        <v/>
      </c>
      <c r="V1947" s="638"/>
      <c r="W1947" s="638"/>
      <c r="X1947" s="638"/>
      <c r="Y1947" s="638"/>
      <c r="Z1947" s="638"/>
      <c r="AA1947" s="638"/>
      <c r="AB1947" s="638"/>
      <c r="AC1947" s="638"/>
      <c r="AD1947" s="638"/>
      <c r="AI1947" t="str">
        <f t="shared" si="1448"/>
        <v/>
      </c>
      <c r="AJ1947">
        <f t="shared" si="1449"/>
        <v>0</v>
      </c>
      <c r="AK1947">
        <f t="shared" si="1450"/>
        <v>0</v>
      </c>
      <c r="AL1947">
        <f t="shared" si="1429"/>
        <v>0</v>
      </c>
      <c r="AM1947">
        <f t="shared" si="1451"/>
        <v>0</v>
      </c>
      <c r="AN1947">
        <f t="shared" si="1452"/>
        <v>0</v>
      </c>
      <c r="AO1947">
        <f t="shared" si="1453"/>
        <v>0</v>
      </c>
      <c r="AP1947">
        <f t="shared" si="1454"/>
        <v>0</v>
      </c>
      <c r="AQ1947">
        <f t="shared" si="1455"/>
        <v>0</v>
      </c>
      <c r="AR1947">
        <f t="shared" si="1456"/>
        <v>0</v>
      </c>
      <c r="AS1947">
        <f t="shared" si="1457"/>
        <v>0</v>
      </c>
      <c r="AT1947">
        <f t="shared" si="1458"/>
        <v>0</v>
      </c>
      <c r="AU1947">
        <f t="shared" si="1459"/>
        <v>0</v>
      </c>
      <c r="AV1947">
        <f t="shared" si="1460"/>
        <v>0</v>
      </c>
      <c r="AW1947">
        <f t="shared" si="1461"/>
        <v>0</v>
      </c>
      <c r="AX1947">
        <f t="shared" si="1462"/>
        <v>0</v>
      </c>
      <c r="AY1947" s="356" t="str">
        <f t="shared" si="1430"/>
        <v/>
      </c>
      <c r="AZ1947" s="357">
        <f t="shared" si="1431"/>
        <v>0</v>
      </c>
      <c r="BA1947" s="358">
        <f t="shared" si="1432"/>
        <v>0</v>
      </c>
      <c r="BB1947" s="359">
        <f t="shared" si="1433"/>
        <v>0</v>
      </c>
      <c r="BC1947" s="356" t="str">
        <f t="shared" si="1434"/>
        <v/>
      </c>
      <c r="BD1947" s="360">
        <f t="shared" si="1435"/>
        <v>0</v>
      </c>
      <c r="BE1947" s="358">
        <f t="shared" si="1436"/>
        <v>0</v>
      </c>
      <c r="BF1947" s="359">
        <f t="shared" si="1437"/>
        <v>0</v>
      </c>
      <c r="BG1947" s="356" t="str">
        <f t="shared" si="1438"/>
        <v/>
      </c>
      <c r="BH1947" s="360">
        <f t="shared" si="1439"/>
        <v>0</v>
      </c>
      <c r="BI1947" s="358">
        <f t="shared" si="1440"/>
        <v>0</v>
      </c>
      <c r="BJ1947" s="359">
        <f t="shared" si="1441"/>
        <v>0</v>
      </c>
      <c r="BK1947" s="293">
        <f t="shared" si="1442"/>
        <v>0</v>
      </c>
      <c r="BL1947" s="352" t="str">
        <f>IF(BK1947=0,"",
IF(SUM($BK$1836:BK1947)=1,BM1947,
IF($BK$1956&gt;SUM($BK$1836:BK1947),_xlfn.CONCAT(", ",BM1947),
IF($BK$1956=SUM($BK$1836:BK1947),_xlfn.CONCAT(" y ",BM1947)))))</f>
        <v/>
      </c>
      <c r="BM1947" s="120" t="s">
        <v>5343</v>
      </c>
      <c r="BN1947" s="290">
        <f t="shared" si="1443"/>
        <v>0</v>
      </c>
      <c r="BO1947" s="293">
        <f t="shared" si="1444"/>
        <v>0</v>
      </c>
      <c r="BP1947" s="283" t="str">
        <f>IF(BO1947=0,"",
IF(SUM($BO$1836:BO1947)=1,BQ1947,
IF($BO$1956&gt;SUM($BO$1836:BO1947),_xlfn.CONCAT(", ",BQ1947),
IF($BO$1956=SUM($BO$1836:BO1947),_xlfn.CONCAT(" y ",BQ1947)))))</f>
        <v/>
      </c>
      <c r="BQ1947" s="120" t="s">
        <v>5343</v>
      </c>
    </row>
    <row r="1948" spans="1:69" ht="15" customHeight="1">
      <c r="A1948" s="22"/>
      <c r="B1948" s="11"/>
      <c r="C1948" s="37" t="s">
        <v>5344</v>
      </c>
      <c r="D1948" s="800" t="str">
        <f>IF(CNGE_2026_M1_Secc1_Sub1!$D153="","",CNGE_2026_M1_Secc1_Sub1!$D153)</f>
        <v/>
      </c>
      <c r="E1948" s="723"/>
      <c r="F1948" s="723"/>
      <c r="G1948" s="723"/>
      <c r="H1948" s="723"/>
      <c r="I1948" s="723"/>
      <c r="J1948" s="723"/>
      <c r="K1948" s="723"/>
      <c r="L1948" s="723"/>
      <c r="M1948" s="723"/>
      <c r="N1948" s="723"/>
      <c r="O1948" s="723"/>
      <c r="P1948" s="723"/>
      <c r="Q1948" s="723"/>
      <c r="R1948" s="724"/>
      <c r="S1948" s="637" t="str">
        <f t="shared" si="1445"/>
        <v/>
      </c>
      <c r="T1948" s="637" t="str">
        <f t="shared" si="1446"/>
        <v/>
      </c>
      <c r="U1948" s="637" t="str">
        <f t="shared" si="1447"/>
        <v/>
      </c>
      <c r="V1948" s="638"/>
      <c r="W1948" s="638"/>
      <c r="X1948" s="638"/>
      <c r="Y1948" s="638"/>
      <c r="Z1948" s="638"/>
      <c r="AA1948" s="638"/>
      <c r="AB1948" s="638"/>
      <c r="AC1948" s="638"/>
      <c r="AD1948" s="638"/>
      <c r="AI1948" t="str">
        <f t="shared" si="1448"/>
        <v/>
      </c>
      <c r="AJ1948">
        <f t="shared" si="1449"/>
        <v>0</v>
      </c>
      <c r="AK1948">
        <f t="shared" si="1450"/>
        <v>0</v>
      </c>
      <c r="AL1948">
        <f t="shared" si="1429"/>
        <v>0</v>
      </c>
      <c r="AM1948">
        <f t="shared" si="1451"/>
        <v>0</v>
      </c>
      <c r="AN1948">
        <f t="shared" si="1452"/>
        <v>0</v>
      </c>
      <c r="AO1948">
        <f t="shared" si="1453"/>
        <v>0</v>
      </c>
      <c r="AP1948">
        <f t="shared" si="1454"/>
        <v>0</v>
      </c>
      <c r="AQ1948">
        <f t="shared" si="1455"/>
        <v>0</v>
      </c>
      <c r="AR1948">
        <f t="shared" si="1456"/>
        <v>0</v>
      </c>
      <c r="AS1948">
        <f t="shared" si="1457"/>
        <v>0</v>
      </c>
      <c r="AT1948">
        <f t="shared" si="1458"/>
        <v>0</v>
      </c>
      <c r="AU1948">
        <f t="shared" si="1459"/>
        <v>0</v>
      </c>
      <c r="AV1948">
        <f t="shared" si="1460"/>
        <v>0</v>
      </c>
      <c r="AW1948">
        <f t="shared" si="1461"/>
        <v>0</v>
      </c>
      <c r="AX1948">
        <f t="shared" si="1462"/>
        <v>0</v>
      </c>
      <c r="AY1948" s="356" t="str">
        <f t="shared" si="1430"/>
        <v/>
      </c>
      <c r="AZ1948" s="357">
        <f t="shared" si="1431"/>
        <v>0</v>
      </c>
      <c r="BA1948" s="358">
        <f t="shared" si="1432"/>
        <v>0</v>
      </c>
      <c r="BB1948" s="359">
        <f t="shared" si="1433"/>
        <v>0</v>
      </c>
      <c r="BC1948" s="356" t="str">
        <f t="shared" si="1434"/>
        <v/>
      </c>
      <c r="BD1948" s="360">
        <f t="shared" si="1435"/>
        <v>0</v>
      </c>
      <c r="BE1948" s="358">
        <f t="shared" si="1436"/>
        <v>0</v>
      </c>
      <c r="BF1948" s="359">
        <f t="shared" si="1437"/>
        <v>0</v>
      </c>
      <c r="BG1948" s="356" t="str">
        <f t="shared" si="1438"/>
        <v/>
      </c>
      <c r="BH1948" s="360">
        <f t="shared" si="1439"/>
        <v>0</v>
      </c>
      <c r="BI1948" s="358">
        <f t="shared" si="1440"/>
        <v>0</v>
      </c>
      <c r="BJ1948" s="359">
        <f t="shared" si="1441"/>
        <v>0</v>
      </c>
      <c r="BK1948" s="293">
        <f t="shared" si="1442"/>
        <v>0</v>
      </c>
      <c r="BL1948" s="352" t="str">
        <f>IF(BK1948=0,"",
IF(SUM($BK$1836:BK1948)=1,BM1948,
IF($BK$1956&gt;SUM($BK$1836:BK1948),_xlfn.CONCAT(", ",BM1948),
IF($BK$1956=SUM($BK$1836:BK1948),_xlfn.CONCAT(" y ",BM1948)))))</f>
        <v/>
      </c>
      <c r="BM1948" s="120" t="s">
        <v>5345</v>
      </c>
      <c r="BN1948" s="290">
        <f t="shared" si="1443"/>
        <v>0</v>
      </c>
      <c r="BO1948" s="293">
        <f t="shared" si="1444"/>
        <v>0</v>
      </c>
      <c r="BP1948" s="283" t="str">
        <f>IF(BO1948=0,"",
IF(SUM($BO$1836:BO1948)=1,BQ1948,
IF($BO$1956&gt;SUM($BO$1836:BO1948),_xlfn.CONCAT(", ",BQ1948),
IF($BO$1956=SUM($BO$1836:BO1948),_xlfn.CONCAT(" y ",BQ1948)))))</f>
        <v/>
      </c>
      <c r="BQ1948" s="120" t="s">
        <v>5345</v>
      </c>
    </row>
    <row r="1949" spans="1:69" ht="15" customHeight="1">
      <c r="A1949" s="22"/>
      <c r="B1949" s="11"/>
      <c r="C1949" s="37" t="s">
        <v>5346</v>
      </c>
      <c r="D1949" s="800" t="str">
        <f>IF(CNGE_2026_M1_Secc1_Sub1!$D154="","",CNGE_2026_M1_Secc1_Sub1!$D154)</f>
        <v/>
      </c>
      <c r="E1949" s="723"/>
      <c r="F1949" s="723"/>
      <c r="G1949" s="723"/>
      <c r="H1949" s="723"/>
      <c r="I1949" s="723"/>
      <c r="J1949" s="723"/>
      <c r="K1949" s="723"/>
      <c r="L1949" s="723"/>
      <c r="M1949" s="723"/>
      <c r="N1949" s="723"/>
      <c r="O1949" s="723"/>
      <c r="P1949" s="723"/>
      <c r="Q1949" s="723"/>
      <c r="R1949" s="724"/>
      <c r="S1949" s="637" t="str">
        <f t="shared" si="1445"/>
        <v/>
      </c>
      <c r="T1949" s="637" t="str">
        <f t="shared" si="1446"/>
        <v/>
      </c>
      <c r="U1949" s="637" t="str">
        <f t="shared" si="1447"/>
        <v/>
      </c>
      <c r="V1949" s="638"/>
      <c r="W1949" s="638"/>
      <c r="X1949" s="638"/>
      <c r="Y1949" s="638"/>
      <c r="Z1949" s="638"/>
      <c r="AA1949" s="638"/>
      <c r="AB1949" s="638"/>
      <c r="AC1949" s="638"/>
      <c r="AD1949" s="638"/>
      <c r="AI1949" t="str">
        <f t="shared" si="1448"/>
        <v/>
      </c>
      <c r="AJ1949">
        <f t="shared" si="1449"/>
        <v>0</v>
      </c>
      <c r="AK1949">
        <f t="shared" si="1450"/>
        <v>0</v>
      </c>
      <c r="AL1949">
        <f t="shared" si="1429"/>
        <v>0</v>
      </c>
      <c r="AM1949">
        <f t="shared" si="1451"/>
        <v>0</v>
      </c>
      <c r="AN1949">
        <f t="shared" si="1452"/>
        <v>0</v>
      </c>
      <c r="AO1949">
        <f t="shared" si="1453"/>
        <v>0</v>
      </c>
      <c r="AP1949">
        <f t="shared" si="1454"/>
        <v>0</v>
      </c>
      <c r="AQ1949">
        <f t="shared" si="1455"/>
        <v>0</v>
      </c>
      <c r="AR1949">
        <f t="shared" si="1456"/>
        <v>0</v>
      </c>
      <c r="AS1949">
        <f t="shared" si="1457"/>
        <v>0</v>
      </c>
      <c r="AT1949">
        <f t="shared" si="1458"/>
        <v>0</v>
      </c>
      <c r="AU1949">
        <f t="shared" si="1459"/>
        <v>0</v>
      </c>
      <c r="AV1949">
        <f t="shared" si="1460"/>
        <v>0</v>
      </c>
      <c r="AW1949">
        <f t="shared" si="1461"/>
        <v>0</v>
      </c>
      <c r="AX1949">
        <f t="shared" si="1462"/>
        <v>0</v>
      </c>
      <c r="AY1949" s="356" t="str">
        <f t="shared" si="1430"/>
        <v/>
      </c>
      <c r="AZ1949" s="357">
        <f t="shared" si="1431"/>
        <v>0</v>
      </c>
      <c r="BA1949" s="358">
        <f t="shared" si="1432"/>
        <v>0</v>
      </c>
      <c r="BB1949" s="359">
        <f t="shared" si="1433"/>
        <v>0</v>
      </c>
      <c r="BC1949" s="356" t="str">
        <f t="shared" si="1434"/>
        <v/>
      </c>
      <c r="BD1949" s="360">
        <f t="shared" si="1435"/>
        <v>0</v>
      </c>
      <c r="BE1949" s="358">
        <f t="shared" si="1436"/>
        <v>0</v>
      </c>
      <c r="BF1949" s="359">
        <f t="shared" si="1437"/>
        <v>0</v>
      </c>
      <c r="BG1949" s="356" t="str">
        <f t="shared" si="1438"/>
        <v/>
      </c>
      <c r="BH1949" s="360">
        <f t="shared" si="1439"/>
        <v>0</v>
      </c>
      <c r="BI1949" s="358">
        <f t="shared" si="1440"/>
        <v>0</v>
      </c>
      <c r="BJ1949" s="359">
        <f t="shared" si="1441"/>
        <v>0</v>
      </c>
      <c r="BK1949" s="293">
        <f t="shared" si="1442"/>
        <v>0</v>
      </c>
      <c r="BL1949" s="352" t="str">
        <f>IF(BK1949=0,"",
IF(SUM($BK$1836:BK1949)=1,BM1949,
IF($BK$1956&gt;SUM($BK$1836:BK1949),_xlfn.CONCAT(", ",BM1949),
IF($BK$1956=SUM($BK$1836:BK1949),_xlfn.CONCAT(" y ",BM1949)))))</f>
        <v/>
      </c>
      <c r="BM1949" s="120" t="s">
        <v>5347</v>
      </c>
      <c r="BN1949" s="290">
        <f t="shared" si="1443"/>
        <v>0</v>
      </c>
      <c r="BO1949" s="293">
        <f t="shared" si="1444"/>
        <v>0</v>
      </c>
      <c r="BP1949" s="283" t="str">
        <f>IF(BO1949=0,"",
IF(SUM($BO$1836:BO1949)=1,BQ1949,
IF($BO$1956&gt;SUM($BO$1836:BO1949),_xlfn.CONCAT(", ",BQ1949),
IF($BO$1956=SUM($BO$1836:BO1949),_xlfn.CONCAT(" y ",BQ1949)))))</f>
        <v/>
      </c>
      <c r="BQ1949" s="120" t="s">
        <v>5347</v>
      </c>
    </row>
    <row r="1950" spans="1:69" ht="15" customHeight="1">
      <c r="A1950" s="22"/>
      <c r="B1950" s="11"/>
      <c r="C1950" s="37" t="s">
        <v>5348</v>
      </c>
      <c r="D1950" s="800" t="str">
        <f>IF(CNGE_2026_M1_Secc1_Sub1!$D155="","",CNGE_2026_M1_Secc1_Sub1!$D155)</f>
        <v/>
      </c>
      <c r="E1950" s="723"/>
      <c r="F1950" s="723"/>
      <c r="G1950" s="723"/>
      <c r="H1950" s="723"/>
      <c r="I1950" s="723"/>
      <c r="J1950" s="723"/>
      <c r="K1950" s="723"/>
      <c r="L1950" s="723"/>
      <c r="M1950" s="723"/>
      <c r="N1950" s="723"/>
      <c r="O1950" s="723"/>
      <c r="P1950" s="723"/>
      <c r="Q1950" s="723"/>
      <c r="R1950" s="724"/>
      <c r="S1950" s="637" t="str">
        <f t="shared" si="1445"/>
        <v/>
      </c>
      <c r="T1950" s="637" t="str">
        <f t="shared" si="1446"/>
        <v/>
      </c>
      <c r="U1950" s="637" t="str">
        <f t="shared" si="1447"/>
        <v/>
      </c>
      <c r="V1950" s="638"/>
      <c r="W1950" s="638"/>
      <c r="X1950" s="638"/>
      <c r="Y1950" s="638"/>
      <c r="Z1950" s="638"/>
      <c r="AA1950" s="638"/>
      <c r="AB1950" s="638"/>
      <c r="AC1950" s="638"/>
      <c r="AD1950" s="638"/>
      <c r="AI1950" t="str">
        <f t="shared" si="1448"/>
        <v/>
      </c>
      <c r="AJ1950">
        <f t="shared" si="1449"/>
        <v>0</v>
      </c>
      <c r="AK1950">
        <f t="shared" si="1450"/>
        <v>0</v>
      </c>
      <c r="AL1950">
        <f t="shared" si="1429"/>
        <v>0</v>
      </c>
      <c r="AM1950">
        <f t="shared" si="1451"/>
        <v>0</v>
      </c>
      <c r="AN1950">
        <f t="shared" si="1452"/>
        <v>0</v>
      </c>
      <c r="AO1950">
        <f t="shared" si="1453"/>
        <v>0</v>
      </c>
      <c r="AP1950">
        <f t="shared" si="1454"/>
        <v>0</v>
      </c>
      <c r="AQ1950">
        <f t="shared" si="1455"/>
        <v>0</v>
      </c>
      <c r="AR1950">
        <f t="shared" si="1456"/>
        <v>0</v>
      </c>
      <c r="AS1950">
        <f t="shared" si="1457"/>
        <v>0</v>
      </c>
      <c r="AT1950">
        <f t="shared" si="1458"/>
        <v>0</v>
      </c>
      <c r="AU1950">
        <f t="shared" si="1459"/>
        <v>0</v>
      </c>
      <c r="AV1950">
        <f t="shared" si="1460"/>
        <v>0</v>
      </c>
      <c r="AW1950">
        <f t="shared" si="1461"/>
        <v>0</v>
      </c>
      <c r="AX1950">
        <f t="shared" si="1462"/>
        <v>0</v>
      </c>
      <c r="AY1950" s="356" t="str">
        <f t="shared" si="1430"/>
        <v/>
      </c>
      <c r="AZ1950" s="357">
        <f t="shared" si="1431"/>
        <v>0</v>
      </c>
      <c r="BA1950" s="358">
        <f t="shared" si="1432"/>
        <v>0</v>
      </c>
      <c r="BB1950" s="359">
        <f t="shared" si="1433"/>
        <v>0</v>
      </c>
      <c r="BC1950" s="356" t="str">
        <f t="shared" si="1434"/>
        <v/>
      </c>
      <c r="BD1950" s="360">
        <f t="shared" si="1435"/>
        <v>0</v>
      </c>
      <c r="BE1950" s="358">
        <f t="shared" si="1436"/>
        <v>0</v>
      </c>
      <c r="BF1950" s="359">
        <f t="shared" si="1437"/>
        <v>0</v>
      </c>
      <c r="BG1950" s="356" t="str">
        <f t="shared" si="1438"/>
        <v/>
      </c>
      <c r="BH1950" s="360">
        <f t="shared" si="1439"/>
        <v>0</v>
      </c>
      <c r="BI1950" s="358">
        <f t="shared" si="1440"/>
        <v>0</v>
      </c>
      <c r="BJ1950" s="359">
        <f t="shared" si="1441"/>
        <v>0</v>
      </c>
      <c r="BK1950" s="293">
        <f t="shared" si="1442"/>
        <v>0</v>
      </c>
      <c r="BL1950" s="352" t="str">
        <f>IF(BK1950=0,"",
IF(SUM($BK$1836:BK1950)=1,BM1950,
IF($BK$1956&gt;SUM($BK$1836:BK1950),_xlfn.CONCAT(", ",BM1950),
IF($BK$1956=SUM($BK$1836:BK1950),_xlfn.CONCAT(" y ",BM1950)))))</f>
        <v/>
      </c>
      <c r="BM1950" s="120" t="s">
        <v>5349</v>
      </c>
      <c r="BN1950" s="290">
        <f t="shared" si="1443"/>
        <v>0</v>
      </c>
      <c r="BO1950" s="293">
        <f t="shared" si="1444"/>
        <v>0</v>
      </c>
      <c r="BP1950" s="283" t="str">
        <f>IF(BO1950=0,"",
IF(SUM($BO$1836:BO1950)=1,BQ1950,
IF($BO$1956&gt;SUM($BO$1836:BO1950),_xlfn.CONCAT(", ",BQ1950),
IF($BO$1956=SUM($BO$1836:BO1950),_xlfn.CONCAT(" y ",BQ1950)))))</f>
        <v/>
      </c>
      <c r="BQ1950" s="120" t="s">
        <v>5349</v>
      </c>
    </row>
    <row r="1951" spans="1:69" ht="15" customHeight="1">
      <c r="A1951" s="22"/>
      <c r="B1951" s="11"/>
      <c r="C1951" s="37" t="s">
        <v>5350</v>
      </c>
      <c r="D1951" s="800" t="str">
        <f>IF(CNGE_2026_M1_Secc1_Sub1!$D156="","",CNGE_2026_M1_Secc1_Sub1!$D156)</f>
        <v/>
      </c>
      <c r="E1951" s="723"/>
      <c r="F1951" s="723"/>
      <c r="G1951" s="723"/>
      <c r="H1951" s="723"/>
      <c r="I1951" s="723"/>
      <c r="J1951" s="723"/>
      <c r="K1951" s="723"/>
      <c r="L1951" s="723"/>
      <c r="M1951" s="723"/>
      <c r="N1951" s="723"/>
      <c r="O1951" s="723"/>
      <c r="P1951" s="723"/>
      <c r="Q1951" s="723"/>
      <c r="R1951" s="724"/>
      <c r="S1951" s="637" t="str">
        <f t="shared" si="1445"/>
        <v/>
      </c>
      <c r="T1951" s="637" t="str">
        <f t="shared" si="1446"/>
        <v/>
      </c>
      <c r="U1951" s="637" t="str">
        <f t="shared" si="1447"/>
        <v/>
      </c>
      <c r="V1951" s="638"/>
      <c r="W1951" s="638"/>
      <c r="X1951" s="638"/>
      <c r="Y1951" s="638"/>
      <c r="Z1951" s="638"/>
      <c r="AA1951" s="638"/>
      <c r="AB1951" s="638"/>
      <c r="AC1951" s="638"/>
      <c r="AD1951" s="638"/>
      <c r="AI1951" t="str">
        <f t="shared" si="1448"/>
        <v/>
      </c>
      <c r="AJ1951">
        <f t="shared" si="1449"/>
        <v>0</v>
      </c>
      <c r="AK1951">
        <f t="shared" si="1450"/>
        <v>0</v>
      </c>
      <c r="AL1951">
        <f t="shared" si="1429"/>
        <v>0</v>
      </c>
      <c r="AM1951">
        <f t="shared" si="1451"/>
        <v>0</v>
      </c>
      <c r="AN1951">
        <f t="shared" si="1452"/>
        <v>0</v>
      </c>
      <c r="AO1951">
        <f t="shared" si="1453"/>
        <v>0</v>
      </c>
      <c r="AP1951">
        <f t="shared" si="1454"/>
        <v>0</v>
      </c>
      <c r="AQ1951">
        <f t="shared" si="1455"/>
        <v>0</v>
      </c>
      <c r="AR1951">
        <f t="shared" si="1456"/>
        <v>0</v>
      </c>
      <c r="AS1951">
        <f t="shared" si="1457"/>
        <v>0</v>
      </c>
      <c r="AT1951">
        <f t="shared" si="1458"/>
        <v>0</v>
      </c>
      <c r="AU1951">
        <f t="shared" si="1459"/>
        <v>0</v>
      </c>
      <c r="AV1951">
        <f t="shared" si="1460"/>
        <v>0</v>
      </c>
      <c r="AW1951">
        <f t="shared" si="1461"/>
        <v>0</v>
      </c>
      <c r="AX1951">
        <f t="shared" si="1462"/>
        <v>0</v>
      </c>
      <c r="AY1951" s="356" t="str">
        <f t="shared" si="1430"/>
        <v/>
      </c>
      <c r="AZ1951" s="357">
        <f t="shared" si="1431"/>
        <v>0</v>
      </c>
      <c r="BA1951" s="358">
        <f t="shared" si="1432"/>
        <v>0</v>
      </c>
      <c r="BB1951" s="359">
        <f t="shared" si="1433"/>
        <v>0</v>
      </c>
      <c r="BC1951" s="356" t="str">
        <f t="shared" si="1434"/>
        <v/>
      </c>
      <c r="BD1951" s="360">
        <f t="shared" si="1435"/>
        <v>0</v>
      </c>
      <c r="BE1951" s="358">
        <f t="shared" si="1436"/>
        <v>0</v>
      </c>
      <c r="BF1951" s="359">
        <f t="shared" si="1437"/>
        <v>0</v>
      </c>
      <c r="BG1951" s="356" t="str">
        <f t="shared" si="1438"/>
        <v/>
      </c>
      <c r="BH1951" s="360">
        <f t="shared" si="1439"/>
        <v>0</v>
      </c>
      <c r="BI1951" s="358">
        <f t="shared" si="1440"/>
        <v>0</v>
      </c>
      <c r="BJ1951" s="359">
        <f t="shared" si="1441"/>
        <v>0</v>
      </c>
      <c r="BK1951" s="293">
        <f t="shared" si="1442"/>
        <v>0</v>
      </c>
      <c r="BL1951" s="352" t="str">
        <f>IF(BK1951=0,"",
IF(SUM($BK$1836:BK1951)=1,BM1951,
IF($BK$1956&gt;SUM($BK$1836:BK1951),_xlfn.CONCAT(", ",BM1951),
IF($BK$1956=SUM($BK$1836:BK1951),_xlfn.CONCAT(" y ",BM1951)))))</f>
        <v/>
      </c>
      <c r="BM1951" s="120" t="s">
        <v>5351</v>
      </c>
      <c r="BN1951" s="290">
        <f t="shared" si="1443"/>
        <v>0</v>
      </c>
      <c r="BO1951" s="293">
        <f t="shared" si="1444"/>
        <v>0</v>
      </c>
      <c r="BP1951" s="283" t="str">
        <f>IF(BO1951=0,"",
IF(SUM($BO$1836:BO1951)=1,BQ1951,
IF($BO$1956&gt;SUM($BO$1836:BO1951),_xlfn.CONCAT(", ",BQ1951),
IF($BO$1956=SUM($BO$1836:BO1951),_xlfn.CONCAT(" y ",BQ1951)))))</f>
        <v/>
      </c>
      <c r="BQ1951" s="120" t="s">
        <v>5351</v>
      </c>
    </row>
    <row r="1952" spans="1:69" ht="15" customHeight="1">
      <c r="A1952" s="22"/>
      <c r="B1952" s="11"/>
      <c r="C1952" s="37" t="s">
        <v>5352</v>
      </c>
      <c r="D1952" s="800" t="str">
        <f>IF(CNGE_2026_M1_Secc1_Sub1!$D157="","",CNGE_2026_M1_Secc1_Sub1!$D157)</f>
        <v/>
      </c>
      <c r="E1952" s="723"/>
      <c r="F1952" s="723"/>
      <c r="G1952" s="723"/>
      <c r="H1952" s="723"/>
      <c r="I1952" s="723"/>
      <c r="J1952" s="723"/>
      <c r="K1952" s="723"/>
      <c r="L1952" s="723"/>
      <c r="M1952" s="723"/>
      <c r="N1952" s="723"/>
      <c r="O1952" s="723"/>
      <c r="P1952" s="723"/>
      <c r="Q1952" s="723"/>
      <c r="R1952" s="724"/>
      <c r="S1952" s="637" t="str">
        <f t="shared" si="1445"/>
        <v/>
      </c>
      <c r="T1952" s="637" t="str">
        <f t="shared" si="1446"/>
        <v/>
      </c>
      <c r="U1952" s="637" t="str">
        <f t="shared" si="1447"/>
        <v/>
      </c>
      <c r="V1952" s="638"/>
      <c r="W1952" s="638"/>
      <c r="X1952" s="638"/>
      <c r="Y1952" s="638"/>
      <c r="Z1952" s="638"/>
      <c r="AA1952" s="638"/>
      <c r="AB1952" s="638"/>
      <c r="AC1952" s="638"/>
      <c r="AD1952" s="638"/>
      <c r="AI1952" t="str">
        <f t="shared" si="1448"/>
        <v/>
      </c>
      <c r="AJ1952">
        <f t="shared" si="1449"/>
        <v>0</v>
      </c>
      <c r="AK1952">
        <f t="shared" si="1450"/>
        <v>0</v>
      </c>
      <c r="AL1952">
        <f t="shared" si="1429"/>
        <v>0</v>
      </c>
      <c r="AM1952">
        <f t="shared" si="1451"/>
        <v>0</v>
      </c>
      <c r="AN1952">
        <f t="shared" si="1452"/>
        <v>0</v>
      </c>
      <c r="AO1952">
        <f t="shared" si="1453"/>
        <v>0</v>
      </c>
      <c r="AP1952">
        <f t="shared" si="1454"/>
        <v>0</v>
      </c>
      <c r="AQ1952">
        <f t="shared" si="1455"/>
        <v>0</v>
      </c>
      <c r="AR1952">
        <f t="shared" si="1456"/>
        <v>0</v>
      </c>
      <c r="AS1952">
        <f t="shared" si="1457"/>
        <v>0</v>
      </c>
      <c r="AT1952">
        <f t="shared" si="1458"/>
        <v>0</v>
      </c>
      <c r="AU1952">
        <f t="shared" si="1459"/>
        <v>0</v>
      </c>
      <c r="AV1952">
        <f t="shared" si="1460"/>
        <v>0</v>
      </c>
      <c r="AW1952">
        <f t="shared" si="1461"/>
        <v>0</v>
      </c>
      <c r="AX1952">
        <f t="shared" si="1462"/>
        <v>0</v>
      </c>
      <c r="AY1952" s="356" t="str">
        <f t="shared" si="1430"/>
        <v/>
      </c>
      <c r="AZ1952" s="357">
        <f t="shared" si="1431"/>
        <v>0</v>
      </c>
      <c r="BA1952" s="358">
        <f t="shared" si="1432"/>
        <v>0</v>
      </c>
      <c r="BB1952" s="359">
        <f t="shared" si="1433"/>
        <v>0</v>
      </c>
      <c r="BC1952" s="356" t="str">
        <f t="shared" si="1434"/>
        <v/>
      </c>
      <c r="BD1952" s="360">
        <f t="shared" si="1435"/>
        <v>0</v>
      </c>
      <c r="BE1952" s="358">
        <f t="shared" si="1436"/>
        <v>0</v>
      </c>
      <c r="BF1952" s="359">
        <f t="shared" si="1437"/>
        <v>0</v>
      </c>
      <c r="BG1952" s="356" t="str">
        <f t="shared" si="1438"/>
        <v/>
      </c>
      <c r="BH1952" s="360">
        <f t="shared" si="1439"/>
        <v>0</v>
      </c>
      <c r="BI1952" s="358">
        <f t="shared" si="1440"/>
        <v>0</v>
      </c>
      <c r="BJ1952" s="359">
        <f t="shared" si="1441"/>
        <v>0</v>
      </c>
      <c r="BK1952" s="293">
        <f t="shared" si="1442"/>
        <v>0</v>
      </c>
      <c r="BL1952" s="352" t="str">
        <f>IF(BK1952=0,"",
IF(SUM($BK$1836:BK1952)=1,BM1952,
IF($BK$1956&gt;SUM($BK$1836:BK1952),_xlfn.CONCAT(", ",BM1952),
IF($BK$1956=SUM($BK$1836:BK1952),_xlfn.CONCAT(" y ",BM1952)))))</f>
        <v/>
      </c>
      <c r="BM1952" s="120" t="s">
        <v>5353</v>
      </c>
      <c r="BN1952" s="290">
        <f t="shared" si="1443"/>
        <v>0</v>
      </c>
      <c r="BO1952" s="293">
        <f t="shared" si="1444"/>
        <v>0</v>
      </c>
      <c r="BP1952" s="283" t="str">
        <f>IF(BO1952=0,"",
IF(SUM($BO$1836:BO1952)=1,BQ1952,
IF($BO$1956&gt;SUM($BO$1836:BO1952),_xlfn.CONCAT(", ",BQ1952),
IF($BO$1956=SUM($BO$1836:BO1952),_xlfn.CONCAT(" y ",BQ1952)))))</f>
        <v/>
      </c>
      <c r="BQ1952" s="120" t="s">
        <v>5353</v>
      </c>
    </row>
    <row r="1953" spans="1:69" ht="15" customHeight="1">
      <c r="A1953" s="22"/>
      <c r="B1953" s="11"/>
      <c r="C1953" s="37" t="s">
        <v>5354</v>
      </c>
      <c r="D1953" s="800" t="str">
        <f>IF(CNGE_2026_M1_Secc1_Sub1!$D158="","",CNGE_2026_M1_Secc1_Sub1!$D158)</f>
        <v/>
      </c>
      <c r="E1953" s="723"/>
      <c r="F1953" s="723"/>
      <c r="G1953" s="723"/>
      <c r="H1953" s="723"/>
      <c r="I1953" s="723"/>
      <c r="J1953" s="723"/>
      <c r="K1953" s="723"/>
      <c r="L1953" s="723"/>
      <c r="M1953" s="723"/>
      <c r="N1953" s="723"/>
      <c r="O1953" s="723"/>
      <c r="P1953" s="723"/>
      <c r="Q1953" s="723"/>
      <c r="R1953" s="724"/>
      <c r="S1953" s="637" t="str">
        <f t="shared" si="1445"/>
        <v/>
      </c>
      <c r="T1953" s="637" t="str">
        <f t="shared" si="1446"/>
        <v/>
      </c>
      <c r="U1953" s="637" t="str">
        <f t="shared" si="1447"/>
        <v/>
      </c>
      <c r="V1953" s="638"/>
      <c r="W1953" s="638"/>
      <c r="X1953" s="638"/>
      <c r="Y1953" s="638"/>
      <c r="Z1953" s="638"/>
      <c r="AA1953" s="638"/>
      <c r="AB1953" s="638"/>
      <c r="AC1953" s="638"/>
      <c r="AD1953" s="638"/>
      <c r="AI1953" t="str">
        <f t="shared" si="1448"/>
        <v/>
      </c>
      <c r="AJ1953">
        <f t="shared" si="1449"/>
        <v>0</v>
      </c>
      <c r="AK1953">
        <f t="shared" si="1450"/>
        <v>0</v>
      </c>
      <c r="AL1953">
        <f t="shared" si="1429"/>
        <v>0</v>
      </c>
      <c r="AM1953">
        <f t="shared" si="1451"/>
        <v>0</v>
      </c>
      <c r="AN1953">
        <f t="shared" si="1452"/>
        <v>0</v>
      </c>
      <c r="AO1953">
        <f t="shared" si="1453"/>
        <v>0</v>
      </c>
      <c r="AP1953">
        <f t="shared" si="1454"/>
        <v>0</v>
      </c>
      <c r="AQ1953">
        <f t="shared" si="1455"/>
        <v>0</v>
      </c>
      <c r="AR1953">
        <f t="shared" si="1456"/>
        <v>0</v>
      </c>
      <c r="AS1953">
        <f t="shared" si="1457"/>
        <v>0</v>
      </c>
      <c r="AT1953">
        <f t="shared" si="1458"/>
        <v>0</v>
      </c>
      <c r="AU1953">
        <f t="shared" si="1459"/>
        <v>0</v>
      </c>
      <c r="AV1953">
        <f t="shared" si="1460"/>
        <v>0</v>
      </c>
      <c r="AW1953">
        <f t="shared" si="1461"/>
        <v>0</v>
      </c>
      <c r="AX1953">
        <f t="shared" si="1462"/>
        <v>0</v>
      </c>
      <c r="AY1953" s="356" t="str">
        <f t="shared" si="1430"/>
        <v/>
      </c>
      <c r="AZ1953" s="357">
        <f t="shared" si="1431"/>
        <v>0</v>
      </c>
      <c r="BA1953" s="358">
        <f t="shared" si="1432"/>
        <v>0</v>
      </c>
      <c r="BB1953" s="359">
        <f t="shared" si="1433"/>
        <v>0</v>
      </c>
      <c r="BC1953" s="356" t="str">
        <f t="shared" si="1434"/>
        <v/>
      </c>
      <c r="BD1953" s="360">
        <f t="shared" si="1435"/>
        <v>0</v>
      </c>
      <c r="BE1953" s="358">
        <f t="shared" si="1436"/>
        <v>0</v>
      </c>
      <c r="BF1953" s="359">
        <f t="shared" si="1437"/>
        <v>0</v>
      </c>
      <c r="BG1953" s="356" t="str">
        <f t="shared" si="1438"/>
        <v/>
      </c>
      <c r="BH1953" s="360">
        <f t="shared" si="1439"/>
        <v>0</v>
      </c>
      <c r="BI1953" s="358">
        <f t="shared" si="1440"/>
        <v>0</v>
      </c>
      <c r="BJ1953" s="359">
        <f t="shared" si="1441"/>
        <v>0</v>
      </c>
      <c r="BK1953" s="293">
        <f t="shared" si="1442"/>
        <v>0</v>
      </c>
      <c r="BL1953" s="352" t="str">
        <f>IF(BK1953=0,"",
IF(SUM($BK$1836:BK1953)=1,BM1953,
IF($BK$1956&gt;SUM($BK$1836:BK1953),_xlfn.CONCAT(", ",BM1953),
IF($BK$1956=SUM($BK$1836:BK1953),_xlfn.CONCAT(" y ",BM1953)))))</f>
        <v/>
      </c>
      <c r="BM1953" s="120" t="s">
        <v>5355</v>
      </c>
      <c r="BN1953" s="290">
        <f t="shared" si="1443"/>
        <v>0</v>
      </c>
      <c r="BO1953" s="293">
        <f t="shared" si="1444"/>
        <v>0</v>
      </c>
      <c r="BP1953" s="283" t="str">
        <f>IF(BO1953=0,"",
IF(SUM($BO$1836:BO1953)=1,BQ1953,
IF($BO$1956&gt;SUM($BO$1836:BO1953),_xlfn.CONCAT(", ",BQ1953),
IF($BO$1956=SUM($BO$1836:BO1953),_xlfn.CONCAT(" y ",BQ1953)))))</f>
        <v/>
      </c>
      <c r="BQ1953" s="120" t="s">
        <v>5355</v>
      </c>
    </row>
    <row r="1954" spans="1:69" ht="15" customHeight="1">
      <c r="A1954" s="22"/>
      <c r="B1954" s="11"/>
      <c r="C1954" s="37" t="s">
        <v>5356</v>
      </c>
      <c r="D1954" s="800" t="str">
        <f>IF(CNGE_2026_M1_Secc1_Sub1!$D159="","",CNGE_2026_M1_Secc1_Sub1!$D159)</f>
        <v/>
      </c>
      <c r="E1954" s="723"/>
      <c r="F1954" s="723"/>
      <c r="G1954" s="723"/>
      <c r="H1954" s="723"/>
      <c r="I1954" s="723"/>
      <c r="J1954" s="723"/>
      <c r="K1954" s="723"/>
      <c r="L1954" s="723"/>
      <c r="M1954" s="723"/>
      <c r="N1954" s="723"/>
      <c r="O1954" s="723"/>
      <c r="P1954" s="723"/>
      <c r="Q1954" s="723"/>
      <c r="R1954" s="724"/>
      <c r="S1954" s="637" t="str">
        <f t="shared" si="1445"/>
        <v/>
      </c>
      <c r="T1954" s="637" t="str">
        <f t="shared" si="1446"/>
        <v/>
      </c>
      <c r="U1954" s="637" t="str">
        <f t="shared" si="1447"/>
        <v/>
      </c>
      <c r="V1954" s="638"/>
      <c r="W1954" s="638"/>
      <c r="X1954" s="638"/>
      <c r="Y1954" s="638"/>
      <c r="Z1954" s="638"/>
      <c r="AA1954" s="638"/>
      <c r="AB1954" s="638"/>
      <c r="AC1954" s="638"/>
      <c r="AD1954" s="638"/>
      <c r="AI1954" t="str">
        <f t="shared" si="1448"/>
        <v/>
      </c>
      <c r="AJ1954">
        <f t="shared" si="1449"/>
        <v>0</v>
      </c>
      <c r="AK1954">
        <f t="shared" si="1450"/>
        <v>0</v>
      </c>
      <c r="AL1954">
        <f t="shared" si="1429"/>
        <v>0</v>
      </c>
      <c r="AM1954">
        <f t="shared" si="1451"/>
        <v>0</v>
      </c>
      <c r="AN1954">
        <f t="shared" si="1452"/>
        <v>0</v>
      </c>
      <c r="AO1954">
        <f t="shared" si="1453"/>
        <v>0</v>
      </c>
      <c r="AP1954">
        <f t="shared" si="1454"/>
        <v>0</v>
      </c>
      <c r="AQ1954">
        <f t="shared" si="1455"/>
        <v>0</v>
      </c>
      <c r="AR1954">
        <f t="shared" si="1456"/>
        <v>0</v>
      </c>
      <c r="AS1954">
        <f t="shared" si="1457"/>
        <v>0</v>
      </c>
      <c r="AT1954">
        <f t="shared" si="1458"/>
        <v>0</v>
      </c>
      <c r="AU1954">
        <f t="shared" si="1459"/>
        <v>0</v>
      </c>
      <c r="AV1954">
        <f t="shared" si="1460"/>
        <v>0</v>
      </c>
      <c r="AW1954">
        <f t="shared" si="1461"/>
        <v>0</v>
      </c>
      <c r="AX1954">
        <f t="shared" si="1462"/>
        <v>0</v>
      </c>
      <c r="AY1954" s="356" t="str">
        <f t="shared" si="1430"/>
        <v/>
      </c>
      <c r="AZ1954" s="357">
        <f t="shared" si="1431"/>
        <v>0</v>
      </c>
      <c r="BA1954" s="358">
        <f t="shared" si="1432"/>
        <v>0</v>
      </c>
      <c r="BB1954" s="359">
        <f t="shared" si="1433"/>
        <v>0</v>
      </c>
      <c r="BC1954" s="356" t="str">
        <f t="shared" si="1434"/>
        <v/>
      </c>
      <c r="BD1954" s="360">
        <f t="shared" si="1435"/>
        <v>0</v>
      </c>
      <c r="BE1954" s="358">
        <f t="shared" si="1436"/>
        <v>0</v>
      </c>
      <c r="BF1954" s="359">
        <f t="shared" si="1437"/>
        <v>0</v>
      </c>
      <c r="BG1954" s="356" t="str">
        <f t="shared" si="1438"/>
        <v/>
      </c>
      <c r="BH1954" s="360">
        <f t="shared" si="1439"/>
        <v>0</v>
      </c>
      <c r="BI1954" s="358">
        <f t="shared" si="1440"/>
        <v>0</v>
      </c>
      <c r="BJ1954" s="359">
        <f t="shared" si="1441"/>
        <v>0</v>
      </c>
      <c r="BK1954" s="293">
        <f t="shared" si="1442"/>
        <v>0</v>
      </c>
      <c r="BL1954" s="352" t="str">
        <f>IF(BK1954=0,"",
IF(SUM($BK$1836:BK1954)=1,BM1954,
IF($BK$1956&gt;SUM($BK$1836:BK1954),_xlfn.CONCAT(", ",BM1954),
IF($BK$1956=SUM($BK$1836:BK1954),_xlfn.CONCAT(" y ",BM1954)))))</f>
        <v/>
      </c>
      <c r="BM1954" s="120" t="s">
        <v>5357</v>
      </c>
      <c r="BN1954" s="290">
        <f t="shared" si="1443"/>
        <v>0</v>
      </c>
      <c r="BO1954" s="293">
        <f t="shared" si="1444"/>
        <v>0</v>
      </c>
      <c r="BP1954" s="283" t="str">
        <f>IF(BO1954=0,"",
IF(SUM($BO$1836:BO1954)=1,BQ1954,
IF($BO$1956&gt;SUM($BO$1836:BO1954),_xlfn.CONCAT(", ",BQ1954),
IF($BO$1956=SUM($BO$1836:BO1954),_xlfn.CONCAT(" y ",BQ1954)))))</f>
        <v/>
      </c>
      <c r="BQ1954" s="120" t="s">
        <v>5357</v>
      </c>
    </row>
    <row r="1955" spans="1:69" ht="14.25">
      <c r="A1955" s="22"/>
      <c r="B1955" s="11"/>
      <c r="C1955" s="37" t="s">
        <v>5358</v>
      </c>
      <c r="D1955" s="800" t="str">
        <f>IF(CNGE_2026_M1_Secc1_Sub1!$D160="","",CNGE_2026_M1_Secc1_Sub1!$D160)</f>
        <v/>
      </c>
      <c r="E1955" s="723"/>
      <c r="F1955" s="723"/>
      <c r="G1955" s="723"/>
      <c r="H1955" s="723"/>
      <c r="I1955" s="723"/>
      <c r="J1955" s="723"/>
      <c r="K1955" s="723"/>
      <c r="L1955" s="723"/>
      <c r="M1955" s="723"/>
      <c r="N1955" s="723"/>
      <c r="O1955" s="723"/>
      <c r="P1955" s="723"/>
      <c r="Q1955" s="723"/>
      <c r="R1955" s="724"/>
      <c r="S1955" s="637" t="str">
        <f t="shared" si="1445"/>
        <v/>
      </c>
      <c r="T1955" s="637" t="str">
        <f t="shared" si="1446"/>
        <v/>
      </c>
      <c r="U1955" s="637" t="str">
        <f t="shared" si="1447"/>
        <v/>
      </c>
      <c r="V1955" s="638"/>
      <c r="W1955" s="638"/>
      <c r="X1955" s="638"/>
      <c r="Y1955" s="638"/>
      <c r="Z1955" s="638"/>
      <c r="AA1955" s="638"/>
      <c r="AB1955" s="638"/>
      <c r="AC1955" s="638"/>
      <c r="AD1955" s="638"/>
      <c r="AI1955" t="str">
        <f t="shared" si="1448"/>
        <v/>
      </c>
      <c r="AJ1955">
        <f t="shared" si="1449"/>
        <v>0</v>
      </c>
      <c r="AK1955">
        <f t="shared" si="1450"/>
        <v>0</v>
      </c>
      <c r="AL1955">
        <f t="shared" si="1429"/>
        <v>0</v>
      </c>
      <c r="AM1955">
        <f t="shared" si="1451"/>
        <v>0</v>
      </c>
      <c r="AN1955">
        <f t="shared" si="1452"/>
        <v>0</v>
      </c>
      <c r="AO1955">
        <f t="shared" si="1453"/>
        <v>0</v>
      </c>
      <c r="AP1955">
        <f t="shared" si="1454"/>
        <v>0</v>
      </c>
      <c r="AQ1955">
        <f t="shared" si="1455"/>
        <v>0</v>
      </c>
      <c r="AR1955">
        <f t="shared" si="1456"/>
        <v>0</v>
      </c>
      <c r="AS1955">
        <f t="shared" si="1457"/>
        <v>0</v>
      </c>
      <c r="AT1955">
        <f t="shared" si="1458"/>
        <v>0</v>
      </c>
      <c r="AU1955">
        <f t="shared" si="1459"/>
        <v>0</v>
      </c>
      <c r="AV1955">
        <f t="shared" si="1460"/>
        <v>0</v>
      </c>
      <c r="AW1955">
        <f t="shared" si="1461"/>
        <v>0</v>
      </c>
      <c r="AX1955">
        <f t="shared" si="1462"/>
        <v>0</v>
      </c>
      <c r="AY1955" s="356" t="str">
        <f t="shared" si="1430"/>
        <v/>
      </c>
      <c r="AZ1955" s="357">
        <f t="shared" si="1431"/>
        <v>0</v>
      </c>
      <c r="BA1955" s="358">
        <f t="shared" si="1432"/>
        <v>0</v>
      </c>
      <c r="BB1955" s="359">
        <f t="shared" si="1433"/>
        <v>0</v>
      </c>
      <c r="BC1955" s="356" t="str">
        <f t="shared" si="1434"/>
        <v/>
      </c>
      <c r="BD1955" s="360">
        <f t="shared" si="1435"/>
        <v>0</v>
      </c>
      <c r="BE1955" s="358">
        <f t="shared" si="1436"/>
        <v>0</v>
      </c>
      <c r="BF1955" s="359">
        <f t="shared" si="1437"/>
        <v>0</v>
      </c>
      <c r="BG1955" s="356" t="str">
        <f t="shared" si="1438"/>
        <v/>
      </c>
      <c r="BH1955" s="360">
        <f t="shared" si="1439"/>
        <v>0</v>
      </c>
      <c r="BI1955" s="358">
        <f t="shared" si="1440"/>
        <v>0</v>
      </c>
      <c r="BJ1955" s="359">
        <f t="shared" si="1441"/>
        <v>0</v>
      </c>
      <c r="BK1955" s="293">
        <f t="shared" si="1442"/>
        <v>0</v>
      </c>
      <c r="BL1955" s="352" t="str">
        <f>IF(BK1955=0,"",
IF(SUM($BK$1836:BK1955)=1,BM1955,
IF($BK$1956&gt;SUM($BK$1836:BK1955),_xlfn.CONCAT(", ",BM1955),
IF($BK$1956=SUM($BK$1836:BK1955),_xlfn.CONCAT(" y ",BM1955)))))</f>
        <v/>
      </c>
      <c r="BM1955" s="120" t="s">
        <v>5359</v>
      </c>
      <c r="BN1955" s="290">
        <f t="shared" si="1443"/>
        <v>0</v>
      </c>
      <c r="BO1955" s="293">
        <f t="shared" si="1444"/>
        <v>0</v>
      </c>
      <c r="BP1955" s="283" t="str">
        <f>IF(BO1955=0,"",
IF(SUM($BO$1836:BO1955)=1,BQ1955,
IF($BO$1956&gt;SUM($BO$1836:BO1955),_xlfn.CONCAT(", ",BQ1955),
IF($BO$1956=SUM($BO$1836:BO1955),_xlfn.CONCAT(" y ",BQ1955)))))</f>
        <v/>
      </c>
      <c r="BQ1955" s="120" t="s">
        <v>5359</v>
      </c>
    </row>
    <row r="1956" spans="1:69">
      <c r="A1956" s="62"/>
      <c r="B1956" s="456"/>
      <c r="C1956" s="456"/>
      <c r="D1956" s="456"/>
      <c r="E1956" s="456"/>
      <c r="F1956" s="456"/>
      <c r="G1956" s="456"/>
      <c r="H1956" s="456"/>
      <c r="I1956" s="456"/>
      <c r="J1956" s="456"/>
      <c r="K1956" s="456"/>
      <c r="L1956" s="456"/>
      <c r="M1956" s="456"/>
      <c r="N1956" s="456"/>
      <c r="O1956" s="456"/>
      <c r="P1956" s="456"/>
      <c r="Q1956" s="456"/>
      <c r="R1956" s="54" t="s">
        <v>5438</v>
      </c>
      <c r="S1956" s="444">
        <f t="shared" ref="S1956:AD1956" si="1463">IF(AND(SUM(S1836:S1955)=0,COUNTIF(S1836:S1955,"NS")&gt;0),"NS",IF(AND(SUM(S1836:S1955)=0,COUNTIF(S1836:S1955,0)&gt;0),0,IF(AND(SUM(S1836:S1955)=0,COUNTIF(S1836:S1955,"NA")&gt;0),"NA",SUM(S1836:S1955))))</f>
        <v>0</v>
      </c>
      <c r="T1956" s="444">
        <f t="shared" si="1463"/>
        <v>0</v>
      </c>
      <c r="U1956" s="444">
        <f t="shared" si="1463"/>
        <v>0</v>
      </c>
      <c r="V1956" s="444">
        <f t="shared" si="1463"/>
        <v>0</v>
      </c>
      <c r="W1956" s="444">
        <f t="shared" si="1463"/>
        <v>0</v>
      </c>
      <c r="X1956" s="444">
        <f t="shared" si="1463"/>
        <v>0</v>
      </c>
      <c r="Y1956" s="444">
        <f t="shared" si="1463"/>
        <v>0</v>
      </c>
      <c r="Z1956" s="444">
        <f t="shared" si="1463"/>
        <v>0</v>
      </c>
      <c r="AA1956" s="444">
        <f t="shared" si="1463"/>
        <v>0</v>
      </c>
      <c r="AB1956" s="444">
        <f t="shared" si="1463"/>
        <v>0</v>
      </c>
      <c r="AC1956" s="444">
        <f t="shared" si="1463"/>
        <v>0</v>
      </c>
      <c r="AD1956" s="444">
        <f t="shared" si="1463"/>
        <v>0</v>
      </c>
      <c r="AL1956" s="242">
        <f>SUM(AL1836:AL1955)</f>
        <v>0</v>
      </c>
      <c r="AP1956" s="242">
        <f>SUM(AP1836:AP1955)</f>
        <v>0</v>
      </c>
      <c r="AT1956" s="242">
        <f>SUM(AT1836:AT1955)</f>
        <v>0</v>
      </c>
      <c r="AX1956" s="242">
        <f>SUM(AX1836:AX1955)</f>
        <v>0</v>
      </c>
      <c r="BK1956" s="285">
        <f>SUM(BK1836:BK1955)</f>
        <v>0</v>
      </c>
      <c r="BL1956" s="285" t="str">
        <f>IF(BK1956=0,"",_xlfn.CONCAT(BL1836:BL1955))</f>
        <v/>
      </c>
      <c r="BM1956" s="286" t="str">
        <f>IF(BK1956=0,"",
IF(BK1956&gt;1,"Favor de revisar la suma y consistencia de totales por filas (numéricos y NS)",
IF(BK1956=1,_xlfn.CONCAT("Favor de revisar la sumatoria del total en el numeral: ",BL1956),_xlfn.CONCAT("Favor de revisar la sumatoria de los totales en los numerales: ",BL1956))))</f>
        <v/>
      </c>
      <c r="BO1956" s="285">
        <f>SUM(BO1836:BO1955)</f>
        <v>0</v>
      </c>
      <c r="BP1956" s="285" t="str">
        <f>IF(BO1956=0,"",_xlfn.CONCAT(BP1836:BP1955))</f>
        <v/>
      </c>
      <c r="BQ1956" s="286" t="str">
        <f>IF(BO1956=0,"",
IF(BO1956&gt;10,"Favor de ingresar toda la información requerida en la pregunta",
IF(BO1956=1,_xlfn.CONCAT("Favor de revisar la información capturada en el numeral: ",BP1956),_xlfn.CONCAT("Favor de revisar la información capturada en los numerales: ",BP1956))))</f>
        <v/>
      </c>
    </row>
    <row r="1957" spans="1:69" ht="14.25">
      <c r="A1957" s="30"/>
      <c r="B1957" s="31"/>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I1957" t="s">
        <v>5439</v>
      </c>
      <c r="AJ1957" s="243">
        <f>SUM(AL1956,AP1956,AT1956,AX1956)</f>
        <v>0</v>
      </c>
    </row>
    <row r="1958" spans="1:69" ht="24" customHeight="1">
      <c r="A1958" s="30"/>
      <c r="B1958" s="31"/>
      <c r="C1958" s="828" t="s">
        <v>5408</v>
      </c>
      <c r="D1958" s="799"/>
      <c r="E1958" s="799"/>
      <c r="F1958" s="799"/>
      <c r="G1958" s="799"/>
      <c r="H1958" s="799"/>
      <c r="I1958" s="799"/>
      <c r="J1958" s="799"/>
      <c r="K1958" s="799"/>
      <c r="L1958" s="799"/>
      <c r="M1958" s="799"/>
      <c r="N1958" s="799"/>
      <c r="O1958" s="799"/>
      <c r="P1958" s="799"/>
      <c r="Q1958" s="799"/>
      <c r="R1958" s="799"/>
      <c r="S1958" s="799"/>
      <c r="T1958" s="799"/>
      <c r="U1958" s="799"/>
      <c r="V1958" s="799"/>
      <c r="W1958" s="799"/>
      <c r="X1958" s="799"/>
      <c r="Y1958" s="799"/>
      <c r="Z1958" s="799"/>
      <c r="AA1958" s="799"/>
      <c r="AB1958" s="799"/>
      <c r="AC1958" s="799"/>
      <c r="AD1958" s="799"/>
    </row>
    <row r="1959" spans="1:69" ht="60" customHeight="1">
      <c r="A1959" s="30"/>
      <c r="B1959" s="31"/>
      <c r="C1959" s="878"/>
      <c r="D1959" s="879"/>
      <c r="E1959" s="879"/>
      <c r="F1959" s="879"/>
      <c r="G1959" s="879"/>
      <c r="H1959" s="879"/>
      <c r="I1959" s="879"/>
      <c r="J1959" s="879"/>
      <c r="K1959" s="879"/>
      <c r="L1959" s="879"/>
      <c r="M1959" s="879"/>
      <c r="N1959" s="879"/>
      <c r="O1959" s="879"/>
      <c r="P1959" s="879"/>
      <c r="Q1959" s="879"/>
      <c r="R1959" s="879"/>
      <c r="S1959" s="879"/>
      <c r="T1959" s="879"/>
      <c r="U1959" s="879"/>
      <c r="V1959" s="879"/>
      <c r="W1959" s="879"/>
      <c r="X1959" s="879"/>
      <c r="Y1959" s="879"/>
      <c r="Z1959" s="879"/>
      <c r="AA1959" s="879"/>
      <c r="AB1959" s="879"/>
      <c r="AC1959" s="879"/>
      <c r="AD1959" s="880"/>
    </row>
    <row r="1960" spans="1:69" ht="14.25">
      <c r="A1960" s="30"/>
      <c r="B1960" s="843" t="str">
        <f>BQ1956</f>
        <v/>
      </c>
      <c r="C1960" s="678"/>
      <c r="D1960" s="678"/>
      <c r="E1960" s="678"/>
      <c r="F1960" s="678"/>
      <c r="G1960" s="678"/>
      <c r="H1960" s="678"/>
      <c r="I1960" s="678"/>
      <c r="J1960" s="678"/>
      <c r="K1960" s="678"/>
      <c r="L1960" s="678"/>
      <c r="M1960" s="678"/>
      <c r="N1960" s="678"/>
      <c r="O1960" s="678"/>
      <c r="P1960" s="678"/>
      <c r="Q1960" s="678"/>
      <c r="R1960" s="678"/>
      <c r="S1960" s="678"/>
      <c r="T1960" s="678"/>
      <c r="U1960" s="678"/>
      <c r="V1960" s="678"/>
      <c r="W1960" s="678"/>
      <c r="X1960" s="678"/>
      <c r="Y1960" s="678"/>
      <c r="Z1960" s="678"/>
      <c r="AA1960" s="678"/>
      <c r="AB1960" s="678"/>
      <c r="AC1960" s="678"/>
      <c r="AD1960" s="678"/>
    </row>
    <row r="1961" spans="1:69" ht="14.25">
      <c r="A1961" s="30"/>
      <c r="B1961" s="796" t="str">
        <f>IF(SUM(COUNTIF(S1836:AD1955,"NS"))&lt;&gt;0,"Alerta: debido a que cuenta con registros NS, debe proporcionar una justificación en el area de comentarios al final de la pregunta","")</f>
        <v/>
      </c>
      <c r="C1961" s="796"/>
      <c r="D1961" s="796"/>
      <c r="E1961" s="796"/>
      <c r="F1961" s="796"/>
      <c r="G1961" s="796"/>
      <c r="H1961" s="796"/>
      <c r="I1961" s="796"/>
      <c r="J1961" s="796"/>
      <c r="K1961" s="796"/>
      <c r="L1961" s="796"/>
      <c r="M1961" s="796"/>
      <c r="N1961" s="796"/>
      <c r="O1961" s="796"/>
      <c r="P1961" s="796"/>
      <c r="Q1961" s="796"/>
      <c r="R1961" s="796"/>
      <c r="S1961" s="796"/>
      <c r="T1961" s="796"/>
      <c r="U1961" s="796"/>
      <c r="V1961" s="796"/>
      <c r="W1961" s="796"/>
      <c r="X1961" s="796"/>
      <c r="Y1961" s="796"/>
      <c r="Z1961" s="796"/>
      <c r="AA1961" s="796"/>
      <c r="AB1961" s="796"/>
      <c r="AC1961" s="796"/>
      <c r="AD1961" s="796"/>
    </row>
    <row r="1962" spans="1:69" ht="14.25">
      <c r="A1962" s="30"/>
      <c r="B1962" s="797" t="str">
        <f>BM1956</f>
        <v/>
      </c>
      <c r="C1962" s="797"/>
      <c r="D1962" s="797"/>
      <c r="E1962" s="797"/>
      <c r="F1962" s="797"/>
      <c r="G1962" s="797"/>
      <c r="H1962" s="797"/>
      <c r="I1962" s="797"/>
      <c r="J1962" s="797"/>
      <c r="K1962" s="797"/>
      <c r="L1962" s="797"/>
      <c r="M1962" s="797"/>
      <c r="N1962" s="797"/>
      <c r="O1962" s="797"/>
      <c r="P1962" s="797"/>
      <c r="Q1962" s="797"/>
      <c r="R1962" s="797"/>
      <c r="S1962" s="797"/>
      <c r="T1962" s="797"/>
      <c r="U1962" s="797"/>
      <c r="V1962" s="797"/>
      <c r="W1962" s="797"/>
      <c r="X1962" s="797"/>
      <c r="Y1962" s="797"/>
      <c r="Z1962" s="797"/>
      <c r="AA1962" s="797"/>
      <c r="AB1962" s="797"/>
      <c r="AC1962" s="797"/>
      <c r="AD1962" s="797"/>
    </row>
    <row r="1963" spans="1:69" ht="14.25">
      <c r="A1963" s="30"/>
      <c r="B1963" s="31"/>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row>
    <row r="1964" spans="1:69" ht="14.25">
      <c r="A1964" s="30"/>
      <c r="B1964" s="31"/>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row>
    <row r="1965" spans="1:69" ht="14.25">
      <c r="A1965" s="30"/>
      <c r="B1965" s="31"/>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row>
    <row r="1966" spans="1:69" ht="24" customHeight="1">
      <c r="A1966" s="30" t="s">
        <v>5818</v>
      </c>
      <c r="B1966" s="829" t="s">
        <v>5819</v>
      </c>
      <c r="C1966" s="799"/>
      <c r="D1966" s="799"/>
      <c r="E1966" s="799"/>
      <c r="F1966" s="799"/>
      <c r="G1966" s="799"/>
      <c r="H1966" s="799"/>
      <c r="I1966" s="799"/>
      <c r="J1966" s="799"/>
      <c r="K1966" s="799"/>
      <c r="L1966" s="799"/>
      <c r="M1966" s="799"/>
      <c r="N1966" s="799"/>
      <c r="O1966" s="799"/>
      <c r="P1966" s="799"/>
      <c r="Q1966" s="799"/>
      <c r="R1966" s="799"/>
      <c r="S1966" s="799"/>
      <c r="T1966" s="799"/>
      <c r="U1966" s="799"/>
      <c r="V1966" s="799"/>
      <c r="W1966" s="799"/>
      <c r="X1966" s="799"/>
      <c r="Y1966" s="799"/>
      <c r="Z1966" s="799"/>
      <c r="AA1966" s="799"/>
      <c r="AB1966" s="799"/>
      <c r="AC1966" s="799"/>
      <c r="AD1966" s="799"/>
    </row>
    <row r="1967" spans="1:69" ht="24" customHeight="1">
      <c r="A1967" s="22"/>
      <c r="B1967" s="8"/>
      <c r="C1967" s="798" t="s">
        <v>5820</v>
      </c>
      <c r="D1967" s="799"/>
      <c r="E1967" s="799"/>
      <c r="F1967" s="799"/>
      <c r="G1967" s="799"/>
      <c r="H1967" s="799"/>
      <c r="I1967" s="799"/>
      <c r="J1967" s="799"/>
      <c r="K1967" s="799"/>
      <c r="L1967" s="799"/>
      <c r="M1967" s="799"/>
      <c r="N1967" s="799"/>
      <c r="O1967" s="799"/>
      <c r="P1967" s="799"/>
      <c r="Q1967" s="799"/>
      <c r="R1967" s="799"/>
      <c r="S1967" s="799"/>
      <c r="T1967" s="799"/>
      <c r="U1967" s="799"/>
      <c r="V1967" s="799"/>
      <c r="W1967" s="799"/>
      <c r="X1967" s="799"/>
      <c r="Y1967" s="799"/>
      <c r="Z1967" s="799"/>
      <c r="AA1967" s="799"/>
      <c r="AB1967" s="799"/>
      <c r="AC1967" s="799"/>
      <c r="AD1967" s="799"/>
    </row>
    <row r="1968" spans="1:69" ht="24" customHeight="1">
      <c r="A1968" s="22"/>
      <c r="B1968" s="8"/>
      <c r="C1968" s="798" t="s">
        <v>5821</v>
      </c>
      <c r="D1968" s="799"/>
      <c r="E1968" s="799"/>
      <c r="F1968" s="799"/>
      <c r="G1968" s="799"/>
      <c r="H1968" s="799"/>
      <c r="I1968" s="799"/>
      <c r="J1968" s="799"/>
      <c r="K1968" s="799"/>
      <c r="L1968" s="799"/>
      <c r="M1968" s="799"/>
      <c r="N1968" s="799"/>
      <c r="O1968" s="799"/>
      <c r="P1968" s="799"/>
      <c r="Q1968" s="799"/>
      <c r="R1968" s="799"/>
      <c r="S1968" s="799"/>
      <c r="T1968" s="799"/>
      <c r="U1968" s="799"/>
      <c r="V1968" s="799"/>
      <c r="W1968" s="799"/>
      <c r="X1968" s="799"/>
      <c r="Y1968" s="799"/>
      <c r="Z1968" s="799"/>
      <c r="AA1968" s="799"/>
      <c r="AB1968" s="799"/>
      <c r="AC1968" s="799"/>
      <c r="AD1968" s="799"/>
    </row>
    <row r="1969" spans="1:46" ht="14.25">
      <c r="A1969" s="22"/>
      <c r="B1969" s="8"/>
      <c r="C1969" s="58"/>
      <c r="D1969" s="58"/>
      <c r="E1969" s="58"/>
      <c r="F1969" s="58"/>
      <c r="G1969" s="58"/>
      <c r="H1969" s="58"/>
      <c r="I1969" s="58"/>
      <c r="J1969" s="58"/>
      <c r="K1969" s="58"/>
      <c r="L1969" s="58"/>
      <c r="M1969" s="58"/>
      <c r="N1969" s="58"/>
      <c r="O1969" s="58"/>
      <c r="P1969" s="58"/>
      <c r="Q1969" s="58"/>
      <c r="R1969" s="58"/>
      <c r="S1969" s="58"/>
      <c r="T1969" s="58"/>
      <c r="U1969" s="58"/>
      <c r="V1969" s="58"/>
      <c r="W1969" s="58"/>
      <c r="X1969" s="58"/>
      <c r="Y1969" s="58"/>
      <c r="Z1969" s="58"/>
      <c r="AA1969" s="58"/>
      <c r="AB1969" s="58"/>
      <c r="AC1969" s="58"/>
      <c r="AD1969" s="58"/>
      <c r="AR1969" s="917" t="s">
        <v>5491</v>
      </c>
      <c r="AS1969" s="917"/>
      <c r="AT1969" s="917"/>
    </row>
    <row r="1970" spans="1:46" ht="24" customHeight="1">
      <c r="A1970" s="453"/>
      <c r="B1970" s="454"/>
      <c r="C1970" s="706" t="s">
        <v>5822</v>
      </c>
      <c r="D1970" s="817"/>
      <c r="E1970" s="817"/>
      <c r="F1970" s="817"/>
      <c r="G1970" s="817"/>
      <c r="H1970" s="817"/>
      <c r="I1970" s="817"/>
      <c r="J1970" s="817"/>
      <c r="K1970" s="817"/>
      <c r="L1970" s="813"/>
      <c r="M1970" s="706" t="s">
        <v>5823</v>
      </c>
      <c r="N1970" s="723"/>
      <c r="O1970" s="723"/>
      <c r="P1970" s="723"/>
      <c r="Q1970" s="723"/>
      <c r="R1970" s="723"/>
      <c r="S1970" s="723"/>
      <c r="T1970" s="723"/>
      <c r="U1970" s="723"/>
      <c r="V1970" s="723"/>
      <c r="W1970" s="723"/>
      <c r="X1970" s="723"/>
      <c r="Y1970" s="723"/>
      <c r="Z1970" s="723"/>
      <c r="AA1970" s="723"/>
      <c r="AB1970" s="723"/>
      <c r="AC1970" s="723"/>
      <c r="AD1970" s="724"/>
      <c r="AM1970" s="851" t="s">
        <v>5424</v>
      </c>
      <c r="AN1970" s="851"/>
      <c r="AO1970" s="851"/>
      <c r="AP1970" s="302" t="s">
        <v>5667</v>
      </c>
      <c r="AR1970" s="917" t="s">
        <v>5824</v>
      </c>
      <c r="AS1970" s="917"/>
      <c r="AT1970" s="917"/>
    </row>
    <row r="1971" spans="1:46" ht="15" customHeight="1">
      <c r="A1971" s="453"/>
      <c r="B1971" s="454"/>
      <c r="C1971" s="814"/>
      <c r="D1971" s="781"/>
      <c r="E1971" s="781"/>
      <c r="F1971" s="781"/>
      <c r="G1971" s="781"/>
      <c r="H1971" s="781"/>
      <c r="I1971" s="781"/>
      <c r="J1971" s="781"/>
      <c r="K1971" s="781"/>
      <c r="L1971" s="782"/>
      <c r="M1971" s="894" t="s">
        <v>5425</v>
      </c>
      <c r="N1971" s="723"/>
      <c r="O1971" s="723"/>
      <c r="P1971" s="723"/>
      <c r="Q1971" s="723"/>
      <c r="R1971" s="893"/>
      <c r="S1971" s="892" t="s">
        <v>5650</v>
      </c>
      <c r="T1971" s="723"/>
      <c r="U1971" s="723"/>
      <c r="V1971" s="723"/>
      <c r="W1971" s="723"/>
      <c r="X1971" s="893"/>
      <c r="Y1971" s="892" t="s">
        <v>5651</v>
      </c>
      <c r="Z1971" s="723"/>
      <c r="AA1971" s="723"/>
      <c r="AB1971" s="723"/>
      <c r="AC1971" s="723"/>
      <c r="AD1971" s="893"/>
      <c r="AI1971" t="s">
        <v>5430</v>
      </c>
      <c r="AJ1971" t="s">
        <v>5431</v>
      </c>
      <c r="AK1971" t="s">
        <v>5432</v>
      </c>
      <c r="AL1971" t="s">
        <v>5433</v>
      </c>
      <c r="AM1971" s="351" t="s">
        <v>5114</v>
      </c>
      <c r="AN1971" s="311" t="s">
        <v>5115</v>
      </c>
      <c r="AO1971" s="281" t="s">
        <v>5116</v>
      </c>
      <c r="AP1971" s="373" t="s">
        <v>5825</v>
      </c>
      <c r="AQ1971" s="289" t="s">
        <v>5121</v>
      </c>
      <c r="AR1971" s="374" t="s">
        <v>5720</v>
      </c>
      <c r="AS1971" s="376" t="s">
        <v>5665</v>
      </c>
      <c r="AT1971" s="378" t="s">
        <v>5666</v>
      </c>
    </row>
    <row r="1972" spans="1:46" ht="15" customHeight="1">
      <c r="A1972" s="453"/>
      <c r="B1972" s="454"/>
      <c r="C1972" s="457" t="s">
        <v>5023</v>
      </c>
      <c r="D1972" s="800" t="s">
        <v>5546</v>
      </c>
      <c r="E1972" s="723"/>
      <c r="F1972" s="723"/>
      <c r="G1972" s="723"/>
      <c r="H1972" s="723"/>
      <c r="I1972" s="723"/>
      <c r="J1972" s="723"/>
      <c r="K1972" s="723"/>
      <c r="L1972" s="724"/>
      <c r="M1972" s="857"/>
      <c r="N1972" s="856"/>
      <c r="O1972" s="856"/>
      <c r="P1972" s="856"/>
      <c r="Q1972" s="856"/>
      <c r="R1972" s="809"/>
      <c r="S1972" s="857"/>
      <c r="T1972" s="856"/>
      <c r="U1972" s="856"/>
      <c r="V1972" s="856"/>
      <c r="W1972" s="856"/>
      <c r="X1972" s="809"/>
      <c r="Y1972" s="857"/>
      <c r="Z1972" s="856"/>
      <c r="AA1972" s="856"/>
      <c r="AB1972" s="856"/>
      <c r="AC1972" s="856"/>
      <c r="AD1972" s="809"/>
      <c r="AI1972" s="578">
        <f>M1972</f>
        <v>0</v>
      </c>
      <c r="AJ1972">
        <f>COUNTIF(S1972:AD1972,"NS")</f>
        <v>0</v>
      </c>
      <c r="AK1972" s="578">
        <f>SUM(S1972:AD1972)</f>
        <v>0</v>
      </c>
      <c r="AL1972">
        <f>IF(COUNTIF(M1972:AD1972,"NA")=3,0,IF(OR(AND(AI1972=0,AJ1972&gt;0),AND(AI1972="NS",AK1972&gt;0), AND(AI1972="NS", AJ1972=0,AK1972=0)), 1, IF(OR(AND(AI1972&gt;0,AJ1972&gt;1,AI1972&gt;AK1972), AND(AI1972="NS",AJ1972=2), AND(AI1972="NS",AK1972=0,AJ1972&gt;0),AI1972=AK1972), 0, 1)))</f>
        <v>0</v>
      </c>
      <c r="AM1972" s="293">
        <f>IF(SUM(AL1972)=0,0,1)</f>
        <v>0</v>
      </c>
      <c r="AN1972" s="352" t="str">
        <f>IF(AM1972=0,"",
IF(SUM(AM1972:AM1972)=1,AO1972,
IF(AM1997&gt;SUM(AM1972:AM1972),_xlfn.CONCAT(", ",AO1972),
IF(AM1997=SUM(AM1972:AM1972),_xlfn.CONCAT(" y ",AO1972)))))</f>
        <v/>
      </c>
      <c r="AO1972" s="120" t="s">
        <v>5125</v>
      </c>
      <c r="AP1972" s="304">
        <f>IF(AND(SUM($V$1956)=0,COUNTA(M1972:AD1996)&gt;0),1,0)</f>
        <v>0</v>
      </c>
      <c r="AQ1972" s="290">
        <f>IF(COUNTA(M1972:AD1996)=75,0,IF(COUNTA(M1972:AD1996)=0,0,1))</f>
        <v>0</v>
      </c>
      <c r="AR1972" s="375">
        <f>IF(COUNTA(M1972:R1996)=0,0,IF(AND(M1997="NS",$V$1956="NS"),0,IF(AND(M1997="NA",$V$1956="NA"),0,IF(M1997=$V$1956,0,1))))</f>
        <v>0</v>
      </c>
      <c r="AS1972" s="377">
        <f>IF(COUNTA(S1972:X1996)=0,0,IF(AND(S1997="NS",$W$1956="NS"),0,IF(AND(S1997="NA",$W$1956="NA"),0,IF(S1997=$W$1956,0,1))))</f>
        <v>0</v>
      </c>
      <c r="AT1972" s="379">
        <f>IF(COUNTA(Y1972:AD1996)=0,0,IF(AND(Y1997="NS",$X$1956="NS"),0,IF(AND(Y1997="NA",$X$1956="NA"),0,IF(Y1997=$X$1956,0,1))))</f>
        <v>0</v>
      </c>
    </row>
    <row r="1973" spans="1:46" ht="15" customHeight="1">
      <c r="A1973" s="453"/>
      <c r="B1973" s="454"/>
      <c r="C1973" s="458" t="s">
        <v>5025</v>
      </c>
      <c r="D1973" s="800" t="s">
        <v>5551</v>
      </c>
      <c r="E1973" s="723"/>
      <c r="F1973" s="723"/>
      <c r="G1973" s="723"/>
      <c r="H1973" s="723"/>
      <c r="I1973" s="723"/>
      <c r="J1973" s="723"/>
      <c r="K1973" s="723"/>
      <c r="L1973" s="724"/>
      <c r="M1973" s="857"/>
      <c r="N1973" s="856"/>
      <c r="O1973" s="856"/>
      <c r="P1973" s="856"/>
      <c r="Q1973" s="856"/>
      <c r="R1973" s="809"/>
      <c r="S1973" s="857"/>
      <c r="T1973" s="856"/>
      <c r="U1973" s="856"/>
      <c r="V1973" s="856"/>
      <c r="W1973" s="856"/>
      <c r="X1973" s="809"/>
      <c r="Y1973" s="857"/>
      <c r="Z1973" s="856"/>
      <c r="AA1973" s="856"/>
      <c r="AB1973" s="856"/>
      <c r="AC1973" s="856"/>
      <c r="AD1973" s="809"/>
      <c r="AI1973">
        <f t="shared" ref="AI1973:AI1996" si="1464">M1973</f>
        <v>0</v>
      </c>
      <c r="AJ1973">
        <f t="shared" ref="AJ1973:AJ1996" si="1465">COUNTIF(S1973:AD1973,"NS")</f>
        <v>0</v>
      </c>
      <c r="AK1973">
        <f t="shared" ref="AK1973:AK1996" si="1466">SUM(S1973:AD1973)</f>
        <v>0</v>
      </c>
      <c r="AL1973">
        <f t="shared" ref="AL1973:AL1996" si="1467">IF(COUNTIF(M1973:AD1973,"NA")=3,0,IF(OR(AND(AI1973=0,AJ1973&gt;0),AND(AI1973="NS",AK1973&gt;0), AND(AI1973="NS", AJ1973=0,AK1973=0)), 1, IF(OR(AND(AI1973&gt;0,AJ1973&gt;1,AI1973&gt;AK1973), AND(AI1973="NS",AJ1973=2), AND(AI1973="NS",AK1973=0,AJ1973&gt;0),AI1973=AK1973), 0, 1)))</f>
        <v>0</v>
      </c>
      <c r="AM1973" s="293">
        <f t="shared" ref="AM1973:AM1996" si="1468">IF(SUM(AL1973)=0,0,1)</f>
        <v>0</v>
      </c>
      <c r="AN1973" s="352" t="str">
        <f>IF(AM1973=0,"",
IF(SUM($AM$1972:AM1973)=1,AO1973,
IF($AM$1997&gt;SUM($AM$1972:AM1973),_xlfn.CONCAT(", ",AO1973),
IF($AM$1997=SUM($AM$1972:AM1973),_xlfn.CONCAT(" y ",AO1973)))))</f>
        <v/>
      </c>
      <c r="AO1973" s="120" t="s">
        <v>5127</v>
      </c>
      <c r="AT1973" s="378">
        <f>SUM(AR1972:AT1972)</f>
        <v>0</v>
      </c>
    </row>
    <row r="1974" spans="1:46" ht="15" customHeight="1">
      <c r="A1974" s="453"/>
      <c r="B1974" s="454"/>
      <c r="C1974" s="458" t="s">
        <v>5027</v>
      </c>
      <c r="D1974" s="800" t="s">
        <v>5556</v>
      </c>
      <c r="E1974" s="723"/>
      <c r="F1974" s="723"/>
      <c r="G1974" s="723"/>
      <c r="H1974" s="723"/>
      <c r="I1974" s="723"/>
      <c r="J1974" s="723"/>
      <c r="K1974" s="723"/>
      <c r="L1974" s="724"/>
      <c r="M1974" s="857"/>
      <c r="N1974" s="856"/>
      <c r="O1974" s="856"/>
      <c r="P1974" s="856"/>
      <c r="Q1974" s="856"/>
      <c r="R1974" s="809"/>
      <c r="S1974" s="857"/>
      <c r="T1974" s="856"/>
      <c r="U1974" s="856"/>
      <c r="V1974" s="856"/>
      <c r="W1974" s="856"/>
      <c r="X1974" s="809"/>
      <c r="Y1974" s="857"/>
      <c r="Z1974" s="856"/>
      <c r="AA1974" s="856"/>
      <c r="AB1974" s="856"/>
      <c r="AC1974" s="856"/>
      <c r="AD1974" s="809"/>
      <c r="AI1974">
        <f t="shared" si="1464"/>
        <v>0</v>
      </c>
      <c r="AJ1974">
        <f t="shared" si="1465"/>
        <v>0</v>
      </c>
      <c r="AK1974">
        <f t="shared" si="1466"/>
        <v>0</v>
      </c>
      <c r="AL1974">
        <f t="shared" si="1467"/>
        <v>0</v>
      </c>
      <c r="AM1974" s="293">
        <f t="shared" si="1468"/>
        <v>0</v>
      </c>
      <c r="AN1974" s="352" t="str">
        <f>IF(AM1974=0,"",
IF(SUM($AM$1972:AM1974)=1,AO1974,
IF($AM$1997&gt;SUM($AM$1972:AM1974),_xlfn.CONCAT(", ",AO1974),
IF($AM$1997=SUM($AM$1972:AM1974),_xlfn.CONCAT(" y ",AO1974)))))</f>
        <v/>
      </c>
      <c r="AO1974" s="120" t="s">
        <v>5129</v>
      </c>
    </row>
    <row r="1975" spans="1:46" ht="15" customHeight="1">
      <c r="A1975" s="453"/>
      <c r="B1975" s="454"/>
      <c r="C1975" s="458" t="s">
        <v>5029</v>
      </c>
      <c r="D1975" s="800" t="s">
        <v>5560</v>
      </c>
      <c r="E1975" s="723"/>
      <c r="F1975" s="723"/>
      <c r="G1975" s="723"/>
      <c r="H1975" s="723"/>
      <c r="I1975" s="723"/>
      <c r="J1975" s="723"/>
      <c r="K1975" s="723"/>
      <c r="L1975" s="724"/>
      <c r="M1975" s="857"/>
      <c r="N1975" s="856"/>
      <c r="O1975" s="856"/>
      <c r="P1975" s="856"/>
      <c r="Q1975" s="856"/>
      <c r="R1975" s="809"/>
      <c r="S1975" s="857"/>
      <c r="T1975" s="856"/>
      <c r="U1975" s="856"/>
      <c r="V1975" s="856"/>
      <c r="W1975" s="856"/>
      <c r="X1975" s="809"/>
      <c r="Y1975" s="857"/>
      <c r="Z1975" s="856"/>
      <c r="AA1975" s="856"/>
      <c r="AB1975" s="856"/>
      <c r="AC1975" s="856"/>
      <c r="AD1975" s="809"/>
      <c r="AI1975">
        <f t="shared" si="1464"/>
        <v>0</v>
      </c>
      <c r="AJ1975">
        <f t="shared" si="1465"/>
        <v>0</v>
      </c>
      <c r="AK1975">
        <f t="shared" si="1466"/>
        <v>0</v>
      </c>
      <c r="AL1975">
        <f t="shared" si="1467"/>
        <v>0</v>
      </c>
      <c r="AM1975" s="293">
        <f t="shared" si="1468"/>
        <v>0</v>
      </c>
      <c r="AN1975" s="352" t="str">
        <f>IF(AM1975=0,"",
IF(SUM($AM$1972:AM1975)=1,AO1975,
IF($AM$1997&gt;SUM($AM$1972:AM1975),_xlfn.CONCAT(", ",AO1975),
IF($AM$1997=SUM($AM$1972:AM1975),_xlfn.CONCAT(" y ",AO1975)))))</f>
        <v/>
      </c>
      <c r="AO1975" s="120" t="s">
        <v>5131</v>
      </c>
    </row>
    <row r="1976" spans="1:46" ht="15" customHeight="1">
      <c r="A1976" s="453"/>
      <c r="B1976" s="454"/>
      <c r="C1976" s="458" t="s">
        <v>5031</v>
      </c>
      <c r="D1976" s="800" t="s">
        <v>5562</v>
      </c>
      <c r="E1976" s="723"/>
      <c r="F1976" s="723"/>
      <c r="G1976" s="723"/>
      <c r="H1976" s="723"/>
      <c r="I1976" s="723"/>
      <c r="J1976" s="723"/>
      <c r="K1976" s="723"/>
      <c r="L1976" s="724"/>
      <c r="M1976" s="857"/>
      <c r="N1976" s="856"/>
      <c r="O1976" s="856"/>
      <c r="P1976" s="856"/>
      <c r="Q1976" s="856"/>
      <c r="R1976" s="809"/>
      <c r="S1976" s="857"/>
      <c r="T1976" s="856"/>
      <c r="U1976" s="856"/>
      <c r="V1976" s="856"/>
      <c r="W1976" s="856"/>
      <c r="X1976" s="809"/>
      <c r="Y1976" s="857"/>
      <c r="Z1976" s="856"/>
      <c r="AA1976" s="856"/>
      <c r="AB1976" s="856"/>
      <c r="AC1976" s="856"/>
      <c r="AD1976" s="809"/>
      <c r="AI1976">
        <f t="shared" si="1464"/>
        <v>0</v>
      </c>
      <c r="AJ1976">
        <f t="shared" si="1465"/>
        <v>0</v>
      </c>
      <c r="AK1976">
        <f t="shared" si="1466"/>
        <v>0</v>
      </c>
      <c r="AL1976">
        <f t="shared" si="1467"/>
        <v>0</v>
      </c>
      <c r="AM1976" s="293">
        <f t="shared" si="1468"/>
        <v>0</v>
      </c>
      <c r="AN1976" s="352" t="str">
        <f>IF(AM1976=0,"",
IF(SUM($AM$1972:AM1976)=1,AO1976,
IF($AM$1997&gt;SUM($AM$1972:AM1976),_xlfn.CONCAT(", ",AO1976),
IF($AM$1997=SUM($AM$1972:AM1976),_xlfn.CONCAT(" y ",AO1976)))))</f>
        <v/>
      </c>
      <c r="AO1976" s="120" t="s">
        <v>5133</v>
      </c>
    </row>
    <row r="1977" spans="1:46" ht="15" customHeight="1">
      <c r="A1977" s="453"/>
      <c r="B1977" s="454"/>
      <c r="C1977" s="458" t="s">
        <v>5033</v>
      </c>
      <c r="D1977" s="800" t="s">
        <v>5565</v>
      </c>
      <c r="E1977" s="723"/>
      <c r="F1977" s="723"/>
      <c r="G1977" s="723"/>
      <c r="H1977" s="723"/>
      <c r="I1977" s="723"/>
      <c r="J1977" s="723"/>
      <c r="K1977" s="723"/>
      <c r="L1977" s="724"/>
      <c r="M1977" s="857"/>
      <c r="N1977" s="856"/>
      <c r="O1977" s="856"/>
      <c r="P1977" s="856"/>
      <c r="Q1977" s="856"/>
      <c r="R1977" s="809"/>
      <c r="S1977" s="857"/>
      <c r="T1977" s="856"/>
      <c r="U1977" s="856"/>
      <c r="V1977" s="856"/>
      <c r="W1977" s="856"/>
      <c r="X1977" s="809"/>
      <c r="Y1977" s="857"/>
      <c r="Z1977" s="856"/>
      <c r="AA1977" s="856"/>
      <c r="AB1977" s="856"/>
      <c r="AC1977" s="856"/>
      <c r="AD1977" s="809"/>
      <c r="AI1977">
        <f t="shared" si="1464"/>
        <v>0</v>
      </c>
      <c r="AJ1977">
        <f t="shared" si="1465"/>
        <v>0</v>
      </c>
      <c r="AK1977">
        <f t="shared" si="1466"/>
        <v>0</v>
      </c>
      <c r="AL1977">
        <f t="shared" si="1467"/>
        <v>0</v>
      </c>
      <c r="AM1977" s="293">
        <f t="shared" si="1468"/>
        <v>0</v>
      </c>
      <c r="AN1977" s="352" t="str">
        <f>IF(AM1977=0,"",
IF(SUM($AM$1972:AM1977)=1,AO1977,
IF($AM$1997&gt;SUM($AM$1972:AM1977),_xlfn.CONCAT(", ",AO1977),
IF($AM$1997=SUM($AM$1972:AM1977),_xlfn.CONCAT(" y ",AO1977)))))</f>
        <v/>
      </c>
      <c r="AO1977" s="120" t="s">
        <v>5135</v>
      </c>
    </row>
    <row r="1978" spans="1:46" ht="15" customHeight="1">
      <c r="A1978" s="453"/>
      <c r="B1978" s="454"/>
      <c r="C1978" s="458" t="s">
        <v>5035</v>
      </c>
      <c r="D1978" s="800" t="s">
        <v>5568</v>
      </c>
      <c r="E1978" s="723"/>
      <c r="F1978" s="723"/>
      <c r="G1978" s="723"/>
      <c r="H1978" s="723"/>
      <c r="I1978" s="723"/>
      <c r="J1978" s="723"/>
      <c r="K1978" s="723"/>
      <c r="L1978" s="724"/>
      <c r="M1978" s="857"/>
      <c r="N1978" s="856"/>
      <c r="O1978" s="856"/>
      <c r="P1978" s="856"/>
      <c r="Q1978" s="856"/>
      <c r="R1978" s="809"/>
      <c r="S1978" s="857"/>
      <c r="T1978" s="856"/>
      <c r="U1978" s="856"/>
      <c r="V1978" s="856"/>
      <c r="W1978" s="856"/>
      <c r="X1978" s="809"/>
      <c r="Y1978" s="857"/>
      <c r="Z1978" s="856"/>
      <c r="AA1978" s="856"/>
      <c r="AB1978" s="856"/>
      <c r="AC1978" s="856"/>
      <c r="AD1978" s="809"/>
      <c r="AI1978">
        <f t="shared" si="1464"/>
        <v>0</v>
      </c>
      <c r="AJ1978">
        <f t="shared" si="1465"/>
        <v>0</v>
      </c>
      <c r="AK1978">
        <f t="shared" si="1466"/>
        <v>0</v>
      </c>
      <c r="AL1978">
        <f t="shared" si="1467"/>
        <v>0</v>
      </c>
      <c r="AM1978" s="293">
        <f t="shared" si="1468"/>
        <v>0</v>
      </c>
      <c r="AN1978" s="352" t="str">
        <f>IF(AM1978=0,"",
IF(SUM($AM$1972:AM1978)=1,AO1978,
IF($AM$1997&gt;SUM($AM$1972:AM1978),_xlfn.CONCAT(", ",AO1978),
IF($AM$1997=SUM($AM$1972:AM1978),_xlfn.CONCAT(" y ",AO1978)))))</f>
        <v/>
      </c>
      <c r="AO1978" s="120" t="s">
        <v>5137</v>
      </c>
    </row>
    <row r="1979" spans="1:46" ht="15" customHeight="1">
      <c r="A1979" s="453"/>
      <c r="B1979" s="454"/>
      <c r="C1979" s="458" t="s">
        <v>5037</v>
      </c>
      <c r="D1979" s="800" t="s">
        <v>5571</v>
      </c>
      <c r="E1979" s="723"/>
      <c r="F1979" s="723"/>
      <c r="G1979" s="723"/>
      <c r="H1979" s="723"/>
      <c r="I1979" s="723"/>
      <c r="J1979" s="723"/>
      <c r="K1979" s="723"/>
      <c r="L1979" s="724"/>
      <c r="M1979" s="857"/>
      <c r="N1979" s="856"/>
      <c r="O1979" s="856"/>
      <c r="P1979" s="856"/>
      <c r="Q1979" s="856"/>
      <c r="R1979" s="809"/>
      <c r="S1979" s="857"/>
      <c r="T1979" s="856"/>
      <c r="U1979" s="856"/>
      <c r="V1979" s="856"/>
      <c r="W1979" s="856"/>
      <c r="X1979" s="809"/>
      <c r="Y1979" s="857"/>
      <c r="Z1979" s="856"/>
      <c r="AA1979" s="856"/>
      <c r="AB1979" s="856"/>
      <c r="AC1979" s="856"/>
      <c r="AD1979" s="809"/>
      <c r="AI1979">
        <f t="shared" si="1464"/>
        <v>0</v>
      </c>
      <c r="AJ1979">
        <f t="shared" si="1465"/>
        <v>0</v>
      </c>
      <c r="AK1979">
        <f t="shared" si="1466"/>
        <v>0</v>
      </c>
      <c r="AL1979">
        <f t="shared" si="1467"/>
        <v>0</v>
      </c>
      <c r="AM1979" s="293">
        <f t="shared" si="1468"/>
        <v>0</v>
      </c>
      <c r="AN1979" s="352" t="str">
        <f>IF(AM1979=0,"",
IF(SUM($AM$1972:AM1979)=1,AO1979,
IF($AM$1997&gt;SUM($AM$1972:AM1979),_xlfn.CONCAT(", ",AO1979),
IF($AM$1997=SUM($AM$1972:AM1979),_xlfn.CONCAT(" y ",AO1979)))))</f>
        <v/>
      </c>
      <c r="AO1979" s="120" t="s">
        <v>5139</v>
      </c>
    </row>
    <row r="1980" spans="1:46" ht="15" customHeight="1">
      <c r="A1980" s="453"/>
      <c r="B1980" s="454"/>
      <c r="C1980" s="458" t="s">
        <v>5039</v>
      </c>
      <c r="D1980" s="800" t="s">
        <v>5574</v>
      </c>
      <c r="E1980" s="723"/>
      <c r="F1980" s="723"/>
      <c r="G1980" s="723"/>
      <c r="H1980" s="723"/>
      <c r="I1980" s="723"/>
      <c r="J1980" s="723"/>
      <c r="K1980" s="723"/>
      <c r="L1980" s="724"/>
      <c r="M1980" s="857"/>
      <c r="N1980" s="856"/>
      <c r="O1980" s="856"/>
      <c r="P1980" s="856"/>
      <c r="Q1980" s="856"/>
      <c r="R1980" s="809"/>
      <c r="S1980" s="857"/>
      <c r="T1980" s="856"/>
      <c r="U1980" s="856"/>
      <c r="V1980" s="856"/>
      <c r="W1980" s="856"/>
      <c r="X1980" s="809"/>
      <c r="Y1980" s="857"/>
      <c r="Z1980" s="856"/>
      <c r="AA1980" s="856"/>
      <c r="AB1980" s="856"/>
      <c r="AC1980" s="856"/>
      <c r="AD1980" s="809"/>
      <c r="AI1980">
        <f t="shared" si="1464"/>
        <v>0</v>
      </c>
      <c r="AJ1980">
        <f t="shared" si="1465"/>
        <v>0</v>
      </c>
      <c r="AK1980">
        <f t="shared" si="1466"/>
        <v>0</v>
      </c>
      <c r="AL1980">
        <f t="shared" si="1467"/>
        <v>0</v>
      </c>
      <c r="AM1980" s="293">
        <f t="shared" si="1468"/>
        <v>0</v>
      </c>
      <c r="AN1980" s="352" t="str">
        <f>IF(AM1980=0,"",
IF(SUM($AM$1972:AM1980)=1,AO1980,
IF($AM$1997&gt;SUM($AM$1972:AM1980),_xlfn.CONCAT(", ",AO1980),
IF($AM$1997=SUM($AM$1972:AM1980),_xlfn.CONCAT(" y ",AO1980)))))</f>
        <v/>
      </c>
      <c r="AO1980" s="120" t="s">
        <v>5141</v>
      </c>
    </row>
    <row r="1981" spans="1:46" ht="15" customHeight="1">
      <c r="A1981" s="453"/>
      <c r="B1981" s="454"/>
      <c r="C1981" s="458" t="s">
        <v>5040</v>
      </c>
      <c r="D1981" s="800" t="s">
        <v>5577</v>
      </c>
      <c r="E1981" s="723"/>
      <c r="F1981" s="723"/>
      <c r="G1981" s="723"/>
      <c r="H1981" s="723"/>
      <c r="I1981" s="723"/>
      <c r="J1981" s="723"/>
      <c r="K1981" s="723"/>
      <c r="L1981" s="724"/>
      <c r="M1981" s="857"/>
      <c r="N1981" s="856"/>
      <c r="O1981" s="856"/>
      <c r="P1981" s="856"/>
      <c r="Q1981" s="856"/>
      <c r="R1981" s="809"/>
      <c r="S1981" s="857"/>
      <c r="T1981" s="856"/>
      <c r="U1981" s="856"/>
      <c r="V1981" s="856"/>
      <c r="W1981" s="856"/>
      <c r="X1981" s="809"/>
      <c r="Y1981" s="857"/>
      <c r="Z1981" s="856"/>
      <c r="AA1981" s="856"/>
      <c r="AB1981" s="856"/>
      <c r="AC1981" s="856"/>
      <c r="AD1981" s="809"/>
      <c r="AI1981">
        <f t="shared" si="1464"/>
        <v>0</v>
      </c>
      <c r="AJ1981">
        <f t="shared" si="1465"/>
        <v>0</v>
      </c>
      <c r="AK1981">
        <f t="shared" si="1466"/>
        <v>0</v>
      </c>
      <c r="AL1981">
        <f t="shared" si="1467"/>
        <v>0</v>
      </c>
      <c r="AM1981" s="293">
        <f t="shared" si="1468"/>
        <v>0</v>
      </c>
      <c r="AN1981" s="352" t="str">
        <f>IF(AM1981=0,"",
IF(SUM($AM$1972:AM1981)=1,AO1981,
IF($AM$1997&gt;SUM($AM$1972:AM1981),_xlfn.CONCAT(", ",AO1981),
IF($AM$1997=SUM($AM$1972:AM1981),_xlfn.CONCAT(" y ",AO1981)))))</f>
        <v/>
      </c>
      <c r="AO1981" s="120" t="s">
        <v>5143</v>
      </c>
    </row>
    <row r="1982" spans="1:46" ht="15" customHeight="1">
      <c r="A1982" s="453"/>
      <c r="B1982" s="454"/>
      <c r="C1982" s="458" t="s">
        <v>5042</v>
      </c>
      <c r="D1982" s="800" t="s">
        <v>5580</v>
      </c>
      <c r="E1982" s="723"/>
      <c r="F1982" s="723"/>
      <c r="G1982" s="723"/>
      <c r="H1982" s="723"/>
      <c r="I1982" s="723"/>
      <c r="J1982" s="723"/>
      <c r="K1982" s="723"/>
      <c r="L1982" s="724"/>
      <c r="M1982" s="857"/>
      <c r="N1982" s="856"/>
      <c r="O1982" s="856"/>
      <c r="P1982" s="856"/>
      <c r="Q1982" s="856"/>
      <c r="R1982" s="809"/>
      <c r="S1982" s="857"/>
      <c r="T1982" s="856"/>
      <c r="U1982" s="856"/>
      <c r="V1982" s="856"/>
      <c r="W1982" s="856"/>
      <c r="X1982" s="809"/>
      <c r="Y1982" s="857"/>
      <c r="Z1982" s="856"/>
      <c r="AA1982" s="856"/>
      <c r="AB1982" s="856"/>
      <c r="AC1982" s="856"/>
      <c r="AD1982" s="809"/>
      <c r="AI1982">
        <f t="shared" si="1464"/>
        <v>0</v>
      </c>
      <c r="AJ1982">
        <f t="shared" si="1465"/>
        <v>0</v>
      </c>
      <c r="AK1982">
        <f t="shared" si="1466"/>
        <v>0</v>
      </c>
      <c r="AL1982">
        <f t="shared" si="1467"/>
        <v>0</v>
      </c>
      <c r="AM1982" s="293">
        <f t="shared" si="1468"/>
        <v>0</v>
      </c>
      <c r="AN1982" s="352" t="str">
        <f>IF(AM1982=0,"",
IF(SUM($AM$1972:AM1982)=1,AO1982,
IF($AM$1997&gt;SUM($AM$1972:AM1982),_xlfn.CONCAT(", ",AO1982),
IF($AM$1997=SUM($AM$1972:AM1982),_xlfn.CONCAT(" y ",AO1982)))))</f>
        <v/>
      </c>
      <c r="AO1982" s="120" t="s">
        <v>5145</v>
      </c>
    </row>
    <row r="1983" spans="1:46" ht="15" customHeight="1">
      <c r="A1983" s="453"/>
      <c r="B1983" s="454"/>
      <c r="C1983" s="458" t="s">
        <v>5043</v>
      </c>
      <c r="D1983" s="800" t="s">
        <v>5583</v>
      </c>
      <c r="E1983" s="723"/>
      <c r="F1983" s="723"/>
      <c r="G1983" s="723"/>
      <c r="H1983" s="723"/>
      <c r="I1983" s="723"/>
      <c r="J1983" s="723"/>
      <c r="K1983" s="723"/>
      <c r="L1983" s="724"/>
      <c r="M1983" s="857"/>
      <c r="N1983" s="856"/>
      <c r="O1983" s="856"/>
      <c r="P1983" s="856"/>
      <c r="Q1983" s="856"/>
      <c r="R1983" s="809"/>
      <c r="S1983" s="857"/>
      <c r="T1983" s="856"/>
      <c r="U1983" s="856"/>
      <c r="V1983" s="856"/>
      <c r="W1983" s="856"/>
      <c r="X1983" s="809"/>
      <c r="Y1983" s="857"/>
      <c r="Z1983" s="856"/>
      <c r="AA1983" s="856"/>
      <c r="AB1983" s="856"/>
      <c r="AC1983" s="856"/>
      <c r="AD1983" s="809"/>
      <c r="AI1983">
        <f t="shared" si="1464"/>
        <v>0</v>
      </c>
      <c r="AJ1983">
        <f t="shared" si="1465"/>
        <v>0</v>
      </c>
      <c r="AK1983">
        <f t="shared" si="1466"/>
        <v>0</v>
      </c>
      <c r="AL1983">
        <f t="shared" si="1467"/>
        <v>0</v>
      </c>
      <c r="AM1983" s="293">
        <f t="shared" si="1468"/>
        <v>0</v>
      </c>
      <c r="AN1983" s="352" t="str">
        <f>IF(AM1983=0,"",
IF(SUM($AM$1972:AM1983)=1,AO1983,
IF($AM$1997&gt;SUM($AM$1972:AM1983),_xlfn.CONCAT(", ",AO1983),
IF($AM$1997=SUM($AM$1972:AM1983),_xlfn.CONCAT(" y ",AO1983)))))</f>
        <v/>
      </c>
      <c r="AO1983" s="120" t="s">
        <v>5147</v>
      </c>
    </row>
    <row r="1984" spans="1:46" ht="15" customHeight="1">
      <c r="A1984" s="453"/>
      <c r="B1984" s="454"/>
      <c r="C1984" s="458" t="s">
        <v>5044</v>
      </c>
      <c r="D1984" s="800" t="s">
        <v>5586</v>
      </c>
      <c r="E1984" s="723"/>
      <c r="F1984" s="723"/>
      <c r="G1984" s="723"/>
      <c r="H1984" s="723"/>
      <c r="I1984" s="723"/>
      <c r="J1984" s="723"/>
      <c r="K1984" s="723"/>
      <c r="L1984" s="724"/>
      <c r="M1984" s="857"/>
      <c r="N1984" s="856"/>
      <c r="O1984" s="856"/>
      <c r="P1984" s="856"/>
      <c r="Q1984" s="856"/>
      <c r="R1984" s="809"/>
      <c r="S1984" s="857"/>
      <c r="T1984" s="856"/>
      <c r="U1984" s="856"/>
      <c r="V1984" s="856"/>
      <c r="W1984" s="856"/>
      <c r="X1984" s="809"/>
      <c r="Y1984" s="857"/>
      <c r="Z1984" s="856"/>
      <c r="AA1984" s="856"/>
      <c r="AB1984" s="856"/>
      <c r="AC1984" s="856"/>
      <c r="AD1984" s="809"/>
      <c r="AI1984">
        <f t="shared" si="1464"/>
        <v>0</v>
      </c>
      <c r="AJ1984">
        <f t="shared" si="1465"/>
        <v>0</v>
      </c>
      <c r="AK1984">
        <f t="shared" si="1466"/>
        <v>0</v>
      </c>
      <c r="AL1984">
        <f t="shared" si="1467"/>
        <v>0</v>
      </c>
      <c r="AM1984" s="293">
        <f t="shared" si="1468"/>
        <v>0</v>
      </c>
      <c r="AN1984" s="352" t="str">
        <f>IF(AM1984=0,"",
IF(SUM($AM$1972:AM1984)=1,AO1984,
IF($AM$1997&gt;SUM($AM$1972:AM1984),_xlfn.CONCAT(", ",AO1984),
IF($AM$1997=SUM($AM$1972:AM1984),_xlfn.CONCAT(" y ",AO1984)))))</f>
        <v/>
      </c>
      <c r="AO1984" s="120" t="s">
        <v>5149</v>
      </c>
    </row>
    <row r="1985" spans="1:41" ht="15" customHeight="1">
      <c r="A1985" s="453"/>
      <c r="B1985" s="454"/>
      <c r="C1985" s="458" t="s">
        <v>5045</v>
      </c>
      <c r="D1985" s="800" t="s">
        <v>5588</v>
      </c>
      <c r="E1985" s="723"/>
      <c r="F1985" s="723"/>
      <c r="G1985" s="723"/>
      <c r="H1985" s="723"/>
      <c r="I1985" s="723"/>
      <c r="J1985" s="723"/>
      <c r="K1985" s="723"/>
      <c r="L1985" s="724"/>
      <c r="M1985" s="857"/>
      <c r="N1985" s="856"/>
      <c r="O1985" s="856"/>
      <c r="P1985" s="856"/>
      <c r="Q1985" s="856"/>
      <c r="R1985" s="809"/>
      <c r="S1985" s="857"/>
      <c r="T1985" s="856"/>
      <c r="U1985" s="856"/>
      <c r="V1985" s="856"/>
      <c r="W1985" s="856"/>
      <c r="X1985" s="809"/>
      <c r="Y1985" s="857"/>
      <c r="Z1985" s="856"/>
      <c r="AA1985" s="856"/>
      <c r="AB1985" s="856"/>
      <c r="AC1985" s="856"/>
      <c r="AD1985" s="809"/>
      <c r="AI1985">
        <f t="shared" si="1464"/>
        <v>0</v>
      </c>
      <c r="AJ1985">
        <f t="shared" si="1465"/>
        <v>0</v>
      </c>
      <c r="AK1985">
        <f t="shared" si="1466"/>
        <v>0</v>
      </c>
      <c r="AL1985">
        <f t="shared" si="1467"/>
        <v>0</v>
      </c>
      <c r="AM1985" s="293">
        <f t="shared" si="1468"/>
        <v>0</v>
      </c>
      <c r="AN1985" s="352" t="str">
        <f>IF(AM1985=0,"",
IF(SUM($AM$1972:AM1985)=1,AO1985,
IF($AM$1997&gt;SUM($AM$1972:AM1985),_xlfn.CONCAT(", ",AO1985),
IF($AM$1997=SUM($AM$1972:AM1985),_xlfn.CONCAT(" y ",AO1985)))))</f>
        <v/>
      </c>
      <c r="AO1985" s="120" t="s">
        <v>5151</v>
      </c>
    </row>
    <row r="1986" spans="1:41" ht="15" customHeight="1">
      <c r="A1986" s="453"/>
      <c r="B1986" s="454"/>
      <c r="C1986" s="458" t="s">
        <v>5046</v>
      </c>
      <c r="D1986" s="800" t="s">
        <v>5589</v>
      </c>
      <c r="E1986" s="723"/>
      <c r="F1986" s="723"/>
      <c r="G1986" s="723"/>
      <c r="H1986" s="723"/>
      <c r="I1986" s="723"/>
      <c r="J1986" s="723"/>
      <c r="K1986" s="723"/>
      <c r="L1986" s="724"/>
      <c r="M1986" s="857"/>
      <c r="N1986" s="856"/>
      <c r="O1986" s="856"/>
      <c r="P1986" s="856"/>
      <c r="Q1986" s="856"/>
      <c r="R1986" s="809"/>
      <c r="S1986" s="857"/>
      <c r="T1986" s="856"/>
      <c r="U1986" s="856"/>
      <c r="V1986" s="856"/>
      <c r="W1986" s="856"/>
      <c r="X1986" s="809"/>
      <c r="Y1986" s="857"/>
      <c r="Z1986" s="856"/>
      <c r="AA1986" s="856"/>
      <c r="AB1986" s="856"/>
      <c r="AC1986" s="856"/>
      <c r="AD1986" s="809"/>
      <c r="AI1986">
        <f t="shared" si="1464"/>
        <v>0</v>
      </c>
      <c r="AJ1986">
        <f t="shared" si="1465"/>
        <v>0</v>
      </c>
      <c r="AK1986">
        <f t="shared" si="1466"/>
        <v>0</v>
      </c>
      <c r="AL1986">
        <f t="shared" si="1467"/>
        <v>0</v>
      </c>
      <c r="AM1986" s="293">
        <f t="shared" si="1468"/>
        <v>0</v>
      </c>
      <c r="AN1986" s="352" t="str">
        <f>IF(AM1986=0,"",
IF(SUM($AM$1972:AM1986)=1,AO1986,
IF($AM$1997&gt;SUM($AM$1972:AM1986),_xlfn.CONCAT(", ",AO1986),
IF($AM$1997=SUM($AM$1972:AM1986),_xlfn.CONCAT(" y ",AO1986)))))</f>
        <v/>
      </c>
      <c r="AO1986" s="120" t="s">
        <v>5153</v>
      </c>
    </row>
    <row r="1987" spans="1:41" ht="15" customHeight="1">
      <c r="A1987" s="453"/>
      <c r="B1987" s="454"/>
      <c r="C1987" s="458" t="s">
        <v>5047</v>
      </c>
      <c r="D1987" s="800" t="s">
        <v>5591</v>
      </c>
      <c r="E1987" s="723"/>
      <c r="F1987" s="723"/>
      <c r="G1987" s="723"/>
      <c r="H1987" s="723"/>
      <c r="I1987" s="723"/>
      <c r="J1987" s="723"/>
      <c r="K1987" s="723"/>
      <c r="L1987" s="724"/>
      <c r="M1987" s="857"/>
      <c r="N1987" s="856"/>
      <c r="O1987" s="856"/>
      <c r="P1987" s="856"/>
      <c r="Q1987" s="856"/>
      <c r="R1987" s="809"/>
      <c r="S1987" s="857"/>
      <c r="T1987" s="856"/>
      <c r="U1987" s="856"/>
      <c r="V1987" s="856"/>
      <c r="W1987" s="856"/>
      <c r="X1987" s="809"/>
      <c r="Y1987" s="857"/>
      <c r="Z1987" s="856"/>
      <c r="AA1987" s="856"/>
      <c r="AB1987" s="856"/>
      <c r="AC1987" s="856"/>
      <c r="AD1987" s="809"/>
      <c r="AI1987">
        <f t="shared" si="1464"/>
        <v>0</v>
      </c>
      <c r="AJ1987">
        <f t="shared" si="1465"/>
        <v>0</v>
      </c>
      <c r="AK1987">
        <f t="shared" si="1466"/>
        <v>0</v>
      </c>
      <c r="AL1987">
        <f t="shared" si="1467"/>
        <v>0</v>
      </c>
      <c r="AM1987" s="293">
        <f t="shared" si="1468"/>
        <v>0</v>
      </c>
      <c r="AN1987" s="352" t="str">
        <f>IF(AM1987=0,"",
IF(SUM($AM$1972:AM1987)=1,AO1987,
IF($AM$1997&gt;SUM($AM$1972:AM1987),_xlfn.CONCAT(", ",AO1987),
IF($AM$1997=SUM($AM$1972:AM1987),_xlfn.CONCAT(" y ",AO1987)))))</f>
        <v/>
      </c>
      <c r="AO1987" s="120" t="s">
        <v>5155</v>
      </c>
    </row>
    <row r="1988" spans="1:41" ht="15" customHeight="1">
      <c r="A1988" s="453"/>
      <c r="B1988" s="454"/>
      <c r="C1988" s="458" t="s">
        <v>5048</v>
      </c>
      <c r="D1988" s="800" t="s">
        <v>5594</v>
      </c>
      <c r="E1988" s="723"/>
      <c r="F1988" s="723"/>
      <c r="G1988" s="723"/>
      <c r="H1988" s="723"/>
      <c r="I1988" s="723"/>
      <c r="J1988" s="723"/>
      <c r="K1988" s="723"/>
      <c r="L1988" s="724"/>
      <c r="M1988" s="857"/>
      <c r="N1988" s="856"/>
      <c r="O1988" s="856"/>
      <c r="P1988" s="856"/>
      <c r="Q1988" s="856"/>
      <c r="R1988" s="809"/>
      <c r="S1988" s="857"/>
      <c r="T1988" s="856"/>
      <c r="U1988" s="856"/>
      <c r="V1988" s="856"/>
      <c r="W1988" s="856"/>
      <c r="X1988" s="809"/>
      <c r="Y1988" s="857"/>
      <c r="Z1988" s="856"/>
      <c r="AA1988" s="856"/>
      <c r="AB1988" s="856"/>
      <c r="AC1988" s="856"/>
      <c r="AD1988" s="809"/>
      <c r="AI1988">
        <f t="shared" si="1464"/>
        <v>0</v>
      </c>
      <c r="AJ1988">
        <f t="shared" si="1465"/>
        <v>0</v>
      </c>
      <c r="AK1988">
        <f t="shared" si="1466"/>
        <v>0</v>
      </c>
      <c r="AL1988">
        <f t="shared" si="1467"/>
        <v>0</v>
      </c>
      <c r="AM1988" s="293">
        <f t="shared" si="1468"/>
        <v>0</v>
      </c>
      <c r="AN1988" s="352" t="str">
        <f>IF(AM1988=0,"",
IF(SUM($AM$1972:AM1988)=1,AO1988,
IF($AM$1997&gt;SUM($AM$1972:AM1988),_xlfn.CONCAT(", ",AO1988),
IF($AM$1997=SUM($AM$1972:AM1988),_xlfn.CONCAT(" y ",AO1988)))))</f>
        <v/>
      </c>
      <c r="AO1988" s="120" t="s">
        <v>5157</v>
      </c>
    </row>
    <row r="1989" spans="1:41" ht="15" customHeight="1">
      <c r="A1989" s="453"/>
      <c r="B1989" s="454"/>
      <c r="C1989" s="458" t="s">
        <v>5049</v>
      </c>
      <c r="D1989" s="800" t="s">
        <v>5596</v>
      </c>
      <c r="E1989" s="723"/>
      <c r="F1989" s="723"/>
      <c r="G1989" s="723"/>
      <c r="H1989" s="723"/>
      <c r="I1989" s="723"/>
      <c r="J1989" s="723"/>
      <c r="K1989" s="723"/>
      <c r="L1989" s="724"/>
      <c r="M1989" s="857"/>
      <c r="N1989" s="856"/>
      <c r="O1989" s="856"/>
      <c r="P1989" s="856"/>
      <c r="Q1989" s="856"/>
      <c r="R1989" s="809"/>
      <c r="S1989" s="857"/>
      <c r="T1989" s="856"/>
      <c r="U1989" s="856"/>
      <c r="V1989" s="856"/>
      <c r="W1989" s="856"/>
      <c r="X1989" s="809"/>
      <c r="Y1989" s="857"/>
      <c r="Z1989" s="856"/>
      <c r="AA1989" s="856"/>
      <c r="AB1989" s="856"/>
      <c r="AC1989" s="856"/>
      <c r="AD1989" s="809"/>
      <c r="AI1989">
        <f t="shared" si="1464"/>
        <v>0</v>
      </c>
      <c r="AJ1989">
        <f t="shared" si="1465"/>
        <v>0</v>
      </c>
      <c r="AK1989">
        <f t="shared" si="1466"/>
        <v>0</v>
      </c>
      <c r="AL1989">
        <f t="shared" si="1467"/>
        <v>0</v>
      </c>
      <c r="AM1989" s="293">
        <f t="shared" si="1468"/>
        <v>0</v>
      </c>
      <c r="AN1989" s="352" t="str">
        <f>IF(AM1989=0,"",
IF(SUM($AM$1972:AM1989)=1,AO1989,
IF($AM$1997&gt;SUM($AM$1972:AM1989),_xlfn.CONCAT(", ",AO1989),
IF($AM$1997=SUM($AM$1972:AM1989),_xlfn.CONCAT(" y ",AO1989)))))</f>
        <v/>
      </c>
      <c r="AO1989" s="120" t="s">
        <v>5159</v>
      </c>
    </row>
    <row r="1990" spans="1:41" ht="15" customHeight="1">
      <c r="A1990" s="453"/>
      <c r="B1990" s="454"/>
      <c r="C1990" s="458" t="s">
        <v>5050</v>
      </c>
      <c r="D1990" s="800" t="s">
        <v>5599</v>
      </c>
      <c r="E1990" s="723"/>
      <c r="F1990" s="723"/>
      <c r="G1990" s="723"/>
      <c r="H1990" s="723"/>
      <c r="I1990" s="723"/>
      <c r="J1990" s="723"/>
      <c r="K1990" s="723"/>
      <c r="L1990" s="724"/>
      <c r="M1990" s="857"/>
      <c r="N1990" s="856"/>
      <c r="O1990" s="856"/>
      <c r="P1990" s="856"/>
      <c r="Q1990" s="856"/>
      <c r="R1990" s="809"/>
      <c r="S1990" s="857"/>
      <c r="T1990" s="856"/>
      <c r="U1990" s="856"/>
      <c r="V1990" s="856"/>
      <c r="W1990" s="856"/>
      <c r="X1990" s="809"/>
      <c r="Y1990" s="857"/>
      <c r="Z1990" s="856"/>
      <c r="AA1990" s="856"/>
      <c r="AB1990" s="856"/>
      <c r="AC1990" s="856"/>
      <c r="AD1990" s="809"/>
      <c r="AI1990">
        <f t="shared" si="1464"/>
        <v>0</v>
      </c>
      <c r="AJ1990">
        <f t="shared" si="1465"/>
        <v>0</v>
      </c>
      <c r="AK1990">
        <f t="shared" si="1466"/>
        <v>0</v>
      </c>
      <c r="AL1990">
        <f t="shared" si="1467"/>
        <v>0</v>
      </c>
      <c r="AM1990" s="293">
        <f t="shared" si="1468"/>
        <v>0</v>
      </c>
      <c r="AN1990" s="352" t="str">
        <f>IF(AM1990=0,"",
IF(SUM($AM$1972:AM1990)=1,AO1990,
IF($AM$1997&gt;SUM($AM$1972:AM1990),_xlfn.CONCAT(", ",AO1990),
IF($AM$1997=SUM($AM$1972:AM1990),_xlfn.CONCAT(" y ",AO1990)))))</f>
        <v/>
      </c>
      <c r="AO1990" s="120" t="s">
        <v>5161</v>
      </c>
    </row>
    <row r="1991" spans="1:41" ht="15" customHeight="1">
      <c r="A1991" s="453"/>
      <c r="B1991" s="454"/>
      <c r="C1991" s="458" t="s">
        <v>5051</v>
      </c>
      <c r="D1991" s="800" t="s">
        <v>5602</v>
      </c>
      <c r="E1991" s="723"/>
      <c r="F1991" s="723"/>
      <c r="G1991" s="723"/>
      <c r="H1991" s="723"/>
      <c r="I1991" s="723"/>
      <c r="J1991" s="723"/>
      <c r="K1991" s="723"/>
      <c r="L1991" s="724"/>
      <c r="M1991" s="857"/>
      <c r="N1991" s="856"/>
      <c r="O1991" s="856"/>
      <c r="P1991" s="856"/>
      <c r="Q1991" s="856"/>
      <c r="R1991" s="809"/>
      <c r="S1991" s="857"/>
      <c r="T1991" s="856"/>
      <c r="U1991" s="856"/>
      <c r="V1991" s="856"/>
      <c r="W1991" s="856"/>
      <c r="X1991" s="809"/>
      <c r="Y1991" s="857"/>
      <c r="Z1991" s="856"/>
      <c r="AA1991" s="856"/>
      <c r="AB1991" s="856"/>
      <c r="AC1991" s="856"/>
      <c r="AD1991" s="809"/>
      <c r="AI1991">
        <f t="shared" si="1464"/>
        <v>0</v>
      </c>
      <c r="AJ1991">
        <f t="shared" si="1465"/>
        <v>0</v>
      </c>
      <c r="AK1991">
        <f t="shared" si="1466"/>
        <v>0</v>
      </c>
      <c r="AL1991">
        <f t="shared" si="1467"/>
        <v>0</v>
      </c>
      <c r="AM1991" s="293">
        <f t="shared" si="1468"/>
        <v>0</v>
      </c>
      <c r="AN1991" s="352" t="str">
        <f>IF(AM1991=0,"",
IF(SUM($AM$1972:AM1991)=1,AO1991,
IF($AM$1997&gt;SUM($AM$1972:AM1991),_xlfn.CONCAT(", ",AO1991),
IF($AM$1997=SUM($AM$1972:AM1991),_xlfn.CONCAT(" y ",AO1991)))))</f>
        <v/>
      </c>
      <c r="AO1991" s="120" t="s">
        <v>5163</v>
      </c>
    </row>
    <row r="1992" spans="1:41" ht="15" customHeight="1">
      <c r="A1992" s="453"/>
      <c r="B1992" s="454"/>
      <c r="C1992" s="458" t="s">
        <v>5052</v>
      </c>
      <c r="D1992" s="800" t="s">
        <v>5605</v>
      </c>
      <c r="E1992" s="723"/>
      <c r="F1992" s="723"/>
      <c r="G1992" s="723"/>
      <c r="H1992" s="723"/>
      <c r="I1992" s="723"/>
      <c r="J1992" s="723"/>
      <c r="K1992" s="723"/>
      <c r="L1992" s="724"/>
      <c r="M1992" s="857"/>
      <c r="N1992" s="856"/>
      <c r="O1992" s="856"/>
      <c r="P1992" s="856"/>
      <c r="Q1992" s="856"/>
      <c r="R1992" s="809"/>
      <c r="S1992" s="857"/>
      <c r="T1992" s="856"/>
      <c r="U1992" s="856"/>
      <c r="V1992" s="856"/>
      <c r="W1992" s="856"/>
      <c r="X1992" s="809"/>
      <c r="Y1992" s="857"/>
      <c r="Z1992" s="856"/>
      <c r="AA1992" s="856"/>
      <c r="AB1992" s="856"/>
      <c r="AC1992" s="856"/>
      <c r="AD1992" s="809"/>
      <c r="AI1992">
        <f t="shared" si="1464"/>
        <v>0</v>
      </c>
      <c r="AJ1992">
        <f t="shared" si="1465"/>
        <v>0</v>
      </c>
      <c r="AK1992">
        <f t="shared" si="1466"/>
        <v>0</v>
      </c>
      <c r="AL1992">
        <f t="shared" si="1467"/>
        <v>0</v>
      </c>
      <c r="AM1992" s="293">
        <f t="shared" si="1468"/>
        <v>0</v>
      </c>
      <c r="AN1992" s="352" t="str">
        <f>IF(AM1992=0,"",
IF(SUM($AM$1972:AM1992)=1,AO1992,
IF($AM$1997&gt;SUM($AM$1972:AM1992),_xlfn.CONCAT(", ",AO1992),
IF($AM$1997=SUM($AM$1972:AM1992),_xlfn.CONCAT(" y ",AO1992)))))</f>
        <v/>
      </c>
      <c r="AO1992" s="120" t="s">
        <v>5165</v>
      </c>
    </row>
    <row r="1993" spans="1:41" ht="15" customHeight="1">
      <c r="A1993" s="453"/>
      <c r="B1993" s="454"/>
      <c r="C1993" s="458" t="s">
        <v>5053</v>
      </c>
      <c r="D1993" s="800" t="s">
        <v>5608</v>
      </c>
      <c r="E1993" s="723"/>
      <c r="F1993" s="723"/>
      <c r="G1993" s="723"/>
      <c r="H1993" s="723"/>
      <c r="I1993" s="723"/>
      <c r="J1993" s="723"/>
      <c r="K1993" s="723"/>
      <c r="L1993" s="724"/>
      <c r="M1993" s="857"/>
      <c r="N1993" s="856"/>
      <c r="O1993" s="856"/>
      <c r="P1993" s="856"/>
      <c r="Q1993" s="856"/>
      <c r="R1993" s="809"/>
      <c r="S1993" s="857"/>
      <c r="T1993" s="856"/>
      <c r="U1993" s="856"/>
      <c r="V1993" s="856"/>
      <c r="W1993" s="856"/>
      <c r="X1993" s="809"/>
      <c r="Y1993" s="857"/>
      <c r="Z1993" s="856"/>
      <c r="AA1993" s="856"/>
      <c r="AB1993" s="856"/>
      <c r="AC1993" s="856"/>
      <c r="AD1993" s="809"/>
      <c r="AI1993">
        <f t="shared" si="1464"/>
        <v>0</v>
      </c>
      <c r="AJ1993">
        <f t="shared" si="1465"/>
        <v>0</v>
      </c>
      <c r="AK1993">
        <f t="shared" si="1466"/>
        <v>0</v>
      </c>
      <c r="AL1993">
        <f t="shared" si="1467"/>
        <v>0</v>
      </c>
      <c r="AM1993" s="293">
        <f t="shared" si="1468"/>
        <v>0</v>
      </c>
      <c r="AN1993" s="352" t="str">
        <f>IF(AM1993=0,"",
IF(SUM($AM$1972:AM1993)=1,AO1993,
IF($AM$1997&gt;SUM($AM$1972:AM1993),_xlfn.CONCAT(", ",AO1993),
IF($AM$1997=SUM($AM$1972:AM1993),_xlfn.CONCAT(" y ",AO1993)))))</f>
        <v/>
      </c>
      <c r="AO1993" s="120" t="s">
        <v>5167</v>
      </c>
    </row>
    <row r="1994" spans="1:41" ht="15" customHeight="1">
      <c r="A1994" s="453"/>
      <c r="B1994" s="454"/>
      <c r="C1994" s="458" t="s">
        <v>5054</v>
      </c>
      <c r="D1994" s="800" t="s">
        <v>5610</v>
      </c>
      <c r="E1994" s="723"/>
      <c r="F1994" s="723"/>
      <c r="G1994" s="723"/>
      <c r="H1994" s="723"/>
      <c r="I1994" s="723"/>
      <c r="J1994" s="723"/>
      <c r="K1994" s="723"/>
      <c r="L1994" s="724"/>
      <c r="M1994" s="857"/>
      <c r="N1994" s="856"/>
      <c r="O1994" s="856"/>
      <c r="P1994" s="856"/>
      <c r="Q1994" s="856"/>
      <c r="R1994" s="809"/>
      <c r="S1994" s="857"/>
      <c r="T1994" s="856"/>
      <c r="U1994" s="856"/>
      <c r="V1994" s="856"/>
      <c r="W1994" s="856"/>
      <c r="X1994" s="809"/>
      <c r="Y1994" s="857"/>
      <c r="Z1994" s="856"/>
      <c r="AA1994" s="856"/>
      <c r="AB1994" s="856"/>
      <c r="AC1994" s="856"/>
      <c r="AD1994" s="809"/>
      <c r="AI1994">
        <f t="shared" si="1464"/>
        <v>0</v>
      </c>
      <c r="AJ1994">
        <f t="shared" si="1465"/>
        <v>0</v>
      </c>
      <c r="AK1994">
        <f t="shared" si="1466"/>
        <v>0</v>
      </c>
      <c r="AL1994">
        <f t="shared" si="1467"/>
        <v>0</v>
      </c>
      <c r="AM1994" s="293">
        <f t="shared" si="1468"/>
        <v>0</v>
      </c>
      <c r="AN1994" s="352" t="str">
        <f>IF(AM1994=0,"",
IF(SUM($AM$1972:AM1994)=1,AO1994,
IF($AM$1997&gt;SUM($AM$1972:AM1994),_xlfn.CONCAT(", ",AO1994),
IF($AM$1997=SUM($AM$1972:AM1994),_xlfn.CONCAT(" y ",AO1994)))))</f>
        <v/>
      </c>
      <c r="AO1994" s="120" t="s">
        <v>5169</v>
      </c>
    </row>
    <row r="1995" spans="1:41" ht="15" customHeight="1">
      <c r="A1995" s="453"/>
      <c r="B1995" s="454"/>
      <c r="C1995" s="458" t="s">
        <v>5055</v>
      </c>
      <c r="D1995" s="800" t="s">
        <v>5611</v>
      </c>
      <c r="E1995" s="723"/>
      <c r="F1995" s="723"/>
      <c r="G1995" s="723"/>
      <c r="H1995" s="723"/>
      <c r="I1995" s="723"/>
      <c r="J1995" s="723"/>
      <c r="K1995" s="723"/>
      <c r="L1995" s="724"/>
      <c r="M1995" s="857"/>
      <c r="N1995" s="856"/>
      <c r="O1995" s="856"/>
      <c r="P1995" s="856"/>
      <c r="Q1995" s="856"/>
      <c r="R1995" s="809"/>
      <c r="S1995" s="857"/>
      <c r="T1995" s="856"/>
      <c r="U1995" s="856"/>
      <c r="V1995" s="856"/>
      <c r="W1995" s="856"/>
      <c r="X1995" s="809"/>
      <c r="Y1995" s="857"/>
      <c r="Z1995" s="856"/>
      <c r="AA1995" s="856"/>
      <c r="AB1995" s="856"/>
      <c r="AC1995" s="856"/>
      <c r="AD1995" s="809"/>
      <c r="AI1995">
        <f t="shared" si="1464"/>
        <v>0</v>
      </c>
      <c r="AJ1995">
        <f t="shared" si="1465"/>
        <v>0</v>
      </c>
      <c r="AK1995">
        <f t="shared" si="1466"/>
        <v>0</v>
      </c>
      <c r="AL1995">
        <f t="shared" si="1467"/>
        <v>0</v>
      </c>
      <c r="AM1995" s="293">
        <f t="shared" si="1468"/>
        <v>0</v>
      </c>
      <c r="AN1995" s="352" t="str">
        <f>IF(AM1995=0,"",
IF(SUM($AM$1972:AM1995)=1,AO1995,
IF($AM$1997&gt;SUM($AM$1972:AM1995),_xlfn.CONCAT(", ",AO1995),
IF($AM$1997=SUM($AM$1972:AM1995),_xlfn.CONCAT(" y ",AO1995)))))</f>
        <v/>
      </c>
      <c r="AO1995" s="120" t="s">
        <v>5171</v>
      </c>
    </row>
    <row r="1996" spans="1:41" ht="15" customHeight="1">
      <c r="A1996" s="453"/>
      <c r="B1996" s="454"/>
      <c r="C1996" s="458" t="s">
        <v>5056</v>
      </c>
      <c r="D1996" s="800" t="s">
        <v>5559</v>
      </c>
      <c r="E1996" s="723"/>
      <c r="F1996" s="723"/>
      <c r="G1996" s="723"/>
      <c r="H1996" s="723"/>
      <c r="I1996" s="723"/>
      <c r="J1996" s="723"/>
      <c r="K1996" s="723"/>
      <c r="L1996" s="724"/>
      <c r="M1996" s="857"/>
      <c r="N1996" s="856"/>
      <c r="O1996" s="856"/>
      <c r="P1996" s="856"/>
      <c r="Q1996" s="856"/>
      <c r="R1996" s="809"/>
      <c r="S1996" s="857"/>
      <c r="T1996" s="856"/>
      <c r="U1996" s="856"/>
      <c r="V1996" s="856"/>
      <c r="W1996" s="856"/>
      <c r="X1996" s="809"/>
      <c r="Y1996" s="857"/>
      <c r="Z1996" s="856"/>
      <c r="AA1996" s="856"/>
      <c r="AB1996" s="856"/>
      <c r="AC1996" s="856"/>
      <c r="AD1996" s="809"/>
      <c r="AI1996">
        <f t="shared" si="1464"/>
        <v>0</v>
      </c>
      <c r="AJ1996">
        <f t="shared" si="1465"/>
        <v>0</v>
      </c>
      <c r="AK1996">
        <f t="shared" si="1466"/>
        <v>0</v>
      </c>
      <c r="AL1996">
        <f t="shared" si="1467"/>
        <v>0</v>
      </c>
      <c r="AM1996" s="293">
        <f t="shared" si="1468"/>
        <v>0</v>
      </c>
      <c r="AN1996" s="352" t="str">
        <f>IF(AM1996=0,"",
IF(SUM($AM$1972:AM1996)=1,AO1996,
IF($AM$1997&gt;SUM($AM$1972:AM1996),_xlfn.CONCAT(", ",AO1996),
IF($AM$1997=SUM($AM$1972:AM1996),_xlfn.CONCAT(" y ",AO1996)))))</f>
        <v/>
      </c>
      <c r="AO1996" s="120" t="s">
        <v>5173</v>
      </c>
    </row>
    <row r="1997" spans="1:41" ht="15" customHeight="1">
      <c r="A1997" s="453"/>
      <c r="B1997" s="454"/>
      <c r="C1997" s="11"/>
      <c r="D1997" s="11"/>
      <c r="E1997" s="11"/>
      <c r="F1997" s="11"/>
      <c r="G1997" s="11"/>
      <c r="H1997" s="11"/>
      <c r="I1997" s="11"/>
      <c r="J1997" s="11"/>
      <c r="K1997" s="11"/>
      <c r="L1997" s="459" t="s">
        <v>5438</v>
      </c>
      <c r="M1997" s="684">
        <f>IF(AND(SUM(M1972:M1996)=0,COUNTIF(M1972:M1996,"NS")&gt;0),"NS",IF(AND(SUM(M1972:M1996)=0,COUNTIF(M1972:M1996,0)&gt;0),0,IF(AND(SUM(M1972:M1996)=0,COUNTIF(M1972:M1996,"NA")&gt;0),"NA",SUM(M1972:M1996))))</f>
        <v>0</v>
      </c>
      <c r="N1997" s="723"/>
      <c r="O1997" s="723"/>
      <c r="P1997" s="723"/>
      <c r="Q1997" s="723"/>
      <c r="R1997" s="724"/>
      <c r="S1997" s="684">
        <f>IF(AND(SUM(S1972:S1996)=0,COUNTIF(S1972:S1996,"NS")&gt;0),"NS",IF(AND(SUM(S1972:S1996)=0,COUNTIF(S1972:S1996,0)&gt;0),0,IF(AND(SUM(S1972:S1996)=0,COUNTIF(S1972:S1996,"NA")&gt;0),"NA",SUM(S1972:S1996))))</f>
        <v>0</v>
      </c>
      <c r="T1997" s="723"/>
      <c r="U1997" s="723"/>
      <c r="V1997" s="723"/>
      <c r="W1997" s="723"/>
      <c r="X1997" s="724"/>
      <c r="Y1997" s="684">
        <f>IF(AND(SUM(Y1972:Y1996)=0,COUNTIF(Y1972:Y1996,"NS")&gt;0),"NS",IF(AND(SUM(Y1972:Y1996)=0,COUNTIF(Y1972:Y1996,0)&gt;0),0,IF(AND(SUM(Y1972:Y1996)=0,COUNTIF(Y1972:Y1996,"NA")&gt;0),"NA",SUM(Y1972:Y1996))))</f>
        <v>0</v>
      </c>
      <c r="Z1997" s="723"/>
      <c r="AA1997" s="723"/>
      <c r="AB1997" s="723"/>
      <c r="AC1997" s="723"/>
      <c r="AD1997" s="724"/>
      <c r="AL1997" s="242">
        <f>SUM(AL1972:AL1996)</f>
        <v>0</v>
      </c>
      <c r="AM1997" s="285">
        <f>SUM(AM1972:AM1996)</f>
        <v>0</v>
      </c>
      <c r="AN1997" s="285" t="str">
        <f>IF(AM1997=0,"",_xlfn.CONCAT(AN1972:AN1996))</f>
        <v/>
      </c>
      <c r="AO1997" s="286" t="str">
        <f>IF(AM1997=0,"",
IF(AM1997&gt;1,"Favor de revisar la suma y consistencia de totales por filas (numéricos y NS)",
IF(AM1997=1,_xlfn.CONCAT("Favor de revisar la sumatoria del total en el numeral: ",AN1997),_xlfn.CONCAT("Favor de revisar la sumatoria de los totales en los numerales: ",AN1997))))</f>
        <v/>
      </c>
    </row>
    <row r="1998" spans="1:41" ht="15" customHeight="1">
      <c r="A1998" s="453"/>
      <c r="B1998" s="454"/>
      <c r="C1998" s="455"/>
      <c r="D1998" s="455"/>
      <c r="E1998" s="455"/>
      <c r="F1998" s="455"/>
      <c r="G1998" s="455"/>
      <c r="H1998" s="455"/>
      <c r="I1998" s="455"/>
      <c r="J1998" s="455"/>
      <c r="K1998" s="455"/>
      <c r="L1998" s="455"/>
      <c r="M1998" s="455"/>
      <c r="N1998" s="455"/>
      <c r="O1998" s="455"/>
      <c r="P1998" s="455"/>
      <c r="Q1998" s="455"/>
      <c r="R1998" s="455"/>
      <c r="S1998" s="455"/>
      <c r="T1998" s="455"/>
      <c r="U1998" s="455"/>
      <c r="V1998" s="455"/>
      <c r="W1998" s="455"/>
      <c r="X1998" s="455"/>
      <c r="Y1998" s="455"/>
      <c r="Z1998" s="455"/>
      <c r="AA1998" s="455"/>
      <c r="AB1998" s="455"/>
      <c r="AC1998" s="455"/>
      <c r="AD1998" s="455"/>
      <c r="AI1998" t="s">
        <v>5439</v>
      </c>
      <c r="AJ1998" s="243">
        <f>SUM(AL1997)</f>
        <v>0</v>
      </c>
    </row>
    <row r="1999" spans="1:41" ht="24" customHeight="1">
      <c r="A1999" s="453"/>
      <c r="B1999" s="454"/>
      <c r="C1999" s="798" t="s">
        <v>5408</v>
      </c>
      <c r="D1999" s="799"/>
      <c r="E1999" s="799"/>
      <c r="F1999" s="799"/>
      <c r="G1999" s="799"/>
      <c r="H1999" s="799"/>
      <c r="I1999" s="799"/>
      <c r="J1999" s="799"/>
      <c r="K1999" s="799"/>
      <c r="L1999" s="799"/>
      <c r="M1999" s="799"/>
      <c r="N1999" s="799"/>
      <c r="O1999" s="799"/>
      <c r="P1999" s="799"/>
      <c r="Q1999" s="799"/>
      <c r="R1999" s="799"/>
      <c r="S1999" s="799"/>
      <c r="T1999" s="799"/>
      <c r="U1999" s="799"/>
      <c r="V1999" s="799"/>
      <c r="W1999" s="799"/>
      <c r="X1999" s="799"/>
      <c r="Y1999" s="799"/>
      <c r="Z1999" s="799"/>
      <c r="AA1999" s="799"/>
      <c r="AB1999" s="799"/>
      <c r="AC1999" s="799"/>
      <c r="AD1999" s="799"/>
    </row>
    <row r="2000" spans="1:41" ht="60" customHeight="1">
      <c r="A2000" s="453"/>
      <c r="B2000" s="454"/>
      <c r="C2000" s="895"/>
      <c r="D2000" s="879"/>
      <c r="E2000" s="879"/>
      <c r="F2000" s="879"/>
      <c r="G2000" s="879"/>
      <c r="H2000" s="879"/>
      <c r="I2000" s="879"/>
      <c r="J2000" s="879"/>
      <c r="K2000" s="879"/>
      <c r="L2000" s="879"/>
      <c r="M2000" s="879"/>
      <c r="N2000" s="879"/>
      <c r="O2000" s="879"/>
      <c r="P2000" s="879"/>
      <c r="Q2000" s="879"/>
      <c r="R2000" s="879"/>
      <c r="S2000" s="879"/>
      <c r="T2000" s="879"/>
      <c r="U2000" s="879"/>
      <c r="V2000" s="879"/>
      <c r="W2000" s="879"/>
      <c r="X2000" s="879"/>
      <c r="Y2000" s="879"/>
      <c r="Z2000" s="879"/>
      <c r="AA2000" s="879"/>
      <c r="AB2000" s="879"/>
      <c r="AC2000" s="879"/>
      <c r="AD2000" s="880"/>
    </row>
    <row r="2001" spans="1:69" ht="15" customHeight="1">
      <c r="A2001" s="22"/>
      <c r="B2001" s="843" t="str">
        <f>IF(AQ1972&gt;0,"Favor de ingresar toda la información requerida en la pregunta ","")</f>
        <v/>
      </c>
      <c r="C2001" s="678"/>
      <c r="D2001" s="678"/>
      <c r="E2001" s="678"/>
      <c r="F2001" s="678"/>
      <c r="G2001" s="678"/>
      <c r="H2001" s="678"/>
      <c r="I2001" s="678"/>
      <c r="J2001" s="678"/>
      <c r="K2001" s="678"/>
      <c r="L2001" s="678"/>
      <c r="M2001" s="678"/>
      <c r="N2001" s="678"/>
      <c r="O2001" s="678"/>
      <c r="P2001" s="678"/>
      <c r="Q2001" s="678"/>
      <c r="R2001" s="678"/>
      <c r="S2001" s="678"/>
      <c r="T2001" s="678"/>
      <c r="U2001" s="678"/>
      <c r="V2001" s="678"/>
      <c r="W2001" s="678"/>
      <c r="X2001" s="678"/>
      <c r="Y2001" s="678"/>
      <c r="Z2001" s="678"/>
      <c r="AA2001" s="678"/>
      <c r="AB2001" s="678"/>
      <c r="AC2001" s="678"/>
      <c r="AD2001" s="678"/>
    </row>
    <row r="2002" spans="1:69" ht="15" customHeight="1">
      <c r="A2002" s="22"/>
      <c r="B2002" s="796" t="str">
        <f>IF(SUM(COUNTIF(M1972:AD1996,"NS"))&lt;&gt;0,"Alerta: debido a que cuenta con registros NS, debe proporcionar una justificación en el area de comentarios al final de la pregunta","")</f>
        <v/>
      </c>
      <c r="C2002" s="796"/>
      <c r="D2002" s="796"/>
      <c r="E2002" s="796"/>
      <c r="F2002" s="796"/>
      <c r="G2002" s="796"/>
      <c r="H2002" s="796"/>
      <c r="I2002" s="796"/>
      <c r="J2002" s="796"/>
      <c r="K2002" s="796"/>
      <c r="L2002" s="796"/>
      <c r="M2002" s="796"/>
      <c r="N2002" s="796"/>
      <c r="O2002" s="796"/>
      <c r="P2002" s="796"/>
      <c r="Q2002" s="796"/>
      <c r="R2002" s="796"/>
      <c r="S2002" s="796"/>
      <c r="T2002" s="796"/>
      <c r="U2002" s="796"/>
      <c r="V2002" s="796"/>
      <c r="W2002" s="796"/>
      <c r="X2002" s="796"/>
      <c r="Y2002" s="796"/>
      <c r="Z2002" s="796"/>
      <c r="AA2002" s="796"/>
      <c r="AB2002" s="796"/>
      <c r="AC2002" s="796"/>
      <c r="AD2002" s="796"/>
    </row>
    <row r="2003" spans="1:69" ht="15" customHeight="1">
      <c r="A2003" s="22"/>
      <c r="B2003" s="797" t="str">
        <f>AO1997</f>
        <v/>
      </c>
      <c r="C2003" s="797"/>
      <c r="D2003" s="797"/>
      <c r="E2003" s="797"/>
      <c r="F2003" s="797"/>
      <c r="G2003" s="797"/>
      <c r="H2003" s="797"/>
      <c r="I2003" s="797"/>
      <c r="J2003" s="797"/>
      <c r="K2003" s="797"/>
      <c r="L2003" s="797"/>
      <c r="M2003" s="797"/>
      <c r="N2003" s="797"/>
      <c r="O2003" s="797"/>
      <c r="P2003" s="797"/>
      <c r="Q2003" s="797"/>
      <c r="R2003" s="797"/>
      <c r="S2003" s="797"/>
      <c r="T2003" s="797"/>
      <c r="U2003" s="797"/>
      <c r="V2003" s="797"/>
      <c r="W2003" s="797"/>
      <c r="X2003" s="797"/>
      <c r="Y2003" s="797"/>
      <c r="Z2003" s="797"/>
      <c r="AA2003" s="797"/>
      <c r="AB2003" s="797"/>
      <c r="AC2003" s="797"/>
      <c r="AD2003" s="797"/>
    </row>
    <row r="2004" spans="1:69" ht="15" customHeight="1">
      <c r="A2004" s="22"/>
      <c r="B2004" s="797" t="str">
        <f>IF(AT1973&gt;0,"Favor de revisar la instrucción 2, ya que no se cumplen los criterios establecidos","")</f>
        <v/>
      </c>
      <c r="C2004" s="797"/>
      <c r="D2004" s="797"/>
      <c r="E2004" s="797"/>
      <c r="F2004" s="797"/>
      <c r="G2004" s="797"/>
      <c r="H2004" s="797"/>
      <c r="I2004" s="797"/>
      <c r="J2004" s="797"/>
      <c r="K2004" s="797"/>
      <c r="L2004" s="797"/>
      <c r="M2004" s="797"/>
      <c r="N2004" s="797"/>
      <c r="O2004" s="797"/>
      <c r="P2004" s="797"/>
      <c r="Q2004" s="797"/>
      <c r="R2004" s="797"/>
      <c r="S2004" s="797"/>
      <c r="T2004" s="797"/>
      <c r="U2004" s="797"/>
      <c r="V2004" s="797"/>
      <c r="W2004" s="797"/>
      <c r="X2004" s="797"/>
      <c r="Y2004" s="797"/>
      <c r="Z2004" s="797"/>
      <c r="AA2004" s="797"/>
      <c r="AB2004" s="797"/>
      <c r="AC2004" s="797"/>
      <c r="AD2004" s="797"/>
    </row>
    <row r="2005" spans="1:69" ht="15" customHeight="1">
      <c r="A2005" s="22"/>
      <c r="B2005" s="913" t="str">
        <f>IF(AP1972&gt;0,"Favor de verificar que no tenga información en celdas sombreadas","")</f>
        <v/>
      </c>
      <c r="C2005" s="799"/>
      <c r="D2005" s="799"/>
      <c r="E2005" s="799"/>
      <c r="F2005" s="799"/>
      <c r="G2005" s="799"/>
      <c r="H2005" s="799"/>
      <c r="I2005" s="799"/>
      <c r="J2005" s="799"/>
      <c r="K2005" s="799"/>
      <c r="L2005" s="799"/>
      <c r="M2005" s="799"/>
      <c r="N2005" s="799"/>
      <c r="O2005" s="799"/>
      <c r="P2005" s="799"/>
      <c r="Q2005" s="799"/>
      <c r="R2005" s="799"/>
      <c r="S2005" s="799"/>
      <c r="T2005" s="799"/>
      <c r="U2005" s="799"/>
      <c r="V2005" s="799"/>
      <c r="W2005" s="799"/>
      <c r="X2005" s="799"/>
      <c r="Y2005" s="799"/>
      <c r="Z2005" s="799"/>
      <c r="AA2005" s="799"/>
      <c r="AB2005" s="799"/>
      <c r="AC2005" s="799"/>
      <c r="AD2005" s="799"/>
    </row>
    <row r="2006" spans="1:69" ht="15" customHeight="1">
      <c r="A2006" s="22"/>
      <c r="B2006" s="8"/>
      <c r="C2006" s="58"/>
      <c r="D2006" s="58"/>
      <c r="E2006" s="58"/>
      <c r="F2006" s="58"/>
      <c r="G2006" s="58"/>
      <c r="H2006" s="58"/>
      <c r="I2006" s="58"/>
      <c r="J2006" s="58"/>
      <c r="K2006" s="58"/>
      <c r="L2006" s="58"/>
      <c r="M2006" s="58"/>
      <c r="N2006" s="58"/>
      <c r="O2006" s="58"/>
      <c r="P2006" s="58"/>
      <c r="Q2006" s="58"/>
      <c r="R2006" s="58"/>
      <c r="S2006" s="58"/>
      <c r="T2006" s="58"/>
      <c r="U2006" s="58"/>
      <c r="V2006" s="58"/>
      <c r="W2006" s="58"/>
      <c r="X2006" s="58"/>
      <c r="Y2006" s="58"/>
      <c r="Z2006" s="58"/>
      <c r="AA2006" s="58"/>
      <c r="AB2006" s="58"/>
      <c r="AC2006" s="58"/>
      <c r="AD2006" s="58"/>
    </row>
    <row r="2007" spans="1:69" ht="24" customHeight="1">
      <c r="A2007" s="30" t="s">
        <v>5826</v>
      </c>
      <c r="B2007" s="829" t="s">
        <v>5827</v>
      </c>
      <c r="C2007" s="799"/>
      <c r="D2007" s="799"/>
      <c r="E2007" s="799"/>
      <c r="F2007" s="799"/>
      <c r="G2007" s="799"/>
      <c r="H2007" s="799"/>
      <c r="I2007" s="799"/>
      <c r="J2007" s="799"/>
      <c r="K2007" s="799"/>
      <c r="L2007" s="799"/>
      <c r="M2007" s="799"/>
      <c r="N2007" s="799"/>
      <c r="O2007" s="799"/>
      <c r="P2007" s="799"/>
      <c r="Q2007" s="799"/>
      <c r="R2007" s="799"/>
      <c r="S2007" s="799"/>
      <c r="T2007" s="799"/>
      <c r="U2007" s="799"/>
      <c r="V2007" s="799"/>
      <c r="W2007" s="799"/>
      <c r="X2007" s="799"/>
      <c r="Y2007" s="799"/>
      <c r="Z2007" s="799"/>
      <c r="AA2007" s="799"/>
      <c r="AB2007" s="799"/>
      <c r="AC2007" s="799"/>
      <c r="AD2007" s="799"/>
    </row>
    <row r="2008" spans="1:69" ht="15" customHeight="1">
      <c r="A2008" s="22"/>
      <c r="B2008" s="8"/>
      <c r="C2008" s="439"/>
      <c r="D2008" s="439"/>
      <c r="E2008" s="439"/>
      <c r="F2008" s="439"/>
      <c r="G2008" s="439"/>
      <c r="H2008" s="439"/>
      <c r="I2008" s="439"/>
      <c r="J2008" s="439"/>
      <c r="K2008" s="439"/>
      <c r="L2008" s="439"/>
      <c r="M2008" s="439"/>
      <c r="N2008" s="439"/>
      <c r="O2008" s="439"/>
      <c r="P2008" s="439"/>
      <c r="Q2008" s="439"/>
      <c r="R2008" s="439"/>
      <c r="S2008" s="439"/>
      <c r="T2008" s="439"/>
      <c r="U2008" s="439"/>
      <c r="V2008" s="439"/>
      <c r="W2008" s="439"/>
      <c r="X2008" s="439"/>
      <c r="Y2008" s="439"/>
      <c r="Z2008" s="439"/>
      <c r="AA2008" s="439"/>
      <c r="AB2008" s="439"/>
      <c r="AC2008" s="439"/>
      <c r="AD2008" s="439"/>
    </row>
    <row r="2009" spans="1:69" ht="36" customHeight="1">
      <c r="A2009" s="62"/>
      <c r="B2009" s="456"/>
      <c r="C2009" s="706" t="s">
        <v>5094</v>
      </c>
      <c r="D2009" s="817"/>
      <c r="E2009" s="817"/>
      <c r="F2009" s="817"/>
      <c r="G2009" s="817"/>
      <c r="H2009" s="817"/>
      <c r="I2009" s="817"/>
      <c r="J2009" s="817"/>
      <c r="K2009" s="817"/>
      <c r="L2009" s="817"/>
      <c r="M2009" s="817"/>
      <c r="N2009" s="817"/>
      <c r="O2009" s="817"/>
      <c r="P2009" s="817"/>
      <c r="Q2009" s="817"/>
      <c r="R2009" s="813"/>
      <c r="S2009" s="706" t="s">
        <v>5828</v>
      </c>
      <c r="T2009" s="723"/>
      <c r="U2009" s="723"/>
      <c r="V2009" s="723"/>
      <c r="W2009" s="723"/>
      <c r="X2009" s="723"/>
      <c r="Y2009" s="723"/>
      <c r="Z2009" s="723"/>
      <c r="AA2009" s="723"/>
      <c r="AB2009" s="723"/>
      <c r="AC2009" s="723"/>
      <c r="AD2009" s="724"/>
    </row>
    <row r="2010" spans="1:69" ht="84" customHeight="1">
      <c r="A2010" s="62"/>
      <c r="B2010" s="456"/>
      <c r="C2010" s="883"/>
      <c r="D2010" s="799"/>
      <c r="E2010" s="799"/>
      <c r="F2010" s="799"/>
      <c r="G2010" s="799"/>
      <c r="H2010" s="799"/>
      <c r="I2010" s="799"/>
      <c r="J2010" s="799"/>
      <c r="K2010" s="799"/>
      <c r="L2010" s="799"/>
      <c r="M2010" s="799"/>
      <c r="N2010" s="799"/>
      <c r="O2010" s="799"/>
      <c r="P2010" s="799"/>
      <c r="Q2010" s="799"/>
      <c r="R2010" s="769"/>
      <c r="S2010" s="870" t="s">
        <v>5425</v>
      </c>
      <c r="T2010" s="871" t="s">
        <v>5650</v>
      </c>
      <c r="U2010" s="871" t="s">
        <v>5651</v>
      </c>
      <c r="V2010" s="871" t="s">
        <v>5829</v>
      </c>
      <c r="W2010" s="723"/>
      <c r="X2010" s="724"/>
      <c r="Y2010" s="871" t="s">
        <v>5830</v>
      </c>
      <c r="Z2010" s="723"/>
      <c r="AA2010" s="724"/>
      <c r="AB2010" s="871" t="s">
        <v>5559</v>
      </c>
      <c r="AC2010" s="723"/>
      <c r="AD2010" s="724"/>
      <c r="AY2010" s="904" t="s">
        <v>5664</v>
      </c>
      <c r="AZ2010" s="904"/>
      <c r="BA2010" s="904"/>
      <c r="BB2010" s="904"/>
      <c r="BC2010" s="903" t="s">
        <v>5665</v>
      </c>
      <c r="BD2010" s="903"/>
      <c r="BE2010" s="903"/>
      <c r="BF2010" s="903"/>
      <c r="BG2010" s="904" t="s">
        <v>5666</v>
      </c>
      <c r="BH2010" s="904"/>
      <c r="BI2010" s="904"/>
      <c r="BJ2010" s="904"/>
      <c r="BK2010" s="851" t="s">
        <v>5424</v>
      </c>
      <c r="BL2010" s="851"/>
      <c r="BM2010" s="851"/>
      <c r="BO2010" s="905" t="s">
        <v>5105</v>
      </c>
      <c r="BP2010" s="905"/>
      <c r="BQ2010" s="905"/>
    </row>
    <row r="2011" spans="1:69" ht="48" customHeight="1">
      <c r="A2011" s="62"/>
      <c r="B2011" s="456"/>
      <c r="C2011" s="814"/>
      <c r="D2011" s="781"/>
      <c r="E2011" s="781"/>
      <c r="F2011" s="781"/>
      <c r="G2011" s="781"/>
      <c r="H2011" s="781"/>
      <c r="I2011" s="781"/>
      <c r="J2011" s="781"/>
      <c r="K2011" s="781"/>
      <c r="L2011" s="781"/>
      <c r="M2011" s="781"/>
      <c r="N2011" s="781"/>
      <c r="O2011" s="781"/>
      <c r="P2011" s="781"/>
      <c r="Q2011" s="781"/>
      <c r="R2011" s="782"/>
      <c r="S2011" s="863"/>
      <c r="T2011" s="863"/>
      <c r="U2011" s="863"/>
      <c r="V2011" s="442" t="s">
        <v>5668</v>
      </c>
      <c r="W2011" s="443" t="s">
        <v>5650</v>
      </c>
      <c r="X2011" s="443" t="s">
        <v>5651</v>
      </c>
      <c r="Y2011" s="442" t="s">
        <v>5668</v>
      </c>
      <c r="Z2011" s="443" t="s">
        <v>5650</v>
      </c>
      <c r="AA2011" s="443" t="s">
        <v>5651</v>
      </c>
      <c r="AB2011" s="442" t="s">
        <v>5668</v>
      </c>
      <c r="AC2011" s="443" t="s">
        <v>5650</v>
      </c>
      <c r="AD2011" s="443" t="s">
        <v>5651</v>
      </c>
      <c r="AI2011" t="s">
        <v>5430</v>
      </c>
      <c r="AJ2011" t="s">
        <v>5431</v>
      </c>
      <c r="AK2011" t="s">
        <v>5432</v>
      </c>
      <c r="AL2011" t="s">
        <v>5433</v>
      </c>
      <c r="AM2011" t="s">
        <v>5434</v>
      </c>
      <c r="AN2011" t="s">
        <v>5435</v>
      </c>
      <c r="AO2011" t="s">
        <v>5436</v>
      </c>
      <c r="AP2011" t="s">
        <v>5437</v>
      </c>
      <c r="AQ2011" t="s">
        <v>5670</v>
      </c>
      <c r="AR2011" t="s">
        <v>5671</v>
      </c>
      <c r="AS2011" t="s">
        <v>5672</v>
      </c>
      <c r="AT2011" t="s">
        <v>5673</v>
      </c>
      <c r="AU2011" t="s">
        <v>5674</v>
      </c>
      <c r="AV2011" t="s">
        <v>5675</v>
      </c>
      <c r="AW2011" t="s">
        <v>5676</v>
      </c>
      <c r="AX2011" t="s">
        <v>5677</v>
      </c>
      <c r="AY2011" s="280" t="s">
        <v>5664</v>
      </c>
      <c r="AZ2011" s="353" t="s">
        <v>5690</v>
      </c>
      <c r="BA2011" s="354" t="s">
        <v>5691</v>
      </c>
      <c r="BB2011" s="355" t="s">
        <v>5692</v>
      </c>
      <c r="BC2011" s="280" t="s">
        <v>5664</v>
      </c>
      <c r="BD2011" s="353" t="s">
        <v>5690</v>
      </c>
      <c r="BE2011" s="354" t="s">
        <v>5691</v>
      </c>
      <c r="BF2011" s="355" t="s">
        <v>5692</v>
      </c>
      <c r="BG2011" s="280" t="s">
        <v>5664</v>
      </c>
      <c r="BH2011" s="353" t="s">
        <v>5690</v>
      </c>
      <c r="BI2011" s="354" t="s">
        <v>5691</v>
      </c>
      <c r="BJ2011" s="355" t="s">
        <v>5692</v>
      </c>
      <c r="BK2011" s="351" t="s">
        <v>5114</v>
      </c>
      <c r="BL2011" s="311" t="s">
        <v>5115</v>
      </c>
      <c r="BM2011" s="281" t="s">
        <v>5116</v>
      </c>
      <c r="BN2011" s="289" t="s">
        <v>5121</v>
      </c>
      <c r="BO2011" s="279" t="s">
        <v>5122</v>
      </c>
      <c r="BP2011" s="311" t="s">
        <v>5115</v>
      </c>
      <c r="BQ2011" s="281" t="s">
        <v>5116</v>
      </c>
    </row>
    <row r="2012" spans="1:69" ht="15" customHeight="1">
      <c r="A2012" s="30"/>
      <c r="B2012" s="31"/>
      <c r="C2012" s="99" t="s">
        <v>5023</v>
      </c>
      <c r="D2012" s="800" t="str">
        <f>IF(CNGE_2026_M1_Secc1_Sub1!$D41="","",CNGE_2026_M1_Secc1_Sub1!$D41)</f>
        <v/>
      </c>
      <c r="E2012" s="723"/>
      <c r="F2012" s="723"/>
      <c r="G2012" s="723"/>
      <c r="H2012" s="723"/>
      <c r="I2012" s="723"/>
      <c r="J2012" s="723"/>
      <c r="K2012" s="723"/>
      <c r="L2012" s="723"/>
      <c r="M2012" s="723"/>
      <c r="N2012" s="723"/>
      <c r="O2012" s="723"/>
      <c r="P2012" s="723"/>
      <c r="Q2012" s="723"/>
      <c r="R2012" s="724"/>
      <c r="S2012" s="637" t="str">
        <f t="shared" ref="S2012:S2043" si="1469">IF(M376="","",M376)</f>
        <v/>
      </c>
      <c r="T2012" s="637" t="str">
        <f t="shared" ref="T2012:T2043" si="1470">IF(S376="","",S376)</f>
        <v/>
      </c>
      <c r="U2012" s="637" t="str">
        <f t="shared" ref="U2012:U2043" si="1471">IF(Y376="","",Y376)</f>
        <v/>
      </c>
      <c r="V2012" s="638"/>
      <c r="W2012" s="638"/>
      <c r="X2012" s="638"/>
      <c r="Y2012" s="638"/>
      <c r="Z2012" s="638"/>
      <c r="AA2012" s="638"/>
      <c r="AB2012" s="638"/>
      <c r="AC2012" s="638"/>
      <c r="AD2012" s="638"/>
      <c r="AI2012" t="str">
        <f>S2012</f>
        <v/>
      </c>
      <c r="AJ2012">
        <f>COUNTIF(T2012:U2012,"NS")</f>
        <v>0</v>
      </c>
      <c r="AK2012">
        <f>SUM(T2012:U2012)</f>
        <v>0</v>
      </c>
      <c r="AL2012">
        <f>IF(COUNTIF(S2012:U2012,"NA")=3,0,IF(OR(AND(AI2012=0,AJ2012&gt;0),AND(AI2012="NS",AK2012&gt;0), AND(AI2012="NS", AJ2012=0,AK2012=0)), 1, IF(OR(AND(AI2012&gt;0,AJ2012&gt;1,AI2012&gt;AK2012), AND(AI2012="NS",AJ2012=2), AND(AI2012="NS",AK2012=0,AJ2012&gt;0),AI2012=AK2012), 0,IF(AI2012="",0,1))))</f>
        <v>0</v>
      </c>
      <c r="AM2012">
        <f>V2012</f>
        <v>0</v>
      </c>
      <c r="AN2012">
        <f>COUNTIF(W2012:X2012,"NS")</f>
        <v>0</v>
      </c>
      <c r="AO2012">
        <f>SUM(W2012:X2012)</f>
        <v>0</v>
      </c>
      <c r="AP2012">
        <f>IF(COUNTIF(V2012:X2012,"NA")=3,0,IF(OR(AND(AM2012=0,AN2012&gt;0),AND(AM2012="NS",AO2012&gt;0), AND(AM2012="NS", AN2012=0,AO2012=0)), 1, IF(OR(AND(AM2012&gt;0,AN2012&gt;1,AM2012&gt;AO2012), AND(AM2012="NS",AN2012=2), AND(AM2012="NS",AO2012=0,AN2012&gt;0),AM2012=AO2012), 0, 1)))</f>
        <v>0</v>
      </c>
      <c r="AQ2012">
        <f>Y2012</f>
        <v>0</v>
      </c>
      <c r="AR2012">
        <f>COUNTIF(Z2012:AA2012,"NS")</f>
        <v>0</v>
      </c>
      <c r="AS2012">
        <f>SUM(Z2012:AA2012)</f>
        <v>0</v>
      </c>
      <c r="AT2012">
        <f>IF(COUNTIF(Y2012:AA2012,"NA")=3,0,IF(OR(AND(AQ2012=0,AR2012&gt;0),AND(AQ2012="NS",AS2012&gt;0), AND(AQ2012="NS", AR2012=0,AS2012=0)), 1, IF(OR(AND(AQ2012&gt;0,AR2012&gt;1,AQ2012&gt;AS2012), AND(AQ2012="NS",AR2012=2), AND(AQ2012="NS",AS2012=0,AR2012&gt;0),AQ2012=AS2012), 0, 1)))</f>
        <v>0</v>
      </c>
      <c r="AU2012">
        <f>AB2012</f>
        <v>0</v>
      </c>
      <c r="AV2012">
        <f>COUNTIF(AC2012:AD2012,"NS")</f>
        <v>0</v>
      </c>
      <c r="AW2012">
        <f>SUM(AC2012:AD2012)</f>
        <v>0</v>
      </c>
      <c r="AX2012">
        <f>IF(COUNTIF(AB2012:AD2012,"NA")=3,0,IF(OR(AND(AU2012=0,AV2012&gt;0),AND(AU2012="NS",AW2012&gt;0), AND(AU2012="NS", AV2012=0,AW2012=0)), 1, IF(OR(AND(AU2012&gt;0,AV2012&gt;1,AU2012&gt;AW2012), AND(AU2012="NS",AV2012=2), AND(AU2012="NS",AW2012=0,AV2012&gt;0),AU2012=AW2012), 0, 1)))</f>
        <v>0</v>
      </c>
      <c r="AY2012" s="356" t="str">
        <f>S2012</f>
        <v/>
      </c>
      <c r="AZ2012" s="357">
        <f>COUNTIF(V2012,"NS")+COUNTIF(Y2012,"NS") + COUNTIF(AB2012,"NS")</f>
        <v>0</v>
      </c>
      <c r="BA2012" s="358">
        <f>SUM(V2012,Y2012,AB2012)</f>
        <v>0</v>
      </c>
      <c r="BB2012" s="359">
        <f>IF(OR(AND(AY2012=0,AZ2012&gt;0),AND(AY2012="NS",BA2012&gt;0),AND(AY2012="NS",AZ2012=0,BA2012=0)),1,IF(OR(AND(AY2012&gt;0,AZ2012&gt;1,AY2012&gt;BA2012),AND(AY2012="NS",AZ2012=2),AND(AY2012="NS",BA2012=0,AZ2012&gt;0),AY2012=BA2012),0,IF(AY2012="",0,1)))</f>
        <v>0</v>
      </c>
      <c r="BC2012" s="356" t="str">
        <f>T2012</f>
        <v/>
      </c>
      <c r="BD2012" s="357">
        <f>COUNTIF(W2012,"NS")+COUNTIF(Z2012,"NS") + COUNTIF(AC2012,"NS")</f>
        <v>0</v>
      </c>
      <c r="BE2012" s="358">
        <f>SUM(W2012,Z2012,AC2012)</f>
        <v>0</v>
      </c>
      <c r="BF2012" s="359">
        <f>IF(OR(AND(BC2012=0,BD2012&gt;0),AND(BC2012="NS",BE2012&gt;0),AND(BC2012="NS",BD2012=0,BE2012=0)),1,IF(OR(AND(BC2012&gt;0,BD2012&gt;1,BC2012&gt;BE2012),AND(BC2012="NS",BD2012=2),AND(BC2012="NS",BE2012=0,BD2012&gt;0),BC2012=BE2012),0,IF(BC2012="",0,1)))</f>
        <v>0</v>
      </c>
      <c r="BG2012" s="356" t="str">
        <f>U2012</f>
        <v/>
      </c>
      <c r="BH2012" s="357">
        <f>COUNTIF(X2012,"NS")+COUNTIF(AA2012,"NS") + COUNTIF(AD2012,"NS")</f>
        <v>0</v>
      </c>
      <c r="BI2012" s="358">
        <f>SUM(X2012,AA2012,AD2012)</f>
        <v>0</v>
      </c>
      <c r="BJ2012" s="359">
        <f>IF(OR(AND(BG2012=0,BH2012&gt;0),AND(BG2012="NS",BI2012&gt;0),AND(BG2012="NS",BH2012=0,BI2012=0)),1,IF(OR(AND(BG2012&gt;0,BH2012&gt;1,BG2012&gt;BI2012),AND(BG2012="NS",BH2012=2),AND(BG2012="NS",BI2012=0,BH2012&gt;0),BG2012=BI2012),0,IF(BG2012="",0,1)))</f>
        <v>0</v>
      </c>
      <c r="BK2012" s="293">
        <f>IF(SUM(AL2012,AP2012,AT2012,AX2012,BB2012,BF2012,BJ2012)=0,0,1)</f>
        <v>0</v>
      </c>
      <c r="BL2012" s="352" t="str">
        <f>IF(BK2012=0,"",
IF(SUM($BK$2012:BK2012)=1,BM2012,
IF($BK$2132&gt;SUM($BK$2012:BK2012),_xlfn.CONCAT(", ",BM2012),
IF($BK$2132=SUM($BK$2012:BK2012),_xlfn.CONCAT(" y ",BM2012)))))</f>
        <v/>
      </c>
      <c r="BM2012" s="120" t="s">
        <v>5125</v>
      </c>
      <c r="BN2012" s="290">
        <f>IF(AND(COUNTBLANK(D2012)=1,COUNTA(V2012:AD2012)=0),0,IF(AND(COUNTBLANK(D2012)=0,COUNTA(V2012:AD2012)=9),0,1))</f>
        <v>0</v>
      </c>
      <c r="BO2012" s="293">
        <f>IF(BN2012=0,0,1)</f>
        <v>0</v>
      </c>
      <c r="BP2012" s="283" t="str">
        <f>IF(BO2012=0,"",
IF(SUM($BO$2012:BO2012)=1,BQ2012,
IF($BO$2132&gt;SUM($BO$2012:BO2012),_xlfn.CONCAT(", ",BQ2012),
IF($BO$2132=SUM($BO$2012:BO2012),_xlfn.CONCAT(" y ",BQ2012)))))</f>
        <v/>
      </c>
      <c r="BQ2012" s="120" t="s">
        <v>5125</v>
      </c>
    </row>
    <row r="2013" spans="1:69" ht="15" customHeight="1">
      <c r="A2013" s="30"/>
      <c r="B2013" s="31"/>
      <c r="C2013" s="34" t="s">
        <v>5025</v>
      </c>
      <c r="D2013" s="800" t="str">
        <f>IF(CNGE_2026_M1_Secc1_Sub1!$D42="","",CNGE_2026_M1_Secc1_Sub1!$D42)</f>
        <v/>
      </c>
      <c r="E2013" s="723"/>
      <c r="F2013" s="723"/>
      <c r="G2013" s="723"/>
      <c r="H2013" s="723"/>
      <c r="I2013" s="723"/>
      <c r="J2013" s="723"/>
      <c r="K2013" s="723"/>
      <c r="L2013" s="723"/>
      <c r="M2013" s="723"/>
      <c r="N2013" s="723"/>
      <c r="O2013" s="723"/>
      <c r="P2013" s="723"/>
      <c r="Q2013" s="723"/>
      <c r="R2013" s="724"/>
      <c r="S2013" s="637" t="str">
        <f t="shared" si="1469"/>
        <v/>
      </c>
      <c r="T2013" s="637" t="str">
        <f t="shared" si="1470"/>
        <v/>
      </c>
      <c r="U2013" s="637" t="str">
        <f t="shared" si="1471"/>
        <v/>
      </c>
      <c r="V2013" s="638"/>
      <c r="W2013" s="638"/>
      <c r="X2013" s="638"/>
      <c r="Y2013" s="638"/>
      <c r="Z2013" s="638"/>
      <c r="AA2013" s="638"/>
      <c r="AB2013" s="638"/>
      <c r="AC2013" s="638"/>
      <c r="AD2013" s="638"/>
      <c r="AI2013" t="str">
        <f t="shared" ref="AI2013:AI2043" si="1472">S2013</f>
        <v/>
      </c>
      <c r="AJ2013">
        <f t="shared" ref="AJ2013:AJ2043" si="1473">COUNTIF(T2013:U2013,"NS")</f>
        <v>0</v>
      </c>
      <c r="AK2013">
        <f t="shared" ref="AK2013:AK2043" si="1474">SUM(T2013:U2013)</f>
        <v>0</v>
      </c>
      <c r="AL2013">
        <f t="shared" ref="AL2013:AL2076" si="1475">IF(COUNTIF(S2013:U2013,"NA")=3,0,IF(OR(AND(AI2013=0,AJ2013&gt;0),AND(AI2013="NS",AK2013&gt;0), AND(AI2013="NS", AJ2013=0,AK2013=0)), 1, IF(OR(AND(AI2013&gt;0,AJ2013&gt;1,AI2013&gt;AK2013), AND(AI2013="NS",AJ2013=2), AND(AI2013="NS",AK2013=0,AJ2013&gt;0),AI2013=AK2013), 0,IF(AI2013="",0,1))))</f>
        <v>0</v>
      </c>
      <c r="AM2013">
        <f t="shared" ref="AM2013:AM2043" si="1476">V2013</f>
        <v>0</v>
      </c>
      <c r="AN2013">
        <f t="shared" ref="AN2013:AN2043" si="1477">COUNTIF(W2013:X2013,"NS")</f>
        <v>0</v>
      </c>
      <c r="AO2013">
        <f t="shared" ref="AO2013:AO2043" si="1478">SUM(W2013:X2013)</f>
        <v>0</v>
      </c>
      <c r="AP2013">
        <f t="shared" ref="AP2013:AP2043" si="1479">IF(COUNTIF(V2013:X2013,"NA")=3,0,IF(OR(AND(AM2013=0,AN2013&gt;0),AND(AM2013="NS",AO2013&gt;0), AND(AM2013="NS", AN2013=0,AO2013=0)), 1, IF(OR(AND(AM2013&gt;0,AN2013&gt;1,AM2013&gt;AO2013), AND(AM2013="NS",AN2013=2), AND(AM2013="NS",AO2013=0,AN2013&gt;0),AM2013=AO2013), 0, 1)))</f>
        <v>0</v>
      </c>
      <c r="AQ2013">
        <f t="shared" ref="AQ2013:AQ2043" si="1480">Y2013</f>
        <v>0</v>
      </c>
      <c r="AR2013">
        <f t="shared" ref="AR2013:AR2043" si="1481">COUNTIF(Z2013:AA2013,"NS")</f>
        <v>0</v>
      </c>
      <c r="AS2013">
        <f t="shared" ref="AS2013:AS2043" si="1482">SUM(Z2013:AA2013)</f>
        <v>0</v>
      </c>
      <c r="AT2013">
        <f t="shared" ref="AT2013:AT2043" si="1483">IF(COUNTIF(Y2013:AA2013,"NA")=3,0,IF(OR(AND(AQ2013=0,AR2013&gt;0),AND(AQ2013="NS",AS2013&gt;0), AND(AQ2013="NS", AR2013=0,AS2013=0)), 1, IF(OR(AND(AQ2013&gt;0,AR2013&gt;1,AQ2013&gt;AS2013), AND(AQ2013="NS",AR2013=2), AND(AQ2013="NS",AS2013=0,AR2013&gt;0),AQ2013=AS2013), 0, 1)))</f>
        <v>0</v>
      </c>
      <c r="AU2013">
        <f t="shared" ref="AU2013:AU2043" si="1484">AB2013</f>
        <v>0</v>
      </c>
      <c r="AV2013">
        <f t="shared" ref="AV2013:AV2043" si="1485">COUNTIF(AC2013:AD2013,"NS")</f>
        <v>0</v>
      </c>
      <c r="AW2013">
        <f t="shared" ref="AW2013:AW2043" si="1486">SUM(AC2013:AD2013)</f>
        <v>0</v>
      </c>
      <c r="AX2013">
        <f t="shared" ref="AX2013:AX2043" si="1487">IF(COUNTIF(AB2013:AD2013,"NA")=3,0,IF(OR(AND(AU2013=0,AV2013&gt;0),AND(AU2013="NS",AW2013&gt;0), AND(AU2013="NS", AV2013=0,AW2013=0)), 1, IF(OR(AND(AU2013&gt;0,AV2013&gt;1,AU2013&gt;AW2013), AND(AU2013="NS",AV2013=2), AND(AU2013="NS",AW2013=0,AV2013&gt;0),AU2013=AW2013), 0, 1)))</f>
        <v>0</v>
      </c>
      <c r="AY2013" s="356" t="str">
        <f t="shared" ref="AY2013:AY2076" si="1488">S2013</f>
        <v/>
      </c>
      <c r="AZ2013" s="357">
        <f t="shared" ref="AZ2013:AZ2076" si="1489">COUNTIF(V2013,"NS")+COUNTIF(Y2013,"NS") + COUNTIF(AB2013,"NS")</f>
        <v>0</v>
      </c>
      <c r="BA2013" s="358">
        <f t="shared" ref="BA2013:BA2076" si="1490">SUM(V2013,Y2013,AB2013)</f>
        <v>0</v>
      </c>
      <c r="BB2013" s="359">
        <f t="shared" ref="BB2013:BB2076" si="1491">IF(OR(AND(AY2013=0,AZ2013&gt;0),AND(AY2013="NS",BA2013&gt;0),AND(AY2013="NS",AZ2013=0,BA2013=0)),1,IF(OR(AND(AY2013&gt;0,AZ2013&gt;1,AY2013&gt;BA2013),AND(AY2013="NS",AZ2013=2),AND(AY2013="NS",BA2013=0,AZ2013&gt;0),AY2013=BA2013),0,IF(AY2013="",0,1)))</f>
        <v>0</v>
      </c>
      <c r="BC2013" s="356" t="str">
        <f t="shared" ref="BC2013:BC2076" si="1492">T2013</f>
        <v/>
      </c>
      <c r="BD2013" s="357">
        <f t="shared" ref="BD2013:BD2076" si="1493">COUNTIF(W2013,"NS")+COUNTIF(Z2013,"NS") + COUNTIF(AC2013,"NS")</f>
        <v>0</v>
      </c>
      <c r="BE2013" s="358">
        <f t="shared" ref="BE2013:BE2076" si="1494">SUM(W2013,Z2013,AC2013)</f>
        <v>0</v>
      </c>
      <c r="BF2013" s="359">
        <f t="shared" ref="BF2013:BF2076" si="1495">IF(OR(AND(BC2013=0,BD2013&gt;0),AND(BC2013="NS",BE2013&gt;0),AND(BC2013="NS",BD2013=0,BE2013=0)),1,IF(OR(AND(BC2013&gt;0,BD2013&gt;1,BC2013&gt;BE2013),AND(BC2013="NS",BD2013=2),AND(BC2013="NS",BE2013=0,BD2013&gt;0),BC2013=BE2013),0,IF(BC2013="",0,1)))</f>
        <v>0</v>
      </c>
      <c r="BG2013" s="356" t="str">
        <f t="shared" ref="BG2013:BG2076" si="1496">U2013</f>
        <v/>
      </c>
      <c r="BH2013" s="357">
        <f t="shared" ref="BH2013:BH2076" si="1497">COUNTIF(X2013,"NS")+COUNTIF(AA2013,"NS") + COUNTIF(AD2013,"NS")</f>
        <v>0</v>
      </c>
      <c r="BI2013" s="358">
        <f t="shared" ref="BI2013:BI2076" si="1498">SUM(X2013,AA2013,AD2013)</f>
        <v>0</v>
      </c>
      <c r="BJ2013" s="359">
        <f t="shared" ref="BJ2013:BJ2076" si="1499">IF(OR(AND(BG2013=0,BH2013&gt;0),AND(BG2013="NS",BI2013&gt;0),AND(BG2013="NS",BH2013=0,BI2013=0)),1,IF(OR(AND(BG2013&gt;0,BH2013&gt;1,BG2013&gt;BI2013),AND(BG2013="NS",BH2013=2),AND(BG2013="NS",BI2013=0,BH2013&gt;0),BG2013=BI2013),0,IF(BG2013="",0,1)))</f>
        <v>0</v>
      </c>
      <c r="BK2013" s="293">
        <f t="shared" ref="BK2013:BK2076" si="1500">IF(SUM(AL2013,AP2013,AT2013,AX2013,BB2013,BF2013,BJ2013)=0,0,1)</f>
        <v>0</v>
      </c>
      <c r="BL2013" s="352" t="str">
        <f>IF(BK2013=0,"",
IF(SUM($BK$2012:BK2013)=1,BM2013,
IF($BK$2132&gt;SUM($BK$2012:BK2013),_xlfn.CONCAT(", ",BM2013),
IF($BK$2132=SUM($BK$2012:BK2013),_xlfn.CONCAT(" y ",BM2013)))))</f>
        <v/>
      </c>
      <c r="BM2013" s="120" t="s">
        <v>5127</v>
      </c>
      <c r="BN2013" s="290">
        <f t="shared" ref="BN2013:BN2076" si="1501">IF(AND(COUNTBLANK(D2013)=1,COUNTA(V2013:AD2013)=0),0,IF(AND(COUNTBLANK(D2013)=0,COUNTA(V2013:AD2013)=9),0,1))</f>
        <v>0</v>
      </c>
      <c r="BO2013" s="293">
        <f t="shared" ref="BO2013:BO2076" si="1502">IF(BN2013=0,0,1)</f>
        <v>0</v>
      </c>
      <c r="BP2013" s="283" t="str">
        <f>IF(BO2013=0,"",
IF(SUM($BO$2012:BO2013)=1,BQ2013,
IF($BO$2132&gt;SUM($BO$2012:BO2013),_xlfn.CONCAT(", ",BQ2013),
IF($BO$2132=SUM($BO$2012:BO2013),_xlfn.CONCAT(" y ",BQ2013)))))</f>
        <v/>
      </c>
      <c r="BQ2013" s="120" t="s">
        <v>5127</v>
      </c>
    </row>
    <row r="2014" spans="1:69" ht="15" customHeight="1">
      <c r="A2014" s="30"/>
      <c r="B2014" s="31"/>
      <c r="C2014" s="35" t="s">
        <v>5027</v>
      </c>
      <c r="D2014" s="800" t="str">
        <f>IF(CNGE_2026_M1_Secc1_Sub1!$D43="","",CNGE_2026_M1_Secc1_Sub1!$D43)</f>
        <v/>
      </c>
      <c r="E2014" s="723"/>
      <c r="F2014" s="723"/>
      <c r="G2014" s="723"/>
      <c r="H2014" s="723"/>
      <c r="I2014" s="723"/>
      <c r="J2014" s="723"/>
      <c r="K2014" s="723"/>
      <c r="L2014" s="723"/>
      <c r="M2014" s="723"/>
      <c r="N2014" s="723"/>
      <c r="O2014" s="723"/>
      <c r="P2014" s="723"/>
      <c r="Q2014" s="723"/>
      <c r="R2014" s="724"/>
      <c r="S2014" s="637" t="str">
        <f t="shared" si="1469"/>
        <v/>
      </c>
      <c r="T2014" s="637" t="str">
        <f t="shared" si="1470"/>
        <v/>
      </c>
      <c r="U2014" s="637" t="str">
        <f t="shared" si="1471"/>
        <v/>
      </c>
      <c r="V2014" s="638"/>
      <c r="W2014" s="638"/>
      <c r="X2014" s="638"/>
      <c r="Y2014" s="638"/>
      <c r="Z2014" s="638"/>
      <c r="AA2014" s="638"/>
      <c r="AB2014" s="638"/>
      <c r="AC2014" s="638"/>
      <c r="AD2014" s="638"/>
      <c r="AI2014" t="str">
        <f t="shared" si="1472"/>
        <v/>
      </c>
      <c r="AJ2014">
        <f t="shared" si="1473"/>
        <v>0</v>
      </c>
      <c r="AK2014">
        <f t="shared" si="1474"/>
        <v>0</v>
      </c>
      <c r="AL2014">
        <f t="shared" si="1475"/>
        <v>0</v>
      </c>
      <c r="AM2014">
        <f t="shared" si="1476"/>
        <v>0</v>
      </c>
      <c r="AN2014">
        <f t="shared" si="1477"/>
        <v>0</v>
      </c>
      <c r="AO2014">
        <f t="shared" si="1478"/>
        <v>0</v>
      </c>
      <c r="AP2014">
        <f t="shared" si="1479"/>
        <v>0</v>
      </c>
      <c r="AQ2014">
        <f t="shared" si="1480"/>
        <v>0</v>
      </c>
      <c r="AR2014">
        <f t="shared" si="1481"/>
        <v>0</v>
      </c>
      <c r="AS2014">
        <f t="shared" si="1482"/>
        <v>0</v>
      </c>
      <c r="AT2014">
        <f t="shared" si="1483"/>
        <v>0</v>
      </c>
      <c r="AU2014">
        <f t="shared" si="1484"/>
        <v>0</v>
      </c>
      <c r="AV2014">
        <f t="shared" si="1485"/>
        <v>0</v>
      </c>
      <c r="AW2014">
        <f t="shared" si="1486"/>
        <v>0</v>
      </c>
      <c r="AX2014">
        <f t="shared" si="1487"/>
        <v>0</v>
      </c>
      <c r="AY2014" s="356" t="str">
        <f t="shared" si="1488"/>
        <v/>
      </c>
      <c r="AZ2014" s="357">
        <f t="shared" si="1489"/>
        <v>0</v>
      </c>
      <c r="BA2014" s="358">
        <f t="shared" si="1490"/>
        <v>0</v>
      </c>
      <c r="BB2014" s="359">
        <f t="shared" si="1491"/>
        <v>0</v>
      </c>
      <c r="BC2014" s="356" t="str">
        <f t="shared" si="1492"/>
        <v/>
      </c>
      <c r="BD2014" s="357">
        <f t="shared" si="1493"/>
        <v>0</v>
      </c>
      <c r="BE2014" s="358">
        <f t="shared" si="1494"/>
        <v>0</v>
      </c>
      <c r="BF2014" s="359">
        <f t="shared" si="1495"/>
        <v>0</v>
      </c>
      <c r="BG2014" s="356" t="str">
        <f t="shared" si="1496"/>
        <v/>
      </c>
      <c r="BH2014" s="357">
        <f t="shared" si="1497"/>
        <v>0</v>
      </c>
      <c r="BI2014" s="358">
        <f t="shared" si="1498"/>
        <v>0</v>
      </c>
      <c r="BJ2014" s="359">
        <f t="shared" si="1499"/>
        <v>0</v>
      </c>
      <c r="BK2014" s="293">
        <f t="shared" si="1500"/>
        <v>0</v>
      </c>
      <c r="BL2014" s="352" t="str">
        <f>IF(BK2014=0,"",
IF(SUM($BK$2012:BK2014)=1,BM2014,
IF($BK$2132&gt;SUM($BK$2012:BK2014),_xlfn.CONCAT(", ",BM2014),
IF($BK$2132=SUM($BK$2012:BK2014),_xlfn.CONCAT(" y ",BM2014)))))</f>
        <v/>
      </c>
      <c r="BM2014" s="120" t="s">
        <v>5129</v>
      </c>
      <c r="BN2014" s="290">
        <f t="shared" si="1501"/>
        <v>0</v>
      </c>
      <c r="BO2014" s="293">
        <f t="shared" si="1502"/>
        <v>0</v>
      </c>
      <c r="BP2014" s="283" t="str">
        <f>IF(BO2014=0,"",
IF(SUM($BO$2012:BO2014)=1,BQ2014,
IF($BO$2132&gt;SUM($BO$2012:BO2014),_xlfn.CONCAT(", ",BQ2014),
IF($BO$2132=SUM($BO$2012:BO2014),_xlfn.CONCAT(" y ",BQ2014)))))</f>
        <v/>
      </c>
      <c r="BQ2014" s="120" t="s">
        <v>5129</v>
      </c>
    </row>
    <row r="2015" spans="1:69" ht="15" customHeight="1">
      <c r="A2015" s="30"/>
      <c r="B2015" s="31"/>
      <c r="C2015" s="35" t="s">
        <v>5029</v>
      </c>
      <c r="D2015" s="800" t="str">
        <f>IF(CNGE_2026_M1_Secc1_Sub1!$D44="","",CNGE_2026_M1_Secc1_Sub1!$D44)</f>
        <v/>
      </c>
      <c r="E2015" s="723"/>
      <c r="F2015" s="723"/>
      <c r="G2015" s="723"/>
      <c r="H2015" s="723"/>
      <c r="I2015" s="723"/>
      <c r="J2015" s="723"/>
      <c r="K2015" s="723"/>
      <c r="L2015" s="723"/>
      <c r="M2015" s="723"/>
      <c r="N2015" s="723"/>
      <c r="O2015" s="723"/>
      <c r="P2015" s="723"/>
      <c r="Q2015" s="723"/>
      <c r="R2015" s="724"/>
      <c r="S2015" s="637" t="str">
        <f t="shared" si="1469"/>
        <v/>
      </c>
      <c r="T2015" s="637" t="str">
        <f t="shared" si="1470"/>
        <v/>
      </c>
      <c r="U2015" s="637" t="str">
        <f t="shared" si="1471"/>
        <v/>
      </c>
      <c r="V2015" s="638"/>
      <c r="W2015" s="638"/>
      <c r="X2015" s="638"/>
      <c r="Y2015" s="638"/>
      <c r="Z2015" s="638"/>
      <c r="AA2015" s="638"/>
      <c r="AB2015" s="638"/>
      <c r="AC2015" s="638"/>
      <c r="AD2015" s="638"/>
      <c r="AI2015" t="str">
        <f t="shared" si="1472"/>
        <v/>
      </c>
      <c r="AJ2015">
        <f t="shared" si="1473"/>
        <v>0</v>
      </c>
      <c r="AK2015">
        <f t="shared" si="1474"/>
        <v>0</v>
      </c>
      <c r="AL2015">
        <f t="shared" si="1475"/>
        <v>0</v>
      </c>
      <c r="AM2015">
        <f t="shared" si="1476"/>
        <v>0</v>
      </c>
      <c r="AN2015">
        <f t="shared" si="1477"/>
        <v>0</v>
      </c>
      <c r="AO2015">
        <f t="shared" si="1478"/>
        <v>0</v>
      </c>
      <c r="AP2015">
        <f t="shared" si="1479"/>
        <v>0</v>
      </c>
      <c r="AQ2015">
        <f t="shared" si="1480"/>
        <v>0</v>
      </c>
      <c r="AR2015">
        <f t="shared" si="1481"/>
        <v>0</v>
      </c>
      <c r="AS2015">
        <f t="shared" si="1482"/>
        <v>0</v>
      </c>
      <c r="AT2015">
        <f t="shared" si="1483"/>
        <v>0</v>
      </c>
      <c r="AU2015">
        <f t="shared" si="1484"/>
        <v>0</v>
      </c>
      <c r="AV2015">
        <f t="shared" si="1485"/>
        <v>0</v>
      </c>
      <c r="AW2015">
        <f t="shared" si="1486"/>
        <v>0</v>
      </c>
      <c r="AX2015">
        <f t="shared" si="1487"/>
        <v>0</v>
      </c>
      <c r="AY2015" s="356" t="str">
        <f t="shared" si="1488"/>
        <v/>
      </c>
      <c r="AZ2015" s="357">
        <f t="shared" si="1489"/>
        <v>0</v>
      </c>
      <c r="BA2015" s="358">
        <f t="shared" si="1490"/>
        <v>0</v>
      </c>
      <c r="BB2015" s="359">
        <f t="shared" si="1491"/>
        <v>0</v>
      </c>
      <c r="BC2015" s="356" t="str">
        <f t="shared" si="1492"/>
        <v/>
      </c>
      <c r="BD2015" s="357">
        <f t="shared" si="1493"/>
        <v>0</v>
      </c>
      <c r="BE2015" s="358">
        <f t="shared" si="1494"/>
        <v>0</v>
      </c>
      <c r="BF2015" s="359">
        <f t="shared" si="1495"/>
        <v>0</v>
      </c>
      <c r="BG2015" s="356" t="str">
        <f t="shared" si="1496"/>
        <v/>
      </c>
      <c r="BH2015" s="357">
        <f t="shared" si="1497"/>
        <v>0</v>
      </c>
      <c r="BI2015" s="358">
        <f t="shared" si="1498"/>
        <v>0</v>
      </c>
      <c r="BJ2015" s="359">
        <f t="shared" si="1499"/>
        <v>0</v>
      </c>
      <c r="BK2015" s="293">
        <f t="shared" si="1500"/>
        <v>0</v>
      </c>
      <c r="BL2015" s="352" t="str">
        <f>IF(BK2015=0,"",
IF(SUM($BK$2012:BK2015)=1,BM2015,
IF($BK$2132&gt;SUM($BK$2012:BK2015),_xlfn.CONCAT(", ",BM2015),
IF($BK$2132=SUM($BK$2012:BK2015),_xlfn.CONCAT(" y ",BM2015)))))</f>
        <v/>
      </c>
      <c r="BM2015" s="120" t="s">
        <v>5131</v>
      </c>
      <c r="BN2015" s="290">
        <f t="shared" si="1501"/>
        <v>0</v>
      </c>
      <c r="BO2015" s="293">
        <f t="shared" si="1502"/>
        <v>0</v>
      </c>
      <c r="BP2015" s="283" t="str">
        <f>IF(BO2015=0,"",
IF(SUM($BO$2012:BO2015)=1,BQ2015,
IF($BO$2132&gt;SUM($BO$2012:BO2015),_xlfn.CONCAT(", ",BQ2015),
IF($BO$2132=SUM($BO$2012:BO2015),_xlfn.CONCAT(" y ",BQ2015)))))</f>
        <v/>
      </c>
      <c r="BQ2015" s="120" t="s">
        <v>5131</v>
      </c>
    </row>
    <row r="2016" spans="1:69" ht="15" customHeight="1">
      <c r="A2016" s="30"/>
      <c r="B2016" s="31"/>
      <c r="C2016" s="35" t="s">
        <v>5031</v>
      </c>
      <c r="D2016" s="800" t="str">
        <f>IF(CNGE_2026_M1_Secc1_Sub1!$D45="","",CNGE_2026_M1_Secc1_Sub1!$D45)</f>
        <v/>
      </c>
      <c r="E2016" s="723"/>
      <c r="F2016" s="723"/>
      <c r="G2016" s="723"/>
      <c r="H2016" s="723"/>
      <c r="I2016" s="723"/>
      <c r="J2016" s="723"/>
      <c r="K2016" s="723"/>
      <c r="L2016" s="723"/>
      <c r="M2016" s="723"/>
      <c r="N2016" s="723"/>
      <c r="O2016" s="723"/>
      <c r="P2016" s="723"/>
      <c r="Q2016" s="723"/>
      <c r="R2016" s="724"/>
      <c r="S2016" s="637" t="str">
        <f t="shared" si="1469"/>
        <v/>
      </c>
      <c r="T2016" s="637" t="str">
        <f t="shared" si="1470"/>
        <v/>
      </c>
      <c r="U2016" s="637" t="str">
        <f t="shared" si="1471"/>
        <v/>
      </c>
      <c r="V2016" s="638"/>
      <c r="W2016" s="638"/>
      <c r="X2016" s="638"/>
      <c r="Y2016" s="638"/>
      <c r="Z2016" s="638"/>
      <c r="AA2016" s="638"/>
      <c r="AB2016" s="638"/>
      <c r="AC2016" s="638"/>
      <c r="AD2016" s="638"/>
      <c r="AI2016" t="str">
        <f t="shared" si="1472"/>
        <v/>
      </c>
      <c r="AJ2016">
        <f t="shared" si="1473"/>
        <v>0</v>
      </c>
      <c r="AK2016">
        <f t="shared" si="1474"/>
        <v>0</v>
      </c>
      <c r="AL2016">
        <f t="shared" si="1475"/>
        <v>0</v>
      </c>
      <c r="AM2016">
        <f t="shared" si="1476"/>
        <v>0</v>
      </c>
      <c r="AN2016">
        <f t="shared" si="1477"/>
        <v>0</v>
      </c>
      <c r="AO2016">
        <f t="shared" si="1478"/>
        <v>0</v>
      </c>
      <c r="AP2016">
        <f t="shared" si="1479"/>
        <v>0</v>
      </c>
      <c r="AQ2016">
        <f t="shared" si="1480"/>
        <v>0</v>
      </c>
      <c r="AR2016">
        <f t="shared" si="1481"/>
        <v>0</v>
      </c>
      <c r="AS2016">
        <f t="shared" si="1482"/>
        <v>0</v>
      </c>
      <c r="AT2016">
        <f t="shared" si="1483"/>
        <v>0</v>
      </c>
      <c r="AU2016">
        <f t="shared" si="1484"/>
        <v>0</v>
      </c>
      <c r="AV2016">
        <f t="shared" si="1485"/>
        <v>0</v>
      </c>
      <c r="AW2016">
        <f t="shared" si="1486"/>
        <v>0</v>
      </c>
      <c r="AX2016">
        <f t="shared" si="1487"/>
        <v>0</v>
      </c>
      <c r="AY2016" s="356" t="str">
        <f t="shared" si="1488"/>
        <v/>
      </c>
      <c r="AZ2016" s="357">
        <f t="shared" si="1489"/>
        <v>0</v>
      </c>
      <c r="BA2016" s="358">
        <f t="shared" si="1490"/>
        <v>0</v>
      </c>
      <c r="BB2016" s="359">
        <f t="shared" si="1491"/>
        <v>0</v>
      </c>
      <c r="BC2016" s="356" t="str">
        <f t="shared" si="1492"/>
        <v/>
      </c>
      <c r="BD2016" s="357">
        <f t="shared" si="1493"/>
        <v>0</v>
      </c>
      <c r="BE2016" s="358">
        <f t="shared" si="1494"/>
        <v>0</v>
      </c>
      <c r="BF2016" s="359">
        <f t="shared" si="1495"/>
        <v>0</v>
      </c>
      <c r="BG2016" s="356" t="str">
        <f t="shared" si="1496"/>
        <v/>
      </c>
      <c r="BH2016" s="357">
        <f t="shared" si="1497"/>
        <v>0</v>
      </c>
      <c r="BI2016" s="358">
        <f t="shared" si="1498"/>
        <v>0</v>
      </c>
      <c r="BJ2016" s="359">
        <f t="shared" si="1499"/>
        <v>0</v>
      </c>
      <c r="BK2016" s="293">
        <f t="shared" si="1500"/>
        <v>0</v>
      </c>
      <c r="BL2016" s="352" t="str">
        <f>IF(BK2016=0,"",
IF(SUM($BK$2012:BK2016)=1,BM2016,
IF($BK$2132&gt;SUM($BK$2012:BK2016),_xlfn.CONCAT(", ",BM2016),
IF($BK$2132=SUM($BK$2012:BK2016),_xlfn.CONCAT(" y ",BM2016)))))</f>
        <v/>
      </c>
      <c r="BM2016" s="120" t="s">
        <v>5133</v>
      </c>
      <c r="BN2016" s="290">
        <f t="shared" si="1501"/>
        <v>0</v>
      </c>
      <c r="BO2016" s="293">
        <f t="shared" si="1502"/>
        <v>0</v>
      </c>
      <c r="BP2016" s="283" t="str">
        <f>IF(BO2016=0,"",
IF(SUM($BO$2012:BO2016)=1,BQ2016,
IF($BO$2132&gt;SUM($BO$2012:BO2016),_xlfn.CONCAT(", ",BQ2016),
IF($BO$2132=SUM($BO$2012:BO2016),_xlfn.CONCAT(" y ",BQ2016)))))</f>
        <v/>
      </c>
      <c r="BQ2016" s="120" t="s">
        <v>5133</v>
      </c>
    </row>
    <row r="2017" spans="1:69" ht="15" customHeight="1">
      <c r="A2017" s="30"/>
      <c r="B2017" s="31"/>
      <c r="C2017" s="35" t="s">
        <v>5033</v>
      </c>
      <c r="D2017" s="800" t="str">
        <f>IF(CNGE_2026_M1_Secc1_Sub1!$D46="","",CNGE_2026_M1_Secc1_Sub1!$D46)</f>
        <v/>
      </c>
      <c r="E2017" s="723"/>
      <c r="F2017" s="723"/>
      <c r="G2017" s="723"/>
      <c r="H2017" s="723"/>
      <c r="I2017" s="723"/>
      <c r="J2017" s="723"/>
      <c r="K2017" s="723"/>
      <c r="L2017" s="723"/>
      <c r="M2017" s="723"/>
      <c r="N2017" s="723"/>
      <c r="O2017" s="723"/>
      <c r="P2017" s="723"/>
      <c r="Q2017" s="723"/>
      <c r="R2017" s="724"/>
      <c r="S2017" s="637" t="str">
        <f t="shared" si="1469"/>
        <v/>
      </c>
      <c r="T2017" s="637" t="str">
        <f t="shared" si="1470"/>
        <v/>
      </c>
      <c r="U2017" s="637" t="str">
        <f t="shared" si="1471"/>
        <v/>
      </c>
      <c r="V2017" s="638"/>
      <c r="W2017" s="638"/>
      <c r="X2017" s="638"/>
      <c r="Y2017" s="638"/>
      <c r="Z2017" s="638"/>
      <c r="AA2017" s="638"/>
      <c r="AB2017" s="638"/>
      <c r="AC2017" s="638"/>
      <c r="AD2017" s="638"/>
      <c r="AI2017" t="str">
        <f t="shared" si="1472"/>
        <v/>
      </c>
      <c r="AJ2017">
        <f t="shared" si="1473"/>
        <v>0</v>
      </c>
      <c r="AK2017">
        <f t="shared" si="1474"/>
        <v>0</v>
      </c>
      <c r="AL2017">
        <f t="shared" si="1475"/>
        <v>0</v>
      </c>
      <c r="AM2017">
        <f t="shared" si="1476"/>
        <v>0</v>
      </c>
      <c r="AN2017">
        <f t="shared" si="1477"/>
        <v>0</v>
      </c>
      <c r="AO2017">
        <f t="shared" si="1478"/>
        <v>0</v>
      </c>
      <c r="AP2017">
        <f t="shared" si="1479"/>
        <v>0</v>
      </c>
      <c r="AQ2017">
        <f t="shared" si="1480"/>
        <v>0</v>
      </c>
      <c r="AR2017">
        <f t="shared" si="1481"/>
        <v>0</v>
      </c>
      <c r="AS2017">
        <f t="shared" si="1482"/>
        <v>0</v>
      </c>
      <c r="AT2017">
        <f t="shared" si="1483"/>
        <v>0</v>
      </c>
      <c r="AU2017">
        <f t="shared" si="1484"/>
        <v>0</v>
      </c>
      <c r="AV2017">
        <f t="shared" si="1485"/>
        <v>0</v>
      </c>
      <c r="AW2017">
        <f t="shared" si="1486"/>
        <v>0</v>
      </c>
      <c r="AX2017">
        <f t="shared" si="1487"/>
        <v>0</v>
      </c>
      <c r="AY2017" s="356" t="str">
        <f t="shared" si="1488"/>
        <v/>
      </c>
      <c r="AZ2017" s="357">
        <f t="shared" si="1489"/>
        <v>0</v>
      </c>
      <c r="BA2017" s="358">
        <f t="shared" si="1490"/>
        <v>0</v>
      </c>
      <c r="BB2017" s="359">
        <f t="shared" si="1491"/>
        <v>0</v>
      </c>
      <c r="BC2017" s="356" t="str">
        <f t="shared" si="1492"/>
        <v/>
      </c>
      <c r="BD2017" s="357">
        <f t="shared" si="1493"/>
        <v>0</v>
      </c>
      <c r="BE2017" s="358">
        <f t="shared" si="1494"/>
        <v>0</v>
      </c>
      <c r="BF2017" s="359">
        <f t="shared" si="1495"/>
        <v>0</v>
      </c>
      <c r="BG2017" s="356" t="str">
        <f t="shared" si="1496"/>
        <v/>
      </c>
      <c r="BH2017" s="357">
        <f t="shared" si="1497"/>
        <v>0</v>
      </c>
      <c r="BI2017" s="358">
        <f t="shared" si="1498"/>
        <v>0</v>
      </c>
      <c r="BJ2017" s="359">
        <f t="shared" si="1499"/>
        <v>0</v>
      </c>
      <c r="BK2017" s="293">
        <f t="shared" si="1500"/>
        <v>0</v>
      </c>
      <c r="BL2017" s="352" t="str">
        <f>IF(BK2017=0,"",
IF(SUM($BK$2012:BK2017)=1,BM2017,
IF($BK$2132&gt;SUM($BK$2012:BK2017),_xlfn.CONCAT(", ",BM2017),
IF($BK$2132=SUM($BK$2012:BK2017),_xlfn.CONCAT(" y ",BM2017)))))</f>
        <v/>
      </c>
      <c r="BM2017" s="120" t="s">
        <v>5135</v>
      </c>
      <c r="BN2017" s="290">
        <f t="shared" si="1501"/>
        <v>0</v>
      </c>
      <c r="BO2017" s="293">
        <f t="shared" si="1502"/>
        <v>0</v>
      </c>
      <c r="BP2017" s="283" t="str">
        <f>IF(BO2017=0,"",
IF(SUM($BO$2012:BO2017)=1,BQ2017,
IF($BO$2132&gt;SUM($BO$2012:BO2017),_xlfn.CONCAT(", ",BQ2017),
IF($BO$2132=SUM($BO$2012:BO2017),_xlfn.CONCAT(" y ",BQ2017)))))</f>
        <v/>
      </c>
      <c r="BQ2017" s="120" t="s">
        <v>5135</v>
      </c>
    </row>
    <row r="2018" spans="1:69" ht="15" customHeight="1">
      <c r="A2018" s="30"/>
      <c r="B2018" s="31"/>
      <c r="C2018" s="35" t="s">
        <v>5035</v>
      </c>
      <c r="D2018" s="800" t="str">
        <f>IF(CNGE_2026_M1_Secc1_Sub1!$D47="","",CNGE_2026_M1_Secc1_Sub1!$D47)</f>
        <v/>
      </c>
      <c r="E2018" s="723"/>
      <c r="F2018" s="723"/>
      <c r="G2018" s="723"/>
      <c r="H2018" s="723"/>
      <c r="I2018" s="723"/>
      <c r="J2018" s="723"/>
      <c r="K2018" s="723"/>
      <c r="L2018" s="723"/>
      <c r="M2018" s="723"/>
      <c r="N2018" s="723"/>
      <c r="O2018" s="723"/>
      <c r="P2018" s="723"/>
      <c r="Q2018" s="723"/>
      <c r="R2018" s="724"/>
      <c r="S2018" s="637" t="str">
        <f t="shared" si="1469"/>
        <v/>
      </c>
      <c r="T2018" s="637" t="str">
        <f t="shared" si="1470"/>
        <v/>
      </c>
      <c r="U2018" s="637" t="str">
        <f t="shared" si="1471"/>
        <v/>
      </c>
      <c r="V2018" s="638"/>
      <c r="W2018" s="638"/>
      <c r="X2018" s="638"/>
      <c r="Y2018" s="638"/>
      <c r="Z2018" s="638"/>
      <c r="AA2018" s="638"/>
      <c r="AB2018" s="638"/>
      <c r="AC2018" s="638"/>
      <c r="AD2018" s="638"/>
      <c r="AI2018" t="str">
        <f t="shared" si="1472"/>
        <v/>
      </c>
      <c r="AJ2018">
        <f t="shared" si="1473"/>
        <v>0</v>
      </c>
      <c r="AK2018">
        <f t="shared" si="1474"/>
        <v>0</v>
      </c>
      <c r="AL2018">
        <f t="shared" si="1475"/>
        <v>0</v>
      </c>
      <c r="AM2018">
        <f t="shared" si="1476"/>
        <v>0</v>
      </c>
      <c r="AN2018">
        <f t="shared" si="1477"/>
        <v>0</v>
      </c>
      <c r="AO2018">
        <f t="shared" si="1478"/>
        <v>0</v>
      </c>
      <c r="AP2018">
        <f t="shared" si="1479"/>
        <v>0</v>
      </c>
      <c r="AQ2018">
        <f t="shared" si="1480"/>
        <v>0</v>
      </c>
      <c r="AR2018">
        <f t="shared" si="1481"/>
        <v>0</v>
      </c>
      <c r="AS2018">
        <f t="shared" si="1482"/>
        <v>0</v>
      </c>
      <c r="AT2018">
        <f t="shared" si="1483"/>
        <v>0</v>
      </c>
      <c r="AU2018">
        <f t="shared" si="1484"/>
        <v>0</v>
      </c>
      <c r="AV2018">
        <f t="shared" si="1485"/>
        <v>0</v>
      </c>
      <c r="AW2018">
        <f t="shared" si="1486"/>
        <v>0</v>
      </c>
      <c r="AX2018">
        <f t="shared" si="1487"/>
        <v>0</v>
      </c>
      <c r="AY2018" s="356" t="str">
        <f t="shared" si="1488"/>
        <v/>
      </c>
      <c r="AZ2018" s="357">
        <f t="shared" si="1489"/>
        <v>0</v>
      </c>
      <c r="BA2018" s="358">
        <f t="shared" si="1490"/>
        <v>0</v>
      </c>
      <c r="BB2018" s="359">
        <f t="shared" si="1491"/>
        <v>0</v>
      </c>
      <c r="BC2018" s="356" t="str">
        <f t="shared" si="1492"/>
        <v/>
      </c>
      <c r="BD2018" s="357">
        <f t="shared" si="1493"/>
        <v>0</v>
      </c>
      <c r="BE2018" s="358">
        <f t="shared" si="1494"/>
        <v>0</v>
      </c>
      <c r="BF2018" s="359">
        <f t="shared" si="1495"/>
        <v>0</v>
      </c>
      <c r="BG2018" s="356" t="str">
        <f t="shared" si="1496"/>
        <v/>
      </c>
      <c r="BH2018" s="357">
        <f t="shared" si="1497"/>
        <v>0</v>
      </c>
      <c r="BI2018" s="358">
        <f t="shared" si="1498"/>
        <v>0</v>
      </c>
      <c r="BJ2018" s="359">
        <f t="shared" si="1499"/>
        <v>0</v>
      </c>
      <c r="BK2018" s="293">
        <f t="shared" si="1500"/>
        <v>0</v>
      </c>
      <c r="BL2018" s="352" t="str">
        <f>IF(BK2018=0,"",
IF(SUM($BK$2012:BK2018)=1,BM2018,
IF($BK$2132&gt;SUM($BK$2012:BK2018),_xlfn.CONCAT(", ",BM2018),
IF($BK$2132=SUM($BK$2012:BK2018),_xlfn.CONCAT(" y ",BM2018)))))</f>
        <v/>
      </c>
      <c r="BM2018" s="120" t="s">
        <v>5137</v>
      </c>
      <c r="BN2018" s="290">
        <f t="shared" si="1501"/>
        <v>0</v>
      </c>
      <c r="BO2018" s="293">
        <f t="shared" si="1502"/>
        <v>0</v>
      </c>
      <c r="BP2018" s="283" t="str">
        <f>IF(BO2018=0,"",
IF(SUM($BO$2012:BO2018)=1,BQ2018,
IF($BO$2132&gt;SUM($BO$2012:BO2018),_xlfn.CONCAT(", ",BQ2018),
IF($BO$2132=SUM($BO$2012:BO2018),_xlfn.CONCAT(" y ",BQ2018)))))</f>
        <v/>
      </c>
      <c r="BQ2018" s="120" t="s">
        <v>5137</v>
      </c>
    </row>
    <row r="2019" spans="1:69" ht="15" customHeight="1">
      <c r="A2019" s="30"/>
      <c r="B2019" s="31"/>
      <c r="C2019" s="35" t="s">
        <v>5037</v>
      </c>
      <c r="D2019" s="800" t="str">
        <f>IF(CNGE_2026_M1_Secc1_Sub1!$D48="","",CNGE_2026_M1_Secc1_Sub1!$D48)</f>
        <v/>
      </c>
      <c r="E2019" s="723"/>
      <c r="F2019" s="723"/>
      <c r="G2019" s="723"/>
      <c r="H2019" s="723"/>
      <c r="I2019" s="723"/>
      <c r="J2019" s="723"/>
      <c r="K2019" s="723"/>
      <c r="L2019" s="723"/>
      <c r="M2019" s="723"/>
      <c r="N2019" s="723"/>
      <c r="O2019" s="723"/>
      <c r="P2019" s="723"/>
      <c r="Q2019" s="723"/>
      <c r="R2019" s="724"/>
      <c r="S2019" s="637" t="str">
        <f t="shared" si="1469"/>
        <v/>
      </c>
      <c r="T2019" s="637" t="str">
        <f t="shared" si="1470"/>
        <v/>
      </c>
      <c r="U2019" s="637" t="str">
        <f t="shared" si="1471"/>
        <v/>
      </c>
      <c r="V2019" s="638"/>
      <c r="W2019" s="638"/>
      <c r="X2019" s="638"/>
      <c r="Y2019" s="638"/>
      <c r="Z2019" s="638"/>
      <c r="AA2019" s="638"/>
      <c r="AB2019" s="638"/>
      <c r="AC2019" s="638"/>
      <c r="AD2019" s="638"/>
      <c r="AI2019" t="str">
        <f t="shared" si="1472"/>
        <v/>
      </c>
      <c r="AJ2019">
        <f t="shared" si="1473"/>
        <v>0</v>
      </c>
      <c r="AK2019">
        <f t="shared" si="1474"/>
        <v>0</v>
      </c>
      <c r="AL2019">
        <f t="shared" si="1475"/>
        <v>0</v>
      </c>
      <c r="AM2019">
        <f t="shared" si="1476"/>
        <v>0</v>
      </c>
      <c r="AN2019">
        <f t="shared" si="1477"/>
        <v>0</v>
      </c>
      <c r="AO2019">
        <f t="shared" si="1478"/>
        <v>0</v>
      </c>
      <c r="AP2019">
        <f t="shared" si="1479"/>
        <v>0</v>
      </c>
      <c r="AQ2019">
        <f t="shared" si="1480"/>
        <v>0</v>
      </c>
      <c r="AR2019">
        <f t="shared" si="1481"/>
        <v>0</v>
      </c>
      <c r="AS2019">
        <f t="shared" si="1482"/>
        <v>0</v>
      </c>
      <c r="AT2019">
        <f t="shared" si="1483"/>
        <v>0</v>
      </c>
      <c r="AU2019">
        <f t="shared" si="1484"/>
        <v>0</v>
      </c>
      <c r="AV2019">
        <f t="shared" si="1485"/>
        <v>0</v>
      </c>
      <c r="AW2019">
        <f t="shared" si="1486"/>
        <v>0</v>
      </c>
      <c r="AX2019">
        <f t="shared" si="1487"/>
        <v>0</v>
      </c>
      <c r="AY2019" s="356" t="str">
        <f t="shared" si="1488"/>
        <v/>
      </c>
      <c r="AZ2019" s="357">
        <f t="shared" si="1489"/>
        <v>0</v>
      </c>
      <c r="BA2019" s="358">
        <f t="shared" si="1490"/>
        <v>0</v>
      </c>
      <c r="BB2019" s="359">
        <f t="shared" si="1491"/>
        <v>0</v>
      </c>
      <c r="BC2019" s="356" t="str">
        <f t="shared" si="1492"/>
        <v/>
      </c>
      <c r="BD2019" s="357">
        <f t="shared" si="1493"/>
        <v>0</v>
      </c>
      <c r="BE2019" s="358">
        <f t="shared" si="1494"/>
        <v>0</v>
      </c>
      <c r="BF2019" s="359">
        <f t="shared" si="1495"/>
        <v>0</v>
      </c>
      <c r="BG2019" s="356" t="str">
        <f t="shared" si="1496"/>
        <v/>
      </c>
      <c r="BH2019" s="357">
        <f t="shared" si="1497"/>
        <v>0</v>
      </c>
      <c r="BI2019" s="358">
        <f t="shared" si="1498"/>
        <v>0</v>
      </c>
      <c r="BJ2019" s="359">
        <f t="shared" si="1499"/>
        <v>0</v>
      </c>
      <c r="BK2019" s="293">
        <f t="shared" si="1500"/>
        <v>0</v>
      </c>
      <c r="BL2019" s="352" t="str">
        <f>IF(BK2019=0,"",
IF(SUM($BK$2012:BK2019)=1,BM2019,
IF($BK$2132&gt;SUM($BK$2012:BK2019),_xlfn.CONCAT(", ",BM2019),
IF($BK$2132=SUM($BK$2012:BK2019),_xlfn.CONCAT(" y ",BM2019)))))</f>
        <v/>
      </c>
      <c r="BM2019" s="120" t="s">
        <v>5139</v>
      </c>
      <c r="BN2019" s="290">
        <f t="shared" si="1501"/>
        <v>0</v>
      </c>
      <c r="BO2019" s="293">
        <f t="shared" si="1502"/>
        <v>0</v>
      </c>
      <c r="BP2019" s="283" t="str">
        <f>IF(BO2019=0,"",
IF(SUM($BO$2012:BO2019)=1,BQ2019,
IF($BO$2132&gt;SUM($BO$2012:BO2019),_xlfn.CONCAT(", ",BQ2019),
IF($BO$2132=SUM($BO$2012:BO2019),_xlfn.CONCAT(" y ",BQ2019)))))</f>
        <v/>
      </c>
      <c r="BQ2019" s="120" t="s">
        <v>5139</v>
      </c>
    </row>
    <row r="2020" spans="1:69" ht="15" customHeight="1">
      <c r="A2020" s="30"/>
      <c r="B2020" s="31"/>
      <c r="C2020" s="35" t="s">
        <v>5039</v>
      </c>
      <c r="D2020" s="800" t="str">
        <f>IF(CNGE_2026_M1_Secc1_Sub1!$D49="","",CNGE_2026_M1_Secc1_Sub1!$D49)</f>
        <v/>
      </c>
      <c r="E2020" s="723"/>
      <c r="F2020" s="723"/>
      <c r="G2020" s="723"/>
      <c r="H2020" s="723"/>
      <c r="I2020" s="723"/>
      <c r="J2020" s="723"/>
      <c r="K2020" s="723"/>
      <c r="L2020" s="723"/>
      <c r="M2020" s="723"/>
      <c r="N2020" s="723"/>
      <c r="O2020" s="723"/>
      <c r="P2020" s="723"/>
      <c r="Q2020" s="723"/>
      <c r="R2020" s="724"/>
      <c r="S2020" s="637" t="str">
        <f t="shared" si="1469"/>
        <v/>
      </c>
      <c r="T2020" s="637" t="str">
        <f t="shared" si="1470"/>
        <v/>
      </c>
      <c r="U2020" s="637" t="str">
        <f t="shared" si="1471"/>
        <v/>
      </c>
      <c r="V2020" s="638"/>
      <c r="W2020" s="638"/>
      <c r="X2020" s="638"/>
      <c r="Y2020" s="638"/>
      <c r="Z2020" s="638"/>
      <c r="AA2020" s="638"/>
      <c r="AB2020" s="638"/>
      <c r="AC2020" s="638"/>
      <c r="AD2020" s="638"/>
      <c r="AI2020" t="str">
        <f t="shared" si="1472"/>
        <v/>
      </c>
      <c r="AJ2020">
        <f t="shared" si="1473"/>
        <v>0</v>
      </c>
      <c r="AK2020">
        <f t="shared" si="1474"/>
        <v>0</v>
      </c>
      <c r="AL2020">
        <f t="shared" si="1475"/>
        <v>0</v>
      </c>
      <c r="AM2020">
        <f t="shared" si="1476"/>
        <v>0</v>
      </c>
      <c r="AN2020">
        <f t="shared" si="1477"/>
        <v>0</v>
      </c>
      <c r="AO2020">
        <f t="shared" si="1478"/>
        <v>0</v>
      </c>
      <c r="AP2020">
        <f t="shared" si="1479"/>
        <v>0</v>
      </c>
      <c r="AQ2020">
        <f t="shared" si="1480"/>
        <v>0</v>
      </c>
      <c r="AR2020">
        <f t="shared" si="1481"/>
        <v>0</v>
      </c>
      <c r="AS2020">
        <f t="shared" si="1482"/>
        <v>0</v>
      </c>
      <c r="AT2020">
        <f t="shared" si="1483"/>
        <v>0</v>
      </c>
      <c r="AU2020">
        <f t="shared" si="1484"/>
        <v>0</v>
      </c>
      <c r="AV2020">
        <f t="shared" si="1485"/>
        <v>0</v>
      </c>
      <c r="AW2020">
        <f t="shared" si="1486"/>
        <v>0</v>
      </c>
      <c r="AX2020">
        <f t="shared" si="1487"/>
        <v>0</v>
      </c>
      <c r="AY2020" s="356" t="str">
        <f t="shared" si="1488"/>
        <v/>
      </c>
      <c r="AZ2020" s="357">
        <f t="shared" si="1489"/>
        <v>0</v>
      </c>
      <c r="BA2020" s="358">
        <f t="shared" si="1490"/>
        <v>0</v>
      </c>
      <c r="BB2020" s="359">
        <f t="shared" si="1491"/>
        <v>0</v>
      </c>
      <c r="BC2020" s="356" t="str">
        <f t="shared" si="1492"/>
        <v/>
      </c>
      <c r="BD2020" s="357">
        <f t="shared" si="1493"/>
        <v>0</v>
      </c>
      <c r="BE2020" s="358">
        <f t="shared" si="1494"/>
        <v>0</v>
      </c>
      <c r="BF2020" s="359">
        <f t="shared" si="1495"/>
        <v>0</v>
      </c>
      <c r="BG2020" s="356" t="str">
        <f t="shared" si="1496"/>
        <v/>
      </c>
      <c r="BH2020" s="357">
        <f t="shared" si="1497"/>
        <v>0</v>
      </c>
      <c r="BI2020" s="358">
        <f t="shared" si="1498"/>
        <v>0</v>
      </c>
      <c r="BJ2020" s="359">
        <f t="shared" si="1499"/>
        <v>0</v>
      </c>
      <c r="BK2020" s="293">
        <f t="shared" si="1500"/>
        <v>0</v>
      </c>
      <c r="BL2020" s="352" t="str">
        <f>IF(BK2020=0,"",
IF(SUM($BK$2012:BK2020)=1,BM2020,
IF($BK$2132&gt;SUM($BK$2012:BK2020),_xlfn.CONCAT(", ",BM2020),
IF($BK$2132=SUM($BK$2012:BK2020),_xlfn.CONCAT(" y ",BM2020)))))</f>
        <v/>
      </c>
      <c r="BM2020" s="120" t="s">
        <v>5141</v>
      </c>
      <c r="BN2020" s="290">
        <f t="shared" si="1501"/>
        <v>0</v>
      </c>
      <c r="BO2020" s="293">
        <f t="shared" si="1502"/>
        <v>0</v>
      </c>
      <c r="BP2020" s="283" t="str">
        <f>IF(BO2020=0,"",
IF(SUM($BO$2012:BO2020)=1,BQ2020,
IF($BO$2132&gt;SUM($BO$2012:BO2020),_xlfn.CONCAT(", ",BQ2020),
IF($BO$2132=SUM($BO$2012:BO2020),_xlfn.CONCAT(" y ",BQ2020)))))</f>
        <v/>
      </c>
      <c r="BQ2020" s="120" t="s">
        <v>5141</v>
      </c>
    </row>
    <row r="2021" spans="1:69" ht="15" customHeight="1">
      <c r="A2021" s="30"/>
      <c r="B2021" s="31"/>
      <c r="C2021" s="35" t="s">
        <v>5040</v>
      </c>
      <c r="D2021" s="800" t="str">
        <f>IF(CNGE_2026_M1_Secc1_Sub1!$D50="","",CNGE_2026_M1_Secc1_Sub1!$D50)</f>
        <v/>
      </c>
      <c r="E2021" s="723"/>
      <c r="F2021" s="723"/>
      <c r="G2021" s="723"/>
      <c r="H2021" s="723"/>
      <c r="I2021" s="723"/>
      <c r="J2021" s="723"/>
      <c r="K2021" s="723"/>
      <c r="L2021" s="723"/>
      <c r="M2021" s="723"/>
      <c r="N2021" s="723"/>
      <c r="O2021" s="723"/>
      <c r="P2021" s="723"/>
      <c r="Q2021" s="723"/>
      <c r="R2021" s="724"/>
      <c r="S2021" s="637" t="str">
        <f t="shared" si="1469"/>
        <v/>
      </c>
      <c r="T2021" s="637" t="str">
        <f t="shared" si="1470"/>
        <v/>
      </c>
      <c r="U2021" s="637" t="str">
        <f t="shared" si="1471"/>
        <v/>
      </c>
      <c r="V2021" s="638"/>
      <c r="W2021" s="638"/>
      <c r="X2021" s="638"/>
      <c r="Y2021" s="638"/>
      <c r="Z2021" s="638"/>
      <c r="AA2021" s="638"/>
      <c r="AB2021" s="638"/>
      <c r="AC2021" s="638"/>
      <c r="AD2021" s="638"/>
      <c r="AI2021" t="str">
        <f t="shared" si="1472"/>
        <v/>
      </c>
      <c r="AJ2021">
        <f t="shared" si="1473"/>
        <v>0</v>
      </c>
      <c r="AK2021">
        <f t="shared" si="1474"/>
        <v>0</v>
      </c>
      <c r="AL2021">
        <f t="shared" si="1475"/>
        <v>0</v>
      </c>
      <c r="AM2021">
        <f t="shared" si="1476"/>
        <v>0</v>
      </c>
      <c r="AN2021">
        <f t="shared" si="1477"/>
        <v>0</v>
      </c>
      <c r="AO2021">
        <f t="shared" si="1478"/>
        <v>0</v>
      </c>
      <c r="AP2021">
        <f t="shared" si="1479"/>
        <v>0</v>
      </c>
      <c r="AQ2021">
        <f t="shared" si="1480"/>
        <v>0</v>
      </c>
      <c r="AR2021">
        <f t="shared" si="1481"/>
        <v>0</v>
      </c>
      <c r="AS2021">
        <f t="shared" si="1482"/>
        <v>0</v>
      </c>
      <c r="AT2021">
        <f t="shared" si="1483"/>
        <v>0</v>
      </c>
      <c r="AU2021">
        <f t="shared" si="1484"/>
        <v>0</v>
      </c>
      <c r="AV2021">
        <f t="shared" si="1485"/>
        <v>0</v>
      </c>
      <c r="AW2021">
        <f t="shared" si="1486"/>
        <v>0</v>
      </c>
      <c r="AX2021">
        <f t="shared" si="1487"/>
        <v>0</v>
      </c>
      <c r="AY2021" s="356" t="str">
        <f t="shared" si="1488"/>
        <v/>
      </c>
      <c r="AZ2021" s="357">
        <f t="shared" si="1489"/>
        <v>0</v>
      </c>
      <c r="BA2021" s="358">
        <f t="shared" si="1490"/>
        <v>0</v>
      </c>
      <c r="BB2021" s="359">
        <f t="shared" si="1491"/>
        <v>0</v>
      </c>
      <c r="BC2021" s="356" t="str">
        <f t="shared" si="1492"/>
        <v/>
      </c>
      <c r="BD2021" s="357">
        <f t="shared" si="1493"/>
        <v>0</v>
      </c>
      <c r="BE2021" s="358">
        <f t="shared" si="1494"/>
        <v>0</v>
      </c>
      <c r="BF2021" s="359">
        <f t="shared" si="1495"/>
        <v>0</v>
      </c>
      <c r="BG2021" s="356" t="str">
        <f t="shared" si="1496"/>
        <v/>
      </c>
      <c r="BH2021" s="357">
        <f t="shared" si="1497"/>
        <v>0</v>
      </c>
      <c r="BI2021" s="358">
        <f t="shared" si="1498"/>
        <v>0</v>
      </c>
      <c r="BJ2021" s="359">
        <f t="shared" si="1499"/>
        <v>0</v>
      </c>
      <c r="BK2021" s="293">
        <f t="shared" si="1500"/>
        <v>0</v>
      </c>
      <c r="BL2021" s="352" t="str">
        <f>IF(BK2021=0,"",
IF(SUM($BK$2012:BK2021)=1,BM2021,
IF($BK$2132&gt;SUM($BK$2012:BK2021),_xlfn.CONCAT(", ",BM2021),
IF($BK$2132=SUM($BK$2012:BK2021),_xlfn.CONCAT(" y ",BM2021)))))</f>
        <v/>
      </c>
      <c r="BM2021" s="120" t="s">
        <v>5143</v>
      </c>
      <c r="BN2021" s="290">
        <f t="shared" si="1501"/>
        <v>0</v>
      </c>
      <c r="BO2021" s="293">
        <f t="shared" si="1502"/>
        <v>0</v>
      </c>
      <c r="BP2021" s="283" t="str">
        <f>IF(BO2021=0,"",
IF(SUM($BO$2012:BO2021)=1,BQ2021,
IF($BO$2132&gt;SUM($BO$2012:BO2021),_xlfn.CONCAT(", ",BQ2021),
IF($BO$2132=SUM($BO$2012:BO2021),_xlfn.CONCAT(" y ",BQ2021)))))</f>
        <v/>
      </c>
      <c r="BQ2021" s="120" t="s">
        <v>5143</v>
      </c>
    </row>
    <row r="2022" spans="1:69" ht="15" customHeight="1">
      <c r="A2022" s="30"/>
      <c r="B2022" s="31"/>
      <c r="C2022" s="35" t="s">
        <v>5042</v>
      </c>
      <c r="D2022" s="800" t="str">
        <f>IF(CNGE_2026_M1_Secc1_Sub1!$D51="","",CNGE_2026_M1_Secc1_Sub1!$D51)</f>
        <v/>
      </c>
      <c r="E2022" s="723"/>
      <c r="F2022" s="723"/>
      <c r="G2022" s="723"/>
      <c r="H2022" s="723"/>
      <c r="I2022" s="723"/>
      <c r="J2022" s="723"/>
      <c r="K2022" s="723"/>
      <c r="L2022" s="723"/>
      <c r="M2022" s="723"/>
      <c r="N2022" s="723"/>
      <c r="O2022" s="723"/>
      <c r="P2022" s="723"/>
      <c r="Q2022" s="723"/>
      <c r="R2022" s="724"/>
      <c r="S2022" s="637" t="str">
        <f t="shared" si="1469"/>
        <v/>
      </c>
      <c r="T2022" s="637" t="str">
        <f t="shared" si="1470"/>
        <v/>
      </c>
      <c r="U2022" s="637" t="str">
        <f t="shared" si="1471"/>
        <v/>
      </c>
      <c r="V2022" s="638"/>
      <c r="W2022" s="638"/>
      <c r="X2022" s="638"/>
      <c r="Y2022" s="638"/>
      <c r="Z2022" s="638"/>
      <c r="AA2022" s="638"/>
      <c r="AB2022" s="638"/>
      <c r="AC2022" s="638"/>
      <c r="AD2022" s="638"/>
      <c r="AI2022" t="str">
        <f t="shared" si="1472"/>
        <v/>
      </c>
      <c r="AJ2022">
        <f t="shared" si="1473"/>
        <v>0</v>
      </c>
      <c r="AK2022">
        <f t="shared" si="1474"/>
        <v>0</v>
      </c>
      <c r="AL2022">
        <f t="shared" si="1475"/>
        <v>0</v>
      </c>
      <c r="AM2022">
        <f t="shared" si="1476"/>
        <v>0</v>
      </c>
      <c r="AN2022">
        <f t="shared" si="1477"/>
        <v>0</v>
      </c>
      <c r="AO2022">
        <f t="shared" si="1478"/>
        <v>0</v>
      </c>
      <c r="AP2022">
        <f t="shared" si="1479"/>
        <v>0</v>
      </c>
      <c r="AQ2022">
        <f t="shared" si="1480"/>
        <v>0</v>
      </c>
      <c r="AR2022">
        <f t="shared" si="1481"/>
        <v>0</v>
      </c>
      <c r="AS2022">
        <f t="shared" si="1482"/>
        <v>0</v>
      </c>
      <c r="AT2022">
        <f t="shared" si="1483"/>
        <v>0</v>
      </c>
      <c r="AU2022">
        <f t="shared" si="1484"/>
        <v>0</v>
      </c>
      <c r="AV2022">
        <f t="shared" si="1485"/>
        <v>0</v>
      </c>
      <c r="AW2022">
        <f t="shared" si="1486"/>
        <v>0</v>
      </c>
      <c r="AX2022">
        <f t="shared" si="1487"/>
        <v>0</v>
      </c>
      <c r="AY2022" s="356" t="str">
        <f t="shared" si="1488"/>
        <v/>
      </c>
      <c r="AZ2022" s="357">
        <f t="shared" si="1489"/>
        <v>0</v>
      </c>
      <c r="BA2022" s="358">
        <f t="shared" si="1490"/>
        <v>0</v>
      </c>
      <c r="BB2022" s="359">
        <f t="shared" si="1491"/>
        <v>0</v>
      </c>
      <c r="BC2022" s="356" t="str">
        <f t="shared" si="1492"/>
        <v/>
      </c>
      <c r="BD2022" s="357">
        <f t="shared" si="1493"/>
        <v>0</v>
      </c>
      <c r="BE2022" s="358">
        <f t="shared" si="1494"/>
        <v>0</v>
      </c>
      <c r="BF2022" s="359">
        <f t="shared" si="1495"/>
        <v>0</v>
      </c>
      <c r="BG2022" s="356" t="str">
        <f t="shared" si="1496"/>
        <v/>
      </c>
      <c r="BH2022" s="357">
        <f t="shared" si="1497"/>
        <v>0</v>
      </c>
      <c r="BI2022" s="358">
        <f t="shared" si="1498"/>
        <v>0</v>
      </c>
      <c r="BJ2022" s="359">
        <f t="shared" si="1499"/>
        <v>0</v>
      </c>
      <c r="BK2022" s="293">
        <f t="shared" si="1500"/>
        <v>0</v>
      </c>
      <c r="BL2022" s="352" t="str">
        <f>IF(BK2022=0,"",
IF(SUM($BK$2012:BK2022)=1,BM2022,
IF($BK$2132&gt;SUM($BK$2012:BK2022),_xlfn.CONCAT(", ",BM2022),
IF($BK$2132=SUM($BK$2012:BK2022),_xlfn.CONCAT(" y ",BM2022)))))</f>
        <v/>
      </c>
      <c r="BM2022" s="120" t="s">
        <v>5145</v>
      </c>
      <c r="BN2022" s="290">
        <f t="shared" si="1501"/>
        <v>0</v>
      </c>
      <c r="BO2022" s="293">
        <f t="shared" si="1502"/>
        <v>0</v>
      </c>
      <c r="BP2022" s="283" t="str">
        <f>IF(BO2022=0,"",
IF(SUM($BO$2012:BO2022)=1,BQ2022,
IF($BO$2132&gt;SUM($BO$2012:BO2022),_xlfn.CONCAT(", ",BQ2022),
IF($BO$2132=SUM($BO$2012:BO2022),_xlfn.CONCAT(" y ",BQ2022)))))</f>
        <v/>
      </c>
      <c r="BQ2022" s="120" t="s">
        <v>5145</v>
      </c>
    </row>
    <row r="2023" spans="1:69" ht="15" customHeight="1">
      <c r="A2023" s="30"/>
      <c r="B2023" s="31"/>
      <c r="C2023" s="35" t="s">
        <v>5043</v>
      </c>
      <c r="D2023" s="800" t="str">
        <f>IF(CNGE_2026_M1_Secc1_Sub1!$D52="","",CNGE_2026_M1_Secc1_Sub1!$D52)</f>
        <v/>
      </c>
      <c r="E2023" s="723"/>
      <c r="F2023" s="723"/>
      <c r="G2023" s="723"/>
      <c r="H2023" s="723"/>
      <c r="I2023" s="723"/>
      <c r="J2023" s="723"/>
      <c r="K2023" s="723"/>
      <c r="L2023" s="723"/>
      <c r="M2023" s="723"/>
      <c r="N2023" s="723"/>
      <c r="O2023" s="723"/>
      <c r="P2023" s="723"/>
      <c r="Q2023" s="723"/>
      <c r="R2023" s="724"/>
      <c r="S2023" s="637" t="str">
        <f t="shared" si="1469"/>
        <v/>
      </c>
      <c r="T2023" s="637" t="str">
        <f t="shared" si="1470"/>
        <v/>
      </c>
      <c r="U2023" s="637" t="str">
        <f t="shared" si="1471"/>
        <v/>
      </c>
      <c r="V2023" s="638"/>
      <c r="W2023" s="638"/>
      <c r="X2023" s="638"/>
      <c r="Y2023" s="638"/>
      <c r="Z2023" s="638"/>
      <c r="AA2023" s="638"/>
      <c r="AB2023" s="638"/>
      <c r="AC2023" s="638"/>
      <c r="AD2023" s="638"/>
      <c r="AI2023" t="str">
        <f t="shared" si="1472"/>
        <v/>
      </c>
      <c r="AJ2023">
        <f t="shared" si="1473"/>
        <v>0</v>
      </c>
      <c r="AK2023">
        <f t="shared" si="1474"/>
        <v>0</v>
      </c>
      <c r="AL2023">
        <f t="shared" si="1475"/>
        <v>0</v>
      </c>
      <c r="AM2023">
        <f t="shared" si="1476"/>
        <v>0</v>
      </c>
      <c r="AN2023">
        <f t="shared" si="1477"/>
        <v>0</v>
      </c>
      <c r="AO2023">
        <f t="shared" si="1478"/>
        <v>0</v>
      </c>
      <c r="AP2023">
        <f t="shared" si="1479"/>
        <v>0</v>
      </c>
      <c r="AQ2023">
        <f t="shared" si="1480"/>
        <v>0</v>
      </c>
      <c r="AR2023">
        <f t="shared" si="1481"/>
        <v>0</v>
      </c>
      <c r="AS2023">
        <f t="shared" si="1482"/>
        <v>0</v>
      </c>
      <c r="AT2023">
        <f t="shared" si="1483"/>
        <v>0</v>
      </c>
      <c r="AU2023">
        <f t="shared" si="1484"/>
        <v>0</v>
      </c>
      <c r="AV2023">
        <f t="shared" si="1485"/>
        <v>0</v>
      </c>
      <c r="AW2023">
        <f t="shared" si="1486"/>
        <v>0</v>
      </c>
      <c r="AX2023">
        <f t="shared" si="1487"/>
        <v>0</v>
      </c>
      <c r="AY2023" s="356" t="str">
        <f t="shared" si="1488"/>
        <v/>
      </c>
      <c r="AZ2023" s="357">
        <f t="shared" si="1489"/>
        <v>0</v>
      </c>
      <c r="BA2023" s="358">
        <f t="shared" si="1490"/>
        <v>0</v>
      </c>
      <c r="BB2023" s="359">
        <f t="shared" si="1491"/>
        <v>0</v>
      </c>
      <c r="BC2023" s="356" t="str">
        <f t="shared" si="1492"/>
        <v/>
      </c>
      <c r="BD2023" s="357">
        <f t="shared" si="1493"/>
        <v>0</v>
      </c>
      <c r="BE2023" s="358">
        <f t="shared" si="1494"/>
        <v>0</v>
      </c>
      <c r="BF2023" s="359">
        <f t="shared" si="1495"/>
        <v>0</v>
      </c>
      <c r="BG2023" s="356" t="str">
        <f t="shared" si="1496"/>
        <v/>
      </c>
      <c r="BH2023" s="357">
        <f t="shared" si="1497"/>
        <v>0</v>
      </c>
      <c r="BI2023" s="358">
        <f t="shared" si="1498"/>
        <v>0</v>
      </c>
      <c r="BJ2023" s="359">
        <f t="shared" si="1499"/>
        <v>0</v>
      </c>
      <c r="BK2023" s="293">
        <f t="shared" si="1500"/>
        <v>0</v>
      </c>
      <c r="BL2023" s="352" t="str">
        <f>IF(BK2023=0,"",
IF(SUM($BK$2012:BK2023)=1,BM2023,
IF($BK$2132&gt;SUM($BK$2012:BK2023),_xlfn.CONCAT(", ",BM2023),
IF($BK$2132=SUM($BK$2012:BK2023),_xlfn.CONCAT(" y ",BM2023)))))</f>
        <v/>
      </c>
      <c r="BM2023" s="120" t="s">
        <v>5147</v>
      </c>
      <c r="BN2023" s="290">
        <f t="shared" si="1501"/>
        <v>0</v>
      </c>
      <c r="BO2023" s="293">
        <f t="shared" si="1502"/>
        <v>0</v>
      </c>
      <c r="BP2023" s="283" t="str">
        <f>IF(BO2023=0,"",
IF(SUM($BO$2012:BO2023)=1,BQ2023,
IF($BO$2132&gt;SUM($BO$2012:BO2023),_xlfn.CONCAT(", ",BQ2023),
IF($BO$2132=SUM($BO$2012:BO2023),_xlfn.CONCAT(" y ",BQ2023)))))</f>
        <v/>
      </c>
      <c r="BQ2023" s="120" t="s">
        <v>5147</v>
      </c>
    </row>
    <row r="2024" spans="1:69" ht="15" customHeight="1">
      <c r="A2024" s="30"/>
      <c r="B2024" s="31"/>
      <c r="C2024" s="35" t="s">
        <v>5044</v>
      </c>
      <c r="D2024" s="800" t="str">
        <f>IF(CNGE_2026_M1_Secc1_Sub1!$D53="","",CNGE_2026_M1_Secc1_Sub1!$D53)</f>
        <v/>
      </c>
      <c r="E2024" s="723"/>
      <c r="F2024" s="723"/>
      <c r="G2024" s="723"/>
      <c r="H2024" s="723"/>
      <c r="I2024" s="723"/>
      <c r="J2024" s="723"/>
      <c r="K2024" s="723"/>
      <c r="L2024" s="723"/>
      <c r="M2024" s="723"/>
      <c r="N2024" s="723"/>
      <c r="O2024" s="723"/>
      <c r="P2024" s="723"/>
      <c r="Q2024" s="723"/>
      <c r="R2024" s="724"/>
      <c r="S2024" s="637" t="str">
        <f t="shared" si="1469"/>
        <v/>
      </c>
      <c r="T2024" s="637" t="str">
        <f t="shared" si="1470"/>
        <v/>
      </c>
      <c r="U2024" s="637" t="str">
        <f t="shared" si="1471"/>
        <v/>
      </c>
      <c r="V2024" s="638"/>
      <c r="W2024" s="638"/>
      <c r="X2024" s="638"/>
      <c r="Y2024" s="638"/>
      <c r="Z2024" s="638"/>
      <c r="AA2024" s="638"/>
      <c r="AB2024" s="638"/>
      <c r="AC2024" s="638"/>
      <c r="AD2024" s="638"/>
      <c r="AI2024" t="str">
        <f t="shared" si="1472"/>
        <v/>
      </c>
      <c r="AJ2024">
        <f t="shared" si="1473"/>
        <v>0</v>
      </c>
      <c r="AK2024">
        <f t="shared" si="1474"/>
        <v>0</v>
      </c>
      <c r="AL2024">
        <f t="shared" si="1475"/>
        <v>0</v>
      </c>
      <c r="AM2024">
        <f t="shared" si="1476"/>
        <v>0</v>
      </c>
      <c r="AN2024">
        <f t="shared" si="1477"/>
        <v>0</v>
      </c>
      <c r="AO2024">
        <f t="shared" si="1478"/>
        <v>0</v>
      </c>
      <c r="AP2024">
        <f t="shared" si="1479"/>
        <v>0</v>
      </c>
      <c r="AQ2024">
        <f t="shared" si="1480"/>
        <v>0</v>
      </c>
      <c r="AR2024">
        <f t="shared" si="1481"/>
        <v>0</v>
      </c>
      <c r="AS2024">
        <f t="shared" si="1482"/>
        <v>0</v>
      </c>
      <c r="AT2024">
        <f t="shared" si="1483"/>
        <v>0</v>
      </c>
      <c r="AU2024">
        <f t="shared" si="1484"/>
        <v>0</v>
      </c>
      <c r="AV2024">
        <f t="shared" si="1485"/>
        <v>0</v>
      </c>
      <c r="AW2024">
        <f t="shared" si="1486"/>
        <v>0</v>
      </c>
      <c r="AX2024">
        <f t="shared" si="1487"/>
        <v>0</v>
      </c>
      <c r="AY2024" s="356" t="str">
        <f t="shared" si="1488"/>
        <v/>
      </c>
      <c r="AZ2024" s="357">
        <f t="shared" si="1489"/>
        <v>0</v>
      </c>
      <c r="BA2024" s="358">
        <f t="shared" si="1490"/>
        <v>0</v>
      </c>
      <c r="BB2024" s="359">
        <f t="shared" si="1491"/>
        <v>0</v>
      </c>
      <c r="BC2024" s="356" t="str">
        <f t="shared" si="1492"/>
        <v/>
      </c>
      <c r="BD2024" s="357">
        <f t="shared" si="1493"/>
        <v>0</v>
      </c>
      <c r="BE2024" s="358">
        <f t="shared" si="1494"/>
        <v>0</v>
      </c>
      <c r="BF2024" s="359">
        <f t="shared" si="1495"/>
        <v>0</v>
      </c>
      <c r="BG2024" s="356" t="str">
        <f t="shared" si="1496"/>
        <v/>
      </c>
      <c r="BH2024" s="357">
        <f t="shared" si="1497"/>
        <v>0</v>
      </c>
      <c r="BI2024" s="358">
        <f t="shared" si="1498"/>
        <v>0</v>
      </c>
      <c r="BJ2024" s="359">
        <f t="shared" si="1499"/>
        <v>0</v>
      </c>
      <c r="BK2024" s="293">
        <f t="shared" si="1500"/>
        <v>0</v>
      </c>
      <c r="BL2024" s="352" t="str">
        <f>IF(BK2024=0,"",
IF(SUM($BK$2012:BK2024)=1,BM2024,
IF($BK$2132&gt;SUM($BK$2012:BK2024),_xlfn.CONCAT(", ",BM2024),
IF($BK$2132=SUM($BK$2012:BK2024),_xlfn.CONCAT(" y ",BM2024)))))</f>
        <v/>
      </c>
      <c r="BM2024" s="120" t="s">
        <v>5149</v>
      </c>
      <c r="BN2024" s="290">
        <f t="shared" si="1501"/>
        <v>0</v>
      </c>
      <c r="BO2024" s="293">
        <f t="shared" si="1502"/>
        <v>0</v>
      </c>
      <c r="BP2024" s="283" t="str">
        <f>IF(BO2024=0,"",
IF(SUM($BO$2012:BO2024)=1,BQ2024,
IF($BO$2132&gt;SUM($BO$2012:BO2024),_xlfn.CONCAT(", ",BQ2024),
IF($BO$2132=SUM($BO$2012:BO2024),_xlfn.CONCAT(" y ",BQ2024)))))</f>
        <v/>
      </c>
      <c r="BQ2024" s="120" t="s">
        <v>5149</v>
      </c>
    </row>
    <row r="2025" spans="1:69" ht="15" customHeight="1">
      <c r="A2025" s="30"/>
      <c r="B2025" s="31"/>
      <c r="C2025" s="35" t="s">
        <v>5045</v>
      </c>
      <c r="D2025" s="800" t="str">
        <f>IF(CNGE_2026_M1_Secc1_Sub1!$D54="","",CNGE_2026_M1_Secc1_Sub1!$D54)</f>
        <v/>
      </c>
      <c r="E2025" s="723"/>
      <c r="F2025" s="723"/>
      <c r="G2025" s="723"/>
      <c r="H2025" s="723"/>
      <c r="I2025" s="723"/>
      <c r="J2025" s="723"/>
      <c r="K2025" s="723"/>
      <c r="L2025" s="723"/>
      <c r="M2025" s="723"/>
      <c r="N2025" s="723"/>
      <c r="O2025" s="723"/>
      <c r="P2025" s="723"/>
      <c r="Q2025" s="723"/>
      <c r="R2025" s="724"/>
      <c r="S2025" s="637" t="str">
        <f t="shared" si="1469"/>
        <v/>
      </c>
      <c r="T2025" s="637" t="str">
        <f t="shared" si="1470"/>
        <v/>
      </c>
      <c r="U2025" s="637" t="str">
        <f t="shared" si="1471"/>
        <v/>
      </c>
      <c r="V2025" s="638"/>
      <c r="W2025" s="638"/>
      <c r="X2025" s="638"/>
      <c r="Y2025" s="638"/>
      <c r="Z2025" s="638"/>
      <c r="AA2025" s="638"/>
      <c r="AB2025" s="638"/>
      <c r="AC2025" s="638"/>
      <c r="AD2025" s="638"/>
      <c r="AI2025" t="str">
        <f t="shared" si="1472"/>
        <v/>
      </c>
      <c r="AJ2025">
        <f t="shared" si="1473"/>
        <v>0</v>
      </c>
      <c r="AK2025">
        <f t="shared" si="1474"/>
        <v>0</v>
      </c>
      <c r="AL2025">
        <f t="shared" si="1475"/>
        <v>0</v>
      </c>
      <c r="AM2025">
        <f t="shared" si="1476"/>
        <v>0</v>
      </c>
      <c r="AN2025">
        <f t="shared" si="1477"/>
        <v>0</v>
      </c>
      <c r="AO2025">
        <f t="shared" si="1478"/>
        <v>0</v>
      </c>
      <c r="AP2025">
        <f t="shared" si="1479"/>
        <v>0</v>
      </c>
      <c r="AQ2025">
        <f t="shared" si="1480"/>
        <v>0</v>
      </c>
      <c r="AR2025">
        <f t="shared" si="1481"/>
        <v>0</v>
      </c>
      <c r="AS2025">
        <f t="shared" si="1482"/>
        <v>0</v>
      </c>
      <c r="AT2025">
        <f t="shared" si="1483"/>
        <v>0</v>
      </c>
      <c r="AU2025">
        <f t="shared" si="1484"/>
        <v>0</v>
      </c>
      <c r="AV2025">
        <f t="shared" si="1485"/>
        <v>0</v>
      </c>
      <c r="AW2025">
        <f t="shared" si="1486"/>
        <v>0</v>
      </c>
      <c r="AX2025">
        <f t="shared" si="1487"/>
        <v>0</v>
      </c>
      <c r="AY2025" s="356" t="str">
        <f t="shared" si="1488"/>
        <v/>
      </c>
      <c r="AZ2025" s="357">
        <f t="shared" si="1489"/>
        <v>0</v>
      </c>
      <c r="BA2025" s="358">
        <f t="shared" si="1490"/>
        <v>0</v>
      </c>
      <c r="BB2025" s="359">
        <f t="shared" si="1491"/>
        <v>0</v>
      </c>
      <c r="BC2025" s="356" t="str">
        <f t="shared" si="1492"/>
        <v/>
      </c>
      <c r="BD2025" s="357">
        <f t="shared" si="1493"/>
        <v>0</v>
      </c>
      <c r="BE2025" s="358">
        <f t="shared" si="1494"/>
        <v>0</v>
      </c>
      <c r="BF2025" s="359">
        <f t="shared" si="1495"/>
        <v>0</v>
      </c>
      <c r="BG2025" s="356" t="str">
        <f t="shared" si="1496"/>
        <v/>
      </c>
      <c r="BH2025" s="357">
        <f t="shared" si="1497"/>
        <v>0</v>
      </c>
      <c r="BI2025" s="358">
        <f t="shared" si="1498"/>
        <v>0</v>
      </c>
      <c r="BJ2025" s="359">
        <f t="shared" si="1499"/>
        <v>0</v>
      </c>
      <c r="BK2025" s="293">
        <f t="shared" si="1500"/>
        <v>0</v>
      </c>
      <c r="BL2025" s="352" t="str">
        <f>IF(BK2025=0,"",
IF(SUM($BK$2012:BK2025)=1,BM2025,
IF($BK$2132&gt;SUM($BK$2012:BK2025),_xlfn.CONCAT(", ",BM2025),
IF($BK$2132=SUM($BK$2012:BK2025),_xlfn.CONCAT(" y ",BM2025)))))</f>
        <v/>
      </c>
      <c r="BM2025" s="120" t="s">
        <v>5151</v>
      </c>
      <c r="BN2025" s="290">
        <f t="shared" si="1501"/>
        <v>0</v>
      </c>
      <c r="BO2025" s="293">
        <f t="shared" si="1502"/>
        <v>0</v>
      </c>
      <c r="BP2025" s="283" t="str">
        <f>IF(BO2025=0,"",
IF(SUM($BO$2012:BO2025)=1,BQ2025,
IF($BO$2132&gt;SUM($BO$2012:BO2025),_xlfn.CONCAT(", ",BQ2025),
IF($BO$2132=SUM($BO$2012:BO2025),_xlfn.CONCAT(" y ",BQ2025)))))</f>
        <v/>
      </c>
      <c r="BQ2025" s="120" t="s">
        <v>5151</v>
      </c>
    </row>
    <row r="2026" spans="1:69" ht="15" customHeight="1">
      <c r="A2026" s="30"/>
      <c r="B2026" s="31"/>
      <c r="C2026" s="35" t="s">
        <v>5046</v>
      </c>
      <c r="D2026" s="800" t="str">
        <f>IF(CNGE_2026_M1_Secc1_Sub1!$D55="","",CNGE_2026_M1_Secc1_Sub1!$D55)</f>
        <v/>
      </c>
      <c r="E2026" s="723"/>
      <c r="F2026" s="723"/>
      <c r="G2026" s="723"/>
      <c r="H2026" s="723"/>
      <c r="I2026" s="723"/>
      <c r="J2026" s="723"/>
      <c r="K2026" s="723"/>
      <c r="L2026" s="723"/>
      <c r="M2026" s="723"/>
      <c r="N2026" s="723"/>
      <c r="O2026" s="723"/>
      <c r="P2026" s="723"/>
      <c r="Q2026" s="723"/>
      <c r="R2026" s="724"/>
      <c r="S2026" s="637" t="str">
        <f t="shared" si="1469"/>
        <v/>
      </c>
      <c r="T2026" s="637" t="str">
        <f t="shared" si="1470"/>
        <v/>
      </c>
      <c r="U2026" s="637" t="str">
        <f t="shared" si="1471"/>
        <v/>
      </c>
      <c r="V2026" s="638"/>
      <c r="W2026" s="638"/>
      <c r="X2026" s="638"/>
      <c r="Y2026" s="638"/>
      <c r="Z2026" s="638"/>
      <c r="AA2026" s="638"/>
      <c r="AB2026" s="638"/>
      <c r="AC2026" s="638"/>
      <c r="AD2026" s="638"/>
      <c r="AI2026" t="str">
        <f t="shared" si="1472"/>
        <v/>
      </c>
      <c r="AJ2026">
        <f t="shared" si="1473"/>
        <v>0</v>
      </c>
      <c r="AK2026">
        <f t="shared" si="1474"/>
        <v>0</v>
      </c>
      <c r="AL2026">
        <f t="shared" si="1475"/>
        <v>0</v>
      </c>
      <c r="AM2026">
        <f t="shared" si="1476"/>
        <v>0</v>
      </c>
      <c r="AN2026">
        <f t="shared" si="1477"/>
        <v>0</v>
      </c>
      <c r="AO2026">
        <f t="shared" si="1478"/>
        <v>0</v>
      </c>
      <c r="AP2026">
        <f t="shared" si="1479"/>
        <v>0</v>
      </c>
      <c r="AQ2026">
        <f t="shared" si="1480"/>
        <v>0</v>
      </c>
      <c r="AR2026">
        <f t="shared" si="1481"/>
        <v>0</v>
      </c>
      <c r="AS2026">
        <f t="shared" si="1482"/>
        <v>0</v>
      </c>
      <c r="AT2026">
        <f t="shared" si="1483"/>
        <v>0</v>
      </c>
      <c r="AU2026">
        <f t="shared" si="1484"/>
        <v>0</v>
      </c>
      <c r="AV2026">
        <f t="shared" si="1485"/>
        <v>0</v>
      </c>
      <c r="AW2026">
        <f t="shared" si="1486"/>
        <v>0</v>
      </c>
      <c r="AX2026">
        <f t="shared" si="1487"/>
        <v>0</v>
      </c>
      <c r="AY2026" s="356" t="str">
        <f t="shared" si="1488"/>
        <v/>
      </c>
      <c r="AZ2026" s="357">
        <f t="shared" si="1489"/>
        <v>0</v>
      </c>
      <c r="BA2026" s="358">
        <f t="shared" si="1490"/>
        <v>0</v>
      </c>
      <c r="BB2026" s="359">
        <f t="shared" si="1491"/>
        <v>0</v>
      </c>
      <c r="BC2026" s="356" t="str">
        <f t="shared" si="1492"/>
        <v/>
      </c>
      <c r="BD2026" s="357">
        <f t="shared" si="1493"/>
        <v>0</v>
      </c>
      <c r="BE2026" s="358">
        <f t="shared" si="1494"/>
        <v>0</v>
      </c>
      <c r="BF2026" s="359">
        <f t="shared" si="1495"/>
        <v>0</v>
      </c>
      <c r="BG2026" s="356" t="str">
        <f t="shared" si="1496"/>
        <v/>
      </c>
      <c r="BH2026" s="357">
        <f t="shared" si="1497"/>
        <v>0</v>
      </c>
      <c r="BI2026" s="358">
        <f t="shared" si="1498"/>
        <v>0</v>
      </c>
      <c r="BJ2026" s="359">
        <f t="shared" si="1499"/>
        <v>0</v>
      </c>
      <c r="BK2026" s="293">
        <f t="shared" si="1500"/>
        <v>0</v>
      </c>
      <c r="BL2026" s="352" t="str">
        <f>IF(BK2026=0,"",
IF(SUM($BK$2012:BK2026)=1,BM2026,
IF($BK$2132&gt;SUM($BK$2012:BK2026),_xlfn.CONCAT(", ",BM2026),
IF($BK$2132=SUM($BK$2012:BK2026),_xlfn.CONCAT(" y ",BM2026)))))</f>
        <v/>
      </c>
      <c r="BM2026" s="120" t="s">
        <v>5153</v>
      </c>
      <c r="BN2026" s="290">
        <f t="shared" si="1501"/>
        <v>0</v>
      </c>
      <c r="BO2026" s="293">
        <f t="shared" si="1502"/>
        <v>0</v>
      </c>
      <c r="BP2026" s="283" t="str">
        <f>IF(BO2026=0,"",
IF(SUM($BO$2012:BO2026)=1,BQ2026,
IF($BO$2132&gt;SUM($BO$2012:BO2026),_xlfn.CONCAT(", ",BQ2026),
IF($BO$2132=SUM($BO$2012:BO2026),_xlfn.CONCAT(" y ",BQ2026)))))</f>
        <v/>
      </c>
      <c r="BQ2026" s="120" t="s">
        <v>5153</v>
      </c>
    </row>
    <row r="2027" spans="1:69" ht="15" customHeight="1">
      <c r="A2027" s="30"/>
      <c r="B2027" s="31"/>
      <c r="C2027" s="35" t="s">
        <v>5047</v>
      </c>
      <c r="D2027" s="800" t="str">
        <f>IF(CNGE_2026_M1_Secc1_Sub1!$D56="","",CNGE_2026_M1_Secc1_Sub1!$D56)</f>
        <v/>
      </c>
      <c r="E2027" s="723"/>
      <c r="F2027" s="723"/>
      <c r="G2027" s="723"/>
      <c r="H2027" s="723"/>
      <c r="I2027" s="723"/>
      <c r="J2027" s="723"/>
      <c r="K2027" s="723"/>
      <c r="L2027" s="723"/>
      <c r="M2027" s="723"/>
      <c r="N2027" s="723"/>
      <c r="O2027" s="723"/>
      <c r="P2027" s="723"/>
      <c r="Q2027" s="723"/>
      <c r="R2027" s="724"/>
      <c r="S2027" s="637" t="str">
        <f t="shared" si="1469"/>
        <v/>
      </c>
      <c r="T2027" s="637" t="str">
        <f t="shared" si="1470"/>
        <v/>
      </c>
      <c r="U2027" s="637" t="str">
        <f t="shared" si="1471"/>
        <v/>
      </c>
      <c r="V2027" s="638"/>
      <c r="W2027" s="638"/>
      <c r="X2027" s="638"/>
      <c r="Y2027" s="638"/>
      <c r="Z2027" s="638"/>
      <c r="AA2027" s="638"/>
      <c r="AB2027" s="638"/>
      <c r="AC2027" s="638"/>
      <c r="AD2027" s="638"/>
      <c r="AI2027" t="str">
        <f t="shared" si="1472"/>
        <v/>
      </c>
      <c r="AJ2027">
        <f t="shared" si="1473"/>
        <v>0</v>
      </c>
      <c r="AK2027">
        <f t="shared" si="1474"/>
        <v>0</v>
      </c>
      <c r="AL2027">
        <f t="shared" si="1475"/>
        <v>0</v>
      </c>
      <c r="AM2027">
        <f t="shared" si="1476"/>
        <v>0</v>
      </c>
      <c r="AN2027">
        <f t="shared" si="1477"/>
        <v>0</v>
      </c>
      <c r="AO2027">
        <f t="shared" si="1478"/>
        <v>0</v>
      </c>
      <c r="AP2027">
        <f t="shared" si="1479"/>
        <v>0</v>
      </c>
      <c r="AQ2027">
        <f t="shared" si="1480"/>
        <v>0</v>
      </c>
      <c r="AR2027">
        <f t="shared" si="1481"/>
        <v>0</v>
      </c>
      <c r="AS2027">
        <f t="shared" si="1482"/>
        <v>0</v>
      </c>
      <c r="AT2027">
        <f t="shared" si="1483"/>
        <v>0</v>
      </c>
      <c r="AU2027">
        <f t="shared" si="1484"/>
        <v>0</v>
      </c>
      <c r="AV2027">
        <f t="shared" si="1485"/>
        <v>0</v>
      </c>
      <c r="AW2027">
        <f t="shared" si="1486"/>
        <v>0</v>
      </c>
      <c r="AX2027">
        <f t="shared" si="1487"/>
        <v>0</v>
      </c>
      <c r="AY2027" s="356" t="str">
        <f t="shared" si="1488"/>
        <v/>
      </c>
      <c r="AZ2027" s="357">
        <f t="shared" si="1489"/>
        <v>0</v>
      </c>
      <c r="BA2027" s="358">
        <f t="shared" si="1490"/>
        <v>0</v>
      </c>
      <c r="BB2027" s="359">
        <f t="shared" si="1491"/>
        <v>0</v>
      </c>
      <c r="BC2027" s="356" t="str">
        <f t="shared" si="1492"/>
        <v/>
      </c>
      <c r="BD2027" s="357">
        <f t="shared" si="1493"/>
        <v>0</v>
      </c>
      <c r="BE2027" s="358">
        <f t="shared" si="1494"/>
        <v>0</v>
      </c>
      <c r="BF2027" s="359">
        <f t="shared" si="1495"/>
        <v>0</v>
      </c>
      <c r="BG2027" s="356" t="str">
        <f t="shared" si="1496"/>
        <v/>
      </c>
      <c r="BH2027" s="357">
        <f t="shared" si="1497"/>
        <v>0</v>
      </c>
      <c r="BI2027" s="358">
        <f t="shared" si="1498"/>
        <v>0</v>
      </c>
      <c r="BJ2027" s="359">
        <f t="shared" si="1499"/>
        <v>0</v>
      </c>
      <c r="BK2027" s="293">
        <f t="shared" si="1500"/>
        <v>0</v>
      </c>
      <c r="BL2027" s="352" t="str">
        <f>IF(BK2027=0,"",
IF(SUM($BK$2012:BK2027)=1,BM2027,
IF($BK$2132&gt;SUM($BK$2012:BK2027),_xlfn.CONCAT(", ",BM2027),
IF($BK$2132=SUM($BK$2012:BK2027),_xlfn.CONCAT(" y ",BM2027)))))</f>
        <v/>
      </c>
      <c r="BM2027" s="120" t="s">
        <v>5155</v>
      </c>
      <c r="BN2027" s="290">
        <f t="shared" si="1501"/>
        <v>0</v>
      </c>
      <c r="BO2027" s="293">
        <f t="shared" si="1502"/>
        <v>0</v>
      </c>
      <c r="BP2027" s="283" t="str">
        <f>IF(BO2027=0,"",
IF(SUM($BO$2012:BO2027)=1,BQ2027,
IF($BO$2132&gt;SUM($BO$2012:BO2027),_xlfn.CONCAT(", ",BQ2027),
IF($BO$2132=SUM($BO$2012:BO2027),_xlfn.CONCAT(" y ",BQ2027)))))</f>
        <v/>
      </c>
      <c r="BQ2027" s="120" t="s">
        <v>5155</v>
      </c>
    </row>
    <row r="2028" spans="1:69" ht="15" customHeight="1">
      <c r="A2028" s="30"/>
      <c r="B2028" s="31"/>
      <c r="C2028" s="35" t="s">
        <v>5048</v>
      </c>
      <c r="D2028" s="800" t="str">
        <f>IF(CNGE_2026_M1_Secc1_Sub1!$D57="","",CNGE_2026_M1_Secc1_Sub1!$D57)</f>
        <v/>
      </c>
      <c r="E2028" s="723"/>
      <c r="F2028" s="723"/>
      <c r="G2028" s="723"/>
      <c r="H2028" s="723"/>
      <c r="I2028" s="723"/>
      <c r="J2028" s="723"/>
      <c r="K2028" s="723"/>
      <c r="L2028" s="723"/>
      <c r="M2028" s="723"/>
      <c r="N2028" s="723"/>
      <c r="O2028" s="723"/>
      <c r="P2028" s="723"/>
      <c r="Q2028" s="723"/>
      <c r="R2028" s="724"/>
      <c r="S2028" s="637" t="str">
        <f t="shared" si="1469"/>
        <v/>
      </c>
      <c r="T2028" s="637" t="str">
        <f t="shared" si="1470"/>
        <v/>
      </c>
      <c r="U2028" s="637" t="str">
        <f t="shared" si="1471"/>
        <v/>
      </c>
      <c r="V2028" s="638"/>
      <c r="W2028" s="638"/>
      <c r="X2028" s="638"/>
      <c r="Y2028" s="638"/>
      <c r="Z2028" s="638"/>
      <c r="AA2028" s="638"/>
      <c r="AB2028" s="638"/>
      <c r="AC2028" s="638"/>
      <c r="AD2028" s="638"/>
      <c r="AI2028" t="str">
        <f t="shared" si="1472"/>
        <v/>
      </c>
      <c r="AJ2028">
        <f t="shared" si="1473"/>
        <v>0</v>
      </c>
      <c r="AK2028">
        <f t="shared" si="1474"/>
        <v>0</v>
      </c>
      <c r="AL2028">
        <f t="shared" si="1475"/>
        <v>0</v>
      </c>
      <c r="AM2028">
        <f t="shared" si="1476"/>
        <v>0</v>
      </c>
      <c r="AN2028">
        <f t="shared" si="1477"/>
        <v>0</v>
      </c>
      <c r="AO2028">
        <f t="shared" si="1478"/>
        <v>0</v>
      </c>
      <c r="AP2028">
        <f t="shared" si="1479"/>
        <v>0</v>
      </c>
      <c r="AQ2028">
        <f t="shared" si="1480"/>
        <v>0</v>
      </c>
      <c r="AR2028">
        <f t="shared" si="1481"/>
        <v>0</v>
      </c>
      <c r="AS2028">
        <f t="shared" si="1482"/>
        <v>0</v>
      </c>
      <c r="AT2028">
        <f t="shared" si="1483"/>
        <v>0</v>
      </c>
      <c r="AU2028">
        <f t="shared" si="1484"/>
        <v>0</v>
      </c>
      <c r="AV2028">
        <f t="shared" si="1485"/>
        <v>0</v>
      </c>
      <c r="AW2028">
        <f t="shared" si="1486"/>
        <v>0</v>
      </c>
      <c r="AX2028">
        <f t="shared" si="1487"/>
        <v>0</v>
      </c>
      <c r="AY2028" s="356" t="str">
        <f t="shared" si="1488"/>
        <v/>
      </c>
      <c r="AZ2028" s="357">
        <f t="shared" si="1489"/>
        <v>0</v>
      </c>
      <c r="BA2028" s="358">
        <f t="shared" si="1490"/>
        <v>0</v>
      </c>
      <c r="BB2028" s="359">
        <f t="shared" si="1491"/>
        <v>0</v>
      </c>
      <c r="BC2028" s="356" t="str">
        <f t="shared" si="1492"/>
        <v/>
      </c>
      <c r="BD2028" s="357">
        <f t="shared" si="1493"/>
        <v>0</v>
      </c>
      <c r="BE2028" s="358">
        <f t="shared" si="1494"/>
        <v>0</v>
      </c>
      <c r="BF2028" s="359">
        <f t="shared" si="1495"/>
        <v>0</v>
      </c>
      <c r="BG2028" s="356" t="str">
        <f t="shared" si="1496"/>
        <v/>
      </c>
      <c r="BH2028" s="357">
        <f t="shared" si="1497"/>
        <v>0</v>
      </c>
      <c r="BI2028" s="358">
        <f t="shared" si="1498"/>
        <v>0</v>
      </c>
      <c r="BJ2028" s="359">
        <f t="shared" si="1499"/>
        <v>0</v>
      </c>
      <c r="BK2028" s="293">
        <f t="shared" si="1500"/>
        <v>0</v>
      </c>
      <c r="BL2028" s="352" t="str">
        <f>IF(BK2028=0,"",
IF(SUM($BK$2012:BK2028)=1,BM2028,
IF($BK$2132&gt;SUM($BK$2012:BK2028),_xlfn.CONCAT(", ",BM2028),
IF($BK$2132=SUM($BK$2012:BK2028),_xlfn.CONCAT(" y ",BM2028)))))</f>
        <v/>
      </c>
      <c r="BM2028" s="120" t="s">
        <v>5157</v>
      </c>
      <c r="BN2028" s="290">
        <f t="shared" si="1501"/>
        <v>0</v>
      </c>
      <c r="BO2028" s="293">
        <f t="shared" si="1502"/>
        <v>0</v>
      </c>
      <c r="BP2028" s="283" t="str">
        <f>IF(BO2028=0,"",
IF(SUM($BO$2012:BO2028)=1,BQ2028,
IF($BO$2132&gt;SUM($BO$2012:BO2028),_xlfn.CONCAT(", ",BQ2028),
IF($BO$2132=SUM($BO$2012:BO2028),_xlfn.CONCAT(" y ",BQ2028)))))</f>
        <v/>
      </c>
      <c r="BQ2028" s="120" t="s">
        <v>5157</v>
      </c>
    </row>
    <row r="2029" spans="1:69" ht="15" customHeight="1">
      <c r="A2029" s="30"/>
      <c r="B2029" s="31"/>
      <c r="C2029" s="35" t="s">
        <v>5049</v>
      </c>
      <c r="D2029" s="800" t="str">
        <f>IF(CNGE_2026_M1_Secc1_Sub1!$D58="","",CNGE_2026_M1_Secc1_Sub1!$D58)</f>
        <v/>
      </c>
      <c r="E2029" s="723"/>
      <c r="F2029" s="723"/>
      <c r="G2029" s="723"/>
      <c r="H2029" s="723"/>
      <c r="I2029" s="723"/>
      <c r="J2029" s="723"/>
      <c r="K2029" s="723"/>
      <c r="L2029" s="723"/>
      <c r="M2029" s="723"/>
      <c r="N2029" s="723"/>
      <c r="O2029" s="723"/>
      <c r="P2029" s="723"/>
      <c r="Q2029" s="723"/>
      <c r="R2029" s="724"/>
      <c r="S2029" s="637" t="str">
        <f t="shared" si="1469"/>
        <v/>
      </c>
      <c r="T2029" s="637" t="str">
        <f t="shared" si="1470"/>
        <v/>
      </c>
      <c r="U2029" s="637" t="str">
        <f t="shared" si="1471"/>
        <v/>
      </c>
      <c r="V2029" s="638"/>
      <c r="W2029" s="638"/>
      <c r="X2029" s="638"/>
      <c r="Y2029" s="638"/>
      <c r="Z2029" s="638"/>
      <c r="AA2029" s="638"/>
      <c r="AB2029" s="638"/>
      <c r="AC2029" s="638"/>
      <c r="AD2029" s="638"/>
      <c r="AI2029" t="str">
        <f t="shared" si="1472"/>
        <v/>
      </c>
      <c r="AJ2029">
        <f t="shared" si="1473"/>
        <v>0</v>
      </c>
      <c r="AK2029">
        <f t="shared" si="1474"/>
        <v>0</v>
      </c>
      <c r="AL2029">
        <f t="shared" si="1475"/>
        <v>0</v>
      </c>
      <c r="AM2029">
        <f t="shared" si="1476"/>
        <v>0</v>
      </c>
      <c r="AN2029">
        <f t="shared" si="1477"/>
        <v>0</v>
      </c>
      <c r="AO2029">
        <f t="shared" si="1478"/>
        <v>0</v>
      </c>
      <c r="AP2029">
        <f t="shared" si="1479"/>
        <v>0</v>
      </c>
      <c r="AQ2029">
        <f t="shared" si="1480"/>
        <v>0</v>
      </c>
      <c r="AR2029">
        <f t="shared" si="1481"/>
        <v>0</v>
      </c>
      <c r="AS2029">
        <f t="shared" si="1482"/>
        <v>0</v>
      </c>
      <c r="AT2029">
        <f t="shared" si="1483"/>
        <v>0</v>
      </c>
      <c r="AU2029">
        <f t="shared" si="1484"/>
        <v>0</v>
      </c>
      <c r="AV2029">
        <f t="shared" si="1485"/>
        <v>0</v>
      </c>
      <c r="AW2029">
        <f t="shared" si="1486"/>
        <v>0</v>
      </c>
      <c r="AX2029">
        <f t="shared" si="1487"/>
        <v>0</v>
      </c>
      <c r="AY2029" s="356" t="str">
        <f t="shared" si="1488"/>
        <v/>
      </c>
      <c r="AZ2029" s="357">
        <f t="shared" si="1489"/>
        <v>0</v>
      </c>
      <c r="BA2029" s="358">
        <f t="shared" si="1490"/>
        <v>0</v>
      </c>
      <c r="BB2029" s="359">
        <f t="shared" si="1491"/>
        <v>0</v>
      </c>
      <c r="BC2029" s="356" t="str">
        <f t="shared" si="1492"/>
        <v/>
      </c>
      <c r="BD2029" s="357">
        <f t="shared" si="1493"/>
        <v>0</v>
      </c>
      <c r="BE2029" s="358">
        <f t="shared" si="1494"/>
        <v>0</v>
      </c>
      <c r="BF2029" s="359">
        <f t="shared" si="1495"/>
        <v>0</v>
      </c>
      <c r="BG2029" s="356" t="str">
        <f t="shared" si="1496"/>
        <v/>
      </c>
      <c r="BH2029" s="357">
        <f t="shared" si="1497"/>
        <v>0</v>
      </c>
      <c r="BI2029" s="358">
        <f t="shared" si="1498"/>
        <v>0</v>
      </c>
      <c r="BJ2029" s="359">
        <f t="shared" si="1499"/>
        <v>0</v>
      </c>
      <c r="BK2029" s="293">
        <f t="shared" si="1500"/>
        <v>0</v>
      </c>
      <c r="BL2029" s="352" t="str">
        <f>IF(BK2029=0,"",
IF(SUM($BK$2012:BK2029)=1,BM2029,
IF($BK$2132&gt;SUM($BK$2012:BK2029),_xlfn.CONCAT(", ",BM2029),
IF($BK$2132=SUM($BK$2012:BK2029),_xlfn.CONCAT(" y ",BM2029)))))</f>
        <v/>
      </c>
      <c r="BM2029" s="120" t="s">
        <v>5159</v>
      </c>
      <c r="BN2029" s="290">
        <f t="shared" si="1501"/>
        <v>0</v>
      </c>
      <c r="BO2029" s="293">
        <f t="shared" si="1502"/>
        <v>0</v>
      </c>
      <c r="BP2029" s="283" t="str">
        <f>IF(BO2029=0,"",
IF(SUM($BO$2012:BO2029)=1,BQ2029,
IF($BO$2132&gt;SUM($BO$2012:BO2029),_xlfn.CONCAT(", ",BQ2029),
IF($BO$2132=SUM($BO$2012:BO2029),_xlfn.CONCAT(" y ",BQ2029)))))</f>
        <v/>
      </c>
      <c r="BQ2029" s="120" t="s">
        <v>5159</v>
      </c>
    </row>
    <row r="2030" spans="1:69" ht="15" customHeight="1">
      <c r="A2030" s="30"/>
      <c r="B2030" s="31"/>
      <c r="C2030" s="35" t="s">
        <v>5050</v>
      </c>
      <c r="D2030" s="800" t="str">
        <f>IF(CNGE_2026_M1_Secc1_Sub1!$D59="","",CNGE_2026_M1_Secc1_Sub1!$D59)</f>
        <v/>
      </c>
      <c r="E2030" s="723"/>
      <c r="F2030" s="723"/>
      <c r="G2030" s="723"/>
      <c r="H2030" s="723"/>
      <c r="I2030" s="723"/>
      <c r="J2030" s="723"/>
      <c r="K2030" s="723"/>
      <c r="L2030" s="723"/>
      <c r="M2030" s="723"/>
      <c r="N2030" s="723"/>
      <c r="O2030" s="723"/>
      <c r="P2030" s="723"/>
      <c r="Q2030" s="723"/>
      <c r="R2030" s="724"/>
      <c r="S2030" s="637" t="str">
        <f t="shared" si="1469"/>
        <v/>
      </c>
      <c r="T2030" s="637" t="str">
        <f t="shared" si="1470"/>
        <v/>
      </c>
      <c r="U2030" s="637" t="str">
        <f t="shared" si="1471"/>
        <v/>
      </c>
      <c r="V2030" s="638"/>
      <c r="W2030" s="638"/>
      <c r="X2030" s="638"/>
      <c r="Y2030" s="638"/>
      <c r="Z2030" s="638"/>
      <c r="AA2030" s="638"/>
      <c r="AB2030" s="638"/>
      <c r="AC2030" s="638"/>
      <c r="AD2030" s="638"/>
      <c r="AI2030" t="str">
        <f t="shared" si="1472"/>
        <v/>
      </c>
      <c r="AJ2030">
        <f t="shared" si="1473"/>
        <v>0</v>
      </c>
      <c r="AK2030">
        <f t="shared" si="1474"/>
        <v>0</v>
      </c>
      <c r="AL2030">
        <f t="shared" si="1475"/>
        <v>0</v>
      </c>
      <c r="AM2030">
        <f t="shared" si="1476"/>
        <v>0</v>
      </c>
      <c r="AN2030">
        <f t="shared" si="1477"/>
        <v>0</v>
      </c>
      <c r="AO2030">
        <f t="shared" si="1478"/>
        <v>0</v>
      </c>
      <c r="AP2030">
        <f t="shared" si="1479"/>
        <v>0</v>
      </c>
      <c r="AQ2030">
        <f t="shared" si="1480"/>
        <v>0</v>
      </c>
      <c r="AR2030">
        <f t="shared" si="1481"/>
        <v>0</v>
      </c>
      <c r="AS2030">
        <f t="shared" si="1482"/>
        <v>0</v>
      </c>
      <c r="AT2030">
        <f t="shared" si="1483"/>
        <v>0</v>
      </c>
      <c r="AU2030">
        <f t="shared" si="1484"/>
        <v>0</v>
      </c>
      <c r="AV2030">
        <f t="shared" si="1485"/>
        <v>0</v>
      </c>
      <c r="AW2030">
        <f t="shared" si="1486"/>
        <v>0</v>
      </c>
      <c r="AX2030">
        <f t="shared" si="1487"/>
        <v>0</v>
      </c>
      <c r="AY2030" s="356" t="str">
        <f t="shared" si="1488"/>
        <v/>
      </c>
      <c r="AZ2030" s="357">
        <f t="shared" si="1489"/>
        <v>0</v>
      </c>
      <c r="BA2030" s="358">
        <f t="shared" si="1490"/>
        <v>0</v>
      </c>
      <c r="BB2030" s="359">
        <f t="shared" si="1491"/>
        <v>0</v>
      </c>
      <c r="BC2030" s="356" t="str">
        <f t="shared" si="1492"/>
        <v/>
      </c>
      <c r="BD2030" s="357">
        <f t="shared" si="1493"/>
        <v>0</v>
      </c>
      <c r="BE2030" s="358">
        <f t="shared" si="1494"/>
        <v>0</v>
      </c>
      <c r="BF2030" s="359">
        <f t="shared" si="1495"/>
        <v>0</v>
      </c>
      <c r="BG2030" s="356" t="str">
        <f t="shared" si="1496"/>
        <v/>
      </c>
      <c r="BH2030" s="357">
        <f t="shared" si="1497"/>
        <v>0</v>
      </c>
      <c r="BI2030" s="358">
        <f t="shared" si="1498"/>
        <v>0</v>
      </c>
      <c r="BJ2030" s="359">
        <f t="shared" si="1499"/>
        <v>0</v>
      </c>
      <c r="BK2030" s="293">
        <f t="shared" si="1500"/>
        <v>0</v>
      </c>
      <c r="BL2030" s="352" t="str">
        <f>IF(BK2030=0,"",
IF(SUM($BK$2012:BK2030)=1,BM2030,
IF($BK$2132&gt;SUM($BK$2012:BK2030),_xlfn.CONCAT(", ",BM2030),
IF($BK$2132=SUM($BK$2012:BK2030),_xlfn.CONCAT(" y ",BM2030)))))</f>
        <v/>
      </c>
      <c r="BM2030" s="120" t="s">
        <v>5161</v>
      </c>
      <c r="BN2030" s="290">
        <f t="shared" si="1501"/>
        <v>0</v>
      </c>
      <c r="BO2030" s="293">
        <f t="shared" si="1502"/>
        <v>0</v>
      </c>
      <c r="BP2030" s="283" t="str">
        <f>IF(BO2030=0,"",
IF(SUM($BO$2012:BO2030)=1,BQ2030,
IF($BO$2132&gt;SUM($BO$2012:BO2030),_xlfn.CONCAT(", ",BQ2030),
IF($BO$2132=SUM($BO$2012:BO2030),_xlfn.CONCAT(" y ",BQ2030)))))</f>
        <v/>
      </c>
      <c r="BQ2030" s="120" t="s">
        <v>5161</v>
      </c>
    </row>
    <row r="2031" spans="1:69" ht="15" customHeight="1">
      <c r="A2031" s="30"/>
      <c r="B2031" s="31"/>
      <c r="C2031" s="35" t="s">
        <v>5051</v>
      </c>
      <c r="D2031" s="800" t="str">
        <f>IF(CNGE_2026_M1_Secc1_Sub1!$D60="","",CNGE_2026_M1_Secc1_Sub1!$D60)</f>
        <v/>
      </c>
      <c r="E2031" s="723"/>
      <c r="F2031" s="723"/>
      <c r="G2031" s="723"/>
      <c r="H2031" s="723"/>
      <c r="I2031" s="723"/>
      <c r="J2031" s="723"/>
      <c r="K2031" s="723"/>
      <c r="L2031" s="723"/>
      <c r="M2031" s="723"/>
      <c r="N2031" s="723"/>
      <c r="O2031" s="723"/>
      <c r="P2031" s="723"/>
      <c r="Q2031" s="723"/>
      <c r="R2031" s="724"/>
      <c r="S2031" s="637" t="str">
        <f t="shared" si="1469"/>
        <v/>
      </c>
      <c r="T2031" s="637" t="str">
        <f t="shared" si="1470"/>
        <v/>
      </c>
      <c r="U2031" s="637" t="str">
        <f t="shared" si="1471"/>
        <v/>
      </c>
      <c r="V2031" s="638"/>
      <c r="W2031" s="638"/>
      <c r="X2031" s="638"/>
      <c r="Y2031" s="638"/>
      <c r="Z2031" s="638"/>
      <c r="AA2031" s="638"/>
      <c r="AB2031" s="638"/>
      <c r="AC2031" s="638"/>
      <c r="AD2031" s="638"/>
      <c r="AI2031" t="str">
        <f t="shared" si="1472"/>
        <v/>
      </c>
      <c r="AJ2031">
        <f t="shared" si="1473"/>
        <v>0</v>
      </c>
      <c r="AK2031">
        <f t="shared" si="1474"/>
        <v>0</v>
      </c>
      <c r="AL2031">
        <f t="shared" si="1475"/>
        <v>0</v>
      </c>
      <c r="AM2031">
        <f t="shared" si="1476"/>
        <v>0</v>
      </c>
      <c r="AN2031">
        <f t="shared" si="1477"/>
        <v>0</v>
      </c>
      <c r="AO2031">
        <f t="shared" si="1478"/>
        <v>0</v>
      </c>
      <c r="AP2031">
        <f t="shared" si="1479"/>
        <v>0</v>
      </c>
      <c r="AQ2031">
        <f t="shared" si="1480"/>
        <v>0</v>
      </c>
      <c r="AR2031">
        <f t="shared" si="1481"/>
        <v>0</v>
      </c>
      <c r="AS2031">
        <f t="shared" si="1482"/>
        <v>0</v>
      </c>
      <c r="AT2031">
        <f t="shared" si="1483"/>
        <v>0</v>
      </c>
      <c r="AU2031">
        <f t="shared" si="1484"/>
        <v>0</v>
      </c>
      <c r="AV2031">
        <f t="shared" si="1485"/>
        <v>0</v>
      </c>
      <c r="AW2031">
        <f t="shared" si="1486"/>
        <v>0</v>
      </c>
      <c r="AX2031">
        <f t="shared" si="1487"/>
        <v>0</v>
      </c>
      <c r="AY2031" s="356" t="str">
        <f t="shared" si="1488"/>
        <v/>
      </c>
      <c r="AZ2031" s="357">
        <f t="shared" si="1489"/>
        <v>0</v>
      </c>
      <c r="BA2031" s="358">
        <f t="shared" si="1490"/>
        <v>0</v>
      </c>
      <c r="BB2031" s="359">
        <f t="shared" si="1491"/>
        <v>0</v>
      </c>
      <c r="BC2031" s="356" t="str">
        <f t="shared" si="1492"/>
        <v/>
      </c>
      <c r="BD2031" s="357">
        <f t="shared" si="1493"/>
        <v>0</v>
      </c>
      <c r="BE2031" s="358">
        <f t="shared" si="1494"/>
        <v>0</v>
      </c>
      <c r="BF2031" s="359">
        <f t="shared" si="1495"/>
        <v>0</v>
      </c>
      <c r="BG2031" s="356" t="str">
        <f t="shared" si="1496"/>
        <v/>
      </c>
      <c r="BH2031" s="357">
        <f t="shared" si="1497"/>
        <v>0</v>
      </c>
      <c r="BI2031" s="358">
        <f t="shared" si="1498"/>
        <v>0</v>
      </c>
      <c r="BJ2031" s="359">
        <f t="shared" si="1499"/>
        <v>0</v>
      </c>
      <c r="BK2031" s="293">
        <f t="shared" si="1500"/>
        <v>0</v>
      </c>
      <c r="BL2031" s="352" t="str">
        <f>IF(BK2031=0,"",
IF(SUM($BK$2012:BK2031)=1,BM2031,
IF($BK$2132&gt;SUM($BK$2012:BK2031),_xlfn.CONCAT(", ",BM2031),
IF($BK$2132=SUM($BK$2012:BK2031),_xlfn.CONCAT(" y ",BM2031)))))</f>
        <v/>
      </c>
      <c r="BM2031" s="120" t="s">
        <v>5163</v>
      </c>
      <c r="BN2031" s="290">
        <f t="shared" si="1501"/>
        <v>0</v>
      </c>
      <c r="BO2031" s="293">
        <f t="shared" si="1502"/>
        <v>0</v>
      </c>
      <c r="BP2031" s="283" t="str">
        <f>IF(BO2031=0,"",
IF(SUM($BO$2012:BO2031)=1,BQ2031,
IF($BO$2132&gt;SUM($BO$2012:BO2031),_xlfn.CONCAT(", ",BQ2031),
IF($BO$2132=SUM($BO$2012:BO2031),_xlfn.CONCAT(" y ",BQ2031)))))</f>
        <v/>
      </c>
      <c r="BQ2031" s="120" t="s">
        <v>5163</v>
      </c>
    </row>
    <row r="2032" spans="1:69" ht="15" customHeight="1">
      <c r="A2032" s="30"/>
      <c r="B2032" s="31"/>
      <c r="C2032" s="35" t="s">
        <v>5052</v>
      </c>
      <c r="D2032" s="800" t="str">
        <f>IF(CNGE_2026_M1_Secc1_Sub1!$D61="","",CNGE_2026_M1_Secc1_Sub1!$D61)</f>
        <v/>
      </c>
      <c r="E2032" s="723"/>
      <c r="F2032" s="723"/>
      <c r="G2032" s="723"/>
      <c r="H2032" s="723"/>
      <c r="I2032" s="723"/>
      <c r="J2032" s="723"/>
      <c r="K2032" s="723"/>
      <c r="L2032" s="723"/>
      <c r="M2032" s="723"/>
      <c r="N2032" s="723"/>
      <c r="O2032" s="723"/>
      <c r="P2032" s="723"/>
      <c r="Q2032" s="723"/>
      <c r="R2032" s="724"/>
      <c r="S2032" s="637" t="str">
        <f t="shared" si="1469"/>
        <v/>
      </c>
      <c r="T2032" s="637" t="str">
        <f t="shared" si="1470"/>
        <v/>
      </c>
      <c r="U2032" s="637" t="str">
        <f t="shared" si="1471"/>
        <v/>
      </c>
      <c r="V2032" s="638"/>
      <c r="W2032" s="638"/>
      <c r="X2032" s="638"/>
      <c r="Y2032" s="638"/>
      <c r="Z2032" s="638"/>
      <c r="AA2032" s="638"/>
      <c r="AB2032" s="638"/>
      <c r="AC2032" s="638"/>
      <c r="AD2032" s="638"/>
      <c r="AI2032" t="str">
        <f t="shared" si="1472"/>
        <v/>
      </c>
      <c r="AJ2032">
        <f t="shared" si="1473"/>
        <v>0</v>
      </c>
      <c r="AK2032">
        <f t="shared" si="1474"/>
        <v>0</v>
      </c>
      <c r="AL2032">
        <f t="shared" si="1475"/>
        <v>0</v>
      </c>
      <c r="AM2032">
        <f t="shared" si="1476"/>
        <v>0</v>
      </c>
      <c r="AN2032">
        <f t="shared" si="1477"/>
        <v>0</v>
      </c>
      <c r="AO2032">
        <f t="shared" si="1478"/>
        <v>0</v>
      </c>
      <c r="AP2032">
        <f t="shared" si="1479"/>
        <v>0</v>
      </c>
      <c r="AQ2032">
        <f t="shared" si="1480"/>
        <v>0</v>
      </c>
      <c r="AR2032">
        <f t="shared" si="1481"/>
        <v>0</v>
      </c>
      <c r="AS2032">
        <f t="shared" si="1482"/>
        <v>0</v>
      </c>
      <c r="AT2032">
        <f t="shared" si="1483"/>
        <v>0</v>
      </c>
      <c r="AU2032">
        <f t="shared" si="1484"/>
        <v>0</v>
      </c>
      <c r="AV2032">
        <f t="shared" si="1485"/>
        <v>0</v>
      </c>
      <c r="AW2032">
        <f t="shared" si="1486"/>
        <v>0</v>
      </c>
      <c r="AX2032">
        <f t="shared" si="1487"/>
        <v>0</v>
      </c>
      <c r="AY2032" s="356" t="str">
        <f t="shared" si="1488"/>
        <v/>
      </c>
      <c r="AZ2032" s="357">
        <f t="shared" si="1489"/>
        <v>0</v>
      </c>
      <c r="BA2032" s="358">
        <f t="shared" si="1490"/>
        <v>0</v>
      </c>
      <c r="BB2032" s="359">
        <f t="shared" si="1491"/>
        <v>0</v>
      </c>
      <c r="BC2032" s="356" t="str">
        <f t="shared" si="1492"/>
        <v/>
      </c>
      <c r="BD2032" s="357">
        <f t="shared" si="1493"/>
        <v>0</v>
      </c>
      <c r="BE2032" s="358">
        <f t="shared" si="1494"/>
        <v>0</v>
      </c>
      <c r="BF2032" s="359">
        <f t="shared" si="1495"/>
        <v>0</v>
      </c>
      <c r="BG2032" s="356" t="str">
        <f t="shared" si="1496"/>
        <v/>
      </c>
      <c r="BH2032" s="357">
        <f t="shared" si="1497"/>
        <v>0</v>
      </c>
      <c r="BI2032" s="358">
        <f t="shared" si="1498"/>
        <v>0</v>
      </c>
      <c r="BJ2032" s="359">
        <f t="shared" si="1499"/>
        <v>0</v>
      </c>
      <c r="BK2032" s="293">
        <f t="shared" si="1500"/>
        <v>0</v>
      </c>
      <c r="BL2032" s="352" t="str">
        <f>IF(BK2032=0,"",
IF(SUM($BK$2012:BK2032)=1,BM2032,
IF($BK$2132&gt;SUM($BK$2012:BK2032),_xlfn.CONCAT(", ",BM2032),
IF($BK$2132=SUM($BK$2012:BK2032),_xlfn.CONCAT(" y ",BM2032)))))</f>
        <v/>
      </c>
      <c r="BM2032" s="120" t="s">
        <v>5165</v>
      </c>
      <c r="BN2032" s="290">
        <f t="shared" si="1501"/>
        <v>0</v>
      </c>
      <c r="BO2032" s="293">
        <f t="shared" si="1502"/>
        <v>0</v>
      </c>
      <c r="BP2032" s="283" t="str">
        <f>IF(BO2032=0,"",
IF(SUM($BO$2012:BO2032)=1,BQ2032,
IF($BO$2132&gt;SUM($BO$2012:BO2032),_xlfn.CONCAT(", ",BQ2032),
IF($BO$2132=SUM($BO$2012:BO2032),_xlfn.CONCAT(" y ",BQ2032)))))</f>
        <v/>
      </c>
      <c r="BQ2032" s="120" t="s">
        <v>5165</v>
      </c>
    </row>
    <row r="2033" spans="1:69" ht="15" customHeight="1">
      <c r="A2033" s="30"/>
      <c r="B2033" s="31"/>
      <c r="C2033" s="35" t="s">
        <v>5053</v>
      </c>
      <c r="D2033" s="800" t="str">
        <f>IF(CNGE_2026_M1_Secc1_Sub1!$D62="","",CNGE_2026_M1_Secc1_Sub1!$D62)</f>
        <v/>
      </c>
      <c r="E2033" s="723"/>
      <c r="F2033" s="723"/>
      <c r="G2033" s="723"/>
      <c r="H2033" s="723"/>
      <c r="I2033" s="723"/>
      <c r="J2033" s="723"/>
      <c r="K2033" s="723"/>
      <c r="L2033" s="723"/>
      <c r="M2033" s="723"/>
      <c r="N2033" s="723"/>
      <c r="O2033" s="723"/>
      <c r="P2033" s="723"/>
      <c r="Q2033" s="723"/>
      <c r="R2033" s="724"/>
      <c r="S2033" s="637" t="str">
        <f t="shared" si="1469"/>
        <v/>
      </c>
      <c r="T2033" s="637" t="str">
        <f t="shared" si="1470"/>
        <v/>
      </c>
      <c r="U2033" s="637" t="str">
        <f t="shared" si="1471"/>
        <v/>
      </c>
      <c r="V2033" s="638"/>
      <c r="W2033" s="638"/>
      <c r="X2033" s="638"/>
      <c r="Y2033" s="638"/>
      <c r="Z2033" s="638"/>
      <c r="AA2033" s="638"/>
      <c r="AB2033" s="638"/>
      <c r="AC2033" s="638"/>
      <c r="AD2033" s="638"/>
      <c r="AI2033" t="str">
        <f t="shared" si="1472"/>
        <v/>
      </c>
      <c r="AJ2033">
        <f t="shared" si="1473"/>
        <v>0</v>
      </c>
      <c r="AK2033">
        <f t="shared" si="1474"/>
        <v>0</v>
      </c>
      <c r="AL2033">
        <f t="shared" si="1475"/>
        <v>0</v>
      </c>
      <c r="AM2033">
        <f t="shared" si="1476"/>
        <v>0</v>
      </c>
      <c r="AN2033">
        <f t="shared" si="1477"/>
        <v>0</v>
      </c>
      <c r="AO2033">
        <f t="shared" si="1478"/>
        <v>0</v>
      </c>
      <c r="AP2033">
        <f t="shared" si="1479"/>
        <v>0</v>
      </c>
      <c r="AQ2033">
        <f t="shared" si="1480"/>
        <v>0</v>
      </c>
      <c r="AR2033">
        <f t="shared" si="1481"/>
        <v>0</v>
      </c>
      <c r="AS2033">
        <f t="shared" si="1482"/>
        <v>0</v>
      </c>
      <c r="AT2033">
        <f t="shared" si="1483"/>
        <v>0</v>
      </c>
      <c r="AU2033">
        <f t="shared" si="1484"/>
        <v>0</v>
      </c>
      <c r="AV2033">
        <f t="shared" si="1485"/>
        <v>0</v>
      </c>
      <c r="AW2033">
        <f t="shared" si="1486"/>
        <v>0</v>
      </c>
      <c r="AX2033">
        <f t="shared" si="1487"/>
        <v>0</v>
      </c>
      <c r="AY2033" s="356" t="str">
        <f t="shared" si="1488"/>
        <v/>
      </c>
      <c r="AZ2033" s="357">
        <f t="shared" si="1489"/>
        <v>0</v>
      </c>
      <c r="BA2033" s="358">
        <f t="shared" si="1490"/>
        <v>0</v>
      </c>
      <c r="BB2033" s="359">
        <f t="shared" si="1491"/>
        <v>0</v>
      </c>
      <c r="BC2033" s="356" t="str">
        <f t="shared" si="1492"/>
        <v/>
      </c>
      <c r="BD2033" s="357">
        <f t="shared" si="1493"/>
        <v>0</v>
      </c>
      <c r="BE2033" s="358">
        <f t="shared" si="1494"/>
        <v>0</v>
      </c>
      <c r="BF2033" s="359">
        <f t="shared" si="1495"/>
        <v>0</v>
      </c>
      <c r="BG2033" s="356" t="str">
        <f t="shared" si="1496"/>
        <v/>
      </c>
      <c r="BH2033" s="357">
        <f t="shared" si="1497"/>
        <v>0</v>
      </c>
      <c r="BI2033" s="358">
        <f t="shared" si="1498"/>
        <v>0</v>
      </c>
      <c r="BJ2033" s="359">
        <f t="shared" si="1499"/>
        <v>0</v>
      </c>
      <c r="BK2033" s="293">
        <f t="shared" si="1500"/>
        <v>0</v>
      </c>
      <c r="BL2033" s="352" t="str">
        <f>IF(BK2033=0,"",
IF(SUM($BK$2012:BK2033)=1,BM2033,
IF($BK$2132&gt;SUM($BK$2012:BK2033),_xlfn.CONCAT(", ",BM2033),
IF($BK$2132=SUM($BK$2012:BK2033),_xlfn.CONCAT(" y ",BM2033)))))</f>
        <v/>
      </c>
      <c r="BM2033" s="120" t="s">
        <v>5167</v>
      </c>
      <c r="BN2033" s="290">
        <f t="shared" si="1501"/>
        <v>0</v>
      </c>
      <c r="BO2033" s="293">
        <f t="shared" si="1502"/>
        <v>0</v>
      </c>
      <c r="BP2033" s="283" t="str">
        <f>IF(BO2033=0,"",
IF(SUM($BO$2012:BO2033)=1,BQ2033,
IF($BO$2132&gt;SUM($BO$2012:BO2033),_xlfn.CONCAT(", ",BQ2033),
IF($BO$2132=SUM($BO$2012:BO2033),_xlfn.CONCAT(" y ",BQ2033)))))</f>
        <v/>
      </c>
      <c r="BQ2033" s="120" t="s">
        <v>5167</v>
      </c>
    </row>
    <row r="2034" spans="1:69" ht="15" customHeight="1">
      <c r="A2034" s="30"/>
      <c r="B2034" s="31"/>
      <c r="C2034" s="35" t="s">
        <v>5054</v>
      </c>
      <c r="D2034" s="800" t="str">
        <f>IF(CNGE_2026_M1_Secc1_Sub1!$D63="","",CNGE_2026_M1_Secc1_Sub1!$D63)</f>
        <v/>
      </c>
      <c r="E2034" s="723"/>
      <c r="F2034" s="723"/>
      <c r="G2034" s="723"/>
      <c r="H2034" s="723"/>
      <c r="I2034" s="723"/>
      <c r="J2034" s="723"/>
      <c r="K2034" s="723"/>
      <c r="L2034" s="723"/>
      <c r="M2034" s="723"/>
      <c r="N2034" s="723"/>
      <c r="O2034" s="723"/>
      <c r="P2034" s="723"/>
      <c r="Q2034" s="723"/>
      <c r="R2034" s="724"/>
      <c r="S2034" s="637" t="str">
        <f t="shared" si="1469"/>
        <v/>
      </c>
      <c r="T2034" s="637" t="str">
        <f t="shared" si="1470"/>
        <v/>
      </c>
      <c r="U2034" s="637" t="str">
        <f t="shared" si="1471"/>
        <v/>
      </c>
      <c r="V2034" s="638"/>
      <c r="W2034" s="638"/>
      <c r="X2034" s="638"/>
      <c r="Y2034" s="638"/>
      <c r="Z2034" s="638"/>
      <c r="AA2034" s="638"/>
      <c r="AB2034" s="638"/>
      <c r="AC2034" s="638"/>
      <c r="AD2034" s="638"/>
      <c r="AI2034" t="str">
        <f t="shared" si="1472"/>
        <v/>
      </c>
      <c r="AJ2034">
        <f t="shared" si="1473"/>
        <v>0</v>
      </c>
      <c r="AK2034">
        <f t="shared" si="1474"/>
        <v>0</v>
      </c>
      <c r="AL2034">
        <f t="shared" si="1475"/>
        <v>0</v>
      </c>
      <c r="AM2034">
        <f t="shared" si="1476"/>
        <v>0</v>
      </c>
      <c r="AN2034">
        <f t="shared" si="1477"/>
        <v>0</v>
      </c>
      <c r="AO2034">
        <f t="shared" si="1478"/>
        <v>0</v>
      </c>
      <c r="AP2034">
        <f t="shared" si="1479"/>
        <v>0</v>
      </c>
      <c r="AQ2034">
        <f t="shared" si="1480"/>
        <v>0</v>
      </c>
      <c r="AR2034">
        <f t="shared" si="1481"/>
        <v>0</v>
      </c>
      <c r="AS2034">
        <f t="shared" si="1482"/>
        <v>0</v>
      </c>
      <c r="AT2034">
        <f t="shared" si="1483"/>
        <v>0</v>
      </c>
      <c r="AU2034">
        <f t="shared" si="1484"/>
        <v>0</v>
      </c>
      <c r="AV2034">
        <f t="shared" si="1485"/>
        <v>0</v>
      </c>
      <c r="AW2034">
        <f t="shared" si="1486"/>
        <v>0</v>
      </c>
      <c r="AX2034">
        <f t="shared" si="1487"/>
        <v>0</v>
      </c>
      <c r="AY2034" s="356" t="str">
        <f t="shared" si="1488"/>
        <v/>
      </c>
      <c r="AZ2034" s="357">
        <f t="shared" si="1489"/>
        <v>0</v>
      </c>
      <c r="BA2034" s="358">
        <f t="shared" si="1490"/>
        <v>0</v>
      </c>
      <c r="BB2034" s="359">
        <f t="shared" si="1491"/>
        <v>0</v>
      </c>
      <c r="BC2034" s="356" t="str">
        <f t="shared" si="1492"/>
        <v/>
      </c>
      <c r="BD2034" s="357">
        <f t="shared" si="1493"/>
        <v>0</v>
      </c>
      <c r="BE2034" s="358">
        <f t="shared" si="1494"/>
        <v>0</v>
      </c>
      <c r="BF2034" s="359">
        <f t="shared" si="1495"/>
        <v>0</v>
      </c>
      <c r="BG2034" s="356" t="str">
        <f t="shared" si="1496"/>
        <v/>
      </c>
      <c r="BH2034" s="357">
        <f t="shared" si="1497"/>
        <v>0</v>
      </c>
      <c r="BI2034" s="358">
        <f t="shared" si="1498"/>
        <v>0</v>
      </c>
      <c r="BJ2034" s="359">
        <f t="shared" si="1499"/>
        <v>0</v>
      </c>
      <c r="BK2034" s="293">
        <f t="shared" si="1500"/>
        <v>0</v>
      </c>
      <c r="BL2034" s="352" t="str">
        <f>IF(BK2034=0,"",
IF(SUM($BK$2012:BK2034)=1,BM2034,
IF($BK$2132&gt;SUM($BK$2012:BK2034),_xlfn.CONCAT(", ",BM2034),
IF($BK$2132=SUM($BK$2012:BK2034),_xlfn.CONCAT(" y ",BM2034)))))</f>
        <v/>
      </c>
      <c r="BM2034" s="120" t="s">
        <v>5169</v>
      </c>
      <c r="BN2034" s="290">
        <f t="shared" si="1501"/>
        <v>0</v>
      </c>
      <c r="BO2034" s="293">
        <f t="shared" si="1502"/>
        <v>0</v>
      </c>
      <c r="BP2034" s="283" t="str">
        <f>IF(BO2034=0,"",
IF(SUM($BO$2012:BO2034)=1,BQ2034,
IF($BO$2132&gt;SUM($BO$2012:BO2034),_xlfn.CONCAT(", ",BQ2034),
IF($BO$2132=SUM($BO$2012:BO2034),_xlfn.CONCAT(" y ",BQ2034)))))</f>
        <v/>
      </c>
      <c r="BQ2034" s="120" t="s">
        <v>5169</v>
      </c>
    </row>
    <row r="2035" spans="1:69" ht="15" customHeight="1">
      <c r="A2035" s="30"/>
      <c r="B2035" s="31"/>
      <c r="C2035" s="35" t="s">
        <v>5055</v>
      </c>
      <c r="D2035" s="800" t="str">
        <f>IF(CNGE_2026_M1_Secc1_Sub1!$D64="","",CNGE_2026_M1_Secc1_Sub1!$D64)</f>
        <v/>
      </c>
      <c r="E2035" s="723"/>
      <c r="F2035" s="723"/>
      <c r="G2035" s="723"/>
      <c r="H2035" s="723"/>
      <c r="I2035" s="723"/>
      <c r="J2035" s="723"/>
      <c r="K2035" s="723"/>
      <c r="L2035" s="723"/>
      <c r="M2035" s="723"/>
      <c r="N2035" s="723"/>
      <c r="O2035" s="723"/>
      <c r="P2035" s="723"/>
      <c r="Q2035" s="723"/>
      <c r="R2035" s="724"/>
      <c r="S2035" s="637" t="str">
        <f t="shared" si="1469"/>
        <v/>
      </c>
      <c r="T2035" s="637" t="str">
        <f t="shared" si="1470"/>
        <v/>
      </c>
      <c r="U2035" s="637" t="str">
        <f t="shared" si="1471"/>
        <v/>
      </c>
      <c r="V2035" s="638"/>
      <c r="W2035" s="638"/>
      <c r="X2035" s="638"/>
      <c r="Y2035" s="638"/>
      <c r="Z2035" s="638"/>
      <c r="AA2035" s="638"/>
      <c r="AB2035" s="638"/>
      <c r="AC2035" s="638"/>
      <c r="AD2035" s="638"/>
      <c r="AI2035" t="str">
        <f t="shared" si="1472"/>
        <v/>
      </c>
      <c r="AJ2035">
        <f t="shared" si="1473"/>
        <v>0</v>
      </c>
      <c r="AK2035">
        <f t="shared" si="1474"/>
        <v>0</v>
      </c>
      <c r="AL2035">
        <f t="shared" si="1475"/>
        <v>0</v>
      </c>
      <c r="AM2035">
        <f t="shared" si="1476"/>
        <v>0</v>
      </c>
      <c r="AN2035">
        <f t="shared" si="1477"/>
        <v>0</v>
      </c>
      <c r="AO2035">
        <f t="shared" si="1478"/>
        <v>0</v>
      </c>
      <c r="AP2035">
        <f t="shared" si="1479"/>
        <v>0</v>
      </c>
      <c r="AQ2035">
        <f t="shared" si="1480"/>
        <v>0</v>
      </c>
      <c r="AR2035">
        <f t="shared" si="1481"/>
        <v>0</v>
      </c>
      <c r="AS2035">
        <f t="shared" si="1482"/>
        <v>0</v>
      </c>
      <c r="AT2035">
        <f t="shared" si="1483"/>
        <v>0</v>
      </c>
      <c r="AU2035">
        <f t="shared" si="1484"/>
        <v>0</v>
      </c>
      <c r="AV2035">
        <f t="shared" si="1485"/>
        <v>0</v>
      </c>
      <c r="AW2035">
        <f t="shared" si="1486"/>
        <v>0</v>
      </c>
      <c r="AX2035">
        <f t="shared" si="1487"/>
        <v>0</v>
      </c>
      <c r="AY2035" s="356" t="str">
        <f t="shared" si="1488"/>
        <v/>
      </c>
      <c r="AZ2035" s="357">
        <f t="shared" si="1489"/>
        <v>0</v>
      </c>
      <c r="BA2035" s="358">
        <f t="shared" si="1490"/>
        <v>0</v>
      </c>
      <c r="BB2035" s="359">
        <f t="shared" si="1491"/>
        <v>0</v>
      </c>
      <c r="BC2035" s="356" t="str">
        <f t="shared" si="1492"/>
        <v/>
      </c>
      <c r="BD2035" s="357">
        <f t="shared" si="1493"/>
        <v>0</v>
      </c>
      <c r="BE2035" s="358">
        <f t="shared" si="1494"/>
        <v>0</v>
      </c>
      <c r="BF2035" s="359">
        <f t="shared" si="1495"/>
        <v>0</v>
      </c>
      <c r="BG2035" s="356" t="str">
        <f t="shared" si="1496"/>
        <v/>
      </c>
      <c r="BH2035" s="357">
        <f t="shared" si="1497"/>
        <v>0</v>
      </c>
      <c r="BI2035" s="358">
        <f t="shared" si="1498"/>
        <v>0</v>
      </c>
      <c r="BJ2035" s="359">
        <f t="shared" si="1499"/>
        <v>0</v>
      </c>
      <c r="BK2035" s="293">
        <f t="shared" si="1500"/>
        <v>0</v>
      </c>
      <c r="BL2035" s="352" t="str">
        <f>IF(BK2035=0,"",
IF(SUM($BK$2012:BK2035)=1,BM2035,
IF($BK$2132&gt;SUM($BK$2012:BK2035),_xlfn.CONCAT(", ",BM2035),
IF($BK$2132=SUM($BK$2012:BK2035),_xlfn.CONCAT(" y ",BM2035)))))</f>
        <v/>
      </c>
      <c r="BM2035" s="120" t="s">
        <v>5171</v>
      </c>
      <c r="BN2035" s="290">
        <f t="shared" si="1501"/>
        <v>0</v>
      </c>
      <c r="BO2035" s="293">
        <f t="shared" si="1502"/>
        <v>0</v>
      </c>
      <c r="BP2035" s="283" t="str">
        <f>IF(BO2035=0,"",
IF(SUM($BO$2012:BO2035)=1,BQ2035,
IF($BO$2132&gt;SUM($BO$2012:BO2035),_xlfn.CONCAT(", ",BQ2035),
IF($BO$2132=SUM($BO$2012:BO2035),_xlfn.CONCAT(" y ",BQ2035)))))</f>
        <v/>
      </c>
      <c r="BQ2035" s="120" t="s">
        <v>5171</v>
      </c>
    </row>
    <row r="2036" spans="1:69" ht="15" customHeight="1">
      <c r="A2036" s="30"/>
      <c r="B2036" s="31"/>
      <c r="C2036" s="35" t="s">
        <v>5056</v>
      </c>
      <c r="D2036" s="800" t="str">
        <f>IF(CNGE_2026_M1_Secc1_Sub1!$D65="","",CNGE_2026_M1_Secc1_Sub1!$D65)</f>
        <v/>
      </c>
      <c r="E2036" s="723"/>
      <c r="F2036" s="723"/>
      <c r="G2036" s="723"/>
      <c r="H2036" s="723"/>
      <c r="I2036" s="723"/>
      <c r="J2036" s="723"/>
      <c r="K2036" s="723"/>
      <c r="L2036" s="723"/>
      <c r="M2036" s="723"/>
      <c r="N2036" s="723"/>
      <c r="O2036" s="723"/>
      <c r="P2036" s="723"/>
      <c r="Q2036" s="723"/>
      <c r="R2036" s="724"/>
      <c r="S2036" s="637" t="str">
        <f t="shared" si="1469"/>
        <v/>
      </c>
      <c r="T2036" s="637" t="str">
        <f t="shared" si="1470"/>
        <v/>
      </c>
      <c r="U2036" s="637" t="str">
        <f t="shared" si="1471"/>
        <v/>
      </c>
      <c r="V2036" s="638"/>
      <c r="W2036" s="638"/>
      <c r="X2036" s="638"/>
      <c r="Y2036" s="638"/>
      <c r="Z2036" s="638"/>
      <c r="AA2036" s="638"/>
      <c r="AB2036" s="638"/>
      <c r="AC2036" s="638"/>
      <c r="AD2036" s="638"/>
      <c r="AI2036" t="str">
        <f t="shared" si="1472"/>
        <v/>
      </c>
      <c r="AJ2036">
        <f t="shared" si="1473"/>
        <v>0</v>
      </c>
      <c r="AK2036">
        <f t="shared" si="1474"/>
        <v>0</v>
      </c>
      <c r="AL2036">
        <f t="shared" si="1475"/>
        <v>0</v>
      </c>
      <c r="AM2036">
        <f t="shared" si="1476"/>
        <v>0</v>
      </c>
      <c r="AN2036">
        <f t="shared" si="1477"/>
        <v>0</v>
      </c>
      <c r="AO2036">
        <f t="shared" si="1478"/>
        <v>0</v>
      </c>
      <c r="AP2036">
        <f t="shared" si="1479"/>
        <v>0</v>
      </c>
      <c r="AQ2036">
        <f t="shared" si="1480"/>
        <v>0</v>
      </c>
      <c r="AR2036">
        <f t="shared" si="1481"/>
        <v>0</v>
      </c>
      <c r="AS2036">
        <f t="shared" si="1482"/>
        <v>0</v>
      </c>
      <c r="AT2036">
        <f t="shared" si="1483"/>
        <v>0</v>
      </c>
      <c r="AU2036">
        <f t="shared" si="1484"/>
        <v>0</v>
      </c>
      <c r="AV2036">
        <f t="shared" si="1485"/>
        <v>0</v>
      </c>
      <c r="AW2036">
        <f t="shared" si="1486"/>
        <v>0</v>
      </c>
      <c r="AX2036">
        <f t="shared" si="1487"/>
        <v>0</v>
      </c>
      <c r="AY2036" s="356" t="str">
        <f t="shared" si="1488"/>
        <v/>
      </c>
      <c r="AZ2036" s="357">
        <f t="shared" si="1489"/>
        <v>0</v>
      </c>
      <c r="BA2036" s="358">
        <f t="shared" si="1490"/>
        <v>0</v>
      </c>
      <c r="BB2036" s="359">
        <f t="shared" si="1491"/>
        <v>0</v>
      </c>
      <c r="BC2036" s="356" t="str">
        <f t="shared" si="1492"/>
        <v/>
      </c>
      <c r="BD2036" s="357">
        <f t="shared" si="1493"/>
        <v>0</v>
      </c>
      <c r="BE2036" s="358">
        <f t="shared" si="1494"/>
        <v>0</v>
      </c>
      <c r="BF2036" s="359">
        <f t="shared" si="1495"/>
        <v>0</v>
      </c>
      <c r="BG2036" s="356" t="str">
        <f t="shared" si="1496"/>
        <v/>
      </c>
      <c r="BH2036" s="357">
        <f t="shared" si="1497"/>
        <v>0</v>
      </c>
      <c r="BI2036" s="358">
        <f t="shared" si="1498"/>
        <v>0</v>
      </c>
      <c r="BJ2036" s="359">
        <f t="shared" si="1499"/>
        <v>0</v>
      </c>
      <c r="BK2036" s="293">
        <f t="shared" si="1500"/>
        <v>0</v>
      </c>
      <c r="BL2036" s="352" t="str">
        <f>IF(BK2036=0,"",
IF(SUM($BK$2012:BK2036)=1,BM2036,
IF($BK$2132&gt;SUM($BK$2012:BK2036),_xlfn.CONCAT(", ",BM2036),
IF($BK$2132=SUM($BK$2012:BK2036),_xlfn.CONCAT(" y ",BM2036)))))</f>
        <v/>
      </c>
      <c r="BM2036" s="120" t="s">
        <v>5173</v>
      </c>
      <c r="BN2036" s="290">
        <f t="shared" si="1501"/>
        <v>0</v>
      </c>
      <c r="BO2036" s="293">
        <f t="shared" si="1502"/>
        <v>0</v>
      </c>
      <c r="BP2036" s="283" t="str">
        <f>IF(BO2036=0,"",
IF(SUM($BO$2012:BO2036)=1,BQ2036,
IF($BO$2132&gt;SUM($BO$2012:BO2036),_xlfn.CONCAT(", ",BQ2036),
IF($BO$2132=SUM($BO$2012:BO2036),_xlfn.CONCAT(" y ",BQ2036)))))</f>
        <v/>
      </c>
      <c r="BQ2036" s="120" t="s">
        <v>5173</v>
      </c>
    </row>
    <row r="2037" spans="1:69" ht="15" customHeight="1">
      <c r="A2037" s="30"/>
      <c r="B2037" s="31"/>
      <c r="C2037" s="35" t="s">
        <v>5057</v>
      </c>
      <c r="D2037" s="800" t="str">
        <f>IF(CNGE_2026_M1_Secc1_Sub1!$D66="","",CNGE_2026_M1_Secc1_Sub1!$D66)</f>
        <v/>
      </c>
      <c r="E2037" s="723"/>
      <c r="F2037" s="723"/>
      <c r="G2037" s="723"/>
      <c r="H2037" s="723"/>
      <c r="I2037" s="723"/>
      <c r="J2037" s="723"/>
      <c r="K2037" s="723"/>
      <c r="L2037" s="723"/>
      <c r="M2037" s="723"/>
      <c r="N2037" s="723"/>
      <c r="O2037" s="723"/>
      <c r="P2037" s="723"/>
      <c r="Q2037" s="723"/>
      <c r="R2037" s="724"/>
      <c r="S2037" s="637" t="str">
        <f t="shared" si="1469"/>
        <v/>
      </c>
      <c r="T2037" s="637" t="str">
        <f t="shared" si="1470"/>
        <v/>
      </c>
      <c r="U2037" s="637" t="str">
        <f t="shared" si="1471"/>
        <v/>
      </c>
      <c r="V2037" s="638"/>
      <c r="W2037" s="638"/>
      <c r="X2037" s="638"/>
      <c r="Y2037" s="638"/>
      <c r="Z2037" s="638"/>
      <c r="AA2037" s="638"/>
      <c r="AB2037" s="638"/>
      <c r="AC2037" s="638"/>
      <c r="AD2037" s="638"/>
      <c r="AI2037" t="str">
        <f t="shared" si="1472"/>
        <v/>
      </c>
      <c r="AJ2037">
        <f t="shared" si="1473"/>
        <v>0</v>
      </c>
      <c r="AK2037">
        <f t="shared" si="1474"/>
        <v>0</v>
      </c>
      <c r="AL2037">
        <f t="shared" si="1475"/>
        <v>0</v>
      </c>
      <c r="AM2037">
        <f t="shared" si="1476"/>
        <v>0</v>
      </c>
      <c r="AN2037">
        <f t="shared" si="1477"/>
        <v>0</v>
      </c>
      <c r="AO2037">
        <f t="shared" si="1478"/>
        <v>0</v>
      </c>
      <c r="AP2037">
        <f t="shared" si="1479"/>
        <v>0</v>
      </c>
      <c r="AQ2037">
        <f t="shared" si="1480"/>
        <v>0</v>
      </c>
      <c r="AR2037">
        <f t="shared" si="1481"/>
        <v>0</v>
      </c>
      <c r="AS2037">
        <f t="shared" si="1482"/>
        <v>0</v>
      </c>
      <c r="AT2037">
        <f t="shared" si="1483"/>
        <v>0</v>
      </c>
      <c r="AU2037">
        <f t="shared" si="1484"/>
        <v>0</v>
      </c>
      <c r="AV2037">
        <f t="shared" si="1485"/>
        <v>0</v>
      </c>
      <c r="AW2037">
        <f t="shared" si="1486"/>
        <v>0</v>
      </c>
      <c r="AX2037">
        <f t="shared" si="1487"/>
        <v>0</v>
      </c>
      <c r="AY2037" s="356" t="str">
        <f t="shared" si="1488"/>
        <v/>
      </c>
      <c r="AZ2037" s="357">
        <f t="shared" si="1489"/>
        <v>0</v>
      </c>
      <c r="BA2037" s="358">
        <f t="shared" si="1490"/>
        <v>0</v>
      </c>
      <c r="BB2037" s="359">
        <f t="shared" si="1491"/>
        <v>0</v>
      </c>
      <c r="BC2037" s="356" t="str">
        <f t="shared" si="1492"/>
        <v/>
      </c>
      <c r="BD2037" s="357">
        <f t="shared" si="1493"/>
        <v>0</v>
      </c>
      <c r="BE2037" s="358">
        <f t="shared" si="1494"/>
        <v>0</v>
      </c>
      <c r="BF2037" s="359">
        <f t="shared" si="1495"/>
        <v>0</v>
      </c>
      <c r="BG2037" s="356" t="str">
        <f t="shared" si="1496"/>
        <v/>
      </c>
      <c r="BH2037" s="357">
        <f t="shared" si="1497"/>
        <v>0</v>
      </c>
      <c r="BI2037" s="358">
        <f t="shared" si="1498"/>
        <v>0</v>
      </c>
      <c r="BJ2037" s="359">
        <f t="shared" si="1499"/>
        <v>0</v>
      </c>
      <c r="BK2037" s="293">
        <f t="shared" si="1500"/>
        <v>0</v>
      </c>
      <c r="BL2037" s="352" t="str">
        <f>IF(BK2037=0,"",
IF(SUM($BK$2012:BK2037)=1,BM2037,
IF($BK$2132&gt;SUM($BK$2012:BK2037),_xlfn.CONCAT(", ",BM2037),
IF($BK$2132=SUM($BK$2012:BK2037),_xlfn.CONCAT(" y ",BM2037)))))</f>
        <v/>
      </c>
      <c r="BM2037" s="120" t="s">
        <v>5175</v>
      </c>
      <c r="BN2037" s="290">
        <f t="shared" si="1501"/>
        <v>0</v>
      </c>
      <c r="BO2037" s="293">
        <f t="shared" si="1502"/>
        <v>0</v>
      </c>
      <c r="BP2037" s="283" t="str">
        <f>IF(BO2037=0,"",
IF(SUM($BO$2012:BO2037)=1,BQ2037,
IF($BO$2132&gt;SUM($BO$2012:BO2037),_xlfn.CONCAT(", ",BQ2037),
IF($BO$2132=SUM($BO$2012:BO2037),_xlfn.CONCAT(" y ",BQ2037)))))</f>
        <v/>
      </c>
      <c r="BQ2037" s="120" t="s">
        <v>5175</v>
      </c>
    </row>
    <row r="2038" spans="1:69" ht="15" customHeight="1">
      <c r="A2038" s="30"/>
      <c r="B2038" s="31"/>
      <c r="C2038" s="35" t="s">
        <v>5058</v>
      </c>
      <c r="D2038" s="800" t="str">
        <f>IF(CNGE_2026_M1_Secc1_Sub1!$D67="","",CNGE_2026_M1_Secc1_Sub1!$D67)</f>
        <v/>
      </c>
      <c r="E2038" s="723"/>
      <c r="F2038" s="723"/>
      <c r="G2038" s="723"/>
      <c r="H2038" s="723"/>
      <c r="I2038" s="723"/>
      <c r="J2038" s="723"/>
      <c r="K2038" s="723"/>
      <c r="L2038" s="723"/>
      <c r="M2038" s="723"/>
      <c r="N2038" s="723"/>
      <c r="O2038" s="723"/>
      <c r="P2038" s="723"/>
      <c r="Q2038" s="723"/>
      <c r="R2038" s="724"/>
      <c r="S2038" s="637" t="str">
        <f t="shared" si="1469"/>
        <v/>
      </c>
      <c r="T2038" s="637" t="str">
        <f t="shared" si="1470"/>
        <v/>
      </c>
      <c r="U2038" s="637" t="str">
        <f t="shared" si="1471"/>
        <v/>
      </c>
      <c r="V2038" s="638"/>
      <c r="W2038" s="638"/>
      <c r="X2038" s="638"/>
      <c r="Y2038" s="638"/>
      <c r="Z2038" s="638"/>
      <c r="AA2038" s="638"/>
      <c r="AB2038" s="638"/>
      <c r="AC2038" s="638"/>
      <c r="AD2038" s="638"/>
      <c r="AI2038" t="str">
        <f t="shared" si="1472"/>
        <v/>
      </c>
      <c r="AJ2038">
        <f t="shared" si="1473"/>
        <v>0</v>
      </c>
      <c r="AK2038">
        <f t="shared" si="1474"/>
        <v>0</v>
      </c>
      <c r="AL2038">
        <f t="shared" si="1475"/>
        <v>0</v>
      </c>
      <c r="AM2038">
        <f t="shared" si="1476"/>
        <v>0</v>
      </c>
      <c r="AN2038">
        <f t="shared" si="1477"/>
        <v>0</v>
      </c>
      <c r="AO2038">
        <f t="shared" si="1478"/>
        <v>0</v>
      </c>
      <c r="AP2038">
        <f t="shared" si="1479"/>
        <v>0</v>
      </c>
      <c r="AQ2038">
        <f t="shared" si="1480"/>
        <v>0</v>
      </c>
      <c r="AR2038">
        <f t="shared" si="1481"/>
        <v>0</v>
      </c>
      <c r="AS2038">
        <f t="shared" si="1482"/>
        <v>0</v>
      </c>
      <c r="AT2038">
        <f t="shared" si="1483"/>
        <v>0</v>
      </c>
      <c r="AU2038">
        <f t="shared" si="1484"/>
        <v>0</v>
      </c>
      <c r="AV2038">
        <f t="shared" si="1485"/>
        <v>0</v>
      </c>
      <c r="AW2038">
        <f t="shared" si="1486"/>
        <v>0</v>
      </c>
      <c r="AX2038">
        <f t="shared" si="1487"/>
        <v>0</v>
      </c>
      <c r="AY2038" s="356" t="str">
        <f t="shared" si="1488"/>
        <v/>
      </c>
      <c r="AZ2038" s="357">
        <f t="shared" si="1489"/>
        <v>0</v>
      </c>
      <c r="BA2038" s="358">
        <f t="shared" si="1490"/>
        <v>0</v>
      </c>
      <c r="BB2038" s="359">
        <f t="shared" si="1491"/>
        <v>0</v>
      </c>
      <c r="BC2038" s="356" t="str">
        <f t="shared" si="1492"/>
        <v/>
      </c>
      <c r="BD2038" s="357">
        <f t="shared" si="1493"/>
        <v>0</v>
      </c>
      <c r="BE2038" s="358">
        <f t="shared" si="1494"/>
        <v>0</v>
      </c>
      <c r="BF2038" s="359">
        <f t="shared" si="1495"/>
        <v>0</v>
      </c>
      <c r="BG2038" s="356" t="str">
        <f t="shared" si="1496"/>
        <v/>
      </c>
      <c r="BH2038" s="357">
        <f t="shared" si="1497"/>
        <v>0</v>
      </c>
      <c r="BI2038" s="358">
        <f t="shared" si="1498"/>
        <v>0</v>
      </c>
      <c r="BJ2038" s="359">
        <f t="shared" si="1499"/>
        <v>0</v>
      </c>
      <c r="BK2038" s="293">
        <f t="shared" si="1500"/>
        <v>0</v>
      </c>
      <c r="BL2038" s="352" t="str">
        <f>IF(BK2038=0,"",
IF(SUM($BK$2012:BK2038)=1,BM2038,
IF($BK$2132&gt;SUM($BK$2012:BK2038),_xlfn.CONCAT(", ",BM2038),
IF($BK$2132=SUM($BK$2012:BK2038),_xlfn.CONCAT(" y ",BM2038)))))</f>
        <v/>
      </c>
      <c r="BM2038" s="120" t="s">
        <v>5177</v>
      </c>
      <c r="BN2038" s="290">
        <f t="shared" si="1501"/>
        <v>0</v>
      </c>
      <c r="BO2038" s="293">
        <f t="shared" si="1502"/>
        <v>0</v>
      </c>
      <c r="BP2038" s="283" t="str">
        <f>IF(BO2038=0,"",
IF(SUM($BO$2012:BO2038)=1,BQ2038,
IF($BO$2132&gt;SUM($BO$2012:BO2038),_xlfn.CONCAT(", ",BQ2038),
IF($BO$2132=SUM($BO$2012:BO2038),_xlfn.CONCAT(" y ",BQ2038)))))</f>
        <v/>
      </c>
      <c r="BQ2038" s="120" t="s">
        <v>5177</v>
      </c>
    </row>
    <row r="2039" spans="1:69" ht="15" customHeight="1">
      <c r="A2039" s="30"/>
      <c r="B2039" s="31"/>
      <c r="C2039" s="35" t="s">
        <v>5059</v>
      </c>
      <c r="D2039" s="800" t="str">
        <f>IF(CNGE_2026_M1_Secc1_Sub1!$D68="","",CNGE_2026_M1_Secc1_Sub1!$D68)</f>
        <v/>
      </c>
      <c r="E2039" s="723"/>
      <c r="F2039" s="723"/>
      <c r="G2039" s="723"/>
      <c r="H2039" s="723"/>
      <c r="I2039" s="723"/>
      <c r="J2039" s="723"/>
      <c r="K2039" s="723"/>
      <c r="L2039" s="723"/>
      <c r="M2039" s="723"/>
      <c r="N2039" s="723"/>
      <c r="O2039" s="723"/>
      <c r="P2039" s="723"/>
      <c r="Q2039" s="723"/>
      <c r="R2039" s="724"/>
      <c r="S2039" s="637" t="str">
        <f t="shared" si="1469"/>
        <v/>
      </c>
      <c r="T2039" s="637" t="str">
        <f t="shared" si="1470"/>
        <v/>
      </c>
      <c r="U2039" s="637" t="str">
        <f t="shared" si="1471"/>
        <v/>
      </c>
      <c r="V2039" s="638"/>
      <c r="W2039" s="638"/>
      <c r="X2039" s="638"/>
      <c r="Y2039" s="638"/>
      <c r="Z2039" s="638"/>
      <c r="AA2039" s="638"/>
      <c r="AB2039" s="638"/>
      <c r="AC2039" s="638"/>
      <c r="AD2039" s="638"/>
      <c r="AI2039" t="str">
        <f t="shared" si="1472"/>
        <v/>
      </c>
      <c r="AJ2039">
        <f t="shared" si="1473"/>
        <v>0</v>
      </c>
      <c r="AK2039">
        <f t="shared" si="1474"/>
        <v>0</v>
      </c>
      <c r="AL2039">
        <f t="shared" si="1475"/>
        <v>0</v>
      </c>
      <c r="AM2039">
        <f t="shared" si="1476"/>
        <v>0</v>
      </c>
      <c r="AN2039">
        <f t="shared" si="1477"/>
        <v>0</v>
      </c>
      <c r="AO2039">
        <f t="shared" si="1478"/>
        <v>0</v>
      </c>
      <c r="AP2039">
        <f t="shared" si="1479"/>
        <v>0</v>
      </c>
      <c r="AQ2039">
        <f t="shared" si="1480"/>
        <v>0</v>
      </c>
      <c r="AR2039">
        <f t="shared" si="1481"/>
        <v>0</v>
      </c>
      <c r="AS2039">
        <f t="shared" si="1482"/>
        <v>0</v>
      </c>
      <c r="AT2039">
        <f t="shared" si="1483"/>
        <v>0</v>
      </c>
      <c r="AU2039">
        <f t="shared" si="1484"/>
        <v>0</v>
      </c>
      <c r="AV2039">
        <f t="shared" si="1485"/>
        <v>0</v>
      </c>
      <c r="AW2039">
        <f t="shared" si="1486"/>
        <v>0</v>
      </c>
      <c r="AX2039">
        <f t="shared" si="1487"/>
        <v>0</v>
      </c>
      <c r="AY2039" s="356" t="str">
        <f t="shared" si="1488"/>
        <v/>
      </c>
      <c r="AZ2039" s="357">
        <f t="shared" si="1489"/>
        <v>0</v>
      </c>
      <c r="BA2039" s="358">
        <f t="shared" si="1490"/>
        <v>0</v>
      </c>
      <c r="BB2039" s="359">
        <f t="shared" si="1491"/>
        <v>0</v>
      </c>
      <c r="BC2039" s="356" t="str">
        <f t="shared" si="1492"/>
        <v/>
      </c>
      <c r="BD2039" s="357">
        <f t="shared" si="1493"/>
        <v>0</v>
      </c>
      <c r="BE2039" s="358">
        <f t="shared" si="1494"/>
        <v>0</v>
      </c>
      <c r="BF2039" s="359">
        <f t="shared" si="1495"/>
        <v>0</v>
      </c>
      <c r="BG2039" s="356" t="str">
        <f t="shared" si="1496"/>
        <v/>
      </c>
      <c r="BH2039" s="357">
        <f t="shared" si="1497"/>
        <v>0</v>
      </c>
      <c r="BI2039" s="358">
        <f t="shared" si="1498"/>
        <v>0</v>
      </c>
      <c r="BJ2039" s="359">
        <f t="shared" si="1499"/>
        <v>0</v>
      </c>
      <c r="BK2039" s="293">
        <f t="shared" si="1500"/>
        <v>0</v>
      </c>
      <c r="BL2039" s="352" t="str">
        <f>IF(BK2039=0,"",
IF(SUM($BK$2012:BK2039)=1,BM2039,
IF($BK$2132&gt;SUM($BK$2012:BK2039),_xlfn.CONCAT(", ",BM2039),
IF($BK$2132=SUM($BK$2012:BK2039),_xlfn.CONCAT(" y ",BM2039)))))</f>
        <v/>
      </c>
      <c r="BM2039" s="120" t="s">
        <v>5179</v>
      </c>
      <c r="BN2039" s="290">
        <f t="shared" si="1501"/>
        <v>0</v>
      </c>
      <c r="BO2039" s="293">
        <f t="shared" si="1502"/>
        <v>0</v>
      </c>
      <c r="BP2039" s="283" t="str">
        <f>IF(BO2039=0,"",
IF(SUM($BO$2012:BO2039)=1,BQ2039,
IF($BO$2132&gt;SUM($BO$2012:BO2039),_xlfn.CONCAT(", ",BQ2039),
IF($BO$2132=SUM($BO$2012:BO2039),_xlfn.CONCAT(" y ",BQ2039)))))</f>
        <v/>
      </c>
      <c r="BQ2039" s="120" t="s">
        <v>5179</v>
      </c>
    </row>
    <row r="2040" spans="1:69" ht="15" customHeight="1">
      <c r="A2040" s="30"/>
      <c r="B2040" s="31"/>
      <c r="C2040" s="35" t="s">
        <v>5060</v>
      </c>
      <c r="D2040" s="800" t="str">
        <f>IF(CNGE_2026_M1_Secc1_Sub1!$D69="","",CNGE_2026_M1_Secc1_Sub1!$D69)</f>
        <v/>
      </c>
      <c r="E2040" s="723"/>
      <c r="F2040" s="723"/>
      <c r="G2040" s="723"/>
      <c r="H2040" s="723"/>
      <c r="I2040" s="723"/>
      <c r="J2040" s="723"/>
      <c r="K2040" s="723"/>
      <c r="L2040" s="723"/>
      <c r="M2040" s="723"/>
      <c r="N2040" s="723"/>
      <c r="O2040" s="723"/>
      <c r="P2040" s="723"/>
      <c r="Q2040" s="723"/>
      <c r="R2040" s="724"/>
      <c r="S2040" s="637" t="str">
        <f t="shared" si="1469"/>
        <v/>
      </c>
      <c r="T2040" s="637" t="str">
        <f t="shared" si="1470"/>
        <v/>
      </c>
      <c r="U2040" s="637" t="str">
        <f t="shared" si="1471"/>
        <v/>
      </c>
      <c r="V2040" s="638"/>
      <c r="W2040" s="638"/>
      <c r="X2040" s="638"/>
      <c r="Y2040" s="638"/>
      <c r="Z2040" s="638"/>
      <c r="AA2040" s="638"/>
      <c r="AB2040" s="638"/>
      <c r="AC2040" s="638"/>
      <c r="AD2040" s="638"/>
      <c r="AI2040" t="str">
        <f t="shared" si="1472"/>
        <v/>
      </c>
      <c r="AJ2040">
        <f t="shared" si="1473"/>
        <v>0</v>
      </c>
      <c r="AK2040">
        <f t="shared" si="1474"/>
        <v>0</v>
      </c>
      <c r="AL2040">
        <f t="shared" si="1475"/>
        <v>0</v>
      </c>
      <c r="AM2040">
        <f t="shared" si="1476"/>
        <v>0</v>
      </c>
      <c r="AN2040">
        <f t="shared" si="1477"/>
        <v>0</v>
      </c>
      <c r="AO2040">
        <f t="shared" si="1478"/>
        <v>0</v>
      </c>
      <c r="AP2040">
        <f t="shared" si="1479"/>
        <v>0</v>
      </c>
      <c r="AQ2040">
        <f t="shared" si="1480"/>
        <v>0</v>
      </c>
      <c r="AR2040">
        <f t="shared" si="1481"/>
        <v>0</v>
      </c>
      <c r="AS2040">
        <f t="shared" si="1482"/>
        <v>0</v>
      </c>
      <c r="AT2040">
        <f t="shared" si="1483"/>
        <v>0</v>
      </c>
      <c r="AU2040">
        <f t="shared" si="1484"/>
        <v>0</v>
      </c>
      <c r="AV2040">
        <f t="shared" si="1485"/>
        <v>0</v>
      </c>
      <c r="AW2040">
        <f t="shared" si="1486"/>
        <v>0</v>
      </c>
      <c r="AX2040">
        <f t="shared" si="1487"/>
        <v>0</v>
      </c>
      <c r="AY2040" s="356" t="str">
        <f t="shared" si="1488"/>
        <v/>
      </c>
      <c r="AZ2040" s="357">
        <f t="shared" si="1489"/>
        <v>0</v>
      </c>
      <c r="BA2040" s="358">
        <f t="shared" si="1490"/>
        <v>0</v>
      </c>
      <c r="BB2040" s="359">
        <f t="shared" si="1491"/>
        <v>0</v>
      </c>
      <c r="BC2040" s="356" t="str">
        <f t="shared" si="1492"/>
        <v/>
      </c>
      <c r="BD2040" s="357">
        <f t="shared" si="1493"/>
        <v>0</v>
      </c>
      <c r="BE2040" s="358">
        <f t="shared" si="1494"/>
        <v>0</v>
      </c>
      <c r="BF2040" s="359">
        <f t="shared" si="1495"/>
        <v>0</v>
      </c>
      <c r="BG2040" s="356" t="str">
        <f t="shared" si="1496"/>
        <v/>
      </c>
      <c r="BH2040" s="357">
        <f t="shared" si="1497"/>
        <v>0</v>
      </c>
      <c r="BI2040" s="358">
        <f t="shared" si="1498"/>
        <v>0</v>
      </c>
      <c r="BJ2040" s="359">
        <f t="shared" si="1499"/>
        <v>0</v>
      </c>
      <c r="BK2040" s="293">
        <f t="shared" si="1500"/>
        <v>0</v>
      </c>
      <c r="BL2040" s="352" t="str">
        <f>IF(BK2040=0,"",
IF(SUM($BK$2012:BK2040)=1,BM2040,
IF($BK$2132&gt;SUM($BK$2012:BK2040),_xlfn.CONCAT(", ",BM2040),
IF($BK$2132=SUM($BK$2012:BK2040),_xlfn.CONCAT(" y ",BM2040)))))</f>
        <v/>
      </c>
      <c r="BM2040" s="120" t="s">
        <v>5181</v>
      </c>
      <c r="BN2040" s="290">
        <f t="shared" si="1501"/>
        <v>0</v>
      </c>
      <c r="BO2040" s="293">
        <f t="shared" si="1502"/>
        <v>0</v>
      </c>
      <c r="BP2040" s="283" t="str">
        <f>IF(BO2040=0,"",
IF(SUM($BO$2012:BO2040)=1,BQ2040,
IF($BO$2132&gt;SUM($BO$2012:BO2040),_xlfn.CONCAT(", ",BQ2040),
IF($BO$2132=SUM($BO$2012:BO2040),_xlfn.CONCAT(" y ",BQ2040)))))</f>
        <v/>
      </c>
      <c r="BQ2040" s="120" t="s">
        <v>5181</v>
      </c>
    </row>
    <row r="2041" spans="1:69" ht="15" customHeight="1">
      <c r="A2041" s="30"/>
      <c r="B2041" s="31"/>
      <c r="C2041" s="35" t="s">
        <v>5061</v>
      </c>
      <c r="D2041" s="800" t="str">
        <f>IF(CNGE_2026_M1_Secc1_Sub1!$D70="","",CNGE_2026_M1_Secc1_Sub1!$D70)</f>
        <v/>
      </c>
      <c r="E2041" s="723"/>
      <c r="F2041" s="723"/>
      <c r="G2041" s="723"/>
      <c r="H2041" s="723"/>
      <c r="I2041" s="723"/>
      <c r="J2041" s="723"/>
      <c r="K2041" s="723"/>
      <c r="L2041" s="723"/>
      <c r="M2041" s="723"/>
      <c r="N2041" s="723"/>
      <c r="O2041" s="723"/>
      <c r="P2041" s="723"/>
      <c r="Q2041" s="723"/>
      <c r="R2041" s="724"/>
      <c r="S2041" s="637" t="str">
        <f t="shared" si="1469"/>
        <v/>
      </c>
      <c r="T2041" s="637" t="str">
        <f t="shared" si="1470"/>
        <v/>
      </c>
      <c r="U2041" s="637" t="str">
        <f t="shared" si="1471"/>
        <v/>
      </c>
      <c r="V2041" s="638"/>
      <c r="W2041" s="638"/>
      <c r="X2041" s="638"/>
      <c r="Y2041" s="638"/>
      <c r="Z2041" s="638"/>
      <c r="AA2041" s="638"/>
      <c r="AB2041" s="638"/>
      <c r="AC2041" s="638"/>
      <c r="AD2041" s="638"/>
      <c r="AI2041" t="str">
        <f t="shared" si="1472"/>
        <v/>
      </c>
      <c r="AJ2041">
        <f t="shared" si="1473"/>
        <v>0</v>
      </c>
      <c r="AK2041">
        <f t="shared" si="1474"/>
        <v>0</v>
      </c>
      <c r="AL2041">
        <f t="shared" si="1475"/>
        <v>0</v>
      </c>
      <c r="AM2041">
        <f t="shared" si="1476"/>
        <v>0</v>
      </c>
      <c r="AN2041">
        <f t="shared" si="1477"/>
        <v>0</v>
      </c>
      <c r="AO2041">
        <f t="shared" si="1478"/>
        <v>0</v>
      </c>
      <c r="AP2041">
        <f t="shared" si="1479"/>
        <v>0</v>
      </c>
      <c r="AQ2041">
        <f t="shared" si="1480"/>
        <v>0</v>
      </c>
      <c r="AR2041">
        <f t="shared" si="1481"/>
        <v>0</v>
      </c>
      <c r="AS2041">
        <f t="shared" si="1482"/>
        <v>0</v>
      </c>
      <c r="AT2041">
        <f t="shared" si="1483"/>
        <v>0</v>
      </c>
      <c r="AU2041">
        <f t="shared" si="1484"/>
        <v>0</v>
      </c>
      <c r="AV2041">
        <f t="shared" si="1485"/>
        <v>0</v>
      </c>
      <c r="AW2041">
        <f t="shared" si="1486"/>
        <v>0</v>
      </c>
      <c r="AX2041">
        <f t="shared" si="1487"/>
        <v>0</v>
      </c>
      <c r="AY2041" s="356" t="str">
        <f t="shared" si="1488"/>
        <v/>
      </c>
      <c r="AZ2041" s="357">
        <f t="shared" si="1489"/>
        <v>0</v>
      </c>
      <c r="BA2041" s="358">
        <f t="shared" si="1490"/>
        <v>0</v>
      </c>
      <c r="BB2041" s="359">
        <f t="shared" si="1491"/>
        <v>0</v>
      </c>
      <c r="BC2041" s="356" t="str">
        <f t="shared" si="1492"/>
        <v/>
      </c>
      <c r="BD2041" s="357">
        <f t="shared" si="1493"/>
        <v>0</v>
      </c>
      <c r="BE2041" s="358">
        <f t="shared" si="1494"/>
        <v>0</v>
      </c>
      <c r="BF2041" s="359">
        <f t="shared" si="1495"/>
        <v>0</v>
      </c>
      <c r="BG2041" s="356" t="str">
        <f t="shared" si="1496"/>
        <v/>
      </c>
      <c r="BH2041" s="357">
        <f t="shared" si="1497"/>
        <v>0</v>
      </c>
      <c r="BI2041" s="358">
        <f t="shared" si="1498"/>
        <v>0</v>
      </c>
      <c r="BJ2041" s="359">
        <f t="shared" si="1499"/>
        <v>0</v>
      </c>
      <c r="BK2041" s="293">
        <f t="shared" si="1500"/>
        <v>0</v>
      </c>
      <c r="BL2041" s="352" t="str">
        <f>IF(BK2041=0,"",
IF(SUM($BK$2012:BK2041)=1,BM2041,
IF($BK$2132&gt;SUM($BK$2012:BK2041),_xlfn.CONCAT(", ",BM2041),
IF($BK$2132=SUM($BK$2012:BK2041),_xlfn.CONCAT(" y ",BM2041)))))</f>
        <v/>
      </c>
      <c r="BM2041" s="120" t="s">
        <v>5183</v>
      </c>
      <c r="BN2041" s="290">
        <f t="shared" si="1501"/>
        <v>0</v>
      </c>
      <c r="BO2041" s="293">
        <f t="shared" si="1502"/>
        <v>0</v>
      </c>
      <c r="BP2041" s="283" t="str">
        <f>IF(BO2041=0,"",
IF(SUM($BO$2012:BO2041)=1,BQ2041,
IF($BO$2132&gt;SUM($BO$2012:BO2041),_xlfn.CONCAT(", ",BQ2041),
IF($BO$2132=SUM($BO$2012:BO2041),_xlfn.CONCAT(" y ",BQ2041)))))</f>
        <v/>
      </c>
      <c r="BQ2041" s="120" t="s">
        <v>5183</v>
      </c>
    </row>
    <row r="2042" spans="1:69" ht="15" customHeight="1">
      <c r="A2042" s="30"/>
      <c r="B2042" s="31"/>
      <c r="C2042" s="35" t="s">
        <v>5062</v>
      </c>
      <c r="D2042" s="800" t="str">
        <f>IF(CNGE_2026_M1_Secc1_Sub1!$D71="","",CNGE_2026_M1_Secc1_Sub1!$D71)</f>
        <v/>
      </c>
      <c r="E2042" s="723"/>
      <c r="F2042" s="723"/>
      <c r="G2042" s="723"/>
      <c r="H2042" s="723"/>
      <c r="I2042" s="723"/>
      <c r="J2042" s="723"/>
      <c r="K2042" s="723"/>
      <c r="L2042" s="723"/>
      <c r="M2042" s="723"/>
      <c r="N2042" s="723"/>
      <c r="O2042" s="723"/>
      <c r="P2042" s="723"/>
      <c r="Q2042" s="723"/>
      <c r="R2042" s="724"/>
      <c r="S2042" s="637" t="str">
        <f t="shared" si="1469"/>
        <v/>
      </c>
      <c r="T2042" s="637" t="str">
        <f t="shared" si="1470"/>
        <v/>
      </c>
      <c r="U2042" s="637" t="str">
        <f t="shared" si="1471"/>
        <v/>
      </c>
      <c r="V2042" s="638"/>
      <c r="W2042" s="638"/>
      <c r="X2042" s="638"/>
      <c r="Y2042" s="638"/>
      <c r="Z2042" s="638"/>
      <c r="AA2042" s="638"/>
      <c r="AB2042" s="638"/>
      <c r="AC2042" s="638"/>
      <c r="AD2042" s="638"/>
      <c r="AI2042" t="str">
        <f t="shared" si="1472"/>
        <v/>
      </c>
      <c r="AJ2042">
        <f t="shared" si="1473"/>
        <v>0</v>
      </c>
      <c r="AK2042">
        <f t="shared" si="1474"/>
        <v>0</v>
      </c>
      <c r="AL2042">
        <f t="shared" si="1475"/>
        <v>0</v>
      </c>
      <c r="AM2042">
        <f t="shared" si="1476"/>
        <v>0</v>
      </c>
      <c r="AN2042">
        <f t="shared" si="1477"/>
        <v>0</v>
      </c>
      <c r="AO2042">
        <f t="shared" si="1478"/>
        <v>0</v>
      </c>
      <c r="AP2042">
        <f t="shared" si="1479"/>
        <v>0</v>
      </c>
      <c r="AQ2042">
        <f t="shared" si="1480"/>
        <v>0</v>
      </c>
      <c r="AR2042">
        <f t="shared" si="1481"/>
        <v>0</v>
      </c>
      <c r="AS2042">
        <f t="shared" si="1482"/>
        <v>0</v>
      </c>
      <c r="AT2042">
        <f t="shared" si="1483"/>
        <v>0</v>
      </c>
      <c r="AU2042">
        <f t="shared" si="1484"/>
        <v>0</v>
      </c>
      <c r="AV2042">
        <f t="shared" si="1485"/>
        <v>0</v>
      </c>
      <c r="AW2042">
        <f t="shared" si="1486"/>
        <v>0</v>
      </c>
      <c r="AX2042">
        <f t="shared" si="1487"/>
        <v>0</v>
      </c>
      <c r="AY2042" s="356" t="str">
        <f t="shared" si="1488"/>
        <v/>
      </c>
      <c r="AZ2042" s="357">
        <f t="shared" si="1489"/>
        <v>0</v>
      </c>
      <c r="BA2042" s="358">
        <f t="shared" si="1490"/>
        <v>0</v>
      </c>
      <c r="BB2042" s="359">
        <f t="shared" si="1491"/>
        <v>0</v>
      </c>
      <c r="BC2042" s="356" t="str">
        <f t="shared" si="1492"/>
        <v/>
      </c>
      <c r="BD2042" s="357">
        <f t="shared" si="1493"/>
        <v>0</v>
      </c>
      <c r="BE2042" s="358">
        <f t="shared" si="1494"/>
        <v>0</v>
      </c>
      <c r="BF2042" s="359">
        <f t="shared" si="1495"/>
        <v>0</v>
      </c>
      <c r="BG2042" s="356" t="str">
        <f t="shared" si="1496"/>
        <v/>
      </c>
      <c r="BH2042" s="357">
        <f t="shared" si="1497"/>
        <v>0</v>
      </c>
      <c r="BI2042" s="358">
        <f t="shared" si="1498"/>
        <v>0</v>
      </c>
      <c r="BJ2042" s="359">
        <f t="shared" si="1499"/>
        <v>0</v>
      </c>
      <c r="BK2042" s="293">
        <f t="shared" si="1500"/>
        <v>0</v>
      </c>
      <c r="BL2042" s="352" t="str">
        <f>IF(BK2042=0,"",
IF(SUM($BK$2012:BK2042)=1,BM2042,
IF($BK$2132&gt;SUM($BK$2012:BK2042),_xlfn.CONCAT(", ",BM2042),
IF($BK$2132=SUM($BK$2012:BK2042),_xlfn.CONCAT(" y ",BM2042)))))</f>
        <v/>
      </c>
      <c r="BM2042" s="120" t="s">
        <v>5185</v>
      </c>
      <c r="BN2042" s="290">
        <f t="shared" si="1501"/>
        <v>0</v>
      </c>
      <c r="BO2042" s="293">
        <f t="shared" si="1502"/>
        <v>0</v>
      </c>
      <c r="BP2042" s="283" t="str">
        <f>IF(BO2042=0,"",
IF(SUM($BO$2012:BO2042)=1,BQ2042,
IF($BO$2132&gt;SUM($BO$2012:BO2042),_xlfn.CONCAT(", ",BQ2042),
IF($BO$2132=SUM($BO$2012:BO2042),_xlfn.CONCAT(" y ",BQ2042)))))</f>
        <v/>
      </c>
      <c r="BQ2042" s="120" t="s">
        <v>5185</v>
      </c>
    </row>
    <row r="2043" spans="1:69" ht="15" customHeight="1">
      <c r="A2043" s="30"/>
      <c r="B2043" s="31"/>
      <c r="C2043" s="35" t="s">
        <v>5063</v>
      </c>
      <c r="D2043" s="800" t="str">
        <f>IF(CNGE_2026_M1_Secc1_Sub1!$D72="","",CNGE_2026_M1_Secc1_Sub1!$D72)</f>
        <v/>
      </c>
      <c r="E2043" s="723"/>
      <c r="F2043" s="723"/>
      <c r="G2043" s="723"/>
      <c r="H2043" s="723"/>
      <c r="I2043" s="723"/>
      <c r="J2043" s="723"/>
      <c r="K2043" s="723"/>
      <c r="L2043" s="723"/>
      <c r="M2043" s="723"/>
      <c r="N2043" s="723"/>
      <c r="O2043" s="723"/>
      <c r="P2043" s="723"/>
      <c r="Q2043" s="723"/>
      <c r="R2043" s="724"/>
      <c r="S2043" s="637" t="str">
        <f t="shared" si="1469"/>
        <v/>
      </c>
      <c r="T2043" s="637" t="str">
        <f t="shared" si="1470"/>
        <v/>
      </c>
      <c r="U2043" s="637" t="str">
        <f t="shared" si="1471"/>
        <v/>
      </c>
      <c r="V2043" s="638"/>
      <c r="W2043" s="638"/>
      <c r="X2043" s="638"/>
      <c r="Y2043" s="638"/>
      <c r="Z2043" s="638"/>
      <c r="AA2043" s="638"/>
      <c r="AB2043" s="638"/>
      <c r="AC2043" s="638"/>
      <c r="AD2043" s="638"/>
      <c r="AI2043" t="str">
        <f t="shared" si="1472"/>
        <v/>
      </c>
      <c r="AJ2043">
        <f t="shared" si="1473"/>
        <v>0</v>
      </c>
      <c r="AK2043">
        <f t="shared" si="1474"/>
        <v>0</v>
      </c>
      <c r="AL2043">
        <f t="shared" si="1475"/>
        <v>0</v>
      </c>
      <c r="AM2043">
        <f t="shared" si="1476"/>
        <v>0</v>
      </c>
      <c r="AN2043">
        <f t="shared" si="1477"/>
        <v>0</v>
      </c>
      <c r="AO2043">
        <f t="shared" si="1478"/>
        <v>0</v>
      </c>
      <c r="AP2043">
        <f t="shared" si="1479"/>
        <v>0</v>
      </c>
      <c r="AQ2043">
        <f t="shared" si="1480"/>
        <v>0</v>
      </c>
      <c r="AR2043">
        <f t="shared" si="1481"/>
        <v>0</v>
      </c>
      <c r="AS2043">
        <f t="shared" si="1482"/>
        <v>0</v>
      </c>
      <c r="AT2043">
        <f t="shared" si="1483"/>
        <v>0</v>
      </c>
      <c r="AU2043">
        <f t="shared" si="1484"/>
        <v>0</v>
      </c>
      <c r="AV2043">
        <f t="shared" si="1485"/>
        <v>0</v>
      </c>
      <c r="AW2043">
        <f t="shared" si="1486"/>
        <v>0</v>
      </c>
      <c r="AX2043">
        <f t="shared" si="1487"/>
        <v>0</v>
      </c>
      <c r="AY2043" s="356" t="str">
        <f t="shared" si="1488"/>
        <v/>
      </c>
      <c r="AZ2043" s="357">
        <f t="shared" si="1489"/>
        <v>0</v>
      </c>
      <c r="BA2043" s="358">
        <f t="shared" si="1490"/>
        <v>0</v>
      </c>
      <c r="BB2043" s="359">
        <f t="shared" si="1491"/>
        <v>0</v>
      </c>
      <c r="BC2043" s="356" t="str">
        <f t="shared" si="1492"/>
        <v/>
      </c>
      <c r="BD2043" s="357">
        <f t="shared" si="1493"/>
        <v>0</v>
      </c>
      <c r="BE2043" s="358">
        <f t="shared" si="1494"/>
        <v>0</v>
      </c>
      <c r="BF2043" s="359">
        <f t="shared" si="1495"/>
        <v>0</v>
      </c>
      <c r="BG2043" s="356" t="str">
        <f t="shared" si="1496"/>
        <v/>
      </c>
      <c r="BH2043" s="357">
        <f t="shared" si="1497"/>
        <v>0</v>
      </c>
      <c r="BI2043" s="358">
        <f t="shared" si="1498"/>
        <v>0</v>
      </c>
      <c r="BJ2043" s="359">
        <f t="shared" si="1499"/>
        <v>0</v>
      </c>
      <c r="BK2043" s="293">
        <f t="shared" si="1500"/>
        <v>0</v>
      </c>
      <c r="BL2043" s="352" t="str">
        <f>IF(BK2043=0,"",
IF(SUM($BK$2012:BK2043)=1,BM2043,
IF($BK$2132&gt;SUM($BK$2012:BK2043),_xlfn.CONCAT(", ",BM2043),
IF($BK$2132=SUM($BK$2012:BK2043),_xlfn.CONCAT(" y ",BM2043)))))</f>
        <v/>
      </c>
      <c r="BM2043" s="120" t="s">
        <v>5186</v>
      </c>
      <c r="BN2043" s="290">
        <f t="shared" si="1501"/>
        <v>0</v>
      </c>
      <c r="BO2043" s="293">
        <f t="shared" si="1502"/>
        <v>0</v>
      </c>
      <c r="BP2043" s="283" t="str">
        <f>IF(BO2043=0,"",
IF(SUM($BO$2012:BO2043)=1,BQ2043,
IF($BO$2132&gt;SUM($BO$2012:BO2043),_xlfn.CONCAT(", ",BQ2043),
IF($BO$2132=SUM($BO$2012:BO2043),_xlfn.CONCAT(" y ",BQ2043)))))</f>
        <v/>
      </c>
      <c r="BQ2043" s="120" t="s">
        <v>5186</v>
      </c>
    </row>
    <row r="2044" spans="1:69" ht="15" customHeight="1">
      <c r="A2044" s="30"/>
      <c r="B2044" s="31"/>
      <c r="C2044" s="35" t="s">
        <v>5064</v>
      </c>
      <c r="D2044" s="800" t="str">
        <f>IF(CNGE_2026_M1_Secc1_Sub1!$D73="","",CNGE_2026_M1_Secc1_Sub1!$D73)</f>
        <v/>
      </c>
      <c r="E2044" s="723"/>
      <c r="F2044" s="723"/>
      <c r="G2044" s="723"/>
      <c r="H2044" s="723"/>
      <c r="I2044" s="723"/>
      <c r="J2044" s="723"/>
      <c r="K2044" s="723"/>
      <c r="L2044" s="723"/>
      <c r="M2044" s="723"/>
      <c r="N2044" s="723"/>
      <c r="O2044" s="723"/>
      <c r="P2044" s="723"/>
      <c r="Q2044" s="723"/>
      <c r="R2044" s="724"/>
      <c r="S2044" s="637" t="str">
        <f t="shared" ref="S2044:S2075" si="1503">IF(M408="","",M408)</f>
        <v/>
      </c>
      <c r="T2044" s="637" t="str">
        <f t="shared" ref="T2044:T2075" si="1504">IF(S408="","",S408)</f>
        <v/>
      </c>
      <c r="U2044" s="637" t="str">
        <f t="shared" ref="U2044:U2075" si="1505">IF(Y408="","",Y408)</f>
        <v/>
      </c>
      <c r="V2044" s="638"/>
      <c r="W2044" s="638"/>
      <c r="X2044" s="638"/>
      <c r="Y2044" s="638"/>
      <c r="Z2044" s="638"/>
      <c r="AA2044" s="638"/>
      <c r="AB2044" s="638"/>
      <c r="AC2044" s="638"/>
      <c r="AD2044" s="638"/>
      <c r="AI2044" t="str">
        <f t="shared" ref="AI2044:AI2075" si="1506">S2044</f>
        <v/>
      </c>
      <c r="AJ2044">
        <f t="shared" ref="AJ2044:AJ2075" si="1507">COUNTIF(T2044:U2044,"NS")</f>
        <v>0</v>
      </c>
      <c r="AK2044">
        <f t="shared" ref="AK2044:AK2075" si="1508">SUM(T2044:U2044)</f>
        <v>0</v>
      </c>
      <c r="AL2044">
        <f t="shared" si="1475"/>
        <v>0</v>
      </c>
      <c r="AM2044">
        <f t="shared" ref="AM2044:AM2075" si="1509">V2044</f>
        <v>0</v>
      </c>
      <c r="AN2044">
        <f t="shared" ref="AN2044:AN2075" si="1510">COUNTIF(W2044:X2044,"NS")</f>
        <v>0</v>
      </c>
      <c r="AO2044">
        <f t="shared" ref="AO2044:AO2075" si="1511">SUM(W2044:X2044)</f>
        <v>0</v>
      </c>
      <c r="AP2044">
        <f t="shared" ref="AP2044:AP2075" si="1512">IF(COUNTIF(V2044:X2044,"NA")=3,0,IF(OR(AND(AM2044=0,AN2044&gt;0),AND(AM2044="NS",AO2044&gt;0), AND(AM2044="NS", AN2044=0,AO2044=0)), 1, IF(OR(AND(AM2044&gt;0,AN2044&gt;1,AM2044&gt;AO2044), AND(AM2044="NS",AN2044=2), AND(AM2044="NS",AO2044=0,AN2044&gt;0),AM2044=AO2044), 0, 1)))</f>
        <v>0</v>
      </c>
      <c r="AQ2044">
        <f t="shared" ref="AQ2044:AQ2075" si="1513">Y2044</f>
        <v>0</v>
      </c>
      <c r="AR2044">
        <f t="shared" ref="AR2044:AR2075" si="1514">COUNTIF(Z2044:AA2044,"NS")</f>
        <v>0</v>
      </c>
      <c r="AS2044">
        <f t="shared" ref="AS2044:AS2075" si="1515">SUM(Z2044:AA2044)</f>
        <v>0</v>
      </c>
      <c r="AT2044">
        <f t="shared" ref="AT2044:AT2075" si="1516">IF(COUNTIF(Y2044:AA2044,"NA")=3,0,IF(OR(AND(AQ2044=0,AR2044&gt;0),AND(AQ2044="NS",AS2044&gt;0), AND(AQ2044="NS", AR2044=0,AS2044=0)), 1, IF(OR(AND(AQ2044&gt;0,AR2044&gt;1,AQ2044&gt;AS2044), AND(AQ2044="NS",AR2044=2), AND(AQ2044="NS",AS2044=0,AR2044&gt;0),AQ2044=AS2044), 0, 1)))</f>
        <v>0</v>
      </c>
      <c r="AU2044">
        <f t="shared" ref="AU2044:AU2075" si="1517">AB2044</f>
        <v>0</v>
      </c>
      <c r="AV2044">
        <f t="shared" ref="AV2044:AV2075" si="1518">COUNTIF(AC2044:AD2044,"NS")</f>
        <v>0</v>
      </c>
      <c r="AW2044">
        <f t="shared" ref="AW2044:AW2075" si="1519">SUM(AC2044:AD2044)</f>
        <v>0</v>
      </c>
      <c r="AX2044">
        <f t="shared" ref="AX2044:AX2075" si="1520">IF(COUNTIF(AB2044:AD2044,"NA")=3,0,IF(OR(AND(AU2044=0,AV2044&gt;0),AND(AU2044="NS",AW2044&gt;0), AND(AU2044="NS", AV2044=0,AW2044=0)), 1, IF(OR(AND(AU2044&gt;0,AV2044&gt;1,AU2044&gt;AW2044), AND(AU2044="NS",AV2044=2), AND(AU2044="NS",AW2044=0,AV2044&gt;0),AU2044=AW2044), 0, 1)))</f>
        <v>0</v>
      </c>
      <c r="AY2044" s="356" t="str">
        <f t="shared" si="1488"/>
        <v/>
      </c>
      <c r="AZ2044" s="357">
        <f t="shared" si="1489"/>
        <v>0</v>
      </c>
      <c r="BA2044" s="358">
        <f t="shared" si="1490"/>
        <v>0</v>
      </c>
      <c r="BB2044" s="359">
        <f t="shared" si="1491"/>
        <v>0</v>
      </c>
      <c r="BC2044" s="356" t="str">
        <f t="shared" si="1492"/>
        <v/>
      </c>
      <c r="BD2044" s="357">
        <f t="shared" si="1493"/>
        <v>0</v>
      </c>
      <c r="BE2044" s="358">
        <f t="shared" si="1494"/>
        <v>0</v>
      </c>
      <c r="BF2044" s="359">
        <f t="shared" si="1495"/>
        <v>0</v>
      </c>
      <c r="BG2044" s="356" t="str">
        <f t="shared" si="1496"/>
        <v/>
      </c>
      <c r="BH2044" s="357">
        <f t="shared" si="1497"/>
        <v>0</v>
      </c>
      <c r="BI2044" s="358">
        <f t="shared" si="1498"/>
        <v>0</v>
      </c>
      <c r="BJ2044" s="359">
        <f t="shared" si="1499"/>
        <v>0</v>
      </c>
      <c r="BK2044" s="293">
        <f t="shared" si="1500"/>
        <v>0</v>
      </c>
      <c r="BL2044" s="352" t="str">
        <f>IF(BK2044=0,"",
IF(SUM($BK$2012:BK2044)=1,BM2044,
IF($BK$2132&gt;SUM($BK$2012:BK2044),_xlfn.CONCAT(", ",BM2044),
IF($BK$2132=SUM($BK$2012:BK2044),_xlfn.CONCAT(" y ",BM2044)))))</f>
        <v/>
      </c>
      <c r="BM2044" s="120" t="s">
        <v>5187</v>
      </c>
      <c r="BN2044" s="290">
        <f t="shared" si="1501"/>
        <v>0</v>
      </c>
      <c r="BO2044" s="293">
        <f t="shared" si="1502"/>
        <v>0</v>
      </c>
      <c r="BP2044" s="283" t="str">
        <f>IF(BO2044=0,"",
IF(SUM($BO$2012:BO2044)=1,BQ2044,
IF($BO$2132&gt;SUM($BO$2012:BO2044),_xlfn.CONCAT(", ",BQ2044),
IF($BO$2132=SUM($BO$2012:BO2044),_xlfn.CONCAT(" y ",BQ2044)))))</f>
        <v/>
      </c>
      <c r="BQ2044" s="120" t="s">
        <v>5187</v>
      </c>
    </row>
    <row r="2045" spans="1:69" ht="15" customHeight="1">
      <c r="A2045" s="30"/>
      <c r="B2045" s="31"/>
      <c r="C2045" s="35" t="s">
        <v>5065</v>
      </c>
      <c r="D2045" s="800" t="str">
        <f>IF(CNGE_2026_M1_Secc1_Sub1!$D74="","",CNGE_2026_M1_Secc1_Sub1!$D74)</f>
        <v/>
      </c>
      <c r="E2045" s="723"/>
      <c r="F2045" s="723"/>
      <c r="G2045" s="723"/>
      <c r="H2045" s="723"/>
      <c r="I2045" s="723"/>
      <c r="J2045" s="723"/>
      <c r="K2045" s="723"/>
      <c r="L2045" s="723"/>
      <c r="M2045" s="723"/>
      <c r="N2045" s="723"/>
      <c r="O2045" s="723"/>
      <c r="P2045" s="723"/>
      <c r="Q2045" s="723"/>
      <c r="R2045" s="724"/>
      <c r="S2045" s="637" t="str">
        <f t="shared" si="1503"/>
        <v/>
      </c>
      <c r="T2045" s="637" t="str">
        <f t="shared" si="1504"/>
        <v/>
      </c>
      <c r="U2045" s="637" t="str">
        <f t="shared" si="1505"/>
        <v/>
      </c>
      <c r="V2045" s="638"/>
      <c r="W2045" s="638"/>
      <c r="X2045" s="638"/>
      <c r="Y2045" s="638"/>
      <c r="Z2045" s="638"/>
      <c r="AA2045" s="638"/>
      <c r="AB2045" s="638"/>
      <c r="AC2045" s="638"/>
      <c r="AD2045" s="638"/>
      <c r="AI2045" t="str">
        <f t="shared" si="1506"/>
        <v/>
      </c>
      <c r="AJ2045">
        <f t="shared" si="1507"/>
        <v>0</v>
      </c>
      <c r="AK2045">
        <f t="shared" si="1508"/>
        <v>0</v>
      </c>
      <c r="AL2045">
        <f t="shared" si="1475"/>
        <v>0</v>
      </c>
      <c r="AM2045">
        <f t="shared" si="1509"/>
        <v>0</v>
      </c>
      <c r="AN2045">
        <f t="shared" si="1510"/>
        <v>0</v>
      </c>
      <c r="AO2045">
        <f t="shared" si="1511"/>
        <v>0</v>
      </c>
      <c r="AP2045">
        <f t="shared" si="1512"/>
        <v>0</v>
      </c>
      <c r="AQ2045">
        <f t="shared" si="1513"/>
        <v>0</v>
      </c>
      <c r="AR2045">
        <f t="shared" si="1514"/>
        <v>0</v>
      </c>
      <c r="AS2045">
        <f t="shared" si="1515"/>
        <v>0</v>
      </c>
      <c r="AT2045">
        <f t="shared" si="1516"/>
        <v>0</v>
      </c>
      <c r="AU2045">
        <f t="shared" si="1517"/>
        <v>0</v>
      </c>
      <c r="AV2045">
        <f t="shared" si="1518"/>
        <v>0</v>
      </c>
      <c r="AW2045">
        <f t="shared" si="1519"/>
        <v>0</v>
      </c>
      <c r="AX2045">
        <f t="shared" si="1520"/>
        <v>0</v>
      </c>
      <c r="AY2045" s="356" t="str">
        <f t="shared" si="1488"/>
        <v/>
      </c>
      <c r="AZ2045" s="357">
        <f t="shared" si="1489"/>
        <v>0</v>
      </c>
      <c r="BA2045" s="358">
        <f t="shared" si="1490"/>
        <v>0</v>
      </c>
      <c r="BB2045" s="359">
        <f t="shared" si="1491"/>
        <v>0</v>
      </c>
      <c r="BC2045" s="356" t="str">
        <f t="shared" si="1492"/>
        <v/>
      </c>
      <c r="BD2045" s="357">
        <f t="shared" si="1493"/>
        <v>0</v>
      </c>
      <c r="BE2045" s="358">
        <f t="shared" si="1494"/>
        <v>0</v>
      </c>
      <c r="BF2045" s="359">
        <f t="shared" si="1495"/>
        <v>0</v>
      </c>
      <c r="BG2045" s="356" t="str">
        <f t="shared" si="1496"/>
        <v/>
      </c>
      <c r="BH2045" s="357">
        <f t="shared" si="1497"/>
        <v>0</v>
      </c>
      <c r="BI2045" s="358">
        <f t="shared" si="1498"/>
        <v>0</v>
      </c>
      <c r="BJ2045" s="359">
        <f t="shared" si="1499"/>
        <v>0</v>
      </c>
      <c r="BK2045" s="293">
        <f t="shared" si="1500"/>
        <v>0</v>
      </c>
      <c r="BL2045" s="352" t="str">
        <f>IF(BK2045=0,"",
IF(SUM($BK$2012:BK2045)=1,BM2045,
IF($BK$2132&gt;SUM($BK$2012:BK2045),_xlfn.CONCAT(", ",BM2045),
IF($BK$2132=SUM($BK$2012:BK2045),_xlfn.CONCAT(" y ",BM2045)))))</f>
        <v/>
      </c>
      <c r="BM2045" s="120" t="s">
        <v>5188</v>
      </c>
      <c r="BN2045" s="290">
        <f t="shared" si="1501"/>
        <v>0</v>
      </c>
      <c r="BO2045" s="293">
        <f t="shared" si="1502"/>
        <v>0</v>
      </c>
      <c r="BP2045" s="283" t="str">
        <f>IF(BO2045=0,"",
IF(SUM($BO$2012:BO2045)=1,BQ2045,
IF($BO$2132&gt;SUM($BO$2012:BO2045),_xlfn.CONCAT(", ",BQ2045),
IF($BO$2132=SUM($BO$2012:BO2045),_xlfn.CONCAT(" y ",BQ2045)))))</f>
        <v/>
      </c>
      <c r="BQ2045" s="120" t="s">
        <v>5188</v>
      </c>
    </row>
    <row r="2046" spans="1:69" ht="15" customHeight="1">
      <c r="A2046" s="30"/>
      <c r="B2046" s="31"/>
      <c r="C2046" s="35" t="s">
        <v>5066</v>
      </c>
      <c r="D2046" s="800" t="str">
        <f>IF(CNGE_2026_M1_Secc1_Sub1!$D75="","",CNGE_2026_M1_Secc1_Sub1!$D75)</f>
        <v/>
      </c>
      <c r="E2046" s="723"/>
      <c r="F2046" s="723"/>
      <c r="G2046" s="723"/>
      <c r="H2046" s="723"/>
      <c r="I2046" s="723"/>
      <c r="J2046" s="723"/>
      <c r="K2046" s="723"/>
      <c r="L2046" s="723"/>
      <c r="M2046" s="723"/>
      <c r="N2046" s="723"/>
      <c r="O2046" s="723"/>
      <c r="P2046" s="723"/>
      <c r="Q2046" s="723"/>
      <c r="R2046" s="724"/>
      <c r="S2046" s="637" t="str">
        <f t="shared" si="1503"/>
        <v/>
      </c>
      <c r="T2046" s="637" t="str">
        <f t="shared" si="1504"/>
        <v/>
      </c>
      <c r="U2046" s="637" t="str">
        <f t="shared" si="1505"/>
        <v/>
      </c>
      <c r="V2046" s="638"/>
      <c r="W2046" s="638"/>
      <c r="X2046" s="638"/>
      <c r="Y2046" s="638"/>
      <c r="Z2046" s="638"/>
      <c r="AA2046" s="638"/>
      <c r="AB2046" s="638"/>
      <c r="AC2046" s="638"/>
      <c r="AD2046" s="638"/>
      <c r="AI2046" t="str">
        <f t="shared" si="1506"/>
        <v/>
      </c>
      <c r="AJ2046">
        <f t="shared" si="1507"/>
        <v>0</v>
      </c>
      <c r="AK2046">
        <f t="shared" si="1508"/>
        <v>0</v>
      </c>
      <c r="AL2046">
        <f t="shared" si="1475"/>
        <v>0</v>
      </c>
      <c r="AM2046">
        <f t="shared" si="1509"/>
        <v>0</v>
      </c>
      <c r="AN2046">
        <f t="shared" si="1510"/>
        <v>0</v>
      </c>
      <c r="AO2046">
        <f t="shared" si="1511"/>
        <v>0</v>
      </c>
      <c r="AP2046">
        <f t="shared" si="1512"/>
        <v>0</v>
      </c>
      <c r="AQ2046">
        <f t="shared" si="1513"/>
        <v>0</v>
      </c>
      <c r="AR2046">
        <f t="shared" si="1514"/>
        <v>0</v>
      </c>
      <c r="AS2046">
        <f t="shared" si="1515"/>
        <v>0</v>
      </c>
      <c r="AT2046">
        <f t="shared" si="1516"/>
        <v>0</v>
      </c>
      <c r="AU2046">
        <f t="shared" si="1517"/>
        <v>0</v>
      </c>
      <c r="AV2046">
        <f t="shared" si="1518"/>
        <v>0</v>
      </c>
      <c r="AW2046">
        <f t="shared" si="1519"/>
        <v>0</v>
      </c>
      <c r="AX2046">
        <f t="shared" si="1520"/>
        <v>0</v>
      </c>
      <c r="AY2046" s="356" t="str">
        <f t="shared" si="1488"/>
        <v/>
      </c>
      <c r="AZ2046" s="357">
        <f t="shared" si="1489"/>
        <v>0</v>
      </c>
      <c r="BA2046" s="358">
        <f t="shared" si="1490"/>
        <v>0</v>
      </c>
      <c r="BB2046" s="359">
        <f t="shared" si="1491"/>
        <v>0</v>
      </c>
      <c r="BC2046" s="356" t="str">
        <f t="shared" si="1492"/>
        <v/>
      </c>
      <c r="BD2046" s="357">
        <f t="shared" si="1493"/>
        <v>0</v>
      </c>
      <c r="BE2046" s="358">
        <f t="shared" si="1494"/>
        <v>0</v>
      </c>
      <c r="BF2046" s="359">
        <f t="shared" si="1495"/>
        <v>0</v>
      </c>
      <c r="BG2046" s="356" t="str">
        <f t="shared" si="1496"/>
        <v/>
      </c>
      <c r="BH2046" s="357">
        <f t="shared" si="1497"/>
        <v>0</v>
      </c>
      <c r="BI2046" s="358">
        <f t="shared" si="1498"/>
        <v>0</v>
      </c>
      <c r="BJ2046" s="359">
        <f t="shared" si="1499"/>
        <v>0</v>
      </c>
      <c r="BK2046" s="293">
        <f t="shared" si="1500"/>
        <v>0</v>
      </c>
      <c r="BL2046" s="352" t="str">
        <f>IF(BK2046=0,"",
IF(SUM($BK$2012:BK2046)=1,BM2046,
IF($BK$2132&gt;SUM($BK$2012:BK2046),_xlfn.CONCAT(", ",BM2046),
IF($BK$2132=SUM($BK$2012:BK2046),_xlfn.CONCAT(" y ",BM2046)))))</f>
        <v/>
      </c>
      <c r="BM2046" s="120" t="s">
        <v>5189</v>
      </c>
      <c r="BN2046" s="290">
        <f t="shared" si="1501"/>
        <v>0</v>
      </c>
      <c r="BO2046" s="293">
        <f t="shared" si="1502"/>
        <v>0</v>
      </c>
      <c r="BP2046" s="283" t="str">
        <f>IF(BO2046=0,"",
IF(SUM($BO$2012:BO2046)=1,BQ2046,
IF($BO$2132&gt;SUM($BO$2012:BO2046),_xlfn.CONCAT(", ",BQ2046),
IF($BO$2132=SUM($BO$2012:BO2046),_xlfn.CONCAT(" y ",BQ2046)))))</f>
        <v/>
      </c>
      <c r="BQ2046" s="120" t="s">
        <v>5189</v>
      </c>
    </row>
    <row r="2047" spans="1:69" ht="15" customHeight="1">
      <c r="A2047" s="30"/>
      <c r="B2047" s="31"/>
      <c r="C2047" s="35" t="s">
        <v>5190</v>
      </c>
      <c r="D2047" s="800" t="str">
        <f>IF(CNGE_2026_M1_Secc1_Sub1!$D76="","",CNGE_2026_M1_Secc1_Sub1!$D76)</f>
        <v/>
      </c>
      <c r="E2047" s="723"/>
      <c r="F2047" s="723"/>
      <c r="G2047" s="723"/>
      <c r="H2047" s="723"/>
      <c r="I2047" s="723"/>
      <c r="J2047" s="723"/>
      <c r="K2047" s="723"/>
      <c r="L2047" s="723"/>
      <c r="M2047" s="723"/>
      <c r="N2047" s="723"/>
      <c r="O2047" s="723"/>
      <c r="P2047" s="723"/>
      <c r="Q2047" s="723"/>
      <c r="R2047" s="724"/>
      <c r="S2047" s="637" t="str">
        <f t="shared" si="1503"/>
        <v/>
      </c>
      <c r="T2047" s="637" t="str">
        <f t="shared" si="1504"/>
        <v/>
      </c>
      <c r="U2047" s="637" t="str">
        <f t="shared" si="1505"/>
        <v/>
      </c>
      <c r="V2047" s="638"/>
      <c r="W2047" s="638"/>
      <c r="X2047" s="638"/>
      <c r="Y2047" s="638"/>
      <c r="Z2047" s="638"/>
      <c r="AA2047" s="638"/>
      <c r="AB2047" s="638"/>
      <c r="AC2047" s="638"/>
      <c r="AD2047" s="638"/>
      <c r="AI2047" t="str">
        <f t="shared" si="1506"/>
        <v/>
      </c>
      <c r="AJ2047">
        <f t="shared" si="1507"/>
        <v>0</v>
      </c>
      <c r="AK2047">
        <f t="shared" si="1508"/>
        <v>0</v>
      </c>
      <c r="AL2047">
        <f t="shared" si="1475"/>
        <v>0</v>
      </c>
      <c r="AM2047">
        <f t="shared" si="1509"/>
        <v>0</v>
      </c>
      <c r="AN2047">
        <f t="shared" si="1510"/>
        <v>0</v>
      </c>
      <c r="AO2047">
        <f t="shared" si="1511"/>
        <v>0</v>
      </c>
      <c r="AP2047">
        <f t="shared" si="1512"/>
        <v>0</v>
      </c>
      <c r="AQ2047">
        <f t="shared" si="1513"/>
        <v>0</v>
      </c>
      <c r="AR2047">
        <f t="shared" si="1514"/>
        <v>0</v>
      </c>
      <c r="AS2047">
        <f t="shared" si="1515"/>
        <v>0</v>
      </c>
      <c r="AT2047">
        <f t="shared" si="1516"/>
        <v>0</v>
      </c>
      <c r="AU2047">
        <f t="shared" si="1517"/>
        <v>0</v>
      </c>
      <c r="AV2047">
        <f t="shared" si="1518"/>
        <v>0</v>
      </c>
      <c r="AW2047">
        <f t="shared" si="1519"/>
        <v>0</v>
      </c>
      <c r="AX2047">
        <f t="shared" si="1520"/>
        <v>0</v>
      </c>
      <c r="AY2047" s="356" t="str">
        <f t="shared" si="1488"/>
        <v/>
      </c>
      <c r="AZ2047" s="357">
        <f t="shared" si="1489"/>
        <v>0</v>
      </c>
      <c r="BA2047" s="358">
        <f t="shared" si="1490"/>
        <v>0</v>
      </c>
      <c r="BB2047" s="359">
        <f t="shared" si="1491"/>
        <v>0</v>
      </c>
      <c r="BC2047" s="356" t="str">
        <f t="shared" si="1492"/>
        <v/>
      </c>
      <c r="BD2047" s="357">
        <f t="shared" si="1493"/>
        <v>0</v>
      </c>
      <c r="BE2047" s="358">
        <f t="shared" si="1494"/>
        <v>0</v>
      </c>
      <c r="BF2047" s="359">
        <f t="shared" si="1495"/>
        <v>0</v>
      </c>
      <c r="BG2047" s="356" t="str">
        <f t="shared" si="1496"/>
        <v/>
      </c>
      <c r="BH2047" s="357">
        <f t="shared" si="1497"/>
        <v>0</v>
      </c>
      <c r="BI2047" s="358">
        <f t="shared" si="1498"/>
        <v>0</v>
      </c>
      <c r="BJ2047" s="359">
        <f t="shared" si="1499"/>
        <v>0</v>
      </c>
      <c r="BK2047" s="293">
        <f t="shared" si="1500"/>
        <v>0</v>
      </c>
      <c r="BL2047" s="352" t="str">
        <f>IF(BK2047=0,"",
IF(SUM($BK$2012:BK2047)=1,BM2047,
IF($BK$2132&gt;SUM($BK$2012:BK2047),_xlfn.CONCAT(", ",BM2047),
IF($BK$2132=SUM($BK$2012:BK2047),_xlfn.CONCAT(" y ",BM2047)))))</f>
        <v/>
      </c>
      <c r="BM2047" s="120" t="s">
        <v>5191</v>
      </c>
      <c r="BN2047" s="290">
        <f t="shared" si="1501"/>
        <v>0</v>
      </c>
      <c r="BO2047" s="293">
        <f t="shared" si="1502"/>
        <v>0</v>
      </c>
      <c r="BP2047" s="283" t="str">
        <f>IF(BO2047=0,"",
IF(SUM($BO$2012:BO2047)=1,BQ2047,
IF($BO$2132&gt;SUM($BO$2012:BO2047),_xlfn.CONCAT(", ",BQ2047),
IF($BO$2132=SUM($BO$2012:BO2047),_xlfn.CONCAT(" y ",BQ2047)))))</f>
        <v/>
      </c>
      <c r="BQ2047" s="120" t="s">
        <v>5191</v>
      </c>
    </row>
    <row r="2048" spans="1:69" ht="15" customHeight="1">
      <c r="A2048" s="30"/>
      <c r="B2048" s="31"/>
      <c r="C2048" s="35" t="s">
        <v>5192</v>
      </c>
      <c r="D2048" s="800" t="str">
        <f>IF(CNGE_2026_M1_Secc1_Sub1!$D77="","",CNGE_2026_M1_Secc1_Sub1!$D77)</f>
        <v/>
      </c>
      <c r="E2048" s="723"/>
      <c r="F2048" s="723"/>
      <c r="G2048" s="723"/>
      <c r="H2048" s="723"/>
      <c r="I2048" s="723"/>
      <c r="J2048" s="723"/>
      <c r="K2048" s="723"/>
      <c r="L2048" s="723"/>
      <c r="M2048" s="723"/>
      <c r="N2048" s="723"/>
      <c r="O2048" s="723"/>
      <c r="P2048" s="723"/>
      <c r="Q2048" s="723"/>
      <c r="R2048" s="724"/>
      <c r="S2048" s="637" t="str">
        <f t="shared" si="1503"/>
        <v/>
      </c>
      <c r="T2048" s="637" t="str">
        <f t="shared" si="1504"/>
        <v/>
      </c>
      <c r="U2048" s="637" t="str">
        <f t="shared" si="1505"/>
        <v/>
      </c>
      <c r="V2048" s="638"/>
      <c r="W2048" s="638"/>
      <c r="X2048" s="638"/>
      <c r="Y2048" s="638"/>
      <c r="Z2048" s="638"/>
      <c r="AA2048" s="638"/>
      <c r="AB2048" s="638"/>
      <c r="AC2048" s="638"/>
      <c r="AD2048" s="638"/>
      <c r="AI2048" t="str">
        <f t="shared" si="1506"/>
        <v/>
      </c>
      <c r="AJ2048">
        <f t="shared" si="1507"/>
        <v>0</v>
      </c>
      <c r="AK2048">
        <f t="shared" si="1508"/>
        <v>0</v>
      </c>
      <c r="AL2048">
        <f t="shared" si="1475"/>
        <v>0</v>
      </c>
      <c r="AM2048">
        <f t="shared" si="1509"/>
        <v>0</v>
      </c>
      <c r="AN2048">
        <f t="shared" si="1510"/>
        <v>0</v>
      </c>
      <c r="AO2048">
        <f t="shared" si="1511"/>
        <v>0</v>
      </c>
      <c r="AP2048">
        <f t="shared" si="1512"/>
        <v>0</v>
      </c>
      <c r="AQ2048">
        <f t="shared" si="1513"/>
        <v>0</v>
      </c>
      <c r="AR2048">
        <f t="shared" si="1514"/>
        <v>0</v>
      </c>
      <c r="AS2048">
        <f t="shared" si="1515"/>
        <v>0</v>
      </c>
      <c r="AT2048">
        <f t="shared" si="1516"/>
        <v>0</v>
      </c>
      <c r="AU2048">
        <f t="shared" si="1517"/>
        <v>0</v>
      </c>
      <c r="AV2048">
        <f t="shared" si="1518"/>
        <v>0</v>
      </c>
      <c r="AW2048">
        <f t="shared" si="1519"/>
        <v>0</v>
      </c>
      <c r="AX2048">
        <f t="shared" si="1520"/>
        <v>0</v>
      </c>
      <c r="AY2048" s="356" t="str">
        <f t="shared" si="1488"/>
        <v/>
      </c>
      <c r="AZ2048" s="357">
        <f t="shared" si="1489"/>
        <v>0</v>
      </c>
      <c r="BA2048" s="358">
        <f t="shared" si="1490"/>
        <v>0</v>
      </c>
      <c r="BB2048" s="359">
        <f t="shared" si="1491"/>
        <v>0</v>
      </c>
      <c r="BC2048" s="356" t="str">
        <f t="shared" si="1492"/>
        <v/>
      </c>
      <c r="BD2048" s="357">
        <f t="shared" si="1493"/>
        <v>0</v>
      </c>
      <c r="BE2048" s="358">
        <f t="shared" si="1494"/>
        <v>0</v>
      </c>
      <c r="BF2048" s="359">
        <f t="shared" si="1495"/>
        <v>0</v>
      </c>
      <c r="BG2048" s="356" t="str">
        <f t="shared" si="1496"/>
        <v/>
      </c>
      <c r="BH2048" s="357">
        <f t="shared" si="1497"/>
        <v>0</v>
      </c>
      <c r="BI2048" s="358">
        <f t="shared" si="1498"/>
        <v>0</v>
      </c>
      <c r="BJ2048" s="359">
        <f t="shared" si="1499"/>
        <v>0</v>
      </c>
      <c r="BK2048" s="293">
        <f t="shared" si="1500"/>
        <v>0</v>
      </c>
      <c r="BL2048" s="352" t="str">
        <f>IF(BK2048=0,"",
IF(SUM($BK$2012:BK2048)=1,BM2048,
IF($BK$2132&gt;SUM($BK$2012:BK2048),_xlfn.CONCAT(", ",BM2048),
IF($BK$2132=SUM($BK$2012:BK2048),_xlfn.CONCAT(" y ",BM2048)))))</f>
        <v/>
      </c>
      <c r="BM2048" s="120" t="s">
        <v>5193</v>
      </c>
      <c r="BN2048" s="290">
        <f t="shared" si="1501"/>
        <v>0</v>
      </c>
      <c r="BO2048" s="293">
        <f t="shared" si="1502"/>
        <v>0</v>
      </c>
      <c r="BP2048" s="283" t="str">
        <f>IF(BO2048=0,"",
IF(SUM($BO$2012:BO2048)=1,BQ2048,
IF($BO$2132&gt;SUM($BO$2012:BO2048),_xlfn.CONCAT(", ",BQ2048),
IF($BO$2132=SUM($BO$2012:BO2048),_xlfn.CONCAT(" y ",BQ2048)))))</f>
        <v/>
      </c>
      <c r="BQ2048" s="120" t="s">
        <v>5193</v>
      </c>
    </row>
    <row r="2049" spans="1:69" ht="15" customHeight="1">
      <c r="A2049" s="30"/>
      <c r="B2049" s="31"/>
      <c r="C2049" s="35" t="s">
        <v>5194</v>
      </c>
      <c r="D2049" s="800" t="str">
        <f>IF(CNGE_2026_M1_Secc1_Sub1!$D78="","",CNGE_2026_M1_Secc1_Sub1!$D78)</f>
        <v/>
      </c>
      <c r="E2049" s="723"/>
      <c r="F2049" s="723"/>
      <c r="G2049" s="723"/>
      <c r="H2049" s="723"/>
      <c r="I2049" s="723"/>
      <c r="J2049" s="723"/>
      <c r="K2049" s="723"/>
      <c r="L2049" s="723"/>
      <c r="M2049" s="723"/>
      <c r="N2049" s="723"/>
      <c r="O2049" s="723"/>
      <c r="P2049" s="723"/>
      <c r="Q2049" s="723"/>
      <c r="R2049" s="724"/>
      <c r="S2049" s="637" t="str">
        <f t="shared" si="1503"/>
        <v/>
      </c>
      <c r="T2049" s="637" t="str">
        <f t="shared" si="1504"/>
        <v/>
      </c>
      <c r="U2049" s="637" t="str">
        <f t="shared" si="1505"/>
        <v/>
      </c>
      <c r="V2049" s="638"/>
      <c r="W2049" s="638"/>
      <c r="X2049" s="638"/>
      <c r="Y2049" s="638"/>
      <c r="Z2049" s="638"/>
      <c r="AA2049" s="638"/>
      <c r="AB2049" s="638"/>
      <c r="AC2049" s="638"/>
      <c r="AD2049" s="638"/>
      <c r="AI2049" t="str">
        <f t="shared" si="1506"/>
        <v/>
      </c>
      <c r="AJ2049">
        <f t="shared" si="1507"/>
        <v>0</v>
      </c>
      <c r="AK2049">
        <f t="shared" si="1508"/>
        <v>0</v>
      </c>
      <c r="AL2049">
        <f t="shared" si="1475"/>
        <v>0</v>
      </c>
      <c r="AM2049">
        <f t="shared" si="1509"/>
        <v>0</v>
      </c>
      <c r="AN2049">
        <f t="shared" si="1510"/>
        <v>0</v>
      </c>
      <c r="AO2049">
        <f t="shared" si="1511"/>
        <v>0</v>
      </c>
      <c r="AP2049">
        <f t="shared" si="1512"/>
        <v>0</v>
      </c>
      <c r="AQ2049">
        <f t="shared" si="1513"/>
        <v>0</v>
      </c>
      <c r="AR2049">
        <f t="shared" si="1514"/>
        <v>0</v>
      </c>
      <c r="AS2049">
        <f t="shared" si="1515"/>
        <v>0</v>
      </c>
      <c r="AT2049">
        <f t="shared" si="1516"/>
        <v>0</v>
      </c>
      <c r="AU2049">
        <f t="shared" si="1517"/>
        <v>0</v>
      </c>
      <c r="AV2049">
        <f t="shared" si="1518"/>
        <v>0</v>
      </c>
      <c r="AW2049">
        <f t="shared" si="1519"/>
        <v>0</v>
      </c>
      <c r="AX2049">
        <f t="shared" si="1520"/>
        <v>0</v>
      </c>
      <c r="AY2049" s="356" t="str">
        <f t="shared" si="1488"/>
        <v/>
      </c>
      <c r="AZ2049" s="357">
        <f t="shared" si="1489"/>
        <v>0</v>
      </c>
      <c r="BA2049" s="358">
        <f t="shared" si="1490"/>
        <v>0</v>
      </c>
      <c r="BB2049" s="359">
        <f t="shared" si="1491"/>
        <v>0</v>
      </c>
      <c r="BC2049" s="356" t="str">
        <f t="shared" si="1492"/>
        <v/>
      </c>
      <c r="BD2049" s="357">
        <f t="shared" si="1493"/>
        <v>0</v>
      </c>
      <c r="BE2049" s="358">
        <f t="shared" si="1494"/>
        <v>0</v>
      </c>
      <c r="BF2049" s="359">
        <f t="shared" si="1495"/>
        <v>0</v>
      </c>
      <c r="BG2049" s="356" t="str">
        <f t="shared" si="1496"/>
        <v/>
      </c>
      <c r="BH2049" s="357">
        <f t="shared" si="1497"/>
        <v>0</v>
      </c>
      <c r="BI2049" s="358">
        <f t="shared" si="1498"/>
        <v>0</v>
      </c>
      <c r="BJ2049" s="359">
        <f t="shared" si="1499"/>
        <v>0</v>
      </c>
      <c r="BK2049" s="293">
        <f t="shared" si="1500"/>
        <v>0</v>
      </c>
      <c r="BL2049" s="352" t="str">
        <f>IF(BK2049=0,"",
IF(SUM($BK$2012:BK2049)=1,BM2049,
IF($BK$2132&gt;SUM($BK$2012:BK2049),_xlfn.CONCAT(", ",BM2049),
IF($BK$2132=SUM($BK$2012:BK2049),_xlfn.CONCAT(" y ",BM2049)))))</f>
        <v/>
      </c>
      <c r="BM2049" s="120" t="s">
        <v>5195</v>
      </c>
      <c r="BN2049" s="290">
        <f t="shared" si="1501"/>
        <v>0</v>
      </c>
      <c r="BO2049" s="293">
        <f t="shared" si="1502"/>
        <v>0</v>
      </c>
      <c r="BP2049" s="283" t="str">
        <f>IF(BO2049=0,"",
IF(SUM($BO$2012:BO2049)=1,BQ2049,
IF($BO$2132&gt;SUM($BO$2012:BO2049),_xlfn.CONCAT(", ",BQ2049),
IF($BO$2132=SUM($BO$2012:BO2049),_xlfn.CONCAT(" y ",BQ2049)))))</f>
        <v/>
      </c>
      <c r="BQ2049" s="120" t="s">
        <v>5195</v>
      </c>
    </row>
    <row r="2050" spans="1:69" ht="15" customHeight="1">
      <c r="A2050" s="30"/>
      <c r="B2050" s="31"/>
      <c r="C2050" s="35" t="s">
        <v>5196</v>
      </c>
      <c r="D2050" s="800" t="str">
        <f>IF(CNGE_2026_M1_Secc1_Sub1!$D79="","",CNGE_2026_M1_Secc1_Sub1!$D79)</f>
        <v/>
      </c>
      <c r="E2050" s="723"/>
      <c r="F2050" s="723"/>
      <c r="G2050" s="723"/>
      <c r="H2050" s="723"/>
      <c r="I2050" s="723"/>
      <c r="J2050" s="723"/>
      <c r="K2050" s="723"/>
      <c r="L2050" s="723"/>
      <c r="M2050" s="723"/>
      <c r="N2050" s="723"/>
      <c r="O2050" s="723"/>
      <c r="P2050" s="723"/>
      <c r="Q2050" s="723"/>
      <c r="R2050" s="724"/>
      <c r="S2050" s="637" t="str">
        <f t="shared" si="1503"/>
        <v/>
      </c>
      <c r="T2050" s="637" t="str">
        <f t="shared" si="1504"/>
        <v/>
      </c>
      <c r="U2050" s="637" t="str">
        <f t="shared" si="1505"/>
        <v/>
      </c>
      <c r="V2050" s="638"/>
      <c r="W2050" s="638"/>
      <c r="X2050" s="638"/>
      <c r="Y2050" s="638"/>
      <c r="Z2050" s="638"/>
      <c r="AA2050" s="638"/>
      <c r="AB2050" s="638"/>
      <c r="AC2050" s="638"/>
      <c r="AD2050" s="638"/>
      <c r="AI2050" t="str">
        <f t="shared" si="1506"/>
        <v/>
      </c>
      <c r="AJ2050">
        <f t="shared" si="1507"/>
        <v>0</v>
      </c>
      <c r="AK2050">
        <f t="shared" si="1508"/>
        <v>0</v>
      </c>
      <c r="AL2050">
        <f t="shared" si="1475"/>
        <v>0</v>
      </c>
      <c r="AM2050">
        <f t="shared" si="1509"/>
        <v>0</v>
      </c>
      <c r="AN2050">
        <f t="shared" si="1510"/>
        <v>0</v>
      </c>
      <c r="AO2050">
        <f t="shared" si="1511"/>
        <v>0</v>
      </c>
      <c r="AP2050">
        <f t="shared" si="1512"/>
        <v>0</v>
      </c>
      <c r="AQ2050">
        <f t="shared" si="1513"/>
        <v>0</v>
      </c>
      <c r="AR2050">
        <f t="shared" si="1514"/>
        <v>0</v>
      </c>
      <c r="AS2050">
        <f t="shared" si="1515"/>
        <v>0</v>
      </c>
      <c r="AT2050">
        <f t="shared" si="1516"/>
        <v>0</v>
      </c>
      <c r="AU2050">
        <f t="shared" si="1517"/>
        <v>0</v>
      </c>
      <c r="AV2050">
        <f t="shared" si="1518"/>
        <v>0</v>
      </c>
      <c r="AW2050">
        <f t="shared" si="1519"/>
        <v>0</v>
      </c>
      <c r="AX2050">
        <f t="shared" si="1520"/>
        <v>0</v>
      </c>
      <c r="AY2050" s="356" t="str">
        <f t="shared" si="1488"/>
        <v/>
      </c>
      <c r="AZ2050" s="357">
        <f t="shared" si="1489"/>
        <v>0</v>
      </c>
      <c r="BA2050" s="358">
        <f t="shared" si="1490"/>
        <v>0</v>
      </c>
      <c r="BB2050" s="359">
        <f t="shared" si="1491"/>
        <v>0</v>
      </c>
      <c r="BC2050" s="356" t="str">
        <f t="shared" si="1492"/>
        <v/>
      </c>
      <c r="BD2050" s="357">
        <f t="shared" si="1493"/>
        <v>0</v>
      </c>
      <c r="BE2050" s="358">
        <f t="shared" si="1494"/>
        <v>0</v>
      </c>
      <c r="BF2050" s="359">
        <f t="shared" si="1495"/>
        <v>0</v>
      </c>
      <c r="BG2050" s="356" t="str">
        <f t="shared" si="1496"/>
        <v/>
      </c>
      <c r="BH2050" s="357">
        <f t="shared" si="1497"/>
        <v>0</v>
      </c>
      <c r="BI2050" s="358">
        <f t="shared" si="1498"/>
        <v>0</v>
      </c>
      <c r="BJ2050" s="359">
        <f t="shared" si="1499"/>
        <v>0</v>
      </c>
      <c r="BK2050" s="293">
        <f t="shared" si="1500"/>
        <v>0</v>
      </c>
      <c r="BL2050" s="352" t="str">
        <f>IF(BK2050=0,"",
IF(SUM($BK$2012:BK2050)=1,BM2050,
IF($BK$2132&gt;SUM($BK$2012:BK2050),_xlfn.CONCAT(", ",BM2050),
IF($BK$2132=SUM($BK$2012:BK2050),_xlfn.CONCAT(" y ",BM2050)))))</f>
        <v/>
      </c>
      <c r="BM2050" s="120" t="s">
        <v>5197</v>
      </c>
      <c r="BN2050" s="290">
        <f t="shared" si="1501"/>
        <v>0</v>
      </c>
      <c r="BO2050" s="293">
        <f t="shared" si="1502"/>
        <v>0</v>
      </c>
      <c r="BP2050" s="283" t="str">
        <f>IF(BO2050=0,"",
IF(SUM($BO$2012:BO2050)=1,BQ2050,
IF($BO$2132&gt;SUM($BO$2012:BO2050),_xlfn.CONCAT(", ",BQ2050),
IF($BO$2132=SUM($BO$2012:BO2050),_xlfn.CONCAT(" y ",BQ2050)))))</f>
        <v/>
      </c>
      <c r="BQ2050" s="120" t="s">
        <v>5197</v>
      </c>
    </row>
    <row r="2051" spans="1:69" ht="15" customHeight="1">
      <c r="A2051" s="30"/>
      <c r="B2051" s="31"/>
      <c r="C2051" s="35" t="s">
        <v>5198</v>
      </c>
      <c r="D2051" s="800" t="str">
        <f>IF(CNGE_2026_M1_Secc1_Sub1!$D80="","",CNGE_2026_M1_Secc1_Sub1!$D80)</f>
        <v/>
      </c>
      <c r="E2051" s="723"/>
      <c r="F2051" s="723"/>
      <c r="G2051" s="723"/>
      <c r="H2051" s="723"/>
      <c r="I2051" s="723"/>
      <c r="J2051" s="723"/>
      <c r="K2051" s="723"/>
      <c r="L2051" s="723"/>
      <c r="M2051" s="723"/>
      <c r="N2051" s="723"/>
      <c r="O2051" s="723"/>
      <c r="P2051" s="723"/>
      <c r="Q2051" s="723"/>
      <c r="R2051" s="724"/>
      <c r="S2051" s="637" t="str">
        <f t="shared" si="1503"/>
        <v/>
      </c>
      <c r="T2051" s="637" t="str">
        <f t="shared" si="1504"/>
        <v/>
      </c>
      <c r="U2051" s="637" t="str">
        <f t="shared" si="1505"/>
        <v/>
      </c>
      <c r="V2051" s="638"/>
      <c r="W2051" s="638"/>
      <c r="X2051" s="638"/>
      <c r="Y2051" s="638"/>
      <c r="Z2051" s="638"/>
      <c r="AA2051" s="638"/>
      <c r="AB2051" s="638"/>
      <c r="AC2051" s="638"/>
      <c r="AD2051" s="638"/>
      <c r="AI2051" t="str">
        <f t="shared" si="1506"/>
        <v/>
      </c>
      <c r="AJ2051">
        <f t="shared" si="1507"/>
        <v>0</v>
      </c>
      <c r="AK2051">
        <f t="shared" si="1508"/>
        <v>0</v>
      </c>
      <c r="AL2051">
        <f t="shared" si="1475"/>
        <v>0</v>
      </c>
      <c r="AM2051">
        <f t="shared" si="1509"/>
        <v>0</v>
      </c>
      <c r="AN2051">
        <f t="shared" si="1510"/>
        <v>0</v>
      </c>
      <c r="AO2051">
        <f t="shared" si="1511"/>
        <v>0</v>
      </c>
      <c r="AP2051">
        <f t="shared" si="1512"/>
        <v>0</v>
      </c>
      <c r="AQ2051">
        <f t="shared" si="1513"/>
        <v>0</v>
      </c>
      <c r="AR2051">
        <f t="shared" si="1514"/>
        <v>0</v>
      </c>
      <c r="AS2051">
        <f t="shared" si="1515"/>
        <v>0</v>
      </c>
      <c r="AT2051">
        <f t="shared" si="1516"/>
        <v>0</v>
      </c>
      <c r="AU2051">
        <f t="shared" si="1517"/>
        <v>0</v>
      </c>
      <c r="AV2051">
        <f t="shared" si="1518"/>
        <v>0</v>
      </c>
      <c r="AW2051">
        <f t="shared" si="1519"/>
        <v>0</v>
      </c>
      <c r="AX2051">
        <f t="shared" si="1520"/>
        <v>0</v>
      </c>
      <c r="AY2051" s="356" t="str">
        <f t="shared" si="1488"/>
        <v/>
      </c>
      <c r="AZ2051" s="357">
        <f t="shared" si="1489"/>
        <v>0</v>
      </c>
      <c r="BA2051" s="358">
        <f t="shared" si="1490"/>
        <v>0</v>
      </c>
      <c r="BB2051" s="359">
        <f t="shared" si="1491"/>
        <v>0</v>
      </c>
      <c r="BC2051" s="356" t="str">
        <f t="shared" si="1492"/>
        <v/>
      </c>
      <c r="BD2051" s="357">
        <f t="shared" si="1493"/>
        <v>0</v>
      </c>
      <c r="BE2051" s="358">
        <f t="shared" si="1494"/>
        <v>0</v>
      </c>
      <c r="BF2051" s="359">
        <f t="shared" si="1495"/>
        <v>0</v>
      </c>
      <c r="BG2051" s="356" t="str">
        <f t="shared" si="1496"/>
        <v/>
      </c>
      <c r="BH2051" s="357">
        <f t="shared" si="1497"/>
        <v>0</v>
      </c>
      <c r="BI2051" s="358">
        <f t="shared" si="1498"/>
        <v>0</v>
      </c>
      <c r="BJ2051" s="359">
        <f t="shared" si="1499"/>
        <v>0</v>
      </c>
      <c r="BK2051" s="293">
        <f t="shared" si="1500"/>
        <v>0</v>
      </c>
      <c r="BL2051" s="352" t="str">
        <f>IF(BK2051=0,"",
IF(SUM($BK$2012:BK2051)=1,BM2051,
IF($BK$2132&gt;SUM($BK$2012:BK2051),_xlfn.CONCAT(", ",BM2051),
IF($BK$2132=SUM($BK$2012:BK2051),_xlfn.CONCAT(" y ",BM2051)))))</f>
        <v/>
      </c>
      <c r="BM2051" s="120" t="s">
        <v>5199</v>
      </c>
      <c r="BN2051" s="290">
        <f t="shared" si="1501"/>
        <v>0</v>
      </c>
      <c r="BO2051" s="293">
        <f t="shared" si="1502"/>
        <v>0</v>
      </c>
      <c r="BP2051" s="283" t="str">
        <f>IF(BO2051=0,"",
IF(SUM($BO$2012:BO2051)=1,BQ2051,
IF($BO$2132&gt;SUM($BO$2012:BO2051),_xlfn.CONCAT(", ",BQ2051),
IF($BO$2132=SUM($BO$2012:BO2051),_xlfn.CONCAT(" y ",BQ2051)))))</f>
        <v/>
      </c>
      <c r="BQ2051" s="120" t="s">
        <v>5199</v>
      </c>
    </row>
    <row r="2052" spans="1:69" ht="15" customHeight="1">
      <c r="A2052" s="30"/>
      <c r="B2052" s="31"/>
      <c r="C2052" s="35" t="s">
        <v>5200</v>
      </c>
      <c r="D2052" s="800" t="str">
        <f>IF(CNGE_2026_M1_Secc1_Sub1!$D81="","",CNGE_2026_M1_Secc1_Sub1!$D81)</f>
        <v/>
      </c>
      <c r="E2052" s="723"/>
      <c r="F2052" s="723"/>
      <c r="G2052" s="723"/>
      <c r="H2052" s="723"/>
      <c r="I2052" s="723"/>
      <c r="J2052" s="723"/>
      <c r="K2052" s="723"/>
      <c r="L2052" s="723"/>
      <c r="M2052" s="723"/>
      <c r="N2052" s="723"/>
      <c r="O2052" s="723"/>
      <c r="P2052" s="723"/>
      <c r="Q2052" s="723"/>
      <c r="R2052" s="724"/>
      <c r="S2052" s="637" t="str">
        <f t="shared" si="1503"/>
        <v/>
      </c>
      <c r="T2052" s="637" t="str">
        <f t="shared" si="1504"/>
        <v/>
      </c>
      <c r="U2052" s="637" t="str">
        <f t="shared" si="1505"/>
        <v/>
      </c>
      <c r="V2052" s="638"/>
      <c r="W2052" s="638"/>
      <c r="X2052" s="638"/>
      <c r="Y2052" s="638"/>
      <c r="Z2052" s="638"/>
      <c r="AA2052" s="638"/>
      <c r="AB2052" s="638"/>
      <c r="AC2052" s="638"/>
      <c r="AD2052" s="638"/>
      <c r="AI2052" t="str">
        <f t="shared" si="1506"/>
        <v/>
      </c>
      <c r="AJ2052">
        <f t="shared" si="1507"/>
        <v>0</v>
      </c>
      <c r="AK2052">
        <f t="shared" si="1508"/>
        <v>0</v>
      </c>
      <c r="AL2052">
        <f t="shared" si="1475"/>
        <v>0</v>
      </c>
      <c r="AM2052">
        <f t="shared" si="1509"/>
        <v>0</v>
      </c>
      <c r="AN2052">
        <f t="shared" si="1510"/>
        <v>0</v>
      </c>
      <c r="AO2052">
        <f t="shared" si="1511"/>
        <v>0</v>
      </c>
      <c r="AP2052">
        <f t="shared" si="1512"/>
        <v>0</v>
      </c>
      <c r="AQ2052">
        <f t="shared" si="1513"/>
        <v>0</v>
      </c>
      <c r="AR2052">
        <f t="shared" si="1514"/>
        <v>0</v>
      </c>
      <c r="AS2052">
        <f t="shared" si="1515"/>
        <v>0</v>
      </c>
      <c r="AT2052">
        <f t="shared" si="1516"/>
        <v>0</v>
      </c>
      <c r="AU2052">
        <f t="shared" si="1517"/>
        <v>0</v>
      </c>
      <c r="AV2052">
        <f t="shared" si="1518"/>
        <v>0</v>
      </c>
      <c r="AW2052">
        <f t="shared" si="1519"/>
        <v>0</v>
      </c>
      <c r="AX2052">
        <f t="shared" si="1520"/>
        <v>0</v>
      </c>
      <c r="AY2052" s="356" t="str">
        <f t="shared" si="1488"/>
        <v/>
      </c>
      <c r="AZ2052" s="357">
        <f t="shared" si="1489"/>
        <v>0</v>
      </c>
      <c r="BA2052" s="358">
        <f t="shared" si="1490"/>
        <v>0</v>
      </c>
      <c r="BB2052" s="359">
        <f t="shared" si="1491"/>
        <v>0</v>
      </c>
      <c r="BC2052" s="356" t="str">
        <f t="shared" si="1492"/>
        <v/>
      </c>
      <c r="BD2052" s="357">
        <f t="shared" si="1493"/>
        <v>0</v>
      </c>
      <c r="BE2052" s="358">
        <f t="shared" si="1494"/>
        <v>0</v>
      </c>
      <c r="BF2052" s="359">
        <f t="shared" si="1495"/>
        <v>0</v>
      </c>
      <c r="BG2052" s="356" t="str">
        <f t="shared" si="1496"/>
        <v/>
      </c>
      <c r="BH2052" s="357">
        <f t="shared" si="1497"/>
        <v>0</v>
      </c>
      <c r="BI2052" s="358">
        <f t="shared" si="1498"/>
        <v>0</v>
      </c>
      <c r="BJ2052" s="359">
        <f t="shared" si="1499"/>
        <v>0</v>
      </c>
      <c r="BK2052" s="293">
        <f t="shared" si="1500"/>
        <v>0</v>
      </c>
      <c r="BL2052" s="352" t="str">
        <f>IF(BK2052=0,"",
IF(SUM($BK$2012:BK2052)=1,BM2052,
IF($BK$2132&gt;SUM($BK$2012:BK2052),_xlfn.CONCAT(", ",BM2052),
IF($BK$2132=SUM($BK$2012:BK2052),_xlfn.CONCAT(" y ",BM2052)))))</f>
        <v/>
      </c>
      <c r="BM2052" s="120" t="s">
        <v>5201</v>
      </c>
      <c r="BN2052" s="290">
        <f t="shared" si="1501"/>
        <v>0</v>
      </c>
      <c r="BO2052" s="293">
        <f t="shared" si="1502"/>
        <v>0</v>
      </c>
      <c r="BP2052" s="283" t="str">
        <f>IF(BO2052=0,"",
IF(SUM($BO$2012:BO2052)=1,BQ2052,
IF($BO$2132&gt;SUM($BO$2012:BO2052),_xlfn.CONCAT(", ",BQ2052),
IF($BO$2132=SUM($BO$2012:BO2052),_xlfn.CONCAT(" y ",BQ2052)))))</f>
        <v/>
      </c>
      <c r="BQ2052" s="120" t="s">
        <v>5201</v>
      </c>
    </row>
    <row r="2053" spans="1:69" ht="15" customHeight="1">
      <c r="A2053" s="30"/>
      <c r="B2053" s="31"/>
      <c r="C2053" s="35" t="s">
        <v>5202</v>
      </c>
      <c r="D2053" s="800" t="str">
        <f>IF(CNGE_2026_M1_Secc1_Sub1!$D82="","",CNGE_2026_M1_Secc1_Sub1!$D82)</f>
        <v/>
      </c>
      <c r="E2053" s="723"/>
      <c r="F2053" s="723"/>
      <c r="G2053" s="723"/>
      <c r="H2053" s="723"/>
      <c r="I2053" s="723"/>
      <c r="J2053" s="723"/>
      <c r="K2053" s="723"/>
      <c r="L2053" s="723"/>
      <c r="M2053" s="723"/>
      <c r="N2053" s="723"/>
      <c r="O2053" s="723"/>
      <c r="P2053" s="723"/>
      <c r="Q2053" s="723"/>
      <c r="R2053" s="724"/>
      <c r="S2053" s="637" t="str">
        <f t="shared" si="1503"/>
        <v/>
      </c>
      <c r="T2053" s="637" t="str">
        <f t="shared" si="1504"/>
        <v/>
      </c>
      <c r="U2053" s="637" t="str">
        <f t="shared" si="1505"/>
        <v/>
      </c>
      <c r="V2053" s="638"/>
      <c r="W2053" s="638"/>
      <c r="X2053" s="638"/>
      <c r="Y2053" s="638"/>
      <c r="Z2053" s="638"/>
      <c r="AA2053" s="638"/>
      <c r="AB2053" s="638"/>
      <c r="AC2053" s="638"/>
      <c r="AD2053" s="638"/>
      <c r="AI2053" t="str">
        <f t="shared" si="1506"/>
        <v/>
      </c>
      <c r="AJ2053">
        <f t="shared" si="1507"/>
        <v>0</v>
      </c>
      <c r="AK2053">
        <f t="shared" si="1508"/>
        <v>0</v>
      </c>
      <c r="AL2053">
        <f t="shared" si="1475"/>
        <v>0</v>
      </c>
      <c r="AM2053">
        <f t="shared" si="1509"/>
        <v>0</v>
      </c>
      <c r="AN2053">
        <f t="shared" si="1510"/>
        <v>0</v>
      </c>
      <c r="AO2053">
        <f t="shared" si="1511"/>
        <v>0</v>
      </c>
      <c r="AP2053">
        <f t="shared" si="1512"/>
        <v>0</v>
      </c>
      <c r="AQ2053">
        <f t="shared" si="1513"/>
        <v>0</v>
      </c>
      <c r="AR2053">
        <f t="shared" si="1514"/>
        <v>0</v>
      </c>
      <c r="AS2053">
        <f t="shared" si="1515"/>
        <v>0</v>
      </c>
      <c r="AT2053">
        <f t="shared" si="1516"/>
        <v>0</v>
      </c>
      <c r="AU2053">
        <f t="shared" si="1517"/>
        <v>0</v>
      </c>
      <c r="AV2053">
        <f t="shared" si="1518"/>
        <v>0</v>
      </c>
      <c r="AW2053">
        <f t="shared" si="1519"/>
        <v>0</v>
      </c>
      <c r="AX2053">
        <f t="shared" si="1520"/>
        <v>0</v>
      </c>
      <c r="AY2053" s="356" t="str">
        <f t="shared" si="1488"/>
        <v/>
      </c>
      <c r="AZ2053" s="357">
        <f t="shared" si="1489"/>
        <v>0</v>
      </c>
      <c r="BA2053" s="358">
        <f t="shared" si="1490"/>
        <v>0</v>
      </c>
      <c r="BB2053" s="359">
        <f t="shared" si="1491"/>
        <v>0</v>
      </c>
      <c r="BC2053" s="356" t="str">
        <f t="shared" si="1492"/>
        <v/>
      </c>
      <c r="BD2053" s="357">
        <f t="shared" si="1493"/>
        <v>0</v>
      </c>
      <c r="BE2053" s="358">
        <f t="shared" si="1494"/>
        <v>0</v>
      </c>
      <c r="BF2053" s="359">
        <f t="shared" si="1495"/>
        <v>0</v>
      </c>
      <c r="BG2053" s="356" t="str">
        <f t="shared" si="1496"/>
        <v/>
      </c>
      <c r="BH2053" s="357">
        <f t="shared" si="1497"/>
        <v>0</v>
      </c>
      <c r="BI2053" s="358">
        <f t="shared" si="1498"/>
        <v>0</v>
      </c>
      <c r="BJ2053" s="359">
        <f t="shared" si="1499"/>
        <v>0</v>
      </c>
      <c r="BK2053" s="293">
        <f t="shared" si="1500"/>
        <v>0</v>
      </c>
      <c r="BL2053" s="352" t="str">
        <f>IF(BK2053=0,"",
IF(SUM($BK$2012:BK2053)=1,BM2053,
IF($BK$2132&gt;SUM($BK$2012:BK2053),_xlfn.CONCAT(", ",BM2053),
IF($BK$2132=SUM($BK$2012:BK2053),_xlfn.CONCAT(" y ",BM2053)))))</f>
        <v/>
      </c>
      <c r="BM2053" s="120" t="s">
        <v>5203</v>
      </c>
      <c r="BN2053" s="290">
        <f t="shared" si="1501"/>
        <v>0</v>
      </c>
      <c r="BO2053" s="293">
        <f t="shared" si="1502"/>
        <v>0</v>
      </c>
      <c r="BP2053" s="283" t="str">
        <f>IF(BO2053=0,"",
IF(SUM($BO$2012:BO2053)=1,BQ2053,
IF($BO$2132&gt;SUM($BO$2012:BO2053),_xlfn.CONCAT(", ",BQ2053),
IF($BO$2132=SUM($BO$2012:BO2053),_xlfn.CONCAT(" y ",BQ2053)))))</f>
        <v/>
      </c>
      <c r="BQ2053" s="120" t="s">
        <v>5203</v>
      </c>
    </row>
    <row r="2054" spans="1:69" ht="15" customHeight="1">
      <c r="A2054" s="30"/>
      <c r="B2054" s="31"/>
      <c r="C2054" s="35" t="s">
        <v>5204</v>
      </c>
      <c r="D2054" s="800" t="str">
        <f>IF(CNGE_2026_M1_Secc1_Sub1!$D83="","",CNGE_2026_M1_Secc1_Sub1!$D83)</f>
        <v/>
      </c>
      <c r="E2054" s="723"/>
      <c r="F2054" s="723"/>
      <c r="G2054" s="723"/>
      <c r="H2054" s="723"/>
      <c r="I2054" s="723"/>
      <c r="J2054" s="723"/>
      <c r="K2054" s="723"/>
      <c r="L2054" s="723"/>
      <c r="M2054" s="723"/>
      <c r="N2054" s="723"/>
      <c r="O2054" s="723"/>
      <c r="P2054" s="723"/>
      <c r="Q2054" s="723"/>
      <c r="R2054" s="724"/>
      <c r="S2054" s="637" t="str">
        <f t="shared" si="1503"/>
        <v/>
      </c>
      <c r="T2054" s="637" t="str">
        <f t="shared" si="1504"/>
        <v/>
      </c>
      <c r="U2054" s="637" t="str">
        <f t="shared" si="1505"/>
        <v/>
      </c>
      <c r="V2054" s="638"/>
      <c r="W2054" s="638"/>
      <c r="X2054" s="638"/>
      <c r="Y2054" s="638"/>
      <c r="Z2054" s="638"/>
      <c r="AA2054" s="638"/>
      <c r="AB2054" s="638"/>
      <c r="AC2054" s="638"/>
      <c r="AD2054" s="638"/>
      <c r="AI2054" t="str">
        <f t="shared" si="1506"/>
        <v/>
      </c>
      <c r="AJ2054">
        <f t="shared" si="1507"/>
        <v>0</v>
      </c>
      <c r="AK2054">
        <f t="shared" si="1508"/>
        <v>0</v>
      </c>
      <c r="AL2054">
        <f t="shared" si="1475"/>
        <v>0</v>
      </c>
      <c r="AM2054">
        <f t="shared" si="1509"/>
        <v>0</v>
      </c>
      <c r="AN2054">
        <f t="shared" si="1510"/>
        <v>0</v>
      </c>
      <c r="AO2054">
        <f t="shared" si="1511"/>
        <v>0</v>
      </c>
      <c r="AP2054">
        <f t="shared" si="1512"/>
        <v>0</v>
      </c>
      <c r="AQ2054">
        <f t="shared" si="1513"/>
        <v>0</v>
      </c>
      <c r="AR2054">
        <f t="shared" si="1514"/>
        <v>0</v>
      </c>
      <c r="AS2054">
        <f t="shared" si="1515"/>
        <v>0</v>
      </c>
      <c r="AT2054">
        <f t="shared" si="1516"/>
        <v>0</v>
      </c>
      <c r="AU2054">
        <f t="shared" si="1517"/>
        <v>0</v>
      </c>
      <c r="AV2054">
        <f t="shared" si="1518"/>
        <v>0</v>
      </c>
      <c r="AW2054">
        <f t="shared" si="1519"/>
        <v>0</v>
      </c>
      <c r="AX2054">
        <f t="shared" si="1520"/>
        <v>0</v>
      </c>
      <c r="AY2054" s="356" t="str">
        <f t="shared" si="1488"/>
        <v/>
      </c>
      <c r="AZ2054" s="357">
        <f t="shared" si="1489"/>
        <v>0</v>
      </c>
      <c r="BA2054" s="358">
        <f t="shared" si="1490"/>
        <v>0</v>
      </c>
      <c r="BB2054" s="359">
        <f t="shared" si="1491"/>
        <v>0</v>
      </c>
      <c r="BC2054" s="356" t="str">
        <f t="shared" si="1492"/>
        <v/>
      </c>
      <c r="BD2054" s="357">
        <f t="shared" si="1493"/>
        <v>0</v>
      </c>
      <c r="BE2054" s="358">
        <f t="shared" si="1494"/>
        <v>0</v>
      </c>
      <c r="BF2054" s="359">
        <f t="shared" si="1495"/>
        <v>0</v>
      </c>
      <c r="BG2054" s="356" t="str">
        <f t="shared" si="1496"/>
        <v/>
      </c>
      <c r="BH2054" s="357">
        <f t="shared" si="1497"/>
        <v>0</v>
      </c>
      <c r="BI2054" s="358">
        <f t="shared" si="1498"/>
        <v>0</v>
      </c>
      <c r="BJ2054" s="359">
        <f t="shared" si="1499"/>
        <v>0</v>
      </c>
      <c r="BK2054" s="293">
        <f t="shared" si="1500"/>
        <v>0</v>
      </c>
      <c r="BL2054" s="352" t="str">
        <f>IF(BK2054=0,"",
IF(SUM($BK$2012:BK2054)=1,BM2054,
IF($BK$2132&gt;SUM($BK$2012:BK2054),_xlfn.CONCAT(", ",BM2054),
IF($BK$2132=SUM($BK$2012:BK2054),_xlfn.CONCAT(" y ",BM2054)))))</f>
        <v/>
      </c>
      <c r="BM2054" s="120" t="s">
        <v>5205</v>
      </c>
      <c r="BN2054" s="290">
        <f t="shared" si="1501"/>
        <v>0</v>
      </c>
      <c r="BO2054" s="293">
        <f t="shared" si="1502"/>
        <v>0</v>
      </c>
      <c r="BP2054" s="283" t="str">
        <f>IF(BO2054=0,"",
IF(SUM($BO$2012:BO2054)=1,BQ2054,
IF($BO$2132&gt;SUM($BO$2012:BO2054),_xlfn.CONCAT(", ",BQ2054),
IF($BO$2132=SUM($BO$2012:BO2054),_xlfn.CONCAT(" y ",BQ2054)))))</f>
        <v/>
      </c>
      <c r="BQ2054" s="120" t="s">
        <v>5205</v>
      </c>
    </row>
    <row r="2055" spans="1:69" ht="15" customHeight="1">
      <c r="A2055" s="30"/>
      <c r="B2055" s="31"/>
      <c r="C2055" s="35" t="s">
        <v>5206</v>
      </c>
      <c r="D2055" s="800" t="str">
        <f>IF(CNGE_2026_M1_Secc1_Sub1!$D84="","",CNGE_2026_M1_Secc1_Sub1!$D84)</f>
        <v/>
      </c>
      <c r="E2055" s="723"/>
      <c r="F2055" s="723"/>
      <c r="G2055" s="723"/>
      <c r="H2055" s="723"/>
      <c r="I2055" s="723"/>
      <c r="J2055" s="723"/>
      <c r="K2055" s="723"/>
      <c r="L2055" s="723"/>
      <c r="M2055" s="723"/>
      <c r="N2055" s="723"/>
      <c r="O2055" s="723"/>
      <c r="P2055" s="723"/>
      <c r="Q2055" s="723"/>
      <c r="R2055" s="724"/>
      <c r="S2055" s="637" t="str">
        <f t="shared" si="1503"/>
        <v/>
      </c>
      <c r="T2055" s="637" t="str">
        <f t="shared" si="1504"/>
        <v/>
      </c>
      <c r="U2055" s="637" t="str">
        <f t="shared" si="1505"/>
        <v/>
      </c>
      <c r="V2055" s="638"/>
      <c r="W2055" s="638"/>
      <c r="X2055" s="638"/>
      <c r="Y2055" s="638"/>
      <c r="Z2055" s="638"/>
      <c r="AA2055" s="638"/>
      <c r="AB2055" s="638"/>
      <c r="AC2055" s="638"/>
      <c r="AD2055" s="638"/>
      <c r="AI2055" t="str">
        <f t="shared" si="1506"/>
        <v/>
      </c>
      <c r="AJ2055">
        <f t="shared" si="1507"/>
        <v>0</v>
      </c>
      <c r="AK2055">
        <f t="shared" si="1508"/>
        <v>0</v>
      </c>
      <c r="AL2055">
        <f t="shared" si="1475"/>
        <v>0</v>
      </c>
      <c r="AM2055">
        <f t="shared" si="1509"/>
        <v>0</v>
      </c>
      <c r="AN2055">
        <f t="shared" si="1510"/>
        <v>0</v>
      </c>
      <c r="AO2055">
        <f t="shared" si="1511"/>
        <v>0</v>
      </c>
      <c r="AP2055">
        <f t="shared" si="1512"/>
        <v>0</v>
      </c>
      <c r="AQ2055">
        <f t="shared" si="1513"/>
        <v>0</v>
      </c>
      <c r="AR2055">
        <f t="shared" si="1514"/>
        <v>0</v>
      </c>
      <c r="AS2055">
        <f t="shared" si="1515"/>
        <v>0</v>
      </c>
      <c r="AT2055">
        <f t="shared" si="1516"/>
        <v>0</v>
      </c>
      <c r="AU2055">
        <f t="shared" si="1517"/>
        <v>0</v>
      </c>
      <c r="AV2055">
        <f t="shared" si="1518"/>
        <v>0</v>
      </c>
      <c r="AW2055">
        <f t="shared" si="1519"/>
        <v>0</v>
      </c>
      <c r="AX2055">
        <f t="shared" si="1520"/>
        <v>0</v>
      </c>
      <c r="AY2055" s="356" t="str">
        <f t="shared" si="1488"/>
        <v/>
      </c>
      <c r="AZ2055" s="357">
        <f t="shared" si="1489"/>
        <v>0</v>
      </c>
      <c r="BA2055" s="358">
        <f t="shared" si="1490"/>
        <v>0</v>
      </c>
      <c r="BB2055" s="359">
        <f t="shared" si="1491"/>
        <v>0</v>
      </c>
      <c r="BC2055" s="356" t="str">
        <f t="shared" si="1492"/>
        <v/>
      </c>
      <c r="BD2055" s="357">
        <f t="shared" si="1493"/>
        <v>0</v>
      </c>
      <c r="BE2055" s="358">
        <f t="shared" si="1494"/>
        <v>0</v>
      </c>
      <c r="BF2055" s="359">
        <f t="shared" si="1495"/>
        <v>0</v>
      </c>
      <c r="BG2055" s="356" t="str">
        <f t="shared" si="1496"/>
        <v/>
      </c>
      <c r="BH2055" s="357">
        <f t="shared" si="1497"/>
        <v>0</v>
      </c>
      <c r="BI2055" s="358">
        <f t="shared" si="1498"/>
        <v>0</v>
      </c>
      <c r="BJ2055" s="359">
        <f t="shared" si="1499"/>
        <v>0</v>
      </c>
      <c r="BK2055" s="293">
        <f t="shared" si="1500"/>
        <v>0</v>
      </c>
      <c r="BL2055" s="352" t="str">
        <f>IF(BK2055=0,"",
IF(SUM($BK$2012:BK2055)=1,BM2055,
IF($BK$2132&gt;SUM($BK$2012:BK2055),_xlfn.CONCAT(", ",BM2055),
IF($BK$2132=SUM($BK$2012:BK2055),_xlfn.CONCAT(" y ",BM2055)))))</f>
        <v/>
      </c>
      <c r="BM2055" s="120" t="s">
        <v>5207</v>
      </c>
      <c r="BN2055" s="290">
        <f t="shared" si="1501"/>
        <v>0</v>
      </c>
      <c r="BO2055" s="293">
        <f t="shared" si="1502"/>
        <v>0</v>
      </c>
      <c r="BP2055" s="283" t="str">
        <f>IF(BO2055=0,"",
IF(SUM($BO$2012:BO2055)=1,BQ2055,
IF($BO$2132&gt;SUM($BO$2012:BO2055),_xlfn.CONCAT(", ",BQ2055),
IF($BO$2132=SUM($BO$2012:BO2055),_xlfn.CONCAT(" y ",BQ2055)))))</f>
        <v/>
      </c>
      <c r="BQ2055" s="120" t="s">
        <v>5207</v>
      </c>
    </row>
    <row r="2056" spans="1:69" ht="15" customHeight="1">
      <c r="A2056" s="30"/>
      <c r="B2056" s="31"/>
      <c r="C2056" s="35" t="s">
        <v>5208</v>
      </c>
      <c r="D2056" s="800" t="str">
        <f>IF(CNGE_2026_M1_Secc1_Sub1!$D85="","",CNGE_2026_M1_Secc1_Sub1!$D85)</f>
        <v/>
      </c>
      <c r="E2056" s="723"/>
      <c r="F2056" s="723"/>
      <c r="G2056" s="723"/>
      <c r="H2056" s="723"/>
      <c r="I2056" s="723"/>
      <c r="J2056" s="723"/>
      <c r="K2056" s="723"/>
      <c r="L2056" s="723"/>
      <c r="M2056" s="723"/>
      <c r="N2056" s="723"/>
      <c r="O2056" s="723"/>
      <c r="P2056" s="723"/>
      <c r="Q2056" s="723"/>
      <c r="R2056" s="724"/>
      <c r="S2056" s="637" t="str">
        <f t="shared" si="1503"/>
        <v/>
      </c>
      <c r="T2056" s="637" t="str">
        <f t="shared" si="1504"/>
        <v/>
      </c>
      <c r="U2056" s="637" t="str">
        <f t="shared" si="1505"/>
        <v/>
      </c>
      <c r="V2056" s="638"/>
      <c r="W2056" s="638"/>
      <c r="X2056" s="638"/>
      <c r="Y2056" s="638"/>
      <c r="Z2056" s="638"/>
      <c r="AA2056" s="638"/>
      <c r="AB2056" s="638"/>
      <c r="AC2056" s="638"/>
      <c r="AD2056" s="638"/>
      <c r="AI2056" t="str">
        <f t="shared" si="1506"/>
        <v/>
      </c>
      <c r="AJ2056">
        <f t="shared" si="1507"/>
        <v>0</v>
      </c>
      <c r="AK2056">
        <f t="shared" si="1508"/>
        <v>0</v>
      </c>
      <c r="AL2056">
        <f t="shared" si="1475"/>
        <v>0</v>
      </c>
      <c r="AM2056">
        <f t="shared" si="1509"/>
        <v>0</v>
      </c>
      <c r="AN2056">
        <f t="shared" si="1510"/>
        <v>0</v>
      </c>
      <c r="AO2056">
        <f t="shared" si="1511"/>
        <v>0</v>
      </c>
      <c r="AP2056">
        <f t="shared" si="1512"/>
        <v>0</v>
      </c>
      <c r="AQ2056">
        <f t="shared" si="1513"/>
        <v>0</v>
      </c>
      <c r="AR2056">
        <f t="shared" si="1514"/>
        <v>0</v>
      </c>
      <c r="AS2056">
        <f t="shared" si="1515"/>
        <v>0</v>
      </c>
      <c r="AT2056">
        <f t="shared" si="1516"/>
        <v>0</v>
      </c>
      <c r="AU2056">
        <f t="shared" si="1517"/>
        <v>0</v>
      </c>
      <c r="AV2056">
        <f t="shared" si="1518"/>
        <v>0</v>
      </c>
      <c r="AW2056">
        <f t="shared" si="1519"/>
        <v>0</v>
      </c>
      <c r="AX2056">
        <f t="shared" si="1520"/>
        <v>0</v>
      </c>
      <c r="AY2056" s="356" t="str">
        <f t="shared" si="1488"/>
        <v/>
      </c>
      <c r="AZ2056" s="357">
        <f t="shared" si="1489"/>
        <v>0</v>
      </c>
      <c r="BA2056" s="358">
        <f t="shared" si="1490"/>
        <v>0</v>
      </c>
      <c r="BB2056" s="359">
        <f t="shared" si="1491"/>
        <v>0</v>
      </c>
      <c r="BC2056" s="356" t="str">
        <f t="shared" si="1492"/>
        <v/>
      </c>
      <c r="BD2056" s="357">
        <f t="shared" si="1493"/>
        <v>0</v>
      </c>
      <c r="BE2056" s="358">
        <f t="shared" si="1494"/>
        <v>0</v>
      </c>
      <c r="BF2056" s="359">
        <f t="shared" si="1495"/>
        <v>0</v>
      </c>
      <c r="BG2056" s="356" t="str">
        <f t="shared" si="1496"/>
        <v/>
      </c>
      <c r="BH2056" s="357">
        <f t="shared" si="1497"/>
        <v>0</v>
      </c>
      <c r="BI2056" s="358">
        <f t="shared" si="1498"/>
        <v>0</v>
      </c>
      <c r="BJ2056" s="359">
        <f t="shared" si="1499"/>
        <v>0</v>
      </c>
      <c r="BK2056" s="293">
        <f t="shared" si="1500"/>
        <v>0</v>
      </c>
      <c r="BL2056" s="352" t="str">
        <f>IF(BK2056=0,"",
IF(SUM($BK$2012:BK2056)=1,BM2056,
IF($BK$2132&gt;SUM($BK$2012:BK2056),_xlfn.CONCAT(", ",BM2056),
IF($BK$2132=SUM($BK$2012:BK2056),_xlfn.CONCAT(" y ",BM2056)))))</f>
        <v/>
      </c>
      <c r="BM2056" s="120" t="s">
        <v>5209</v>
      </c>
      <c r="BN2056" s="290">
        <f t="shared" si="1501"/>
        <v>0</v>
      </c>
      <c r="BO2056" s="293">
        <f t="shared" si="1502"/>
        <v>0</v>
      </c>
      <c r="BP2056" s="283" t="str">
        <f>IF(BO2056=0,"",
IF(SUM($BO$2012:BO2056)=1,BQ2056,
IF($BO$2132&gt;SUM($BO$2012:BO2056),_xlfn.CONCAT(", ",BQ2056),
IF($BO$2132=SUM($BO$2012:BO2056),_xlfn.CONCAT(" y ",BQ2056)))))</f>
        <v/>
      </c>
      <c r="BQ2056" s="120" t="s">
        <v>5209</v>
      </c>
    </row>
    <row r="2057" spans="1:69" ht="15" customHeight="1">
      <c r="A2057" s="30"/>
      <c r="B2057" s="31"/>
      <c r="C2057" s="35" t="s">
        <v>5210</v>
      </c>
      <c r="D2057" s="800" t="str">
        <f>IF(CNGE_2026_M1_Secc1_Sub1!$D86="","",CNGE_2026_M1_Secc1_Sub1!$D86)</f>
        <v/>
      </c>
      <c r="E2057" s="723"/>
      <c r="F2057" s="723"/>
      <c r="G2057" s="723"/>
      <c r="H2057" s="723"/>
      <c r="I2057" s="723"/>
      <c r="J2057" s="723"/>
      <c r="K2057" s="723"/>
      <c r="L2057" s="723"/>
      <c r="M2057" s="723"/>
      <c r="N2057" s="723"/>
      <c r="O2057" s="723"/>
      <c r="P2057" s="723"/>
      <c r="Q2057" s="723"/>
      <c r="R2057" s="724"/>
      <c r="S2057" s="637" t="str">
        <f t="shared" si="1503"/>
        <v/>
      </c>
      <c r="T2057" s="637" t="str">
        <f t="shared" si="1504"/>
        <v/>
      </c>
      <c r="U2057" s="637" t="str">
        <f t="shared" si="1505"/>
        <v/>
      </c>
      <c r="V2057" s="638"/>
      <c r="W2057" s="638"/>
      <c r="X2057" s="638"/>
      <c r="Y2057" s="638"/>
      <c r="Z2057" s="638"/>
      <c r="AA2057" s="638"/>
      <c r="AB2057" s="638"/>
      <c r="AC2057" s="638"/>
      <c r="AD2057" s="638"/>
      <c r="AI2057" t="str">
        <f t="shared" si="1506"/>
        <v/>
      </c>
      <c r="AJ2057">
        <f t="shared" si="1507"/>
        <v>0</v>
      </c>
      <c r="AK2057">
        <f t="shared" si="1508"/>
        <v>0</v>
      </c>
      <c r="AL2057">
        <f t="shared" si="1475"/>
        <v>0</v>
      </c>
      <c r="AM2057">
        <f t="shared" si="1509"/>
        <v>0</v>
      </c>
      <c r="AN2057">
        <f t="shared" si="1510"/>
        <v>0</v>
      </c>
      <c r="AO2057">
        <f t="shared" si="1511"/>
        <v>0</v>
      </c>
      <c r="AP2057">
        <f t="shared" si="1512"/>
        <v>0</v>
      </c>
      <c r="AQ2057">
        <f t="shared" si="1513"/>
        <v>0</v>
      </c>
      <c r="AR2057">
        <f t="shared" si="1514"/>
        <v>0</v>
      </c>
      <c r="AS2057">
        <f t="shared" si="1515"/>
        <v>0</v>
      </c>
      <c r="AT2057">
        <f t="shared" si="1516"/>
        <v>0</v>
      </c>
      <c r="AU2057">
        <f t="shared" si="1517"/>
        <v>0</v>
      </c>
      <c r="AV2057">
        <f t="shared" si="1518"/>
        <v>0</v>
      </c>
      <c r="AW2057">
        <f t="shared" si="1519"/>
        <v>0</v>
      </c>
      <c r="AX2057">
        <f t="shared" si="1520"/>
        <v>0</v>
      </c>
      <c r="AY2057" s="356" t="str">
        <f t="shared" si="1488"/>
        <v/>
      </c>
      <c r="AZ2057" s="357">
        <f t="shared" si="1489"/>
        <v>0</v>
      </c>
      <c r="BA2057" s="358">
        <f t="shared" si="1490"/>
        <v>0</v>
      </c>
      <c r="BB2057" s="359">
        <f t="shared" si="1491"/>
        <v>0</v>
      </c>
      <c r="BC2057" s="356" t="str">
        <f t="shared" si="1492"/>
        <v/>
      </c>
      <c r="BD2057" s="357">
        <f t="shared" si="1493"/>
        <v>0</v>
      </c>
      <c r="BE2057" s="358">
        <f t="shared" si="1494"/>
        <v>0</v>
      </c>
      <c r="BF2057" s="359">
        <f t="shared" si="1495"/>
        <v>0</v>
      </c>
      <c r="BG2057" s="356" t="str">
        <f t="shared" si="1496"/>
        <v/>
      </c>
      <c r="BH2057" s="357">
        <f t="shared" si="1497"/>
        <v>0</v>
      </c>
      <c r="BI2057" s="358">
        <f t="shared" si="1498"/>
        <v>0</v>
      </c>
      <c r="BJ2057" s="359">
        <f t="shared" si="1499"/>
        <v>0</v>
      </c>
      <c r="BK2057" s="293">
        <f t="shared" si="1500"/>
        <v>0</v>
      </c>
      <c r="BL2057" s="352" t="str">
        <f>IF(BK2057=0,"",
IF(SUM($BK$2012:BK2057)=1,BM2057,
IF($BK$2132&gt;SUM($BK$2012:BK2057),_xlfn.CONCAT(", ",BM2057),
IF($BK$2132=SUM($BK$2012:BK2057),_xlfn.CONCAT(" y ",BM2057)))))</f>
        <v/>
      </c>
      <c r="BM2057" s="120" t="s">
        <v>5211</v>
      </c>
      <c r="BN2057" s="290">
        <f t="shared" si="1501"/>
        <v>0</v>
      </c>
      <c r="BO2057" s="293">
        <f t="shared" si="1502"/>
        <v>0</v>
      </c>
      <c r="BP2057" s="283" t="str">
        <f>IF(BO2057=0,"",
IF(SUM($BO$2012:BO2057)=1,BQ2057,
IF($BO$2132&gt;SUM($BO$2012:BO2057),_xlfn.CONCAT(", ",BQ2057),
IF($BO$2132=SUM($BO$2012:BO2057),_xlfn.CONCAT(" y ",BQ2057)))))</f>
        <v/>
      </c>
      <c r="BQ2057" s="120" t="s">
        <v>5211</v>
      </c>
    </row>
    <row r="2058" spans="1:69" ht="15" customHeight="1">
      <c r="A2058" s="30"/>
      <c r="B2058" s="31"/>
      <c r="C2058" s="35" t="s">
        <v>5212</v>
      </c>
      <c r="D2058" s="800" t="str">
        <f>IF(CNGE_2026_M1_Secc1_Sub1!$D87="","",CNGE_2026_M1_Secc1_Sub1!$D87)</f>
        <v/>
      </c>
      <c r="E2058" s="723"/>
      <c r="F2058" s="723"/>
      <c r="G2058" s="723"/>
      <c r="H2058" s="723"/>
      <c r="I2058" s="723"/>
      <c r="J2058" s="723"/>
      <c r="K2058" s="723"/>
      <c r="L2058" s="723"/>
      <c r="M2058" s="723"/>
      <c r="N2058" s="723"/>
      <c r="O2058" s="723"/>
      <c r="P2058" s="723"/>
      <c r="Q2058" s="723"/>
      <c r="R2058" s="724"/>
      <c r="S2058" s="637" t="str">
        <f t="shared" si="1503"/>
        <v/>
      </c>
      <c r="T2058" s="637" t="str">
        <f t="shared" si="1504"/>
        <v/>
      </c>
      <c r="U2058" s="637" t="str">
        <f t="shared" si="1505"/>
        <v/>
      </c>
      <c r="V2058" s="638"/>
      <c r="W2058" s="638"/>
      <c r="X2058" s="638"/>
      <c r="Y2058" s="638"/>
      <c r="Z2058" s="638"/>
      <c r="AA2058" s="638"/>
      <c r="AB2058" s="638"/>
      <c r="AC2058" s="638"/>
      <c r="AD2058" s="638"/>
      <c r="AI2058" t="str">
        <f t="shared" si="1506"/>
        <v/>
      </c>
      <c r="AJ2058">
        <f t="shared" si="1507"/>
        <v>0</v>
      </c>
      <c r="AK2058">
        <f t="shared" si="1508"/>
        <v>0</v>
      </c>
      <c r="AL2058">
        <f t="shared" si="1475"/>
        <v>0</v>
      </c>
      <c r="AM2058">
        <f t="shared" si="1509"/>
        <v>0</v>
      </c>
      <c r="AN2058">
        <f t="shared" si="1510"/>
        <v>0</v>
      </c>
      <c r="AO2058">
        <f t="shared" si="1511"/>
        <v>0</v>
      </c>
      <c r="AP2058">
        <f t="shared" si="1512"/>
        <v>0</v>
      </c>
      <c r="AQ2058">
        <f t="shared" si="1513"/>
        <v>0</v>
      </c>
      <c r="AR2058">
        <f t="shared" si="1514"/>
        <v>0</v>
      </c>
      <c r="AS2058">
        <f t="shared" si="1515"/>
        <v>0</v>
      </c>
      <c r="AT2058">
        <f t="shared" si="1516"/>
        <v>0</v>
      </c>
      <c r="AU2058">
        <f t="shared" si="1517"/>
        <v>0</v>
      </c>
      <c r="AV2058">
        <f t="shared" si="1518"/>
        <v>0</v>
      </c>
      <c r="AW2058">
        <f t="shared" si="1519"/>
        <v>0</v>
      </c>
      <c r="AX2058">
        <f t="shared" si="1520"/>
        <v>0</v>
      </c>
      <c r="AY2058" s="356" t="str">
        <f t="shared" si="1488"/>
        <v/>
      </c>
      <c r="AZ2058" s="357">
        <f t="shared" si="1489"/>
        <v>0</v>
      </c>
      <c r="BA2058" s="358">
        <f t="shared" si="1490"/>
        <v>0</v>
      </c>
      <c r="BB2058" s="359">
        <f t="shared" si="1491"/>
        <v>0</v>
      </c>
      <c r="BC2058" s="356" t="str">
        <f t="shared" si="1492"/>
        <v/>
      </c>
      <c r="BD2058" s="357">
        <f t="shared" si="1493"/>
        <v>0</v>
      </c>
      <c r="BE2058" s="358">
        <f t="shared" si="1494"/>
        <v>0</v>
      </c>
      <c r="BF2058" s="359">
        <f t="shared" si="1495"/>
        <v>0</v>
      </c>
      <c r="BG2058" s="356" t="str">
        <f t="shared" si="1496"/>
        <v/>
      </c>
      <c r="BH2058" s="357">
        <f t="shared" si="1497"/>
        <v>0</v>
      </c>
      <c r="BI2058" s="358">
        <f t="shared" si="1498"/>
        <v>0</v>
      </c>
      <c r="BJ2058" s="359">
        <f t="shared" si="1499"/>
        <v>0</v>
      </c>
      <c r="BK2058" s="293">
        <f t="shared" si="1500"/>
        <v>0</v>
      </c>
      <c r="BL2058" s="352" t="str">
        <f>IF(BK2058=0,"",
IF(SUM($BK$2012:BK2058)=1,BM2058,
IF($BK$2132&gt;SUM($BK$2012:BK2058),_xlfn.CONCAT(", ",BM2058),
IF($BK$2132=SUM($BK$2012:BK2058),_xlfn.CONCAT(" y ",BM2058)))))</f>
        <v/>
      </c>
      <c r="BM2058" s="120" t="s">
        <v>5213</v>
      </c>
      <c r="BN2058" s="290">
        <f t="shared" si="1501"/>
        <v>0</v>
      </c>
      <c r="BO2058" s="293">
        <f t="shared" si="1502"/>
        <v>0</v>
      </c>
      <c r="BP2058" s="283" t="str">
        <f>IF(BO2058=0,"",
IF(SUM($BO$2012:BO2058)=1,BQ2058,
IF($BO$2132&gt;SUM($BO$2012:BO2058),_xlfn.CONCAT(", ",BQ2058),
IF($BO$2132=SUM($BO$2012:BO2058),_xlfn.CONCAT(" y ",BQ2058)))))</f>
        <v/>
      </c>
      <c r="BQ2058" s="120" t="s">
        <v>5213</v>
      </c>
    </row>
    <row r="2059" spans="1:69" ht="15" customHeight="1">
      <c r="A2059" s="30"/>
      <c r="B2059" s="31"/>
      <c r="C2059" s="35" t="s">
        <v>5214</v>
      </c>
      <c r="D2059" s="800" t="str">
        <f>IF(CNGE_2026_M1_Secc1_Sub1!$D88="","",CNGE_2026_M1_Secc1_Sub1!$D88)</f>
        <v/>
      </c>
      <c r="E2059" s="723"/>
      <c r="F2059" s="723"/>
      <c r="G2059" s="723"/>
      <c r="H2059" s="723"/>
      <c r="I2059" s="723"/>
      <c r="J2059" s="723"/>
      <c r="K2059" s="723"/>
      <c r="L2059" s="723"/>
      <c r="M2059" s="723"/>
      <c r="N2059" s="723"/>
      <c r="O2059" s="723"/>
      <c r="P2059" s="723"/>
      <c r="Q2059" s="723"/>
      <c r="R2059" s="724"/>
      <c r="S2059" s="637" t="str">
        <f t="shared" si="1503"/>
        <v/>
      </c>
      <c r="T2059" s="637" t="str">
        <f t="shared" si="1504"/>
        <v/>
      </c>
      <c r="U2059" s="637" t="str">
        <f t="shared" si="1505"/>
        <v/>
      </c>
      <c r="V2059" s="638"/>
      <c r="W2059" s="638"/>
      <c r="X2059" s="638"/>
      <c r="Y2059" s="638"/>
      <c r="Z2059" s="638"/>
      <c r="AA2059" s="638"/>
      <c r="AB2059" s="638"/>
      <c r="AC2059" s="638"/>
      <c r="AD2059" s="638"/>
      <c r="AI2059" t="str">
        <f t="shared" si="1506"/>
        <v/>
      </c>
      <c r="AJ2059">
        <f t="shared" si="1507"/>
        <v>0</v>
      </c>
      <c r="AK2059">
        <f t="shared" si="1508"/>
        <v>0</v>
      </c>
      <c r="AL2059">
        <f t="shared" si="1475"/>
        <v>0</v>
      </c>
      <c r="AM2059">
        <f t="shared" si="1509"/>
        <v>0</v>
      </c>
      <c r="AN2059">
        <f t="shared" si="1510"/>
        <v>0</v>
      </c>
      <c r="AO2059">
        <f t="shared" si="1511"/>
        <v>0</v>
      </c>
      <c r="AP2059">
        <f t="shared" si="1512"/>
        <v>0</v>
      </c>
      <c r="AQ2059">
        <f t="shared" si="1513"/>
        <v>0</v>
      </c>
      <c r="AR2059">
        <f t="shared" si="1514"/>
        <v>0</v>
      </c>
      <c r="AS2059">
        <f t="shared" si="1515"/>
        <v>0</v>
      </c>
      <c r="AT2059">
        <f t="shared" si="1516"/>
        <v>0</v>
      </c>
      <c r="AU2059">
        <f t="shared" si="1517"/>
        <v>0</v>
      </c>
      <c r="AV2059">
        <f t="shared" si="1518"/>
        <v>0</v>
      </c>
      <c r="AW2059">
        <f t="shared" si="1519"/>
        <v>0</v>
      </c>
      <c r="AX2059">
        <f t="shared" si="1520"/>
        <v>0</v>
      </c>
      <c r="AY2059" s="356" t="str">
        <f t="shared" si="1488"/>
        <v/>
      </c>
      <c r="AZ2059" s="357">
        <f t="shared" si="1489"/>
        <v>0</v>
      </c>
      <c r="BA2059" s="358">
        <f t="shared" si="1490"/>
        <v>0</v>
      </c>
      <c r="BB2059" s="359">
        <f t="shared" si="1491"/>
        <v>0</v>
      </c>
      <c r="BC2059" s="356" t="str">
        <f t="shared" si="1492"/>
        <v/>
      </c>
      <c r="BD2059" s="357">
        <f t="shared" si="1493"/>
        <v>0</v>
      </c>
      <c r="BE2059" s="358">
        <f t="shared" si="1494"/>
        <v>0</v>
      </c>
      <c r="BF2059" s="359">
        <f t="shared" si="1495"/>
        <v>0</v>
      </c>
      <c r="BG2059" s="356" t="str">
        <f t="shared" si="1496"/>
        <v/>
      </c>
      <c r="BH2059" s="357">
        <f t="shared" si="1497"/>
        <v>0</v>
      </c>
      <c r="BI2059" s="358">
        <f t="shared" si="1498"/>
        <v>0</v>
      </c>
      <c r="BJ2059" s="359">
        <f t="shared" si="1499"/>
        <v>0</v>
      </c>
      <c r="BK2059" s="293">
        <f t="shared" si="1500"/>
        <v>0</v>
      </c>
      <c r="BL2059" s="352" t="str">
        <f>IF(BK2059=0,"",
IF(SUM($BK$2012:BK2059)=1,BM2059,
IF($BK$2132&gt;SUM($BK$2012:BK2059),_xlfn.CONCAT(", ",BM2059),
IF($BK$2132=SUM($BK$2012:BK2059),_xlfn.CONCAT(" y ",BM2059)))))</f>
        <v/>
      </c>
      <c r="BM2059" s="120" t="s">
        <v>5215</v>
      </c>
      <c r="BN2059" s="290">
        <f t="shared" si="1501"/>
        <v>0</v>
      </c>
      <c r="BO2059" s="293">
        <f t="shared" si="1502"/>
        <v>0</v>
      </c>
      <c r="BP2059" s="283" t="str">
        <f>IF(BO2059=0,"",
IF(SUM($BO$2012:BO2059)=1,BQ2059,
IF($BO$2132&gt;SUM($BO$2012:BO2059),_xlfn.CONCAT(", ",BQ2059),
IF($BO$2132=SUM($BO$2012:BO2059),_xlfn.CONCAT(" y ",BQ2059)))))</f>
        <v/>
      </c>
      <c r="BQ2059" s="120" t="s">
        <v>5215</v>
      </c>
    </row>
    <row r="2060" spans="1:69" ht="15" customHeight="1">
      <c r="A2060" s="30"/>
      <c r="B2060" s="31"/>
      <c r="C2060" s="35" t="s">
        <v>5216</v>
      </c>
      <c r="D2060" s="800" t="str">
        <f>IF(CNGE_2026_M1_Secc1_Sub1!$D89="","",CNGE_2026_M1_Secc1_Sub1!$D89)</f>
        <v/>
      </c>
      <c r="E2060" s="723"/>
      <c r="F2060" s="723"/>
      <c r="G2060" s="723"/>
      <c r="H2060" s="723"/>
      <c r="I2060" s="723"/>
      <c r="J2060" s="723"/>
      <c r="K2060" s="723"/>
      <c r="L2060" s="723"/>
      <c r="M2060" s="723"/>
      <c r="N2060" s="723"/>
      <c r="O2060" s="723"/>
      <c r="P2060" s="723"/>
      <c r="Q2060" s="723"/>
      <c r="R2060" s="724"/>
      <c r="S2060" s="637" t="str">
        <f t="shared" si="1503"/>
        <v/>
      </c>
      <c r="T2060" s="637" t="str">
        <f t="shared" si="1504"/>
        <v/>
      </c>
      <c r="U2060" s="637" t="str">
        <f t="shared" si="1505"/>
        <v/>
      </c>
      <c r="V2060" s="638"/>
      <c r="W2060" s="638"/>
      <c r="X2060" s="638"/>
      <c r="Y2060" s="638"/>
      <c r="Z2060" s="638"/>
      <c r="AA2060" s="638"/>
      <c r="AB2060" s="638"/>
      <c r="AC2060" s="638"/>
      <c r="AD2060" s="638"/>
      <c r="AI2060" t="str">
        <f t="shared" si="1506"/>
        <v/>
      </c>
      <c r="AJ2060">
        <f t="shared" si="1507"/>
        <v>0</v>
      </c>
      <c r="AK2060">
        <f t="shared" si="1508"/>
        <v>0</v>
      </c>
      <c r="AL2060">
        <f t="shared" si="1475"/>
        <v>0</v>
      </c>
      <c r="AM2060">
        <f t="shared" si="1509"/>
        <v>0</v>
      </c>
      <c r="AN2060">
        <f t="shared" si="1510"/>
        <v>0</v>
      </c>
      <c r="AO2060">
        <f t="shared" si="1511"/>
        <v>0</v>
      </c>
      <c r="AP2060">
        <f t="shared" si="1512"/>
        <v>0</v>
      </c>
      <c r="AQ2060">
        <f t="shared" si="1513"/>
        <v>0</v>
      </c>
      <c r="AR2060">
        <f t="shared" si="1514"/>
        <v>0</v>
      </c>
      <c r="AS2060">
        <f t="shared" si="1515"/>
        <v>0</v>
      </c>
      <c r="AT2060">
        <f t="shared" si="1516"/>
        <v>0</v>
      </c>
      <c r="AU2060">
        <f t="shared" si="1517"/>
        <v>0</v>
      </c>
      <c r="AV2060">
        <f t="shared" si="1518"/>
        <v>0</v>
      </c>
      <c r="AW2060">
        <f t="shared" si="1519"/>
        <v>0</v>
      </c>
      <c r="AX2060">
        <f t="shared" si="1520"/>
        <v>0</v>
      </c>
      <c r="AY2060" s="356" t="str">
        <f t="shared" si="1488"/>
        <v/>
      </c>
      <c r="AZ2060" s="357">
        <f t="shared" si="1489"/>
        <v>0</v>
      </c>
      <c r="BA2060" s="358">
        <f t="shared" si="1490"/>
        <v>0</v>
      </c>
      <c r="BB2060" s="359">
        <f t="shared" si="1491"/>
        <v>0</v>
      </c>
      <c r="BC2060" s="356" t="str">
        <f t="shared" si="1492"/>
        <v/>
      </c>
      <c r="BD2060" s="357">
        <f t="shared" si="1493"/>
        <v>0</v>
      </c>
      <c r="BE2060" s="358">
        <f t="shared" si="1494"/>
        <v>0</v>
      </c>
      <c r="BF2060" s="359">
        <f t="shared" si="1495"/>
        <v>0</v>
      </c>
      <c r="BG2060" s="356" t="str">
        <f t="shared" si="1496"/>
        <v/>
      </c>
      <c r="BH2060" s="357">
        <f t="shared" si="1497"/>
        <v>0</v>
      </c>
      <c r="BI2060" s="358">
        <f t="shared" si="1498"/>
        <v>0</v>
      </c>
      <c r="BJ2060" s="359">
        <f t="shared" si="1499"/>
        <v>0</v>
      </c>
      <c r="BK2060" s="293">
        <f t="shared" si="1500"/>
        <v>0</v>
      </c>
      <c r="BL2060" s="352" t="str">
        <f>IF(BK2060=0,"",
IF(SUM($BK$2012:BK2060)=1,BM2060,
IF($BK$2132&gt;SUM($BK$2012:BK2060),_xlfn.CONCAT(", ",BM2060),
IF($BK$2132=SUM($BK$2012:BK2060),_xlfn.CONCAT(" y ",BM2060)))))</f>
        <v/>
      </c>
      <c r="BM2060" s="120" t="s">
        <v>5217</v>
      </c>
      <c r="BN2060" s="290">
        <f t="shared" si="1501"/>
        <v>0</v>
      </c>
      <c r="BO2060" s="293">
        <f t="shared" si="1502"/>
        <v>0</v>
      </c>
      <c r="BP2060" s="283" t="str">
        <f>IF(BO2060=0,"",
IF(SUM($BO$2012:BO2060)=1,BQ2060,
IF($BO$2132&gt;SUM($BO$2012:BO2060),_xlfn.CONCAT(", ",BQ2060),
IF($BO$2132=SUM($BO$2012:BO2060),_xlfn.CONCAT(" y ",BQ2060)))))</f>
        <v/>
      </c>
      <c r="BQ2060" s="120" t="s">
        <v>5217</v>
      </c>
    </row>
    <row r="2061" spans="1:69" ht="15" customHeight="1">
      <c r="A2061" s="30"/>
      <c r="B2061" s="31"/>
      <c r="C2061" s="35" t="s">
        <v>5218</v>
      </c>
      <c r="D2061" s="800" t="str">
        <f>IF(CNGE_2026_M1_Secc1_Sub1!$D90="","",CNGE_2026_M1_Secc1_Sub1!$D90)</f>
        <v/>
      </c>
      <c r="E2061" s="723"/>
      <c r="F2061" s="723"/>
      <c r="G2061" s="723"/>
      <c r="H2061" s="723"/>
      <c r="I2061" s="723"/>
      <c r="J2061" s="723"/>
      <c r="K2061" s="723"/>
      <c r="L2061" s="723"/>
      <c r="M2061" s="723"/>
      <c r="N2061" s="723"/>
      <c r="O2061" s="723"/>
      <c r="P2061" s="723"/>
      <c r="Q2061" s="723"/>
      <c r="R2061" s="724"/>
      <c r="S2061" s="637" t="str">
        <f t="shared" si="1503"/>
        <v/>
      </c>
      <c r="T2061" s="637" t="str">
        <f t="shared" si="1504"/>
        <v/>
      </c>
      <c r="U2061" s="637" t="str">
        <f t="shared" si="1505"/>
        <v/>
      </c>
      <c r="V2061" s="638"/>
      <c r="W2061" s="638"/>
      <c r="X2061" s="638"/>
      <c r="Y2061" s="638"/>
      <c r="Z2061" s="638"/>
      <c r="AA2061" s="638"/>
      <c r="AB2061" s="638"/>
      <c r="AC2061" s="638"/>
      <c r="AD2061" s="638"/>
      <c r="AI2061" t="str">
        <f t="shared" si="1506"/>
        <v/>
      </c>
      <c r="AJ2061">
        <f t="shared" si="1507"/>
        <v>0</v>
      </c>
      <c r="AK2061">
        <f t="shared" si="1508"/>
        <v>0</v>
      </c>
      <c r="AL2061">
        <f t="shared" si="1475"/>
        <v>0</v>
      </c>
      <c r="AM2061">
        <f t="shared" si="1509"/>
        <v>0</v>
      </c>
      <c r="AN2061">
        <f t="shared" si="1510"/>
        <v>0</v>
      </c>
      <c r="AO2061">
        <f t="shared" si="1511"/>
        <v>0</v>
      </c>
      <c r="AP2061">
        <f t="shared" si="1512"/>
        <v>0</v>
      </c>
      <c r="AQ2061">
        <f t="shared" si="1513"/>
        <v>0</v>
      </c>
      <c r="AR2061">
        <f t="shared" si="1514"/>
        <v>0</v>
      </c>
      <c r="AS2061">
        <f t="shared" si="1515"/>
        <v>0</v>
      </c>
      <c r="AT2061">
        <f t="shared" si="1516"/>
        <v>0</v>
      </c>
      <c r="AU2061">
        <f t="shared" si="1517"/>
        <v>0</v>
      </c>
      <c r="AV2061">
        <f t="shared" si="1518"/>
        <v>0</v>
      </c>
      <c r="AW2061">
        <f t="shared" si="1519"/>
        <v>0</v>
      </c>
      <c r="AX2061">
        <f t="shared" si="1520"/>
        <v>0</v>
      </c>
      <c r="AY2061" s="356" t="str">
        <f t="shared" si="1488"/>
        <v/>
      </c>
      <c r="AZ2061" s="357">
        <f t="shared" si="1489"/>
        <v>0</v>
      </c>
      <c r="BA2061" s="358">
        <f t="shared" si="1490"/>
        <v>0</v>
      </c>
      <c r="BB2061" s="359">
        <f t="shared" si="1491"/>
        <v>0</v>
      </c>
      <c r="BC2061" s="356" t="str">
        <f t="shared" si="1492"/>
        <v/>
      </c>
      <c r="BD2061" s="357">
        <f t="shared" si="1493"/>
        <v>0</v>
      </c>
      <c r="BE2061" s="358">
        <f t="shared" si="1494"/>
        <v>0</v>
      </c>
      <c r="BF2061" s="359">
        <f t="shared" si="1495"/>
        <v>0</v>
      </c>
      <c r="BG2061" s="356" t="str">
        <f t="shared" si="1496"/>
        <v/>
      </c>
      <c r="BH2061" s="357">
        <f t="shared" si="1497"/>
        <v>0</v>
      </c>
      <c r="BI2061" s="358">
        <f t="shared" si="1498"/>
        <v>0</v>
      </c>
      <c r="BJ2061" s="359">
        <f t="shared" si="1499"/>
        <v>0</v>
      </c>
      <c r="BK2061" s="293">
        <f t="shared" si="1500"/>
        <v>0</v>
      </c>
      <c r="BL2061" s="352" t="str">
        <f>IF(BK2061=0,"",
IF(SUM($BK$2012:BK2061)=1,BM2061,
IF($BK$2132&gt;SUM($BK$2012:BK2061),_xlfn.CONCAT(", ",BM2061),
IF($BK$2132=SUM($BK$2012:BK2061),_xlfn.CONCAT(" y ",BM2061)))))</f>
        <v/>
      </c>
      <c r="BM2061" s="120" t="s">
        <v>5219</v>
      </c>
      <c r="BN2061" s="290">
        <f t="shared" si="1501"/>
        <v>0</v>
      </c>
      <c r="BO2061" s="293">
        <f t="shared" si="1502"/>
        <v>0</v>
      </c>
      <c r="BP2061" s="283" t="str">
        <f>IF(BO2061=0,"",
IF(SUM($BO$2012:BO2061)=1,BQ2061,
IF($BO$2132&gt;SUM($BO$2012:BO2061),_xlfn.CONCAT(", ",BQ2061),
IF($BO$2132=SUM($BO$2012:BO2061),_xlfn.CONCAT(" y ",BQ2061)))))</f>
        <v/>
      </c>
      <c r="BQ2061" s="120" t="s">
        <v>5219</v>
      </c>
    </row>
    <row r="2062" spans="1:69" ht="15" customHeight="1">
      <c r="A2062" s="30"/>
      <c r="B2062" s="31"/>
      <c r="C2062" s="35" t="s">
        <v>5220</v>
      </c>
      <c r="D2062" s="800" t="str">
        <f>IF(CNGE_2026_M1_Secc1_Sub1!$D91="","",CNGE_2026_M1_Secc1_Sub1!$D91)</f>
        <v/>
      </c>
      <c r="E2062" s="723"/>
      <c r="F2062" s="723"/>
      <c r="G2062" s="723"/>
      <c r="H2062" s="723"/>
      <c r="I2062" s="723"/>
      <c r="J2062" s="723"/>
      <c r="K2062" s="723"/>
      <c r="L2062" s="723"/>
      <c r="M2062" s="723"/>
      <c r="N2062" s="723"/>
      <c r="O2062" s="723"/>
      <c r="P2062" s="723"/>
      <c r="Q2062" s="723"/>
      <c r="R2062" s="724"/>
      <c r="S2062" s="637" t="str">
        <f t="shared" si="1503"/>
        <v/>
      </c>
      <c r="T2062" s="637" t="str">
        <f t="shared" si="1504"/>
        <v/>
      </c>
      <c r="U2062" s="637" t="str">
        <f t="shared" si="1505"/>
        <v/>
      </c>
      <c r="V2062" s="638"/>
      <c r="W2062" s="638"/>
      <c r="X2062" s="638"/>
      <c r="Y2062" s="638"/>
      <c r="Z2062" s="638"/>
      <c r="AA2062" s="638"/>
      <c r="AB2062" s="638"/>
      <c r="AC2062" s="638"/>
      <c r="AD2062" s="638"/>
      <c r="AI2062" t="str">
        <f t="shared" si="1506"/>
        <v/>
      </c>
      <c r="AJ2062">
        <f t="shared" si="1507"/>
        <v>0</v>
      </c>
      <c r="AK2062">
        <f t="shared" si="1508"/>
        <v>0</v>
      </c>
      <c r="AL2062">
        <f t="shared" si="1475"/>
        <v>0</v>
      </c>
      <c r="AM2062">
        <f t="shared" si="1509"/>
        <v>0</v>
      </c>
      <c r="AN2062">
        <f t="shared" si="1510"/>
        <v>0</v>
      </c>
      <c r="AO2062">
        <f t="shared" si="1511"/>
        <v>0</v>
      </c>
      <c r="AP2062">
        <f t="shared" si="1512"/>
        <v>0</v>
      </c>
      <c r="AQ2062">
        <f t="shared" si="1513"/>
        <v>0</v>
      </c>
      <c r="AR2062">
        <f t="shared" si="1514"/>
        <v>0</v>
      </c>
      <c r="AS2062">
        <f t="shared" si="1515"/>
        <v>0</v>
      </c>
      <c r="AT2062">
        <f t="shared" si="1516"/>
        <v>0</v>
      </c>
      <c r="AU2062">
        <f t="shared" si="1517"/>
        <v>0</v>
      </c>
      <c r="AV2062">
        <f t="shared" si="1518"/>
        <v>0</v>
      </c>
      <c r="AW2062">
        <f t="shared" si="1519"/>
        <v>0</v>
      </c>
      <c r="AX2062">
        <f t="shared" si="1520"/>
        <v>0</v>
      </c>
      <c r="AY2062" s="356" t="str">
        <f t="shared" si="1488"/>
        <v/>
      </c>
      <c r="AZ2062" s="357">
        <f t="shared" si="1489"/>
        <v>0</v>
      </c>
      <c r="BA2062" s="358">
        <f t="shared" si="1490"/>
        <v>0</v>
      </c>
      <c r="BB2062" s="359">
        <f t="shared" si="1491"/>
        <v>0</v>
      </c>
      <c r="BC2062" s="356" t="str">
        <f t="shared" si="1492"/>
        <v/>
      </c>
      <c r="BD2062" s="357">
        <f t="shared" si="1493"/>
        <v>0</v>
      </c>
      <c r="BE2062" s="358">
        <f t="shared" si="1494"/>
        <v>0</v>
      </c>
      <c r="BF2062" s="359">
        <f t="shared" si="1495"/>
        <v>0</v>
      </c>
      <c r="BG2062" s="356" t="str">
        <f t="shared" si="1496"/>
        <v/>
      </c>
      <c r="BH2062" s="357">
        <f t="shared" si="1497"/>
        <v>0</v>
      </c>
      <c r="BI2062" s="358">
        <f t="shared" si="1498"/>
        <v>0</v>
      </c>
      <c r="BJ2062" s="359">
        <f t="shared" si="1499"/>
        <v>0</v>
      </c>
      <c r="BK2062" s="293">
        <f t="shared" si="1500"/>
        <v>0</v>
      </c>
      <c r="BL2062" s="352" t="str">
        <f>IF(BK2062=0,"",
IF(SUM($BK$2012:BK2062)=1,BM2062,
IF($BK$2132&gt;SUM($BK$2012:BK2062),_xlfn.CONCAT(", ",BM2062),
IF($BK$2132=SUM($BK$2012:BK2062),_xlfn.CONCAT(" y ",BM2062)))))</f>
        <v/>
      </c>
      <c r="BM2062" s="120" t="s">
        <v>5221</v>
      </c>
      <c r="BN2062" s="290">
        <f t="shared" si="1501"/>
        <v>0</v>
      </c>
      <c r="BO2062" s="293">
        <f t="shared" si="1502"/>
        <v>0</v>
      </c>
      <c r="BP2062" s="283" t="str">
        <f>IF(BO2062=0,"",
IF(SUM($BO$2012:BO2062)=1,BQ2062,
IF($BO$2132&gt;SUM($BO$2012:BO2062),_xlfn.CONCAT(", ",BQ2062),
IF($BO$2132=SUM($BO$2012:BO2062),_xlfn.CONCAT(" y ",BQ2062)))))</f>
        <v/>
      </c>
      <c r="BQ2062" s="120" t="s">
        <v>5221</v>
      </c>
    </row>
    <row r="2063" spans="1:69" ht="15" customHeight="1">
      <c r="A2063" s="30"/>
      <c r="B2063" s="31"/>
      <c r="C2063" s="35" t="s">
        <v>5222</v>
      </c>
      <c r="D2063" s="800" t="str">
        <f>IF(CNGE_2026_M1_Secc1_Sub1!$D92="","",CNGE_2026_M1_Secc1_Sub1!$D92)</f>
        <v/>
      </c>
      <c r="E2063" s="723"/>
      <c r="F2063" s="723"/>
      <c r="G2063" s="723"/>
      <c r="H2063" s="723"/>
      <c r="I2063" s="723"/>
      <c r="J2063" s="723"/>
      <c r="K2063" s="723"/>
      <c r="L2063" s="723"/>
      <c r="M2063" s="723"/>
      <c r="N2063" s="723"/>
      <c r="O2063" s="723"/>
      <c r="P2063" s="723"/>
      <c r="Q2063" s="723"/>
      <c r="R2063" s="724"/>
      <c r="S2063" s="637" t="str">
        <f t="shared" si="1503"/>
        <v/>
      </c>
      <c r="T2063" s="637" t="str">
        <f t="shared" si="1504"/>
        <v/>
      </c>
      <c r="U2063" s="637" t="str">
        <f t="shared" si="1505"/>
        <v/>
      </c>
      <c r="V2063" s="638"/>
      <c r="W2063" s="638"/>
      <c r="X2063" s="638"/>
      <c r="Y2063" s="638"/>
      <c r="Z2063" s="638"/>
      <c r="AA2063" s="638"/>
      <c r="AB2063" s="638"/>
      <c r="AC2063" s="638"/>
      <c r="AD2063" s="638"/>
      <c r="AI2063" t="str">
        <f t="shared" si="1506"/>
        <v/>
      </c>
      <c r="AJ2063">
        <f t="shared" si="1507"/>
        <v>0</v>
      </c>
      <c r="AK2063">
        <f t="shared" si="1508"/>
        <v>0</v>
      </c>
      <c r="AL2063">
        <f t="shared" si="1475"/>
        <v>0</v>
      </c>
      <c r="AM2063">
        <f t="shared" si="1509"/>
        <v>0</v>
      </c>
      <c r="AN2063">
        <f t="shared" si="1510"/>
        <v>0</v>
      </c>
      <c r="AO2063">
        <f t="shared" si="1511"/>
        <v>0</v>
      </c>
      <c r="AP2063">
        <f t="shared" si="1512"/>
        <v>0</v>
      </c>
      <c r="AQ2063">
        <f t="shared" si="1513"/>
        <v>0</v>
      </c>
      <c r="AR2063">
        <f t="shared" si="1514"/>
        <v>0</v>
      </c>
      <c r="AS2063">
        <f t="shared" si="1515"/>
        <v>0</v>
      </c>
      <c r="AT2063">
        <f t="shared" si="1516"/>
        <v>0</v>
      </c>
      <c r="AU2063">
        <f t="shared" si="1517"/>
        <v>0</v>
      </c>
      <c r="AV2063">
        <f t="shared" si="1518"/>
        <v>0</v>
      </c>
      <c r="AW2063">
        <f t="shared" si="1519"/>
        <v>0</v>
      </c>
      <c r="AX2063">
        <f t="shared" si="1520"/>
        <v>0</v>
      </c>
      <c r="AY2063" s="356" t="str">
        <f t="shared" si="1488"/>
        <v/>
      </c>
      <c r="AZ2063" s="357">
        <f t="shared" si="1489"/>
        <v>0</v>
      </c>
      <c r="BA2063" s="358">
        <f t="shared" si="1490"/>
        <v>0</v>
      </c>
      <c r="BB2063" s="359">
        <f t="shared" si="1491"/>
        <v>0</v>
      </c>
      <c r="BC2063" s="356" t="str">
        <f t="shared" si="1492"/>
        <v/>
      </c>
      <c r="BD2063" s="357">
        <f t="shared" si="1493"/>
        <v>0</v>
      </c>
      <c r="BE2063" s="358">
        <f t="shared" si="1494"/>
        <v>0</v>
      </c>
      <c r="BF2063" s="359">
        <f t="shared" si="1495"/>
        <v>0</v>
      </c>
      <c r="BG2063" s="356" t="str">
        <f t="shared" si="1496"/>
        <v/>
      </c>
      <c r="BH2063" s="357">
        <f t="shared" si="1497"/>
        <v>0</v>
      </c>
      <c r="BI2063" s="358">
        <f t="shared" si="1498"/>
        <v>0</v>
      </c>
      <c r="BJ2063" s="359">
        <f t="shared" si="1499"/>
        <v>0</v>
      </c>
      <c r="BK2063" s="293">
        <f t="shared" si="1500"/>
        <v>0</v>
      </c>
      <c r="BL2063" s="352" t="str">
        <f>IF(BK2063=0,"",
IF(SUM($BK$2012:BK2063)=1,BM2063,
IF($BK$2132&gt;SUM($BK$2012:BK2063),_xlfn.CONCAT(", ",BM2063),
IF($BK$2132=SUM($BK$2012:BK2063),_xlfn.CONCAT(" y ",BM2063)))))</f>
        <v/>
      </c>
      <c r="BM2063" s="120" t="s">
        <v>5223</v>
      </c>
      <c r="BN2063" s="290">
        <f t="shared" si="1501"/>
        <v>0</v>
      </c>
      <c r="BO2063" s="293">
        <f t="shared" si="1502"/>
        <v>0</v>
      </c>
      <c r="BP2063" s="283" t="str">
        <f>IF(BO2063=0,"",
IF(SUM($BO$2012:BO2063)=1,BQ2063,
IF($BO$2132&gt;SUM($BO$2012:BO2063),_xlfn.CONCAT(", ",BQ2063),
IF($BO$2132=SUM($BO$2012:BO2063),_xlfn.CONCAT(" y ",BQ2063)))))</f>
        <v/>
      </c>
      <c r="BQ2063" s="120" t="s">
        <v>5223</v>
      </c>
    </row>
    <row r="2064" spans="1:69" ht="15" customHeight="1">
      <c r="A2064" s="30"/>
      <c r="B2064" s="31"/>
      <c r="C2064" s="35" t="s">
        <v>5224</v>
      </c>
      <c r="D2064" s="800" t="str">
        <f>IF(CNGE_2026_M1_Secc1_Sub1!$D93="","",CNGE_2026_M1_Secc1_Sub1!$D93)</f>
        <v/>
      </c>
      <c r="E2064" s="723"/>
      <c r="F2064" s="723"/>
      <c r="G2064" s="723"/>
      <c r="H2064" s="723"/>
      <c r="I2064" s="723"/>
      <c r="J2064" s="723"/>
      <c r="K2064" s="723"/>
      <c r="L2064" s="723"/>
      <c r="M2064" s="723"/>
      <c r="N2064" s="723"/>
      <c r="O2064" s="723"/>
      <c r="P2064" s="723"/>
      <c r="Q2064" s="723"/>
      <c r="R2064" s="724"/>
      <c r="S2064" s="637" t="str">
        <f t="shared" si="1503"/>
        <v/>
      </c>
      <c r="T2064" s="637" t="str">
        <f t="shared" si="1504"/>
        <v/>
      </c>
      <c r="U2064" s="637" t="str">
        <f t="shared" si="1505"/>
        <v/>
      </c>
      <c r="V2064" s="638"/>
      <c r="W2064" s="638"/>
      <c r="X2064" s="638"/>
      <c r="Y2064" s="638"/>
      <c r="Z2064" s="638"/>
      <c r="AA2064" s="638"/>
      <c r="AB2064" s="638"/>
      <c r="AC2064" s="638"/>
      <c r="AD2064" s="638"/>
      <c r="AI2064" t="str">
        <f t="shared" si="1506"/>
        <v/>
      </c>
      <c r="AJ2064">
        <f t="shared" si="1507"/>
        <v>0</v>
      </c>
      <c r="AK2064">
        <f t="shared" si="1508"/>
        <v>0</v>
      </c>
      <c r="AL2064">
        <f t="shared" si="1475"/>
        <v>0</v>
      </c>
      <c r="AM2064">
        <f t="shared" si="1509"/>
        <v>0</v>
      </c>
      <c r="AN2064">
        <f t="shared" si="1510"/>
        <v>0</v>
      </c>
      <c r="AO2064">
        <f t="shared" si="1511"/>
        <v>0</v>
      </c>
      <c r="AP2064">
        <f t="shared" si="1512"/>
        <v>0</v>
      </c>
      <c r="AQ2064">
        <f t="shared" si="1513"/>
        <v>0</v>
      </c>
      <c r="AR2064">
        <f t="shared" si="1514"/>
        <v>0</v>
      </c>
      <c r="AS2064">
        <f t="shared" si="1515"/>
        <v>0</v>
      </c>
      <c r="AT2064">
        <f t="shared" si="1516"/>
        <v>0</v>
      </c>
      <c r="AU2064">
        <f t="shared" si="1517"/>
        <v>0</v>
      </c>
      <c r="AV2064">
        <f t="shared" si="1518"/>
        <v>0</v>
      </c>
      <c r="AW2064">
        <f t="shared" si="1519"/>
        <v>0</v>
      </c>
      <c r="AX2064">
        <f t="shared" si="1520"/>
        <v>0</v>
      </c>
      <c r="AY2064" s="356" t="str">
        <f t="shared" si="1488"/>
        <v/>
      </c>
      <c r="AZ2064" s="357">
        <f t="shared" si="1489"/>
        <v>0</v>
      </c>
      <c r="BA2064" s="358">
        <f t="shared" si="1490"/>
        <v>0</v>
      </c>
      <c r="BB2064" s="359">
        <f t="shared" si="1491"/>
        <v>0</v>
      </c>
      <c r="BC2064" s="356" t="str">
        <f t="shared" si="1492"/>
        <v/>
      </c>
      <c r="BD2064" s="357">
        <f t="shared" si="1493"/>
        <v>0</v>
      </c>
      <c r="BE2064" s="358">
        <f t="shared" si="1494"/>
        <v>0</v>
      </c>
      <c r="BF2064" s="359">
        <f t="shared" si="1495"/>
        <v>0</v>
      </c>
      <c r="BG2064" s="356" t="str">
        <f t="shared" si="1496"/>
        <v/>
      </c>
      <c r="BH2064" s="357">
        <f t="shared" si="1497"/>
        <v>0</v>
      </c>
      <c r="BI2064" s="358">
        <f t="shared" si="1498"/>
        <v>0</v>
      </c>
      <c r="BJ2064" s="359">
        <f t="shared" si="1499"/>
        <v>0</v>
      </c>
      <c r="BK2064" s="293">
        <f t="shared" si="1500"/>
        <v>0</v>
      </c>
      <c r="BL2064" s="352" t="str">
        <f>IF(BK2064=0,"",
IF(SUM($BK$2012:BK2064)=1,BM2064,
IF($BK$2132&gt;SUM($BK$2012:BK2064),_xlfn.CONCAT(", ",BM2064),
IF($BK$2132=SUM($BK$2012:BK2064),_xlfn.CONCAT(" y ",BM2064)))))</f>
        <v/>
      </c>
      <c r="BM2064" s="120" t="s">
        <v>5225</v>
      </c>
      <c r="BN2064" s="290">
        <f t="shared" si="1501"/>
        <v>0</v>
      </c>
      <c r="BO2064" s="293">
        <f t="shared" si="1502"/>
        <v>0</v>
      </c>
      <c r="BP2064" s="283" t="str">
        <f>IF(BO2064=0,"",
IF(SUM($BO$2012:BO2064)=1,BQ2064,
IF($BO$2132&gt;SUM($BO$2012:BO2064),_xlfn.CONCAT(", ",BQ2064),
IF($BO$2132=SUM($BO$2012:BO2064),_xlfn.CONCAT(" y ",BQ2064)))))</f>
        <v/>
      </c>
      <c r="BQ2064" s="120" t="s">
        <v>5225</v>
      </c>
    </row>
    <row r="2065" spans="1:69" ht="15" customHeight="1">
      <c r="A2065" s="30"/>
      <c r="B2065" s="31"/>
      <c r="C2065" s="35" t="s">
        <v>5226</v>
      </c>
      <c r="D2065" s="800" t="str">
        <f>IF(CNGE_2026_M1_Secc1_Sub1!$D94="","",CNGE_2026_M1_Secc1_Sub1!$D94)</f>
        <v/>
      </c>
      <c r="E2065" s="723"/>
      <c r="F2065" s="723"/>
      <c r="G2065" s="723"/>
      <c r="H2065" s="723"/>
      <c r="I2065" s="723"/>
      <c r="J2065" s="723"/>
      <c r="K2065" s="723"/>
      <c r="L2065" s="723"/>
      <c r="M2065" s="723"/>
      <c r="N2065" s="723"/>
      <c r="O2065" s="723"/>
      <c r="P2065" s="723"/>
      <c r="Q2065" s="723"/>
      <c r="R2065" s="724"/>
      <c r="S2065" s="637" t="str">
        <f t="shared" si="1503"/>
        <v/>
      </c>
      <c r="T2065" s="637" t="str">
        <f t="shared" si="1504"/>
        <v/>
      </c>
      <c r="U2065" s="637" t="str">
        <f t="shared" si="1505"/>
        <v/>
      </c>
      <c r="V2065" s="638"/>
      <c r="W2065" s="638"/>
      <c r="X2065" s="638"/>
      <c r="Y2065" s="638"/>
      <c r="Z2065" s="638"/>
      <c r="AA2065" s="638"/>
      <c r="AB2065" s="638"/>
      <c r="AC2065" s="638"/>
      <c r="AD2065" s="638"/>
      <c r="AI2065" t="str">
        <f t="shared" si="1506"/>
        <v/>
      </c>
      <c r="AJ2065">
        <f t="shared" si="1507"/>
        <v>0</v>
      </c>
      <c r="AK2065">
        <f t="shared" si="1508"/>
        <v>0</v>
      </c>
      <c r="AL2065">
        <f t="shared" si="1475"/>
        <v>0</v>
      </c>
      <c r="AM2065">
        <f t="shared" si="1509"/>
        <v>0</v>
      </c>
      <c r="AN2065">
        <f t="shared" si="1510"/>
        <v>0</v>
      </c>
      <c r="AO2065">
        <f t="shared" si="1511"/>
        <v>0</v>
      </c>
      <c r="AP2065">
        <f t="shared" si="1512"/>
        <v>0</v>
      </c>
      <c r="AQ2065">
        <f t="shared" si="1513"/>
        <v>0</v>
      </c>
      <c r="AR2065">
        <f t="shared" si="1514"/>
        <v>0</v>
      </c>
      <c r="AS2065">
        <f t="shared" si="1515"/>
        <v>0</v>
      </c>
      <c r="AT2065">
        <f t="shared" si="1516"/>
        <v>0</v>
      </c>
      <c r="AU2065">
        <f t="shared" si="1517"/>
        <v>0</v>
      </c>
      <c r="AV2065">
        <f t="shared" si="1518"/>
        <v>0</v>
      </c>
      <c r="AW2065">
        <f t="shared" si="1519"/>
        <v>0</v>
      </c>
      <c r="AX2065">
        <f t="shared" si="1520"/>
        <v>0</v>
      </c>
      <c r="AY2065" s="356" t="str">
        <f t="shared" si="1488"/>
        <v/>
      </c>
      <c r="AZ2065" s="357">
        <f t="shared" si="1489"/>
        <v>0</v>
      </c>
      <c r="BA2065" s="358">
        <f t="shared" si="1490"/>
        <v>0</v>
      </c>
      <c r="BB2065" s="359">
        <f t="shared" si="1491"/>
        <v>0</v>
      </c>
      <c r="BC2065" s="356" t="str">
        <f t="shared" si="1492"/>
        <v/>
      </c>
      <c r="BD2065" s="357">
        <f t="shared" si="1493"/>
        <v>0</v>
      </c>
      <c r="BE2065" s="358">
        <f t="shared" si="1494"/>
        <v>0</v>
      </c>
      <c r="BF2065" s="359">
        <f t="shared" si="1495"/>
        <v>0</v>
      </c>
      <c r="BG2065" s="356" t="str">
        <f t="shared" si="1496"/>
        <v/>
      </c>
      <c r="BH2065" s="357">
        <f t="shared" si="1497"/>
        <v>0</v>
      </c>
      <c r="BI2065" s="358">
        <f t="shared" si="1498"/>
        <v>0</v>
      </c>
      <c r="BJ2065" s="359">
        <f t="shared" si="1499"/>
        <v>0</v>
      </c>
      <c r="BK2065" s="293">
        <f t="shared" si="1500"/>
        <v>0</v>
      </c>
      <c r="BL2065" s="352" t="str">
        <f>IF(BK2065=0,"",
IF(SUM($BK$2012:BK2065)=1,BM2065,
IF($BK$2132&gt;SUM($BK$2012:BK2065),_xlfn.CONCAT(", ",BM2065),
IF($BK$2132=SUM($BK$2012:BK2065),_xlfn.CONCAT(" y ",BM2065)))))</f>
        <v/>
      </c>
      <c r="BM2065" s="120" t="s">
        <v>5227</v>
      </c>
      <c r="BN2065" s="290">
        <f t="shared" si="1501"/>
        <v>0</v>
      </c>
      <c r="BO2065" s="293">
        <f t="shared" si="1502"/>
        <v>0</v>
      </c>
      <c r="BP2065" s="283" t="str">
        <f>IF(BO2065=0,"",
IF(SUM($BO$2012:BO2065)=1,BQ2065,
IF($BO$2132&gt;SUM($BO$2012:BO2065),_xlfn.CONCAT(", ",BQ2065),
IF($BO$2132=SUM($BO$2012:BO2065),_xlfn.CONCAT(" y ",BQ2065)))))</f>
        <v/>
      </c>
      <c r="BQ2065" s="120" t="s">
        <v>5227</v>
      </c>
    </row>
    <row r="2066" spans="1:69" ht="15" customHeight="1">
      <c r="A2066" s="30"/>
      <c r="B2066" s="31"/>
      <c r="C2066" s="35" t="s">
        <v>5228</v>
      </c>
      <c r="D2066" s="800" t="str">
        <f>IF(CNGE_2026_M1_Secc1_Sub1!$D95="","",CNGE_2026_M1_Secc1_Sub1!$D95)</f>
        <v/>
      </c>
      <c r="E2066" s="723"/>
      <c r="F2066" s="723"/>
      <c r="G2066" s="723"/>
      <c r="H2066" s="723"/>
      <c r="I2066" s="723"/>
      <c r="J2066" s="723"/>
      <c r="K2066" s="723"/>
      <c r="L2066" s="723"/>
      <c r="M2066" s="723"/>
      <c r="N2066" s="723"/>
      <c r="O2066" s="723"/>
      <c r="P2066" s="723"/>
      <c r="Q2066" s="723"/>
      <c r="R2066" s="724"/>
      <c r="S2066" s="637" t="str">
        <f t="shared" si="1503"/>
        <v/>
      </c>
      <c r="T2066" s="637" t="str">
        <f t="shared" si="1504"/>
        <v/>
      </c>
      <c r="U2066" s="637" t="str">
        <f t="shared" si="1505"/>
        <v/>
      </c>
      <c r="V2066" s="638"/>
      <c r="W2066" s="638"/>
      <c r="X2066" s="638"/>
      <c r="Y2066" s="638"/>
      <c r="Z2066" s="638"/>
      <c r="AA2066" s="638"/>
      <c r="AB2066" s="638"/>
      <c r="AC2066" s="638"/>
      <c r="AD2066" s="638"/>
      <c r="AI2066" t="str">
        <f t="shared" si="1506"/>
        <v/>
      </c>
      <c r="AJ2066">
        <f t="shared" si="1507"/>
        <v>0</v>
      </c>
      <c r="AK2066">
        <f t="shared" si="1508"/>
        <v>0</v>
      </c>
      <c r="AL2066">
        <f t="shared" si="1475"/>
        <v>0</v>
      </c>
      <c r="AM2066">
        <f t="shared" si="1509"/>
        <v>0</v>
      </c>
      <c r="AN2066">
        <f t="shared" si="1510"/>
        <v>0</v>
      </c>
      <c r="AO2066">
        <f t="shared" si="1511"/>
        <v>0</v>
      </c>
      <c r="AP2066">
        <f t="shared" si="1512"/>
        <v>0</v>
      </c>
      <c r="AQ2066">
        <f t="shared" si="1513"/>
        <v>0</v>
      </c>
      <c r="AR2066">
        <f t="shared" si="1514"/>
        <v>0</v>
      </c>
      <c r="AS2066">
        <f t="shared" si="1515"/>
        <v>0</v>
      </c>
      <c r="AT2066">
        <f t="shared" si="1516"/>
        <v>0</v>
      </c>
      <c r="AU2066">
        <f t="shared" si="1517"/>
        <v>0</v>
      </c>
      <c r="AV2066">
        <f t="shared" si="1518"/>
        <v>0</v>
      </c>
      <c r="AW2066">
        <f t="shared" si="1519"/>
        <v>0</v>
      </c>
      <c r="AX2066">
        <f t="shared" si="1520"/>
        <v>0</v>
      </c>
      <c r="AY2066" s="356" t="str">
        <f t="shared" si="1488"/>
        <v/>
      </c>
      <c r="AZ2066" s="357">
        <f t="shared" si="1489"/>
        <v>0</v>
      </c>
      <c r="BA2066" s="358">
        <f t="shared" si="1490"/>
        <v>0</v>
      </c>
      <c r="BB2066" s="359">
        <f t="shared" si="1491"/>
        <v>0</v>
      </c>
      <c r="BC2066" s="356" t="str">
        <f t="shared" si="1492"/>
        <v/>
      </c>
      <c r="BD2066" s="357">
        <f t="shared" si="1493"/>
        <v>0</v>
      </c>
      <c r="BE2066" s="358">
        <f t="shared" si="1494"/>
        <v>0</v>
      </c>
      <c r="BF2066" s="359">
        <f t="shared" si="1495"/>
        <v>0</v>
      </c>
      <c r="BG2066" s="356" t="str">
        <f t="shared" si="1496"/>
        <v/>
      </c>
      <c r="BH2066" s="357">
        <f t="shared" si="1497"/>
        <v>0</v>
      </c>
      <c r="BI2066" s="358">
        <f t="shared" si="1498"/>
        <v>0</v>
      </c>
      <c r="BJ2066" s="359">
        <f t="shared" si="1499"/>
        <v>0</v>
      </c>
      <c r="BK2066" s="293">
        <f t="shared" si="1500"/>
        <v>0</v>
      </c>
      <c r="BL2066" s="352" t="str">
        <f>IF(BK2066=0,"",
IF(SUM($BK$2012:BK2066)=1,BM2066,
IF($BK$2132&gt;SUM($BK$2012:BK2066),_xlfn.CONCAT(", ",BM2066),
IF($BK$2132=SUM($BK$2012:BK2066),_xlfn.CONCAT(" y ",BM2066)))))</f>
        <v/>
      </c>
      <c r="BM2066" s="120" t="s">
        <v>5229</v>
      </c>
      <c r="BN2066" s="290">
        <f t="shared" si="1501"/>
        <v>0</v>
      </c>
      <c r="BO2066" s="293">
        <f t="shared" si="1502"/>
        <v>0</v>
      </c>
      <c r="BP2066" s="283" t="str">
        <f>IF(BO2066=0,"",
IF(SUM($BO$2012:BO2066)=1,BQ2066,
IF($BO$2132&gt;SUM($BO$2012:BO2066),_xlfn.CONCAT(", ",BQ2066),
IF($BO$2132=SUM($BO$2012:BO2066),_xlfn.CONCAT(" y ",BQ2066)))))</f>
        <v/>
      </c>
      <c r="BQ2066" s="120" t="s">
        <v>5229</v>
      </c>
    </row>
    <row r="2067" spans="1:69" ht="15" customHeight="1">
      <c r="A2067" s="30"/>
      <c r="B2067" s="31"/>
      <c r="C2067" s="35" t="s">
        <v>5230</v>
      </c>
      <c r="D2067" s="800" t="str">
        <f>IF(CNGE_2026_M1_Secc1_Sub1!$D96="","",CNGE_2026_M1_Secc1_Sub1!$D96)</f>
        <v/>
      </c>
      <c r="E2067" s="723"/>
      <c r="F2067" s="723"/>
      <c r="G2067" s="723"/>
      <c r="H2067" s="723"/>
      <c r="I2067" s="723"/>
      <c r="J2067" s="723"/>
      <c r="K2067" s="723"/>
      <c r="L2067" s="723"/>
      <c r="M2067" s="723"/>
      <c r="N2067" s="723"/>
      <c r="O2067" s="723"/>
      <c r="P2067" s="723"/>
      <c r="Q2067" s="723"/>
      <c r="R2067" s="724"/>
      <c r="S2067" s="637" t="str">
        <f t="shared" si="1503"/>
        <v/>
      </c>
      <c r="T2067" s="637" t="str">
        <f t="shared" si="1504"/>
        <v/>
      </c>
      <c r="U2067" s="637" t="str">
        <f t="shared" si="1505"/>
        <v/>
      </c>
      <c r="V2067" s="638"/>
      <c r="W2067" s="638"/>
      <c r="X2067" s="638"/>
      <c r="Y2067" s="638"/>
      <c r="Z2067" s="638"/>
      <c r="AA2067" s="638"/>
      <c r="AB2067" s="638"/>
      <c r="AC2067" s="638"/>
      <c r="AD2067" s="638"/>
      <c r="AI2067" t="str">
        <f t="shared" si="1506"/>
        <v/>
      </c>
      <c r="AJ2067">
        <f t="shared" si="1507"/>
        <v>0</v>
      </c>
      <c r="AK2067">
        <f t="shared" si="1508"/>
        <v>0</v>
      </c>
      <c r="AL2067">
        <f t="shared" si="1475"/>
        <v>0</v>
      </c>
      <c r="AM2067">
        <f t="shared" si="1509"/>
        <v>0</v>
      </c>
      <c r="AN2067">
        <f t="shared" si="1510"/>
        <v>0</v>
      </c>
      <c r="AO2067">
        <f t="shared" si="1511"/>
        <v>0</v>
      </c>
      <c r="AP2067">
        <f t="shared" si="1512"/>
        <v>0</v>
      </c>
      <c r="AQ2067">
        <f t="shared" si="1513"/>
        <v>0</v>
      </c>
      <c r="AR2067">
        <f t="shared" si="1514"/>
        <v>0</v>
      </c>
      <c r="AS2067">
        <f t="shared" si="1515"/>
        <v>0</v>
      </c>
      <c r="AT2067">
        <f t="shared" si="1516"/>
        <v>0</v>
      </c>
      <c r="AU2067">
        <f t="shared" si="1517"/>
        <v>0</v>
      </c>
      <c r="AV2067">
        <f t="shared" si="1518"/>
        <v>0</v>
      </c>
      <c r="AW2067">
        <f t="shared" si="1519"/>
        <v>0</v>
      </c>
      <c r="AX2067">
        <f t="shared" si="1520"/>
        <v>0</v>
      </c>
      <c r="AY2067" s="356" t="str">
        <f t="shared" si="1488"/>
        <v/>
      </c>
      <c r="AZ2067" s="357">
        <f t="shared" si="1489"/>
        <v>0</v>
      </c>
      <c r="BA2067" s="358">
        <f t="shared" si="1490"/>
        <v>0</v>
      </c>
      <c r="BB2067" s="359">
        <f t="shared" si="1491"/>
        <v>0</v>
      </c>
      <c r="BC2067" s="356" t="str">
        <f t="shared" si="1492"/>
        <v/>
      </c>
      <c r="BD2067" s="357">
        <f t="shared" si="1493"/>
        <v>0</v>
      </c>
      <c r="BE2067" s="358">
        <f t="shared" si="1494"/>
        <v>0</v>
      </c>
      <c r="BF2067" s="359">
        <f t="shared" si="1495"/>
        <v>0</v>
      </c>
      <c r="BG2067" s="356" t="str">
        <f t="shared" si="1496"/>
        <v/>
      </c>
      <c r="BH2067" s="357">
        <f t="shared" si="1497"/>
        <v>0</v>
      </c>
      <c r="BI2067" s="358">
        <f t="shared" si="1498"/>
        <v>0</v>
      </c>
      <c r="BJ2067" s="359">
        <f t="shared" si="1499"/>
        <v>0</v>
      </c>
      <c r="BK2067" s="293">
        <f t="shared" si="1500"/>
        <v>0</v>
      </c>
      <c r="BL2067" s="352" t="str">
        <f>IF(BK2067=0,"",
IF(SUM($BK$2012:BK2067)=1,BM2067,
IF($BK$2132&gt;SUM($BK$2012:BK2067),_xlfn.CONCAT(", ",BM2067),
IF($BK$2132=SUM($BK$2012:BK2067),_xlfn.CONCAT(" y ",BM2067)))))</f>
        <v/>
      </c>
      <c r="BM2067" s="120" t="s">
        <v>5231</v>
      </c>
      <c r="BN2067" s="290">
        <f t="shared" si="1501"/>
        <v>0</v>
      </c>
      <c r="BO2067" s="293">
        <f t="shared" si="1502"/>
        <v>0</v>
      </c>
      <c r="BP2067" s="283" t="str">
        <f>IF(BO2067=0,"",
IF(SUM($BO$2012:BO2067)=1,BQ2067,
IF($BO$2132&gt;SUM($BO$2012:BO2067),_xlfn.CONCAT(", ",BQ2067),
IF($BO$2132=SUM($BO$2012:BO2067),_xlfn.CONCAT(" y ",BQ2067)))))</f>
        <v/>
      </c>
      <c r="BQ2067" s="120" t="s">
        <v>5231</v>
      </c>
    </row>
    <row r="2068" spans="1:69" ht="15" customHeight="1">
      <c r="A2068" s="30"/>
      <c r="B2068" s="31"/>
      <c r="C2068" s="35" t="s">
        <v>5232</v>
      </c>
      <c r="D2068" s="800" t="str">
        <f>IF(CNGE_2026_M1_Secc1_Sub1!$D97="","",CNGE_2026_M1_Secc1_Sub1!$D97)</f>
        <v/>
      </c>
      <c r="E2068" s="723"/>
      <c r="F2068" s="723"/>
      <c r="G2068" s="723"/>
      <c r="H2068" s="723"/>
      <c r="I2068" s="723"/>
      <c r="J2068" s="723"/>
      <c r="K2068" s="723"/>
      <c r="L2068" s="723"/>
      <c r="M2068" s="723"/>
      <c r="N2068" s="723"/>
      <c r="O2068" s="723"/>
      <c r="P2068" s="723"/>
      <c r="Q2068" s="723"/>
      <c r="R2068" s="724"/>
      <c r="S2068" s="637" t="str">
        <f t="shared" si="1503"/>
        <v/>
      </c>
      <c r="T2068" s="637" t="str">
        <f t="shared" si="1504"/>
        <v/>
      </c>
      <c r="U2068" s="637" t="str">
        <f t="shared" si="1505"/>
        <v/>
      </c>
      <c r="V2068" s="638"/>
      <c r="W2068" s="638"/>
      <c r="X2068" s="638"/>
      <c r="Y2068" s="638"/>
      <c r="Z2068" s="638"/>
      <c r="AA2068" s="638"/>
      <c r="AB2068" s="638"/>
      <c r="AC2068" s="638"/>
      <c r="AD2068" s="638"/>
      <c r="AI2068" t="str">
        <f t="shared" si="1506"/>
        <v/>
      </c>
      <c r="AJ2068">
        <f t="shared" si="1507"/>
        <v>0</v>
      </c>
      <c r="AK2068">
        <f t="shared" si="1508"/>
        <v>0</v>
      </c>
      <c r="AL2068">
        <f t="shared" si="1475"/>
        <v>0</v>
      </c>
      <c r="AM2068">
        <f t="shared" si="1509"/>
        <v>0</v>
      </c>
      <c r="AN2068">
        <f t="shared" si="1510"/>
        <v>0</v>
      </c>
      <c r="AO2068">
        <f t="shared" si="1511"/>
        <v>0</v>
      </c>
      <c r="AP2068">
        <f t="shared" si="1512"/>
        <v>0</v>
      </c>
      <c r="AQ2068">
        <f t="shared" si="1513"/>
        <v>0</v>
      </c>
      <c r="AR2068">
        <f t="shared" si="1514"/>
        <v>0</v>
      </c>
      <c r="AS2068">
        <f t="shared" si="1515"/>
        <v>0</v>
      </c>
      <c r="AT2068">
        <f t="shared" si="1516"/>
        <v>0</v>
      </c>
      <c r="AU2068">
        <f t="shared" si="1517"/>
        <v>0</v>
      </c>
      <c r="AV2068">
        <f t="shared" si="1518"/>
        <v>0</v>
      </c>
      <c r="AW2068">
        <f t="shared" si="1519"/>
        <v>0</v>
      </c>
      <c r="AX2068">
        <f t="shared" si="1520"/>
        <v>0</v>
      </c>
      <c r="AY2068" s="356" t="str">
        <f t="shared" si="1488"/>
        <v/>
      </c>
      <c r="AZ2068" s="357">
        <f t="shared" si="1489"/>
        <v>0</v>
      </c>
      <c r="BA2068" s="358">
        <f t="shared" si="1490"/>
        <v>0</v>
      </c>
      <c r="BB2068" s="359">
        <f t="shared" si="1491"/>
        <v>0</v>
      </c>
      <c r="BC2068" s="356" t="str">
        <f t="shared" si="1492"/>
        <v/>
      </c>
      <c r="BD2068" s="357">
        <f t="shared" si="1493"/>
        <v>0</v>
      </c>
      <c r="BE2068" s="358">
        <f t="shared" si="1494"/>
        <v>0</v>
      </c>
      <c r="BF2068" s="359">
        <f t="shared" si="1495"/>
        <v>0</v>
      </c>
      <c r="BG2068" s="356" t="str">
        <f t="shared" si="1496"/>
        <v/>
      </c>
      <c r="BH2068" s="357">
        <f t="shared" si="1497"/>
        <v>0</v>
      </c>
      <c r="BI2068" s="358">
        <f t="shared" si="1498"/>
        <v>0</v>
      </c>
      <c r="BJ2068" s="359">
        <f t="shared" si="1499"/>
        <v>0</v>
      </c>
      <c r="BK2068" s="293">
        <f t="shared" si="1500"/>
        <v>0</v>
      </c>
      <c r="BL2068" s="352" t="str">
        <f>IF(BK2068=0,"",
IF(SUM($BK$2012:BK2068)=1,BM2068,
IF($BK$2132&gt;SUM($BK$2012:BK2068),_xlfn.CONCAT(", ",BM2068),
IF($BK$2132=SUM($BK$2012:BK2068),_xlfn.CONCAT(" y ",BM2068)))))</f>
        <v/>
      </c>
      <c r="BM2068" s="120" t="s">
        <v>5233</v>
      </c>
      <c r="BN2068" s="290">
        <f t="shared" si="1501"/>
        <v>0</v>
      </c>
      <c r="BO2068" s="293">
        <f t="shared" si="1502"/>
        <v>0</v>
      </c>
      <c r="BP2068" s="283" t="str">
        <f>IF(BO2068=0,"",
IF(SUM($BO$2012:BO2068)=1,BQ2068,
IF($BO$2132&gt;SUM($BO$2012:BO2068),_xlfn.CONCAT(", ",BQ2068),
IF($BO$2132=SUM($BO$2012:BO2068),_xlfn.CONCAT(" y ",BQ2068)))))</f>
        <v/>
      </c>
      <c r="BQ2068" s="120" t="s">
        <v>5233</v>
      </c>
    </row>
    <row r="2069" spans="1:69" ht="15" customHeight="1">
      <c r="A2069" s="30"/>
      <c r="B2069" s="31"/>
      <c r="C2069" s="35" t="s">
        <v>5234</v>
      </c>
      <c r="D2069" s="800" t="str">
        <f>IF(CNGE_2026_M1_Secc1_Sub1!$D98="","",CNGE_2026_M1_Secc1_Sub1!$D98)</f>
        <v/>
      </c>
      <c r="E2069" s="723"/>
      <c r="F2069" s="723"/>
      <c r="G2069" s="723"/>
      <c r="H2069" s="723"/>
      <c r="I2069" s="723"/>
      <c r="J2069" s="723"/>
      <c r="K2069" s="723"/>
      <c r="L2069" s="723"/>
      <c r="M2069" s="723"/>
      <c r="N2069" s="723"/>
      <c r="O2069" s="723"/>
      <c r="P2069" s="723"/>
      <c r="Q2069" s="723"/>
      <c r="R2069" s="724"/>
      <c r="S2069" s="637" t="str">
        <f t="shared" si="1503"/>
        <v/>
      </c>
      <c r="T2069" s="637" t="str">
        <f t="shared" si="1504"/>
        <v/>
      </c>
      <c r="U2069" s="637" t="str">
        <f t="shared" si="1505"/>
        <v/>
      </c>
      <c r="V2069" s="638"/>
      <c r="W2069" s="638"/>
      <c r="X2069" s="638"/>
      <c r="Y2069" s="638"/>
      <c r="Z2069" s="638"/>
      <c r="AA2069" s="638"/>
      <c r="AB2069" s="638"/>
      <c r="AC2069" s="638"/>
      <c r="AD2069" s="638"/>
      <c r="AI2069" t="str">
        <f t="shared" si="1506"/>
        <v/>
      </c>
      <c r="AJ2069">
        <f t="shared" si="1507"/>
        <v>0</v>
      </c>
      <c r="AK2069">
        <f t="shared" si="1508"/>
        <v>0</v>
      </c>
      <c r="AL2069">
        <f t="shared" si="1475"/>
        <v>0</v>
      </c>
      <c r="AM2069">
        <f t="shared" si="1509"/>
        <v>0</v>
      </c>
      <c r="AN2069">
        <f t="shared" si="1510"/>
        <v>0</v>
      </c>
      <c r="AO2069">
        <f t="shared" si="1511"/>
        <v>0</v>
      </c>
      <c r="AP2069">
        <f t="shared" si="1512"/>
        <v>0</v>
      </c>
      <c r="AQ2069">
        <f t="shared" si="1513"/>
        <v>0</v>
      </c>
      <c r="AR2069">
        <f t="shared" si="1514"/>
        <v>0</v>
      </c>
      <c r="AS2069">
        <f t="shared" si="1515"/>
        <v>0</v>
      </c>
      <c r="AT2069">
        <f t="shared" si="1516"/>
        <v>0</v>
      </c>
      <c r="AU2069">
        <f t="shared" si="1517"/>
        <v>0</v>
      </c>
      <c r="AV2069">
        <f t="shared" si="1518"/>
        <v>0</v>
      </c>
      <c r="AW2069">
        <f t="shared" si="1519"/>
        <v>0</v>
      </c>
      <c r="AX2069">
        <f t="shared" si="1520"/>
        <v>0</v>
      </c>
      <c r="AY2069" s="356" t="str">
        <f t="shared" si="1488"/>
        <v/>
      </c>
      <c r="AZ2069" s="357">
        <f t="shared" si="1489"/>
        <v>0</v>
      </c>
      <c r="BA2069" s="358">
        <f t="shared" si="1490"/>
        <v>0</v>
      </c>
      <c r="BB2069" s="359">
        <f t="shared" si="1491"/>
        <v>0</v>
      </c>
      <c r="BC2069" s="356" t="str">
        <f t="shared" si="1492"/>
        <v/>
      </c>
      <c r="BD2069" s="357">
        <f t="shared" si="1493"/>
        <v>0</v>
      </c>
      <c r="BE2069" s="358">
        <f t="shared" si="1494"/>
        <v>0</v>
      </c>
      <c r="BF2069" s="359">
        <f t="shared" si="1495"/>
        <v>0</v>
      </c>
      <c r="BG2069" s="356" t="str">
        <f t="shared" si="1496"/>
        <v/>
      </c>
      <c r="BH2069" s="357">
        <f t="shared" si="1497"/>
        <v>0</v>
      </c>
      <c r="BI2069" s="358">
        <f t="shared" si="1498"/>
        <v>0</v>
      </c>
      <c r="BJ2069" s="359">
        <f t="shared" si="1499"/>
        <v>0</v>
      </c>
      <c r="BK2069" s="293">
        <f t="shared" si="1500"/>
        <v>0</v>
      </c>
      <c r="BL2069" s="352" t="str">
        <f>IF(BK2069=0,"",
IF(SUM($BK$2012:BK2069)=1,BM2069,
IF($BK$2132&gt;SUM($BK$2012:BK2069),_xlfn.CONCAT(", ",BM2069),
IF($BK$2132=SUM($BK$2012:BK2069),_xlfn.CONCAT(" y ",BM2069)))))</f>
        <v/>
      </c>
      <c r="BM2069" s="120" t="s">
        <v>5235</v>
      </c>
      <c r="BN2069" s="290">
        <f t="shared" si="1501"/>
        <v>0</v>
      </c>
      <c r="BO2069" s="293">
        <f t="shared" si="1502"/>
        <v>0</v>
      </c>
      <c r="BP2069" s="283" t="str">
        <f>IF(BO2069=0,"",
IF(SUM($BO$2012:BO2069)=1,BQ2069,
IF($BO$2132&gt;SUM($BO$2012:BO2069),_xlfn.CONCAT(", ",BQ2069),
IF($BO$2132=SUM($BO$2012:BO2069),_xlfn.CONCAT(" y ",BQ2069)))))</f>
        <v/>
      </c>
      <c r="BQ2069" s="120" t="s">
        <v>5235</v>
      </c>
    </row>
    <row r="2070" spans="1:69" ht="15" customHeight="1">
      <c r="A2070" s="30"/>
      <c r="B2070" s="31"/>
      <c r="C2070" s="35" t="s">
        <v>5236</v>
      </c>
      <c r="D2070" s="800" t="str">
        <f>IF(CNGE_2026_M1_Secc1_Sub1!$D99="","",CNGE_2026_M1_Secc1_Sub1!$D99)</f>
        <v/>
      </c>
      <c r="E2070" s="723"/>
      <c r="F2070" s="723"/>
      <c r="G2070" s="723"/>
      <c r="H2070" s="723"/>
      <c r="I2070" s="723"/>
      <c r="J2070" s="723"/>
      <c r="K2070" s="723"/>
      <c r="L2070" s="723"/>
      <c r="M2070" s="723"/>
      <c r="N2070" s="723"/>
      <c r="O2070" s="723"/>
      <c r="P2070" s="723"/>
      <c r="Q2070" s="723"/>
      <c r="R2070" s="724"/>
      <c r="S2070" s="637" t="str">
        <f t="shared" si="1503"/>
        <v/>
      </c>
      <c r="T2070" s="637" t="str">
        <f t="shared" si="1504"/>
        <v/>
      </c>
      <c r="U2070" s="637" t="str">
        <f t="shared" si="1505"/>
        <v/>
      </c>
      <c r="V2070" s="638"/>
      <c r="W2070" s="638"/>
      <c r="X2070" s="638"/>
      <c r="Y2070" s="638"/>
      <c r="Z2070" s="638"/>
      <c r="AA2070" s="638"/>
      <c r="AB2070" s="638"/>
      <c r="AC2070" s="638"/>
      <c r="AD2070" s="638"/>
      <c r="AI2070" t="str">
        <f t="shared" si="1506"/>
        <v/>
      </c>
      <c r="AJ2070">
        <f t="shared" si="1507"/>
        <v>0</v>
      </c>
      <c r="AK2070">
        <f t="shared" si="1508"/>
        <v>0</v>
      </c>
      <c r="AL2070">
        <f t="shared" si="1475"/>
        <v>0</v>
      </c>
      <c r="AM2070">
        <f t="shared" si="1509"/>
        <v>0</v>
      </c>
      <c r="AN2070">
        <f t="shared" si="1510"/>
        <v>0</v>
      </c>
      <c r="AO2070">
        <f t="shared" si="1511"/>
        <v>0</v>
      </c>
      <c r="AP2070">
        <f t="shared" si="1512"/>
        <v>0</v>
      </c>
      <c r="AQ2070">
        <f t="shared" si="1513"/>
        <v>0</v>
      </c>
      <c r="AR2070">
        <f t="shared" si="1514"/>
        <v>0</v>
      </c>
      <c r="AS2070">
        <f t="shared" si="1515"/>
        <v>0</v>
      </c>
      <c r="AT2070">
        <f t="shared" si="1516"/>
        <v>0</v>
      </c>
      <c r="AU2070">
        <f t="shared" si="1517"/>
        <v>0</v>
      </c>
      <c r="AV2070">
        <f t="shared" si="1518"/>
        <v>0</v>
      </c>
      <c r="AW2070">
        <f t="shared" si="1519"/>
        <v>0</v>
      </c>
      <c r="AX2070">
        <f t="shared" si="1520"/>
        <v>0</v>
      </c>
      <c r="AY2070" s="356" t="str">
        <f t="shared" si="1488"/>
        <v/>
      </c>
      <c r="AZ2070" s="357">
        <f t="shared" si="1489"/>
        <v>0</v>
      </c>
      <c r="BA2070" s="358">
        <f t="shared" si="1490"/>
        <v>0</v>
      </c>
      <c r="BB2070" s="359">
        <f t="shared" si="1491"/>
        <v>0</v>
      </c>
      <c r="BC2070" s="356" t="str">
        <f t="shared" si="1492"/>
        <v/>
      </c>
      <c r="BD2070" s="357">
        <f t="shared" si="1493"/>
        <v>0</v>
      </c>
      <c r="BE2070" s="358">
        <f t="shared" si="1494"/>
        <v>0</v>
      </c>
      <c r="BF2070" s="359">
        <f t="shared" si="1495"/>
        <v>0</v>
      </c>
      <c r="BG2070" s="356" t="str">
        <f t="shared" si="1496"/>
        <v/>
      </c>
      <c r="BH2070" s="357">
        <f t="shared" si="1497"/>
        <v>0</v>
      </c>
      <c r="BI2070" s="358">
        <f t="shared" si="1498"/>
        <v>0</v>
      </c>
      <c r="BJ2070" s="359">
        <f t="shared" si="1499"/>
        <v>0</v>
      </c>
      <c r="BK2070" s="293">
        <f t="shared" si="1500"/>
        <v>0</v>
      </c>
      <c r="BL2070" s="352" t="str">
        <f>IF(BK2070=0,"",
IF(SUM($BK$2012:BK2070)=1,BM2070,
IF($BK$2132&gt;SUM($BK$2012:BK2070),_xlfn.CONCAT(", ",BM2070),
IF($BK$2132=SUM($BK$2012:BK2070),_xlfn.CONCAT(" y ",BM2070)))))</f>
        <v/>
      </c>
      <c r="BM2070" s="120" t="s">
        <v>5237</v>
      </c>
      <c r="BN2070" s="290">
        <f t="shared" si="1501"/>
        <v>0</v>
      </c>
      <c r="BO2070" s="293">
        <f t="shared" si="1502"/>
        <v>0</v>
      </c>
      <c r="BP2070" s="283" t="str">
        <f>IF(BO2070=0,"",
IF(SUM($BO$2012:BO2070)=1,BQ2070,
IF($BO$2132&gt;SUM($BO$2012:BO2070),_xlfn.CONCAT(", ",BQ2070),
IF($BO$2132=SUM($BO$2012:BO2070),_xlfn.CONCAT(" y ",BQ2070)))))</f>
        <v/>
      </c>
      <c r="BQ2070" s="120" t="s">
        <v>5237</v>
      </c>
    </row>
    <row r="2071" spans="1:69" ht="15" customHeight="1">
      <c r="A2071" s="30"/>
      <c r="B2071" s="31"/>
      <c r="C2071" s="35" t="s">
        <v>5238</v>
      </c>
      <c r="D2071" s="800" t="str">
        <f>IF(CNGE_2026_M1_Secc1_Sub1!$D100="","",CNGE_2026_M1_Secc1_Sub1!$D100)</f>
        <v/>
      </c>
      <c r="E2071" s="723"/>
      <c r="F2071" s="723"/>
      <c r="G2071" s="723"/>
      <c r="H2071" s="723"/>
      <c r="I2071" s="723"/>
      <c r="J2071" s="723"/>
      <c r="K2071" s="723"/>
      <c r="L2071" s="723"/>
      <c r="M2071" s="723"/>
      <c r="N2071" s="723"/>
      <c r="O2071" s="723"/>
      <c r="P2071" s="723"/>
      <c r="Q2071" s="723"/>
      <c r="R2071" s="724"/>
      <c r="S2071" s="637" t="str">
        <f t="shared" si="1503"/>
        <v/>
      </c>
      <c r="T2071" s="637" t="str">
        <f t="shared" si="1504"/>
        <v/>
      </c>
      <c r="U2071" s="637" t="str">
        <f t="shared" si="1505"/>
        <v/>
      </c>
      <c r="V2071" s="638"/>
      <c r="W2071" s="638"/>
      <c r="X2071" s="638"/>
      <c r="Y2071" s="638"/>
      <c r="Z2071" s="638"/>
      <c r="AA2071" s="638"/>
      <c r="AB2071" s="638"/>
      <c r="AC2071" s="638"/>
      <c r="AD2071" s="638"/>
      <c r="AI2071" t="str">
        <f t="shared" si="1506"/>
        <v/>
      </c>
      <c r="AJ2071">
        <f t="shared" si="1507"/>
        <v>0</v>
      </c>
      <c r="AK2071">
        <f t="shared" si="1508"/>
        <v>0</v>
      </c>
      <c r="AL2071">
        <f t="shared" si="1475"/>
        <v>0</v>
      </c>
      <c r="AM2071">
        <f t="shared" si="1509"/>
        <v>0</v>
      </c>
      <c r="AN2071">
        <f t="shared" si="1510"/>
        <v>0</v>
      </c>
      <c r="AO2071">
        <f t="shared" si="1511"/>
        <v>0</v>
      </c>
      <c r="AP2071">
        <f t="shared" si="1512"/>
        <v>0</v>
      </c>
      <c r="AQ2071">
        <f t="shared" si="1513"/>
        <v>0</v>
      </c>
      <c r="AR2071">
        <f t="shared" si="1514"/>
        <v>0</v>
      </c>
      <c r="AS2071">
        <f t="shared" si="1515"/>
        <v>0</v>
      </c>
      <c r="AT2071">
        <f t="shared" si="1516"/>
        <v>0</v>
      </c>
      <c r="AU2071">
        <f t="shared" si="1517"/>
        <v>0</v>
      </c>
      <c r="AV2071">
        <f t="shared" si="1518"/>
        <v>0</v>
      </c>
      <c r="AW2071">
        <f t="shared" si="1519"/>
        <v>0</v>
      </c>
      <c r="AX2071">
        <f t="shared" si="1520"/>
        <v>0</v>
      </c>
      <c r="AY2071" s="356" t="str">
        <f t="shared" si="1488"/>
        <v/>
      </c>
      <c r="AZ2071" s="357">
        <f t="shared" si="1489"/>
        <v>0</v>
      </c>
      <c r="BA2071" s="358">
        <f t="shared" si="1490"/>
        <v>0</v>
      </c>
      <c r="BB2071" s="359">
        <f t="shared" si="1491"/>
        <v>0</v>
      </c>
      <c r="BC2071" s="356" t="str">
        <f t="shared" si="1492"/>
        <v/>
      </c>
      <c r="BD2071" s="357">
        <f t="shared" si="1493"/>
        <v>0</v>
      </c>
      <c r="BE2071" s="358">
        <f t="shared" si="1494"/>
        <v>0</v>
      </c>
      <c r="BF2071" s="359">
        <f t="shared" si="1495"/>
        <v>0</v>
      </c>
      <c r="BG2071" s="356" t="str">
        <f t="shared" si="1496"/>
        <v/>
      </c>
      <c r="BH2071" s="357">
        <f t="shared" si="1497"/>
        <v>0</v>
      </c>
      <c r="BI2071" s="358">
        <f t="shared" si="1498"/>
        <v>0</v>
      </c>
      <c r="BJ2071" s="359">
        <f t="shared" si="1499"/>
        <v>0</v>
      </c>
      <c r="BK2071" s="293">
        <f t="shared" si="1500"/>
        <v>0</v>
      </c>
      <c r="BL2071" s="352" t="str">
        <f>IF(BK2071=0,"",
IF(SUM($BK$2012:BK2071)=1,BM2071,
IF($BK$2132&gt;SUM($BK$2012:BK2071),_xlfn.CONCAT(", ",BM2071),
IF($BK$2132=SUM($BK$2012:BK2071),_xlfn.CONCAT(" y ",BM2071)))))</f>
        <v/>
      </c>
      <c r="BM2071" s="120" t="s">
        <v>5239</v>
      </c>
      <c r="BN2071" s="290">
        <f t="shared" si="1501"/>
        <v>0</v>
      </c>
      <c r="BO2071" s="293">
        <f t="shared" si="1502"/>
        <v>0</v>
      </c>
      <c r="BP2071" s="283" t="str">
        <f>IF(BO2071=0,"",
IF(SUM($BO$2012:BO2071)=1,BQ2071,
IF($BO$2132&gt;SUM($BO$2012:BO2071),_xlfn.CONCAT(", ",BQ2071),
IF($BO$2132=SUM($BO$2012:BO2071),_xlfn.CONCAT(" y ",BQ2071)))))</f>
        <v/>
      </c>
      <c r="BQ2071" s="120" t="s">
        <v>5239</v>
      </c>
    </row>
    <row r="2072" spans="1:69" ht="15" customHeight="1">
      <c r="A2072" s="30"/>
      <c r="B2072" s="31"/>
      <c r="C2072" s="35" t="s">
        <v>5240</v>
      </c>
      <c r="D2072" s="800" t="str">
        <f>IF(CNGE_2026_M1_Secc1_Sub1!$D101="","",CNGE_2026_M1_Secc1_Sub1!$D101)</f>
        <v/>
      </c>
      <c r="E2072" s="723"/>
      <c r="F2072" s="723"/>
      <c r="G2072" s="723"/>
      <c r="H2072" s="723"/>
      <c r="I2072" s="723"/>
      <c r="J2072" s="723"/>
      <c r="K2072" s="723"/>
      <c r="L2072" s="723"/>
      <c r="M2072" s="723"/>
      <c r="N2072" s="723"/>
      <c r="O2072" s="723"/>
      <c r="P2072" s="723"/>
      <c r="Q2072" s="723"/>
      <c r="R2072" s="724"/>
      <c r="S2072" s="637" t="str">
        <f t="shared" si="1503"/>
        <v/>
      </c>
      <c r="T2072" s="637" t="str">
        <f t="shared" si="1504"/>
        <v/>
      </c>
      <c r="U2072" s="637" t="str">
        <f t="shared" si="1505"/>
        <v/>
      </c>
      <c r="V2072" s="638"/>
      <c r="W2072" s="638"/>
      <c r="X2072" s="638"/>
      <c r="Y2072" s="638"/>
      <c r="Z2072" s="638"/>
      <c r="AA2072" s="638"/>
      <c r="AB2072" s="638"/>
      <c r="AC2072" s="638"/>
      <c r="AD2072" s="638"/>
      <c r="AI2072" t="str">
        <f t="shared" si="1506"/>
        <v/>
      </c>
      <c r="AJ2072">
        <f t="shared" si="1507"/>
        <v>0</v>
      </c>
      <c r="AK2072">
        <f t="shared" si="1508"/>
        <v>0</v>
      </c>
      <c r="AL2072">
        <f t="shared" si="1475"/>
        <v>0</v>
      </c>
      <c r="AM2072">
        <f t="shared" si="1509"/>
        <v>0</v>
      </c>
      <c r="AN2072">
        <f t="shared" si="1510"/>
        <v>0</v>
      </c>
      <c r="AO2072">
        <f t="shared" si="1511"/>
        <v>0</v>
      </c>
      <c r="AP2072">
        <f t="shared" si="1512"/>
        <v>0</v>
      </c>
      <c r="AQ2072">
        <f t="shared" si="1513"/>
        <v>0</v>
      </c>
      <c r="AR2072">
        <f t="shared" si="1514"/>
        <v>0</v>
      </c>
      <c r="AS2072">
        <f t="shared" si="1515"/>
        <v>0</v>
      </c>
      <c r="AT2072">
        <f t="shared" si="1516"/>
        <v>0</v>
      </c>
      <c r="AU2072">
        <f t="shared" si="1517"/>
        <v>0</v>
      </c>
      <c r="AV2072">
        <f t="shared" si="1518"/>
        <v>0</v>
      </c>
      <c r="AW2072">
        <f t="shared" si="1519"/>
        <v>0</v>
      </c>
      <c r="AX2072">
        <f t="shared" si="1520"/>
        <v>0</v>
      </c>
      <c r="AY2072" s="356" t="str">
        <f t="shared" si="1488"/>
        <v/>
      </c>
      <c r="AZ2072" s="357">
        <f t="shared" si="1489"/>
        <v>0</v>
      </c>
      <c r="BA2072" s="358">
        <f t="shared" si="1490"/>
        <v>0</v>
      </c>
      <c r="BB2072" s="359">
        <f t="shared" si="1491"/>
        <v>0</v>
      </c>
      <c r="BC2072" s="356" t="str">
        <f t="shared" si="1492"/>
        <v/>
      </c>
      <c r="BD2072" s="357">
        <f t="shared" si="1493"/>
        <v>0</v>
      </c>
      <c r="BE2072" s="358">
        <f t="shared" si="1494"/>
        <v>0</v>
      </c>
      <c r="BF2072" s="359">
        <f t="shared" si="1495"/>
        <v>0</v>
      </c>
      <c r="BG2072" s="356" t="str">
        <f t="shared" si="1496"/>
        <v/>
      </c>
      <c r="BH2072" s="357">
        <f t="shared" si="1497"/>
        <v>0</v>
      </c>
      <c r="BI2072" s="358">
        <f t="shared" si="1498"/>
        <v>0</v>
      </c>
      <c r="BJ2072" s="359">
        <f t="shared" si="1499"/>
        <v>0</v>
      </c>
      <c r="BK2072" s="293">
        <f t="shared" si="1500"/>
        <v>0</v>
      </c>
      <c r="BL2072" s="352" t="str">
        <f>IF(BK2072=0,"",
IF(SUM($BK$2012:BK2072)=1,BM2072,
IF($BK$2132&gt;SUM($BK$2012:BK2072),_xlfn.CONCAT(", ",BM2072),
IF($BK$2132=SUM($BK$2012:BK2072),_xlfn.CONCAT(" y ",BM2072)))))</f>
        <v/>
      </c>
      <c r="BM2072" s="120" t="s">
        <v>5241</v>
      </c>
      <c r="BN2072" s="290">
        <f t="shared" si="1501"/>
        <v>0</v>
      </c>
      <c r="BO2072" s="293">
        <f t="shared" si="1502"/>
        <v>0</v>
      </c>
      <c r="BP2072" s="283" t="str">
        <f>IF(BO2072=0,"",
IF(SUM($BO$2012:BO2072)=1,BQ2072,
IF($BO$2132&gt;SUM($BO$2012:BO2072),_xlfn.CONCAT(", ",BQ2072),
IF($BO$2132=SUM($BO$2012:BO2072),_xlfn.CONCAT(" y ",BQ2072)))))</f>
        <v/>
      </c>
      <c r="BQ2072" s="120" t="s">
        <v>5241</v>
      </c>
    </row>
    <row r="2073" spans="1:69" ht="15" customHeight="1">
      <c r="A2073" s="30"/>
      <c r="B2073" s="31"/>
      <c r="C2073" s="35" t="s">
        <v>5242</v>
      </c>
      <c r="D2073" s="800" t="str">
        <f>IF(CNGE_2026_M1_Secc1_Sub1!$D102="","",CNGE_2026_M1_Secc1_Sub1!$D102)</f>
        <v/>
      </c>
      <c r="E2073" s="723"/>
      <c r="F2073" s="723"/>
      <c r="G2073" s="723"/>
      <c r="H2073" s="723"/>
      <c r="I2073" s="723"/>
      <c r="J2073" s="723"/>
      <c r="K2073" s="723"/>
      <c r="L2073" s="723"/>
      <c r="M2073" s="723"/>
      <c r="N2073" s="723"/>
      <c r="O2073" s="723"/>
      <c r="P2073" s="723"/>
      <c r="Q2073" s="723"/>
      <c r="R2073" s="724"/>
      <c r="S2073" s="637" t="str">
        <f t="shared" si="1503"/>
        <v/>
      </c>
      <c r="T2073" s="637" t="str">
        <f t="shared" si="1504"/>
        <v/>
      </c>
      <c r="U2073" s="637" t="str">
        <f t="shared" si="1505"/>
        <v/>
      </c>
      <c r="V2073" s="638"/>
      <c r="W2073" s="638"/>
      <c r="X2073" s="638"/>
      <c r="Y2073" s="638"/>
      <c r="Z2073" s="638"/>
      <c r="AA2073" s="638"/>
      <c r="AB2073" s="638"/>
      <c r="AC2073" s="638"/>
      <c r="AD2073" s="638"/>
      <c r="AI2073" t="str">
        <f t="shared" si="1506"/>
        <v/>
      </c>
      <c r="AJ2073">
        <f t="shared" si="1507"/>
        <v>0</v>
      </c>
      <c r="AK2073">
        <f t="shared" si="1508"/>
        <v>0</v>
      </c>
      <c r="AL2073">
        <f t="shared" si="1475"/>
        <v>0</v>
      </c>
      <c r="AM2073">
        <f t="shared" si="1509"/>
        <v>0</v>
      </c>
      <c r="AN2073">
        <f t="shared" si="1510"/>
        <v>0</v>
      </c>
      <c r="AO2073">
        <f t="shared" si="1511"/>
        <v>0</v>
      </c>
      <c r="AP2073">
        <f t="shared" si="1512"/>
        <v>0</v>
      </c>
      <c r="AQ2073">
        <f t="shared" si="1513"/>
        <v>0</v>
      </c>
      <c r="AR2073">
        <f t="shared" si="1514"/>
        <v>0</v>
      </c>
      <c r="AS2073">
        <f t="shared" si="1515"/>
        <v>0</v>
      </c>
      <c r="AT2073">
        <f t="shared" si="1516"/>
        <v>0</v>
      </c>
      <c r="AU2073">
        <f t="shared" si="1517"/>
        <v>0</v>
      </c>
      <c r="AV2073">
        <f t="shared" si="1518"/>
        <v>0</v>
      </c>
      <c r="AW2073">
        <f t="shared" si="1519"/>
        <v>0</v>
      </c>
      <c r="AX2073">
        <f t="shared" si="1520"/>
        <v>0</v>
      </c>
      <c r="AY2073" s="356" t="str">
        <f t="shared" si="1488"/>
        <v/>
      </c>
      <c r="AZ2073" s="357">
        <f t="shared" si="1489"/>
        <v>0</v>
      </c>
      <c r="BA2073" s="358">
        <f t="shared" si="1490"/>
        <v>0</v>
      </c>
      <c r="BB2073" s="359">
        <f t="shared" si="1491"/>
        <v>0</v>
      </c>
      <c r="BC2073" s="356" t="str">
        <f t="shared" si="1492"/>
        <v/>
      </c>
      <c r="BD2073" s="357">
        <f t="shared" si="1493"/>
        <v>0</v>
      </c>
      <c r="BE2073" s="358">
        <f t="shared" si="1494"/>
        <v>0</v>
      </c>
      <c r="BF2073" s="359">
        <f t="shared" si="1495"/>
        <v>0</v>
      </c>
      <c r="BG2073" s="356" t="str">
        <f t="shared" si="1496"/>
        <v/>
      </c>
      <c r="BH2073" s="357">
        <f t="shared" si="1497"/>
        <v>0</v>
      </c>
      <c r="BI2073" s="358">
        <f t="shared" si="1498"/>
        <v>0</v>
      </c>
      <c r="BJ2073" s="359">
        <f t="shared" si="1499"/>
        <v>0</v>
      </c>
      <c r="BK2073" s="293">
        <f t="shared" si="1500"/>
        <v>0</v>
      </c>
      <c r="BL2073" s="352" t="str">
        <f>IF(BK2073=0,"",
IF(SUM($BK$2012:BK2073)=1,BM2073,
IF($BK$2132&gt;SUM($BK$2012:BK2073),_xlfn.CONCAT(", ",BM2073),
IF($BK$2132=SUM($BK$2012:BK2073),_xlfn.CONCAT(" y ",BM2073)))))</f>
        <v/>
      </c>
      <c r="BM2073" s="120" t="s">
        <v>5243</v>
      </c>
      <c r="BN2073" s="290">
        <f t="shared" si="1501"/>
        <v>0</v>
      </c>
      <c r="BO2073" s="293">
        <f t="shared" si="1502"/>
        <v>0</v>
      </c>
      <c r="BP2073" s="283" t="str">
        <f>IF(BO2073=0,"",
IF(SUM($BO$2012:BO2073)=1,BQ2073,
IF($BO$2132&gt;SUM($BO$2012:BO2073),_xlfn.CONCAT(", ",BQ2073),
IF($BO$2132=SUM($BO$2012:BO2073),_xlfn.CONCAT(" y ",BQ2073)))))</f>
        <v/>
      </c>
      <c r="BQ2073" s="120" t="s">
        <v>5243</v>
      </c>
    </row>
    <row r="2074" spans="1:69" ht="15" customHeight="1">
      <c r="A2074" s="30"/>
      <c r="B2074" s="31"/>
      <c r="C2074" s="35" t="s">
        <v>5244</v>
      </c>
      <c r="D2074" s="800" t="str">
        <f>IF(CNGE_2026_M1_Secc1_Sub1!$D103="","",CNGE_2026_M1_Secc1_Sub1!$D103)</f>
        <v/>
      </c>
      <c r="E2074" s="723"/>
      <c r="F2074" s="723"/>
      <c r="G2074" s="723"/>
      <c r="H2074" s="723"/>
      <c r="I2074" s="723"/>
      <c r="J2074" s="723"/>
      <c r="K2074" s="723"/>
      <c r="L2074" s="723"/>
      <c r="M2074" s="723"/>
      <c r="N2074" s="723"/>
      <c r="O2074" s="723"/>
      <c r="P2074" s="723"/>
      <c r="Q2074" s="723"/>
      <c r="R2074" s="724"/>
      <c r="S2074" s="637" t="str">
        <f t="shared" si="1503"/>
        <v/>
      </c>
      <c r="T2074" s="637" t="str">
        <f t="shared" si="1504"/>
        <v/>
      </c>
      <c r="U2074" s="637" t="str">
        <f t="shared" si="1505"/>
        <v/>
      </c>
      <c r="V2074" s="638"/>
      <c r="W2074" s="638"/>
      <c r="X2074" s="638"/>
      <c r="Y2074" s="638"/>
      <c r="Z2074" s="638"/>
      <c r="AA2074" s="638"/>
      <c r="AB2074" s="638"/>
      <c r="AC2074" s="638"/>
      <c r="AD2074" s="638"/>
      <c r="AI2074" t="str">
        <f t="shared" si="1506"/>
        <v/>
      </c>
      <c r="AJ2074">
        <f t="shared" si="1507"/>
        <v>0</v>
      </c>
      <c r="AK2074">
        <f t="shared" si="1508"/>
        <v>0</v>
      </c>
      <c r="AL2074">
        <f t="shared" si="1475"/>
        <v>0</v>
      </c>
      <c r="AM2074">
        <f t="shared" si="1509"/>
        <v>0</v>
      </c>
      <c r="AN2074">
        <f t="shared" si="1510"/>
        <v>0</v>
      </c>
      <c r="AO2074">
        <f t="shared" si="1511"/>
        <v>0</v>
      </c>
      <c r="AP2074">
        <f t="shared" si="1512"/>
        <v>0</v>
      </c>
      <c r="AQ2074">
        <f t="shared" si="1513"/>
        <v>0</v>
      </c>
      <c r="AR2074">
        <f t="shared" si="1514"/>
        <v>0</v>
      </c>
      <c r="AS2074">
        <f t="shared" si="1515"/>
        <v>0</v>
      </c>
      <c r="AT2074">
        <f t="shared" si="1516"/>
        <v>0</v>
      </c>
      <c r="AU2074">
        <f t="shared" si="1517"/>
        <v>0</v>
      </c>
      <c r="AV2074">
        <f t="shared" si="1518"/>
        <v>0</v>
      </c>
      <c r="AW2074">
        <f t="shared" si="1519"/>
        <v>0</v>
      </c>
      <c r="AX2074">
        <f t="shared" si="1520"/>
        <v>0</v>
      </c>
      <c r="AY2074" s="356" t="str">
        <f t="shared" si="1488"/>
        <v/>
      </c>
      <c r="AZ2074" s="357">
        <f t="shared" si="1489"/>
        <v>0</v>
      </c>
      <c r="BA2074" s="358">
        <f t="shared" si="1490"/>
        <v>0</v>
      </c>
      <c r="BB2074" s="359">
        <f t="shared" si="1491"/>
        <v>0</v>
      </c>
      <c r="BC2074" s="356" t="str">
        <f t="shared" si="1492"/>
        <v/>
      </c>
      <c r="BD2074" s="357">
        <f t="shared" si="1493"/>
        <v>0</v>
      </c>
      <c r="BE2074" s="358">
        <f t="shared" si="1494"/>
        <v>0</v>
      </c>
      <c r="BF2074" s="359">
        <f t="shared" si="1495"/>
        <v>0</v>
      </c>
      <c r="BG2074" s="356" t="str">
        <f t="shared" si="1496"/>
        <v/>
      </c>
      <c r="BH2074" s="357">
        <f t="shared" si="1497"/>
        <v>0</v>
      </c>
      <c r="BI2074" s="358">
        <f t="shared" si="1498"/>
        <v>0</v>
      </c>
      <c r="BJ2074" s="359">
        <f t="shared" si="1499"/>
        <v>0</v>
      </c>
      <c r="BK2074" s="293">
        <f t="shared" si="1500"/>
        <v>0</v>
      </c>
      <c r="BL2074" s="352" t="str">
        <f>IF(BK2074=0,"",
IF(SUM($BK$2012:BK2074)=1,BM2074,
IF($BK$2132&gt;SUM($BK$2012:BK2074),_xlfn.CONCAT(", ",BM2074),
IF($BK$2132=SUM($BK$2012:BK2074),_xlfn.CONCAT(" y ",BM2074)))))</f>
        <v/>
      </c>
      <c r="BM2074" s="120" t="s">
        <v>5245</v>
      </c>
      <c r="BN2074" s="290">
        <f t="shared" si="1501"/>
        <v>0</v>
      </c>
      <c r="BO2074" s="293">
        <f t="shared" si="1502"/>
        <v>0</v>
      </c>
      <c r="BP2074" s="283" t="str">
        <f>IF(BO2074=0,"",
IF(SUM($BO$2012:BO2074)=1,BQ2074,
IF($BO$2132&gt;SUM($BO$2012:BO2074),_xlfn.CONCAT(", ",BQ2074),
IF($BO$2132=SUM($BO$2012:BO2074),_xlfn.CONCAT(" y ",BQ2074)))))</f>
        <v/>
      </c>
      <c r="BQ2074" s="120" t="s">
        <v>5245</v>
      </c>
    </row>
    <row r="2075" spans="1:69" ht="15" customHeight="1">
      <c r="A2075" s="30"/>
      <c r="B2075" s="31"/>
      <c r="C2075" s="35" t="s">
        <v>5246</v>
      </c>
      <c r="D2075" s="800" t="str">
        <f>IF(CNGE_2026_M1_Secc1_Sub1!$D104="","",CNGE_2026_M1_Secc1_Sub1!$D104)</f>
        <v/>
      </c>
      <c r="E2075" s="723"/>
      <c r="F2075" s="723"/>
      <c r="G2075" s="723"/>
      <c r="H2075" s="723"/>
      <c r="I2075" s="723"/>
      <c r="J2075" s="723"/>
      <c r="K2075" s="723"/>
      <c r="L2075" s="723"/>
      <c r="M2075" s="723"/>
      <c r="N2075" s="723"/>
      <c r="O2075" s="723"/>
      <c r="P2075" s="723"/>
      <c r="Q2075" s="723"/>
      <c r="R2075" s="724"/>
      <c r="S2075" s="637" t="str">
        <f t="shared" si="1503"/>
        <v/>
      </c>
      <c r="T2075" s="637" t="str">
        <f t="shared" si="1504"/>
        <v/>
      </c>
      <c r="U2075" s="637" t="str">
        <f t="shared" si="1505"/>
        <v/>
      </c>
      <c r="V2075" s="638"/>
      <c r="W2075" s="638"/>
      <c r="X2075" s="638"/>
      <c r="Y2075" s="638"/>
      <c r="Z2075" s="638"/>
      <c r="AA2075" s="638"/>
      <c r="AB2075" s="638"/>
      <c r="AC2075" s="638"/>
      <c r="AD2075" s="638"/>
      <c r="AI2075" t="str">
        <f t="shared" si="1506"/>
        <v/>
      </c>
      <c r="AJ2075">
        <f t="shared" si="1507"/>
        <v>0</v>
      </c>
      <c r="AK2075">
        <f t="shared" si="1508"/>
        <v>0</v>
      </c>
      <c r="AL2075">
        <f t="shared" si="1475"/>
        <v>0</v>
      </c>
      <c r="AM2075">
        <f t="shared" si="1509"/>
        <v>0</v>
      </c>
      <c r="AN2075">
        <f t="shared" si="1510"/>
        <v>0</v>
      </c>
      <c r="AO2075">
        <f t="shared" si="1511"/>
        <v>0</v>
      </c>
      <c r="AP2075">
        <f t="shared" si="1512"/>
        <v>0</v>
      </c>
      <c r="AQ2075">
        <f t="shared" si="1513"/>
        <v>0</v>
      </c>
      <c r="AR2075">
        <f t="shared" si="1514"/>
        <v>0</v>
      </c>
      <c r="AS2075">
        <f t="shared" si="1515"/>
        <v>0</v>
      </c>
      <c r="AT2075">
        <f t="shared" si="1516"/>
        <v>0</v>
      </c>
      <c r="AU2075">
        <f t="shared" si="1517"/>
        <v>0</v>
      </c>
      <c r="AV2075">
        <f t="shared" si="1518"/>
        <v>0</v>
      </c>
      <c r="AW2075">
        <f t="shared" si="1519"/>
        <v>0</v>
      </c>
      <c r="AX2075">
        <f t="shared" si="1520"/>
        <v>0</v>
      </c>
      <c r="AY2075" s="356" t="str">
        <f t="shared" si="1488"/>
        <v/>
      </c>
      <c r="AZ2075" s="357">
        <f t="shared" si="1489"/>
        <v>0</v>
      </c>
      <c r="BA2075" s="358">
        <f t="shared" si="1490"/>
        <v>0</v>
      </c>
      <c r="BB2075" s="359">
        <f t="shared" si="1491"/>
        <v>0</v>
      </c>
      <c r="BC2075" s="356" t="str">
        <f t="shared" si="1492"/>
        <v/>
      </c>
      <c r="BD2075" s="357">
        <f t="shared" si="1493"/>
        <v>0</v>
      </c>
      <c r="BE2075" s="358">
        <f t="shared" si="1494"/>
        <v>0</v>
      </c>
      <c r="BF2075" s="359">
        <f t="shared" si="1495"/>
        <v>0</v>
      </c>
      <c r="BG2075" s="356" t="str">
        <f t="shared" si="1496"/>
        <v/>
      </c>
      <c r="BH2075" s="357">
        <f t="shared" si="1497"/>
        <v>0</v>
      </c>
      <c r="BI2075" s="358">
        <f t="shared" si="1498"/>
        <v>0</v>
      </c>
      <c r="BJ2075" s="359">
        <f t="shared" si="1499"/>
        <v>0</v>
      </c>
      <c r="BK2075" s="293">
        <f t="shared" si="1500"/>
        <v>0</v>
      </c>
      <c r="BL2075" s="352" t="str">
        <f>IF(BK2075=0,"",
IF(SUM($BK$2012:BK2075)=1,BM2075,
IF($BK$2132&gt;SUM($BK$2012:BK2075),_xlfn.CONCAT(", ",BM2075),
IF($BK$2132=SUM($BK$2012:BK2075),_xlfn.CONCAT(" y ",BM2075)))))</f>
        <v/>
      </c>
      <c r="BM2075" s="120" t="s">
        <v>5247</v>
      </c>
      <c r="BN2075" s="290">
        <f t="shared" si="1501"/>
        <v>0</v>
      </c>
      <c r="BO2075" s="293">
        <f t="shared" si="1502"/>
        <v>0</v>
      </c>
      <c r="BP2075" s="283" t="str">
        <f>IF(BO2075=0,"",
IF(SUM($BO$2012:BO2075)=1,BQ2075,
IF($BO$2132&gt;SUM($BO$2012:BO2075),_xlfn.CONCAT(", ",BQ2075),
IF($BO$2132=SUM($BO$2012:BO2075),_xlfn.CONCAT(" y ",BQ2075)))))</f>
        <v/>
      </c>
      <c r="BQ2075" s="120" t="s">
        <v>5247</v>
      </c>
    </row>
    <row r="2076" spans="1:69" ht="15" customHeight="1">
      <c r="A2076" s="30"/>
      <c r="B2076" s="31"/>
      <c r="C2076" s="35" t="s">
        <v>5248</v>
      </c>
      <c r="D2076" s="800" t="str">
        <f>IF(CNGE_2026_M1_Secc1_Sub1!$D105="","",CNGE_2026_M1_Secc1_Sub1!$D105)</f>
        <v/>
      </c>
      <c r="E2076" s="723"/>
      <c r="F2076" s="723"/>
      <c r="G2076" s="723"/>
      <c r="H2076" s="723"/>
      <c r="I2076" s="723"/>
      <c r="J2076" s="723"/>
      <c r="K2076" s="723"/>
      <c r="L2076" s="723"/>
      <c r="M2076" s="723"/>
      <c r="N2076" s="723"/>
      <c r="O2076" s="723"/>
      <c r="P2076" s="723"/>
      <c r="Q2076" s="723"/>
      <c r="R2076" s="724"/>
      <c r="S2076" s="637" t="str">
        <f t="shared" ref="S2076:S2107" si="1521">IF(M440="","",M440)</f>
        <v/>
      </c>
      <c r="T2076" s="637" t="str">
        <f t="shared" ref="T2076:T2107" si="1522">IF(S440="","",S440)</f>
        <v/>
      </c>
      <c r="U2076" s="637" t="str">
        <f t="shared" ref="U2076:U2107" si="1523">IF(Y440="","",Y440)</f>
        <v/>
      </c>
      <c r="V2076" s="638"/>
      <c r="W2076" s="638"/>
      <c r="X2076" s="638"/>
      <c r="Y2076" s="638"/>
      <c r="Z2076" s="638"/>
      <c r="AA2076" s="638"/>
      <c r="AB2076" s="638"/>
      <c r="AC2076" s="638"/>
      <c r="AD2076" s="638"/>
      <c r="AI2076" t="str">
        <f t="shared" ref="AI2076:AI2107" si="1524">S2076</f>
        <v/>
      </c>
      <c r="AJ2076">
        <f t="shared" ref="AJ2076:AJ2107" si="1525">COUNTIF(T2076:U2076,"NS")</f>
        <v>0</v>
      </c>
      <c r="AK2076">
        <f t="shared" ref="AK2076:AK2107" si="1526">SUM(T2076:U2076)</f>
        <v>0</v>
      </c>
      <c r="AL2076">
        <f t="shared" si="1475"/>
        <v>0</v>
      </c>
      <c r="AM2076">
        <f t="shared" ref="AM2076:AM2107" si="1527">V2076</f>
        <v>0</v>
      </c>
      <c r="AN2076">
        <f t="shared" ref="AN2076:AN2107" si="1528">COUNTIF(W2076:X2076,"NS")</f>
        <v>0</v>
      </c>
      <c r="AO2076">
        <f t="shared" ref="AO2076:AO2107" si="1529">SUM(W2076:X2076)</f>
        <v>0</v>
      </c>
      <c r="AP2076">
        <f t="shared" ref="AP2076:AP2107" si="1530">IF(COUNTIF(V2076:X2076,"NA")=3,0,IF(OR(AND(AM2076=0,AN2076&gt;0),AND(AM2076="NS",AO2076&gt;0), AND(AM2076="NS", AN2076=0,AO2076=0)), 1, IF(OR(AND(AM2076&gt;0,AN2076&gt;1,AM2076&gt;AO2076), AND(AM2076="NS",AN2076=2), AND(AM2076="NS",AO2076=0,AN2076&gt;0),AM2076=AO2076), 0, 1)))</f>
        <v>0</v>
      </c>
      <c r="AQ2076">
        <f t="shared" ref="AQ2076:AQ2107" si="1531">Y2076</f>
        <v>0</v>
      </c>
      <c r="AR2076">
        <f t="shared" ref="AR2076:AR2107" si="1532">COUNTIF(Z2076:AA2076,"NS")</f>
        <v>0</v>
      </c>
      <c r="AS2076">
        <f t="shared" ref="AS2076:AS2107" si="1533">SUM(Z2076:AA2076)</f>
        <v>0</v>
      </c>
      <c r="AT2076">
        <f t="shared" ref="AT2076:AT2107" si="1534">IF(COUNTIF(Y2076:AA2076,"NA")=3,0,IF(OR(AND(AQ2076=0,AR2076&gt;0),AND(AQ2076="NS",AS2076&gt;0), AND(AQ2076="NS", AR2076=0,AS2076=0)), 1, IF(OR(AND(AQ2076&gt;0,AR2076&gt;1,AQ2076&gt;AS2076), AND(AQ2076="NS",AR2076=2), AND(AQ2076="NS",AS2076=0,AR2076&gt;0),AQ2076=AS2076), 0, 1)))</f>
        <v>0</v>
      </c>
      <c r="AU2076">
        <f t="shared" ref="AU2076:AU2107" si="1535">AB2076</f>
        <v>0</v>
      </c>
      <c r="AV2076">
        <f t="shared" ref="AV2076:AV2107" si="1536">COUNTIF(AC2076:AD2076,"NS")</f>
        <v>0</v>
      </c>
      <c r="AW2076">
        <f t="shared" ref="AW2076:AW2107" si="1537">SUM(AC2076:AD2076)</f>
        <v>0</v>
      </c>
      <c r="AX2076">
        <f t="shared" ref="AX2076:AX2107" si="1538">IF(COUNTIF(AB2076:AD2076,"NA")=3,0,IF(OR(AND(AU2076=0,AV2076&gt;0),AND(AU2076="NS",AW2076&gt;0), AND(AU2076="NS", AV2076=0,AW2076=0)), 1, IF(OR(AND(AU2076&gt;0,AV2076&gt;1,AU2076&gt;AW2076), AND(AU2076="NS",AV2076=2), AND(AU2076="NS",AW2076=0,AV2076&gt;0),AU2076=AW2076), 0, 1)))</f>
        <v>0</v>
      </c>
      <c r="AY2076" s="356" t="str">
        <f t="shared" si="1488"/>
        <v/>
      </c>
      <c r="AZ2076" s="357">
        <f t="shared" si="1489"/>
        <v>0</v>
      </c>
      <c r="BA2076" s="358">
        <f t="shared" si="1490"/>
        <v>0</v>
      </c>
      <c r="BB2076" s="359">
        <f t="shared" si="1491"/>
        <v>0</v>
      </c>
      <c r="BC2076" s="356" t="str">
        <f t="shared" si="1492"/>
        <v/>
      </c>
      <c r="BD2076" s="357">
        <f t="shared" si="1493"/>
        <v>0</v>
      </c>
      <c r="BE2076" s="358">
        <f t="shared" si="1494"/>
        <v>0</v>
      </c>
      <c r="BF2076" s="359">
        <f t="shared" si="1495"/>
        <v>0</v>
      </c>
      <c r="BG2076" s="356" t="str">
        <f t="shared" si="1496"/>
        <v/>
      </c>
      <c r="BH2076" s="357">
        <f t="shared" si="1497"/>
        <v>0</v>
      </c>
      <c r="BI2076" s="358">
        <f t="shared" si="1498"/>
        <v>0</v>
      </c>
      <c r="BJ2076" s="359">
        <f t="shared" si="1499"/>
        <v>0</v>
      </c>
      <c r="BK2076" s="293">
        <f t="shared" si="1500"/>
        <v>0</v>
      </c>
      <c r="BL2076" s="352" t="str">
        <f>IF(BK2076=0,"",
IF(SUM($BK$2012:BK2076)=1,BM2076,
IF($BK$2132&gt;SUM($BK$2012:BK2076),_xlfn.CONCAT(", ",BM2076),
IF($BK$2132=SUM($BK$2012:BK2076),_xlfn.CONCAT(" y ",BM2076)))))</f>
        <v/>
      </c>
      <c r="BM2076" s="120" t="s">
        <v>5249</v>
      </c>
      <c r="BN2076" s="290">
        <f t="shared" si="1501"/>
        <v>0</v>
      </c>
      <c r="BO2076" s="293">
        <f t="shared" si="1502"/>
        <v>0</v>
      </c>
      <c r="BP2076" s="283" t="str">
        <f>IF(BO2076=0,"",
IF(SUM($BO$2012:BO2076)=1,BQ2076,
IF($BO$2132&gt;SUM($BO$2012:BO2076),_xlfn.CONCAT(", ",BQ2076),
IF($BO$2132=SUM($BO$2012:BO2076),_xlfn.CONCAT(" y ",BQ2076)))))</f>
        <v/>
      </c>
      <c r="BQ2076" s="120" t="s">
        <v>5249</v>
      </c>
    </row>
    <row r="2077" spans="1:69" ht="15" customHeight="1">
      <c r="A2077" s="30"/>
      <c r="B2077" s="31"/>
      <c r="C2077" s="35" t="s">
        <v>5250</v>
      </c>
      <c r="D2077" s="800" t="str">
        <f>IF(CNGE_2026_M1_Secc1_Sub1!$D106="","",CNGE_2026_M1_Secc1_Sub1!$D106)</f>
        <v/>
      </c>
      <c r="E2077" s="723"/>
      <c r="F2077" s="723"/>
      <c r="G2077" s="723"/>
      <c r="H2077" s="723"/>
      <c r="I2077" s="723"/>
      <c r="J2077" s="723"/>
      <c r="K2077" s="723"/>
      <c r="L2077" s="723"/>
      <c r="M2077" s="723"/>
      <c r="N2077" s="723"/>
      <c r="O2077" s="723"/>
      <c r="P2077" s="723"/>
      <c r="Q2077" s="723"/>
      <c r="R2077" s="724"/>
      <c r="S2077" s="637" t="str">
        <f t="shared" si="1521"/>
        <v/>
      </c>
      <c r="T2077" s="637" t="str">
        <f t="shared" si="1522"/>
        <v/>
      </c>
      <c r="U2077" s="637" t="str">
        <f t="shared" si="1523"/>
        <v/>
      </c>
      <c r="V2077" s="638"/>
      <c r="W2077" s="638"/>
      <c r="X2077" s="638"/>
      <c r="Y2077" s="638"/>
      <c r="Z2077" s="638"/>
      <c r="AA2077" s="638"/>
      <c r="AB2077" s="638"/>
      <c r="AC2077" s="638"/>
      <c r="AD2077" s="638"/>
      <c r="AI2077" t="str">
        <f t="shared" si="1524"/>
        <v/>
      </c>
      <c r="AJ2077">
        <f t="shared" si="1525"/>
        <v>0</v>
      </c>
      <c r="AK2077">
        <f t="shared" si="1526"/>
        <v>0</v>
      </c>
      <c r="AL2077">
        <f t="shared" ref="AL2077:AL2131" si="1539">IF(COUNTIF(S2077:U2077,"NA")=3,0,IF(OR(AND(AI2077=0,AJ2077&gt;0),AND(AI2077="NS",AK2077&gt;0), AND(AI2077="NS", AJ2077=0,AK2077=0)), 1, IF(OR(AND(AI2077&gt;0,AJ2077&gt;1,AI2077&gt;AK2077), AND(AI2077="NS",AJ2077=2), AND(AI2077="NS",AK2077=0,AJ2077&gt;0),AI2077=AK2077), 0,IF(AI2077="",0,1))))</f>
        <v>0</v>
      </c>
      <c r="AM2077">
        <f t="shared" si="1527"/>
        <v>0</v>
      </c>
      <c r="AN2077">
        <f t="shared" si="1528"/>
        <v>0</v>
      </c>
      <c r="AO2077">
        <f t="shared" si="1529"/>
        <v>0</v>
      </c>
      <c r="AP2077">
        <f t="shared" si="1530"/>
        <v>0</v>
      </c>
      <c r="AQ2077">
        <f t="shared" si="1531"/>
        <v>0</v>
      </c>
      <c r="AR2077">
        <f t="shared" si="1532"/>
        <v>0</v>
      </c>
      <c r="AS2077">
        <f t="shared" si="1533"/>
        <v>0</v>
      </c>
      <c r="AT2077">
        <f t="shared" si="1534"/>
        <v>0</v>
      </c>
      <c r="AU2077">
        <f t="shared" si="1535"/>
        <v>0</v>
      </c>
      <c r="AV2077">
        <f t="shared" si="1536"/>
        <v>0</v>
      </c>
      <c r="AW2077">
        <f t="shared" si="1537"/>
        <v>0</v>
      </c>
      <c r="AX2077">
        <f t="shared" si="1538"/>
        <v>0</v>
      </c>
      <c r="AY2077" s="356" t="str">
        <f t="shared" ref="AY2077:AY2131" si="1540">S2077</f>
        <v/>
      </c>
      <c r="AZ2077" s="357">
        <f t="shared" ref="AZ2077:AZ2131" si="1541">COUNTIF(V2077,"NS")+COUNTIF(Y2077,"NS") + COUNTIF(AB2077,"NS")</f>
        <v>0</v>
      </c>
      <c r="BA2077" s="358">
        <f t="shared" ref="BA2077:BA2131" si="1542">SUM(V2077,Y2077,AB2077)</f>
        <v>0</v>
      </c>
      <c r="BB2077" s="359">
        <f t="shared" ref="BB2077:BB2131" si="1543">IF(OR(AND(AY2077=0,AZ2077&gt;0),AND(AY2077="NS",BA2077&gt;0),AND(AY2077="NS",AZ2077=0,BA2077=0)),1,IF(OR(AND(AY2077&gt;0,AZ2077&gt;1,AY2077&gt;BA2077),AND(AY2077="NS",AZ2077=2),AND(AY2077="NS",BA2077=0,AZ2077&gt;0),AY2077=BA2077),0,IF(AY2077="",0,1)))</f>
        <v>0</v>
      </c>
      <c r="BC2077" s="356" t="str">
        <f t="shared" ref="BC2077:BC2131" si="1544">T2077</f>
        <v/>
      </c>
      <c r="BD2077" s="357">
        <f t="shared" ref="BD2077:BD2131" si="1545">COUNTIF(W2077,"NS")+COUNTIF(Z2077,"NS") + COUNTIF(AC2077,"NS")</f>
        <v>0</v>
      </c>
      <c r="BE2077" s="358">
        <f t="shared" ref="BE2077:BE2131" si="1546">SUM(W2077,Z2077,AC2077)</f>
        <v>0</v>
      </c>
      <c r="BF2077" s="359">
        <f t="shared" ref="BF2077:BF2131" si="1547">IF(OR(AND(BC2077=0,BD2077&gt;0),AND(BC2077="NS",BE2077&gt;0),AND(BC2077="NS",BD2077=0,BE2077=0)),1,IF(OR(AND(BC2077&gt;0,BD2077&gt;1,BC2077&gt;BE2077),AND(BC2077="NS",BD2077=2),AND(BC2077="NS",BE2077=0,BD2077&gt;0),BC2077=BE2077),0,IF(BC2077="",0,1)))</f>
        <v>0</v>
      </c>
      <c r="BG2077" s="356" t="str">
        <f t="shared" ref="BG2077:BG2131" si="1548">U2077</f>
        <v/>
      </c>
      <c r="BH2077" s="357">
        <f t="shared" ref="BH2077:BH2131" si="1549">COUNTIF(X2077,"NS")+COUNTIF(AA2077,"NS") + COUNTIF(AD2077,"NS")</f>
        <v>0</v>
      </c>
      <c r="BI2077" s="358">
        <f t="shared" ref="BI2077:BI2131" si="1550">SUM(X2077,AA2077,AD2077)</f>
        <v>0</v>
      </c>
      <c r="BJ2077" s="359">
        <f t="shared" ref="BJ2077:BJ2131" si="1551">IF(OR(AND(BG2077=0,BH2077&gt;0),AND(BG2077="NS",BI2077&gt;0),AND(BG2077="NS",BH2077=0,BI2077=0)),1,IF(OR(AND(BG2077&gt;0,BH2077&gt;1,BG2077&gt;BI2077),AND(BG2077="NS",BH2077=2),AND(BG2077="NS",BI2077=0,BH2077&gt;0),BG2077=BI2077),0,IF(BG2077="",0,1)))</f>
        <v>0</v>
      </c>
      <c r="BK2077" s="293">
        <f t="shared" ref="BK2077:BK2130" si="1552">IF(SUM(AL2077,AP2077,AT2077,AX2077,BB2077,BF2077,BJ2077)=0,0,1)</f>
        <v>0</v>
      </c>
      <c r="BL2077" s="352" t="str">
        <f>IF(BK2077=0,"",
IF(SUM($BK$2012:BK2077)=1,BM2077,
IF($BK$2132&gt;SUM($BK$2012:BK2077),_xlfn.CONCAT(", ",BM2077),
IF($BK$2132=SUM($BK$2012:BK2077),_xlfn.CONCAT(" y ",BM2077)))))</f>
        <v/>
      </c>
      <c r="BM2077" s="120" t="s">
        <v>5251</v>
      </c>
      <c r="BN2077" s="290">
        <f t="shared" ref="BN2077:BN2131" si="1553">IF(AND(COUNTBLANK(D2077)=1,COUNTA(V2077:AD2077)=0),0,IF(AND(COUNTBLANK(D2077)=0,COUNTA(V2077:AD2077)=9),0,1))</f>
        <v>0</v>
      </c>
      <c r="BO2077" s="293">
        <f t="shared" ref="BO2077:BO2131" si="1554">IF(BN2077=0,0,1)</f>
        <v>0</v>
      </c>
      <c r="BP2077" s="283" t="str">
        <f>IF(BO2077=0,"",
IF(SUM($BO$2012:BO2077)=1,BQ2077,
IF($BO$2132&gt;SUM($BO$2012:BO2077),_xlfn.CONCAT(", ",BQ2077),
IF($BO$2132=SUM($BO$2012:BO2077),_xlfn.CONCAT(" y ",BQ2077)))))</f>
        <v/>
      </c>
      <c r="BQ2077" s="120" t="s">
        <v>5251</v>
      </c>
    </row>
    <row r="2078" spans="1:69" ht="15" customHeight="1">
      <c r="A2078" s="30"/>
      <c r="B2078" s="31"/>
      <c r="C2078" s="35" t="s">
        <v>5252</v>
      </c>
      <c r="D2078" s="800" t="str">
        <f>IF(CNGE_2026_M1_Secc1_Sub1!$D107="","",CNGE_2026_M1_Secc1_Sub1!$D107)</f>
        <v/>
      </c>
      <c r="E2078" s="723"/>
      <c r="F2078" s="723"/>
      <c r="G2078" s="723"/>
      <c r="H2078" s="723"/>
      <c r="I2078" s="723"/>
      <c r="J2078" s="723"/>
      <c r="K2078" s="723"/>
      <c r="L2078" s="723"/>
      <c r="M2078" s="723"/>
      <c r="N2078" s="723"/>
      <c r="O2078" s="723"/>
      <c r="P2078" s="723"/>
      <c r="Q2078" s="723"/>
      <c r="R2078" s="724"/>
      <c r="S2078" s="637" t="str">
        <f t="shared" si="1521"/>
        <v/>
      </c>
      <c r="T2078" s="637" t="str">
        <f t="shared" si="1522"/>
        <v/>
      </c>
      <c r="U2078" s="637" t="str">
        <f t="shared" si="1523"/>
        <v/>
      </c>
      <c r="V2078" s="638"/>
      <c r="W2078" s="638"/>
      <c r="X2078" s="638"/>
      <c r="Y2078" s="638"/>
      <c r="Z2078" s="638"/>
      <c r="AA2078" s="638"/>
      <c r="AB2078" s="638"/>
      <c r="AC2078" s="638"/>
      <c r="AD2078" s="638"/>
      <c r="AI2078" t="str">
        <f t="shared" si="1524"/>
        <v/>
      </c>
      <c r="AJ2078">
        <f t="shared" si="1525"/>
        <v>0</v>
      </c>
      <c r="AK2078">
        <f t="shared" si="1526"/>
        <v>0</v>
      </c>
      <c r="AL2078">
        <f t="shared" si="1539"/>
        <v>0</v>
      </c>
      <c r="AM2078">
        <f t="shared" si="1527"/>
        <v>0</v>
      </c>
      <c r="AN2078">
        <f t="shared" si="1528"/>
        <v>0</v>
      </c>
      <c r="AO2078">
        <f t="shared" si="1529"/>
        <v>0</v>
      </c>
      <c r="AP2078">
        <f t="shared" si="1530"/>
        <v>0</v>
      </c>
      <c r="AQ2078">
        <f t="shared" si="1531"/>
        <v>0</v>
      </c>
      <c r="AR2078">
        <f t="shared" si="1532"/>
        <v>0</v>
      </c>
      <c r="AS2078">
        <f t="shared" si="1533"/>
        <v>0</v>
      </c>
      <c r="AT2078">
        <f t="shared" si="1534"/>
        <v>0</v>
      </c>
      <c r="AU2078">
        <f t="shared" si="1535"/>
        <v>0</v>
      </c>
      <c r="AV2078">
        <f t="shared" si="1536"/>
        <v>0</v>
      </c>
      <c r="AW2078">
        <f t="shared" si="1537"/>
        <v>0</v>
      </c>
      <c r="AX2078">
        <f t="shared" si="1538"/>
        <v>0</v>
      </c>
      <c r="AY2078" s="356" t="str">
        <f t="shared" si="1540"/>
        <v/>
      </c>
      <c r="AZ2078" s="357">
        <f t="shared" si="1541"/>
        <v>0</v>
      </c>
      <c r="BA2078" s="358">
        <f t="shared" si="1542"/>
        <v>0</v>
      </c>
      <c r="BB2078" s="359">
        <f t="shared" si="1543"/>
        <v>0</v>
      </c>
      <c r="BC2078" s="356" t="str">
        <f t="shared" si="1544"/>
        <v/>
      </c>
      <c r="BD2078" s="357">
        <f t="shared" si="1545"/>
        <v>0</v>
      </c>
      <c r="BE2078" s="358">
        <f t="shared" si="1546"/>
        <v>0</v>
      </c>
      <c r="BF2078" s="359">
        <f t="shared" si="1547"/>
        <v>0</v>
      </c>
      <c r="BG2078" s="356" t="str">
        <f t="shared" si="1548"/>
        <v/>
      </c>
      <c r="BH2078" s="357">
        <f t="shared" si="1549"/>
        <v>0</v>
      </c>
      <c r="BI2078" s="358">
        <f t="shared" si="1550"/>
        <v>0</v>
      </c>
      <c r="BJ2078" s="359">
        <f t="shared" si="1551"/>
        <v>0</v>
      </c>
      <c r="BK2078" s="293">
        <f t="shared" si="1552"/>
        <v>0</v>
      </c>
      <c r="BL2078" s="352" t="str">
        <f>IF(BK2078=0,"",
IF(SUM($BK$2012:BK2078)=1,BM2078,
IF($BK$2132&gt;SUM($BK$2012:BK2078),_xlfn.CONCAT(", ",BM2078),
IF($BK$2132=SUM($BK$2012:BK2078),_xlfn.CONCAT(" y ",BM2078)))))</f>
        <v/>
      </c>
      <c r="BM2078" s="120" t="s">
        <v>5253</v>
      </c>
      <c r="BN2078" s="290">
        <f t="shared" si="1553"/>
        <v>0</v>
      </c>
      <c r="BO2078" s="293">
        <f t="shared" si="1554"/>
        <v>0</v>
      </c>
      <c r="BP2078" s="283" t="str">
        <f>IF(BO2078=0,"",
IF(SUM($BO$2012:BO2078)=1,BQ2078,
IF($BO$2132&gt;SUM($BO$2012:BO2078),_xlfn.CONCAT(", ",BQ2078),
IF($BO$2132=SUM($BO$2012:BO2078),_xlfn.CONCAT(" y ",BQ2078)))))</f>
        <v/>
      </c>
      <c r="BQ2078" s="120" t="s">
        <v>5253</v>
      </c>
    </row>
    <row r="2079" spans="1:69" ht="15" customHeight="1">
      <c r="A2079" s="30"/>
      <c r="B2079" s="31"/>
      <c r="C2079" s="35" t="s">
        <v>5254</v>
      </c>
      <c r="D2079" s="800" t="str">
        <f>IF(CNGE_2026_M1_Secc1_Sub1!$D108="","",CNGE_2026_M1_Secc1_Sub1!$D108)</f>
        <v/>
      </c>
      <c r="E2079" s="723"/>
      <c r="F2079" s="723"/>
      <c r="G2079" s="723"/>
      <c r="H2079" s="723"/>
      <c r="I2079" s="723"/>
      <c r="J2079" s="723"/>
      <c r="K2079" s="723"/>
      <c r="L2079" s="723"/>
      <c r="M2079" s="723"/>
      <c r="N2079" s="723"/>
      <c r="O2079" s="723"/>
      <c r="P2079" s="723"/>
      <c r="Q2079" s="723"/>
      <c r="R2079" s="724"/>
      <c r="S2079" s="637" t="str">
        <f t="shared" si="1521"/>
        <v/>
      </c>
      <c r="T2079" s="637" t="str">
        <f t="shared" si="1522"/>
        <v/>
      </c>
      <c r="U2079" s="637" t="str">
        <f t="shared" si="1523"/>
        <v/>
      </c>
      <c r="V2079" s="638"/>
      <c r="W2079" s="638"/>
      <c r="X2079" s="638"/>
      <c r="Y2079" s="638"/>
      <c r="Z2079" s="638"/>
      <c r="AA2079" s="638"/>
      <c r="AB2079" s="638"/>
      <c r="AC2079" s="638"/>
      <c r="AD2079" s="638"/>
      <c r="AI2079" t="str">
        <f t="shared" si="1524"/>
        <v/>
      </c>
      <c r="AJ2079">
        <f t="shared" si="1525"/>
        <v>0</v>
      </c>
      <c r="AK2079">
        <f t="shared" si="1526"/>
        <v>0</v>
      </c>
      <c r="AL2079">
        <f t="shared" si="1539"/>
        <v>0</v>
      </c>
      <c r="AM2079">
        <f t="shared" si="1527"/>
        <v>0</v>
      </c>
      <c r="AN2079">
        <f t="shared" si="1528"/>
        <v>0</v>
      </c>
      <c r="AO2079">
        <f t="shared" si="1529"/>
        <v>0</v>
      </c>
      <c r="AP2079">
        <f t="shared" si="1530"/>
        <v>0</v>
      </c>
      <c r="AQ2079">
        <f t="shared" si="1531"/>
        <v>0</v>
      </c>
      <c r="AR2079">
        <f t="shared" si="1532"/>
        <v>0</v>
      </c>
      <c r="AS2079">
        <f t="shared" si="1533"/>
        <v>0</v>
      </c>
      <c r="AT2079">
        <f t="shared" si="1534"/>
        <v>0</v>
      </c>
      <c r="AU2079">
        <f t="shared" si="1535"/>
        <v>0</v>
      </c>
      <c r="AV2079">
        <f t="shared" si="1536"/>
        <v>0</v>
      </c>
      <c r="AW2079">
        <f t="shared" si="1537"/>
        <v>0</v>
      </c>
      <c r="AX2079">
        <f t="shared" si="1538"/>
        <v>0</v>
      </c>
      <c r="AY2079" s="356" t="str">
        <f t="shared" si="1540"/>
        <v/>
      </c>
      <c r="AZ2079" s="357">
        <f t="shared" si="1541"/>
        <v>0</v>
      </c>
      <c r="BA2079" s="358">
        <f t="shared" si="1542"/>
        <v>0</v>
      </c>
      <c r="BB2079" s="359">
        <f t="shared" si="1543"/>
        <v>0</v>
      </c>
      <c r="BC2079" s="356" t="str">
        <f t="shared" si="1544"/>
        <v/>
      </c>
      <c r="BD2079" s="357">
        <f t="shared" si="1545"/>
        <v>0</v>
      </c>
      <c r="BE2079" s="358">
        <f t="shared" si="1546"/>
        <v>0</v>
      </c>
      <c r="BF2079" s="359">
        <f t="shared" si="1547"/>
        <v>0</v>
      </c>
      <c r="BG2079" s="356" t="str">
        <f t="shared" si="1548"/>
        <v/>
      </c>
      <c r="BH2079" s="357">
        <f t="shared" si="1549"/>
        <v>0</v>
      </c>
      <c r="BI2079" s="358">
        <f t="shared" si="1550"/>
        <v>0</v>
      </c>
      <c r="BJ2079" s="359">
        <f t="shared" si="1551"/>
        <v>0</v>
      </c>
      <c r="BK2079" s="293">
        <f t="shared" si="1552"/>
        <v>0</v>
      </c>
      <c r="BL2079" s="352" t="str">
        <f>IF(BK2079=0,"",
IF(SUM($BK$2012:BK2079)=1,BM2079,
IF($BK$2132&gt;SUM($BK$2012:BK2079),_xlfn.CONCAT(", ",BM2079),
IF($BK$2132=SUM($BK$2012:BK2079),_xlfn.CONCAT(" y ",BM2079)))))</f>
        <v/>
      </c>
      <c r="BM2079" s="120" t="s">
        <v>5255</v>
      </c>
      <c r="BN2079" s="290">
        <f t="shared" si="1553"/>
        <v>0</v>
      </c>
      <c r="BO2079" s="293">
        <f t="shared" si="1554"/>
        <v>0</v>
      </c>
      <c r="BP2079" s="283" t="str">
        <f>IF(BO2079=0,"",
IF(SUM($BO$2012:BO2079)=1,BQ2079,
IF($BO$2132&gt;SUM($BO$2012:BO2079),_xlfn.CONCAT(", ",BQ2079),
IF($BO$2132=SUM($BO$2012:BO2079),_xlfn.CONCAT(" y ",BQ2079)))))</f>
        <v/>
      </c>
      <c r="BQ2079" s="120" t="s">
        <v>5255</v>
      </c>
    </row>
    <row r="2080" spans="1:69" ht="15" customHeight="1">
      <c r="A2080" s="30"/>
      <c r="B2080" s="31"/>
      <c r="C2080" s="35" t="s">
        <v>5256</v>
      </c>
      <c r="D2080" s="800" t="str">
        <f>IF(CNGE_2026_M1_Secc1_Sub1!$D109="","",CNGE_2026_M1_Secc1_Sub1!$D109)</f>
        <v/>
      </c>
      <c r="E2080" s="723"/>
      <c r="F2080" s="723"/>
      <c r="G2080" s="723"/>
      <c r="H2080" s="723"/>
      <c r="I2080" s="723"/>
      <c r="J2080" s="723"/>
      <c r="K2080" s="723"/>
      <c r="L2080" s="723"/>
      <c r="M2080" s="723"/>
      <c r="N2080" s="723"/>
      <c r="O2080" s="723"/>
      <c r="P2080" s="723"/>
      <c r="Q2080" s="723"/>
      <c r="R2080" s="724"/>
      <c r="S2080" s="637" t="str">
        <f t="shared" si="1521"/>
        <v/>
      </c>
      <c r="T2080" s="637" t="str">
        <f t="shared" si="1522"/>
        <v/>
      </c>
      <c r="U2080" s="637" t="str">
        <f t="shared" si="1523"/>
        <v/>
      </c>
      <c r="V2080" s="638"/>
      <c r="W2080" s="638"/>
      <c r="X2080" s="638"/>
      <c r="Y2080" s="638"/>
      <c r="Z2080" s="638"/>
      <c r="AA2080" s="638"/>
      <c r="AB2080" s="638"/>
      <c r="AC2080" s="638"/>
      <c r="AD2080" s="638"/>
      <c r="AI2080" t="str">
        <f t="shared" si="1524"/>
        <v/>
      </c>
      <c r="AJ2080">
        <f t="shared" si="1525"/>
        <v>0</v>
      </c>
      <c r="AK2080">
        <f t="shared" si="1526"/>
        <v>0</v>
      </c>
      <c r="AL2080">
        <f t="shared" si="1539"/>
        <v>0</v>
      </c>
      <c r="AM2080">
        <f t="shared" si="1527"/>
        <v>0</v>
      </c>
      <c r="AN2080">
        <f t="shared" si="1528"/>
        <v>0</v>
      </c>
      <c r="AO2080">
        <f t="shared" si="1529"/>
        <v>0</v>
      </c>
      <c r="AP2080">
        <f t="shared" si="1530"/>
        <v>0</v>
      </c>
      <c r="AQ2080">
        <f t="shared" si="1531"/>
        <v>0</v>
      </c>
      <c r="AR2080">
        <f t="shared" si="1532"/>
        <v>0</v>
      </c>
      <c r="AS2080">
        <f t="shared" si="1533"/>
        <v>0</v>
      </c>
      <c r="AT2080">
        <f t="shared" si="1534"/>
        <v>0</v>
      </c>
      <c r="AU2080">
        <f t="shared" si="1535"/>
        <v>0</v>
      </c>
      <c r="AV2080">
        <f t="shared" si="1536"/>
        <v>0</v>
      </c>
      <c r="AW2080">
        <f t="shared" si="1537"/>
        <v>0</v>
      </c>
      <c r="AX2080">
        <f t="shared" si="1538"/>
        <v>0</v>
      </c>
      <c r="AY2080" s="356" t="str">
        <f t="shared" si="1540"/>
        <v/>
      </c>
      <c r="AZ2080" s="357">
        <f t="shared" si="1541"/>
        <v>0</v>
      </c>
      <c r="BA2080" s="358">
        <f t="shared" si="1542"/>
        <v>0</v>
      </c>
      <c r="BB2080" s="359">
        <f t="shared" si="1543"/>
        <v>0</v>
      </c>
      <c r="BC2080" s="356" t="str">
        <f t="shared" si="1544"/>
        <v/>
      </c>
      <c r="BD2080" s="357">
        <f t="shared" si="1545"/>
        <v>0</v>
      </c>
      <c r="BE2080" s="358">
        <f t="shared" si="1546"/>
        <v>0</v>
      </c>
      <c r="BF2080" s="359">
        <f t="shared" si="1547"/>
        <v>0</v>
      </c>
      <c r="BG2080" s="356" t="str">
        <f t="shared" si="1548"/>
        <v/>
      </c>
      <c r="BH2080" s="357">
        <f t="shared" si="1549"/>
        <v>0</v>
      </c>
      <c r="BI2080" s="358">
        <f t="shared" si="1550"/>
        <v>0</v>
      </c>
      <c r="BJ2080" s="359">
        <f t="shared" si="1551"/>
        <v>0</v>
      </c>
      <c r="BK2080" s="293">
        <f t="shared" si="1552"/>
        <v>0</v>
      </c>
      <c r="BL2080" s="352" t="str">
        <f>IF(BK2080=0,"",
IF(SUM($BK$2012:BK2080)=1,BM2080,
IF($BK$2132&gt;SUM($BK$2012:BK2080),_xlfn.CONCAT(", ",BM2080),
IF($BK$2132=SUM($BK$2012:BK2080),_xlfn.CONCAT(" y ",BM2080)))))</f>
        <v/>
      </c>
      <c r="BM2080" s="120" t="s">
        <v>5257</v>
      </c>
      <c r="BN2080" s="290">
        <f t="shared" si="1553"/>
        <v>0</v>
      </c>
      <c r="BO2080" s="293">
        <f t="shared" si="1554"/>
        <v>0</v>
      </c>
      <c r="BP2080" s="283" t="str">
        <f>IF(BO2080=0,"",
IF(SUM($BO$2012:BO2080)=1,BQ2080,
IF($BO$2132&gt;SUM($BO$2012:BO2080),_xlfn.CONCAT(", ",BQ2080),
IF($BO$2132=SUM($BO$2012:BO2080),_xlfn.CONCAT(" y ",BQ2080)))))</f>
        <v/>
      </c>
      <c r="BQ2080" s="120" t="s">
        <v>5257</v>
      </c>
    </row>
    <row r="2081" spans="1:69" ht="15" customHeight="1">
      <c r="A2081" s="30"/>
      <c r="B2081" s="31"/>
      <c r="C2081" s="35" t="s">
        <v>5258</v>
      </c>
      <c r="D2081" s="800" t="str">
        <f>IF(CNGE_2026_M1_Secc1_Sub1!$D110="","",CNGE_2026_M1_Secc1_Sub1!$D110)</f>
        <v/>
      </c>
      <c r="E2081" s="723"/>
      <c r="F2081" s="723"/>
      <c r="G2081" s="723"/>
      <c r="H2081" s="723"/>
      <c r="I2081" s="723"/>
      <c r="J2081" s="723"/>
      <c r="K2081" s="723"/>
      <c r="L2081" s="723"/>
      <c r="M2081" s="723"/>
      <c r="N2081" s="723"/>
      <c r="O2081" s="723"/>
      <c r="P2081" s="723"/>
      <c r="Q2081" s="723"/>
      <c r="R2081" s="724"/>
      <c r="S2081" s="637" t="str">
        <f t="shared" si="1521"/>
        <v/>
      </c>
      <c r="T2081" s="637" t="str">
        <f t="shared" si="1522"/>
        <v/>
      </c>
      <c r="U2081" s="637" t="str">
        <f t="shared" si="1523"/>
        <v/>
      </c>
      <c r="V2081" s="638"/>
      <c r="W2081" s="638"/>
      <c r="X2081" s="638"/>
      <c r="Y2081" s="638"/>
      <c r="Z2081" s="638"/>
      <c r="AA2081" s="638"/>
      <c r="AB2081" s="638"/>
      <c r="AC2081" s="638"/>
      <c r="AD2081" s="638"/>
      <c r="AI2081" t="str">
        <f t="shared" si="1524"/>
        <v/>
      </c>
      <c r="AJ2081">
        <f t="shared" si="1525"/>
        <v>0</v>
      </c>
      <c r="AK2081">
        <f t="shared" si="1526"/>
        <v>0</v>
      </c>
      <c r="AL2081">
        <f t="shared" si="1539"/>
        <v>0</v>
      </c>
      <c r="AM2081">
        <f t="shared" si="1527"/>
        <v>0</v>
      </c>
      <c r="AN2081">
        <f t="shared" si="1528"/>
        <v>0</v>
      </c>
      <c r="AO2081">
        <f t="shared" si="1529"/>
        <v>0</v>
      </c>
      <c r="AP2081">
        <f t="shared" si="1530"/>
        <v>0</v>
      </c>
      <c r="AQ2081">
        <f t="shared" si="1531"/>
        <v>0</v>
      </c>
      <c r="AR2081">
        <f t="shared" si="1532"/>
        <v>0</v>
      </c>
      <c r="AS2081">
        <f t="shared" si="1533"/>
        <v>0</v>
      </c>
      <c r="AT2081">
        <f t="shared" si="1534"/>
        <v>0</v>
      </c>
      <c r="AU2081">
        <f t="shared" si="1535"/>
        <v>0</v>
      </c>
      <c r="AV2081">
        <f t="shared" si="1536"/>
        <v>0</v>
      </c>
      <c r="AW2081">
        <f t="shared" si="1537"/>
        <v>0</v>
      </c>
      <c r="AX2081">
        <f t="shared" si="1538"/>
        <v>0</v>
      </c>
      <c r="AY2081" s="356" t="str">
        <f t="shared" si="1540"/>
        <v/>
      </c>
      <c r="AZ2081" s="357">
        <f t="shared" si="1541"/>
        <v>0</v>
      </c>
      <c r="BA2081" s="358">
        <f t="shared" si="1542"/>
        <v>0</v>
      </c>
      <c r="BB2081" s="359">
        <f t="shared" si="1543"/>
        <v>0</v>
      </c>
      <c r="BC2081" s="356" t="str">
        <f t="shared" si="1544"/>
        <v/>
      </c>
      <c r="BD2081" s="357">
        <f t="shared" si="1545"/>
        <v>0</v>
      </c>
      <c r="BE2081" s="358">
        <f t="shared" si="1546"/>
        <v>0</v>
      </c>
      <c r="BF2081" s="359">
        <f t="shared" si="1547"/>
        <v>0</v>
      </c>
      <c r="BG2081" s="356" t="str">
        <f t="shared" si="1548"/>
        <v/>
      </c>
      <c r="BH2081" s="357">
        <f t="shared" si="1549"/>
        <v>0</v>
      </c>
      <c r="BI2081" s="358">
        <f t="shared" si="1550"/>
        <v>0</v>
      </c>
      <c r="BJ2081" s="359">
        <f t="shared" si="1551"/>
        <v>0</v>
      </c>
      <c r="BK2081" s="293">
        <f t="shared" si="1552"/>
        <v>0</v>
      </c>
      <c r="BL2081" s="352" t="str">
        <f>IF(BK2081=0,"",
IF(SUM($BK$2012:BK2081)=1,BM2081,
IF($BK$2132&gt;SUM($BK$2012:BK2081),_xlfn.CONCAT(", ",BM2081),
IF($BK$2132=SUM($BK$2012:BK2081),_xlfn.CONCAT(" y ",BM2081)))))</f>
        <v/>
      </c>
      <c r="BM2081" s="120" t="s">
        <v>5259</v>
      </c>
      <c r="BN2081" s="290">
        <f t="shared" si="1553"/>
        <v>0</v>
      </c>
      <c r="BO2081" s="293">
        <f t="shared" si="1554"/>
        <v>0</v>
      </c>
      <c r="BP2081" s="283" t="str">
        <f>IF(BO2081=0,"",
IF(SUM($BO$2012:BO2081)=1,BQ2081,
IF($BO$2132&gt;SUM($BO$2012:BO2081),_xlfn.CONCAT(", ",BQ2081),
IF($BO$2132=SUM($BO$2012:BO2081),_xlfn.CONCAT(" y ",BQ2081)))))</f>
        <v/>
      </c>
      <c r="BQ2081" s="120" t="s">
        <v>5259</v>
      </c>
    </row>
    <row r="2082" spans="1:69" ht="15" customHeight="1">
      <c r="A2082" s="30"/>
      <c r="B2082" s="31"/>
      <c r="C2082" s="35" t="s">
        <v>5260</v>
      </c>
      <c r="D2082" s="800" t="str">
        <f>IF(CNGE_2026_M1_Secc1_Sub1!$D111="","",CNGE_2026_M1_Secc1_Sub1!$D111)</f>
        <v/>
      </c>
      <c r="E2082" s="723"/>
      <c r="F2082" s="723"/>
      <c r="G2082" s="723"/>
      <c r="H2082" s="723"/>
      <c r="I2082" s="723"/>
      <c r="J2082" s="723"/>
      <c r="K2082" s="723"/>
      <c r="L2082" s="723"/>
      <c r="M2082" s="723"/>
      <c r="N2082" s="723"/>
      <c r="O2082" s="723"/>
      <c r="P2082" s="723"/>
      <c r="Q2082" s="723"/>
      <c r="R2082" s="724"/>
      <c r="S2082" s="637" t="str">
        <f t="shared" si="1521"/>
        <v/>
      </c>
      <c r="T2082" s="637" t="str">
        <f t="shared" si="1522"/>
        <v/>
      </c>
      <c r="U2082" s="637" t="str">
        <f t="shared" si="1523"/>
        <v/>
      </c>
      <c r="V2082" s="638"/>
      <c r="W2082" s="638"/>
      <c r="X2082" s="638"/>
      <c r="Y2082" s="638"/>
      <c r="Z2082" s="638"/>
      <c r="AA2082" s="638"/>
      <c r="AB2082" s="638"/>
      <c r="AC2082" s="638"/>
      <c r="AD2082" s="638"/>
      <c r="AI2082" t="str">
        <f t="shared" si="1524"/>
        <v/>
      </c>
      <c r="AJ2082">
        <f t="shared" si="1525"/>
        <v>0</v>
      </c>
      <c r="AK2082">
        <f t="shared" si="1526"/>
        <v>0</v>
      </c>
      <c r="AL2082">
        <f t="shared" si="1539"/>
        <v>0</v>
      </c>
      <c r="AM2082">
        <f t="shared" si="1527"/>
        <v>0</v>
      </c>
      <c r="AN2082">
        <f t="shared" si="1528"/>
        <v>0</v>
      </c>
      <c r="AO2082">
        <f t="shared" si="1529"/>
        <v>0</v>
      </c>
      <c r="AP2082">
        <f t="shared" si="1530"/>
        <v>0</v>
      </c>
      <c r="AQ2082">
        <f t="shared" si="1531"/>
        <v>0</v>
      </c>
      <c r="AR2082">
        <f t="shared" si="1532"/>
        <v>0</v>
      </c>
      <c r="AS2082">
        <f t="shared" si="1533"/>
        <v>0</v>
      </c>
      <c r="AT2082">
        <f t="shared" si="1534"/>
        <v>0</v>
      </c>
      <c r="AU2082">
        <f t="shared" si="1535"/>
        <v>0</v>
      </c>
      <c r="AV2082">
        <f t="shared" si="1536"/>
        <v>0</v>
      </c>
      <c r="AW2082">
        <f t="shared" si="1537"/>
        <v>0</v>
      </c>
      <c r="AX2082">
        <f t="shared" si="1538"/>
        <v>0</v>
      </c>
      <c r="AY2082" s="356" t="str">
        <f t="shared" si="1540"/>
        <v/>
      </c>
      <c r="AZ2082" s="357">
        <f t="shared" si="1541"/>
        <v>0</v>
      </c>
      <c r="BA2082" s="358">
        <f t="shared" si="1542"/>
        <v>0</v>
      </c>
      <c r="BB2082" s="359">
        <f t="shared" si="1543"/>
        <v>0</v>
      </c>
      <c r="BC2082" s="356" t="str">
        <f t="shared" si="1544"/>
        <v/>
      </c>
      <c r="BD2082" s="357">
        <f t="shared" si="1545"/>
        <v>0</v>
      </c>
      <c r="BE2082" s="358">
        <f t="shared" si="1546"/>
        <v>0</v>
      </c>
      <c r="BF2082" s="359">
        <f t="shared" si="1547"/>
        <v>0</v>
      </c>
      <c r="BG2082" s="356" t="str">
        <f t="shared" si="1548"/>
        <v/>
      </c>
      <c r="BH2082" s="357">
        <f t="shared" si="1549"/>
        <v>0</v>
      </c>
      <c r="BI2082" s="358">
        <f t="shared" si="1550"/>
        <v>0</v>
      </c>
      <c r="BJ2082" s="359">
        <f t="shared" si="1551"/>
        <v>0</v>
      </c>
      <c r="BK2082" s="293">
        <f t="shared" si="1552"/>
        <v>0</v>
      </c>
      <c r="BL2082" s="352" t="str">
        <f>IF(BK2082=0,"",
IF(SUM($BK$2012:BK2082)=1,BM2082,
IF($BK$2132&gt;SUM($BK$2012:BK2082),_xlfn.CONCAT(", ",BM2082),
IF($BK$2132=SUM($BK$2012:BK2082),_xlfn.CONCAT(" y ",BM2082)))))</f>
        <v/>
      </c>
      <c r="BM2082" s="120" t="s">
        <v>5261</v>
      </c>
      <c r="BN2082" s="290">
        <f t="shared" si="1553"/>
        <v>0</v>
      </c>
      <c r="BO2082" s="293">
        <f t="shared" si="1554"/>
        <v>0</v>
      </c>
      <c r="BP2082" s="283" t="str">
        <f>IF(BO2082=0,"",
IF(SUM($BO$2012:BO2082)=1,BQ2082,
IF($BO$2132&gt;SUM($BO$2012:BO2082),_xlfn.CONCAT(", ",BQ2082),
IF($BO$2132=SUM($BO$2012:BO2082),_xlfn.CONCAT(" y ",BQ2082)))))</f>
        <v/>
      </c>
      <c r="BQ2082" s="120" t="s">
        <v>5261</v>
      </c>
    </row>
    <row r="2083" spans="1:69" ht="15" customHeight="1">
      <c r="A2083" s="30"/>
      <c r="B2083" s="31"/>
      <c r="C2083" s="35" t="s">
        <v>5262</v>
      </c>
      <c r="D2083" s="800" t="str">
        <f>IF(CNGE_2026_M1_Secc1_Sub1!$D112="","",CNGE_2026_M1_Secc1_Sub1!$D112)</f>
        <v/>
      </c>
      <c r="E2083" s="723"/>
      <c r="F2083" s="723"/>
      <c r="G2083" s="723"/>
      <c r="H2083" s="723"/>
      <c r="I2083" s="723"/>
      <c r="J2083" s="723"/>
      <c r="K2083" s="723"/>
      <c r="L2083" s="723"/>
      <c r="M2083" s="723"/>
      <c r="N2083" s="723"/>
      <c r="O2083" s="723"/>
      <c r="P2083" s="723"/>
      <c r="Q2083" s="723"/>
      <c r="R2083" s="724"/>
      <c r="S2083" s="637" t="str">
        <f t="shared" si="1521"/>
        <v/>
      </c>
      <c r="T2083" s="637" t="str">
        <f t="shared" si="1522"/>
        <v/>
      </c>
      <c r="U2083" s="637" t="str">
        <f t="shared" si="1523"/>
        <v/>
      </c>
      <c r="V2083" s="638"/>
      <c r="W2083" s="638"/>
      <c r="X2083" s="638"/>
      <c r="Y2083" s="638"/>
      <c r="Z2083" s="638"/>
      <c r="AA2083" s="638"/>
      <c r="AB2083" s="638"/>
      <c r="AC2083" s="638"/>
      <c r="AD2083" s="638"/>
      <c r="AI2083" t="str">
        <f t="shared" si="1524"/>
        <v/>
      </c>
      <c r="AJ2083">
        <f t="shared" si="1525"/>
        <v>0</v>
      </c>
      <c r="AK2083">
        <f t="shared" si="1526"/>
        <v>0</v>
      </c>
      <c r="AL2083">
        <f t="shared" si="1539"/>
        <v>0</v>
      </c>
      <c r="AM2083">
        <f t="shared" si="1527"/>
        <v>0</v>
      </c>
      <c r="AN2083">
        <f t="shared" si="1528"/>
        <v>0</v>
      </c>
      <c r="AO2083">
        <f t="shared" si="1529"/>
        <v>0</v>
      </c>
      <c r="AP2083">
        <f t="shared" si="1530"/>
        <v>0</v>
      </c>
      <c r="AQ2083">
        <f t="shared" si="1531"/>
        <v>0</v>
      </c>
      <c r="AR2083">
        <f t="shared" si="1532"/>
        <v>0</v>
      </c>
      <c r="AS2083">
        <f t="shared" si="1533"/>
        <v>0</v>
      </c>
      <c r="AT2083">
        <f t="shared" si="1534"/>
        <v>0</v>
      </c>
      <c r="AU2083">
        <f t="shared" si="1535"/>
        <v>0</v>
      </c>
      <c r="AV2083">
        <f t="shared" si="1536"/>
        <v>0</v>
      </c>
      <c r="AW2083">
        <f t="shared" si="1537"/>
        <v>0</v>
      </c>
      <c r="AX2083">
        <f t="shared" si="1538"/>
        <v>0</v>
      </c>
      <c r="AY2083" s="356" t="str">
        <f t="shared" si="1540"/>
        <v/>
      </c>
      <c r="AZ2083" s="357">
        <f t="shared" si="1541"/>
        <v>0</v>
      </c>
      <c r="BA2083" s="358">
        <f t="shared" si="1542"/>
        <v>0</v>
      </c>
      <c r="BB2083" s="359">
        <f t="shared" si="1543"/>
        <v>0</v>
      </c>
      <c r="BC2083" s="356" t="str">
        <f t="shared" si="1544"/>
        <v/>
      </c>
      <c r="BD2083" s="357">
        <f t="shared" si="1545"/>
        <v>0</v>
      </c>
      <c r="BE2083" s="358">
        <f t="shared" si="1546"/>
        <v>0</v>
      </c>
      <c r="BF2083" s="359">
        <f t="shared" si="1547"/>
        <v>0</v>
      </c>
      <c r="BG2083" s="356" t="str">
        <f t="shared" si="1548"/>
        <v/>
      </c>
      <c r="BH2083" s="357">
        <f t="shared" si="1549"/>
        <v>0</v>
      </c>
      <c r="BI2083" s="358">
        <f t="shared" si="1550"/>
        <v>0</v>
      </c>
      <c r="BJ2083" s="359">
        <f t="shared" si="1551"/>
        <v>0</v>
      </c>
      <c r="BK2083" s="293">
        <f t="shared" si="1552"/>
        <v>0</v>
      </c>
      <c r="BL2083" s="352" t="str">
        <f>IF(BK2083=0,"",
IF(SUM($BK$2012:BK2083)=1,BM2083,
IF($BK$2132&gt;SUM($BK$2012:BK2083),_xlfn.CONCAT(", ",BM2083),
IF($BK$2132=SUM($BK$2012:BK2083),_xlfn.CONCAT(" y ",BM2083)))))</f>
        <v/>
      </c>
      <c r="BM2083" s="120" t="s">
        <v>5263</v>
      </c>
      <c r="BN2083" s="290">
        <f t="shared" si="1553"/>
        <v>0</v>
      </c>
      <c r="BO2083" s="293">
        <f t="shared" si="1554"/>
        <v>0</v>
      </c>
      <c r="BP2083" s="283" t="str">
        <f>IF(BO2083=0,"",
IF(SUM($BO$2012:BO2083)=1,BQ2083,
IF($BO$2132&gt;SUM($BO$2012:BO2083),_xlfn.CONCAT(", ",BQ2083),
IF($BO$2132=SUM($BO$2012:BO2083),_xlfn.CONCAT(" y ",BQ2083)))))</f>
        <v/>
      </c>
      <c r="BQ2083" s="120" t="s">
        <v>5263</v>
      </c>
    </row>
    <row r="2084" spans="1:69" ht="15" customHeight="1">
      <c r="A2084" s="30"/>
      <c r="B2084" s="31"/>
      <c r="C2084" s="35" t="s">
        <v>5264</v>
      </c>
      <c r="D2084" s="800" t="str">
        <f>IF(CNGE_2026_M1_Secc1_Sub1!$D113="","",CNGE_2026_M1_Secc1_Sub1!$D113)</f>
        <v/>
      </c>
      <c r="E2084" s="723"/>
      <c r="F2084" s="723"/>
      <c r="G2084" s="723"/>
      <c r="H2084" s="723"/>
      <c r="I2084" s="723"/>
      <c r="J2084" s="723"/>
      <c r="K2084" s="723"/>
      <c r="L2084" s="723"/>
      <c r="M2084" s="723"/>
      <c r="N2084" s="723"/>
      <c r="O2084" s="723"/>
      <c r="P2084" s="723"/>
      <c r="Q2084" s="723"/>
      <c r="R2084" s="724"/>
      <c r="S2084" s="637" t="str">
        <f t="shared" si="1521"/>
        <v/>
      </c>
      <c r="T2084" s="637" t="str">
        <f t="shared" si="1522"/>
        <v/>
      </c>
      <c r="U2084" s="637" t="str">
        <f t="shared" si="1523"/>
        <v/>
      </c>
      <c r="V2084" s="638"/>
      <c r="W2084" s="638"/>
      <c r="X2084" s="638"/>
      <c r="Y2084" s="638"/>
      <c r="Z2084" s="638"/>
      <c r="AA2084" s="638"/>
      <c r="AB2084" s="638"/>
      <c r="AC2084" s="638"/>
      <c r="AD2084" s="638"/>
      <c r="AI2084" t="str">
        <f t="shared" si="1524"/>
        <v/>
      </c>
      <c r="AJ2084">
        <f t="shared" si="1525"/>
        <v>0</v>
      </c>
      <c r="AK2084">
        <f t="shared" si="1526"/>
        <v>0</v>
      </c>
      <c r="AL2084">
        <f t="shared" si="1539"/>
        <v>0</v>
      </c>
      <c r="AM2084">
        <f t="shared" si="1527"/>
        <v>0</v>
      </c>
      <c r="AN2084">
        <f t="shared" si="1528"/>
        <v>0</v>
      </c>
      <c r="AO2084">
        <f t="shared" si="1529"/>
        <v>0</v>
      </c>
      <c r="AP2084">
        <f t="shared" si="1530"/>
        <v>0</v>
      </c>
      <c r="AQ2084">
        <f t="shared" si="1531"/>
        <v>0</v>
      </c>
      <c r="AR2084">
        <f t="shared" si="1532"/>
        <v>0</v>
      </c>
      <c r="AS2084">
        <f t="shared" si="1533"/>
        <v>0</v>
      </c>
      <c r="AT2084">
        <f t="shared" si="1534"/>
        <v>0</v>
      </c>
      <c r="AU2084">
        <f t="shared" si="1535"/>
        <v>0</v>
      </c>
      <c r="AV2084">
        <f t="shared" si="1536"/>
        <v>0</v>
      </c>
      <c r="AW2084">
        <f t="shared" si="1537"/>
        <v>0</v>
      </c>
      <c r="AX2084">
        <f t="shared" si="1538"/>
        <v>0</v>
      </c>
      <c r="AY2084" s="356" t="str">
        <f t="shared" si="1540"/>
        <v/>
      </c>
      <c r="AZ2084" s="357">
        <f t="shared" si="1541"/>
        <v>0</v>
      </c>
      <c r="BA2084" s="358">
        <f t="shared" si="1542"/>
        <v>0</v>
      </c>
      <c r="BB2084" s="359">
        <f t="shared" si="1543"/>
        <v>0</v>
      </c>
      <c r="BC2084" s="356" t="str">
        <f t="shared" si="1544"/>
        <v/>
      </c>
      <c r="BD2084" s="357">
        <f t="shared" si="1545"/>
        <v>0</v>
      </c>
      <c r="BE2084" s="358">
        <f t="shared" si="1546"/>
        <v>0</v>
      </c>
      <c r="BF2084" s="359">
        <f t="shared" si="1547"/>
        <v>0</v>
      </c>
      <c r="BG2084" s="356" t="str">
        <f t="shared" si="1548"/>
        <v/>
      </c>
      <c r="BH2084" s="357">
        <f t="shared" si="1549"/>
        <v>0</v>
      </c>
      <c r="BI2084" s="358">
        <f t="shared" si="1550"/>
        <v>0</v>
      </c>
      <c r="BJ2084" s="359">
        <f t="shared" si="1551"/>
        <v>0</v>
      </c>
      <c r="BK2084" s="293">
        <f t="shared" si="1552"/>
        <v>0</v>
      </c>
      <c r="BL2084" s="352" t="str">
        <f>IF(BK2084=0,"",
IF(SUM($BK$2012:BK2084)=1,BM2084,
IF($BK$2132&gt;SUM($BK$2012:BK2084),_xlfn.CONCAT(", ",BM2084),
IF($BK$2132=SUM($BK$2012:BK2084),_xlfn.CONCAT(" y ",BM2084)))))</f>
        <v/>
      </c>
      <c r="BM2084" s="120" t="s">
        <v>5265</v>
      </c>
      <c r="BN2084" s="290">
        <f t="shared" si="1553"/>
        <v>0</v>
      </c>
      <c r="BO2084" s="293">
        <f t="shared" si="1554"/>
        <v>0</v>
      </c>
      <c r="BP2084" s="283" t="str">
        <f>IF(BO2084=0,"",
IF(SUM($BO$2012:BO2084)=1,BQ2084,
IF($BO$2132&gt;SUM($BO$2012:BO2084),_xlfn.CONCAT(", ",BQ2084),
IF($BO$2132=SUM($BO$2012:BO2084),_xlfn.CONCAT(" y ",BQ2084)))))</f>
        <v/>
      </c>
      <c r="BQ2084" s="120" t="s">
        <v>5265</v>
      </c>
    </row>
    <row r="2085" spans="1:69" ht="15" customHeight="1">
      <c r="A2085" s="30"/>
      <c r="B2085" s="31"/>
      <c r="C2085" s="35" t="s">
        <v>5266</v>
      </c>
      <c r="D2085" s="800" t="str">
        <f>IF(CNGE_2026_M1_Secc1_Sub1!$D114="","",CNGE_2026_M1_Secc1_Sub1!$D114)</f>
        <v/>
      </c>
      <c r="E2085" s="723"/>
      <c r="F2085" s="723"/>
      <c r="G2085" s="723"/>
      <c r="H2085" s="723"/>
      <c r="I2085" s="723"/>
      <c r="J2085" s="723"/>
      <c r="K2085" s="723"/>
      <c r="L2085" s="723"/>
      <c r="M2085" s="723"/>
      <c r="N2085" s="723"/>
      <c r="O2085" s="723"/>
      <c r="P2085" s="723"/>
      <c r="Q2085" s="723"/>
      <c r="R2085" s="724"/>
      <c r="S2085" s="637" t="str">
        <f t="shared" si="1521"/>
        <v/>
      </c>
      <c r="T2085" s="637" t="str">
        <f t="shared" si="1522"/>
        <v/>
      </c>
      <c r="U2085" s="637" t="str">
        <f t="shared" si="1523"/>
        <v/>
      </c>
      <c r="V2085" s="638"/>
      <c r="W2085" s="638"/>
      <c r="X2085" s="638"/>
      <c r="Y2085" s="638"/>
      <c r="Z2085" s="638"/>
      <c r="AA2085" s="638"/>
      <c r="AB2085" s="638"/>
      <c r="AC2085" s="638"/>
      <c r="AD2085" s="638"/>
      <c r="AI2085" t="str">
        <f t="shared" si="1524"/>
        <v/>
      </c>
      <c r="AJ2085">
        <f t="shared" si="1525"/>
        <v>0</v>
      </c>
      <c r="AK2085">
        <f t="shared" si="1526"/>
        <v>0</v>
      </c>
      <c r="AL2085">
        <f t="shared" si="1539"/>
        <v>0</v>
      </c>
      <c r="AM2085">
        <f t="shared" si="1527"/>
        <v>0</v>
      </c>
      <c r="AN2085">
        <f t="shared" si="1528"/>
        <v>0</v>
      </c>
      <c r="AO2085">
        <f t="shared" si="1529"/>
        <v>0</v>
      </c>
      <c r="AP2085">
        <f t="shared" si="1530"/>
        <v>0</v>
      </c>
      <c r="AQ2085">
        <f t="shared" si="1531"/>
        <v>0</v>
      </c>
      <c r="AR2085">
        <f t="shared" si="1532"/>
        <v>0</v>
      </c>
      <c r="AS2085">
        <f t="shared" si="1533"/>
        <v>0</v>
      </c>
      <c r="AT2085">
        <f t="shared" si="1534"/>
        <v>0</v>
      </c>
      <c r="AU2085">
        <f t="shared" si="1535"/>
        <v>0</v>
      </c>
      <c r="AV2085">
        <f t="shared" si="1536"/>
        <v>0</v>
      </c>
      <c r="AW2085">
        <f t="shared" si="1537"/>
        <v>0</v>
      </c>
      <c r="AX2085">
        <f t="shared" si="1538"/>
        <v>0</v>
      </c>
      <c r="AY2085" s="356" t="str">
        <f t="shared" si="1540"/>
        <v/>
      </c>
      <c r="AZ2085" s="357">
        <f t="shared" si="1541"/>
        <v>0</v>
      </c>
      <c r="BA2085" s="358">
        <f t="shared" si="1542"/>
        <v>0</v>
      </c>
      <c r="BB2085" s="359">
        <f t="shared" si="1543"/>
        <v>0</v>
      </c>
      <c r="BC2085" s="356" t="str">
        <f t="shared" si="1544"/>
        <v/>
      </c>
      <c r="BD2085" s="357">
        <f t="shared" si="1545"/>
        <v>0</v>
      </c>
      <c r="BE2085" s="358">
        <f t="shared" si="1546"/>
        <v>0</v>
      </c>
      <c r="BF2085" s="359">
        <f t="shared" si="1547"/>
        <v>0</v>
      </c>
      <c r="BG2085" s="356" t="str">
        <f t="shared" si="1548"/>
        <v/>
      </c>
      <c r="BH2085" s="357">
        <f t="shared" si="1549"/>
        <v>0</v>
      </c>
      <c r="BI2085" s="358">
        <f t="shared" si="1550"/>
        <v>0</v>
      </c>
      <c r="BJ2085" s="359">
        <f t="shared" si="1551"/>
        <v>0</v>
      </c>
      <c r="BK2085" s="293">
        <f t="shared" si="1552"/>
        <v>0</v>
      </c>
      <c r="BL2085" s="352" t="str">
        <f>IF(BK2085=0,"",
IF(SUM($BK$2012:BK2085)=1,BM2085,
IF($BK$2132&gt;SUM($BK$2012:BK2085),_xlfn.CONCAT(", ",BM2085),
IF($BK$2132=SUM($BK$2012:BK2085),_xlfn.CONCAT(" y ",BM2085)))))</f>
        <v/>
      </c>
      <c r="BM2085" s="120" t="s">
        <v>5267</v>
      </c>
      <c r="BN2085" s="290">
        <f t="shared" si="1553"/>
        <v>0</v>
      </c>
      <c r="BO2085" s="293">
        <f t="shared" si="1554"/>
        <v>0</v>
      </c>
      <c r="BP2085" s="283" t="str">
        <f>IF(BO2085=0,"",
IF(SUM($BO$2012:BO2085)=1,BQ2085,
IF($BO$2132&gt;SUM($BO$2012:BO2085),_xlfn.CONCAT(", ",BQ2085),
IF($BO$2132=SUM($BO$2012:BO2085),_xlfn.CONCAT(" y ",BQ2085)))))</f>
        <v/>
      </c>
      <c r="BQ2085" s="120" t="s">
        <v>5267</v>
      </c>
    </row>
    <row r="2086" spans="1:69" ht="15" customHeight="1">
      <c r="A2086" s="30"/>
      <c r="B2086" s="31"/>
      <c r="C2086" s="35" t="s">
        <v>5268</v>
      </c>
      <c r="D2086" s="800" t="str">
        <f>IF(CNGE_2026_M1_Secc1_Sub1!$D115="","",CNGE_2026_M1_Secc1_Sub1!$D115)</f>
        <v/>
      </c>
      <c r="E2086" s="723"/>
      <c r="F2086" s="723"/>
      <c r="G2086" s="723"/>
      <c r="H2086" s="723"/>
      <c r="I2086" s="723"/>
      <c r="J2086" s="723"/>
      <c r="K2086" s="723"/>
      <c r="L2086" s="723"/>
      <c r="M2086" s="723"/>
      <c r="N2086" s="723"/>
      <c r="O2086" s="723"/>
      <c r="P2086" s="723"/>
      <c r="Q2086" s="723"/>
      <c r="R2086" s="724"/>
      <c r="S2086" s="637" t="str">
        <f t="shared" si="1521"/>
        <v/>
      </c>
      <c r="T2086" s="637" t="str">
        <f t="shared" si="1522"/>
        <v/>
      </c>
      <c r="U2086" s="637" t="str">
        <f t="shared" si="1523"/>
        <v/>
      </c>
      <c r="V2086" s="638"/>
      <c r="W2086" s="638"/>
      <c r="X2086" s="638"/>
      <c r="Y2086" s="638"/>
      <c r="Z2086" s="638"/>
      <c r="AA2086" s="638"/>
      <c r="AB2086" s="638"/>
      <c r="AC2086" s="638"/>
      <c r="AD2086" s="638"/>
      <c r="AI2086" t="str">
        <f t="shared" si="1524"/>
        <v/>
      </c>
      <c r="AJ2086">
        <f t="shared" si="1525"/>
        <v>0</v>
      </c>
      <c r="AK2086">
        <f t="shared" si="1526"/>
        <v>0</v>
      </c>
      <c r="AL2086">
        <f t="shared" si="1539"/>
        <v>0</v>
      </c>
      <c r="AM2086">
        <f t="shared" si="1527"/>
        <v>0</v>
      </c>
      <c r="AN2086">
        <f t="shared" si="1528"/>
        <v>0</v>
      </c>
      <c r="AO2086">
        <f t="shared" si="1529"/>
        <v>0</v>
      </c>
      <c r="AP2086">
        <f t="shared" si="1530"/>
        <v>0</v>
      </c>
      <c r="AQ2086">
        <f t="shared" si="1531"/>
        <v>0</v>
      </c>
      <c r="AR2086">
        <f t="shared" si="1532"/>
        <v>0</v>
      </c>
      <c r="AS2086">
        <f t="shared" si="1533"/>
        <v>0</v>
      </c>
      <c r="AT2086">
        <f t="shared" si="1534"/>
        <v>0</v>
      </c>
      <c r="AU2086">
        <f t="shared" si="1535"/>
        <v>0</v>
      </c>
      <c r="AV2086">
        <f t="shared" si="1536"/>
        <v>0</v>
      </c>
      <c r="AW2086">
        <f t="shared" si="1537"/>
        <v>0</v>
      </c>
      <c r="AX2086">
        <f t="shared" si="1538"/>
        <v>0</v>
      </c>
      <c r="AY2086" s="356" t="str">
        <f t="shared" si="1540"/>
        <v/>
      </c>
      <c r="AZ2086" s="357">
        <f t="shared" si="1541"/>
        <v>0</v>
      </c>
      <c r="BA2086" s="358">
        <f t="shared" si="1542"/>
        <v>0</v>
      </c>
      <c r="BB2086" s="359">
        <f t="shared" si="1543"/>
        <v>0</v>
      </c>
      <c r="BC2086" s="356" t="str">
        <f t="shared" si="1544"/>
        <v/>
      </c>
      <c r="BD2086" s="357">
        <f t="shared" si="1545"/>
        <v>0</v>
      </c>
      <c r="BE2086" s="358">
        <f t="shared" si="1546"/>
        <v>0</v>
      </c>
      <c r="BF2086" s="359">
        <f t="shared" si="1547"/>
        <v>0</v>
      </c>
      <c r="BG2086" s="356" t="str">
        <f t="shared" si="1548"/>
        <v/>
      </c>
      <c r="BH2086" s="357">
        <f t="shared" si="1549"/>
        <v>0</v>
      </c>
      <c r="BI2086" s="358">
        <f t="shared" si="1550"/>
        <v>0</v>
      </c>
      <c r="BJ2086" s="359">
        <f t="shared" si="1551"/>
        <v>0</v>
      </c>
      <c r="BK2086" s="293">
        <f t="shared" si="1552"/>
        <v>0</v>
      </c>
      <c r="BL2086" s="352" t="str">
        <f>IF(BK2086=0,"",
IF(SUM($BK$2012:BK2086)=1,BM2086,
IF($BK$2132&gt;SUM($BK$2012:BK2086),_xlfn.CONCAT(", ",BM2086),
IF($BK$2132=SUM($BK$2012:BK2086),_xlfn.CONCAT(" y ",BM2086)))))</f>
        <v/>
      </c>
      <c r="BM2086" s="120" t="s">
        <v>5269</v>
      </c>
      <c r="BN2086" s="290">
        <f t="shared" si="1553"/>
        <v>0</v>
      </c>
      <c r="BO2086" s="293">
        <f t="shared" si="1554"/>
        <v>0</v>
      </c>
      <c r="BP2086" s="283" t="str">
        <f>IF(BO2086=0,"",
IF(SUM($BO$2012:BO2086)=1,BQ2086,
IF($BO$2132&gt;SUM($BO$2012:BO2086),_xlfn.CONCAT(", ",BQ2086),
IF($BO$2132=SUM($BO$2012:BO2086),_xlfn.CONCAT(" y ",BQ2086)))))</f>
        <v/>
      </c>
      <c r="BQ2086" s="120" t="s">
        <v>5269</v>
      </c>
    </row>
    <row r="2087" spans="1:69" ht="15" customHeight="1">
      <c r="A2087" s="30"/>
      <c r="B2087" s="31"/>
      <c r="C2087" s="35" t="s">
        <v>5270</v>
      </c>
      <c r="D2087" s="800" t="str">
        <f>IF(CNGE_2026_M1_Secc1_Sub1!$D116="","",CNGE_2026_M1_Secc1_Sub1!$D116)</f>
        <v/>
      </c>
      <c r="E2087" s="723"/>
      <c r="F2087" s="723"/>
      <c r="G2087" s="723"/>
      <c r="H2087" s="723"/>
      <c r="I2087" s="723"/>
      <c r="J2087" s="723"/>
      <c r="K2087" s="723"/>
      <c r="L2087" s="723"/>
      <c r="M2087" s="723"/>
      <c r="N2087" s="723"/>
      <c r="O2087" s="723"/>
      <c r="P2087" s="723"/>
      <c r="Q2087" s="723"/>
      <c r="R2087" s="724"/>
      <c r="S2087" s="637" t="str">
        <f t="shared" si="1521"/>
        <v/>
      </c>
      <c r="T2087" s="637" t="str">
        <f t="shared" si="1522"/>
        <v/>
      </c>
      <c r="U2087" s="637" t="str">
        <f t="shared" si="1523"/>
        <v/>
      </c>
      <c r="V2087" s="638"/>
      <c r="W2087" s="638"/>
      <c r="X2087" s="638"/>
      <c r="Y2087" s="638"/>
      <c r="Z2087" s="638"/>
      <c r="AA2087" s="638"/>
      <c r="AB2087" s="638"/>
      <c r="AC2087" s="638"/>
      <c r="AD2087" s="638"/>
      <c r="AI2087" t="str">
        <f t="shared" si="1524"/>
        <v/>
      </c>
      <c r="AJ2087">
        <f t="shared" si="1525"/>
        <v>0</v>
      </c>
      <c r="AK2087">
        <f t="shared" si="1526"/>
        <v>0</v>
      </c>
      <c r="AL2087">
        <f t="shared" si="1539"/>
        <v>0</v>
      </c>
      <c r="AM2087">
        <f t="shared" si="1527"/>
        <v>0</v>
      </c>
      <c r="AN2087">
        <f t="shared" si="1528"/>
        <v>0</v>
      </c>
      <c r="AO2087">
        <f t="shared" si="1529"/>
        <v>0</v>
      </c>
      <c r="AP2087">
        <f t="shared" si="1530"/>
        <v>0</v>
      </c>
      <c r="AQ2087">
        <f t="shared" si="1531"/>
        <v>0</v>
      </c>
      <c r="AR2087">
        <f t="shared" si="1532"/>
        <v>0</v>
      </c>
      <c r="AS2087">
        <f t="shared" si="1533"/>
        <v>0</v>
      </c>
      <c r="AT2087">
        <f t="shared" si="1534"/>
        <v>0</v>
      </c>
      <c r="AU2087">
        <f t="shared" si="1535"/>
        <v>0</v>
      </c>
      <c r="AV2087">
        <f t="shared" si="1536"/>
        <v>0</v>
      </c>
      <c r="AW2087">
        <f t="shared" si="1537"/>
        <v>0</v>
      </c>
      <c r="AX2087">
        <f t="shared" si="1538"/>
        <v>0</v>
      </c>
      <c r="AY2087" s="356" t="str">
        <f t="shared" si="1540"/>
        <v/>
      </c>
      <c r="AZ2087" s="357">
        <f t="shared" si="1541"/>
        <v>0</v>
      </c>
      <c r="BA2087" s="358">
        <f t="shared" si="1542"/>
        <v>0</v>
      </c>
      <c r="BB2087" s="359">
        <f t="shared" si="1543"/>
        <v>0</v>
      </c>
      <c r="BC2087" s="356" t="str">
        <f t="shared" si="1544"/>
        <v/>
      </c>
      <c r="BD2087" s="357">
        <f t="shared" si="1545"/>
        <v>0</v>
      </c>
      <c r="BE2087" s="358">
        <f t="shared" si="1546"/>
        <v>0</v>
      </c>
      <c r="BF2087" s="359">
        <f t="shared" si="1547"/>
        <v>0</v>
      </c>
      <c r="BG2087" s="356" t="str">
        <f t="shared" si="1548"/>
        <v/>
      </c>
      <c r="BH2087" s="357">
        <f t="shared" si="1549"/>
        <v>0</v>
      </c>
      <c r="BI2087" s="358">
        <f t="shared" si="1550"/>
        <v>0</v>
      </c>
      <c r="BJ2087" s="359">
        <f t="shared" si="1551"/>
        <v>0</v>
      </c>
      <c r="BK2087" s="293">
        <f t="shared" si="1552"/>
        <v>0</v>
      </c>
      <c r="BL2087" s="352" t="str">
        <f>IF(BK2087=0,"",
IF(SUM($BK$2012:BK2087)=1,BM2087,
IF($BK$2132&gt;SUM($BK$2012:BK2087),_xlfn.CONCAT(", ",BM2087),
IF($BK$2132=SUM($BK$2012:BK2087),_xlfn.CONCAT(" y ",BM2087)))))</f>
        <v/>
      </c>
      <c r="BM2087" s="120" t="s">
        <v>5271</v>
      </c>
      <c r="BN2087" s="290">
        <f t="shared" si="1553"/>
        <v>0</v>
      </c>
      <c r="BO2087" s="293">
        <f t="shared" si="1554"/>
        <v>0</v>
      </c>
      <c r="BP2087" s="283" t="str">
        <f>IF(BO2087=0,"",
IF(SUM($BO$2012:BO2087)=1,BQ2087,
IF($BO$2132&gt;SUM($BO$2012:BO2087),_xlfn.CONCAT(", ",BQ2087),
IF($BO$2132=SUM($BO$2012:BO2087),_xlfn.CONCAT(" y ",BQ2087)))))</f>
        <v/>
      </c>
      <c r="BQ2087" s="120" t="s">
        <v>5271</v>
      </c>
    </row>
    <row r="2088" spans="1:69" ht="15" customHeight="1">
      <c r="A2088" s="30"/>
      <c r="B2088" s="31"/>
      <c r="C2088" s="35" t="s">
        <v>5272</v>
      </c>
      <c r="D2088" s="800" t="str">
        <f>IF(CNGE_2026_M1_Secc1_Sub1!$D117="","",CNGE_2026_M1_Secc1_Sub1!$D117)</f>
        <v/>
      </c>
      <c r="E2088" s="723"/>
      <c r="F2088" s="723"/>
      <c r="G2088" s="723"/>
      <c r="H2088" s="723"/>
      <c r="I2088" s="723"/>
      <c r="J2088" s="723"/>
      <c r="K2088" s="723"/>
      <c r="L2088" s="723"/>
      <c r="M2088" s="723"/>
      <c r="N2088" s="723"/>
      <c r="O2088" s="723"/>
      <c r="P2088" s="723"/>
      <c r="Q2088" s="723"/>
      <c r="R2088" s="724"/>
      <c r="S2088" s="637" t="str">
        <f t="shared" si="1521"/>
        <v/>
      </c>
      <c r="T2088" s="637" t="str">
        <f t="shared" si="1522"/>
        <v/>
      </c>
      <c r="U2088" s="637" t="str">
        <f t="shared" si="1523"/>
        <v/>
      </c>
      <c r="V2088" s="638"/>
      <c r="W2088" s="638"/>
      <c r="X2088" s="638"/>
      <c r="Y2088" s="638"/>
      <c r="Z2088" s="638"/>
      <c r="AA2088" s="638"/>
      <c r="AB2088" s="638"/>
      <c r="AC2088" s="638"/>
      <c r="AD2088" s="638"/>
      <c r="AI2088" t="str">
        <f t="shared" si="1524"/>
        <v/>
      </c>
      <c r="AJ2088">
        <f t="shared" si="1525"/>
        <v>0</v>
      </c>
      <c r="AK2088">
        <f t="shared" si="1526"/>
        <v>0</v>
      </c>
      <c r="AL2088">
        <f t="shared" si="1539"/>
        <v>0</v>
      </c>
      <c r="AM2088">
        <f t="shared" si="1527"/>
        <v>0</v>
      </c>
      <c r="AN2088">
        <f t="shared" si="1528"/>
        <v>0</v>
      </c>
      <c r="AO2088">
        <f t="shared" si="1529"/>
        <v>0</v>
      </c>
      <c r="AP2088">
        <f t="shared" si="1530"/>
        <v>0</v>
      </c>
      <c r="AQ2088">
        <f t="shared" si="1531"/>
        <v>0</v>
      </c>
      <c r="AR2088">
        <f t="shared" si="1532"/>
        <v>0</v>
      </c>
      <c r="AS2088">
        <f t="shared" si="1533"/>
        <v>0</v>
      </c>
      <c r="AT2088">
        <f t="shared" si="1534"/>
        <v>0</v>
      </c>
      <c r="AU2088">
        <f t="shared" si="1535"/>
        <v>0</v>
      </c>
      <c r="AV2088">
        <f t="shared" si="1536"/>
        <v>0</v>
      </c>
      <c r="AW2088">
        <f t="shared" si="1537"/>
        <v>0</v>
      </c>
      <c r="AX2088">
        <f t="shared" si="1538"/>
        <v>0</v>
      </c>
      <c r="AY2088" s="356" t="str">
        <f t="shared" si="1540"/>
        <v/>
      </c>
      <c r="AZ2088" s="357">
        <f t="shared" si="1541"/>
        <v>0</v>
      </c>
      <c r="BA2088" s="358">
        <f t="shared" si="1542"/>
        <v>0</v>
      </c>
      <c r="BB2088" s="359">
        <f t="shared" si="1543"/>
        <v>0</v>
      </c>
      <c r="BC2088" s="356" t="str">
        <f t="shared" si="1544"/>
        <v/>
      </c>
      <c r="BD2088" s="357">
        <f t="shared" si="1545"/>
        <v>0</v>
      </c>
      <c r="BE2088" s="358">
        <f t="shared" si="1546"/>
        <v>0</v>
      </c>
      <c r="BF2088" s="359">
        <f t="shared" si="1547"/>
        <v>0</v>
      </c>
      <c r="BG2088" s="356" t="str">
        <f t="shared" si="1548"/>
        <v/>
      </c>
      <c r="BH2088" s="357">
        <f t="shared" si="1549"/>
        <v>0</v>
      </c>
      <c r="BI2088" s="358">
        <f t="shared" si="1550"/>
        <v>0</v>
      </c>
      <c r="BJ2088" s="359">
        <f t="shared" si="1551"/>
        <v>0</v>
      </c>
      <c r="BK2088" s="293">
        <f t="shared" si="1552"/>
        <v>0</v>
      </c>
      <c r="BL2088" s="352" t="str">
        <f>IF(BK2088=0,"",
IF(SUM($BK$2012:BK2088)=1,BM2088,
IF($BK$2132&gt;SUM($BK$2012:BK2088),_xlfn.CONCAT(", ",BM2088),
IF($BK$2132=SUM($BK$2012:BK2088),_xlfn.CONCAT(" y ",BM2088)))))</f>
        <v/>
      </c>
      <c r="BM2088" s="120" t="s">
        <v>5273</v>
      </c>
      <c r="BN2088" s="290">
        <f t="shared" si="1553"/>
        <v>0</v>
      </c>
      <c r="BO2088" s="293">
        <f t="shared" si="1554"/>
        <v>0</v>
      </c>
      <c r="BP2088" s="283" t="str">
        <f>IF(BO2088=0,"",
IF(SUM($BO$2012:BO2088)=1,BQ2088,
IF($BO$2132&gt;SUM($BO$2012:BO2088),_xlfn.CONCAT(", ",BQ2088),
IF($BO$2132=SUM($BO$2012:BO2088),_xlfn.CONCAT(" y ",BQ2088)))))</f>
        <v/>
      </c>
      <c r="BQ2088" s="120" t="s">
        <v>5273</v>
      </c>
    </row>
    <row r="2089" spans="1:69" ht="15" customHeight="1">
      <c r="A2089" s="30"/>
      <c r="B2089" s="31"/>
      <c r="C2089" s="35" t="s">
        <v>5274</v>
      </c>
      <c r="D2089" s="800" t="str">
        <f>IF(CNGE_2026_M1_Secc1_Sub1!$D118="","",CNGE_2026_M1_Secc1_Sub1!$D118)</f>
        <v/>
      </c>
      <c r="E2089" s="723"/>
      <c r="F2089" s="723"/>
      <c r="G2089" s="723"/>
      <c r="H2089" s="723"/>
      <c r="I2089" s="723"/>
      <c r="J2089" s="723"/>
      <c r="K2089" s="723"/>
      <c r="L2089" s="723"/>
      <c r="M2089" s="723"/>
      <c r="N2089" s="723"/>
      <c r="O2089" s="723"/>
      <c r="P2089" s="723"/>
      <c r="Q2089" s="723"/>
      <c r="R2089" s="724"/>
      <c r="S2089" s="637" t="str">
        <f t="shared" si="1521"/>
        <v/>
      </c>
      <c r="T2089" s="637" t="str">
        <f t="shared" si="1522"/>
        <v/>
      </c>
      <c r="U2089" s="637" t="str">
        <f t="shared" si="1523"/>
        <v/>
      </c>
      <c r="V2089" s="638"/>
      <c r="W2089" s="638"/>
      <c r="X2089" s="638"/>
      <c r="Y2089" s="638"/>
      <c r="Z2089" s="638"/>
      <c r="AA2089" s="638"/>
      <c r="AB2089" s="638"/>
      <c r="AC2089" s="638"/>
      <c r="AD2089" s="638"/>
      <c r="AI2089" t="str">
        <f t="shared" si="1524"/>
        <v/>
      </c>
      <c r="AJ2089">
        <f t="shared" si="1525"/>
        <v>0</v>
      </c>
      <c r="AK2089">
        <f t="shared" si="1526"/>
        <v>0</v>
      </c>
      <c r="AL2089">
        <f t="shared" si="1539"/>
        <v>0</v>
      </c>
      <c r="AM2089">
        <f t="shared" si="1527"/>
        <v>0</v>
      </c>
      <c r="AN2089">
        <f t="shared" si="1528"/>
        <v>0</v>
      </c>
      <c r="AO2089">
        <f t="shared" si="1529"/>
        <v>0</v>
      </c>
      <c r="AP2089">
        <f t="shared" si="1530"/>
        <v>0</v>
      </c>
      <c r="AQ2089">
        <f t="shared" si="1531"/>
        <v>0</v>
      </c>
      <c r="AR2089">
        <f t="shared" si="1532"/>
        <v>0</v>
      </c>
      <c r="AS2089">
        <f t="shared" si="1533"/>
        <v>0</v>
      </c>
      <c r="AT2089">
        <f t="shared" si="1534"/>
        <v>0</v>
      </c>
      <c r="AU2089">
        <f t="shared" si="1535"/>
        <v>0</v>
      </c>
      <c r="AV2089">
        <f t="shared" si="1536"/>
        <v>0</v>
      </c>
      <c r="AW2089">
        <f t="shared" si="1537"/>
        <v>0</v>
      </c>
      <c r="AX2089">
        <f t="shared" si="1538"/>
        <v>0</v>
      </c>
      <c r="AY2089" s="356" t="str">
        <f t="shared" si="1540"/>
        <v/>
      </c>
      <c r="AZ2089" s="357">
        <f t="shared" si="1541"/>
        <v>0</v>
      </c>
      <c r="BA2089" s="358">
        <f t="shared" si="1542"/>
        <v>0</v>
      </c>
      <c r="BB2089" s="359">
        <f t="shared" si="1543"/>
        <v>0</v>
      </c>
      <c r="BC2089" s="356" t="str">
        <f t="shared" si="1544"/>
        <v/>
      </c>
      <c r="BD2089" s="357">
        <f t="shared" si="1545"/>
        <v>0</v>
      </c>
      <c r="BE2089" s="358">
        <f t="shared" si="1546"/>
        <v>0</v>
      </c>
      <c r="BF2089" s="359">
        <f t="shared" si="1547"/>
        <v>0</v>
      </c>
      <c r="BG2089" s="356" t="str">
        <f t="shared" si="1548"/>
        <v/>
      </c>
      <c r="BH2089" s="357">
        <f t="shared" si="1549"/>
        <v>0</v>
      </c>
      <c r="BI2089" s="358">
        <f t="shared" si="1550"/>
        <v>0</v>
      </c>
      <c r="BJ2089" s="359">
        <f t="shared" si="1551"/>
        <v>0</v>
      </c>
      <c r="BK2089" s="293">
        <f t="shared" si="1552"/>
        <v>0</v>
      </c>
      <c r="BL2089" s="352" t="str">
        <f>IF(BK2089=0,"",
IF(SUM($BK$2012:BK2089)=1,BM2089,
IF($BK$2132&gt;SUM($BK$2012:BK2089),_xlfn.CONCAT(", ",BM2089),
IF($BK$2132=SUM($BK$2012:BK2089),_xlfn.CONCAT(" y ",BM2089)))))</f>
        <v/>
      </c>
      <c r="BM2089" s="120" t="s">
        <v>5275</v>
      </c>
      <c r="BN2089" s="290">
        <f t="shared" si="1553"/>
        <v>0</v>
      </c>
      <c r="BO2089" s="293">
        <f t="shared" si="1554"/>
        <v>0</v>
      </c>
      <c r="BP2089" s="283" t="str">
        <f>IF(BO2089=0,"",
IF(SUM($BO$2012:BO2089)=1,BQ2089,
IF($BO$2132&gt;SUM($BO$2012:BO2089),_xlfn.CONCAT(", ",BQ2089),
IF($BO$2132=SUM($BO$2012:BO2089),_xlfn.CONCAT(" y ",BQ2089)))))</f>
        <v/>
      </c>
      <c r="BQ2089" s="120" t="s">
        <v>5275</v>
      </c>
    </row>
    <row r="2090" spans="1:69" ht="15" customHeight="1">
      <c r="A2090" s="30"/>
      <c r="B2090" s="31"/>
      <c r="C2090" s="35" t="s">
        <v>5276</v>
      </c>
      <c r="D2090" s="800" t="str">
        <f>IF(CNGE_2026_M1_Secc1_Sub1!$D119="","",CNGE_2026_M1_Secc1_Sub1!$D119)</f>
        <v/>
      </c>
      <c r="E2090" s="723"/>
      <c r="F2090" s="723"/>
      <c r="G2090" s="723"/>
      <c r="H2090" s="723"/>
      <c r="I2090" s="723"/>
      <c r="J2090" s="723"/>
      <c r="K2090" s="723"/>
      <c r="L2090" s="723"/>
      <c r="M2090" s="723"/>
      <c r="N2090" s="723"/>
      <c r="O2090" s="723"/>
      <c r="P2090" s="723"/>
      <c r="Q2090" s="723"/>
      <c r="R2090" s="724"/>
      <c r="S2090" s="637" t="str">
        <f t="shared" si="1521"/>
        <v/>
      </c>
      <c r="T2090" s="637" t="str">
        <f t="shared" si="1522"/>
        <v/>
      </c>
      <c r="U2090" s="637" t="str">
        <f t="shared" si="1523"/>
        <v/>
      </c>
      <c r="V2090" s="638"/>
      <c r="W2090" s="638"/>
      <c r="X2090" s="638"/>
      <c r="Y2090" s="638"/>
      <c r="Z2090" s="638"/>
      <c r="AA2090" s="638"/>
      <c r="AB2090" s="638"/>
      <c r="AC2090" s="638"/>
      <c r="AD2090" s="638"/>
      <c r="AI2090" t="str">
        <f t="shared" si="1524"/>
        <v/>
      </c>
      <c r="AJ2090">
        <f t="shared" si="1525"/>
        <v>0</v>
      </c>
      <c r="AK2090">
        <f t="shared" si="1526"/>
        <v>0</v>
      </c>
      <c r="AL2090">
        <f t="shared" si="1539"/>
        <v>0</v>
      </c>
      <c r="AM2090">
        <f t="shared" si="1527"/>
        <v>0</v>
      </c>
      <c r="AN2090">
        <f t="shared" si="1528"/>
        <v>0</v>
      </c>
      <c r="AO2090">
        <f t="shared" si="1529"/>
        <v>0</v>
      </c>
      <c r="AP2090">
        <f t="shared" si="1530"/>
        <v>0</v>
      </c>
      <c r="AQ2090">
        <f t="shared" si="1531"/>
        <v>0</v>
      </c>
      <c r="AR2090">
        <f t="shared" si="1532"/>
        <v>0</v>
      </c>
      <c r="AS2090">
        <f t="shared" si="1533"/>
        <v>0</v>
      </c>
      <c r="AT2090">
        <f t="shared" si="1534"/>
        <v>0</v>
      </c>
      <c r="AU2090">
        <f t="shared" si="1535"/>
        <v>0</v>
      </c>
      <c r="AV2090">
        <f t="shared" si="1536"/>
        <v>0</v>
      </c>
      <c r="AW2090">
        <f t="shared" si="1537"/>
        <v>0</v>
      </c>
      <c r="AX2090">
        <f t="shared" si="1538"/>
        <v>0</v>
      </c>
      <c r="AY2090" s="356" t="str">
        <f t="shared" si="1540"/>
        <v/>
      </c>
      <c r="AZ2090" s="357">
        <f t="shared" si="1541"/>
        <v>0</v>
      </c>
      <c r="BA2090" s="358">
        <f t="shared" si="1542"/>
        <v>0</v>
      </c>
      <c r="BB2090" s="359">
        <f t="shared" si="1543"/>
        <v>0</v>
      </c>
      <c r="BC2090" s="356" t="str">
        <f t="shared" si="1544"/>
        <v/>
      </c>
      <c r="BD2090" s="357">
        <f t="shared" si="1545"/>
        <v>0</v>
      </c>
      <c r="BE2090" s="358">
        <f t="shared" si="1546"/>
        <v>0</v>
      </c>
      <c r="BF2090" s="359">
        <f t="shared" si="1547"/>
        <v>0</v>
      </c>
      <c r="BG2090" s="356" t="str">
        <f t="shared" si="1548"/>
        <v/>
      </c>
      <c r="BH2090" s="357">
        <f t="shared" si="1549"/>
        <v>0</v>
      </c>
      <c r="BI2090" s="358">
        <f t="shared" si="1550"/>
        <v>0</v>
      </c>
      <c r="BJ2090" s="359">
        <f t="shared" si="1551"/>
        <v>0</v>
      </c>
      <c r="BK2090" s="293">
        <f t="shared" si="1552"/>
        <v>0</v>
      </c>
      <c r="BL2090" s="352" t="str">
        <f>IF(BK2090=0,"",
IF(SUM($BK$2012:BK2090)=1,BM2090,
IF($BK$2132&gt;SUM($BK$2012:BK2090),_xlfn.CONCAT(", ",BM2090),
IF($BK$2132=SUM($BK$2012:BK2090),_xlfn.CONCAT(" y ",BM2090)))))</f>
        <v/>
      </c>
      <c r="BM2090" s="120" t="s">
        <v>5277</v>
      </c>
      <c r="BN2090" s="290">
        <f t="shared" si="1553"/>
        <v>0</v>
      </c>
      <c r="BO2090" s="293">
        <f t="shared" si="1554"/>
        <v>0</v>
      </c>
      <c r="BP2090" s="283" t="str">
        <f>IF(BO2090=0,"",
IF(SUM($BO$2012:BO2090)=1,BQ2090,
IF($BO$2132&gt;SUM($BO$2012:BO2090),_xlfn.CONCAT(", ",BQ2090),
IF($BO$2132=SUM($BO$2012:BO2090),_xlfn.CONCAT(" y ",BQ2090)))))</f>
        <v/>
      </c>
      <c r="BQ2090" s="120" t="s">
        <v>5277</v>
      </c>
    </row>
    <row r="2091" spans="1:69" ht="15" customHeight="1">
      <c r="A2091" s="30"/>
      <c r="B2091" s="31"/>
      <c r="C2091" s="35" t="s">
        <v>5278</v>
      </c>
      <c r="D2091" s="800" t="str">
        <f>IF(CNGE_2026_M1_Secc1_Sub1!$D120="","",CNGE_2026_M1_Secc1_Sub1!$D120)</f>
        <v/>
      </c>
      <c r="E2091" s="723"/>
      <c r="F2091" s="723"/>
      <c r="G2091" s="723"/>
      <c r="H2091" s="723"/>
      <c r="I2091" s="723"/>
      <c r="J2091" s="723"/>
      <c r="K2091" s="723"/>
      <c r="L2091" s="723"/>
      <c r="M2091" s="723"/>
      <c r="N2091" s="723"/>
      <c r="O2091" s="723"/>
      <c r="P2091" s="723"/>
      <c r="Q2091" s="723"/>
      <c r="R2091" s="724"/>
      <c r="S2091" s="637" t="str">
        <f t="shared" si="1521"/>
        <v/>
      </c>
      <c r="T2091" s="637" t="str">
        <f t="shared" si="1522"/>
        <v/>
      </c>
      <c r="U2091" s="637" t="str">
        <f t="shared" si="1523"/>
        <v/>
      </c>
      <c r="V2091" s="638"/>
      <c r="W2091" s="638"/>
      <c r="X2091" s="638"/>
      <c r="Y2091" s="638"/>
      <c r="Z2091" s="638"/>
      <c r="AA2091" s="638"/>
      <c r="AB2091" s="638"/>
      <c r="AC2091" s="638"/>
      <c r="AD2091" s="638"/>
      <c r="AI2091" t="str">
        <f t="shared" si="1524"/>
        <v/>
      </c>
      <c r="AJ2091">
        <f t="shared" si="1525"/>
        <v>0</v>
      </c>
      <c r="AK2091">
        <f t="shared" si="1526"/>
        <v>0</v>
      </c>
      <c r="AL2091">
        <f t="shared" si="1539"/>
        <v>0</v>
      </c>
      <c r="AM2091">
        <f t="shared" si="1527"/>
        <v>0</v>
      </c>
      <c r="AN2091">
        <f t="shared" si="1528"/>
        <v>0</v>
      </c>
      <c r="AO2091">
        <f t="shared" si="1529"/>
        <v>0</v>
      </c>
      <c r="AP2091">
        <f t="shared" si="1530"/>
        <v>0</v>
      </c>
      <c r="AQ2091">
        <f t="shared" si="1531"/>
        <v>0</v>
      </c>
      <c r="AR2091">
        <f t="shared" si="1532"/>
        <v>0</v>
      </c>
      <c r="AS2091">
        <f t="shared" si="1533"/>
        <v>0</v>
      </c>
      <c r="AT2091">
        <f t="shared" si="1534"/>
        <v>0</v>
      </c>
      <c r="AU2091">
        <f t="shared" si="1535"/>
        <v>0</v>
      </c>
      <c r="AV2091">
        <f t="shared" si="1536"/>
        <v>0</v>
      </c>
      <c r="AW2091">
        <f t="shared" si="1537"/>
        <v>0</v>
      </c>
      <c r="AX2091">
        <f t="shared" si="1538"/>
        <v>0</v>
      </c>
      <c r="AY2091" s="356" t="str">
        <f t="shared" si="1540"/>
        <v/>
      </c>
      <c r="AZ2091" s="357">
        <f t="shared" si="1541"/>
        <v>0</v>
      </c>
      <c r="BA2091" s="358">
        <f t="shared" si="1542"/>
        <v>0</v>
      </c>
      <c r="BB2091" s="359">
        <f t="shared" si="1543"/>
        <v>0</v>
      </c>
      <c r="BC2091" s="356" t="str">
        <f t="shared" si="1544"/>
        <v/>
      </c>
      <c r="BD2091" s="357">
        <f t="shared" si="1545"/>
        <v>0</v>
      </c>
      <c r="BE2091" s="358">
        <f t="shared" si="1546"/>
        <v>0</v>
      </c>
      <c r="BF2091" s="359">
        <f t="shared" si="1547"/>
        <v>0</v>
      </c>
      <c r="BG2091" s="356" t="str">
        <f t="shared" si="1548"/>
        <v/>
      </c>
      <c r="BH2091" s="357">
        <f t="shared" si="1549"/>
        <v>0</v>
      </c>
      <c r="BI2091" s="358">
        <f t="shared" si="1550"/>
        <v>0</v>
      </c>
      <c r="BJ2091" s="359">
        <f t="shared" si="1551"/>
        <v>0</v>
      </c>
      <c r="BK2091" s="293">
        <f t="shared" si="1552"/>
        <v>0</v>
      </c>
      <c r="BL2091" s="352" t="str">
        <f>IF(BK2091=0,"",
IF(SUM($BK$2012:BK2091)=1,BM2091,
IF($BK$2132&gt;SUM($BK$2012:BK2091),_xlfn.CONCAT(", ",BM2091),
IF($BK$2132=SUM($BK$2012:BK2091),_xlfn.CONCAT(" y ",BM2091)))))</f>
        <v/>
      </c>
      <c r="BM2091" s="120" t="s">
        <v>5279</v>
      </c>
      <c r="BN2091" s="290">
        <f t="shared" si="1553"/>
        <v>0</v>
      </c>
      <c r="BO2091" s="293">
        <f t="shared" si="1554"/>
        <v>0</v>
      </c>
      <c r="BP2091" s="283" t="str">
        <f>IF(BO2091=0,"",
IF(SUM($BO$2012:BO2091)=1,BQ2091,
IF($BO$2132&gt;SUM($BO$2012:BO2091),_xlfn.CONCAT(", ",BQ2091),
IF($BO$2132=SUM($BO$2012:BO2091),_xlfn.CONCAT(" y ",BQ2091)))))</f>
        <v/>
      </c>
      <c r="BQ2091" s="120" t="s">
        <v>5279</v>
      </c>
    </row>
    <row r="2092" spans="1:69" ht="15" customHeight="1">
      <c r="A2092" s="30"/>
      <c r="B2092" s="31"/>
      <c r="C2092" s="35" t="s">
        <v>5280</v>
      </c>
      <c r="D2092" s="800" t="str">
        <f>IF(CNGE_2026_M1_Secc1_Sub1!$D121="","",CNGE_2026_M1_Secc1_Sub1!$D121)</f>
        <v/>
      </c>
      <c r="E2092" s="723"/>
      <c r="F2092" s="723"/>
      <c r="G2092" s="723"/>
      <c r="H2092" s="723"/>
      <c r="I2092" s="723"/>
      <c r="J2092" s="723"/>
      <c r="K2092" s="723"/>
      <c r="L2092" s="723"/>
      <c r="M2092" s="723"/>
      <c r="N2092" s="723"/>
      <c r="O2092" s="723"/>
      <c r="P2092" s="723"/>
      <c r="Q2092" s="723"/>
      <c r="R2092" s="724"/>
      <c r="S2092" s="637" t="str">
        <f t="shared" si="1521"/>
        <v/>
      </c>
      <c r="T2092" s="637" t="str">
        <f t="shared" si="1522"/>
        <v/>
      </c>
      <c r="U2092" s="637" t="str">
        <f t="shared" si="1523"/>
        <v/>
      </c>
      <c r="V2092" s="638"/>
      <c r="W2092" s="638"/>
      <c r="X2092" s="638"/>
      <c r="Y2092" s="638"/>
      <c r="Z2092" s="638"/>
      <c r="AA2092" s="638"/>
      <c r="AB2092" s="638"/>
      <c r="AC2092" s="638"/>
      <c r="AD2092" s="638"/>
      <c r="AI2092" t="str">
        <f t="shared" si="1524"/>
        <v/>
      </c>
      <c r="AJ2092">
        <f t="shared" si="1525"/>
        <v>0</v>
      </c>
      <c r="AK2092">
        <f t="shared" si="1526"/>
        <v>0</v>
      </c>
      <c r="AL2092">
        <f t="shared" si="1539"/>
        <v>0</v>
      </c>
      <c r="AM2092">
        <f t="shared" si="1527"/>
        <v>0</v>
      </c>
      <c r="AN2092">
        <f t="shared" si="1528"/>
        <v>0</v>
      </c>
      <c r="AO2092">
        <f t="shared" si="1529"/>
        <v>0</v>
      </c>
      <c r="AP2092">
        <f t="shared" si="1530"/>
        <v>0</v>
      </c>
      <c r="AQ2092">
        <f t="shared" si="1531"/>
        <v>0</v>
      </c>
      <c r="AR2092">
        <f t="shared" si="1532"/>
        <v>0</v>
      </c>
      <c r="AS2092">
        <f t="shared" si="1533"/>
        <v>0</v>
      </c>
      <c r="AT2092">
        <f t="shared" si="1534"/>
        <v>0</v>
      </c>
      <c r="AU2092">
        <f t="shared" si="1535"/>
        <v>0</v>
      </c>
      <c r="AV2092">
        <f t="shared" si="1536"/>
        <v>0</v>
      </c>
      <c r="AW2092">
        <f t="shared" si="1537"/>
        <v>0</v>
      </c>
      <c r="AX2092">
        <f t="shared" si="1538"/>
        <v>0</v>
      </c>
      <c r="AY2092" s="356" t="str">
        <f t="shared" si="1540"/>
        <v/>
      </c>
      <c r="AZ2092" s="357">
        <f t="shared" si="1541"/>
        <v>0</v>
      </c>
      <c r="BA2092" s="358">
        <f t="shared" si="1542"/>
        <v>0</v>
      </c>
      <c r="BB2092" s="359">
        <f t="shared" si="1543"/>
        <v>0</v>
      </c>
      <c r="BC2092" s="356" t="str">
        <f t="shared" si="1544"/>
        <v/>
      </c>
      <c r="BD2092" s="357">
        <f t="shared" si="1545"/>
        <v>0</v>
      </c>
      <c r="BE2092" s="358">
        <f t="shared" si="1546"/>
        <v>0</v>
      </c>
      <c r="BF2092" s="359">
        <f t="shared" si="1547"/>
        <v>0</v>
      </c>
      <c r="BG2092" s="356" t="str">
        <f t="shared" si="1548"/>
        <v/>
      </c>
      <c r="BH2092" s="357">
        <f t="shared" si="1549"/>
        <v>0</v>
      </c>
      <c r="BI2092" s="358">
        <f t="shared" si="1550"/>
        <v>0</v>
      </c>
      <c r="BJ2092" s="359">
        <f t="shared" si="1551"/>
        <v>0</v>
      </c>
      <c r="BK2092" s="293">
        <f t="shared" si="1552"/>
        <v>0</v>
      </c>
      <c r="BL2092" s="352" t="str">
        <f>IF(BK2092=0,"",
IF(SUM($BK$2012:BK2092)=1,BM2092,
IF($BK$2132&gt;SUM($BK$2012:BK2092),_xlfn.CONCAT(", ",BM2092),
IF($BK$2132=SUM($BK$2012:BK2092),_xlfn.CONCAT(" y ",BM2092)))))</f>
        <v/>
      </c>
      <c r="BM2092" s="120" t="s">
        <v>5281</v>
      </c>
      <c r="BN2092" s="290">
        <f t="shared" si="1553"/>
        <v>0</v>
      </c>
      <c r="BO2092" s="293">
        <f t="shared" si="1554"/>
        <v>0</v>
      </c>
      <c r="BP2092" s="283" t="str">
        <f>IF(BO2092=0,"",
IF(SUM($BO$2012:BO2092)=1,BQ2092,
IF($BO$2132&gt;SUM($BO$2012:BO2092),_xlfn.CONCAT(", ",BQ2092),
IF($BO$2132=SUM($BO$2012:BO2092),_xlfn.CONCAT(" y ",BQ2092)))))</f>
        <v/>
      </c>
      <c r="BQ2092" s="120" t="s">
        <v>5281</v>
      </c>
    </row>
    <row r="2093" spans="1:69" ht="15" customHeight="1">
      <c r="A2093" s="30"/>
      <c r="B2093" s="31"/>
      <c r="C2093" s="35" t="s">
        <v>5282</v>
      </c>
      <c r="D2093" s="800" t="str">
        <f>IF(CNGE_2026_M1_Secc1_Sub1!$D122="","",CNGE_2026_M1_Secc1_Sub1!$D122)</f>
        <v/>
      </c>
      <c r="E2093" s="723"/>
      <c r="F2093" s="723"/>
      <c r="G2093" s="723"/>
      <c r="H2093" s="723"/>
      <c r="I2093" s="723"/>
      <c r="J2093" s="723"/>
      <c r="K2093" s="723"/>
      <c r="L2093" s="723"/>
      <c r="M2093" s="723"/>
      <c r="N2093" s="723"/>
      <c r="O2093" s="723"/>
      <c r="P2093" s="723"/>
      <c r="Q2093" s="723"/>
      <c r="R2093" s="724"/>
      <c r="S2093" s="637" t="str">
        <f t="shared" si="1521"/>
        <v/>
      </c>
      <c r="T2093" s="637" t="str">
        <f t="shared" si="1522"/>
        <v/>
      </c>
      <c r="U2093" s="637" t="str">
        <f t="shared" si="1523"/>
        <v/>
      </c>
      <c r="V2093" s="638"/>
      <c r="W2093" s="638"/>
      <c r="X2093" s="638"/>
      <c r="Y2093" s="638"/>
      <c r="Z2093" s="638"/>
      <c r="AA2093" s="638"/>
      <c r="AB2093" s="638"/>
      <c r="AC2093" s="638"/>
      <c r="AD2093" s="638"/>
      <c r="AI2093" t="str">
        <f t="shared" si="1524"/>
        <v/>
      </c>
      <c r="AJ2093">
        <f t="shared" si="1525"/>
        <v>0</v>
      </c>
      <c r="AK2093">
        <f t="shared" si="1526"/>
        <v>0</v>
      </c>
      <c r="AL2093">
        <f t="shared" si="1539"/>
        <v>0</v>
      </c>
      <c r="AM2093">
        <f t="shared" si="1527"/>
        <v>0</v>
      </c>
      <c r="AN2093">
        <f t="shared" si="1528"/>
        <v>0</v>
      </c>
      <c r="AO2093">
        <f t="shared" si="1529"/>
        <v>0</v>
      </c>
      <c r="AP2093">
        <f t="shared" si="1530"/>
        <v>0</v>
      </c>
      <c r="AQ2093">
        <f t="shared" si="1531"/>
        <v>0</v>
      </c>
      <c r="AR2093">
        <f t="shared" si="1532"/>
        <v>0</v>
      </c>
      <c r="AS2093">
        <f t="shared" si="1533"/>
        <v>0</v>
      </c>
      <c r="AT2093">
        <f t="shared" si="1534"/>
        <v>0</v>
      </c>
      <c r="AU2093">
        <f t="shared" si="1535"/>
        <v>0</v>
      </c>
      <c r="AV2093">
        <f t="shared" si="1536"/>
        <v>0</v>
      </c>
      <c r="AW2093">
        <f t="shared" si="1537"/>
        <v>0</v>
      </c>
      <c r="AX2093">
        <f t="shared" si="1538"/>
        <v>0</v>
      </c>
      <c r="AY2093" s="356" t="str">
        <f t="shared" si="1540"/>
        <v/>
      </c>
      <c r="AZ2093" s="357">
        <f t="shared" si="1541"/>
        <v>0</v>
      </c>
      <c r="BA2093" s="358">
        <f t="shared" si="1542"/>
        <v>0</v>
      </c>
      <c r="BB2093" s="359">
        <f t="shared" si="1543"/>
        <v>0</v>
      </c>
      <c r="BC2093" s="356" t="str">
        <f t="shared" si="1544"/>
        <v/>
      </c>
      <c r="BD2093" s="357">
        <f t="shared" si="1545"/>
        <v>0</v>
      </c>
      <c r="BE2093" s="358">
        <f t="shared" si="1546"/>
        <v>0</v>
      </c>
      <c r="BF2093" s="359">
        <f t="shared" si="1547"/>
        <v>0</v>
      </c>
      <c r="BG2093" s="356" t="str">
        <f t="shared" si="1548"/>
        <v/>
      </c>
      <c r="BH2093" s="357">
        <f t="shared" si="1549"/>
        <v>0</v>
      </c>
      <c r="BI2093" s="358">
        <f t="shared" si="1550"/>
        <v>0</v>
      </c>
      <c r="BJ2093" s="359">
        <f t="shared" si="1551"/>
        <v>0</v>
      </c>
      <c r="BK2093" s="293">
        <f t="shared" si="1552"/>
        <v>0</v>
      </c>
      <c r="BL2093" s="352" t="str">
        <f>IF(BK2093=0,"",
IF(SUM($BK$2012:BK2093)=1,BM2093,
IF($BK$2132&gt;SUM($BK$2012:BK2093),_xlfn.CONCAT(", ",BM2093),
IF($BK$2132=SUM($BK$2012:BK2093),_xlfn.CONCAT(" y ",BM2093)))))</f>
        <v/>
      </c>
      <c r="BM2093" s="120" t="s">
        <v>5283</v>
      </c>
      <c r="BN2093" s="290">
        <f t="shared" si="1553"/>
        <v>0</v>
      </c>
      <c r="BO2093" s="293">
        <f t="shared" si="1554"/>
        <v>0</v>
      </c>
      <c r="BP2093" s="283" t="str">
        <f>IF(BO2093=0,"",
IF(SUM($BO$2012:BO2093)=1,BQ2093,
IF($BO$2132&gt;SUM($BO$2012:BO2093),_xlfn.CONCAT(", ",BQ2093),
IF($BO$2132=SUM($BO$2012:BO2093),_xlfn.CONCAT(" y ",BQ2093)))))</f>
        <v/>
      </c>
      <c r="BQ2093" s="120" t="s">
        <v>5283</v>
      </c>
    </row>
    <row r="2094" spans="1:69" ht="15" customHeight="1">
      <c r="A2094" s="30"/>
      <c r="B2094" s="31"/>
      <c r="C2094" s="35" t="s">
        <v>5284</v>
      </c>
      <c r="D2094" s="800" t="str">
        <f>IF(CNGE_2026_M1_Secc1_Sub1!$D123="","",CNGE_2026_M1_Secc1_Sub1!$D123)</f>
        <v/>
      </c>
      <c r="E2094" s="723"/>
      <c r="F2094" s="723"/>
      <c r="G2094" s="723"/>
      <c r="H2094" s="723"/>
      <c r="I2094" s="723"/>
      <c r="J2094" s="723"/>
      <c r="K2094" s="723"/>
      <c r="L2094" s="723"/>
      <c r="M2094" s="723"/>
      <c r="N2094" s="723"/>
      <c r="O2094" s="723"/>
      <c r="P2094" s="723"/>
      <c r="Q2094" s="723"/>
      <c r="R2094" s="724"/>
      <c r="S2094" s="637" t="str">
        <f t="shared" si="1521"/>
        <v/>
      </c>
      <c r="T2094" s="637" t="str">
        <f t="shared" si="1522"/>
        <v/>
      </c>
      <c r="U2094" s="637" t="str">
        <f t="shared" si="1523"/>
        <v/>
      </c>
      <c r="V2094" s="638"/>
      <c r="W2094" s="638"/>
      <c r="X2094" s="638"/>
      <c r="Y2094" s="638"/>
      <c r="Z2094" s="638"/>
      <c r="AA2094" s="638"/>
      <c r="AB2094" s="638"/>
      <c r="AC2094" s="638"/>
      <c r="AD2094" s="638"/>
      <c r="AI2094" t="str">
        <f t="shared" si="1524"/>
        <v/>
      </c>
      <c r="AJ2094">
        <f t="shared" si="1525"/>
        <v>0</v>
      </c>
      <c r="AK2094">
        <f t="shared" si="1526"/>
        <v>0</v>
      </c>
      <c r="AL2094">
        <f t="shared" si="1539"/>
        <v>0</v>
      </c>
      <c r="AM2094">
        <f t="shared" si="1527"/>
        <v>0</v>
      </c>
      <c r="AN2094">
        <f t="shared" si="1528"/>
        <v>0</v>
      </c>
      <c r="AO2094">
        <f t="shared" si="1529"/>
        <v>0</v>
      </c>
      <c r="AP2094">
        <f t="shared" si="1530"/>
        <v>0</v>
      </c>
      <c r="AQ2094">
        <f t="shared" si="1531"/>
        <v>0</v>
      </c>
      <c r="AR2094">
        <f t="shared" si="1532"/>
        <v>0</v>
      </c>
      <c r="AS2094">
        <f t="shared" si="1533"/>
        <v>0</v>
      </c>
      <c r="AT2094">
        <f t="shared" si="1534"/>
        <v>0</v>
      </c>
      <c r="AU2094">
        <f t="shared" si="1535"/>
        <v>0</v>
      </c>
      <c r="AV2094">
        <f t="shared" si="1536"/>
        <v>0</v>
      </c>
      <c r="AW2094">
        <f t="shared" si="1537"/>
        <v>0</v>
      </c>
      <c r="AX2094">
        <f t="shared" si="1538"/>
        <v>0</v>
      </c>
      <c r="AY2094" s="356" t="str">
        <f t="shared" si="1540"/>
        <v/>
      </c>
      <c r="AZ2094" s="357">
        <f t="shared" si="1541"/>
        <v>0</v>
      </c>
      <c r="BA2094" s="358">
        <f t="shared" si="1542"/>
        <v>0</v>
      </c>
      <c r="BB2094" s="359">
        <f t="shared" si="1543"/>
        <v>0</v>
      </c>
      <c r="BC2094" s="356" t="str">
        <f t="shared" si="1544"/>
        <v/>
      </c>
      <c r="BD2094" s="357">
        <f t="shared" si="1545"/>
        <v>0</v>
      </c>
      <c r="BE2094" s="358">
        <f t="shared" si="1546"/>
        <v>0</v>
      </c>
      <c r="BF2094" s="359">
        <f t="shared" si="1547"/>
        <v>0</v>
      </c>
      <c r="BG2094" s="356" t="str">
        <f t="shared" si="1548"/>
        <v/>
      </c>
      <c r="BH2094" s="357">
        <f t="shared" si="1549"/>
        <v>0</v>
      </c>
      <c r="BI2094" s="358">
        <f t="shared" si="1550"/>
        <v>0</v>
      </c>
      <c r="BJ2094" s="359">
        <f t="shared" si="1551"/>
        <v>0</v>
      </c>
      <c r="BK2094" s="293">
        <f t="shared" si="1552"/>
        <v>0</v>
      </c>
      <c r="BL2094" s="352" t="str">
        <f>IF(BK2094=0,"",
IF(SUM($BK$2012:BK2094)=1,BM2094,
IF($BK$2132&gt;SUM($BK$2012:BK2094),_xlfn.CONCAT(", ",BM2094),
IF($BK$2132=SUM($BK$2012:BK2094),_xlfn.CONCAT(" y ",BM2094)))))</f>
        <v/>
      </c>
      <c r="BM2094" s="120" t="s">
        <v>5285</v>
      </c>
      <c r="BN2094" s="290">
        <f t="shared" si="1553"/>
        <v>0</v>
      </c>
      <c r="BO2094" s="293">
        <f t="shared" si="1554"/>
        <v>0</v>
      </c>
      <c r="BP2094" s="283" t="str">
        <f>IF(BO2094=0,"",
IF(SUM($BO$2012:BO2094)=1,BQ2094,
IF($BO$2132&gt;SUM($BO$2012:BO2094),_xlfn.CONCAT(", ",BQ2094),
IF($BO$2132=SUM($BO$2012:BO2094),_xlfn.CONCAT(" y ",BQ2094)))))</f>
        <v/>
      </c>
      <c r="BQ2094" s="120" t="s">
        <v>5285</v>
      </c>
    </row>
    <row r="2095" spans="1:69" ht="15" customHeight="1">
      <c r="A2095" s="30"/>
      <c r="B2095" s="31"/>
      <c r="C2095" s="35" t="s">
        <v>5286</v>
      </c>
      <c r="D2095" s="800" t="str">
        <f>IF(CNGE_2026_M1_Secc1_Sub1!$D124="","",CNGE_2026_M1_Secc1_Sub1!$D124)</f>
        <v/>
      </c>
      <c r="E2095" s="723"/>
      <c r="F2095" s="723"/>
      <c r="G2095" s="723"/>
      <c r="H2095" s="723"/>
      <c r="I2095" s="723"/>
      <c r="J2095" s="723"/>
      <c r="K2095" s="723"/>
      <c r="L2095" s="723"/>
      <c r="M2095" s="723"/>
      <c r="N2095" s="723"/>
      <c r="O2095" s="723"/>
      <c r="P2095" s="723"/>
      <c r="Q2095" s="723"/>
      <c r="R2095" s="724"/>
      <c r="S2095" s="637" t="str">
        <f t="shared" si="1521"/>
        <v/>
      </c>
      <c r="T2095" s="637" t="str">
        <f t="shared" si="1522"/>
        <v/>
      </c>
      <c r="U2095" s="637" t="str">
        <f t="shared" si="1523"/>
        <v/>
      </c>
      <c r="V2095" s="638"/>
      <c r="W2095" s="638"/>
      <c r="X2095" s="638"/>
      <c r="Y2095" s="638"/>
      <c r="Z2095" s="638"/>
      <c r="AA2095" s="638"/>
      <c r="AB2095" s="638"/>
      <c r="AC2095" s="638"/>
      <c r="AD2095" s="638"/>
      <c r="AI2095" t="str">
        <f t="shared" si="1524"/>
        <v/>
      </c>
      <c r="AJ2095">
        <f t="shared" si="1525"/>
        <v>0</v>
      </c>
      <c r="AK2095">
        <f t="shared" si="1526"/>
        <v>0</v>
      </c>
      <c r="AL2095">
        <f t="shared" si="1539"/>
        <v>0</v>
      </c>
      <c r="AM2095">
        <f t="shared" si="1527"/>
        <v>0</v>
      </c>
      <c r="AN2095">
        <f t="shared" si="1528"/>
        <v>0</v>
      </c>
      <c r="AO2095">
        <f t="shared" si="1529"/>
        <v>0</v>
      </c>
      <c r="AP2095">
        <f t="shared" si="1530"/>
        <v>0</v>
      </c>
      <c r="AQ2095">
        <f t="shared" si="1531"/>
        <v>0</v>
      </c>
      <c r="AR2095">
        <f t="shared" si="1532"/>
        <v>0</v>
      </c>
      <c r="AS2095">
        <f t="shared" si="1533"/>
        <v>0</v>
      </c>
      <c r="AT2095">
        <f t="shared" si="1534"/>
        <v>0</v>
      </c>
      <c r="AU2095">
        <f t="shared" si="1535"/>
        <v>0</v>
      </c>
      <c r="AV2095">
        <f t="shared" si="1536"/>
        <v>0</v>
      </c>
      <c r="AW2095">
        <f t="shared" si="1537"/>
        <v>0</v>
      </c>
      <c r="AX2095">
        <f t="shared" si="1538"/>
        <v>0</v>
      </c>
      <c r="AY2095" s="356" t="str">
        <f t="shared" si="1540"/>
        <v/>
      </c>
      <c r="AZ2095" s="357">
        <f t="shared" si="1541"/>
        <v>0</v>
      </c>
      <c r="BA2095" s="358">
        <f t="shared" si="1542"/>
        <v>0</v>
      </c>
      <c r="BB2095" s="359">
        <f t="shared" si="1543"/>
        <v>0</v>
      </c>
      <c r="BC2095" s="356" t="str">
        <f t="shared" si="1544"/>
        <v/>
      </c>
      <c r="BD2095" s="357">
        <f t="shared" si="1545"/>
        <v>0</v>
      </c>
      <c r="BE2095" s="358">
        <f t="shared" si="1546"/>
        <v>0</v>
      </c>
      <c r="BF2095" s="359">
        <f t="shared" si="1547"/>
        <v>0</v>
      </c>
      <c r="BG2095" s="356" t="str">
        <f t="shared" si="1548"/>
        <v/>
      </c>
      <c r="BH2095" s="357">
        <f t="shared" si="1549"/>
        <v>0</v>
      </c>
      <c r="BI2095" s="358">
        <f t="shared" si="1550"/>
        <v>0</v>
      </c>
      <c r="BJ2095" s="359">
        <f t="shared" si="1551"/>
        <v>0</v>
      </c>
      <c r="BK2095" s="293">
        <f t="shared" si="1552"/>
        <v>0</v>
      </c>
      <c r="BL2095" s="352" t="str">
        <f>IF(BK2095=0,"",
IF(SUM($BK$2012:BK2095)=1,BM2095,
IF($BK$2132&gt;SUM($BK$2012:BK2095),_xlfn.CONCAT(", ",BM2095),
IF($BK$2132=SUM($BK$2012:BK2095),_xlfn.CONCAT(" y ",BM2095)))))</f>
        <v/>
      </c>
      <c r="BM2095" s="120" t="s">
        <v>5287</v>
      </c>
      <c r="BN2095" s="290">
        <f t="shared" si="1553"/>
        <v>0</v>
      </c>
      <c r="BO2095" s="293">
        <f t="shared" si="1554"/>
        <v>0</v>
      </c>
      <c r="BP2095" s="283" t="str">
        <f>IF(BO2095=0,"",
IF(SUM($BO$2012:BO2095)=1,BQ2095,
IF($BO$2132&gt;SUM($BO$2012:BO2095),_xlfn.CONCAT(", ",BQ2095),
IF($BO$2132=SUM($BO$2012:BO2095),_xlfn.CONCAT(" y ",BQ2095)))))</f>
        <v/>
      </c>
      <c r="BQ2095" s="120" t="s">
        <v>5287</v>
      </c>
    </row>
    <row r="2096" spans="1:69" ht="15" customHeight="1">
      <c r="A2096" s="30"/>
      <c r="B2096" s="31"/>
      <c r="C2096" s="35" t="s">
        <v>5288</v>
      </c>
      <c r="D2096" s="800" t="str">
        <f>IF(CNGE_2026_M1_Secc1_Sub1!$D125="","",CNGE_2026_M1_Secc1_Sub1!$D125)</f>
        <v/>
      </c>
      <c r="E2096" s="723"/>
      <c r="F2096" s="723"/>
      <c r="G2096" s="723"/>
      <c r="H2096" s="723"/>
      <c r="I2096" s="723"/>
      <c r="J2096" s="723"/>
      <c r="K2096" s="723"/>
      <c r="L2096" s="723"/>
      <c r="M2096" s="723"/>
      <c r="N2096" s="723"/>
      <c r="O2096" s="723"/>
      <c r="P2096" s="723"/>
      <c r="Q2096" s="723"/>
      <c r="R2096" s="724"/>
      <c r="S2096" s="637" t="str">
        <f t="shared" si="1521"/>
        <v/>
      </c>
      <c r="T2096" s="637" t="str">
        <f t="shared" si="1522"/>
        <v/>
      </c>
      <c r="U2096" s="637" t="str">
        <f t="shared" si="1523"/>
        <v/>
      </c>
      <c r="V2096" s="638"/>
      <c r="W2096" s="638"/>
      <c r="X2096" s="638"/>
      <c r="Y2096" s="638"/>
      <c r="Z2096" s="638"/>
      <c r="AA2096" s="638"/>
      <c r="AB2096" s="638"/>
      <c r="AC2096" s="638"/>
      <c r="AD2096" s="638"/>
      <c r="AI2096" t="str">
        <f t="shared" si="1524"/>
        <v/>
      </c>
      <c r="AJ2096">
        <f t="shared" si="1525"/>
        <v>0</v>
      </c>
      <c r="AK2096">
        <f t="shared" si="1526"/>
        <v>0</v>
      </c>
      <c r="AL2096">
        <f t="shared" si="1539"/>
        <v>0</v>
      </c>
      <c r="AM2096">
        <f t="shared" si="1527"/>
        <v>0</v>
      </c>
      <c r="AN2096">
        <f t="shared" si="1528"/>
        <v>0</v>
      </c>
      <c r="AO2096">
        <f t="shared" si="1529"/>
        <v>0</v>
      </c>
      <c r="AP2096">
        <f t="shared" si="1530"/>
        <v>0</v>
      </c>
      <c r="AQ2096">
        <f t="shared" si="1531"/>
        <v>0</v>
      </c>
      <c r="AR2096">
        <f t="shared" si="1532"/>
        <v>0</v>
      </c>
      <c r="AS2096">
        <f t="shared" si="1533"/>
        <v>0</v>
      </c>
      <c r="AT2096">
        <f t="shared" si="1534"/>
        <v>0</v>
      </c>
      <c r="AU2096">
        <f t="shared" si="1535"/>
        <v>0</v>
      </c>
      <c r="AV2096">
        <f t="shared" si="1536"/>
        <v>0</v>
      </c>
      <c r="AW2096">
        <f t="shared" si="1537"/>
        <v>0</v>
      </c>
      <c r="AX2096">
        <f t="shared" si="1538"/>
        <v>0</v>
      </c>
      <c r="AY2096" s="356" t="str">
        <f t="shared" si="1540"/>
        <v/>
      </c>
      <c r="AZ2096" s="357">
        <f t="shared" si="1541"/>
        <v>0</v>
      </c>
      <c r="BA2096" s="358">
        <f t="shared" si="1542"/>
        <v>0</v>
      </c>
      <c r="BB2096" s="359">
        <f t="shared" si="1543"/>
        <v>0</v>
      </c>
      <c r="BC2096" s="356" t="str">
        <f t="shared" si="1544"/>
        <v/>
      </c>
      <c r="BD2096" s="357">
        <f t="shared" si="1545"/>
        <v>0</v>
      </c>
      <c r="BE2096" s="358">
        <f t="shared" si="1546"/>
        <v>0</v>
      </c>
      <c r="BF2096" s="359">
        <f t="shared" si="1547"/>
        <v>0</v>
      </c>
      <c r="BG2096" s="356" t="str">
        <f t="shared" si="1548"/>
        <v/>
      </c>
      <c r="BH2096" s="357">
        <f t="shared" si="1549"/>
        <v>0</v>
      </c>
      <c r="BI2096" s="358">
        <f t="shared" si="1550"/>
        <v>0</v>
      </c>
      <c r="BJ2096" s="359">
        <f t="shared" si="1551"/>
        <v>0</v>
      </c>
      <c r="BK2096" s="293">
        <f t="shared" si="1552"/>
        <v>0</v>
      </c>
      <c r="BL2096" s="352" t="str">
        <f>IF(BK2096=0,"",
IF(SUM($BK$2012:BK2096)=1,BM2096,
IF($BK$2132&gt;SUM($BK$2012:BK2096),_xlfn.CONCAT(", ",BM2096),
IF($BK$2132=SUM($BK$2012:BK2096),_xlfn.CONCAT(" y ",BM2096)))))</f>
        <v/>
      </c>
      <c r="BM2096" s="120" t="s">
        <v>5289</v>
      </c>
      <c r="BN2096" s="290">
        <f t="shared" si="1553"/>
        <v>0</v>
      </c>
      <c r="BO2096" s="293">
        <f t="shared" si="1554"/>
        <v>0</v>
      </c>
      <c r="BP2096" s="283" t="str">
        <f>IF(BO2096=0,"",
IF(SUM($BO$2012:BO2096)=1,BQ2096,
IF($BO$2132&gt;SUM($BO$2012:BO2096),_xlfn.CONCAT(", ",BQ2096),
IF($BO$2132=SUM($BO$2012:BO2096),_xlfn.CONCAT(" y ",BQ2096)))))</f>
        <v/>
      </c>
      <c r="BQ2096" s="120" t="s">
        <v>5289</v>
      </c>
    </row>
    <row r="2097" spans="1:69" ht="15" customHeight="1">
      <c r="A2097" s="30"/>
      <c r="B2097" s="31"/>
      <c r="C2097" s="35" t="s">
        <v>5290</v>
      </c>
      <c r="D2097" s="800" t="str">
        <f>IF(CNGE_2026_M1_Secc1_Sub1!$D126="","",CNGE_2026_M1_Secc1_Sub1!$D126)</f>
        <v/>
      </c>
      <c r="E2097" s="723"/>
      <c r="F2097" s="723"/>
      <c r="G2097" s="723"/>
      <c r="H2097" s="723"/>
      <c r="I2097" s="723"/>
      <c r="J2097" s="723"/>
      <c r="K2097" s="723"/>
      <c r="L2097" s="723"/>
      <c r="M2097" s="723"/>
      <c r="N2097" s="723"/>
      <c r="O2097" s="723"/>
      <c r="P2097" s="723"/>
      <c r="Q2097" s="723"/>
      <c r="R2097" s="724"/>
      <c r="S2097" s="637" t="str">
        <f t="shared" si="1521"/>
        <v/>
      </c>
      <c r="T2097" s="637" t="str">
        <f t="shared" si="1522"/>
        <v/>
      </c>
      <c r="U2097" s="637" t="str">
        <f t="shared" si="1523"/>
        <v/>
      </c>
      <c r="V2097" s="638"/>
      <c r="W2097" s="638"/>
      <c r="X2097" s="638"/>
      <c r="Y2097" s="638"/>
      <c r="Z2097" s="638"/>
      <c r="AA2097" s="638"/>
      <c r="AB2097" s="638"/>
      <c r="AC2097" s="638"/>
      <c r="AD2097" s="638"/>
      <c r="AI2097" t="str">
        <f t="shared" si="1524"/>
        <v/>
      </c>
      <c r="AJ2097">
        <f t="shared" si="1525"/>
        <v>0</v>
      </c>
      <c r="AK2097">
        <f t="shared" si="1526"/>
        <v>0</v>
      </c>
      <c r="AL2097">
        <f t="shared" si="1539"/>
        <v>0</v>
      </c>
      <c r="AM2097">
        <f t="shared" si="1527"/>
        <v>0</v>
      </c>
      <c r="AN2097">
        <f t="shared" si="1528"/>
        <v>0</v>
      </c>
      <c r="AO2097">
        <f t="shared" si="1529"/>
        <v>0</v>
      </c>
      <c r="AP2097">
        <f t="shared" si="1530"/>
        <v>0</v>
      </c>
      <c r="AQ2097">
        <f t="shared" si="1531"/>
        <v>0</v>
      </c>
      <c r="AR2097">
        <f t="shared" si="1532"/>
        <v>0</v>
      </c>
      <c r="AS2097">
        <f t="shared" si="1533"/>
        <v>0</v>
      </c>
      <c r="AT2097">
        <f t="shared" si="1534"/>
        <v>0</v>
      </c>
      <c r="AU2097">
        <f t="shared" si="1535"/>
        <v>0</v>
      </c>
      <c r="AV2097">
        <f t="shared" si="1536"/>
        <v>0</v>
      </c>
      <c r="AW2097">
        <f t="shared" si="1537"/>
        <v>0</v>
      </c>
      <c r="AX2097">
        <f t="shared" si="1538"/>
        <v>0</v>
      </c>
      <c r="AY2097" s="356" t="str">
        <f t="shared" si="1540"/>
        <v/>
      </c>
      <c r="AZ2097" s="357">
        <f t="shared" si="1541"/>
        <v>0</v>
      </c>
      <c r="BA2097" s="358">
        <f t="shared" si="1542"/>
        <v>0</v>
      </c>
      <c r="BB2097" s="359">
        <f t="shared" si="1543"/>
        <v>0</v>
      </c>
      <c r="BC2097" s="356" t="str">
        <f t="shared" si="1544"/>
        <v/>
      </c>
      <c r="BD2097" s="357">
        <f t="shared" si="1545"/>
        <v>0</v>
      </c>
      <c r="BE2097" s="358">
        <f t="shared" si="1546"/>
        <v>0</v>
      </c>
      <c r="BF2097" s="359">
        <f t="shared" si="1547"/>
        <v>0</v>
      </c>
      <c r="BG2097" s="356" t="str">
        <f t="shared" si="1548"/>
        <v/>
      </c>
      <c r="BH2097" s="357">
        <f t="shared" si="1549"/>
        <v>0</v>
      </c>
      <c r="BI2097" s="358">
        <f t="shared" si="1550"/>
        <v>0</v>
      </c>
      <c r="BJ2097" s="359">
        <f t="shared" si="1551"/>
        <v>0</v>
      </c>
      <c r="BK2097" s="293">
        <f t="shared" si="1552"/>
        <v>0</v>
      </c>
      <c r="BL2097" s="352" t="str">
        <f>IF(BK2097=0,"",
IF(SUM($BK$2012:BK2097)=1,BM2097,
IF($BK$2132&gt;SUM($BK$2012:BK2097),_xlfn.CONCAT(", ",BM2097),
IF($BK$2132=SUM($BK$2012:BK2097),_xlfn.CONCAT(" y ",BM2097)))))</f>
        <v/>
      </c>
      <c r="BM2097" s="120" t="s">
        <v>5291</v>
      </c>
      <c r="BN2097" s="290">
        <f t="shared" si="1553"/>
        <v>0</v>
      </c>
      <c r="BO2097" s="293">
        <f t="shared" si="1554"/>
        <v>0</v>
      </c>
      <c r="BP2097" s="283" t="str">
        <f>IF(BO2097=0,"",
IF(SUM($BO$2012:BO2097)=1,BQ2097,
IF($BO$2132&gt;SUM($BO$2012:BO2097),_xlfn.CONCAT(", ",BQ2097),
IF($BO$2132=SUM($BO$2012:BO2097),_xlfn.CONCAT(" y ",BQ2097)))))</f>
        <v/>
      </c>
      <c r="BQ2097" s="120" t="s">
        <v>5291</v>
      </c>
    </row>
    <row r="2098" spans="1:69" ht="15" customHeight="1">
      <c r="A2098" s="30"/>
      <c r="B2098" s="31"/>
      <c r="C2098" s="35" t="s">
        <v>5292</v>
      </c>
      <c r="D2098" s="800" t="str">
        <f>IF(CNGE_2026_M1_Secc1_Sub1!$D127="","",CNGE_2026_M1_Secc1_Sub1!$D127)</f>
        <v/>
      </c>
      <c r="E2098" s="723"/>
      <c r="F2098" s="723"/>
      <c r="G2098" s="723"/>
      <c r="H2098" s="723"/>
      <c r="I2098" s="723"/>
      <c r="J2098" s="723"/>
      <c r="K2098" s="723"/>
      <c r="L2098" s="723"/>
      <c r="M2098" s="723"/>
      <c r="N2098" s="723"/>
      <c r="O2098" s="723"/>
      <c r="P2098" s="723"/>
      <c r="Q2098" s="723"/>
      <c r="R2098" s="724"/>
      <c r="S2098" s="637" t="str">
        <f t="shared" si="1521"/>
        <v/>
      </c>
      <c r="T2098" s="637" t="str">
        <f t="shared" si="1522"/>
        <v/>
      </c>
      <c r="U2098" s="637" t="str">
        <f t="shared" si="1523"/>
        <v/>
      </c>
      <c r="V2098" s="638"/>
      <c r="W2098" s="638"/>
      <c r="X2098" s="638"/>
      <c r="Y2098" s="638"/>
      <c r="Z2098" s="638"/>
      <c r="AA2098" s="638"/>
      <c r="AB2098" s="638"/>
      <c r="AC2098" s="638"/>
      <c r="AD2098" s="638"/>
      <c r="AI2098" t="str">
        <f t="shared" si="1524"/>
        <v/>
      </c>
      <c r="AJ2098">
        <f t="shared" si="1525"/>
        <v>0</v>
      </c>
      <c r="AK2098">
        <f t="shared" si="1526"/>
        <v>0</v>
      </c>
      <c r="AL2098">
        <f t="shared" si="1539"/>
        <v>0</v>
      </c>
      <c r="AM2098">
        <f t="shared" si="1527"/>
        <v>0</v>
      </c>
      <c r="AN2098">
        <f t="shared" si="1528"/>
        <v>0</v>
      </c>
      <c r="AO2098">
        <f t="shared" si="1529"/>
        <v>0</v>
      </c>
      <c r="AP2098">
        <f t="shared" si="1530"/>
        <v>0</v>
      </c>
      <c r="AQ2098">
        <f t="shared" si="1531"/>
        <v>0</v>
      </c>
      <c r="AR2098">
        <f t="shared" si="1532"/>
        <v>0</v>
      </c>
      <c r="AS2098">
        <f t="shared" si="1533"/>
        <v>0</v>
      </c>
      <c r="AT2098">
        <f t="shared" si="1534"/>
        <v>0</v>
      </c>
      <c r="AU2098">
        <f t="shared" si="1535"/>
        <v>0</v>
      </c>
      <c r="AV2098">
        <f t="shared" si="1536"/>
        <v>0</v>
      </c>
      <c r="AW2098">
        <f t="shared" si="1537"/>
        <v>0</v>
      </c>
      <c r="AX2098">
        <f t="shared" si="1538"/>
        <v>0</v>
      </c>
      <c r="AY2098" s="356" t="str">
        <f t="shared" si="1540"/>
        <v/>
      </c>
      <c r="AZ2098" s="357">
        <f t="shared" si="1541"/>
        <v>0</v>
      </c>
      <c r="BA2098" s="358">
        <f t="shared" si="1542"/>
        <v>0</v>
      </c>
      <c r="BB2098" s="359">
        <f t="shared" si="1543"/>
        <v>0</v>
      </c>
      <c r="BC2098" s="356" t="str">
        <f t="shared" si="1544"/>
        <v/>
      </c>
      <c r="BD2098" s="357">
        <f t="shared" si="1545"/>
        <v>0</v>
      </c>
      <c r="BE2098" s="358">
        <f t="shared" si="1546"/>
        <v>0</v>
      </c>
      <c r="BF2098" s="359">
        <f t="shared" si="1547"/>
        <v>0</v>
      </c>
      <c r="BG2098" s="356" t="str">
        <f t="shared" si="1548"/>
        <v/>
      </c>
      <c r="BH2098" s="357">
        <f t="shared" si="1549"/>
        <v>0</v>
      </c>
      <c r="BI2098" s="358">
        <f t="shared" si="1550"/>
        <v>0</v>
      </c>
      <c r="BJ2098" s="359">
        <f t="shared" si="1551"/>
        <v>0</v>
      </c>
      <c r="BK2098" s="293">
        <f t="shared" si="1552"/>
        <v>0</v>
      </c>
      <c r="BL2098" s="352" t="str">
        <f>IF(BK2098=0,"",
IF(SUM($BK$2012:BK2098)=1,BM2098,
IF($BK$2132&gt;SUM($BK$2012:BK2098),_xlfn.CONCAT(", ",BM2098),
IF($BK$2132=SUM($BK$2012:BK2098),_xlfn.CONCAT(" y ",BM2098)))))</f>
        <v/>
      </c>
      <c r="BM2098" s="120" t="s">
        <v>5293</v>
      </c>
      <c r="BN2098" s="290">
        <f t="shared" si="1553"/>
        <v>0</v>
      </c>
      <c r="BO2098" s="293">
        <f t="shared" si="1554"/>
        <v>0</v>
      </c>
      <c r="BP2098" s="283" t="str">
        <f>IF(BO2098=0,"",
IF(SUM($BO$2012:BO2098)=1,BQ2098,
IF($BO$2132&gt;SUM($BO$2012:BO2098),_xlfn.CONCAT(", ",BQ2098),
IF($BO$2132=SUM($BO$2012:BO2098),_xlfn.CONCAT(" y ",BQ2098)))))</f>
        <v/>
      </c>
      <c r="BQ2098" s="120" t="s">
        <v>5293</v>
      </c>
    </row>
    <row r="2099" spans="1:69" ht="15" customHeight="1">
      <c r="A2099" s="30"/>
      <c r="B2099" s="31"/>
      <c r="C2099" s="35" t="s">
        <v>5294</v>
      </c>
      <c r="D2099" s="800" t="str">
        <f>IF(CNGE_2026_M1_Secc1_Sub1!$D128="","",CNGE_2026_M1_Secc1_Sub1!$D128)</f>
        <v/>
      </c>
      <c r="E2099" s="723"/>
      <c r="F2099" s="723"/>
      <c r="G2099" s="723"/>
      <c r="H2099" s="723"/>
      <c r="I2099" s="723"/>
      <c r="J2099" s="723"/>
      <c r="K2099" s="723"/>
      <c r="L2099" s="723"/>
      <c r="M2099" s="723"/>
      <c r="N2099" s="723"/>
      <c r="O2099" s="723"/>
      <c r="P2099" s="723"/>
      <c r="Q2099" s="723"/>
      <c r="R2099" s="724"/>
      <c r="S2099" s="637" t="str">
        <f t="shared" si="1521"/>
        <v/>
      </c>
      <c r="T2099" s="637" t="str">
        <f t="shared" si="1522"/>
        <v/>
      </c>
      <c r="U2099" s="637" t="str">
        <f t="shared" si="1523"/>
        <v/>
      </c>
      <c r="V2099" s="638"/>
      <c r="W2099" s="638"/>
      <c r="X2099" s="638"/>
      <c r="Y2099" s="638"/>
      <c r="Z2099" s="638"/>
      <c r="AA2099" s="638"/>
      <c r="AB2099" s="638"/>
      <c r="AC2099" s="638"/>
      <c r="AD2099" s="638"/>
      <c r="AI2099" t="str">
        <f t="shared" si="1524"/>
        <v/>
      </c>
      <c r="AJ2099">
        <f t="shared" si="1525"/>
        <v>0</v>
      </c>
      <c r="AK2099">
        <f t="shared" si="1526"/>
        <v>0</v>
      </c>
      <c r="AL2099">
        <f t="shared" si="1539"/>
        <v>0</v>
      </c>
      <c r="AM2099">
        <f t="shared" si="1527"/>
        <v>0</v>
      </c>
      <c r="AN2099">
        <f t="shared" si="1528"/>
        <v>0</v>
      </c>
      <c r="AO2099">
        <f t="shared" si="1529"/>
        <v>0</v>
      </c>
      <c r="AP2099">
        <f t="shared" si="1530"/>
        <v>0</v>
      </c>
      <c r="AQ2099">
        <f t="shared" si="1531"/>
        <v>0</v>
      </c>
      <c r="AR2099">
        <f t="shared" si="1532"/>
        <v>0</v>
      </c>
      <c r="AS2099">
        <f t="shared" si="1533"/>
        <v>0</v>
      </c>
      <c r="AT2099">
        <f t="shared" si="1534"/>
        <v>0</v>
      </c>
      <c r="AU2099">
        <f t="shared" si="1535"/>
        <v>0</v>
      </c>
      <c r="AV2099">
        <f t="shared" si="1536"/>
        <v>0</v>
      </c>
      <c r="AW2099">
        <f t="shared" si="1537"/>
        <v>0</v>
      </c>
      <c r="AX2099">
        <f t="shared" si="1538"/>
        <v>0</v>
      </c>
      <c r="AY2099" s="356" t="str">
        <f t="shared" si="1540"/>
        <v/>
      </c>
      <c r="AZ2099" s="357">
        <f t="shared" si="1541"/>
        <v>0</v>
      </c>
      <c r="BA2099" s="358">
        <f t="shared" si="1542"/>
        <v>0</v>
      </c>
      <c r="BB2099" s="359">
        <f t="shared" si="1543"/>
        <v>0</v>
      </c>
      <c r="BC2099" s="356" t="str">
        <f t="shared" si="1544"/>
        <v/>
      </c>
      <c r="BD2099" s="357">
        <f t="shared" si="1545"/>
        <v>0</v>
      </c>
      <c r="BE2099" s="358">
        <f t="shared" si="1546"/>
        <v>0</v>
      </c>
      <c r="BF2099" s="359">
        <f t="shared" si="1547"/>
        <v>0</v>
      </c>
      <c r="BG2099" s="356" t="str">
        <f t="shared" si="1548"/>
        <v/>
      </c>
      <c r="BH2099" s="357">
        <f t="shared" si="1549"/>
        <v>0</v>
      </c>
      <c r="BI2099" s="358">
        <f t="shared" si="1550"/>
        <v>0</v>
      </c>
      <c r="BJ2099" s="359">
        <f t="shared" si="1551"/>
        <v>0</v>
      </c>
      <c r="BK2099" s="293">
        <f t="shared" si="1552"/>
        <v>0</v>
      </c>
      <c r="BL2099" s="352" t="str">
        <f>IF(BK2099=0,"",
IF(SUM($BK$2012:BK2099)=1,BM2099,
IF($BK$2132&gt;SUM($BK$2012:BK2099),_xlfn.CONCAT(", ",BM2099),
IF($BK$2132=SUM($BK$2012:BK2099),_xlfn.CONCAT(" y ",BM2099)))))</f>
        <v/>
      </c>
      <c r="BM2099" s="120" t="s">
        <v>5295</v>
      </c>
      <c r="BN2099" s="290">
        <f t="shared" si="1553"/>
        <v>0</v>
      </c>
      <c r="BO2099" s="293">
        <f t="shared" si="1554"/>
        <v>0</v>
      </c>
      <c r="BP2099" s="283" t="str">
        <f>IF(BO2099=0,"",
IF(SUM($BO$2012:BO2099)=1,BQ2099,
IF($BO$2132&gt;SUM($BO$2012:BO2099),_xlfn.CONCAT(", ",BQ2099),
IF($BO$2132=SUM($BO$2012:BO2099),_xlfn.CONCAT(" y ",BQ2099)))))</f>
        <v/>
      </c>
      <c r="BQ2099" s="120" t="s">
        <v>5295</v>
      </c>
    </row>
    <row r="2100" spans="1:69" ht="15" customHeight="1">
      <c r="A2100" s="30"/>
      <c r="B2100" s="31"/>
      <c r="C2100" s="35" t="s">
        <v>5296</v>
      </c>
      <c r="D2100" s="800" t="str">
        <f>IF(CNGE_2026_M1_Secc1_Sub1!$D129="","",CNGE_2026_M1_Secc1_Sub1!$D129)</f>
        <v/>
      </c>
      <c r="E2100" s="723"/>
      <c r="F2100" s="723"/>
      <c r="G2100" s="723"/>
      <c r="H2100" s="723"/>
      <c r="I2100" s="723"/>
      <c r="J2100" s="723"/>
      <c r="K2100" s="723"/>
      <c r="L2100" s="723"/>
      <c r="M2100" s="723"/>
      <c r="N2100" s="723"/>
      <c r="O2100" s="723"/>
      <c r="P2100" s="723"/>
      <c r="Q2100" s="723"/>
      <c r="R2100" s="724"/>
      <c r="S2100" s="637" t="str">
        <f t="shared" si="1521"/>
        <v/>
      </c>
      <c r="T2100" s="637" t="str">
        <f t="shared" si="1522"/>
        <v/>
      </c>
      <c r="U2100" s="637" t="str">
        <f t="shared" si="1523"/>
        <v/>
      </c>
      <c r="V2100" s="638"/>
      <c r="W2100" s="638"/>
      <c r="X2100" s="638"/>
      <c r="Y2100" s="638"/>
      <c r="Z2100" s="638"/>
      <c r="AA2100" s="638"/>
      <c r="AB2100" s="638"/>
      <c r="AC2100" s="638"/>
      <c r="AD2100" s="638"/>
      <c r="AI2100" t="str">
        <f t="shared" si="1524"/>
        <v/>
      </c>
      <c r="AJ2100">
        <f t="shared" si="1525"/>
        <v>0</v>
      </c>
      <c r="AK2100">
        <f t="shared" si="1526"/>
        <v>0</v>
      </c>
      <c r="AL2100">
        <f t="shared" si="1539"/>
        <v>0</v>
      </c>
      <c r="AM2100">
        <f t="shared" si="1527"/>
        <v>0</v>
      </c>
      <c r="AN2100">
        <f t="shared" si="1528"/>
        <v>0</v>
      </c>
      <c r="AO2100">
        <f t="shared" si="1529"/>
        <v>0</v>
      </c>
      <c r="AP2100">
        <f t="shared" si="1530"/>
        <v>0</v>
      </c>
      <c r="AQ2100">
        <f t="shared" si="1531"/>
        <v>0</v>
      </c>
      <c r="AR2100">
        <f t="shared" si="1532"/>
        <v>0</v>
      </c>
      <c r="AS2100">
        <f t="shared" si="1533"/>
        <v>0</v>
      </c>
      <c r="AT2100">
        <f t="shared" si="1534"/>
        <v>0</v>
      </c>
      <c r="AU2100">
        <f t="shared" si="1535"/>
        <v>0</v>
      </c>
      <c r="AV2100">
        <f t="shared" si="1536"/>
        <v>0</v>
      </c>
      <c r="AW2100">
        <f t="shared" si="1537"/>
        <v>0</v>
      </c>
      <c r="AX2100">
        <f t="shared" si="1538"/>
        <v>0</v>
      </c>
      <c r="AY2100" s="356" t="str">
        <f t="shared" si="1540"/>
        <v/>
      </c>
      <c r="AZ2100" s="357">
        <f t="shared" si="1541"/>
        <v>0</v>
      </c>
      <c r="BA2100" s="358">
        <f t="shared" si="1542"/>
        <v>0</v>
      </c>
      <c r="BB2100" s="359">
        <f t="shared" si="1543"/>
        <v>0</v>
      </c>
      <c r="BC2100" s="356" t="str">
        <f t="shared" si="1544"/>
        <v/>
      </c>
      <c r="BD2100" s="357">
        <f t="shared" si="1545"/>
        <v>0</v>
      </c>
      <c r="BE2100" s="358">
        <f t="shared" si="1546"/>
        <v>0</v>
      </c>
      <c r="BF2100" s="359">
        <f t="shared" si="1547"/>
        <v>0</v>
      </c>
      <c r="BG2100" s="356" t="str">
        <f t="shared" si="1548"/>
        <v/>
      </c>
      <c r="BH2100" s="357">
        <f t="shared" si="1549"/>
        <v>0</v>
      </c>
      <c r="BI2100" s="358">
        <f t="shared" si="1550"/>
        <v>0</v>
      </c>
      <c r="BJ2100" s="359">
        <f t="shared" si="1551"/>
        <v>0</v>
      </c>
      <c r="BK2100" s="293">
        <f t="shared" si="1552"/>
        <v>0</v>
      </c>
      <c r="BL2100" s="352" t="str">
        <f>IF(BK2100=0,"",
IF(SUM($BK$2012:BK2100)=1,BM2100,
IF($BK$2132&gt;SUM($BK$2012:BK2100),_xlfn.CONCAT(", ",BM2100),
IF($BK$2132=SUM($BK$2012:BK2100),_xlfn.CONCAT(" y ",BM2100)))))</f>
        <v/>
      </c>
      <c r="BM2100" s="120" t="s">
        <v>5297</v>
      </c>
      <c r="BN2100" s="290">
        <f t="shared" si="1553"/>
        <v>0</v>
      </c>
      <c r="BO2100" s="293">
        <f t="shared" si="1554"/>
        <v>0</v>
      </c>
      <c r="BP2100" s="283" t="str">
        <f>IF(BO2100=0,"",
IF(SUM($BO$2012:BO2100)=1,BQ2100,
IF($BO$2132&gt;SUM($BO$2012:BO2100),_xlfn.CONCAT(", ",BQ2100),
IF($BO$2132=SUM($BO$2012:BO2100),_xlfn.CONCAT(" y ",BQ2100)))))</f>
        <v/>
      </c>
      <c r="BQ2100" s="120" t="s">
        <v>5297</v>
      </c>
    </row>
    <row r="2101" spans="1:69" ht="15" customHeight="1">
      <c r="A2101" s="30"/>
      <c r="B2101" s="31"/>
      <c r="C2101" s="35" t="s">
        <v>5298</v>
      </c>
      <c r="D2101" s="800" t="str">
        <f>IF(CNGE_2026_M1_Secc1_Sub1!$D130="","",CNGE_2026_M1_Secc1_Sub1!$D130)</f>
        <v/>
      </c>
      <c r="E2101" s="723"/>
      <c r="F2101" s="723"/>
      <c r="G2101" s="723"/>
      <c r="H2101" s="723"/>
      <c r="I2101" s="723"/>
      <c r="J2101" s="723"/>
      <c r="K2101" s="723"/>
      <c r="L2101" s="723"/>
      <c r="M2101" s="723"/>
      <c r="N2101" s="723"/>
      <c r="O2101" s="723"/>
      <c r="P2101" s="723"/>
      <c r="Q2101" s="723"/>
      <c r="R2101" s="724"/>
      <c r="S2101" s="637" t="str">
        <f t="shared" si="1521"/>
        <v/>
      </c>
      <c r="T2101" s="637" t="str">
        <f t="shared" si="1522"/>
        <v/>
      </c>
      <c r="U2101" s="637" t="str">
        <f t="shared" si="1523"/>
        <v/>
      </c>
      <c r="V2101" s="638"/>
      <c r="W2101" s="638"/>
      <c r="X2101" s="638"/>
      <c r="Y2101" s="638"/>
      <c r="Z2101" s="638"/>
      <c r="AA2101" s="638"/>
      <c r="AB2101" s="638"/>
      <c r="AC2101" s="638"/>
      <c r="AD2101" s="638"/>
      <c r="AI2101" t="str">
        <f t="shared" si="1524"/>
        <v/>
      </c>
      <c r="AJ2101">
        <f t="shared" si="1525"/>
        <v>0</v>
      </c>
      <c r="AK2101">
        <f t="shared" si="1526"/>
        <v>0</v>
      </c>
      <c r="AL2101">
        <f t="shared" si="1539"/>
        <v>0</v>
      </c>
      <c r="AM2101">
        <f t="shared" si="1527"/>
        <v>0</v>
      </c>
      <c r="AN2101">
        <f t="shared" si="1528"/>
        <v>0</v>
      </c>
      <c r="AO2101">
        <f t="shared" si="1529"/>
        <v>0</v>
      </c>
      <c r="AP2101">
        <f t="shared" si="1530"/>
        <v>0</v>
      </c>
      <c r="AQ2101">
        <f t="shared" si="1531"/>
        <v>0</v>
      </c>
      <c r="AR2101">
        <f t="shared" si="1532"/>
        <v>0</v>
      </c>
      <c r="AS2101">
        <f t="shared" si="1533"/>
        <v>0</v>
      </c>
      <c r="AT2101">
        <f t="shared" si="1534"/>
        <v>0</v>
      </c>
      <c r="AU2101">
        <f t="shared" si="1535"/>
        <v>0</v>
      </c>
      <c r="AV2101">
        <f t="shared" si="1536"/>
        <v>0</v>
      </c>
      <c r="AW2101">
        <f t="shared" si="1537"/>
        <v>0</v>
      </c>
      <c r="AX2101">
        <f t="shared" si="1538"/>
        <v>0</v>
      </c>
      <c r="AY2101" s="356" t="str">
        <f t="shared" si="1540"/>
        <v/>
      </c>
      <c r="AZ2101" s="357">
        <f t="shared" si="1541"/>
        <v>0</v>
      </c>
      <c r="BA2101" s="358">
        <f t="shared" si="1542"/>
        <v>0</v>
      </c>
      <c r="BB2101" s="359">
        <f t="shared" si="1543"/>
        <v>0</v>
      </c>
      <c r="BC2101" s="356" t="str">
        <f t="shared" si="1544"/>
        <v/>
      </c>
      <c r="BD2101" s="357">
        <f t="shared" si="1545"/>
        <v>0</v>
      </c>
      <c r="BE2101" s="358">
        <f t="shared" si="1546"/>
        <v>0</v>
      </c>
      <c r="BF2101" s="359">
        <f t="shared" si="1547"/>
        <v>0</v>
      </c>
      <c r="BG2101" s="356" t="str">
        <f t="shared" si="1548"/>
        <v/>
      </c>
      <c r="BH2101" s="357">
        <f t="shared" si="1549"/>
        <v>0</v>
      </c>
      <c r="BI2101" s="358">
        <f t="shared" si="1550"/>
        <v>0</v>
      </c>
      <c r="BJ2101" s="359">
        <f t="shared" si="1551"/>
        <v>0</v>
      </c>
      <c r="BK2101" s="293">
        <f t="shared" si="1552"/>
        <v>0</v>
      </c>
      <c r="BL2101" s="352" t="str">
        <f>IF(BK2101=0,"",
IF(SUM($BK$2012:BK2101)=1,BM2101,
IF($BK$2132&gt;SUM($BK$2012:BK2101),_xlfn.CONCAT(", ",BM2101),
IF($BK$2132=SUM($BK$2012:BK2101),_xlfn.CONCAT(" y ",BM2101)))))</f>
        <v/>
      </c>
      <c r="BM2101" s="120" t="s">
        <v>5299</v>
      </c>
      <c r="BN2101" s="290">
        <f t="shared" si="1553"/>
        <v>0</v>
      </c>
      <c r="BO2101" s="293">
        <f t="shared" si="1554"/>
        <v>0</v>
      </c>
      <c r="BP2101" s="283" t="str">
        <f>IF(BO2101=0,"",
IF(SUM($BO$2012:BO2101)=1,BQ2101,
IF($BO$2132&gt;SUM($BO$2012:BO2101),_xlfn.CONCAT(", ",BQ2101),
IF($BO$2132=SUM($BO$2012:BO2101),_xlfn.CONCAT(" y ",BQ2101)))))</f>
        <v/>
      </c>
      <c r="BQ2101" s="120" t="s">
        <v>5299</v>
      </c>
    </row>
    <row r="2102" spans="1:69" ht="15" customHeight="1">
      <c r="A2102" s="30"/>
      <c r="B2102" s="31"/>
      <c r="C2102" s="35" t="s">
        <v>5300</v>
      </c>
      <c r="D2102" s="800" t="str">
        <f>IF(CNGE_2026_M1_Secc1_Sub1!$D131="","",CNGE_2026_M1_Secc1_Sub1!$D131)</f>
        <v/>
      </c>
      <c r="E2102" s="723"/>
      <c r="F2102" s="723"/>
      <c r="G2102" s="723"/>
      <c r="H2102" s="723"/>
      <c r="I2102" s="723"/>
      <c r="J2102" s="723"/>
      <c r="K2102" s="723"/>
      <c r="L2102" s="723"/>
      <c r="M2102" s="723"/>
      <c r="N2102" s="723"/>
      <c r="O2102" s="723"/>
      <c r="P2102" s="723"/>
      <c r="Q2102" s="723"/>
      <c r="R2102" s="724"/>
      <c r="S2102" s="637" t="str">
        <f t="shared" si="1521"/>
        <v/>
      </c>
      <c r="T2102" s="637" t="str">
        <f t="shared" si="1522"/>
        <v/>
      </c>
      <c r="U2102" s="637" t="str">
        <f t="shared" si="1523"/>
        <v/>
      </c>
      <c r="V2102" s="638"/>
      <c r="W2102" s="638"/>
      <c r="X2102" s="638"/>
      <c r="Y2102" s="638"/>
      <c r="Z2102" s="638"/>
      <c r="AA2102" s="638"/>
      <c r="AB2102" s="638"/>
      <c r="AC2102" s="638"/>
      <c r="AD2102" s="638"/>
      <c r="AI2102" t="str">
        <f t="shared" si="1524"/>
        <v/>
      </c>
      <c r="AJ2102">
        <f t="shared" si="1525"/>
        <v>0</v>
      </c>
      <c r="AK2102">
        <f t="shared" si="1526"/>
        <v>0</v>
      </c>
      <c r="AL2102">
        <f t="shared" si="1539"/>
        <v>0</v>
      </c>
      <c r="AM2102">
        <f t="shared" si="1527"/>
        <v>0</v>
      </c>
      <c r="AN2102">
        <f t="shared" si="1528"/>
        <v>0</v>
      </c>
      <c r="AO2102">
        <f t="shared" si="1529"/>
        <v>0</v>
      </c>
      <c r="AP2102">
        <f t="shared" si="1530"/>
        <v>0</v>
      </c>
      <c r="AQ2102">
        <f t="shared" si="1531"/>
        <v>0</v>
      </c>
      <c r="AR2102">
        <f t="shared" si="1532"/>
        <v>0</v>
      </c>
      <c r="AS2102">
        <f t="shared" si="1533"/>
        <v>0</v>
      </c>
      <c r="AT2102">
        <f t="shared" si="1534"/>
        <v>0</v>
      </c>
      <c r="AU2102">
        <f t="shared" si="1535"/>
        <v>0</v>
      </c>
      <c r="AV2102">
        <f t="shared" si="1536"/>
        <v>0</v>
      </c>
      <c r="AW2102">
        <f t="shared" si="1537"/>
        <v>0</v>
      </c>
      <c r="AX2102">
        <f t="shared" si="1538"/>
        <v>0</v>
      </c>
      <c r="AY2102" s="356" t="str">
        <f t="shared" si="1540"/>
        <v/>
      </c>
      <c r="AZ2102" s="357">
        <f t="shared" si="1541"/>
        <v>0</v>
      </c>
      <c r="BA2102" s="358">
        <f t="shared" si="1542"/>
        <v>0</v>
      </c>
      <c r="BB2102" s="359">
        <f t="shared" si="1543"/>
        <v>0</v>
      </c>
      <c r="BC2102" s="356" t="str">
        <f t="shared" si="1544"/>
        <v/>
      </c>
      <c r="BD2102" s="357">
        <f t="shared" si="1545"/>
        <v>0</v>
      </c>
      <c r="BE2102" s="358">
        <f t="shared" si="1546"/>
        <v>0</v>
      </c>
      <c r="BF2102" s="359">
        <f t="shared" si="1547"/>
        <v>0</v>
      </c>
      <c r="BG2102" s="356" t="str">
        <f t="shared" si="1548"/>
        <v/>
      </c>
      <c r="BH2102" s="357">
        <f t="shared" si="1549"/>
        <v>0</v>
      </c>
      <c r="BI2102" s="358">
        <f t="shared" si="1550"/>
        <v>0</v>
      </c>
      <c r="BJ2102" s="359">
        <f t="shared" si="1551"/>
        <v>0</v>
      </c>
      <c r="BK2102" s="293">
        <f t="shared" si="1552"/>
        <v>0</v>
      </c>
      <c r="BL2102" s="352" t="str">
        <f>IF(BK2102=0,"",
IF(SUM($BK$2012:BK2102)=1,BM2102,
IF($BK$2132&gt;SUM($BK$2012:BK2102),_xlfn.CONCAT(", ",BM2102),
IF($BK$2132=SUM($BK$2012:BK2102),_xlfn.CONCAT(" y ",BM2102)))))</f>
        <v/>
      </c>
      <c r="BM2102" s="120" t="s">
        <v>5301</v>
      </c>
      <c r="BN2102" s="290">
        <f t="shared" si="1553"/>
        <v>0</v>
      </c>
      <c r="BO2102" s="293">
        <f t="shared" si="1554"/>
        <v>0</v>
      </c>
      <c r="BP2102" s="283" t="str">
        <f>IF(BO2102=0,"",
IF(SUM($BO$2012:BO2102)=1,BQ2102,
IF($BO$2132&gt;SUM($BO$2012:BO2102),_xlfn.CONCAT(", ",BQ2102),
IF($BO$2132=SUM($BO$2012:BO2102),_xlfn.CONCAT(" y ",BQ2102)))))</f>
        <v/>
      </c>
      <c r="BQ2102" s="120" t="s">
        <v>5301</v>
      </c>
    </row>
    <row r="2103" spans="1:69" ht="15" customHeight="1">
      <c r="A2103" s="30"/>
      <c r="B2103" s="31"/>
      <c r="C2103" s="35" t="s">
        <v>5302</v>
      </c>
      <c r="D2103" s="800" t="str">
        <f>IF(CNGE_2026_M1_Secc1_Sub1!$D132="","",CNGE_2026_M1_Secc1_Sub1!$D132)</f>
        <v/>
      </c>
      <c r="E2103" s="723"/>
      <c r="F2103" s="723"/>
      <c r="G2103" s="723"/>
      <c r="H2103" s="723"/>
      <c r="I2103" s="723"/>
      <c r="J2103" s="723"/>
      <c r="K2103" s="723"/>
      <c r="L2103" s="723"/>
      <c r="M2103" s="723"/>
      <c r="N2103" s="723"/>
      <c r="O2103" s="723"/>
      <c r="P2103" s="723"/>
      <c r="Q2103" s="723"/>
      <c r="R2103" s="724"/>
      <c r="S2103" s="637" t="str">
        <f t="shared" si="1521"/>
        <v/>
      </c>
      <c r="T2103" s="637" t="str">
        <f t="shared" si="1522"/>
        <v/>
      </c>
      <c r="U2103" s="637" t="str">
        <f t="shared" si="1523"/>
        <v/>
      </c>
      <c r="V2103" s="638"/>
      <c r="W2103" s="638"/>
      <c r="X2103" s="638"/>
      <c r="Y2103" s="638"/>
      <c r="Z2103" s="638"/>
      <c r="AA2103" s="638"/>
      <c r="AB2103" s="638"/>
      <c r="AC2103" s="638"/>
      <c r="AD2103" s="638"/>
      <c r="AI2103" t="str">
        <f t="shared" si="1524"/>
        <v/>
      </c>
      <c r="AJ2103">
        <f t="shared" si="1525"/>
        <v>0</v>
      </c>
      <c r="AK2103">
        <f t="shared" si="1526"/>
        <v>0</v>
      </c>
      <c r="AL2103">
        <f t="shared" si="1539"/>
        <v>0</v>
      </c>
      <c r="AM2103">
        <f t="shared" si="1527"/>
        <v>0</v>
      </c>
      <c r="AN2103">
        <f t="shared" si="1528"/>
        <v>0</v>
      </c>
      <c r="AO2103">
        <f t="shared" si="1529"/>
        <v>0</v>
      </c>
      <c r="AP2103">
        <f t="shared" si="1530"/>
        <v>0</v>
      </c>
      <c r="AQ2103">
        <f t="shared" si="1531"/>
        <v>0</v>
      </c>
      <c r="AR2103">
        <f t="shared" si="1532"/>
        <v>0</v>
      </c>
      <c r="AS2103">
        <f t="shared" si="1533"/>
        <v>0</v>
      </c>
      <c r="AT2103">
        <f t="shared" si="1534"/>
        <v>0</v>
      </c>
      <c r="AU2103">
        <f t="shared" si="1535"/>
        <v>0</v>
      </c>
      <c r="AV2103">
        <f t="shared" si="1536"/>
        <v>0</v>
      </c>
      <c r="AW2103">
        <f t="shared" si="1537"/>
        <v>0</v>
      </c>
      <c r="AX2103">
        <f t="shared" si="1538"/>
        <v>0</v>
      </c>
      <c r="AY2103" s="356" t="str">
        <f t="shared" si="1540"/>
        <v/>
      </c>
      <c r="AZ2103" s="357">
        <f t="shared" si="1541"/>
        <v>0</v>
      </c>
      <c r="BA2103" s="358">
        <f t="shared" si="1542"/>
        <v>0</v>
      </c>
      <c r="BB2103" s="359">
        <f t="shared" si="1543"/>
        <v>0</v>
      </c>
      <c r="BC2103" s="356" t="str">
        <f t="shared" si="1544"/>
        <v/>
      </c>
      <c r="BD2103" s="357">
        <f t="shared" si="1545"/>
        <v>0</v>
      </c>
      <c r="BE2103" s="358">
        <f t="shared" si="1546"/>
        <v>0</v>
      </c>
      <c r="BF2103" s="359">
        <f t="shared" si="1547"/>
        <v>0</v>
      </c>
      <c r="BG2103" s="356" t="str">
        <f t="shared" si="1548"/>
        <v/>
      </c>
      <c r="BH2103" s="357">
        <f t="shared" si="1549"/>
        <v>0</v>
      </c>
      <c r="BI2103" s="358">
        <f t="shared" si="1550"/>
        <v>0</v>
      </c>
      <c r="BJ2103" s="359">
        <f t="shared" si="1551"/>
        <v>0</v>
      </c>
      <c r="BK2103" s="293">
        <f t="shared" si="1552"/>
        <v>0</v>
      </c>
      <c r="BL2103" s="352" t="str">
        <f>IF(BK2103=0,"",
IF(SUM($BK$2012:BK2103)=1,BM2103,
IF($BK$2132&gt;SUM($BK$2012:BK2103),_xlfn.CONCAT(", ",BM2103),
IF($BK$2132=SUM($BK$2012:BK2103),_xlfn.CONCAT(" y ",BM2103)))))</f>
        <v/>
      </c>
      <c r="BM2103" s="120" t="s">
        <v>5303</v>
      </c>
      <c r="BN2103" s="290">
        <f t="shared" si="1553"/>
        <v>0</v>
      </c>
      <c r="BO2103" s="293">
        <f t="shared" si="1554"/>
        <v>0</v>
      </c>
      <c r="BP2103" s="283" t="str">
        <f>IF(BO2103=0,"",
IF(SUM($BO$2012:BO2103)=1,BQ2103,
IF($BO$2132&gt;SUM($BO$2012:BO2103),_xlfn.CONCAT(", ",BQ2103),
IF($BO$2132=SUM($BO$2012:BO2103),_xlfn.CONCAT(" y ",BQ2103)))))</f>
        <v/>
      </c>
      <c r="BQ2103" s="120" t="s">
        <v>5303</v>
      </c>
    </row>
    <row r="2104" spans="1:69" ht="15" customHeight="1">
      <c r="A2104" s="30"/>
      <c r="B2104" s="31"/>
      <c r="C2104" s="35" t="s">
        <v>5304</v>
      </c>
      <c r="D2104" s="800" t="str">
        <f>IF(CNGE_2026_M1_Secc1_Sub1!$D133="","",CNGE_2026_M1_Secc1_Sub1!$D133)</f>
        <v/>
      </c>
      <c r="E2104" s="723"/>
      <c r="F2104" s="723"/>
      <c r="G2104" s="723"/>
      <c r="H2104" s="723"/>
      <c r="I2104" s="723"/>
      <c r="J2104" s="723"/>
      <c r="K2104" s="723"/>
      <c r="L2104" s="723"/>
      <c r="M2104" s="723"/>
      <c r="N2104" s="723"/>
      <c r="O2104" s="723"/>
      <c r="P2104" s="723"/>
      <c r="Q2104" s="723"/>
      <c r="R2104" s="724"/>
      <c r="S2104" s="637" t="str">
        <f t="shared" si="1521"/>
        <v/>
      </c>
      <c r="T2104" s="637" t="str">
        <f t="shared" si="1522"/>
        <v/>
      </c>
      <c r="U2104" s="637" t="str">
        <f t="shared" si="1523"/>
        <v/>
      </c>
      <c r="V2104" s="638"/>
      <c r="W2104" s="638"/>
      <c r="X2104" s="638"/>
      <c r="Y2104" s="638"/>
      <c r="Z2104" s="638"/>
      <c r="AA2104" s="638"/>
      <c r="AB2104" s="638"/>
      <c r="AC2104" s="638"/>
      <c r="AD2104" s="638"/>
      <c r="AI2104" t="str">
        <f t="shared" si="1524"/>
        <v/>
      </c>
      <c r="AJ2104">
        <f t="shared" si="1525"/>
        <v>0</v>
      </c>
      <c r="AK2104">
        <f t="shared" si="1526"/>
        <v>0</v>
      </c>
      <c r="AL2104">
        <f t="shared" si="1539"/>
        <v>0</v>
      </c>
      <c r="AM2104">
        <f t="shared" si="1527"/>
        <v>0</v>
      </c>
      <c r="AN2104">
        <f t="shared" si="1528"/>
        <v>0</v>
      </c>
      <c r="AO2104">
        <f t="shared" si="1529"/>
        <v>0</v>
      </c>
      <c r="AP2104">
        <f t="shared" si="1530"/>
        <v>0</v>
      </c>
      <c r="AQ2104">
        <f t="shared" si="1531"/>
        <v>0</v>
      </c>
      <c r="AR2104">
        <f t="shared" si="1532"/>
        <v>0</v>
      </c>
      <c r="AS2104">
        <f t="shared" si="1533"/>
        <v>0</v>
      </c>
      <c r="AT2104">
        <f t="shared" si="1534"/>
        <v>0</v>
      </c>
      <c r="AU2104">
        <f t="shared" si="1535"/>
        <v>0</v>
      </c>
      <c r="AV2104">
        <f t="shared" si="1536"/>
        <v>0</v>
      </c>
      <c r="AW2104">
        <f t="shared" si="1537"/>
        <v>0</v>
      </c>
      <c r="AX2104">
        <f t="shared" si="1538"/>
        <v>0</v>
      </c>
      <c r="AY2104" s="356" t="str">
        <f t="shared" si="1540"/>
        <v/>
      </c>
      <c r="AZ2104" s="357">
        <f t="shared" si="1541"/>
        <v>0</v>
      </c>
      <c r="BA2104" s="358">
        <f t="shared" si="1542"/>
        <v>0</v>
      </c>
      <c r="BB2104" s="359">
        <f t="shared" si="1543"/>
        <v>0</v>
      </c>
      <c r="BC2104" s="356" t="str">
        <f t="shared" si="1544"/>
        <v/>
      </c>
      <c r="BD2104" s="357">
        <f t="shared" si="1545"/>
        <v>0</v>
      </c>
      <c r="BE2104" s="358">
        <f t="shared" si="1546"/>
        <v>0</v>
      </c>
      <c r="BF2104" s="359">
        <f t="shared" si="1547"/>
        <v>0</v>
      </c>
      <c r="BG2104" s="356" t="str">
        <f t="shared" si="1548"/>
        <v/>
      </c>
      <c r="BH2104" s="357">
        <f t="shared" si="1549"/>
        <v>0</v>
      </c>
      <c r="BI2104" s="358">
        <f t="shared" si="1550"/>
        <v>0</v>
      </c>
      <c r="BJ2104" s="359">
        <f t="shared" si="1551"/>
        <v>0</v>
      </c>
      <c r="BK2104" s="293">
        <f t="shared" si="1552"/>
        <v>0</v>
      </c>
      <c r="BL2104" s="352" t="str">
        <f>IF(BK2104=0,"",
IF(SUM($BK$2012:BK2104)=1,BM2104,
IF($BK$2132&gt;SUM($BK$2012:BK2104),_xlfn.CONCAT(", ",BM2104),
IF($BK$2132=SUM($BK$2012:BK2104),_xlfn.CONCAT(" y ",BM2104)))))</f>
        <v/>
      </c>
      <c r="BM2104" s="120" t="s">
        <v>5305</v>
      </c>
      <c r="BN2104" s="290">
        <f t="shared" si="1553"/>
        <v>0</v>
      </c>
      <c r="BO2104" s="293">
        <f t="shared" si="1554"/>
        <v>0</v>
      </c>
      <c r="BP2104" s="283" t="str">
        <f>IF(BO2104=0,"",
IF(SUM($BO$2012:BO2104)=1,BQ2104,
IF($BO$2132&gt;SUM($BO$2012:BO2104),_xlfn.CONCAT(", ",BQ2104),
IF($BO$2132=SUM($BO$2012:BO2104),_xlfn.CONCAT(" y ",BQ2104)))))</f>
        <v/>
      </c>
      <c r="BQ2104" s="120" t="s">
        <v>5305</v>
      </c>
    </row>
    <row r="2105" spans="1:69" ht="15" customHeight="1">
      <c r="A2105" s="30"/>
      <c r="B2105" s="31"/>
      <c r="C2105" s="37" t="s">
        <v>5306</v>
      </c>
      <c r="D2105" s="800" t="str">
        <f>IF(CNGE_2026_M1_Secc1_Sub1!$D134="","",CNGE_2026_M1_Secc1_Sub1!$D134)</f>
        <v/>
      </c>
      <c r="E2105" s="723"/>
      <c r="F2105" s="723"/>
      <c r="G2105" s="723"/>
      <c r="H2105" s="723"/>
      <c r="I2105" s="723"/>
      <c r="J2105" s="723"/>
      <c r="K2105" s="723"/>
      <c r="L2105" s="723"/>
      <c r="M2105" s="723"/>
      <c r="N2105" s="723"/>
      <c r="O2105" s="723"/>
      <c r="P2105" s="723"/>
      <c r="Q2105" s="723"/>
      <c r="R2105" s="724"/>
      <c r="S2105" s="637" t="str">
        <f t="shared" si="1521"/>
        <v/>
      </c>
      <c r="T2105" s="637" t="str">
        <f t="shared" si="1522"/>
        <v/>
      </c>
      <c r="U2105" s="637" t="str">
        <f t="shared" si="1523"/>
        <v/>
      </c>
      <c r="V2105" s="638"/>
      <c r="W2105" s="638"/>
      <c r="X2105" s="638"/>
      <c r="Y2105" s="638"/>
      <c r="Z2105" s="638"/>
      <c r="AA2105" s="638"/>
      <c r="AB2105" s="638"/>
      <c r="AC2105" s="638"/>
      <c r="AD2105" s="638"/>
      <c r="AI2105" t="str">
        <f t="shared" si="1524"/>
        <v/>
      </c>
      <c r="AJ2105">
        <f t="shared" si="1525"/>
        <v>0</v>
      </c>
      <c r="AK2105">
        <f t="shared" si="1526"/>
        <v>0</v>
      </c>
      <c r="AL2105">
        <f t="shared" si="1539"/>
        <v>0</v>
      </c>
      <c r="AM2105">
        <f t="shared" si="1527"/>
        <v>0</v>
      </c>
      <c r="AN2105">
        <f t="shared" si="1528"/>
        <v>0</v>
      </c>
      <c r="AO2105">
        <f t="shared" si="1529"/>
        <v>0</v>
      </c>
      <c r="AP2105">
        <f t="shared" si="1530"/>
        <v>0</v>
      </c>
      <c r="AQ2105">
        <f t="shared" si="1531"/>
        <v>0</v>
      </c>
      <c r="AR2105">
        <f t="shared" si="1532"/>
        <v>0</v>
      </c>
      <c r="AS2105">
        <f t="shared" si="1533"/>
        <v>0</v>
      </c>
      <c r="AT2105">
        <f t="shared" si="1534"/>
        <v>0</v>
      </c>
      <c r="AU2105">
        <f t="shared" si="1535"/>
        <v>0</v>
      </c>
      <c r="AV2105">
        <f t="shared" si="1536"/>
        <v>0</v>
      </c>
      <c r="AW2105">
        <f t="shared" si="1537"/>
        <v>0</v>
      </c>
      <c r="AX2105">
        <f t="shared" si="1538"/>
        <v>0</v>
      </c>
      <c r="AY2105" s="356" t="str">
        <f t="shared" si="1540"/>
        <v/>
      </c>
      <c r="AZ2105" s="357">
        <f t="shared" si="1541"/>
        <v>0</v>
      </c>
      <c r="BA2105" s="358">
        <f t="shared" si="1542"/>
        <v>0</v>
      </c>
      <c r="BB2105" s="359">
        <f t="shared" si="1543"/>
        <v>0</v>
      </c>
      <c r="BC2105" s="356" t="str">
        <f t="shared" si="1544"/>
        <v/>
      </c>
      <c r="BD2105" s="357">
        <f t="shared" si="1545"/>
        <v>0</v>
      </c>
      <c r="BE2105" s="358">
        <f t="shared" si="1546"/>
        <v>0</v>
      </c>
      <c r="BF2105" s="359">
        <f t="shared" si="1547"/>
        <v>0</v>
      </c>
      <c r="BG2105" s="356" t="str">
        <f t="shared" si="1548"/>
        <v/>
      </c>
      <c r="BH2105" s="357">
        <f t="shared" si="1549"/>
        <v>0</v>
      </c>
      <c r="BI2105" s="358">
        <f t="shared" si="1550"/>
        <v>0</v>
      </c>
      <c r="BJ2105" s="359">
        <f t="shared" si="1551"/>
        <v>0</v>
      </c>
      <c r="BK2105" s="293">
        <f t="shared" si="1552"/>
        <v>0</v>
      </c>
      <c r="BL2105" s="352" t="str">
        <f>IF(BK2105=0,"",
IF(SUM($BK$2012:BK2105)=1,BM2105,
IF($BK$2132&gt;SUM($BK$2012:BK2105),_xlfn.CONCAT(", ",BM2105),
IF($BK$2132=SUM($BK$2012:BK2105),_xlfn.CONCAT(" y ",BM2105)))))</f>
        <v/>
      </c>
      <c r="BM2105" s="120" t="s">
        <v>5307</v>
      </c>
      <c r="BN2105" s="290">
        <f t="shared" si="1553"/>
        <v>0</v>
      </c>
      <c r="BO2105" s="293">
        <f t="shared" si="1554"/>
        <v>0</v>
      </c>
      <c r="BP2105" s="283" t="str">
        <f>IF(BO2105=0,"",
IF(SUM($BO$2012:BO2105)=1,BQ2105,
IF($BO$2132&gt;SUM($BO$2012:BO2105),_xlfn.CONCAT(", ",BQ2105),
IF($BO$2132=SUM($BO$2012:BO2105),_xlfn.CONCAT(" y ",BQ2105)))))</f>
        <v/>
      </c>
      <c r="BQ2105" s="120" t="s">
        <v>5307</v>
      </c>
    </row>
    <row r="2106" spans="1:69" ht="15" customHeight="1">
      <c r="A2106" s="30"/>
      <c r="B2106" s="31"/>
      <c r="C2106" s="37" t="s">
        <v>5308</v>
      </c>
      <c r="D2106" s="800" t="str">
        <f>IF(CNGE_2026_M1_Secc1_Sub1!$D135="","",CNGE_2026_M1_Secc1_Sub1!$D135)</f>
        <v/>
      </c>
      <c r="E2106" s="723"/>
      <c r="F2106" s="723"/>
      <c r="G2106" s="723"/>
      <c r="H2106" s="723"/>
      <c r="I2106" s="723"/>
      <c r="J2106" s="723"/>
      <c r="K2106" s="723"/>
      <c r="L2106" s="723"/>
      <c r="M2106" s="723"/>
      <c r="N2106" s="723"/>
      <c r="O2106" s="723"/>
      <c r="P2106" s="723"/>
      <c r="Q2106" s="723"/>
      <c r="R2106" s="724"/>
      <c r="S2106" s="637" t="str">
        <f t="shared" si="1521"/>
        <v/>
      </c>
      <c r="T2106" s="637" t="str">
        <f t="shared" si="1522"/>
        <v/>
      </c>
      <c r="U2106" s="637" t="str">
        <f t="shared" si="1523"/>
        <v/>
      </c>
      <c r="V2106" s="638"/>
      <c r="W2106" s="638"/>
      <c r="X2106" s="638"/>
      <c r="Y2106" s="638"/>
      <c r="Z2106" s="638"/>
      <c r="AA2106" s="638"/>
      <c r="AB2106" s="638"/>
      <c r="AC2106" s="638"/>
      <c r="AD2106" s="638"/>
      <c r="AI2106" t="str">
        <f t="shared" si="1524"/>
        <v/>
      </c>
      <c r="AJ2106">
        <f t="shared" si="1525"/>
        <v>0</v>
      </c>
      <c r="AK2106">
        <f t="shared" si="1526"/>
        <v>0</v>
      </c>
      <c r="AL2106">
        <f t="shared" si="1539"/>
        <v>0</v>
      </c>
      <c r="AM2106">
        <f t="shared" si="1527"/>
        <v>0</v>
      </c>
      <c r="AN2106">
        <f t="shared" si="1528"/>
        <v>0</v>
      </c>
      <c r="AO2106">
        <f t="shared" si="1529"/>
        <v>0</v>
      </c>
      <c r="AP2106">
        <f t="shared" si="1530"/>
        <v>0</v>
      </c>
      <c r="AQ2106">
        <f t="shared" si="1531"/>
        <v>0</v>
      </c>
      <c r="AR2106">
        <f t="shared" si="1532"/>
        <v>0</v>
      </c>
      <c r="AS2106">
        <f t="shared" si="1533"/>
        <v>0</v>
      </c>
      <c r="AT2106">
        <f t="shared" si="1534"/>
        <v>0</v>
      </c>
      <c r="AU2106">
        <f t="shared" si="1535"/>
        <v>0</v>
      </c>
      <c r="AV2106">
        <f t="shared" si="1536"/>
        <v>0</v>
      </c>
      <c r="AW2106">
        <f t="shared" si="1537"/>
        <v>0</v>
      </c>
      <c r="AX2106">
        <f t="shared" si="1538"/>
        <v>0</v>
      </c>
      <c r="AY2106" s="356" t="str">
        <f t="shared" si="1540"/>
        <v/>
      </c>
      <c r="AZ2106" s="357">
        <f t="shared" si="1541"/>
        <v>0</v>
      </c>
      <c r="BA2106" s="358">
        <f t="shared" si="1542"/>
        <v>0</v>
      </c>
      <c r="BB2106" s="359">
        <f t="shared" si="1543"/>
        <v>0</v>
      </c>
      <c r="BC2106" s="356" t="str">
        <f t="shared" si="1544"/>
        <v/>
      </c>
      <c r="BD2106" s="357">
        <f t="shared" si="1545"/>
        <v>0</v>
      </c>
      <c r="BE2106" s="358">
        <f t="shared" si="1546"/>
        <v>0</v>
      </c>
      <c r="BF2106" s="359">
        <f t="shared" si="1547"/>
        <v>0</v>
      </c>
      <c r="BG2106" s="356" t="str">
        <f t="shared" si="1548"/>
        <v/>
      </c>
      <c r="BH2106" s="357">
        <f t="shared" si="1549"/>
        <v>0</v>
      </c>
      <c r="BI2106" s="358">
        <f t="shared" si="1550"/>
        <v>0</v>
      </c>
      <c r="BJ2106" s="359">
        <f t="shared" si="1551"/>
        <v>0</v>
      </c>
      <c r="BK2106" s="293">
        <f t="shared" si="1552"/>
        <v>0</v>
      </c>
      <c r="BL2106" s="352" t="str">
        <f>IF(BK2106=0,"",
IF(SUM($BK$2012:BK2106)=1,BM2106,
IF($BK$2132&gt;SUM($BK$2012:BK2106),_xlfn.CONCAT(", ",BM2106),
IF($BK$2132=SUM($BK$2012:BK2106),_xlfn.CONCAT(" y ",BM2106)))))</f>
        <v/>
      </c>
      <c r="BM2106" s="120" t="s">
        <v>5309</v>
      </c>
      <c r="BN2106" s="290">
        <f t="shared" si="1553"/>
        <v>0</v>
      </c>
      <c r="BO2106" s="293">
        <f t="shared" si="1554"/>
        <v>0</v>
      </c>
      <c r="BP2106" s="283" t="str">
        <f>IF(BO2106=0,"",
IF(SUM($BO$2012:BO2106)=1,BQ2106,
IF($BO$2132&gt;SUM($BO$2012:BO2106),_xlfn.CONCAT(", ",BQ2106),
IF($BO$2132=SUM($BO$2012:BO2106),_xlfn.CONCAT(" y ",BQ2106)))))</f>
        <v/>
      </c>
      <c r="BQ2106" s="120" t="s">
        <v>5309</v>
      </c>
    </row>
    <row r="2107" spans="1:69" ht="15" customHeight="1">
      <c r="A2107" s="30"/>
      <c r="B2107" s="31"/>
      <c r="C2107" s="37" t="s">
        <v>5310</v>
      </c>
      <c r="D2107" s="800" t="str">
        <f>IF(CNGE_2026_M1_Secc1_Sub1!$D136="","",CNGE_2026_M1_Secc1_Sub1!$D136)</f>
        <v/>
      </c>
      <c r="E2107" s="723"/>
      <c r="F2107" s="723"/>
      <c r="G2107" s="723"/>
      <c r="H2107" s="723"/>
      <c r="I2107" s="723"/>
      <c r="J2107" s="723"/>
      <c r="K2107" s="723"/>
      <c r="L2107" s="723"/>
      <c r="M2107" s="723"/>
      <c r="N2107" s="723"/>
      <c r="O2107" s="723"/>
      <c r="P2107" s="723"/>
      <c r="Q2107" s="723"/>
      <c r="R2107" s="724"/>
      <c r="S2107" s="637" t="str">
        <f t="shared" si="1521"/>
        <v/>
      </c>
      <c r="T2107" s="637" t="str">
        <f t="shared" si="1522"/>
        <v/>
      </c>
      <c r="U2107" s="637" t="str">
        <f t="shared" si="1523"/>
        <v/>
      </c>
      <c r="V2107" s="638"/>
      <c r="W2107" s="638"/>
      <c r="X2107" s="638"/>
      <c r="Y2107" s="638"/>
      <c r="Z2107" s="638"/>
      <c r="AA2107" s="638"/>
      <c r="AB2107" s="638"/>
      <c r="AC2107" s="638"/>
      <c r="AD2107" s="638"/>
      <c r="AI2107" t="str">
        <f t="shared" si="1524"/>
        <v/>
      </c>
      <c r="AJ2107">
        <f t="shared" si="1525"/>
        <v>0</v>
      </c>
      <c r="AK2107">
        <f t="shared" si="1526"/>
        <v>0</v>
      </c>
      <c r="AL2107">
        <f t="shared" si="1539"/>
        <v>0</v>
      </c>
      <c r="AM2107">
        <f t="shared" si="1527"/>
        <v>0</v>
      </c>
      <c r="AN2107">
        <f t="shared" si="1528"/>
        <v>0</v>
      </c>
      <c r="AO2107">
        <f t="shared" si="1529"/>
        <v>0</v>
      </c>
      <c r="AP2107">
        <f t="shared" si="1530"/>
        <v>0</v>
      </c>
      <c r="AQ2107">
        <f t="shared" si="1531"/>
        <v>0</v>
      </c>
      <c r="AR2107">
        <f t="shared" si="1532"/>
        <v>0</v>
      </c>
      <c r="AS2107">
        <f t="shared" si="1533"/>
        <v>0</v>
      </c>
      <c r="AT2107">
        <f t="shared" si="1534"/>
        <v>0</v>
      </c>
      <c r="AU2107">
        <f t="shared" si="1535"/>
        <v>0</v>
      </c>
      <c r="AV2107">
        <f t="shared" si="1536"/>
        <v>0</v>
      </c>
      <c r="AW2107">
        <f t="shared" si="1537"/>
        <v>0</v>
      </c>
      <c r="AX2107">
        <f t="shared" si="1538"/>
        <v>0</v>
      </c>
      <c r="AY2107" s="356" t="str">
        <f t="shared" si="1540"/>
        <v/>
      </c>
      <c r="AZ2107" s="357">
        <f t="shared" si="1541"/>
        <v>0</v>
      </c>
      <c r="BA2107" s="358">
        <f t="shared" si="1542"/>
        <v>0</v>
      </c>
      <c r="BB2107" s="359">
        <f t="shared" si="1543"/>
        <v>0</v>
      </c>
      <c r="BC2107" s="356" t="str">
        <f t="shared" si="1544"/>
        <v/>
      </c>
      <c r="BD2107" s="357">
        <f t="shared" si="1545"/>
        <v>0</v>
      </c>
      <c r="BE2107" s="358">
        <f t="shared" si="1546"/>
        <v>0</v>
      </c>
      <c r="BF2107" s="359">
        <f t="shared" si="1547"/>
        <v>0</v>
      </c>
      <c r="BG2107" s="356" t="str">
        <f t="shared" si="1548"/>
        <v/>
      </c>
      <c r="BH2107" s="357">
        <f t="shared" si="1549"/>
        <v>0</v>
      </c>
      <c r="BI2107" s="358">
        <f t="shared" si="1550"/>
        <v>0</v>
      </c>
      <c r="BJ2107" s="359">
        <f t="shared" si="1551"/>
        <v>0</v>
      </c>
      <c r="BK2107" s="293">
        <f t="shared" si="1552"/>
        <v>0</v>
      </c>
      <c r="BL2107" s="352" t="str">
        <f>IF(BK2107=0,"",
IF(SUM($BK$2012:BK2107)=1,BM2107,
IF($BK$2132&gt;SUM($BK$2012:BK2107),_xlfn.CONCAT(", ",BM2107),
IF($BK$2132=SUM($BK$2012:BK2107),_xlfn.CONCAT(" y ",BM2107)))))</f>
        <v/>
      </c>
      <c r="BM2107" s="120" t="s">
        <v>5311</v>
      </c>
      <c r="BN2107" s="290">
        <f t="shared" si="1553"/>
        <v>0</v>
      </c>
      <c r="BO2107" s="293">
        <f t="shared" si="1554"/>
        <v>0</v>
      </c>
      <c r="BP2107" s="283" t="str">
        <f>IF(BO2107=0,"",
IF(SUM($BO$2012:BO2107)=1,BQ2107,
IF($BO$2132&gt;SUM($BO$2012:BO2107),_xlfn.CONCAT(", ",BQ2107),
IF($BO$2132=SUM($BO$2012:BO2107),_xlfn.CONCAT(" y ",BQ2107)))))</f>
        <v/>
      </c>
      <c r="BQ2107" s="120" t="s">
        <v>5311</v>
      </c>
    </row>
    <row r="2108" spans="1:69" ht="15" customHeight="1">
      <c r="A2108" s="30"/>
      <c r="B2108" s="31"/>
      <c r="C2108" s="37" t="s">
        <v>5312</v>
      </c>
      <c r="D2108" s="800" t="str">
        <f>IF(CNGE_2026_M1_Secc1_Sub1!$D137="","",CNGE_2026_M1_Secc1_Sub1!$D137)</f>
        <v/>
      </c>
      <c r="E2108" s="723"/>
      <c r="F2108" s="723"/>
      <c r="G2108" s="723"/>
      <c r="H2108" s="723"/>
      <c r="I2108" s="723"/>
      <c r="J2108" s="723"/>
      <c r="K2108" s="723"/>
      <c r="L2108" s="723"/>
      <c r="M2108" s="723"/>
      <c r="N2108" s="723"/>
      <c r="O2108" s="723"/>
      <c r="P2108" s="723"/>
      <c r="Q2108" s="723"/>
      <c r="R2108" s="724"/>
      <c r="S2108" s="637" t="str">
        <f t="shared" ref="S2108:S2131" si="1555">IF(M472="","",M472)</f>
        <v/>
      </c>
      <c r="T2108" s="637" t="str">
        <f t="shared" ref="T2108:T2131" si="1556">IF(S472="","",S472)</f>
        <v/>
      </c>
      <c r="U2108" s="637" t="str">
        <f t="shared" ref="U2108:U2131" si="1557">IF(Y472="","",Y472)</f>
        <v/>
      </c>
      <c r="V2108" s="638"/>
      <c r="W2108" s="638"/>
      <c r="X2108" s="638"/>
      <c r="Y2108" s="638"/>
      <c r="Z2108" s="638"/>
      <c r="AA2108" s="638"/>
      <c r="AB2108" s="638"/>
      <c r="AC2108" s="638"/>
      <c r="AD2108" s="638"/>
      <c r="AI2108" t="str">
        <f t="shared" ref="AI2108:AI2131" si="1558">S2108</f>
        <v/>
      </c>
      <c r="AJ2108">
        <f t="shared" ref="AJ2108:AJ2131" si="1559">COUNTIF(T2108:U2108,"NS")</f>
        <v>0</v>
      </c>
      <c r="AK2108">
        <f t="shared" ref="AK2108:AK2131" si="1560">SUM(T2108:U2108)</f>
        <v>0</v>
      </c>
      <c r="AL2108">
        <f t="shared" si="1539"/>
        <v>0</v>
      </c>
      <c r="AM2108">
        <f t="shared" ref="AM2108:AM2131" si="1561">V2108</f>
        <v>0</v>
      </c>
      <c r="AN2108">
        <f t="shared" ref="AN2108:AN2131" si="1562">COUNTIF(W2108:X2108,"NS")</f>
        <v>0</v>
      </c>
      <c r="AO2108">
        <f t="shared" ref="AO2108:AO2131" si="1563">SUM(W2108:X2108)</f>
        <v>0</v>
      </c>
      <c r="AP2108">
        <f t="shared" ref="AP2108:AP2131" si="1564">IF(COUNTIF(V2108:X2108,"NA")=3,0,IF(OR(AND(AM2108=0,AN2108&gt;0),AND(AM2108="NS",AO2108&gt;0), AND(AM2108="NS", AN2108=0,AO2108=0)), 1, IF(OR(AND(AM2108&gt;0,AN2108&gt;1,AM2108&gt;AO2108), AND(AM2108="NS",AN2108=2), AND(AM2108="NS",AO2108=0,AN2108&gt;0),AM2108=AO2108), 0, 1)))</f>
        <v>0</v>
      </c>
      <c r="AQ2108">
        <f t="shared" ref="AQ2108:AQ2131" si="1565">Y2108</f>
        <v>0</v>
      </c>
      <c r="AR2108">
        <f t="shared" ref="AR2108:AR2131" si="1566">COUNTIF(Z2108:AA2108,"NS")</f>
        <v>0</v>
      </c>
      <c r="AS2108">
        <f t="shared" ref="AS2108:AS2131" si="1567">SUM(Z2108:AA2108)</f>
        <v>0</v>
      </c>
      <c r="AT2108">
        <f t="shared" ref="AT2108:AT2131" si="1568">IF(COUNTIF(Y2108:AA2108,"NA")=3,0,IF(OR(AND(AQ2108=0,AR2108&gt;0),AND(AQ2108="NS",AS2108&gt;0), AND(AQ2108="NS", AR2108=0,AS2108=0)), 1, IF(OR(AND(AQ2108&gt;0,AR2108&gt;1,AQ2108&gt;AS2108), AND(AQ2108="NS",AR2108=2), AND(AQ2108="NS",AS2108=0,AR2108&gt;0),AQ2108=AS2108), 0, 1)))</f>
        <v>0</v>
      </c>
      <c r="AU2108">
        <f t="shared" ref="AU2108:AU2131" si="1569">AB2108</f>
        <v>0</v>
      </c>
      <c r="AV2108">
        <f t="shared" ref="AV2108:AV2131" si="1570">COUNTIF(AC2108:AD2108,"NS")</f>
        <v>0</v>
      </c>
      <c r="AW2108">
        <f t="shared" ref="AW2108:AW2131" si="1571">SUM(AC2108:AD2108)</f>
        <v>0</v>
      </c>
      <c r="AX2108">
        <f t="shared" ref="AX2108:AX2131" si="1572">IF(COUNTIF(AB2108:AD2108,"NA")=3,0,IF(OR(AND(AU2108=0,AV2108&gt;0),AND(AU2108="NS",AW2108&gt;0), AND(AU2108="NS", AV2108=0,AW2108=0)), 1, IF(OR(AND(AU2108&gt;0,AV2108&gt;1,AU2108&gt;AW2108), AND(AU2108="NS",AV2108=2), AND(AU2108="NS",AW2108=0,AV2108&gt;0),AU2108=AW2108), 0, 1)))</f>
        <v>0</v>
      </c>
      <c r="AY2108" s="356" t="str">
        <f t="shared" si="1540"/>
        <v/>
      </c>
      <c r="AZ2108" s="357">
        <f t="shared" si="1541"/>
        <v>0</v>
      </c>
      <c r="BA2108" s="358">
        <f t="shared" si="1542"/>
        <v>0</v>
      </c>
      <c r="BB2108" s="359">
        <f t="shared" si="1543"/>
        <v>0</v>
      </c>
      <c r="BC2108" s="356" t="str">
        <f t="shared" si="1544"/>
        <v/>
      </c>
      <c r="BD2108" s="357">
        <f t="shared" si="1545"/>
        <v>0</v>
      </c>
      <c r="BE2108" s="358">
        <f t="shared" si="1546"/>
        <v>0</v>
      </c>
      <c r="BF2108" s="359">
        <f t="shared" si="1547"/>
        <v>0</v>
      </c>
      <c r="BG2108" s="356" t="str">
        <f t="shared" si="1548"/>
        <v/>
      </c>
      <c r="BH2108" s="357">
        <f t="shared" si="1549"/>
        <v>0</v>
      </c>
      <c r="BI2108" s="358">
        <f t="shared" si="1550"/>
        <v>0</v>
      </c>
      <c r="BJ2108" s="359">
        <f t="shared" si="1551"/>
        <v>0</v>
      </c>
      <c r="BK2108" s="293">
        <f t="shared" si="1552"/>
        <v>0</v>
      </c>
      <c r="BL2108" s="352" t="str">
        <f>IF(BK2108=0,"",
IF(SUM($BK$2012:BK2108)=1,BM2108,
IF($BK$2132&gt;SUM($BK$2012:BK2108),_xlfn.CONCAT(", ",BM2108),
IF($BK$2132=SUM($BK$2012:BK2108),_xlfn.CONCAT(" y ",BM2108)))))</f>
        <v/>
      </c>
      <c r="BM2108" s="120" t="s">
        <v>5313</v>
      </c>
      <c r="BN2108" s="290">
        <f t="shared" si="1553"/>
        <v>0</v>
      </c>
      <c r="BO2108" s="293">
        <f t="shared" si="1554"/>
        <v>0</v>
      </c>
      <c r="BP2108" s="283" t="str">
        <f>IF(BO2108=0,"",
IF(SUM($BO$2012:BO2108)=1,BQ2108,
IF($BO$2132&gt;SUM($BO$2012:BO2108),_xlfn.CONCAT(", ",BQ2108),
IF($BO$2132=SUM($BO$2012:BO2108),_xlfn.CONCAT(" y ",BQ2108)))))</f>
        <v/>
      </c>
      <c r="BQ2108" s="120" t="s">
        <v>5313</v>
      </c>
    </row>
    <row r="2109" spans="1:69" ht="15" customHeight="1">
      <c r="A2109" s="30"/>
      <c r="B2109" s="31"/>
      <c r="C2109" s="37" t="s">
        <v>5314</v>
      </c>
      <c r="D2109" s="800" t="str">
        <f>IF(CNGE_2026_M1_Secc1_Sub1!$D138="","",CNGE_2026_M1_Secc1_Sub1!$D138)</f>
        <v/>
      </c>
      <c r="E2109" s="723"/>
      <c r="F2109" s="723"/>
      <c r="G2109" s="723"/>
      <c r="H2109" s="723"/>
      <c r="I2109" s="723"/>
      <c r="J2109" s="723"/>
      <c r="K2109" s="723"/>
      <c r="L2109" s="723"/>
      <c r="M2109" s="723"/>
      <c r="N2109" s="723"/>
      <c r="O2109" s="723"/>
      <c r="P2109" s="723"/>
      <c r="Q2109" s="723"/>
      <c r="R2109" s="724"/>
      <c r="S2109" s="637" t="str">
        <f t="shared" si="1555"/>
        <v/>
      </c>
      <c r="T2109" s="637" t="str">
        <f t="shared" si="1556"/>
        <v/>
      </c>
      <c r="U2109" s="637" t="str">
        <f t="shared" si="1557"/>
        <v/>
      </c>
      <c r="V2109" s="638"/>
      <c r="W2109" s="638"/>
      <c r="X2109" s="638"/>
      <c r="Y2109" s="638"/>
      <c r="Z2109" s="638"/>
      <c r="AA2109" s="638"/>
      <c r="AB2109" s="638"/>
      <c r="AC2109" s="638"/>
      <c r="AD2109" s="638"/>
      <c r="AI2109" t="str">
        <f t="shared" si="1558"/>
        <v/>
      </c>
      <c r="AJ2109">
        <f t="shared" si="1559"/>
        <v>0</v>
      </c>
      <c r="AK2109">
        <f t="shared" si="1560"/>
        <v>0</v>
      </c>
      <c r="AL2109">
        <f t="shared" si="1539"/>
        <v>0</v>
      </c>
      <c r="AM2109">
        <f t="shared" si="1561"/>
        <v>0</v>
      </c>
      <c r="AN2109">
        <f t="shared" si="1562"/>
        <v>0</v>
      </c>
      <c r="AO2109">
        <f t="shared" si="1563"/>
        <v>0</v>
      </c>
      <c r="AP2109">
        <f t="shared" si="1564"/>
        <v>0</v>
      </c>
      <c r="AQ2109">
        <f t="shared" si="1565"/>
        <v>0</v>
      </c>
      <c r="AR2109">
        <f t="shared" si="1566"/>
        <v>0</v>
      </c>
      <c r="AS2109">
        <f t="shared" si="1567"/>
        <v>0</v>
      </c>
      <c r="AT2109">
        <f t="shared" si="1568"/>
        <v>0</v>
      </c>
      <c r="AU2109">
        <f t="shared" si="1569"/>
        <v>0</v>
      </c>
      <c r="AV2109">
        <f t="shared" si="1570"/>
        <v>0</v>
      </c>
      <c r="AW2109">
        <f t="shared" si="1571"/>
        <v>0</v>
      </c>
      <c r="AX2109">
        <f t="shared" si="1572"/>
        <v>0</v>
      </c>
      <c r="AY2109" s="356" t="str">
        <f t="shared" si="1540"/>
        <v/>
      </c>
      <c r="AZ2109" s="357">
        <f t="shared" si="1541"/>
        <v>0</v>
      </c>
      <c r="BA2109" s="358">
        <f t="shared" si="1542"/>
        <v>0</v>
      </c>
      <c r="BB2109" s="359">
        <f t="shared" si="1543"/>
        <v>0</v>
      </c>
      <c r="BC2109" s="356" t="str">
        <f t="shared" si="1544"/>
        <v/>
      </c>
      <c r="BD2109" s="357">
        <f t="shared" si="1545"/>
        <v>0</v>
      </c>
      <c r="BE2109" s="358">
        <f t="shared" si="1546"/>
        <v>0</v>
      </c>
      <c r="BF2109" s="359">
        <f t="shared" si="1547"/>
        <v>0</v>
      </c>
      <c r="BG2109" s="356" t="str">
        <f t="shared" si="1548"/>
        <v/>
      </c>
      <c r="BH2109" s="357">
        <f t="shared" si="1549"/>
        <v>0</v>
      </c>
      <c r="BI2109" s="358">
        <f t="shared" si="1550"/>
        <v>0</v>
      </c>
      <c r="BJ2109" s="359">
        <f t="shared" si="1551"/>
        <v>0</v>
      </c>
      <c r="BK2109" s="293">
        <f t="shared" si="1552"/>
        <v>0</v>
      </c>
      <c r="BL2109" s="352" t="str">
        <f>IF(BK2109=0,"",
IF(SUM($BK$2012:BK2109)=1,BM2109,
IF($BK$2132&gt;SUM($BK$2012:BK2109),_xlfn.CONCAT(", ",BM2109),
IF($BK$2132=SUM($BK$2012:BK2109),_xlfn.CONCAT(" y ",BM2109)))))</f>
        <v/>
      </c>
      <c r="BM2109" s="120" t="s">
        <v>5315</v>
      </c>
      <c r="BN2109" s="290">
        <f t="shared" si="1553"/>
        <v>0</v>
      </c>
      <c r="BO2109" s="293">
        <f t="shared" si="1554"/>
        <v>0</v>
      </c>
      <c r="BP2109" s="283" t="str">
        <f>IF(BO2109=0,"",
IF(SUM($BO$2012:BO2109)=1,BQ2109,
IF($BO$2132&gt;SUM($BO$2012:BO2109),_xlfn.CONCAT(", ",BQ2109),
IF($BO$2132=SUM($BO$2012:BO2109),_xlfn.CONCAT(" y ",BQ2109)))))</f>
        <v/>
      </c>
      <c r="BQ2109" s="120" t="s">
        <v>5315</v>
      </c>
    </row>
    <row r="2110" spans="1:69" ht="15" customHeight="1">
      <c r="A2110" s="30"/>
      <c r="B2110" s="31"/>
      <c r="C2110" s="37" t="s">
        <v>5316</v>
      </c>
      <c r="D2110" s="800" t="str">
        <f>IF(CNGE_2026_M1_Secc1_Sub1!$D139="","",CNGE_2026_M1_Secc1_Sub1!$D139)</f>
        <v/>
      </c>
      <c r="E2110" s="723"/>
      <c r="F2110" s="723"/>
      <c r="G2110" s="723"/>
      <c r="H2110" s="723"/>
      <c r="I2110" s="723"/>
      <c r="J2110" s="723"/>
      <c r="K2110" s="723"/>
      <c r="L2110" s="723"/>
      <c r="M2110" s="723"/>
      <c r="N2110" s="723"/>
      <c r="O2110" s="723"/>
      <c r="P2110" s="723"/>
      <c r="Q2110" s="723"/>
      <c r="R2110" s="724"/>
      <c r="S2110" s="637" t="str">
        <f t="shared" si="1555"/>
        <v/>
      </c>
      <c r="T2110" s="637" t="str">
        <f t="shared" si="1556"/>
        <v/>
      </c>
      <c r="U2110" s="637" t="str">
        <f t="shared" si="1557"/>
        <v/>
      </c>
      <c r="V2110" s="638"/>
      <c r="W2110" s="638"/>
      <c r="X2110" s="638"/>
      <c r="Y2110" s="638"/>
      <c r="Z2110" s="638"/>
      <c r="AA2110" s="638"/>
      <c r="AB2110" s="638"/>
      <c r="AC2110" s="638"/>
      <c r="AD2110" s="638"/>
      <c r="AI2110" t="str">
        <f t="shared" si="1558"/>
        <v/>
      </c>
      <c r="AJ2110">
        <f t="shared" si="1559"/>
        <v>0</v>
      </c>
      <c r="AK2110">
        <f t="shared" si="1560"/>
        <v>0</v>
      </c>
      <c r="AL2110">
        <f t="shared" si="1539"/>
        <v>0</v>
      </c>
      <c r="AM2110">
        <f t="shared" si="1561"/>
        <v>0</v>
      </c>
      <c r="AN2110">
        <f t="shared" si="1562"/>
        <v>0</v>
      </c>
      <c r="AO2110">
        <f t="shared" si="1563"/>
        <v>0</v>
      </c>
      <c r="AP2110">
        <f t="shared" si="1564"/>
        <v>0</v>
      </c>
      <c r="AQ2110">
        <f t="shared" si="1565"/>
        <v>0</v>
      </c>
      <c r="AR2110">
        <f t="shared" si="1566"/>
        <v>0</v>
      </c>
      <c r="AS2110">
        <f t="shared" si="1567"/>
        <v>0</v>
      </c>
      <c r="AT2110">
        <f t="shared" si="1568"/>
        <v>0</v>
      </c>
      <c r="AU2110">
        <f t="shared" si="1569"/>
        <v>0</v>
      </c>
      <c r="AV2110">
        <f t="shared" si="1570"/>
        <v>0</v>
      </c>
      <c r="AW2110">
        <f t="shared" si="1571"/>
        <v>0</v>
      </c>
      <c r="AX2110">
        <f t="shared" si="1572"/>
        <v>0</v>
      </c>
      <c r="AY2110" s="356" t="str">
        <f t="shared" si="1540"/>
        <v/>
      </c>
      <c r="AZ2110" s="357">
        <f t="shared" si="1541"/>
        <v>0</v>
      </c>
      <c r="BA2110" s="358">
        <f t="shared" si="1542"/>
        <v>0</v>
      </c>
      <c r="BB2110" s="359">
        <f t="shared" si="1543"/>
        <v>0</v>
      </c>
      <c r="BC2110" s="356" t="str">
        <f t="shared" si="1544"/>
        <v/>
      </c>
      <c r="BD2110" s="357">
        <f t="shared" si="1545"/>
        <v>0</v>
      </c>
      <c r="BE2110" s="358">
        <f t="shared" si="1546"/>
        <v>0</v>
      </c>
      <c r="BF2110" s="359">
        <f t="shared" si="1547"/>
        <v>0</v>
      </c>
      <c r="BG2110" s="356" t="str">
        <f t="shared" si="1548"/>
        <v/>
      </c>
      <c r="BH2110" s="357">
        <f t="shared" si="1549"/>
        <v>0</v>
      </c>
      <c r="BI2110" s="358">
        <f t="shared" si="1550"/>
        <v>0</v>
      </c>
      <c r="BJ2110" s="359">
        <f t="shared" si="1551"/>
        <v>0</v>
      </c>
      <c r="BK2110" s="293">
        <f t="shared" si="1552"/>
        <v>0</v>
      </c>
      <c r="BL2110" s="352" t="str">
        <f>IF(BK2110=0,"",
IF(SUM($BK$2012:BK2110)=1,BM2110,
IF($BK$2132&gt;SUM($BK$2012:BK2110),_xlfn.CONCAT(", ",BM2110),
IF($BK$2132=SUM($BK$2012:BK2110),_xlfn.CONCAT(" y ",BM2110)))))</f>
        <v/>
      </c>
      <c r="BM2110" s="120" t="s">
        <v>5317</v>
      </c>
      <c r="BN2110" s="290">
        <f t="shared" si="1553"/>
        <v>0</v>
      </c>
      <c r="BO2110" s="293">
        <f t="shared" si="1554"/>
        <v>0</v>
      </c>
      <c r="BP2110" s="283" t="str">
        <f>IF(BO2110=0,"",
IF(SUM($BO$2012:BO2110)=1,BQ2110,
IF($BO$2132&gt;SUM($BO$2012:BO2110),_xlfn.CONCAT(", ",BQ2110),
IF($BO$2132=SUM($BO$2012:BO2110),_xlfn.CONCAT(" y ",BQ2110)))))</f>
        <v/>
      </c>
      <c r="BQ2110" s="120" t="s">
        <v>5317</v>
      </c>
    </row>
    <row r="2111" spans="1:69" ht="15" customHeight="1">
      <c r="A2111" s="30"/>
      <c r="B2111" s="31"/>
      <c r="C2111" s="37" t="s">
        <v>5318</v>
      </c>
      <c r="D2111" s="800" t="str">
        <f>IF(CNGE_2026_M1_Secc1_Sub1!$D140="","",CNGE_2026_M1_Secc1_Sub1!$D140)</f>
        <v/>
      </c>
      <c r="E2111" s="723"/>
      <c r="F2111" s="723"/>
      <c r="G2111" s="723"/>
      <c r="H2111" s="723"/>
      <c r="I2111" s="723"/>
      <c r="J2111" s="723"/>
      <c r="K2111" s="723"/>
      <c r="L2111" s="723"/>
      <c r="M2111" s="723"/>
      <c r="N2111" s="723"/>
      <c r="O2111" s="723"/>
      <c r="P2111" s="723"/>
      <c r="Q2111" s="723"/>
      <c r="R2111" s="724"/>
      <c r="S2111" s="637" t="str">
        <f t="shared" si="1555"/>
        <v/>
      </c>
      <c r="T2111" s="637" t="str">
        <f t="shared" si="1556"/>
        <v/>
      </c>
      <c r="U2111" s="637" t="str">
        <f t="shared" si="1557"/>
        <v/>
      </c>
      <c r="V2111" s="638"/>
      <c r="W2111" s="638"/>
      <c r="X2111" s="638"/>
      <c r="Y2111" s="638"/>
      <c r="Z2111" s="638"/>
      <c r="AA2111" s="638"/>
      <c r="AB2111" s="638"/>
      <c r="AC2111" s="638"/>
      <c r="AD2111" s="638"/>
      <c r="AI2111" t="str">
        <f t="shared" si="1558"/>
        <v/>
      </c>
      <c r="AJ2111">
        <f t="shared" si="1559"/>
        <v>0</v>
      </c>
      <c r="AK2111">
        <f t="shared" si="1560"/>
        <v>0</v>
      </c>
      <c r="AL2111">
        <f t="shared" si="1539"/>
        <v>0</v>
      </c>
      <c r="AM2111">
        <f t="shared" si="1561"/>
        <v>0</v>
      </c>
      <c r="AN2111">
        <f t="shared" si="1562"/>
        <v>0</v>
      </c>
      <c r="AO2111">
        <f t="shared" si="1563"/>
        <v>0</v>
      </c>
      <c r="AP2111">
        <f t="shared" si="1564"/>
        <v>0</v>
      </c>
      <c r="AQ2111">
        <f t="shared" si="1565"/>
        <v>0</v>
      </c>
      <c r="AR2111">
        <f t="shared" si="1566"/>
        <v>0</v>
      </c>
      <c r="AS2111">
        <f t="shared" si="1567"/>
        <v>0</v>
      </c>
      <c r="AT2111">
        <f t="shared" si="1568"/>
        <v>0</v>
      </c>
      <c r="AU2111">
        <f t="shared" si="1569"/>
        <v>0</v>
      </c>
      <c r="AV2111">
        <f t="shared" si="1570"/>
        <v>0</v>
      </c>
      <c r="AW2111">
        <f t="shared" si="1571"/>
        <v>0</v>
      </c>
      <c r="AX2111">
        <f t="shared" si="1572"/>
        <v>0</v>
      </c>
      <c r="AY2111" s="356" t="str">
        <f t="shared" si="1540"/>
        <v/>
      </c>
      <c r="AZ2111" s="357">
        <f t="shared" si="1541"/>
        <v>0</v>
      </c>
      <c r="BA2111" s="358">
        <f t="shared" si="1542"/>
        <v>0</v>
      </c>
      <c r="BB2111" s="359">
        <f t="shared" si="1543"/>
        <v>0</v>
      </c>
      <c r="BC2111" s="356" t="str">
        <f t="shared" si="1544"/>
        <v/>
      </c>
      <c r="BD2111" s="357">
        <f t="shared" si="1545"/>
        <v>0</v>
      </c>
      <c r="BE2111" s="358">
        <f t="shared" si="1546"/>
        <v>0</v>
      </c>
      <c r="BF2111" s="359">
        <f t="shared" si="1547"/>
        <v>0</v>
      </c>
      <c r="BG2111" s="356" t="str">
        <f t="shared" si="1548"/>
        <v/>
      </c>
      <c r="BH2111" s="357">
        <f t="shared" si="1549"/>
        <v>0</v>
      </c>
      <c r="BI2111" s="358">
        <f t="shared" si="1550"/>
        <v>0</v>
      </c>
      <c r="BJ2111" s="359">
        <f t="shared" si="1551"/>
        <v>0</v>
      </c>
      <c r="BK2111" s="293">
        <f t="shared" si="1552"/>
        <v>0</v>
      </c>
      <c r="BL2111" s="352" t="str">
        <f>IF(BK2111=0,"",
IF(SUM($BK$2012:BK2111)=1,BM2111,
IF($BK$2132&gt;SUM($BK$2012:BK2111),_xlfn.CONCAT(", ",BM2111),
IF($BK$2132=SUM($BK$2012:BK2111),_xlfn.CONCAT(" y ",BM2111)))))</f>
        <v/>
      </c>
      <c r="BM2111" s="120" t="s">
        <v>5319</v>
      </c>
      <c r="BN2111" s="290">
        <f t="shared" si="1553"/>
        <v>0</v>
      </c>
      <c r="BO2111" s="293">
        <f t="shared" si="1554"/>
        <v>0</v>
      </c>
      <c r="BP2111" s="283" t="str">
        <f>IF(BO2111=0,"",
IF(SUM($BO$2012:BO2111)=1,BQ2111,
IF($BO$2132&gt;SUM($BO$2012:BO2111),_xlfn.CONCAT(", ",BQ2111),
IF($BO$2132=SUM($BO$2012:BO2111),_xlfn.CONCAT(" y ",BQ2111)))))</f>
        <v/>
      </c>
      <c r="BQ2111" s="120" t="s">
        <v>5319</v>
      </c>
    </row>
    <row r="2112" spans="1:69" ht="15" customHeight="1">
      <c r="A2112" s="30"/>
      <c r="B2112" s="31"/>
      <c r="C2112" s="37" t="s">
        <v>5320</v>
      </c>
      <c r="D2112" s="800" t="str">
        <f>IF(CNGE_2026_M1_Secc1_Sub1!$D141="","",CNGE_2026_M1_Secc1_Sub1!$D141)</f>
        <v/>
      </c>
      <c r="E2112" s="723"/>
      <c r="F2112" s="723"/>
      <c r="G2112" s="723"/>
      <c r="H2112" s="723"/>
      <c r="I2112" s="723"/>
      <c r="J2112" s="723"/>
      <c r="K2112" s="723"/>
      <c r="L2112" s="723"/>
      <c r="M2112" s="723"/>
      <c r="N2112" s="723"/>
      <c r="O2112" s="723"/>
      <c r="P2112" s="723"/>
      <c r="Q2112" s="723"/>
      <c r="R2112" s="724"/>
      <c r="S2112" s="637" t="str">
        <f t="shared" si="1555"/>
        <v/>
      </c>
      <c r="T2112" s="637" t="str">
        <f t="shared" si="1556"/>
        <v/>
      </c>
      <c r="U2112" s="637" t="str">
        <f t="shared" si="1557"/>
        <v/>
      </c>
      <c r="V2112" s="638"/>
      <c r="W2112" s="638"/>
      <c r="X2112" s="638"/>
      <c r="Y2112" s="638"/>
      <c r="Z2112" s="638"/>
      <c r="AA2112" s="638"/>
      <c r="AB2112" s="638"/>
      <c r="AC2112" s="638"/>
      <c r="AD2112" s="638"/>
      <c r="AI2112" t="str">
        <f t="shared" si="1558"/>
        <v/>
      </c>
      <c r="AJ2112">
        <f t="shared" si="1559"/>
        <v>0</v>
      </c>
      <c r="AK2112">
        <f t="shared" si="1560"/>
        <v>0</v>
      </c>
      <c r="AL2112">
        <f t="shared" si="1539"/>
        <v>0</v>
      </c>
      <c r="AM2112">
        <f t="shared" si="1561"/>
        <v>0</v>
      </c>
      <c r="AN2112">
        <f t="shared" si="1562"/>
        <v>0</v>
      </c>
      <c r="AO2112">
        <f t="shared" si="1563"/>
        <v>0</v>
      </c>
      <c r="AP2112">
        <f t="shared" si="1564"/>
        <v>0</v>
      </c>
      <c r="AQ2112">
        <f t="shared" si="1565"/>
        <v>0</v>
      </c>
      <c r="AR2112">
        <f t="shared" si="1566"/>
        <v>0</v>
      </c>
      <c r="AS2112">
        <f t="shared" si="1567"/>
        <v>0</v>
      </c>
      <c r="AT2112">
        <f t="shared" si="1568"/>
        <v>0</v>
      </c>
      <c r="AU2112">
        <f t="shared" si="1569"/>
        <v>0</v>
      </c>
      <c r="AV2112">
        <f t="shared" si="1570"/>
        <v>0</v>
      </c>
      <c r="AW2112">
        <f t="shared" si="1571"/>
        <v>0</v>
      </c>
      <c r="AX2112">
        <f t="shared" si="1572"/>
        <v>0</v>
      </c>
      <c r="AY2112" s="356" t="str">
        <f t="shared" si="1540"/>
        <v/>
      </c>
      <c r="AZ2112" s="357">
        <f t="shared" si="1541"/>
        <v>0</v>
      </c>
      <c r="BA2112" s="358">
        <f t="shared" si="1542"/>
        <v>0</v>
      </c>
      <c r="BB2112" s="359">
        <f t="shared" si="1543"/>
        <v>0</v>
      </c>
      <c r="BC2112" s="356" t="str">
        <f t="shared" si="1544"/>
        <v/>
      </c>
      <c r="BD2112" s="357">
        <f t="shared" si="1545"/>
        <v>0</v>
      </c>
      <c r="BE2112" s="358">
        <f t="shared" si="1546"/>
        <v>0</v>
      </c>
      <c r="BF2112" s="359">
        <f t="shared" si="1547"/>
        <v>0</v>
      </c>
      <c r="BG2112" s="356" t="str">
        <f t="shared" si="1548"/>
        <v/>
      </c>
      <c r="BH2112" s="357">
        <f t="shared" si="1549"/>
        <v>0</v>
      </c>
      <c r="BI2112" s="358">
        <f t="shared" si="1550"/>
        <v>0</v>
      </c>
      <c r="BJ2112" s="359">
        <f t="shared" si="1551"/>
        <v>0</v>
      </c>
      <c r="BK2112" s="293">
        <f t="shared" si="1552"/>
        <v>0</v>
      </c>
      <c r="BL2112" s="352" t="str">
        <f>IF(BK2112=0,"",
IF(SUM($BK$2012:BK2112)=1,BM2112,
IF($BK$2132&gt;SUM($BK$2012:BK2112),_xlfn.CONCAT(", ",BM2112),
IF($BK$2132=SUM($BK$2012:BK2112),_xlfn.CONCAT(" y ",BM2112)))))</f>
        <v/>
      </c>
      <c r="BM2112" s="120" t="s">
        <v>5321</v>
      </c>
      <c r="BN2112" s="290">
        <f t="shared" si="1553"/>
        <v>0</v>
      </c>
      <c r="BO2112" s="293">
        <f t="shared" si="1554"/>
        <v>0</v>
      </c>
      <c r="BP2112" s="283" t="str">
        <f>IF(BO2112=0,"",
IF(SUM($BO$2012:BO2112)=1,BQ2112,
IF($BO$2132&gt;SUM($BO$2012:BO2112),_xlfn.CONCAT(", ",BQ2112),
IF($BO$2132=SUM($BO$2012:BO2112),_xlfn.CONCAT(" y ",BQ2112)))))</f>
        <v/>
      </c>
      <c r="BQ2112" s="120" t="s">
        <v>5321</v>
      </c>
    </row>
    <row r="2113" spans="1:69" ht="15" customHeight="1">
      <c r="A2113" s="30"/>
      <c r="B2113" s="31"/>
      <c r="C2113" s="37" t="s">
        <v>5322</v>
      </c>
      <c r="D2113" s="800" t="str">
        <f>IF(CNGE_2026_M1_Secc1_Sub1!$D142="","",CNGE_2026_M1_Secc1_Sub1!$D142)</f>
        <v/>
      </c>
      <c r="E2113" s="723"/>
      <c r="F2113" s="723"/>
      <c r="G2113" s="723"/>
      <c r="H2113" s="723"/>
      <c r="I2113" s="723"/>
      <c r="J2113" s="723"/>
      <c r="K2113" s="723"/>
      <c r="L2113" s="723"/>
      <c r="M2113" s="723"/>
      <c r="N2113" s="723"/>
      <c r="O2113" s="723"/>
      <c r="P2113" s="723"/>
      <c r="Q2113" s="723"/>
      <c r="R2113" s="724"/>
      <c r="S2113" s="637" t="str">
        <f t="shared" si="1555"/>
        <v/>
      </c>
      <c r="T2113" s="637" t="str">
        <f t="shared" si="1556"/>
        <v/>
      </c>
      <c r="U2113" s="637" t="str">
        <f t="shared" si="1557"/>
        <v/>
      </c>
      <c r="V2113" s="638"/>
      <c r="W2113" s="638"/>
      <c r="X2113" s="638"/>
      <c r="Y2113" s="638"/>
      <c r="Z2113" s="638"/>
      <c r="AA2113" s="638"/>
      <c r="AB2113" s="638"/>
      <c r="AC2113" s="638"/>
      <c r="AD2113" s="638"/>
      <c r="AI2113" t="str">
        <f t="shared" si="1558"/>
        <v/>
      </c>
      <c r="AJ2113">
        <f t="shared" si="1559"/>
        <v>0</v>
      </c>
      <c r="AK2113">
        <f t="shared" si="1560"/>
        <v>0</v>
      </c>
      <c r="AL2113">
        <f t="shared" si="1539"/>
        <v>0</v>
      </c>
      <c r="AM2113">
        <f t="shared" si="1561"/>
        <v>0</v>
      </c>
      <c r="AN2113">
        <f t="shared" si="1562"/>
        <v>0</v>
      </c>
      <c r="AO2113">
        <f t="shared" si="1563"/>
        <v>0</v>
      </c>
      <c r="AP2113">
        <f t="shared" si="1564"/>
        <v>0</v>
      </c>
      <c r="AQ2113">
        <f t="shared" si="1565"/>
        <v>0</v>
      </c>
      <c r="AR2113">
        <f t="shared" si="1566"/>
        <v>0</v>
      </c>
      <c r="AS2113">
        <f t="shared" si="1567"/>
        <v>0</v>
      </c>
      <c r="AT2113">
        <f t="shared" si="1568"/>
        <v>0</v>
      </c>
      <c r="AU2113">
        <f t="shared" si="1569"/>
        <v>0</v>
      </c>
      <c r="AV2113">
        <f t="shared" si="1570"/>
        <v>0</v>
      </c>
      <c r="AW2113">
        <f t="shared" si="1571"/>
        <v>0</v>
      </c>
      <c r="AX2113">
        <f t="shared" si="1572"/>
        <v>0</v>
      </c>
      <c r="AY2113" s="356" t="str">
        <f t="shared" si="1540"/>
        <v/>
      </c>
      <c r="AZ2113" s="357">
        <f t="shared" si="1541"/>
        <v>0</v>
      </c>
      <c r="BA2113" s="358">
        <f t="shared" si="1542"/>
        <v>0</v>
      </c>
      <c r="BB2113" s="359">
        <f t="shared" si="1543"/>
        <v>0</v>
      </c>
      <c r="BC2113" s="356" t="str">
        <f t="shared" si="1544"/>
        <v/>
      </c>
      <c r="BD2113" s="357">
        <f t="shared" si="1545"/>
        <v>0</v>
      </c>
      <c r="BE2113" s="358">
        <f t="shared" si="1546"/>
        <v>0</v>
      </c>
      <c r="BF2113" s="359">
        <f t="shared" si="1547"/>
        <v>0</v>
      </c>
      <c r="BG2113" s="356" t="str">
        <f t="shared" si="1548"/>
        <v/>
      </c>
      <c r="BH2113" s="357">
        <f t="shared" si="1549"/>
        <v>0</v>
      </c>
      <c r="BI2113" s="358">
        <f t="shared" si="1550"/>
        <v>0</v>
      </c>
      <c r="BJ2113" s="359">
        <f t="shared" si="1551"/>
        <v>0</v>
      </c>
      <c r="BK2113" s="293">
        <f t="shared" si="1552"/>
        <v>0</v>
      </c>
      <c r="BL2113" s="352" t="str">
        <f>IF(BK2113=0,"",
IF(SUM($BK$2012:BK2113)=1,BM2113,
IF($BK$2132&gt;SUM($BK$2012:BK2113),_xlfn.CONCAT(", ",BM2113),
IF($BK$2132=SUM($BK$2012:BK2113),_xlfn.CONCAT(" y ",BM2113)))))</f>
        <v/>
      </c>
      <c r="BM2113" s="120" t="s">
        <v>5323</v>
      </c>
      <c r="BN2113" s="290">
        <f t="shared" si="1553"/>
        <v>0</v>
      </c>
      <c r="BO2113" s="293">
        <f t="shared" si="1554"/>
        <v>0</v>
      </c>
      <c r="BP2113" s="283" t="str">
        <f>IF(BO2113=0,"",
IF(SUM($BO$2012:BO2113)=1,BQ2113,
IF($BO$2132&gt;SUM($BO$2012:BO2113),_xlfn.CONCAT(", ",BQ2113),
IF($BO$2132=SUM($BO$2012:BO2113),_xlfn.CONCAT(" y ",BQ2113)))))</f>
        <v/>
      </c>
      <c r="BQ2113" s="120" t="s">
        <v>5323</v>
      </c>
    </row>
    <row r="2114" spans="1:69" ht="15" customHeight="1">
      <c r="A2114" s="30"/>
      <c r="B2114" s="31"/>
      <c r="C2114" s="37" t="s">
        <v>5324</v>
      </c>
      <c r="D2114" s="800" t="str">
        <f>IF(CNGE_2026_M1_Secc1_Sub1!$D143="","",CNGE_2026_M1_Secc1_Sub1!$D143)</f>
        <v/>
      </c>
      <c r="E2114" s="723"/>
      <c r="F2114" s="723"/>
      <c r="G2114" s="723"/>
      <c r="H2114" s="723"/>
      <c r="I2114" s="723"/>
      <c r="J2114" s="723"/>
      <c r="K2114" s="723"/>
      <c r="L2114" s="723"/>
      <c r="M2114" s="723"/>
      <c r="N2114" s="723"/>
      <c r="O2114" s="723"/>
      <c r="P2114" s="723"/>
      <c r="Q2114" s="723"/>
      <c r="R2114" s="724"/>
      <c r="S2114" s="637" t="str">
        <f t="shared" si="1555"/>
        <v/>
      </c>
      <c r="T2114" s="637" t="str">
        <f t="shared" si="1556"/>
        <v/>
      </c>
      <c r="U2114" s="637" t="str">
        <f t="shared" si="1557"/>
        <v/>
      </c>
      <c r="V2114" s="638"/>
      <c r="W2114" s="638"/>
      <c r="X2114" s="638"/>
      <c r="Y2114" s="638"/>
      <c r="Z2114" s="638"/>
      <c r="AA2114" s="638"/>
      <c r="AB2114" s="638"/>
      <c r="AC2114" s="638"/>
      <c r="AD2114" s="638"/>
      <c r="AI2114" t="str">
        <f t="shared" si="1558"/>
        <v/>
      </c>
      <c r="AJ2114">
        <f t="shared" si="1559"/>
        <v>0</v>
      </c>
      <c r="AK2114">
        <f t="shared" si="1560"/>
        <v>0</v>
      </c>
      <c r="AL2114">
        <f t="shared" si="1539"/>
        <v>0</v>
      </c>
      <c r="AM2114">
        <f t="shared" si="1561"/>
        <v>0</v>
      </c>
      <c r="AN2114">
        <f t="shared" si="1562"/>
        <v>0</v>
      </c>
      <c r="AO2114">
        <f t="shared" si="1563"/>
        <v>0</v>
      </c>
      <c r="AP2114">
        <f t="shared" si="1564"/>
        <v>0</v>
      </c>
      <c r="AQ2114">
        <f t="shared" si="1565"/>
        <v>0</v>
      </c>
      <c r="AR2114">
        <f t="shared" si="1566"/>
        <v>0</v>
      </c>
      <c r="AS2114">
        <f t="shared" si="1567"/>
        <v>0</v>
      </c>
      <c r="AT2114">
        <f t="shared" si="1568"/>
        <v>0</v>
      </c>
      <c r="AU2114">
        <f t="shared" si="1569"/>
        <v>0</v>
      </c>
      <c r="AV2114">
        <f t="shared" si="1570"/>
        <v>0</v>
      </c>
      <c r="AW2114">
        <f t="shared" si="1571"/>
        <v>0</v>
      </c>
      <c r="AX2114">
        <f t="shared" si="1572"/>
        <v>0</v>
      </c>
      <c r="AY2114" s="356" t="str">
        <f t="shared" si="1540"/>
        <v/>
      </c>
      <c r="AZ2114" s="357">
        <f t="shared" si="1541"/>
        <v>0</v>
      </c>
      <c r="BA2114" s="358">
        <f t="shared" si="1542"/>
        <v>0</v>
      </c>
      <c r="BB2114" s="359">
        <f t="shared" si="1543"/>
        <v>0</v>
      </c>
      <c r="BC2114" s="356" t="str">
        <f t="shared" si="1544"/>
        <v/>
      </c>
      <c r="BD2114" s="357">
        <f t="shared" si="1545"/>
        <v>0</v>
      </c>
      <c r="BE2114" s="358">
        <f t="shared" si="1546"/>
        <v>0</v>
      </c>
      <c r="BF2114" s="359">
        <f t="shared" si="1547"/>
        <v>0</v>
      </c>
      <c r="BG2114" s="356" t="str">
        <f t="shared" si="1548"/>
        <v/>
      </c>
      <c r="BH2114" s="357">
        <f t="shared" si="1549"/>
        <v>0</v>
      </c>
      <c r="BI2114" s="358">
        <f t="shared" si="1550"/>
        <v>0</v>
      </c>
      <c r="BJ2114" s="359">
        <f t="shared" si="1551"/>
        <v>0</v>
      </c>
      <c r="BK2114" s="293">
        <f t="shared" si="1552"/>
        <v>0</v>
      </c>
      <c r="BL2114" s="352" t="str">
        <f>IF(BK2114=0,"",
IF(SUM($BK$2012:BK2114)=1,BM2114,
IF($BK$2132&gt;SUM($BK$2012:BK2114),_xlfn.CONCAT(", ",BM2114),
IF($BK$2132=SUM($BK$2012:BK2114),_xlfn.CONCAT(" y ",BM2114)))))</f>
        <v/>
      </c>
      <c r="BM2114" s="120" t="s">
        <v>5325</v>
      </c>
      <c r="BN2114" s="290">
        <f t="shared" si="1553"/>
        <v>0</v>
      </c>
      <c r="BO2114" s="293">
        <f t="shared" si="1554"/>
        <v>0</v>
      </c>
      <c r="BP2114" s="283" t="str">
        <f>IF(BO2114=0,"",
IF(SUM($BO$2012:BO2114)=1,BQ2114,
IF($BO$2132&gt;SUM($BO$2012:BO2114),_xlfn.CONCAT(", ",BQ2114),
IF($BO$2132=SUM($BO$2012:BO2114),_xlfn.CONCAT(" y ",BQ2114)))))</f>
        <v/>
      </c>
      <c r="BQ2114" s="120" t="s">
        <v>5325</v>
      </c>
    </row>
    <row r="2115" spans="1:69" ht="15" customHeight="1">
      <c r="A2115" s="30"/>
      <c r="B2115" s="31"/>
      <c r="C2115" s="37" t="s">
        <v>5326</v>
      </c>
      <c r="D2115" s="800" t="str">
        <f>IF(CNGE_2026_M1_Secc1_Sub1!$D144="","",CNGE_2026_M1_Secc1_Sub1!$D144)</f>
        <v/>
      </c>
      <c r="E2115" s="723"/>
      <c r="F2115" s="723"/>
      <c r="G2115" s="723"/>
      <c r="H2115" s="723"/>
      <c r="I2115" s="723"/>
      <c r="J2115" s="723"/>
      <c r="K2115" s="723"/>
      <c r="L2115" s="723"/>
      <c r="M2115" s="723"/>
      <c r="N2115" s="723"/>
      <c r="O2115" s="723"/>
      <c r="P2115" s="723"/>
      <c r="Q2115" s="723"/>
      <c r="R2115" s="724"/>
      <c r="S2115" s="637" t="str">
        <f t="shared" si="1555"/>
        <v/>
      </c>
      <c r="T2115" s="637" t="str">
        <f t="shared" si="1556"/>
        <v/>
      </c>
      <c r="U2115" s="637" t="str">
        <f t="shared" si="1557"/>
        <v/>
      </c>
      <c r="V2115" s="638"/>
      <c r="W2115" s="638"/>
      <c r="X2115" s="638"/>
      <c r="Y2115" s="638"/>
      <c r="Z2115" s="638"/>
      <c r="AA2115" s="638"/>
      <c r="AB2115" s="638"/>
      <c r="AC2115" s="638"/>
      <c r="AD2115" s="638"/>
      <c r="AI2115" t="str">
        <f t="shared" si="1558"/>
        <v/>
      </c>
      <c r="AJ2115">
        <f t="shared" si="1559"/>
        <v>0</v>
      </c>
      <c r="AK2115">
        <f t="shared" si="1560"/>
        <v>0</v>
      </c>
      <c r="AL2115">
        <f t="shared" si="1539"/>
        <v>0</v>
      </c>
      <c r="AM2115">
        <f t="shared" si="1561"/>
        <v>0</v>
      </c>
      <c r="AN2115">
        <f t="shared" si="1562"/>
        <v>0</v>
      </c>
      <c r="AO2115">
        <f t="shared" si="1563"/>
        <v>0</v>
      </c>
      <c r="AP2115">
        <f t="shared" si="1564"/>
        <v>0</v>
      </c>
      <c r="AQ2115">
        <f t="shared" si="1565"/>
        <v>0</v>
      </c>
      <c r="AR2115">
        <f t="shared" si="1566"/>
        <v>0</v>
      </c>
      <c r="AS2115">
        <f t="shared" si="1567"/>
        <v>0</v>
      </c>
      <c r="AT2115">
        <f t="shared" si="1568"/>
        <v>0</v>
      </c>
      <c r="AU2115">
        <f t="shared" si="1569"/>
        <v>0</v>
      </c>
      <c r="AV2115">
        <f t="shared" si="1570"/>
        <v>0</v>
      </c>
      <c r="AW2115">
        <f t="shared" si="1571"/>
        <v>0</v>
      </c>
      <c r="AX2115">
        <f t="shared" si="1572"/>
        <v>0</v>
      </c>
      <c r="AY2115" s="356" t="str">
        <f t="shared" si="1540"/>
        <v/>
      </c>
      <c r="AZ2115" s="357">
        <f t="shared" si="1541"/>
        <v>0</v>
      </c>
      <c r="BA2115" s="358">
        <f t="shared" si="1542"/>
        <v>0</v>
      </c>
      <c r="BB2115" s="359">
        <f t="shared" si="1543"/>
        <v>0</v>
      </c>
      <c r="BC2115" s="356" t="str">
        <f t="shared" si="1544"/>
        <v/>
      </c>
      <c r="BD2115" s="357">
        <f t="shared" si="1545"/>
        <v>0</v>
      </c>
      <c r="BE2115" s="358">
        <f t="shared" si="1546"/>
        <v>0</v>
      </c>
      <c r="BF2115" s="359">
        <f t="shared" si="1547"/>
        <v>0</v>
      </c>
      <c r="BG2115" s="356" t="str">
        <f t="shared" si="1548"/>
        <v/>
      </c>
      <c r="BH2115" s="357">
        <f t="shared" si="1549"/>
        <v>0</v>
      </c>
      <c r="BI2115" s="358">
        <f t="shared" si="1550"/>
        <v>0</v>
      </c>
      <c r="BJ2115" s="359">
        <f t="shared" si="1551"/>
        <v>0</v>
      </c>
      <c r="BK2115" s="293">
        <f t="shared" si="1552"/>
        <v>0</v>
      </c>
      <c r="BL2115" s="352" t="str">
        <f>IF(BK2115=0,"",
IF(SUM($BK$2012:BK2115)=1,BM2115,
IF($BK$2132&gt;SUM($BK$2012:BK2115),_xlfn.CONCAT(", ",BM2115),
IF($BK$2132=SUM($BK$2012:BK2115),_xlfn.CONCAT(" y ",BM2115)))))</f>
        <v/>
      </c>
      <c r="BM2115" s="120" t="s">
        <v>5327</v>
      </c>
      <c r="BN2115" s="290">
        <f t="shared" si="1553"/>
        <v>0</v>
      </c>
      <c r="BO2115" s="293">
        <f t="shared" si="1554"/>
        <v>0</v>
      </c>
      <c r="BP2115" s="283" t="str">
        <f>IF(BO2115=0,"",
IF(SUM($BO$2012:BO2115)=1,BQ2115,
IF($BO$2132&gt;SUM($BO$2012:BO2115),_xlfn.CONCAT(", ",BQ2115),
IF($BO$2132=SUM($BO$2012:BO2115),_xlfn.CONCAT(" y ",BQ2115)))))</f>
        <v/>
      </c>
      <c r="BQ2115" s="120" t="s">
        <v>5327</v>
      </c>
    </row>
    <row r="2116" spans="1:69" ht="15" customHeight="1">
      <c r="A2116" s="30"/>
      <c r="B2116" s="31"/>
      <c r="C2116" s="37" t="s">
        <v>5328</v>
      </c>
      <c r="D2116" s="800" t="str">
        <f>IF(CNGE_2026_M1_Secc1_Sub1!$D145="","",CNGE_2026_M1_Secc1_Sub1!$D145)</f>
        <v/>
      </c>
      <c r="E2116" s="723"/>
      <c r="F2116" s="723"/>
      <c r="G2116" s="723"/>
      <c r="H2116" s="723"/>
      <c r="I2116" s="723"/>
      <c r="J2116" s="723"/>
      <c r="K2116" s="723"/>
      <c r="L2116" s="723"/>
      <c r="M2116" s="723"/>
      <c r="N2116" s="723"/>
      <c r="O2116" s="723"/>
      <c r="P2116" s="723"/>
      <c r="Q2116" s="723"/>
      <c r="R2116" s="724"/>
      <c r="S2116" s="637" t="str">
        <f t="shared" si="1555"/>
        <v/>
      </c>
      <c r="T2116" s="637" t="str">
        <f t="shared" si="1556"/>
        <v/>
      </c>
      <c r="U2116" s="637" t="str">
        <f t="shared" si="1557"/>
        <v/>
      </c>
      <c r="V2116" s="638"/>
      <c r="W2116" s="638"/>
      <c r="X2116" s="638"/>
      <c r="Y2116" s="638"/>
      <c r="Z2116" s="638"/>
      <c r="AA2116" s="638"/>
      <c r="AB2116" s="638"/>
      <c r="AC2116" s="638"/>
      <c r="AD2116" s="638"/>
      <c r="AI2116" t="str">
        <f t="shared" si="1558"/>
        <v/>
      </c>
      <c r="AJ2116">
        <f t="shared" si="1559"/>
        <v>0</v>
      </c>
      <c r="AK2116">
        <f t="shared" si="1560"/>
        <v>0</v>
      </c>
      <c r="AL2116">
        <f t="shared" si="1539"/>
        <v>0</v>
      </c>
      <c r="AM2116">
        <f t="shared" si="1561"/>
        <v>0</v>
      </c>
      <c r="AN2116">
        <f t="shared" si="1562"/>
        <v>0</v>
      </c>
      <c r="AO2116">
        <f t="shared" si="1563"/>
        <v>0</v>
      </c>
      <c r="AP2116">
        <f t="shared" si="1564"/>
        <v>0</v>
      </c>
      <c r="AQ2116">
        <f t="shared" si="1565"/>
        <v>0</v>
      </c>
      <c r="AR2116">
        <f t="shared" si="1566"/>
        <v>0</v>
      </c>
      <c r="AS2116">
        <f t="shared" si="1567"/>
        <v>0</v>
      </c>
      <c r="AT2116">
        <f t="shared" si="1568"/>
        <v>0</v>
      </c>
      <c r="AU2116">
        <f t="shared" si="1569"/>
        <v>0</v>
      </c>
      <c r="AV2116">
        <f t="shared" si="1570"/>
        <v>0</v>
      </c>
      <c r="AW2116">
        <f t="shared" si="1571"/>
        <v>0</v>
      </c>
      <c r="AX2116">
        <f t="shared" si="1572"/>
        <v>0</v>
      </c>
      <c r="AY2116" s="356" t="str">
        <f t="shared" si="1540"/>
        <v/>
      </c>
      <c r="AZ2116" s="357">
        <f t="shared" si="1541"/>
        <v>0</v>
      </c>
      <c r="BA2116" s="358">
        <f t="shared" si="1542"/>
        <v>0</v>
      </c>
      <c r="BB2116" s="359">
        <f t="shared" si="1543"/>
        <v>0</v>
      </c>
      <c r="BC2116" s="356" t="str">
        <f t="shared" si="1544"/>
        <v/>
      </c>
      <c r="BD2116" s="357">
        <f t="shared" si="1545"/>
        <v>0</v>
      </c>
      <c r="BE2116" s="358">
        <f t="shared" si="1546"/>
        <v>0</v>
      </c>
      <c r="BF2116" s="359">
        <f t="shared" si="1547"/>
        <v>0</v>
      </c>
      <c r="BG2116" s="356" t="str">
        <f t="shared" si="1548"/>
        <v/>
      </c>
      <c r="BH2116" s="357">
        <f t="shared" si="1549"/>
        <v>0</v>
      </c>
      <c r="BI2116" s="358">
        <f t="shared" si="1550"/>
        <v>0</v>
      </c>
      <c r="BJ2116" s="359">
        <f t="shared" si="1551"/>
        <v>0</v>
      </c>
      <c r="BK2116" s="293">
        <f t="shared" si="1552"/>
        <v>0</v>
      </c>
      <c r="BL2116" s="352" t="str">
        <f>IF(BK2116=0,"",
IF(SUM($BK$2012:BK2116)=1,BM2116,
IF($BK$2132&gt;SUM($BK$2012:BK2116),_xlfn.CONCAT(", ",BM2116),
IF($BK$2132=SUM($BK$2012:BK2116),_xlfn.CONCAT(" y ",BM2116)))))</f>
        <v/>
      </c>
      <c r="BM2116" s="120" t="s">
        <v>5329</v>
      </c>
      <c r="BN2116" s="290">
        <f t="shared" si="1553"/>
        <v>0</v>
      </c>
      <c r="BO2116" s="293">
        <f t="shared" si="1554"/>
        <v>0</v>
      </c>
      <c r="BP2116" s="283" t="str">
        <f>IF(BO2116=0,"",
IF(SUM($BO$2012:BO2116)=1,BQ2116,
IF($BO$2132&gt;SUM($BO$2012:BO2116),_xlfn.CONCAT(", ",BQ2116),
IF($BO$2132=SUM($BO$2012:BO2116),_xlfn.CONCAT(" y ",BQ2116)))))</f>
        <v/>
      </c>
      <c r="BQ2116" s="120" t="s">
        <v>5329</v>
      </c>
    </row>
    <row r="2117" spans="1:69" ht="15" customHeight="1">
      <c r="A2117" s="30"/>
      <c r="B2117" s="31"/>
      <c r="C2117" s="37" t="s">
        <v>5330</v>
      </c>
      <c r="D2117" s="800" t="str">
        <f>IF(CNGE_2026_M1_Secc1_Sub1!$D146="","",CNGE_2026_M1_Secc1_Sub1!$D146)</f>
        <v/>
      </c>
      <c r="E2117" s="723"/>
      <c r="F2117" s="723"/>
      <c r="G2117" s="723"/>
      <c r="H2117" s="723"/>
      <c r="I2117" s="723"/>
      <c r="J2117" s="723"/>
      <c r="K2117" s="723"/>
      <c r="L2117" s="723"/>
      <c r="M2117" s="723"/>
      <c r="N2117" s="723"/>
      <c r="O2117" s="723"/>
      <c r="P2117" s="723"/>
      <c r="Q2117" s="723"/>
      <c r="R2117" s="724"/>
      <c r="S2117" s="637" t="str">
        <f t="shared" si="1555"/>
        <v/>
      </c>
      <c r="T2117" s="637" t="str">
        <f t="shared" si="1556"/>
        <v/>
      </c>
      <c r="U2117" s="637" t="str">
        <f t="shared" si="1557"/>
        <v/>
      </c>
      <c r="V2117" s="638"/>
      <c r="W2117" s="638"/>
      <c r="X2117" s="638"/>
      <c r="Y2117" s="638"/>
      <c r="Z2117" s="638"/>
      <c r="AA2117" s="638"/>
      <c r="AB2117" s="638"/>
      <c r="AC2117" s="638"/>
      <c r="AD2117" s="638"/>
      <c r="AI2117" t="str">
        <f t="shared" si="1558"/>
        <v/>
      </c>
      <c r="AJ2117">
        <f t="shared" si="1559"/>
        <v>0</v>
      </c>
      <c r="AK2117">
        <f t="shared" si="1560"/>
        <v>0</v>
      </c>
      <c r="AL2117">
        <f t="shared" si="1539"/>
        <v>0</v>
      </c>
      <c r="AM2117">
        <f t="shared" si="1561"/>
        <v>0</v>
      </c>
      <c r="AN2117">
        <f t="shared" si="1562"/>
        <v>0</v>
      </c>
      <c r="AO2117">
        <f t="shared" si="1563"/>
        <v>0</v>
      </c>
      <c r="AP2117">
        <f t="shared" si="1564"/>
        <v>0</v>
      </c>
      <c r="AQ2117">
        <f t="shared" si="1565"/>
        <v>0</v>
      </c>
      <c r="AR2117">
        <f t="shared" si="1566"/>
        <v>0</v>
      </c>
      <c r="AS2117">
        <f t="shared" si="1567"/>
        <v>0</v>
      </c>
      <c r="AT2117">
        <f t="shared" si="1568"/>
        <v>0</v>
      </c>
      <c r="AU2117">
        <f t="shared" si="1569"/>
        <v>0</v>
      </c>
      <c r="AV2117">
        <f t="shared" si="1570"/>
        <v>0</v>
      </c>
      <c r="AW2117">
        <f t="shared" si="1571"/>
        <v>0</v>
      </c>
      <c r="AX2117">
        <f t="shared" si="1572"/>
        <v>0</v>
      </c>
      <c r="AY2117" s="356" t="str">
        <f t="shared" si="1540"/>
        <v/>
      </c>
      <c r="AZ2117" s="357">
        <f t="shared" si="1541"/>
        <v>0</v>
      </c>
      <c r="BA2117" s="358">
        <f t="shared" si="1542"/>
        <v>0</v>
      </c>
      <c r="BB2117" s="359">
        <f t="shared" si="1543"/>
        <v>0</v>
      </c>
      <c r="BC2117" s="356" t="str">
        <f t="shared" si="1544"/>
        <v/>
      </c>
      <c r="BD2117" s="357">
        <f t="shared" si="1545"/>
        <v>0</v>
      </c>
      <c r="BE2117" s="358">
        <f t="shared" si="1546"/>
        <v>0</v>
      </c>
      <c r="BF2117" s="359">
        <f t="shared" si="1547"/>
        <v>0</v>
      </c>
      <c r="BG2117" s="356" t="str">
        <f t="shared" si="1548"/>
        <v/>
      </c>
      <c r="BH2117" s="357">
        <f t="shared" si="1549"/>
        <v>0</v>
      </c>
      <c r="BI2117" s="358">
        <f t="shared" si="1550"/>
        <v>0</v>
      </c>
      <c r="BJ2117" s="359">
        <f t="shared" si="1551"/>
        <v>0</v>
      </c>
      <c r="BK2117" s="293">
        <f t="shared" si="1552"/>
        <v>0</v>
      </c>
      <c r="BL2117" s="352" t="str">
        <f>IF(BK2117=0,"",
IF(SUM($BK$2012:BK2117)=1,BM2117,
IF($BK$2132&gt;SUM($BK$2012:BK2117),_xlfn.CONCAT(", ",BM2117),
IF($BK$2132=SUM($BK$2012:BK2117),_xlfn.CONCAT(" y ",BM2117)))))</f>
        <v/>
      </c>
      <c r="BM2117" s="120" t="s">
        <v>5331</v>
      </c>
      <c r="BN2117" s="290">
        <f t="shared" si="1553"/>
        <v>0</v>
      </c>
      <c r="BO2117" s="293">
        <f t="shared" si="1554"/>
        <v>0</v>
      </c>
      <c r="BP2117" s="283" t="str">
        <f>IF(BO2117=0,"",
IF(SUM($BO$2012:BO2117)=1,BQ2117,
IF($BO$2132&gt;SUM($BO$2012:BO2117),_xlfn.CONCAT(", ",BQ2117),
IF($BO$2132=SUM($BO$2012:BO2117),_xlfn.CONCAT(" y ",BQ2117)))))</f>
        <v/>
      </c>
      <c r="BQ2117" s="120" t="s">
        <v>5331</v>
      </c>
    </row>
    <row r="2118" spans="1:69" ht="15" customHeight="1">
      <c r="A2118" s="30"/>
      <c r="B2118" s="31"/>
      <c r="C2118" s="37" t="s">
        <v>5332</v>
      </c>
      <c r="D2118" s="800" t="str">
        <f>IF(CNGE_2026_M1_Secc1_Sub1!$D147="","",CNGE_2026_M1_Secc1_Sub1!$D147)</f>
        <v/>
      </c>
      <c r="E2118" s="723"/>
      <c r="F2118" s="723"/>
      <c r="G2118" s="723"/>
      <c r="H2118" s="723"/>
      <c r="I2118" s="723"/>
      <c r="J2118" s="723"/>
      <c r="K2118" s="723"/>
      <c r="L2118" s="723"/>
      <c r="M2118" s="723"/>
      <c r="N2118" s="723"/>
      <c r="O2118" s="723"/>
      <c r="P2118" s="723"/>
      <c r="Q2118" s="723"/>
      <c r="R2118" s="724"/>
      <c r="S2118" s="637" t="str">
        <f t="shared" si="1555"/>
        <v/>
      </c>
      <c r="T2118" s="637" t="str">
        <f t="shared" si="1556"/>
        <v/>
      </c>
      <c r="U2118" s="637" t="str">
        <f t="shared" si="1557"/>
        <v/>
      </c>
      <c r="V2118" s="638"/>
      <c r="W2118" s="638"/>
      <c r="X2118" s="638"/>
      <c r="Y2118" s="638"/>
      <c r="Z2118" s="638"/>
      <c r="AA2118" s="638"/>
      <c r="AB2118" s="638"/>
      <c r="AC2118" s="638"/>
      <c r="AD2118" s="638"/>
      <c r="AI2118" t="str">
        <f t="shared" si="1558"/>
        <v/>
      </c>
      <c r="AJ2118">
        <f t="shared" si="1559"/>
        <v>0</v>
      </c>
      <c r="AK2118">
        <f t="shared" si="1560"/>
        <v>0</v>
      </c>
      <c r="AL2118">
        <f t="shared" si="1539"/>
        <v>0</v>
      </c>
      <c r="AM2118">
        <f t="shared" si="1561"/>
        <v>0</v>
      </c>
      <c r="AN2118">
        <f t="shared" si="1562"/>
        <v>0</v>
      </c>
      <c r="AO2118">
        <f t="shared" si="1563"/>
        <v>0</v>
      </c>
      <c r="AP2118">
        <f t="shared" si="1564"/>
        <v>0</v>
      </c>
      <c r="AQ2118">
        <f t="shared" si="1565"/>
        <v>0</v>
      </c>
      <c r="AR2118">
        <f t="shared" si="1566"/>
        <v>0</v>
      </c>
      <c r="AS2118">
        <f t="shared" si="1567"/>
        <v>0</v>
      </c>
      <c r="AT2118">
        <f t="shared" si="1568"/>
        <v>0</v>
      </c>
      <c r="AU2118">
        <f t="shared" si="1569"/>
        <v>0</v>
      </c>
      <c r="AV2118">
        <f t="shared" si="1570"/>
        <v>0</v>
      </c>
      <c r="AW2118">
        <f t="shared" si="1571"/>
        <v>0</v>
      </c>
      <c r="AX2118">
        <f t="shared" si="1572"/>
        <v>0</v>
      </c>
      <c r="AY2118" s="356" t="str">
        <f t="shared" si="1540"/>
        <v/>
      </c>
      <c r="AZ2118" s="357">
        <f t="shared" si="1541"/>
        <v>0</v>
      </c>
      <c r="BA2118" s="358">
        <f t="shared" si="1542"/>
        <v>0</v>
      </c>
      <c r="BB2118" s="359">
        <f t="shared" si="1543"/>
        <v>0</v>
      </c>
      <c r="BC2118" s="356" t="str">
        <f t="shared" si="1544"/>
        <v/>
      </c>
      <c r="BD2118" s="357">
        <f t="shared" si="1545"/>
        <v>0</v>
      </c>
      <c r="BE2118" s="358">
        <f t="shared" si="1546"/>
        <v>0</v>
      </c>
      <c r="BF2118" s="359">
        <f t="shared" si="1547"/>
        <v>0</v>
      </c>
      <c r="BG2118" s="356" t="str">
        <f t="shared" si="1548"/>
        <v/>
      </c>
      <c r="BH2118" s="357">
        <f t="shared" si="1549"/>
        <v>0</v>
      </c>
      <c r="BI2118" s="358">
        <f t="shared" si="1550"/>
        <v>0</v>
      </c>
      <c r="BJ2118" s="359">
        <f t="shared" si="1551"/>
        <v>0</v>
      </c>
      <c r="BK2118" s="293">
        <f t="shared" si="1552"/>
        <v>0</v>
      </c>
      <c r="BL2118" s="352" t="str">
        <f>IF(BK2118=0,"",
IF(SUM($BK$2012:BK2118)=1,BM2118,
IF($BK$2132&gt;SUM($BK$2012:BK2118),_xlfn.CONCAT(", ",BM2118),
IF($BK$2132=SUM($BK$2012:BK2118),_xlfn.CONCAT(" y ",BM2118)))))</f>
        <v/>
      </c>
      <c r="BM2118" s="120" t="s">
        <v>5333</v>
      </c>
      <c r="BN2118" s="290">
        <f t="shared" si="1553"/>
        <v>0</v>
      </c>
      <c r="BO2118" s="293">
        <f t="shared" si="1554"/>
        <v>0</v>
      </c>
      <c r="BP2118" s="283" t="str">
        <f>IF(BO2118=0,"",
IF(SUM($BO$2012:BO2118)=1,BQ2118,
IF($BO$2132&gt;SUM($BO$2012:BO2118),_xlfn.CONCAT(", ",BQ2118),
IF($BO$2132=SUM($BO$2012:BO2118),_xlfn.CONCAT(" y ",BQ2118)))))</f>
        <v/>
      </c>
      <c r="BQ2118" s="120" t="s">
        <v>5333</v>
      </c>
    </row>
    <row r="2119" spans="1:69" ht="15" customHeight="1">
      <c r="A2119" s="30"/>
      <c r="B2119" s="31"/>
      <c r="C2119" s="37" t="s">
        <v>5334</v>
      </c>
      <c r="D2119" s="800" t="str">
        <f>IF(CNGE_2026_M1_Secc1_Sub1!$D148="","",CNGE_2026_M1_Secc1_Sub1!$D148)</f>
        <v/>
      </c>
      <c r="E2119" s="723"/>
      <c r="F2119" s="723"/>
      <c r="G2119" s="723"/>
      <c r="H2119" s="723"/>
      <c r="I2119" s="723"/>
      <c r="J2119" s="723"/>
      <c r="K2119" s="723"/>
      <c r="L2119" s="723"/>
      <c r="M2119" s="723"/>
      <c r="N2119" s="723"/>
      <c r="O2119" s="723"/>
      <c r="P2119" s="723"/>
      <c r="Q2119" s="723"/>
      <c r="R2119" s="724"/>
      <c r="S2119" s="637" t="str">
        <f t="shared" si="1555"/>
        <v/>
      </c>
      <c r="T2119" s="637" t="str">
        <f t="shared" si="1556"/>
        <v/>
      </c>
      <c r="U2119" s="637" t="str">
        <f t="shared" si="1557"/>
        <v/>
      </c>
      <c r="V2119" s="638"/>
      <c r="W2119" s="638"/>
      <c r="X2119" s="638"/>
      <c r="Y2119" s="638"/>
      <c r="Z2119" s="638"/>
      <c r="AA2119" s="638"/>
      <c r="AB2119" s="638"/>
      <c r="AC2119" s="638"/>
      <c r="AD2119" s="638"/>
      <c r="AI2119" t="str">
        <f t="shared" si="1558"/>
        <v/>
      </c>
      <c r="AJ2119">
        <f t="shared" si="1559"/>
        <v>0</v>
      </c>
      <c r="AK2119">
        <f t="shared" si="1560"/>
        <v>0</v>
      </c>
      <c r="AL2119">
        <f t="shared" si="1539"/>
        <v>0</v>
      </c>
      <c r="AM2119">
        <f t="shared" si="1561"/>
        <v>0</v>
      </c>
      <c r="AN2119">
        <f t="shared" si="1562"/>
        <v>0</v>
      </c>
      <c r="AO2119">
        <f t="shared" si="1563"/>
        <v>0</v>
      </c>
      <c r="AP2119">
        <f t="shared" si="1564"/>
        <v>0</v>
      </c>
      <c r="AQ2119">
        <f t="shared" si="1565"/>
        <v>0</v>
      </c>
      <c r="AR2119">
        <f t="shared" si="1566"/>
        <v>0</v>
      </c>
      <c r="AS2119">
        <f t="shared" si="1567"/>
        <v>0</v>
      </c>
      <c r="AT2119">
        <f t="shared" si="1568"/>
        <v>0</v>
      </c>
      <c r="AU2119">
        <f t="shared" si="1569"/>
        <v>0</v>
      </c>
      <c r="AV2119">
        <f t="shared" si="1570"/>
        <v>0</v>
      </c>
      <c r="AW2119">
        <f t="shared" si="1571"/>
        <v>0</v>
      </c>
      <c r="AX2119">
        <f t="shared" si="1572"/>
        <v>0</v>
      </c>
      <c r="AY2119" s="356" t="str">
        <f t="shared" si="1540"/>
        <v/>
      </c>
      <c r="AZ2119" s="357">
        <f t="shared" si="1541"/>
        <v>0</v>
      </c>
      <c r="BA2119" s="358">
        <f t="shared" si="1542"/>
        <v>0</v>
      </c>
      <c r="BB2119" s="359">
        <f t="shared" si="1543"/>
        <v>0</v>
      </c>
      <c r="BC2119" s="356" t="str">
        <f t="shared" si="1544"/>
        <v/>
      </c>
      <c r="BD2119" s="357">
        <f t="shared" si="1545"/>
        <v>0</v>
      </c>
      <c r="BE2119" s="358">
        <f t="shared" si="1546"/>
        <v>0</v>
      </c>
      <c r="BF2119" s="359">
        <f t="shared" si="1547"/>
        <v>0</v>
      </c>
      <c r="BG2119" s="356" t="str">
        <f t="shared" si="1548"/>
        <v/>
      </c>
      <c r="BH2119" s="357">
        <f t="shared" si="1549"/>
        <v>0</v>
      </c>
      <c r="BI2119" s="358">
        <f t="shared" si="1550"/>
        <v>0</v>
      </c>
      <c r="BJ2119" s="359">
        <f t="shared" si="1551"/>
        <v>0</v>
      </c>
      <c r="BK2119" s="293">
        <f t="shared" si="1552"/>
        <v>0</v>
      </c>
      <c r="BL2119" s="352" t="str">
        <f>IF(BK2119=0,"",
IF(SUM($BK$2012:BK2119)=1,BM2119,
IF($BK$2132&gt;SUM($BK$2012:BK2119),_xlfn.CONCAT(", ",BM2119),
IF($BK$2132=SUM($BK$2012:BK2119),_xlfn.CONCAT(" y ",BM2119)))))</f>
        <v/>
      </c>
      <c r="BM2119" s="120" t="s">
        <v>5335</v>
      </c>
      <c r="BN2119" s="290">
        <f t="shared" si="1553"/>
        <v>0</v>
      </c>
      <c r="BO2119" s="293">
        <f t="shared" si="1554"/>
        <v>0</v>
      </c>
      <c r="BP2119" s="283" t="str">
        <f>IF(BO2119=0,"",
IF(SUM($BO$2012:BO2119)=1,BQ2119,
IF($BO$2132&gt;SUM($BO$2012:BO2119),_xlfn.CONCAT(", ",BQ2119),
IF($BO$2132=SUM($BO$2012:BO2119),_xlfn.CONCAT(" y ",BQ2119)))))</f>
        <v/>
      </c>
      <c r="BQ2119" s="120" t="s">
        <v>5335</v>
      </c>
    </row>
    <row r="2120" spans="1:69" ht="15" customHeight="1">
      <c r="A2120" s="30"/>
      <c r="B2120" s="31"/>
      <c r="C2120" s="37" t="s">
        <v>5336</v>
      </c>
      <c r="D2120" s="800" t="str">
        <f>IF(CNGE_2026_M1_Secc1_Sub1!$D149="","",CNGE_2026_M1_Secc1_Sub1!$D149)</f>
        <v/>
      </c>
      <c r="E2120" s="723"/>
      <c r="F2120" s="723"/>
      <c r="G2120" s="723"/>
      <c r="H2120" s="723"/>
      <c r="I2120" s="723"/>
      <c r="J2120" s="723"/>
      <c r="K2120" s="723"/>
      <c r="L2120" s="723"/>
      <c r="M2120" s="723"/>
      <c r="N2120" s="723"/>
      <c r="O2120" s="723"/>
      <c r="P2120" s="723"/>
      <c r="Q2120" s="723"/>
      <c r="R2120" s="724"/>
      <c r="S2120" s="637" t="str">
        <f t="shared" si="1555"/>
        <v/>
      </c>
      <c r="T2120" s="637" t="str">
        <f t="shared" si="1556"/>
        <v/>
      </c>
      <c r="U2120" s="637" t="str">
        <f t="shared" si="1557"/>
        <v/>
      </c>
      <c r="V2120" s="638"/>
      <c r="W2120" s="638"/>
      <c r="X2120" s="638"/>
      <c r="Y2120" s="638"/>
      <c r="Z2120" s="638"/>
      <c r="AA2120" s="638"/>
      <c r="AB2120" s="638"/>
      <c r="AC2120" s="638"/>
      <c r="AD2120" s="638"/>
      <c r="AI2120" t="str">
        <f t="shared" si="1558"/>
        <v/>
      </c>
      <c r="AJ2120">
        <f t="shared" si="1559"/>
        <v>0</v>
      </c>
      <c r="AK2120">
        <f t="shared" si="1560"/>
        <v>0</v>
      </c>
      <c r="AL2120">
        <f t="shared" si="1539"/>
        <v>0</v>
      </c>
      <c r="AM2120">
        <f t="shared" si="1561"/>
        <v>0</v>
      </c>
      <c r="AN2120">
        <f t="shared" si="1562"/>
        <v>0</v>
      </c>
      <c r="AO2120">
        <f t="shared" si="1563"/>
        <v>0</v>
      </c>
      <c r="AP2120">
        <f t="shared" si="1564"/>
        <v>0</v>
      </c>
      <c r="AQ2120">
        <f t="shared" si="1565"/>
        <v>0</v>
      </c>
      <c r="AR2120">
        <f t="shared" si="1566"/>
        <v>0</v>
      </c>
      <c r="AS2120">
        <f t="shared" si="1567"/>
        <v>0</v>
      </c>
      <c r="AT2120">
        <f t="shared" si="1568"/>
        <v>0</v>
      </c>
      <c r="AU2120">
        <f t="shared" si="1569"/>
        <v>0</v>
      </c>
      <c r="AV2120">
        <f t="shared" si="1570"/>
        <v>0</v>
      </c>
      <c r="AW2120">
        <f t="shared" si="1571"/>
        <v>0</v>
      </c>
      <c r="AX2120">
        <f t="shared" si="1572"/>
        <v>0</v>
      </c>
      <c r="AY2120" s="356" t="str">
        <f t="shared" si="1540"/>
        <v/>
      </c>
      <c r="AZ2120" s="357">
        <f t="shared" si="1541"/>
        <v>0</v>
      </c>
      <c r="BA2120" s="358">
        <f t="shared" si="1542"/>
        <v>0</v>
      </c>
      <c r="BB2120" s="359">
        <f t="shared" si="1543"/>
        <v>0</v>
      </c>
      <c r="BC2120" s="356" t="str">
        <f t="shared" si="1544"/>
        <v/>
      </c>
      <c r="BD2120" s="357">
        <f t="shared" si="1545"/>
        <v>0</v>
      </c>
      <c r="BE2120" s="358">
        <f t="shared" si="1546"/>
        <v>0</v>
      </c>
      <c r="BF2120" s="359">
        <f t="shared" si="1547"/>
        <v>0</v>
      </c>
      <c r="BG2120" s="356" t="str">
        <f t="shared" si="1548"/>
        <v/>
      </c>
      <c r="BH2120" s="357">
        <f t="shared" si="1549"/>
        <v>0</v>
      </c>
      <c r="BI2120" s="358">
        <f t="shared" si="1550"/>
        <v>0</v>
      </c>
      <c r="BJ2120" s="359">
        <f t="shared" si="1551"/>
        <v>0</v>
      </c>
      <c r="BK2120" s="293">
        <f t="shared" si="1552"/>
        <v>0</v>
      </c>
      <c r="BL2120" s="352" t="str">
        <f>IF(BK2120=0,"",
IF(SUM($BK$2012:BK2120)=1,BM2120,
IF($BK$2132&gt;SUM($BK$2012:BK2120),_xlfn.CONCAT(", ",BM2120),
IF($BK$2132=SUM($BK$2012:BK2120),_xlfn.CONCAT(" y ",BM2120)))))</f>
        <v/>
      </c>
      <c r="BM2120" s="120" t="s">
        <v>5337</v>
      </c>
      <c r="BN2120" s="290">
        <f t="shared" si="1553"/>
        <v>0</v>
      </c>
      <c r="BO2120" s="293">
        <f t="shared" si="1554"/>
        <v>0</v>
      </c>
      <c r="BP2120" s="283" t="str">
        <f>IF(BO2120=0,"",
IF(SUM($BO$2012:BO2120)=1,BQ2120,
IF($BO$2132&gt;SUM($BO$2012:BO2120),_xlfn.CONCAT(", ",BQ2120),
IF($BO$2132=SUM($BO$2012:BO2120),_xlfn.CONCAT(" y ",BQ2120)))))</f>
        <v/>
      </c>
      <c r="BQ2120" s="120" t="s">
        <v>5337</v>
      </c>
    </row>
    <row r="2121" spans="1:69" ht="15" customHeight="1">
      <c r="A2121" s="22"/>
      <c r="B2121" s="11"/>
      <c r="C2121" s="37" t="s">
        <v>5338</v>
      </c>
      <c r="D2121" s="800" t="str">
        <f>IF(CNGE_2026_M1_Secc1_Sub1!$D150="","",CNGE_2026_M1_Secc1_Sub1!$D150)</f>
        <v/>
      </c>
      <c r="E2121" s="723"/>
      <c r="F2121" s="723"/>
      <c r="G2121" s="723"/>
      <c r="H2121" s="723"/>
      <c r="I2121" s="723"/>
      <c r="J2121" s="723"/>
      <c r="K2121" s="723"/>
      <c r="L2121" s="723"/>
      <c r="M2121" s="723"/>
      <c r="N2121" s="723"/>
      <c r="O2121" s="723"/>
      <c r="P2121" s="723"/>
      <c r="Q2121" s="723"/>
      <c r="R2121" s="724"/>
      <c r="S2121" s="637" t="str">
        <f t="shared" si="1555"/>
        <v/>
      </c>
      <c r="T2121" s="637" t="str">
        <f t="shared" si="1556"/>
        <v/>
      </c>
      <c r="U2121" s="637" t="str">
        <f t="shared" si="1557"/>
        <v/>
      </c>
      <c r="V2121" s="638"/>
      <c r="W2121" s="638"/>
      <c r="X2121" s="638"/>
      <c r="Y2121" s="638"/>
      <c r="Z2121" s="638"/>
      <c r="AA2121" s="638"/>
      <c r="AB2121" s="638"/>
      <c r="AC2121" s="638"/>
      <c r="AD2121" s="638"/>
      <c r="AI2121" t="str">
        <f t="shared" si="1558"/>
        <v/>
      </c>
      <c r="AJ2121">
        <f t="shared" si="1559"/>
        <v>0</v>
      </c>
      <c r="AK2121">
        <f t="shared" si="1560"/>
        <v>0</v>
      </c>
      <c r="AL2121">
        <f t="shared" si="1539"/>
        <v>0</v>
      </c>
      <c r="AM2121">
        <f t="shared" si="1561"/>
        <v>0</v>
      </c>
      <c r="AN2121">
        <f t="shared" si="1562"/>
        <v>0</v>
      </c>
      <c r="AO2121">
        <f t="shared" si="1563"/>
        <v>0</v>
      </c>
      <c r="AP2121">
        <f t="shared" si="1564"/>
        <v>0</v>
      </c>
      <c r="AQ2121">
        <f t="shared" si="1565"/>
        <v>0</v>
      </c>
      <c r="AR2121">
        <f t="shared" si="1566"/>
        <v>0</v>
      </c>
      <c r="AS2121">
        <f t="shared" si="1567"/>
        <v>0</v>
      </c>
      <c r="AT2121">
        <f t="shared" si="1568"/>
        <v>0</v>
      </c>
      <c r="AU2121">
        <f t="shared" si="1569"/>
        <v>0</v>
      </c>
      <c r="AV2121">
        <f t="shared" si="1570"/>
        <v>0</v>
      </c>
      <c r="AW2121">
        <f t="shared" si="1571"/>
        <v>0</v>
      </c>
      <c r="AX2121">
        <f t="shared" si="1572"/>
        <v>0</v>
      </c>
      <c r="AY2121" s="356" t="str">
        <f t="shared" si="1540"/>
        <v/>
      </c>
      <c r="AZ2121" s="357">
        <f t="shared" si="1541"/>
        <v>0</v>
      </c>
      <c r="BA2121" s="358">
        <f t="shared" si="1542"/>
        <v>0</v>
      </c>
      <c r="BB2121" s="359">
        <f t="shared" si="1543"/>
        <v>0</v>
      </c>
      <c r="BC2121" s="356" t="str">
        <f t="shared" si="1544"/>
        <v/>
      </c>
      <c r="BD2121" s="357">
        <f t="shared" si="1545"/>
        <v>0</v>
      </c>
      <c r="BE2121" s="358">
        <f t="shared" si="1546"/>
        <v>0</v>
      </c>
      <c r="BF2121" s="359">
        <f t="shared" si="1547"/>
        <v>0</v>
      </c>
      <c r="BG2121" s="356" t="str">
        <f t="shared" si="1548"/>
        <v/>
      </c>
      <c r="BH2121" s="357">
        <f t="shared" si="1549"/>
        <v>0</v>
      </c>
      <c r="BI2121" s="358">
        <f t="shared" si="1550"/>
        <v>0</v>
      </c>
      <c r="BJ2121" s="359">
        <f t="shared" si="1551"/>
        <v>0</v>
      </c>
      <c r="BK2121" s="293">
        <f t="shared" si="1552"/>
        <v>0</v>
      </c>
      <c r="BL2121" s="352" t="str">
        <f>IF(BK2121=0,"",
IF(SUM($BK$2012:BK2121)=1,BM2121,
IF($BK$2132&gt;SUM($BK$2012:BK2121),_xlfn.CONCAT(", ",BM2121),
IF($BK$2132=SUM($BK$2012:BK2121),_xlfn.CONCAT(" y ",BM2121)))))</f>
        <v/>
      </c>
      <c r="BM2121" s="120" t="s">
        <v>5339</v>
      </c>
      <c r="BN2121" s="290">
        <f t="shared" si="1553"/>
        <v>0</v>
      </c>
      <c r="BO2121" s="293">
        <f t="shared" si="1554"/>
        <v>0</v>
      </c>
      <c r="BP2121" s="283" t="str">
        <f>IF(BO2121=0,"",
IF(SUM($BO$2012:BO2121)=1,BQ2121,
IF($BO$2132&gt;SUM($BO$2012:BO2121),_xlfn.CONCAT(", ",BQ2121),
IF($BO$2132=SUM($BO$2012:BO2121),_xlfn.CONCAT(" y ",BQ2121)))))</f>
        <v/>
      </c>
      <c r="BQ2121" s="120" t="s">
        <v>5339</v>
      </c>
    </row>
    <row r="2122" spans="1:69" ht="15" customHeight="1">
      <c r="A2122" s="22"/>
      <c r="B2122" s="11"/>
      <c r="C2122" s="37" t="s">
        <v>5340</v>
      </c>
      <c r="D2122" s="800" t="str">
        <f>IF(CNGE_2026_M1_Secc1_Sub1!$D151="","",CNGE_2026_M1_Secc1_Sub1!$D151)</f>
        <v/>
      </c>
      <c r="E2122" s="723"/>
      <c r="F2122" s="723"/>
      <c r="G2122" s="723"/>
      <c r="H2122" s="723"/>
      <c r="I2122" s="723"/>
      <c r="J2122" s="723"/>
      <c r="K2122" s="723"/>
      <c r="L2122" s="723"/>
      <c r="M2122" s="723"/>
      <c r="N2122" s="723"/>
      <c r="O2122" s="723"/>
      <c r="P2122" s="723"/>
      <c r="Q2122" s="723"/>
      <c r="R2122" s="724"/>
      <c r="S2122" s="637" t="str">
        <f t="shared" si="1555"/>
        <v/>
      </c>
      <c r="T2122" s="637" t="str">
        <f t="shared" si="1556"/>
        <v/>
      </c>
      <c r="U2122" s="637" t="str">
        <f t="shared" si="1557"/>
        <v/>
      </c>
      <c r="V2122" s="638"/>
      <c r="W2122" s="638"/>
      <c r="X2122" s="638"/>
      <c r="Y2122" s="638"/>
      <c r="Z2122" s="638"/>
      <c r="AA2122" s="638"/>
      <c r="AB2122" s="638"/>
      <c r="AC2122" s="638"/>
      <c r="AD2122" s="638"/>
      <c r="AI2122" t="str">
        <f t="shared" si="1558"/>
        <v/>
      </c>
      <c r="AJ2122">
        <f t="shared" si="1559"/>
        <v>0</v>
      </c>
      <c r="AK2122">
        <f t="shared" si="1560"/>
        <v>0</v>
      </c>
      <c r="AL2122">
        <f t="shared" si="1539"/>
        <v>0</v>
      </c>
      <c r="AM2122">
        <f t="shared" si="1561"/>
        <v>0</v>
      </c>
      <c r="AN2122">
        <f t="shared" si="1562"/>
        <v>0</v>
      </c>
      <c r="AO2122">
        <f t="shared" si="1563"/>
        <v>0</v>
      </c>
      <c r="AP2122">
        <f t="shared" si="1564"/>
        <v>0</v>
      </c>
      <c r="AQ2122">
        <f t="shared" si="1565"/>
        <v>0</v>
      </c>
      <c r="AR2122">
        <f t="shared" si="1566"/>
        <v>0</v>
      </c>
      <c r="AS2122">
        <f t="shared" si="1567"/>
        <v>0</v>
      </c>
      <c r="AT2122">
        <f t="shared" si="1568"/>
        <v>0</v>
      </c>
      <c r="AU2122">
        <f t="shared" si="1569"/>
        <v>0</v>
      </c>
      <c r="AV2122">
        <f t="shared" si="1570"/>
        <v>0</v>
      </c>
      <c r="AW2122">
        <f t="shared" si="1571"/>
        <v>0</v>
      </c>
      <c r="AX2122">
        <f t="shared" si="1572"/>
        <v>0</v>
      </c>
      <c r="AY2122" s="356" t="str">
        <f t="shared" si="1540"/>
        <v/>
      </c>
      <c r="AZ2122" s="357">
        <f t="shared" si="1541"/>
        <v>0</v>
      </c>
      <c r="BA2122" s="358">
        <f t="shared" si="1542"/>
        <v>0</v>
      </c>
      <c r="BB2122" s="359">
        <f t="shared" si="1543"/>
        <v>0</v>
      </c>
      <c r="BC2122" s="356" t="str">
        <f t="shared" si="1544"/>
        <v/>
      </c>
      <c r="BD2122" s="357">
        <f t="shared" si="1545"/>
        <v>0</v>
      </c>
      <c r="BE2122" s="358">
        <f t="shared" si="1546"/>
        <v>0</v>
      </c>
      <c r="BF2122" s="359">
        <f t="shared" si="1547"/>
        <v>0</v>
      </c>
      <c r="BG2122" s="356" t="str">
        <f t="shared" si="1548"/>
        <v/>
      </c>
      <c r="BH2122" s="357">
        <f t="shared" si="1549"/>
        <v>0</v>
      </c>
      <c r="BI2122" s="358">
        <f t="shared" si="1550"/>
        <v>0</v>
      </c>
      <c r="BJ2122" s="359">
        <f t="shared" si="1551"/>
        <v>0</v>
      </c>
      <c r="BK2122" s="293">
        <f t="shared" si="1552"/>
        <v>0</v>
      </c>
      <c r="BL2122" s="352" t="str">
        <f>IF(BK2122=0,"",
IF(SUM($BK$2012:BK2122)=1,BM2122,
IF($BK$2132&gt;SUM($BK$2012:BK2122),_xlfn.CONCAT(", ",BM2122),
IF($BK$2132=SUM($BK$2012:BK2122),_xlfn.CONCAT(" y ",BM2122)))))</f>
        <v/>
      </c>
      <c r="BM2122" s="120" t="s">
        <v>5341</v>
      </c>
      <c r="BN2122" s="290">
        <f t="shared" si="1553"/>
        <v>0</v>
      </c>
      <c r="BO2122" s="293">
        <f t="shared" si="1554"/>
        <v>0</v>
      </c>
      <c r="BP2122" s="283" t="str">
        <f>IF(BO2122=0,"",
IF(SUM($BO$2012:BO2122)=1,BQ2122,
IF($BO$2132&gt;SUM($BO$2012:BO2122),_xlfn.CONCAT(", ",BQ2122),
IF($BO$2132=SUM($BO$2012:BO2122),_xlfn.CONCAT(" y ",BQ2122)))))</f>
        <v/>
      </c>
      <c r="BQ2122" s="120" t="s">
        <v>5341</v>
      </c>
    </row>
    <row r="2123" spans="1:69" ht="15" customHeight="1">
      <c r="A2123" s="22"/>
      <c r="B2123" s="11"/>
      <c r="C2123" s="37" t="s">
        <v>5342</v>
      </c>
      <c r="D2123" s="800" t="str">
        <f>IF(CNGE_2026_M1_Secc1_Sub1!$D152="","",CNGE_2026_M1_Secc1_Sub1!$D152)</f>
        <v/>
      </c>
      <c r="E2123" s="723"/>
      <c r="F2123" s="723"/>
      <c r="G2123" s="723"/>
      <c r="H2123" s="723"/>
      <c r="I2123" s="723"/>
      <c r="J2123" s="723"/>
      <c r="K2123" s="723"/>
      <c r="L2123" s="723"/>
      <c r="M2123" s="723"/>
      <c r="N2123" s="723"/>
      <c r="O2123" s="723"/>
      <c r="P2123" s="723"/>
      <c r="Q2123" s="723"/>
      <c r="R2123" s="724"/>
      <c r="S2123" s="637" t="str">
        <f t="shared" si="1555"/>
        <v/>
      </c>
      <c r="T2123" s="637" t="str">
        <f t="shared" si="1556"/>
        <v/>
      </c>
      <c r="U2123" s="637" t="str">
        <f t="shared" si="1557"/>
        <v/>
      </c>
      <c r="V2123" s="638"/>
      <c r="W2123" s="638"/>
      <c r="X2123" s="638"/>
      <c r="Y2123" s="638"/>
      <c r="Z2123" s="638"/>
      <c r="AA2123" s="638"/>
      <c r="AB2123" s="638"/>
      <c r="AC2123" s="638"/>
      <c r="AD2123" s="638"/>
      <c r="AI2123" t="str">
        <f t="shared" si="1558"/>
        <v/>
      </c>
      <c r="AJ2123">
        <f t="shared" si="1559"/>
        <v>0</v>
      </c>
      <c r="AK2123">
        <f t="shared" si="1560"/>
        <v>0</v>
      </c>
      <c r="AL2123">
        <f t="shared" si="1539"/>
        <v>0</v>
      </c>
      <c r="AM2123">
        <f t="shared" si="1561"/>
        <v>0</v>
      </c>
      <c r="AN2123">
        <f t="shared" si="1562"/>
        <v>0</v>
      </c>
      <c r="AO2123">
        <f t="shared" si="1563"/>
        <v>0</v>
      </c>
      <c r="AP2123">
        <f t="shared" si="1564"/>
        <v>0</v>
      </c>
      <c r="AQ2123">
        <f t="shared" si="1565"/>
        <v>0</v>
      </c>
      <c r="AR2123">
        <f t="shared" si="1566"/>
        <v>0</v>
      </c>
      <c r="AS2123">
        <f t="shared" si="1567"/>
        <v>0</v>
      </c>
      <c r="AT2123">
        <f t="shared" si="1568"/>
        <v>0</v>
      </c>
      <c r="AU2123">
        <f t="shared" si="1569"/>
        <v>0</v>
      </c>
      <c r="AV2123">
        <f t="shared" si="1570"/>
        <v>0</v>
      </c>
      <c r="AW2123">
        <f t="shared" si="1571"/>
        <v>0</v>
      </c>
      <c r="AX2123">
        <f t="shared" si="1572"/>
        <v>0</v>
      </c>
      <c r="AY2123" s="356" t="str">
        <f t="shared" si="1540"/>
        <v/>
      </c>
      <c r="AZ2123" s="357">
        <f t="shared" si="1541"/>
        <v>0</v>
      </c>
      <c r="BA2123" s="358">
        <f t="shared" si="1542"/>
        <v>0</v>
      </c>
      <c r="BB2123" s="359">
        <f t="shared" si="1543"/>
        <v>0</v>
      </c>
      <c r="BC2123" s="356" t="str">
        <f t="shared" si="1544"/>
        <v/>
      </c>
      <c r="BD2123" s="357">
        <f t="shared" si="1545"/>
        <v>0</v>
      </c>
      <c r="BE2123" s="358">
        <f t="shared" si="1546"/>
        <v>0</v>
      </c>
      <c r="BF2123" s="359">
        <f t="shared" si="1547"/>
        <v>0</v>
      </c>
      <c r="BG2123" s="356" t="str">
        <f t="shared" si="1548"/>
        <v/>
      </c>
      <c r="BH2123" s="357">
        <f t="shared" si="1549"/>
        <v>0</v>
      </c>
      <c r="BI2123" s="358">
        <f t="shared" si="1550"/>
        <v>0</v>
      </c>
      <c r="BJ2123" s="359">
        <f t="shared" si="1551"/>
        <v>0</v>
      </c>
      <c r="BK2123" s="293">
        <f t="shared" si="1552"/>
        <v>0</v>
      </c>
      <c r="BL2123" s="352" t="str">
        <f>IF(BK2123=0,"",
IF(SUM($BK$2012:BK2123)=1,BM2123,
IF($BK$2132&gt;SUM($BK$2012:BK2123),_xlfn.CONCAT(", ",BM2123),
IF($BK$2132=SUM($BK$2012:BK2123),_xlfn.CONCAT(" y ",BM2123)))))</f>
        <v/>
      </c>
      <c r="BM2123" s="120" t="s">
        <v>5343</v>
      </c>
      <c r="BN2123" s="290">
        <f t="shared" si="1553"/>
        <v>0</v>
      </c>
      <c r="BO2123" s="293">
        <f t="shared" si="1554"/>
        <v>0</v>
      </c>
      <c r="BP2123" s="283" t="str">
        <f>IF(BO2123=0,"",
IF(SUM($BO$2012:BO2123)=1,BQ2123,
IF($BO$2132&gt;SUM($BO$2012:BO2123),_xlfn.CONCAT(", ",BQ2123),
IF($BO$2132=SUM($BO$2012:BO2123),_xlfn.CONCAT(" y ",BQ2123)))))</f>
        <v/>
      </c>
      <c r="BQ2123" s="120" t="s">
        <v>5343</v>
      </c>
    </row>
    <row r="2124" spans="1:69" ht="15" customHeight="1">
      <c r="A2124" s="22"/>
      <c r="B2124" s="11"/>
      <c r="C2124" s="37" t="s">
        <v>5344</v>
      </c>
      <c r="D2124" s="800" t="str">
        <f>IF(CNGE_2026_M1_Secc1_Sub1!$D153="","",CNGE_2026_M1_Secc1_Sub1!$D153)</f>
        <v/>
      </c>
      <c r="E2124" s="723"/>
      <c r="F2124" s="723"/>
      <c r="G2124" s="723"/>
      <c r="H2124" s="723"/>
      <c r="I2124" s="723"/>
      <c r="J2124" s="723"/>
      <c r="K2124" s="723"/>
      <c r="L2124" s="723"/>
      <c r="M2124" s="723"/>
      <c r="N2124" s="723"/>
      <c r="O2124" s="723"/>
      <c r="P2124" s="723"/>
      <c r="Q2124" s="723"/>
      <c r="R2124" s="724"/>
      <c r="S2124" s="637" t="str">
        <f t="shared" si="1555"/>
        <v/>
      </c>
      <c r="T2124" s="637" t="str">
        <f t="shared" si="1556"/>
        <v/>
      </c>
      <c r="U2124" s="637" t="str">
        <f t="shared" si="1557"/>
        <v/>
      </c>
      <c r="V2124" s="638"/>
      <c r="W2124" s="638"/>
      <c r="X2124" s="638"/>
      <c r="Y2124" s="638"/>
      <c r="Z2124" s="638"/>
      <c r="AA2124" s="638"/>
      <c r="AB2124" s="638"/>
      <c r="AC2124" s="638"/>
      <c r="AD2124" s="638"/>
      <c r="AI2124" t="str">
        <f t="shared" si="1558"/>
        <v/>
      </c>
      <c r="AJ2124">
        <f t="shared" si="1559"/>
        <v>0</v>
      </c>
      <c r="AK2124">
        <f t="shared" si="1560"/>
        <v>0</v>
      </c>
      <c r="AL2124">
        <f t="shared" si="1539"/>
        <v>0</v>
      </c>
      <c r="AM2124">
        <f t="shared" si="1561"/>
        <v>0</v>
      </c>
      <c r="AN2124">
        <f t="shared" si="1562"/>
        <v>0</v>
      </c>
      <c r="AO2124">
        <f t="shared" si="1563"/>
        <v>0</v>
      </c>
      <c r="AP2124">
        <f t="shared" si="1564"/>
        <v>0</v>
      </c>
      <c r="AQ2124">
        <f t="shared" si="1565"/>
        <v>0</v>
      </c>
      <c r="AR2124">
        <f t="shared" si="1566"/>
        <v>0</v>
      </c>
      <c r="AS2124">
        <f t="shared" si="1567"/>
        <v>0</v>
      </c>
      <c r="AT2124">
        <f t="shared" si="1568"/>
        <v>0</v>
      </c>
      <c r="AU2124">
        <f t="shared" si="1569"/>
        <v>0</v>
      </c>
      <c r="AV2124">
        <f t="shared" si="1570"/>
        <v>0</v>
      </c>
      <c r="AW2124">
        <f t="shared" si="1571"/>
        <v>0</v>
      </c>
      <c r="AX2124">
        <f t="shared" si="1572"/>
        <v>0</v>
      </c>
      <c r="AY2124" s="356" t="str">
        <f t="shared" si="1540"/>
        <v/>
      </c>
      <c r="AZ2124" s="357">
        <f t="shared" si="1541"/>
        <v>0</v>
      </c>
      <c r="BA2124" s="358">
        <f t="shared" si="1542"/>
        <v>0</v>
      </c>
      <c r="BB2124" s="359">
        <f t="shared" si="1543"/>
        <v>0</v>
      </c>
      <c r="BC2124" s="356" t="str">
        <f t="shared" si="1544"/>
        <v/>
      </c>
      <c r="BD2124" s="357">
        <f t="shared" si="1545"/>
        <v>0</v>
      </c>
      <c r="BE2124" s="358">
        <f t="shared" si="1546"/>
        <v>0</v>
      </c>
      <c r="BF2124" s="359">
        <f t="shared" si="1547"/>
        <v>0</v>
      </c>
      <c r="BG2124" s="356" t="str">
        <f t="shared" si="1548"/>
        <v/>
      </c>
      <c r="BH2124" s="357">
        <f t="shared" si="1549"/>
        <v>0</v>
      </c>
      <c r="BI2124" s="358">
        <f t="shared" si="1550"/>
        <v>0</v>
      </c>
      <c r="BJ2124" s="359">
        <f t="shared" si="1551"/>
        <v>0</v>
      </c>
      <c r="BK2124" s="293">
        <f t="shared" si="1552"/>
        <v>0</v>
      </c>
      <c r="BL2124" s="352" t="str">
        <f>IF(BK2124=0,"",
IF(SUM($BK$2012:BK2124)=1,BM2124,
IF($BK$2132&gt;SUM($BK$2012:BK2124),_xlfn.CONCAT(", ",BM2124),
IF($BK$2132=SUM($BK$2012:BK2124),_xlfn.CONCAT(" y ",BM2124)))))</f>
        <v/>
      </c>
      <c r="BM2124" s="120" t="s">
        <v>5345</v>
      </c>
      <c r="BN2124" s="290">
        <f t="shared" si="1553"/>
        <v>0</v>
      </c>
      <c r="BO2124" s="293">
        <f t="shared" si="1554"/>
        <v>0</v>
      </c>
      <c r="BP2124" s="283" t="str">
        <f>IF(BO2124=0,"",
IF(SUM($BO$2012:BO2124)=1,BQ2124,
IF($BO$2132&gt;SUM($BO$2012:BO2124),_xlfn.CONCAT(", ",BQ2124),
IF($BO$2132=SUM($BO$2012:BO2124),_xlfn.CONCAT(" y ",BQ2124)))))</f>
        <v/>
      </c>
      <c r="BQ2124" s="120" t="s">
        <v>5345</v>
      </c>
    </row>
    <row r="2125" spans="1:69" ht="15" customHeight="1">
      <c r="A2125" s="22"/>
      <c r="B2125" s="11"/>
      <c r="C2125" s="37" t="s">
        <v>5346</v>
      </c>
      <c r="D2125" s="800" t="str">
        <f>IF(CNGE_2026_M1_Secc1_Sub1!$D154="","",CNGE_2026_M1_Secc1_Sub1!$D154)</f>
        <v/>
      </c>
      <c r="E2125" s="723"/>
      <c r="F2125" s="723"/>
      <c r="G2125" s="723"/>
      <c r="H2125" s="723"/>
      <c r="I2125" s="723"/>
      <c r="J2125" s="723"/>
      <c r="K2125" s="723"/>
      <c r="L2125" s="723"/>
      <c r="M2125" s="723"/>
      <c r="N2125" s="723"/>
      <c r="O2125" s="723"/>
      <c r="P2125" s="723"/>
      <c r="Q2125" s="723"/>
      <c r="R2125" s="724"/>
      <c r="S2125" s="637" t="str">
        <f t="shared" si="1555"/>
        <v/>
      </c>
      <c r="T2125" s="637" t="str">
        <f t="shared" si="1556"/>
        <v/>
      </c>
      <c r="U2125" s="637" t="str">
        <f t="shared" si="1557"/>
        <v/>
      </c>
      <c r="V2125" s="638"/>
      <c r="W2125" s="638"/>
      <c r="X2125" s="638"/>
      <c r="Y2125" s="638"/>
      <c r="Z2125" s="638"/>
      <c r="AA2125" s="638"/>
      <c r="AB2125" s="638"/>
      <c r="AC2125" s="638"/>
      <c r="AD2125" s="638"/>
      <c r="AI2125" t="str">
        <f t="shared" si="1558"/>
        <v/>
      </c>
      <c r="AJ2125">
        <f t="shared" si="1559"/>
        <v>0</v>
      </c>
      <c r="AK2125">
        <f t="shared" si="1560"/>
        <v>0</v>
      </c>
      <c r="AL2125">
        <f t="shared" si="1539"/>
        <v>0</v>
      </c>
      <c r="AM2125">
        <f t="shared" si="1561"/>
        <v>0</v>
      </c>
      <c r="AN2125">
        <f t="shared" si="1562"/>
        <v>0</v>
      </c>
      <c r="AO2125">
        <f t="shared" si="1563"/>
        <v>0</v>
      </c>
      <c r="AP2125">
        <f t="shared" si="1564"/>
        <v>0</v>
      </c>
      <c r="AQ2125">
        <f t="shared" si="1565"/>
        <v>0</v>
      </c>
      <c r="AR2125">
        <f t="shared" si="1566"/>
        <v>0</v>
      </c>
      <c r="AS2125">
        <f t="shared" si="1567"/>
        <v>0</v>
      </c>
      <c r="AT2125">
        <f t="shared" si="1568"/>
        <v>0</v>
      </c>
      <c r="AU2125">
        <f t="shared" si="1569"/>
        <v>0</v>
      </c>
      <c r="AV2125">
        <f t="shared" si="1570"/>
        <v>0</v>
      </c>
      <c r="AW2125">
        <f t="shared" si="1571"/>
        <v>0</v>
      </c>
      <c r="AX2125">
        <f t="shared" si="1572"/>
        <v>0</v>
      </c>
      <c r="AY2125" s="356" t="str">
        <f t="shared" si="1540"/>
        <v/>
      </c>
      <c r="AZ2125" s="357">
        <f t="shared" si="1541"/>
        <v>0</v>
      </c>
      <c r="BA2125" s="358">
        <f t="shared" si="1542"/>
        <v>0</v>
      </c>
      <c r="BB2125" s="359">
        <f t="shared" si="1543"/>
        <v>0</v>
      </c>
      <c r="BC2125" s="356" t="str">
        <f t="shared" si="1544"/>
        <v/>
      </c>
      <c r="BD2125" s="357">
        <f t="shared" si="1545"/>
        <v>0</v>
      </c>
      <c r="BE2125" s="358">
        <f t="shared" si="1546"/>
        <v>0</v>
      </c>
      <c r="BF2125" s="359">
        <f t="shared" si="1547"/>
        <v>0</v>
      </c>
      <c r="BG2125" s="356" t="str">
        <f t="shared" si="1548"/>
        <v/>
      </c>
      <c r="BH2125" s="357">
        <f t="shared" si="1549"/>
        <v>0</v>
      </c>
      <c r="BI2125" s="358">
        <f t="shared" si="1550"/>
        <v>0</v>
      </c>
      <c r="BJ2125" s="359">
        <f t="shared" si="1551"/>
        <v>0</v>
      </c>
      <c r="BK2125" s="293">
        <f t="shared" si="1552"/>
        <v>0</v>
      </c>
      <c r="BL2125" s="352" t="str">
        <f>IF(BK2125=0,"",
IF(SUM($BK$2012:BK2125)=1,BM2125,
IF($BK$2132&gt;SUM($BK$2012:BK2125),_xlfn.CONCAT(", ",BM2125),
IF($BK$2132=SUM($BK$2012:BK2125),_xlfn.CONCAT(" y ",BM2125)))))</f>
        <v/>
      </c>
      <c r="BM2125" s="120" t="s">
        <v>5347</v>
      </c>
      <c r="BN2125" s="290">
        <f t="shared" si="1553"/>
        <v>0</v>
      </c>
      <c r="BO2125" s="293">
        <f t="shared" si="1554"/>
        <v>0</v>
      </c>
      <c r="BP2125" s="283" t="str">
        <f>IF(BO2125=0,"",
IF(SUM($BO$2012:BO2125)=1,BQ2125,
IF($BO$2132&gt;SUM($BO$2012:BO2125),_xlfn.CONCAT(", ",BQ2125),
IF($BO$2132=SUM($BO$2012:BO2125),_xlfn.CONCAT(" y ",BQ2125)))))</f>
        <v/>
      </c>
      <c r="BQ2125" s="120" t="s">
        <v>5347</v>
      </c>
    </row>
    <row r="2126" spans="1:69" ht="15" customHeight="1">
      <c r="A2126" s="22"/>
      <c r="B2126" s="11"/>
      <c r="C2126" s="37" t="s">
        <v>5348</v>
      </c>
      <c r="D2126" s="800" t="str">
        <f>IF(CNGE_2026_M1_Secc1_Sub1!$D155="","",CNGE_2026_M1_Secc1_Sub1!$D155)</f>
        <v/>
      </c>
      <c r="E2126" s="723"/>
      <c r="F2126" s="723"/>
      <c r="G2126" s="723"/>
      <c r="H2126" s="723"/>
      <c r="I2126" s="723"/>
      <c r="J2126" s="723"/>
      <c r="K2126" s="723"/>
      <c r="L2126" s="723"/>
      <c r="M2126" s="723"/>
      <c r="N2126" s="723"/>
      <c r="O2126" s="723"/>
      <c r="P2126" s="723"/>
      <c r="Q2126" s="723"/>
      <c r="R2126" s="724"/>
      <c r="S2126" s="637" t="str">
        <f t="shared" si="1555"/>
        <v/>
      </c>
      <c r="T2126" s="637" t="str">
        <f t="shared" si="1556"/>
        <v/>
      </c>
      <c r="U2126" s="637" t="str">
        <f t="shared" si="1557"/>
        <v/>
      </c>
      <c r="V2126" s="638"/>
      <c r="W2126" s="638"/>
      <c r="X2126" s="638"/>
      <c r="Y2126" s="638"/>
      <c r="Z2126" s="638"/>
      <c r="AA2126" s="638"/>
      <c r="AB2126" s="638"/>
      <c r="AC2126" s="638"/>
      <c r="AD2126" s="638"/>
      <c r="AI2126" t="str">
        <f t="shared" si="1558"/>
        <v/>
      </c>
      <c r="AJ2126">
        <f t="shared" si="1559"/>
        <v>0</v>
      </c>
      <c r="AK2126">
        <f t="shared" si="1560"/>
        <v>0</v>
      </c>
      <c r="AL2126">
        <f t="shared" si="1539"/>
        <v>0</v>
      </c>
      <c r="AM2126">
        <f t="shared" si="1561"/>
        <v>0</v>
      </c>
      <c r="AN2126">
        <f t="shared" si="1562"/>
        <v>0</v>
      </c>
      <c r="AO2126">
        <f t="shared" si="1563"/>
        <v>0</v>
      </c>
      <c r="AP2126">
        <f t="shared" si="1564"/>
        <v>0</v>
      </c>
      <c r="AQ2126">
        <f t="shared" si="1565"/>
        <v>0</v>
      </c>
      <c r="AR2126">
        <f t="shared" si="1566"/>
        <v>0</v>
      </c>
      <c r="AS2126">
        <f t="shared" si="1567"/>
        <v>0</v>
      </c>
      <c r="AT2126">
        <f t="shared" si="1568"/>
        <v>0</v>
      </c>
      <c r="AU2126">
        <f t="shared" si="1569"/>
        <v>0</v>
      </c>
      <c r="AV2126">
        <f t="shared" si="1570"/>
        <v>0</v>
      </c>
      <c r="AW2126">
        <f t="shared" si="1571"/>
        <v>0</v>
      </c>
      <c r="AX2126">
        <f t="shared" si="1572"/>
        <v>0</v>
      </c>
      <c r="AY2126" s="356" t="str">
        <f t="shared" si="1540"/>
        <v/>
      </c>
      <c r="AZ2126" s="357">
        <f t="shared" si="1541"/>
        <v>0</v>
      </c>
      <c r="BA2126" s="358">
        <f t="shared" si="1542"/>
        <v>0</v>
      </c>
      <c r="BB2126" s="359">
        <f t="shared" si="1543"/>
        <v>0</v>
      </c>
      <c r="BC2126" s="356" t="str">
        <f t="shared" si="1544"/>
        <v/>
      </c>
      <c r="BD2126" s="357">
        <f t="shared" si="1545"/>
        <v>0</v>
      </c>
      <c r="BE2126" s="358">
        <f t="shared" si="1546"/>
        <v>0</v>
      </c>
      <c r="BF2126" s="359">
        <f t="shared" si="1547"/>
        <v>0</v>
      </c>
      <c r="BG2126" s="356" t="str">
        <f t="shared" si="1548"/>
        <v/>
      </c>
      <c r="BH2126" s="357">
        <f t="shared" si="1549"/>
        <v>0</v>
      </c>
      <c r="BI2126" s="358">
        <f t="shared" si="1550"/>
        <v>0</v>
      </c>
      <c r="BJ2126" s="359">
        <f t="shared" si="1551"/>
        <v>0</v>
      </c>
      <c r="BK2126" s="293">
        <f t="shared" si="1552"/>
        <v>0</v>
      </c>
      <c r="BL2126" s="352" t="str">
        <f>IF(BK2126=0,"",
IF(SUM($BK$2012:BK2126)=1,BM2126,
IF($BK$2132&gt;SUM($BK$2012:BK2126),_xlfn.CONCAT(", ",BM2126),
IF($BK$2132=SUM($BK$2012:BK2126),_xlfn.CONCAT(" y ",BM2126)))))</f>
        <v/>
      </c>
      <c r="BM2126" s="120" t="s">
        <v>5349</v>
      </c>
      <c r="BN2126" s="290">
        <f t="shared" si="1553"/>
        <v>0</v>
      </c>
      <c r="BO2126" s="293">
        <f t="shared" si="1554"/>
        <v>0</v>
      </c>
      <c r="BP2126" s="283" t="str">
        <f>IF(BO2126=0,"",
IF(SUM($BO$2012:BO2126)=1,BQ2126,
IF($BO$2132&gt;SUM($BO$2012:BO2126),_xlfn.CONCAT(", ",BQ2126),
IF($BO$2132=SUM($BO$2012:BO2126),_xlfn.CONCAT(" y ",BQ2126)))))</f>
        <v/>
      </c>
      <c r="BQ2126" s="120" t="s">
        <v>5349</v>
      </c>
    </row>
    <row r="2127" spans="1:69" ht="15" customHeight="1">
      <c r="A2127" s="22"/>
      <c r="B2127" s="11"/>
      <c r="C2127" s="37" t="s">
        <v>5350</v>
      </c>
      <c r="D2127" s="800" t="str">
        <f>IF(CNGE_2026_M1_Secc1_Sub1!$D156="","",CNGE_2026_M1_Secc1_Sub1!$D156)</f>
        <v/>
      </c>
      <c r="E2127" s="723"/>
      <c r="F2127" s="723"/>
      <c r="G2127" s="723"/>
      <c r="H2127" s="723"/>
      <c r="I2127" s="723"/>
      <c r="J2127" s="723"/>
      <c r="K2127" s="723"/>
      <c r="L2127" s="723"/>
      <c r="M2127" s="723"/>
      <c r="N2127" s="723"/>
      <c r="O2127" s="723"/>
      <c r="P2127" s="723"/>
      <c r="Q2127" s="723"/>
      <c r="R2127" s="724"/>
      <c r="S2127" s="637" t="str">
        <f t="shared" si="1555"/>
        <v/>
      </c>
      <c r="T2127" s="637" t="str">
        <f t="shared" si="1556"/>
        <v/>
      </c>
      <c r="U2127" s="637" t="str">
        <f t="shared" si="1557"/>
        <v/>
      </c>
      <c r="V2127" s="638"/>
      <c r="W2127" s="638"/>
      <c r="X2127" s="638"/>
      <c r="Y2127" s="638"/>
      <c r="Z2127" s="638"/>
      <c r="AA2127" s="638"/>
      <c r="AB2127" s="638"/>
      <c r="AC2127" s="638"/>
      <c r="AD2127" s="638"/>
      <c r="AI2127" t="str">
        <f t="shared" si="1558"/>
        <v/>
      </c>
      <c r="AJ2127">
        <f t="shared" si="1559"/>
        <v>0</v>
      </c>
      <c r="AK2127">
        <f t="shared" si="1560"/>
        <v>0</v>
      </c>
      <c r="AL2127">
        <f t="shared" si="1539"/>
        <v>0</v>
      </c>
      <c r="AM2127">
        <f t="shared" si="1561"/>
        <v>0</v>
      </c>
      <c r="AN2127">
        <f t="shared" si="1562"/>
        <v>0</v>
      </c>
      <c r="AO2127">
        <f t="shared" si="1563"/>
        <v>0</v>
      </c>
      <c r="AP2127">
        <f t="shared" si="1564"/>
        <v>0</v>
      </c>
      <c r="AQ2127">
        <f t="shared" si="1565"/>
        <v>0</v>
      </c>
      <c r="AR2127">
        <f t="shared" si="1566"/>
        <v>0</v>
      </c>
      <c r="AS2127">
        <f t="shared" si="1567"/>
        <v>0</v>
      </c>
      <c r="AT2127">
        <f t="shared" si="1568"/>
        <v>0</v>
      </c>
      <c r="AU2127">
        <f t="shared" si="1569"/>
        <v>0</v>
      </c>
      <c r="AV2127">
        <f t="shared" si="1570"/>
        <v>0</v>
      </c>
      <c r="AW2127">
        <f t="shared" si="1571"/>
        <v>0</v>
      </c>
      <c r="AX2127">
        <f t="shared" si="1572"/>
        <v>0</v>
      </c>
      <c r="AY2127" s="356" t="str">
        <f t="shared" si="1540"/>
        <v/>
      </c>
      <c r="AZ2127" s="357">
        <f t="shared" si="1541"/>
        <v>0</v>
      </c>
      <c r="BA2127" s="358">
        <f t="shared" si="1542"/>
        <v>0</v>
      </c>
      <c r="BB2127" s="359">
        <f t="shared" si="1543"/>
        <v>0</v>
      </c>
      <c r="BC2127" s="356" t="str">
        <f t="shared" si="1544"/>
        <v/>
      </c>
      <c r="BD2127" s="357">
        <f t="shared" si="1545"/>
        <v>0</v>
      </c>
      <c r="BE2127" s="358">
        <f t="shared" si="1546"/>
        <v>0</v>
      </c>
      <c r="BF2127" s="359">
        <f t="shared" si="1547"/>
        <v>0</v>
      </c>
      <c r="BG2127" s="356" t="str">
        <f t="shared" si="1548"/>
        <v/>
      </c>
      <c r="BH2127" s="357">
        <f t="shared" si="1549"/>
        <v>0</v>
      </c>
      <c r="BI2127" s="358">
        <f t="shared" si="1550"/>
        <v>0</v>
      </c>
      <c r="BJ2127" s="359">
        <f t="shared" si="1551"/>
        <v>0</v>
      </c>
      <c r="BK2127" s="293">
        <f t="shared" si="1552"/>
        <v>0</v>
      </c>
      <c r="BL2127" s="352" t="str">
        <f>IF(BK2127=0,"",
IF(SUM($BK$2012:BK2127)=1,BM2127,
IF($BK$2132&gt;SUM($BK$2012:BK2127),_xlfn.CONCAT(", ",BM2127),
IF($BK$2132=SUM($BK$2012:BK2127),_xlfn.CONCAT(" y ",BM2127)))))</f>
        <v/>
      </c>
      <c r="BM2127" s="120" t="s">
        <v>5351</v>
      </c>
      <c r="BN2127" s="290">
        <f t="shared" si="1553"/>
        <v>0</v>
      </c>
      <c r="BO2127" s="293">
        <f t="shared" si="1554"/>
        <v>0</v>
      </c>
      <c r="BP2127" s="283" t="str">
        <f>IF(BO2127=0,"",
IF(SUM($BO$2012:BO2127)=1,BQ2127,
IF($BO$2132&gt;SUM($BO$2012:BO2127),_xlfn.CONCAT(", ",BQ2127),
IF($BO$2132=SUM($BO$2012:BO2127),_xlfn.CONCAT(" y ",BQ2127)))))</f>
        <v/>
      </c>
      <c r="BQ2127" s="120" t="s">
        <v>5351</v>
      </c>
    </row>
    <row r="2128" spans="1:69" ht="15" customHeight="1">
      <c r="A2128" s="22"/>
      <c r="B2128" s="11"/>
      <c r="C2128" s="37" t="s">
        <v>5352</v>
      </c>
      <c r="D2128" s="800" t="str">
        <f>IF(CNGE_2026_M1_Secc1_Sub1!$D157="","",CNGE_2026_M1_Secc1_Sub1!$D157)</f>
        <v/>
      </c>
      <c r="E2128" s="723"/>
      <c r="F2128" s="723"/>
      <c r="G2128" s="723"/>
      <c r="H2128" s="723"/>
      <c r="I2128" s="723"/>
      <c r="J2128" s="723"/>
      <c r="K2128" s="723"/>
      <c r="L2128" s="723"/>
      <c r="M2128" s="723"/>
      <c r="N2128" s="723"/>
      <c r="O2128" s="723"/>
      <c r="P2128" s="723"/>
      <c r="Q2128" s="723"/>
      <c r="R2128" s="724"/>
      <c r="S2128" s="637" t="str">
        <f t="shared" si="1555"/>
        <v/>
      </c>
      <c r="T2128" s="637" t="str">
        <f t="shared" si="1556"/>
        <v/>
      </c>
      <c r="U2128" s="637" t="str">
        <f t="shared" si="1557"/>
        <v/>
      </c>
      <c r="V2128" s="638"/>
      <c r="W2128" s="638"/>
      <c r="X2128" s="638"/>
      <c r="Y2128" s="638"/>
      <c r="Z2128" s="638"/>
      <c r="AA2128" s="638"/>
      <c r="AB2128" s="638"/>
      <c r="AC2128" s="638"/>
      <c r="AD2128" s="638"/>
      <c r="AI2128" t="str">
        <f t="shared" si="1558"/>
        <v/>
      </c>
      <c r="AJ2128">
        <f t="shared" si="1559"/>
        <v>0</v>
      </c>
      <c r="AK2128">
        <f t="shared" si="1560"/>
        <v>0</v>
      </c>
      <c r="AL2128">
        <f t="shared" si="1539"/>
        <v>0</v>
      </c>
      <c r="AM2128">
        <f t="shared" si="1561"/>
        <v>0</v>
      </c>
      <c r="AN2128">
        <f t="shared" si="1562"/>
        <v>0</v>
      </c>
      <c r="AO2128">
        <f t="shared" si="1563"/>
        <v>0</v>
      </c>
      <c r="AP2128">
        <f t="shared" si="1564"/>
        <v>0</v>
      </c>
      <c r="AQ2128">
        <f t="shared" si="1565"/>
        <v>0</v>
      </c>
      <c r="AR2128">
        <f t="shared" si="1566"/>
        <v>0</v>
      </c>
      <c r="AS2128">
        <f t="shared" si="1567"/>
        <v>0</v>
      </c>
      <c r="AT2128">
        <f t="shared" si="1568"/>
        <v>0</v>
      </c>
      <c r="AU2128">
        <f t="shared" si="1569"/>
        <v>0</v>
      </c>
      <c r="AV2128">
        <f t="shared" si="1570"/>
        <v>0</v>
      </c>
      <c r="AW2128">
        <f t="shared" si="1571"/>
        <v>0</v>
      </c>
      <c r="AX2128">
        <f t="shared" si="1572"/>
        <v>0</v>
      </c>
      <c r="AY2128" s="356" t="str">
        <f t="shared" si="1540"/>
        <v/>
      </c>
      <c r="AZ2128" s="357">
        <f t="shared" si="1541"/>
        <v>0</v>
      </c>
      <c r="BA2128" s="358">
        <f t="shared" si="1542"/>
        <v>0</v>
      </c>
      <c r="BB2128" s="359">
        <f t="shared" si="1543"/>
        <v>0</v>
      </c>
      <c r="BC2128" s="356" t="str">
        <f t="shared" si="1544"/>
        <v/>
      </c>
      <c r="BD2128" s="357">
        <f t="shared" si="1545"/>
        <v>0</v>
      </c>
      <c r="BE2128" s="358">
        <f t="shared" si="1546"/>
        <v>0</v>
      </c>
      <c r="BF2128" s="359">
        <f t="shared" si="1547"/>
        <v>0</v>
      </c>
      <c r="BG2128" s="356" t="str">
        <f t="shared" si="1548"/>
        <v/>
      </c>
      <c r="BH2128" s="357">
        <f t="shared" si="1549"/>
        <v>0</v>
      </c>
      <c r="BI2128" s="358">
        <f t="shared" si="1550"/>
        <v>0</v>
      </c>
      <c r="BJ2128" s="359">
        <f t="shared" si="1551"/>
        <v>0</v>
      </c>
      <c r="BK2128" s="293">
        <f t="shared" si="1552"/>
        <v>0</v>
      </c>
      <c r="BL2128" s="352" t="str">
        <f>IF(BK2128=0,"",
IF(SUM($BK$2012:BK2128)=1,BM2128,
IF($BK$2132&gt;SUM($BK$2012:BK2128),_xlfn.CONCAT(", ",BM2128),
IF($BK$2132=SUM($BK$2012:BK2128),_xlfn.CONCAT(" y ",BM2128)))))</f>
        <v/>
      </c>
      <c r="BM2128" s="120" t="s">
        <v>5353</v>
      </c>
      <c r="BN2128" s="290">
        <f t="shared" si="1553"/>
        <v>0</v>
      </c>
      <c r="BO2128" s="293">
        <f t="shared" si="1554"/>
        <v>0</v>
      </c>
      <c r="BP2128" s="283" t="str">
        <f>IF(BO2128=0,"",
IF(SUM($BO$2012:BO2128)=1,BQ2128,
IF($BO$2132&gt;SUM($BO$2012:BO2128),_xlfn.CONCAT(", ",BQ2128),
IF($BO$2132=SUM($BO$2012:BO2128),_xlfn.CONCAT(" y ",BQ2128)))))</f>
        <v/>
      </c>
      <c r="BQ2128" s="120" t="s">
        <v>5353</v>
      </c>
    </row>
    <row r="2129" spans="1:69" ht="15" customHeight="1">
      <c r="A2129" s="30"/>
      <c r="B2129" s="64"/>
      <c r="C2129" s="37" t="s">
        <v>5354</v>
      </c>
      <c r="D2129" s="800" t="str">
        <f>IF(CNGE_2026_M1_Secc1_Sub1!$D158="","",CNGE_2026_M1_Secc1_Sub1!$D158)</f>
        <v/>
      </c>
      <c r="E2129" s="723"/>
      <c r="F2129" s="723"/>
      <c r="G2129" s="723"/>
      <c r="H2129" s="723"/>
      <c r="I2129" s="723"/>
      <c r="J2129" s="723"/>
      <c r="K2129" s="723"/>
      <c r="L2129" s="723"/>
      <c r="M2129" s="723"/>
      <c r="N2129" s="723"/>
      <c r="O2129" s="723"/>
      <c r="P2129" s="723"/>
      <c r="Q2129" s="723"/>
      <c r="R2129" s="724"/>
      <c r="S2129" s="637" t="str">
        <f t="shared" si="1555"/>
        <v/>
      </c>
      <c r="T2129" s="637" t="str">
        <f t="shared" si="1556"/>
        <v/>
      </c>
      <c r="U2129" s="637" t="str">
        <f t="shared" si="1557"/>
        <v/>
      </c>
      <c r="V2129" s="638"/>
      <c r="W2129" s="638"/>
      <c r="X2129" s="638"/>
      <c r="Y2129" s="638"/>
      <c r="Z2129" s="638"/>
      <c r="AA2129" s="638"/>
      <c r="AB2129" s="638"/>
      <c r="AC2129" s="638"/>
      <c r="AD2129" s="638"/>
      <c r="AI2129" t="str">
        <f t="shared" si="1558"/>
        <v/>
      </c>
      <c r="AJ2129">
        <f t="shared" si="1559"/>
        <v>0</v>
      </c>
      <c r="AK2129">
        <f t="shared" si="1560"/>
        <v>0</v>
      </c>
      <c r="AL2129">
        <f t="shared" si="1539"/>
        <v>0</v>
      </c>
      <c r="AM2129">
        <f t="shared" si="1561"/>
        <v>0</v>
      </c>
      <c r="AN2129">
        <f t="shared" si="1562"/>
        <v>0</v>
      </c>
      <c r="AO2129">
        <f t="shared" si="1563"/>
        <v>0</v>
      </c>
      <c r="AP2129">
        <f t="shared" si="1564"/>
        <v>0</v>
      </c>
      <c r="AQ2129">
        <f t="shared" si="1565"/>
        <v>0</v>
      </c>
      <c r="AR2129">
        <f t="shared" si="1566"/>
        <v>0</v>
      </c>
      <c r="AS2129">
        <f t="shared" si="1567"/>
        <v>0</v>
      </c>
      <c r="AT2129">
        <f t="shared" si="1568"/>
        <v>0</v>
      </c>
      <c r="AU2129">
        <f t="shared" si="1569"/>
        <v>0</v>
      </c>
      <c r="AV2129">
        <f t="shared" si="1570"/>
        <v>0</v>
      </c>
      <c r="AW2129">
        <f t="shared" si="1571"/>
        <v>0</v>
      </c>
      <c r="AX2129">
        <f t="shared" si="1572"/>
        <v>0</v>
      </c>
      <c r="AY2129" s="356" t="str">
        <f t="shared" si="1540"/>
        <v/>
      </c>
      <c r="AZ2129" s="357">
        <f t="shared" si="1541"/>
        <v>0</v>
      </c>
      <c r="BA2129" s="358">
        <f t="shared" si="1542"/>
        <v>0</v>
      </c>
      <c r="BB2129" s="359">
        <f t="shared" si="1543"/>
        <v>0</v>
      </c>
      <c r="BC2129" s="356" t="str">
        <f t="shared" si="1544"/>
        <v/>
      </c>
      <c r="BD2129" s="357">
        <f t="shared" si="1545"/>
        <v>0</v>
      </c>
      <c r="BE2129" s="358">
        <f t="shared" si="1546"/>
        <v>0</v>
      </c>
      <c r="BF2129" s="359">
        <f t="shared" si="1547"/>
        <v>0</v>
      </c>
      <c r="BG2129" s="356" t="str">
        <f t="shared" si="1548"/>
        <v/>
      </c>
      <c r="BH2129" s="357">
        <f t="shared" si="1549"/>
        <v>0</v>
      </c>
      <c r="BI2129" s="358">
        <f t="shared" si="1550"/>
        <v>0</v>
      </c>
      <c r="BJ2129" s="359">
        <f t="shared" si="1551"/>
        <v>0</v>
      </c>
      <c r="BK2129" s="293">
        <f t="shared" si="1552"/>
        <v>0</v>
      </c>
      <c r="BL2129" s="352" t="str">
        <f>IF(BK2129=0,"",
IF(SUM($BK$2012:BK2129)=1,BM2129,
IF($BK$2132&gt;SUM($BK$2012:BK2129),_xlfn.CONCAT(", ",BM2129),
IF($BK$2132=SUM($BK$2012:BK2129),_xlfn.CONCAT(" y ",BM2129)))))</f>
        <v/>
      </c>
      <c r="BM2129" s="120" t="s">
        <v>5355</v>
      </c>
      <c r="BN2129" s="290">
        <f t="shared" si="1553"/>
        <v>0</v>
      </c>
      <c r="BO2129" s="293">
        <f t="shared" si="1554"/>
        <v>0</v>
      </c>
      <c r="BP2129" s="283" t="str">
        <f>IF(BO2129=0,"",
IF(SUM($BO$2012:BO2129)=1,BQ2129,
IF($BO$2132&gt;SUM($BO$2012:BO2129),_xlfn.CONCAT(", ",BQ2129),
IF($BO$2132=SUM($BO$2012:BO2129),_xlfn.CONCAT(" y ",BQ2129)))))</f>
        <v/>
      </c>
      <c r="BQ2129" s="120" t="s">
        <v>5355</v>
      </c>
    </row>
    <row r="2130" spans="1:69" ht="15" customHeight="1">
      <c r="A2130" s="22"/>
      <c r="B2130" s="11"/>
      <c r="C2130" s="37" t="s">
        <v>5356</v>
      </c>
      <c r="D2130" s="800" t="str">
        <f>IF(CNGE_2026_M1_Secc1_Sub1!$D159="","",CNGE_2026_M1_Secc1_Sub1!$D159)</f>
        <v/>
      </c>
      <c r="E2130" s="723"/>
      <c r="F2130" s="723"/>
      <c r="G2130" s="723"/>
      <c r="H2130" s="723"/>
      <c r="I2130" s="723"/>
      <c r="J2130" s="723"/>
      <c r="K2130" s="723"/>
      <c r="L2130" s="723"/>
      <c r="M2130" s="723"/>
      <c r="N2130" s="723"/>
      <c r="O2130" s="723"/>
      <c r="P2130" s="723"/>
      <c r="Q2130" s="723"/>
      <c r="R2130" s="724"/>
      <c r="S2130" s="637" t="str">
        <f t="shared" si="1555"/>
        <v/>
      </c>
      <c r="T2130" s="637" t="str">
        <f t="shared" si="1556"/>
        <v/>
      </c>
      <c r="U2130" s="637" t="str">
        <f t="shared" si="1557"/>
        <v/>
      </c>
      <c r="V2130" s="638"/>
      <c r="W2130" s="638"/>
      <c r="X2130" s="638"/>
      <c r="Y2130" s="638"/>
      <c r="Z2130" s="638"/>
      <c r="AA2130" s="638"/>
      <c r="AB2130" s="638"/>
      <c r="AC2130" s="638"/>
      <c r="AD2130" s="638"/>
      <c r="AI2130" t="str">
        <f t="shared" si="1558"/>
        <v/>
      </c>
      <c r="AJ2130">
        <f t="shared" si="1559"/>
        <v>0</v>
      </c>
      <c r="AK2130">
        <f t="shared" si="1560"/>
        <v>0</v>
      </c>
      <c r="AL2130">
        <f t="shared" si="1539"/>
        <v>0</v>
      </c>
      <c r="AM2130">
        <f t="shared" si="1561"/>
        <v>0</v>
      </c>
      <c r="AN2130">
        <f t="shared" si="1562"/>
        <v>0</v>
      </c>
      <c r="AO2130">
        <f t="shared" si="1563"/>
        <v>0</v>
      </c>
      <c r="AP2130">
        <f t="shared" si="1564"/>
        <v>0</v>
      </c>
      <c r="AQ2130">
        <f t="shared" si="1565"/>
        <v>0</v>
      </c>
      <c r="AR2130">
        <f t="shared" si="1566"/>
        <v>0</v>
      </c>
      <c r="AS2130">
        <f t="shared" si="1567"/>
        <v>0</v>
      </c>
      <c r="AT2130">
        <f t="shared" si="1568"/>
        <v>0</v>
      </c>
      <c r="AU2130">
        <f t="shared" si="1569"/>
        <v>0</v>
      </c>
      <c r="AV2130">
        <f t="shared" si="1570"/>
        <v>0</v>
      </c>
      <c r="AW2130">
        <f t="shared" si="1571"/>
        <v>0</v>
      </c>
      <c r="AX2130">
        <f t="shared" si="1572"/>
        <v>0</v>
      </c>
      <c r="AY2130" s="356" t="str">
        <f t="shared" si="1540"/>
        <v/>
      </c>
      <c r="AZ2130" s="357">
        <f t="shared" si="1541"/>
        <v>0</v>
      </c>
      <c r="BA2130" s="358">
        <f t="shared" si="1542"/>
        <v>0</v>
      </c>
      <c r="BB2130" s="359">
        <f t="shared" si="1543"/>
        <v>0</v>
      </c>
      <c r="BC2130" s="356" t="str">
        <f t="shared" si="1544"/>
        <v/>
      </c>
      <c r="BD2130" s="357">
        <f t="shared" si="1545"/>
        <v>0</v>
      </c>
      <c r="BE2130" s="358">
        <f t="shared" si="1546"/>
        <v>0</v>
      </c>
      <c r="BF2130" s="359">
        <f t="shared" si="1547"/>
        <v>0</v>
      </c>
      <c r="BG2130" s="356" t="str">
        <f t="shared" si="1548"/>
        <v/>
      </c>
      <c r="BH2130" s="357">
        <f t="shared" si="1549"/>
        <v>0</v>
      </c>
      <c r="BI2130" s="358">
        <f t="shared" si="1550"/>
        <v>0</v>
      </c>
      <c r="BJ2130" s="359">
        <f t="shared" si="1551"/>
        <v>0</v>
      </c>
      <c r="BK2130" s="293">
        <f t="shared" si="1552"/>
        <v>0</v>
      </c>
      <c r="BL2130" s="352" t="str">
        <f>IF(BK2130=0,"",
IF(SUM($BK$2012:BK2130)=1,BM2130,
IF($BK$2132&gt;SUM($BK$2012:BK2130),_xlfn.CONCAT(", ",BM2130),
IF($BK$2132=SUM($BK$2012:BK2130),_xlfn.CONCAT(" y ",BM2130)))))</f>
        <v/>
      </c>
      <c r="BM2130" s="120" t="s">
        <v>5357</v>
      </c>
      <c r="BN2130" s="290">
        <f t="shared" si="1553"/>
        <v>0</v>
      </c>
      <c r="BO2130" s="293">
        <f t="shared" si="1554"/>
        <v>0</v>
      </c>
      <c r="BP2130" s="283" t="str">
        <f>IF(BO2130=0,"",
IF(SUM($BO$2012:BO2130)=1,BQ2130,
IF($BO$2132&gt;SUM($BO$2012:BO2130),_xlfn.CONCAT(", ",BQ2130),
IF($BO$2132=SUM($BO$2012:BO2130),_xlfn.CONCAT(" y ",BQ2130)))))</f>
        <v/>
      </c>
      <c r="BQ2130" s="120" t="s">
        <v>5357</v>
      </c>
    </row>
    <row r="2131" spans="1:69" ht="15" customHeight="1">
      <c r="A2131" s="22"/>
      <c r="B2131" s="11"/>
      <c r="C2131" s="37" t="s">
        <v>5358</v>
      </c>
      <c r="D2131" s="800" t="str">
        <f>IF(CNGE_2026_M1_Secc1_Sub1!$D160="","",CNGE_2026_M1_Secc1_Sub1!$D160)</f>
        <v/>
      </c>
      <c r="E2131" s="723"/>
      <c r="F2131" s="723"/>
      <c r="G2131" s="723"/>
      <c r="H2131" s="723"/>
      <c r="I2131" s="723"/>
      <c r="J2131" s="723"/>
      <c r="K2131" s="723"/>
      <c r="L2131" s="723"/>
      <c r="M2131" s="723"/>
      <c r="N2131" s="723"/>
      <c r="O2131" s="723"/>
      <c r="P2131" s="723"/>
      <c r="Q2131" s="723"/>
      <c r="R2131" s="724"/>
      <c r="S2131" s="637" t="str">
        <f t="shared" si="1555"/>
        <v/>
      </c>
      <c r="T2131" s="637" t="str">
        <f t="shared" si="1556"/>
        <v/>
      </c>
      <c r="U2131" s="637" t="str">
        <f t="shared" si="1557"/>
        <v/>
      </c>
      <c r="V2131" s="638"/>
      <c r="W2131" s="638"/>
      <c r="X2131" s="638"/>
      <c r="Y2131" s="638"/>
      <c r="Z2131" s="638"/>
      <c r="AA2131" s="638"/>
      <c r="AB2131" s="638"/>
      <c r="AC2131" s="638"/>
      <c r="AD2131" s="638"/>
      <c r="AI2131" t="str">
        <f t="shared" si="1558"/>
        <v/>
      </c>
      <c r="AJ2131">
        <f t="shared" si="1559"/>
        <v>0</v>
      </c>
      <c r="AK2131">
        <f t="shared" si="1560"/>
        <v>0</v>
      </c>
      <c r="AL2131">
        <f t="shared" si="1539"/>
        <v>0</v>
      </c>
      <c r="AM2131">
        <f t="shared" si="1561"/>
        <v>0</v>
      </c>
      <c r="AN2131">
        <f t="shared" si="1562"/>
        <v>0</v>
      </c>
      <c r="AO2131">
        <f t="shared" si="1563"/>
        <v>0</v>
      </c>
      <c r="AP2131">
        <f t="shared" si="1564"/>
        <v>0</v>
      </c>
      <c r="AQ2131">
        <f t="shared" si="1565"/>
        <v>0</v>
      </c>
      <c r="AR2131">
        <f t="shared" si="1566"/>
        <v>0</v>
      </c>
      <c r="AS2131">
        <f t="shared" si="1567"/>
        <v>0</v>
      </c>
      <c r="AT2131">
        <f t="shared" si="1568"/>
        <v>0</v>
      </c>
      <c r="AU2131">
        <f t="shared" si="1569"/>
        <v>0</v>
      </c>
      <c r="AV2131">
        <f t="shared" si="1570"/>
        <v>0</v>
      </c>
      <c r="AW2131">
        <f t="shared" si="1571"/>
        <v>0</v>
      </c>
      <c r="AX2131">
        <f t="shared" si="1572"/>
        <v>0</v>
      </c>
      <c r="AY2131" s="356" t="str">
        <f t="shared" si="1540"/>
        <v/>
      </c>
      <c r="AZ2131" s="357">
        <f t="shared" si="1541"/>
        <v>0</v>
      </c>
      <c r="BA2131" s="358">
        <f t="shared" si="1542"/>
        <v>0</v>
      </c>
      <c r="BB2131" s="359">
        <f t="shared" si="1543"/>
        <v>0</v>
      </c>
      <c r="BC2131" s="356" t="str">
        <f t="shared" si="1544"/>
        <v/>
      </c>
      <c r="BD2131" s="357">
        <f t="shared" si="1545"/>
        <v>0</v>
      </c>
      <c r="BE2131" s="358">
        <f t="shared" si="1546"/>
        <v>0</v>
      </c>
      <c r="BF2131" s="359">
        <f t="shared" si="1547"/>
        <v>0</v>
      </c>
      <c r="BG2131" s="356" t="str">
        <f t="shared" si="1548"/>
        <v/>
      </c>
      <c r="BH2131" s="357">
        <f t="shared" si="1549"/>
        <v>0</v>
      </c>
      <c r="BI2131" s="358">
        <f t="shared" si="1550"/>
        <v>0</v>
      </c>
      <c r="BJ2131" s="359">
        <f t="shared" si="1551"/>
        <v>0</v>
      </c>
      <c r="BK2131" s="293">
        <f>IF(SUM(AL2131,AP2131,AT2131,AX2131,BB2131,BF2131,BJ2131)=0,0,1)</f>
        <v>0</v>
      </c>
      <c r="BL2131" s="352" t="str">
        <f>IF(BK2131=0,"",
IF(SUM($BK$2012:BK2131)=1,BM2131,
IF($BK$2132&gt;SUM($BK$2012:BK2131),_xlfn.CONCAT(", ",BM2131),
IF($BK$2132=SUM($BK$2012:BK2131),_xlfn.CONCAT(" y ",BM2131)))))</f>
        <v/>
      </c>
      <c r="BM2131" s="120" t="s">
        <v>5359</v>
      </c>
      <c r="BN2131" s="290">
        <f t="shared" si="1553"/>
        <v>0</v>
      </c>
      <c r="BO2131" s="293">
        <f t="shared" si="1554"/>
        <v>0</v>
      </c>
      <c r="BP2131" s="283" t="str">
        <f>IF(BO2131=0,"",
IF(SUM($BO$2012:BO2131)=1,BQ2131,
IF($BO$2132&gt;SUM($BO$2012:BO2131),_xlfn.CONCAT(", ",BQ2131),
IF($BO$2132=SUM($BO$2012:BO2131),_xlfn.CONCAT(" y ",BQ2131)))))</f>
        <v/>
      </c>
      <c r="BQ2131" s="120" t="s">
        <v>5359</v>
      </c>
    </row>
    <row r="2132" spans="1:69" ht="15" customHeight="1">
      <c r="A2132" s="62"/>
      <c r="B2132" s="456"/>
      <c r="C2132" s="456"/>
      <c r="D2132" s="456"/>
      <c r="E2132" s="456"/>
      <c r="F2132" s="456"/>
      <c r="G2132" s="456"/>
      <c r="H2132" s="456"/>
      <c r="I2132" s="456"/>
      <c r="J2132" s="456"/>
      <c r="K2132" s="456"/>
      <c r="L2132" s="456"/>
      <c r="M2132" s="456"/>
      <c r="N2132" s="456"/>
      <c r="O2132" s="456"/>
      <c r="P2132" s="456"/>
      <c r="Q2132" s="456"/>
      <c r="R2132" s="54" t="s">
        <v>5438</v>
      </c>
      <c r="S2132" s="444">
        <f t="shared" ref="S2132:AD2132" si="1573">IF(AND(SUM(S2012:S2131)=0,COUNTIF(S2012:S2131,"NS")&gt;0),"NS",IF(AND(SUM(S2012:S2131)=0,COUNTIF(S2012:S2131,0)&gt;0),0,IF(AND(SUM(S2012:S2131)=0,COUNTIF(S2012:S2131,"NA")&gt;0),"NA",SUM(S2012:S2131))))</f>
        <v>0</v>
      </c>
      <c r="T2132" s="444">
        <f t="shared" si="1573"/>
        <v>0</v>
      </c>
      <c r="U2132" s="444">
        <f t="shared" si="1573"/>
        <v>0</v>
      </c>
      <c r="V2132" s="444">
        <f t="shared" si="1573"/>
        <v>0</v>
      </c>
      <c r="W2132" s="444">
        <f t="shared" si="1573"/>
        <v>0</v>
      </c>
      <c r="X2132" s="444">
        <f t="shared" si="1573"/>
        <v>0</v>
      </c>
      <c r="Y2132" s="444">
        <f t="shared" si="1573"/>
        <v>0</v>
      </c>
      <c r="Z2132" s="444">
        <f t="shared" si="1573"/>
        <v>0</v>
      </c>
      <c r="AA2132" s="444">
        <f t="shared" si="1573"/>
        <v>0</v>
      </c>
      <c r="AB2132" s="444">
        <f t="shared" si="1573"/>
        <v>0</v>
      </c>
      <c r="AC2132" s="444">
        <f t="shared" si="1573"/>
        <v>0</v>
      </c>
      <c r="AD2132" s="444">
        <f t="shared" si="1573"/>
        <v>0</v>
      </c>
      <c r="AL2132" s="242">
        <f>SUM(AL2012:AL2131)</f>
        <v>0</v>
      </c>
      <c r="AP2132" s="242">
        <f>SUM(AP2012:AP2131)</f>
        <v>0</v>
      </c>
      <c r="AT2132" s="242">
        <f>SUM(AT2012:AT2131)</f>
        <v>0</v>
      </c>
      <c r="AX2132" s="242">
        <f>SUM(AX2012:AX2131)</f>
        <v>0</v>
      </c>
      <c r="BK2132" s="285">
        <f>SUM(BK2012:BK2131)</f>
        <v>0</v>
      </c>
      <c r="BL2132" s="285" t="str">
        <f>IF(BK2132=0,"",_xlfn.CONCAT(BL2012:BL2131))</f>
        <v/>
      </c>
      <c r="BM2132" s="286" t="str">
        <f>IF(BK2132=0,"",
IF(BK2132&gt;1,"Favor de revisar la suma y consistencia de totales por filas (numéricos y NS)",
IF(BK2132=1,_xlfn.CONCAT("Favor de revisar la sumatoria del total en el numeral: ",BL2132),_xlfn.CONCAT("Favor de revisar la sumatoria de los totales en los numerales: ",BL2132))))</f>
        <v/>
      </c>
      <c r="BO2132" s="285">
        <f>SUM(BO2012:BO2131)</f>
        <v>0</v>
      </c>
      <c r="BP2132" s="285" t="str">
        <f>IF(BO2132=0,"",_xlfn.CONCAT(BP2012:BP2131))</f>
        <v/>
      </c>
      <c r="BQ2132" s="286" t="str">
        <f>IF(BO2132=0,"",
IF(BO2132&gt;10,"Favor de ingresar toda la información requerida en la pregunta",
IF(BO2132=1,_xlfn.CONCAT("Favor de revisar la información capturada en el numeral: ",BP2132),_xlfn.CONCAT("Favor de revisar la información capturada en los numerales: ",BP2132))))</f>
        <v/>
      </c>
    </row>
    <row r="2133" spans="1:69" ht="15" customHeight="1">
      <c r="A2133" s="22"/>
      <c r="B2133" s="8"/>
      <c r="C2133" s="439"/>
      <c r="D2133" s="439"/>
      <c r="E2133" s="439"/>
      <c r="F2133" s="439"/>
      <c r="G2133" s="439"/>
      <c r="H2133" s="439"/>
      <c r="I2133" s="439"/>
      <c r="J2133" s="439"/>
      <c r="K2133" s="439"/>
      <c r="L2133" s="439"/>
      <c r="M2133" s="439"/>
      <c r="N2133" s="439"/>
      <c r="O2133" s="439"/>
      <c r="P2133" s="439"/>
      <c r="Q2133" s="439"/>
      <c r="R2133" s="439"/>
      <c r="S2133" s="439"/>
      <c r="T2133" s="439"/>
      <c r="U2133" s="439"/>
      <c r="V2133" s="439"/>
      <c r="W2133" s="439"/>
      <c r="X2133" s="439"/>
      <c r="Y2133" s="439"/>
      <c r="Z2133" s="439"/>
      <c r="AA2133" s="439"/>
      <c r="AB2133" s="439"/>
      <c r="AC2133" s="439"/>
      <c r="AD2133" s="439"/>
      <c r="AI2133" t="s">
        <v>5439</v>
      </c>
      <c r="AJ2133" s="243">
        <f>SUM(AL2132,AP2132,AT2132,AX2132)</f>
        <v>0</v>
      </c>
    </row>
    <row r="2134" spans="1:69" ht="24" customHeight="1">
      <c r="A2134" s="22"/>
      <c r="B2134" s="11"/>
      <c r="C2134" s="828" t="s">
        <v>5408</v>
      </c>
      <c r="D2134" s="799"/>
      <c r="E2134" s="799"/>
      <c r="F2134" s="799"/>
      <c r="G2134" s="799"/>
      <c r="H2134" s="799"/>
      <c r="I2134" s="799"/>
      <c r="J2134" s="799"/>
      <c r="K2134" s="799"/>
      <c r="L2134" s="799"/>
      <c r="M2134" s="799"/>
      <c r="N2134" s="799"/>
      <c r="O2134" s="799"/>
      <c r="P2134" s="799"/>
      <c r="Q2134" s="799"/>
      <c r="R2134" s="799"/>
      <c r="S2134" s="799"/>
      <c r="T2134" s="799"/>
      <c r="U2134" s="799"/>
      <c r="V2134" s="799"/>
      <c r="W2134" s="799"/>
      <c r="X2134" s="799"/>
      <c r="Y2134" s="799"/>
      <c r="Z2134" s="799"/>
      <c r="AA2134" s="799"/>
      <c r="AB2134" s="799"/>
      <c r="AC2134" s="799"/>
      <c r="AD2134" s="799"/>
    </row>
    <row r="2135" spans="1:69" ht="60" customHeight="1">
      <c r="A2135" s="22"/>
      <c r="B2135" s="11"/>
      <c r="C2135" s="878"/>
      <c r="D2135" s="879"/>
      <c r="E2135" s="879"/>
      <c r="F2135" s="879"/>
      <c r="G2135" s="879"/>
      <c r="H2135" s="879"/>
      <c r="I2135" s="879"/>
      <c r="J2135" s="879"/>
      <c r="K2135" s="879"/>
      <c r="L2135" s="879"/>
      <c r="M2135" s="879"/>
      <c r="N2135" s="879"/>
      <c r="O2135" s="879"/>
      <c r="P2135" s="879"/>
      <c r="Q2135" s="879"/>
      <c r="R2135" s="879"/>
      <c r="S2135" s="879"/>
      <c r="T2135" s="879"/>
      <c r="U2135" s="879"/>
      <c r="V2135" s="879"/>
      <c r="W2135" s="879"/>
      <c r="X2135" s="879"/>
      <c r="Y2135" s="879"/>
      <c r="Z2135" s="879"/>
      <c r="AA2135" s="879"/>
      <c r="AB2135" s="879"/>
      <c r="AC2135" s="879"/>
      <c r="AD2135" s="880"/>
    </row>
    <row r="2136" spans="1:69" ht="15" customHeight="1">
      <c r="A2136" s="22"/>
      <c r="B2136" s="843" t="str">
        <f>BQ2132</f>
        <v/>
      </c>
      <c r="C2136" s="678"/>
      <c r="D2136" s="678"/>
      <c r="E2136" s="678"/>
      <c r="F2136" s="678"/>
      <c r="G2136" s="678"/>
      <c r="H2136" s="678"/>
      <c r="I2136" s="678"/>
      <c r="J2136" s="678"/>
      <c r="K2136" s="678"/>
      <c r="L2136" s="678"/>
      <c r="M2136" s="678"/>
      <c r="N2136" s="678"/>
      <c r="O2136" s="678"/>
      <c r="P2136" s="678"/>
      <c r="Q2136" s="678"/>
      <c r="R2136" s="678"/>
      <c r="S2136" s="678"/>
      <c r="T2136" s="678"/>
      <c r="U2136" s="678"/>
      <c r="V2136" s="678"/>
      <c r="W2136" s="678"/>
      <c r="X2136" s="678"/>
      <c r="Y2136" s="678"/>
      <c r="Z2136" s="678"/>
      <c r="AA2136" s="678"/>
      <c r="AB2136" s="678"/>
      <c r="AC2136" s="678"/>
      <c r="AD2136" s="678"/>
    </row>
    <row r="2137" spans="1:69" ht="15" customHeight="1">
      <c r="A2137" s="22"/>
      <c r="B2137" s="796" t="str">
        <f>IF(SUM(COUNTIF(S2012:AD2131,"NS"))&lt;&gt;0,"Alerta: debido a que cuenta con registros NS, debe proporcionar una justificación en el area de comentarios al final de la pregunta","")</f>
        <v/>
      </c>
      <c r="C2137" s="796"/>
      <c r="D2137" s="796"/>
      <c r="E2137" s="796"/>
      <c r="F2137" s="796"/>
      <c r="G2137" s="796"/>
      <c r="H2137" s="796"/>
      <c r="I2137" s="796"/>
      <c r="J2137" s="796"/>
      <c r="K2137" s="796"/>
      <c r="L2137" s="796"/>
      <c r="M2137" s="796"/>
      <c r="N2137" s="796"/>
      <c r="O2137" s="796"/>
      <c r="P2137" s="796"/>
      <c r="Q2137" s="796"/>
      <c r="R2137" s="796"/>
      <c r="S2137" s="796"/>
      <c r="T2137" s="796"/>
      <c r="U2137" s="796"/>
      <c r="V2137" s="796"/>
      <c r="W2137" s="796"/>
      <c r="X2137" s="796"/>
      <c r="Y2137" s="796"/>
      <c r="Z2137" s="796"/>
      <c r="AA2137" s="796"/>
      <c r="AB2137" s="796"/>
      <c r="AC2137" s="796"/>
      <c r="AD2137" s="796"/>
    </row>
    <row r="2138" spans="1:69" ht="15" customHeight="1">
      <c r="A2138" s="22"/>
      <c r="B2138" s="797" t="str">
        <f>BM2132</f>
        <v/>
      </c>
      <c r="C2138" s="797"/>
      <c r="D2138" s="797"/>
      <c r="E2138" s="797"/>
      <c r="F2138" s="797"/>
      <c r="G2138" s="797"/>
      <c r="H2138" s="797"/>
      <c r="I2138" s="797"/>
      <c r="J2138" s="797"/>
      <c r="K2138" s="797"/>
      <c r="L2138" s="797"/>
      <c r="M2138" s="797"/>
      <c r="N2138" s="797"/>
      <c r="O2138" s="797"/>
      <c r="P2138" s="797"/>
      <c r="Q2138" s="797"/>
      <c r="R2138" s="797"/>
      <c r="S2138" s="797"/>
      <c r="T2138" s="797"/>
      <c r="U2138" s="797"/>
      <c r="V2138" s="797"/>
      <c r="W2138" s="797"/>
      <c r="X2138" s="797"/>
      <c r="Y2138" s="797"/>
      <c r="Z2138" s="797"/>
      <c r="AA2138" s="797"/>
      <c r="AB2138" s="797"/>
      <c r="AC2138" s="797"/>
      <c r="AD2138" s="797"/>
    </row>
    <row r="2139" spans="1:69" ht="15" customHeight="1">
      <c r="A2139" s="22"/>
      <c r="B2139" s="8"/>
      <c r="C2139" s="58"/>
      <c r="D2139" s="58"/>
      <c r="E2139" s="58"/>
      <c r="F2139" s="58"/>
      <c r="G2139" s="58"/>
      <c r="H2139" s="58"/>
      <c r="I2139" s="58"/>
      <c r="J2139" s="58"/>
      <c r="K2139" s="58"/>
      <c r="L2139" s="58"/>
      <c r="M2139" s="58"/>
      <c r="N2139" s="58"/>
      <c r="O2139" s="58"/>
      <c r="P2139" s="58"/>
      <c r="Q2139" s="58"/>
      <c r="R2139" s="58"/>
      <c r="S2139" s="58"/>
      <c r="T2139" s="58"/>
      <c r="U2139" s="58"/>
      <c r="V2139" s="58"/>
      <c r="W2139" s="58"/>
      <c r="X2139" s="58"/>
      <c r="Y2139" s="58"/>
      <c r="Z2139" s="58"/>
      <c r="AA2139" s="58"/>
      <c r="AB2139" s="58"/>
      <c r="AC2139" s="58"/>
      <c r="AD2139" s="58"/>
    </row>
    <row r="2140" spans="1:69" ht="15" customHeight="1">
      <c r="A2140" s="22"/>
      <c r="B2140" s="8"/>
      <c r="C2140" s="58"/>
      <c r="D2140" s="58"/>
      <c r="E2140" s="58"/>
      <c r="F2140" s="58"/>
      <c r="G2140" s="58"/>
      <c r="H2140" s="58"/>
      <c r="I2140" s="58"/>
      <c r="J2140" s="58"/>
      <c r="K2140" s="58"/>
      <c r="L2140" s="58"/>
      <c r="M2140" s="58"/>
      <c r="N2140" s="58"/>
      <c r="O2140" s="58"/>
      <c r="P2140" s="58"/>
      <c r="Q2140" s="58"/>
      <c r="R2140" s="58"/>
      <c r="S2140" s="58"/>
      <c r="T2140" s="58"/>
      <c r="U2140" s="58"/>
      <c r="V2140" s="58"/>
      <c r="W2140" s="58"/>
      <c r="X2140" s="58"/>
      <c r="Y2140" s="58"/>
      <c r="Z2140" s="58"/>
      <c r="AA2140" s="58"/>
      <c r="AB2140" s="58"/>
      <c r="AC2140" s="58"/>
      <c r="AD2140" s="58"/>
    </row>
    <row r="2141" spans="1:69" ht="15" customHeight="1">
      <c r="A2141" s="22"/>
      <c r="B2141" s="8"/>
      <c r="C2141" s="58"/>
      <c r="D2141" s="58"/>
      <c r="E2141" s="58"/>
      <c r="F2141" s="58"/>
      <c r="G2141" s="58"/>
      <c r="H2141" s="58"/>
      <c r="I2141" s="58"/>
      <c r="J2141" s="58"/>
      <c r="K2141" s="58"/>
      <c r="L2141" s="58"/>
      <c r="M2141" s="58"/>
      <c r="N2141" s="58"/>
      <c r="O2141" s="58"/>
      <c r="P2141" s="58"/>
      <c r="Q2141" s="58"/>
      <c r="R2141" s="58"/>
      <c r="S2141" s="58"/>
      <c r="T2141" s="58"/>
      <c r="U2141" s="58"/>
      <c r="V2141" s="58"/>
      <c r="W2141" s="58"/>
      <c r="X2141" s="58"/>
      <c r="Y2141" s="58"/>
      <c r="Z2141" s="58"/>
      <c r="AA2141" s="58"/>
      <c r="AB2141" s="58"/>
      <c r="AC2141" s="58"/>
      <c r="AD2141" s="58"/>
    </row>
    <row r="2142" spans="1:69" ht="24" customHeight="1">
      <c r="A2142" s="30" t="s">
        <v>5831</v>
      </c>
      <c r="B2142" s="829" t="s">
        <v>5832</v>
      </c>
      <c r="C2142" s="799"/>
      <c r="D2142" s="799"/>
      <c r="E2142" s="799"/>
      <c r="F2142" s="799"/>
      <c r="G2142" s="799"/>
      <c r="H2142" s="799"/>
      <c r="I2142" s="799"/>
      <c r="J2142" s="799"/>
      <c r="K2142" s="799"/>
      <c r="L2142" s="799"/>
      <c r="M2142" s="799"/>
      <c r="N2142" s="799"/>
      <c r="O2142" s="799"/>
      <c r="P2142" s="799"/>
      <c r="Q2142" s="799"/>
      <c r="R2142" s="799"/>
      <c r="S2142" s="799"/>
      <c r="T2142" s="799"/>
      <c r="U2142" s="799"/>
      <c r="V2142" s="799"/>
      <c r="W2142" s="799"/>
      <c r="X2142" s="799"/>
      <c r="Y2142" s="799"/>
      <c r="Z2142" s="799"/>
      <c r="AA2142" s="799"/>
      <c r="AB2142" s="799"/>
      <c r="AC2142" s="799"/>
      <c r="AD2142" s="799"/>
    </row>
    <row r="2143" spans="1:69" ht="24" customHeight="1">
      <c r="A2143" s="30"/>
      <c r="B2143" s="45"/>
      <c r="C2143" s="798" t="s">
        <v>5833</v>
      </c>
      <c r="D2143" s="799"/>
      <c r="E2143" s="799"/>
      <c r="F2143" s="799"/>
      <c r="G2143" s="799"/>
      <c r="H2143" s="799"/>
      <c r="I2143" s="799"/>
      <c r="J2143" s="799"/>
      <c r="K2143" s="799"/>
      <c r="L2143" s="799"/>
      <c r="M2143" s="799"/>
      <c r="N2143" s="799"/>
      <c r="O2143" s="799"/>
      <c r="P2143" s="799"/>
      <c r="Q2143" s="799"/>
      <c r="R2143" s="799"/>
      <c r="S2143" s="799"/>
      <c r="T2143" s="799"/>
      <c r="U2143" s="799"/>
      <c r="V2143" s="799"/>
      <c r="W2143" s="799"/>
      <c r="X2143" s="799"/>
      <c r="Y2143" s="799"/>
      <c r="Z2143" s="799"/>
      <c r="AA2143" s="799"/>
      <c r="AB2143" s="799"/>
      <c r="AC2143" s="799"/>
      <c r="AD2143" s="799"/>
    </row>
    <row r="2144" spans="1:69" ht="36" customHeight="1">
      <c r="A2144" s="22"/>
      <c r="B2144" s="8"/>
      <c r="C2144" s="877" t="s">
        <v>5834</v>
      </c>
      <c r="D2144" s="799"/>
      <c r="E2144" s="799"/>
      <c r="F2144" s="799"/>
      <c r="G2144" s="799"/>
      <c r="H2144" s="799"/>
      <c r="I2144" s="799"/>
      <c r="J2144" s="799"/>
      <c r="K2144" s="799"/>
      <c r="L2144" s="799"/>
      <c r="M2144" s="799"/>
      <c r="N2144" s="799"/>
      <c r="O2144" s="799"/>
      <c r="P2144" s="799"/>
      <c r="Q2144" s="799"/>
      <c r="R2144" s="799"/>
      <c r="S2144" s="799"/>
      <c r="T2144" s="799"/>
      <c r="U2144" s="799"/>
      <c r="V2144" s="799"/>
      <c r="W2144" s="799"/>
      <c r="X2144" s="799"/>
      <c r="Y2144" s="799"/>
      <c r="Z2144" s="799"/>
      <c r="AA2144" s="799"/>
      <c r="AB2144" s="799"/>
      <c r="AC2144" s="799"/>
      <c r="AD2144" s="799"/>
    </row>
    <row r="2145" spans="1:50" ht="36" customHeight="1">
      <c r="A2145" s="460"/>
      <c r="B2145" s="75"/>
      <c r="C2145" s="798" t="s">
        <v>5835</v>
      </c>
      <c r="D2145" s="799"/>
      <c r="E2145" s="799"/>
      <c r="F2145" s="799"/>
      <c r="G2145" s="799"/>
      <c r="H2145" s="799"/>
      <c r="I2145" s="799"/>
      <c r="J2145" s="799"/>
      <c r="K2145" s="799"/>
      <c r="L2145" s="799"/>
      <c r="M2145" s="799"/>
      <c r="N2145" s="799"/>
      <c r="O2145" s="799"/>
      <c r="P2145" s="799"/>
      <c r="Q2145" s="799"/>
      <c r="R2145" s="799"/>
      <c r="S2145" s="799"/>
      <c r="T2145" s="799"/>
      <c r="U2145" s="799"/>
      <c r="V2145" s="799"/>
      <c r="W2145" s="799"/>
      <c r="X2145" s="799"/>
      <c r="Y2145" s="799"/>
      <c r="Z2145" s="799"/>
      <c r="AA2145" s="799"/>
      <c r="AB2145" s="799"/>
      <c r="AC2145" s="799"/>
      <c r="AD2145" s="799"/>
    </row>
    <row r="2146" spans="1:50" ht="15" customHeight="1">
      <c r="A2146" s="22"/>
      <c r="B2146" s="11"/>
    </row>
    <row r="2147" spans="1:50" ht="24" customHeight="1">
      <c r="A2147" s="62"/>
      <c r="B2147" s="8"/>
      <c r="C2147" s="706" t="s">
        <v>5836</v>
      </c>
      <c r="D2147" s="817"/>
      <c r="E2147" s="817"/>
      <c r="F2147" s="817"/>
      <c r="G2147" s="817"/>
      <c r="H2147" s="817"/>
      <c r="I2147" s="817"/>
      <c r="J2147" s="817"/>
      <c r="K2147" s="817"/>
      <c r="L2147" s="813"/>
      <c r="M2147" s="706" t="s">
        <v>5837</v>
      </c>
      <c r="N2147" s="723"/>
      <c r="O2147" s="723"/>
      <c r="P2147" s="723"/>
      <c r="Q2147" s="723"/>
      <c r="R2147" s="723"/>
      <c r="S2147" s="723"/>
      <c r="T2147" s="723"/>
      <c r="U2147" s="723"/>
      <c r="V2147" s="723"/>
      <c r="W2147" s="723"/>
      <c r="X2147" s="723"/>
      <c r="Y2147" s="723"/>
      <c r="Z2147" s="723"/>
      <c r="AA2147" s="723"/>
      <c r="AB2147" s="723"/>
      <c r="AC2147" s="723"/>
      <c r="AD2147" s="724"/>
      <c r="AK2147" s="851" t="s">
        <v>5424</v>
      </c>
      <c r="AL2147" s="851"/>
      <c r="AM2147" s="851"/>
      <c r="AN2147" s="302" t="s">
        <v>5667</v>
      </c>
      <c r="AP2147" s="914" t="s">
        <v>5491</v>
      </c>
      <c r="AQ2147" s="914"/>
      <c r="AR2147" s="914"/>
      <c r="AS2147" s="915" t="s">
        <v>5099</v>
      </c>
      <c r="AT2147" s="915"/>
      <c r="AU2147" s="915"/>
    </row>
    <row r="2148" spans="1:50" ht="15" customHeight="1">
      <c r="A2148" s="62"/>
      <c r="B2148" s="8"/>
      <c r="C2148" s="814"/>
      <c r="D2148" s="781"/>
      <c r="E2148" s="781"/>
      <c r="F2148" s="781"/>
      <c r="G2148" s="781"/>
      <c r="H2148" s="781"/>
      <c r="I2148" s="781"/>
      <c r="J2148" s="781"/>
      <c r="K2148" s="781"/>
      <c r="L2148" s="782"/>
      <c r="M2148" s="888" t="s">
        <v>5425</v>
      </c>
      <c r="N2148" s="799"/>
      <c r="O2148" s="799"/>
      <c r="P2148" s="799"/>
      <c r="Q2148" s="799"/>
      <c r="R2148" s="807"/>
      <c r="S2148" s="897" t="s">
        <v>5650</v>
      </c>
      <c r="T2148" s="799"/>
      <c r="U2148" s="799"/>
      <c r="V2148" s="799"/>
      <c r="W2148" s="799"/>
      <c r="X2148" s="807"/>
      <c r="Y2148" s="897" t="s">
        <v>5651</v>
      </c>
      <c r="Z2148" s="799"/>
      <c r="AA2148" s="799"/>
      <c r="AB2148" s="799"/>
      <c r="AC2148" s="799"/>
      <c r="AD2148" s="807"/>
      <c r="AG2148" t="s">
        <v>5430</v>
      </c>
      <c r="AH2148" t="s">
        <v>5431</v>
      </c>
      <c r="AI2148" t="s">
        <v>5432</v>
      </c>
      <c r="AJ2148" t="s">
        <v>5433</v>
      </c>
      <c r="AK2148" s="351" t="s">
        <v>5114</v>
      </c>
      <c r="AL2148" s="311" t="s">
        <v>5115</v>
      </c>
      <c r="AM2148" s="281" t="s">
        <v>5116</v>
      </c>
      <c r="AN2148" s="373" t="s">
        <v>5825</v>
      </c>
      <c r="AO2148" s="289" t="s">
        <v>5121</v>
      </c>
      <c r="AP2148" s="914" t="s">
        <v>5838</v>
      </c>
      <c r="AQ2148" s="914"/>
      <c r="AR2148" s="914"/>
      <c r="AS2148" s="915" t="s">
        <v>5839</v>
      </c>
      <c r="AT2148" s="915"/>
      <c r="AU2148" s="915"/>
      <c r="AV2148" s="907" t="s">
        <v>5840</v>
      </c>
      <c r="AW2148" s="845"/>
      <c r="AX2148" s="845"/>
    </row>
    <row r="2149" spans="1:50" ht="24" customHeight="1">
      <c r="A2149" s="62"/>
      <c r="B2149" s="8"/>
      <c r="C2149" s="571" t="s">
        <v>5023</v>
      </c>
      <c r="D2149" s="800" t="s">
        <v>5547</v>
      </c>
      <c r="E2149" s="723"/>
      <c r="F2149" s="723"/>
      <c r="G2149" s="723"/>
      <c r="H2149" s="723"/>
      <c r="I2149" s="723"/>
      <c r="J2149" s="723"/>
      <c r="K2149" s="723"/>
      <c r="L2149" s="724"/>
      <c r="M2149" s="808"/>
      <c r="N2149" s="856"/>
      <c r="O2149" s="856"/>
      <c r="P2149" s="856"/>
      <c r="Q2149" s="856"/>
      <c r="R2149" s="809"/>
      <c r="S2149" s="808"/>
      <c r="T2149" s="856"/>
      <c r="U2149" s="856"/>
      <c r="V2149" s="856"/>
      <c r="W2149" s="856"/>
      <c r="X2149" s="809"/>
      <c r="Y2149" s="808"/>
      <c r="Z2149" s="856"/>
      <c r="AA2149" s="856"/>
      <c r="AB2149" s="856"/>
      <c r="AC2149" s="856"/>
      <c r="AD2149" s="809"/>
      <c r="AG2149" s="578">
        <f>M2149</f>
        <v>0</v>
      </c>
      <c r="AH2149">
        <f>COUNTIF(S2149:AD2149,"NS")</f>
        <v>0</v>
      </c>
      <c r="AI2149" s="578">
        <f>SUM(S2149:AD2149)</f>
        <v>0</v>
      </c>
      <c r="AJ2149">
        <f>IF(COUNTIF(M2149:AD2149,"NA")=3,0,IF(OR(AND(AG2149=0,AH2149&gt;0),AND(AG2149="NS",AI2149&gt;0), AND(AG2149="NS", AH2149=0,AI2149=0)), 1, IF(OR(AND(AG2149&gt;0,AH2149&gt;1,AG2149&gt;AI2149), AND(AG2149="NS",AH2149=2), AND(AG2149="NS",AI2149=0,AH2149&gt;0),AG2149=AI2149), 0, 1)))</f>
        <v>0</v>
      </c>
      <c r="AK2149" s="293">
        <f>IF(SUM(AJ2149)=0,0,1)</f>
        <v>0</v>
      </c>
      <c r="AL2149" s="352" t="str">
        <f>IF(AK2149=0,"",
IF(SUM($AK$2149:AK2149)=1,AM2149,
IF($AK$2159&gt;SUM($AK$2149:AK2149),_xlfn.CONCAT(", ",AM2149),
IF($AK$2159=SUM($AK$2149:AK2149),_xlfn.CONCAT(" y ",AM2149)))))</f>
        <v/>
      </c>
      <c r="AM2149" s="120" t="s">
        <v>5125</v>
      </c>
      <c r="AN2149" s="304">
        <f>IF(AND(SUM($V$2132)=0,COUNTA(M2149:AD2158)&gt;0),1,0)</f>
        <v>0</v>
      </c>
      <c r="AO2149" s="290">
        <f>IF(COUNTA(M2149:AD2158)=30,0,IF(COUNTA(M2149:AD2158)=0,0,1))</f>
        <v>0</v>
      </c>
      <c r="AP2149" s="322" t="s">
        <v>5664</v>
      </c>
      <c r="AQ2149" s="380" t="s">
        <v>5665</v>
      </c>
      <c r="AR2149" s="368" t="s">
        <v>5666</v>
      </c>
      <c r="AS2149" s="382" t="s">
        <v>5720</v>
      </c>
      <c r="AT2149" s="384" t="s">
        <v>5665</v>
      </c>
      <c r="AU2149" s="386" t="s">
        <v>5666</v>
      </c>
      <c r="AV2149" s="291" t="s">
        <v>5114</v>
      </c>
      <c r="AW2149" s="311" t="s">
        <v>5115</v>
      </c>
      <c r="AX2149" s="292" t="s">
        <v>5116</v>
      </c>
    </row>
    <row r="2150" spans="1:50" ht="24" customHeight="1">
      <c r="A2150" s="62"/>
      <c r="B2150" s="8"/>
      <c r="C2150" s="572" t="s">
        <v>5025</v>
      </c>
      <c r="D2150" s="800" t="s">
        <v>5552</v>
      </c>
      <c r="E2150" s="723"/>
      <c r="F2150" s="723"/>
      <c r="G2150" s="723"/>
      <c r="H2150" s="723"/>
      <c r="I2150" s="723"/>
      <c r="J2150" s="723"/>
      <c r="K2150" s="723"/>
      <c r="L2150" s="724"/>
      <c r="M2150" s="808"/>
      <c r="N2150" s="856"/>
      <c r="O2150" s="856"/>
      <c r="P2150" s="856"/>
      <c r="Q2150" s="856"/>
      <c r="R2150" s="809"/>
      <c r="S2150" s="808"/>
      <c r="T2150" s="856"/>
      <c r="U2150" s="856"/>
      <c r="V2150" s="856"/>
      <c r="W2150" s="856"/>
      <c r="X2150" s="809"/>
      <c r="Y2150" s="808"/>
      <c r="Z2150" s="856"/>
      <c r="AA2150" s="856"/>
      <c r="AB2150" s="856"/>
      <c r="AC2150" s="856"/>
      <c r="AD2150" s="809"/>
      <c r="AG2150">
        <f t="shared" ref="AG2150:AG2158" si="1574">M2150</f>
        <v>0</v>
      </c>
      <c r="AH2150">
        <f t="shared" ref="AH2150:AH2158" si="1575">COUNTIF(S2150:AD2150,"NS")</f>
        <v>0</v>
      </c>
      <c r="AI2150">
        <f t="shared" ref="AI2150:AI2158" si="1576">SUM(S2150:AD2150)</f>
        <v>0</v>
      </c>
      <c r="AJ2150">
        <f t="shared" ref="AJ2150:AJ2158" si="1577">IF(COUNTIF(M2150:AD2150,"NA")=3,0,IF(OR(AND(AG2150=0,AH2150&gt;0),AND(AG2150="NS",AI2150&gt;0), AND(AG2150="NS", AH2150=0,AI2150=0)), 1, IF(OR(AND(AG2150&gt;0,AH2150&gt;1,AG2150&gt;AI2150), AND(AG2150="NS",AH2150=2), AND(AG2150="NS",AI2150=0,AH2150&gt;0),AG2150=AI2150), 0, 1)))</f>
        <v>0</v>
      </c>
      <c r="AK2150" s="293">
        <f t="shared" ref="AK2150:AK2157" si="1578">IF(SUM(AJ2150)=0,0,1)</f>
        <v>0</v>
      </c>
      <c r="AL2150" s="352" t="str">
        <f>IF(AK2150=0,"",
IF(SUM($AK$2149:AK2150)=1,AM2150,
IF($AK$2159&gt;SUM($AK$2149:AK2150),_xlfn.CONCAT(", ",AM2150),
IF($AK$2159=SUM($AK$2149:AK2150),_xlfn.CONCAT(" y ",AM2150)))))</f>
        <v/>
      </c>
      <c r="AM2150" s="120" t="s">
        <v>5127</v>
      </c>
      <c r="AP2150" s="327">
        <f>IF(COUNTA(M2149:R2158)=0,0,IF(AND(M2159="NS",$V$2132="NS"),0,IF(AND(M2159="NA",$V$2132="NA"),0,IF(M2159&gt;=$V$2132,0,1))))</f>
        <v>0</v>
      </c>
      <c r="AQ2150" s="381">
        <f>IF(COUNTA(S2149:X2158)=0,0,IF(AND(S2159="NS",$W$2132="NS"),0,IF(AND(S2159="NA",$W$2132="NA"),0,IF(S2159&gt;=$W$2132,0,1))))</f>
        <v>0</v>
      </c>
      <c r="AR2150" s="371">
        <f>IF(COUNTA(Y2149:AD2158)=0,0,IF(AND(Y2159="NS",$X$2132="NS"),0,IF(AND(Y2159="NA",$X$2132="NA"),0,IF(Y2159&gt;=$X$2132,0,1))))</f>
        <v>0</v>
      </c>
      <c r="AS2150" s="383">
        <f t="shared" ref="AS2150:AS2157" si="1579">IF(OR(M2149="NS",$V$2132="NS"),0,IF(AND(M2149="NA",$V$2132="NA"),0,IF(M2149&lt;=$V$2132,0,1)))</f>
        <v>0</v>
      </c>
      <c r="AT2150" s="385">
        <f t="shared" ref="AT2150:AT2157" si="1580">IF(OR(S2149="NS",$W$2132="NS"),0,IF(AND(S2149="NA",$W$2132="NA"),0,IF(S2149&lt;=$W$2132,0,1)))</f>
        <v>0</v>
      </c>
      <c r="AU2150" s="387">
        <f t="shared" ref="AU2150:AU2157" si="1581">IF(OR(Y2149="NS",$X$2132="NS"),0,IF(AND(Y2149="NA",$X$2132="NA"),0,IF(Y2149&lt;=$X$2132,0,1)))</f>
        <v>0</v>
      </c>
      <c r="AV2150" s="293">
        <f>IF(SUM(AS2150:AU2150)=0,0,1)</f>
        <v>0</v>
      </c>
      <c r="AW2150" s="283" t="str">
        <f>IF(AV2150=0,"",
IF(SUM($AV$2150:AV2150)=1,AX2150,
IF($AV$2160&gt;SUM($AV$2150:AV2150),_xlfn.CONCAT(", ",AX2150),
IF($AV$2160=SUM($AV$2150:AV2150),_xlfn.CONCAT(" y ",AX2150)))))</f>
        <v/>
      </c>
      <c r="AX2150" s="52" t="s">
        <v>5125</v>
      </c>
    </row>
    <row r="2151" spans="1:50" ht="24" customHeight="1">
      <c r="A2151" s="62"/>
      <c r="B2151" s="8"/>
      <c r="C2151" s="572" t="s">
        <v>5027</v>
      </c>
      <c r="D2151" s="800" t="s">
        <v>5557</v>
      </c>
      <c r="E2151" s="723"/>
      <c r="F2151" s="723"/>
      <c r="G2151" s="723"/>
      <c r="H2151" s="723"/>
      <c r="I2151" s="723"/>
      <c r="J2151" s="723"/>
      <c r="K2151" s="723"/>
      <c r="L2151" s="724"/>
      <c r="M2151" s="808"/>
      <c r="N2151" s="856"/>
      <c r="O2151" s="856"/>
      <c r="P2151" s="856"/>
      <c r="Q2151" s="856"/>
      <c r="R2151" s="809"/>
      <c r="S2151" s="808"/>
      <c r="T2151" s="856"/>
      <c r="U2151" s="856"/>
      <c r="V2151" s="856"/>
      <c r="W2151" s="856"/>
      <c r="X2151" s="809"/>
      <c r="Y2151" s="808"/>
      <c r="Z2151" s="856"/>
      <c r="AA2151" s="856"/>
      <c r="AB2151" s="856"/>
      <c r="AC2151" s="856"/>
      <c r="AD2151" s="809"/>
      <c r="AG2151">
        <f t="shared" si="1574"/>
        <v>0</v>
      </c>
      <c r="AH2151">
        <f t="shared" si="1575"/>
        <v>0</v>
      </c>
      <c r="AI2151">
        <f t="shared" si="1576"/>
        <v>0</v>
      </c>
      <c r="AJ2151">
        <f t="shared" si="1577"/>
        <v>0</v>
      </c>
      <c r="AK2151" s="293">
        <f t="shared" si="1578"/>
        <v>0</v>
      </c>
      <c r="AL2151" s="352" t="str">
        <f>IF(AK2151=0,"",
IF(SUM($AK$2149:AK2151)=1,AM2151,
IF($AK$2159&gt;SUM($AK$2149:AK2151),_xlfn.CONCAT(", ",AM2151),
IF($AK$2159=SUM($AK$2149:AK2151),_xlfn.CONCAT(" y ",AM2151)))))</f>
        <v/>
      </c>
      <c r="AM2151" s="120" t="s">
        <v>5129</v>
      </c>
      <c r="AR2151" s="368">
        <f>SUM(AP2150:AR2150)</f>
        <v>0</v>
      </c>
      <c r="AS2151" s="383">
        <f t="shared" si="1579"/>
        <v>0</v>
      </c>
      <c r="AT2151" s="385">
        <f t="shared" si="1580"/>
        <v>0</v>
      </c>
      <c r="AU2151" s="387">
        <f t="shared" si="1581"/>
        <v>0</v>
      </c>
      <c r="AV2151" s="293">
        <f t="shared" ref="AV2151:AV2158" si="1582">IF(SUM(AS2151:AU2151)=0,0,1)</f>
        <v>0</v>
      </c>
      <c r="AW2151" s="283" t="str">
        <f>IF(AV2151=0,"",
IF(SUM($AV$2150:AV2151)=1,AX2151,
IF($AV$2160&gt;SUM($AV$2150:AV2151),_xlfn.CONCAT(", ",AX2151),
IF($AV$2160=SUM($AV$2150:AV2151),_xlfn.CONCAT(" y ",AX2151)))))</f>
        <v/>
      </c>
      <c r="AX2151" s="52" t="s">
        <v>5127</v>
      </c>
    </row>
    <row r="2152" spans="1:50" ht="24" customHeight="1">
      <c r="A2152" s="62"/>
      <c r="B2152" s="8"/>
      <c r="C2152" s="572" t="s">
        <v>5029</v>
      </c>
      <c r="D2152" s="800" t="s">
        <v>5561</v>
      </c>
      <c r="E2152" s="723"/>
      <c r="F2152" s="723"/>
      <c r="G2152" s="723"/>
      <c r="H2152" s="723"/>
      <c r="I2152" s="723"/>
      <c r="J2152" s="723"/>
      <c r="K2152" s="723"/>
      <c r="L2152" s="724"/>
      <c r="M2152" s="808"/>
      <c r="N2152" s="856"/>
      <c r="O2152" s="856"/>
      <c r="P2152" s="856"/>
      <c r="Q2152" s="856"/>
      <c r="R2152" s="809"/>
      <c r="S2152" s="808"/>
      <c r="T2152" s="856"/>
      <c r="U2152" s="856"/>
      <c r="V2152" s="856"/>
      <c r="W2152" s="856"/>
      <c r="X2152" s="809"/>
      <c r="Y2152" s="808"/>
      <c r="Z2152" s="856"/>
      <c r="AA2152" s="856"/>
      <c r="AB2152" s="856"/>
      <c r="AC2152" s="856"/>
      <c r="AD2152" s="809"/>
      <c r="AG2152">
        <f t="shared" si="1574"/>
        <v>0</v>
      </c>
      <c r="AH2152">
        <f t="shared" si="1575"/>
        <v>0</v>
      </c>
      <c r="AI2152">
        <f t="shared" si="1576"/>
        <v>0</v>
      </c>
      <c r="AJ2152">
        <f t="shared" si="1577"/>
        <v>0</v>
      </c>
      <c r="AK2152" s="293">
        <f t="shared" si="1578"/>
        <v>0</v>
      </c>
      <c r="AL2152" s="352" t="str">
        <f>IF(AK2152=0,"",
IF(SUM($AK$2149:AK2152)=1,AM2152,
IF($AK$2159&gt;SUM($AK$2149:AK2152),_xlfn.CONCAT(", ",AM2152),
IF($AK$2159=SUM($AK$2149:AK2152),_xlfn.CONCAT(" y ",AM2152)))))</f>
        <v/>
      </c>
      <c r="AM2152" s="120" t="s">
        <v>5131</v>
      </c>
      <c r="AS2152" s="383">
        <f t="shared" si="1579"/>
        <v>0</v>
      </c>
      <c r="AT2152" s="385">
        <f t="shared" si="1580"/>
        <v>0</v>
      </c>
      <c r="AU2152" s="387">
        <f t="shared" si="1581"/>
        <v>0</v>
      </c>
      <c r="AV2152" s="293">
        <f t="shared" si="1582"/>
        <v>0</v>
      </c>
      <c r="AW2152" s="283" t="str">
        <f>IF(AV2152=0,"",
IF(SUM($AV$2150:AV2152)=1,AX2152,
IF($AV$2160&gt;SUM($AV$2150:AV2152),_xlfn.CONCAT(", ",AX2152),
IF($AV$2160=SUM($AV$2150:AV2152),_xlfn.CONCAT(" y ",AX2152)))))</f>
        <v/>
      </c>
      <c r="AX2152" s="52" t="s">
        <v>5129</v>
      </c>
    </row>
    <row r="2153" spans="1:50" ht="24" customHeight="1">
      <c r="A2153" s="62"/>
      <c r="B2153" s="8"/>
      <c r="C2153" s="572" t="s">
        <v>5031</v>
      </c>
      <c r="D2153" s="800" t="s">
        <v>5563</v>
      </c>
      <c r="E2153" s="723"/>
      <c r="F2153" s="723"/>
      <c r="G2153" s="723"/>
      <c r="H2153" s="723"/>
      <c r="I2153" s="723"/>
      <c r="J2153" s="723"/>
      <c r="K2153" s="723"/>
      <c r="L2153" s="724"/>
      <c r="M2153" s="808"/>
      <c r="N2153" s="856"/>
      <c r="O2153" s="856"/>
      <c r="P2153" s="856"/>
      <c r="Q2153" s="856"/>
      <c r="R2153" s="809"/>
      <c r="S2153" s="808"/>
      <c r="T2153" s="856"/>
      <c r="U2153" s="856"/>
      <c r="V2153" s="856"/>
      <c r="W2153" s="856"/>
      <c r="X2153" s="809"/>
      <c r="Y2153" s="808"/>
      <c r="Z2153" s="856"/>
      <c r="AA2153" s="856"/>
      <c r="AB2153" s="856"/>
      <c r="AC2153" s="856"/>
      <c r="AD2153" s="809"/>
      <c r="AG2153">
        <f t="shared" si="1574"/>
        <v>0</v>
      </c>
      <c r="AH2153">
        <f t="shared" si="1575"/>
        <v>0</v>
      </c>
      <c r="AI2153">
        <f t="shared" si="1576"/>
        <v>0</v>
      </c>
      <c r="AJ2153">
        <f t="shared" si="1577"/>
        <v>0</v>
      </c>
      <c r="AK2153" s="293">
        <f t="shared" si="1578"/>
        <v>0</v>
      </c>
      <c r="AL2153" s="352" t="str">
        <f>IF(AK2153=0,"",
IF(SUM($AK$2149:AK2153)=1,AM2153,
IF($AK$2159&gt;SUM($AK$2149:AK2153),_xlfn.CONCAT(", ",AM2153),
IF($AK$2159=SUM($AK$2149:AK2153),_xlfn.CONCAT(" y ",AM2153)))))</f>
        <v/>
      </c>
      <c r="AM2153" s="120" t="s">
        <v>5133</v>
      </c>
      <c r="AS2153" s="383">
        <f t="shared" si="1579"/>
        <v>0</v>
      </c>
      <c r="AT2153" s="385">
        <f t="shared" si="1580"/>
        <v>0</v>
      </c>
      <c r="AU2153" s="387">
        <f t="shared" si="1581"/>
        <v>0</v>
      </c>
      <c r="AV2153" s="293">
        <f t="shared" si="1582"/>
        <v>0</v>
      </c>
      <c r="AW2153" s="283" t="str">
        <f>IF(AV2153=0,"",
IF(SUM($AV$2150:AV2153)=1,AX2153,
IF($AV$2160&gt;SUM($AV$2150:AV2153),_xlfn.CONCAT(", ",AX2153),
IF($AV$2160=SUM($AV$2150:AV2153),_xlfn.CONCAT(" y ",AX2153)))))</f>
        <v/>
      </c>
      <c r="AX2153" s="52" t="s">
        <v>5131</v>
      </c>
    </row>
    <row r="2154" spans="1:50" ht="36" customHeight="1">
      <c r="A2154" s="62"/>
      <c r="B2154" s="8"/>
      <c r="C2154" s="572" t="s">
        <v>5033</v>
      </c>
      <c r="D2154" s="800" t="s">
        <v>5566</v>
      </c>
      <c r="E2154" s="723"/>
      <c r="F2154" s="723"/>
      <c r="G2154" s="723"/>
      <c r="H2154" s="723"/>
      <c r="I2154" s="723"/>
      <c r="J2154" s="723"/>
      <c r="K2154" s="723"/>
      <c r="L2154" s="724"/>
      <c r="M2154" s="808"/>
      <c r="N2154" s="856"/>
      <c r="O2154" s="856"/>
      <c r="P2154" s="856"/>
      <c r="Q2154" s="856"/>
      <c r="R2154" s="809"/>
      <c r="S2154" s="808"/>
      <c r="T2154" s="856"/>
      <c r="U2154" s="856"/>
      <c r="V2154" s="856"/>
      <c r="W2154" s="856"/>
      <c r="X2154" s="809"/>
      <c r="Y2154" s="808"/>
      <c r="Z2154" s="856"/>
      <c r="AA2154" s="856"/>
      <c r="AB2154" s="856"/>
      <c r="AC2154" s="856"/>
      <c r="AD2154" s="809"/>
      <c r="AG2154">
        <f t="shared" si="1574"/>
        <v>0</v>
      </c>
      <c r="AH2154">
        <f t="shared" si="1575"/>
        <v>0</v>
      </c>
      <c r="AI2154">
        <f t="shared" si="1576"/>
        <v>0</v>
      </c>
      <c r="AJ2154">
        <f t="shared" si="1577"/>
        <v>0</v>
      </c>
      <c r="AK2154" s="293">
        <f t="shared" si="1578"/>
        <v>0</v>
      </c>
      <c r="AL2154" s="352" t="str">
        <f>IF(AK2154=0,"",
IF(SUM($AK$2149:AK2154)=1,AM2154,
IF($AK$2159&gt;SUM($AK$2149:AK2154),_xlfn.CONCAT(", ",AM2154),
IF($AK$2159=SUM($AK$2149:AK2154),_xlfn.CONCAT(" y ",AM2154)))))</f>
        <v/>
      </c>
      <c r="AM2154" s="120" t="s">
        <v>5135</v>
      </c>
      <c r="AS2154" s="383">
        <f t="shared" si="1579"/>
        <v>0</v>
      </c>
      <c r="AT2154" s="385">
        <f t="shared" si="1580"/>
        <v>0</v>
      </c>
      <c r="AU2154" s="387">
        <f t="shared" si="1581"/>
        <v>0</v>
      </c>
      <c r="AV2154" s="293">
        <f t="shared" si="1582"/>
        <v>0</v>
      </c>
      <c r="AW2154" s="283" t="str">
        <f>IF(AV2154=0,"",
IF(SUM($AV$2150:AV2154)=1,AX2154,
IF($AV$2160&gt;SUM($AV$2150:AV2154),_xlfn.CONCAT(", ",AX2154),
IF($AV$2160=SUM($AV$2150:AV2154),_xlfn.CONCAT(" y ",AX2154)))))</f>
        <v/>
      </c>
      <c r="AX2154" s="52" t="s">
        <v>5133</v>
      </c>
    </row>
    <row r="2155" spans="1:50" ht="24" customHeight="1">
      <c r="A2155" s="62"/>
      <c r="B2155" s="8"/>
      <c r="C2155" s="572" t="s">
        <v>5035</v>
      </c>
      <c r="D2155" s="800" t="s">
        <v>5569</v>
      </c>
      <c r="E2155" s="723"/>
      <c r="F2155" s="723"/>
      <c r="G2155" s="723"/>
      <c r="H2155" s="723"/>
      <c r="I2155" s="723"/>
      <c r="J2155" s="723"/>
      <c r="K2155" s="723"/>
      <c r="L2155" s="724"/>
      <c r="M2155" s="808"/>
      <c r="N2155" s="856"/>
      <c r="O2155" s="856"/>
      <c r="P2155" s="856"/>
      <c r="Q2155" s="856"/>
      <c r="R2155" s="809"/>
      <c r="S2155" s="808"/>
      <c r="T2155" s="856"/>
      <c r="U2155" s="856"/>
      <c r="V2155" s="856"/>
      <c r="W2155" s="856"/>
      <c r="X2155" s="809"/>
      <c r="Y2155" s="808"/>
      <c r="Z2155" s="856"/>
      <c r="AA2155" s="856"/>
      <c r="AB2155" s="856"/>
      <c r="AC2155" s="856"/>
      <c r="AD2155" s="809"/>
      <c r="AG2155">
        <f t="shared" si="1574"/>
        <v>0</v>
      </c>
      <c r="AH2155">
        <f t="shared" si="1575"/>
        <v>0</v>
      </c>
      <c r="AI2155">
        <f t="shared" si="1576"/>
        <v>0</v>
      </c>
      <c r="AJ2155">
        <f t="shared" si="1577"/>
        <v>0</v>
      </c>
      <c r="AK2155" s="293">
        <f t="shared" si="1578"/>
        <v>0</v>
      </c>
      <c r="AL2155" s="352" t="str">
        <f>IF(AK2155=0,"",
IF(SUM($AK$2149:AK2155)=1,AM2155,
IF($AK$2159&gt;SUM($AK$2149:AK2155),_xlfn.CONCAT(", ",AM2155),
IF($AK$2159=SUM($AK$2149:AK2155),_xlfn.CONCAT(" y ",AM2155)))))</f>
        <v/>
      </c>
      <c r="AM2155" s="120" t="s">
        <v>5137</v>
      </c>
      <c r="AS2155" s="383">
        <f t="shared" si="1579"/>
        <v>0</v>
      </c>
      <c r="AT2155" s="385">
        <f t="shared" si="1580"/>
        <v>0</v>
      </c>
      <c r="AU2155" s="387">
        <f t="shared" si="1581"/>
        <v>0</v>
      </c>
      <c r="AV2155" s="293">
        <f t="shared" si="1582"/>
        <v>0</v>
      </c>
      <c r="AW2155" s="283" t="str">
        <f>IF(AV2155=0,"",
IF(SUM($AV$2150:AV2155)=1,AX2155,
IF($AV$2160&gt;SUM($AV$2150:AV2155),_xlfn.CONCAT(", ",AX2155),
IF($AV$2160=SUM($AV$2150:AV2155),_xlfn.CONCAT(" y ",AX2155)))))</f>
        <v/>
      </c>
      <c r="AX2155" s="52" t="s">
        <v>5135</v>
      </c>
    </row>
    <row r="2156" spans="1:50" ht="60" customHeight="1">
      <c r="A2156" s="62"/>
      <c r="B2156" s="8"/>
      <c r="C2156" s="572" t="s">
        <v>5037</v>
      </c>
      <c r="D2156" s="800" t="s">
        <v>5572</v>
      </c>
      <c r="E2156" s="723"/>
      <c r="F2156" s="723"/>
      <c r="G2156" s="723"/>
      <c r="H2156" s="723"/>
      <c r="I2156" s="723"/>
      <c r="J2156" s="723"/>
      <c r="K2156" s="723"/>
      <c r="L2156" s="724"/>
      <c r="M2156" s="808"/>
      <c r="N2156" s="856"/>
      <c r="O2156" s="856"/>
      <c r="P2156" s="856"/>
      <c r="Q2156" s="856"/>
      <c r="R2156" s="809"/>
      <c r="S2156" s="808"/>
      <c r="T2156" s="856"/>
      <c r="U2156" s="856"/>
      <c r="V2156" s="856"/>
      <c r="W2156" s="856"/>
      <c r="X2156" s="809"/>
      <c r="Y2156" s="808"/>
      <c r="Z2156" s="856"/>
      <c r="AA2156" s="856"/>
      <c r="AB2156" s="856"/>
      <c r="AC2156" s="856"/>
      <c r="AD2156" s="809"/>
      <c r="AG2156">
        <f t="shared" si="1574"/>
        <v>0</v>
      </c>
      <c r="AH2156">
        <f t="shared" si="1575"/>
        <v>0</v>
      </c>
      <c r="AI2156">
        <f t="shared" si="1576"/>
        <v>0</v>
      </c>
      <c r="AJ2156">
        <f t="shared" si="1577"/>
        <v>0</v>
      </c>
      <c r="AK2156" s="293">
        <f t="shared" si="1578"/>
        <v>0</v>
      </c>
      <c r="AL2156" s="352" t="str">
        <f>IF(AK2156=0,"",
IF(SUM($AK$2149:AK2156)=1,AM2156,
IF($AK$2159&gt;SUM($AK$2149:AK2156),_xlfn.CONCAT(", ",AM2156),
IF($AK$2159=SUM($AK$2149:AK2156),_xlfn.CONCAT(" y ",AM2156)))))</f>
        <v/>
      </c>
      <c r="AM2156" s="120" t="s">
        <v>5139</v>
      </c>
      <c r="AS2156" s="383">
        <f t="shared" si="1579"/>
        <v>0</v>
      </c>
      <c r="AT2156" s="385">
        <f t="shared" si="1580"/>
        <v>0</v>
      </c>
      <c r="AU2156" s="387">
        <f t="shared" si="1581"/>
        <v>0</v>
      </c>
      <c r="AV2156" s="293">
        <f t="shared" si="1582"/>
        <v>0</v>
      </c>
      <c r="AW2156" s="283" t="str">
        <f>IF(AV2156=0,"",
IF(SUM($AV$2150:AV2156)=1,AX2156,
IF($AV$2160&gt;SUM($AV$2150:AV2156),_xlfn.CONCAT(", ",AX2156),
IF($AV$2160=SUM($AV$2150:AV2156),_xlfn.CONCAT(" y ",AX2156)))))</f>
        <v/>
      </c>
      <c r="AX2156" s="52" t="s">
        <v>5137</v>
      </c>
    </row>
    <row r="2157" spans="1:50" ht="15" customHeight="1">
      <c r="A2157" s="12"/>
      <c r="B2157" s="12"/>
      <c r="C2157" s="458" t="s">
        <v>5039</v>
      </c>
      <c r="D2157" s="873" t="s">
        <v>5575</v>
      </c>
      <c r="E2157" s="874"/>
      <c r="F2157" s="874"/>
      <c r="G2157" s="874"/>
      <c r="H2157" s="874"/>
      <c r="I2157" s="874"/>
      <c r="J2157" s="874"/>
      <c r="K2157" s="874"/>
      <c r="L2157" s="875"/>
      <c r="M2157" s="808"/>
      <c r="N2157" s="856"/>
      <c r="O2157" s="856"/>
      <c r="P2157" s="856"/>
      <c r="Q2157" s="856"/>
      <c r="R2157" s="809"/>
      <c r="S2157" s="808"/>
      <c r="T2157" s="856"/>
      <c r="U2157" s="856"/>
      <c r="V2157" s="856"/>
      <c r="W2157" s="856"/>
      <c r="X2157" s="809"/>
      <c r="Y2157" s="808"/>
      <c r="Z2157" s="856"/>
      <c r="AA2157" s="856"/>
      <c r="AB2157" s="856"/>
      <c r="AC2157" s="856"/>
      <c r="AD2157" s="809"/>
      <c r="AG2157">
        <f t="shared" si="1574"/>
        <v>0</v>
      </c>
      <c r="AH2157">
        <f t="shared" si="1575"/>
        <v>0</v>
      </c>
      <c r="AI2157">
        <f t="shared" si="1576"/>
        <v>0</v>
      </c>
      <c r="AJ2157">
        <f t="shared" si="1577"/>
        <v>0</v>
      </c>
      <c r="AK2157" s="293">
        <f t="shared" si="1578"/>
        <v>0</v>
      </c>
      <c r="AL2157" s="352" t="str">
        <f>IF(AK2157=0,"",
IF(SUM($AK$2149:AK2157)=1,AM2157,
IF($AK$2159&gt;SUM($AK$2149:AK2157),_xlfn.CONCAT(", ",AM2157),
IF($AK$2159=SUM($AK$2149:AK2157),_xlfn.CONCAT(" y ",AM2157)))))</f>
        <v/>
      </c>
      <c r="AM2157" s="120" t="s">
        <v>5141</v>
      </c>
      <c r="AS2157" s="383">
        <f t="shared" si="1579"/>
        <v>0</v>
      </c>
      <c r="AT2157" s="385">
        <f t="shared" si="1580"/>
        <v>0</v>
      </c>
      <c r="AU2157" s="387">
        <f t="shared" si="1581"/>
        <v>0</v>
      </c>
      <c r="AV2157" s="293">
        <f t="shared" si="1582"/>
        <v>0</v>
      </c>
      <c r="AW2157" s="283" t="str">
        <f>IF(AV2157=0,"",
IF(SUM($AV$2150:AV2157)=1,AX2157,
IF($AV$2160&gt;SUM($AV$2150:AV2157),_xlfn.CONCAT(", ",AX2157),
IF($AV$2160=SUM($AV$2150:AV2157),_xlfn.CONCAT(" y ",AX2157)))))</f>
        <v/>
      </c>
      <c r="AX2157" s="52" t="s">
        <v>5139</v>
      </c>
    </row>
    <row r="2158" spans="1:50" ht="15" customHeight="1">
      <c r="A2158" s="12"/>
      <c r="B2158" s="12"/>
      <c r="C2158" s="40" t="s">
        <v>5040</v>
      </c>
      <c r="D2158" s="873" t="s">
        <v>5559</v>
      </c>
      <c r="E2158" s="874"/>
      <c r="F2158" s="874"/>
      <c r="G2158" s="874"/>
      <c r="H2158" s="874"/>
      <c r="I2158" s="874"/>
      <c r="J2158" s="874"/>
      <c r="K2158" s="874"/>
      <c r="L2158" s="875"/>
      <c r="M2158" s="808"/>
      <c r="N2158" s="856"/>
      <c r="O2158" s="856"/>
      <c r="P2158" s="856"/>
      <c r="Q2158" s="856"/>
      <c r="R2158" s="809"/>
      <c r="S2158" s="808"/>
      <c r="T2158" s="856"/>
      <c r="U2158" s="856"/>
      <c r="V2158" s="856"/>
      <c r="W2158" s="856"/>
      <c r="X2158" s="809"/>
      <c r="Y2158" s="808"/>
      <c r="Z2158" s="856"/>
      <c r="AA2158" s="856"/>
      <c r="AB2158" s="856"/>
      <c r="AC2158" s="856"/>
      <c r="AD2158" s="809"/>
      <c r="AG2158">
        <f t="shared" si="1574"/>
        <v>0</v>
      </c>
      <c r="AH2158">
        <f t="shared" si="1575"/>
        <v>0</v>
      </c>
      <c r="AI2158">
        <f t="shared" si="1576"/>
        <v>0</v>
      </c>
      <c r="AJ2158">
        <f t="shared" si="1577"/>
        <v>0</v>
      </c>
      <c r="AK2158" s="293">
        <f>IF(SUM(AJ2158)=0,0,1)</f>
        <v>0</v>
      </c>
      <c r="AL2158" s="352" t="str">
        <f>IF(AK2158=0,"",
IF(SUM($AK$2149:AK2158)=1,AM2158,
IF($AK$2159&gt;SUM($AK$2149:AK2158),_xlfn.CONCAT(", ",AM2158),
IF($AK$2159=SUM($AK$2149:AK2158),_xlfn.CONCAT(" y ",AM2158)))))</f>
        <v/>
      </c>
      <c r="AM2158" s="120" t="s">
        <v>5143</v>
      </c>
      <c r="AS2158" s="383">
        <f t="shared" ref="AS2158" si="1583">IF(OR(M2157="NS",$V$2132="NS"),0,IF(AND(M2157="NA",$V$2132="NA"),0,IF(M2157&lt;=$V$2132,0,1)))</f>
        <v>0</v>
      </c>
      <c r="AT2158" s="385">
        <f t="shared" ref="AT2158" si="1584">IF(OR(S2157="NS",$W$2132="NS"),0,IF(AND(S2157="NA",$W$2132="NA"),0,IF(S2157&lt;=$W$2132,0,1)))</f>
        <v>0</v>
      </c>
      <c r="AU2158" s="387">
        <f t="shared" ref="AU2158" si="1585">IF(OR(Y2157="NS",$X$2132="NS"),0,IF(AND(Y2157="NA",$X$2132="NA"),0,IF(Y2157&lt;=$X$2132,0,1)))</f>
        <v>0</v>
      </c>
      <c r="AV2158" s="293">
        <f t="shared" si="1582"/>
        <v>0</v>
      </c>
      <c r="AW2158" s="283" t="str">
        <f>IF(AV2158=0,"",
IF(SUM($AV$2150:AV2158)=1,AX2158,
IF($AV$2160&gt;SUM($AV$2150:AV2158),_xlfn.CONCAT(", ",AX2158),
IF($AV$2160=SUM($AV$2150:AV2158),_xlfn.CONCAT(" y ",AX2158)))))</f>
        <v/>
      </c>
      <c r="AX2158" s="52" t="s">
        <v>5141</v>
      </c>
    </row>
    <row r="2159" spans="1:50" ht="15" customHeight="1">
      <c r="A2159" s="62"/>
      <c r="B2159" s="8"/>
      <c r="C2159" s="8"/>
      <c r="D2159" s="8"/>
      <c r="E2159" s="8"/>
      <c r="F2159" s="8"/>
      <c r="G2159" s="8"/>
      <c r="H2159" s="8"/>
      <c r="I2159" s="8"/>
      <c r="J2159" s="8"/>
      <c r="K2159" s="8"/>
      <c r="L2159" s="452" t="s">
        <v>5438</v>
      </c>
      <c r="M2159" s="722">
        <f>IF(AND(SUM(M2149:M2158)=0,COUNTIF(M2149:M2158,"NS")&gt;0),"NS",IF(AND(SUM(M2149:M2158)=0,COUNTIF(M2149:M2158,0)&gt;0),0,IF(AND(SUM(M2149:M2158)=0,COUNTIF(M2149:M2158,"NA")&gt;0),"NA",SUM(M2149:M2158))))</f>
        <v>0</v>
      </c>
      <c r="N2159" s="723"/>
      <c r="O2159" s="723"/>
      <c r="P2159" s="723"/>
      <c r="Q2159" s="723"/>
      <c r="R2159" s="724"/>
      <c r="S2159" s="722">
        <f>IF(AND(SUM(S2149:S2158)=0,COUNTIF(S2149:S2158,"NS")&gt;0),"NS",IF(AND(SUM(S2149:S2158)=0,COUNTIF(S2149:S2158,0)&gt;0),0,IF(AND(SUM(S2149:S2158)=0,COUNTIF(S2149:S2158,"NA")&gt;0),"NA",SUM(S2149:S2158))))</f>
        <v>0</v>
      </c>
      <c r="T2159" s="723"/>
      <c r="U2159" s="723"/>
      <c r="V2159" s="723"/>
      <c r="W2159" s="723"/>
      <c r="X2159" s="724"/>
      <c r="Y2159" s="722">
        <f>IF(AND(SUM(Y2149:Y2158)=0,COUNTIF(Y2149:Y2158,"NS")&gt;0),"NS",IF(AND(SUM(Y2149:Y2158)=0,COUNTIF(Y2149:Y2158,0)&gt;0),0,IF(AND(SUM(Y2149:Y2158)=0,COUNTIF(Y2149:Y2158,"NA")&gt;0),"NA",SUM(Y2149:Y2158))))</f>
        <v>0</v>
      </c>
      <c r="Z2159" s="723"/>
      <c r="AA2159" s="723"/>
      <c r="AB2159" s="723"/>
      <c r="AC2159" s="723"/>
      <c r="AD2159" s="724"/>
      <c r="AK2159" s="285">
        <f>SUM(AK2149:AK2158)</f>
        <v>0</v>
      </c>
      <c r="AL2159" s="285" t="str">
        <f>IF(AK2159=0,"",_xlfn.CONCAT(AL2149:AL2158))</f>
        <v/>
      </c>
      <c r="AM2159" s="286" t="str">
        <f>IF(AK2159=0,"",
IF(AK2159&gt;1,"Favor de revisar la suma y consistencia de totales por filas (numéricos y NS)",
IF(AK2159=1,_xlfn.CONCAT("Favor de revisar la sumatoria del total en el numeral: ",AL2159),_xlfn.CONCAT("Favor de revisar la sumatoria de los totales en los numerales: ",AL2159))))</f>
        <v/>
      </c>
      <c r="AS2159" s="383">
        <f>IF(OR(M2158="NS",$V$2132="NS"),0,IF(AND(M2158="NA",$V$2132="NA"),0,IF(M2158&lt;=$V$2132,0,1)))</f>
        <v>0</v>
      </c>
      <c r="AT2159" s="385">
        <f>IF(OR(S2158="NS",$W$2132="NS"),0,IF(AND(S2158="NA",$W$2132="NA"),0,IF(S2158&lt;=$W$2132,0,1)))</f>
        <v>0</v>
      </c>
      <c r="AU2159" s="387">
        <f>IF(OR(Y2158="NS",$X$2132="NS"),0,IF(AND(Y2158="NA",$X$2132="NA"),0,IF(Y2158&lt;=$X$2132,0,1)))</f>
        <v>0</v>
      </c>
      <c r="AV2159" s="293">
        <f>IF(SUM(AS2159:AU2159)=0,0,1)</f>
        <v>0</v>
      </c>
      <c r="AW2159" s="283" t="str">
        <f>IF(AV2159=0,"",
IF(SUM($AV$2150:AV2159)=1,AX2159,
IF($AV$2160&gt;SUM($AV$2150:AV2159),_xlfn.CONCAT(", ",AX2159),
IF($AV$2160=SUM($AV$2150:AV2159),_xlfn.CONCAT(" y ",AX2159)))))</f>
        <v/>
      </c>
      <c r="AX2159" s="52" t="s">
        <v>5143</v>
      </c>
    </row>
    <row r="2160" spans="1:50" ht="15" customHeight="1">
      <c r="A2160" s="22"/>
      <c r="B2160" s="11"/>
      <c r="AU2160" s="386">
        <f>SUM(AS2150:AU2159)</f>
        <v>0</v>
      </c>
      <c r="AV2160" s="284">
        <f>SUM(AV2150:AV2159)</f>
        <v>0</v>
      </c>
      <c r="AW2160" s="285" t="str">
        <f>IF(AV2160=0,"",_xlfn.CONCAT(AW2150:AW2159))</f>
        <v/>
      </c>
      <c r="AX2160" s="314" t="str">
        <f>IF(AV2160=0,"",
IF(AV2160=1,_xlfn.CONCAT("Alerta: debe de proporcionar una justificación de acuerdo a lo establecido en la instrucción 3 en el numeral: ",AW2160),_xlfn.CONCAT("Alerta: debe de proporcionar una justificación de acuerdo a lo establecido en la instrucción 3 en los numerales: ",AW2160)))</f>
        <v/>
      </c>
    </row>
    <row r="2161" spans="1:74" ht="24" customHeight="1">
      <c r="A2161" s="22"/>
      <c r="B2161" s="11"/>
      <c r="C2161" s="828" t="s">
        <v>5408</v>
      </c>
      <c r="D2161" s="799"/>
      <c r="E2161" s="799"/>
      <c r="F2161" s="799"/>
      <c r="G2161" s="799"/>
      <c r="H2161" s="799"/>
      <c r="I2161" s="799"/>
      <c r="J2161" s="799"/>
      <c r="K2161" s="799"/>
      <c r="L2161" s="799"/>
      <c r="M2161" s="799"/>
      <c r="N2161" s="799"/>
      <c r="O2161" s="799"/>
      <c r="P2161" s="799"/>
      <c r="Q2161" s="799"/>
      <c r="R2161" s="799"/>
      <c r="S2161" s="799"/>
      <c r="T2161" s="799"/>
      <c r="U2161" s="799"/>
      <c r="V2161" s="799"/>
      <c r="W2161" s="799"/>
      <c r="X2161" s="799"/>
      <c r="Y2161" s="799"/>
      <c r="Z2161" s="799"/>
      <c r="AA2161" s="799"/>
      <c r="AB2161" s="799"/>
      <c r="AC2161" s="799"/>
      <c r="AD2161" s="799"/>
    </row>
    <row r="2162" spans="1:74" ht="60" customHeight="1">
      <c r="A2162" s="22"/>
      <c r="B2162" s="11"/>
      <c r="C2162" s="878"/>
      <c r="D2162" s="879"/>
      <c r="E2162" s="879"/>
      <c r="F2162" s="879"/>
      <c r="G2162" s="879"/>
      <c r="H2162" s="879"/>
      <c r="I2162" s="879"/>
      <c r="J2162" s="879"/>
      <c r="K2162" s="879"/>
      <c r="L2162" s="879"/>
      <c r="M2162" s="879"/>
      <c r="N2162" s="879"/>
      <c r="O2162" s="879"/>
      <c r="P2162" s="879"/>
      <c r="Q2162" s="879"/>
      <c r="R2162" s="879"/>
      <c r="S2162" s="879"/>
      <c r="T2162" s="879"/>
      <c r="U2162" s="879"/>
      <c r="V2162" s="879"/>
      <c r="W2162" s="879"/>
      <c r="X2162" s="879"/>
      <c r="Y2162" s="879"/>
      <c r="Z2162" s="879"/>
      <c r="AA2162" s="879"/>
      <c r="AB2162" s="879"/>
      <c r="AC2162" s="879"/>
      <c r="AD2162" s="880"/>
    </row>
    <row r="2163" spans="1:74" ht="15" customHeight="1">
      <c r="A2163" s="22"/>
      <c r="B2163" s="843" t="str">
        <f>IF(AO2149&gt;0,"Favor de ingresar toda la información requerida en la pregunta ","")</f>
        <v/>
      </c>
      <c r="C2163" s="678"/>
      <c r="D2163" s="678"/>
      <c r="E2163" s="678"/>
      <c r="F2163" s="678"/>
      <c r="G2163" s="678"/>
      <c r="H2163" s="678"/>
      <c r="I2163" s="678"/>
      <c r="J2163" s="678"/>
      <c r="K2163" s="678"/>
      <c r="L2163" s="678"/>
      <c r="M2163" s="678"/>
      <c r="N2163" s="678"/>
      <c r="O2163" s="678"/>
      <c r="P2163" s="678"/>
      <c r="Q2163" s="678"/>
      <c r="R2163" s="678"/>
      <c r="S2163" s="678"/>
      <c r="T2163" s="678"/>
      <c r="U2163" s="678"/>
      <c r="V2163" s="678"/>
      <c r="W2163" s="678"/>
      <c r="X2163" s="678"/>
      <c r="Y2163" s="678"/>
      <c r="Z2163" s="678"/>
      <c r="AA2163" s="678"/>
      <c r="AB2163" s="678"/>
      <c r="AC2163" s="678"/>
      <c r="AD2163" s="678"/>
    </row>
    <row r="2164" spans="1:74" ht="15" customHeight="1">
      <c r="A2164" s="22"/>
      <c r="B2164" s="853" t="str">
        <f>IF(SUM(COUNTIF(M2149:AD2158,"NS"))&lt;&gt;0,"Alerta: debido a que cuenta con registros NS, debe proporcionar una justificación en el area de comentarios al final de la pregunta","")</f>
        <v/>
      </c>
      <c r="C2164" s="853"/>
      <c r="D2164" s="853"/>
      <c r="E2164" s="853"/>
      <c r="F2164" s="853"/>
      <c r="G2164" s="853"/>
      <c r="H2164" s="853"/>
      <c r="I2164" s="853"/>
      <c r="J2164" s="853"/>
      <c r="K2164" s="853"/>
      <c r="L2164" s="853"/>
      <c r="M2164" s="853"/>
      <c r="N2164" s="853"/>
      <c r="O2164" s="853"/>
      <c r="P2164" s="853"/>
      <c r="Q2164" s="853"/>
      <c r="R2164" s="853"/>
      <c r="S2164" s="853"/>
      <c r="T2164" s="853"/>
      <c r="U2164" s="853"/>
      <c r="V2164" s="853"/>
      <c r="W2164" s="853"/>
      <c r="X2164" s="853"/>
      <c r="Y2164" s="853"/>
      <c r="Z2164" s="853"/>
      <c r="AA2164" s="853"/>
      <c r="AB2164" s="853"/>
      <c r="AC2164" s="853"/>
      <c r="AD2164" s="853"/>
    </row>
    <row r="2165" spans="1:74" ht="15" customHeight="1">
      <c r="A2165" s="22"/>
      <c r="B2165" s="852" t="str">
        <f>AM2159</f>
        <v/>
      </c>
      <c r="C2165" s="852"/>
      <c r="D2165" s="852"/>
      <c r="E2165" s="852"/>
      <c r="F2165" s="852"/>
      <c r="G2165" s="852"/>
      <c r="H2165" s="852"/>
      <c r="I2165" s="852"/>
      <c r="J2165" s="852"/>
      <c r="K2165" s="852"/>
      <c r="L2165" s="852"/>
      <c r="M2165" s="852"/>
      <c r="N2165" s="852"/>
      <c r="O2165" s="852"/>
      <c r="P2165" s="852"/>
      <c r="Q2165" s="852"/>
      <c r="R2165" s="852"/>
      <c r="S2165" s="852"/>
      <c r="T2165" s="852"/>
      <c r="U2165" s="852"/>
      <c r="V2165" s="852"/>
      <c r="W2165" s="852"/>
      <c r="X2165" s="852"/>
      <c r="Y2165" s="852"/>
      <c r="Z2165" s="852"/>
      <c r="AA2165" s="852"/>
      <c r="AB2165" s="852"/>
      <c r="AC2165" s="852"/>
      <c r="AD2165" s="852"/>
    </row>
    <row r="2166" spans="1:74" ht="15" customHeight="1">
      <c r="A2166" s="22"/>
      <c r="B2166" s="797" t="str">
        <f>IF(AR2151&gt;0,"Favor de revisar la instrucción 2, ya que no se cumplen los criterios establecidos","")</f>
        <v/>
      </c>
      <c r="C2166" s="797"/>
      <c r="D2166" s="797"/>
      <c r="E2166" s="797"/>
      <c r="F2166" s="797"/>
      <c r="G2166" s="797"/>
      <c r="H2166" s="797"/>
      <c r="I2166" s="797"/>
      <c r="J2166" s="797"/>
      <c r="K2166" s="797"/>
      <c r="L2166" s="797"/>
      <c r="M2166" s="797"/>
      <c r="N2166" s="797"/>
      <c r="O2166" s="797"/>
      <c r="P2166" s="797"/>
      <c r="Q2166" s="797"/>
      <c r="R2166" s="797"/>
      <c r="S2166" s="797"/>
      <c r="T2166" s="797"/>
      <c r="U2166" s="797"/>
      <c r="V2166" s="797"/>
      <c r="W2166" s="797"/>
      <c r="X2166" s="797"/>
      <c r="Y2166" s="797"/>
      <c r="Z2166" s="797"/>
      <c r="AA2166" s="797"/>
      <c r="AB2166" s="797"/>
      <c r="AC2166" s="797"/>
      <c r="AD2166" s="797"/>
    </row>
    <row r="2167" spans="1:74" ht="15" customHeight="1">
      <c r="A2167" s="22"/>
      <c r="B2167" s="854" t="str">
        <f>AX2160</f>
        <v/>
      </c>
      <c r="C2167" s="854"/>
      <c r="D2167" s="854"/>
      <c r="E2167" s="854"/>
      <c r="F2167" s="854"/>
      <c r="G2167" s="854"/>
      <c r="H2167" s="854"/>
      <c r="I2167" s="854"/>
      <c r="J2167" s="854"/>
      <c r="K2167" s="854"/>
      <c r="L2167" s="854"/>
      <c r="M2167" s="854"/>
      <c r="N2167" s="854"/>
      <c r="O2167" s="854"/>
      <c r="P2167" s="854"/>
      <c r="Q2167" s="854"/>
      <c r="R2167" s="854"/>
      <c r="S2167" s="854"/>
      <c r="T2167" s="854"/>
      <c r="U2167" s="854"/>
      <c r="V2167" s="854"/>
      <c r="W2167" s="854"/>
      <c r="X2167" s="854"/>
      <c r="Y2167" s="854"/>
      <c r="Z2167" s="854"/>
      <c r="AA2167" s="854"/>
      <c r="AB2167" s="854"/>
      <c r="AC2167" s="854"/>
      <c r="AD2167" s="854"/>
      <c r="AE2167" s="633"/>
    </row>
    <row r="2168" spans="1:74" ht="15" customHeight="1">
      <c r="A2168" s="22"/>
      <c r="B2168" s="913" t="str">
        <f>IF(AN2149&gt;0,"Favor de verificar que no tenga información en celdas sombreadas","")</f>
        <v/>
      </c>
      <c r="C2168" s="799"/>
      <c r="D2168" s="799"/>
      <c r="E2168" s="799"/>
      <c r="F2168" s="799"/>
      <c r="G2168" s="799"/>
      <c r="H2168" s="799"/>
      <c r="I2168" s="799"/>
      <c r="J2168" s="799"/>
      <c r="K2168" s="799"/>
      <c r="L2168" s="799"/>
      <c r="M2168" s="799"/>
      <c r="N2168" s="799"/>
      <c r="O2168" s="799"/>
      <c r="P2168" s="799"/>
      <c r="Q2168" s="799"/>
      <c r="R2168" s="799"/>
      <c r="S2168" s="799"/>
      <c r="T2168" s="799"/>
      <c r="U2168" s="799"/>
      <c r="V2168" s="799"/>
      <c r="W2168" s="799"/>
      <c r="X2168" s="799"/>
      <c r="Y2168" s="799"/>
      <c r="Z2168" s="799"/>
      <c r="AA2168" s="799"/>
      <c r="AB2168" s="799"/>
      <c r="AC2168" s="799"/>
      <c r="AD2168" s="799"/>
    </row>
    <row r="2169" spans="1:74" ht="24" customHeight="1">
      <c r="A2169" s="30" t="s">
        <v>5841</v>
      </c>
      <c r="B2169" s="839" t="s">
        <v>5842</v>
      </c>
      <c r="C2169" s="799"/>
      <c r="D2169" s="799"/>
      <c r="E2169" s="799"/>
      <c r="F2169" s="799"/>
      <c r="G2169" s="799"/>
      <c r="H2169" s="799"/>
      <c r="I2169" s="799"/>
      <c r="J2169" s="799"/>
      <c r="K2169" s="799"/>
      <c r="L2169" s="799"/>
      <c r="M2169" s="799"/>
      <c r="N2169" s="799"/>
      <c r="O2169" s="799"/>
      <c r="P2169" s="799"/>
      <c r="Q2169" s="799"/>
      <c r="R2169" s="799"/>
      <c r="S2169" s="799"/>
      <c r="T2169" s="799"/>
      <c r="U2169" s="799"/>
      <c r="V2169" s="799"/>
      <c r="W2169" s="799"/>
      <c r="X2169" s="799"/>
      <c r="Y2169" s="799"/>
      <c r="Z2169" s="799"/>
      <c r="AA2169" s="799"/>
      <c r="AB2169" s="799"/>
      <c r="AC2169" s="799"/>
      <c r="AD2169" s="799"/>
    </row>
    <row r="2170" spans="1:74" ht="24" customHeight="1">
      <c r="A2170" s="30"/>
      <c r="B2170" s="31"/>
      <c r="C2170" s="798" t="s">
        <v>5843</v>
      </c>
      <c r="D2170" s="799"/>
      <c r="E2170" s="799"/>
      <c r="F2170" s="799"/>
      <c r="G2170" s="799"/>
      <c r="H2170" s="799"/>
      <c r="I2170" s="799"/>
      <c r="J2170" s="799"/>
      <c r="K2170" s="799"/>
      <c r="L2170" s="799"/>
      <c r="M2170" s="799"/>
      <c r="N2170" s="799"/>
      <c r="O2170" s="799"/>
      <c r="P2170" s="799"/>
      <c r="Q2170" s="799"/>
      <c r="R2170" s="799"/>
      <c r="S2170" s="799"/>
      <c r="T2170" s="799"/>
      <c r="U2170" s="799"/>
      <c r="V2170" s="799"/>
      <c r="W2170" s="799"/>
      <c r="X2170" s="799"/>
      <c r="Y2170" s="799"/>
      <c r="Z2170" s="799"/>
      <c r="AA2170" s="799"/>
      <c r="AB2170" s="799"/>
      <c r="AC2170" s="799"/>
      <c r="AD2170" s="799"/>
    </row>
    <row r="2171" spans="1:74" ht="24" customHeight="1">
      <c r="A2171" s="22"/>
      <c r="B2171" s="11"/>
      <c r="C2171" s="798" t="s">
        <v>5844</v>
      </c>
      <c r="D2171" s="799"/>
      <c r="E2171" s="799"/>
      <c r="F2171" s="799"/>
      <c r="G2171" s="799"/>
      <c r="H2171" s="799"/>
      <c r="I2171" s="799"/>
      <c r="J2171" s="799"/>
      <c r="K2171" s="799"/>
      <c r="L2171" s="799"/>
      <c r="M2171" s="799"/>
      <c r="N2171" s="799"/>
      <c r="O2171" s="799"/>
      <c r="P2171" s="799"/>
      <c r="Q2171" s="799"/>
      <c r="R2171" s="799"/>
      <c r="S2171" s="799"/>
      <c r="T2171" s="799"/>
      <c r="U2171" s="799"/>
      <c r="V2171" s="799"/>
      <c r="W2171" s="799"/>
      <c r="X2171" s="799"/>
      <c r="Y2171" s="799"/>
      <c r="Z2171" s="799"/>
      <c r="AA2171" s="799"/>
      <c r="AB2171" s="799"/>
      <c r="AC2171" s="799"/>
      <c r="AD2171" s="799"/>
    </row>
    <row r="2172" spans="1:74" ht="15" customHeight="1">
      <c r="A2172" s="30"/>
      <c r="B2172" s="31"/>
    </row>
    <row r="2173" spans="1:74" ht="15" customHeight="1">
      <c r="A2173" s="30"/>
      <c r="B2173" s="31"/>
      <c r="AA2173" s="881" t="s">
        <v>5724</v>
      </c>
      <c r="AB2173" s="678"/>
      <c r="AC2173" s="678"/>
      <c r="AD2173" s="678"/>
    </row>
    <row r="2174" spans="1:74" ht="36" customHeight="1">
      <c r="A2174" s="30"/>
      <c r="B2174" s="31"/>
      <c r="C2174" s="820" t="s">
        <v>5094</v>
      </c>
      <c r="D2174" s="817"/>
      <c r="E2174" s="817"/>
      <c r="F2174" s="817"/>
      <c r="G2174" s="817"/>
      <c r="H2174" s="817"/>
      <c r="I2174" s="817"/>
      <c r="J2174" s="817"/>
      <c r="K2174" s="817"/>
      <c r="L2174" s="817"/>
      <c r="M2174" s="817"/>
      <c r="N2174" s="817"/>
      <c r="O2174" s="813"/>
      <c r="P2174" s="820" t="s">
        <v>5845</v>
      </c>
      <c r="Q2174" s="723"/>
      <c r="R2174" s="723"/>
      <c r="S2174" s="723"/>
      <c r="T2174" s="723"/>
      <c r="U2174" s="723"/>
      <c r="V2174" s="723"/>
      <c r="W2174" s="723"/>
      <c r="X2174" s="723"/>
      <c r="Y2174" s="723"/>
      <c r="Z2174" s="723"/>
      <c r="AA2174" s="723"/>
      <c r="AB2174" s="723"/>
      <c r="AC2174" s="723"/>
      <c r="AD2174" s="724"/>
    </row>
    <row r="2175" spans="1:74" ht="132" customHeight="1">
      <c r="A2175" s="30"/>
      <c r="B2175" s="31"/>
      <c r="C2175" s="883"/>
      <c r="D2175" s="799"/>
      <c r="E2175" s="799"/>
      <c r="F2175" s="799"/>
      <c r="G2175" s="799"/>
      <c r="H2175" s="799"/>
      <c r="I2175" s="799"/>
      <c r="J2175" s="799"/>
      <c r="K2175" s="799"/>
      <c r="L2175" s="799"/>
      <c r="M2175" s="799"/>
      <c r="N2175" s="799"/>
      <c r="O2175" s="769"/>
      <c r="P2175" s="870" t="s">
        <v>5425</v>
      </c>
      <c r="Q2175" s="871" t="s">
        <v>5669</v>
      </c>
      <c r="R2175" s="871" t="s">
        <v>5651</v>
      </c>
      <c r="S2175" s="830" t="s">
        <v>5846</v>
      </c>
      <c r="T2175" s="723"/>
      <c r="U2175" s="724"/>
      <c r="V2175" s="830" t="s">
        <v>5847</v>
      </c>
      <c r="W2175" s="723"/>
      <c r="X2175" s="724"/>
      <c r="Y2175" s="830" t="s">
        <v>5848</v>
      </c>
      <c r="Z2175" s="723"/>
      <c r="AA2175" s="724"/>
      <c r="AB2175" s="830" t="s">
        <v>5849</v>
      </c>
      <c r="AC2175" s="723"/>
      <c r="AD2175" s="724"/>
      <c r="BC2175" s="904" t="s">
        <v>5664</v>
      </c>
      <c r="BD2175" s="904"/>
      <c r="BE2175" s="904"/>
      <c r="BF2175" s="904"/>
      <c r="BG2175" s="903" t="s">
        <v>5665</v>
      </c>
      <c r="BH2175" s="903"/>
      <c r="BI2175" s="903"/>
      <c r="BJ2175" s="903"/>
      <c r="BK2175" s="904" t="s">
        <v>5666</v>
      </c>
      <c r="BL2175" s="904"/>
      <c r="BM2175" s="904"/>
      <c r="BN2175" s="904"/>
      <c r="BO2175" s="851" t="s">
        <v>5424</v>
      </c>
      <c r="BP2175" s="851"/>
      <c r="BQ2175" s="851"/>
      <c r="BS2175" s="905" t="s">
        <v>5105</v>
      </c>
      <c r="BT2175" s="905"/>
      <c r="BU2175" s="905"/>
      <c r="BV2175" s="388" t="s">
        <v>5491</v>
      </c>
    </row>
    <row r="2176" spans="1:74" ht="48" customHeight="1">
      <c r="A2176" s="30"/>
      <c r="B2176" s="31"/>
      <c r="C2176" s="814"/>
      <c r="D2176" s="781"/>
      <c r="E2176" s="781"/>
      <c r="F2176" s="781"/>
      <c r="G2176" s="781"/>
      <c r="H2176" s="781"/>
      <c r="I2176" s="781"/>
      <c r="J2176" s="781"/>
      <c r="K2176" s="781"/>
      <c r="L2176" s="781"/>
      <c r="M2176" s="781"/>
      <c r="N2176" s="781"/>
      <c r="O2176" s="782"/>
      <c r="P2176" s="863"/>
      <c r="Q2176" s="863"/>
      <c r="R2176" s="863"/>
      <c r="S2176" s="442" t="s">
        <v>5668</v>
      </c>
      <c r="T2176" s="443" t="s">
        <v>5669</v>
      </c>
      <c r="U2176" s="443" t="s">
        <v>5651</v>
      </c>
      <c r="V2176" s="442" t="s">
        <v>5668</v>
      </c>
      <c r="W2176" s="443" t="s">
        <v>5669</v>
      </c>
      <c r="X2176" s="443" t="s">
        <v>5651</v>
      </c>
      <c r="Y2176" s="442" t="s">
        <v>5668</v>
      </c>
      <c r="Z2176" s="443" t="s">
        <v>5669</v>
      </c>
      <c r="AA2176" s="443" t="s">
        <v>5651</v>
      </c>
      <c r="AB2176" s="442" t="s">
        <v>5668</v>
      </c>
      <c r="AC2176" s="443" t="s">
        <v>5669</v>
      </c>
      <c r="AD2176" s="443" t="s">
        <v>5651</v>
      </c>
      <c r="AI2176" t="s">
        <v>5430</v>
      </c>
      <c r="AJ2176" t="s">
        <v>5431</v>
      </c>
      <c r="AK2176" t="s">
        <v>5432</v>
      </c>
      <c r="AL2176" t="s">
        <v>5433</v>
      </c>
      <c r="AM2176" t="s">
        <v>5434</v>
      </c>
      <c r="AN2176" t="s">
        <v>5435</v>
      </c>
      <c r="AO2176" t="s">
        <v>5436</v>
      </c>
      <c r="AP2176" t="s">
        <v>5437</v>
      </c>
      <c r="AQ2176" t="s">
        <v>5670</v>
      </c>
      <c r="AR2176" t="s">
        <v>5671</v>
      </c>
      <c r="AS2176" t="s">
        <v>5672</v>
      </c>
      <c r="AT2176" t="s">
        <v>5673</v>
      </c>
      <c r="AU2176" t="s">
        <v>5674</v>
      </c>
      <c r="AV2176" t="s">
        <v>5675</v>
      </c>
      <c r="AW2176" t="s">
        <v>5676</v>
      </c>
      <c r="AX2176" t="s">
        <v>5677</v>
      </c>
      <c r="AY2176" t="s">
        <v>5678</v>
      </c>
      <c r="AZ2176" t="s">
        <v>5679</v>
      </c>
      <c r="BA2176" t="s">
        <v>5680</v>
      </c>
      <c r="BB2176" t="s">
        <v>5681</v>
      </c>
      <c r="BC2176" s="280" t="s">
        <v>5664</v>
      </c>
      <c r="BD2176" s="353" t="s">
        <v>5690</v>
      </c>
      <c r="BE2176" s="354" t="s">
        <v>5691</v>
      </c>
      <c r="BF2176" s="355" t="s">
        <v>5692</v>
      </c>
      <c r="BG2176" s="280" t="s">
        <v>5664</v>
      </c>
      <c r="BH2176" s="353" t="s">
        <v>5690</v>
      </c>
      <c r="BI2176" s="354" t="s">
        <v>5691</v>
      </c>
      <c r="BJ2176" s="355" t="s">
        <v>5692</v>
      </c>
      <c r="BK2176" s="280" t="s">
        <v>5664</v>
      </c>
      <c r="BL2176" s="353" t="s">
        <v>5690</v>
      </c>
      <c r="BM2176" s="354" t="s">
        <v>5691</v>
      </c>
      <c r="BN2176" s="355" t="s">
        <v>5692</v>
      </c>
      <c r="BO2176" s="351" t="s">
        <v>5114</v>
      </c>
      <c r="BP2176" s="311" t="s">
        <v>5115</v>
      </c>
      <c r="BQ2176" s="281" t="s">
        <v>5116</v>
      </c>
      <c r="BR2176" s="289" t="s">
        <v>5121</v>
      </c>
      <c r="BS2176" s="279" t="s">
        <v>5122</v>
      </c>
      <c r="BT2176" s="311" t="s">
        <v>5115</v>
      </c>
      <c r="BU2176" s="281" t="s">
        <v>5116</v>
      </c>
      <c r="BV2176" s="389" t="s">
        <v>5850</v>
      </c>
    </row>
    <row r="2177" spans="1:74" ht="15" customHeight="1">
      <c r="A2177" s="30"/>
      <c r="B2177" s="31"/>
      <c r="C2177" s="95" t="s">
        <v>5023</v>
      </c>
      <c r="D2177" s="855" t="str">
        <f>IF(CNGE_2026_M1_Secc1_Sub1!$D41="","",CNGE_2026_M1_Secc1_Sub1!$D41)</f>
        <v/>
      </c>
      <c r="E2177" s="723"/>
      <c r="F2177" s="723"/>
      <c r="G2177" s="723"/>
      <c r="H2177" s="723"/>
      <c r="I2177" s="723"/>
      <c r="J2177" s="723"/>
      <c r="K2177" s="723"/>
      <c r="L2177" s="723"/>
      <c r="M2177" s="723"/>
      <c r="N2177" s="723"/>
      <c r="O2177" s="724"/>
      <c r="P2177" s="639"/>
      <c r="Q2177" s="639"/>
      <c r="R2177" s="639"/>
      <c r="S2177" s="639"/>
      <c r="T2177" s="639"/>
      <c r="U2177" s="639"/>
      <c r="V2177" s="639"/>
      <c r="W2177" s="639"/>
      <c r="X2177" s="639"/>
      <c r="Y2177" s="639"/>
      <c r="Z2177" s="639"/>
      <c r="AA2177" s="639"/>
      <c r="AB2177" s="639"/>
      <c r="AC2177" s="639"/>
      <c r="AD2177" s="639"/>
      <c r="AI2177">
        <f>P2177</f>
        <v>0</v>
      </c>
      <c r="AJ2177">
        <f>COUNTIF(Q2177:R2177,"NS")</f>
        <v>0</v>
      </c>
      <c r="AK2177">
        <f>SUM(Q2177:R2177)</f>
        <v>0</v>
      </c>
      <c r="AL2177">
        <f>IF(COUNTIF(P2177:R2177,"NA")=3,0,IF(OR(AND(AI2177=0,AJ2177&gt;0),AND(AI2177="NS",AK2177&gt;0), AND(AI2177="NS", AJ2177=0,AK2177=0)), 1, IF(OR(AND(AI2177&gt;0,AJ2177&gt;1,AI2177&gt;AK2177), AND(AI2177="NS",AJ2177=2), AND(AI2177="NS",AK2177=0,AJ2177&gt;0),AI2177=AK2177), 0, 1)))</f>
        <v>0</v>
      </c>
      <c r="AM2177">
        <f>S2177</f>
        <v>0</v>
      </c>
      <c r="AN2177">
        <f>COUNTIF(T2177:U2177,"NS")</f>
        <v>0</v>
      </c>
      <c r="AO2177">
        <f>SUM(T2177:U2177)</f>
        <v>0</v>
      </c>
      <c r="AP2177">
        <f>IF(COUNTIF(S2177:U2177,"NA")=3,0,IF(OR(AND(AM2177=0,AN2177&gt;0),AND(AM2177="NS",AO2177&gt;0), AND(AM2177="NS", AN2177=0,AO2177=0)), 1, IF(OR(AND(AM2177&gt;0,AN2177&gt;1,AM2177&gt;AO2177), AND(AM2177="NS",AN2177=2), AND(AM2177="NS",AO2177=0,AN2177&gt;0),AM2177=AO2177), 0, 1)))</f>
        <v>0</v>
      </c>
      <c r="AQ2177">
        <f>V2177</f>
        <v>0</v>
      </c>
      <c r="AR2177">
        <f>COUNTIF(W2177:X2177,"NS")</f>
        <v>0</v>
      </c>
      <c r="AS2177">
        <f>SUM(W2177:X2177)</f>
        <v>0</v>
      </c>
      <c r="AT2177">
        <f>IF(COUNTIF(V2177:X2177,"NA")=3,0,IF(OR(AND(AQ2177=0,AR2177&gt;0),AND(AQ2177="NS",AS2177&gt;0), AND(AQ2177="NS", AR2177=0,AS2177=0)), 1, IF(OR(AND(AQ2177&gt;0,AR2177&gt;1,AQ2177&gt;AS2177), AND(AQ2177="NS",AR2177=2), AND(AQ2177="NS",AS2177=0,AR2177&gt;0),AQ2177=AS2177), 0, 1)))</f>
        <v>0</v>
      </c>
      <c r="AU2177">
        <f>Y2177</f>
        <v>0</v>
      </c>
      <c r="AV2177">
        <f>COUNTIF(Z2177:AA2177,"NS")</f>
        <v>0</v>
      </c>
      <c r="AW2177">
        <f>SUM(Z2177:AA2177)</f>
        <v>0</v>
      </c>
      <c r="AX2177">
        <f>IF(COUNTIF(Y2177:AA2177,"NA")=3,0,IF(OR(AND(AU2177=0,AV2177&gt;0),AND(AU2177="NS",AW2177&gt;0), AND(AU2177="NS", AV2177=0,AW2177=0)), 1, IF(OR(AND(AU2177&gt;0,AV2177&gt;1,AU2177&gt;AW2177), AND(AU2177="NS",AV2177=2), AND(AU2177="NS",AW2177=0,AV2177&gt;0),AU2177=AW2177), 0, 1)))</f>
        <v>0</v>
      </c>
      <c r="AY2177">
        <f>AB2177</f>
        <v>0</v>
      </c>
      <c r="AZ2177">
        <f>COUNTIF(AC2177:AD2177,"NS")</f>
        <v>0</v>
      </c>
      <c r="BA2177">
        <f>SUM(AC2177:AD2177)</f>
        <v>0</v>
      </c>
      <c r="BB2177">
        <f>IF(COUNTIF(AB2177:AD2177,"NA")=3,0,IF(OR(AND(AY2177=0,AZ2177&gt;0),AND(AY2177="NS",BA2177&gt;0), AND(AY2177="NS", AZ2177=0,BA2177=0)), 1, IF(OR(AND(AY2177&gt;0,AZ2177&gt;1,AY2177&gt;BA2177), AND(AY2177="NS",AZ2177=2), AND(AY2177="NS",BA2177=0,AZ2177&gt;0),AY2177=BA2177), 0, 1)))</f>
        <v>0</v>
      </c>
      <c r="BC2177" s="356">
        <f>P2177</f>
        <v>0</v>
      </c>
      <c r="BD2177" s="357">
        <f>COUNTIF(S2177,"NS")+COUNTIF(V2177,"NS") + COUNTIF(Y2177,"NS")+ COUNTIF(AB2177,"NS")+ COUNTIF(P2303,"NS")+ COUNTIF(S2303,"NS")+ COUNTIF(V2303,"NS")+ COUNTIF(Y2303,"NS")+ COUNTIF(AB2303,"NS")</f>
        <v>0</v>
      </c>
      <c r="BE2177" s="358">
        <f>SUM(S2177,V2177,Y2177,AB2177,P2303,S2303,V2303,Y2303,AB2303)</f>
        <v>0</v>
      </c>
      <c r="BF2177" s="359">
        <f>IF(OR(AND(BC2177=0, BD2177&gt;0),AND(BC2177="NS", BE2177&gt;0), AND(BC2177="NS", BD2177=0, BE2177=0)), 1, IF(OR(AND(BC2177&gt;0, BD2177&gt;1,BC2177&gt;BE2177), AND(BC2177="NS", BD2177=2), AND(BC2177="NS", BE2177=0, BD2177&gt;0), BC2177=BE2177), 0, 1))</f>
        <v>0</v>
      </c>
      <c r="BG2177" s="356">
        <f>Q2177</f>
        <v>0</v>
      </c>
      <c r="BH2177" s="357">
        <f>COUNTIF(T2177,"NS")+COUNTIF(W2177,"NS") + COUNTIF(Z2177,"NS")+ COUNTIF(AC2177,"NS")+ COUNTIF(Q2303,"NS")+ COUNTIF(T2303,"NS")+ COUNTIF(W2303,"NS")+ COUNTIF(Z2303,"NS")+ COUNTIF(AC2303,"NS")</f>
        <v>0</v>
      </c>
      <c r="BI2177" s="358">
        <f>SUM(T2177,W2177,Z2177,AC2177,Q2303,T2303,W2303,Z2303,AC2303)</f>
        <v>0</v>
      </c>
      <c r="BJ2177" s="359">
        <f>IF(OR(AND(BG2177=0, BH2177&gt;0),AND(BG2177="NS", BI2177&gt;0), AND(BG2177="NS", BH2177=0, BI2177=0)), 1, IF(OR(AND(BG2177&gt;0, BH2177&gt;1,BG2177&gt;BI2177), AND(BG2177="NS", BH2177=2), AND(BG2177="NS", BI2177=0, BH2177&gt;0), BG2177=BI2177), 0, 1))</f>
        <v>0</v>
      </c>
      <c r="BK2177" s="356">
        <f>R2177</f>
        <v>0</v>
      </c>
      <c r="BL2177" s="357">
        <f>COUNTIF(U2177,"NS")+COUNTIF(X2177,"NS") + COUNTIF(AA2177,"NS")+ COUNTIF(AD2177,"NS")+ COUNTIF(R2303,"NS")+ COUNTIF(U2303,"NS")+ COUNTIF(X2303,"NS")+ COUNTIF(AA2303,"NS")+ COUNTIF(AD2303,"NS")</f>
        <v>0</v>
      </c>
      <c r="BM2177" s="358">
        <f>SUM(U2177,X2177,AA2177,AD2177,R2303,U2303,X2303,AA2303,AD2303)</f>
        <v>0</v>
      </c>
      <c r="BN2177" s="359">
        <f>IF(OR(AND(BK2177=0, BL2177&gt;0),AND(BK2177="NS", BM2177&gt;0), AND(BK2177="NS", BL2177=0, BM2177=0)), 1, IF(OR(AND(BK2177&gt;0, BL2177&gt;1,BK2177&gt;BM2177), AND(BK2177="NS", BL2177=2), AND(BK2177="NS", BM2177=0, BL2177&gt;0), BK2177=BM2177), 0, 1))</f>
        <v>0</v>
      </c>
      <c r="BO2177" s="293">
        <f>IF(SUM(AL2177,AP2177,AT2177,AX2177,BB2177,BF2177,BJ2177,BN2177,AL2303,AP2303,AT2303,AX2303,BB2303)=0,0,1)</f>
        <v>0</v>
      </c>
      <c r="BP2177" s="352" t="str">
        <f>IF(BO2177=0,"",
IF(SUM($BO$2177:BO2177)=1,BQ2177,
IF($BO$2297&gt;SUM($BO$2177:BO2177),_xlfn.CONCAT(", ",BQ2177),
IF($BO$2297=SUM($BO$2177:BO2177),_xlfn.CONCAT(" y ",BQ2177)))))</f>
        <v/>
      </c>
      <c r="BQ2177" s="120" t="s">
        <v>5125</v>
      </c>
      <c r="BR2177" s="290">
        <f>IF(AND(COUNTBLANK(D2177)=1,COUNTA(P2177:AD2177,P2303:AD2303)=0),0,IF(AND(COUNTBLANK(D2177)=0,COUNTA(P2177:AD2177,P2303:AD2303)=30),0,1))</f>
        <v>0</v>
      </c>
      <c r="BS2177" s="293">
        <f>IF(BR2177=0,0,1)</f>
        <v>0</v>
      </c>
      <c r="BT2177" s="283" t="str">
        <f>IF(BS2177=0,"",
IF(SUM(BS2177:BS2177)=1,BU2177,
IF(BS2297&gt;SUM(BS2177:BS2177),_xlfn.CONCAT(", ",BU2177),
IF(BS2297=SUM(BS2177:BS2177),_xlfn.CONCAT(" y ",BU2177)))))</f>
        <v/>
      </c>
      <c r="BU2177" s="120" t="s">
        <v>5125</v>
      </c>
      <c r="BV2177" s="390">
        <f>IF(SUM(Y2303:AA2422)&gt;0,1,0)</f>
        <v>0</v>
      </c>
    </row>
    <row r="2178" spans="1:74" ht="15" customHeight="1">
      <c r="A2178" s="30"/>
      <c r="B2178" s="31"/>
      <c r="C2178" s="74" t="s">
        <v>5025</v>
      </c>
      <c r="D2178" s="855" t="str">
        <f>IF(CNGE_2026_M1_Secc1_Sub1!$D42="","",CNGE_2026_M1_Secc1_Sub1!$D42)</f>
        <v/>
      </c>
      <c r="E2178" s="723"/>
      <c r="F2178" s="723"/>
      <c r="G2178" s="723"/>
      <c r="H2178" s="723"/>
      <c r="I2178" s="723"/>
      <c r="J2178" s="723"/>
      <c r="K2178" s="723"/>
      <c r="L2178" s="723"/>
      <c r="M2178" s="723"/>
      <c r="N2178" s="723"/>
      <c r="O2178" s="724"/>
      <c r="P2178" s="639"/>
      <c r="Q2178" s="639"/>
      <c r="R2178" s="639"/>
      <c r="S2178" s="639"/>
      <c r="T2178" s="639"/>
      <c r="U2178" s="639"/>
      <c r="V2178" s="639"/>
      <c r="W2178" s="639"/>
      <c r="X2178" s="639"/>
      <c r="Y2178" s="639"/>
      <c r="Z2178" s="639"/>
      <c r="AA2178" s="639"/>
      <c r="AB2178" s="639"/>
      <c r="AC2178" s="639"/>
      <c r="AD2178" s="639"/>
      <c r="AI2178">
        <f t="shared" ref="AI2178:AI2208" si="1586">P2178</f>
        <v>0</v>
      </c>
      <c r="AJ2178">
        <f t="shared" ref="AJ2178:AJ2208" si="1587">COUNTIF(Q2178:R2178,"NS")</f>
        <v>0</v>
      </c>
      <c r="AK2178">
        <f t="shared" ref="AK2178:AK2208" si="1588">SUM(Q2178:R2178)</f>
        <v>0</v>
      </c>
      <c r="AL2178">
        <f t="shared" ref="AL2178:AL2208" si="1589">IF(COUNTIF(P2178:R2178,"NA")=3,0,IF(OR(AND(AI2178=0,AJ2178&gt;0),AND(AI2178="NS",AK2178&gt;0), AND(AI2178="NS", AJ2178=0,AK2178=0)), 1, IF(OR(AND(AI2178&gt;0,AJ2178&gt;1,AI2178&gt;AK2178), AND(AI2178="NS",AJ2178=2), AND(AI2178="NS",AK2178=0,AJ2178&gt;0),AI2178=AK2178), 0, 1)))</f>
        <v>0</v>
      </c>
      <c r="AM2178">
        <f t="shared" ref="AM2178:AM2208" si="1590">S2178</f>
        <v>0</v>
      </c>
      <c r="AN2178">
        <f t="shared" ref="AN2178:AN2208" si="1591">COUNTIF(T2178:U2178,"NS")</f>
        <v>0</v>
      </c>
      <c r="AO2178">
        <f t="shared" ref="AO2178:AO2208" si="1592">SUM(T2178:U2178)</f>
        <v>0</v>
      </c>
      <c r="AP2178">
        <f t="shared" ref="AP2178:AP2208" si="1593">IF(COUNTIF(S2178:U2178,"NA")=3,0,IF(OR(AND(AM2178=0,AN2178&gt;0),AND(AM2178="NS",AO2178&gt;0), AND(AM2178="NS", AN2178=0,AO2178=0)), 1, IF(OR(AND(AM2178&gt;0,AN2178&gt;1,AM2178&gt;AO2178), AND(AM2178="NS",AN2178=2), AND(AM2178="NS",AO2178=0,AN2178&gt;0),AM2178=AO2178), 0, 1)))</f>
        <v>0</v>
      </c>
      <c r="AQ2178">
        <f t="shared" ref="AQ2178:AQ2208" si="1594">V2178</f>
        <v>0</v>
      </c>
      <c r="AR2178">
        <f t="shared" ref="AR2178:AR2208" si="1595">COUNTIF(W2178:X2178,"NS")</f>
        <v>0</v>
      </c>
      <c r="AS2178">
        <f t="shared" ref="AS2178:AS2208" si="1596">SUM(W2178:X2178)</f>
        <v>0</v>
      </c>
      <c r="AT2178">
        <f t="shared" ref="AT2178:AT2208" si="1597">IF(COUNTIF(V2178:X2178,"NA")=3,0,IF(OR(AND(AQ2178=0,AR2178&gt;0),AND(AQ2178="NS",AS2178&gt;0), AND(AQ2178="NS", AR2178=0,AS2178=0)), 1, IF(OR(AND(AQ2178&gt;0,AR2178&gt;1,AQ2178&gt;AS2178), AND(AQ2178="NS",AR2178=2), AND(AQ2178="NS",AS2178=0,AR2178&gt;0),AQ2178=AS2178), 0, 1)))</f>
        <v>0</v>
      </c>
      <c r="AU2178">
        <f t="shared" ref="AU2178:AU2208" si="1598">Y2178</f>
        <v>0</v>
      </c>
      <c r="AV2178">
        <f t="shared" ref="AV2178:AV2208" si="1599">COUNTIF(Z2178:AA2178,"NS")</f>
        <v>0</v>
      </c>
      <c r="AW2178">
        <f t="shared" ref="AW2178:AW2208" si="1600">SUM(Z2178:AA2178)</f>
        <v>0</v>
      </c>
      <c r="AX2178">
        <f t="shared" ref="AX2178:AX2208" si="1601">IF(COUNTIF(Y2178:AA2178,"NA")=3,0,IF(OR(AND(AU2178=0,AV2178&gt;0),AND(AU2178="NS",AW2178&gt;0), AND(AU2178="NS", AV2178=0,AW2178=0)), 1, IF(OR(AND(AU2178&gt;0,AV2178&gt;1,AU2178&gt;AW2178), AND(AU2178="NS",AV2178=2), AND(AU2178="NS",AW2178=0,AV2178&gt;0),AU2178=AW2178), 0, 1)))</f>
        <v>0</v>
      </c>
      <c r="AY2178">
        <f t="shared" ref="AY2178:AY2208" si="1602">AB2178</f>
        <v>0</v>
      </c>
      <c r="AZ2178">
        <f t="shared" ref="AZ2178:AZ2208" si="1603">COUNTIF(AC2178:AD2178,"NS")</f>
        <v>0</v>
      </c>
      <c r="BA2178">
        <f t="shared" ref="BA2178:BA2208" si="1604">SUM(AC2178:AD2178)</f>
        <v>0</v>
      </c>
      <c r="BB2178">
        <f t="shared" ref="BB2178:BB2208" si="1605">IF(COUNTIF(AB2178:AD2178,"NA")=3,0,IF(OR(AND(AY2178=0,AZ2178&gt;0),AND(AY2178="NS",BA2178&gt;0), AND(AY2178="NS", AZ2178=0,BA2178=0)), 1, IF(OR(AND(AY2178&gt;0,AZ2178&gt;1,AY2178&gt;BA2178), AND(AY2178="NS",AZ2178=2), AND(AY2178="NS",BA2178=0,AZ2178&gt;0),AY2178=BA2178), 0, 1)))</f>
        <v>0</v>
      </c>
      <c r="BC2178" s="356">
        <f t="shared" ref="BC2178:BC2241" si="1606">P2178</f>
        <v>0</v>
      </c>
      <c r="BD2178" s="357">
        <f t="shared" ref="BD2178:BD2241" si="1607">COUNTIF(S2178,"NS")+COUNTIF(V2178,"NS") + COUNTIF(Y2178,"NS")+ COUNTIF(AB2178,"NS")+ COUNTIF(P2304,"NS")+ COUNTIF(S2304,"NS")+ COUNTIF(V2304,"NS")+ COUNTIF(Y2304,"NS")+ COUNTIF(AB2304,"NS")</f>
        <v>0</v>
      </c>
      <c r="BE2178" s="358">
        <f t="shared" ref="BE2178:BE2241" si="1608">SUM(S2178,V2178,Y2178,AB2178,P2304,S2304,V2304,Y2304,AB2304)</f>
        <v>0</v>
      </c>
      <c r="BF2178" s="359">
        <f t="shared" ref="BF2178:BF2241" si="1609">IF(OR(AND(BC2178=0, BD2178&gt;0),AND(BC2178="NS", BE2178&gt;0), AND(BC2178="NS", BD2178=0, BE2178=0)), 1, IF(OR(AND(BC2178&gt;0, BD2178&gt;1,BC2178&gt;BE2178), AND(BC2178="NS", BD2178=2), AND(BC2178="NS", BE2178=0, BD2178&gt;0), BC2178=BE2178), 0, 1))</f>
        <v>0</v>
      </c>
      <c r="BG2178" s="356">
        <f t="shared" ref="BG2178:BG2241" si="1610">Q2178</f>
        <v>0</v>
      </c>
      <c r="BH2178" s="357">
        <f t="shared" ref="BH2178:BH2241" si="1611">COUNTIF(T2178,"NS")+COUNTIF(W2178,"NS") + COUNTIF(Z2178,"NS")+ COUNTIF(AC2178,"NS")+ COUNTIF(Q2304,"NS")+ COUNTIF(T2304,"NS")+ COUNTIF(W2304,"NS")+ COUNTIF(Z2304,"NS")+ COUNTIF(AC2304,"NS")</f>
        <v>0</v>
      </c>
      <c r="BI2178" s="358">
        <f t="shared" ref="BI2178:BI2241" si="1612">SUM(T2178,W2178,Z2178,AC2178,Q2304,T2304,W2304,Z2304,AC2304)</f>
        <v>0</v>
      </c>
      <c r="BJ2178" s="359">
        <f t="shared" ref="BJ2178:BJ2241" si="1613">IF(OR(AND(BG2178=0, BH2178&gt;0),AND(BG2178="NS", BI2178&gt;0), AND(BG2178="NS", BH2178=0, BI2178=0)), 1, IF(OR(AND(BG2178&gt;0, BH2178&gt;1,BG2178&gt;BI2178), AND(BG2178="NS", BH2178=2), AND(BG2178="NS", BI2178=0, BH2178&gt;0), BG2178=BI2178), 0, 1))</f>
        <v>0</v>
      </c>
      <c r="BK2178" s="356">
        <f t="shared" ref="BK2178:BK2241" si="1614">R2178</f>
        <v>0</v>
      </c>
      <c r="BL2178" s="357">
        <f t="shared" ref="BL2178:BL2241" si="1615">COUNTIF(U2178,"NS")+COUNTIF(X2178,"NS") + COUNTIF(AA2178,"NS")+ COUNTIF(AD2178,"NS")+ COUNTIF(R2304,"NS")+ COUNTIF(U2304,"NS")+ COUNTIF(X2304,"NS")+ COUNTIF(AA2304,"NS")+ COUNTIF(AD2304,"NS")</f>
        <v>0</v>
      </c>
      <c r="BM2178" s="358">
        <f t="shared" ref="BM2178:BM2241" si="1616">SUM(U2178,X2178,AA2178,AD2178,R2304,U2304,X2304,AA2304,AD2304)</f>
        <v>0</v>
      </c>
      <c r="BN2178" s="359">
        <f t="shared" ref="BN2178:BN2241" si="1617">IF(OR(AND(BK2178=0, BL2178&gt;0),AND(BK2178="NS", BM2178&gt;0), AND(BK2178="NS", BL2178=0, BM2178=0)), 1, IF(OR(AND(BK2178&gt;0, BL2178&gt;1,BK2178&gt;BM2178), AND(BK2178="NS", BL2178=2), AND(BK2178="NS", BM2178=0, BL2178&gt;0), BK2178=BM2178), 0, 1))</f>
        <v>0</v>
      </c>
      <c r="BO2178" s="293">
        <f t="shared" ref="BO2178:BO2241" si="1618">IF(SUM(AL2178,AP2178,AT2178,AX2178,BB2178,BF2178,BJ2178,BN2178,AL2304,AP2304,AT2304,AX2304,BB2304)=0,0,1)</f>
        <v>0</v>
      </c>
      <c r="BP2178" s="352" t="str">
        <f>IF(BO2178=0,"",
IF(SUM($BO$2177:BO2178)=1,BQ2178,
IF($BO$2297&gt;SUM($BO$2177:BO2178),_xlfn.CONCAT(", ",BQ2178),
IF($BO$2297=SUM($BO$2177:BO2178),_xlfn.CONCAT(" y ",BQ2178)))))</f>
        <v/>
      </c>
      <c r="BQ2178" s="120" t="s">
        <v>5127</v>
      </c>
      <c r="BR2178" s="290">
        <f t="shared" ref="BR2178:BR2241" si="1619">IF(AND(COUNTBLANK(D2178)=1,COUNTA(P2178:AD2178,P2304:AD2304)=0),0,IF(AND(COUNTBLANK(D2178)=0,COUNTA(P2178:AD2178,P2304:AD2304)=30),0,1))</f>
        <v>0</v>
      </c>
      <c r="BS2178" s="293">
        <f t="shared" ref="BS2178:BS2241" si="1620">IF(BR2178=0,0,1)</f>
        <v>0</v>
      </c>
      <c r="BT2178" s="283" t="str">
        <f>IF(BS2178=0,"",
IF(SUM($BS$2177:BS2178)=1,BU2178,
IF($BS$2297&gt;SUM($BS$2177:BS2178),_xlfn.CONCAT(", ",BU2178),
IF($BS$2297=SUM($BS$2177:BS2178),_xlfn.CONCAT(" y ",BU2178)))))</f>
        <v/>
      </c>
      <c r="BU2178" s="120" t="s">
        <v>5127</v>
      </c>
    </row>
    <row r="2179" spans="1:74" ht="15" customHeight="1">
      <c r="A2179" s="30"/>
      <c r="B2179" s="31"/>
      <c r="C2179" s="74" t="s">
        <v>5027</v>
      </c>
      <c r="D2179" s="855" t="str">
        <f>IF(CNGE_2026_M1_Secc1_Sub1!$D43="","",CNGE_2026_M1_Secc1_Sub1!$D43)</f>
        <v/>
      </c>
      <c r="E2179" s="723"/>
      <c r="F2179" s="723"/>
      <c r="G2179" s="723"/>
      <c r="H2179" s="723"/>
      <c r="I2179" s="723"/>
      <c r="J2179" s="723"/>
      <c r="K2179" s="723"/>
      <c r="L2179" s="723"/>
      <c r="M2179" s="723"/>
      <c r="N2179" s="723"/>
      <c r="O2179" s="724"/>
      <c r="P2179" s="639"/>
      <c r="Q2179" s="639"/>
      <c r="R2179" s="639"/>
      <c r="S2179" s="639"/>
      <c r="T2179" s="639"/>
      <c r="U2179" s="639"/>
      <c r="V2179" s="639"/>
      <c r="W2179" s="639"/>
      <c r="X2179" s="639"/>
      <c r="Y2179" s="639"/>
      <c r="Z2179" s="639"/>
      <c r="AA2179" s="639"/>
      <c r="AB2179" s="639"/>
      <c r="AC2179" s="639"/>
      <c r="AD2179" s="639"/>
      <c r="AI2179">
        <f t="shared" si="1586"/>
        <v>0</v>
      </c>
      <c r="AJ2179">
        <f t="shared" si="1587"/>
        <v>0</v>
      </c>
      <c r="AK2179">
        <f t="shared" si="1588"/>
        <v>0</v>
      </c>
      <c r="AL2179">
        <f t="shared" si="1589"/>
        <v>0</v>
      </c>
      <c r="AM2179">
        <f t="shared" si="1590"/>
        <v>0</v>
      </c>
      <c r="AN2179">
        <f t="shared" si="1591"/>
        <v>0</v>
      </c>
      <c r="AO2179">
        <f t="shared" si="1592"/>
        <v>0</v>
      </c>
      <c r="AP2179">
        <f t="shared" si="1593"/>
        <v>0</v>
      </c>
      <c r="AQ2179">
        <f t="shared" si="1594"/>
        <v>0</v>
      </c>
      <c r="AR2179">
        <f t="shared" si="1595"/>
        <v>0</v>
      </c>
      <c r="AS2179">
        <f t="shared" si="1596"/>
        <v>0</v>
      </c>
      <c r="AT2179">
        <f t="shared" si="1597"/>
        <v>0</v>
      </c>
      <c r="AU2179">
        <f t="shared" si="1598"/>
        <v>0</v>
      </c>
      <c r="AV2179">
        <f t="shared" si="1599"/>
        <v>0</v>
      </c>
      <c r="AW2179">
        <f t="shared" si="1600"/>
        <v>0</v>
      </c>
      <c r="AX2179">
        <f t="shared" si="1601"/>
        <v>0</v>
      </c>
      <c r="AY2179">
        <f t="shared" si="1602"/>
        <v>0</v>
      </c>
      <c r="AZ2179">
        <f t="shared" si="1603"/>
        <v>0</v>
      </c>
      <c r="BA2179">
        <f t="shared" si="1604"/>
        <v>0</v>
      </c>
      <c r="BB2179">
        <f t="shared" si="1605"/>
        <v>0</v>
      </c>
      <c r="BC2179" s="356">
        <f t="shared" si="1606"/>
        <v>0</v>
      </c>
      <c r="BD2179" s="357">
        <f t="shared" si="1607"/>
        <v>0</v>
      </c>
      <c r="BE2179" s="358">
        <f t="shared" si="1608"/>
        <v>0</v>
      </c>
      <c r="BF2179" s="359">
        <f t="shared" si="1609"/>
        <v>0</v>
      </c>
      <c r="BG2179" s="356">
        <f t="shared" si="1610"/>
        <v>0</v>
      </c>
      <c r="BH2179" s="357">
        <f t="shared" si="1611"/>
        <v>0</v>
      </c>
      <c r="BI2179" s="358">
        <f t="shared" si="1612"/>
        <v>0</v>
      </c>
      <c r="BJ2179" s="359">
        <f t="shared" si="1613"/>
        <v>0</v>
      </c>
      <c r="BK2179" s="356">
        <f t="shared" si="1614"/>
        <v>0</v>
      </c>
      <c r="BL2179" s="357">
        <f t="shared" si="1615"/>
        <v>0</v>
      </c>
      <c r="BM2179" s="358">
        <f t="shared" si="1616"/>
        <v>0</v>
      </c>
      <c r="BN2179" s="359">
        <f t="shared" si="1617"/>
        <v>0</v>
      </c>
      <c r="BO2179" s="293">
        <f t="shared" si="1618"/>
        <v>0</v>
      </c>
      <c r="BP2179" s="352" t="str">
        <f>IF(BO2179=0,"",
IF(SUM($BO$2177:BO2179)=1,BQ2179,
IF($BO$2297&gt;SUM($BO$2177:BO2179),_xlfn.CONCAT(", ",BQ2179),
IF($BO$2297=SUM($BO$2177:BO2179),_xlfn.CONCAT(" y ",BQ2179)))))</f>
        <v/>
      </c>
      <c r="BQ2179" s="120" t="s">
        <v>5129</v>
      </c>
      <c r="BR2179" s="290">
        <f t="shared" si="1619"/>
        <v>0</v>
      </c>
      <c r="BS2179" s="293">
        <f t="shared" si="1620"/>
        <v>0</v>
      </c>
      <c r="BT2179" s="283" t="str">
        <f>IF(BS2179=0,"",
IF(SUM($BS$2177:BS2179)=1,BU2179,
IF($BS$2297&gt;SUM($BS$2177:BS2179),_xlfn.CONCAT(", ",BU2179),
IF($BS$2297=SUM($BS$2177:BS2179),_xlfn.CONCAT(" y ",BU2179)))))</f>
        <v/>
      </c>
      <c r="BU2179" s="120" t="s">
        <v>5129</v>
      </c>
    </row>
    <row r="2180" spans="1:74" ht="15" customHeight="1">
      <c r="A2180" s="30"/>
      <c r="B2180" s="31"/>
      <c r="C2180" s="74" t="s">
        <v>5029</v>
      </c>
      <c r="D2180" s="855" t="str">
        <f>IF(CNGE_2026_M1_Secc1_Sub1!$D44="","",CNGE_2026_M1_Secc1_Sub1!$D44)</f>
        <v/>
      </c>
      <c r="E2180" s="723"/>
      <c r="F2180" s="723"/>
      <c r="G2180" s="723"/>
      <c r="H2180" s="723"/>
      <c r="I2180" s="723"/>
      <c r="J2180" s="723"/>
      <c r="K2180" s="723"/>
      <c r="L2180" s="723"/>
      <c r="M2180" s="723"/>
      <c r="N2180" s="723"/>
      <c r="O2180" s="724"/>
      <c r="P2180" s="639"/>
      <c r="Q2180" s="639"/>
      <c r="R2180" s="639"/>
      <c r="S2180" s="639"/>
      <c r="T2180" s="639"/>
      <c r="U2180" s="639"/>
      <c r="V2180" s="639"/>
      <c r="W2180" s="639"/>
      <c r="X2180" s="639"/>
      <c r="Y2180" s="639"/>
      <c r="Z2180" s="639"/>
      <c r="AA2180" s="639"/>
      <c r="AB2180" s="639"/>
      <c r="AC2180" s="639"/>
      <c r="AD2180" s="639"/>
      <c r="AI2180">
        <f t="shared" si="1586"/>
        <v>0</v>
      </c>
      <c r="AJ2180">
        <f t="shared" si="1587"/>
        <v>0</v>
      </c>
      <c r="AK2180">
        <f t="shared" si="1588"/>
        <v>0</v>
      </c>
      <c r="AL2180">
        <f t="shared" si="1589"/>
        <v>0</v>
      </c>
      <c r="AM2180">
        <f t="shared" si="1590"/>
        <v>0</v>
      </c>
      <c r="AN2180">
        <f t="shared" si="1591"/>
        <v>0</v>
      </c>
      <c r="AO2180">
        <f t="shared" si="1592"/>
        <v>0</v>
      </c>
      <c r="AP2180">
        <f t="shared" si="1593"/>
        <v>0</v>
      </c>
      <c r="AQ2180">
        <f t="shared" si="1594"/>
        <v>0</v>
      </c>
      <c r="AR2180">
        <f t="shared" si="1595"/>
        <v>0</v>
      </c>
      <c r="AS2180">
        <f t="shared" si="1596"/>
        <v>0</v>
      </c>
      <c r="AT2180">
        <f t="shared" si="1597"/>
        <v>0</v>
      </c>
      <c r="AU2180">
        <f t="shared" si="1598"/>
        <v>0</v>
      </c>
      <c r="AV2180">
        <f t="shared" si="1599"/>
        <v>0</v>
      </c>
      <c r="AW2180">
        <f t="shared" si="1600"/>
        <v>0</v>
      </c>
      <c r="AX2180">
        <f t="shared" si="1601"/>
        <v>0</v>
      </c>
      <c r="AY2180">
        <f t="shared" si="1602"/>
        <v>0</v>
      </c>
      <c r="AZ2180">
        <f t="shared" si="1603"/>
        <v>0</v>
      </c>
      <c r="BA2180">
        <f t="shared" si="1604"/>
        <v>0</v>
      </c>
      <c r="BB2180">
        <f t="shared" si="1605"/>
        <v>0</v>
      </c>
      <c r="BC2180" s="356">
        <f t="shared" si="1606"/>
        <v>0</v>
      </c>
      <c r="BD2180" s="357">
        <f t="shared" si="1607"/>
        <v>0</v>
      </c>
      <c r="BE2180" s="358">
        <f t="shared" si="1608"/>
        <v>0</v>
      </c>
      <c r="BF2180" s="359">
        <f t="shared" si="1609"/>
        <v>0</v>
      </c>
      <c r="BG2180" s="356">
        <f t="shared" si="1610"/>
        <v>0</v>
      </c>
      <c r="BH2180" s="357">
        <f t="shared" si="1611"/>
        <v>0</v>
      </c>
      <c r="BI2180" s="358">
        <f t="shared" si="1612"/>
        <v>0</v>
      </c>
      <c r="BJ2180" s="359">
        <f t="shared" si="1613"/>
        <v>0</v>
      </c>
      <c r="BK2180" s="356">
        <f t="shared" si="1614"/>
        <v>0</v>
      </c>
      <c r="BL2180" s="357">
        <f t="shared" si="1615"/>
        <v>0</v>
      </c>
      <c r="BM2180" s="358">
        <f t="shared" si="1616"/>
        <v>0</v>
      </c>
      <c r="BN2180" s="359">
        <f t="shared" si="1617"/>
        <v>0</v>
      </c>
      <c r="BO2180" s="293">
        <f t="shared" si="1618"/>
        <v>0</v>
      </c>
      <c r="BP2180" s="352" t="str">
        <f>IF(BO2180=0,"",
IF(SUM($BO$2177:BO2180)=1,BQ2180,
IF($BO$2297&gt;SUM($BO$2177:BO2180),_xlfn.CONCAT(", ",BQ2180),
IF($BO$2297=SUM($BO$2177:BO2180),_xlfn.CONCAT(" y ",BQ2180)))))</f>
        <v/>
      </c>
      <c r="BQ2180" s="120" t="s">
        <v>5131</v>
      </c>
      <c r="BR2180" s="290">
        <f t="shared" si="1619"/>
        <v>0</v>
      </c>
      <c r="BS2180" s="293">
        <f t="shared" si="1620"/>
        <v>0</v>
      </c>
      <c r="BT2180" s="283" t="str">
        <f>IF(BS2180=0,"",
IF(SUM($BS$2177:BS2180)=1,BU2180,
IF($BS$2297&gt;SUM($BS$2177:BS2180),_xlfn.CONCAT(", ",BU2180),
IF($BS$2297=SUM($BS$2177:BS2180),_xlfn.CONCAT(" y ",BU2180)))))</f>
        <v/>
      </c>
      <c r="BU2180" s="120" t="s">
        <v>5131</v>
      </c>
    </row>
    <row r="2181" spans="1:74" ht="15" customHeight="1">
      <c r="A2181" s="30"/>
      <c r="B2181" s="31"/>
      <c r="C2181" s="74" t="s">
        <v>5031</v>
      </c>
      <c r="D2181" s="855" t="str">
        <f>IF(CNGE_2026_M1_Secc1_Sub1!$D45="","",CNGE_2026_M1_Secc1_Sub1!$D45)</f>
        <v/>
      </c>
      <c r="E2181" s="723"/>
      <c r="F2181" s="723"/>
      <c r="G2181" s="723"/>
      <c r="H2181" s="723"/>
      <c r="I2181" s="723"/>
      <c r="J2181" s="723"/>
      <c r="K2181" s="723"/>
      <c r="L2181" s="723"/>
      <c r="M2181" s="723"/>
      <c r="N2181" s="723"/>
      <c r="O2181" s="724"/>
      <c r="P2181" s="639"/>
      <c r="Q2181" s="639"/>
      <c r="R2181" s="639"/>
      <c r="S2181" s="639"/>
      <c r="T2181" s="639"/>
      <c r="U2181" s="639"/>
      <c r="V2181" s="639"/>
      <c r="W2181" s="639"/>
      <c r="X2181" s="639"/>
      <c r="Y2181" s="639"/>
      <c r="Z2181" s="639"/>
      <c r="AA2181" s="639"/>
      <c r="AB2181" s="639"/>
      <c r="AC2181" s="639"/>
      <c r="AD2181" s="639"/>
      <c r="AI2181">
        <f t="shared" si="1586"/>
        <v>0</v>
      </c>
      <c r="AJ2181">
        <f t="shared" si="1587"/>
        <v>0</v>
      </c>
      <c r="AK2181">
        <f t="shared" si="1588"/>
        <v>0</v>
      </c>
      <c r="AL2181">
        <f t="shared" si="1589"/>
        <v>0</v>
      </c>
      <c r="AM2181">
        <f t="shared" si="1590"/>
        <v>0</v>
      </c>
      <c r="AN2181">
        <f t="shared" si="1591"/>
        <v>0</v>
      </c>
      <c r="AO2181">
        <f t="shared" si="1592"/>
        <v>0</v>
      </c>
      <c r="AP2181">
        <f t="shared" si="1593"/>
        <v>0</v>
      </c>
      <c r="AQ2181">
        <f t="shared" si="1594"/>
        <v>0</v>
      </c>
      <c r="AR2181">
        <f t="shared" si="1595"/>
        <v>0</v>
      </c>
      <c r="AS2181">
        <f t="shared" si="1596"/>
        <v>0</v>
      </c>
      <c r="AT2181">
        <f t="shared" si="1597"/>
        <v>0</v>
      </c>
      <c r="AU2181">
        <f t="shared" si="1598"/>
        <v>0</v>
      </c>
      <c r="AV2181">
        <f t="shared" si="1599"/>
        <v>0</v>
      </c>
      <c r="AW2181">
        <f t="shared" si="1600"/>
        <v>0</v>
      </c>
      <c r="AX2181">
        <f t="shared" si="1601"/>
        <v>0</v>
      </c>
      <c r="AY2181">
        <f t="shared" si="1602"/>
        <v>0</v>
      </c>
      <c r="AZ2181">
        <f t="shared" si="1603"/>
        <v>0</v>
      </c>
      <c r="BA2181">
        <f t="shared" si="1604"/>
        <v>0</v>
      </c>
      <c r="BB2181">
        <f t="shared" si="1605"/>
        <v>0</v>
      </c>
      <c r="BC2181" s="356">
        <f t="shared" si="1606"/>
        <v>0</v>
      </c>
      <c r="BD2181" s="357">
        <f t="shared" si="1607"/>
        <v>0</v>
      </c>
      <c r="BE2181" s="358">
        <f t="shared" si="1608"/>
        <v>0</v>
      </c>
      <c r="BF2181" s="359">
        <f t="shared" si="1609"/>
        <v>0</v>
      </c>
      <c r="BG2181" s="356">
        <f t="shared" si="1610"/>
        <v>0</v>
      </c>
      <c r="BH2181" s="357">
        <f t="shared" si="1611"/>
        <v>0</v>
      </c>
      <c r="BI2181" s="358">
        <f t="shared" si="1612"/>
        <v>0</v>
      </c>
      <c r="BJ2181" s="359">
        <f t="shared" si="1613"/>
        <v>0</v>
      </c>
      <c r="BK2181" s="356">
        <f t="shared" si="1614"/>
        <v>0</v>
      </c>
      <c r="BL2181" s="357">
        <f t="shared" si="1615"/>
        <v>0</v>
      </c>
      <c r="BM2181" s="358">
        <f t="shared" si="1616"/>
        <v>0</v>
      </c>
      <c r="BN2181" s="359">
        <f t="shared" si="1617"/>
        <v>0</v>
      </c>
      <c r="BO2181" s="293">
        <f t="shared" si="1618"/>
        <v>0</v>
      </c>
      <c r="BP2181" s="352" t="str">
        <f>IF(BO2181=0,"",
IF(SUM($BO$2177:BO2181)=1,BQ2181,
IF($BO$2297&gt;SUM($BO$2177:BO2181),_xlfn.CONCAT(", ",BQ2181),
IF($BO$2297=SUM($BO$2177:BO2181),_xlfn.CONCAT(" y ",BQ2181)))))</f>
        <v/>
      </c>
      <c r="BQ2181" s="120" t="s">
        <v>5133</v>
      </c>
      <c r="BR2181" s="290">
        <f t="shared" si="1619"/>
        <v>0</v>
      </c>
      <c r="BS2181" s="293">
        <f t="shared" si="1620"/>
        <v>0</v>
      </c>
      <c r="BT2181" s="283" t="str">
        <f>IF(BS2181=0,"",
IF(SUM($BS$2177:BS2181)=1,BU2181,
IF($BS$2297&gt;SUM($BS$2177:BS2181),_xlfn.CONCAT(", ",BU2181),
IF($BS$2297=SUM($BS$2177:BS2181),_xlfn.CONCAT(" y ",BU2181)))))</f>
        <v/>
      </c>
      <c r="BU2181" s="120" t="s">
        <v>5133</v>
      </c>
    </row>
    <row r="2182" spans="1:74" ht="15" customHeight="1">
      <c r="C2182" s="74" t="s">
        <v>5033</v>
      </c>
      <c r="D2182" s="855" t="str">
        <f>IF(CNGE_2026_M1_Secc1_Sub1!$D46="","",CNGE_2026_M1_Secc1_Sub1!$D46)</f>
        <v/>
      </c>
      <c r="E2182" s="723"/>
      <c r="F2182" s="723"/>
      <c r="G2182" s="723"/>
      <c r="H2182" s="723"/>
      <c r="I2182" s="723"/>
      <c r="J2182" s="723"/>
      <c r="K2182" s="723"/>
      <c r="L2182" s="723"/>
      <c r="M2182" s="723"/>
      <c r="N2182" s="723"/>
      <c r="O2182" s="724"/>
      <c r="P2182" s="639"/>
      <c r="Q2182" s="639"/>
      <c r="R2182" s="639"/>
      <c r="S2182" s="639"/>
      <c r="T2182" s="639"/>
      <c r="U2182" s="639"/>
      <c r="V2182" s="639"/>
      <c r="W2182" s="639"/>
      <c r="X2182" s="639"/>
      <c r="Y2182" s="639"/>
      <c r="Z2182" s="639"/>
      <c r="AA2182" s="639"/>
      <c r="AB2182" s="639"/>
      <c r="AC2182" s="639"/>
      <c r="AD2182" s="639"/>
      <c r="AI2182">
        <f t="shared" si="1586"/>
        <v>0</v>
      </c>
      <c r="AJ2182">
        <f t="shared" si="1587"/>
        <v>0</v>
      </c>
      <c r="AK2182">
        <f t="shared" si="1588"/>
        <v>0</v>
      </c>
      <c r="AL2182">
        <f t="shared" si="1589"/>
        <v>0</v>
      </c>
      <c r="AM2182">
        <f t="shared" si="1590"/>
        <v>0</v>
      </c>
      <c r="AN2182">
        <f t="shared" si="1591"/>
        <v>0</v>
      </c>
      <c r="AO2182">
        <f t="shared" si="1592"/>
        <v>0</v>
      </c>
      <c r="AP2182">
        <f t="shared" si="1593"/>
        <v>0</v>
      </c>
      <c r="AQ2182">
        <f t="shared" si="1594"/>
        <v>0</v>
      </c>
      <c r="AR2182">
        <f t="shared" si="1595"/>
        <v>0</v>
      </c>
      <c r="AS2182">
        <f t="shared" si="1596"/>
        <v>0</v>
      </c>
      <c r="AT2182">
        <f t="shared" si="1597"/>
        <v>0</v>
      </c>
      <c r="AU2182">
        <f t="shared" si="1598"/>
        <v>0</v>
      </c>
      <c r="AV2182">
        <f t="shared" si="1599"/>
        <v>0</v>
      </c>
      <c r="AW2182">
        <f t="shared" si="1600"/>
        <v>0</v>
      </c>
      <c r="AX2182">
        <f t="shared" si="1601"/>
        <v>0</v>
      </c>
      <c r="AY2182">
        <f t="shared" si="1602"/>
        <v>0</v>
      </c>
      <c r="AZ2182">
        <f t="shared" si="1603"/>
        <v>0</v>
      </c>
      <c r="BA2182">
        <f t="shared" si="1604"/>
        <v>0</v>
      </c>
      <c r="BB2182">
        <f t="shared" si="1605"/>
        <v>0</v>
      </c>
      <c r="BC2182" s="356">
        <f t="shared" si="1606"/>
        <v>0</v>
      </c>
      <c r="BD2182" s="357">
        <f t="shared" si="1607"/>
        <v>0</v>
      </c>
      <c r="BE2182" s="358">
        <f t="shared" si="1608"/>
        <v>0</v>
      </c>
      <c r="BF2182" s="359">
        <f t="shared" si="1609"/>
        <v>0</v>
      </c>
      <c r="BG2182" s="356">
        <f t="shared" si="1610"/>
        <v>0</v>
      </c>
      <c r="BH2182" s="357">
        <f t="shared" si="1611"/>
        <v>0</v>
      </c>
      <c r="BI2182" s="358">
        <f t="shared" si="1612"/>
        <v>0</v>
      </c>
      <c r="BJ2182" s="359">
        <f t="shared" si="1613"/>
        <v>0</v>
      </c>
      <c r="BK2182" s="356">
        <f t="shared" si="1614"/>
        <v>0</v>
      </c>
      <c r="BL2182" s="357">
        <f t="shared" si="1615"/>
        <v>0</v>
      </c>
      <c r="BM2182" s="358">
        <f t="shared" si="1616"/>
        <v>0</v>
      </c>
      <c r="BN2182" s="359">
        <f t="shared" si="1617"/>
        <v>0</v>
      </c>
      <c r="BO2182" s="293">
        <f t="shared" si="1618"/>
        <v>0</v>
      </c>
      <c r="BP2182" s="352" t="str">
        <f>IF(BO2182=0,"",
IF(SUM($BO$2177:BO2182)=1,BQ2182,
IF($BO$2297&gt;SUM($BO$2177:BO2182),_xlfn.CONCAT(", ",BQ2182),
IF($BO$2297=SUM($BO$2177:BO2182),_xlfn.CONCAT(" y ",BQ2182)))))</f>
        <v/>
      </c>
      <c r="BQ2182" s="120" t="s">
        <v>5135</v>
      </c>
      <c r="BR2182" s="290">
        <f t="shared" si="1619"/>
        <v>0</v>
      </c>
      <c r="BS2182" s="293">
        <f t="shared" si="1620"/>
        <v>0</v>
      </c>
      <c r="BT2182" s="283" t="str">
        <f>IF(BS2182=0,"",
IF(SUM($BS$2177:BS2182)=1,BU2182,
IF($BS$2297&gt;SUM($BS$2177:BS2182),_xlfn.CONCAT(", ",BU2182),
IF($BS$2297=SUM($BS$2177:BS2182),_xlfn.CONCAT(" y ",BU2182)))))</f>
        <v/>
      </c>
      <c r="BU2182" s="120" t="s">
        <v>5135</v>
      </c>
    </row>
    <row r="2183" spans="1:74" ht="15" customHeight="1">
      <c r="C2183" s="74" t="s">
        <v>5035</v>
      </c>
      <c r="D2183" s="855" t="str">
        <f>IF(CNGE_2026_M1_Secc1_Sub1!$D47="","",CNGE_2026_M1_Secc1_Sub1!$D47)</f>
        <v/>
      </c>
      <c r="E2183" s="723"/>
      <c r="F2183" s="723"/>
      <c r="G2183" s="723"/>
      <c r="H2183" s="723"/>
      <c r="I2183" s="723"/>
      <c r="J2183" s="723"/>
      <c r="K2183" s="723"/>
      <c r="L2183" s="723"/>
      <c r="M2183" s="723"/>
      <c r="N2183" s="723"/>
      <c r="O2183" s="724"/>
      <c r="P2183" s="639"/>
      <c r="Q2183" s="639"/>
      <c r="R2183" s="639"/>
      <c r="S2183" s="639"/>
      <c r="T2183" s="639"/>
      <c r="U2183" s="639"/>
      <c r="V2183" s="639"/>
      <c r="W2183" s="639"/>
      <c r="X2183" s="639"/>
      <c r="Y2183" s="639"/>
      <c r="Z2183" s="639"/>
      <c r="AA2183" s="639"/>
      <c r="AB2183" s="639"/>
      <c r="AC2183" s="639"/>
      <c r="AD2183" s="639"/>
      <c r="AI2183">
        <f t="shared" si="1586"/>
        <v>0</v>
      </c>
      <c r="AJ2183">
        <f t="shared" si="1587"/>
        <v>0</v>
      </c>
      <c r="AK2183">
        <f t="shared" si="1588"/>
        <v>0</v>
      </c>
      <c r="AL2183">
        <f t="shared" si="1589"/>
        <v>0</v>
      </c>
      <c r="AM2183">
        <f t="shared" si="1590"/>
        <v>0</v>
      </c>
      <c r="AN2183">
        <f t="shared" si="1591"/>
        <v>0</v>
      </c>
      <c r="AO2183">
        <f t="shared" si="1592"/>
        <v>0</v>
      </c>
      <c r="AP2183">
        <f t="shared" si="1593"/>
        <v>0</v>
      </c>
      <c r="AQ2183">
        <f t="shared" si="1594"/>
        <v>0</v>
      </c>
      <c r="AR2183">
        <f t="shared" si="1595"/>
        <v>0</v>
      </c>
      <c r="AS2183">
        <f t="shared" si="1596"/>
        <v>0</v>
      </c>
      <c r="AT2183">
        <f t="shared" si="1597"/>
        <v>0</v>
      </c>
      <c r="AU2183">
        <f t="shared" si="1598"/>
        <v>0</v>
      </c>
      <c r="AV2183">
        <f t="shared" si="1599"/>
        <v>0</v>
      </c>
      <c r="AW2183">
        <f t="shared" si="1600"/>
        <v>0</v>
      </c>
      <c r="AX2183">
        <f t="shared" si="1601"/>
        <v>0</v>
      </c>
      <c r="AY2183">
        <f t="shared" si="1602"/>
        <v>0</v>
      </c>
      <c r="AZ2183">
        <f t="shared" si="1603"/>
        <v>0</v>
      </c>
      <c r="BA2183">
        <f t="shared" si="1604"/>
        <v>0</v>
      </c>
      <c r="BB2183">
        <f t="shared" si="1605"/>
        <v>0</v>
      </c>
      <c r="BC2183" s="356">
        <f t="shared" si="1606"/>
        <v>0</v>
      </c>
      <c r="BD2183" s="357">
        <f t="shared" si="1607"/>
        <v>0</v>
      </c>
      <c r="BE2183" s="358">
        <f t="shared" si="1608"/>
        <v>0</v>
      </c>
      <c r="BF2183" s="359">
        <f t="shared" si="1609"/>
        <v>0</v>
      </c>
      <c r="BG2183" s="356">
        <f t="shared" si="1610"/>
        <v>0</v>
      </c>
      <c r="BH2183" s="357">
        <f t="shared" si="1611"/>
        <v>0</v>
      </c>
      <c r="BI2183" s="358">
        <f t="shared" si="1612"/>
        <v>0</v>
      </c>
      <c r="BJ2183" s="359">
        <f t="shared" si="1613"/>
        <v>0</v>
      </c>
      <c r="BK2183" s="356">
        <f t="shared" si="1614"/>
        <v>0</v>
      </c>
      <c r="BL2183" s="357">
        <f t="shared" si="1615"/>
        <v>0</v>
      </c>
      <c r="BM2183" s="358">
        <f t="shared" si="1616"/>
        <v>0</v>
      </c>
      <c r="BN2183" s="359">
        <f t="shared" si="1617"/>
        <v>0</v>
      </c>
      <c r="BO2183" s="293">
        <f t="shared" si="1618"/>
        <v>0</v>
      </c>
      <c r="BP2183" s="352" t="str">
        <f>IF(BO2183=0,"",
IF(SUM($BO$2177:BO2183)=1,BQ2183,
IF($BO$2297&gt;SUM($BO$2177:BO2183),_xlfn.CONCAT(", ",BQ2183),
IF($BO$2297=SUM($BO$2177:BO2183),_xlfn.CONCAT(" y ",BQ2183)))))</f>
        <v/>
      </c>
      <c r="BQ2183" s="120" t="s">
        <v>5137</v>
      </c>
      <c r="BR2183" s="290">
        <f t="shared" si="1619"/>
        <v>0</v>
      </c>
      <c r="BS2183" s="293">
        <f t="shared" si="1620"/>
        <v>0</v>
      </c>
      <c r="BT2183" s="283" t="str">
        <f>IF(BS2183=0,"",
IF(SUM($BS$2177:BS2183)=1,BU2183,
IF($BS$2297&gt;SUM($BS$2177:BS2183),_xlfn.CONCAT(", ",BU2183),
IF($BS$2297=SUM($BS$2177:BS2183),_xlfn.CONCAT(" y ",BU2183)))))</f>
        <v/>
      </c>
      <c r="BU2183" s="120" t="s">
        <v>5137</v>
      </c>
    </row>
    <row r="2184" spans="1:74" ht="15" customHeight="1">
      <c r="C2184" s="74" t="s">
        <v>5037</v>
      </c>
      <c r="D2184" s="855" t="str">
        <f>IF(CNGE_2026_M1_Secc1_Sub1!$D48="","",CNGE_2026_M1_Secc1_Sub1!$D48)</f>
        <v/>
      </c>
      <c r="E2184" s="723"/>
      <c r="F2184" s="723"/>
      <c r="G2184" s="723"/>
      <c r="H2184" s="723"/>
      <c r="I2184" s="723"/>
      <c r="J2184" s="723"/>
      <c r="K2184" s="723"/>
      <c r="L2184" s="723"/>
      <c r="M2184" s="723"/>
      <c r="N2184" s="723"/>
      <c r="O2184" s="724"/>
      <c r="P2184" s="639"/>
      <c r="Q2184" s="639"/>
      <c r="R2184" s="639"/>
      <c r="S2184" s="639"/>
      <c r="T2184" s="639"/>
      <c r="U2184" s="639"/>
      <c r="V2184" s="639"/>
      <c r="W2184" s="639"/>
      <c r="X2184" s="639"/>
      <c r="Y2184" s="639"/>
      <c r="Z2184" s="639"/>
      <c r="AA2184" s="639"/>
      <c r="AB2184" s="639"/>
      <c r="AC2184" s="639"/>
      <c r="AD2184" s="639"/>
      <c r="AI2184">
        <f t="shared" si="1586"/>
        <v>0</v>
      </c>
      <c r="AJ2184">
        <f t="shared" si="1587"/>
        <v>0</v>
      </c>
      <c r="AK2184">
        <f t="shared" si="1588"/>
        <v>0</v>
      </c>
      <c r="AL2184">
        <f t="shared" si="1589"/>
        <v>0</v>
      </c>
      <c r="AM2184">
        <f t="shared" si="1590"/>
        <v>0</v>
      </c>
      <c r="AN2184">
        <f t="shared" si="1591"/>
        <v>0</v>
      </c>
      <c r="AO2184">
        <f t="shared" si="1592"/>
        <v>0</v>
      </c>
      <c r="AP2184">
        <f t="shared" si="1593"/>
        <v>0</v>
      </c>
      <c r="AQ2184">
        <f t="shared" si="1594"/>
        <v>0</v>
      </c>
      <c r="AR2184">
        <f t="shared" si="1595"/>
        <v>0</v>
      </c>
      <c r="AS2184">
        <f t="shared" si="1596"/>
        <v>0</v>
      </c>
      <c r="AT2184">
        <f t="shared" si="1597"/>
        <v>0</v>
      </c>
      <c r="AU2184">
        <f t="shared" si="1598"/>
        <v>0</v>
      </c>
      <c r="AV2184">
        <f t="shared" si="1599"/>
        <v>0</v>
      </c>
      <c r="AW2184">
        <f t="shared" si="1600"/>
        <v>0</v>
      </c>
      <c r="AX2184">
        <f t="shared" si="1601"/>
        <v>0</v>
      </c>
      <c r="AY2184">
        <f t="shared" si="1602"/>
        <v>0</v>
      </c>
      <c r="AZ2184">
        <f t="shared" si="1603"/>
        <v>0</v>
      </c>
      <c r="BA2184">
        <f t="shared" si="1604"/>
        <v>0</v>
      </c>
      <c r="BB2184">
        <f t="shared" si="1605"/>
        <v>0</v>
      </c>
      <c r="BC2184" s="356">
        <f t="shared" si="1606"/>
        <v>0</v>
      </c>
      <c r="BD2184" s="357">
        <f t="shared" si="1607"/>
        <v>0</v>
      </c>
      <c r="BE2184" s="358">
        <f t="shared" si="1608"/>
        <v>0</v>
      </c>
      <c r="BF2184" s="359">
        <f t="shared" si="1609"/>
        <v>0</v>
      </c>
      <c r="BG2184" s="356">
        <f t="shared" si="1610"/>
        <v>0</v>
      </c>
      <c r="BH2184" s="357">
        <f t="shared" si="1611"/>
        <v>0</v>
      </c>
      <c r="BI2184" s="358">
        <f t="shared" si="1612"/>
        <v>0</v>
      </c>
      <c r="BJ2184" s="359">
        <f t="shared" si="1613"/>
        <v>0</v>
      </c>
      <c r="BK2184" s="356">
        <f t="shared" si="1614"/>
        <v>0</v>
      </c>
      <c r="BL2184" s="357">
        <f t="shared" si="1615"/>
        <v>0</v>
      </c>
      <c r="BM2184" s="358">
        <f t="shared" si="1616"/>
        <v>0</v>
      </c>
      <c r="BN2184" s="359">
        <f t="shared" si="1617"/>
        <v>0</v>
      </c>
      <c r="BO2184" s="293">
        <f t="shared" si="1618"/>
        <v>0</v>
      </c>
      <c r="BP2184" s="352" t="str">
        <f>IF(BO2184=0,"",
IF(SUM($BO$2177:BO2184)=1,BQ2184,
IF($BO$2297&gt;SUM($BO$2177:BO2184),_xlfn.CONCAT(", ",BQ2184),
IF($BO$2297=SUM($BO$2177:BO2184),_xlfn.CONCAT(" y ",BQ2184)))))</f>
        <v/>
      </c>
      <c r="BQ2184" s="120" t="s">
        <v>5139</v>
      </c>
      <c r="BR2184" s="290">
        <f t="shared" si="1619"/>
        <v>0</v>
      </c>
      <c r="BS2184" s="293">
        <f t="shared" si="1620"/>
        <v>0</v>
      </c>
      <c r="BT2184" s="283" t="str">
        <f>IF(BS2184=0,"",
IF(SUM($BS$2177:BS2184)=1,BU2184,
IF($BS$2297&gt;SUM($BS$2177:BS2184),_xlfn.CONCAT(", ",BU2184),
IF($BS$2297=SUM($BS$2177:BS2184),_xlfn.CONCAT(" y ",BU2184)))))</f>
        <v/>
      </c>
      <c r="BU2184" s="120" t="s">
        <v>5139</v>
      </c>
    </row>
    <row r="2185" spans="1:74" ht="15" customHeight="1">
      <c r="C2185" s="74" t="s">
        <v>5039</v>
      </c>
      <c r="D2185" s="855" t="str">
        <f>IF(CNGE_2026_M1_Secc1_Sub1!$D49="","",CNGE_2026_M1_Secc1_Sub1!$D49)</f>
        <v/>
      </c>
      <c r="E2185" s="723"/>
      <c r="F2185" s="723"/>
      <c r="G2185" s="723"/>
      <c r="H2185" s="723"/>
      <c r="I2185" s="723"/>
      <c r="J2185" s="723"/>
      <c r="K2185" s="723"/>
      <c r="L2185" s="723"/>
      <c r="M2185" s="723"/>
      <c r="N2185" s="723"/>
      <c r="O2185" s="724"/>
      <c r="P2185" s="639"/>
      <c r="Q2185" s="639"/>
      <c r="R2185" s="639"/>
      <c r="S2185" s="639"/>
      <c r="T2185" s="639"/>
      <c r="U2185" s="639"/>
      <c r="V2185" s="639"/>
      <c r="W2185" s="639"/>
      <c r="X2185" s="639"/>
      <c r="Y2185" s="639"/>
      <c r="Z2185" s="639"/>
      <c r="AA2185" s="639"/>
      <c r="AB2185" s="639"/>
      <c r="AC2185" s="639"/>
      <c r="AD2185" s="639"/>
      <c r="AI2185">
        <f t="shared" si="1586"/>
        <v>0</v>
      </c>
      <c r="AJ2185">
        <f t="shared" si="1587"/>
        <v>0</v>
      </c>
      <c r="AK2185">
        <f t="shared" si="1588"/>
        <v>0</v>
      </c>
      <c r="AL2185">
        <f t="shared" si="1589"/>
        <v>0</v>
      </c>
      <c r="AM2185">
        <f t="shared" si="1590"/>
        <v>0</v>
      </c>
      <c r="AN2185">
        <f t="shared" si="1591"/>
        <v>0</v>
      </c>
      <c r="AO2185">
        <f t="shared" si="1592"/>
        <v>0</v>
      </c>
      <c r="AP2185">
        <f t="shared" si="1593"/>
        <v>0</v>
      </c>
      <c r="AQ2185">
        <f t="shared" si="1594"/>
        <v>0</v>
      </c>
      <c r="AR2185">
        <f t="shared" si="1595"/>
        <v>0</v>
      </c>
      <c r="AS2185">
        <f t="shared" si="1596"/>
        <v>0</v>
      </c>
      <c r="AT2185">
        <f t="shared" si="1597"/>
        <v>0</v>
      </c>
      <c r="AU2185">
        <f t="shared" si="1598"/>
        <v>0</v>
      </c>
      <c r="AV2185">
        <f t="shared" si="1599"/>
        <v>0</v>
      </c>
      <c r="AW2185">
        <f t="shared" si="1600"/>
        <v>0</v>
      </c>
      <c r="AX2185">
        <f t="shared" si="1601"/>
        <v>0</v>
      </c>
      <c r="AY2185">
        <f t="shared" si="1602"/>
        <v>0</v>
      </c>
      <c r="AZ2185">
        <f t="shared" si="1603"/>
        <v>0</v>
      </c>
      <c r="BA2185">
        <f t="shared" si="1604"/>
        <v>0</v>
      </c>
      <c r="BB2185">
        <f t="shared" si="1605"/>
        <v>0</v>
      </c>
      <c r="BC2185" s="356">
        <f t="shared" si="1606"/>
        <v>0</v>
      </c>
      <c r="BD2185" s="357">
        <f t="shared" si="1607"/>
        <v>0</v>
      </c>
      <c r="BE2185" s="358">
        <f t="shared" si="1608"/>
        <v>0</v>
      </c>
      <c r="BF2185" s="359">
        <f t="shared" si="1609"/>
        <v>0</v>
      </c>
      <c r="BG2185" s="356">
        <f t="shared" si="1610"/>
        <v>0</v>
      </c>
      <c r="BH2185" s="357">
        <f t="shared" si="1611"/>
        <v>0</v>
      </c>
      <c r="BI2185" s="358">
        <f t="shared" si="1612"/>
        <v>0</v>
      </c>
      <c r="BJ2185" s="359">
        <f t="shared" si="1613"/>
        <v>0</v>
      </c>
      <c r="BK2185" s="356">
        <f t="shared" si="1614"/>
        <v>0</v>
      </c>
      <c r="BL2185" s="357">
        <f t="shared" si="1615"/>
        <v>0</v>
      </c>
      <c r="BM2185" s="358">
        <f t="shared" si="1616"/>
        <v>0</v>
      </c>
      <c r="BN2185" s="359">
        <f t="shared" si="1617"/>
        <v>0</v>
      </c>
      <c r="BO2185" s="293">
        <f t="shared" si="1618"/>
        <v>0</v>
      </c>
      <c r="BP2185" s="352" t="str">
        <f>IF(BO2185=0,"",
IF(SUM($BO$2177:BO2185)=1,BQ2185,
IF($BO$2297&gt;SUM($BO$2177:BO2185),_xlfn.CONCAT(", ",BQ2185),
IF($BO$2297=SUM($BO$2177:BO2185),_xlfn.CONCAT(" y ",BQ2185)))))</f>
        <v/>
      </c>
      <c r="BQ2185" s="120" t="s">
        <v>5141</v>
      </c>
      <c r="BR2185" s="290">
        <f t="shared" si="1619"/>
        <v>0</v>
      </c>
      <c r="BS2185" s="293">
        <f t="shared" si="1620"/>
        <v>0</v>
      </c>
      <c r="BT2185" s="283" t="str">
        <f>IF(BS2185=0,"",
IF(SUM($BS$2177:BS2185)=1,BU2185,
IF($BS$2297&gt;SUM($BS$2177:BS2185),_xlfn.CONCAT(", ",BU2185),
IF($BS$2297=SUM($BS$2177:BS2185),_xlfn.CONCAT(" y ",BU2185)))))</f>
        <v/>
      </c>
      <c r="BU2185" s="120" t="s">
        <v>5141</v>
      </c>
    </row>
    <row r="2186" spans="1:74" ht="15" customHeight="1">
      <c r="C2186" s="74" t="s">
        <v>5040</v>
      </c>
      <c r="D2186" s="855" t="str">
        <f>IF(CNGE_2026_M1_Secc1_Sub1!$D50="","",CNGE_2026_M1_Secc1_Sub1!$D50)</f>
        <v/>
      </c>
      <c r="E2186" s="723"/>
      <c r="F2186" s="723"/>
      <c r="G2186" s="723"/>
      <c r="H2186" s="723"/>
      <c r="I2186" s="723"/>
      <c r="J2186" s="723"/>
      <c r="K2186" s="723"/>
      <c r="L2186" s="723"/>
      <c r="M2186" s="723"/>
      <c r="N2186" s="723"/>
      <c r="O2186" s="724"/>
      <c r="P2186" s="639"/>
      <c r="Q2186" s="639"/>
      <c r="R2186" s="639"/>
      <c r="S2186" s="639"/>
      <c r="T2186" s="639"/>
      <c r="U2186" s="639"/>
      <c r="V2186" s="639"/>
      <c r="W2186" s="639"/>
      <c r="X2186" s="639"/>
      <c r="Y2186" s="639"/>
      <c r="Z2186" s="639"/>
      <c r="AA2186" s="639"/>
      <c r="AB2186" s="639"/>
      <c r="AC2186" s="639"/>
      <c r="AD2186" s="639"/>
      <c r="AI2186">
        <f t="shared" si="1586"/>
        <v>0</v>
      </c>
      <c r="AJ2186">
        <f t="shared" si="1587"/>
        <v>0</v>
      </c>
      <c r="AK2186">
        <f t="shared" si="1588"/>
        <v>0</v>
      </c>
      <c r="AL2186">
        <f t="shared" si="1589"/>
        <v>0</v>
      </c>
      <c r="AM2186">
        <f t="shared" si="1590"/>
        <v>0</v>
      </c>
      <c r="AN2186">
        <f t="shared" si="1591"/>
        <v>0</v>
      </c>
      <c r="AO2186">
        <f t="shared" si="1592"/>
        <v>0</v>
      </c>
      <c r="AP2186">
        <f t="shared" si="1593"/>
        <v>0</v>
      </c>
      <c r="AQ2186">
        <f t="shared" si="1594"/>
        <v>0</v>
      </c>
      <c r="AR2186">
        <f t="shared" si="1595"/>
        <v>0</v>
      </c>
      <c r="AS2186">
        <f t="shared" si="1596"/>
        <v>0</v>
      </c>
      <c r="AT2186">
        <f t="shared" si="1597"/>
        <v>0</v>
      </c>
      <c r="AU2186">
        <f t="shared" si="1598"/>
        <v>0</v>
      </c>
      <c r="AV2186">
        <f t="shared" si="1599"/>
        <v>0</v>
      </c>
      <c r="AW2186">
        <f t="shared" si="1600"/>
        <v>0</v>
      </c>
      <c r="AX2186">
        <f t="shared" si="1601"/>
        <v>0</v>
      </c>
      <c r="AY2186">
        <f t="shared" si="1602"/>
        <v>0</v>
      </c>
      <c r="AZ2186">
        <f t="shared" si="1603"/>
        <v>0</v>
      </c>
      <c r="BA2186">
        <f t="shared" si="1604"/>
        <v>0</v>
      </c>
      <c r="BB2186">
        <f t="shared" si="1605"/>
        <v>0</v>
      </c>
      <c r="BC2186" s="356">
        <f t="shared" si="1606"/>
        <v>0</v>
      </c>
      <c r="BD2186" s="357">
        <f t="shared" si="1607"/>
        <v>0</v>
      </c>
      <c r="BE2186" s="358">
        <f t="shared" si="1608"/>
        <v>0</v>
      </c>
      <c r="BF2186" s="359">
        <f t="shared" si="1609"/>
        <v>0</v>
      </c>
      <c r="BG2186" s="356">
        <f t="shared" si="1610"/>
        <v>0</v>
      </c>
      <c r="BH2186" s="357">
        <f t="shared" si="1611"/>
        <v>0</v>
      </c>
      <c r="BI2186" s="358">
        <f t="shared" si="1612"/>
        <v>0</v>
      </c>
      <c r="BJ2186" s="359">
        <f t="shared" si="1613"/>
        <v>0</v>
      </c>
      <c r="BK2186" s="356">
        <f t="shared" si="1614"/>
        <v>0</v>
      </c>
      <c r="BL2186" s="357">
        <f t="shared" si="1615"/>
        <v>0</v>
      </c>
      <c r="BM2186" s="358">
        <f t="shared" si="1616"/>
        <v>0</v>
      </c>
      <c r="BN2186" s="359">
        <f t="shared" si="1617"/>
        <v>0</v>
      </c>
      <c r="BO2186" s="293">
        <f t="shared" si="1618"/>
        <v>0</v>
      </c>
      <c r="BP2186" s="352" t="str">
        <f>IF(BO2186=0,"",
IF(SUM($BO$2177:BO2186)=1,BQ2186,
IF($BO$2297&gt;SUM($BO$2177:BO2186),_xlfn.CONCAT(", ",BQ2186),
IF($BO$2297=SUM($BO$2177:BO2186),_xlfn.CONCAT(" y ",BQ2186)))))</f>
        <v/>
      </c>
      <c r="BQ2186" s="120" t="s">
        <v>5143</v>
      </c>
      <c r="BR2186" s="290">
        <f t="shared" si="1619"/>
        <v>0</v>
      </c>
      <c r="BS2186" s="293">
        <f t="shared" si="1620"/>
        <v>0</v>
      </c>
      <c r="BT2186" s="283" t="str">
        <f>IF(BS2186=0,"",
IF(SUM($BS$2177:BS2186)=1,BU2186,
IF($BS$2297&gt;SUM($BS$2177:BS2186),_xlfn.CONCAT(", ",BU2186),
IF($BS$2297=SUM($BS$2177:BS2186),_xlfn.CONCAT(" y ",BU2186)))))</f>
        <v/>
      </c>
      <c r="BU2186" s="120" t="s">
        <v>5143</v>
      </c>
    </row>
    <row r="2187" spans="1:74" ht="15" customHeight="1">
      <c r="C2187" s="74" t="s">
        <v>5042</v>
      </c>
      <c r="D2187" s="855" t="str">
        <f>IF(CNGE_2026_M1_Secc1_Sub1!$D51="","",CNGE_2026_M1_Secc1_Sub1!$D51)</f>
        <v/>
      </c>
      <c r="E2187" s="723"/>
      <c r="F2187" s="723"/>
      <c r="G2187" s="723"/>
      <c r="H2187" s="723"/>
      <c r="I2187" s="723"/>
      <c r="J2187" s="723"/>
      <c r="K2187" s="723"/>
      <c r="L2187" s="723"/>
      <c r="M2187" s="723"/>
      <c r="N2187" s="723"/>
      <c r="O2187" s="724"/>
      <c r="P2187" s="639"/>
      <c r="Q2187" s="639"/>
      <c r="R2187" s="639"/>
      <c r="S2187" s="639"/>
      <c r="T2187" s="639"/>
      <c r="U2187" s="639"/>
      <c r="V2187" s="639"/>
      <c r="W2187" s="639"/>
      <c r="X2187" s="639"/>
      <c r="Y2187" s="639"/>
      <c r="Z2187" s="639"/>
      <c r="AA2187" s="639"/>
      <c r="AB2187" s="639"/>
      <c r="AC2187" s="639"/>
      <c r="AD2187" s="639"/>
      <c r="AI2187">
        <f t="shared" si="1586"/>
        <v>0</v>
      </c>
      <c r="AJ2187">
        <f t="shared" si="1587"/>
        <v>0</v>
      </c>
      <c r="AK2187">
        <f t="shared" si="1588"/>
        <v>0</v>
      </c>
      <c r="AL2187">
        <f t="shared" si="1589"/>
        <v>0</v>
      </c>
      <c r="AM2187">
        <f t="shared" si="1590"/>
        <v>0</v>
      </c>
      <c r="AN2187">
        <f t="shared" si="1591"/>
        <v>0</v>
      </c>
      <c r="AO2187">
        <f t="shared" si="1592"/>
        <v>0</v>
      </c>
      <c r="AP2187">
        <f t="shared" si="1593"/>
        <v>0</v>
      </c>
      <c r="AQ2187">
        <f t="shared" si="1594"/>
        <v>0</v>
      </c>
      <c r="AR2187">
        <f t="shared" si="1595"/>
        <v>0</v>
      </c>
      <c r="AS2187">
        <f t="shared" si="1596"/>
        <v>0</v>
      </c>
      <c r="AT2187">
        <f t="shared" si="1597"/>
        <v>0</v>
      </c>
      <c r="AU2187">
        <f t="shared" si="1598"/>
        <v>0</v>
      </c>
      <c r="AV2187">
        <f t="shared" si="1599"/>
        <v>0</v>
      </c>
      <c r="AW2187">
        <f t="shared" si="1600"/>
        <v>0</v>
      </c>
      <c r="AX2187">
        <f t="shared" si="1601"/>
        <v>0</v>
      </c>
      <c r="AY2187">
        <f t="shared" si="1602"/>
        <v>0</v>
      </c>
      <c r="AZ2187">
        <f t="shared" si="1603"/>
        <v>0</v>
      </c>
      <c r="BA2187">
        <f t="shared" si="1604"/>
        <v>0</v>
      </c>
      <c r="BB2187">
        <f t="shared" si="1605"/>
        <v>0</v>
      </c>
      <c r="BC2187" s="356">
        <f t="shared" si="1606"/>
        <v>0</v>
      </c>
      <c r="BD2187" s="357">
        <f t="shared" si="1607"/>
        <v>0</v>
      </c>
      <c r="BE2187" s="358">
        <f t="shared" si="1608"/>
        <v>0</v>
      </c>
      <c r="BF2187" s="359">
        <f t="shared" si="1609"/>
        <v>0</v>
      </c>
      <c r="BG2187" s="356">
        <f t="shared" si="1610"/>
        <v>0</v>
      </c>
      <c r="BH2187" s="357">
        <f t="shared" si="1611"/>
        <v>0</v>
      </c>
      <c r="BI2187" s="358">
        <f t="shared" si="1612"/>
        <v>0</v>
      </c>
      <c r="BJ2187" s="359">
        <f t="shared" si="1613"/>
        <v>0</v>
      </c>
      <c r="BK2187" s="356">
        <f t="shared" si="1614"/>
        <v>0</v>
      </c>
      <c r="BL2187" s="357">
        <f t="shared" si="1615"/>
        <v>0</v>
      </c>
      <c r="BM2187" s="358">
        <f t="shared" si="1616"/>
        <v>0</v>
      </c>
      <c r="BN2187" s="359">
        <f t="shared" si="1617"/>
        <v>0</v>
      </c>
      <c r="BO2187" s="293">
        <f t="shared" si="1618"/>
        <v>0</v>
      </c>
      <c r="BP2187" s="352" t="str">
        <f>IF(BO2187=0,"",
IF(SUM($BO$2177:BO2187)=1,BQ2187,
IF($BO$2297&gt;SUM($BO$2177:BO2187),_xlfn.CONCAT(", ",BQ2187),
IF($BO$2297=SUM($BO$2177:BO2187),_xlfn.CONCAT(" y ",BQ2187)))))</f>
        <v/>
      </c>
      <c r="BQ2187" s="120" t="s">
        <v>5145</v>
      </c>
      <c r="BR2187" s="290">
        <f t="shared" si="1619"/>
        <v>0</v>
      </c>
      <c r="BS2187" s="293">
        <f t="shared" si="1620"/>
        <v>0</v>
      </c>
      <c r="BT2187" s="283" t="str">
        <f>IF(BS2187=0,"",
IF(SUM($BS$2177:BS2187)=1,BU2187,
IF($BS$2297&gt;SUM($BS$2177:BS2187),_xlfn.CONCAT(", ",BU2187),
IF($BS$2297=SUM($BS$2177:BS2187),_xlfn.CONCAT(" y ",BU2187)))))</f>
        <v/>
      </c>
      <c r="BU2187" s="120" t="s">
        <v>5145</v>
      </c>
    </row>
    <row r="2188" spans="1:74" ht="15" customHeight="1">
      <c r="C2188" s="74" t="s">
        <v>5043</v>
      </c>
      <c r="D2188" s="855" t="str">
        <f>IF(CNGE_2026_M1_Secc1_Sub1!$D52="","",CNGE_2026_M1_Secc1_Sub1!$D52)</f>
        <v/>
      </c>
      <c r="E2188" s="723"/>
      <c r="F2188" s="723"/>
      <c r="G2188" s="723"/>
      <c r="H2188" s="723"/>
      <c r="I2188" s="723"/>
      <c r="J2188" s="723"/>
      <c r="K2188" s="723"/>
      <c r="L2188" s="723"/>
      <c r="M2188" s="723"/>
      <c r="N2188" s="723"/>
      <c r="O2188" s="724"/>
      <c r="P2188" s="639"/>
      <c r="Q2188" s="639"/>
      <c r="R2188" s="639"/>
      <c r="S2188" s="639"/>
      <c r="T2188" s="639"/>
      <c r="U2188" s="639"/>
      <c r="V2188" s="639"/>
      <c r="W2188" s="639"/>
      <c r="X2188" s="639"/>
      <c r="Y2188" s="639"/>
      <c r="Z2188" s="639"/>
      <c r="AA2188" s="639"/>
      <c r="AB2188" s="639"/>
      <c r="AC2188" s="639"/>
      <c r="AD2188" s="639"/>
      <c r="AI2188">
        <f t="shared" si="1586"/>
        <v>0</v>
      </c>
      <c r="AJ2188">
        <f t="shared" si="1587"/>
        <v>0</v>
      </c>
      <c r="AK2188">
        <f t="shared" si="1588"/>
        <v>0</v>
      </c>
      <c r="AL2188">
        <f t="shared" si="1589"/>
        <v>0</v>
      </c>
      <c r="AM2188">
        <f t="shared" si="1590"/>
        <v>0</v>
      </c>
      <c r="AN2188">
        <f t="shared" si="1591"/>
        <v>0</v>
      </c>
      <c r="AO2188">
        <f t="shared" si="1592"/>
        <v>0</v>
      </c>
      <c r="AP2188">
        <f t="shared" si="1593"/>
        <v>0</v>
      </c>
      <c r="AQ2188">
        <f t="shared" si="1594"/>
        <v>0</v>
      </c>
      <c r="AR2188">
        <f t="shared" si="1595"/>
        <v>0</v>
      </c>
      <c r="AS2188">
        <f t="shared" si="1596"/>
        <v>0</v>
      </c>
      <c r="AT2188">
        <f t="shared" si="1597"/>
        <v>0</v>
      </c>
      <c r="AU2188">
        <f t="shared" si="1598"/>
        <v>0</v>
      </c>
      <c r="AV2188">
        <f t="shared" si="1599"/>
        <v>0</v>
      </c>
      <c r="AW2188">
        <f t="shared" si="1600"/>
        <v>0</v>
      </c>
      <c r="AX2188">
        <f t="shared" si="1601"/>
        <v>0</v>
      </c>
      <c r="AY2188">
        <f t="shared" si="1602"/>
        <v>0</v>
      </c>
      <c r="AZ2188">
        <f t="shared" si="1603"/>
        <v>0</v>
      </c>
      <c r="BA2188">
        <f t="shared" si="1604"/>
        <v>0</v>
      </c>
      <c r="BB2188">
        <f t="shared" si="1605"/>
        <v>0</v>
      </c>
      <c r="BC2188" s="356">
        <f t="shared" si="1606"/>
        <v>0</v>
      </c>
      <c r="BD2188" s="357">
        <f t="shared" si="1607"/>
        <v>0</v>
      </c>
      <c r="BE2188" s="358">
        <f t="shared" si="1608"/>
        <v>0</v>
      </c>
      <c r="BF2188" s="359">
        <f t="shared" si="1609"/>
        <v>0</v>
      </c>
      <c r="BG2188" s="356">
        <f t="shared" si="1610"/>
        <v>0</v>
      </c>
      <c r="BH2188" s="357">
        <f t="shared" si="1611"/>
        <v>0</v>
      </c>
      <c r="BI2188" s="358">
        <f t="shared" si="1612"/>
        <v>0</v>
      </c>
      <c r="BJ2188" s="359">
        <f t="shared" si="1613"/>
        <v>0</v>
      </c>
      <c r="BK2188" s="356">
        <f t="shared" si="1614"/>
        <v>0</v>
      </c>
      <c r="BL2188" s="357">
        <f t="shared" si="1615"/>
        <v>0</v>
      </c>
      <c r="BM2188" s="358">
        <f t="shared" si="1616"/>
        <v>0</v>
      </c>
      <c r="BN2188" s="359">
        <f t="shared" si="1617"/>
        <v>0</v>
      </c>
      <c r="BO2188" s="293">
        <f t="shared" si="1618"/>
        <v>0</v>
      </c>
      <c r="BP2188" s="352" t="str">
        <f>IF(BO2188=0,"",
IF(SUM($BO$2177:BO2188)=1,BQ2188,
IF($BO$2297&gt;SUM($BO$2177:BO2188),_xlfn.CONCAT(", ",BQ2188),
IF($BO$2297=SUM($BO$2177:BO2188),_xlfn.CONCAT(" y ",BQ2188)))))</f>
        <v/>
      </c>
      <c r="BQ2188" s="120" t="s">
        <v>5147</v>
      </c>
      <c r="BR2188" s="290">
        <f t="shared" si="1619"/>
        <v>0</v>
      </c>
      <c r="BS2188" s="293">
        <f t="shared" si="1620"/>
        <v>0</v>
      </c>
      <c r="BT2188" s="283" t="str">
        <f>IF(BS2188=0,"",
IF(SUM($BS$2177:BS2188)=1,BU2188,
IF($BS$2297&gt;SUM($BS$2177:BS2188),_xlfn.CONCAT(", ",BU2188),
IF($BS$2297=SUM($BS$2177:BS2188),_xlfn.CONCAT(" y ",BU2188)))))</f>
        <v/>
      </c>
      <c r="BU2188" s="120" t="s">
        <v>5147</v>
      </c>
    </row>
    <row r="2189" spans="1:74" ht="15" customHeight="1">
      <c r="C2189" s="74" t="s">
        <v>5044</v>
      </c>
      <c r="D2189" s="855" t="str">
        <f>IF(CNGE_2026_M1_Secc1_Sub1!$D53="","",CNGE_2026_M1_Secc1_Sub1!$D53)</f>
        <v/>
      </c>
      <c r="E2189" s="723"/>
      <c r="F2189" s="723"/>
      <c r="G2189" s="723"/>
      <c r="H2189" s="723"/>
      <c r="I2189" s="723"/>
      <c r="J2189" s="723"/>
      <c r="K2189" s="723"/>
      <c r="L2189" s="723"/>
      <c r="M2189" s="723"/>
      <c r="N2189" s="723"/>
      <c r="O2189" s="724"/>
      <c r="P2189" s="639"/>
      <c r="Q2189" s="639"/>
      <c r="R2189" s="639"/>
      <c r="S2189" s="639"/>
      <c r="T2189" s="639"/>
      <c r="U2189" s="639"/>
      <c r="V2189" s="639"/>
      <c r="W2189" s="639"/>
      <c r="X2189" s="639"/>
      <c r="Y2189" s="639"/>
      <c r="Z2189" s="639"/>
      <c r="AA2189" s="639"/>
      <c r="AB2189" s="639"/>
      <c r="AC2189" s="639"/>
      <c r="AD2189" s="639"/>
      <c r="AI2189">
        <f t="shared" si="1586"/>
        <v>0</v>
      </c>
      <c r="AJ2189">
        <f t="shared" si="1587"/>
        <v>0</v>
      </c>
      <c r="AK2189">
        <f t="shared" si="1588"/>
        <v>0</v>
      </c>
      <c r="AL2189">
        <f t="shared" si="1589"/>
        <v>0</v>
      </c>
      <c r="AM2189">
        <f t="shared" si="1590"/>
        <v>0</v>
      </c>
      <c r="AN2189">
        <f t="shared" si="1591"/>
        <v>0</v>
      </c>
      <c r="AO2189">
        <f t="shared" si="1592"/>
        <v>0</v>
      </c>
      <c r="AP2189">
        <f t="shared" si="1593"/>
        <v>0</v>
      </c>
      <c r="AQ2189">
        <f t="shared" si="1594"/>
        <v>0</v>
      </c>
      <c r="AR2189">
        <f t="shared" si="1595"/>
        <v>0</v>
      </c>
      <c r="AS2189">
        <f t="shared" si="1596"/>
        <v>0</v>
      </c>
      <c r="AT2189">
        <f t="shared" si="1597"/>
        <v>0</v>
      </c>
      <c r="AU2189">
        <f t="shared" si="1598"/>
        <v>0</v>
      </c>
      <c r="AV2189">
        <f t="shared" si="1599"/>
        <v>0</v>
      </c>
      <c r="AW2189">
        <f t="shared" si="1600"/>
        <v>0</v>
      </c>
      <c r="AX2189">
        <f t="shared" si="1601"/>
        <v>0</v>
      </c>
      <c r="AY2189">
        <f t="shared" si="1602"/>
        <v>0</v>
      </c>
      <c r="AZ2189">
        <f t="shared" si="1603"/>
        <v>0</v>
      </c>
      <c r="BA2189">
        <f t="shared" si="1604"/>
        <v>0</v>
      </c>
      <c r="BB2189">
        <f t="shared" si="1605"/>
        <v>0</v>
      </c>
      <c r="BC2189" s="356">
        <f t="shared" si="1606"/>
        <v>0</v>
      </c>
      <c r="BD2189" s="357">
        <f t="shared" si="1607"/>
        <v>0</v>
      </c>
      <c r="BE2189" s="358">
        <f t="shared" si="1608"/>
        <v>0</v>
      </c>
      <c r="BF2189" s="359">
        <f t="shared" si="1609"/>
        <v>0</v>
      </c>
      <c r="BG2189" s="356">
        <f t="shared" si="1610"/>
        <v>0</v>
      </c>
      <c r="BH2189" s="357">
        <f t="shared" si="1611"/>
        <v>0</v>
      </c>
      <c r="BI2189" s="358">
        <f t="shared" si="1612"/>
        <v>0</v>
      </c>
      <c r="BJ2189" s="359">
        <f t="shared" si="1613"/>
        <v>0</v>
      </c>
      <c r="BK2189" s="356">
        <f t="shared" si="1614"/>
        <v>0</v>
      </c>
      <c r="BL2189" s="357">
        <f t="shared" si="1615"/>
        <v>0</v>
      </c>
      <c r="BM2189" s="358">
        <f t="shared" si="1616"/>
        <v>0</v>
      </c>
      <c r="BN2189" s="359">
        <f t="shared" si="1617"/>
        <v>0</v>
      </c>
      <c r="BO2189" s="293">
        <f t="shared" si="1618"/>
        <v>0</v>
      </c>
      <c r="BP2189" s="352" t="str">
        <f>IF(BO2189=0,"",
IF(SUM($BO$2177:BO2189)=1,BQ2189,
IF($BO$2297&gt;SUM($BO$2177:BO2189),_xlfn.CONCAT(", ",BQ2189),
IF($BO$2297=SUM($BO$2177:BO2189),_xlfn.CONCAT(" y ",BQ2189)))))</f>
        <v/>
      </c>
      <c r="BQ2189" s="120" t="s">
        <v>5149</v>
      </c>
      <c r="BR2189" s="290">
        <f t="shared" si="1619"/>
        <v>0</v>
      </c>
      <c r="BS2189" s="293">
        <f t="shared" si="1620"/>
        <v>0</v>
      </c>
      <c r="BT2189" s="283" t="str">
        <f>IF(BS2189=0,"",
IF(SUM($BS$2177:BS2189)=1,BU2189,
IF($BS$2297&gt;SUM($BS$2177:BS2189),_xlfn.CONCAT(", ",BU2189),
IF($BS$2297=SUM($BS$2177:BS2189),_xlfn.CONCAT(" y ",BU2189)))))</f>
        <v/>
      </c>
      <c r="BU2189" s="120" t="s">
        <v>5149</v>
      </c>
    </row>
    <row r="2190" spans="1:74" ht="15" customHeight="1">
      <c r="C2190" s="74" t="s">
        <v>5045</v>
      </c>
      <c r="D2190" s="855" t="str">
        <f>IF(CNGE_2026_M1_Secc1_Sub1!$D54="","",CNGE_2026_M1_Secc1_Sub1!$D54)</f>
        <v/>
      </c>
      <c r="E2190" s="723"/>
      <c r="F2190" s="723"/>
      <c r="G2190" s="723"/>
      <c r="H2190" s="723"/>
      <c r="I2190" s="723"/>
      <c r="J2190" s="723"/>
      <c r="K2190" s="723"/>
      <c r="L2190" s="723"/>
      <c r="M2190" s="723"/>
      <c r="N2190" s="723"/>
      <c r="O2190" s="724"/>
      <c r="P2190" s="639"/>
      <c r="Q2190" s="639"/>
      <c r="R2190" s="639"/>
      <c r="S2190" s="639"/>
      <c r="T2190" s="639"/>
      <c r="U2190" s="639"/>
      <c r="V2190" s="639"/>
      <c r="W2190" s="639"/>
      <c r="X2190" s="639"/>
      <c r="Y2190" s="639"/>
      <c r="Z2190" s="639"/>
      <c r="AA2190" s="639"/>
      <c r="AB2190" s="639"/>
      <c r="AC2190" s="639"/>
      <c r="AD2190" s="639"/>
      <c r="AI2190">
        <f t="shared" si="1586"/>
        <v>0</v>
      </c>
      <c r="AJ2190">
        <f t="shared" si="1587"/>
        <v>0</v>
      </c>
      <c r="AK2190">
        <f t="shared" si="1588"/>
        <v>0</v>
      </c>
      <c r="AL2190">
        <f t="shared" si="1589"/>
        <v>0</v>
      </c>
      <c r="AM2190">
        <f t="shared" si="1590"/>
        <v>0</v>
      </c>
      <c r="AN2190">
        <f t="shared" si="1591"/>
        <v>0</v>
      </c>
      <c r="AO2190">
        <f t="shared" si="1592"/>
        <v>0</v>
      </c>
      <c r="AP2190">
        <f t="shared" si="1593"/>
        <v>0</v>
      </c>
      <c r="AQ2190">
        <f t="shared" si="1594"/>
        <v>0</v>
      </c>
      <c r="AR2190">
        <f t="shared" si="1595"/>
        <v>0</v>
      </c>
      <c r="AS2190">
        <f t="shared" si="1596"/>
        <v>0</v>
      </c>
      <c r="AT2190">
        <f t="shared" si="1597"/>
        <v>0</v>
      </c>
      <c r="AU2190">
        <f t="shared" si="1598"/>
        <v>0</v>
      </c>
      <c r="AV2190">
        <f t="shared" si="1599"/>
        <v>0</v>
      </c>
      <c r="AW2190">
        <f t="shared" si="1600"/>
        <v>0</v>
      </c>
      <c r="AX2190">
        <f t="shared" si="1601"/>
        <v>0</v>
      </c>
      <c r="AY2190">
        <f t="shared" si="1602"/>
        <v>0</v>
      </c>
      <c r="AZ2190">
        <f t="shared" si="1603"/>
        <v>0</v>
      </c>
      <c r="BA2190">
        <f t="shared" si="1604"/>
        <v>0</v>
      </c>
      <c r="BB2190">
        <f t="shared" si="1605"/>
        <v>0</v>
      </c>
      <c r="BC2190" s="356">
        <f t="shared" si="1606"/>
        <v>0</v>
      </c>
      <c r="BD2190" s="357">
        <f t="shared" si="1607"/>
        <v>0</v>
      </c>
      <c r="BE2190" s="358">
        <f t="shared" si="1608"/>
        <v>0</v>
      </c>
      <c r="BF2190" s="359">
        <f t="shared" si="1609"/>
        <v>0</v>
      </c>
      <c r="BG2190" s="356">
        <f t="shared" si="1610"/>
        <v>0</v>
      </c>
      <c r="BH2190" s="357">
        <f t="shared" si="1611"/>
        <v>0</v>
      </c>
      <c r="BI2190" s="358">
        <f t="shared" si="1612"/>
        <v>0</v>
      </c>
      <c r="BJ2190" s="359">
        <f t="shared" si="1613"/>
        <v>0</v>
      </c>
      <c r="BK2190" s="356">
        <f t="shared" si="1614"/>
        <v>0</v>
      </c>
      <c r="BL2190" s="357">
        <f t="shared" si="1615"/>
        <v>0</v>
      </c>
      <c r="BM2190" s="358">
        <f t="shared" si="1616"/>
        <v>0</v>
      </c>
      <c r="BN2190" s="359">
        <f t="shared" si="1617"/>
        <v>0</v>
      </c>
      <c r="BO2190" s="293">
        <f t="shared" si="1618"/>
        <v>0</v>
      </c>
      <c r="BP2190" s="352" t="str">
        <f>IF(BO2190=0,"",
IF(SUM($BO$2177:BO2190)=1,BQ2190,
IF($BO$2297&gt;SUM($BO$2177:BO2190),_xlfn.CONCAT(", ",BQ2190),
IF($BO$2297=SUM($BO$2177:BO2190),_xlfn.CONCAT(" y ",BQ2190)))))</f>
        <v/>
      </c>
      <c r="BQ2190" s="120" t="s">
        <v>5151</v>
      </c>
      <c r="BR2190" s="290">
        <f t="shared" si="1619"/>
        <v>0</v>
      </c>
      <c r="BS2190" s="293">
        <f t="shared" si="1620"/>
        <v>0</v>
      </c>
      <c r="BT2190" s="283" t="str">
        <f>IF(BS2190=0,"",
IF(SUM($BS$2177:BS2190)=1,BU2190,
IF($BS$2297&gt;SUM($BS$2177:BS2190),_xlfn.CONCAT(", ",BU2190),
IF($BS$2297=SUM($BS$2177:BS2190),_xlfn.CONCAT(" y ",BU2190)))))</f>
        <v/>
      </c>
      <c r="BU2190" s="120" t="s">
        <v>5151</v>
      </c>
    </row>
    <row r="2191" spans="1:74" ht="15" customHeight="1">
      <c r="C2191" s="74" t="s">
        <v>5046</v>
      </c>
      <c r="D2191" s="855" t="str">
        <f>IF(CNGE_2026_M1_Secc1_Sub1!$D55="","",CNGE_2026_M1_Secc1_Sub1!$D55)</f>
        <v/>
      </c>
      <c r="E2191" s="723"/>
      <c r="F2191" s="723"/>
      <c r="G2191" s="723"/>
      <c r="H2191" s="723"/>
      <c r="I2191" s="723"/>
      <c r="J2191" s="723"/>
      <c r="K2191" s="723"/>
      <c r="L2191" s="723"/>
      <c r="M2191" s="723"/>
      <c r="N2191" s="723"/>
      <c r="O2191" s="724"/>
      <c r="P2191" s="639"/>
      <c r="Q2191" s="639"/>
      <c r="R2191" s="639"/>
      <c r="S2191" s="639"/>
      <c r="T2191" s="639"/>
      <c r="U2191" s="639"/>
      <c r="V2191" s="639"/>
      <c r="W2191" s="639"/>
      <c r="X2191" s="639"/>
      <c r="Y2191" s="639"/>
      <c r="Z2191" s="639"/>
      <c r="AA2191" s="639"/>
      <c r="AB2191" s="639"/>
      <c r="AC2191" s="639"/>
      <c r="AD2191" s="639"/>
      <c r="AI2191">
        <f t="shared" si="1586"/>
        <v>0</v>
      </c>
      <c r="AJ2191">
        <f t="shared" si="1587"/>
        <v>0</v>
      </c>
      <c r="AK2191">
        <f t="shared" si="1588"/>
        <v>0</v>
      </c>
      <c r="AL2191">
        <f t="shared" si="1589"/>
        <v>0</v>
      </c>
      <c r="AM2191">
        <f t="shared" si="1590"/>
        <v>0</v>
      </c>
      <c r="AN2191">
        <f t="shared" si="1591"/>
        <v>0</v>
      </c>
      <c r="AO2191">
        <f t="shared" si="1592"/>
        <v>0</v>
      </c>
      <c r="AP2191">
        <f t="shared" si="1593"/>
        <v>0</v>
      </c>
      <c r="AQ2191">
        <f t="shared" si="1594"/>
        <v>0</v>
      </c>
      <c r="AR2191">
        <f t="shared" si="1595"/>
        <v>0</v>
      </c>
      <c r="AS2191">
        <f t="shared" si="1596"/>
        <v>0</v>
      </c>
      <c r="AT2191">
        <f t="shared" si="1597"/>
        <v>0</v>
      </c>
      <c r="AU2191">
        <f t="shared" si="1598"/>
        <v>0</v>
      </c>
      <c r="AV2191">
        <f t="shared" si="1599"/>
        <v>0</v>
      </c>
      <c r="AW2191">
        <f t="shared" si="1600"/>
        <v>0</v>
      </c>
      <c r="AX2191">
        <f t="shared" si="1601"/>
        <v>0</v>
      </c>
      <c r="AY2191">
        <f t="shared" si="1602"/>
        <v>0</v>
      </c>
      <c r="AZ2191">
        <f t="shared" si="1603"/>
        <v>0</v>
      </c>
      <c r="BA2191">
        <f t="shared" si="1604"/>
        <v>0</v>
      </c>
      <c r="BB2191">
        <f t="shared" si="1605"/>
        <v>0</v>
      </c>
      <c r="BC2191" s="356">
        <f t="shared" si="1606"/>
        <v>0</v>
      </c>
      <c r="BD2191" s="357">
        <f t="shared" si="1607"/>
        <v>0</v>
      </c>
      <c r="BE2191" s="358">
        <f t="shared" si="1608"/>
        <v>0</v>
      </c>
      <c r="BF2191" s="359">
        <f t="shared" si="1609"/>
        <v>0</v>
      </c>
      <c r="BG2191" s="356">
        <f t="shared" si="1610"/>
        <v>0</v>
      </c>
      <c r="BH2191" s="357">
        <f t="shared" si="1611"/>
        <v>0</v>
      </c>
      <c r="BI2191" s="358">
        <f t="shared" si="1612"/>
        <v>0</v>
      </c>
      <c r="BJ2191" s="359">
        <f t="shared" si="1613"/>
        <v>0</v>
      </c>
      <c r="BK2191" s="356">
        <f t="shared" si="1614"/>
        <v>0</v>
      </c>
      <c r="BL2191" s="357">
        <f t="shared" si="1615"/>
        <v>0</v>
      </c>
      <c r="BM2191" s="358">
        <f t="shared" si="1616"/>
        <v>0</v>
      </c>
      <c r="BN2191" s="359">
        <f t="shared" si="1617"/>
        <v>0</v>
      </c>
      <c r="BO2191" s="293">
        <f t="shared" si="1618"/>
        <v>0</v>
      </c>
      <c r="BP2191" s="352" t="str">
        <f>IF(BO2191=0,"",
IF(SUM($BO$2177:BO2191)=1,BQ2191,
IF($BO$2297&gt;SUM($BO$2177:BO2191),_xlfn.CONCAT(", ",BQ2191),
IF($BO$2297=SUM($BO$2177:BO2191),_xlfn.CONCAT(" y ",BQ2191)))))</f>
        <v/>
      </c>
      <c r="BQ2191" s="120" t="s">
        <v>5153</v>
      </c>
      <c r="BR2191" s="290">
        <f t="shared" si="1619"/>
        <v>0</v>
      </c>
      <c r="BS2191" s="293">
        <f t="shared" si="1620"/>
        <v>0</v>
      </c>
      <c r="BT2191" s="283" t="str">
        <f>IF(BS2191=0,"",
IF(SUM($BS$2177:BS2191)=1,BU2191,
IF($BS$2297&gt;SUM($BS$2177:BS2191),_xlfn.CONCAT(", ",BU2191),
IF($BS$2297=SUM($BS$2177:BS2191),_xlfn.CONCAT(" y ",BU2191)))))</f>
        <v/>
      </c>
      <c r="BU2191" s="120" t="s">
        <v>5153</v>
      </c>
    </row>
    <row r="2192" spans="1:74" ht="15" customHeight="1">
      <c r="C2192" s="74" t="s">
        <v>5047</v>
      </c>
      <c r="D2192" s="855" t="str">
        <f>IF(CNGE_2026_M1_Secc1_Sub1!$D56="","",CNGE_2026_M1_Secc1_Sub1!$D56)</f>
        <v/>
      </c>
      <c r="E2192" s="723"/>
      <c r="F2192" s="723"/>
      <c r="G2192" s="723"/>
      <c r="H2192" s="723"/>
      <c r="I2192" s="723"/>
      <c r="J2192" s="723"/>
      <c r="K2192" s="723"/>
      <c r="L2192" s="723"/>
      <c r="M2192" s="723"/>
      <c r="N2192" s="723"/>
      <c r="O2192" s="724"/>
      <c r="P2192" s="639"/>
      <c r="Q2192" s="639"/>
      <c r="R2192" s="639"/>
      <c r="S2192" s="639"/>
      <c r="T2192" s="639"/>
      <c r="U2192" s="639"/>
      <c r="V2192" s="639"/>
      <c r="W2192" s="639"/>
      <c r="X2192" s="639"/>
      <c r="Y2192" s="639"/>
      <c r="Z2192" s="639"/>
      <c r="AA2192" s="639"/>
      <c r="AB2192" s="639"/>
      <c r="AC2192" s="639"/>
      <c r="AD2192" s="639"/>
      <c r="AI2192">
        <f t="shared" si="1586"/>
        <v>0</v>
      </c>
      <c r="AJ2192">
        <f t="shared" si="1587"/>
        <v>0</v>
      </c>
      <c r="AK2192">
        <f t="shared" si="1588"/>
        <v>0</v>
      </c>
      <c r="AL2192">
        <f t="shared" si="1589"/>
        <v>0</v>
      </c>
      <c r="AM2192">
        <f t="shared" si="1590"/>
        <v>0</v>
      </c>
      <c r="AN2192">
        <f t="shared" si="1591"/>
        <v>0</v>
      </c>
      <c r="AO2192">
        <f t="shared" si="1592"/>
        <v>0</v>
      </c>
      <c r="AP2192">
        <f t="shared" si="1593"/>
        <v>0</v>
      </c>
      <c r="AQ2192">
        <f t="shared" si="1594"/>
        <v>0</v>
      </c>
      <c r="AR2192">
        <f t="shared" si="1595"/>
        <v>0</v>
      </c>
      <c r="AS2192">
        <f t="shared" si="1596"/>
        <v>0</v>
      </c>
      <c r="AT2192">
        <f t="shared" si="1597"/>
        <v>0</v>
      </c>
      <c r="AU2192">
        <f t="shared" si="1598"/>
        <v>0</v>
      </c>
      <c r="AV2192">
        <f t="shared" si="1599"/>
        <v>0</v>
      </c>
      <c r="AW2192">
        <f t="shared" si="1600"/>
        <v>0</v>
      </c>
      <c r="AX2192">
        <f t="shared" si="1601"/>
        <v>0</v>
      </c>
      <c r="AY2192">
        <f t="shared" si="1602"/>
        <v>0</v>
      </c>
      <c r="AZ2192">
        <f t="shared" si="1603"/>
        <v>0</v>
      </c>
      <c r="BA2192">
        <f t="shared" si="1604"/>
        <v>0</v>
      </c>
      <c r="BB2192">
        <f t="shared" si="1605"/>
        <v>0</v>
      </c>
      <c r="BC2192" s="356">
        <f t="shared" si="1606"/>
        <v>0</v>
      </c>
      <c r="BD2192" s="357">
        <f t="shared" si="1607"/>
        <v>0</v>
      </c>
      <c r="BE2192" s="358">
        <f t="shared" si="1608"/>
        <v>0</v>
      </c>
      <c r="BF2192" s="359">
        <f t="shared" si="1609"/>
        <v>0</v>
      </c>
      <c r="BG2192" s="356">
        <f t="shared" si="1610"/>
        <v>0</v>
      </c>
      <c r="BH2192" s="357">
        <f t="shared" si="1611"/>
        <v>0</v>
      </c>
      <c r="BI2192" s="358">
        <f t="shared" si="1612"/>
        <v>0</v>
      </c>
      <c r="BJ2192" s="359">
        <f t="shared" si="1613"/>
        <v>0</v>
      </c>
      <c r="BK2192" s="356">
        <f t="shared" si="1614"/>
        <v>0</v>
      </c>
      <c r="BL2192" s="357">
        <f t="shared" si="1615"/>
        <v>0</v>
      </c>
      <c r="BM2192" s="358">
        <f t="shared" si="1616"/>
        <v>0</v>
      </c>
      <c r="BN2192" s="359">
        <f t="shared" si="1617"/>
        <v>0</v>
      </c>
      <c r="BO2192" s="293">
        <f t="shared" si="1618"/>
        <v>0</v>
      </c>
      <c r="BP2192" s="352" t="str">
        <f>IF(BO2192=0,"",
IF(SUM($BO$2177:BO2192)=1,BQ2192,
IF($BO$2297&gt;SUM($BO$2177:BO2192),_xlfn.CONCAT(", ",BQ2192),
IF($BO$2297=SUM($BO$2177:BO2192),_xlfn.CONCAT(" y ",BQ2192)))))</f>
        <v/>
      </c>
      <c r="BQ2192" s="120" t="s">
        <v>5155</v>
      </c>
      <c r="BR2192" s="290">
        <f t="shared" si="1619"/>
        <v>0</v>
      </c>
      <c r="BS2192" s="293">
        <f t="shared" si="1620"/>
        <v>0</v>
      </c>
      <c r="BT2192" s="283" t="str">
        <f>IF(BS2192=0,"",
IF(SUM($BS$2177:BS2192)=1,BU2192,
IF($BS$2297&gt;SUM($BS$2177:BS2192),_xlfn.CONCAT(", ",BU2192),
IF($BS$2297=SUM($BS$2177:BS2192),_xlfn.CONCAT(" y ",BU2192)))))</f>
        <v/>
      </c>
      <c r="BU2192" s="120" t="s">
        <v>5155</v>
      </c>
    </row>
    <row r="2193" spans="3:73" ht="15" customHeight="1">
      <c r="C2193" s="74" t="s">
        <v>5048</v>
      </c>
      <c r="D2193" s="855" t="str">
        <f>IF(CNGE_2026_M1_Secc1_Sub1!$D57="","",CNGE_2026_M1_Secc1_Sub1!$D57)</f>
        <v/>
      </c>
      <c r="E2193" s="723"/>
      <c r="F2193" s="723"/>
      <c r="G2193" s="723"/>
      <c r="H2193" s="723"/>
      <c r="I2193" s="723"/>
      <c r="J2193" s="723"/>
      <c r="K2193" s="723"/>
      <c r="L2193" s="723"/>
      <c r="M2193" s="723"/>
      <c r="N2193" s="723"/>
      <c r="O2193" s="724"/>
      <c r="P2193" s="639"/>
      <c r="Q2193" s="639"/>
      <c r="R2193" s="639"/>
      <c r="S2193" s="639"/>
      <c r="T2193" s="639"/>
      <c r="U2193" s="639"/>
      <c r="V2193" s="639"/>
      <c r="W2193" s="639"/>
      <c r="X2193" s="639"/>
      <c r="Y2193" s="639"/>
      <c r="Z2193" s="639"/>
      <c r="AA2193" s="639"/>
      <c r="AB2193" s="639"/>
      <c r="AC2193" s="639"/>
      <c r="AD2193" s="639"/>
      <c r="AI2193">
        <f t="shared" si="1586"/>
        <v>0</v>
      </c>
      <c r="AJ2193">
        <f t="shared" si="1587"/>
        <v>0</v>
      </c>
      <c r="AK2193">
        <f t="shared" si="1588"/>
        <v>0</v>
      </c>
      <c r="AL2193">
        <f t="shared" si="1589"/>
        <v>0</v>
      </c>
      <c r="AM2193">
        <f t="shared" si="1590"/>
        <v>0</v>
      </c>
      <c r="AN2193">
        <f t="shared" si="1591"/>
        <v>0</v>
      </c>
      <c r="AO2193">
        <f t="shared" si="1592"/>
        <v>0</v>
      </c>
      <c r="AP2193">
        <f t="shared" si="1593"/>
        <v>0</v>
      </c>
      <c r="AQ2193">
        <f t="shared" si="1594"/>
        <v>0</v>
      </c>
      <c r="AR2193">
        <f t="shared" si="1595"/>
        <v>0</v>
      </c>
      <c r="AS2193">
        <f t="shared" si="1596"/>
        <v>0</v>
      </c>
      <c r="AT2193">
        <f t="shared" si="1597"/>
        <v>0</v>
      </c>
      <c r="AU2193">
        <f t="shared" si="1598"/>
        <v>0</v>
      </c>
      <c r="AV2193">
        <f t="shared" si="1599"/>
        <v>0</v>
      </c>
      <c r="AW2193">
        <f t="shared" si="1600"/>
        <v>0</v>
      </c>
      <c r="AX2193">
        <f t="shared" si="1601"/>
        <v>0</v>
      </c>
      <c r="AY2193">
        <f t="shared" si="1602"/>
        <v>0</v>
      </c>
      <c r="AZ2193">
        <f t="shared" si="1603"/>
        <v>0</v>
      </c>
      <c r="BA2193">
        <f t="shared" si="1604"/>
        <v>0</v>
      </c>
      <c r="BB2193">
        <f t="shared" si="1605"/>
        <v>0</v>
      </c>
      <c r="BC2193" s="356">
        <f t="shared" si="1606"/>
        <v>0</v>
      </c>
      <c r="BD2193" s="357">
        <f t="shared" si="1607"/>
        <v>0</v>
      </c>
      <c r="BE2193" s="358">
        <f t="shared" si="1608"/>
        <v>0</v>
      </c>
      <c r="BF2193" s="359">
        <f t="shared" si="1609"/>
        <v>0</v>
      </c>
      <c r="BG2193" s="356">
        <f t="shared" si="1610"/>
        <v>0</v>
      </c>
      <c r="BH2193" s="357">
        <f t="shared" si="1611"/>
        <v>0</v>
      </c>
      <c r="BI2193" s="358">
        <f t="shared" si="1612"/>
        <v>0</v>
      </c>
      <c r="BJ2193" s="359">
        <f t="shared" si="1613"/>
        <v>0</v>
      </c>
      <c r="BK2193" s="356">
        <f t="shared" si="1614"/>
        <v>0</v>
      </c>
      <c r="BL2193" s="357">
        <f t="shared" si="1615"/>
        <v>0</v>
      </c>
      <c r="BM2193" s="358">
        <f t="shared" si="1616"/>
        <v>0</v>
      </c>
      <c r="BN2193" s="359">
        <f t="shared" si="1617"/>
        <v>0</v>
      </c>
      <c r="BO2193" s="293">
        <f t="shared" si="1618"/>
        <v>0</v>
      </c>
      <c r="BP2193" s="352" t="str">
        <f>IF(BO2193=0,"",
IF(SUM($BO$2177:BO2193)=1,BQ2193,
IF($BO$2297&gt;SUM($BO$2177:BO2193),_xlfn.CONCAT(", ",BQ2193),
IF($BO$2297=SUM($BO$2177:BO2193),_xlfn.CONCAT(" y ",BQ2193)))))</f>
        <v/>
      </c>
      <c r="BQ2193" s="120" t="s">
        <v>5157</v>
      </c>
      <c r="BR2193" s="290">
        <f t="shared" si="1619"/>
        <v>0</v>
      </c>
      <c r="BS2193" s="293">
        <f t="shared" si="1620"/>
        <v>0</v>
      </c>
      <c r="BT2193" s="283" t="str">
        <f>IF(BS2193=0,"",
IF(SUM($BS$2177:BS2193)=1,BU2193,
IF($BS$2297&gt;SUM($BS$2177:BS2193),_xlfn.CONCAT(", ",BU2193),
IF($BS$2297=SUM($BS$2177:BS2193),_xlfn.CONCAT(" y ",BU2193)))))</f>
        <v/>
      </c>
      <c r="BU2193" s="120" t="s">
        <v>5157</v>
      </c>
    </row>
    <row r="2194" spans="3:73" ht="15" customHeight="1">
      <c r="C2194" s="74" t="s">
        <v>5049</v>
      </c>
      <c r="D2194" s="855" t="str">
        <f>IF(CNGE_2026_M1_Secc1_Sub1!$D58="","",CNGE_2026_M1_Secc1_Sub1!$D58)</f>
        <v/>
      </c>
      <c r="E2194" s="723"/>
      <c r="F2194" s="723"/>
      <c r="G2194" s="723"/>
      <c r="H2194" s="723"/>
      <c r="I2194" s="723"/>
      <c r="J2194" s="723"/>
      <c r="K2194" s="723"/>
      <c r="L2194" s="723"/>
      <c r="M2194" s="723"/>
      <c r="N2194" s="723"/>
      <c r="O2194" s="724"/>
      <c r="P2194" s="639"/>
      <c r="Q2194" s="639"/>
      <c r="R2194" s="639"/>
      <c r="S2194" s="639"/>
      <c r="T2194" s="639"/>
      <c r="U2194" s="639"/>
      <c r="V2194" s="639"/>
      <c r="W2194" s="639"/>
      <c r="X2194" s="639"/>
      <c r="Y2194" s="639"/>
      <c r="Z2194" s="639"/>
      <c r="AA2194" s="639"/>
      <c r="AB2194" s="639"/>
      <c r="AC2194" s="639"/>
      <c r="AD2194" s="639"/>
      <c r="AI2194">
        <f t="shared" si="1586"/>
        <v>0</v>
      </c>
      <c r="AJ2194">
        <f t="shared" si="1587"/>
        <v>0</v>
      </c>
      <c r="AK2194">
        <f t="shared" si="1588"/>
        <v>0</v>
      </c>
      <c r="AL2194">
        <f t="shared" si="1589"/>
        <v>0</v>
      </c>
      <c r="AM2194">
        <f t="shared" si="1590"/>
        <v>0</v>
      </c>
      <c r="AN2194">
        <f t="shared" si="1591"/>
        <v>0</v>
      </c>
      <c r="AO2194">
        <f t="shared" si="1592"/>
        <v>0</v>
      </c>
      <c r="AP2194">
        <f t="shared" si="1593"/>
        <v>0</v>
      </c>
      <c r="AQ2194">
        <f t="shared" si="1594"/>
        <v>0</v>
      </c>
      <c r="AR2194">
        <f t="shared" si="1595"/>
        <v>0</v>
      </c>
      <c r="AS2194">
        <f t="shared" si="1596"/>
        <v>0</v>
      </c>
      <c r="AT2194">
        <f t="shared" si="1597"/>
        <v>0</v>
      </c>
      <c r="AU2194">
        <f t="shared" si="1598"/>
        <v>0</v>
      </c>
      <c r="AV2194">
        <f t="shared" si="1599"/>
        <v>0</v>
      </c>
      <c r="AW2194">
        <f t="shared" si="1600"/>
        <v>0</v>
      </c>
      <c r="AX2194">
        <f t="shared" si="1601"/>
        <v>0</v>
      </c>
      <c r="AY2194">
        <f t="shared" si="1602"/>
        <v>0</v>
      </c>
      <c r="AZ2194">
        <f t="shared" si="1603"/>
        <v>0</v>
      </c>
      <c r="BA2194">
        <f t="shared" si="1604"/>
        <v>0</v>
      </c>
      <c r="BB2194">
        <f t="shared" si="1605"/>
        <v>0</v>
      </c>
      <c r="BC2194" s="356">
        <f t="shared" si="1606"/>
        <v>0</v>
      </c>
      <c r="BD2194" s="357">
        <f t="shared" si="1607"/>
        <v>0</v>
      </c>
      <c r="BE2194" s="358">
        <f t="shared" si="1608"/>
        <v>0</v>
      </c>
      <c r="BF2194" s="359">
        <f t="shared" si="1609"/>
        <v>0</v>
      </c>
      <c r="BG2194" s="356">
        <f t="shared" si="1610"/>
        <v>0</v>
      </c>
      <c r="BH2194" s="357">
        <f t="shared" si="1611"/>
        <v>0</v>
      </c>
      <c r="BI2194" s="358">
        <f t="shared" si="1612"/>
        <v>0</v>
      </c>
      <c r="BJ2194" s="359">
        <f t="shared" si="1613"/>
        <v>0</v>
      </c>
      <c r="BK2194" s="356">
        <f t="shared" si="1614"/>
        <v>0</v>
      </c>
      <c r="BL2194" s="357">
        <f t="shared" si="1615"/>
        <v>0</v>
      </c>
      <c r="BM2194" s="358">
        <f t="shared" si="1616"/>
        <v>0</v>
      </c>
      <c r="BN2194" s="359">
        <f t="shared" si="1617"/>
        <v>0</v>
      </c>
      <c r="BO2194" s="293">
        <f t="shared" si="1618"/>
        <v>0</v>
      </c>
      <c r="BP2194" s="352" t="str">
        <f>IF(BO2194=0,"",
IF(SUM($BO$2177:BO2194)=1,BQ2194,
IF($BO$2297&gt;SUM($BO$2177:BO2194),_xlfn.CONCAT(", ",BQ2194),
IF($BO$2297=SUM($BO$2177:BO2194),_xlfn.CONCAT(" y ",BQ2194)))))</f>
        <v/>
      </c>
      <c r="BQ2194" s="120" t="s">
        <v>5159</v>
      </c>
      <c r="BR2194" s="290">
        <f t="shared" si="1619"/>
        <v>0</v>
      </c>
      <c r="BS2194" s="293">
        <f t="shared" si="1620"/>
        <v>0</v>
      </c>
      <c r="BT2194" s="283" t="str">
        <f>IF(BS2194=0,"",
IF(SUM($BS$2177:BS2194)=1,BU2194,
IF($BS$2297&gt;SUM($BS$2177:BS2194),_xlfn.CONCAT(", ",BU2194),
IF($BS$2297=SUM($BS$2177:BS2194),_xlfn.CONCAT(" y ",BU2194)))))</f>
        <v/>
      </c>
      <c r="BU2194" s="120" t="s">
        <v>5159</v>
      </c>
    </row>
    <row r="2195" spans="3:73" ht="15" customHeight="1">
      <c r="C2195" s="74" t="s">
        <v>5050</v>
      </c>
      <c r="D2195" s="855" t="str">
        <f>IF(CNGE_2026_M1_Secc1_Sub1!$D59="","",CNGE_2026_M1_Secc1_Sub1!$D59)</f>
        <v/>
      </c>
      <c r="E2195" s="723"/>
      <c r="F2195" s="723"/>
      <c r="G2195" s="723"/>
      <c r="H2195" s="723"/>
      <c r="I2195" s="723"/>
      <c r="J2195" s="723"/>
      <c r="K2195" s="723"/>
      <c r="L2195" s="723"/>
      <c r="M2195" s="723"/>
      <c r="N2195" s="723"/>
      <c r="O2195" s="724"/>
      <c r="P2195" s="639"/>
      <c r="Q2195" s="639"/>
      <c r="R2195" s="639"/>
      <c r="S2195" s="639"/>
      <c r="T2195" s="639"/>
      <c r="U2195" s="639"/>
      <c r="V2195" s="639"/>
      <c r="W2195" s="639"/>
      <c r="X2195" s="639"/>
      <c r="Y2195" s="639"/>
      <c r="Z2195" s="639"/>
      <c r="AA2195" s="639"/>
      <c r="AB2195" s="639"/>
      <c r="AC2195" s="639"/>
      <c r="AD2195" s="639"/>
      <c r="AI2195">
        <f t="shared" si="1586"/>
        <v>0</v>
      </c>
      <c r="AJ2195">
        <f t="shared" si="1587"/>
        <v>0</v>
      </c>
      <c r="AK2195">
        <f t="shared" si="1588"/>
        <v>0</v>
      </c>
      <c r="AL2195">
        <f t="shared" si="1589"/>
        <v>0</v>
      </c>
      <c r="AM2195">
        <f t="shared" si="1590"/>
        <v>0</v>
      </c>
      <c r="AN2195">
        <f t="shared" si="1591"/>
        <v>0</v>
      </c>
      <c r="AO2195">
        <f t="shared" si="1592"/>
        <v>0</v>
      </c>
      <c r="AP2195">
        <f t="shared" si="1593"/>
        <v>0</v>
      </c>
      <c r="AQ2195">
        <f t="shared" si="1594"/>
        <v>0</v>
      </c>
      <c r="AR2195">
        <f t="shared" si="1595"/>
        <v>0</v>
      </c>
      <c r="AS2195">
        <f t="shared" si="1596"/>
        <v>0</v>
      </c>
      <c r="AT2195">
        <f t="shared" si="1597"/>
        <v>0</v>
      </c>
      <c r="AU2195">
        <f t="shared" si="1598"/>
        <v>0</v>
      </c>
      <c r="AV2195">
        <f t="shared" si="1599"/>
        <v>0</v>
      </c>
      <c r="AW2195">
        <f t="shared" si="1600"/>
        <v>0</v>
      </c>
      <c r="AX2195">
        <f t="shared" si="1601"/>
        <v>0</v>
      </c>
      <c r="AY2195">
        <f t="shared" si="1602"/>
        <v>0</v>
      </c>
      <c r="AZ2195">
        <f t="shared" si="1603"/>
        <v>0</v>
      </c>
      <c r="BA2195">
        <f t="shared" si="1604"/>
        <v>0</v>
      </c>
      <c r="BB2195">
        <f t="shared" si="1605"/>
        <v>0</v>
      </c>
      <c r="BC2195" s="356">
        <f t="shared" si="1606"/>
        <v>0</v>
      </c>
      <c r="BD2195" s="357">
        <f t="shared" si="1607"/>
        <v>0</v>
      </c>
      <c r="BE2195" s="358">
        <f t="shared" si="1608"/>
        <v>0</v>
      </c>
      <c r="BF2195" s="359">
        <f t="shared" si="1609"/>
        <v>0</v>
      </c>
      <c r="BG2195" s="356">
        <f t="shared" si="1610"/>
        <v>0</v>
      </c>
      <c r="BH2195" s="357">
        <f t="shared" si="1611"/>
        <v>0</v>
      </c>
      <c r="BI2195" s="358">
        <f t="shared" si="1612"/>
        <v>0</v>
      </c>
      <c r="BJ2195" s="359">
        <f t="shared" si="1613"/>
        <v>0</v>
      </c>
      <c r="BK2195" s="356">
        <f t="shared" si="1614"/>
        <v>0</v>
      </c>
      <c r="BL2195" s="357">
        <f t="shared" si="1615"/>
        <v>0</v>
      </c>
      <c r="BM2195" s="358">
        <f t="shared" si="1616"/>
        <v>0</v>
      </c>
      <c r="BN2195" s="359">
        <f t="shared" si="1617"/>
        <v>0</v>
      </c>
      <c r="BO2195" s="293">
        <f t="shared" si="1618"/>
        <v>0</v>
      </c>
      <c r="BP2195" s="352" t="str">
        <f>IF(BO2195=0,"",
IF(SUM($BO$2177:BO2195)=1,BQ2195,
IF($BO$2297&gt;SUM($BO$2177:BO2195),_xlfn.CONCAT(", ",BQ2195),
IF($BO$2297=SUM($BO$2177:BO2195),_xlfn.CONCAT(" y ",BQ2195)))))</f>
        <v/>
      </c>
      <c r="BQ2195" s="120" t="s">
        <v>5161</v>
      </c>
      <c r="BR2195" s="290">
        <f t="shared" si="1619"/>
        <v>0</v>
      </c>
      <c r="BS2195" s="293">
        <f t="shared" si="1620"/>
        <v>0</v>
      </c>
      <c r="BT2195" s="283" t="str">
        <f>IF(BS2195=0,"",
IF(SUM($BS$2177:BS2195)=1,BU2195,
IF($BS$2297&gt;SUM($BS$2177:BS2195),_xlfn.CONCAT(", ",BU2195),
IF($BS$2297=SUM($BS$2177:BS2195),_xlfn.CONCAT(" y ",BU2195)))))</f>
        <v/>
      </c>
      <c r="BU2195" s="120" t="s">
        <v>5161</v>
      </c>
    </row>
    <row r="2196" spans="3:73" ht="15" customHeight="1">
      <c r="C2196" s="74" t="s">
        <v>5051</v>
      </c>
      <c r="D2196" s="855" t="str">
        <f>IF(CNGE_2026_M1_Secc1_Sub1!$D60="","",CNGE_2026_M1_Secc1_Sub1!$D60)</f>
        <v/>
      </c>
      <c r="E2196" s="723"/>
      <c r="F2196" s="723"/>
      <c r="G2196" s="723"/>
      <c r="H2196" s="723"/>
      <c r="I2196" s="723"/>
      <c r="J2196" s="723"/>
      <c r="K2196" s="723"/>
      <c r="L2196" s="723"/>
      <c r="M2196" s="723"/>
      <c r="N2196" s="723"/>
      <c r="O2196" s="724"/>
      <c r="P2196" s="639"/>
      <c r="Q2196" s="639"/>
      <c r="R2196" s="639"/>
      <c r="S2196" s="639"/>
      <c r="T2196" s="639"/>
      <c r="U2196" s="639"/>
      <c r="V2196" s="639"/>
      <c r="W2196" s="639"/>
      <c r="X2196" s="639"/>
      <c r="Y2196" s="639"/>
      <c r="Z2196" s="639"/>
      <c r="AA2196" s="639"/>
      <c r="AB2196" s="639"/>
      <c r="AC2196" s="639"/>
      <c r="AD2196" s="639"/>
      <c r="AI2196">
        <f t="shared" si="1586"/>
        <v>0</v>
      </c>
      <c r="AJ2196">
        <f t="shared" si="1587"/>
        <v>0</v>
      </c>
      <c r="AK2196">
        <f t="shared" si="1588"/>
        <v>0</v>
      </c>
      <c r="AL2196">
        <f t="shared" si="1589"/>
        <v>0</v>
      </c>
      <c r="AM2196">
        <f t="shared" si="1590"/>
        <v>0</v>
      </c>
      <c r="AN2196">
        <f t="shared" si="1591"/>
        <v>0</v>
      </c>
      <c r="AO2196">
        <f t="shared" si="1592"/>
        <v>0</v>
      </c>
      <c r="AP2196">
        <f t="shared" si="1593"/>
        <v>0</v>
      </c>
      <c r="AQ2196">
        <f t="shared" si="1594"/>
        <v>0</v>
      </c>
      <c r="AR2196">
        <f t="shared" si="1595"/>
        <v>0</v>
      </c>
      <c r="AS2196">
        <f t="shared" si="1596"/>
        <v>0</v>
      </c>
      <c r="AT2196">
        <f t="shared" si="1597"/>
        <v>0</v>
      </c>
      <c r="AU2196">
        <f t="shared" si="1598"/>
        <v>0</v>
      </c>
      <c r="AV2196">
        <f t="shared" si="1599"/>
        <v>0</v>
      </c>
      <c r="AW2196">
        <f t="shared" si="1600"/>
        <v>0</v>
      </c>
      <c r="AX2196">
        <f t="shared" si="1601"/>
        <v>0</v>
      </c>
      <c r="AY2196">
        <f t="shared" si="1602"/>
        <v>0</v>
      </c>
      <c r="AZ2196">
        <f t="shared" si="1603"/>
        <v>0</v>
      </c>
      <c r="BA2196">
        <f t="shared" si="1604"/>
        <v>0</v>
      </c>
      <c r="BB2196">
        <f t="shared" si="1605"/>
        <v>0</v>
      </c>
      <c r="BC2196" s="356">
        <f t="shared" si="1606"/>
        <v>0</v>
      </c>
      <c r="BD2196" s="357">
        <f t="shared" si="1607"/>
        <v>0</v>
      </c>
      <c r="BE2196" s="358">
        <f t="shared" si="1608"/>
        <v>0</v>
      </c>
      <c r="BF2196" s="359">
        <f t="shared" si="1609"/>
        <v>0</v>
      </c>
      <c r="BG2196" s="356">
        <f t="shared" si="1610"/>
        <v>0</v>
      </c>
      <c r="BH2196" s="357">
        <f t="shared" si="1611"/>
        <v>0</v>
      </c>
      <c r="BI2196" s="358">
        <f t="shared" si="1612"/>
        <v>0</v>
      </c>
      <c r="BJ2196" s="359">
        <f t="shared" si="1613"/>
        <v>0</v>
      </c>
      <c r="BK2196" s="356">
        <f t="shared" si="1614"/>
        <v>0</v>
      </c>
      <c r="BL2196" s="357">
        <f t="shared" si="1615"/>
        <v>0</v>
      </c>
      <c r="BM2196" s="358">
        <f t="shared" si="1616"/>
        <v>0</v>
      </c>
      <c r="BN2196" s="359">
        <f t="shared" si="1617"/>
        <v>0</v>
      </c>
      <c r="BO2196" s="293">
        <f t="shared" si="1618"/>
        <v>0</v>
      </c>
      <c r="BP2196" s="352" t="str">
        <f>IF(BO2196=0,"",
IF(SUM($BO$2177:BO2196)=1,BQ2196,
IF($BO$2297&gt;SUM($BO$2177:BO2196),_xlfn.CONCAT(", ",BQ2196),
IF($BO$2297=SUM($BO$2177:BO2196),_xlfn.CONCAT(" y ",BQ2196)))))</f>
        <v/>
      </c>
      <c r="BQ2196" s="120" t="s">
        <v>5163</v>
      </c>
      <c r="BR2196" s="290">
        <f t="shared" si="1619"/>
        <v>0</v>
      </c>
      <c r="BS2196" s="293">
        <f t="shared" si="1620"/>
        <v>0</v>
      </c>
      <c r="BT2196" s="283" t="str">
        <f>IF(BS2196=0,"",
IF(SUM($BS$2177:BS2196)=1,BU2196,
IF($BS$2297&gt;SUM($BS$2177:BS2196),_xlfn.CONCAT(", ",BU2196),
IF($BS$2297=SUM($BS$2177:BS2196),_xlfn.CONCAT(" y ",BU2196)))))</f>
        <v/>
      </c>
      <c r="BU2196" s="120" t="s">
        <v>5163</v>
      </c>
    </row>
    <row r="2197" spans="3:73" ht="15" customHeight="1">
      <c r="C2197" s="74" t="s">
        <v>5052</v>
      </c>
      <c r="D2197" s="855" t="str">
        <f>IF(CNGE_2026_M1_Secc1_Sub1!$D61="","",CNGE_2026_M1_Secc1_Sub1!$D61)</f>
        <v/>
      </c>
      <c r="E2197" s="723"/>
      <c r="F2197" s="723"/>
      <c r="G2197" s="723"/>
      <c r="H2197" s="723"/>
      <c r="I2197" s="723"/>
      <c r="J2197" s="723"/>
      <c r="K2197" s="723"/>
      <c r="L2197" s="723"/>
      <c r="M2197" s="723"/>
      <c r="N2197" s="723"/>
      <c r="O2197" s="724"/>
      <c r="P2197" s="639"/>
      <c r="Q2197" s="639"/>
      <c r="R2197" s="639"/>
      <c r="S2197" s="639"/>
      <c r="T2197" s="639"/>
      <c r="U2197" s="639"/>
      <c r="V2197" s="639"/>
      <c r="W2197" s="639"/>
      <c r="X2197" s="639"/>
      <c r="Y2197" s="639"/>
      <c r="Z2197" s="639"/>
      <c r="AA2197" s="639"/>
      <c r="AB2197" s="639"/>
      <c r="AC2197" s="639"/>
      <c r="AD2197" s="639"/>
      <c r="AI2197">
        <f t="shared" si="1586"/>
        <v>0</v>
      </c>
      <c r="AJ2197">
        <f t="shared" si="1587"/>
        <v>0</v>
      </c>
      <c r="AK2197">
        <f t="shared" si="1588"/>
        <v>0</v>
      </c>
      <c r="AL2197">
        <f t="shared" si="1589"/>
        <v>0</v>
      </c>
      <c r="AM2197">
        <f t="shared" si="1590"/>
        <v>0</v>
      </c>
      <c r="AN2197">
        <f t="shared" si="1591"/>
        <v>0</v>
      </c>
      <c r="AO2197">
        <f t="shared" si="1592"/>
        <v>0</v>
      </c>
      <c r="AP2197">
        <f t="shared" si="1593"/>
        <v>0</v>
      </c>
      <c r="AQ2197">
        <f t="shared" si="1594"/>
        <v>0</v>
      </c>
      <c r="AR2197">
        <f t="shared" si="1595"/>
        <v>0</v>
      </c>
      <c r="AS2197">
        <f t="shared" si="1596"/>
        <v>0</v>
      </c>
      <c r="AT2197">
        <f t="shared" si="1597"/>
        <v>0</v>
      </c>
      <c r="AU2197">
        <f t="shared" si="1598"/>
        <v>0</v>
      </c>
      <c r="AV2197">
        <f t="shared" si="1599"/>
        <v>0</v>
      </c>
      <c r="AW2197">
        <f t="shared" si="1600"/>
        <v>0</v>
      </c>
      <c r="AX2197">
        <f t="shared" si="1601"/>
        <v>0</v>
      </c>
      <c r="AY2197">
        <f t="shared" si="1602"/>
        <v>0</v>
      </c>
      <c r="AZ2197">
        <f t="shared" si="1603"/>
        <v>0</v>
      </c>
      <c r="BA2197">
        <f t="shared" si="1604"/>
        <v>0</v>
      </c>
      <c r="BB2197">
        <f t="shared" si="1605"/>
        <v>0</v>
      </c>
      <c r="BC2197" s="356">
        <f t="shared" si="1606"/>
        <v>0</v>
      </c>
      <c r="BD2197" s="357">
        <f t="shared" si="1607"/>
        <v>0</v>
      </c>
      <c r="BE2197" s="358">
        <f t="shared" si="1608"/>
        <v>0</v>
      </c>
      <c r="BF2197" s="359">
        <f t="shared" si="1609"/>
        <v>0</v>
      </c>
      <c r="BG2197" s="356">
        <f t="shared" si="1610"/>
        <v>0</v>
      </c>
      <c r="BH2197" s="357">
        <f t="shared" si="1611"/>
        <v>0</v>
      </c>
      <c r="BI2197" s="358">
        <f t="shared" si="1612"/>
        <v>0</v>
      </c>
      <c r="BJ2197" s="359">
        <f t="shared" si="1613"/>
        <v>0</v>
      </c>
      <c r="BK2197" s="356">
        <f t="shared" si="1614"/>
        <v>0</v>
      </c>
      <c r="BL2197" s="357">
        <f t="shared" si="1615"/>
        <v>0</v>
      </c>
      <c r="BM2197" s="358">
        <f t="shared" si="1616"/>
        <v>0</v>
      </c>
      <c r="BN2197" s="359">
        <f t="shared" si="1617"/>
        <v>0</v>
      </c>
      <c r="BO2197" s="293">
        <f t="shared" si="1618"/>
        <v>0</v>
      </c>
      <c r="BP2197" s="352" t="str">
        <f>IF(BO2197=0,"",
IF(SUM($BO$2177:BO2197)=1,BQ2197,
IF($BO$2297&gt;SUM($BO$2177:BO2197),_xlfn.CONCAT(", ",BQ2197),
IF($BO$2297=SUM($BO$2177:BO2197),_xlfn.CONCAT(" y ",BQ2197)))))</f>
        <v/>
      </c>
      <c r="BQ2197" s="120" t="s">
        <v>5165</v>
      </c>
      <c r="BR2197" s="290">
        <f t="shared" si="1619"/>
        <v>0</v>
      </c>
      <c r="BS2197" s="293">
        <f t="shared" si="1620"/>
        <v>0</v>
      </c>
      <c r="BT2197" s="283" t="str">
        <f>IF(BS2197=0,"",
IF(SUM($BS$2177:BS2197)=1,BU2197,
IF($BS$2297&gt;SUM($BS$2177:BS2197),_xlfn.CONCAT(", ",BU2197),
IF($BS$2297=SUM($BS$2177:BS2197),_xlfn.CONCAT(" y ",BU2197)))))</f>
        <v/>
      </c>
      <c r="BU2197" s="120" t="s">
        <v>5165</v>
      </c>
    </row>
    <row r="2198" spans="3:73" ht="15" customHeight="1">
      <c r="C2198" s="74" t="s">
        <v>5053</v>
      </c>
      <c r="D2198" s="855" t="str">
        <f>IF(CNGE_2026_M1_Secc1_Sub1!$D62="","",CNGE_2026_M1_Secc1_Sub1!$D62)</f>
        <v/>
      </c>
      <c r="E2198" s="723"/>
      <c r="F2198" s="723"/>
      <c r="G2198" s="723"/>
      <c r="H2198" s="723"/>
      <c r="I2198" s="723"/>
      <c r="J2198" s="723"/>
      <c r="K2198" s="723"/>
      <c r="L2198" s="723"/>
      <c r="M2198" s="723"/>
      <c r="N2198" s="723"/>
      <c r="O2198" s="724"/>
      <c r="P2198" s="639"/>
      <c r="Q2198" s="639"/>
      <c r="R2198" s="639"/>
      <c r="S2198" s="639"/>
      <c r="T2198" s="639"/>
      <c r="U2198" s="639"/>
      <c r="V2198" s="639"/>
      <c r="W2198" s="639"/>
      <c r="X2198" s="639"/>
      <c r="Y2198" s="639"/>
      <c r="Z2198" s="639"/>
      <c r="AA2198" s="639"/>
      <c r="AB2198" s="639"/>
      <c r="AC2198" s="639"/>
      <c r="AD2198" s="639"/>
      <c r="AI2198">
        <f t="shared" si="1586"/>
        <v>0</v>
      </c>
      <c r="AJ2198">
        <f t="shared" si="1587"/>
        <v>0</v>
      </c>
      <c r="AK2198">
        <f t="shared" si="1588"/>
        <v>0</v>
      </c>
      <c r="AL2198">
        <f t="shared" si="1589"/>
        <v>0</v>
      </c>
      <c r="AM2198">
        <f t="shared" si="1590"/>
        <v>0</v>
      </c>
      <c r="AN2198">
        <f t="shared" si="1591"/>
        <v>0</v>
      </c>
      <c r="AO2198">
        <f t="shared" si="1592"/>
        <v>0</v>
      </c>
      <c r="AP2198">
        <f t="shared" si="1593"/>
        <v>0</v>
      </c>
      <c r="AQ2198">
        <f t="shared" si="1594"/>
        <v>0</v>
      </c>
      <c r="AR2198">
        <f t="shared" si="1595"/>
        <v>0</v>
      </c>
      <c r="AS2198">
        <f t="shared" si="1596"/>
        <v>0</v>
      </c>
      <c r="AT2198">
        <f t="shared" si="1597"/>
        <v>0</v>
      </c>
      <c r="AU2198">
        <f t="shared" si="1598"/>
        <v>0</v>
      </c>
      <c r="AV2198">
        <f t="shared" si="1599"/>
        <v>0</v>
      </c>
      <c r="AW2198">
        <f t="shared" si="1600"/>
        <v>0</v>
      </c>
      <c r="AX2198">
        <f t="shared" si="1601"/>
        <v>0</v>
      </c>
      <c r="AY2198">
        <f t="shared" si="1602"/>
        <v>0</v>
      </c>
      <c r="AZ2198">
        <f t="shared" si="1603"/>
        <v>0</v>
      </c>
      <c r="BA2198">
        <f t="shared" si="1604"/>
        <v>0</v>
      </c>
      <c r="BB2198">
        <f t="shared" si="1605"/>
        <v>0</v>
      </c>
      <c r="BC2198" s="356">
        <f t="shared" si="1606"/>
        <v>0</v>
      </c>
      <c r="BD2198" s="357">
        <f t="shared" si="1607"/>
        <v>0</v>
      </c>
      <c r="BE2198" s="358">
        <f t="shared" si="1608"/>
        <v>0</v>
      </c>
      <c r="BF2198" s="359">
        <f t="shared" si="1609"/>
        <v>0</v>
      </c>
      <c r="BG2198" s="356">
        <f t="shared" si="1610"/>
        <v>0</v>
      </c>
      <c r="BH2198" s="357">
        <f t="shared" si="1611"/>
        <v>0</v>
      </c>
      <c r="BI2198" s="358">
        <f t="shared" si="1612"/>
        <v>0</v>
      </c>
      <c r="BJ2198" s="359">
        <f t="shared" si="1613"/>
        <v>0</v>
      </c>
      <c r="BK2198" s="356">
        <f t="shared" si="1614"/>
        <v>0</v>
      </c>
      <c r="BL2198" s="357">
        <f t="shared" si="1615"/>
        <v>0</v>
      </c>
      <c r="BM2198" s="358">
        <f t="shared" si="1616"/>
        <v>0</v>
      </c>
      <c r="BN2198" s="359">
        <f t="shared" si="1617"/>
        <v>0</v>
      </c>
      <c r="BO2198" s="293">
        <f t="shared" si="1618"/>
        <v>0</v>
      </c>
      <c r="BP2198" s="352" t="str">
        <f>IF(BO2198=0,"",
IF(SUM($BO$2177:BO2198)=1,BQ2198,
IF($BO$2297&gt;SUM($BO$2177:BO2198),_xlfn.CONCAT(", ",BQ2198),
IF($BO$2297=SUM($BO$2177:BO2198),_xlfn.CONCAT(" y ",BQ2198)))))</f>
        <v/>
      </c>
      <c r="BQ2198" s="120" t="s">
        <v>5167</v>
      </c>
      <c r="BR2198" s="290">
        <f t="shared" si="1619"/>
        <v>0</v>
      </c>
      <c r="BS2198" s="293">
        <f t="shared" si="1620"/>
        <v>0</v>
      </c>
      <c r="BT2198" s="283" t="str">
        <f>IF(BS2198=0,"",
IF(SUM($BS$2177:BS2198)=1,BU2198,
IF($BS$2297&gt;SUM($BS$2177:BS2198),_xlfn.CONCAT(", ",BU2198),
IF($BS$2297=SUM($BS$2177:BS2198),_xlfn.CONCAT(" y ",BU2198)))))</f>
        <v/>
      </c>
      <c r="BU2198" s="120" t="s">
        <v>5167</v>
      </c>
    </row>
    <row r="2199" spans="3:73" ht="15" customHeight="1">
      <c r="C2199" s="74" t="s">
        <v>5054</v>
      </c>
      <c r="D2199" s="855" t="str">
        <f>IF(CNGE_2026_M1_Secc1_Sub1!$D63="","",CNGE_2026_M1_Secc1_Sub1!$D63)</f>
        <v/>
      </c>
      <c r="E2199" s="723"/>
      <c r="F2199" s="723"/>
      <c r="G2199" s="723"/>
      <c r="H2199" s="723"/>
      <c r="I2199" s="723"/>
      <c r="J2199" s="723"/>
      <c r="K2199" s="723"/>
      <c r="L2199" s="723"/>
      <c r="M2199" s="723"/>
      <c r="N2199" s="723"/>
      <c r="O2199" s="724"/>
      <c r="P2199" s="639"/>
      <c r="Q2199" s="639"/>
      <c r="R2199" s="639"/>
      <c r="S2199" s="639"/>
      <c r="T2199" s="639"/>
      <c r="U2199" s="639"/>
      <c r="V2199" s="639"/>
      <c r="W2199" s="639"/>
      <c r="X2199" s="639"/>
      <c r="Y2199" s="639"/>
      <c r="Z2199" s="639"/>
      <c r="AA2199" s="639"/>
      <c r="AB2199" s="639"/>
      <c r="AC2199" s="639"/>
      <c r="AD2199" s="639"/>
      <c r="AI2199">
        <f t="shared" si="1586"/>
        <v>0</v>
      </c>
      <c r="AJ2199">
        <f t="shared" si="1587"/>
        <v>0</v>
      </c>
      <c r="AK2199">
        <f t="shared" si="1588"/>
        <v>0</v>
      </c>
      <c r="AL2199">
        <f t="shared" si="1589"/>
        <v>0</v>
      </c>
      <c r="AM2199">
        <f t="shared" si="1590"/>
        <v>0</v>
      </c>
      <c r="AN2199">
        <f t="shared" si="1591"/>
        <v>0</v>
      </c>
      <c r="AO2199">
        <f t="shared" si="1592"/>
        <v>0</v>
      </c>
      <c r="AP2199">
        <f t="shared" si="1593"/>
        <v>0</v>
      </c>
      <c r="AQ2199">
        <f t="shared" si="1594"/>
        <v>0</v>
      </c>
      <c r="AR2199">
        <f t="shared" si="1595"/>
        <v>0</v>
      </c>
      <c r="AS2199">
        <f t="shared" si="1596"/>
        <v>0</v>
      </c>
      <c r="AT2199">
        <f t="shared" si="1597"/>
        <v>0</v>
      </c>
      <c r="AU2199">
        <f t="shared" si="1598"/>
        <v>0</v>
      </c>
      <c r="AV2199">
        <f t="shared" si="1599"/>
        <v>0</v>
      </c>
      <c r="AW2199">
        <f t="shared" si="1600"/>
        <v>0</v>
      </c>
      <c r="AX2199">
        <f t="shared" si="1601"/>
        <v>0</v>
      </c>
      <c r="AY2199">
        <f t="shared" si="1602"/>
        <v>0</v>
      </c>
      <c r="AZ2199">
        <f t="shared" si="1603"/>
        <v>0</v>
      </c>
      <c r="BA2199">
        <f t="shared" si="1604"/>
        <v>0</v>
      </c>
      <c r="BB2199">
        <f t="shared" si="1605"/>
        <v>0</v>
      </c>
      <c r="BC2199" s="356">
        <f t="shared" si="1606"/>
        <v>0</v>
      </c>
      <c r="BD2199" s="357">
        <f t="shared" si="1607"/>
        <v>0</v>
      </c>
      <c r="BE2199" s="358">
        <f t="shared" si="1608"/>
        <v>0</v>
      </c>
      <c r="BF2199" s="359">
        <f t="shared" si="1609"/>
        <v>0</v>
      </c>
      <c r="BG2199" s="356">
        <f t="shared" si="1610"/>
        <v>0</v>
      </c>
      <c r="BH2199" s="357">
        <f t="shared" si="1611"/>
        <v>0</v>
      </c>
      <c r="BI2199" s="358">
        <f t="shared" si="1612"/>
        <v>0</v>
      </c>
      <c r="BJ2199" s="359">
        <f t="shared" si="1613"/>
        <v>0</v>
      </c>
      <c r="BK2199" s="356">
        <f t="shared" si="1614"/>
        <v>0</v>
      </c>
      <c r="BL2199" s="357">
        <f t="shared" si="1615"/>
        <v>0</v>
      </c>
      <c r="BM2199" s="358">
        <f t="shared" si="1616"/>
        <v>0</v>
      </c>
      <c r="BN2199" s="359">
        <f t="shared" si="1617"/>
        <v>0</v>
      </c>
      <c r="BO2199" s="293">
        <f t="shared" si="1618"/>
        <v>0</v>
      </c>
      <c r="BP2199" s="352" t="str">
        <f>IF(BO2199=0,"",
IF(SUM($BO$2177:BO2199)=1,BQ2199,
IF($BO$2297&gt;SUM($BO$2177:BO2199),_xlfn.CONCAT(", ",BQ2199),
IF($BO$2297=SUM($BO$2177:BO2199),_xlfn.CONCAT(" y ",BQ2199)))))</f>
        <v/>
      </c>
      <c r="BQ2199" s="120" t="s">
        <v>5169</v>
      </c>
      <c r="BR2199" s="290">
        <f t="shared" si="1619"/>
        <v>0</v>
      </c>
      <c r="BS2199" s="293">
        <f t="shared" si="1620"/>
        <v>0</v>
      </c>
      <c r="BT2199" s="283" t="str">
        <f>IF(BS2199=0,"",
IF(SUM($BS$2177:BS2199)=1,BU2199,
IF($BS$2297&gt;SUM($BS$2177:BS2199),_xlfn.CONCAT(", ",BU2199),
IF($BS$2297=SUM($BS$2177:BS2199),_xlfn.CONCAT(" y ",BU2199)))))</f>
        <v/>
      </c>
      <c r="BU2199" s="120" t="s">
        <v>5169</v>
      </c>
    </row>
    <row r="2200" spans="3:73" ht="15" customHeight="1">
      <c r="C2200" s="74" t="s">
        <v>5055</v>
      </c>
      <c r="D2200" s="855" t="str">
        <f>IF(CNGE_2026_M1_Secc1_Sub1!$D64="","",CNGE_2026_M1_Secc1_Sub1!$D64)</f>
        <v/>
      </c>
      <c r="E2200" s="723"/>
      <c r="F2200" s="723"/>
      <c r="G2200" s="723"/>
      <c r="H2200" s="723"/>
      <c r="I2200" s="723"/>
      <c r="J2200" s="723"/>
      <c r="K2200" s="723"/>
      <c r="L2200" s="723"/>
      <c r="M2200" s="723"/>
      <c r="N2200" s="723"/>
      <c r="O2200" s="724"/>
      <c r="P2200" s="639"/>
      <c r="Q2200" s="639"/>
      <c r="R2200" s="639"/>
      <c r="S2200" s="639"/>
      <c r="T2200" s="639"/>
      <c r="U2200" s="639"/>
      <c r="V2200" s="639"/>
      <c r="W2200" s="639"/>
      <c r="X2200" s="639"/>
      <c r="Y2200" s="639"/>
      <c r="Z2200" s="639"/>
      <c r="AA2200" s="639"/>
      <c r="AB2200" s="639"/>
      <c r="AC2200" s="639"/>
      <c r="AD2200" s="639"/>
      <c r="AI2200">
        <f t="shared" si="1586"/>
        <v>0</v>
      </c>
      <c r="AJ2200">
        <f t="shared" si="1587"/>
        <v>0</v>
      </c>
      <c r="AK2200">
        <f t="shared" si="1588"/>
        <v>0</v>
      </c>
      <c r="AL2200">
        <f t="shared" si="1589"/>
        <v>0</v>
      </c>
      <c r="AM2200">
        <f t="shared" si="1590"/>
        <v>0</v>
      </c>
      <c r="AN2200">
        <f t="shared" si="1591"/>
        <v>0</v>
      </c>
      <c r="AO2200">
        <f t="shared" si="1592"/>
        <v>0</v>
      </c>
      <c r="AP2200">
        <f t="shared" si="1593"/>
        <v>0</v>
      </c>
      <c r="AQ2200">
        <f t="shared" si="1594"/>
        <v>0</v>
      </c>
      <c r="AR2200">
        <f t="shared" si="1595"/>
        <v>0</v>
      </c>
      <c r="AS2200">
        <f t="shared" si="1596"/>
        <v>0</v>
      </c>
      <c r="AT2200">
        <f t="shared" si="1597"/>
        <v>0</v>
      </c>
      <c r="AU2200">
        <f t="shared" si="1598"/>
        <v>0</v>
      </c>
      <c r="AV2200">
        <f t="shared" si="1599"/>
        <v>0</v>
      </c>
      <c r="AW2200">
        <f t="shared" si="1600"/>
        <v>0</v>
      </c>
      <c r="AX2200">
        <f t="shared" si="1601"/>
        <v>0</v>
      </c>
      <c r="AY2200">
        <f t="shared" si="1602"/>
        <v>0</v>
      </c>
      <c r="AZ2200">
        <f t="shared" si="1603"/>
        <v>0</v>
      </c>
      <c r="BA2200">
        <f t="shared" si="1604"/>
        <v>0</v>
      </c>
      <c r="BB2200">
        <f t="shared" si="1605"/>
        <v>0</v>
      </c>
      <c r="BC2200" s="356">
        <f t="shared" si="1606"/>
        <v>0</v>
      </c>
      <c r="BD2200" s="357">
        <f t="shared" si="1607"/>
        <v>0</v>
      </c>
      <c r="BE2200" s="358">
        <f t="shared" si="1608"/>
        <v>0</v>
      </c>
      <c r="BF2200" s="359">
        <f t="shared" si="1609"/>
        <v>0</v>
      </c>
      <c r="BG2200" s="356">
        <f t="shared" si="1610"/>
        <v>0</v>
      </c>
      <c r="BH2200" s="357">
        <f t="shared" si="1611"/>
        <v>0</v>
      </c>
      <c r="BI2200" s="358">
        <f t="shared" si="1612"/>
        <v>0</v>
      </c>
      <c r="BJ2200" s="359">
        <f t="shared" si="1613"/>
        <v>0</v>
      </c>
      <c r="BK2200" s="356">
        <f t="shared" si="1614"/>
        <v>0</v>
      </c>
      <c r="BL2200" s="357">
        <f t="shared" si="1615"/>
        <v>0</v>
      </c>
      <c r="BM2200" s="358">
        <f t="shared" si="1616"/>
        <v>0</v>
      </c>
      <c r="BN2200" s="359">
        <f t="shared" si="1617"/>
        <v>0</v>
      </c>
      <c r="BO2200" s="293">
        <f t="shared" si="1618"/>
        <v>0</v>
      </c>
      <c r="BP2200" s="352" t="str">
        <f>IF(BO2200=0,"",
IF(SUM($BO$2177:BO2200)=1,BQ2200,
IF($BO$2297&gt;SUM($BO$2177:BO2200),_xlfn.CONCAT(", ",BQ2200),
IF($BO$2297=SUM($BO$2177:BO2200),_xlfn.CONCAT(" y ",BQ2200)))))</f>
        <v/>
      </c>
      <c r="BQ2200" s="120" t="s">
        <v>5171</v>
      </c>
      <c r="BR2200" s="290">
        <f t="shared" si="1619"/>
        <v>0</v>
      </c>
      <c r="BS2200" s="293">
        <f t="shared" si="1620"/>
        <v>0</v>
      </c>
      <c r="BT2200" s="283" t="str">
        <f>IF(BS2200=0,"",
IF(SUM($BS$2177:BS2200)=1,BU2200,
IF($BS$2297&gt;SUM($BS$2177:BS2200),_xlfn.CONCAT(", ",BU2200),
IF($BS$2297=SUM($BS$2177:BS2200),_xlfn.CONCAT(" y ",BU2200)))))</f>
        <v/>
      </c>
      <c r="BU2200" s="120" t="s">
        <v>5171</v>
      </c>
    </row>
    <row r="2201" spans="3:73" ht="15" customHeight="1">
      <c r="C2201" s="74" t="s">
        <v>5056</v>
      </c>
      <c r="D2201" s="855" t="str">
        <f>IF(CNGE_2026_M1_Secc1_Sub1!$D65="","",CNGE_2026_M1_Secc1_Sub1!$D65)</f>
        <v/>
      </c>
      <c r="E2201" s="723"/>
      <c r="F2201" s="723"/>
      <c r="G2201" s="723"/>
      <c r="H2201" s="723"/>
      <c r="I2201" s="723"/>
      <c r="J2201" s="723"/>
      <c r="K2201" s="723"/>
      <c r="L2201" s="723"/>
      <c r="M2201" s="723"/>
      <c r="N2201" s="723"/>
      <c r="O2201" s="724"/>
      <c r="P2201" s="639"/>
      <c r="Q2201" s="639"/>
      <c r="R2201" s="639"/>
      <c r="S2201" s="639"/>
      <c r="T2201" s="639"/>
      <c r="U2201" s="639"/>
      <c r="V2201" s="639"/>
      <c r="W2201" s="639"/>
      <c r="X2201" s="639"/>
      <c r="Y2201" s="639"/>
      <c r="Z2201" s="639"/>
      <c r="AA2201" s="639"/>
      <c r="AB2201" s="639"/>
      <c r="AC2201" s="639"/>
      <c r="AD2201" s="639"/>
      <c r="AI2201">
        <f t="shared" si="1586"/>
        <v>0</v>
      </c>
      <c r="AJ2201">
        <f t="shared" si="1587"/>
        <v>0</v>
      </c>
      <c r="AK2201">
        <f t="shared" si="1588"/>
        <v>0</v>
      </c>
      <c r="AL2201">
        <f t="shared" si="1589"/>
        <v>0</v>
      </c>
      <c r="AM2201">
        <f t="shared" si="1590"/>
        <v>0</v>
      </c>
      <c r="AN2201">
        <f t="shared" si="1591"/>
        <v>0</v>
      </c>
      <c r="AO2201">
        <f t="shared" si="1592"/>
        <v>0</v>
      </c>
      <c r="AP2201">
        <f t="shared" si="1593"/>
        <v>0</v>
      </c>
      <c r="AQ2201">
        <f t="shared" si="1594"/>
        <v>0</v>
      </c>
      <c r="AR2201">
        <f t="shared" si="1595"/>
        <v>0</v>
      </c>
      <c r="AS2201">
        <f t="shared" si="1596"/>
        <v>0</v>
      </c>
      <c r="AT2201">
        <f t="shared" si="1597"/>
        <v>0</v>
      </c>
      <c r="AU2201">
        <f t="shared" si="1598"/>
        <v>0</v>
      </c>
      <c r="AV2201">
        <f t="shared" si="1599"/>
        <v>0</v>
      </c>
      <c r="AW2201">
        <f t="shared" si="1600"/>
        <v>0</v>
      </c>
      <c r="AX2201">
        <f t="shared" si="1601"/>
        <v>0</v>
      </c>
      <c r="AY2201">
        <f t="shared" si="1602"/>
        <v>0</v>
      </c>
      <c r="AZ2201">
        <f t="shared" si="1603"/>
        <v>0</v>
      </c>
      <c r="BA2201">
        <f t="shared" si="1604"/>
        <v>0</v>
      </c>
      <c r="BB2201">
        <f t="shared" si="1605"/>
        <v>0</v>
      </c>
      <c r="BC2201" s="356">
        <f t="shared" si="1606"/>
        <v>0</v>
      </c>
      <c r="BD2201" s="357">
        <f t="shared" si="1607"/>
        <v>0</v>
      </c>
      <c r="BE2201" s="358">
        <f t="shared" si="1608"/>
        <v>0</v>
      </c>
      <c r="BF2201" s="359">
        <f t="shared" si="1609"/>
        <v>0</v>
      </c>
      <c r="BG2201" s="356">
        <f t="shared" si="1610"/>
        <v>0</v>
      </c>
      <c r="BH2201" s="357">
        <f t="shared" si="1611"/>
        <v>0</v>
      </c>
      <c r="BI2201" s="358">
        <f t="shared" si="1612"/>
        <v>0</v>
      </c>
      <c r="BJ2201" s="359">
        <f t="shared" si="1613"/>
        <v>0</v>
      </c>
      <c r="BK2201" s="356">
        <f t="shared" si="1614"/>
        <v>0</v>
      </c>
      <c r="BL2201" s="357">
        <f t="shared" si="1615"/>
        <v>0</v>
      </c>
      <c r="BM2201" s="358">
        <f t="shared" si="1616"/>
        <v>0</v>
      </c>
      <c r="BN2201" s="359">
        <f t="shared" si="1617"/>
        <v>0</v>
      </c>
      <c r="BO2201" s="293">
        <f t="shared" si="1618"/>
        <v>0</v>
      </c>
      <c r="BP2201" s="352" t="str">
        <f>IF(BO2201=0,"",
IF(SUM($BO$2177:BO2201)=1,BQ2201,
IF($BO$2297&gt;SUM($BO$2177:BO2201),_xlfn.CONCAT(", ",BQ2201),
IF($BO$2297=SUM($BO$2177:BO2201),_xlfn.CONCAT(" y ",BQ2201)))))</f>
        <v/>
      </c>
      <c r="BQ2201" s="120" t="s">
        <v>5173</v>
      </c>
      <c r="BR2201" s="290">
        <f t="shared" si="1619"/>
        <v>0</v>
      </c>
      <c r="BS2201" s="293">
        <f t="shared" si="1620"/>
        <v>0</v>
      </c>
      <c r="BT2201" s="283" t="str">
        <f>IF(BS2201=0,"",
IF(SUM($BS$2177:BS2201)=1,BU2201,
IF($BS$2297&gt;SUM($BS$2177:BS2201),_xlfn.CONCAT(", ",BU2201),
IF($BS$2297=SUM($BS$2177:BS2201),_xlfn.CONCAT(" y ",BU2201)))))</f>
        <v/>
      </c>
      <c r="BU2201" s="120" t="s">
        <v>5173</v>
      </c>
    </row>
    <row r="2202" spans="3:73" ht="15" customHeight="1">
      <c r="C2202" s="74" t="s">
        <v>5057</v>
      </c>
      <c r="D2202" s="855" t="str">
        <f>IF(CNGE_2026_M1_Secc1_Sub1!$D66="","",CNGE_2026_M1_Secc1_Sub1!$D66)</f>
        <v/>
      </c>
      <c r="E2202" s="723"/>
      <c r="F2202" s="723"/>
      <c r="G2202" s="723"/>
      <c r="H2202" s="723"/>
      <c r="I2202" s="723"/>
      <c r="J2202" s="723"/>
      <c r="K2202" s="723"/>
      <c r="L2202" s="723"/>
      <c r="M2202" s="723"/>
      <c r="N2202" s="723"/>
      <c r="O2202" s="724"/>
      <c r="P2202" s="639"/>
      <c r="Q2202" s="639"/>
      <c r="R2202" s="639"/>
      <c r="S2202" s="639"/>
      <c r="T2202" s="639"/>
      <c r="U2202" s="639"/>
      <c r="V2202" s="639"/>
      <c r="W2202" s="639"/>
      <c r="X2202" s="639"/>
      <c r="Y2202" s="639"/>
      <c r="Z2202" s="639"/>
      <c r="AA2202" s="639"/>
      <c r="AB2202" s="639"/>
      <c r="AC2202" s="639"/>
      <c r="AD2202" s="639"/>
      <c r="AI2202">
        <f t="shared" si="1586"/>
        <v>0</v>
      </c>
      <c r="AJ2202">
        <f t="shared" si="1587"/>
        <v>0</v>
      </c>
      <c r="AK2202">
        <f t="shared" si="1588"/>
        <v>0</v>
      </c>
      <c r="AL2202">
        <f t="shared" si="1589"/>
        <v>0</v>
      </c>
      <c r="AM2202">
        <f t="shared" si="1590"/>
        <v>0</v>
      </c>
      <c r="AN2202">
        <f t="shared" si="1591"/>
        <v>0</v>
      </c>
      <c r="AO2202">
        <f t="shared" si="1592"/>
        <v>0</v>
      </c>
      <c r="AP2202">
        <f t="shared" si="1593"/>
        <v>0</v>
      </c>
      <c r="AQ2202">
        <f t="shared" si="1594"/>
        <v>0</v>
      </c>
      <c r="AR2202">
        <f t="shared" si="1595"/>
        <v>0</v>
      </c>
      <c r="AS2202">
        <f t="shared" si="1596"/>
        <v>0</v>
      </c>
      <c r="AT2202">
        <f t="shared" si="1597"/>
        <v>0</v>
      </c>
      <c r="AU2202">
        <f t="shared" si="1598"/>
        <v>0</v>
      </c>
      <c r="AV2202">
        <f t="shared" si="1599"/>
        <v>0</v>
      </c>
      <c r="AW2202">
        <f t="shared" si="1600"/>
        <v>0</v>
      </c>
      <c r="AX2202">
        <f t="shared" si="1601"/>
        <v>0</v>
      </c>
      <c r="AY2202">
        <f t="shared" si="1602"/>
        <v>0</v>
      </c>
      <c r="AZ2202">
        <f t="shared" si="1603"/>
        <v>0</v>
      </c>
      <c r="BA2202">
        <f t="shared" si="1604"/>
        <v>0</v>
      </c>
      <c r="BB2202">
        <f t="shared" si="1605"/>
        <v>0</v>
      </c>
      <c r="BC2202" s="356">
        <f t="shared" si="1606"/>
        <v>0</v>
      </c>
      <c r="BD2202" s="357">
        <f t="shared" si="1607"/>
        <v>0</v>
      </c>
      <c r="BE2202" s="358">
        <f t="shared" si="1608"/>
        <v>0</v>
      </c>
      <c r="BF2202" s="359">
        <f t="shared" si="1609"/>
        <v>0</v>
      </c>
      <c r="BG2202" s="356">
        <f t="shared" si="1610"/>
        <v>0</v>
      </c>
      <c r="BH2202" s="357">
        <f t="shared" si="1611"/>
        <v>0</v>
      </c>
      <c r="BI2202" s="358">
        <f t="shared" si="1612"/>
        <v>0</v>
      </c>
      <c r="BJ2202" s="359">
        <f t="shared" si="1613"/>
        <v>0</v>
      </c>
      <c r="BK2202" s="356">
        <f t="shared" si="1614"/>
        <v>0</v>
      </c>
      <c r="BL2202" s="357">
        <f t="shared" si="1615"/>
        <v>0</v>
      </c>
      <c r="BM2202" s="358">
        <f t="shared" si="1616"/>
        <v>0</v>
      </c>
      <c r="BN2202" s="359">
        <f t="shared" si="1617"/>
        <v>0</v>
      </c>
      <c r="BO2202" s="293">
        <f t="shared" si="1618"/>
        <v>0</v>
      </c>
      <c r="BP2202" s="352" t="str">
        <f>IF(BO2202=0,"",
IF(SUM($BO$2177:BO2202)=1,BQ2202,
IF($BO$2297&gt;SUM($BO$2177:BO2202),_xlfn.CONCAT(", ",BQ2202),
IF($BO$2297=SUM($BO$2177:BO2202),_xlfn.CONCAT(" y ",BQ2202)))))</f>
        <v/>
      </c>
      <c r="BQ2202" s="120" t="s">
        <v>5175</v>
      </c>
      <c r="BR2202" s="290">
        <f t="shared" si="1619"/>
        <v>0</v>
      </c>
      <c r="BS2202" s="293">
        <f t="shared" si="1620"/>
        <v>0</v>
      </c>
      <c r="BT2202" s="283" t="str">
        <f>IF(BS2202=0,"",
IF(SUM($BS$2177:BS2202)=1,BU2202,
IF($BS$2297&gt;SUM($BS$2177:BS2202),_xlfn.CONCAT(", ",BU2202),
IF($BS$2297=SUM($BS$2177:BS2202),_xlfn.CONCAT(" y ",BU2202)))))</f>
        <v/>
      </c>
      <c r="BU2202" s="120" t="s">
        <v>5175</v>
      </c>
    </row>
    <row r="2203" spans="3:73" ht="15" customHeight="1">
      <c r="C2203" s="74" t="s">
        <v>5058</v>
      </c>
      <c r="D2203" s="855" t="str">
        <f>IF(CNGE_2026_M1_Secc1_Sub1!$D67="","",CNGE_2026_M1_Secc1_Sub1!$D67)</f>
        <v/>
      </c>
      <c r="E2203" s="723"/>
      <c r="F2203" s="723"/>
      <c r="G2203" s="723"/>
      <c r="H2203" s="723"/>
      <c r="I2203" s="723"/>
      <c r="J2203" s="723"/>
      <c r="K2203" s="723"/>
      <c r="L2203" s="723"/>
      <c r="M2203" s="723"/>
      <c r="N2203" s="723"/>
      <c r="O2203" s="724"/>
      <c r="P2203" s="639"/>
      <c r="Q2203" s="639"/>
      <c r="R2203" s="639"/>
      <c r="S2203" s="639"/>
      <c r="T2203" s="639"/>
      <c r="U2203" s="639"/>
      <c r="V2203" s="639"/>
      <c r="W2203" s="639"/>
      <c r="X2203" s="639"/>
      <c r="Y2203" s="639"/>
      <c r="Z2203" s="639"/>
      <c r="AA2203" s="639"/>
      <c r="AB2203" s="639"/>
      <c r="AC2203" s="639"/>
      <c r="AD2203" s="639"/>
      <c r="AI2203">
        <f t="shared" si="1586"/>
        <v>0</v>
      </c>
      <c r="AJ2203">
        <f t="shared" si="1587"/>
        <v>0</v>
      </c>
      <c r="AK2203">
        <f t="shared" si="1588"/>
        <v>0</v>
      </c>
      <c r="AL2203">
        <f t="shared" si="1589"/>
        <v>0</v>
      </c>
      <c r="AM2203">
        <f t="shared" si="1590"/>
        <v>0</v>
      </c>
      <c r="AN2203">
        <f t="shared" si="1591"/>
        <v>0</v>
      </c>
      <c r="AO2203">
        <f t="shared" si="1592"/>
        <v>0</v>
      </c>
      <c r="AP2203">
        <f t="shared" si="1593"/>
        <v>0</v>
      </c>
      <c r="AQ2203">
        <f t="shared" si="1594"/>
        <v>0</v>
      </c>
      <c r="AR2203">
        <f t="shared" si="1595"/>
        <v>0</v>
      </c>
      <c r="AS2203">
        <f t="shared" si="1596"/>
        <v>0</v>
      </c>
      <c r="AT2203">
        <f t="shared" si="1597"/>
        <v>0</v>
      </c>
      <c r="AU2203">
        <f t="shared" si="1598"/>
        <v>0</v>
      </c>
      <c r="AV2203">
        <f t="shared" si="1599"/>
        <v>0</v>
      </c>
      <c r="AW2203">
        <f t="shared" si="1600"/>
        <v>0</v>
      </c>
      <c r="AX2203">
        <f t="shared" si="1601"/>
        <v>0</v>
      </c>
      <c r="AY2203">
        <f t="shared" si="1602"/>
        <v>0</v>
      </c>
      <c r="AZ2203">
        <f t="shared" si="1603"/>
        <v>0</v>
      </c>
      <c r="BA2203">
        <f t="shared" si="1604"/>
        <v>0</v>
      </c>
      <c r="BB2203">
        <f t="shared" si="1605"/>
        <v>0</v>
      </c>
      <c r="BC2203" s="356">
        <f t="shared" si="1606"/>
        <v>0</v>
      </c>
      <c r="BD2203" s="357">
        <f t="shared" si="1607"/>
        <v>0</v>
      </c>
      <c r="BE2203" s="358">
        <f t="shared" si="1608"/>
        <v>0</v>
      </c>
      <c r="BF2203" s="359">
        <f t="shared" si="1609"/>
        <v>0</v>
      </c>
      <c r="BG2203" s="356">
        <f t="shared" si="1610"/>
        <v>0</v>
      </c>
      <c r="BH2203" s="357">
        <f t="shared" si="1611"/>
        <v>0</v>
      </c>
      <c r="BI2203" s="358">
        <f t="shared" si="1612"/>
        <v>0</v>
      </c>
      <c r="BJ2203" s="359">
        <f t="shared" si="1613"/>
        <v>0</v>
      </c>
      <c r="BK2203" s="356">
        <f t="shared" si="1614"/>
        <v>0</v>
      </c>
      <c r="BL2203" s="357">
        <f t="shared" si="1615"/>
        <v>0</v>
      </c>
      <c r="BM2203" s="358">
        <f t="shared" si="1616"/>
        <v>0</v>
      </c>
      <c r="BN2203" s="359">
        <f t="shared" si="1617"/>
        <v>0</v>
      </c>
      <c r="BO2203" s="293">
        <f t="shared" si="1618"/>
        <v>0</v>
      </c>
      <c r="BP2203" s="352" t="str">
        <f>IF(BO2203=0,"",
IF(SUM($BO$2177:BO2203)=1,BQ2203,
IF($BO$2297&gt;SUM($BO$2177:BO2203),_xlfn.CONCAT(", ",BQ2203),
IF($BO$2297=SUM($BO$2177:BO2203),_xlfn.CONCAT(" y ",BQ2203)))))</f>
        <v/>
      </c>
      <c r="BQ2203" s="120" t="s">
        <v>5177</v>
      </c>
      <c r="BR2203" s="290">
        <f t="shared" si="1619"/>
        <v>0</v>
      </c>
      <c r="BS2203" s="293">
        <f t="shared" si="1620"/>
        <v>0</v>
      </c>
      <c r="BT2203" s="283" t="str">
        <f>IF(BS2203=0,"",
IF(SUM($BS$2177:BS2203)=1,BU2203,
IF($BS$2297&gt;SUM($BS$2177:BS2203),_xlfn.CONCAT(", ",BU2203),
IF($BS$2297=SUM($BS$2177:BS2203),_xlfn.CONCAT(" y ",BU2203)))))</f>
        <v/>
      </c>
      <c r="BU2203" s="120" t="s">
        <v>5177</v>
      </c>
    </row>
    <row r="2204" spans="3:73" ht="15" customHeight="1">
      <c r="C2204" s="74" t="s">
        <v>5059</v>
      </c>
      <c r="D2204" s="855" t="str">
        <f>IF(CNGE_2026_M1_Secc1_Sub1!$D68="","",CNGE_2026_M1_Secc1_Sub1!$D68)</f>
        <v/>
      </c>
      <c r="E2204" s="723"/>
      <c r="F2204" s="723"/>
      <c r="G2204" s="723"/>
      <c r="H2204" s="723"/>
      <c r="I2204" s="723"/>
      <c r="J2204" s="723"/>
      <c r="K2204" s="723"/>
      <c r="L2204" s="723"/>
      <c r="M2204" s="723"/>
      <c r="N2204" s="723"/>
      <c r="O2204" s="724"/>
      <c r="P2204" s="639"/>
      <c r="Q2204" s="639"/>
      <c r="R2204" s="639"/>
      <c r="S2204" s="639"/>
      <c r="T2204" s="639"/>
      <c r="U2204" s="639"/>
      <c r="V2204" s="639"/>
      <c r="W2204" s="639"/>
      <c r="X2204" s="639"/>
      <c r="Y2204" s="639"/>
      <c r="Z2204" s="639"/>
      <c r="AA2204" s="639"/>
      <c r="AB2204" s="639"/>
      <c r="AC2204" s="639"/>
      <c r="AD2204" s="639"/>
      <c r="AI2204">
        <f t="shared" si="1586"/>
        <v>0</v>
      </c>
      <c r="AJ2204">
        <f t="shared" si="1587"/>
        <v>0</v>
      </c>
      <c r="AK2204">
        <f t="shared" si="1588"/>
        <v>0</v>
      </c>
      <c r="AL2204">
        <f t="shared" si="1589"/>
        <v>0</v>
      </c>
      <c r="AM2204">
        <f t="shared" si="1590"/>
        <v>0</v>
      </c>
      <c r="AN2204">
        <f t="shared" si="1591"/>
        <v>0</v>
      </c>
      <c r="AO2204">
        <f t="shared" si="1592"/>
        <v>0</v>
      </c>
      <c r="AP2204">
        <f t="shared" si="1593"/>
        <v>0</v>
      </c>
      <c r="AQ2204">
        <f t="shared" si="1594"/>
        <v>0</v>
      </c>
      <c r="AR2204">
        <f t="shared" si="1595"/>
        <v>0</v>
      </c>
      <c r="AS2204">
        <f t="shared" si="1596"/>
        <v>0</v>
      </c>
      <c r="AT2204">
        <f t="shared" si="1597"/>
        <v>0</v>
      </c>
      <c r="AU2204">
        <f t="shared" si="1598"/>
        <v>0</v>
      </c>
      <c r="AV2204">
        <f t="shared" si="1599"/>
        <v>0</v>
      </c>
      <c r="AW2204">
        <f t="shared" si="1600"/>
        <v>0</v>
      </c>
      <c r="AX2204">
        <f t="shared" si="1601"/>
        <v>0</v>
      </c>
      <c r="AY2204">
        <f t="shared" si="1602"/>
        <v>0</v>
      </c>
      <c r="AZ2204">
        <f t="shared" si="1603"/>
        <v>0</v>
      </c>
      <c r="BA2204">
        <f t="shared" si="1604"/>
        <v>0</v>
      </c>
      <c r="BB2204">
        <f t="shared" si="1605"/>
        <v>0</v>
      </c>
      <c r="BC2204" s="356">
        <f t="shared" si="1606"/>
        <v>0</v>
      </c>
      <c r="BD2204" s="357">
        <f t="shared" si="1607"/>
        <v>0</v>
      </c>
      <c r="BE2204" s="358">
        <f t="shared" si="1608"/>
        <v>0</v>
      </c>
      <c r="BF2204" s="359">
        <f t="shared" si="1609"/>
        <v>0</v>
      </c>
      <c r="BG2204" s="356">
        <f t="shared" si="1610"/>
        <v>0</v>
      </c>
      <c r="BH2204" s="357">
        <f t="shared" si="1611"/>
        <v>0</v>
      </c>
      <c r="BI2204" s="358">
        <f t="shared" si="1612"/>
        <v>0</v>
      </c>
      <c r="BJ2204" s="359">
        <f t="shared" si="1613"/>
        <v>0</v>
      </c>
      <c r="BK2204" s="356">
        <f t="shared" si="1614"/>
        <v>0</v>
      </c>
      <c r="BL2204" s="357">
        <f t="shared" si="1615"/>
        <v>0</v>
      </c>
      <c r="BM2204" s="358">
        <f t="shared" si="1616"/>
        <v>0</v>
      </c>
      <c r="BN2204" s="359">
        <f t="shared" si="1617"/>
        <v>0</v>
      </c>
      <c r="BO2204" s="293">
        <f t="shared" si="1618"/>
        <v>0</v>
      </c>
      <c r="BP2204" s="352" t="str">
        <f>IF(BO2204=0,"",
IF(SUM($BO$2177:BO2204)=1,BQ2204,
IF($BO$2297&gt;SUM($BO$2177:BO2204),_xlfn.CONCAT(", ",BQ2204),
IF($BO$2297=SUM($BO$2177:BO2204),_xlfn.CONCAT(" y ",BQ2204)))))</f>
        <v/>
      </c>
      <c r="BQ2204" s="120" t="s">
        <v>5179</v>
      </c>
      <c r="BR2204" s="290">
        <f t="shared" si="1619"/>
        <v>0</v>
      </c>
      <c r="BS2204" s="293">
        <f t="shared" si="1620"/>
        <v>0</v>
      </c>
      <c r="BT2204" s="283" t="str">
        <f>IF(BS2204=0,"",
IF(SUM($BS$2177:BS2204)=1,BU2204,
IF($BS$2297&gt;SUM($BS$2177:BS2204),_xlfn.CONCAT(", ",BU2204),
IF($BS$2297=SUM($BS$2177:BS2204),_xlfn.CONCAT(" y ",BU2204)))))</f>
        <v/>
      </c>
      <c r="BU2204" s="120" t="s">
        <v>5179</v>
      </c>
    </row>
    <row r="2205" spans="3:73" ht="15" customHeight="1">
      <c r="C2205" s="74" t="s">
        <v>5060</v>
      </c>
      <c r="D2205" s="855" t="str">
        <f>IF(CNGE_2026_M1_Secc1_Sub1!$D69="","",CNGE_2026_M1_Secc1_Sub1!$D69)</f>
        <v/>
      </c>
      <c r="E2205" s="723"/>
      <c r="F2205" s="723"/>
      <c r="G2205" s="723"/>
      <c r="H2205" s="723"/>
      <c r="I2205" s="723"/>
      <c r="J2205" s="723"/>
      <c r="K2205" s="723"/>
      <c r="L2205" s="723"/>
      <c r="M2205" s="723"/>
      <c r="N2205" s="723"/>
      <c r="O2205" s="724"/>
      <c r="P2205" s="639"/>
      <c r="Q2205" s="639"/>
      <c r="R2205" s="639"/>
      <c r="S2205" s="639"/>
      <c r="T2205" s="639"/>
      <c r="U2205" s="639"/>
      <c r="V2205" s="639"/>
      <c r="W2205" s="639"/>
      <c r="X2205" s="639"/>
      <c r="Y2205" s="639"/>
      <c r="Z2205" s="639"/>
      <c r="AA2205" s="639"/>
      <c r="AB2205" s="639"/>
      <c r="AC2205" s="639"/>
      <c r="AD2205" s="639"/>
      <c r="AI2205">
        <f t="shared" si="1586"/>
        <v>0</v>
      </c>
      <c r="AJ2205">
        <f t="shared" si="1587"/>
        <v>0</v>
      </c>
      <c r="AK2205">
        <f t="shared" si="1588"/>
        <v>0</v>
      </c>
      <c r="AL2205">
        <f t="shared" si="1589"/>
        <v>0</v>
      </c>
      <c r="AM2205">
        <f t="shared" si="1590"/>
        <v>0</v>
      </c>
      <c r="AN2205">
        <f t="shared" si="1591"/>
        <v>0</v>
      </c>
      <c r="AO2205">
        <f t="shared" si="1592"/>
        <v>0</v>
      </c>
      <c r="AP2205">
        <f t="shared" si="1593"/>
        <v>0</v>
      </c>
      <c r="AQ2205">
        <f t="shared" si="1594"/>
        <v>0</v>
      </c>
      <c r="AR2205">
        <f t="shared" si="1595"/>
        <v>0</v>
      </c>
      <c r="AS2205">
        <f t="shared" si="1596"/>
        <v>0</v>
      </c>
      <c r="AT2205">
        <f t="shared" si="1597"/>
        <v>0</v>
      </c>
      <c r="AU2205">
        <f t="shared" si="1598"/>
        <v>0</v>
      </c>
      <c r="AV2205">
        <f t="shared" si="1599"/>
        <v>0</v>
      </c>
      <c r="AW2205">
        <f t="shared" si="1600"/>
        <v>0</v>
      </c>
      <c r="AX2205">
        <f t="shared" si="1601"/>
        <v>0</v>
      </c>
      <c r="AY2205">
        <f t="shared" si="1602"/>
        <v>0</v>
      </c>
      <c r="AZ2205">
        <f t="shared" si="1603"/>
        <v>0</v>
      </c>
      <c r="BA2205">
        <f t="shared" si="1604"/>
        <v>0</v>
      </c>
      <c r="BB2205">
        <f t="shared" si="1605"/>
        <v>0</v>
      </c>
      <c r="BC2205" s="356">
        <f t="shared" si="1606"/>
        <v>0</v>
      </c>
      <c r="BD2205" s="357">
        <f t="shared" si="1607"/>
        <v>0</v>
      </c>
      <c r="BE2205" s="358">
        <f t="shared" si="1608"/>
        <v>0</v>
      </c>
      <c r="BF2205" s="359">
        <f t="shared" si="1609"/>
        <v>0</v>
      </c>
      <c r="BG2205" s="356">
        <f t="shared" si="1610"/>
        <v>0</v>
      </c>
      <c r="BH2205" s="357">
        <f t="shared" si="1611"/>
        <v>0</v>
      </c>
      <c r="BI2205" s="358">
        <f t="shared" si="1612"/>
        <v>0</v>
      </c>
      <c r="BJ2205" s="359">
        <f t="shared" si="1613"/>
        <v>0</v>
      </c>
      <c r="BK2205" s="356">
        <f t="shared" si="1614"/>
        <v>0</v>
      </c>
      <c r="BL2205" s="357">
        <f t="shared" si="1615"/>
        <v>0</v>
      </c>
      <c r="BM2205" s="358">
        <f t="shared" si="1616"/>
        <v>0</v>
      </c>
      <c r="BN2205" s="359">
        <f t="shared" si="1617"/>
        <v>0</v>
      </c>
      <c r="BO2205" s="293">
        <f t="shared" si="1618"/>
        <v>0</v>
      </c>
      <c r="BP2205" s="352" t="str">
        <f>IF(BO2205=0,"",
IF(SUM($BO$2177:BO2205)=1,BQ2205,
IF($BO$2297&gt;SUM($BO$2177:BO2205),_xlfn.CONCAT(", ",BQ2205),
IF($BO$2297=SUM($BO$2177:BO2205),_xlfn.CONCAT(" y ",BQ2205)))))</f>
        <v/>
      </c>
      <c r="BQ2205" s="120" t="s">
        <v>5181</v>
      </c>
      <c r="BR2205" s="290">
        <f t="shared" si="1619"/>
        <v>0</v>
      </c>
      <c r="BS2205" s="293">
        <f t="shared" si="1620"/>
        <v>0</v>
      </c>
      <c r="BT2205" s="283" t="str">
        <f>IF(BS2205=0,"",
IF(SUM($BS$2177:BS2205)=1,BU2205,
IF($BS$2297&gt;SUM($BS$2177:BS2205),_xlfn.CONCAT(", ",BU2205),
IF($BS$2297=SUM($BS$2177:BS2205),_xlfn.CONCAT(" y ",BU2205)))))</f>
        <v/>
      </c>
      <c r="BU2205" s="120" t="s">
        <v>5181</v>
      </c>
    </row>
    <row r="2206" spans="3:73" ht="15" customHeight="1">
      <c r="C2206" s="74" t="s">
        <v>5061</v>
      </c>
      <c r="D2206" s="855" t="str">
        <f>IF(CNGE_2026_M1_Secc1_Sub1!$D70="","",CNGE_2026_M1_Secc1_Sub1!$D70)</f>
        <v/>
      </c>
      <c r="E2206" s="723"/>
      <c r="F2206" s="723"/>
      <c r="G2206" s="723"/>
      <c r="H2206" s="723"/>
      <c r="I2206" s="723"/>
      <c r="J2206" s="723"/>
      <c r="K2206" s="723"/>
      <c r="L2206" s="723"/>
      <c r="M2206" s="723"/>
      <c r="N2206" s="723"/>
      <c r="O2206" s="724"/>
      <c r="P2206" s="639"/>
      <c r="Q2206" s="639"/>
      <c r="R2206" s="639"/>
      <c r="S2206" s="639"/>
      <c r="T2206" s="639"/>
      <c r="U2206" s="639"/>
      <c r="V2206" s="639"/>
      <c r="W2206" s="639"/>
      <c r="X2206" s="639"/>
      <c r="Y2206" s="639"/>
      <c r="Z2206" s="639"/>
      <c r="AA2206" s="639"/>
      <c r="AB2206" s="639"/>
      <c r="AC2206" s="639"/>
      <c r="AD2206" s="639"/>
      <c r="AI2206">
        <f t="shared" si="1586"/>
        <v>0</v>
      </c>
      <c r="AJ2206">
        <f t="shared" si="1587"/>
        <v>0</v>
      </c>
      <c r="AK2206">
        <f t="shared" si="1588"/>
        <v>0</v>
      </c>
      <c r="AL2206">
        <f t="shared" si="1589"/>
        <v>0</v>
      </c>
      <c r="AM2206">
        <f t="shared" si="1590"/>
        <v>0</v>
      </c>
      <c r="AN2206">
        <f t="shared" si="1591"/>
        <v>0</v>
      </c>
      <c r="AO2206">
        <f t="shared" si="1592"/>
        <v>0</v>
      </c>
      <c r="AP2206">
        <f t="shared" si="1593"/>
        <v>0</v>
      </c>
      <c r="AQ2206">
        <f t="shared" si="1594"/>
        <v>0</v>
      </c>
      <c r="AR2206">
        <f t="shared" si="1595"/>
        <v>0</v>
      </c>
      <c r="AS2206">
        <f t="shared" si="1596"/>
        <v>0</v>
      </c>
      <c r="AT2206">
        <f t="shared" si="1597"/>
        <v>0</v>
      </c>
      <c r="AU2206">
        <f t="shared" si="1598"/>
        <v>0</v>
      </c>
      <c r="AV2206">
        <f t="shared" si="1599"/>
        <v>0</v>
      </c>
      <c r="AW2206">
        <f t="shared" si="1600"/>
        <v>0</v>
      </c>
      <c r="AX2206">
        <f t="shared" si="1601"/>
        <v>0</v>
      </c>
      <c r="AY2206">
        <f t="shared" si="1602"/>
        <v>0</v>
      </c>
      <c r="AZ2206">
        <f t="shared" si="1603"/>
        <v>0</v>
      </c>
      <c r="BA2206">
        <f t="shared" si="1604"/>
        <v>0</v>
      </c>
      <c r="BB2206">
        <f t="shared" si="1605"/>
        <v>0</v>
      </c>
      <c r="BC2206" s="356">
        <f t="shared" si="1606"/>
        <v>0</v>
      </c>
      <c r="BD2206" s="357">
        <f t="shared" si="1607"/>
        <v>0</v>
      </c>
      <c r="BE2206" s="358">
        <f t="shared" si="1608"/>
        <v>0</v>
      </c>
      <c r="BF2206" s="359">
        <f t="shared" si="1609"/>
        <v>0</v>
      </c>
      <c r="BG2206" s="356">
        <f t="shared" si="1610"/>
        <v>0</v>
      </c>
      <c r="BH2206" s="357">
        <f t="shared" si="1611"/>
        <v>0</v>
      </c>
      <c r="BI2206" s="358">
        <f t="shared" si="1612"/>
        <v>0</v>
      </c>
      <c r="BJ2206" s="359">
        <f t="shared" si="1613"/>
        <v>0</v>
      </c>
      <c r="BK2206" s="356">
        <f t="shared" si="1614"/>
        <v>0</v>
      </c>
      <c r="BL2206" s="357">
        <f t="shared" si="1615"/>
        <v>0</v>
      </c>
      <c r="BM2206" s="358">
        <f t="shared" si="1616"/>
        <v>0</v>
      </c>
      <c r="BN2206" s="359">
        <f t="shared" si="1617"/>
        <v>0</v>
      </c>
      <c r="BO2206" s="293">
        <f t="shared" si="1618"/>
        <v>0</v>
      </c>
      <c r="BP2206" s="352" t="str">
        <f>IF(BO2206=0,"",
IF(SUM($BO$2177:BO2206)=1,BQ2206,
IF($BO$2297&gt;SUM($BO$2177:BO2206),_xlfn.CONCAT(", ",BQ2206),
IF($BO$2297=SUM($BO$2177:BO2206),_xlfn.CONCAT(" y ",BQ2206)))))</f>
        <v/>
      </c>
      <c r="BQ2206" s="120" t="s">
        <v>5183</v>
      </c>
      <c r="BR2206" s="290">
        <f t="shared" si="1619"/>
        <v>0</v>
      </c>
      <c r="BS2206" s="293">
        <f t="shared" si="1620"/>
        <v>0</v>
      </c>
      <c r="BT2206" s="283" t="str">
        <f>IF(BS2206=0,"",
IF(SUM($BS$2177:BS2206)=1,BU2206,
IF($BS$2297&gt;SUM($BS$2177:BS2206),_xlfn.CONCAT(", ",BU2206),
IF($BS$2297=SUM($BS$2177:BS2206),_xlfn.CONCAT(" y ",BU2206)))))</f>
        <v/>
      </c>
      <c r="BU2206" s="120" t="s">
        <v>5183</v>
      </c>
    </row>
    <row r="2207" spans="3:73" ht="15" customHeight="1">
      <c r="C2207" s="74" t="s">
        <v>5062</v>
      </c>
      <c r="D2207" s="855" t="str">
        <f>IF(CNGE_2026_M1_Secc1_Sub1!$D71="","",CNGE_2026_M1_Secc1_Sub1!$D71)</f>
        <v/>
      </c>
      <c r="E2207" s="723"/>
      <c r="F2207" s="723"/>
      <c r="G2207" s="723"/>
      <c r="H2207" s="723"/>
      <c r="I2207" s="723"/>
      <c r="J2207" s="723"/>
      <c r="K2207" s="723"/>
      <c r="L2207" s="723"/>
      <c r="M2207" s="723"/>
      <c r="N2207" s="723"/>
      <c r="O2207" s="724"/>
      <c r="P2207" s="639"/>
      <c r="Q2207" s="639"/>
      <c r="R2207" s="639"/>
      <c r="S2207" s="639"/>
      <c r="T2207" s="639"/>
      <c r="U2207" s="639"/>
      <c r="V2207" s="639"/>
      <c r="W2207" s="639"/>
      <c r="X2207" s="639"/>
      <c r="Y2207" s="639"/>
      <c r="Z2207" s="639"/>
      <c r="AA2207" s="639"/>
      <c r="AB2207" s="639"/>
      <c r="AC2207" s="639"/>
      <c r="AD2207" s="639"/>
      <c r="AI2207">
        <f t="shared" si="1586"/>
        <v>0</v>
      </c>
      <c r="AJ2207">
        <f t="shared" si="1587"/>
        <v>0</v>
      </c>
      <c r="AK2207">
        <f t="shared" si="1588"/>
        <v>0</v>
      </c>
      <c r="AL2207">
        <f t="shared" si="1589"/>
        <v>0</v>
      </c>
      <c r="AM2207">
        <f t="shared" si="1590"/>
        <v>0</v>
      </c>
      <c r="AN2207">
        <f t="shared" si="1591"/>
        <v>0</v>
      </c>
      <c r="AO2207">
        <f t="shared" si="1592"/>
        <v>0</v>
      </c>
      <c r="AP2207">
        <f t="shared" si="1593"/>
        <v>0</v>
      </c>
      <c r="AQ2207">
        <f t="shared" si="1594"/>
        <v>0</v>
      </c>
      <c r="AR2207">
        <f t="shared" si="1595"/>
        <v>0</v>
      </c>
      <c r="AS2207">
        <f t="shared" si="1596"/>
        <v>0</v>
      </c>
      <c r="AT2207">
        <f t="shared" si="1597"/>
        <v>0</v>
      </c>
      <c r="AU2207">
        <f t="shared" si="1598"/>
        <v>0</v>
      </c>
      <c r="AV2207">
        <f t="shared" si="1599"/>
        <v>0</v>
      </c>
      <c r="AW2207">
        <f t="shared" si="1600"/>
        <v>0</v>
      </c>
      <c r="AX2207">
        <f t="shared" si="1601"/>
        <v>0</v>
      </c>
      <c r="AY2207">
        <f t="shared" si="1602"/>
        <v>0</v>
      </c>
      <c r="AZ2207">
        <f t="shared" si="1603"/>
        <v>0</v>
      </c>
      <c r="BA2207">
        <f t="shared" si="1604"/>
        <v>0</v>
      </c>
      <c r="BB2207">
        <f t="shared" si="1605"/>
        <v>0</v>
      </c>
      <c r="BC2207" s="356">
        <f t="shared" si="1606"/>
        <v>0</v>
      </c>
      <c r="BD2207" s="357">
        <f t="shared" si="1607"/>
        <v>0</v>
      </c>
      <c r="BE2207" s="358">
        <f t="shared" si="1608"/>
        <v>0</v>
      </c>
      <c r="BF2207" s="359">
        <f t="shared" si="1609"/>
        <v>0</v>
      </c>
      <c r="BG2207" s="356">
        <f t="shared" si="1610"/>
        <v>0</v>
      </c>
      <c r="BH2207" s="357">
        <f t="shared" si="1611"/>
        <v>0</v>
      </c>
      <c r="BI2207" s="358">
        <f t="shared" si="1612"/>
        <v>0</v>
      </c>
      <c r="BJ2207" s="359">
        <f t="shared" si="1613"/>
        <v>0</v>
      </c>
      <c r="BK2207" s="356">
        <f t="shared" si="1614"/>
        <v>0</v>
      </c>
      <c r="BL2207" s="357">
        <f t="shared" si="1615"/>
        <v>0</v>
      </c>
      <c r="BM2207" s="358">
        <f t="shared" si="1616"/>
        <v>0</v>
      </c>
      <c r="BN2207" s="359">
        <f t="shared" si="1617"/>
        <v>0</v>
      </c>
      <c r="BO2207" s="293">
        <f t="shared" si="1618"/>
        <v>0</v>
      </c>
      <c r="BP2207" s="352" t="str">
        <f>IF(BO2207=0,"",
IF(SUM($BO$2177:BO2207)=1,BQ2207,
IF($BO$2297&gt;SUM($BO$2177:BO2207),_xlfn.CONCAT(", ",BQ2207),
IF($BO$2297=SUM($BO$2177:BO2207),_xlfn.CONCAT(" y ",BQ2207)))))</f>
        <v/>
      </c>
      <c r="BQ2207" s="120" t="s">
        <v>5185</v>
      </c>
      <c r="BR2207" s="290">
        <f t="shared" si="1619"/>
        <v>0</v>
      </c>
      <c r="BS2207" s="293">
        <f t="shared" si="1620"/>
        <v>0</v>
      </c>
      <c r="BT2207" s="283" t="str">
        <f>IF(BS2207=0,"",
IF(SUM($BS$2177:BS2207)=1,BU2207,
IF($BS$2297&gt;SUM($BS$2177:BS2207),_xlfn.CONCAT(", ",BU2207),
IF($BS$2297=SUM($BS$2177:BS2207),_xlfn.CONCAT(" y ",BU2207)))))</f>
        <v/>
      </c>
      <c r="BU2207" s="120" t="s">
        <v>5185</v>
      </c>
    </row>
    <row r="2208" spans="3:73" ht="15" customHeight="1">
      <c r="C2208" s="74" t="s">
        <v>5063</v>
      </c>
      <c r="D2208" s="855" t="str">
        <f>IF(CNGE_2026_M1_Secc1_Sub1!$D72="","",CNGE_2026_M1_Secc1_Sub1!$D72)</f>
        <v/>
      </c>
      <c r="E2208" s="723"/>
      <c r="F2208" s="723"/>
      <c r="G2208" s="723"/>
      <c r="H2208" s="723"/>
      <c r="I2208" s="723"/>
      <c r="J2208" s="723"/>
      <c r="K2208" s="723"/>
      <c r="L2208" s="723"/>
      <c r="M2208" s="723"/>
      <c r="N2208" s="723"/>
      <c r="O2208" s="724"/>
      <c r="P2208" s="639"/>
      <c r="Q2208" s="639"/>
      <c r="R2208" s="639"/>
      <c r="S2208" s="639"/>
      <c r="T2208" s="639"/>
      <c r="U2208" s="639"/>
      <c r="V2208" s="639"/>
      <c r="W2208" s="639"/>
      <c r="X2208" s="639"/>
      <c r="Y2208" s="639"/>
      <c r="Z2208" s="639"/>
      <c r="AA2208" s="639"/>
      <c r="AB2208" s="639"/>
      <c r="AC2208" s="639"/>
      <c r="AD2208" s="639"/>
      <c r="AI2208">
        <f t="shared" si="1586"/>
        <v>0</v>
      </c>
      <c r="AJ2208">
        <f t="shared" si="1587"/>
        <v>0</v>
      </c>
      <c r="AK2208">
        <f t="shared" si="1588"/>
        <v>0</v>
      </c>
      <c r="AL2208">
        <f t="shared" si="1589"/>
        <v>0</v>
      </c>
      <c r="AM2208">
        <f t="shared" si="1590"/>
        <v>0</v>
      </c>
      <c r="AN2208">
        <f t="shared" si="1591"/>
        <v>0</v>
      </c>
      <c r="AO2208">
        <f t="shared" si="1592"/>
        <v>0</v>
      </c>
      <c r="AP2208">
        <f t="shared" si="1593"/>
        <v>0</v>
      </c>
      <c r="AQ2208">
        <f t="shared" si="1594"/>
        <v>0</v>
      </c>
      <c r="AR2208">
        <f t="shared" si="1595"/>
        <v>0</v>
      </c>
      <c r="AS2208">
        <f t="shared" si="1596"/>
        <v>0</v>
      </c>
      <c r="AT2208">
        <f t="shared" si="1597"/>
        <v>0</v>
      </c>
      <c r="AU2208">
        <f t="shared" si="1598"/>
        <v>0</v>
      </c>
      <c r="AV2208">
        <f t="shared" si="1599"/>
        <v>0</v>
      </c>
      <c r="AW2208">
        <f t="shared" si="1600"/>
        <v>0</v>
      </c>
      <c r="AX2208">
        <f t="shared" si="1601"/>
        <v>0</v>
      </c>
      <c r="AY2208">
        <f t="shared" si="1602"/>
        <v>0</v>
      </c>
      <c r="AZ2208">
        <f t="shared" si="1603"/>
        <v>0</v>
      </c>
      <c r="BA2208">
        <f t="shared" si="1604"/>
        <v>0</v>
      </c>
      <c r="BB2208">
        <f t="shared" si="1605"/>
        <v>0</v>
      </c>
      <c r="BC2208" s="356">
        <f t="shared" si="1606"/>
        <v>0</v>
      </c>
      <c r="BD2208" s="357">
        <f t="shared" si="1607"/>
        <v>0</v>
      </c>
      <c r="BE2208" s="358">
        <f t="shared" si="1608"/>
        <v>0</v>
      </c>
      <c r="BF2208" s="359">
        <f t="shared" si="1609"/>
        <v>0</v>
      </c>
      <c r="BG2208" s="356">
        <f t="shared" si="1610"/>
        <v>0</v>
      </c>
      <c r="BH2208" s="357">
        <f t="shared" si="1611"/>
        <v>0</v>
      </c>
      <c r="BI2208" s="358">
        <f t="shared" si="1612"/>
        <v>0</v>
      </c>
      <c r="BJ2208" s="359">
        <f t="shared" si="1613"/>
        <v>0</v>
      </c>
      <c r="BK2208" s="356">
        <f t="shared" si="1614"/>
        <v>0</v>
      </c>
      <c r="BL2208" s="357">
        <f t="shared" si="1615"/>
        <v>0</v>
      </c>
      <c r="BM2208" s="358">
        <f t="shared" si="1616"/>
        <v>0</v>
      </c>
      <c r="BN2208" s="359">
        <f t="shared" si="1617"/>
        <v>0</v>
      </c>
      <c r="BO2208" s="293">
        <f t="shared" si="1618"/>
        <v>0</v>
      </c>
      <c r="BP2208" s="352" t="str">
        <f>IF(BO2208=0,"",
IF(SUM($BO$2177:BO2208)=1,BQ2208,
IF($BO$2297&gt;SUM($BO$2177:BO2208),_xlfn.CONCAT(", ",BQ2208),
IF($BO$2297=SUM($BO$2177:BO2208),_xlfn.CONCAT(" y ",BQ2208)))))</f>
        <v/>
      </c>
      <c r="BQ2208" s="120" t="s">
        <v>5186</v>
      </c>
      <c r="BR2208" s="290">
        <f t="shared" si="1619"/>
        <v>0</v>
      </c>
      <c r="BS2208" s="293">
        <f t="shared" si="1620"/>
        <v>0</v>
      </c>
      <c r="BT2208" s="283" t="str">
        <f>IF(BS2208=0,"",
IF(SUM($BS$2177:BS2208)=1,BU2208,
IF($BS$2297&gt;SUM($BS$2177:BS2208),_xlfn.CONCAT(", ",BU2208),
IF($BS$2297=SUM($BS$2177:BS2208),_xlfn.CONCAT(" y ",BU2208)))))</f>
        <v/>
      </c>
      <c r="BU2208" s="120" t="s">
        <v>5186</v>
      </c>
    </row>
    <row r="2209" spans="3:73" ht="15" customHeight="1">
      <c r="C2209" s="74" t="s">
        <v>5064</v>
      </c>
      <c r="D2209" s="855" t="str">
        <f>IF(CNGE_2026_M1_Secc1_Sub1!$D73="","",CNGE_2026_M1_Secc1_Sub1!$D73)</f>
        <v/>
      </c>
      <c r="E2209" s="723"/>
      <c r="F2209" s="723"/>
      <c r="G2209" s="723"/>
      <c r="H2209" s="723"/>
      <c r="I2209" s="723"/>
      <c r="J2209" s="723"/>
      <c r="K2209" s="723"/>
      <c r="L2209" s="723"/>
      <c r="M2209" s="723"/>
      <c r="N2209" s="723"/>
      <c r="O2209" s="724"/>
      <c r="P2209" s="639"/>
      <c r="Q2209" s="639"/>
      <c r="R2209" s="639"/>
      <c r="S2209" s="639"/>
      <c r="T2209" s="639"/>
      <c r="U2209" s="639"/>
      <c r="V2209" s="639"/>
      <c r="W2209" s="639"/>
      <c r="X2209" s="639"/>
      <c r="Y2209" s="639"/>
      <c r="Z2209" s="639"/>
      <c r="AA2209" s="639"/>
      <c r="AB2209" s="639"/>
      <c r="AC2209" s="639"/>
      <c r="AD2209" s="639"/>
      <c r="AI2209">
        <f t="shared" ref="AI2209:AI2240" si="1621">P2209</f>
        <v>0</v>
      </c>
      <c r="AJ2209">
        <f t="shared" ref="AJ2209:AJ2240" si="1622">COUNTIF(Q2209:R2209,"NS")</f>
        <v>0</v>
      </c>
      <c r="AK2209">
        <f t="shared" ref="AK2209:AK2240" si="1623">SUM(Q2209:R2209)</f>
        <v>0</v>
      </c>
      <c r="AL2209">
        <f t="shared" ref="AL2209:AL2240" si="1624">IF(COUNTIF(P2209:R2209,"NA")=3,0,IF(OR(AND(AI2209=0,AJ2209&gt;0),AND(AI2209="NS",AK2209&gt;0), AND(AI2209="NS", AJ2209=0,AK2209=0)), 1, IF(OR(AND(AI2209&gt;0,AJ2209&gt;1,AI2209&gt;AK2209), AND(AI2209="NS",AJ2209=2), AND(AI2209="NS",AK2209=0,AJ2209&gt;0),AI2209=AK2209), 0, 1)))</f>
        <v>0</v>
      </c>
      <c r="AM2209">
        <f t="shared" ref="AM2209:AM2240" si="1625">S2209</f>
        <v>0</v>
      </c>
      <c r="AN2209">
        <f t="shared" ref="AN2209:AN2240" si="1626">COUNTIF(T2209:U2209,"NS")</f>
        <v>0</v>
      </c>
      <c r="AO2209">
        <f t="shared" ref="AO2209:AO2240" si="1627">SUM(T2209:U2209)</f>
        <v>0</v>
      </c>
      <c r="AP2209">
        <f t="shared" ref="AP2209:AP2240" si="1628">IF(COUNTIF(S2209:U2209,"NA")=3,0,IF(OR(AND(AM2209=0,AN2209&gt;0),AND(AM2209="NS",AO2209&gt;0), AND(AM2209="NS", AN2209=0,AO2209=0)), 1, IF(OR(AND(AM2209&gt;0,AN2209&gt;1,AM2209&gt;AO2209), AND(AM2209="NS",AN2209=2), AND(AM2209="NS",AO2209=0,AN2209&gt;0),AM2209=AO2209), 0, 1)))</f>
        <v>0</v>
      </c>
      <c r="AQ2209">
        <f t="shared" ref="AQ2209:AQ2240" si="1629">V2209</f>
        <v>0</v>
      </c>
      <c r="AR2209">
        <f t="shared" ref="AR2209:AR2240" si="1630">COUNTIF(W2209:X2209,"NS")</f>
        <v>0</v>
      </c>
      <c r="AS2209">
        <f t="shared" ref="AS2209:AS2240" si="1631">SUM(W2209:X2209)</f>
        <v>0</v>
      </c>
      <c r="AT2209">
        <f t="shared" ref="AT2209:AT2240" si="1632">IF(COUNTIF(V2209:X2209,"NA")=3,0,IF(OR(AND(AQ2209=0,AR2209&gt;0),AND(AQ2209="NS",AS2209&gt;0), AND(AQ2209="NS", AR2209=0,AS2209=0)), 1, IF(OR(AND(AQ2209&gt;0,AR2209&gt;1,AQ2209&gt;AS2209), AND(AQ2209="NS",AR2209=2), AND(AQ2209="NS",AS2209=0,AR2209&gt;0),AQ2209=AS2209), 0, 1)))</f>
        <v>0</v>
      </c>
      <c r="AU2209">
        <f t="shared" ref="AU2209:AU2240" si="1633">Y2209</f>
        <v>0</v>
      </c>
      <c r="AV2209">
        <f t="shared" ref="AV2209:AV2240" si="1634">COUNTIF(Z2209:AA2209,"NS")</f>
        <v>0</v>
      </c>
      <c r="AW2209">
        <f t="shared" ref="AW2209:AW2240" si="1635">SUM(Z2209:AA2209)</f>
        <v>0</v>
      </c>
      <c r="AX2209">
        <f t="shared" ref="AX2209:AX2240" si="1636">IF(COUNTIF(Y2209:AA2209,"NA")=3,0,IF(OR(AND(AU2209=0,AV2209&gt;0),AND(AU2209="NS",AW2209&gt;0), AND(AU2209="NS", AV2209=0,AW2209=0)), 1, IF(OR(AND(AU2209&gt;0,AV2209&gt;1,AU2209&gt;AW2209), AND(AU2209="NS",AV2209=2), AND(AU2209="NS",AW2209=0,AV2209&gt;0),AU2209=AW2209), 0, 1)))</f>
        <v>0</v>
      </c>
      <c r="AY2209">
        <f t="shared" ref="AY2209:AY2240" si="1637">AB2209</f>
        <v>0</v>
      </c>
      <c r="AZ2209">
        <f t="shared" ref="AZ2209:AZ2240" si="1638">COUNTIF(AC2209:AD2209,"NS")</f>
        <v>0</v>
      </c>
      <c r="BA2209">
        <f t="shared" ref="BA2209:BA2240" si="1639">SUM(AC2209:AD2209)</f>
        <v>0</v>
      </c>
      <c r="BB2209">
        <f t="shared" ref="BB2209:BB2240" si="1640">IF(COUNTIF(AB2209:AD2209,"NA")=3,0,IF(OR(AND(AY2209=0,AZ2209&gt;0),AND(AY2209="NS",BA2209&gt;0), AND(AY2209="NS", AZ2209=0,BA2209=0)), 1, IF(OR(AND(AY2209&gt;0,AZ2209&gt;1,AY2209&gt;BA2209), AND(AY2209="NS",AZ2209=2), AND(AY2209="NS",BA2209=0,AZ2209&gt;0),AY2209=BA2209), 0, 1)))</f>
        <v>0</v>
      </c>
      <c r="BC2209" s="356">
        <f t="shared" si="1606"/>
        <v>0</v>
      </c>
      <c r="BD2209" s="357">
        <f t="shared" si="1607"/>
        <v>0</v>
      </c>
      <c r="BE2209" s="358">
        <f t="shared" si="1608"/>
        <v>0</v>
      </c>
      <c r="BF2209" s="359">
        <f t="shared" si="1609"/>
        <v>0</v>
      </c>
      <c r="BG2209" s="356">
        <f t="shared" si="1610"/>
        <v>0</v>
      </c>
      <c r="BH2209" s="357">
        <f t="shared" si="1611"/>
        <v>0</v>
      </c>
      <c r="BI2209" s="358">
        <f t="shared" si="1612"/>
        <v>0</v>
      </c>
      <c r="BJ2209" s="359">
        <f t="shared" si="1613"/>
        <v>0</v>
      </c>
      <c r="BK2209" s="356">
        <f t="shared" si="1614"/>
        <v>0</v>
      </c>
      <c r="BL2209" s="357">
        <f t="shared" si="1615"/>
        <v>0</v>
      </c>
      <c r="BM2209" s="358">
        <f t="shared" si="1616"/>
        <v>0</v>
      </c>
      <c r="BN2209" s="359">
        <f t="shared" si="1617"/>
        <v>0</v>
      </c>
      <c r="BO2209" s="293">
        <f t="shared" si="1618"/>
        <v>0</v>
      </c>
      <c r="BP2209" s="352" t="str">
        <f>IF(BO2209=0,"",
IF(SUM($BO$2177:BO2209)=1,BQ2209,
IF($BO$2297&gt;SUM($BO$2177:BO2209),_xlfn.CONCAT(", ",BQ2209),
IF($BO$2297=SUM($BO$2177:BO2209),_xlfn.CONCAT(" y ",BQ2209)))))</f>
        <v/>
      </c>
      <c r="BQ2209" s="120" t="s">
        <v>5187</v>
      </c>
      <c r="BR2209" s="290">
        <f t="shared" si="1619"/>
        <v>0</v>
      </c>
      <c r="BS2209" s="293">
        <f t="shared" si="1620"/>
        <v>0</v>
      </c>
      <c r="BT2209" s="283" t="str">
        <f>IF(BS2209=0,"",
IF(SUM($BS$2177:BS2209)=1,BU2209,
IF($BS$2297&gt;SUM($BS$2177:BS2209),_xlfn.CONCAT(", ",BU2209),
IF($BS$2297=SUM($BS$2177:BS2209),_xlfn.CONCAT(" y ",BU2209)))))</f>
        <v/>
      </c>
      <c r="BU2209" s="120" t="s">
        <v>5187</v>
      </c>
    </row>
    <row r="2210" spans="3:73" ht="15" customHeight="1">
      <c r="C2210" s="74" t="s">
        <v>5065</v>
      </c>
      <c r="D2210" s="855" t="str">
        <f>IF(CNGE_2026_M1_Secc1_Sub1!$D74="","",CNGE_2026_M1_Secc1_Sub1!$D74)</f>
        <v/>
      </c>
      <c r="E2210" s="723"/>
      <c r="F2210" s="723"/>
      <c r="G2210" s="723"/>
      <c r="H2210" s="723"/>
      <c r="I2210" s="723"/>
      <c r="J2210" s="723"/>
      <c r="K2210" s="723"/>
      <c r="L2210" s="723"/>
      <c r="M2210" s="723"/>
      <c r="N2210" s="723"/>
      <c r="O2210" s="724"/>
      <c r="P2210" s="639"/>
      <c r="Q2210" s="639"/>
      <c r="R2210" s="639"/>
      <c r="S2210" s="639"/>
      <c r="T2210" s="639"/>
      <c r="U2210" s="639"/>
      <c r="V2210" s="639"/>
      <c r="W2210" s="639"/>
      <c r="X2210" s="639"/>
      <c r="Y2210" s="639"/>
      <c r="Z2210" s="639"/>
      <c r="AA2210" s="639"/>
      <c r="AB2210" s="639"/>
      <c r="AC2210" s="639"/>
      <c r="AD2210" s="639"/>
      <c r="AI2210">
        <f t="shared" si="1621"/>
        <v>0</v>
      </c>
      <c r="AJ2210">
        <f t="shared" si="1622"/>
        <v>0</v>
      </c>
      <c r="AK2210">
        <f t="shared" si="1623"/>
        <v>0</v>
      </c>
      <c r="AL2210">
        <f t="shared" si="1624"/>
        <v>0</v>
      </c>
      <c r="AM2210">
        <f t="shared" si="1625"/>
        <v>0</v>
      </c>
      <c r="AN2210">
        <f t="shared" si="1626"/>
        <v>0</v>
      </c>
      <c r="AO2210">
        <f t="shared" si="1627"/>
        <v>0</v>
      </c>
      <c r="AP2210">
        <f t="shared" si="1628"/>
        <v>0</v>
      </c>
      <c r="AQ2210">
        <f t="shared" si="1629"/>
        <v>0</v>
      </c>
      <c r="AR2210">
        <f t="shared" si="1630"/>
        <v>0</v>
      </c>
      <c r="AS2210">
        <f t="shared" si="1631"/>
        <v>0</v>
      </c>
      <c r="AT2210">
        <f t="shared" si="1632"/>
        <v>0</v>
      </c>
      <c r="AU2210">
        <f t="shared" si="1633"/>
        <v>0</v>
      </c>
      <c r="AV2210">
        <f t="shared" si="1634"/>
        <v>0</v>
      </c>
      <c r="AW2210">
        <f t="shared" si="1635"/>
        <v>0</v>
      </c>
      <c r="AX2210">
        <f t="shared" si="1636"/>
        <v>0</v>
      </c>
      <c r="AY2210">
        <f t="shared" si="1637"/>
        <v>0</v>
      </c>
      <c r="AZ2210">
        <f t="shared" si="1638"/>
        <v>0</v>
      </c>
      <c r="BA2210">
        <f t="shared" si="1639"/>
        <v>0</v>
      </c>
      <c r="BB2210">
        <f t="shared" si="1640"/>
        <v>0</v>
      </c>
      <c r="BC2210" s="356">
        <f t="shared" si="1606"/>
        <v>0</v>
      </c>
      <c r="BD2210" s="357">
        <f t="shared" si="1607"/>
        <v>0</v>
      </c>
      <c r="BE2210" s="358">
        <f t="shared" si="1608"/>
        <v>0</v>
      </c>
      <c r="BF2210" s="359">
        <f t="shared" si="1609"/>
        <v>0</v>
      </c>
      <c r="BG2210" s="356">
        <f t="shared" si="1610"/>
        <v>0</v>
      </c>
      <c r="BH2210" s="357">
        <f t="shared" si="1611"/>
        <v>0</v>
      </c>
      <c r="BI2210" s="358">
        <f t="shared" si="1612"/>
        <v>0</v>
      </c>
      <c r="BJ2210" s="359">
        <f t="shared" si="1613"/>
        <v>0</v>
      </c>
      <c r="BK2210" s="356">
        <f t="shared" si="1614"/>
        <v>0</v>
      </c>
      <c r="BL2210" s="357">
        <f t="shared" si="1615"/>
        <v>0</v>
      </c>
      <c r="BM2210" s="358">
        <f t="shared" si="1616"/>
        <v>0</v>
      </c>
      <c r="BN2210" s="359">
        <f t="shared" si="1617"/>
        <v>0</v>
      </c>
      <c r="BO2210" s="293">
        <f t="shared" si="1618"/>
        <v>0</v>
      </c>
      <c r="BP2210" s="352" t="str">
        <f>IF(BO2210=0,"",
IF(SUM($BO$2177:BO2210)=1,BQ2210,
IF($BO$2297&gt;SUM($BO$2177:BO2210),_xlfn.CONCAT(", ",BQ2210),
IF($BO$2297=SUM($BO$2177:BO2210),_xlfn.CONCAT(" y ",BQ2210)))))</f>
        <v/>
      </c>
      <c r="BQ2210" s="120" t="s">
        <v>5188</v>
      </c>
      <c r="BR2210" s="290">
        <f t="shared" si="1619"/>
        <v>0</v>
      </c>
      <c r="BS2210" s="293">
        <f t="shared" si="1620"/>
        <v>0</v>
      </c>
      <c r="BT2210" s="283" t="str">
        <f>IF(BS2210=0,"",
IF(SUM($BS$2177:BS2210)=1,BU2210,
IF($BS$2297&gt;SUM($BS$2177:BS2210),_xlfn.CONCAT(", ",BU2210),
IF($BS$2297=SUM($BS$2177:BS2210),_xlfn.CONCAT(" y ",BU2210)))))</f>
        <v/>
      </c>
      <c r="BU2210" s="120" t="s">
        <v>5188</v>
      </c>
    </row>
    <row r="2211" spans="3:73" ht="15" customHeight="1">
      <c r="C2211" s="74" t="s">
        <v>5066</v>
      </c>
      <c r="D2211" s="855" t="str">
        <f>IF(CNGE_2026_M1_Secc1_Sub1!$D75="","",CNGE_2026_M1_Secc1_Sub1!$D75)</f>
        <v/>
      </c>
      <c r="E2211" s="723"/>
      <c r="F2211" s="723"/>
      <c r="G2211" s="723"/>
      <c r="H2211" s="723"/>
      <c r="I2211" s="723"/>
      <c r="J2211" s="723"/>
      <c r="K2211" s="723"/>
      <c r="L2211" s="723"/>
      <c r="M2211" s="723"/>
      <c r="N2211" s="723"/>
      <c r="O2211" s="724"/>
      <c r="P2211" s="639"/>
      <c r="Q2211" s="639"/>
      <c r="R2211" s="639"/>
      <c r="S2211" s="639"/>
      <c r="T2211" s="639"/>
      <c r="U2211" s="639"/>
      <c r="V2211" s="639"/>
      <c r="W2211" s="639"/>
      <c r="X2211" s="639"/>
      <c r="Y2211" s="639"/>
      <c r="Z2211" s="639"/>
      <c r="AA2211" s="639"/>
      <c r="AB2211" s="639"/>
      <c r="AC2211" s="639"/>
      <c r="AD2211" s="639"/>
      <c r="AI2211">
        <f t="shared" si="1621"/>
        <v>0</v>
      </c>
      <c r="AJ2211">
        <f t="shared" si="1622"/>
        <v>0</v>
      </c>
      <c r="AK2211">
        <f t="shared" si="1623"/>
        <v>0</v>
      </c>
      <c r="AL2211">
        <f t="shared" si="1624"/>
        <v>0</v>
      </c>
      <c r="AM2211">
        <f t="shared" si="1625"/>
        <v>0</v>
      </c>
      <c r="AN2211">
        <f t="shared" si="1626"/>
        <v>0</v>
      </c>
      <c r="AO2211">
        <f t="shared" si="1627"/>
        <v>0</v>
      </c>
      <c r="AP2211">
        <f t="shared" si="1628"/>
        <v>0</v>
      </c>
      <c r="AQ2211">
        <f t="shared" si="1629"/>
        <v>0</v>
      </c>
      <c r="AR2211">
        <f t="shared" si="1630"/>
        <v>0</v>
      </c>
      <c r="AS2211">
        <f t="shared" si="1631"/>
        <v>0</v>
      </c>
      <c r="AT2211">
        <f t="shared" si="1632"/>
        <v>0</v>
      </c>
      <c r="AU2211">
        <f t="shared" si="1633"/>
        <v>0</v>
      </c>
      <c r="AV2211">
        <f t="shared" si="1634"/>
        <v>0</v>
      </c>
      <c r="AW2211">
        <f t="shared" si="1635"/>
        <v>0</v>
      </c>
      <c r="AX2211">
        <f t="shared" si="1636"/>
        <v>0</v>
      </c>
      <c r="AY2211">
        <f t="shared" si="1637"/>
        <v>0</v>
      </c>
      <c r="AZ2211">
        <f t="shared" si="1638"/>
        <v>0</v>
      </c>
      <c r="BA2211">
        <f t="shared" si="1639"/>
        <v>0</v>
      </c>
      <c r="BB2211">
        <f t="shared" si="1640"/>
        <v>0</v>
      </c>
      <c r="BC2211" s="356">
        <f t="shared" si="1606"/>
        <v>0</v>
      </c>
      <c r="BD2211" s="357">
        <f t="shared" si="1607"/>
        <v>0</v>
      </c>
      <c r="BE2211" s="358">
        <f t="shared" si="1608"/>
        <v>0</v>
      </c>
      <c r="BF2211" s="359">
        <f t="shared" si="1609"/>
        <v>0</v>
      </c>
      <c r="BG2211" s="356">
        <f t="shared" si="1610"/>
        <v>0</v>
      </c>
      <c r="BH2211" s="357">
        <f t="shared" si="1611"/>
        <v>0</v>
      </c>
      <c r="BI2211" s="358">
        <f t="shared" si="1612"/>
        <v>0</v>
      </c>
      <c r="BJ2211" s="359">
        <f t="shared" si="1613"/>
        <v>0</v>
      </c>
      <c r="BK2211" s="356">
        <f t="shared" si="1614"/>
        <v>0</v>
      </c>
      <c r="BL2211" s="357">
        <f t="shared" si="1615"/>
        <v>0</v>
      </c>
      <c r="BM2211" s="358">
        <f t="shared" si="1616"/>
        <v>0</v>
      </c>
      <c r="BN2211" s="359">
        <f t="shared" si="1617"/>
        <v>0</v>
      </c>
      <c r="BO2211" s="293">
        <f t="shared" si="1618"/>
        <v>0</v>
      </c>
      <c r="BP2211" s="352" t="str">
        <f>IF(BO2211=0,"",
IF(SUM($BO$2177:BO2211)=1,BQ2211,
IF($BO$2297&gt;SUM($BO$2177:BO2211),_xlfn.CONCAT(", ",BQ2211),
IF($BO$2297=SUM($BO$2177:BO2211),_xlfn.CONCAT(" y ",BQ2211)))))</f>
        <v/>
      </c>
      <c r="BQ2211" s="120" t="s">
        <v>5189</v>
      </c>
      <c r="BR2211" s="290">
        <f t="shared" si="1619"/>
        <v>0</v>
      </c>
      <c r="BS2211" s="293">
        <f t="shared" si="1620"/>
        <v>0</v>
      </c>
      <c r="BT2211" s="283" t="str">
        <f>IF(BS2211=0,"",
IF(SUM($BS$2177:BS2211)=1,BU2211,
IF($BS$2297&gt;SUM($BS$2177:BS2211),_xlfn.CONCAT(", ",BU2211),
IF($BS$2297=SUM($BS$2177:BS2211),_xlfn.CONCAT(" y ",BU2211)))))</f>
        <v/>
      </c>
      <c r="BU2211" s="120" t="s">
        <v>5189</v>
      </c>
    </row>
    <row r="2212" spans="3:73" ht="15" customHeight="1">
      <c r="C2212" s="74" t="s">
        <v>5190</v>
      </c>
      <c r="D2212" s="855" t="str">
        <f>IF(CNGE_2026_M1_Secc1_Sub1!$D76="","",CNGE_2026_M1_Secc1_Sub1!$D76)</f>
        <v/>
      </c>
      <c r="E2212" s="723"/>
      <c r="F2212" s="723"/>
      <c r="G2212" s="723"/>
      <c r="H2212" s="723"/>
      <c r="I2212" s="723"/>
      <c r="J2212" s="723"/>
      <c r="K2212" s="723"/>
      <c r="L2212" s="723"/>
      <c r="M2212" s="723"/>
      <c r="N2212" s="723"/>
      <c r="O2212" s="724"/>
      <c r="P2212" s="639"/>
      <c r="Q2212" s="639"/>
      <c r="R2212" s="639"/>
      <c r="S2212" s="639"/>
      <c r="T2212" s="639"/>
      <c r="U2212" s="639"/>
      <c r="V2212" s="639"/>
      <c r="W2212" s="639"/>
      <c r="X2212" s="639"/>
      <c r="Y2212" s="639"/>
      <c r="Z2212" s="639"/>
      <c r="AA2212" s="639"/>
      <c r="AB2212" s="639"/>
      <c r="AC2212" s="639"/>
      <c r="AD2212" s="639"/>
      <c r="AI2212">
        <f t="shared" si="1621"/>
        <v>0</v>
      </c>
      <c r="AJ2212">
        <f t="shared" si="1622"/>
        <v>0</v>
      </c>
      <c r="AK2212">
        <f t="shared" si="1623"/>
        <v>0</v>
      </c>
      <c r="AL2212">
        <f t="shared" si="1624"/>
        <v>0</v>
      </c>
      <c r="AM2212">
        <f t="shared" si="1625"/>
        <v>0</v>
      </c>
      <c r="AN2212">
        <f t="shared" si="1626"/>
        <v>0</v>
      </c>
      <c r="AO2212">
        <f t="shared" si="1627"/>
        <v>0</v>
      </c>
      <c r="AP2212">
        <f t="shared" si="1628"/>
        <v>0</v>
      </c>
      <c r="AQ2212">
        <f t="shared" si="1629"/>
        <v>0</v>
      </c>
      <c r="AR2212">
        <f t="shared" si="1630"/>
        <v>0</v>
      </c>
      <c r="AS2212">
        <f t="shared" si="1631"/>
        <v>0</v>
      </c>
      <c r="AT2212">
        <f t="shared" si="1632"/>
        <v>0</v>
      </c>
      <c r="AU2212">
        <f t="shared" si="1633"/>
        <v>0</v>
      </c>
      <c r="AV2212">
        <f t="shared" si="1634"/>
        <v>0</v>
      </c>
      <c r="AW2212">
        <f t="shared" si="1635"/>
        <v>0</v>
      </c>
      <c r="AX2212">
        <f t="shared" si="1636"/>
        <v>0</v>
      </c>
      <c r="AY2212">
        <f t="shared" si="1637"/>
        <v>0</v>
      </c>
      <c r="AZ2212">
        <f t="shared" si="1638"/>
        <v>0</v>
      </c>
      <c r="BA2212">
        <f t="shared" si="1639"/>
        <v>0</v>
      </c>
      <c r="BB2212">
        <f t="shared" si="1640"/>
        <v>0</v>
      </c>
      <c r="BC2212" s="356">
        <f t="shared" si="1606"/>
        <v>0</v>
      </c>
      <c r="BD2212" s="357">
        <f t="shared" si="1607"/>
        <v>0</v>
      </c>
      <c r="BE2212" s="358">
        <f t="shared" si="1608"/>
        <v>0</v>
      </c>
      <c r="BF2212" s="359">
        <f t="shared" si="1609"/>
        <v>0</v>
      </c>
      <c r="BG2212" s="356">
        <f t="shared" si="1610"/>
        <v>0</v>
      </c>
      <c r="BH2212" s="357">
        <f t="shared" si="1611"/>
        <v>0</v>
      </c>
      <c r="BI2212" s="358">
        <f t="shared" si="1612"/>
        <v>0</v>
      </c>
      <c r="BJ2212" s="359">
        <f t="shared" si="1613"/>
        <v>0</v>
      </c>
      <c r="BK2212" s="356">
        <f t="shared" si="1614"/>
        <v>0</v>
      </c>
      <c r="BL2212" s="357">
        <f t="shared" si="1615"/>
        <v>0</v>
      </c>
      <c r="BM2212" s="358">
        <f t="shared" si="1616"/>
        <v>0</v>
      </c>
      <c r="BN2212" s="359">
        <f t="shared" si="1617"/>
        <v>0</v>
      </c>
      <c r="BO2212" s="293">
        <f t="shared" si="1618"/>
        <v>0</v>
      </c>
      <c r="BP2212" s="352" t="str">
        <f>IF(BO2212=0,"",
IF(SUM($BO$2177:BO2212)=1,BQ2212,
IF($BO$2297&gt;SUM($BO$2177:BO2212),_xlfn.CONCAT(", ",BQ2212),
IF($BO$2297=SUM($BO$2177:BO2212),_xlfn.CONCAT(" y ",BQ2212)))))</f>
        <v/>
      </c>
      <c r="BQ2212" s="120" t="s">
        <v>5191</v>
      </c>
      <c r="BR2212" s="290">
        <f t="shared" si="1619"/>
        <v>0</v>
      </c>
      <c r="BS2212" s="293">
        <f t="shared" si="1620"/>
        <v>0</v>
      </c>
      <c r="BT2212" s="283" t="str">
        <f>IF(BS2212=0,"",
IF(SUM($BS$2177:BS2212)=1,BU2212,
IF($BS$2297&gt;SUM($BS$2177:BS2212),_xlfn.CONCAT(", ",BU2212),
IF($BS$2297=SUM($BS$2177:BS2212),_xlfn.CONCAT(" y ",BU2212)))))</f>
        <v/>
      </c>
      <c r="BU2212" s="120" t="s">
        <v>5191</v>
      </c>
    </row>
    <row r="2213" spans="3:73" ht="15" customHeight="1">
      <c r="C2213" s="74" t="s">
        <v>5192</v>
      </c>
      <c r="D2213" s="855" t="str">
        <f>IF(CNGE_2026_M1_Secc1_Sub1!$D77="","",CNGE_2026_M1_Secc1_Sub1!$D77)</f>
        <v/>
      </c>
      <c r="E2213" s="723"/>
      <c r="F2213" s="723"/>
      <c r="G2213" s="723"/>
      <c r="H2213" s="723"/>
      <c r="I2213" s="723"/>
      <c r="J2213" s="723"/>
      <c r="K2213" s="723"/>
      <c r="L2213" s="723"/>
      <c r="M2213" s="723"/>
      <c r="N2213" s="723"/>
      <c r="O2213" s="724"/>
      <c r="P2213" s="639"/>
      <c r="Q2213" s="639"/>
      <c r="R2213" s="639"/>
      <c r="S2213" s="639"/>
      <c r="T2213" s="639"/>
      <c r="U2213" s="639"/>
      <c r="V2213" s="639"/>
      <c r="W2213" s="639"/>
      <c r="X2213" s="639"/>
      <c r="Y2213" s="639"/>
      <c r="Z2213" s="639"/>
      <c r="AA2213" s="639"/>
      <c r="AB2213" s="639"/>
      <c r="AC2213" s="639"/>
      <c r="AD2213" s="639"/>
      <c r="AI2213">
        <f t="shared" si="1621"/>
        <v>0</v>
      </c>
      <c r="AJ2213">
        <f t="shared" si="1622"/>
        <v>0</v>
      </c>
      <c r="AK2213">
        <f t="shared" si="1623"/>
        <v>0</v>
      </c>
      <c r="AL2213">
        <f t="shared" si="1624"/>
        <v>0</v>
      </c>
      <c r="AM2213">
        <f t="shared" si="1625"/>
        <v>0</v>
      </c>
      <c r="AN2213">
        <f t="shared" si="1626"/>
        <v>0</v>
      </c>
      <c r="AO2213">
        <f t="shared" si="1627"/>
        <v>0</v>
      </c>
      <c r="AP2213">
        <f t="shared" si="1628"/>
        <v>0</v>
      </c>
      <c r="AQ2213">
        <f t="shared" si="1629"/>
        <v>0</v>
      </c>
      <c r="AR2213">
        <f t="shared" si="1630"/>
        <v>0</v>
      </c>
      <c r="AS2213">
        <f t="shared" si="1631"/>
        <v>0</v>
      </c>
      <c r="AT2213">
        <f t="shared" si="1632"/>
        <v>0</v>
      </c>
      <c r="AU2213">
        <f t="shared" si="1633"/>
        <v>0</v>
      </c>
      <c r="AV2213">
        <f t="shared" si="1634"/>
        <v>0</v>
      </c>
      <c r="AW2213">
        <f t="shared" si="1635"/>
        <v>0</v>
      </c>
      <c r="AX2213">
        <f t="shared" si="1636"/>
        <v>0</v>
      </c>
      <c r="AY2213">
        <f t="shared" si="1637"/>
        <v>0</v>
      </c>
      <c r="AZ2213">
        <f t="shared" si="1638"/>
        <v>0</v>
      </c>
      <c r="BA2213">
        <f t="shared" si="1639"/>
        <v>0</v>
      </c>
      <c r="BB2213">
        <f t="shared" si="1640"/>
        <v>0</v>
      </c>
      <c r="BC2213" s="356">
        <f t="shared" si="1606"/>
        <v>0</v>
      </c>
      <c r="BD2213" s="357">
        <f t="shared" si="1607"/>
        <v>0</v>
      </c>
      <c r="BE2213" s="358">
        <f t="shared" si="1608"/>
        <v>0</v>
      </c>
      <c r="BF2213" s="359">
        <f t="shared" si="1609"/>
        <v>0</v>
      </c>
      <c r="BG2213" s="356">
        <f t="shared" si="1610"/>
        <v>0</v>
      </c>
      <c r="BH2213" s="357">
        <f t="shared" si="1611"/>
        <v>0</v>
      </c>
      <c r="BI2213" s="358">
        <f t="shared" si="1612"/>
        <v>0</v>
      </c>
      <c r="BJ2213" s="359">
        <f t="shared" si="1613"/>
        <v>0</v>
      </c>
      <c r="BK2213" s="356">
        <f t="shared" si="1614"/>
        <v>0</v>
      </c>
      <c r="BL2213" s="357">
        <f t="shared" si="1615"/>
        <v>0</v>
      </c>
      <c r="BM2213" s="358">
        <f t="shared" si="1616"/>
        <v>0</v>
      </c>
      <c r="BN2213" s="359">
        <f t="shared" si="1617"/>
        <v>0</v>
      </c>
      <c r="BO2213" s="293">
        <f t="shared" si="1618"/>
        <v>0</v>
      </c>
      <c r="BP2213" s="352" t="str">
        <f>IF(BO2213=0,"",
IF(SUM($BO$2177:BO2213)=1,BQ2213,
IF($BO$2297&gt;SUM($BO$2177:BO2213),_xlfn.CONCAT(", ",BQ2213),
IF($BO$2297=SUM($BO$2177:BO2213),_xlfn.CONCAT(" y ",BQ2213)))))</f>
        <v/>
      </c>
      <c r="BQ2213" s="120" t="s">
        <v>5193</v>
      </c>
      <c r="BR2213" s="290">
        <f t="shared" si="1619"/>
        <v>0</v>
      </c>
      <c r="BS2213" s="293">
        <f t="shared" si="1620"/>
        <v>0</v>
      </c>
      <c r="BT2213" s="283" t="str">
        <f>IF(BS2213=0,"",
IF(SUM($BS$2177:BS2213)=1,BU2213,
IF($BS$2297&gt;SUM($BS$2177:BS2213),_xlfn.CONCAT(", ",BU2213),
IF($BS$2297=SUM($BS$2177:BS2213),_xlfn.CONCAT(" y ",BU2213)))))</f>
        <v/>
      </c>
      <c r="BU2213" s="120" t="s">
        <v>5193</v>
      </c>
    </row>
    <row r="2214" spans="3:73" ht="15" customHeight="1">
      <c r="C2214" s="74" t="s">
        <v>5194</v>
      </c>
      <c r="D2214" s="855" t="str">
        <f>IF(CNGE_2026_M1_Secc1_Sub1!$D78="","",CNGE_2026_M1_Secc1_Sub1!$D78)</f>
        <v/>
      </c>
      <c r="E2214" s="723"/>
      <c r="F2214" s="723"/>
      <c r="G2214" s="723"/>
      <c r="H2214" s="723"/>
      <c r="I2214" s="723"/>
      <c r="J2214" s="723"/>
      <c r="K2214" s="723"/>
      <c r="L2214" s="723"/>
      <c r="M2214" s="723"/>
      <c r="N2214" s="723"/>
      <c r="O2214" s="724"/>
      <c r="P2214" s="639"/>
      <c r="Q2214" s="639"/>
      <c r="R2214" s="639"/>
      <c r="S2214" s="639"/>
      <c r="T2214" s="639"/>
      <c r="U2214" s="639"/>
      <c r="V2214" s="639"/>
      <c r="W2214" s="639"/>
      <c r="X2214" s="639"/>
      <c r="Y2214" s="639"/>
      <c r="Z2214" s="639"/>
      <c r="AA2214" s="639"/>
      <c r="AB2214" s="639"/>
      <c r="AC2214" s="639"/>
      <c r="AD2214" s="639"/>
      <c r="AI2214">
        <f t="shared" si="1621"/>
        <v>0</v>
      </c>
      <c r="AJ2214">
        <f t="shared" si="1622"/>
        <v>0</v>
      </c>
      <c r="AK2214">
        <f t="shared" si="1623"/>
        <v>0</v>
      </c>
      <c r="AL2214">
        <f t="shared" si="1624"/>
        <v>0</v>
      </c>
      <c r="AM2214">
        <f t="shared" si="1625"/>
        <v>0</v>
      </c>
      <c r="AN2214">
        <f t="shared" si="1626"/>
        <v>0</v>
      </c>
      <c r="AO2214">
        <f t="shared" si="1627"/>
        <v>0</v>
      </c>
      <c r="AP2214">
        <f t="shared" si="1628"/>
        <v>0</v>
      </c>
      <c r="AQ2214">
        <f t="shared" si="1629"/>
        <v>0</v>
      </c>
      <c r="AR2214">
        <f t="shared" si="1630"/>
        <v>0</v>
      </c>
      <c r="AS2214">
        <f t="shared" si="1631"/>
        <v>0</v>
      </c>
      <c r="AT2214">
        <f t="shared" si="1632"/>
        <v>0</v>
      </c>
      <c r="AU2214">
        <f t="shared" si="1633"/>
        <v>0</v>
      </c>
      <c r="AV2214">
        <f t="shared" si="1634"/>
        <v>0</v>
      </c>
      <c r="AW2214">
        <f t="shared" si="1635"/>
        <v>0</v>
      </c>
      <c r="AX2214">
        <f t="shared" si="1636"/>
        <v>0</v>
      </c>
      <c r="AY2214">
        <f t="shared" si="1637"/>
        <v>0</v>
      </c>
      <c r="AZ2214">
        <f t="shared" si="1638"/>
        <v>0</v>
      </c>
      <c r="BA2214">
        <f t="shared" si="1639"/>
        <v>0</v>
      </c>
      <c r="BB2214">
        <f t="shared" si="1640"/>
        <v>0</v>
      </c>
      <c r="BC2214" s="356">
        <f t="shared" si="1606"/>
        <v>0</v>
      </c>
      <c r="BD2214" s="357">
        <f t="shared" si="1607"/>
        <v>0</v>
      </c>
      <c r="BE2214" s="358">
        <f t="shared" si="1608"/>
        <v>0</v>
      </c>
      <c r="BF2214" s="359">
        <f t="shared" si="1609"/>
        <v>0</v>
      </c>
      <c r="BG2214" s="356">
        <f t="shared" si="1610"/>
        <v>0</v>
      </c>
      <c r="BH2214" s="357">
        <f t="shared" si="1611"/>
        <v>0</v>
      </c>
      <c r="BI2214" s="358">
        <f t="shared" si="1612"/>
        <v>0</v>
      </c>
      <c r="BJ2214" s="359">
        <f t="shared" si="1613"/>
        <v>0</v>
      </c>
      <c r="BK2214" s="356">
        <f t="shared" si="1614"/>
        <v>0</v>
      </c>
      <c r="BL2214" s="357">
        <f t="shared" si="1615"/>
        <v>0</v>
      </c>
      <c r="BM2214" s="358">
        <f t="shared" si="1616"/>
        <v>0</v>
      </c>
      <c r="BN2214" s="359">
        <f t="shared" si="1617"/>
        <v>0</v>
      </c>
      <c r="BO2214" s="293">
        <f t="shared" si="1618"/>
        <v>0</v>
      </c>
      <c r="BP2214" s="352" t="str">
        <f>IF(BO2214=0,"",
IF(SUM($BO$2177:BO2214)=1,BQ2214,
IF($BO$2297&gt;SUM($BO$2177:BO2214),_xlfn.CONCAT(", ",BQ2214),
IF($BO$2297=SUM($BO$2177:BO2214),_xlfn.CONCAT(" y ",BQ2214)))))</f>
        <v/>
      </c>
      <c r="BQ2214" s="120" t="s">
        <v>5195</v>
      </c>
      <c r="BR2214" s="290">
        <f t="shared" si="1619"/>
        <v>0</v>
      </c>
      <c r="BS2214" s="293">
        <f t="shared" si="1620"/>
        <v>0</v>
      </c>
      <c r="BT2214" s="283" t="str">
        <f>IF(BS2214=0,"",
IF(SUM($BS$2177:BS2214)=1,BU2214,
IF($BS$2297&gt;SUM($BS$2177:BS2214),_xlfn.CONCAT(", ",BU2214),
IF($BS$2297=SUM($BS$2177:BS2214),_xlfn.CONCAT(" y ",BU2214)))))</f>
        <v/>
      </c>
      <c r="BU2214" s="120" t="s">
        <v>5195</v>
      </c>
    </row>
    <row r="2215" spans="3:73" ht="15" customHeight="1">
      <c r="C2215" s="74" t="s">
        <v>5196</v>
      </c>
      <c r="D2215" s="855" t="str">
        <f>IF(CNGE_2026_M1_Secc1_Sub1!$D79="","",CNGE_2026_M1_Secc1_Sub1!$D79)</f>
        <v/>
      </c>
      <c r="E2215" s="723"/>
      <c r="F2215" s="723"/>
      <c r="G2215" s="723"/>
      <c r="H2215" s="723"/>
      <c r="I2215" s="723"/>
      <c r="J2215" s="723"/>
      <c r="K2215" s="723"/>
      <c r="L2215" s="723"/>
      <c r="M2215" s="723"/>
      <c r="N2215" s="723"/>
      <c r="O2215" s="724"/>
      <c r="P2215" s="639"/>
      <c r="Q2215" s="639"/>
      <c r="R2215" s="639"/>
      <c r="S2215" s="639"/>
      <c r="T2215" s="639"/>
      <c r="U2215" s="639"/>
      <c r="V2215" s="639"/>
      <c r="W2215" s="639"/>
      <c r="X2215" s="639"/>
      <c r="Y2215" s="639"/>
      <c r="Z2215" s="639"/>
      <c r="AA2215" s="639"/>
      <c r="AB2215" s="639"/>
      <c r="AC2215" s="639"/>
      <c r="AD2215" s="639"/>
      <c r="AI2215">
        <f t="shared" si="1621"/>
        <v>0</v>
      </c>
      <c r="AJ2215">
        <f t="shared" si="1622"/>
        <v>0</v>
      </c>
      <c r="AK2215">
        <f t="shared" si="1623"/>
        <v>0</v>
      </c>
      <c r="AL2215">
        <f t="shared" si="1624"/>
        <v>0</v>
      </c>
      <c r="AM2215">
        <f t="shared" si="1625"/>
        <v>0</v>
      </c>
      <c r="AN2215">
        <f t="shared" si="1626"/>
        <v>0</v>
      </c>
      <c r="AO2215">
        <f t="shared" si="1627"/>
        <v>0</v>
      </c>
      <c r="AP2215">
        <f t="shared" si="1628"/>
        <v>0</v>
      </c>
      <c r="AQ2215">
        <f t="shared" si="1629"/>
        <v>0</v>
      </c>
      <c r="AR2215">
        <f t="shared" si="1630"/>
        <v>0</v>
      </c>
      <c r="AS2215">
        <f t="shared" si="1631"/>
        <v>0</v>
      </c>
      <c r="AT2215">
        <f t="shared" si="1632"/>
        <v>0</v>
      </c>
      <c r="AU2215">
        <f t="shared" si="1633"/>
        <v>0</v>
      </c>
      <c r="AV2215">
        <f t="shared" si="1634"/>
        <v>0</v>
      </c>
      <c r="AW2215">
        <f t="shared" si="1635"/>
        <v>0</v>
      </c>
      <c r="AX2215">
        <f t="shared" si="1636"/>
        <v>0</v>
      </c>
      <c r="AY2215">
        <f t="shared" si="1637"/>
        <v>0</v>
      </c>
      <c r="AZ2215">
        <f t="shared" si="1638"/>
        <v>0</v>
      </c>
      <c r="BA2215">
        <f t="shared" si="1639"/>
        <v>0</v>
      </c>
      <c r="BB2215">
        <f t="shared" si="1640"/>
        <v>0</v>
      </c>
      <c r="BC2215" s="356">
        <f t="shared" si="1606"/>
        <v>0</v>
      </c>
      <c r="BD2215" s="357">
        <f t="shared" si="1607"/>
        <v>0</v>
      </c>
      <c r="BE2215" s="358">
        <f t="shared" si="1608"/>
        <v>0</v>
      </c>
      <c r="BF2215" s="359">
        <f t="shared" si="1609"/>
        <v>0</v>
      </c>
      <c r="BG2215" s="356">
        <f t="shared" si="1610"/>
        <v>0</v>
      </c>
      <c r="BH2215" s="357">
        <f t="shared" si="1611"/>
        <v>0</v>
      </c>
      <c r="BI2215" s="358">
        <f t="shared" si="1612"/>
        <v>0</v>
      </c>
      <c r="BJ2215" s="359">
        <f t="shared" si="1613"/>
        <v>0</v>
      </c>
      <c r="BK2215" s="356">
        <f t="shared" si="1614"/>
        <v>0</v>
      </c>
      <c r="BL2215" s="357">
        <f t="shared" si="1615"/>
        <v>0</v>
      </c>
      <c r="BM2215" s="358">
        <f t="shared" si="1616"/>
        <v>0</v>
      </c>
      <c r="BN2215" s="359">
        <f t="shared" si="1617"/>
        <v>0</v>
      </c>
      <c r="BO2215" s="293">
        <f t="shared" si="1618"/>
        <v>0</v>
      </c>
      <c r="BP2215" s="352" t="str">
        <f>IF(BO2215=0,"",
IF(SUM($BO$2177:BO2215)=1,BQ2215,
IF($BO$2297&gt;SUM($BO$2177:BO2215),_xlfn.CONCAT(", ",BQ2215),
IF($BO$2297=SUM($BO$2177:BO2215),_xlfn.CONCAT(" y ",BQ2215)))))</f>
        <v/>
      </c>
      <c r="BQ2215" s="120" t="s">
        <v>5197</v>
      </c>
      <c r="BR2215" s="290">
        <f t="shared" si="1619"/>
        <v>0</v>
      </c>
      <c r="BS2215" s="293">
        <f t="shared" si="1620"/>
        <v>0</v>
      </c>
      <c r="BT2215" s="283" t="str">
        <f>IF(BS2215=0,"",
IF(SUM($BS$2177:BS2215)=1,BU2215,
IF($BS$2297&gt;SUM($BS$2177:BS2215),_xlfn.CONCAT(", ",BU2215),
IF($BS$2297=SUM($BS$2177:BS2215),_xlfn.CONCAT(" y ",BU2215)))))</f>
        <v/>
      </c>
      <c r="BU2215" s="120" t="s">
        <v>5197</v>
      </c>
    </row>
    <row r="2216" spans="3:73" ht="15" customHeight="1">
      <c r="C2216" s="74" t="s">
        <v>5198</v>
      </c>
      <c r="D2216" s="855" t="str">
        <f>IF(CNGE_2026_M1_Secc1_Sub1!$D80="","",CNGE_2026_M1_Secc1_Sub1!$D80)</f>
        <v/>
      </c>
      <c r="E2216" s="723"/>
      <c r="F2216" s="723"/>
      <c r="G2216" s="723"/>
      <c r="H2216" s="723"/>
      <c r="I2216" s="723"/>
      <c r="J2216" s="723"/>
      <c r="K2216" s="723"/>
      <c r="L2216" s="723"/>
      <c r="M2216" s="723"/>
      <c r="N2216" s="723"/>
      <c r="O2216" s="724"/>
      <c r="P2216" s="639"/>
      <c r="Q2216" s="639"/>
      <c r="R2216" s="639"/>
      <c r="S2216" s="639"/>
      <c r="T2216" s="639"/>
      <c r="U2216" s="639"/>
      <c r="V2216" s="639"/>
      <c r="W2216" s="639"/>
      <c r="X2216" s="639"/>
      <c r="Y2216" s="639"/>
      <c r="Z2216" s="639"/>
      <c r="AA2216" s="639"/>
      <c r="AB2216" s="639"/>
      <c r="AC2216" s="639"/>
      <c r="AD2216" s="639"/>
      <c r="AI2216">
        <f t="shared" si="1621"/>
        <v>0</v>
      </c>
      <c r="AJ2216">
        <f t="shared" si="1622"/>
        <v>0</v>
      </c>
      <c r="AK2216">
        <f t="shared" si="1623"/>
        <v>0</v>
      </c>
      <c r="AL2216">
        <f t="shared" si="1624"/>
        <v>0</v>
      </c>
      <c r="AM2216">
        <f t="shared" si="1625"/>
        <v>0</v>
      </c>
      <c r="AN2216">
        <f t="shared" si="1626"/>
        <v>0</v>
      </c>
      <c r="AO2216">
        <f t="shared" si="1627"/>
        <v>0</v>
      </c>
      <c r="AP2216">
        <f t="shared" si="1628"/>
        <v>0</v>
      </c>
      <c r="AQ2216">
        <f t="shared" si="1629"/>
        <v>0</v>
      </c>
      <c r="AR2216">
        <f t="shared" si="1630"/>
        <v>0</v>
      </c>
      <c r="AS2216">
        <f t="shared" si="1631"/>
        <v>0</v>
      </c>
      <c r="AT2216">
        <f t="shared" si="1632"/>
        <v>0</v>
      </c>
      <c r="AU2216">
        <f t="shared" si="1633"/>
        <v>0</v>
      </c>
      <c r="AV2216">
        <f t="shared" si="1634"/>
        <v>0</v>
      </c>
      <c r="AW2216">
        <f t="shared" si="1635"/>
        <v>0</v>
      </c>
      <c r="AX2216">
        <f t="shared" si="1636"/>
        <v>0</v>
      </c>
      <c r="AY2216">
        <f t="shared" si="1637"/>
        <v>0</v>
      </c>
      <c r="AZ2216">
        <f t="shared" si="1638"/>
        <v>0</v>
      </c>
      <c r="BA2216">
        <f t="shared" si="1639"/>
        <v>0</v>
      </c>
      <c r="BB2216">
        <f t="shared" si="1640"/>
        <v>0</v>
      </c>
      <c r="BC2216" s="356">
        <f t="shared" si="1606"/>
        <v>0</v>
      </c>
      <c r="BD2216" s="357">
        <f t="shared" si="1607"/>
        <v>0</v>
      </c>
      <c r="BE2216" s="358">
        <f t="shared" si="1608"/>
        <v>0</v>
      </c>
      <c r="BF2216" s="359">
        <f t="shared" si="1609"/>
        <v>0</v>
      </c>
      <c r="BG2216" s="356">
        <f t="shared" si="1610"/>
        <v>0</v>
      </c>
      <c r="BH2216" s="357">
        <f t="shared" si="1611"/>
        <v>0</v>
      </c>
      <c r="BI2216" s="358">
        <f t="shared" si="1612"/>
        <v>0</v>
      </c>
      <c r="BJ2216" s="359">
        <f t="shared" si="1613"/>
        <v>0</v>
      </c>
      <c r="BK2216" s="356">
        <f t="shared" si="1614"/>
        <v>0</v>
      </c>
      <c r="BL2216" s="357">
        <f t="shared" si="1615"/>
        <v>0</v>
      </c>
      <c r="BM2216" s="358">
        <f t="shared" si="1616"/>
        <v>0</v>
      </c>
      <c r="BN2216" s="359">
        <f t="shared" si="1617"/>
        <v>0</v>
      </c>
      <c r="BO2216" s="293">
        <f t="shared" si="1618"/>
        <v>0</v>
      </c>
      <c r="BP2216" s="352" t="str">
        <f>IF(BO2216=0,"",
IF(SUM($BO$2177:BO2216)=1,BQ2216,
IF($BO$2297&gt;SUM($BO$2177:BO2216),_xlfn.CONCAT(", ",BQ2216),
IF($BO$2297=SUM($BO$2177:BO2216),_xlfn.CONCAT(" y ",BQ2216)))))</f>
        <v/>
      </c>
      <c r="BQ2216" s="120" t="s">
        <v>5199</v>
      </c>
      <c r="BR2216" s="290">
        <f t="shared" si="1619"/>
        <v>0</v>
      </c>
      <c r="BS2216" s="293">
        <f t="shared" si="1620"/>
        <v>0</v>
      </c>
      <c r="BT2216" s="283" t="str">
        <f>IF(BS2216=0,"",
IF(SUM($BS$2177:BS2216)=1,BU2216,
IF($BS$2297&gt;SUM($BS$2177:BS2216),_xlfn.CONCAT(", ",BU2216),
IF($BS$2297=SUM($BS$2177:BS2216),_xlfn.CONCAT(" y ",BU2216)))))</f>
        <v/>
      </c>
      <c r="BU2216" s="120" t="s">
        <v>5199</v>
      </c>
    </row>
    <row r="2217" spans="3:73" ht="15" customHeight="1">
      <c r="C2217" s="74" t="s">
        <v>5200</v>
      </c>
      <c r="D2217" s="855" t="str">
        <f>IF(CNGE_2026_M1_Secc1_Sub1!$D81="","",CNGE_2026_M1_Secc1_Sub1!$D81)</f>
        <v/>
      </c>
      <c r="E2217" s="723"/>
      <c r="F2217" s="723"/>
      <c r="G2217" s="723"/>
      <c r="H2217" s="723"/>
      <c r="I2217" s="723"/>
      <c r="J2217" s="723"/>
      <c r="K2217" s="723"/>
      <c r="L2217" s="723"/>
      <c r="M2217" s="723"/>
      <c r="N2217" s="723"/>
      <c r="O2217" s="724"/>
      <c r="P2217" s="639"/>
      <c r="Q2217" s="639"/>
      <c r="R2217" s="639"/>
      <c r="S2217" s="639"/>
      <c r="T2217" s="639"/>
      <c r="U2217" s="639"/>
      <c r="V2217" s="639"/>
      <c r="W2217" s="639"/>
      <c r="X2217" s="639"/>
      <c r="Y2217" s="639"/>
      <c r="Z2217" s="639"/>
      <c r="AA2217" s="639"/>
      <c r="AB2217" s="639"/>
      <c r="AC2217" s="639"/>
      <c r="AD2217" s="639"/>
      <c r="AI2217">
        <f t="shared" si="1621"/>
        <v>0</v>
      </c>
      <c r="AJ2217">
        <f t="shared" si="1622"/>
        <v>0</v>
      </c>
      <c r="AK2217">
        <f t="shared" si="1623"/>
        <v>0</v>
      </c>
      <c r="AL2217">
        <f t="shared" si="1624"/>
        <v>0</v>
      </c>
      <c r="AM2217">
        <f t="shared" si="1625"/>
        <v>0</v>
      </c>
      <c r="AN2217">
        <f t="shared" si="1626"/>
        <v>0</v>
      </c>
      <c r="AO2217">
        <f t="shared" si="1627"/>
        <v>0</v>
      </c>
      <c r="AP2217">
        <f t="shared" si="1628"/>
        <v>0</v>
      </c>
      <c r="AQ2217">
        <f t="shared" si="1629"/>
        <v>0</v>
      </c>
      <c r="AR2217">
        <f t="shared" si="1630"/>
        <v>0</v>
      </c>
      <c r="AS2217">
        <f t="shared" si="1631"/>
        <v>0</v>
      </c>
      <c r="AT2217">
        <f t="shared" si="1632"/>
        <v>0</v>
      </c>
      <c r="AU2217">
        <f t="shared" si="1633"/>
        <v>0</v>
      </c>
      <c r="AV2217">
        <f t="shared" si="1634"/>
        <v>0</v>
      </c>
      <c r="AW2217">
        <f t="shared" si="1635"/>
        <v>0</v>
      </c>
      <c r="AX2217">
        <f t="shared" si="1636"/>
        <v>0</v>
      </c>
      <c r="AY2217">
        <f t="shared" si="1637"/>
        <v>0</v>
      </c>
      <c r="AZ2217">
        <f t="shared" si="1638"/>
        <v>0</v>
      </c>
      <c r="BA2217">
        <f t="shared" si="1639"/>
        <v>0</v>
      </c>
      <c r="BB2217">
        <f t="shared" si="1640"/>
        <v>0</v>
      </c>
      <c r="BC2217" s="356">
        <f t="shared" si="1606"/>
        <v>0</v>
      </c>
      <c r="BD2217" s="357">
        <f t="shared" si="1607"/>
        <v>0</v>
      </c>
      <c r="BE2217" s="358">
        <f t="shared" si="1608"/>
        <v>0</v>
      </c>
      <c r="BF2217" s="359">
        <f t="shared" si="1609"/>
        <v>0</v>
      </c>
      <c r="BG2217" s="356">
        <f t="shared" si="1610"/>
        <v>0</v>
      </c>
      <c r="BH2217" s="357">
        <f t="shared" si="1611"/>
        <v>0</v>
      </c>
      <c r="BI2217" s="358">
        <f t="shared" si="1612"/>
        <v>0</v>
      </c>
      <c r="BJ2217" s="359">
        <f t="shared" si="1613"/>
        <v>0</v>
      </c>
      <c r="BK2217" s="356">
        <f t="shared" si="1614"/>
        <v>0</v>
      </c>
      <c r="BL2217" s="357">
        <f t="shared" si="1615"/>
        <v>0</v>
      </c>
      <c r="BM2217" s="358">
        <f t="shared" si="1616"/>
        <v>0</v>
      </c>
      <c r="BN2217" s="359">
        <f t="shared" si="1617"/>
        <v>0</v>
      </c>
      <c r="BO2217" s="293">
        <f t="shared" si="1618"/>
        <v>0</v>
      </c>
      <c r="BP2217" s="352" t="str">
        <f>IF(BO2217=0,"",
IF(SUM($BO$2177:BO2217)=1,BQ2217,
IF($BO$2297&gt;SUM($BO$2177:BO2217),_xlfn.CONCAT(", ",BQ2217),
IF($BO$2297=SUM($BO$2177:BO2217),_xlfn.CONCAT(" y ",BQ2217)))))</f>
        <v/>
      </c>
      <c r="BQ2217" s="120" t="s">
        <v>5201</v>
      </c>
      <c r="BR2217" s="290">
        <f t="shared" si="1619"/>
        <v>0</v>
      </c>
      <c r="BS2217" s="293">
        <f t="shared" si="1620"/>
        <v>0</v>
      </c>
      <c r="BT2217" s="283" t="str">
        <f>IF(BS2217=0,"",
IF(SUM($BS$2177:BS2217)=1,BU2217,
IF($BS$2297&gt;SUM($BS$2177:BS2217),_xlfn.CONCAT(", ",BU2217),
IF($BS$2297=SUM($BS$2177:BS2217),_xlfn.CONCAT(" y ",BU2217)))))</f>
        <v/>
      </c>
      <c r="BU2217" s="120" t="s">
        <v>5201</v>
      </c>
    </row>
    <row r="2218" spans="3:73" ht="15" customHeight="1">
      <c r="C2218" s="74" t="s">
        <v>5202</v>
      </c>
      <c r="D2218" s="855" t="str">
        <f>IF(CNGE_2026_M1_Secc1_Sub1!$D82="","",CNGE_2026_M1_Secc1_Sub1!$D82)</f>
        <v/>
      </c>
      <c r="E2218" s="723"/>
      <c r="F2218" s="723"/>
      <c r="G2218" s="723"/>
      <c r="H2218" s="723"/>
      <c r="I2218" s="723"/>
      <c r="J2218" s="723"/>
      <c r="K2218" s="723"/>
      <c r="L2218" s="723"/>
      <c r="M2218" s="723"/>
      <c r="N2218" s="723"/>
      <c r="O2218" s="724"/>
      <c r="P2218" s="639"/>
      <c r="Q2218" s="639"/>
      <c r="R2218" s="639"/>
      <c r="S2218" s="639"/>
      <c r="T2218" s="639"/>
      <c r="U2218" s="639"/>
      <c r="V2218" s="639"/>
      <c r="W2218" s="639"/>
      <c r="X2218" s="639"/>
      <c r="Y2218" s="639"/>
      <c r="Z2218" s="639"/>
      <c r="AA2218" s="639"/>
      <c r="AB2218" s="639"/>
      <c r="AC2218" s="639"/>
      <c r="AD2218" s="639"/>
      <c r="AI2218">
        <f t="shared" si="1621"/>
        <v>0</v>
      </c>
      <c r="AJ2218">
        <f t="shared" si="1622"/>
        <v>0</v>
      </c>
      <c r="AK2218">
        <f t="shared" si="1623"/>
        <v>0</v>
      </c>
      <c r="AL2218">
        <f t="shared" si="1624"/>
        <v>0</v>
      </c>
      <c r="AM2218">
        <f t="shared" si="1625"/>
        <v>0</v>
      </c>
      <c r="AN2218">
        <f t="shared" si="1626"/>
        <v>0</v>
      </c>
      <c r="AO2218">
        <f t="shared" si="1627"/>
        <v>0</v>
      </c>
      <c r="AP2218">
        <f t="shared" si="1628"/>
        <v>0</v>
      </c>
      <c r="AQ2218">
        <f t="shared" si="1629"/>
        <v>0</v>
      </c>
      <c r="AR2218">
        <f t="shared" si="1630"/>
        <v>0</v>
      </c>
      <c r="AS2218">
        <f t="shared" si="1631"/>
        <v>0</v>
      </c>
      <c r="AT2218">
        <f t="shared" si="1632"/>
        <v>0</v>
      </c>
      <c r="AU2218">
        <f t="shared" si="1633"/>
        <v>0</v>
      </c>
      <c r="AV2218">
        <f t="shared" si="1634"/>
        <v>0</v>
      </c>
      <c r="AW2218">
        <f t="shared" si="1635"/>
        <v>0</v>
      </c>
      <c r="AX2218">
        <f t="shared" si="1636"/>
        <v>0</v>
      </c>
      <c r="AY2218">
        <f t="shared" si="1637"/>
        <v>0</v>
      </c>
      <c r="AZ2218">
        <f t="shared" si="1638"/>
        <v>0</v>
      </c>
      <c r="BA2218">
        <f t="shared" si="1639"/>
        <v>0</v>
      </c>
      <c r="BB2218">
        <f t="shared" si="1640"/>
        <v>0</v>
      </c>
      <c r="BC2218" s="356">
        <f t="shared" si="1606"/>
        <v>0</v>
      </c>
      <c r="BD2218" s="357">
        <f t="shared" si="1607"/>
        <v>0</v>
      </c>
      <c r="BE2218" s="358">
        <f t="shared" si="1608"/>
        <v>0</v>
      </c>
      <c r="BF2218" s="359">
        <f t="shared" si="1609"/>
        <v>0</v>
      </c>
      <c r="BG2218" s="356">
        <f t="shared" si="1610"/>
        <v>0</v>
      </c>
      <c r="BH2218" s="357">
        <f t="shared" si="1611"/>
        <v>0</v>
      </c>
      <c r="BI2218" s="358">
        <f t="shared" si="1612"/>
        <v>0</v>
      </c>
      <c r="BJ2218" s="359">
        <f t="shared" si="1613"/>
        <v>0</v>
      </c>
      <c r="BK2218" s="356">
        <f t="shared" si="1614"/>
        <v>0</v>
      </c>
      <c r="BL2218" s="357">
        <f t="shared" si="1615"/>
        <v>0</v>
      </c>
      <c r="BM2218" s="358">
        <f t="shared" si="1616"/>
        <v>0</v>
      </c>
      <c r="BN2218" s="359">
        <f t="shared" si="1617"/>
        <v>0</v>
      </c>
      <c r="BO2218" s="293">
        <f t="shared" si="1618"/>
        <v>0</v>
      </c>
      <c r="BP2218" s="352" t="str">
        <f>IF(BO2218=0,"",
IF(SUM($BO$2177:BO2218)=1,BQ2218,
IF($BO$2297&gt;SUM($BO$2177:BO2218),_xlfn.CONCAT(", ",BQ2218),
IF($BO$2297=SUM($BO$2177:BO2218),_xlfn.CONCAT(" y ",BQ2218)))))</f>
        <v/>
      </c>
      <c r="BQ2218" s="120" t="s">
        <v>5203</v>
      </c>
      <c r="BR2218" s="290">
        <f t="shared" si="1619"/>
        <v>0</v>
      </c>
      <c r="BS2218" s="293">
        <f t="shared" si="1620"/>
        <v>0</v>
      </c>
      <c r="BT2218" s="283" t="str">
        <f>IF(BS2218=0,"",
IF(SUM($BS$2177:BS2218)=1,BU2218,
IF($BS$2297&gt;SUM($BS$2177:BS2218),_xlfn.CONCAT(", ",BU2218),
IF($BS$2297=SUM($BS$2177:BS2218),_xlfn.CONCAT(" y ",BU2218)))))</f>
        <v/>
      </c>
      <c r="BU2218" s="120" t="s">
        <v>5203</v>
      </c>
    </row>
    <row r="2219" spans="3:73" ht="15" customHeight="1">
      <c r="C2219" s="74" t="s">
        <v>5204</v>
      </c>
      <c r="D2219" s="855" t="str">
        <f>IF(CNGE_2026_M1_Secc1_Sub1!$D83="","",CNGE_2026_M1_Secc1_Sub1!$D83)</f>
        <v/>
      </c>
      <c r="E2219" s="723"/>
      <c r="F2219" s="723"/>
      <c r="G2219" s="723"/>
      <c r="H2219" s="723"/>
      <c r="I2219" s="723"/>
      <c r="J2219" s="723"/>
      <c r="K2219" s="723"/>
      <c r="L2219" s="723"/>
      <c r="M2219" s="723"/>
      <c r="N2219" s="723"/>
      <c r="O2219" s="724"/>
      <c r="P2219" s="639"/>
      <c r="Q2219" s="639"/>
      <c r="R2219" s="639"/>
      <c r="S2219" s="639"/>
      <c r="T2219" s="639"/>
      <c r="U2219" s="639"/>
      <c r="V2219" s="639"/>
      <c r="W2219" s="639"/>
      <c r="X2219" s="639"/>
      <c r="Y2219" s="639"/>
      <c r="Z2219" s="639"/>
      <c r="AA2219" s="639"/>
      <c r="AB2219" s="639"/>
      <c r="AC2219" s="639"/>
      <c r="AD2219" s="639"/>
      <c r="AI2219">
        <f t="shared" si="1621"/>
        <v>0</v>
      </c>
      <c r="AJ2219">
        <f t="shared" si="1622"/>
        <v>0</v>
      </c>
      <c r="AK2219">
        <f t="shared" si="1623"/>
        <v>0</v>
      </c>
      <c r="AL2219">
        <f t="shared" si="1624"/>
        <v>0</v>
      </c>
      <c r="AM2219">
        <f t="shared" si="1625"/>
        <v>0</v>
      </c>
      <c r="AN2219">
        <f t="shared" si="1626"/>
        <v>0</v>
      </c>
      <c r="AO2219">
        <f t="shared" si="1627"/>
        <v>0</v>
      </c>
      <c r="AP2219">
        <f t="shared" si="1628"/>
        <v>0</v>
      </c>
      <c r="AQ2219">
        <f t="shared" si="1629"/>
        <v>0</v>
      </c>
      <c r="AR2219">
        <f t="shared" si="1630"/>
        <v>0</v>
      </c>
      <c r="AS2219">
        <f t="shared" si="1631"/>
        <v>0</v>
      </c>
      <c r="AT2219">
        <f t="shared" si="1632"/>
        <v>0</v>
      </c>
      <c r="AU2219">
        <f t="shared" si="1633"/>
        <v>0</v>
      </c>
      <c r="AV2219">
        <f t="shared" si="1634"/>
        <v>0</v>
      </c>
      <c r="AW2219">
        <f t="shared" si="1635"/>
        <v>0</v>
      </c>
      <c r="AX2219">
        <f t="shared" si="1636"/>
        <v>0</v>
      </c>
      <c r="AY2219">
        <f t="shared" si="1637"/>
        <v>0</v>
      </c>
      <c r="AZ2219">
        <f t="shared" si="1638"/>
        <v>0</v>
      </c>
      <c r="BA2219">
        <f t="shared" si="1639"/>
        <v>0</v>
      </c>
      <c r="BB2219">
        <f t="shared" si="1640"/>
        <v>0</v>
      </c>
      <c r="BC2219" s="356">
        <f t="shared" si="1606"/>
        <v>0</v>
      </c>
      <c r="BD2219" s="357">
        <f t="shared" si="1607"/>
        <v>0</v>
      </c>
      <c r="BE2219" s="358">
        <f t="shared" si="1608"/>
        <v>0</v>
      </c>
      <c r="BF2219" s="359">
        <f t="shared" si="1609"/>
        <v>0</v>
      </c>
      <c r="BG2219" s="356">
        <f t="shared" si="1610"/>
        <v>0</v>
      </c>
      <c r="BH2219" s="357">
        <f t="shared" si="1611"/>
        <v>0</v>
      </c>
      <c r="BI2219" s="358">
        <f t="shared" si="1612"/>
        <v>0</v>
      </c>
      <c r="BJ2219" s="359">
        <f t="shared" si="1613"/>
        <v>0</v>
      </c>
      <c r="BK2219" s="356">
        <f t="shared" si="1614"/>
        <v>0</v>
      </c>
      <c r="BL2219" s="357">
        <f t="shared" si="1615"/>
        <v>0</v>
      </c>
      <c r="BM2219" s="358">
        <f t="shared" si="1616"/>
        <v>0</v>
      </c>
      <c r="BN2219" s="359">
        <f t="shared" si="1617"/>
        <v>0</v>
      </c>
      <c r="BO2219" s="293">
        <f t="shared" si="1618"/>
        <v>0</v>
      </c>
      <c r="BP2219" s="352" t="str">
        <f>IF(BO2219=0,"",
IF(SUM($BO$2177:BO2219)=1,BQ2219,
IF($BO$2297&gt;SUM($BO$2177:BO2219),_xlfn.CONCAT(", ",BQ2219),
IF($BO$2297=SUM($BO$2177:BO2219),_xlfn.CONCAT(" y ",BQ2219)))))</f>
        <v/>
      </c>
      <c r="BQ2219" s="120" t="s">
        <v>5205</v>
      </c>
      <c r="BR2219" s="290">
        <f t="shared" si="1619"/>
        <v>0</v>
      </c>
      <c r="BS2219" s="293">
        <f t="shared" si="1620"/>
        <v>0</v>
      </c>
      <c r="BT2219" s="283" t="str">
        <f>IF(BS2219=0,"",
IF(SUM($BS$2177:BS2219)=1,BU2219,
IF($BS$2297&gt;SUM($BS$2177:BS2219),_xlfn.CONCAT(", ",BU2219),
IF($BS$2297=SUM($BS$2177:BS2219),_xlfn.CONCAT(" y ",BU2219)))))</f>
        <v/>
      </c>
      <c r="BU2219" s="120" t="s">
        <v>5205</v>
      </c>
    </row>
    <row r="2220" spans="3:73" ht="15" customHeight="1">
      <c r="C2220" s="74" t="s">
        <v>5206</v>
      </c>
      <c r="D2220" s="855" t="str">
        <f>IF(CNGE_2026_M1_Secc1_Sub1!$D84="","",CNGE_2026_M1_Secc1_Sub1!$D84)</f>
        <v/>
      </c>
      <c r="E2220" s="723"/>
      <c r="F2220" s="723"/>
      <c r="G2220" s="723"/>
      <c r="H2220" s="723"/>
      <c r="I2220" s="723"/>
      <c r="J2220" s="723"/>
      <c r="K2220" s="723"/>
      <c r="L2220" s="723"/>
      <c r="M2220" s="723"/>
      <c r="N2220" s="723"/>
      <c r="O2220" s="724"/>
      <c r="P2220" s="639"/>
      <c r="Q2220" s="639"/>
      <c r="R2220" s="639"/>
      <c r="S2220" s="639"/>
      <c r="T2220" s="639"/>
      <c r="U2220" s="639"/>
      <c r="V2220" s="639"/>
      <c r="W2220" s="639"/>
      <c r="X2220" s="639"/>
      <c r="Y2220" s="639"/>
      <c r="Z2220" s="639"/>
      <c r="AA2220" s="639"/>
      <c r="AB2220" s="639"/>
      <c r="AC2220" s="639"/>
      <c r="AD2220" s="639"/>
      <c r="AI2220">
        <f t="shared" si="1621"/>
        <v>0</v>
      </c>
      <c r="AJ2220">
        <f t="shared" si="1622"/>
        <v>0</v>
      </c>
      <c r="AK2220">
        <f t="shared" si="1623"/>
        <v>0</v>
      </c>
      <c r="AL2220">
        <f t="shared" si="1624"/>
        <v>0</v>
      </c>
      <c r="AM2220">
        <f t="shared" si="1625"/>
        <v>0</v>
      </c>
      <c r="AN2220">
        <f t="shared" si="1626"/>
        <v>0</v>
      </c>
      <c r="AO2220">
        <f t="shared" si="1627"/>
        <v>0</v>
      </c>
      <c r="AP2220">
        <f t="shared" si="1628"/>
        <v>0</v>
      </c>
      <c r="AQ2220">
        <f t="shared" si="1629"/>
        <v>0</v>
      </c>
      <c r="AR2220">
        <f t="shared" si="1630"/>
        <v>0</v>
      </c>
      <c r="AS2220">
        <f t="shared" si="1631"/>
        <v>0</v>
      </c>
      <c r="AT2220">
        <f t="shared" si="1632"/>
        <v>0</v>
      </c>
      <c r="AU2220">
        <f t="shared" si="1633"/>
        <v>0</v>
      </c>
      <c r="AV2220">
        <f t="shared" si="1634"/>
        <v>0</v>
      </c>
      <c r="AW2220">
        <f t="shared" si="1635"/>
        <v>0</v>
      </c>
      <c r="AX2220">
        <f t="shared" si="1636"/>
        <v>0</v>
      </c>
      <c r="AY2220">
        <f t="shared" si="1637"/>
        <v>0</v>
      </c>
      <c r="AZ2220">
        <f t="shared" si="1638"/>
        <v>0</v>
      </c>
      <c r="BA2220">
        <f t="shared" si="1639"/>
        <v>0</v>
      </c>
      <c r="BB2220">
        <f t="shared" si="1640"/>
        <v>0</v>
      </c>
      <c r="BC2220" s="356">
        <f t="shared" si="1606"/>
        <v>0</v>
      </c>
      <c r="BD2220" s="357">
        <f t="shared" si="1607"/>
        <v>0</v>
      </c>
      <c r="BE2220" s="358">
        <f t="shared" si="1608"/>
        <v>0</v>
      </c>
      <c r="BF2220" s="359">
        <f t="shared" si="1609"/>
        <v>0</v>
      </c>
      <c r="BG2220" s="356">
        <f t="shared" si="1610"/>
        <v>0</v>
      </c>
      <c r="BH2220" s="357">
        <f t="shared" si="1611"/>
        <v>0</v>
      </c>
      <c r="BI2220" s="358">
        <f t="shared" si="1612"/>
        <v>0</v>
      </c>
      <c r="BJ2220" s="359">
        <f t="shared" si="1613"/>
        <v>0</v>
      </c>
      <c r="BK2220" s="356">
        <f t="shared" si="1614"/>
        <v>0</v>
      </c>
      <c r="BL2220" s="357">
        <f t="shared" si="1615"/>
        <v>0</v>
      </c>
      <c r="BM2220" s="358">
        <f t="shared" si="1616"/>
        <v>0</v>
      </c>
      <c r="BN2220" s="359">
        <f t="shared" si="1617"/>
        <v>0</v>
      </c>
      <c r="BO2220" s="293">
        <f t="shared" si="1618"/>
        <v>0</v>
      </c>
      <c r="BP2220" s="352" t="str">
        <f>IF(BO2220=0,"",
IF(SUM($BO$2177:BO2220)=1,BQ2220,
IF($BO$2297&gt;SUM($BO$2177:BO2220),_xlfn.CONCAT(", ",BQ2220),
IF($BO$2297=SUM($BO$2177:BO2220),_xlfn.CONCAT(" y ",BQ2220)))))</f>
        <v/>
      </c>
      <c r="BQ2220" s="120" t="s">
        <v>5207</v>
      </c>
      <c r="BR2220" s="290">
        <f t="shared" si="1619"/>
        <v>0</v>
      </c>
      <c r="BS2220" s="293">
        <f t="shared" si="1620"/>
        <v>0</v>
      </c>
      <c r="BT2220" s="283" t="str">
        <f>IF(BS2220=0,"",
IF(SUM($BS$2177:BS2220)=1,BU2220,
IF($BS$2297&gt;SUM($BS$2177:BS2220),_xlfn.CONCAT(", ",BU2220),
IF($BS$2297=SUM($BS$2177:BS2220),_xlfn.CONCAT(" y ",BU2220)))))</f>
        <v/>
      </c>
      <c r="BU2220" s="120" t="s">
        <v>5207</v>
      </c>
    </row>
    <row r="2221" spans="3:73" ht="15" customHeight="1">
      <c r="C2221" s="74" t="s">
        <v>5208</v>
      </c>
      <c r="D2221" s="855" t="str">
        <f>IF(CNGE_2026_M1_Secc1_Sub1!$D85="","",CNGE_2026_M1_Secc1_Sub1!$D85)</f>
        <v/>
      </c>
      <c r="E2221" s="723"/>
      <c r="F2221" s="723"/>
      <c r="G2221" s="723"/>
      <c r="H2221" s="723"/>
      <c r="I2221" s="723"/>
      <c r="J2221" s="723"/>
      <c r="K2221" s="723"/>
      <c r="L2221" s="723"/>
      <c r="M2221" s="723"/>
      <c r="N2221" s="723"/>
      <c r="O2221" s="724"/>
      <c r="P2221" s="639"/>
      <c r="Q2221" s="639"/>
      <c r="R2221" s="639"/>
      <c r="S2221" s="639"/>
      <c r="T2221" s="639"/>
      <c r="U2221" s="639"/>
      <c r="V2221" s="639"/>
      <c r="W2221" s="639"/>
      <c r="X2221" s="639"/>
      <c r="Y2221" s="639"/>
      <c r="Z2221" s="639"/>
      <c r="AA2221" s="639"/>
      <c r="AB2221" s="639"/>
      <c r="AC2221" s="639"/>
      <c r="AD2221" s="639"/>
      <c r="AI2221">
        <f t="shared" si="1621"/>
        <v>0</v>
      </c>
      <c r="AJ2221">
        <f t="shared" si="1622"/>
        <v>0</v>
      </c>
      <c r="AK2221">
        <f t="shared" si="1623"/>
        <v>0</v>
      </c>
      <c r="AL2221">
        <f t="shared" si="1624"/>
        <v>0</v>
      </c>
      <c r="AM2221">
        <f t="shared" si="1625"/>
        <v>0</v>
      </c>
      <c r="AN2221">
        <f t="shared" si="1626"/>
        <v>0</v>
      </c>
      <c r="AO2221">
        <f t="shared" si="1627"/>
        <v>0</v>
      </c>
      <c r="AP2221">
        <f t="shared" si="1628"/>
        <v>0</v>
      </c>
      <c r="AQ2221">
        <f t="shared" si="1629"/>
        <v>0</v>
      </c>
      <c r="AR2221">
        <f t="shared" si="1630"/>
        <v>0</v>
      </c>
      <c r="AS2221">
        <f t="shared" si="1631"/>
        <v>0</v>
      </c>
      <c r="AT2221">
        <f t="shared" si="1632"/>
        <v>0</v>
      </c>
      <c r="AU2221">
        <f t="shared" si="1633"/>
        <v>0</v>
      </c>
      <c r="AV2221">
        <f t="shared" si="1634"/>
        <v>0</v>
      </c>
      <c r="AW2221">
        <f t="shared" si="1635"/>
        <v>0</v>
      </c>
      <c r="AX2221">
        <f t="shared" si="1636"/>
        <v>0</v>
      </c>
      <c r="AY2221">
        <f t="shared" si="1637"/>
        <v>0</v>
      </c>
      <c r="AZ2221">
        <f t="shared" si="1638"/>
        <v>0</v>
      </c>
      <c r="BA2221">
        <f t="shared" si="1639"/>
        <v>0</v>
      </c>
      <c r="BB2221">
        <f t="shared" si="1640"/>
        <v>0</v>
      </c>
      <c r="BC2221" s="356">
        <f t="shared" si="1606"/>
        <v>0</v>
      </c>
      <c r="BD2221" s="357">
        <f t="shared" si="1607"/>
        <v>0</v>
      </c>
      <c r="BE2221" s="358">
        <f t="shared" si="1608"/>
        <v>0</v>
      </c>
      <c r="BF2221" s="359">
        <f t="shared" si="1609"/>
        <v>0</v>
      </c>
      <c r="BG2221" s="356">
        <f t="shared" si="1610"/>
        <v>0</v>
      </c>
      <c r="BH2221" s="357">
        <f t="shared" si="1611"/>
        <v>0</v>
      </c>
      <c r="BI2221" s="358">
        <f t="shared" si="1612"/>
        <v>0</v>
      </c>
      <c r="BJ2221" s="359">
        <f t="shared" si="1613"/>
        <v>0</v>
      </c>
      <c r="BK2221" s="356">
        <f t="shared" si="1614"/>
        <v>0</v>
      </c>
      <c r="BL2221" s="357">
        <f t="shared" si="1615"/>
        <v>0</v>
      </c>
      <c r="BM2221" s="358">
        <f t="shared" si="1616"/>
        <v>0</v>
      </c>
      <c r="BN2221" s="359">
        <f t="shared" si="1617"/>
        <v>0</v>
      </c>
      <c r="BO2221" s="293">
        <f t="shared" si="1618"/>
        <v>0</v>
      </c>
      <c r="BP2221" s="352" t="str">
        <f>IF(BO2221=0,"",
IF(SUM($BO$2177:BO2221)=1,BQ2221,
IF($BO$2297&gt;SUM($BO$2177:BO2221),_xlfn.CONCAT(", ",BQ2221),
IF($BO$2297=SUM($BO$2177:BO2221),_xlfn.CONCAT(" y ",BQ2221)))))</f>
        <v/>
      </c>
      <c r="BQ2221" s="120" t="s">
        <v>5209</v>
      </c>
      <c r="BR2221" s="290">
        <f t="shared" si="1619"/>
        <v>0</v>
      </c>
      <c r="BS2221" s="293">
        <f t="shared" si="1620"/>
        <v>0</v>
      </c>
      <c r="BT2221" s="283" t="str">
        <f>IF(BS2221=0,"",
IF(SUM($BS$2177:BS2221)=1,BU2221,
IF($BS$2297&gt;SUM($BS$2177:BS2221),_xlfn.CONCAT(", ",BU2221),
IF($BS$2297=SUM($BS$2177:BS2221),_xlfn.CONCAT(" y ",BU2221)))))</f>
        <v/>
      </c>
      <c r="BU2221" s="120" t="s">
        <v>5209</v>
      </c>
    </row>
    <row r="2222" spans="3:73" ht="15" customHeight="1">
      <c r="C2222" s="74" t="s">
        <v>5210</v>
      </c>
      <c r="D2222" s="855" t="str">
        <f>IF(CNGE_2026_M1_Secc1_Sub1!$D86="","",CNGE_2026_M1_Secc1_Sub1!$D86)</f>
        <v/>
      </c>
      <c r="E2222" s="723"/>
      <c r="F2222" s="723"/>
      <c r="G2222" s="723"/>
      <c r="H2222" s="723"/>
      <c r="I2222" s="723"/>
      <c r="J2222" s="723"/>
      <c r="K2222" s="723"/>
      <c r="L2222" s="723"/>
      <c r="M2222" s="723"/>
      <c r="N2222" s="723"/>
      <c r="O2222" s="724"/>
      <c r="P2222" s="639"/>
      <c r="Q2222" s="639"/>
      <c r="R2222" s="639"/>
      <c r="S2222" s="639"/>
      <c r="T2222" s="639"/>
      <c r="U2222" s="639"/>
      <c r="V2222" s="639"/>
      <c r="W2222" s="639"/>
      <c r="X2222" s="639"/>
      <c r="Y2222" s="639"/>
      <c r="Z2222" s="639"/>
      <c r="AA2222" s="639"/>
      <c r="AB2222" s="639"/>
      <c r="AC2222" s="639"/>
      <c r="AD2222" s="639"/>
      <c r="AI2222">
        <f t="shared" si="1621"/>
        <v>0</v>
      </c>
      <c r="AJ2222">
        <f t="shared" si="1622"/>
        <v>0</v>
      </c>
      <c r="AK2222">
        <f t="shared" si="1623"/>
        <v>0</v>
      </c>
      <c r="AL2222">
        <f t="shared" si="1624"/>
        <v>0</v>
      </c>
      <c r="AM2222">
        <f t="shared" si="1625"/>
        <v>0</v>
      </c>
      <c r="AN2222">
        <f t="shared" si="1626"/>
        <v>0</v>
      </c>
      <c r="AO2222">
        <f t="shared" si="1627"/>
        <v>0</v>
      </c>
      <c r="AP2222">
        <f t="shared" si="1628"/>
        <v>0</v>
      </c>
      <c r="AQ2222">
        <f t="shared" si="1629"/>
        <v>0</v>
      </c>
      <c r="AR2222">
        <f t="shared" si="1630"/>
        <v>0</v>
      </c>
      <c r="AS2222">
        <f t="shared" si="1631"/>
        <v>0</v>
      </c>
      <c r="AT2222">
        <f t="shared" si="1632"/>
        <v>0</v>
      </c>
      <c r="AU2222">
        <f t="shared" si="1633"/>
        <v>0</v>
      </c>
      <c r="AV2222">
        <f t="shared" si="1634"/>
        <v>0</v>
      </c>
      <c r="AW2222">
        <f t="shared" si="1635"/>
        <v>0</v>
      </c>
      <c r="AX2222">
        <f t="shared" si="1636"/>
        <v>0</v>
      </c>
      <c r="AY2222">
        <f t="shared" si="1637"/>
        <v>0</v>
      </c>
      <c r="AZ2222">
        <f t="shared" si="1638"/>
        <v>0</v>
      </c>
      <c r="BA2222">
        <f t="shared" si="1639"/>
        <v>0</v>
      </c>
      <c r="BB2222">
        <f t="shared" si="1640"/>
        <v>0</v>
      </c>
      <c r="BC2222" s="356">
        <f t="shared" si="1606"/>
        <v>0</v>
      </c>
      <c r="BD2222" s="357">
        <f t="shared" si="1607"/>
        <v>0</v>
      </c>
      <c r="BE2222" s="358">
        <f t="shared" si="1608"/>
        <v>0</v>
      </c>
      <c r="BF2222" s="359">
        <f t="shared" si="1609"/>
        <v>0</v>
      </c>
      <c r="BG2222" s="356">
        <f t="shared" si="1610"/>
        <v>0</v>
      </c>
      <c r="BH2222" s="357">
        <f t="shared" si="1611"/>
        <v>0</v>
      </c>
      <c r="BI2222" s="358">
        <f t="shared" si="1612"/>
        <v>0</v>
      </c>
      <c r="BJ2222" s="359">
        <f t="shared" si="1613"/>
        <v>0</v>
      </c>
      <c r="BK2222" s="356">
        <f t="shared" si="1614"/>
        <v>0</v>
      </c>
      <c r="BL2222" s="357">
        <f t="shared" si="1615"/>
        <v>0</v>
      </c>
      <c r="BM2222" s="358">
        <f t="shared" si="1616"/>
        <v>0</v>
      </c>
      <c r="BN2222" s="359">
        <f t="shared" si="1617"/>
        <v>0</v>
      </c>
      <c r="BO2222" s="293">
        <f t="shared" si="1618"/>
        <v>0</v>
      </c>
      <c r="BP2222" s="352" t="str">
        <f>IF(BO2222=0,"",
IF(SUM($BO$2177:BO2222)=1,BQ2222,
IF($BO$2297&gt;SUM($BO$2177:BO2222),_xlfn.CONCAT(", ",BQ2222),
IF($BO$2297=SUM($BO$2177:BO2222),_xlfn.CONCAT(" y ",BQ2222)))))</f>
        <v/>
      </c>
      <c r="BQ2222" s="120" t="s">
        <v>5211</v>
      </c>
      <c r="BR2222" s="290">
        <f t="shared" si="1619"/>
        <v>0</v>
      </c>
      <c r="BS2222" s="293">
        <f t="shared" si="1620"/>
        <v>0</v>
      </c>
      <c r="BT2222" s="283" t="str">
        <f>IF(BS2222=0,"",
IF(SUM($BS$2177:BS2222)=1,BU2222,
IF($BS$2297&gt;SUM($BS$2177:BS2222),_xlfn.CONCAT(", ",BU2222),
IF($BS$2297=SUM($BS$2177:BS2222),_xlfn.CONCAT(" y ",BU2222)))))</f>
        <v/>
      </c>
      <c r="BU2222" s="120" t="s">
        <v>5211</v>
      </c>
    </row>
    <row r="2223" spans="3:73" ht="15" customHeight="1">
      <c r="C2223" s="74" t="s">
        <v>5212</v>
      </c>
      <c r="D2223" s="855" t="str">
        <f>IF(CNGE_2026_M1_Secc1_Sub1!$D87="","",CNGE_2026_M1_Secc1_Sub1!$D87)</f>
        <v/>
      </c>
      <c r="E2223" s="723"/>
      <c r="F2223" s="723"/>
      <c r="G2223" s="723"/>
      <c r="H2223" s="723"/>
      <c r="I2223" s="723"/>
      <c r="J2223" s="723"/>
      <c r="K2223" s="723"/>
      <c r="L2223" s="723"/>
      <c r="M2223" s="723"/>
      <c r="N2223" s="723"/>
      <c r="O2223" s="724"/>
      <c r="P2223" s="639"/>
      <c r="Q2223" s="639"/>
      <c r="R2223" s="639"/>
      <c r="S2223" s="639"/>
      <c r="T2223" s="639"/>
      <c r="U2223" s="639"/>
      <c r="V2223" s="639"/>
      <c r="W2223" s="639"/>
      <c r="X2223" s="639"/>
      <c r="Y2223" s="639"/>
      <c r="Z2223" s="639"/>
      <c r="AA2223" s="639"/>
      <c r="AB2223" s="639"/>
      <c r="AC2223" s="639"/>
      <c r="AD2223" s="639"/>
      <c r="AI2223">
        <f t="shared" si="1621"/>
        <v>0</v>
      </c>
      <c r="AJ2223">
        <f t="shared" si="1622"/>
        <v>0</v>
      </c>
      <c r="AK2223">
        <f t="shared" si="1623"/>
        <v>0</v>
      </c>
      <c r="AL2223">
        <f t="shared" si="1624"/>
        <v>0</v>
      </c>
      <c r="AM2223">
        <f t="shared" si="1625"/>
        <v>0</v>
      </c>
      <c r="AN2223">
        <f t="shared" si="1626"/>
        <v>0</v>
      </c>
      <c r="AO2223">
        <f t="shared" si="1627"/>
        <v>0</v>
      </c>
      <c r="AP2223">
        <f t="shared" si="1628"/>
        <v>0</v>
      </c>
      <c r="AQ2223">
        <f t="shared" si="1629"/>
        <v>0</v>
      </c>
      <c r="AR2223">
        <f t="shared" si="1630"/>
        <v>0</v>
      </c>
      <c r="AS2223">
        <f t="shared" si="1631"/>
        <v>0</v>
      </c>
      <c r="AT2223">
        <f t="shared" si="1632"/>
        <v>0</v>
      </c>
      <c r="AU2223">
        <f t="shared" si="1633"/>
        <v>0</v>
      </c>
      <c r="AV2223">
        <f t="shared" si="1634"/>
        <v>0</v>
      </c>
      <c r="AW2223">
        <f t="shared" si="1635"/>
        <v>0</v>
      </c>
      <c r="AX2223">
        <f t="shared" si="1636"/>
        <v>0</v>
      </c>
      <c r="AY2223">
        <f t="shared" si="1637"/>
        <v>0</v>
      </c>
      <c r="AZ2223">
        <f t="shared" si="1638"/>
        <v>0</v>
      </c>
      <c r="BA2223">
        <f t="shared" si="1639"/>
        <v>0</v>
      </c>
      <c r="BB2223">
        <f t="shared" si="1640"/>
        <v>0</v>
      </c>
      <c r="BC2223" s="356">
        <f t="shared" si="1606"/>
        <v>0</v>
      </c>
      <c r="BD2223" s="357">
        <f t="shared" si="1607"/>
        <v>0</v>
      </c>
      <c r="BE2223" s="358">
        <f t="shared" si="1608"/>
        <v>0</v>
      </c>
      <c r="BF2223" s="359">
        <f t="shared" si="1609"/>
        <v>0</v>
      </c>
      <c r="BG2223" s="356">
        <f t="shared" si="1610"/>
        <v>0</v>
      </c>
      <c r="BH2223" s="357">
        <f t="shared" si="1611"/>
        <v>0</v>
      </c>
      <c r="BI2223" s="358">
        <f t="shared" si="1612"/>
        <v>0</v>
      </c>
      <c r="BJ2223" s="359">
        <f t="shared" si="1613"/>
        <v>0</v>
      </c>
      <c r="BK2223" s="356">
        <f t="shared" si="1614"/>
        <v>0</v>
      </c>
      <c r="BL2223" s="357">
        <f t="shared" si="1615"/>
        <v>0</v>
      </c>
      <c r="BM2223" s="358">
        <f t="shared" si="1616"/>
        <v>0</v>
      </c>
      <c r="BN2223" s="359">
        <f t="shared" si="1617"/>
        <v>0</v>
      </c>
      <c r="BO2223" s="293">
        <f t="shared" si="1618"/>
        <v>0</v>
      </c>
      <c r="BP2223" s="352" t="str">
        <f>IF(BO2223=0,"",
IF(SUM($BO$2177:BO2223)=1,BQ2223,
IF($BO$2297&gt;SUM($BO$2177:BO2223),_xlfn.CONCAT(", ",BQ2223),
IF($BO$2297=SUM($BO$2177:BO2223),_xlfn.CONCAT(" y ",BQ2223)))))</f>
        <v/>
      </c>
      <c r="BQ2223" s="120" t="s">
        <v>5213</v>
      </c>
      <c r="BR2223" s="290">
        <f t="shared" si="1619"/>
        <v>0</v>
      </c>
      <c r="BS2223" s="293">
        <f t="shared" si="1620"/>
        <v>0</v>
      </c>
      <c r="BT2223" s="283" t="str">
        <f>IF(BS2223=0,"",
IF(SUM($BS$2177:BS2223)=1,BU2223,
IF($BS$2297&gt;SUM($BS$2177:BS2223),_xlfn.CONCAT(", ",BU2223),
IF($BS$2297=SUM($BS$2177:BS2223),_xlfn.CONCAT(" y ",BU2223)))))</f>
        <v/>
      </c>
      <c r="BU2223" s="120" t="s">
        <v>5213</v>
      </c>
    </row>
    <row r="2224" spans="3:73" ht="15" customHeight="1">
      <c r="C2224" s="74" t="s">
        <v>5214</v>
      </c>
      <c r="D2224" s="855" t="str">
        <f>IF(CNGE_2026_M1_Secc1_Sub1!$D88="","",CNGE_2026_M1_Secc1_Sub1!$D88)</f>
        <v/>
      </c>
      <c r="E2224" s="723"/>
      <c r="F2224" s="723"/>
      <c r="G2224" s="723"/>
      <c r="H2224" s="723"/>
      <c r="I2224" s="723"/>
      <c r="J2224" s="723"/>
      <c r="K2224" s="723"/>
      <c r="L2224" s="723"/>
      <c r="M2224" s="723"/>
      <c r="N2224" s="723"/>
      <c r="O2224" s="724"/>
      <c r="P2224" s="639"/>
      <c r="Q2224" s="639"/>
      <c r="R2224" s="639"/>
      <c r="S2224" s="639"/>
      <c r="T2224" s="639"/>
      <c r="U2224" s="639"/>
      <c r="V2224" s="639"/>
      <c r="W2224" s="639"/>
      <c r="X2224" s="639"/>
      <c r="Y2224" s="639"/>
      <c r="Z2224" s="639"/>
      <c r="AA2224" s="639"/>
      <c r="AB2224" s="639"/>
      <c r="AC2224" s="639"/>
      <c r="AD2224" s="639"/>
      <c r="AI2224">
        <f t="shared" si="1621"/>
        <v>0</v>
      </c>
      <c r="AJ2224">
        <f t="shared" si="1622"/>
        <v>0</v>
      </c>
      <c r="AK2224">
        <f t="shared" si="1623"/>
        <v>0</v>
      </c>
      <c r="AL2224">
        <f t="shared" si="1624"/>
        <v>0</v>
      </c>
      <c r="AM2224">
        <f t="shared" si="1625"/>
        <v>0</v>
      </c>
      <c r="AN2224">
        <f t="shared" si="1626"/>
        <v>0</v>
      </c>
      <c r="AO2224">
        <f t="shared" si="1627"/>
        <v>0</v>
      </c>
      <c r="AP2224">
        <f t="shared" si="1628"/>
        <v>0</v>
      </c>
      <c r="AQ2224">
        <f t="shared" si="1629"/>
        <v>0</v>
      </c>
      <c r="AR2224">
        <f t="shared" si="1630"/>
        <v>0</v>
      </c>
      <c r="AS2224">
        <f t="shared" si="1631"/>
        <v>0</v>
      </c>
      <c r="AT2224">
        <f t="shared" si="1632"/>
        <v>0</v>
      </c>
      <c r="AU2224">
        <f t="shared" si="1633"/>
        <v>0</v>
      </c>
      <c r="AV2224">
        <f t="shared" si="1634"/>
        <v>0</v>
      </c>
      <c r="AW2224">
        <f t="shared" si="1635"/>
        <v>0</v>
      </c>
      <c r="AX2224">
        <f t="shared" si="1636"/>
        <v>0</v>
      </c>
      <c r="AY2224">
        <f t="shared" si="1637"/>
        <v>0</v>
      </c>
      <c r="AZ2224">
        <f t="shared" si="1638"/>
        <v>0</v>
      </c>
      <c r="BA2224">
        <f t="shared" si="1639"/>
        <v>0</v>
      </c>
      <c r="BB2224">
        <f t="shared" si="1640"/>
        <v>0</v>
      </c>
      <c r="BC2224" s="356">
        <f t="shared" si="1606"/>
        <v>0</v>
      </c>
      <c r="BD2224" s="357">
        <f t="shared" si="1607"/>
        <v>0</v>
      </c>
      <c r="BE2224" s="358">
        <f t="shared" si="1608"/>
        <v>0</v>
      </c>
      <c r="BF2224" s="359">
        <f t="shared" si="1609"/>
        <v>0</v>
      </c>
      <c r="BG2224" s="356">
        <f t="shared" si="1610"/>
        <v>0</v>
      </c>
      <c r="BH2224" s="357">
        <f t="shared" si="1611"/>
        <v>0</v>
      </c>
      <c r="BI2224" s="358">
        <f t="shared" si="1612"/>
        <v>0</v>
      </c>
      <c r="BJ2224" s="359">
        <f t="shared" si="1613"/>
        <v>0</v>
      </c>
      <c r="BK2224" s="356">
        <f t="shared" si="1614"/>
        <v>0</v>
      </c>
      <c r="BL2224" s="357">
        <f t="shared" si="1615"/>
        <v>0</v>
      </c>
      <c r="BM2224" s="358">
        <f t="shared" si="1616"/>
        <v>0</v>
      </c>
      <c r="BN2224" s="359">
        <f t="shared" si="1617"/>
        <v>0</v>
      </c>
      <c r="BO2224" s="293">
        <f t="shared" si="1618"/>
        <v>0</v>
      </c>
      <c r="BP2224" s="352" t="str">
        <f>IF(BO2224=0,"",
IF(SUM($BO$2177:BO2224)=1,BQ2224,
IF($BO$2297&gt;SUM($BO$2177:BO2224),_xlfn.CONCAT(", ",BQ2224),
IF($BO$2297=SUM($BO$2177:BO2224),_xlfn.CONCAT(" y ",BQ2224)))))</f>
        <v/>
      </c>
      <c r="BQ2224" s="120" t="s">
        <v>5215</v>
      </c>
      <c r="BR2224" s="290">
        <f t="shared" si="1619"/>
        <v>0</v>
      </c>
      <c r="BS2224" s="293">
        <f t="shared" si="1620"/>
        <v>0</v>
      </c>
      <c r="BT2224" s="283" t="str">
        <f>IF(BS2224=0,"",
IF(SUM($BS$2177:BS2224)=1,BU2224,
IF($BS$2297&gt;SUM($BS$2177:BS2224),_xlfn.CONCAT(", ",BU2224),
IF($BS$2297=SUM($BS$2177:BS2224),_xlfn.CONCAT(" y ",BU2224)))))</f>
        <v/>
      </c>
      <c r="BU2224" s="120" t="s">
        <v>5215</v>
      </c>
    </row>
    <row r="2225" spans="3:73" ht="15" customHeight="1">
      <c r="C2225" s="74" t="s">
        <v>5216</v>
      </c>
      <c r="D2225" s="855" t="str">
        <f>IF(CNGE_2026_M1_Secc1_Sub1!$D89="","",CNGE_2026_M1_Secc1_Sub1!$D89)</f>
        <v/>
      </c>
      <c r="E2225" s="723"/>
      <c r="F2225" s="723"/>
      <c r="G2225" s="723"/>
      <c r="H2225" s="723"/>
      <c r="I2225" s="723"/>
      <c r="J2225" s="723"/>
      <c r="K2225" s="723"/>
      <c r="L2225" s="723"/>
      <c r="M2225" s="723"/>
      <c r="N2225" s="723"/>
      <c r="O2225" s="724"/>
      <c r="P2225" s="639"/>
      <c r="Q2225" s="639"/>
      <c r="R2225" s="639"/>
      <c r="S2225" s="639"/>
      <c r="T2225" s="639"/>
      <c r="U2225" s="639"/>
      <c r="V2225" s="639"/>
      <c r="W2225" s="639"/>
      <c r="X2225" s="639"/>
      <c r="Y2225" s="639"/>
      <c r="Z2225" s="639"/>
      <c r="AA2225" s="639"/>
      <c r="AB2225" s="639"/>
      <c r="AC2225" s="639"/>
      <c r="AD2225" s="639"/>
      <c r="AI2225">
        <f t="shared" si="1621"/>
        <v>0</v>
      </c>
      <c r="AJ2225">
        <f t="shared" si="1622"/>
        <v>0</v>
      </c>
      <c r="AK2225">
        <f t="shared" si="1623"/>
        <v>0</v>
      </c>
      <c r="AL2225">
        <f t="shared" si="1624"/>
        <v>0</v>
      </c>
      <c r="AM2225">
        <f t="shared" si="1625"/>
        <v>0</v>
      </c>
      <c r="AN2225">
        <f t="shared" si="1626"/>
        <v>0</v>
      </c>
      <c r="AO2225">
        <f t="shared" si="1627"/>
        <v>0</v>
      </c>
      <c r="AP2225">
        <f t="shared" si="1628"/>
        <v>0</v>
      </c>
      <c r="AQ2225">
        <f t="shared" si="1629"/>
        <v>0</v>
      </c>
      <c r="AR2225">
        <f t="shared" si="1630"/>
        <v>0</v>
      </c>
      <c r="AS2225">
        <f t="shared" si="1631"/>
        <v>0</v>
      </c>
      <c r="AT2225">
        <f t="shared" si="1632"/>
        <v>0</v>
      </c>
      <c r="AU2225">
        <f t="shared" si="1633"/>
        <v>0</v>
      </c>
      <c r="AV2225">
        <f t="shared" si="1634"/>
        <v>0</v>
      </c>
      <c r="AW2225">
        <f t="shared" si="1635"/>
        <v>0</v>
      </c>
      <c r="AX2225">
        <f t="shared" si="1636"/>
        <v>0</v>
      </c>
      <c r="AY2225">
        <f t="shared" si="1637"/>
        <v>0</v>
      </c>
      <c r="AZ2225">
        <f t="shared" si="1638"/>
        <v>0</v>
      </c>
      <c r="BA2225">
        <f t="shared" si="1639"/>
        <v>0</v>
      </c>
      <c r="BB2225">
        <f t="shared" si="1640"/>
        <v>0</v>
      </c>
      <c r="BC2225" s="356">
        <f t="shared" si="1606"/>
        <v>0</v>
      </c>
      <c r="BD2225" s="357">
        <f t="shared" si="1607"/>
        <v>0</v>
      </c>
      <c r="BE2225" s="358">
        <f t="shared" si="1608"/>
        <v>0</v>
      </c>
      <c r="BF2225" s="359">
        <f t="shared" si="1609"/>
        <v>0</v>
      </c>
      <c r="BG2225" s="356">
        <f t="shared" si="1610"/>
        <v>0</v>
      </c>
      <c r="BH2225" s="357">
        <f t="shared" si="1611"/>
        <v>0</v>
      </c>
      <c r="BI2225" s="358">
        <f t="shared" si="1612"/>
        <v>0</v>
      </c>
      <c r="BJ2225" s="359">
        <f t="shared" si="1613"/>
        <v>0</v>
      </c>
      <c r="BK2225" s="356">
        <f t="shared" si="1614"/>
        <v>0</v>
      </c>
      <c r="BL2225" s="357">
        <f t="shared" si="1615"/>
        <v>0</v>
      </c>
      <c r="BM2225" s="358">
        <f t="shared" si="1616"/>
        <v>0</v>
      </c>
      <c r="BN2225" s="359">
        <f t="shared" si="1617"/>
        <v>0</v>
      </c>
      <c r="BO2225" s="293">
        <f t="shared" si="1618"/>
        <v>0</v>
      </c>
      <c r="BP2225" s="352" t="str">
        <f>IF(BO2225=0,"",
IF(SUM($BO$2177:BO2225)=1,BQ2225,
IF($BO$2297&gt;SUM($BO$2177:BO2225),_xlfn.CONCAT(", ",BQ2225),
IF($BO$2297=SUM($BO$2177:BO2225),_xlfn.CONCAT(" y ",BQ2225)))))</f>
        <v/>
      </c>
      <c r="BQ2225" s="120" t="s">
        <v>5217</v>
      </c>
      <c r="BR2225" s="290">
        <f t="shared" si="1619"/>
        <v>0</v>
      </c>
      <c r="BS2225" s="293">
        <f t="shared" si="1620"/>
        <v>0</v>
      </c>
      <c r="BT2225" s="283" t="str">
        <f>IF(BS2225=0,"",
IF(SUM($BS$2177:BS2225)=1,BU2225,
IF($BS$2297&gt;SUM($BS$2177:BS2225),_xlfn.CONCAT(", ",BU2225),
IF($BS$2297=SUM($BS$2177:BS2225),_xlfn.CONCAT(" y ",BU2225)))))</f>
        <v/>
      </c>
      <c r="BU2225" s="120" t="s">
        <v>5217</v>
      </c>
    </row>
    <row r="2226" spans="3:73" ht="15" customHeight="1">
      <c r="C2226" s="74" t="s">
        <v>5218</v>
      </c>
      <c r="D2226" s="855" t="str">
        <f>IF(CNGE_2026_M1_Secc1_Sub1!$D90="","",CNGE_2026_M1_Secc1_Sub1!$D90)</f>
        <v/>
      </c>
      <c r="E2226" s="723"/>
      <c r="F2226" s="723"/>
      <c r="G2226" s="723"/>
      <c r="H2226" s="723"/>
      <c r="I2226" s="723"/>
      <c r="J2226" s="723"/>
      <c r="K2226" s="723"/>
      <c r="L2226" s="723"/>
      <c r="M2226" s="723"/>
      <c r="N2226" s="723"/>
      <c r="O2226" s="724"/>
      <c r="P2226" s="639"/>
      <c r="Q2226" s="639"/>
      <c r="R2226" s="639"/>
      <c r="S2226" s="639"/>
      <c r="T2226" s="639"/>
      <c r="U2226" s="639"/>
      <c r="V2226" s="639"/>
      <c r="W2226" s="639"/>
      <c r="X2226" s="639"/>
      <c r="Y2226" s="639"/>
      <c r="Z2226" s="639"/>
      <c r="AA2226" s="639"/>
      <c r="AB2226" s="639"/>
      <c r="AC2226" s="639"/>
      <c r="AD2226" s="639"/>
      <c r="AI2226">
        <f t="shared" si="1621"/>
        <v>0</v>
      </c>
      <c r="AJ2226">
        <f t="shared" si="1622"/>
        <v>0</v>
      </c>
      <c r="AK2226">
        <f t="shared" si="1623"/>
        <v>0</v>
      </c>
      <c r="AL2226">
        <f t="shared" si="1624"/>
        <v>0</v>
      </c>
      <c r="AM2226">
        <f t="shared" si="1625"/>
        <v>0</v>
      </c>
      <c r="AN2226">
        <f t="shared" si="1626"/>
        <v>0</v>
      </c>
      <c r="AO2226">
        <f t="shared" si="1627"/>
        <v>0</v>
      </c>
      <c r="AP2226">
        <f t="shared" si="1628"/>
        <v>0</v>
      </c>
      <c r="AQ2226">
        <f t="shared" si="1629"/>
        <v>0</v>
      </c>
      <c r="AR2226">
        <f t="shared" si="1630"/>
        <v>0</v>
      </c>
      <c r="AS2226">
        <f t="shared" si="1631"/>
        <v>0</v>
      </c>
      <c r="AT2226">
        <f t="shared" si="1632"/>
        <v>0</v>
      </c>
      <c r="AU2226">
        <f t="shared" si="1633"/>
        <v>0</v>
      </c>
      <c r="AV2226">
        <f t="shared" si="1634"/>
        <v>0</v>
      </c>
      <c r="AW2226">
        <f t="shared" si="1635"/>
        <v>0</v>
      </c>
      <c r="AX2226">
        <f t="shared" si="1636"/>
        <v>0</v>
      </c>
      <c r="AY2226">
        <f t="shared" si="1637"/>
        <v>0</v>
      </c>
      <c r="AZ2226">
        <f t="shared" si="1638"/>
        <v>0</v>
      </c>
      <c r="BA2226">
        <f t="shared" si="1639"/>
        <v>0</v>
      </c>
      <c r="BB2226">
        <f t="shared" si="1640"/>
        <v>0</v>
      </c>
      <c r="BC2226" s="356">
        <f t="shared" si="1606"/>
        <v>0</v>
      </c>
      <c r="BD2226" s="357">
        <f t="shared" si="1607"/>
        <v>0</v>
      </c>
      <c r="BE2226" s="358">
        <f t="shared" si="1608"/>
        <v>0</v>
      </c>
      <c r="BF2226" s="359">
        <f t="shared" si="1609"/>
        <v>0</v>
      </c>
      <c r="BG2226" s="356">
        <f t="shared" si="1610"/>
        <v>0</v>
      </c>
      <c r="BH2226" s="357">
        <f t="shared" si="1611"/>
        <v>0</v>
      </c>
      <c r="BI2226" s="358">
        <f t="shared" si="1612"/>
        <v>0</v>
      </c>
      <c r="BJ2226" s="359">
        <f t="shared" si="1613"/>
        <v>0</v>
      </c>
      <c r="BK2226" s="356">
        <f t="shared" si="1614"/>
        <v>0</v>
      </c>
      <c r="BL2226" s="357">
        <f t="shared" si="1615"/>
        <v>0</v>
      </c>
      <c r="BM2226" s="358">
        <f t="shared" si="1616"/>
        <v>0</v>
      </c>
      <c r="BN2226" s="359">
        <f t="shared" si="1617"/>
        <v>0</v>
      </c>
      <c r="BO2226" s="293">
        <f t="shared" si="1618"/>
        <v>0</v>
      </c>
      <c r="BP2226" s="352" t="str">
        <f>IF(BO2226=0,"",
IF(SUM($BO$2177:BO2226)=1,BQ2226,
IF($BO$2297&gt;SUM($BO$2177:BO2226),_xlfn.CONCAT(", ",BQ2226),
IF($BO$2297=SUM($BO$2177:BO2226),_xlfn.CONCAT(" y ",BQ2226)))))</f>
        <v/>
      </c>
      <c r="BQ2226" s="120" t="s">
        <v>5219</v>
      </c>
      <c r="BR2226" s="290">
        <f t="shared" si="1619"/>
        <v>0</v>
      </c>
      <c r="BS2226" s="293">
        <f t="shared" si="1620"/>
        <v>0</v>
      </c>
      <c r="BT2226" s="283" t="str">
        <f>IF(BS2226=0,"",
IF(SUM($BS$2177:BS2226)=1,BU2226,
IF($BS$2297&gt;SUM($BS$2177:BS2226),_xlfn.CONCAT(", ",BU2226),
IF($BS$2297=SUM($BS$2177:BS2226),_xlfn.CONCAT(" y ",BU2226)))))</f>
        <v/>
      </c>
      <c r="BU2226" s="120" t="s">
        <v>5219</v>
      </c>
    </row>
    <row r="2227" spans="3:73" ht="15" customHeight="1">
      <c r="C2227" s="74" t="s">
        <v>5220</v>
      </c>
      <c r="D2227" s="855" t="str">
        <f>IF(CNGE_2026_M1_Secc1_Sub1!$D91="","",CNGE_2026_M1_Secc1_Sub1!$D91)</f>
        <v/>
      </c>
      <c r="E2227" s="723"/>
      <c r="F2227" s="723"/>
      <c r="G2227" s="723"/>
      <c r="H2227" s="723"/>
      <c r="I2227" s="723"/>
      <c r="J2227" s="723"/>
      <c r="K2227" s="723"/>
      <c r="L2227" s="723"/>
      <c r="M2227" s="723"/>
      <c r="N2227" s="723"/>
      <c r="O2227" s="724"/>
      <c r="P2227" s="639"/>
      <c r="Q2227" s="639"/>
      <c r="R2227" s="639"/>
      <c r="S2227" s="639"/>
      <c r="T2227" s="639"/>
      <c r="U2227" s="639"/>
      <c r="V2227" s="639"/>
      <c r="W2227" s="639"/>
      <c r="X2227" s="639"/>
      <c r="Y2227" s="639"/>
      <c r="Z2227" s="639"/>
      <c r="AA2227" s="639"/>
      <c r="AB2227" s="639"/>
      <c r="AC2227" s="639"/>
      <c r="AD2227" s="639"/>
      <c r="AI2227">
        <f t="shared" si="1621"/>
        <v>0</v>
      </c>
      <c r="AJ2227">
        <f t="shared" si="1622"/>
        <v>0</v>
      </c>
      <c r="AK2227">
        <f t="shared" si="1623"/>
        <v>0</v>
      </c>
      <c r="AL2227">
        <f t="shared" si="1624"/>
        <v>0</v>
      </c>
      <c r="AM2227">
        <f t="shared" si="1625"/>
        <v>0</v>
      </c>
      <c r="AN2227">
        <f t="shared" si="1626"/>
        <v>0</v>
      </c>
      <c r="AO2227">
        <f t="shared" si="1627"/>
        <v>0</v>
      </c>
      <c r="AP2227">
        <f t="shared" si="1628"/>
        <v>0</v>
      </c>
      <c r="AQ2227">
        <f t="shared" si="1629"/>
        <v>0</v>
      </c>
      <c r="AR2227">
        <f t="shared" si="1630"/>
        <v>0</v>
      </c>
      <c r="AS2227">
        <f t="shared" si="1631"/>
        <v>0</v>
      </c>
      <c r="AT2227">
        <f t="shared" si="1632"/>
        <v>0</v>
      </c>
      <c r="AU2227">
        <f t="shared" si="1633"/>
        <v>0</v>
      </c>
      <c r="AV2227">
        <f t="shared" si="1634"/>
        <v>0</v>
      </c>
      <c r="AW2227">
        <f t="shared" si="1635"/>
        <v>0</v>
      </c>
      <c r="AX2227">
        <f t="shared" si="1636"/>
        <v>0</v>
      </c>
      <c r="AY2227">
        <f t="shared" si="1637"/>
        <v>0</v>
      </c>
      <c r="AZ2227">
        <f t="shared" si="1638"/>
        <v>0</v>
      </c>
      <c r="BA2227">
        <f t="shared" si="1639"/>
        <v>0</v>
      </c>
      <c r="BB2227">
        <f t="shared" si="1640"/>
        <v>0</v>
      </c>
      <c r="BC2227" s="356">
        <f t="shared" si="1606"/>
        <v>0</v>
      </c>
      <c r="BD2227" s="357">
        <f t="shared" si="1607"/>
        <v>0</v>
      </c>
      <c r="BE2227" s="358">
        <f t="shared" si="1608"/>
        <v>0</v>
      </c>
      <c r="BF2227" s="359">
        <f t="shared" si="1609"/>
        <v>0</v>
      </c>
      <c r="BG2227" s="356">
        <f t="shared" si="1610"/>
        <v>0</v>
      </c>
      <c r="BH2227" s="357">
        <f t="shared" si="1611"/>
        <v>0</v>
      </c>
      <c r="BI2227" s="358">
        <f t="shared" si="1612"/>
        <v>0</v>
      </c>
      <c r="BJ2227" s="359">
        <f t="shared" si="1613"/>
        <v>0</v>
      </c>
      <c r="BK2227" s="356">
        <f t="shared" si="1614"/>
        <v>0</v>
      </c>
      <c r="BL2227" s="357">
        <f t="shared" si="1615"/>
        <v>0</v>
      </c>
      <c r="BM2227" s="358">
        <f t="shared" si="1616"/>
        <v>0</v>
      </c>
      <c r="BN2227" s="359">
        <f t="shared" si="1617"/>
        <v>0</v>
      </c>
      <c r="BO2227" s="293">
        <f t="shared" si="1618"/>
        <v>0</v>
      </c>
      <c r="BP2227" s="352" t="str">
        <f>IF(BO2227=0,"",
IF(SUM($BO$2177:BO2227)=1,BQ2227,
IF($BO$2297&gt;SUM($BO$2177:BO2227),_xlfn.CONCAT(", ",BQ2227),
IF($BO$2297=SUM($BO$2177:BO2227),_xlfn.CONCAT(" y ",BQ2227)))))</f>
        <v/>
      </c>
      <c r="BQ2227" s="120" t="s">
        <v>5221</v>
      </c>
      <c r="BR2227" s="290">
        <f t="shared" si="1619"/>
        <v>0</v>
      </c>
      <c r="BS2227" s="293">
        <f t="shared" si="1620"/>
        <v>0</v>
      </c>
      <c r="BT2227" s="283" t="str">
        <f>IF(BS2227=0,"",
IF(SUM($BS$2177:BS2227)=1,BU2227,
IF($BS$2297&gt;SUM($BS$2177:BS2227),_xlfn.CONCAT(", ",BU2227),
IF($BS$2297=SUM($BS$2177:BS2227),_xlfn.CONCAT(" y ",BU2227)))))</f>
        <v/>
      </c>
      <c r="BU2227" s="120" t="s">
        <v>5221</v>
      </c>
    </row>
    <row r="2228" spans="3:73" ht="15" customHeight="1">
      <c r="C2228" s="74" t="s">
        <v>5222</v>
      </c>
      <c r="D2228" s="855" t="str">
        <f>IF(CNGE_2026_M1_Secc1_Sub1!$D92="","",CNGE_2026_M1_Secc1_Sub1!$D92)</f>
        <v/>
      </c>
      <c r="E2228" s="723"/>
      <c r="F2228" s="723"/>
      <c r="G2228" s="723"/>
      <c r="H2228" s="723"/>
      <c r="I2228" s="723"/>
      <c r="J2228" s="723"/>
      <c r="K2228" s="723"/>
      <c r="L2228" s="723"/>
      <c r="M2228" s="723"/>
      <c r="N2228" s="723"/>
      <c r="O2228" s="724"/>
      <c r="P2228" s="639"/>
      <c r="Q2228" s="639"/>
      <c r="R2228" s="639"/>
      <c r="S2228" s="639"/>
      <c r="T2228" s="639"/>
      <c r="U2228" s="639"/>
      <c r="V2228" s="639"/>
      <c r="W2228" s="639"/>
      <c r="X2228" s="639"/>
      <c r="Y2228" s="639"/>
      <c r="Z2228" s="639"/>
      <c r="AA2228" s="639"/>
      <c r="AB2228" s="639"/>
      <c r="AC2228" s="639"/>
      <c r="AD2228" s="639"/>
      <c r="AI2228">
        <f t="shared" si="1621"/>
        <v>0</v>
      </c>
      <c r="AJ2228">
        <f t="shared" si="1622"/>
        <v>0</v>
      </c>
      <c r="AK2228">
        <f t="shared" si="1623"/>
        <v>0</v>
      </c>
      <c r="AL2228">
        <f t="shared" si="1624"/>
        <v>0</v>
      </c>
      <c r="AM2228">
        <f t="shared" si="1625"/>
        <v>0</v>
      </c>
      <c r="AN2228">
        <f t="shared" si="1626"/>
        <v>0</v>
      </c>
      <c r="AO2228">
        <f t="shared" si="1627"/>
        <v>0</v>
      </c>
      <c r="AP2228">
        <f t="shared" si="1628"/>
        <v>0</v>
      </c>
      <c r="AQ2228">
        <f t="shared" si="1629"/>
        <v>0</v>
      </c>
      <c r="AR2228">
        <f t="shared" si="1630"/>
        <v>0</v>
      </c>
      <c r="AS2228">
        <f t="shared" si="1631"/>
        <v>0</v>
      </c>
      <c r="AT2228">
        <f t="shared" si="1632"/>
        <v>0</v>
      </c>
      <c r="AU2228">
        <f t="shared" si="1633"/>
        <v>0</v>
      </c>
      <c r="AV2228">
        <f t="shared" si="1634"/>
        <v>0</v>
      </c>
      <c r="AW2228">
        <f t="shared" si="1635"/>
        <v>0</v>
      </c>
      <c r="AX2228">
        <f t="shared" si="1636"/>
        <v>0</v>
      </c>
      <c r="AY2228">
        <f t="shared" si="1637"/>
        <v>0</v>
      </c>
      <c r="AZ2228">
        <f t="shared" si="1638"/>
        <v>0</v>
      </c>
      <c r="BA2228">
        <f t="shared" si="1639"/>
        <v>0</v>
      </c>
      <c r="BB2228">
        <f t="shared" si="1640"/>
        <v>0</v>
      </c>
      <c r="BC2228" s="356">
        <f t="shared" si="1606"/>
        <v>0</v>
      </c>
      <c r="BD2228" s="357">
        <f t="shared" si="1607"/>
        <v>0</v>
      </c>
      <c r="BE2228" s="358">
        <f t="shared" si="1608"/>
        <v>0</v>
      </c>
      <c r="BF2228" s="359">
        <f t="shared" si="1609"/>
        <v>0</v>
      </c>
      <c r="BG2228" s="356">
        <f t="shared" si="1610"/>
        <v>0</v>
      </c>
      <c r="BH2228" s="357">
        <f t="shared" si="1611"/>
        <v>0</v>
      </c>
      <c r="BI2228" s="358">
        <f t="shared" si="1612"/>
        <v>0</v>
      </c>
      <c r="BJ2228" s="359">
        <f t="shared" si="1613"/>
        <v>0</v>
      </c>
      <c r="BK2228" s="356">
        <f t="shared" si="1614"/>
        <v>0</v>
      </c>
      <c r="BL2228" s="357">
        <f t="shared" si="1615"/>
        <v>0</v>
      </c>
      <c r="BM2228" s="358">
        <f t="shared" si="1616"/>
        <v>0</v>
      </c>
      <c r="BN2228" s="359">
        <f t="shared" si="1617"/>
        <v>0</v>
      </c>
      <c r="BO2228" s="293">
        <f t="shared" si="1618"/>
        <v>0</v>
      </c>
      <c r="BP2228" s="352" t="str">
        <f>IF(BO2228=0,"",
IF(SUM($BO$2177:BO2228)=1,BQ2228,
IF($BO$2297&gt;SUM($BO$2177:BO2228),_xlfn.CONCAT(", ",BQ2228),
IF($BO$2297=SUM($BO$2177:BO2228),_xlfn.CONCAT(" y ",BQ2228)))))</f>
        <v/>
      </c>
      <c r="BQ2228" s="120" t="s">
        <v>5223</v>
      </c>
      <c r="BR2228" s="290">
        <f t="shared" si="1619"/>
        <v>0</v>
      </c>
      <c r="BS2228" s="293">
        <f t="shared" si="1620"/>
        <v>0</v>
      </c>
      <c r="BT2228" s="283" t="str">
        <f>IF(BS2228=0,"",
IF(SUM($BS$2177:BS2228)=1,BU2228,
IF($BS$2297&gt;SUM($BS$2177:BS2228),_xlfn.CONCAT(", ",BU2228),
IF($BS$2297=SUM($BS$2177:BS2228),_xlfn.CONCAT(" y ",BU2228)))))</f>
        <v/>
      </c>
      <c r="BU2228" s="120" t="s">
        <v>5223</v>
      </c>
    </row>
    <row r="2229" spans="3:73" ht="15" customHeight="1">
      <c r="C2229" s="74" t="s">
        <v>5224</v>
      </c>
      <c r="D2229" s="855" t="str">
        <f>IF(CNGE_2026_M1_Secc1_Sub1!$D93="","",CNGE_2026_M1_Secc1_Sub1!$D93)</f>
        <v/>
      </c>
      <c r="E2229" s="723"/>
      <c r="F2229" s="723"/>
      <c r="G2229" s="723"/>
      <c r="H2229" s="723"/>
      <c r="I2229" s="723"/>
      <c r="J2229" s="723"/>
      <c r="K2229" s="723"/>
      <c r="L2229" s="723"/>
      <c r="M2229" s="723"/>
      <c r="N2229" s="723"/>
      <c r="O2229" s="724"/>
      <c r="P2229" s="639"/>
      <c r="Q2229" s="639"/>
      <c r="R2229" s="639"/>
      <c r="S2229" s="639"/>
      <c r="T2229" s="639"/>
      <c r="U2229" s="639"/>
      <c r="V2229" s="639"/>
      <c r="W2229" s="639"/>
      <c r="X2229" s="639"/>
      <c r="Y2229" s="639"/>
      <c r="Z2229" s="639"/>
      <c r="AA2229" s="639"/>
      <c r="AB2229" s="639"/>
      <c r="AC2229" s="639"/>
      <c r="AD2229" s="639"/>
      <c r="AI2229">
        <f t="shared" si="1621"/>
        <v>0</v>
      </c>
      <c r="AJ2229">
        <f t="shared" si="1622"/>
        <v>0</v>
      </c>
      <c r="AK2229">
        <f t="shared" si="1623"/>
        <v>0</v>
      </c>
      <c r="AL2229">
        <f t="shared" si="1624"/>
        <v>0</v>
      </c>
      <c r="AM2229">
        <f t="shared" si="1625"/>
        <v>0</v>
      </c>
      <c r="AN2229">
        <f t="shared" si="1626"/>
        <v>0</v>
      </c>
      <c r="AO2229">
        <f t="shared" si="1627"/>
        <v>0</v>
      </c>
      <c r="AP2229">
        <f t="shared" si="1628"/>
        <v>0</v>
      </c>
      <c r="AQ2229">
        <f t="shared" si="1629"/>
        <v>0</v>
      </c>
      <c r="AR2229">
        <f t="shared" si="1630"/>
        <v>0</v>
      </c>
      <c r="AS2229">
        <f t="shared" si="1631"/>
        <v>0</v>
      </c>
      <c r="AT2229">
        <f t="shared" si="1632"/>
        <v>0</v>
      </c>
      <c r="AU2229">
        <f t="shared" si="1633"/>
        <v>0</v>
      </c>
      <c r="AV2229">
        <f t="shared" si="1634"/>
        <v>0</v>
      </c>
      <c r="AW2229">
        <f t="shared" si="1635"/>
        <v>0</v>
      </c>
      <c r="AX2229">
        <f t="shared" si="1636"/>
        <v>0</v>
      </c>
      <c r="AY2229">
        <f t="shared" si="1637"/>
        <v>0</v>
      </c>
      <c r="AZ2229">
        <f t="shared" si="1638"/>
        <v>0</v>
      </c>
      <c r="BA2229">
        <f t="shared" si="1639"/>
        <v>0</v>
      </c>
      <c r="BB2229">
        <f t="shared" si="1640"/>
        <v>0</v>
      </c>
      <c r="BC2229" s="356">
        <f t="shared" si="1606"/>
        <v>0</v>
      </c>
      <c r="BD2229" s="357">
        <f t="shared" si="1607"/>
        <v>0</v>
      </c>
      <c r="BE2229" s="358">
        <f t="shared" si="1608"/>
        <v>0</v>
      </c>
      <c r="BF2229" s="359">
        <f t="shared" si="1609"/>
        <v>0</v>
      </c>
      <c r="BG2229" s="356">
        <f t="shared" si="1610"/>
        <v>0</v>
      </c>
      <c r="BH2229" s="357">
        <f t="shared" si="1611"/>
        <v>0</v>
      </c>
      <c r="BI2229" s="358">
        <f t="shared" si="1612"/>
        <v>0</v>
      </c>
      <c r="BJ2229" s="359">
        <f t="shared" si="1613"/>
        <v>0</v>
      </c>
      <c r="BK2229" s="356">
        <f t="shared" si="1614"/>
        <v>0</v>
      </c>
      <c r="BL2229" s="357">
        <f t="shared" si="1615"/>
        <v>0</v>
      </c>
      <c r="BM2229" s="358">
        <f t="shared" si="1616"/>
        <v>0</v>
      </c>
      <c r="BN2229" s="359">
        <f t="shared" si="1617"/>
        <v>0</v>
      </c>
      <c r="BO2229" s="293">
        <f t="shared" si="1618"/>
        <v>0</v>
      </c>
      <c r="BP2229" s="352" t="str">
        <f>IF(BO2229=0,"",
IF(SUM($BO$2177:BO2229)=1,BQ2229,
IF($BO$2297&gt;SUM($BO$2177:BO2229),_xlfn.CONCAT(", ",BQ2229),
IF($BO$2297=SUM($BO$2177:BO2229),_xlfn.CONCAT(" y ",BQ2229)))))</f>
        <v/>
      </c>
      <c r="BQ2229" s="120" t="s">
        <v>5225</v>
      </c>
      <c r="BR2229" s="290">
        <f t="shared" si="1619"/>
        <v>0</v>
      </c>
      <c r="BS2229" s="293">
        <f t="shared" si="1620"/>
        <v>0</v>
      </c>
      <c r="BT2229" s="283" t="str">
        <f>IF(BS2229=0,"",
IF(SUM($BS$2177:BS2229)=1,BU2229,
IF($BS$2297&gt;SUM($BS$2177:BS2229),_xlfn.CONCAT(", ",BU2229),
IF($BS$2297=SUM($BS$2177:BS2229),_xlfn.CONCAT(" y ",BU2229)))))</f>
        <v/>
      </c>
      <c r="BU2229" s="120" t="s">
        <v>5225</v>
      </c>
    </row>
    <row r="2230" spans="3:73" ht="15" customHeight="1">
      <c r="C2230" s="74" t="s">
        <v>5226</v>
      </c>
      <c r="D2230" s="855" t="str">
        <f>IF(CNGE_2026_M1_Secc1_Sub1!$D94="","",CNGE_2026_M1_Secc1_Sub1!$D94)</f>
        <v/>
      </c>
      <c r="E2230" s="723"/>
      <c r="F2230" s="723"/>
      <c r="G2230" s="723"/>
      <c r="H2230" s="723"/>
      <c r="I2230" s="723"/>
      <c r="J2230" s="723"/>
      <c r="K2230" s="723"/>
      <c r="L2230" s="723"/>
      <c r="M2230" s="723"/>
      <c r="N2230" s="723"/>
      <c r="O2230" s="724"/>
      <c r="P2230" s="639"/>
      <c r="Q2230" s="639"/>
      <c r="R2230" s="639"/>
      <c r="S2230" s="639"/>
      <c r="T2230" s="639"/>
      <c r="U2230" s="639"/>
      <c r="V2230" s="639"/>
      <c r="W2230" s="639"/>
      <c r="X2230" s="639"/>
      <c r="Y2230" s="639"/>
      <c r="Z2230" s="639"/>
      <c r="AA2230" s="639"/>
      <c r="AB2230" s="639"/>
      <c r="AC2230" s="639"/>
      <c r="AD2230" s="639"/>
      <c r="AI2230">
        <f t="shared" si="1621"/>
        <v>0</v>
      </c>
      <c r="AJ2230">
        <f t="shared" si="1622"/>
        <v>0</v>
      </c>
      <c r="AK2230">
        <f t="shared" si="1623"/>
        <v>0</v>
      </c>
      <c r="AL2230">
        <f t="shared" si="1624"/>
        <v>0</v>
      </c>
      <c r="AM2230">
        <f t="shared" si="1625"/>
        <v>0</v>
      </c>
      <c r="AN2230">
        <f t="shared" si="1626"/>
        <v>0</v>
      </c>
      <c r="AO2230">
        <f t="shared" si="1627"/>
        <v>0</v>
      </c>
      <c r="AP2230">
        <f t="shared" si="1628"/>
        <v>0</v>
      </c>
      <c r="AQ2230">
        <f t="shared" si="1629"/>
        <v>0</v>
      </c>
      <c r="AR2230">
        <f t="shared" si="1630"/>
        <v>0</v>
      </c>
      <c r="AS2230">
        <f t="shared" si="1631"/>
        <v>0</v>
      </c>
      <c r="AT2230">
        <f t="shared" si="1632"/>
        <v>0</v>
      </c>
      <c r="AU2230">
        <f t="shared" si="1633"/>
        <v>0</v>
      </c>
      <c r="AV2230">
        <f t="shared" si="1634"/>
        <v>0</v>
      </c>
      <c r="AW2230">
        <f t="shared" si="1635"/>
        <v>0</v>
      </c>
      <c r="AX2230">
        <f t="shared" si="1636"/>
        <v>0</v>
      </c>
      <c r="AY2230">
        <f t="shared" si="1637"/>
        <v>0</v>
      </c>
      <c r="AZ2230">
        <f t="shared" si="1638"/>
        <v>0</v>
      </c>
      <c r="BA2230">
        <f t="shared" si="1639"/>
        <v>0</v>
      </c>
      <c r="BB2230">
        <f t="shared" si="1640"/>
        <v>0</v>
      </c>
      <c r="BC2230" s="356">
        <f t="shared" si="1606"/>
        <v>0</v>
      </c>
      <c r="BD2230" s="357">
        <f t="shared" si="1607"/>
        <v>0</v>
      </c>
      <c r="BE2230" s="358">
        <f t="shared" si="1608"/>
        <v>0</v>
      </c>
      <c r="BF2230" s="359">
        <f t="shared" si="1609"/>
        <v>0</v>
      </c>
      <c r="BG2230" s="356">
        <f t="shared" si="1610"/>
        <v>0</v>
      </c>
      <c r="BH2230" s="357">
        <f t="shared" si="1611"/>
        <v>0</v>
      </c>
      <c r="BI2230" s="358">
        <f t="shared" si="1612"/>
        <v>0</v>
      </c>
      <c r="BJ2230" s="359">
        <f t="shared" si="1613"/>
        <v>0</v>
      </c>
      <c r="BK2230" s="356">
        <f t="shared" si="1614"/>
        <v>0</v>
      </c>
      <c r="BL2230" s="357">
        <f t="shared" si="1615"/>
        <v>0</v>
      </c>
      <c r="BM2230" s="358">
        <f t="shared" si="1616"/>
        <v>0</v>
      </c>
      <c r="BN2230" s="359">
        <f t="shared" si="1617"/>
        <v>0</v>
      </c>
      <c r="BO2230" s="293">
        <f t="shared" si="1618"/>
        <v>0</v>
      </c>
      <c r="BP2230" s="352" t="str">
        <f>IF(BO2230=0,"",
IF(SUM($BO$2177:BO2230)=1,BQ2230,
IF($BO$2297&gt;SUM($BO$2177:BO2230),_xlfn.CONCAT(", ",BQ2230),
IF($BO$2297=SUM($BO$2177:BO2230),_xlfn.CONCAT(" y ",BQ2230)))))</f>
        <v/>
      </c>
      <c r="BQ2230" s="120" t="s">
        <v>5227</v>
      </c>
      <c r="BR2230" s="290">
        <f t="shared" si="1619"/>
        <v>0</v>
      </c>
      <c r="BS2230" s="293">
        <f t="shared" si="1620"/>
        <v>0</v>
      </c>
      <c r="BT2230" s="283" t="str">
        <f>IF(BS2230=0,"",
IF(SUM($BS$2177:BS2230)=1,BU2230,
IF($BS$2297&gt;SUM($BS$2177:BS2230),_xlfn.CONCAT(", ",BU2230),
IF($BS$2297=SUM($BS$2177:BS2230),_xlfn.CONCAT(" y ",BU2230)))))</f>
        <v/>
      </c>
      <c r="BU2230" s="120" t="s">
        <v>5227</v>
      </c>
    </row>
    <row r="2231" spans="3:73" ht="15" customHeight="1">
      <c r="C2231" s="74" t="s">
        <v>5228</v>
      </c>
      <c r="D2231" s="855" t="str">
        <f>IF(CNGE_2026_M1_Secc1_Sub1!$D95="","",CNGE_2026_M1_Secc1_Sub1!$D95)</f>
        <v/>
      </c>
      <c r="E2231" s="723"/>
      <c r="F2231" s="723"/>
      <c r="G2231" s="723"/>
      <c r="H2231" s="723"/>
      <c r="I2231" s="723"/>
      <c r="J2231" s="723"/>
      <c r="K2231" s="723"/>
      <c r="L2231" s="723"/>
      <c r="M2231" s="723"/>
      <c r="N2231" s="723"/>
      <c r="O2231" s="724"/>
      <c r="P2231" s="639"/>
      <c r="Q2231" s="639"/>
      <c r="R2231" s="639"/>
      <c r="S2231" s="639"/>
      <c r="T2231" s="639"/>
      <c r="U2231" s="639"/>
      <c r="V2231" s="639"/>
      <c r="W2231" s="639"/>
      <c r="X2231" s="639"/>
      <c r="Y2231" s="639"/>
      <c r="Z2231" s="639"/>
      <c r="AA2231" s="639"/>
      <c r="AB2231" s="639"/>
      <c r="AC2231" s="639"/>
      <c r="AD2231" s="639"/>
      <c r="AI2231">
        <f t="shared" si="1621"/>
        <v>0</v>
      </c>
      <c r="AJ2231">
        <f t="shared" si="1622"/>
        <v>0</v>
      </c>
      <c r="AK2231">
        <f t="shared" si="1623"/>
        <v>0</v>
      </c>
      <c r="AL2231">
        <f t="shared" si="1624"/>
        <v>0</v>
      </c>
      <c r="AM2231">
        <f t="shared" si="1625"/>
        <v>0</v>
      </c>
      <c r="AN2231">
        <f t="shared" si="1626"/>
        <v>0</v>
      </c>
      <c r="AO2231">
        <f t="shared" si="1627"/>
        <v>0</v>
      </c>
      <c r="AP2231">
        <f t="shared" si="1628"/>
        <v>0</v>
      </c>
      <c r="AQ2231">
        <f t="shared" si="1629"/>
        <v>0</v>
      </c>
      <c r="AR2231">
        <f t="shared" si="1630"/>
        <v>0</v>
      </c>
      <c r="AS2231">
        <f t="shared" si="1631"/>
        <v>0</v>
      </c>
      <c r="AT2231">
        <f t="shared" si="1632"/>
        <v>0</v>
      </c>
      <c r="AU2231">
        <f t="shared" si="1633"/>
        <v>0</v>
      </c>
      <c r="AV2231">
        <f t="shared" si="1634"/>
        <v>0</v>
      </c>
      <c r="AW2231">
        <f t="shared" si="1635"/>
        <v>0</v>
      </c>
      <c r="AX2231">
        <f t="shared" si="1636"/>
        <v>0</v>
      </c>
      <c r="AY2231">
        <f t="shared" si="1637"/>
        <v>0</v>
      </c>
      <c r="AZ2231">
        <f t="shared" si="1638"/>
        <v>0</v>
      </c>
      <c r="BA2231">
        <f t="shared" si="1639"/>
        <v>0</v>
      </c>
      <c r="BB2231">
        <f t="shared" si="1640"/>
        <v>0</v>
      </c>
      <c r="BC2231" s="356">
        <f t="shared" si="1606"/>
        <v>0</v>
      </c>
      <c r="BD2231" s="357">
        <f t="shared" si="1607"/>
        <v>0</v>
      </c>
      <c r="BE2231" s="358">
        <f t="shared" si="1608"/>
        <v>0</v>
      </c>
      <c r="BF2231" s="359">
        <f t="shared" si="1609"/>
        <v>0</v>
      </c>
      <c r="BG2231" s="356">
        <f t="shared" si="1610"/>
        <v>0</v>
      </c>
      <c r="BH2231" s="357">
        <f t="shared" si="1611"/>
        <v>0</v>
      </c>
      <c r="BI2231" s="358">
        <f t="shared" si="1612"/>
        <v>0</v>
      </c>
      <c r="BJ2231" s="359">
        <f t="shared" si="1613"/>
        <v>0</v>
      </c>
      <c r="BK2231" s="356">
        <f t="shared" si="1614"/>
        <v>0</v>
      </c>
      <c r="BL2231" s="357">
        <f t="shared" si="1615"/>
        <v>0</v>
      </c>
      <c r="BM2231" s="358">
        <f t="shared" si="1616"/>
        <v>0</v>
      </c>
      <c r="BN2231" s="359">
        <f t="shared" si="1617"/>
        <v>0</v>
      </c>
      <c r="BO2231" s="293">
        <f t="shared" si="1618"/>
        <v>0</v>
      </c>
      <c r="BP2231" s="352" t="str">
        <f>IF(BO2231=0,"",
IF(SUM($BO$2177:BO2231)=1,BQ2231,
IF($BO$2297&gt;SUM($BO$2177:BO2231),_xlfn.CONCAT(", ",BQ2231),
IF($BO$2297=SUM($BO$2177:BO2231),_xlfn.CONCAT(" y ",BQ2231)))))</f>
        <v/>
      </c>
      <c r="BQ2231" s="120" t="s">
        <v>5229</v>
      </c>
      <c r="BR2231" s="290">
        <f t="shared" si="1619"/>
        <v>0</v>
      </c>
      <c r="BS2231" s="293">
        <f t="shared" si="1620"/>
        <v>0</v>
      </c>
      <c r="BT2231" s="283" t="str">
        <f>IF(BS2231=0,"",
IF(SUM($BS$2177:BS2231)=1,BU2231,
IF($BS$2297&gt;SUM($BS$2177:BS2231),_xlfn.CONCAT(", ",BU2231),
IF($BS$2297=SUM($BS$2177:BS2231),_xlfn.CONCAT(" y ",BU2231)))))</f>
        <v/>
      </c>
      <c r="BU2231" s="120" t="s">
        <v>5229</v>
      </c>
    </row>
    <row r="2232" spans="3:73" ht="15" customHeight="1">
      <c r="C2232" s="74" t="s">
        <v>5230</v>
      </c>
      <c r="D2232" s="855" t="str">
        <f>IF(CNGE_2026_M1_Secc1_Sub1!$D96="","",CNGE_2026_M1_Secc1_Sub1!$D96)</f>
        <v/>
      </c>
      <c r="E2232" s="723"/>
      <c r="F2232" s="723"/>
      <c r="G2232" s="723"/>
      <c r="H2232" s="723"/>
      <c r="I2232" s="723"/>
      <c r="J2232" s="723"/>
      <c r="K2232" s="723"/>
      <c r="L2232" s="723"/>
      <c r="M2232" s="723"/>
      <c r="N2232" s="723"/>
      <c r="O2232" s="724"/>
      <c r="P2232" s="639"/>
      <c r="Q2232" s="639"/>
      <c r="R2232" s="639"/>
      <c r="S2232" s="639"/>
      <c r="T2232" s="639"/>
      <c r="U2232" s="639"/>
      <c r="V2232" s="639"/>
      <c r="W2232" s="639"/>
      <c r="X2232" s="639"/>
      <c r="Y2232" s="639"/>
      <c r="Z2232" s="639"/>
      <c r="AA2232" s="639"/>
      <c r="AB2232" s="639"/>
      <c r="AC2232" s="639"/>
      <c r="AD2232" s="639"/>
      <c r="AI2232">
        <f t="shared" si="1621"/>
        <v>0</v>
      </c>
      <c r="AJ2232">
        <f t="shared" si="1622"/>
        <v>0</v>
      </c>
      <c r="AK2232">
        <f t="shared" si="1623"/>
        <v>0</v>
      </c>
      <c r="AL2232">
        <f t="shared" si="1624"/>
        <v>0</v>
      </c>
      <c r="AM2232">
        <f t="shared" si="1625"/>
        <v>0</v>
      </c>
      <c r="AN2232">
        <f t="shared" si="1626"/>
        <v>0</v>
      </c>
      <c r="AO2232">
        <f t="shared" si="1627"/>
        <v>0</v>
      </c>
      <c r="AP2232">
        <f t="shared" si="1628"/>
        <v>0</v>
      </c>
      <c r="AQ2232">
        <f t="shared" si="1629"/>
        <v>0</v>
      </c>
      <c r="AR2232">
        <f t="shared" si="1630"/>
        <v>0</v>
      </c>
      <c r="AS2232">
        <f t="shared" si="1631"/>
        <v>0</v>
      </c>
      <c r="AT2232">
        <f t="shared" si="1632"/>
        <v>0</v>
      </c>
      <c r="AU2232">
        <f t="shared" si="1633"/>
        <v>0</v>
      </c>
      <c r="AV2232">
        <f t="shared" si="1634"/>
        <v>0</v>
      </c>
      <c r="AW2232">
        <f t="shared" si="1635"/>
        <v>0</v>
      </c>
      <c r="AX2232">
        <f t="shared" si="1636"/>
        <v>0</v>
      </c>
      <c r="AY2232">
        <f t="shared" si="1637"/>
        <v>0</v>
      </c>
      <c r="AZ2232">
        <f t="shared" si="1638"/>
        <v>0</v>
      </c>
      <c r="BA2232">
        <f t="shared" si="1639"/>
        <v>0</v>
      </c>
      <c r="BB2232">
        <f t="shared" si="1640"/>
        <v>0</v>
      </c>
      <c r="BC2232" s="356">
        <f t="shared" si="1606"/>
        <v>0</v>
      </c>
      <c r="BD2232" s="357">
        <f t="shared" si="1607"/>
        <v>0</v>
      </c>
      <c r="BE2232" s="358">
        <f t="shared" si="1608"/>
        <v>0</v>
      </c>
      <c r="BF2232" s="359">
        <f t="shared" si="1609"/>
        <v>0</v>
      </c>
      <c r="BG2232" s="356">
        <f t="shared" si="1610"/>
        <v>0</v>
      </c>
      <c r="BH2232" s="357">
        <f t="shared" si="1611"/>
        <v>0</v>
      </c>
      <c r="BI2232" s="358">
        <f t="shared" si="1612"/>
        <v>0</v>
      </c>
      <c r="BJ2232" s="359">
        <f t="shared" si="1613"/>
        <v>0</v>
      </c>
      <c r="BK2232" s="356">
        <f t="shared" si="1614"/>
        <v>0</v>
      </c>
      <c r="BL2232" s="357">
        <f t="shared" si="1615"/>
        <v>0</v>
      </c>
      <c r="BM2232" s="358">
        <f t="shared" si="1616"/>
        <v>0</v>
      </c>
      <c r="BN2232" s="359">
        <f t="shared" si="1617"/>
        <v>0</v>
      </c>
      <c r="BO2232" s="293">
        <f t="shared" si="1618"/>
        <v>0</v>
      </c>
      <c r="BP2232" s="352" t="str">
        <f>IF(BO2232=0,"",
IF(SUM($BO$2177:BO2232)=1,BQ2232,
IF($BO$2297&gt;SUM($BO$2177:BO2232),_xlfn.CONCAT(", ",BQ2232),
IF($BO$2297=SUM($BO$2177:BO2232),_xlfn.CONCAT(" y ",BQ2232)))))</f>
        <v/>
      </c>
      <c r="BQ2232" s="120" t="s">
        <v>5231</v>
      </c>
      <c r="BR2232" s="290">
        <f t="shared" si="1619"/>
        <v>0</v>
      </c>
      <c r="BS2232" s="293">
        <f t="shared" si="1620"/>
        <v>0</v>
      </c>
      <c r="BT2232" s="283" t="str">
        <f>IF(BS2232=0,"",
IF(SUM($BS$2177:BS2232)=1,BU2232,
IF($BS$2297&gt;SUM($BS$2177:BS2232),_xlfn.CONCAT(", ",BU2232),
IF($BS$2297=SUM($BS$2177:BS2232),_xlfn.CONCAT(" y ",BU2232)))))</f>
        <v/>
      </c>
      <c r="BU2232" s="120" t="s">
        <v>5231</v>
      </c>
    </row>
    <row r="2233" spans="3:73" ht="15" customHeight="1">
      <c r="C2233" s="74" t="s">
        <v>5232</v>
      </c>
      <c r="D2233" s="855" t="str">
        <f>IF(CNGE_2026_M1_Secc1_Sub1!$D97="","",CNGE_2026_M1_Secc1_Sub1!$D97)</f>
        <v/>
      </c>
      <c r="E2233" s="723"/>
      <c r="F2233" s="723"/>
      <c r="G2233" s="723"/>
      <c r="H2233" s="723"/>
      <c r="I2233" s="723"/>
      <c r="J2233" s="723"/>
      <c r="K2233" s="723"/>
      <c r="L2233" s="723"/>
      <c r="M2233" s="723"/>
      <c r="N2233" s="723"/>
      <c r="O2233" s="724"/>
      <c r="P2233" s="639"/>
      <c r="Q2233" s="639"/>
      <c r="R2233" s="639"/>
      <c r="S2233" s="639"/>
      <c r="T2233" s="639"/>
      <c r="U2233" s="639"/>
      <c r="V2233" s="639"/>
      <c r="W2233" s="639"/>
      <c r="X2233" s="639"/>
      <c r="Y2233" s="639"/>
      <c r="Z2233" s="639"/>
      <c r="AA2233" s="639"/>
      <c r="AB2233" s="639"/>
      <c r="AC2233" s="639"/>
      <c r="AD2233" s="639"/>
      <c r="AI2233">
        <f t="shared" si="1621"/>
        <v>0</v>
      </c>
      <c r="AJ2233">
        <f t="shared" si="1622"/>
        <v>0</v>
      </c>
      <c r="AK2233">
        <f t="shared" si="1623"/>
        <v>0</v>
      </c>
      <c r="AL2233">
        <f t="shared" si="1624"/>
        <v>0</v>
      </c>
      <c r="AM2233">
        <f t="shared" si="1625"/>
        <v>0</v>
      </c>
      <c r="AN2233">
        <f t="shared" si="1626"/>
        <v>0</v>
      </c>
      <c r="AO2233">
        <f t="shared" si="1627"/>
        <v>0</v>
      </c>
      <c r="AP2233">
        <f t="shared" si="1628"/>
        <v>0</v>
      </c>
      <c r="AQ2233">
        <f t="shared" si="1629"/>
        <v>0</v>
      </c>
      <c r="AR2233">
        <f t="shared" si="1630"/>
        <v>0</v>
      </c>
      <c r="AS2233">
        <f t="shared" si="1631"/>
        <v>0</v>
      </c>
      <c r="AT2233">
        <f t="shared" si="1632"/>
        <v>0</v>
      </c>
      <c r="AU2233">
        <f t="shared" si="1633"/>
        <v>0</v>
      </c>
      <c r="AV2233">
        <f t="shared" si="1634"/>
        <v>0</v>
      </c>
      <c r="AW2233">
        <f t="shared" si="1635"/>
        <v>0</v>
      </c>
      <c r="AX2233">
        <f t="shared" si="1636"/>
        <v>0</v>
      </c>
      <c r="AY2233">
        <f t="shared" si="1637"/>
        <v>0</v>
      </c>
      <c r="AZ2233">
        <f t="shared" si="1638"/>
        <v>0</v>
      </c>
      <c r="BA2233">
        <f t="shared" si="1639"/>
        <v>0</v>
      </c>
      <c r="BB2233">
        <f t="shared" si="1640"/>
        <v>0</v>
      </c>
      <c r="BC2233" s="356">
        <f t="shared" si="1606"/>
        <v>0</v>
      </c>
      <c r="BD2233" s="357">
        <f t="shared" si="1607"/>
        <v>0</v>
      </c>
      <c r="BE2233" s="358">
        <f t="shared" si="1608"/>
        <v>0</v>
      </c>
      <c r="BF2233" s="359">
        <f t="shared" si="1609"/>
        <v>0</v>
      </c>
      <c r="BG2233" s="356">
        <f t="shared" si="1610"/>
        <v>0</v>
      </c>
      <c r="BH2233" s="357">
        <f t="shared" si="1611"/>
        <v>0</v>
      </c>
      <c r="BI2233" s="358">
        <f t="shared" si="1612"/>
        <v>0</v>
      </c>
      <c r="BJ2233" s="359">
        <f t="shared" si="1613"/>
        <v>0</v>
      </c>
      <c r="BK2233" s="356">
        <f t="shared" si="1614"/>
        <v>0</v>
      </c>
      <c r="BL2233" s="357">
        <f t="shared" si="1615"/>
        <v>0</v>
      </c>
      <c r="BM2233" s="358">
        <f t="shared" si="1616"/>
        <v>0</v>
      </c>
      <c r="BN2233" s="359">
        <f t="shared" si="1617"/>
        <v>0</v>
      </c>
      <c r="BO2233" s="293">
        <f t="shared" si="1618"/>
        <v>0</v>
      </c>
      <c r="BP2233" s="352" t="str">
        <f>IF(BO2233=0,"",
IF(SUM($BO$2177:BO2233)=1,BQ2233,
IF($BO$2297&gt;SUM($BO$2177:BO2233),_xlfn.CONCAT(", ",BQ2233),
IF($BO$2297=SUM($BO$2177:BO2233),_xlfn.CONCAT(" y ",BQ2233)))))</f>
        <v/>
      </c>
      <c r="BQ2233" s="120" t="s">
        <v>5233</v>
      </c>
      <c r="BR2233" s="290">
        <f t="shared" si="1619"/>
        <v>0</v>
      </c>
      <c r="BS2233" s="293">
        <f t="shared" si="1620"/>
        <v>0</v>
      </c>
      <c r="BT2233" s="283" t="str">
        <f>IF(BS2233=0,"",
IF(SUM($BS$2177:BS2233)=1,BU2233,
IF($BS$2297&gt;SUM($BS$2177:BS2233),_xlfn.CONCAT(", ",BU2233),
IF($BS$2297=SUM($BS$2177:BS2233),_xlfn.CONCAT(" y ",BU2233)))))</f>
        <v/>
      </c>
      <c r="BU2233" s="120" t="s">
        <v>5233</v>
      </c>
    </row>
    <row r="2234" spans="3:73" ht="15" customHeight="1">
      <c r="C2234" s="74" t="s">
        <v>5234</v>
      </c>
      <c r="D2234" s="855" t="str">
        <f>IF(CNGE_2026_M1_Secc1_Sub1!$D98="","",CNGE_2026_M1_Secc1_Sub1!$D98)</f>
        <v/>
      </c>
      <c r="E2234" s="723"/>
      <c r="F2234" s="723"/>
      <c r="G2234" s="723"/>
      <c r="H2234" s="723"/>
      <c r="I2234" s="723"/>
      <c r="J2234" s="723"/>
      <c r="K2234" s="723"/>
      <c r="L2234" s="723"/>
      <c r="M2234" s="723"/>
      <c r="N2234" s="723"/>
      <c r="O2234" s="724"/>
      <c r="P2234" s="639"/>
      <c r="Q2234" s="639"/>
      <c r="R2234" s="639"/>
      <c r="S2234" s="639"/>
      <c r="T2234" s="639"/>
      <c r="U2234" s="639"/>
      <c r="V2234" s="639"/>
      <c r="W2234" s="639"/>
      <c r="X2234" s="639"/>
      <c r="Y2234" s="639"/>
      <c r="Z2234" s="639"/>
      <c r="AA2234" s="639"/>
      <c r="AB2234" s="639"/>
      <c r="AC2234" s="639"/>
      <c r="AD2234" s="639"/>
      <c r="AI2234">
        <f t="shared" si="1621"/>
        <v>0</v>
      </c>
      <c r="AJ2234">
        <f t="shared" si="1622"/>
        <v>0</v>
      </c>
      <c r="AK2234">
        <f t="shared" si="1623"/>
        <v>0</v>
      </c>
      <c r="AL2234">
        <f t="shared" si="1624"/>
        <v>0</v>
      </c>
      <c r="AM2234">
        <f t="shared" si="1625"/>
        <v>0</v>
      </c>
      <c r="AN2234">
        <f t="shared" si="1626"/>
        <v>0</v>
      </c>
      <c r="AO2234">
        <f t="shared" si="1627"/>
        <v>0</v>
      </c>
      <c r="AP2234">
        <f t="shared" si="1628"/>
        <v>0</v>
      </c>
      <c r="AQ2234">
        <f t="shared" si="1629"/>
        <v>0</v>
      </c>
      <c r="AR2234">
        <f t="shared" si="1630"/>
        <v>0</v>
      </c>
      <c r="AS2234">
        <f t="shared" si="1631"/>
        <v>0</v>
      </c>
      <c r="AT2234">
        <f t="shared" si="1632"/>
        <v>0</v>
      </c>
      <c r="AU2234">
        <f t="shared" si="1633"/>
        <v>0</v>
      </c>
      <c r="AV2234">
        <f t="shared" si="1634"/>
        <v>0</v>
      </c>
      <c r="AW2234">
        <f t="shared" si="1635"/>
        <v>0</v>
      </c>
      <c r="AX2234">
        <f t="shared" si="1636"/>
        <v>0</v>
      </c>
      <c r="AY2234">
        <f t="shared" si="1637"/>
        <v>0</v>
      </c>
      <c r="AZ2234">
        <f t="shared" si="1638"/>
        <v>0</v>
      </c>
      <c r="BA2234">
        <f t="shared" si="1639"/>
        <v>0</v>
      </c>
      <c r="BB2234">
        <f t="shared" si="1640"/>
        <v>0</v>
      </c>
      <c r="BC2234" s="356">
        <f t="shared" si="1606"/>
        <v>0</v>
      </c>
      <c r="BD2234" s="357">
        <f t="shared" si="1607"/>
        <v>0</v>
      </c>
      <c r="BE2234" s="358">
        <f t="shared" si="1608"/>
        <v>0</v>
      </c>
      <c r="BF2234" s="359">
        <f t="shared" si="1609"/>
        <v>0</v>
      </c>
      <c r="BG2234" s="356">
        <f t="shared" si="1610"/>
        <v>0</v>
      </c>
      <c r="BH2234" s="357">
        <f t="shared" si="1611"/>
        <v>0</v>
      </c>
      <c r="BI2234" s="358">
        <f t="shared" si="1612"/>
        <v>0</v>
      </c>
      <c r="BJ2234" s="359">
        <f t="shared" si="1613"/>
        <v>0</v>
      </c>
      <c r="BK2234" s="356">
        <f t="shared" si="1614"/>
        <v>0</v>
      </c>
      <c r="BL2234" s="357">
        <f t="shared" si="1615"/>
        <v>0</v>
      </c>
      <c r="BM2234" s="358">
        <f t="shared" si="1616"/>
        <v>0</v>
      </c>
      <c r="BN2234" s="359">
        <f t="shared" si="1617"/>
        <v>0</v>
      </c>
      <c r="BO2234" s="293">
        <f t="shared" si="1618"/>
        <v>0</v>
      </c>
      <c r="BP2234" s="352" t="str">
        <f>IF(BO2234=0,"",
IF(SUM($BO$2177:BO2234)=1,BQ2234,
IF($BO$2297&gt;SUM($BO$2177:BO2234),_xlfn.CONCAT(", ",BQ2234),
IF($BO$2297=SUM($BO$2177:BO2234),_xlfn.CONCAT(" y ",BQ2234)))))</f>
        <v/>
      </c>
      <c r="BQ2234" s="120" t="s">
        <v>5235</v>
      </c>
      <c r="BR2234" s="290">
        <f t="shared" si="1619"/>
        <v>0</v>
      </c>
      <c r="BS2234" s="293">
        <f t="shared" si="1620"/>
        <v>0</v>
      </c>
      <c r="BT2234" s="283" t="str">
        <f>IF(BS2234=0,"",
IF(SUM($BS$2177:BS2234)=1,BU2234,
IF($BS$2297&gt;SUM($BS$2177:BS2234),_xlfn.CONCAT(", ",BU2234),
IF($BS$2297=SUM($BS$2177:BS2234),_xlfn.CONCAT(" y ",BU2234)))))</f>
        <v/>
      </c>
      <c r="BU2234" s="120" t="s">
        <v>5235</v>
      </c>
    </row>
    <row r="2235" spans="3:73" ht="15" customHeight="1">
      <c r="C2235" s="74" t="s">
        <v>5236</v>
      </c>
      <c r="D2235" s="855" t="str">
        <f>IF(CNGE_2026_M1_Secc1_Sub1!$D99="","",CNGE_2026_M1_Secc1_Sub1!$D99)</f>
        <v/>
      </c>
      <c r="E2235" s="723"/>
      <c r="F2235" s="723"/>
      <c r="G2235" s="723"/>
      <c r="H2235" s="723"/>
      <c r="I2235" s="723"/>
      <c r="J2235" s="723"/>
      <c r="K2235" s="723"/>
      <c r="L2235" s="723"/>
      <c r="M2235" s="723"/>
      <c r="N2235" s="723"/>
      <c r="O2235" s="724"/>
      <c r="P2235" s="639"/>
      <c r="Q2235" s="639"/>
      <c r="R2235" s="639"/>
      <c r="S2235" s="639"/>
      <c r="T2235" s="639"/>
      <c r="U2235" s="639"/>
      <c r="V2235" s="639"/>
      <c r="W2235" s="639"/>
      <c r="X2235" s="639"/>
      <c r="Y2235" s="639"/>
      <c r="Z2235" s="639"/>
      <c r="AA2235" s="639"/>
      <c r="AB2235" s="639"/>
      <c r="AC2235" s="639"/>
      <c r="AD2235" s="639"/>
      <c r="AI2235">
        <f t="shared" si="1621"/>
        <v>0</v>
      </c>
      <c r="AJ2235">
        <f t="shared" si="1622"/>
        <v>0</v>
      </c>
      <c r="AK2235">
        <f t="shared" si="1623"/>
        <v>0</v>
      </c>
      <c r="AL2235">
        <f t="shared" si="1624"/>
        <v>0</v>
      </c>
      <c r="AM2235">
        <f t="shared" si="1625"/>
        <v>0</v>
      </c>
      <c r="AN2235">
        <f t="shared" si="1626"/>
        <v>0</v>
      </c>
      <c r="AO2235">
        <f t="shared" si="1627"/>
        <v>0</v>
      </c>
      <c r="AP2235">
        <f t="shared" si="1628"/>
        <v>0</v>
      </c>
      <c r="AQ2235">
        <f t="shared" si="1629"/>
        <v>0</v>
      </c>
      <c r="AR2235">
        <f t="shared" si="1630"/>
        <v>0</v>
      </c>
      <c r="AS2235">
        <f t="shared" si="1631"/>
        <v>0</v>
      </c>
      <c r="AT2235">
        <f t="shared" si="1632"/>
        <v>0</v>
      </c>
      <c r="AU2235">
        <f t="shared" si="1633"/>
        <v>0</v>
      </c>
      <c r="AV2235">
        <f t="shared" si="1634"/>
        <v>0</v>
      </c>
      <c r="AW2235">
        <f t="shared" si="1635"/>
        <v>0</v>
      </c>
      <c r="AX2235">
        <f t="shared" si="1636"/>
        <v>0</v>
      </c>
      <c r="AY2235">
        <f t="shared" si="1637"/>
        <v>0</v>
      </c>
      <c r="AZ2235">
        <f t="shared" si="1638"/>
        <v>0</v>
      </c>
      <c r="BA2235">
        <f t="shared" si="1639"/>
        <v>0</v>
      </c>
      <c r="BB2235">
        <f t="shared" si="1640"/>
        <v>0</v>
      </c>
      <c r="BC2235" s="356">
        <f t="shared" si="1606"/>
        <v>0</v>
      </c>
      <c r="BD2235" s="357">
        <f t="shared" si="1607"/>
        <v>0</v>
      </c>
      <c r="BE2235" s="358">
        <f t="shared" si="1608"/>
        <v>0</v>
      </c>
      <c r="BF2235" s="359">
        <f t="shared" si="1609"/>
        <v>0</v>
      </c>
      <c r="BG2235" s="356">
        <f t="shared" si="1610"/>
        <v>0</v>
      </c>
      <c r="BH2235" s="357">
        <f t="shared" si="1611"/>
        <v>0</v>
      </c>
      <c r="BI2235" s="358">
        <f t="shared" si="1612"/>
        <v>0</v>
      </c>
      <c r="BJ2235" s="359">
        <f t="shared" si="1613"/>
        <v>0</v>
      </c>
      <c r="BK2235" s="356">
        <f t="shared" si="1614"/>
        <v>0</v>
      </c>
      <c r="BL2235" s="357">
        <f t="shared" si="1615"/>
        <v>0</v>
      </c>
      <c r="BM2235" s="358">
        <f t="shared" si="1616"/>
        <v>0</v>
      </c>
      <c r="BN2235" s="359">
        <f t="shared" si="1617"/>
        <v>0</v>
      </c>
      <c r="BO2235" s="293">
        <f t="shared" si="1618"/>
        <v>0</v>
      </c>
      <c r="BP2235" s="352" t="str">
        <f>IF(BO2235=0,"",
IF(SUM($BO$2177:BO2235)=1,BQ2235,
IF($BO$2297&gt;SUM($BO$2177:BO2235),_xlfn.CONCAT(", ",BQ2235),
IF($BO$2297=SUM($BO$2177:BO2235),_xlfn.CONCAT(" y ",BQ2235)))))</f>
        <v/>
      </c>
      <c r="BQ2235" s="120" t="s">
        <v>5237</v>
      </c>
      <c r="BR2235" s="290">
        <f t="shared" si="1619"/>
        <v>0</v>
      </c>
      <c r="BS2235" s="293">
        <f t="shared" si="1620"/>
        <v>0</v>
      </c>
      <c r="BT2235" s="283" t="str">
        <f>IF(BS2235=0,"",
IF(SUM($BS$2177:BS2235)=1,BU2235,
IF($BS$2297&gt;SUM($BS$2177:BS2235),_xlfn.CONCAT(", ",BU2235),
IF($BS$2297=SUM($BS$2177:BS2235),_xlfn.CONCAT(" y ",BU2235)))))</f>
        <v/>
      </c>
      <c r="BU2235" s="120" t="s">
        <v>5237</v>
      </c>
    </row>
    <row r="2236" spans="3:73" ht="15" customHeight="1">
      <c r="C2236" s="74" t="s">
        <v>5238</v>
      </c>
      <c r="D2236" s="855" t="str">
        <f>IF(CNGE_2026_M1_Secc1_Sub1!$D100="","",CNGE_2026_M1_Secc1_Sub1!$D100)</f>
        <v/>
      </c>
      <c r="E2236" s="723"/>
      <c r="F2236" s="723"/>
      <c r="G2236" s="723"/>
      <c r="H2236" s="723"/>
      <c r="I2236" s="723"/>
      <c r="J2236" s="723"/>
      <c r="K2236" s="723"/>
      <c r="L2236" s="723"/>
      <c r="M2236" s="723"/>
      <c r="N2236" s="723"/>
      <c r="O2236" s="724"/>
      <c r="P2236" s="639"/>
      <c r="Q2236" s="639"/>
      <c r="R2236" s="639"/>
      <c r="S2236" s="639"/>
      <c r="T2236" s="639"/>
      <c r="U2236" s="639"/>
      <c r="V2236" s="639"/>
      <c r="W2236" s="639"/>
      <c r="X2236" s="639"/>
      <c r="Y2236" s="639"/>
      <c r="Z2236" s="639"/>
      <c r="AA2236" s="639"/>
      <c r="AB2236" s="639"/>
      <c r="AC2236" s="639"/>
      <c r="AD2236" s="639"/>
      <c r="AI2236">
        <f t="shared" si="1621"/>
        <v>0</v>
      </c>
      <c r="AJ2236">
        <f t="shared" si="1622"/>
        <v>0</v>
      </c>
      <c r="AK2236">
        <f t="shared" si="1623"/>
        <v>0</v>
      </c>
      <c r="AL2236">
        <f t="shared" si="1624"/>
        <v>0</v>
      </c>
      <c r="AM2236">
        <f t="shared" si="1625"/>
        <v>0</v>
      </c>
      <c r="AN2236">
        <f t="shared" si="1626"/>
        <v>0</v>
      </c>
      <c r="AO2236">
        <f t="shared" si="1627"/>
        <v>0</v>
      </c>
      <c r="AP2236">
        <f t="shared" si="1628"/>
        <v>0</v>
      </c>
      <c r="AQ2236">
        <f t="shared" si="1629"/>
        <v>0</v>
      </c>
      <c r="AR2236">
        <f t="shared" si="1630"/>
        <v>0</v>
      </c>
      <c r="AS2236">
        <f t="shared" si="1631"/>
        <v>0</v>
      </c>
      <c r="AT2236">
        <f t="shared" si="1632"/>
        <v>0</v>
      </c>
      <c r="AU2236">
        <f t="shared" si="1633"/>
        <v>0</v>
      </c>
      <c r="AV2236">
        <f t="shared" si="1634"/>
        <v>0</v>
      </c>
      <c r="AW2236">
        <f t="shared" si="1635"/>
        <v>0</v>
      </c>
      <c r="AX2236">
        <f t="shared" si="1636"/>
        <v>0</v>
      </c>
      <c r="AY2236">
        <f t="shared" si="1637"/>
        <v>0</v>
      </c>
      <c r="AZ2236">
        <f t="shared" si="1638"/>
        <v>0</v>
      </c>
      <c r="BA2236">
        <f t="shared" si="1639"/>
        <v>0</v>
      </c>
      <c r="BB2236">
        <f t="shared" si="1640"/>
        <v>0</v>
      </c>
      <c r="BC2236" s="356">
        <f t="shared" si="1606"/>
        <v>0</v>
      </c>
      <c r="BD2236" s="357">
        <f t="shared" si="1607"/>
        <v>0</v>
      </c>
      <c r="BE2236" s="358">
        <f t="shared" si="1608"/>
        <v>0</v>
      </c>
      <c r="BF2236" s="359">
        <f t="shared" si="1609"/>
        <v>0</v>
      </c>
      <c r="BG2236" s="356">
        <f t="shared" si="1610"/>
        <v>0</v>
      </c>
      <c r="BH2236" s="357">
        <f t="shared" si="1611"/>
        <v>0</v>
      </c>
      <c r="BI2236" s="358">
        <f t="shared" si="1612"/>
        <v>0</v>
      </c>
      <c r="BJ2236" s="359">
        <f t="shared" si="1613"/>
        <v>0</v>
      </c>
      <c r="BK2236" s="356">
        <f t="shared" si="1614"/>
        <v>0</v>
      </c>
      <c r="BL2236" s="357">
        <f t="shared" si="1615"/>
        <v>0</v>
      </c>
      <c r="BM2236" s="358">
        <f t="shared" si="1616"/>
        <v>0</v>
      </c>
      <c r="BN2236" s="359">
        <f t="shared" si="1617"/>
        <v>0</v>
      </c>
      <c r="BO2236" s="293">
        <f t="shared" si="1618"/>
        <v>0</v>
      </c>
      <c r="BP2236" s="352" t="str">
        <f>IF(BO2236=0,"",
IF(SUM($BO$2177:BO2236)=1,BQ2236,
IF($BO$2297&gt;SUM($BO$2177:BO2236),_xlfn.CONCAT(", ",BQ2236),
IF($BO$2297=SUM($BO$2177:BO2236),_xlfn.CONCAT(" y ",BQ2236)))))</f>
        <v/>
      </c>
      <c r="BQ2236" s="120" t="s">
        <v>5239</v>
      </c>
      <c r="BR2236" s="290">
        <f t="shared" si="1619"/>
        <v>0</v>
      </c>
      <c r="BS2236" s="293">
        <f t="shared" si="1620"/>
        <v>0</v>
      </c>
      <c r="BT2236" s="283" t="str">
        <f>IF(BS2236=0,"",
IF(SUM($BS$2177:BS2236)=1,BU2236,
IF($BS$2297&gt;SUM($BS$2177:BS2236),_xlfn.CONCAT(", ",BU2236),
IF($BS$2297=SUM($BS$2177:BS2236),_xlfn.CONCAT(" y ",BU2236)))))</f>
        <v/>
      </c>
      <c r="BU2236" s="120" t="s">
        <v>5239</v>
      </c>
    </row>
    <row r="2237" spans="3:73" ht="15" customHeight="1">
      <c r="C2237" s="74" t="s">
        <v>5240</v>
      </c>
      <c r="D2237" s="855" t="str">
        <f>IF(CNGE_2026_M1_Secc1_Sub1!$D101="","",CNGE_2026_M1_Secc1_Sub1!$D101)</f>
        <v/>
      </c>
      <c r="E2237" s="723"/>
      <c r="F2237" s="723"/>
      <c r="G2237" s="723"/>
      <c r="H2237" s="723"/>
      <c r="I2237" s="723"/>
      <c r="J2237" s="723"/>
      <c r="K2237" s="723"/>
      <c r="L2237" s="723"/>
      <c r="M2237" s="723"/>
      <c r="N2237" s="723"/>
      <c r="O2237" s="724"/>
      <c r="P2237" s="639"/>
      <c r="Q2237" s="639"/>
      <c r="R2237" s="639"/>
      <c r="S2237" s="639"/>
      <c r="T2237" s="639"/>
      <c r="U2237" s="639"/>
      <c r="V2237" s="639"/>
      <c r="W2237" s="639"/>
      <c r="X2237" s="639"/>
      <c r="Y2237" s="639"/>
      <c r="Z2237" s="639"/>
      <c r="AA2237" s="639"/>
      <c r="AB2237" s="639"/>
      <c r="AC2237" s="639"/>
      <c r="AD2237" s="639"/>
      <c r="AI2237">
        <f t="shared" si="1621"/>
        <v>0</v>
      </c>
      <c r="AJ2237">
        <f t="shared" si="1622"/>
        <v>0</v>
      </c>
      <c r="AK2237">
        <f t="shared" si="1623"/>
        <v>0</v>
      </c>
      <c r="AL2237">
        <f t="shared" si="1624"/>
        <v>0</v>
      </c>
      <c r="AM2237">
        <f t="shared" si="1625"/>
        <v>0</v>
      </c>
      <c r="AN2237">
        <f t="shared" si="1626"/>
        <v>0</v>
      </c>
      <c r="AO2237">
        <f t="shared" si="1627"/>
        <v>0</v>
      </c>
      <c r="AP2237">
        <f t="shared" si="1628"/>
        <v>0</v>
      </c>
      <c r="AQ2237">
        <f t="shared" si="1629"/>
        <v>0</v>
      </c>
      <c r="AR2237">
        <f t="shared" si="1630"/>
        <v>0</v>
      </c>
      <c r="AS2237">
        <f t="shared" si="1631"/>
        <v>0</v>
      </c>
      <c r="AT2237">
        <f t="shared" si="1632"/>
        <v>0</v>
      </c>
      <c r="AU2237">
        <f t="shared" si="1633"/>
        <v>0</v>
      </c>
      <c r="AV2237">
        <f t="shared" si="1634"/>
        <v>0</v>
      </c>
      <c r="AW2237">
        <f t="shared" si="1635"/>
        <v>0</v>
      </c>
      <c r="AX2237">
        <f t="shared" si="1636"/>
        <v>0</v>
      </c>
      <c r="AY2237">
        <f t="shared" si="1637"/>
        <v>0</v>
      </c>
      <c r="AZ2237">
        <f t="shared" si="1638"/>
        <v>0</v>
      </c>
      <c r="BA2237">
        <f t="shared" si="1639"/>
        <v>0</v>
      </c>
      <c r="BB2237">
        <f t="shared" si="1640"/>
        <v>0</v>
      </c>
      <c r="BC2237" s="356">
        <f t="shared" si="1606"/>
        <v>0</v>
      </c>
      <c r="BD2237" s="357">
        <f t="shared" si="1607"/>
        <v>0</v>
      </c>
      <c r="BE2237" s="358">
        <f t="shared" si="1608"/>
        <v>0</v>
      </c>
      <c r="BF2237" s="359">
        <f t="shared" si="1609"/>
        <v>0</v>
      </c>
      <c r="BG2237" s="356">
        <f t="shared" si="1610"/>
        <v>0</v>
      </c>
      <c r="BH2237" s="357">
        <f t="shared" si="1611"/>
        <v>0</v>
      </c>
      <c r="BI2237" s="358">
        <f t="shared" si="1612"/>
        <v>0</v>
      </c>
      <c r="BJ2237" s="359">
        <f t="shared" si="1613"/>
        <v>0</v>
      </c>
      <c r="BK2237" s="356">
        <f t="shared" si="1614"/>
        <v>0</v>
      </c>
      <c r="BL2237" s="357">
        <f t="shared" si="1615"/>
        <v>0</v>
      </c>
      <c r="BM2237" s="358">
        <f t="shared" si="1616"/>
        <v>0</v>
      </c>
      <c r="BN2237" s="359">
        <f t="shared" si="1617"/>
        <v>0</v>
      </c>
      <c r="BO2237" s="293">
        <f t="shared" si="1618"/>
        <v>0</v>
      </c>
      <c r="BP2237" s="352" t="str">
        <f>IF(BO2237=0,"",
IF(SUM($BO$2177:BO2237)=1,BQ2237,
IF($BO$2297&gt;SUM($BO$2177:BO2237),_xlfn.CONCAT(", ",BQ2237),
IF($BO$2297=SUM($BO$2177:BO2237),_xlfn.CONCAT(" y ",BQ2237)))))</f>
        <v/>
      </c>
      <c r="BQ2237" s="120" t="s">
        <v>5241</v>
      </c>
      <c r="BR2237" s="290">
        <f t="shared" si="1619"/>
        <v>0</v>
      </c>
      <c r="BS2237" s="293">
        <f t="shared" si="1620"/>
        <v>0</v>
      </c>
      <c r="BT2237" s="283" t="str">
        <f>IF(BS2237=0,"",
IF(SUM($BS$2177:BS2237)=1,BU2237,
IF($BS$2297&gt;SUM($BS$2177:BS2237),_xlfn.CONCAT(", ",BU2237),
IF($BS$2297=SUM($BS$2177:BS2237),_xlfn.CONCAT(" y ",BU2237)))))</f>
        <v/>
      </c>
      <c r="BU2237" s="120" t="s">
        <v>5241</v>
      </c>
    </row>
    <row r="2238" spans="3:73" ht="15" customHeight="1">
      <c r="C2238" s="74" t="s">
        <v>5242</v>
      </c>
      <c r="D2238" s="855" t="str">
        <f>IF(CNGE_2026_M1_Secc1_Sub1!$D102="","",CNGE_2026_M1_Secc1_Sub1!$D102)</f>
        <v/>
      </c>
      <c r="E2238" s="723"/>
      <c r="F2238" s="723"/>
      <c r="G2238" s="723"/>
      <c r="H2238" s="723"/>
      <c r="I2238" s="723"/>
      <c r="J2238" s="723"/>
      <c r="K2238" s="723"/>
      <c r="L2238" s="723"/>
      <c r="M2238" s="723"/>
      <c r="N2238" s="723"/>
      <c r="O2238" s="724"/>
      <c r="P2238" s="639"/>
      <c r="Q2238" s="639"/>
      <c r="R2238" s="639"/>
      <c r="S2238" s="639"/>
      <c r="T2238" s="639"/>
      <c r="U2238" s="639"/>
      <c r="V2238" s="639"/>
      <c r="W2238" s="639"/>
      <c r="X2238" s="639"/>
      <c r="Y2238" s="639"/>
      <c r="Z2238" s="639"/>
      <c r="AA2238" s="639"/>
      <c r="AB2238" s="639"/>
      <c r="AC2238" s="639"/>
      <c r="AD2238" s="639"/>
      <c r="AI2238">
        <f t="shared" si="1621"/>
        <v>0</v>
      </c>
      <c r="AJ2238">
        <f t="shared" si="1622"/>
        <v>0</v>
      </c>
      <c r="AK2238">
        <f t="shared" si="1623"/>
        <v>0</v>
      </c>
      <c r="AL2238">
        <f t="shared" si="1624"/>
        <v>0</v>
      </c>
      <c r="AM2238">
        <f t="shared" si="1625"/>
        <v>0</v>
      </c>
      <c r="AN2238">
        <f t="shared" si="1626"/>
        <v>0</v>
      </c>
      <c r="AO2238">
        <f t="shared" si="1627"/>
        <v>0</v>
      </c>
      <c r="AP2238">
        <f t="shared" si="1628"/>
        <v>0</v>
      </c>
      <c r="AQ2238">
        <f t="shared" si="1629"/>
        <v>0</v>
      </c>
      <c r="AR2238">
        <f t="shared" si="1630"/>
        <v>0</v>
      </c>
      <c r="AS2238">
        <f t="shared" si="1631"/>
        <v>0</v>
      </c>
      <c r="AT2238">
        <f t="shared" si="1632"/>
        <v>0</v>
      </c>
      <c r="AU2238">
        <f t="shared" si="1633"/>
        <v>0</v>
      </c>
      <c r="AV2238">
        <f t="shared" si="1634"/>
        <v>0</v>
      </c>
      <c r="AW2238">
        <f t="shared" si="1635"/>
        <v>0</v>
      </c>
      <c r="AX2238">
        <f t="shared" si="1636"/>
        <v>0</v>
      </c>
      <c r="AY2238">
        <f t="shared" si="1637"/>
        <v>0</v>
      </c>
      <c r="AZ2238">
        <f t="shared" si="1638"/>
        <v>0</v>
      </c>
      <c r="BA2238">
        <f t="shared" si="1639"/>
        <v>0</v>
      </c>
      <c r="BB2238">
        <f t="shared" si="1640"/>
        <v>0</v>
      </c>
      <c r="BC2238" s="356">
        <f t="shared" si="1606"/>
        <v>0</v>
      </c>
      <c r="BD2238" s="357">
        <f t="shared" si="1607"/>
        <v>0</v>
      </c>
      <c r="BE2238" s="358">
        <f t="shared" si="1608"/>
        <v>0</v>
      </c>
      <c r="BF2238" s="359">
        <f t="shared" si="1609"/>
        <v>0</v>
      </c>
      <c r="BG2238" s="356">
        <f t="shared" si="1610"/>
        <v>0</v>
      </c>
      <c r="BH2238" s="357">
        <f t="shared" si="1611"/>
        <v>0</v>
      </c>
      <c r="BI2238" s="358">
        <f t="shared" si="1612"/>
        <v>0</v>
      </c>
      <c r="BJ2238" s="359">
        <f t="shared" si="1613"/>
        <v>0</v>
      </c>
      <c r="BK2238" s="356">
        <f t="shared" si="1614"/>
        <v>0</v>
      </c>
      <c r="BL2238" s="357">
        <f t="shared" si="1615"/>
        <v>0</v>
      </c>
      <c r="BM2238" s="358">
        <f t="shared" si="1616"/>
        <v>0</v>
      </c>
      <c r="BN2238" s="359">
        <f t="shared" si="1617"/>
        <v>0</v>
      </c>
      <c r="BO2238" s="293">
        <f t="shared" si="1618"/>
        <v>0</v>
      </c>
      <c r="BP2238" s="352" t="str">
        <f>IF(BO2238=0,"",
IF(SUM($BO$2177:BO2238)=1,BQ2238,
IF($BO$2297&gt;SUM($BO$2177:BO2238),_xlfn.CONCAT(", ",BQ2238),
IF($BO$2297=SUM($BO$2177:BO2238),_xlfn.CONCAT(" y ",BQ2238)))))</f>
        <v/>
      </c>
      <c r="BQ2238" s="120" t="s">
        <v>5243</v>
      </c>
      <c r="BR2238" s="290">
        <f t="shared" si="1619"/>
        <v>0</v>
      </c>
      <c r="BS2238" s="293">
        <f t="shared" si="1620"/>
        <v>0</v>
      </c>
      <c r="BT2238" s="283" t="str">
        <f>IF(BS2238=0,"",
IF(SUM($BS$2177:BS2238)=1,BU2238,
IF($BS$2297&gt;SUM($BS$2177:BS2238),_xlfn.CONCAT(", ",BU2238),
IF($BS$2297=SUM($BS$2177:BS2238),_xlfn.CONCAT(" y ",BU2238)))))</f>
        <v/>
      </c>
      <c r="BU2238" s="120" t="s">
        <v>5243</v>
      </c>
    </row>
    <row r="2239" spans="3:73" ht="15" customHeight="1">
      <c r="C2239" s="74" t="s">
        <v>5244</v>
      </c>
      <c r="D2239" s="855" t="str">
        <f>IF(CNGE_2026_M1_Secc1_Sub1!$D103="","",CNGE_2026_M1_Secc1_Sub1!$D103)</f>
        <v/>
      </c>
      <c r="E2239" s="723"/>
      <c r="F2239" s="723"/>
      <c r="G2239" s="723"/>
      <c r="H2239" s="723"/>
      <c r="I2239" s="723"/>
      <c r="J2239" s="723"/>
      <c r="K2239" s="723"/>
      <c r="L2239" s="723"/>
      <c r="M2239" s="723"/>
      <c r="N2239" s="723"/>
      <c r="O2239" s="724"/>
      <c r="P2239" s="639"/>
      <c r="Q2239" s="639"/>
      <c r="R2239" s="639"/>
      <c r="S2239" s="639"/>
      <c r="T2239" s="639"/>
      <c r="U2239" s="639"/>
      <c r="V2239" s="639"/>
      <c r="W2239" s="639"/>
      <c r="X2239" s="639"/>
      <c r="Y2239" s="639"/>
      <c r="Z2239" s="639"/>
      <c r="AA2239" s="639"/>
      <c r="AB2239" s="639"/>
      <c r="AC2239" s="639"/>
      <c r="AD2239" s="639"/>
      <c r="AI2239">
        <f t="shared" si="1621"/>
        <v>0</v>
      </c>
      <c r="AJ2239">
        <f t="shared" si="1622"/>
        <v>0</v>
      </c>
      <c r="AK2239">
        <f t="shared" si="1623"/>
        <v>0</v>
      </c>
      <c r="AL2239">
        <f t="shared" si="1624"/>
        <v>0</v>
      </c>
      <c r="AM2239">
        <f t="shared" si="1625"/>
        <v>0</v>
      </c>
      <c r="AN2239">
        <f t="shared" si="1626"/>
        <v>0</v>
      </c>
      <c r="AO2239">
        <f t="shared" si="1627"/>
        <v>0</v>
      </c>
      <c r="AP2239">
        <f t="shared" si="1628"/>
        <v>0</v>
      </c>
      <c r="AQ2239">
        <f t="shared" si="1629"/>
        <v>0</v>
      </c>
      <c r="AR2239">
        <f t="shared" si="1630"/>
        <v>0</v>
      </c>
      <c r="AS2239">
        <f t="shared" si="1631"/>
        <v>0</v>
      </c>
      <c r="AT2239">
        <f t="shared" si="1632"/>
        <v>0</v>
      </c>
      <c r="AU2239">
        <f t="shared" si="1633"/>
        <v>0</v>
      </c>
      <c r="AV2239">
        <f t="shared" si="1634"/>
        <v>0</v>
      </c>
      <c r="AW2239">
        <f t="shared" si="1635"/>
        <v>0</v>
      </c>
      <c r="AX2239">
        <f t="shared" si="1636"/>
        <v>0</v>
      </c>
      <c r="AY2239">
        <f t="shared" si="1637"/>
        <v>0</v>
      </c>
      <c r="AZ2239">
        <f t="shared" si="1638"/>
        <v>0</v>
      </c>
      <c r="BA2239">
        <f t="shared" si="1639"/>
        <v>0</v>
      </c>
      <c r="BB2239">
        <f t="shared" si="1640"/>
        <v>0</v>
      </c>
      <c r="BC2239" s="356">
        <f t="shared" si="1606"/>
        <v>0</v>
      </c>
      <c r="BD2239" s="357">
        <f t="shared" si="1607"/>
        <v>0</v>
      </c>
      <c r="BE2239" s="358">
        <f t="shared" si="1608"/>
        <v>0</v>
      </c>
      <c r="BF2239" s="359">
        <f t="shared" si="1609"/>
        <v>0</v>
      </c>
      <c r="BG2239" s="356">
        <f t="shared" si="1610"/>
        <v>0</v>
      </c>
      <c r="BH2239" s="357">
        <f t="shared" si="1611"/>
        <v>0</v>
      </c>
      <c r="BI2239" s="358">
        <f t="shared" si="1612"/>
        <v>0</v>
      </c>
      <c r="BJ2239" s="359">
        <f t="shared" si="1613"/>
        <v>0</v>
      </c>
      <c r="BK2239" s="356">
        <f t="shared" si="1614"/>
        <v>0</v>
      </c>
      <c r="BL2239" s="357">
        <f t="shared" si="1615"/>
        <v>0</v>
      </c>
      <c r="BM2239" s="358">
        <f t="shared" si="1616"/>
        <v>0</v>
      </c>
      <c r="BN2239" s="359">
        <f t="shared" si="1617"/>
        <v>0</v>
      </c>
      <c r="BO2239" s="293">
        <f t="shared" si="1618"/>
        <v>0</v>
      </c>
      <c r="BP2239" s="352" t="str">
        <f>IF(BO2239=0,"",
IF(SUM($BO$2177:BO2239)=1,BQ2239,
IF($BO$2297&gt;SUM($BO$2177:BO2239),_xlfn.CONCAT(", ",BQ2239),
IF($BO$2297=SUM($BO$2177:BO2239),_xlfn.CONCAT(" y ",BQ2239)))))</f>
        <v/>
      </c>
      <c r="BQ2239" s="120" t="s">
        <v>5245</v>
      </c>
      <c r="BR2239" s="290">
        <f t="shared" si="1619"/>
        <v>0</v>
      </c>
      <c r="BS2239" s="293">
        <f t="shared" si="1620"/>
        <v>0</v>
      </c>
      <c r="BT2239" s="283" t="str">
        <f>IF(BS2239=0,"",
IF(SUM($BS$2177:BS2239)=1,BU2239,
IF($BS$2297&gt;SUM($BS$2177:BS2239),_xlfn.CONCAT(", ",BU2239),
IF($BS$2297=SUM($BS$2177:BS2239),_xlfn.CONCAT(" y ",BU2239)))))</f>
        <v/>
      </c>
      <c r="BU2239" s="120" t="s">
        <v>5245</v>
      </c>
    </row>
    <row r="2240" spans="3:73" ht="15" customHeight="1">
      <c r="C2240" s="74" t="s">
        <v>5246</v>
      </c>
      <c r="D2240" s="855" t="str">
        <f>IF(CNGE_2026_M1_Secc1_Sub1!$D104="","",CNGE_2026_M1_Secc1_Sub1!$D104)</f>
        <v/>
      </c>
      <c r="E2240" s="723"/>
      <c r="F2240" s="723"/>
      <c r="G2240" s="723"/>
      <c r="H2240" s="723"/>
      <c r="I2240" s="723"/>
      <c r="J2240" s="723"/>
      <c r="K2240" s="723"/>
      <c r="L2240" s="723"/>
      <c r="M2240" s="723"/>
      <c r="N2240" s="723"/>
      <c r="O2240" s="724"/>
      <c r="P2240" s="639"/>
      <c r="Q2240" s="639"/>
      <c r="R2240" s="639"/>
      <c r="S2240" s="639"/>
      <c r="T2240" s="639"/>
      <c r="U2240" s="639"/>
      <c r="V2240" s="639"/>
      <c r="W2240" s="639"/>
      <c r="X2240" s="639"/>
      <c r="Y2240" s="639"/>
      <c r="Z2240" s="639"/>
      <c r="AA2240" s="639"/>
      <c r="AB2240" s="639"/>
      <c r="AC2240" s="639"/>
      <c r="AD2240" s="639"/>
      <c r="AI2240">
        <f t="shared" si="1621"/>
        <v>0</v>
      </c>
      <c r="AJ2240">
        <f t="shared" si="1622"/>
        <v>0</v>
      </c>
      <c r="AK2240">
        <f t="shared" si="1623"/>
        <v>0</v>
      </c>
      <c r="AL2240">
        <f t="shared" si="1624"/>
        <v>0</v>
      </c>
      <c r="AM2240">
        <f t="shared" si="1625"/>
        <v>0</v>
      </c>
      <c r="AN2240">
        <f t="shared" si="1626"/>
        <v>0</v>
      </c>
      <c r="AO2240">
        <f t="shared" si="1627"/>
        <v>0</v>
      </c>
      <c r="AP2240">
        <f t="shared" si="1628"/>
        <v>0</v>
      </c>
      <c r="AQ2240">
        <f t="shared" si="1629"/>
        <v>0</v>
      </c>
      <c r="AR2240">
        <f t="shared" si="1630"/>
        <v>0</v>
      </c>
      <c r="AS2240">
        <f t="shared" si="1631"/>
        <v>0</v>
      </c>
      <c r="AT2240">
        <f t="shared" si="1632"/>
        <v>0</v>
      </c>
      <c r="AU2240">
        <f t="shared" si="1633"/>
        <v>0</v>
      </c>
      <c r="AV2240">
        <f t="shared" si="1634"/>
        <v>0</v>
      </c>
      <c r="AW2240">
        <f t="shared" si="1635"/>
        <v>0</v>
      </c>
      <c r="AX2240">
        <f t="shared" si="1636"/>
        <v>0</v>
      </c>
      <c r="AY2240">
        <f t="shared" si="1637"/>
        <v>0</v>
      </c>
      <c r="AZ2240">
        <f t="shared" si="1638"/>
        <v>0</v>
      </c>
      <c r="BA2240">
        <f t="shared" si="1639"/>
        <v>0</v>
      </c>
      <c r="BB2240">
        <f t="shared" si="1640"/>
        <v>0</v>
      </c>
      <c r="BC2240" s="356">
        <f t="shared" si="1606"/>
        <v>0</v>
      </c>
      <c r="BD2240" s="357">
        <f t="shared" si="1607"/>
        <v>0</v>
      </c>
      <c r="BE2240" s="358">
        <f t="shared" si="1608"/>
        <v>0</v>
      </c>
      <c r="BF2240" s="359">
        <f t="shared" si="1609"/>
        <v>0</v>
      </c>
      <c r="BG2240" s="356">
        <f t="shared" si="1610"/>
        <v>0</v>
      </c>
      <c r="BH2240" s="357">
        <f t="shared" si="1611"/>
        <v>0</v>
      </c>
      <c r="BI2240" s="358">
        <f t="shared" si="1612"/>
        <v>0</v>
      </c>
      <c r="BJ2240" s="359">
        <f t="shared" si="1613"/>
        <v>0</v>
      </c>
      <c r="BK2240" s="356">
        <f t="shared" si="1614"/>
        <v>0</v>
      </c>
      <c r="BL2240" s="357">
        <f t="shared" si="1615"/>
        <v>0</v>
      </c>
      <c r="BM2240" s="358">
        <f t="shared" si="1616"/>
        <v>0</v>
      </c>
      <c r="BN2240" s="359">
        <f t="shared" si="1617"/>
        <v>0</v>
      </c>
      <c r="BO2240" s="293">
        <f t="shared" si="1618"/>
        <v>0</v>
      </c>
      <c r="BP2240" s="352" t="str">
        <f>IF(BO2240=0,"",
IF(SUM($BO$2177:BO2240)=1,BQ2240,
IF($BO$2297&gt;SUM($BO$2177:BO2240),_xlfn.CONCAT(", ",BQ2240),
IF($BO$2297=SUM($BO$2177:BO2240),_xlfn.CONCAT(" y ",BQ2240)))))</f>
        <v/>
      </c>
      <c r="BQ2240" s="120" t="s">
        <v>5247</v>
      </c>
      <c r="BR2240" s="290">
        <f t="shared" si="1619"/>
        <v>0</v>
      </c>
      <c r="BS2240" s="293">
        <f t="shared" si="1620"/>
        <v>0</v>
      </c>
      <c r="BT2240" s="283" t="str">
        <f>IF(BS2240=0,"",
IF(SUM($BS$2177:BS2240)=1,BU2240,
IF($BS$2297&gt;SUM($BS$2177:BS2240),_xlfn.CONCAT(", ",BU2240),
IF($BS$2297=SUM($BS$2177:BS2240),_xlfn.CONCAT(" y ",BU2240)))))</f>
        <v/>
      </c>
      <c r="BU2240" s="120" t="s">
        <v>5247</v>
      </c>
    </row>
    <row r="2241" spans="3:73" ht="15" customHeight="1">
      <c r="C2241" s="74" t="s">
        <v>5248</v>
      </c>
      <c r="D2241" s="855" t="str">
        <f>IF(CNGE_2026_M1_Secc1_Sub1!$D105="","",CNGE_2026_M1_Secc1_Sub1!$D105)</f>
        <v/>
      </c>
      <c r="E2241" s="723"/>
      <c r="F2241" s="723"/>
      <c r="G2241" s="723"/>
      <c r="H2241" s="723"/>
      <c r="I2241" s="723"/>
      <c r="J2241" s="723"/>
      <c r="K2241" s="723"/>
      <c r="L2241" s="723"/>
      <c r="M2241" s="723"/>
      <c r="N2241" s="723"/>
      <c r="O2241" s="724"/>
      <c r="P2241" s="639"/>
      <c r="Q2241" s="639"/>
      <c r="R2241" s="639"/>
      <c r="S2241" s="639"/>
      <c r="T2241" s="639"/>
      <c r="U2241" s="639"/>
      <c r="V2241" s="639"/>
      <c r="W2241" s="639"/>
      <c r="X2241" s="639"/>
      <c r="Y2241" s="639"/>
      <c r="Z2241" s="639"/>
      <c r="AA2241" s="639"/>
      <c r="AB2241" s="639"/>
      <c r="AC2241" s="639"/>
      <c r="AD2241" s="639"/>
      <c r="AI2241">
        <f t="shared" ref="AI2241:AI2272" si="1641">P2241</f>
        <v>0</v>
      </c>
      <c r="AJ2241">
        <f t="shared" ref="AJ2241:AJ2272" si="1642">COUNTIF(Q2241:R2241,"NS")</f>
        <v>0</v>
      </c>
      <c r="AK2241">
        <f t="shared" ref="AK2241:AK2272" si="1643">SUM(Q2241:R2241)</f>
        <v>0</v>
      </c>
      <c r="AL2241">
        <f t="shared" ref="AL2241:AL2272" si="1644">IF(COUNTIF(P2241:R2241,"NA")=3,0,IF(OR(AND(AI2241=0,AJ2241&gt;0),AND(AI2241="NS",AK2241&gt;0), AND(AI2241="NS", AJ2241=0,AK2241=0)), 1, IF(OR(AND(AI2241&gt;0,AJ2241&gt;1,AI2241&gt;AK2241), AND(AI2241="NS",AJ2241=2), AND(AI2241="NS",AK2241=0,AJ2241&gt;0),AI2241=AK2241), 0, 1)))</f>
        <v>0</v>
      </c>
      <c r="AM2241">
        <f t="shared" ref="AM2241:AM2272" si="1645">S2241</f>
        <v>0</v>
      </c>
      <c r="AN2241">
        <f t="shared" ref="AN2241:AN2272" si="1646">COUNTIF(T2241:U2241,"NS")</f>
        <v>0</v>
      </c>
      <c r="AO2241">
        <f t="shared" ref="AO2241:AO2272" si="1647">SUM(T2241:U2241)</f>
        <v>0</v>
      </c>
      <c r="AP2241">
        <f t="shared" ref="AP2241:AP2272" si="1648">IF(COUNTIF(S2241:U2241,"NA")=3,0,IF(OR(AND(AM2241=0,AN2241&gt;0),AND(AM2241="NS",AO2241&gt;0), AND(AM2241="NS", AN2241=0,AO2241=0)), 1, IF(OR(AND(AM2241&gt;0,AN2241&gt;1,AM2241&gt;AO2241), AND(AM2241="NS",AN2241=2), AND(AM2241="NS",AO2241=0,AN2241&gt;0),AM2241=AO2241), 0, 1)))</f>
        <v>0</v>
      </c>
      <c r="AQ2241">
        <f t="shared" ref="AQ2241:AQ2272" si="1649">V2241</f>
        <v>0</v>
      </c>
      <c r="AR2241">
        <f t="shared" ref="AR2241:AR2272" si="1650">COUNTIF(W2241:X2241,"NS")</f>
        <v>0</v>
      </c>
      <c r="AS2241">
        <f t="shared" ref="AS2241:AS2272" si="1651">SUM(W2241:X2241)</f>
        <v>0</v>
      </c>
      <c r="AT2241">
        <f t="shared" ref="AT2241:AT2272" si="1652">IF(COUNTIF(V2241:X2241,"NA")=3,0,IF(OR(AND(AQ2241=0,AR2241&gt;0),AND(AQ2241="NS",AS2241&gt;0), AND(AQ2241="NS", AR2241=0,AS2241=0)), 1, IF(OR(AND(AQ2241&gt;0,AR2241&gt;1,AQ2241&gt;AS2241), AND(AQ2241="NS",AR2241=2), AND(AQ2241="NS",AS2241=0,AR2241&gt;0),AQ2241=AS2241), 0, 1)))</f>
        <v>0</v>
      </c>
      <c r="AU2241">
        <f t="shared" ref="AU2241:AU2272" si="1653">Y2241</f>
        <v>0</v>
      </c>
      <c r="AV2241">
        <f t="shared" ref="AV2241:AV2272" si="1654">COUNTIF(Z2241:AA2241,"NS")</f>
        <v>0</v>
      </c>
      <c r="AW2241">
        <f t="shared" ref="AW2241:AW2272" si="1655">SUM(Z2241:AA2241)</f>
        <v>0</v>
      </c>
      <c r="AX2241">
        <f t="shared" ref="AX2241:AX2272" si="1656">IF(COUNTIF(Y2241:AA2241,"NA")=3,0,IF(OR(AND(AU2241=0,AV2241&gt;0),AND(AU2241="NS",AW2241&gt;0), AND(AU2241="NS", AV2241=0,AW2241=0)), 1, IF(OR(AND(AU2241&gt;0,AV2241&gt;1,AU2241&gt;AW2241), AND(AU2241="NS",AV2241=2), AND(AU2241="NS",AW2241=0,AV2241&gt;0),AU2241=AW2241), 0, 1)))</f>
        <v>0</v>
      </c>
      <c r="AY2241">
        <f t="shared" ref="AY2241:AY2272" si="1657">AB2241</f>
        <v>0</v>
      </c>
      <c r="AZ2241">
        <f t="shared" ref="AZ2241:AZ2272" si="1658">COUNTIF(AC2241:AD2241,"NS")</f>
        <v>0</v>
      </c>
      <c r="BA2241">
        <f t="shared" ref="BA2241:BA2272" si="1659">SUM(AC2241:AD2241)</f>
        <v>0</v>
      </c>
      <c r="BB2241">
        <f t="shared" ref="BB2241:BB2272" si="1660">IF(COUNTIF(AB2241:AD2241,"NA")=3,0,IF(OR(AND(AY2241=0,AZ2241&gt;0),AND(AY2241="NS",BA2241&gt;0), AND(AY2241="NS", AZ2241=0,BA2241=0)), 1, IF(OR(AND(AY2241&gt;0,AZ2241&gt;1,AY2241&gt;BA2241), AND(AY2241="NS",AZ2241=2), AND(AY2241="NS",BA2241=0,AZ2241&gt;0),AY2241=BA2241), 0, 1)))</f>
        <v>0</v>
      </c>
      <c r="BC2241" s="356">
        <f t="shared" si="1606"/>
        <v>0</v>
      </c>
      <c r="BD2241" s="357">
        <f t="shared" si="1607"/>
        <v>0</v>
      </c>
      <c r="BE2241" s="358">
        <f t="shared" si="1608"/>
        <v>0</v>
      </c>
      <c r="BF2241" s="359">
        <f t="shared" si="1609"/>
        <v>0</v>
      </c>
      <c r="BG2241" s="356">
        <f t="shared" si="1610"/>
        <v>0</v>
      </c>
      <c r="BH2241" s="357">
        <f t="shared" si="1611"/>
        <v>0</v>
      </c>
      <c r="BI2241" s="358">
        <f t="shared" si="1612"/>
        <v>0</v>
      </c>
      <c r="BJ2241" s="359">
        <f t="shared" si="1613"/>
        <v>0</v>
      </c>
      <c r="BK2241" s="356">
        <f t="shared" si="1614"/>
        <v>0</v>
      </c>
      <c r="BL2241" s="357">
        <f t="shared" si="1615"/>
        <v>0</v>
      </c>
      <c r="BM2241" s="358">
        <f t="shared" si="1616"/>
        <v>0</v>
      </c>
      <c r="BN2241" s="359">
        <f t="shared" si="1617"/>
        <v>0</v>
      </c>
      <c r="BO2241" s="293">
        <f t="shared" si="1618"/>
        <v>0</v>
      </c>
      <c r="BP2241" s="352" t="str">
        <f>IF(BO2241=0,"",
IF(SUM($BO$2177:BO2241)=1,BQ2241,
IF($BO$2297&gt;SUM($BO$2177:BO2241),_xlfn.CONCAT(", ",BQ2241),
IF($BO$2297=SUM($BO$2177:BO2241),_xlfn.CONCAT(" y ",BQ2241)))))</f>
        <v/>
      </c>
      <c r="BQ2241" s="120" t="s">
        <v>5249</v>
      </c>
      <c r="BR2241" s="290">
        <f t="shared" si="1619"/>
        <v>0</v>
      </c>
      <c r="BS2241" s="293">
        <f t="shared" si="1620"/>
        <v>0</v>
      </c>
      <c r="BT2241" s="283" t="str">
        <f>IF(BS2241=0,"",
IF(SUM($BS$2177:BS2241)=1,BU2241,
IF($BS$2297&gt;SUM($BS$2177:BS2241),_xlfn.CONCAT(", ",BU2241),
IF($BS$2297=SUM($BS$2177:BS2241),_xlfn.CONCAT(" y ",BU2241)))))</f>
        <v/>
      </c>
      <c r="BU2241" s="120" t="s">
        <v>5249</v>
      </c>
    </row>
    <row r="2242" spans="3:73" ht="15" customHeight="1">
      <c r="C2242" s="74" t="s">
        <v>5250</v>
      </c>
      <c r="D2242" s="855" t="str">
        <f>IF(CNGE_2026_M1_Secc1_Sub1!$D106="","",CNGE_2026_M1_Secc1_Sub1!$D106)</f>
        <v/>
      </c>
      <c r="E2242" s="723"/>
      <c r="F2242" s="723"/>
      <c r="G2242" s="723"/>
      <c r="H2242" s="723"/>
      <c r="I2242" s="723"/>
      <c r="J2242" s="723"/>
      <c r="K2242" s="723"/>
      <c r="L2242" s="723"/>
      <c r="M2242" s="723"/>
      <c r="N2242" s="723"/>
      <c r="O2242" s="724"/>
      <c r="P2242" s="639"/>
      <c r="Q2242" s="639"/>
      <c r="R2242" s="639"/>
      <c r="S2242" s="639"/>
      <c r="T2242" s="639"/>
      <c r="U2242" s="639"/>
      <c r="V2242" s="639"/>
      <c r="W2242" s="639"/>
      <c r="X2242" s="639"/>
      <c r="Y2242" s="639"/>
      <c r="Z2242" s="639"/>
      <c r="AA2242" s="639"/>
      <c r="AB2242" s="639"/>
      <c r="AC2242" s="639"/>
      <c r="AD2242" s="639"/>
      <c r="AI2242">
        <f t="shared" si="1641"/>
        <v>0</v>
      </c>
      <c r="AJ2242">
        <f t="shared" si="1642"/>
        <v>0</v>
      </c>
      <c r="AK2242">
        <f t="shared" si="1643"/>
        <v>0</v>
      </c>
      <c r="AL2242">
        <f t="shared" si="1644"/>
        <v>0</v>
      </c>
      <c r="AM2242">
        <f t="shared" si="1645"/>
        <v>0</v>
      </c>
      <c r="AN2242">
        <f t="shared" si="1646"/>
        <v>0</v>
      </c>
      <c r="AO2242">
        <f t="shared" si="1647"/>
        <v>0</v>
      </c>
      <c r="AP2242">
        <f t="shared" si="1648"/>
        <v>0</v>
      </c>
      <c r="AQ2242">
        <f t="shared" si="1649"/>
        <v>0</v>
      </c>
      <c r="AR2242">
        <f t="shared" si="1650"/>
        <v>0</v>
      </c>
      <c r="AS2242">
        <f t="shared" si="1651"/>
        <v>0</v>
      </c>
      <c r="AT2242">
        <f t="shared" si="1652"/>
        <v>0</v>
      </c>
      <c r="AU2242">
        <f t="shared" si="1653"/>
        <v>0</v>
      </c>
      <c r="AV2242">
        <f t="shared" si="1654"/>
        <v>0</v>
      </c>
      <c r="AW2242">
        <f t="shared" si="1655"/>
        <v>0</v>
      </c>
      <c r="AX2242">
        <f t="shared" si="1656"/>
        <v>0</v>
      </c>
      <c r="AY2242">
        <f t="shared" si="1657"/>
        <v>0</v>
      </c>
      <c r="AZ2242">
        <f t="shared" si="1658"/>
        <v>0</v>
      </c>
      <c r="BA2242">
        <f t="shared" si="1659"/>
        <v>0</v>
      </c>
      <c r="BB2242">
        <f t="shared" si="1660"/>
        <v>0</v>
      </c>
      <c r="BC2242" s="356">
        <f t="shared" ref="BC2242:BC2296" si="1661">P2242</f>
        <v>0</v>
      </c>
      <c r="BD2242" s="357">
        <f t="shared" ref="BD2242:BD2296" si="1662">COUNTIF(S2242,"NS")+COUNTIF(V2242,"NS") + COUNTIF(Y2242,"NS")+ COUNTIF(AB2242,"NS")+ COUNTIF(P2368,"NS")+ COUNTIF(S2368,"NS")+ COUNTIF(V2368,"NS")+ COUNTIF(Y2368,"NS")+ COUNTIF(AB2368,"NS")</f>
        <v>0</v>
      </c>
      <c r="BE2242" s="358">
        <f t="shared" ref="BE2242:BE2296" si="1663">SUM(S2242,V2242,Y2242,AB2242,P2368,S2368,V2368,Y2368,AB2368)</f>
        <v>0</v>
      </c>
      <c r="BF2242" s="359">
        <f t="shared" ref="BF2242:BF2296" si="1664">IF(OR(AND(BC2242=0, BD2242&gt;0),AND(BC2242="NS", BE2242&gt;0), AND(BC2242="NS", BD2242=0, BE2242=0)), 1, IF(OR(AND(BC2242&gt;0, BD2242&gt;1,BC2242&gt;BE2242), AND(BC2242="NS", BD2242=2), AND(BC2242="NS", BE2242=0, BD2242&gt;0), BC2242=BE2242), 0, 1))</f>
        <v>0</v>
      </c>
      <c r="BG2242" s="356">
        <f t="shared" ref="BG2242:BG2296" si="1665">Q2242</f>
        <v>0</v>
      </c>
      <c r="BH2242" s="357">
        <f t="shared" ref="BH2242:BH2296" si="1666">COUNTIF(T2242,"NS")+COUNTIF(W2242,"NS") + COUNTIF(Z2242,"NS")+ COUNTIF(AC2242,"NS")+ COUNTIF(Q2368,"NS")+ COUNTIF(T2368,"NS")+ COUNTIF(W2368,"NS")+ COUNTIF(Z2368,"NS")+ COUNTIF(AC2368,"NS")</f>
        <v>0</v>
      </c>
      <c r="BI2242" s="358">
        <f t="shared" ref="BI2242:BI2296" si="1667">SUM(T2242,W2242,Z2242,AC2242,Q2368,T2368,W2368,Z2368,AC2368)</f>
        <v>0</v>
      </c>
      <c r="BJ2242" s="359">
        <f t="shared" ref="BJ2242:BJ2296" si="1668">IF(OR(AND(BG2242=0, BH2242&gt;0),AND(BG2242="NS", BI2242&gt;0), AND(BG2242="NS", BH2242=0, BI2242=0)), 1, IF(OR(AND(BG2242&gt;0, BH2242&gt;1,BG2242&gt;BI2242), AND(BG2242="NS", BH2242=2), AND(BG2242="NS", BI2242=0, BH2242&gt;0), BG2242=BI2242), 0, 1))</f>
        <v>0</v>
      </c>
      <c r="BK2242" s="356">
        <f t="shared" ref="BK2242:BK2296" si="1669">R2242</f>
        <v>0</v>
      </c>
      <c r="BL2242" s="357">
        <f t="shared" ref="BL2242:BL2296" si="1670">COUNTIF(U2242,"NS")+COUNTIF(X2242,"NS") + COUNTIF(AA2242,"NS")+ COUNTIF(AD2242,"NS")+ COUNTIF(R2368,"NS")+ COUNTIF(U2368,"NS")+ COUNTIF(X2368,"NS")+ COUNTIF(AA2368,"NS")+ COUNTIF(AD2368,"NS")</f>
        <v>0</v>
      </c>
      <c r="BM2242" s="358">
        <f t="shared" ref="BM2242:BM2296" si="1671">SUM(U2242,X2242,AA2242,AD2242,R2368,U2368,X2368,AA2368,AD2368)</f>
        <v>0</v>
      </c>
      <c r="BN2242" s="359">
        <f t="shared" ref="BN2242:BN2296" si="1672">IF(OR(AND(BK2242=0, BL2242&gt;0),AND(BK2242="NS", BM2242&gt;0), AND(BK2242="NS", BL2242=0, BM2242=0)), 1, IF(OR(AND(BK2242&gt;0, BL2242&gt;1,BK2242&gt;BM2242), AND(BK2242="NS", BL2242=2), AND(BK2242="NS", BM2242=0, BL2242&gt;0), BK2242=BM2242), 0, 1))</f>
        <v>0</v>
      </c>
      <c r="BO2242" s="293">
        <f t="shared" ref="BO2242:BO2295" si="1673">IF(SUM(AL2242,AP2242,AT2242,AX2242,BB2242,BF2242,BJ2242,BN2242,AL2368,AP2368,AT2368,AX2368,BB2368)=0,0,1)</f>
        <v>0</v>
      </c>
      <c r="BP2242" s="352" t="str">
        <f>IF(BO2242=0,"",
IF(SUM($BO$2177:BO2242)=1,BQ2242,
IF($BO$2297&gt;SUM($BO$2177:BO2242),_xlfn.CONCAT(", ",BQ2242),
IF($BO$2297=SUM($BO$2177:BO2242),_xlfn.CONCAT(" y ",BQ2242)))))</f>
        <v/>
      </c>
      <c r="BQ2242" s="120" t="s">
        <v>5251</v>
      </c>
      <c r="BR2242" s="290">
        <f t="shared" ref="BR2242:BR2296" si="1674">IF(AND(COUNTBLANK(D2242)=1,COUNTA(P2242:AD2242,P2368:AD2368)=0),0,IF(AND(COUNTBLANK(D2242)=0,COUNTA(P2242:AD2242,P2368:AD2368)=30),0,1))</f>
        <v>0</v>
      </c>
      <c r="BS2242" s="293">
        <f t="shared" ref="BS2242:BS2296" si="1675">IF(BR2242=0,0,1)</f>
        <v>0</v>
      </c>
      <c r="BT2242" s="283" t="str">
        <f>IF(BS2242=0,"",
IF(SUM($BS$2177:BS2242)=1,BU2242,
IF($BS$2297&gt;SUM($BS$2177:BS2242),_xlfn.CONCAT(", ",BU2242),
IF($BS$2297=SUM($BS$2177:BS2242),_xlfn.CONCAT(" y ",BU2242)))))</f>
        <v/>
      </c>
      <c r="BU2242" s="120" t="s">
        <v>5251</v>
      </c>
    </row>
    <row r="2243" spans="3:73" ht="15" customHeight="1">
      <c r="C2243" s="74" t="s">
        <v>5252</v>
      </c>
      <c r="D2243" s="855" t="str">
        <f>IF(CNGE_2026_M1_Secc1_Sub1!$D107="","",CNGE_2026_M1_Secc1_Sub1!$D107)</f>
        <v/>
      </c>
      <c r="E2243" s="723"/>
      <c r="F2243" s="723"/>
      <c r="G2243" s="723"/>
      <c r="H2243" s="723"/>
      <c r="I2243" s="723"/>
      <c r="J2243" s="723"/>
      <c r="K2243" s="723"/>
      <c r="L2243" s="723"/>
      <c r="M2243" s="723"/>
      <c r="N2243" s="723"/>
      <c r="O2243" s="724"/>
      <c r="P2243" s="639"/>
      <c r="Q2243" s="639"/>
      <c r="R2243" s="639"/>
      <c r="S2243" s="639"/>
      <c r="T2243" s="639"/>
      <c r="U2243" s="639"/>
      <c r="V2243" s="639"/>
      <c r="W2243" s="639"/>
      <c r="X2243" s="639"/>
      <c r="Y2243" s="639"/>
      <c r="Z2243" s="639"/>
      <c r="AA2243" s="639"/>
      <c r="AB2243" s="639"/>
      <c r="AC2243" s="639"/>
      <c r="AD2243" s="639"/>
      <c r="AI2243">
        <f t="shared" si="1641"/>
        <v>0</v>
      </c>
      <c r="AJ2243">
        <f t="shared" si="1642"/>
        <v>0</v>
      </c>
      <c r="AK2243">
        <f t="shared" si="1643"/>
        <v>0</v>
      </c>
      <c r="AL2243">
        <f t="shared" si="1644"/>
        <v>0</v>
      </c>
      <c r="AM2243">
        <f t="shared" si="1645"/>
        <v>0</v>
      </c>
      <c r="AN2243">
        <f t="shared" si="1646"/>
        <v>0</v>
      </c>
      <c r="AO2243">
        <f t="shared" si="1647"/>
        <v>0</v>
      </c>
      <c r="AP2243">
        <f t="shared" si="1648"/>
        <v>0</v>
      </c>
      <c r="AQ2243">
        <f t="shared" si="1649"/>
        <v>0</v>
      </c>
      <c r="AR2243">
        <f t="shared" si="1650"/>
        <v>0</v>
      </c>
      <c r="AS2243">
        <f t="shared" si="1651"/>
        <v>0</v>
      </c>
      <c r="AT2243">
        <f t="shared" si="1652"/>
        <v>0</v>
      </c>
      <c r="AU2243">
        <f t="shared" si="1653"/>
        <v>0</v>
      </c>
      <c r="AV2243">
        <f t="shared" si="1654"/>
        <v>0</v>
      </c>
      <c r="AW2243">
        <f t="shared" si="1655"/>
        <v>0</v>
      </c>
      <c r="AX2243">
        <f t="shared" si="1656"/>
        <v>0</v>
      </c>
      <c r="AY2243">
        <f t="shared" si="1657"/>
        <v>0</v>
      </c>
      <c r="AZ2243">
        <f t="shared" si="1658"/>
        <v>0</v>
      </c>
      <c r="BA2243">
        <f t="shared" si="1659"/>
        <v>0</v>
      </c>
      <c r="BB2243">
        <f t="shared" si="1660"/>
        <v>0</v>
      </c>
      <c r="BC2243" s="356">
        <f t="shared" si="1661"/>
        <v>0</v>
      </c>
      <c r="BD2243" s="357">
        <f t="shared" si="1662"/>
        <v>0</v>
      </c>
      <c r="BE2243" s="358">
        <f t="shared" si="1663"/>
        <v>0</v>
      </c>
      <c r="BF2243" s="359">
        <f t="shared" si="1664"/>
        <v>0</v>
      </c>
      <c r="BG2243" s="356">
        <f t="shared" si="1665"/>
        <v>0</v>
      </c>
      <c r="BH2243" s="357">
        <f t="shared" si="1666"/>
        <v>0</v>
      </c>
      <c r="BI2243" s="358">
        <f t="shared" si="1667"/>
        <v>0</v>
      </c>
      <c r="BJ2243" s="359">
        <f t="shared" si="1668"/>
        <v>0</v>
      </c>
      <c r="BK2243" s="356">
        <f t="shared" si="1669"/>
        <v>0</v>
      </c>
      <c r="BL2243" s="357">
        <f t="shared" si="1670"/>
        <v>0</v>
      </c>
      <c r="BM2243" s="358">
        <f t="shared" si="1671"/>
        <v>0</v>
      </c>
      <c r="BN2243" s="359">
        <f t="shared" si="1672"/>
        <v>0</v>
      </c>
      <c r="BO2243" s="293">
        <f t="shared" si="1673"/>
        <v>0</v>
      </c>
      <c r="BP2243" s="352" t="str">
        <f>IF(BO2243=0,"",
IF(SUM($BO$2177:BO2243)=1,BQ2243,
IF($BO$2297&gt;SUM($BO$2177:BO2243),_xlfn.CONCAT(", ",BQ2243),
IF($BO$2297=SUM($BO$2177:BO2243),_xlfn.CONCAT(" y ",BQ2243)))))</f>
        <v/>
      </c>
      <c r="BQ2243" s="120" t="s">
        <v>5253</v>
      </c>
      <c r="BR2243" s="290">
        <f t="shared" si="1674"/>
        <v>0</v>
      </c>
      <c r="BS2243" s="293">
        <f t="shared" si="1675"/>
        <v>0</v>
      </c>
      <c r="BT2243" s="283" t="str">
        <f>IF(BS2243=0,"",
IF(SUM($BS$2177:BS2243)=1,BU2243,
IF($BS$2297&gt;SUM($BS$2177:BS2243),_xlfn.CONCAT(", ",BU2243),
IF($BS$2297=SUM($BS$2177:BS2243),_xlfn.CONCAT(" y ",BU2243)))))</f>
        <v/>
      </c>
      <c r="BU2243" s="120" t="s">
        <v>5253</v>
      </c>
    </row>
    <row r="2244" spans="3:73" ht="15" customHeight="1">
      <c r="C2244" s="74" t="s">
        <v>5254</v>
      </c>
      <c r="D2244" s="855" t="str">
        <f>IF(CNGE_2026_M1_Secc1_Sub1!$D108="","",CNGE_2026_M1_Secc1_Sub1!$D108)</f>
        <v/>
      </c>
      <c r="E2244" s="723"/>
      <c r="F2244" s="723"/>
      <c r="G2244" s="723"/>
      <c r="H2244" s="723"/>
      <c r="I2244" s="723"/>
      <c r="J2244" s="723"/>
      <c r="K2244" s="723"/>
      <c r="L2244" s="723"/>
      <c r="M2244" s="723"/>
      <c r="N2244" s="723"/>
      <c r="O2244" s="724"/>
      <c r="P2244" s="639"/>
      <c r="Q2244" s="639"/>
      <c r="R2244" s="639"/>
      <c r="S2244" s="639"/>
      <c r="T2244" s="639"/>
      <c r="U2244" s="639"/>
      <c r="V2244" s="639"/>
      <c r="W2244" s="639"/>
      <c r="X2244" s="639"/>
      <c r="Y2244" s="639"/>
      <c r="Z2244" s="639"/>
      <c r="AA2244" s="639"/>
      <c r="AB2244" s="639"/>
      <c r="AC2244" s="639"/>
      <c r="AD2244" s="639"/>
      <c r="AI2244">
        <f t="shared" si="1641"/>
        <v>0</v>
      </c>
      <c r="AJ2244">
        <f t="shared" si="1642"/>
        <v>0</v>
      </c>
      <c r="AK2244">
        <f t="shared" si="1643"/>
        <v>0</v>
      </c>
      <c r="AL2244">
        <f t="shared" si="1644"/>
        <v>0</v>
      </c>
      <c r="AM2244">
        <f t="shared" si="1645"/>
        <v>0</v>
      </c>
      <c r="AN2244">
        <f t="shared" si="1646"/>
        <v>0</v>
      </c>
      <c r="AO2244">
        <f t="shared" si="1647"/>
        <v>0</v>
      </c>
      <c r="AP2244">
        <f t="shared" si="1648"/>
        <v>0</v>
      </c>
      <c r="AQ2244">
        <f t="shared" si="1649"/>
        <v>0</v>
      </c>
      <c r="AR2244">
        <f t="shared" si="1650"/>
        <v>0</v>
      </c>
      <c r="AS2244">
        <f t="shared" si="1651"/>
        <v>0</v>
      </c>
      <c r="AT2244">
        <f t="shared" si="1652"/>
        <v>0</v>
      </c>
      <c r="AU2244">
        <f t="shared" si="1653"/>
        <v>0</v>
      </c>
      <c r="AV2244">
        <f t="shared" si="1654"/>
        <v>0</v>
      </c>
      <c r="AW2244">
        <f t="shared" si="1655"/>
        <v>0</v>
      </c>
      <c r="AX2244">
        <f t="shared" si="1656"/>
        <v>0</v>
      </c>
      <c r="AY2244">
        <f t="shared" si="1657"/>
        <v>0</v>
      </c>
      <c r="AZ2244">
        <f t="shared" si="1658"/>
        <v>0</v>
      </c>
      <c r="BA2244">
        <f t="shared" si="1659"/>
        <v>0</v>
      </c>
      <c r="BB2244">
        <f t="shared" si="1660"/>
        <v>0</v>
      </c>
      <c r="BC2244" s="356">
        <f t="shared" si="1661"/>
        <v>0</v>
      </c>
      <c r="BD2244" s="357">
        <f t="shared" si="1662"/>
        <v>0</v>
      </c>
      <c r="BE2244" s="358">
        <f t="shared" si="1663"/>
        <v>0</v>
      </c>
      <c r="BF2244" s="359">
        <f t="shared" si="1664"/>
        <v>0</v>
      </c>
      <c r="BG2244" s="356">
        <f t="shared" si="1665"/>
        <v>0</v>
      </c>
      <c r="BH2244" s="357">
        <f t="shared" si="1666"/>
        <v>0</v>
      </c>
      <c r="BI2244" s="358">
        <f t="shared" si="1667"/>
        <v>0</v>
      </c>
      <c r="BJ2244" s="359">
        <f t="shared" si="1668"/>
        <v>0</v>
      </c>
      <c r="BK2244" s="356">
        <f t="shared" si="1669"/>
        <v>0</v>
      </c>
      <c r="BL2244" s="357">
        <f t="shared" si="1670"/>
        <v>0</v>
      </c>
      <c r="BM2244" s="358">
        <f t="shared" si="1671"/>
        <v>0</v>
      </c>
      <c r="BN2244" s="359">
        <f t="shared" si="1672"/>
        <v>0</v>
      </c>
      <c r="BO2244" s="293">
        <f t="shared" si="1673"/>
        <v>0</v>
      </c>
      <c r="BP2244" s="352" t="str">
        <f>IF(BO2244=0,"",
IF(SUM($BO$2177:BO2244)=1,BQ2244,
IF($BO$2297&gt;SUM($BO$2177:BO2244),_xlfn.CONCAT(", ",BQ2244),
IF($BO$2297=SUM($BO$2177:BO2244),_xlfn.CONCAT(" y ",BQ2244)))))</f>
        <v/>
      </c>
      <c r="BQ2244" s="120" t="s">
        <v>5255</v>
      </c>
      <c r="BR2244" s="290">
        <f t="shared" si="1674"/>
        <v>0</v>
      </c>
      <c r="BS2244" s="293">
        <f t="shared" si="1675"/>
        <v>0</v>
      </c>
      <c r="BT2244" s="283" t="str">
        <f>IF(BS2244=0,"",
IF(SUM($BS$2177:BS2244)=1,BU2244,
IF($BS$2297&gt;SUM($BS$2177:BS2244),_xlfn.CONCAT(", ",BU2244),
IF($BS$2297=SUM($BS$2177:BS2244),_xlfn.CONCAT(" y ",BU2244)))))</f>
        <v/>
      </c>
      <c r="BU2244" s="120" t="s">
        <v>5255</v>
      </c>
    </row>
    <row r="2245" spans="3:73" ht="15" customHeight="1">
      <c r="C2245" s="74" t="s">
        <v>5256</v>
      </c>
      <c r="D2245" s="855" t="str">
        <f>IF(CNGE_2026_M1_Secc1_Sub1!$D109="","",CNGE_2026_M1_Secc1_Sub1!$D109)</f>
        <v/>
      </c>
      <c r="E2245" s="723"/>
      <c r="F2245" s="723"/>
      <c r="G2245" s="723"/>
      <c r="H2245" s="723"/>
      <c r="I2245" s="723"/>
      <c r="J2245" s="723"/>
      <c r="K2245" s="723"/>
      <c r="L2245" s="723"/>
      <c r="M2245" s="723"/>
      <c r="N2245" s="723"/>
      <c r="O2245" s="724"/>
      <c r="P2245" s="639"/>
      <c r="Q2245" s="639"/>
      <c r="R2245" s="639"/>
      <c r="S2245" s="639"/>
      <c r="T2245" s="639"/>
      <c r="U2245" s="639"/>
      <c r="V2245" s="639"/>
      <c r="W2245" s="639"/>
      <c r="X2245" s="639"/>
      <c r="Y2245" s="639"/>
      <c r="Z2245" s="639"/>
      <c r="AA2245" s="639"/>
      <c r="AB2245" s="639"/>
      <c r="AC2245" s="639"/>
      <c r="AD2245" s="639"/>
      <c r="AI2245">
        <f t="shared" si="1641"/>
        <v>0</v>
      </c>
      <c r="AJ2245">
        <f t="shared" si="1642"/>
        <v>0</v>
      </c>
      <c r="AK2245">
        <f t="shared" si="1643"/>
        <v>0</v>
      </c>
      <c r="AL2245">
        <f t="shared" si="1644"/>
        <v>0</v>
      </c>
      <c r="AM2245">
        <f t="shared" si="1645"/>
        <v>0</v>
      </c>
      <c r="AN2245">
        <f t="shared" si="1646"/>
        <v>0</v>
      </c>
      <c r="AO2245">
        <f t="shared" si="1647"/>
        <v>0</v>
      </c>
      <c r="AP2245">
        <f t="shared" si="1648"/>
        <v>0</v>
      </c>
      <c r="AQ2245">
        <f t="shared" si="1649"/>
        <v>0</v>
      </c>
      <c r="AR2245">
        <f t="shared" si="1650"/>
        <v>0</v>
      </c>
      <c r="AS2245">
        <f t="shared" si="1651"/>
        <v>0</v>
      </c>
      <c r="AT2245">
        <f t="shared" si="1652"/>
        <v>0</v>
      </c>
      <c r="AU2245">
        <f t="shared" si="1653"/>
        <v>0</v>
      </c>
      <c r="AV2245">
        <f t="shared" si="1654"/>
        <v>0</v>
      </c>
      <c r="AW2245">
        <f t="shared" si="1655"/>
        <v>0</v>
      </c>
      <c r="AX2245">
        <f t="shared" si="1656"/>
        <v>0</v>
      </c>
      <c r="AY2245">
        <f t="shared" si="1657"/>
        <v>0</v>
      </c>
      <c r="AZ2245">
        <f t="shared" si="1658"/>
        <v>0</v>
      </c>
      <c r="BA2245">
        <f t="shared" si="1659"/>
        <v>0</v>
      </c>
      <c r="BB2245">
        <f t="shared" si="1660"/>
        <v>0</v>
      </c>
      <c r="BC2245" s="356">
        <f t="shared" si="1661"/>
        <v>0</v>
      </c>
      <c r="BD2245" s="357">
        <f t="shared" si="1662"/>
        <v>0</v>
      </c>
      <c r="BE2245" s="358">
        <f t="shared" si="1663"/>
        <v>0</v>
      </c>
      <c r="BF2245" s="359">
        <f t="shared" si="1664"/>
        <v>0</v>
      </c>
      <c r="BG2245" s="356">
        <f t="shared" si="1665"/>
        <v>0</v>
      </c>
      <c r="BH2245" s="357">
        <f t="shared" si="1666"/>
        <v>0</v>
      </c>
      <c r="BI2245" s="358">
        <f t="shared" si="1667"/>
        <v>0</v>
      </c>
      <c r="BJ2245" s="359">
        <f t="shared" si="1668"/>
        <v>0</v>
      </c>
      <c r="BK2245" s="356">
        <f t="shared" si="1669"/>
        <v>0</v>
      </c>
      <c r="BL2245" s="357">
        <f t="shared" si="1670"/>
        <v>0</v>
      </c>
      <c r="BM2245" s="358">
        <f t="shared" si="1671"/>
        <v>0</v>
      </c>
      <c r="BN2245" s="359">
        <f t="shared" si="1672"/>
        <v>0</v>
      </c>
      <c r="BO2245" s="293">
        <f t="shared" si="1673"/>
        <v>0</v>
      </c>
      <c r="BP2245" s="352" t="str">
        <f>IF(BO2245=0,"",
IF(SUM($BO$2177:BO2245)=1,BQ2245,
IF($BO$2297&gt;SUM($BO$2177:BO2245),_xlfn.CONCAT(", ",BQ2245),
IF($BO$2297=SUM($BO$2177:BO2245),_xlfn.CONCAT(" y ",BQ2245)))))</f>
        <v/>
      </c>
      <c r="BQ2245" s="120" t="s">
        <v>5257</v>
      </c>
      <c r="BR2245" s="290">
        <f t="shared" si="1674"/>
        <v>0</v>
      </c>
      <c r="BS2245" s="293">
        <f t="shared" si="1675"/>
        <v>0</v>
      </c>
      <c r="BT2245" s="283" t="str">
        <f>IF(BS2245=0,"",
IF(SUM($BS$2177:BS2245)=1,BU2245,
IF($BS$2297&gt;SUM($BS$2177:BS2245),_xlfn.CONCAT(", ",BU2245),
IF($BS$2297=SUM($BS$2177:BS2245),_xlfn.CONCAT(" y ",BU2245)))))</f>
        <v/>
      </c>
      <c r="BU2245" s="120" t="s">
        <v>5257</v>
      </c>
    </row>
    <row r="2246" spans="3:73" ht="15" customHeight="1">
      <c r="C2246" s="74" t="s">
        <v>5258</v>
      </c>
      <c r="D2246" s="855" t="str">
        <f>IF(CNGE_2026_M1_Secc1_Sub1!$D110="","",CNGE_2026_M1_Secc1_Sub1!$D110)</f>
        <v/>
      </c>
      <c r="E2246" s="723"/>
      <c r="F2246" s="723"/>
      <c r="G2246" s="723"/>
      <c r="H2246" s="723"/>
      <c r="I2246" s="723"/>
      <c r="J2246" s="723"/>
      <c r="K2246" s="723"/>
      <c r="L2246" s="723"/>
      <c r="M2246" s="723"/>
      <c r="N2246" s="723"/>
      <c r="O2246" s="724"/>
      <c r="P2246" s="639"/>
      <c r="Q2246" s="639"/>
      <c r="R2246" s="639"/>
      <c r="S2246" s="639"/>
      <c r="T2246" s="639"/>
      <c r="U2246" s="639"/>
      <c r="V2246" s="639"/>
      <c r="W2246" s="639"/>
      <c r="X2246" s="639"/>
      <c r="Y2246" s="639"/>
      <c r="Z2246" s="639"/>
      <c r="AA2246" s="639"/>
      <c r="AB2246" s="639"/>
      <c r="AC2246" s="639"/>
      <c r="AD2246" s="639"/>
      <c r="AI2246">
        <f t="shared" si="1641"/>
        <v>0</v>
      </c>
      <c r="AJ2246">
        <f t="shared" si="1642"/>
        <v>0</v>
      </c>
      <c r="AK2246">
        <f t="shared" si="1643"/>
        <v>0</v>
      </c>
      <c r="AL2246">
        <f t="shared" si="1644"/>
        <v>0</v>
      </c>
      <c r="AM2246">
        <f t="shared" si="1645"/>
        <v>0</v>
      </c>
      <c r="AN2246">
        <f t="shared" si="1646"/>
        <v>0</v>
      </c>
      <c r="AO2246">
        <f t="shared" si="1647"/>
        <v>0</v>
      </c>
      <c r="AP2246">
        <f t="shared" si="1648"/>
        <v>0</v>
      </c>
      <c r="AQ2246">
        <f t="shared" si="1649"/>
        <v>0</v>
      </c>
      <c r="AR2246">
        <f t="shared" si="1650"/>
        <v>0</v>
      </c>
      <c r="AS2246">
        <f t="shared" si="1651"/>
        <v>0</v>
      </c>
      <c r="AT2246">
        <f t="shared" si="1652"/>
        <v>0</v>
      </c>
      <c r="AU2246">
        <f t="shared" si="1653"/>
        <v>0</v>
      </c>
      <c r="AV2246">
        <f t="shared" si="1654"/>
        <v>0</v>
      </c>
      <c r="AW2246">
        <f t="shared" si="1655"/>
        <v>0</v>
      </c>
      <c r="AX2246">
        <f t="shared" si="1656"/>
        <v>0</v>
      </c>
      <c r="AY2246">
        <f t="shared" si="1657"/>
        <v>0</v>
      </c>
      <c r="AZ2246">
        <f t="shared" si="1658"/>
        <v>0</v>
      </c>
      <c r="BA2246">
        <f t="shared" si="1659"/>
        <v>0</v>
      </c>
      <c r="BB2246">
        <f t="shared" si="1660"/>
        <v>0</v>
      </c>
      <c r="BC2246" s="356">
        <f t="shared" si="1661"/>
        <v>0</v>
      </c>
      <c r="BD2246" s="357">
        <f t="shared" si="1662"/>
        <v>0</v>
      </c>
      <c r="BE2246" s="358">
        <f t="shared" si="1663"/>
        <v>0</v>
      </c>
      <c r="BF2246" s="359">
        <f t="shared" si="1664"/>
        <v>0</v>
      </c>
      <c r="BG2246" s="356">
        <f t="shared" si="1665"/>
        <v>0</v>
      </c>
      <c r="BH2246" s="357">
        <f t="shared" si="1666"/>
        <v>0</v>
      </c>
      <c r="BI2246" s="358">
        <f t="shared" si="1667"/>
        <v>0</v>
      </c>
      <c r="BJ2246" s="359">
        <f t="shared" si="1668"/>
        <v>0</v>
      </c>
      <c r="BK2246" s="356">
        <f t="shared" si="1669"/>
        <v>0</v>
      </c>
      <c r="BL2246" s="357">
        <f t="shared" si="1670"/>
        <v>0</v>
      </c>
      <c r="BM2246" s="358">
        <f t="shared" si="1671"/>
        <v>0</v>
      </c>
      <c r="BN2246" s="359">
        <f t="shared" si="1672"/>
        <v>0</v>
      </c>
      <c r="BO2246" s="293">
        <f t="shared" si="1673"/>
        <v>0</v>
      </c>
      <c r="BP2246" s="352" t="str">
        <f>IF(BO2246=0,"",
IF(SUM($BO$2177:BO2246)=1,BQ2246,
IF($BO$2297&gt;SUM($BO$2177:BO2246),_xlfn.CONCAT(", ",BQ2246),
IF($BO$2297=SUM($BO$2177:BO2246),_xlfn.CONCAT(" y ",BQ2246)))))</f>
        <v/>
      </c>
      <c r="BQ2246" s="120" t="s">
        <v>5259</v>
      </c>
      <c r="BR2246" s="290">
        <f t="shared" si="1674"/>
        <v>0</v>
      </c>
      <c r="BS2246" s="293">
        <f t="shared" si="1675"/>
        <v>0</v>
      </c>
      <c r="BT2246" s="283" t="str">
        <f>IF(BS2246=0,"",
IF(SUM($BS$2177:BS2246)=1,BU2246,
IF($BS$2297&gt;SUM($BS$2177:BS2246),_xlfn.CONCAT(", ",BU2246),
IF($BS$2297=SUM($BS$2177:BS2246),_xlfn.CONCAT(" y ",BU2246)))))</f>
        <v/>
      </c>
      <c r="BU2246" s="120" t="s">
        <v>5259</v>
      </c>
    </row>
    <row r="2247" spans="3:73" ht="15" customHeight="1">
      <c r="C2247" s="74" t="s">
        <v>5260</v>
      </c>
      <c r="D2247" s="855" t="str">
        <f>IF(CNGE_2026_M1_Secc1_Sub1!$D111="","",CNGE_2026_M1_Secc1_Sub1!$D111)</f>
        <v/>
      </c>
      <c r="E2247" s="723"/>
      <c r="F2247" s="723"/>
      <c r="G2247" s="723"/>
      <c r="H2247" s="723"/>
      <c r="I2247" s="723"/>
      <c r="J2247" s="723"/>
      <c r="K2247" s="723"/>
      <c r="L2247" s="723"/>
      <c r="M2247" s="723"/>
      <c r="N2247" s="723"/>
      <c r="O2247" s="724"/>
      <c r="P2247" s="639"/>
      <c r="Q2247" s="639"/>
      <c r="R2247" s="639"/>
      <c r="S2247" s="639"/>
      <c r="T2247" s="639"/>
      <c r="U2247" s="639"/>
      <c r="V2247" s="639"/>
      <c r="W2247" s="639"/>
      <c r="X2247" s="639"/>
      <c r="Y2247" s="639"/>
      <c r="Z2247" s="639"/>
      <c r="AA2247" s="639"/>
      <c r="AB2247" s="639"/>
      <c r="AC2247" s="639"/>
      <c r="AD2247" s="639"/>
      <c r="AI2247">
        <f t="shared" si="1641"/>
        <v>0</v>
      </c>
      <c r="AJ2247">
        <f t="shared" si="1642"/>
        <v>0</v>
      </c>
      <c r="AK2247">
        <f t="shared" si="1643"/>
        <v>0</v>
      </c>
      <c r="AL2247">
        <f t="shared" si="1644"/>
        <v>0</v>
      </c>
      <c r="AM2247">
        <f t="shared" si="1645"/>
        <v>0</v>
      </c>
      <c r="AN2247">
        <f t="shared" si="1646"/>
        <v>0</v>
      </c>
      <c r="AO2247">
        <f t="shared" si="1647"/>
        <v>0</v>
      </c>
      <c r="AP2247">
        <f t="shared" si="1648"/>
        <v>0</v>
      </c>
      <c r="AQ2247">
        <f t="shared" si="1649"/>
        <v>0</v>
      </c>
      <c r="AR2247">
        <f t="shared" si="1650"/>
        <v>0</v>
      </c>
      <c r="AS2247">
        <f t="shared" si="1651"/>
        <v>0</v>
      </c>
      <c r="AT2247">
        <f t="shared" si="1652"/>
        <v>0</v>
      </c>
      <c r="AU2247">
        <f t="shared" si="1653"/>
        <v>0</v>
      </c>
      <c r="AV2247">
        <f t="shared" si="1654"/>
        <v>0</v>
      </c>
      <c r="AW2247">
        <f t="shared" si="1655"/>
        <v>0</v>
      </c>
      <c r="AX2247">
        <f t="shared" si="1656"/>
        <v>0</v>
      </c>
      <c r="AY2247">
        <f t="shared" si="1657"/>
        <v>0</v>
      </c>
      <c r="AZ2247">
        <f t="shared" si="1658"/>
        <v>0</v>
      </c>
      <c r="BA2247">
        <f t="shared" si="1659"/>
        <v>0</v>
      </c>
      <c r="BB2247">
        <f t="shared" si="1660"/>
        <v>0</v>
      </c>
      <c r="BC2247" s="356">
        <f t="shared" si="1661"/>
        <v>0</v>
      </c>
      <c r="BD2247" s="357">
        <f t="shared" si="1662"/>
        <v>0</v>
      </c>
      <c r="BE2247" s="358">
        <f t="shared" si="1663"/>
        <v>0</v>
      </c>
      <c r="BF2247" s="359">
        <f t="shared" si="1664"/>
        <v>0</v>
      </c>
      <c r="BG2247" s="356">
        <f t="shared" si="1665"/>
        <v>0</v>
      </c>
      <c r="BH2247" s="357">
        <f t="shared" si="1666"/>
        <v>0</v>
      </c>
      <c r="BI2247" s="358">
        <f t="shared" si="1667"/>
        <v>0</v>
      </c>
      <c r="BJ2247" s="359">
        <f t="shared" si="1668"/>
        <v>0</v>
      </c>
      <c r="BK2247" s="356">
        <f t="shared" si="1669"/>
        <v>0</v>
      </c>
      <c r="BL2247" s="357">
        <f t="shared" si="1670"/>
        <v>0</v>
      </c>
      <c r="BM2247" s="358">
        <f t="shared" si="1671"/>
        <v>0</v>
      </c>
      <c r="BN2247" s="359">
        <f t="shared" si="1672"/>
        <v>0</v>
      </c>
      <c r="BO2247" s="293">
        <f t="shared" si="1673"/>
        <v>0</v>
      </c>
      <c r="BP2247" s="352" t="str">
        <f>IF(BO2247=0,"",
IF(SUM($BO$2177:BO2247)=1,BQ2247,
IF($BO$2297&gt;SUM($BO$2177:BO2247),_xlfn.CONCAT(", ",BQ2247),
IF($BO$2297=SUM($BO$2177:BO2247),_xlfn.CONCAT(" y ",BQ2247)))))</f>
        <v/>
      </c>
      <c r="BQ2247" s="120" t="s">
        <v>5261</v>
      </c>
      <c r="BR2247" s="290">
        <f t="shared" si="1674"/>
        <v>0</v>
      </c>
      <c r="BS2247" s="293">
        <f t="shared" si="1675"/>
        <v>0</v>
      </c>
      <c r="BT2247" s="283" t="str">
        <f>IF(BS2247=0,"",
IF(SUM($BS$2177:BS2247)=1,BU2247,
IF($BS$2297&gt;SUM($BS$2177:BS2247),_xlfn.CONCAT(", ",BU2247),
IF($BS$2297=SUM($BS$2177:BS2247),_xlfn.CONCAT(" y ",BU2247)))))</f>
        <v/>
      </c>
      <c r="BU2247" s="120" t="s">
        <v>5261</v>
      </c>
    </row>
    <row r="2248" spans="3:73" ht="15" customHeight="1">
      <c r="C2248" s="74" t="s">
        <v>5262</v>
      </c>
      <c r="D2248" s="855" t="str">
        <f>IF(CNGE_2026_M1_Secc1_Sub1!$D112="","",CNGE_2026_M1_Secc1_Sub1!$D112)</f>
        <v/>
      </c>
      <c r="E2248" s="723"/>
      <c r="F2248" s="723"/>
      <c r="G2248" s="723"/>
      <c r="H2248" s="723"/>
      <c r="I2248" s="723"/>
      <c r="J2248" s="723"/>
      <c r="K2248" s="723"/>
      <c r="L2248" s="723"/>
      <c r="M2248" s="723"/>
      <c r="N2248" s="723"/>
      <c r="O2248" s="724"/>
      <c r="P2248" s="639"/>
      <c r="Q2248" s="639"/>
      <c r="R2248" s="639"/>
      <c r="S2248" s="639"/>
      <c r="T2248" s="639"/>
      <c r="U2248" s="639"/>
      <c r="V2248" s="639"/>
      <c r="W2248" s="639"/>
      <c r="X2248" s="639"/>
      <c r="Y2248" s="639"/>
      <c r="Z2248" s="639"/>
      <c r="AA2248" s="639"/>
      <c r="AB2248" s="639"/>
      <c r="AC2248" s="639"/>
      <c r="AD2248" s="639"/>
      <c r="AI2248">
        <f t="shared" si="1641"/>
        <v>0</v>
      </c>
      <c r="AJ2248">
        <f t="shared" si="1642"/>
        <v>0</v>
      </c>
      <c r="AK2248">
        <f t="shared" si="1643"/>
        <v>0</v>
      </c>
      <c r="AL2248">
        <f t="shared" si="1644"/>
        <v>0</v>
      </c>
      <c r="AM2248">
        <f t="shared" si="1645"/>
        <v>0</v>
      </c>
      <c r="AN2248">
        <f t="shared" si="1646"/>
        <v>0</v>
      </c>
      <c r="AO2248">
        <f t="shared" si="1647"/>
        <v>0</v>
      </c>
      <c r="AP2248">
        <f t="shared" si="1648"/>
        <v>0</v>
      </c>
      <c r="AQ2248">
        <f t="shared" si="1649"/>
        <v>0</v>
      </c>
      <c r="AR2248">
        <f t="shared" si="1650"/>
        <v>0</v>
      </c>
      <c r="AS2248">
        <f t="shared" si="1651"/>
        <v>0</v>
      </c>
      <c r="AT2248">
        <f t="shared" si="1652"/>
        <v>0</v>
      </c>
      <c r="AU2248">
        <f t="shared" si="1653"/>
        <v>0</v>
      </c>
      <c r="AV2248">
        <f t="shared" si="1654"/>
        <v>0</v>
      </c>
      <c r="AW2248">
        <f t="shared" si="1655"/>
        <v>0</v>
      </c>
      <c r="AX2248">
        <f t="shared" si="1656"/>
        <v>0</v>
      </c>
      <c r="AY2248">
        <f t="shared" si="1657"/>
        <v>0</v>
      </c>
      <c r="AZ2248">
        <f t="shared" si="1658"/>
        <v>0</v>
      </c>
      <c r="BA2248">
        <f t="shared" si="1659"/>
        <v>0</v>
      </c>
      <c r="BB2248">
        <f t="shared" si="1660"/>
        <v>0</v>
      </c>
      <c r="BC2248" s="356">
        <f t="shared" si="1661"/>
        <v>0</v>
      </c>
      <c r="BD2248" s="357">
        <f t="shared" si="1662"/>
        <v>0</v>
      </c>
      <c r="BE2248" s="358">
        <f t="shared" si="1663"/>
        <v>0</v>
      </c>
      <c r="BF2248" s="359">
        <f t="shared" si="1664"/>
        <v>0</v>
      </c>
      <c r="BG2248" s="356">
        <f t="shared" si="1665"/>
        <v>0</v>
      </c>
      <c r="BH2248" s="357">
        <f t="shared" si="1666"/>
        <v>0</v>
      </c>
      <c r="BI2248" s="358">
        <f t="shared" si="1667"/>
        <v>0</v>
      </c>
      <c r="BJ2248" s="359">
        <f t="shared" si="1668"/>
        <v>0</v>
      </c>
      <c r="BK2248" s="356">
        <f t="shared" si="1669"/>
        <v>0</v>
      </c>
      <c r="BL2248" s="357">
        <f t="shared" si="1670"/>
        <v>0</v>
      </c>
      <c r="BM2248" s="358">
        <f t="shared" si="1671"/>
        <v>0</v>
      </c>
      <c r="BN2248" s="359">
        <f t="shared" si="1672"/>
        <v>0</v>
      </c>
      <c r="BO2248" s="293">
        <f t="shared" si="1673"/>
        <v>0</v>
      </c>
      <c r="BP2248" s="352" t="str">
        <f>IF(BO2248=0,"",
IF(SUM($BO$2177:BO2248)=1,BQ2248,
IF($BO$2297&gt;SUM($BO$2177:BO2248),_xlfn.CONCAT(", ",BQ2248),
IF($BO$2297=SUM($BO$2177:BO2248),_xlfn.CONCAT(" y ",BQ2248)))))</f>
        <v/>
      </c>
      <c r="BQ2248" s="120" t="s">
        <v>5263</v>
      </c>
      <c r="BR2248" s="290">
        <f t="shared" si="1674"/>
        <v>0</v>
      </c>
      <c r="BS2248" s="293">
        <f t="shared" si="1675"/>
        <v>0</v>
      </c>
      <c r="BT2248" s="283" t="str">
        <f>IF(BS2248=0,"",
IF(SUM($BS$2177:BS2248)=1,BU2248,
IF($BS$2297&gt;SUM($BS$2177:BS2248),_xlfn.CONCAT(", ",BU2248),
IF($BS$2297=SUM($BS$2177:BS2248),_xlfn.CONCAT(" y ",BU2248)))))</f>
        <v/>
      </c>
      <c r="BU2248" s="120" t="s">
        <v>5263</v>
      </c>
    </row>
    <row r="2249" spans="3:73" ht="15" customHeight="1">
      <c r="C2249" s="74" t="s">
        <v>5264</v>
      </c>
      <c r="D2249" s="855" t="str">
        <f>IF(CNGE_2026_M1_Secc1_Sub1!$D113="","",CNGE_2026_M1_Secc1_Sub1!$D113)</f>
        <v/>
      </c>
      <c r="E2249" s="723"/>
      <c r="F2249" s="723"/>
      <c r="G2249" s="723"/>
      <c r="H2249" s="723"/>
      <c r="I2249" s="723"/>
      <c r="J2249" s="723"/>
      <c r="K2249" s="723"/>
      <c r="L2249" s="723"/>
      <c r="M2249" s="723"/>
      <c r="N2249" s="723"/>
      <c r="O2249" s="724"/>
      <c r="P2249" s="639"/>
      <c r="Q2249" s="639"/>
      <c r="R2249" s="639"/>
      <c r="S2249" s="639"/>
      <c r="T2249" s="639"/>
      <c r="U2249" s="639"/>
      <c r="V2249" s="639"/>
      <c r="W2249" s="639"/>
      <c r="X2249" s="639"/>
      <c r="Y2249" s="639"/>
      <c r="Z2249" s="639"/>
      <c r="AA2249" s="639"/>
      <c r="AB2249" s="639"/>
      <c r="AC2249" s="639"/>
      <c r="AD2249" s="639"/>
      <c r="AI2249">
        <f t="shared" si="1641"/>
        <v>0</v>
      </c>
      <c r="AJ2249">
        <f t="shared" si="1642"/>
        <v>0</v>
      </c>
      <c r="AK2249">
        <f t="shared" si="1643"/>
        <v>0</v>
      </c>
      <c r="AL2249">
        <f t="shared" si="1644"/>
        <v>0</v>
      </c>
      <c r="AM2249">
        <f t="shared" si="1645"/>
        <v>0</v>
      </c>
      <c r="AN2249">
        <f t="shared" si="1646"/>
        <v>0</v>
      </c>
      <c r="AO2249">
        <f t="shared" si="1647"/>
        <v>0</v>
      </c>
      <c r="AP2249">
        <f t="shared" si="1648"/>
        <v>0</v>
      </c>
      <c r="AQ2249">
        <f t="shared" si="1649"/>
        <v>0</v>
      </c>
      <c r="AR2249">
        <f t="shared" si="1650"/>
        <v>0</v>
      </c>
      <c r="AS2249">
        <f t="shared" si="1651"/>
        <v>0</v>
      </c>
      <c r="AT2249">
        <f t="shared" si="1652"/>
        <v>0</v>
      </c>
      <c r="AU2249">
        <f t="shared" si="1653"/>
        <v>0</v>
      </c>
      <c r="AV2249">
        <f t="shared" si="1654"/>
        <v>0</v>
      </c>
      <c r="AW2249">
        <f t="shared" si="1655"/>
        <v>0</v>
      </c>
      <c r="AX2249">
        <f t="shared" si="1656"/>
        <v>0</v>
      </c>
      <c r="AY2249">
        <f t="shared" si="1657"/>
        <v>0</v>
      </c>
      <c r="AZ2249">
        <f t="shared" si="1658"/>
        <v>0</v>
      </c>
      <c r="BA2249">
        <f t="shared" si="1659"/>
        <v>0</v>
      </c>
      <c r="BB2249">
        <f t="shared" si="1660"/>
        <v>0</v>
      </c>
      <c r="BC2249" s="356">
        <f t="shared" si="1661"/>
        <v>0</v>
      </c>
      <c r="BD2249" s="357">
        <f t="shared" si="1662"/>
        <v>0</v>
      </c>
      <c r="BE2249" s="358">
        <f t="shared" si="1663"/>
        <v>0</v>
      </c>
      <c r="BF2249" s="359">
        <f t="shared" si="1664"/>
        <v>0</v>
      </c>
      <c r="BG2249" s="356">
        <f t="shared" si="1665"/>
        <v>0</v>
      </c>
      <c r="BH2249" s="357">
        <f t="shared" si="1666"/>
        <v>0</v>
      </c>
      <c r="BI2249" s="358">
        <f t="shared" si="1667"/>
        <v>0</v>
      </c>
      <c r="BJ2249" s="359">
        <f t="shared" si="1668"/>
        <v>0</v>
      </c>
      <c r="BK2249" s="356">
        <f t="shared" si="1669"/>
        <v>0</v>
      </c>
      <c r="BL2249" s="357">
        <f t="shared" si="1670"/>
        <v>0</v>
      </c>
      <c r="BM2249" s="358">
        <f t="shared" si="1671"/>
        <v>0</v>
      </c>
      <c r="BN2249" s="359">
        <f t="shared" si="1672"/>
        <v>0</v>
      </c>
      <c r="BO2249" s="293">
        <f t="shared" si="1673"/>
        <v>0</v>
      </c>
      <c r="BP2249" s="352" t="str">
        <f>IF(BO2249=0,"",
IF(SUM($BO$2177:BO2249)=1,BQ2249,
IF($BO$2297&gt;SUM($BO$2177:BO2249),_xlfn.CONCAT(", ",BQ2249),
IF($BO$2297=SUM($BO$2177:BO2249),_xlfn.CONCAT(" y ",BQ2249)))))</f>
        <v/>
      </c>
      <c r="BQ2249" s="120" t="s">
        <v>5265</v>
      </c>
      <c r="BR2249" s="290">
        <f t="shared" si="1674"/>
        <v>0</v>
      </c>
      <c r="BS2249" s="293">
        <f t="shared" si="1675"/>
        <v>0</v>
      </c>
      <c r="BT2249" s="283" t="str">
        <f>IF(BS2249=0,"",
IF(SUM($BS$2177:BS2249)=1,BU2249,
IF($BS$2297&gt;SUM($BS$2177:BS2249),_xlfn.CONCAT(", ",BU2249),
IF($BS$2297=SUM($BS$2177:BS2249),_xlfn.CONCAT(" y ",BU2249)))))</f>
        <v/>
      </c>
      <c r="BU2249" s="120" t="s">
        <v>5265</v>
      </c>
    </row>
    <row r="2250" spans="3:73" ht="15" customHeight="1">
      <c r="C2250" s="74" t="s">
        <v>5266</v>
      </c>
      <c r="D2250" s="855" t="str">
        <f>IF(CNGE_2026_M1_Secc1_Sub1!$D114="","",CNGE_2026_M1_Secc1_Sub1!$D114)</f>
        <v/>
      </c>
      <c r="E2250" s="723"/>
      <c r="F2250" s="723"/>
      <c r="G2250" s="723"/>
      <c r="H2250" s="723"/>
      <c r="I2250" s="723"/>
      <c r="J2250" s="723"/>
      <c r="K2250" s="723"/>
      <c r="L2250" s="723"/>
      <c r="M2250" s="723"/>
      <c r="N2250" s="723"/>
      <c r="O2250" s="724"/>
      <c r="P2250" s="639"/>
      <c r="Q2250" s="639"/>
      <c r="R2250" s="639"/>
      <c r="S2250" s="639"/>
      <c r="T2250" s="639"/>
      <c r="U2250" s="639"/>
      <c r="V2250" s="639"/>
      <c r="W2250" s="639"/>
      <c r="X2250" s="639"/>
      <c r="Y2250" s="639"/>
      <c r="Z2250" s="639"/>
      <c r="AA2250" s="639"/>
      <c r="AB2250" s="639"/>
      <c r="AC2250" s="639"/>
      <c r="AD2250" s="639"/>
      <c r="AI2250">
        <f t="shared" si="1641"/>
        <v>0</v>
      </c>
      <c r="AJ2250">
        <f t="shared" si="1642"/>
        <v>0</v>
      </c>
      <c r="AK2250">
        <f t="shared" si="1643"/>
        <v>0</v>
      </c>
      <c r="AL2250">
        <f t="shared" si="1644"/>
        <v>0</v>
      </c>
      <c r="AM2250">
        <f t="shared" si="1645"/>
        <v>0</v>
      </c>
      <c r="AN2250">
        <f t="shared" si="1646"/>
        <v>0</v>
      </c>
      <c r="AO2250">
        <f t="shared" si="1647"/>
        <v>0</v>
      </c>
      <c r="AP2250">
        <f t="shared" si="1648"/>
        <v>0</v>
      </c>
      <c r="AQ2250">
        <f t="shared" si="1649"/>
        <v>0</v>
      </c>
      <c r="AR2250">
        <f t="shared" si="1650"/>
        <v>0</v>
      </c>
      <c r="AS2250">
        <f t="shared" si="1651"/>
        <v>0</v>
      </c>
      <c r="AT2250">
        <f t="shared" si="1652"/>
        <v>0</v>
      </c>
      <c r="AU2250">
        <f t="shared" si="1653"/>
        <v>0</v>
      </c>
      <c r="AV2250">
        <f t="shared" si="1654"/>
        <v>0</v>
      </c>
      <c r="AW2250">
        <f t="shared" si="1655"/>
        <v>0</v>
      </c>
      <c r="AX2250">
        <f t="shared" si="1656"/>
        <v>0</v>
      </c>
      <c r="AY2250">
        <f t="shared" si="1657"/>
        <v>0</v>
      </c>
      <c r="AZ2250">
        <f t="shared" si="1658"/>
        <v>0</v>
      </c>
      <c r="BA2250">
        <f t="shared" si="1659"/>
        <v>0</v>
      </c>
      <c r="BB2250">
        <f t="shared" si="1660"/>
        <v>0</v>
      </c>
      <c r="BC2250" s="356">
        <f t="shared" si="1661"/>
        <v>0</v>
      </c>
      <c r="BD2250" s="357">
        <f t="shared" si="1662"/>
        <v>0</v>
      </c>
      <c r="BE2250" s="358">
        <f t="shared" si="1663"/>
        <v>0</v>
      </c>
      <c r="BF2250" s="359">
        <f t="shared" si="1664"/>
        <v>0</v>
      </c>
      <c r="BG2250" s="356">
        <f t="shared" si="1665"/>
        <v>0</v>
      </c>
      <c r="BH2250" s="357">
        <f t="shared" si="1666"/>
        <v>0</v>
      </c>
      <c r="BI2250" s="358">
        <f t="shared" si="1667"/>
        <v>0</v>
      </c>
      <c r="BJ2250" s="359">
        <f t="shared" si="1668"/>
        <v>0</v>
      </c>
      <c r="BK2250" s="356">
        <f t="shared" si="1669"/>
        <v>0</v>
      </c>
      <c r="BL2250" s="357">
        <f t="shared" si="1670"/>
        <v>0</v>
      </c>
      <c r="BM2250" s="358">
        <f t="shared" si="1671"/>
        <v>0</v>
      </c>
      <c r="BN2250" s="359">
        <f t="shared" si="1672"/>
        <v>0</v>
      </c>
      <c r="BO2250" s="293">
        <f t="shared" si="1673"/>
        <v>0</v>
      </c>
      <c r="BP2250" s="352" t="str">
        <f>IF(BO2250=0,"",
IF(SUM($BO$2177:BO2250)=1,BQ2250,
IF($BO$2297&gt;SUM($BO$2177:BO2250),_xlfn.CONCAT(", ",BQ2250),
IF($BO$2297=SUM($BO$2177:BO2250),_xlfn.CONCAT(" y ",BQ2250)))))</f>
        <v/>
      </c>
      <c r="BQ2250" s="120" t="s">
        <v>5267</v>
      </c>
      <c r="BR2250" s="290">
        <f t="shared" si="1674"/>
        <v>0</v>
      </c>
      <c r="BS2250" s="293">
        <f t="shared" si="1675"/>
        <v>0</v>
      </c>
      <c r="BT2250" s="283" t="str">
        <f>IF(BS2250=0,"",
IF(SUM($BS$2177:BS2250)=1,BU2250,
IF($BS$2297&gt;SUM($BS$2177:BS2250),_xlfn.CONCAT(", ",BU2250),
IF($BS$2297=SUM($BS$2177:BS2250),_xlfn.CONCAT(" y ",BU2250)))))</f>
        <v/>
      </c>
      <c r="BU2250" s="120" t="s">
        <v>5267</v>
      </c>
    </row>
    <row r="2251" spans="3:73" ht="15" customHeight="1">
      <c r="C2251" s="74" t="s">
        <v>5268</v>
      </c>
      <c r="D2251" s="855" t="str">
        <f>IF(CNGE_2026_M1_Secc1_Sub1!$D115="","",CNGE_2026_M1_Secc1_Sub1!$D115)</f>
        <v/>
      </c>
      <c r="E2251" s="723"/>
      <c r="F2251" s="723"/>
      <c r="G2251" s="723"/>
      <c r="H2251" s="723"/>
      <c r="I2251" s="723"/>
      <c r="J2251" s="723"/>
      <c r="K2251" s="723"/>
      <c r="L2251" s="723"/>
      <c r="M2251" s="723"/>
      <c r="N2251" s="723"/>
      <c r="O2251" s="724"/>
      <c r="P2251" s="639"/>
      <c r="Q2251" s="639"/>
      <c r="R2251" s="639"/>
      <c r="S2251" s="639"/>
      <c r="T2251" s="639"/>
      <c r="U2251" s="639"/>
      <c r="V2251" s="639"/>
      <c r="W2251" s="639"/>
      <c r="X2251" s="639"/>
      <c r="Y2251" s="639"/>
      <c r="Z2251" s="639"/>
      <c r="AA2251" s="639"/>
      <c r="AB2251" s="639"/>
      <c r="AC2251" s="639"/>
      <c r="AD2251" s="639"/>
      <c r="AI2251">
        <f t="shared" si="1641"/>
        <v>0</v>
      </c>
      <c r="AJ2251">
        <f t="shared" si="1642"/>
        <v>0</v>
      </c>
      <c r="AK2251">
        <f t="shared" si="1643"/>
        <v>0</v>
      </c>
      <c r="AL2251">
        <f t="shared" si="1644"/>
        <v>0</v>
      </c>
      <c r="AM2251">
        <f t="shared" si="1645"/>
        <v>0</v>
      </c>
      <c r="AN2251">
        <f t="shared" si="1646"/>
        <v>0</v>
      </c>
      <c r="AO2251">
        <f t="shared" si="1647"/>
        <v>0</v>
      </c>
      <c r="AP2251">
        <f t="shared" si="1648"/>
        <v>0</v>
      </c>
      <c r="AQ2251">
        <f t="shared" si="1649"/>
        <v>0</v>
      </c>
      <c r="AR2251">
        <f t="shared" si="1650"/>
        <v>0</v>
      </c>
      <c r="AS2251">
        <f t="shared" si="1651"/>
        <v>0</v>
      </c>
      <c r="AT2251">
        <f t="shared" si="1652"/>
        <v>0</v>
      </c>
      <c r="AU2251">
        <f t="shared" si="1653"/>
        <v>0</v>
      </c>
      <c r="AV2251">
        <f t="shared" si="1654"/>
        <v>0</v>
      </c>
      <c r="AW2251">
        <f t="shared" si="1655"/>
        <v>0</v>
      </c>
      <c r="AX2251">
        <f t="shared" si="1656"/>
        <v>0</v>
      </c>
      <c r="AY2251">
        <f t="shared" si="1657"/>
        <v>0</v>
      </c>
      <c r="AZ2251">
        <f t="shared" si="1658"/>
        <v>0</v>
      </c>
      <c r="BA2251">
        <f t="shared" si="1659"/>
        <v>0</v>
      </c>
      <c r="BB2251">
        <f t="shared" si="1660"/>
        <v>0</v>
      </c>
      <c r="BC2251" s="356">
        <f t="shared" si="1661"/>
        <v>0</v>
      </c>
      <c r="BD2251" s="357">
        <f t="shared" si="1662"/>
        <v>0</v>
      </c>
      <c r="BE2251" s="358">
        <f t="shared" si="1663"/>
        <v>0</v>
      </c>
      <c r="BF2251" s="359">
        <f t="shared" si="1664"/>
        <v>0</v>
      </c>
      <c r="BG2251" s="356">
        <f t="shared" si="1665"/>
        <v>0</v>
      </c>
      <c r="BH2251" s="357">
        <f t="shared" si="1666"/>
        <v>0</v>
      </c>
      <c r="BI2251" s="358">
        <f t="shared" si="1667"/>
        <v>0</v>
      </c>
      <c r="BJ2251" s="359">
        <f t="shared" si="1668"/>
        <v>0</v>
      </c>
      <c r="BK2251" s="356">
        <f t="shared" si="1669"/>
        <v>0</v>
      </c>
      <c r="BL2251" s="357">
        <f t="shared" si="1670"/>
        <v>0</v>
      </c>
      <c r="BM2251" s="358">
        <f t="shared" si="1671"/>
        <v>0</v>
      </c>
      <c r="BN2251" s="359">
        <f t="shared" si="1672"/>
        <v>0</v>
      </c>
      <c r="BO2251" s="293">
        <f t="shared" si="1673"/>
        <v>0</v>
      </c>
      <c r="BP2251" s="352" t="str">
        <f>IF(BO2251=0,"",
IF(SUM($BO$2177:BO2251)=1,BQ2251,
IF($BO$2297&gt;SUM($BO$2177:BO2251),_xlfn.CONCAT(", ",BQ2251),
IF($BO$2297=SUM($BO$2177:BO2251),_xlfn.CONCAT(" y ",BQ2251)))))</f>
        <v/>
      </c>
      <c r="BQ2251" s="120" t="s">
        <v>5269</v>
      </c>
      <c r="BR2251" s="290">
        <f t="shared" si="1674"/>
        <v>0</v>
      </c>
      <c r="BS2251" s="293">
        <f t="shared" si="1675"/>
        <v>0</v>
      </c>
      <c r="BT2251" s="283" t="str">
        <f>IF(BS2251=0,"",
IF(SUM($BS$2177:BS2251)=1,BU2251,
IF($BS$2297&gt;SUM($BS$2177:BS2251),_xlfn.CONCAT(", ",BU2251),
IF($BS$2297=SUM($BS$2177:BS2251),_xlfn.CONCAT(" y ",BU2251)))))</f>
        <v/>
      </c>
      <c r="BU2251" s="120" t="s">
        <v>5269</v>
      </c>
    </row>
    <row r="2252" spans="3:73" ht="15" customHeight="1">
      <c r="C2252" s="74" t="s">
        <v>5270</v>
      </c>
      <c r="D2252" s="855" t="str">
        <f>IF(CNGE_2026_M1_Secc1_Sub1!$D116="","",CNGE_2026_M1_Secc1_Sub1!$D116)</f>
        <v/>
      </c>
      <c r="E2252" s="723"/>
      <c r="F2252" s="723"/>
      <c r="G2252" s="723"/>
      <c r="H2252" s="723"/>
      <c r="I2252" s="723"/>
      <c r="J2252" s="723"/>
      <c r="K2252" s="723"/>
      <c r="L2252" s="723"/>
      <c r="M2252" s="723"/>
      <c r="N2252" s="723"/>
      <c r="O2252" s="724"/>
      <c r="P2252" s="639"/>
      <c r="Q2252" s="639"/>
      <c r="R2252" s="639"/>
      <c r="S2252" s="639"/>
      <c r="T2252" s="639"/>
      <c r="U2252" s="639"/>
      <c r="V2252" s="639"/>
      <c r="W2252" s="639"/>
      <c r="X2252" s="639"/>
      <c r="Y2252" s="639"/>
      <c r="Z2252" s="639"/>
      <c r="AA2252" s="639"/>
      <c r="AB2252" s="639"/>
      <c r="AC2252" s="639"/>
      <c r="AD2252" s="639"/>
      <c r="AI2252">
        <f t="shared" si="1641"/>
        <v>0</v>
      </c>
      <c r="AJ2252">
        <f t="shared" si="1642"/>
        <v>0</v>
      </c>
      <c r="AK2252">
        <f t="shared" si="1643"/>
        <v>0</v>
      </c>
      <c r="AL2252">
        <f t="shared" si="1644"/>
        <v>0</v>
      </c>
      <c r="AM2252">
        <f t="shared" si="1645"/>
        <v>0</v>
      </c>
      <c r="AN2252">
        <f t="shared" si="1646"/>
        <v>0</v>
      </c>
      <c r="AO2252">
        <f t="shared" si="1647"/>
        <v>0</v>
      </c>
      <c r="AP2252">
        <f t="shared" si="1648"/>
        <v>0</v>
      </c>
      <c r="AQ2252">
        <f t="shared" si="1649"/>
        <v>0</v>
      </c>
      <c r="AR2252">
        <f t="shared" si="1650"/>
        <v>0</v>
      </c>
      <c r="AS2252">
        <f t="shared" si="1651"/>
        <v>0</v>
      </c>
      <c r="AT2252">
        <f t="shared" si="1652"/>
        <v>0</v>
      </c>
      <c r="AU2252">
        <f t="shared" si="1653"/>
        <v>0</v>
      </c>
      <c r="AV2252">
        <f t="shared" si="1654"/>
        <v>0</v>
      </c>
      <c r="AW2252">
        <f t="shared" si="1655"/>
        <v>0</v>
      </c>
      <c r="AX2252">
        <f t="shared" si="1656"/>
        <v>0</v>
      </c>
      <c r="AY2252">
        <f t="shared" si="1657"/>
        <v>0</v>
      </c>
      <c r="AZ2252">
        <f t="shared" si="1658"/>
        <v>0</v>
      </c>
      <c r="BA2252">
        <f t="shared" si="1659"/>
        <v>0</v>
      </c>
      <c r="BB2252">
        <f t="shared" si="1660"/>
        <v>0</v>
      </c>
      <c r="BC2252" s="356">
        <f t="shared" si="1661"/>
        <v>0</v>
      </c>
      <c r="BD2252" s="357">
        <f t="shared" si="1662"/>
        <v>0</v>
      </c>
      <c r="BE2252" s="358">
        <f t="shared" si="1663"/>
        <v>0</v>
      </c>
      <c r="BF2252" s="359">
        <f t="shared" si="1664"/>
        <v>0</v>
      </c>
      <c r="BG2252" s="356">
        <f t="shared" si="1665"/>
        <v>0</v>
      </c>
      <c r="BH2252" s="357">
        <f t="shared" si="1666"/>
        <v>0</v>
      </c>
      <c r="BI2252" s="358">
        <f t="shared" si="1667"/>
        <v>0</v>
      </c>
      <c r="BJ2252" s="359">
        <f t="shared" si="1668"/>
        <v>0</v>
      </c>
      <c r="BK2252" s="356">
        <f t="shared" si="1669"/>
        <v>0</v>
      </c>
      <c r="BL2252" s="357">
        <f t="shared" si="1670"/>
        <v>0</v>
      </c>
      <c r="BM2252" s="358">
        <f t="shared" si="1671"/>
        <v>0</v>
      </c>
      <c r="BN2252" s="359">
        <f t="shared" si="1672"/>
        <v>0</v>
      </c>
      <c r="BO2252" s="293">
        <f t="shared" si="1673"/>
        <v>0</v>
      </c>
      <c r="BP2252" s="352" t="str">
        <f>IF(BO2252=0,"",
IF(SUM($BO$2177:BO2252)=1,BQ2252,
IF($BO$2297&gt;SUM($BO$2177:BO2252),_xlfn.CONCAT(", ",BQ2252),
IF($BO$2297=SUM($BO$2177:BO2252),_xlfn.CONCAT(" y ",BQ2252)))))</f>
        <v/>
      </c>
      <c r="BQ2252" s="120" t="s">
        <v>5271</v>
      </c>
      <c r="BR2252" s="290">
        <f t="shared" si="1674"/>
        <v>0</v>
      </c>
      <c r="BS2252" s="293">
        <f t="shared" si="1675"/>
        <v>0</v>
      </c>
      <c r="BT2252" s="283" t="str">
        <f>IF(BS2252=0,"",
IF(SUM($BS$2177:BS2252)=1,BU2252,
IF($BS$2297&gt;SUM($BS$2177:BS2252),_xlfn.CONCAT(", ",BU2252),
IF($BS$2297=SUM($BS$2177:BS2252),_xlfn.CONCAT(" y ",BU2252)))))</f>
        <v/>
      </c>
      <c r="BU2252" s="120" t="s">
        <v>5271</v>
      </c>
    </row>
    <row r="2253" spans="3:73" ht="15" customHeight="1">
      <c r="C2253" s="74" t="s">
        <v>5272</v>
      </c>
      <c r="D2253" s="855" t="str">
        <f>IF(CNGE_2026_M1_Secc1_Sub1!$D117="","",CNGE_2026_M1_Secc1_Sub1!$D117)</f>
        <v/>
      </c>
      <c r="E2253" s="723"/>
      <c r="F2253" s="723"/>
      <c r="G2253" s="723"/>
      <c r="H2253" s="723"/>
      <c r="I2253" s="723"/>
      <c r="J2253" s="723"/>
      <c r="K2253" s="723"/>
      <c r="L2253" s="723"/>
      <c r="M2253" s="723"/>
      <c r="N2253" s="723"/>
      <c r="O2253" s="724"/>
      <c r="P2253" s="639"/>
      <c r="Q2253" s="639"/>
      <c r="R2253" s="639"/>
      <c r="S2253" s="639"/>
      <c r="T2253" s="639"/>
      <c r="U2253" s="639"/>
      <c r="V2253" s="639"/>
      <c r="W2253" s="639"/>
      <c r="X2253" s="639"/>
      <c r="Y2253" s="639"/>
      <c r="Z2253" s="639"/>
      <c r="AA2253" s="639"/>
      <c r="AB2253" s="639"/>
      <c r="AC2253" s="639"/>
      <c r="AD2253" s="639"/>
      <c r="AI2253">
        <f t="shared" si="1641"/>
        <v>0</v>
      </c>
      <c r="AJ2253">
        <f t="shared" si="1642"/>
        <v>0</v>
      </c>
      <c r="AK2253">
        <f t="shared" si="1643"/>
        <v>0</v>
      </c>
      <c r="AL2253">
        <f t="shared" si="1644"/>
        <v>0</v>
      </c>
      <c r="AM2253">
        <f t="shared" si="1645"/>
        <v>0</v>
      </c>
      <c r="AN2253">
        <f t="shared" si="1646"/>
        <v>0</v>
      </c>
      <c r="AO2253">
        <f t="shared" si="1647"/>
        <v>0</v>
      </c>
      <c r="AP2253">
        <f t="shared" si="1648"/>
        <v>0</v>
      </c>
      <c r="AQ2253">
        <f t="shared" si="1649"/>
        <v>0</v>
      </c>
      <c r="AR2253">
        <f t="shared" si="1650"/>
        <v>0</v>
      </c>
      <c r="AS2253">
        <f t="shared" si="1651"/>
        <v>0</v>
      </c>
      <c r="AT2253">
        <f t="shared" si="1652"/>
        <v>0</v>
      </c>
      <c r="AU2253">
        <f t="shared" si="1653"/>
        <v>0</v>
      </c>
      <c r="AV2253">
        <f t="shared" si="1654"/>
        <v>0</v>
      </c>
      <c r="AW2253">
        <f t="shared" si="1655"/>
        <v>0</v>
      </c>
      <c r="AX2253">
        <f t="shared" si="1656"/>
        <v>0</v>
      </c>
      <c r="AY2253">
        <f t="shared" si="1657"/>
        <v>0</v>
      </c>
      <c r="AZ2253">
        <f t="shared" si="1658"/>
        <v>0</v>
      </c>
      <c r="BA2253">
        <f t="shared" si="1659"/>
        <v>0</v>
      </c>
      <c r="BB2253">
        <f t="shared" si="1660"/>
        <v>0</v>
      </c>
      <c r="BC2253" s="356">
        <f t="shared" si="1661"/>
        <v>0</v>
      </c>
      <c r="BD2253" s="357">
        <f t="shared" si="1662"/>
        <v>0</v>
      </c>
      <c r="BE2253" s="358">
        <f t="shared" si="1663"/>
        <v>0</v>
      </c>
      <c r="BF2253" s="359">
        <f t="shared" si="1664"/>
        <v>0</v>
      </c>
      <c r="BG2253" s="356">
        <f t="shared" si="1665"/>
        <v>0</v>
      </c>
      <c r="BH2253" s="357">
        <f t="shared" si="1666"/>
        <v>0</v>
      </c>
      <c r="BI2253" s="358">
        <f t="shared" si="1667"/>
        <v>0</v>
      </c>
      <c r="BJ2253" s="359">
        <f t="shared" si="1668"/>
        <v>0</v>
      </c>
      <c r="BK2253" s="356">
        <f t="shared" si="1669"/>
        <v>0</v>
      </c>
      <c r="BL2253" s="357">
        <f t="shared" si="1670"/>
        <v>0</v>
      </c>
      <c r="BM2253" s="358">
        <f t="shared" si="1671"/>
        <v>0</v>
      </c>
      <c r="BN2253" s="359">
        <f t="shared" si="1672"/>
        <v>0</v>
      </c>
      <c r="BO2253" s="293">
        <f t="shared" si="1673"/>
        <v>0</v>
      </c>
      <c r="BP2253" s="352" t="str">
        <f>IF(BO2253=0,"",
IF(SUM($BO$2177:BO2253)=1,BQ2253,
IF($BO$2297&gt;SUM($BO$2177:BO2253),_xlfn.CONCAT(", ",BQ2253),
IF($BO$2297=SUM($BO$2177:BO2253),_xlfn.CONCAT(" y ",BQ2253)))))</f>
        <v/>
      </c>
      <c r="BQ2253" s="120" t="s">
        <v>5273</v>
      </c>
      <c r="BR2253" s="290">
        <f t="shared" si="1674"/>
        <v>0</v>
      </c>
      <c r="BS2253" s="293">
        <f t="shared" si="1675"/>
        <v>0</v>
      </c>
      <c r="BT2253" s="283" t="str">
        <f>IF(BS2253=0,"",
IF(SUM($BS$2177:BS2253)=1,BU2253,
IF($BS$2297&gt;SUM($BS$2177:BS2253),_xlfn.CONCAT(", ",BU2253),
IF($BS$2297=SUM($BS$2177:BS2253),_xlfn.CONCAT(" y ",BU2253)))))</f>
        <v/>
      </c>
      <c r="BU2253" s="120" t="s">
        <v>5273</v>
      </c>
    </row>
    <row r="2254" spans="3:73" ht="15" customHeight="1">
      <c r="C2254" s="74" t="s">
        <v>5274</v>
      </c>
      <c r="D2254" s="855" t="str">
        <f>IF(CNGE_2026_M1_Secc1_Sub1!$D118="","",CNGE_2026_M1_Secc1_Sub1!$D118)</f>
        <v/>
      </c>
      <c r="E2254" s="723"/>
      <c r="F2254" s="723"/>
      <c r="G2254" s="723"/>
      <c r="H2254" s="723"/>
      <c r="I2254" s="723"/>
      <c r="J2254" s="723"/>
      <c r="K2254" s="723"/>
      <c r="L2254" s="723"/>
      <c r="M2254" s="723"/>
      <c r="N2254" s="723"/>
      <c r="O2254" s="724"/>
      <c r="P2254" s="639"/>
      <c r="Q2254" s="639"/>
      <c r="R2254" s="639"/>
      <c r="S2254" s="639"/>
      <c r="T2254" s="639"/>
      <c r="U2254" s="639"/>
      <c r="V2254" s="639"/>
      <c r="W2254" s="639"/>
      <c r="X2254" s="639"/>
      <c r="Y2254" s="639"/>
      <c r="Z2254" s="639"/>
      <c r="AA2254" s="639"/>
      <c r="AB2254" s="639"/>
      <c r="AC2254" s="639"/>
      <c r="AD2254" s="639"/>
      <c r="AI2254">
        <f t="shared" si="1641"/>
        <v>0</v>
      </c>
      <c r="AJ2254">
        <f t="shared" si="1642"/>
        <v>0</v>
      </c>
      <c r="AK2254">
        <f t="shared" si="1643"/>
        <v>0</v>
      </c>
      <c r="AL2254">
        <f t="shared" si="1644"/>
        <v>0</v>
      </c>
      <c r="AM2254">
        <f t="shared" si="1645"/>
        <v>0</v>
      </c>
      <c r="AN2254">
        <f t="shared" si="1646"/>
        <v>0</v>
      </c>
      <c r="AO2254">
        <f t="shared" si="1647"/>
        <v>0</v>
      </c>
      <c r="AP2254">
        <f t="shared" si="1648"/>
        <v>0</v>
      </c>
      <c r="AQ2254">
        <f t="shared" si="1649"/>
        <v>0</v>
      </c>
      <c r="AR2254">
        <f t="shared" si="1650"/>
        <v>0</v>
      </c>
      <c r="AS2254">
        <f t="shared" si="1651"/>
        <v>0</v>
      </c>
      <c r="AT2254">
        <f t="shared" si="1652"/>
        <v>0</v>
      </c>
      <c r="AU2254">
        <f t="shared" si="1653"/>
        <v>0</v>
      </c>
      <c r="AV2254">
        <f t="shared" si="1654"/>
        <v>0</v>
      </c>
      <c r="AW2254">
        <f t="shared" si="1655"/>
        <v>0</v>
      </c>
      <c r="AX2254">
        <f t="shared" si="1656"/>
        <v>0</v>
      </c>
      <c r="AY2254">
        <f t="shared" si="1657"/>
        <v>0</v>
      </c>
      <c r="AZ2254">
        <f t="shared" si="1658"/>
        <v>0</v>
      </c>
      <c r="BA2254">
        <f t="shared" si="1659"/>
        <v>0</v>
      </c>
      <c r="BB2254">
        <f t="shared" si="1660"/>
        <v>0</v>
      </c>
      <c r="BC2254" s="356">
        <f t="shared" si="1661"/>
        <v>0</v>
      </c>
      <c r="BD2254" s="357">
        <f t="shared" si="1662"/>
        <v>0</v>
      </c>
      <c r="BE2254" s="358">
        <f t="shared" si="1663"/>
        <v>0</v>
      </c>
      <c r="BF2254" s="359">
        <f t="shared" si="1664"/>
        <v>0</v>
      </c>
      <c r="BG2254" s="356">
        <f t="shared" si="1665"/>
        <v>0</v>
      </c>
      <c r="BH2254" s="357">
        <f t="shared" si="1666"/>
        <v>0</v>
      </c>
      <c r="BI2254" s="358">
        <f t="shared" si="1667"/>
        <v>0</v>
      </c>
      <c r="BJ2254" s="359">
        <f t="shared" si="1668"/>
        <v>0</v>
      </c>
      <c r="BK2254" s="356">
        <f t="shared" si="1669"/>
        <v>0</v>
      </c>
      <c r="BL2254" s="357">
        <f t="shared" si="1670"/>
        <v>0</v>
      </c>
      <c r="BM2254" s="358">
        <f t="shared" si="1671"/>
        <v>0</v>
      </c>
      <c r="BN2254" s="359">
        <f t="shared" si="1672"/>
        <v>0</v>
      </c>
      <c r="BO2254" s="293">
        <f t="shared" si="1673"/>
        <v>0</v>
      </c>
      <c r="BP2254" s="352" t="str">
        <f>IF(BO2254=0,"",
IF(SUM($BO$2177:BO2254)=1,BQ2254,
IF($BO$2297&gt;SUM($BO$2177:BO2254),_xlfn.CONCAT(", ",BQ2254),
IF($BO$2297=SUM($BO$2177:BO2254),_xlfn.CONCAT(" y ",BQ2254)))))</f>
        <v/>
      </c>
      <c r="BQ2254" s="120" t="s">
        <v>5275</v>
      </c>
      <c r="BR2254" s="290">
        <f t="shared" si="1674"/>
        <v>0</v>
      </c>
      <c r="BS2254" s="293">
        <f t="shared" si="1675"/>
        <v>0</v>
      </c>
      <c r="BT2254" s="283" t="str">
        <f>IF(BS2254=0,"",
IF(SUM($BS$2177:BS2254)=1,BU2254,
IF($BS$2297&gt;SUM($BS$2177:BS2254),_xlfn.CONCAT(", ",BU2254),
IF($BS$2297=SUM($BS$2177:BS2254),_xlfn.CONCAT(" y ",BU2254)))))</f>
        <v/>
      </c>
      <c r="BU2254" s="120" t="s">
        <v>5275</v>
      </c>
    </row>
    <row r="2255" spans="3:73" ht="15" customHeight="1">
      <c r="C2255" s="74" t="s">
        <v>5276</v>
      </c>
      <c r="D2255" s="855" t="str">
        <f>IF(CNGE_2026_M1_Secc1_Sub1!$D119="","",CNGE_2026_M1_Secc1_Sub1!$D119)</f>
        <v/>
      </c>
      <c r="E2255" s="723"/>
      <c r="F2255" s="723"/>
      <c r="G2255" s="723"/>
      <c r="H2255" s="723"/>
      <c r="I2255" s="723"/>
      <c r="J2255" s="723"/>
      <c r="K2255" s="723"/>
      <c r="L2255" s="723"/>
      <c r="M2255" s="723"/>
      <c r="N2255" s="723"/>
      <c r="O2255" s="724"/>
      <c r="P2255" s="639"/>
      <c r="Q2255" s="639"/>
      <c r="R2255" s="639"/>
      <c r="S2255" s="639"/>
      <c r="T2255" s="639"/>
      <c r="U2255" s="639"/>
      <c r="V2255" s="639"/>
      <c r="W2255" s="639"/>
      <c r="X2255" s="639"/>
      <c r="Y2255" s="639"/>
      <c r="Z2255" s="639"/>
      <c r="AA2255" s="639"/>
      <c r="AB2255" s="639"/>
      <c r="AC2255" s="639"/>
      <c r="AD2255" s="639"/>
      <c r="AI2255">
        <f t="shared" si="1641"/>
        <v>0</v>
      </c>
      <c r="AJ2255">
        <f t="shared" si="1642"/>
        <v>0</v>
      </c>
      <c r="AK2255">
        <f t="shared" si="1643"/>
        <v>0</v>
      </c>
      <c r="AL2255">
        <f t="shared" si="1644"/>
        <v>0</v>
      </c>
      <c r="AM2255">
        <f t="shared" si="1645"/>
        <v>0</v>
      </c>
      <c r="AN2255">
        <f t="shared" si="1646"/>
        <v>0</v>
      </c>
      <c r="AO2255">
        <f t="shared" si="1647"/>
        <v>0</v>
      </c>
      <c r="AP2255">
        <f t="shared" si="1648"/>
        <v>0</v>
      </c>
      <c r="AQ2255">
        <f t="shared" si="1649"/>
        <v>0</v>
      </c>
      <c r="AR2255">
        <f t="shared" si="1650"/>
        <v>0</v>
      </c>
      <c r="AS2255">
        <f t="shared" si="1651"/>
        <v>0</v>
      </c>
      <c r="AT2255">
        <f t="shared" si="1652"/>
        <v>0</v>
      </c>
      <c r="AU2255">
        <f t="shared" si="1653"/>
        <v>0</v>
      </c>
      <c r="AV2255">
        <f t="shared" si="1654"/>
        <v>0</v>
      </c>
      <c r="AW2255">
        <f t="shared" si="1655"/>
        <v>0</v>
      </c>
      <c r="AX2255">
        <f t="shared" si="1656"/>
        <v>0</v>
      </c>
      <c r="AY2255">
        <f t="shared" si="1657"/>
        <v>0</v>
      </c>
      <c r="AZ2255">
        <f t="shared" si="1658"/>
        <v>0</v>
      </c>
      <c r="BA2255">
        <f t="shared" si="1659"/>
        <v>0</v>
      </c>
      <c r="BB2255">
        <f t="shared" si="1660"/>
        <v>0</v>
      </c>
      <c r="BC2255" s="356">
        <f t="shared" si="1661"/>
        <v>0</v>
      </c>
      <c r="BD2255" s="357">
        <f t="shared" si="1662"/>
        <v>0</v>
      </c>
      <c r="BE2255" s="358">
        <f t="shared" si="1663"/>
        <v>0</v>
      </c>
      <c r="BF2255" s="359">
        <f t="shared" si="1664"/>
        <v>0</v>
      </c>
      <c r="BG2255" s="356">
        <f t="shared" si="1665"/>
        <v>0</v>
      </c>
      <c r="BH2255" s="357">
        <f t="shared" si="1666"/>
        <v>0</v>
      </c>
      <c r="BI2255" s="358">
        <f t="shared" si="1667"/>
        <v>0</v>
      </c>
      <c r="BJ2255" s="359">
        <f t="shared" si="1668"/>
        <v>0</v>
      </c>
      <c r="BK2255" s="356">
        <f t="shared" si="1669"/>
        <v>0</v>
      </c>
      <c r="BL2255" s="357">
        <f t="shared" si="1670"/>
        <v>0</v>
      </c>
      <c r="BM2255" s="358">
        <f t="shared" si="1671"/>
        <v>0</v>
      </c>
      <c r="BN2255" s="359">
        <f t="shared" si="1672"/>
        <v>0</v>
      </c>
      <c r="BO2255" s="293">
        <f t="shared" si="1673"/>
        <v>0</v>
      </c>
      <c r="BP2255" s="352" t="str">
        <f>IF(BO2255=0,"",
IF(SUM($BO$2177:BO2255)=1,BQ2255,
IF($BO$2297&gt;SUM($BO$2177:BO2255),_xlfn.CONCAT(", ",BQ2255),
IF($BO$2297=SUM($BO$2177:BO2255),_xlfn.CONCAT(" y ",BQ2255)))))</f>
        <v/>
      </c>
      <c r="BQ2255" s="120" t="s">
        <v>5277</v>
      </c>
      <c r="BR2255" s="290">
        <f t="shared" si="1674"/>
        <v>0</v>
      </c>
      <c r="BS2255" s="293">
        <f t="shared" si="1675"/>
        <v>0</v>
      </c>
      <c r="BT2255" s="283" t="str">
        <f>IF(BS2255=0,"",
IF(SUM($BS$2177:BS2255)=1,BU2255,
IF($BS$2297&gt;SUM($BS$2177:BS2255),_xlfn.CONCAT(", ",BU2255),
IF($BS$2297=SUM($BS$2177:BS2255),_xlfn.CONCAT(" y ",BU2255)))))</f>
        <v/>
      </c>
      <c r="BU2255" s="120" t="s">
        <v>5277</v>
      </c>
    </row>
    <row r="2256" spans="3:73" ht="15" customHeight="1">
      <c r="C2256" s="74" t="s">
        <v>5278</v>
      </c>
      <c r="D2256" s="855" t="str">
        <f>IF(CNGE_2026_M1_Secc1_Sub1!$D120="","",CNGE_2026_M1_Secc1_Sub1!$D120)</f>
        <v/>
      </c>
      <c r="E2256" s="723"/>
      <c r="F2256" s="723"/>
      <c r="G2256" s="723"/>
      <c r="H2256" s="723"/>
      <c r="I2256" s="723"/>
      <c r="J2256" s="723"/>
      <c r="K2256" s="723"/>
      <c r="L2256" s="723"/>
      <c r="M2256" s="723"/>
      <c r="N2256" s="723"/>
      <c r="O2256" s="724"/>
      <c r="P2256" s="639"/>
      <c r="Q2256" s="639"/>
      <c r="R2256" s="639"/>
      <c r="S2256" s="639"/>
      <c r="T2256" s="639"/>
      <c r="U2256" s="639"/>
      <c r="V2256" s="639"/>
      <c r="W2256" s="639"/>
      <c r="X2256" s="639"/>
      <c r="Y2256" s="639"/>
      <c r="Z2256" s="639"/>
      <c r="AA2256" s="639"/>
      <c r="AB2256" s="639"/>
      <c r="AC2256" s="639"/>
      <c r="AD2256" s="639"/>
      <c r="AI2256">
        <f t="shared" si="1641"/>
        <v>0</v>
      </c>
      <c r="AJ2256">
        <f t="shared" si="1642"/>
        <v>0</v>
      </c>
      <c r="AK2256">
        <f t="shared" si="1643"/>
        <v>0</v>
      </c>
      <c r="AL2256">
        <f t="shared" si="1644"/>
        <v>0</v>
      </c>
      <c r="AM2256">
        <f t="shared" si="1645"/>
        <v>0</v>
      </c>
      <c r="AN2256">
        <f t="shared" si="1646"/>
        <v>0</v>
      </c>
      <c r="AO2256">
        <f t="shared" si="1647"/>
        <v>0</v>
      </c>
      <c r="AP2256">
        <f t="shared" si="1648"/>
        <v>0</v>
      </c>
      <c r="AQ2256">
        <f t="shared" si="1649"/>
        <v>0</v>
      </c>
      <c r="AR2256">
        <f t="shared" si="1650"/>
        <v>0</v>
      </c>
      <c r="AS2256">
        <f t="shared" si="1651"/>
        <v>0</v>
      </c>
      <c r="AT2256">
        <f t="shared" si="1652"/>
        <v>0</v>
      </c>
      <c r="AU2256">
        <f t="shared" si="1653"/>
        <v>0</v>
      </c>
      <c r="AV2256">
        <f t="shared" si="1654"/>
        <v>0</v>
      </c>
      <c r="AW2256">
        <f t="shared" si="1655"/>
        <v>0</v>
      </c>
      <c r="AX2256">
        <f t="shared" si="1656"/>
        <v>0</v>
      </c>
      <c r="AY2256">
        <f t="shared" si="1657"/>
        <v>0</v>
      </c>
      <c r="AZ2256">
        <f t="shared" si="1658"/>
        <v>0</v>
      </c>
      <c r="BA2256">
        <f t="shared" si="1659"/>
        <v>0</v>
      </c>
      <c r="BB2256">
        <f t="shared" si="1660"/>
        <v>0</v>
      </c>
      <c r="BC2256" s="356">
        <f t="shared" si="1661"/>
        <v>0</v>
      </c>
      <c r="BD2256" s="357">
        <f t="shared" si="1662"/>
        <v>0</v>
      </c>
      <c r="BE2256" s="358">
        <f t="shared" si="1663"/>
        <v>0</v>
      </c>
      <c r="BF2256" s="359">
        <f t="shared" si="1664"/>
        <v>0</v>
      </c>
      <c r="BG2256" s="356">
        <f t="shared" si="1665"/>
        <v>0</v>
      </c>
      <c r="BH2256" s="357">
        <f t="shared" si="1666"/>
        <v>0</v>
      </c>
      <c r="BI2256" s="358">
        <f t="shared" si="1667"/>
        <v>0</v>
      </c>
      <c r="BJ2256" s="359">
        <f t="shared" si="1668"/>
        <v>0</v>
      </c>
      <c r="BK2256" s="356">
        <f t="shared" si="1669"/>
        <v>0</v>
      </c>
      <c r="BL2256" s="357">
        <f t="shared" si="1670"/>
        <v>0</v>
      </c>
      <c r="BM2256" s="358">
        <f t="shared" si="1671"/>
        <v>0</v>
      </c>
      <c r="BN2256" s="359">
        <f t="shared" si="1672"/>
        <v>0</v>
      </c>
      <c r="BO2256" s="293">
        <f t="shared" si="1673"/>
        <v>0</v>
      </c>
      <c r="BP2256" s="352" t="str">
        <f>IF(BO2256=0,"",
IF(SUM($BO$2177:BO2256)=1,BQ2256,
IF($BO$2297&gt;SUM($BO$2177:BO2256),_xlfn.CONCAT(", ",BQ2256),
IF($BO$2297=SUM($BO$2177:BO2256),_xlfn.CONCAT(" y ",BQ2256)))))</f>
        <v/>
      </c>
      <c r="BQ2256" s="120" t="s">
        <v>5279</v>
      </c>
      <c r="BR2256" s="290">
        <f t="shared" si="1674"/>
        <v>0</v>
      </c>
      <c r="BS2256" s="293">
        <f t="shared" si="1675"/>
        <v>0</v>
      </c>
      <c r="BT2256" s="283" t="str">
        <f>IF(BS2256=0,"",
IF(SUM($BS$2177:BS2256)=1,BU2256,
IF($BS$2297&gt;SUM($BS$2177:BS2256),_xlfn.CONCAT(", ",BU2256),
IF($BS$2297=SUM($BS$2177:BS2256),_xlfn.CONCAT(" y ",BU2256)))))</f>
        <v/>
      </c>
      <c r="BU2256" s="120" t="s">
        <v>5279</v>
      </c>
    </row>
    <row r="2257" spans="3:73" ht="15" customHeight="1">
      <c r="C2257" s="74" t="s">
        <v>5280</v>
      </c>
      <c r="D2257" s="855" t="str">
        <f>IF(CNGE_2026_M1_Secc1_Sub1!$D121="","",CNGE_2026_M1_Secc1_Sub1!$D121)</f>
        <v/>
      </c>
      <c r="E2257" s="723"/>
      <c r="F2257" s="723"/>
      <c r="G2257" s="723"/>
      <c r="H2257" s="723"/>
      <c r="I2257" s="723"/>
      <c r="J2257" s="723"/>
      <c r="K2257" s="723"/>
      <c r="L2257" s="723"/>
      <c r="M2257" s="723"/>
      <c r="N2257" s="723"/>
      <c r="O2257" s="724"/>
      <c r="P2257" s="639"/>
      <c r="Q2257" s="639"/>
      <c r="R2257" s="639"/>
      <c r="S2257" s="639"/>
      <c r="T2257" s="639"/>
      <c r="U2257" s="639"/>
      <c r="V2257" s="639"/>
      <c r="W2257" s="639"/>
      <c r="X2257" s="639"/>
      <c r="Y2257" s="639"/>
      <c r="Z2257" s="639"/>
      <c r="AA2257" s="639"/>
      <c r="AB2257" s="639"/>
      <c r="AC2257" s="639"/>
      <c r="AD2257" s="639"/>
      <c r="AI2257">
        <f t="shared" si="1641"/>
        <v>0</v>
      </c>
      <c r="AJ2257">
        <f t="shared" si="1642"/>
        <v>0</v>
      </c>
      <c r="AK2257">
        <f t="shared" si="1643"/>
        <v>0</v>
      </c>
      <c r="AL2257">
        <f t="shared" si="1644"/>
        <v>0</v>
      </c>
      <c r="AM2257">
        <f t="shared" si="1645"/>
        <v>0</v>
      </c>
      <c r="AN2257">
        <f t="shared" si="1646"/>
        <v>0</v>
      </c>
      <c r="AO2257">
        <f t="shared" si="1647"/>
        <v>0</v>
      </c>
      <c r="AP2257">
        <f t="shared" si="1648"/>
        <v>0</v>
      </c>
      <c r="AQ2257">
        <f t="shared" si="1649"/>
        <v>0</v>
      </c>
      <c r="AR2257">
        <f t="shared" si="1650"/>
        <v>0</v>
      </c>
      <c r="AS2257">
        <f t="shared" si="1651"/>
        <v>0</v>
      </c>
      <c r="AT2257">
        <f t="shared" si="1652"/>
        <v>0</v>
      </c>
      <c r="AU2257">
        <f t="shared" si="1653"/>
        <v>0</v>
      </c>
      <c r="AV2257">
        <f t="shared" si="1654"/>
        <v>0</v>
      </c>
      <c r="AW2257">
        <f t="shared" si="1655"/>
        <v>0</v>
      </c>
      <c r="AX2257">
        <f t="shared" si="1656"/>
        <v>0</v>
      </c>
      <c r="AY2257">
        <f t="shared" si="1657"/>
        <v>0</v>
      </c>
      <c r="AZ2257">
        <f t="shared" si="1658"/>
        <v>0</v>
      </c>
      <c r="BA2257">
        <f t="shared" si="1659"/>
        <v>0</v>
      </c>
      <c r="BB2257">
        <f t="shared" si="1660"/>
        <v>0</v>
      </c>
      <c r="BC2257" s="356">
        <f t="shared" si="1661"/>
        <v>0</v>
      </c>
      <c r="BD2257" s="357">
        <f t="shared" si="1662"/>
        <v>0</v>
      </c>
      <c r="BE2257" s="358">
        <f t="shared" si="1663"/>
        <v>0</v>
      </c>
      <c r="BF2257" s="359">
        <f t="shared" si="1664"/>
        <v>0</v>
      </c>
      <c r="BG2257" s="356">
        <f t="shared" si="1665"/>
        <v>0</v>
      </c>
      <c r="BH2257" s="357">
        <f t="shared" si="1666"/>
        <v>0</v>
      </c>
      <c r="BI2257" s="358">
        <f t="shared" si="1667"/>
        <v>0</v>
      </c>
      <c r="BJ2257" s="359">
        <f t="shared" si="1668"/>
        <v>0</v>
      </c>
      <c r="BK2257" s="356">
        <f t="shared" si="1669"/>
        <v>0</v>
      </c>
      <c r="BL2257" s="357">
        <f t="shared" si="1670"/>
        <v>0</v>
      </c>
      <c r="BM2257" s="358">
        <f t="shared" si="1671"/>
        <v>0</v>
      </c>
      <c r="BN2257" s="359">
        <f t="shared" si="1672"/>
        <v>0</v>
      </c>
      <c r="BO2257" s="293">
        <f t="shared" si="1673"/>
        <v>0</v>
      </c>
      <c r="BP2257" s="352" t="str">
        <f>IF(BO2257=0,"",
IF(SUM($BO$2177:BO2257)=1,BQ2257,
IF($BO$2297&gt;SUM($BO$2177:BO2257),_xlfn.CONCAT(", ",BQ2257),
IF($BO$2297=SUM($BO$2177:BO2257),_xlfn.CONCAT(" y ",BQ2257)))))</f>
        <v/>
      </c>
      <c r="BQ2257" s="120" t="s">
        <v>5281</v>
      </c>
      <c r="BR2257" s="290">
        <f t="shared" si="1674"/>
        <v>0</v>
      </c>
      <c r="BS2257" s="293">
        <f t="shared" si="1675"/>
        <v>0</v>
      </c>
      <c r="BT2257" s="283" t="str">
        <f>IF(BS2257=0,"",
IF(SUM($BS$2177:BS2257)=1,BU2257,
IF($BS$2297&gt;SUM($BS$2177:BS2257),_xlfn.CONCAT(", ",BU2257),
IF($BS$2297=SUM($BS$2177:BS2257),_xlfn.CONCAT(" y ",BU2257)))))</f>
        <v/>
      </c>
      <c r="BU2257" s="120" t="s">
        <v>5281</v>
      </c>
    </row>
    <row r="2258" spans="3:73" ht="15" customHeight="1">
      <c r="C2258" s="74" t="s">
        <v>5282</v>
      </c>
      <c r="D2258" s="855" t="str">
        <f>IF(CNGE_2026_M1_Secc1_Sub1!$D122="","",CNGE_2026_M1_Secc1_Sub1!$D122)</f>
        <v/>
      </c>
      <c r="E2258" s="723"/>
      <c r="F2258" s="723"/>
      <c r="G2258" s="723"/>
      <c r="H2258" s="723"/>
      <c r="I2258" s="723"/>
      <c r="J2258" s="723"/>
      <c r="K2258" s="723"/>
      <c r="L2258" s="723"/>
      <c r="M2258" s="723"/>
      <c r="N2258" s="723"/>
      <c r="O2258" s="724"/>
      <c r="P2258" s="639"/>
      <c r="Q2258" s="639"/>
      <c r="R2258" s="639"/>
      <c r="S2258" s="639"/>
      <c r="T2258" s="639"/>
      <c r="U2258" s="639"/>
      <c r="V2258" s="639"/>
      <c r="W2258" s="639"/>
      <c r="X2258" s="639"/>
      <c r="Y2258" s="639"/>
      <c r="Z2258" s="639"/>
      <c r="AA2258" s="639"/>
      <c r="AB2258" s="639"/>
      <c r="AC2258" s="639"/>
      <c r="AD2258" s="639"/>
      <c r="AI2258">
        <f t="shared" si="1641"/>
        <v>0</v>
      </c>
      <c r="AJ2258">
        <f t="shared" si="1642"/>
        <v>0</v>
      </c>
      <c r="AK2258">
        <f t="shared" si="1643"/>
        <v>0</v>
      </c>
      <c r="AL2258">
        <f t="shared" si="1644"/>
        <v>0</v>
      </c>
      <c r="AM2258">
        <f t="shared" si="1645"/>
        <v>0</v>
      </c>
      <c r="AN2258">
        <f t="shared" si="1646"/>
        <v>0</v>
      </c>
      <c r="AO2258">
        <f t="shared" si="1647"/>
        <v>0</v>
      </c>
      <c r="AP2258">
        <f t="shared" si="1648"/>
        <v>0</v>
      </c>
      <c r="AQ2258">
        <f t="shared" si="1649"/>
        <v>0</v>
      </c>
      <c r="AR2258">
        <f t="shared" si="1650"/>
        <v>0</v>
      </c>
      <c r="AS2258">
        <f t="shared" si="1651"/>
        <v>0</v>
      </c>
      <c r="AT2258">
        <f t="shared" si="1652"/>
        <v>0</v>
      </c>
      <c r="AU2258">
        <f t="shared" si="1653"/>
        <v>0</v>
      </c>
      <c r="AV2258">
        <f t="shared" si="1654"/>
        <v>0</v>
      </c>
      <c r="AW2258">
        <f t="shared" si="1655"/>
        <v>0</v>
      </c>
      <c r="AX2258">
        <f t="shared" si="1656"/>
        <v>0</v>
      </c>
      <c r="AY2258">
        <f t="shared" si="1657"/>
        <v>0</v>
      </c>
      <c r="AZ2258">
        <f t="shared" si="1658"/>
        <v>0</v>
      </c>
      <c r="BA2258">
        <f t="shared" si="1659"/>
        <v>0</v>
      </c>
      <c r="BB2258">
        <f t="shared" si="1660"/>
        <v>0</v>
      </c>
      <c r="BC2258" s="356">
        <f t="shared" si="1661"/>
        <v>0</v>
      </c>
      <c r="BD2258" s="357">
        <f t="shared" si="1662"/>
        <v>0</v>
      </c>
      <c r="BE2258" s="358">
        <f t="shared" si="1663"/>
        <v>0</v>
      </c>
      <c r="BF2258" s="359">
        <f t="shared" si="1664"/>
        <v>0</v>
      </c>
      <c r="BG2258" s="356">
        <f t="shared" si="1665"/>
        <v>0</v>
      </c>
      <c r="BH2258" s="357">
        <f t="shared" si="1666"/>
        <v>0</v>
      </c>
      <c r="BI2258" s="358">
        <f t="shared" si="1667"/>
        <v>0</v>
      </c>
      <c r="BJ2258" s="359">
        <f t="shared" si="1668"/>
        <v>0</v>
      </c>
      <c r="BK2258" s="356">
        <f t="shared" si="1669"/>
        <v>0</v>
      </c>
      <c r="BL2258" s="357">
        <f t="shared" si="1670"/>
        <v>0</v>
      </c>
      <c r="BM2258" s="358">
        <f t="shared" si="1671"/>
        <v>0</v>
      </c>
      <c r="BN2258" s="359">
        <f t="shared" si="1672"/>
        <v>0</v>
      </c>
      <c r="BO2258" s="293">
        <f t="shared" si="1673"/>
        <v>0</v>
      </c>
      <c r="BP2258" s="352" t="str">
        <f>IF(BO2258=0,"",
IF(SUM($BO$2177:BO2258)=1,BQ2258,
IF($BO$2297&gt;SUM($BO$2177:BO2258),_xlfn.CONCAT(", ",BQ2258),
IF($BO$2297=SUM($BO$2177:BO2258),_xlfn.CONCAT(" y ",BQ2258)))))</f>
        <v/>
      </c>
      <c r="BQ2258" s="120" t="s">
        <v>5283</v>
      </c>
      <c r="BR2258" s="290">
        <f t="shared" si="1674"/>
        <v>0</v>
      </c>
      <c r="BS2258" s="293">
        <f t="shared" si="1675"/>
        <v>0</v>
      </c>
      <c r="BT2258" s="283" t="str">
        <f>IF(BS2258=0,"",
IF(SUM($BS$2177:BS2258)=1,BU2258,
IF($BS$2297&gt;SUM($BS$2177:BS2258),_xlfn.CONCAT(", ",BU2258),
IF($BS$2297=SUM($BS$2177:BS2258),_xlfn.CONCAT(" y ",BU2258)))))</f>
        <v/>
      </c>
      <c r="BU2258" s="120" t="s">
        <v>5283</v>
      </c>
    </row>
    <row r="2259" spans="3:73" ht="15" customHeight="1">
      <c r="C2259" s="74" t="s">
        <v>5284</v>
      </c>
      <c r="D2259" s="855" t="str">
        <f>IF(CNGE_2026_M1_Secc1_Sub1!$D123="","",CNGE_2026_M1_Secc1_Sub1!$D123)</f>
        <v/>
      </c>
      <c r="E2259" s="723"/>
      <c r="F2259" s="723"/>
      <c r="G2259" s="723"/>
      <c r="H2259" s="723"/>
      <c r="I2259" s="723"/>
      <c r="J2259" s="723"/>
      <c r="K2259" s="723"/>
      <c r="L2259" s="723"/>
      <c r="M2259" s="723"/>
      <c r="N2259" s="723"/>
      <c r="O2259" s="724"/>
      <c r="P2259" s="639"/>
      <c r="Q2259" s="639"/>
      <c r="R2259" s="639"/>
      <c r="S2259" s="639"/>
      <c r="T2259" s="639"/>
      <c r="U2259" s="639"/>
      <c r="V2259" s="639"/>
      <c r="W2259" s="639"/>
      <c r="X2259" s="639"/>
      <c r="Y2259" s="639"/>
      <c r="Z2259" s="639"/>
      <c r="AA2259" s="639"/>
      <c r="AB2259" s="639"/>
      <c r="AC2259" s="639"/>
      <c r="AD2259" s="639"/>
      <c r="AI2259">
        <f t="shared" si="1641"/>
        <v>0</v>
      </c>
      <c r="AJ2259">
        <f t="shared" si="1642"/>
        <v>0</v>
      </c>
      <c r="AK2259">
        <f t="shared" si="1643"/>
        <v>0</v>
      </c>
      <c r="AL2259">
        <f t="shared" si="1644"/>
        <v>0</v>
      </c>
      <c r="AM2259">
        <f t="shared" si="1645"/>
        <v>0</v>
      </c>
      <c r="AN2259">
        <f t="shared" si="1646"/>
        <v>0</v>
      </c>
      <c r="AO2259">
        <f t="shared" si="1647"/>
        <v>0</v>
      </c>
      <c r="AP2259">
        <f t="shared" si="1648"/>
        <v>0</v>
      </c>
      <c r="AQ2259">
        <f t="shared" si="1649"/>
        <v>0</v>
      </c>
      <c r="AR2259">
        <f t="shared" si="1650"/>
        <v>0</v>
      </c>
      <c r="AS2259">
        <f t="shared" si="1651"/>
        <v>0</v>
      </c>
      <c r="AT2259">
        <f t="shared" si="1652"/>
        <v>0</v>
      </c>
      <c r="AU2259">
        <f t="shared" si="1653"/>
        <v>0</v>
      </c>
      <c r="AV2259">
        <f t="shared" si="1654"/>
        <v>0</v>
      </c>
      <c r="AW2259">
        <f t="shared" si="1655"/>
        <v>0</v>
      </c>
      <c r="AX2259">
        <f t="shared" si="1656"/>
        <v>0</v>
      </c>
      <c r="AY2259">
        <f t="shared" si="1657"/>
        <v>0</v>
      </c>
      <c r="AZ2259">
        <f t="shared" si="1658"/>
        <v>0</v>
      </c>
      <c r="BA2259">
        <f t="shared" si="1659"/>
        <v>0</v>
      </c>
      <c r="BB2259">
        <f t="shared" si="1660"/>
        <v>0</v>
      </c>
      <c r="BC2259" s="356">
        <f t="shared" si="1661"/>
        <v>0</v>
      </c>
      <c r="BD2259" s="357">
        <f t="shared" si="1662"/>
        <v>0</v>
      </c>
      <c r="BE2259" s="358">
        <f t="shared" si="1663"/>
        <v>0</v>
      </c>
      <c r="BF2259" s="359">
        <f t="shared" si="1664"/>
        <v>0</v>
      </c>
      <c r="BG2259" s="356">
        <f t="shared" si="1665"/>
        <v>0</v>
      </c>
      <c r="BH2259" s="357">
        <f t="shared" si="1666"/>
        <v>0</v>
      </c>
      <c r="BI2259" s="358">
        <f t="shared" si="1667"/>
        <v>0</v>
      </c>
      <c r="BJ2259" s="359">
        <f t="shared" si="1668"/>
        <v>0</v>
      </c>
      <c r="BK2259" s="356">
        <f t="shared" si="1669"/>
        <v>0</v>
      </c>
      <c r="BL2259" s="357">
        <f t="shared" si="1670"/>
        <v>0</v>
      </c>
      <c r="BM2259" s="358">
        <f t="shared" si="1671"/>
        <v>0</v>
      </c>
      <c r="BN2259" s="359">
        <f t="shared" si="1672"/>
        <v>0</v>
      </c>
      <c r="BO2259" s="293">
        <f t="shared" si="1673"/>
        <v>0</v>
      </c>
      <c r="BP2259" s="352" t="str">
        <f>IF(BO2259=0,"",
IF(SUM($BO$2177:BO2259)=1,BQ2259,
IF($BO$2297&gt;SUM($BO$2177:BO2259),_xlfn.CONCAT(", ",BQ2259),
IF($BO$2297=SUM($BO$2177:BO2259),_xlfn.CONCAT(" y ",BQ2259)))))</f>
        <v/>
      </c>
      <c r="BQ2259" s="120" t="s">
        <v>5285</v>
      </c>
      <c r="BR2259" s="290">
        <f t="shared" si="1674"/>
        <v>0</v>
      </c>
      <c r="BS2259" s="293">
        <f t="shared" si="1675"/>
        <v>0</v>
      </c>
      <c r="BT2259" s="283" t="str">
        <f>IF(BS2259=0,"",
IF(SUM($BS$2177:BS2259)=1,BU2259,
IF($BS$2297&gt;SUM($BS$2177:BS2259),_xlfn.CONCAT(", ",BU2259),
IF($BS$2297=SUM($BS$2177:BS2259),_xlfn.CONCAT(" y ",BU2259)))))</f>
        <v/>
      </c>
      <c r="BU2259" s="120" t="s">
        <v>5285</v>
      </c>
    </row>
    <row r="2260" spans="3:73" ht="15" customHeight="1">
      <c r="C2260" s="74" t="s">
        <v>5286</v>
      </c>
      <c r="D2260" s="855" t="str">
        <f>IF(CNGE_2026_M1_Secc1_Sub1!$D124="","",CNGE_2026_M1_Secc1_Sub1!$D124)</f>
        <v/>
      </c>
      <c r="E2260" s="723"/>
      <c r="F2260" s="723"/>
      <c r="G2260" s="723"/>
      <c r="H2260" s="723"/>
      <c r="I2260" s="723"/>
      <c r="J2260" s="723"/>
      <c r="K2260" s="723"/>
      <c r="L2260" s="723"/>
      <c r="M2260" s="723"/>
      <c r="N2260" s="723"/>
      <c r="O2260" s="724"/>
      <c r="P2260" s="639"/>
      <c r="Q2260" s="639"/>
      <c r="R2260" s="639"/>
      <c r="S2260" s="639"/>
      <c r="T2260" s="639"/>
      <c r="U2260" s="639"/>
      <c r="V2260" s="639"/>
      <c r="W2260" s="639"/>
      <c r="X2260" s="639"/>
      <c r="Y2260" s="639"/>
      <c r="Z2260" s="639"/>
      <c r="AA2260" s="639"/>
      <c r="AB2260" s="639"/>
      <c r="AC2260" s="639"/>
      <c r="AD2260" s="639"/>
      <c r="AI2260">
        <f t="shared" si="1641"/>
        <v>0</v>
      </c>
      <c r="AJ2260">
        <f t="shared" si="1642"/>
        <v>0</v>
      </c>
      <c r="AK2260">
        <f t="shared" si="1643"/>
        <v>0</v>
      </c>
      <c r="AL2260">
        <f t="shared" si="1644"/>
        <v>0</v>
      </c>
      <c r="AM2260">
        <f t="shared" si="1645"/>
        <v>0</v>
      </c>
      <c r="AN2260">
        <f t="shared" si="1646"/>
        <v>0</v>
      </c>
      <c r="AO2260">
        <f t="shared" si="1647"/>
        <v>0</v>
      </c>
      <c r="AP2260">
        <f t="shared" si="1648"/>
        <v>0</v>
      </c>
      <c r="AQ2260">
        <f t="shared" si="1649"/>
        <v>0</v>
      </c>
      <c r="AR2260">
        <f t="shared" si="1650"/>
        <v>0</v>
      </c>
      <c r="AS2260">
        <f t="shared" si="1651"/>
        <v>0</v>
      </c>
      <c r="AT2260">
        <f t="shared" si="1652"/>
        <v>0</v>
      </c>
      <c r="AU2260">
        <f t="shared" si="1653"/>
        <v>0</v>
      </c>
      <c r="AV2260">
        <f t="shared" si="1654"/>
        <v>0</v>
      </c>
      <c r="AW2260">
        <f t="shared" si="1655"/>
        <v>0</v>
      </c>
      <c r="AX2260">
        <f t="shared" si="1656"/>
        <v>0</v>
      </c>
      <c r="AY2260">
        <f t="shared" si="1657"/>
        <v>0</v>
      </c>
      <c r="AZ2260">
        <f t="shared" si="1658"/>
        <v>0</v>
      </c>
      <c r="BA2260">
        <f t="shared" si="1659"/>
        <v>0</v>
      </c>
      <c r="BB2260">
        <f t="shared" si="1660"/>
        <v>0</v>
      </c>
      <c r="BC2260" s="356">
        <f t="shared" si="1661"/>
        <v>0</v>
      </c>
      <c r="BD2260" s="357">
        <f t="shared" si="1662"/>
        <v>0</v>
      </c>
      <c r="BE2260" s="358">
        <f t="shared" si="1663"/>
        <v>0</v>
      </c>
      <c r="BF2260" s="359">
        <f t="shared" si="1664"/>
        <v>0</v>
      </c>
      <c r="BG2260" s="356">
        <f t="shared" si="1665"/>
        <v>0</v>
      </c>
      <c r="BH2260" s="357">
        <f t="shared" si="1666"/>
        <v>0</v>
      </c>
      <c r="BI2260" s="358">
        <f t="shared" si="1667"/>
        <v>0</v>
      </c>
      <c r="BJ2260" s="359">
        <f t="shared" si="1668"/>
        <v>0</v>
      </c>
      <c r="BK2260" s="356">
        <f t="shared" si="1669"/>
        <v>0</v>
      </c>
      <c r="BL2260" s="357">
        <f t="shared" si="1670"/>
        <v>0</v>
      </c>
      <c r="BM2260" s="358">
        <f t="shared" si="1671"/>
        <v>0</v>
      </c>
      <c r="BN2260" s="359">
        <f t="shared" si="1672"/>
        <v>0</v>
      </c>
      <c r="BO2260" s="293">
        <f t="shared" si="1673"/>
        <v>0</v>
      </c>
      <c r="BP2260" s="352" t="str">
        <f>IF(BO2260=0,"",
IF(SUM($BO$2177:BO2260)=1,BQ2260,
IF($BO$2297&gt;SUM($BO$2177:BO2260),_xlfn.CONCAT(", ",BQ2260),
IF($BO$2297=SUM($BO$2177:BO2260),_xlfn.CONCAT(" y ",BQ2260)))))</f>
        <v/>
      </c>
      <c r="BQ2260" s="120" t="s">
        <v>5287</v>
      </c>
      <c r="BR2260" s="290">
        <f t="shared" si="1674"/>
        <v>0</v>
      </c>
      <c r="BS2260" s="293">
        <f t="shared" si="1675"/>
        <v>0</v>
      </c>
      <c r="BT2260" s="283" t="str">
        <f>IF(BS2260=0,"",
IF(SUM($BS$2177:BS2260)=1,BU2260,
IF($BS$2297&gt;SUM($BS$2177:BS2260),_xlfn.CONCAT(", ",BU2260),
IF($BS$2297=SUM($BS$2177:BS2260),_xlfn.CONCAT(" y ",BU2260)))))</f>
        <v/>
      </c>
      <c r="BU2260" s="120" t="s">
        <v>5287</v>
      </c>
    </row>
    <row r="2261" spans="3:73" ht="15" customHeight="1">
      <c r="C2261" s="74" t="s">
        <v>5288</v>
      </c>
      <c r="D2261" s="855" t="str">
        <f>IF(CNGE_2026_M1_Secc1_Sub1!$D125="","",CNGE_2026_M1_Secc1_Sub1!$D125)</f>
        <v/>
      </c>
      <c r="E2261" s="723"/>
      <c r="F2261" s="723"/>
      <c r="G2261" s="723"/>
      <c r="H2261" s="723"/>
      <c r="I2261" s="723"/>
      <c r="J2261" s="723"/>
      <c r="K2261" s="723"/>
      <c r="L2261" s="723"/>
      <c r="M2261" s="723"/>
      <c r="N2261" s="723"/>
      <c r="O2261" s="724"/>
      <c r="P2261" s="639"/>
      <c r="Q2261" s="639"/>
      <c r="R2261" s="639"/>
      <c r="S2261" s="639"/>
      <c r="T2261" s="639"/>
      <c r="U2261" s="639"/>
      <c r="V2261" s="639"/>
      <c r="W2261" s="639"/>
      <c r="X2261" s="639"/>
      <c r="Y2261" s="639"/>
      <c r="Z2261" s="639"/>
      <c r="AA2261" s="639"/>
      <c r="AB2261" s="639"/>
      <c r="AC2261" s="639"/>
      <c r="AD2261" s="639"/>
      <c r="AI2261">
        <f t="shared" si="1641"/>
        <v>0</v>
      </c>
      <c r="AJ2261">
        <f t="shared" si="1642"/>
        <v>0</v>
      </c>
      <c r="AK2261">
        <f t="shared" si="1643"/>
        <v>0</v>
      </c>
      <c r="AL2261">
        <f t="shared" si="1644"/>
        <v>0</v>
      </c>
      <c r="AM2261">
        <f t="shared" si="1645"/>
        <v>0</v>
      </c>
      <c r="AN2261">
        <f t="shared" si="1646"/>
        <v>0</v>
      </c>
      <c r="AO2261">
        <f t="shared" si="1647"/>
        <v>0</v>
      </c>
      <c r="AP2261">
        <f t="shared" si="1648"/>
        <v>0</v>
      </c>
      <c r="AQ2261">
        <f t="shared" si="1649"/>
        <v>0</v>
      </c>
      <c r="AR2261">
        <f t="shared" si="1650"/>
        <v>0</v>
      </c>
      <c r="AS2261">
        <f t="shared" si="1651"/>
        <v>0</v>
      </c>
      <c r="AT2261">
        <f t="shared" si="1652"/>
        <v>0</v>
      </c>
      <c r="AU2261">
        <f t="shared" si="1653"/>
        <v>0</v>
      </c>
      <c r="AV2261">
        <f t="shared" si="1654"/>
        <v>0</v>
      </c>
      <c r="AW2261">
        <f t="shared" si="1655"/>
        <v>0</v>
      </c>
      <c r="AX2261">
        <f t="shared" si="1656"/>
        <v>0</v>
      </c>
      <c r="AY2261">
        <f t="shared" si="1657"/>
        <v>0</v>
      </c>
      <c r="AZ2261">
        <f t="shared" si="1658"/>
        <v>0</v>
      </c>
      <c r="BA2261">
        <f t="shared" si="1659"/>
        <v>0</v>
      </c>
      <c r="BB2261">
        <f t="shared" si="1660"/>
        <v>0</v>
      </c>
      <c r="BC2261" s="356">
        <f t="shared" si="1661"/>
        <v>0</v>
      </c>
      <c r="BD2261" s="357">
        <f t="shared" si="1662"/>
        <v>0</v>
      </c>
      <c r="BE2261" s="358">
        <f t="shared" si="1663"/>
        <v>0</v>
      </c>
      <c r="BF2261" s="359">
        <f t="shared" si="1664"/>
        <v>0</v>
      </c>
      <c r="BG2261" s="356">
        <f t="shared" si="1665"/>
        <v>0</v>
      </c>
      <c r="BH2261" s="357">
        <f t="shared" si="1666"/>
        <v>0</v>
      </c>
      <c r="BI2261" s="358">
        <f t="shared" si="1667"/>
        <v>0</v>
      </c>
      <c r="BJ2261" s="359">
        <f t="shared" si="1668"/>
        <v>0</v>
      </c>
      <c r="BK2261" s="356">
        <f t="shared" si="1669"/>
        <v>0</v>
      </c>
      <c r="BL2261" s="357">
        <f t="shared" si="1670"/>
        <v>0</v>
      </c>
      <c r="BM2261" s="358">
        <f t="shared" si="1671"/>
        <v>0</v>
      </c>
      <c r="BN2261" s="359">
        <f t="shared" si="1672"/>
        <v>0</v>
      </c>
      <c r="BO2261" s="293">
        <f t="shared" si="1673"/>
        <v>0</v>
      </c>
      <c r="BP2261" s="352" t="str">
        <f>IF(BO2261=0,"",
IF(SUM($BO$2177:BO2261)=1,BQ2261,
IF($BO$2297&gt;SUM($BO$2177:BO2261),_xlfn.CONCAT(", ",BQ2261),
IF($BO$2297=SUM($BO$2177:BO2261),_xlfn.CONCAT(" y ",BQ2261)))))</f>
        <v/>
      </c>
      <c r="BQ2261" s="120" t="s">
        <v>5289</v>
      </c>
      <c r="BR2261" s="290">
        <f t="shared" si="1674"/>
        <v>0</v>
      </c>
      <c r="BS2261" s="293">
        <f t="shared" si="1675"/>
        <v>0</v>
      </c>
      <c r="BT2261" s="283" t="str">
        <f>IF(BS2261=0,"",
IF(SUM($BS$2177:BS2261)=1,BU2261,
IF($BS$2297&gt;SUM($BS$2177:BS2261),_xlfn.CONCAT(", ",BU2261),
IF($BS$2297=SUM($BS$2177:BS2261),_xlfn.CONCAT(" y ",BU2261)))))</f>
        <v/>
      </c>
      <c r="BU2261" s="120" t="s">
        <v>5289</v>
      </c>
    </row>
    <row r="2262" spans="3:73" ht="15" customHeight="1">
      <c r="C2262" s="74" t="s">
        <v>5290</v>
      </c>
      <c r="D2262" s="855" t="str">
        <f>IF(CNGE_2026_M1_Secc1_Sub1!$D126="","",CNGE_2026_M1_Secc1_Sub1!$D126)</f>
        <v/>
      </c>
      <c r="E2262" s="723"/>
      <c r="F2262" s="723"/>
      <c r="G2262" s="723"/>
      <c r="H2262" s="723"/>
      <c r="I2262" s="723"/>
      <c r="J2262" s="723"/>
      <c r="K2262" s="723"/>
      <c r="L2262" s="723"/>
      <c r="M2262" s="723"/>
      <c r="N2262" s="723"/>
      <c r="O2262" s="724"/>
      <c r="P2262" s="639"/>
      <c r="Q2262" s="639"/>
      <c r="R2262" s="639"/>
      <c r="S2262" s="639"/>
      <c r="T2262" s="639"/>
      <c r="U2262" s="639"/>
      <c r="V2262" s="639"/>
      <c r="W2262" s="639"/>
      <c r="X2262" s="639"/>
      <c r="Y2262" s="639"/>
      <c r="Z2262" s="639"/>
      <c r="AA2262" s="639"/>
      <c r="AB2262" s="639"/>
      <c r="AC2262" s="639"/>
      <c r="AD2262" s="639"/>
      <c r="AI2262">
        <f t="shared" si="1641"/>
        <v>0</v>
      </c>
      <c r="AJ2262">
        <f t="shared" si="1642"/>
        <v>0</v>
      </c>
      <c r="AK2262">
        <f t="shared" si="1643"/>
        <v>0</v>
      </c>
      <c r="AL2262">
        <f t="shared" si="1644"/>
        <v>0</v>
      </c>
      <c r="AM2262">
        <f t="shared" si="1645"/>
        <v>0</v>
      </c>
      <c r="AN2262">
        <f t="shared" si="1646"/>
        <v>0</v>
      </c>
      <c r="AO2262">
        <f t="shared" si="1647"/>
        <v>0</v>
      </c>
      <c r="AP2262">
        <f t="shared" si="1648"/>
        <v>0</v>
      </c>
      <c r="AQ2262">
        <f t="shared" si="1649"/>
        <v>0</v>
      </c>
      <c r="AR2262">
        <f t="shared" si="1650"/>
        <v>0</v>
      </c>
      <c r="AS2262">
        <f t="shared" si="1651"/>
        <v>0</v>
      </c>
      <c r="AT2262">
        <f t="shared" si="1652"/>
        <v>0</v>
      </c>
      <c r="AU2262">
        <f t="shared" si="1653"/>
        <v>0</v>
      </c>
      <c r="AV2262">
        <f t="shared" si="1654"/>
        <v>0</v>
      </c>
      <c r="AW2262">
        <f t="shared" si="1655"/>
        <v>0</v>
      </c>
      <c r="AX2262">
        <f t="shared" si="1656"/>
        <v>0</v>
      </c>
      <c r="AY2262">
        <f t="shared" si="1657"/>
        <v>0</v>
      </c>
      <c r="AZ2262">
        <f t="shared" si="1658"/>
        <v>0</v>
      </c>
      <c r="BA2262">
        <f t="shared" si="1659"/>
        <v>0</v>
      </c>
      <c r="BB2262">
        <f t="shared" si="1660"/>
        <v>0</v>
      </c>
      <c r="BC2262" s="356">
        <f t="shared" si="1661"/>
        <v>0</v>
      </c>
      <c r="BD2262" s="357">
        <f t="shared" si="1662"/>
        <v>0</v>
      </c>
      <c r="BE2262" s="358">
        <f t="shared" si="1663"/>
        <v>0</v>
      </c>
      <c r="BF2262" s="359">
        <f t="shared" si="1664"/>
        <v>0</v>
      </c>
      <c r="BG2262" s="356">
        <f t="shared" si="1665"/>
        <v>0</v>
      </c>
      <c r="BH2262" s="357">
        <f t="shared" si="1666"/>
        <v>0</v>
      </c>
      <c r="BI2262" s="358">
        <f t="shared" si="1667"/>
        <v>0</v>
      </c>
      <c r="BJ2262" s="359">
        <f t="shared" si="1668"/>
        <v>0</v>
      </c>
      <c r="BK2262" s="356">
        <f t="shared" si="1669"/>
        <v>0</v>
      </c>
      <c r="BL2262" s="357">
        <f t="shared" si="1670"/>
        <v>0</v>
      </c>
      <c r="BM2262" s="358">
        <f t="shared" si="1671"/>
        <v>0</v>
      </c>
      <c r="BN2262" s="359">
        <f t="shared" si="1672"/>
        <v>0</v>
      </c>
      <c r="BO2262" s="293">
        <f t="shared" si="1673"/>
        <v>0</v>
      </c>
      <c r="BP2262" s="352" t="str">
        <f>IF(BO2262=0,"",
IF(SUM($BO$2177:BO2262)=1,BQ2262,
IF($BO$2297&gt;SUM($BO$2177:BO2262),_xlfn.CONCAT(", ",BQ2262),
IF($BO$2297=SUM($BO$2177:BO2262),_xlfn.CONCAT(" y ",BQ2262)))))</f>
        <v/>
      </c>
      <c r="BQ2262" s="120" t="s">
        <v>5291</v>
      </c>
      <c r="BR2262" s="290">
        <f t="shared" si="1674"/>
        <v>0</v>
      </c>
      <c r="BS2262" s="293">
        <f t="shared" si="1675"/>
        <v>0</v>
      </c>
      <c r="BT2262" s="283" t="str">
        <f>IF(BS2262=0,"",
IF(SUM($BS$2177:BS2262)=1,BU2262,
IF($BS$2297&gt;SUM($BS$2177:BS2262),_xlfn.CONCAT(", ",BU2262),
IF($BS$2297=SUM($BS$2177:BS2262),_xlfn.CONCAT(" y ",BU2262)))))</f>
        <v/>
      </c>
      <c r="BU2262" s="120" t="s">
        <v>5291</v>
      </c>
    </row>
    <row r="2263" spans="3:73" ht="15" customHeight="1">
      <c r="C2263" s="74" t="s">
        <v>5292</v>
      </c>
      <c r="D2263" s="855" t="str">
        <f>IF(CNGE_2026_M1_Secc1_Sub1!$D127="","",CNGE_2026_M1_Secc1_Sub1!$D127)</f>
        <v/>
      </c>
      <c r="E2263" s="723"/>
      <c r="F2263" s="723"/>
      <c r="G2263" s="723"/>
      <c r="H2263" s="723"/>
      <c r="I2263" s="723"/>
      <c r="J2263" s="723"/>
      <c r="K2263" s="723"/>
      <c r="L2263" s="723"/>
      <c r="M2263" s="723"/>
      <c r="N2263" s="723"/>
      <c r="O2263" s="724"/>
      <c r="P2263" s="639"/>
      <c r="Q2263" s="639"/>
      <c r="R2263" s="639"/>
      <c r="S2263" s="639"/>
      <c r="T2263" s="639"/>
      <c r="U2263" s="639"/>
      <c r="V2263" s="639"/>
      <c r="W2263" s="639"/>
      <c r="X2263" s="639"/>
      <c r="Y2263" s="639"/>
      <c r="Z2263" s="639"/>
      <c r="AA2263" s="639"/>
      <c r="AB2263" s="639"/>
      <c r="AC2263" s="639"/>
      <c r="AD2263" s="639"/>
      <c r="AI2263">
        <f t="shared" si="1641"/>
        <v>0</v>
      </c>
      <c r="AJ2263">
        <f t="shared" si="1642"/>
        <v>0</v>
      </c>
      <c r="AK2263">
        <f t="shared" si="1643"/>
        <v>0</v>
      </c>
      <c r="AL2263">
        <f t="shared" si="1644"/>
        <v>0</v>
      </c>
      <c r="AM2263">
        <f t="shared" si="1645"/>
        <v>0</v>
      </c>
      <c r="AN2263">
        <f t="shared" si="1646"/>
        <v>0</v>
      </c>
      <c r="AO2263">
        <f t="shared" si="1647"/>
        <v>0</v>
      </c>
      <c r="AP2263">
        <f t="shared" si="1648"/>
        <v>0</v>
      </c>
      <c r="AQ2263">
        <f t="shared" si="1649"/>
        <v>0</v>
      </c>
      <c r="AR2263">
        <f t="shared" si="1650"/>
        <v>0</v>
      </c>
      <c r="AS2263">
        <f t="shared" si="1651"/>
        <v>0</v>
      </c>
      <c r="AT2263">
        <f t="shared" si="1652"/>
        <v>0</v>
      </c>
      <c r="AU2263">
        <f t="shared" si="1653"/>
        <v>0</v>
      </c>
      <c r="AV2263">
        <f t="shared" si="1654"/>
        <v>0</v>
      </c>
      <c r="AW2263">
        <f t="shared" si="1655"/>
        <v>0</v>
      </c>
      <c r="AX2263">
        <f t="shared" si="1656"/>
        <v>0</v>
      </c>
      <c r="AY2263">
        <f t="shared" si="1657"/>
        <v>0</v>
      </c>
      <c r="AZ2263">
        <f t="shared" si="1658"/>
        <v>0</v>
      </c>
      <c r="BA2263">
        <f t="shared" si="1659"/>
        <v>0</v>
      </c>
      <c r="BB2263">
        <f t="shared" si="1660"/>
        <v>0</v>
      </c>
      <c r="BC2263" s="356">
        <f t="shared" si="1661"/>
        <v>0</v>
      </c>
      <c r="BD2263" s="357">
        <f t="shared" si="1662"/>
        <v>0</v>
      </c>
      <c r="BE2263" s="358">
        <f t="shared" si="1663"/>
        <v>0</v>
      </c>
      <c r="BF2263" s="359">
        <f t="shared" si="1664"/>
        <v>0</v>
      </c>
      <c r="BG2263" s="356">
        <f t="shared" si="1665"/>
        <v>0</v>
      </c>
      <c r="BH2263" s="357">
        <f t="shared" si="1666"/>
        <v>0</v>
      </c>
      <c r="BI2263" s="358">
        <f t="shared" si="1667"/>
        <v>0</v>
      </c>
      <c r="BJ2263" s="359">
        <f t="shared" si="1668"/>
        <v>0</v>
      </c>
      <c r="BK2263" s="356">
        <f t="shared" si="1669"/>
        <v>0</v>
      </c>
      <c r="BL2263" s="357">
        <f t="shared" si="1670"/>
        <v>0</v>
      </c>
      <c r="BM2263" s="358">
        <f t="shared" si="1671"/>
        <v>0</v>
      </c>
      <c r="BN2263" s="359">
        <f t="shared" si="1672"/>
        <v>0</v>
      </c>
      <c r="BO2263" s="293">
        <f t="shared" si="1673"/>
        <v>0</v>
      </c>
      <c r="BP2263" s="352" t="str">
        <f>IF(BO2263=0,"",
IF(SUM($BO$2177:BO2263)=1,BQ2263,
IF($BO$2297&gt;SUM($BO$2177:BO2263),_xlfn.CONCAT(", ",BQ2263),
IF($BO$2297=SUM($BO$2177:BO2263),_xlfn.CONCAT(" y ",BQ2263)))))</f>
        <v/>
      </c>
      <c r="BQ2263" s="120" t="s">
        <v>5293</v>
      </c>
      <c r="BR2263" s="290">
        <f t="shared" si="1674"/>
        <v>0</v>
      </c>
      <c r="BS2263" s="293">
        <f t="shared" si="1675"/>
        <v>0</v>
      </c>
      <c r="BT2263" s="283" t="str">
        <f>IF(BS2263=0,"",
IF(SUM($BS$2177:BS2263)=1,BU2263,
IF($BS$2297&gt;SUM($BS$2177:BS2263),_xlfn.CONCAT(", ",BU2263),
IF($BS$2297=SUM($BS$2177:BS2263),_xlfn.CONCAT(" y ",BU2263)))))</f>
        <v/>
      </c>
      <c r="BU2263" s="120" t="s">
        <v>5293</v>
      </c>
    </row>
    <row r="2264" spans="3:73" ht="15" customHeight="1">
      <c r="C2264" s="74" t="s">
        <v>5294</v>
      </c>
      <c r="D2264" s="855" t="str">
        <f>IF(CNGE_2026_M1_Secc1_Sub1!$D128="","",CNGE_2026_M1_Secc1_Sub1!$D128)</f>
        <v/>
      </c>
      <c r="E2264" s="723"/>
      <c r="F2264" s="723"/>
      <c r="G2264" s="723"/>
      <c r="H2264" s="723"/>
      <c r="I2264" s="723"/>
      <c r="J2264" s="723"/>
      <c r="K2264" s="723"/>
      <c r="L2264" s="723"/>
      <c r="M2264" s="723"/>
      <c r="N2264" s="723"/>
      <c r="O2264" s="724"/>
      <c r="P2264" s="639"/>
      <c r="Q2264" s="639"/>
      <c r="R2264" s="639"/>
      <c r="S2264" s="639"/>
      <c r="T2264" s="639"/>
      <c r="U2264" s="639"/>
      <c r="V2264" s="639"/>
      <c r="W2264" s="639"/>
      <c r="X2264" s="639"/>
      <c r="Y2264" s="639"/>
      <c r="Z2264" s="639"/>
      <c r="AA2264" s="639"/>
      <c r="AB2264" s="639"/>
      <c r="AC2264" s="639"/>
      <c r="AD2264" s="639"/>
      <c r="AI2264">
        <f t="shared" si="1641"/>
        <v>0</v>
      </c>
      <c r="AJ2264">
        <f t="shared" si="1642"/>
        <v>0</v>
      </c>
      <c r="AK2264">
        <f t="shared" si="1643"/>
        <v>0</v>
      </c>
      <c r="AL2264">
        <f t="shared" si="1644"/>
        <v>0</v>
      </c>
      <c r="AM2264">
        <f t="shared" si="1645"/>
        <v>0</v>
      </c>
      <c r="AN2264">
        <f t="shared" si="1646"/>
        <v>0</v>
      </c>
      <c r="AO2264">
        <f t="shared" si="1647"/>
        <v>0</v>
      </c>
      <c r="AP2264">
        <f t="shared" si="1648"/>
        <v>0</v>
      </c>
      <c r="AQ2264">
        <f t="shared" si="1649"/>
        <v>0</v>
      </c>
      <c r="AR2264">
        <f t="shared" si="1650"/>
        <v>0</v>
      </c>
      <c r="AS2264">
        <f t="shared" si="1651"/>
        <v>0</v>
      </c>
      <c r="AT2264">
        <f t="shared" si="1652"/>
        <v>0</v>
      </c>
      <c r="AU2264">
        <f t="shared" si="1653"/>
        <v>0</v>
      </c>
      <c r="AV2264">
        <f t="shared" si="1654"/>
        <v>0</v>
      </c>
      <c r="AW2264">
        <f t="shared" si="1655"/>
        <v>0</v>
      </c>
      <c r="AX2264">
        <f t="shared" si="1656"/>
        <v>0</v>
      </c>
      <c r="AY2264">
        <f t="shared" si="1657"/>
        <v>0</v>
      </c>
      <c r="AZ2264">
        <f t="shared" si="1658"/>
        <v>0</v>
      </c>
      <c r="BA2264">
        <f t="shared" si="1659"/>
        <v>0</v>
      </c>
      <c r="BB2264">
        <f t="shared" si="1660"/>
        <v>0</v>
      </c>
      <c r="BC2264" s="356">
        <f t="shared" si="1661"/>
        <v>0</v>
      </c>
      <c r="BD2264" s="357">
        <f t="shared" si="1662"/>
        <v>0</v>
      </c>
      <c r="BE2264" s="358">
        <f t="shared" si="1663"/>
        <v>0</v>
      </c>
      <c r="BF2264" s="359">
        <f t="shared" si="1664"/>
        <v>0</v>
      </c>
      <c r="BG2264" s="356">
        <f t="shared" si="1665"/>
        <v>0</v>
      </c>
      <c r="BH2264" s="357">
        <f t="shared" si="1666"/>
        <v>0</v>
      </c>
      <c r="BI2264" s="358">
        <f t="shared" si="1667"/>
        <v>0</v>
      </c>
      <c r="BJ2264" s="359">
        <f t="shared" si="1668"/>
        <v>0</v>
      </c>
      <c r="BK2264" s="356">
        <f t="shared" si="1669"/>
        <v>0</v>
      </c>
      <c r="BL2264" s="357">
        <f t="shared" si="1670"/>
        <v>0</v>
      </c>
      <c r="BM2264" s="358">
        <f t="shared" si="1671"/>
        <v>0</v>
      </c>
      <c r="BN2264" s="359">
        <f t="shared" si="1672"/>
        <v>0</v>
      </c>
      <c r="BO2264" s="293">
        <f t="shared" si="1673"/>
        <v>0</v>
      </c>
      <c r="BP2264" s="352" t="str">
        <f>IF(BO2264=0,"",
IF(SUM($BO$2177:BO2264)=1,BQ2264,
IF($BO$2297&gt;SUM($BO$2177:BO2264),_xlfn.CONCAT(", ",BQ2264),
IF($BO$2297=SUM($BO$2177:BO2264),_xlfn.CONCAT(" y ",BQ2264)))))</f>
        <v/>
      </c>
      <c r="BQ2264" s="120" t="s">
        <v>5295</v>
      </c>
      <c r="BR2264" s="290">
        <f t="shared" si="1674"/>
        <v>0</v>
      </c>
      <c r="BS2264" s="293">
        <f t="shared" si="1675"/>
        <v>0</v>
      </c>
      <c r="BT2264" s="283" t="str">
        <f>IF(BS2264=0,"",
IF(SUM($BS$2177:BS2264)=1,BU2264,
IF($BS$2297&gt;SUM($BS$2177:BS2264),_xlfn.CONCAT(", ",BU2264),
IF($BS$2297=SUM($BS$2177:BS2264),_xlfn.CONCAT(" y ",BU2264)))))</f>
        <v/>
      </c>
      <c r="BU2264" s="120" t="s">
        <v>5295</v>
      </c>
    </row>
    <row r="2265" spans="3:73" ht="15" customHeight="1">
      <c r="C2265" s="74" t="s">
        <v>5296</v>
      </c>
      <c r="D2265" s="855" t="str">
        <f>IF(CNGE_2026_M1_Secc1_Sub1!$D129="","",CNGE_2026_M1_Secc1_Sub1!$D129)</f>
        <v/>
      </c>
      <c r="E2265" s="723"/>
      <c r="F2265" s="723"/>
      <c r="G2265" s="723"/>
      <c r="H2265" s="723"/>
      <c r="I2265" s="723"/>
      <c r="J2265" s="723"/>
      <c r="K2265" s="723"/>
      <c r="L2265" s="723"/>
      <c r="M2265" s="723"/>
      <c r="N2265" s="723"/>
      <c r="O2265" s="724"/>
      <c r="P2265" s="639"/>
      <c r="Q2265" s="639"/>
      <c r="R2265" s="639"/>
      <c r="S2265" s="639"/>
      <c r="T2265" s="639"/>
      <c r="U2265" s="639"/>
      <c r="V2265" s="639"/>
      <c r="W2265" s="639"/>
      <c r="X2265" s="639"/>
      <c r="Y2265" s="639"/>
      <c r="Z2265" s="639"/>
      <c r="AA2265" s="639"/>
      <c r="AB2265" s="639"/>
      <c r="AC2265" s="639"/>
      <c r="AD2265" s="639"/>
      <c r="AI2265">
        <f t="shared" si="1641"/>
        <v>0</v>
      </c>
      <c r="AJ2265">
        <f t="shared" si="1642"/>
        <v>0</v>
      </c>
      <c r="AK2265">
        <f t="shared" si="1643"/>
        <v>0</v>
      </c>
      <c r="AL2265">
        <f t="shared" si="1644"/>
        <v>0</v>
      </c>
      <c r="AM2265">
        <f t="shared" si="1645"/>
        <v>0</v>
      </c>
      <c r="AN2265">
        <f t="shared" si="1646"/>
        <v>0</v>
      </c>
      <c r="AO2265">
        <f t="shared" si="1647"/>
        <v>0</v>
      </c>
      <c r="AP2265">
        <f t="shared" si="1648"/>
        <v>0</v>
      </c>
      <c r="AQ2265">
        <f t="shared" si="1649"/>
        <v>0</v>
      </c>
      <c r="AR2265">
        <f t="shared" si="1650"/>
        <v>0</v>
      </c>
      <c r="AS2265">
        <f t="shared" si="1651"/>
        <v>0</v>
      </c>
      <c r="AT2265">
        <f t="shared" si="1652"/>
        <v>0</v>
      </c>
      <c r="AU2265">
        <f t="shared" si="1653"/>
        <v>0</v>
      </c>
      <c r="AV2265">
        <f t="shared" si="1654"/>
        <v>0</v>
      </c>
      <c r="AW2265">
        <f t="shared" si="1655"/>
        <v>0</v>
      </c>
      <c r="AX2265">
        <f t="shared" si="1656"/>
        <v>0</v>
      </c>
      <c r="AY2265">
        <f t="shared" si="1657"/>
        <v>0</v>
      </c>
      <c r="AZ2265">
        <f t="shared" si="1658"/>
        <v>0</v>
      </c>
      <c r="BA2265">
        <f t="shared" si="1659"/>
        <v>0</v>
      </c>
      <c r="BB2265">
        <f t="shared" si="1660"/>
        <v>0</v>
      </c>
      <c r="BC2265" s="356">
        <f t="shared" si="1661"/>
        <v>0</v>
      </c>
      <c r="BD2265" s="357">
        <f t="shared" si="1662"/>
        <v>0</v>
      </c>
      <c r="BE2265" s="358">
        <f t="shared" si="1663"/>
        <v>0</v>
      </c>
      <c r="BF2265" s="359">
        <f t="shared" si="1664"/>
        <v>0</v>
      </c>
      <c r="BG2265" s="356">
        <f t="shared" si="1665"/>
        <v>0</v>
      </c>
      <c r="BH2265" s="357">
        <f t="shared" si="1666"/>
        <v>0</v>
      </c>
      <c r="BI2265" s="358">
        <f t="shared" si="1667"/>
        <v>0</v>
      </c>
      <c r="BJ2265" s="359">
        <f t="shared" si="1668"/>
        <v>0</v>
      </c>
      <c r="BK2265" s="356">
        <f t="shared" si="1669"/>
        <v>0</v>
      </c>
      <c r="BL2265" s="357">
        <f t="shared" si="1670"/>
        <v>0</v>
      </c>
      <c r="BM2265" s="358">
        <f t="shared" si="1671"/>
        <v>0</v>
      </c>
      <c r="BN2265" s="359">
        <f t="shared" si="1672"/>
        <v>0</v>
      </c>
      <c r="BO2265" s="293">
        <f t="shared" si="1673"/>
        <v>0</v>
      </c>
      <c r="BP2265" s="352" t="str">
        <f>IF(BO2265=0,"",
IF(SUM($BO$2177:BO2265)=1,BQ2265,
IF($BO$2297&gt;SUM($BO$2177:BO2265),_xlfn.CONCAT(", ",BQ2265),
IF($BO$2297=SUM($BO$2177:BO2265),_xlfn.CONCAT(" y ",BQ2265)))))</f>
        <v/>
      </c>
      <c r="BQ2265" s="120" t="s">
        <v>5297</v>
      </c>
      <c r="BR2265" s="290">
        <f t="shared" si="1674"/>
        <v>0</v>
      </c>
      <c r="BS2265" s="293">
        <f t="shared" si="1675"/>
        <v>0</v>
      </c>
      <c r="BT2265" s="283" t="str">
        <f>IF(BS2265=0,"",
IF(SUM($BS$2177:BS2265)=1,BU2265,
IF($BS$2297&gt;SUM($BS$2177:BS2265),_xlfn.CONCAT(", ",BU2265),
IF($BS$2297=SUM($BS$2177:BS2265),_xlfn.CONCAT(" y ",BU2265)))))</f>
        <v/>
      </c>
      <c r="BU2265" s="120" t="s">
        <v>5297</v>
      </c>
    </row>
    <row r="2266" spans="3:73" ht="15" customHeight="1">
      <c r="C2266" s="74" t="s">
        <v>5298</v>
      </c>
      <c r="D2266" s="855" t="str">
        <f>IF(CNGE_2026_M1_Secc1_Sub1!$D130="","",CNGE_2026_M1_Secc1_Sub1!$D130)</f>
        <v/>
      </c>
      <c r="E2266" s="723"/>
      <c r="F2266" s="723"/>
      <c r="G2266" s="723"/>
      <c r="H2266" s="723"/>
      <c r="I2266" s="723"/>
      <c r="J2266" s="723"/>
      <c r="K2266" s="723"/>
      <c r="L2266" s="723"/>
      <c r="M2266" s="723"/>
      <c r="N2266" s="723"/>
      <c r="O2266" s="724"/>
      <c r="P2266" s="639"/>
      <c r="Q2266" s="639"/>
      <c r="R2266" s="639"/>
      <c r="S2266" s="639"/>
      <c r="T2266" s="639"/>
      <c r="U2266" s="639"/>
      <c r="V2266" s="639"/>
      <c r="W2266" s="639"/>
      <c r="X2266" s="639"/>
      <c r="Y2266" s="639"/>
      <c r="Z2266" s="639"/>
      <c r="AA2266" s="639"/>
      <c r="AB2266" s="639"/>
      <c r="AC2266" s="639"/>
      <c r="AD2266" s="639"/>
      <c r="AI2266">
        <f t="shared" si="1641"/>
        <v>0</v>
      </c>
      <c r="AJ2266">
        <f t="shared" si="1642"/>
        <v>0</v>
      </c>
      <c r="AK2266">
        <f t="shared" si="1643"/>
        <v>0</v>
      </c>
      <c r="AL2266">
        <f t="shared" si="1644"/>
        <v>0</v>
      </c>
      <c r="AM2266">
        <f t="shared" si="1645"/>
        <v>0</v>
      </c>
      <c r="AN2266">
        <f t="shared" si="1646"/>
        <v>0</v>
      </c>
      <c r="AO2266">
        <f t="shared" si="1647"/>
        <v>0</v>
      </c>
      <c r="AP2266">
        <f t="shared" si="1648"/>
        <v>0</v>
      </c>
      <c r="AQ2266">
        <f t="shared" si="1649"/>
        <v>0</v>
      </c>
      <c r="AR2266">
        <f t="shared" si="1650"/>
        <v>0</v>
      </c>
      <c r="AS2266">
        <f t="shared" si="1651"/>
        <v>0</v>
      </c>
      <c r="AT2266">
        <f t="shared" si="1652"/>
        <v>0</v>
      </c>
      <c r="AU2266">
        <f t="shared" si="1653"/>
        <v>0</v>
      </c>
      <c r="AV2266">
        <f t="shared" si="1654"/>
        <v>0</v>
      </c>
      <c r="AW2266">
        <f t="shared" si="1655"/>
        <v>0</v>
      </c>
      <c r="AX2266">
        <f t="shared" si="1656"/>
        <v>0</v>
      </c>
      <c r="AY2266">
        <f t="shared" si="1657"/>
        <v>0</v>
      </c>
      <c r="AZ2266">
        <f t="shared" si="1658"/>
        <v>0</v>
      </c>
      <c r="BA2266">
        <f t="shared" si="1659"/>
        <v>0</v>
      </c>
      <c r="BB2266">
        <f t="shared" si="1660"/>
        <v>0</v>
      </c>
      <c r="BC2266" s="356">
        <f t="shared" si="1661"/>
        <v>0</v>
      </c>
      <c r="BD2266" s="357">
        <f t="shared" si="1662"/>
        <v>0</v>
      </c>
      <c r="BE2266" s="358">
        <f t="shared" si="1663"/>
        <v>0</v>
      </c>
      <c r="BF2266" s="359">
        <f t="shared" si="1664"/>
        <v>0</v>
      </c>
      <c r="BG2266" s="356">
        <f t="shared" si="1665"/>
        <v>0</v>
      </c>
      <c r="BH2266" s="357">
        <f t="shared" si="1666"/>
        <v>0</v>
      </c>
      <c r="BI2266" s="358">
        <f t="shared" si="1667"/>
        <v>0</v>
      </c>
      <c r="BJ2266" s="359">
        <f t="shared" si="1668"/>
        <v>0</v>
      </c>
      <c r="BK2266" s="356">
        <f t="shared" si="1669"/>
        <v>0</v>
      </c>
      <c r="BL2266" s="357">
        <f t="shared" si="1670"/>
        <v>0</v>
      </c>
      <c r="BM2266" s="358">
        <f t="shared" si="1671"/>
        <v>0</v>
      </c>
      <c r="BN2266" s="359">
        <f t="shared" si="1672"/>
        <v>0</v>
      </c>
      <c r="BO2266" s="293">
        <f t="shared" si="1673"/>
        <v>0</v>
      </c>
      <c r="BP2266" s="352" t="str">
        <f>IF(BO2266=0,"",
IF(SUM($BO$2177:BO2266)=1,BQ2266,
IF($BO$2297&gt;SUM($BO$2177:BO2266),_xlfn.CONCAT(", ",BQ2266),
IF($BO$2297=SUM($BO$2177:BO2266),_xlfn.CONCAT(" y ",BQ2266)))))</f>
        <v/>
      </c>
      <c r="BQ2266" s="120" t="s">
        <v>5299</v>
      </c>
      <c r="BR2266" s="290">
        <f t="shared" si="1674"/>
        <v>0</v>
      </c>
      <c r="BS2266" s="293">
        <f t="shared" si="1675"/>
        <v>0</v>
      </c>
      <c r="BT2266" s="283" t="str">
        <f>IF(BS2266=0,"",
IF(SUM($BS$2177:BS2266)=1,BU2266,
IF($BS$2297&gt;SUM($BS$2177:BS2266),_xlfn.CONCAT(", ",BU2266),
IF($BS$2297=SUM($BS$2177:BS2266),_xlfn.CONCAT(" y ",BU2266)))))</f>
        <v/>
      </c>
      <c r="BU2266" s="120" t="s">
        <v>5299</v>
      </c>
    </row>
    <row r="2267" spans="3:73" ht="15" customHeight="1">
      <c r="C2267" s="74" t="s">
        <v>5300</v>
      </c>
      <c r="D2267" s="855" t="str">
        <f>IF(CNGE_2026_M1_Secc1_Sub1!$D131="","",CNGE_2026_M1_Secc1_Sub1!$D131)</f>
        <v/>
      </c>
      <c r="E2267" s="723"/>
      <c r="F2267" s="723"/>
      <c r="G2267" s="723"/>
      <c r="H2267" s="723"/>
      <c r="I2267" s="723"/>
      <c r="J2267" s="723"/>
      <c r="K2267" s="723"/>
      <c r="L2267" s="723"/>
      <c r="M2267" s="723"/>
      <c r="N2267" s="723"/>
      <c r="O2267" s="724"/>
      <c r="P2267" s="639"/>
      <c r="Q2267" s="639"/>
      <c r="R2267" s="639"/>
      <c r="S2267" s="639"/>
      <c r="T2267" s="639"/>
      <c r="U2267" s="639"/>
      <c r="V2267" s="639"/>
      <c r="W2267" s="639"/>
      <c r="X2267" s="639"/>
      <c r="Y2267" s="639"/>
      <c r="Z2267" s="639"/>
      <c r="AA2267" s="639"/>
      <c r="AB2267" s="639"/>
      <c r="AC2267" s="639"/>
      <c r="AD2267" s="639"/>
      <c r="AI2267">
        <f t="shared" si="1641"/>
        <v>0</v>
      </c>
      <c r="AJ2267">
        <f t="shared" si="1642"/>
        <v>0</v>
      </c>
      <c r="AK2267">
        <f t="shared" si="1643"/>
        <v>0</v>
      </c>
      <c r="AL2267">
        <f t="shared" si="1644"/>
        <v>0</v>
      </c>
      <c r="AM2267">
        <f t="shared" si="1645"/>
        <v>0</v>
      </c>
      <c r="AN2267">
        <f t="shared" si="1646"/>
        <v>0</v>
      </c>
      <c r="AO2267">
        <f t="shared" si="1647"/>
        <v>0</v>
      </c>
      <c r="AP2267">
        <f t="shared" si="1648"/>
        <v>0</v>
      </c>
      <c r="AQ2267">
        <f t="shared" si="1649"/>
        <v>0</v>
      </c>
      <c r="AR2267">
        <f t="shared" si="1650"/>
        <v>0</v>
      </c>
      <c r="AS2267">
        <f t="shared" si="1651"/>
        <v>0</v>
      </c>
      <c r="AT2267">
        <f t="shared" si="1652"/>
        <v>0</v>
      </c>
      <c r="AU2267">
        <f t="shared" si="1653"/>
        <v>0</v>
      </c>
      <c r="AV2267">
        <f t="shared" si="1654"/>
        <v>0</v>
      </c>
      <c r="AW2267">
        <f t="shared" si="1655"/>
        <v>0</v>
      </c>
      <c r="AX2267">
        <f t="shared" si="1656"/>
        <v>0</v>
      </c>
      <c r="AY2267">
        <f t="shared" si="1657"/>
        <v>0</v>
      </c>
      <c r="AZ2267">
        <f t="shared" si="1658"/>
        <v>0</v>
      </c>
      <c r="BA2267">
        <f t="shared" si="1659"/>
        <v>0</v>
      </c>
      <c r="BB2267">
        <f t="shared" si="1660"/>
        <v>0</v>
      </c>
      <c r="BC2267" s="356">
        <f t="shared" si="1661"/>
        <v>0</v>
      </c>
      <c r="BD2267" s="357">
        <f t="shared" si="1662"/>
        <v>0</v>
      </c>
      <c r="BE2267" s="358">
        <f t="shared" si="1663"/>
        <v>0</v>
      </c>
      <c r="BF2267" s="359">
        <f t="shared" si="1664"/>
        <v>0</v>
      </c>
      <c r="BG2267" s="356">
        <f t="shared" si="1665"/>
        <v>0</v>
      </c>
      <c r="BH2267" s="357">
        <f t="shared" si="1666"/>
        <v>0</v>
      </c>
      <c r="BI2267" s="358">
        <f t="shared" si="1667"/>
        <v>0</v>
      </c>
      <c r="BJ2267" s="359">
        <f t="shared" si="1668"/>
        <v>0</v>
      </c>
      <c r="BK2267" s="356">
        <f t="shared" si="1669"/>
        <v>0</v>
      </c>
      <c r="BL2267" s="357">
        <f t="shared" si="1670"/>
        <v>0</v>
      </c>
      <c r="BM2267" s="358">
        <f t="shared" si="1671"/>
        <v>0</v>
      </c>
      <c r="BN2267" s="359">
        <f t="shared" si="1672"/>
        <v>0</v>
      </c>
      <c r="BO2267" s="293">
        <f t="shared" si="1673"/>
        <v>0</v>
      </c>
      <c r="BP2267" s="352" t="str">
        <f>IF(BO2267=0,"",
IF(SUM($BO$2177:BO2267)=1,BQ2267,
IF($BO$2297&gt;SUM($BO$2177:BO2267),_xlfn.CONCAT(", ",BQ2267),
IF($BO$2297=SUM($BO$2177:BO2267),_xlfn.CONCAT(" y ",BQ2267)))))</f>
        <v/>
      </c>
      <c r="BQ2267" s="120" t="s">
        <v>5301</v>
      </c>
      <c r="BR2267" s="290">
        <f t="shared" si="1674"/>
        <v>0</v>
      </c>
      <c r="BS2267" s="293">
        <f t="shared" si="1675"/>
        <v>0</v>
      </c>
      <c r="BT2267" s="283" t="str">
        <f>IF(BS2267=0,"",
IF(SUM($BS$2177:BS2267)=1,BU2267,
IF($BS$2297&gt;SUM($BS$2177:BS2267),_xlfn.CONCAT(", ",BU2267),
IF($BS$2297=SUM($BS$2177:BS2267),_xlfn.CONCAT(" y ",BU2267)))))</f>
        <v/>
      </c>
      <c r="BU2267" s="120" t="s">
        <v>5301</v>
      </c>
    </row>
    <row r="2268" spans="3:73" ht="15" customHeight="1">
      <c r="C2268" s="74" t="s">
        <v>5302</v>
      </c>
      <c r="D2268" s="855" t="str">
        <f>IF(CNGE_2026_M1_Secc1_Sub1!$D132="","",CNGE_2026_M1_Secc1_Sub1!$D132)</f>
        <v/>
      </c>
      <c r="E2268" s="723"/>
      <c r="F2268" s="723"/>
      <c r="G2268" s="723"/>
      <c r="H2268" s="723"/>
      <c r="I2268" s="723"/>
      <c r="J2268" s="723"/>
      <c r="K2268" s="723"/>
      <c r="L2268" s="723"/>
      <c r="M2268" s="723"/>
      <c r="N2268" s="723"/>
      <c r="O2268" s="724"/>
      <c r="P2268" s="639"/>
      <c r="Q2268" s="639"/>
      <c r="R2268" s="639"/>
      <c r="S2268" s="639"/>
      <c r="T2268" s="639"/>
      <c r="U2268" s="639"/>
      <c r="V2268" s="639"/>
      <c r="W2268" s="639"/>
      <c r="X2268" s="639"/>
      <c r="Y2268" s="639"/>
      <c r="Z2268" s="639"/>
      <c r="AA2268" s="639"/>
      <c r="AB2268" s="639"/>
      <c r="AC2268" s="639"/>
      <c r="AD2268" s="639"/>
      <c r="AI2268">
        <f t="shared" si="1641"/>
        <v>0</v>
      </c>
      <c r="AJ2268">
        <f t="shared" si="1642"/>
        <v>0</v>
      </c>
      <c r="AK2268">
        <f t="shared" si="1643"/>
        <v>0</v>
      </c>
      <c r="AL2268">
        <f t="shared" si="1644"/>
        <v>0</v>
      </c>
      <c r="AM2268">
        <f t="shared" si="1645"/>
        <v>0</v>
      </c>
      <c r="AN2268">
        <f t="shared" si="1646"/>
        <v>0</v>
      </c>
      <c r="AO2268">
        <f t="shared" si="1647"/>
        <v>0</v>
      </c>
      <c r="AP2268">
        <f t="shared" si="1648"/>
        <v>0</v>
      </c>
      <c r="AQ2268">
        <f t="shared" si="1649"/>
        <v>0</v>
      </c>
      <c r="AR2268">
        <f t="shared" si="1650"/>
        <v>0</v>
      </c>
      <c r="AS2268">
        <f t="shared" si="1651"/>
        <v>0</v>
      </c>
      <c r="AT2268">
        <f t="shared" si="1652"/>
        <v>0</v>
      </c>
      <c r="AU2268">
        <f t="shared" si="1653"/>
        <v>0</v>
      </c>
      <c r="AV2268">
        <f t="shared" si="1654"/>
        <v>0</v>
      </c>
      <c r="AW2268">
        <f t="shared" si="1655"/>
        <v>0</v>
      </c>
      <c r="AX2268">
        <f t="shared" si="1656"/>
        <v>0</v>
      </c>
      <c r="AY2268">
        <f t="shared" si="1657"/>
        <v>0</v>
      </c>
      <c r="AZ2268">
        <f t="shared" si="1658"/>
        <v>0</v>
      </c>
      <c r="BA2268">
        <f t="shared" si="1659"/>
        <v>0</v>
      </c>
      <c r="BB2268">
        <f t="shared" si="1660"/>
        <v>0</v>
      </c>
      <c r="BC2268" s="356">
        <f t="shared" si="1661"/>
        <v>0</v>
      </c>
      <c r="BD2268" s="357">
        <f t="shared" si="1662"/>
        <v>0</v>
      </c>
      <c r="BE2268" s="358">
        <f t="shared" si="1663"/>
        <v>0</v>
      </c>
      <c r="BF2268" s="359">
        <f t="shared" si="1664"/>
        <v>0</v>
      </c>
      <c r="BG2268" s="356">
        <f t="shared" si="1665"/>
        <v>0</v>
      </c>
      <c r="BH2268" s="357">
        <f t="shared" si="1666"/>
        <v>0</v>
      </c>
      <c r="BI2268" s="358">
        <f t="shared" si="1667"/>
        <v>0</v>
      </c>
      <c r="BJ2268" s="359">
        <f t="shared" si="1668"/>
        <v>0</v>
      </c>
      <c r="BK2268" s="356">
        <f t="shared" si="1669"/>
        <v>0</v>
      </c>
      <c r="BL2268" s="357">
        <f t="shared" si="1670"/>
        <v>0</v>
      </c>
      <c r="BM2268" s="358">
        <f t="shared" si="1671"/>
        <v>0</v>
      </c>
      <c r="BN2268" s="359">
        <f t="shared" si="1672"/>
        <v>0</v>
      </c>
      <c r="BO2268" s="293">
        <f t="shared" si="1673"/>
        <v>0</v>
      </c>
      <c r="BP2268" s="352" t="str">
        <f>IF(BO2268=0,"",
IF(SUM($BO$2177:BO2268)=1,BQ2268,
IF($BO$2297&gt;SUM($BO$2177:BO2268),_xlfn.CONCAT(", ",BQ2268),
IF($BO$2297=SUM($BO$2177:BO2268),_xlfn.CONCAT(" y ",BQ2268)))))</f>
        <v/>
      </c>
      <c r="BQ2268" s="120" t="s">
        <v>5303</v>
      </c>
      <c r="BR2268" s="290">
        <f t="shared" si="1674"/>
        <v>0</v>
      </c>
      <c r="BS2268" s="293">
        <f t="shared" si="1675"/>
        <v>0</v>
      </c>
      <c r="BT2268" s="283" t="str">
        <f>IF(BS2268=0,"",
IF(SUM($BS$2177:BS2268)=1,BU2268,
IF($BS$2297&gt;SUM($BS$2177:BS2268),_xlfn.CONCAT(", ",BU2268),
IF($BS$2297=SUM($BS$2177:BS2268),_xlfn.CONCAT(" y ",BU2268)))))</f>
        <v/>
      </c>
      <c r="BU2268" s="120" t="s">
        <v>5303</v>
      </c>
    </row>
    <row r="2269" spans="3:73" ht="15" customHeight="1">
      <c r="C2269" s="74" t="s">
        <v>5304</v>
      </c>
      <c r="D2269" s="855" t="str">
        <f>IF(CNGE_2026_M1_Secc1_Sub1!$D133="","",CNGE_2026_M1_Secc1_Sub1!$D133)</f>
        <v/>
      </c>
      <c r="E2269" s="723"/>
      <c r="F2269" s="723"/>
      <c r="G2269" s="723"/>
      <c r="H2269" s="723"/>
      <c r="I2269" s="723"/>
      <c r="J2269" s="723"/>
      <c r="K2269" s="723"/>
      <c r="L2269" s="723"/>
      <c r="M2269" s="723"/>
      <c r="N2269" s="723"/>
      <c r="O2269" s="724"/>
      <c r="P2269" s="639"/>
      <c r="Q2269" s="639"/>
      <c r="R2269" s="639"/>
      <c r="S2269" s="639"/>
      <c r="T2269" s="639"/>
      <c r="U2269" s="639"/>
      <c r="V2269" s="639"/>
      <c r="W2269" s="639"/>
      <c r="X2269" s="639"/>
      <c r="Y2269" s="639"/>
      <c r="Z2269" s="639"/>
      <c r="AA2269" s="639"/>
      <c r="AB2269" s="639"/>
      <c r="AC2269" s="639"/>
      <c r="AD2269" s="639"/>
      <c r="AI2269">
        <f t="shared" si="1641"/>
        <v>0</v>
      </c>
      <c r="AJ2269">
        <f t="shared" si="1642"/>
        <v>0</v>
      </c>
      <c r="AK2269">
        <f t="shared" si="1643"/>
        <v>0</v>
      </c>
      <c r="AL2269">
        <f t="shared" si="1644"/>
        <v>0</v>
      </c>
      <c r="AM2269">
        <f t="shared" si="1645"/>
        <v>0</v>
      </c>
      <c r="AN2269">
        <f t="shared" si="1646"/>
        <v>0</v>
      </c>
      <c r="AO2269">
        <f t="shared" si="1647"/>
        <v>0</v>
      </c>
      <c r="AP2269">
        <f t="shared" si="1648"/>
        <v>0</v>
      </c>
      <c r="AQ2269">
        <f t="shared" si="1649"/>
        <v>0</v>
      </c>
      <c r="AR2269">
        <f t="shared" si="1650"/>
        <v>0</v>
      </c>
      <c r="AS2269">
        <f t="shared" si="1651"/>
        <v>0</v>
      </c>
      <c r="AT2269">
        <f t="shared" si="1652"/>
        <v>0</v>
      </c>
      <c r="AU2269">
        <f t="shared" si="1653"/>
        <v>0</v>
      </c>
      <c r="AV2269">
        <f t="shared" si="1654"/>
        <v>0</v>
      </c>
      <c r="AW2269">
        <f t="shared" si="1655"/>
        <v>0</v>
      </c>
      <c r="AX2269">
        <f t="shared" si="1656"/>
        <v>0</v>
      </c>
      <c r="AY2269">
        <f t="shared" si="1657"/>
        <v>0</v>
      </c>
      <c r="AZ2269">
        <f t="shared" si="1658"/>
        <v>0</v>
      </c>
      <c r="BA2269">
        <f t="shared" si="1659"/>
        <v>0</v>
      </c>
      <c r="BB2269">
        <f t="shared" si="1660"/>
        <v>0</v>
      </c>
      <c r="BC2269" s="356">
        <f t="shared" si="1661"/>
        <v>0</v>
      </c>
      <c r="BD2269" s="357">
        <f t="shared" si="1662"/>
        <v>0</v>
      </c>
      <c r="BE2269" s="358">
        <f t="shared" si="1663"/>
        <v>0</v>
      </c>
      <c r="BF2269" s="359">
        <f t="shared" si="1664"/>
        <v>0</v>
      </c>
      <c r="BG2269" s="356">
        <f t="shared" si="1665"/>
        <v>0</v>
      </c>
      <c r="BH2269" s="357">
        <f t="shared" si="1666"/>
        <v>0</v>
      </c>
      <c r="BI2269" s="358">
        <f t="shared" si="1667"/>
        <v>0</v>
      </c>
      <c r="BJ2269" s="359">
        <f t="shared" si="1668"/>
        <v>0</v>
      </c>
      <c r="BK2269" s="356">
        <f t="shared" si="1669"/>
        <v>0</v>
      </c>
      <c r="BL2269" s="357">
        <f t="shared" si="1670"/>
        <v>0</v>
      </c>
      <c r="BM2269" s="358">
        <f t="shared" si="1671"/>
        <v>0</v>
      </c>
      <c r="BN2269" s="359">
        <f t="shared" si="1672"/>
        <v>0</v>
      </c>
      <c r="BO2269" s="293">
        <f t="shared" si="1673"/>
        <v>0</v>
      </c>
      <c r="BP2269" s="352" t="str">
        <f>IF(BO2269=0,"",
IF(SUM($BO$2177:BO2269)=1,BQ2269,
IF($BO$2297&gt;SUM($BO$2177:BO2269),_xlfn.CONCAT(", ",BQ2269),
IF($BO$2297=SUM($BO$2177:BO2269),_xlfn.CONCAT(" y ",BQ2269)))))</f>
        <v/>
      </c>
      <c r="BQ2269" s="120" t="s">
        <v>5305</v>
      </c>
      <c r="BR2269" s="290">
        <f t="shared" si="1674"/>
        <v>0</v>
      </c>
      <c r="BS2269" s="293">
        <f t="shared" si="1675"/>
        <v>0</v>
      </c>
      <c r="BT2269" s="283" t="str">
        <f>IF(BS2269=0,"",
IF(SUM($BS$2177:BS2269)=1,BU2269,
IF($BS$2297&gt;SUM($BS$2177:BS2269),_xlfn.CONCAT(", ",BU2269),
IF($BS$2297=SUM($BS$2177:BS2269),_xlfn.CONCAT(" y ",BU2269)))))</f>
        <v/>
      </c>
      <c r="BU2269" s="120" t="s">
        <v>5305</v>
      </c>
    </row>
    <row r="2270" spans="3:73" ht="15" customHeight="1">
      <c r="C2270" s="74" t="s">
        <v>5306</v>
      </c>
      <c r="D2270" s="855" t="str">
        <f>IF(CNGE_2026_M1_Secc1_Sub1!$D134="","",CNGE_2026_M1_Secc1_Sub1!$D134)</f>
        <v/>
      </c>
      <c r="E2270" s="723"/>
      <c r="F2270" s="723"/>
      <c r="G2270" s="723"/>
      <c r="H2270" s="723"/>
      <c r="I2270" s="723"/>
      <c r="J2270" s="723"/>
      <c r="K2270" s="723"/>
      <c r="L2270" s="723"/>
      <c r="M2270" s="723"/>
      <c r="N2270" s="723"/>
      <c r="O2270" s="724"/>
      <c r="P2270" s="639"/>
      <c r="Q2270" s="639"/>
      <c r="R2270" s="639"/>
      <c r="S2270" s="639"/>
      <c r="T2270" s="639"/>
      <c r="U2270" s="639"/>
      <c r="V2270" s="639"/>
      <c r="W2270" s="639"/>
      <c r="X2270" s="639"/>
      <c r="Y2270" s="639"/>
      <c r="Z2270" s="639"/>
      <c r="AA2270" s="639"/>
      <c r="AB2270" s="639"/>
      <c r="AC2270" s="639"/>
      <c r="AD2270" s="639"/>
      <c r="AI2270">
        <f t="shared" si="1641"/>
        <v>0</v>
      </c>
      <c r="AJ2270">
        <f t="shared" si="1642"/>
        <v>0</v>
      </c>
      <c r="AK2270">
        <f t="shared" si="1643"/>
        <v>0</v>
      </c>
      <c r="AL2270">
        <f t="shared" si="1644"/>
        <v>0</v>
      </c>
      <c r="AM2270">
        <f t="shared" si="1645"/>
        <v>0</v>
      </c>
      <c r="AN2270">
        <f t="shared" si="1646"/>
        <v>0</v>
      </c>
      <c r="AO2270">
        <f t="shared" si="1647"/>
        <v>0</v>
      </c>
      <c r="AP2270">
        <f t="shared" si="1648"/>
        <v>0</v>
      </c>
      <c r="AQ2270">
        <f t="shared" si="1649"/>
        <v>0</v>
      </c>
      <c r="AR2270">
        <f t="shared" si="1650"/>
        <v>0</v>
      </c>
      <c r="AS2270">
        <f t="shared" si="1651"/>
        <v>0</v>
      </c>
      <c r="AT2270">
        <f t="shared" si="1652"/>
        <v>0</v>
      </c>
      <c r="AU2270">
        <f t="shared" si="1653"/>
        <v>0</v>
      </c>
      <c r="AV2270">
        <f t="shared" si="1654"/>
        <v>0</v>
      </c>
      <c r="AW2270">
        <f t="shared" si="1655"/>
        <v>0</v>
      </c>
      <c r="AX2270">
        <f t="shared" si="1656"/>
        <v>0</v>
      </c>
      <c r="AY2270">
        <f t="shared" si="1657"/>
        <v>0</v>
      </c>
      <c r="AZ2270">
        <f t="shared" si="1658"/>
        <v>0</v>
      </c>
      <c r="BA2270">
        <f t="shared" si="1659"/>
        <v>0</v>
      </c>
      <c r="BB2270">
        <f t="shared" si="1660"/>
        <v>0</v>
      </c>
      <c r="BC2270" s="356">
        <f t="shared" si="1661"/>
        <v>0</v>
      </c>
      <c r="BD2270" s="357">
        <f t="shared" si="1662"/>
        <v>0</v>
      </c>
      <c r="BE2270" s="358">
        <f t="shared" si="1663"/>
        <v>0</v>
      </c>
      <c r="BF2270" s="359">
        <f t="shared" si="1664"/>
        <v>0</v>
      </c>
      <c r="BG2270" s="356">
        <f t="shared" si="1665"/>
        <v>0</v>
      </c>
      <c r="BH2270" s="357">
        <f t="shared" si="1666"/>
        <v>0</v>
      </c>
      <c r="BI2270" s="358">
        <f t="shared" si="1667"/>
        <v>0</v>
      </c>
      <c r="BJ2270" s="359">
        <f t="shared" si="1668"/>
        <v>0</v>
      </c>
      <c r="BK2270" s="356">
        <f t="shared" si="1669"/>
        <v>0</v>
      </c>
      <c r="BL2270" s="357">
        <f t="shared" si="1670"/>
        <v>0</v>
      </c>
      <c r="BM2270" s="358">
        <f t="shared" si="1671"/>
        <v>0</v>
      </c>
      <c r="BN2270" s="359">
        <f t="shared" si="1672"/>
        <v>0</v>
      </c>
      <c r="BO2270" s="293">
        <f t="shared" si="1673"/>
        <v>0</v>
      </c>
      <c r="BP2270" s="352" t="str">
        <f>IF(BO2270=0,"",
IF(SUM($BO$2177:BO2270)=1,BQ2270,
IF($BO$2297&gt;SUM($BO$2177:BO2270),_xlfn.CONCAT(", ",BQ2270),
IF($BO$2297=SUM($BO$2177:BO2270),_xlfn.CONCAT(" y ",BQ2270)))))</f>
        <v/>
      </c>
      <c r="BQ2270" s="120" t="s">
        <v>5307</v>
      </c>
      <c r="BR2270" s="290">
        <f t="shared" si="1674"/>
        <v>0</v>
      </c>
      <c r="BS2270" s="293">
        <f t="shared" si="1675"/>
        <v>0</v>
      </c>
      <c r="BT2270" s="283" t="str">
        <f>IF(BS2270=0,"",
IF(SUM($BS$2177:BS2270)=1,BU2270,
IF($BS$2297&gt;SUM($BS$2177:BS2270),_xlfn.CONCAT(", ",BU2270),
IF($BS$2297=SUM($BS$2177:BS2270),_xlfn.CONCAT(" y ",BU2270)))))</f>
        <v/>
      </c>
      <c r="BU2270" s="120" t="s">
        <v>5307</v>
      </c>
    </row>
    <row r="2271" spans="3:73" ht="15" customHeight="1">
      <c r="C2271" s="74" t="s">
        <v>5308</v>
      </c>
      <c r="D2271" s="855" t="str">
        <f>IF(CNGE_2026_M1_Secc1_Sub1!$D135="","",CNGE_2026_M1_Secc1_Sub1!$D135)</f>
        <v/>
      </c>
      <c r="E2271" s="723"/>
      <c r="F2271" s="723"/>
      <c r="G2271" s="723"/>
      <c r="H2271" s="723"/>
      <c r="I2271" s="723"/>
      <c r="J2271" s="723"/>
      <c r="K2271" s="723"/>
      <c r="L2271" s="723"/>
      <c r="M2271" s="723"/>
      <c r="N2271" s="723"/>
      <c r="O2271" s="724"/>
      <c r="P2271" s="639"/>
      <c r="Q2271" s="639"/>
      <c r="R2271" s="639"/>
      <c r="S2271" s="639"/>
      <c r="T2271" s="639"/>
      <c r="U2271" s="639"/>
      <c r="V2271" s="639"/>
      <c r="W2271" s="639"/>
      <c r="X2271" s="639"/>
      <c r="Y2271" s="639"/>
      <c r="Z2271" s="639"/>
      <c r="AA2271" s="639"/>
      <c r="AB2271" s="639"/>
      <c r="AC2271" s="639"/>
      <c r="AD2271" s="639"/>
      <c r="AI2271">
        <f t="shared" si="1641"/>
        <v>0</v>
      </c>
      <c r="AJ2271">
        <f t="shared" si="1642"/>
        <v>0</v>
      </c>
      <c r="AK2271">
        <f t="shared" si="1643"/>
        <v>0</v>
      </c>
      <c r="AL2271">
        <f t="shared" si="1644"/>
        <v>0</v>
      </c>
      <c r="AM2271">
        <f t="shared" si="1645"/>
        <v>0</v>
      </c>
      <c r="AN2271">
        <f t="shared" si="1646"/>
        <v>0</v>
      </c>
      <c r="AO2271">
        <f t="shared" si="1647"/>
        <v>0</v>
      </c>
      <c r="AP2271">
        <f t="shared" si="1648"/>
        <v>0</v>
      </c>
      <c r="AQ2271">
        <f t="shared" si="1649"/>
        <v>0</v>
      </c>
      <c r="AR2271">
        <f t="shared" si="1650"/>
        <v>0</v>
      </c>
      <c r="AS2271">
        <f t="shared" si="1651"/>
        <v>0</v>
      </c>
      <c r="AT2271">
        <f t="shared" si="1652"/>
        <v>0</v>
      </c>
      <c r="AU2271">
        <f t="shared" si="1653"/>
        <v>0</v>
      </c>
      <c r="AV2271">
        <f t="shared" si="1654"/>
        <v>0</v>
      </c>
      <c r="AW2271">
        <f t="shared" si="1655"/>
        <v>0</v>
      </c>
      <c r="AX2271">
        <f t="shared" si="1656"/>
        <v>0</v>
      </c>
      <c r="AY2271">
        <f t="shared" si="1657"/>
        <v>0</v>
      </c>
      <c r="AZ2271">
        <f t="shared" si="1658"/>
        <v>0</v>
      </c>
      <c r="BA2271">
        <f t="shared" si="1659"/>
        <v>0</v>
      </c>
      <c r="BB2271">
        <f t="shared" si="1660"/>
        <v>0</v>
      </c>
      <c r="BC2271" s="356">
        <f t="shared" si="1661"/>
        <v>0</v>
      </c>
      <c r="BD2271" s="357">
        <f t="shared" si="1662"/>
        <v>0</v>
      </c>
      <c r="BE2271" s="358">
        <f t="shared" si="1663"/>
        <v>0</v>
      </c>
      <c r="BF2271" s="359">
        <f t="shared" si="1664"/>
        <v>0</v>
      </c>
      <c r="BG2271" s="356">
        <f t="shared" si="1665"/>
        <v>0</v>
      </c>
      <c r="BH2271" s="357">
        <f t="shared" si="1666"/>
        <v>0</v>
      </c>
      <c r="BI2271" s="358">
        <f t="shared" si="1667"/>
        <v>0</v>
      </c>
      <c r="BJ2271" s="359">
        <f t="shared" si="1668"/>
        <v>0</v>
      </c>
      <c r="BK2271" s="356">
        <f t="shared" si="1669"/>
        <v>0</v>
      </c>
      <c r="BL2271" s="357">
        <f t="shared" si="1670"/>
        <v>0</v>
      </c>
      <c r="BM2271" s="358">
        <f t="shared" si="1671"/>
        <v>0</v>
      </c>
      <c r="BN2271" s="359">
        <f t="shared" si="1672"/>
        <v>0</v>
      </c>
      <c r="BO2271" s="293">
        <f t="shared" si="1673"/>
        <v>0</v>
      </c>
      <c r="BP2271" s="352" t="str">
        <f>IF(BO2271=0,"",
IF(SUM($BO$2177:BO2271)=1,BQ2271,
IF($BO$2297&gt;SUM($BO$2177:BO2271),_xlfn.CONCAT(", ",BQ2271),
IF($BO$2297=SUM($BO$2177:BO2271),_xlfn.CONCAT(" y ",BQ2271)))))</f>
        <v/>
      </c>
      <c r="BQ2271" s="120" t="s">
        <v>5309</v>
      </c>
      <c r="BR2271" s="290">
        <f t="shared" si="1674"/>
        <v>0</v>
      </c>
      <c r="BS2271" s="293">
        <f t="shared" si="1675"/>
        <v>0</v>
      </c>
      <c r="BT2271" s="283" t="str">
        <f>IF(BS2271=0,"",
IF(SUM($BS$2177:BS2271)=1,BU2271,
IF($BS$2297&gt;SUM($BS$2177:BS2271),_xlfn.CONCAT(", ",BU2271),
IF($BS$2297=SUM($BS$2177:BS2271),_xlfn.CONCAT(" y ",BU2271)))))</f>
        <v/>
      </c>
      <c r="BU2271" s="120" t="s">
        <v>5309</v>
      </c>
    </row>
    <row r="2272" spans="3:73" ht="15" customHeight="1">
      <c r="C2272" s="74" t="s">
        <v>5310</v>
      </c>
      <c r="D2272" s="855" t="str">
        <f>IF(CNGE_2026_M1_Secc1_Sub1!$D136="","",CNGE_2026_M1_Secc1_Sub1!$D136)</f>
        <v/>
      </c>
      <c r="E2272" s="723"/>
      <c r="F2272" s="723"/>
      <c r="G2272" s="723"/>
      <c r="H2272" s="723"/>
      <c r="I2272" s="723"/>
      <c r="J2272" s="723"/>
      <c r="K2272" s="723"/>
      <c r="L2272" s="723"/>
      <c r="M2272" s="723"/>
      <c r="N2272" s="723"/>
      <c r="O2272" s="724"/>
      <c r="P2272" s="639"/>
      <c r="Q2272" s="639"/>
      <c r="R2272" s="639"/>
      <c r="S2272" s="639"/>
      <c r="T2272" s="639"/>
      <c r="U2272" s="639"/>
      <c r="V2272" s="639"/>
      <c r="W2272" s="639"/>
      <c r="X2272" s="639"/>
      <c r="Y2272" s="639"/>
      <c r="Z2272" s="639"/>
      <c r="AA2272" s="639"/>
      <c r="AB2272" s="639"/>
      <c r="AC2272" s="639"/>
      <c r="AD2272" s="639"/>
      <c r="AI2272">
        <f t="shared" si="1641"/>
        <v>0</v>
      </c>
      <c r="AJ2272">
        <f t="shared" si="1642"/>
        <v>0</v>
      </c>
      <c r="AK2272">
        <f t="shared" si="1643"/>
        <v>0</v>
      </c>
      <c r="AL2272">
        <f t="shared" si="1644"/>
        <v>0</v>
      </c>
      <c r="AM2272">
        <f t="shared" si="1645"/>
        <v>0</v>
      </c>
      <c r="AN2272">
        <f t="shared" si="1646"/>
        <v>0</v>
      </c>
      <c r="AO2272">
        <f t="shared" si="1647"/>
        <v>0</v>
      </c>
      <c r="AP2272">
        <f t="shared" si="1648"/>
        <v>0</v>
      </c>
      <c r="AQ2272">
        <f t="shared" si="1649"/>
        <v>0</v>
      </c>
      <c r="AR2272">
        <f t="shared" si="1650"/>
        <v>0</v>
      </c>
      <c r="AS2272">
        <f t="shared" si="1651"/>
        <v>0</v>
      </c>
      <c r="AT2272">
        <f t="shared" si="1652"/>
        <v>0</v>
      </c>
      <c r="AU2272">
        <f t="shared" si="1653"/>
        <v>0</v>
      </c>
      <c r="AV2272">
        <f t="shared" si="1654"/>
        <v>0</v>
      </c>
      <c r="AW2272">
        <f t="shared" si="1655"/>
        <v>0</v>
      </c>
      <c r="AX2272">
        <f t="shared" si="1656"/>
        <v>0</v>
      </c>
      <c r="AY2272">
        <f t="shared" si="1657"/>
        <v>0</v>
      </c>
      <c r="AZ2272">
        <f t="shared" si="1658"/>
        <v>0</v>
      </c>
      <c r="BA2272">
        <f t="shared" si="1659"/>
        <v>0</v>
      </c>
      <c r="BB2272">
        <f t="shared" si="1660"/>
        <v>0</v>
      </c>
      <c r="BC2272" s="356">
        <f t="shared" si="1661"/>
        <v>0</v>
      </c>
      <c r="BD2272" s="357">
        <f t="shared" si="1662"/>
        <v>0</v>
      </c>
      <c r="BE2272" s="358">
        <f t="shared" si="1663"/>
        <v>0</v>
      </c>
      <c r="BF2272" s="359">
        <f t="shared" si="1664"/>
        <v>0</v>
      </c>
      <c r="BG2272" s="356">
        <f t="shared" si="1665"/>
        <v>0</v>
      </c>
      <c r="BH2272" s="357">
        <f t="shared" si="1666"/>
        <v>0</v>
      </c>
      <c r="BI2272" s="358">
        <f t="shared" si="1667"/>
        <v>0</v>
      </c>
      <c r="BJ2272" s="359">
        <f t="shared" si="1668"/>
        <v>0</v>
      </c>
      <c r="BK2272" s="356">
        <f t="shared" si="1669"/>
        <v>0</v>
      </c>
      <c r="BL2272" s="357">
        <f t="shared" si="1670"/>
        <v>0</v>
      </c>
      <c r="BM2272" s="358">
        <f t="shared" si="1671"/>
        <v>0</v>
      </c>
      <c r="BN2272" s="359">
        <f t="shared" si="1672"/>
        <v>0</v>
      </c>
      <c r="BO2272" s="293">
        <f t="shared" si="1673"/>
        <v>0</v>
      </c>
      <c r="BP2272" s="352" t="str">
        <f>IF(BO2272=0,"",
IF(SUM($BO$2177:BO2272)=1,BQ2272,
IF($BO$2297&gt;SUM($BO$2177:BO2272),_xlfn.CONCAT(", ",BQ2272),
IF($BO$2297=SUM($BO$2177:BO2272),_xlfn.CONCAT(" y ",BQ2272)))))</f>
        <v/>
      </c>
      <c r="BQ2272" s="120" t="s">
        <v>5311</v>
      </c>
      <c r="BR2272" s="290">
        <f t="shared" si="1674"/>
        <v>0</v>
      </c>
      <c r="BS2272" s="293">
        <f t="shared" si="1675"/>
        <v>0</v>
      </c>
      <c r="BT2272" s="283" t="str">
        <f>IF(BS2272=0,"",
IF(SUM($BS$2177:BS2272)=1,BU2272,
IF($BS$2297&gt;SUM($BS$2177:BS2272),_xlfn.CONCAT(", ",BU2272),
IF($BS$2297=SUM($BS$2177:BS2272),_xlfn.CONCAT(" y ",BU2272)))))</f>
        <v/>
      </c>
      <c r="BU2272" s="120" t="s">
        <v>5311</v>
      </c>
    </row>
    <row r="2273" spans="3:73" ht="15" customHeight="1">
      <c r="C2273" s="74" t="s">
        <v>5312</v>
      </c>
      <c r="D2273" s="855" t="str">
        <f>IF(CNGE_2026_M1_Secc1_Sub1!$D137="","",CNGE_2026_M1_Secc1_Sub1!$D137)</f>
        <v/>
      </c>
      <c r="E2273" s="723"/>
      <c r="F2273" s="723"/>
      <c r="G2273" s="723"/>
      <c r="H2273" s="723"/>
      <c r="I2273" s="723"/>
      <c r="J2273" s="723"/>
      <c r="K2273" s="723"/>
      <c r="L2273" s="723"/>
      <c r="M2273" s="723"/>
      <c r="N2273" s="723"/>
      <c r="O2273" s="724"/>
      <c r="P2273" s="639"/>
      <c r="Q2273" s="639"/>
      <c r="R2273" s="639"/>
      <c r="S2273" s="639"/>
      <c r="T2273" s="639"/>
      <c r="U2273" s="639"/>
      <c r="V2273" s="639"/>
      <c r="W2273" s="639"/>
      <c r="X2273" s="639"/>
      <c r="Y2273" s="639"/>
      <c r="Z2273" s="639"/>
      <c r="AA2273" s="639"/>
      <c r="AB2273" s="639"/>
      <c r="AC2273" s="639"/>
      <c r="AD2273" s="639"/>
      <c r="AI2273">
        <f t="shared" ref="AI2273:AI2296" si="1676">P2273</f>
        <v>0</v>
      </c>
      <c r="AJ2273">
        <f t="shared" ref="AJ2273:AJ2296" si="1677">COUNTIF(Q2273:R2273,"NS")</f>
        <v>0</v>
      </c>
      <c r="AK2273">
        <f t="shared" ref="AK2273:AK2296" si="1678">SUM(Q2273:R2273)</f>
        <v>0</v>
      </c>
      <c r="AL2273">
        <f t="shared" ref="AL2273:AL2296" si="1679">IF(COUNTIF(P2273:R2273,"NA")=3,0,IF(OR(AND(AI2273=0,AJ2273&gt;0),AND(AI2273="NS",AK2273&gt;0), AND(AI2273="NS", AJ2273=0,AK2273=0)), 1, IF(OR(AND(AI2273&gt;0,AJ2273&gt;1,AI2273&gt;AK2273), AND(AI2273="NS",AJ2273=2), AND(AI2273="NS",AK2273=0,AJ2273&gt;0),AI2273=AK2273), 0, 1)))</f>
        <v>0</v>
      </c>
      <c r="AM2273">
        <f t="shared" ref="AM2273:AM2296" si="1680">S2273</f>
        <v>0</v>
      </c>
      <c r="AN2273">
        <f t="shared" ref="AN2273:AN2296" si="1681">COUNTIF(T2273:U2273,"NS")</f>
        <v>0</v>
      </c>
      <c r="AO2273">
        <f t="shared" ref="AO2273:AO2296" si="1682">SUM(T2273:U2273)</f>
        <v>0</v>
      </c>
      <c r="AP2273">
        <f t="shared" ref="AP2273:AP2296" si="1683">IF(COUNTIF(S2273:U2273,"NA")=3,0,IF(OR(AND(AM2273=0,AN2273&gt;0),AND(AM2273="NS",AO2273&gt;0), AND(AM2273="NS", AN2273=0,AO2273=0)), 1, IF(OR(AND(AM2273&gt;0,AN2273&gt;1,AM2273&gt;AO2273), AND(AM2273="NS",AN2273=2), AND(AM2273="NS",AO2273=0,AN2273&gt;0),AM2273=AO2273), 0, 1)))</f>
        <v>0</v>
      </c>
      <c r="AQ2273">
        <f t="shared" ref="AQ2273:AQ2296" si="1684">V2273</f>
        <v>0</v>
      </c>
      <c r="AR2273">
        <f t="shared" ref="AR2273:AR2296" si="1685">COUNTIF(W2273:X2273,"NS")</f>
        <v>0</v>
      </c>
      <c r="AS2273">
        <f t="shared" ref="AS2273:AS2296" si="1686">SUM(W2273:X2273)</f>
        <v>0</v>
      </c>
      <c r="AT2273">
        <f t="shared" ref="AT2273:AT2296" si="1687">IF(COUNTIF(V2273:X2273,"NA")=3,0,IF(OR(AND(AQ2273=0,AR2273&gt;0),AND(AQ2273="NS",AS2273&gt;0), AND(AQ2273="NS", AR2273=0,AS2273=0)), 1, IF(OR(AND(AQ2273&gt;0,AR2273&gt;1,AQ2273&gt;AS2273), AND(AQ2273="NS",AR2273=2), AND(AQ2273="NS",AS2273=0,AR2273&gt;0),AQ2273=AS2273), 0, 1)))</f>
        <v>0</v>
      </c>
      <c r="AU2273">
        <f t="shared" ref="AU2273:AU2296" si="1688">Y2273</f>
        <v>0</v>
      </c>
      <c r="AV2273">
        <f t="shared" ref="AV2273:AV2296" si="1689">COUNTIF(Z2273:AA2273,"NS")</f>
        <v>0</v>
      </c>
      <c r="AW2273">
        <f t="shared" ref="AW2273:AW2296" si="1690">SUM(Z2273:AA2273)</f>
        <v>0</v>
      </c>
      <c r="AX2273">
        <f t="shared" ref="AX2273:AX2296" si="1691">IF(COUNTIF(Y2273:AA2273,"NA")=3,0,IF(OR(AND(AU2273=0,AV2273&gt;0),AND(AU2273="NS",AW2273&gt;0), AND(AU2273="NS", AV2273=0,AW2273=0)), 1, IF(OR(AND(AU2273&gt;0,AV2273&gt;1,AU2273&gt;AW2273), AND(AU2273="NS",AV2273=2), AND(AU2273="NS",AW2273=0,AV2273&gt;0),AU2273=AW2273), 0, 1)))</f>
        <v>0</v>
      </c>
      <c r="AY2273">
        <f t="shared" ref="AY2273:AY2296" si="1692">AB2273</f>
        <v>0</v>
      </c>
      <c r="AZ2273">
        <f t="shared" ref="AZ2273:AZ2296" si="1693">COUNTIF(AC2273:AD2273,"NS")</f>
        <v>0</v>
      </c>
      <c r="BA2273">
        <f t="shared" ref="BA2273:BA2296" si="1694">SUM(AC2273:AD2273)</f>
        <v>0</v>
      </c>
      <c r="BB2273">
        <f t="shared" ref="BB2273:BB2296" si="1695">IF(COUNTIF(AB2273:AD2273,"NA")=3,0,IF(OR(AND(AY2273=0,AZ2273&gt;0),AND(AY2273="NS",BA2273&gt;0), AND(AY2273="NS", AZ2273=0,BA2273=0)), 1, IF(OR(AND(AY2273&gt;0,AZ2273&gt;1,AY2273&gt;BA2273), AND(AY2273="NS",AZ2273=2), AND(AY2273="NS",BA2273=0,AZ2273&gt;0),AY2273=BA2273), 0, 1)))</f>
        <v>0</v>
      </c>
      <c r="BC2273" s="356">
        <f t="shared" si="1661"/>
        <v>0</v>
      </c>
      <c r="BD2273" s="357">
        <f t="shared" si="1662"/>
        <v>0</v>
      </c>
      <c r="BE2273" s="358">
        <f t="shared" si="1663"/>
        <v>0</v>
      </c>
      <c r="BF2273" s="359">
        <f t="shared" si="1664"/>
        <v>0</v>
      </c>
      <c r="BG2273" s="356">
        <f t="shared" si="1665"/>
        <v>0</v>
      </c>
      <c r="BH2273" s="357">
        <f t="shared" si="1666"/>
        <v>0</v>
      </c>
      <c r="BI2273" s="358">
        <f t="shared" si="1667"/>
        <v>0</v>
      </c>
      <c r="BJ2273" s="359">
        <f t="shared" si="1668"/>
        <v>0</v>
      </c>
      <c r="BK2273" s="356">
        <f t="shared" si="1669"/>
        <v>0</v>
      </c>
      <c r="BL2273" s="357">
        <f t="shared" si="1670"/>
        <v>0</v>
      </c>
      <c r="BM2273" s="358">
        <f t="shared" si="1671"/>
        <v>0</v>
      </c>
      <c r="BN2273" s="359">
        <f t="shared" si="1672"/>
        <v>0</v>
      </c>
      <c r="BO2273" s="293">
        <f t="shared" si="1673"/>
        <v>0</v>
      </c>
      <c r="BP2273" s="352" t="str">
        <f>IF(BO2273=0,"",
IF(SUM($BO$2177:BO2273)=1,BQ2273,
IF($BO$2297&gt;SUM($BO$2177:BO2273),_xlfn.CONCAT(", ",BQ2273),
IF($BO$2297=SUM($BO$2177:BO2273),_xlfn.CONCAT(" y ",BQ2273)))))</f>
        <v/>
      </c>
      <c r="BQ2273" s="120" t="s">
        <v>5313</v>
      </c>
      <c r="BR2273" s="290">
        <f t="shared" si="1674"/>
        <v>0</v>
      </c>
      <c r="BS2273" s="293">
        <f t="shared" si="1675"/>
        <v>0</v>
      </c>
      <c r="BT2273" s="283" t="str">
        <f>IF(BS2273=0,"",
IF(SUM($BS$2177:BS2273)=1,BU2273,
IF($BS$2297&gt;SUM($BS$2177:BS2273),_xlfn.CONCAT(", ",BU2273),
IF($BS$2297=SUM($BS$2177:BS2273),_xlfn.CONCAT(" y ",BU2273)))))</f>
        <v/>
      </c>
      <c r="BU2273" s="120" t="s">
        <v>5313</v>
      </c>
    </row>
    <row r="2274" spans="3:73" ht="15" customHeight="1">
      <c r="C2274" s="74" t="s">
        <v>5314</v>
      </c>
      <c r="D2274" s="855" t="str">
        <f>IF(CNGE_2026_M1_Secc1_Sub1!$D138="","",CNGE_2026_M1_Secc1_Sub1!$D138)</f>
        <v/>
      </c>
      <c r="E2274" s="723"/>
      <c r="F2274" s="723"/>
      <c r="G2274" s="723"/>
      <c r="H2274" s="723"/>
      <c r="I2274" s="723"/>
      <c r="J2274" s="723"/>
      <c r="K2274" s="723"/>
      <c r="L2274" s="723"/>
      <c r="M2274" s="723"/>
      <c r="N2274" s="723"/>
      <c r="O2274" s="724"/>
      <c r="P2274" s="639"/>
      <c r="Q2274" s="639"/>
      <c r="R2274" s="639"/>
      <c r="S2274" s="639"/>
      <c r="T2274" s="639"/>
      <c r="U2274" s="639"/>
      <c r="V2274" s="639"/>
      <c r="W2274" s="639"/>
      <c r="X2274" s="639"/>
      <c r="Y2274" s="639"/>
      <c r="Z2274" s="639"/>
      <c r="AA2274" s="639"/>
      <c r="AB2274" s="639"/>
      <c r="AC2274" s="639"/>
      <c r="AD2274" s="639"/>
      <c r="AI2274">
        <f t="shared" si="1676"/>
        <v>0</v>
      </c>
      <c r="AJ2274">
        <f t="shared" si="1677"/>
        <v>0</v>
      </c>
      <c r="AK2274">
        <f t="shared" si="1678"/>
        <v>0</v>
      </c>
      <c r="AL2274">
        <f t="shared" si="1679"/>
        <v>0</v>
      </c>
      <c r="AM2274">
        <f t="shared" si="1680"/>
        <v>0</v>
      </c>
      <c r="AN2274">
        <f t="shared" si="1681"/>
        <v>0</v>
      </c>
      <c r="AO2274">
        <f t="shared" si="1682"/>
        <v>0</v>
      </c>
      <c r="AP2274">
        <f t="shared" si="1683"/>
        <v>0</v>
      </c>
      <c r="AQ2274">
        <f t="shared" si="1684"/>
        <v>0</v>
      </c>
      <c r="AR2274">
        <f t="shared" si="1685"/>
        <v>0</v>
      </c>
      <c r="AS2274">
        <f t="shared" si="1686"/>
        <v>0</v>
      </c>
      <c r="AT2274">
        <f t="shared" si="1687"/>
        <v>0</v>
      </c>
      <c r="AU2274">
        <f t="shared" si="1688"/>
        <v>0</v>
      </c>
      <c r="AV2274">
        <f t="shared" si="1689"/>
        <v>0</v>
      </c>
      <c r="AW2274">
        <f t="shared" si="1690"/>
        <v>0</v>
      </c>
      <c r="AX2274">
        <f t="shared" si="1691"/>
        <v>0</v>
      </c>
      <c r="AY2274">
        <f t="shared" si="1692"/>
        <v>0</v>
      </c>
      <c r="AZ2274">
        <f t="shared" si="1693"/>
        <v>0</v>
      </c>
      <c r="BA2274">
        <f t="shared" si="1694"/>
        <v>0</v>
      </c>
      <c r="BB2274">
        <f t="shared" si="1695"/>
        <v>0</v>
      </c>
      <c r="BC2274" s="356">
        <f t="shared" si="1661"/>
        <v>0</v>
      </c>
      <c r="BD2274" s="357">
        <f t="shared" si="1662"/>
        <v>0</v>
      </c>
      <c r="BE2274" s="358">
        <f t="shared" si="1663"/>
        <v>0</v>
      </c>
      <c r="BF2274" s="359">
        <f t="shared" si="1664"/>
        <v>0</v>
      </c>
      <c r="BG2274" s="356">
        <f t="shared" si="1665"/>
        <v>0</v>
      </c>
      <c r="BH2274" s="357">
        <f t="shared" si="1666"/>
        <v>0</v>
      </c>
      <c r="BI2274" s="358">
        <f t="shared" si="1667"/>
        <v>0</v>
      </c>
      <c r="BJ2274" s="359">
        <f t="shared" si="1668"/>
        <v>0</v>
      </c>
      <c r="BK2274" s="356">
        <f t="shared" si="1669"/>
        <v>0</v>
      </c>
      <c r="BL2274" s="357">
        <f t="shared" si="1670"/>
        <v>0</v>
      </c>
      <c r="BM2274" s="358">
        <f t="shared" si="1671"/>
        <v>0</v>
      </c>
      <c r="BN2274" s="359">
        <f t="shared" si="1672"/>
        <v>0</v>
      </c>
      <c r="BO2274" s="293">
        <f t="shared" si="1673"/>
        <v>0</v>
      </c>
      <c r="BP2274" s="352" t="str">
        <f>IF(BO2274=0,"",
IF(SUM($BO$2177:BO2274)=1,BQ2274,
IF($BO$2297&gt;SUM($BO$2177:BO2274),_xlfn.CONCAT(", ",BQ2274),
IF($BO$2297=SUM($BO$2177:BO2274),_xlfn.CONCAT(" y ",BQ2274)))))</f>
        <v/>
      </c>
      <c r="BQ2274" s="120" t="s">
        <v>5315</v>
      </c>
      <c r="BR2274" s="290">
        <f t="shared" si="1674"/>
        <v>0</v>
      </c>
      <c r="BS2274" s="293">
        <f t="shared" si="1675"/>
        <v>0</v>
      </c>
      <c r="BT2274" s="283" t="str">
        <f>IF(BS2274=0,"",
IF(SUM($BS$2177:BS2274)=1,BU2274,
IF($BS$2297&gt;SUM($BS$2177:BS2274),_xlfn.CONCAT(", ",BU2274),
IF($BS$2297=SUM($BS$2177:BS2274),_xlfn.CONCAT(" y ",BU2274)))))</f>
        <v/>
      </c>
      <c r="BU2274" s="120" t="s">
        <v>5315</v>
      </c>
    </row>
    <row r="2275" spans="3:73" ht="15" customHeight="1">
      <c r="C2275" s="74" t="s">
        <v>5316</v>
      </c>
      <c r="D2275" s="855" t="str">
        <f>IF(CNGE_2026_M1_Secc1_Sub1!$D139="","",CNGE_2026_M1_Secc1_Sub1!$D139)</f>
        <v/>
      </c>
      <c r="E2275" s="723"/>
      <c r="F2275" s="723"/>
      <c r="G2275" s="723"/>
      <c r="H2275" s="723"/>
      <c r="I2275" s="723"/>
      <c r="J2275" s="723"/>
      <c r="K2275" s="723"/>
      <c r="L2275" s="723"/>
      <c r="M2275" s="723"/>
      <c r="N2275" s="723"/>
      <c r="O2275" s="724"/>
      <c r="P2275" s="639"/>
      <c r="Q2275" s="639"/>
      <c r="R2275" s="639"/>
      <c r="S2275" s="639"/>
      <c r="T2275" s="639"/>
      <c r="U2275" s="639"/>
      <c r="V2275" s="639"/>
      <c r="W2275" s="639"/>
      <c r="X2275" s="639"/>
      <c r="Y2275" s="639"/>
      <c r="Z2275" s="639"/>
      <c r="AA2275" s="639"/>
      <c r="AB2275" s="639"/>
      <c r="AC2275" s="639"/>
      <c r="AD2275" s="639"/>
      <c r="AI2275">
        <f t="shared" si="1676"/>
        <v>0</v>
      </c>
      <c r="AJ2275">
        <f t="shared" si="1677"/>
        <v>0</v>
      </c>
      <c r="AK2275">
        <f t="shared" si="1678"/>
        <v>0</v>
      </c>
      <c r="AL2275">
        <f t="shared" si="1679"/>
        <v>0</v>
      </c>
      <c r="AM2275">
        <f t="shared" si="1680"/>
        <v>0</v>
      </c>
      <c r="AN2275">
        <f t="shared" si="1681"/>
        <v>0</v>
      </c>
      <c r="AO2275">
        <f t="shared" si="1682"/>
        <v>0</v>
      </c>
      <c r="AP2275">
        <f t="shared" si="1683"/>
        <v>0</v>
      </c>
      <c r="AQ2275">
        <f t="shared" si="1684"/>
        <v>0</v>
      </c>
      <c r="AR2275">
        <f t="shared" si="1685"/>
        <v>0</v>
      </c>
      <c r="AS2275">
        <f t="shared" si="1686"/>
        <v>0</v>
      </c>
      <c r="AT2275">
        <f t="shared" si="1687"/>
        <v>0</v>
      </c>
      <c r="AU2275">
        <f t="shared" si="1688"/>
        <v>0</v>
      </c>
      <c r="AV2275">
        <f t="shared" si="1689"/>
        <v>0</v>
      </c>
      <c r="AW2275">
        <f t="shared" si="1690"/>
        <v>0</v>
      </c>
      <c r="AX2275">
        <f t="shared" si="1691"/>
        <v>0</v>
      </c>
      <c r="AY2275">
        <f t="shared" si="1692"/>
        <v>0</v>
      </c>
      <c r="AZ2275">
        <f t="shared" si="1693"/>
        <v>0</v>
      </c>
      <c r="BA2275">
        <f t="shared" si="1694"/>
        <v>0</v>
      </c>
      <c r="BB2275">
        <f t="shared" si="1695"/>
        <v>0</v>
      </c>
      <c r="BC2275" s="356">
        <f t="shared" si="1661"/>
        <v>0</v>
      </c>
      <c r="BD2275" s="357">
        <f t="shared" si="1662"/>
        <v>0</v>
      </c>
      <c r="BE2275" s="358">
        <f t="shared" si="1663"/>
        <v>0</v>
      </c>
      <c r="BF2275" s="359">
        <f t="shared" si="1664"/>
        <v>0</v>
      </c>
      <c r="BG2275" s="356">
        <f t="shared" si="1665"/>
        <v>0</v>
      </c>
      <c r="BH2275" s="357">
        <f t="shared" si="1666"/>
        <v>0</v>
      </c>
      <c r="BI2275" s="358">
        <f t="shared" si="1667"/>
        <v>0</v>
      </c>
      <c r="BJ2275" s="359">
        <f t="shared" si="1668"/>
        <v>0</v>
      </c>
      <c r="BK2275" s="356">
        <f t="shared" si="1669"/>
        <v>0</v>
      </c>
      <c r="BL2275" s="357">
        <f t="shared" si="1670"/>
        <v>0</v>
      </c>
      <c r="BM2275" s="358">
        <f t="shared" si="1671"/>
        <v>0</v>
      </c>
      <c r="BN2275" s="359">
        <f t="shared" si="1672"/>
        <v>0</v>
      </c>
      <c r="BO2275" s="293">
        <f t="shared" si="1673"/>
        <v>0</v>
      </c>
      <c r="BP2275" s="352" t="str">
        <f>IF(BO2275=0,"",
IF(SUM($BO$2177:BO2275)=1,BQ2275,
IF($BO$2297&gt;SUM($BO$2177:BO2275),_xlfn.CONCAT(", ",BQ2275),
IF($BO$2297=SUM($BO$2177:BO2275),_xlfn.CONCAT(" y ",BQ2275)))))</f>
        <v/>
      </c>
      <c r="BQ2275" s="120" t="s">
        <v>5317</v>
      </c>
      <c r="BR2275" s="290">
        <f t="shared" si="1674"/>
        <v>0</v>
      </c>
      <c r="BS2275" s="293">
        <f t="shared" si="1675"/>
        <v>0</v>
      </c>
      <c r="BT2275" s="283" t="str">
        <f>IF(BS2275=0,"",
IF(SUM($BS$2177:BS2275)=1,BU2275,
IF($BS$2297&gt;SUM($BS$2177:BS2275),_xlfn.CONCAT(", ",BU2275),
IF($BS$2297=SUM($BS$2177:BS2275),_xlfn.CONCAT(" y ",BU2275)))))</f>
        <v/>
      </c>
      <c r="BU2275" s="120" t="s">
        <v>5317</v>
      </c>
    </row>
    <row r="2276" spans="3:73" ht="15" customHeight="1">
      <c r="C2276" s="74" t="s">
        <v>5318</v>
      </c>
      <c r="D2276" s="855" t="str">
        <f>IF(CNGE_2026_M1_Secc1_Sub1!$D140="","",CNGE_2026_M1_Secc1_Sub1!$D140)</f>
        <v/>
      </c>
      <c r="E2276" s="723"/>
      <c r="F2276" s="723"/>
      <c r="G2276" s="723"/>
      <c r="H2276" s="723"/>
      <c r="I2276" s="723"/>
      <c r="J2276" s="723"/>
      <c r="K2276" s="723"/>
      <c r="L2276" s="723"/>
      <c r="M2276" s="723"/>
      <c r="N2276" s="723"/>
      <c r="O2276" s="724"/>
      <c r="P2276" s="639"/>
      <c r="Q2276" s="639"/>
      <c r="R2276" s="639"/>
      <c r="S2276" s="639"/>
      <c r="T2276" s="639"/>
      <c r="U2276" s="639"/>
      <c r="V2276" s="639"/>
      <c r="W2276" s="639"/>
      <c r="X2276" s="639"/>
      <c r="Y2276" s="639"/>
      <c r="Z2276" s="639"/>
      <c r="AA2276" s="639"/>
      <c r="AB2276" s="639"/>
      <c r="AC2276" s="639"/>
      <c r="AD2276" s="639"/>
      <c r="AI2276">
        <f t="shared" si="1676"/>
        <v>0</v>
      </c>
      <c r="AJ2276">
        <f t="shared" si="1677"/>
        <v>0</v>
      </c>
      <c r="AK2276">
        <f t="shared" si="1678"/>
        <v>0</v>
      </c>
      <c r="AL2276">
        <f t="shared" si="1679"/>
        <v>0</v>
      </c>
      <c r="AM2276">
        <f t="shared" si="1680"/>
        <v>0</v>
      </c>
      <c r="AN2276">
        <f t="shared" si="1681"/>
        <v>0</v>
      </c>
      <c r="AO2276">
        <f t="shared" si="1682"/>
        <v>0</v>
      </c>
      <c r="AP2276">
        <f t="shared" si="1683"/>
        <v>0</v>
      </c>
      <c r="AQ2276">
        <f t="shared" si="1684"/>
        <v>0</v>
      </c>
      <c r="AR2276">
        <f t="shared" si="1685"/>
        <v>0</v>
      </c>
      <c r="AS2276">
        <f t="shared" si="1686"/>
        <v>0</v>
      </c>
      <c r="AT2276">
        <f t="shared" si="1687"/>
        <v>0</v>
      </c>
      <c r="AU2276">
        <f t="shared" si="1688"/>
        <v>0</v>
      </c>
      <c r="AV2276">
        <f t="shared" si="1689"/>
        <v>0</v>
      </c>
      <c r="AW2276">
        <f t="shared" si="1690"/>
        <v>0</v>
      </c>
      <c r="AX2276">
        <f t="shared" si="1691"/>
        <v>0</v>
      </c>
      <c r="AY2276">
        <f t="shared" si="1692"/>
        <v>0</v>
      </c>
      <c r="AZ2276">
        <f t="shared" si="1693"/>
        <v>0</v>
      </c>
      <c r="BA2276">
        <f t="shared" si="1694"/>
        <v>0</v>
      </c>
      <c r="BB2276">
        <f t="shared" si="1695"/>
        <v>0</v>
      </c>
      <c r="BC2276" s="356">
        <f t="shared" si="1661"/>
        <v>0</v>
      </c>
      <c r="BD2276" s="357">
        <f t="shared" si="1662"/>
        <v>0</v>
      </c>
      <c r="BE2276" s="358">
        <f t="shared" si="1663"/>
        <v>0</v>
      </c>
      <c r="BF2276" s="359">
        <f t="shared" si="1664"/>
        <v>0</v>
      </c>
      <c r="BG2276" s="356">
        <f t="shared" si="1665"/>
        <v>0</v>
      </c>
      <c r="BH2276" s="357">
        <f t="shared" si="1666"/>
        <v>0</v>
      </c>
      <c r="BI2276" s="358">
        <f t="shared" si="1667"/>
        <v>0</v>
      </c>
      <c r="BJ2276" s="359">
        <f t="shared" si="1668"/>
        <v>0</v>
      </c>
      <c r="BK2276" s="356">
        <f t="shared" si="1669"/>
        <v>0</v>
      </c>
      <c r="BL2276" s="357">
        <f t="shared" si="1670"/>
        <v>0</v>
      </c>
      <c r="BM2276" s="358">
        <f t="shared" si="1671"/>
        <v>0</v>
      </c>
      <c r="BN2276" s="359">
        <f t="shared" si="1672"/>
        <v>0</v>
      </c>
      <c r="BO2276" s="293">
        <f t="shared" si="1673"/>
        <v>0</v>
      </c>
      <c r="BP2276" s="352" t="str">
        <f>IF(BO2276=0,"",
IF(SUM($BO$2177:BO2276)=1,BQ2276,
IF($BO$2297&gt;SUM($BO$2177:BO2276),_xlfn.CONCAT(", ",BQ2276),
IF($BO$2297=SUM($BO$2177:BO2276),_xlfn.CONCAT(" y ",BQ2276)))))</f>
        <v/>
      </c>
      <c r="BQ2276" s="120" t="s">
        <v>5319</v>
      </c>
      <c r="BR2276" s="290">
        <f t="shared" si="1674"/>
        <v>0</v>
      </c>
      <c r="BS2276" s="293">
        <f t="shared" si="1675"/>
        <v>0</v>
      </c>
      <c r="BT2276" s="283" t="str">
        <f>IF(BS2276=0,"",
IF(SUM($BS$2177:BS2276)=1,BU2276,
IF($BS$2297&gt;SUM($BS$2177:BS2276),_xlfn.CONCAT(", ",BU2276),
IF($BS$2297=SUM($BS$2177:BS2276),_xlfn.CONCAT(" y ",BU2276)))))</f>
        <v/>
      </c>
      <c r="BU2276" s="120" t="s">
        <v>5319</v>
      </c>
    </row>
    <row r="2277" spans="3:73" ht="15" customHeight="1">
      <c r="C2277" s="74" t="s">
        <v>5320</v>
      </c>
      <c r="D2277" s="855" t="str">
        <f>IF(CNGE_2026_M1_Secc1_Sub1!$D141="","",CNGE_2026_M1_Secc1_Sub1!$D141)</f>
        <v/>
      </c>
      <c r="E2277" s="723"/>
      <c r="F2277" s="723"/>
      <c r="G2277" s="723"/>
      <c r="H2277" s="723"/>
      <c r="I2277" s="723"/>
      <c r="J2277" s="723"/>
      <c r="K2277" s="723"/>
      <c r="L2277" s="723"/>
      <c r="M2277" s="723"/>
      <c r="N2277" s="723"/>
      <c r="O2277" s="724"/>
      <c r="P2277" s="639"/>
      <c r="Q2277" s="639"/>
      <c r="R2277" s="639"/>
      <c r="S2277" s="639"/>
      <c r="T2277" s="639"/>
      <c r="U2277" s="639"/>
      <c r="V2277" s="639"/>
      <c r="W2277" s="639"/>
      <c r="X2277" s="639"/>
      <c r="Y2277" s="639"/>
      <c r="Z2277" s="639"/>
      <c r="AA2277" s="639"/>
      <c r="AB2277" s="639"/>
      <c r="AC2277" s="639"/>
      <c r="AD2277" s="639"/>
      <c r="AI2277">
        <f t="shared" si="1676"/>
        <v>0</v>
      </c>
      <c r="AJ2277">
        <f t="shared" si="1677"/>
        <v>0</v>
      </c>
      <c r="AK2277">
        <f t="shared" si="1678"/>
        <v>0</v>
      </c>
      <c r="AL2277">
        <f t="shared" si="1679"/>
        <v>0</v>
      </c>
      <c r="AM2277">
        <f t="shared" si="1680"/>
        <v>0</v>
      </c>
      <c r="AN2277">
        <f t="shared" si="1681"/>
        <v>0</v>
      </c>
      <c r="AO2277">
        <f t="shared" si="1682"/>
        <v>0</v>
      </c>
      <c r="AP2277">
        <f t="shared" si="1683"/>
        <v>0</v>
      </c>
      <c r="AQ2277">
        <f t="shared" si="1684"/>
        <v>0</v>
      </c>
      <c r="AR2277">
        <f t="shared" si="1685"/>
        <v>0</v>
      </c>
      <c r="AS2277">
        <f t="shared" si="1686"/>
        <v>0</v>
      </c>
      <c r="AT2277">
        <f t="shared" si="1687"/>
        <v>0</v>
      </c>
      <c r="AU2277">
        <f t="shared" si="1688"/>
        <v>0</v>
      </c>
      <c r="AV2277">
        <f t="shared" si="1689"/>
        <v>0</v>
      </c>
      <c r="AW2277">
        <f t="shared" si="1690"/>
        <v>0</v>
      </c>
      <c r="AX2277">
        <f t="shared" si="1691"/>
        <v>0</v>
      </c>
      <c r="AY2277">
        <f t="shared" si="1692"/>
        <v>0</v>
      </c>
      <c r="AZ2277">
        <f t="shared" si="1693"/>
        <v>0</v>
      </c>
      <c r="BA2277">
        <f t="shared" si="1694"/>
        <v>0</v>
      </c>
      <c r="BB2277">
        <f t="shared" si="1695"/>
        <v>0</v>
      </c>
      <c r="BC2277" s="356">
        <f t="shared" si="1661"/>
        <v>0</v>
      </c>
      <c r="BD2277" s="357">
        <f t="shared" si="1662"/>
        <v>0</v>
      </c>
      <c r="BE2277" s="358">
        <f t="shared" si="1663"/>
        <v>0</v>
      </c>
      <c r="BF2277" s="359">
        <f t="shared" si="1664"/>
        <v>0</v>
      </c>
      <c r="BG2277" s="356">
        <f t="shared" si="1665"/>
        <v>0</v>
      </c>
      <c r="BH2277" s="357">
        <f t="shared" si="1666"/>
        <v>0</v>
      </c>
      <c r="BI2277" s="358">
        <f t="shared" si="1667"/>
        <v>0</v>
      </c>
      <c r="BJ2277" s="359">
        <f t="shared" si="1668"/>
        <v>0</v>
      </c>
      <c r="BK2277" s="356">
        <f t="shared" si="1669"/>
        <v>0</v>
      </c>
      <c r="BL2277" s="357">
        <f t="shared" si="1670"/>
        <v>0</v>
      </c>
      <c r="BM2277" s="358">
        <f t="shared" si="1671"/>
        <v>0</v>
      </c>
      <c r="BN2277" s="359">
        <f t="shared" si="1672"/>
        <v>0</v>
      </c>
      <c r="BO2277" s="293">
        <f t="shared" si="1673"/>
        <v>0</v>
      </c>
      <c r="BP2277" s="352" t="str">
        <f>IF(BO2277=0,"",
IF(SUM($BO$2177:BO2277)=1,BQ2277,
IF($BO$2297&gt;SUM($BO$2177:BO2277),_xlfn.CONCAT(", ",BQ2277),
IF($BO$2297=SUM($BO$2177:BO2277),_xlfn.CONCAT(" y ",BQ2277)))))</f>
        <v/>
      </c>
      <c r="BQ2277" s="120" t="s">
        <v>5321</v>
      </c>
      <c r="BR2277" s="290">
        <f t="shared" si="1674"/>
        <v>0</v>
      </c>
      <c r="BS2277" s="293">
        <f t="shared" si="1675"/>
        <v>0</v>
      </c>
      <c r="BT2277" s="283" t="str">
        <f>IF(BS2277=0,"",
IF(SUM($BS$2177:BS2277)=1,BU2277,
IF($BS$2297&gt;SUM($BS$2177:BS2277),_xlfn.CONCAT(", ",BU2277),
IF($BS$2297=SUM($BS$2177:BS2277),_xlfn.CONCAT(" y ",BU2277)))))</f>
        <v/>
      </c>
      <c r="BU2277" s="120" t="s">
        <v>5321</v>
      </c>
    </row>
    <row r="2278" spans="3:73" ht="15" customHeight="1">
      <c r="C2278" s="74" t="s">
        <v>5322</v>
      </c>
      <c r="D2278" s="855" t="str">
        <f>IF(CNGE_2026_M1_Secc1_Sub1!$D142="","",CNGE_2026_M1_Secc1_Sub1!$D142)</f>
        <v/>
      </c>
      <c r="E2278" s="723"/>
      <c r="F2278" s="723"/>
      <c r="G2278" s="723"/>
      <c r="H2278" s="723"/>
      <c r="I2278" s="723"/>
      <c r="J2278" s="723"/>
      <c r="K2278" s="723"/>
      <c r="L2278" s="723"/>
      <c r="M2278" s="723"/>
      <c r="N2278" s="723"/>
      <c r="O2278" s="724"/>
      <c r="P2278" s="639"/>
      <c r="Q2278" s="639"/>
      <c r="R2278" s="639"/>
      <c r="S2278" s="639"/>
      <c r="T2278" s="639"/>
      <c r="U2278" s="639"/>
      <c r="V2278" s="639"/>
      <c r="W2278" s="639"/>
      <c r="X2278" s="639"/>
      <c r="Y2278" s="639"/>
      <c r="Z2278" s="639"/>
      <c r="AA2278" s="639"/>
      <c r="AB2278" s="639"/>
      <c r="AC2278" s="639"/>
      <c r="AD2278" s="639"/>
      <c r="AI2278">
        <f t="shared" si="1676"/>
        <v>0</v>
      </c>
      <c r="AJ2278">
        <f t="shared" si="1677"/>
        <v>0</v>
      </c>
      <c r="AK2278">
        <f t="shared" si="1678"/>
        <v>0</v>
      </c>
      <c r="AL2278">
        <f t="shared" si="1679"/>
        <v>0</v>
      </c>
      <c r="AM2278">
        <f t="shared" si="1680"/>
        <v>0</v>
      </c>
      <c r="AN2278">
        <f t="shared" si="1681"/>
        <v>0</v>
      </c>
      <c r="AO2278">
        <f t="shared" si="1682"/>
        <v>0</v>
      </c>
      <c r="AP2278">
        <f t="shared" si="1683"/>
        <v>0</v>
      </c>
      <c r="AQ2278">
        <f t="shared" si="1684"/>
        <v>0</v>
      </c>
      <c r="AR2278">
        <f t="shared" si="1685"/>
        <v>0</v>
      </c>
      <c r="AS2278">
        <f t="shared" si="1686"/>
        <v>0</v>
      </c>
      <c r="AT2278">
        <f t="shared" si="1687"/>
        <v>0</v>
      </c>
      <c r="AU2278">
        <f t="shared" si="1688"/>
        <v>0</v>
      </c>
      <c r="AV2278">
        <f t="shared" si="1689"/>
        <v>0</v>
      </c>
      <c r="AW2278">
        <f t="shared" si="1690"/>
        <v>0</v>
      </c>
      <c r="AX2278">
        <f t="shared" si="1691"/>
        <v>0</v>
      </c>
      <c r="AY2278">
        <f t="shared" si="1692"/>
        <v>0</v>
      </c>
      <c r="AZ2278">
        <f t="shared" si="1693"/>
        <v>0</v>
      </c>
      <c r="BA2278">
        <f t="shared" si="1694"/>
        <v>0</v>
      </c>
      <c r="BB2278">
        <f t="shared" si="1695"/>
        <v>0</v>
      </c>
      <c r="BC2278" s="356">
        <f t="shared" si="1661"/>
        <v>0</v>
      </c>
      <c r="BD2278" s="357">
        <f t="shared" si="1662"/>
        <v>0</v>
      </c>
      <c r="BE2278" s="358">
        <f t="shared" si="1663"/>
        <v>0</v>
      </c>
      <c r="BF2278" s="359">
        <f t="shared" si="1664"/>
        <v>0</v>
      </c>
      <c r="BG2278" s="356">
        <f t="shared" si="1665"/>
        <v>0</v>
      </c>
      <c r="BH2278" s="357">
        <f t="shared" si="1666"/>
        <v>0</v>
      </c>
      <c r="BI2278" s="358">
        <f t="shared" si="1667"/>
        <v>0</v>
      </c>
      <c r="BJ2278" s="359">
        <f t="shared" si="1668"/>
        <v>0</v>
      </c>
      <c r="BK2278" s="356">
        <f t="shared" si="1669"/>
        <v>0</v>
      </c>
      <c r="BL2278" s="357">
        <f t="shared" si="1670"/>
        <v>0</v>
      </c>
      <c r="BM2278" s="358">
        <f t="shared" si="1671"/>
        <v>0</v>
      </c>
      <c r="BN2278" s="359">
        <f t="shared" si="1672"/>
        <v>0</v>
      </c>
      <c r="BO2278" s="293">
        <f t="shared" si="1673"/>
        <v>0</v>
      </c>
      <c r="BP2278" s="352" t="str">
        <f>IF(BO2278=0,"",
IF(SUM($BO$2177:BO2278)=1,BQ2278,
IF($BO$2297&gt;SUM($BO$2177:BO2278),_xlfn.CONCAT(", ",BQ2278),
IF($BO$2297=SUM($BO$2177:BO2278),_xlfn.CONCAT(" y ",BQ2278)))))</f>
        <v/>
      </c>
      <c r="BQ2278" s="120" t="s">
        <v>5323</v>
      </c>
      <c r="BR2278" s="290">
        <f t="shared" si="1674"/>
        <v>0</v>
      </c>
      <c r="BS2278" s="293">
        <f t="shared" si="1675"/>
        <v>0</v>
      </c>
      <c r="BT2278" s="283" t="str">
        <f>IF(BS2278=0,"",
IF(SUM($BS$2177:BS2278)=1,BU2278,
IF($BS$2297&gt;SUM($BS$2177:BS2278),_xlfn.CONCAT(", ",BU2278),
IF($BS$2297=SUM($BS$2177:BS2278),_xlfn.CONCAT(" y ",BU2278)))))</f>
        <v/>
      </c>
      <c r="BU2278" s="120" t="s">
        <v>5323</v>
      </c>
    </row>
    <row r="2279" spans="3:73" ht="15" customHeight="1">
      <c r="C2279" s="74" t="s">
        <v>5324</v>
      </c>
      <c r="D2279" s="855" t="str">
        <f>IF(CNGE_2026_M1_Secc1_Sub1!$D143="","",CNGE_2026_M1_Secc1_Sub1!$D143)</f>
        <v/>
      </c>
      <c r="E2279" s="723"/>
      <c r="F2279" s="723"/>
      <c r="G2279" s="723"/>
      <c r="H2279" s="723"/>
      <c r="I2279" s="723"/>
      <c r="J2279" s="723"/>
      <c r="K2279" s="723"/>
      <c r="L2279" s="723"/>
      <c r="M2279" s="723"/>
      <c r="N2279" s="723"/>
      <c r="O2279" s="724"/>
      <c r="P2279" s="639"/>
      <c r="Q2279" s="639"/>
      <c r="R2279" s="639"/>
      <c r="S2279" s="639"/>
      <c r="T2279" s="639"/>
      <c r="U2279" s="639"/>
      <c r="V2279" s="639"/>
      <c r="W2279" s="639"/>
      <c r="X2279" s="639"/>
      <c r="Y2279" s="639"/>
      <c r="Z2279" s="639"/>
      <c r="AA2279" s="639"/>
      <c r="AB2279" s="639"/>
      <c r="AC2279" s="639"/>
      <c r="AD2279" s="639"/>
      <c r="AI2279">
        <f t="shared" si="1676"/>
        <v>0</v>
      </c>
      <c r="AJ2279">
        <f t="shared" si="1677"/>
        <v>0</v>
      </c>
      <c r="AK2279">
        <f t="shared" si="1678"/>
        <v>0</v>
      </c>
      <c r="AL2279">
        <f t="shared" si="1679"/>
        <v>0</v>
      </c>
      <c r="AM2279">
        <f t="shared" si="1680"/>
        <v>0</v>
      </c>
      <c r="AN2279">
        <f t="shared" si="1681"/>
        <v>0</v>
      </c>
      <c r="AO2279">
        <f t="shared" si="1682"/>
        <v>0</v>
      </c>
      <c r="AP2279">
        <f t="shared" si="1683"/>
        <v>0</v>
      </c>
      <c r="AQ2279">
        <f t="shared" si="1684"/>
        <v>0</v>
      </c>
      <c r="AR2279">
        <f t="shared" si="1685"/>
        <v>0</v>
      </c>
      <c r="AS2279">
        <f t="shared" si="1686"/>
        <v>0</v>
      </c>
      <c r="AT2279">
        <f t="shared" si="1687"/>
        <v>0</v>
      </c>
      <c r="AU2279">
        <f t="shared" si="1688"/>
        <v>0</v>
      </c>
      <c r="AV2279">
        <f t="shared" si="1689"/>
        <v>0</v>
      </c>
      <c r="AW2279">
        <f t="shared" si="1690"/>
        <v>0</v>
      </c>
      <c r="AX2279">
        <f t="shared" si="1691"/>
        <v>0</v>
      </c>
      <c r="AY2279">
        <f t="shared" si="1692"/>
        <v>0</v>
      </c>
      <c r="AZ2279">
        <f t="shared" si="1693"/>
        <v>0</v>
      </c>
      <c r="BA2279">
        <f t="shared" si="1694"/>
        <v>0</v>
      </c>
      <c r="BB2279">
        <f t="shared" si="1695"/>
        <v>0</v>
      </c>
      <c r="BC2279" s="356">
        <f t="shared" si="1661"/>
        <v>0</v>
      </c>
      <c r="BD2279" s="357">
        <f t="shared" si="1662"/>
        <v>0</v>
      </c>
      <c r="BE2279" s="358">
        <f t="shared" si="1663"/>
        <v>0</v>
      </c>
      <c r="BF2279" s="359">
        <f t="shared" si="1664"/>
        <v>0</v>
      </c>
      <c r="BG2279" s="356">
        <f t="shared" si="1665"/>
        <v>0</v>
      </c>
      <c r="BH2279" s="357">
        <f t="shared" si="1666"/>
        <v>0</v>
      </c>
      <c r="BI2279" s="358">
        <f t="shared" si="1667"/>
        <v>0</v>
      </c>
      <c r="BJ2279" s="359">
        <f t="shared" si="1668"/>
        <v>0</v>
      </c>
      <c r="BK2279" s="356">
        <f t="shared" si="1669"/>
        <v>0</v>
      </c>
      <c r="BL2279" s="357">
        <f t="shared" si="1670"/>
        <v>0</v>
      </c>
      <c r="BM2279" s="358">
        <f t="shared" si="1671"/>
        <v>0</v>
      </c>
      <c r="BN2279" s="359">
        <f t="shared" si="1672"/>
        <v>0</v>
      </c>
      <c r="BO2279" s="293">
        <f t="shared" si="1673"/>
        <v>0</v>
      </c>
      <c r="BP2279" s="352" t="str">
        <f>IF(BO2279=0,"",
IF(SUM($BO$2177:BO2279)=1,BQ2279,
IF($BO$2297&gt;SUM($BO$2177:BO2279),_xlfn.CONCAT(", ",BQ2279),
IF($BO$2297=SUM($BO$2177:BO2279),_xlfn.CONCAT(" y ",BQ2279)))))</f>
        <v/>
      </c>
      <c r="BQ2279" s="120" t="s">
        <v>5325</v>
      </c>
      <c r="BR2279" s="290">
        <f t="shared" si="1674"/>
        <v>0</v>
      </c>
      <c r="BS2279" s="293">
        <f t="shared" si="1675"/>
        <v>0</v>
      </c>
      <c r="BT2279" s="283" t="str">
        <f>IF(BS2279=0,"",
IF(SUM($BS$2177:BS2279)=1,BU2279,
IF($BS$2297&gt;SUM($BS$2177:BS2279),_xlfn.CONCAT(", ",BU2279),
IF($BS$2297=SUM($BS$2177:BS2279),_xlfn.CONCAT(" y ",BU2279)))))</f>
        <v/>
      </c>
      <c r="BU2279" s="120" t="s">
        <v>5325</v>
      </c>
    </row>
    <row r="2280" spans="3:73" ht="15" customHeight="1">
      <c r="C2280" s="74" t="s">
        <v>5326</v>
      </c>
      <c r="D2280" s="855" t="str">
        <f>IF(CNGE_2026_M1_Secc1_Sub1!$D144="","",CNGE_2026_M1_Secc1_Sub1!$D144)</f>
        <v/>
      </c>
      <c r="E2280" s="723"/>
      <c r="F2280" s="723"/>
      <c r="G2280" s="723"/>
      <c r="H2280" s="723"/>
      <c r="I2280" s="723"/>
      <c r="J2280" s="723"/>
      <c r="K2280" s="723"/>
      <c r="L2280" s="723"/>
      <c r="M2280" s="723"/>
      <c r="N2280" s="723"/>
      <c r="O2280" s="724"/>
      <c r="P2280" s="639"/>
      <c r="Q2280" s="639"/>
      <c r="R2280" s="639"/>
      <c r="S2280" s="639"/>
      <c r="T2280" s="639"/>
      <c r="U2280" s="639"/>
      <c r="V2280" s="639"/>
      <c r="W2280" s="639"/>
      <c r="X2280" s="639"/>
      <c r="Y2280" s="639"/>
      <c r="Z2280" s="639"/>
      <c r="AA2280" s="639"/>
      <c r="AB2280" s="639"/>
      <c r="AC2280" s="639"/>
      <c r="AD2280" s="639"/>
      <c r="AI2280">
        <f t="shared" si="1676"/>
        <v>0</v>
      </c>
      <c r="AJ2280">
        <f t="shared" si="1677"/>
        <v>0</v>
      </c>
      <c r="AK2280">
        <f t="shared" si="1678"/>
        <v>0</v>
      </c>
      <c r="AL2280">
        <f t="shared" si="1679"/>
        <v>0</v>
      </c>
      <c r="AM2280">
        <f t="shared" si="1680"/>
        <v>0</v>
      </c>
      <c r="AN2280">
        <f t="shared" si="1681"/>
        <v>0</v>
      </c>
      <c r="AO2280">
        <f t="shared" si="1682"/>
        <v>0</v>
      </c>
      <c r="AP2280">
        <f t="shared" si="1683"/>
        <v>0</v>
      </c>
      <c r="AQ2280">
        <f t="shared" si="1684"/>
        <v>0</v>
      </c>
      <c r="AR2280">
        <f t="shared" si="1685"/>
        <v>0</v>
      </c>
      <c r="AS2280">
        <f t="shared" si="1686"/>
        <v>0</v>
      </c>
      <c r="AT2280">
        <f t="shared" si="1687"/>
        <v>0</v>
      </c>
      <c r="AU2280">
        <f t="shared" si="1688"/>
        <v>0</v>
      </c>
      <c r="AV2280">
        <f t="shared" si="1689"/>
        <v>0</v>
      </c>
      <c r="AW2280">
        <f t="shared" si="1690"/>
        <v>0</v>
      </c>
      <c r="AX2280">
        <f t="shared" si="1691"/>
        <v>0</v>
      </c>
      <c r="AY2280">
        <f t="shared" si="1692"/>
        <v>0</v>
      </c>
      <c r="AZ2280">
        <f t="shared" si="1693"/>
        <v>0</v>
      </c>
      <c r="BA2280">
        <f t="shared" si="1694"/>
        <v>0</v>
      </c>
      <c r="BB2280">
        <f t="shared" si="1695"/>
        <v>0</v>
      </c>
      <c r="BC2280" s="356">
        <f t="shared" si="1661"/>
        <v>0</v>
      </c>
      <c r="BD2280" s="357">
        <f t="shared" si="1662"/>
        <v>0</v>
      </c>
      <c r="BE2280" s="358">
        <f t="shared" si="1663"/>
        <v>0</v>
      </c>
      <c r="BF2280" s="359">
        <f t="shared" si="1664"/>
        <v>0</v>
      </c>
      <c r="BG2280" s="356">
        <f t="shared" si="1665"/>
        <v>0</v>
      </c>
      <c r="BH2280" s="357">
        <f t="shared" si="1666"/>
        <v>0</v>
      </c>
      <c r="BI2280" s="358">
        <f t="shared" si="1667"/>
        <v>0</v>
      </c>
      <c r="BJ2280" s="359">
        <f t="shared" si="1668"/>
        <v>0</v>
      </c>
      <c r="BK2280" s="356">
        <f t="shared" si="1669"/>
        <v>0</v>
      </c>
      <c r="BL2280" s="357">
        <f t="shared" si="1670"/>
        <v>0</v>
      </c>
      <c r="BM2280" s="358">
        <f t="shared" si="1671"/>
        <v>0</v>
      </c>
      <c r="BN2280" s="359">
        <f t="shared" si="1672"/>
        <v>0</v>
      </c>
      <c r="BO2280" s="293">
        <f t="shared" si="1673"/>
        <v>0</v>
      </c>
      <c r="BP2280" s="352" t="str">
        <f>IF(BO2280=0,"",
IF(SUM($BO$2177:BO2280)=1,BQ2280,
IF($BO$2297&gt;SUM($BO$2177:BO2280),_xlfn.CONCAT(", ",BQ2280),
IF($BO$2297=SUM($BO$2177:BO2280),_xlfn.CONCAT(" y ",BQ2280)))))</f>
        <v/>
      </c>
      <c r="BQ2280" s="120" t="s">
        <v>5327</v>
      </c>
      <c r="BR2280" s="290">
        <f t="shared" si="1674"/>
        <v>0</v>
      </c>
      <c r="BS2280" s="293">
        <f t="shared" si="1675"/>
        <v>0</v>
      </c>
      <c r="BT2280" s="283" t="str">
        <f>IF(BS2280=0,"",
IF(SUM($BS$2177:BS2280)=1,BU2280,
IF($BS$2297&gt;SUM($BS$2177:BS2280),_xlfn.CONCAT(", ",BU2280),
IF($BS$2297=SUM($BS$2177:BS2280),_xlfn.CONCAT(" y ",BU2280)))))</f>
        <v/>
      </c>
      <c r="BU2280" s="120" t="s">
        <v>5327</v>
      </c>
    </row>
    <row r="2281" spans="3:73" ht="15" customHeight="1">
      <c r="C2281" s="74" t="s">
        <v>5328</v>
      </c>
      <c r="D2281" s="855" t="str">
        <f>IF(CNGE_2026_M1_Secc1_Sub1!$D145="","",CNGE_2026_M1_Secc1_Sub1!$D145)</f>
        <v/>
      </c>
      <c r="E2281" s="723"/>
      <c r="F2281" s="723"/>
      <c r="G2281" s="723"/>
      <c r="H2281" s="723"/>
      <c r="I2281" s="723"/>
      <c r="J2281" s="723"/>
      <c r="K2281" s="723"/>
      <c r="L2281" s="723"/>
      <c r="M2281" s="723"/>
      <c r="N2281" s="723"/>
      <c r="O2281" s="724"/>
      <c r="P2281" s="639"/>
      <c r="Q2281" s="639"/>
      <c r="R2281" s="639"/>
      <c r="S2281" s="639"/>
      <c r="T2281" s="639"/>
      <c r="U2281" s="639"/>
      <c r="V2281" s="639"/>
      <c r="W2281" s="639"/>
      <c r="X2281" s="639"/>
      <c r="Y2281" s="639"/>
      <c r="Z2281" s="639"/>
      <c r="AA2281" s="639"/>
      <c r="AB2281" s="639"/>
      <c r="AC2281" s="639"/>
      <c r="AD2281" s="639"/>
      <c r="AI2281">
        <f t="shared" si="1676"/>
        <v>0</v>
      </c>
      <c r="AJ2281">
        <f t="shared" si="1677"/>
        <v>0</v>
      </c>
      <c r="AK2281">
        <f t="shared" si="1678"/>
        <v>0</v>
      </c>
      <c r="AL2281">
        <f t="shared" si="1679"/>
        <v>0</v>
      </c>
      <c r="AM2281">
        <f t="shared" si="1680"/>
        <v>0</v>
      </c>
      <c r="AN2281">
        <f t="shared" si="1681"/>
        <v>0</v>
      </c>
      <c r="AO2281">
        <f t="shared" si="1682"/>
        <v>0</v>
      </c>
      <c r="AP2281">
        <f t="shared" si="1683"/>
        <v>0</v>
      </c>
      <c r="AQ2281">
        <f t="shared" si="1684"/>
        <v>0</v>
      </c>
      <c r="AR2281">
        <f t="shared" si="1685"/>
        <v>0</v>
      </c>
      <c r="AS2281">
        <f t="shared" si="1686"/>
        <v>0</v>
      </c>
      <c r="AT2281">
        <f t="shared" si="1687"/>
        <v>0</v>
      </c>
      <c r="AU2281">
        <f t="shared" si="1688"/>
        <v>0</v>
      </c>
      <c r="AV2281">
        <f t="shared" si="1689"/>
        <v>0</v>
      </c>
      <c r="AW2281">
        <f t="shared" si="1690"/>
        <v>0</v>
      </c>
      <c r="AX2281">
        <f t="shared" si="1691"/>
        <v>0</v>
      </c>
      <c r="AY2281">
        <f t="shared" si="1692"/>
        <v>0</v>
      </c>
      <c r="AZ2281">
        <f t="shared" si="1693"/>
        <v>0</v>
      </c>
      <c r="BA2281">
        <f t="shared" si="1694"/>
        <v>0</v>
      </c>
      <c r="BB2281">
        <f t="shared" si="1695"/>
        <v>0</v>
      </c>
      <c r="BC2281" s="356">
        <f t="shared" si="1661"/>
        <v>0</v>
      </c>
      <c r="BD2281" s="357">
        <f t="shared" si="1662"/>
        <v>0</v>
      </c>
      <c r="BE2281" s="358">
        <f t="shared" si="1663"/>
        <v>0</v>
      </c>
      <c r="BF2281" s="359">
        <f t="shared" si="1664"/>
        <v>0</v>
      </c>
      <c r="BG2281" s="356">
        <f t="shared" si="1665"/>
        <v>0</v>
      </c>
      <c r="BH2281" s="357">
        <f t="shared" si="1666"/>
        <v>0</v>
      </c>
      <c r="BI2281" s="358">
        <f t="shared" si="1667"/>
        <v>0</v>
      </c>
      <c r="BJ2281" s="359">
        <f t="shared" si="1668"/>
        <v>0</v>
      </c>
      <c r="BK2281" s="356">
        <f t="shared" si="1669"/>
        <v>0</v>
      </c>
      <c r="BL2281" s="357">
        <f t="shared" si="1670"/>
        <v>0</v>
      </c>
      <c r="BM2281" s="358">
        <f t="shared" si="1671"/>
        <v>0</v>
      </c>
      <c r="BN2281" s="359">
        <f t="shared" si="1672"/>
        <v>0</v>
      </c>
      <c r="BO2281" s="293">
        <f t="shared" si="1673"/>
        <v>0</v>
      </c>
      <c r="BP2281" s="352" t="str">
        <f>IF(BO2281=0,"",
IF(SUM($BO$2177:BO2281)=1,BQ2281,
IF($BO$2297&gt;SUM($BO$2177:BO2281),_xlfn.CONCAT(", ",BQ2281),
IF($BO$2297=SUM($BO$2177:BO2281),_xlfn.CONCAT(" y ",BQ2281)))))</f>
        <v/>
      </c>
      <c r="BQ2281" s="120" t="s">
        <v>5329</v>
      </c>
      <c r="BR2281" s="290">
        <f t="shared" si="1674"/>
        <v>0</v>
      </c>
      <c r="BS2281" s="293">
        <f t="shared" si="1675"/>
        <v>0</v>
      </c>
      <c r="BT2281" s="283" t="str">
        <f>IF(BS2281=0,"",
IF(SUM($BS$2177:BS2281)=1,BU2281,
IF($BS$2297&gt;SUM($BS$2177:BS2281),_xlfn.CONCAT(", ",BU2281),
IF($BS$2297=SUM($BS$2177:BS2281),_xlfn.CONCAT(" y ",BU2281)))))</f>
        <v/>
      </c>
      <c r="BU2281" s="120" t="s">
        <v>5329</v>
      </c>
    </row>
    <row r="2282" spans="3:73" ht="15" customHeight="1">
      <c r="C2282" s="74" t="s">
        <v>5330</v>
      </c>
      <c r="D2282" s="855" t="str">
        <f>IF(CNGE_2026_M1_Secc1_Sub1!$D146="","",CNGE_2026_M1_Secc1_Sub1!$D146)</f>
        <v/>
      </c>
      <c r="E2282" s="723"/>
      <c r="F2282" s="723"/>
      <c r="G2282" s="723"/>
      <c r="H2282" s="723"/>
      <c r="I2282" s="723"/>
      <c r="J2282" s="723"/>
      <c r="K2282" s="723"/>
      <c r="L2282" s="723"/>
      <c r="M2282" s="723"/>
      <c r="N2282" s="723"/>
      <c r="O2282" s="724"/>
      <c r="P2282" s="639"/>
      <c r="Q2282" s="639"/>
      <c r="R2282" s="639"/>
      <c r="S2282" s="639"/>
      <c r="T2282" s="639"/>
      <c r="U2282" s="639"/>
      <c r="V2282" s="639"/>
      <c r="W2282" s="639"/>
      <c r="X2282" s="639"/>
      <c r="Y2282" s="639"/>
      <c r="Z2282" s="639"/>
      <c r="AA2282" s="639"/>
      <c r="AB2282" s="639"/>
      <c r="AC2282" s="639"/>
      <c r="AD2282" s="639"/>
      <c r="AI2282">
        <f t="shared" si="1676"/>
        <v>0</v>
      </c>
      <c r="AJ2282">
        <f t="shared" si="1677"/>
        <v>0</v>
      </c>
      <c r="AK2282">
        <f t="shared" si="1678"/>
        <v>0</v>
      </c>
      <c r="AL2282">
        <f t="shared" si="1679"/>
        <v>0</v>
      </c>
      <c r="AM2282">
        <f t="shared" si="1680"/>
        <v>0</v>
      </c>
      <c r="AN2282">
        <f t="shared" si="1681"/>
        <v>0</v>
      </c>
      <c r="AO2282">
        <f t="shared" si="1682"/>
        <v>0</v>
      </c>
      <c r="AP2282">
        <f t="shared" si="1683"/>
        <v>0</v>
      </c>
      <c r="AQ2282">
        <f t="shared" si="1684"/>
        <v>0</v>
      </c>
      <c r="AR2282">
        <f t="shared" si="1685"/>
        <v>0</v>
      </c>
      <c r="AS2282">
        <f t="shared" si="1686"/>
        <v>0</v>
      </c>
      <c r="AT2282">
        <f t="shared" si="1687"/>
        <v>0</v>
      </c>
      <c r="AU2282">
        <f t="shared" si="1688"/>
        <v>0</v>
      </c>
      <c r="AV2282">
        <f t="shared" si="1689"/>
        <v>0</v>
      </c>
      <c r="AW2282">
        <f t="shared" si="1690"/>
        <v>0</v>
      </c>
      <c r="AX2282">
        <f t="shared" si="1691"/>
        <v>0</v>
      </c>
      <c r="AY2282">
        <f t="shared" si="1692"/>
        <v>0</v>
      </c>
      <c r="AZ2282">
        <f t="shared" si="1693"/>
        <v>0</v>
      </c>
      <c r="BA2282">
        <f t="shared" si="1694"/>
        <v>0</v>
      </c>
      <c r="BB2282">
        <f t="shared" si="1695"/>
        <v>0</v>
      </c>
      <c r="BC2282" s="356">
        <f t="shared" si="1661"/>
        <v>0</v>
      </c>
      <c r="BD2282" s="357">
        <f t="shared" si="1662"/>
        <v>0</v>
      </c>
      <c r="BE2282" s="358">
        <f t="shared" si="1663"/>
        <v>0</v>
      </c>
      <c r="BF2282" s="359">
        <f t="shared" si="1664"/>
        <v>0</v>
      </c>
      <c r="BG2282" s="356">
        <f t="shared" si="1665"/>
        <v>0</v>
      </c>
      <c r="BH2282" s="357">
        <f t="shared" si="1666"/>
        <v>0</v>
      </c>
      <c r="BI2282" s="358">
        <f t="shared" si="1667"/>
        <v>0</v>
      </c>
      <c r="BJ2282" s="359">
        <f t="shared" si="1668"/>
        <v>0</v>
      </c>
      <c r="BK2282" s="356">
        <f t="shared" si="1669"/>
        <v>0</v>
      </c>
      <c r="BL2282" s="357">
        <f t="shared" si="1670"/>
        <v>0</v>
      </c>
      <c r="BM2282" s="358">
        <f t="shared" si="1671"/>
        <v>0</v>
      </c>
      <c r="BN2282" s="359">
        <f t="shared" si="1672"/>
        <v>0</v>
      </c>
      <c r="BO2282" s="293">
        <f t="shared" si="1673"/>
        <v>0</v>
      </c>
      <c r="BP2282" s="352" t="str">
        <f>IF(BO2282=0,"",
IF(SUM($BO$2177:BO2282)=1,BQ2282,
IF($BO$2297&gt;SUM($BO$2177:BO2282),_xlfn.CONCAT(", ",BQ2282),
IF($BO$2297=SUM($BO$2177:BO2282),_xlfn.CONCAT(" y ",BQ2282)))))</f>
        <v/>
      </c>
      <c r="BQ2282" s="120" t="s">
        <v>5331</v>
      </c>
      <c r="BR2282" s="290">
        <f t="shared" si="1674"/>
        <v>0</v>
      </c>
      <c r="BS2282" s="293">
        <f t="shared" si="1675"/>
        <v>0</v>
      </c>
      <c r="BT2282" s="283" t="str">
        <f>IF(BS2282=0,"",
IF(SUM($BS$2177:BS2282)=1,BU2282,
IF($BS$2297&gt;SUM($BS$2177:BS2282),_xlfn.CONCAT(", ",BU2282),
IF($BS$2297=SUM($BS$2177:BS2282),_xlfn.CONCAT(" y ",BU2282)))))</f>
        <v/>
      </c>
      <c r="BU2282" s="120" t="s">
        <v>5331</v>
      </c>
    </row>
    <row r="2283" spans="3:73" ht="15" customHeight="1">
      <c r="C2283" s="74" t="s">
        <v>5332</v>
      </c>
      <c r="D2283" s="855" t="str">
        <f>IF(CNGE_2026_M1_Secc1_Sub1!$D147="","",CNGE_2026_M1_Secc1_Sub1!$D147)</f>
        <v/>
      </c>
      <c r="E2283" s="723"/>
      <c r="F2283" s="723"/>
      <c r="G2283" s="723"/>
      <c r="H2283" s="723"/>
      <c r="I2283" s="723"/>
      <c r="J2283" s="723"/>
      <c r="K2283" s="723"/>
      <c r="L2283" s="723"/>
      <c r="M2283" s="723"/>
      <c r="N2283" s="723"/>
      <c r="O2283" s="724"/>
      <c r="P2283" s="639"/>
      <c r="Q2283" s="639"/>
      <c r="R2283" s="639"/>
      <c r="S2283" s="639"/>
      <c r="T2283" s="639"/>
      <c r="U2283" s="639"/>
      <c r="V2283" s="639"/>
      <c r="W2283" s="639"/>
      <c r="X2283" s="639"/>
      <c r="Y2283" s="639"/>
      <c r="Z2283" s="639"/>
      <c r="AA2283" s="639"/>
      <c r="AB2283" s="639"/>
      <c r="AC2283" s="639"/>
      <c r="AD2283" s="639"/>
      <c r="AI2283">
        <f t="shared" si="1676"/>
        <v>0</v>
      </c>
      <c r="AJ2283">
        <f t="shared" si="1677"/>
        <v>0</v>
      </c>
      <c r="AK2283">
        <f t="shared" si="1678"/>
        <v>0</v>
      </c>
      <c r="AL2283">
        <f t="shared" si="1679"/>
        <v>0</v>
      </c>
      <c r="AM2283">
        <f t="shared" si="1680"/>
        <v>0</v>
      </c>
      <c r="AN2283">
        <f t="shared" si="1681"/>
        <v>0</v>
      </c>
      <c r="AO2283">
        <f t="shared" si="1682"/>
        <v>0</v>
      </c>
      <c r="AP2283">
        <f t="shared" si="1683"/>
        <v>0</v>
      </c>
      <c r="AQ2283">
        <f t="shared" si="1684"/>
        <v>0</v>
      </c>
      <c r="AR2283">
        <f t="shared" si="1685"/>
        <v>0</v>
      </c>
      <c r="AS2283">
        <f t="shared" si="1686"/>
        <v>0</v>
      </c>
      <c r="AT2283">
        <f t="shared" si="1687"/>
        <v>0</v>
      </c>
      <c r="AU2283">
        <f t="shared" si="1688"/>
        <v>0</v>
      </c>
      <c r="AV2283">
        <f t="shared" si="1689"/>
        <v>0</v>
      </c>
      <c r="AW2283">
        <f t="shared" si="1690"/>
        <v>0</v>
      </c>
      <c r="AX2283">
        <f t="shared" si="1691"/>
        <v>0</v>
      </c>
      <c r="AY2283">
        <f t="shared" si="1692"/>
        <v>0</v>
      </c>
      <c r="AZ2283">
        <f t="shared" si="1693"/>
        <v>0</v>
      </c>
      <c r="BA2283">
        <f t="shared" si="1694"/>
        <v>0</v>
      </c>
      <c r="BB2283">
        <f t="shared" si="1695"/>
        <v>0</v>
      </c>
      <c r="BC2283" s="356">
        <f t="shared" si="1661"/>
        <v>0</v>
      </c>
      <c r="BD2283" s="357">
        <f t="shared" si="1662"/>
        <v>0</v>
      </c>
      <c r="BE2283" s="358">
        <f t="shared" si="1663"/>
        <v>0</v>
      </c>
      <c r="BF2283" s="359">
        <f t="shared" si="1664"/>
        <v>0</v>
      </c>
      <c r="BG2283" s="356">
        <f t="shared" si="1665"/>
        <v>0</v>
      </c>
      <c r="BH2283" s="357">
        <f t="shared" si="1666"/>
        <v>0</v>
      </c>
      <c r="BI2283" s="358">
        <f t="shared" si="1667"/>
        <v>0</v>
      </c>
      <c r="BJ2283" s="359">
        <f t="shared" si="1668"/>
        <v>0</v>
      </c>
      <c r="BK2283" s="356">
        <f t="shared" si="1669"/>
        <v>0</v>
      </c>
      <c r="BL2283" s="357">
        <f t="shared" si="1670"/>
        <v>0</v>
      </c>
      <c r="BM2283" s="358">
        <f t="shared" si="1671"/>
        <v>0</v>
      </c>
      <c r="BN2283" s="359">
        <f t="shared" si="1672"/>
        <v>0</v>
      </c>
      <c r="BO2283" s="293">
        <f t="shared" si="1673"/>
        <v>0</v>
      </c>
      <c r="BP2283" s="352" t="str">
        <f>IF(BO2283=0,"",
IF(SUM($BO$2177:BO2283)=1,BQ2283,
IF($BO$2297&gt;SUM($BO$2177:BO2283),_xlfn.CONCAT(", ",BQ2283),
IF($BO$2297=SUM($BO$2177:BO2283),_xlfn.CONCAT(" y ",BQ2283)))))</f>
        <v/>
      </c>
      <c r="BQ2283" s="120" t="s">
        <v>5333</v>
      </c>
      <c r="BR2283" s="290">
        <f t="shared" si="1674"/>
        <v>0</v>
      </c>
      <c r="BS2283" s="293">
        <f t="shared" si="1675"/>
        <v>0</v>
      </c>
      <c r="BT2283" s="283" t="str">
        <f>IF(BS2283=0,"",
IF(SUM($BS$2177:BS2283)=1,BU2283,
IF($BS$2297&gt;SUM($BS$2177:BS2283),_xlfn.CONCAT(", ",BU2283),
IF($BS$2297=SUM($BS$2177:BS2283),_xlfn.CONCAT(" y ",BU2283)))))</f>
        <v/>
      </c>
      <c r="BU2283" s="120" t="s">
        <v>5333</v>
      </c>
    </row>
    <row r="2284" spans="3:73" ht="15" customHeight="1">
      <c r="C2284" s="74" t="s">
        <v>5334</v>
      </c>
      <c r="D2284" s="855" t="str">
        <f>IF(CNGE_2026_M1_Secc1_Sub1!$D148="","",CNGE_2026_M1_Secc1_Sub1!$D148)</f>
        <v/>
      </c>
      <c r="E2284" s="723"/>
      <c r="F2284" s="723"/>
      <c r="G2284" s="723"/>
      <c r="H2284" s="723"/>
      <c r="I2284" s="723"/>
      <c r="J2284" s="723"/>
      <c r="K2284" s="723"/>
      <c r="L2284" s="723"/>
      <c r="M2284" s="723"/>
      <c r="N2284" s="723"/>
      <c r="O2284" s="724"/>
      <c r="P2284" s="639"/>
      <c r="Q2284" s="639"/>
      <c r="R2284" s="639"/>
      <c r="S2284" s="639"/>
      <c r="T2284" s="639"/>
      <c r="U2284" s="639"/>
      <c r="V2284" s="639"/>
      <c r="W2284" s="639"/>
      <c r="X2284" s="639"/>
      <c r="Y2284" s="639"/>
      <c r="Z2284" s="639"/>
      <c r="AA2284" s="639"/>
      <c r="AB2284" s="639"/>
      <c r="AC2284" s="639"/>
      <c r="AD2284" s="639"/>
      <c r="AI2284">
        <f t="shared" si="1676"/>
        <v>0</v>
      </c>
      <c r="AJ2284">
        <f t="shared" si="1677"/>
        <v>0</v>
      </c>
      <c r="AK2284">
        <f t="shared" si="1678"/>
        <v>0</v>
      </c>
      <c r="AL2284">
        <f t="shared" si="1679"/>
        <v>0</v>
      </c>
      <c r="AM2284">
        <f t="shared" si="1680"/>
        <v>0</v>
      </c>
      <c r="AN2284">
        <f t="shared" si="1681"/>
        <v>0</v>
      </c>
      <c r="AO2284">
        <f t="shared" si="1682"/>
        <v>0</v>
      </c>
      <c r="AP2284">
        <f t="shared" si="1683"/>
        <v>0</v>
      </c>
      <c r="AQ2284">
        <f t="shared" si="1684"/>
        <v>0</v>
      </c>
      <c r="AR2284">
        <f t="shared" si="1685"/>
        <v>0</v>
      </c>
      <c r="AS2284">
        <f t="shared" si="1686"/>
        <v>0</v>
      </c>
      <c r="AT2284">
        <f t="shared" si="1687"/>
        <v>0</v>
      </c>
      <c r="AU2284">
        <f t="shared" si="1688"/>
        <v>0</v>
      </c>
      <c r="AV2284">
        <f t="shared" si="1689"/>
        <v>0</v>
      </c>
      <c r="AW2284">
        <f t="shared" si="1690"/>
        <v>0</v>
      </c>
      <c r="AX2284">
        <f t="shared" si="1691"/>
        <v>0</v>
      </c>
      <c r="AY2284">
        <f t="shared" si="1692"/>
        <v>0</v>
      </c>
      <c r="AZ2284">
        <f t="shared" si="1693"/>
        <v>0</v>
      </c>
      <c r="BA2284">
        <f t="shared" si="1694"/>
        <v>0</v>
      </c>
      <c r="BB2284">
        <f t="shared" si="1695"/>
        <v>0</v>
      </c>
      <c r="BC2284" s="356">
        <f t="shared" si="1661"/>
        <v>0</v>
      </c>
      <c r="BD2284" s="357">
        <f t="shared" si="1662"/>
        <v>0</v>
      </c>
      <c r="BE2284" s="358">
        <f t="shared" si="1663"/>
        <v>0</v>
      </c>
      <c r="BF2284" s="359">
        <f t="shared" si="1664"/>
        <v>0</v>
      </c>
      <c r="BG2284" s="356">
        <f t="shared" si="1665"/>
        <v>0</v>
      </c>
      <c r="BH2284" s="357">
        <f t="shared" si="1666"/>
        <v>0</v>
      </c>
      <c r="BI2284" s="358">
        <f t="shared" si="1667"/>
        <v>0</v>
      </c>
      <c r="BJ2284" s="359">
        <f t="shared" si="1668"/>
        <v>0</v>
      </c>
      <c r="BK2284" s="356">
        <f t="shared" si="1669"/>
        <v>0</v>
      </c>
      <c r="BL2284" s="357">
        <f t="shared" si="1670"/>
        <v>0</v>
      </c>
      <c r="BM2284" s="358">
        <f t="shared" si="1671"/>
        <v>0</v>
      </c>
      <c r="BN2284" s="359">
        <f t="shared" si="1672"/>
        <v>0</v>
      </c>
      <c r="BO2284" s="293">
        <f t="shared" si="1673"/>
        <v>0</v>
      </c>
      <c r="BP2284" s="352" t="str">
        <f>IF(BO2284=0,"",
IF(SUM($BO$2177:BO2284)=1,BQ2284,
IF($BO$2297&gt;SUM($BO$2177:BO2284),_xlfn.CONCAT(", ",BQ2284),
IF($BO$2297=SUM($BO$2177:BO2284),_xlfn.CONCAT(" y ",BQ2284)))))</f>
        <v/>
      </c>
      <c r="BQ2284" s="120" t="s">
        <v>5335</v>
      </c>
      <c r="BR2284" s="290">
        <f t="shared" si="1674"/>
        <v>0</v>
      </c>
      <c r="BS2284" s="293">
        <f t="shared" si="1675"/>
        <v>0</v>
      </c>
      <c r="BT2284" s="283" t="str">
        <f>IF(BS2284=0,"",
IF(SUM($BS$2177:BS2284)=1,BU2284,
IF($BS$2297&gt;SUM($BS$2177:BS2284),_xlfn.CONCAT(", ",BU2284),
IF($BS$2297=SUM($BS$2177:BS2284),_xlfn.CONCAT(" y ",BU2284)))))</f>
        <v/>
      </c>
      <c r="BU2284" s="120" t="s">
        <v>5335</v>
      </c>
    </row>
    <row r="2285" spans="3:73" ht="15" customHeight="1">
      <c r="C2285" s="74" t="s">
        <v>5336</v>
      </c>
      <c r="D2285" s="855" t="str">
        <f>IF(CNGE_2026_M1_Secc1_Sub1!$D149="","",CNGE_2026_M1_Secc1_Sub1!$D149)</f>
        <v/>
      </c>
      <c r="E2285" s="723"/>
      <c r="F2285" s="723"/>
      <c r="G2285" s="723"/>
      <c r="H2285" s="723"/>
      <c r="I2285" s="723"/>
      <c r="J2285" s="723"/>
      <c r="K2285" s="723"/>
      <c r="L2285" s="723"/>
      <c r="M2285" s="723"/>
      <c r="N2285" s="723"/>
      <c r="O2285" s="724"/>
      <c r="P2285" s="639"/>
      <c r="Q2285" s="639"/>
      <c r="R2285" s="639"/>
      <c r="S2285" s="639"/>
      <c r="T2285" s="639"/>
      <c r="U2285" s="639"/>
      <c r="V2285" s="639"/>
      <c r="W2285" s="639"/>
      <c r="X2285" s="639"/>
      <c r="Y2285" s="639"/>
      <c r="Z2285" s="639"/>
      <c r="AA2285" s="639"/>
      <c r="AB2285" s="639"/>
      <c r="AC2285" s="639"/>
      <c r="AD2285" s="639"/>
      <c r="AI2285">
        <f t="shared" si="1676"/>
        <v>0</v>
      </c>
      <c r="AJ2285">
        <f t="shared" si="1677"/>
        <v>0</v>
      </c>
      <c r="AK2285">
        <f t="shared" si="1678"/>
        <v>0</v>
      </c>
      <c r="AL2285">
        <f t="shared" si="1679"/>
        <v>0</v>
      </c>
      <c r="AM2285">
        <f t="shared" si="1680"/>
        <v>0</v>
      </c>
      <c r="AN2285">
        <f t="shared" si="1681"/>
        <v>0</v>
      </c>
      <c r="AO2285">
        <f t="shared" si="1682"/>
        <v>0</v>
      </c>
      <c r="AP2285">
        <f t="shared" si="1683"/>
        <v>0</v>
      </c>
      <c r="AQ2285">
        <f t="shared" si="1684"/>
        <v>0</v>
      </c>
      <c r="AR2285">
        <f t="shared" si="1685"/>
        <v>0</v>
      </c>
      <c r="AS2285">
        <f t="shared" si="1686"/>
        <v>0</v>
      </c>
      <c r="AT2285">
        <f t="shared" si="1687"/>
        <v>0</v>
      </c>
      <c r="AU2285">
        <f t="shared" si="1688"/>
        <v>0</v>
      </c>
      <c r="AV2285">
        <f t="shared" si="1689"/>
        <v>0</v>
      </c>
      <c r="AW2285">
        <f t="shared" si="1690"/>
        <v>0</v>
      </c>
      <c r="AX2285">
        <f t="shared" si="1691"/>
        <v>0</v>
      </c>
      <c r="AY2285">
        <f t="shared" si="1692"/>
        <v>0</v>
      </c>
      <c r="AZ2285">
        <f t="shared" si="1693"/>
        <v>0</v>
      </c>
      <c r="BA2285">
        <f t="shared" si="1694"/>
        <v>0</v>
      </c>
      <c r="BB2285">
        <f t="shared" si="1695"/>
        <v>0</v>
      </c>
      <c r="BC2285" s="356">
        <f t="shared" si="1661"/>
        <v>0</v>
      </c>
      <c r="BD2285" s="357">
        <f t="shared" si="1662"/>
        <v>0</v>
      </c>
      <c r="BE2285" s="358">
        <f t="shared" si="1663"/>
        <v>0</v>
      </c>
      <c r="BF2285" s="359">
        <f t="shared" si="1664"/>
        <v>0</v>
      </c>
      <c r="BG2285" s="356">
        <f t="shared" si="1665"/>
        <v>0</v>
      </c>
      <c r="BH2285" s="357">
        <f t="shared" si="1666"/>
        <v>0</v>
      </c>
      <c r="BI2285" s="358">
        <f t="shared" si="1667"/>
        <v>0</v>
      </c>
      <c r="BJ2285" s="359">
        <f t="shared" si="1668"/>
        <v>0</v>
      </c>
      <c r="BK2285" s="356">
        <f t="shared" si="1669"/>
        <v>0</v>
      </c>
      <c r="BL2285" s="357">
        <f t="shared" si="1670"/>
        <v>0</v>
      </c>
      <c r="BM2285" s="358">
        <f t="shared" si="1671"/>
        <v>0</v>
      </c>
      <c r="BN2285" s="359">
        <f t="shared" si="1672"/>
        <v>0</v>
      </c>
      <c r="BO2285" s="293">
        <f t="shared" si="1673"/>
        <v>0</v>
      </c>
      <c r="BP2285" s="352" t="str">
        <f>IF(BO2285=0,"",
IF(SUM($BO$2177:BO2285)=1,BQ2285,
IF($BO$2297&gt;SUM($BO$2177:BO2285),_xlfn.CONCAT(", ",BQ2285),
IF($BO$2297=SUM($BO$2177:BO2285),_xlfn.CONCAT(" y ",BQ2285)))))</f>
        <v/>
      </c>
      <c r="BQ2285" s="120" t="s">
        <v>5337</v>
      </c>
      <c r="BR2285" s="290">
        <f t="shared" si="1674"/>
        <v>0</v>
      </c>
      <c r="BS2285" s="293">
        <f t="shared" si="1675"/>
        <v>0</v>
      </c>
      <c r="BT2285" s="283" t="str">
        <f>IF(BS2285=0,"",
IF(SUM($BS$2177:BS2285)=1,BU2285,
IF($BS$2297&gt;SUM($BS$2177:BS2285),_xlfn.CONCAT(", ",BU2285),
IF($BS$2297=SUM($BS$2177:BS2285),_xlfn.CONCAT(" y ",BU2285)))))</f>
        <v/>
      </c>
      <c r="BU2285" s="120" t="s">
        <v>5337</v>
      </c>
    </row>
    <row r="2286" spans="3:73" ht="15" customHeight="1">
      <c r="C2286" s="74" t="s">
        <v>5338</v>
      </c>
      <c r="D2286" s="855" t="str">
        <f>IF(CNGE_2026_M1_Secc1_Sub1!$D150="","",CNGE_2026_M1_Secc1_Sub1!$D150)</f>
        <v/>
      </c>
      <c r="E2286" s="723"/>
      <c r="F2286" s="723"/>
      <c r="G2286" s="723"/>
      <c r="H2286" s="723"/>
      <c r="I2286" s="723"/>
      <c r="J2286" s="723"/>
      <c r="K2286" s="723"/>
      <c r="L2286" s="723"/>
      <c r="M2286" s="723"/>
      <c r="N2286" s="723"/>
      <c r="O2286" s="724"/>
      <c r="P2286" s="639"/>
      <c r="Q2286" s="639"/>
      <c r="R2286" s="639"/>
      <c r="S2286" s="639"/>
      <c r="T2286" s="639"/>
      <c r="U2286" s="639"/>
      <c r="V2286" s="639"/>
      <c r="W2286" s="639"/>
      <c r="X2286" s="639"/>
      <c r="Y2286" s="639"/>
      <c r="Z2286" s="639"/>
      <c r="AA2286" s="639"/>
      <c r="AB2286" s="639"/>
      <c r="AC2286" s="639"/>
      <c r="AD2286" s="639"/>
      <c r="AI2286">
        <f t="shared" si="1676"/>
        <v>0</v>
      </c>
      <c r="AJ2286">
        <f t="shared" si="1677"/>
        <v>0</v>
      </c>
      <c r="AK2286">
        <f t="shared" si="1678"/>
        <v>0</v>
      </c>
      <c r="AL2286">
        <f t="shared" si="1679"/>
        <v>0</v>
      </c>
      <c r="AM2286">
        <f t="shared" si="1680"/>
        <v>0</v>
      </c>
      <c r="AN2286">
        <f t="shared" si="1681"/>
        <v>0</v>
      </c>
      <c r="AO2286">
        <f t="shared" si="1682"/>
        <v>0</v>
      </c>
      <c r="AP2286">
        <f t="shared" si="1683"/>
        <v>0</v>
      </c>
      <c r="AQ2286">
        <f t="shared" si="1684"/>
        <v>0</v>
      </c>
      <c r="AR2286">
        <f t="shared" si="1685"/>
        <v>0</v>
      </c>
      <c r="AS2286">
        <f t="shared" si="1686"/>
        <v>0</v>
      </c>
      <c r="AT2286">
        <f t="shared" si="1687"/>
        <v>0</v>
      </c>
      <c r="AU2286">
        <f t="shared" si="1688"/>
        <v>0</v>
      </c>
      <c r="AV2286">
        <f t="shared" si="1689"/>
        <v>0</v>
      </c>
      <c r="AW2286">
        <f t="shared" si="1690"/>
        <v>0</v>
      </c>
      <c r="AX2286">
        <f t="shared" si="1691"/>
        <v>0</v>
      </c>
      <c r="AY2286">
        <f t="shared" si="1692"/>
        <v>0</v>
      </c>
      <c r="AZ2286">
        <f t="shared" si="1693"/>
        <v>0</v>
      </c>
      <c r="BA2286">
        <f t="shared" si="1694"/>
        <v>0</v>
      </c>
      <c r="BB2286">
        <f t="shared" si="1695"/>
        <v>0</v>
      </c>
      <c r="BC2286" s="356">
        <f t="shared" si="1661"/>
        <v>0</v>
      </c>
      <c r="BD2286" s="357">
        <f t="shared" si="1662"/>
        <v>0</v>
      </c>
      <c r="BE2286" s="358">
        <f t="shared" si="1663"/>
        <v>0</v>
      </c>
      <c r="BF2286" s="359">
        <f t="shared" si="1664"/>
        <v>0</v>
      </c>
      <c r="BG2286" s="356">
        <f t="shared" si="1665"/>
        <v>0</v>
      </c>
      <c r="BH2286" s="357">
        <f t="shared" si="1666"/>
        <v>0</v>
      </c>
      <c r="BI2286" s="358">
        <f t="shared" si="1667"/>
        <v>0</v>
      </c>
      <c r="BJ2286" s="359">
        <f t="shared" si="1668"/>
        <v>0</v>
      </c>
      <c r="BK2286" s="356">
        <f t="shared" si="1669"/>
        <v>0</v>
      </c>
      <c r="BL2286" s="357">
        <f t="shared" si="1670"/>
        <v>0</v>
      </c>
      <c r="BM2286" s="358">
        <f t="shared" si="1671"/>
        <v>0</v>
      </c>
      <c r="BN2286" s="359">
        <f t="shared" si="1672"/>
        <v>0</v>
      </c>
      <c r="BO2286" s="293">
        <f t="shared" si="1673"/>
        <v>0</v>
      </c>
      <c r="BP2286" s="352" t="str">
        <f>IF(BO2286=0,"",
IF(SUM($BO$2177:BO2286)=1,BQ2286,
IF($BO$2297&gt;SUM($BO$2177:BO2286),_xlfn.CONCAT(", ",BQ2286),
IF($BO$2297=SUM($BO$2177:BO2286),_xlfn.CONCAT(" y ",BQ2286)))))</f>
        <v/>
      </c>
      <c r="BQ2286" s="120" t="s">
        <v>5339</v>
      </c>
      <c r="BR2286" s="290">
        <f t="shared" si="1674"/>
        <v>0</v>
      </c>
      <c r="BS2286" s="293">
        <f t="shared" si="1675"/>
        <v>0</v>
      </c>
      <c r="BT2286" s="283" t="str">
        <f>IF(BS2286=0,"",
IF(SUM($BS$2177:BS2286)=1,BU2286,
IF($BS$2297&gt;SUM($BS$2177:BS2286),_xlfn.CONCAT(", ",BU2286),
IF($BS$2297=SUM($BS$2177:BS2286),_xlfn.CONCAT(" y ",BU2286)))))</f>
        <v/>
      </c>
      <c r="BU2286" s="120" t="s">
        <v>5339</v>
      </c>
    </row>
    <row r="2287" spans="3:73" ht="15" customHeight="1">
      <c r="C2287" s="74" t="s">
        <v>5340</v>
      </c>
      <c r="D2287" s="855" t="str">
        <f>IF(CNGE_2026_M1_Secc1_Sub1!$D151="","",CNGE_2026_M1_Secc1_Sub1!$D151)</f>
        <v/>
      </c>
      <c r="E2287" s="723"/>
      <c r="F2287" s="723"/>
      <c r="G2287" s="723"/>
      <c r="H2287" s="723"/>
      <c r="I2287" s="723"/>
      <c r="J2287" s="723"/>
      <c r="K2287" s="723"/>
      <c r="L2287" s="723"/>
      <c r="M2287" s="723"/>
      <c r="N2287" s="723"/>
      <c r="O2287" s="724"/>
      <c r="P2287" s="639"/>
      <c r="Q2287" s="639"/>
      <c r="R2287" s="639"/>
      <c r="S2287" s="639"/>
      <c r="T2287" s="639"/>
      <c r="U2287" s="639"/>
      <c r="V2287" s="639"/>
      <c r="W2287" s="639"/>
      <c r="X2287" s="639"/>
      <c r="Y2287" s="639"/>
      <c r="Z2287" s="639"/>
      <c r="AA2287" s="639"/>
      <c r="AB2287" s="639"/>
      <c r="AC2287" s="639"/>
      <c r="AD2287" s="639"/>
      <c r="AI2287">
        <f t="shared" si="1676"/>
        <v>0</v>
      </c>
      <c r="AJ2287">
        <f t="shared" si="1677"/>
        <v>0</v>
      </c>
      <c r="AK2287">
        <f t="shared" si="1678"/>
        <v>0</v>
      </c>
      <c r="AL2287">
        <f t="shared" si="1679"/>
        <v>0</v>
      </c>
      <c r="AM2287">
        <f t="shared" si="1680"/>
        <v>0</v>
      </c>
      <c r="AN2287">
        <f t="shared" si="1681"/>
        <v>0</v>
      </c>
      <c r="AO2287">
        <f t="shared" si="1682"/>
        <v>0</v>
      </c>
      <c r="AP2287">
        <f t="shared" si="1683"/>
        <v>0</v>
      </c>
      <c r="AQ2287">
        <f t="shared" si="1684"/>
        <v>0</v>
      </c>
      <c r="AR2287">
        <f t="shared" si="1685"/>
        <v>0</v>
      </c>
      <c r="AS2287">
        <f t="shared" si="1686"/>
        <v>0</v>
      </c>
      <c r="AT2287">
        <f t="shared" si="1687"/>
        <v>0</v>
      </c>
      <c r="AU2287">
        <f t="shared" si="1688"/>
        <v>0</v>
      </c>
      <c r="AV2287">
        <f t="shared" si="1689"/>
        <v>0</v>
      </c>
      <c r="AW2287">
        <f t="shared" si="1690"/>
        <v>0</v>
      </c>
      <c r="AX2287">
        <f t="shared" si="1691"/>
        <v>0</v>
      </c>
      <c r="AY2287">
        <f t="shared" si="1692"/>
        <v>0</v>
      </c>
      <c r="AZ2287">
        <f t="shared" si="1693"/>
        <v>0</v>
      </c>
      <c r="BA2287">
        <f t="shared" si="1694"/>
        <v>0</v>
      </c>
      <c r="BB2287">
        <f t="shared" si="1695"/>
        <v>0</v>
      </c>
      <c r="BC2287" s="356">
        <f t="shared" si="1661"/>
        <v>0</v>
      </c>
      <c r="BD2287" s="357">
        <f t="shared" si="1662"/>
        <v>0</v>
      </c>
      <c r="BE2287" s="358">
        <f t="shared" si="1663"/>
        <v>0</v>
      </c>
      <c r="BF2287" s="359">
        <f t="shared" si="1664"/>
        <v>0</v>
      </c>
      <c r="BG2287" s="356">
        <f t="shared" si="1665"/>
        <v>0</v>
      </c>
      <c r="BH2287" s="357">
        <f t="shared" si="1666"/>
        <v>0</v>
      </c>
      <c r="BI2287" s="358">
        <f t="shared" si="1667"/>
        <v>0</v>
      </c>
      <c r="BJ2287" s="359">
        <f t="shared" si="1668"/>
        <v>0</v>
      </c>
      <c r="BK2287" s="356">
        <f t="shared" si="1669"/>
        <v>0</v>
      </c>
      <c r="BL2287" s="357">
        <f t="shared" si="1670"/>
        <v>0</v>
      </c>
      <c r="BM2287" s="358">
        <f t="shared" si="1671"/>
        <v>0</v>
      </c>
      <c r="BN2287" s="359">
        <f t="shared" si="1672"/>
        <v>0</v>
      </c>
      <c r="BO2287" s="293">
        <f t="shared" si="1673"/>
        <v>0</v>
      </c>
      <c r="BP2287" s="352" t="str">
        <f>IF(BO2287=0,"",
IF(SUM($BO$2177:BO2287)=1,BQ2287,
IF($BO$2297&gt;SUM($BO$2177:BO2287),_xlfn.CONCAT(", ",BQ2287),
IF($BO$2297=SUM($BO$2177:BO2287),_xlfn.CONCAT(" y ",BQ2287)))))</f>
        <v/>
      </c>
      <c r="BQ2287" s="120" t="s">
        <v>5341</v>
      </c>
      <c r="BR2287" s="290">
        <f t="shared" si="1674"/>
        <v>0</v>
      </c>
      <c r="BS2287" s="293">
        <f t="shared" si="1675"/>
        <v>0</v>
      </c>
      <c r="BT2287" s="283" t="str">
        <f>IF(BS2287=0,"",
IF(SUM($BS$2177:BS2287)=1,BU2287,
IF($BS$2297&gt;SUM($BS$2177:BS2287),_xlfn.CONCAT(", ",BU2287),
IF($BS$2297=SUM($BS$2177:BS2287),_xlfn.CONCAT(" y ",BU2287)))))</f>
        <v/>
      </c>
      <c r="BU2287" s="120" t="s">
        <v>5341</v>
      </c>
    </row>
    <row r="2288" spans="3:73" ht="15" customHeight="1">
      <c r="C2288" s="74" t="s">
        <v>5342</v>
      </c>
      <c r="D2288" s="855" t="str">
        <f>IF(CNGE_2026_M1_Secc1_Sub1!$D152="","",CNGE_2026_M1_Secc1_Sub1!$D152)</f>
        <v/>
      </c>
      <c r="E2288" s="723"/>
      <c r="F2288" s="723"/>
      <c r="G2288" s="723"/>
      <c r="H2288" s="723"/>
      <c r="I2288" s="723"/>
      <c r="J2288" s="723"/>
      <c r="K2288" s="723"/>
      <c r="L2288" s="723"/>
      <c r="M2288" s="723"/>
      <c r="N2288" s="723"/>
      <c r="O2288" s="724"/>
      <c r="P2288" s="639"/>
      <c r="Q2288" s="639"/>
      <c r="R2288" s="639"/>
      <c r="S2288" s="639"/>
      <c r="T2288" s="639"/>
      <c r="U2288" s="639"/>
      <c r="V2288" s="639"/>
      <c r="W2288" s="639"/>
      <c r="X2288" s="639"/>
      <c r="Y2288" s="639"/>
      <c r="Z2288" s="639"/>
      <c r="AA2288" s="639"/>
      <c r="AB2288" s="639"/>
      <c r="AC2288" s="639"/>
      <c r="AD2288" s="639"/>
      <c r="AI2288">
        <f t="shared" si="1676"/>
        <v>0</v>
      </c>
      <c r="AJ2288">
        <f t="shared" si="1677"/>
        <v>0</v>
      </c>
      <c r="AK2288">
        <f t="shared" si="1678"/>
        <v>0</v>
      </c>
      <c r="AL2288">
        <f t="shared" si="1679"/>
        <v>0</v>
      </c>
      <c r="AM2288">
        <f t="shared" si="1680"/>
        <v>0</v>
      </c>
      <c r="AN2288">
        <f t="shared" si="1681"/>
        <v>0</v>
      </c>
      <c r="AO2288">
        <f t="shared" si="1682"/>
        <v>0</v>
      </c>
      <c r="AP2288">
        <f t="shared" si="1683"/>
        <v>0</v>
      </c>
      <c r="AQ2288">
        <f t="shared" si="1684"/>
        <v>0</v>
      </c>
      <c r="AR2288">
        <f t="shared" si="1685"/>
        <v>0</v>
      </c>
      <c r="AS2288">
        <f t="shared" si="1686"/>
        <v>0</v>
      </c>
      <c r="AT2288">
        <f t="shared" si="1687"/>
        <v>0</v>
      </c>
      <c r="AU2288">
        <f t="shared" si="1688"/>
        <v>0</v>
      </c>
      <c r="AV2288">
        <f t="shared" si="1689"/>
        <v>0</v>
      </c>
      <c r="AW2288">
        <f t="shared" si="1690"/>
        <v>0</v>
      </c>
      <c r="AX2288">
        <f t="shared" si="1691"/>
        <v>0</v>
      </c>
      <c r="AY2288">
        <f t="shared" si="1692"/>
        <v>0</v>
      </c>
      <c r="AZ2288">
        <f t="shared" si="1693"/>
        <v>0</v>
      </c>
      <c r="BA2288">
        <f t="shared" si="1694"/>
        <v>0</v>
      </c>
      <c r="BB2288">
        <f t="shared" si="1695"/>
        <v>0</v>
      </c>
      <c r="BC2288" s="356">
        <f t="shared" si="1661"/>
        <v>0</v>
      </c>
      <c r="BD2288" s="357">
        <f t="shared" si="1662"/>
        <v>0</v>
      </c>
      <c r="BE2288" s="358">
        <f t="shared" si="1663"/>
        <v>0</v>
      </c>
      <c r="BF2288" s="359">
        <f t="shared" si="1664"/>
        <v>0</v>
      </c>
      <c r="BG2288" s="356">
        <f t="shared" si="1665"/>
        <v>0</v>
      </c>
      <c r="BH2288" s="357">
        <f t="shared" si="1666"/>
        <v>0</v>
      </c>
      <c r="BI2288" s="358">
        <f t="shared" si="1667"/>
        <v>0</v>
      </c>
      <c r="BJ2288" s="359">
        <f t="shared" si="1668"/>
        <v>0</v>
      </c>
      <c r="BK2288" s="356">
        <f t="shared" si="1669"/>
        <v>0</v>
      </c>
      <c r="BL2288" s="357">
        <f t="shared" si="1670"/>
        <v>0</v>
      </c>
      <c r="BM2288" s="358">
        <f t="shared" si="1671"/>
        <v>0</v>
      </c>
      <c r="BN2288" s="359">
        <f t="shared" si="1672"/>
        <v>0</v>
      </c>
      <c r="BO2288" s="293">
        <f t="shared" si="1673"/>
        <v>0</v>
      </c>
      <c r="BP2288" s="352" t="str">
        <f>IF(BO2288=0,"",
IF(SUM($BO$2177:BO2288)=1,BQ2288,
IF($BO$2297&gt;SUM($BO$2177:BO2288),_xlfn.CONCAT(", ",BQ2288),
IF($BO$2297=SUM($BO$2177:BO2288),_xlfn.CONCAT(" y ",BQ2288)))))</f>
        <v/>
      </c>
      <c r="BQ2288" s="120" t="s">
        <v>5343</v>
      </c>
      <c r="BR2288" s="290">
        <f t="shared" si="1674"/>
        <v>0</v>
      </c>
      <c r="BS2288" s="293">
        <f t="shared" si="1675"/>
        <v>0</v>
      </c>
      <c r="BT2288" s="283" t="str">
        <f>IF(BS2288=0,"",
IF(SUM($BS$2177:BS2288)=1,BU2288,
IF($BS$2297&gt;SUM($BS$2177:BS2288),_xlfn.CONCAT(", ",BU2288),
IF($BS$2297=SUM($BS$2177:BS2288),_xlfn.CONCAT(" y ",BU2288)))))</f>
        <v/>
      </c>
      <c r="BU2288" s="120" t="s">
        <v>5343</v>
      </c>
    </row>
    <row r="2289" spans="3:73" ht="15" customHeight="1">
      <c r="C2289" s="74" t="s">
        <v>5344</v>
      </c>
      <c r="D2289" s="855" t="str">
        <f>IF(CNGE_2026_M1_Secc1_Sub1!$D153="","",CNGE_2026_M1_Secc1_Sub1!$D153)</f>
        <v/>
      </c>
      <c r="E2289" s="723"/>
      <c r="F2289" s="723"/>
      <c r="G2289" s="723"/>
      <c r="H2289" s="723"/>
      <c r="I2289" s="723"/>
      <c r="J2289" s="723"/>
      <c r="K2289" s="723"/>
      <c r="L2289" s="723"/>
      <c r="M2289" s="723"/>
      <c r="N2289" s="723"/>
      <c r="O2289" s="724"/>
      <c r="P2289" s="639"/>
      <c r="Q2289" s="639"/>
      <c r="R2289" s="639"/>
      <c r="S2289" s="639"/>
      <c r="T2289" s="639"/>
      <c r="U2289" s="639"/>
      <c r="V2289" s="639"/>
      <c r="W2289" s="639"/>
      <c r="X2289" s="639"/>
      <c r="Y2289" s="639"/>
      <c r="Z2289" s="639"/>
      <c r="AA2289" s="639"/>
      <c r="AB2289" s="639"/>
      <c r="AC2289" s="639"/>
      <c r="AD2289" s="639"/>
      <c r="AI2289">
        <f t="shared" si="1676"/>
        <v>0</v>
      </c>
      <c r="AJ2289">
        <f t="shared" si="1677"/>
        <v>0</v>
      </c>
      <c r="AK2289">
        <f t="shared" si="1678"/>
        <v>0</v>
      </c>
      <c r="AL2289">
        <f t="shared" si="1679"/>
        <v>0</v>
      </c>
      <c r="AM2289">
        <f t="shared" si="1680"/>
        <v>0</v>
      </c>
      <c r="AN2289">
        <f t="shared" si="1681"/>
        <v>0</v>
      </c>
      <c r="AO2289">
        <f t="shared" si="1682"/>
        <v>0</v>
      </c>
      <c r="AP2289">
        <f t="shared" si="1683"/>
        <v>0</v>
      </c>
      <c r="AQ2289">
        <f t="shared" si="1684"/>
        <v>0</v>
      </c>
      <c r="AR2289">
        <f t="shared" si="1685"/>
        <v>0</v>
      </c>
      <c r="AS2289">
        <f t="shared" si="1686"/>
        <v>0</v>
      </c>
      <c r="AT2289">
        <f t="shared" si="1687"/>
        <v>0</v>
      </c>
      <c r="AU2289">
        <f t="shared" si="1688"/>
        <v>0</v>
      </c>
      <c r="AV2289">
        <f t="shared" si="1689"/>
        <v>0</v>
      </c>
      <c r="AW2289">
        <f t="shared" si="1690"/>
        <v>0</v>
      </c>
      <c r="AX2289">
        <f t="shared" si="1691"/>
        <v>0</v>
      </c>
      <c r="AY2289">
        <f t="shared" si="1692"/>
        <v>0</v>
      </c>
      <c r="AZ2289">
        <f t="shared" si="1693"/>
        <v>0</v>
      </c>
      <c r="BA2289">
        <f t="shared" si="1694"/>
        <v>0</v>
      </c>
      <c r="BB2289">
        <f t="shared" si="1695"/>
        <v>0</v>
      </c>
      <c r="BC2289" s="356">
        <f t="shared" si="1661"/>
        <v>0</v>
      </c>
      <c r="BD2289" s="357">
        <f t="shared" si="1662"/>
        <v>0</v>
      </c>
      <c r="BE2289" s="358">
        <f t="shared" si="1663"/>
        <v>0</v>
      </c>
      <c r="BF2289" s="359">
        <f t="shared" si="1664"/>
        <v>0</v>
      </c>
      <c r="BG2289" s="356">
        <f t="shared" si="1665"/>
        <v>0</v>
      </c>
      <c r="BH2289" s="357">
        <f t="shared" si="1666"/>
        <v>0</v>
      </c>
      <c r="BI2289" s="358">
        <f t="shared" si="1667"/>
        <v>0</v>
      </c>
      <c r="BJ2289" s="359">
        <f t="shared" si="1668"/>
        <v>0</v>
      </c>
      <c r="BK2289" s="356">
        <f t="shared" si="1669"/>
        <v>0</v>
      </c>
      <c r="BL2289" s="357">
        <f t="shared" si="1670"/>
        <v>0</v>
      </c>
      <c r="BM2289" s="358">
        <f t="shared" si="1671"/>
        <v>0</v>
      </c>
      <c r="BN2289" s="359">
        <f t="shared" si="1672"/>
        <v>0</v>
      </c>
      <c r="BO2289" s="293">
        <f t="shared" si="1673"/>
        <v>0</v>
      </c>
      <c r="BP2289" s="352" t="str">
        <f>IF(BO2289=0,"",
IF(SUM($BO$2177:BO2289)=1,BQ2289,
IF($BO$2297&gt;SUM($BO$2177:BO2289),_xlfn.CONCAT(", ",BQ2289),
IF($BO$2297=SUM($BO$2177:BO2289),_xlfn.CONCAT(" y ",BQ2289)))))</f>
        <v/>
      </c>
      <c r="BQ2289" s="120" t="s">
        <v>5345</v>
      </c>
      <c r="BR2289" s="290">
        <f t="shared" si="1674"/>
        <v>0</v>
      </c>
      <c r="BS2289" s="293">
        <f t="shared" si="1675"/>
        <v>0</v>
      </c>
      <c r="BT2289" s="283" t="str">
        <f>IF(BS2289=0,"",
IF(SUM($BS$2177:BS2289)=1,BU2289,
IF($BS$2297&gt;SUM($BS$2177:BS2289),_xlfn.CONCAT(", ",BU2289),
IF($BS$2297=SUM($BS$2177:BS2289),_xlfn.CONCAT(" y ",BU2289)))))</f>
        <v/>
      </c>
      <c r="BU2289" s="120" t="s">
        <v>5345</v>
      </c>
    </row>
    <row r="2290" spans="3:73" ht="15" customHeight="1">
      <c r="C2290" s="74" t="s">
        <v>5346</v>
      </c>
      <c r="D2290" s="855" t="str">
        <f>IF(CNGE_2026_M1_Secc1_Sub1!$D154="","",CNGE_2026_M1_Secc1_Sub1!$D154)</f>
        <v/>
      </c>
      <c r="E2290" s="723"/>
      <c r="F2290" s="723"/>
      <c r="G2290" s="723"/>
      <c r="H2290" s="723"/>
      <c r="I2290" s="723"/>
      <c r="J2290" s="723"/>
      <c r="K2290" s="723"/>
      <c r="L2290" s="723"/>
      <c r="M2290" s="723"/>
      <c r="N2290" s="723"/>
      <c r="O2290" s="724"/>
      <c r="P2290" s="639"/>
      <c r="Q2290" s="639"/>
      <c r="R2290" s="639"/>
      <c r="S2290" s="639"/>
      <c r="T2290" s="639"/>
      <c r="U2290" s="639"/>
      <c r="V2290" s="639"/>
      <c r="W2290" s="639"/>
      <c r="X2290" s="639"/>
      <c r="Y2290" s="639"/>
      <c r="Z2290" s="639"/>
      <c r="AA2290" s="639"/>
      <c r="AB2290" s="639"/>
      <c r="AC2290" s="639"/>
      <c r="AD2290" s="639"/>
      <c r="AI2290">
        <f t="shared" si="1676"/>
        <v>0</v>
      </c>
      <c r="AJ2290">
        <f t="shared" si="1677"/>
        <v>0</v>
      </c>
      <c r="AK2290">
        <f t="shared" si="1678"/>
        <v>0</v>
      </c>
      <c r="AL2290">
        <f t="shared" si="1679"/>
        <v>0</v>
      </c>
      <c r="AM2290">
        <f t="shared" si="1680"/>
        <v>0</v>
      </c>
      <c r="AN2290">
        <f t="shared" si="1681"/>
        <v>0</v>
      </c>
      <c r="AO2290">
        <f t="shared" si="1682"/>
        <v>0</v>
      </c>
      <c r="AP2290">
        <f t="shared" si="1683"/>
        <v>0</v>
      </c>
      <c r="AQ2290">
        <f t="shared" si="1684"/>
        <v>0</v>
      </c>
      <c r="AR2290">
        <f t="shared" si="1685"/>
        <v>0</v>
      </c>
      <c r="AS2290">
        <f t="shared" si="1686"/>
        <v>0</v>
      </c>
      <c r="AT2290">
        <f t="shared" si="1687"/>
        <v>0</v>
      </c>
      <c r="AU2290">
        <f t="shared" si="1688"/>
        <v>0</v>
      </c>
      <c r="AV2290">
        <f t="shared" si="1689"/>
        <v>0</v>
      </c>
      <c r="AW2290">
        <f t="shared" si="1690"/>
        <v>0</v>
      </c>
      <c r="AX2290">
        <f t="shared" si="1691"/>
        <v>0</v>
      </c>
      <c r="AY2290">
        <f t="shared" si="1692"/>
        <v>0</v>
      </c>
      <c r="AZ2290">
        <f t="shared" si="1693"/>
        <v>0</v>
      </c>
      <c r="BA2290">
        <f t="shared" si="1694"/>
        <v>0</v>
      </c>
      <c r="BB2290">
        <f t="shared" si="1695"/>
        <v>0</v>
      </c>
      <c r="BC2290" s="356">
        <f t="shared" si="1661"/>
        <v>0</v>
      </c>
      <c r="BD2290" s="357">
        <f t="shared" si="1662"/>
        <v>0</v>
      </c>
      <c r="BE2290" s="358">
        <f t="shared" si="1663"/>
        <v>0</v>
      </c>
      <c r="BF2290" s="359">
        <f t="shared" si="1664"/>
        <v>0</v>
      </c>
      <c r="BG2290" s="356">
        <f t="shared" si="1665"/>
        <v>0</v>
      </c>
      <c r="BH2290" s="357">
        <f t="shared" si="1666"/>
        <v>0</v>
      </c>
      <c r="BI2290" s="358">
        <f t="shared" si="1667"/>
        <v>0</v>
      </c>
      <c r="BJ2290" s="359">
        <f t="shared" si="1668"/>
        <v>0</v>
      </c>
      <c r="BK2290" s="356">
        <f t="shared" si="1669"/>
        <v>0</v>
      </c>
      <c r="BL2290" s="357">
        <f t="shared" si="1670"/>
        <v>0</v>
      </c>
      <c r="BM2290" s="358">
        <f t="shared" si="1671"/>
        <v>0</v>
      </c>
      <c r="BN2290" s="359">
        <f t="shared" si="1672"/>
        <v>0</v>
      </c>
      <c r="BO2290" s="293">
        <f t="shared" si="1673"/>
        <v>0</v>
      </c>
      <c r="BP2290" s="352" t="str">
        <f>IF(BO2290=0,"",
IF(SUM($BO$2177:BO2290)=1,BQ2290,
IF($BO$2297&gt;SUM($BO$2177:BO2290),_xlfn.CONCAT(", ",BQ2290),
IF($BO$2297=SUM($BO$2177:BO2290),_xlfn.CONCAT(" y ",BQ2290)))))</f>
        <v/>
      </c>
      <c r="BQ2290" s="120" t="s">
        <v>5347</v>
      </c>
      <c r="BR2290" s="290">
        <f t="shared" si="1674"/>
        <v>0</v>
      </c>
      <c r="BS2290" s="293">
        <f t="shared" si="1675"/>
        <v>0</v>
      </c>
      <c r="BT2290" s="283" t="str">
        <f>IF(BS2290=0,"",
IF(SUM($BS$2177:BS2290)=1,BU2290,
IF($BS$2297&gt;SUM($BS$2177:BS2290),_xlfn.CONCAT(", ",BU2290),
IF($BS$2297=SUM($BS$2177:BS2290),_xlfn.CONCAT(" y ",BU2290)))))</f>
        <v/>
      </c>
      <c r="BU2290" s="120" t="s">
        <v>5347</v>
      </c>
    </row>
    <row r="2291" spans="3:73" ht="15" customHeight="1">
      <c r="C2291" s="74" t="s">
        <v>5348</v>
      </c>
      <c r="D2291" s="855" t="str">
        <f>IF(CNGE_2026_M1_Secc1_Sub1!$D155="","",CNGE_2026_M1_Secc1_Sub1!$D155)</f>
        <v/>
      </c>
      <c r="E2291" s="723"/>
      <c r="F2291" s="723"/>
      <c r="G2291" s="723"/>
      <c r="H2291" s="723"/>
      <c r="I2291" s="723"/>
      <c r="J2291" s="723"/>
      <c r="K2291" s="723"/>
      <c r="L2291" s="723"/>
      <c r="M2291" s="723"/>
      <c r="N2291" s="723"/>
      <c r="O2291" s="724"/>
      <c r="P2291" s="639"/>
      <c r="Q2291" s="639"/>
      <c r="R2291" s="639"/>
      <c r="S2291" s="639"/>
      <c r="T2291" s="639"/>
      <c r="U2291" s="639"/>
      <c r="V2291" s="639"/>
      <c r="W2291" s="639"/>
      <c r="X2291" s="639"/>
      <c r="Y2291" s="639"/>
      <c r="Z2291" s="639"/>
      <c r="AA2291" s="639"/>
      <c r="AB2291" s="639"/>
      <c r="AC2291" s="639"/>
      <c r="AD2291" s="639"/>
      <c r="AI2291">
        <f t="shared" si="1676"/>
        <v>0</v>
      </c>
      <c r="AJ2291">
        <f t="shared" si="1677"/>
        <v>0</v>
      </c>
      <c r="AK2291">
        <f t="shared" si="1678"/>
        <v>0</v>
      </c>
      <c r="AL2291">
        <f t="shared" si="1679"/>
        <v>0</v>
      </c>
      <c r="AM2291">
        <f t="shared" si="1680"/>
        <v>0</v>
      </c>
      <c r="AN2291">
        <f t="shared" si="1681"/>
        <v>0</v>
      </c>
      <c r="AO2291">
        <f t="shared" si="1682"/>
        <v>0</v>
      </c>
      <c r="AP2291">
        <f t="shared" si="1683"/>
        <v>0</v>
      </c>
      <c r="AQ2291">
        <f t="shared" si="1684"/>
        <v>0</v>
      </c>
      <c r="AR2291">
        <f t="shared" si="1685"/>
        <v>0</v>
      </c>
      <c r="AS2291">
        <f t="shared" si="1686"/>
        <v>0</v>
      </c>
      <c r="AT2291">
        <f t="shared" si="1687"/>
        <v>0</v>
      </c>
      <c r="AU2291">
        <f t="shared" si="1688"/>
        <v>0</v>
      </c>
      <c r="AV2291">
        <f t="shared" si="1689"/>
        <v>0</v>
      </c>
      <c r="AW2291">
        <f t="shared" si="1690"/>
        <v>0</v>
      </c>
      <c r="AX2291">
        <f t="shared" si="1691"/>
        <v>0</v>
      </c>
      <c r="AY2291">
        <f t="shared" si="1692"/>
        <v>0</v>
      </c>
      <c r="AZ2291">
        <f t="shared" si="1693"/>
        <v>0</v>
      </c>
      <c r="BA2291">
        <f t="shared" si="1694"/>
        <v>0</v>
      </c>
      <c r="BB2291">
        <f t="shared" si="1695"/>
        <v>0</v>
      </c>
      <c r="BC2291" s="356">
        <f t="shared" si="1661"/>
        <v>0</v>
      </c>
      <c r="BD2291" s="357">
        <f t="shared" si="1662"/>
        <v>0</v>
      </c>
      <c r="BE2291" s="358">
        <f t="shared" si="1663"/>
        <v>0</v>
      </c>
      <c r="BF2291" s="359">
        <f t="shared" si="1664"/>
        <v>0</v>
      </c>
      <c r="BG2291" s="356">
        <f t="shared" si="1665"/>
        <v>0</v>
      </c>
      <c r="BH2291" s="357">
        <f t="shared" si="1666"/>
        <v>0</v>
      </c>
      <c r="BI2291" s="358">
        <f t="shared" si="1667"/>
        <v>0</v>
      </c>
      <c r="BJ2291" s="359">
        <f t="shared" si="1668"/>
        <v>0</v>
      </c>
      <c r="BK2291" s="356">
        <f t="shared" si="1669"/>
        <v>0</v>
      </c>
      <c r="BL2291" s="357">
        <f t="shared" si="1670"/>
        <v>0</v>
      </c>
      <c r="BM2291" s="358">
        <f t="shared" si="1671"/>
        <v>0</v>
      </c>
      <c r="BN2291" s="359">
        <f t="shared" si="1672"/>
        <v>0</v>
      </c>
      <c r="BO2291" s="293">
        <f t="shared" si="1673"/>
        <v>0</v>
      </c>
      <c r="BP2291" s="352" t="str">
        <f>IF(BO2291=0,"",
IF(SUM($BO$2177:BO2291)=1,BQ2291,
IF($BO$2297&gt;SUM($BO$2177:BO2291),_xlfn.CONCAT(", ",BQ2291),
IF($BO$2297=SUM($BO$2177:BO2291),_xlfn.CONCAT(" y ",BQ2291)))))</f>
        <v/>
      </c>
      <c r="BQ2291" s="120" t="s">
        <v>5349</v>
      </c>
      <c r="BR2291" s="290">
        <f t="shared" si="1674"/>
        <v>0</v>
      </c>
      <c r="BS2291" s="293">
        <f t="shared" si="1675"/>
        <v>0</v>
      </c>
      <c r="BT2291" s="283" t="str">
        <f>IF(BS2291=0,"",
IF(SUM($BS$2177:BS2291)=1,BU2291,
IF($BS$2297&gt;SUM($BS$2177:BS2291),_xlfn.CONCAT(", ",BU2291),
IF($BS$2297=SUM($BS$2177:BS2291),_xlfn.CONCAT(" y ",BU2291)))))</f>
        <v/>
      </c>
      <c r="BU2291" s="120" t="s">
        <v>5349</v>
      </c>
    </row>
    <row r="2292" spans="3:73" ht="15" customHeight="1">
      <c r="C2292" s="74" t="s">
        <v>5350</v>
      </c>
      <c r="D2292" s="855" t="str">
        <f>IF(CNGE_2026_M1_Secc1_Sub1!$D156="","",CNGE_2026_M1_Secc1_Sub1!$D156)</f>
        <v/>
      </c>
      <c r="E2292" s="723"/>
      <c r="F2292" s="723"/>
      <c r="G2292" s="723"/>
      <c r="H2292" s="723"/>
      <c r="I2292" s="723"/>
      <c r="J2292" s="723"/>
      <c r="K2292" s="723"/>
      <c r="L2292" s="723"/>
      <c r="M2292" s="723"/>
      <c r="N2292" s="723"/>
      <c r="O2292" s="724"/>
      <c r="P2292" s="639"/>
      <c r="Q2292" s="639"/>
      <c r="R2292" s="639"/>
      <c r="S2292" s="639"/>
      <c r="T2292" s="639"/>
      <c r="U2292" s="639"/>
      <c r="V2292" s="639"/>
      <c r="W2292" s="639"/>
      <c r="X2292" s="639"/>
      <c r="Y2292" s="639"/>
      <c r="Z2292" s="639"/>
      <c r="AA2292" s="639"/>
      <c r="AB2292" s="639"/>
      <c r="AC2292" s="639"/>
      <c r="AD2292" s="639"/>
      <c r="AI2292">
        <f t="shared" si="1676"/>
        <v>0</v>
      </c>
      <c r="AJ2292">
        <f t="shared" si="1677"/>
        <v>0</v>
      </c>
      <c r="AK2292">
        <f t="shared" si="1678"/>
        <v>0</v>
      </c>
      <c r="AL2292">
        <f t="shared" si="1679"/>
        <v>0</v>
      </c>
      <c r="AM2292">
        <f t="shared" si="1680"/>
        <v>0</v>
      </c>
      <c r="AN2292">
        <f t="shared" si="1681"/>
        <v>0</v>
      </c>
      <c r="AO2292">
        <f t="shared" si="1682"/>
        <v>0</v>
      </c>
      <c r="AP2292">
        <f t="shared" si="1683"/>
        <v>0</v>
      </c>
      <c r="AQ2292">
        <f t="shared" si="1684"/>
        <v>0</v>
      </c>
      <c r="AR2292">
        <f t="shared" si="1685"/>
        <v>0</v>
      </c>
      <c r="AS2292">
        <f t="shared" si="1686"/>
        <v>0</v>
      </c>
      <c r="AT2292">
        <f t="shared" si="1687"/>
        <v>0</v>
      </c>
      <c r="AU2292">
        <f t="shared" si="1688"/>
        <v>0</v>
      </c>
      <c r="AV2292">
        <f t="shared" si="1689"/>
        <v>0</v>
      </c>
      <c r="AW2292">
        <f t="shared" si="1690"/>
        <v>0</v>
      </c>
      <c r="AX2292">
        <f t="shared" si="1691"/>
        <v>0</v>
      </c>
      <c r="AY2292">
        <f t="shared" si="1692"/>
        <v>0</v>
      </c>
      <c r="AZ2292">
        <f t="shared" si="1693"/>
        <v>0</v>
      </c>
      <c r="BA2292">
        <f t="shared" si="1694"/>
        <v>0</v>
      </c>
      <c r="BB2292">
        <f t="shared" si="1695"/>
        <v>0</v>
      </c>
      <c r="BC2292" s="356">
        <f t="shared" si="1661"/>
        <v>0</v>
      </c>
      <c r="BD2292" s="357">
        <f t="shared" si="1662"/>
        <v>0</v>
      </c>
      <c r="BE2292" s="358">
        <f t="shared" si="1663"/>
        <v>0</v>
      </c>
      <c r="BF2292" s="359">
        <f t="shared" si="1664"/>
        <v>0</v>
      </c>
      <c r="BG2292" s="356">
        <f t="shared" si="1665"/>
        <v>0</v>
      </c>
      <c r="BH2292" s="357">
        <f t="shared" si="1666"/>
        <v>0</v>
      </c>
      <c r="BI2292" s="358">
        <f t="shared" si="1667"/>
        <v>0</v>
      </c>
      <c r="BJ2292" s="359">
        <f t="shared" si="1668"/>
        <v>0</v>
      </c>
      <c r="BK2292" s="356">
        <f t="shared" si="1669"/>
        <v>0</v>
      </c>
      <c r="BL2292" s="357">
        <f t="shared" si="1670"/>
        <v>0</v>
      </c>
      <c r="BM2292" s="358">
        <f t="shared" si="1671"/>
        <v>0</v>
      </c>
      <c r="BN2292" s="359">
        <f t="shared" si="1672"/>
        <v>0</v>
      </c>
      <c r="BO2292" s="293">
        <f t="shared" si="1673"/>
        <v>0</v>
      </c>
      <c r="BP2292" s="352" t="str">
        <f>IF(BO2292=0,"",
IF(SUM($BO$2177:BO2292)=1,BQ2292,
IF($BO$2297&gt;SUM($BO$2177:BO2292),_xlfn.CONCAT(", ",BQ2292),
IF($BO$2297=SUM($BO$2177:BO2292),_xlfn.CONCAT(" y ",BQ2292)))))</f>
        <v/>
      </c>
      <c r="BQ2292" s="120" t="s">
        <v>5351</v>
      </c>
      <c r="BR2292" s="290">
        <f t="shared" si="1674"/>
        <v>0</v>
      </c>
      <c r="BS2292" s="293">
        <f t="shared" si="1675"/>
        <v>0</v>
      </c>
      <c r="BT2292" s="283" t="str">
        <f>IF(BS2292=0,"",
IF(SUM($BS$2177:BS2292)=1,BU2292,
IF($BS$2297&gt;SUM($BS$2177:BS2292),_xlfn.CONCAT(", ",BU2292),
IF($BS$2297=SUM($BS$2177:BS2292),_xlfn.CONCAT(" y ",BU2292)))))</f>
        <v/>
      </c>
      <c r="BU2292" s="120" t="s">
        <v>5351</v>
      </c>
    </row>
    <row r="2293" spans="3:73" ht="15" customHeight="1">
      <c r="C2293" s="74" t="s">
        <v>5352</v>
      </c>
      <c r="D2293" s="855" t="str">
        <f>IF(CNGE_2026_M1_Secc1_Sub1!$D157="","",CNGE_2026_M1_Secc1_Sub1!$D157)</f>
        <v/>
      </c>
      <c r="E2293" s="723"/>
      <c r="F2293" s="723"/>
      <c r="G2293" s="723"/>
      <c r="H2293" s="723"/>
      <c r="I2293" s="723"/>
      <c r="J2293" s="723"/>
      <c r="K2293" s="723"/>
      <c r="L2293" s="723"/>
      <c r="M2293" s="723"/>
      <c r="N2293" s="723"/>
      <c r="O2293" s="724"/>
      <c r="P2293" s="639"/>
      <c r="Q2293" s="639"/>
      <c r="R2293" s="639"/>
      <c r="S2293" s="639"/>
      <c r="T2293" s="639"/>
      <c r="U2293" s="639"/>
      <c r="V2293" s="639"/>
      <c r="W2293" s="639"/>
      <c r="X2293" s="639"/>
      <c r="Y2293" s="639"/>
      <c r="Z2293" s="639"/>
      <c r="AA2293" s="639"/>
      <c r="AB2293" s="639"/>
      <c r="AC2293" s="639"/>
      <c r="AD2293" s="639"/>
      <c r="AI2293">
        <f t="shared" si="1676"/>
        <v>0</v>
      </c>
      <c r="AJ2293">
        <f t="shared" si="1677"/>
        <v>0</v>
      </c>
      <c r="AK2293">
        <f t="shared" si="1678"/>
        <v>0</v>
      </c>
      <c r="AL2293">
        <f t="shared" si="1679"/>
        <v>0</v>
      </c>
      <c r="AM2293">
        <f t="shared" si="1680"/>
        <v>0</v>
      </c>
      <c r="AN2293">
        <f t="shared" si="1681"/>
        <v>0</v>
      </c>
      <c r="AO2293">
        <f t="shared" si="1682"/>
        <v>0</v>
      </c>
      <c r="AP2293">
        <f t="shared" si="1683"/>
        <v>0</v>
      </c>
      <c r="AQ2293">
        <f t="shared" si="1684"/>
        <v>0</v>
      </c>
      <c r="AR2293">
        <f t="shared" si="1685"/>
        <v>0</v>
      </c>
      <c r="AS2293">
        <f t="shared" si="1686"/>
        <v>0</v>
      </c>
      <c r="AT2293">
        <f t="shared" si="1687"/>
        <v>0</v>
      </c>
      <c r="AU2293">
        <f t="shared" si="1688"/>
        <v>0</v>
      </c>
      <c r="AV2293">
        <f t="shared" si="1689"/>
        <v>0</v>
      </c>
      <c r="AW2293">
        <f t="shared" si="1690"/>
        <v>0</v>
      </c>
      <c r="AX2293">
        <f t="shared" si="1691"/>
        <v>0</v>
      </c>
      <c r="AY2293">
        <f t="shared" si="1692"/>
        <v>0</v>
      </c>
      <c r="AZ2293">
        <f t="shared" si="1693"/>
        <v>0</v>
      </c>
      <c r="BA2293">
        <f t="shared" si="1694"/>
        <v>0</v>
      </c>
      <c r="BB2293">
        <f t="shared" si="1695"/>
        <v>0</v>
      </c>
      <c r="BC2293" s="356">
        <f t="shared" si="1661"/>
        <v>0</v>
      </c>
      <c r="BD2293" s="357">
        <f t="shared" si="1662"/>
        <v>0</v>
      </c>
      <c r="BE2293" s="358">
        <f t="shared" si="1663"/>
        <v>0</v>
      </c>
      <c r="BF2293" s="359">
        <f t="shared" si="1664"/>
        <v>0</v>
      </c>
      <c r="BG2293" s="356">
        <f t="shared" si="1665"/>
        <v>0</v>
      </c>
      <c r="BH2293" s="357">
        <f t="shared" si="1666"/>
        <v>0</v>
      </c>
      <c r="BI2293" s="358">
        <f t="shared" si="1667"/>
        <v>0</v>
      </c>
      <c r="BJ2293" s="359">
        <f t="shared" si="1668"/>
        <v>0</v>
      </c>
      <c r="BK2293" s="356">
        <f t="shared" si="1669"/>
        <v>0</v>
      </c>
      <c r="BL2293" s="357">
        <f t="shared" si="1670"/>
        <v>0</v>
      </c>
      <c r="BM2293" s="358">
        <f t="shared" si="1671"/>
        <v>0</v>
      </c>
      <c r="BN2293" s="359">
        <f t="shared" si="1672"/>
        <v>0</v>
      </c>
      <c r="BO2293" s="293">
        <f t="shared" si="1673"/>
        <v>0</v>
      </c>
      <c r="BP2293" s="352" t="str">
        <f>IF(BO2293=0,"",
IF(SUM($BO$2177:BO2293)=1,BQ2293,
IF($BO$2297&gt;SUM($BO$2177:BO2293),_xlfn.CONCAT(", ",BQ2293),
IF($BO$2297=SUM($BO$2177:BO2293),_xlfn.CONCAT(" y ",BQ2293)))))</f>
        <v/>
      </c>
      <c r="BQ2293" s="120" t="s">
        <v>5353</v>
      </c>
      <c r="BR2293" s="290">
        <f t="shared" si="1674"/>
        <v>0</v>
      </c>
      <c r="BS2293" s="293">
        <f t="shared" si="1675"/>
        <v>0</v>
      </c>
      <c r="BT2293" s="283" t="str">
        <f>IF(BS2293=0,"",
IF(SUM($BS$2177:BS2293)=1,BU2293,
IF($BS$2297&gt;SUM($BS$2177:BS2293),_xlfn.CONCAT(", ",BU2293),
IF($BS$2297=SUM($BS$2177:BS2293),_xlfn.CONCAT(" y ",BU2293)))))</f>
        <v/>
      </c>
      <c r="BU2293" s="120" t="s">
        <v>5353</v>
      </c>
    </row>
    <row r="2294" spans="3:73" ht="15" customHeight="1">
      <c r="C2294" s="74" t="s">
        <v>5354</v>
      </c>
      <c r="D2294" s="855" t="str">
        <f>IF(CNGE_2026_M1_Secc1_Sub1!$D158="","",CNGE_2026_M1_Secc1_Sub1!$D158)</f>
        <v/>
      </c>
      <c r="E2294" s="723"/>
      <c r="F2294" s="723"/>
      <c r="G2294" s="723"/>
      <c r="H2294" s="723"/>
      <c r="I2294" s="723"/>
      <c r="J2294" s="723"/>
      <c r="K2294" s="723"/>
      <c r="L2294" s="723"/>
      <c r="M2294" s="723"/>
      <c r="N2294" s="723"/>
      <c r="O2294" s="724"/>
      <c r="P2294" s="639"/>
      <c r="Q2294" s="639"/>
      <c r="R2294" s="639"/>
      <c r="S2294" s="639"/>
      <c r="T2294" s="639"/>
      <c r="U2294" s="639"/>
      <c r="V2294" s="639"/>
      <c r="W2294" s="639"/>
      <c r="X2294" s="639"/>
      <c r="Y2294" s="639"/>
      <c r="Z2294" s="639"/>
      <c r="AA2294" s="639"/>
      <c r="AB2294" s="639"/>
      <c r="AC2294" s="639"/>
      <c r="AD2294" s="639"/>
      <c r="AI2294">
        <f t="shared" si="1676"/>
        <v>0</v>
      </c>
      <c r="AJ2294">
        <f t="shared" si="1677"/>
        <v>0</v>
      </c>
      <c r="AK2294">
        <f t="shared" si="1678"/>
        <v>0</v>
      </c>
      <c r="AL2294">
        <f t="shared" si="1679"/>
        <v>0</v>
      </c>
      <c r="AM2294">
        <f t="shared" si="1680"/>
        <v>0</v>
      </c>
      <c r="AN2294">
        <f t="shared" si="1681"/>
        <v>0</v>
      </c>
      <c r="AO2294">
        <f t="shared" si="1682"/>
        <v>0</v>
      </c>
      <c r="AP2294">
        <f t="shared" si="1683"/>
        <v>0</v>
      </c>
      <c r="AQ2294">
        <f t="shared" si="1684"/>
        <v>0</v>
      </c>
      <c r="AR2294">
        <f t="shared" si="1685"/>
        <v>0</v>
      </c>
      <c r="AS2294">
        <f t="shared" si="1686"/>
        <v>0</v>
      </c>
      <c r="AT2294">
        <f t="shared" si="1687"/>
        <v>0</v>
      </c>
      <c r="AU2294">
        <f t="shared" si="1688"/>
        <v>0</v>
      </c>
      <c r="AV2294">
        <f t="shared" si="1689"/>
        <v>0</v>
      </c>
      <c r="AW2294">
        <f t="shared" si="1690"/>
        <v>0</v>
      </c>
      <c r="AX2294">
        <f t="shared" si="1691"/>
        <v>0</v>
      </c>
      <c r="AY2294">
        <f t="shared" si="1692"/>
        <v>0</v>
      </c>
      <c r="AZ2294">
        <f t="shared" si="1693"/>
        <v>0</v>
      </c>
      <c r="BA2294">
        <f t="shared" si="1694"/>
        <v>0</v>
      </c>
      <c r="BB2294">
        <f t="shared" si="1695"/>
        <v>0</v>
      </c>
      <c r="BC2294" s="356">
        <f t="shared" si="1661"/>
        <v>0</v>
      </c>
      <c r="BD2294" s="357">
        <f t="shared" si="1662"/>
        <v>0</v>
      </c>
      <c r="BE2294" s="358">
        <f t="shared" si="1663"/>
        <v>0</v>
      </c>
      <c r="BF2294" s="359">
        <f t="shared" si="1664"/>
        <v>0</v>
      </c>
      <c r="BG2294" s="356">
        <f t="shared" si="1665"/>
        <v>0</v>
      </c>
      <c r="BH2294" s="357">
        <f t="shared" si="1666"/>
        <v>0</v>
      </c>
      <c r="BI2294" s="358">
        <f t="shared" si="1667"/>
        <v>0</v>
      </c>
      <c r="BJ2294" s="359">
        <f t="shared" si="1668"/>
        <v>0</v>
      </c>
      <c r="BK2294" s="356">
        <f t="shared" si="1669"/>
        <v>0</v>
      </c>
      <c r="BL2294" s="357">
        <f t="shared" si="1670"/>
        <v>0</v>
      </c>
      <c r="BM2294" s="358">
        <f t="shared" si="1671"/>
        <v>0</v>
      </c>
      <c r="BN2294" s="359">
        <f t="shared" si="1672"/>
        <v>0</v>
      </c>
      <c r="BO2294" s="293">
        <f t="shared" si="1673"/>
        <v>0</v>
      </c>
      <c r="BP2294" s="352" t="str">
        <f>IF(BO2294=0,"",
IF(SUM($BO$2177:BO2294)=1,BQ2294,
IF($BO$2297&gt;SUM($BO$2177:BO2294),_xlfn.CONCAT(", ",BQ2294),
IF($BO$2297=SUM($BO$2177:BO2294),_xlfn.CONCAT(" y ",BQ2294)))))</f>
        <v/>
      </c>
      <c r="BQ2294" s="120" t="s">
        <v>5355</v>
      </c>
      <c r="BR2294" s="290">
        <f t="shared" si="1674"/>
        <v>0</v>
      </c>
      <c r="BS2294" s="293">
        <f t="shared" si="1675"/>
        <v>0</v>
      </c>
      <c r="BT2294" s="283" t="str">
        <f>IF(BS2294=0,"",
IF(SUM($BS$2177:BS2294)=1,BU2294,
IF($BS$2297&gt;SUM($BS$2177:BS2294),_xlfn.CONCAT(", ",BU2294),
IF($BS$2297=SUM($BS$2177:BS2294),_xlfn.CONCAT(" y ",BU2294)))))</f>
        <v/>
      </c>
      <c r="BU2294" s="120" t="s">
        <v>5355</v>
      </c>
    </row>
    <row r="2295" spans="3:73" ht="15" customHeight="1">
      <c r="C2295" s="74" t="s">
        <v>5356</v>
      </c>
      <c r="D2295" s="855" t="str">
        <f>IF(CNGE_2026_M1_Secc1_Sub1!$D159="","",CNGE_2026_M1_Secc1_Sub1!$D159)</f>
        <v/>
      </c>
      <c r="E2295" s="723"/>
      <c r="F2295" s="723"/>
      <c r="G2295" s="723"/>
      <c r="H2295" s="723"/>
      <c r="I2295" s="723"/>
      <c r="J2295" s="723"/>
      <c r="K2295" s="723"/>
      <c r="L2295" s="723"/>
      <c r="M2295" s="723"/>
      <c r="N2295" s="723"/>
      <c r="O2295" s="724"/>
      <c r="P2295" s="639"/>
      <c r="Q2295" s="639"/>
      <c r="R2295" s="639"/>
      <c r="S2295" s="639"/>
      <c r="T2295" s="639"/>
      <c r="U2295" s="639"/>
      <c r="V2295" s="639"/>
      <c r="W2295" s="639"/>
      <c r="X2295" s="639"/>
      <c r="Y2295" s="639"/>
      <c r="Z2295" s="639"/>
      <c r="AA2295" s="639"/>
      <c r="AB2295" s="639"/>
      <c r="AC2295" s="639"/>
      <c r="AD2295" s="639"/>
      <c r="AI2295">
        <f t="shared" si="1676"/>
        <v>0</v>
      </c>
      <c r="AJ2295">
        <f t="shared" si="1677"/>
        <v>0</v>
      </c>
      <c r="AK2295">
        <f t="shared" si="1678"/>
        <v>0</v>
      </c>
      <c r="AL2295">
        <f t="shared" si="1679"/>
        <v>0</v>
      </c>
      <c r="AM2295">
        <f t="shared" si="1680"/>
        <v>0</v>
      </c>
      <c r="AN2295">
        <f t="shared" si="1681"/>
        <v>0</v>
      </c>
      <c r="AO2295">
        <f t="shared" si="1682"/>
        <v>0</v>
      </c>
      <c r="AP2295">
        <f t="shared" si="1683"/>
        <v>0</v>
      </c>
      <c r="AQ2295">
        <f t="shared" si="1684"/>
        <v>0</v>
      </c>
      <c r="AR2295">
        <f t="shared" si="1685"/>
        <v>0</v>
      </c>
      <c r="AS2295">
        <f t="shared" si="1686"/>
        <v>0</v>
      </c>
      <c r="AT2295">
        <f t="shared" si="1687"/>
        <v>0</v>
      </c>
      <c r="AU2295">
        <f t="shared" si="1688"/>
        <v>0</v>
      </c>
      <c r="AV2295">
        <f t="shared" si="1689"/>
        <v>0</v>
      </c>
      <c r="AW2295">
        <f t="shared" si="1690"/>
        <v>0</v>
      </c>
      <c r="AX2295">
        <f t="shared" si="1691"/>
        <v>0</v>
      </c>
      <c r="AY2295">
        <f t="shared" si="1692"/>
        <v>0</v>
      </c>
      <c r="AZ2295">
        <f t="shared" si="1693"/>
        <v>0</v>
      </c>
      <c r="BA2295">
        <f t="shared" si="1694"/>
        <v>0</v>
      </c>
      <c r="BB2295">
        <f t="shared" si="1695"/>
        <v>0</v>
      </c>
      <c r="BC2295" s="356">
        <f t="shared" si="1661"/>
        <v>0</v>
      </c>
      <c r="BD2295" s="357">
        <f t="shared" si="1662"/>
        <v>0</v>
      </c>
      <c r="BE2295" s="358">
        <f t="shared" si="1663"/>
        <v>0</v>
      </c>
      <c r="BF2295" s="359">
        <f t="shared" si="1664"/>
        <v>0</v>
      </c>
      <c r="BG2295" s="356">
        <f t="shared" si="1665"/>
        <v>0</v>
      </c>
      <c r="BH2295" s="357">
        <f t="shared" si="1666"/>
        <v>0</v>
      </c>
      <c r="BI2295" s="358">
        <f t="shared" si="1667"/>
        <v>0</v>
      </c>
      <c r="BJ2295" s="359">
        <f t="shared" si="1668"/>
        <v>0</v>
      </c>
      <c r="BK2295" s="356">
        <f t="shared" si="1669"/>
        <v>0</v>
      </c>
      <c r="BL2295" s="357">
        <f t="shared" si="1670"/>
        <v>0</v>
      </c>
      <c r="BM2295" s="358">
        <f t="shared" si="1671"/>
        <v>0</v>
      </c>
      <c r="BN2295" s="359">
        <f t="shared" si="1672"/>
        <v>0</v>
      </c>
      <c r="BO2295" s="293">
        <f t="shared" si="1673"/>
        <v>0</v>
      </c>
      <c r="BP2295" s="352" t="str">
        <f>IF(BO2295=0,"",
IF(SUM($BO$2177:BO2295)=1,BQ2295,
IF($BO$2297&gt;SUM($BO$2177:BO2295),_xlfn.CONCAT(", ",BQ2295),
IF($BO$2297=SUM($BO$2177:BO2295),_xlfn.CONCAT(" y ",BQ2295)))))</f>
        <v/>
      </c>
      <c r="BQ2295" s="120" t="s">
        <v>5357</v>
      </c>
      <c r="BR2295" s="290">
        <f t="shared" si="1674"/>
        <v>0</v>
      </c>
      <c r="BS2295" s="293">
        <f t="shared" si="1675"/>
        <v>0</v>
      </c>
      <c r="BT2295" s="283" t="str">
        <f>IF(BS2295=0,"",
IF(SUM($BS$2177:BS2295)=1,BU2295,
IF($BS$2297&gt;SUM($BS$2177:BS2295),_xlfn.CONCAT(", ",BU2295),
IF($BS$2297=SUM($BS$2177:BS2295),_xlfn.CONCAT(" y ",BU2295)))))</f>
        <v/>
      </c>
      <c r="BU2295" s="120" t="s">
        <v>5357</v>
      </c>
    </row>
    <row r="2296" spans="3:73" ht="15" customHeight="1">
      <c r="C2296" s="74" t="s">
        <v>5358</v>
      </c>
      <c r="D2296" s="855" t="str">
        <f>IF(CNGE_2026_M1_Secc1_Sub1!$D160="","",CNGE_2026_M1_Secc1_Sub1!$D160)</f>
        <v/>
      </c>
      <c r="E2296" s="723"/>
      <c r="F2296" s="723"/>
      <c r="G2296" s="723"/>
      <c r="H2296" s="723"/>
      <c r="I2296" s="723"/>
      <c r="J2296" s="723"/>
      <c r="K2296" s="723"/>
      <c r="L2296" s="723"/>
      <c r="M2296" s="723"/>
      <c r="N2296" s="723"/>
      <c r="O2296" s="724"/>
      <c r="P2296" s="639"/>
      <c r="Q2296" s="639"/>
      <c r="R2296" s="639"/>
      <c r="S2296" s="639"/>
      <c r="T2296" s="639"/>
      <c r="U2296" s="639"/>
      <c r="V2296" s="639"/>
      <c r="W2296" s="639"/>
      <c r="X2296" s="639"/>
      <c r="Y2296" s="639"/>
      <c r="Z2296" s="639"/>
      <c r="AA2296" s="639"/>
      <c r="AB2296" s="639"/>
      <c r="AC2296" s="639"/>
      <c r="AD2296" s="639"/>
      <c r="AI2296">
        <f t="shared" si="1676"/>
        <v>0</v>
      </c>
      <c r="AJ2296">
        <f t="shared" si="1677"/>
        <v>0</v>
      </c>
      <c r="AK2296">
        <f t="shared" si="1678"/>
        <v>0</v>
      </c>
      <c r="AL2296">
        <f t="shared" si="1679"/>
        <v>0</v>
      </c>
      <c r="AM2296">
        <f t="shared" si="1680"/>
        <v>0</v>
      </c>
      <c r="AN2296">
        <f t="shared" si="1681"/>
        <v>0</v>
      </c>
      <c r="AO2296">
        <f t="shared" si="1682"/>
        <v>0</v>
      </c>
      <c r="AP2296">
        <f t="shared" si="1683"/>
        <v>0</v>
      </c>
      <c r="AQ2296">
        <f t="shared" si="1684"/>
        <v>0</v>
      </c>
      <c r="AR2296">
        <f t="shared" si="1685"/>
        <v>0</v>
      </c>
      <c r="AS2296">
        <f t="shared" si="1686"/>
        <v>0</v>
      </c>
      <c r="AT2296">
        <f t="shared" si="1687"/>
        <v>0</v>
      </c>
      <c r="AU2296">
        <f t="shared" si="1688"/>
        <v>0</v>
      </c>
      <c r="AV2296">
        <f t="shared" si="1689"/>
        <v>0</v>
      </c>
      <c r="AW2296">
        <f t="shared" si="1690"/>
        <v>0</v>
      </c>
      <c r="AX2296">
        <f t="shared" si="1691"/>
        <v>0</v>
      </c>
      <c r="AY2296">
        <f t="shared" si="1692"/>
        <v>0</v>
      </c>
      <c r="AZ2296">
        <f t="shared" si="1693"/>
        <v>0</v>
      </c>
      <c r="BA2296">
        <f t="shared" si="1694"/>
        <v>0</v>
      </c>
      <c r="BB2296">
        <f t="shared" si="1695"/>
        <v>0</v>
      </c>
      <c r="BC2296" s="356">
        <f t="shared" si="1661"/>
        <v>0</v>
      </c>
      <c r="BD2296" s="357">
        <f t="shared" si="1662"/>
        <v>0</v>
      </c>
      <c r="BE2296" s="358">
        <f t="shared" si="1663"/>
        <v>0</v>
      </c>
      <c r="BF2296" s="359">
        <f t="shared" si="1664"/>
        <v>0</v>
      </c>
      <c r="BG2296" s="356">
        <f t="shared" si="1665"/>
        <v>0</v>
      </c>
      <c r="BH2296" s="357">
        <f t="shared" si="1666"/>
        <v>0</v>
      </c>
      <c r="BI2296" s="358">
        <f t="shared" si="1667"/>
        <v>0</v>
      </c>
      <c r="BJ2296" s="359">
        <f t="shared" si="1668"/>
        <v>0</v>
      </c>
      <c r="BK2296" s="356">
        <f t="shared" si="1669"/>
        <v>0</v>
      </c>
      <c r="BL2296" s="357">
        <f t="shared" si="1670"/>
        <v>0</v>
      </c>
      <c r="BM2296" s="358">
        <f t="shared" si="1671"/>
        <v>0</v>
      </c>
      <c r="BN2296" s="359">
        <f t="shared" si="1672"/>
        <v>0</v>
      </c>
      <c r="BO2296" s="293">
        <f>IF(SUM(AL2296,AP2296,AT2296,AX2296,BB2296,BF2296,BJ2296,BN2296,AL2422,AP2422,AT2422,AX2422,BB2422)=0,0,1)</f>
        <v>0</v>
      </c>
      <c r="BP2296" s="352" t="str">
        <f>IF(BO2296=0,"",
IF(SUM($BO$2177:BO2296)=1,BQ2296,
IF($BO$2297&gt;SUM($BO$2177:BO2296),_xlfn.CONCAT(", ",BQ2296),
IF($BO$2297=SUM($BO$2177:BO2296),_xlfn.CONCAT(" y ",BQ2296)))))</f>
        <v/>
      </c>
      <c r="BQ2296" s="120" t="s">
        <v>5359</v>
      </c>
      <c r="BR2296" s="290">
        <f t="shared" si="1674"/>
        <v>0</v>
      </c>
      <c r="BS2296" s="293">
        <f t="shared" si="1675"/>
        <v>0</v>
      </c>
      <c r="BT2296" s="283" t="str">
        <f>IF(BS2296=0,"",
IF(SUM($BS$2177:BS2296)=1,BU2296,
IF($BS$2297&gt;SUM($BS$2177:BS2296),_xlfn.CONCAT(", ",BU2296),
IF($BS$2297=SUM($BS$2177:BS2296),_xlfn.CONCAT(" y ",BU2296)))))</f>
        <v/>
      </c>
      <c r="BU2296" s="120" t="s">
        <v>5359</v>
      </c>
    </row>
    <row r="2297" spans="3:73" ht="15" customHeight="1">
      <c r="L2297" s="54"/>
      <c r="O2297" s="54" t="s">
        <v>5438</v>
      </c>
      <c r="P2297" s="461">
        <f t="shared" ref="P2297:AD2297" si="1696">IF(AND(SUM(P2177:P2296)=0,COUNTIF(P2177:P2296,"NS")&gt;0),"NS",IF(AND(SUM(P2177:P2296)=0,COUNTIF(P2177:P2296,0)&gt;0),0,IF(AND(SUM(P2177:P2296)=0,COUNTIF(P2177:P2296,"NA")&gt;0),"NA",SUM(P2177:P2296))))</f>
        <v>0</v>
      </c>
      <c r="Q2297" s="461">
        <f t="shared" si="1696"/>
        <v>0</v>
      </c>
      <c r="R2297" s="461">
        <f t="shared" si="1696"/>
        <v>0</v>
      </c>
      <c r="S2297" s="461">
        <f t="shared" si="1696"/>
        <v>0</v>
      </c>
      <c r="T2297" s="461">
        <f t="shared" si="1696"/>
        <v>0</v>
      </c>
      <c r="U2297" s="461">
        <f t="shared" si="1696"/>
        <v>0</v>
      </c>
      <c r="V2297" s="461">
        <f t="shared" si="1696"/>
        <v>0</v>
      </c>
      <c r="W2297" s="461">
        <f t="shared" si="1696"/>
        <v>0</v>
      </c>
      <c r="X2297" s="461">
        <f t="shared" si="1696"/>
        <v>0</v>
      </c>
      <c r="Y2297" s="461">
        <f t="shared" si="1696"/>
        <v>0</v>
      </c>
      <c r="Z2297" s="461">
        <f t="shared" si="1696"/>
        <v>0</v>
      </c>
      <c r="AA2297" s="461">
        <f t="shared" si="1696"/>
        <v>0</v>
      </c>
      <c r="AB2297" s="461">
        <f t="shared" si="1696"/>
        <v>0</v>
      </c>
      <c r="AC2297" s="461">
        <f t="shared" si="1696"/>
        <v>0</v>
      </c>
      <c r="AD2297" s="461">
        <f t="shared" si="1696"/>
        <v>0</v>
      </c>
      <c r="AL2297" s="242">
        <f>SUM(AL2177:AL2296)</f>
        <v>0</v>
      </c>
      <c r="AP2297" s="242">
        <f>SUM(AP2177:AP2296)</f>
        <v>0</v>
      </c>
      <c r="AT2297" s="242">
        <f>SUM(AT2177:AT2296)</f>
        <v>0</v>
      </c>
      <c r="AX2297" s="242">
        <f>SUM(AX2177:AX2296)</f>
        <v>0</v>
      </c>
      <c r="BB2297" s="242">
        <f>SUM(BB2177:BB2296)</f>
        <v>0</v>
      </c>
      <c r="BO2297" s="285">
        <f>SUM(BO2177:BO2296)</f>
        <v>0</v>
      </c>
      <c r="BP2297" s="285" t="str">
        <f>IF(BO2297=0,"",_xlfn.CONCAT(BP2177:BP2296))</f>
        <v/>
      </c>
      <c r="BQ2297" s="286" t="str">
        <f>IF(BO2297=0,"",
IF(BO2297&gt;1,"Favor de revisar la suma y consistencia de totales por filas (numéricos y NS)",
IF(BO2297=1,_xlfn.CONCAT("Favor de revisar la sumatoria del total en el numeral: ",BP2297),_xlfn.CONCAT("Favor de revisar la sumatoria de los totales en los numerales: ",BP2297))))</f>
        <v/>
      </c>
      <c r="BS2297" s="285">
        <f>SUM(BS2177:BS2296)</f>
        <v>0</v>
      </c>
      <c r="BT2297" s="285" t="str">
        <f>IF(BS2297=0,"",_xlfn.CONCAT(BT2177:BT2296))</f>
        <v/>
      </c>
      <c r="BU2297" s="286" t="str">
        <f>IF(BS2297=0,"",
IF(BS2297&gt;10,"Favor de ingresar toda la información requerida en la pregunta",
IF(BS2297=1,_xlfn.CONCAT("Favor de revisar la información capturada en el numeral: ",BT2297),_xlfn.CONCAT("Favor de revisar la información capturada en los numerales: ",BT2297))))</f>
        <v/>
      </c>
    </row>
    <row r="2298" spans="3:73" ht="15" customHeight="1"/>
    <row r="2299" spans="3:73" ht="15" customHeight="1">
      <c r="AA2299" s="881" t="s">
        <v>5730</v>
      </c>
      <c r="AB2299" s="678"/>
      <c r="AC2299" s="678"/>
      <c r="AD2299" s="678"/>
    </row>
    <row r="2300" spans="3:73" ht="36" customHeight="1">
      <c r="C2300" s="820" t="s">
        <v>5094</v>
      </c>
      <c r="D2300" s="817"/>
      <c r="E2300" s="817"/>
      <c r="F2300" s="817"/>
      <c r="G2300" s="817"/>
      <c r="H2300" s="817"/>
      <c r="I2300" s="817"/>
      <c r="J2300" s="817"/>
      <c r="K2300" s="817"/>
      <c r="L2300" s="817"/>
      <c r="M2300" s="817"/>
      <c r="N2300" s="817"/>
      <c r="O2300" s="813"/>
      <c r="P2300" s="820" t="s">
        <v>5845</v>
      </c>
      <c r="Q2300" s="723"/>
      <c r="R2300" s="723"/>
      <c r="S2300" s="723"/>
      <c r="T2300" s="723"/>
      <c r="U2300" s="723"/>
      <c r="V2300" s="723"/>
      <c r="W2300" s="723"/>
      <c r="X2300" s="723"/>
      <c r="Y2300" s="723"/>
      <c r="Z2300" s="723"/>
      <c r="AA2300" s="723"/>
      <c r="AB2300" s="723"/>
      <c r="AC2300" s="723"/>
      <c r="AD2300" s="724"/>
    </row>
    <row r="2301" spans="3:73" ht="132" customHeight="1">
      <c r="C2301" s="883"/>
      <c r="D2301" s="799"/>
      <c r="E2301" s="799"/>
      <c r="F2301" s="799"/>
      <c r="G2301" s="799"/>
      <c r="H2301" s="799"/>
      <c r="I2301" s="799"/>
      <c r="J2301" s="799"/>
      <c r="K2301" s="799"/>
      <c r="L2301" s="799"/>
      <c r="M2301" s="799"/>
      <c r="N2301" s="799"/>
      <c r="O2301" s="769"/>
      <c r="P2301" s="830" t="s">
        <v>5851</v>
      </c>
      <c r="Q2301" s="723"/>
      <c r="R2301" s="724"/>
      <c r="S2301" s="871" t="s">
        <v>5852</v>
      </c>
      <c r="T2301" s="723"/>
      <c r="U2301" s="724"/>
      <c r="V2301" s="830" t="s">
        <v>5853</v>
      </c>
      <c r="W2301" s="723"/>
      <c r="X2301" s="724"/>
      <c r="Y2301" s="830" t="s">
        <v>5854</v>
      </c>
      <c r="Z2301" s="723"/>
      <c r="AA2301" s="724"/>
      <c r="AB2301" s="830" t="s">
        <v>5559</v>
      </c>
      <c r="AC2301" s="723"/>
      <c r="AD2301" s="724"/>
    </row>
    <row r="2302" spans="3:73" ht="48" customHeight="1">
      <c r="C2302" s="814"/>
      <c r="D2302" s="781"/>
      <c r="E2302" s="781"/>
      <c r="F2302" s="781"/>
      <c r="G2302" s="781"/>
      <c r="H2302" s="781"/>
      <c r="I2302" s="781"/>
      <c r="J2302" s="781"/>
      <c r="K2302" s="781"/>
      <c r="L2302" s="781"/>
      <c r="M2302" s="781"/>
      <c r="N2302" s="781"/>
      <c r="O2302" s="782"/>
      <c r="P2302" s="442" t="s">
        <v>5668</v>
      </c>
      <c r="Q2302" s="443" t="s">
        <v>5669</v>
      </c>
      <c r="R2302" s="443" t="s">
        <v>5651</v>
      </c>
      <c r="S2302" s="442" t="s">
        <v>5668</v>
      </c>
      <c r="T2302" s="443" t="s">
        <v>5669</v>
      </c>
      <c r="U2302" s="443" t="s">
        <v>5651</v>
      </c>
      <c r="V2302" s="442" t="s">
        <v>5668</v>
      </c>
      <c r="W2302" s="443" t="s">
        <v>5669</v>
      </c>
      <c r="X2302" s="443" t="s">
        <v>5651</v>
      </c>
      <c r="Y2302" s="442" t="s">
        <v>5668</v>
      </c>
      <c r="Z2302" s="443" t="s">
        <v>5669</v>
      </c>
      <c r="AA2302" s="443" t="s">
        <v>5651</v>
      </c>
      <c r="AB2302" s="442" t="s">
        <v>5668</v>
      </c>
      <c r="AC2302" s="443" t="s">
        <v>5669</v>
      </c>
      <c r="AD2302" s="443" t="s">
        <v>5651</v>
      </c>
      <c r="AI2302" t="s">
        <v>5682</v>
      </c>
      <c r="AJ2302" t="s">
        <v>5683</v>
      </c>
      <c r="AK2302" t="s">
        <v>5684</v>
      </c>
      <c r="AL2302" t="s">
        <v>5685</v>
      </c>
      <c r="AM2302" t="s">
        <v>5686</v>
      </c>
      <c r="AN2302" t="s">
        <v>5687</v>
      </c>
      <c r="AO2302" t="s">
        <v>5688</v>
      </c>
      <c r="AP2302" t="s">
        <v>5689</v>
      </c>
      <c r="AQ2302" t="s">
        <v>5737</v>
      </c>
      <c r="AR2302" t="s">
        <v>5738</v>
      </c>
      <c r="AS2302" t="s">
        <v>5739</v>
      </c>
      <c r="AT2302" t="s">
        <v>5740</v>
      </c>
      <c r="AU2302" t="s">
        <v>5741</v>
      </c>
      <c r="AV2302" t="s">
        <v>5742</v>
      </c>
      <c r="AW2302" t="s">
        <v>5743</v>
      </c>
      <c r="AX2302" t="s">
        <v>5744</v>
      </c>
      <c r="AY2302" t="s">
        <v>5745</v>
      </c>
      <c r="AZ2302" t="s">
        <v>5746</v>
      </c>
      <c r="BA2302" t="s">
        <v>5747</v>
      </c>
      <c r="BB2302" t="s">
        <v>5748</v>
      </c>
    </row>
    <row r="2303" spans="3:73" ht="15" customHeight="1">
      <c r="C2303" s="95" t="s">
        <v>5023</v>
      </c>
      <c r="D2303" s="855" t="str">
        <f>IF(CNGE_2026_M1_Secc1_Sub1!$D41="","",CNGE_2026_M1_Secc1_Sub1!$D41)</f>
        <v/>
      </c>
      <c r="E2303" s="723"/>
      <c r="F2303" s="723"/>
      <c r="G2303" s="723"/>
      <c r="H2303" s="723"/>
      <c r="I2303" s="723"/>
      <c r="J2303" s="723"/>
      <c r="K2303" s="723"/>
      <c r="L2303" s="723"/>
      <c r="M2303" s="723"/>
      <c r="N2303" s="723"/>
      <c r="O2303" s="724"/>
      <c r="P2303" s="639"/>
      <c r="Q2303" s="639"/>
      <c r="R2303" s="639"/>
      <c r="S2303" s="639"/>
      <c r="T2303" s="639"/>
      <c r="U2303" s="639"/>
      <c r="V2303" s="639"/>
      <c r="W2303" s="639"/>
      <c r="X2303" s="639"/>
      <c r="Y2303" s="639"/>
      <c r="Z2303" s="639"/>
      <c r="AA2303" s="639"/>
      <c r="AB2303" s="639"/>
      <c r="AC2303" s="639"/>
      <c r="AD2303" s="639"/>
      <c r="AI2303">
        <f>P2303</f>
        <v>0</v>
      </c>
      <c r="AJ2303">
        <f>COUNTIF(Q2303:R2303,"NS")</f>
        <v>0</v>
      </c>
      <c r="AK2303">
        <f>SUM(Q2303:R2303)</f>
        <v>0</v>
      </c>
      <c r="AL2303">
        <f>IF(COUNTIF(P2303:R2303,"NA")=3,0,IF(OR(AND(AI2303=0,AJ2303&gt;0),AND(AI2303="NS",AK2303&gt;0), AND(AI2303="NS", AJ2303=0,AK2303=0)), 1, IF(OR(AND(AI2303&gt;0,AJ2303&gt;1,AI2303&gt;AK2303), AND(AI2303="NS",AJ2303=2), AND(AI2303="NS",AK2303=0,AJ2303&gt;0),AI2303=AK2303), 0, 1)))</f>
        <v>0</v>
      </c>
      <c r="AM2303">
        <f>S2303</f>
        <v>0</v>
      </c>
      <c r="AN2303">
        <f>COUNTIF(T2303:U2303,"NS")</f>
        <v>0</v>
      </c>
      <c r="AO2303">
        <f>SUM(T2303:U2303)</f>
        <v>0</v>
      </c>
      <c r="AP2303">
        <f>IF(COUNTIF(S2303:U2303,"NA")=3,0,IF(OR(AND(AM2303=0,AN2303&gt;0),AND(AM2303="NS",AO2303&gt;0), AND(AM2303="NS", AN2303=0,AO2303=0)), 1, IF(OR(AND(AM2303&gt;0,AN2303&gt;1,AM2303&gt;AO2303), AND(AM2303="NS",AN2303=2), AND(AM2303="NS",AO2303=0,AN2303&gt;0),AM2303=AO2303), 0, 1)))</f>
        <v>0</v>
      </c>
      <c r="AQ2303">
        <f>V2303</f>
        <v>0</v>
      </c>
      <c r="AR2303">
        <f>COUNTIF(W2303:X2303,"NS")</f>
        <v>0</v>
      </c>
      <c r="AS2303">
        <f>SUM(W2303:X2303)</f>
        <v>0</v>
      </c>
      <c r="AT2303">
        <f>IF(COUNTIF(V2303:X2303,"NA")=3,0,IF(OR(AND(AQ2303=0,AR2303&gt;0),AND(AQ2303="NS",AS2303&gt;0), AND(AQ2303="NS", AR2303=0,AS2303=0)), 1, IF(OR(AND(AQ2303&gt;0,AR2303&gt;1,AQ2303&gt;AS2303), AND(AQ2303="NS",AR2303=2), AND(AQ2303="NS",AS2303=0,AR2303&gt;0),AQ2303=AS2303), 0, 1)))</f>
        <v>0</v>
      </c>
      <c r="AU2303">
        <f>Y2303</f>
        <v>0</v>
      </c>
      <c r="AV2303">
        <f>COUNTIF(Z2303:AA2303,"NS")</f>
        <v>0</v>
      </c>
      <c r="AW2303">
        <f>SUM(Z2303:AA2303)</f>
        <v>0</v>
      </c>
      <c r="AX2303">
        <f>IF(COUNTIF(Y2303:AA2303,"NA")=3,0,IF(OR(AND(AU2303=0,AV2303&gt;0),AND(AU2303="NS",AW2303&gt;0), AND(AU2303="NS", AV2303=0,AW2303=0)), 1, IF(OR(AND(AU2303&gt;0,AV2303&gt;1,AU2303&gt;AW2303), AND(AU2303="NS",AV2303=2), AND(AU2303="NS",AW2303=0,AV2303&gt;0),AU2303=AW2303), 0, 1)))</f>
        <v>0</v>
      </c>
      <c r="AY2303">
        <f>AB2303</f>
        <v>0</v>
      </c>
      <c r="AZ2303">
        <f>COUNTIF(AC2303:AD2303,"NS")</f>
        <v>0</v>
      </c>
      <c r="BA2303">
        <f>SUM(AC2303:AD2303)</f>
        <v>0</v>
      </c>
      <c r="BB2303">
        <f>IF(COUNTIF(AB2303:AD2303,"NA")=3,0,IF(OR(AND(AY2303=0,AZ2303&gt;0),AND(AY2303="NS",BA2303&gt;0), AND(AY2303="NS", AZ2303=0,BA2303=0)), 1, IF(OR(AND(AY2303&gt;0,AZ2303&gt;1,AY2303&gt;BA2303), AND(AY2303="NS",AZ2303=2), AND(AY2303="NS",BA2303=0,AZ2303&gt;0),AY2303=BA2303), 0, 1)))</f>
        <v>0</v>
      </c>
    </row>
    <row r="2304" spans="3:73" ht="15" customHeight="1">
      <c r="C2304" s="74" t="s">
        <v>5025</v>
      </c>
      <c r="D2304" s="855" t="str">
        <f>IF(CNGE_2026_M1_Secc1_Sub1!$D42="","",CNGE_2026_M1_Secc1_Sub1!$D42)</f>
        <v/>
      </c>
      <c r="E2304" s="723"/>
      <c r="F2304" s="723"/>
      <c r="G2304" s="723"/>
      <c r="H2304" s="723"/>
      <c r="I2304" s="723"/>
      <c r="J2304" s="723"/>
      <c r="K2304" s="723"/>
      <c r="L2304" s="723"/>
      <c r="M2304" s="723"/>
      <c r="N2304" s="723"/>
      <c r="O2304" s="724"/>
      <c r="P2304" s="639"/>
      <c r="Q2304" s="639"/>
      <c r="R2304" s="639"/>
      <c r="S2304" s="639"/>
      <c r="T2304" s="639"/>
      <c r="U2304" s="639"/>
      <c r="V2304" s="639"/>
      <c r="W2304" s="639"/>
      <c r="X2304" s="639"/>
      <c r="Y2304" s="639"/>
      <c r="Z2304" s="639"/>
      <c r="AA2304" s="639"/>
      <c r="AB2304" s="639"/>
      <c r="AC2304" s="639"/>
      <c r="AD2304" s="639"/>
      <c r="AI2304">
        <f t="shared" ref="AI2304:AI2334" si="1697">P2304</f>
        <v>0</v>
      </c>
      <c r="AJ2304">
        <f t="shared" ref="AJ2304:AJ2334" si="1698">COUNTIF(Q2304:R2304,"NS")</f>
        <v>0</v>
      </c>
      <c r="AK2304">
        <f t="shared" ref="AK2304:AK2334" si="1699">SUM(Q2304:R2304)</f>
        <v>0</v>
      </c>
      <c r="AL2304">
        <f t="shared" ref="AL2304:AL2334" si="1700">IF(COUNTIF(P2304:R2304,"NA")=3,0,IF(OR(AND(AI2304=0,AJ2304&gt;0),AND(AI2304="NS",AK2304&gt;0), AND(AI2304="NS", AJ2304=0,AK2304=0)), 1, IF(OR(AND(AI2304&gt;0,AJ2304&gt;1,AI2304&gt;AK2304), AND(AI2304="NS",AJ2304=2), AND(AI2304="NS",AK2304=0,AJ2304&gt;0),AI2304=AK2304), 0, 1)))</f>
        <v>0</v>
      </c>
      <c r="AM2304">
        <f t="shared" ref="AM2304:AM2334" si="1701">S2304</f>
        <v>0</v>
      </c>
      <c r="AN2304">
        <f t="shared" ref="AN2304:AN2334" si="1702">COUNTIF(T2304:U2304,"NS")</f>
        <v>0</v>
      </c>
      <c r="AO2304">
        <f t="shared" ref="AO2304:AO2334" si="1703">SUM(T2304:U2304)</f>
        <v>0</v>
      </c>
      <c r="AP2304">
        <f t="shared" ref="AP2304:AP2334" si="1704">IF(COUNTIF(S2304:U2304,"NA")=3,0,IF(OR(AND(AM2304=0,AN2304&gt;0),AND(AM2304="NS",AO2304&gt;0), AND(AM2304="NS", AN2304=0,AO2304=0)), 1, IF(OR(AND(AM2304&gt;0,AN2304&gt;1,AM2304&gt;AO2304), AND(AM2304="NS",AN2304=2), AND(AM2304="NS",AO2304=0,AN2304&gt;0),AM2304=AO2304), 0, 1)))</f>
        <v>0</v>
      </c>
      <c r="AQ2304">
        <f t="shared" ref="AQ2304:AQ2334" si="1705">V2304</f>
        <v>0</v>
      </c>
      <c r="AR2304">
        <f t="shared" ref="AR2304:AR2334" si="1706">COUNTIF(W2304:X2304,"NS")</f>
        <v>0</v>
      </c>
      <c r="AS2304">
        <f t="shared" ref="AS2304:AS2334" si="1707">SUM(W2304:X2304)</f>
        <v>0</v>
      </c>
      <c r="AT2304">
        <f t="shared" ref="AT2304:AT2334" si="1708">IF(COUNTIF(V2304:X2304,"NA")=3,0,IF(OR(AND(AQ2304=0,AR2304&gt;0),AND(AQ2304="NS",AS2304&gt;0), AND(AQ2304="NS", AR2304=0,AS2304=0)), 1, IF(OR(AND(AQ2304&gt;0,AR2304&gt;1,AQ2304&gt;AS2304), AND(AQ2304="NS",AR2304=2), AND(AQ2304="NS",AS2304=0,AR2304&gt;0),AQ2304=AS2304), 0, 1)))</f>
        <v>0</v>
      </c>
      <c r="AU2304">
        <f t="shared" ref="AU2304:AU2334" si="1709">Y2304</f>
        <v>0</v>
      </c>
      <c r="AV2304">
        <f t="shared" ref="AV2304:AV2334" si="1710">COUNTIF(Z2304:AA2304,"NS")</f>
        <v>0</v>
      </c>
      <c r="AW2304">
        <f t="shared" ref="AW2304:AW2334" si="1711">SUM(Z2304:AA2304)</f>
        <v>0</v>
      </c>
      <c r="AX2304">
        <f t="shared" ref="AX2304:AX2334" si="1712">IF(COUNTIF(Y2304:AA2304,"NA")=3,0,IF(OR(AND(AU2304=0,AV2304&gt;0),AND(AU2304="NS",AW2304&gt;0), AND(AU2304="NS", AV2304=0,AW2304=0)), 1, IF(OR(AND(AU2304&gt;0,AV2304&gt;1,AU2304&gt;AW2304), AND(AU2304="NS",AV2304=2), AND(AU2304="NS",AW2304=0,AV2304&gt;0),AU2304=AW2304), 0, 1)))</f>
        <v>0</v>
      </c>
      <c r="AY2304">
        <f t="shared" ref="AY2304:AY2334" si="1713">AB2304</f>
        <v>0</v>
      </c>
      <c r="AZ2304">
        <f t="shared" ref="AZ2304:AZ2334" si="1714">COUNTIF(AC2304:AD2304,"NS")</f>
        <v>0</v>
      </c>
      <c r="BA2304">
        <f t="shared" ref="BA2304:BA2334" si="1715">SUM(AC2304:AD2304)</f>
        <v>0</v>
      </c>
      <c r="BB2304">
        <f t="shared" ref="BB2304:BB2334" si="1716">IF(COUNTIF(AB2304:AD2304,"NA")=3,0,IF(OR(AND(AY2304=0,AZ2304&gt;0),AND(AY2304="NS",BA2304&gt;0), AND(AY2304="NS", AZ2304=0,BA2304=0)), 1, IF(OR(AND(AY2304&gt;0,AZ2304&gt;1,AY2304&gt;BA2304), AND(AY2304="NS",AZ2304=2), AND(AY2304="NS",BA2304=0,AZ2304&gt;0),AY2304=BA2304), 0, 1)))</f>
        <v>0</v>
      </c>
    </row>
    <row r="2305" spans="3:57" ht="15" customHeight="1">
      <c r="C2305" s="74" t="s">
        <v>5027</v>
      </c>
      <c r="D2305" s="855" t="str">
        <f>IF(CNGE_2026_M1_Secc1_Sub1!$D43="","",CNGE_2026_M1_Secc1_Sub1!$D43)</f>
        <v/>
      </c>
      <c r="E2305" s="723"/>
      <c r="F2305" s="723"/>
      <c r="G2305" s="723"/>
      <c r="H2305" s="723"/>
      <c r="I2305" s="723"/>
      <c r="J2305" s="723"/>
      <c r="K2305" s="723"/>
      <c r="L2305" s="723"/>
      <c r="M2305" s="723"/>
      <c r="N2305" s="723"/>
      <c r="O2305" s="724"/>
      <c r="P2305" s="639"/>
      <c r="Q2305" s="639"/>
      <c r="R2305" s="639"/>
      <c r="S2305" s="639"/>
      <c r="T2305" s="639"/>
      <c r="U2305" s="639"/>
      <c r="V2305" s="639"/>
      <c r="W2305" s="639"/>
      <c r="X2305" s="639"/>
      <c r="Y2305" s="639"/>
      <c r="Z2305" s="639"/>
      <c r="AA2305" s="639"/>
      <c r="AB2305" s="639"/>
      <c r="AC2305" s="639"/>
      <c r="AD2305" s="639"/>
      <c r="AI2305">
        <f t="shared" si="1697"/>
        <v>0</v>
      </c>
      <c r="AJ2305">
        <f t="shared" si="1698"/>
        <v>0</v>
      </c>
      <c r="AK2305">
        <f t="shared" si="1699"/>
        <v>0</v>
      </c>
      <c r="AL2305">
        <f t="shared" si="1700"/>
        <v>0</v>
      </c>
      <c r="AM2305">
        <f t="shared" si="1701"/>
        <v>0</v>
      </c>
      <c r="AN2305">
        <f t="shared" si="1702"/>
        <v>0</v>
      </c>
      <c r="AO2305">
        <f t="shared" si="1703"/>
        <v>0</v>
      </c>
      <c r="AP2305">
        <f t="shared" si="1704"/>
        <v>0</v>
      </c>
      <c r="AQ2305">
        <f t="shared" si="1705"/>
        <v>0</v>
      </c>
      <c r="AR2305">
        <f t="shared" si="1706"/>
        <v>0</v>
      </c>
      <c r="AS2305">
        <f t="shared" si="1707"/>
        <v>0</v>
      </c>
      <c r="AT2305">
        <f t="shared" si="1708"/>
        <v>0</v>
      </c>
      <c r="AU2305">
        <f t="shared" si="1709"/>
        <v>0</v>
      </c>
      <c r="AV2305">
        <f t="shared" si="1710"/>
        <v>0</v>
      </c>
      <c r="AW2305">
        <f t="shared" si="1711"/>
        <v>0</v>
      </c>
      <c r="AX2305">
        <f t="shared" si="1712"/>
        <v>0</v>
      </c>
      <c r="AY2305">
        <f t="shared" si="1713"/>
        <v>0</v>
      </c>
      <c r="AZ2305">
        <f t="shared" si="1714"/>
        <v>0</v>
      </c>
      <c r="BA2305">
        <f t="shared" si="1715"/>
        <v>0</v>
      </c>
      <c r="BB2305">
        <f t="shared" si="1716"/>
        <v>0</v>
      </c>
    </row>
    <row r="2306" spans="3:57" ht="15" customHeight="1">
      <c r="C2306" s="74" t="s">
        <v>5029</v>
      </c>
      <c r="D2306" s="855" t="str">
        <f>IF(CNGE_2026_M1_Secc1_Sub1!$D44="","",CNGE_2026_M1_Secc1_Sub1!$D44)</f>
        <v/>
      </c>
      <c r="E2306" s="723"/>
      <c r="F2306" s="723"/>
      <c r="G2306" s="723"/>
      <c r="H2306" s="723"/>
      <c r="I2306" s="723"/>
      <c r="J2306" s="723"/>
      <c r="K2306" s="723"/>
      <c r="L2306" s="723"/>
      <c r="M2306" s="723"/>
      <c r="N2306" s="723"/>
      <c r="O2306" s="724"/>
      <c r="P2306" s="639"/>
      <c r="Q2306" s="639"/>
      <c r="R2306" s="639"/>
      <c r="S2306" s="639"/>
      <c r="T2306" s="639"/>
      <c r="U2306" s="639"/>
      <c r="V2306" s="639"/>
      <c r="W2306" s="639"/>
      <c r="X2306" s="639"/>
      <c r="Y2306" s="639"/>
      <c r="Z2306" s="639"/>
      <c r="AA2306" s="639"/>
      <c r="AB2306" s="639"/>
      <c r="AC2306" s="639"/>
      <c r="AD2306" s="639"/>
      <c r="AI2306">
        <f t="shared" si="1697"/>
        <v>0</v>
      </c>
      <c r="AJ2306">
        <f t="shared" si="1698"/>
        <v>0</v>
      </c>
      <c r="AK2306">
        <f t="shared" si="1699"/>
        <v>0</v>
      </c>
      <c r="AL2306">
        <f t="shared" si="1700"/>
        <v>0</v>
      </c>
      <c r="AM2306">
        <f t="shared" si="1701"/>
        <v>0</v>
      </c>
      <c r="AN2306">
        <f t="shared" si="1702"/>
        <v>0</v>
      </c>
      <c r="AO2306">
        <f t="shared" si="1703"/>
        <v>0</v>
      </c>
      <c r="AP2306">
        <f t="shared" si="1704"/>
        <v>0</v>
      </c>
      <c r="AQ2306">
        <f t="shared" si="1705"/>
        <v>0</v>
      </c>
      <c r="AR2306">
        <f t="shared" si="1706"/>
        <v>0</v>
      </c>
      <c r="AS2306">
        <f t="shared" si="1707"/>
        <v>0</v>
      </c>
      <c r="AT2306">
        <f t="shared" si="1708"/>
        <v>0</v>
      </c>
      <c r="AU2306">
        <f t="shared" si="1709"/>
        <v>0</v>
      </c>
      <c r="AV2306">
        <f t="shared" si="1710"/>
        <v>0</v>
      </c>
      <c r="AW2306">
        <f t="shared" si="1711"/>
        <v>0</v>
      </c>
      <c r="AX2306">
        <f t="shared" si="1712"/>
        <v>0</v>
      </c>
      <c r="AY2306">
        <f t="shared" si="1713"/>
        <v>0</v>
      </c>
      <c r="AZ2306">
        <f t="shared" si="1714"/>
        <v>0</v>
      </c>
      <c r="BA2306">
        <f t="shared" si="1715"/>
        <v>0</v>
      </c>
      <c r="BB2306">
        <f t="shared" si="1716"/>
        <v>0</v>
      </c>
    </row>
    <row r="2307" spans="3:57" ht="15" customHeight="1">
      <c r="C2307" s="74" t="s">
        <v>5031</v>
      </c>
      <c r="D2307" s="855" t="str">
        <f>IF(CNGE_2026_M1_Secc1_Sub1!$D45="","",CNGE_2026_M1_Secc1_Sub1!$D45)</f>
        <v/>
      </c>
      <c r="E2307" s="723"/>
      <c r="F2307" s="723"/>
      <c r="G2307" s="723"/>
      <c r="H2307" s="723"/>
      <c r="I2307" s="723"/>
      <c r="J2307" s="723"/>
      <c r="K2307" s="723"/>
      <c r="L2307" s="723"/>
      <c r="M2307" s="723"/>
      <c r="N2307" s="723"/>
      <c r="O2307" s="724"/>
      <c r="P2307" s="639"/>
      <c r="Q2307" s="639"/>
      <c r="R2307" s="639"/>
      <c r="S2307" s="639"/>
      <c r="T2307" s="639"/>
      <c r="U2307" s="639"/>
      <c r="V2307" s="639"/>
      <c r="W2307" s="639"/>
      <c r="X2307" s="639"/>
      <c r="Y2307" s="639"/>
      <c r="Z2307" s="639"/>
      <c r="AA2307" s="639"/>
      <c r="AB2307" s="639"/>
      <c r="AC2307" s="639"/>
      <c r="AD2307" s="639"/>
      <c r="AI2307">
        <f t="shared" si="1697"/>
        <v>0</v>
      </c>
      <c r="AJ2307">
        <f t="shared" si="1698"/>
        <v>0</v>
      </c>
      <c r="AK2307">
        <f t="shared" si="1699"/>
        <v>0</v>
      </c>
      <c r="AL2307">
        <f t="shared" si="1700"/>
        <v>0</v>
      </c>
      <c r="AM2307">
        <f t="shared" si="1701"/>
        <v>0</v>
      </c>
      <c r="AN2307">
        <f t="shared" si="1702"/>
        <v>0</v>
      </c>
      <c r="AO2307">
        <f t="shared" si="1703"/>
        <v>0</v>
      </c>
      <c r="AP2307">
        <f t="shared" si="1704"/>
        <v>0</v>
      </c>
      <c r="AQ2307">
        <f t="shared" si="1705"/>
        <v>0</v>
      </c>
      <c r="AR2307">
        <f t="shared" si="1706"/>
        <v>0</v>
      </c>
      <c r="AS2307">
        <f t="shared" si="1707"/>
        <v>0</v>
      </c>
      <c r="AT2307">
        <f t="shared" si="1708"/>
        <v>0</v>
      </c>
      <c r="AU2307">
        <f t="shared" si="1709"/>
        <v>0</v>
      </c>
      <c r="AV2307">
        <f t="shared" si="1710"/>
        <v>0</v>
      </c>
      <c r="AW2307">
        <f t="shared" si="1711"/>
        <v>0</v>
      </c>
      <c r="AX2307">
        <f t="shared" si="1712"/>
        <v>0</v>
      </c>
      <c r="AY2307">
        <f t="shared" si="1713"/>
        <v>0</v>
      </c>
      <c r="AZ2307">
        <f t="shared" si="1714"/>
        <v>0</v>
      </c>
      <c r="BA2307">
        <f t="shared" si="1715"/>
        <v>0</v>
      </c>
      <c r="BB2307">
        <f t="shared" si="1716"/>
        <v>0</v>
      </c>
    </row>
    <row r="2308" spans="3:57" ht="15" customHeight="1">
      <c r="C2308" s="74" t="s">
        <v>5033</v>
      </c>
      <c r="D2308" s="855" t="str">
        <f>IF(CNGE_2026_M1_Secc1_Sub1!$D46="","",CNGE_2026_M1_Secc1_Sub1!$D46)</f>
        <v/>
      </c>
      <c r="E2308" s="723"/>
      <c r="F2308" s="723"/>
      <c r="G2308" s="723"/>
      <c r="H2308" s="723"/>
      <c r="I2308" s="723"/>
      <c r="J2308" s="723"/>
      <c r="K2308" s="723"/>
      <c r="L2308" s="723"/>
      <c r="M2308" s="723"/>
      <c r="N2308" s="723"/>
      <c r="O2308" s="724"/>
      <c r="P2308" s="639"/>
      <c r="Q2308" s="639"/>
      <c r="R2308" s="639"/>
      <c r="S2308" s="639"/>
      <c r="T2308" s="639"/>
      <c r="U2308" s="639"/>
      <c r="V2308" s="639"/>
      <c r="W2308" s="639"/>
      <c r="X2308" s="639"/>
      <c r="Y2308" s="639"/>
      <c r="Z2308" s="639"/>
      <c r="AA2308" s="639"/>
      <c r="AB2308" s="639"/>
      <c r="AC2308" s="639"/>
      <c r="AD2308" s="639"/>
      <c r="AI2308">
        <f t="shared" si="1697"/>
        <v>0</v>
      </c>
      <c r="AJ2308">
        <f t="shared" si="1698"/>
        <v>0</v>
      </c>
      <c r="AK2308">
        <f t="shared" si="1699"/>
        <v>0</v>
      </c>
      <c r="AL2308">
        <f t="shared" si="1700"/>
        <v>0</v>
      </c>
      <c r="AM2308">
        <f t="shared" si="1701"/>
        <v>0</v>
      </c>
      <c r="AN2308">
        <f t="shared" si="1702"/>
        <v>0</v>
      </c>
      <c r="AO2308">
        <f t="shared" si="1703"/>
        <v>0</v>
      </c>
      <c r="AP2308">
        <f t="shared" si="1704"/>
        <v>0</v>
      </c>
      <c r="AQ2308">
        <f t="shared" si="1705"/>
        <v>0</v>
      </c>
      <c r="AR2308">
        <f t="shared" si="1706"/>
        <v>0</v>
      </c>
      <c r="AS2308">
        <f t="shared" si="1707"/>
        <v>0</v>
      </c>
      <c r="AT2308">
        <f t="shared" si="1708"/>
        <v>0</v>
      </c>
      <c r="AU2308">
        <f t="shared" si="1709"/>
        <v>0</v>
      </c>
      <c r="AV2308">
        <f t="shared" si="1710"/>
        <v>0</v>
      </c>
      <c r="AW2308">
        <f t="shared" si="1711"/>
        <v>0</v>
      </c>
      <c r="AX2308">
        <f t="shared" si="1712"/>
        <v>0</v>
      </c>
      <c r="AY2308">
        <f t="shared" si="1713"/>
        <v>0</v>
      </c>
      <c r="AZ2308">
        <f t="shared" si="1714"/>
        <v>0</v>
      </c>
      <c r="BA2308">
        <f t="shared" si="1715"/>
        <v>0</v>
      </c>
      <c r="BB2308">
        <f t="shared" si="1716"/>
        <v>0</v>
      </c>
    </row>
    <row r="2309" spans="3:57" ht="15" customHeight="1">
      <c r="C2309" s="74" t="s">
        <v>5035</v>
      </c>
      <c r="D2309" s="855" t="str">
        <f>IF(CNGE_2026_M1_Secc1_Sub1!$D47="","",CNGE_2026_M1_Secc1_Sub1!$D47)</f>
        <v/>
      </c>
      <c r="E2309" s="723"/>
      <c r="F2309" s="723"/>
      <c r="G2309" s="723"/>
      <c r="H2309" s="723"/>
      <c r="I2309" s="723"/>
      <c r="J2309" s="723"/>
      <c r="K2309" s="723"/>
      <c r="L2309" s="723"/>
      <c r="M2309" s="723"/>
      <c r="N2309" s="723"/>
      <c r="O2309" s="724"/>
      <c r="P2309" s="639"/>
      <c r="Q2309" s="639"/>
      <c r="R2309" s="639"/>
      <c r="S2309" s="639"/>
      <c r="T2309" s="639"/>
      <c r="U2309" s="639"/>
      <c r="V2309" s="639"/>
      <c r="W2309" s="639"/>
      <c r="X2309" s="639"/>
      <c r="Y2309" s="639"/>
      <c r="Z2309" s="639"/>
      <c r="AA2309" s="639"/>
      <c r="AB2309" s="639"/>
      <c r="AC2309" s="639"/>
      <c r="AD2309" s="639"/>
      <c r="AI2309">
        <f t="shared" si="1697"/>
        <v>0</v>
      </c>
      <c r="AJ2309">
        <f t="shared" si="1698"/>
        <v>0</v>
      </c>
      <c r="AK2309">
        <f t="shared" si="1699"/>
        <v>0</v>
      </c>
      <c r="AL2309">
        <f t="shared" si="1700"/>
        <v>0</v>
      </c>
      <c r="AM2309">
        <f t="shared" si="1701"/>
        <v>0</v>
      </c>
      <c r="AN2309">
        <f t="shared" si="1702"/>
        <v>0</v>
      </c>
      <c r="AO2309">
        <f t="shared" si="1703"/>
        <v>0</v>
      </c>
      <c r="AP2309">
        <f t="shared" si="1704"/>
        <v>0</v>
      </c>
      <c r="AQ2309">
        <f t="shared" si="1705"/>
        <v>0</v>
      </c>
      <c r="AR2309">
        <f t="shared" si="1706"/>
        <v>0</v>
      </c>
      <c r="AS2309">
        <f t="shared" si="1707"/>
        <v>0</v>
      </c>
      <c r="AT2309">
        <f t="shared" si="1708"/>
        <v>0</v>
      </c>
      <c r="AU2309">
        <f t="shared" si="1709"/>
        <v>0</v>
      </c>
      <c r="AV2309">
        <f t="shared" si="1710"/>
        <v>0</v>
      </c>
      <c r="AW2309">
        <f t="shared" si="1711"/>
        <v>0</v>
      </c>
      <c r="AX2309">
        <f t="shared" si="1712"/>
        <v>0</v>
      </c>
      <c r="AY2309">
        <f t="shared" si="1713"/>
        <v>0</v>
      </c>
      <c r="AZ2309">
        <f t="shared" si="1714"/>
        <v>0</v>
      </c>
      <c r="BA2309">
        <f t="shared" si="1715"/>
        <v>0</v>
      </c>
      <c r="BB2309">
        <f t="shared" si="1716"/>
        <v>0</v>
      </c>
      <c r="BE2309"/>
    </row>
    <row r="2310" spans="3:57" ht="15" customHeight="1">
      <c r="C2310" s="74" t="s">
        <v>5037</v>
      </c>
      <c r="D2310" s="855" t="str">
        <f>IF(CNGE_2026_M1_Secc1_Sub1!$D48="","",CNGE_2026_M1_Secc1_Sub1!$D48)</f>
        <v/>
      </c>
      <c r="E2310" s="723"/>
      <c r="F2310" s="723"/>
      <c r="G2310" s="723"/>
      <c r="H2310" s="723"/>
      <c r="I2310" s="723"/>
      <c r="J2310" s="723"/>
      <c r="K2310" s="723"/>
      <c r="L2310" s="723"/>
      <c r="M2310" s="723"/>
      <c r="N2310" s="723"/>
      <c r="O2310" s="724"/>
      <c r="P2310" s="639"/>
      <c r="Q2310" s="639"/>
      <c r="R2310" s="639"/>
      <c r="S2310" s="639"/>
      <c r="T2310" s="639"/>
      <c r="U2310" s="639"/>
      <c r="V2310" s="639"/>
      <c r="W2310" s="639"/>
      <c r="X2310" s="639"/>
      <c r="Y2310" s="639"/>
      <c r="Z2310" s="639"/>
      <c r="AA2310" s="639"/>
      <c r="AB2310" s="639"/>
      <c r="AC2310" s="639"/>
      <c r="AD2310" s="639"/>
      <c r="AI2310">
        <f t="shared" si="1697"/>
        <v>0</v>
      </c>
      <c r="AJ2310">
        <f t="shared" si="1698"/>
        <v>0</v>
      </c>
      <c r="AK2310">
        <f t="shared" si="1699"/>
        <v>0</v>
      </c>
      <c r="AL2310">
        <f t="shared" si="1700"/>
        <v>0</v>
      </c>
      <c r="AM2310">
        <f t="shared" si="1701"/>
        <v>0</v>
      </c>
      <c r="AN2310">
        <f t="shared" si="1702"/>
        <v>0</v>
      </c>
      <c r="AO2310">
        <f t="shared" si="1703"/>
        <v>0</v>
      </c>
      <c r="AP2310">
        <f t="shared" si="1704"/>
        <v>0</v>
      </c>
      <c r="AQ2310">
        <f t="shared" si="1705"/>
        <v>0</v>
      </c>
      <c r="AR2310">
        <f t="shared" si="1706"/>
        <v>0</v>
      </c>
      <c r="AS2310">
        <f t="shared" si="1707"/>
        <v>0</v>
      </c>
      <c r="AT2310">
        <f t="shared" si="1708"/>
        <v>0</v>
      </c>
      <c r="AU2310">
        <f t="shared" si="1709"/>
        <v>0</v>
      </c>
      <c r="AV2310">
        <f t="shared" si="1710"/>
        <v>0</v>
      </c>
      <c r="AW2310">
        <f t="shared" si="1711"/>
        <v>0</v>
      </c>
      <c r="AX2310">
        <f t="shared" si="1712"/>
        <v>0</v>
      </c>
      <c r="AY2310">
        <f t="shared" si="1713"/>
        <v>0</v>
      </c>
      <c r="AZ2310">
        <f t="shared" si="1714"/>
        <v>0</v>
      </c>
      <c r="BA2310">
        <f t="shared" si="1715"/>
        <v>0</v>
      </c>
      <c r="BB2310">
        <f t="shared" si="1716"/>
        <v>0</v>
      </c>
      <c r="BE2310"/>
    </row>
    <row r="2311" spans="3:57" ht="15" customHeight="1">
      <c r="C2311" s="74" t="s">
        <v>5039</v>
      </c>
      <c r="D2311" s="855" t="str">
        <f>IF(CNGE_2026_M1_Secc1_Sub1!$D49="","",CNGE_2026_M1_Secc1_Sub1!$D49)</f>
        <v/>
      </c>
      <c r="E2311" s="723"/>
      <c r="F2311" s="723"/>
      <c r="G2311" s="723"/>
      <c r="H2311" s="723"/>
      <c r="I2311" s="723"/>
      <c r="J2311" s="723"/>
      <c r="K2311" s="723"/>
      <c r="L2311" s="723"/>
      <c r="M2311" s="723"/>
      <c r="N2311" s="723"/>
      <c r="O2311" s="724"/>
      <c r="P2311" s="639"/>
      <c r="Q2311" s="639"/>
      <c r="R2311" s="639"/>
      <c r="S2311" s="639"/>
      <c r="T2311" s="639"/>
      <c r="U2311" s="639"/>
      <c r="V2311" s="639"/>
      <c r="W2311" s="639"/>
      <c r="X2311" s="639"/>
      <c r="Y2311" s="639"/>
      <c r="Z2311" s="639"/>
      <c r="AA2311" s="639"/>
      <c r="AB2311" s="639"/>
      <c r="AC2311" s="639"/>
      <c r="AD2311" s="639"/>
      <c r="AI2311">
        <f t="shared" si="1697"/>
        <v>0</v>
      </c>
      <c r="AJ2311">
        <f t="shared" si="1698"/>
        <v>0</v>
      </c>
      <c r="AK2311">
        <f t="shared" si="1699"/>
        <v>0</v>
      </c>
      <c r="AL2311">
        <f t="shared" si="1700"/>
        <v>0</v>
      </c>
      <c r="AM2311">
        <f t="shared" si="1701"/>
        <v>0</v>
      </c>
      <c r="AN2311">
        <f t="shared" si="1702"/>
        <v>0</v>
      </c>
      <c r="AO2311">
        <f t="shared" si="1703"/>
        <v>0</v>
      </c>
      <c r="AP2311">
        <f t="shared" si="1704"/>
        <v>0</v>
      </c>
      <c r="AQ2311">
        <f t="shared" si="1705"/>
        <v>0</v>
      </c>
      <c r="AR2311">
        <f t="shared" si="1706"/>
        <v>0</v>
      </c>
      <c r="AS2311">
        <f t="shared" si="1707"/>
        <v>0</v>
      </c>
      <c r="AT2311">
        <f t="shared" si="1708"/>
        <v>0</v>
      </c>
      <c r="AU2311">
        <f t="shared" si="1709"/>
        <v>0</v>
      </c>
      <c r="AV2311">
        <f t="shared" si="1710"/>
        <v>0</v>
      </c>
      <c r="AW2311">
        <f t="shared" si="1711"/>
        <v>0</v>
      </c>
      <c r="AX2311">
        <f t="shared" si="1712"/>
        <v>0</v>
      </c>
      <c r="AY2311">
        <f t="shared" si="1713"/>
        <v>0</v>
      </c>
      <c r="AZ2311">
        <f t="shared" si="1714"/>
        <v>0</v>
      </c>
      <c r="BA2311">
        <f t="shared" si="1715"/>
        <v>0</v>
      </c>
      <c r="BB2311">
        <f t="shared" si="1716"/>
        <v>0</v>
      </c>
    </row>
    <row r="2312" spans="3:57" ht="15" customHeight="1">
      <c r="C2312" s="74" t="s">
        <v>5040</v>
      </c>
      <c r="D2312" s="855" t="str">
        <f>IF(CNGE_2026_M1_Secc1_Sub1!$D50="","",CNGE_2026_M1_Secc1_Sub1!$D50)</f>
        <v/>
      </c>
      <c r="E2312" s="723"/>
      <c r="F2312" s="723"/>
      <c r="G2312" s="723"/>
      <c r="H2312" s="723"/>
      <c r="I2312" s="723"/>
      <c r="J2312" s="723"/>
      <c r="K2312" s="723"/>
      <c r="L2312" s="723"/>
      <c r="M2312" s="723"/>
      <c r="N2312" s="723"/>
      <c r="O2312" s="724"/>
      <c r="P2312" s="639"/>
      <c r="Q2312" s="639"/>
      <c r="R2312" s="639"/>
      <c r="S2312" s="639"/>
      <c r="T2312" s="639"/>
      <c r="U2312" s="639"/>
      <c r="V2312" s="639"/>
      <c r="W2312" s="639"/>
      <c r="X2312" s="639"/>
      <c r="Y2312" s="639"/>
      <c r="Z2312" s="639"/>
      <c r="AA2312" s="639"/>
      <c r="AB2312" s="639"/>
      <c r="AC2312" s="639"/>
      <c r="AD2312" s="639"/>
      <c r="AI2312">
        <f t="shared" si="1697"/>
        <v>0</v>
      </c>
      <c r="AJ2312">
        <f t="shared" si="1698"/>
        <v>0</v>
      </c>
      <c r="AK2312">
        <f t="shared" si="1699"/>
        <v>0</v>
      </c>
      <c r="AL2312">
        <f t="shared" si="1700"/>
        <v>0</v>
      </c>
      <c r="AM2312">
        <f t="shared" si="1701"/>
        <v>0</v>
      </c>
      <c r="AN2312">
        <f t="shared" si="1702"/>
        <v>0</v>
      </c>
      <c r="AO2312">
        <f t="shared" si="1703"/>
        <v>0</v>
      </c>
      <c r="AP2312">
        <f t="shared" si="1704"/>
        <v>0</v>
      </c>
      <c r="AQ2312">
        <f t="shared" si="1705"/>
        <v>0</v>
      </c>
      <c r="AR2312">
        <f t="shared" si="1706"/>
        <v>0</v>
      </c>
      <c r="AS2312">
        <f t="shared" si="1707"/>
        <v>0</v>
      </c>
      <c r="AT2312">
        <f t="shared" si="1708"/>
        <v>0</v>
      </c>
      <c r="AU2312">
        <f t="shared" si="1709"/>
        <v>0</v>
      </c>
      <c r="AV2312">
        <f t="shared" si="1710"/>
        <v>0</v>
      </c>
      <c r="AW2312">
        <f t="shared" si="1711"/>
        <v>0</v>
      </c>
      <c r="AX2312">
        <f t="shared" si="1712"/>
        <v>0</v>
      </c>
      <c r="AY2312">
        <f t="shared" si="1713"/>
        <v>0</v>
      </c>
      <c r="AZ2312">
        <f t="shared" si="1714"/>
        <v>0</v>
      </c>
      <c r="BA2312">
        <f t="shared" si="1715"/>
        <v>0</v>
      </c>
      <c r="BB2312">
        <f t="shared" si="1716"/>
        <v>0</v>
      </c>
      <c r="BE2312"/>
    </row>
    <row r="2313" spans="3:57" ht="15" customHeight="1">
      <c r="C2313" s="74" t="s">
        <v>5042</v>
      </c>
      <c r="D2313" s="855" t="str">
        <f>IF(CNGE_2026_M1_Secc1_Sub1!$D51="","",CNGE_2026_M1_Secc1_Sub1!$D51)</f>
        <v/>
      </c>
      <c r="E2313" s="723"/>
      <c r="F2313" s="723"/>
      <c r="G2313" s="723"/>
      <c r="H2313" s="723"/>
      <c r="I2313" s="723"/>
      <c r="J2313" s="723"/>
      <c r="K2313" s="723"/>
      <c r="L2313" s="723"/>
      <c r="M2313" s="723"/>
      <c r="N2313" s="723"/>
      <c r="O2313" s="724"/>
      <c r="P2313" s="639"/>
      <c r="Q2313" s="639"/>
      <c r="R2313" s="639"/>
      <c r="S2313" s="639"/>
      <c r="T2313" s="639"/>
      <c r="U2313" s="639"/>
      <c r="V2313" s="639"/>
      <c r="W2313" s="639"/>
      <c r="X2313" s="639"/>
      <c r="Y2313" s="639"/>
      <c r="Z2313" s="639"/>
      <c r="AA2313" s="639"/>
      <c r="AB2313" s="639"/>
      <c r="AC2313" s="639"/>
      <c r="AD2313" s="639"/>
      <c r="AI2313">
        <f t="shared" si="1697"/>
        <v>0</v>
      </c>
      <c r="AJ2313">
        <f t="shared" si="1698"/>
        <v>0</v>
      </c>
      <c r="AK2313">
        <f t="shared" si="1699"/>
        <v>0</v>
      </c>
      <c r="AL2313">
        <f t="shared" si="1700"/>
        <v>0</v>
      </c>
      <c r="AM2313">
        <f t="shared" si="1701"/>
        <v>0</v>
      </c>
      <c r="AN2313">
        <f t="shared" si="1702"/>
        <v>0</v>
      </c>
      <c r="AO2313">
        <f t="shared" si="1703"/>
        <v>0</v>
      </c>
      <c r="AP2313">
        <f t="shared" si="1704"/>
        <v>0</v>
      </c>
      <c r="AQ2313">
        <f t="shared" si="1705"/>
        <v>0</v>
      </c>
      <c r="AR2313">
        <f t="shared" si="1706"/>
        <v>0</v>
      </c>
      <c r="AS2313">
        <f t="shared" si="1707"/>
        <v>0</v>
      </c>
      <c r="AT2313">
        <f t="shared" si="1708"/>
        <v>0</v>
      </c>
      <c r="AU2313">
        <f t="shared" si="1709"/>
        <v>0</v>
      </c>
      <c r="AV2313">
        <f t="shared" si="1710"/>
        <v>0</v>
      </c>
      <c r="AW2313">
        <f t="shared" si="1711"/>
        <v>0</v>
      </c>
      <c r="AX2313">
        <f t="shared" si="1712"/>
        <v>0</v>
      </c>
      <c r="AY2313">
        <f t="shared" si="1713"/>
        <v>0</v>
      </c>
      <c r="AZ2313">
        <f t="shared" si="1714"/>
        <v>0</v>
      </c>
      <c r="BA2313">
        <f t="shared" si="1715"/>
        <v>0</v>
      </c>
      <c r="BB2313">
        <f t="shared" si="1716"/>
        <v>0</v>
      </c>
      <c r="BE2313"/>
    </row>
    <row r="2314" spans="3:57" ht="15" customHeight="1">
      <c r="C2314" s="74" t="s">
        <v>5043</v>
      </c>
      <c r="D2314" s="855" t="str">
        <f>IF(CNGE_2026_M1_Secc1_Sub1!$D52="","",CNGE_2026_M1_Secc1_Sub1!$D52)</f>
        <v/>
      </c>
      <c r="E2314" s="723"/>
      <c r="F2314" s="723"/>
      <c r="G2314" s="723"/>
      <c r="H2314" s="723"/>
      <c r="I2314" s="723"/>
      <c r="J2314" s="723"/>
      <c r="K2314" s="723"/>
      <c r="L2314" s="723"/>
      <c r="M2314" s="723"/>
      <c r="N2314" s="723"/>
      <c r="O2314" s="724"/>
      <c r="P2314" s="639"/>
      <c r="Q2314" s="639"/>
      <c r="R2314" s="639"/>
      <c r="S2314" s="639"/>
      <c r="T2314" s="639"/>
      <c r="U2314" s="639"/>
      <c r="V2314" s="639"/>
      <c r="W2314" s="639"/>
      <c r="X2314" s="639"/>
      <c r="Y2314" s="639"/>
      <c r="Z2314" s="639"/>
      <c r="AA2314" s="639"/>
      <c r="AB2314" s="639"/>
      <c r="AC2314" s="639"/>
      <c r="AD2314" s="639"/>
      <c r="AI2314">
        <f t="shared" si="1697"/>
        <v>0</v>
      </c>
      <c r="AJ2314">
        <f t="shared" si="1698"/>
        <v>0</v>
      </c>
      <c r="AK2314">
        <f t="shared" si="1699"/>
        <v>0</v>
      </c>
      <c r="AL2314">
        <f t="shared" si="1700"/>
        <v>0</v>
      </c>
      <c r="AM2314">
        <f t="shared" si="1701"/>
        <v>0</v>
      </c>
      <c r="AN2314">
        <f t="shared" si="1702"/>
        <v>0</v>
      </c>
      <c r="AO2314">
        <f t="shared" si="1703"/>
        <v>0</v>
      </c>
      <c r="AP2314">
        <f t="shared" si="1704"/>
        <v>0</v>
      </c>
      <c r="AQ2314">
        <f t="shared" si="1705"/>
        <v>0</v>
      </c>
      <c r="AR2314">
        <f t="shared" si="1706"/>
        <v>0</v>
      </c>
      <c r="AS2314">
        <f t="shared" si="1707"/>
        <v>0</v>
      </c>
      <c r="AT2314">
        <f t="shared" si="1708"/>
        <v>0</v>
      </c>
      <c r="AU2314">
        <f t="shared" si="1709"/>
        <v>0</v>
      </c>
      <c r="AV2314">
        <f t="shared" si="1710"/>
        <v>0</v>
      </c>
      <c r="AW2314">
        <f t="shared" si="1711"/>
        <v>0</v>
      </c>
      <c r="AX2314">
        <f t="shared" si="1712"/>
        <v>0</v>
      </c>
      <c r="AY2314">
        <f t="shared" si="1713"/>
        <v>0</v>
      </c>
      <c r="AZ2314">
        <f t="shared" si="1714"/>
        <v>0</v>
      </c>
      <c r="BA2314">
        <f t="shared" si="1715"/>
        <v>0</v>
      </c>
      <c r="BB2314">
        <f t="shared" si="1716"/>
        <v>0</v>
      </c>
    </row>
    <row r="2315" spans="3:57" ht="15" customHeight="1">
      <c r="C2315" s="74" t="s">
        <v>5044</v>
      </c>
      <c r="D2315" s="855" t="str">
        <f>IF(CNGE_2026_M1_Secc1_Sub1!$D53="","",CNGE_2026_M1_Secc1_Sub1!$D53)</f>
        <v/>
      </c>
      <c r="E2315" s="723"/>
      <c r="F2315" s="723"/>
      <c r="G2315" s="723"/>
      <c r="H2315" s="723"/>
      <c r="I2315" s="723"/>
      <c r="J2315" s="723"/>
      <c r="K2315" s="723"/>
      <c r="L2315" s="723"/>
      <c r="M2315" s="723"/>
      <c r="N2315" s="723"/>
      <c r="O2315" s="724"/>
      <c r="P2315" s="639"/>
      <c r="Q2315" s="639"/>
      <c r="R2315" s="639"/>
      <c r="S2315" s="639"/>
      <c r="T2315" s="639"/>
      <c r="U2315" s="639"/>
      <c r="V2315" s="639"/>
      <c r="W2315" s="639"/>
      <c r="X2315" s="639"/>
      <c r="Y2315" s="639"/>
      <c r="Z2315" s="639"/>
      <c r="AA2315" s="639"/>
      <c r="AB2315" s="639"/>
      <c r="AC2315" s="639"/>
      <c r="AD2315" s="639"/>
      <c r="AI2315">
        <f t="shared" si="1697"/>
        <v>0</v>
      </c>
      <c r="AJ2315">
        <f t="shared" si="1698"/>
        <v>0</v>
      </c>
      <c r="AK2315">
        <f t="shared" si="1699"/>
        <v>0</v>
      </c>
      <c r="AL2315">
        <f t="shared" si="1700"/>
        <v>0</v>
      </c>
      <c r="AM2315">
        <f t="shared" si="1701"/>
        <v>0</v>
      </c>
      <c r="AN2315">
        <f t="shared" si="1702"/>
        <v>0</v>
      </c>
      <c r="AO2315">
        <f t="shared" si="1703"/>
        <v>0</v>
      </c>
      <c r="AP2315">
        <f t="shared" si="1704"/>
        <v>0</v>
      </c>
      <c r="AQ2315">
        <f t="shared" si="1705"/>
        <v>0</v>
      </c>
      <c r="AR2315">
        <f t="shared" si="1706"/>
        <v>0</v>
      </c>
      <c r="AS2315">
        <f t="shared" si="1707"/>
        <v>0</v>
      </c>
      <c r="AT2315">
        <f t="shared" si="1708"/>
        <v>0</v>
      </c>
      <c r="AU2315">
        <f t="shared" si="1709"/>
        <v>0</v>
      </c>
      <c r="AV2315">
        <f t="shared" si="1710"/>
        <v>0</v>
      </c>
      <c r="AW2315">
        <f t="shared" si="1711"/>
        <v>0</v>
      </c>
      <c r="AX2315">
        <f t="shared" si="1712"/>
        <v>0</v>
      </c>
      <c r="AY2315">
        <f t="shared" si="1713"/>
        <v>0</v>
      </c>
      <c r="AZ2315">
        <f t="shared" si="1714"/>
        <v>0</v>
      </c>
      <c r="BA2315">
        <f t="shared" si="1715"/>
        <v>0</v>
      </c>
      <c r="BB2315">
        <f t="shared" si="1716"/>
        <v>0</v>
      </c>
      <c r="BE2315"/>
    </row>
    <row r="2316" spans="3:57" ht="15" customHeight="1">
      <c r="C2316" s="74" t="s">
        <v>5045</v>
      </c>
      <c r="D2316" s="855" t="str">
        <f>IF(CNGE_2026_M1_Secc1_Sub1!$D54="","",CNGE_2026_M1_Secc1_Sub1!$D54)</f>
        <v/>
      </c>
      <c r="E2316" s="723"/>
      <c r="F2316" s="723"/>
      <c r="G2316" s="723"/>
      <c r="H2316" s="723"/>
      <c r="I2316" s="723"/>
      <c r="J2316" s="723"/>
      <c r="K2316" s="723"/>
      <c r="L2316" s="723"/>
      <c r="M2316" s="723"/>
      <c r="N2316" s="723"/>
      <c r="O2316" s="724"/>
      <c r="P2316" s="639"/>
      <c r="Q2316" s="639"/>
      <c r="R2316" s="639"/>
      <c r="S2316" s="639"/>
      <c r="T2316" s="639"/>
      <c r="U2316" s="639"/>
      <c r="V2316" s="639"/>
      <c r="W2316" s="639"/>
      <c r="X2316" s="639"/>
      <c r="Y2316" s="639"/>
      <c r="Z2316" s="639"/>
      <c r="AA2316" s="639"/>
      <c r="AB2316" s="639"/>
      <c r="AC2316" s="639"/>
      <c r="AD2316" s="639"/>
      <c r="AI2316">
        <f t="shared" si="1697"/>
        <v>0</v>
      </c>
      <c r="AJ2316">
        <f t="shared" si="1698"/>
        <v>0</v>
      </c>
      <c r="AK2316">
        <f t="shared" si="1699"/>
        <v>0</v>
      </c>
      <c r="AL2316">
        <f t="shared" si="1700"/>
        <v>0</v>
      </c>
      <c r="AM2316">
        <f t="shared" si="1701"/>
        <v>0</v>
      </c>
      <c r="AN2316">
        <f t="shared" si="1702"/>
        <v>0</v>
      </c>
      <c r="AO2316">
        <f t="shared" si="1703"/>
        <v>0</v>
      </c>
      <c r="AP2316">
        <f t="shared" si="1704"/>
        <v>0</v>
      </c>
      <c r="AQ2316">
        <f t="shared" si="1705"/>
        <v>0</v>
      </c>
      <c r="AR2316">
        <f t="shared" si="1706"/>
        <v>0</v>
      </c>
      <c r="AS2316">
        <f t="shared" si="1707"/>
        <v>0</v>
      </c>
      <c r="AT2316">
        <f t="shared" si="1708"/>
        <v>0</v>
      </c>
      <c r="AU2316">
        <f t="shared" si="1709"/>
        <v>0</v>
      </c>
      <c r="AV2316">
        <f t="shared" si="1710"/>
        <v>0</v>
      </c>
      <c r="AW2316">
        <f t="shared" si="1711"/>
        <v>0</v>
      </c>
      <c r="AX2316">
        <f t="shared" si="1712"/>
        <v>0</v>
      </c>
      <c r="AY2316">
        <f t="shared" si="1713"/>
        <v>0</v>
      </c>
      <c r="AZ2316">
        <f t="shared" si="1714"/>
        <v>0</v>
      </c>
      <c r="BA2316">
        <f t="shared" si="1715"/>
        <v>0</v>
      </c>
      <c r="BB2316">
        <f t="shared" si="1716"/>
        <v>0</v>
      </c>
      <c r="BE2316"/>
    </row>
    <row r="2317" spans="3:57" ht="15" customHeight="1">
      <c r="C2317" s="74" t="s">
        <v>5046</v>
      </c>
      <c r="D2317" s="855" t="str">
        <f>IF(CNGE_2026_M1_Secc1_Sub1!$D55="","",CNGE_2026_M1_Secc1_Sub1!$D55)</f>
        <v/>
      </c>
      <c r="E2317" s="723"/>
      <c r="F2317" s="723"/>
      <c r="G2317" s="723"/>
      <c r="H2317" s="723"/>
      <c r="I2317" s="723"/>
      <c r="J2317" s="723"/>
      <c r="K2317" s="723"/>
      <c r="L2317" s="723"/>
      <c r="M2317" s="723"/>
      <c r="N2317" s="723"/>
      <c r="O2317" s="724"/>
      <c r="P2317" s="639"/>
      <c r="Q2317" s="639"/>
      <c r="R2317" s="639"/>
      <c r="S2317" s="639"/>
      <c r="T2317" s="639"/>
      <c r="U2317" s="639"/>
      <c r="V2317" s="639"/>
      <c r="W2317" s="639"/>
      <c r="X2317" s="639"/>
      <c r="Y2317" s="639"/>
      <c r="Z2317" s="639"/>
      <c r="AA2317" s="639"/>
      <c r="AB2317" s="639"/>
      <c r="AC2317" s="639"/>
      <c r="AD2317" s="639"/>
      <c r="AI2317">
        <f t="shared" si="1697"/>
        <v>0</v>
      </c>
      <c r="AJ2317">
        <f t="shared" si="1698"/>
        <v>0</v>
      </c>
      <c r="AK2317">
        <f t="shared" si="1699"/>
        <v>0</v>
      </c>
      <c r="AL2317">
        <f t="shared" si="1700"/>
        <v>0</v>
      </c>
      <c r="AM2317">
        <f t="shared" si="1701"/>
        <v>0</v>
      </c>
      <c r="AN2317">
        <f t="shared" si="1702"/>
        <v>0</v>
      </c>
      <c r="AO2317">
        <f t="shared" si="1703"/>
        <v>0</v>
      </c>
      <c r="AP2317">
        <f t="shared" si="1704"/>
        <v>0</v>
      </c>
      <c r="AQ2317">
        <f t="shared" si="1705"/>
        <v>0</v>
      </c>
      <c r="AR2317">
        <f t="shared" si="1706"/>
        <v>0</v>
      </c>
      <c r="AS2317">
        <f t="shared" si="1707"/>
        <v>0</v>
      </c>
      <c r="AT2317">
        <f t="shared" si="1708"/>
        <v>0</v>
      </c>
      <c r="AU2317">
        <f t="shared" si="1709"/>
        <v>0</v>
      </c>
      <c r="AV2317">
        <f t="shared" si="1710"/>
        <v>0</v>
      </c>
      <c r="AW2317">
        <f t="shared" si="1711"/>
        <v>0</v>
      </c>
      <c r="AX2317">
        <f t="shared" si="1712"/>
        <v>0</v>
      </c>
      <c r="AY2317">
        <f t="shared" si="1713"/>
        <v>0</v>
      </c>
      <c r="AZ2317">
        <f t="shared" si="1714"/>
        <v>0</v>
      </c>
      <c r="BA2317">
        <f t="shared" si="1715"/>
        <v>0</v>
      </c>
      <c r="BB2317">
        <f t="shared" si="1716"/>
        <v>0</v>
      </c>
    </row>
    <row r="2318" spans="3:57" ht="15" customHeight="1">
      <c r="C2318" s="74" t="s">
        <v>5047</v>
      </c>
      <c r="D2318" s="855" t="str">
        <f>IF(CNGE_2026_M1_Secc1_Sub1!$D56="","",CNGE_2026_M1_Secc1_Sub1!$D56)</f>
        <v/>
      </c>
      <c r="E2318" s="723"/>
      <c r="F2318" s="723"/>
      <c r="G2318" s="723"/>
      <c r="H2318" s="723"/>
      <c r="I2318" s="723"/>
      <c r="J2318" s="723"/>
      <c r="K2318" s="723"/>
      <c r="L2318" s="723"/>
      <c r="M2318" s="723"/>
      <c r="N2318" s="723"/>
      <c r="O2318" s="724"/>
      <c r="P2318" s="639"/>
      <c r="Q2318" s="639"/>
      <c r="R2318" s="639"/>
      <c r="S2318" s="639"/>
      <c r="T2318" s="639"/>
      <c r="U2318" s="639"/>
      <c r="V2318" s="639"/>
      <c r="W2318" s="639"/>
      <c r="X2318" s="639"/>
      <c r="Y2318" s="639"/>
      <c r="Z2318" s="639"/>
      <c r="AA2318" s="639"/>
      <c r="AB2318" s="639"/>
      <c r="AC2318" s="639"/>
      <c r="AD2318" s="639"/>
      <c r="AI2318">
        <f t="shared" si="1697"/>
        <v>0</v>
      </c>
      <c r="AJ2318">
        <f t="shared" si="1698"/>
        <v>0</v>
      </c>
      <c r="AK2318">
        <f t="shared" si="1699"/>
        <v>0</v>
      </c>
      <c r="AL2318">
        <f t="shared" si="1700"/>
        <v>0</v>
      </c>
      <c r="AM2318">
        <f t="shared" si="1701"/>
        <v>0</v>
      </c>
      <c r="AN2318">
        <f t="shared" si="1702"/>
        <v>0</v>
      </c>
      <c r="AO2318">
        <f t="shared" si="1703"/>
        <v>0</v>
      </c>
      <c r="AP2318">
        <f t="shared" si="1704"/>
        <v>0</v>
      </c>
      <c r="AQ2318">
        <f t="shared" si="1705"/>
        <v>0</v>
      </c>
      <c r="AR2318">
        <f t="shared" si="1706"/>
        <v>0</v>
      </c>
      <c r="AS2318">
        <f t="shared" si="1707"/>
        <v>0</v>
      </c>
      <c r="AT2318">
        <f t="shared" si="1708"/>
        <v>0</v>
      </c>
      <c r="AU2318">
        <f t="shared" si="1709"/>
        <v>0</v>
      </c>
      <c r="AV2318">
        <f t="shared" si="1710"/>
        <v>0</v>
      </c>
      <c r="AW2318">
        <f t="shared" si="1711"/>
        <v>0</v>
      </c>
      <c r="AX2318">
        <f t="shared" si="1712"/>
        <v>0</v>
      </c>
      <c r="AY2318">
        <f t="shared" si="1713"/>
        <v>0</v>
      </c>
      <c r="AZ2318">
        <f t="shared" si="1714"/>
        <v>0</v>
      </c>
      <c r="BA2318">
        <f t="shared" si="1715"/>
        <v>0</v>
      </c>
      <c r="BB2318">
        <f t="shared" si="1716"/>
        <v>0</v>
      </c>
      <c r="BE2318"/>
    </row>
    <row r="2319" spans="3:57" ht="15" customHeight="1">
      <c r="C2319" s="74" t="s">
        <v>5048</v>
      </c>
      <c r="D2319" s="855" t="str">
        <f>IF(CNGE_2026_M1_Secc1_Sub1!$D57="","",CNGE_2026_M1_Secc1_Sub1!$D57)</f>
        <v/>
      </c>
      <c r="E2319" s="723"/>
      <c r="F2319" s="723"/>
      <c r="G2319" s="723"/>
      <c r="H2319" s="723"/>
      <c r="I2319" s="723"/>
      <c r="J2319" s="723"/>
      <c r="K2319" s="723"/>
      <c r="L2319" s="723"/>
      <c r="M2319" s="723"/>
      <c r="N2319" s="723"/>
      <c r="O2319" s="724"/>
      <c r="P2319" s="639"/>
      <c r="Q2319" s="639"/>
      <c r="R2319" s="639"/>
      <c r="S2319" s="639"/>
      <c r="T2319" s="639"/>
      <c r="U2319" s="639"/>
      <c r="V2319" s="639"/>
      <c r="W2319" s="639"/>
      <c r="X2319" s="639"/>
      <c r="Y2319" s="639"/>
      <c r="Z2319" s="639"/>
      <c r="AA2319" s="639"/>
      <c r="AB2319" s="639"/>
      <c r="AC2319" s="639"/>
      <c r="AD2319" s="639"/>
      <c r="AI2319">
        <f t="shared" si="1697"/>
        <v>0</v>
      </c>
      <c r="AJ2319">
        <f t="shared" si="1698"/>
        <v>0</v>
      </c>
      <c r="AK2319">
        <f t="shared" si="1699"/>
        <v>0</v>
      </c>
      <c r="AL2319">
        <f t="shared" si="1700"/>
        <v>0</v>
      </c>
      <c r="AM2319">
        <f t="shared" si="1701"/>
        <v>0</v>
      </c>
      <c r="AN2319">
        <f t="shared" si="1702"/>
        <v>0</v>
      </c>
      <c r="AO2319">
        <f t="shared" si="1703"/>
        <v>0</v>
      </c>
      <c r="AP2319">
        <f t="shared" si="1704"/>
        <v>0</v>
      </c>
      <c r="AQ2319">
        <f t="shared" si="1705"/>
        <v>0</v>
      </c>
      <c r="AR2319">
        <f t="shared" si="1706"/>
        <v>0</v>
      </c>
      <c r="AS2319">
        <f t="shared" si="1707"/>
        <v>0</v>
      </c>
      <c r="AT2319">
        <f t="shared" si="1708"/>
        <v>0</v>
      </c>
      <c r="AU2319">
        <f t="shared" si="1709"/>
        <v>0</v>
      </c>
      <c r="AV2319">
        <f t="shared" si="1710"/>
        <v>0</v>
      </c>
      <c r="AW2319">
        <f t="shared" si="1711"/>
        <v>0</v>
      </c>
      <c r="AX2319">
        <f t="shared" si="1712"/>
        <v>0</v>
      </c>
      <c r="AY2319">
        <f t="shared" si="1713"/>
        <v>0</v>
      </c>
      <c r="AZ2319">
        <f t="shared" si="1714"/>
        <v>0</v>
      </c>
      <c r="BA2319">
        <f t="shared" si="1715"/>
        <v>0</v>
      </c>
      <c r="BB2319">
        <f t="shared" si="1716"/>
        <v>0</v>
      </c>
      <c r="BE2319"/>
    </row>
    <row r="2320" spans="3:57" ht="15" customHeight="1">
      <c r="C2320" s="74" t="s">
        <v>5049</v>
      </c>
      <c r="D2320" s="855" t="str">
        <f>IF(CNGE_2026_M1_Secc1_Sub1!$D58="","",CNGE_2026_M1_Secc1_Sub1!$D58)</f>
        <v/>
      </c>
      <c r="E2320" s="723"/>
      <c r="F2320" s="723"/>
      <c r="G2320" s="723"/>
      <c r="H2320" s="723"/>
      <c r="I2320" s="723"/>
      <c r="J2320" s="723"/>
      <c r="K2320" s="723"/>
      <c r="L2320" s="723"/>
      <c r="M2320" s="723"/>
      <c r="N2320" s="723"/>
      <c r="O2320" s="724"/>
      <c r="P2320" s="639"/>
      <c r="Q2320" s="639"/>
      <c r="R2320" s="639"/>
      <c r="S2320" s="639"/>
      <c r="T2320" s="639"/>
      <c r="U2320" s="639"/>
      <c r="V2320" s="639"/>
      <c r="W2320" s="639"/>
      <c r="X2320" s="639"/>
      <c r="Y2320" s="639"/>
      <c r="Z2320" s="639"/>
      <c r="AA2320" s="639"/>
      <c r="AB2320" s="639"/>
      <c r="AC2320" s="639"/>
      <c r="AD2320" s="639"/>
      <c r="AI2320">
        <f t="shared" si="1697"/>
        <v>0</v>
      </c>
      <c r="AJ2320">
        <f t="shared" si="1698"/>
        <v>0</v>
      </c>
      <c r="AK2320">
        <f t="shared" si="1699"/>
        <v>0</v>
      </c>
      <c r="AL2320">
        <f t="shared" si="1700"/>
        <v>0</v>
      </c>
      <c r="AM2320">
        <f t="shared" si="1701"/>
        <v>0</v>
      </c>
      <c r="AN2320">
        <f t="shared" si="1702"/>
        <v>0</v>
      </c>
      <c r="AO2320">
        <f t="shared" si="1703"/>
        <v>0</v>
      </c>
      <c r="AP2320">
        <f t="shared" si="1704"/>
        <v>0</v>
      </c>
      <c r="AQ2320">
        <f t="shared" si="1705"/>
        <v>0</v>
      </c>
      <c r="AR2320">
        <f t="shared" si="1706"/>
        <v>0</v>
      </c>
      <c r="AS2320">
        <f t="shared" si="1707"/>
        <v>0</v>
      </c>
      <c r="AT2320">
        <f t="shared" si="1708"/>
        <v>0</v>
      </c>
      <c r="AU2320">
        <f t="shared" si="1709"/>
        <v>0</v>
      </c>
      <c r="AV2320">
        <f t="shared" si="1710"/>
        <v>0</v>
      </c>
      <c r="AW2320">
        <f t="shared" si="1711"/>
        <v>0</v>
      </c>
      <c r="AX2320">
        <f t="shared" si="1712"/>
        <v>0</v>
      </c>
      <c r="AY2320">
        <f t="shared" si="1713"/>
        <v>0</v>
      </c>
      <c r="AZ2320">
        <f t="shared" si="1714"/>
        <v>0</v>
      </c>
      <c r="BA2320">
        <f t="shared" si="1715"/>
        <v>0</v>
      </c>
      <c r="BB2320">
        <f t="shared" si="1716"/>
        <v>0</v>
      </c>
    </row>
    <row r="2321" spans="3:57" ht="15" customHeight="1">
      <c r="C2321" s="74" t="s">
        <v>5050</v>
      </c>
      <c r="D2321" s="855" t="str">
        <f>IF(CNGE_2026_M1_Secc1_Sub1!$D59="","",CNGE_2026_M1_Secc1_Sub1!$D59)</f>
        <v/>
      </c>
      <c r="E2321" s="723"/>
      <c r="F2321" s="723"/>
      <c r="G2321" s="723"/>
      <c r="H2321" s="723"/>
      <c r="I2321" s="723"/>
      <c r="J2321" s="723"/>
      <c r="K2321" s="723"/>
      <c r="L2321" s="723"/>
      <c r="M2321" s="723"/>
      <c r="N2321" s="723"/>
      <c r="O2321" s="724"/>
      <c r="P2321" s="639"/>
      <c r="Q2321" s="639"/>
      <c r="R2321" s="639"/>
      <c r="S2321" s="639"/>
      <c r="T2321" s="639"/>
      <c r="U2321" s="639"/>
      <c r="V2321" s="639"/>
      <c r="W2321" s="639"/>
      <c r="X2321" s="639"/>
      <c r="Y2321" s="639"/>
      <c r="Z2321" s="639"/>
      <c r="AA2321" s="639"/>
      <c r="AB2321" s="639"/>
      <c r="AC2321" s="639"/>
      <c r="AD2321" s="639"/>
      <c r="AI2321">
        <f t="shared" si="1697"/>
        <v>0</v>
      </c>
      <c r="AJ2321">
        <f t="shared" si="1698"/>
        <v>0</v>
      </c>
      <c r="AK2321">
        <f t="shared" si="1699"/>
        <v>0</v>
      </c>
      <c r="AL2321">
        <f t="shared" si="1700"/>
        <v>0</v>
      </c>
      <c r="AM2321">
        <f t="shared" si="1701"/>
        <v>0</v>
      </c>
      <c r="AN2321">
        <f t="shared" si="1702"/>
        <v>0</v>
      </c>
      <c r="AO2321">
        <f t="shared" si="1703"/>
        <v>0</v>
      </c>
      <c r="AP2321">
        <f t="shared" si="1704"/>
        <v>0</v>
      </c>
      <c r="AQ2321">
        <f t="shared" si="1705"/>
        <v>0</v>
      </c>
      <c r="AR2321">
        <f t="shared" si="1706"/>
        <v>0</v>
      </c>
      <c r="AS2321">
        <f t="shared" si="1707"/>
        <v>0</v>
      </c>
      <c r="AT2321">
        <f t="shared" si="1708"/>
        <v>0</v>
      </c>
      <c r="AU2321">
        <f t="shared" si="1709"/>
        <v>0</v>
      </c>
      <c r="AV2321">
        <f t="shared" si="1710"/>
        <v>0</v>
      </c>
      <c r="AW2321">
        <f t="shared" si="1711"/>
        <v>0</v>
      </c>
      <c r="AX2321">
        <f t="shared" si="1712"/>
        <v>0</v>
      </c>
      <c r="AY2321">
        <f t="shared" si="1713"/>
        <v>0</v>
      </c>
      <c r="AZ2321">
        <f t="shared" si="1714"/>
        <v>0</v>
      </c>
      <c r="BA2321">
        <f t="shared" si="1715"/>
        <v>0</v>
      </c>
      <c r="BB2321">
        <f t="shared" si="1716"/>
        <v>0</v>
      </c>
      <c r="BE2321"/>
    </row>
    <row r="2322" spans="3:57" ht="15" customHeight="1">
      <c r="C2322" s="74" t="s">
        <v>5051</v>
      </c>
      <c r="D2322" s="855" t="str">
        <f>IF(CNGE_2026_M1_Secc1_Sub1!$D60="","",CNGE_2026_M1_Secc1_Sub1!$D60)</f>
        <v/>
      </c>
      <c r="E2322" s="723"/>
      <c r="F2322" s="723"/>
      <c r="G2322" s="723"/>
      <c r="H2322" s="723"/>
      <c r="I2322" s="723"/>
      <c r="J2322" s="723"/>
      <c r="K2322" s="723"/>
      <c r="L2322" s="723"/>
      <c r="M2322" s="723"/>
      <c r="N2322" s="723"/>
      <c r="O2322" s="724"/>
      <c r="P2322" s="639"/>
      <c r="Q2322" s="639"/>
      <c r="R2322" s="639"/>
      <c r="S2322" s="639"/>
      <c r="T2322" s="639"/>
      <c r="U2322" s="639"/>
      <c r="V2322" s="639"/>
      <c r="W2322" s="639"/>
      <c r="X2322" s="639"/>
      <c r="Y2322" s="639"/>
      <c r="Z2322" s="639"/>
      <c r="AA2322" s="639"/>
      <c r="AB2322" s="639"/>
      <c r="AC2322" s="639"/>
      <c r="AD2322" s="639"/>
      <c r="AI2322">
        <f t="shared" si="1697"/>
        <v>0</v>
      </c>
      <c r="AJ2322">
        <f t="shared" si="1698"/>
        <v>0</v>
      </c>
      <c r="AK2322">
        <f t="shared" si="1699"/>
        <v>0</v>
      </c>
      <c r="AL2322">
        <f t="shared" si="1700"/>
        <v>0</v>
      </c>
      <c r="AM2322">
        <f t="shared" si="1701"/>
        <v>0</v>
      </c>
      <c r="AN2322">
        <f t="shared" si="1702"/>
        <v>0</v>
      </c>
      <c r="AO2322">
        <f t="shared" si="1703"/>
        <v>0</v>
      </c>
      <c r="AP2322">
        <f t="shared" si="1704"/>
        <v>0</v>
      </c>
      <c r="AQ2322">
        <f t="shared" si="1705"/>
        <v>0</v>
      </c>
      <c r="AR2322">
        <f t="shared" si="1706"/>
        <v>0</v>
      </c>
      <c r="AS2322">
        <f t="shared" si="1707"/>
        <v>0</v>
      </c>
      <c r="AT2322">
        <f t="shared" si="1708"/>
        <v>0</v>
      </c>
      <c r="AU2322">
        <f t="shared" si="1709"/>
        <v>0</v>
      </c>
      <c r="AV2322">
        <f t="shared" si="1710"/>
        <v>0</v>
      </c>
      <c r="AW2322">
        <f t="shared" si="1711"/>
        <v>0</v>
      </c>
      <c r="AX2322">
        <f t="shared" si="1712"/>
        <v>0</v>
      </c>
      <c r="AY2322">
        <f t="shared" si="1713"/>
        <v>0</v>
      </c>
      <c r="AZ2322">
        <f t="shared" si="1714"/>
        <v>0</v>
      </c>
      <c r="BA2322">
        <f t="shared" si="1715"/>
        <v>0</v>
      </c>
      <c r="BB2322">
        <f t="shared" si="1716"/>
        <v>0</v>
      </c>
      <c r="BE2322"/>
    </row>
    <row r="2323" spans="3:57" ht="15" customHeight="1">
      <c r="C2323" s="74" t="s">
        <v>5052</v>
      </c>
      <c r="D2323" s="855" t="str">
        <f>IF(CNGE_2026_M1_Secc1_Sub1!$D61="","",CNGE_2026_M1_Secc1_Sub1!$D61)</f>
        <v/>
      </c>
      <c r="E2323" s="723"/>
      <c r="F2323" s="723"/>
      <c r="G2323" s="723"/>
      <c r="H2323" s="723"/>
      <c r="I2323" s="723"/>
      <c r="J2323" s="723"/>
      <c r="K2323" s="723"/>
      <c r="L2323" s="723"/>
      <c r="M2323" s="723"/>
      <c r="N2323" s="723"/>
      <c r="O2323" s="724"/>
      <c r="P2323" s="639"/>
      <c r="Q2323" s="639"/>
      <c r="R2323" s="639"/>
      <c r="S2323" s="639"/>
      <c r="T2323" s="639"/>
      <c r="U2323" s="639"/>
      <c r="V2323" s="639"/>
      <c r="W2323" s="639"/>
      <c r="X2323" s="639"/>
      <c r="Y2323" s="639"/>
      <c r="Z2323" s="639"/>
      <c r="AA2323" s="639"/>
      <c r="AB2323" s="639"/>
      <c r="AC2323" s="639"/>
      <c r="AD2323" s="639"/>
      <c r="AI2323">
        <f t="shared" si="1697"/>
        <v>0</v>
      </c>
      <c r="AJ2323">
        <f t="shared" si="1698"/>
        <v>0</v>
      </c>
      <c r="AK2323">
        <f t="shared" si="1699"/>
        <v>0</v>
      </c>
      <c r="AL2323">
        <f t="shared" si="1700"/>
        <v>0</v>
      </c>
      <c r="AM2323">
        <f t="shared" si="1701"/>
        <v>0</v>
      </c>
      <c r="AN2323">
        <f t="shared" si="1702"/>
        <v>0</v>
      </c>
      <c r="AO2323">
        <f t="shared" si="1703"/>
        <v>0</v>
      </c>
      <c r="AP2323">
        <f t="shared" si="1704"/>
        <v>0</v>
      </c>
      <c r="AQ2323">
        <f t="shared" si="1705"/>
        <v>0</v>
      </c>
      <c r="AR2323">
        <f t="shared" si="1706"/>
        <v>0</v>
      </c>
      <c r="AS2323">
        <f t="shared" si="1707"/>
        <v>0</v>
      </c>
      <c r="AT2323">
        <f t="shared" si="1708"/>
        <v>0</v>
      </c>
      <c r="AU2323">
        <f t="shared" si="1709"/>
        <v>0</v>
      </c>
      <c r="AV2323">
        <f t="shared" si="1710"/>
        <v>0</v>
      </c>
      <c r="AW2323">
        <f t="shared" si="1711"/>
        <v>0</v>
      </c>
      <c r="AX2323">
        <f t="shared" si="1712"/>
        <v>0</v>
      </c>
      <c r="AY2323">
        <f t="shared" si="1713"/>
        <v>0</v>
      </c>
      <c r="AZ2323">
        <f t="shared" si="1714"/>
        <v>0</v>
      </c>
      <c r="BA2323">
        <f t="shared" si="1715"/>
        <v>0</v>
      </c>
      <c r="BB2323">
        <f t="shared" si="1716"/>
        <v>0</v>
      </c>
    </row>
    <row r="2324" spans="3:57" ht="15" customHeight="1">
      <c r="C2324" s="74" t="s">
        <v>5053</v>
      </c>
      <c r="D2324" s="855" t="str">
        <f>IF(CNGE_2026_M1_Secc1_Sub1!$D62="","",CNGE_2026_M1_Secc1_Sub1!$D62)</f>
        <v/>
      </c>
      <c r="E2324" s="723"/>
      <c r="F2324" s="723"/>
      <c r="G2324" s="723"/>
      <c r="H2324" s="723"/>
      <c r="I2324" s="723"/>
      <c r="J2324" s="723"/>
      <c r="K2324" s="723"/>
      <c r="L2324" s="723"/>
      <c r="M2324" s="723"/>
      <c r="N2324" s="723"/>
      <c r="O2324" s="724"/>
      <c r="P2324" s="639"/>
      <c r="Q2324" s="639"/>
      <c r="R2324" s="639"/>
      <c r="S2324" s="639"/>
      <c r="T2324" s="639"/>
      <c r="U2324" s="639"/>
      <c r="V2324" s="639"/>
      <c r="W2324" s="639"/>
      <c r="X2324" s="639"/>
      <c r="Y2324" s="639"/>
      <c r="Z2324" s="639"/>
      <c r="AA2324" s="639"/>
      <c r="AB2324" s="639"/>
      <c r="AC2324" s="639"/>
      <c r="AD2324" s="639"/>
      <c r="AI2324">
        <f t="shared" si="1697"/>
        <v>0</v>
      </c>
      <c r="AJ2324">
        <f t="shared" si="1698"/>
        <v>0</v>
      </c>
      <c r="AK2324">
        <f t="shared" si="1699"/>
        <v>0</v>
      </c>
      <c r="AL2324">
        <f t="shared" si="1700"/>
        <v>0</v>
      </c>
      <c r="AM2324">
        <f t="shared" si="1701"/>
        <v>0</v>
      </c>
      <c r="AN2324">
        <f t="shared" si="1702"/>
        <v>0</v>
      </c>
      <c r="AO2324">
        <f t="shared" si="1703"/>
        <v>0</v>
      </c>
      <c r="AP2324">
        <f t="shared" si="1704"/>
        <v>0</v>
      </c>
      <c r="AQ2324">
        <f t="shared" si="1705"/>
        <v>0</v>
      </c>
      <c r="AR2324">
        <f t="shared" si="1706"/>
        <v>0</v>
      </c>
      <c r="AS2324">
        <f t="shared" si="1707"/>
        <v>0</v>
      </c>
      <c r="AT2324">
        <f t="shared" si="1708"/>
        <v>0</v>
      </c>
      <c r="AU2324">
        <f t="shared" si="1709"/>
        <v>0</v>
      </c>
      <c r="AV2324">
        <f t="shared" si="1710"/>
        <v>0</v>
      </c>
      <c r="AW2324">
        <f t="shared" si="1711"/>
        <v>0</v>
      </c>
      <c r="AX2324">
        <f t="shared" si="1712"/>
        <v>0</v>
      </c>
      <c r="AY2324">
        <f t="shared" si="1713"/>
        <v>0</v>
      </c>
      <c r="AZ2324">
        <f t="shared" si="1714"/>
        <v>0</v>
      </c>
      <c r="BA2324">
        <f t="shared" si="1715"/>
        <v>0</v>
      </c>
      <c r="BB2324">
        <f t="shared" si="1716"/>
        <v>0</v>
      </c>
    </row>
    <row r="2325" spans="3:57" ht="15" customHeight="1">
      <c r="C2325" s="74" t="s">
        <v>5054</v>
      </c>
      <c r="D2325" s="855" t="str">
        <f>IF(CNGE_2026_M1_Secc1_Sub1!$D63="","",CNGE_2026_M1_Secc1_Sub1!$D63)</f>
        <v/>
      </c>
      <c r="E2325" s="723"/>
      <c r="F2325" s="723"/>
      <c r="G2325" s="723"/>
      <c r="H2325" s="723"/>
      <c r="I2325" s="723"/>
      <c r="J2325" s="723"/>
      <c r="K2325" s="723"/>
      <c r="L2325" s="723"/>
      <c r="M2325" s="723"/>
      <c r="N2325" s="723"/>
      <c r="O2325" s="724"/>
      <c r="P2325" s="639"/>
      <c r="Q2325" s="639"/>
      <c r="R2325" s="639"/>
      <c r="S2325" s="639"/>
      <c r="T2325" s="639"/>
      <c r="U2325" s="639"/>
      <c r="V2325" s="639"/>
      <c r="W2325" s="639"/>
      <c r="X2325" s="639"/>
      <c r="Y2325" s="639"/>
      <c r="Z2325" s="639"/>
      <c r="AA2325" s="639"/>
      <c r="AB2325" s="639"/>
      <c r="AC2325" s="639"/>
      <c r="AD2325" s="639"/>
      <c r="AI2325">
        <f t="shared" si="1697"/>
        <v>0</v>
      </c>
      <c r="AJ2325">
        <f t="shared" si="1698"/>
        <v>0</v>
      </c>
      <c r="AK2325">
        <f t="shared" si="1699"/>
        <v>0</v>
      </c>
      <c r="AL2325">
        <f t="shared" si="1700"/>
        <v>0</v>
      </c>
      <c r="AM2325">
        <f t="shared" si="1701"/>
        <v>0</v>
      </c>
      <c r="AN2325">
        <f t="shared" si="1702"/>
        <v>0</v>
      </c>
      <c r="AO2325">
        <f t="shared" si="1703"/>
        <v>0</v>
      </c>
      <c r="AP2325">
        <f t="shared" si="1704"/>
        <v>0</v>
      </c>
      <c r="AQ2325">
        <f t="shared" si="1705"/>
        <v>0</v>
      </c>
      <c r="AR2325">
        <f t="shared" si="1706"/>
        <v>0</v>
      </c>
      <c r="AS2325">
        <f t="shared" si="1707"/>
        <v>0</v>
      </c>
      <c r="AT2325">
        <f t="shared" si="1708"/>
        <v>0</v>
      </c>
      <c r="AU2325">
        <f t="shared" si="1709"/>
        <v>0</v>
      </c>
      <c r="AV2325">
        <f t="shared" si="1710"/>
        <v>0</v>
      </c>
      <c r="AW2325">
        <f t="shared" si="1711"/>
        <v>0</v>
      </c>
      <c r="AX2325">
        <f t="shared" si="1712"/>
        <v>0</v>
      </c>
      <c r="AY2325">
        <f t="shared" si="1713"/>
        <v>0</v>
      </c>
      <c r="AZ2325">
        <f t="shared" si="1714"/>
        <v>0</v>
      </c>
      <c r="BA2325">
        <f t="shared" si="1715"/>
        <v>0</v>
      </c>
      <c r="BB2325">
        <f t="shared" si="1716"/>
        <v>0</v>
      </c>
    </row>
    <row r="2326" spans="3:57" ht="15" customHeight="1">
      <c r="C2326" s="74" t="s">
        <v>5055</v>
      </c>
      <c r="D2326" s="855" t="str">
        <f>IF(CNGE_2026_M1_Secc1_Sub1!$D64="","",CNGE_2026_M1_Secc1_Sub1!$D64)</f>
        <v/>
      </c>
      <c r="E2326" s="723"/>
      <c r="F2326" s="723"/>
      <c r="G2326" s="723"/>
      <c r="H2326" s="723"/>
      <c r="I2326" s="723"/>
      <c r="J2326" s="723"/>
      <c r="K2326" s="723"/>
      <c r="L2326" s="723"/>
      <c r="M2326" s="723"/>
      <c r="N2326" s="723"/>
      <c r="O2326" s="724"/>
      <c r="P2326" s="639"/>
      <c r="Q2326" s="639"/>
      <c r="R2326" s="639"/>
      <c r="S2326" s="639"/>
      <c r="T2326" s="639"/>
      <c r="U2326" s="639"/>
      <c r="V2326" s="639"/>
      <c r="W2326" s="639"/>
      <c r="X2326" s="639"/>
      <c r="Y2326" s="639"/>
      <c r="Z2326" s="639"/>
      <c r="AA2326" s="639"/>
      <c r="AB2326" s="639"/>
      <c r="AC2326" s="639"/>
      <c r="AD2326" s="639"/>
      <c r="AI2326">
        <f t="shared" si="1697"/>
        <v>0</v>
      </c>
      <c r="AJ2326">
        <f t="shared" si="1698"/>
        <v>0</v>
      </c>
      <c r="AK2326">
        <f t="shared" si="1699"/>
        <v>0</v>
      </c>
      <c r="AL2326">
        <f t="shared" si="1700"/>
        <v>0</v>
      </c>
      <c r="AM2326">
        <f t="shared" si="1701"/>
        <v>0</v>
      </c>
      <c r="AN2326">
        <f t="shared" si="1702"/>
        <v>0</v>
      </c>
      <c r="AO2326">
        <f t="shared" si="1703"/>
        <v>0</v>
      </c>
      <c r="AP2326">
        <f t="shared" si="1704"/>
        <v>0</v>
      </c>
      <c r="AQ2326">
        <f t="shared" si="1705"/>
        <v>0</v>
      </c>
      <c r="AR2326">
        <f t="shared" si="1706"/>
        <v>0</v>
      </c>
      <c r="AS2326">
        <f t="shared" si="1707"/>
        <v>0</v>
      </c>
      <c r="AT2326">
        <f t="shared" si="1708"/>
        <v>0</v>
      </c>
      <c r="AU2326">
        <f t="shared" si="1709"/>
        <v>0</v>
      </c>
      <c r="AV2326">
        <f t="shared" si="1710"/>
        <v>0</v>
      </c>
      <c r="AW2326">
        <f t="shared" si="1711"/>
        <v>0</v>
      </c>
      <c r="AX2326">
        <f t="shared" si="1712"/>
        <v>0</v>
      </c>
      <c r="AY2326">
        <f t="shared" si="1713"/>
        <v>0</v>
      </c>
      <c r="AZ2326">
        <f t="shared" si="1714"/>
        <v>0</v>
      </c>
      <c r="BA2326">
        <f t="shared" si="1715"/>
        <v>0</v>
      </c>
      <c r="BB2326">
        <f t="shared" si="1716"/>
        <v>0</v>
      </c>
    </row>
    <row r="2327" spans="3:57" ht="15" customHeight="1">
      <c r="C2327" s="74" t="s">
        <v>5056</v>
      </c>
      <c r="D2327" s="855" t="str">
        <f>IF(CNGE_2026_M1_Secc1_Sub1!$D65="","",CNGE_2026_M1_Secc1_Sub1!$D65)</f>
        <v/>
      </c>
      <c r="E2327" s="723"/>
      <c r="F2327" s="723"/>
      <c r="G2327" s="723"/>
      <c r="H2327" s="723"/>
      <c r="I2327" s="723"/>
      <c r="J2327" s="723"/>
      <c r="K2327" s="723"/>
      <c r="L2327" s="723"/>
      <c r="M2327" s="723"/>
      <c r="N2327" s="723"/>
      <c r="O2327" s="724"/>
      <c r="P2327" s="639"/>
      <c r="Q2327" s="639"/>
      <c r="R2327" s="639"/>
      <c r="S2327" s="639"/>
      <c r="T2327" s="639"/>
      <c r="U2327" s="639"/>
      <c r="V2327" s="639"/>
      <c r="W2327" s="639"/>
      <c r="X2327" s="639"/>
      <c r="Y2327" s="639"/>
      <c r="Z2327" s="639"/>
      <c r="AA2327" s="639"/>
      <c r="AB2327" s="639"/>
      <c r="AC2327" s="639"/>
      <c r="AD2327" s="639"/>
      <c r="AI2327">
        <f t="shared" si="1697"/>
        <v>0</v>
      </c>
      <c r="AJ2327">
        <f t="shared" si="1698"/>
        <v>0</v>
      </c>
      <c r="AK2327">
        <f t="shared" si="1699"/>
        <v>0</v>
      </c>
      <c r="AL2327">
        <f t="shared" si="1700"/>
        <v>0</v>
      </c>
      <c r="AM2327">
        <f t="shared" si="1701"/>
        <v>0</v>
      </c>
      <c r="AN2327">
        <f t="shared" si="1702"/>
        <v>0</v>
      </c>
      <c r="AO2327">
        <f t="shared" si="1703"/>
        <v>0</v>
      </c>
      <c r="AP2327">
        <f t="shared" si="1704"/>
        <v>0</v>
      </c>
      <c r="AQ2327">
        <f t="shared" si="1705"/>
        <v>0</v>
      </c>
      <c r="AR2327">
        <f t="shared" si="1706"/>
        <v>0</v>
      </c>
      <c r="AS2327">
        <f t="shared" si="1707"/>
        <v>0</v>
      </c>
      <c r="AT2327">
        <f t="shared" si="1708"/>
        <v>0</v>
      </c>
      <c r="AU2327">
        <f t="shared" si="1709"/>
        <v>0</v>
      </c>
      <c r="AV2327">
        <f t="shared" si="1710"/>
        <v>0</v>
      </c>
      <c r="AW2327">
        <f t="shared" si="1711"/>
        <v>0</v>
      </c>
      <c r="AX2327">
        <f t="shared" si="1712"/>
        <v>0</v>
      </c>
      <c r="AY2327">
        <f t="shared" si="1713"/>
        <v>0</v>
      </c>
      <c r="AZ2327">
        <f t="shared" si="1714"/>
        <v>0</v>
      </c>
      <c r="BA2327">
        <f t="shared" si="1715"/>
        <v>0</v>
      </c>
      <c r="BB2327">
        <f t="shared" si="1716"/>
        <v>0</v>
      </c>
    </row>
    <row r="2328" spans="3:57" ht="15" customHeight="1">
      <c r="C2328" s="74" t="s">
        <v>5057</v>
      </c>
      <c r="D2328" s="855" t="str">
        <f>IF(CNGE_2026_M1_Secc1_Sub1!$D66="","",CNGE_2026_M1_Secc1_Sub1!$D66)</f>
        <v/>
      </c>
      <c r="E2328" s="723"/>
      <c r="F2328" s="723"/>
      <c r="G2328" s="723"/>
      <c r="H2328" s="723"/>
      <c r="I2328" s="723"/>
      <c r="J2328" s="723"/>
      <c r="K2328" s="723"/>
      <c r="L2328" s="723"/>
      <c r="M2328" s="723"/>
      <c r="N2328" s="723"/>
      <c r="O2328" s="724"/>
      <c r="P2328" s="639"/>
      <c r="Q2328" s="639"/>
      <c r="R2328" s="639"/>
      <c r="S2328" s="639"/>
      <c r="T2328" s="639"/>
      <c r="U2328" s="639"/>
      <c r="V2328" s="639"/>
      <c r="W2328" s="639"/>
      <c r="X2328" s="639"/>
      <c r="Y2328" s="639"/>
      <c r="Z2328" s="639"/>
      <c r="AA2328" s="639"/>
      <c r="AB2328" s="639"/>
      <c r="AC2328" s="639"/>
      <c r="AD2328" s="639"/>
      <c r="AI2328">
        <f t="shared" si="1697"/>
        <v>0</v>
      </c>
      <c r="AJ2328">
        <f t="shared" si="1698"/>
        <v>0</v>
      </c>
      <c r="AK2328">
        <f t="shared" si="1699"/>
        <v>0</v>
      </c>
      <c r="AL2328">
        <f t="shared" si="1700"/>
        <v>0</v>
      </c>
      <c r="AM2328">
        <f t="shared" si="1701"/>
        <v>0</v>
      </c>
      <c r="AN2328">
        <f t="shared" si="1702"/>
        <v>0</v>
      </c>
      <c r="AO2328">
        <f t="shared" si="1703"/>
        <v>0</v>
      </c>
      <c r="AP2328">
        <f t="shared" si="1704"/>
        <v>0</v>
      </c>
      <c r="AQ2328">
        <f t="shared" si="1705"/>
        <v>0</v>
      </c>
      <c r="AR2328">
        <f t="shared" si="1706"/>
        <v>0</v>
      </c>
      <c r="AS2328">
        <f t="shared" si="1707"/>
        <v>0</v>
      </c>
      <c r="AT2328">
        <f t="shared" si="1708"/>
        <v>0</v>
      </c>
      <c r="AU2328">
        <f t="shared" si="1709"/>
        <v>0</v>
      </c>
      <c r="AV2328">
        <f t="shared" si="1710"/>
        <v>0</v>
      </c>
      <c r="AW2328">
        <f t="shared" si="1711"/>
        <v>0</v>
      </c>
      <c r="AX2328">
        <f t="shared" si="1712"/>
        <v>0</v>
      </c>
      <c r="AY2328">
        <f t="shared" si="1713"/>
        <v>0</v>
      </c>
      <c r="AZ2328">
        <f t="shared" si="1714"/>
        <v>0</v>
      </c>
      <c r="BA2328">
        <f t="shared" si="1715"/>
        <v>0</v>
      </c>
      <c r="BB2328">
        <f t="shared" si="1716"/>
        <v>0</v>
      </c>
    </row>
    <row r="2329" spans="3:57" ht="15" customHeight="1">
      <c r="C2329" s="74" t="s">
        <v>5058</v>
      </c>
      <c r="D2329" s="855" t="str">
        <f>IF(CNGE_2026_M1_Secc1_Sub1!$D67="","",CNGE_2026_M1_Secc1_Sub1!$D67)</f>
        <v/>
      </c>
      <c r="E2329" s="723"/>
      <c r="F2329" s="723"/>
      <c r="G2329" s="723"/>
      <c r="H2329" s="723"/>
      <c r="I2329" s="723"/>
      <c r="J2329" s="723"/>
      <c r="K2329" s="723"/>
      <c r="L2329" s="723"/>
      <c r="M2329" s="723"/>
      <c r="N2329" s="723"/>
      <c r="O2329" s="724"/>
      <c r="P2329" s="639"/>
      <c r="Q2329" s="639"/>
      <c r="R2329" s="639"/>
      <c r="S2329" s="639"/>
      <c r="T2329" s="639"/>
      <c r="U2329" s="639"/>
      <c r="V2329" s="639"/>
      <c r="W2329" s="639"/>
      <c r="X2329" s="639"/>
      <c r="Y2329" s="639"/>
      <c r="Z2329" s="639"/>
      <c r="AA2329" s="639"/>
      <c r="AB2329" s="639"/>
      <c r="AC2329" s="639"/>
      <c r="AD2329" s="639"/>
      <c r="AI2329">
        <f t="shared" si="1697"/>
        <v>0</v>
      </c>
      <c r="AJ2329">
        <f t="shared" si="1698"/>
        <v>0</v>
      </c>
      <c r="AK2329">
        <f t="shared" si="1699"/>
        <v>0</v>
      </c>
      <c r="AL2329">
        <f t="shared" si="1700"/>
        <v>0</v>
      </c>
      <c r="AM2329">
        <f t="shared" si="1701"/>
        <v>0</v>
      </c>
      <c r="AN2329">
        <f t="shared" si="1702"/>
        <v>0</v>
      </c>
      <c r="AO2329">
        <f t="shared" si="1703"/>
        <v>0</v>
      </c>
      <c r="AP2329">
        <f t="shared" si="1704"/>
        <v>0</v>
      </c>
      <c r="AQ2329">
        <f t="shared" si="1705"/>
        <v>0</v>
      </c>
      <c r="AR2329">
        <f t="shared" si="1706"/>
        <v>0</v>
      </c>
      <c r="AS2329">
        <f t="shared" si="1707"/>
        <v>0</v>
      </c>
      <c r="AT2329">
        <f t="shared" si="1708"/>
        <v>0</v>
      </c>
      <c r="AU2329">
        <f t="shared" si="1709"/>
        <v>0</v>
      </c>
      <c r="AV2329">
        <f t="shared" si="1710"/>
        <v>0</v>
      </c>
      <c r="AW2329">
        <f t="shared" si="1711"/>
        <v>0</v>
      </c>
      <c r="AX2329">
        <f t="shared" si="1712"/>
        <v>0</v>
      </c>
      <c r="AY2329">
        <f t="shared" si="1713"/>
        <v>0</v>
      </c>
      <c r="AZ2329">
        <f t="shared" si="1714"/>
        <v>0</v>
      </c>
      <c r="BA2329">
        <f t="shared" si="1715"/>
        <v>0</v>
      </c>
      <c r="BB2329">
        <f t="shared" si="1716"/>
        <v>0</v>
      </c>
    </row>
    <row r="2330" spans="3:57" ht="15" customHeight="1">
      <c r="C2330" s="74" t="s">
        <v>5059</v>
      </c>
      <c r="D2330" s="855" t="str">
        <f>IF(CNGE_2026_M1_Secc1_Sub1!$D68="","",CNGE_2026_M1_Secc1_Sub1!$D68)</f>
        <v/>
      </c>
      <c r="E2330" s="723"/>
      <c r="F2330" s="723"/>
      <c r="G2330" s="723"/>
      <c r="H2330" s="723"/>
      <c r="I2330" s="723"/>
      <c r="J2330" s="723"/>
      <c r="K2330" s="723"/>
      <c r="L2330" s="723"/>
      <c r="M2330" s="723"/>
      <c r="N2330" s="723"/>
      <c r="O2330" s="724"/>
      <c r="P2330" s="639"/>
      <c r="Q2330" s="639"/>
      <c r="R2330" s="639"/>
      <c r="S2330" s="639"/>
      <c r="T2330" s="639"/>
      <c r="U2330" s="639"/>
      <c r="V2330" s="639"/>
      <c r="W2330" s="639"/>
      <c r="X2330" s="639"/>
      <c r="Y2330" s="639"/>
      <c r="Z2330" s="639"/>
      <c r="AA2330" s="639"/>
      <c r="AB2330" s="639"/>
      <c r="AC2330" s="639"/>
      <c r="AD2330" s="639"/>
      <c r="AI2330">
        <f t="shared" si="1697"/>
        <v>0</v>
      </c>
      <c r="AJ2330">
        <f t="shared" si="1698"/>
        <v>0</v>
      </c>
      <c r="AK2330">
        <f t="shared" si="1699"/>
        <v>0</v>
      </c>
      <c r="AL2330">
        <f t="shared" si="1700"/>
        <v>0</v>
      </c>
      <c r="AM2330">
        <f t="shared" si="1701"/>
        <v>0</v>
      </c>
      <c r="AN2330">
        <f t="shared" si="1702"/>
        <v>0</v>
      </c>
      <c r="AO2330">
        <f t="shared" si="1703"/>
        <v>0</v>
      </c>
      <c r="AP2330">
        <f t="shared" si="1704"/>
        <v>0</v>
      </c>
      <c r="AQ2330">
        <f t="shared" si="1705"/>
        <v>0</v>
      </c>
      <c r="AR2330">
        <f t="shared" si="1706"/>
        <v>0</v>
      </c>
      <c r="AS2330">
        <f t="shared" si="1707"/>
        <v>0</v>
      </c>
      <c r="AT2330">
        <f t="shared" si="1708"/>
        <v>0</v>
      </c>
      <c r="AU2330">
        <f t="shared" si="1709"/>
        <v>0</v>
      </c>
      <c r="AV2330">
        <f t="shared" si="1710"/>
        <v>0</v>
      </c>
      <c r="AW2330">
        <f t="shared" si="1711"/>
        <v>0</v>
      </c>
      <c r="AX2330">
        <f t="shared" si="1712"/>
        <v>0</v>
      </c>
      <c r="AY2330">
        <f t="shared" si="1713"/>
        <v>0</v>
      </c>
      <c r="AZ2330">
        <f t="shared" si="1714"/>
        <v>0</v>
      </c>
      <c r="BA2330">
        <f t="shared" si="1715"/>
        <v>0</v>
      </c>
      <c r="BB2330">
        <f t="shared" si="1716"/>
        <v>0</v>
      </c>
    </row>
    <row r="2331" spans="3:57" ht="15" customHeight="1">
      <c r="C2331" s="74" t="s">
        <v>5060</v>
      </c>
      <c r="D2331" s="855" t="str">
        <f>IF(CNGE_2026_M1_Secc1_Sub1!$D69="","",CNGE_2026_M1_Secc1_Sub1!$D69)</f>
        <v/>
      </c>
      <c r="E2331" s="723"/>
      <c r="F2331" s="723"/>
      <c r="G2331" s="723"/>
      <c r="H2331" s="723"/>
      <c r="I2331" s="723"/>
      <c r="J2331" s="723"/>
      <c r="K2331" s="723"/>
      <c r="L2331" s="723"/>
      <c r="M2331" s="723"/>
      <c r="N2331" s="723"/>
      <c r="O2331" s="724"/>
      <c r="P2331" s="639"/>
      <c r="Q2331" s="639"/>
      <c r="R2331" s="639"/>
      <c r="S2331" s="639"/>
      <c r="T2331" s="639"/>
      <c r="U2331" s="639"/>
      <c r="V2331" s="639"/>
      <c r="W2331" s="639"/>
      <c r="X2331" s="639"/>
      <c r="Y2331" s="639"/>
      <c r="Z2331" s="639"/>
      <c r="AA2331" s="639"/>
      <c r="AB2331" s="639"/>
      <c r="AC2331" s="639"/>
      <c r="AD2331" s="639"/>
      <c r="AI2331">
        <f t="shared" si="1697"/>
        <v>0</v>
      </c>
      <c r="AJ2331">
        <f t="shared" si="1698"/>
        <v>0</v>
      </c>
      <c r="AK2331">
        <f t="shared" si="1699"/>
        <v>0</v>
      </c>
      <c r="AL2331">
        <f t="shared" si="1700"/>
        <v>0</v>
      </c>
      <c r="AM2331">
        <f t="shared" si="1701"/>
        <v>0</v>
      </c>
      <c r="AN2331">
        <f t="shared" si="1702"/>
        <v>0</v>
      </c>
      <c r="AO2331">
        <f t="shared" si="1703"/>
        <v>0</v>
      </c>
      <c r="AP2331">
        <f t="shared" si="1704"/>
        <v>0</v>
      </c>
      <c r="AQ2331">
        <f t="shared" si="1705"/>
        <v>0</v>
      </c>
      <c r="AR2331">
        <f t="shared" si="1706"/>
        <v>0</v>
      </c>
      <c r="AS2331">
        <f t="shared" si="1707"/>
        <v>0</v>
      </c>
      <c r="AT2331">
        <f t="shared" si="1708"/>
        <v>0</v>
      </c>
      <c r="AU2331">
        <f t="shared" si="1709"/>
        <v>0</v>
      </c>
      <c r="AV2331">
        <f t="shared" si="1710"/>
        <v>0</v>
      </c>
      <c r="AW2331">
        <f t="shared" si="1711"/>
        <v>0</v>
      </c>
      <c r="AX2331">
        <f t="shared" si="1712"/>
        <v>0</v>
      </c>
      <c r="AY2331">
        <f t="shared" si="1713"/>
        <v>0</v>
      </c>
      <c r="AZ2331">
        <f t="shared" si="1714"/>
        <v>0</v>
      </c>
      <c r="BA2331">
        <f t="shared" si="1715"/>
        <v>0</v>
      </c>
      <c r="BB2331">
        <f t="shared" si="1716"/>
        <v>0</v>
      </c>
    </row>
    <row r="2332" spans="3:57" ht="15" customHeight="1">
      <c r="C2332" s="74" t="s">
        <v>5061</v>
      </c>
      <c r="D2332" s="855" t="str">
        <f>IF(CNGE_2026_M1_Secc1_Sub1!$D70="","",CNGE_2026_M1_Secc1_Sub1!$D70)</f>
        <v/>
      </c>
      <c r="E2332" s="723"/>
      <c r="F2332" s="723"/>
      <c r="G2332" s="723"/>
      <c r="H2332" s="723"/>
      <c r="I2332" s="723"/>
      <c r="J2332" s="723"/>
      <c r="K2332" s="723"/>
      <c r="L2332" s="723"/>
      <c r="M2332" s="723"/>
      <c r="N2332" s="723"/>
      <c r="O2332" s="724"/>
      <c r="P2332" s="639"/>
      <c r="Q2332" s="639"/>
      <c r="R2332" s="639"/>
      <c r="S2332" s="639"/>
      <c r="T2332" s="639"/>
      <c r="U2332" s="639"/>
      <c r="V2332" s="639"/>
      <c r="W2332" s="639"/>
      <c r="X2332" s="639"/>
      <c r="Y2332" s="639"/>
      <c r="Z2332" s="639"/>
      <c r="AA2332" s="639"/>
      <c r="AB2332" s="639"/>
      <c r="AC2332" s="639"/>
      <c r="AD2332" s="639"/>
      <c r="AI2332">
        <f t="shared" si="1697"/>
        <v>0</v>
      </c>
      <c r="AJ2332">
        <f t="shared" si="1698"/>
        <v>0</v>
      </c>
      <c r="AK2332">
        <f t="shared" si="1699"/>
        <v>0</v>
      </c>
      <c r="AL2332">
        <f t="shared" si="1700"/>
        <v>0</v>
      </c>
      <c r="AM2332">
        <f t="shared" si="1701"/>
        <v>0</v>
      </c>
      <c r="AN2332">
        <f t="shared" si="1702"/>
        <v>0</v>
      </c>
      <c r="AO2332">
        <f t="shared" si="1703"/>
        <v>0</v>
      </c>
      <c r="AP2332">
        <f t="shared" si="1704"/>
        <v>0</v>
      </c>
      <c r="AQ2332">
        <f t="shared" si="1705"/>
        <v>0</v>
      </c>
      <c r="AR2332">
        <f t="shared" si="1706"/>
        <v>0</v>
      </c>
      <c r="AS2332">
        <f t="shared" si="1707"/>
        <v>0</v>
      </c>
      <c r="AT2332">
        <f t="shared" si="1708"/>
        <v>0</v>
      </c>
      <c r="AU2332">
        <f t="shared" si="1709"/>
        <v>0</v>
      </c>
      <c r="AV2332">
        <f t="shared" si="1710"/>
        <v>0</v>
      </c>
      <c r="AW2332">
        <f t="shared" si="1711"/>
        <v>0</v>
      </c>
      <c r="AX2332">
        <f t="shared" si="1712"/>
        <v>0</v>
      </c>
      <c r="AY2332">
        <f t="shared" si="1713"/>
        <v>0</v>
      </c>
      <c r="AZ2332">
        <f t="shared" si="1714"/>
        <v>0</v>
      </c>
      <c r="BA2332">
        <f t="shared" si="1715"/>
        <v>0</v>
      </c>
      <c r="BB2332">
        <f t="shared" si="1716"/>
        <v>0</v>
      </c>
    </row>
    <row r="2333" spans="3:57" ht="15" customHeight="1">
      <c r="C2333" s="74" t="s">
        <v>5062</v>
      </c>
      <c r="D2333" s="855" t="str">
        <f>IF(CNGE_2026_M1_Secc1_Sub1!$D71="","",CNGE_2026_M1_Secc1_Sub1!$D71)</f>
        <v/>
      </c>
      <c r="E2333" s="723"/>
      <c r="F2333" s="723"/>
      <c r="G2333" s="723"/>
      <c r="H2333" s="723"/>
      <c r="I2333" s="723"/>
      <c r="J2333" s="723"/>
      <c r="K2333" s="723"/>
      <c r="L2333" s="723"/>
      <c r="M2333" s="723"/>
      <c r="N2333" s="723"/>
      <c r="O2333" s="724"/>
      <c r="P2333" s="639"/>
      <c r="Q2333" s="639"/>
      <c r="R2333" s="639"/>
      <c r="S2333" s="639"/>
      <c r="T2333" s="639"/>
      <c r="U2333" s="639"/>
      <c r="V2333" s="639"/>
      <c r="W2333" s="639"/>
      <c r="X2333" s="639"/>
      <c r="Y2333" s="639"/>
      <c r="Z2333" s="639"/>
      <c r="AA2333" s="639"/>
      <c r="AB2333" s="639"/>
      <c r="AC2333" s="639"/>
      <c r="AD2333" s="639"/>
      <c r="AI2333">
        <f t="shared" si="1697"/>
        <v>0</v>
      </c>
      <c r="AJ2333">
        <f t="shared" si="1698"/>
        <v>0</v>
      </c>
      <c r="AK2333">
        <f t="shared" si="1699"/>
        <v>0</v>
      </c>
      <c r="AL2333">
        <f t="shared" si="1700"/>
        <v>0</v>
      </c>
      <c r="AM2333">
        <f t="shared" si="1701"/>
        <v>0</v>
      </c>
      <c r="AN2333">
        <f t="shared" si="1702"/>
        <v>0</v>
      </c>
      <c r="AO2333">
        <f t="shared" si="1703"/>
        <v>0</v>
      </c>
      <c r="AP2333">
        <f t="shared" si="1704"/>
        <v>0</v>
      </c>
      <c r="AQ2333">
        <f t="shared" si="1705"/>
        <v>0</v>
      </c>
      <c r="AR2333">
        <f t="shared" si="1706"/>
        <v>0</v>
      </c>
      <c r="AS2333">
        <f t="shared" si="1707"/>
        <v>0</v>
      </c>
      <c r="AT2333">
        <f t="shared" si="1708"/>
        <v>0</v>
      </c>
      <c r="AU2333">
        <f t="shared" si="1709"/>
        <v>0</v>
      </c>
      <c r="AV2333">
        <f t="shared" si="1710"/>
        <v>0</v>
      </c>
      <c r="AW2333">
        <f t="shared" si="1711"/>
        <v>0</v>
      </c>
      <c r="AX2333">
        <f t="shared" si="1712"/>
        <v>0</v>
      </c>
      <c r="AY2333">
        <f t="shared" si="1713"/>
        <v>0</v>
      </c>
      <c r="AZ2333">
        <f t="shared" si="1714"/>
        <v>0</v>
      </c>
      <c r="BA2333">
        <f t="shared" si="1715"/>
        <v>0</v>
      </c>
      <c r="BB2333">
        <f t="shared" si="1716"/>
        <v>0</v>
      </c>
    </row>
    <row r="2334" spans="3:57" ht="15" customHeight="1">
      <c r="C2334" s="74" t="s">
        <v>5063</v>
      </c>
      <c r="D2334" s="855" t="str">
        <f>IF(CNGE_2026_M1_Secc1_Sub1!$D72="","",CNGE_2026_M1_Secc1_Sub1!$D72)</f>
        <v/>
      </c>
      <c r="E2334" s="723"/>
      <c r="F2334" s="723"/>
      <c r="G2334" s="723"/>
      <c r="H2334" s="723"/>
      <c r="I2334" s="723"/>
      <c r="J2334" s="723"/>
      <c r="K2334" s="723"/>
      <c r="L2334" s="723"/>
      <c r="M2334" s="723"/>
      <c r="N2334" s="723"/>
      <c r="O2334" s="724"/>
      <c r="P2334" s="639"/>
      <c r="Q2334" s="639"/>
      <c r="R2334" s="639"/>
      <c r="S2334" s="639"/>
      <c r="T2334" s="639"/>
      <c r="U2334" s="639"/>
      <c r="V2334" s="639"/>
      <c r="W2334" s="639"/>
      <c r="X2334" s="639"/>
      <c r="Y2334" s="639"/>
      <c r="Z2334" s="639"/>
      <c r="AA2334" s="639"/>
      <c r="AB2334" s="639"/>
      <c r="AC2334" s="639"/>
      <c r="AD2334" s="639"/>
      <c r="AI2334">
        <f t="shared" si="1697"/>
        <v>0</v>
      </c>
      <c r="AJ2334">
        <f t="shared" si="1698"/>
        <v>0</v>
      </c>
      <c r="AK2334">
        <f t="shared" si="1699"/>
        <v>0</v>
      </c>
      <c r="AL2334">
        <f t="shared" si="1700"/>
        <v>0</v>
      </c>
      <c r="AM2334">
        <f t="shared" si="1701"/>
        <v>0</v>
      </c>
      <c r="AN2334">
        <f t="shared" si="1702"/>
        <v>0</v>
      </c>
      <c r="AO2334">
        <f t="shared" si="1703"/>
        <v>0</v>
      </c>
      <c r="AP2334">
        <f t="shared" si="1704"/>
        <v>0</v>
      </c>
      <c r="AQ2334">
        <f t="shared" si="1705"/>
        <v>0</v>
      </c>
      <c r="AR2334">
        <f t="shared" si="1706"/>
        <v>0</v>
      </c>
      <c r="AS2334">
        <f t="shared" si="1707"/>
        <v>0</v>
      </c>
      <c r="AT2334">
        <f t="shared" si="1708"/>
        <v>0</v>
      </c>
      <c r="AU2334">
        <f t="shared" si="1709"/>
        <v>0</v>
      </c>
      <c r="AV2334">
        <f t="shared" si="1710"/>
        <v>0</v>
      </c>
      <c r="AW2334">
        <f t="shared" si="1711"/>
        <v>0</v>
      </c>
      <c r="AX2334">
        <f t="shared" si="1712"/>
        <v>0</v>
      </c>
      <c r="AY2334">
        <f t="shared" si="1713"/>
        <v>0</v>
      </c>
      <c r="AZ2334">
        <f t="shared" si="1714"/>
        <v>0</v>
      </c>
      <c r="BA2334">
        <f t="shared" si="1715"/>
        <v>0</v>
      </c>
      <c r="BB2334">
        <f t="shared" si="1716"/>
        <v>0</v>
      </c>
    </row>
    <row r="2335" spans="3:57" ht="15" customHeight="1">
      <c r="C2335" s="74" t="s">
        <v>5064</v>
      </c>
      <c r="D2335" s="855" t="str">
        <f>IF(CNGE_2026_M1_Secc1_Sub1!$D73="","",CNGE_2026_M1_Secc1_Sub1!$D73)</f>
        <v/>
      </c>
      <c r="E2335" s="723"/>
      <c r="F2335" s="723"/>
      <c r="G2335" s="723"/>
      <c r="H2335" s="723"/>
      <c r="I2335" s="723"/>
      <c r="J2335" s="723"/>
      <c r="K2335" s="723"/>
      <c r="L2335" s="723"/>
      <c r="M2335" s="723"/>
      <c r="N2335" s="723"/>
      <c r="O2335" s="724"/>
      <c r="P2335" s="639"/>
      <c r="Q2335" s="639"/>
      <c r="R2335" s="639"/>
      <c r="S2335" s="639"/>
      <c r="T2335" s="639"/>
      <c r="U2335" s="639"/>
      <c r="V2335" s="639"/>
      <c r="W2335" s="639"/>
      <c r="X2335" s="639"/>
      <c r="Y2335" s="639"/>
      <c r="Z2335" s="639"/>
      <c r="AA2335" s="639"/>
      <c r="AB2335" s="639"/>
      <c r="AC2335" s="639"/>
      <c r="AD2335" s="639"/>
      <c r="AI2335">
        <f t="shared" ref="AI2335:AI2366" si="1717">P2335</f>
        <v>0</v>
      </c>
      <c r="AJ2335">
        <f t="shared" ref="AJ2335:AJ2366" si="1718">COUNTIF(Q2335:R2335,"NS")</f>
        <v>0</v>
      </c>
      <c r="AK2335">
        <f t="shared" ref="AK2335:AK2366" si="1719">SUM(Q2335:R2335)</f>
        <v>0</v>
      </c>
      <c r="AL2335">
        <f t="shared" ref="AL2335:AL2366" si="1720">IF(COUNTIF(P2335:R2335,"NA")=3,0,IF(OR(AND(AI2335=0,AJ2335&gt;0),AND(AI2335="NS",AK2335&gt;0), AND(AI2335="NS", AJ2335=0,AK2335=0)), 1, IF(OR(AND(AI2335&gt;0,AJ2335&gt;1,AI2335&gt;AK2335), AND(AI2335="NS",AJ2335=2), AND(AI2335="NS",AK2335=0,AJ2335&gt;0),AI2335=AK2335), 0, 1)))</f>
        <v>0</v>
      </c>
      <c r="AM2335">
        <f t="shared" ref="AM2335:AM2366" si="1721">S2335</f>
        <v>0</v>
      </c>
      <c r="AN2335">
        <f t="shared" ref="AN2335:AN2366" si="1722">COUNTIF(T2335:U2335,"NS")</f>
        <v>0</v>
      </c>
      <c r="AO2335">
        <f t="shared" ref="AO2335:AO2366" si="1723">SUM(T2335:U2335)</f>
        <v>0</v>
      </c>
      <c r="AP2335">
        <f t="shared" ref="AP2335:AP2366" si="1724">IF(COUNTIF(S2335:U2335,"NA")=3,0,IF(OR(AND(AM2335=0,AN2335&gt;0),AND(AM2335="NS",AO2335&gt;0), AND(AM2335="NS", AN2335=0,AO2335=0)), 1, IF(OR(AND(AM2335&gt;0,AN2335&gt;1,AM2335&gt;AO2335), AND(AM2335="NS",AN2335=2), AND(AM2335="NS",AO2335=0,AN2335&gt;0),AM2335=AO2335), 0, 1)))</f>
        <v>0</v>
      </c>
      <c r="AQ2335">
        <f t="shared" ref="AQ2335:AQ2366" si="1725">V2335</f>
        <v>0</v>
      </c>
      <c r="AR2335">
        <f t="shared" ref="AR2335:AR2366" si="1726">COUNTIF(W2335:X2335,"NS")</f>
        <v>0</v>
      </c>
      <c r="AS2335">
        <f t="shared" ref="AS2335:AS2366" si="1727">SUM(W2335:X2335)</f>
        <v>0</v>
      </c>
      <c r="AT2335">
        <f t="shared" ref="AT2335:AT2366" si="1728">IF(COUNTIF(V2335:X2335,"NA")=3,0,IF(OR(AND(AQ2335=0,AR2335&gt;0),AND(AQ2335="NS",AS2335&gt;0), AND(AQ2335="NS", AR2335=0,AS2335=0)), 1, IF(OR(AND(AQ2335&gt;0,AR2335&gt;1,AQ2335&gt;AS2335), AND(AQ2335="NS",AR2335=2), AND(AQ2335="NS",AS2335=0,AR2335&gt;0),AQ2335=AS2335), 0, 1)))</f>
        <v>0</v>
      </c>
      <c r="AU2335">
        <f t="shared" ref="AU2335:AU2366" si="1729">Y2335</f>
        <v>0</v>
      </c>
      <c r="AV2335">
        <f t="shared" ref="AV2335:AV2366" si="1730">COUNTIF(Z2335:AA2335,"NS")</f>
        <v>0</v>
      </c>
      <c r="AW2335">
        <f t="shared" ref="AW2335:AW2366" si="1731">SUM(Z2335:AA2335)</f>
        <v>0</v>
      </c>
      <c r="AX2335">
        <f t="shared" ref="AX2335:AX2366" si="1732">IF(COUNTIF(Y2335:AA2335,"NA")=3,0,IF(OR(AND(AU2335=0,AV2335&gt;0),AND(AU2335="NS",AW2335&gt;0), AND(AU2335="NS", AV2335=0,AW2335=0)), 1, IF(OR(AND(AU2335&gt;0,AV2335&gt;1,AU2335&gt;AW2335), AND(AU2335="NS",AV2335=2), AND(AU2335="NS",AW2335=0,AV2335&gt;0),AU2335=AW2335), 0, 1)))</f>
        <v>0</v>
      </c>
      <c r="AY2335">
        <f t="shared" ref="AY2335:AY2366" si="1733">AB2335</f>
        <v>0</v>
      </c>
      <c r="AZ2335">
        <f t="shared" ref="AZ2335:AZ2366" si="1734">COUNTIF(AC2335:AD2335,"NS")</f>
        <v>0</v>
      </c>
      <c r="BA2335">
        <f t="shared" ref="BA2335:BA2366" si="1735">SUM(AC2335:AD2335)</f>
        <v>0</v>
      </c>
      <c r="BB2335">
        <f t="shared" ref="BB2335:BB2366" si="1736">IF(COUNTIF(AB2335:AD2335,"NA")=3,0,IF(OR(AND(AY2335=0,AZ2335&gt;0),AND(AY2335="NS",BA2335&gt;0), AND(AY2335="NS", AZ2335=0,BA2335=0)), 1, IF(OR(AND(AY2335&gt;0,AZ2335&gt;1,AY2335&gt;BA2335), AND(AY2335="NS",AZ2335=2), AND(AY2335="NS",BA2335=0,AZ2335&gt;0),AY2335=BA2335), 0, 1)))</f>
        <v>0</v>
      </c>
    </row>
    <row r="2336" spans="3:57" ht="15" customHeight="1">
      <c r="C2336" s="74" t="s">
        <v>5065</v>
      </c>
      <c r="D2336" s="855" t="str">
        <f>IF(CNGE_2026_M1_Secc1_Sub1!$D74="","",CNGE_2026_M1_Secc1_Sub1!$D74)</f>
        <v/>
      </c>
      <c r="E2336" s="723"/>
      <c r="F2336" s="723"/>
      <c r="G2336" s="723"/>
      <c r="H2336" s="723"/>
      <c r="I2336" s="723"/>
      <c r="J2336" s="723"/>
      <c r="K2336" s="723"/>
      <c r="L2336" s="723"/>
      <c r="M2336" s="723"/>
      <c r="N2336" s="723"/>
      <c r="O2336" s="724"/>
      <c r="P2336" s="639"/>
      <c r="Q2336" s="639"/>
      <c r="R2336" s="639"/>
      <c r="S2336" s="639"/>
      <c r="T2336" s="639"/>
      <c r="U2336" s="639"/>
      <c r="V2336" s="639"/>
      <c r="W2336" s="639"/>
      <c r="X2336" s="639"/>
      <c r="Y2336" s="639"/>
      <c r="Z2336" s="639"/>
      <c r="AA2336" s="639"/>
      <c r="AB2336" s="639"/>
      <c r="AC2336" s="639"/>
      <c r="AD2336" s="639"/>
      <c r="AI2336">
        <f t="shared" si="1717"/>
        <v>0</v>
      </c>
      <c r="AJ2336">
        <f t="shared" si="1718"/>
        <v>0</v>
      </c>
      <c r="AK2336">
        <f t="shared" si="1719"/>
        <v>0</v>
      </c>
      <c r="AL2336">
        <f t="shared" si="1720"/>
        <v>0</v>
      </c>
      <c r="AM2336">
        <f t="shared" si="1721"/>
        <v>0</v>
      </c>
      <c r="AN2336">
        <f t="shared" si="1722"/>
        <v>0</v>
      </c>
      <c r="AO2336">
        <f t="shared" si="1723"/>
        <v>0</v>
      </c>
      <c r="AP2336">
        <f t="shared" si="1724"/>
        <v>0</v>
      </c>
      <c r="AQ2336">
        <f t="shared" si="1725"/>
        <v>0</v>
      </c>
      <c r="AR2336">
        <f t="shared" si="1726"/>
        <v>0</v>
      </c>
      <c r="AS2336">
        <f t="shared" si="1727"/>
        <v>0</v>
      </c>
      <c r="AT2336">
        <f t="shared" si="1728"/>
        <v>0</v>
      </c>
      <c r="AU2336">
        <f t="shared" si="1729"/>
        <v>0</v>
      </c>
      <c r="AV2336">
        <f t="shared" si="1730"/>
        <v>0</v>
      </c>
      <c r="AW2336">
        <f t="shared" si="1731"/>
        <v>0</v>
      </c>
      <c r="AX2336">
        <f t="shared" si="1732"/>
        <v>0</v>
      </c>
      <c r="AY2336">
        <f t="shared" si="1733"/>
        <v>0</v>
      </c>
      <c r="AZ2336">
        <f t="shared" si="1734"/>
        <v>0</v>
      </c>
      <c r="BA2336">
        <f t="shared" si="1735"/>
        <v>0</v>
      </c>
      <c r="BB2336">
        <f t="shared" si="1736"/>
        <v>0</v>
      </c>
    </row>
    <row r="2337" spans="3:54" ht="15" customHeight="1">
      <c r="C2337" s="74" t="s">
        <v>5066</v>
      </c>
      <c r="D2337" s="855" t="str">
        <f>IF(CNGE_2026_M1_Secc1_Sub1!$D75="","",CNGE_2026_M1_Secc1_Sub1!$D75)</f>
        <v/>
      </c>
      <c r="E2337" s="723"/>
      <c r="F2337" s="723"/>
      <c r="G2337" s="723"/>
      <c r="H2337" s="723"/>
      <c r="I2337" s="723"/>
      <c r="J2337" s="723"/>
      <c r="K2337" s="723"/>
      <c r="L2337" s="723"/>
      <c r="M2337" s="723"/>
      <c r="N2337" s="723"/>
      <c r="O2337" s="724"/>
      <c r="P2337" s="639"/>
      <c r="Q2337" s="639"/>
      <c r="R2337" s="639"/>
      <c r="S2337" s="639"/>
      <c r="T2337" s="639"/>
      <c r="U2337" s="639"/>
      <c r="V2337" s="639"/>
      <c r="W2337" s="639"/>
      <c r="X2337" s="639"/>
      <c r="Y2337" s="639"/>
      <c r="Z2337" s="639"/>
      <c r="AA2337" s="639"/>
      <c r="AB2337" s="639"/>
      <c r="AC2337" s="639"/>
      <c r="AD2337" s="639"/>
      <c r="AI2337">
        <f t="shared" si="1717"/>
        <v>0</v>
      </c>
      <c r="AJ2337">
        <f t="shared" si="1718"/>
        <v>0</v>
      </c>
      <c r="AK2337">
        <f t="shared" si="1719"/>
        <v>0</v>
      </c>
      <c r="AL2337">
        <f t="shared" si="1720"/>
        <v>0</v>
      </c>
      <c r="AM2337">
        <f t="shared" si="1721"/>
        <v>0</v>
      </c>
      <c r="AN2337">
        <f t="shared" si="1722"/>
        <v>0</v>
      </c>
      <c r="AO2337">
        <f t="shared" si="1723"/>
        <v>0</v>
      </c>
      <c r="AP2337">
        <f t="shared" si="1724"/>
        <v>0</v>
      </c>
      <c r="AQ2337">
        <f t="shared" si="1725"/>
        <v>0</v>
      </c>
      <c r="AR2337">
        <f t="shared" si="1726"/>
        <v>0</v>
      </c>
      <c r="AS2337">
        <f t="shared" si="1727"/>
        <v>0</v>
      </c>
      <c r="AT2337">
        <f t="shared" si="1728"/>
        <v>0</v>
      </c>
      <c r="AU2337">
        <f t="shared" si="1729"/>
        <v>0</v>
      </c>
      <c r="AV2337">
        <f t="shared" si="1730"/>
        <v>0</v>
      </c>
      <c r="AW2337">
        <f t="shared" si="1731"/>
        <v>0</v>
      </c>
      <c r="AX2337">
        <f t="shared" si="1732"/>
        <v>0</v>
      </c>
      <c r="AY2337">
        <f t="shared" si="1733"/>
        <v>0</v>
      </c>
      <c r="AZ2337">
        <f t="shared" si="1734"/>
        <v>0</v>
      </c>
      <c r="BA2337">
        <f t="shared" si="1735"/>
        <v>0</v>
      </c>
      <c r="BB2337">
        <f t="shared" si="1736"/>
        <v>0</v>
      </c>
    </row>
    <row r="2338" spans="3:54" ht="15" customHeight="1">
      <c r="C2338" s="74" t="s">
        <v>5190</v>
      </c>
      <c r="D2338" s="855" t="str">
        <f>IF(CNGE_2026_M1_Secc1_Sub1!$D76="","",CNGE_2026_M1_Secc1_Sub1!$D76)</f>
        <v/>
      </c>
      <c r="E2338" s="723"/>
      <c r="F2338" s="723"/>
      <c r="G2338" s="723"/>
      <c r="H2338" s="723"/>
      <c r="I2338" s="723"/>
      <c r="J2338" s="723"/>
      <c r="K2338" s="723"/>
      <c r="L2338" s="723"/>
      <c r="M2338" s="723"/>
      <c r="N2338" s="723"/>
      <c r="O2338" s="724"/>
      <c r="P2338" s="639"/>
      <c r="Q2338" s="639"/>
      <c r="R2338" s="639"/>
      <c r="S2338" s="639"/>
      <c r="T2338" s="639"/>
      <c r="U2338" s="639"/>
      <c r="V2338" s="639"/>
      <c r="W2338" s="639"/>
      <c r="X2338" s="639"/>
      <c r="Y2338" s="639"/>
      <c r="Z2338" s="639"/>
      <c r="AA2338" s="639"/>
      <c r="AB2338" s="639"/>
      <c r="AC2338" s="639"/>
      <c r="AD2338" s="639"/>
      <c r="AI2338">
        <f t="shared" si="1717"/>
        <v>0</v>
      </c>
      <c r="AJ2338">
        <f t="shared" si="1718"/>
        <v>0</v>
      </c>
      <c r="AK2338">
        <f t="shared" si="1719"/>
        <v>0</v>
      </c>
      <c r="AL2338">
        <f t="shared" si="1720"/>
        <v>0</v>
      </c>
      <c r="AM2338">
        <f t="shared" si="1721"/>
        <v>0</v>
      </c>
      <c r="AN2338">
        <f t="shared" si="1722"/>
        <v>0</v>
      </c>
      <c r="AO2338">
        <f t="shared" si="1723"/>
        <v>0</v>
      </c>
      <c r="AP2338">
        <f t="shared" si="1724"/>
        <v>0</v>
      </c>
      <c r="AQ2338">
        <f t="shared" si="1725"/>
        <v>0</v>
      </c>
      <c r="AR2338">
        <f t="shared" si="1726"/>
        <v>0</v>
      </c>
      <c r="AS2338">
        <f t="shared" si="1727"/>
        <v>0</v>
      </c>
      <c r="AT2338">
        <f t="shared" si="1728"/>
        <v>0</v>
      </c>
      <c r="AU2338">
        <f t="shared" si="1729"/>
        <v>0</v>
      </c>
      <c r="AV2338">
        <f t="shared" si="1730"/>
        <v>0</v>
      </c>
      <c r="AW2338">
        <f t="shared" si="1731"/>
        <v>0</v>
      </c>
      <c r="AX2338">
        <f t="shared" si="1732"/>
        <v>0</v>
      </c>
      <c r="AY2338">
        <f t="shared" si="1733"/>
        <v>0</v>
      </c>
      <c r="AZ2338">
        <f t="shared" si="1734"/>
        <v>0</v>
      </c>
      <c r="BA2338">
        <f t="shared" si="1735"/>
        <v>0</v>
      </c>
      <c r="BB2338">
        <f t="shared" si="1736"/>
        <v>0</v>
      </c>
    </row>
    <row r="2339" spans="3:54" ht="15" customHeight="1">
      <c r="C2339" s="74" t="s">
        <v>5192</v>
      </c>
      <c r="D2339" s="855" t="str">
        <f>IF(CNGE_2026_M1_Secc1_Sub1!$D77="","",CNGE_2026_M1_Secc1_Sub1!$D77)</f>
        <v/>
      </c>
      <c r="E2339" s="723"/>
      <c r="F2339" s="723"/>
      <c r="G2339" s="723"/>
      <c r="H2339" s="723"/>
      <c r="I2339" s="723"/>
      <c r="J2339" s="723"/>
      <c r="K2339" s="723"/>
      <c r="L2339" s="723"/>
      <c r="M2339" s="723"/>
      <c r="N2339" s="723"/>
      <c r="O2339" s="724"/>
      <c r="P2339" s="639"/>
      <c r="Q2339" s="639"/>
      <c r="R2339" s="639"/>
      <c r="S2339" s="639"/>
      <c r="T2339" s="639"/>
      <c r="U2339" s="639"/>
      <c r="V2339" s="639"/>
      <c r="W2339" s="639"/>
      <c r="X2339" s="639"/>
      <c r="Y2339" s="639"/>
      <c r="Z2339" s="639"/>
      <c r="AA2339" s="639"/>
      <c r="AB2339" s="639"/>
      <c r="AC2339" s="639"/>
      <c r="AD2339" s="639"/>
      <c r="AI2339">
        <f t="shared" si="1717"/>
        <v>0</v>
      </c>
      <c r="AJ2339">
        <f t="shared" si="1718"/>
        <v>0</v>
      </c>
      <c r="AK2339">
        <f t="shared" si="1719"/>
        <v>0</v>
      </c>
      <c r="AL2339">
        <f t="shared" si="1720"/>
        <v>0</v>
      </c>
      <c r="AM2339">
        <f t="shared" si="1721"/>
        <v>0</v>
      </c>
      <c r="AN2339">
        <f t="shared" si="1722"/>
        <v>0</v>
      </c>
      <c r="AO2339">
        <f t="shared" si="1723"/>
        <v>0</v>
      </c>
      <c r="AP2339">
        <f t="shared" si="1724"/>
        <v>0</v>
      </c>
      <c r="AQ2339">
        <f t="shared" si="1725"/>
        <v>0</v>
      </c>
      <c r="AR2339">
        <f t="shared" si="1726"/>
        <v>0</v>
      </c>
      <c r="AS2339">
        <f t="shared" si="1727"/>
        <v>0</v>
      </c>
      <c r="AT2339">
        <f t="shared" si="1728"/>
        <v>0</v>
      </c>
      <c r="AU2339">
        <f t="shared" si="1729"/>
        <v>0</v>
      </c>
      <c r="AV2339">
        <f t="shared" si="1730"/>
        <v>0</v>
      </c>
      <c r="AW2339">
        <f t="shared" si="1731"/>
        <v>0</v>
      </c>
      <c r="AX2339">
        <f t="shared" si="1732"/>
        <v>0</v>
      </c>
      <c r="AY2339">
        <f t="shared" si="1733"/>
        <v>0</v>
      </c>
      <c r="AZ2339">
        <f t="shared" si="1734"/>
        <v>0</v>
      </c>
      <c r="BA2339">
        <f t="shared" si="1735"/>
        <v>0</v>
      </c>
      <c r="BB2339">
        <f t="shared" si="1736"/>
        <v>0</v>
      </c>
    </row>
    <row r="2340" spans="3:54" ht="15" customHeight="1">
      <c r="C2340" s="74" t="s">
        <v>5194</v>
      </c>
      <c r="D2340" s="855" t="str">
        <f>IF(CNGE_2026_M1_Secc1_Sub1!$D78="","",CNGE_2026_M1_Secc1_Sub1!$D78)</f>
        <v/>
      </c>
      <c r="E2340" s="723"/>
      <c r="F2340" s="723"/>
      <c r="G2340" s="723"/>
      <c r="H2340" s="723"/>
      <c r="I2340" s="723"/>
      <c r="J2340" s="723"/>
      <c r="K2340" s="723"/>
      <c r="L2340" s="723"/>
      <c r="M2340" s="723"/>
      <c r="N2340" s="723"/>
      <c r="O2340" s="724"/>
      <c r="P2340" s="639"/>
      <c r="Q2340" s="639"/>
      <c r="R2340" s="639"/>
      <c r="S2340" s="639"/>
      <c r="T2340" s="639"/>
      <c r="U2340" s="639"/>
      <c r="V2340" s="639"/>
      <c r="W2340" s="639"/>
      <c r="X2340" s="639"/>
      <c r="Y2340" s="639"/>
      <c r="Z2340" s="639"/>
      <c r="AA2340" s="639"/>
      <c r="AB2340" s="639"/>
      <c r="AC2340" s="639"/>
      <c r="AD2340" s="639"/>
      <c r="AI2340">
        <f t="shared" si="1717"/>
        <v>0</v>
      </c>
      <c r="AJ2340">
        <f t="shared" si="1718"/>
        <v>0</v>
      </c>
      <c r="AK2340">
        <f t="shared" si="1719"/>
        <v>0</v>
      </c>
      <c r="AL2340">
        <f t="shared" si="1720"/>
        <v>0</v>
      </c>
      <c r="AM2340">
        <f t="shared" si="1721"/>
        <v>0</v>
      </c>
      <c r="AN2340">
        <f t="shared" si="1722"/>
        <v>0</v>
      </c>
      <c r="AO2340">
        <f t="shared" si="1723"/>
        <v>0</v>
      </c>
      <c r="AP2340">
        <f t="shared" si="1724"/>
        <v>0</v>
      </c>
      <c r="AQ2340">
        <f t="shared" si="1725"/>
        <v>0</v>
      </c>
      <c r="AR2340">
        <f t="shared" si="1726"/>
        <v>0</v>
      </c>
      <c r="AS2340">
        <f t="shared" si="1727"/>
        <v>0</v>
      </c>
      <c r="AT2340">
        <f t="shared" si="1728"/>
        <v>0</v>
      </c>
      <c r="AU2340">
        <f t="shared" si="1729"/>
        <v>0</v>
      </c>
      <c r="AV2340">
        <f t="shared" si="1730"/>
        <v>0</v>
      </c>
      <c r="AW2340">
        <f t="shared" si="1731"/>
        <v>0</v>
      </c>
      <c r="AX2340">
        <f t="shared" si="1732"/>
        <v>0</v>
      </c>
      <c r="AY2340">
        <f t="shared" si="1733"/>
        <v>0</v>
      </c>
      <c r="AZ2340">
        <f t="shared" si="1734"/>
        <v>0</v>
      </c>
      <c r="BA2340">
        <f t="shared" si="1735"/>
        <v>0</v>
      </c>
      <c r="BB2340">
        <f t="shared" si="1736"/>
        <v>0</v>
      </c>
    </row>
    <row r="2341" spans="3:54" ht="15" customHeight="1">
      <c r="C2341" s="74" t="s">
        <v>5196</v>
      </c>
      <c r="D2341" s="855" t="str">
        <f>IF(CNGE_2026_M1_Secc1_Sub1!$D79="","",CNGE_2026_M1_Secc1_Sub1!$D79)</f>
        <v/>
      </c>
      <c r="E2341" s="723"/>
      <c r="F2341" s="723"/>
      <c r="G2341" s="723"/>
      <c r="H2341" s="723"/>
      <c r="I2341" s="723"/>
      <c r="J2341" s="723"/>
      <c r="K2341" s="723"/>
      <c r="L2341" s="723"/>
      <c r="M2341" s="723"/>
      <c r="N2341" s="723"/>
      <c r="O2341" s="724"/>
      <c r="P2341" s="639"/>
      <c r="Q2341" s="639"/>
      <c r="R2341" s="639"/>
      <c r="S2341" s="639"/>
      <c r="T2341" s="639"/>
      <c r="U2341" s="639"/>
      <c r="V2341" s="639"/>
      <c r="W2341" s="639"/>
      <c r="X2341" s="639"/>
      <c r="Y2341" s="639"/>
      <c r="Z2341" s="639"/>
      <c r="AA2341" s="639"/>
      <c r="AB2341" s="639"/>
      <c r="AC2341" s="639"/>
      <c r="AD2341" s="639"/>
      <c r="AI2341">
        <f t="shared" si="1717"/>
        <v>0</v>
      </c>
      <c r="AJ2341">
        <f t="shared" si="1718"/>
        <v>0</v>
      </c>
      <c r="AK2341">
        <f t="shared" si="1719"/>
        <v>0</v>
      </c>
      <c r="AL2341">
        <f t="shared" si="1720"/>
        <v>0</v>
      </c>
      <c r="AM2341">
        <f t="shared" si="1721"/>
        <v>0</v>
      </c>
      <c r="AN2341">
        <f t="shared" si="1722"/>
        <v>0</v>
      </c>
      <c r="AO2341">
        <f t="shared" si="1723"/>
        <v>0</v>
      </c>
      <c r="AP2341">
        <f t="shared" si="1724"/>
        <v>0</v>
      </c>
      <c r="AQ2341">
        <f t="shared" si="1725"/>
        <v>0</v>
      </c>
      <c r="AR2341">
        <f t="shared" si="1726"/>
        <v>0</v>
      </c>
      <c r="AS2341">
        <f t="shared" si="1727"/>
        <v>0</v>
      </c>
      <c r="AT2341">
        <f t="shared" si="1728"/>
        <v>0</v>
      </c>
      <c r="AU2341">
        <f t="shared" si="1729"/>
        <v>0</v>
      </c>
      <c r="AV2341">
        <f t="shared" si="1730"/>
        <v>0</v>
      </c>
      <c r="AW2341">
        <f t="shared" si="1731"/>
        <v>0</v>
      </c>
      <c r="AX2341">
        <f t="shared" si="1732"/>
        <v>0</v>
      </c>
      <c r="AY2341">
        <f t="shared" si="1733"/>
        <v>0</v>
      </c>
      <c r="AZ2341">
        <f t="shared" si="1734"/>
        <v>0</v>
      </c>
      <c r="BA2341">
        <f t="shared" si="1735"/>
        <v>0</v>
      </c>
      <c r="BB2341">
        <f t="shared" si="1736"/>
        <v>0</v>
      </c>
    </row>
    <row r="2342" spans="3:54" ht="15" customHeight="1">
      <c r="C2342" s="74" t="s">
        <v>5198</v>
      </c>
      <c r="D2342" s="855" t="str">
        <f>IF(CNGE_2026_M1_Secc1_Sub1!$D80="","",CNGE_2026_M1_Secc1_Sub1!$D80)</f>
        <v/>
      </c>
      <c r="E2342" s="723"/>
      <c r="F2342" s="723"/>
      <c r="G2342" s="723"/>
      <c r="H2342" s="723"/>
      <c r="I2342" s="723"/>
      <c r="J2342" s="723"/>
      <c r="K2342" s="723"/>
      <c r="L2342" s="723"/>
      <c r="M2342" s="723"/>
      <c r="N2342" s="723"/>
      <c r="O2342" s="724"/>
      <c r="P2342" s="639"/>
      <c r="Q2342" s="639"/>
      <c r="R2342" s="639"/>
      <c r="S2342" s="639"/>
      <c r="T2342" s="639"/>
      <c r="U2342" s="639"/>
      <c r="V2342" s="639"/>
      <c r="W2342" s="639"/>
      <c r="X2342" s="639"/>
      <c r="Y2342" s="639"/>
      <c r="Z2342" s="639"/>
      <c r="AA2342" s="639"/>
      <c r="AB2342" s="639"/>
      <c r="AC2342" s="639"/>
      <c r="AD2342" s="639"/>
      <c r="AI2342">
        <f t="shared" si="1717"/>
        <v>0</v>
      </c>
      <c r="AJ2342">
        <f t="shared" si="1718"/>
        <v>0</v>
      </c>
      <c r="AK2342">
        <f t="shared" si="1719"/>
        <v>0</v>
      </c>
      <c r="AL2342">
        <f t="shared" si="1720"/>
        <v>0</v>
      </c>
      <c r="AM2342">
        <f t="shared" si="1721"/>
        <v>0</v>
      </c>
      <c r="AN2342">
        <f t="shared" si="1722"/>
        <v>0</v>
      </c>
      <c r="AO2342">
        <f t="shared" si="1723"/>
        <v>0</v>
      </c>
      <c r="AP2342">
        <f t="shared" si="1724"/>
        <v>0</v>
      </c>
      <c r="AQ2342">
        <f t="shared" si="1725"/>
        <v>0</v>
      </c>
      <c r="AR2342">
        <f t="shared" si="1726"/>
        <v>0</v>
      </c>
      <c r="AS2342">
        <f t="shared" si="1727"/>
        <v>0</v>
      </c>
      <c r="AT2342">
        <f t="shared" si="1728"/>
        <v>0</v>
      </c>
      <c r="AU2342">
        <f t="shared" si="1729"/>
        <v>0</v>
      </c>
      <c r="AV2342">
        <f t="shared" si="1730"/>
        <v>0</v>
      </c>
      <c r="AW2342">
        <f t="shared" si="1731"/>
        <v>0</v>
      </c>
      <c r="AX2342">
        <f t="shared" si="1732"/>
        <v>0</v>
      </c>
      <c r="AY2342">
        <f t="shared" si="1733"/>
        <v>0</v>
      </c>
      <c r="AZ2342">
        <f t="shared" si="1734"/>
        <v>0</v>
      </c>
      <c r="BA2342">
        <f t="shared" si="1735"/>
        <v>0</v>
      </c>
      <c r="BB2342">
        <f t="shared" si="1736"/>
        <v>0</v>
      </c>
    </row>
    <row r="2343" spans="3:54" ht="15" customHeight="1">
      <c r="C2343" s="74" t="s">
        <v>5200</v>
      </c>
      <c r="D2343" s="855" t="str">
        <f>IF(CNGE_2026_M1_Secc1_Sub1!$D81="","",CNGE_2026_M1_Secc1_Sub1!$D81)</f>
        <v/>
      </c>
      <c r="E2343" s="723"/>
      <c r="F2343" s="723"/>
      <c r="G2343" s="723"/>
      <c r="H2343" s="723"/>
      <c r="I2343" s="723"/>
      <c r="J2343" s="723"/>
      <c r="K2343" s="723"/>
      <c r="L2343" s="723"/>
      <c r="M2343" s="723"/>
      <c r="N2343" s="723"/>
      <c r="O2343" s="724"/>
      <c r="P2343" s="639"/>
      <c r="Q2343" s="639"/>
      <c r="R2343" s="639"/>
      <c r="S2343" s="639"/>
      <c r="T2343" s="639"/>
      <c r="U2343" s="639"/>
      <c r="V2343" s="639"/>
      <c r="W2343" s="639"/>
      <c r="X2343" s="639"/>
      <c r="Y2343" s="639"/>
      <c r="Z2343" s="639"/>
      <c r="AA2343" s="639"/>
      <c r="AB2343" s="639"/>
      <c r="AC2343" s="639"/>
      <c r="AD2343" s="639"/>
      <c r="AI2343">
        <f t="shared" si="1717"/>
        <v>0</v>
      </c>
      <c r="AJ2343">
        <f t="shared" si="1718"/>
        <v>0</v>
      </c>
      <c r="AK2343">
        <f t="shared" si="1719"/>
        <v>0</v>
      </c>
      <c r="AL2343">
        <f t="shared" si="1720"/>
        <v>0</v>
      </c>
      <c r="AM2343">
        <f t="shared" si="1721"/>
        <v>0</v>
      </c>
      <c r="AN2343">
        <f t="shared" si="1722"/>
        <v>0</v>
      </c>
      <c r="AO2343">
        <f t="shared" si="1723"/>
        <v>0</v>
      </c>
      <c r="AP2343">
        <f t="shared" si="1724"/>
        <v>0</v>
      </c>
      <c r="AQ2343">
        <f t="shared" si="1725"/>
        <v>0</v>
      </c>
      <c r="AR2343">
        <f t="shared" si="1726"/>
        <v>0</v>
      </c>
      <c r="AS2343">
        <f t="shared" si="1727"/>
        <v>0</v>
      </c>
      <c r="AT2343">
        <f t="shared" si="1728"/>
        <v>0</v>
      </c>
      <c r="AU2343">
        <f t="shared" si="1729"/>
        <v>0</v>
      </c>
      <c r="AV2343">
        <f t="shared" si="1730"/>
        <v>0</v>
      </c>
      <c r="AW2343">
        <f t="shared" si="1731"/>
        <v>0</v>
      </c>
      <c r="AX2343">
        <f t="shared" si="1732"/>
        <v>0</v>
      </c>
      <c r="AY2343">
        <f t="shared" si="1733"/>
        <v>0</v>
      </c>
      <c r="AZ2343">
        <f t="shared" si="1734"/>
        <v>0</v>
      </c>
      <c r="BA2343">
        <f t="shared" si="1735"/>
        <v>0</v>
      </c>
      <c r="BB2343">
        <f t="shared" si="1736"/>
        <v>0</v>
      </c>
    </row>
    <row r="2344" spans="3:54" ht="15" customHeight="1">
      <c r="C2344" s="74" t="s">
        <v>5202</v>
      </c>
      <c r="D2344" s="855" t="str">
        <f>IF(CNGE_2026_M1_Secc1_Sub1!$D82="","",CNGE_2026_M1_Secc1_Sub1!$D82)</f>
        <v/>
      </c>
      <c r="E2344" s="723"/>
      <c r="F2344" s="723"/>
      <c r="G2344" s="723"/>
      <c r="H2344" s="723"/>
      <c r="I2344" s="723"/>
      <c r="J2344" s="723"/>
      <c r="K2344" s="723"/>
      <c r="L2344" s="723"/>
      <c r="M2344" s="723"/>
      <c r="N2344" s="723"/>
      <c r="O2344" s="724"/>
      <c r="P2344" s="639"/>
      <c r="Q2344" s="639"/>
      <c r="R2344" s="639"/>
      <c r="S2344" s="639"/>
      <c r="T2344" s="639"/>
      <c r="U2344" s="639"/>
      <c r="V2344" s="639"/>
      <c r="W2344" s="639"/>
      <c r="X2344" s="639"/>
      <c r="Y2344" s="639"/>
      <c r="Z2344" s="639"/>
      <c r="AA2344" s="639"/>
      <c r="AB2344" s="639"/>
      <c r="AC2344" s="639"/>
      <c r="AD2344" s="639"/>
      <c r="AI2344">
        <f t="shared" si="1717"/>
        <v>0</v>
      </c>
      <c r="AJ2344">
        <f t="shared" si="1718"/>
        <v>0</v>
      </c>
      <c r="AK2344">
        <f t="shared" si="1719"/>
        <v>0</v>
      </c>
      <c r="AL2344">
        <f t="shared" si="1720"/>
        <v>0</v>
      </c>
      <c r="AM2344">
        <f t="shared" si="1721"/>
        <v>0</v>
      </c>
      <c r="AN2344">
        <f t="shared" si="1722"/>
        <v>0</v>
      </c>
      <c r="AO2344">
        <f t="shared" si="1723"/>
        <v>0</v>
      </c>
      <c r="AP2344">
        <f t="shared" si="1724"/>
        <v>0</v>
      </c>
      <c r="AQ2344">
        <f t="shared" si="1725"/>
        <v>0</v>
      </c>
      <c r="AR2344">
        <f t="shared" si="1726"/>
        <v>0</v>
      </c>
      <c r="AS2344">
        <f t="shared" si="1727"/>
        <v>0</v>
      </c>
      <c r="AT2344">
        <f t="shared" si="1728"/>
        <v>0</v>
      </c>
      <c r="AU2344">
        <f t="shared" si="1729"/>
        <v>0</v>
      </c>
      <c r="AV2344">
        <f t="shared" si="1730"/>
        <v>0</v>
      </c>
      <c r="AW2344">
        <f t="shared" si="1731"/>
        <v>0</v>
      </c>
      <c r="AX2344">
        <f t="shared" si="1732"/>
        <v>0</v>
      </c>
      <c r="AY2344">
        <f t="shared" si="1733"/>
        <v>0</v>
      </c>
      <c r="AZ2344">
        <f t="shared" si="1734"/>
        <v>0</v>
      </c>
      <c r="BA2344">
        <f t="shared" si="1735"/>
        <v>0</v>
      </c>
      <c r="BB2344">
        <f t="shared" si="1736"/>
        <v>0</v>
      </c>
    </row>
    <row r="2345" spans="3:54" ht="15" customHeight="1">
      <c r="C2345" s="74" t="s">
        <v>5204</v>
      </c>
      <c r="D2345" s="855" t="str">
        <f>IF(CNGE_2026_M1_Secc1_Sub1!$D83="","",CNGE_2026_M1_Secc1_Sub1!$D83)</f>
        <v/>
      </c>
      <c r="E2345" s="723"/>
      <c r="F2345" s="723"/>
      <c r="G2345" s="723"/>
      <c r="H2345" s="723"/>
      <c r="I2345" s="723"/>
      <c r="J2345" s="723"/>
      <c r="K2345" s="723"/>
      <c r="L2345" s="723"/>
      <c r="M2345" s="723"/>
      <c r="N2345" s="723"/>
      <c r="O2345" s="724"/>
      <c r="P2345" s="639"/>
      <c r="Q2345" s="639"/>
      <c r="R2345" s="639"/>
      <c r="S2345" s="639"/>
      <c r="T2345" s="639"/>
      <c r="U2345" s="639"/>
      <c r="V2345" s="639"/>
      <c r="W2345" s="639"/>
      <c r="X2345" s="639"/>
      <c r="Y2345" s="639"/>
      <c r="Z2345" s="639"/>
      <c r="AA2345" s="639"/>
      <c r="AB2345" s="639"/>
      <c r="AC2345" s="639"/>
      <c r="AD2345" s="639"/>
      <c r="AI2345">
        <f t="shared" si="1717"/>
        <v>0</v>
      </c>
      <c r="AJ2345">
        <f t="shared" si="1718"/>
        <v>0</v>
      </c>
      <c r="AK2345">
        <f t="shared" si="1719"/>
        <v>0</v>
      </c>
      <c r="AL2345">
        <f t="shared" si="1720"/>
        <v>0</v>
      </c>
      <c r="AM2345">
        <f t="shared" si="1721"/>
        <v>0</v>
      </c>
      <c r="AN2345">
        <f t="shared" si="1722"/>
        <v>0</v>
      </c>
      <c r="AO2345">
        <f t="shared" si="1723"/>
        <v>0</v>
      </c>
      <c r="AP2345">
        <f t="shared" si="1724"/>
        <v>0</v>
      </c>
      <c r="AQ2345">
        <f t="shared" si="1725"/>
        <v>0</v>
      </c>
      <c r="AR2345">
        <f t="shared" si="1726"/>
        <v>0</v>
      </c>
      <c r="AS2345">
        <f t="shared" si="1727"/>
        <v>0</v>
      </c>
      <c r="AT2345">
        <f t="shared" si="1728"/>
        <v>0</v>
      </c>
      <c r="AU2345">
        <f t="shared" si="1729"/>
        <v>0</v>
      </c>
      <c r="AV2345">
        <f t="shared" si="1730"/>
        <v>0</v>
      </c>
      <c r="AW2345">
        <f t="shared" si="1731"/>
        <v>0</v>
      </c>
      <c r="AX2345">
        <f t="shared" si="1732"/>
        <v>0</v>
      </c>
      <c r="AY2345">
        <f t="shared" si="1733"/>
        <v>0</v>
      </c>
      <c r="AZ2345">
        <f t="shared" si="1734"/>
        <v>0</v>
      </c>
      <c r="BA2345">
        <f t="shared" si="1735"/>
        <v>0</v>
      </c>
      <c r="BB2345">
        <f t="shared" si="1736"/>
        <v>0</v>
      </c>
    </row>
    <row r="2346" spans="3:54" ht="15" customHeight="1">
      <c r="C2346" s="74" t="s">
        <v>5206</v>
      </c>
      <c r="D2346" s="855" t="str">
        <f>IF(CNGE_2026_M1_Secc1_Sub1!$D84="","",CNGE_2026_M1_Secc1_Sub1!$D84)</f>
        <v/>
      </c>
      <c r="E2346" s="723"/>
      <c r="F2346" s="723"/>
      <c r="G2346" s="723"/>
      <c r="H2346" s="723"/>
      <c r="I2346" s="723"/>
      <c r="J2346" s="723"/>
      <c r="K2346" s="723"/>
      <c r="L2346" s="723"/>
      <c r="M2346" s="723"/>
      <c r="N2346" s="723"/>
      <c r="O2346" s="724"/>
      <c r="P2346" s="639"/>
      <c r="Q2346" s="639"/>
      <c r="R2346" s="639"/>
      <c r="S2346" s="639"/>
      <c r="T2346" s="639"/>
      <c r="U2346" s="639"/>
      <c r="V2346" s="639"/>
      <c r="W2346" s="639"/>
      <c r="X2346" s="639"/>
      <c r="Y2346" s="639"/>
      <c r="Z2346" s="639"/>
      <c r="AA2346" s="639"/>
      <c r="AB2346" s="639"/>
      <c r="AC2346" s="639"/>
      <c r="AD2346" s="639"/>
      <c r="AI2346">
        <f t="shared" si="1717"/>
        <v>0</v>
      </c>
      <c r="AJ2346">
        <f t="shared" si="1718"/>
        <v>0</v>
      </c>
      <c r="AK2346">
        <f t="shared" si="1719"/>
        <v>0</v>
      </c>
      <c r="AL2346">
        <f t="shared" si="1720"/>
        <v>0</v>
      </c>
      <c r="AM2346">
        <f t="shared" si="1721"/>
        <v>0</v>
      </c>
      <c r="AN2346">
        <f t="shared" si="1722"/>
        <v>0</v>
      </c>
      <c r="AO2346">
        <f t="shared" si="1723"/>
        <v>0</v>
      </c>
      <c r="AP2346">
        <f t="shared" si="1724"/>
        <v>0</v>
      </c>
      <c r="AQ2346">
        <f t="shared" si="1725"/>
        <v>0</v>
      </c>
      <c r="AR2346">
        <f t="shared" si="1726"/>
        <v>0</v>
      </c>
      <c r="AS2346">
        <f t="shared" si="1727"/>
        <v>0</v>
      </c>
      <c r="AT2346">
        <f t="shared" si="1728"/>
        <v>0</v>
      </c>
      <c r="AU2346">
        <f t="shared" si="1729"/>
        <v>0</v>
      </c>
      <c r="AV2346">
        <f t="shared" si="1730"/>
        <v>0</v>
      </c>
      <c r="AW2346">
        <f t="shared" si="1731"/>
        <v>0</v>
      </c>
      <c r="AX2346">
        <f t="shared" si="1732"/>
        <v>0</v>
      </c>
      <c r="AY2346">
        <f t="shared" si="1733"/>
        <v>0</v>
      </c>
      <c r="AZ2346">
        <f t="shared" si="1734"/>
        <v>0</v>
      </c>
      <c r="BA2346">
        <f t="shared" si="1735"/>
        <v>0</v>
      </c>
      <c r="BB2346">
        <f t="shared" si="1736"/>
        <v>0</v>
      </c>
    </row>
    <row r="2347" spans="3:54" ht="15" customHeight="1">
      <c r="C2347" s="74" t="s">
        <v>5208</v>
      </c>
      <c r="D2347" s="855" t="str">
        <f>IF(CNGE_2026_M1_Secc1_Sub1!$D85="","",CNGE_2026_M1_Secc1_Sub1!$D85)</f>
        <v/>
      </c>
      <c r="E2347" s="723"/>
      <c r="F2347" s="723"/>
      <c r="G2347" s="723"/>
      <c r="H2347" s="723"/>
      <c r="I2347" s="723"/>
      <c r="J2347" s="723"/>
      <c r="K2347" s="723"/>
      <c r="L2347" s="723"/>
      <c r="M2347" s="723"/>
      <c r="N2347" s="723"/>
      <c r="O2347" s="724"/>
      <c r="P2347" s="639"/>
      <c r="Q2347" s="639"/>
      <c r="R2347" s="639"/>
      <c r="S2347" s="639"/>
      <c r="T2347" s="639"/>
      <c r="U2347" s="639"/>
      <c r="V2347" s="639"/>
      <c r="W2347" s="639"/>
      <c r="X2347" s="639"/>
      <c r="Y2347" s="639"/>
      <c r="Z2347" s="639"/>
      <c r="AA2347" s="639"/>
      <c r="AB2347" s="639"/>
      <c r="AC2347" s="639"/>
      <c r="AD2347" s="639"/>
      <c r="AI2347">
        <f t="shared" si="1717"/>
        <v>0</v>
      </c>
      <c r="AJ2347">
        <f t="shared" si="1718"/>
        <v>0</v>
      </c>
      <c r="AK2347">
        <f t="shared" si="1719"/>
        <v>0</v>
      </c>
      <c r="AL2347">
        <f t="shared" si="1720"/>
        <v>0</v>
      </c>
      <c r="AM2347">
        <f t="shared" si="1721"/>
        <v>0</v>
      </c>
      <c r="AN2347">
        <f t="shared" si="1722"/>
        <v>0</v>
      </c>
      <c r="AO2347">
        <f t="shared" si="1723"/>
        <v>0</v>
      </c>
      <c r="AP2347">
        <f t="shared" si="1724"/>
        <v>0</v>
      </c>
      <c r="AQ2347">
        <f t="shared" si="1725"/>
        <v>0</v>
      </c>
      <c r="AR2347">
        <f t="shared" si="1726"/>
        <v>0</v>
      </c>
      <c r="AS2347">
        <f t="shared" si="1727"/>
        <v>0</v>
      </c>
      <c r="AT2347">
        <f t="shared" si="1728"/>
        <v>0</v>
      </c>
      <c r="AU2347">
        <f t="shared" si="1729"/>
        <v>0</v>
      </c>
      <c r="AV2347">
        <f t="shared" si="1730"/>
        <v>0</v>
      </c>
      <c r="AW2347">
        <f t="shared" si="1731"/>
        <v>0</v>
      </c>
      <c r="AX2347">
        <f t="shared" si="1732"/>
        <v>0</v>
      </c>
      <c r="AY2347">
        <f t="shared" si="1733"/>
        <v>0</v>
      </c>
      <c r="AZ2347">
        <f t="shared" si="1734"/>
        <v>0</v>
      </c>
      <c r="BA2347">
        <f t="shared" si="1735"/>
        <v>0</v>
      </c>
      <c r="BB2347">
        <f t="shared" si="1736"/>
        <v>0</v>
      </c>
    </row>
    <row r="2348" spans="3:54" ht="15" customHeight="1">
      <c r="C2348" s="74" t="s">
        <v>5210</v>
      </c>
      <c r="D2348" s="855" t="str">
        <f>IF(CNGE_2026_M1_Secc1_Sub1!$D86="","",CNGE_2026_M1_Secc1_Sub1!$D86)</f>
        <v/>
      </c>
      <c r="E2348" s="723"/>
      <c r="F2348" s="723"/>
      <c r="G2348" s="723"/>
      <c r="H2348" s="723"/>
      <c r="I2348" s="723"/>
      <c r="J2348" s="723"/>
      <c r="K2348" s="723"/>
      <c r="L2348" s="723"/>
      <c r="M2348" s="723"/>
      <c r="N2348" s="723"/>
      <c r="O2348" s="724"/>
      <c r="P2348" s="639"/>
      <c r="Q2348" s="639"/>
      <c r="R2348" s="639"/>
      <c r="S2348" s="639"/>
      <c r="T2348" s="639"/>
      <c r="U2348" s="639"/>
      <c r="V2348" s="639"/>
      <c r="W2348" s="639"/>
      <c r="X2348" s="639"/>
      <c r="Y2348" s="639"/>
      <c r="Z2348" s="639"/>
      <c r="AA2348" s="639"/>
      <c r="AB2348" s="639"/>
      <c r="AC2348" s="639"/>
      <c r="AD2348" s="639"/>
      <c r="AI2348">
        <f t="shared" si="1717"/>
        <v>0</v>
      </c>
      <c r="AJ2348">
        <f t="shared" si="1718"/>
        <v>0</v>
      </c>
      <c r="AK2348">
        <f t="shared" si="1719"/>
        <v>0</v>
      </c>
      <c r="AL2348">
        <f t="shared" si="1720"/>
        <v>0</v>
      </c>
      <c r="AM2348">
        <f t="shared" si="1721"/>
        <v>0</v>
      </c>
      <c r="AN2348">
        <f t="shared" si="1722"/>
        <v>0</v>
      </c>
      <c r="AO2348">
        <f t="shared" si="1723"/>
        <v>0</v>
      </c>
      <c r="AP2348">
        <f t="shared" si="1724"/>
        <v>0</v>
      </c>
      <c r="AQ2348">
        <f t="shared" si="1725"/>
        <v>0</v>
      </c>
      <c r="AR2348">
        <f t="shared" si="1726"/>
        <v>0</v>
      </c>
      <c r="AS2348">
        <f t="shared" si="1727"/>
        <v>0</v>
      </c>
      <c r="AT2348">
        <f t="shared" si="1728"/>
        <v>0</v>
      </c>
      <c r="AU2348">
        <f t="shared" si="1729"/>
        <v>0</v>
      </c>
      <c r="AV2348">
        <f t="shared" si="1730"/>
        <v>0</v>
      </c>
      <c r="AW2348">
        <f t="shared" si="1731"/>
        <v>0</v>
      </c>
      <c r="AX2348">
        <f t="shared" si="1732"/>
        <v>0</v>
      </c>
      <c r="AY2348">
        <f t="shared" si="1733"/>
        <v>0</v>
      </c>
      <c r="AZ2348">
        <f t="shared" si="1734"/>
        <v>0</v>
      </c>
      <c r="BA2348">
        <f t="shared" si="1735"/>
        <v>0</v>
      </c>
      <c r="BB2348">
        <f t="shared" si="1736"/>
        <v>0</v>
      </c>
    </row>
    <row r="2349" spans="3:54" ht="15" customHeight="1">
      <c r="C2349" s="74" t="s">
        <v>5212</v>
      </c>
      <c r="D2349" s="855" t="str">
        <f>IF(CNGE_2026_M1_Secc1_Sub1!$D87="","",CNGE_2026_M1_Secc1_Sub1!$D87)</f>
        <v/>
      </c>
      <c r="E2349" s="723"/>
      <c r="F2349" s="723"/>
      <c r="G2349" s="723"/>
      <c r="H2349" s="723"/>
      <c r="I2349" s="723"/>
      <c r="J2349" s="723"/>
      <c r="K2349" s="723"/>
      <c r="L2349" s="723"/>
      <c r="M2349" s="723"/>
      <c r="N2349" s="723"/>
      <c r="O2349" s="724"/>
      <c r="P2349" s="639"/>
      <c r="Q2349" s="639"/>
      <c r="R2349" s="639"/>
      <c r="S2349" s="639"/>
      <c r="T2349" s="639"/>
      <c r="U2349" s="639"/>
      <c r="V2349" s="639"/>
      <c r="W2349" s="639"/>
      <c r="X2349" s="639"/>
      <c r="Y2349" s="639"/>
      <c r="Z2349" s="639"/>
      <c r="AA2349" s="639"/>
      <c r="AB2349" s="639"/>
      <c r="AC2349" s="639"/>
      <c r="AD2349" s="639"/>
      <c r="AI2349">
        <f t="shared" si="1717"/>
        <v>0</v>
      </c>
      <c r="AJ2349">
        <f t="shared" si="1718"/>
        <v>0</v>
      </c>
      <c r="AK2349">
        <f t="shared" si="1719"/>
        <v>0</v>
      </c>
      <c r="AL2349">
        <f t="shared" si="1720"/>
        <v>0</v>
      </c>
      <c r="AM2349">
        <f t="shared" si="1721"/>
        <v>0</v>
      </c>
      <c r="AN2349">
        <f t="shared" si="1722"/>
        <v>0</v>
      </c>
      <c r="AO2349">
        <f t="shared" si="1723"/>
        <v>0</v>
      </c>
      <c r="AP2349">
        <f t="shared" si="1724"/>
        <v>0</v>
      </c>
      <c r="AQ2349">
        <f t="shared" si="1725"/>
        <v>0</v>
      </c>
      <c r="AR2349">
        <f t="shared" si="1726"/>
        <v>0</v>
      </c>
      <c r="AS2349">
        <f t="shared" si="1727"/>
        <v>0</v>
      </c>
      <c r="AT2349">
        <f t="shared" si="1728"/>
        <v>0</v>
      </c>
      <c r="AU2349">
        <f t="shared" si="1729"/>
        <v>0</v>
      </c>
      <c r="AV2349">
        <f t="shared" si="1730"/>
        <v>0</v>
      </c>
      <c r="AW2349">
        <f t="shared" si="1731"/>
        <v>0</v>
      </c>
      <c r="AX2349">
        <f t="shared" si="1732"/>
        <v>0</v>
      </c>
      <c r="AY2349">
        <f t="shared" si="1733"/>
        <v>0</v>
      </c>
      <c r="AZ2349">
        <f t="shared" si="1734"/>
        <v>0</v>
      </c>
      <c r="BA2349">
        <f t="shared" si="1735"/>
        <v>0</v>
      </c>
      <c r="BB2349">
        <f t="shared" si="1736"/>
        <v>0</v>
      </c>
    </row>
    <row r="2350" spans="3:54" ht="15" customHeight="1">
      <c r="C2350" s="74" t="s">
        <v>5214</v>
      </c>
      <c r="D2350" s="855" t="str">
        <f>IF(CNGE_2026_M1_Secc1_Sub1!$D88="","",CNGE_2026_M1_Secc1_Sub1!$D88)</f>
        <v/>
      </c>
      <c r="E2350" s="723"/>
      <c r="F2350" s="723"/>
      <c r="G2350" s="723"/>
      <c r="H2350" s="723"/>
      <c r="I2350" s="723"/>
      <c r="J2350" s="723"/>
      <c r="K2350" s="723"/>
      <c r="L2350" s="723"/>
      <c r="M2350" s="723"/>
      <c r="N2350" s="723"/>
      <c r="O2350" s="724"/>
      <c r="P2350" s="639"/>
      <c r="Q2350" s="639"/>
      <c r="R2350" s="639"/>
      <c r="S2350" s="639"/>
      <c r="T2350" s="639"/>
      <c r="U2350" s="639"/>
      <c r="V2350" s="639"/>
      <c r="W2350" s="639"/>
      <c r="X2350" s="639"/>
      <c r="Y2350" s="639"/>
      <c r="Z2350" s="639"/>
      <c r="AA2350" s="639"/>
      <c r="AB2350" s="639"/>
      <c r="AC2350" s="639"/>
      <c r="AD2350" s="639"/>
      <c r="AI2350">
        <f t="shared" si="1717"/>
        <v>0</v>
      </c>
      <c r="AJ2350">
        <f t="shared" si="1718"/>
        <v>0</v>
      </c>
      <c r="AK2350">
        <f t="shared" si="1719"/>
        <v>0</v>
      </c>
      <c r="AL2350">
        <f t="shared" si="1720"/>
        <v>0</v>
      </c>
      <c r="AM2350">
        <f t="shared" si="1721"/>
        <v>0</v>
      </c>
      <c r="AN2350">
        <f t="shared" si="1722"/>
        <v>0</v>
      </c>
      <c r="AO2350">
        <f t="shared" si="1723"/>
        <v>0</v>
      </c>
      <c r="AP2350">
        <f t="shared" si="1724"/>
        <v>0</v>
      </c>
      <c r="AQ2350">
        <f t="shared" si="1725"/>
        <v>0</v>
      </c>
      <c r="AR2350">
        <f t="shared" si="1726"/>
        <v>0</v>
      </c>
      <c r="AS2350">
        <f t="shared" si="1727"/>
        <v>0</v>
      </c>
      <c r="AT2350">
        <f t="shared" si="1728"/>
        <v>0</v>
      </c>
      <c r="AU2350">
        <f t="shared" si="1729"/>
        <v>0</v>
      </c>
      <c r="AV2350">
        <f t="shared" si="1730"/>
        <v>0</v>
      </c>
      <c r="AW2350">
        <f t="shared" si="1731"/>
        <v>0</v>
      </c>
      <c r="AX2350">
        <f t="shared" si="1732"/>
        <v>0</v>
      </c>
      <c r="AY2350">
        <f t="shared" si="1733"/>
        <v>0</v>
      </c>
      <c r="AZ2350">
        <f t="shared" si="1734"/>
        <v>0</v>
      </c>
      <c r="BA2350">
        <f t="shared" si="1735"/>
        <v>0</v>
      </c>
      <c r="BB2350">
        <f t="shared" si="1736"/>
        <v>0</v>
      </c>
    </row>
    <row r="2351" spans="3:54" ht="15" customHeight="1">
      <c r="C2351" s="74" t="s">
        <v>5216</v>
      </c>
      <c r="D2351" s="855" t="str">
        <f>IF(CNGE_2026_M1_Secc1_Sub1!$D89="","",CNGE_2026_M1_Secc1_Sub1!$D89)</f>
        <v/>
      </c>
      <c r="E2351" s="723"/>
      <c r="F2351" s="723"/>
      <c r="G2351" s="723"/>
      <c r="H2351" s="723"/>
      <c r="I2351" s="723"/>
      <c r="J2351" s="723"/>
      <c r="K2351" s="723"/>
      <c r="L2351" s="723"/>
      <c r="M2351" s="723"/>
      <c r="N2351" s="723"/>
      <c r="O2351" s="724"/>
      <c r="P2351" s="639"/>
      <c r="Q2351" s="639"/>
      <c r="R2351" s="639"/>
      <c r="S2351" s="639"/>
      <c r="T2351" s="639"/>
      <c r="U2351" s="639"/>
      <c r="V2351" s="639"/>
      <c r="W2351" s="639"/>
      <c r="X2351" s="639"/>
      <c r="Y2351" s="639"/>
      <c r="Z2351" s="639"/>
      <c r="AA2351" s="639"/>
      <c r="AB2351" s="639"/>
      <c r="AC2351" s="639"/>
      <c r="AD2351" s="639"/>
      <c r="AI2351">
        <f t="shared" si="1717"/>
        <v>0</v>
      </c>
      <c r="AJ2351">
        <f t="shared" si="1718"/>
        <v>0</v>
      </c>
      <c r="AK2351">
        <f t="shared" si="1719"/>
        <v>0</v>
      </c>
      <c r="AL2351">
        <f t="shared" si="1720"/>
        <v>0</v>
      </c>
      <c r="AM2351">
        <f t="shared" si="1721"/>
        <v>0</v>
      </c>
      <c r="AN2351">
        <f t="shared" si="1722"/>
        <v>0</v>
      </c>
      <c r="AO2351">
        <f t="shared" si="1723"/>
        <v>0</v>
      </c>
      <c r="AP2351">
        <f t="shared" si="1724"/>
        <v>0</v>
      </c>
      <c r="AQ2351">
        <f t="shared" si="1725"/>
        <v>0</v>
      </c>
      <c r="AR2351">
        <f t="shared" si="1726"/>
        <v>0</v>
      </c>
      <c r="AS2351">
        <f t="shared" si="1727"/>
        <v>0</v>
      </c>
      <c r="AT2351">
        <f t="shared" si="1728"/>
        <v>0</v>
      </c>
      <c r="AU2351">
        <f t="shared" si="1729"/>
        <v>0</v>
      </c>
      <c r="AV2351">
        <f t="shared" si="1730"/>
        <v>0</v>
      </c>
      <c r="AW2351">
        <f t="shared" si="1731"/>
        <v>0</v>
      </c>
      <c r="AX2351">
        <f t="shared" si="1732"/>
        <v>0</v>
      </c>
      <c r="AY2351">
        <f t="shared" si="1733"/>
        <v>0</v>
      </c>
      <c r="AZ2351">
        <f t="shared" si="1734"/>
        <v>0</v>
      </c>
      <c r="BA2351">
        <f t="shared" si="1735"/>
        <v>0</v>
      </c>
      <c r="BB2351">
        <f t="shared" si="1736"/>
        <v>0</v>
      </c>
    </row>
    <row r="2352" spans="3:54" ht="15" customHeight="1">
      <c r="C2352" s="74" t="s">
        <v>5218</v>
      </c>
      <c r="D2352" s="855" t="str">
        <f>IF(CNGE_2026_M1_Secc1_Sub1!$D90="","",CNGE_2026_M1_Secc1_Sub1!$D90)</f>
        <v/>
      </c>
      <c r="E2352" s="723"/>
      <c r="F2352" s="723"/>
      <c r="G2352" s="723"/>
      <c r="H2352" s="723"/>
      <c r="I2352" s="723"/>
      <c r="J2352" s="723"/>
      <c r="K2352" s="723"/>
      <c r="L2352" s="723"/>
      <c r="M2352" s="723"/>
      <c r="N2352" s="723"/>
      <c r="O2352" s="724"/>
      <c r="P2352" s="639"/>
      <c r="Q2352" s="639"/>
      <c r="R2352" s="639"/>
      <c r="S2352" s="639"/>
      <c r="T2352" s="639"/>
      <c r="U2352" s="639"/>
      <c r="V2352" s="639"/>
      <c r="W2352" s="639"/>
      <c r="X2352" s="639"/>
      <c r="Y2352" s="639"/>
      <c r="Z2352" s="639"/>
      <c r="AA2352" s="639"/>
      <c r="AB2352" s="639"/>
      <c r="AC2352" s="639"/>
      <c r="AD2352" s="639"/>
      <c r="AI2352">
        <f t="shared" si="1717"/>
        <v>0</v>
      </c>
      <c r="AJ2352">
        <f t="shared" si="1718"/>
        <v>0</v>
      </c>
      <c r="AK2352">
        <f t="shared" si="1719"/>
        <v>0</v>
      </c>
      <c r="AL2352">
        <f t="shared" si="1720"/>
        <v>0</v>
      </c>
      <c r="AM2352">
        <f t="shared" si="1721"/>
        <v>0</v>
      </c>
      <c r="AN2352">
        <f t="shared" si="1722"/>
        <v>0</v>
      </c>
      <c r="AO2352">
        <f t="shared" si="1723"/>
        <v>0</v>
      </c>
      <c r="AP2352">
        <f t="shared" si="1724"/>
        <v>0</v>
      </c>
      <c r="AQ2352">
        <f t="shared" si="1725"/>
        <v>0</v>
      </c>
      <c r="AR2352">
        <f t="shared" si="1726"/>
        <v>0</v>
      </c>
      <c r="AS2352">
        <f t="shared" si="1727"/>
        <v>0</v>
      </c>
      <c r="AT2352">
        <f t="shared" si="1728"/>
        <v>0</v>
      </c>
      <c r="AU2352">
        <f t="shared" si="1729"/>
        <v>0</v>
      </c>
      <c r="AV2352">
        <f t="shared" si="1730"/>
        <v>0</v>
      </c>
      <c r="AW2352">
        <f t="shared" si="1731"/>
        <v>0</v>
      </c>
      <c r="AX2352">
        <f t="shared" si="1732"/>
        <v>0</v>
      </c>
      <c r="AY2352">
        <f t="shared" si="1733"/>
        <v>0</v>
      </c>
      <c r="AZ2352">
        <f t="shared" si="1734"/>
        <v>0</v>
      </c>
      <c r="BA2352">
        <f t="shared" si="1735"/>
        <v>0</v>
      </c>
      <c r="BB2352">
        <f t="shared" si="1736"/>
        <v>0</v>
      </c>
    </row>
    <row r="2353" spans="3:54" ht="15" customHeight="1">
      <c r="C2353" s="74" t="s">
        <v>5220</v>
      </c>
      <c r="D2353" s="855" t="str">
        <f>IF(CNGE_2026_M1_Secc1_Sub1!$D91="","",CNGE_2026_M1_Secc1_Sub1!$D91)</f>
        <v/>
      </c>
      <c r="E2353" s="723"/>
      <c r="F2353" s="723"/>
      <c r="G2353" s="723"/>
      <c r="H2353" s="723"/>
      <c r="I2353" s="723"/>
      <c r="J2353" s="723"/>
      <c r="K2353" s="723"/>
      <c r="L2353" s="723"/>
      <c r="M2353" s="723"/>
      <c r="N2353" s="723"/>
      <c r="O2353" s="724"/>
      <c r="P2353" s="639"/>
      <c r="Q2353" s="639"/>
      <c r="R2353" s="639"/>
      <c r="S2353" s="639"/>
      <c r="T2353" s="639"/>
      <c r="U2353" s="639"/>
      <c r="V2353" s="639"/>
      <c r="W2353" s="639"/>
      <c r="X2353" s="639"/>
      <c r="Y2353" s="639"/>
      <c r="Z2353" s="639"/>
      <c r="AA2353" s="639"/>
      <c r="AB2353" s="639"/>
      <c r="AC2353" s="639"/>
      <c r="AD2353" s="639"/>
      <c r="AI2353">
        <f t="shared" si="1717"/>
        <v>0</v>
      </c>
      <c r="AJ2353">
        <f t="shared" si="1718"/>
        <v>0</v>
      </c>
      <c r="AK2353">
        <f t="shared" si="1719"/>
        <v>0</v>
      </c>
      <c r="AL2353">
        <f t="shared" si="1720"/>
        <v>0</v>
      </c>
      <c r="AM2353">
        <f t="shared" si="1721"/>
        <v>0</v>
      </c>
      <c r="AN2353">
        <f t="shared" si="1722"/>
        <v>0</v>
      </c>
      <c r="AO2353">
        <f t="shared" si="1723"/>
        <v>0</v>
      </c>
      <c r="AP2353">
        <f t="shared" si="1724"/>
        <v>0</v>
      </c>
      <c r="AQ2353">
        <f t="shared" si="1725"/>
        <v>0</v>
      </c>
      <c r="AR2353">
        <f t="shared" si="1726"/>
        <v>0</v>
      </c>
      <c r="AS2353">
        <f t="shared" si="1727"/>
        <v>0</v>
      </c>
      <c r="AT2353">
        <f t="shared" si="1728"/>
        <v>0</v>
      </c>
      <c r="AU2353">
        <f t="shared" si="1729"/>
        <v>0</v>
      </c>
      <c r="AV2353">
        <f t="shared" si="1730"/>
        <v>0</v>
      </c>
      <c r="AW2353">
        <f t="shared" si="1731"/>
        <v>0</v>
      </c>
      <c r="AX2353">
        <f t="shared" si="1732"/>
        <v>0</v>
      </c>
      <c r="AY2353">
        <f t="shared" si="1733"/>
        <v>0</v>
      </c>
      <c r="AZ2353">
        <f t="shared" si="1734"/>
        <v>0</v>
      </c>
      <c r="BA2353">
        <f t="shared" si="1735"/>
        <v>0</v>
      </c>
      <c r="BB2353">
        <f t="shared" si="1736"/>
        <v>0</v>
      </c>
    </row>
    <row r="2354" spans="3:54" ht="15" customHeight="1">
      <c r="C2354" s="74" t="s">
        <v>5222</v>
      </c>
      <c r="D2354" s="855" t="str">
        <f>IF(CNGE_2026_M1_Secc1_Sub1!$D92="","",CNGE_2026_M1_Secc1_Sub1!$D92)</f>
        <v/>
      </c>
      <c r="E2354" s="723"/>
      <c r="F2354" s="723"/>
      <c r="G2354" s="723"/>
      <c r="H2354" s="723"/>
      <c r="I2354" s="723"/>
      <c r="J2354" s="723"/>
      <c r="K2354" s="723"/>
      <c r="L2354" s="723"/>
      <c r="M2354" s="723"/>
      <c r="N2354" s="723"/>
      <c r="O2354" s="724"/>
      <c r="P2354" s="639"/>
      <c r="Q2354" s="639"/>
      <c r="R2354" s="639"/>
      <c r="S2354" s="639"/>
      <c r="T2354" s="639"/>
      <c r="U2354" s="639"/>
      <c r="V2354" s="639"/>
      <c r="W2354" s="639"/>
      <c r="X2354" s="639"/>
      <c r="Y2354" s="639"/>
      <c r="Z2354" s="639"/>
      <c r="AA2354" s="639"/>
      <c r="AB2354" s="639"/>
      <c r="AC2354" s="639"/>
      <c r="AD2354" s="639"/>
      <c r="AI2354">
        <f t="shared" si="1717"/>
        <v>0</v>
      </c>
      <c r="AJ2354">
        <f t="shared" si="1718"/>
        <v>0</v>
      </c>
      <c r="AK2354">
        <f t="shared" si="1719"/>
        <v>0</v>
      </c>
      <c r="AL2354">
        <f t="shared" si="1720"/>
        <v>0</v>
      </c>
      <c r="AM2354">
        <f t="shared" si="1721"/>
        <v>0</v>
      </c>
      <c r="AN2354">
        <f t="shared" si="1722"/>
        <v>0</v>
      </c>
      <c r="AO2354">
        <f t="shared" si="1723"/>
        <v>0</v>
      </c>
      <c r="AP2354">
        <f t="shared" si="1724"/>
        <v>0</v>
      </c>
      <c r="AQ2354">
        <f t="shared" si="1725"/>
        <v>0</v>
      </c>
      <c r="AR2354">
        <f t="shared" si="1726"/>
        <v>0</v>
      </c>
      <c r="AS2354">
        <f t="shared" si="1727"/>
        <v>0</v>
      </c>
      <c r="AT2354">
        <f t="shared" si="1728"/>
        <v>0</v>
      </c>
      <c r="AU2354">
        <f t="shared" si="1729"/>
        <v>0</v>
      </c>
      <c r="AV2354">
        <f t="shared" si="1730"/>
        <v>0</v>
      </c>
      <c r="AW2354">
        <f t="shared" si="1731"/>
        <v>0</v>
      </c>
      <c r="AX2354">
        <f t="shared" si="1732"/>
        <v>0</v>
      </c>
      <c r="AY2354">
        <f t="shared" si="1733"/>
        <v>0</v>
      </c>
      <c r="AZ2354">
        <f t="shared" si="1734"/>
        <v>0</v>
      </c>
      <c r="BA2354">
        <f t="shared" si="1735"/>
        <v>0</v>
      </c>
      <c r="BB2354">
        <f t="shared" si="1736"/>
        <v>0</v>
      </c>
    </row>
    <row r="2355" spans="3:54" ht="15" customHeight="1">
      <c r="C2355" s="74" t="s">
        <v>5224</v>
      </c>
      <c r="D2355" s="855" t="str">
        <f>IF(CNGE_2026_M1_Secc1_Sub1!$D93="","",CNGE_2026_M1_Secc1_Sub1!$D93)</f>
        <v/>
      </c>
      <c r="E2355" s="723"/>
      <c r="F2355" s="723"/>
      <c r="G2355" s="723"/>
      <c r="H2355" s="723"/>
      <c r="I2355" s="723"/>
      <c r="J2355" s="723"/>
      <c r="K2355" s="723"/>
      <c r="L2355" s="723"/>
      <c r="M2355" s="723"/>
      <c r="N2355" s="723"/>
      <c r="O2355" s="724"/>
      <c r="P2355" s="639"/>
      <c r="Q2355" s="639"/>
      <c r="R2355" s="639"/>
      <c r="S2355" s="639"/>
      <c r="T2355" s="639"/>
      <c r="U2355" s="639"/>
      <c r="V2355" s="639"/>
      <c r="W2355" s="639"/>
      <c r="X2355" s="639"/>
      <c r="Y2355" s="639"/>
      <c r="Z2355" s="639"/>
      <c r="AA2355" s="639"/>
      <c r="AB2355" s="639"/>
      <c r="AC2355" s="639"/>
      <c r="AD2355" s="639"/>
      <c r="AI2355">
        <f t="shared" si="1717"/>
        <v>0</v>
      </c>
      <c r="AJ2355">
        <f t="shared" si="1718"/>
        <v>0</v>
      </c>
      <c r="AK2355">
        <f t="shared" si="1719"/>
        <v>0</v>
      </c>
      <c r="AL2355">
        <f t="shared" si="1720"/>
        <v>0</v>
      </c>
      <c r="AM2355">
        <f t="shared" si="1721"/>
        <v>0</v>
      </c>
      <c r="AN2355">
        <f t="shared" si="1722"/>
        <v>0</v>
      </c>
      <c r="AO2355">
        <f t="shared" si="1723"/>
        <v>0</v>
      </c>
      <c r="AP2355">
        <f t="shared" si="1724"/>
        <v>0</v>
      </c>
      <c r="AQ2355">
        <f t="shared" si="1725"/>
        <v>0</v>
      </c>
      <c r="AR2355">
        <f t="shared" si="1726"/>
        <v>0</v>
      </c>
      <c r="AS2355">
        <f t="shared" si="1727"/>
        <v>0</v>
      </c>
      <c r="AT2355">
        <f t="shared" si="1728"/>
        <v>0</v>
      </c>
      <c r="AU2355">
        <f t="shared" si="1729"/>
        <v>0</v>
      </c>
      <c r="AV2355">
        <f t="shared" si="1730"/>
        <v>0</v>
      </c>
      <c r="AW2355">
        <f t="shared" si="1731"/>
        <v>0</v>
      </c>
      <c r="AX2355">
        <f t="shared" si="1732"/>
        <v>0</v>
      </c>
      <c r="AY2355">
        <f t="shared" si="1733"/>
        <v>0</v>
      </c>
      <c r="AZ2355">
        <f t="shared" si="1734"/>
        <v>0</v>
      </c>
      <c r="BA2355">
        <f t="shared" si="1735"/>
        <v>0</v>
      </c>
      <c r="BB2355">
        <f t="shared" si="1736"/>
        <v>0</v>
      </c>
    </row>
    <row r="2356" spans="3:54" ht="15" customHeight="1">
      <c r="C2356" s="74" t="s">
        <v>5226</v>
      </c>
      <c r="D2356" s="855" t="str">
        <f>IF(CNGE_2026_M1_Secc1_Sub1!$D94="","",CNGE_2026_M1_Secc1_Sub1!$D94)</f>
        <v/>
      </c>
      <c r="E2356" s="723"/>
      <c r="F2356" s="723"/>
      <c r="G2356" s="723"/>
      <c r="H2356" s="723"/>
      <c r="I2356" s="723"/>
      <c r="J2356" s="723"/>
      <c r="K2356" s="723"/>
      <c r="L2356" s="723"/>
      <c r="M2356" s="723"/>
      <c r="N2356" s="723"/>
      <c r="O2356" s="724"/>
      <c r="P2356" s="639"/>
      <c r="Q2356" s="639"/>
      <c r="R2356" s="639"/>
      <c r="S2356" s="639"/>
      <c r="T2356" s="639"/>
      <c r="U2356" s="639"/>
      <c r="V2356" s="639"/>
      <c r="W2356" s="639"/>
      <c r="X2356" s="639"/>
      <c r="Y2356" s="639"/>
      <c r="Z2356" s="639"/>
      <c r="AA2356" s="639"/>
      <c r="AB2356" s="639"/>
      <c r="AC2356" s="639"/>
      <c r="AD2356" s="639"/>
      <c r="AI2356">
        <f t="shared" si="1717"/>
        <v>0</v>
      </c>
      <c r="AJ2356">
        <f t="shared" si="1718"/>
        <v>0</v>
      </c>
      <c r="AK2356">
        <f t="shared" si="1719"/>
        <v>0</v>
      </c>
      <c r="AL2356">
        <f t="shared" si="1720"/>
        <v>0</v>
      </c>
      <c r="AM2356">
        <f t="shared" si="1721"/>
        <v>0</v>
      </c>
      <c r="AN2356">
        <f t="shared" si="1722"/>
        <v>0</v>
      </c>
      <c r="AO2356">
        <f t="shared" si="1723"/>
        <v>0</v>
      </c>
      <c r="AP2356">
        <f t="shared" si="1724"/>
        <v>0</v>
      </c>
      <c r="AQ2356">
        <f t="shared" si="1725"/>
        <v>0</v>
      </c>
      <c r="AR2356">
        <f t="shared" si="1726"/>
        <v>0</v>
      </c>
      <c r="AS2356">
        <f t="shared" si="1727"/>
        <v>0</v>
      </c>
      <c r="AT2356">
        <f t="shared" si="1728"/>
        <v>0</v>
      </c>
      <c r="AU2356">
        <f t="shared" si="1729"/>
        <v>0</v>
      </c>
      <c r="AV2356">
        <f t="shared" si="1730"/>
        <v>0</v>
      </c>
      <c r="AW2356">
        <f t="shared" si="1731"/>
        <v>0</v>
      </c>
      <c r="AX2356">
        <f t="shared" si="1732"/>
        <v>0</v>
      </c>
      <c r="AY2356">
        <f t="shared" si="1733"/>
        <v>0</v>
      </c>
      <c r="AZ2356">
        <f t="shared" si="1734"/>
        <v>0</v>
      </c>
      <c r="BA2356">
        <f t="shared" si="1735"/>
        <v>0</v>
      </c>
      <c r="BB2356">
        <f t="shared" si="1736"/>
        <v>0</v>
      </c>
    </row>
    <row r="2357" spans="3:54" ht="15" customHeight="1">
      <c r="C2357" s="74" t="s">
        <v>5228</v>
      </c>
      <c r="D2357" s="855" t="str">
        <f>IF(CNGE_2026_M1_Secc1_Sub1!$D95="","",CNGE_2026_M1_Secc1_Sub1!$D95)</f>
        <v/>
      </c>
      <c r="E2357" s="723"/>
      <c r="F2357" s="723"/>
      <c r="G2357" s="723"/>
      <c r="H2357" s="723"/>
      <c r="I2357" s="723"/>
      <c r="J2357" s="723"/>
      <c r="K2357" s="723"/>
      <c r="L2357" s="723"/>
      <c r="M2357" s="723"/>
      <c r="N2357" s="723"/>
      <c r="O2357" s="724"/>
      <c r="P2357" s="639"/>
      <c r="Q2357" s="639"/>
      <c r="R2357" s="639"/>
      <c r="S2357" s="639"/>
      <c r="T2357" s="639"/>
      <c r="U2357" s="639"/>
      <c r="V2357" s="639"/>
      <c r="W2357" s="639"/>
      <c r="X2357" s="639"/>
      <c r="Y2357" s="639"/>
      <c r="Z2357" s="639"/>
      <c r="AA2357" s="639"/>
      <c r="AB2357" s="639"/>
      <c r="AC2357" s="639"/>
      <c r="AD2357" s="639"/>
      <c r="AI2357">
        <f t="shared" si="1717"/>
        <v>0</v>
      </c>
      <c r="AJ2357">
        <f t="shared" si="1718"/>
        <v>0</v>
      </c>
      <c r="AK2357">
        <f t="shared" si="1719"/>
        <v>0</v>
      </c>
      <c r="AL2357">
        <f t="shared" si="1720"/>
        <v>0</v>
      </c>
      <c r="AM2357">
        <f t="shared" si="1721"/>
        <v>0</v>
      </c>
      <c r="AN2357">
        <f t="shared" si="1722"/>
        <v>0</v>
      </c>
      <c r="AO2357">
        <f t="shared" si="1723"/>
        <v>0</v>
      </c>
      <c r="AP2357">
        <f t="shared" si="1724"/>
        <v>0</v>
      </c>
      <c r="AQ2357">
        <f t="shared" si="1725"/>
        <v>0</v>
      </c>
      <c r="AR2357">
        <f t="shared" si="1726"/>
        <v>0</v>
      </c>
      <c r="AS2357">
        <f t="shared" si="1727"/>
        <v>0</v>
      </c>
      <c r="AT2357">
        <f t="shared" si="1728"/>
        <v>0</v>
      </c>
      <c r="AU2357">
        <f t="shared" si="1729"/>
        <v>0</v>
      </c>
      <c r="AV2357">
        <f t="shared" si="1730"/>
        <v>0</v>
      </c>
      <c r="AW2357">
        <f t="shared" si="1731"/>
        <v>0</v>
      </c>
      <c r="AX2357">
        <f t="shared" si="1732"/>
        <v>0</v>
      </c>
      <c r="AY2357">
        <f t="shared" si="1733"/>
        <v>0</v>
      </c>
      <c r="AZ2357">
        <f t="shared" si="1734"/>
        <v>0</v>
      </c>
      <c r="BA2357">
        <f t="shared" si="1735"/>
        <v>0</v>
      </c>
      <c r="BB2357">
        <f t="shared" si="1736"/>
        <v>0</v>
      </c>
    </row>
    <row r="2358" spans="3:54" ht="15" customHeight="1">
      <c r="C2358" s="74" t="s">
        <v>5230</v>
      </c>
      <c r="D2358" s="855" t="str">
        <f>IF(CNGE_2026_M1_Secc1_Sub1!$D96="","",CNGE_2026_M1_Secc1_Sub1!$D96)</f>
        <v/>
      </c>
      <c r="E2358" s="723"/>
      <c r="F2358" s="723"/>
      <c r="G2358" s="723"/>
      <c r="H2358" s="723"/>
      <c r="I2358" s="723"/>
      <c r="J2358" s="723"/>
      <c r="K2358" s="723"/>
      <c r="L2358" s="723"/>
      <c r="M2358" s="723"/>
      <c r="N2358" s="723"/>
      <c r="O2358" s="724"/>
      <c r="P2358" s="639"/>
      <c r="Q2358" s="639"/>
      <c r="R2358" s="639"/>
      <c r="S2358" s="639"/>
      <c r="T2358" s="639"/>
      <c r="U2358" s="639"/>
      <c r="V2358" s="639"/>
      <c r="W2358" s="639"/>
      <c r="X2358" s="639"/>
      <c r="Y2358" s="639"/>
      <c r="Z2358" s="639"/>
      <c r="AA2358" s="639"/>
      <c r="AB2358" s="639"/>
      <c r="AC2358" s="639"/>
      <c r="AD2358" s="639"/>
      <c r="AI2358">
        <f t="shared" si="1717"/>
        <v>0</v>
      </c>
      <c r="AJ2358">
        <f t="shared" si="1718"/>
        <v>0</v>
      </c>
      <c r="AK2358">
        <f t="shared" si="1719"/>
        <v>0</v>
      </c>
      <c r="AL2358">
        <f t="shared" si="1720"/>
        <v>0</v>
      </c>
      <c r="AM2358">
        <f t="shared" si="1721"/>
        <v>0</v>
      </c>
      <c r="AN2358">
        <f t="shared" si="1722"/>
        <v>0</v>
      </c>
      <c r="AO2358">
        <f t="shared" si="1723"/>
        <v>0</v>
      </c>
      <c r="AP2358">
        <f t="shared" si="1724"/>
        <v>0</v>
      </c>
      <c r="AQ2358">
        <f t="shared" si="1725"/>
        <v>0</v>
      </c>
      <c r="AR2358">
        <f t="shared" si="1726"/>
        <v>0</v>
      </c>
      <c r="AS2358">
        <f t="shared" si="1727"/>
        <v>0</v>
      </c>
      <c r="AT2358">
        <f t="shared" si="1728"/>
        <v>0</v>
      </c>
      <c r="AU2358">
        <f t="shared" si="1729"/>
        <v>0</v>
      </c>
      <c r="AV2358">
        <f t="shared" si="1730"/>
        <v>0</v>
      </c>
      <c r="AW2358">
        <f t="shared" si="1731"/>
        <v>0</v>
      </c>
      <c r="AX2358">
        <f t="shared" si="1732"/>
        <v>0</v>
      </c>
      <c r="AY2358">
        <f t="shared" si="1733"/>
        <v>0</v>
      </c>
      <c r="AZ2358">
        <f t="shared" si="1734"/>
        <v>0</v>
      </c>
      <c r="BA2358">
        <f t="shared" si="1735"/>
        <v>0</v>
      </c>
      <c r="BB2358">
        <f t="shared" si="1736"/>
        <v>0</v>
      </c>
    </row>
    <row r="2359" spans="3:54" ht="15" customHeight="1">
      <c r="C2359" s="74" t="s">
        <v>5232</v>
      </c>
      <c r="D2359" s="855" t="str">
        <f>IF(CNGE_2026_M1_Secc1_Sub1!$D97="","",CNGE_2026_M1_Secc1_Sub1!$D97)</f>
        <v/>
      </c>
      <c r="E2359" s="723"/>
      <c r="F2359" s="723"/>
      <c r="G2359" s="723"/>
      <c r="H2359" s="723"/>
      <c r="I2359" s="723"/>
      <c r="J2359" s="723"/>
      <c r="K2359" s="723"/>
      <c r="L2359" s="723"/>
      <c r="M2359" s="723"/>
      <c r="N2359" s="723"/>
      <c r="O2359" s="724"/>
      <c r="P2359" s="639"/>
      <c r="Q2359" s="639"/>
      <c r="R2359" s="639"/>
      <c r="S2359" s="639"/>
      <c r="T2359" s="639"/>
      <c r="U2359" s="639"/>
      <c r="V2359" s="639"/>
      <c r="W2359" s="639"/>
      <c r="X2359" s="639"/>
      <c r="Y2359" s="639"/>
      <c r="Z2359" s="639"/>
      <c r="AA2359" s="639"/>
      <c r="AB2359" s="639"/>
      <c r="AC2359" s="639"/>
      <c r="AD2359" s="639"/>
      <c r="AI2359">
        <f t="shared" si="1717"/>
        <v>0</v>
      </c>
      <c r="AJ2359">
        <f t="shared" si="1718"/>
        <v>0</v>
      </c>
      <c r="AK2359">
        <f t="shared" si="1719"/>
        <v>0</v>
      </c>
      <c r="AL2359">
        <f t="shared" si="1720"/>
        <v>0</v>
      </c>
      <c r="AM2359">
        <f t="shared" si="1721"/>
        <v>0</v>
      </c>
      <c r="AN2359">
        <f t="shared" si="1722"/>
        <v>0</v>
      </c>
      <c r="AO2359">
        <f t="shared" si="1723"/>
        <v>0</v>
      </c>
      <c r="AP2359">
        <f t="shared" si="1724"/>
        <v>0</v>
      </c>
      <c r="AQ2359">
        <f t="shared" si="1725"/>
        <v>0</v>
      </c>
      <c r="AR2359">
        <f t="shared" si="1726"/>
        <v>0</v>
      </c>
      <c r="AS2359">
        <f t="shared" si="1727"/>
        <v>0</v>
      </c>
      <c r="AT2359">
        <f t="shared" si="1728"/>
        <v>0</v>
      </c>
      <c r="AU2359">
        <f t="shared" si="1729"/>
        <v>0</v>
      </c>
      <c r="AV2359">
        <f t="shared" si="1730"/>
        <v>0</v>
      </c>
      <c r="AW2359">
        <f t="shared" si="1731"/>
        <v>0</v>
      </c>
      <c r="AX2359">
        <f t="shared" si="1732"/>
        <v>0</v>
      </c>
      <c r="AY2359">
        <f t="shared" si="1733"/>
        <v>0</v>
      </c>
      <c r="AZ2359">
        <f t="shared" si="1734"/>
        <v>0</v>
      </c>
      <c r="BA2359">
        <f t="shared" si="1735"/>
        <v>0</v>
      </c>
      <c r="BB2359">
        <f t="shared" si="1736"/>
        <v>0</v>
      </c>
    </row>
    <row r="2360" spans="3:54" ht="15" customHeight="1">
      <c r="C2360" s="74" t="s">
        <v>5234</v>
      </c>
      <c r="D2360" s="855" t="str">
        <f>IF(CNGE_2026_M1_Secc1_Sub1!$D98="","",CNGE_2026_M1_Secc1_Sub1!$D98)</f>
        <v/>
      </c>
      <c r="E2360" s="723"/>
      <c r="F2360" s="723"/>
      <c r="G2360" s="723"/>
      <c r="H2360" s="723"/>
      <c r="I2360" s="723"/>
      <c r="J2360" s="723"/>
      <c r="K2360" s="723"/>
      <c r="L2360" s="723"/>
      <c r="M2360" s="723"/>
      <c r="N2360" s="723"/>
      <c r="O2360" s="724"/>
      <c r="P2360" s="639"/>
      <c r="Q2360" s="639"/>
      <c r="R2360" s="639"/>
      <c r="S2360" s="639"/>
      <c r="T2360" s="639"/>
      <c r="U2360" s="639"/>
      <c r="V2360" s="639"/>
      <c r="W2360" s="639"/>
      <c r="X2360" s="639"/>
      <c r="Y2360" s="639"/>
      <c r="Z2360" s="639"/>
      <c r="AA2360" s="639"/>
      <c r="AB2360" s="639"/>
      <c r="AC2360" s="639"/>
      <c r="AD2360" s="639"/>
      <c r="AI2360">
        <f t="shared" si="1717"/>
        <v>0</v>
      </c>
      <c r="AJ2360">
        <f t="shared" si="1718"/>
        <v>0</v>
      </c>
      <c r="AK2360">
        <f t="shared" si="1719"/>
        <v>0</v>
      </c>
      <c r="AL2360">
        <f t="shared" si="1720"/>
        <v>0</v>
      </c>
      <c r="AM2360">
        <f t="shared" si="1721"/>
        <v>0</v>
      </c>
      <c r="AN2360">
        <f t="shared" si="1722"/>
        <v>0</v>
      </c>
      <c r="AO2360">
        <f t="shared" si="1723"/>
        <v>0</v>
      </c>
      <c r="AP2360">
        <f t="shared" si="1724"/>
        <v>0</v>
      </c>
      <c r="AQ2360">
        <f t="shared" si="1725"/>
        <v>0</v>
      </c>
      <c r="AR2360">
        <f t="shared" si="1726"/>
        <v>0</v>
      </c>
      <c r="AS2360">
        <f t="shared" si="1727"/>
        <v>0</v>
      </c>
      <c r="AT2360">
        <f t="shared" si="1728"/>
        <v>0</v>
      </c>
      <c r="AU2360">
        <f t="shared" si="1729"/>
        <v>0</v>
      </c>
      <c r="AV2360">
        <f t="shared" si="1730"/>
        <v>0</v>
      </c>
      <c r="AW2360">
        <f t="shared" si="1731"/>
        <v>0</v>
      </c>
      <c r="AX2360">
        <f t="shared" si="1732"/>
        <v>0</v>
      </c>
      <c r="AY2360">
        <f t="shared" si="1733"/>
        <v>0</v>
      </c>
      <c r="AZ2360">
        <f t="shared" si="1734"/>
        <v>0</v>
      </c>
      <c r="BA2360">
        <f t="shared" si="1735"/>
        <v>0</v>
      </c>
      <c r="BB2360">
        <f t="shared" si="1736"/>
        <v>0</v>
      </c>
    </row>
    <row r="2361" spans="3:54" ht="15" customHeight="1">
      <c r="C2361" s="74" t="s">
        <v>5236</v>
      </c>
      <c r="D2361" s="855" t="str">
        <f>IF(CNGE_2026_M1_Secc1_Sub1!$D99="","",CNGE_2026_M1_Secc1_Sub1!$D99)</f>
        <v/>
      </c>
      <c r="E2361" s="723"/>
      <c r="F2361" s="723"/>
      <c r="G2361" s="723"/>
      <c r="H2361" s="723"/>
      <c r="I2361" s="723"/>
      <c r="J2361" s="723"/>
      <c r="K2361" s="723"/>
      <c r="L2361" s="723"/>
      <c r="M2361" s="723"/>
      <c r="N2361" s="723"/>
      <c r="O2361" s="724"/>
      <c r="P2361" s="639"/>
      <c r="Q2361" s="639"/>
      <c r="R2361" s="639"/>
      <c r="S2361" s="639"/>
      <c r="T2361" s="639"/>
      <c r="U2361" s="639"/>
      <c r="V2361" s="639"/>
      <c r="W2361" s="639"/>
      <c r="X2361" s="639"/>
      <c r="Y2361" s="639"/>
      <c r="Z2361" s="639"/>
      <c r="AA2361" s="639"/>
      <c r="AB2361" s="639"/>
      <c r="AC2361" s="639"/>
      <c r="AD2361" s="639"/>
      <c r="AI2361">
        <f t="shared" si="1717"/>
        <v>0</v>
      </c>
      <c r="AJ2361">
        <f t="shared" si="1718"/>
        <v>0</v>
      </c>
      <c r="AK2361">
        <f t="shared" si="1719"/>
        <v>0</v>
      </c>
      <c r="AL2361">
        <f t="shared" si="1720"/>
        <v>0</v>
      </c>
      <c r="AM2361">
        <f t="shared" si="1721"/>
        <v>0</v>
      </c>
      <c r="AN2361">
        <f t="shared" si="1722"/>
        <v>0</v>
      </c>
      <c r="AO2361">
        <f t="shared" si="1723"/>
        <v>0</v>
      </c>
      <c r="AP2361">
        <f t="shared" si="1724"/>
        <v>0</v>
      </c>
      <c r="AQ2361">
        <f t="shared" si="1725"/>
        <v>0</v>
      </c>
      <c r="AR2361">
        <f t="shared" si="1726"/>
        <v>0</v>
      </c>
      <c r="AS2361">
        <f t="shared" si="1727"/>
        <v>0</v>
      </c>
      <c r="AT2361">
        <f t="shared" si="1728"/>
        <v>0</v>
      </c>
      <c r="AU2361">
        <f t="shared" si="1729"/>
        <v>0</v>
      </c>
      <c r="AV2361">
        <f t="shared" si="1730"/>
        <v>0</v>
      </c>
      <c r="AW2361">
        <f t="shared" si="1731"/>
        <v>0</v>
      </c>
      <c r="AX2361">
        <f t="shared" si="1732"/>
        <v>0</v>
      </c>
      <c r="AY2361">
        <f t="shared" si="1733"/>
        <v>0</v>
      </c>
      <c r="AZ2361">
        <f t="shared" si="1734"/>
        <v>0</v>
      </c>
      <c r="BA2361">
        <f t="shared" si="1735"/>
        <v>0</v>
      </c>
      <c r="BB2361">
        <f t="shared" si="1736"/>
        <v>0</v>
      </c>
    </row>
    <row r="2362" spans="3:54" ht="15" customHeight="1">
      <c r="C2362" s="74" t="s">
        <v>5238</v>
      </c>
      <c r="D2362" s="855" t="str">
        <f>IF(CNGE_2026_M1_Secc1_Sub1!$D100="","",CNGE_2026_M1_Secc1_Sub1!$D100)</f>
        <v/>
      </c>
      <c r="E2362" s="723"/>
      <c r="F2362" s="723"/>
      <c r="G2362" s="723"/>
      <c r="H2362" s="723"/>
      <c r="I2362" s="723"/>
      <c r="J2362" s="723"/>
      <c r="K2362" s="723"/>
      <c r="L2362" s="723"/>
      <c r="M2362" s="723"/>
      <c r="N2362" s="723"/>
      <c r="O2362" s="724"/>
      <c r="P2362" s="639"/>
      <c r="Q2362" s="639"/>
      <c r="R2362" s="639"/>
      <c r="S2362" s="639"/>
      <c r="T2362" s="639"/>
      <c r="U2362" s="639"/>
      <c r="V2362" s="639"/>
      <c r="W2362" s="639"/>
      <c r="X2362" s="639"/>
      <c r="Y2362" s="639"/>
      <c r="Z2362" s="639"/>
      <c r="AA2362" s="639"/>
      <c r="AB2362" s="639"/>
      <c r="AC2362" s="639"/>
      <c r="AD2362" s="639"/>
      <c r="AI2362">
        <f t="shared" si="1717"/>
        <v>0</v>
      </c>
      <c r="AJ2362">
        <f t="shared" si="1718"/>
        <v>0</v>
      </c>
      <c r="AK2362">
        <f t="shared" si="1719"/>
        <v>0</v>
      </c>
      <c r="AL2362">
        <f t="shared" si="1720"/>
        <v>0</v>
      </c>
      <c r="AM2362">
        <f t="shared" si="1721"/>
        <v>0</v>
      </c>
      <c r="AN2362">
        <f t="shared" si="1722"/>
        <v>0</v>
      </c>
      <c r="AO2362">
        <f t="shared" si="1723"/>
        <v>0</v>
      </c>
      <c r="AP2362">
        <f t="shared" si="1724"/>
        <v>0</v>
      </c>
      <c r="AQ2362">
        <f t="shared" si="1725"/>
        <v>0</v>
      </c>
      <c r="AR2362">
        <f t="shared" si="1726"/>
        <v>0</v>
      </c>
      <c r="AS2362">
        <f t="shared" si="1727"/>
        <v>0</v>
      </c>
      <c r="AT2362">
        <f t="shared" si="1728"/>
        <v>0</v>
      </c>
      <c r="AU2362">
        <f t="shared" si="1729"/>
        <v>0</v>
      </c>
      <c r="AV2362">
        <f t="shared" si="1730"/>
        <v>0</v>
      </c>
      <c r="AW2362">
        <f t="shared" si="1731"/>
        <v>0</v>
      </c>
      <c r="AX2362">
        <f t="shared" si="1732"/>
        <v>0</v>
      </c>
      <c r="AY2362">
        <f t="shared" si="1733"/>
        <v>0</v>
      </c>
      <c r="AZ2362">
        <f t="shared" si="1734"/>
        <v>0</v>
      </c>
      <c r="BA2362">
        <f t="shared" si="1735"/>
        <v>0</v>
      </c>
      <c r="BB2362">
        <f t="shared" si="1736"/>
        <v>0</v>
      </c>
    </row>
    <row r="2363" spans="3:54" ht="15" customHeight="1">
      <c r="C2363" s="74" t="s">
        <v>5240</v>
      </c>
      <c r="D2363" s="855" t="str">
        <f>IF(CNGE_2026_M1_Secc1_Sub1!$D101="","",CNGE_2026_M1_Secc1_Sub1!$D101)</f>
        <v/>
      </c>
      <c r="E2363" s="723"/>
      <c r="F2363" s="723"/>
      <c r="G2363" s="723"/>
      <c r="H2363" s="723"/>
      <c r="I2363" s="723"/>
      <c r="J2363" s="723"/>
      <c r="K2363" s="723"/>
      <c r="L2363" s="723"/>
      <c r="M2363" s="723"/>
      <c r="N2363" s="723"/>
      <c r="O2363" s="724"/>
      <c r="P2363" s="639"/>
      <c r="Q2363" s="639"/>
      <c r="R2363" s="639"/>
      <c r="S2363" s="639"/>
      <c r="T2363" s="639"/>
      <c r="U2363" s="639"/>
      <c r="V2363" s="639"/>
      <c r="W2363" s="639"/>
      <c r="X2363" s="639"/>
      <c r="Y2363" s="639"/>
      <c r="Z2363" s="639"/>
      <c r="AA2363" s="639"/>
      <c r="AB2363" s="639"/>
      <c r="AC2363" s="639"/>
      <c r="AD2363" s="639"/>
      <c r="AI2363">
        <f t="shared" si="1717"/>
        <v>0</v>
      </c>
      <c r="AJ2363">
        <f t="shared" si="1718"/>
        <v>0</v>
      </c>
      <c r="AK2363">
        <f t="shared" si="1719"/>
        <v>0</v>
      </c>
      <c r="AL2363">
        <f t="shared" si="1720"/>
        <v>0</v>
      </c>
      <c r="AM2363">
        <f t="shared" si="1721"/>
        <v>0</v>
      </c>
      <c r="AN2363">
        <f t="shared" si="1722"/>
        <v>0</v>
      </c>
      <c r="AO2363">
        <f t="shared" si="1723"/>
        <v>0</v>
      </c>
      <c r="AP2363">
        <f t="shared" si="1724"/>
        <v>0</v>
      </c>
      <c r="AQ2363">
        <f t="shared" si="1725"/>
        <v>0</v>
      </c>
      <c r="AR2363">
        <f t="shared" si="1726"/>
        <v>0</v>
      </c>
      <c r="AS2363">
        <f t="shared" si="1727"/>
        <v>0</v>
      </c>
      <c r="AT2363">
        <f t="shared" si="1728"/>
        <v>0</v>
      </c>
      <c r="AU2363">
        <f t="shared" si="1729"/>
        <v>0</v>
      </c>
      <c r="AV2363">
        <f t="shared" si="1730"/>
        <v>0</v>
      </c>
      <c r="AW2363">
        <f t="shared" si="1731"/>
        <v>0</v>
      </c>
      <c r="AX2363">
        <f t="shared" si="1732"/>
        <v>0</v>
      </c>
      <c r="AY2363">
        <f t="shared" si="1733"/>
        <v>0</v>
      </c>
      <c r="AZ2363">
        <f t="shared" si="1734"/>
        <v>0</v>
      </c>
      <c r="BA2363">
        <f t="shared" si="1735"/>
        <v>0</v>
      </c>
      <c r="BB2363">
        <f t="shared" si="1736"/>
        <v>0</v>
      </c>
    </row>
    <row r="2364" spans="3:54" ht="15" customHeight="1">
      <c r="C2364" s="74" t="s">
        <v>5242</v>
      </c>
      <c r="D2364" s="855" t="str">
        <f>IF(CNGE_2026_M1_Secc1_Sub1!$D102="","",CNGE_2026_M1_Secc1_Sub1!$D102)</f>
        <v/>
      </c>
      <c r="E2364" s="723"/>
      <c r="F2364" s="723"/>
      <c r="G2364" s="723"/>
      <c r="H2364" s="723"/>
      <c r="I2364" s="723"/>
      <c r="J2364" s="723"/>
      <c r="K2364" s="723"/>
      <c r="L2364" s="723"/>
      <c r="M2364" s="723"/>
      <c r="N2364" s="723"/>
      <c r="O2364" s="724"/>
      <c r="P2364" s="639"/>
      <c r="Q2364" s="639"/>
      <c r="R2364" s="639"/>
      <c r="S2364" s="639"/>
      <c r="T2364" s="639"/>
      <c r="U2364" s="639"/>
      <c r="V2364" s="639"/>
      <c r="W2364" s="639"/>
      <c r="X2364" s="639"/>
      <c r="Y2364" s="639"/>
      <c r="Z2364" s="639"/>
      <c r="AA2364" s="639"/>
      <c r="AB2364" s="639"/>
      <c r="AC2364" s="639"/>
      <c r="AD2364" s="639"/>
      <c r="AI2364">
        <f t="shared" si="1717"/>
        <v>0</v>
      </c>
      <c r="AJ2364">
        <f t="shared" si="1718"/>
        <v>0</v>
      </c>
      <c r="AK2364">
        <f t="shared" si="1719"/>
        <v>0</v>
      </c>
      <c r="AL2364">
        <f t="shared" si="1720"/>
        <v>0</v>
      </c>
      <c r="AM2364">
        <f t="shared" si="1721"/>
        <v>0</v>
      </c>
      <c r="AN2364">
        <f t="shared" si="1722"/>
        <v>0</v>
      </c>
      <c r="AO2364">
        <f t="shared" si="1723"/>
        <v>0</v>
      </c>
      <c r="AP2364">
        <f t="shared" si="1724"/>
        <v>0</v>
      </c>
      <c r="AQ2364">
        <f t="shared" si="1725"/>
        <v>0</v>
      </c>
      <c r="AR2364">
        <f t="shared" si="1726"/>
        <v>0</v>
      </c>
      <c r="AS2364">
        <f t="shared" si="1727"/>
        <v>0</v>
      </c>
      <c r="AT2364">
        <f t="shared" si="1728"/>
        <v>0</v>
      </c>
      <c r="AU2364">
        <f t="shared" si="1729"/>
        <v>0</v>
      </c>
      <c r="AV2364">
        <f t="shared" si="1730"/>
        <v>0</v>
      </c>
      <c r="AW2364">
        <f t="shared" si="1731"/>
        <v>0</v>
      </c>
      <c r="AX2364">
        <f t="shared" si="1732"/>
        <v>0</v>
      </c>
      <c r="AY2364">
        <f t="shared" si="1733"/>
        <v>0</v>
      </c>
      <c r="AZ2364">
        <f t="shared" si="1734"/>
        <v>0</v>
      </c>
      <c r="BA2364">
        <f t="shared" si="1735"/>
        <v>0</v>
      </c>
      <c r="BB2364">
        <f t="shared" si="1736"/>
        <v>0</v>
      </c>
    </row>
    <row r="2365" spans="3:54" ht="15" customHeight="1">
      <c r="C2365" s="74" t="s">
        <v>5244</v>
      </c>
      <c r="D2365" s="855" t="str">
        <f>IF(CNGE_2026_M1_Secc1_Sub1!$D103="","",CNGE_2026_M1_Secc1_Sub1!$D103)</f>
        <v/>
      </c>
      <c r="E2365" s="723"/>
      <c r="F2365" s="723"/>
      <c r="G2365" s="723"/>
      <c r="H2365" s="723"/>
      <c r="I2365" s="723"/>
      <c r="J2365" s="723"/>
      <c r="K2365" s="723"/>
      <c r="L2365" s="723"/>
      <c r="M2365" s="723"/>
      <c r="N2365" s="723"/>
      <c r="O2365" s="724"/>
      <c r="P2365" s="639"/>
      <c r="Q2365" s="639"/>
      <c r="R2365" s="639"/>
      <c r="S2365" s="639"/>
      <c r="T2365" s="639"/>
      <c r="U2365" s="639"/>
      <c r="V2365" s="639"/>
      <c r="W2365" s="639"/>
      <c r="X2365" s="639"/>
      <c r="Y2365" s="639"/>
      <c r="Z2365" s="639"/>
      <c r="AA2365" s="639"/>
      <c r="AB2365" s="639"/>
      <c r="AC2365" s="639"/>
      <c r="AD2365" s="639"/>
      <c r="AI2365">
        <f t="shared" si="1717"/>
        <v>0</v>
      </c>
      <c r="AJ2365">
        <f t="shared" si="1718"/>
        <v>0</v>
      </c>
      <c r="AK2365">
        <f t="shared" si="1719"/>
        <v>0</v>
      </c>
      <c r="AL2365">
        <f t="shared" si="1720"/>
        <v>0</v>
      </c>
      <c r="AM2365">
        <f t="shared" si="1721"/>
        <v>0</v>
      </c>
      <c r="AN2365">
        <f t="shared" si="1722"/>
        <v>0</v>
      </c>
      <c r="AO2365">
        <f t="shared" si="1723"/>
        <v>0</v>
      </c>
      <c r="AP2365">
        <f t="shared" si="1724"/>
        <v>0</v>
      </c>
      <c r="AQ2365">
        <f t="shared" si="1725"/>
        <v>0</v>
      </c>
      <c r="AR2365">
        <f t="shared" si="1726"/>
        <v>0</v>
      </c>
      <c r="AS2365">
        <f t="shared" si="1727"/>
        <v>0</v>
      </c>
      <c r="AT2365">
        <f t="shared" si="1728"/>
        <v>0</v>
      </c>
      <c r="AU2365">
        <f t="shared" si="1729"/>
        <v>0</v>
      </c>
      <c r="AV2365">
        <f t="shared" si="1730"/>
        <v>0</v>
      </c>
      <c r="AW2365">
        <f t="shared" si="1731"/>
        <v>0</v>
      </c>
      <c r="AX2365">
        <f t="shared" si="1732"/>
        <v>0</v>
      </c>
      <c r="AY2365">
        <f t="shared" si="1733"/>
        <v>0</v>
      </c>
      <c r="AZ2365">
        <f t="shared" si="1734"/>
        <v>0</v>
      </c>
      <c r="BA2365">
        <f t="shared" si="1735"/>
        <v>0</v>
      </c>
      <c r="BB2365">
        <f t="shared" si="1736"/>
        <v>0</v>
      </c>
    </row>
    <row r="2366" spans="3:54" ht="15" customHeight="1">
      <c r="C2366" s="74" t="s">
        <v>5246</v>
      </c>
      <c r="D2366" s="855" t="str">
        <f>IF(CNGE_2026_M1_Secc1_Sub1!$D104="","",CNGE_2026_M1_Secc1_Sub1!$D104)</f>
        <v/>
      </c>
      <c r="E2366" s="723"/>
      <c r="F2366" s="723"/>
      <c r="G2366" s="723"/>
      <c r="H2366" s="723"/>
      <c r="I2366" s="723"/>
      <c r="J2366" s="723"/>
      <c r="K2366" s="723"/>
      <c r="L2366" s="723"/>
      <c r="M2366" s="723"/>
      <c r="N2366" s="723"/>
      <c r="O2366" s="724"/>
      <c r="P2366" s="639"/>
      <c r="Q2366" s="639"/>
      <c r="R2366" s="639"/>
      <c r="S2366" s="639"/>
      <c r="T2366" s="639"/>
      <c r="U2366" s="639"/>
      <c r="V2366" s="639"/>
      <c r="W2366" s="639"/>
      <c r="X2366" s="639"/>
      <c r="Y2366" s="639"/>
      <c r="Z2366" s="639"/>
      <c r="AA2366" s="639"/>
      <c r="AB2366" s="639"/>
      <c r="AC2366" s="639"/>
      <c r="AD2366" s="639"/>
      <c r="AI2366">
        <f t="shared" si="1717"/>
        <v>0</v>
      </c>
      <c r="AJ2366">
        <f t="shared" si="1718"/>
        <v>0</v>
      </c>
      <c r="AK2366">
        <f t="shared" si="1719"/>
        <v>0</v>
      </c>
      <c r="AL2366">
        <f t="shared" si="1720"/>
        <v>0</v>
      </c>
      <c r="AM2366">
        <f t="shared" si="1721"/>
        <v>0</v>
      </c>
      <c r="AN2366">
        <f t="shared" si="1722"/>
        <v>0</v>
      </c>
      <c r="AO2366">
        <f t="shared" si="1723"/>
        <v>0</v>
      </c>
      <c r="AP2366">
        <f t="shared" si="1724"/>
        <v>0</v>
      </c>
      <c r="AQ2366">
        <f t="shared" si="1725"/>
        <v>0</v>
      </c>
      <c r="AR2366">
        <f t="shared" si="1726"/>
        <v>0</v>
      </c>
      <c r="AS2366">
        <f t="shared" si="1727"/>
        <v>0</v>
      </c>
      <c r="AT2366">
        <f t="shared" si="1728"/>
        <v>0</v>
      </c>
      <c r="AU2366">
        <f t="shared" si="1729"/>
        <v>0</v>
      </c>
      <c r="AV2366">
        <f t="shared" si="1730"/>
        <v>0</v>
      </c>
      <c r="AW2366">
        <f t="shared" si="1731"/>
        <v>0</v>
      </c>
      <c r="AX2366">
        <f t="shared" si="1732"/>
        <v>0</v>
      </c>
      <c r="AY2366">
        <f t="shared" si="1733"/>
        <v>0</v>
      </c>
      <c r="AZ2366">
        <f t="shared" si="1734"/>
        <v>0</v>
      </c>
      <c r="BA2366">
        <f t="shared" si="1735"/>
        <v>0</v>
      </c>
      <c r="BB2366">
        <f t="shared" si="1736"/>
        <v>0</v>
      </c>
    </row>
    <row r="2367" spans="3:54" ht="15" customHeight="1">
      <c r="C2367" s="74" t="s">
        <v>5248</v>
      </c>
      <c r="D2367" s="855" t="str">
        <f>IF(CNGE_2026_M1_Secc1_Sub1!$D105="","",CNGE_2026_M1_Secc1_Sub1!$D105)</f>
        <v/>
      </c>
      <c r="E2367" s="723"/>
      <c r="F2367" s="723"/>
      <c r="G2367" s="723"/>
      <c r="H2367" s="723"/>
      <c r="I2367" s="723"/>
      <c r="J2367" s="723"/>
      <c r="K2367" s="723"/>
      <c r="L2367" s="723"/>
      <c r="M2367" s="723"/>
      <c r="N2367" s="723"/>
      <c r="O2367" s="724"/>
      <c r="P2367" s="639"/>
      <c r="Q2367" s="639"/>
      <c r="R2367" s="639"/>
      <c r="S2367" s="639"/>
      <c r="T2367" s="639"/>
      <c r="U2367" s="639"/>
      <c r="V2367" s="639"/>
      <c r="W2367" s="639"/>
      <c r="X2367" s="639"/>
      <c r="Y2367" s="639"/>
      <c r="Z2367" s="639"/>
      <c r="AA2367" s="639"/>
      <c r="AB2367" s="639"/>
      <c r="AC2367" s="639"/>
      <c r="AD2367" s="639"/>
      <c r="AI2367">
        <f t="shared" ref="AI2367:AI2398" si="1737">P2367</f>
        <v>0</v>
      </c>
      <c r="AJ2367">
        <f t="shared" ref="AJ2367:AJ2398" si="1738">COUNTIF(Q2367:R2367,"NS")</f>
        <v>0</v>
      </c>
      <c r="AK2367">
        <f t="shared" ref="AK2367:AK2398" si="1739">SUM(Q2367:R2367)</f>
        <v>0</v>
      </c>
      <c r="AL2367">
        <f t="shared" ref="AL2367:AL2398" si="1740">IF(COUNTIF(P2367:R2367,"NA")=3,0,IF(OR(AND(AI2367=0,AJ2367&gt;0),AND(AI2367="NS",AK2367&gt;0), AND(AI2367="NS", AJ2367=0,AK2367=0)), 1, IF(OR(AND(AI2367&gt;0,AJ2367&gt;1,AI2367&gt;AK2367), AND(AI2367="NS",AJ2367=2), AND(AI2367="NS",AK2367=0,AJ2367&gt;0),AI2367=AK2367), 0, 1)))</f>
        <v>0</v>
      </c>
      <c r="AM2367">
        <f t="shared" ref="AM2367:AM2398" si="1741">S2367</f>
        <v>0</v>
      </c>
      <c r="AN2367">
        <f t="shared" ref="AN2367:AN2398" si="1742">COUNTIF(T2367:U2367,"NS")</f>
        <v>0</v>
      </c>
      <c r="AO2367">
        <f t="shared" ref="AO2367:AO2398" si="1743">SUM(T2367:U2367)</f>
        <v>0</v>
      </c>
      <c r="AP2367">
        <f t="shared" ref="AP2367:AP2398" si="1744">IF(COUNTIF(S2367:U2367,"NA")=3,0,IF(OR(AND(AM2367=0,AN2367&gt;0),AND(AM2367="NS",AO2367&gt;0), AND(AM2367="NS", AN2367=0,AO2367=0)), 1, IF(OR(AND(AM2367&gt;0,AN2367&gt;1,AM2367&gt;AO2367), AND(AM2367="NS",AN2367=2), AND(AM2367="NS",AO2367=0,AN2367&gt;0),AM2367=AO2367), 0, 1)))</f>
        <v>0</v>
      </c>
      <c r="AQ2367">
        <f t="shared" ref="AQ2367:AQ2398" si="1745">V2367</f>
        <v>0</v>
      </c>
      <c r="AR2367">
        <f t="shared" ref="AR2367:AR2398" si="1746">COUNTIF(W2367:X2367,"NS")</f>
        <v>0</v>
      </c>
      <c r="AS2367">
        <f t="shared" ref="AS2367:AS2398" si="1747">SUM(W2367:X2367)</f>
        <v>0</v>
      </c>
      <c r="AT2367">
        <f t="shared" ref="AT2367:AT2398" si="1748">IF(COUNTIF(V2367:X2367,"NA")=3,0,IF(OR(AND(AQ2367=0,AR2367&gt;0),AND(AQ2367="NS",AS2367&gt;0), AND(AQ2367="NS", AR2367=0,AS2367=0)), 1, IF(OR(AND(AQ2367&gt;0,AR2367&gt;1,AQ2367&gt;AS2367), AND(AQ2367="NS",AR2367=2), AND(AQ2367="NS",AS2367=0,AR2367&gt;0),AQ2367=AS2367), 0, 1)))</f>
        <v>0</v>
      </c>
      <c r="AU2367">
        <f t="shared" ref="AU2367:AU2398" si="1749">Y2367</f>
        <v>0</v>
      </c>
      <c r="AV2367">
        <f t="shared" ref="AV2367:AV2398" si="1750">COUNTIF(Z2367:AA2367,"NS")</f>
        <v>0</v>
      </c>
      <c r="AW2367">
        <f t="shared" ref="AW2367:AW2398" si="1751">SUM(Z2367:AA2367)</f>
        <v>0</v>
      </c>
      <c r="AX2367">
        <f t="shared" ref="AX2367:AX2398" si="1752">IF(COUNTIF(Y2367:AA2367,"NA")=3,0,IF(OR(AND(AU2367=0,AV2367&gt;0),AND(AU2367="NS",AW2367&gt;0), AND(AU2367="NS", AV2367=0,AW2367=0)), 1, IF(OR(AND(AU2367&gt;0,AV2367&gt;1,AU2367&gt;AW2367), AND(AU2367="NS",AV2367=2), AND(AU2367="NS",AW2367=0,AV2367&gt;0),AU2367=AW2367), 0, 1)))</f>
        <v>0</v>
      </c>
      <c r="AY2367">
        <f t="shared" ref="AY2367:AY2398" si="1753">AB2367</f>
        <v>0</v>
      </c>
      <c r="AZ2367">
        <f t="shared" ref="AZ2367:AZ2398" si="1754">COUNTIF(AC2367:AD2367,"NS")</f>
        <v>0</v>
      </c>
      <c r="BA2367">
        <f t="shared" ref="BA2367:BA2398" si="1755">SUM(AC2367:AD2367)</f>
        <v>0</v>
      </c>
      <c r="BB2367">
        <f t="shared" ref="BB2367:BB2398" si="1756">IF(COUNTIF(AB2367:AD2367,"NA")=3,0,IF(OR(AND(AY2367=0,AZ2367&gt;0),AND(AY2367="NS",BA2367&gt;0), AND(AY2367="NS", AZ2367=0,BA2367=0)), 1, IF(OR(AND(AY2367&gt;0,AZ2367&gt;1,AY2367&gt;BA2367), AND(AY2367="NS",AZ2367=2), AND(AY2367="NS",BA2367=0,AZ2367&gt;0),AY2367=BA2367), 0, 1)))</f>
        <v>0</v>
      </c>
    </row>
    <row r="2368" spans="3:54" ht="15" customHeight="1">
      <c r="C2368" s="74" t="s">
        <v>5250</v>
      </c>
      <c r="D2368" s="855" t="str">
        <f>IF(CNGE_2026_M1_Secc1_Sub1!$D106="","",CNGE_2026_M1_Secc1_Sub1!$D106)</f>
        <v/>
      </c>
      <c r="E2368" s="723"/>
      <c r="F2368" s="723"/>
      <c r="G2368" s="723"/>
      <c r="H2368" s="723"/>
      <c r="I2368" s="723"/>
      <c r="J2368" s="723"/>
      <c r="K2368" s="723"/>
      <c r="L2368" s="723"/>
      <c r="M2368" s="723"/>
      <c r="N2368" s="723"/>
      <c r="O2368" s="724"/>
      <c r="P2368" s="639"/>
      <c r="Q2368" s="639"/>
      <c r="R2368" s="639"/>
      <c r="S2368" s="639"/>
      <c r="T2368" s="639"/>
      <c r="U2368" s="639"/>
      <c r="V2368" s="639"/>
      <c r="W2368" s="639"/>
      <c r="X2368" s="639"/>
      <c r="Y2368" s="639"/>
      <c r="Z2368" s="639"/>
      <c r="AA2368" s="639"/>
      <c r="AB2368" s="639"/>
      <c r="AC2368" s="639"/>
      <c r="AD2368" s="639"/>
      <c r="AI2368">
        <f t="shared" si="1737"/>
        <v>0</v>
      </c>
      <c r="AJ2368">
        <f t="shared" si="1738"/>
        <v>0</v>
      </c>
      <c r="AK2368">
        <f t="shared" si="1739"/>
        <v>0</v>
      </c>
      <c r="AL2368">
        <f t="shared" si="1740"/>
        <v>0</v>
      </c>
      <c r="AM2368">
        <f t="shared" si="1741"/>
        <v>0</v>
      </c>
      <c r="AN2368">
        <f t="shared" si="1742"/>
        <v>0</v>
      </c>
      <c r="AO2368">
        <f t="shared" si="1743"/>
        <v>0</v>
      </c>
      <c r="AP2368">
        <f t="shared" si="1744"/>
        <v>0</v>
      </c>
      <c r="AQ2368">
        <f t="shared" si="1745"/>
        <v>0</v>
      </c>
      <c r="AR2368">
        <f t="shared" si="1746"/>
        <v>0</v>
      </c>
      <c r="AS2368">
        <f t="shared" si="1747"/>
        <v>0</v>
      </c>
      <c r="AT2368">
        <f t="shared" si="1748"/>
        <v>0</v>
      </c>
      <c r="AU2368">
        <f t="shared" si="1749"/>
        <v>0</v>
      </c>
      <c r="AV2368">
        <f t="shared" si="1750"/>
        <v>0</v>
      </c>
      <c r="AW2368">
        <f t="shared" si="1751"/>
        <v>0</v>
      </c>
      <c r="AX2368">
        <f t="shared" si="1752"/>
        <v>0</v>
      </c>
      <c r="AY2368">
        <f t="shared" si="1753"/>
        <v>0</v>
      </c>
      <c r="AZ2368">
        <f t="shared" si="1754"/>
        <v>0</v>
      </c>
      <c r="BA2368">
        <f t="shared" si="1755"/>
        <v>0</v>
      </c>
      <c r="BB2368">
        <f t="shared" si="1756"/>
        <v>0</v>
      </c>
    </row>
    <row r="2369" spans="3:54" ht="15" customHeight="1">
      <c r="C2369" s="74" t="s">
        <v>5252</v>
      </c>
      <c r="D2369" s="855" t="str">
        <f>IF(CNGE_2026_M1_Secc1_Sub1!$D107="","",CNGE_2026_M1_Secc1_Sub1!$D107)</f>
        <v/>
      </c>
      <c r="E2369" s="723"/>
      <c r="F2369" s="723"/>
      <c r="G2369" s="723"/>
      <c r="H2369" s="723"/>
      <c r="I2369" s="723"/>
      <c r="J2369" s="723"/>
      <c r="K2369" s="723"/>
      <c r="L2369" s="723"/>
      <c r="M2369" s="723"/>
      <c r="N2369" s="723"/>
      <c r="O2369" s="724"/>
      <c r="P2369" s="639"/>
      <c r="Q2369" s="639"/>
      <c r="R2369" s="639"/>
      <c r="S2369" s="639"/>
      <c r="T2369" s="639"/>
      <c r="U2369" s="639"/>
      <c r="V2369" s="639"/>
      <c r="W2369" s="639"/>
      <c r="X2369" s="639"/>
      <c r="Y2369" s="639"/>
      <c r="Z2369" s="639"/>
      <c r="AA2369" s="639"/>
      <c r="AB2369" s="639"/>
      <c r="AC2369" s="639"/>
      <c r="AD2369" s="639"/>
      <c r="AI2369">
        <f t="shared" si="1737"/>
        <v>0</v>
      </c>
      <c r="AJ2369">
        <f t="shared" si="1738"/>
        <v>0</v>
      </c>
      <c r="AK2369">
        <f t="shared" si="1739"/>
        <v>0</v>
      </c>
      <c r="AL2369">
        <f t="shared" si="1740"/>
        <v>0</v>
      </c>
      <c r="AM2369">
        <f t="shared" si="1741"/>
        <v>0</v>
      </c>
      <c r="AN2369">
        <f t="shared" si="1742"/>
        <v>0</v>
      </c>
      <c r="AO2369">
        <f t="shared" si="1743"/>
        <v>0</v>
      </c>
      <c r="AP2369">
        <f t="shared" si="1744"/>
        <v>0</v>
      </c>
      <c r="AQ2369">
        <f t="shared" si="1745"/>
        <v>0</v>
      </c>
      <c r="AR2369">
        <f t="shared" si="1746"/>
        <v>0</v>
      </c>
      <c r="AS2369">
        <f t="shared" si="1747"/>
        <v>0</v>
      </c>
      <c r="AT2369">
        <f t="shared" si="1748"/>
        <v>0</v>
      </c>
      <c r="AU2369">
        <f t="shared" si="1749"/>
        <v>0</v>
      </c>
      <c r="AV2369">
        <f t="shared" si="1750"/>
        <v>0</v>
      </c>
      <c r="AW2369">
        <f t="shared" si="1751"/>
        <v>0</v>
      </c>
      <c r="AX2369">
        <f t="shared" si="1752"/>
        <v>0</v>
      </c>
      <c r="AY2369">
        <f t="shared" si="1753"/>
        <v>0</v>
      </c>
      <c r="AZ2369">
        <f t="shared" si="1754"/>
        <v>0</v>
      </c>
      <c r="BA2369">
        <f t="shared" si="1755"/>
        <v>0</v>
      </c>
      <c r="BB2369">
        <f t="shared" si="1756"/>
        <v>0</v>
      </c>
    </row>
    <row r="2370" spans="3:54" ht="15" customHeight="1">
      <c r="C2370" s="74" t="s">
        <v>5254</v>
      </c>
      <c r="D2370" s="855" t="str">
        <f>IF(CNGE_2026_M1_Secc1_Sub1!$D108="","",CNGE_2026_M1_Secc1_Sub1!$D108)</f>
        <v/>
      </c>
      <c r="E2370" s="723"/>
      <c r="F2370" s="723"/>
      <c r="G2370" s="723"/>
      <c r="H2370" s="723"/>
      <c r="I2370" s="723"/>
      <c r="J2370" s="723"/>
      <c r="K2370" s="723"/>
      <c r="L2370" s="723"/>
      <c r="M2370" s="723"/>
      <c r="N2370" s="723"/>
      <c r="O2370" s="724"/>
      <c r="P2370" s="639"/>
      <c r="Q2370" s="639"/>
      <c r="R2370" s="639"/>
      <c r="S2370" s="639"/>
      <c r="T2370" s="639"/>
      <c r="U2370" s="639"/>
      <c r="V2370" s="639"/>
      <c r="W2370" s="639"/>
      <c r="X2370" s="639"/>
      <c r="Y2370" s="639"/>
      <c r="Z2370" s="639"/>
      <c r="AA2370" s="639"/>
      <c r="AB2370" s="639"/>
      <c r="AC2370" s="639"/>
      <c r="AD2370" s="639"/>
      <c r="AI2370">
        <f t="shared" si="1737"/>
        <v>0</v>
      </c>
      <c r="AJ2370">
        <f t="shared" si="1738"/>
        <v>0</v>
      </c>
      <c r="AK2370">
        <f t="shared" si="1739"/>
        <v>0</v>
      </c>
      <c r="AL2370">
        <f t="shared" si="1740"/>
        <v>0</v>
      </c>
      <c r="AM2370">
        <f t="shared" si="1741"/>
        <v>0</v>
      </c>
      <c r="AN2370">
        <f t="shared" si="1742"/>
        <v>0</v>
      </c>
      <c r="AO2370">
        <f t="shared" si="1743"/>
        <v>0</v>
      </c>
      <c r="AP2370">
        <f t="shared" si="1744"/>
        <v>0</v>
      </c>
      <c r="AQ2370">
        <f t="shared" si="1745"/>
        <v>0</v>
      </c>
      <c r="AR2370">
        <f t="shared" si="1746"/>
        <v>0</v>
      </c>
      <c r="AS2370">
        <f t="shared" si="1747"/>
        <v>0</v>
      </c>
      <c r="AT2370">
        <f t="shared" si="1748"/>
        <v>0</v>
      </c>
      <c r="AU2370">
        <f t="shared" si="1749"/>
        <v>0</v>
      </c>
      <c r="AV2370">
        <f t="shared" si="1750"/>
        <v>0</v>
      </c>
      <c r="AW2370">
        <f t="shared" si="1751"/>
        <v>0</v>
      </c>
      <c r="AX2370">
        <f t="shared" si="1752"/>
        <v>0</v>
      </c>
      <c r="AY2370">
        <f t="shared" si="1753"/>
        <v>0</v>
      </c>
      <c r="AZ2370">
        <f t="shared" si="1754"/>
        <v>0</v>
      </c>
      <c r="BA2370">
        <f t="shared" si="1755"/>
        <v>0</v>
      </c>
      <c r="BB2370">
        <f t="shared" si="1756"/>
        <v>0</v>
      </c>
    </row>
    <row r="2371" spans="3:54" ht="15" customHeight="1">
      <c r="C2371" s="74" t="s">
        <v>5256</v>
      </c>
      <c r="D2371" s="855" t="str">
        <f>IF(CNGE_2026_M1_Secc1_Sub1!$D109="","",CNGE_2026_M1_Secc1_Sub1!$D109)</f>
        <v/>
      </c>
      <c r="E2371" s="723"/>
      <c r="F2371" s="723"/>
      <c r="G2371" s="723"/>
      <c r="H2371" s="723"/>
      <c r="I2371" s="723"/>
      <c r="J2371" s="723"/>
      <c r="K2371" s="723"/>
      <c r="L2371" s="723"/>
      <c r="M2371" s="723"/>
      <c r="N2371" s="723"/>
      <c r="O2371" s="724"/>
      <c r="P2371" s="639"/>
      <c r="Q2371" s="639"/>
      <c r="R2371" s="639"/>
      <c r="S2371" s="639"/>
      <c r="T2371" s="639"/>
      <c r="U2371" s="639"/>
      <c r="V2371" s="639"/>
      <c r="W2371" s="639"/>
      <c r="X2371" s="639"/>
      <c r="Y2371" s="639"/>
      <c r="Z2371" s="639"/>
      <c r="AA2371" s="639"/>
      <c r="AB2371" s="639"/>
      <c r="AC2371" s="639"/>
      <c r="AD2371" s="639"/>
      <c r="AI2371">
        <f t="shared" si="1737"/>
        <v>0</v>
      </c>
      <c r="AJ2371">
        <f t="shared" si="1738"/>
        <v>0</v>
      </c>
      <c r="AK2371">
        <f t="shared" si="1739"/>
        <v>0</v>
      </c>
      <c r="AL2371">
        <f t="shared" si="1740"/>
        <v>0</v>
      </c>
      <c r="AM2371">
        <f t="shared" si="1741"/>
        <v>0</v>
      </c>
      <c r="AN2371">
        <f t="shared" si="1742"/>
        <v>0</v>
      </c>
      <c r="AO2371">
        <f t="shared" si="1743"/>
        <v>0</v>
      </c>
      <c r="AP2371">
        <f t="shared" si="1744"/>
        <v>0</v>
      </c>
      <c r="AQ2371">
        <f t="shared" si="1745"/>
        <v>0</v>
      </c>
      <c r="AR2371">
        <f t="shared" si="1746"/>
        <v>0</v>
      </c>
      <c r="AS2371">
        <f t="shared" si="1747"/>
        <v>0</v>
      </c>
      <c r="AT2371">
        <f t="shared" si="1748"/>
        <v>0</v>
      </c>
      <c r="AU2371">
        <f t="shared" si="1749"/>
        <v>0</v>
      </c>
      <c r="AV2371">
        <f t="shared" si="1750"/>
        <v>0</v>
      </c>
      <c r="AW2371">
        <f t="shared" si="1751"/>
        <v>0</v>
      </c>
      <c r="AX2371">
        <f t="shared" si="1752"/>
        <v>0</v>
      </c>
      <c r="AY2371">
        <f t="shared" si="1753"/>
        <v>0</v>
      </c>
      <c r="AZ2371">
        <f t="shared" si="1754"/>
        <v>0</v>
      </c>
      <c r="BA2371">
        <f t="shared" si="1755"/>
        <v>0</v>
      </c>
      <c r="BB2371">
        <f t="shared" si="1756"/>
        <v>0</v>
      </c>
    </row>
    <row r="2372" spans="3:54" ht="15" customHeight="1">
      <c r="C2372" s="74" t="s">
        <v>5258</v>
      </c>
      <c r="D2372" s="855" t="str">
        <f>IF(CNGE_2026_M1_Secc1_Sub1!$D110="","",CNGE_2026_M1_Secc1_Sub1!$D110)</f>
        <v/>
      </c>
      <c r="E2372" s="723"/>
      <c r="F2372" s="723"/>
      <c r="G2372" s="723"/>
      <c r="H2372" s="723"/>
      <c r="I2372" s="723"/>
      <c r="J2372" s="723"/>
      <c r="K2372" s="723"/>
      <c r="L2372" s="723"/>
      <c r="M2372" s="723"/>
      <c r="N2372" s="723"/>
      <c r="O2372" s="724"/>
      <c r="P2372" s="639"/>
      <c r="Q2372" s="639"/>
      <c r="R2372" s="639"/>
      <c r="S2372" s="639"/>
      <c r="T2372" s="639"/>
      <c r="U2372" s="639"/>
      <c r="V2372" s="639"/>
      <c r="W2372" s="639"/>
      <c r="X2372" s="639"/>
      <c r="Y2372" s="639"/>
      <c r="Z2372" s="639"/>
      <c r="AA2372" s="639"/>
      <c r="AB2372" s="639"/>
      <c r="AC2372" s="639"/>
      <c r="AD2372" s="639"/>
      <c r="AI2372">
        <f t="shared" si="1737"/>
        <v>0</v>
      </c>
      <c r="AJ2372">
        <f t="shared" si="1738"/>
        <v>0</v>
      </c>
      <c r="AK2372">
        <f t="shared" si="1739"/>
        <v>0</v>
      </c>
      <c r="AL2372">
        <f t="shared" si="1740"/>
        <v>0</v>
      </c>
      <c r="AM2372">
        <f t="shared" si="1741"/>
        <v>0</v>
      </c>
      <c r="AN2372">
        <f t="shared" si="1742"/>
        <v>0</v>
      </c>
      <c r="AO2372">
        <f t="shared" si="1743"/>
        <v>0</v>
      </c>
      <c r="AP2372">
        <f t="shared" si="1744"/>
        <v>0</v>
      </c>
      <c r="AQ2372">
        <f t="shared" si="1745"/>
        <v>0</v>
      </c>
      <c r="AR2372">
        <f t="shared" si="1746"/>
        <v>0</v>
      </c>
      <c r="AS2372">
        <f t="shared" si="1747"/>
        <v>0</v>
      </c>
      <c r="AT2372">
        <f t="shared" si="1748"/>
        <v>0</v>
      </c>
      <c r="AU2372">
        <f t="shared" si="1749"/>
        <v>0</v>
      </c>
      <c r="AV2372">
        <f t="shared" si="1750"/>
        <v>0</v>
      </c>
      <c r="AW2372">
        <f t="shared" si="1751"/>
        <v>0</v>
      </c>
      <c r="AX2372">
        <f t="shared" si="1752"/>
        <v>0</v>
      </c>
      <c r="AY2372">
        <f t="shared" si="1753"/>
        <v>0</v>
      </c>
      <c r="AZ2372">
        <f t="shared" si="1754"/>
        <v>0</v>
      </c>
      <c r="BA2372">
        <f t="shared" si="1755"/>
        <v>0</v>
      </c>
      <c r="BB2372">
        <f t="shared" si="1756"/>
        <v>0</v>
      </c>
    </row>
    <row r="2373" spans="3:54" ht="15" customHeight="1">
      <c r="C2373" s="74" t="s">
        <v>5260</v>
      </c>
      <c r="D2373" s="855" t="str">
        <f>IF(CNGE_2026_M1_Secc1_Sub1!$D111="","",CNGE_2026_M1_Secc1_Sub1!$D111)</f>
        <v/>
      </c>
      <c r="E2373" s="723"/>
      <c r="F2373" s="723"/>
      <c r="G2373" s="723"/>
      <c r="H2373" s="723"/>
      <c r="I2373" s="723"/>
      <c r="J2373" s="723"/>
      <c r="K2373" s="723"/>
      <c r="L2373" s="723"/>
      <c r="M2373" s="723"/>
      <c r="N2373" s="723"/>
      <c r="O2373" s="724"/>
      <c r="P2373" s="639"/>
      <c r="Q2373" s="639"/>
      <c r="R2373" s="639"/>
      <c r="S2373" s="639"/>
      <c r="T2373" s="639"/>
      <c r="U2373" s="639"/>
      <c r="V2373" s="639"/>
      <c r="W2373" s="639"/>
      <c r="X2373" s="639"/>
      <c r="Y2373" s="639"/>
      <c r="Z2373" s="639"/>
      <c r="AA2373" s="639"/>
      <c r="AB2373" s="639"/>
      <c r="AC2373" s="639"/>
      <c r="AD2373" s="639"/>
      <c r="AI2373">
        <f t="shared" si="1737"/>
        <v>0</v>
      </c>
      <c r="AJ2373">
        <f t="shared" si="1738"/>
        <v>0</v>
      </c>
      <c r="AK2373">
        <f t="shared" si="1739"/>
        <v>0</v>
      </c>
      <c r="AL2373">
        <f t="shared" si="1740"/>
        <v>0</v>
      </c>
      <c r="AM2373">
        <f t="shared" si="1741"/>
        <v>0</v>
      </c>
      <c r="AN2373">
        <f t="shared" si="1742"/>
        <v>0</v>
      </c>
      <c r="AO2373">
        <f t="shared" si="1743"/>
        <v>0</v>
      </c>
      <c r="AP2373">
        <f t="shared" si="1744"/>
        <v>0</v>
      </c>
      <c r="AQ2373">
        <f t="shared" si="1745"/>
        <v>0</v>
      </c>
      <c r="AR2373">
        <f t="shared" si="1746"/>
        <v>0</v>
      </c>
      <c r="AS2373">
        <f t="shared" si="1747"/>
        <v>0</v>
      </c>
      <c r="AT2373">
        <f t="shared" si="1748"/>
        <v>0</v>
      </c>
      <c r="AU2373">
        <f t="shared" si="1749"/>
        <v>0</v>
      </c>
      <c r="AV2373">
        <f t="shared" si="1750"/>
        <v>0</v>
      </c>
      <c r="AW2373">
        <f t="shared" si="1751"/>
        <v>0</v>
      </c>
      <c r="AX2373">
        <f t="shared" si="1752"/>
        <v>0</v>
      </c>
      <c r="AY2373">
        <f t="shared" si="1753"/>
        <v>0</v>
      </c>
      <c r="AZ2373">
        <f t="shared" si="1754"/>
        <v>0</v>
      </c>
      <c r="BA2373">
        <f t="shared" si="1755"/>
        <v>0</v>
      </c>
      <c r="BB2373">
        <f t="shared" si="1756"/>
        <v>0</v>
      </c>
    </row>
    <row r="2374" spans="3:54" ht="15" customHeight="1">
      <c r="C2374" s="74" t="s">
        <v>5262</v>
      </c>
      <c r="D2374" s="855" t="str">
        <f>IF(CNGE_2026_M1_Secc1_Sub1!$D112="","",CNGE_2026_M1_Secc1_Sub1!$D112)</f>
        <v/>
      </c>
      <c r="E2374" s="723"/>
      <c r="F2374" s="723"/>
      <c r="G2374" s="723"/>
      <c r="H2374" s="723"/>
      <c r="I2374" s="723"/>
      <c r="J2374" s="723"/>
      <c r="K2374" s="723"/>
      <c r="L2374" s="723"/>
      <c r="M2374" s="723"/>
      <c r="N2374" s="723"/>
      <c r="O2374" s="724"/>
      <c r="P2374" s="639"/>
      <c r="Q2374" s="639"/>
      <c r="R2374" s="639"/>
      <c r="S2374" s="639"/>
      <c r="T2374" s="639"/>
      <c r="U2374" s="639"/>
      <c r="V2374" s="639"/>
      <c r="W2374" s="639"/>
      <c r="X2374" s="639"/>
      <c r="Y2374" s="639"/>
      <c r="Z2374" s="639"/>
      <c r="AA2374" s="639"/>
      <c r="AB2374" s="639"/>
      <c r="AC2374" s="639"/>
      <c r="AD2374" s="639"/>
      <c r="AI2374">
        <f t="shared" si="1737"/>
        <v>0</v>
      </c>
      <c r="AJ2374">
        <f t="shared" si="1738"/>
        <v>0</v>
      </c>
      <c r="AK2374">
        <f t="shared" si="1739"/>
        <v>0</v>
      </c>
      <c r="AL2374">
        <f t="shared" si="1740"/>
        <v>0</v>
      </c>
      <c r="AM2374">
        <f t="shared" si="1741"/>
        <v>0</v>
      </c>
      <c r="AN2374">
        <f t="shared" si="1742"/>
        <v>0</v>
      </c>
      <c r="AO2374">
        <f t="shared" si="1743"/>
        <v>0</v>
      </c>
      <c r="AP2374">
        <f t="shared" si="1744"/>
        <v>0</v>
      </c>
      <c r="AQ2374">
        <f t="shared" si="1745"/>
        <v>0</v>
      </c>
      <c r="AR2374">
        <f t="shared" si="1746"/>
        <v>0</v>
      </c>
      <c r="AS2374">
        <f t="shared" si="1747"/>
        <v>0</v>
      </c>
      <c r="AT2374">
        <f t="shared" si="1748"/>
        <v>0</v>
      </c>
      <c r="AU2374">
        <f t="shared" si="1749"/>
        <v>0</v>
      </c>
      <c r="AV2374">
        <f t="shared" si="1750"/>
        <v>0</v>
      </c>
      <c r="AW2374">
        <f t="shared" si="1751"/>
        <v>0</v>
      </c>
      <c r="AX2374">
        <f t="shared" si="1752"/>
        <v>0</v>
      </c>
      <c r="AY2374">
        <f t="shared" si="1753"/>
        <v>0</v>
      </c>
      <c r="AZ2374">
        <f t="shared" si="1754"/>
        <v>0</v>
      </c>
      <c r="BA2374">
        <f t="shared" si="1755"/>
        <v>0</v>
      </c>
      <c r="BB2374">
        <f t="shared" si="1756"/>
        <v>0</v>
      </c>
    </row>
    <row r="2375" spans="3:54" ht="15" customHeight="1">
      <c r="C2375" s="74" t="s">
        <v>5264</v>
      </c>
      <c r="D2375" s="855" t="str">
        <f>IF(CNGE_2026_M1_Secc1_Sub1!$D113="","",CNGE_2026_M1_Secc1_Sub1!$D113)</f>
        <v/>
      </c>
      <c r="E2375" s="723"/>
      <c r="F2375" s="723"/>
      <c r="G2375" s="723"/>
      <c r="H2375" s="723"/>
      <c r="I2375" s="723"/>
      <c r="J2375" s="723"/>
      <c r="K2375" s="723"/>
      <c r="L2375" s="723"/>
      <c r="M2375" s="723"/>
      <c r="N2375" s="723"/>
      <c r="O2375" s="724"/>
      <c r="P2375" s="639"/>
      <c r="Q2375" s="639"/>
      <c r="R2375" s="639"/>
      <c r="S2375" s="639"/>
      <c r="T2375" s="639"/>
      <c r="U2375" s="639"/>
      <c r="V2375" s="639"/>
      <c r="W2375" s="639"/>
      <c r="X2375" s="639"/>
      <c r="Y2375" s="639"/>
      <c r="Z2375" s="639"/>
      <c r="AA2375" s="639"/>
      <c r="AB2375" s="639"/>
      <c r="AC2375" s="639"/>
      <c r="AD2375" s="639"/>
      <c r="AI2375">
        <f t="shared" si="1737"/>
        <v>0</v>
      </c>
      <c r="AJ2375">
        <f t="shared" si="1738"/>
        <v>0</v>
      </c>
      <c r="AK2375">
        <f t="shared" si="1739"/>
        <v>0</v>
      </c>
      <c r="AL2375">
        <f t="shared" si="1740"/>
        <v>0</v>
      </c>
      <c r="AM2375">
        <f t="shared" si="1741"/>
        <v>0</v>
      </c>
      <c r="AN2375">
        <f t="shared" si="1742"/>
        <v>0</v>
      </c>
      <c r="AO2375">
        <f t="shared" si="1743"/>
        <v>0</v>
      </c>
      <c r="AP2375">
        <f t="shared" si="1744"/>
        <v>0</v>
      </c>
      <c r="AQ2375">
        <f t="shared" si="1745"/>
        <v>0</v>
      </c>
      <c r="AR2375">
        <f t="shared" si="1746"/>
        <v>0</v>
      </c>
      <c r="AS2375">
        <f t="shared" si="1747"/>
        <v>0</v>
      </c>
      <c r="AT2375">
        <f t="shared" si="1748"/>
        <v>0</v>
      </c>
      <c r="AU2375">
        <f t="shared" si="1749"/>
        <v>0</v>
      </c>
      <c r="AV2375">
        <f t="shared" si="1750"/>
        <v>0</v>
      </c>
      <c r="AW2375">
        <f t="shared" si="1751"/>
        <v>0</v>
      </c>
      <c r="AX2375">
        <f t="shared" si="1752"/>
        <v>0</v>
      </c>
      <c r="AY2375">
        <f t="shared" si="1753"/>
        <v>0</v>
      </c>
      <c r="AZ2375">
        <f t="shared" si="1754"/>
        <v>0</v>
      </c>
      <c r="BA2375">
        <f t="shared" si="1755"/>
        <v>0</v>
      </c>
      <c r="BB2375">
        <f t="shared" si="1756"/>
        <v>0</v>
      </c>
    </row>
    <row r="2376" spans="3:54" ht="15" customHeight="1">
      <c r="C2376" s="74" t="s">
        <v>5266</v>
      </c>
      <c r="D2376" s="855" t="str">
        <f>IF(CNGE_2026_M1_Secc1_Sub1!$D114="","",CNGE_2026_M1_Secc1_Sub1!$D114)</f>
        <v/>
      </c>
      <c r="E2376" s="723"/>
      <c r="F2376" s="723"/>
      <c r="G2376" s="723"/>
      <c r="H2376" s="723"/>
      <c r="I2376" s="723"/>
      <c r="J2376" s="723"/>
      <c r="K2376" s="723"/>
      <c r="L2376" s="723"/>
      <c r="M2376" s="723"/>
      <c r="N2376" s="723"/>
      <c r="O2376" s="724"/>
      <c r="P2376" s="639"/>
      <c r="Q2376" s="639"/>
      <c r="R2376" s="639"/>
      <c r="S2376" s="639"/>
      <c r="T2376" s="639"/>
      <c r="U2376" s="639"/>
      <c r="V2376" s="639"/>
      <c r="W2376" s="639"/>
      <c r="X2376" s="639"/>
      <c r="Y2376" s="639"/>
      <c r="Z2376" s="639"/>
      <c r="AA2376" s="639"/>
      <c r="AB2376" s="639"/>
      <c r="AC2376" s="639"/>
      <c r="AD2376" s="639"/>
      <c r="AI2376">
        <f t="shared" si="1737"/>
        <v>0</v>
      </c>
      <c r="AJ2376">
        <f t="shared" si="1738"/>
        <v>0</v>
      </c>
      <c r="AK2376">
        <f t="shared" si="1739"/>
        <v>0</v>
      </c>
      <c r="AL2376">
        <f t="shared" si="1740"/>
        <v>0</v>
      </c>
      <c r="AM2376">
        <f t="shared" si="1741"/>
        <v>0</v>
      </c>
      <c r="AN2376">
        <f t="shared" si="1742"/>
        <v>0</v>
      </c>
      <c r="AO2376">
        <f t="shared" si="1743"/>
        <v>0</v>
      </c>
      <c r="AP2376">
        <f t="shared" si="1744"/>
        <v>0</v>
      </c>
      <c r="AQ2376">
        <f t="shared" si="1745"/>
        <v>0</v>
      </c>
      <c r="AR2376">
        <f t="shared" si="1746"/>
        <v>0</v>
      </c>
      <c r="AS2376">
        <f t="shared" si="1747"/>
        <v>0</v>
      </c>
      <c r="AT2376">
        <f t="shared" si="1748"/>
        <v>0</v>
      </c>
      <c r="AU2376">
        <f t="shared" si="1749"/>
        <v>0</v>
      </c>
      <c r="AV2376">
        <f t="shared" si="1750"/>
        <v>0</v>
      </c>
      <c r="AW2376">
        <f t="shared" si="1751"/>
        <v>0</v>
      </c>
      <c r="AX2376">
        <f t="shared" si="1752"/>
        <v>0</v>
      </c>
      <c r="AY2376">
        <f t="shared" si="1753"/>
        <v>0</v>
      </c>
      <c r="AZ2376">
        <f t="shared" si="1754"/>
        <v>0</v>
      </c>
      <c r="BA2376">
        <f t="shared" si="1755"/>
        <v>0</v>
      </c>
      <c r="BB2376">
        <f t="shared" si="1756"/>
        <v>0</v>
      </c>
    </row>
    <row r="2377" spans="3:54" ht="15" customHeight="1">
      <c r="C2377" s="74" t="s">
        <v>5268</v>
      </c>
      <c r="D2377" s="855" t="str">
        <f>IF(CNGE_2026_M1_Secc1_Sub1!$D115="","",CNGE_2026_M1_Secc1_Sub1!$D115)</f>
        <v/>
      </c>
      <c r="E2377" s="723"/>
      <c r="F2377" s="723"/>
      <c r="G2377" s="723"/>
      <c r="H2377" s="723"/>
      <c r="I2377" s="723"/>
      <c r="J2377" s="723"/>
      <c r="K2377" s="723"/>
      <c r="L2377" s="723"/>
      <c r="M2377" s="723"/>
      <c r="N2377" s="723"/>
      <c r="O2377" s="724"/>
      <c r="P2377" s="639"/>
      <c r="Q2377" s="639"/>
      <c r="R2377" s="639"/>
      <c r="S2377" s="639"/>
      <c r="T2377" s="639"/>
      <c r="U2377" s="639"/>
      <c r="V2377" s="639"/>
      <c r="W2377" s="639"/>
      <c r="X2377" s="639"/>
      <c r="Y2377" s="639"/>
      <c r="Z2377" s="639"/>
      <c r="AA2377" s="639"/>
      <c r="AB2377" s="639"/>
      <c r="AC2377" s="639"/>
      <c r="AD2377" s="639"/>
      <c r="AI2377">
        <f t="shared" si="1737"/>
        <v>0</v>
      </c>
      <c r="AJ2377">
        <f t="shared" si="1738"/>
        <v>0</v>
      </c>
      <c r="AK2377">
        <f t="shared" si="1739"/>
        <v>0</v>
      </c>
      <c r="AL2377">
        <f t="shared" si="1740"/>
        <v>0</v>
      </c>
      <c r="AM2377">
        <f t="shared" si="1741"/>
        <v>0</v>
      </c>
      <c r="AN2377">
        <f t="shared" si="1742"/>
        <v>0</v>
      </c>
      <c r="AO2377">
        <f t="shared" si="1743"/>
        <v>0</v>
      </c>
      <c r="AP2377">
        <f t="shared" si="1744"/>
        <v>0</v>
      </c>
      <c r="AQ2377">
        <f t="shared" si="1745"/>
        <v>0</v>
      </c>
      <c r="AR2377">
        <f t="shared" si="1746"/>
        <v>0</v>
      </c>
      <c r="AS2377">
        <f t="shared" si="1747"/>
        <v>0</v>
      </c>
      <c r="AT2377">
        <f t="shared" si="1748"/>
        <v>0</v>
      </c>
      <c r="AU2377">
        <f t="shared" si="1749"/>
        <v>0</v>
      </c>
      <c r="AV2377">
        <f t="shared" si="1750"/>
        <v>0</v>
      </c>
      <c r="AW2377">
        <f t="shared" si="1751"/>
        <v>0</v>
      </c>
      <c r="AX2377">
        <f t="shared" si="1752"/>
        <v>0</v>
      </c>
      <c r="AY2377">
        <f t="shared" si="1753"/>
        <v>0</v>
      </c>
      <c r="AZ2377">
        <f t="shared" si="1754"/>
        <v>0</v>
      </c>
      <c r="BA2377">
        <f t="shared" si="1755"/>
        <v>0</v>
      </c>
      <c r="BB2377">
        <f t="shared" si="1756"/>
        <v>0</v>
      </c>
    </row>
    <row r="2378" spans="3:54" ht="15" customHeight="1">
      <c r="C2378" s="74" t="s">
        <v>5270</v>
      </c>
      <c r="D2378" s="855" t="str">
        <f>IF(CNGE_2026_M1_Secc1_Sub1!$D116="","",CNGE_2026_M1_Secc1_Sub1!$D116)</f>
        <v/>
      </c>
      <c r="E2378" s="723"/>
      <c r="F2378" s="723"/>
      <c r="G2378" s="723"/>
      <c r="H2378" s="723"/>
      <c r="I2378" s="723"/>
      <c r="J2378" s="723"/>
      <c r="K2378" s="723"/>
      <c r="L2378" s="723"/>
      <c r="M2378" s="723"/>
      <c r="N2378" s="723"/>
      <c r="O2378" s="724"/>
      <c r="P2378" s="639"/>
      <c r="Q2378" s="639"/>
      <c r="R2378" s="639"/>
      <c r="S2378" s="639"/>
      <c r="T2378" s="639"/>
      <c r="U2378" s="639"/>
      <c r="V2378" s="639"/>
      <c r="W2378" s="639"/>
      <c r="X2378" s="639"/>
      <c r="Y2378" s="639"/>
      <c r="Z2378" s="639"/>
      <c r="AA2378" s="639"/>
      <c r="AB2378" s="639"/>
      <c r="AC2378" s="639"/>
      <c r="AD2378" s="639"/>
      <c r="AI2378">
        <f t="shared" si="1737"/>
        <v>0</v>
      </c>
      <c r="AJ2378">
        <f t="shared" si="1738"/>
        <v>0</v>
      </c>
      <c r="AK2378">
        <f t="shared" si="1739"/>
        <v>0</v>
      </c>
      <c r="AL2378">
        <f t="shared" si="1740"/>
        <v>0</v>
      </c>
      <c r="AM2378">
        <f t="shared" si="1741"/>
        <v>0</v>
      </c>
      <c r="AN2378">
        <f t="shared" si="1742"/>
        <v>0</v>
      </c>
      <c r="AO2378">
        <f t="shared" si="1743"/>
        <v>0</v>
      </c>
      <c r="AP2378">
        <f t="shared" si="1744"/>
        <v>0</v>
      </c>
      <c r="AQ2378">
        <f t="shared" si="1745"/>
        <v>0</v>
      </c>
      <c r="AR2378">
        <f t="shared" si="1746"/>
        <v>0</v>
      </c>
      <c r="AS2378">
        <f t="shared" si="1747"/>
        <v>0</v>
      </c>
      <c r="AT2378">
        <f t="shared" si="1748"/>
        <v>0</v>
      </c>
      <c r="AU2378">
        <f t="shared" si="1749"/>
        <v>0</v>
      </c>
      <c r="AV2378">
        <f t="shared" si="1750"/>
        <v>0</v>
      </c>
      <c r="AW2378">
        <f t="shared" si="1751"/>
        <v>0</v>
      </c>
      <c r="AX2378">
        <f t="shared" si="1752"/>
        <v>0</v>
      </c>
      <c r="AY2378">
        <f t="shared" si="1753"/>
        <v>0</v>
      </c>
      <c r="AZ2378">
        <f t="shared" si="1754"/>
        <v>0</v>
      </c>
      <c r="BA2378">
        <f t="shared" si="1755"/>
        <v>0</v>
      </c>
      <c r="BB2378">
        <f t="shared" si="1756"/>
        <v>0</v>
      </c>
    </row>
    <row r="2379" spans="3:54" ht="15" customHeight="1">
      <c r="C2379" s="74" t="s">
        <v>5272</v>
      </c>
      <c r="D2379" s="855" t="str">
        <f>IF(CNGE_2026_M1_Secc1_Sub1!$D117="","",CNGE_2026_M1_Secc1_Sub1!$D117)</f>
        <v/>
      </c>
      <c r="E2379" s="723"/>
      <c r="F2379" s="723"/>
      <c r="G2379" s="723"/>
      <c r="H2379" s="723"/>
      <c r="I2379" s="723"/>
      <c r="J2379" s="723"/>
      <c r="K2379" s="723"/>
      <c r="L2379" s="723"/>
      <c r="M2379" s="723"/>
      <c r="N2379" s="723"/>
      <c r="O2379" s="724"/>
      <c r="P2379" s="639"/>
      <c r="Q2379" s="639"/>
      <c r="R2379" s="639"/>
      <c r="S2379" s="639"/>
      <c r="T2379" s="639"/>
      <c r="U2379" s="639"/>
      <c r="V2379" s="639"/>
      <c r="W2379" s="639"/>
      <c r="X2379" s="639"/>
      <c r="Y2379" s="639"/>
      <c r="Z2379" s="639"/>
      <c r="AA2379" s="639"/>
      <c r="AB2379" s="639"/>
      <c r="AC2379" s="639"/>
      <c r="AD2379" s="639"/>
      <c r="AI2379">
        <f t="shared" si="1737"/>
        <v>0</v>
      </c>
      <c r="AJ2379">
        <f t="shared" si="1738"/>
        <v>0</v>
      </c>
      <c r="AK2379">
        <f t="shared" si="1739"/>
        <v>0</v>
      </c>
      <c r="AL2379">
        <f t="shared" si="1740"/>
        <v>0</v>
      </c>
      <c r="AM2379">
        <f t="shared" si="1741"/>
        <v>0</v>
      </c>
      <c r="AN2379">
        <f t="shared" si="1742"/>
        <v>0</v>
      </c>
      <c r="AO2379">
        <f t="shared" si="1743"/>
        <v>0</v>
      </c>
      <c r="AP2379">
        <f t="shared" si="1744"/>
        <v>0</v>
      </c>
      <c r="AQ2379">
        <f t="shared" si="1745"/>
        <v>0</v>
      </c>
      <c r="AR2379">
        <f t="shared" si="1746"/>
        <v>0</v>
      </c>
      <c r="AS2379">
        <f t="shared" si="1747"/>
        <v>0</v>
      </c>
      <c r="AT2379">
        <f t="shared" si="1748"/>
        <v>0</v>
      </c>
      <c r="AU2379">
        <f t="shared" si="1749"/>
        <v>0</v>
      </c>
      <c r="AV2379">
        <f t="shared" si="1750"/>
        <v>0</v>
      </c>
      <c r="AW2379">
        <f t="shared" si="1751"/>
        <v>0</v>
      </c>
      <c r="AX2379">
        <f t="shared" si="1752"/>
        <v>0</v>
      </c>
      <c r="AY2379">
        <f t="shared" si="1753"/>
        <v>0</v>
      </c>
      <c r="AZ2379">
        <f t="shared" si="1754"/>
        <v>0</v>
      </c>
      <c r="BA2379">
        <f t="shared" si="1755"/>
        <v>0</v>
      </c>
      <c r="BB2379">
        <f t="shared" si="1756"/>
        <v>0</v>
      </c>
    </row>
    <row r="2380" spans="3:54" ht="15" customHeight="1">
      <c r="C2380" s="74" t="s">
        <v>5274</v>
      </c>
      <c r="D2380" s="855" t="str">
        <f>IF(CNGE_2026_M1_Secc1_Sub1!$D118="","",CNGE_2026_M1_Secc1_Sub1!$D118)</f>
        <v/>
      </c>
      <c r="E2380" s="723"/>
      <c r="F2380" s="723"/>
      <c r="G2380" s="723"/>
      <c r="H2380" s="723"/>
      <c r="I2380" s="723"/>
      <c r="J2380" s="723"/>
      <c r="K2380" s="723"/>
      <c r="L2380" s="723"/>
      <c r="M2380" s="723"/>
      <c r="N2380" s="723"/>
      <c r="O2380" s="724"/>
      <c r="P2380" s="639"/>
      <c r="Q2380" s="639"/>
      <c r="R2380" s="639"/>
      <c r="S2380" s="639"/>
      <c r="T2380" s="639"/>
      <c r="U2380" s="639"/>
      <c r="V2380" s="639"/>
      <c r="W2380" s="639"/>
      <c r="X2380" s="639"/>
      <c r="Y2380" s="639"/>
      <c r="Z2380" s="639"/>
      <c r="AA2380" s="639"/>
      <c r="AB2380" s="639"/>
      <c r="AC2380" s="639"/>
      <c r="AD2380" s="639"/>
      <c r="AI2380">
        <f t="shared" si="1737"/>
        <v>0</v>
      </c>
      <c r="AJ2380">
        <f t="shared" si="1738"/>
        <v>0</v>
      </c>
      <c r="AK2380">
        <f t="shared" si="1739"/>
        <v>0</v>
      </c>
      <c r="AL2380">
        <f t="shared" si="1740"/>
        <v>0</v>
      </c>
      <c r="AM2380">
        <f t="shared" si="1741"/>
        <v>0</v>
      </c>
      <c r="AN2380">
        <f t="shared" si="1742"/>
        <v>0</v>
      </c>
      <c r="AO2380">
        <f t="shared" si="1743"/>
        <v>0</v>
      </c>
      <c r="AP2380">
        <f t="shared" si="1744"/>
        <v>0</v>
      </c>
      <c r="AQ2380">
        <f t="shared" si="1745"/>
        <v>0</v>
      </c>
      <c r="AR2380">
        <f t="shared" si="1746"/>
        <v>0</v>
      </c>
      <c r="AS2380">
        <f t="shared" si="1747"/>
        <v>0</v>
      </c>
      <c r="AT2380">
        <f t="shared" si="1748"/>
        <v>0</v>
      </c>
      <c r="AU2380">
        <f t="shared" si="1749"/>
        <v>0</v>
      </c>
      <c r="AV2380">
        <f t="shared" si="1750"/>
        <v>0</v>
      </c>
      <c r="AW2380">
        <f t="shared" si="1751"/>
        <v>0</v>
      </c>
      <c r="AX2380">
        <f t="shared" si="1752"/>
        <v>0</v>
      </c>
      <c r="AY2380">
        <f t="shared" si="1753"/>
        <v>0</v>
      </c>
      <c r="AZ2380">
        <f t="shared" si="1754"/>
        <v>0</v>
      </c>
      <c r="BA2380">
        <f t="shared" si="1755"/>
        <v>0</v>
      </c>
      <c r="BB2380">
        <f t="shared" si="1756"/>
        <v>0</v>
      </c>
    </row>
    <row r="2381" spans="3:54" ht="15" customHeight="1">
      <c r="C2381" s="74" t="s">
        <v>5276</v>
      </c>
      <c r="D2381" s="855" t="str">
        <f>IF(CNGE_2026_M1_Secc1_Sub1!$D119="","",CNGE_2026_M1_Secc1_Sub1!$D119)</f>
        <v/>
      </c>
      <c r="E2381" s="723"/>
      <c r="F2381" s="723"/>
      <c r="G2381" s="723"/>
      <c r="H2381" s="723"/>
      <c r="I2381" s="723"/>
      <c r="J2381" s="723"/>
      <c r="K2381" s="723"/>
      <c r="L2381" s="723"/>
      <c r="M2381" s="723"/>
      <c r="N2381" s="723"/>
      <c r="O2381" s="724"/>
      <c r="P2381" s="639"/>
      <c r="Q2381" s="639"/>
      <c r="R2381" s="639"/>
      <c r="S2381" s="639"/>
      <c r="T2381" s="639"/>
      <c r="U2381" s="639"/>
      <c r="V2381" s="639"/>
      <c r="W2381" s="639"/>
      <c r="X2381" s="639"/>
      <c r="Y2381" s="639"/>
      <c r="Z2381" s="639"/>
      <c r="AA2381" s="639"/>
      <c r="AB2381" s="639"/>
      <c r="AC2381" s="639"/>
      <c r="AD2381" s="639"/>
      <c r="AI2381">
        <f t="shared" si="1737"/>
        <v>0</v>
      </c>
      <c r="AJ2381">
        <f t="shared" si="1738"/>
        <v>0</v>
      </c>
      <c r="AK2381">
        <f t="shared" si="1739"/>
        <v>0</v>
      </c>
      <c r="AL2381">
        <f t="shared" si="1740"/>
        <v>0</v>
      </c>
      <c r="AM2381">
        <f t="shared" si="1741"/>
        <v>0</v>
      </c>
      <c r="AN2381">
        <f t="shared" si="1742"/>
        <v>0</v>
      </c>
      <c r="AO2381">
        <f t="shared" si="1743"/>
        <v>0</v>
      </c>
      <c r="AP2381">
        <f t="shared" si="1744"/>
        <v>0</v>
      </c>
      <c r="AQ2381">
        <f t="shared" si="1745"/>
        <v>0</v>
      </c>
      <c r="AR2381">
        <f t="shared" si="1746"/>
        <v>0</v>
      </c>
      <c r="AS2381">
        <f t="shared" si="1747"/>
        <v>0</v>
      </c>
      <c r="AT2381">
        <f t="shared" si="1748"/>
        <v>0</v>
      </c>
      <c r="AU2381">
        <f t="shared" si="1749"/>
        <v>0</v>
      </c>
      <c r="AV2381">
        <f t="shared" si="1750"/>
        <v>0</v>
      </c>
      <c r="AW2381">
        <f t="shared" si="1751"/>
        <v>0</v>
      </c>
      <c r="AX2381">
        <f t="shared" si="1752"/>
        <v>0</v>
      </c>
      <c r="AY2381">
        <f t="shared" si="1753"/>
        <v>0</v>
      </c>
      <c r="AZ2381">
        <f t="shared" si="1754"/>
        <v>0</v>
      </c>
      <c r="BA2381">
        <f t="shared" si="1755"/>
        <v>0</v>
      </c>
      <c r="BB2381">
        <f t="shared" si="1756"/>
        <v>0</v>
      </c>
    </row>
    <row r="2382" spans="3:54" ht="15" customHeight="1">
      <c r="C2382" s="74" t="s">
        <v>5278</v>
      </c>
      <c r="D2382" s="855" t="str">
        <f>IF(CNGE_2026_M1_Secc1_Sub1!$D120="","",CNGE_2026_M1_Secc1_Sub1!$D120)</f>
        <v/>
      </c>
      <c r="E2382" s="723"/>
      <c r="F2382" s="723"/>
      <c r="G2382" s="723"/>
      <c r="H2382" s="723"/>
      <c r="I2382" s="723"/>
      <c r="J2382" s="723"/>
      <c r="K2382" s="723"/>
      <c r="L2382" s="723"/>
      <c r="M2382" s="723"/>
      <c r="N2382" s="723"/>
      <c r="O2382" s="724"/>
      <c r="P2382" s="639"/>
      <c r="Q2382" s="639"/>
      <c r="R2382" s="639"/>
      <c r="S2382" s="639"/>
      <c r="T2382" s="639"/>
      <c r="U2382" s="639"/>
      <c r="V2382" s="639"/>
      <c r="W2382" s="639"/>
      <c r="X2382" s="639"/>
      <c r="Y2382" s="639"/>
      <c r="Z2382" s="639"/>
      <c r="AA2382" s="639"/>
      <c r="AB2382" s="639"/>
      <c r="AC2382" s="639"/>
      <c r="AD2382" s="639"/>
      <c r="AI2382">
        <f t="shared" si="1737"/>
        <v>0</v>
      </c>
      <c r="AJ2382">
        <f t="shared" si="1738"/>
        <v>0</v>
      </c>
      <c r="AK2382">
        <f t="shared" si="1739"/>
        <v>0</v>
      </c>
      <c r="AL2382">
        <f t="shared" si="1740"/>
        <v>0</v>
      </c>
      <c r="AM2382">
        <f t="shared" si="1741"/>
        <v>0</v>
      </c>
      <c r="AN2382">
        <f t="shared" si="1742"/>
        <v>0</v>
      </c>
      <c r="AO2382">
        <f t="shared" si="1743"/>
        <v>0</v>
      </c>
      <c r="AP2382">
        <f t="shared" si="1744"/>
        <v>0</v>
      </c>
      <c r="AQ2382">
        <f t="shared" si="1745"/>
        <v>0</v>
      </c>
      <c r="AR2382">
        <f t="shared" si="1746"/>
        <v>0</v>
      </c>
      <c r="AS2382">
        <f t="shared" si="1747"/>
        <v>0</v>
      </c>
      <c r="AT2382">
        <f t="shared" si="1748"/>
        <v>0</v>
      </c>
      <c r="AU2382">
        <f t="shared" si="1749"/>
        <v>0</v>
      </c>
      <c r="AV2382">
        <f t="shared" si="1750"/>
        <v>0</v>
      </c>
      <c r="AW2382">
        <f t="shared" si="1751"/>
        <v>0</v>
      </c>
      <c r="AX2382">
        <f t="shared" si="1752"/>
        <v>0</v>
      </c>
      <c r="AY2382">
        <f t="shared" si="1753"/>
        <v>0</v>
      </c>
      <c r="AZ2382">
        <f t="shared" si="1754"/>
        <v>0</v>
      </c>
      <c r="BA2382">
        <f t="shared" si="1755"/>
        <v>0</v>
      </c>
      <c r="BB2382">
        <f t="shared" si="1756"/>
        <v>0</v>
      </c>
    </row>
    <row r="2383" spans="3:54" ht="15" customHeight="1">
      <c r="C2383" s="74" t="s">
        <v>5280</v>
      </c>
      <c r="D2383" s="855" t="str">
        <f>IF(CNGE_2026_M1_Secc1_Sub1!$D121="","",CNGE_2026_M1_Secc1_Sub1!$D121)</f>
        <v/>
      </c>
      <c r="E2383" s="723"/>
      <c r="F2383" s="723"/>
      <c r="G2383" s="723"/>
      <c r="H2383" s="723"/>
      <c r="I2383" s="723"/>
      <c r="J2383" s="723"/>
      <c r="K2383" s="723"/>
      <c r="L2383" s="723"/>
      <c r="M2383" s="723"/>
      <c r="N2383" s="723"/>
      <c r="O2383" s="724"/>
      <c r="P2383" s="639"/>
      <c r="Q2383" s="639"/>
      <c r="R2383" s="639"/>
      <c r="S2383" s="639"/>
      <c r="T2383" s="639"/>
      <c r="U2383" s="639"/>
      <c r="V2383" s="639"/>
      <c r="W2383" s="639"/>
      <c r="X2383" s="639"/>
      <c r="Y2383" s="639"/>
      <c r="Z2383" s="639"/>
      <c r="AA2383" s="639"/>
      <c r="AB2383" s="639"/>
      <c r="AC2383" s="639"/>
      <c r="AD2383" s="639"/>
      <c r="AI2383">
        <f t="shared" si="1737"/>
        <v>0</v>
      </c>
      <c r="AJ2383">
        <f t="shared" si="1738"/>
        <v>0</v>
      </c>
      <c r="AK2383">
        <f t="shared" si="1739"/>
        <v>0</v>
      </c>
      <c r="AL2383">
        <f t="shared" si="1740"/>
        <v>0</v>
      </c>
      <c r="AM2383">
        <f t="shared" si="1741"/>
        <v>0</v>
      </c>
      <c r="AN2383">
        <f t="shared" si="1742"/>
        <v>0</v>
      </c>
      <c r="AO2383">
        <f t="shared" si="1743"/>
        <v>0</v>
      </c>
      <c r="AP2383">
        <f t="shared" si="1744"/>
        <v>0</v>
      </c>
      <c r="AQ2383">
        <f t="shared" si="1745"/>
        <v>0</v>
      </c>
      <c r="AR2383">
        <f t="shared" si="1746"/>
        <v>0</v>
      </c>
      <c r="AS2383">
        <f t="shared" si="1747"/>
        <v>0</v>
      </c>
      <c r="AT2383">
        <f t="shared" si="1748"/>
        <v>0</v>
      </c>
      <c r="AU2383">
        <f t="shared" si="1749"/>
        <v>0</v>
      </c>
      <c r="AV2383">
        <f t="shared" si="1750"/>
        <v>0</v>
      </c>
      <c r="AW2383">
        <f t="shared" si="1751"/>
        <v>0</v>
      </c>
      <c r="AX2383">
        <f t="shared" si="1752"/>
        <v>0</v>
      </c>
      <c r="AY2383">
        <f t="shared" si="1753"/>
        <v>0</v>
      </c>
      <c r="AZ2383">
        <f t="shared" si="1754"/>
        <v>0</v>
      </c>
      <c r="BA2383">
        <f t="shared" si="1755"/>
        <v>0</v>
      </c>
      <c r="BB2383">
        <f t="shared" si="1756"/>
        <v>0</v>
      </c>
    </row>
    <row r="2384" spans="3:54" ht="15" customHeight="1">
      <c r="C2384" s="74" t="s">
        <v>5282</v>
      </c>
      <c r="D2384" s="855" t="str">
        <f>IF(CNGE_2026_M1_Secc1_Sub1!$D122="","",CNGE_2026_M1_Secc1_Sub1!$D122)</f>
        <v/>
      </c>
      <c r="E2384" s="723"/>
      <c r="F2384" s="723"/>
      <c r="G2384" s="723"/>
      <c r="H2384" s="723"/>
      <c r="I2384" s="723"/>
      <c r="J2384" s="723"/>
      <c r="K2384" s="723"/>
      <c r="L2384" s="723"/>
      <c r="M2384" s="723"/>
      <c r="N2384" s="723"/>
      <c r="O2384" s="724"/>
      <c r="P2384" s="639"/>
      <c r="Q2384" s="639"/>
      <c r="R2384" s="639"/>
      <c r="S2384" s="639"/>
      <c r="T2384" s="639"/>
      <c r="U2384" s="639"/>
      <c r="V2384" s="639"/>
      <c r="W2384" s="639"/>
      <c r="X2384" s="639"/>
      <c r="Y2384" s="639"/>
      <c r="Z2384" s="639"/>
      <c r="AA2384" s="639"/>
      <c r="AB2384" s="639"/>
      <c r="AC2384" s="639"/>
      <c r="AD2384" s="639"/>
      <c r="AI2384">
        <f t="shared" si="1737"/>
        <v>0</v>
      </c>
      <c r="AJ2384">
        <f t="shared" si="1738"/>
        <v>0</v>
      </c>
      <c r="AK2384">
        <f t="shared" si="1739"/>
        <v>0</v>
      </c>
      <c r="AL2384">
        <f t="shared" si="1740"/>
        <v>0</v>
      </c>
      <c r="AM2384">
        <f t="shared" si="1741"/>
        <v>0</v>
      </c>
      <c r="AN2384">
        <f t="shared" si="1742"/>
        <v>0</v>
      </c>
      <c r="AO2384">
        <f t="shared" si="1743"/>
        <v>0</v>
      </c>
      <c r="AP2384">
        <f t="shared" si="1744"/>
        <v>0</v>
      </c>
      <c r="AQ2384">
        <f t="shared" si="1745"/>
        <v>0</v>
      </c>
      <c r="AR2384">
        <f t="shared" si="1746"/>
        <v>0</v>
      </c>
      <c r="AS2384">
        <f t="shared" si="1747"/>
        <v>0</v>
      </c>
      <c r="AT2384">
        <f t="shared" si="1748"/>
        <v>0</v>
      </c>
      <c r="AU2384">
        <f t="shared" si="1749"/>
        <v>0</v>
      </c>
      <c r="AV2384">
        <f t="shared" si="1750"/>
        <v>0</v>
      </c>
      <c r="AW2384">
        <f t="shared" si="1751"/>
        <v>0</v>
      </c>
      <c r="AX2384">
        <f t="shared" si="1752"/>
        <v>0</v>
      </c>
      <c r="AY2384">
        <f t="shared" si="1753"/>
        <v>0</v>
      </c>
      <c r="AZ2384">
        <f t="shared" si="1754"/>
        <v>0</v>
      </c>
      <c r="BA2384">
        <f t="shared" si="1755"/>
        <v>0</v>
      </c>
      <c r="BB2384">
        <f t="shared" si="1756"/>
        <v>0</v>
      </c>
    </row>
    <row r="2385" spans="3:54" ht="15" customHeight="1">
      <c r="C2385" s="74" t="s">
        <v>5284</v>
      </c>
      <c r="D2385" s="855" t="str">
        <f>IF(CNGE_2026_M1_Secc1_Sub1!$D123="","",CNGE_2026_M1_Secc1_Sub1!$D123)</f>
        <v/>
      </c>
      <c r="E2385" s="723"/>
      <c r="F2385" s="723"/>
      <c r="G2385" s="723"/>
      <c r="H2385" s="723"/>
      <c r="I2385" s="723"/>
      <c r="J2385" s="723"/>
      <c r="K2385" s="723"/>
      <c r="L2385" s="723"/>
      <c r="M2385" s="723"/>
      <c r="N2385" s="723"/>
      <c r="O2385" s="724"/>
      <c r="P2385" s="639"/>
      <c r="Q2385" s="639"/>
      <c r="R2385" s="639"/>
      <c r="S2385" s="639"/>
      <c r="T2385" s="639"/>
      <c r="U2385" s="639"/>
      <c r="V2385" s="639"/>
      <c r="W2385" s="639"/>
      <c r="X2385" s="639"/>
      <c r="Y2385" s="639"/>
      <c r="Z2385" s="639"/>
      <c r="AA2385" s="639"/>
      <c r="AB2385" s="639"/>
      <c r="AC2385" s="639"/>
      <c r="AD2385" s="639"/>
      <c r="AI2385">
        <f t="shared" si="1737"/>
        <v>0</v>
      </c>
      <c r="AJ2385">
        <f t="shared" si="1738"/>
        <v>0</v>
      </c>
      <c r="AK2385">
        <f t="shared" si="1739"/>
        <v>0</v>
      </c>
      <c r="AL2385">
        <f t="shared" si="1740"/>
        <v>0</v>
      </c>
      <c r="AM2385">
        <f t="shared" si="1741"/>
        <v>0</v>
      </c>
      <c r="AN2385">
        <f t="shared" si="1742"/>
        <v>0</v>
      </c>
      <c r="AO2385">
        <f t="shared" si="1743"/>
        <v>0</v>
      </c>
      <c r="AP2385">
        <f t="shared" si="1744"/>
        <v>0</v>
      </c>
      <c r="AQ2385">
        <f t="shared" si="1745"/>
        <v>0</v>
      </c>
      <c r="AR2385">
        <f t="shared" si="1746"/>
        <v>0</v>
      </c>
      <c r="AS2385">
        <f t="shared" si="1747"/>
        <v>0</v>
      </c>
      <c r="AT2385">
        <f t="shared" si="1748"/>
        <v>0</v>
      </c>
      <c r="AU2385">
        <f t="shared" si="1749"/>
        <v>0</v>
      </c>
      <c r="AV2385">
        <f t="shared" si="1750"/>
        <v>0</v>
      </c>
      <c r="AW2385">
        <f t="shared" si="1751"/>
        <v>0</v>
      </c>
      <c r="AX2385">
        <f t="shared" si="1752"/>
        <v>0</v>
      </c>
      <c r="AY2385">
        <f t="shared" si="1753"/>
        <v>0</v>
      </c>
      <c r="AZ2385">
        <f t="shared" si="1754"/>
        <v>0</v>
      </c>
      <c r="BA2385">
        <f t="shared" si="1755"/>
        <v>0</v>
      </c>
      <c r="BB2385">
        <f t="shared" si="1756"/>
        <v>0</v>
      </c>
    </row>
    <row r="2386" spans="3:54" ht="15" customHeight="1">
      <c r="C2386" s="74" t="s">
        <v>5286</v>
      </c>
      <c r="D2386" s="855" t="str">
        <f>IF(CNGE_2026_M1_Secc1_Sub1!$D124="","",CNGE_2026_M1_Secc1_Sub1!$D124)</f>
        <v/>
      </c>
      <c r="E2386" s="723"/>
      <c r="F2386" s="723"/>
      <c r="G2386" s="723"/>
      <c r="H2386" s="723"/>
      <c r="I2386" s="723"/>
      <c r="J2386" s="723"/>
      <c r="K2386" s="723"/>
      <c r="L2386" s="723"/>
      <c r="M2386" s="723"/>
      <c r="N2386" s="723"/>
      <c r="O2386" s="724"/>
      <c r="P2386" s="639"/>
      <c r="Q2386" s="639"/>
      <c r="R2386" s="639"/>
      <c r="S2386" s="639"/>
      <c r="T2386" s="639"/>
      <c r="U2386" s="639"/>
      <c r="V2386" s="639"/>
      <c r="W2386" s="639"/>
      <c r="X2386" s="639"/>
      <c r="Y2386" s="639"/>
      <c r="Z2386" s="639"/>
      <c r="AA2386" s="639"/>
      <c r="AB2386" s="639"/>
      <c r="AC2386" s="639"/>
      <c r="AD2386" s="639"/>
      <c r="AI2386">
        <f t="shared" si="1737"/>
        <v>0</v>
      </c>
      <c r="AJ2386">
        <f t="shared" si="1738"/>
        <v>0</v>
      </c>
      <c r="AK2386">
        <f t="shared" si="1739"/>
        <v>0</v>
      </c>
      <c r="AL2386">
        <f t="shared" si="1740"/>
        <v>0</v>
      </c>
      <c r="AM2386">
        <f t="shared" si="1741"/>
        <v>0</v>
      </c>
      <c r="AN2386">
        <f t="shared" si="1742"/>
        <v>0</v>
      </c>
      <c r="AO2386">
        <f t="shared" si="1743"/>
        <v>0</v>
      </c>
      <c r="AP2386">
        <f t="shared" si="1744"/>
        <v>0</v>
      </c>
      <c r="AQ2386">
        <f t="shared" si="1745"/>
        <v>0</v>
      </c>
      <c r="AR2386">
        <f t="shared" si="1746"/>
        <v>0</v>
      </c>
      <c r="AS2386">
        <f t="shared" si="1747"/>
        <v>0</v>
      </c>
      <c r="AT2386">
        <f t="shared" si="1748"/>
        <v>0</v>
      </c>
      <c r="AU2386">
        <f t="shared" si="1749"/>
        <v>0</v>
      </c>
      <c r="AV2386">
        <f t="shared" si="1750"/>
        <v>0</v>
      </c>
      <c r="AW2386">
        <f t="shared" si="1751"/>
        <v>0</v>
      </c>
      <c r="AX2386">
        <f t="shared" si="1752"/>
        <v>0</v>
      </c>
      <c r="AY2386">
        <f t="shared" si="1753"/>
        <v>0</v>
      </c>
      <c r="AZ2386">
        <f t="shared" si="1754"/>
        <v>0</v>
      </c>
      <c r="BA2386">
        <f t="shared" si="1755"/>
        <v>0</v>
      </c>
      <c r="BB2386">
        <f t="shared" si="1756"/>
        <v>0</v>
      </c>
    </row>
    <row r="2387" spans="3:54" ht="15" customHeight="1">
      <c r="C2387" s="74" t="s">
        <v>5288</v>
      </c>
      <c r="D2387" s="855" t="str">
        <f>IF(CNGE_2026_M1_Secc1_Sub1!$D125="","",CNGE_2026_M1_Secc1_Sub1!$D125)</f>
        <v/>
      </c>
      <c r="E2387" s="723"/>
      <c r="F2387" s="723"/>
      <c r="G2387" s="723"/>
      <c r="H2387" s="723"/>
      <c r="I2387" s="723"/>
      <c r="J2387" s="723"/>
      <c r="K2387" s="723"/>
      <c r="L2387" s="723"/>
      <c r="M2387" s="723"/>
      <c r="N2387" s="723"/>
      <c r="O2387" s="724"/>
      <c r="P2387" s="639"/>
      <c r="Q2387" s="639"/>
      <c r="R2387" s="639"/>
      <c r="S2387" s="639"/>
      <c r="T2387" s="639"/>
      <c r="U2387" s="639"/>
      <c r="V2387" s="639"/>
      <c r="W2387" s="639"/>
      <c r="X2387" s="639"/>
      <c r="Y2387" s="639"/>
      <c r="Z2387" s="639"/>
      <c r="AA2387" s="639"/>
      <c r="AB2387" s="639"/>
      <c r="AC2387" s="639"/>
      <c r="AD2387" s="639"/>
      <c r="AI2387">
        <f t="shared" si="1737"/>
        <v>0</v>
      </c>
      <c r="AJ2387">
        <f t="shared" si="1738"/>
        <v>0</v>
      </c>
      <c r="AK2387">
        <f t="shared" si="1739"/>
        <v>0</v>
      </c>
      <c r="AL2387">
        <f t="shared" si="1740"/>
        <v>0</v>
      </c>
      <c r="AM2387">
        <f t="shared" si="1741"/>
        <v>0</v>
      </c>
      <c r="AN2387">
        <f t="shared" si="1742"/>
        <v>0</v>
      </c>
      <c r="AO2387">
        <f t="shared" si="1743"/>
        <v>0</v>
      </c>
      <c r="AP2387">
        <f t="shared" si="1744"/>
        <v>0</v>
      </c>
      <c r="AQ2387">
        <f t="shared" si="1745"/>
        <v>0</v>
      </c>
      <c r="AR2387">
        <f t="shared" si="1746"/>
        <v>0</v>
      </c>
      <c r="AS2387">
        <f t="shared" si="1747"/>
        <v>0</v>
      </c>
      <c r="AT2387">
        <f t="shared" si="1748"/>
        <v>0</v>
      </c>
      <c r="AU2387">
        <f t="shared" si="1749"/>
        <v>0</v>
      </c>
      <c r="AV2387">
        <f t="shared" si="1750"/>
        <v>0</v>
      </c>
      <c r="AW2387">
        <f t="shared" si="1751"/>
        <v>0</v>
      </c>
      <c r="AX2387">
        <f t="shared" si="1752"/>
        <v>0</v>
      </c>
      <c r="AY2387">
        <f t="shared" si="1753"/>
        <v>0</v>
      </c>
      <c r="AZ2387">
        <f t="shared" si="1754"/>
        <v>0</v>
      </c>
      <c r="BA2387">
        <f t="shared" si="1755"/>
        <v>0</v>
      </c>
      <c r="BB2387">
        <f t="shared" si="1756"/>
        <v>0</v>
      </c>
    </row>
    <row r="2388" spans="3:54" ht="15" customHeight="1">
      <c r="C2388" s="74" t="s">
        <v>5290</v>
      </c>
      <c r="D2388" s="855" t="str">
        <f>IF(CNGE_2026_M1_Secc1_Sub1!$D126="","",CNGE_2026_M1_Secc1_Sub1!$D126)</f>
        <v/>
      </c>
      <c r="E2388" s="723"/>
      <c r="F2388" s="723"/>
      <c r="G2388" s="723"/>
      <c r="H2388" s="723"/>
      <c r="I2388" s="723"/>
      <c r="J2388" s="723"/>
      <c r="K2388" s="723"/>
      <c r="L2388" s="723"/>
      <c r="M2388" s="723"/>
      <c r="N2388" s="723"/>
      <c r="O2388" s="724"/>
      <c r="P2388" s="639"/>
      <c r="Q2388" s="639"/>
      <c r="R2388" s="639"/>
      <c r="S2388" s="639"/>
      <c r="T2388" s="639"/>
      <c r="U2388" s="639"/>
      <c r="V2388" s="639"/>
      <c r="W2388" s="639"/>
      <c r="X2388" s="639"/>
      <c r="Y2388" s="639"/>
      <c r="Z2388" s="639"/>
      <c r="AA2388" s="639"/>
      <c r="AB2388" s="639"/>
      <c r="AC2388" s="639"/>
      <c r="AD2388" s="639"/>
      <c r="AI2388">
        <f t="shared" si="1737"/>
        <v>0</v>
      </c>
      <c r="AJ2388">
        <f t="shared" si="1738"/>
        <v>0</v>
      </c>
      <c r="AK2388">
        <f t="shared" si="1739"/>
        <v>0</v>
      </c>
      <c r="AL2388">
        <f t="shared" si="1740"/>
        <v>0</v>
      </c>
      <c r="AM2388">
        <f t="shared" si="1741"/>
        <v>0</v>
      </c>
      <c r="AN2388">
        <f t="shared" si="1742"/>
        <v>0</v>
      </c>
      <c r="AO2388">
        <f t="shared" si="1743"/>
        <v>0</v>
      </c>
      <c r="AP2388">
        <f t="shared" si="1744"/>
        <v>0</v>
      </c>
      <c r="AQ2388">
        <f t="shared" si="1745"/>
        <v>0</v>
      </c>
      <c r="AR2388">
        <f t="shared" si="1746"/>
        <v>0</v>
      </c>
      <c r="AS2388">
        <f t="shared" si="1747"/>
        <v>0</v>
      </c>
      <c r="AT2388">
        <f t="shared" si="1748"/>
        <v>0</v>
      </c>
      <c r="AU2388">
        <f t="shared" si="1749"/>
        <v>0</v>
      </c>
      <c r="AV2388">
        <f t="shared" si="1750"/>
        <v>0</v>
      </c>
      <c r="AW2388">
        <f t="shared" si="1751"/>
        <v>0</v>
      </c>
      <c r="AX2388">
        <f t="shared" si="1752"/>
        <v>0</v>
      </c>
      <c r="AY2388">
        <f t="shared" si="1753"/>
        <v>0</v>
      </c>
      <c r="AZ2388">
        <f t="shared" si="1754"/>
        <v>0</v>
      </c>
      <c r="BA2388">
        <f t="shared" si="1755"/>
        <v>0</v>
      </c>
      <c r="BB2388">
        <f t="shared" si="1756"/>
        <v>0</v>
      </c>
    </row>
    <row r="2389" spans="3:54" ht="15" customHeight="1">
      <c r="C2389" s="74" t="s">
        <v>5292</v>
      </c>
      <c r="D2389" s="855" t="str">
        <f>IF(CNGE_2026_M1_Secc1_Sub1!$D127="","",CNGE_2026_M1_Secc1_Sub1!$D127)</f>
        <v/>
      </c>
      <c r="E2389" s="723"/>
      <c r="F2389" s="723"/>
      <c r="G2389" s="723"/>
      <c r="H2389" s="723"/>
      <c r="I2389" s="723"/>
      <c r="J2389" s="723"/>
      <c r="K2389" s="723"/>
      <c r="L2389" s="723"/>
      <c r="M2389" s="723"/>
      <c r="N2389" s="723"/>
      <c r="O2389" s="724"/>
      <c r="P2389" s="639"/>
      <c r="Q2389" s="639"/>
      <c r="R2389" s="639"/>
      <c r="S2389" s="639"/>
      <c r="T2389" s="639"/>
      <c r="U2389" s="639"/>
      <c r="V2389" s="639"/>
      <c r="W2389" s="639"/>
      <c r="X2389" s="639"/>
      <c r="Y2389" s="639"/>
      <c r="Z2389" s="639"/>
      <c r="AA2389" s="639"/>
      <c r="AB2389" s="639"/>
      <c r="AC2389" s="639"/>
      <c r="AD2389" s="639"/>
      <c r="AI2389">
        <f t="shared" si="1737"/>
        <v>0</v>
      </c>
      <c r="AJ2389">
        <f t="shared" si="1738"/>
        <v>0</v>
      </c>
      <c r="AK2389">
        <f t="shared" si="1739"/>
        <v>0</v>
      </c>
      <c r="AL2389">
        <f t="shared" si="1740"/>
        <v>0</v>
      </c>
      <c r="AM2389">
        <f t="shared" si="1741"/>
        <v>0</v>
      </c>
      <c r="AN2389">
        <f t="shared" si="1742"/>
        <v>0</v>
      </c>
      <c r="AO2389">
        <f t="shared" si="1743"/>
        <v>0</v>
      </c>
      <c r="AP2389">
        <f t="shared" si="1744"/>
        <v>0</v>
      </c>
      <c r="AQ2389">
        <f t="shared" si="1745"/>
        <v>0</v>
      </c>
      <c r="AR2389">
        <f t="shared" si="1746"/>
        <v>0</v>
      </c>
      <c r="AS2389">
        <f t="shared" si="1747"/>
        <v>0</v>
      </c>
      <c r="AT2389">
        <f t="shared" si="1748"/>
        <v>0</v>
      </c>
      <c r="AU2389">
        <f t="shared" si="1749"/>
        <v>0</v>
      </c>
      <c r="AV2389">
        <f t="shared" si="1750"/>
        <v>0</v>
      </c>
      <c r="AW2389">
        <f t="shared" si="1751"/>
        <v>0</v>
      </c>
      <c r="AX2389">
        <f t="shared" si="1752"/>
        <v>0</v>
      </c>
      <c r="AY2389">
        <f t="shared" si="1753"/>
        <v>0</v>
      </c>
      <c r="AZ2389">
        <f t="shared" si="1754"/>
        <v>0</v>
      </c>
      <c r="BA2389">
        <f t="shared" si="1755"/>
        <v>0</v>
      </c>
      <c r="BB2389">
        <f t="shared" si="1756"/>
        <v>0</v>
      </c>
    </row>
    <row r="2390" spans="3:54" ht="15" customHeight="1">
      <c r="C2390" s="74" t="s">
        <v>5294</v>
      </c>
      <c r="D2390" s="855" t="str">
        <f>IF(CNGE_2026_M1_Secc1_Sub1!$D128="","",CNGE_2026_M1_Secc1_Sub1!$D128)</f>
        <v/>
      </c>
      <c r="E2390" s="723"/>
      <c r="F2390" s="723"/>
      <c r="G2390" s="723"/>
      <c r="H2390" s="723"/>
      <c r="I2390" s="723"/>
      <c r="J2390" s="723"/>
      <c r="K2390" s="723"/>
      <c r="L2390" s="723"/>
      <c r="M2390" s="723"/>
      <c r="N2390" s="723"/>
      <c r="O2390" s="724"/>
      <c r="P2390" s="639"/>
      <c r="Q2390" s="639"/>
      <c r="R2390" s="639"/>
      <c r="S2390" s="639"/>
      <c r="T2390" s="639"/>
      <c r="U2390" s="639"/>
      <c r="V2390" s="639"/>
      <c r="W2390" s="639"/>
      <c r="X2390" s="639"/>
      <c r="Y2390" s="639"/>
      <c r="Z2390" s="639"/>
      <c r="AA2390" s="639"/>
      <c r="AB2390" s="639"/>
      <c r="AC2390" s="639"/>
      <c r="AD2390" s="639"/>
      <c r="AI2390">
        <f t="shared" si="1737"/>
        <v>0</v>
      </c>
      <c r="AJ2390">
        <f t="shared" si="1738"/>
        <v>0</v>
      </c>
      <c r="AK2390">
        <f t="shared" si="1739"/>
        <v>0</v>
      </c>
      <c r="AL2390">
        <f t="shared" si="1740"/>
        <v>0</v>
      </c>
      <c r="AM2390">
        <f t="shared" si="1741"/>
        <v>0</v>
      </c>
      <c r="AN2390">
        <f t="shared" si="1742"/>
        <v>0</v>
      </c>
      <c r="AO2390">
        <f t="shared" si="1743"/>
        <v>0</v>
      </c>
      <c r="AP2390">
        <f t="shared" si="1744"/>
        <v>0</v>
      </c>
      <c r="AQ2390">
        <f t="shared" si="1745"/>
        <v>0</v>
      </c>
      <c r="AR2390">
        <f t="shared" si="1746"/>
        <v>0</v>
      </c>
      <c r="AS2390">
        <f t="shared" si="1747"/>
        <v>0</v>
      </c>
      <c r="AT2390">
        <f t="shared" si="1748"/>
        <v>0</v>
      </c>
      <c r="AU2390">
        <f t="shared" si="1749"/>
        <v>0</v>
      </c>
      <c r="AV2390">
        <f t="shared" si="1750"/>
        <v>0</v>
      </c>
      <c r="AW2390">
        <f t="shared" si="1751"/>
        <v>0</v>
      </c>
      <c r="AX2390">
        <f t="shared" si="1752"/>
        <v>0</v>
      </c>
      <c r="AY2390">
        <f t="shared" si="1753"/>
        <v>0</v>
      </c>
      <c r="AZ2390">
        <f t="shared" si="1754"/>
        <v>0</v>
      </c>
      <c r="BA2390">
        <f t="shared" si="1755"/>
        <v>0</v>
      </c>
      <c r="BB2390">
        <f t="shared" si="1756"/>
        <v>0</v>
      </c>
    </row>
    <row r="2391" spans="3:54" ht="15" customHeight="1">
      <c r="C2391" s="74" t="s">
        <v>5296</v>
      </c>
      <c r="D2391" s="855" t="str">
        <f>IF(CNGE_2026_M1_Secc1_Sub1!$D129="","",CNGE_2026_M1_Secc1_Sub1!$D129)</f>
        <v/>
      </c>
      <c r="E2391" s="723"/>
      <c r="F2391" s="723"/>
      <c r="G2391" s="723"/>
      <c r="H2391" s="723"/>
      <c r="I2391" s="723"/>
      <c r="J2391" s="723"/>
      <c r="K2391" s="723"/>
      <c r="L2391" s="723"/>
      <c r="M2391" s="723"/>
      <c r="N2391" s="723"/>
      <c r="O2391" s="724"/>
      <c r="P2391" s="639"/>
      <c r="Q2391" s="639"/>
      <c r="R2391" s="639"/>
      <c r="S2391" s="639"/>
      <c r="T2391" s="639"/>
      <c r="U2391" s="639"/>
      <c r="V2391" s="639"/>
      <c r="W2391" s="639"/>
      <c r="X2391" s="639"/>
      <c r="Y2391" s="639"/>
      <c r="Z2391" s="639"/>
      <c r="AA2391" s="639"/>
      <c r="AB2391" s="639"/>
      <c r="AC2391" s="639"/>
      <c r="AD2391" s="639"/>
      <c r="AI2391">
        <f t="shared" si="1737"/>
        <v>0</v>
      </c>
      <c r="AJ2391">
        <f t="shared" si="1738"/>
        <v>0</v>
      </c>
      <c r="AK2391">
        <f t="shared" si="1739"/>
        <v>0</v>
      </c>
      <c r="AL2391">
        <f t="shared" si="1740"/>
        <v>0</v>
      </c>
      <c r="AM2391">
        <f t="shared" si="1741"/>
        <v>0</v>
      </c>
      <c r="AN2391">
        <f t="shared" si="1742"/>
        <v>0</v>
      </c>
      <c r="AO2391">
        <f t="shared" si="1743"/>
        <v>0</v>
      </c>
      <c r="AP2391">
        <f t="shared" si="1744"/>
        <v>0</v>
      </c>
      <c r="AQ2391">
        <f t="shared" si="1745"/>
        <v>0</v>
      </c>
      <c r="AR2391">
        <f t="shared" si="1746"/>
        <v>0</v>
      </c>
      <c r="AS2391">
        <f t="shared" si="1747"/>
        <v>0</v>
      </c>
      <c r="AT2391">
        <f t="shared" si="1748"/>
        <v>0</v>
      </c>
      <c r="AU2391">
        <f t="shared" si="1749"/>
        <v>0</v>
      </c>
      <c r="AV2391">
        <f t="shared" si="1750"/>
        <v>0</v>
      </c>
      <c r="AW2391">
        <f t="shared" si="1751"/>
        <v>0</v>
      </c>
      <c r="AX2391">
        <f t="shared" si="1752"/>
        <v>0</v>
      </c>
      <c r="AY2391">
        <f t="shared" si="1753"/>
        <v>0</v>
      </c>
      <c r="AZ2391">
        <f t="shared" si="1754"/>
        <v>0</v>
      </c>
      <c r="BA2391">
        <f t="shared" si="1755"/>
        <v>0</v>
      </c>
      <c r="BB2391">
        <f t="shared" si="1756"/>
        <v>0</v>
      </c>
    </row>
    <row r="2392" spans="3:54" ht="15" customHeight="1">
      <c r="C2392" s="74" t="s">
        <v>5298</v>
      </c>
      <c r="D2392" s="855" t="str">
        <f>IF(CNGE_2026_M1_Secc1_Sub1!$D130="","",CNGE_2026_M1_Secc1_Sub1!$D130)</f>
        <v/>
      </c>
      <c r="E2392" s="723"/>
      <c r="F2392" s="723"/>
      <c r="G2392" s="723"/>
      <c r="H2392" s="723"/>
      <c r="I2392" s="723"/>
      <c r="J2392" s="723"/>
      <c r="K2392" s="723"/>
      <c r="L2392" s="723"/>
      <c r="M2392" s="723"/>
      <c r="N2392" s="723"/>
      <c r="O2392" s="724"/>
      <c r="P2392" s="639"/>
      <c r="Q2392" s="639"/>
      <c r="R2392" s="639"/>
      <c r="S2392" s="639"/>
      <c r="T2392" s="639"/>
      <c r="U2392" s="639"/>
      <c r="V2392" s="639"/>
      <c r="W2392" s="639"/>
      <c r="X2392" s="639"/>
      <c r="Y2392" s="639"/>
      <c r="Z2392" s="639"/>
      <c r="AA2392" s="639"/>
      <c r="AB2392" s="639"/>
      <c r="AC2392" s="639"/>
      <c r="AD2392" s="639"/>
      <c r="AI2392">
        <f t="shared" si="1737"/>
        <v>0</v>
      </c>
      <c r="AJ2392">
        <f t="shared" si="1738"/>
        <v>0</v>
      </c>
      <c r="AK2392">
        <f t="shared" si="1739"/>
        <v>0</v>
      </c>
      <c r="AL2392">
        <f t="shared" si="1740"/>
        <v>0</v>
      </c>
      <c r="AM2392">
        <f t="shared" si="1741"/>
        <v>0</v>
      </c>
      <c r="AN2392">
        <f t="shared" si="1742"/>
        <v>0</v>
      </c>
      <c r="AO2392">
        <f t="shared" si="1743"/>
        <v>0</v>
      </c>
      <c r="AP2392">
        <f t="shared" si="1744"/>
        <v>0</v>
      </c>
      <c r="AQ2392">
        <f t="shared" si="1745"/>
        <v>0</v>
      </c>
      <c r="AR2392">
        <f t="shared" si="1746"/>
        <v>0</v>
      </c>
      <c r="AS2392">
        <f t="shared" si="1747"/>
        <v>0</v>
      </c>
      <c r="AT2392">
        <f t="shared" si="1748"/>
        <v>0</v>
      </c>
      <c r="AU2392">
        <f t="shared" si="1749"/>
        <v>0</v>
      </c>
      <c r="AV2392">
        <f t="shared" si="1750"/>
        <v>0</v>
      </c>
      <c r="AW2392">
        <f t="shared" si="1751"/>
        <v>0</v>
      </c>
      <c r="AX2392">
        <f t="shared" si="1752"/>
        <v>0</v>
      </c>
      <c r="AY2392">
        <f t="shared" si="1753"/>
        <v>0</v>
      </c>
      <c r="AZ2392">
        <f t="shared" si="1754"/>
        <v>0</v>
      </c>
      <c r="BA2392">
        <f t="shared" si="1755"/>
        <v>0</v>
      </c>
      <c r="BB2392">
        <f t="shared" si="1756"/>
        <v>0</v>
      </c>
    </row>
    <row r="2393" spans="3:54" ht="15" customHeight="1">
      <c r="C2393" s="74" t="s">
        <v>5300</v>
      </c>
      <c r="D2393" s="855" t="str">
        <f>IF(CNGE_2026_M1_Secc1_Sub1!$D131="","",CNGE_2026_M1_Secc1_Sub1!$D131)</f>
        <v/>
      </c>
      <c r="E2393" s="723"/>
      <c r="F2393" s="723"/>
      <c r="G2393" s="723"/>
      <c r="H2393" s="723"/>
      <c r="I2393" s="723"/>
      <c r="J2393" s="723"/>
      <c r="K2393" s="723"/>
      <c r="L2393" s="723"/>
      <c r="M2393" s="723"/>
      <c r="N2393" s="723"/>
      <c r="O2393" s="724"/>
      <c r="P2393" s="639"/>
      <c r="Q2393" s="639"/>
      <c r="R2393" s="639"/>
      <c r="S2393" s="639"/>
      <c r="T2393" s="639"/>
      <c r="U2393" s="639"/>
      <c r="V2393" s="639"/>
      <c r="W2393" s="639"/>
      <c r="X2393" s="639"/>
      <c r="Y2393" s="639"/>
      <c r="Z2393" s="639"/>
      <c r="AA2393" s="639"/>
      <c r="AB2393" s="639"/>
      <c r="AC2393" s="639"/>
      <c r="AD2393" s="639"/>
      <c r="AI2393">
        <f t="shared" si="1737"/>
        <v>0</v>
      </c>
      <c r="AJ2393">
        <f t="shared" si="1738"/>
        <v>0</v>
      </c>
      <c r="AK2393">
        <f t="shared" si="1739"/>
        <v>0</v>
      </c>
      <c r="AL2393">
        <f t="shared" si="1740"/>
        <v>0</v>
      </c>
      <c r="AM2393">
        <f t="shared" si="1741"/>
        <v>0</v>
      </c>
      <c r="AN2393">
        <f t="shared" si="1742"/>
        <v>0</v>
      </c>
      <c r="AO2393">
        <f t="shared" si="1743"/>
        <v>0</v>
      </c>
      <c r="AP2393">
        <f t="shared" si="1744"/>
        <v>0</v>
      </c>
      <c r="AQ2393">
        <f t="shared" si="1745"/>
        <v>0</v>
      </c>
      <c r="AR2393">
        <f t="shared" si="1746"/>
        <v>0</v>
      </c>
      <c r="AS2393">
        <f t="shared" si="1747"/>
        <v>0</v>
      </c>
      <c r="AT2393">
        <f t="shared" si="1748"/>
        <v>0</v>
      </c>
      <c r="AU2393">
        <f t="shared" si="1749"/>
        <v>0</v>
      </c>
      <c r="AV2393">
        <f t="shared" si="1750"/>
        <v>0</v>
      </c>
      <c r="AW2393">
        <f t="shared" si="1751"/>
        <v>0</v>
      </c>
      <c r="AX2393">
        <f t="shared" si="1752"/>
        <v>0</v>
      </c>
      <c r="AY2393">
        <f t="shared" si="1753"/>
        <v>0</v>
      </c>
      <c r="AZ2393">
        <f t="shared" si="1754"/>
        <v>0</v>
      </c>
      <c r="BA2393">
        <f t="shared" si="1755"/>
        <v>0</v>
      </c>
      <c r="BB2393">
        <f t="shared" si="1756"/>
        <v>0</v>
      </c>
    </row>
    <row r="2394" spans="3:54" ht="15" customHeight="1">
      <c r="C2394" s="74" t="s">
        <v>5302</v>
      </c>
      <c r="D2394" s="855" t="str">
        <f>IF(CNGE_2026_M1_Secc1_Sub1!$D132="","",CNGE_2026_M1_Secc1_Sub1!$D132)</f>
        <v/>
      </c>
      <c r="E2394" s="723"/>
      <c r="F2394" s="723"/>
      <c r="G2394" s="723"/>
      <c r="H2394" s="723"/>
      <c r="I2394" s="723"/>
      <c r="J2394" s="723"/>
      <c r="K2394" s="723"/>
      <c r="L2394" s="723"/>
      <c r="M2394" s="723"/>
      <c r="N2394" s="723"/>
      <c r="O2394" s="724"/>
      <c r="P2394" s="639"/>
      <c r="Q2394" s="639"/>
      <c r="R2394" s="639"/>
      <c r="S2394" s="639"/>
      <c r="T2394" s="639"/>
      <c r="U2394" s="639"/>
      <c r="V2394" s="639"/>
      <c r="W2394" s="639"/>
      <c r="X2394" s="639"/>
      <c r="Y2394" s="639"/>
      <c r="Z2394" s="639"/>
      <c r="AA2394" s="639"/>
      <c r="AB2394" s="639"/>
      <c r="AC2394" s="639"/>
      <c r="AD2394" s="639"/>
      <c r="AI2394">
        <f t="shared" si="1737"/>
        <v>0</v>
      </c>
      <c r="AJ2394">
        <f t="shared" si="1738"/>
        <v>0</v>
      </c>
      <c r="AK2394">
        <f t="shared" si="1739"/>
        <v>0</v>
      </c>
      <c r="AL2394">
        <f t="shared" si="1740"/>
        <v>0</v>
      </c>
      <c r="AM2394">
        <f t="shared" si="1741"/>
        <v>0</v>
      </c>
      <c r="AN2394">
        <f t="shared" si="1742"/>
        <v>0</v>
      </c>
      <c r="AO2394">
        <f t="shared" si="1743"/>
        <v>0</v>
      </c>
      <c r="AP2394">
        <f t="shared" si="1744"/>
        <v>0</v>
      </c>
      <c r="AQ2394">
        <f t="shared" si="1745"/>
        <v>0</v>
      </c>
      <c r="AR2394">
        <f t="shared" si="1746"/>
        <v>0</v>
      </c>
      <c r="AS2394">
        <f t="shared" si="1747"/>
        <v>0</v>
      </c>
      <c r="AT2394">
        <f t="shared" si="1748"/>
        <v>0</v>
      </c>
      <c r="AU2394">
        <f t="shared" si="1749"/>
        <v>0</v>
      </c>
      <c r="AV2394">
        <f t="shared" si="1750"/>
        <v>0</v>
      </c>
      <c r="AW2394">
        <f t="shared" si="1751"/>
        <v>0</v>
      </c>
      <c r="AX2394">
        <f t="shared" si="1752"/>
        <v>0</v>
      </c>
      <c r="AY2394">
        <f t="shared" si="1753"/>
        <v>0</v>
      </c>
      <c r="AZ2394">
        <f t="shared" si="1754"/>
        <v>0</v>
      </c>
      <c r="BA2394">
        <f t="shared" si="1755"/>
        <v>0</v>
      </c>
      <c r="BB2394">
        <f t="shared" si="1756"/>
        <v>0</v>
      </c>
    </row>
    <row r="2395" spans="3:54" ht="15" customHeight="1">
      <c r="C2395" s="74" t="s">
        <v>5304</v>
      </c>
      <c r="D2395" s="855" t="str">
        <f>IF(CNGE_2026_M1_Secc1_Sub1!$D133="","",CNGE_2026_M1_Secc1_Sub1!$D133)</f>
        <v/>
      </c>
      <c r="E2395" s="723"/>
      <c r="F2395" s="723"/>
      <c r="G2395" s="723"/>
      <c r="H2395" s="723"/>
      <c r="I2395" s="723"/>
      <c r="J2395" s="723"/>
      <c r="K2395" s="723"/>
      <c r="L2395" s="723"/>
      <c r="M2395" s="723"/>
      <c r="N2395" s="723"/>
      <c r="O2395" s="724"/>
      <c r="P2395" s="639"/>
      <c r="Q2395" s="639"/>
      <c r="R2395" s="639"/>
      <c r="S2395" s="639"/>
      <c r="T2395" s="639"/>
      <c r="U2395" s="639"/>
      <c r="V2395" s="639"/>
      <c r="W2395" s="639"/>
      <c r="X2395" s="639"/>
      <c r="Y2395" s="639"/>
      <c r="Z2395" s="639"/>
      <c r="AA2395" s="639"/>
      <c r="AB2395" s="639"/>
      <c r="AC2395" s="639"/>
      <c r="AD2395" s="639"/>
      <c r="AI2395">
        <f t="shared" si="1737"/>
        <v>0</v>
      </c>
      <c r="AJ2395">
        <f t="shared" si="1738"/>
        <v>0</v>
      </c>
      <c r="AK2395">
        <f t="shared" si="1739"/>
        <v>0</v>
      </c>
      <c r="AL2395">
        <f t="shared" si="1740"/>
        <v>0</v>
      </c>
      <c r="AM2395">
        <f t="shared" si="1741"/>
        <v>0</v>
      </c>
      <c r="AN2395">
        <f t="shared" si="1742"/>
        <v>0</v>
      </c>
      <c r="AO2395">
        <f t="shared" si="1743"/>
        <v>0</v>
      </c>
      <c r="AP2395">
        <f t="shared" si="1744"/>
        <v>0</v>
      </c>
      <c r="AQ2395">
        <f t="shared" si="1745"/>
        <v>0</v>
      </c>
      <c r="AR2395">
        <f t="shared" si="1746"/>
        <v>0</v>
      </c>
      <c r="AS2395">
        <f t="shared" si="1747"/>
        <v>0</v>
      </c>
      <c r="AT2395">
        <f t="shared" si="1748"/>
        <v>0</v>
      </c>
      <c r="AU2395">
        <f t="shared" si="1749"/>
        <v>0</v>
      </c>
      <c r="AV2395">
        <f t="shared" si="1750"/>
        <v>0</v>
      </c>
      <c r="AW2395">
        <f t="shared" si="1751"/>
        <v>0</v>
      </c>
      <c r="AX2395">
        <f t="shared" si="1752"/>
        <v>0</v>
      </c>
      <c r="AY2395">
        <f t="shared" si="1753"/>
        <v>0</v>
      </c>
      <c r="AZ2395">
        <f t="shared" si="1754"/>
        <v>0</v>
      </c>
      <c r="BA2395">
        <f t="shared" si="1755"/>
        <v>0</v>
      </c>
      <c r="BB2395">
        <f t="shared" si="1756"/>
        <v>0</v>
      </c>
    </row>
    <row r="2396" spans="3:54" ht="15" customHeight="1">
      <c r="C2396" s="74" t="s">
        <v>5306</v>
      </c>
      <c r="D2396" s="855" t="str">
        <f>IF(CNGE_2026_M1_Secc1_Sub1!$D134="","",CNGE_2026_M1_Secc1_Sub1!$D134)</f>
        <v/>
      </c>
      <c r="E2396" s="723"/>
      <c r="F2396" s="723"/>
      <c r="G2396" s="723"/>
      <c r="H2396" s="723"/>
      <c r="I2396" s="723"/>
      <c r="J2396" s="723"/>
      <c r="K2396" s="723"/>
      <c r="L2396" s="723"/>
      <c r="M2396" s="723"/>
      <c r="N2396" s="723"/>
      <c r="O2396" s="724"/>
      <c r="P2396" s="639"/>
      <c r="Q2396" s="639"/>
      <c r="R2396" s="639"/>
      <c r="S2396" s="639"/>
      <c r="T2396" s="639"/>
      <c r="U2396" s="639"/>
      <c r="V2396" s="639"/>
      <c r="W2396" s="639"/>
      <c r="X2396" s="639"/>
      <c r="Y2396" s="639"/>
      <c r="Z2396" s="639"/>
      <c r="AA2396" s="639"/>
      <c r="AB2396" s="639"/>
      <c r="AC2396" s="639"/>
      <c r="AD2396" s="639"/>
      <c r="AI2396">
        <f t="shared" si="1737"/>
        <v>0</v>
      </c>
      <c r="AJ2396">
        <f t="shared" si="1738"/>
        <v>0</v>
      </c>
      <c r="AK2396">
        <f t="shared" si="1739"/>
        <v>0</v>
      </c>
      <c r="AL2396">
        <f t="shared" si="1740"/>
        <v>0</v>
      </c>
      <c r="AM2396">
        <f t="shared" si="1741"/>
        <v>0</v>
      </c>
      <c r="AN2396">
        <f t="shared" si="1742"/>
        <v>0</v>
      </c>
      <c r="AO2396">
        <f t="shared" si="1743"/>
        <v>0</v>
      </c>
      <c r="AP2396">
        <f t="shared" si="1744"/>
        <v>0</v>
      </c>
      <c r="AQ2396">
        <f t="shared" si="1745"/>
        <v>0</v>
      </c>
      <c r="AR2396">
        <f t="shared" si="1746"/>
        <v>0</v>
      </c>
      <c r="AS2396">
        <f t="shared" si="1747"/>
        <v>0</v>
      </c>
      <c r="AT2396">
        <f t="shared" si="1748"/>
        <v>0</v>
      </c>
      <c r="AU2396">
        <f t="shared" si="1749"/>
        <v>0</v>
      </c>
      <c r="AV2396">
        <f t="shared" si="1750"/>
        <v>0</v>
      </c>
      <c r="AW2396">
        <f t="shared" si="1751"/>
        <v>0</v>
      </c>
      <c r="AX2396">
        <f t="shared" si="1752"/>
        <v>0</v>
      </c>
      <c r="AY2396">
        <f t="shared" si="1753"/>
        <v>0</v>
      </c>
      <c r="AZ2396">
        <f t="shared" si="1754"/>
        <v>0</v>
      </c>
      <c r="BA2396">
        <f t="shared" si="1755"/>
        <v>0</v>
      </c>
      <c r="BB2396">
        <f t="shared" si="1756"/>
        <v>0</v>
      </c>
    </row>
    <row r="2397" spans="3:54" ht="15" customHeight="1">
      <c r="C2397" s="74" t="s">
        <v>5308</v>
      </c>
      <c r="D2397" s="855" t="str">
        <f>IF(CNGE_2026_M1_Secc1_Sub1!$D135="","",CNGE_2026_M1_Secc1_Sub1!$D135)</f>
        <v/>
      </c>
      <c r="E2397" s="723"/>
      <c r="F2397" s="723"/>
      <c r="G2397" s="723"/>
      <c r="H2397" s="723"/>
      <c r="I2397" s="723"/>
      <c r="J2397" s="723"/>
      <c r="K2397" s="723"/>
      <c r="L2397" s="723"/>
      <c r="M2397" s="723"/>
      <c r="N2397" s="723"/>
      <c r="O2397" s="724"/>
      <c r="P2397" s="639"/>
      <c r="Q2397" s="639"/>
      <c r="R2397" s="639"/>
      <c r="S2397" s="639"/>
      <c r="T2397" s="639"/>
      <c r="U2397" s="639"/>
      <c r="V2397" s="639"/>
      <c r="W2397" s="639"/>
      <c r="X2397" s="639"/>
      <c r="Y2397" s="639"/>
      <c r="Z2397" s="639"/>
      <c r="AA2397" s="639"/>
      <c r="AB2397" s="639"/>
      <c r="AC2397" s="639"/>
      <c r="AD2397" s="639"/>
      <c r="AI2397">
        <f t="shared" si="1737"/>
        <v>0</v>
      </c>
      <c r="AJ2397">
        <f t="shared" si="1738"/>
        <v>0</v>
      </c>
      <c r="AK2397">
        <f t="shared" si="1739"/>
        <v>0</v>
      </c>
      <c r="AL2397">
        <f t="shared" si="1740"/>
        <v>0</v>
      </c>
      <c r="AM2397">
        <f t="shared" si="1741"/>
        <v>0</v>
      </c>
      <c r="AN2397">
        <f t="shared" si="1742"/>
        <v>0</v>
      </c>
      <c r="AO2397">
        <f t="shared" si="1743"/>
        <v>0</v>
      </c>
      <c r="AP2397">
        <f t="shared" si="1744"/>
        <v>0</v>
      </c>
      <c r="AQ2397">
        <f t="shared" si="1745"/>
        <v>0</v>
      </c>
      <c r="AR2397">
        <f t="shared" si="1746"/>
        <v>0</v>
      </c>
      <c r="AS2397">
        <f t="shared" si="1747"/>
        <v>0</v>
      </c>
      <c r="AT2397">
        <f t="shared" si="1748"/>
        <v>0</v>
      </c>
      <c r="AU2397">
        <f t="shared" si="1749"/>
        <v>0</v>
      </c>
      <c r="AV2397">
        <f t="shared" si="1750"/>
        <v>0</v>
      </c>
      <c r="AW2397">
        <f t="shared" si="1751"/>
        <v>0</v>
      </c>
      <c r="AX2397">
        <f t="shared" si="1752"/>
        <v>0</v>
      </c>
      <c r="AY2397">
        <f t="shared" si="1753"/>
        <v>0</v>
      </c>
      <c r="AZ2397">
        <f t="shared" si="1754"/>
        <v>0</v>
      </c>
      <c r="BA2397">
        <f t="shared" si="1755"/>
        <v>0</v>
      </c>
      <c r="BB2397">
        <f t="shared" si="1756"/>
        <v>0</v>
      </c>
    </row>
    <row r="2398" spans="3:54" ht="15" customHeight="1">
      <c r="C2398" s="74" t="s">
        <v>5310</v>
      </c>
      <c r="D2398" s="855" t="str">
        <f>IF(CNGE_2026_M1_Secc1_Sub1!$D136="","",CNGE_2026_M1_Secc1_Sub1!$D136)</f>
        <v/>
      </c>
      <c r="E2398" s="723"/>
      <c r="F2398" s="723"/>
      <c r="G2398" s="723"/>
      <c r="H2398" s="723"/>
      <c r="I2398" s="723"/>
      <c r="J2398" s="723"/>
      <c r="K2398" s="723"/>
      <c r="L2398" s="723"/>
      <c r="M2398" s="723"/>
      <c r="N2398" s="723"/>
      <c r="O2398" s="724"/>
      <c r="P2398" s="639"/>
      <c r="Q2398" s="639"/>
      <c r="R2398" s="639"/>
      <c r="S2398" s="639"/>
      <c r="T2398" s="639"/>
      <c r="U2398" s="639"/>
      <c r="V2398" s="639"/>
      <c r="W2398" s="639"/>
      <c r="X2398" s="639"/>
      <c r="Y2398" s="639"/>
      <c r="Z2398" s="639"/>
      <c r="AA2398" s="639"/>
      <c r="AB2398" s="639"/>
      <c r="AC2398" s="639"/>
      <c r="AD2398" s="639"/>
      <c r="AI2398">
        <f t="shared" si="1737"/>
        <v>0</v>
      </c>
      <c r="AJ2398">
        <f t="shared" si="1738"/>
        <v>0</v>
      </c>
      <c r="AK2398">
        <f t="shared" si="1739"/>
        <v>0</v>
      </c>
      <c r="AL2398">
        <f t="shared" si="1740"/>
        <v>0</v>
      </c>
      <c r="AM2398">
        <f t="shared" si="1741"/>
        <v>0</v>
      </c>
      <c r="AN2398">
        <f t="shared" si="1742"/>
        <v>0</v>
      </c>
      <c r="AO2398">
        <f t="shared" si="1743"/>
        <v>0</v>
      </c>
      <c r="AP2398">
        <f t="shared" si="1744"/>
        <v>0</v>
      </c>
      <c r="AQ2398">
        <f t="shared" si="1745"/>
        <v>0</v>
      </c>
      <c r="AR2398">
        <f t="shared" si="1746"/>
        <v>0</v>
      </c>
      <c r="AS2398">
        <f t="shared" si="1747"/>
        <v>0</v>
      </c>
      <c r="AT2398">
        <f t="shared" si="1748"/>
        <v>0</v>
      </c>
      <c r="AU2398">
        <f t="shared" si="1749"/>
        <v>0</v>
      </c>
      <c r="AV2398">
        <f t="shared" si="1750"/>
        <v>0</v>
      </c>
      <c r="AW2398">
        <f t="shared" si="1751"/>
        <v>0</v>
      </c>
      <c r="AX2398">
        <f t="shared" si="1752"/>
        <v>0</v>
      </c>
      <c r="AY2398">
        <f t="shared" si="1753"/>
        <v>0</v>
      </c>
      <c r="AZ2398">
        <f t="shared" si="1754"/>
        <v>0</v>
      </c>
      <c r="BA2398">
        <f t="shared" si="1755"/>
        <v>0</v>
      </c>
      <c r="BB2398">
        <f t="shared" si="1756"/>
        <v>0</v>
      </c>
    </row>
    <row r="2399" spans="3:54" ht="15" customHeight="1">
      <c r="C2399" s="74" t="s">
        <v>5312</v>
      </c>
      <c r="D2399" s="855" t="str">
        <f>IF(CNGE_2026_M1_Secc1_Sub1!$D137="","",CNGE_2026_M1_Secc1_Sub1!$D137)</f>
        <v/>
      </c>
      <c r="E2399" s="723"/>
      <c r="F2399" s="723"/>
      <c r="G2399" s="723"/>
      <c r="H2399" s="723"/>
      <c r="I2399" s="723"/>
      <c r="J2399" s="723"/>
      <c r="K2399" s="723"/>
      <c r="L2399" s="723"/>
      <c r="M2399" s="723"/>
      <c r="N2399" s="723"/>
      <c r="O2399" s="724"/>
      <c r="P2399" s="639"/>
      <c r="Q2399" s="639"/>
      <c r="R2399" s="639"/>
      <c r="S2399" s="639"/>
      <c r="T2399" s="639"/>
      <c r="U2399" s="639"/>
      <c r="V2399" s="639"/>
      <c r="W2399" s="639"/>
      <c r="X2399" s="639"/>
      <c r="Y2399" s="639"/>
      <c r="Z2399" s="639"/>
      <c r="AA2399" s="639"/>
      <c r="AB2399" s="639"/>
      <c r="AC2399" s="639"/>
      <c r="AD2399" s="639"/>
      <c r="AI2399">
        <f t="shared" ref="AI2399:AI2422" si="1757">P2399</f>
        <v>0</v>
      </c>
      <c r="AJ2399">
        <f t="shared" ref="AJ2399:AJ2422" si="1758">COUNTIF(Q2399:R2399,"NS")</f>
        <v>0</v>
      </c>
      <c r="AK2399">
        <f t="shared" ref="AK2399:AK2422" si="1759">SUM(Q2399:R2399)</f>
        <v>0</v>
      </c>
      <c r="AL2399">
        <f t="shared" ref="AL2399:AL2422" si="1760">IF(COUNTIF(P2399:R2399,"NA")=3,0,IF(OR(AND(AI2399=0,AJ2399&gt;0),AND(AI2399="NS",AK2399&gt;0), AND(AI2399="NS", AJ2399=0,AK2399=0)), 1, IF(OR(AND(AI2399&gt;0,AJ2399&gt;1,AI2399&gt;AK2399), AND(AI2399="NS",AJ2399=2), AND(AI2399="NS",AK2399=0,AJ2399&gt;0),AI2399=AK2399), 0, 1)))</f>
        <v>0</v>
      </c>
      <c r="AM2399">
        <f t="shared" ref="AM2399:AM2422" si="1761">S2399</f>
        <v>0</v>
      </c>
      <c r="AN2399">
        <f t="shared" ref="AN2399:AN2422" si="1762">COUNTIF(T2399:U2399,"NS")</f>
        <v>0</v>
      </c>
      <c r="AO2399">
        <f t="shared" ref="AO2399:AO2422" si="1763">SUM(T2399:U2399)</f>
        <v>0</v>
      </c>
      <c r="AP2399">
        <f t="shared" ref="AP2399:AP2422" si="1764">IF(COUNTIF(S2399:U2399,"NA")=3,0,IF(OR(AND(AM2399=0,AN2399&gt;0),AND(AM2399="NS",AO2399&gt;0), AND(AM2399="NS", AN2399=0,AO2399=0)), 1, IF(OR(AND(AM2399&gt;0,AN2399&gt;1,AM2399&gt;AO2399), AND(AM2399="NS",AN2399=2), AND(AM2399="NS",AO2399=0,AN2399&gt;0),AM2399=AO2399), 0, 1)))</f>
        <v>0</v>
      </c>
      <c r="AQ2399">
        <f t="shared" ref="AQ2399:AQ2422" si="1765">V2399</f>
        <v>0</v>
      </c>
      <c r="AR2399">
        <f t="shared" ref="AR2399:AR2422" si="1766">COUNTIF(W2399:X2399,"NS")</f>
        <v>0</v>
      </c>
      <c r="AS2399">
        <f t="shared" ref="AS2399:AS2422" si="1767">SUM(W2399:X2399)</f>
        <v>0</v>
      </c>
      <c r="AT2399">
        <f t="shared" ref="AT2399:AT2422" si="1768">IF(COUNTIF(V2399:X2399,"NA")=3,0,IF(OR(AND(AQ2399=0,AR2399&gt;0),AND(AQ2399="NS",AS2399&gt;0), AND(AQ2399="NS", AR2399=0,AS2399=0)), 1, IF(OR(AND(AQ2399&gt;0,AR2399&gt;1,AQ2399&gt;AS2399), AND(AQ2399="NS",AR2399=2), AND(AQ2399="NS",AS2399=0,AR2399&gt;0),AQ2399=AS2399), 0, 1)))</f>
        <v>0</v>
      </c>
      <c r="AU2399">
        <f t="shared" ref="AU2399:AU2422" si="1769">Y2399</f>
        <v>0</v>
      </c>
      <c r="AV2399">
        <f t="shared" ref="AV2399:AV2422" si="1770">COUNTIF(Z2399:AA2399,"NS")</f>
        <v>0</v>
      </c>
      <c r="AW2399">
        <f t="shared" ref="AW2399:AW2422" si="1771">SUM(Z2399:AA2399)</f>
        <v>0</v>
      </c>
      <c r="AX2399">
        <f t="shared" ref="AX2399:AX2422" si="1772">IF(COUNTIF(Y2399:AA2399,"NA")=3,0,IF(OR(AND(AU2399=0,AV2399&gt;0),AND(AU2399="NS",AW2399&gt;0), AND(AU2399="NS", AV2399=0,AW2399=0)), 1, IF(OR(AND(AU2399&gt;0,AV2399&gt;1,AU2399&gt;AW2399), AND(AU2399="NS",AV2399=2), AND(AU2399="NS",AW2399=0,AV2399&gt;0),AU2399=AW2399), 0, 1)))</f>
        <v>0</v>
      </c>
      <c r="AY2399">
        <f t="shared" ref="AY2399:AY2422" si="1773">AB2399</f>
        <v>0</v>
      </c>
      <c r="AZ2399">
        <f t="shared" ref="AZ2399:AZ2422" si="1774">COUNTIF(AC2399:AD2399,"NS")</f>
        <v>0</v>
      </c>
      <c r="BA2399">
        <f t="shared" ref="BA2399:BA2422" si="1775">SUM(AC2399:AD2399)</f>
        <v>0</v>
      </c>
      <c r="BB2399">
        <f t="shared" ref="BB2399:BB2422" si="1776">IF(COUNTIF(AB2399:AD2399,"NA")=3,0,IF(OR(AND(AY2399=0,AZ2399&gt;0),AND(AY2399="NS",BA2399&gt;0), AND(AY2399="NS", AZ2399=0,BA2399=0)), 1, IF(OR(AND(AY2399&gt;0,AZ2399&gt;1,AY2399&gt;BA2399), AND(AY2399="NS",AZ2399=2), AND(AY2399="NS",BA2399=0,AZ2399&gt;0),AY2399=BA2399), 0, 1)))</f>
        <v>0</v>
      </c>
    </row>
    <row r="2400" spans="3:54" ht="15" customHeight="1">
      <c r="C2400" s="74" t="s">
        <v>5314</v>
      </c>
      <c r="D2400" s="855" t="str">
        <f>IF(CNGE_2026_M1_Secc1_Sub1!$D138="","",CNGE_2026_M1_Secc1_Sub1!$D138)</f>
        <v/>
      </c>
      <c r="E2400" s="723"/>
      <c r="F2400" s="723"/>
      <c r="G2400" s="723"/>
      <c r="H2400" s="723"/>
      <c r="I2400" s="723"/>
      <c r="J2400" s="723"/>
      <c r="K2400" s="723"/>
      <c r="L2400" s="723"/>
      <c r="M2400" s="723"/>
      <c r="N2400" s="723"/>
      <c r="O2400" s="724"/>
      <c r="P2400" s="639"/>
      <c r="Q2400" s="639"/>
      <c r="R2400" s="639"/>
      <c r="S2400" s="639"/>
      <c r="T2400" s="639"/>
      <c r="U2400" s="639"/>
      <c r="V2400" s="639"/>
      <c r="W2400" s="639"/>
      <c r="X2400" s="639"/>
      <c r="Y2400" s="639"/>
      <c r="Z2400" s="639"/>
      <c r="AA2400" s="639"/>
      <c r="AB2400" s="639"/>
      <c r="AC2400" s="639"/>
      <c r="AD2400" s="639"/>
      <c r="AI2400">
        <f t="shared" si="1757"/>
        <v>0</v>
      </c>
      <c r="AJ2400">
        <f t="shared" si="1758"/>
        <v>0</v>
      </c>
      <c r="AK2400">
        <f t="shared" si="1759"/>
        <v>0</v>
      </c>
      <c r="AL2400">
        <f t="shared" si="1760"/>
        <v>0</v>
      </c>
      <c r="AM2400">
        <f t="shared" si="1761"/>
        <v>0</v>
      </c>
      <c r="AN2400">
        <f t="shared" si="1762"/>
        <v>0</v>
      </c>
      <c r="AO2400">
        <f t="shared" si="1763"/>
        <v>0</v>
      </c>
      <c r="AP2400">
        <f t="shared" si="1764"/>
        <v>0</v>
      </c>
      <c r="AQ2400">
        <f t="shared" si="1765"/>
        <v>0</v>
      </c>
      <c r="AR2400">
        <f t="shared" si="1766"/>
        <v>0</v>
      </c>
      <c r="AS2400">
        <f t="shared" si="1767"/>
        <v>0</v>
      </c>
      <c r="AT2400">
        <f t="shared" si="1768"/>
        <v>0</v>
      </c>
      <c r="AU2400">
        <f t="shared" si="1769"/>
        <v>0</v>
      </c>
      <c r="AV2400">
        <f t="shared" si="1770"/>
        <v>0</v>
      </c>
      <c r="AW2400">
        <f t="shared" si="1771"/>
        <v>0</v>
      </c>
      <c r="AX2400">
        <f t="shared" si="1772"/>
        <v>0</v>
      </c>
      <c r="AY2400">
        <f t="shared" si="1773"/>
        <v>0</v>
      </c>
      <c r="AZ2400">
        <f t="shared" si="1774"/>
        <v>0</v>
      </c>
      <c r="BA2400">
        <f t="shared" si="1775"/>
        <v>0</v>
      </c>
      <c r="BB2400">
        <f t="shared" si="1776"/>
        <v>0</v>
      </c>
    </row>
    <row r="2401" spans="3:54" ht="15" customHeight="1">
      <c r="C2401" s="74" t="s">
        <v>5316</v>
      </c>
      <c r="D2401" s="855" t="str">
        <f>IF(CNGE_2026_M1_Secc1_Sub1!$D139="","",CNGE_2026_M1_Secc1_Sub1!$D139)</f>
        <v/>
      </c>
      <c r="E2401" s="723"/>
      <c r="F2401" s="723"/>
      <c r="G2401" s="723"/>
      <c r="H2401" s="723"/>
      <c r="I2401" s="723"/>
      <c r="J2401" s="723"/>
      <c r="K2401" s="723"/>
      <c r="L2401" s="723"/>
      <c r="M2401" s="723"/>
      <c r="N2401" s="723"/>
      <c r="O2401" s="724"/>
      <c r="P2401" s="639"/>
      <c r="Q2401" s="639"/>
      <c r="R2401" s="639"/>
      <c r="S2401" s="639"/>
      <c r="T2401" s="639"/>
      <c r="U2401" s="639"/>
      <c r="V2401" s="639"/>
      <c r="W2401" s="639"/>
      <c r="X2401" s="639"/>
      <c r="Y2401" s="639"/>
      <c r="Z2401" s="639"/>
      <c r="AA2401" s="639"/>
      <c r="AB2401" s="639"/>
      <c r="AC2401" s="639"/>
      <c r="AD2401" s="639"/>
      <c r="AI2401">
        <f t="shared" si="1757"/>
        <v>0</v>
      </c>
      <c r="AJ2401">
        <f t="shared" si="1758"/>
        <v>0</v>
      </c>
      <c r="AK2401">
        <f t="shared" si="1759"/>
        <v>0</v>
      </c>
      <c r="AL2401">
        <f t="shared" si="1760"/>
        <v>0</v>
      </c>
      <c r="AM2401">
        <f t="shared" si="1761"/>
        <v>0</v>
      </c>
      <c r="AN2401">
        <f t="shared" si="1762"/>
        <v>0</v>
      </c>
      <c r="AO2401">
        <f t="shared" si="1763"/>
        <v>0</v>
      </c>
      <c r="AP2401">
        <f t="shared" si="1764"/>
        <v>0</v>
      </c>
      <c r="AQ2401">
        <f t="shared" si="1765"/>
        <v>0</v>
      </c>
      <c r="AR2401">
        <f t="shared" si="1766"/>
        <v>0</v>
      </c>
      <c r="AS2401">
        <f t="shared" si="1767"/>
        <v>0</v>
      </c>
      <c r="AT2401">
        <f t="shared" si="1768"/>
        <v>0</v>
      </c>
      <c r="AU2401">
        <f t="shared" si="1769"/>
        <v>0</v>
      </c>
      <c r="AV2401">
        <f t="shared" si="1770"/>
        <v>0</v>
      </c>
      <c r="AW2401">
        <f t="shared" si="1771"/>
        <v>0</v>
      </c>
      <c r="AX2401">
        <f t="shared" si="1772"/>
        <v>0</v>
      </c>
      <c r="AY2401">
        <f t="shared" si="1773"/>
        <v>0</v>
      </c>
      <c r="AZ2401">
        <f t="shared" si="1774"/>
        <v>0</v>
      </c>
      <c r="BA2401">
        <f t="shared" si="1775"/>
        <v>0</v>
      </c>
      <c r="BB2401">
        <f t="shared" si="1776"/>
        <v>0</v>
      </c>
    </row>
    <row r="2402" spans="3:54" ht="15" customHeight="1">
      <c r="C2402" s="74" t="s">
        <v>5318</v>
      </c>
      <c r="D2402" s="855" t="str">
        <f>IF(CNGE_2026_M1_Secc1_Sub1!$D140="","",CNGE_2026_M1_Secc1_Sub1!$D140)</f>
        <v/>
      </c>
      <c r="E2402" s="723"/>
      <c r="F2402" s="723"/>
      <c r="G2402" s="723"/>
      <c r="H2402" s="723"/>
      <c r="I2402" s="723"/>
      <c r="J2402" s="723"/>
      <c r="K2402" s="723"/>
      <c r="L2402" s="723"/>
      <c r="M2402" s="723"/>
      <c r="N2402" s="723"/>
      <c r="O2402" s="724"/>
      <c r="P2402" s="639"/>
      <c r="Q2402" s="639"/>
      <c r="R2402" s="639"/>
      <c r="S2402" s="639"/>
      <c r="T2402" s="639"/>
      <c r="U2402" s="639"/>
      <c r="V2402" s="639"/>
      <c r="W2402" s="639"/>
      <c r="X2402" s="639"/>
      <c r="Y2402" s="639"/>
      <c r="Z2402" s="639"/>
      <c r="AA2402" s="639"/>
      <c r="AB2402" s="639"/>
      <c r="AC2402" s="639"/>
      <c r="AD2402" s="639"/>
      <c r="AI2402">
        <f t="shared" si="1757"/>
        <v>0</v>
      </c>
      <c r="AJ2402">
        <f t="shared" si="1758"/>
        <v>0</v>
      </c>
      <c r="AK2402">
        <f t="shared" si="1759"/>
        <v>0</v>
      </c>
      <c r="AL2402">
        <f t="shared" si="1760"/>
        <v>0</v>
      </c>
      <c r="AM2402">
        <f t="shared" si="1761"/>
        <v>0</v>
      </c>
      <c r="AN2402">
        <f t="shared" si="1762"/>
        <v>0</v>
      </c>
      <c r="AO2402">
        <f t="shared" si="1763"/>
        <v>0</v>
      </c>
      <c r="AP2402">
        <f t="shared" si="1764"/>
        <v>0</v>
      </c>
      <c r="AQ2402">
        <f t="shared" si="1765"/>
        <v>0</v>
      </c>
      <c r="AR2402">
        <f t="shared" si="1766"/>
        <v>0</v>
      </c>
      <c r="AS2402">
        <f t="shared" si="1767"/>
        <v>0</v>
      </c>
      <c r="AT2402">
        <f t="shared" si="1768"/>
        <v>0</v>
      </c>
      <c r="AU2402">
        <f t="shared" si="1769"/>
        <v>0</v>
      </c>
      <c r="AV2402">
        <f t="shared" si="1770"/>
        <v>0</v>
      </c>
      <c r="AW2402">
        <f t="shared" si="1771"/>
        <v>0</v>
      </c>
      <c r="AX2402">
        <f t="shared" si="1772"/>
        <v>0</v>
      </c>
      <c r="AY2402">
        <f t="shared" si="1773"/>
        <v>0</v>
      </c>
      <c r="AZ2402">
        <f t="shared" si="1774"/>
        <v>0</v>
      </c>
      <c r="BA2402">
        <f t="shared" si="1775"/>
        <v>0</v>
      </c>
      <c r="BB2402">
        <f t="shared" si="1776"/>
        <v>0</v>
      </c>
    </row>
    <row r="2403" spans="3:54" ht="15" customHeight="1">
      <c r="C2403" s="74" t="s">
        <v>5320</v>
      </c>
      <c r="D2403" s="855" t="str">
        <f>IF(CNGE_2026_M1_Secc1_Sub1!$D141="","",CNGE_2026_M1_Secc1_Sub1!$D141)</f>
        <v/>
      </c>
      <c r="E2403" s="723"/>
      <c r="F2403" s="723"/>
      <c r="G2403" s="723"/>
      <c r="H2403" s="723"/>
      <c r="I2403" s="723"/>
      <c r="J2403" s="723"/>
      <c r="K2403" s="723"/>
      <c r="L2403" s="723"/>
      <c r="M2403" s="723"/>
      <c r="N2403" s="723"/>
      <c r="O2403" s="724"/>
      <c r="P2403" s="639"/>
      <c r="Q2403" s="639"/>
      <c r="R2403" s="639"/>
      <c r="S2403" s="639"/>
      <c r="T2403" s="639"/>
      <c r="U2403" s="639"/>
      <c r="V2403" s="639"/>
      <c r="W2403" s="639"/>
      <c r="X2403" s="639"/>
      <c r="Y2403" s="639"/>
      <c r="Z2403" s="639"/>
      <c r="AA2403" s="639"/>
      <c r="AB2403" s="639"/>
      <c r="AC2403" s="639"/>
      <c r="AD2403" s="639"/>
      <c r="AI2403">
        <f t="shared" si="1757"/>
        <v>0</v>
      </c>
      <c r="AJ2403">
        <f t="shared" si="1758"/>
        <v>0</v>
      </c>
      <c r="AK2403">
        <f t="shared" si="1759"/>
        <v>0</v>
      </c>
      <c r="AL2403">
        <f t="shared" si="1760"/>
        <v>0</v>
      </c>
      <c r="AM2403">
        <f t="shared" si="1761"/>
        <v>0</v>
      </c>
      <c r="AN2403">
        <f t="shared" si="1762"/>
        <v>0</v>
      </c>
      <c r="AO2403">
        <f t="shared" si="1763"/>
        <v>0</v>
      </c>
      <c r="AP2403">
        <f t="shared" si="1764"/>
        <v>0</v>
      </c>
      <c r="AQ2403">
        <f t="shared" si="1765"/>
        <v>0</v>
      </c>
      <c r="AR2403">
        <f t="shared" si="1766"/>
        <v>0</v>
      </c>
      <c r="AS2403">
        <f t="shared" si="1767"/>
        <v>0</v>
      </c>
      <c r="AT2403">
        <f t="shared" si="1768"/>
        <v>0</v>
      </c>
      <c r="AU2403">
        <f t="shared" si="1769"/>
        <v>0</v>
      </c>
      <c r="AV2403">
        <f t="shared" si="1770"/>
        <v>0</v>
      </c>
      <c r="AW2403">
        <f t="shared" si="1771"/>
        <v>0</v>
      </c>
      <c r="AX2403">
        <f t="shared" si="1772"/>
        <v>0</v>
      </c>
      <c r="AY2403">
        <f t="shared" si="1773"/>
        <v>0</v>
      </c>
      <c r="AZ2403">
        <f t="shared" si="1774"/>
        <v>0</v>
      </c>
      <c r="BA2403">
        <f t="shared" si="1775"/>
        <v>0</v>
      </c>
      <c r="BB2403">
        <f t="shared" si="1776"/>
        <v>0</v>
      </c>
    </row>
    <row r="2404" spans="3:54" ht="15" customHeight="1">
      <c r="C2404" s="74" t="s">
        <v>5322</v>
      </c>
      <c r="D2404" s="855" t="str">
        <f>IF(CNGE_2026_M1_Secc1_Sub1!$D142="","",CNGE_2026_M1_Secc1_Sub1!$D142)</f>
        <v/>
      </c>
      <c r="E2404" s="723"/>
      <c r="F2404" s="723"/>
      <c r="G2404" s="723"/>
      <c r="H2404" s="723"/>
      <c r="I2404" s="723"/>
      <c r="J2404" s="723"/>
      <c r="K2404" s="723"/>
      <c r="L2404" s="723"/>
      <c r="M2404" s="723"/>
      <c r="N2404" s="723"/>
      <c r="O2404" s="724"/>
      <c r="P2404" s="639"/>
      <c r="Q2404" s="639"/>
      <c r="R2404" s="639"/>
      <c r="S2404" s="639"/>
      <c r="T2404" s="639"/>
      <c r="U2404" s="639"/>
      <c r="V2404" s="639"/>
      <c r="W2404" s="639"/>
      <c r="X2404" s="639"/>
      <c r="Y2404" s="639"/>
      <c r="Z2404" s="639"/>
      <c r="AA2404" s="639"/>
      <c r="AB2404" s="639"/>
      <c r="AC2404" s="639"/>
      <c r="AD2404" s="639"/>
      <c r="AI2404">
        <f t="shared" si="1757"/>
        <v>0</v>
      </c>
      <c r="AJ2404">
        <f t="shared" si="1758"/>
        <v>0</v>
      </c>
      <c r="AK2404">
        <f t="shared" si="1759"/>
        <v>0</v>
      </c>
      <c r="AL2404">
        <f t="shared" si="1760"/>
        <v>0</v>
      </c>
      <c r="AM2404">
        <f t="shared" si="1761"/>
        <v>0</v>
      </c>
      <c r="AN2404">
        <f t="shared" si="1762"/>
        <v>0</v>
      </c>
      <c r="AO2404">
        <f t="shared" si="1763"/>
        <v>0</v>
      </c>
      <c r="AP2404">
        <f t="shared" si="1764"/>
        <v>0</v>
      </c>
      <c r="AQ2404">
        <f t="shared" si="1765"/>
        <v>0</v>
      </c>
      <c r="AR2404">
        <f t="shared" si="1766"/>
        <v>0</v>
      </c>
      <c r="AS2404">
        <f t="shared" si="1767"/>
        <v>0</v>
      </c>
      <c r="AT2404">
        <f t="shared" si="1768"/>
        <v>0</v>
      </c>
      <c r="AU2404">
        <f t="shared" si="1769"/>
        <v>0</v>
      </c>
      <c r="AV2404">
        <f t="shared" si="1770"/>
        <v>0</v>
      </c>
      <c r="AW2404">
        <f t="shared" si="1771"/>
        <v>0</v>
      </c>
      <c r="AX2404">
        <f t="shared" si="1772"/>
        <v>0</v>
      </c>
      <c r="AY2404">
        <f t="shared" si="1773"/>
        <v>0</v>
      </c>
      <c r="AZ2404">
        <f t="shared" si="1774"/>
        <v>0</v>
      </c>
      <c r="BA2404">
        <f t="shared" si="1775"/>
        <v>0</v>
      </c>
      <c r="BB2404">
        <f t="shared" si="1776"/>
        <v>0</v>
      </c>
    </row>
    <row r="2405" spans="3:54" ht="15" customHeight="1">
      <c r="C2405" s="74" t="s">
        <v>5324</v>
      </c>
      <c r="D2405" s="855" t="str">
        <f>IF(CNGE_2026_M1_Secc1_Sub1!$D143="","",CNGE_2026_M1_Secc1_Sub1!$D143)</f>
        <v/>
      </c>
      <c r="E2405" s="723"/>
      <c r="F2405" s="723"/>
      <c r="G2405" s="723"/>
      <c r="H2405" s="723"/>
      <c r="I2405" s="723"/>
      <c r="J2405" s="723"/>
      <c r="K2405" s="723"/>
      <c r="L2405" s="723"/>
      <c r="M2405" s="723"/>
      <c r="N2405" s="723"/>
      <c r="O2405" s="724"/>
      <c r="P2405" s="639"/>
      <c r="Q2405" s="639"/>
      <c r="R2405" s="639"/>
      <c r="S2405" s="639"/>
      <c r="T2405" s="639"/>
      <c r="U2405" s="639"/>
      <c r="V2405" s="639"/>
      <c r="W2405" s="639"/>
      <c r="X2405" s="639"/>
      <c r="Y2405" s="639"/>
      <c r="Z2405" s="639"/>
      <c r="AA2405" s="639"/>
      <c r="AB2405" s="639"/>
      <c r="AC2405" s="639"/>
      <c r="AD2405" s="639"/>
      <c r="AI2405">
        <f t="shared" si="1757"/>
        <v>0</v>
      </c>
      <c r="AJ2405">
        <f t="shared" si="1758"/>
        <v>0</v>
      </c>
      <c r="AK2405">
        <f t="shared" si="1759"/>
        <v>0</v>
      </c>
      <c r="AL2405">
        <f t="shared" si="1760"/>
        <v>0</v>
      </c>
      <c r="AM2405">
        <f t="shared" si="1761"/>
        <v>0</v>
      </c>
      <c r="AN2405">
        <f t="shared" si="1762"/>
        <v>0</v>
      </c>
      <c r="AO2405">
        <f t="shared" si="1763"/>
        <v>0</v>
      </c>
      <c r="AP2405">
        <f t="shared" si="1764"/>
        <v>0</v>
      </c>
      <c r="AQ2405">
        <f t="shared" si="1765"/>
        <v>0</v>
      </c>
      <c r="AR2405">
        <f t="shared" si="1766"/>
        <v>0</v>
      </c>
      <c r="AS2405">
        <f t="shared" si="1767"/>
        <v>0</v>
      </c>
      <c r="AT2405">
        <f t="shared" si="1768"/>
        <v>0</v>
      </c>
      <c r="AU2405">
        <f t="shared" si="1769"/>
        <v>0</v>
      </c>
      <c r="AV2405">
        <f t="shared" si="1770"/>
        <v>0</v>
      </c>
      <c r="AW2405">
        <f t="shared" si="1771"/>
        <v>0</v>
      </c>
      <c r="AX2405">
        <f t="shared" si="1772"/>
        <v>0</v>
      </c>
      <c r="AY2405">
        <f t="shared" si="1773"/>
        <v>0</v>
      </c>
      <c r="AZ2405">
        <f t="shared" si="1774"/>
        <v>0</v>
      </c>
      <c r="BA2405">
        <f t="shared" si="1775"/>
        <v>0</v>
      </c>
      <c r="BB2405">
        <f t="shared" si="1776"/>
        <v>0</v>
      </c>
    </row>
    <row r="2406" spans="3:54" ht="15" customHeight="1">
      <c r="C2406" s="74" t="s">
        <v>5326</v>
      </c>
      <c r="D2406" s="855" t="str">
        <f>IF(CNGE_2026_M1_Secc1_Sub1!$D144="","",CNGE_2026_M1_Secc1_Sub1!$D144)</f>
        <v/>
      </c>
      <c r="E2406" s="723"/>
      <c r="F2406" s="723"/>
      <c r="G2406" s="723"/>
      <c r="H2406" s="723"/>
      <c r="I2406" s="723"/>
      <c r="J2406" s="723"/>
      <c r="K2406" s="723"/>
      <c r="L2406" s="723"/>
      <c r="M2406" s="723"/>
      <c r="N2406" s="723"/>
      <c r="O2406" s="724"/>
      <c r="P2406" s="639"/>
      <c r="Q2406" s="639"/>
      <c r="R2406" s="639"/>
      <c r="S2406" s="639"/>
      <c r="T2406" s="639"/>
      <c r="U2406" s="639"/>
      <c r="V2406" s="639"/>
      <c r="W2406" s="639"/>
      <c r="X2406" s="639"/>
      <c r="Y2406" s="639"/>
      <c r="Z2406" s="639"/>
      <c r="AA2406" s="639"/>
      <c r="AB2406" s="639"/>
      <c r="AC2406" s="639"/>
      <c r="AD2406" s="639"/>
      <c r="AI2406">
        <f t="shared" si="1757"/>
        <v>0</v>
      </c>
      <c r="AJ2406">
        <f t="shared" si="1758"/>
        <v>0</v>
      </c>
      <c r="AK2406">
        <f t="shared" si="1759"/>
        <v>0</v>
      </c>
      <c r="AL2406">
        <f t="shared" si="1760"/>
        <v>0</v>
      </c>
      <c r="AM2406">
        <f t="shared" si="1761"/>
        <v>0</v>
      </c>
      <c r="AN2406">
        <f t="shared" si="1762"/>
        <v>0</v>
      </c>
      <c r="AO2406">
        <f t="shared" si="1763"/>
        <v>0</v>
      </c>
      <c r="AP2406">
        <f t="shared" si="1764"/>
        <v>0</v>
      </c>
      <c r="AQ2406">
        <f t="shared" si="1765"/>
        <v>0</v>
      </c>
      <c r="AR2406">
        <f t="shared" si="1766"/>
        <v>0</v>
      </c>
      <c r="AS2406">
        <f t="shared" si="1767"/>
        <v>0</v>
      </c>
      <c r="AT2406">
        <f t="shared" si="1768"/>
        <v>0</v>
      </c>
      <c r="AU2406">
        <f t="shared" si="1769"/>
        <v>0</v>
      </c>
      <c r="AV2406">
        <f t="shared" si="1770"/>
        <v>0</v>
      </c>
      <c r="AW2406">
        <f t="shared" si="1771"/>
        <v>0</v>
      </c>
      <c r="AX2406">
        <f t="shared" si="1772"/>
        <v>0</v>
      </c>
      <c r="AY2406">
        <f t="shared" si="1773"/>
        <v>0</v>
      </c>
      <c r="AZ2406">
        <f t="shared" si="1774"/>
        <v>0</v>
      </c>
      <c r="BA2406">
        <f t="shared" si="1775"/>
        <v>0</v>
      </c>
      <c r="BB2406">
        <f t="shared" si="1776"/>
        <v>0</v>
      </c>
    </row>
    <row r="2407" spans="3:54" ht="15" customHeight="1">
      <c r="C2407" s="74" t="s">
        <v>5328</v>
      </c>
      <c r="D2407" s="855" t="str">
        <f>IF(CNGE_2026_M1_Secc1_Sub1!$D145="","",CNGE_2026_M1_Secc1_Sub1!$D145)</f>
        <v/>
      </c>
      <c r="E2407" s="723"/>
      <c r="F2407" s="723"/>
      <c r="G2407" s="723"/>
      <c r="H2407" s="723"/>
      <c r="I2407" s="723"/>
      <c r="J2407" s="723"/>
      <c r="K2407" s="723"/>
      <c r="L2407" s="723"/>
      <c r="M2407" s="723"/>
      <c r="N2407" s="723"/>
      <c r="O2407" s="724"/>
      <c r="P2407" s="639"/>
      <c r="Q2407" s="639"/>
      <c r="R2407" s="639"/>
      <c r="S2407" s="639"/>
      <c r="T2407" s="639"/>
      <c r="U2407" s="639"/>
      <c r="V2407" s="639"/>
      <c r="W2407" s="639"/>
      <c r="X2407" s="639"/>
      <c r="Y2407" s="639"/>
      <c r="Z2407" s="639"/>
      <c r="AA2407" s="639"/>
      <c r="AB2407" s="639"/>
      <c r="AC2407" s="639"/>
      <c r="AD2407" s="639"/>
      <c r="AI2407">
        <f t="shared" si="1757"/>
        <v>0</v>
      </c>
      <c r="AJ2407">
        <f t="shared" si="1758"/>
        <v>0</v>
      </c>
      <c r="AK2407">
        <f t="shared" si="1759"/>
        <v>0</v>
      </c>
      <c r="AL2407">
        <f t="shared" si="1760"/>
        <v>0</v>
      </c>
      <c r="AM2407">
        <f t="shared" si="1761"/>
        <v>0</v>
      </c>
      <c r="AN2407">
        <f t="shared" si="1762"/>
        <v>0</v>
      </c>
      <c r="AO2407">
        <f t="shared" si="1763"/>
        <v>0</v>
      </c>
      <c r="AP2407">
        <f t="shared" si="1764"/>
        <v>0</v>
      </c>
      <c r="AQ2407">
        <f t="shared" si="1765"/>
        <v>0</v>
      </c>
      <c r="AR2407">
        <f t="shared" si="1766"/>
        <v>0</v>
      </c>
      <c r="AS2407">
        <f t="shared" si="1767"/>
        <v>0</v>
      </c>
      <c r="AT2407">
        <f t="shared" si="1768"/>
        <v>0</v>
      </c>
      <c r="AU2407">
        <f t="shared" si="1769"/>
        <v>0</v>
      </c>
      <c r="AV2407">
        <f t="shared" si="1770"/>
        <v>0</v>
      </c>
      <c r="AW2407">
        <f t="shared" si="1771"/>
        <v>0</v>
      </c>
      <c r="AX2407">
        <f t="shared" si="1772"/>
        <v>0</v>
      </c>
      <c r="AY2407">
        <f t="shared" si="1773"/>
        <v>0</v>
      </c>
      <c r="AZ2407">
        <f t="shared" si="1774"/>
        <v>0</v>
      </c>
      <c r="BA2407">
        <f t="shared" si="1775"/>
        <v>0</v>
      </c>
      <c r="BB2407">
        <f t="shared" si="1776"/>
        <v>0</v>
      </c>
    </row>
    <row r="2408" spans="3:54" ht="15" customHeight="1">
      <c r="C2408" s="74" t="s">
        <v>5330</v>
      </c>
      <c r="D2408" s="855" t="str">
        <f>IF(CNGE_2026_M1_Secc1_Sub1!$D146="","",CNGE_2026_M1_Secc1_Sub1!$D146)</f>
        <v/>
      </c>
      <c r="E2408" s="723"/>
      <c r="F2408" s="723"/>
      <c r="G2408" s="723"/>
      <c r="H2408" s="723"/>
      <c r="I2408" s="723"/>
      <c r="J2408" s="723"/>
      <c r="K2408" s="723"/>
      <c r="L2408" s="723"/>
      <c r="M2408" s="723"/>
      <c r="N2408" s="723"/>
      <c r="O2408" s="724"/>
      <c r="P2408" s="639"/>
      <c r="Q2408" s="639"/>
      <c r="R2408" s="639"/>
      <c r="S2408" s="639"/>
      <c r="T2408" s="639"/>
      <c r="U2408" s="639"/>
      <c r="V2408" s="639"/>
      <c r="W2408" s="639"/>
      <c r="X2408" s="639"/>
      <c r="Y2408" s="639"/>
      <c r="Z2408" s="639"/>
      <c r="AA2408" s="639"/>
      <c r="AB2408" s="639"/>
      <c r="AC2408" s="639"/>
      <c r="AD2408" s="639"/>
      <c r="AI2408">
        <f t="shared" si="1757"/>
        <v>0</v>
      </c>
      <c r="AJ2408">
        <f t="shared" si="1758"/>
        <v>0</v>
      </c>
      <c r="AK2408">
        <f t="shared" si="1759"/>
        <v>0</v>
      </c>
      <c r="AL2408">
        <f t="shared" si="1760"/>
        <v>0</v>
      </c>
      <c r="AM2408">
        <f t="shared" si="1761"/>
        <v>0</v>
      </c>
      <c r="AN2408">
        <f t="shared" si="1762"/>
        <v>0</v>
      </c>
      <c r="AO2408">
        <f t="shared" si="1763"/>
        <v>0</v>
      </c>
      <c r="AP2408">
        <f t="shared" si="1764"/>
        <v>0</v>
      </c>
      <c r="AQ2408">
        <f t="shared" si="1765"/>
        <v>0</v>
      </c>
      <c r="AR2408">
        <f t="shared" si="1766"/>
        <v>0</v>
      </c>
      <c r="AS2408">
        <f t="shared" si="1767"/>
        <v>0</v>
      </c>
      <c r="AT2408">
        <f t="shared" si="1768"/>
        <v>0</v>
      </c>
      <c r="AU2408">
        <f t="shared" si="1769"/>
        <v>0</v>
      </c>
      <c r="AV2408">
        <f t="shared" si="1770"/>
        <v>0</v>
      </c>
      <c r="AW2408">
        <f t="shared" si="1771"/>
        <v>0</v>
      </c>
      <c r="AX2408">
        <f t="shared" si="1772"/>
        <v>0</v>
      </c>
      <c r="AY2408">
        <f t="shared" si="1773"/>
        <v>0</v>
      </c>
      <c r="AZ2408">
        <f t="shared" si="1774"/>
        <v>0</v>
      </c>
      <c r="BA2408">
        <f t="shared" si="1775"/>
        <v>0</v>
      </c>
      <c r="BB2408">
        <f t="shared" si="1776"/>
        <v>0</v>
      </c>
    </row>
    <row r="2409" spans="3:54" ht="15" customHeight="1">
      <c r="C2409" s="74" t="s">
        <v>5332</v>
      </c>
      <c r="D2409" s="855" t="str">
        <f>IF(CNGE_2026_M1_Secc1_Sub1!$D147="","",CNGE_2026_M1_Secc1_Sub1!$D147)</f>
        <v/>
      </c>
      <c r="E2409" s="723"/>
      <c r="F2409" s="723"/>
      <c r="G2409" s="723"/>
      <c r="H2409" s="723"/>
      <c r="I2409" s="723"/>
      <c r="J2409" s="723"/>
      <c r="K2409" s="723"/>
      <c r="L2409" s="723"/>
      <c r="M2409" s="723"/>
      <c r="N2409" s="723"/>
      <c r="O2409" s="724"/>
      <c r="P2409" s="639"/>
      <c r="Q2409" s="639"/>
      <c r="R2409" s="639"/>
      <c r="S2409" s="639"/>
      <c r="T2409" s="639"/>
      <c r="U2409" s="639"/>
      <c r="V2409" s="639"/>
      <c r="W2409" s="639"/>
      <c r="X2409" s="639"/>
      <c r="Y2409" s="639"/>
      <c r="Z2409" s="639"/>
      <c r="AA2409" s="639"/>
      <c r="AB2409" s="639"/>
      <c r="AC2409" s="639"/>
      <c r="AD2409" s="639"/>
      <c r="AI2409">
        <f t="shared" si="1757"/>
        <v>0</v>
      </c>
      <c r="AJ2409">
        <f t="shared" si="1758"/>
        <v>0</v>
      </c>
      <c r="AK2409">
        <f t="shared" si="1759"/>
        <v>0</v>
      </c>
      <c r="AL2409">
        <f t="shared" si="1760"/>
        <v>0</v>
      </c>
      <c r="AM2409">
        <f t="shared" si="1761"/>
        <v>0</v>
      </c>
      <c r="AN2409">
        <f t="shared" si="1762"/>
        <v>0</v>
      </c>
      <c r="AO2409">
        <f t="shared" si="1763"/>
        <v>0</v>
      </c>
      <c r="AP2409">
        <f t="shared" si="1764"/>
        <v>0</v>
      </c>
      <c r="AQ2409">
        <f t="shared" si="1765"/>
        <v>0</v>
      </c>
      <c r="AR2409">
        <f t="shared" si="1766"/>
        <v>0</v>
      </c>
      <c r="AS2409">
        <f t="shared" si="1767"/>
        <v>0</v>
      </c>
      <c r="AT2409">
        <f t="shared" si="1768"/>
        <v>0</v>
      </c>
      <c r="AU2409">
        <f t="shared" si="1769"/>
        <v>0</v>
      </c>
      <c r="AV2409">
        <f t="shared" si="1770"/>
        <v>0</v>
      </c>
      <c r="AW2409">
        <f t="shared" si="1771"/>
        <v>0</v>
      </c>
      <c r="AX2409">
        <f t="shared" si="1772"/>
        <v>0</v>
      </c>
      <c r="AY2409">
        <f t="shared" si="1773"/>
        <v>0</v>
      </c>
      <c r="AZ2409">
        <f t="shared" si="1774"/>
        <v>0</v>
      </c>
      <c r="BA2409">
        <f t="shared" si="1775"/>
        <v>0</v>
      </c>
      <c r="BB2409">
        <f t="shared" si="1776"/>
        <v>0</v>
      </c>
    </row>
    <row r="2410" spans="3:54" ht="15" customHeight="1">
      <c r="C2410" s="74" t="s">
        <v>5334</v>
      </c>
      <c r="D2410" s="855" t="str">
        <f>IF(CNGE_2026_M1_Secc1_Sub1!$D148="","",CNGE_2026_M1_Secc1_Sub1!$D148)</f>
        <v/>
      </c>
      <c r="E2410" s="723"/>
      <c r="F2410" s="723"/>
      <c r="G2410" s="723"/>
      <c r="H2410" s="723"/>
      <c r="I2410" s="723"/>
      <c r="J2410" s="723"/>
      <c r="K2410" s="723"/>
      <c r="L2410" s="723"/>
      <c r="M2410" s="723"/>
      <c r="N2410" s="723"/>
      <c r="O2410" s="724"/>
      <c r="P2410" s="639"/>
      <c r="Q2410" s="639"/>
      <c r="R2410" s="639"/>
      <c r="S2410" s="639"/>
      <c r="T2410" s="639"/>
      <c r="U2410" s="639"/>
      <c r="V2410" s="639"/>
      <c r="W2410" s="639"/>
      <c r="X2410" s="639"/>
      <c r="Y2410" s="639"/>
      <c r="Z2410" s="639"/>
      <c r="AA2410" s="639"/>
      <c r="AB2410" s="639"/>
      <c r="AC2410" s="639"/>
      <c r="AD2410" s="639"/>
      <c r="AI2410">
        <f t="shared" si="1757"/>
        <v>0</v>
      </c>
      <c r="AJ2410">
        <f t="shared" si="1758"/>
        <v>0</v>
      </c>
      <c r="AK2410">
        <f t="shared" si="1759"/>
        <v>0</v>
      </c>
      <c r="AL2410">
        <f t="shared" si="1760"/>
        <v>0</v>
      </c>
      <c r="AM2410">
        <f t="shared" si="1761"/>
        <v>0</v>
      </c>
      <c r="AN2410">
        <f t="shared" si="1762"/>
        <v>0</v>
      </c>
      <c r="AO2410">
        <f t="shared" si="1763"/>
        <v>0</v>
      </c>
      <c r="AP2410">
        <f t="shared" si="1764"/>
        <v>0</v>
      </c>
      <c r="AQ2410">
        <f t="shared" si="1765"/>
        <v>0</v>
      </c>
      <c r="AR2410">
        <f t="shared" si="1766"/>
        <v>0</v>
      </c>
      <c r="AS2410">
        <f t="shared" si="1767"/>
        <v>0</v>
      </c>
      <c r="AT2410">
        <f t="shared" si="1768"/>
        <v>0</v>
      </c>
      <c r="AU2410">
        <f t="shared" si="1769"/>
        <v>0</v>
      </c>
      <c r="AV2410">
        <f t="shared" si="1770"/>
        <v>0</v>
      </c>
      <c r="AW2410">
        <f t="shared" si="1771"/>
        <v>0</v>
      </c>
      <c r="AX2410">
        <f t="shared" si="1772"/>
        <v>0</v>
      </c>
      <c r="AY2410">
        <f t="shared" si="1773"/>
        <v>0</v>
      </c>
      <c r="AZ2410">
        <f t="shared" si="1774"/>
        <v>0</v>
      </c>
      <c r="BA2410">
        <f t="shared" si="1775"/>
        <v>0</v>
      </c>
      <c r="BB2410">
        <f t="shared" si="1776"/>
        <v>0</v>
      </c>
    </row>
    <row r="2411" spans="3:54" ht="15" customHeight="1">
      <c r="C2411" s="74" t="s">
        <v>5336</v>
      </c>
      <c r="D2411" s="855" t="str">
        <f>IF(CNGE_2026_M1_Secc1_Sub1!$D149="","",CNGE_2026_M1_Secc1_Sub1!$D149)</f>
        <v/>
      </c>
      <c r="E2411" s="723"/>
      <c r="F2411" s="723"/>
      <c r="G2411" s="723"/>
      <c r="H2411" s="723"/>
      <c r="I2411" s="723"/>
      <c r="J2411" s="723"/>
      <c r="K2411" s="723"/>
      <c r="L2411" s="723"/>
      <c r="M2411" s="723"/>
      <c r="N2411" s="723"/>
      <c r="O2411" s="724"/>
      <c r="P2411" s="639"/>
      <c r="Q2411" s="639"/>
      <c r="R2411" s="639"/>
      <c r="S2411" s="639"/>
      <c r="T2411" s="639"/>
      <c r="U2411" s="639"/>
      <c r="V2411" s="639"/>
      <c r="W2411" s="639"/>
      <c r="X2411" s="639"/>
      <c r="Y2411" s="639"/>
      <c r="Z2411" s="639"/>
      <c r="AA2411" s="639"/>
      <c r="AB2411" s="639"/>
      <c r="AC2411" s="639"/>
      <c r="AD2411" s="639"/>
      <c r="AI2411">
        <f t="shared" si="1757"/>
        <v>0</v>
      </c>
      <c r="AJ2411">
        <f t="shared" si="1758"/>
        <v>0</v>
      </c>
      <c r="AK2411">
        <f t="shared" si="1759"/>
        <v>0</v>
      </c>
      <c r="AL2411">
        <f t="shared" si="1760"/>
        <v>0</v>
      </c>
      <c r="AM2411">
        <f t="shared" si="1761"/>
        <v>0</v>
      </c>
      <c r="AN2411">
        <f t="shared" si="1762"/>
        <v>0</v>
      </c>
      <c r="AO2411">
        <f t="shared" si="1763"/>
        <v>0</v>
      </c>
      <c r="AP2411">
        <f t="shared" si="1764"/>
        <v>0</v>
      </c>
      <c r="AQ2411">
        <f t="shared" si="1765"/>
        <v>0</v>
      </c>
      <c r="AR2411">
        <f t="shared" si="1766"/>
        <v>0</v>
      </c>
      <c r="AS2411">
        <f t="shared" si="1767"/>
        <v>0</v>
      </c>
      <c r="AT2411">
        <f t="shared" si="1768"/>
        <v>0</v>
      </c>
      <c r="AU2411">
        <f t="shared" si="1769"/>
        <v>0</v>
      </c>
      <c r="AV2411">
        <f t="shared" si="1770"/>
        <v>0</v>
      </c>
      <c r="AW2411">
        <f t="shared" si="1771"/>
        <v>0</v>
      </c>
      <c r="AX2411">
        <f t="shared" si="1772"/>
        <v>0</v>
      </c>
      <c r="AY2411">
        <f t="shared" si="1773"/>
        <v>0</v>
      </c>
      <c r="AZ2411">
        <f t="shared" si="1774"/>
        <v>0</v>
      </c>
      <c r="BA2411">
        <f t="shared" si="1775"/>
        <v>0</v>
      </c>
      <c r="BB2411">
        <f t="shared" si="1776"/>
        <v>0</v>
      </c>
    </row>
    <row r="2412" spans="3:54" ht="15" customHeight="1">
      <c r="C2412" s="74" t="s">
        <v>5338</v>
      </c>
      <c r="D2412" s="855" t="str">
        <f>IF(CNGE_2026_M1_Secc1_Sub1!$D150="","",CNGE_2026_M1_Secc1_Sub1!$D150)</f>
        <v/>
      </c>
      <c r="E2412" s="723"/>
      <c r="F2412" s="723"/>
      <c r="G2412" s="723"/>
      <c r="H2412" s="723"/>
      <c r="I2412" s="723"/>
      <c r="J2412" s="723"/>
      <c r="K2412" s="723"/>
      <c r="L2412" s="723"/>
      <c r="M2412" s="723"/>
      <c r="N2412" s="723"/>
      <c r="O2412" s="724"/>
      <c r="P2412" s="639"/>
      <c r="Q2412" s="639"/>
      <c r="R2412" s="639"/>
      <c r="S2412" s="639"/>
      <c r="T2412" s="639"/>
      <c r="U2412" s="639"/>
      <c r="V2412" s="639"/>
      <c r="W2412" s="639"/>
      <c r="X2412" s="639"/>
      <c r="Y2412" s="639"/>
      <c r="Z2412" s="639"/>
      <c r="AA2412" s="639"/>
      <c r="AB2412" s="639"/>
      <c r="AC2412" s="639"/>
      <c r="AD2412" s="639"/>
      <c r="AI2412">
        <f t="shared" si="1757"/>
        <v>0</v>
      </c>
      <c r="AJ2412">
        <f t="shared" si="1758"/>
        <v>0</v>
      </c>
      <c r="AK2412">
        <f t="shared" si="1759"/>
        <v>0</v>
      </c>
      <c r="AL2412">
        <f t="shared" si="1760"/>
        <v>0</v>
      </c>
      <c r="AM2412">
        <f t="shared" si="1761"/>
        <v>0</v>
      </c>
      <c r="AN2412">
        <f t="shared" si="1762"/>
        <v>0</v>
      </c>
      <c r="AO2412">
        <f t="shared" si="1763"/>
        <v>0</v>
      </c>
      <c r="AP2412">
        <f t="shared" si="1764"/>
        <v>0</v>
      </c>
      <c r="AQ2412">
        <f t="shared" si="1765"/>
        <v>0</v>
      </c>
      <c r="AR2412">
        <f t="shared" si="1766"/>
        <v>0</v>
      </c>
      <c r="AS2412">
        <f t="shared" si="1767"/>
        <v>0</v>
      </c>
      <c r="AT2412">
        <f t="shared" si="1768"/>
        <v>0</v>
      </c>
      <c r="AU2412">
        <f t="shared" si="1769"/>
        <v>0</v>
      </c>
      <c r="AV2412">
        <f t="shared" si="1770"/>
        <v>0</v>
      </c>
      <c r="AW2412">
        <f t="shared" si="1771"/>
        <v>0</v>
      </c>
      <c r="AX2412">
        <f t="shared" si="1772"/>
        <v>0</v>
      </c>
      <c r="AY2412">
        <f t="shared" si="1773"/>
        <v>0</v>
      </c>
      <c r="AZ2412">
        <f t="shared" si="1774"/>
        <v>0</v>
      </c>
      <c r="BA2412">
        <f t="shared" si="1775"/>
        <v>0</v>
      </c>
      <c r="BB2412">
        <f t="shared" si="1776"/>
        <v>0</v>
      </c>
    </row>
    <row r="2413" spans="3:54" ht="15" customHeight="1">
      <c r="C2413" s="74" t="s">
        <v>5340</v>
      </c>
      <c r="D2413" s="855" t="str">
        <f>IF(CNGE_2026_M1_Secc1_Sub1!$D151="","",CNGE_2026_M1_Secc1_Sub1!$D151)</f>
        <v/>
      </c>
      <c r="E2413" s="723"/>
      <c r="F2413" s="723"/>
      <c r="G2413" s="723"/>
      <c r="H2413" s="723"/>
      <c r="I2413" s="723"/>
      <c r="J2413" s="723"/>
      <c r="K2413" s="723"/>
      <c r="L2413" s="723"/>
      <c r="M2413" s="723"/>
      <c r="N2413" s="723"/>
      <c r="O2413" s="724"/>
      <c r="P2413" s="639"/>
      <c r="Q2413" s="639"/>
      <c r="R2413" s="639"/>
      <c r="S2413" s="639"/>
      <c r="T2413" s="639"/>
      <c r="U2413" s="639"/>
      <c r="V2413" s="639"/>
      <c r="W2413" s="639"/>
      <c r="X2413" s="639"/>
      <c r="Y2413" s="639"/>
      <c r="Z2413" s="639"/>
      <c r="AA2413" s="639"/>
      <c r="AB2413" s="639"/>
      <c r="AC2413" s="639"/>
      <c r="AD2413" s="639"/>
      <c r="AI2413">
        <f t="shared" si="1757"/>
        <v>0</v>
      </c>
      <c r="AJ2413">
        <f t="shared" si="1758"/>
        <v>0</v>
      </c>
      <c r="AK2413">
        <f t="shared" si="1759"/>
        <v>0</v>
      </c>
      <c r="AL2413">
        <f t="shared" si="1760"/>
        <v>0</v>
      </c>
      <c r="AM2413">
        <f t="shared" si="1761"/>
        <v>0</v>
      </c>
      <c r="AN2413">
        <f t="shared" si="1762"/>
        <v>0</v>
      </c>
      <c r="AO2413">
        <f t="shared" si="1763"/>
        <v>0</v>
      </c>
      <c r="AP2413">
        <f t="shared" si="1764"/>
        <v>0</v>
      </c>
      <c r="AQ2413">
        <f t="shared" si="1765"/>
        <v>0</v>
      </c>
      <c r="AR2413">
        <f t="shared" si="1766"/>
        <v>0</v>
      </c>
      <c r="AS2413">
        <f t="shared" si="1767"/>
        <v>0</v>
      </c>
      <c r="AT2413">
        <f t="shared" si="1768"/>
        <v>0</v>
      </c>
      <c r="AU2413">
        <f t="shared" si="1769"/>
        <v>0</v>
      </c>
      <c r="AV2413">
        <f t="shared" si="1770"/>
        <v>0</v>
      </c>
      <c r="AW2413">
        <f t="shared" si="1771"/>
        <v>0</v>
      </c>
      <c r="AX2413">
        <f t="shared" si="1772"/>
        <v>0</v>
      </c>
      <c r="AY2413">
        <f t="shared" si="1773"/>
        <v>0</v>
      </c>
      <c r="AZ2413">
        <f t="shared" si="1774"/>
        <v>0</v>
      </c>
      <c r="BA2413">
        <f t="shared" si="1775"/>
        <v>0</v>
      </c>
      <c r="BB2413">
        <f t="shared" si="1776"/>
        <v>0</v>
      </c>
    </row>
    <row r="2414" spans="3:54" ht="15" customHeight="1">
      <c r="C2414" s="74" t="s">
        <v>5342</v>
      </c>
      <c r="D2414" s="855" t="str">
        <f>IF(CNGE_2026_M1_Secc1_Sub1!$D152="","",CNGE_2026_M1_Secc1_Sub1!$D152)</f>
        <v/>
      </c>
      <c r="E2414" s="723"/>
      <c r="F2414" s="723"/>
      <c r="G2414" s="723"/>
      <c r="H2414" s="723"/>
      <c r="I2414" s="723"/>
      <c r="J2414" s="723"/>
      <c r="K2414" s="723"/>
      <c r="L2414" s="723"/>
      <c r="M2414" s="723"/>
      <c r="N2414" s="723"/>
      <c r="O2414" s="724"/>
      <c r="P2414" s="639"/>
      <c r="Q2414" s="639"/>
      <c r="R2414" s="639"/>
      <c r="S2414" s="639"/>
      <c r="T2414" s="639"/>
      <c r="U2414" s="639"/>
      <c r="V2414" s="639"/>
      <c r="W2414" s="639"/>
      <c r="X2414" s="639"/>
      <c r="Y2414" s="639"/>
      <c r="Z2414" s="639"/>
      <c r="AA2414" s="639"/>
      <c r="AB2414" s="639"/>
      <c r="AC2414" s="639"/>
      <c r="AD2414" s="639"/>
      <c r="AI2414">
        <f t="shared" si="1757"/>
        <v>0</v>
      </c>
      <c r="AJ2414">
        <f t="shared" si="1758"/>
        <v>0</v>
      </c>
      <c r="AK2414">
        <f t="shared" si="1759"/>
        <v>0</v>
      </c>
      <c r="AL2414">
        <f t="shared" si="1760"/>
        <v>0</v>
      </c>
      <c r="AM2414">
        <f t="shared" si="1761"/>
        <v>0</v>
      </c>
      <c r="AN2414">
        <f t="shared" si="1762"/>
        <v>0</v>
      </c>
      <c r="AO2414">
        <f t="shared" si="1763"/>
        <v>0</v>
      </c>
      <c r="AP2414">
        <f t="shared" si="1764"/>
        <v>0</v>
      </c>
      <c r="AQ2414">
        <f t="shared" si="1765"/>
        <v>0</v>
      </c>
      <c r="AR2414">
        <f t="shared" si="1766"/>
        <v>0</v>
      </c>
      <c r="AS2414">
        <f t="shared" si="1767"/>
        <v>0</v>
      </c>
      <c r="AT2414">
        <f t="shared" si="1768"/>
        <v>0</v>
      </c>
      <c r="AU2414">
        <f t="shared" si="1769"/>
        <v>0</v>
      </c>
      <c r="AV2414">
        <f t="shared" si="1770"/>
        <v>0</v>
      </c>
      <c r="AW2414">
        <f t="shared" si="1771"/>
        <v>0</v>
      </c>
      <c r="AX2414">
        <f t="shared" si="1772"/>
        <v>0</v>
      </c>
      <c r="AY2414">
        <f t="shared" si="1773"/>
        <v>0</v>
      </c>
      <c r="AZ2414">
        <f t="shared" si="1774"/>
        <v>0</v>
      </c>
      <c r="BA2414">
        <f t="shared" si="1775"/>
        <v>0</v>
      </c>
      <c r="BB2414">
        <f t="shared" si="1776"/>
        <v>0</v>
      </c>
    </row>
    <row r="2415" spans="3:54" ht="15" customHeight="1">
      <c r="C2415" s="74" t="s">
        <v>5344</v>
      </c>
      <c r="D2415" s="855" t="str">
        <f>IF(CNGE_2026_M1_Secc1_Sub1!$D153="","",CNGE_2026_M1_Secc1_Sub1!$D153)</f>
        <v/>
      </c>
      <c r="E2415" s="723"/>
      <c r="F2415" s="723"/>
      <c r="G2415" s="723"/>
      <c r="H2415" s="723"/>
      <c r="I2415" s="723"/>
      <c r="J2415" s="723"/>
      <c r="K2415" s="723"/>
      <c r="L2415" s="723"/>
      <c r="M2415" s="723"/>
      <c r="N2415" s="723"/>
      <c r="O2415" s="724"/>
      <c r="P2415" s="639"/>
      <c r="Q2415" s="639"/>
      <c r="R2415" s="639"/>
      <c r="S2415" s="639"/>
      <c r="T2415" s="639"/>
      <c r="U2415" s="639"/>
      <c r="V2415" s="639"/>
      <c r="W2415" s="639"/>
      <c r="X2415" s="639"/>
      <c r="Y2415" s="639"/>
      <c r="Z2415" s="639"/>
      <c r="AA2415" s="639"/>
      <c r="AB2415" s="639"/>
      <c r="AC2415" s="639"/>
      <c r="AD2415" s="639"/>
      <c r="AI2415">
        <f t="shared" si="1757"/>
        <v>0</v>
      </c>
      <c r="AJ2415">
        <f t="shared" si="1758"/>
        <v>0</v>
      </c>
      <c r="AK2415">
        <f t="shared" si="1759"/>
        <v>0</v>
      </c>
      <c r="AL2415">
        <f t="shared" si="1760"/>
        <v>0</v>
      </c>
      <c r="AM2415">
        <f t="shared" si="1761"/>
        <v>0</v>
      </c>
      <c r="AN2415">
        <f t="shared" si="1762"/>
        <v>0</v>
      </c>
      <c r="AO2415">
        <f t="shared" si="1763"/>
        <v>0</v>
      </c>
      <c r="AP2415">
        <f t="shared" si="1764"/>
        <v>0</v>
      </c>
      <c r="AQ2415">
        <f t="shared" si="1765"/>
        <v>0</v>
      </c>
      <c r="AR2415">
        <f t="shared" si="1766"/>
        <v>0</v>
      </c>
      <c r="AS2415">
        <f t="shared" si="1767"/>
        <v>0</v>
      </c>
      <c r="AT2415">
        <f t="shared" si="1768"/>
        <v>0</v>
      </c>
      <c r="AU2415">
        <f t="shared" si="1769"/>
        <v>0</v>
      </c>
      <c r="AV2415">
        <f t="shared" si="1770"/>
        <v>0</v>
      </c>
      <c r="AW2415">
        <f t="shared" si="1771"/>
        <v>0</v>
      </c>
      <c r="AX2415">
        <f t="shared" si="1772"/>
        <v>0</v>
      </c>
      <c r="AY2415">
        <f t="shared" si="1773"/>
        <v>0</v>
      </c>
      <c r="AZ2415">
        <f t="shared" si="1774"/>
        <v>0</v>
      </c>
      <c r="BA2415">
        <f t="shared" si="1775"/>
        <v>0</v>
      </c>
      <c r="BB2415">
        <f t="shared" si="1776"/>
        <v>0</v>
      </c>
    </row>
    <row r="2416" spans="3:54" ht="15" customHeight="1">
      <c r="C2416" s="74" t="s">
        <v>5346</v>
      </c>
      <c r="D2416" s="855" t="str">
        <f>IF(CNGE_2026_M1_Secc1_Sub1!$D154="","",CNGE_2026_M1_Secc1_Sub1!$D154)</f>
        <v/>
      </c>
      <c r="E2416" s="723"/>
      <c r="F2416" s="723"/>
      <c r="G2416" s="723"/>
      <c r="H2416" s="723"/>
      <c r="I2416" s="723"/>
      <c r="J2416" s="723"/>
      <c r="K2416" s="723"/>
      <c r="L2416" s="723"/>
      <c r="M2416" s="723"/>
      <c r="N2416" s="723"/>
      <c r="O2416" s="724"/>
      <c r="P2416" s="639"/>
      <c r="Q2416" s="639"/>
      <c r="R2416" s="639"/>
      <c r="S2416" s="639"/>
      <c r="T2416" s="639"/>
      <c r="U2416" s="639"/>
      <c r="V2416" s="639"/>
      <c r="W2416" s="639"/>
      <c r="X2416" s="639"/>
      <c r="Y2416" s="639"/>
      <c r="Z2416" s="639"/>
      <c r="AA2416" s="639"/>
      <c r="AB2416" s="639"/>
      <c r="AC2416" s="639"/>
      <c r="AD2416" s="639"/>
      <c r="AI2416">
        <f t="shared" si="1757"/>
        <v>0</v>
      </c>
      <c r="AJ2416">
        <f t="shared" si="1758"/>
        <v>0</v>
      </c>
      <c r="AK2416">
        <f t="shared" si="1759"/>
        <v>0</v>
      </c>
      <c r="AL2416">
        <f t="shared" si="1760"/>
        <v>0</v>
      </c>
      <c r="AM2416">
        <f t="shared" si="1761"/>
        <v>0</v>
      </c>
      <c r="AN2416">
        <f t="shared" si="1762"/>
        <v>0</v>
      </c>
      <c r="AO2416">
        <f t="shared" si="1763"/>
        <v>0</v>
      </c>
      <c r="AP2416">
        <f t="shared" si="1764"/>
        <v>0</v>
      </c>
      <c r="AQ2416">
        <f t="shared" si="1765"/>
        <v>0</v>
      </c>
      <c r="AR2416">
        <f t="shared" si="1766"/>
        <v>0</v>
      </c>
      <c r="AS2416">
        <f t="shared" si="1767"/>
        <v>0</v>
      </c>
      <c r="AT2416">
        <f t="shared" si="1768"/>
        <v>0</v>
      </c>
      <c r="AU2416">
        <f t="shared" si="1769"/>
        <v>0</v>
      </c>
      <c r="AV2416">
        <f t="shared" si="1770"/>
        <v>0</v>
      </c>
      <c r="AW2416">
        <f t="shared" si="1771"/>
        <v>0</v>
      </c>
      <c r="AX2416">
        <f t="shared" si="1772"/>
        <v>0</v>
      </c>
      <c r="AY2416">
        <f t="shared" si="1773"/>
        <v>0</v>
      </c>
      <c r="AZ2416">
        <f t="shared" si="1774"/>
        <v>0</v>
      </c>
      <c r="BA2416">
        <f t="shared" si="1775"/>
        <v>0</v>
      </c>
      <c r="BB2416">
        <f t="shared" si="1776"/>
        <v>0</v>
      </c>
    </row>
    <row r="2417" spans="1:54" ht="15" customHeight="1">
      <c r="C2417" s="74" t="s">
        <v>5348</v>
      </c>
      <c r="D2417" s="855" t="str">
        <f>IF(CNGE_2026_M1_Secc1_Sub1!$D155="","",CNGE_2026_M1_Secc1_Sub1!$D155)</f>
        <v/>
      </c>
      <c r="E2417" s="723"/>
      <c r="F2417" s="723"/>
      <c r="G2417" s="723"/>
      <c r="H2417" s="723"/>
      <c r="I2417" s="723"/>
      <c r="J2417" s="723"/>
      <c r="K2417" s="723"/>
      <c r="L2417" s="723"/>
      <c r="M2417" s="723"/>
      <c r="N2417" s="723"/>
      <c r="O2417" s="724"/>
      <c r="P2417" s="639"/>
      <c r="Q2417" s="639"/>
      <c r="R2417" s="639"/>
      <c r="S2417" s="639"/>
      <c r="T2417" s="639"/>
      <c r="U2417" s="639"/>
      <c r="V2417" s="639"/>
      <c r="W2417" s="639"/>
      <c r="X2417" s="639"/>
      <c r="Y2417" s="639"/>
      <c r="Z2417" s="639"/>
      <c r="AA2417" s="639"/>
      <c r="AB2417" s="639"/>
      <c r="AC2417" s="639"/>
      <c r="AD2417" s="639"/>
      <c r="AI2417">
        <f t="shared" si="1757"/>
        <v>0</v>
      </c>
      <c r="AJ2417">
        <f t="shared" si="1758"/>
        <v>0</v>
      </c>
      <c r="AK2417">
        <f t="shared" si="1759"/>
        <v>0</v>
      </c>
      <c r="AL2417">
        <f t="shared" si="1760"/>
        <v>0</v>
      </c>
      <c r="AM2417">
        <f t="shared" si="1761"/>
        <v>0</v>
      </c>
      <c r="AN2417">
        <f t="shared" si="1762"/>
        <v>0</v>
      </c>
      <c r="AO2417">
        <f t="shared" si="1763"/>
        <v>0</v>
      </c>
      <c r="AP2417">
        <f t="shared" si="1764"/>
        <v>0</v>
      </c>
      <c r="AQ2417">
        <f t="shared" si="1765"/>
        <v>0</v>
      </c>
      <c r="AR2417">
        <f t="shared" si="1766"/>
        <v>0</v>
      </c>
      <c r="AS2417">
        <f t="shared" si="1767"/>
        <v>0</v>
      </c>
      <c r="AT2417">
        <f t="shared" si="1768"/>
        <v>0</v>
      </c>
      <c r="AU2417">
        <f t="shared" si="1769"/>
        <v>0</v>
      </c>
      <c r="AV2417">
        <f t="shared" si="1770"/>
        <v>0</v>
      </c>
      <c r="AW2417">
        <f t="shared" si="1771"/>
        <v>0</v>
      </c>
      <c r="AX2417">
        <f t="shared" si="1772"/>
        <v>0</v>
      </c>
      <c r="AY2417">
        <f t="shared" si="1773"/>
        <v>0</v>
      </c>
      <c r="AZ2417">
        <f t="shared" si="1774"/>
        <v>0</v>
      </c>
      <c r="BA2417">
        <f t="shared" si="1775"/>
        <v>0</v>
      </c>
      <c r="BB2417">
        <f t="shared" si="1776"/>
        <v>0</v>
      </c>
    </row>
    <row r="2418" spans="1:54" ht="15" customHeight="1">
      <c r="C2418" s="74" t="s">
        <v>5350</v>
      </c>
      <c r="D2418" s="855" t="str">
        <f>IF(CNGE_2026_M1_Secc1_Sub1!$D156="","",CNGE_2026_M1_Secc1_Sub1!$D156)</f>
        <v/>
      </c>
      <c r="E2418" s="723"/>
      <c r="F2418" s="723"/>
      <c r="G2418" s="723"/>
      <c r="H2418" s="723"/>
      <c r="I2418" s="723"/>
      <c r="J2418" s="723"/>
      <c r="K2418" s="723"/>
      <c r="L2418" s="723"/>
      <c r="M2418" s="723"/>
      <c r="N2418" s="723"/>
      <c r="O2418" s="724"/>
      <c r="P2418" s="639"/>
      <c r="Q2418" s="639"/>
      <c r="R2418" s="639"/>
      <c r="S2418" s="639"/>
      <c r="T2418" s="639"/>
      <c r="U2418" s="639"/>
      <c r="V2418" s="639"/>
      <c r="W2418" s="639"/>
      <c r="X2418" s="639"/>
      <c r="Y2418" s="639"/>
      <c r="Z2418" s="639"/>
      <c r="AA2418" s="639"/>
      <c r="AB2418" s="639"/>
      <c r="AC2418" s="639"/>
      <c r="AD2418" s="639"/>
      <c r="AI2418">
        <f t="shared" si="1757"/>
        <v>0</v>
      </c>
      <c r="AJ2418">
        <f t="shared" si="1758"/>
        <v>0</v>
      </c>
      <c r="AK2418">
        <f t="shared" si="1759"/>
        <v>0</v>
      </c>
      <c r="AL2418">
        <f t="shared" si="1760"/>
        <v>0</v>
      </c>
      <c r="AM2418">
        <f t="shared" si="1761"/>
        <v>0</v>
      </c>
      <c r="AN2418">
        <f t="shared" si="1762"/>
        <v>0</v>
      </c>
      <c r="AO2418">
        <f t="shared" si="1763"/>
        <v>0</v>
      </c>
      <c r="AP2418">
        <f t="shared" si="1764"/>
        <v>0</v>
      </c>
      <c r="AQ2418">
        <f t="shared" si="1765"/>
        <v>0</v>
      </c>
      <c r="AR2418">
        <f t="shared" si="1766"/>
        <v>0</v>
      </c>
      <c r="AS2418">
        <f t="shared" si="1767"/>
        <v>0</v>
      </c>
      <c r="AT2418">
        <f t="shared" si="1768"/>
        <v>0</v>
      </c>
      <c r="AU2418">
        <f t="shared" si="1769"/>
        <v>0</v>
      </c>
      <c r="AV2418">
        <f t="shared" si="1770"/>
        <v>0</v>
      </c>
      <c r="AW2418">
        <f t="shared" si="1771"/>
        <v>0</v>
      </c>
      <c r="AX2418">
        <f t="shared" si="1772"/>
        <v>0</v>
      </c>
      <c r="AY2418">
        <f t="shared" si="1773"/>
        <v>0</v>
      </c>
      <c r="AZ2418">
        <f t="shared" si="1774"/>
        <v>0</v>
      </c>
      <c r="BA2418">
        <f t="shared" si="1775"/>
        <v>0</v>
      </c>
      <c r="BB2418">
        <f t="shared" si="1776"/>
        <v>0</v>
      </c>
    </row>
    <row r="2419" spans="1:54" ht="15" customHeight="1">
      <c r="C2419" s="74" t="s">
        <v>5352</v>
      </c>
      <c r="D2419" s="855" t="str">
        <f>IF(CNGE_2026_M1_Secc1_Sub1!$D157="","",CNGE_2026_M1_Secc1_Sub1!$D157)</f>
        <v/>
      </c>
      <c r="E2419" s="723"/>
      <c r="F2419" s="723"/>
      <c r="G2419" s="723"/>
      <c r="H2419" s="723"/>
      <c r="I2419" s="723"/>
      <c r="J2419" s="723"/>
      <c r="K2419" s="723"/>
      <c r="L2419" s="723"/>
      <c r="M2419" s="723"/>
      <c r="N2419" s="723"/>
      <c r="O2419" s="724"/>
      <c r="P2419" s="639"/>
      <c r="Q2419" s="639"/>
      <c r="R2419" s="639"/>
      <c r="S2419" s="639"/>
      <c r="T2419" s="639"/>
      <c r="U2419" s="639"/>
      <c r="V2419" s="639"/>
      <c r="W2419" s="639"/>
      <c r="X2419" s="639"/>
      <c r="Y2419" s="639"/>
      <c r="Z2419" s="639"/>
      <c r="AA2419" s="639"/>
      <c r="AB2419" s="639"/>
      <c r="AC2419" s="639"/>
      <c r="AD2419" s="639"/>
      <c r="AI2419">
        <f t="shared" si="1757"/>
        <v>0</v>
      </c>
      <c r="AJ2419">
        <f t="shared" si="1758"/>
        <v>0</v>
      </c>
      <c r="AK2419">
        <f t="shared" si="1759"/>
        <v>0</v>
      </c>
      <c r="AL2419">
        <f t="shared" si="1760"/>
        <v>0</v>
      </c>
      <c r="AM2419">
        <f t="shared" si="1761"/>
        <v>0</v>
      </c>
      <c r="AN2419">
        <f t="shared" si="1762"/>
        <v>0</v>
      </c>
      <c r="AO2419">
        <f t="shared" si="1763"/>
        <v>0</v>
      </c>
      <c r="AP2419">
        <f t="shared" si="1764"/>
        <v>0</v>
      </c>
      <c r="AQ2419">
        <f t="shared" si="1765"/>
        <v>0</v>
      </c>
      <c r="AR2419">
        <f t="shared" si="1766"/>
        <v>0</v>
      </c>
      <c r="AS2419">
        <f t="shared" si="1767"/>
        <v>0</v>
      </c>
      <c r="AT2419">
        <f t="shared" si="1768"/>
        <v>0</v>
      </c>
      <c r="AU2419">
        <f t="shared" si="1769"/>
        <v>0</v>
      </c>
      <c r="AV2419">
        <f t="shared" si="1770"/>
        <v>0</v>
      </c>
      <c r="AW2419">
        <f t="shared" si="1771"/>
        <v>0</v>
      </c>
      <c r="AX2419">
        <f t="shared" si="1772"/>
        <v>0</v>
      </c>
      <c r="AY2419">
        <f t="shared" si="1773"/>
        <v>0</v>
      </c>
      <c r="AZ2419">
        <f t="shared" si="1774"/>
        <v>0</v>
      </c>
      <c r="BA2419">
        <f t="shared" si="1775"/>
        <v>0</v>
      </c>
      <c r="BB2419">
        <f t="shared" si="1776"/>
        <v>0</v>
      </c>
    </row>
    <row r="2420" spans="1:54" ht="15" customHeight="1">
      <c r="C2420" s="74" t="s">
        <v>5354</v>
      </c>
      <c r="D2420" s="855" t="str">
        <f>IF(CNGE_2026_M1_Secc1_Sub1!$D158="","",CNGE_2026_M1_Secc1_Sub1!$D158)</f>
        <v/>
      </c>
      <c r="E2420" s="723"/>
      <c r="F2420" s="723"/>
      <c r="G2420" s="723"/>
      <c r="H2420" s="723"/>
      <c r="I2420" s="723"/>
      <c r="J2420" s="723"/>
      <c r="K2420" s="723"/>
      <c r="L2420" s="723"/>
      <c r="M2420" s="723"/>
      <c r="N2420" s="723"/>
      <c r="O2420" s="724"/>
      <c r="P2420" s="639"/>
      <c r="Q2420" s="639"/>
      <c r="R2420" s="639"/>
      <c r="S2420" s="639"/>
      <c r="T2420" s="639"/>
      <c r="U2420" s="639"/>
      <c r="V2420" s="639"/>
      <c r="W2420" s="639"/>
      <c r="X2420" s="639"/>
      <c r="Y2420" s="639"/>
      <c r="Z2420" s="639"/>
      <c r="AA2420" s="639"/>
      <c r="AB2420" s="639"/>
      <c r="AC2420" s="639"/>
      <c r="AD2420" s="639"/>
      <c r="AI2420">
        <f t="shared" si="1757"/>
        <v>0</v>
      </c>
      <c r="AJ2420">
        <f t="shared" si="1758"/>
        <v>0</v>
      </c>
      <c r="AK2420">
        <f t="shared" si="1759"/>
        <v>0</v>
      </c>
      <c r="AL2420">
        <f t="shared" si="1760"/>
        <v>0</v>
      </c>
      <c r="AM2420">
        <f t="shared" si="1761"/>
        <v>0</v>
      </c>
      <c r="AN2420">
        <f t="shared" si="1762"/>
        <v>0</v>
      </c>
      <c r="AO2420">
        <f t="shared" si="1763"/>
        <v>0</v>
      </c>
      <c r="AP2420">
        <f t="shared" si="1764"/>
        <v>0</v>
      </c>
      <c r="AQ2420">
        <f t="shared" si="1765"/>
        <v>0</v>
      </c>
      <c r="AR2420">
        <f t="shared" si="1766"/>
        <v>0</v>
      </c>
      <c r="AS2420">
        <f t="shared" si="1767"/>
        <v>0</v>
      </c>
      <c r="AT2420">
        <f t="shared" si="1768"/>
        <v>0</v>
      </c>
      <c r="AU2420">
        <f t="shared" si="1769"/>
        <v>0</v>
      </c>
      <c r="AV2420">
        <f t="shared" si="1770"/>
        <v>0</v>
      </c>
      <c r="AW2420">
        <f t="shared" si="1771"/>
        <v>0</v>
      </c>
      <c r="AX2420">
        <f t="shared" si="1772"/>
        <v>0</v>
      </c>
      <c r="AY2420">
        <f t="shared" si="1773"/>
        <v>0</v>
      </c>
      <c r="AZ2420">
        <f t="shared" si="1774"/>
        <v>0</v>
      </c>
      <c r="BA2420">
        <f t="shared" si="1775"/>
        <v>0</v>
      </c>
      <c r="BB2420">
        <f t="shared" si="1776"/>
        <v>0</v>
      </c>
    </row>
    <row r="2421" spans="1:54" ht="15" customHeight="1">
      <c r="C2421" s="74" t="s">
        <v>5356</v>
      </c>
      <c r="D2421" s="855" t="str">
        <f>IF(CNGE_2026_M1_Secc1_Sub1!$D159="","",CNGE_2026_M1_Secc1_Sub1!$D159)</f>
        <v/>
      </c>
      <c r="E2421" s="723"/>
      <c r="F2421" s="723"/>
      <c r="G2421" s="723"/>
      <c r="H2421" s="723"/>
      <c r="I2421" s="723"/>
      <c r="J2421" s="723"/>
      <c r="K2421" s="723"/>
      <c r="L2421" s="723"/>
      <c r="M2421" s="723"/>
      <c r="N2421" s="723"/>
      <c r="O2421" s="724"/>
      <c r="P2421" s="639"/>
      <c r="Q2421" s="639"/>
      <c r="R2421" s="639"/>
      <c r="S2421" s="639"/>
      <c r="T2421" s="639"/>
      <c r="U2421" s="639"/>
      <c r="V2421" s="639"/>
      <c r="W2421" s="639"/>
      <c r="X2421" s="639"/>
      <c r="Y2421" s="639"/>
      <c r="Z2421" s="639"/>
      <c r="AA2421" s="639"/>
      <c r="AB2421" s="639"/>
      <c r="AC2421" s="639"/>
      <c r="AD2421" s="639"/>
      <c r="AI2421">
        <f t="shared" si="1757"/>
        <v>0</v>
      </c>
      <c r="AJ2421">
        <f t="shared" si="1758"/>
        <v>0</v>
      </c>
      <c r="AK2421">
        <f t="shared" si="1759"/>
        <v>0</v>
      </c>
      <c r="AL2421">
        <f t="shared" si="1760"/>
        <v>0</v>
      </c>
      <c r="AM2421">
        <f t="shared" si="1761"/>
        <v>0</v>
      </c>
      <c r="AN2421">
        <f t="shared" si="1762"/>
        <v>0</v>
      </c>
      <c r="AO2421">
        <f t="shared" si="1763"/>
        <v>0</v>
      </c>
      <c r="AP2421">
        <f t="shared" si="1764"/>
        <v>0</v>
      </c>
      <c r="AQ2421">
        <f t="shared" si="1765"/>
        <v>0</v>
      </c>
      <c r="AR2421">
        <f t="shared" si="1766"/>
        <v>0</v>
      </c>
      <c r="AS2421">
        <f t="shared" si="1767"/>
        <v>0</v>
      </c>
      <c r="AT2421">
        <f t="shared" si="1768"/>
        <v>0</v>
      </c>
      <c r="AU2421">
        <f t="shared" si="1769"/>
        <v>0</v>
      </c>
      <c r="AV2421">
        <f t="shared" si="1770"/>
        <v>0</v>
      </c>
      <c r="AW2421">
        <f t="shared" si="1771"/>
        <v>0</v>
      </c>
      <c r="AX2421">
        <f t="shared" si="1772"/>
        <v>0</v>
      </c>
      <c r="AY2421">
        <f t="shared" si="1773"/>
        <v>0</v>
      </c>
      <c r="AZ2421">
        <f t="shared" si="1774"/>
        <v>0</v>
      </c>
      <c r="BA2421">
        <f t="shared" si="1775"/>
        <v>0</v>
      </c>
      <c r="BB2421">
        <f t="shared" si="1776"/>
        <v>0</v>
      </c>
    </row>
    <row r="2422" spans="1:54" ht="15" customHeight="1">
      <c r="C2422" s="74" t="s">
        <v>5358</v>
      </c>
      <c r="D2422" s="855" t="str">
        <f>IF(CNGE_2026_M1_Secc1_Sub1!$D160="","",CNGE_2026_M1_Secc1_Sub1!$D160)</f>
        <v/>
      </c>
      <c r="E2422" s="723"/>
      <c r="F2422" s="723"/>
      <c r="G2422" s="723"/>
      <c r="H2422" s="723"/>
      <c r="I2422" s="723"/>
      <c r="J2422" s="723"/>
      <c r="K2422" s="723"/>
      <c r="L2422" s="723"/>
      <c r="M2422" s="723"/>
      <c r="N2422" s="723"/>
      <c r="O2422" s="724"/>
      <c r="P2422" s="639"/>
      <c r="Q2422" s="639"/>
      <c r="R2422" s="639"/>
      <c r="S2422" s="639"/>
      <c r="T2422" s="639"/>
      <c r="U2422" s="639"/>
      <c r="V2422" s="639"/>
      <c r="W2422" s="639"/>
      <c r="X2422" s="639"/>
      <c r="Y2422" s="639"/>
      <c r="Z2422" s="639"/>
      <c r="AA2422" s="639"/>
      <c r="AB2422" s="639"/>
      <c r="AC2422" s="639"/>
      <c r="AD2422" s="639"/>
      <c r="AI2422">
        <f t="shared" si="1757"/>
        <v>0</v>
      </c>
      <c r="AJ2422">
        <f t="shared" si="1758"/>
        <v>0</v>
      </c>
      <c r="AK2422">
        <f t="shared" si="1759"/>
        <v>0</v>
      </c>
      <c r="AL2422">
        <f t="shared" si="1760"/>
        <v>0</v>
      </c>
      <c r="AM2422">
        <f t="shared" si="1761"/>
        <v>0</v>
      </c>
      <c r="AN2422">
        <f t="shared" si="1762"/>
        <v>0</v>
      </c>
      <c r="AO2422">
        <f t="shared" si="1763"/>
        <v>0</v>
      </c>
      <c r="AP2422">
        <f t="shared" si="1764"/>
        <v>0</v>
      </c>
      <c r="AQ2422">
        <f t="shared" si="1765"/>
        <v>0</v>
      </c>
      <c r="AR2422">
        <f t="shared" si="1766"/>
        <v>0</v>
      </c>
      <c r="AS2422">
        <f t="shared" si="1767"/>
        <v>0</v>
      </c>
      <c r="AT2422">
        <f t="shared" si="1768"/>
        <v>0</v>
      </c>
      <c r="AU2422">
        <f t="shared" si="1769"/>
        <v>0</v>
      </c>
      <c r="AV2422">
        <f t="shared" si="1770"/>
        <v>0</v>
      </c>
      <c r="AW2422">
        <f t="shared" si="1771"/>
        <v>0</v>
      </c>
      <c r="AX2422">
        <f t="shared" si="1772"/>
        <v>0</v>
      </c>
      <c r="AY2422">
        <f t="shared" si="1773"/>
        <v>0</v>
      </c>
      <c r="AZ2422">
        <f t="shared" si="1774"/>
        <v>0</v>
      </c>
      <c r="BA2422">
        <f t="shared" si="1775"/>
        <v>0</v>
      </c>
      <c r="BB2422">
        <f t="shared" si="1776"/>
        <v>0</v>
      </c>
    </row>
    <row r="2423" spans="1:54" ht="15" customHeight="1">
      <c r="P2423" s="461">
        <f t="shared" ref="P2423:AD2423" si="1777">IF(AND(SUM(P2303:P2422)=0,COUNTIF(P2303:P2422,"NS")&gt;0),"NS",IF(AND(SUM(P2303:P2422)=0,COUNTIF(P2303:P2422,0)&gt;0),0,IF(AND(SUM(P2303:P2422)=0,COUNTIF(P2303:P2422,"NA")&gt;0),"NA",SUM(P2303:P2422))))</f>
        <v>0</v>
      </c>
      <c r="Q2423" s="461">
        <f t="shared" si="1777"/>
        <v>0</v>
      </c>
      <c r="R2423" s="461">
        <f t="shared" si="1777"/>
        <v>0</v>
      </c>
      <c r="S2423" s="461">
        <f t="shared" si="1777"/>
        <v>0</v>
      </c>
      <c r="T2423" s="461">
        <f t="shared" si="1777"/>
        <v>0</v>
      </c>
      <c r="U2423" s="461">
        <f t="shared" si="1777"/>
        <v>0</v>
      </c>
      <c r="V2423" s="461">
        <f t="shared" si="1777"/>
        <v>0</v>
      </c>
      <c r="W2423" s="461">
        <f t="shared" si="1777"/>
        <v>0</v>
      </c>
      <c r="X2423" s="461">
        <f t="shared" si="1777"/>
        <v>0</v>
      </c>
      <c r="Y2423" s="461">
        <f t="shared" si="1777"/>
        <v>0</v>
      </c>
      <c r="Z2423" s="461">
        <f t="shared" si="1777"/>
        <v>0</v>
      </c>
      <c r="AA2423" s="461">
        <f t="shared" si="1777"/>
        <v>0</v>
      </c>
      <c r="AB2423" s="461">
        <f t="shared" si="1777"/>
        <v>0</v>
      </c>
      <c r="AC2423" s="461">
        <f t="shared" si="1777"/>
        <v>0</v>
      </c>
      <c r="AD2423" s="461">
        <f t="shared" si="1777"/>
        <v>0</v>
      </c>
      <c r="AL2423" s="242">
        <f>SUM(AL2303:AL2422)</f>
        <v>0</v>
      </c>
      <c r="AP2423" s="242">
        <f>SUM(AP2303:AP2422)</f>
        <v>0</v>
      </c>
      <c r="AT2423" s="242">
        <f>SUM(AT2303:AT2422)</f>
        <v>0</v>
      </c>
      <c r="AX2423" s="242">
        <f>SUM(AX2303:AX2422)</f>
        <v>0</v>
      </c>
      <c r="BB2423" s="242">
        <f>SUM(BB2303:BB2422)</f>
        <v>0</v>
      </c>
    </row>
    <row r="2424" spans="1:54" ht="15" customHeight="1">
      <c r="B2424" s="816" t="str">
        <f>AL2428</f>
        <v/>
      </c>
      <c r="C2424" s="816"/>
      <c r="D2424" s="816"/>
      <c r="E2424" s="816"/>
      <c r="F2424" s="816"/>
      <c r="G2424" s="816"/>
      <c r="H2424" s="816"/>
      <c r="I2424" s="816"/>
      <c r="J2424" s="816"/>
      <c r="K2424" s="816"/>
      <c r="L2424" s="816"/>
      <c r="M2424" s="816"/>
      <c r="N2424" s="816"/>
      <c r="O2424" s="816"/>
      <c r="P2424" s="816"/>
      <c r="Q2424" s="816"/>
      <c r="R2424" s="816"/>
      <c r="S2424" s="816"/>
      <c r="T2424" s="816"/>
      <c r="U2424" s="816"/>
      <c r="V2424" s="816"/>
      <c r="W2424" s="816"/>
      <c r="X2424" s="816"/>
      <c r="Y2424" s="816"/>
      <c r="Z2424" s="816"/>
      <c r="AA2424" s="816"/>
      <c r="AB2424" s="816"/>
      <c r="AC2424" s="816"/>
      <c r="AD2424" s="816"/>
      <c r="AI2424" t="s">
        <v>5439</v>
      </c>
      <c r="AJ2424" s="243">
        <f>SUM(AL2297,AP2297,AT2297,AX2297,BB2297,AL2423,AP2423,AT2423,AX2423,BB2423)</f>
        <v>0</v>
      </c>
    </row>
    <row r="2425" spans="1:54" ht="45" customHeight="1">
      <c r="C2425" s="818" t="s">
        <v>5855</v>
      </c>
      <c r="D2425" s="799"/>
      <c r="E2425" s="799"/>
      <c r="F2425" s="728"/>
      <c r="G2425" s="714"/>
      <c r="H2425" s="714"/>
      <c r="I2425" s="714"/>
      <c r="J2425" s="714"/>
      <c r="K2425" s="714"/>
      <c r="L2425" s="714"/>
      <c r="M2425" s="714"/>
      <c r="N2425" s="714"/>
      <c r="O2425" s="714"/>
      <c r="P2425" s="714"/>
      <c r="Q2425" s="714"/>
      <c r="R2425" s="714"/>
      <c r="S2425" s="714"/>
      <c r="T2425" s="714"/>
      <c r="U2425" s="714"/>
      <c r="V2425" s="714"/>
      <c r="W2425" s="714"/>
      <c r="X2425" s="714"/>
      <c r="Y2425" s="714"/>
      <c r="Z2425" s="714"/>
      <c r="AA2425" s="714"/>
      <c r="AB2425" s="714"/>
      <c r="AC2425" s="714"/>
      <c r="AD2425" s="805"/>
      <c r="AG2425" s="618" t="str">
        <f>SUBSTITUTE( SUBSTITUTE( SUBSTITUTE( SUBSTITUTE( SUBSTITUTE( SUBSTITUTE( SUBSTITUTE( SUBSTITUTE( SUBSTITUTE( SUBSTITUTE(F2425, "á", "a"), "é", "e"), "í", "i"), "ó", "o"), "ú", "u"), "Á", "A"), "É", "E"), "Í", "I"), "Ó", "O"), "Ú", "U")</f>
        <v/>
      </c>
    </row>
    <row r="2426" spans="1:54" ht="15" customHeight="1">
      <c r="B2426" s="797" t="str">
        <f>IF(AND(BV2177&gt;0,F2425=""),"Ha registrado un número mayor a cero en la col. Otra causa de conclusión debe anotar el nombre de dicha(s) causa(s) de conclusión ","")</f>
        <v/>
      </c>
      <c r="C2426" s="797"/>
      <c r="D2426" s="797"/>
      <c r="E2426" s="797"/>
      <c r="F2426" s="797"/>
      <c r="G2426" s="797"/>
      <c r="H2426" s="797"/>
      <c r="I2426" s="797"/>
      <c r="J2426" s="797"/>
      <c r="K2426" s="797"/>
      <c r="L2426" s="797"/>
      <c r="M2426" s="797"/>
      <c r="N2426" s="797"/>
      <c r="O2426" s="797"/>
      <c r="P2426" s="797"/>
      <c r="Q2426" s="797"/>
      <c r="R2426" s="797"/>
      <c r="S2426" s="797"/>
      <c r="T2426" s="797"/>
      <c r="U2426" s="797"/>
      <c r="V2426" s="797"/>
      <c r="W2426" s="797"/>
      <c r="X2426" s="797"/>
      <c r="Y2426" s="797"/>
      <c r="Z2426" s="797"/>
      <c r="AA2426" s="797"/>
      <c r="AB2426" s="797"/>
      <c r="AC2426" s="797"/>
      <c r="AD2426" s="797"/>
      <c r="AE2426" s="632"/>
      <c r="AI2426" s="848" t="s">
        <v>5856</v>
      </c>
      <c r="AJ2426" s="848"/>
      <c r="AK2426" s="848"/>
      <c r="AL2426" s="848"/>
    </row>
    <row r="2427" spans="1:54" ht="24" customHeight="1">
      <c r="C2427" s="828" t="s">
        <v>5408</v>
      </c>
      <c r="D2427" s="799"/>
      <c r="E2427" s="799"/>
      <c r="F2427" s="799"/>
      <c r="G2427" s="799"/>
      <c r="H2427" s="799"/>
      <c r="I2427" s="799"/>
      <c r="J2427" s="799"/>
      <c r="K2427" s="799"/>
      <c r="L2427" s="799"/>
      <c r="M2427" s="799"/>
      <c r="N2427" s="799"/>
      <c r="O2427" s="799"/>
      <c r="P2427" s="799"/>
      <c r="Q2427" s="799"/>
      <c r="R2427" s="799"/>
      <c r="S2427" s="799"/>
      <c r="T2427" s="799"/>
      <c r="U2427" s="799"/>
      <c r="V2427" s="799"/>
      <c r="W2427" s="799"/>
      <c r="X2427" s="799"/>
      <c r="Y2427" s="799"/>
      <c r="Z2427" s="799"/>
      <c r="AA2427" s="799"/>
      <c r="AB2427" s="799"/>
      <c r="AC2427" s="799"/>
      <c r="AD2427" s="799"/>
      <c r="AI2427" s="659" t="s">
        <v>5109</v>
      </c>
      <c r="AJ2427" s="660" t="s">
        <v>5110</v>
      </c>
      <c r="AK2427" s="660" t="s">
        <v>5111</v>
      </c>
      <c r="AL2427" s="660" t="s">
        <v>5112</v>
      </c>
    </row>
    <row r="2428" spans="1:54" ht="60" customHeight="1">
      <c r="C2428" s="918"/>
      <c r="D2428" s="919"/>
      <c r="E2428" s="919"/>
      <c r="F2428" s="919"/>
      <c r="G2428" s="919"/>
      <c r="H2428" s="919"/>
      <c r="I2428" s="919"/>
      <c r="J2428" s="919"/>
      <c r="K2428" s="919"/>
      <c r="L2428" s="919"/>
      <c r="M2428" s="919"/>
      <c r="N2428" s="919"/>
      <c r="O2428" s="919"/>
      <c r="P2428" s="919"/>
      <c r="Q2428" s="919"/>
      <c r="R2428" s="919"/>
      <c r="S2428" s="919"/>
      <c r="T2428" s="919"/>
      <c r="U2428" s="919"/>
      <c r="V2428" s="919"/>
      <c r="W2428" s="919"/>
      <c r="X2428" s="919"/>
      <c r="Y2428" s="919"/>
      <c r="Z2428" s="919"/>
      <c r="AA2428" s="919"/>
      <c r="AB2428" s="919"/>
      <c r="AC2428" s="919"/>
      <c r="AD2428" s="920"/>
      <c r="AI2428" s="619" t="s">
        <v>5857</v>
      </c>
      <c r="AJ2428" s="619" t="s">
        <v>5846</v>
      </c>
      <c r="AK2428" s="624" t="str" cm="1">
        <f t="array" ref="AK2428">IF(AG2425&lt;&gt;"",_xlfn.TEXTJOIN(" / ", TRUE, _xlfn.UNIQUE(IF($AI$2428:$AI$2434&lt;&gt;"",IF(ISNUMBER(SEARCH(AG2425, $AI$2428:$AI$2434)) + (_xlfn.MAP($AI$2428:$AI$2434, _xlfn.LAMBDA(_xlpm.r, SUM(--ISNUMBER(SEARCH(_xlfn.TEXTSPLIT(_xlpm.r, ","), AG2425))))))&gt;0,$AJ$2428:$AJ$2434, ""), ""))), "")</f>
        <v/>
      </c>
      <c r="AL2428" s="1" t="str">
        <f>IF(AK2428 = "", "", "Alerta: Revise el texto ingresado en el Especifique ya que podria existir en las opciones resaltadas en amarillo")</f>
        <v/>
      </c>
    </row>
    <row r="2429" spans="1:54" ht="15" customHeight="1">
      <c r="A2429" s="30"/>
      <c r="B2429" s="843" t="str">
        <f>BU2297</f>
        <v/>
      </c>
      <c r="C2429" s="678"/>
      <c r="D2429" s="678"/>
      <c r="E2429" s="678"/>
      <c r="F2429" s="678"/>
      <c r="G2429" s="678"/>
      <c r="H2429" s="678"/>
      <c r="I2429" s="678"/>
      <c r="J2429" s="678"/>
      <c r="K2429" s="678"/>
      <c r="L2429" s="678"/>
      <c r="M2429" s="678"/>
      <c r="N2429" s="678"/>
      <c r="O2429" s="678"/>
      <c r="P2429" s="678"/>
      <c r="Q2429" s="678"/>
      <c r="R2429" s="678"/>
      <c r="S2429" s="678"/>
      <c r="T2429" s="678"/>
      <c r="U2429" s="678"/>
      <c r="V2429" s="678"/>
      <c r="W2429" s="678"/>
      <c r="X2429" s="678"/>
      <c r="Y2429" s="678"/>
      <c r="Z2429" s="678"/>
      <c r="AA2429" s="678"/>
      <c r="AB2429" s="678"/>
      <c r="AC2429" s="678"/>
      <c r="AD2429" s="678"/>
      <c r="AI2429" s="619" t="s">
        <v>5858</v>
      </c>
      <c r="AJ2429" s="619" t="s">
        <v>5847</v>
      </c>
    </row>
    <row r="2430" spans="1:54" ht="15" customHeight="1">
      <c r="A2430" s="30"/>
      <c r="B2430" s="796" t="str">
        <f>IF(SUM(COUNTIF(P2177:AD2296,"NS"),COUNTIF(D2303:AD2422,"NS"))&lt;&gt;0,"Alerta: debido a que cuenta con registros NS, debe proporcionar una justificación en el area de comentarios al final de la pregunta","")</f>
        <v/>
      </c>
      <c r="C2430" s="796"/>
      <c r="D2430" s="796"/>
      <c r="E2430" s="796"/>
      <c r="F2430" s="796"/>
      <c r="G2430" s="796"/>
      <c r="H2430" s="796"/>
      <c r="I2430" s="796"/>
      <c r="J2430" s="796"/>
      <c r="K2430" s="796"/>
      <c r="L2430" s="796"/>
      <c r="M2430" s="796"/>
      <c r="N2430" s="796"/>
      <c r="O2430" s="796"/>
      <c r="P2430" s="796"/>
      <c r="Q2430" s="796"/>
      <c r="R2430" s="796"/>
      <c r="S2430" s="796"/>
      <c r="T2430" s="796"/>
      <c r="U2430" s="796"/>
      <c r="V2430" s="796"/>
      <c r="W2430" s="796"/>
      <c r="X2430" s="796"/>
      <c r="Y2430" s="796"/>
      <c r="Z2430" s="796"/>
      <c r="AA2430" s="796"/>
      <c r="AB2430" s="796"/>
      <c r="AC2430" s="796"/>
      <c r="AD2430" s="796"/>
      <c r="AI2430" s="619" t="s">
        <v>5859</v>
      </c>
      <c r="AJ2430" s="619" t="s">
        <v>5848</v>
      </c>
    </row>
    <row r="2431" spans="1:54" ht="15" customHeight="1">
      <c r="A2431" s="30"/>
      <c r="B2431" s="797" t="str">
        <f>BQ2297</f>
        <v/>
      </c>
      <c r="C2431" s="797"/>
      <c r="D2431" s="797"/>
      <c r="E2431" s="797"/>
      <c r="F2431" s="797"/>
      <c r="G2431" s="797"/>
      <c r="H2431" s="797"/>
      <c r="I2431" s="797"/>
      <c r="J2431" s="797"/>
      <c r="K2431" s="797"/>
      <c r="L2431" s="797"/>
      <c r="M2431" s="797"/>
      <c r="N2431" s="797"/>
      <c r="O2431" s="797"/>
      <c r="P2431" s="797"/>
      <c r="Q2431" s="797"/>
      <c r="R2431" s="797"/>
      <c r="S2431" s="797"/>
      <c r="T2431" s="797"/>
      <c r="U2431" s="797"/>
      <c r="V2431" s="797"/>
      <c r="W2431" s="797"/>
      <c r="X2431" s="797"/>
      <c r="Y2431" s="797"/>
      <c r="Z2431" s="797"/>
      <c r="AA2431" s="797"/>
      <c r="AB2431" s="797"/>
      <c r="AC2431" s="797"/>
      <c r="AD2431" s="797"/>
      <c r="AI2431" s="619" t="s">
        <v>5860</v>
      </c>
      <c r="AJ2431" s="619" t="s">
        <v>5849</v>
      </c>
    </row>
    <row r="2432" spans="1:54" ht="15" customHeight="1">
      <c r="A2432" s="30"/>
      <c r="B2432" s="31"/>
      <c r="C2432" s="31"/>
      <c r="D2432" s="31"/>
      <c r="E2432" s="31"/>
      <c r="F2432" s="31"/>
      <c r="G2432" s="31"/>
      <c r="H2432" s="31"/>
      <c r="I2432" s="31"/>
      <c r="J2432" s="31"/>
      <c r="K2432" s="31"/>
      <c r="L2432" s="31"/>
      <c r="M2432" s="31"/>
      <c r="N2432" s="31"/>
      <c r="O2432" s="31"/>
      <c r="P2432" s="31"/>
      <c r="Q2432" s="31"/>
      <c r="R2432" s="31"/>
      <c r="S2432" s="31"/>
      <c r="T2432" s="31"/>
      <c r="U2432" s="31"/>
      <c r="V2432" s="31"/>
      <c r="W2432" s="31"/>
      <c r="X2432" s="31"/>
      <c r="Y2432" s="31"/>
      <c r="Z2432" s="31"/>
      <c r="AA2432" s="31"/>
      <c r="AB2432" s="31"/>
      <c r="AC2432" s="31"/>
      <c r="AD2432" s="31"/>
      <c r="AI2432" s="619" t="s">
        <v>5861</v>
      </c>
      <c r="AJ2432" s="619" t="s">
        <v>5851</v>
      </c>
    </row>
    <row r="2433" spans="1:39" ht="15" customHeight="1">
      <c r="A2433" s="30"/>
      <c r="B2433" s="31"/>
      <c r="C2433" s="31"/>
      <c r="D2433" s="31"/>
      <c r="E2433" s="31"/>
      <c r="F2433" s="31"/>
      <c r="G2433" s="31"/>
      <c r="H2433" s="31"/>
      <c r="I2433" s="31"/>
      <c r="J2433" s="31"/>
      <c r="K2433" s="31"/>
      <c r="L2433" s="31"/>
      <c r="M2433" s="31"/>
      <c r="N2433" s="31"/>
      <c r="O2433" s="31"/>
      <c r="P2433" s="31"/>
      <c r="Q2433" s="31"/>
      <c r="R2433" s="31"/>
      <c r="S2433" s="31"/>
      <c r="T2433" s="31"/>
      <c r="U2433" s="31"/>
      <c r="V2433" s="31"/>
      <c r="W2433" s="31"/>
      <c r="X2433" s="31"/>
      <c r="Y2433" s="31"/>
      <c r="Z2433" s="31"/>
      <c r="AA2433" s="31"/>
      <c r="AB2433" s="31"/>
      <c r="AC2433" s="31"/>
      <c r="AD2433" s="31"/>
      <c r="AI2433" s="619" t="s">
        <v>5862</v>
      </c>
      <c r="AJ2433" s="580" t="s">
        <v>5852</v>
      </c>
    </row>
    <row r="2434" spans="1:39" ht="15" customHeight="1" thickBot="1">
      <c r="A2434" s="30"/>
      <c r="B2434" s="31"/>
      <c r="C2434" s="31"/>
      <c r="D2434" s="31"/>
      <c r="E2434" s="31"/>
      <c r="F2434" s="31"/>
      <c r="G2434" s="31"/>
      <c r="H2434" s="31"/>
      <c r="I2434" s="31"/>
      <c r="J2434" s="31"/>
      <c r="K2434" s="31"/>
      <c r="L2434" s="31"/>
      <c r="M2434" s="31"/>
      <c r="N2434" s="31"/>
      <c r="O2434" s="31"/>
      <c r="P2434" s="31"/>
      <c r="Q2434" s="31"/>
      <c r="R2434" s="31"/>
      <c r="S2434" s="31"/>
      <c r="T2434" s="31"/>
      <c r="U2434" s="31"/>
      <c r="V2434" s="31"/>
      <c r="W2434" s="31"/>
      <c r="X2434" s="31"/>
      <c r="Y2434" s="31"/>
      <c r="Z2434" s="31"/>
      <c r="AA2434" s="31"/>
      <c r="AB2434" s="31"/>
      <c r="AC2434" s="31"/>
      <c r="AD2434" s="31"/>
      <c r="AI2434" s="619" t="s">
        <v>5863</v>
      </c>
      <c r="AJ2434" s="619" t="s">
        <v>5853</v>
      </c>
    </row>
    <row r="2435" spans="1:39" ht="15" customHeight="1" thickBot="1">
      <c r="A2435" s="21"/>
      <c r="B2435" s="811" t="s">
        <v>5864</v>
      </c>
      <c r="C2435" s="720"/>
      <c r="D2435" s="720"/>
      <c r="E2435" s="720"/>
      <c r="F2435" s="720"/>
      <c r="G2435" s="720"/>
      <c r="H2435" s="720"/>
      <c r="I2435" s="720"/>
      <c r="J2435" s="720"/>
      <c r="K2435" s="720"/>
      <c r="L2435" s="720"/>
      <c r="M2435" s="720"/>
      <c r="N2435" s="720"/>
      <c r="O2435" s="720"/>
      <c r="P2435" s="720"/>
      <c r="Q2435" s="720"/>
      <c r="R2435" s="720"/>
      <c r="S2435" s="720"/>
      <c r="T2435" s="720"/>
      <c r="U2435" s="720"/>
      <c r="V2435" s="720"/>
      <c r="W2435" s="720"/>
      <c r="X2435" s="720"/>
      <c r="Y2435" s="720"/>
      <c r="Z2435" s="720"/>
      <c r="AA2435" s="720"/>
      <c r="AB2435" s="720"/>
      <c r="AC2435" s="720"/>
      <c r="AD2435" s="739"/>
      <c r="AI2435" s="13"/>
      <c r="AJ2435" s="63"/>
    </row>
    <row r="2436" spans="1:39" ht="15" customHeight="1">
      <c r="A2436" s="85"/>
      <c r="B2436" s="822" t="s">
        <v>5081</v>
      </c>
      <c r="C2436" s="817"/>
      <c r="D2436" s="817"/>
      <c r="E2436" s="817"/>
      <c r="F2436" s="817"/>
      <c r="G2436" s="817"/>
      <c r="H2436" s="817"/>
      <c r="I2436" s="817"/>
      <c r="J2436" s="817"/>
      <c r="K2436" s="817"/>
      <c r="L2436" s="817"/>
      <c r="M2436" s="817"/>
      <c r="N2436" s="817"/>
      <c r="O2436" s="817"/>
      <c r="P2436" s="817"/>
      <c r="Q2436" s="817"/>
      <c r="R2436" s="817"/>
      <c r="S2436" s="817"/>
      <c r="T2436" s="817"/>
      <c r="U2436" s="817"/>
      <c r="V2436" s="817"/>
      <c r="W2436" s="817"/>
      <c r="X2436" s="817"/>
      <c r="Y2436" s="817"/>
      <c r="Z2436" s="817"/>
      <c r="AA2436" s="817"/>
      <c r="AB2436" s="817"/>
      <c r="AC2436" s="817"/>
      <c r="AD2436" s="813"/>
      <c r="AI2436" s="13"/>
      <c r="AJ2436" s="63"/>
    </row>
    <row r="2437" spans="1:39" ht="36" customHeight="1">
      <c r="A2437" s="85"/>
      <c r="B2437" s="462"/>
      <c r="C2437" s="815" t="s">
        <v>5865</v>
      </c>
      <c r="D2437" s="799"/>
      <c r="E2437" s="799"/>
      <c r="F2437" s="799"/>
      <c r="G2437" s="799"/>
      <c r="H2437" s="799"/>
      <c r="I2437" s="799"/>
      <c r="J2437" s="799"/>
      <c r="K2437" s="799"/>
      <c r="L2437" s="799"/>
      <c r="M2437" s="799"/>
      <c r="N2437" s="799"/>
      <c r="O2437" s="799"/>
      <c r="P2437" s="799"/>
      <c r="Q2437" s="799"/>
      <c r="R2437" s="799"/>
      <c r="S2437" s="799"/>
      <c r="T2437" s="799"/>
      <c r="U2437" s="799"/>
      <c r="V2437" s="799"/>
      <c r="W2437" s="799"/>
      <c r="X2437" s="799"/>
      <c r="Y2437" s="799"/>
      <c r="Z2437" s="799"/>
      <c r="AA2437" s="799"/>
      <c r="AB2437" s="799"/>
      <c r="AC2437" s="799"/>
      <c r="AD2437" s="769"/>
      <c r="AI2437" s="13"/>
      <c r="AJ2437" s="63"/>
    </row>
    <row r="2438" spans="1:39" ht="15" customHeight="1">
      <c r="A2438" s="85"/>
      <c r="B2438" s="96"/>
      <c r="C2438" s="58"/>
      <c r="D2438" s="815" t="s">
        <v>5866</v>
      </c>
      <c r="E2438" s="799"/>
      <c r="F2438" s="799"/>
      <c r="G2438" s="799"/>
      <c r="H2438" s="799"/>
      <c r="I2438" s="799"/>
      <c r="J2438" s="799"/>
      <c r="K2438" s="799"/>
      <c r="L2438" s="799"/>
      <c r="M2438" s="799"/>
      <c r="N2438" s="799"/>
      <c r="O2438" s="799"/>
      <c r="P2438" s="799"/>
      <c r="Q2438" s="799"/>
      <c r="R2438" s="799"/>
      <c r="S2438" s="799"/>
      <c r="T2438" s="799"/>
      <c r="U2438" s="799"/>
      <c r="V2438" s="799"/>
      <c r="W2438" s="799"/>
      <c r="X2438" s="799"/>
      <c r="Y2438" s="799"/>
      <c r="Z2438" s="799"/>
      <c r="AA2438" s="799"/>
      <c r="AB2438" s="799"/>
      <c r="AC2438" s="799"/>
      <c r="AD2438" s="769"/>
      <c r="AI2438" s="13"/>
      <c r="AJ2438" s="63"/>
    </row>
    <row r="2439" spans="1:39" ht="36" customHeight="1">
      <c r="A2439" s="85"/>
      <c r="B2439" s="96"/>
      <c r="C2439" s="58"/>
      <c r="D2439" s="815" t="s">
        <v>5867</v>
      </c>
      <c r="E2439" s="799"/>
      <c r="F2439" s="799"/>
      <c r="G2439" s="799"/>
      <c r="H2439" s="799"/>
      <c r="I2439" s="799"/>
      <c r="J2439" s="799"/>
      <c r="K2439" s="799"/>
      <c r="L2439" s="799"/>
      <c r="M2439" s="799"/>
      <c r="N2439" s="799"/>
      <c r="O2439" s="799"/>
      <c r="P2439" s="799"/>
      <c r="Q2439" s="799"/>
      <c r="R2439" s="799"/>
      <c r="S2439" s="799"/>
      <c r="T2439" s="799"/>
      <c r="U2439" s="799"/>
      <c r="V2439" s="799"/>
      <c r="W2439" s="799"/>
      <c r="X2439" s="799"/>
      <c r="Y2439" s="799"/>
      <c r="Z2439" s="799"/>
      <c r="AA2439" s="799"/>
      <c r="AB2439" s="799"/>
      <c r="AC2439" s="799"/>
      <c r="AD2439" s="769"/>
      <c r="AI2439" s="13"/>
      <c r="AJ2439" s="63"/>
    </row>
    <row r="2440" spans="1:39" ht="24" customHeight="1">
      <c r="A2440" s="85"/>
      <c r="B2440" s="29"/>
      <c r="C2440" s="436"/>
      <c r="D2440" s="834" t="s">
        <v>5868</v>
      </c>
      <c r="E2440" s="781"/>
      <c r="F2440" s="781"/>
      <c r="G2440" s="781"/>
      <c r="H2440" s="781"/>
      <c r="I2440" s="781"/>
      <c r="J2440" s="781"/>
      <c r="K2440" s="781"/>
      <c r="L2440" s="781"/>
      <c r="M2440" s="781"/>
      <c r="N2440" s="781"/>
      <c r="O2440" s="781"/>
      <c r="P2440" s="781"/>
      <c r="Q2440" s="781"/>
      <c r="R2440" s="781"/>
      <c r="S2440" s="781"/>
      <c r="T2440" s="781"/>
      <c r="U2440" s="781"/>
      <c r="V2440" s="781"/>
      <c r="W2440" s="781"/>
      <c r="X2440" s="781"/>
      <c r="Y2440" s="781"/>
      <c r="Z2440" s="781"/>
      <c r="AA2440" s="781"/>
      <c r="AB2440" s="781"/>
      <c r="AC2440" s="781"/>
      <c r="AD2440" s="782"/>
      <c r="AI2440" s="13"/>
      <c r="AJ2440" s="63"/>
    </row>
    <row r="2441" spans="1:39" ht="15" customHeight="1">
      <c r="A2441" s="22"/>
      <c r="B2441" s="11"/>
      <c r="AI2441" s="13"/>
      <c r="AJ2441" s="63"/>
    </row>
    <row r="2442" spans="1:39" ht="24" customHeight="1">
      <c r="A2442" s="30" t="s">
        <v>5869</v>
      </c>
      <c r="B2442" s="890" t="s">
        <v>5870</v>
      </c>
      <c r="C2442" s="799"/>
      <c r="D2442" s="799"/>
      <c r="E2442" s="799"/>
      <c r="F2442" s="799"/>
      <c r="G2442" s="799"/>
      <c r="H2442" s="799"/>
      <c r="I2442" s="799"/>
      <c r="J2442" s="799"/>
      <c r="K2442" s="799"/>
      <c r="L2442" s="799"/>
      <c r="M2442" s="799"/>
      <c r="N2442" s="799"/>
      <c r="O2442" s="799"/>
      <c r="P2442" s="799"/>
      <c r="Q2442" s="799"/>
      <c r="R2442" s="799"/>
      <c r="S2442" s="799"/>
      <c r="T2442" s="799"/>
      <c r="U2442" s="799"/>
      <c r="V2442" s="799"/>
      <c r="W2442" s="799"/>
      <c r="X2442" s="799"/>
      <c r="Y2442" s="799"/>
      <c r="Z2442" s="799"/>
      <c r="AA2442" s="799"/>
      <c r="AB2442" s="799"/>
      <c r="AC2442" s="799"/>
      <c r="AD2442" s="799"/>
      <c r="AI2442" s="13"/>
      <c r="AJ2442" s="63"/>
    </row>
    <row r="2443" spans="1:39" ht="24" customHeight="1">
      <c r="A2443" s="30"/>
      <c r="B2443" s="97"/>
      <c r="C2443" s="831" t="s">
        <v>5871</v>
      </c>
      <c r="D2443" s="799"/>
      <c r="E2443" s="799"/>
      <c r="F2443" s="799"/>
      <c r="G2443" s="799"/>
      <c r="H2443" s="799"/>
      <c r="I2443" s="799"/>
      <c r="J2443" s="799"/>
      <c r="K2443" s="799"/>
      <c r="L2443" s="799"/>
      <c r="M2443" s="799"/>
      <c r="N2443" s="799"/>
      <c r="O2443" s="799"/>
      <c r="P2443" s="799"/>
      <c r="Q2443" s="799"/>
      <c r="R2443" s="799"/>
      <c r="S2443" s="799"/>
      <c r="T2443" s="799"/>
      <c r="U2443" s="799"/>
      <c r="V2443" s="799"/>
      <c r="W2443" s="799"/>
      <c r="X2443" s="799"/>
      <c r="Y2443" s="799"/>
      <c r="Z2443" s="799"/>
      <c r="AA2443" s="799"/>
      <c r="AB2443" s="799"/>
      <c r="AC2443" s="799"/>
      <c r="AD2443" s="799"/>
      <c r="AI2443" s="13"/>
      <c r="AJ2443" s="63"/>
    </row>
    <row r="2444" spans="1:39" ht="36" customHeight="1">
      <c r="A2444" s="30"/>
      <c r="B2444" s="97"/>
      <c r="C2444" s="831" t="s">
        <v>5872</v>
      </c>
      <c r="D2444" s="799"/>
      <c r="E2444" s="799"/>
      <c r="F2444" s="799"/>
      <c r="G2444" s="799"/>
      <c r="H2444" s="799"/>
      <c r="I2444" s="799"/>
      <c r="J2444" s="799"/>
      <c r="K2444" s="799"/>
      <c r="L2444" s="799"/>
      <c r="M2444" s="799"/>
      <c r="N2444" s="799"/>
      <c r="O2444" s="799"/>
      <c r="P2444" s="799"/>
      <c r="Q2444" s="799"/>
      <c r="R2444" s="799"/>
      <c r="S2444" s="799"/>
      <c r="T2444" s="799"/>
      <c r="U2444" s="799"/>
      <c r="V2444" s="799"/>
      <c r="W2444" s="799"/>
      <c r="X2444" s="799"/>
      <c r="Y2444" s="799"/>
      <c r="Z2444" s="799"/>
      <c r="AA2444" s="799"/>
      <c r="AB2444" s="799"/>
      <c r="AC2444" s="799"/>
      <c r="AD2444" s="799"/>
      <c r="AI2444" s="13"/>
      <c r="AJ2444" s="63"/>
    </row>
    <row r="2445" spans="1:39" ht="24" customHeight="1">
      <c r="A2445" s="30"/>
      <c r="B2445" s="97"/>
      <c r="C2445" s="828" t="s">
        <v>5873</v>
      </c>
      <c r="D2445" s="799"/>
      <c r="E2445" s="799"/>
      <c r="F2445" s="799"/>
      <c r="G2445" s="799"/>
      <c r="H2445" s="799"/>
      <c r="I2445" s="799"/>
      <c r="J2445" s="799"/>
      <c r="K2445" s="799"/>
      <c r="L2445" s="799"/>
      <c r="M2445" s="799"/>
      <c r="N2445" s="799"/>
      <c r="O2445" s="799"/>
      <c r="P2445" s="799"/>
      <c r="Q2445" s="799"/>
      <c r="R2445" s="799"/>
      <c r="S2445" s="799"/>
      <c r="T2445" s="799"/>
      <c r="U2445" s="799"/>
      <c r="V2445" s="799"/>
      <c r="W2445" s="799"/>
      <c r="X2445" s="799"/>
      <c r="Y2445" s="799"/>
      <c r="Z2445" s="799"/>
      <c r="AA2445" s="799"/>
      <c r="AB2445" s="799"/>
      <c r="AC2445" s="799"/>
      <c r="AD2445" s="799"/>
    </row>
    <row r="2446" spans="1:39" ht="15" customHeight="1">
      <c r="A2446" s="26"/>
      <c r="B2446" s="12"/>
      <c r="C2446" s="12"/>
      <c r="D2446" s="12"/>
      <c r="E2446" s="12"/>
      <c r="F2446" s="12"/>
      <c r="G2446" s="12"/>
      <c r="H2446" s="12"/>
      <c r="I2446" s="12"/>
      <c r="J2446" s="12"/>
      <c r="K2446" s="12"/>
      <c r="L2446" s="12"/>
      <c r="M2446" s="12"/>
      <c r="N2446" s="12"/>
      <c r="O2446" s="12"/>
      <c r="P2446" s="12"/>
      <c r="Q2446" s="12"/>
      <c r="R2446" s="12"/>
      <c r="S2446" s="12"/>
      <c r="T2446" s="12"/>
      <c r="U2446" s="12"/>
      <c r="V2446" s="12"/>
      <c r="W2446" s="12"/>
      <c r="X2446" s="12"/>
      <c r="Y2446" s="12"/>
      <c r="Z2446" s="12"/>
      <c r="AA2446" s="12"/>
      <c r="AB2446" s="12"/>
      <c r="AC2446" s="12"/>
      <c r="AD2446" s="12" t="s">
        <v>5874</v>
      </c>
      <c r="AG2446" s="391" t="s">
        <v>5667</v>
      </c>
      <c r="AI2446" s="13"/>
      <c r="AJ2446" s="13"/>
      <c r="AK2446" s="13"/>
      <c r="AL2446" s="13"/>
      <c r="AM2446" s="13"/>
    </row>
    <row r="2447" spans="1:39" ht="36" customHeight="1">
      <c r="A2447" s="26"/>
      <c r="B2447" s="12"/>
      <c r="C2447" s="820" t="s">
        <v>5875</v>
      </c>
      <c r="D2447" s="723"/>
      <c r="E2447" s="723"/>
      <c r="F2447" s="723"/>
      <c r="G2447" s="723"/>
      <c r="H2447" s="723"/>
      <c r="I2447" s="723"/>
      <c r="J2447" s="723"/>
      <c r="K2447" s="723"/>
      <c r="L2447" s="723"/>
      <c r="M2447" s="723"/>
      <c r="N2447" s="723"/>
      <c r="O2447" s="723"/>
      <c r="P2447" s="724"/>
      <c r="Q2447" s="820" t="s">
        <v>5876</v>
      </c>
      <c r="R2447" s="723"/>
      <c r="S2447" s="723"/>
      <c r="T2447" s="723"/>
      <c r="U2447" s="723"/>
      <c r="V2447" s="723"/>
      <c r="W2447" s="723"/>
      <c r="X2447" s="723"/>
      <c r="Y2447" s="723"/>
      <c r="Z2447" s="723"/>
      <c r="AA2447" s="723"/>
      <c r="AB2447" s="723"/>
      <c r="AC2447" s="723"/>
      <c r="AD2447" s="724"/>
      <c r="AG2447" s="391" t="s">
        <v>5877</v>
      </c>
      <c r="AH2447" s="615" t="s">
        <v>5121</v>
      </c>
      <c r="AI2447" s="625" t="s">
        <v>5108</v>
      </c>
      <c r="AJ2447" s="1"/>
      <c r="AK2447" s="1"/>
      <c r="AL2447" s="1"/>
      <c r="AM2447" s="1"/>
    </row>
    <row r="2448" spans="1:39" ht="15" customHeight="1">
      <c r="A2448" s="26"/>
      <c r="B2448" s="12"/>
      <c r="C2448" s="728"/>
      <c r="D2448" s="714"/>
      <c r="E2448" s="714"/>
      <c r="F2448" s="714"/>
      <c r="G2448" s="714"/>
      <c r="H2448" s="714"/>
      <c r="I2448" s="714"/>
      <c r="J2448" s="714"/>
      <c r="K2448" s="714"/>
      <c r="L2448" s="714"/>
      <c r="M2448" s="714"/>
      <c r="N2448" s="714"/>
      <c r="O2448" s="714"/>
      <c r="P2448" s="805"/>
      <c r="Q2448" s="847"/>
      <c r="R2448" s="714"/>
      <c r="S2448" s="714"/>
      <c r="T2448" s="714"/>
      <c r="U2448" s="714"/>
      <c r="V2448" s="714"/>
      <c r="W2448" s="714"/>
      <c r="X2448" s="714"/>
      <c r="Y2448" s="714"/>
      <c r="Z2448" s="714"/>
      <c r="AA2448" s="714"/>
      <c r="AB2448" s="714"/>
      <c r="AC2448" s="714"/>
      <c r="AD2448" s="805"/>
      <c r="AG2448" s="392">
        <f>IF(AND($C$2448&lt;&gt;"",$C$2448&lt;&gt;1,COUNTA(Q2448)&gt;0),1,IF(AND($C$2448="",COUNTA(Q2448)&gt;0),1,0))</f>
        <v>0</v>
      </c>
      <c r="AH2448" s="290">
        <f>IF(OR(AND(C2448&lt;&gt;1,COUNTA(Q2448)=0),AND(C2448=1,COUNTA(Q2448)=1)),0,IF(COUNTA(C2448:AD2448)=0,0,1))</f>
        <v>0</v>
      </c>
      <c r="AI2448" s="1" cm="1">
        <f t="array" aca="1" ref="AI2448" ca="1">IF(OR(Q2448=" ",AND(EXACT(UPPER(TRIM(SUBSTITUTE(Q2448,CHAR(160)," "))),TRIM(SUBSTITUTE(Q2448,CHAR(160)," "))),SUMPRODUCT(--ISNUMBER(MATCH(MID(TRIM(SUBSTITUTE(Q2448,CHAR(160)," ")),ROW(INDIRECT("1:"&amp;LEN(TRIM(SUBSTITUTE(Q2448,CHAR(160)," "))))),1),{"A","B","C","D","E","F","G","H","I","J","K","L","M","N","O","P","Q","R","S","T","U","V","W","X","Y","Z","Ñ","0","1","2","3","4","5","6","7","8","9"," "},0)))=LEN(TRIM(SUBSTITUTE(Q2448,CHAR(160)," "))))),0,1)</f>
        <v>0</v>
      </c>
      <c r="AJ2448" s="1"/>
      <c r="AK2448" s="1"/>
      <c r="AL2448" s="1"/>
      <c r="AM2448" s="1"/>
    </row>
    <row r="2449" spans="1:39" ht="15" customHeight="1">
      <c r="A2449" s="26"/>
      <c r="B2449" s="12"/>
      <c r="C2449" s="12"/>
      <c r="D2449" s="12"/>
      <c r="E2449" s="12"/>
      <c r="F2449" s="12"/>
      <c r="G2449" s="12"/>
      <c r="H2449" s="12"/>
      <c r="I2449" s="12"/>
      <c r="J2449" s="12"/>
      <c r="K2449" s="12"/>
      <c r="L2449" s="12"/>
      <c r="M2449" s="12"/>
      <c r="N2449" s="12"/>
      <c r="O2449" s="12"/>
      <c r="P2449" s="12"/>
      <c r="Q2449" s="12"/>
      <c r="R2449" s="12"/>
      <c r="S2449" s="12"/>
      <c r="T2449" s="12"/>
      <c r="U2449" s="12"/>
      <c r="V2449" s="12"/>
      <c r="W2449" s="12"/>
      <c r="X2449" s="12"/>
      <c r="Y2449" s="12"/>
      <c r="Z2449" s="12"/>
      <c r="AA2449" s="12"/>
      <c r="AB2449" s="12"/>
      <c r="AC2449" s="12"/>
      <c r="AD2449" s="12"/>
      <c r="AI2449" s="593"/>
      <c r="AJ2449" s="1"/>
      <c r="AK2449" s="593"/>
      <c r="AL2449" s="1"/>
      <c r="AM2449" s="593"/>
    </row>
    <row r="2450" spans="1:39" ht="24" customHeight="1">
      <c r="A2450" s="22"/>
      <c r="B2450" s="11"/>
      <c r="C2450" s="876" t="s">
        <v>5408</v>
      </c>
      <c r="D2450" s="802"/>
      <c r="E2450" s="802"/>
      <c r="F2450" s="802"/>
      <c r="G2450" s="802"/>
      <c r="H2450" s="802"/>
      <c r="I2450" s="802"/>
      <c r="J2450" s="802"/>
      <c r="K2450" s="802"/>
      <c r="L2450" s="802"/>
      <c r="M2450" s="802"/>
      <c r="N2450" s="802"/>
      <c r="O2450" s="802"/>
      <c r="P2450" s="802"/>
      <c r="Q2450" s="802"/>
      <c r="R2450" s="802"/>
      <c r="S2450" s="802"/>
      <c r="T2450" s="802"/>
      <c r="U2450" s="802"/>
      <c r="V2450" s="802"/>
      <c r="W2450" s="802"/>
      <c r="X2450" s="802"/>
      <c r="Y2450" s="802"/>
      <c r="Z2450" s="802"/>
      <c r="AA2450" s="802"/>
      <c r="AB2450" s="802"/>
      <c r="AC2450" s="802"/>
      <c r="AD2450" s="802"/>
      <c r="AI2450" s="1"/>
      <c r="AJ2450" s="1"/>
      <c r="AK2450" s="1"/>
      <c r="AL2450" s="1"/>
      <c r="AM2450" s="593"/>
    </row>
    <row r="2451" spans="1:39" ht="60" customHeight="1">
      <c r="A2451" s="22"/>
      <c r="B2451" s="11"/>
      <c r="C2451" s="878"/>
      <c r="D2451" s="879"/>
      <c r="E2451" s="879"/>
      <c r="F2451" s="879"/>
      <c r="G2451" s="879"/>
      <c r="H2451" s="879"/>
      <c r="I2451" s="879"/>
      <c r="J2451" s="879"/>
      <c r="K2451" s="879"/>
      <c r="L2451" s="879"/>
      <c r="M2451" s="879"/>
      <c r="N2451" s="879"/>
      <c r="O2451" s="879"/>
      <c r="P2451" s="879"/>
      <c r="Q2451" s="879"/>
      <c r="R2451" s="879"/>
      <c r="S2451" s="879"/>
      <c r="T2451" s="879"/>
      <c r="U2451" s="879"/>
      <c r="V2451" s="879"/>
      <c r="W2451" s="879"/>
      <c r="X2451" s="879"/>
      <c r="Y2451" s="879"/>
      <c r="Z2451" s="879"/>
      <c r="AA2451" s="879"/>
      <c r="AB2451" s="879"/>
      <c r="AC2451" s="879"/>
      <c r="AD2451" s="880"/>
    </row>
    <row r="2452" spans="1:39" ht="15" customHeight="1">
      <c r="A2452" s="22"/>
      <c r="B2452" s="843" t="str">
        <f>IF(AH2448&gt;0,"Favor de ingresar toda la información requerida en la pregunta ","")</f>
        <v/>
      </c>
      <c r="C2452" s="678"/>
      <c r="D2452" s="678"/>
      <c r="E2452" s="678"/>
      <c r="F2452" s="678"/>
      <c r="G2452" s="678"/>
      <c r="H2452" s="678"/>
      <c r="I2452" s="678"/>
      <c r="J2452" s="678"/>
      <c r="K2452" s="678"/>
      <c r="L2452" s="678"/>
      <c r="M2452" s="678"/>
      <c r="N2452" s="678"/>
      <c r="O2452" s="678"/>
      <c r="P2452" s="678"/>
      <c r="Q2452" s="678"/>
      <c r="R2452" s="678"/>
      <c r="S2452" s="678"/>
      <c r="T2452" s="678"/>
      <c r="U2452" s="678"/>
      <c r="V2452" s="678"/>
      <c r="W2452" s="678"/>
      <c r="X2452" s="678"/>
      <c r="Y2452" s="678"/>
      <c r="Z2452" s="678"/>
      <c r="AA2452" s="678"/>
      <c r="AB2452" s="678"/>
      <c r="AC2452" s="678"/>
      <c r="AD2452" s="678"/>
    </row>
    <row r="2453" spans="1:39" ht="15" customHeight="1">
      <c r="A2453" s="22"/>
      <c r="B2453" s="796" t="str">
        <f>IF(SUM(COUNTIF(Q2448:AD2448,"NS"))&lt;&gt;0,"Alerta: debido a que cuenta con registros NS, debe proporcionar una justificación en el area de comentarios al final de la pregunta","")</f>
        <v/>
      </c>
      <c r="C2453" s="796"/>
      <c r="D2453" s="796"/>
      <c r="E2453" s="796"/>
      <c r="F2453" s="796"/>
      <c r="G2453" s="796"/>
      <c r="H2453" s="796"/>
      <c r="I2453" s="796"/>
      <c r="J2453" s="796"/>
      <c r="K2453" s="796"/>
      <c r="L2453" s="796"/>
      <c r="M2453" s="796"/>
      <c r="N2453" s="796"/>
      <c r="O2453" s="796"/>
      <c r="P2453" s="796"/>
      <c r="Q2453" s="796"/>
      <c r="R2453" s="796"/>
      <c r="S2453" s="796"/>
      <c r="T2453" s="796"/>
      <c r="U2453" s="796"/>
      <c r="V2453" s="796"/>
      <c r="W2453" s="796"/>
      <c r="X2453" s="796"/>
      <c r="Y2453" s="796"/>
      <c r="Z2453" s="796"/>
      <c r="AA2453" s="796"/>
      <c r="AB2453" s="796"/>
      <c r="AC2453" s="796"/>
      <c r="AD2453" s="796"/>
    </row>
    <row r="2454" spans="1:39" ht="15" customHeight="1">
      <c r="A2454" s="22"/>
      <c r="B2454" s="797" t="str">
        <f>IF(AM2450&gt;0,"El nombre debe registrarse en mayúsculas, sin comillas ni signos de acentuación, puntuación, paréntesis y abreviaturas","")</f>
        <v/>
      </c>
      <c r="C2454" s="797"/>
      <c r="D2454" s="797"/>
      <c r="E2454" s="797"/>
      <c r="F2454" s="797"/>
      <c r="G2454" s="797"/>
      <c r="H2454" s="797"/>
      <c r="I2454" s="797"/>
      <c r="J2454" s="797"/>
      <c r="K2454" s="797"/>
      <c r="L2454" s="797"/>
      <c r="M2454" s="797"/>
      <c r="N2454" s="797"/>
      <c r="O2454" s="797"/>
      <c r="P2454" s="797"/>
      <c r="Q2454" s="797"/>
      <c r="R2454" s="797"/>
      <c r="S2454" s="797"/>
      <c r="T2454" s="797"/>
      <c r="U2454" s="797"/>
      <c r="V2454" s="797"/>
      <c r="W2454" s="797"/>
      <c r="X2454" s="797"/>
      <c r="Y2454" s="797"/>
      <c r="Z2454" s="797"/>
      <c r="AA2454" s="797"/>
      <c r="AB2454" s="797"/>
      <c r="AC2454" s="797"/>
      <c r="AD2454" s="797"/>
    </row>
    <row r="2455" spans="1:39" ht="15" customHeight="1">
      <c r="A2455" s="22"/>
      <c r="B2455" s="913" t="str">
        <f>IF(AG2448&gt;0,"Favor de verificar que no tenga información en celdas sombreadas","")</f>
        <v/>
      </c>
      <c r="C2455" s="799"/>
      <c r="D2455" s="799"/>
      <c r="E2455" s="799"/>
      <c r="F2455" s="799"/>
      <c r="G2455" s="799"/>
      <c r="H2455" s="799"/>
      <c r="I2455" s="799"/>
      <c r="J2455" s="799"/>
      <c r="K2455" s="799"/>
      <c r="L2455" s="799"/>
      <c r="M2455" s="799"/>
      <c r="N2455" s="799"/>
      <c r="O2455" s="799"/>
      <c r="P2455" s="799"/>
      <c r="Q2455" s="799"/>
      <c r="R2455" s="799"/>
      <c r="S2455" s="799"/>
      <c r="T2455" s="799"/>
      <c r="U2455" s="799"/>
      <c r="V2455" s="799"/>
      <c r="W2455" s="799"/>
      <c r="X2455" s="799"/>
      <c r="Y2455" s="799"/>
      <c r="Z2455" s="799"/>
      <c r="AA2455" s="799"/>
      <c r="AB2455" s="799"/>
      <c r="AC2455" s="799"/>
      <c r="AD2455" s="799"/>
    </row>
    <row r="2456" spans="1:39" ht="15" customHeight="1">
      <c r="A2456" s="22"/>
      <c r="B2456" s="11"/>
      <c r="C2456" s="6"/>
      <c r="D2456" s="6"/>
      <c r="E2456" s="6"/>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row>
    <row r="2457" spans="1:39" ht="15" customHeight="1">
      <c r="A2457" s="22"/>
      <c r="B2457" s="11"/>
      <c r="C2457" s="6"/>
      <c r="D2457" s="6"/>
      <c r="E2457" s="6"/>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row>
    <row r="2458" spans="1:39" ht="36" customHeight="1">
      <c r="A2458" s="30" t="s">
        <v>5878</v>
      </c>
      <c r="B2458" s="839" t="s">
        <v>5879</v>
      </c>
      <c r="C2458" s="799"/>
      <c r="D2458" s="799"/>
      <c r="E2458" s="799"/>
      <c r="F2458" s="799"/>
      <c r="G2458" s="799"/>
      <c r="H2458" s="799"/>
      <c r="I2458" s="799"/>
      <c r="J2458" s="799"/>
      <c r="K2458" s="799"/>
      <c r="L2458" s="799"/>
      <c r="M2458" s="799"/>
      <c r="N2458" s="799"/>
      <c r="O2458" s="799"/>
      <c r="P2458" s="799"/>
      <c r="Q2458" s="799"/>
      <c r="R2458" s="799"/>
      <c r="S2458" s="799"/>
      <c r="T2458" s="799"/>
      <c r="U2458" s="799"/>
      <c r="V2458" s="799"/>
      <c r="W2458" s="799"/>
      <c r="X2458" s="799"/>
      <c r="Y2458" s="799"/>
      <c r="Z2458" s="799"/>
      <c r="AA2458" s="799"/>
      <c r="AB2458" s="799"/>
      <c r="AC2458" s="799"/>
      <c r="AD2458" s="799"/>
    </row>
    <row r="2459" spans="1:39" ht="24" customHeight="1">
      <c r="A2459" s="30"/>
      <c r="B2459" s="31"/>
      <c r="C2459" s="798" t="s">
        <v>5880</v>
      </c>
      <c r="D2459" s="799"/>
      <c r="E2459" s="799"/>
      <c r="F2459" s="799"/>
      <c r="G2459" s="799"/>
      <c r="H2459" s="799"/>
      <c r="I2459" s="799"/>
      <c r="J2459" s="799"/>
      <c r="K2459" s="799"/>
      <c r="L2459" s="799"/>
      <c r="M2459" s="799"/>
      <c r="N2459" s="799"/>
      <c r="O2459" s="799"/>
      <c r="P2459" s="799"/>
      <c r="Q2459" s="799"/>
      <c r="R2459" s="799"/>
      <c r="S2459" s="799"/>
      <c r="T2459" s="799"/>
      <c r="U2459" s="799"/>
      <c r="V2459" s="799"/>
      <c r="W2459" s="799"/>
      <c r="X2459" s="799"/>
      <c r="Y2459" s="799"/>
      <c r="Z2459" s="799"/>
      <c r="AA2459" s="799"/>
      <c r="AB2459" s="799"/>
      <c r="AC2459" s="799"/>
      <c r="AD2459" s="799"/>
    </row>
    <row r="2460" spans="1:39" ht="24" customHeight="1">
      <c r="A2460" s="30"/>
      <c r="B2460" s="31"/>
      <c r="C2460" s="798" t="s">
        <v>5881</v>
      </c>
      <c r="D2460" s="799"/>
      <c r="E2460" s="799"/>
      <c r="F2460" s="799"/>
      <c r="G2460" s="799"/>
      <c r="H2460" s="799"/>
      <c r="I2460" s="799"/>
      <c r="J2460" s="799"/>
      <c r="K2460" s="799"/>
      <c r="L2460" s="799"/>
      <c r="M2460" s="799"/>
      <c r="N2460" s="799"/>
      <c r="O2460" s="799"/>
      <c r="P2460" s="799"/>
      <c r="Q2460" s="799"/>
      <c r="R2460" s="799"/>
      <c r="S2460" s="799"/>
      <c r="T2460" s="799"/>
      <c r="U2460" s="799"/>
      <c r="V2460" s="799"/>
      <c r="W2460" s="799"/>
      <c r="X2460" s="799"/>
      <c r="Y2460" s="799"/>
      <c r="Z2460" s="799"/>
      <c r="AA2460" s="799"/>
      <c r="AB2460" s="799"/>
      <c r="AC2460" s="799"/>
      <c r="AD2460" s="799"/>
    </row>
    <row r="2461" spans="1:39" ht="24" customHeight="1">
      <c r="A2461" s="30"/>
      <c r="B2461" s="31"/>
      <c r="C2461" s="828" t="s">
        <v>5882</v>
      </c>
      <c r="D2461" s="799"/>
      <c r="E2461" s="799"/>
      <c r="F2461" s="799"/>
      <c r="G2461" s="799"/>
      <c r="H2461" s="799"/>
      <c r="I2461" s="799"/>
      <c r="J2461" s="799"/>
      <c r="K2461" s="799"/>
      <c r="L2461" s="799"/>
      <c r="M2461" s="799"/>
      <c r="N2461" s="799"/>
      <c r="O2461" s="799"/>
      <c r="P2461" s="799"/>
      <c r="Q2461" s="799"/>
      <c r="R2461" s="799"/>
      <c r="S2461" s="799"/>
      <c r="T2461" s="799"/>
      <c r="U2461" s="799"/>
      <c r="V2461" s="799"/>
      <c r="W2461" s="799"/>
      <c r="X2461" s="799"/>
      <c r="Y2461" s="799"/>
      <c r="Z2461" s="799"/>
      <c r="AA2461" s="799"/>
      <c r="AB2461" s="799"/>
      <c r="AC2461" s="799"/>
      <c r="AD2461" s="799"/>
    </row>
    <row r="2462" spans="1:39" ht="24" customHeight="1">
      <c r="A2462" s="30"/>
      <c r="B2462" s="31"/>
      <c r="C2462" s="828" t="s">
        <v>5883</v>
      </c>
      <c r="D2462" s="799"/>
      <c r="E2462" s="799"/>
      <c r="F2462" s="799"/>
      <c r="G2462" s="799"/>
      <c r="H2462" s="799"/>
      <c r="I2462" s="799"/>
      <c r="J2462" s="799"/>
      <c r="K2462" s="799"/>
      <c r="L2462" s="799"/>
      <c r="M2462" s="799"/>
      <c r="N2462" s="799"/>
      <c r="O2462" s="799"/>
      <c r="P2462" s="799"/>
      <c r="Q2462" s="799"/>
      <c r="R2462" s="799"/>
      <c r="S2462" s="799"/>
      <c r="T2462" s="799"/>
      <c r="U2462" s="799"/>
      <c r="V2462" s="799"/>
      <c r="W2462" s="799"/>
      <c r="X2462" s="799"/>
      <c r="Y2462" s="799"/>
      <c r="Z2462" s="799"/>
      <c r="AA2462" s="799"/>
      <c r="AB2462" s="799"/>
      <c r="AC2462" s="799"/>
      <c r="AD2462" s="799"/>
    </row>
    <row r="2463" spans="1:39" ht="24" customHeight="1">
      <c r="A2463" s="463"/>
      <c r="B2463" s="12"/>
      <c r="C2463" s="877" t="s">
        <v>5884</v>
      </c>
      <c r="D2463" s="799"/>
      <c r="E2463" s="799"/>
      <c r="F2463" s="799"/>
      <c r="G2463" s="799"/>
      <c r="H2463" s="799"/>
      <c r="I2463" s="799"/>
      <c r="J2463" s="799"/>
      <c r="K2463" s="799"/>
      <c r="L2463" s="799"/>
      <c r="M2463" s="799"/>
      <c r="N2463" s="799"/>
      <c r="O2463" s="799"/>
      <c r="P2463" s="799"/>
      <c r="Q2463" s="799"/>
      <c r="R2463" s="799"/>
      <c r="S2463" s="799"/>
      <c r="T2463" s="799"/>
      <c r="U2463" s="799"/>
      <c r="V2463" s="799"/>
      <c r="W2463" s="799"/>
      <c r="X2463" s="799"/>
      <c r="Y2463" s="799"/>
      <c r="Z2463" s="799"/>
      <c r="AA2463" s="799"/>
      <c r="AB2463" s="799"/>
      <c r="AC2463" s="799"/>
      <c r="AD2463" s="799"/>
    </row>
    <row r="2464" spans="1:39" ht="24" customHeight="1">
      <c r="A2464" s="61"/>
      <c r="B2464" s="98"/>
      <c r="C2464" s="877" t="s">
        <v>5885</v>
      </c>
      <c r="D2464" s="799"/>
      <c r="E2464" s="799"/>
      <c r="F2464" s="799"/>
      <c r="G2464" s="799"/>
      <c r="H2464" s="799"/>
      <c r="I2464" s="799"/>
      <c r="J2464" s="799"/>
      <c r="K2464" s="799"/>
      <c r="L2464" s="799"/>
      <c r="M2464" s="799"/>
      <c r="N2464" s="799"/>
      <c r="O2464" s="799"/>
      <c r="P2464" s="799"/>
      <c r="Q2464" s="799"/>
      <c r="R2464" s="799"/>
      <c r="S2464" s="799"/>
      <c r="T2464" s="799"/>
      <c r="U2464" s="799"/>
      <c r="V2464" s="799"/>
      <c r="W2464" s="799"/>
      <c r="X2464" s="799"/>
      <c r="Y2464" s="799"/>
      <c r="Z2464" s="799"/>
      <c r="AA2464" s="799"/>
      <c r="AB2464" s="799"/>
      <c r="AC2464" s="799"/>
      <c r="AD2464" s="799"/>
    </row>
    <row r="2465" spans="1:55" ht="36" customHeight="1">
      <c r="A2465" s="61"/>
      <c r="B2465" s="98"/>
      <c r="C2465" s="877" t="s">
        <v>5886</v>
      </c>
      <c r="D2465" s="799"/>
      <c r="E2465" s="799"/>
      <c r="F2465" s="799"/>
      <c r="G2465" s="799"/>
      <c r="H2465" s="799"/>
      <c r="I2465" s="799"/>
      <c r="J2465" s="799"/>
      <c r="K2465" s="799"/>
      <c r="L2465" s="799"/>
      <c r="M2465" s="799"/>
      <c r="N2465" s="799"/>
      <c r="O2465" s="799"/>
      <c r="P2465" s="799"/>
      <c r="Q2465" s="799"/>
      <c r="R2465" s="799"/>
      <c r="S2465" s="799"/>
      <c r="T2465" s="799"/>
      <c r="U2465" s="799"/>
      <c r="V2465" s="799"/>
      <c r="W2465" s="799"/>
      <c r="X2465" s="799"/>
      <c r="Y2465" s="799"/>
      <c r="Z2465" s="799"/>
      <c r="AA2465" s="799"/>
      <c r="AB2465" s="799"/>
      <c r="AC2465" s="799"/>
      <c r="AD2465" s="799"/>
    </row>
    <row r="2466" spans="1:55" ht="48" customHeight="1">
      <c r="A2466" s="61"/>
      <c r="B2466" s="98"/>
      <c r="C2466" s="877" t="s">
        <v>5887</v>
      </c>
      <c r="D2466" s="799"/>
      <c r="E2466" s="799"/>
      <c r="F2466" s="799"/>
      <c r="G2466" s="799"/>
      <c r="H2466" s="799"/>
      <c r="I2466" s="799"/>
      <c r="J2466" s="799"/>
      <c r="K2466" s="799"/>
      <c r="L2466" s="799"/>
      <c r="M2466" s="799"/>
      <c r="N2466" s="799"/>
      <c r="O2466" s="799"/>
      <c r="P2466" s="799"/>
      <c r="Q2466" s="799"/>
      <c r="R2466" s="799"/>
      <c r="S2466" s="799"/>
      <c r="T2466" s="799"/>
      <c r="U2466" s="799"/>
      <c r="V2466" s="799"/>
      <c r="W2466" s="799"/>
      <c r="X2466" s="799"/>
      <c r="Y2466" s="799"/>
      <c r="Z2466" s="799"/>
      <c r="AA2466" s="799"/>
      <c r="AB2466" s="799"/>
      <c r="AC2466" s="799"/>
      <c r="AD2466" s="799"/>
    </row>
    <row r="2467" spans="1:55" ht="36" customHeight="1">
      <c r="A2467" s="61"/>
      <c r="B2467" s="98"/>
      <c r="C2467" s="877" t="s">
        <v>5888</v>
      </c>
      <c r="D2467" s="799"/>
      <c r="E2467" s="799"/>
      <c r="F2467" s="799"/>
      <c r="G2467" s="799"/>
      <c r="H2467" s="799"/>
      <c r="I2467" s="799"/>
      <c r="J2467" s="799"/>
      <c r="K2467" s="799"/>
      <c r="L2467" s="799"/>
      <c r="M2467" s="799"/>
      <c r="N2467" s="799"/>
      <c r="O2467" s="799"/>
      <c r="P2467" s="799"/>
      <c r="Q2467" s="799"/>
      <c r="R2467" s="799"/>
      <c r="S2467" s="799"/>
      <c r="T2467" s="799"/>
      <c r="U2467" s="799"/>
      <c r="V2467" s="799"/>
      <c r="W2467" s="799"/>
      <c r="X2467" s="799"/>
      <c r="Y2467" s="799"/>
      <c r="Z2467" s="799"/>
      <c r="AA2467" s="799"/>
      <c r="AB2467" s="799"/>
      <c r="AC2467" s="799"/>
      <c r="AD2467" s="799"/>
    </row>
    <row r="2468" spans="1:55" ht="24" customHeight="1">
      <c r="A2468" s="61"/>
      <c r="B2468" s="98"/>
      <c r="C2468" s="798" t="s">
        <v>5889</v>
      </c>
      <c r="D2468" s="799"/>
      <c r="E2468" s="799"/>
      <c r="F2468" s="799"/>
      <c r="G2468" s="799"/>
      <c r="H2468" s="799"/>
      <c r="I2468" s="799"/>
      <c r="J2468" s="799"/>
      <c r="K2468" s="799"/>
      <c r="L2468" s="799"/>
      <c r="M2468" s="799"/>
      <c r="N2468" s="799"/>
      <c r="O2468" s="799"/>
      <c r="P2468" s="799"/>
      <c r="Q2468" s="799"/>
      <c r="R2468" s="799"/>
      <c r="S2468" s="799"/>
      <c r="T2468" s="799"/>
      <c r="U2468" s="799"/>
      <c r="V2468" s="799"/>
      <c r="W2468" s="799"/>
      <c r="X2468" s="799"/>
      <c r="Y2468" s="799"/>
      <c r="Z2468" s="799"/>
      <c r="AA2468" s="799"/>
      <c r="AB2468" s="799"/>
      <c r="AC2468" s="799"/>
      <c r="AD2468" s="799"/>
    </row>
    <row r="2469" spans="1:55" ht="15" customHeight="1">
      <c r="A2469" s="26"/>
      <c r="B2469" s="12"/>
      <c r="C2469" s="12"/>
      <c r="D2469" s="12"/>
      <c r="E2469" s="12"/>
      <c r="F2469" s="12"/>
      <c r="G2469" s="12"/>
      <c r="H2469" s="12"/>
      <c r="I2469" s="12"/>
      <c r="J2469" s="12"/>
      <c r="K2469" s="12"/>
      <c r="L2469" s="12"/>
      <c r="M2469" s="12"/>
      <c r="N2469" s="12"/>
      <c r="O2469" s="12"/>
      <c r="P2469" s="12"/>
      <c r="Q2469" s="12"/>
      <c r="R2469" s="12"/>
      <c r="S2469" s="12"/>
      <c r="T2469" s="12"/>
      <c r="U2469" s="12"/>
      <c r="V2469" s="12"/>
      <c r="W2469" s="12"/>
      <c r="X2469" s="12"/>
      <c r="Y2469" s="12"/>
      <c r="Z2469" s="12"/>
      <c r="AA2469" s="12"/>
      <c r="AB2469" s="12"/>
      <c r="AC2469" s="12"/>
      <c r="AD2469" s="12"/>
      <c r="AY2469" s="916" t="s">
        <v>5101</v>
      </c>
      <c r="AZ2469" s="916"/>
      <c r="BA2469" s="916"/>
      <c r="BB2469" s="916"/>
      <c r="BC2469"/>
    </row>
    <row r="2470" spans="1:55" ht="60" customHeight="1">
      <c r="A2470" s="22"/>
      <c r="B2470" s="11"/>
      <c r="C2470" s="706" t="s">
        <v>5890</v>
      </c>
      <c r="D2470" s="817"/>
      <c r="E2470" s="817"/>
      <c r="F2470" s="817"/>
      <c r="G2470" s="817"/>
      <c r="H2470" s="813"/>
      <c r="I2470" s="706" t="s">
        <v>5891</v>
      </c>
      <c r="J2470" s="723"/>
      <c r="K2470" s="723"/>
      <c r="L2470" s="723"/>
      <c r="M2470" s="723"/>
      <c r="N2470" s="723"/>
      <c r="O2470" s="723"/>
      <c r="P2470" s="724"/>
      <c r="Q2470" s="706" t="s">
        <v>5892</v>
      </c>
      <c r="R2470" s="723"/>
      <c r="S2470" s="723"/>
      <c r="T2470" s="723"/>
      <c r="U2470" s="723"/>
      <c r="V2470" s="723"/>
      <c r="W2470" s="723"/>
      <c r="X2470" s="724"/>
      <c r="Y2470" s="820" t="s">
        <v>5893</v>
      </c>
      <c r="Z2470" s="723"/>
      <c r="AA2470" s="723"/>
      <c r="AB2470" s="723"/>
      <c r="AC2470" s="723"/>
      <c r="AD2470" s="724"/>
      <c r="AU2470" s="393" t="s">
        <v>5667</v>
      </c>
      <c r="AV2470" s="396" t="s">
        <v>5101</v>
      </c>
      <c r="AW2470" s="399" t="s">
        <v>5894</v>
      </c>
      <c r="AY2470" s="916" t="s">
        <v>5895</v>
      </c>
      <c r="AZ2470" s="916"/>
      <c r="BA2470" s="916"/>
      <c r="BB2470" s="916"/>
      <c r="BC2470"/>
    </row>
    <row r="2471" spans="1:55" ht="60" customHeight="1">
      <c r="A2471" s="85"/>
      <c r="B2471" s="11"/>
      <c r="C2471" s="814"/>
      <c r="D2471" s="781"/>
      <c r="E2471" s="781"/>
      <c r="F2471" s="781"/>
      <c r="G2471" s="781"/>
      <c r="H2471" s="782"/>
      <c r="I2471" s="706" t="s">
        <v>5425</v>
      </c>
      <c r="J2471" s="724"/>
      <c r="K2471" s="871" t="s">
        <v>5896</v>
      </c>
      <c r="L2471" s="724"/>
      <c r="M2471" s="871" t="s">
        <v>5897</v>
      </c>
      <c r="N2471" s="724"/>
      <c r="O2471" s="871" t="s">
        <v>5898</v>
      </c>
      <c r="P2471" s="724"/>
      <c r="Q2471" s="706" t="s">
        <v>5425</v>
      </c>
      <c r="R2471" s="724"/>
      <c r="S2471" s="871" t="s">
        <v>5896</v>
      </c>
      <c r="T2471" s="724"/>
      <c r="U2471" s="871" t="s">
        <v>5897</v>
      </c>
      <c r="V2471" s="724"/>
      <c r="W2471" s="871" t="s">
        <v>5898</v>
      </c>
      <c r="X2471" s="724"/>
      <c r="Y2471" s="820" t="s">
        <v>5425</v>
      </c>
      <c r="Z2471" s="724"/>
      <c r="AA2471" s="830" t="s">
        <v>5650</v>
      </c>
      <c r="AB2471" s="724"/>
      <c r="AC2471" s="830" t="s">
        <v>5651</v>
      </c>
      <c r="AD2471" s="724"/>
      <c r="AI2471" t="s">
        <v>5430</v>
      </c>
      <c r="AJ2471" t="s">
        <v>5431</v>
      </c>
      <c r="AK2471" t="s">
        <v>5432</v>
      </c>
      <c r="AL2471" t="s">
        <v>5433</v>
      </c>
      <c r="AM2471" t="s">
        <v>5434</v>
      </c>
      <c r="AN2471" t="s">
        <v>5435</v>
      </c>
      <c r="AO2471" t="s">
        <v>5436</v>
      </c>
      <c r="AP2471" t="s">
        <v>5437</v>
      </c>
      <c r="AQ2471" t="s">
        <v>5670</v>
      </c>
      <c r="AR2471" t="s">
        <v>5671</v>
      </c>
      <c r="AS2471" t="s">
        <v>5672</v>
      </c>
      <c r="AT2471" t="s">
        <v>5673</v>
      </c>
      <c r="AU2471" s="394" t="s">
        <v>5899</v>
      </c>
      <c r="AV2471" s="397" t="s">
        <v>5900</v>
      </c>
      <c r="AW2471" s="400" t="s">
        <v>5901</v>
      </c>
      <c r="AX2471" s="289" t="s">
        <v>5121</v>
      </c>
      <c r="AY2471" s="389" t="s">
        <v>5664</v>
      </c>
      <c r="AZ2471" s="403" t="s">
        <v>5902</v>
      </c>
      <c r="BA2471" s="404" t="s">
        <v>5903</v>
      </c>
      <c r="BB2471" s="405" t="s">
        <v>5904</v>
      </c>
      <c r="BC2471" s="406" t="s">
        <v>5905</v>
      </c>
    </row>
    <row r="2472" spans="1:55" ht="15" customHeight="1">
      <c r="A2472" s="85"/>
      <c r="B2472" s="11"/>
      <c r="C2472" s="728"/>
      <c r="D2472" s="714"/>
      <c r="E2472" s="714"/>
      <c r="F2472" s="714"/>
      <c r="G2472" s="714"/>
      <c r="H2472" s="805"/>
      <c r="I2472" s="808"/>
      <c r="J2472" s="809"/>
      <c r="K2472" s="808"/>
      <c r="L2472" s="809"/>
      <c r="M2472" s="808"/>
      <c r="N2472" s="809"/>
      <c r="O2472" s="808"/>
      <c r="P2472" s="809"/>
      <c r="Q2472" s="808"/>
      <c r="R2472" s="809"/>
      <c r="S2472" s="808"/>
      <c r="T2472" s="809"/>
      <c r="U2472" s="808"/>
      <c r="V2472" s="809"/>
      <c r="W2472" s="808"/>
      <c r="X2472" s="809"/>
      <c r="Y2472" s="808"/>
      <c r="Z2472" s="809"/>
      <c r="AA2472" s="808"/>
      <c r="AB2472" s="809"/>
      <c r="AC2472" s="808"/>
      <c r="AD2472" s="809"/>
      <c r="AI2472" s="578">
        <f>I2472</f>
        <v>0</v>
      </c>
      <c r="AJ2472">
        <f>COUNTIF(K2472:P2472,"NS")</f>
        <v>0</v>
      </c>
      <c r="AK2472" s="578">
        <f>SUM(K2472:P2472)</f>
        <v>0</v>
      </c>
      <c r="AL2472">
        <f>IF(COUNTIF(I2472:P2472,"NA")=4,0,IF(OR(AND(AI2472=0,AJ2472&gt;0),AND(AI2472="NS",AK2472&gt;0), AND(AI2472="NS", AJ2472=0,AK2472=0)), 1, IF(OR(AND(AI2472&gt;0,AJ2472&gt;1,AI2472&gt;AK2472), AND(AI2472="NS",AJ2472=2), AND(AI2472="NS",AK2472=0,AJ2472&gt;0),AI2472=AK2472), 0, 1)))</f>
        <v>0</v>
      </c>
      <c r="AM2472" s="578">
        <f>Q2472</f>
        <v>0</v>
      </c>
      <c r="AN2472">
        <f>COUNTIF(S2472:X2472,"NS")</f>
        <v>0</v>
      </c>
      <c r="AO2472" s="578">
        <f>SUM(S2472:X2472)</f>
        <v>0</v>
      </c>
      <c r="AP2472">
        <f>IF(COUNTIF(Q2472:X2472,"NA")=4,0,IF(OR(AND(AM2472=0,AN2472&gt;0),AND(AM2472="NS",AO2472&gt;0), AND(AM2472="NS", AN2472=0,AO2472=0)), 1, IF(OR(AND(AM2472&gt;0,AN2472&gt;1,AM2472&gt;AO2472), AND(AM2472="NS",AN2472=2), AND(AM2472="NS",AO2472=0,AN2472&gt;0),AM2472=AO2472), 0, 1)))</f>
        <v>0</v>
      </c>
      <c r="AQ2472" s="578">
        <f>Y2472</f>
        <v>0</v>
      </c>
      <c r="AR2472">
        <f>COUNTIF(AA2472:AD2472,"NS")</f>
        <v>0</v>
      </c>
      <c r="AS2472" s="578">
        <f>SUM(AA2472:AD2472)</f>
        <v>0</v>
      </c>
      <c r="AT2472">
        <f>IF(COUNTIF(Y2472:AD2472,"NA")=3,0,IF(OR(AND(AQ2472=0,AR2472&gt;0),AND(AQ2472="NS",AS2472&gt;0), AND(AQ2472="NS", AR2472=0,AS2472=0)), 1, IF(OR(AND(AQ2472&gt;0,AR2472&gt;1,AQ2472&gt;AS2472), AND(AQ2472="NS",AR2472=2), AND(AQ2472="NS",AS2472=0,AR2472&gt;0),AQ2472=AS2472), 0, 1)))</f>
        <v>0</v>
      </c>
      <c r="AU2472" s="395">
        <f>IF(AND($C$2448&lt;&gt;"",$C$2448&lt;&gt;1,COUNTA(C2472:AD2472)&gt;0),1,0)</f>
        <v>0</v>
      </c>
      <c r="AV2472" s="398">
        <f>IF(AND($C$2472&lt;&gt;"",$C$2472&lt;&gt;1,COUNTA(I2472:AD2472)&gt;0),1,0)</f>
        <v>0</v>
      </c>
      <c r="AW2472" s="401">
        <f>IF(AND(SUM($Q$2472)=0,COUNTA(Y2472:AD2472)&gt;0),1,0)</f>
        <v>0</v>
      </c>
      <c r="AX2472" s="402">
        <f>IF(AND($C$2472&lt;&gt;"",$C$2472&lt;&gt;1,COUNTA(I2472:AD2472)=0),0,IF(AND($C$2472&lt;&gt;"",$C$2472=1,COUNTA(I2472:X2472)=8,SUM(Q2472)=0,COUNTA(Y2472:AD2472)=0),0,IF(AND($C$2472&lt;&gt;"",$C$2472=1,COUNTA(I2472:X2472)=8,SUM(Q2472)&gt;0,COUNTA(Y2472:AD2472)=3),0,IF(COUNTA(C2472:AD2472)=0,0,1))))</f>
        <v>0</v>
      </c>
      <c r="AY2472" s="407">
        <f>IF(OR(Q2472="NS",I2472="NS"),0,IF(AND(Q2472="NA",I2472="NA"),0,IF(Q2472&lt;=I2472,0,1)))</f>
        <v>0</v>
      </c>
      <c r="AZ2472" s="408">
        <f>IF(OR(S2472="NS",K2472="NS"),0,IF(AND(S2472="NA",K2472="NA"),0,IF(S2472&lt;=K2472,0,1)))</f>
        <v>0</v>
      </c>
      <c r="BA2472" s="409">
        <f>IF(OR(U2472="NS",M2472="NS"),0,IF(AND(U2472="NA",M2472="NA"),0,IF(U2472&lt;=M2472,0,1)))</f>
        <v>0</v>
      </c>
      <c r="BB2472" s="410">
        <f>IF(OR(W2472="NS",O2472="NS"),0,IF(AND(W2472="NA",O2472="NA"),0,IF(W2472&lt;=O2472,0,1)))</f>
        <v>0</v>
      </c>
      <c r="BC2472" s="411">
        <f>IF(AND($C$2472&lt;&gt;"",$C$2472=1,I2472&lt;&gt;"",K2472&lt;&gt;"",M2472&lt;&gt;"",O2472&lt;&gt;"",Q2472&lt;&gt;"",S2472&lt;&gt;"",U2472&lt;&gt;"",W2472&lt;&gt;"",Y2472&lt;&gt;"",AA2472&lt;&gt;"",AC2472&lt;&gt;"",SUM(I2472:AD2472)=0),1,0)</f>
        <v>0</v>
      </c>
    </row>
    <row r="2473" spans="1:55" ht="15" customHeight="1">
      <c r="A2473" s="26"/>
      <c r="B2473" s="12"/>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L2473" s="242">
        <f>SUM(AL2472:AL2472)</f>
        <v>0</v>
      </c>
      <c r="AP2473" s="242">
        <f>SUM(AP2472:AP2472)</f>
        <v>0</v>
      </c>
      <c r="AT2473" s="242">
        <f>SUM(AT2472:AT2472)</f>
        <v>0</v>
      </c>
      <c r="AW2473" s="399">
        <f>SUM(AU2472:AW2472)</f>
        <v>0</v>
      </c>
      <c r="AY2473"/>
      <c r="AZ2473" s="1"/>
      <c r="BA2473" s="1"/>
      <c r="BB2473" s="412">
        <f>SUM(AY2472:BB2472)</f>
        <v>0</v>
      </c>
      <c r="BC2473"/>
    </row>
    <row r="2474" spans="1:55" ht="24" customHeight="1">
      <c r="A2474" s="22"/>
      <c r="B2474" s="11"/>
      <c r="C2474" s="876" t="s">
        <v>5408</v>
      </c>
      <c r="D2474" s="802"/>
      <c r="E2474" s="802"/>
      <c r="F2474" s="802"/>
      <c r="G2474" s="802"/>
      <c r="H2474" s="802"/>
      <c r="I2474" s="802"/>
      <c r="J2474" s="802"/>
      <c r="K2474" s="802"/>
      <c r="L2474" s="802"/>
      <c r="M2474" s="802"/>
      <c r="N2474" s="802"/>
      <c r="O2474" s="802"/>
      <c r="P2474" s="802"/>
      <c r="Q2474" s="802"/>
      <c r="R2474" s="802"/>
      <c r="S2474" s="802"/>
      <c r="T2474" s="802"/>
      <c r="U2474" s="802"/>
      <c r="V2474" s="802"/>
      <c r="W2474" s="802"/>
      <c r="X2474" s="802"/>
      <c r="Y2474" s="802"/>
      <c r="Z2474" s="802"/>
      <c r="AA2474" s="802"/>
      <c r="AB2474" s="802"/>
      <c r="AC2474" s="802"/>
      <c r="AD2474" s="802"/>
      <c r="AI2474" t="s">
        <v>5439</v>
      </c>
      <c r="AJ2474" s="243">
        <f>SUM(AL2473,AP2473,AT2473)</f>
        <v>0</v>
      </c>
    </row>
    <row r="2475" spans="1:55" ht="60" customHeight="1">
      <c r="C2475" s="878"/>
      <c r="D2475" s="879"/>
      <c r="E2475" s="879"/>
      <c r="F2475" s="879"/>
      <c r="G2475" s="879"/>
      <c r="H2475" s="879"/>
      <c r="I2475" s="879"/>
      <c r="J2475" s="879"/>
      <c r="K2475" s="879"/>
      <c r="L2475" s="879"/>
      <c r="M2475" s="879"/>
      <c r="N2475" s="879"/>
      <c r="O2475" s="879"/>
      <c r="P2475" s="879"/>
      <c r="Q2475" s="879"/>
      <c r="R2475" s="879"/>
      <c r="S2475" s="879"/>
      <c r="T2475" s="879"/>
      <c r="U2475" s="879"/>
      <c r="V2475" s="879"/>
      <c r="W2475" s="879"/>
      <c r="X2475" s="879"/>
      <c r="Y2475" s="879"/>
      <c r="Z2475" s="879"/>
      <c r="AA2475" s="879"/>
      <c r="AB2475" s="879"/>
      <c r="AC2475" s="879"/>
      <c r="AD2475" s="880"/>
    </row>
    <row r="2476" spans="1:55" ht="15" customHeight="1">
      <c r="B2476" s="843" t="str">
        <f>IF(AX2472&gt;0,"Favor de ingresar toda la información requerida en la pregunta","")</f>
        <v/>
      </c>
      <c r="C2476" s="678"/>
      <c r="D2476" s="678"/>
      <c r="E2476" s="678"/>
      <c r="F2476" s="678"/>
      <c r="G2476" s="678"/>
      <c r="H2476" s="678"/>
      <c r="I2476" s="678"/>
      <c r="J2476" s="678"/>
      <c r="K2476" s="678"/>
      <c r="L2476" s="678"/>
      <c r="M2476" s="678"/>
      <c r="N2476" s="678"/>
      <c r="O2476" s="678"/>
      <c r="P2476" s="678"/>
      <c r="Q2476" s="678"/>
      <c r="R2476" s="678"/>
      <c r="S2476" s="678"/>
      <c r="T2476" s="678"/>
      <c r="U2476" s="678"/>
      <c r="V2476" s="678"/>
      <c r="W2476" s="678"/>
      <c r="X2476" s="678"/>
      <c r="Y2476" s="678"/>
      <c r="Z2476" s="678"/>
      <c r="AA2476" s="678"/>
      <c r="AB2476" s="678"/>
      <c r="AC2476" s="678"/>
      <c r="AD2476" s="678"/>
    </row>
    <row r="2477" spans="1:55" ht="15" customHeight="1">
      <c r="B2477" s="853" t="str">
        <f>IF(SUM(COUNTIF(I2472:AD2472,"NS"))&lt;&gt;0,"Alerta: debido a que cuenta con registros NS, debe proporcionar una justificación en el area de comentarios al final de la pregunta","")</f>
        <v/>
      </c>
      <c r="C2477" s="853"/>
      <c r="D2477" s="853"/>
      <c r="E2477" s="853"/>
      <c r="F2477" s="853"/>
      <c r="G2477" s="853"/>
      <c r="H2477" s="853"/>
      <c r="I2477" s="853"/>
      <c r="J2477" s="853"/>
      <c r="K2477" s="853"/>
      <c r="L2477" s="853"/>
      <c r="M2477" s="853"/>
      <c r="N2477" s="853"/>
      <c r="O2477" s="853"/>
      <c r="P2477" s="853"/>
      <c r="Q2477" s="853"/>
      <c r="R2477" s="853"/>
      <c r="S2477" s="853"/>
      <c r="T2477" s="853"/>
      <c r="U2477" s="853"/>
      <c r="V2477" s="853"/>
      <c r="W2477" s="853"/>
      <c r="X2477" s="853"/>
      <c r="Y2477" s="853"/>
      <c r="Z2477" s="853"/>
      <c r="AA2477" s="853"/>
      <c r="AB2477" s="853"/>
      <c r="AC2477" s="853"/>
      <c r="AD2477" s="853"/>
    </row>
    <row r="2478" spans="1:55" ht="15" customHeight="1">
      <c r="B2478" s="852" t="str">
        <f>IF(AJ2474&gt;0,"Favor de revisar la suma y consistencia de totales y/o subtotales por filas (numéricos y NS)","")</f>
        <v/>
      </c>
      <c r="C2478" s="852"/>
      <c r="D2478" s="852"/>
      <c r="E2478" s="852"/>
      <c r="F2478" s="852"/>
      <c r="G2478" s="852"/>
      <c r="H2478" s="852"/>
      <c r="I2478" s="852"/>
      <c r="J2478" s="852"/>
      <c r="K2478" s="852"/>
      <c r="L2478" s="852"/>
      <c r="M2478" s="852"/>
      <c r="N2478" s="852"/>
      <c r="O2478" s="852"/>
      <c r="P2478" s="852"/>
      <c r="Q2478" s="852"/>
      <c r="R2478" s="852"/>
      <c r="S2478" s="852"/>
      <c r="T2478" s="852"/>
      <c r="U2478" s="852"/>
      <c r="V2478" s="852"/>
      <c r="W2478" s="852"/>
      <c r="X2478" s="852"/>
      <c r="Y2478" s="852"/>
      <c r="Z2478" s="852"/>
      <c r="AA2478" s="852"/>
      <c r="AB2478" s="852"/>
      <c r="AC2478" s="852"/>
      <c r="AD2478" s="852"/>
    </row>
    <row r="2479" spans="1:55" ht="15" customHeight="1">
      <c r="B2479" s="913" t="str">
        <f>IF(BB2473&gt;0,"Favor de revisar la instrucción 4, debido a que no se cumple con los criterios mencionados","")</f>
        <v/>
      </c>
      <c r="C2479" s="913"/>
      <c r="D2479" s="913"/>
      <c r="E2479" s="913"/>
      <c r="F2479" s="913"/>
      <c r="G2479" s="913"/>
      <c r="H2479" s="913"/>
      <c r="I2479" s="913"/>
      <c r="J2479" s="913"/>
      <c r="K2479" s="913"/>
      <c r="L2479" s="913"/>
      <c r="M2479" s="913"/>
      <c r="N2479" s="913"/>
      <c r="O2479" s="913"/>
      <c r="P2479" s="913"/>
      <c r="Q2479" s="913"/>
      <c r="R2479" s="913"/>
      <c r="S2479" s="913"/>
      <c r="T2479" s="913"/>
      <c r="U2479" s="913"/>
      <c r="V2479" s="913"/>
      <c r="W2479" s="913"/>
      <c r="X2479" s="913"/>
      <c r="Y2479" s="913"/>
      <c r="Z2479" s="913"/>
      <c r="AA2479" s="913"/>
      <c r="AB2479" s="913"/>
      <c r="AC2479" s="913"/>
      <c r="AD2479" s="913"/>
    </row>
    <row r="2480" spans="1:55" ht="15" customHeight="1">
      <c r="B2480" s="797" t="str">
        <f>IF(BC2472&gt;0,"No puede ingresar cero en la cols. Acciones y Personal debido a que registró el código 1 en la col. ¿Se impartieron acciones...?","")</f>
        <v/>
      </c>
      <c r="C2480" s="797"/>
      <c r="D2480" s="797"/>
      <c r="E2480" s="797"/>
      <c r="F2480" s="797"/>
      <c r="G2480" s="797"/>
      <c r="H2480" s="797"/>
      <c r="I2480" s="797"/>
      <c r="J2480" s="797"/>
      <c r="K2480" s="797"/>
      <c r="L2480" s="797"/>
      <c r="M2480" s="797"/>
      <c r="N2480" s="797"/>
      <c r="O2480" s="797"/>
      <c r="P2480" s="797"/>
      <c r="Q2480" s="797"/>
      <c r="R2480" s="797"/>
      <c r="S2480" s="797"/>
      <c r="T2480" s="797"/>
      <c r="U2480" s="797"/>
      <c r="V2480" s="797"/>
      <c r="W2480" s="797"/>
      <c r="X2480" s="797"/>
      <c r="Y2480" s="797"/>
      <c r="Z2480" s="797"/>
      <c r="AA2480" s="797"/>
      <c r="AB2480" s="797"/>
      <c r="AC2480" s="797"/>
      <c r="AD2480" s="797"/>
      <c r="AE2480" s="529"/>
    </row>
    <row r="2481" spans="2:30" ht="15" customHeight="1">
      <c r="B2481" s="913" t="str">
        <f>IF(AW2473&gt;0,"Favor de verificar que no tenga información en celdas sombreadas","")</f>
        <v/>
      </c>
      <c r="C2481" s="799"/>
      <c r="D2481" s="799"/>
      <c r="E2481" s="799"/>
      <c r="F2481" s="799"/>
      <c r="G2481" s="799"/>
      <c r="H2481" s="799"/>
      <c r="I2481" s="799"/>
      <c r="J2481" s="799"/>
      <c r="K2481" s="799"/>
      <c r="L2481" s="799"/>
      <c r="M2481" s="799"/>
      <c r="N2481" s="799"/>
      <c r="O2481" s="799"/>
      <c r="P2481" s="799"/>
      <c r="Q2481" s="799"/>
      <c r="R2481" s="799"/>
      <c r="S2481" s="799"/>
      <c r="T2481" s="799"/>
      <c r="U2481" s="799"/>
      <c r="V2481" s="799"/>
      <c r="W2481" s="799"/>
      <c r="X2481" s="799"/>
      <c r="Y2481" s="799"/>
      <c r="Z2481" s="799"/>
      <c r="AA2481" s="799"/>
      <c r="AB2481" s="799"/>
      <c r="AC2481" s="799"/>
      <c r="AD2481" s="799"/>
    </row>
  </sheetData>
  <sheetProtection algorithmName="SHA-512" hashValue="Z28hvZVBR4mNei/fkxJj/W1EzVoqr7dYbH035DX5xpg/659AbiHcaquXSeRDedLsweXUd7hDZTZAdvctH8q4qg==" saltValue="tFZp8Kx/9G7awgXW14EMAQ==" spinCount="100000" sheet="1" objects="1" scenarios="1"/>
  <mergeCells count="3501">
    <mergeCell ref="BO1699:BQ1699"/>
    <mergeCell ref="B1696:AD1696"/>
    <mergeCell ref="C1698:R1700"/>
    <mergeCell ref="S1698:AD1698"/>
    <mergeCell ref="S1699:S1700"/>
    <mergeCell ref="T1699:T1700"/>
    <mergeCell ref="U1699:U1700"/>
    <mergeCell ref="V1699:X1699"/>
    <mergeCell ref="Y1699:AA1699"/>
    <mergeCell ref="AB1699:AD1699"/>
    <mergeCell ref="BC1438:BF1438"/>
    <mergeCell ref="BG1438:BJ1438"/>
    <mergeCell ref="BK1438:BN1438"/>
    <mergeCell ref="BO1438:BQ1438"/>
    <mergeCell ref="BC786:BF786"/>
    <mergeCell ref="BG786:BJ786"/>
    <mergeCell ref="BK786:BN786"/>
    <mergeCell ref="BO786:BQ786"/>
    <mergeCell ref="D1478:O1478"/>
    <mergeCell ref="D1488:O1488"/>
    <mergeCell ref="D1615:O1615"/>
    <mergeCell ref="D1585:O1585"/>
    <mergeCell ref="D1593:O1593"/>
    <mergeCell ref="D1596:O1596"/>
    <mergeCell ref="D1127:L1127"/>
    <mergeCell ref="S1049:U1049"/>
    <mergeCell ref="D1097:L1097"/>
    <mergeCell ref="D1369:L1369"/>
    <mergeCell ref="D955:L955"/>
    <mergeCell ref="D905:O905"/>
    <mergeCell ref="D1002:L1002"/>
    <mergeCell ref="D850:O850"/>
    <mergeCell ref="BG1699:BJ1699"/>
    <mergeCell ref="BK1699:BM1699"/>
    <mergeCell ref="S397:X397"/>
    <mergeCell ref="D382:L382"/>
    <mergeCell ref="AQ240:AS240"/>
    <mergeCell ref="D1575:O1575"/>
    <mergeCell ref="D1535:O1535"/>
    <mergeCell ref="AM240:AO240"/>
    <mergeCell ref="B366:AD366"/>
    <mergeCell ref="AM374:AO374"/>
    <mergeCell ref="Y248:AD248"/>
    <mergeCell ref="M268:R268"/>
    <mergeCell ref="Y277:AD277"/>
    <mergeCell ref="D398:L398"/>
    <mergeCell ref="M376:R376"/>
    <mergeCell ref="D404:L404"/>
    <mergeCell ref="M405:R405"/>
    <mergeCell ref="AQ374:AS374"/>
    <mergeCell ref="BG1049:BJ1049"/>
    <mergeCell ref="Y302:AD302"/>
    <mergeCell ref="S480:X480"/>
    <mergeCell ref="D716:I716"/>
    <mergeCell ref="D906:O906"/>
    <mergeCell ref="S284:X284"/>
    <mergeCell ref="S490:X490"/>
    <mergeCell ref="S491:X491"/>
    <mergeCell ref="M323:R323"/>
    <mergeCell ref="D796:O796"/>
    <mergeCell ref="M417:R417"/>
    <mergeCell ref="D658:I658"/>
    <mergeCell ref="D927:L927"/>
    <mergeCell ref="M436:R436"/>
    <mergeCell ref="AI177:AL177"/>
    <mergeCell ref="AN177:AQ177"/>
    <mergeCell ref="AS177:AV177"/>
    <mergeCell ref="AI635:AL635"/>
    <mergeCell ref="B1690:AD1690"/>
    <mergeCell ref="AY1699:BB1699"/>
    <mergeCell ref="BC1699:BF1699"/>
    <mergeCell ref="Y474:AD474"/>
    <mergeCell ref="D679:I679"/>
    <mergeCell ref="S464:X464"/>
    <mergeCell ref="D695:I695"/>
    <mergeCell ref="M471:R471"/>
    <mergeCell ref="M425:R425"/>
    <mergeCell ref="S244:X244"/>
    <mergeCell ref="Y251:AD251"/>
    <mergeCell ref="D197:J197"/>
    <mergeCell ref="D314:L314"/>
    <mergeCell ref="S303:X303"/>
    <mergeCell ref="S342:X342"/>
    <mergeCell ref="S277:X277"/>
    <mergeCell ref="B500:AD500"/>
    <mergeCell ref="M336:R336"/>
    <mergeCell ref="B177:AD177"/>
    <mergeCell ref="B179:AD179"/>
    <mergeCell ref="B181:AD181"/>
    <mergeCell ref="B226:AD226"/>
    <mergeCell ref="B228:AD228"/>
    <mergeCell ref="B229:AD229"/>
    <mergeCell ref="B230:AD230"/>
    <mergeCell ref="B223:AD223"/>
    <mergeCell ref="D312:L312"/>
    <mergeCell ref="Y310:AD310"/>
    <mergeCell ref="BS2175:BU2175"/>
    <mergeCell ref="B2429:AD2429"/>
    <mergeCell ref="B2452:AD2452"/>
    <mergeCell ref="B2454:AD2454"/>
    <mergeCell ref="B2455:AD2455"/>
    <mergeCell ref="AY2469:BB2469"/>
    <mergeCell ref="AY2470:BB2470"/>
    <mergeCell ref="AY1834:BB1834"/>
    <mergeCell ref="BC1834:BF1834"/>
    <mergeCell ref="BG1834:BJ1834"/>
    <mergeCell ref="BK1834:BM1834"/>
    <mergeCell ref="BO1834:BQ1834"/>
    <mergeCell ref="B1960:AD1960"/>
    <mergeCell ref="AM1970:AO1970"/>
    <mergeCell ref="AR1970:AT1970"/>
    <mergeCell ref="AR1969:AT1969"/>
    <mergeCell ref="B2001:AD2001"/>
    <mergeCell ref="B2004:AD2004"/>
    <mergeCell ref="B2005:AD2005"/>
    <mergeCell ref="S1995:X1995"/>
    <mergeCell ref="D1839:R1839"/>
    <mergeCell ref="C2428:AD2428"/>
    <mergeCell ref="AI2426:AL2426"/>
    <mergeCell ref="Q2447:AD2447"/>
    <mergeCell ref="C2470:H2471"/>
    <mergeCell ref="Y2159:AD2159"/>
    <mergeCell ref="D2207:O2207"/>
    <mergeCell ref="V2301:X2301"/>
    <mergeCell ref="C2463:AD2463"/>
    <mergeCell ref="D2157:L2157"/>
    <mergeCell ref="D1990:L1990"/>
    <mergeCell ref="T1834:T1835"/>
    <mergeCell ref="B2481:AD2481"/>
    <mergeCell ref="B2136:AD2136"/>
    <mergeCell ref="BO2010:BQ2010"/>
    <mergeCell ref="AK2147:AM2147"/>
    <mergeCell ref="AP2147:AR2147"/>
    <mergeCell ref="AP2148:AR2148"/>
    <mergeCell ref="AS2148:AU2148"/>
    <mergeCell ref="AS2147:AU2147"/>
    <mergeCell ref="AV2148:AX2148"/>
    <mergeCell ref="B2163:AD2163"/>
    <mergeCell ref="B2166:AD2166"/>
    <mergeCell ref="B2168:AD2168"/>
    <mergeCell ref="BC2175:BF2175"/>
    <mergeCell ref="BG2175:BJ2175"/>
    <mergeCell ref="BK2175:BN2175"/>
    <mergeCell ref="BO2175:BQ2175"/>
    <mergeCell ref="D2185:O2185"/>
    <mergeCell ref="D2326:O2326"/>
    <mergeCell ref="AY2010:BB2010"/>
    <mergeCell ref="BC2010:BF2010"/>
    <mergeCell ref="BG2010:BJ2010"/>
    <mergeCell ref="BK2010:BM2010"/>
    <mergeCell ref="D2273:O2273"/>
    <mergeCell ref="D2053:R2053"/>
    <mergeCell ref="C2134:AD2134"/>
    <mergeCell ref="D2033:R2033"/>
    <mergeCell ref="AA2472:AB2472"/>
    <mergeCell ref="D2398:O2398"/>
    <mergeCell ref="D2392:O2392"/>
    <mergeCell ref="C2444:AD2444"/>
    <mergeCell ref="D2192:O2192"/>
    <mergeCell ref="D2401:O2401"/>
    <mergeCell ref="B2476:AD2476"/>
    <mergeCell ref="B2479:AD2479"/>
    <mergeCell ref="D1774:R1774"/>
    <mergeCell ref="D1775:R1775"/>
    <mergeCell ref="D1776:R1776"/>
    <mergeCell ref="D1777:R1777"/>
    <mergeCell ref="D1778:R1778"/>
    <mergeCell ref="D1785:R1785"/>
    <mergeCell ref="D1786:R1786"/>
    <mergeCell ref="D1787:R1787"/>
    <mergeCell ref="D1788:R1788"/>
    <mergeCell ref="D1789:R1789"/>
    <mergeCell ref="D1790:R1790"/>
    <mergeCell ref="D1791:R1791"/>
    <mergeCell ref="C1823:AD1823"/>
    <mergeCell ref="C1824:AD1824"/>
    <mergeCell ref="D1796:R1796"/>
    <mergeCell ref="D1797:R1797"/>
    <mergeCell ref="D1798:R1798"/>
    <mergeCell ref="D1799:R1799"/>
    <mergeCell ref="D1800:R1800"/>
    <mergeCell ref="D1801:R1801"/>
    <mergeCell ref="D1802:R1802"/>
    <mergeCell ref="D1803:R1803"/>
    <mergeCell ref="D1804:R1804"/>
    <mergeCell ref="D1805:R1805"/>
    <mergeCell ref="D1806:R1806"/>
    <mergeCell ref="D1807:R1807"/>
    <mergeCell ref="D1808:R1808"/>
    <mergeCell ref="D1809:R1809"/>
    <mergeCell ref="D1810:R1810"/>
    <mergeCell ref="D1811:R1811"/>
    <mergeCell ref="CJ649:CL649"/>
    <mergeCell ref="CM649:CO649"/>
    <mergeCell ref="CP649:CR649"/>
    <mergeCell ref="CS649:CU649"/>
    <mergeCell ref="CV649:CX649"/>
    <mergeCell ref="D608:I608"/>
    <mergeCell ref="BS1438:BU1438"/>
    <mergeCell ref="D1075:L1075"/>
    <mergeCell ref="D1101:L1101"/>
    <mergeCell ref="D1322:L1322"/>
    <mergeCell ref="D1119:L1119"/>
    <mergeCell ref="D1390:L1390"/>
    <mergeCell ref="D1366:L1366"/>
    <mergeCell ref="D1077:L1077"/>
    <mergeCell ref="D799:O799"/>
    <mergeCell ref="D1013:L1013"/>
    <mergeCell ref="D1137:L1137"/>
    <mergeCell ref="D1267:L1267"/>
    <mergeCell ref="D1294:L1294"/>
    <mergeCell ref="D864:O864"/>
    <mergeCell ref="D1192:L1192"/>
    <mergeCell ref="D1234:L1234"/>
    <mergeCell ref="D1386:L1386"/>
    <mergeCell ref="D1254:L1254"/>
    <mergeCell ref="D1307:L1307"/>
    <mergeCell ref="Y1175:AA1175"/>
    <mergeCell ref="D1060:L1060"/>
    <mergeCell ref="D1285:L1285"/>
    <mergeCell ref="D1408:L1408"/>
    <mergeCell ref="D1224:L1224"/>
    <mergeCell ref="D1144:L1144"/>
    <mergeCell ref="D1068:L1068"/>
    <mergeCell ref="BS786:BU786"/>
    <mergeCell ref="B1038:AD1038"/>
    <mergeCell ref="D346:L346"/>
    <mergeCell ref="CY649:DA649"/>
    <mergeCell ref="DB649:DD649"/>
    <mergeCell ref="CJ648:DA648"/>
    <mergeCell ref="CJ647:DA647"/>
    <mergeCell ref="B775:AD775"/>
    <mergeCell ref="BK510:BN510"/>
    <mergeCell ref="BO510:BR510"/>
    <mergeCell ref="BS510:BV510"/>
    <mergeCell ref="BW510:BY510"/>
    <mergeCell ref="CA510:CC510"/>
    <mergeCell ref="B638:AD638"/>
    <mergeCell ref="BK649:BN649"/>
    <mergeCell ref="BO649:BR649"/>
    <mergeCell ref="BS649:BV649"/>
    <mergeCell ref="BW649:BY649"/>
    <mergeCell ref="CA649:CC649"/>
    <mergeCell ref="CD648:CF648"/>
    <mergeCell ref="D557:I557"/>
    <mergeCell ref="CD649:CF649"/>
    <mergeCell ref="Y350:AD350"/>
    <mergeCell ref="D437:L437"/>
    <mergeCell ref="D385:L385"/>
    <mergeCell ref="CG649:CI649"/>
    <mergeCell ref="S347:X347"/>
    <mergeCell ref="Y347:AD347"/>
    <mergeCell ref="D478:L478"/>
    <mergeCell ref="C509:I511"/>
    <mergeCell ref="D879:O879"/>
    <mergeCell ref="M493:R493"/>
    <mergeCell ref="BK1049:BN1049"/>
    <mergeCell ref="BO1049:BR1049"/>
    <mergeCell ref="BS1049:BU1049"/>
    <mergeCell ref="BW1049:BY1049"/>
    <mergeCell ref="D795:O795"/>
    <mergeCell ref="D789:O789"/>
    <mergeCell ref="D843:O843"/>
    <mergeCell ref="D893:O893"/>
    <mergeCell ref="AB912:AD912"/>
    <mergeCell ref="D1651:O1651"/>
    <mergeCell ref="S1834:S1835"/>
    <mergeCell ref="D1976:L1976"/>
    <mergeCell ref="D1654:O1654"/>
    <mergeCell ref="D1606:O1606"/>
    <mergeCell ref="S1977:X1977"/>
    <mergeCell ref="D1138:L1138"/>
    <mergeCell ref="D851:O851"/>
    <mergeCell ref="D1353:L1353"/>
    <mergeCell ref="D1125:L1125"/>
    <mergeCell ref="D1717:R1717"/>
    <mergeCell ref="D1644:O1644"/>
    <mergeCell ref="D1812:R1812"/>
    <mergeCell ref="D1813:R1813"/>
    <mergeCell ref="D1814:R1814"/>
    <mergeCell ref="D1815:R1815"/>
    <mergeCell ref="D1816:R1816"/>
    <mergeCell ref="D1750:R1750"/>
    <mergeCell ref="D1751:R1751"/>
    <mergeCell ref="D1752:R1752"/>
    <mergeCell ref="D1753:R1753"/>
    <mergeCell ref="D1754:R1754"/>
    <mergeCell ref="D1755:R1755"/>
    <mergeCell ref="D1650:O1650"/>
    <mergeCell ref="D1670:O1670"/>
    <mergeCell ref="C1563:O1565"/>
    <mergeCell ref="D1768:R1768"/>
    <mergeCell ref="D1493:O1493"/>
    <mergeCell ref="D1491:O1491"/>
    <mergeCell ref="D1909:R1909"/>
    <mergeCell ref="D950:L950"/>
    <mergeCell ref="S1980:X1980"/>
    <mergeCell ref="D1817:R1817"/>
    <mergeCell ref="D1818:R1818"/>
    <mergeCell ref="D1984:L1984"/>
    <mergeCell ref="D1581:O1581"/>
    <mergeCell ref="D1476:O1476"/>
    <mergeCell ref="D1703:R1703"/>
    <mergeCell ref="D1704:R1704"/>
    <mergeCell ref="D1705:R1705"/>
    <mergeCell ref="D1756:R1756"/>
    <mergeCell ref="D1757:R1757"/>
    <mergeCell ref="D1758:R1758"/>
    <mergeCell ref="D1759:R1759"/>
    <mergeCell ref="D1728:R1728"/>
    <mergeCell ref="D1729:R1729"/>
    <mergeCell ref="D1730:R1730"/>
    <mergeCell ref="D1731:R1731"/>
    <mergeCell ref="D1732:R1732"/>
    <mergeCell ref="D1733:R1733"/>
    <mergeCell ref="D1734:R1734"/>
    <mergeCell ref="D1735:R1735"/>
    <mergeCell ref="D1736:R1736"/>
    <mergeCell ref="D1737:R1737"/>
    <mergeCell ref="AA1562:AD1562"/>
    <mergeCell ref="D1570:O1570"/>
    <mergeCell ref="D1465:O1465"/>
    <mergeCell ref="D680:I680"/>
    <mergeCell ref="D669:I669"/>
    <mergeCell ref="D944:L944"/>
    <mergeCell ref="D755:I755"/>
    <mergeCell ref="D753:I753"/>
    <mergeCell ref="D1062:L1062"/>
    <mergeCell ref="M1174:AD1174"/>
    <mergeCell ref="D1166:L1166"/>
    <mergeCell ref="S1972:X1972"/>
    <mergeCell ref="Y1980:AD1980"/>
    <mergeCell ref="D1901:R1901"/>
    <mergeCell ref="D1878:R1878"/>
    <mergeCell ref="D1633:O1633"/>
    <mergeCell ref="D1773:R1773"/>
    <mergeCell ref="D1742:R1742"/>
    <mergeCell ref="D1771:R1771"/>
    <mergeCell ref="D1743:R1743"/>
    <mergeCell ref="D1744:R1744"/>
    <mergeCell ref="D1792:R1792"/>
    <mergeCell ref="D1706:R1706"/>
    <mergeCell ref="D1707:R1707"/>
    <mergeCell ref="D1708:R1708"/>
    <mergeCell ref="D1710:R1710"/>
    <mergeCell ref="D1577:O1577"/>
    <mergeCell ref="D848:O848"/>
    <mergeCell ref="D884:O884"/>
    <mergeCell ref="C911:L913"/>
    <mergeCell ref="D1921:R1921"/>
    <mergeCell ref="D1908:R1908"/>
    <mergeCell ref="S253:X253"/>
    <mergeCell ref="S280:X280"/>
    <mergeCell ref="D359:L359"/>
    <mergeCell ref="D403:L403"/>
    <mergeCell ref="S312:X312"/>
    <mergeCell ref="M307:R307"/>
    <mergeCell ref="D319:L319"/>
    <mergeCell ref="M341:R341"/>
    <mergeCell ref="M324:R324"/>
    <mergeCell ref="S318:X318"/>
    <mergeCell ref="M353:R353"/>
    <mergeCell ref="B1:AD1"/>
    <mergeCell ref="D2040:R2040"/>
    <mergeCell ref="D1104:L1104"/>
    <mergeCell ref="D349:L349"/>
    <mergeCell ref="D2032:R2032"/>
    <mergeCell ref="Y339:AD339"/>
    <mergeCell ref="D807:O807"/>
    <mergeCell ref="D195:J195"/>
    <mergeCell ref="M218:S218"/>
    <mergeCell ref="D189:J189"/>
    <mergeCell ref="D2031:R2031"/>
    <mergeCell ref="D1464:O1464"/>
    <mergeCell ref="Y332:AD332"/>
    <mergeCell ref="D2025:R2025"/>
    <mergeCell ref="D1404:L1404"/>
    <mergeCell ref="S462:X462"/>
    <mergeCell ref="B22:AD22"/>
    <mergeCell ref="D1492:O1492"/>
    <mergeCell ref="Y360:AD360"/>
    <mergeCell ref="B1825:AD1825"/>
    <mergeCell ref="D1445:O1445"/>
    <mergeCell ref="C178:E178"/>
    <mergeCell ref="M183:S183"/>
    <mergeCell ref="D242:L242"/>
    <mergeCell ref="D278:L278"/>
    <mergeCell ref="S378:X378"/>
    <mergeCell ref="M309:R309"/>
    <mergeCell ref="M303:R303"/>
    <mergeCell ref="Y401:AD401"/>
    <mergeCell ref="V201:AD201"/>
    <mergeCell ref="S390:X390"/>
    <mergeCell ref="S285:X285"/>
    <mergeCell ref="Y349:AD349"/>
    <mergeCell ref="Y471:AD471"/>
    <mergeCell ref="Y429:AD429"/>
    <mergeCell ref="Y255:AD255"/>
    <mergeCell ref="S326:X326"/>
    <mergeCell ref="D272:L272"/>
    <mergeCell ref="M256:R256"/>
    <mergeCell ref="M202:S202"/>
    <mergeCell ref="M216:S216"/>
    <mergeCell ref="S290:X290"/>
    <mergeCell ref="C225:AD225"/>
    <mergeCell ref="D454:L454"/>
    <mergeCell ref="S433:X433"/>
    <mergeCell ref="M407:R407"/>
    <mergeCell ref="Y443:AD443"/>
    <mergeCell ref="D420:L420"/>
    <mergeCell ref="D455:L455"/>
    <mergeCell ref="S428:X428"/>
    <mergeCell ref="Y415:AD415"/>
    <mergeCell ref="Y455:AD455"/>
    <mergeCell ref="Y449:AD449"/>
    <mergeCell ref="D1741:R1741"/>
    <mergeCell ref="Y470:AD470"/>
    <mergeCell ref="S470:X470"/>
    <mergeCell ref="S384:X384"/>
    <mergeCell ref="S450:X450"/>
    <mergeCell ref="Y454:AD454"/>
    <mergeCell ref="Y420:AD420"/>
    <mergeCell ref="D845:O845"/>
    <mergeCell ref="AB786:AD786"/>
    <mergeCell ref="M463:R463"/>
    <mergeCell ref="M433:R433"/>
    <mergeCell ref="AL52:AN52"/>
    <mergeCell ref="M332:R332"/>
    <mergeCell ref="M212:S212"/>
    <mergeCell ref="S243:X243"/>
    <mergeCell ref="D341:L341"/>
    <mergeCell ref="M342:R342"/>
    <mergeCell ref="S269:X269"/>
    <mergeCell ref="S275:X275"/>
    <mergeCell ref="M330:R330"/>
    <mergeCell ref="S276:X276"/>
    <mergeCell ref="M283:R283"/>
    <mergeCell ref="M351:R351"/>
    <mergeCell ref="D401:L401"/>
    <mergeCell ref="D384:L384"/>
    <mergeCell ref="S293:X293"/>
    <mergeCell ref="M221:S221"/>
    <mergeCell ref="Y265:AD265"/>
    <mergeCell ref="Y246:AD246"/>
    <mergeCell ref="M334:R334"/>
    <mergeCell ref="M378:R378"/>
    <mergeCell ref="S257:X257"/>
    <mergeCell ref="D961:L961"/>
    <mergeCell ref="D844:O844"/>
    <mergeCell ref="D697:I697"/>
    <mergeCell ref="D683:I683"/>
    <mergeCell ref="D744:I744"/>
    <mergeCell ref="M462:R462"/>
    <mergeCell ref="Y459:AD459"/>
    <mergeCell ref="D476:L476"/>
    <mergeCell ref="D868:O868"/>
    <mergeCell ref="D532:I532"/>
    <mergeCell ref="D554:I554"/>
    <mergeCell ref="Y1049:AA1049"/>
    <mergeCell ref="D765:I765"/>
    <mergeCell ref="D2327:O2327"/>
    <mergeCell ref="D2058:R2058"/>
    <mergeCell ref="D489:L489"/>
    <mergeCell ref="D1005:L1005"/>
    <mergeCell ref="D1303:L1303"/>
    <mergeCell ref="D670:I670"/>
    <mergeCell ref="D1467:O1467"/>
    <mergeCell ref="Y1982:AD1982"/>
    <mergeCell ref="Y479:AD479"/>
    <mergeCell ref="Y473:AD473"/>
    <mergeCell ref="B1044:AD1044"/>
    <mergeCell ref="D2087:R2087"/>
    <mergeCell ref="S488:X488"/>
    <mergeCell ref="D1305:L1305"/>
    <mergeCell ref="D1713:R1713"/>
    <mergeCell ref="D1701:R1701"/>
    <mergeCell ref="D1738:R1738"/>
    <mergeCell ref="D1739:R1739"/>
    <mergeCell ref="D1740:R1740"/>
    <mergeCell ref="D1549:O1549"/>
    <mergeCell ref="D1401:L1401"/>
    <mergeCell ref="M480:R480"/>
    <mergeCell ref="D1457:O1457"/>
    <mergeCell ref="D439:L439"/>
    <mergeCell ref="D1608:O1608"/>
    <mergeCell ref="D1702:R1702"/>
    <mergeCell ref="S2472:T2472"/>
    <mergeCell ref="M476:R476"/>
    <mergeCell ref="D1559:O1559"/>
    <mergeCell ref="M1977:R1977"/>
    <mergeCell ref="D1995:L1995"/>
    <mergeCell ref="V1438:X1438"/>
    <mergeCell ref="D461:L461"/>
    <mergeCell ref="D1126:L1126"/>
    <mergeCell ref="C2472:H2472"/>
    <mergeCell ref="D1266:L1266"/>
    <mergeCell ref="D897:O897"/>
    <mergeCell ref="D842:O842"/>
    <mergeCell ref="D979:L979"/>
    <mergeCell ref="D840:O840"/>
    <mergeCell ref="D2343:O2343"/>
    <mergeCell ref="D2050:R2050"/>
    <mergeCell ref="M1993:R1993"/>
    <mergeCell ref="S479:X479"/>
    <mergeCell ref="D964:L964"/>
    <mergeCell ref="D541:I541"/>
    <mergeCell ref="B1427:AD1427"/>
    <mergeCell ref="D878:O878"/>
    <mergeCell ref="D691:I691"/>
    <mergeCell ref="P1049:R1049"/>
    <mergeCell ref="D2102:R2102"/>
    <mergeCell ref="Y2471:Z2471"/>
    <mergeCell ref="D1284:L1284"/>
    <mergeCell ref="D1504:O1504"/>
    <mergeCell ref="D1587:O1587"/>
    <mergeCell ref="D870:O870"/>
    <mergeCell ref="D1939:R1939"/>
    <mergeCell ref="D829:O829"/>
    <mergeCell ref="C2171:AD2171"/>
    <mergeCell ref="D2205:O2205"/>
    <mergeCell ref="D2121:R2121"/>
    <mergeCell ref="D1943:R1943"/>
    <mergeCell ref="C2009:R2011"/>
    <mergeCell ref="D2215:O2215"/>
    <mergeCell ref="S2153:X2153"/>
    <mergeCell ref="D2240:O2240"/>
    <mergeCell ref="D2226:O2226"/>
    <mergeCell ref="D1640:O1640"/>
    <mergeCell ref="D881:O881"/>
    <mergeCell ref="Y1564:AA1564"/>
    <mergeCell ref="D1927:R1927"/>
    <mergeCell ref="D1538:O1538"/>
    <mergeCell ref="D1530:O1530"/>
    <mergeCell ref="V912:X912"/>
    <mergeCell ref="D1197:L1197"/>
    <mergeCell ref="D1020:L1020"/>
    <mergeCell ref="D951:L951"/>
    <mergeCell ref="D1378:L1378"/>
    <mergeCell ref="D1250:L1250"/>
    <mergeCell ref="D1373:L1373"/>
    <mergeCell ref="D1286:L1286"/>
    <mergeCell ref="D1902:R1902"/>
    <mergeCell ref="D2440:AD2440"/>
    <mergeCell ref="D2354:O2354"/>
    <mergeCell ref="D1100:L1100"/>
    <mergeCell ref="D727:I727"/>
    <mergeCell ref="D846:O846"/>
    <mergeCell ref="AB1301:AD1301"/>
    <mergeCell ref="D1502:O1502"/>
    <mergeCell ref="D2391:O2391"/>
    <mergeCell ref="D2382:O2382"/>
    <mergeCell ref="D2345:O2345"/>
    <mergeCell ref="D2346:O2346"/>
    <mergeCell ref="P2301:R2301"/>
    <mergeCell ref="D1248:L1248"/>
    <mergeCell ref="D682:I682"/>
    <mergeCell ref="D1714:R1714"/>
    <mergeCell ref="D1715:R1715"/>
    <mergeCell ref="D2286:O2286"/>
    <mergeCell ref="D2261:O2261"/>
    <mergeCell ref="D1772:R1772"/>
    <mergeCell ref="D2242:O2242"/>
    <mergeCell ref="D2307:O2307"/>
    <mergeCell ref="D2390:O2390"/>
    <mergeCell ref="D1282:L1282"/>
    <mergeCell ref="D1928:R1928"/>
    <mergeCell ref="D1207:L1207"/>
    <mergeCell ref="D2030:R2030"/>
    <mergeCell ref="D1520:O1520"/>
    <mergeCell ref="D726:I726"/>
    <mergeCell ref="D901:O901"/>
    <mergeCell ref="D2379:O2379"/>
    <mergeCell ref="D1852:R1852"/>
    <mergeCell ref="S2159:X2159"/>
    <mergeCell ref="D922:L922"/>
    <mergeCell ref="D1230:L1230"/>
    <mergeCell ref="D1320:L1320"/>
    <mergeCell ref="Y478:AD478"/>
    <mergeCell ref="D631:I631"/>
    <mergeCell ref="D1374:L1374"/>
    <mergeCell ref="D1392:L1392"/>
    <mergeCell ref="D1419:L1419"/>
    <mergeCell ref="D1238:L1238"/>
    <mergeCell ref="D1380:L1380"/>
    <mergeCell ref="D527:I527"/>
    <mergeCell ref="D565:I565"/>
    <mergeCell ref="D655:I655"/>
    <mergeCell ref="D708:I708"/>
    <mergeCell ref="D664:I664"/>
    <mergeCell ref="D1073:L1073"/>
    <mergeCell ref="D1453:O1453"/>
    <mergeCell ref="D1447:O1447"/>
    <mergeCell ref="D698:I698"/>
    <mergeCell ref="D552:I552"/>
    <mergeCell ref="D1115:L1115"/>
    <mergeCell ref="D742:I742"/>
    <mergeCell ref="D827:O827"/>
    <mergeCell ref="D1263:L1263"/>
    <mergeCell ref="D1314:L1314"/>
    <mergeCell ref="D1072:L1072"/>
    <mergeCell ref="Y480:AD480"/>
    <mergeCell ref="D1067:L1067"/>
    <mergeCell ref="D899:O899"/>
    <mergeCell ref="D984:L984"/>
    <mergeCell ref="D804:O804"/>
    <mergeCell ref="D867:O867"/>
    <mergeCell ref="D522:I522"/>
    <mergeCell ref="D1857:R1857"/>
    <mergeCell ref="D1851:R1851"/>
    <mergeCell ref="D1764:R1764"/>
    <mergeCell ref="D1765:R1765"/>
    <mergeCell ref="D1766:R1766"/>
    <mergeCell ref="D1767:R1767"/>
    <mergeCell ref="D1566:O1566"/>
    <mergeCell ref="D1541:O1541"/>
    <mergeCell ref="D1533:O1533"/>
    <mergeCell ref="D1711:R1711"/>
    <mergeCell ref="D1712:R1712"/>
    <mergeCell ref="D1222:L1222"/>
    <mergeCell ref="D1845:R1845"/>
    <mergeCell ref="D1446:O1446"/>
    <mergeCell ref="D1490:O1490"/>
    <mergeCell ref="D1484:O1484"/>
    <mergeCell ref="P1175:R1175"/>
    <mergeCell ref="D1555:O1555"/>
    <mergeCell ref="D1819:R1819"/>
    <mergeCell ref="D1820:R1820"/>
    <mergeCell ref="D1779:R1779"/>
    <mergeCell ref="D1780:R1780"/>
    <mergeCell ref="D1781:R1781"/>
    <mergeCell ref="D1782:R1782"/>
    <mergeCell ref="D1783:R1783"/>
    <mergeCell ref="D1784:R1784"/>
    <mergeCell ref="D1745:R1745"/>
    <mergeCell ref="D1746:R1746"/>
    <mergeCell ref="D1747:R1747"/>
    <mergeCell ref="D1748:R1748"/>
    <mergeCell ref="D1749:R1749"/>
    <mergeCell ref="D1837:R1837"/>
    <mergeCell ref="S2155:X2155"/>
    <mergeCell ref="D1949:R1949"/>
    <mergeCell ref="D1935:R1935"/>
    <mergeCell ref="D1955:R1955"/>
    <mergeCell ref="D1930:R1930"/>
    <mergeCell ref="D1972:L1972"/>
    <mergeCell ref="D1793:R1793"/>
    <mergeCell ref="D1794:R1794"/>
    <mergeCell ref="D1795:R1795"/>
    <mergeCell ref="D1762:R1762"/>
    <mergeCell ref="C2144:AD2144"/>
    <mergeCell ref="D1568:O1568"/>
    <mergeCell ref="D813:O813"/>
    <mergeCell ref="D1239:L1239"/>
    <mergeCell ref="D748:I748"/>
    <mergeCell ref="D701:I701"/>
    <mergeCell ref="Y1988:AD1988"/>
    <mergeCell ref="D2067:R2067"/>
    <mergeCell ref="D1986:L1986"/>
    <mergeCell ref="D2070:R2070"/>
    <mergeCell ref="M1992:R1992"/>
    <mergeCell ref="D1237:L1237"/>
    <mergeCell ref="D740:I740"/>
    <mergeCell ref="D2124:R2124"/>
    <mergeCell ref="D1026:L1026"/>
    <mergeCell ref="D826:O826"/>
    <mergeCell ref="D2099:R2099"/>
    <mergeCell ref="D1934:R1934"/>
    <mergeCell ref="D1084:L1084"/>
    <mergeCell ref="D1709:R1709"/>
    <mergeCell ref="S1981:X1981"/>
    <mergeCell ref="S1438:U1438"/>
    <mergeCell ref="D1716:R1716"/>
    <mergeCell ref="M290:R290"/>
    <mergeCell ref="D418:L418"/>
    <mergeCell ref="D393:L393"/>
    <mergeCell ref="M437:R437"/>
    <mergeCell ref="D882:O882"/>
    <mergeCell ref="D1246:L1246"/>
    <mergeCell ref="S375:X375"/>
    <mergeCell ref="D751:I751"/>
    <mergeCell ref="D290:L290"/>
    <mergeCell ref="D989:L989"/>
    <mergeCell ref="D1184:L1184"/>
    <mergeCell ref="D1521:O1521"/>
    <mergeCell ref="D1148:L1148"/>
    <mergeCell ref="C1174:L1176"/>
    <mergeCell ref="D737:I737"/>
    <mergeCell ref="D292:L292"/>
    <mergeCell ref="D1536:O1536"/>
    <mergeCell ref="M443:R443"/>
    <mergeCell ref="M419:R419"/>
    <mergeCell ref="D752:I752"/>
    <mergeCell ref="D1054:L1054"/>
    <mergeCell ref="D830:O830"/>
    <mergeCell ref="D914:L914"/>
    <mergeCell ref="S452:X452"/>
    <mergeCell ref="D1220:L1220"/>
    <mergeCell ref="D1339:L1339"/>
    <mergeCell ref="D888:O888"/>
    <mergeCell ref="D1483:O1483"/>
    <mergeCell ref="D1515:O1515"/>
    <mergeCell ref="D1292:L1292"/>
    <mergeCell ref="D1516:O1516"/>
    <mergeCell ref="D1311:L1311"/>
    <mergeCell ref="D452:L452"/>
    <mergeCell ref="D1459:O1459"/>
    <mergeCell ref="D660:I660"/>
    <mergeCell ref="D1769:R1769"/>
    <mergeCell ref="D1770:R1770"/>
    <mergeCell ref="D519:I519"/>
    <mergeCell ref="D529:I529"/>
    <mergeCell ref="D2019:R2019"/>
    <mergeCell ref="D1417:L1417"/>
    <mergeCell ref="D2013:R2013"/>
    <mergeCell ref="D1088:L1088"/>
    <mergeCell ref="D2096:R2096"/>
    <mergeCell ref="D1890:R1890"/>
    <mergeCell ref="M1983:R1983"/>
    <mergeCell ref="D1420:L1420"/>
    <mergeCell ref="D1610:O1610"/>
    <mergeCell ref="D883:O883"/>
    <mergeCell ref="D1415:L1415"/>
    <mergeCell ref="D1889:R1889"/>
    <mergeCell ref="D1071:L1071"/>
    <mergeCell ref="D1350:L1350"/>
    <mergeCell ref="D1843:R1843"/>
    <mergeCell ref="D1388:L1388"/>
    <mergeCell ref="D1070:L1070"/>
    <mergeCell ref="D1017:L1017"/>
    <mergeCell ref="D1517:O1517"/>
    <mergeCell ref="P1437:AD1437"/>
    <mergeCell ref="P510:R510"/>
    <mergeCell ref="D803:O803"/>
    <mergeCell ref="D1400:L1400"/>
    <mergeCell ref="S475:X475"/>
    <mergeCell ref="D1461:O1461"/>
    <mergeCell ref="D1556:O1556"/>
    <mergeCell ref="D2081:R2081"/>
    <mergeCell ref="D1871:R1871"/>
    <mergeCell ref="Y1997:AD1997"/>
    <mergeCell ref="Y1989:AD1989"/>
    <mergeCell ref="D2015:R2015"/>
    <mergeCell ref="B644:AD644"/>
    <mergeCell ref="Q2470:X2470"/>
    <mergeCell ref="D2420:O2420"/>
    <mergeCell ref="Y2148:AD2148"/>
    <mergeCell ref="D2375:O2375"/>
    <mergeCell ref="B372:AD372"/>
    <mergeCell ref="D1666:O1666"/>
    <mergeCell ref="D2105:R2105"/>
    <mergeCell ref="S1973:X1973"/>
    <mergeCell ref="S483:X483"/>
    <mergeCell ref="D1279:L1279"/>
    <mergeCell ref="M445:R445"/>
    <mergeCell ref="D1182:L1182"/>
    <mergeCell ref="D421:L421"/>
    <mergeCell ref="D2369:O2369"/>
    <mergeCell ref="D2363:O2363"/>
    <mergeCell ref="D759:I759"/>
    <mergeCell ref="D801:O801"/>
    <mergeCell ref="S403:X403"/>
    <mergeCell ref="D2373:O2373"/>
    <mergeCell ref="S2151:X2151"/>
    <mergeCell ref="D2022:R2022"/>
    <mergeCell ref="D2364:O2364"/>
    <mergeCell ref="D1945:R1945"/>
    <mergeCell ref="D862:O862"/>
    <mergeCell ref="C176:E176"/>
    <mergeCell ref="S413:X413"/>
    <mergeCell ref="D441:L441"/>
    <mergeCell ref="D948:L948"/>
    <mergeCell ref="M281:R281"/>
    <mergeCell ref="O2472:P2472"/>
    <mergeCell ref="D559:I559"/>
    <mergeCell ref="D595:I595"/>
    <mergeCell ref="S255:X255"/>
    <mergeCell ref="Y283:AD283"/>
    <mergeCell ref="S386:X386"/>
    <mergeCell ref="D2277:O2277"/>
    <mergeCell ref="M1048:AD1048"/>
    <mergeCell ref="C2467:AD2467"/>
    <mergeCell ref="D1679:O1679"/>
    <mergeCell ref="D2201:O2201"/>
    <mergeCell ref="S309:X309"/>
    <mergeCell ref="D186:J186"/>
    <mergeCell ref="D2290:O2290"/>
    <mergeCell ref="M2152:R2152"/>
    <mergeCell ref="D2203:O2203"/>
    <mergeCell ref="D1611:O1611"/>
    <mergeCell ref="D1605:O1605"/>
    <mergeCell ref="U2471:V2471"/>
    <mergeCell ref="D1313:L1313"/>
    <mergeCell ref="Y352:AD352"/>
    <mergeCell ref="AA1173:AD1173"/>
    <mergeCell ref="S1988:X1988"/>
    <mergeCell ref="M408:R408"/>
    <mergeCell ref="D685:I685"/>
    <mergeCell ref="D2204:O2204"/>
    <mergeCell ref="D1864:R1864"/>
    <mergeCell ref="M184:S184"/>
    <mergeCell ref="D317:L317"/>
    <mergeCell ref="M215:S215"/>
    <mergeCell ref="Y301:AD301"/>
    <mergeCell ref="Y337:AD337"/>
    <mergeCell ref="M321:R321"/>
    <mergeCell ref="Y376:AD376"/>
    <mergeCell ref="M254:R254"/>
    <mergeCell ref="S416:X416"/>
    <mergeCell ref="D615:I615"/>
    <mergeCell ref="D538:I538"/>
    <mergeCell ref="D625:I625"/>
    <mergeCell ref="D628:I628"/>
    <mergeCell ref="M267:R267"/>
    <mergeCell ref="D273:L273"/>
    <mergeCell ref="S344:X344"/>
    <mergeCell ref="Y397:AD397"/>
    <mergeCell ref="Y386:AD386"/>
    <mergeCell ref="D575:I575"/>
    <mergeCell ref="V205:AD205"/>
    <mergeCell ref="Y320:AD320"/>
    <mergeCell ref="M247:R247"/>
    <mergeCell ref="D247:L247"/>
    <mergeCell ref="D252:L252"/>
    <mergeCell ref="S241:X241"/>
    <mergeCell ref="D468:L468"/>
    <mergeCell ref="Y431:AD431"/>
    <mergeCell ref="C188:J188"/>
    <mergeCell ref="D613:I613"/>
    <mergeCell ref="M201:S201"/>
    <mergeCell ref="S345:X345"/>
    <mergeCell ref="D413:L413"/>
    <mergeCell ref="C234:AD234"/>
    <mergeCell ref="M432:R432"/>
    <mergeCell ref="D860:O860"/>
    <mergeCell ref="M214:S214"/>
    <mergeCell ref="D546:I546"/>
    <mergeCell ref="S435:X435"/>
    <mergeCell ref="M304:R304"/>
    <mergeCell ref="Y510:AA510"/>
    <mergeCell ref="D208:J208"/>
    <mergeCell ref="AA784:AD784"/>
    <mergeCell ref="Y254:AD254"/>
    <mergeCell ref="AB510:AD510"/>
    <mergeCell ref="D389:L389"/>
    <mergeCell ref="Y271:AD271"/>
    <mergeCell ref="V188:AD188"/>
    <mergeCell ref="D200:J200"/>
    <mergeCell ref="V786:X786"/>
    <mergeCell ref="C374:L375"/>
    <mergeCell ref="Y263:AD263"/>
    <mergeCell ref="M322:R322"/>
    <mergeCell ref="M422:R422"/>
    <mergeCell ref="M413:R413"/>
    <mergeCell ref="S304:X304"/>
    <mergeCell ref="Y414:AD414"/>
    <mergeCell ref="S379:X379"/>
    <mergeCell ref="M269:R269"/>
    <mergeCell ref="D493:L493"/>
    <mergeCell ref="Y424:AD424"/>
    <mergeCell ref="V209:AD209"/>
    <mergeCell ref="D793:O793"/>
    <mergeCell ref="M293:R293"/>
    <mergeCell ref="S349:X349"/>
    <mergeCell ref="C2170:AD2170"/>
    <mergeCell ref="D1181:L1181"/>
    <mergeCell ref="S313:X313"/>
    <mergeCell ref="D852:O852"/>
    <mergeCell ref="D260:L260"/>
    <mergeCell ref="M472:R472"/>
    <mergeCell ref="D2197:O2197"/>
    <mergeCell ref="D263:L263"/>
    <mergeCell ref="S482:X482"/>
    <mergeCell ref="M444:R444"/>
    <mergeCell ref="D987:L987"/>
    <mergeCell ref="D733:I733"/>
    <mergeCell ref="D1335:L1335"/>
    <mergeCell ref="D1918:R1918"/>
    <mergeCell ref="M1989:R1989"/>
    <mergeCell ref="Y264:AD264"/>
    <mergeCell ref="D297:L297"/>
    <mergeCell ref="D533:I533"/>
    <mergeCell ref="M287:R287"/>
    <mergeCell ref="D1323:L1323"/>
    <mergeCell ref="D1537:O1537"/>
    <mergeCell ref="D1836:R1836"/>
    <mergeCell ref="D1375:L1375"/>
    <mergeCell ref="D606:I606"/>
    <mergeCell ref="S786:U786"/>
    <mergeCell ref="D577:I577"/>
    <mergeCell ref="D657:I657"/>
    <mergeCell ref="D1063:L1063"/>
    <mergeCell ref="D963:L963"/>
    <mergeCell ref="Y1983:AD1983"/>
    <mergeCell ref="D1324:L1324"/>
    <mergeCell ref="D1763:R1763"/>
    <mergeCell ref="D2213:O2213"/>
    <mergeCell ref="M1997:R1997"/>
    <mergeCell ref="D2214:O2214"/>
    <mergeCell ref="D2107:R2107"/>
    <mergeCell ref="D728:I728"/>
    <mergeCell ref="AA2173:AD2173"/>
    <mergeCell ref="D1156:L1156"/>
    <mergeCell ref="D2095:R2095"/>
    <mergeCell ref="D939:L939"/>
    <mergeCell ref="D2097:R2097"/>
    <mergeCell ref="D1018:L1018"/>
    <mergeCell ref="D1316:L1316"/>
    <mergeCell ref="D415:L415"/>
    <mergeCell ref="D604:I604"/>
    <mergeCell ref="D1920:R1920"/>
    <mergeCell ref="D1849:R1849"/>
    <mergeCell ref="D1377:L1377"/>
    <mergeCell ref="D1681:O1681"/>
    <mergeCell ref="D1332:L1332"/>
    <mergeCell ref="D1554:O1554"/>
    <mergeCell ref="D457:L457"/>
    <mergeCell ref="D1557:O1557"/>
    <mergeCell ref="S1994:X1994"/>
    <mergeCell ref="D916:L916"/>
    <mergeCell ref="D2054:R2054"/>
    <mergeCell ref="D2049:R2049"/>
    <mergeCell ref="S495:X495"/>
    <mergeCell ref="S1982:X1982"/>
    <mergeCell ref="D1946:R1946"/>
    <mergeCell ref="D1506:O1506"/>
    <mergeCell ref="D876:O876"/>
    <mergeCell ref="D1872:R1872"/>
    <mergeCell ref="D2239:O2239"/>
    <mergeCell ref="D2216:O2216"/>
    <mergeCell ref="D483:L483"/>
    <mergeCell ref="Y391:AD391"/>
    <mergeCell ref="M484:R484"/>
    <mergeCell ref="D453:L453"/>
    <mergeCell ref="M487:R487"/>
    <mergeCell ref="Y1976:AD1976"/>
    <mergeCell ref="Y1978:AD1978"/>
    <mergeCell ref="AB1564:AD1564"/>
    <mergeCell ref="C499:AD499"/>
    <mergeCell ref="D1614:O1614"/>
    <mergeCell ref="Y422:AD422"/>
    <mergeCell ref="M402:R402"/>
    <mergeCell ref="D1118:L1118"/>
    <mergeCell ref="D1139:L1139"/>
    <mergeCell ref="D459:L459"/>
    <mergeCell ref="V1301:X1301"/>
    <mergeCell ref="D446:L446"/>
    <mergeCell ref="D402:L402"/>
    <mergeCell ref="M424:R424"/>
    <mergeCell ref="D436:L436"/>
    <mergeCell ref="D1572:O1572"/>
    <mergeCell ref="C1968:AD1968"/>
    <mergeCell ref="D2027:R2027"/>
    <mergeCell ref="Y399:AD399"/>
    <mergeCell ref="Y433:AD433"/>
    <mergeCell ref="D1873:R1873"/>
    <mergeCell ref="D1061:L1061"/>
    <mergeCell ref="S432:X432"/>
    <mergeCell ref="D591:I591"/>
    <mergeCell ref="D2177:O2177"/>
    <mergeCell ref="D287:L287"/>
    <mergeCell ref="Y912:AA912"/>
    <mergeCell ref="D564:I564"/>
    <mergeCell ref="M375:R375"/>
    <mergeCell ref="D438:L438"/>
    <mergeCell ref="D316:L316"/>
    <mergeCell ref="S338:X338"/>
    <mergeCell ref="M258:R258"/>
    <mergeCell ref="M474:R474"/>
    <mergeCell ref="M421:R421"/>
    <mergeCell ref="D985:L985"/>
    <mergeCell ref="M286:R286"/>
    <mergeCell ref="D409:L409"/>
    <mergeCell ref="Y496:AD496"/>
    <mergeCell ref="D762:I762"/>
    <mergeCell ref="D386:L386"/>
    <mergeCell ref="S417:X417"/>
    <mergeCell ref="S340:X340"/>
    <mergeCell ref="S341:X341"/>
    <mergeCell ref="M361:R361"/>
    <mergeCell ref="D932:L932"/>
    <mergeCell ref="D325:L325"/>
    <mergeCell ref="D456:L456"/>
    <mergeCell ref="S264:X264"/>
    <mergeCell ref="Y378:AD378"/>
    <mergeCell ref="S485:X485"/>
    <mergeCell ref="Y404:AD404"/>
    <mergeCell ref="S381:X381"/>
    <mergeCell ref="D828:O828"/>
    <mergeCell ref="Y329:AD329"/>
    <mergeCell ref="Y286:AD286"/>
    <mergeCell ref="D293:L293"/>
    <mergeCell ref="Y291:AD291"/>
    <mergeCell ref="D331:L331"/>
    <mergeCell ref="Y389:AD389"/>
    <mergeCell ref="M295:R295"/>
    <mergeCell ref="M386:R386"/>
    <mergeCell ref="D692:I692"/>
    <mergeCell ref="M345:R345"/>
    <mergeCell ref="D855:O855"/>
    <mergeCell ref="M349:R349"/>
    <mergeCell ref="D602:I602"/>
    <mergeCell ref="D763:I763"/>
    <mergeCell ref="D463:L463"/>
    <mergeCell ref="Y403:AD403"/>
    <mergeCell ref="D814:O814"/>
    <mergeCell ref="D757:I757"/>
    <mergeCell ref="C364:AD364"/>
    <mergeCell ref="D469:L469"/>
    <mergeCell ref="D802:O802"/>
    <mergeCell ref="Y319:AD319"/>
    <mergeCell ref="Y440:AD440"/>
    <mergeCell ref="M475:R475"/>
    <mergeCell ref="C782:AD782"/>
    <mergeCell ref="D466:L466"/>
    <mergeCell ref="M489:R489"/>
    <mergeCell ref="D706:I706"/>
    <mergeCell ref="D596:I596"/>
    <mergeCell ref="M485:R485"/>
    <mergeCell ref="S393:X393"/>
    <mergeCell ref="D348:L348"/>
    <mergeCell ref="D347:L347"/>
    <mergeCell ref="D671:I671"/>
    <mergeCell ref="Y432:AD432"/>
    <mergeCell ref="C2450:AD2450"/>
    <mergeCell ref="D2238:O2238"/>
    <mergeCell ref="Y358:AD358"/>
    <mergeCell ref="C16:AD16"/>
    <mergeCell ref="D184:J184"/>
    <mergeCell ref="M213:S213"/>
    <mergeCell ref="C1425:AD1425"/>
    <mergeCell ref="AD51:AD53"/>
    <mergeCell ref="Y486:AD486"/>
    <mergeCell ref="S301:X301"/>
    <mergeCell ref="D1588:O1588"/>
    <mergeCell ref="M260:R260"/>
    <mergeCell ref="D185:J185"/>
    <mergeCell ref="D1462:O1462"/>
    <mergeCell ref="D1456:O1456"/>
    <mergeCell ref="C235:AD235"/>
    <mergeCell ref="D1154:L1154"/>
    <mergeCell ref="M249:R249"/>
    <mergeCell ref="Y461:AD461"/>
    <mergeCell ref="D1107:L1107"/>
    <mergeCell ref="D1145:L1145"/>
    <mergeCell ref="S1175:U1175"/>
    <mergeCell ref="M285:R285"/>
    <mergeCell ref="D986:L986"/>
    <mergeCell ref="Y318:AD318"/>
    <mergeCell ref="C1437:O1439"/>
    <mergeCell ref="D687:I687"/>
    <mergeCell ref="P785:AD785"/>
    <mergeCell ref="D1113:L1113"/>
    <mergeCell ref="M199:S199"/>
    <mergeCell ref="D1519:O1519"/>
    <mergeCell ref="M392:R392"/>
    <mergeCell ref="Y2158:AD2158"/>
    <mergeCell ref="D450:L450"/>
    <mergeCell ref="S359:X359"/>
    <mergeCell ref="Y1971:AD1971"/>
    <mergeCell ref="D1903:R1903"/>
    <mergeCell ref="D2068:R2068"/>
    <mergeCell ref="M203:S203"/>
    <mergeCell ref="Y273:AD273"/>
    <mergeCell ref="Y1301:AA1301"/>
    <mergeCell ref="M277:R277"/>
    <mergeCell ref="D253:L253"/>
    <mergeCell ref="M320:R320"/>
    <mergeCell ref="D274:L274"/>
    <mergeCell ref="O1049:O1050"/>
    <mergeCell ref="D812:O812"/>
    <mergeCell ref="D1110:L1110"/>
    <mergeCell ref="D491:L491"/>
    <mergeCell ref="S294:X294"/>
    <mergeCell ref="D1361:L1361"/>
    <mergeCell ref="D329:L329"/>
    <mergeCell ref="S481:X481"/>
    <mergeCell ref="Y1991:AD1991"/>
    <mergeCell ref="D1141:L1141"/>
    <mergeCell ref="D960:L960"/>
    <mergeCell ref="Y314:AD314"/>
    <mergeCell ref="S423:X423"/>
    <mergeCell ref="D988:L988"/>
    <mergeCell ref="M1974:R1974"/>
    <mergeCell ref="D327:L327"/>
    <mergeCell ref="D768:I768"/>
    <mergeCell ref="S377:X377"/>
    <mergeCell ref="D630:I630"/>
    <mergeCell ref="Y309:AD309"/>
    <mergeCell ref="D614:I614"/>
    <mergeCell ref="M398:R398"/>
    <mergeCell ref="D340:L340"/>
    <mergeCell ref="N8:O8"/>
    <mergeCell ref="D2098:R2098"/>
    <mergeCell ref="D328:L328"/>
    <mergeCell ref="D710:I710"/>
    <mergeCell ref="D2399:O2399"/>
    <mergeCell ref="S2152:X2152"/>
    <mergeCell ref="D2303:O2303"/>
    <mergeCell ref="D623:I623"/>
    <mergeCell ref="D343:L343"/>
    <mergeCell ref="M377:R377"/>
    <mergeCell ref="D1661:O1661"/>
    <mergeCell ref="M333:R333"/>
    <mergeCell ref="S361:X361"/>
    <mergeCell ref="D1443:O1443"/>
    <mergeCell ref="D1882:R1882"/>
    <mergeCell ref="Y430:AD430"/>
    <mergeCell ref="D2305:O2305"/>
    <mergeCell ref="D1228:L1228"/>
    <mergeCell ref="D1532:O1532"/>
    <mergeCell ref="D467:L467"/>
    <mergeCell ref="D345:L345"/>
    <mergeCell ref="D2341:O2341"/>
    <mergeCell ref="D2394:O2394"/>
    <mergeCell ref="Y457:AD457"/>
    <mergeCell ref="Y2149:AD2149"/>
    <mergeCell ref="D593:I593"/>
    <mergeCell ref="D1351:L1351"/>
    <mergeCell ref="D1326:L1326"/>
    <mergeCell ref="D2396:O2396"/>
    <mergeCell ref="Y384:AD384"/>
    <mergeCell ref="D2281:O2281"/>
    <mergeCell ref="D1399:L1399"/>
    <mergeCell ref="M1970:AD1970"/>
    <mergeCell ref="K2472:L2472"/>
    <mergeCell ref="S329:X329"/>
    <mergeCell ref="D2250:O2250"/>
    <mergeCell ref="D412:L412"/>
    <mergeCell ref="D713:I713"/>
    <mergeCell ref="D2094:R2094"/>
    <mergeCell ref="C2460:AD2460"/>
    <mergeCell ref="C2459:AD2459"/>
    <mergeCell ref="U2472:V2472"/>
    <mergeCell ref="M2471:N2471"/>
    <mergeCell ref="I2470:P2470"/>
    <mergeCell ref="D2083:R2083"/>
    <mergeCell ref="D967:L967"/>
    <mergeCell ref="D2342:O2342"/>
    <mergeCell ref="D1265:L1265"/>
    <mergeCell ref="D2234:O2234"/>
    <mergeCell ref="M473:R473"/>
    <mergeCell ref="D1001:L1001"/>
    <mergeCell ref="D1359:L1359"/>
    <mergeCell ref="D894:O894"/>
    <mergeCell ref="Y2472:Z2472"/>
    <mergeCell ref="D2310:O2310"/>
    <mergeCell ref="D2409:O2409"/>
    <mergeCell ref="D570:I570"/>
    <mergeCell ref="D2381:O2381"/>
    <mergeCell ref="D1059:L1059"/>
    <mergeCell ref="D1548:O1548"/>
    <mergeCell ref="C2448:P2448"/>
    <mergeCell ref="S2148:X2148"/>
    <mergeCell ref="Y1981:AD1981"/>
    <mergeCell ref="D1675:O1675"/>
    <mergeCell ref="D2325:O2325"/>
    <mergeCell ref="D2353:O2353"/>
    <mergeCell ref="D1987:L1987"/>
    <mergeCell ref="D1214:L1214"/>
    <mergeCell ref="D1091:L1091"/>
    <mergeCell ref="D612:I612"/>
    <mergeCell ref="D587:I587"/>
    <mergeCell ref="S398:X398"/>
    <mergeCell ref="D1480:O1480"/>
    <mergeCell ref="D719:I719"/>
    <mergeCell ref="D1281:L1281"/>
    <mergeCell ref="D714:I714"/>
    <mergeCell ref="D689:I689"/>
    <mergeCell ref="S409:X409"/>
    <mergeCell ref="S1979:X1979"/>
    <mergeCell ref="D1628:O1628"/>
    <mergeCell ref="D1622:O1622"/>
    <mergeCell ref="D1919:R1919"/>
    <mergeCell ref="D699:I699"/>
    <mergeCell ref="D1028:L1028"/>
    <mergeCell ref="D1057:L1057"/>
    <mergeCell ref="S487:X487"/>
    <mergeCell ref="D2252:O2252"/>
    <mergeCell ref="D414:L414"/>
    <mergeCell ref="D2257:O2257"/>
    <mergeCell ref="D1539:O1539"/>
    <mergeCell ref="D1604:O1604"/>
    <mergeCell ref="M1985:R1985"/>
    <mergeCell ref="D2154:L2154"/>
    <mergeCell ref="S412:X412"/>
    <mergeCell ref="C2451:AD2451"/>
    <mergeCell ref="Y354:AD354"/>
    <mergeCell ref="D1941:R1941"/>
    <mergeCell ref="D423:L423"/>
    <mergeCell ref="S454:X454"/>
    <mergeCell ref="D2351:O2351"/>
    <mergeCell ref="D2439:AD2439"/>
    <mergeCell ref="Y452:AD452"/>
    <mergeCell ref="D2419:O2419"/>
    <mergeCell ref="D2048:R2048"/>
    <mergeCell ref="D1613:O1613"/>
    <mergeCell ref="P2174:AD2174"/>
    <mergeCell ref="D2344:O2344"/>
    <mergeCell ref="D877:O877"/>
    <mergeCell ref="D2122:R2122"/>
    <mergeCell ref="M383:R383"/>
    <mergeCell ref="S405:X405"/>
    <mergeCell ref="S2150:X2150"/>
    <mergeCell ref="D811:O811"/>
    <mergeCell ref="D2211:O2211"/>
    <mergeCell ref="D621:I621"/>
    <mergeCell ref="S392:X392"/>
    <mergeCell ref="D1985:L1985"/>
    <mergeCell ref="D824:O824"/>
    <mergeCell ref="S407:X407"/>
    <mergeCell ref="D2361:O2361"/>
    <mergeCell ref="B2436:AD2436"/>
    <mergeCell ref="D1886:R1886"/>
    <mergeCell ref="S2158:X2158"/>
    <mergeCell ref="D1357:L1357"/>
    <mergeCell ref="D2178:O2178"/>
    <mergeCell ref="D770:I770"/>
    <mergeCell ref="C2161:AD2161"/>
    <mergeCell ref="S2471:T2471"/>
    <mergeCell ref="D702:I702"/>
    <mergeCell ref="D1006:L1006"/>
    <mergeCell ref="D1024:L1024"/>
    <mergeCell ref="D832:O832"/>
    <mergeCell ref="D661:I661"/>
    <mergeCell ref="C2461:AD2461"/>
    <mergeCell ref="D2352:O2352"/>
    <mergeCell ref="D2241:O2241"/>
    <mergeCell ref="D2232:O2232"/>
    <mergeCell ref="D566:I566"/>
    <mergeCell ref="Y456:AD456"/>
    <mergeCell ref="D516:I516"/>
    <mergeCell ref="M2149:R2149"/>
    <mergeCell ref="D2086:R2086"/>
    <mergeCell ref="S1990:X1990"/>
    <mergeCell ref="D1304:L1304"/>
    <mergeCell ref="D907:O907"/>
    <mergeCell ref="D746:I746"/>
    <mergeCell ref="V1049:X1049"/>
    <mergeCell ref="D895:O895"/>
    <mergeCell ref="D1855:R1855"/>
    <mergeCell ref="D725:I725"/>
    <mergeCell ref="D1545:O1545"/>
    <mergeCell ref="S468:X468"/>
    <mergeCell ref="M649:O649"/>
    <mergeCell ref="AB2175:AD2175"/>
    <mergeCell ref="V2010:X2010"/>
    <mergeCell ref="D734:I734"/>
    <mergeCell ref="D322:L322"/>
    <mergeCell ref="M318:R318"/>
    <mergeCell ref="Y411:AD411"/>
    <mergeCell ref="S286:X286"/>
    <mergeCell ref="M275:R275"/>
    <mergeCell ref="S396:X396"/>
    <mergeCell ref="D1911:R1911"/>
    <mergeCell ref="D790:O790"/>
    <mergeCell ref="D1055:L1055"/>
    <mergeCell ref="M1175:O1175"/>
    <mergeCell ref="D997:L997"/>
    <mergeCell ref="D1940:R1940"/>
    <mergeCell ref="M387:R387"/>
    <mergeCell ref="D484:L484"/>
    <mergeCell ref="AB649:AD649"/>
    <mergeCell ref="Y495:AD495"/>
    <mergeCell ref="Y458:AD458"/>
    <mergeCell ref="Y492:AD492"/>
    <mergeCell ref="D999:L999"/>
    <mergeCell ref="Y331:AD331"/>
    <mergeCell ref="D411:L411"/>
    <mergeCell ref="D626:I626"/>
    <mergeCell ref="D1201:L1201"/>
    <mergeCell ref="M399:R399"/>
    <mergeCell ref="D555:I555"/>
    <mergeCell ref="D1029:L1029"/>
    <mergeCell ref="D1327:L1327"/>
    <mergeCell ref="D1631:O1631"/>
    <mergeCell ref="D1524:O1524"/>
    <mergeCell ref="D1528:O1528"/>
    <mergeCell ref="M1301:O1301"/>
    <mergeCell ref="D1501:O1501"/>
    <mergeCell ref="Y2150:AD2150"/>
    <mergeCell ref="S292:X292"/>
    <mergeCell ref="D334:L334"/>
    <mergeCell ref="S328:X328"/>
    <mergeCell ref="S327:X327"/>
    <mergeCell ref="D1988:L1988"/>
    <mergeCell ref="D1980:L1980"/>
    <mergeCell ref="M346:R346"/>
    <mergeCell ref="Y317:AD317"/>
    <mergeCell ref="D357:L357"/>
    <mergeCell ref="M280:R280"/>
    <mergeCell ref="S442:X442"/>
    <mergeCell ref="D338:L338"/>
    <mergeCell ref="D1236:L1236"/>
    <mergeCell ref="D976:L976"/>
    <mergeCell ref="D1660:O1660"/>
    <mergeCell ref="D1348:L1348"/>
    <mergeCell ref="D929:L929"/>
    <mergeCell ref="D300:L300"/>
    <mergeCell ref="Y412:AD412"/>
    <mergeCell ref="D1295:L1295"/>
    <mergeCell ref="D1132:L1132"/>
    <mergeCell ref="Y437:AD437"/>
    <mergeCell ref="D400:L400"/>
    <mergeCell ref="M352:R352"/>
    <mergeCell ref="D627:I627"/>
    <mergeCell ref="D353:L353"/>
    <mergeCell ref="D1014:L1014"/>
    <mergeCell ref="D977:L977"/>
    <mergeCell ref="M479:R479"/>
    <mergeCell ref="D668:I668"/>
    <mergeCell ref="D1193:L1193"/>
    <mergeCell ref="S1978:X1978"/>
    <mergeCell ref="D218:J218"/>
    <mergeCell ref="Y418:AD418"/>
    <mergeCell ref="S431:X431"/>
    <mergeCell ref="D1942:R1942"/>
    <mergeCell ref="D2064:R2064"/>
    <mergeCell ref="D1124:L1124"/>
    <mergeCell ref="M495:R495"/>
    <mergeCell ref="D1567:O1567"/>
    <mergeCell ref="D1594:O1594"/>
    <mergeCell ref="D1178:L1178"/>
    <mergeCell ref="D545:I545"/>
    <mergeCell ref="D417:L417"/>
    <mergeCell ref="D1247:L1247"/>
    <mergeCell ref="Y274:AD274"/>
    <mergeCell ref="D1931:R1931"/>
    <mergeCell ref="D1058:L1058"/>
    <mergeCell ref="D930:L930"/>
    <mergeCell ref="D1276:L1276"/>
    <mergeCell ref="D1869:R1869"/>
    <mergeCell ref="D1861:R1861"/>
    <mergeCell ref="D1051:L1051"/>
    <mergeCell ref="D791:O791"/>
    <mergeCell ref="D980:L980"/>
    <mergeCell ref="D1211:L1211"/>
    <mergeCell ref="D1569:O1569"/>
    <mergeCell ref="D1155:L1155"/>
    <mergeCell ref="D936:L936"/>
    <mergeCell ref="D1209:L1209"/>
    <mergeCell ref="D1216:L1216"/>
    <mergeCell ref="D677:I677"/>
    <mergeCell ref="Y446:AD446"/>
    <mergeCell ref="D424:L424"/>
    <mergeCell ref="K649:K650"/>
    <mergeCell ref="Y428:AD428"/>
    <mergeCell ref="S357:X357"/>
    <mergeCell ref="M390:R390"/>
    <mergeCell ref="M388:R388"/>
    <mergeCell ref="D397:L397"/>
    <mergeCell ref="S388:X388"/>
    <mergeCell ref="Y441:AD441"/>
    <mergeCell ref="Y466:AD466"/>
    <mergeCell ref="D390:L390"/>
    <mergeCell ref="D603:I603"/>
    <mergeCell ref="M396:R396"/>
    <mergeCell ref="D567:I567"/>
    <mergeCell ref="D885:O885"/>
    <mergeCell ref="D616:I616"/>
    <mergeCell ref="D738:I738"/>
    <mergeCell ref="D761:I761"/>
    <mergeCell ref="D736:I736"/>
    <mergeCell ref="D866:O866"/>
    <mergeCell ref="D869:O869"/>
    <mergeCell ref="Y393:AD393"/>
    <mergeCell ref="Y442:AD442"/>
    <mergeCell ref="M465:R465"/>
    <mergeCell ref="M460:R460"/>
    <mergeCell ref="S421:X421"/>
    <mergeCell ref="D477:L477"/>
    <mergeCell ref="M384:R384"/>
    <mergeCell ref="Y439:AD439"/>
    <mergeCell ref="S346:X346"/>
    <mergeCell ref="Y355:AD355"/>
    <mergeCell ref="D388:L388"/>
    <mergeCell ref="Y377:AD377"/>
    <mergeCell ref="Y275:AD275"/>
    <mergeCell ref="S330:X330"/>
    <mergeCell ref="J510:J511"/>
    <mergeCell ref="D530:I530"/>
    <mergeCell ref="Y438:AD438"/>
    <mergeCell ref="M435:R435"/>
    <mergeCell ref="D451:L451"/>
    <mergeCell ref="Y450:AD450"/>
    <mergeCell ref="D448:L448"/>
    <mergeCell ref="S419:X419"/>
    <mergeCell ref="M344:R344"/>
    <mergeCell ref="Y382:AD382"/>
    <mergeCell ref="M358:R358"/>
    <mergeCell ref="M337:R337"/>
    <mergeCell ref="Y333:AD333"/>
    <mergeCell ref="Y395:AD395"/>
    <mergeCell ref="M305:R305"/>
    <mergeCell ref="D358:L358"/>
    <mergeCell ref="Y315:AD315"/>
    <mergeCell ref="S446:X446"/>
    <mergeCell ref="M298:R298"/>
    <mergeCell ref="M325:R325"/>
    <mergeCell ref="Y359:AD359"/>
    <mergeCell ref="S321:X321"/>
    <mergeCell ref="S315:X315"/>
    <mergeCell ref="S323:X323"/>
    <mergeCell ref="Y304:AD304"/>
    <mergeCell ref="Y307:AD307"/>
    <mergeCell ref="B8:L8"/>
    <mergeCell ref="L510:L511"/>
    <mergeCell ref="D1376:L1376"/>
    <mergeCell ref="C13:AD13"/>
    <mergeCell ref="C15:AD15"/>
    <mergeCell ref="C28:AD28"/>
    <mergeCell ref="C37:AD37"/>
    <mergeCell ref="M264:R264"/>
    <mergeCell ref="M222:S222"/>
    <mergeCell ref="C24:AD24"/>
    <mergeCell ref="D217:J217"/>
    <mergeCell ref="Y348:AD348"/>
    <mergeCell ref="S302:X302"/>
    <mergeCell ref="D659:I659"/>
    <mergeCell ref="D204:J204"/>
    <mergeCell ref="S478:X478"/>
    <mergeCell ref="S254:X254"/>
    <mergeCell ref="S259:X259"/>
    <mergeCell ref="M496:R496"/>
    <mergeCell ref="D291:L291"/>
    <mergeCell ref="D556:I556"/>
    <mergeCell ref="D839:O839"/>
    <mergeCell ref="D923:L923"/>
    <mergeCell ref="Y280:AD280"/>
    <mergeCell ref="M191:S191"/>
    <mergeCell ref="D213:J213"/>
    <mergeCell ref="M299:R299"/>
    <mergeCell ref="D262:L262"/>
    <mergeCell ref="D429:L429"/>
    <mergeCell ref="D583:I583"/>
    <mergeCell ref="P786:P787"/>
    <mergeCell ref="D805:O805"/>
    <mergeCell ref="Y2157:AD2157"/>
    <mergeCell ref="Y2156:AD2156"/>
    <mergeCell ref="C2162:AD2162"/>
    <mergeCell ref="D1342:L1342"/>
    <mergeCell ref="D486:L486"/>
    <mergeCell ref="D880:O880"/>
    <mergeCell ref="D1668:O1668"/>
    <mergeCell ref="D1621:O1621"/>
    <mergeCell ref="D601:I601"/>
    <mergeCell ref="M1991:R1991"/>
    <mergeCell ref="Y1990:AD1990"/>
    <mergeCell ref="S2154:X2154"/>
    <mergeCell ref="D2085:R2085"/>
    <mergeCell ref="D2155:L2155"/>
    <mergeCell ref="D1511:O1511"/>
    <mergeCell ref="D2029:R2029"/>
    <mergeCell ref="D858:O858"/>
    <mergeCell ref="D1123:L1123"/>
    <mergeCell ref="D1117:L1117"/>
    <mergeCell ref="D1667:O1667"/>
    <mergeCell ref="S2156:X2156"/>
    <mergeCell ref="D1649:O1649"/>
    <mergeCell ref="D792:O792"/>
    <mergeCell ref="D1180:L1180"/>
    <mergeCell ref="M1300:AD1300"/>
    <mergeCell ref="C1689:AD1689"/>
    <mergeCell ref="D1151:L1151"/>
    <mergeCell ref="D1213:L1213"/>
    <mergeCell ref="D678:I678"/>
    <mergeCell ref="D1496:O1496"/>
    <mergeCell ref="D1409:L1409"/>
    <mergeCell ref="D542:I542"/>
    <mergeCell ref="I2472:J2472"/>
    <mergeCell ref="Y335:AD335"/>
    <mergeCell ref="D2198:O2198"/>
    <mergeCell ref="S465:X465"/>
    <mergeCell ref="D1905:R1905"/>
    <mergeCell ref="D1899:R1899"/>
    <mergeCell ref="D356:L356"/>
    <mergeCell ref="D1444:O1444"/>
    <mergeCell ref="D1411:L1411"/>
    <mergeCell ref="C1999:AD1999"/>
    <mergeCell ref="D2393:O2393"/>
    <mergeCell ref="D2265:O2265"/>
    <mergeCell ref="S1997:X1997"/>
    <mergeCell ref="S1991:X1991"/>
    <mergeCell ref="S2149:X2149"/>
    <mergeCell ref="D1472:O1472"/>
    <mergeCell ref="D2380:O2380"/>
    <mergeCell ref="D2376:O2376"/>
    <mergeCell ref="D2365:O2365"/>
    <mergeCell ref="D2230:O2230"/>
    <mergeCell ref="Y1993:AD1993"/>
    <mergeCell ref="D2077:R2077"/>
    <mergeCell ref="D2113:R2113"/>
    <mergeCell ref="Y346:AD346"/>
    <mergeCell ref="D581:I581"/>
    <mergeCell ref="D1016:L1016"/>
    <mergeCell ref="S429:X429"/>
    <mergeCell ref="D574:I574"/>
    <mergeCell ref="Y493:AD493"/>
    <mergeCell ref="D2156:L2156"/>
    <mergeCell ref="D2304:O2304"/>
    <mergeCell ref="D2295:O2295"/>
    <mergeCell ref="S2301:U2301"/>
    <mergeCell ref="B2442:AD2442"/>
    <mergeCell ref="D1656:O1656"/>
    <mergeCell ref="S473:X473"/>
    <mergeCell ref="D2337:O2337"/>
    <mergeCell ref="D1474:O1474"/>
    <mergeCell ref="D1319:L1319"/>
    <mergeCell ref="D2212:O2212"/>
    <mergeCell ref="D1856:R1856"/>
    <mergeCell ref="D1349:L1349"/>
    <mergeCell ref="D2294:O2294"/>
    <mergeCell ref="D2267:O2267"/>
    <mergeCell ref="D942:L942"/>
    <mergeCell ref="D1371:L1371"/>
    <mergeCell ref="D1897:R1897"/>
    <mergeCell ref="D2407:O2407"/>
    <mergeCell ref="S1301:U1301"/>
    <mergeCell ref="D1923:R1923"/>
    <mergeCell ref="D1003:L1003"/>
    <mergeCell ref="D2039:R2039"/>
    <mergeCell ref="D2199:O2199"/>
    <mergeCell ref="D2438:AD2438"/>
    <mergeCell ref="Y1987:AD1987"/>
    <mergeCell ref="D1603:O1603"/>
    <mergeCell ref="D1586:O1586"/>
    <mergeCell ref="D2218:O2218"/>
    <mergeCell ref="D572:I572"/>
    <mergeCell ref="C2000:AD2000"/>
    <mergeCell ref="D1027:L1027"/>
    <mergeCell ref="D1367:L1367"/>
    <mergeCell ref="D1396:L1396"/>
    <mergeCell ref="D1069:L1069"/>
    <mergeCell ref="D2114:R2114"/>
    <mergeCell ref="C2145:AD2145"/>
    <mergeCell ref="M1973:R1973"/>
    <mergeCell ref="D2089:R2089"/>
    <mergeCell ref="D2127:R2127"/>
    <mergeCell ref="D2117:R2117"/>
    <mergeCell ref="D1033:L1033"/>
    <mergeCell ref="D1274:L1274"/>
    <mergeCell ref="D1032:L1032"/>
    <mergeCell ref="Y1996:AD1996"/>
    <mergeCell ref="M1990:R1990"/>
    <mergeCell ref="D1312:L1312"/>
    <mergeCell ref="D1229:L1229"/>
    <mergeCell ref="D1146:L1146"/>
    <mergeCell ref="Y1995:AD1995"/>
    <mergeCell ref="D2062:R2062"/>
    <mergeCell ref="Y1992:AD1992"/>
    <mergeCell ref="S1985:X1985"/>
    <mergeCell ref="D1932:R1932"/>
    <mergeCell ref="D1330:L1330"/>
    <mergeCell ref="S1987:X1987"/>
    <mergeCell ref="D1624:O1624"/>
    <mergeCell ref="D1854:R1854"/>
    <mergeCell ref="D2120:R2120"/>
    <mergeCell ref="D2093:R2093"/>
    <mergeCell ref="D1158:L1158"/>
    <mergeCell ref="D1481:O1481"/>
    <mergeCell ref="D1513:O1513"/>
    <mergeCell ref="D1583:O1583"/>
    <mergeCell ref="D1105:L1105"/>
    <mergeCell ref="D1403:L1403"/>
    <mergeCell ref="B2142:AD2142"/>
    <mergeCell ref="D2340:O2340"/>
    <mergeCell ref="D2269:O2269"/>
    <mergeCell ref="D2236:O2236"/>
    <mergeCell ref="C1833:R1835"/>
    <mergeCell ref="D2195:O2195"/>
    <mergeCell ref="D2270:O2270"/>
    <mergeCell ref="M2159:R2159"/>
    <mergeCell ref="D2309:O2309"/>
    <mergeCell ref="D1719:R1719"/>
    <mergeCell ref="D1720:R1720"/>
    <mergeCell ref="D1721:R1721"/>
    <mergeCell ref="D1722:R1722"/>
    <mergeCell ref="D1723:R1723"/>
    <mergeCell ref="D1724:R1724"/>
    <mergeCell ref="D1725:R1725"/>
    <mergeCell ref="D1726:R1726"/>
    <mergeCell ref="D1727:R1727"/>
    <mergeCell ref="D1760:R1760"/>
    <mergeCell ref="D1761:R1761"/>
    <mergeCell ref="D2056:R2056"/>
    <mergeCell ref="D2065:R2065"/>
    <mergeCell ref="M1980:R1980"/>
    <mergeCell ref="D1846:R1846"/>
    <mergeCell ref="D1953:R1953"/>
    <mergeCell ref="D1913:R1913"/>
    <mergeCell ref="D2323:O2323"/>
    <mergeCell ref="D2231:O2231"/>
    <mergeCell ref="D2182:O2182"/>
    <mergeCell ref="M2158:R2158"/>
    <mergeCell ref="D2319:O2319"/>
    <mergeCell ref="D2028:R2028"/>
    <mergeCell ref="D2066:R2066"/>
    <mergeCell ref="D2308:O2308"/>
    <mergeCell ref="D2126:R2126"/>
    <mergeCell ref="D2110:R2110"/>
    <mergeCell ref="M1982:R1982"/>
    <mergeCell ref="D1630:O1630"/>
    <mergeCell ref="D1862:R1862"/>
    <mergeCell ref="M2150:R2150"/>
    <mergeCell ref="D1979:L1979"/>
    <mergeCell ref="D1917:R1917"/>
    <mergeCell ref="D2046:R2046"/>
    <mergeCell ref="D2320:O2320"/>
    <mergeCell ref="D2223:O2223"/>
    <mergeCell ref="D2338:O2338"/>
    <mergeCell ref="D2296:O2296"/>
    <mergeCell ref="D2288:O2288"/>
    <mergeCell ref="D2253:O2253"/>
    <mergeCell ref="D1601:O1601"/>
    <mergeCell ref="D2181:O2181"/>
    <mergeCell ref="D2208:O2208"/>
    <mergeCell ref="D2183:O2183"/>
    <mergeCell ref="D1915:R1915"/>
    <mergeCell ref="D1993:L1993"/>
    <mergeCell ref="R2175:R2176"/>
    <mergeCell ref="D2131:R2131"/>
    <mergeCell ref="D2047:R2047"/>
    <mergeCell ref="D2119:R2119"/>
    <mergeCell ref="D2279:O2279"/>
    <mergeCell ref="D2151:L2151"/>
    <mergeCell ref="D2210:O2210"/>
    <mergeCell ref="D2255:O2255"/>
    <mergeCell ref="D2202:O2202"/>
    <mergeCell ref="D1634:O1634"/>
    <mergeCell ref="D2193:O2193"/>
    <mergeCell ref="D1387:L1387"/>
    <mergeCell ref="D1458:O1458"/>
    <mergeCell ref="D1531:O1531"/>
    <mergeCell ref="D1397:L1397"/>
    <mergeCell ref="S2157:X2157"/>
    <mergeCell ref="D1495:O1495"/>
    <mergeCell ref="D1114:L1114"/>
    <mergeCell ref="P1564:R1564"/>
    <mergeCell ref="P1563:AD1563"/>
    <mergeCell ref="D2324:O2324"/>
    <mergeCell ref="D1900:R1900"/>
    <mergeCell ref="D2184:O2184"/>
    <mergeCell ref="D2271:O2271"/>
    <mergeCell ref="D1853:R1853"/>
    <mergeCell ref="M1981:R1981"/>
    <mergeCell ref="D1888:R1888"/>
    <mergeCell ref="D1996:L1996"/>
    <mergeCell ref="C2174:O2176"/>
    <mergeCell ref="D1860:R1860"/>
    <mergeCell ref="D2057:R2057"/>
    <mergeCell ref="D2112:R2112"/>
    <mergeCell ref="D1938:R1938"/>
    <mergeCell ref="D2190:O2190"/>
    <mergeCell ref="D2130:R2130"/>
    <mergeCell ref="D2111:R2111"/>
    <mergeCell ref="D1619:O1619"/>
    <mergeCell ref="D1623:O1623"/>
    <mergeCell ref="D1844:R1844"/>
    <mergeCell ref="D1637:O1637"/>
    <mergeCell ref="D2014:R2014"/>
    <mergeCell ref="D2322:O2322"/>
    <mergeCell ref="D2073:R2073"/>
    <mergeCell ref="D2109:R2109"/>
    <mergeCell ref="B1966:AD1966"/>
    <mergeCell ref="D2103:R2103"/>
    <mergeCell ref="C1048:L1050"/>
    <mergeCell ref="S2010:S2011"/>
    <mergeCell ref="D1898:R1898"/>
    <mergeCell ref="D1529:O1529"/>
    <mergeCell ref="S1971:X1971"/>
    <mergeCell ref="D1395:L1395"/>
    <mergeCell ref="D1500:O1500"/>
    <mergeCell ref="D1884:R1884"/>
    <mergeCell ref="D1896:R1896"/>
    <mergeCell ref="D1405:L1405"/>
    <mergeCell ref="D1418:L1418"/>
    <mergeCell ref="D1451:O1451"/>
    <mergeCell ref="D1602:O1602"/>
    <mergeCell ref="D1584:O1584"/>
    <mergeCell ref="D1522:O1522"/>
    <mergeCell ref="D2078:R2078"/>
    <mergeCell ref="D1244:L1244"/>
    <mergeCell ref="M1971:R1971"/>
    <mergeCell ref="S1989:X1989"/>
    <mergeCell ref="M1975:R1975"/>
    <mergeCell ref="D1600:O1600"/>
    <mergeCell ref="D1954:R1954"/>
    <mergeCell ref="D1452:O1452"/>
    <mergeCell ref="D1208:L1208"/>
    <mergeCell ref="S1992:X1992"/>
    <mergeCell ref="D1245:L1245"/>
    <mergeCell ref="D1082:L1082"/>
    <mergeCell ref="S2009:AD2009"/>
    <mergeCell ref="I2471:J2471"/>
    <mergeCell ref="D1053:L1053"/>
    <mergeCell ref="D2280:O2280"/>
    <mergeCell ref="D1086:L1086"/>
    <mergeCell ref="D1080:L1080"/>
    <mergeCell ref="D1422:L1422"/>
    <mergeCell ref="D361:L361"/>
    <mergeCell ref="D1116:L1116"/>
    <mergeCell ref="D1414:L1414"/>
    <mergeCell ref="D1978:L1978"/>
    <mergeCell ref="D622:I622"/>
    <mergeCell ref="D1283:L1283"/>
    <mergeCell ref="D573:I573"/>
    <mergeCell ref="D1052:L1052"/>
    <mergeCell ref="D1657:O1657"/>
    <mergeCell ref="D1306:L1306"/>
    <mergeCell ref="D1718:R1718"/>
    <mergeCell ref="D1658:O1658"/>
    <mergeCell ref="P1438:P1439"/>
    <mergeCell ref="D1325:L1325"/>
    <mergeCell ref="D1402:L1402"/>
    <mergeCell ref="D974:L974"/>
    <mergeCell ref="D943:L943"/>
    <mergeCell ref="D1074:L1074"/>
    <mergeCell ref="D1064:L1064"/>
    <mergeCell ref="D1200:L1200"/>
    <mergeCell ref="D1195:L1195"/>
    <mergeCell ref="D419:L419"/>
    <mergeCell ref="D2153:L2153"/>
    <mergeCell ref="D2335:O2335"/>
    <mergeCell ref="D2314:O2314"/>
    <mergeCell ref="D1227:L1227"/>
    <mergeCell ref="C2474:AD2474"/>
    <mergeCell ref="D1924:R1924"/>
    <mergeCell ref="D2331:O2331"/>
    <mergeCell ref="D202:J202"/>
    <mergeCell ref="D2306:O2306"/>
    <mergeCell ref="D841:O841"/>
    <mergeCell ref="D2367:O2367"/>
    <mergeCell ref="D2038:R2038"/>
    <mergeCell ref="D1142:L1142"/>
    <mergeCell ref="M246:R246"/>
    <mergeCell ref="D387:L387"/>
    <mergeCell ref="D1098:L1098"/>
    <mergeCell ref="D381:L381"/>
    <mergeCell ref="D2339:O2339"/>
    <mergeCell ref="D2333:O2333"/>
    <mergeCell ref="D1108:L1108"/>
    <mergeCell ref="D1412:L1412"/>
    <mergeCell ref="D380:L380"/>
    <mergeCell ref="D1406:L1406"/>
    <mergeCell ref="M248:R248"/>
    <mergeCell ref="D306:L306"/>
    <mergeCell ref="D2377:O2377"/>
    <mergeCell ref="D395:L395"/>
    <mergeCell ref="D1607:O1607"/>
    <mergeCell ref="D749:I749"/>
    <mergeCell ref="D276:L276"/>
    <mergeCell ref="Y296:AD296"/>
    <mergeCell ref="D513:I513"/>
    <mergeCell ref="D257:L257"/>
    <mergeCell ref="M450:R450"/>
    <mergeCell ref="M257:R257"/>
    <mergeCell ref="Y262:AD262"/>
    <mergeCell ref="D2378:O2378"/>
    <mergeCell ref="D2408:O2408"/>
    <mergeCell ref="Y338:AD338"/>
    <mergeCell ref="S510:U510"/>
    <mergeCell ref="D391:L391"/>
    <mergeCell ref="M312:R312"/>
    <mergeCell ref="B781:AD781"/>
    <mergeCell ref="D2388:O2388"/>
    <mergeCell ref="D1498:O1498"/>
    <mergeCell ref="D1937:R1937"/>
    <mergeCell ref="D693:I693"/>
    <mergeCell ref="D2360:O2360"/>
    <mergeCell ref="D2359:O2359"/>
    <mergeCell ref="D494:L494"/>
    <mergeCell ref="D2350:O2350"/>
    <mergeCell ref="D2227:O2227"/>
    <mergeCell ref="D2221:O2221"/>
    <mergeCell ref="D2237:O2237"/>
    <mergeCell ref="D2222:O2222"/>
    <mergeCell ref="D2275:O2275"/>
    <mergeCell ref="D1090:L1090"/>
    <mergeCell ref="D2334:O2334"/>
    <mergeCell ref="D1133:L1133"/>
    <mergeCell ref="M348:R348"/>
    <mergeCell ref="D1553:O1553"/>
    <mergeCell ref="S460:X460"/>
    <mergeCell ref="Y2301:AA2301"/>
    <mergeCell ref="Y2155:AD2155"/>
    <mergeCell ref="D2256:O2256"/>
    <mergeCell ref="D2258:O2258"/>
    <mergeCell ref="C2143:AD2143"/>
    <mergeCell ref="D1926:R1926"/>
    <mergeCell ref="V189:AD189"/>
    <mergeCell ref="D283:L283"/>
    <mergeCell ref="S270:X270"/>
    <mergeCell ref="D254:L254"/>
    <mergeCell ref="M244:R244"/>
    <mergeCell ref="Y258:AD258"/>
    <mergeCell ref="M266:R266"/>
    <mergeCell ref="V191:AD191"/>
    <mergeCell ref="M311:R311"/>
    <mergeCell ref="M192:S192"/>
    <mergeCell ref="D193:J193"/>
    <mergeCell ref="Y303:AD303"/>
    <mergeCell ref="M279:R279"/>
    <mergeCell ref="M194:S194"/>
    <mergeCell ref="D212:J212"/>
    <mergeCell ref="D261:L261"/>
    <mergeCell ref="D301:L301"/>
    <mergeCell ref="M297:R297"/>
    <mergeCell ref="V195:AD195"/>
    <mergeCell ref="D214:J214"/>
    <mergeCell ref="Y269:AD269"/>
    <mergeCell ref="D205:J205"/>
    <mergeCell ref="S265:X265"/>
    <mergeCell ref="S272:X272"/>
    <mergeCell ref="Y282:AD282"/>
    <mergeCell ref="M301:R301"/>
    <mergeCell ref="M310:R310"/>
    <mergeCell ref="D259:L259"/>
    <mergeCell ref="M200:S200"/>
    <mergeCell ref="V211:AD211"/>
    <mergeCell ref="D310:L310"/>
    <mergeCell ref="S267:X267"/>
    <mergeCell ref="K2471:L2471"/>
    <mergeCell ref="D571:I571"/>
    <mergeCell ref="D2282:O2282"/>
    <mergeCell ref="C2475:AD2475"/>
    <mergeCell ref="Y253:AD253"/>
    <mergeCell ref="S389:X389"/>
    <mergeCell ref="Y289:AD289"/>
    <mergeCell ref="D600:I600"/>
    <mergeCell ref="D1867:R1867"/>
    <mergeCell ref="D1333:L1333"/>
    <mergeCell ref="Y261:AD261"/>
    <mergeCell ref="D1859:R1859"/>
    <mergeCell ref="Q2471:R2471"/>
    <mergeCell ref="D1841:R1841"/>
    <mergeCell ref="D1544:O1544"/>
    <mergeCell ref="D1031:L1031"/>
    <mergeCell ref="M294:R294"/>
    <mergeCell ref="M415:R415"/>
    <mergeCell ref="S308:X308"/>
    <mergeCell ref="D994:L994"/>
    <mergeCell ref="Y292:AD292"/>
    <mergeCell ref="S273:X273"/>
    <mergeCell ref="D957:L957"/>
    <mergeCell ref="D1261:L1261"/>
    <mergeCell ref="D1255:L1255"/>
    <mergeCell ref="D584:I584"/>
    <mergeCell ref="Y272:AD272"/>
    <mergeCell ref="M478:R478"/>
    <mergeCell ref="D1317:L1317"/>
    <mergeCell ref="M454:R454"/>
    <mergeCell ref="D2101:R2101"/>
    <mergeCell ref="D1165:L1165"/>
    <mergeCell ref="M2472:N2472"/>
    <mergeCell ref="D1259:L1259"/>
    <mergeCell ref="D1916:R1916"/>
    <mergeCell ref="S317:X317"/>
    <mergeCell ref="D534:I534"/>
    <mergeCell ref="S380:X380"/>
    <mergeCell ref="D731:I731"/>
    <mergeCell ref="O2471:P2471"/>
    <mergeCell ref="Y2470:AD2470"/>
    <mergeCell ref="D396:L396"/>
    <mergeCell ref="D822:O822"/>
    <mergeCell ref="D968:L968"/>
    <mergeCell ref="Y1979:AD1979"/>
    <mergeCell ref="D444:L444"/>
    <mergeCell ref="M385:R385"/>
    <mergeCell ref="D946:L946"/>
    <mergeCell ref="C2445:AD2445"/>
    <mergeCell ref="D965:L965"/>
    <mergeCell ref="D875:O875"/>
    <mergeCell ref="D959:L959"/>
    <mergeCell ref="D1257:L1257"/>
    <mergeCell ref="M397:R397"/>
    <mergeCell ref="D1546:O1546"/>
    <mergeCell ref="Y402:AD402"/>
    <mergeCell ref="D1609:O1609"/>
    <mergeCell ref="D2128:R2128"/>
    <mergeCell ref="D2415:O2415"/>
    <mergeCell ref="D1677:O1677"/>
    <mergeCell ref="D2044:R2044"/>
    <mergeCell ref="M2148:R2148"/>
    <mergeCell ref="D2389:O2389"/>
    <mergeCell ref="D2374:O2374"/>
    <mergeCell ref="D2370:O2370"/>
    <mergeCell ref="D2405:O2405"/>
    <mergeCell ref="D360:L360"/>
    <mergeCell ref="M488:R488"/>
    <mergeCell ref="Y383:AD383"/>
    <mergeCell ref="Y385:AD385"/>
    <mergeCell ref="S477:X477"/>
    <mergeCell ref="S356:X356"/>
    <mergeCell ref="Y361:AD361"/>
    <mergeCell ref="M374:AD374"/>
    <mergeCell ref="F2425:AD2425"/>
    <mergeCell ref="D536:I536"/>
    <mergeCell ref="D928:L928"/>
    <mergeCell ref="D2179:O2179"/>
    <mergeCell ref="D886:O886"/>
    <mergeCell ref="D1482:O1482"/>
    <mergeCell ref="D1507:O1507"/>
    <mergeCell ref="D2104:R2104"/>
    <mergeCell ref="D1509:O1509"/>
    <mergeCell ref="D741:I741"/>
    <mergeCell ref="D1454:O1454"/>
    <mergeCell ref="D2332:O2332"/>
    <mergeCell ref="D2251:O2251"/>
    <mergeCell ref="Y2175:AA2175"/>
    <mergeCell ref="D2026:R2026"/>
    <mergeCell ref="D2020:R2020"/>
    <mergeCell ref="D747:I747"/>
    <mergeCell ref="D537:I537"/>
    <mergeCell ref="D856:O856"/>
    <mergeCell ref="D1212:L1212"/>
    <mergeCell ref="D1334:L1334"/>
    <mergeCell ref="D1638:O1638"/>
    <mergeCell ref="M219:S219"/>
    <mergeCell ref="M189:S189"/>
    <mergeCell ref="U1834:U1835"/>
    <mergeCell ref="D485:L485"/>
    <mergeCell ref="D399:L399"/>
    <mergeCell ref="M394:R394"/>
    <mergeCell ref="S394:X394"/>
    <mergeCell ref="D1473:O1473"/>
    <mergeCell ref="V1175:X1175"/>
    <mergeCell ref="S415:X415"/>
    <mergeCell ref="D523:I523"/>
    <mergeCell ref="D764:I764"/>
    <mergeCell ref="D430:L430"/>
    <mergeCell ref="D872:O872"/>
    <mergeCell ref="D956:L956"/>
    <mergeCell ref="D1004:L1004"/>
    <mergeCell ref="D926:L926"/>
    <mergeCell ref="D520:I520"/>
    <mergeCell ref="D1188:L1188"/>
    <mergeCell ref="D859:O859"/>
    <mergeCell ref="S440:X440"/>
    <mergeCell ref="D487:L487"/>
    <mergeCell ref="M412:R412"/>
    <mergeCell ref="M414:R414"/>
    <mergeCell ref="S476:X476"/>
    <mergeCell ref="D1358:L1358"/>
    <mergeCell ref="V1834:X1834"/>
    <mergeCell ref="M510:O510"/>
    <mergeCell ref="D586:I586"/>
    <mergeCell ref="D817:O817"/>
    <mergeCell ref="D831:O831"/>
    <mergeCell ref="S408:X408"/>
    <mergeCell ref="S352:X352"/>
    <mergeCell ref="S332:X332"/>
    <mergeCell ref="C180:E180"/>
    <mergeCell ref="S258:X258"/>
    <mergeCell ref="Y259:AD259"/>
    <mergeCell ref="S268:X268"/>
    <mergeCell ref="U182:AD182"/>
    <mergeCell ref="S306:X306"/>
    <mergeCell ref="D190:J190"/>
    <mergeCell ref="M259:R259"/>
    <mergeCell ref="Y244:AD244"/>
    <mergeCell ref="Y489:AD489"/>
    <mergeCell ref="D464:L464"/>
    <mergeCell ref="D183:J183"/>
    <mergeCell ref="D219:J219"/>
    <mergeCell ref="D196:J196"/>
    <mergeCell ref="D324:L324"/>
    <mergeCell ref="D215:J215"/>
    <mergeCell ref="M328:R328"/>
    <mergeCell ref="D289:L289"/>
    <mergeCell ref="Y241:AD241"/>
    <mergeCell ref="Y308:AD308"/>
    <mergeCell ref="Y343:AD343"/>
    <mergeCell ref="D211:J211"/>
    <mergeCell ref="M255:R255"/>
    <mergeCell ref="S348:X348"/>
    <mergeCell ref="M347:R347"/>
    <mergeCell ref="Y242:AD242"/>
    <mergeCell ref="M289:R289"/>
    <mergeCell ref="M359:R359"/>
    <mergeCell ref="S362:X362"/>
    <mergeCell ref="D279:L279"/>
    <mergeCell ref="D256:L256"/>
    <mergeCell ref="D209:J209"/>
    <mergeCell ref="D87:O87"/>
    <mergeCell ref="S319:X319"/>
    <mergeCell ref="V200:AD200"/>
    <mergeCell ref="D281:L281"/>
    <mergeCell ref="Y300:AD300"/>
    <mergeCell ref="S414:X414"/>
    <mergeCell ref="S463:X463"/>
    <mergeCell ref="S439:X439"/>
    <mergeCell ref="Y436:AD436"/>
    <mergeCell ref="Y390:AD390"/>
    <mergeCell ref="S461:X461"/>
    <mergeCell ref="S486:X486"/>
    <mergeCell ref="Y357:AD357"/>
    <mergeCell ref="M418:R418"/>
    <mergeCell ref="F180:AD180"/>
    <mergeCell ref="D210:J210"/>
    <mergeCell ref="M209:S209"/>
    <mergeCell ref="M241:R241"/>
    <mergeCell ref="Y328:AD328"/>
    <mergeCell ref="L182:S182"/>
    <mergeCell ref="V208:AD208"/>
    <mergeCell ref="L211:S211"/>
    <mergeCell ref="V210:AD210"/>
    <mergeCell ref="Y293:AD293"/>
    <mergeCell ref="Y313:AD313"/>
    <mergeCell ref="S251:X251"/>
    <mergeCell ref="M263:R263"/>
    <mergeCell ref="M265:R265"/>
    <mergeCell ref="D377:L377"/>
    <mergeCell ref="Y380:AD380"/>
    <mergeCell ref="Y247:AD247"/>
    <mergeCell ref="D308:L308"/>
    <mergeCell ref="F176:AD176"/>
    <mergeCell ref="M197:S197"/>
    <mergeCell ref="C240:L241"/>
    <mergeCell ref="M252:R252"/>
    <mergeCell ref="M245:R245"/>
    <mergeCell ref="V203:AD203"/>
    <mergeCell ref="D245:L245"/>
    <mergeCell ref="C224:AD224"/>
    <mergeCell ref="V190:AD190"/>
    <mergeCell ref="S278:X278"/>
    <mergeCell ref="V184:AD184"/>
    <mergeCell ref="Y284:AD284"/>
    <mergeCell ref="U197:AD197"/>
    <mergeCell ref="S274:X274"/>
    <mergeCell ref="D304:L304"/>
    <mergeCell ref="V187:AD187"/>
    <mergeCell ref="M261:R261"/>
    <mergeCell ref="D220:J220"/>
    <mergeCell ref="M185:S185"/>
    <mergeCell ref="M186:S186"/>
    <mergeCell ref="S266:X266"/>
    <mergeCell ref="M291:R291"/>
    <mergeCell ref="M195:S195"/>
    <mergeCell ref="D298:L298"/>
    <mergeCell ref="S300:X300"/>
    <mergeCell ref="M253:R253"/>
    <mergeCell ref="D265:L265"/>
    <mergeCell ref="M190:S190"/>
    <mergeCell ref="V192:AD192"/>
    <mergeCell ref="Y252:AD252"/>
    <mergeCell ref="D216:J216"/>
    <mergeCell ref="M250:R250"/>
    <mergeCell ref="D203:J203"/>
    <mergeCell ref="S248:X248"/>
    <mergeCell ref="M314:R314"/>
    <mergeCell ref="D249:L249"/>
    <mergeCell ref="Y278:AD278"/>
    <mergeCell ref="S310:X310"/>
    <mergeCell ref="Y298:AD298"/>
    <mergeCell ref="S287:X287"/>
    <mergeCell ref="S262:X262"/>
    <mergeCell ref="Y290:AD290"/>
    <mergeCell ref="Y330:AD330"/>
    <mergeCell ref="Y327:AD327"/>
    <mergeCell ref="Y288:AD288"/>
    <mergeCell ref="S289:X289"/>
    <mergeCell ref="Y326:AD326"/>
    <mergeCell ref="S282:X282"/>
    <mergeCell ref="S261:X261"/>
    <mergeCell ref="D288:L288"/>
    <mergeCell ref="S283:X283"/>
    <mergeCell ref="S324:X324"/>
    <mergeCell ref="S314:X314"/>
    <mergeCell ref="M207:S207"/>
    <mergeCell ref="B232:AD232"/>
    <mergeCell ref="D286:L286"/>
    <mergeCell ref="D303:L303"/>
    <mergeCell ref="S245:X245"/>
    <mergeCell ref="S252:X252"/>
    <mergeCell ref="Y249:AD249"/>
    <mergeCell ref="M272:R272"/>
    <mergeCell ref="S288:X288"/>
    <mergeCell ref="D332:L332"/>
    <mergeCell ref="Y406:AD406"/>
    <mergeCell ref="C207:J207"/>
    <mergeCell ref="S246:X246"/>
    <mergeCell ref="AA7:AD7"/>
    <mergeCell ref="M208:S208"/>
    <mergeCell ref="Y299:AD299"/>
    <mergeCell ref="C12:AD12"/>
    <mergeCell ref="Y268:AD268"/>
    <mergeCell ref="S360:X360"/>
    <mergeCell ref="Y297:AD297"/>
    <mergeCell ref="D270:L270"/>
    <mergeCell ref="S271:X271"/>
    <mergeCell ref="D255:L255"/>
    <mergeCell ref="M296:R296"/>
    <mergeCell ref="V183:AD183"/>
    <mergeCell ref="S249:X249"/>
    <mergeCell ref="D285:L285"/>
    <mergeCell ref="F178:AD178"/>
    <mergeCell ref="Y311:AD311"/>
    <mergeCell ref="M282:R282"/>
    <mergeCell ref="Y306:AD306"/>
    <mergeCell ref="C32:AD32"/>
    <mergeCell ref="C36:AD36"/>
    <mergeCell ref="C41:AD41"/>
    <mergeCell ref="Y356:AD356"/>
    <mergeCell ref="Y257:AD257"/>
    <mergeCell ref="V194:AD194"/>
    <mergeCell ref="D244:L244"/>
    <mergeCell ref="S247:X247"/>
    <mergeCell ref="V199:AD199"/>
    <mergeCell ref="M251:R251"/>
    <mergeCell ref="Y324:AD324"/>
    <mergeCell ref="S387:X387"/>
    <mergeCell ref="S260:X260"/>
    <mergeCell ref="S297:X297"/>
    <mergeCell ref="S291:X291"/>
    <mergeCell ref="Y285:AD285"/>
    <mergeCell ref="Y312:AD312"/>
    <mergeCell ref="D383:L383"/>
    <mergeCell ref="S496:X496"/>
    <mergeCell ref="D717:I717"/>
    <mergeCell ref="D330:L330"/>
    <mergeCell ref="D445:L445"/>
    <mergeCell ref="C507:AD507"/>
    <mergeCell ref="D337:L337"/>
    <mergeCell ref="M327:R327"/>
    <mergeCell ref="D318:L318"/>
    <mergeCell ref="M416:R416"/>
    <mergeCell ref="M316:R316"/>
    <mergeCell ref="S336:X336"/>
    <mergeCell ref="S354:X354"/>
    <mergeCell ref="D344:L344"/>
    <mergeCell ref="S311:X311"/>
    <mergeCell ref="S281:X281"/>
    <mergeCell ref="S325:X325"/>
    <mergeCell ref="S299:X299"/>
    <mergeCell ref="M466:R466"/>
    <mergeCell ref="D473:L473"/>
    <mergeCell ref="D425:L425"/>
    <mergeCell ref="Y447:AD447"/>
    <mergeCell ref="Y467:AD467"/>
    <mergeCell ref="Y381:AD381"/>
    <mergeCell ref="Y427:AD427"/>
    <mergeCell ref="D2292:O2292"/>
    <mergeCell ref="D2406:O2406"/>
    <mergeCell ref="D1015:L1015"/>
    <mergeCell ref="D2285:O2285"/>
    <mergeCell ref="V186:AD186"/>
    <mergeCell ref="S391:X391"/>
    <mergeCell ref="Y281:AD281"/>
    <mergeCell ref="D342:L342"/>
    <mergeCell ref="D920:L920"/>
    <mergeCell ref="D705:I705"/>
    <mergeCell ref="D624:I624"/>
    <mergeCell ref="D821:O821"/>
    <mergeCell ref="Y482:AD482"/>
    <mergeCell ref="D665:I665"/>
    <mergeCell ref="B506:AD506"/>
    <mergeCell ref="S458:X458"/>
    <mergeCell ref="M350:R350"/>
    <mergeCell ref="M409:R409"/>
    <mergeCell ref="S358:X358"/>
    <mergeCell ref="M441:R441"/>
    <mergeCell ref="M395:R395"/>
    <mergeCell ref="D268:L268"/>
    <mergeCell ref="D192:J192"/>
    <mergeCell ref="S256:X256"/>
    <mergeCell ref="D900:O900"/>
    <mergeCell ref="D336:L336"/>
    <mergeCell ref="Y325:AD325"/>
    <mergeCell ref="D558:I558"/>
    <mergeCell ref="S250:X250"/>
    <mergeCell ref="Y468:AD468"/>
    <mergeCell ref="S339:X339"/>
    <mergeCell ref="D836:O836"/>
    <mergeCell ref="S1996:X1996"/>
    <mergeCell ref="C498:AD498"/>
    <mergeCell ref="D809:O809"/>
    <mergeCell ref="C645:AD645"/>
    <mergeCell ref="D653:I653"/>
    <mergeCell ref="M470:R470"/>
    <mergeCell ref="C1045:AD1045"/>
    <mergeCell ref="S456:X456"/>
    <mergeCell ref="D1256:L1256"/>
    <mergeCell ref="D1280:L1280"/>
    <mergeCell ref="D1249:L1249"/>
    <mergeCell ref="AC2471:AD2471"/>
    <mergeCell ref="M356:R356"/>
    <mergeCell ref="M331:R331"/>
    <mergeCell ref="C2447:P2447"/>
    <mergeCell ref="D1066:L1066"/>
    <mergeCell ref="M1979:R1979"/>
    <mergeCell ref="Y409:AD409"/>
    <mergeCell ref="D2312:O2312"/>
    <mergeCell ref="D2287:O2287"/>
    <mergeCell ref="D1235:L1235"/>
    <mergeCell ref="D2372:O2372"/>
    <mergeCell ref="D2035:R2035"/>
    <mergeCell ref="D2045:R2045"/>
    <mergeCell ref="D2060:R2060"/>
    <mergeCell ref="M403:R403"/>
    <mergeCell ref="D672:I672"/>
    <mergeCell ref="D1469:O1469"/>
    <mergeCell ref="Y1984:AD1984"/>
    <mergeCell ref="D1140:L1140"/>
    <mergeCell ref="D1134:L1134"/>
    <mergeCell ref="D379:L379"/>
    <mergeCell ref="D449:L449"/>
    <mergeCell ref="S420:X420"/>
    <mergeCell ref="D975:L975"/>
    <mergeCell ref="D1448:O1448"/>
    <mergeCell ref="D847:O847"/>
    <mergeCell ref="D992:L992"/>
    <mergeCell ref="D1460:O1460"/>
    <mergeCell ref="D432:L432"/>
    <mergeCell ref="D724:I724"/>
    <mergeCell ref="D1552:O1552"/>
    <mergeCell ref="D1370:L1370"/>
    <mergeCell ref="S445:X445"/>
    <mergeCell ref="D1364:L1364"/>
    <mergeCell ref="D1210:L1210"/>
    <mergeCell ref="D1136:L1136"/>
    <mergeCell ref="M1994:R1994"/>
    <mergeCell ref="M427:R427"/>
    <mergeCell ref="D1665:O1665"/>
    <mergeCell ref="S457:X457"/>
    <mergeCell ref="D524:I524"/>
    <mergeCell ref="D1592:O1592"/>
    <mergeCell ref="D447:L447"/>
    <mergeCell ref="D1186:L1186"/>
    <mergeCell ref="D652:I652"/>
    <mergeCell ref="D585:I585"/>
    <mergeCell ref="D515:I515"/>
    <mergeCell ref="D562:I562"/>
    <mergeCell ref="S443:X443"/>
    <mergeCell ref="D654:I654"/>
    <mergeCell ref="D1164:L1164"/>
    <mergeCell ref="D1022:L1022"/>
    <mergeCell ref="D947:L947"/>
    <mergeCell ref="D201:J201"/>
    <mergeCell ref="D569:I569"/>
    <mergeCell ref="D995:L995"/>
    <mergeCell ref="D250:L250"/>
    <mergeCell ref="D853:O853"/>
    <mergeCell ref="D1269:L1269"/>
    <mergeCell ref="D1582:O1582"/>
    <mergeCell ref="D1526:O1526"/>
    <mergeCell ref="D1153:L1153"/>
    <mergeCell ref="D1291:L1291"/>
    <mergeCell ref="D766:I766"/>
    <mergeCell ref="D1264:L1264"/>
    <mergeCell ref="D1204:L1204"/>
    <mergeCell ref="D808:O808"/>
    <mergeCell ref="D580:I580"/>
    <mergeCell ref="P912:R912"/>
    <mergeCell ref="S444:X444"/>
    <mergeCell ref="S430:X430"/>
    <mergeCell ref="D820:O820"/>
    <mergeCell ref="D284:L284"/>
    <mergeCell ref="D1121:L1121"/>
    <mergeCell ref="M274:R274"/>
    <mergeCell ref="D465:L465"/>
    <mergeCell ref="C238:AD238"/>
    <mergeCell ref="AA1436:AD1436"/>
    <mergeCell ref="D754:I754"/>
    <mergeCell ref="M300:R300"/>
    <mergeCell ref="D582:I582"/>
    <mergeCell ref="D704:I704"/>
    <mergeCell ref="Y260:AD260"/>
    <mergeCell ref="M284:R284"/>
    <mergeCell ref="D323:L323"/>
    <mergeCell ref="C25:AD25"/>
    <mergeCell ref="M329:R329"/>
    <mergeCell ref="D243:L243"/>
    <mergeCell ref="Y465:AD465"/>
    <mergeCell ref="D1103:L1103"/>
    <mergeCell ref="Y336:AD336"/>
    <mergeCell ref="D810:O810"/>
    <mergeCell ref="D378:L378"/>
    <mergeCell ref="D709:I709"/>
    <mergeCell ref="D351:L351"/>
    <mergeCell ref="D482:L482"/>
    <mergeCell ref="Y463:AD463"/>
    <mergeCell ref="M401:R401"/>
    <mergeCell ref="D732:I732"/>
    <mergeCell ref="D539:I539"/>
    <mergeCell ref="B27:AD27"/>
    <mergeCell ref="D479:L479"/>
    <mergeCell ref="D715:I715"/>
    <mergeCell ref="S242:X242"/>
    <mergeCell ref="D191:J191"/>
    <mergeCell ref="M220:S220"/>
    <mergeCell ref="D588:I588"/>
    <mergeCell ref="M188:S188"/>
    <mergeCell ref="D194:J194"/>
    <mergeCell ref="D495:L495"/>
    <mergeCell ref="D865:O865"/>
    <mergeCell ref="D1076:L1076"/>
    <mergeCell ref="Y435:AD435"/>
    <mergeCell ref="Y419:AD419"/>
    <mergeCell ref="D1078:L1078"/>
    <mergeCell ref="M271:R271"/>
    <mergeCell ref="M447:R447"/>
    <mergeCell ref="D2356:O2356"/>
    <mergeCell ref="Y476:AD476"/>
    <mergeCell ref="AB1834:AD1834"/>
    <mergeCell ref="D2063:R2063"/>
    <mergeCell ref="D700:I700"/>
    <mergeCell ref="D675:I675"/>
    <mergeCell ref="S494:X494"/>
    <mergeCell ref="Y485:AD485"/>
    <mergeCell ref="D2018:R2018"/>
    <mergeCell ref="M467:R467"/>
    <mergeCell ref="D1550:O1550"/>
    <mergeCell ref="D1508:O1508"/>
    <mergeCell ref="D1674:O1674"/>
    <mergeCell ref="M1987:R1987"/>
    <mergeCell ref="Y1977:AD1977"/>
    <mergeCell ref="D1599:O1599"/>
    <mergeCell ref="D2264:O2264"/>
    <mergeCell ref="C1300:L1302"/>
    <mergeCell ref="D1574:O1574"/>
    <mergeCell ref="D1362:L1362"/>
    <mergeCell ref="Y1975:AD1975"/>
    <mergeCell ref="D2196:O2196"/>
    <mergeCell ref="D2189:O2189"/>
    <mergeCell ref="D2272:O2272"/>
    <mergeCell ref="D2274:O2274"/>
    <mergeCell ref="D1523:O1523"/>
    <mergeCell ref="D1645:O1645"/>
    <mergeCell ref="D2225:O2225"/>
    <mergeCell ref="M491:R491"/>
    <mergeCell ref="D1641:O1641"/>
    <mergeCell ref="C1970:L1971"/>
    <mergeCell ref="B2007:AD2007"/>
    <mergeCell ref="D2397:O2397"/>
    <mergeCell ref="M2156:R2156"/>
    <mergeCell ref="D1646:O1646"/>
    <mergeCell ref="Y1834:AA1834"/>
    <mergeCell ref="D2229:O2229"/>
    <mergeCell ref="AB1175:AD1175"/>
    <mergeCell ref="D2125:R2125"/>
    <mergeCell ref="C2300:O2302"/>
    <mergeCell ref="D443:L443"/>
    <mergeCell ref="D1639:O1639"/>
    <mergeCell ref="Y484:AD484"/>
    <mergeCell ref="C1426:AD1426"/>
    <mergeCell ref="D993:L993"/>
    <mergeCell ref="D903:O903"/>
    <mergeCell ref="Y444:AD444"/>
    <mergeCell ref="Y396:AD396"/>
    <mergeCell ref="D2248:O2248"/>
    <mergeCell ref="M1988:R1988"/>
    <mergeCell ref="D1573:O1573"/>
    <mergeCell ref="D2180:O2180"/>
    <mergeCell ref="D2074:R2074"/>
    <mergeCell ref="D1880:R1880"/>
    <mergeCell ref="D1973:L1973"/>
    <mergeCell ref="D2284:O2284"/>
    <mergeCell ref="C1958:AD1958"/>
    <mergeCell ref="D2349:O2349"/>
    <mergeCell ref="D1272:L1272"/>
    <mergeCell ref="P1301:R1301"/>
    <mergeCell ref="Y2151:AD2151"/>
    <mergeCell ref="D2358:O2358"/>
    <mergeCell ref="D1636:O1636"/>
    <mergeCell ref="D1682:O1682"/>
    <mergeCell ref="C2468:AD2468"/>
    <mergeCell ref="D1479:O1479"/>
    <mergeCell ref="Y491:AD491"/>
    <mergeCell ref="D1106:L1106"/>
    <mergeCell ref="D674:I674"/>
    <mergeCell ref="Y483:AD483"/>
    <mergeCell ref="D406:L406"/>
    <mergeCell ref="D1494:O1494"/>
    <mergeCell ref="Y413:AD413"/>
    <mergeCell ref="D1278:L1278"/>
    <mergeCell ref="M431:R431"/>
    <mergeCell ref="D978:L978"/>
    <mergeCell ref="M481:R481"/>
    <mergeCell ref="D548:I548"/>
    <mergeCell ref="M442:R442"/>
    <mergeCell ref="D434:L434"/>
    <mergeCell ref="M458:R458"/>
    <mergeCell ref="D861:O861"/>
    <mergeCell ref="D1218:L1218"/>
    <mergeCell ref="D416:L416"/>
    <mergeCell ref="Y423:AD423"/>
    <mergeCell ref="D818:O818"/>
    <mergeCell ref="D794:O794"/>
    <mergeCell ref="D1950:R1950"/>
    <mergeCell ref="AB2301:AD2301"/>
    <mergeCell ref="C2135:AD2135"/>
    <mergeCell ref="D2209:O2209"/>
    <mergeCell ref="D2278:O2278"/>
    <mergeCell ref="D2263:O2263"/>
    <mergeCell ref="D1910:R1910"/>
    <mergeCell ref="D1904:R1904"/>
    <mergeCell ref="D2355:O2355"/>
    <mergeCell ref="M440:R440"/>
    <mergeCell ref="D2075:R2075"/>
    <mergeCell ref="D1948:R1948"/>
    <mergeCell ref="D1309:L1309"/>
    <mergeCell ref="M1972:R1972"/>
    <mergeCell ref="D2321:O2321"/>
    <mergeCell ref="D1925:R1925"/>
    <mergeCell ref="D1881:R1881"/>
    <mergeCell ref="D1393:L1393"/>
    <mergeCell ref="D2283:O2283"/>
    <mergeCell ref="D1486:O1486"/>
    <mergeCell ref="D1551:O1551"/>
    <mergeCell ref="D2187:O2187"/>
    <mergeCell ref="D2118:R2118"/>
    <mergeCell ref="D2150:L2150"/>
    <mergeCell ref="D1635:O1635"/>
    <mergeCell ref="D2024:R2024"/>
    <mergeCell ref="D1974:L1974"/>
    <mergeCell ref="D2016:R2016"/>
    <mergeCell ref="D1951:R1951"/>
    <mergeCell ref="D1620:O1620"/>
    <mergeCell ref="D2043:R2043"/>
    <mergeCell ref="D1331:L1331"/>
    <mergeCell ref="D1512:O1512"/>
    <mergeCell ref="D1858:R1858"/>
    <mergeCell ref="D1329:L1329"/>
    <mergeCell ref="D1952:R1952"/>
    <mergeCell ref="D1471:O1471"/>
    <mergeCell ref="D1385:L1385"/>
    <mergeCell ref="M2154:R2154"/>
    <mergeCell ref="D2123:R2123"/>
    <mergeCell ref="B2169:AD2169"/>
    <mergeCell ref="D2384:O2384"/>
    <mergeCell ref="D2387:O2387"/>
    <mergeCell ref="S337:X337"/>
    <mergeCell ref="S331:X331"/>
    <mergeCell ref="D2052:R2052"/>
    <mergeCell ref="D544:I544"/>
    <mergeCell ref="M205:S205"/>
    <mergeCell ref="D474:L474"/>
    <mergeCell ref="D1975:L1975"/>
    <mergeCell ref="D1079:L1079"/>
    <mergeCell ref="D750:I750"/>
    <mergeCell ref="Y276:AD276"/>
    <mergeCell ref="D1130:L1130"/>
    <mergeCell ref="C634:E634"/>
    <mergeCell ref="M469:R469"/>
    <mergeCell ref="M400:R400"/>
    <mergeCell ref="D1663:O1663"/>
    <mergeCell ref="M438:R438"/>
    <mergeCell ref="D806:O806"/>
    <mergeCell ref="D1470:O1470"/>
    <mergeCell ref="Y469:AD469"/>
    <mergeCell ref="C1959:AD1959"/>
    <mergeCell ref="Q2175:Q2176"/>
    <mergeCell ref="D2194:O2194"/>
    <mergeCell ref="D1579:O1579"/>
    <mergeCell ref="D2059:R2059"/>
    <mergeCell ref="D1877:R1877"/>
    <mergeCell ref="S434:X434"/>
    <mergeCell ref="S263:X263"/>
    <mergeCell ref="D2072:R2072"/>
    <mergeCell ref="D2368:O2368"/>
    <mergeCell ref="D722:I722"/>
    <mergeCell ref="Y2010:AA2010"/>
    <mergeCell ref="D2357:O2357"/>
    <mergeCell ref="M456:R456"/>
    <mergeCell ref="D958:L958"/>
    <mergeCell ref="D2259:O2259"/>
    <mergeCell ref="D1885:R1885"/>
    <mergeCell ref="D1368:L1368"/>
    <mergeCell ref="D1659:O1659"/>
    <mergeCell ref="D2244:O2244"/>
    <mergeCell ref="S1976:X1976"/>
    <mergeCell ref="D2246:O2246"/>
    <mergeCell ref="D619:I619"/>
    <mergeCell ref="D611:I611"/>
    <mergeCell ref="D1992:L1992"/>
    <mergeCell ref="D1102:L1102"/>
    <mergeCell ref="D1219:L1219"/>
    <mergeCell ref="D480:L480"/>
    <mergeCell ref="D760:I760"/>
    <mergeCell ref="D2079:R2079"/>
    <mergeCell ref="D938:L938"/>
    <mergeCell ref="D739:I739"/>
    <mergeCell ref="S493:X493"/>
    <mergeCell ref="D1671:O1671"/>
    <mergeCell ref="D2021:R2021"/>
    <mergeCell ref="M2147:AD2147"/>
    <mergeCell ref="Y1986:AD1986"/>
    <mergeCell ref="D2191:O2191"/>
    <mergeCell ref="P2300:AD2300"/>
    <mergeCell ref="D2235:O2235"/>
    <mergeCell ref="D2055:R2055"/>
    <mergeCell ref="Y1985:AD1985"/>
    <mergeCell ref="S492:X492"/>
    <mergeCell ref="C2466:AD2466"/>
    <mergeCell ref="D1842:R1842"/>
    <mergeCell ref="D1994:L1994"/>
    <mergeCell ref="D1131:L1131"/>
    <mergeCell ref="D2416:O2416"/>
    <mergeCell ref="D2417:O2417"/>
    <mergeCell ref="C2427:AD2427"/>
    <mergeCell ref="D1977:L1977"/>
    <mergeCell ref="D1983:L1983"/>
    <mergeCell ref="D1847:R1847"/>
    <mergeCell ref="D1673:O1673"/>
    <mergeCell ref="D1612:O1612"/>
    <mergeCell ref="D1643:O1643"/>
    <mergeCell ref="D1868:R1868"/>
    <mergeCell ref="M1986:R1986"/>
    <mergeCell ref="D2023:R2023"/>
    <mergeCell ref="D1590:O1590"/>
    <mergeCell ref="D1277:L1277"/>
    <mergeCell ref="D1626:O1626"/>
    <mergeCell ref="D1421:L1421"/>
    <mergeCell ref="D1413:L1413"/>
    <mergeCell ref="D1215:L1215"/>
    <mergeCell ref="D1356:L1356"/>
    <mergeCell ref="D1838:R1838"/>
    <mergeCell ref="D1576:O1576"/>
    <mergeCell ref="R1438:R1439"/>
    <mergeCell ref="D1363:L1363"/>
    <mergeCell ref="D1441:O1441"/>
    <mergeCell ref="D1505:O1505"/>
    <mergeCell ref="D1410:L1410"/>
    <mergeCell ref="D1202:L1202"/>
    <mergeCell ref="D1580:O1580"/>
    <mergeCell ref="C2464:AD2464"/>
    <mergeCell ref="AA910:AD910"/>
    <mergeCell ref="D617:I617"/>
    <mergeCell ref="D837:O837"/>
    <mergeCell ref="D921:L921"/>
    <mergeCell ref="Y243:AD243"/>
    <mergeCell ref="Y398:AD398"/>
    <mergeCell ref="D1684:O1684"/>
    <mergeCell ref="Y475:AD475"/>
    <mergeCell ref="D526:I526"/>
    <mergeCell ref="AB1438:AD1438"/>
    <mergeCell ref="Y342:AD342"/>
    <mergeCell ref="S298:X298"/>
    <mergeCell ref="S418:X418"/>
    <mergeCell ref="S399:X399"/>
    <mergeCell ref="S448:X448"/>
    <mergeCell ref="S404:X404"/>
    <mergeCell ref="D299:L299"/>
    <mergeCell ref="S410:X410"/>
    <mergeCell ref="D518:I518"/>
    <mergeCell ref="D428:L428"/>
    <mergeCell ref="D1242:L1242"/>
    <mergeCell ref="M340:R340"/>
    <mergeCell ref="M278:R278"/>
    <mergeCell ref="D1354:L1354"/>
    <mergeCell ref="D1083:L1083"/>
    <mergeCell ref="D735:I735"/>
    <mergeCell ref="Y322:AD322"/>
    <mergeCell ref="M306:R306"/>
    <mergeCell ref="D1344:L1344"/>
    <mergeCell ref="D1315:L1315"/>
    <mergeCell ref="D535:I535"/>
    <mergeCell ref="Y472:AD472"/>
    <mergeCell ref="D696:I696"/>
    <mergeCell ref="D1226:L1226"/>
    <mergeCell ref="D896:O896"/>
    <mergeCell ref="D1089:L1089"/>
    <mergeCell ref="D578:I578"/>
    <mergeCell ref="D607:I607"/>
    <mergeCell ref="D1597:O1597"/>
    <mergeCell ref="D517:I517"/>
    <mergeCell ref="D490:L490"/>
    <mergeCell ref="D492:L492"/>
    <mergeCell ref="D656:I656"/>
    <mergeCell ref="D1199:L1199"/>
    <mergeCell ref="D1503:O1503"/>
    <mergeCell ref="D676:I676"/>
    <mergeCell ref="D833:O833"/>
    <mergeCell ref="D1092:L1092"/>
    <mergeCell ref="D849:O849"/>
    <mergeCell ref="C1434:AD1434"/>
    <mergeCell ref="D610:I610"/>
    <mergeCell ref="D690:I690"/>
    <mergeCell ref="D983:L983"/>
    <mergeCell ref="D618:I618"/>
    <mergeCell ref="D1382:L1382"/>
    <mergeCell ref="AA1047:AD1047"/>
    <mergeCell ref="D598:I598"/>
    <mergeCell ref="M492:R492"/>
    <mergeCell ref="D620:I620"/>
    <mergeCell ref="D1149:L1149"/>
    <mergeCell ref="D800:O800"/>
    <mergeCell ref="D521:I521"/>
    <mergeCell ref="D1111:L1111"/>
    <mergeCell ref="M273:R273"/>
    <mergeCell ref="D694:I694"/>
    <mergeCell ref="D1318:L1318"/>
    <mergeCell ref="D528:I528"/>
    <mergeCell ref="D553:I553"/>
    <mergeCell ref="S469:X469"/>
    <mergeCell ref="D1225:L1225"/>
    <mergeCell ref="D1109:L1109"/>
    <mergeCell ref="S472:X472"/>
    <mergeCell ref="J509:AD509"/>
    <mergeCell ref="D1206:L1206"/>
    <mergeCell ref="Y649:AA649"/>
    <mergeCell ref="D1179:L1179"/>
    <mergeCell ref="D1152:L1152"/>
    <mergeCell ref="D1275:L1275"/>
    <mergeCell ref="D723:I723"/>
    <mergeCell ref="Y494:AD494"/>
    <mergeCell ref="D1290:L1290"/>
    <mergeCell ref="D1010:L1010"/>
    <mergeCell ref="Y362:AD362"/>
    <mergeCell ref="D354:L354"/>
    <mergeCell ref="D481:L481"/>
    <mergeCell ref="D681:I681"/>
    <mergeCell ref="D1007:L1007"/>
    <mergeCell ref="D431:L431"/>
    <mergeCell ref="D1233:L1233"/>
    <mergeCell ref="P649:R649"/>
    <mergeCell ref="S449:X449"/>
    <mergeCell ref="D1253:L1253"/>
    <mergeCell ref="M439:R439"/>
    <mergeCell ref="D1170:L1170"/>
    <mergeCell ref="D440:L440"/>
    <mergeCell ref="AA2471:AB2471"/>
    <mergeCell ref="M243:R243"/>
    <mergeCell ref="D1442:O1442"/>
    <mergeCell ref="S912:U912"/>
    <mergeCell ref="Y266:AD266"/>
    <mergeCell ref="D267:L267"/>
    <mergeCell ref="M319:R319"/>
    <mergeCell ref="D579:I579"/>
    <mergeCell ref="Y1973:AD1973"/>
    <mergeCell ref="D1497:O1497"/>
    <mergeCell ref="V649:X649"/>
    <mergeCell ref="D594:I594"/>
    <mergeCell ref="D2217:O2217"/>
    <mergeCell ref="D892:O892"/>
    <mergeCell ref="AA1299:AD1299"/>
    <mergeCell ref="D531:I531"/>
    <mergeCell ref="D1177:L1177"/>
    <mergeCell ref="Y2153:AD2153"/>
    <mergeCell ref="D2100:R2100"/>
    <mergeCell ref="D2061:R2061"/>
    <mergeCell ref="D2082:R2082"/>
    <mergeCell ref="D1534:O1534"/>
    <mergeCell ref="D915:L915"/>
    <mergeCell ref="D2152:L2152"/>
    <mergeCell ref="M262:R262"/>
    <mergeCell ref="D1019:L1019"/>
    <mergeCell ref="D294:L294"/>
    <mergeCell ref="D1352:L1352"/>
    <mergeCell ref="D320:L320"/>
    <mergeCell ref="M423:R423"/>
    <mergeCell ref="D433:L433"/>
    <mergeCell ref="D1310:L1310"/>
    <mergeCell ref="M242:R242"/>
    <mergeCell ref="P2175:P2176"/>
    <mergeCell ref="C38:AD38"/>
    <mergeCell ref="D1240:L1240"/>
    <mergeCell ref="D563:I563"/>
    <mergeCell ref="Y410:AD410"/>
    <mergeCell ref="M317:R317"/>
    <mergeCell ref="D1094:L1094"/>
    <mergeCell ref="Q52:Q53"/>
    <mergeCell ref="M187:S187"/>
    <mergeCell ref="D1161:L1161"/>
    <mergeCell ref="M406:R406"/>
    <mergeCell ref="D684:I684"/>
    <mergeCell ref="S305:X305"/>
    <mergeCell ref="S307:X307"/>
    <mergeCell ref="D1023:L1023"/>
    <mergeCell ref="M468:R468"/>
    <mergeCell ref="B237:AD237"/>
    <mergeCell ref="M292:R292"/>
    <mergeCell ref="Y477:AD477"/>
    <mergeCell ref="D651:I651"/>
    <mergeCell ref="Y426:AD426"/>
    <mergeCell ref="U2010:U2011"/>
    <mergeCell ref="D1340:L1340"/>
    <mergeCell ref="D1991:L1991"/>
    <mergeCell ref="D1398:L1398"/>
    <mergeCell ref="D998:L998"/>
    <mergeCell ref="J649:J650"/>
    <mergeCell ref="S1983:X1983"/>
    <mergeCell ref="T2010:T2011"/>
    <mergeCell ref="S383:X383"/>
    <mergeCell ref="M2153:R2153"/>
    <mergeCell ref="C35:AD35"/>
    <mergeCell ref="D1381:L1381"/>
    <mergeCell ref="S385:X385"/>
    <mergeCell ref="D2276:O2276"/>
    <mergeCell ref="D954:L954"/>
    <mergeCell ref="V185:AD185"/>
    <mergeCell ref="D266:L266"/>
    <mergeCell ref="M276:R276"/>
    <mergeCell ref="S438:X438"/>
    <mergeCell ref="D258:L258"/>
    <mergeCell ref="M380:R380"/>
    <mergeCell ref="S350:X350"/>
    <mergeCell ref="D711:I711"/>
    <mergeCell ref="D470:L470"/>
    <mergeCell ref="D460:L460"/>
    <mergeCell ref="D355:L355"/>
    <mergeCell ref="D688:I688"/>
    <mergeCell ref="D887:O887"/>
    <mergeCell ref="D971:L971"/>
    <mergeCell ref="D599:I599"/>
    <mergeCell ref="S333:X333"/>
    <mergeCell ref="D269:L269"/>
    <mergeCell ref="D296:L296"/>
    <mergeCell ref="Y250:AD250"/>
    <mergeCell ref="S447:X447"/>
    <mergeCell ref="C648:I650"/>
    <mergeCell ref="M477:R477"/>
    <mergeCell ref="M302:R302"/>
    <mergeCell ref="D1081:L1081"/>
    <mergeCell ref="D1683:O1683"/>
    <mergeCell ref="D1543:O1543"/>
    <mergeCell ref="D1914:R1914"/>
    <mergeCell ref="S471:X471"/>
    <mergeCell ref="B2458:AD2458"/>
    <mergeCell ref="D1840:R1840"/>
    <mergeCell ref="D1672:O1672"/>
    <mergeCell ref="D1030:L1030"/>
    <mergeCell ref="D1328:L1328"/>
    <mergeCell ref="M449:R449"/>
    <mergeCell ref="D392:L392"/>
    <mergeCell ref="S1993:X1993"/>
    <mergeCell ref="D1477:O1477"/>
    <mergeCell ref="D1337:L1337"/>
    <mergeCell ref="D1346:L1346"/>
    <mergeCell ref="D1547:O1547"/>
    <mergeCell ref="D1907:R1907"/>
    <mergeCell ref="D1642:O1642"/>
    <mergeCell ref="D1944:R1944"/>
    <mergeCell ref="Y416:AD416"/>
    <mergeCell ref="S1984:X1984"/>
    <mergeCell ref="Y434:AD434"/>
    <mergeCell ref="Y488:AD488"/>
    <mergeCell ref="D863:O863"/>
    <mergeCell ref="S455:X455"/>
    <mergeCell ref="S484:X484"/>
    <mergeCell ref="D1308:L1308"/>
    <mergeCell ref="S489:X489"/>
    <mergeCell ref="M461:R461"/>
    <mergeCell ref="D925:L925"/>
    <mergeCell ref="D1850:R1850"/>
    <mergeCell ref="C1037:AD1037"/>
    <mergeCell ref="Y1974:AD1974"/>
    <mergeCell ref="D1384:L1384"/>
    <mergeCell ref="S441:X441"/>
    <mergeCell ref="V510:X510"/>
    <mergeCell ref="M452:R452"/>
    <mergeCell ref="F634:AD634"/>
    <mergeCell ref="M1978:R1978"/>
    <mergeCell ref="D543:I543"/>
    <mergeCell ref="D2116:R2116"/>
    <mergeCell ref="M446:R446"/>
    <mergeCell ref="D891:O891"/>
    <mergeCell ref="D2080:R2080"/>
    <mergeCell ref="D1542:O1542"/>
    <mergeCell ref="D1933:R1933"/>
    <mergeCell ref="D1012:L1012"/>
    <mergeCell ref="D1198:L1198"/>
    <mergeCell ref="D721:I721"/>
    <mergeCell ref="D1025:L1025"/>
    <mergeCell ref="D1866:R1866"/>
    <mergeCell ref="D1891:R1891"/>
    <mergeCell ref="M453:R453"/>
    <mergeCell ref="Y786:AA786"/>
    <mergeCell ref="D462:L462"/>
    <mergeCell ref="D1167:L1167"/>
    <mergeCell ref="D874:O874"/>
    <mergeCell ref="D952:L952"/>
    <mergeCell ref="D1217:L1217"/>
    <mergeCell ref="D902:O902"/>
    <mergeCell ref="D949:L949"/>
    <mergeCell ref="S467:X467"/>
    <mergeCell ref="D488:L488"/>
    <mergeCell ref="D981:L981"/>
    <mergeCell ref="D1273:L1273"/>
    <mergeCell ref="D1893:R1893"/>
    <mergeCell ref="D1887:R1887"/>
    <mergeCell ref="D743:I743"/>
    <mergeCell ref="D767:I767"/>
    <mergeCell ref="D568:I568"/>
    <mergeCell ref="D1287:L1287"/>
    <mergeCell ref="D609:I609"/>
    <mergeCell ref="Q786:Q787"/>
    <mergeCell ref="C785:O787"/>
    <mergeCell ref="D576:I576"/>
    <mergeCell ref="D549:I549"/>
    <mergeCell ref="C774:AD774"/>
    <mergeCell ref="D857:O857"/>
    <mergeCell ref="D1922:R1922"/>
    <mergeCell ref="D816:O816"/>
    <mergeCell ref="D1947:R1947"/>
    <mergeCell ref="D1648:O1648"/>
    <mergeCell ref="D1589:O1589"/>
    <mergeCell ref="D1379:L1379"/>
    <mergeCell ref="D1160:L1160"/>
    <mergeCell ref="D1347:L1347"/>
    <mergeCell ref="D597:I597"/>
    <mergeCell ref="D1627:O1627"/>
    <mergeCell ref="D1321:L1321"/>
    <mergeCell ref="D834:O834"/>
    <mergeCell ref="D1099:L1099"/>
    <mergeCell ref="D1883:R1883"/>
    <mergeCell ref="D825:O825"/>
    <mergeCell ref="D1011:L1011"/>
    <mergeCell ref="D1021:L1021"/>
    <mergeCell ref="D1056:L1056"/>
    <mergeCell ref="D1499:O1499"/>
    <mergeCell ref="D1135:L1135"/>
    <mergeCell ref="D1865:R1865"/>
    <mergeCell ref="C182:J182"/>
    <mergeCell ref="M411:R411"/>
    <mergeCell ref="D990:L990"/>
    <mergeCell ref="Y464:AD464"/>
    <mergeCell ref="D1128:L1128"/>
    <mergeCell ref="N1049:N1050"/>
    <mergeCell ref="S335:X335"/>
    <mergeCell ref="M355:R355"/>
    <mergeCell ref="D410:L410"/>
    <mergeCell ref="M381:R381"/>
    <mergeCell ref="M196:S196"/>
    <mergeCell ref="D302:L302"/>
    <mergeCell ref="Y270:AD270"/>
    <mergeCell ref="D966:L966"/>
    <mergeCell ref="D422:L422"/>
    <mergeCell ref="D1372:L1372"/>
    <mergeCell ref="D1085:L1085"/>
    <mergeCell ref="V198:AD198"/>
    <mergeCell ref="D769:I769"/>
    <mergeCell ref="U207:AD207"/>
    <mergeCell ref="M393:R393"/>
    <mergeCell ref="Y344:AD344"/>
    <mergeCell ref="S395:X395"/>
    <mergeCell ref="M459:R459"/>
    <mergeCell ref="D662:I662"/>
    <mergeCell ref="M430:R430"/>
    <mergeCell ref="D525:I525"/>
    <mergeCell ref="S466:X466"/>
    <mergeCell ref="M911:AD911"/>
    <mergeCell ref="D592:I592"/>
    <mergeCell ref="S474:X474"/>
    <mergeCell ref="D972:L972"/>
    <mergeCell ref="AC2472:AD2472"/>
    <mergeCell ref="M357:R357"/>
    <mergeCell ref="Y451:AD451"/>
    <mergeCell ref="D1981:L1981"/>
    <mergeCell ref="Y445:AD445"/>
    <mergeCell ref="D756:I756"/>
    <mergeCell ref="Y453:AD453"/>
    <mergeCell ref="D1093:L1093"/>
    <mergeCell ref="D1087:L1087"/>
    <mergeCell ref="D758:I758"/>
    <mergeCell ref="D1391:L1391"/>
    <mergeCell ref="D2017:R2017"/>
    <mergeCell ref="D823:O823"/>
    <mergeCell ref="D1578:O1578"/>
    <mergeCell ref="D2318:O2318"/>
    <mergeCell ref="D1449:O1449"/>
    <mergeCell ref="D1936:R1936"/>
    <mergeCell ref="D2313:O2313"/>
    <mergeCell ref="D475:L475"/>
    <mergeCell ref="D1271:L1271"/>
    <mergeCell ref="D1929:R1929"/>
    <mergeCell ref="D394:L394"/>
    <mergeCell ref="Y375:AD375"/>
    <mergeCell ref="M455:R455"/>
    <mergeCell ref="Y1438:AA1438"/>
    <mergeCell ref="D798:O798"/>
    <mergeCell ref="D2012:R2012"/>
    <mergeCell ref="D720:I720"/>
    <mergeCell ref="D1009:L1009"/>
    <mergeCell ref="D1870:R1870"/>
    <mergeCell ref="D1189:L1189"/>
    <mergeCell ref="D2421:O2421"/>
    <mergeCell ref="D788:O788"/>
    <mergeCell ref="D1440:O1440"/>
    <mergeCell ref="D934:L934"/>
    <mergeCell ref="D890:O890"/>
    <mergeCell ref="M434:R434"/>
    <mergeCell ref="D1383:L1383"/>
    <mergeCell ref="D1258:L1258"/>
    <mergeCell ref="D1591:O1591"/>
    <mergeCell ref="D1407:L1407"/>
    <mergeCell ref="D1875:R1875"/>
    <mergeCell ref="J648:AD648"/>
    <mergeCell ref="D1289:L1289"/>
    <mergeCell ref="D1906:R1906"/>
    <mergeCell ref="D1163:L1163"/>
    <mergeCell ref="D1510:O1510"/>
    <mergeCell ref="D871:O871"/>
    <mergeCell ref="D1598:O1598"/>
    <mergeCell ref="D953:L953"/>
    <mergeCell ref="L649:L650"/>
    <mergeCell ref="S649:U649"/>
    <mergeCell ref="D1129:L1129"/>
    <mergeCell ref="D730:I730"/>
    <mergeCell ref="D712:I712"/>
    <mergeCell ref="D854:O854"/>
    <mergeCell ref="M912:O912"/>
    <mergeCell ref="D1485:O1485"/>
    <mergeCell ref="D1252:L1252"/>
    <mergeCell ref="D663:I663"/>
    <mergeCell ref="D1122:L1122"/>
    <mergeCell ref="D917:L917"/>
    <mergeCell ref="D629:I629"/>
    <mergeCell ref="D991:L991"/>
    <mergeCell ref="D1982:L1982"/>
    <mergeCell ref="D1879:R1879"/>
    <mergeCell ref="D1190:L1190"/>
    <mergeCell ref="D1616:O1616"/>
    <mergeCell ref="Y1972:AD1972"/>
    <mergeCell ref="D1655:O1655"/>
    <mergeCell ref="D1343:L1343"/>
    <mergeCell ref="D1000:L1000"/>
    <mergeCell ref="M1984:R1984"/>
    <mergeCell ref="D1848:R1848"/>
    <mergeCell ref="D1662:O1662"/>
    <mergeCell ref="D2404:O2404"/>
    <mergeCell ref="D1096:L1096"/>
    <mergeCell ref="D1514:O1514"/>
    <mergeCell ref="M2157:R2157"/>
    <mergeCell ref="D2289:O2289"/>
    <mergeCell ref="D1617:O1617"/>
    <mergeCell ref="D2329:O2329"/>
    <mergeCell ref="D2206:O2206"/>
    <mergeCell ref="D2268:O2268"/>
    <mergeCell ref="D1989:L1989"/>
    <mergeCell ref="D2260:O2260"/>
    <mergeCell ref="AA2299:AD2299"/>
    <mergeCell ref="D2247:O2247"/>
    <mergeCell ref="Y2154:AD2154"/>
    <mergeCell ref="S1975:X1975"/>
    <mergeCell ref="V2175:X2175"/>
    <mergeCell ref="S1986:X1986"/>
    <mergeCell ref="D2042:R2042"/>
    <mergeCell ref="D1466:O1466"/>
    <mergeCell ref="D2402:O2402"/>
    <mergeCell ref="D2129:R2129"/>
    <mergeCell ref="D560:I560"/>
    <mergeCell ref="D2403:O2403"/>
    <mergeCell ref="D941:L941"/>
    <mergeCell ref="D2336:O2336"/>
    <mergeCell ref="D2037:R2037"/>
    <mergeCell ref="D2386:O2386"/>
    <mergeCell ref="R786:R787"/>
    <mergeCell ref="D590:I590"/>
    <mergeCell ref="D2245:O2245"/>
    <mergeCell ref="D2291:O2291"/>
    <mergeCell ref="D2069:R2069"/>
    <mergeCell ref="D935:L935"/>
    <mergeCell ref="D1863:R1863"/>
    <mergeCell ref="D2243:O2243"/>
    <mergeCell ref="D2106:R2106"/>
    <mergeCell ref="C1036:AD1036"/>
    <mergeCell ref="C2443:AD2443"/>
    <mergeCell ref="C2437:AD2437"/>
    <mergeCell ref="D2383:O2383"/>
    <mergeCell ref="D2092:R2092"/>
    <mergeCell ref="D1629:O1629"/>
    <mergeCell ref="D2084:R2084"/>
    <mergeCell ref="D2188:O2188"/>
    <mergeCell ref="D1912:R1912"/>
    <mergeCell ref="D889:O889"/>
    <mergeCell ref="D973:L973"/>
    <mergeCell ref="D1296:L1296"/>
    <mergeCell ref="D2041:R2041"/>
    <mergeCell ref="D933:L933"/>
    <mergeCell ref="D1231:L1231"/>
    <mergeCell ref="D918:L918"/>
    <mergeCell ref="D1487:O1487"/>
    <mergeCell ref="Y353:AD353"/>
    <mergeCell ref="S422:X422"/>
    <mergeCell ref="V204:AD204"/>
    <mergeCell ref="Y341:AD341"/>
    <mergeCell ref="S426:X426"/>
    <mergeCell ref="S351:X351"/>
    <mergeCell ref="D405:L405"/>
    <mergeCell ref="S355:X355"/>
    <mergeCell ref="Y417:AD417"/>
    <mergeCell ref="Y334:AD334"/>
    <mergeCell ref="D295:L295"/>
    <mergeCell ref="D442:L442"/>
    <mergeCell ref="D1065:L1065"/>
    <mergeCell ref="D2233:O2233"/>
    <mergeCell ref="D2220:O2220"/>
    <mergeCell ref="D1196:L1196"/>
    <mergeCell ref="D2348:O2348"/>
    <mergeCell ref="D2219:O2219"/>
    <mergeCell ref="D1876:R1876"/>
    <mergeCell ref="D2090:R2090"/>
    <mergeCell ref="D1558:O1558"/>
    <mergeCell ref="D2200:O2200"/>
    <mergeCell ref="D2316:O2316"/>
    <mergeCell ref="D1895:R1895"/>
    <mergeCell ref="D1618:O1618"/>
    <mergeCell ref="M448:R448"/>
    <mergeCell ref="D1243:L1243"/>
    <mergeCell ref="D2347:O2347"/>
    <mergeCell ref="AB1049:AD1049"/>
    <mergeCell ref="D1147:L1147"/>
    <mergeCell ref="D835:O835"/>
    <mergeCell ref="D919:L919"/>
    <mergeCell ref="Y394:AD394"/>
    <mergeCell ref="D815:O815"/>
    <mergeCell ref="D2411:O2411"/>
    <mergeCell ref="D1652:O1652"/>
    <mergeCell ref="D2091:R2091"/>
    <mergeCell ref="D2262:O2262"/>
    <mergeCell ref="D931:L931"/>
    <mergeCell ref="D2149:L2149"/>
    <mergeCell ref="M486:R486"/>
    <mergeCell ref="S436:X436"/>
    <mergeCell ref="D797:O797"/>
    <mergeCell ref="D1223:L1223"/>
    <mergeCell ref="D1527:O1527"/>
    <mergeCell ref="D2371:O2371"/>
    <mergeCell ref="D2311:O2311"/>
    <mergeCell ref="M288:R288"/>
    <mergeCell ref="M335:R335"/>
    <mergeCell ref="D1168:L1168"/>
    <mergeCell ref="C637:AD637"/>
    <mergeCell ref="D1345:L1345"/>
    <mergeCell ref="Y490:AD490"/>
    <mergeCell ref="S296:X296"/>
    <mergeCell ref="C365:AD365"/>
    <mergeCell ref="M362:R362"/>
    <mergeCell ref="Y421:AD421"/>
    <mergeCell ref="D426:L426"/>
    <mergeCell ref="Y407:AD407"/>
    <mergeCell ref="S376:X376"/>
    <mergeCell ref="Y295:AD295"/>
    <mergeCell ref="Y379:AD379"/>
    <mergeCell ref="Y425:AD425"/>
    <mergeCell ref="M315:R315"/>
    <mergeCell ref="M410:R410"/>
    <mergeCell ref="S411:X411"/>
    <mergeCell ref="D1355:L1355"/>
    <mergeCell ref="D666:I666"/>
    <mergeCell ref="D2266:O2266"/>
    <mergeCell ref="C773:AD773"/>
    <mergeCell ref="D1336:L1336"/>
    <mergeCell ref="C1688:AD1688"/>
    <mergeCell ref="S401:X401"/>
    <mergeCell ref="S437:X437"/>
    <mergeCell ref="D1095:L1095"/>
    <mergeCell ref="D1450:O1450"/>
    <mergeCell ref="M426:R426"/>
    <mergeCell ref="D996:L996"/>
    <mergeCell ref="S1564:U1564"/>
    <mergeCell ref="M429:R429"/>
    <mergeCell ref="M451:R451"/>
    <mergeCell ref="D1159:L1159"/>
    <mergeCell ref="D2071:R2071"/>
    <mergeCell ref="D561:I561"/>
    <mergeCell ref="D547:I547"/>
    <mergeCell ref="D1680:O1680"/>
    <mergeCell ref="D2224:O2224"/>
    <mergeCell ref="D2228:O2228"/>
    <mergeCell ref="M1996:R1996"/>
    <mergeCell ref="D1540:O1540"/>
    <mergeCell ref="D945:L945"/>
    <mergeCell ref="D1183:L1183"/>
    <mergeCell ref="D904:O904"/>
    <mergeCell ref="D1653:O1653"/>
    <mergeCell ref="D1251:L1251"/>
    <mergeCell ref="D1150:L1150"/>
    <mergeCell ref="S279:X279"/>
    <mergeCell ref="D335:L335"/>
    <mergeCell ref="D333:L333"/>
    <mergeCell ref="D305:L305"/>
    <mergeCell ref="D321:L321"/>
    <mergeCell ref="D551:I551"/>
    <mergeCell ref="D729:I729"/>
    <mergeCell ref="D1191:L1191"/>
    <mergeCell ref="Y405:AD405"/>
    <mergeCell ref="W2471:X2471"/>
    <mergeCell ref="D1185:L1185"/>
    <mergeCell ref="D514:I514"/>
    <mergeCell ref="D1489:O1489"/>
    <mergeCell ref="B1433:AD1433"/>
    <mergeCell ref="D2412:O2412"/>
    <mergeCell ref="D1187:L1187"/>
    <mergeCell ref="D1143:L1143"/>
    <mergeCell ref="M1976:R1976"/>
    <mergeCell ref="Q2448:AD2448"/>
    <mergeCell ref="D2293:O2293"/>
    <mergeCell ref="M2155:R2155"/>
    <mergeCell ref="C2465:AD2465"/>
    <mergeCell ref="C2462:AD2462"/>
    <mergeCell ref="D2418:O2418"/>
    <mergeCell ref="D2254:O2254"/>
    <mergeCell ref="D2076:R2076"/>
    <mergeCell ref="Y1994:AD1994"/>
    <mergeCell ref="B1831:AD1831"/>
    <mergeCell ref="AB2010:AD2010"/>
    <mergeCell ref="C1967:AD1967"/>
    <mergeCell ref="M1995:R1995"/>
    <mergeCell ref="D2186:O2186"/>
    <mergeCell ref="M382:R382"/>
    <mergeCell ref="M338:R338"/>
    <mergeCell ref="M308:R308"/>
    <mergeCell ref="D1338:L1338"/>
    <mergeCell ref="D940:L940"/>
    <mergeCell ref="D707:I707"/>
    <mergeCell ref="D307:L307"/>
    <mergeCell ref="M420:R420"/>
    <mergeCell ref="Y460:AD460"/>
    <mergeCell ref="D313:L313"/>
    <mergeCell ref="S382:X382"/>
    <mergeCell ref="M360:R360"/>
    <mergeCell ref="Y487:AD487"/>
    <mergeCell ref="M326:R326"/>
    <mergeCell ref="M313:R313"/>
    <mergeCell ref="S322:X322"/>
    <mergeCell ref="D376:L376"/>
    <mergeCell ref="S453:X453"/>
    <mergeCell ref="S343:X343"/>
    <mergeCell ref="D408:L408"/>
    <mergeCell ref="S316:X316"/>
    <mergeCell ref="D1169:L1169"/>
    <mergeCell ref="D745:I745"/>
    <mergeCell ref="D838:O838"/>
    <mergeCell ref="D1221:L1221"/>
    <mergeCell ref="S353:X353"/>
    <mergeCell ref="M483:R483"/>
    <mergeCell ref="M379:R379"/>
    <mergeCell ref="Y400:AD400"/>
    <mergeCell ref="S406:X406"/>
    <mergeCell ref="M354:R354"/>
    <mergeCell ref="Y388:AD388"/>
    <mergeCell ref="V193:AD193"/>
    <mergeCell ref="D937:L937"/>
    <mergeCell ref="D962:L962"/>
    <mergeCell ref="D589:I589"/>
    <mergeCell ref="M343:R343"/>
    <mergeCell ref="D1892:R1892"/>
    <mergeCell ref="Y321:AD321"/>
    <mergeCell ref="C2425:E2425"/>
    <mergeCell ref="S424:X424"/>
    <mergeCell ref="S451:X451"/>
    <mergeCell ref="D970:L970"/>
    <mergeCell ref="D2158:L2158"/>
    <mergeCell ref="D2315:O2315"/>
    <mergeCell ref="D1268:L1268"/>
    <mergeCell ref="D1262:L1262"/>
    <mergeCell ref="D1455:O1455"/>
    <mergeCell ref="S295:X295"/>
    <mergeCell ref="Y323:AD323"/>
    <mergeCell ref="D1894:R1894"/>
    <mergeCell ref="D407:L407"/>
    <mergeCell ref="D673:I673"/>
    <mergeCell ref="D819:O819"/>
    <mergeCell ref="D873:O873"/>
    <mergeCell ref="M464:R464"/>
    <mergeCell ref="D350:L350"/>
    <mergeCell ref="D1157:L1157"/>
    <mergeCell ref="S2175:U2175"/>
    <mergeCell ref="Y462:AD462"/>
    <mergeCell ref="D458:L458"/>
    <mergeCell ref="C636:AD636"/>
    <mergeCell ref="D667:I667"/>
    <mergeCell ref="D246:L246"/>
    <mergeCell ref="D1112:L1112"/>
    <mergeCell ref="M457:R457"/>
    <mergeCell ref="D1194:L1194"/>
    <mergeCell ref="D1676:O1676"/>
    <mergeCell ref="K510:K511"/>
    <mergeCell ref="D1664:O1664"/>
    <mergeCell ref="M494:R494"/>
    <mergeCell ref="S1833:AD1833"/>
    <mergeCell ref="D472:L472"/>
    <mergeCell ref="D1647:O1647"/>
    <mergeCell ref="Q1438:Q1439"/>
    <mergeCell ref="D703:I703"/>
    <mergeCell ref="D1475:O1475"/>
    <mergeCell ref="D1260:L1260"/>
    <mergeCell ref="Y448:AD448"/>
    <mergeCell ref="D686:I686"/>
    <mergeCell ref="W2472:X2472"/>
    <mergeCell ref="M482:R482"/>
    <mergeCell ref="D2413:O2413"/>
    <mergeCell ref="Y2152:AD2152"/>
    <mergeCell ref="D2366:O2366"/>
    <mergeCell ref="D1525:O1525"/>
    <mergeCell ref="D2115:R2115"/>
    <mergeCell ref="D1874:R1874"/>
    <mergeCell ref="D1341:L1341"/>
    <mergeCell ref="D1595:O1595"/>
    <mergeCell ref="D1632:O1632"/>
    <mergeCell ref="D1416:L1416"/>
    <mergeCell ref="D2410:O2410"/>
    <mergeCell ref="D2395:O2395"/>
    <mergeCell ref="D2328:O2328"/>
    <mergeCell ref="D1162:L1162"/>
    <mergeCell ref="D427:L427"/>
    <mergeCell ref="D1360:L1360"/>
    <mergeCell ref="Y345:AD345"/>
    <mergeCell ref="S320:X320"/>
    <mergeCell ref="Y340:AD340"/>
    <mergeCell ref="Y316:AD316"/>
    <mergeCell ref="D326:L326"/>
    <mergeCell ref="D315:L315"/>
    <mergeCell ref="D605:I605"/>
    <mergeCell ref="D311:L311"/>
    <mergeCell ref="D924:L924"/>
    <mergeCell ref="M404:R404"/>
    <mergeCell ref="C2147:L2148"/>
    <mergeCell ref="D2051:R2051"/>
    <mergeCell ref="S402:X402"/>
    <mergeCell ref="D2034:R2034"/>
    <mergeCell ref="B2435:AD2435"/>
    <mergeCell ref="D1468:O1468"/>
    <mergeCell ref="D550:I550"/>
    <mergeCell ref="D2088:R2088"/>
    <mergeCell ref="D2330:O2330"/>
    <mergeCell ref="D1685:O1685"/>
    <mergeCell ref="D1008:L1008"/>
    <mergeCell ref="D2317:O2317"/>
    <mergeCell ref="D1293:L1293"/>
    <mergeCell ref="S425:X425"/>
    <mergeCell ref="M339:R339"/>
    <mergeCell ref="S334:X334"/>
    <mergeCell ref="D718:I718"/>
    <mergeCell ref="D1389:L1389"/>
    <mergeCell ref="M391:R391"/>
    <mergeCell ref="S459:X459"/>
    <mergeCell ref="D74:O74"/>
    <mergeCell ref="D75:O75"/>
    <mergeCell ref="D76:O76"/>
    <mergeCell ref="D77:O77"/>
    <mergeCell ref="D78:O78"/>
    <mergeCell ref="D70:O70"/>
    <mergeCell ref="D71:O71"/>
    <mergeCell ref="D72:O72"/>
    <mergeCell ref="M217:S217"/>
    <mergeCell ref="D1678:O1678"/>
    <mergeCell ref="D1625:O1625"/>
    <mergeCell ref="M206:S206"/>
    <mergeCell ref="D339:L339"/>
    <mergeCell ref="S427:X427"/>
    <mergeCell ref="C646:AD646"/>
    <mergeCell ref="D352:L352"/>
    <mergeCell ref="D1288:L1288"/>
    <mergeCell ref="D1463:O1463"/>
    <mergeCell ref="D512:I512"/>
    <mergeCell ref="Y387:AD387"/>
    <mergeCell ref="D282:L282"/>
    <mergeCell ref="Y256:AD256"/>
    <mergeCell ref="Y408:AD408"/>
    <mergeCell ref="V1564:X1564"/>
    <mergeCell ref="Y392:AD392"/>
    <mergeCell ref="D1365:L1365"/>
    <mergeCell ref="D1669:O1669"/>
    <mergeCell ref="D982:L982"/>
    <mergeCell ref="D88:O88"/>
    <mergeCell ref="D89:O89"/>
    <mergeCell ref="D93:O93"/>
    <mergeCell ref="D1203:L1203"/>
    <mergeCell ref="D1205:L1205"/>
    <mergeCell ref="C199:J199"/>
    <mergeCell ref="M240:AD240"/>
    <mergeCell ref="D1232:L1232"/>
    <mergeCell ref="M1049:M1050"/>
    <mergeCell ref="D471:L471"/>
    <mergeCell ref="D1571:O1571"/>
    <mergeCell ref="D1120:L1120"/>
    <mergeCell ref="D1518:O1518"/>
    <mergeCell ref="C17:AD17"/>
    <mergeCell ref="D90:O90"/>
    <mergeCell ref="D91:O91"/>
    <mergeCell ref="D92:O92"/>
    <mergeCell ref="D898:O898"/>
    <mergeCell ref="M490:R490"/>
    <mergeCell ref="S400:X400"/>
    <mergeCell ref="Y481:AD481"/>
    <mergeCell ref="D271:L271"/>
    <mergeCell ref="D280:L280"/>
    <mergeCell ref="M270:R270"/>
    <mergeCell ref="D66:O66"/>
    <mergeCell ref="D67:O67"/>
    <mergeCell ref="X52:X53"/>
    <mergeCell ref="AC52:AC53"/>
    <mergeCell ref="D68:O68"/>
    <mergeCell ref="D69:O69"/>
    <mergeCell ref="C48:AD48"/>
    <mergeCell ref="B21:AD21"/>
    <mergeCell ref="W52:W53"/>
    <mergeCell ref="P51:AC51"/>
    <mergeCell ref="D59:O59"/>
    <mergeCell ref="D73:O73"/>
    <mergeCell ref="D61:O61"/>
    <mergeCell ref="D62:O62"/>
    <mergeCell ref="D63:O63"/>
    <mergeCell ref="D64:O64"/>
    <mergeCell ref="D65:O65"/>
    <mergeCell ref="C19:AD19"/>
    <mergeCell ref="C23:AD23"/>
    <mergeCell ref="C14:AD14"/>
    <mergeCell ref="C39:AD39"/>
    <mergeCell ref="C33:AD33"/>
    <mergeCell ref="Z52:Z53"/>
    <mergeCell ref="B3:AD3"/>
    <mergeCell ref="M428:R428"/>
    <mergeCell ref="Y305:AD305"/>
    <mergeCell ref="C46:AD46"/>
    <mergeCell ref="B5:AD5"/>
    <mergeCell ref="B10:AD10"/>
    <mergeCell ref="C51:O53"/>
    <mergeCell ref="D54:O54"/>
    <mergeCell ref="V212:AD212"/>
    <mergeCell ref="D264:L264"/>
    <mergeCell ref="D251:L251"/>
    <mergeCell ref="Y245:AD245"/>
    <mergeCell ref="Y294:AD294"/>
    <mergeCell ref="D277:L277"/>
    <mergeCell ref="M204:S204"/>
    <mergeCell ref="Y351:AD351"/>
    <mergeCell ref="Y267:AD267"/>
    <mergeCell ref="Y287:AD287"/>
    <mergeCell ref="M198:S198"/>
    <mergeCell ref="B11:AD11"/>
    <mergeCell ref="U52:U53"/>
    <mergeCell ref="C29:AD29"/>
    <mergeCell ref="C31:AD31"/>
    <mergeCell ref="C34:AD34"/>
    <mergeCell ref="C42:AD42"/>
    <mergeCell ref="C18:AD18"/>
    <mergeCell ref="C44:AD44"/>
    <mergeCell ref="AA52:AA53"/>
    <mergeCell ref="D79:O79"/>
    <mergeCell ref="D80:O80"/>
    <mergeCell ref="D81:O81"/>
    <mergeCell ref="D82:O82"/>
    <mergeCell ref="D83:O83"/>
    <mergeCell ref="D84:O84"/>
    <mergeCell ref="D85:O85"/>
    <mergeCell ref="D86:O86"/>
    <mergeCell ref="R52:R53"/>
    <mergeCell ref="AB52:AB53"/>
    <mergeCell ref="C43:AD43"/>
    <mergeCell ref="C47:AD47"/>
    <mergeCell ref="C49:AD49"/>
    <mergeCell ref="S52:T52"/>
    <mergeCell ref="C30:AD30"/>
    <mergeCell ref="C40:AD40"/>
    <mergeCell ref="C45:AD45"/>
    <mergeCell ref="Y52:Y53"/>
    <mergeCell ref="V52:V53"/>
    <mergeCell ref="P52:P53"/>
    <mergeCell ref="D55:O55"/>
    <mergeCell ref="D56:O56"/>
    <mergeCell ref="D57:O57"/>
    <mergeCell ref="D58:O58"/>
    <mergeCell ref="D60:O60"/>
    <mergeCell ref="D94:O94"/>
    <mergeCell ref="D95:O95"/>
    <mergeCell ref="D96:O96"/>
    <mergeCell ref="D97:O97"/>
    <mergeCell ref="D98:O98"/>
    <mergeCell ref="D99:O99"/>
    <mergeCell ref="D100:O100"/>
    <mergeCell ref="D101:O101"/>
    <mergeCell ref="D102:O102"/>
    <mergeCell ref="D103:O103"/>
    <mergeCell ref="D104:O104"/>
    <mergeCell ref="D105:O105"/>
    <mergeCell ref="D106:O106"/>
    <mergeCell ref="D124:O124"/>
    <mergeCell ref="D125:O125"/>
    <mergeCell ref="D126:O126"/>
    <mergeCell ref="D139:O139"/>
    <mergeCell ref="D119:O119"/>
    <mergeCell ref="D120:O120"/>
    <mergeCell ref="D121:O121"/>
    <mergeCell ref="D107:O107"/>
    <mergeCell ref="D108:O108"/>
    <mergeCell ref="D109:O109"/>
    <mergeCell ref="D110:O110"/>
    <mergeCell ref="D111:O111"/>
    <mergeCell ref="D112:O112"/>
    <mergeCell ref="D113:O113"/>
    <mergeCell ref="D114:O114"/>
    <mergeCell ref="D115:O115"/>
    <mergeCell ref="D116:O116"/>
    <mergeCell ref="D117:O117"/>
    <mergeCell ref="D118:O118"/>
    <mergeCell ref="D122:O122"/>
    <mergeCell ref="D123:O123"/>
    <mergeCell ref="D141:O141"/>
    <mergeCell ref="D142:O142"/>
    <mergeCell ref="D143:O143"/>
    <mergeCell ref="D144:O144"/>
    <mergeCell ref="D145:O145"/>
    <mergeCell ref="D146:O146"/>
    <mergeCell ref="D147:O147"/>
    <mergeCell ref="D148:O148"/>
    <mergeCell ref="D149:O149"/>
    <mergeCell ref="D150:O150"/>
    <mergeCell ref="D151:O151"/>
    <mergeCell ref="D152:O152"/>
    <mergeCell ref="D173:O173"/>
    <mergeCell ref="D127:O127"/>
    <mergeCell ref="D128:O128"/>
    <mergeCell ref="D129:O129"/>
    <mergeCell ref="D130:O130"/>
    <mergeCell ref="D131:O131"/>
    <mergeCell ref="D132:O132"/>
    <mergeCell ref="D133:O133"/>
    <mergeCell ref="D134:O134"/>
    <mergeCell ref="D135:O135"/>
    <mergeCell ref="D136:O136"/>
    <mergeCell ref="D137:O137"/>
    <mergeCell ref="D138:O138"/>
    <mergeCell ref="D140:O140"/>
    <mergeCell ref="D174:O174"/>
    <mergeCell ref="D153:O153"/>
    <mergeCell ref="D154:O154"/>
    <mergeCell ref="D155:O155"/>
    <mergeCell ref="D156:O156"/>
    <mergeCell ref="D157:O157"/>
    <mergeCell ref="D158:O158"/>
    <mergeCell ref="D159:O159"/>
    <mergeCell ref="D160:O160"/>
    <mergeCell ref="D161:O161"/>
    <mergeCell ref="D162:O162"/>
    <mergeCell ref="D163:O163"/>
    <mergeCell ref="D164:O164"/>
    <mergeCell ref="D165:O165"/>
    <mergeCell ref="D166:O166"/>
    <mergeCell ref="D167:O167"/>
    <mergeCell ref="D168:O168"/>
    <mergeCell ref="D170:O170"/>
    <mergeCell ref="D169:O169"/>
    <mergeCell ref="D171:O171"/>
    <mergeCell ref="D172:O172"/>
    <mergeCell ref="B175:AD175"/>
    <mergeCell ref="B227:AD227"/>
    <mergeCell ref="B367:AD367"/>
    <mergeCell ref="B368:AD368"/>
    <mergeCell ref="B501:AD501"/>
    <mergeCell ref="B502:AD502"/>
    <mergeCell ref="B635:AD635"/>
    <mergeCell ref="B633:AD633"/>
    <mergeCell ref="B639:AD639"/>
    <mergeCell ref="B640:AD640"/>
    <mergeCell ref="B776:AD776"/>
    <mergeCell ref="B779:AD779"/>
    <mergeCell ref="B778:AD778"/>
    <mergeCell ref="B777:AD777"/>
    <mergeCell ref="B1040:AD1040"/>
    <mergeCell ref="B1039:AD1039"/>
    <mergeCell ref="B1429:AD1429"/>
    <mergeCell ref="B1428:AD1428"/>
    <mergeCell ref="D969:L969"/>
    <mergeCell ref="B233:AD233"/>
    <mergeCell ref="Y279:AD279"/>
    <mergeCell ref="D248:L248"/>
    <mergeCell ref="D275:L275"/>
    <mergeCell ref="V202:AD202"/>
    <mergeCell ref="D1270:L1270"/>
    <mergeCell ref="M193:S193"/>
    <mergeCell ref="D309:L309"/>
    <mergeCell ref="D435:L435"/>
    <mergeCell ref="D540:I540"/>
    <mergeCell ref="D1394:L1394"/>
    <mergeCell ref="M389:R389"/>
    <mergeCell ref="D1241:L1241"/>
    <mergeCell ref="B2453:AD2453"/>
    <mergeCell ref="B2480:AD2480"/>
    <mergeCell ref="B2478:AD2478"/>
    <mergeCell ref="B2477:AD2477"/>
    <mergeCell ref="B1692:AD1692"/>
    <mergeCell ref="B1691:AD1691"/>
    <mergeCell ref="B1827:AD1827"/>
    <mergeCell ref="B1826:AD1826"/>
    <mergeCell ref="B1962:AD1962"/>
    <mergeCell ref="B1961:AD1961"/>
    <mergeCell ref="B2003:AD2003"/>
    <mergeCell ref="B2002:AD2002"/>
    <mergeCell ref="B2138:AD2138"/>
    <mergeCell ref="B2137:AD2137"/>
    <mergeCell ref="B2167:AD2167"/>
    <mergeCell ref="B2165:AD2165"/>
    <mergeCell ref="B2164:AD2164"/>
    <mergeCell ref="B2426:AD2426"/>
    <mergeCell ref="B2424:AD2424"/>
    <mergeCell ref="B2431:AD2431"/>
    <mergeCell ref="B2430:AD2430"/>
    <mergeCell ref="D2108:R2108"/>
    <mergeCell ref="D2249:O2249"/>
    <mergeCell ref="D2036:R2036"/>
    <mergeCell ref="M2151:R2151"/>
    <mergeCell ref="S1974:X1974"/>
    <mergeCell ref="Q2472:R2472"/>
    <mergeCell ref="D2385:O2385"/>
    <mergeCell ref="D2400:O2400"/>
    <mergeCell ref="D2422:O2422"/>
    <mergeCell ref="D2362:O2362"/>
    <mergeCell ref="D2414:O2414"/>
  </mergeCells>
  <phoneticPr fontId="76" type="noConversion"/>
  <conditionalFormatting sqref="A1:XFD1048576">
    <cfRule type="expression" dxfId="854" priority="392" stopIfTrue="1">
      <formula>AND($A$1&lt;&gt;"",SEARCH("igual o mayor",A1)&gt;0)</formula>
    </cfRule>
    <cfRule type="expression" dxfId="853" priority="393" stopIfTrue="1">
      <formula>AND($A$1&lt;&gt;"",SEARCH("igual o menor",A1)&gt;0)</formula>
    </cfRule>
    <cfRule type="expression" dxfId="852" priority="394" stopIfTrue="1">
      <formula>AND($A$1&lt;&gt;"",SEARCH("pase a la pregunta",A1)&gt;0)</formula>
    </cfRule>
    <cfRule type="expression" dxfId="851" priority="395" stopIfTrue="1">
      <formula>AND($A$1&lt;&gt;"",SEARCH("en blanco",A1)&gt;0)</formula>
    </cfRule>
    <cfRule type="expression" dxfId="850" priority="396" stopIfTrue="1">
      <formula>AND($A$1&lt;&gt;"",SEARCH("no puede registrar",A1)&gt;0)</formula>
    </cfRule>
    <cfRule type="expression" dxfId="849" priority="397" stopIfTrue="1">
      <formula>AND($A$1&lt;&gt;"",SUM(A1)&gt;0)</formula>
    </cfRule>
    <cfRule type="expression" dxfId="848" priority="398" stopIfTrue="1">
      <formula>AND($A$1&lt;&gt;"",SEARCH("la pregunta",A1)&gt;0)</formula>
    </cfRule>
  </conditionalFormatting>
  <conditionalFormatting sqref="B175:AD175">
    <cfRule type="expression" dxfId="847" priority="61" stopIfTrue="1">
      <formula>AND($A$1&lt;&gt;"",SEARCH("en blanco",B175)&gt;0)</formula>
    </cfRule>
    <cfRule type="expression" dxfId="846" priority="47" stopIfTrue="1">
      <formula>AND($A$1&lt;&gt;"",SEARCH("en blanco",B175)&gt;0)</formula>
    </cfRule>
    <cfRule type="expression" dxfId="845" priority="48" stopIfTrue="1">
      <formula>AND($A$1&lt;&gt;"",SEARCH("no puede registrar",B175)&gt;0)</formula>
    </cfRule>
    <cfRule type="expression" dxfId="844" priority="49" stopIfTrue="1">
      <formula>AND($A$1&lt;&gt;"",SUM(B175)&gt;0)</formula>
    </cfRule>
    <cfRule type="expression" dxfId="843" priority="50" stopIfTrue="1">
      <formula>AND($A$1&lt;&gt;"",SEARCH("la pregunta",B175)&gt;0)</formula>
    </cfRule>
    <cfRule type="expression" dxfId="842" priority="51" stopIfTrue="1">
      <formula>AND($A$1&lt;&gt;"",SEARCH("igual o mayor",B175)&gt;0)</formula>
    </cfRule>
    <cfRule type="expression" dxfId="841" priority="52" stopIfTrue="1">
      <formula>AND($A$1&lt;&gt;"",SEARCH("igual o menor",B175)&gt;0)</formula>
    </cfRule>
    <cfRule type="expression" dxfId="840" priority="60" stopIfTrue="1">
      <formula>AND($A$1&lt;&gt;"",SEARCH("pase a la pregunta",B175)&gt;0)</formula>
    </cfRule>
    <cfRule type="expression" dxfId="839" priority="53" stopIfTrue="1">
      <formula>AND($A$1&lt;&gt;"",SEARCH("pase a la pregunta",B175)&gt;0)</formula>
    </cfRule>
    <cfRule type="expression" dxfId="838" priority="54" stopIfTrue="1">
      <formula>AND($A$1&lt;&gt;"",SEARCH("en blanco",B175)&gt;0)</formula>
    </cfRule>
    <cfRule type="expression" dxfId="837" priority="59" stopIfTrue="1">
      <formula>AND($A$1&lt;&gt;"",SEARCH("igual o menor",B175)&gt;0)</formula>
    </cfRule>
    <cfRule type="expression" dxfId="836" priority="64" stopIfTrue="1">
      <formula>AND($A$1&lt;&gt;"",SEARCH("la pregunta",B175)&gt;0)</formula>
    </cfRule>
    <cfRule type="expression" dxfId="835" priority="63" stopIfTrue="1">
      <formula>AND($A$1&lt;&gt;"",SUM(B175)&gt;0)</formula>
    </cfRule>
    <cfRule type="expression" dxfId="834" priority="62" stopIfTrue="1">
      <formula>AND($A$1&lt;&gt;"",SEARCH("no puede registrar",B175)&gt;0)</formula>
    </cfRule>
    <cfRule type="expression" dxfId="833" priority="55" stopIfTrue="1">
      <formula>AND($A$1&lt;&gt;"",SEARCH("no puede registrar",B175)&gt;0)</formula>
    </cfRule>
    <cfRule type="expression" dxfId="832" priority="56" stopIfTrue="1">
      <formula>AND($A$1&lt;&gt;"",SUM(B175)&gt;0)</formula>
    </cfRule>
    <cfRule type="expression" dxfId="831" priority="57" stopIfTrue="1">
      <formula>AND($A$1&lt;&gt;"",SEARCH("la pregunta",B175)&gt;0)</formula>
    </cfRule>
    <cfRule type="expression" dxfId="830" priority="58" stopIfTrue="1">
      <formula>AND($A$1&lt;&gt;"",SEARCH("igual o mayor",B175)&gt;0)</formula>
    </cfRule>
    <cfRule type="expression" dxfId="829" priority="44" stopIfTrue="1">
      <formula>AND($A$1&lt;&gt;"",SEARCH("igual o mayor",B175)&gt;0)</formula>
    </cfRule>
    <cfRule type="expression" dxfId="828" priority="45" stopIfTrue="1">
      <formula>AND($A$1&lt;&gt;"",SEARCH("igual o menor",B175)&gt;0)</formula>
    </cfRule>
    <cfRule type="expression" dxfId="827" priority="46" stopIfTrue="1">
      <formula>AND($A$1&lt;&gt;"",SEARCH("pase a la pregunta",B175)&gt;0)</formula>
    </cfRule>
  </conditionalFormatting>
  <conditionalFormatting sqref="B633:AD633">
    <cfRule type="expression" dxfId="826" priority="37" stopIfTrue="1">
      <formula>AND($A$1&lt;&gt;"",SEARCH("igual o mayor",B633)&gt;0)</formula>
    </cfRule>
    <cfRule type="expression" dxfId="825" priority="35" stopIfTrue="1">
      <formula>AND($A$1&lt;&gt;"",SUM(B633)&gt;0)</formula>
    </cfRule>
    <cfRule type="expression" dxfId="824" priority="36" stopIfTrue="1">
      <formula>AND($A$1&lt;&gt;"",SEARCH("la pregunta",B633)&gt;0)</formula>
    </cfRule>
    <cfRule type="expression" dxfId="823" priority="38" stopIfTrue="1">
      <formula>AND($A$1&lt;&gt;"",SEARCH("igual o menor",B633)&gt;0)</formula>
    </cfRule>
    <cfRule type="expression" dxfId="822" priority="39" stopIfTrue="1">
      <formula>AND($A$1&lt;&gt;"",SEARCH("pase a la pregunta",B633)&gt;0)</formula>
    </cfRule>
    <cfRule type="expression" dxfId="821" priority="40" stopIfTrue="1">
      <formula>AND($A$1&lt;&gt;"",SEARCH("en blanco",B633)&gt;0)</formula>
    </cfRule>
    <cfRule type="expression" dxfId="820" priority="41" stopIfTrue="1">
      <formula>AND($A$1&lt;&gt;"",SEARCH("no puede registrar",B633)&gt;0)</formula>
    </cfRule>
    <cfRule type="expression" dxfId="819" priority="42" stopIfTrue="1">
      <formula>AND($A$1&lt;&gt;"",SUM(B633)&gt;0)</formula>
    </cfRule>
    <cfRule type="expression" dxfId="818" priority="43" stopIfTrue="1">
      <formula>AND($A$1&lt;&gt;"",SEARCH("la pregunta",B633)&gt;0)</formula>
    </cfRule>
    <cfRule type="expression" dxfId="817" priority="30" stopIfTrue="1">
      <formula>AND($A$1&lt;&gt;"",SEARCH("igual o mayor",B633)&gt;0)</formula>
    </cfRule>
    <cfRule type="expression" dxfId="816" priority="23" stopIfTrue="1">
      <formula>AND($A$1&lt;&gt;"",SEARCH("igual o mayor",B633)&gt;0)</formula>
    </cfRule>
    <cfRule type="expression" dxfId="815" priority="24" stopIfTrue="1">
      <formula>AND($A$1&lt;&gt;"",SEARCH("igual o menor",B633)&gt;0)</formula>
    </cfRule>
    <cfRule type="expression" dxfId="814" priority="25" stopIfTrue="1">
      <formula>AND($A$1&lt;&gt;"",SEARCH("pase a la pregunta",B633)&gt;0)</formula>
    </cfRule>
    <cfRule type="expression" dxfId="813" priority="26" stopIfTrue="1">
      <formula>AND($A$1&lt;&gt;"",SEARCH("en blanco",B633)&gt;0)</formula>
    </cfRule>
    <cfRule type="expression" dxfId="812" priority="27" stopIfTrue="1">
      <formula>AND($A$1&lt;&gt;"",SEARCH("no puede registrar",B633)&gt;0)</formula>
    </cfRule>
    <cfRule type="expression" dxfId="811" priority="28" stopIfTrue="1">
      <formula>AND($A$1&lt;&gt;"",SUM(B633)&gt;0)</formula>
    </cfRule>
    <cfRule type="expression" dxfId="810" priority="29" stopIfTrue="1">
      <formula>AND($A$1&lt;&gt;"",SEARCH("la pregunta",B633)&gt;0)</formula>
    </cfRule>
    <cfRule type="expression" dxfId="809" priority="31" stopIfTrue="1">
      <formula>AND($A$1&lt;&gt;"",SEARCH("igual o menor",B633)&gt;0)</formula>
    </cfRule>
    <cfRule type="expression" dxfId="808" priority="32" stopIfTrue="1">
      <formula>AND($A$1&lt;&gt;"",SEARCH("pase a la pregunta",B633)&gt;0)</formula>
    </cfRule>
    <cfRule type="expression" dxfId="807" priority="33" stopIfTrue="1">
      <formula>AND($A$1&lt;&gt;"",SEARCH("en blanco",B633)&gt;0)</formula>
    </cfRule>
    <cfRule type="expression" dxfId="806" priority="34" stopIfTrue="1">
      <formula>AND($A$1&lt;&gt;"",SEARCH("no puede registrar",B633)&gt;0)</formula>
    </cfRule>
  </conditionalFormatting>
  <conditionalFormatting sqref="B2424:AD2424">
    <cfRule type="expression" dxfId="805" priority="3" stopIfTrue="1">
      <formula>AND($A$1&lt;&gt;"",SEARCH("igual o menor",B2424)&gt;0)</formula>
    </cfRule>
    <cfRule type="expression" dxfId="804" priority="4" stopIfTrue="1">
      <formula>AND($A$1&lt;&gt;"",SEARCH("pase a la pregunta",B2424)&gt;0)</formula>
    </cfRule>
    <cfRule type="expression" dxfId="803" priority="5" stopIfTrue="1">
      <formula>AND($A$1&lt;&gt;"",SEARCH("en blanco",B2424)&gt;0)</formula>
    </cfRule>
    <cfRule type="expression" dxfId="802" priority="6" stopIfTrue="1">
      <formula>AND($A$1&lt;&gt;"",SEARCH("no puede registrar",B2424)&gt;0)</formula>
    </cfRule>
    <cfRule type="expression" dxfId="801" priority="7" stopIfTrue="1">
      <formula>AND($A$1&lt;&gt;"",SUM(B2424)&gt;0)</formula>
    </cfRule>
    <cfRule type="expression" dxfId="800" priority="8" stopIfTrue="1">
      <formula>AND($A$1&lt;&gt;"",SEARCH("la pregunta",B2424)&gt;0)</formula>
    </cfRule>
    <cfRule type="expression" dxfId="799" priority="9" stopIfTrue="1">
      <formula>AND($A$1&lt;&gt;"",SEARCH("igual o mayor",B2424)&gt;0)</formula>
    </cfRule>
    <cfRule type="expression" dxfId="798" priority="10" stopIfTrue="1">
      <formula>AND($A$1&lt;&gt;"",SEARCH("igual o menor",B2424)&gt;0)</formula>
    </cfRule>
    <cfRule type="expression" dxfId="797" priority="11" stopIfTrue="1">
      <formula>AND($A$1&lt;&gt;"",SEARCH("pase a la pregunta",B2424)&gt;0)</formula>
    </cfRule>
    <cfRule type="expression" dxfId="796" priority="2" stopIfTrue="1">
      <formula>AND($A$1&lt;&gt;"",SEARCH("igual o mayor",B2424)&gt;0)</formula>
    </cfRule>
    <cfRule type="expression" dxfId="795" priority="16" stopIfTrue="1">
      <formula>AND($A$1&lt;&gt;"",SEARCH("igual o mayor",B2424)&gt;0)</formula>
    </cfRule>
    <cfRule type="expression" dxfId="794" priority="22" stopIfTrue="1">
      <formula>AND($A$1&lt;&gt;"",SEARCH("la pregunta",B2424)&gt;0)</formula>
    </cfRule>
    <cfRule type="expression" dxfId="793" priority="21" stopIfTrue="1">
      <formula>AND($A$1&lt;&gt;"",SUM(B2424)&gt;0)</formula>
    </cfRule>
    <cfRule type="expression" dxfId="792" priority="20" stopIfTrue="1">
      <formula>AND($A$1&lt;&gt;"",SEARCH("no puede registrar",B2424)&gt;0)</formula>
    </cfRule>
    <cfRule type="expression" dxfId="791" priority="15" stopIfTrue="1">
      <formula>AND($A$1&lt;&gt;"",SEARCH("la pregunta",B2424)&gt;0)</formula>
    </cfRule>
    <cfRule type="expression" dxfId="790" priority="18" stopIfTrue="1">
      <formula>AND($A$1&lt;&gt;"",SEARCH("pase a la pregunta",B2424)&gt;0)</formula>
    </cfRule>
    <cfRule type="expression" dxfId="789" priority="19" stopIfTrue="1">
      <formula>AND($A$1&lt;&gt;"",SEARCH("en blanco",B2424)&gt;0)</formula>
    </cfRule>
    <cfRule type="expression" dxfId="788" priority="17" stopIfTrue="1">
      <formula>AND($A$1&lt;&gt;"",SEARCH("igual o menor",B2424)&gt;0)</formula>
    </cfRule>
    <cfRule type="expression" dxfId="787" priority="12" stopIfTrue="1">
      <formula>AND($A$1&lt;&gt;"",SEARCH("en blanco",B2424)&gt;0)</formula>
    </cfRule>
    <cfRule type="expression" dxfId="786" priority="13" stopIfTrue="1">
      <formula>AND($A$1&lt;&gt;"",SEARCH("no puede registrar",B2424)&gt;0)</formula>
    </cfRule>
    <cfRule type="expression" dxfId="785" priority="14" stopIfTrue="1">
      <formula>AND($A$1&lt;&gt;"",SUM(B2424)&gt;0)</formula>
    </cfRule>
  </conditionalFormatting>
  <conditionalFormatting sqref="C49:E49">
    <cfRule type="expression" dxfId="784" priority="380">
      <formula>AND(BA54&gt;0,F180="")</formula>
    </cfRule>
  </conditionalFormatting>
  <conditionalFormatting sqref="C48:F48">
    <cfRule type="expression" dxfId="783" priority="379">
      <formula>AND(AZ54&gt;0,F178="")</formula>
    </cfRule>
  </conditionalFormatting>
  <conditionalFormatting sqref="C47:G47">
    <cfRule type="expression" dxfId="782" priority="378">
      <formula>AND(AY54&gt;0,F176="")</formula>
    </cfRule>
  </conditionalFormatting>
  <conditionalFormatting sqref="C31:AD31">
    <cfRule type="expression" dxfId="781" priority="369">
      <formula>$AQ$175&gt;0</formula>
    </cfRule>
    <cfRule type="expression" dxfId="780" priority="370">
      <formula>$AO$175&gt;0</formula>
    </cfRule>
  </conditionalFormatting>
  <conditionalFormatting sqref="C32:AD32">
    <cfRule type="expression" dxfId="779" priority="371">
      <formula>AND($AR$175&gt;0,$C$225="")</formula>
    </cfRule>
  </conditionalFormatting>
  <conditionalFormatting sqref="C34:AD34">
    <cfRule type="expression" dxfId="778" priority="372">
      <formula>$AS$175&gt;0</formula>
    </cfRule>
  </conditionalFormatting>
  <conditionalFormatting sqref="C35:AD35">
    <cfRule type="expression" dxfId="777" priority="373">
      <formula>$AT$175&gt;0</formula>
    </cfRule>
  </conditionalFormatting>
  <conditionalFormatting sqref="C36:AD36">
    <cfRule type="expression" dxfId="776" priority="374">
      <formula>$AU$175&gt;0</formula>
    </cfRule>
  </conditionalFormatting>
  <conditionalFormatting sqref="C38:AD38">
    <cfRule type="expression" dxfId="775" priority="375">
      <formula>AND($AV$175&gt;0,$C$225="")</formula>
    </cfRule>
  </conditionalFormatting>
  <conditionalFormatting sqref="C39:AD39">
    <cfRule type="expression" dxfId="774" priority="376">
      <formula>$AW$175&gt;0</formula>
    </cfRule>
  </conditionalFormatting>
  <conditionalFormatting sqref="C40:AD40">
    <cfRule type="expression" dxfId="773" priority="377">
      <formula>AND($AX$54&gt;0,$C$225="")</formula>
    </cfRule>
  </conditionalFormatting>
  <conditionalFormatting sqref="C507:AD507">
    <cfRule type="expression" dxfId="772" priority="232">
      <formula>AND(CD512&gt;0,F634="")</formula>
    </cfRule>
  </conditionalFormatting>
  <conditionalFormatting sqref="C645:AD645">
    <cfRule type="expression" dxfId="771" priority="230">
      <formula>$CF$771&gt;0</formula>
    </cfRule>
  </conditionalFormatting>
  <conditionalFormatting sqref="C646:AD646">
    <cfRule type="expression" dxfId="770" priority="229">
      <formula>AND($DA$771&gt;0,$C$774="")</formula>
    </cfRule>
  </conditionalFormatting>
  <conditionalFormatting sqref="C1968:AD1968">
    <cfRule type="expression" dxfId="769" priority="227">
      <formula>$AT$1973&gt;0</formula>
    </cfRule>
  </conditionalFormatting>
  <conditionalFormatting sqref="C2144:AD2144">
    <cfRule type="expression" dxfId="768" priority="225">
      <formula>$AR$2151&gt;0</formula>
    </cfRule>
  </conditionalFormatting>
  <conditionalFormatting sqref="C2145:AD2145">
    <cfRule type="expression" dxfId="767" priority="224">
      <formula>AND($AU$2160&gt;0,$C$2162="")</formula>
    </cfRule>
  </conditionalFormatting>
  <conditionalFormatting sqref="C2171:AD2171">
    <cfRule type="expression" dxfId="766" priority="222">
      <formula>AND(BV2177&gt;0,F2425="")</formula>
    </cfRule>
  </conditionalFormatting>
  <conditionalFormatting sqref="C2445:AD2445">
    <cfRule type="expression" dxfId="765" priority="219">
      <formula>$AM$2450&gt;0</formula>
    </cfRule>
  </conditionalFormatting>
  <conditionalFormatting sqref="C2465:AD2465">
    <cfRule type="expression" dxfId="764" priority="218">
      <formula>$BB$2473&gt;0</formula>
    </cfRule>
  </conditionalFormatting>
  <conditionalFormatting sqref="C2472:AD2472">
    <cfRule type="expression" dxfId="763" priority="217">
      <formula>AND($C$2448&lt;&gt;"",$C$2448&lt;&gt;1)</formula>
    </cfRule>
  </conditionalFormatting>
  <conditionalFormatting sqref="F49 H49:Z49">
    <cfRule type="expression" dxfId="762" priority="329">
      <formula>AND(#REF!&gt;0,I180="")</formula>
    </cfRule>
  </conditionalFormatting>
  <conditionalFormatting sqref="F180:H180">
    <cfRule type="expression" dxfId="761" priority="386">
      <formula>AND(BA54&gt;0,F180="")</formula>
    </cfRule>
    <cfRule type="expression" dxfId="760" priority="385">
      <formula>AND(BA54=0,F180="")</formula>
    </cfRule>
  </conditionalFormatting>
  <conditionalFormatting sqref="F178:I178">
    <cfRule type="expression" dxfId="759" priority="384">
      <formula>AND(AZ54&gt;0,F178="")</formula>
    </cfRule>
    <cfRule type="expression" dxfId="758" priority="383">
      <formula>AND(AZ54=0,F178="")</formula>
    </cfRule>
  </conditionalFormatting>
  <conditionalFormatting sqref="F176:J176">
    <cfRule type="expression" dxfId="757" priority="382">
      <formula>AND(AY54&gt;0,F176="")</formula>
    </cfRule>
    <cfRule type="expression" dxfId="756" priority="381">
      <formula>AND(AY54=0,F176="")</formula>
    </cfRule>
  </conditionalFormatting>
  <conditionalFormatting sqref="F634:AD634">
    <cfRule type="expression" dxfId="755" priority="231">
      <formula>AND(CD512=0,F634="")</formula>
    </cfRule>
    <cfRule type="expression" dxfId="754" priority="233">
      <formula>AND(CD512&gt;0,F634="")</formula>
    </cfRule>
  </conditionalFormatting>
  <conditionalFormatting sqref="F2425:AD2425">
    <cfRule type="expression" dxfId="753" priority="221">
      <formula>AND(BV2177=0,F2425="")</formula>
    </cfRule>
    <cfRule type="expression" dxfId="752" priority="223">
      <formula>AND(BV2177&gt;0,F2425="")</formula>
    </cfRule>
  </conditionalFormatting>
  <conditionalFormatting sqref="G48 I48:AA48">
    <cfRule type="expression" dxfId="751" priority="326">
      <formula>AND(#REF!&gt;0,J178="")</formula>
    </cfRule>
  </conditionalFormatting>
  <conditionalFormatting sqref="G49 AA49:AD49">
    <cfRule type="expression" dxfId="750" priority="235">
      <formula>AND(BD54&gt;0,J180="")</formula>
    </cfRule>
  </conditionalFormatting>
  <conditionalFormatting sqref="H47 J47:AB47">
    <cfRule type="expression" dxfId="749" priority="323">
      <formula>AND(#REF!&gt;0,K176="")</formula>
    </cfRule>
  </conditionalFormatting>
  <conditionalFormatting sqref="H48 AB48:AD48">
    <cfRule type="expression" dxfId="748" priority="238">
      <formula>AND(BD54&gt;0,K178="")</formula>
    </cfRule>
  </conditionalFormatting>
  <conditionalFormatting sqref="I47 AC47:AD47">
    <cfRule type="expression" dxfId="747" priority="241">
      <formula>AND(BD54&gt;0,L176="")</formula>
    </cfRule>
  </conditionalFormatting>
  <conditionalFormatting sqref="I180 K180:AC180">
    <cfRule type="expression" dxfId="746" priority="347">
      <formula>AND(#REF!&gt;0,I180="")</formula>
    </cfRule>
    <cfRule type="expression" dxfId="745" priority="346">
      <formula>AND(#REF!=0,I180="")</formula>
    </cfRule>
  </conditionalFormatting>
  <conditionalFormatting sqref="I2472:AD2472">
    <cfRule type="expression" dxfId="744" priority="216">
      <formula>AND($C$2472&lt;&gt;"",$C$2472&lt;&gt;1)</formula>
    </cfRule>
  </conditionalFormatting>
  <conditionalFormatting sqref="J178 L178:AD178">
    <cfRule type="expression" dxfId="743" priority="340">
      <formula>AND(#REF!=0,J178="")</formula>
    </cfRule>
    <cfRule type="expression" dxfId="742" priority="341">
      <formula>AND(#REF!&gt;0,J178="")</formula>
    </cfRule>
  </conditionalFormatting>
  <conditionalFormatting sqref="J180 AD180">
    <cfRule type="expression" dxfId="741" priority="234">
      <formula>AND(BD54=0,J180="")</formula>
    </cfRule>
    <cfRule type="expression" dxfId="740" priority="236">
      <formula>AND(BD54&gt;0,J180="")</formula>
    </cfRule>
  </conditionalFormatting>
  <conditionalFormatting sqref="K176 M176:AD176">
    <cfRule type="expression" dxfId="739" priority="334">
      <formula>AND(#REF!=0,K176="")</formula>
    </cfRule>
    <cfRule type="expression" dxfId="738" priority="335">
      <formula>AND(#REF!&gt;0,K176="")</formula>
    </cfRule>
  </conditionalFormatting>
  <conditionalFormatting sqref="K178">
    <cfRule type="expression" dxfId="737" priority="237">
      <formula>AND(BD54=0,K178="")</formula>
    </cfRule>
    <cfRule type="expression" dxfId="736" priority="239">
      <formula>AND(BD54&gt;0,K178="")</formula>
    </cfRule>
  </conditionalFormatting>
  <conditionalFormatting sqref="L176">
    <cfRule type="expression" dxfId="735" priority="240">
      <formula>AND(BD54=0,L176="")</formula>
    </cfRule>
    <cfRule type="expression" dxfId="734" priority="242">
      <formula>AND(BD54&gt;0,L176="")</formula>
    </cfRule>
  </conditionalFormatting>
  <conditionalFormatting sqref="L212:L218">
    <cfRule type="expression" dxfId="733" priority="389" stopIfTrue="1">
      <formula>ISNUMBER(SEARCH(" " &amp; L212 &amp; " ", " " &amp; SUBSTITUTE($AU$179, " / ", " ") &amp; " "))</formula>
    </cfRule>
  </conditionalFormatting>
  <conditionalFormatting sqref="M510:X510">
    <cfRule type="expression" dxfId="732" priority="390" stopIfTrue="1">
      <formula>ISNUMBER(SEARCH(" " &amp; M510 &amp; " ", " " &amp; SUBSTITUTE($AK$637, " / ", " ") &amp; " "))</formula>
    </cfRule>
  </conditionalFormatting>
  <conditionalFormatting sqref="M1972:AD1996">
    <cfRule type="expression" dxfId="731" priority="228">
      <formula>SUM($V$1956)=0</formula>
    </cfRule>
  </conditionalFormatting>
  <conditionalFormatting sqref="M2149:AD2158">
    <cfRule type="expression" dxfId="730" priority="226">
      <formula>SUM($V$2132)=0</formula>
    </cfRule>
  </conditionalFormatting>
  <conditionalFormatting sqref="P54:AC174">
    <cfRule type="expression" dxfId="729" priority="252">
      <formula>$AD54&lt;&gt;""</formula>
    </cfRule>
  </conditionalFormatting>
  <conditionalFormatting sqref="Q54:AD174">
    <cfRule type="expression" dxfId="728" priority="212">
      <formula>$P54=8</formula>
    </cfRule>
  </conditionalFormatting>
  <conditionalFormatting sqref="Q2448:AD2448">
    <cfRule type="expression" dxfId="727" priority="220">
      <formula>AND($C$2448&lt;&gt;"",$C$2448&lt;&gt;1)</formula>
    </cfRule>
  </conditionalFormatting>
  <conditionalFormatting sqref="S2175:AD2175 P2301:X2301">
    <cfRule type="expression" dxfId="726" priority="391" stopIfTrue="1">
      <formula>ISNUMBER(SEARCH(" " &amp; P2175 &amp; " ", " " &amp; SUBSTITUTE($AK$2428, " / ", " ") &amp; " "))</formula>
    </cfRule>
  </conditionalFormatting>
  <conditionalFormatting sqref="U198:U203">
    <cfRule type="expression" dxfId="725" priority="387" stopIfTrue="1">
      <formula>ISNUMBER(SEARCH(" " &amp; U198 &amp; " ", " " &amp; SUBSTITUTE($AK$179, " / ", " ") &amp; " "))</formula>
    </cfRule>
  </conditionalFormatting>
  <conditionalFormatting sqref="U208:U210">
    <cfRule type="expression" dxfId="724" priority="388" stopIfTrue="1">
      <formula>ISNUMBER(SEARCH(" " &amp; U208 &amp; " ", " " &amp; SUBSTITUTE($AP$179, " / ", " ") &amp; " "))</formula>
    </cfRule>
  </conditionalFormatting>
  <conditionalFormatting sqref="Y2472:AD2472">
    <cfRule type="expression" dxfId="723" priority="215">
      <formula>SUM($Q$2472)=0</formula>
    </cfRule>
  </conditionalFormatting>
  <conditionalFormatting sqref="AB54:AB174">
    <cfRule type="expression" dxfId="722" priority="253">
      <formula>$AA54&lt;&gt;6</formula>
    </cfRule>
  </conditionalFormatting>
  <conditionalFormatting sqref="AC55:AC174">
    <cfRule type="expression" dxfId="721" priority="213">
      <formula>$AJ$50=""</formula>
    </cfRule>
  </conditionalFormatting>
  <conditionalFormatting sqref="AD54">
    <cfRule type="expression" dxfId="720" priority="255">
      <formula>$AI$50=""</formula>
    </cfRule>
  </conditionalFormatting>
  <conditionalFormatting sqref="AG176">
    <cfRule type="expression" dxfId="719" priority="204" stopIfTrue="1">
      <formula>AND($A$1&lt;&gt;"",SEARCH("la pregunta",AG176)&gt;0)</formula>
    </cfRule>
    <cfRule type="expression" dxfId="718" priority="203" stopIfTrue="1">
      <formula>AND($A$1&lt;&gt;"",SUM(AG176)&gt;0)</formula>
    </cfRule>
    <cfRule type="expression" dxfId="717" priority="199" stopIfTrue="1">
      <formula>AND($A$1&lt;&gt;"",SEARCH("igual o menor",AG176)&gt;0)</formula>
    </cfRule>
    <cfRule type="expression" dxfId="716" priority="200" stopIfTrue="1">
      <formula>AND($A$1&lt;&gt;"",SEARCH("pase a la pregunta",AG176)&gt;0)</formula>
    </cfRule>
    <cfRule type="expression" dxfId="715" priority="184" stopIfTrue="1">
      <formula>AND($A$1&lt;&gt;"",SEARCH("igual o mayor",AG176)&gt;0)</formula>
    </cfRule>
    <cfRule type="expression" dxfId="714" priority="185" stopIfTrue="1">
      <formula>AND($A$1&lt;&gt;"",SEARCH("igual o menor",AG176)&gt;0)</formula>
    </cfRule>
    <cfRule type="expression" dxfId="713" priority="186" stopIfTrue="1">
      <formula>AND($A$1&lt;&gt;"",SEARCH("pase a la pregunta",AG176)&gt;0)</formula>
    </cfRule>
    <cfRule type="expression" dxfId="712" priority="187" stopIfTrue="1">
      <formula>AND($A$1&lt;&gt;"",SEARCH("en blanco",AG176)&gt;0)</formula>
    </cfRule>
    <cfRule type="expression" dxfId="711" priority="202" stopIfTrue="1">
      <formula>AND($A$1&lt;&gt;"",SEARCH("no puede registrar",AG176)&gt;0)</formula>
    </cfRule>
    <cfRule type="expression" dxfId="710" priority="197" stopIfTrue="1">
      <formula>AND($A$1&lt;&gt;"",SEARCH("la pregunta",AG176)&gt;0)</formula>
    </cfRule>
    <cfRule type="expression" dxfId="709" priority="198" stopIfTrue="1">
      <formula>AND($A$1&lt;&gt;"",SEARCH("igual o mayor",AG176)&gt;0)</formula>
    </cfRule>
    <cfRule type="expression" dxfId="708" priority="201" stopIfTrue="1">
      <formula>AND($A$1&lt;&gt;"",SEARCH("en blanco",AG176)&gt;0)</formula>
    </cfRule>
    <cfRule type="expression" dxfId="707" priority="195" stopIfTrue="1">
      <formula>AND($A$1&lt;&gt;"",SEARCH("no puede registrar",AG176)&gt;0)</formula>
    </cfRule>
    <cfRule type="expression" dxfId="706" priority="194" stopIfTrue="1">
      <formula>AND($A$1&lt;&gt;"",SEARCH("en blanco",AG176)&gt;0)</formula>
    </cfRule>
    <cfRule type="expression" dxfId="705" priority="193" stopIfTrue="1">
      <formula>AND($A$1&lt;&gt;"",SEARCH("pase a la pregunta",AG176)&gt;0)</formula>
    </cfRule>
    <cfRule type="expression" dxfId="704" priority="192" stopIfTrue="1">
      <formula>AND($A$1&lt;&gt;"",SEARCH("igual o menor",AG176)&gt;0)</formula>
    </cfRule>
    <cfRule type="expression" dxfId="703" priority="191" stopIfTrue="1">
      <formula>AND($A$1&lt;&gt;"",SEARCH("igual o mayor",AG176)&gt;0)</formula>
    </cfRule>
    <cfRule type="expression" dxfId="702" priority="190" stopIfTrue="1">
      <formula>AND($A$1&lt;&gt;"",SEARCH("la pregunta",AG176)&gt;0)</formula>
    </cfRule>
    <cfRule type="expression" dxfId="701" priority="189" stopIfTrue="1">
      <formula>AND($A$1&lt;&gt;"",SUM(AG176)&gt;0)</formula>
    </cfRule>
    <cfRule type="expression" dxfId="700" priority="188" stopIfTrue="1">
      <formula>AND($A$1&lt;&gt;"",SEARCH("no puede registrar",AG176)&gt;0)</formula>
    </cfRule>
    <cfRule type="expression" dxfId="699" priority="196" stopIfTrue="1">
      <formula>AND($A$1&lt;&gt;"",SUM(AG176)&gt;0)</formula>
    </cfRule>
  </conditionalFormatting>
  <conditionalFormatting sqref="AG178">
    <cfRule type="expression" dxfId="698" priority="183" stopIfTrue="1">
      <formula>AND($A$1&lt;&gt;"",SEARCH("la pregunta",AG178)&gt;0)</formula>
    </cfRule>
    <cfRule type="expression" dxfId="697" priority="181" stopIfTrue="1">
      <formula>AND($A$1&lt;&gt;"",SEARCH("no puede registrar",AG178)&gt;0)</formula>
    </cfRule>
    <cfRule type="expression" dxfId="696" priority="178" stopIfTrue="1">
      <formula>AND($A$1&lt;&gt;"",SEARCH("igual o menor",AG178)&gt;0)</formula>
    </cfRule>
    <cfRule type="expression" dxfId="695" priority="163" stopIfTrue="1">
      <formula>AND($A$1&lt;&gt;"",SEARCH("igual o mayor",AG178)&gt;0)</formula>
    </cfRule>
    <cfRule type="expression" dxfId="694" priority="164" stopIfTrue="1">
      <formula>AND($A$1&lt;&gt;"",SEARCH("igual o menor",AG178)&gt;0)</formula>
    </cfRule>
    <cfRule type="expression" dxfId="693" priority="165" stopIfTrue="1">
      <formula>AND($A$1&lt;&gt;"",SEARCH("pase a la pregunta",AG178)&gt;0)</formula>
    </cfRule>
    <cfRule type="expression" dxfId="692" priority="166" stopIfTrue="1">
      <formula>AND($A$1&lt;&gt;"",SEARCH("en blanco",AG178)&gt;0)</formula>
    </cfRule>
    <cfRule type="expression" dxfId="691" priority="167" stopIfTrue="1">
      <formula>AND($A$1&lt;&gt;"",SEARCH("no puede registrar",AG178)&gt;0)</formula>
    </cfRule>
    <cfRule type="expression" dxfId="690" priority="168" stopIfTrue="1">
      <formula>AND($A$1&lt;&gt;"",SUM(AG178)&gt;0)</formula>
    </cfRule>
    <cfRule type="expression" dxfId="689" priority="169" stopIfTrue="1">
      <formula>AND($A$1&lt;&gt;"",SEARCH("la pregunta",AG178)&gt;0)</formula>
    </cfRule>
    <cfRule type="expression" dxfId="688" priority="170" stopIfTrue="1">
      <formula>AND($A$1&lt;&gt;"",SEARCH("igual o mayor",AG178)&gt;0)</formula>
    </cfRule>
    <cfRule type="expression" dxfId="687" priority="171" stopIfTrue="1">
      <formula>AND($A$1&lt;&gt;"",SEARCH("igual o menor",AG178)&gt;0)</formula>
    </cfRule>
    <cfRule type="expression" dxfId="686" priority="172" stopIfTrue="1">
      <formula>AND($A$1&lt;&gt;"",SEARCH("pase a la pregunta",AG178)&gt;0)</formula>
    </cfRule>
    <cfRule type="expression" dxfId="685" priority="173" stopIfTrue="1">
      <formula>AND($A$1&lt;&gt;"",SEARCH("en blanco",AG178)&gt;0)</formula>
    </cfRule>
    <cfRule type="expression" dxfId="684" priority="174" stopIfTrue="1">
      <formula>AND($A$1&lt;&gt;"",SEARCH("no puede registrar",AG178)&gt;0)</formula>
    </cfRule>
    <cfRule type="expression" dxfId="683" priority="175" stopIfTrue="1">
      <formula>AND($A$1&lt;&gt;"",SUM(AG178)&gt;0)</formula>
    </cfRule>
    <cfRule type="expression" dxfId="682" priority="176" stopIfTrue="1">
      <formula>AND($A$1&lt;&gt;"",SEARCH("la pregunta",AG178)&gt;0)</formula>
    </cfRule>
    <cfRule type="expression" dxfId="681" priority="177" stopIfTrue="1">
      <formula>AND($A$1&lt;&gt;"",SEARCH("igual o mayor",AG178)&gt;0)</formula>
    </cfRule>
    <cfRule type="expression" dxfId="680" priority="179" stopIfTrue="1">
      <formula>AND($A$1&lt;&gt;"",SEARCH("pase a la pregunta",AG178)&gt;0)</formula>
    </cfRule>
    <cfRule type="expression" dxfId="679" priority="180" stopIfTrue="1">
      <formula>AND($A$1&lt;&gt;"",SEARCH("en blanco",AG178)&gt;0)</formula>
    </cfRule>
    <cfRule type="expression" dxfId="678" priority="182" stopIfTrue="1">
      <formula>AND($A$1&lt;&gt;"",SUM(AG178)&gt;0)</formula>
    </cfRule>
  </conditionalFormatting>
  <conditionalFormatting sqref="AG180">
    <cfRule type="expression" dxfId="677" priority="159" stopIfTrue="1">
      <formula>AND($A$1&lt;&gt;"",SEARCH("en blanco",AG180)&gt;0)</formula>
    </cfRule>
    <cfRule type="expression" dxfId="676" priority="149" stopIfTrue="1">
      <formula>AND($A$1&lt;&gt;"",SEARCH("igual o mayor",AG180)&gt;0)</formula>
    </cfRule>
    <cfRule type="expression" dxfId="675" priority="151" stopIfTrue="1">
      <formula>AND($A$1&lt;&gt;"",SEARCH("pase a la pregunta",AG180)&gt;0)</formula>
    </cfRule>
    <cfRule type="expression" dxfId="674" priority="150" stopIfTrue="1">
      <formula>AND($A$1&lt;&gt;"",SEARCH("igual o menor",AG180)&gt;0)</formula>
    </cfRule>
    <cfRule type="expression" dxfId="673" priority="142" stopIfTrue="1">
      <formula>AND($A$1&lt;&gt;"",SEARCH("igual o mayor",AG180)&gt;0)</formula>
    </cfRule>
    <cfRule type="expression" dxfId="672" priority="160" stopIfTrue="1">
      <formula>AND($A$1&lt;&gt;"",SEARCH("no puede registrar",AG180)&gt;0)</formula>
    </cfRule>
    <cfRule type="expression" dxfId="671" priority="162" stopIfTrue="1">
      <formula>AND($A$1&lt;&gt;"",SEARCH("la pregunta",AG180)&gt;0)</formula>
    </cfRule>
    <cfRule type="expression" dxfId="670" priority="152" stopIfTrue="1">
      <formula>AND($A$1&lt;&gt;"",SEARCH("en blanco",AG180)&gt;0)</formula>
    </cfRule>
    <cfRule type="expression" dxfId="669" priority="161" stopIfTrue="1">
      <formula>AND($A$1&lt;&gt;"",SUM(AG180)&gt;0)</formula>
    </cfRule>
    <cfRule type="expression" dxfId="668" priority="156" stopIfTrue="1">
      <formula>AND($A$1&lt;&gt;"",SEARCH("igual o mayor",AG180)&gt;0)</formula>
    </cfRule>
    <cfRule type="expression" dxfId="667" priority="144" stopIfTrue="1">
      <formula>AND($A$1&lt;&gt;"",SEARCH("pase a la pregunta",AG180)&gt;0)</formula>
    </cfRule>
    <cfRule type="expression" dxfId="666" priority="143" stopIfTrue="1">
      <formula>AND($A$1&lt;&gt;"",SEARCH("igual o menor",AG180)&gt;0)</formula>
    </cfRule>
    <cfRule type="expression" dxfId="665" priority="157" stopIfTrue="1">
      <formula>AND($A$1&lt;&gt;"",SEARCH("igual o menor",AG180)&gt;0)</formula>
    </cfRule>
    <cfRule type="expression" dxfId="664" priority="148" stopIfTrue="1">
      <formula>AND($A$1&lt;&gt;"",SEARCH("la pregunta",AG180)&gt;0)</formula>
    </cfRule>
    <cfRule type="expression" dxfId="663" priority="145" stopIfTrue="1">
      <formula>AND($A$1&lt;&gt;"",SEARCH("en blanco",AG180)&gt;0)</formula>
    </cfRule>
    <cfRule type="expression" dxfId="662" priority="155" stopIfTrue="1">
      <formula>AND($A$1&lt;&gt;"",SEARCH("la pregunta",AG180)&gt;0)</formula>
    </cfRule>
    <cfRule type="expression" dxfId="661" priority="154" stopIfTrue="1">
      <formula>AND($A$1&lt;&gt;"",SUM(AG180)&gt;0)</formula>
    </cfRule>
    <cfRule type="expression" dxfId="660" priority="153" stopIfTrue="1">
      <formula>AND($A$1&lt;&gt;"",SEARCH("no puede registrar",AG180)&gt;0)</formula>
    </cfRule>
    <cfRule type="expression" dxfId="659" priority="158" stopIfTrue="1">
      <formula>AND($A$1&lt;&gt;"",SEARCH("pase a la pregunta",AG180)&gt;0)</formula>
    </cfRule>
    <cfRule type="expression" dxfId="658" priority="147" stopIfTrue="1">
      <formula>AND($A$1&lt;&gt;"",SUM(AG180)&gt;0)</formula>
    </cfRule>
    <cfRule type="expression" dxfId="657" priority="146" stopIfTrue="1">
      <formula>AND($A$1&lt;&gt;"",SEARCH("no puede registrar",AG180)&gt;0)</formula>
    </cfRule>
  </conditionalFormatting>
  <conditionalFormatting sqref="AG634">
    <cfRule type="expression" dxfId="656" priority="112" stopIfTrue="1">
      <formula>AND($A$1&lt;&gt;"",SUM(AG634)&gt;0)</formula>
    </cfRule>
    <cfRule type="expression" dxfId="655" priority="113" stopIfTrue="1">
      <formula>AND($A$1&lt;&gt;"",SEARCH("la pregunta",AG634)&gt;0)</formula>
    </cfRule>
    <cfRule type="expression" dxfId="654" priority="114" stopIfTrue="1">
      <formula>AND($A$1&lt;&gt;"",SEARCH("igual o mayor",AG634)&gt;0)</formula>
    </cfRule>
    <cfRule type="expression" dxfId="653" priority="115" stopIfTrue="1">
      <formula>AND($A$1&lt;&gt;"",SEARCH("igual o menor",AG634)&gt;0)</formula>
    </cfRule>
    <cfRule type="expression" dxfId="652" priority="117" stopIfTrue="1">
      <formula>AND($A$1&lt;&gt;"",SEARCH("en blanco",AG634)&gt;0)</formula>
    </cfRule>
    <cfRule type="expression" dxfId="651" priority="118" stopIfTrue="1">
      <formula>AND($A$1&lt;&gt;"",SEARCH("no puede registrar",AG634)&gt;0)</formula>
    </cfRule>
    <cfRule type="expression" dxfId="650" priority="119" stopIfTrue="1">
      <formula>AND($A$1&lt;&gt;"",SUM(AG634)&gt;0)</formula>
    </cfRule>
    <cfRule type="expression" dxfId="649" priority="120" stopIfTrue="1">
      <formula>AND($A$1&lt;&gt;"",SEARCH("la pregunta",AG634)&gt;0)</formula>
    </cfRule>
    <cfRule type="expression" dxfId="648" priority="124" stopIfTrue="1">
      <formula>AND($A$1&lt;&gt;"",SEARCH("en blanco",AG634)&gt;0)</formula>
    </cfRule>
    <cfRule type="expression" dxfId="647" priority="125" stopIfTrue="1">
      <formula>AND($A$1&lt;&gt;"",SEARCH("no puede registrar",AG634)&gt;0)</formula>
    </cfRule>
    <cfRule type="expression" dxfId="646" priority="116" stopIfTrue="1">
      <formula>AND($A$1&lt;&gt;"",SEARCH("pase a la pregunta",AG634)&gt;0)</formula>
    </cfRule>
    <cfRule type="expression" dxfId="645" priority="127" stopIfTrue="1">
      <formula>AND($A$1&lt;&gt;"",SEARCH("la pregunta",AG634)&gt;0)</formula>
    </cfRule>
    <cfRule type="expression" dxfId="644" priority="121" stopIfTrue="1">
      <formula>AND($A$1&lt;&gt;"",SEARCH("igual o mayor",AG634)&gt;0)</formula>
    </cfRule>
    <cfRule type="expression" dxfId="643" priority="126" stopIfTrue="1">
      <formula>AND($A$1&lt;&gt;"",SUM(AG634)&gt;0)</formula>
    </cfRule>
    <cfRule type="expression" dxfId="642" priority="122" stopIfTrue="1">
      <formula>AND($A$1&lt;&gt;"",SEARCH("igual o menor",AG634)&gt;0)</formula>
    </cfRule>
    <cfRule type="expression" dxfId="641" priority="123" stopIfTrue="1">
      <formula>AND($A$1&lt;&gt;"",SEARCH("pase a la pregunta",AG634)&gt;0)</formula>
    </cfRule>
    <cfRule type="expression" dxfId="640" priority="109" stopIfTrue="1">
      <formula>AND($A$1&lt;&gt;"",SEARCH("pase a la pregunta",AG634)&gt;0)</formula>
    </cfRule>
    <cfRule type="expression" dxfId="639" priority="108" stopIfTrue="1">
      <formula>AND($A$1&lt;&gt;"",SEARCH("igual o menor",AG634)&gt;0)</formula>
    </cfRule>
    <cfRule type="expression" dxfId="638" priority="110" stopIfTrue="1">
      <formula>AND($A$1&lt;&gt;"",SEARCH("en blanco",AG634)&gt;0)</formula>
    </cfRule>
    <cfRule type="expression" dxfId="637" priority="111" stopIfTrue="1">
      <formula>AND($A$1&lt;&gt;"",SEARCH("no puede registrar",AG634)&gt;0)</formula>
    </cfRule>
    <cfRule type="expression" dxfId="636" priority="107" stopIfTrue="1">
      <formula>AND($A$1&lt;&gt;"",SEARCH("igual o mayor",AG634)&gt;0)</formula>
    </cfRule>
  </conditionalFormatting>
  <conditionalFormatting sqref="AG2425">
    <cfRule type="expression" dxfId="635" priority="82" stopIfTrue="1">
      <formula>AND($A$1&lt;&gt;"",SEARCH("en blanco",AG2425)&gt;0)</formula>
    </cfRule>
    <cfRule type="expression" dxfId="634" priority="81" stopIfTrue="1">
      <formula>AND($A$1&lt;&gt;"",SEARCH("pase a la pregunta",AG2425)&gt;0)</formula>
    </cfRule>
    <cfRule type="expression" dxfId="633" priority="87" stopIfTrue="1">
      <formula>AND($A$1&lt;&gt;"",SEARCH("igual o menor",AG2425)&gt;0)</formula>
    </cfRule>
    <cfRule type="expression" dxfId="632" priority="80" stopIfTrue="1">
      <formula>AND($A$1&lt;&gt;"",SEARCH("igual o menor",AG2425)&gt;0)</formula>
    </cfRule>
    <cfRule type="expression" dxfId="631" priority="86" stopIfTrue="1">
      <formula>AND($A$1&lt;&gt;"",SEARCH("igual o mayor",AG2425)&gt;0)</formula>
    </cfRule>
    <cfRule type="expression" dxfId="630" priority="88" stopIfTrue="1">
      <formula>AND($A$1&lt;&gt;"",SEARCH("pase a la pregunta",AG2425)&gt;0)</formula>
    </cfRule>
    <cfRule type="expression" dxfId="629" priority="79" stopIfTrue="1">
      <formula>AND($A$1&lt;&gt;"",SEARCH("igual o mayor",AG2425)&gt;0)</formula>
    </cfRule>
    <cfRule type="expression" dxfId="628" priority="85" stopIfTrue="1">
      <formula>AND($A$1&lt;&gt;"",SEARCH("la pregunta",AG2425)&gt;0)</formula>
    </cfRule>
    <cfRule type="expression" dxfId="627" priority="99" stopIfTrue="1">
      <formula>AND($A$1&lt;&gt;"",SEARCH("la pregunta",AG2425)&gt;0)</formula>
    </cfRule>
    <cfRule type="expression" dxfId="626" priority="97" stopIfTrue="1">
      <formula>AND($A$1&lt;&gt;"",SEARCH("no puede registrar",AG2425)&gt;0)</formula>
    </cfRule>
    <cfRule type="expression" dxfId="625" priority="98" stopIfTrue="1">
      <formula>AND($A$1&lt;&gt;"",SUM(AG2425)&gt;0)</formula>
    </cfRule>
    <cfRule type="expression" dxfId="624" priority="84" stopIfTrue="1">
      <formula>AND($A$1&lt;&gt;"",SUM(AG2425)&gt;0)</formula>
    </cfRule>
    <cfRule type="expression" dxfId="623" priority="83" stopIfTrue="1">
      <formula>AND($A$1&lt;&gt;"",SEARCH("no puede registrar",AG2425)&gt;0)</formula>
    </cfRule>
    <cfRule type="expression" dxfId="622" priority="89" stopIfTrue="1">
      <formula>AND($A$1&lt;&gt;"",SEARCH("en blanco",AG2425)&gt;0)</formula>
    </cfRule>
    <cfRule type="expression" dxfId="621" priority="90" stopIfTrue="1">
      <formula>AND($A$1&lt;&gt;"",SEARCH("no puede registrar",AG2425)&gt;0)</formula>
    </cfRule>
    <cfRule type="expression" dxfId="620" priority="96" stopIfTrue="1">
      <formula>AND($A$1&lt;&gt;"",SEARCH("en blanco",AG2425)&gt;0)</formula>
    </cfRule>
    <cfRule type="expression" dxfId="619" priority="95" stopIfTrue="1">
      <formula>AND($A$1&lt;&gt;"",SEARCH("pase a la pregunta",AG2425)&gt;0)</formula>
    </cfRule>
    <cfRule type="expression" dxfId="618" priority="94" stopIfTrue="1">
      <formula>AND($A$1&lt;&gt;"",SEARCH("igual o menor",AG2425)&gt;0)</formula>
    </cfRule>
    <cfRule type="expression" dxfId="617" priority="93" stopIfTrue="1">
      <formula>AND($A$1&lt;&gt;"",SEARCH("igual o mayor",AG2425)&gt;0)</formula>
    </cfRule>
    <cfRule type="expression" dxfId="616" priority="92" stopIfTrue="1">
      <formula>AND($A$1&lt;&gt;"",SEARCH("la pregunta",AG2425)&gt;0)</formula>
    </cfRule>
    <cfRule type="expression" dxfId="615" priority="91" stopIfTrue="1">
      <formula>AND($A$1&lt;&gt;"",SUM(AG2425)&gt;0)</formula>
    </cfRule>
  </conditionalFormatting>
  <conditionalFormatting sqref="AI177:AL178">
    <cfRule type="expression" dxfId="614" priority="209" stopIfTrue="1">
      <formula>AND($A$1&lt;&gt;"",SEARCH("no puede registrar",AI177)&gt;0)</formula>
    </cfRule>
    <cfRule type="expression" dxfId="613" priority="210" stopIfTrue="1">
      <formula>AND($A$1&lt;&gt;"",SUM(AI177)&gt;0)</formula>
    </cfRule>
    <cfRule type="expression" dxfId="612" priority="211" stopIfTrue="1">
      <formula>AND($A$1&lt;&gt;"",SEARCH("la pregunta",AI177)&gt;0)</formula>
    </cfRule>
    <cfRule type="expression" dxfId="611" priority="205" stopIfTrue="1">
      <formula>AND($A$1&lt;&gt;"",SEARCH("igual o mayor",AI177)&gt;0)</formula>
    </cfRule>
    <cfRule type="expression" dxfId="610" priority="206" stopIfTrue="1">
      <formula>AND($A$1&lt;&gt;"",SEARCH("igual o menor",AI177)&gt;0)</formula>
    </cfRule>
    <cfRule type="expression" dxfId="609" priority="207" stopIfTrue="1">
      <formula>AND($A$1&lt;&gt;"",SEARCH("pase a la pregunta",AI177)&gt;0)</formula>
    </cfRule>
    <cfRule type="expression" dxfId="608" priority="208" stopIfTrue="1">
      <formula>AND($A$1&lt;&gt;"",SEARCH("en blanco",AI177)&gt;0)</formula>
    </cfRule>
  </conditionalFormatting>
  <conditionalFormatting sqref="AI635:AL636">
    <cfRule type="expression" dxfId="607" priority="102" stopIfTrue="1">
      <formula>AND($A$1&lt;&gt;"",SEARCH("pase a la pregunta",AI635)&gt;0)</formula>
    </cfRule>
    <cfRule type="expression" dxfId="606" priority="106" stopIfTrue="1">
      <formula>AND($A$1&lt;&gt;"",SEARCH("la pregunta",AI635)&gt;0)</formula>
    </cfRule>
    <cfRule type="expression" dxfId="605" priority="100" stopIfTrue="1">
      <formula>AND($A$1&lt;&gt;"",SEARCH("igual o mayor",AI635)&gt;0)</formula>
    </cfRule>
    <cfRule type="expression" dxfId="604" priority="104" stopIfTrue="1">
      <formula>AND($A$1&lt;&gt;"",SEARCH("no puede registrar",AI635)&gt;0)</formula>
    </cfRule>
    <cfRule type="expression" dxfId="603" priority="103" stopIfTrue="1">
      <formula>AND($A$1&lt;&gt;"",SEARCH("en blanco",AI635)&gt;0)</formula>
    </cfRule>
    <cfRule type="expression" dxfId="602" priority="105" stopIfTrue="1">
      <formula>AND($A$1&lt;&gt;"",SUM(AI635)&gt;0)</formula>
    </cfRule>
    <cfRule type="expression" dxfId="601" priority="101" stopIfTrue="1">
      <formula>AND($A$1&lt;&gt;"",SEARCH("igual o menor",AI635)&gt;0)</formula>
    </cfRule>
  </conditionalFormatting>
  <conditionalFormatting sqref="AI2426:AL2427">
    <cfRule type="expression" dxfId="600" priority="74" stopIfTrue="1">
      <formula>AND($A$1&lt;&gt;"",SEARCH("pase a la pregunta",AI2426)&gt;0)</formula>
    </cfRule>
    <cfRule type="expression" dxfId="599" priority="73" stopIfTrue="1">
      <formula>AND($A$1&lt;&gt;"",SEARCH("igual o menor",AI2426)&gt;0)</formula>
    </cfRule>
    <cfRule type="expression" dxfId="598" priority="72" stopIfTrue="1">
      <formula>AND($A$1&lt;&gt;"",SEARCH("igual o mayor",AI2426)&gt;0)</formula>
    </cfRule>
    <cfRule type="expression" dxfId="597" priority="78" stopIfTrue="1">
      <formula>AND($A$1&lt;&gt;"",SEARCH("la pregunta",AI2426)&gt;0)</formula>
    </cfRule>
    <cfRule type="expression" dxfId="596" priority="77" stopIfTrue="1">
      <formula>AND($A$1&lt;&gt;"",SUM(AI2426)&gt;0)</formula>
    </cfRule>
    <cfRule type="expression" dxfId="595" priority="76" stopIfTrue="1">
      <formula>AND($A$1&lt;&gt;"",SEARCH("no puede registrar",AI2426)&gt;0)</formula>
    </cfRule>
    <cfRule type="expression" dxfId="594" priority="75" stopIfTrue="1">
      <formula>AND($A$1&lt;&gt;"",SEARCH("en blanco",AI2426)&gt;0)</formula>
    </cfRule>
  </conditionalFormatting>
  <conditionalFormatting sqref="AL179">
    <cfRule type="expression" dxfId="593" priority="71" stopIfTrue="1">
      <formula>AND($A$1&lt;&gt;"",SEARCH("la pregunta",AL179)&gt;0)</formula>
    </cfRule>
    <cfRule type="expression" dxfId="592" priority="70" stopIfTrue="1">
      <formula>AND($A$1&lt;&gt;"",SUM(AL179)&gt;0)</formula>
    </cfRule>
    <cfRule type="expression" dxfId="591" priority="69" stopIfTrue="1">
      <formula>AND($A$1&lt;&gt;"",SEARCH("no puede registrar",AL179)&gt;0)</formula>
    </cfRule>
    <cfRule type="expression" dxfId="590" priority="68" stopIfTrue="1">
      <formula>AND($A$1&lt;&gt;"",SEARCH("en blanco",AL179)&gt;0)</formula>
    </cfRule>
    <cfRule type="expression" dxfId="589" priority="67" stopIfTrue="1">
      <formula>AND($A$1&lt;&gt;"",SEARCH("pase a la pregunta",AL179)&gt;0)</formula>
    </cfRule>
    <cfRule type="expression" dxfId="588" priority="66" stopIfTrue="1">
      <formula>AND($A$1&lt;&gt;"",SEARCH("igual o menor",AL179)&gt;0)</formula>
    </cfRule>
    <cfRule type="expression" dxfId="587" priority="65" stopIfTrue="1">
      <formula>AND($A$1&lt;&gt;"",SEARCH("igual o mayor",AL179)&gt;0)</formula>
    </cfRule>
  </conditionalFormatting>
  <conditionalFormatting sqref="AN177:AQ178">
    <cfRule type="expression" dxfId="586" priority="138" stopIfTrue="1">
      <formula>AND($A$1&lt;&gt;"",SEARCH("en blanco",AN177)&gt;0)</formula>
    </cfRule>
    <cfRule type="expression" dxfId="585" priority="135" stopIfTrue="1">
      <formula>AND($A$1&lt;&gt;"",SEARCH("igual o mayor",AN177)&gt;0)</formula>
    </cfRule>
    <cfRule type="expression" dxfId="584" priority="136" stopIfTrue="1">
      <formula>AND($A$1&lt;&gt;"",SEARCH("igual o menor",AN177)&gt;0)</formula>
    </cfRule>
    <cfRule type="expression" dxfId="583" priority="137" stopIfTrue="1">
      <formula>AND($A$1&lt;&gt;"",SEARCH("pase a la pregunta",AN177)&gt;0)</formula>
    </cfRule>
    <cfRule type="expression" dxfId="582" priority="139" stopIfTrue="1">
      <formula>AND($A$1&lt;&gt;"",SEARCH("no puede registrar",AN177)&gt;0)</formula>
    </cfRule>
    <cfRule type="expression" dxfId="581" priority="140" stopIfTrue="1">
      <formula>AND($A$1&lt;&gt;"",SUM(AN177)&gt;0)</formula>
    </cfRule>
    <cfRule type="expression" dxfId="580" priority="141" stopIfTrue="1">
      <formula>AND($A$1&lt;&gt;"",SEARCH("la pregunta",AN177)&gt;0)</formula>
    </cfRule>
  </conditionalFormatting>
  <conditionalFormatting sqref="AS177:AV178">
    <cfRule type="expression" dxfId="579" priority="129" stopIfTrue="1">
      <formula>AND($A$1&lt;&gt;"",SEARCH("igual o menor",AS177)&gt;0)</formula>
    </cfRule>
    <cfRule type="expression" dxfId="578" priority="130" stopIfTrue="1">
      <formula>AND($A$1&lt;&gt;"",SEARCH("pase a la pregunta",AS177)&gt;0)</formula>
    </cfRule>
    <cfRule type="expression" dxfId="577" priority="131" stopIfTrue="1">
      <formula>AND($A$1&lt;&gt;"",SEARCH("en blanco",AS177)&gt;0)</formula>
    </cfRule>
    <cfRule type="expression" dxfId="576" priority="132" stopIfTrue="1">
      <formula>AND($A$1&lt;&gt;"",SEARCH("no puede registrar",AS177)&gt;0)</formula>
    </cfRule>
    <cfRule type="expression" dxfId="575" priority="133" stopIfTrue="1">
      <formula>AND($A$1&lt;&gt;"",SUM(AS177)&gt;0)</formula>
    </cfRule>
    <cfRule type="expression" dxfId="574" priority="134" stopIfTrue="1">
      <formula>AND($A$1&lt;&gt;"",SEARCH("la pregunta",AS177)&gt;0)</formula>
    </cfRule>
    <cfRule type="expression" dxfId="573" priority="128" stopIfTrue="1">
      <formula>AND($A$1&lt;&gt;"",SEARCH("igual o mayor",AS177)&gt;0)</formula>
    </cfRule>
  </conditionalFormatting>
  <dataValidations count="13">
    <dataValidation type="list" allowBlank="1" showErrorMessage="1" errorTitle="Datos incorrectos" error="Los datos ingresados no son correctos, revise las opciones disponibles" sqref="C2448">
      <formula1>"1,2,3,9"</formula1>
    </dataValidation>
    <dataValidation type="list" allowBlank="1" showErrorMessage="1" errorTitle="Datos incorrectos" error="Los datos ingresados no son correctos, revise las opciones disponibles" sqref="C2472">
      <formula1>"1,2,9"</formula1>
    </dataValidation>
    <dataValidation type="list" allowBlank="1" showErrorMessage="1" errorTitle="Datos incorrectos" error="Los datos ingresados no son correctos, revise las opciones disponibles" sqref="P54:P174">
      <formula1>"1, 2, 8, 9"</formula1>
    </dataValidation>
    <dataValidation type="list" allowBlank="1" showErrorMessage="1" errorTitle="Datos incorrectos" error="Los datos ingresados no son correctos, revise las opciones disponibles" sqref="Z54:Z174 U54:U174">
      <formula1>"1, 2, 3, 4, 5, 6, 7, 8, 9, 10, 11, 12, 99"</formula1>
    </dataValidation>
    <dataValidation type="list" allowBlank="1" showErrorMessage="1" errorTitle="Datos incorrectos" error="Los datos ingresados no son correctos, revise las opciones disponibles" sqref="Y54:Y174">
      <formula1>"1, 2, 3, 4, 5, 6, 7, 8, 9, 10, 11, 12, 13, 14, 15, 16, 17, 18, 19, 20, 21, 22, 23, 24, 25, 26, 99"</formula1>
    </dataValidation>
    <dataValidation type="list" allowBlank="1" showErrorMessage="1" errorTitle="Datos incorrectos" error="Los datos ingresados no son correctos, revise las opciones disponibles" sqref="AA54:AA174">
      <formula1>"1, 2, 3, 4, 5, 6, 7, 9"</formula1>
    </dataValidation>
    <dataValidation type="list" allowBlank="1" showErrorMessage="1" errorTitle="Datos incorrectos" error="Los datos ingresados no son correctos, revise las opciones disponibles" sqref="AB54:AB174">
      <formula1>"1, 2, 3, 4, 9"</formula1>
    </dataValidation>
    <dataValidation type="list" allowBlank="1" showErrorMessage="1" errorTitle="Datos incorrectos" error="Los datos ingresados no son correctos, revise las opciones disponibles" sqref="AC54">
      <formula1>"1, 2, 3, 4, 5, 6, 7, 8, 9, 10, 99"</formula1>
    </dataValidation>
    <dataValidation type="list" allowBlank="1" showErrorMessage="1" errorTitle="Datos incorrectos" error="Los datos ingresados no son correctos, revise las opciones disponibles" sqref="S54:S174">
      <formula1>"1, 2, 3, 4, 5, 6, 7, 8, 9"</formula1>
    </dataValidation>
    <dataValidation type="list" allowBlank="1" showErrorMessage="1" errorTitle="Datos incorrectos" error="Los datos ingresados no son correctos, revise las opciones disponibles" sqref="T54:U174">
      <formula1>"1, 2, 3, 4, 8, 9"</formula1>
    </dataValidation>
    <dataValidation type="list" allowBlank="1" showInputMessage="1" showErrorMessage="1" sqref="W54:W174">
      <formula1>"1,2,9"</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R54:R174">
      <formula1>OR(ISBLANK(R54),IF(ISNUMBER(R54),MOD(R54,1)=0,FALSE),OR(LOWER(TRIM(SUBSTITUTE(R54,CHAR(160),"")))="ns",LOWER(TRIM(SUBSTITUTE(R54,CHAR(160),"")))="na"))</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Q2448">
      <formula1>$AI$2448=0</formula1>
    </dataValidation>
  </dataValidations>
  <hyperlinks>
    <hyperlink ref="AA7" location="Índice!C2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Cuestionario</oddHeader>
    <oddFooter>&amp;LCenso Nacional de Gobiernos Estatales 2026&amp;R&amp;P de &amp;N</oddFooter>
  </headerFooter>
  <rowBreaks count="8" manualBreakCount="8">
    <brk id="187" max="30" man="1"/>
    <brk id="363" max="30" man="1"/>
    <brk id="783" max="30" man="1"/>
    <brk id="909" max="30" man="1"/>
    <brk id="1035" max="30" man="1"/>
    <brk id="1969" max="30" man="1"/>
    <brk id="2146" max="30" man="1"/>
    <brk id="2434"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92"/>
  <sheetViews>
    <sheetView showGridLines="0" view="pageBreakPreview" zoomScale="120" zoomScaleNormal="100" zoomScaleSheetLayoutView="120" workbookViewId="0"/>
  </sheetViews>
  <sheetFormatPr baseColWidth="10" defaultColWidth="0" defaultRowHeight="15" customHeight="1" zeroHeight="1"/>
  <cols>
    <col min="1" max="1" width="5.625" style="76" customWidth="1"/>
    <col min="2" max="30" width="3.625" style="76" customWidth="1"/>
    <col min="31" max="31" width="5.625" style="76" customWidth="1"/>
    <col min="32" max="32" width="3.625" style="76" hidden="1" customWidth="1"/>
    <col min="33" max="33" width="16" style="76" hidden="1" customWidth="1"/>
    <col min="34" max="170" width="13.625" style="76" hidden="1" customWidth="1"/>
    <col min="171" max="16384" width="3.625" style="76" hidden="1"/>
  </cols>
  <sheetData>
    <row r="1" spans="1:33" ht="173.25" customHeight="1">
      <c r="A1" s="647"/>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3" ht="1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3" ht="45" customHeight="1">
      <c r="A3" s="6"/>
      <c r="B3" s="683" t="s">
        <v>1</v>
      </c>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row>
    <row r="4" spans="1:33" ht="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3" ht="45" customHeight="1">
      <c r="A5" s="6"/>
      <c r="B5" s="683" t="s">
        <v>2</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row>
    <row r="6" spans="1:33" ht="15" customHeight="1">
      <c r="A6" s="6"/>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3" ht="15" customHeight="1" thickBot="1">
      <c r="A7" s="6"/>
      <c r="B7" s="3" t="s">
        <v>4</v>
      </c>
      <c r="C7" s="67"/>
      <c r="D7" s="67"/>
      <c r="E7" s="67"/>
      <c r="F7" s="67"/>
      <c r="G7" s="67"/>
      <c r="H7" s="67"/>
      <c r="I7" s="67"/>
      <c r="J7" s="67"/>
      <c r="K7" s="67"/>
      <c r="L7" s="67"/>
      <c r="M7" s="12"/>
      <c r="N7" s="3" t="s">
        <v>5</v>
      </c>
      <c r="O7" s="12"/>
      <c r="AA7" s="821" t="s">
        <v>3</v>
      </c>
      <c r="AB7" s="925"/>
      <c r="AC7" s="925"/>
      <c r="AD7" s="925"/>
    </row>
    <row r="8" spans="1:33" ht="15" customHeight="1" thickBot="1">
      <c r="A8" s="6"/>
      <c r="B8" s="680" t="str">
        <f>IF(Presentación!B10="","",Presentación!B10)</f>
        <v>Veracruz de Ignacio de la Llave</v>
      </c>
      <c r="C8" s="681"/>
      <c r="D8" s="681"/>
      <c r="E8" s="681"/>
      <c r="F8" s="681"/>
      <c r="G8" s="681"/>
      <c r="H8" s="681"/>
      <c r="I8" s="681"/>
      <c r="J8" s="681"/>
      <c r="K8" s="681"/>
      <c r="L8" s="682"/>
      <c r="M8" s="72"/>
      <c r="N8" s="680" t="str">
        <f>IF(Presentación!N10="","",Presentación!N10)</f>
        <v>230</v>
      </c>
      <c r="O8" s="682"/>
      <c r="P8" s="19"/>
      <c r="Q8" s="70"/>
      <c r="R8" s="70"/>
      <c r="S8" s="70"/>
      <c r="T8" s="70"/>
      <c r="U8" s="70"/>
      <c r="V8" s="70"/>
      <c r="W8" s="70"/>
      <c r="X8" s="70"/>
      <c r="Y8" s="70"/>
      <c r="Z8" s="70"/>
      <c r="AA8" s="70"/>
      <c r="AB8" s="19"/>
      <c r="AC8" s="70"/>
      <c r="AD8" s="101"/>
    </row>
    <row r="9" spans="1:33" ht="15" customHeight="1" thickBot="1">
      <c r="A9" s="6"/>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3" ht="15" customHeight="1" thickBot="1">
      <c r="A10" s="21"/>
      <c r="B10" s="738" t="s">
        <v>5906</v>
      </c>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39"/>
    </row>
    <row r="11" spans="1:33" ht="15" customHeight="1">
      <c r="A11" s="6"/>
      <c r="B11" s="867" t="s">
        <v>5068</v>
      </c>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9"/>
    </row>
    <row r="12" spans="1:33" ht="24" customHeight="1">
      <c r="A12" s="6"/>
      <c r="B12" s="23"/>
      <c r="C12" s="823" t="s">
        <v>5907</v>
      </c>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769"/>
    </row>
    <row r="13" spans="1:33" ht="24" customHeight="1">
      <c r="A13" s="6"/>
      <c r="B13" s="24"/>
      <c r="C13" s="806" t="s">
        <v>5070</v>
      </c>
      <c r="D13" s="925"/>
      <c r="E13" s="925"/>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807"/>
      <c r="AG13" s="78"/>
    </row>
    <row r="14" spans="1:33" ht="48" customHeight="1">
      <c r="A14" s="6"/>
      <c r="B14" s="23"/>
      <c r="C14" s="815" t="s">
        <v>5908</v>
      </c>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769"/>
    </row>
    <row r="15" spans="1:33" ht="36" customHeight="1">
      <c r="A15" s="6"/>
      <c r="B15" s="79"/>
      <c r="C15" s="815" t="s">
        <v>5909</v>
      </c>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769"/>
    </row>
    <row r="16" spans="1:33" ht="48" customHeight="1">
      <c r="A16" s="6"/>
      <c r="B16" s="79"/>
      <c r="C16" s="932" t="s">
        <v>5910</v>
      </c>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769"/>
    </row>
    <row r="17" spans="1:34" ht="15" customHeight="1">
      <c r="A17" s="464"/>
      <c r="B17" s="80"/>
      <c r="C17" s="834" t="s">
        <v>5911</v>
      </c>
      <c r="D17" s="781"/>
      <c r="E17" s="781"/>
      <c r="F17" s="781"/>
      <c r="G17" s="781"/>
      <c r="H17" s="781"/>
      <c r="I17" s="781"/>
      <c r="J17" s="781"/>
      <c r="K17" s="781"/>
      <c r="L17" s="781"/>
      <c r="M17" s="781"/>
      <c r="N17" s="781"/>
      <c r="O17" s="781"/>
      <c r="P17" s="781"/>
      <c r="Q17" s="781"/>
      <c r="R17" s="781"/>
      <c r="S17" s="781"/>
      <c r="T17" s="781"/>
      <c r="U17" s="781"/>
      <c r="V17" s="781"/>
      <c r="W17" s="781"/>
      <c r="X17" s="781"/>
      <c r="Y17" s="781"/>
      <c r="Z17" s="781"/>
      <c r="AA17" s="781"/>
      <c r="AB17" s="781"/>
      <c r="AC17" s="781"/>
      <c r="AD17" s="782"/>
    </row>
    <row r="18" spans="1:34" ht="15" customHeight="1">
      <c r="A18" s="21"/>
    </row>
    <row r="19" spans="1:34" ht="36" customHeight="1">
      <c r="A19" s="61" t="s">
        <v>5912</v>
      </c>
      <c r="B19" s="829" t="s">
        <v>5913</v>
      </c>
      <c r="C19" s="925"/>
      <c r="D19" s="925"/>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row>
    <row r="20" spans="1:34" ht="48" customHeight="1">
      <c r="A20" s="21"/>
      <c r="C20" s="831" t="s">
        <v>5914</v>
      </c>
      <c r="D20" s="678"/>
      <c r="E20" s="678"/>
      <c r="F20" s="678"/>
      <c r="G20" s="678"/>
      <c r="H20" s="678"/>
      <c r="I20" s="678"/>
      <c r="J20" s="678"/>
      <c r="K20" s="678"/>
      <c r="L20" s="678"/>
      <c r="M20" s="678"/>
      <c r="N20" s="678"/>
      <c r="O20" s="678"/>
      <c r="P20" s="678"/>
      <c r="Q20" s="678"/>
      <c r="R20" s="678"/>
      <c r="S20" s="678"/>
      <c r="T20" s="678"/>
      <c r="U20" s="678"/>
      <c r="V20" s="678"/>
      <c r="W20" s="678"/>
      <c r="X20" s="678"/>
      <c r="Y20" s="678"/>
      <c r="Z20" s="678"/>
      <c r="AA20" s="678"/>
      <c r="AB20" s="678"/>
      <c r="AC20" s="678"/>
      <c r="AD20" s="678"/>
    </row>
    <row r="21" spans="1:34" ht="15" customHeight="1">
      <c r="A21" s="21"/>
      <c r="C21" s="798" t="s">
        <v>5915</v>
      </c>
      <c r="D21" s="925"/>
      <c r="E21" s="925"/>
      <c r="F21" s="925"/>
      <c r="G21" s="925"/>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row>
    <row r="22" spans="1:34" ht="24" customHeight="1">
      <c r="A22" s="21"/>
      <c r="C22" s="828" t="s">
        <v>5916</v>
      </c>
      <c r="D22" s="925"/>
      <c r="E22" s="925"/>
      <c r="F22" s="925"/>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row>
    <row r="23" spans="1:34" ht="15" customHeight="1" thickBot="1">
      <c r="A23" s="21"/>
    </row>
    <row r="24" spans="1:34" ht="24" customHeight="1" thickBot="1">
      <c r="A24" s="21"/>
      <c r="C24" s="102"/>
      <c r="D24" s="928" t="s">
        <v>5917</v>
      </c>
      <c r="E24" s="925"/>
      <c r="F24" s="925"/>
      <c r="G24" s="925"/>
      <c r="H24" s="925"/>
      <c r="I24" s="925"/>
      <c r="J24" s="925"/>
      <c r="K24" s="925"/>
      <c r="L24" s="925"/>
      <c r="M24" s="925"/>
      <c r="N24" s="925"/>
      <c r="O24" s="925"/>
      <c r="P24" s="925"/>
      <c r="Q24" s="925"/>
      <c r="R24" s="925"/>
      <c r="S24" s="925"/>
      <c r="T24" s="925"/>
      <c r="U24" s="925"/>
      <c r="V24" s="925"/>
      <c r="W24" s="925"/>
      <c r="X24" s="925"/>
      <c r="Y24" s="925"/>
      <c r="Z24" s="925"/>
      <c r="AA24" s="925"/>
      <c r="AB24" s="925"/>
      <c r="AC24" s="925"/>
      <c r="AD24" s="925"/>
      <c r="AG24" s="413" t="s">
        <v>5491</v>
      </c>
      <c r="AH24" s="424" t="s">
        <v>5099</v>
      </c>
    </row>
    <row r="25" spans="1:34" ht="36" customHeight="1" thickBot="1">
      <c r="A25" s="21"/>
      <c r="C25" s="102"/>
      <c r="D25" s="928" t="s">
        <v>5918</v>
      </c>
      <c r="E25" s="925"/>
      <c r="F25" s="925"/>
      <c r="G25" s="925"/>
      <c r="H25" s="925"/>
      <c r="I25" s="925"/>
      <c r="J25" s="925"/>
      <c r="K25" s="925"/>
      <c r="L25" s="925"/>
      <c r="M25" s="925"/>
      <c r="N25" s="925"/>
      <c r="O25" s="925"/>
      <c r="P25" s="925"/>
      <c r="Q25" s="925"/>
      <c r="R25" s="925"/>
      <c r="S25" s="925"/>
      <c r="T25" s="925"/>
      <c r="U25" s="925"/>
      <c r="V25" s="925"/>
      <c r="W25" s="925"/>
      <c r="X25" s="925"/>
      <c r="Y25" s="925"/>
      <c r="Z25" s="925"/>
      <c r="AA25" s="925"/>
      <c r="AB25" s="925"/>
      <c r="AC25" s="925"/>
      <c r="AD25" s="925"/>
      <c r="AG25" s="391" t="s">
        <v>5919</v>
      </c>
      <c r="AH25" s="424" t="s">
        <v>5920</v>
      </c>
    </row>
    <row r="26" spans="1:34" ht="15" customHeight="1" thickBot="1">
      <c r="A26" s="21"/>
      <c r="C26" s="102"/>
      <c r="D26" s="7" t="s">
        <v>5921</v>
      </c>
      <c r="E26" s="9"/>
      <c r="F26" s="9"/>
      <c r="G26" s="9"/>
      <c r="H26" s="9"/>
      <c r="I26" s="9"/>
      <c r="J26" s="9"/>
      <c r="K26" s="9"/>
      <c r="L26" s="9"/>
      <c r="M26" s="9"/>
      <c r="N26" s="9"/>
      <c r="O26" s="9"/>
      <c r="P26" s="9"/>
      <c r="Q26" s="9"/>
      <c r="R26" s="9"/>
      <c r="S26" s="9"/>
      <c r="T26" s="9"/>
      <c r="U26" s="9"/>
      <c r="V26" s="9"/>
      <c r="W26" s="9"/>
      <c r="X26" s="9"/>
      <c r="Y26" s="9"/>
      <c r="Z26" s="9"/>
      <c r="AA26" s="9"/>
      <c r="AB26" s="9"/>
      <c r="AC26" s="9"/>
      <c r="AD26" s="9"/>
      <c r="AG26" s="392">
        <f>IF(COUNTA(C24:C29)=0,0,IF(COUNTA(C24:C29)=1,0,1))</f>
        <v>0</v>
      </c>
      <c r="AH26" s="425">
        <f>IF(OR(COUNTIF($C$28,"X")&gt;0,COUNTIF(C29,"X")&gt;0),1,0)</f>
        <v>0</v>
      </c>
    </row>
    <row r="27" spans="1:34" ht="36" customHeight="1" thickBot="1">
      <c r="A27" s="21"/>
      <c r="C27" s="102"/>
      <c r="D27" s="928" t="s">
        <v>5922</v>
      </c>
      <c r="E27" s="925"/>
      <c r="F27" s="925"/>
      <c r="G27" s="925"/>
      <c r="H27" s="925"/>
      <c r="I27" s="925"/>
      <c r="J27" s="925"/>
      <c r="K27" s="925"/>
      <c r="L27" s="925"/>
      <c r="M27" s="925"/>
      <c r="N27" s="925"/>
      <c r="O27" s="925"/>
      <c r="P27" s="925"/>
      <c r="Q27" s="925"/>
      <c r="R27" s="925"/>
      <c r="S27" s="925"/>
      <c r="T27" s="925"/>
      <c r="U27" s="925"/>
      <c r="V27" s="925"/>
      <c r="W27" s="925"/>
      <c r="X27" s="925"/>
      <c r="Y27" s="925"/>
      <c r="Z27" s="925"/>
      <c r="AA27" s="925"/>
      <c r="AB27" s="925"/>
      <c r="AC27" s="925"/>
      <c r="AD27" s="925"/>
    </row>
    <row r="28" spans="1:34" ht="24" customHeight="1" thickBot="1">
      <c r="A28" s="21"/>
      <c r="C28" s="102"/>
      <c r="D28" s="928" t="s">
        <v>5923</v>
      </c>
      <c r="E28" s="925"/>
      <c r="F28" s="925"/>
      <c r="G28" s="925"/>
      <c r="H28" s="925"/>
      <c r="I28" s="925"/>
      <c r="J28" s="925"/>
      <c r="K28" s="925"/>
      <c r="L28" s="925"/>
      <c r="M28" s="925"/>
      <c r="N28" s="925"/>
      <c r="O28" s="925"/>
      <c r="P28" s="925"/>
      <c r="Q28" s="925"/>
      <c r="R28" s="925"/>
      <c r="S28" s="925"/>
      <c r="T28" s="925"/>
      <c r="U28" s="925"/>
      <c r="V28" s="925"/>
      <c r="W28" s="925"/>
      <c r="X28" s="925"/>
      <c r="Y28" s="925"/>
      <c r="Z28" s="925"/>
      <c r="AA28" s="925"/>
      <c r="AB28" s="925"/>
      <c r="AC28" s="925"/>
      <c r="AD28" s="925"/>
    </row>
    <row r="29" spans="1:34" ht="15" customHeight="1" thickBot="1">
      <c r="A29" s="21"/>
      <c r="C29" s="102"/>
      <c r="D29" s="7" t="s">
        <v>5924</v>
      </c>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row>
    <row r="30" spans="1:34" ht="15" customHeight="1">
      <c r="A30" s="21"/>
    </row>
    <row r="31" spans="1:34" ht="24" customHeight="1">
      <c r="A31" s="21"/>
      <c r="C31" s="798" t="s">
        <v>5408</v>
      </c>
      <c r="D31" s="925"/>
      <c r="E31" s="925"/>
      <c r="F31" s="925"/>
      <c r="G31" s="925"/>
      <c r="H31" s="925"/>
      <c r="I31" s="925"/>
      <c r="J31" s="925"/>
      <c r="K31" s="925"/>
      <c r="L31" s="925"/>
      <c r="M31" s="925"/>
      <c r="N31" s="925"/>
      <c r="O31" s="925"/>
      <c r="P31" s="925"/>
      <c r="Q31" s="925"/>
      <c r="R31" s="925"/>
      <c r="S31" s="925"/>
      <c r="T31" s="925"/>
      <c r="U31" s="925"/>
      <c r="V31" s="925"/>
      <c r="W31" s="925"/>
      <c r="X31" s="925"/>
      <c r="Y31" s="925"/>
      <c r="Z31" s="925"/>
      <c r="AA31" s="925"/>
      <c r="AB31" s="925"/>
      <c r="AC31" s="925"/>
      <c r="AD31" s="925"/>
    </row>
    <row r="32" spans="1:34" ht="60" customHeight="1">
      <c r="A32" s="21"/>
      <c r="C32" s="810"/>
      <c r="D32" s="714"/>
      <c r="E32" s="714"/>
      <c r="F32" s="714"/>
      <c r="G32" s="714"/>
      <c r="H32" s="714"/>
      <c r="I32" s="714"/>
      <c r="J32" s="714"/>
      <c r="K32" s="714"/>
      <c r="L32" s="714"/>
      <c r="M32" s="714"/>
      <c r="N32" s="714"/>
      <c r="O32" s="714"/>
      <c r="P32" s="714"/>
      <c r="Q32" s="714"/>
      <c r="R32" s="714"/>
      <c r="S32" s="714"/>
      <c r="T32" s="714"/>
      <c r="U32" s="714"/>
      <c r="V32" s="714"/>
      <c r="W32" s="714"/>
      <c r="X32" s="714"/>
      <c r="Y32" s="714"/>
      <c r="Z32" s="714"/>
      <c r="AA32" s="714"/>
      <c r="AB32" s="714"/>
      <c r="AC32" s="714"/>
      <c r="AD32" s="805"/>
    </row>
    <row r="33" spans="1:50" ht="15" customHeight="1">
      <c r="A33" s="21"/>
      <c r="B33" s="913" t="str">
        <f>IF(AG26&gt;0,"Seleccione un solo código ","")</f>
        <v/>
      </c>
      <c r="C33" s="799"/>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row>
    <row r="34" spans="1:50" ht="15" customHeight="1">
      <c r="A34" s="21"/>
      <c r="B34" s="854" t="str">
        <f>IF(OR($C$28="X",$C$29="X"),"Alerta: debe de proporcionar una justificación ya que ha seleccionado el código 5 o 9 ","")</f>
        <v/>
      </c>
      <c r="C34" s="854"/>
      <c r="D34" s="854"/>
      <c r="E34" s="854"/>
      <c r="F34" s="854"/>
      <c r="G34" s="854"/>
      <c r="H34" s="854"/>
      <c r="I34" s="854"/>
      <c r="J34" s="854"/>
      <c r="K34" s="854"/>
      <c r="L34" s="854"/>
      <c r="M34" s="854"/>
      <c r="N34" s="854"/>
      <c r="O34" s="854"/>
      <c r="P34" s="854"/>
      <c r="Q34" s="854"/>
      <c r="R34" s="854"/>
      <c r="S34" s="854"/>
      <c r="T34" s="854"/>
      <c r="U34" s="854"/>
      <c r="V34" s="854"/>
      <c r="W34" s="854"/>
      <c r="X34" s="854"/>
      <c r="Y34" s="854"/>
      <c r="Z34" s="854"/>
      <c r="AA34" s="854"/>
      <c r="AB34" s="854"/>
      <c r="AC34" s="854"/>
      <c r="AD34" s="854"/>
      <c r="AE34" s="633"/>
    </row>
    <row r="35" spans="1:50" ht="15" customHeight="1">
      <c r="A35" s="21"/>
    </row>
    <row r="36" spans="1:50" ht="15" customHeight="1">
      <c r="A36" s="21"/>
    </row>
    <row r="37" spans="1:50" ht="15" customHeight="1">
      <c r="A37" s="21"/>
    </row>
    <row r="38" spans="1:50" ht="15" customHeight="1">
      <c r="A38" s="21"/>
    </row>
    <row r="39" spans="1:50" ht="36" customHeight="1">
      <c r="A39" s="30" t="s">
        <v>5925</v>
      </c>
      <c r="B39" s="829" t="s">
        <v>5926</v>
      </c>
      <c r="C39" s="925"/>
      <c r="D39" s="925"/>
      <c r="E39" s="925"/>
      <c r="F39" s="925"/>
      <c r="G39" s="925"/>
      <c r="H39" s="925"/>
      <c r="I39" s="925"/>
      <c r="J39" s="925"/>
      <c r="K39" s="925"/>
      <c r="L39" s="925"/>
      <c r="M39" s="925"/>
      <c r="N39" s="925"/>
      <c r="O39" s="925"/>
      <c r="P39" s="925"/>
      <c r="Q39" s="925"/>
      <c r="R39" s="925"/>
      <c r="S39" s="925"/>
      <c r="T39" s="925"/>
      <c r="U39" s="925"/>
      <c r="V39" s="925"/>
      <c r="W39" s="925"/>
      <c r="X39" s="925"/>
      <c r="Y39" s="925"/>
      <c r="Z39" s="925"/>
      <c r="AA39" s="925"/>
      <c r="AB39" s="925"/>
      <c r="AC39" s="925"/>
      <c r="AD39" s="925"/>
    </row>
    <row r="40" spans="1:50" ht="24" customHeight="1">
      <c r="A40" s="61"/>
      <c r="B40" s="97"/>
      <c r="C40" s="798" t="s">
        <v>5927</v>
      </c>
      <c r="D40" s="925"/>
      <c r="E40" s="925"/>
      <c r="F40" s="925"/>
      <c r="G40" s="925"/>
      <c r="H40" s="925"/>
      <c r="I40" s="925"/>
      <c r="J40" s="925"/>
      <c r="K40" s="925"/>
      <c r="L40" s="925"/>
      <c r="M40" s="925"/>
      <c r="N40" s="925"/>
      <c r="O40" s="925"/>
      <c r="P40" s="925"/>
      <c r="Q40" s="925"/>
      <c r="R40" s="925"/>
      <c r="S40" s="925"/>
      <c r="T40" s="925"/>
      <c r="U40" s="925"/>
      <c r="V40" s="925"/>
      <c r="W40" s="925"/>
      <c r="X40" s="925"/>
      <c r="Y40" s="925"/>
      <c r="Z40" s="925"/>
      <c r="AA40" s="925"/>
      <c r="AB40" s="925"/>
      <c r="AC40" s="925"/>
      <c r="AD40" s="925"/>
    </row>
    <row r="41" spans="1:50" ht="24" customHeight="1">
      <c r="A41" s="61"/>
      <c r="B41" s="97"/>
      <c r="C41" s="798" t="s">
        <v>5928</v>
      </c>
      <c r="D41" s="925"/>
      <c r="E41" s="925"/>
      <c r="F41" s="925"/>
      <c r="G41" s="925"/>
      <c r="H41" s="925"/>
      <c r="I41" s="925"/>
      <c r="J41" s="925"/>
      <c r="K41" s="925"/>
      <c r="L41" s="925"/>
      <c r="M41" s="925"/>
      <c r="N41" s="925"/>
      <c r="O41" s="925"/>
      <c r="P41" s="925"/>
      <c r="Q41" s="925"/>
      <c r="R41" s="925"/>
      <c r="S41" s="925"/>
      <c r="T41" s="925"/>
      <c r="U41" s="925"/>
      <c r="V41" s="925"/>
      <c r="W41" s="925"/>
      <c r="X41" s="925"/>
      <c r="Y41" s="925"/>
      <c r="Z41" s="925"/>
      <c r="AA41" s="925"/>
      <c r="AB41" s="925"/>
      <c r="AC41" s="925"/>
      <c r="AD41" s="925"/>
    </row>
    <row r="42" spans="1:50" ht="15" customHeight="1">
      <c r="A42" s="61"/>
      <c r="B42" s="97"/>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V42" s="931" t="s">
        <v>5491</v>
      </c>
      <c r="AW42" s="931"/>
      <c r="AX42" s="931"/>
    </row>
    <row r="43" spans="1:50" ht="72" customHeight="1">
      <c r="A43" s="61"/>
      <c r="B43" s="104"/>
      <c r="C43" s="706" t="s">
        <v>5929</v>
      </c>
      <c r="D43" s="817"/>
      <c r="E43" s="817"/>
      <c r="F43" s="817"/>
      <c r="G43" s="817"/>
      <c r="H43" s="817"/>
      <c r="I43" s="817"/>
      <c r="J43" s="813"/>
      <c r="K43" s="706" t="s">
        <v>5930</v>
      </c>
      <c r="L43" s="817"/>
      <c r="M43" s="817"/>
      <c r="N43" s="817"/>
      <c r="O43" s="817"/>
      <c r="P43" s="817"/>
      <c r="Q43" s="817"/>
      <c r="R43" s="813"/>
      <c r="S43" s="706" t="s">
        <v>5931</v>
      </c>
      <c r="T43" s="723"/>
      <c r="U43" s="723"/>
      <c r="V43" s="723"/>
      <c r="W43" s="723"/>
      <c r="X43" s="723"/>
      <c r="Y43" s="723"/>
      <c r="Z43" s="723"/>
      <c r="AA43" s="723"/>
      <c r="AB43" s="723"/>
      <c r="AC43" s="723"/>
      <c r="AD43" s="724"/>
      <c r="AM43" s="413" t="s">
        <v>5932</v>
      </c>
      <c r="AO43" s="924" t="s">
        <v>5933</v>
      </c>
      <c r="AT43" s="586"/>
      <c r="AU43" s="586"/>
      <c r="AV43" s="930" t="s">
        <v>5934</v>
      </c>
      <c r="AW43" s="931"/>
      <c r="AX43" s="931"/>
    </row>
    <row r="44" spans="1:50" ht="15" customHeight="1">
      <c r="A44" s="61"/>
      <c r="B44" s="104"/>
      <c r="C44" s="814"/>
      <c r="D44" s="781"/>
      <c r="E44" s="781"/>
      <c r="F44" s="781"/>
      <c r="G44" s="781"/>
      <c r="H44" s="781"/>
      <c r="I44" s="781"/>
      <c r="J44" s="782"/>
      <c r="K44" s="814"/>
      <c r="L44" s="781"/>
      <c r="M44" s="781"/>
      <c r="N44" s="781"/>
      <c r="O44" s="781"/>
      <c r="P44" s="781"/>
      <c r="Q44" s="781"/>
      <c r="R44" s="782"/>
      <c r="S44" s="706" t="s">
        <v>5425</v>
      </c>
      <c r="T44" s="723"/>
      <c r="U44" s="723"/>
      <c r="V44" s="724"/>
      <c r="W44" s="722" t="s">
        <v>5650</v>
      </c>
      <c r="X44" s="723"/>
      <c r="Y44" s="723"/>
      <c r="Z44" s="724"/>
      <c r="AA44" s="722" t="s">
        <v>5651</v>
      </c>
      <c r="AB44" s="723"/>
      <c r="AC44" s="723"/>
      <c r="AD44" s="724"/>
      <c r="AG44" s="631" t="s">
        <v>5108</v>
      </c>
      <c r="AI44" t="s">
        <v>5430</v>
      </c>
      <c r="AJ44" t="s">
        <v>5431</v>
      </c>
      <c r="AK44" t="s">
        <v>5432</v>
      </c>
      <c r="AL44" t="s">
        <v>5433</v>
      </c>
      <c r="AM44" s="391" t="s">
        <v>5935</v>
      </c>
      <c r="AN44" s="615" t="s">
        <v>5121</v>
      </c>
      <c r="AO44" s="924"/>
      <c r="AP44" s="107"/>
      <c r="AQ44" s="107"/>
      <c r="AR44" s="107"/>
      <c r="AS44" s="107"/>
      <c r="AT44" s="582"/>
      <c r="AU44" s="582"/>
      <c r="AV44" s="596" t="s">
        <v>5664</v>
      </c>
      <c r="AW44" s="363" t="s">
        <v>5665</v>
      </c>
      <c r="AX44" s="415" t="s">
        <v>5666</v>
      </c>
    </row>
    <row r="45" spans="1:50" ht="15" customHeight="1">
      <c r="A45" s="61"/>
      <c r="B45" s="104"/>
      <c r="C45" s="728"/>
      <c r="D45" s="714"/>
      <c r="E45" s="714"/>
      <c r="F45" s="714"/>
      <c r="G45" s="714"/>
      <c r="H45" s="714"/>
      <c r="I45" s="714"/>
      <c r="J45" s="805"/>
      <c r="K45" s="847"/>
      <c r="L45" s="714"/>
      <c r="M45" s="714"/>
      <c r="N45" s="714"/>
      <c r="O45" s="714"/>
      <c r="P45" s="714"/>
      <c r="Q45" s="714"/>
      <c r="R45" s="805"/>
      <c r="S45" s="808"/>
      <c r="T45" s="856"/>
      <c r="U45" s="856"/>
      <c r="V45" s="809"/>
      <c r="W45" s="808"/>
      <c r="X45" s="856"/>
      <c r="Y45" s="856"/>
      <c r="Z45" s="809"/>
      <c r="AA45" s="808"/>
      <c r="AB45" s="856"/>
      <c r="AC45" s="856"/>
      <c r="AD45" s="809"/>
      <c r="AG45" s="76">
        <f ca="1">IF(OR(K45=" ",AND(EXACT(UPPER(TRIM(SUBSTITUTE(K45,CHAR(160)," "))),TRIM(SUBSTITUTE(K45,CHAR(160)," "))),SUMPRODUCT(--ISNUMBER(MATCH(MID(TRIM(SUBSTITUTE(K45,CHAR(160)," ")),ROW(INDIRECT("1:"&amp;LEN(TRIM(SUBSTITUTE(K45,CHAR(160)," "))))),1),{"A","B","C","D","E","F","G","H","I","J","K","L","M","N","O","P","Q","R","S","T","U","V","W","X","Y","Z","Ñ","0","1","2","3","4","5","6","7","8","9"," "},0)))=LEN(TRIM(SUBSTITUTE(K45,CHAR(160)," "))))),0,1)</f>
        <v>0</v>
      </c>
      <c r="AI45" s="578">
        <f>S45</f>
        <v>0</v>
      </c>
      <c r="AJ45">
        <f>COUNTIF(W45:AD45,"NS")</f>
        <v>0</v>
      </c>
      <c r="AK45" s="578">
        <f>SUM(W45:AD45)</f>
        <v>0</v>
      </c>
      <c r="AL45">
        <f>IF(COUNTIF(S45:AD45,"NA")=3,0,IF(OR(AND(AI45=0,AJ45&gt;0),AND(AI45="NS",AK45&gt;0), AND(AI45="NS", AJ45=0,AK45=0)), 1, IF(OR(AND(AI45&gt;0,AJ45&gt;1,AI45&gt;AK45), AND(AI45="NS",AJ45=2), AND(AI45="NS",AK45=0,AJ45&gt;0),AI45=AK45), 0, 1)))</f>
        <v>0</v>
      </c>
      <c r="AM45" s="392">
        <f>IF(AND(OR($C$25="X",$C$27="X",$C$28="X",$C$29="X"),COUNTA(C45:AD45)&gt;0),1,0)</f>
        <v>0</v>
      </c>
      <c r="AN45" s="290">
        <f>IF(COUNTA(C45:AD45)=0,0,IF(COUNTA(C45:AD45)=5,0,1))</f>
        <v>0</v>
      </c>
      <c r="AO45" s="634">
        <f>IF(OR(C45="",C45="NS",AND(LEN(C45)=4,IFERROR(VALUE(C45),0)&gt;=1821,IFERROR(VALUE(C45),0)&lt;=2025)),0,1)</f>
        <v>0</v>
      </c>
      <c r="AP45" s="107"/>
      <c r="AQ45" s="107"/>
      <c r="AR45" s="107"/>
      <c r="AS45" s="107"/>
      <c r="AT45" s="582"/>
      <c r="AU45" s="582"/>
      <c r="AV45" s="407">
        <f>IF(OR(S45="NS",CNGE_2026_M1_Secc1_Sub2!M496="NS"),0,IF(AND(S45="NA",CNGE_2026_M1_Secc1_Sub2!M496="NA"),0,IF(S45&lt;=CNGE_2026_M1_Secc1_Sub2!M496,0,1)))</f>
        <v>0</v>
      </c>
      <c r="AW45" s="414">
        <f>IF(OR(W45="NS",CNGE_2026_M1_Secc1_Sub2!S496="NS"),0,IF(AND(W45="NA",CNGE_2026_M1_Secc1_Sub2!S496="NA"),0,IF(W45&lt;=CNGE_2026_M1_Secc1_Sub2!S496,0,1)))</f>
        <v>0</v>
      </c>
      <c r="AX45" s="416">
        <f>IF(OR(AA45="NS",CNGE_2026_M1_Secc1_Sub2!Y496="NS"),0,IF(AND(AA45="NA",CNGE_2026_M1_Secc1_Sub2!Y496="NA"),0,IF(AA45&lt;=CNGE_2026_M1_Secc1_Sub2!Y496,0,1)))</f>
        <v>0</v>
      </c>
    </row>
    <row r="46" spans="1:50" ht="15" customHeight="1">
      <c r="A46" s="61"/>
      <c r="B46" s="913" t="str">
        <f>IF(AM45&gt;0,"Favor de verificar que no tenga información en celdas sombreadas","")</f>
        <v/>
      </c>
      <c r="C46" s="799"/>
      <c r="D46" s="799"/>
      <c r="E46" s="799"/>
      <c r="F46" s="799"/>
      <c r="G46" s="799"/>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L46" s="242">
        <f>SUM(AL45:AL45)</f>
        <v>0</v>
      </c>
      <c r="AO46" s="536"/>
      <c r="AP46" s="107"/>
      <c r="AQ46" s="536"/>
      <c r="AR46" s="107"/>
      <c r="AS46" s="536"/>
      <c r="AX46" s="417">
        <f>SUM(AV45:AX45)</f>
        <v>0</v>
      </c>
    </row>
    <row r="47" spans="1:50" ht="24" customHeight="1">
      <c r="A47" s="61"/>
      <c r="B47" s="105"/>
      <c r="C47" s="927" t="s">
        <v>5408</v>
      </c>
      <c r="D47" s="781"/>
      <c r="E47" s="781"/>
      <c r="F47" s="781"/>
      <c r="G47" s="781"/>
      <c r="H47" s="781"/>
      <c r="I47" s="781"/>
      <c r="J47" s="781"/>
      <c r="K47" s="781"/>
      <c r="L47" s="781"/>
      <c r="M47" s="781"/>
      <c r="N47" s="781"/>
      <c r="O47" s="781"/>
      <c r="P47" s="781"/>
      <c r="Q47" s="781"/>
      <c r="R47" s="781"/>
      <c r="S47" s="781"/>
      <c r="T47" s="781"/>
      <c r="U47" s="781"/>
      <c r="V47" s="781"/>
      <c r="W47" s="781"/>
      <c r="X47" s="781"/>
      <c r="Y47" s="781"/>
      <c r="Z47" s="781"/>
      <c r="AA47" s="781"/>
      <c r="AB47" s="781"/>
      <c r="AC47" s="781"/>
      <c r="AD47" s="781"/>
      <c r="AI47" t="s">
        <v>5439</v>
      </c>
      <c r="AJ47" s="243">
        <f>SUM(AL46)</f>
        <v>0</v>
      </c>
      <c r="AO47" s="107"/>
      <c r="AP47" s="107"/>
      <c r="AQ47" s="107"/>
      <c r="AR47" s="107"/>
      <c r="AS47" s="536"/>
    </row>
    <row r="48" spans="1:50" ht="60" customHeight="1">
      <c r="A48" s="61"/>
      <c r="B48" s="105"/>
      <c r="C48" s="810"/>
      <c r="D48" s="714"/>
      <c r="E48" s="714"/>
      <c r="F48" s="714"/>
      <c r="G48" s="714"/>
      <c r="H48" s="714"/>
      <c r="I48" s="714"/>
      <c r="J48" s="714"/>
      <c r="K48" s="714"/>
      <c r="L48" s="714"/>
      <c r="M48" s="714"/>
      <c r="N48" s="714"/>
      <c r="O48" s="714"/>
      <c r="P48" s="714"/>
      <c r="Q48" s="714"/>
      <c r="R48" s="714"/>
      <c r="S48" s="714"/>
      <c r="T48" s="714"/>
      <c r="U48" s="714"/>
      <c r="V48" s="714"/>
      <c r="W48" s="714"/>
      <c r="X48" s="714"/>
      <c r="Y48" s="714"/>
      <c r="Z48" s="714"/>
      <c r="AA48" s="714"/>
      <c r="AB48" s="714"/>
      <c r="AC48" s="714"/>
      <c r="AD48" s="805"/>
    </row>
    <row r="49" spans="1:40" ht="15" customHeight="1">
      <c r="A49" s="22"/>
      <c r="B49" s="843" t="str">
        <f>IF(AN45&gt;0,"Favor de ingresar toda la información requerida en la pregunta ","")</f>
        <v/>
      </c>
      <c r="C49" s="678"/>
      <c r="D49" s="678"/>
      <c r="E49" s="678"/>
      <c r="F49" s="678"/>
      <c r="G49" s="678"/>
      <c r="H49" s="678"/>
      <c r="I49" s="678"/>
      <c r="J49" s="678"/>
      <c r="K49" s="678"/>
      <c r="L49" s="678"/>
      <c r="M49" s="678"/>
      <c r="N49" s="678"/>
      <c r="O49" s="678"/>
      <c r="P49" s="678"/>
      <c r="Q49" s="678"/>
      <c r="R49" s="678"/>
      <c r="S49" s="678"/>
      <c r="T49" s="678"/>
      <c r="U49" s="678"/>
      <c r="V49" s="678"/>
      <c r="W49" s="678"/>
      <c r="X49" s="678"/>
      <c r="Y49" s="678"/>
      <c r="Z49" s="678"/>
      <c r="AA49" s="678"/>
      <c r="AB49" s="678"/>
      <c r="AC49" s="678"/>
      <c r="AD49" s="678"/>
    </row>
    <row r="50" spans="1:40" ht="15" customHeight="1">
      <c r="A50" s="22"/>
      <c r="B50" s="796" t="str">
        <f>IF(SUM(COUNTIF(C45:J45,"NS"),COUNTIF(S45:AD45,"NS"))&lt;&gt;0,"Alerta: debido a que cuenta con registros NS, debe proporcionar una justificación en el area de comentarios al final de la pregunta","")</f>
        <v/>
      </c>
      <c r="C50" s="796"/>
      <c r="D50" s="796"/>
      <c r="E50" s="796"/>
      <c r="F50" s="796"/>
      <c r="G50" s="796"/>
      <c r="H50" s="796"/>
      <c r="I50" s="796"/>
      <c r="J50" s="796"/>
      <c r="K50" s="796"/>
      <c r="L50" s="796"/>
      <c r="M50" s="796"/>
      <c r="N50" s="796"/>
      <c r="O50" s="796"/>
      <c r="P50" s="796"/>
      <c r="Q50" s="796"/>
      <c r="R50" s="796"/>
      <c r="S50" s="796"/>
      <c r="T50" s="796"/>
      <c r="U50" s="796"/>
      <c r="V50" s="796"/>
      <c r="W50" s="796"/>
      <c r="X50" s="796"/>
      <c r="Y50" s="796"/>
      <c r="Z50" s="796"/>
      <c r="AA50" s="796"/>
      <c r="AB50" s="796"/>
      <c r="AC50" s="796"/>
      <c r="AD50" s="796"/>
    </row>
    <row r="51" spans="1:40" ht="15" customHeight="1">
      <c r="A51" s="22"/>
      <c r="B51" s="797" t="str">
        <f>IF(AJ47&gt;0,"Favor de revisar la suma y consistencia de totales y/o subtotales por filas (numéricos y NS)","")</f>
        <v/>
      </c>
      <c r="C51" s="797"/>
      <c r="D51" s="797"/>
      <c r="E51" s="797"/>
      <c r="F51" s="797"/>
      <c r="G51" s="797"/>
      <c r="H51" s="797"/>
      <c r="I51" s="797"/>
      <c r="J51" s="797"/>
      <c r="K51" s="797"/>
      <c r="L51" s="797"/>
      <c r="M51" s="797"/>
      <c r="N51" s="797"/>
      <c r="O51" s="797"/>
      <c r="P51" s="797"/>
      <c r="Q51" s="797"/>
      <c r="R51" s="797"/>
      <c r="S51" s="797"/>
      <c r="T51" s="797"/>
      <c r="U51" s="797"/>
      <c r="V51" s="797"/>
      <c r="W51" s="797"/>
      <c r="X51" s="797"/>
      <c r="Y51" s="797"/>
      <c r="Z51" s="797"/>
      <c r="AA51" s="797"/>
      <c r="AB51" s="797"/>
      <c r="AC51" s="797"/>
      <c r="AD51" s="797"/>
    </row>
    <row r="52" spans="1:40" ht="15" customHeight="1">
      <c r="A52" s="22"/>
      <c r="B52" s="797" t="str">
        <f>IF(AO45&gt;0,"Favor de ingresar una fecha válida y/o verifique que el formato solicitado esté correcto","")</f>
        <v/>
      </c>
      <c r="C52" s="797"/>
      <c r="D52" s="797"/>
      <c r="E52" s="797"/>
      <c r="F52" s="797"/>
      <c r="G52" s="797"/>
      <c r="H52" s="797"/>
      <c r="I52" s="797"/>
      <c r="J52" s="797"/>
      <c r="K52" s="797"/>
      <c r="L52" s="797"/>
      <c r="M52" s="797"/>
      <c r="N52" s="797"/>
      <c r="O52" s="797"/>
      <c r="P52" s="797"/>
      <c r="Q52" s="797"/>
      <c r="R52" s="797"/>
      <c r="S52" s="797"/>
      <c r="T52" s="797"/>
      <c r="U52" s="797"/>
      <c r="V52" s="797"/>
      <c r="W52" s="797"/>
      <c r="X52" s="797"/>
      <c r="Y52" s="797"/>
      <c r="Z52" s="797"/>
      <c r="AA52" s="797"/>
      <c r="AB52" s="797"/>
      <c r="AC52" s="797"/>
      <c r="AD52" s="797"/>
    </row>
    <row r="53" spans="1:40" ht="15" customHeight="1">
      <c r="A53" s="22"/>
      <c r="B53" s="913" t="str">
        <f>IF(AX46&gt;0,"Favor de revisar la instrucción 2, debido a que no se cumple con los criterios mencionados","")</f>
        <v/>
      </c>
      <c r="C53" s="913"/>
      <c r="D53" s="913"/>
      <c r="E53" s="913"/>
      <c r="F53" s="913"/>
      <c r="G53" s="913"/>
      <c r="H53" s="913"/>
      <c r="I53" s="913"/>
      <c r="J53" s="913"/>
      <c r="K53" s="913"/>
      <c r="L53" s="913"/>
      <c r="M53" s="913"/>
      <c r="N53" s="913"/>
      <c r="O53" s="913"/>
      <c r="P53" s="913"/>
      <c r="Q53" s="913"/>
      <c r="R53" s="913"/>
      <c r="S53" s="913"/>
      <c r="T53" s="913"/>
      <c r="U53" s="913"/>
      <c r="V53" s="913"/>
      <c r="W53" s="913"/>
      <c r="X53" s="913"/>
      <c r="Y53" s="913"/>
      <c r="Z53" s="913"/>
      <c r="AA53" s="913"/>
      <c r="AB53" s="913"/>
      <c r="AC53" s="913"/>
      <c r="AD53" s="913"/>
    </row>
    <row r="54" spans="1:40" ht="15" customHeight="1">
      <c r="A54" s="22"/>
    </row>
    <row r="55" spans="1:40" ht="48" customHeight="1">
      <c r="A55" s="30" t="s">
        <v>5936</v>
      </c>
      <c r="B55" s="829" t="s">
        <v>5937</v>
      </c>
      <c r="C55" s="925"/>
      <c r="D55" s="925"/>
      <c r="E55" s="925"/>
      <c r="F55" s="925"/>
      <c r="G55" s="925"/>
      <c r="H55" s="925"/>
      <c r="I55" s="925"/>
      <c r="J55" s="925"/>
      <c r="K55" s="925"/>
      <c r="L55" s="925"/>
      <c r="M55" s="925"/>
      <c r="N55" s="925"/>
      <c r="O55" s="925"/>
      <c r="P55" s="925"/>
      <c r="Q55" s="925"/>
      <c r="R55" s="925"/>
      <c r="S55" s="925"/>
      <c r="T55" s="925"/>
      <c r="U55" s="925"/>
      <c r="V55" s="925"/>
      <c r="W55" s="925"/>
      <c r="X55" s="925"/>
      <c r="Y55" s="925"/>
      <c r="Z55" s="925"/>
      <c r="AA55" s="925"/>
      <c r="AB55" s="925"/>
      <c r="AC55" s="925"/>
      <c r="AD55" s="925"/>
    </row>
    <row r="56" spans="1:40" ht="15" customHeight="1">
      <c r="A56" s="30"/>
      <c r="B56" s="45"/>
      <c r="C56" s="877" t="s">
        <v>5938</v>
      </c>
      <c r="D56" s="925"/>
      <c r="E56" s="925"/>
      <c r="F56" s="925"/>
      <c r="G56" s="925"/>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row>
    <row r="57" spans="1:40" ht="15" customHeight="1">
      <c r="A57" s="6"/>
      <c r="B57" s="6"/>
      <c r="C57" s="798" t="s">
        <v>5939</v>
      </c>
      <c r="D57" s="925"/>
      <c r="E57" s="925"/>
      <c r="F57" s="925"/>
      <c r="G57" s="925"/>
      <c r="H57" s="925"/>
      <c r="I57" s="925"/>
      <c r="J57" s="925"/>
      <c r="K57" s="925"/>
      <c r="L57" s="925"/>
      <c r="M57" s="925"/>
      <c r="N57" s="925"/>
      <c r="O57" s="925"/>
      <c r="P57" s="925"/>
      <c r="Q57" s="925"/>
      <c r="R57" s="925"/>
      <c r="S57" s="925"/>
      <c r="T57" s="925"/>
      <c r="U57" s="925"/>
      <c r="V57" s="925"/>
      <c r="W57" s="925"/>
      <c r="X57" s="925"/>
      <c r="Y57" s="925"/>
      <c r="Z57" s="925"/>
      <c r="AA57" s="925"/>
      <c r="AB57" s="925"/>
      <c r="AC57" s="925"/>
      <c r="AD57" s="925"/>
    </row>
    <row r="58" spans="1:40" ht="36" customHeight="1">
      <c r="A58" s="6"/>
      <c r="B58" s="6"/>
      <c r="C58" s="877" t="s">
        <v>5940</v>
      </c>
      <c r="D58" s="925"/>
      <c r="E58" s="925"/>
      <c r="F58" s="925"/>
      <c r="G58" s="925"/>
      <c r="H58" s="925"/>
      <c r="I58" s="925"/>
      <c r="J58" s="925"/>
      <c r="K58" s="925"/>
      <c r="L58" s="925"/>
      <c r="M58" s="925"/>
      <c r="N58" s="925"/>
      <c r="O58" s="925"/>
      <c r="P58" s="925"/>
      <c r="Q58" s="925"/>
      <c r="R58" s="925"/>
      <c r="S58" s="925"/>
      <c r="T58" s="925"/>
      <c r="U58" s="925"/>
      <c r="V58" s="925"/>
      <c r="W58" s="925"/>
      <c r="X58" s="925"/>
      <c r="Y58" s="925"/>
      <c r="Z58" s="925"/>
      <c r="AA58" s="925"/>
      <c r="AB58" s="925"/>
      <c r="AC58" s="925"/>
      <c r="AD58" s="925"/>
    </row>
    <row r="59" spans="1:40" ht="36" customHeight="1">
      <c r="A59" s="6"/>
      <c r="B59" s="6"/>
      <c r="C59" s="877" t="s">
        <v>5941</v>
      </c>
      <c r="D59" s="925"/>
      <c r="E59" s="925"/>
      <c r="F59" s="925"/>
      <c r="G59" s="925"/>
      <c r="H59" s="925"/>
      <c r="I59" s="925"/>
      <c r="J59" s="925"/>
      <c r="K59" s="925"/>
      <c r="L59" s="925"/>
      <c r="M59" s="925"/>
      <c r="N59" s="925"/>
      <c r="O59" s="925"/>
      <c r="P59" s="925"/>
      <c r="Q59" s="925"/>
      <c r="R59" s="925"/>
      <c r="S59" s="925"/>
      <c r="T59" s="925"/>
      <c r="U59" s="925"/>
      <c r="V59" s="925"/>
      <c r="W59" s="925"/>
      <c r="X59" s="925"/>
      <c r="Y59" s="925"/>
      <c r="Z59" s="925"/>
      <c r="AA59" s="925"/>
      <c r="AB59" s="925"/>
      <c r="AC59" s="925"/>
      <c r="AD59" s="925"/>
    </row>
    <row r="60" spans="1:40" ht="1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row>
    <row r="61" spans="1:40" ht="1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926" t="s">
        <v>5942</v>
      </c>
      <c r="AB61" s="799"/>
      <c r="AC61" s="799"/>
      <c r="AD61" s="799"/>
    </row>
    <row r="62" spans="1:40" ht="1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G62" s="413" t="s">
        <v>5667</v>
      </c>
      <c r="AH62" s="420" t="s">
        <v>5099</v>
      </c>
      <c r="AJ62" s="905" t="s">
        <v>5105</v>
      </c>
      <c r="AK62" s="905"/>
      <c r="AL62" s="905"/>
      <c r="AN62" s="532" t="s">
        <v>5099</v>
      </c>
    </row>
    <row r="63" spans="1:40" ht="132" customHeight="1">
      <c r="A63" s="6"/>
      <c r="B63" s="6"/>
      <c r="C63" s="820" t="s">
        <v>5094</v>
      </c>
      <c r="D63" s="723"/>
      <c r="E63" s="723"/>
      <c r="F63" s="723"/>
      <c r="G63" s="723"/>
      <c r="H63" s="723"/>
      <c r="I63" s="723"/>
      <c r="J63" s="723"/>
      <c r="K63" s="723"/>
      <c r="L63" s="723"/>
      <c r="M63" s="723"/>
      <c r="N63" s="723"/>
      <c r="O63" s="723"/>
      <c r="P63" s="723"/>
      <c r="Q63" s="723"/>
      <c r="R63" s="724"/>
      <c r="S63" s="929" t="s">
        <v>5943</v>
      </c>
      <c r="T63" s="817"/>
      <c r="U63" s="817"/>
      <c r="V63" s="817"/>
      <c r="W63" s="817"/>
      <c r="X63" s="813"/>
      <c r="Y63" s="820" t="s">
        <v>5944</v>
      </c>
      <c r="Z63" s="723"/>
      <c r="AA63" s="723"/>
      <c r="AB63" s="723"/>
      <c r="AC63" s="723"/>
      <c r="AD63" s="724"/>
      <c r="AG63" s="391" t="s">
        <v>5945</v>
      </c>
      <c r="AH63" s="418" t="s">
        <v>5946</v>
      </c>
      <c r="AI63" s="289" t="s">
        <v>5121</v>
      </c>
      <c r="AJ63" s="279" t="s">
        <v>5122</v>
      </c>
      <c r="AK63" s="311" t="s">
        <v>5115</v>
      </c>
      <c r="AL63" s="281" t="s">
        <v>5116</v>
      </c>
      <c r="AM63" s="406" t="s">
        <v>5905</v>
      </c>
      <c r="AN63" s="534" t="s">
        <v>5947</v>
      </c>
    </row>
    <row r="64" spans="1:40" ht="15" customHeight="1">
      <c r="A64" s="6"/>
      <c r="B64" s="6"/>
      <c r="C64" s="46" t="s">
        <v>5023</v>
      </c>
      <c r="D64" s="855" t="str">
        <f>IF(CNGE_2026_M1_Secc1_Sub1!$D41="","",CNGE_2026_M1_Secc1_Sub1!$D41)</f>
        <v/>
      </c>
      <c r="E64" s="723"/>
      <c r="F64" s="723"/>
      <c r="G64" s="723"/>
      <c r="H64" s="723"/>
      <c r="I64" s="723"/>
      <c r="J64" s="723"/>
      <c r="K64" s="723"/>
      <c r="L64" s="723"/>
      <c r="M64" s="723"/>
      <c r="N64" s="723"/>
      <c r="O64" s="723"/>
      <c r="P64" s="723"/>
      <c r="Q64" s="723"/>
      <c r="R64" s="724"/>
      <c r="S64" s="804"/>
      <c r="T64" s="714"/>
      <c r="U64" s="714"/>
      <c r="V64" s="714"/>
      <c r="W64" s="714"/>
      <c r="X64" s="805"/>
      <c r="Y64" s="857"/>
      <c r="Z64" s="856"/>
      <c r="AA64" s="856"/>
      <c r="AB64" s="856"/>
      <c r="AC64" s="856"/>
      <c r="AD64" s="809"/>
      <c r="AG64" s="392">
        <f>IF(AND(OR($C$24="X",$C$27="X",$C$28="X",$C$29="X"),COUNTA(S64:AD183)&gt;0),1,0)</f>
        <v>0</v>
      </c>
      <c r="AH64" s="419">
        <f>IF(AND($S64&lt;&gt;"",$S64&lt;&gt;1,COUNTA(Y64)&gt;0),1,0)</f>
        <v>0</v>
      </c>
      <c r="AI64" s="290">
        <f>IF(AND(OR($C$24="X",$C$27="X",$C$28="X",$C$29="X"),COUNTA(S64:AD64)=0),0,IF(AND(COUNTBLANK(D64)=0,S64&lt;&gt;"",S64&lt;&gt;1,COUNTA(Y64)=0),0,IF(AND(COUNTBLANK(D64)=0,S64&lt;&gt;"",S64=1,COUNTA(Y64)=1),0,IF(AND(COUNTBLANK(D64)=1,COUNTA(S64:AD64)=0),0,1))))</f>
        <v>0</v>
      </c>
      <c r="AJ64" s="293">
        <f>IF(AI64=0,0,1)</f>
        <v>0</v>
      </c>
      <c r="AK64" s="283" t="str">
        <f>IF(AJ64=0,"",
IF(SUM(AJ64:AJ64)=1,AL64,
IF(AJ184&gt;SUM(AJ64:AJ64),_xlfn.CONCAT(", ",AL64),
IF(AJ184=SUM(AJ64:AJ64),_xlfn.CONCAT(" y ",AL64)))))</f>
        <v/>
      </c>
      <c r="AL64" s="120" t="s">
        <v>5125</v>
      </c>
      <c r="AM64" s="411">
        <f>IF(AND($S64&lt;&gt;"",$S64=1,Y64&lt;&gt;"",SUM(Y64)=0),1,0)</f>
        <v>0</v>
      </c>
      <c r="AN64" s="533">
        <f>IF(Y64&gt;5,1,0)</f>
        <v>0</v>
      </c>
    </row>
    <row r="65" spans="1:40" ht="15" customHeight="1">
      <c r="A65" s="6"/>
      <c r="B65" s="6"/>
      <c r="C65" s="34" t="s">
        <v>5025</v>
      </c>
      <c r="D65" s="855" t="str">
        <f>IF(CNGE_2026_M1_Secc1_Sub1!$D42="","",CNGE_2026_M1_Secc1_Sub1!$D42)</f>
        <v/>
      </c>
      <c r="E65" s="723"/>
      <c r="F65" s="723"/>
      <c r="G65" s="723"/>
      <c r="H65" s="723"/>
      <c r="I65" s="723"/>
      <c r="J65" s="723"/>
      <c r="K65" s="723"/>
      <c r="L65" s="723"/>
      <c r="M65" s="723"/>
      <c r="N65" s="723"/>
      <c r="O65" s="723"/>
      <c r="P65" s="723"/>
      <c r="Q65" s="723"/>
      <c r="R65" s="724"/>
      <c r="S65" s="804"/>
      <c r="T65" s="714"/>
      <c r="U65" s="714"/>
      <c r="V65" s="714"/>
      <c r="W65" s="714"/>
      <c r="X65" s="805"/>
      <c r="Y65" s="857"/>
      <c r="Z65" s="856"/>
      <c r="AA65" s="856"/>
      <c r="AB65" s="856"/>
      <c r="AC65" s="856"/>
      <c r="AD65" s="809"/>
      <c r="AH65" s="419">
        <f t="shared" ref="AH65:AH128" si="0">IF(AND($S65&lt;&gt;"",$S65&lt;&gt;1,COUNTA(Y65)&gt;0),1,0)</f>
        <v>0</v>
      </c>
      <c r="AI65" s="290">
        <f t="shared" ref="AI65:AI128" si="1">IF(AND(OR($C$24="X",$C$27="X",$C$28="X",$C$29="X"),COUNTA(S65:AD65)=0),0,IF(AND(COUNTBLANK(D65)=0,S65&lt;&gt;"",S65&lt;&gt;1,COUNTA(Y65)=0),0,IF(AND(COUNTBLANK(D65)=0,S65&lt;&gt;"",S65=1,COUNTA(Y65)=1),0,IF(AND(COUNTBLANK(D65)=1,COUNTA(S65:AD65)=0),0,1))))</f>
        <v>0</v>
      </c>
      <c r="AJ65" s="293">
        <f t="shared" ref="AJ65:AJ128" si="2">IF(AI65=0,0,1)</f>
        <v>0</v>
      </c>
      <c r="AK65" s="283" t="str">
        <f>IF(AJ65=0,"",
IF(SUM($AJ$64:AJ65)=1,AL65,
IF($AJ$184&gt;SUM($AJ$64:AJ65),_xlfn.CONCAT(", ",AL65),
IF($AJ$184=SUM($AJ$64:AJ65),_xlfn.CONCAT(" y ",AL65)))))</f>
        <v/>
      </c>
      <c r="AL65" s="120" t="s">
        <v>5127</v>
      </c>
      <c r="AM65" s="411">
        <f t="shared" ref="AM65:AM128" si="3">IF(AND($S65&lt;&gt;"",$S65=1,Y65&lt;&gt;"",SUM(Y65)=0),1,0)</f>
        <v>0</v>
      </c>
      <c r="AN65" s="533">
        <f t="shared" ref="AN65:AN128" si="4">IF(Y65&gt;5,1,0)</f>
        <v>0</v>
      </c>
    </row>
    <row r="66" spans="1:40" ht="15" customHeight="1">
      <c r="A66" s="6"/>
      <c r="B66" s="6"/>
      <c r="C66" s="35" t="s">
        <v>5027</v>
      </c>
      <c r="D66" s="855" t="str">
        <f>IF(CNGE_2026_M1_Secc1_Sub1!$D43="","",CNGE_2026_M1_Secc1_Sub1!$D43)</f>
        <v/>
      </c>
      <c r="E66" s="723"/>
      <c r="F66" s="723"/>
      <c r="G66" s="723"/>
      <c r="H66" s="723"/>
      <c r="I66" s="723"/>
      <c r="J66" s="723"/>
      <c r="K66" s="723"/>
      <c r="L66" s="723"/>
      <c r="M66" s="723"/>
      <c r="N66" s="723"/>
      <c r="O66" s="723"/>
      <c r="P66" s="723"/>
      <c r="Q66" s="723"/>
      <c r="R66" s="724"/>
      <c r="S66" s="804"/>
      <c r="T66" s="714"/>
      <c r="U66" s="714"/>
      <c r="V66" s="714"/>
      <c r="W66" s="714"/>
      <c r="X66" s="805"/>
      <c r="Y66" s="857"/>
      <c r="Z66" s="856"/>
      <c r="AA66" s="856"/>
      <c r="AB66" s="856"/>
      <c r="AC66" s="856"/>
      <c r="AD66" s="809"/>
      <c r="AH66" s="419">
        <f t="shared" si="0"/>
        <v>0</v>
      </c>
      <c r="AI66" s="290">
        <f t="shared" si="1"/>
        <v>0</v>
      </c>
      <c r="AJ66" s="293">
        <f t="shared" si="2"/>
        <v>0</v>
      </c>
      <c r="AK66" s="283" t="str">
        <f>IF(AJ66=0,"",
IF(SUM($AJ$64:AJ66)=1,AL66,
IF($AJ$184&gt;SUM($AJ$64:AJ66),_xlfn.CONCAT(", ",AL66),
IF($AJ$184=SUM($AJ$64:AJ66),_xlfn.CONCAT(" y ",AL66)))))</f>
        <v/>
      </c>
      <c r="AL66" s="120" t="s">
        <v>5129</v>
      </c>
      <c r="AM66" s="411">
        <f t="shared" si="3"/>
        <v>0</v>
      </c>
      <c r="AN66" s="533">
        <f t="shared" si="4"/>
        <v>0</v>
      </c>
    </row>
    <row r="67" spans="1:40" ht="15" customHeight="1">
      <c r="A67" s="6"/>
      <c r="B67" s="6"/>
      <c r="C67" s="35" t="s">
        <v>5029</v>
      </c>
      <c r="D67" s="855" t="str">
        <f>IF(CNGE_2026_M1_Secc1_Sub1!$D44="","",CNGE_2026_M1_Secc1_Sub1!$D44)</f>
        <v/>
      </c>
      <c r="E67" s="723"/>
      <c r="F67" s="723"/>
      <c r="G67" s="723"/>
      <c r="H67" s="723"/>
      <c r="I67" s="723"/>
      <c r="J67" s="723"/>
      <c r="K67" s="723"/>
      <c r="L67" s="723"/>
      <c r="M67" s="723"/>
      <c r="N67" s="723"/>
      <c r="O67" s="723"/>
      <c r="P67" s="723"/>
      <c r="Q67" s="723"/>
      <c r="R67" s="724"/>
      <c r="S67" s="804"/>
      <c r="T67" s="714"/>
      <c r="U67" s="714"/>
      <c r="V67" s="714"/>
      <c r="W67" s="714"/>
      <c r="X67" s="805"/>
      <c r="Y67" s="857"/>
      <c r="Z67" s="856"/>
      <c r="AA67" s="856"/>
      <c r="AB67" s="856"/>
      <c r="AC67" s="856"/>
      <c r="AD67" s="809"/>
      <c r="AH67" s="419">
        <f t="shared" si="0"/>
        <v>0</v>
      </c>
      <c r="AI67" s="290">
        <f t="shared" si="1"/>
        <v>0</v>
      </c>
      <c r="AJ67" s="293">
        <f t="shared" si="2"/>
        <v>0</v>
      </c>
      <c r="AK67" s="283" t="str">
        <f>IF(AJ67=0,"",
IF(SUM($AJ$64:AJ67)=1,AL67,
IF($AJ$184&gt;SUM($AJ$64:AJ67),_xlfn.CONCAT(", ",AL67),
IF($AJ$184=SUM($AJ$64:AJ67),_xlfn.CONCAT(" y ",AL67)))))</f>
        <v/>
      </c>
      <c r="AL67" s="120" t="s">
        <v>5131</v>
      </c>
      <c r="AM67" s="411">
        <f t="shared" si="3"/>
        <v>0</v>
      </c>
      <c r="AN67" s="533">
        <f t="shared" si="4"/>
        <v>0</v>
      </c>
    </row>
    <row r="68" spans="1:40" ht="15" customHeight="1">
      <c r="A68" s="6"/>
      <c r="B68" s="6"/>
      <c r="C68" s="35" t="s">
        <v>5031</v>
      </c>
      <c r="D68" s="855" t="str">
        <f>IF(CNGE_2026_M1_Secc1_Sub1!$D45="","",CNGE_2026_M1_Secc1_Sub1!$D45)</f>
        <v/>
      </c>
      <c r="E68" s="723"/>
      <c r="F68" s="723"/>
      <c r="G68" s="723"/>
      <c r="H68" s="723"/>
      <c r="I68" s="723"/>
      <c r="J68" s="723"/>
      <c r="K68" s="723"/>
      <c r="L68" s="723"/>
      <c r="M68" s="723"/>
      <c r="N68" s="723"/>
      <c r="O68" s="723"/>
      <c r="P68" s="723"/>
      <c r="Q68" s="723"/>
      <c r="R68" s="724"/>
      <c r="S68" s="804"/>
      <c r="T68" s="714"/>
      <c r="U68" s="714"/>
      <c r="V68" s="714"/>
      <c r="W68" s="714"/>
      <c r="X68" s="805"/>
      <c r="Y68" s="857"/>
      <c r="Z68" s="856"/>
      <c r="AA68" s="856"/>
      <c r="AB68" s="856"/>
      <c r="AC68" s="856"/>
      <c r="AD68" s="809"/>
      <c r="AH68" s="419">
        <f t="shared" si="0"/>
        <v>0</v>
      </c>
      <c r="AI68" s="290">
        <f t="shared" si="1"/>
        <v>0</v>
      </c>
      <c r="AJ68" s="293">
        <f t="shared" si="2"/>
        <v>0</v>
      </c>
      <c r="AK68" s="283" t="str">
        <f>IF(AJ68=0,"",
IF(SUM($AJ$64:AJ68)=1,AL68,
IF($AJ$184&gt;SUM($AJ$64:AJ68),_xlfn.CONCAT(", ",AL68),
IF($AJ$184=SUM($AJ$64:AJ68),_xlfn.CONCAT(" y ",AL68)))))</f>
        <v/>
      </c>
      <c r="AL68" s="120" t="s">
        <v>5133</v>
      </c>
      <c r="AM68" s="411">
        <f t="shared" si="3"/>
        <v>0</v>
      </c>
      <c r="AN68" s="533">
        <f t="shared" si="4"/>
        <v>0</v>
      </c>
    </row>
    <row r="69" spans="1:40" ht="15" customHeight="1">
      <c r="A69" s="6"/>
      <c r="B69" s="6"/>
      <c r="C69" s="35" t="s">
        <v>5033</v>
      </c>
      <c r="D69" s="855" t="str">
        <f>IF(CNGE_2026_M1_Secc1_Sub1!$D46="","",CNGE_2026_M1_Secc1_Sub1!$D46)</f>
        <v/>
      </c>
      <c r="E69" s="723"/>
      <c r="F69" s="723"/>
      <c r="G69" s="723"/>
      <c r="H69" s="723"/>
      <c r="I69" s="723"/>
      <c r="J69" s="723"/>
      <c r="K69" s="723"/>
      <c r="L69" s="723"/>
      <c r="M69" s="723"/>
      <c r="N69" s="723"/>
      <c r="O69" s="723"/>
      <c r="P69" s="723"/>
      <c r="Q69" s="723"/>
      <c r="R69" s="724"/>
      <c r="S69" s="804"/>
      <c r="T69" s="714"/>
      <c r="U69" s="714"/>
      <c r="V69" s="714"/>
      <c r="W69" s="714"/>
      <c r="X69" s="805"/>
      <c r="Y69" s="857"/>
      <c r="Z69" s="856"/>
      <c r="AA69" s="856"/>
      <c r="AB69" s="856"/>
      <c r="AC69" s="856"/>
      <c r="AD69" s="809"/>
      <c r="AH69" s="419">
        <f t="shared" si="0"/>
        <v>0</v>
      </c>
      <c r="AI69" s="290">
        <f t="shared" si="1"/>
        <v>0</v>
      </c>
      <c r="AJ69" s="293">
        <f t="shared" si="2"/>
        <v>0</v>
      </c>
      <c r="AK69" s="283" t="str">
        <f>IF(AJ69=0,"",
IF(SUM($AJ$64:AJ69)=1,AL69,
IF($AJ$184&gt;SUM($AJ$64:AJ69),_xlfn.CONCAT(", ",AL69),
IF($AJ$184=SUM($AJ$64:AJ69),_xlfn.CONCAT(" y ",AL69)))))</f>
        <v/>
      </c>
      <c r="AL69" s="120" t="s">
        <v>5135</v>
      </c>
      <c r="AM69" s="411">
        <f t="shared" si="3"/>
        <v>0</v>
      </c>
      <c r="AN69" s="533">
        <f t="shared" si="4"/>
        <v>0</v>
      </c>
    </row>
    <row r="70" spans="1:40" ht="15" customHeight="1">
      <c r="A70" s="6"/>
      <c r="B70" s="6"/>
      <c r="C70" s="35" t="s">
        <v>5035</v>
      </c>
      <c r="D70" s="855" t="str">
        <f>IF(CNGE_2026_M1_Secc1_Sub1!$D47="","",CNGE_2026_M1_Secc1_Sub1!$D47)</f>
        <v/>
      </c>
      <c r="E70" s="723"/>
      <c r="F70" s="723"/>
      <c r="G70" s="723"/>
      <c r="H70" s="723"/>
      <c r="I70" s="723"/>
      <c r="J70" s="723"/>
      <c r="K70" s="723"/>
      <c r="L70" s="723"/>
      <c r="M70" s="723"/>
      <c r="N70" s="723"/>
      <c r="O70" s="723"/>
      <c r="P70" s="723"/>
      <c r="Q70" s="723"/>
      <c r="R70" s="724"/>
      <c r="S70" s="804"/>
      <c r="T70" s="714"/>
      <c r="U70" s="714"/>
      <c r="V70" s="714"/>
      <c r="W70" s="714"/>
      <c r="X70" s="805"/>
      <c r="Y70" s="857"/>
      <c r="Z70" s="856"/>
      <c r="AA70" s="856"/>
      <c r="AB70" s="856"/>
      <c r="AC70" s="856"/>
      <c r="AD70" s="809"/>
      <c r="AH70" s="419">
        <f t="shared" si="0"/>
        <v>0</v>
      </c>
      <c r="AI70" s="290">
        <f t="shared" si="1"/>
        <v>0</v>
      </c>
      <c r="AJ70" s="293">
        <f t="shared" si="2"/>
        <v>0</v>
      </c>
      <c r="AK70" s="283" t="str">
        <f>IF(AJ70=0,"",
IF(SUM($AJ$64:AJ70)=1,AL70,
IF($AJ$184&gt;SUM($AJ$64:AJ70),_xlfn.CONCAT(", ",AL70),
IF($AJ$184=SUM($AJ$64:AJ70),_xlfn.CONCAT(" y ",AL70)))))</f>
        <v/>
      </c>
      <c r="AL70" s="120" t="s">
        <v>5137</v>
      </c>
      <c r="AM70" s="411">
        <f t="shared" si="3"/>
        <v>0</v>
      </c>
      <c r="AN70" s="533">
        <f t="shared" si="4"/>
        <v>0</v>
      </c>
    </row>
    <row r="71" spans="1:40" ht="15" customHeight="1">
      <c r="A71" s="6"/>
      <c r="B71" s="6"/>
      <c r="C71" s="35" t="s">
        <v>5037</v>
      </c>
      <c r="D71" s="855" t="str">
        <f>IF(CNGE_2026_M1_Secc1_Sub1!$D48="","",CNGE_2026_M1_Secc1_Sub1!$D48)</f>
        <v/>
      </c>
      <c r="E71" s="723"/>
      <c r="F71" s="723"/>
      <c r="G71" s="723"/>
      <c r="H71" s="723"/>
      <c r="I71" s="723"/>
      <c r="J71" s="723"/>
      <c r="K71" s="723"/>
      <c r="L71" s="723"/>
      <c r="M71" s="723"/>
      <c r="N71" s="723"/>
      <c r="O71" s="723"/>
      <c r="P71" s="723"/>
      <c r="Q71" s="723"/>
      <c r="R71" s="724"/>
      <c r="S71" s="804"/>
      <c r="T71" s="714"/>
      <c r="U71" s="714"/>
      <c r="V71" s="714"/>
      <c r="W71" s="714"/>
      <c r="X71" s="805"/>
      <c r="Y71" s="857"/>
      <c r="Z71" s="856"/>
      <c r="AA71" s="856"/>
      <c r="AB71" s="856"/>
      <c r="AC71" s="856"/>
      <c r="AD71" s="809"/>
      <c r="AH71" s="419">
        <f t="shared" si="0"/>
        <v>0</v>
      </c>
      <c r="AI71" s="290">
        <f t="shared" si="1"/>
        <v>0</v>
      </c>
      <c r="AJ71" s="293">
        <f t="shared" si="2"/>
        <v>0</v>
      </c>
      <c r="AK71" s="283" t="str">
        <f>IF(AJ71=0,"",
IF(SUM($AJ$64:AJ71)=1,AL71,
IF($AJ$184&gt;SUM($AJ$64:AJ71),_xlfn.CONCAT(", ",AL71),
IF($AJ$184=SUM($AJ$64:AJ71),_xlfn.CONCAT(" y ",AL71)))))</f>
        <v/>
      </c>
      <c r="AL71" s="120" t="s">
        <v>5139</v>
      </c>
      <c r="AM71" s="411">
        <f t="shared" si="3"/>
        <v>0</v>
      </c>
      <c r="AN71" s="533">
        <f t="shared" si="4"/>
        <v>0</v>
      </c>
    </row>
    <row r="72" spans="1:40" ht="15" customHeight="1">
      <c r="A72" s="6"/>
      <c r="B72" s="6"/>
      <c r="C72" s="35" t="s">
        <v>5039</v>
      </c>
      <c r="D72" s="855" t="str">
        <f>IF(CNGE_2026_M1_Secc1_Sub1!$D49="","",CNGE_2026_M1_Secc1_Sub1!$D49)</f>
        <v/>
      </c>
      <c r="E72" s="723"/>
      <c r="F72" s="723"/>
      <c r="G72" s="723"/>
      <c r="H72" s="723"/>
      <c r="I72" s="723"/>
      <c r="J72" s="723"/>
      <c r="K72" s="723"/>
      <c r="L72" s="723"/>
      <c r="M72" s="723"/>
      <c r="N72" s="723"/>
      <c r="O72" s="723"/>
      <c r="P72" s="723"/>
      <c r="Q72" s="723"/>
      <c r="R72" s="724"/>
      <c r="S72" s="804"/>
      <c r="T72" s="714"/>
      <c r="U72" s="714"/>
      <c r="V72" s="714"/>
      <c r="W72" s="714"/>
      <c r="X72" s="805"/>
      <c r="Y72" s="857"/>
      <c r="Z72" s="856"/>
      <c r="AA72" s="856"/>
      <c r="AB72" s="856"/>
      <c r="AC72" s="856"/>
      <c r="AD72" s="809"/>
      <c r="AH72" s="419">
        <f t="shared" si="0"/>
        <v>0</v>
      </c>
      <c r="AI72" s="290">
        <f t="shared" si="1"/>
        <v>0</v>
      </c>
      <c r="AJ72" s="293">
        <f t="shared" si="2"/>
        <v>0</v>
      </c>
      <c r="AK72" s="283" t="str">
        <f>IF(AJ72=0,"",
IF(SUM($AJ$64:AJ72)=1,AL72,
IF($AJ$184&gt;SUM($AJ$64:AJ72),_xlfn.CONCAT(", ",AL72),
IF($AJ$184=SUM($AJ$64:AJ72),_xlfn.CONCAT(" y ",AL72)))))</f>
        <v/>
      </c>
      <c r="AL72" s="120" t="s">
        <v>5141</v>
      </c>
      <c r="AM72" s="411">
        <f t="shared" si="3"/>
        <v>0</v>
      </c>
      <c r="AN72" s="533">
        <f t="shared" si="4"/>
        <v>0</v>
      </c>
    </row>
    <row r="73" spans="1:40" ht="15" customHeight="1">
      <c r="A73" s="6"/>
      <c r="B73" s="6"/>
      <c r="C73" s="35" t="s">
        <v>5040</v>
      </c>
      <c r="D73" s="855" t="str">
        <f>IF(CNGE_2026_M1_Secc1_Sub1!$D50="","",CNGE_2026_M1_Secc1_Sub1!$D50)</f>
        <v/>
      </c>
      <c r="E73" s="723"/>
      <c r="F73" s="723"/>
      <c r="G73" s="723"/>
      <c r="H73" s="723"/>
      <c r="I73" s="723"/>
      <c r="J73" s="723"/>
      <c r="K73" s="723"/>
      <c r="L73" s="723"/>
      <c r="M73" s="723"/>
      <c r="N73" s="723"/>
      <c r="O73" s="723"/>
      <c r="P73" s="723"/>
      <c r="Q73" s="723"/>
      <c r="R73" s="724"/>
      <c r="S73" s="804"/>
      <c r="T73" s="714"/>
      <c r="U73" s="714"/>
      <c r="V73" s="714"/>
      <c r="W73" s="714"/>
      <c r="X73" s="805"/>
      <c r="Y73" s="857"/>
      <c r="Z73" s="856"/>
      <c r="AA73" s="856"/>
      <c r="AB73" s="856"/>
      <c r="AC73" s="856"/>
      <c r="AD73" s="809"/>
      <c r="AH73" s="419">
        <f t="shared" si="0"/>
        <v>0</v>
      </c>
      <c r="AI73" s="290">
        <f t="shared" si="1"/>
        <v>0</v>
      </c>
      <c r="AJ73" s="293">
        <f t="shared" si="2"/>
        <v>0</v>
      </c>
      <c r="AK73" s="283" t="str">
        <f>IF(AJ73=0,"",
IF(SUM($AJ$64:AJ73)=1,AL73,
IF($AJ$184&gt;SUM($AJ$64:AJ73),_xlfn.CONCAT(", ",AL73),
IF($AJ$184=SUM($AJ$64:AJ73),_xlfn.CONCAT(" y ",AL73)))))</f>
        <v/>
      </c>
      <c r="AL73" s="120" t="s">
        <v>5143</v>
      </c>
      <c r="AM73" s="411">
        <f t="shared" si="3"/>
        <v>0</v>
      </c>
      <c r="AN73" s="533">
        <f t="shared" si="4"/>
        <v>0</v>
      </c>
    </row>
    <row r="74" spans="1:40" ht="15" customHeight="1">
      <c r="A74" s="6"/>
      <c r="B74" s="6"/>
      <c r="C74" s="106" t="s">
        <v>5042</v>
      </c>
      <c r="D74" s="855" t="str">
        <f>IF(CNGE_2026_M1_Secc1_Sub1!$D51="","",CNGE_2026_M1_Secc1_Sub1!$D51)</f>
        <v/>
      </c>
      <c r="E74" s="723"/>
      <c r="F74" s="723"/>
      <c r="G74" s="723"/>
      <c r="H74" s="723"/>
      <c r="I74" s="723"/>
      <c r="J74" s="723"/>
      <c r="K74" s="723"/>
      <c r="L74" s="723"/>
      <c r="M74" s="723"/>
      <c r="N74" s="723"/>
      <c r="O74" s="723"/>
      <c r="P74" s="723"/>
      <c r="Q74" s="723"/>
      <c r="R74" s="724"/>
      <c r="S74" s="804"/>
      <c r="T74" s="714"/>
      <c r="U74" s="714"/>
      <c r="V74" s="714"/>
      <c r="W74" s="714"/>
      <c r="X74" s="805"/>
      <c r="Y74" s="857"/>
      <c r="Z74" s="856"/>
      <c r="AA74" s="856"/>
      <c r="AB74" s="856"/>
      <c r="AC74" s="856"/>
      <c r="AD74" s="809"/>
      <c r="AH74" s="419">
        <f t="shared" si="0"/>
        <v>0</v>
      </c>
      <c r="AI74" s="290">
        <f t="shared" si="1"/>
        <v>0</v>
      </c>
      <c r="AJ74" s="293">
        <f t="shared" si="2"/>
        <v>0</v>
      </c>
      <c r="AK74" s="283" t="str">
        <f>IF(AJ74=0,"",
IF(SUM($AJ$64:AJ74)=1,AL74,
IF($AJ$184&gt;SUM($AJ$64:AJ74),_xlfn.CONCAT(", ",AL74),
IF($AJ$184=SUM($AJ$64:AJ74),_xlfn.CONCAT(" y ",AL74)))))</f>
        <v/>
      </c>
      <c r="AL74" s="120" t="s">
        <v>5145</v>
      </c>
      <c r="AM74" s="411">
        <f t="shared" si="3"/>
        <v>0</v>
      </c>
      <c r="AN74" s="533">
        <f t="shared" si="4"/>
        <v>0</v>
      </c>
    </row>
    <row r="75" spans="1:40" ht="15" customHeight="1">
      <c r="A75" s="6"/>
      <c r="B75" s="6"/>
      <c r="C75" s="106" t="s">
        <v>5043</v>
      </c>
      <c r="D75" s="855" t="str">
        <f>IF(CNGE_2026_M1_Secc1_Sub1!$D52="","",CNGE_2026_M1_Secc1_Sub1!$D52)</f>
        <v/>
      </c>
      <c r="E75" s="723"/>
      <c r="F75" s="723"/>
      <c r="G75" s="723"/>
      <c r="H75" s="723"/>
      <c r="I75" s="723"/>
      <c r="J75" s="723"/>
      <c r="K75" s="723"/>
      <c r="L75" s="723"/>
      <c r="M75" s="723"/>
      <c r="N75" s="723"/>
      <c r="O75" s="723"/>
      <c r="P75" s="723"/>
      <c r="Q75" s="723"/>
      <c r="R75" s="724"/>
      <c r="S75" s="804"/>
      <c r="T75" s="714"/>
      <c r="U75" s="714"/>
      <c r="V75" s="714"/>
      <c r="W75" s="714"/>
      <c r="X75" s="805"/>
      <c r="Y75" s="857"/>
      <c r="Z75" s="856"/>
      <c r="AA75" s="856"/>
      <c r="AB75" s="856"/>
      <c r="AC75" s="856"/>
      <c r="AD75" s="809"/>
      <c r="AH75" s="419">
        <f t="shared" si="0"/>
        <v>0</v>
      </c>
      <c r="AI75" s="290">
        <f t="shared" si="1"/>
        <v>0</v>
      </c>
      <c r="AJ75" s="293">
        <f t="shared" si="2"/>
        <v>0</v>
      </c>
      <c r="AK75" s="283" t="str">
        <f>IF(AJ75=0,"",
IF(SUM($AJ$64:AJ75)=1,AL75,
IF($AJ$184&gt;SUM($AJ$64:AJ75),_xlfn.CONCAT(", ",AL75),
IF($AJ$184=SUM($AJ$64:AJ75),_xlfn.CONCAT(" y ",AL75)))))</f>
        <v/>
      </c>
      <c r="AL75" s="120" t="s">
        <v>5147</v>
      </c>
      <c r="AM75" s="411">
        <f t="shared" si="3"/>
        <v>0</v>
      </c>
      <c r="AN75" s="533">
        <f t="shared" si="4"/>
        <v>0</v>
      </c>
    </row>
    <row r="76" spans="1:40" ht="15" customHeight="1">
      <c r="A76" s="6"/>
      <c r="B76" s="6"/>
      <c r="C76" s="35" t="s">
        <v>5044</v>
      </c>
      <c r="D76" s="855" t="str">
        <f>IF(CNGE_2026_M1_Secc1_Sub1!$D53="","",CNGE_2026_M1_Secc1_Sub1!$D53)</f>
        <v/>
      </c>
      <c r="E76" s="723"/>
      <c r="F76" s="723"/>
      <c r="G76" s="723"/>
      <c r="H76" s="723"/>
      <c r="I76" s="723"/>
      <c r="J76" s="723"/>
      <c r="K76" s="723"/>
      <c r="L76" s="723"/>
      <c r="M76" s="723"/>
      <c r="N76" s="723"/>
      <c r="O76" s="723"/>
      <c r="P76" s="723"/>
      <c r="Q76" s="723"/>
      <c r="R76" s="724"/>
      <c r="S76" s="804"/>
      <c r="T76" s="714"/>
      <c r="U76" s="714"/>
      <c r="V76" s="714"/>
      <c r="W76" s="714"/>
      <c r="X76" s="805"/>
      <c r="Y76" s="857"/>
      <c r="Z76" s="856"/>
      <c r="AA76" s="856"/>
      <c r="AB76" s="856"/>
      <c r="AC76" s="856"/>
      <c r="AD76" s="809"/>
      <c r="AH76" s="419">
        <f t="shared" si="0"/>
        <v>0</v>
      </c>
      <c r="AI76" s="290">
        <f t="shared" si="1"/>
        <v>0</v>
      </c>
      <c r="AJ76" s="293">
        <f t="shared" si="2"/>
        <v>0</v>
      </c>
      <c r="AK76" s="283" t="str">
        <f>IF(AJ76=0,"",
IF(SUM($AJ$64:AJ76)=1,AL76,
IF($AJ$184&gt;SUM($AJ$64:AJ76),_xlfn.CONCAT(", ",AL76),
IF($AJ$184=SUM($AJ$64:AJ76),_xlfn.CONCAT(" y ",AL76)))))</f>
        <v/>
      </c>
      <c r="AL76" s="120" t="s">
        <v>5149</v>
      </c>
      <c r="AM76" s="411">
        <f t="shared" si="3"/>
        <v>0</v>
      </c>
      <c r="AN76" s="533">
        <f t="shared" si="4"/>
        <v>0</v>
      </c>
    </row>
    <row r="77" spans="1:40" ht="15" customHeight="1">
      <c r="A77" s="6"/>
      <c r="B77" s="6"/>
      <c r="C77" s="35" t="s">
        <v>5045</v>
      </c>
      <c r="D77" s="855" t="str">
        <f>IF(CNGE_2026_M1_Secc1_Sub1!$D54="","",CNGE_2026_M1_Secc1_Sub1!$D54)</f>
        <v/>
      </c>
      <c r="E77" s="723"/>
      <c r="F77" s="723"/>
      <c r="G77" s="723"/>
      <c r="H77" s="723"/>
      <c r="I77" s="723"/>
      <c r="J77" s="723"/>
      <c r="K77" s="723"/>
      <c r="L77" s="723"/>
      <c r="M77" s="723"/>
      <c r="N77" s="723"/>
      <c r="O77" s="723"/>
      <c r="P77" s="723"/>
      <c r="Q77" s="723"/>
      <c r="R77" s="724"/>
      <c r="S77" s="804"/>
      <c r="T77" s="714"/>
      <c r="U77" s="714"/>
      <c r="V77" s="714"/>
      <c r="W77" s="714"/>
      <c r="X77" s="805"/>
      <c r="Y77" s="857"/>
      <c r="Z77" s="856"/>
      <c r="AA77" s="856"/>
      <c r="AB77" s="856"/>
      <c r="AC77" s="856"/>
      <c r="AD77" s="809"/>
      <c r="AH77" s="419">
        <f t="shared" si="0"/>
        <v>0</v>
      </c>
      <c r="AI77" s="290">
        <f t="shared" si="1"/>
        <v>0</v>
      </c>
      <c r="AJ77" s="293">
        <f t="shared" si="2"/>
        <v>0</v>
      </c>
      <c r="AK77" s="283" t="str">
        <f>IF(AJ77=0,"",
IF(SUM($AJ$64:AJ77)=1,AL77,
IF($AJ$184&gt;SUM($AJ$64:AJ77),_xlfn.CONCAT(", ",AL77),
IF($AJ$184=SUM($AJ$64:AJ77),_xlfn.CONCAT(" y ",AL77)))))</f>
        <v/>
      </c>
      <c r="AL77" s="120" t="s">
        <v>5151</v>
      </c>
      <c r="AM77" s="411">
        <f t="shared" si="3"/>
        <v>0</v>
      </c>
      <c r="AN77" s="533">
        <f t="shared" si="4"/>
        <v>0</v>
      </c>
    </row>
    <row r="78" spans="1:40" ht="15" customHeight="1">
      <c r="A78" s="6"/>
      <c r="B78" s="6"/>
      <c r="C78" s="35" t="s">
        <v>5046</v>
      </c>
      <c r="D78" s="855" t="str">
        <f>IF(CNGE_2026_M1_Secc1_Sub1!$D55="","",CNGE_2026_M1_Secc1_Sub1!$D55)</f>
        <v/>
      </c>
      <c r="E78" s="723"/>
      <c r="F78" s="723"/>
      <c r="G78" s="723"/>
      <c r="H78" s="723"/>
      <c r="I78" s="723"/>
      <c r="J78" s="723"/>
      <c r="K78" s="723"/>
      <c r="L78" s="723"/>
      <c r="M78" s="723"/>
      <c r="N78" s="723"/>
      <c r="O78" s="723"/>
      <c r="P78" s="723"/>
      <c r="Q78" s="723"/>
      <c r="R78" s="724"/>
      <c r="S78" s="804"/>
      <c r="T78" s="714"/>
      <c r="U78" s="714"/>
      <c r="V78" s="714"/>
      <c r="W78" s="714"/>
      <c r="X78" s="805"/>
      <c r="Y78" s="857"/>
      <c r="Z78" s="856"/>
      <c r="AA78" s="856"/>
      <c r="AB78" s="856"/>
      <c r="AC78" s="856"/>
      <c r="AD78" s="809"/>
      <c r="AH78" s="419">
        <f t="shared" si="0"/>
        <v>0</v>
      </c>
      <c r="AI78" s="290">
        <f t="shared" si="1"/>
        <v>0</v>
      </c>
      <c r="AJ78" s="293">
        <f t="shared" si="2"/>
        <v>0</v>
      </c>
      <c r="AK78" s="283" t="str">
        <f>IF(AJ78=0,"",
IF(SUM($AJ$64:AJ78)=1,AL78,
IF($AJ$184&gt;SUM($AJ$64:AJ78),_xlfn.CONCAT(", ",AL78),
IF($AJ$184=SUM($AJ$64:AJ78),_xlfn.CONCAT(" y ",AL78)))))</f>
        <v/>
      </c>
      <c r="AL78" s="120" t="s">
        <v>5153</v>
      </c>
      <c r="AM78" s="411">
        <f t="shared" si="3"/>
        <v>0</v>
      </c>
      <c r="AN78" s="533">
        <f t="shared" si="4"/>
        <v>0</v>
      </c>
    </row>
    <row r="79" spans="1:40" ht="15" customHeight="1">
      <c r="A79" s="6"/>
      <c r="B79" s="6"/>
      <c r="C79" s="35" t="s">
        <v>5047</v>
      </c>
      <c r="D79" s="855" t="str">
        <f>IF(CNGE_2026_M1_Secc1_Sub1!$D56="","",CNGE_2026_M1_Secc1_Sub1!$D56)</f>
        <v/>
      </c>
      <c r="E79" s="723"/>
      <c r="F79" s="723"/>
      <c r="G79" s="723"/>
      <c r="H79" s="723"/>
      <c r="I79" s="723"/>
      <c r="J79" s="723"/>
      <c r="K79" s="723"/>
      <c r="L79" s="723"/>
      <c r="M79" s="723"/>
      <c r="N79" s="723"/>
      <c r="O79" s="723"/>
      <c r="P79" s="723"/>
      <c r="Q79" s="723"/>
      <c r="R79" s="724"/>
      <c r="S79" s="804"/>
      <c r="T79" s="714"/>
      <c r="U79" s="714"/>
      <c r="V79" s="714"/>
      <c r="W79" s="714"/>
      <c r="X79" s="805"/>
      <c r="Y79" s="857"/>
      <c r="Z79" s="856"/>
      <c r="AA79" s="856"/>
      <c r="AB79" s="856"/>
      <c r="AC79" s="856"/>
      <c r="AD79" s="809"/>
      <c r="AH79" s="419">
        <f t="shared" si="0"/>
        <v>0</v>
      </c>
      <c r="AI79" s="290">
        <f t="shared" si="1"/>
        <v>0</v>
      </c>
      <c r="AJ79" s="293">
        <f t="shared" si="2"/>
        <v>0</v>
      </c>
      <c r="AK79" s="283" t="str">
        <f>IF(AJ79=0,"",
IF(SUM($AJ$64:AJ79)=1,AL79,
IF($AJ$184&gt;SUM($AJ$64:AJ79),_xlfn.CONCAT(", ",AL79),
IF($AJ$184=SUM($AJ$64:AJ79),_xlfn.CONCAT(" y ",AL79)))))</f>
        <v/>
      </c>
      <c r="AL79" s="120" t="s">
        <v>5155</v>
      </c>
      <c r="AM79" s="411">
        <f t="shared" si="3"/>
        <v>0</v>
      </c>
      <c r="AN79" s="533">
        <f t="shared" si="4"/>
        <v>0</v>
      </c>
    </row>
    <row r="80" spans="1:40" ht="15" customHeight="1">
      <c r="A80" s="6"/>
      <c r="B80" s="6"/>
      <c r="C80" s="35" t="s">
        <v>5048</v>
      </c>
      <c r="D80" s="855" t="str">
        <f>IF(CNGE_2026_M1_Secc1_Sub1!$D57="","",CNGE_2026_M1_Secc1_Sub1!$D57)</f>
        <v/>
      </c>
      <c r="E80" s="723"/>
      <c r="F80" s="723"/>
      <c r="G80" s="723"/>
      <c r="H80" s="723"/>
      <c r="I80" s="723"/>
      <c r="J80" s="723"/>
      <c r="K80" s="723"/>
      <c r="L80" s="723"/>
      <c r="M80" s="723"/>
      <c r="N80" s="723"/>
      <c r="O80" s="723"/>
      <c r="P80" s="723"/>
      <c r="Q80" s="723"/>
      <c r="R80" s="724"/>
      <c r="S80" s="804"/>
      <c r="T80" s="714"/>
      <c r="U80" s="714"/>
      <c r="V80" s="714"/>
      <c r="W80" s="714"/>
      <c r="X80" s="805"/>
      <c r="Y80" s="857"/>
      <c r="Z80" s="856"/>
      <c r="AA80" s="856"/>
      <c r="AB80" s="856"/>
      <c r="AC80" s="856"/>
      <c r="AD80" s="809"/>
      <c r="AH80" s="419">
        <f t="shared" si="0"/>
        <v>0</v>
      </c>
      <c r="AI80" s="290">
        <f t="shared" si="1"/>
        <v>0</v>
      </c>
      <c r="AJ80" s="293">
        <f t="shared" si="2"/>
        <v>0</v>
      </c>
      <c r="AK80" s="283" t="str">
        <f>IF(AJ80=0,"",
IF(SUM($AJ$64:AJ80)=1,AL80,
IF($AJ$184&gt;SUM($AJ$64:AJ80),_xlfn.CONCAT(", ",AL80),
IF($AJ$184=SUM($AJ$64:AJ80),_xlfn.CONCAT(" y ",AL80)))))</f>
        <v/>
      </c>
      <c r="AL80" s="120" t="s">
        <v>5157</v>
      </c>
      <c r="AM80" s="411">
        <f t="shared" si="3"/>
        <v>0</v>
      </c>
      <c r="AN80" s="533">
        <f t="shared" si="4"/>
        <v>0</v>
      </c>
    </row>
    <row r="81" spans="1:40" ht="15" customHeight="1">
      <c r="A81" s="6"/>
      <c r="B81" s="6"/>
      <c r="C81" s="35" t="s">
        <v>5049</v>
      </c>
      <c r="D81" s="855" t="str">
        <f>IF(CNGE_2026_M1_Secc1_Sub1!$D58="","",CNGE_2026_M1_Secc1_Sub1!$D58)</f>
        <v/>
      </c>
      <c r="E81" s="723"/>
      <c r="F81" s="723"/>
      <c r="G81" s="723"/>
      <c r="H81" s="723"/>
      <c r="I81" s="723"/>
      <c r="J81" s="723"/>
      <c r="K81" s="723"/>
      <c r="L81" s="723"/>
      <c r="M81" s="723"/>
      <c r="N81" s="723"/>
      <c r="O81" s="723"/>
      <c r="P81" s="723"/>
      <c r="Q81" s="723"/>
      <c r="R81" s="724"/>
      <c r="S81" s="804"/>
      <c r="T81" s="714"/>
      <c r="U81" s="714"/>
      <c r="V81" s="714"/>
      <c r="W81" s="714"/>
      <c r="X81" s="805"/>
      <c r="Y81" s="857"/>
      <c r="Z81" s="856"/>
      <c r="AA81" s="856"/>
      <c r="AB81" s="856"/>
      <c r="AC81" s="856"/>
      <c r="AD81" s="809"/>
      <c r="AH81" s="419">
        <f t="shared" si="0"/>
        <v>0</v>
      </c>
      <c r="AI81" s="290">
        <f t="shared" si="1"/>
        <v>0</v>
      </c>
      <c r="AJ81" s="293">
        <f t="shared" si="2"/>
        <v>0</v>
      </c>
      <c r="AK81" s="283" t="str">
        <f>IF(AJ81=0,"",
IF(SUM($AJ$64:AJ81)=1,AL81,
IF($AJ$184&gt;SUM($AJ$64:AJ81),_xlfn.CONCAT(", ",AL81),
IF($AJ$184=SUM($AJ$64:AJ81),_xlfn.CONCAT(" y ",AL81)))))</f>
        <v/>
      </c>
      <c r="AL81" s="120" t="s">
        <v>5159</v>
      </c>
      <c r="AM81" s="411">
        <f t="shared" si="3"/>
        <v>0</v>
      </c>
      <c r="AN81" s="533">
        <f t="shared" si="4"/>
        <v>0</v>
      </c>
    </row>
    <row r="82" spans="1:40" ht="15" customHeight="1">
      <c r="A82" s="6"/>
      <c r="B82" s="6"/>
      <c r="C82" s="35" t="s">
        <v>5050</v>
      </c>
      <c r="D82" s="855" t="str">
        <f>IF(CNGE_2026_M1_Secc1_Sub1!$D59="","",CNGE_2026_M1_Secc1_Sub1!$D59)</f>
        <v/>
      </c>
      <c r="E82" s="723"/>
      <c r="F82" s="723"/>
      <c r="G82" s="723"/>
      <c r="H82" s="723"/>
      <c r="I82" s="723"/>
      <c r="J82" s="723"/>
      <c r="K82" s="723"/>
      <c r="L82" s="723"/>
      <c r="M82" s="723"/>
      <c r="N82" s="723"/>
      <c r="O82" s="723"/>
      <c r="P82" s="723"/>
      <c r="Q82" s="723"/>
      <c r="R82" s="724"/>
      <c r="S82" s="804"/>
      <c r="T82" s="714"/>
      <c r="U82" s="714"/>
      <c r="V82" s="714"/>
      <c r="W82" s="714"/>
      <c r="X82" s="805"/>
      <c r="Y82" s="857"/>
      <c r="Z82" s="856"/>
      <c r="AA82" s="856"/>
      <c r="AB82" s="856"/>
      <c r="AC82" s="856"/>
      <c r="AD82" s="809"/>
      <c r="AH82" s="419">
        <f t="shared" si="0"/>
        <v>0</v>
      </c>
      <c r="AI82" s="290">
        <f t="shared" si="1"/>
        <v>0</v>
      </c>
      <c r="AJ82" s="293">
        <f t="shared" si="2"/>
        <v>0</v>
      </c>
      <c r="AK82" s="283" t="str">
        <f>IF(AJ82=0,"",
IF(SUM($AJ$64:AJ82)=1,AL82,
IF($AJ$184&gt;SUM($AJ$64:AJ82),_xlfn.CONCAT(", ",AL82),
IF($AJ$184=SUM($AJ$64:AJ82),_xlfn.CONCAT(" y ",AL82)))))</f>
        <v/>
      </c>
      <c r="AL82" s="120" t="s">
        <v>5161</v>
      </c>
      <c r="AM82" s="411">
        <f t="shared" si="3"/>
        <v>0</v>
      </c>
      <c r="AN82" s="533">
        <f t="shared" si="4"/>
        <v>0</v>
      </c>
    </row>
    <row r="83" spans="1:40" ht="15" customHeight="1">
      <c r="A83" s="6"/>
      <c r="B83" s="6"/>
      <c r="C83" s="35" t="s">
        <v>5051</v>
      </c>
      <c r="D83" s="855" t="str">
        <f>IF(CNGE_2026_M1_Secc1_Sub1!$D60="","",CNGE_2026_M1_Secc1_Sub1!$D60)</f>
        <v/>
      </c>
      <c r="E83" s="723"/>
      <c r="F83" s="723"/>
      <c r="G83" s="723"/>
      <c r="H83" s="723"/>
      <c r="I83" s="723"/>
      <c r="J83" s="723"/>
      <c r="K83" s="723"/>
      <c r="L83" s="723"/>
      <c r="M83" s="723"/>
      <c r="N83" s="723"/>
      <c r="O83" s="723"/>
      <c r="P83" s="723"/>
      <c r="Q83" s="723"/>
      <c r="R83" s="724"/>
      <c r="S83" s="804"/>
      <c r="T83" s="714"/>
      <c r="U83" s="714"/>
      <c r="V83" s="714"/>
      <c r="W83" s="714"/>
      <c r="X83" s="805"/>
      <c r="Y83" s="857"/>
      <c r="Z83" s="856"/>
      <c r="AA83" s="856"/>
      <c r="AB83" s="856"/>
      <c r="AC83" s="856"/>
      <c r="AD83" s="809"/>
      <c r="AH83" s="419">
        <f t="shared" si="0"/>
        <v>0</v>
      </c>
      <c r="AI83" s="290">
        <f t="shared" si="1"/>
        <v>0</v>
      </c>
      <c r="AJ83" s="293">
        <f t="shared" si="2"/>
        <v>0</v>
      </c>
      <c r="AK83" s="283" t="str">
        <f>IF(AJ83=0,"",
IF(SUM($AJ$64:AJ83)=1,AL83,
IF($AJ$184&gt;SUM($AJ$64:AJ83),_xlfn.CONCAT(", ",AL83),
IF($AJ$184=SUM($AJ$64:AJ83),_xlfn.CONCAT(" y ",AL83)))))</f>
        <v/>
      </c>
      <c r="AL83" s="120" t="s">
        <v>5163</v>
      </c>
      <c r="AM83" s="411">
        <f t="shared" si="3"/>
        <v>0</v>
      </c>
      <c r="AN83" s="533">
        <f t="shared" si="4"/>
        <v>0</v>
      </c>
    </row>
    <row r="84" spans="1:40" ht="15" customHeight="1">
      <c r="A84" s="6"/>
      <c r="B84" s="6"/>
      <c r="C84" s="35" t="s">
        <v>5052</v>
      </c>
      <c r="D84" s="855" t="str">
        <f>IF(CNGE_2026_M1_Secc1_Sub1!$D61="","",CNGE_2026_M1_Secc1_Sub1!$D61)</f>
        <v/>
      </c>
      <c r="E84" s="723"/>
      <c r="F84" s="723"/>
      <c r="G84" s="723"/>
      <c r="H84" s="723"/>
      <c r="I84" s="723"/>
      <c r="J84" s="723"/>
      <c r="K84" s="723"/>
      <c r="L84" s="723"/>
      <c r="M84" s="723"/>
      <c r="N84" s="723"/>
      <c r="O84" s="723"/>
      <c r="P84" s="723"/>
      <c r="Q84" s="723"/>
      <c r="R84" s="724"/>
      <c r="S84" s="804"/>
      <c r="T84" s="714"/>
      <c r="U84" s="714"/>
      <c r="V84" s="714"/>
      <c r="W84" s="714"/>
      <c r="X84" s="805"/>
      <c r="Y84" s="857"/>
      <c r="Z84" s="856"/>
      <c r="AA84" s="856"/>
      <c r="AB84" s="856"/>
      <c r="AC84" s="856"/>
      <c r="AD84" s="809"/>
      <c r="AH84" s="419">
        <f t="shared" si="0"/>
        <v>0</v>
      </c>
      <c r="AI84" s="290">
        <f t="shared" si="1"/>
        <v>0</v>
      </c>
      <c r="AJ84" s="293">
        <f t="shared" si="2"/>
        <v>0</v>
      </c>
      <c r="AK84" s="283" t="str">
        <f>IF(AJ84=0,"",
IF(SUM($AJ$64:AJ84)=1,AL84,
IF($AJ$184&gt;SUM($AJ$64:AJ84),_xlfn.CONCAT(", ",AL84),
IF($AJ$184=SUM($AJ$64:AJ84),_xlfn.CONCAT(" y ",AL84)))))</f>
        <v/>
      </c>
      <c r="AL84" s="120" t="s">
        <v>5165</v>
      </c>
      <c r="AM84" s="411">
        <f t="shared" si="3"/>
        <v>0</v>
      </c>
      <c r="AN84" s="533">
        <f t="shared" si="4"/>
        <v>0</v>
      </c>
    </row>
    <row r="85" spans="1:40" ht="15" customHeight="1">
      <c r="A85" s="6"/>
      <c r="B85" s="6"/>
      <c r="C85" s="35" t="s">
        <v>5053</v>
      </c>
      <c r="D85" s="855" t="str">
        <f>IF(CNGE_2026_M1_Secc1_Sub1!$D62="","",CNGE_2026_M1_Secc1_Sub1!$D62)</f>
        <v/>
      </c>
      <c r="E85" s="723"/>
      <c r="F85" s="723"/>
      <c r="G85" s="723"/>
      <c r="H85" s="723"/>
      <c r="I85" s="723"/>
      <c r="J85" s="723"/>
      <c r="K85" s="723"/>
      <c r="L85" s="723"/>
      <c r="M85" s="723"/>
      <c r="N85" s="723"/>
      <c r="O85" s="723"/>
      <c r="P85" s="723"/>
      <c r="Q85" s="723"/>
      <c r="R85" s="724"/>
      <c r="S85" s="804"/>
      <c r="T85" s="714"/>
      <c r="U85" s="714"/>
      <c r="V85" s="714"/>
      <c r="W85" s="714"/>
      <c r="X85" s="805"/>
      <c r="Y85" s="857"/>
      <c r="Z85" s="856"/>
      <c r="AA85" s="856"/>
      <c r="AB85" s="856"/>
      <c r="AC85" s="856"/>
      <c r="AD85" s="809"/>
      <c r="AH85" s="419">
        <f t="shared" si="0"/>
        <v>0</v>
      </c>
      <c r="AI85" s="290">
        <f t="shared" si="1"/>
        <v>0</v>
      </c>
      <c r="AJ85" s="293">
        <f t="shared" si="2"/>
        <v>0</v>
      </c>
      <c r="AK85" s="283" t="str">
        <f>IF(AJ85=0,"",
IF(SUM($AJ$64:AJ85)=1,AL85,
IF($AJ$184&gt;SUM($AJ$64:AJ85),_xlfn.CONCAT(", ",AL85),
IF($AJ$184=SUM($AJ$64:AJ85),_xlfn.CONCAT(" y ",AL85)))))</f>
        <v/>
      </c>
      <c r="AL85" s="120" t="s">
        <v>5167</v>
      </c>
      <c r="AM85" s="411">
        <f t="shared" si="3"/>
        <v>0</v>
      </c>
      <c r="AN85" s="533">
        <f t="shared" si="4"/>
        <v>0</v>
      </c>
    </row>
    <row r="86" spans="1:40" ht="15" customHeight="1">
      <c r="A86" s="6"/>
      <c r="B86" s="6"/>
      <c r="C86" s="35" t="s">
        <v>5054</v>
      </c>
      <c r="D86" s="855" t="str">
        <f>IF(CNGE_2026_M1_Secc1_Sub1!$D63="","",CNGE_2026_M1_Secc1_Sub1!$D63)</f>
        <v/>
      </c>
      <c r="E86" s="723"/>
      <c r="F86" s="723"/>
      <c r="G86" s="723"/>
      <c r="H86" s="723"/>
      <c r="I86" s="723"/>
      <c r="J86" s="723"/>
      <c r="K86" s="723"/>
      <c r="L86" s="723"/>
      <c r="M86" s="723"/>
      <c r="N86" s="723"/>
      <c r="O86" s="723"/>
      <c r="P86" s="723"/>
      <c r="Q86" s="723"/>
      <c r="R86" s="724"/>
      <c r="S86" s="804"/>
      <c r="T86" s="714"/>
      <c r="U86" s="714"/>
      <c r="V86" s="714"/>
      <c r="W86" s="714"/>
      <c r="X86" s="805"/>
      <c r="Y86" s="857"/>
      <c r="Z86" s="856"/>
      <c r="AA86" s="856"/>
      <c r="AB86" s="856"/>
      <c r="AC86" s="856"/>
      <c r="AD86" s="809"/>
      <c r="AH86" s="419">
        <f t="shared" si="0"/>
        <v>0</v>
      </c>
      <c r="AI86" s="290">
        <f t="shared" si="1"/>
        <v>0</v>
      </c>
      <c r="AJ86" s="293">
        <f t="shared" si="2"/>
        <v>0</v>
      </c>
      <c r="AK86" s="283" t="str">
        <f>IF(AJ86=0,"",
IF(SUM($AJ$64:AJ86)=1,AL86,
IF($AJ$184&gt;SUM($AJ$64:AJ86),_xlfn.CONCAT(", ",AL86),
IF($AJ$184=SUM($AJ$64:AJ86),_xlfn.CONCAT(" y ",AL86)))))</f>
        <v/>
      </c>
      <c r="AL86" s="120" t="s">
        <v>5169</v>
      </c>
      <c r="AM86" s="411">
        <f t="shared" si="3"/>
        <v>0</v>
      </c>
      <c r="AN86" s="533">
        <f t="shared" si="4"/>
        <v>0</v>
      </c>
    </row>
    <row r="87" spans="1:40" ht="15" customHeight="1">
      <c r="A87" s="6"/>
      <c r="B87" s="6"/>
      <c r="C87" s="35" t="s">
        <v>5055</v>
      </c>
      <c r="D87" s="855" t="str">
        <f>IF(CNGE_2026_M1_Secc1_Sub1!$D64="","",CNGE_2026_M1_Secc1_Sub1!$D64)</f>
        <v/>
      </c>
      <c r="E87" s="723"/>
      <c r="F87" s="723"/>
      <c r="G87" s="723"/>
      <c r="H87" s="723"/>
      <c r="I87" s="723"/>
      <c r="J87" s="723"/>
      <c r="K87" s="723"/>
      <c r="L87" s="723"/>
      <c r="M87" s="723"/>
      <c r="N87" s="723"/>
      <c r="O87" s="723"/>
      <c r="P87" s="723"/>
      <c r="Q87" s="723"/>
      <c r="R87" s="724"/>
      <c r="S87" s="804"/>
      <c r="T87" s="714"/>
      <c r="U87" s="714"/>
      <c r="V87" s="714"/>
      <c r="W87" s="714"/>
      <c r="X87" s="805"/>
      <c r="Y87" s="857"/>
      <c r="Z87" s="856"/>
      <c r="AA87" s="856"/>
      <c r="AB87" s="856"/>
      <c r="AC87" s="856"/>
      <c r="AD87" s="809"/>
      <c r="AH87" s="419">
        <f t="shared" si="0"/>
        <v>0</v>
      </c>
      <c r="AI87" s="290">
        <f t="shared" si="1"/>
        <v>0</v>
      </c>
      <c r="AJ87" s="293">
        <f t="shared" si="2"/>
        <v>0</v>
      </c>
      <c r="AK87" s="283" t="str">
        <f>IF(AJ87=0,"",
IF(SUM($AJ$64:AJ87)=1,AL87,
IF($AJ$184&gt;SUM($AJ$64:AJ87),_xlfn.CONCAT(", ",AL87),
IF($AJ$184=SUM($AJ$64:AJ87),_xlfn.CONCAT(" y ",AL87)))))</f>
        <v/>
      </c>
      <c r="AL87" s="120" t="s">
        <v>5171</v>
      </c>
      <c r="AM87" s="411">
        <f t="shared" si="3"/>
        <v>0</v>
      </c>
      <c r="AN87" s="533">
        <f t="shared" si="4"/>
        <v>0</v>
      </c>
    </row>
    <row r="88" spans="1:40" ht="15" customHeight="1">
      <c r="A88" s="6"/>
      <c r="B88" s="6"/>
      <c r="C88" s="35" t="s">
        <v>5056</v>
      </c>
      <c r="D88" s="855" t="str">
        <f>IF(CNGE_2026_M1_Secc1_Sub1!$D65="","",CNGE_2026_M1_Secc1_Sub1!$D65)</f>
        <v/>
      </c>
      <c r="E88" s="723"/>
      <c r="F88" s="723"/>
      <c r="G88" s="723"/>
      <c r="H88" s="723"/>
      <c r="I88" s="723"/>
      <c r="J88" s="723"/>
      <c r="K88" s="723"/>
      <c r="L88" s="723"/>
      <c r="M88" s="723"/>
      <c r="N88" s="723"/>
      <c r="O88" s="723"/>
      <c r="P88" s="723"/>
      <c r="Q88" s="723"/>
      <c r="R88" s="724"/>
      <c r="S88" s="804"/>
      <c r="T88" s="714"/>
      <c r="U88" s="714"/>
      <c r="V88" s="714"/>
      <c r="W88" s="714"/>
      <c r="X88" s="805"/>
      <c r="Y88" s="857"/>
      <c r="Z88" s="856"/>
      <c r="AA88" s="856"/>
      <c r="AB88" s="856"/>
      <c r="AC88" s="856"/>
      <c r="AD88" s="809"/>
      <c r="AH88" s="419">
        <f t="shared" si="0"/>
        <v>0</v>
      </c>
      <c r="AI88" s="290">
        <f t="shared" si="1"/>
        <v>0</v>
      </c>
      <c r="AJ88" s="293">
        <f t="shared" si="2"/>
        <v>0</v>
      </c>
      <c r="AK88" s="283" t="str">
        <f>IF(AJ88=0,"",
IF(SUM($AJ$64:AJ88)=1,AL88,
IF($AJ$184&gt;SUM($AJ$64:AJ88),_xlfn.CONCAT(", ",AL88),
IF($AJ$184=SUM($AJ$64:AJ88),_xlfn.CONCAT(" y ",AL88)))))</f>
        <v/>
      </c>
      <c r="AL88" s="120" t="s">
        <v>5173</v>
      </c>
      <c r="AM88" s="411">
        <f t="shared" si="3"/>
        <v>0</v>
      </c>
      <c r="AN88" s="533">
        <f t="shared" si="4"/>
        <v>0</v>
      </c>
    </row>
    <row r="89" spans="1:40" ht="15" customHeight="1">
      <c r="A89" s="6"/>
      <c r="B89" s="6"/>
      <c r="C89" s="35" t="s">
        <v>5057</v>
      </c>
      <c r="D89" s="855" t="str">
        <f>IF(CNGE_2026_M1_Secc1_Sub1!$D66="","",CNGE_2026_M1_Secc1_Sub1!$D66)</f>
        <v/>
      </c>
      <c r="E89" s="723"/>
      <c r="F89" s="723"/>
      <c r="G89" s="723"/>
      <c r="H89" s="723"/>
      <c r="I89" s="723"/>
      <c r="J89" s="723"/>
      <c r="K89" s="723"/>
      <c r="L89" s="723"/>
      <c r="M89" s="723"/>
      <c r="N89" s="723"/>
      <c r="O89" s="723"/>
      <c r="P89" s="723"/>
      <c r="Q89" s="723"/>
      <c r="R89" s="724"/>
      <c r="S89" s="804"/>
      <c r="T89" s="714"/>
      <c r="U89" s="714"/>
      <c r="V89" s="714"/>
      <c r="W89" s="714"/>
      <c r="X89" s="805"/>
      <c r="Y89" s="857"/>
      <c r="Z89" s="856"/>
      <c r="AA89" s="856"/>
      <c r="AB89" s="856"/>
      <c r="AC89" s="856"/>
      <c r="AD89" s="809"/>
      <c r="AH89" s="419">
        <f t="shared" si="0"/>
        <v>0</v>
      </c>
      <c r="AI89" s="290">
        <f t="shared" si="1"/>
        <v>0</v>
      </c>
      <c r="AJ89" s="293">
        <f t="shared" si="2"/>
        <v>0</v>
      </c>
      <c r="AK89" s="283" t="str">
        <f>IF(AJ89=0,"",
IF(SUM($AJ$64:AJ89)=1,AL89,
IF($AJ$184&gt;SUM($AJ$64:AJ89),_xlfn.CONCAT(", ",AL89),
IF($AJ$184=SUM($AJ$64:AJ89),_xlfn.CONCAT(" y ",AL89)))))</f>
        <v/>
      </c>
      <c r="AL89" s="120" t="s">
        <v>5175</v>
      </c>
      <c r="AM89" s="411">
        <f t="shared" si="3"/>
        <v>0</v>
      </c>
      <c r="AN89" s="533">
        <f t="shared" si="4"/>
        <v>0</v>
      </c>
    </row>
    <row r="90" spans="1:40" ht="15" customHeight="1">
      <c r="A90" s="6"/>
      <c r="B90" s="6"/>
      <c r="C90" s="35" t="s">
        <v>5058</v>
      </c>
      <c r="D90" s="855" t="str">
        <f>IF(CNGE_2026_M1_Secc1_Sub1!$D67="","",CNGE_2026_M1_Secc1_Sub1!$D67)</f>
        <v/>
      </c>
      <c r="E90" s="723"/>
      <c r="F90" s="723"/>
      <c r="G90" s="723"/>
      <c r="H90" s="723"/>
      <c r="I90" s="723"/>
      <c r="J90" s="723"/>
      <c r="K90" s="723"/>
      <c r="L90" s="723"/>
      <c r="M90" s="723"/>
      <c r="N90" s="723"/>
      <c r="O90" s="723"/>
      <c r="P90" s="723"/>
      <c r="Q90" s="723"/>
      <c r="R90" s="724"/>
      <c r="S90" s="804"/>
      <c r="T90" s="714"/>
      <c r="U90" s="714"/>
      <c r="V90" s="714"/>
      <c r="W90" s="714"/>
      <c r="X90" s="805"/>
      <c r="Y90" s="857"/>
      <c r="Z90" s="856"/>
      <c r="AA90" s="856"/>
      <c r="AB90" s="856"/>
      <c r="AC90" s="856"/>
      <c r="AD90" s="809"/>
      <c r="AH90" s="419">
        <f t="shared" si="0"/>
        <v>0</v>
      </c>
      <c r="AI90" s="290">
        <f t="shared" si="1"/>
        <v>0</v>
      </c>
      <c r="AJ90" s="293">
        <f t="shared" si="2"/>
        <v>0</v>
      </c>
      <c r="AK90" s="283" t="str">
        <f>IF(AJ90=0,"",
IF(SUM($AJ$64:AJ90)=1,AL90,
IF($AJ$184&gt;SUM($AJ$64:AJ90),_xlfn.CONCAT(", ",AL90),
IF($AJ$184=SUM($AJ$64:AJ90),_xlfn.CONCAT(" y ",AL90)))))</f>
        <v/>
      </c>
      <c r="AL90" s="120" t="s">
        <v>5177</v>
      </c>
      <c r="AM90" s="411">
        <f t="shared" si="3"/>
        <v>0</v>
      </c>
      <c r="AN90" s="533">
        <f t="shared" si="4"/>
        <v>0</v>
      </c>
    </row>
    <row r="91" spans="1:40" ht="15" customHeight="1">
      <c r="A91" s="6"/>
      <c r="B91" s="6"/>
      <c r="C91" s="35" t="s">
        <v>5059</v>
      </c>
      <c r="D91" s="855" t="str">
        <f>IF(CNGE_2026_M1_Secc1_Sub1!$D68="","",CNGE_2026_M1_Secc1_Sub1!$D68)</f>
        <v/>
      </c>
      <c r="E91" s="723"/>
      <c r="F91" s="723"/>
      <c r="G91" s="723"/>
      <c r="H91" s="723"/>
      <c r="I91" s="723"/>
      <c r="J91" s="723"/>
      <c r="K91" s="723"/>
      <c r="L91" s="723"/>
      <c r="M91" s="723"/>
      <c r="N91" s="723"/>
      <c r="O91" s="723"/>
      <c r="P91" s="723"/>
      <c r="Q91" s="723"/>
      <c r="R91" s="724"/>
      <c r="S91" s="804"/>
      <c r="T91" s="714"/>
      <c r="U91" s="714"/>
      <c r="V91" s="714"/>
      <c r="W91" s="714"/>
      <c r="X91" s="805"/>
      <c r="Y91" s="857"/>
      <c r="Z91" s="856"/>
      <c r="AA91" s="856"/>
      <c r="AB91" s="856"/>
      <c r="AC91" s="856"/>
      <c r="AD91" s="809"/>
      <c r="AH91" s="419">
        <f t="shared" si="0"/>
        <v>0</v>
      </c>
      <c r="AI91" s="290">
        <f t="shared" si="1"/>
        <v>0</v>
      </c>
      <c r="AJ91" s="293">
        <f t="shared" si="2"/>
        <v>0</v>
      </c>
      <c r="AK91" s="283" t="str">
        <f>IF(AJ91=0,"",
IF(SUM($AJ$64:AJ91)=1,AL91,
IF($AJ$184&gt;SUM($AJ$64:AJ91),_xlfn.CONCAT(", ",AL91),
IF($AJ$184=SUM($AJ$64:AJ91),_xlfn.CONCAT(" y ",AL91)))))</f>
        <v/>
      </c>
      <c r="AL91" s="120" t="s">
        <v>5179</v>
      </c>
      <c r="AM91" s="411">
        <f t="shared" si="3"/>
        <v>0</v>
      </c>
      <c r="AN91" s="533">
        <f t="shared" si="4"/>
        <v>0</v>
      </c>
    </row>
    <row r="92" spans="1:40" ht="15" customHeight="1">
      <c r="A92" s="6"/>
      <c r="B92" s="6"/>
      <c r="C92" s="35" t="s">
        <v>5060</v>
      </c>
      <c r="D92" s="855" t="str">
        <f>IF(CNGE_2026_M1_Secc1_Sub1!$D69="","",CNGE_2026_M1_Secc1_Sub1!$D69)</f>
        <v/>
      </c>
      <c r="E92" s="723"/>
      <c r="F92" s="723"/>
      <c r="G92" s="723"/>
      <c r="H92" s="723"/>
      <c r="I92" s="723"/>
      <c r="J92" s="723"/>
      <c r="K92" s="723"/>
      <c r="L92" s="723"/>
      <c r="M92" s="723"/>
      <c r="N92" s="723"/>
      <c r="O92" s="723"/>
      <c r="P92" s="723"/>
      <c r="Q92" s="723"/>
      <c r="R92" s="724"/>
      <c r="S92" s="804"/>
      <c r="T92" s="714"/>
      <c r="U92" s="714"/>
      <c r="V92" s="714"/>
      <c r="W92" s="714"/>
      <c r="X92" s="805"/>
      <c r="Y92" s="857"/>
      <c r="Z92" s="856"/>
      <c r="AA92" s="856"/>
      <c r="AB92" s="856"/>
      <c r="AC92" s="856"/>
      <c r="AD92" s="809"/>
      <c r="AH92" s="419">
        <f t="shared" si="0"/>
        <v>0</v>
      </c>
      <c r="AI92" s="290">
        <f t="shared" si="1"/>
        <v>0</v>
      </c>
      <c r="AJ92" s="293">
        <f t="shared" si="2"/>
        <v>0</v>
      </c>
      <c r="AK92" s="283" t="str">
        <f>IF(AJ92=0,"",
IF(SUM($AJ$64:AJ92)=1,AL92,
IF($AJ$184&gt;SUM($AJ$64:AJ92),_xlfn.CONCAT(", ",AL92),
IF($AJ$184=SUM($AJ$64:AJ92),_xlfn.CONCAT(" y ",AL92)))))</f>
        <v/>
      </c>
      <c r="AL92" s="120" t="s">
        <v>5181</v>
      </c>
      <c r="AM92" s="411">
        <f t="shared" si="3"/>
        <v>0</v>
      </c>
      <c r="AN92" s="533">
        <f t="shared" si="4"/>
        <v>0</v>
      </c>
    </row>
    <row r="93" spans="1:40" ht="15" customHeight="1">
      <c r="A93" s="6"/>
      <c r="B93" s="6"/>
      <c r="C93" s="35" t="s">
        <v>5061</v>
      </c>
      <c r="D93" s="855" t="str">
        <f>IF(CNGE_2026_M1_Secc1_Sub1!$D70="","",CNGE_2026_M1_Secc1_Sub1!$D70)</f>
        <v/>
      </c>
      <c r="E93" s="723"/>
      <c r="F93" s="723"/>
      <c r="G93" s="723"/>
      <c r="H93" s="723"/>
      <c r="I93" s="723"/>
      <c r="J93" s="723"/>
      <c r="K93" s="723"/>
      <c r="L93" s="723"/>
      <c r="M93" s="723"/>
      <c r="N93" s="723"/>
      <c r="O93" s="723"/>
      <c r="P93" s="723"/>
      <c r="Q93" s="723"/>
      <c r="R93" s="724"/>
      <c r="S93" s="804"/>
      <c r="T93" s="714"/>
      <c r="U93" s="714"/>
      <c r="V93" s="714"/>
      <c r="W93" s="714"/>
      <c r="X93" s="805"/>
      <c r="Y93" s="857"/>
      <c r="Z93" s="856"/>
      <c r="AA93" s="856"/>
      <c r="AB93" s="856"/>
      <c r="AC93" s="856"/>
      <c r="AD93" s="809"/>
      <c r="AH93" s="419">
        <f t="shared" si="0"/>
        <v>0</v>
      </c>
      <c r="AI93" s="290">
        <f t="shared" si="1"/>
        <v>0</v>
      </c>
      <c r="AJ93" s="293">
        <f t="shared" si="2"/>
        <v>0</v>
      </c>
      <c r="AK93" s="283" t="str">
        <f>IF(AJ93=0,"",
IF(SUM($AJ$64:AJ93)=1,AL93,
IF($AJ$184&gt;SUM($AJ$64:AJ93),_xlfn.CONCAT(", ",AL93),
IF($AJ$184=SUM($AJ$64:AJ93),_xlfn.CONCAT(" y ",AL93)))))</f>
        <v/>
      </c>
      <c r="AL93" s="120" t="s">
        <v>5183</v>
      </c>
      <c r="AM93" s="411">
        <f t="shared" si="3"/>
        <v>0</v>
      </c>
      <c r="AN93" s="533">
        <f t="shared" si="4"/>
        <v>0</v>
      </c>
    </row>
    <row r="94" spans="1:40" ht="15" customHeight="1">
      <c r="A94" s="6"/>
      <c r="B94" s="6"/>
      <c r="C94" s="35" t="s">
        <v>5062</v>
      </c>
      <c r="D94" s="855" t="str">
        <f>IF(CNGE_2026_M1_Secc1_Sub1!$D71="","",CNGE_2026_M1_Secc1_Sub1!$D71)</f>
        <v/>
      </c>
      <c r="E94" s="723"/>
      <c r="F94" s="723"/>
      <c r="G94" s="723"/>
      <c r="H94" s="723"/>
      <c r="I94" s="723"/>
      <c r="J94" s="723"/>
      <c r="K94" s="723"/>
      <c r="L94" s="723"/>
      <c r="M94" s="723"/>
      <c r="N94" s="723"/>
      <c r="O94" s="723"/>
      <c r="P94" s="723"/>
      <c r="Q94" s="723"/>
      <c r="R94" s="724"/>
      <c r="S94" s="804"/>
      <c r="T94" s="714"/>
      <c r="U94" s="714"/>
      <c r="V94" s="714"/>
      <c r="W94" s="714"/>
      <c r="X94" s="805"/>
      <c r="Y94" s="857"/>
      <c r="Z94" s="856"/>
      <c r="AA94" s="856"/>
      <c r="AB94" s="856"/>
      <c r="AC94" s="856"/>
      <c r="AD94" s="809"/>
      <c r="AH94" s="419">
        <f t="shared" si="0"/>
        <v>0</v>
      </c>
      <c r="AI94" s="290">
        <f t="shared" si="1"/>
        <v>0</v>
      </c>
      <c r="AJ94" s="293">
        <f t="shared" si="2"/>
        <v>0</v>
      </c>
      <c r="AK94" s="283" t="str">
        <f>IF(AJ94=0,"",
IF(SUM($AJ$64:AJ94)=1,AL94,
IF($AJ$184&gt;SUM($AJ$64:AJ94),_xlfn.CONCAT(", ",AL94),
IF($AJ$184=SUM($AJ$64:AJ94),_xlfn.CONCAT(" y ",AL94)))))</f>
        <v/>
      </c>
      <c r="AL94" s="120" t="s">
        <v>5185</v>
      </c>
      <c r="AM94" s="411">
        <f t="shared" si="3"/>
        <v>0</v>
      </c>
      <c r="AN94" s="533">
        <f t="shared" si="4"/>
        <v>0</v>
      </c>
    </row>
    <row r="95" spans="1:40" ht="15" customHeight="1">
      <c r="A95" s="6"/>
      <c r="B95" s="6"/>
      <c r="C95" s="35" t="s">
        <v>5063</v>
      </c>
      <c r="D95" s="855" t="str">
        <f>IF(CNGE_2026_M1_Secc1_Sub1!$D72="","",CNGE_2026_M1_Secc1_Sub1!$D72)</f>
        <v/>
      </c>
      <c r="E95" s="723"/>
      <c r="F95" s="723"/>
      <c r="G95" s="723"/>
      <c r="H95" s="723"/>
      <c r="I95" s="723"/>
      <c r="J95" s="723"/>
      <c r="K95" s="723"/>
      <c r="L95" s="723"/>
      <c r="M95" s="723"/>
      <c r="N95" s="723"/>
      <c r="O95" s="723"/>
      <c r="P95" s="723"/>
      <c r="Q95" s="723"/>
      <c r="R95" s="724"/>
      <c r="S95" s="804"/>
      <c r="T95" s="714"/>
      <c r="U95" s="714"/>
      <c r="V95" s="714"/>
      <c r="W95" s="714"/>
      <c r="X95" s="805"/>
      <c r="Y95" s="857"/>
      <c r="Z95" s="856"/>
      <c r="AA95" s="856"/>
      <c r="AB95" s="856"/>
      <c r="AC95" s="856"/>
      <c r="AD95" s="809"/>
      <c r="AH95" s="419">
        <f t="shared" si="0"/>
        <v>0</v>
      </c>
      <c r="AI95" s="290">
        <f t="shared" si="1"/>
        <v>0</v>
      </c>
      <c r="AJ95" s="293">
        <f t="shared" si="2"/>
        <v>0</v>
      </c>
      <c r="AK95" s="283" t="str">
        <f>IF(AJ95=0,"",
IF(SUM($AJ$64:AJ95)=1,AL95,
IF($AJ$184&gt;SUM($AJ$64:AJ95),_xlfn.CONCAT(", ",AL95),
IF($AJ$184=SUM($AJ$64:AJ95),_xlfn.CONCAT(" y ",AL95)))))</f>
        <v/>
      </c>
      <c r="AL95" s="120" t="s">
        <v>5186</v>
      </c>
      <c r="AM95" s="411">
        <f t="shared" si="3"/>
        <v>0</v>
      </c>
      <c r="AN95" s="533">
        <f t="shared" si="4"/>
        <v>0</v>
      </c>
    </row>
    <row r="96" spans="1:40" ht="15" customHeight="1">
      <c r="A96" s="6"/>
      <c r="B96" s="6"/>
      <c r="C96" s="35" t="s">
        <v>5064</v>
      </c>
      <c r="D96" s="855" t="str">
        <f>IF(CNGE_2026_M1_Secc1_Sub1!$D73="","",CNGE_2026_M1_Secc1_Sub1!$D73)</f>
        <v/>
      </c>
      <c r="E96" s="723"/>
      <c r="F96" s="723"/>
      <c r="G96" s="723"/>
      <c r="H96" s="723"/>
      <c r="I96" s="723"/>
      <c r="J96" s="723"/>
      <c r="K96" s="723"/>
      <c r="L96" s="723"/>
      <c r="M96" s="723"/>
      <c r="N96" s="723"/>
      <c r="O96" s="723"/>
      <c r="P96" s="723"/>
      <c r="Q96" s="723"/>
      <c r="R96" s="724"/>
      <c r="S96" s="804"/>
      <c r="T96" s="714"/>
      <c r="U96" s="714"/>
      <c r="V96" s="714"/>
      <c r="W96" s="714"/>
      <c r="X96" s="805"/>
      <c r="Y96" s="857"/>
      <c r="Z96" s="856"/>
      <c r="AA96" s="856"/>
      <c r="AB96" s="856"/>
      <c r="AC96" s="856"/>
      <c r="AD96" s="809"/>
      <c r="AH96" s="419">
        <f t="shared" si="0"/>
        <v>0</v>
      </c>
      <c r="AI96" s="290">
        <f t="shared" si="1"/>
        <v>0</v>
      </c>
      <c r="AJ96" s="293">
        <f t="shared" si="2"/>
        <v>0</v>
      </c>
      <c r="AK96" s="283" t="str">
        <f>IF(AJ96=0,"",
IF(SUM($AJ$64:AJ96)=1,AL96,
IF($AJ$184&gt;SUM($AJ$64:AJ96),_xlfn.CONCAT(", ",AL96),
IF($AJ$184=SUM($AJ$64:AJ96),_xlfn.CONCAT(" y ",AL96)))))</f>
        <v/>
      </c>
      <c r="AL96" s="120" t="s">
        <v>5187</v>
      </c>
      <c r="AM96" s="411">
        <f t="shared" si="3"/>
        <v>0</v>
      </c>
      <c r="AN96" s="533">
        <f t="shared" si="4"/>
        <v>0</v>
      </c>
    </row>
    <row r="97" spans="1:40" ht="15" customHeight="1">
      <c r="A97" s="6"/>
      <c r="B97" s="6"/>
      <c r="C97" s="35" t="s">
        <v>5065</v>
      </c>
      <c r="D97" s="855" t="str">
        <f>IF(CNGE_2026_M1_Secc1_Sub1!$D74="","",CNGE_2026_M1_Secc1_Sub1!$D74)</f>
        <v/>
      </c>
      <c r="E97" s="723"/>
      <c r="F97" s="723"/>
      <c r="G97" s="723"/>
      <c r="H97" s="723"/>
      <c r="I97" s="723"/>
      <c r="J97" s="723"/>
      <c r="K97" s="723"/>
      <c r="L97" s="723"/>
      <c r="M97" s="723"/>
      <c r="N97" s="723"/>
      <c r="O97" s="723"/>
      <c r="P97" s="723"/>
      <c r="Q97" s="723"/>
      <c r="R97" s="724"/>
      <c r="S97" s="804"/>
      <c r="T97" s="714"/>
      <c r="U97" s="714"/>
      <c r="V97" s="714"/>
      <c r="W97" s="714"/>
      <c r="X97" s="805"/>
      <c r="Y97" s="857"/>
      <c r="Z97" s="856"/>
      <c r="AA97" s="856"/>
      <c r="AB97" s="856"/>
      <c r="AC97" s="856"/>
      <c r="AD97" s="809"/>
      <c r="AH97" s="419">
        <f t="shared" si="0"/>
        <v>0</v>
      </c>
      <c r="AI97" s="290">
        <f t="shared" si="1"/>
        <v>0</v>
      </c>
      <c r="AJ97" s="293">
        <f t="shared" si="2"/>
        <v>0</v>
      </c>
      <c r="AK97" s="283" t="str">
        <f>IF(AJ97=0,"",
IF(SUM($AJ$64:AJ97)=1,AL97,
IF($AJ$184&gt;SUM($AJ$64:AJ97),_xlfn.CONCAT(", ",AL97),
IF($AJ$184=SUM($AJ$64:AJ97),_xlfn.CONCAT(" y ",AL97)))))</f>
        <v/>
      </c>
      <c r="AL97" s="120" t="s">
        <v>5188</v>
      </c>
      <c r="AM97" s="411">
        <f t="shared" si="3"/>
        <v>0</v>
      </c>
      <c r="AN97" s="533">
        <f t="shared" si="4"/>
        <v>0</v>
      </c>
    </row>
    <row r="98" spans="1:40" ht="15" customHeight="1">
      <c r="A98" s="6"/>
      <c r="B98" s="6"/>
      <c r="C98" s="35" t="s">
        <v>5066</v>
      </c>
      <c r="D98" s="855" t="str">
        <f>IF(CNGE_2026_M1_Secc1_Sub1!$D75="","",CNGE_2026_M1_Secc1_Sub1!$D75)</f>
        <v/>
      </c>
      <c r="E98" s="723"/>
      <c r="F98" s="723"/>
      <c r="G98" s="723"/>
      <c r="H98" s="723"/>
      <c r="I98" s="723"/>
      <c r="J98" s="723"/>
      <c r="K98" s="723"/>
      <c r="L98" s="723"/>
      <c r="M98" s="723"/>
      <c r="N98" s="723"/>
      <c r="O98" s="723"/>
      <c r="P98" s="723"/>
      <c r="Q98" s="723"/>
      <c r="R98" s="724"/>
      <c r="S98" s="804"/>
      <c r="T98" s="714"/>
      <c r="U98" s="714"/>
      <c r="V98" s="714"/>
      <c r="W98" s="714"/>
      <c r="X98" s="805"/>
      <c r="Y98" s="857"/>
      <c r="Z98" s="856"/>
      <c r="AA98" s="856"/>
      <c r="AB98" s="856"/>
      <c r="AC98" s="856"/>
      <c r="AD98" s="809"/>
      <c r="AH98" s="419">
        <f t="shared" si="0"/>
        <v>0</v>
      </c>
      <c r="AI98" s="290">
        <f t="shared" si="1"/>
        <v>0</v>
      </c>
      <c r="AJ98" s="293">
        <f t="shared" si="2"/>
        <v>0</v>
      </c>
      <c r="AK98" s="283" t="str">
        <f>IF(AJ98=0,"",
IF(SUM($AJ$64:AJ98)=1,AL98,
IF($AJ$184&gt;SUM($AJ$64:AJ98),_xlfn.CONCAT(", ",AL98),
IF($AJ$184=SUM($AJ$64:AJ98),_xlfn.CONCAT(" y ",AL98)))))</f>
        <v/>
      </c>
      <c r="AL98" s="120" t="s">
        <v>5189</v>
      </c>
      <c r="AM98" s="411">
        <f t="shared" si="3"/>
        <v>0</v>
      </c>
      <c r="AN98" s="533">
        <f t="shared" si="4"/>
        <v>0</v>
      </c>
    </row>
    <row r="99" spans="1:40" ht="15" customHeight="1">
      <c r="A99" s="6"/>
      <c r="B99" s="6"/>
      <c r="C99" s="35" t="s">
        <v>5190</v>
      </c>
      <c r="D99" s="855" t="str">
        <f>IF(CNGE_2026_M1_Secc1_Sub1!$D76="","",CNGE_2026_M1_Secc1_Sub1!$D76)</f>
        <v/>
      </c>
      <c r="E99" s="723"/>
      <c r="F99" s="723"/>
      <c r="G99" s="723"/>
      <c r="H99" s="723"/>
      <c r="I99" s="723"/>
      <c r="J99" s="723"/>
      <c r="K99" s="723"/>
      <c r="L99" s="723"/>
      <c r="M99" s="723"/>
      <c r="N99" s="723"/>
      <c r="O99" s="723"/>
      <c r="P99" s="723"/>
      <c r="Q99" s="723"/>
      <c r="R99" s="724"/>
      <c r="S99" s="804"/>
      <c r="T99" s="714"/>
      <c r="U99" s="714"/>
      <c r="V99" s="714"/>
      <c r="W99" s="714"/>
      <c r="X99" s="805"/>
      <c r="Y99" s="857"/>
      <c r="Z99" s="856"/>
      <c r="AA99" s="856"/>
      <c r="AB99" s="856"/>
      <c r="AC99" s="856"/>
      <c r="AD99" s="809"/>
      <c r="AH99" s="419">
        <f t="shared" si="0"/>
        <v>0</v>
      </c>
      <c r="AI99" s="290">
        <f t="shared" si="1"/>
        <v>0</v>
      </c>
      <c r="AJ99" s="293">
        <f t="shared" si="2"/>
        <v>0</v>
      </c>
      <c r="AK99" s="283" t="str">
        <f>IF(AJ99=0,"",
IF(SUM($AJ$64:AJ99)=1,AL99,
IF($AJ$184&gt;SUM($AJ$64:AJ99),_xlfn.CONCAT(", ",AL99),
IF($AJ$184=SUM($AJ$64:AJ99),_xlfn.CONCAT(" y ",AL99)))))</f>
        <v/>
      </c>
      <c r="AL99" s="120" t="s">
        <v>5191</v>
      </c>
      <c r="AM99" s="411">
        <f t="shared" si="3"/>
        <v>0</v>
      </c>
      <c r="AN99" s="533">
        <f t="shared" si="4"/>
        <v>0</v>
      </c>
    </row>
    <row r="100" spans="1:40" ht="15" customHeight="1">
      <c r="A100" s="6"/>
      <c r="B100" s="6"/>
      <c r="C100" s="35" t="s">
        <v>5192</v>
      </c>
      <c r="D100" s="855" t="str">
        <f>IF(CNGE_2026_M1_Secc1_Sub1!$D77="","",CNGE_2026_M1_Secc1_Sub1!$D77)</f>
        <v/>
      </c>
      <c r="E100" s="723"/>
      <c r="F100" s="723"/>
      <c r="G100" s="723"/>
      <c r="H100" s="723"/>
      <c r="I100" s="723"/>
      <c r="J100" s="723"/>
      <c r="K100" s="723"/>
      <c r="L100" s="723"/>
      <c r="M100" s="723"/>
      <c r="N100" s="723"/>
      <c r="O100" s="723"/>
      <c r="P100" s="723"/>
      <c r="Q100" s="723"/>
      <c r="R100" s="724"/>
      <c r="S100" s="804"/>
      <c r="T100" s="714"/>
      <c r="U100" s="714"/>
      <c r="V100" s="714"/>
      <c r="W100" s="714"/>
      <c r="X100" s="805"/>
      <c r="Y100" s="857"/>
      <c r="Z100" s="856"/>
      <c r="AA100" s="856"/>
      <c r="AB100" s="856"/>
      <c r="AC100" s="856"/>
      <c r="AD100" s="809"/>
      <c r="AH100" s="419">
        <f t="shared" si="0"/>
        <v>0</v>
      </c>
      <c r="AI100" s="290">
        <f t="shared" si="1"/>
        <v>0</v>
      </c>
      <c r="AJ100" s="293">
        <f t="shared" si="2"/>
        <v>0</v>
      </c>
      <c r="AK100" s="283" t="str">
        <f>IF(AJ100=0,"",
IF(SUM($AJ$64:AJ100)=1,AL100,
IF($AJ$184&gt;SUM($AJ$64:AJ100),_xlfn.CONCAT(", ",AL100),
IF($AJ$184=SUM($AJ$64:AJ100),_xlfn.CONCAT(" y ",AL100)))))</f>
        <v/>
      </c>
      <c r="AL100" s="120" t="s">
        <v>5193</v>
      </c>
      <c r="AM100" s="411">
        <f t="shared" si="3"/>
        <v>0</v>
      </c>
      <c r="AN100" s="533">
        <f t="shared" si="4"/>
        <v>0</v>
      </c>
    </row>
    <row r="101" spans="1:40" ht="15" customHeight="1">
      <c r="A101" s="6"/>
      <c r="B101" s="6"/>
      <c r="C101" s="35" t="s">
        <v>5194</v>
      </c>
      <c r="D101" s="855" t="str">
        <f>IF(CNGE_2026_M1_Secc1_Sub1!$D78="","",CNGE_2026_M1_Secc1_Sub1!$D78)</f>
        <v/>
      </c>
      <c r="E101" s="723"/>
      <c r="F101" s="723"/>
      <c r="G101" s="723"/>
      <c r="H101" s="723"/>
      <c r="I101" s="723"/>
      <c r="J101" s="723"/>
      <c r="K101" s="723"/>
      <c r="L101" s="723"/>
      <c r="M101" s="723"/>
      <c r="N101" s="723"/>
      <c r="O101" s="723"/>
      <c r="P101" s="723"/>
      <c r="Q101" s="723"/>
      <c r="R101" s="724"/>
      <c r="S101" s="804"/>
      <c r="T101" s="714"/>
      <c r="U101" s="714"/>
      <c r="V101" s="714"/>
      <c r="W101" s="714"/>
      <c r="X101" s="805"/>
      <c r="Y101" s="857"/>
      <c r="Z101" s="856"/>
      <c r="AA101" s="856"/>
      <c r="AB101" s="856"/>
      <c r="AC101" s="856"/>
      <c r="AD101" s="809"/>
      <c r="AH101" s="419">
        <f t="shared" si="0"/>
        <v>0</v>
      </c>
      <c r="AI101" s="290">
        <f t="shared" si="1"/>
        <v>0</v>
      </c>
      <c r="AJ101" s="293">
        <f t="shared" si="2"/>
        <v>0</v>
      </c>
      <c r="AK101" s="283" t="str">
        <f>IF(AJ101=0,"",
IF(SUM($AJ$64:AJ101)=1,AL101,
IF($AJ$184&gt;SUM($AJ$64:AJ101),_xlfn.CONCAT(", ",AL101),
IF($AJ$184=SUM($AJ$64:AJ101),_xlfn.CONCAT(" y ",AL101)))))</f>
        <v/>
      </c>
      <c r="AL101" s="120" t="s">
        <v>5195</v>
      </c>
      <c r="AM101" s="411">
        <f t="shared" si="3"/>
        <v>0</v>
      </c>
      <c r="AN101" s="533">
        <f t="shared" si="4"/>
        <v>0</v>
      </c>
    </row>
    <row r="102" spans="1:40" ht="15" customHeight="1">
      <c r="A102" s="6"/>
      <c r="B102" s="6"/>
      <c r="C102" s="35" t="s">
        <v>5196</v>
      </c>
      <c r="D102" s="855" t="str">
        <f>IF(CNGE_2026_M1_Secc1_Sub1!$D79="","",CNGE_2026_M1_Secc1_Sub1!$D79)</f>
        <v/>
      </c>
      <c r="E102" s="723"/>
      <c r="F102" s="723"/>
      <c r="G102" s="723"/>
      <c r="H102" s="723"/>
      <c r="I102" s="723"/>
      <c r="J102" s="723"/>
      <c r="K102" s="723"/>
      <c r="L102" s="723"/>
      <c r="M102" s="723"/>
      <c r="N102" s="723"/>
      <c r="O102" s="723"/>
      <c r="P102" s="723"/>
      <c r="Q102" s="723"/>
      <c r="R102" s="724"/>
      <c r="S102" s="804"/>
      <c r="T102" s="714"/>
      <c r="U102" s="714"/>
      <c r="V102" s="714"/>
      <c r="W102" s="714"/>
      <c r="X102" s="805"/>
      <c r="Y102" s="857"/>
      <c r="Z102" s="856"/>
      <c r="AA102" s="856"/>
      <c r="AB102" s="856"/>
      <c r="AC102" s="856"/>
      <c r="AD102" s="809"/>
      <c r="AH102" s="419">
        <f t="shared" si="0"/>
        <v>0</v>
      </c>
      <c r="AI102" s="290">
        <f t="shared" si="1"/>
        <v>0</v>
      </c>
      <c r="AJ102" s="293">
        <f t="shared" si="2"/>
        <v>0</v>
      </c>
      <c r="AK102" s="283" t="str">
        <f>IF(AJ102=0,"",
IF(SUM($AJ$64:AJ102)=1,AL102,
IF($AJ$184&gt;SUM($AJ$64:AJ102),_xlfn.CONCAT(", ",AL102),
IF($AJ$184=SUM($AJ$64:AJ102),_xlfn.CONCAT(" y ",AL102)))))</f>
        <v/>
      </c>
      <c r="AL102" s="120" t="s">
        <v>5197</v>
      </c>
      <c r="AM102" s="411">
        <f t="shared" si="3"/>
        <v>0</v>
      </c>
      <c r="AN102" s="533">
        <f t="shared" si="4"/>
        <v>0</v>
      </c>
    </row>
    <row r="103" spans="1:40" ht="15" customHeight="1">
      <c r="A103" s="6"/>
      <c r="B103" s="6"/>
      <c r="C103" s="35" t="s">
        <v>5198</v>
      </c>
      <c r="D103" s="855" t="str">
        <f>IF(CNGE_2026_M1_Secc1_Sub1!$D80="","",CNGE_2026_M1_Secc1_Sub1!$D80)</f>
        <v/>
      </c>
      <c r="E103" s="723"/>
      <c r="F103" s="723"/>
      <c r="G103" s="723"/>
      <c r="H103" s="723"/>
      <c r="I103" s="723"/>
      <c r="J103" s="723"/>
      <c r="K103" s="723"/>
      <c r="L103" s="723"/>
      <c r="M103" s="723"/>
      <c r="N103" s="723"/>
      <c r="O103" s="723"/>
      <c r="P103" s="723"/>
      <c r="Q103" s="723"/>
      <c r="R103" s="724"/>
      <c r="S103" s="804"/>
      <c r="T103" s="714"/>
      <c r="U103" s="714"/>
      <c r="V103" s="714"/>
      <c r="W103" s="714"/>
      <c r="X103" s="805"/>
      <c r="Y103" s="857"/>
      <c r="Z103" s="856"/>
      <c r="AA103" s="856"/>
      <c r="AB103" s="856"/>
      <c r="AC103" s="856"/>
      <c r="AD103" s="809"/>
      <c r="AH103" s="419">
        <f t="shared" si="0"/>
        <v>0</v>
      </c>
      <c r="AI103" s="290">
        <f t="shared" si="1"/>
        <v>0</v>
      </c>
      <c r="AJ103" s="293">
        <f t="shared" si="2"/>
        <v>0</v>
      </c>
      <c r="AK103" s="283" t="str">
        <f>IF(AJ103=0,"",
IF(SUM($AJ$64:AJ103)=1,AL103,
IF($AJ$184&gt;SUM($AJ$64:AJ103),_xlfn.CONCAT(", ",AL103),
IF($AJ$184=SUM($AJ$64:AJ103),_xlfn.CONCAT(" y ",AL103)))))</f>
        <v/>
      </c>
      <c r="AL103" s="120" t="s">
        <v>5199</v>
      </c>
      <c r="AM103" s="411">
        <f t="shared" si="3"/>
        <v>0</v>
      </c>
      <c r="AN103" s="533">
        <f t="shared" si="4"/>
        <v>0</v>
      </c>
    </row>
    <row r="104" spans="1:40" ht="15" customHeight="1">
      <c r="A104" s="6"/>
      <c r="B104" s="6"/>
      <c r="C104" s="35" t="s">
        <v>5200</v>
      </c>
      <c r="D104" s="855" t="str">
        <f>IF(CNGE_2026_M1_Secc1_Sub1!$D81="","",CNGE_2026_M1_Secc1_Sub1!$D81)</f>
        <v/>
      </c>
      <c r="E104" s="723"/>
      <c r="F104" s="723"/>
      <c r="G104" s="723"/>
      <c r="H104" s="723"/>
      <c r="I104" s="723"/>
      <c r="J104" s="723"/>
      <c r="K104" s="723"/>
      <c r="L104" s="723"/>
      <c r="M104" s="723"/>
      <c r="N104" s="723"/>
      <c r="O104" s="723"/>
      <c r="P104" s="723"/>
      <c r="Q104" s="723"/>
      <c r="R104" s="724"/>
      <c r="S104" s="804"/>
      <c r="T104" s="714"/>
      <c r="U104" s="714"/>
      <c r="V104" s="714"/>
      <c r="W104" s="714"/>
      <c r="X104" s="805"/>
      <c r="Y104" s="857"/>
      <c r="Z104" s="856"/>
      <c r="AA104" s="856"/>
      <c r="AB104" s="856"/>
      <c r="AC104" s="856"/>
      <c r="AD104" s="809"/>
      <c r="AH104" s="419">
        <f t="shared" si="0"/>
        <v>0</v>
      </c>
      <c r="AI104" s="290">
        <f t="shared" si="1"/>
        <v>0</v>
      </c>
      <c r="AJ104" s="293">
        <f t="shared" si="2"/>
        <v>0</v>
      </c>
      <c r="AK104" s="283" t="str">
        <f>IF(AJ104=0,"",
IF(SUM($AJ$64:AJ104)=1,AL104,
IF($AJ$184&gt;SUM($AJ$64:AJ104),_xlfn.CONCAT(", ",AL104),
IF($AJ$184=SUM($AJ$64:AJ104),_xlfn.CONCAT(" y ",AL104)))))</f>
        <v/>
      </c>
      <c r="AL104" s="120" t="s">
        <v>5201</v>
      </c>
      <c r="AM104" s="411">
        <f t="shared" si="3"/>
        <v>0</v>
      </c>
      <c r="AN104" s="533">
        <f t="shared" si="4"/>
        <v>0</v>
      </c>
    </row>
    <row r="105" spans="1:40" ht="15" customHeight="1">
      <c r="A105" s="6"/>
      <c r="B105" s="6"/>
      <c r="C105" s="35" t="s">
        <v>5202</v>
      </c>
      <c r="D105" s="855" t="str">
        <f>IF(CNGE_2026_M1_Secc1_Sub1!$D82="","",CNGE_2026_M1_Secc1_Sub1!$D82)</f>
        <v/>
      </c>
      <c r="E105" s="723"/>
      <c r="F105" s="723"/>
      <c r="G105" s="723"/>
      <c r="H105" s="723"/>
      <c r="I105" s="723"/>
      <c r="J105" s="723"/>
      <c r="K105" s="723"/>
      <c r="L105" s="723"/>
      <c r="M105" s="723"/>
      <c r="N105" s="723"/>
      <c r="O105" s="723"/>
      <c r="P105" s="723"/>
      <c r="Q105" s="723"/>
      <c r="R105" s="724"/>
      <c r="S105" s="804"/>
      <c r="T105" s="714"/>
      <c r="U105" s="714"/>
      <c r="V105" s="714"/>
      <c r="W105" s="714"/>
      <c r="X105" s="805"/>
      <c r="Y105" s="857"/>
      <c r="Z105" s="856"/>
      <c r="AA105" s="856"/>
      <c r="AB105" s="856"/>
      <c r="AC105" s="856"/>
      <c r="AD105" s="809"/>
      <c r="AH105" s="419">
        <f t="shared" si="0"/>
        <v>0</v>
      </c>
      <c r="AI105" s="290">
        <f t="shared" si="1"/>
        <v>0</v>
      </c>
      <c r="AJ105" s="293">
        <f t="shared" si="2"/>
        <v>0</v>
      </c>
      <c r="AK105" s="283" t="str">
        <f>IF(AJ105=0,"",
IF(SUM($AJ$64:AJ105)=1,AL105,
IF($AJ$184&gt;SUM($AJ$64:AJ105),_xlfn.CONCAT(", ",AL105),
IF($AJ$184=SUM($AJ$64:AJ105),_xlfn.CONCAT(" y ",AL105)))))</f>
        <v/>
      </c>
      <c r="AL105" s="120" t="s">
        <v>5203</v>
      </c>
      <c r="AM105" s="411">
        <f t="shared" si="3"/>
        <v>0</v>
      </c>
      <c r="AN105" s="533">
        <f t="shared" si="4"/>
        <v>0</v>
      </c>
    </row>
    <row r="106" spans="1:40" ht="15" customHeight="1">
      <c r="A106" s="6"/>
      <c r="B106" s="6"/>
      <c r="C106" s="35" t="s">
        <v>5204</v>
      </c>
      <c r="D106" s="855" t="str">
        <f>IF(CNGE_2026_M1_Secc1_Sub1!$D83="","",CNGE_2026_M1_Secc1_Sub1!$D83)</f>
        <v/>
      </c>
      <c r="E106" s="723"/>
      <c r="F106" s="723"/>
      <c r="G106" s="723"/>
      <c r="H106" s="723"/>
      <c r="I106" s="723"/>
      <c r="J106" s="723"/>
      <c r="K106" s="723"/>
      <c r="L106" s="723"/>
      <c r="M106" s="723"/>
      <c r="N106" s="723"/>
      <c r="O106" s="723"/>
      <c r="P106" s="723"/>
      <c r="Q106" s="723"/>
      <c r="R106" s="724"/>
      <c r="S106" s="804"/>
      <c r="T106" s="714"/>
      <c r="U106" s="714"/>
      <c r="V106" s="714"/>
      <c r="W106" s="714"/>
      <c r="X106" s="805"/>
      <c r="Y106" s="857"/>
      <c r="Z106" s="856"/>
      <c r="AA106" s="856"/>
      <c r="AB106" s="856"/>
      <c r="AC106" s="856"/>
      <c r="AD106" s="809"/>
      <c r="AH106" s="419">
        <f t="shared" si="0"/>
        <v>0</v>
      </c>
      <c r="AI106" s="290">
        <f t="shared" si="1"/>
        <v>0</v>
      </c>
      <c r="AJ106" s="293">
        <f t="shared" si="2"/>
        <v>0</v>
      </c>
      <c r="AK106" s="283" t="str">
        <f>IF(AJ106=0,"",
IF(SUM($AJ$64:AJ106)=1,AL106,
IF($AJ$184&gt;SUM($AJ$64:AJ106),_xlfn.CONCAT(", ",AL106),
IF($AJ$184=SUM($AJ$64:AJ106),_xlfn.CONCAT(" y ",AL106)))))</f>
        <v/>
      </c>
      <c r="AL106" s="120" t="s">
        <v>5205</v>
      </c>
      <c r="AM106" s="411">
        <f t="shared" si="3"/>
        <v>0</v>
      </c>
      <c r="AN106" s="533">
        <f t="shared" si="4"/>
        <v>0</v>
      </c>
    </row>
    <row r="107" spans="1:40" ht="15" customHeight="1">
      <c r="A107" s="6"/>
      <c r="B107" s="6"/>
      <c r="C107" s="35" t="s">
        <v>5206</v>
      </c>
      <c r="D107" s="855" t="str">
        <f>IF(CNGE_2026_M1_Secc1_Sub1!$D84="","",CNGE_2026_M1_Secc1_Sub1!$D84)</f>
        <v/>
      </c>
      <c r="E107" s="723"/>
      <c r="F107" s="723"/>
      <c r="G107" s="723"/>
      <c r="H107" s="723"/>
      <c r="I107" s="723"/>
      <c r="J107" s="723"/>
      <c r="K107" s="723"/>
      <c r="L107" s="723"/>
      <c r="M107" s="723"/>
      <c r="N107" s="723"/>
      <c r="O107" s="723"/>
      <c r="P107" s="723"/>
      <c r="Q107" s="723"/>
      <c r="R107" s="724"/>
      <c r="S107" s="804"/>
      <c r="T107" s="714"/>
      <c r="U107" s="714"/>
      <c r="V107" s="714"/>
      <c r="W107" s="714"/>
      <c r="X107" s="805"/>
      <c r="Y107" s="857"/>
      <c r="Z107" s="856"/>
      <c r="AA107" s="856"/>
      <c r="AB107" s="856"/>
      <c r="AC107" s="856"/>
      <c r="AD107" s="809"/>
      <c r="AH107" s="419">
        <f t="shared" si="0"/>
        <v>0</v>
      </c>
      <c r="AI107" s="290">
        <f t="shared" si="1"/>
        <v>0</v>
      </c>
      <c r="AJ107" s="293">
        <f t="shared" si="2"/>
        <v>0</v>
      </c>
      <c r="AK107" s="283" t="str">
        <f>IF(AJ107=0,"",
IF(SUM($AJ$64:AJ107)=1,AL107,
IF($AJ$184&gt;SUM($AJ$64:AJ107),_xlfn.CONCAT(", ",AL107),
IF($AJ$184=SUM($AJ$64:AJ107),_xlfn.CONCAT(" y ",AL107)))))</f>
        <v/>
      </c>
      <c r="AL107" s="120" t="s">
        <v>5207</v>
      </c>
      <c r="AM107" s="411">
        <f t="shared" si="3"/>
        <v>0</v>
      </c>
      <c r="AN107" s="533">
        <f t="shared" si="4"/>
        <v>0</v>
      </c>
    </row>
    <row r="108" spans="1:40" ht="15" customHeight="1">
      <c r="A108" s="6"/>
      <c r="B108" s="6"/>
      <c r="C108" s="35" t="s">
        <v>5208</v>
      </c>
      <c r="D108" s="855" t="str">
        <f>IF(CNGE_2026_M1_Secc1_Sub1!$D85="","",CNGE_2026_M1_Secc1_Sub1!$D85)</f>
        <v/>
      </c>
      <c r="E108" s="723"/>
      <c r="F108" s="723"/>
      <c r="G108" s="723"/>
      <c r="H108" s="723"/>
      <c r="I108" s="723"/>
      <c r="J108" s="723"/>
      <c r="K108" s="723"/>
      <c r="L108" s="723"/>
      <c r="M108" s="723"/>
      <c r="N108" s="723"/>
      <c r="O108" s="723"/>
      <c r="P108" s="723"/>
      <c r="Q108" s="723"/>
      <c r="R108" s="724"/>
      <c r="S108" s="804"/>
      <c r="T108" s="714"/>
      <c r="U108" s="714"/>
      <c r="V108" s="714"/>
      <c r="W108" s="714"/>
      <c r="X108" s="805"/>
      <c r="Y108" s="857"/>
      <c r="Z108" s="856"/>
      <c r="AA108" s="856"/>
      <c r="AB108" s="856"/>
      <c r="AC108" s="856"/>
      <c r="AD108" s="809"/>
      <c r="AH108" s="419">
        <f t="shared" si="0"/>
        <v>0</v>
      </c>
      <c r="AI108" s="290">
        <f t="shared" si="1"/>
        <v>0</v>
      </c>
      <c r="AJ108" s="293">
        <f t="shared" si="2"/>
        <v>0</v>
      </c>
      <c r="AK108" s="283" t="str">
        <f>IF(AJ108=0,"",
IF(SUM($AJ$64:AJ108)=1,AL108,
IF($AJ$184&gt;SUM($AJ$64:AJ108),_xlfn.CONCAT(", ",AL108),
IF($AJ$184=SUM($AJ$64:AJ108),_xlfn.CONCAT(" y ",AL108)))))</f>
        <v/>
      </c>
      <c r="AL108" s="120" t="s">
        <v>5209</v>
      </c>
      <c r="AM108" s="411">
        <f t="shared" si="3"/>
        <v>0</v>
      </c>
      <c r="AN108" s="533">
        <f t="shared" si="4"/>
        <v>0</v>
      </c>
    </row>
    <row r="109" spans="1:40" ht="15" customHeight="1">
      <c r="A109" s="6"/>
      <c r="B109" s="6"/>
      <c r="C109" s="35" t="s">
        <v>5210</v>
      </c>
      <c r="D109" s="855" t="str">
        <f>IF(CNGE_2026_M1_Secc1_Sub1!$D86="","",CNGE_2026_M1_Secc1_Sub1!$D86)</f>
        <v/>
      </c>
      <c r="E109" s="723"/>
      <c r="F109" s="723"/>
      <c r="G109" s="723"/>
      <c r="H109" s="723"/>
      <c r="I109" s="723"/>
      <c r="J109" s="723"/>
      <c r="K109" s="723"/>
      <c r="L109" s="723"/>
      <c r="M109" s="723"/>
      <c r="N109" s="723"/>
      <c r="O109" s="723"/>
      <c r="P109" s="723"/>
      <c r="Q109" s="723"/>
      <c r="R109" s="724"/>
      <c r="S109" s="804"/>
      <c r="T109" s="714"/>
      <c r="U109" s="714"/>
      <c r="V109" s="714"/>
      <c r="W109" s="714"/>
      <c r="X109" s="805"/>
      <c r="Y109" s="857"/>
      <c r="Z109" s="856"/>
      <c r="AA109" s="856"/>
      <c r="AB109" s="856"/>
      <c r="AC109" s="856"/>
      <c r="AD109" s="809"/>
      <c r="AH109" s="419">
        <f t="shared" si="0"/>
        <v>0</v>
      </c>
      <c r="AI109" s="290">
        <f t="shared" si="1"/>
        <v>0</v>
      </c>
      <c r="AJ109" s="293">
        <f t="shared" si="2"/>
        <v>0</v>
      </c>
      <c r="AK109" s="283" t="str">
        <f>IF(AJ109=0,"",
IF(SUM($AJ$64:AJ109)=1,AL109,
IF($AJ$184&gt;SUM($AJ$64:AJ109),_xlfn.CONCAT(", ",AL109),
IF($AJ$184=SUM($AJ$64:AJ109),_xlfn.CONCAT(" y ",AL109)))))</f>
        <v/>
      </c>
      <c r="AL109" s="120" t="s">
        <v>5211</v>
      </c>
      <c r="AM109" s="411">
        <f t="shared" si="3"/>
        <v>0</v>
      </c>
      <c r="AN109" s="533">
        <f t="shared" si="4"/>
        <v>0</v>
      </c>
    </row>
    <row r="110" spans="1:40" ht="15" customHeight="1">
      <c r="A110" s="6"/>
      <c r="B110" s="6"/>
      <c r="C110" s="35" t="s">
        <v>5212</v>
      </c>
      <c r="D110" s="855" t="str">
        <f>IF(CNGE_2026_M1_Secc1_Sub1!$D87="","",CNGE_2026_M1_Secc1_Sub1!$D87)</f>
        <v/>
      </c>
      <c r="E110" s="723"/>
      <c r="F110" s="723"/>
      <c r="G110" s="723"/>
      <c r="H110" s="723"/>
      <c r="I110" s="723"/>
      <c r="J110" s="723"/>
      <c r="K110" s="723"/>
      <c r="L110" s="723"/>
      <c r="M110" s="723"/>
      <c r="N110" s="723"/>
      <c r="O110" s="723"/>
      <c r="P110" s="723"/>
      <c r="Q110" s="723"/>
      <c r="R110" s="724"/>
      <c r="S110" s="804"/>
      <c r="T110" s="714"/>
      <c r="U110" s="714"/>
      <c r="V110" s="714"/>
      <c r="W110" s="714"/>
      <c r="X110" s="805"/>
      <c r="Y110" s="857"/>
      <c r="Z110" s="856"/>
      <c r="AA110" s="856"/>
      <c r="AB110" s="856"/>
      <c r="AC110" s="856"/>
      <c r="AD110" s="809"/>
      <c r="AH110" s="419">
        <f t="shared" si="0"/>
        <v>0</v>
      </c>
      <c r="AI110" s="290">
        <f t="shared" si="1"/>
        <v>0</v>
      </c>
      <c r="AJ110" s="293">
        <f t="shared" si="2"/>
        <v>0</v>
      </c>
      <c r="AK110" s="283" t="str">
        <f>IF(AJ110=0,"",
IF(SUM($AJ$64:AJ110)=1,AL110,
IF($AJ$184&gt;SUM($AJ$64:AJ110),_xlfn.CONCAT(", ",AL110),
IF($AJ$184=SUM($AJ$64:AJ110),_xlfn.CONCAT(" y ",AL110)))))</f>
        <v/>
      </c>
      <c r="AL110" s="120" t="s">
        <v>5213</v>
      </c>
      <c r="AM110" s="411">
        <f t="shared" si="3"/>
        <v>0</v>
      </c>
      <c r="AN110" s="533">
        <f t="shared" si="4"/>
        <v>0</v>
      </c>
    </row>
    <row r="111" spans="1:40" ht="15" customHeight="1">
      <c r="A111" s="6"/>
      <c r="B111" s="6"/>
      <c r="C111" s="35" t="s">
        <v>5214</v>
      </c>
      <c r="D111" s="855" t="str">
        <f>IF(CNGE_2026_M1_Secc1_Sub1!$D88="","",CNGE_2026_M1_Secc1_Sub1!$D88)</f>
        <v/>
      </c>
      <c r="E111" s="723"/>
      <c r="F111" s="723"/>
      <c r="G111" s="723"/>
      <c r="H111" s="723"/>
      <c r="I111" s="723"/>
      <c r="J111" s="723"/>
      <c r="K111" s="723"/>
      <c r="L111" s="723"/>
      <c r="M111" s="723"/>
      <c r="N111" s="723"/>
      <c r="O111" s="723"/>
      <c r="P111" s="723"/>
      <c r="Q111" s="723"/>
      <c r="R111" s="724"/>
      <c r="S111" s="804"/>
      <c r="T111" s="714"/>
      <c r="U111" s="714"/>
      <c r="V111" s="714"/>
      <c r="W111" s="714"/>
      <c r="X111" s="805"/>
      <c r="Y111" s="857"/>
      <c r="Z111" s="856"/>
      <c r="AA111" s="856"/>
      <c r="AB111" s="856"/>
      <c r="AC111" s="856"/>
      <c r="AD111" s="809"/>
      <c r="AH111" s="419">
        <f t="shared" si="0"/>
        <v>0</v>
      </c>
      <c r="AI111" s="290">
        <f t="shared" si="1"/>
        <v>0</v>
      </c>
      <c r="AJ111" s="293">
        <f t="shared" si="2"/>
        <v>0</v>
      </c>
      <c r="AK111" s="283" t="str">
        <f>IF(AJ111=0,"",
IF(SUM($AJ$64:AJ111)=1,AL111,
IF($AJ$184&gt;SUM($AJ$64:AJ111),_xlfn.CONCAT(", ",AL111),
IF($AJ$184=SUM($AJ$64:AJ111),_xlfn.CONCAT(" y ",AL111)))))</f>
        <v/>
      </c>
      <c r="AL111" s="120" t="s">
        <v>5215</v>
      </c>
      <c r="AM111" s="411">
        <f t="shared" si="3"/>
        <v>0</v>
      </c>
      <c r="AN111" s="533">
        <f t="shared" si="4"/>
        <v>0</v>
      </c>
    </row>
    <row r="112" spans="1:40" ht="15" customHeight="1">
      <c r="A112" s="6"/>
      <c r="B112" s="6"/>
      <c r="C112" s="35" t="s">
        <v>5216</v>
      </c>
      <c r="D112" s="855" t="str">
        <f>IF(CNGE_2026_M1_Secc1_Sub1!$D89="","",CNGE_2026_M1_Secc1_Sub1!$D89)</f>
        <v/>
      </c>
      <c r="E112" s="723"/>
      <c r="F112" s="723"/>
      <c r="G112" s="723"/>
      <c r="H112" s="723"/>
      <c r="I112" s="723"/>
      <c r="J112" s="723"/>
      <c r="K112" s="723"/>
      <c r="L112" s="723"/>
      <c r="M112" s="723"/>
      <c r="N112" s="723"/>
      <c r="O112" s="723"/>
      <c r="P112" s="723"/>
      <c r="Q112" s="723"/>
      <c r="R112" s="724"/>
      <c r="S112" s="804"/>
      <c r="T112" s="714"/>
      <c r="U112" s="714"/>
      <c r="V112" s="714"/>
      <c r="W112" s="714"/>
      <c r="X112" s="805"/>
      <c r="Y112" s="857"/>
      <c r="Z112" s="856"/>
      <c r="AA112" s="856"/>
      <c r="AB112" s="856"/>
      <c r="AC112" s="856"/>
      <c r="AD112" s="809"/>
      <c r="AH112" s="419">
        <f t="shared" si="0"/>
        <v>0</v>
      </c>
      <c r="AI112" s="290">
        <f t="shared" si="1"/>
        <v>0</v>
      </c>
      <c r="AJ112" s="293">
        <f t="shared" si="2"/>
        <v>0</v>
      </c>
      <c r="AK112" s="283" t="str">
        <f>IF(AJ112=0,"",
IF(SUM($AJ$64:AJ112)=1,AL112,
IF($AJ$184&gt;SUM($AJ$64:AJ112),_xlfn.CONCAT(", ",AL112),
IF($AJ$184=SUM($AJ$64:AJ112),_xlfn.CONCAT(" y ",AL112)))))</f>
        <v/>
      </c>
      <c r="AL112" s="120" t="s">
        <v>5217</v>
      </c>
      <c r="AM112" s="411">
        <f t="shared" si="3"/>
        <v>0</v>
      </c>
      <c r="AN112" s="533">
        <f t="shared" si="4"/>
        <v>0</v>
      </c>
    </row>
    <row r="113" spans="1:40" ht="15" customHeight="1">
      <c r="A113" s="6"/>
      <c r="B113" s="6"/>
      <c r="C113" s="35" t="s">
        <v>5218</v>
      </c>
      <c r="D113" s="855" t="str">
        <f>IF(CNGE_2026_M1_Secc1_Sub1!$D90="","",CNGE_2026_M1_Secc1_Sub1!$D90)</f>
        <v/>
      </c>
      <c r="E113" s="723"/>
      <c r="F113" s="723"/>
      <c r="G113" s="723"/>
      <c r="H113" s="723"/>
      <c r="I113" s="723"/>
      <c r="J113" s="723"/>
      <c r="K113" s="723"/>
      <c r="L113" s="723"/>
      <c r="M113" s="723"/>
      <c r="N113" s="723"/>
      <c r="O113" s="723"/>
      <c r="P113" s="723"/>
      <c r="Q113" s="723"/>
      <c r="R113" s="724"/>
      <c r="S113" s="804"/>
      <c r="T113" s="714"/>
      <c r="U113" s="714"/>
      <c r="V113" s="714"/>
      <c r="W113" s="714"/>
      <c r="X113" s="805"/>
      <c r="Y113" s="857"/>
      <c r="Z113" s="856"/>
      <c r="AA113" s="856"/>
      <c r="AB113" s="856"/>
      <c r="AC113" s="856"/>
      <c r="AD113" s="809"/>
      <c r="AH113" s="419">
        <f t="shared" si="0"/>
        <v>0</v>
      </c>
      <c r="AI113" s="290">
        <f t="shared" si="1"/>
        <v>0</v>
      </c>
      <c r="AJ113" s="293">
        <f t="shared" si="2"/>
        <v>0</v>
      </c>
      <c r="AK113" s="283" t="str">
        <f>IF(AJ113=0,"",
IF(SUM($AJ$64:AJ113)=1,AL113,
IF($AJ$184&gt;SUM($AJ$64:AJ113),_xlfn.CONCAT(", ",AL113),
IF($AJ$184=SUM($AJ$64:AJ113),_xlfn.CONCAT(" y ",AL113)))))</f>
        <v/>
      </c>
      <c r="AL113" s="120" t="s">
        <v>5219</v>
      </c>
      <c r="AM113" s="411">
        <f t="shared" si="3"/>
        <v>0</v>
      </c>
      <c r="AN113" s="533">
        <f t="shared" si="4"/>
        <v>0</v>
      </c>
    </row>
    <row r="114" spans="1:40" ht="15" customHeight="1">
      <c r="A114" s="6"/>
      <c r="B114" s="6"/>
      <c r="C114" s="35" t="s">
        <v>5220</v>
      </c>
      <c r="D114" s="855" t="str">
        <f>IF(CNGE_2026_M1_Secc1_Sub1!$D91="","",CNGE_2026_M1_Secc1_Sub1!$D91)</f>
        <v/>
      </c>
      <c r="E114" s="723"/>
      <c r="F114" s="723"/>
      <c r="G114" s="723"/>
      <c r="H114" s="723"/>
      <c r="I114" s="723"/>
      <c r="J114" s="723"/>
      <c r="K114" s="723"/>
      <c r="L114" s="723"/>
      <c r="M114" s="723"/>
      <c r="N114" s="723"/>
      <c r="O114" s="723"/>
      <c r="P114" s="723"/>
      <c r="Q114" s="723"/>
      <c r="R114" s="724"/>
      <c r="S114" s="804"/>
      <c r="T114" s="714"/>
      <c r="U114" s="714"/>
      <c r="V114" s="714"/>
      <c r="W114" s="714"/>
      <c r="X114" s="805"/>
      <c r="Y114" s="857"/>
      <c r="Z114" s="856"/>
      <c r="AA114" s="856"/>
      <c r="AB114" s="856"/>
      <c r="AC114" s="856"/>
      <c r="AD114" s="809"/>
      <c r="AH114" s="419">
        <f t="shared" si="0"/>
        <v>0</v>
      </c>
      <c r="AI114" s="290">
        <f t="shared" si="1"/>
        <v>0</v>
      </c>
      <c r="AJ114" s="293">
        <f t="shared" si="2"/>
        <v>0</v>
      </c>
      <c r="AK114" s="283" t="str">
        <f>IF(AJ114=0,"",
IF(SUM($AJ$64:AJ114)=1,AL114,
IF($AJ$184&gt;SUM($AJ$64:AJ114),_xlfn.CONCAT(", ",AL114),
IF($AJ$184=SUM($AJ$64:AJ114),_xlfn.CONCAT(" y ",AL114)))))</f>
        <v/>
      </c>
      <c r="AL114" s="120" t="s">
        <v>5221</v>
      </c>
      <c r="AM114" s="411">
        <f t="shared" si="3"/>
        <v>0</v>
      </c>
      <c r="AN114" s="533">
        <f t="shared" si="4"/>
        <v>0</v>
      </c>
    </row>
    <row r="115" spans="1:40" ht="15" customHeight="1">
      <c r="A115" s="6"/>
      <c r="B115" s="6"/>
      <c r="C115" s="35" t="s">
        <v>5222</v>
      </c>
      <c r="D115" s="855" t="str">
        <f>IF(CNGE_2026_M1_Secc1_Sub1!$D92="","",CNGE_2026_M1_Secc1_Sub1!$D92)</f>
        <v/>
      </c>
      <c r="E115" s="723"/>
      <c r="F115" s="723"/>
      <c r="G115" s="723"/>
      <c r="H115" s="723"/>
      <c r="I115" s="723"/>
      <c r="J115" s="723"/>
      <c r="K115" s="723"/>
      <c r="L115" s="723"/>
      <c r="M115" s="723"/>
      <c r="N115" s="723"/>
      <c r="O115" s="723"/>
      <c r="P115" s="723"/>
      <c r="Q115" s="723"/>
      <c r="R115" s="724"/>
      <c r="S115" s="804"/>
      <c r="T115" s="714"/>
      <c r="U115" s="714"/>
      <c r="V115" s="714"/>
      <c r="W115" s="714"/>
      <c r="X115" s="805"/>
      <c r="Y115" s="857"/>
      <c r="Z115" s="856"/>
      <c r="AA115" s="856"/>
      <c r="AB115" s="856"/>
      <c r="AC115" s="856"/>
      <c r="AD115" s="809"/>
      <c r="AH115" s="419">
        <f t="shared" si="0"/>
        <v>0</v>
      </c>
      <c r="AI115" s="290">
        <f t="shared" si="1"/>
        <v>0</v>
      </c>
      <c r="AJ115" s="293">
        <f t="shared" si="2"/>
        <v>0</v>
      </c>
      <c r="AK115" s="283" t="str">
        <f>IF(AJ115=0,"",
IF(SUM($AJ$64:AJ115)=1,AL115,
IF($AJ$184&gt;SUM($AJ$64:AJ115),_xlfn.CONCAT(", ",AL115),
IF($AJ$184=SUM($AJ$64:AJ115),_xlfn.CONCAT(" y ",AL115)))))</f>
        <v/>
      </c>
      <c r="AL115" s="120" t="s">
        <v>5223</v>
      </c>
      <c r="AM115" s="411">
        <f t="shared" si="3"/>
        <v>0</v>
      </c>
      <c r="AN115" s="533">
        <f t="shared" si="4"/>
        <v>0</v>
      </c>
    </row>
    <row r="116" spans="1:40" ht="15" customHeight="1">
      <c r="A116" s="6"/>
      <c r="B116" s="6"/>
      <c r="C116" s="35" t="s">
        <v>5224</v>
      </c>
      <c r="D116" s="855" t="str">
        <f>IF(CNGE_2026_M1_Secc1_Sub1!$D93="","",CNGE_2026_M1_Secc1_Sub1!$D93)</f>
        <v/>
      </c>
      <c r="E116" s="723"/>
      <c r="F116" s="723"/>
      <c r="G116" s="723"/>
      <c r="H116" s="723"/>
      <c r="I116" s="723"/>
      <c r="J116" s="723"/>
      <c r="K116" s="723"/>
      <c r="L116" s="723"/>
      <c r="M116" s="723"/>
      <c r="N116" s="723"/>
      <c r="O116" s="723"/>
      <c r="P116" s="723"/>
      <c r="Q116" s="723"/>
      <c r="R116" s="724"/>
      <c r="S116" s="804"/>
      <c r="T116" s="714"/>
      <c r="U116" s="714"/>
      <c r="V116" s="714"/>
      <c r="W116" s="714"/>
      <c r="X116" s="805"/>
      <c r="Y116" s="857"/>
      <c r="Z116" s="856"/>
      <c r="AA116" s="856"/>
      <c r="AB116" s="856"/>
      <c r="AC116" s="856"/>
      <c r="AD116" s="809"/>
      <c r="AH116" s="419">
        <f t="shared" si="0"/>
        <v>0</v>
      </c>
      <c r="AI116" s="290">
        <f t="shared" si="1"/>
        <v>0</v>
      </c>
      <c r="AJ116" s="293">
        <f t="shared" si="2"/>
        <v>0</v>
      </c>
      <c r="AK116" s="283" t="str">
        <f>IF(AJ116=0,"",
IF(SUM($AJ$64:AJ116)=1,AL116,
IF($AJ$184&gt;SUM($AJ$64:AJ116),_xlfn.CONCAT(", ",AL116),
IF($AJ$184=SUM($AJ$64:AJ116),_xlfn.CONCAT(" y ",AL116)))))</f>
        <v/>
      </c>
      <c r="AL116" s="120" t="s">
        <v>5225</v>
      </c>
      <c r="AM116" s="411">
        <f t="shared" si="3"/>
        <v>0</v>
      </c>
      <c r="AN116" s="533">
        <f t="shared" si="4"/>
        <v>0</v>
      </c>
    </row>
    <row r="117" spans="1:40" ht="15" customHeight="1">
      <c r="A117" s="6"/>
      <c r="B117" s="6"/>
      <c r="C117" s="35" t="s">
        <v>5226</v>
      </c>
      <c r="D117" s="855" t="str">
        <f>IF(CNGE_2026_M1_Secc1_Sub1!$D94="","",CNGE_2026_M1_Secc1_Sub1!$D94)</f>
        <v/>
      </c>
      <c r="E117" s="723"/>
      <c r="F117" s="723"/>
      <c r="G117" s="723"/>
      <c r="H117" s="723"/>
      <c r="I117" s="723"/>
      <c r="J117" s="723"/>
      <c r="K117" s="723"/>
      <c r="L117" s="723"/>
      <c r="M117" s="723"/>
      <c r="N117" s="723"/>
      <c r="O117" s="723"/>
      <c r="P117" s="723"/>
      <c r="Q117" s="723"/>
      <c r="R117" s="724"/>
      <c r="S117" s="804"/>
      <c r="T117" s="714"/>
      <c r="U117" s="714"/>
      <c r="V117" s="714"/>
      <c r="W117" s="714"/>
      <c r="X117" s="805"/>
      <c r="Y117" s="857"/>
      <c r="Z117" s="856"/>
      <c r="AA117" s="856"/>
      <c r="AB117" s="856"/>
      <c r="AC117" s="856"/>
      <c r="AD117" s="809"/>
      <c r="AH117" s="419">
        <f t="shared" si="0"/>
        <v>0</v>
      </c>
      <c r="AI117" s="290">
        <f t="shared" si="1"/>
        <v>0</v>
      </c>
      <c r="AJ117" s="293">
        <f t="shared" si="2"/>
        <v>0</v>
      </c>
      <c r="AK117" s="283" t="str">
        <f>IF(AJ117=0,"",
IF(SUM($AJ$64:AJ117)=1,AL117,
IF($AJ$184&gt;SUM($AJ$64:AJ117),_xlfn.CONCAT(", ",AL117),
IF($AJ$184=SUM($AJ$64:AJ117),_xlfn.CONCAT(" y ",AL117)))))</f>
        <v/>
      </c>
      <c r="AL117" s="120" t="s">
        <v>5227</v>
      </c>
      <c r="AM117" s="411">
        <f t="shared" si="3"/>
        <v>0</v>
      </c>
      <c r="AN117" s="533">
        <f t="shared" si="4"/>
        <v>0</v>
      </c>
    </row>
    <row r="118" spans="1:40" ht="15" customHeight="1">
      <c r="A118" s="6"/>
      <c r="B118" s="6"/>
      <c r="C118" s="35" t="s">
        <v>5228</v>
      </c>
      <c r="D118" s="855" t="str">
        <f>IF(CNGE_2026_M1_Secc1_Sub1!$D95="","",CNGE_2026_M1_Secc1_Sub1!$D95)</f>
        <v/>
      </c>
      <c r="E118" s="723"/>
      <c r="F118" s="723"/>
      <c r="G118" s="723"/>
      <c r="H118" s="723"/>
      <c r="I118" s="723"/>
      <c r="J118" s="723"/>
      <c r="K118" s="723"/>
      <c r="L118" s="723"/>
      <c r="M118" s="723"/>
      <c r="N118" s="723"/>
      <c r="O118" s="723"/>
      <c r="P118" s="723"/>
      <c r="Q118" s="723"/>
      <c r="R118" s="724"/>
      <c r="S118" s="804"/>
      <c r="T118" s="714"/>
      <c r="U118" s="714"/>
      <c r="V118" s="714"/>
      <c r="W118" s="714"/>
      <c r="X118" s="805"/>
      <c r="Y118" s="857"/>
      <c r="Z118" s="856"/>
      <c r="AA118" s="856"/>
      <c r="AB118" s="856"/>
      <c r="AC118" s="856"/>
      <c r="AD118" s="809"/>
      <c r="AH118" s="419">
        <f t="shared" si="0"/>
        <v>0</v>
      </c>
      <c r="AI118" s="290">
        <f t="shared" si="1"/>
        <v>0</v>
      </c>
      <c r="AJ118" s="293">
        <f t="shared" si="2"/>
        <v>0</v>
      </c>
      <c r="AK118" s="283" t="str">
        <f>IF(AJ118=0,"",
IF(SUM($AJ$64:AJ118)=1,AL118,
IF($AJ$184&gt;SUM($AJ$64:AJ118),_xlfn.CONCAT(", ",AL118),
IF($AJ$184=SUM($AJ$64:AJ118),_xlfn.CONCAT(" y ",AL118)))))</f>
        <v/>
      </c>
      <c r="AL118" s="120" t="s">
        <v>5229</v>
      </c>
      <c r="AM118" s="411">
        <f t="shared" si="3"/>
        <v>0</v>
      </c>
      <c r="AN118" s="533">
        <f t="shared" si="4"/>
        <v>0</v>
      </c>
    </row>
    <row r="119" spans="1:40" ht="15" customHeight="1">
      <c r="A119" s="6"/>
      <c r="B119" s="6"/>
      <c r="C119" s="35" t="s">
        <v>5230</v>
      </c>
      <c r="D119" s="855" t="str">
        <f>IF(CNGE_2026_M1_Secc1_Sub1!$D96="","",CNGE_2026_M1_Secc1_Sub1!$D96)</f>
        <v/>
      </c>
      <c r="E119" s="723"/>
      <c r="F119" s="723"/>
      <c r="G119" s="723"/>
      <c r="H119" s="723"/>
      <c r="I119" s="723"/>
      <c r="J119" s="723"/>
      <c r="K119" s="723"/>
      <c r="L119" s="723"/>
      <c r="M119" s="723"/>
      <c r="N119" s="723"/>
      <c r="O119" s="723"/>
      <c r="P119" s="723"/>
      <c r="Q119" s="723"/>
      <c r="R119" s="724"/>
      <c r="S119" s="804"/>
      <c r="T119" s="714"/>
      <c r="U119" s="714"/>
      <c r="V119" s="714"/>
      <c r="W119" s="714"/>
      <c r="X119" s="805"/>
      <c r="Y119" s="857"/>
      <c r="Z119" s="856"/>
      <c r="AA119" s="856"/>
      <c r="AB119" s="856"/>
      <c r="AC119" s="856"/>
      <c r="AD119" s="809"/>
      <c r="AH119" s="419">
        <f t="shared" si="0"/>
        <v>0</v>
      </c>
      <c r="AI119" s="290">
        <f t="shared" si="1"/>
        <v>0</v>
      </c>
      <c r="AJ119" s="293">
        <f t="shared" si="2"/>
        <v>0</v>
      </c>
      <c r="AK119" s="283" t="str">
        <f>IF(AJ119=0,"",
IF(SUM($AJ$64:AJ119)=1,AL119,
IF($AJ$184&gt;SUM($AJ$64:AJ119),_xlfn.CONCAT(", ",AL119),
IF($AJ$184=SUM($AJ$64:AJ119),_xlfn.CONCAT(" y ",AL119)))))</f>
        <v/>
      </c>
      <c r="AL119" s="120" t="s">
        <v>5231</v>
      </c>
      <c r="AM119" s="411">
        <f t="shared" si="3"/>
        <v>0</v>
      </c>
      <c r="AN119" s="533">
        <f t="shared" si="4"/>
        <v>0</v>
      </c>
    </row>
    <row r="120" spans="1:40" ht="15" customHeight="1">
      <c r="A120" s="6"/>
      <c r="B120" s="6"/>
      <c r="C120" s="35" t="s">
        <v>5232</v>
      </c>
      <c r="D120" s="855" t="str">
        <f>IF(CNGE_2026_M1_Secc1_Sub1!$D97="","",CNGE_2026_M1_Secc1_Sub1!$D97)</f>
        <v/>
      </c>
      <c r="E120" s="723"/>
      <c r="F120" s="723"/>
      <c r="G120" s="723"/>
      <c r="H120" s="723"/>
      <c r="I120" s="723"/>
      <c r="J120" s="723"/>
      <c r="K120" s="723"/>
      <c r="L120" s="723"/>
      <c r="M120" s="723"/>
      <c r="N120" s="723"/>
      <c r="O120" s="723"/>
      <c r="P120" s="723"/>
      <c r="Q120" s="723"/>
      <c r="R120" s="724"/>
      <c r="S120" s="804"/>
      <c r="T120" s="714"/>
      <c r="U120" s="714"/>
      <c r="V120" s="714"/>
      <c r="W120" s="714"/>
      <c r="X120" s="805"/>
      <c r="Y120" s="857"/>
      <c r="Z120" s="856"/>
      <c r="AA120" s="856"/>
      <c r="AB120" s="856"/>
      <c r="AC120" s="856"/>
      <c r="AD120" s="809"/>
      <c r="AH120" s="419">
        <f t="shared" si="0"/>
        <v>0</v>
      </c>
      <c r="AI120" s="290">
        <f t="shared" si="1"/>
        <v>0</v>
      </c>
      <c r="AJ120" s="293">
        <f t="shared" si="2"/>
        <v>0</v>
      </c>
      <c r="AK120" s="283" t="str">
        <f>IF(AJ120=0,"",
IF(SUM($AJ$64:AJ120)=1,AL120,
IF($AJ$184&gt;SUM($AJ$64:AJ120),_xlfn.CONCAT(", ",AL120),
IF($AJ$184=SUM($AJ$64:AJ120),_xlfn.CONCAT(" y ",AL120)))))</f>
        <v/>
      </c>
      <c r="AL120" s="120" t="s">
        <v>5233</v>
      </c>
      <c r="AM120" s="411">
        <f t="shared" si="3"/>
        <v>0</v>
      </c>
      <c r="AN120" s="533">
        <f t="shared" si="4"/>
        <v>0</v>
      </c>
    </row>
    <row r="121" spans="1:40" ht="15" customHeight="1">
      <c r="A121" s="6"/>
      <c r="B121" s="6"/>
      <c r="C121" s="35" t="s">
        <v>5234</v>
      </c>
      <c r="D121" s="855" t="str">
        <f>IF(CNGE_2026_M1_Secc1_Sub1!$D98="","",CNGE_2026_M1_Secc1_Sub1!$D98)</f>
        <v/>
      </c>
      <c r="E121" s="723"/>
      <c r="F121" s="723"/>
      <c r="G121" s="723"/>
      <c r="H121" s="723"/>
      <c r="I121" s="723"/>
      <c r="J121" s="723"/>
      <c r="K121" s="723"/>
      <c r="L121" s="723"/>
      <c r="M121" s="723"/>
      <c r="N121" s="723"/>
      <c r="O121" s="723"/>
      <c r="P121" s="723"/>
      <c r="Q121" s="723"/>
      <c r="R121" s="724"/>
      <c r="S121" s="804"/>
      <c r="T121" s="714"/>
      <c r="U121" s="714"/>
      <c r="V121" s="714"/>
      <c r="W121" s="714"/>
      <c r="X121" s="805"/>
      <c r="Y121" s="857"/>
      <c r="Z121" s="856"/>
      <c r="AA121" s="856"/>
      <c r="AB121" s="856"/>
      <c r="AC121" s="856"/>
      <c r="AD121" s="809"/>
      <c r="AH121" s="419">
        <f t="shared" si="0"/>
        <v>0</v>
      </c>
      <c r="AI121" s="290">
        <f t="shared" si="1"/>
        <v>0</v>
      </c>
      <c r="AJ121" s="293">
        <f t="shared" si="2"/>
        <v>0</v>
      </c>
      <c r="AK121" s="283" t="str">
        <f>IF(AJ121=0,"",
IF(SUM($AJ$64:AJ121)=1,AL121,
IF($AJ$184&gt;SUM($AJ$64:AJ121),_xlfn.CONCAT(", ",AL121),
IF($AJ$184=SUM($AJ$64:AJ121),_xlfn.CONCAT(" y ",AL121)))))</f>
        <v/>
      </c>
      <c r="AL121" s="120" t="s">
        <v>5235</v>
      </c>
      <c r="AM121" s="411">
        <f t="shared" si="3"/>
        <v>0</v>
      </c>
      <c r="AN121" s="533">
        <f t="shared" si="4"/>
        <v>0</v>
      </c>
    </row>
    <row r="122" spans="1:40" ht="15" customHeight="1">
      <c r="A122" s="6"/>
      <c r="B122" s="6"/>
      <c r="C122" s="35" t="s">
        <v>5236</v>
      </c>
      <c r="D122" s="855" t="str">
        <f>IF(CNGE_2026_M1_Secc1_Sub1!$D99="","",CNGE_2026_M1_Secc1_Sub1!$D99)</f>
        <v/>
      </c>
      <c r="E122" s="723"/>
      <c r="F122" s="723"/>
      <c r="G122" s="723"/>
      <c r="H122" s="723"/>
      <c r="I122" s="723"/>
      <c r="J122" s="723"/>
      <c r="K122" s="723"/>
      <c r="L122" s="723"/>
      <c r="M122" s="723"/>
      <c r="N122" s="723"/>
      <c r="O122" s="723"/>
      <c r="P122" s="723"/>
      <c r="Q122" s="723"/>
      <c r="R122" s="724"/>
      <c r="S122" s="804"/>
      <c r="T122" s="714"/>
      <c r="U122" s="714"/>
      <c r="V122" s="714"/>
      <c r="W122" s="714"/>
      <c r="X122" s="805"/>
      <c r="Y122" s="857"/>
      <c r="Z122" s="856"/>
      <c r="AA122" s="856"/>
      <c r="AB122" s="856"/>
      <c r="AC122" s="856"/>
      <c r="AD122" s="809"/>
      <c r="AH122" s="419">
        <f t="shared" si="0"/>
        <v>0</v>
      </c>
      <c r="AI122" s="290">
        <f t="shared" si="1"/>
        <v>0</v>
      </c>
      <c r="AJ122" s="293">
        <f t="shared" si="2"/>
        <v>0</v>
      </c>
      <c r="AK122" s="283" t="str">
        <f>IF(AJ122=0,"",
IF(SUM($AJ$64:AJ122)=1,AL122,
IF($AJ$184&gt;SUM($AJ$64:AJ122),_xlfn.CONCAT(", ",AL122),
IF($AJ$184=SUM($AJ$64:AJ122),_xlfn.CONCAT(" y ",AL122)))))</f>
        <v/>
      </c>
      <c r="AL122" s="120" t="s">
        <v>5237</v>
      </c>
      <c r="AM122" s="411">
        <f t="shared" si="3"/>
        <v>0</v>
      </c>
      <c r="AN122" s="533">
        <f t="shared" si="4"/>
        <v>0</v>
      </c>
    </row>
    <row r="123" spans="1:40" ht="15" customHeight="1">
      <c r="A123" s="6"/>
      <c r="B123" s="6"/>
      <c r="C123" s="35" t="s">
        <v>5238</v>
      </c>
      <c r="D123" s="855" t="str">
        <f>IF(CNGE_2026_M1_Secc1_Sub1!$D100="","",CNGE_2026_M1_Secc1_Sub1!$D100)</f>
        <v/>
      </c>
      <c r="E123" s="723"/>
      <c r="F123" s="723"/>
      <c r="G123" s="723"/>
      <c r="H123" s="723"/>
      <c r="I123" s="723"/>
      <c r="J123" s="723"/>
      <c r="K123" s="723"/>
      <c r="L123" s="723"/>
      <c r="M123" s="723"/>
      <c r="N123" s="723"/>
      <c r="O123" s="723"/>
      <c r="P123" s="723"/>
      <c r="Q123" s="723"/>
      <c r="R123" s="724"/>
      <c r="S123" s="804"/>
      <c r="T123" s="714"/>
      <c r="U123" s="714"/>
      <c r="V123" s="714"/>
      <c r="W123" s="714"/>
      <c r="X123" s="805"/>
      <c r="Y123" s="857"/>
      <c r="Z123" s="856"/>
      <c r="AA123" s="856"/>
      <c r="AB123" s="856"/>
      <c r="AC123" s="856"/>
      <c r="AD123" s="809"/>
      <c r="AH123" s="419">
        <f t="shared" si="0"/>
        <v>0</v>
      </c>
      <c r="AI123" s="290">
        <f t="shared" si="1"/>
        <v>0</v>
      </c>
      <c r="AJ123" s="293">
        <f t="shared" si="2"/>
        <v>0</v>
      </c>
      <c r="AK123" s="283" t="str">
        <f>IF(AJ123=0,"",
IF(SUM($AJ$64:AJ123)=1,AL123,
IF($AJ$184&gt;SUM($AJ$64:AJ123),_xlfn.CONCAT(", ",AL123),
IF($AJ$184=SUM($AJ$64:AJ123),_xlfn.CONCAT(" y ",AL123)))))</f>
        <v/>
      </c>
      <c r="AL123" s="120" t="s">
        <v>5239</v>
      </c>
      <c r="AM123" s="411">
        <f t="shared" si="3"/>
        <v>0</v>
      </c>
      <c r="AN123" s="533">
        <f t="shared" si="4"/>
        <v>0</v>
      </c>
    </row>
    <row r="124" spans="1:40" ht="15" customHeight="1">
      <c r="A124" s="6"/>
      <c r="B124" s="6"/>
      <c r="C124" s="35" t="s">
        <v>5240</v>
      </c>
      <c r="D124" s="855" t="str">
        <f>IF(CNGE_2026_M1_Secc1_Sub1!$D101="","",CNGE_2026_M1_Secc1_Sub1!$D101)</f>
        <v/>
      </c>
      <c r="E124" s="723"/>
      <c r="F124" s="723"/>
      <c r="G124" s="723"/>
      <c r="H124" s="723"/>
      <c r="I124" s="723"/>
      <c r="J124" s="723"/>
      <c r="K124" s="723"/>
      <c r="L124" s="723"/>
      <c r="M124" s="723"/>
      <c r="N124" s="723"/>
      <c r="O124" s="723"/>
      <c r="P124" s="723"/>
      <c r="Q124" s="723"/>
      <c r="R124" s="724"/>
      <c r="S124" s="804"/>
      <c r="T124" s="714"/>
      <c r="U124" s="714"/>
      <c r="V124" s="714"/>
      <c r="W124" s="714"/>
      <c r="X124" s="805"/>
      <c r="Y124" s="857"/>
      <c r="Z124" s="856"/>
      <c r="AA124" s="856"/>
      <c r="AB124" s="856"/>
      <c r="AC124" s="856"/>
      <c r="AD124" s="809"/>
      <c r="AH124" s="419">
        <f t="shared" si="0"/>
        <v>0</v>
      </c>
      <c r="AI124" s="290">
        <f t="shared" si="1"/>
        <v>0</v>
      </c>
      <c r="AJ124" s="293">
        <f t="shared" si="2"/>
        <v>0</v>
      </c>
      <c r="AK124" s="283" t="str">
        <f>IF(AJ124=0,"",
IF(SUM($AJ$64:AJ124)=1,AL124,
IF($AJ$184&gt;SUM($AJ$64:AJ124),_xlfn.CONCAT(", ",AL124),
IF($AJ$184=SUM($AJ$64:AJ124),_xlfn.CONCAT(" y ",AL124)))))</f>
        <v/>
      </c>
      <c r="AL124" s="120" t="s">
        <v>5241</v>
      </c>
      <c r="AM124" s="411">
        <f t="shared" si="3"/>
        <v>0</v>
      </c>
      <c r="AN124" s="533">
        <f t="shared" si="4"/>
        <v>0</v>
      </c>
    </row>
    <row r="125" spans="1:40" ht="15" customHeight="1">
      <c r="A125" s="6"/>
      <c r="B125" s="6"/>
      <c r="C125" s="35" t="s">
        <v>5242</v>
      </c>
      <c r="D125" s="855" t="str">
        <f>IF(CNGE_2026_M1_Secc1_Sub1!$D102="","",CNGE_2026_M1_Secc1_Sub1!$D102)</f>
        <v/>
      </c>
      <c r="E125" s="723"/>
      <c r="F125" s="723"/>
      <c r="G125" s="723"/>
      <c r="H125" s="723"/>
      <c r="I125" s="723"/>
      <c r="J125" s="723"/>
      <c r="K125" s="723"/>
      <c r="L125" s="723"/>
      <c r="M125" s="723"/>
      <c r="N125" s="723"/>
      <c r="O125" s="723"/>
      <c r="P125" s="723"/>
      <c r="Q125" s="723"/>
      <c r="R125" s="724"/>
      <c r="S125" s="804"/>
      <c r="T125" s="714"/>
      <c r="U125" s="714"/>
      <c r="V125" s="714"/>
      <c r="W125" s="714"/>
      <c r="X125" s="805"/>
      <c r="Y125" s="857"/>
      <c r="Z125" s="856"/>
      <c r="AA125" s="856"/>
      <c r="AB125" s="856"/>
      <c r="AC125" s="856"/>
      <c r="AD125" s="809"/>
      <c r="AH125" s="419">
        <f t="shared" si="0"/>
        <v>0</v>
      </c>
      <c r="AI125" s="290">
        <f t="shared" si="1"/>
        <v>0</v>
      </c>
      <c r="AJ125" s="293">
        <f t="shared" si="2"/>
        <v>0</v>
      </c>
      <c r="AK125" s="283" t="str">
        <f>IF(AJ125=0,"",
IF(SUM($AJ$64:AJ125)=1,AL125,
IF($AJ$184&gt;SUM($AJ$64:AJ125),_xlfn.CONCAT(", ",AL125),
IF($AJ$184=SUM($AJ$64:AJ125),_xlfn.CONCAT(" y ",AL125)))))</f>
        <v/>
      </c>
      <c r="AL125" s="120" t="s">
        <v>5243</v>
      </c>
      <c r="AM125" s="411">
        <f t="shared" si="3"/>
        <v>0</v>
      </c>
      <c r="AN125" s="533">
        <f t="shared" si="4"/>
        <v>0</v>
      </c>
    </row>
    <row r="126" spans="1:40" ht="15" customHeight="1">
      <c r="A126" s="6"/>
      <c r="B126" s="6"/>
      <c r="C126" s="35" t="s">
        <v>5244</v>
      </c>
      <c r="D126" s="855" t="str">
        <f>IF(CNGE_2026_M1_Secc1_Sub1!$D103="","",CNGE_2026_M1_Secc1_Sub1!$D103)</f>
        <v/>
      </c>
      <c r="E126" s="723"/>
      <c r="F126" s="723"/>
      <c r="G126" s="723"/>
      <c r="H126" s="723"/>
      <c r="I126" s="723"/>
      <c r="J126" s="723"/>
      <c r="K126" s="723"/>
      <c r="L126" s="723"/>
      <c r="M126" s="723"/>
      <c r="N126" s="723"/>
      <c r="O126" s="723"/>
      <c r="P126" s="723"/>
      <c r="Q126" s="723"/>
      <c r="R126" s="724"/>
      <c r="S126" s="804"/>
      <c r="T126" s="714"/>
      <c r="U126" s="714"/>
      <c r="V126" s="714"/>
      <c r="W126" s="714"/>
      <c r="X126" s="805"/>
      <c r="Y126" s="857"/>
      <c r="Z126" s="856"/>
      <c r="AA126" s="856"/>
      <c r="AB126" s="856"/>
      <c r="AC126" s="856"/>
      <c r="AD126" s="809"/>
      <c r="AH126" s="419">
        <f t="shared" si="0"/>
        <v>0</v>
      </c>
      <c r="AI126" s="290">
        <f t="shared" si="1"/>
        <v>0</v>
      </c>
      <c r="AJ126" s="293">
        <f t="shared" si="2"/>
        <v>0</v>
      </c>
      <c r="AK126" s="283" t="str">
        <f>IF(AJ126=0,"",
IF(SUM($AJ$64:AJ126)=1,AL126,
IF($AJ$184&gt;SUM($AJ$64:AJ126),_xlfn.CONCAT(", ",AL126),
IF($AJ$184=SUM($AJ$64:AJ126),_xlfn.CONCAT(" y ",AL126)))))</f>
        <v/>
      </c>
      <c r="AL126" s="120" t="s">
        <v>5245</v>
      </c>
      <c r="AM126" s="411">
        <f t="shared" si="3"/>
        <v>0</v>
      </c>
      <c r="AN126" s="533">
        <f t="shared" si="4"/>
        <v>0</v>
      </c>
    </row>
    <row r="127" spans="1:40" ht="15" customHeight="1">
      <c r="A127" s="6"/>
      <c r="B127" s="6"/>
      <c r="C127" s="35" t="s">
        <v>5246</v>
      </c>
      <c r="D127" s="855" t="str">
        <f>IF(CNGE_2026_M1_Secc1_Sub1!$D104="","",CNGE_2026_M1_Secc1_Sub1!$D104)</f>
        <v/>
      </c>
      <c r="E127" s="723"/>
      <c r="F127" s="723"/>
      <c r="G127" s="723"/>
      <c r="H127" s="723"/>
      <c r="I127" s="723"/>
      <c r="J127" s="723"/>
      <c r="K127" s="723"/>
      <c r="L127" s="723"/>
      <c r="M127" s="723"/>
      <c r="N127" s="723"/>
      <c r="O127" s="723"/>
      <c r="P127" s="723"/>
      <c r="Q127" s="723"/>
      <c r="R127" s="724"/>
      <c r="S127" s="804"/>
      <c r="T127" s="714"/>
      <c r="U127" s="714"/>
      <c r="V127" s="714"/>
      <c r="W127" s="714"/>
      <c r="X127" s="805"/>
      <c r="Y127" s="857"/>
      <c r="Z127" s="856"/>
      <c r="AA127" s="856"/>
      <c r="AB127" s="856"/>
      <c r="AC127" s="856"/>
      <c r="AD127" s="809"/>
      <c r="AH127" s="419">
        <f t="shared" si="0"/>
        <v>0</v>
      </c>
      <c r="AI127" s="290">
        <f t="shared" si="1"/>
        <v>0</v>
      </c>
      <c r="AJ127" s="293">
        <f t="shared" si="2"/>
        <v>0</v>
      </c>
      <c r="AK127" s="283" t="str">
        <f>IF(AJ127=0,"",
IF(SUM($AJ$64:AJ127)=1,AL127,
IF($AJ$184&gt;SUM($AJ$64:AJ127),_xlfn.CONCAT(", ",AL127),
IF($AJ$184=SUM($AJ$64:AJ127),_xlfn.CONCAT(" y ",AL127)))))</f>
        <v/>
      </c>
      <c r="AL127" s="120" t="s">
        <v>5247</v>
      </c>
      <c r="AM127" s="411">
        <f t="shared" si="3"/>
        <v>0</v>
      </c>
      <c r="AN127" s="533">
        <f t="shared" si="4"/>
        <v>0</v>
      </c>
    </row>
    <row r="128" spans="1:40" ht="15" customHeight="1">
      <c r="A128" s="6"/>
      <c r="B128" s="6"/>
      <c r="C128" s="35" t="s">
        <v>5248</v>
      </c>
      <c r="D128" s="855" t="str">
        <f>IF(CNGE_2026_M1_Secc1_Sub1!$D105="","",CNGE_2026_M1_Secc1_Sub1!$D105)</f>
        <v/>
      </c>
      <c r="E128" s="723"/>
      <c r="F128" s="723"/>
      <c r="G128" s="723"/>
      <c r="H128" s="723"/>
      <c r="I128" s="723"/>
      <c r="J128" s="723"/>
      <c r="K128" s="723"/>
      <c r="L128" s="723"/>
      <c r="M128" s="723"/>
      <c r="N128" s="723"/>
      <c r="O128" s="723"/>
      <c r="P128" s="723"/>
      <c r="Q128" s="723"/>
      <c r="R128" s="724"/>
      <c r="S128" s="804"/>
      <c r="T128" s="714"/>
      <c r="U128" s="714"/>
      <c r="V128" s="714"/>
      <c r="W128" s="714"/>
      <c r="X128" s="805"/>
      <c r="Y128" s="857"/>
      <c r="Z128" s="856"/>
      <c r="AA128" s="856"/>
      <c r="AB128" s="856"/>
      <c r="AC128" s="856"/>
      <c r="AD128" s="809"/>
      <c r="AH128" s="419">
        <f t="shared" si="0"/>
        <v>0</v>
      </c>
      <c r="AI128" s="290">
        <f t="shared" si="1"/>
        <v>0</v>
      </c>
      <c r="AJ128" s="293">
        <f t="shared" si="2"/>
        <v>0</v>
      </c>
      <c r="AK128" s="283" t="str">
        <f>IF(AJ128=0,"",
IF(SUM($AJ$64:AJ128)=1,AL128,
IF($AJ$184&gt;SUM($AJ$64:AJ128),_xlfn.CONCAT(", ",AL128),
IF($AJ$184=SUM($AJ$64:AJ128),_xlfn.CONCAT(" y ",AL128)))))</f>
        <v/>
      </c>
      <c r="AL128" s="120" t="s">
        <v>5249</v>
      </c>
      <c r="AM128" s="411">
        <f t="shared" si="3"/>
        <v>0</v>
      </c>
      <c r="AN128" s="533">
        <f t="shared" si="4"/>
        <v>0</v>
      </c>
    </row>
    <row r="129" spans="1:40" ht="15" customHeight="1">
      <c r="A129" s="6"/>
      <c r="B129" s="6"/>
      <c r="C129" s="35" t="s">
        <v>5250</v>
      </c>
      <c r="D129" s="855" t="str">
        <f>IF(CNGE_2026_M1_Secc1_Sub1!$D106="","",CNGE_2026_M1_Secc1_Sub1!$D106)</f>
        <v/>
      </c>
      <c r="E129" s="723"/>
      <c r="F129" s="723"/>
      <c r="G129" s="723"/>
      <c r="H129" s="723"/>
      <c r="I129" s="723"/>
      <c r="J129" s="723"/>
      <c r="K129" s="723"/>
      <c r="L129" s="723"/>
      <c r="M129" s="723"/>
      <c r="N129" s="723"/>
      <c r="O129" s="723"/>
      <c r="P129" s="723"/>
      <c r="Q129" s="723"/>
      <c r="R129" s="724"/>
      <c r="S129" s="804"/>
      <c r="T129" s="714"/>
      <c r="U129" s="714"/>
      <c r="V129" s="714"/>
      <c r="W129" s="714"/>
      <c r="X129" s="805"/>
      <c r="Y129" s="857"/>
      <c r="Z129" s="856"/>
      <c r="AA129" s="856"/>
      <c r="AB129" s="856"/>
      <c r="AC129" s="856"/>
      <c r="AD129" s="809"/>
      <c r="AH129" s="419">
        <f t="shared" ref="AH129:AH183" si="5">IF(AND($S129&lt;&gt;"",$S129&lt;&gt;1,COUNTA(Y129)&gt;0),1,0)</f>
        <v>0</v>
      </c>
      <c r="AI129" s="290">
        <f t="shared" ref="AI129:AI183" si="6">IF(AND(OR($C$24="X",$C$27="X",$C$28="X",$C$29="X"),COUNTA(S129:AD129)=0),0,IF(AND(COUNTBLANK(D129)=0,S129&lt;&gt;"",S129&lt;&gt;1,COUNTA(Y129)=0),0,IF(AND(COUNTBLANK(D129)=0,S129&lt;&gt;"",S129=1,COUNTA(Y129)=1),0,IF(AND(COUNTBLANK(D129)=1,COUNTA(S129:AD129)=0),0,1))))</f>
        <v>0</v>
      </c>
      <c r="AJ129" s="293">
        <f t="shared" ref="AJ129:AJ183" si="7">IF(AI129=0,0,1)</f>
        <v>0</v>
      </c>
      <c r="AK129" s="283" t="str">
        <f>IF(AJ129=0,"",
IF(SUM($AJ$64:AJ129)=1,AL129,
IF($AJ$184&gt;SUM($AJ$64:AJ129),_xlfn.CONCAT(", ",AL129),
IF($AJ$184=SUM($AJ$64:AJ129),_xlfn.CONCAT(" y ",AL129)))))</f>
        <v/>
      </c>
      <c r="AL129" s="120" t="s">
        <v>5251</v>
      </c>
      <c r="AM129" s="411">
        <f t="shared" ref="AM129:AM183" si="8">IF(AND($S129&lt;&gt;"",$S129=1,Y129&lt;&gt;"",SUM(Y129)=0),1,0)</f>
        <v>0</v>
      </c>
      <c r="AN129" s="533">
        <f t="shared" ref="AN129:AN183" si="9">IF(Y129&gt;5,1,0)</f>
        <v>0</v>
      </c>
    </row>
    <row r="130" spans="1:40" ht="15" customHeight="1">
      <c r="A130" s="6"/>
      <c r="B130" s="6"/>
      <c r="C130" s="35" t="s">
        <v>5252</v>
      </c>
      <c r="D130" s="855" t="str">
        <f>IF(CNGE_2026_M1_Secc1_Sub1!$D107="","",CNGE_2026_M1_Secc1_Sub1!$D107)</f>
        <v/>
      </c>
      <c r="E130" s="723"/>
      <c r="F130" s="723"/>
      <c r="G130" s="723"/>
      <c r="H130" s="723"/>
      <c r="I130" s="723"/>
      <c r="J130" s="723"/>
      <c r="K130" s="723"/>
      <c r="L130" s="723"/>
      <c r="M130" s="723"/>
      <c r="N130" s="723"/>
      <c r="O130" s="723"/>
      <c r="P130" s="723"/>
      <c r="Q130" s="723"/>
      <c r="R130" s="724"/>
      <c r="S130" s="804"/>
      <c r="T130" s="714"/>
      <c r="U130" s="714"/>
      <c r="V130" s="714"/>
      <c r="W130" s="714"/>
      <c r="X130" s="805"/>
      <c r="Y130" s="857"/>
      <c r="Z130" s="856"/>
      <c r="AA130" s="856"/>
      <c r="AB130" s="856"/>
      <c r="AC130" s="856"/>
      <c r="AD130" s="809"/>
      <c r="AH130" s="419">
        <f t="shared" si="5"/>
        <v>0</v>
      </c>
      <c r="AI130" s="290">
        <f t="shared" si="6"/>
        <v>0</v>
      </c>
      <c r="AJ130" s="293">
        <f t="shared" si="7"/>
        <v>0</v>
      </c>
      <c r="AK130" s="283" t="str">
        <f>IF(AJ130=0,"",
IF(SUM($AJ$64:AJ130)=1,AL130,
IF($AJ$184&gt;SUM($AJ$64:AJ130),_xlfn.CONCAT(", ",AL130),
IF($AJ$184=SUM($AJ$64:AJ130),_xlfn.CONCAT(" y ",AL130)))))</f>
        <v/>
      </c>
      <c r="AL130" s="120" t="s">
        <v>5253</v>
      </c>
      <c r="AM130" s="411">
        <f t="shared" si="8"/>
        <v>0</v>
      </c>
      <c r="AN130" s="533">
        <f t="shared" si="9"/>
        <v>0</v>
      </c>
    </row>
    <row r="131" spans="1:40" ht="15" customHeight="1">
      <c r="A131" s="6"/>
      <c r="B131" s="6"/>
      <c r="C131" s="35" t="s">
        <v>5254</v>
      </c>
      <c r="D131" s="855" t="str">
        <f>IF(CNGE_2026_M1_Secc1_Sub1!$D108="","",CNGE_2026_M1_Secc1_Sub1!$D108)</f>
        <v/>
      </c>
      <c r="E131" s="723"/>
      <c r="F131" s="723"/>
      <c r="G131" s="723"/>
      <c r="H131" s="723"/>
      <c r="I131" s="723"/>
      <c r="J131" s="723"/>
      <c r="K131" s="723"/>
      <c r="L131" s="723"/>
      <c r="M131" s="723"/>
      <c r="N131" s="723"/>
      <c r="O131" s="723"/>
      <c r="P131" s="723"/>
      <c r="Q131" s="723"/>
      <c r="R131" s="724"/>
      <c r="S131" s="804"/>
      <c r="T131" s="714"/>
      <c r="U131" s="714"/>
      <c r="V131" s="714"/>
      <c r="W131" s="714"/>
      <c r="X131" s="805"/>
      <c r="Y131" s="857"/>
      <c r="Z131" s="856"/>
      <c r="AA131" s="856"/>
      <c r="AB131" s="856"/>
      <c r="AC131" s="856"/>
      <c r="AD131" s="809"/>
      <c r="AH131" s="419">
        <f t="shared" si="5"/>
        <v>0</v>
      </c>
      <c r="AI131" s="290">
        <f t="shared" si="6"/>
        <v>0</v>
      </c>
      <c r="AJ131" s="293">
        <f t="shared" si="7"/>
        <v>0</v>
      </c>
      <c r="AK131" s="283" t="str">
        <f>IF(AJ131=0,"",
IF(SUM($AJ$64:AJ131)=1,AL131,
IF($AJ$184&gt;SUM($AJ$64:AJ131),_xlfn.CONCAT(", ",AL131),
IF($AJ$184=SUM($AJ$64:AJ131),_xlfn.CONCAT(" y ",AL131)))))</f>
        <v/>
      </c>
      <c r="AL131" s="120" t="s">
        <v>5255</v>
      </c>
      <c r="AM131" s="411">
        <f t="shared" si="8"/>
        <v>0</v>
      </c>
      <c r="AN131" s="533">
        <f t="shared" si="9"/>
        <v>0</v>
      </c>
    </row>
    <row r="132" spans="1:40" ht="15" customHeight="1">
      <c r="A132" s="6"/>
      <c r="B132" s="6"/>
      <c r="C132" s="35" t="s">
        <v>5256</v>
      </c>
      <c r="D132" s="855" t="str">
        <f>IF(CNGE_2026_M1_Secc1_Sub1!$D109="","",CNGE_2026_M1_Secc1_Sub1!$D109)</f>
        <v/>
      </c>
      <c r="E132" s="723"/>
      <c r="F132" s="723"/>
      <c r="G132" s="723"/>
      <c r="H132" s="723"/>
      <c r="I132" s="723"/>
      <c r="J132" s="723"/>
      <c r="K132" s="723"/>
      <c r="L132" s="723"/>
      <c r="M132" s="723"/>
      <c r="N132" s="723"/>
      <c r="O132" s="723"/>
      <c r="P132" s="723"/>
      <c r="Q132" s="723"/>
      <c r="R132" s="724"/>
      <c r="S132" s="804"/>
      <c r="T132" s="714"/>
      <c r="U132" s="714"/>
      <c r="V132" s="714"/>
      <c r="W132" s="714"/>
      <c r="X132" s="805"/>
      <c r="Y132" s="857"/>
      <c r="Z132" s="856"/>
      <c r="AA132" s="856"/>
      <c r="AB132" s="856"/>
      <c r="AC132" s="856"/>
      <c r="AD132" s="809"/>
      <c r="AH132" s="419">
        <f t="shared" si="5"/>
        <v>0</v>
      </c>
      <c r="AI132" s="290">
        <f t="shared" si="6"/>
        <v>0</v>
      </c>
      <c r="AJ132" s="293">
        <f t="shared" si="7"/>
        <v>0</v>
      </c>
      <c r="AK132" s="283" t="str">
        <f>IF(AJ132=0,"",
IF(SUM($AJ$64:AJ132)=1,AL132,
IF($AJ$184&gt;SUM($AJ$64:AJ132),_xlfn.CONCAT(", ",AL132),
IF($AJ$184=SUM($AJ$64:AJ132),_xlfn.CONCAT(" y ",AL132)))))</f>
        <v/>
      </c>
      <c r="AL132" s="120" t="s">
        <v>5257</v>
      </c>
      <c r="AM132" s="411">
        <f t="shared" si="8"/>
        <v>0</v>
      </c>
      <c r="AN132" s="533">
        <f t="shared" si="9"/>
        <v>0</v>
      </c>
    </row>
    <row r="133" spans="1:40" ht="15" customHeight="1">
      <c r="A133" s="6"/>
      <c r="B133" s="6"/>
      <c r="C133" s="35" t="s">
        <v>5258</v>
      </c>
      <c r="D133" s="855" t="str">
        <f>IF(CNGE_2026_M1_Secc1_Sub1!$D110="","",CNGE_2026_M1_Secc1_Sub1!$D110)</f>
        <v/>
      </c>
      <c r="E133" s="723"/>
      <c r="F133" s="723"/>
      <c r="G133" s="723"/>
      <c r="H133" s="723"/>
      <c r="I133" s="723"/>
      <c r="J133" s="723"/>
      <c r="K133" s="723"/>
      <c r="L133" s="723"/>
      <c r="M133" s="723"/>
      <c r="N133" s="723"/>
      <c r="O133" s="723"/>
      <c r="P133" s="723"/>
      <c r="Q133" s="723"/>
      <c r="R133" s="724"/>
      <c r="S133" s="804"/>
      <c r="T133" s="714"/>
      <c r="U133" s="714"/>
      <c r="V133" s="714"/>
      <c r="W133" s="714"/>
      <c r="X133" s="805"/>
      <c r="Y133" s="857"/>
      <c r="Z133" s="856"/>
      <c r="AA133" s="856"/>
      <c r="AB133" s="856"/>
      <c r="AC133" s="856"/>
      <c r="AD133" s="809"/>
      <c r="AH133" s="419">
        <f t="shared" si="5"/>
        <v>0</v>
      </c>
      <c r="AI133" s="290">
        <f t="shared" si="6"/>
        <v>0</v>
      </c>
      <c r="AJ133" s="293">
        <f t="shared" si="7"/>
        <v>0</v>
      </c>
      <c r="AK133" s="283" t="str">
        <f>IF(AJ133=0,"",
IF(SUM($AJ$64:AJ133)=1,AL133,
IF($AJ$184&gt;SUM($AJ$64:AJ133),_xlfn.CONCAT(", ",AL133),
IF($AJ$184=SUM($AJ$64:AJ133),_xlfn.CONCAT(" y ",AL133)))))</f>
        <v/>
      </c>
      <c r="AL133" s="120" t="s">
        <v>5259</v>
      </c>
      <c r="AM133" s="411">
        <f t="shared" si="8"/>
        <v>0</v>
      </c>
      <c r="AN133" s="533">
        <f t="shared" si="9"/>
        <v>0</v>
      </c>
    </row>
    <row r="134" spans="1:40" ht="15" customHeight="1">
      <c r="A134" s="6"/>
      <c r="B134" s="6"/>
      <c r="C134" s="35" t="s">
        <v>5260</v>
      </c>
      <c r="D134" s="855" t="str">
        <f>IF(CNGE_2026_M1_Secc1_Sub1!$D111="","",CNGE_2026_M1_Secc1_Sub1!$D111)</f>
        <v/>
      </c>
      <c r="E134" s="723"/>
      <c r="F134" s="723"/>
      <c r="G134" s="723"/>
      <c r="H134" s="723"/>
      <c r="I134" s="723"/>
      <c r="J134" s="723"/>
      <c r="K134" s="723"/>
      <c r="L134" s="723"/>
      <c r="M134" s="723"/>
      <c r="N134" s="723"/>
      <c r="O134" s="723"/>
      <c r="P134" s="723"/>
      <c r="Q134" s="723"/>
      <c r="R134" s="724"/>
      <c r="S134" s="804"/>
      <c r="T134" s="714"/>
      <c r="U134" s="714"/>
      <c r="V134" s="714"/>
      <c r="W134" s="714"/>
      <c r="X134" s="805"/>
      <c r="Y134" s="857"/>
      <c r="Z134" s="856"/>
      <c r="AA134" s="856"/>
      <c r="AB134" s="856"/>
      <c r="AC134" s="856"/>
      <c r="AD134" s="809"/>
      <c r="AH134" s="419">
        <f t="shared" si="5"/>
        <v>0</v>
      </c>
      <c r="AI134" s="290">
        <f t="shared" si="6"/>
        <v>0</v>
      </c>
      <c r="AJ134" s="293">
        <f t="shared" si="7"/>
        <v>0</v>
      </c>
      <c r="AK134" s="283" t="str">
        <f>IF(AJ134=0,"",
IF(SUM($AJ$64:AJ134)=1,AL134,
IF($AJ$184&gt;SUM($AJ$64:AJ134),_xlfn.CONCAT(", ",AL134),
IF($AJ$184=SUM($AJ$64:AJ134),_xlfn.CONCAT(" y ",AL134)))))</f>
        <v/>
      </c>
      <c r="AL134" s="120" t="s">
        <v>5261</v>
      </c>
      <c r="AM134" s="411">
        <f t="shared" si="8"/>
        <v>0</v>
      </c>
      <c r="AN134" s="533">
        <f t="shared" si="9"/>
        <v>0</v>
      </c>
    </row>
    <row r="135" spans="1:40" ht="15" customHeight="1">
      <c r="A135" s="6"/>
      <c r="B135" s="6"/>
      <c r="C135" s="35" t="s">
        <v>5262</v>
      </c>
      <c r="D135" s="855" t="str">
        <f>IF(CNGE_2026_M1_Secc1_Sub1!$D112="","",CNGE_2026_M1_Secc1_Sub1!$D112)</f>
        <v/>
      </c>
      <c r="E135" s="723"/>
      <c r="F135" s="723"/>
      <c r="G135" s="723"/>
      <c r="H135" s="723"/>
      <c r="I135" s="723"/>
      <c r="J135" s="723"/>
      <c r="K135" s="723"/>
      <c r="L135" s="723"/>
      <c r="M135" s="723"/>
      <c r="N135" s="723"/>
      <c r="O135" s="723"/>
      <c r="P135" s="723"/>
      <c r="Q135" s="723"/>
      <c r="R135" s="724"/>
      <c r="S135" s="804"/>
      <c r="T135" s="714"/>
      <c r="U135" s="714"/>
      <c r="V135" s="714"/>
      <c r="W135" s="714"/>
      <c r="X135" s="805"/>
      <c r="Y135" s="857"/>
      <c r="Z135" s="856"/>
      <c r="AA135" s="856"/>
      <c r="AB135" s="856"/>
      <c r="AC135" s="856"/>
      <c r="AD135" s="809"/>
      <c r="AH135" s="419">
        <f t="shared" si="5"/>
        <v>0</v>
      </c>
      <c r="AI135" s="290">
        <f t="shared" si="6"/>
        <v>0</v>
      </c>
      <c r="AJ135" s="293">
        <f t="shared" si="7"/>
        <v>0</v>
      </c>
      <c r="AK135" s="283" t="str">
        <f>IF(AJ135=0,"",
IF(SUM($AJ$64:AJ135)=1,AL135,
IF($AJ$184&gt;SUM($AJ$64:AJ135),_xlfn.CONCAT(", ",AL135),
IF($AJ$184=SUM($AJ$64:AJ135),_xlfn.CONCAT(" y ",AL135)))))</f>
        <v/>
      </c>
      <c r="AL135" s="120" t="s">
        <v>5263</v>
      </c>
      <c r="AM135" s="411">
        <f t="shared" si="8"/>
        <v>0</v>
      </c>
      <c r="AN135" s="533">
        <f t="shared" si="9"/>
        <v>0</v>
      </c>
    </row>
    <row r="136" spans="1:40" ht="15" customHeight="1">
      <c r="A136" s="6"/>
      <c r="B136" s="6"/>
      <c r="C136" s="35" t="s">
        <v>5264</v>
      </c>
      <c r="D136" s="855" t="str">
        <f>IF(CNGE_2026_M1_Secc1_Sub1!$D113="","",CNGE_2026_M1_Secc1_Sub1!$D113)</f>
        <v/>
      </c>
      <c r="E136" s="723"/>
      <c r="F136" s="723"/>
      <c r="G136" s="723"/>
      <c r="H136" s="723"/>
      <c r="I136" s="723"/>
      <c r="J136" s="723"/>
      <c r="K136" s="723"/>
      <c r="L136" s="723"/>
      <c r="M136" s="723"/>
      <c r="N136" s="723"/>
      <c r="O136" s="723"/>
      <c r="P136" s="723"/>
      <c r="Q136" s="723"/>
      <c r="R136" s="724"/>
      <c r="S136" s="804"/>
      <c r="T136" s="714"/>
      <c r="U136" s="714"/>
      <c r="V136" s="714"/>
      <c r="W136" s="714"/>
      <c r="X136" s="805"/>
      <c r="Y136" s="857"/>
      <c r="Z136" s="856"/>
      <c r="AA136" s="856"/>
      <c r="AB136" s="856"/>
      <c r="AC136" s="856"/>
      <c r="AD136" s="809"/>
      <c r="AH136" s="419">
        <f t="shared" si="5"/>
        <v>0</v>
      </c>
      <c r="AI136" s="290">
        <f t="shared" si="6"/>
        <v>0</v>
      </c>
      <c r="AJ136" s="293">
        <f t="shared" si="7"/>
        <v>0</v>
      </c>
      <c r="AK136" s="283" t="str">
        <f>IF(AJ136=0,"",
IF(SUM($AJ$64:AJ136)=1,AL136,
IF($AJ$184&gt;SUM($AJ$64:AJ136),_xlfn.CONCAT(", ",AL136),
IF($AJ$184=SUM($AJ$64:AJ136),_xlfn.CONCAT(" y ",AL136)))))</f>
        <v/>
      </c>
      <c r="AL136" s="120" t="s">
        <v>5265</v>
      </c>
      <c r="AM136" s="411">
        <f t="shared" si="8"/>
        <v>0</v>
      </c>
      <c r="AN136" s="533">
        <f t="shared" si="9"/>
        <v>0</v>
      </c>
    </row>
    <row r="137" spans="1:40" ht="15" customHeight="1">
      <c r="A137" s="6"/>
      <c r="B137" s="6"/>
      <c r="C137" s="35" t="s">
        <v>5266</v>
      </c>
      <c r="D137" s="855" t="str">
        <f>IF(CNGE_2026_M1_Secc1_Sub1!$D114="","",CNGE_2026_M1_Secc1_Sub1!$D114)</f>
        <v/>
      </c>
      <c r="E137" s="723"/>
      <c r="F137" s="723"/>
      <c r="G137" s="723"/>
      <c r="H137" s="723"/>
      <c r="I137" s="723"/>
      <c r="J137" s="723"/>
      <c r="K137" s="723"/>
      <c r="L137" s="723"/>
      <c r="M137" s="723"/>
      <c r="N137" s="723"/>
      <c r="O137" s="723"/>
      <c r="P137" s="723"/>
      <c r="Q137" s="723"/>
      <c r="R137" s="724"/>
      <c r="S137" s="804"/>
      <c r="T137" s="714"/>
      <c r="U137" s="714"/>
      <c r="V137" s="714"/>
      <c r="W137" s="714"/>
      <c r="X137" s="805"/>
      <c r="Y137" s="857"/>
      <c r="Z137" s="856"/>
      <c r="AA137" s="856"/>
      <c r="AB137" s="856"/>
      <c r="AC137" s="856"/>
      <c r="AD137" s="809"/>
      <c r="AH137" s="419">
        <f t="shared" si="5"/>
        <v>0</v>
      </c>
      <c r="AI137" s="290">
        <f t="shared" si="6"/>
        <v>0</v>
      </c>
      <c r="AJ137" s="293">
        <f t="shared" si="7"/>
        <v>0</v>
      </c>
      <c r="AK137" s="283" t="str">
        <f>IF(AJ137=0,"",
IF(SUM($AJ$64:AJ137)=1,AL137,
IF($AJ$184&gt;SUM($AJ$64:AJ137),_xlfn.CONCAT(", ",AL137),
IF($AJ$184=SUM($AJ$64:AJ137),_xlfn.CONCAT(" y ",AL137)))))</f>
        <v/>
      </c>
      <c r="AL137" s="120" t="s">
        <v>5267</v>
      </c>
      <c r="AM137" s="411">
        <f t="shared" si="8"/>
        <v>0</v>
      </c>
      <c r="AN137" s="533">
        <f t="shared" si="9"/>
        <v>0</v>
      </c>
    </row>
    <row r="138" spans="1:40" ht="15" customHeight="1">
      <c r="A138" s="6"/>
      <c r="B138" s="6"/>
      <c r="C138" s="35" t="s">
        <v>5268</v>
      </c>
      <c r="D138" s="855" t="str">
        <f>IF(CNGE_2026_M1_Secc1_Sub1!$D115="","",CNGE_2026_M1_Secc1_Sub1!$D115)</f>
        <v/>
      </c>
      <c r="E138" s="723"/>
      <c r="F138" s="723"/>
      <c r="G138" s="723"/>
      <c r="H138" s="723"/>
      <c r="I138" s="723"/>
      <c r="J138" s="723"/>
      <c r="K138" s="723"/>
      <c r="L138" s="723"/>
      <c r="M138" s="723"/>
      <c r="N138" s="723"/>
      <c r="O138" s="723"/>
      <c r="P138" s="723"/>
      <c r="Q138" s="723"/>
      <c r="R138" s="724"/>
      <c r="S138" s="804"/>
      <c r="T138" s="714"/>
      <c r="U138" s="714"/>
      <c r="V138" s="714"/>
      <c r="W138" s="714"/>
      <c r="X138" s="805"/>
      <c r="Y138" s="857"/>
      <c r="Z138" s="856"/>
      <c r="AA138" s="856"/>
      <c r="AB138" s="856"/>
      <c r="AC138" s="856"/>
      <c r="AD138" s="809"/>
      <c r="AH138" s="419">
        <f t="shared" si="5"/>
        <v>0</v>
      </c>
      <c r="AI138" s="290">
        <f t="shared" si="6"/>
        <v>0</v>
      </c>
      <c r="AJ138" s="293">
        <f t="shared" si="7"/>
        <v>0</v>
      </c>
      <c r="AK138" s="283" t="str">
        <f>IF(AJ138=0,"",
IF(SUM($AJ$64:AJ138)=1,AL138,
IF($AJ$184&gt;SUM($AJ$64:AJ138),_xlfn.CONCAT(", ",AL138),
IF($AJ$184=SUM($AJ$64:AJ138),_xlfn.CONCAT(" y ",AL138)))))</f>
        <v/>
      </c>
      <c r="AL138" s="120" t="s">
        <v>5269</v>
      </c>
      <c r="AM138" s="411">
        <f t="shared" si="8"/>
        <v>0</v>
      </c>
      <c r="AN138" s="533">
        <f t="shared" si="9"/>
        <v>0</v>
      </c>
    </row>
    <row r="139" spans="1:40" ht="15" customHeight="1">
      <c r="A139" s="6"/>
      <c r="B139" s="6"/>
      <c r="C139" s="35" t="s">
        <v>5270</v>
      </c>
      <c r="D139" s="855" t="str">
        <f>IF(CNGE_2026_M1_Secc1_Sub1!$D116="","",CNGE_2026_M1_Secc1_Sub1!$D116)</f>
        <v/>
      </c>
      <c r="E139" s="723"/>
      <c r="F139" s="723"/>
      <c r="G139" s="723"/>
      <c r="H139" s="723"/>
      <c r="I139" s="723"/>
      <c r="J139" s="723"/>
      <c r="K139" s="723"/>
      <c r="L139" s="723"/>
      <c r="M139" s="723"/>
      <c r="N139" s="723"/>
      <c r="O139" s="723"/>
      <c r="P139" s="723"/>
      <c r="Q139" s="723"/>
      <c r="R139" s="724"/>
      <c r="S139" s="804"/>
      <c r="T139" s="714"/>
      <c r="U139" s="714"/>
      <c r="V139" s="714"/>
      <c r="W139" s="714"/>
      <c r="X139" s="805"/>
      <c r="Y139" s="857"/>
      <c r="Z139" s="856"/>
      <c r="AA139" s="856"/>
      <c r="AB139" s="856"/>
      <c r="AC139" s="856"/>
      <c r="AD139" s="809"/>
      <c r="AH139" s="419">
        <f t="shared" si="5"/>
        <v>0</v>
      </c>
      <c r="AI139" s="290">
        <f t="shared" si="6"/>
        <v>0</v>
      </c>
      <c r="AJ139" s="293">
        <f t="shared" si="7"/>
        <v>0</v>
      </c>
      <c r="AK139" s="283" t="str">
        <f>IF(AJ139=0,"",
IF(SUM($AJ$64:AJ139)=1,AL139,
IF($AJ$184&gt;SUM($AJ$64:AJ139),_xlfn.CONCAT(", ",AL139),
IF($AJ$184=SUM($AJ$64:AJ139),_xlfn.CONCAT(" y ",AL139)))))</f>
        <v/>
      </c>
      <c r="AL139" s="120" t="s">
        <v>5271</v>
      </c>
      <c r="AM139" s="411">
        <f t="shared" si="8"/>
        <v>0</v>
      </c>
      <c r="AN139" s="533">
        <f t="shared" si="9"/>
        <v>0</v>
      </c>
    </row>
    <row r="140" spans="1:40" ht="15" customHeight="1">
      <c r="A140" s="6"/>
      <c r="B140" s="6"/>
      <c r="C140" s="35" t="s">
        <v>5272</v>
      </c>
      <c r="D140" s="855" t="str">
        <f>IF(CNGE_2026_M1_Secc1_Sub1!$D117="","",CNGE_2026_M1_Secc1_Sub1!$D117)</f>
        <v/>
      </c>
      <c r="E140" s="723"/>
      <c r="F140" s="723"/>
      <c r="G140" s="723"/>
      <c r="H140" s="723"/>
      <c r="I140" s="723"/>
      <c r="J140" s="723"/>
      <c r="K140" s="723"/>
      <c r="L140" s="723"/>
      <c r="M140" s="723"/>
      <c r="N140" s="723"/>
      <c r="O140" s="723"/>
      <c r="P140" s="723"/>
      <c r="Q140" s="723"/>
      <c r="R140" s="724"/>
      <c r="S140" s="804"/>
      <c r="T140" s="714"/>
      <c r="U140" s="714"/>
      <c r="V140" s="714"/>
      <c r="W140" s="714"/>
      <c r="X140" s="805"/>
      <c r="Y140" s="857"/>
      <c r="Z140" s="856"/>
      <c r="AA140" s="856"/>
      <c r="AB140" s="856"/>
      <c r="AC140" s="856"/>
      <c r="AD140" s="809"/>
      <c r="AH140" s="419">
        <f t="shared" si="5"/>
        <v>0</v>
      </c>
      <c r="AI140" s="290">
        <f t="shared" si="6"/>
        <v>0</v>
      </c>
      <c r="AJ140" s="293">
        <f t="shared" si="7"/>
        <v>0</v>
      </c>
      <c r="AK140" s="283" t="str">
        <f>IF(AJ140=0,"",
IF(SUM($AJ$64:AJ140)=1,AL140,
IF($AJ$184&gt;SUM($AJ$64:AJ140),_xlfn.CONCAT(", ",AL140),
IF($AJ$184=SUM($AJ$64:AJ140),_xlfn.CONCAT(" y ",AL140)))))</f>
        <v/>
      </c>
      <c r="AL140" s="120" t="s">
        <v>5273</v>
      </c>
      <c r="AM140" s="411">
        <f t="shared" si="8"/>
        <v>0</v>
      </c>
      <c r="AN140" s="533">
        <f t="shared" si="9"/>
        <v>0</v>
      </c>
    </row>
    <row r="141" spans="1:40" ht="15" customHeight="1">
      <c r="A141" s="6"/>
      <c r="B141" s="6"/>
      <c r="C141" s="35" t="s">
        <v>5274</v>
      </c>
      <c r="D141" s="855" t="str">
        <f>IF(CNGE_2026_M1_Secc1_Sub1!$D118="","",CNGE_2026_M1_Secc1_Sub1!$D118)</f>
        <v/>
      </c>
      <c r="E141" s="723"/>
      <c r="F141" s="723"/>
      <c r="G141" s="723"/>
      <c r="H141" s="723"/>
      <c r="I141" s="723"/>
      <c r="J141" s="723"/>
      <c r="K141" s="723"/>
      <c r="L141" s="723"/>
      <c r="M141" s="723"/>
      <c r="N141" s="723"/>
      <c r="O141" s="723"/>
      <c r="P141" s="723"/>
      <c r="Q141" s="723"/>
      <c r="R141" s="724"/>
      <c r="S141" s="804"/>
      <c r="T141" s="714"/>
      <c r="U141" s="714"/>
      <c r="V141" s="714"/>
      <c r="W141" s="714"/>
      <c r="X141" s="805"/>
      <c r="Y141" s="857"/>
      <c r="Z141" s="856"/>
      <c r="AA141" s="856"/>
      <c r="AB141" s="856"/>
      <c r="AC141" s="856"/>
      <c r="AD141" s="809"/>
      <c r="AH141" s="419">
        <f t="shared" si="5"/>
        <v>0</v>
      </c>
      <c r="AI141" s="290">
        <f t="shared" si="6"/>
        <v>0</v>
      </c>
      <c r="AJ141" s="293">
        <f t="shared" si="7"/>
        <v>0</v>
      </c>
      <c r="AK141" s="283" t="str">
        <f>IF(AJ141=0,"",
IF(SUM($AJ$64:AJ141)=1,AL141,
IF($AJ$184&gt;SUM($AJ$64:AJ141),_xlfn.CONCAT(", ",AL141),
IF($AJ$184=SUM($AJ$64:AJ141),_xlfn.CONCAT(" y ",AL141)))))</f>
        <v/>
      </c>
      <c r="AL141" s="120" t="s">
        <v>5275</v>
      </c>
      <c r="AM141" s="411">
        <f t="shared" si="8"/>
        <v>0</v>
      </c>
      <c r="AN141" s="533">
        <f t="shared" si="9"/>
        <v>0</v>
      </c>
    </row>
    <row r="142" spans="1:40" ht="15" customHeight="1">
      <c r="A142" s="6"/>
      <c r="B142" s="6"/>
      <c r="C142" s="36" t="s">
        <v>5276</v>
      </c>
      <c r="D142" s="855" t="str">
        <f>IF(CNGE_2026_M1_Secc1_Sub1!$D119="","",CNGE_2026_M1_Secc1_Sub1!$D119)</f>
        <v/>
      </c>
      <c r="E142" s="723"/>
      <c r="F142" s="723"/>
      <c r="G142" s="723"/>
      <c r="H142" s="723"/>
      <c r="I142" s="723"/>
      <c r="J142" s="723"/>
      <c r="K142" s="723"/>
      <c r="L142" s="723"/>
      <c r="M142" s="723"/>
      <c r="N142" s="723"/>
      <c r="O142" s="723"/>
      <c r="P142" s="723"/>
      <c r="Q142" s="723"/>
      <c r="R142" s="724"/>
      <c r="S142" s="804"/>
      <c r="T142" s="714"/>
      <c r="U142" s="714"/>
      <c r="V142" s="714"/>
      <c r="W142" s="714"/>
      <c r="X142" s="805"/>
      <c r="Y142" s="857"/>
      <c r="Z142" s="856"/>
      <c r="AA142" s="856"/>
      <c r="AB142" s="856"/>
      <c r="AC142" s="856"/>
      <c r="AD142" s="809"/>
      <c r="AH142" s="419">
        <f t="shared" si="5"/>
        <v>0</v>
      </c>
      <c r="AI142" s="290">
        <f t="shared" si="6"/>
        <v>0</v>
      </c>
      <c r="AJ142" s="293">
        <f t="shared" si="7"/>
        <v>0</v>
      </c>
      <c r="AK142" s="283" t="str">
        <f>IF(AJ142=0,"",
IF(SUM($AJ$64:AJ142)=1,AL142,
IF($AJ$184&gt;SUM($AJ$64:AJ142),_xlfn.CONCAT(", ",AL142),
IF($AJ$184=SUM($AJ$64:AJ142),_xlfn.CONCAT(" y ",AL142)))))</f>
        <v/>
      </c>
      <c r="AL142" s="120" t="s">
        <v>5277</v>
      </c>
      <c r="AM142" s="411">
        <f t="shared" si="8"/>
        <v>0</v>
      </c>
      <c r="AN142" s="533">
        <f t="shared" si="9"/>
        <v>0</v>
      </c>
    </row>
    <row r="143" spans="1:40" ht="15" customHeight="1">
      <c r="A143" s="6"/>
      <c r="B143" s="6"/>
      <c r="C143" s="35" t="s">
        <v>5278</v>
      </c>
      <c r="D143" s="855" t="str">
        <f>IF(CNGE_2026_M1_Secc1_Sub1!$D120="","",CNGE_2026_M1_Secc1_Sub1!$D120)</f>
        <v/>
      </c>
      <c r="E143" s="723"/>
      <c r="F143" s="723"/>
      <c r="G143" s="723"/>
      <c r="H143" s="723"/>
      <c r="I143" s="723"/>
      <c r="J143" s="723"/>
      <c r="K143" s="723"/>
      <c r="L143" s="723"/>
      <c r="M143" s="723"/>
      <c r="N143" s="723"/>
      <c r="O143" s="723"/>
      <c r="P143" s="723"/>
      <c r="Q143" s="723"/>
      <c r="R143" s="724"/>
      <c r="S143" s="804"/>
      <c r="T143" s="714"/>
      <c r="U143" s="714"/>
      <c r="V143" s="714"/>
      <c r="W143" s="714"/>
      <c r="X143" s="805"/>
      <c r="Y143" s="857"/>
      <c r="Z143" s="856"/>
      <c r="AA143" s="856"/>
      <c r="AB143" s="856"/>
      <c r="AC143" s="856"/>
      <c r="AD143" s="809"/>
      <c r="AH143" s="419">
        <f t="shared" si="5"/>
        <v>0</v>
      </c>
      <c r="AI143" s="290">
        <f t="shared" si="6"/>
        <v>0</v>
      </c>
      <c r="AJ143" s="293">
        <f t="shared" si="7"/>
        <v>0</v>
      </c>
      <c r="AK143" s="283" t="str">
        <f>IF(AJ143=0,"",
IF(SUM($AJ$64:AJ143)=1,AL143,
IF($AJ$184&gt;SUM($AJ$64:AJ143),_xlfn.CONCAT(", ",AL143),
IF($AJ$184=SUM($AJ$64:AJ143),_xlfn.CONCAT(" y ",AL143)))))</f>
        <v/>
      </c>
      <c r="AL143" s="120" t="s">
        <v>5279</v>
      </c>
      <c r="AM143" s="411">
        <f t="shared" si="8"/>
        <v>0</v>
      </c>
      <c r="AN143" s="533">
        <f t="shared" si="9"/>
        <v>0</v>
      </c>
    </row>
    <row r="144" spans="1:40" ht="15" customHeight="1">
      <c r="A144" s="6"/>
      <c r="B144" s="6"/>
      <c r="C144" s="35" t="s">
        <v>5280</v>
      </c>
      <c r="D144" s="855" t="str">
        <f>IF(CNGE_2026_M1_Secc1_Sub1!$D121="","",CNGE_2026_M1_Secc1_Sub1!$D121)</f>
        <v/>
      </c>
      <c r="E144" s="723"/>
      <c r="F144" s="723"/>
      <c r="G144" s="723"/>
      <c r="H144" s="723"/>
      <c r="I144" s="723"/>
      <c r="J144" s="723"/>
      <c r="K144" s="723"/>
      <c r="L144" s="723"/>
      <c r="M144" s="723"/>
      <c r="N144" s="723"/>
      <c r="O144" s="723"/>
      <c r="P144" s="723"/>
      <c r="Q144" s="723"/>
      <c r="R144" s="724"/>
      <c r="S144" s="804"/>
      <c r="T144" s="714"/>
      <c r="U144" s="714"/>
      <c r="V144" s="714"/>
      <c r="W144" s="714"/>
      <c r="X144" s="805"/>
      <c r="Y144" s="857"/>
      <c r="Z144" s="856"/>
      <c r="AA144" s="856"/>
      <c r="AB144" s="856"/>
      <c r="AC144" s="856"/>
      <c r="AD144" s="809"/>
      <c r="AH144" s="419">
        <f t="shared" si="5"/>
        <v>0</v>
      </c>
      <c r="AI144" s="290">
        <f t="shared" si="6"/>
        <v>0</v>
      </c>
      <c r="AJ144" s="293">
        <f t="shared" si="7"/>
        <v>0</v>
      </c>
      <c r="AK144" s="283" t="str">
        <f>IF(AJ144=0,"",
IF(SUM($AJ$64:AJ144)=1,AL144,
IF($AJ$184&gt;SUM($AJ$64:AJ144),_xlfn.CONCAT(", ",AL144),
IF($AJ$184=SUM($AJ$64:AJ144),_xlfn.CONCAT(" y ",AL144)))))</f>
        <v/>
      </c>
      <c r="AL144" s="120" t="s">
        <v>5281</v>
      </c>
      <c r="AM144" s="411">
        <f t="shared" si="8"/>
        <v>0</v>
      </c>
      <c r="AN144" s="533">
        <f t="shared" si="9"/>
        <v>0</v>
      </c>
    </row>
    <row r="145" spans="1:40" ht="15" customHeight="1">
      <c r="A145" s="6"/>
      <c r="B145" s="6"/>
      <c r="C145" s="35" t="s">
        <v>5282</v>
      </c>
      <c r="D145" s="855" t="str">
        <f>IF(CNGE_2026_M1_Secc1_Sub1!$D122="","",CNGE_2026_M1_Secc1_Sub1!$D122)</f>
        <v/>
      </c>
      <c r="E145" s="723"/>
      <c r="F145" s="723"/>
      <c r="G145" s="723"/>
      <c r="H145" s="723"/>
      <c r="I145" s="723"/>
      <c r="J145" s="723"/>
      <c r="K145" s="723"/>
      <c r="L145" s="723"/>
      <c r="M145" s="723"/>
      <c r="N145" s="723"/>
      <c r="O145" s="723"/>
      <c r="P145" s="723"/>
      <c r="Q145" s="723"/>
      <c r="R145" s="724"/>
      <c r="S145" s="804"/>
      <c r="T145" s="714"/>
      <c r="U145" s="714"/>
      <c r="V145" s="714"/>
      <c r="W145" s="714"/>
      <c r="X145" s="805"/>
      <c r="Y145" s="857"/>
      <c r="Z145" s="856"/>
      <c r="AA145" s="856"/>
      <c r="AB145" s="856"/>
      <c r="AC145" s="856"/>
      <c r="AD145" s="809"/>
      <c r="AH145" s="419">
        <f t="shared" si="5"/>
        <v>0</v>
      </c>
      <c r="AI145" s="290">
        <f t="shared" si="6"/>
        <v>0</v>
      </c>
      <c r="AJ145" s="293">
        <f t="shared" si="7"/>
        <v>0</v>
      </c>
      <c r="AK145" s="283" t="str">
        <f>IF(AJ145=0,"",
IF(SUM($AJ$64:AJ145)=1,AL145,
IF($AJ$184&gt;SUM($AJ$64:AJ145),_xlfn.CONCAT(", ",AL145),
IF($AJ$184=SUM($AJ$64:AJ145),_xlfn.CONCAT(" y ",AL145)))))</f>
        <v/>
      </c>
      <c r="AL145" s="120" t="s">
        <v>5283</v>
      </c>
      <c r="AM145" s="411">
        <f t="shared" si="8"/>
        <v>0</v>
      </c>
      <c r="AN145" s="533">
        <f t="shared" si="9"/>
        <v>0</v>
      </c>
    </row>
    <row r="146" spans="1:40" ht="15" customHeight="1">
      <c r="A146" s="6"/>
      <c r="B146" s="6"/>
      <c r="C146" s="35" t="s">
        <v>5284</v>
      </c>
      <c r="D146" s="855" t="str">
        <f>IF(CNGE_2026_M1_Secc1_Sub1!$D123="","",CNGE_2026_M1_Secc1_Sub1!$D123)</f>
        <v/>
      </c>
      <c r="E146" s="723"/>
      <c r="F146" s="723"/>
      <c r="G146" s="723"/>
      <c r="H146" s="723"/>
      <c r="I146" s="723"/>
      <c r="J146" s="723"/>
      <c r="K146" s="723"/>
      <c r="L146" s="723"/>
      <c r="M146" s="723"/>
      <c r="N146" s="723"/>
      <c r="O146" s="723"/>
      <c r="P146" s="723"/>
      <c r="Q146" s="723"/>
      <c r="R146" s="724"/>
      <c r="S146" s="804"/>
      <c r="T146" s="714"/>
      <c r="U146" s="714"/>
      <c r="V146" s="714"/>
      <c r="W146" s="714"/>
      <c r="X146" s="805"/>
      <c r="Y146" s="857"/>
      <c r="Z146" s="856"/>
      <c r="AA146" s="856"/>
      <c r="AB146" s="856"/>
      <c r="AC146" s="856"/>
      <c r="AD146" s="809"/>
      <c r="AH146" s="419">
        <f t="shared" si="5"/>
        <v>0</v>
      </c>
      <c r="AI146" s="290">
        <f t="shared" si="6"/>
        <v>0</v>
      </c>
      <c r="AJ146" s="293">
        <f t="shared" si="7"/>
        <v>0</v>
      </c>
      <c r="AK146" s="283" t="str">
        <f>IF(AJ146=0,"",
IF(SUM($AJ$64:AJ146)=1,AL146,
IF($AJ$184&gt;SUM($AJ$64:AJ146),_xlfn.CONCAT(", ",AL146),
IF($AJ$184=SUM($AJ$64:AJ146),_xlfn.CONCAT(" y ",AL146)))))</f>
        <v/>
      </c>
      <c r="AL146" s="120" t="s">
        <v>5285</v>
      </c>
      <c r="AM146" s="411">
        <f t="shared" si="8"/>
        <v>0</v>
      </c>
      <c r="AN146" s="533">
        <f t="shared" si="9"/>
        <v>0</v>
      </c>
    </row>
    <row r="147" spans="1:40" ht="15" customHeight="1">
      <c r="A147" s="6"/>
      <c r="B147" s="6"/>
      <c r="C147" s="35" t="s">
        <v>5286</v>
      </c>
      <c r="D147" s="855" t="str">
        <f>IF(CNGE_2026_M1_Secc1_Sub1!$D124="","",CNGE_2026_M1_Secc1_Sub1!$D124)</f>
        <v/>
      </c>
      <c r="E147" s="723"/>
      <c r="F147" s="723"/>
      <c r="G147" s="723"/>
      <c r="H147" s="723"/>
      <c r="I147" s="723"/>
      <c r="J147" s="723"/>
      <c r="K147" s="723"/>
      <c r="L147" s="723"/>
      <c r="M147" s="723"/>
      <c r="N147" s="723"/>
      <c r="O147" s="723"/>
      <c r="P147" s="723"/>
      <c r="Q147" s="723"/>
      <c r="R147" s="724"/>
      <c r="S147" s="804"/>
      <c r="T147" s="714"/>
      <c r="U147" s="714"/>
      <c r="V147" s="714"/>
      <c r="W147" s="714"/>
      <c r="X147" s="805"/>
      <c r="Y147" s="857"/>
      <c r="Z147" s="856"/>
      <c r="AA147" s="856"/>
      <c r="AB147" s="856"/>
      <c r="AC147" s="856"/>
      <c r="AD147" s="809"/>
      <c r="AH147" s="419">
        <f t="shared" si="5"/>
        <v>0</v>
      </c>
      <c r="AI147" s="290">
        <f t="shared" si="6"/>
        <v>0</v>
      </c>
      <c r="AJ147" s="293">
        <f t="shared" si="7"/>
        <v>0</v>
      </c>
      <c r="AK147" s="283" t="str">
        <f>IF(AJ147=0,"",
IF(SUM($AJ$64:AJ147)=1,AL147,
IF($AJ$184&gt;SUM($AJ$64:AJ147),_xlfn.CONCAT(", ",AL147),
IF($AJ$184=SUM($AJ$64:AJ147),_xlfn.CONCAT(" y ",AL147)))))</f>
        <v/>
      </c>
      <c r="AL147" s="120" t="s">
        <v>5287</v>
      </c>
      <c r="AM147" s="411">
        <f t="shared" si="8"/>
        <v>0</v>
      </c>
      <c r="AN147" s="533">
        <f t="shared" si="9"/>
        <v>0</v>
      </c>
    </row>
    <row r="148" spans="1:40" ht="15" customHeight="1">
      <c r="A148" s="6"/>
      <c r="B148" s="6"/>
      <c r="C148" s="35" t="s">
        <v>5288</v>
      </c>
      <c r="D148" s="855" t="str">
        <f>IF(CNGE_2026_M1_Secc1_Sub1!$D125="","",CNGE_2026_M1_Secc1_Sub1!$D125)</f>
        <v/>
      </c>
      <c r="E148" s="723"/>
      <c r="F148" s="723"/>
      <c r="G148" s="723"/>
      <c r="H148" s="723"/>
      <c r="I148" s="723"/>
      <c r="J148" s="723"/>
      <c r="K148" s="723"/>
      <c r="L148" s="723"/>
      <c r="M148" s="723"/>
      <c r="N148" s="723"/>
      <c r="O148" s="723"/>
      <c r="P148" s="723"/>
      <c r="Q148" s="723"/>
      <c r="R148" s="724"/>
      <c r="S148" s="804"/>
      <c r="T148" s="714"/>
      <c r="U148" s="714"/>
      <c r="V148" s="714"/>
      <c r="W148" s="714"/>
      <c r="X148" s="805"/>
      <c r="Y148" s="857"/>
      <c r="Z148" s="856"/>
      <c r="AA148" s="856"/>
      <c r="AB148" s="856"/>
      <c r="AC148" s="856"/>
      <c r="AD148" s="809"/>
      <c r="AH148" s="419">
        <f t="shared" si="5"/>
        <v>0</v>
      </c>
      <c r="AI148" s="290">
        <f t="shared" si="6"/>
        <v>0</v>
      </c>
      <c r="AJ148" s="293">
        <f t="shared" si="7"/>
        <v>0</v>
      </c>
      <c r="AK148" s="283" t="str">
        <f>IF(AJ148=0,"",
IF(SUM($AJ$64:AJ148)=1,AL148,
IF($AJ$184&gt;SUM($AJ$64:AJ148),_xlfn.CONCAT(", ",AL148),
IF($AJ$184=SUM($AJ$64:AJ148),_xlfn.CONCAT(" y ",AL148)))))</f>
        <v/>
      </c>
      <c r="AL148" s="120" t="s">
        <v>5289</v>
      </c>
      <c r="AM148" s="411">
        <f t="shared" si="8"/>
        <v>0</v>
      </c>
      <c r="AN148" s="533">
        <f t="shared" si="9"/>
        <v>0</v>
      </c>
    </row>
    <row r="149" spans="1:40" ht="15" customHeight="1">
      <c r="A149" s="6"/>
      <c r="B149" s="6"/>
      <c r="C149" s="35" t="s">
        <v>5290</v>
      </c>
      <c r="D149" s="855" t="str">
        <f>IF(CNGE_2026_M1_Secc1_Sub1!$D126="","",CNGE_2026_M1_Secc1_Sub1!$D126)</f>
        <v/>
      </c>
      <c r="E149" s="723"/>
      <c r="F149" s="723"/>
      <c r="G149" s="723"/>
      <c r="H149" s="723"/>
      <c r="I149" s="723"/>
      <c r="J149" s="723"/>
      <c r="K149" s="723"/>
      <c r="L149" s="723"/>
      <c r="M149" s="723"/>
      <c r="N149" s="723"/>
      <c r="O149" s="723"/>
      <c r="P149" s="723"/>
      <c r="Q149" s="723"/>
      <c r="R149" s="724"/>
      <c r="S149" s="804"/>
      <c r="T149" s="714"/>
      <c r="U149" s="714"/>
      <c r="V149" s="714"/>
      <c r="W149" s="714"/>
      <c r="X149" s="805"/>
      <c r="Y149" s="857"/>
      <c r="Z149" s="856"/>
      <c r="AA149" s="856"/>
      <c r="AB149" s="856"/>
      <c r="AC149" s="856"/>
      <c r="AD149" s="809"/>
      <c r="AH149" s="419">
        <f t="shared" si="5"/>
        <v>0</v>
      </c>
      <c r="AI149" s="290">
        <f t="shared" si="6"/>
        <v>0</v>
      </c>
      <c r="AJ149" s="293">
        <f t="shared" si="7"/>
        <v>0</v>
      </c>
      <c r="AK149" s="283" t="str">
        <f>IF(AJ149=0,"",
IF(SUM($AJ$64:AJ149)=1,AL149,
IF($AJ$184&gt;SUM($AJ$64:AJ149),_xlfn.CONCAT(", ",AL149),
IF($AJ$184=SUM($AJ$64:AJ149),_xlfn.CONCAT(" y ",AL149)))))</f>
        <v/>
      </c>
      <c r="AL149" s="120" t="s">
        <v>5291</v>
      </c>
      <c r="AM149" s="411">
        <f t="shared" si="8"/>
        <v>0</v>
      </c>
      <c r="AN149" s="533">
        <f t="shared" si="9"/>
        <v>0</v>
      </c>
    </row>
    <row r="150" spans="1:40" ht="15" customHeight="1">
      <c r="A150" s="6"/>
      <c r="B150" s="6"/>
      <c r="C150" s="35" t="s">
        <v>5292</v>
      </c>
      <c r="D150" s="855" t="str">
        <f>IF(CNGE_2026_M1_Secc1_Sub1!$D127="","",CNGE_2026_M1_Secc1_Sub1!$D127)</f>
        <v/>
      </c>
      <c r="E150" s="723"/>
      <c r="F150" s="723"/>
      <c r="G150" s="723"/>
      <c r="H150" s="723"/>
      <c r="I150" s="723"/>
      <c r="J150" s="723"/>
      <c r="K150" s="723"/>
      <c r="L150" s="723"/>
      <c r="M150" s="723"/>
      <c r="N150" s="723"/>
      <c r="O150" s="723"/>
      <c r="P150" s="723"/>
      <c r="Q150" s="723"/>
      <c r="R150" s="724"/>
      <c r="S150" s="804"/>
      <c r="T150" s="714"/>
      <c r="U150" s="714"/>
      <c r="V150" s="714"/>
      <c r="W150" s="714"/>
      <c r="X150" s="805"/>
      <c r="Y150" s="857"/>
      <c r="Z150" s="856"/>
      <c r="AA150" s="856"/>
      <c r="AB150" s="856"/>
      <c r="AC150" s="856"/>
      <c r="AD150" s="809"/>
      <c r="AH150" s="419">
        <f t="shared" si="5"/>
        <v>0</v>
      </c>
      <c r="AI150" s="290">
        <f t="shared" si="6"/>
        <v>0</v>
      </c>
      <c r="AJ150" s="293">
        <f t="shared" si="7"/>
        <v>0</v>
      </c>
      <c r="AK150" s="283" t="str">
        <f>IF(AJ150=0,"",
IF(SUM($AJ$64:AJ150)=1,AL150,
IF($AJ$184&gt;SUM($AJ$64:AJ150),_xlfn.CONCAT(", ",AL150),
IF($AJ$184=SUM($AJ$64:AJ150),_xlfn.CONCAT(" y ",AL150)))))</f>
        <v/>
      </c>
      <c r="AL150" s="120" t="s">
        <v>5293</v>
      </c>
      <c r="AM150" s="411">
        <f t="shared" si="8"/>
        <v>0</v>
      </c>
      <c r="AN150" s="533">
        <f t="shared" si="9"/>
        <v>0</v>
      </c>
    </row>
    <row r="151" spans="1:40" ht="15" customHeight="1">
      <c r="A151" s="6"/>
      <c r="B151" s="6"/>
      <c r="C151" s="35" t="s">
        <v>5294</v>
      </c>
      <c r="D151" s="855" t="str">
        <f>IF(CNGE_2026_M1_Secc1_Sub1!$D128="","",CNGE_2026_M1_Secc1_Sub1!$D128)</f>
        <v/>
      </c>
      <c r="E151" s="723"/>
      <c r="F151" s="723"/>
      <c r="G151" s="723"/>
      <c r="H151" s="723"/>
      <c r="I151" s="723"/>
      <c r="J151" s="723"/>
      <c r="K151" s="723"/>
      <c r="L151" s="723"/>
      <c r="M151" s="723"/>
      <c r="N151" s="723"/>
      <c r="O151" s="723"/>
      <c r="P151" s="723"/>
      <c r="Q151" s="723"/>
      <c r="R151" s="724"/>
      <c r="S151" s="804"/>
      <c r="T151" s="714"/>
      <c r="U151" s="714"/>
      <c r="V151" s="714"/>
      <c r="W151" s="714"/>
      <c r="X151" s="805"/>
      <c r="Y151" s="857"/>
      <c r="Z151" s="856"/>
      <c r="AA151" s="856"/>
      <c r="AB151" s="856"/>
      <c r="AC151" s="856"/>
      <c r="AD151" s="809"/>
      <c r="AH151" s="419">
        <f t="shared" si="5"/>
        <v>0</v>
      </c>
      <c r="AI151" s="290">
        <f t="shared" si="6"/>
        <v>0</v>
      </c>
      <c r="AJ151" s="293">
        <f t="shared" si="7"/>
        <v>0</v>
      </c>
      <c r="AK151" s="283" t="str">
        <f>IF(AJ151=0,"",
IF(SUM($AJ$64:AJ151)=1,AL151,
IF($AJ$184&gt;SUM($AJ$64:AJ151),_xlfn.CONCAT(", ",AL151),
IF($AJ$184=SUM($AJ$64:AJ151),_xlfn.CONCAT(" y ",AL151)))))</f>
        <v/>
      </c>
      <c r="AL151" s="120" t="s">
        <v>5295</v>
      </c>
      <c r="AM151" s="411">
        <f t="shared" si="8"/>
        <v>0</v>
      </c>
      <c r="AN151" s="533">
        <f t="shared" si="9"/>
        <v>0</v>
      </c>
    </row>
    <row r="152" spans="1:40" ht="15" customHeight="1">
      <c r="A152" s="6"/>
      <c r="B152" s="6"/>
      <c r="C152" s="35" t="s">
        <v>5296</v>
      </c>
      <c r="D152" s="855" t="str">
        <f>IF(CNGE_2026_M1_Secc1_Sub1!$D129="","",CNGE_2026_M1_Secc1_Sub1!$D129)</f>
        <v/>
      </c>
      <c r="E152" s="723"/>
      <c r="F152" s="723"/>
      <c r="G152" s="723"/>
      <c r="H152" s="723"/>
      <c r="I152" s="723"/>
      <c r="J152" s="723"/>
      <c r="K152" s="723"/>
      <c r="L152" s="723"/>
      <c r="M152" s="723"/>
      <c r="N152" s="723"/>
      <c r="O152" s="723"/>
      <c r="P152" s="723"/>
      <c r="Q152" s="723"/>
      <c r="R152" s="724"/>
      <c r="S152" s="804"/>
      <c r="T152" s="714"/>
      <c r="U152" s="714"/>
      <c r="V152" s="714"/>
      <c r="W152" s="714"/>
      <c r="X152" s="805"/>
      <c r="Y152" s="857"/>
      <c r="Z152" s="856"/>
      <c r="AA152" s="856"/>
      <c r="AB152" s="856"/>
      <c r="AC152" s="856"/>
      <c r="AD152" s="809"/>
      <c r="AH152" s="419">
        <f t="shared" si="5"/>
        <v>0</v>
      </c>
      <c r="AI152" s="290">
        <f t="shared" si="6"/>
        <v>0</v>
      </c>
      <c r="AJ152" s="293">
        <f t="shared" si="7"/>
        <v>0</v>
      </c>
      <c r="AK152" s="283" t="str">
        <f>IF(AJ152=0,"",
IF(SUM($AJ$64:AJ152)=1,AL152,
IF($AJ$184&gt;SUM($AJ$64:AJ152),_xlfn.CONCAT(", ",AL152),
IF($AJ$184=SUM($AJ$64:AJ152),_xlfn.CONCAT(" y ",AL152)))))</f>
        <v/>
      </c>
      <c r="AL152" s="120" t="s">
        <v>5297</v>
      </c>
      <c r="AM152" s="411">
        <f t="shared" si="8"/>
        <v>0</v>
      </c>
      <c r="AN152" s="533">
        <f t="shared" si="9"/>
        <v>0</v>
      </c>
    </row>
    <row r="153" spans="1:40" ht="15" customHeight="1">
      <c r="A153" s="6"/>
      <c r="B153" s="6"/>
      <c r="C153" s="35" t="s">
        <v>5298</v>
      </c>
      <c r="D153" s="855" t="str">
        <f>IF(CNGE_2026_M1_Secc1_Sub1!$D130="","",CNGE_2026_M1_Secc1_Sub1!$D130)</f>
        <v/>
      </c>
      <c r="E153" s="723"/>
      <c r="F153" s="723"/>
      <c r="G153" s="723"/>
      <c r="H153" s="723"/>
      <c r="I153" s="723"/>
      <c r="J153" s="723"/>
      <c r="K153" s="723"/>
      <c r="L153" s="723"/>
      <c r="M153" s="723"/>
      <c r="N153" s="723"/>
      <c r="O153" s="723"/>
      <c r="P153" s="723"/>
      <c r="Q153" s="723"/>
      <c r="R153" s="724"/>
      <c r="S153" s="804"/>
      <c r="T153" s="714"/>
      <c r="U153" s="714"/>
      <c r="V153" s="714"/>
      <c r="W153" s="714"/>
      <c r="X153" s="805"/>
      <c r="Y153" s="857"/>
      <c r="Z153" s="856"/>
      <c r="AA153" s="856"/>
      <c r="AB153" s="856"/>
      <c r="AC153" s="856"/>
      <c r="AD153" s="809"/>
      <c r="AH153" s="419">
        <f t="shared" si="5"/>
        <v>0</v>
      </c>
      <c r="AI153" s="290">
        <f t="shared" si="6"/>
        <v>0</v>
      </c>
      <c r="AJ153" s="293">
        <f t="shared" si="7"/>
        <v>0</v>
      </c>
      <c r="AK153" s="283" t="str">
        <f>IF(AJ153=0,"",
IF(SUM($AJ$64:AJ153)=1,AL153,
IF($AJ$184&gt;SUM($AJ$64:AJ153),_xlfn.CONCAT(", ",AL153),
IF($AJ$184=SUM($AJ$64:AJ153),_xlfn.CONCAT(" y ",AL153)))))</f>
        <v/>
      </c>
      <c r="AL153" s="120" t="s">
        <v>5299</v>
      </c>
      <c r="AM153" s="411">
        <f t="shared" si="8"/>
        <v>0</v>
      </c>
      <c r="AN153" s="533">
        <f t="shared" si="9"/>
        <v>0</v>
      </c>
    </row>
    <row r="154" spans="1:40" ht="15" customHeight="1">
      <c r="A154" s="6"/>
      <c r="B154" s="6"/>
      <c r="C154" s="35" t="s">
        <v>5300</v>
      </c>
      <c r="D154" s="855" t="str">
        <f>IF(CNGE_2026_M1_Secc1_Sub1!$D131="","",CNGE_2026_M1_Secc1_Sub1!$D131)</f>
        <v/>
      </c>
      <c r="E154" s="723"/>
      <c r="F154" s="723"/>
      <c r="G154" s="723"/>
      <c r="H154" s="723"/>
      <c r="I154" s="723"/>
      <c r="J154" s="723"/>
      <c r="K154" s="723"/>
      <c r="L154" s="723"/>
      <c r="M154" s="723"/>
      <c r="N154" s="723"/>
      <c r="O154" s="723"/>
      <c r="P154" s="723"/>
      <c r="Q154" s="723"/>
      <c r="R154" s="724"/>
      <c r="S154" s="804"/>
      <c r="T154" s="714"/>
      <c r="U154" s="714"/>
      <c r="V154" s="714"/>
      <c r="W154" s="714"/>
      <c r="X154" s="805"/>
      <c r="Y154" s="857"/>
      <c r="Z154" s="856"/>
      <c r="AA154" s="856"/>
      <c r="AB154" s="856"/>
      <c r="AC154" s="856"/>
      <c r="AD154" s="809"/>
      <c r="AH154" s="419">
        <f t="shared" si="5"/>
        <v>0</v>
      </c>
      <c r="AI154" s="290">
        <f t="shared" si="6"/>
        <v>0</v>
      </c>
      <c r="AJ154" s="293">
        <f t="shared" si="7"/>
        <v>0</v>
      </c>
      <c r="AK154" s="283" t="str">
        <f>IF(AJ154=0,"",
IF(SUM($AJ$64:AJ154)=1,AL154,
IF($AJ$184&gt;SUM($AJ$64:AJ154),_xlfn.CONCAT(", ",AL154),
IF($AJ$184=SUM($AJ$64:AJ154),_xlfn.CONCAT(" y ",AL154)))))</f>
        <v/>
      </c>
      <c r="AL154" s="120" t="s">
        <v>5301</v>
      </c>
      <c r="AM154" s="411">
        <f t="shared" si="8"/>
        <v>0</v>
      </c>
      <c r="AN154" s="533">
        <f t="shared" si="9"/>
        <v>0</v>
      </c>
    </row>
    <row r="155" spans="1:40" ht="15" customHeight="1">
      <c r="A155" s="6"/>
      <c r="B155" s="6"/>
      <c r="C155" s="35" t="s">
        <v>5302</v>
      </c>
      <c r="D155" s="855" t="str">
        <f>IF(CNGE_2026_M1_Secc1_Sub1!$D132="","",CNGE_2026_M1_Secc1_Sub1!$D132)</f>
        <v/>
      </c>
      <c r="E155" s="723"/>
      <c r="F155" s="723"/>
      <c r="G155" s="723"/>
      <c r="H155" s="723"/>
      <c r="I155" s="723"/>
      <c r="J155" s="723"/>
      <c r="K155" s="723"/>
      <c r="L155" s="723"/>
      <c r="M155" s="723"/>
      <c r="N155" s="723"/>
      <c r="O155" s="723"/>
      <c r="P155" s="723"/>
      <c r="Q155" s="723"/>
      <c r="R155" s="724"/>
      <c r="S155" s="804"/>
      <c r="T155" s="714"/>
      <c r="U155" s="714"/>
      <c r="V155" s="714"/>
      <c r="W155" s="714"/>
      <c r="X155" s="805"/>
      <c r="Y155" s="857"/>
      <c r="Z155" s="856"/>
      <c r="AA155" s="856"/>
      <c r="AB155" s="856"/>
      <c r="AC155" s="856"/>
      <c r="AD155" s="809"/>
      <c r="AH155" s="419">
        <f t="shared" si="5"/>
        <v>0</v>
      </c>
      <c r="AI155" s="290">
        <f t="shared" si="6"/>
        <v>0</v>
      </c>
      <c r="AJ155" s="293">
        <f t="shared" si="7"/>
        <v>0</v>
      </c>
      <c r="AK155" s="283" t="str">
        <f>IF(AJ155=0,"",
IF(SUM($AJ$64:AJ155)=1,AL155,
IF($AJ$184&gt;SUM($AJ$64:AJ155),_xlfn.CONCAT(", ",AL155),
IF($AJ$184=SUM($AJ$64:AJ155),_xlfn.CONCAT(" y ",AL155)))))</f>
        <v/>
      </c>
      <c r="AL155" s="120" t="s">
        <v>5303</v>
      </c>
      <c r="AM155" s="411">
        <f t="shared" si="8"/>
        <v>0</v>
      </c>
      <c r="AN155" s="533">
        <f t="shared" si="9"/>
        <v>0</v>
      </c>
    </row>
    <row r="156" spans="1:40" ht="15" customHeight="1">
      <c r="A156" s="6"/>
      <c r="B156" s="6"/>
      <c r="C156" s="35" t="s">
        <v>5304</v>
      </c>
      <c r="D156" s="855" t="str">
        <f>IF(CNGE_2026_M1_Secc1_Sub1!$D133="","",CNGE_2026_M1_Secc1_Sub1!$D133)</f>
        <v/>
      </c>
      <c r="E156" s="723"/>
      <c r="F156" s="723"/>
      <c r="G156" s="723"/>
      <c r="H156" s="723"/>
      <c r="I156" s="723"/>
      <c r="J156" s="723"/>
      <c r="K156" s="723"/>
      <c r="L156" s="723"/>
      <c r="M156" s="723"/>
      <c r="N156" s="723"/>
      <c r="O156" s="723"/>
      <c r="P156" s="723"/>
      <c r="Q156" s="723"/>
      <c r="R156" s="724"/>
      <c r="S156" s="804"/>
      <c r="T156" s="714"/>
      <c r="U156" s="714"/>
      <c r="V156" s="714"/>
      <c r="W156" s="714"/>
      <c r="X156" s="805"/>
      <c r="Y156" s="857"/>
      <c r="Z156" s="856"/>
      <c r="AA156" s="856"/>
      <c r="AB156" s="856"/>
      <c r="AC156" s="856"/>
      <c r="AD156" s="809"/>
      <c r="AH156" s="419">
        <f t="shared" si="5"/>
        <v>0</v>
      </c>
      <c r="AI156" s="290">
        <f t="shared" si="6"/>
        <v>0</v>
      </c>
      <c r="AJ156" s="293">
        <f t="shared" si="7"/>
        <v>0</v>
      </c>
      <c r="AK156" s="283" t="str">
        <f>IF(AJ156=0,"",
IF(SUM($AJ$64:AJ156)=1,AL156,
IF($AJ$184&gt;SUM($AJ$64:AJ156),_xlfn.CONCAT(", ",AL156),
IF($AJ$184=SUM($AJ$64:AJ156),_xlfn.CONCAT(" y ",AL156)))))</f>
        <v/>
      </c>
      <c r="AL156" s="120" t="s">
        <v>5305</v>
      </c>
      <c r="AM156" s="411">
        <f t="shared" si="8"/>
        <v>0</v>
      </c>
      <c r="AN156" s="533">
        <f t="shared" si="9"/>
        <v>0</v>
      </c>
    </row>
    <row r="157" spans="1:40" ht="15" customHeight="1">
      <c r="A157" s="6"/>
      <c r="B157" s="6"/>
      <c r="C157" s="35" t="s">
        <v>5306</v>
      </c>
      <c r="D157" s="855" t="str">
        <f>IF(CNGE_2026_M1_Secc1_Sub1!$D134="","",CNGE_2026_M1_Secc1_Sub1!$D134)</f>
        <v/>
      </c>
      <c r="E157" s="723"/>
      <c r="F157" s="723"/>
      <c r="G157" s="723"/>
      <c r="H157" s="723"/>
      <c r="I157" s="723"/>
      <c r="J157" s="723"/>
      <c r="K157" s="723"/>
      <c r="L157" s="723"/>
      <c r="M157" s="723"/>
      <c r="N157" s="723"/>
      <c r="O157" s="723"/>
      <c r="P157" s="723"/>
      <c r="Q157" s="723"/>
      <c r="R157" s="724"/>
      <c r="S157" s="804"/>
      <c r="T157" s="714"/>
      <c r="U157" s="714"/>
      <c r="V157" s="714"/>
      <c r="W157" s="714"/>
      <c r="X157" s="805"/>
      <c r="Y157" s="857"/>
      <c r="Z157" s="856"/>
      <c r="AA157" s="856"/>
      <c r="AB157" s="856"/>
      <c r="AC157" s="856"/>
      <c r="AD157" s="809"/>
      <c r="AH157" s="419">
        <f t="shared" si="5"/>
        <v>0</v>
      </c>
      <c r="AI157" s="290">
        <f t="shared" si="6"/>
        <v>0</v>
      </c>
      <c r="AJ157" s="293">
        <f t="shared" si="7"/>
        <v>0</v>
      </c>
      <c r="AK157" s="283" t="str">
        <f>IF(AJ157=0,"",
IF(SUM($AJ$64:AJ157)=1,AL157,
IF($AJ$184&gt;SUM($AJ$64:AJ157),_xlfn.CONCAT(", ",AL157),
IF($AJ$184=SUM($AJ$64:AJ157),_xlfn.CONCAT(" y ",AL157)))))</f>
        <v/>
      </c>
      <c r="AL157" s="120" t="s">
        <v>5307</v>
      </c>
      <c r="AM157" s="411">
        <f t="shared" si="8"/>
        <v>0</v>
      </c>
      <c r="AN157" s="533">
        <f t="shared" si="9"/>
        <v>0</v>
      </c>
    </row>
    <row r="158" spans="1:40" ht="15" customHeight="1">
      <c r="A158" s="6"/>
      <c r="B158" s="6"/>
      <c r="C158" s="35" t="s">
        <v>5308</v>
      </c>
      <c r="D158" s="855" t="str">
        <f>IF(CNGE_2026_M1_Secc1_Sub1!$D135="","",CNGE_2026_M1_Secc1_Sub1!$D135)</f>
        <v/>
      </c>
      <c r="E158" s="723"/>
      <c r="F158" s="723"/>
      <c r="G158" s="723"/>
      <c r="H158" s="723"/>
      <c r="I158" s="723"/>
      <c r="J158" s="723"/>
      <c r="K158" s="723"/>
      <c r="L158" s="723"/>
      <c r="M158" s="723"/>
      <c r="N158" s="723"/>
      <c r="O158" s="723"/>
      <c r="P158" s="723"/>
      <c r="Q158" s="723"/>
      <c r="R158" s="724"/>
      <c r="S158" s="804"/>
      <c r="T158" s="714"/>
      <c r="U158" s="714"/>
      <c r="V158" s="714"/>
      <c r="W158" s="714"/>
      <c r="X158" s="805"/>
      <c r="Y158" s="857"/>
      <c r="Z158" s="856"/>
      <c r="AA158" s="856"/>
      <c r="AB158" s="856"/>
      <c r="AC158" s="856"/>
      <c r="AD158" s="809"/>
      <c r="AH158" s="419">
        <f t="shared" si="5"/>
        <v>0</v>
      </c>
      <c r="AI158" s="290">
        <f t="shared" si="6"/>
        <v>0</v>
      </c>
      <c r="AJ158" s="293">
        <f t="shared" si="7"/>
        <v>0</v>
      </c>
      <c r="AK158" s="283" t="str">
        <f>IF(AJ158=0,"",
IF(SUM($AJ$64:AJ158)=1,AL158,
IF($AJ$184&gt;SUM($AJ$64:AJ158),_xlfn.CONCAT(", ",AL158),
IF($AJ$184=SUM($AJ$64:AJ158),_xlfn.CONCAT(" y ",AL158)))))</f>
        <v/>
      </c>
      <c r="AL158" s="120" t="s">
        <v>5309</v>
      </c>
      <c r="AM158" s="411">
        <f t="shared" si="8"/>
        <v>0</v>
      </c>
      <c r="AN158" s="533">
        <f t="shared" si="9"/>
        <v>0</v>
      </c>
    </row>
    <row r="159" spans="1:40" ht="15" customHeight="1">
      <c r="A159" s="6"/>
      <c r="B159" s="6"/>
      <c r="C159" s="35" t="s">
        <v>5310</v>
      </c>
      <c r="D159" s="855" t="str">
        <f>IF(CNGE_2026_M1_Secc1_Sub1!$D136="","",CNGE_2026_M1_Secc1_Sub1!$D136)</f>
        <v/>
      </c>
      <c r="E159" s="723"/>
      <c r="F159" s="723"/>
      <c r="G159" s="723"/>
      <c r="H159" s="723"/>
      <c r="I159" s="723"/>
      <c r="J159" s="723"/>
      <c r="K159" s="723"/>
      <c r="L159" s="723"/>
      <c r="M159" s="723"/>
      <c r="N159" s="723"/>
      <c r="O159" s="723"/>
      <c r="P159" s="723"/>
      <c r="Q159" s="723"/>
      <c r="R159" s="724"/>
      <c r="S159" s="804"/>
      <c r="T159" s="714"/>
      <c r="U159" s="714"/>
      <c r="V159" s="714"/>
      <c r="W159" s="714"/>
      <c r="X159" s="805"/>
      <c r="Y159" s="857"/>
      <c r="Z159" s="856"/>
      <c r="AA159" s="856"/>
      <c r="AB159" s="856"/>
      <c r="AC159" s="856"/>
      <c r="AD159" s="809"/>
      <c r="AH159" s="419">
        <f t="shared" si="5"/>
        <v>0</v>
      </c>
      <c r="AI159" s="290">
        <f t="shared" si="6"/>
        <v>0</v>
      </c>
      <c r="AJ159" s="293">
        <f t="shared" si="7"/>
        <v>0</v>
      </c>
      <c r="AK159" s="283" t="str">
        <f>IF(AJ159=0,"",
IF(SUM($AJ$64:AJ159)=1,AL159,
IF($AJ$184&gt;SUM($AJ$64:AJ159),_xlfn.CONCAT(", ",AL159),
IF($AJ$184=SUM($AJ$64:AJ159),_xlfn.CONCAT(" y ",AL159)))))</f>
        <v/>
      </c>
      <c r="AL159" s="120" t="s">
        <v>5311</v>
      </c>
      <c r="AM159" s="411">
        <f t="shared" si="8"/>
        <v>0</v>
      </c>
      <c r="AN159" s="533">
        <f t="shared" si="9"/>
        <v>0</v>
      </c>
    </row>
    <row r="160" spans="1:40" ht="15" customHeight="1">
      <c r="A160" s="6"/>
      <c r="B160" s="6"/>
      <c r="C160" s="35" t="s">
        <v>5312</v>
      </c>
      <c r="D160" s="855" t="str">
        <f>IF(CNGE_2026_M1_Secc1_Sub1!$D137="","",CNGE_2026_M1_Secc1_Sub1!$D137)</f>
        <v/>
      </c>
      <c r="E160" s="723"/>
      <c r="F160" s="723"/>
      <c r="G160" s="723"/>
      <c r="H160" s="723"/>
      <c r="I160" s="723"/>
      <c r="J160" s="723"/>
      <c r="K160" s="723"/>
      <c r="L160" s="723"/>
      <c r="M160" s="723"/>
      <c r="N160" s="723"/>
      <c r="O160" s="723"/>
      <c r="P160" s="723"/>
      <c r="Q160" s="723"/>
      <c r="R160" s="724"/>
      <c r="S160" s="804"/>
      <c r="T160" s="714"/>
      <c r="U160" s="714"/>
      <c r="V160" s="714"/>
      <c r="W160" s="714"/>
      <c r="X160" s="805"/>
      <c r="Y160" s="857"/>
      <c r="Z160" s="856"/>
      <c r="AA160" s="856"/>
      <c r="AB160" s="856"/>
      <c r="AC160" s="856"/>
      <c r="AD160" s="809"/>
      <c r="AH160" s="419">
        <f t="shared" si="5"/>
        <v>0</v>
      </c>
      <c r="AI160" s="290">
        <f t="shared" si="6"/>
        <v>0</v>
      </c>
      <c r="AJ160" s="293">
        <f t="shared" si="7"/>
        <v>0</v>
      </c>
      <c r="AK160" s="283" t="str">
        <f>IF(AJ160=0,"",
IF(SUM($AJ$64:AJ160)=1,AL160,
IF($AJ$184&gt;SUM($AJ$64:AJ160),_xlfn.CONCAT(", ",AL160),
IF($AJ$184=SUM($AJ$64:AJ160),_xlfn.CONCAT(" y ",AL160)))))</f>
        <v/>
      </c>
      <c r="AL160" s="120" t="s">
        <v>5313</v>
      </c>
      <c r="AM160" s="411">
        <f t="shared" si="8"/>
        <v>0</v>
      </c>
      <c r="AN160" s="533">
        <f t="shared" si="9"/>
        <v>0</v>
      </c>
    </row>
    <row r="161" spans="1:40" ht="15" customHeight="1">
      <c r="A161" s="6"/>
      <c r="B161" s="6"/>
      <c r="C161" s="35" t="s">
        <v>5314</v>
      </c>
      <c r="D161" s="855" t="str">
        <f>IF(CNGE_2026_M1_Secc1_Sub1!$D138="","",CNGE_2026_M1_Secc1_Sub1!$D138)</f>
        <v/>
      </c>
      <c r="E161" s="723"/>
      <c r="F161" s="723"/>
      <c r="G161" s="723"/>
      <c r="H161" s="723"/>
      <c r="I161" s="723"/>
      <c r="J161" s="723"/>
      <c r="K161" s="723"/>
      <c r="L161" s="723"/>
      <c r="M161" s="723"/>
      <c r="N161" s="723"/>
      <c r="O161" s="723"/>
      <c r="P161" s="723"/>
      <c r="Q161" s="723"/>
      <c r="R161" s="724"/>
      <c r="S161" s="804"/>
      <c r="T161" s="714"/>
      <c r="U161" s="714"/>
      <c r="V161" s="714"/>
      <c r="W161" s="714"/>
      <c r="X161" s="805"/>
      <c r="Y161" s="857"/>
      <c r="Z161" s="856"/>
      <c r="AA161" s="856"/>
      <c r="AB161" s="856"/>
      <c r="AC161" s="856"/>
      <c r="AD161" s="809"/>
      <c r="AH161" s="419">
        <f t="shared" si="5"/>
        <v>0</v>
      </c>
      <c r="AI161" s="290">
        <f t="shared" si="6"/>
        <v>0</v>
      </c>
      <c r="AJ161" s="293">
        <f t="shared" si="7"/>
        <v>0</v>
      </c>
      <c r="AK161" s="283" t="str">
        <f>IF(AJ161=0,"",
IF(SUM($AJ$64:AJ161)=1,AL161,
IF($AJ$184&gt;SUM($AJ$64:AJ161),_xlfn.CONCAT(", ",AL161),
IF($AJ$184=SUM($AJ$64:AJ161),_xlfn.CONCAT(" y ",AL161)))))</f>
        <v/>
      </c>
      <c r="AL161" s="120" t="s">
        <v>5315</v>
      </c>
      <c r="AM161" s="411">
        <f t="shared" si="8"/>
        <v>0</v>
      </c>
      <c r="AN161" s="533">
        <f t="shared" si="9"/>
        <v>0</v>
      </c>
    </row>
    <row r="162" spans="1:40" ht="15" customHeight="1">
      <c r="A162" s="6"/>
      <c r="B162" s="6"/>
      <c r="C162" s="35" t="s">
        <v>5316</v>
      </c>
      <c r="D162" s="855" t="str">
        <f>IF(CNGE_2026_M1_Secc1_Sub1!$D139="","",CNGE_2026_M1_Secc1_Sub1!$D139)</f>
        <v/>
      </c>
      <c r="E162" s="723"/>
      <c r="F162" s="723"/>
      <c r="G162" s="723"/>
      <c r="H162" s="723"/>
      <c r="I162" s="723"/>
      <c r="J162" s="723"/>
      <c r="K162" s="723"/>
      <c r="L162" s="723"/>
      <c r="M162" s="723"/>
      <c r="N162" s="723"/>
      <c r="O162" s="723"/>
      <c r="P162" s="723"/>
      <c r="Q162" s="723"/>
      <c r="R162" s="724"/>
      <c r="S162" s="804"/>
      <c r="T162" s="714"/>
      <c r="U162" s="714"/>
      <c r="V162" s="714"/>
      <c r="W162" s="714"/>
      <c r="X162" s="805"/>
      <c r="Y162" s="857"/>
      <c r="Z162" s="856"/>
      <c r="AA162" s="856"/>
      <c r="AB162" s="856"/>
      <c r="AC162" s="856"/>
      <c r="AD162" s="809"/>
      <c r="AH162" s="419">
        <f t="shared" si="5"/>
        <v>0</v>
      </c>
      <c r="AI162" s="290">
        <f t="shared" si="6"/>
        <v>0</v>
      </c>
      <c r="AJ162" s="293">
        <f t="shared" si="7"/>
        <v>0</v>
      </c>
      <c r="AK162" s="283" t="str">
        <f>IF(AJ162=0,"",
IF(SUM($AJ$64:AJ162)=1,AL162,
IF($AJ$184&gt;SUM($AJ$64:AJ162),_xlfn.CONCAT(", ",AL162),
IF($AJ$184=SUM($AJ$64:AJ162),_xlfn.CONCAT(" y ",AL162)))))</f>
        <v/>
      </c>
      <c r="AL162" s="120" t="s">
        <v>5317</v>
      </c>
      <c r="AM162" s="411">
        <f t="shared" si="8"/>
        <v>0</v>
      </c>
      <c r="AN162" s="533">
        <f t="shared" si="9"/>
        <v>0</v>
      </c>
    </row>
    <row r="163" spans="1:40" ht="15" customHeight="1">
      <c r="A163" s="6"/>
      <c r="B163" s="6"/>
      <c r="C163" s="37" t="s">
        <v>5318</v>
      </c>
      <c r="D163" s="855" t="str">
        <f>IF(CNGE_2026_M1_Secc1_Sub1!$D140="","",CNGE_2026_M1_Secc1_Sub1!$D140)</f>
        <v/>
      </c>
      <c r="E163" s="723"/>
      <c r="F163" s="723"/>
      <c r="G163" s="723"/>
      <c r="H163" s="723"/>
      <c r="I163" s="723"/>
      <c r="J163" s="723"/>
      <c r="K163" s="723"/>
      <c r="L163" s="723"/>
      <c r="M163" s="723"/>
      <c r="N163" s="723"/>
      <c r="O163" s="723"/>
      <c r="P163" s="723"/>
      <c r="Q163" s="723"/>
      <c r="R163" s="724"/>
      <c r="S163" s="804"/>
      <c r="T163" s="714"/>
      <c r="U163" s="714"/>
      <c r="V163" s="714"/>
      <c r="W163" s="714"/>
      <c r="X163" s="805"/>
      <c r="Y163" s="857"/>
      <c r="Z163" s="856"/>
      <c r="AA163" s="856"/>
      <c r="AB163" s="856"/>
      <c r="AC163" s="856"/>
      <c r="AD163" s="809"/>
      <c r="AH163" s="419">
        <f t="shared" si="5"/>
        <v>0</v>
      </c>
      <c r="AI163" s="290">
        <f t="shared" si="6"/>
        <v>0</v>
      </c>
      <c r="AJ163" s="293">
        <f t="shared" si="7"/>
        <v>0</v>
      </c>
      <c r="AK163" s="283" t="str">
        <f>IF(AJ163=0,"",
IF(SUM($AJ$64:AJ163)=1,AL163,
IF($AJ$184&gt;SUM($AJ$64:AJ163),_xlfn.CONCAT(", ",AL163),
IF($AJ$184=SUM($AJ$64:AJ163),_xlfn.CONCAT(" y ",AL163)))))</f>
        <v/>
      </c>
      <c r="AL163" s="120" t="s">
        <v>5319</v>
      </c>
      <c r="AM163" s="411">
        <f t="shared" si="8"/>
        <v>0</v>
      </c>
      <c r="AN163" s="533">
        <f t="shared" si="9"/>
        <v>0</v>
      </c>
    </row>
    <row r="164" spans="1:40" ht="15" customHeight="1">
      <c r="A164" s="6"/>
      <c r="B164" s="6"/>
      <c r="C164" s="37" t="s">
        <v>5320</v>
      </c>
      <c r="D164" s="855" t="str">
        <f>IF(CNGE_2026_M1_Secc1_Sub1!$D141="","",CNGE_2026_M1_Secc1_Sub1!$D141)</f>
        <v/>
      </c>
      <c r="E164" s="723"/>
      <c r="F164" s="723"/>
      <c r="G164" s="723"/>
      <c r="H164" s="723"/>
      <c r="I164" s="723"/>
      <c r="J164" s="723"/>
      <c r="K164" s="723"/>
      <c r="L164" s="723"/>
      <c r="M164" s="723"/>
      <c r="N164" s="723"/>
      <c r="O164" s="723"/>
      <c r="P164" s="723"/>
      <c r="Q164" s="723"/>
      <c r="R164" s="724"/>
      <c r="S164" s="804"/>
      <c r="T164" s="714"/>
      <c r="U164" s="714"/>
      <c r="V164" s="714"/>
      <c r="W164" s="714"/>
      <c r="X164" s="805"/>
      <c r="Y164" s="857"/>
      <c r="Z164" s="856"/>
      <c r="AA164" s="856"/>
      <c r="AB164" s="856"/>
      <c r="AC164" s="856"/>
      <c r="AD164" s="809"/>
      <c r="AH164" s="419">
        <f t="shared" si="5"/>
        <v>0</v>
      </c>
      <c r="AI164" s="290">
        <f t="shared" si="6"/>
        <v>0</v>
      </c>
      <c r="AJ164" s="293">
        <f t="shared" si="7"/>
        <v>0</v>
      </c>
      <c r="AK164" s="283" t="str">
        <f>IF(AJ164=0,"",
IF(SUM($AJ$64:AJ164)=1,AL164,
IF($AJ$184&gt;SUM($AJ$64:AJ164),_xlfn.CONCAT(", ",AL164),
IF($AJ$184=SUM($AJ$64:AJ164),_xlfn.CONCAT(" y ",AL164)))))</f>
        <v/>
      </c>
      <c r="AL164" s="120" t="s">
        <v>5321</v>
      </c>
      <c r="AM164" s="411">
        <f t="shared" si="8"/>
        <v>0</v>
      </c>
      <c r="AN164" s="533">
        <f t="shared" si="9"/>
        <v>0</v>
      </c>
    </row>
    <row r="165" spans="1:40" ht="15" customHeight="1">
      <c r="A165" s="6"/>
      <c r="B165" s="6"/>
      <c r="C165" s="37" t="s">
        <v>5322</v>
      </c>
      <c r="D165" s="855" t="str">
        <f>IF(CNGE_2026_M1_Secc1_Sub1!$D142="","",CNGE_2026_M1_Secc1_Sub1!$D142)</f>
        <v/>
      </c>
      <c r="E165" s="723"/>
      <c r="F165" s="723"/>
      <c r="G165" s="723"/>
      <c r="H165" s="723"/>
      <c r="I165" s="723"/>
      <c r="J165" s="723"/>
      <c r="K165" s="723"/>
      <c r="L165" s="723"/>
      <c r="M165" s="723"/>
      <c r="N165" s="723"/>
      <c r="O165" s="723"/>
      <c r="P165" s="723"/>
      <c r="Q165" s="723"/>
      <c r="R165" s="724"/>
      <c r="S165" s="804"/>
      <c r="T165" s="714"/>
      <c r="U165" s="714"/>
      <c r="V165" s="714"/>
      <c r="W165" s="714"/>
      <c r="X165" s="805"/>
      <c r="Y165" s="857"/>
      <c r="Z165" s="856"/>
      <c r="AA165" s="856"/>
      <c r="AB165" s="856"/>
      <c r="AC165" s="856"/>
      <c r="AD165" s="809"/>
      <c r="AH165" s="419">
        <f t="shared" si="5"/>
        <v>0</v>
      </c>
      <c r="AI165" s="290">
        <f t="shared" si="6"/>
        <v>0</v>
      </c>
      <c r="AJ165" s="293">
        <f t="shared" si="7"/>
        <v>0</v>
      </c>
      <c r="AK165" s="283" t="str">
        <f>IF(AJ165=0,"",
IF(SUM($AJ$64:AJ165)=1,AL165,
IF($AJ$184&gt;SUM($AJ$64:AJ165),_xlfn.CONCAT(", ",AL165),
IF($AJ$184=SUM($AJ$64:AJ165),_xlfn.CONCAT(" y ",AL165)))))</f>
        <v/>
      </c>
      <c r="AL165" s="120" t="s">
        <v>5323</v>
      </c>
      <c r="AM165" s="411">
        <f t="shared" si="8"/>
        <v>0</v>
      </c>
      <c r="AN165" s="533">
        <f t="shared" si="9"/>
        <v>0</v>
      </c>
    </row>
    <row r="166" spans="1:40" ht="15" customHeight="1">
      <c r="A166" s="6"/>
      <c r="B166" s="6"/>
      <c r="C166" s="37" t="s">
        <v>5324</v>
      </c>
      <c r="D166" s="855" t="str">
        <f>IF(CNGE_2026_M1_Secc1_Sub1!$D143="","",CNGE_2026_M1_Secc1_Sub1!$D143)</f>
        <v/>
      </c>
      <c r="E166" s="723"/>
      <c r="F166" s="723"/>
      <c r="G166" s="723"/>
      <c r="H166" s="723"/>
      <c r="I166" s="723"/>
      <c r="J166" s="723"/>
      <c r="K166" s="723"/>
      <c r="L166" s="723"/>
      <c r="M166" s="723"/>
      <c r="N166" s="723"/>
      <c r="O166" s="723"/>
      <c r="P166" s="723"/>
      <c r="Q166" s="723"/>
      <c r="R166" s="724"/>
      <c r="S166" s="804"/>
      <c r="T166" s="714"/>
      <c r="U166" s="714"/>
      <c r="V166" s="714"/>
      <c r="W166" s="714"/>
      <c r="X166" s="805"/>
      <c r="Y166" s="857"/>
      <c r="Z166" s="856"/>
      <c r="AA166" s="856"/>
      <c r="AB166" s="856"/>
      <c r="AC166" s="856"/>
      <c r="AD166" s="809"/>
      <c r="AH166" s="419">
        <f t="shared" si="5"/>
        <v>0</v>
      </c>
      <c r="AI166" s="290">
        <f t="shared" si="6"/>
        <v>0</v>
      </c>
      <c r="AJ166" s="293">
        <f t="shared" si="7"/>
        <v>0</v>
      </c>
      <c r="AK166" s="283" t="str">
        <f>IF(AJ166=0,"",
IF(SUM($AJ$64:AJ166)=1,AL166,
IF($AJ$184&gt;SUM($AJ$64:AJ166),_xlfn.CONCAT(", ",AL166),
IF($AJ$184=SUM($AJ$64:AJ166),_xlfn.CONCAT(" y ",AL166)))))</f>
        <v/>
      </c>
      <c r="AL166" s="120" t="s">
        <v>5325</v>
      </c>
      <c r="AM166" s="411">
        <f t="shared" si="8"/>
        <v>0</v>
      </c>
      <c r="AN166" s="533">
        <f t="shared" si="9"/>
        <v>0</v>
      </c>
    </row>
    <row r="167" spans="1:40" ht="15" customHeight="1">
      <c r="A167" s="6"/>
      <c r="B167" s="6"/>
      <c r="C167" s="37" t="s">
        <v>5326</v>
      </c>
      <c r="D167" s="855" t="str">
        <f>IF(CNGE_2026_M1_Secc1_Sub1!$D144="","",CNGE_2026_M1_Secc1_Sub1!$D144)</f>
        <v/>
      </c>
      <c r="E167" s="723"/>
      <c r="F167" s="723"/>
      <c r="G167" s="723"/>
      <c r="H167" s="723"/>
      <c r="I167" s="723"/>
      <c r="J167" s="723"/>
      <c r="K167" s="723"/>
      <c r="L167" s="723"/>
      <c r="M167" s="723"/>
      <c r="N167" s="723"/>
      <c r="O167" s="723"/>
      <c r="P167" s="723"/>
      <c r="Q167" s="723"/>
      <c r="R167" s="724"/>
      <c r="S167" s="804"/>
      <c r="T167" s="714"/>
      <c r="U167" s="714"/>
      <c r="V167" s="714"/>
      <c r="W167" s="714"/>
      <c r="X167" s="805"/>
      <c r="Y167" s="857"/>
      <c r="Z167" s="856"/>
      <c r="AA167" s="856"/>
      <c r="AB167" s="856"/>
      <c r="AC167" s="856"/>
      <c r="AD167" s="809"/>
      <c r="AH167" s="419">
        <f t="shared" si="5"/>
        <v>0</v>
      </c>
      <c r="AI167" s="290">
        <f t="shared" si="6"/>
        <v>0</v>
      </c>
      <c r="AJ167" s="293">
        <f t="shared" si="7"/>
        <v>0</v>
      </c>
      <c r="AK167" s="283" t="str">
        <f>IF(AJ167=0,"",
IF(SUM($AJ$64:AJ167)=1,AL167,
IF($AJ$184&gt;SUM($AJ$64:AJ167),_xlfn.CONCAT(", ",AL167),
IF($AJ$184=SUM($AJ$64:AJ167),_xlfn.CONCAT(" y ",AL167)))))</f>
        <v/>
      </c>
      <c r="AL167" s="120" t="s">
        <v>5327</v>
      </c>
      <c r="AM167" s="411">
        <f t="shared" si="8"/>
        <v>0</v>
      </c>
      <c r="AN167" s="533">
        <f t="shared" si="9"/>
        <v>0</v>
      </c>
    </row>
    <row r="168" spans="1:40" ht="15" customHeight="1">
      <c r="A168" s="6"/>
      <c r="B168" s="6"/>
      <c r="C168" s="37" t="s">
        <v>5328</v>
      </c>
      <c r="D168" s="855" t="str">
        <f>IF(CNGE_2026_M1_Secc1_Sub1!$D145="","",CNGE_2026_M1_Secc1_Sub1!$D145)</f>
        <v/>
      </c>
      <c r="E168" s="723"/>
      <c r="F168" s="723"/>
      <c r="G168" s="723"/>
      <c r="H168" s="723"/>
      <c r="I168" s="723"/>
      <c r="J168" s="723"/>
      <c r="K168" s="723"/>
      <c r="L168" s="723"/>
      <c r="M168" s="723"/>
      <c r="N168" s="723"/>
      <c r="O168" s="723"/>
      <c r="P168" s="723"/>
      <c r="Q168" s="723"/>
      <c r="R168" s="724"/>
      <c r="S168" s="804"/>
      <c r="T168" s="714"/>
      <c r="U168" s="714"/>
      <c r="V168" s="714"/>
      <c r="W168" s="714"/>
      <c r="X168" s="805"/>
      <c r="Y168" s="857"/>
      <c r="Z168" s="856"/>
      <c r="AA168" s="856"/>
      <c r="AB168" s="856"/>
      <c r="AC168" s="856"/>
      <c r="AD168" s="809"/>
      <c r="AH168" s="419">
        <f t="shared" si="5"/>
        <v>0</v>
      </c>
      <c r="AI168" s="290">
        <f t="shared" si="6"/>
        <v>0</v>
      </c>
      <c r="AJ168" s="293">
        <f t="shared" si="7"/>
        <v>0</v>
      </c>
      <c r="AK168" s="283" t="str">
        <f>IF(AJ168=0,"",
IF(SUM($AJ$64:AJ168)=1,AL168,
IF($AJ$184&gt;SUM($AJ$64:AJ168),_xlfn.CONCAT(", ",AL168),
IF($AJ$184=SUM($AJ$64:AJ168),_xlfn.CONCAT(" y ",AL168)))))</f>
        <v/>
      </c>
      <c r="AL168" s="120" t="s">
        <v>5329</v>
      </c>
      <c r="AM168" s="411">
        <f t="shared" si="8"/>
        <v>0</v>
      </c>
      <c r="AN168" s="533">
        <f t="shared" si="9"/>
        <v>0</v>
      </c>
    </row>
    <row r="169" spans="1:40" ht="15" customHeight="1">
      <c r="A169" s="6"/>
      <c r="B169" s="6"/>
      <c r="C169" s="37" t="s">
        <v>5330</v>
      </c>
      <c r="D169" s="855" t="str">
        <f>IF(CNGE_2026_M1_Secc1_Sub1!$D146="","",CNGE_2026_M1_Secc1_Sub1!$D146)</f>
        <v/>
      </c>
      <c r="E169" s="723"/>
      <c r="F169" s="723"/>
      <c r="G169" s="723"/>
      <c r="H169" s="723"/>
      <c r="I169" s="723"/>
      <c r="J169" s="723"/>
      <c r="K169" s="723"/>
      <c r="L169" s="723"/>
      <c r="M169" s="723"/>
      <c r="N169" s="723"/>
      <c r="O169" s="723"/>
      <c r="P169" s="723"/>
      <c r="Q169" s="723"/>
      <c r="R169" s="724"/>
      <c r="S169" s="804"/>
      <c r="T169" s="714"/>
      <c r="U169" s="714"/>
      <c r="V169" s="714"/>
      <c r="W169" s="714"/>
      <c r="X169" s="805"/>
      <c r="Y169" s="857"/>
      <c r="Z169" s="856"/>
      <c r="AA169" s="856"/>
      <c r="AB169" s="856"/>
      <c r="AC169" s="856"/>
      <c r="AD169" s="809"/>
      <c r="AH169" s="419">
        <f t="shared" si="5"/>
        <v>0</v>
      </c>
      <c r="AI169" s="290">
        <f t="shared" si="6"/>
        <v>0</v>
      </c>
      <c r="AJ169" s="293">
        <f t="shared" si="7"/>
        <v>0</v>
      </c>
      <c r="AK169" s="283" t="str">
        <f>IF(AJ169=0,"",
IF(SUM($AJ$64:AJ169)=1,AL169,
IF($AJ$184&gt;SUM($AJ$64:AJ169),_xlfn.CONCAT(", ",AL169),
IF($AJ$184=SUM($AJ$64:AJ169),_xlfn.CONCAT(" y ",AL169)))))</f>
        <v/>
      </c>
      <c r="AL169" s="120" t="s">
        <v>5331</v>
      </c>
      <c r="AM169" s="411">
        <f t="shared" si="8"/>
        <v>0</v>
      </c>
      <c r="AN169" s="533">
        <f t="shared" si="9"/>
        <v>0</v>
      </c>
    </row>
    <row r="170" spans="1:40" ht="15" customHeight="1">
      <c r="A170" s="6"/>
      <c r="B170" s="6"/>
      <c r="C170" s="37" t="s">
        <v>5332</v>
      </c>
      <c r="D170" s="855" t="str">
        <f>IF(CNGE_2026_M1_Secc1_Sub1!$D147="","",CNGE_2026_M1_Secc1_Sub1!$D147)</f>
        <v/>
      </c>
      <c r="E170" s="723"/>
      <c r="F170" s="723"/>
      <c r="G170" s="723"/>
      <c r="H170" s="723"/>
      <c r="I170" s="723"/>
      <c r="J170" s="723"/>
      <c r="K170" s="723"/>
      <c r="L170" s="723"/>
      <c r="M170" s="723"/>
      <c r="N170" s="723"/>
      <c r="O170" s="723"/>
      <c r="P170" s="723"/>
      <c r="Q170" s="723"/>
      <c r="R170" s="724"/>
      <c r="S170" s="804"/>
      <c r="T170" s="714"/>
      <c r="U170" s="714"/>
      <c r="V170" s="714"/>
      <c r="W170" s="714"/>
      <c r="X170" s="805"/>
      <c r="Y170" s="857"/>
      <c r="Z170" s="856"/>
      <c r="AA170" s="856"/>
      <c r="AB170" s="856"/>
      <c r="AC170" s="856"/>
      <c r="AD170" s="809"/>
      <c r="AH170" s="419">
        <f t="shared" si="5"/>
        <v>0</v>
      </c>
      <c r="AI170" s="290">
        <f t="shared" si="6"/>
        <v>0</v>
      </c>
      <c r="AJ170" s="293">
        <f t="shared" si="7"/>
        <v>0</v>
      </c>
      <c r="AK170" s="283" t="str">
        <f>IF(AJ170=0,"",
IF(SUM($AJ$64:AJ170)=1,AL170,
IF($AJ$184&gt;SUM($AJ$64:AJ170),_xlfn.CONCAT(", ",AL170),
IF($AJ$184=SUM($AJ$64:AJ170),_xlfn.CONCAT(" y ",AL170)))))</f>
        <v/>
      </c>
      <c r="AL170" s="120" t="s">
        <v>5333</v>
      </c>
      <c r="AM170" s="411">
        <f t="shared" si="8"/>
        <v>0</v>
      </c>
      <c r="AN170" s="533">
        <f t="shared" si="9"/>
        <v>0</v>
      </c>
    </row>
    <row r="171" spans="1:40" ht="15" customHeight="1">
      <c r="A171" s="6"/>
      <c r="B171" s="6"/>
      <c r="C171" s="37" t="s">
        <v>5334</v>
      </c>
      <c r="D171" s="855" t="str">
        <f>IF(CNGE_2026_M1_Secc1_Sub1!$D148="","",CNGE_2026_M1_Secc1_Sub1!$D148)</f>
        <v/>
      </c>
      <c r="E171" s="723"/>
      <c r="F171" s="723"/>
      <c r="G171" s="723"/>
      <c r="H171" s="723"/>
      <c r="I171" s="723"/>
      <c r="J171" s="723"/>
      <c r="K171" s="723"/>
      <c r="L171" s="723"/>
      <c r="M171" s="723"/>
      <c r="N171" s="723"/>
      <c r="O171" s="723"/>
      <c r="P171" s="723"/>
      <c r="Q171" s="723"/>
      <c r="R171" s="724"/>
      <c r="S171" s="804"/>
      <c r="T171" s="714"/>
      <c r="U171" s="714"/>
      <c r="V171" s="714"/>
      <c r="W171" s="714"/>
      <c r="X171" s="805"/>
      <c r="Y171" s="857"/>
      <c r="Z171" s="856"/>
      <c r="AA171" s="856"/>
      <c r="AB171" s="856"/>
      <c r="AC171" s="856"/>
      <c r="AD171" s="809"/>
      <c r="AH171" s="419">
        <f t="shared" si="5"/>
        <v>0</v>
      </c>
      <c r="AI171" s="290">
        <f t="shared" si="6"/>
        <v>0</v>
      </c>
      <c r="AJ171" s="293">
        <f t="shared" si="7"/>
        <v>0</v>
      </c>
      <c r="AK171" s="283" t="str">
        <f>IF(AJ171=0,"",
IF(SUM($AJ$64:AJ171)=1,AL171,
IF($AJ$184&gt;SUM($AJ$64:AJ171),_xlfn.CONCAT(", ",AL171),
IF($AJ$184=SUM($AJ$64:AJ171),_xlfn.CONCAT(" y ",AL171)))))</f>
        <v/>
      </c>
      <c r="AL171" s="120" t="s">
        <v>5335</v>
      </c>
      <c r="AM171" s="411">
        <f t="shared" si="8"/>
        <v>0</v>
      </c>
      <c r="AN171" s="533">
        <f t="shared" si="9"/>
        <v>0</v>
      </c>
    </row>
    <row r="172" spans="1:40" ht="15" customHeight="1">
      <c r="A172" s="6"/>
      <c r="B172" s="6"/>
      <c r="C172" s="37" t="s">
        <v>5336</v>
      </c>
      <c r="D172" s="855" t="str">
        <f>IF(CNGE_2026_M1_Secc1_Sub1!$D149="","",CNGE_2026_M1_Secc1_Sub1!$D149)</f>
        <v/>
      </c>
      <c r="E172" s="723"/>
      <c r="F172" s="723"/>
      <c r="G172" s="723"/>
      <c r="H172" s="723"/>
      <c r="I172" s="723"/>
      <c r="J172" s="723"/>
      <c r="K172" s="723"/>
      <c r="L172" s="723"/>
      <c r="M172" s="723"/>
      <c r="N172" s="723"/>
      <c r="O172" s="723"/>
      <c r="P172" s="723"/>
      <c r="Q172" s="723"/>
      <c r="R172" s="724"/>
      <c r="S172" s="804"/>
      <c r="T172" s="714"/>
      <c r="U172" s="714"/>
      <c r="V172" s="714"/>
      <c r="W172" s="714"/>
      <c r="X172" s="805"/>
      <c r="Y172" s="857"/>
      <c r="Z172" s="856"/>
      <c r="AA172" s="856"/>
      <c r="AB172" s="856"/>
      <c r="AC172" s="856"/>
      <c r="AD172" s="809"/>
      <c r="AH172" s="419">
        <f t="shared" si="5"/>
        <v>0</v>
      </c>
      <c r="AI172" s="290">
        <f t="shared" si="6"/>
        <v>0</v>
      </c>
      <c r="AJ172" s="293">
        <f t="shared" si="7"/>
        <v>0</v>
      </c>
      <c r="AK172" s="283" t="str">
        <f>IF(AJ172=0,"",
IF(SUM($AJ$64:AJ172)=1,AL172,
IF($AJ$184&gt;SUM($AJ$64:AJ172),_xlfn.CONCAT(", ",AL172),
IF($AJ$184=SUM($AJ$64:AJ172),_xlfn.CONCAT(" y ",AL172)))))</f>
        <v/>
      </c>
      <c r="AL172" s="120" t="s">
        <v>5337</v>
      </c>
      <c r="AM172" s="411">
        <f t="shared" si="8"/>
        <v>0</v>
      </c>
      <c r="AN172" s="533">
        <f t="shared" si="9"/>
        <v>0</v>
      </c>
    </row>
    <row r="173" spans="1:40" ht="15" customHeight="1">
      <c r="A173" s="6"/>
      <c r="B173" s="6"/>
      <c r="C173" s="37" t="s">
        <v>5338</v>
      </c>
      <c r="D173" s="855" t="str">
        <f>IF(CNGE_2026_M1_Secc1_Sub1!$D150="","",CNGE_2026_M1_Secc1_Sub1!$D150)</f>
        <v/>
      </c>
      <c r="E173" s="723"/>
      <c r="F173" s="723"/>
      <c r="G173" s="723"/>
      <c r="H173" s="723"/>
      <c r="I173" s="723"/>
      <c r="J173" s="723"/>
      <c r="K173" s="723"/>
      <c r="L173" s="723"/>
      <c r="M173" s="723"/>
      <c r="N173" s="723"/>
      <c r="O173" s="723"/>
      <c r="P173" s="723"/>
      <c r="Q173" s="723"/>
      <c r="R173" s="724"/>
      <c r="S173" s="804"/>
      <c r="T173" s="714"/>
      <c r="U173" s="714"/>
      <c r="V173" s="714"/>
      <c r="W173" s="714"/>
      <c r="X173" s="805"/>
      <c r="Y173" s="857"/>
      <c r="Z173" s="856"/>
      <c r="AA173" s="856"/>
      <c r="AB173" s="856"/>
      <c r="AC173" s="856"/>
      <c r="AD173" s="809"/>
      <c r="AH173" s="419">
        <f t="shared" si="5"/>
        <v>0</v>
      </c>
      <c r="AI173" s="290">
        <f t="shared" si="6"/>
        <v>0</v>
      </c>
      <c r="AJ173" s="293">
        <f t="shared" si="7"/>
        <v>0</v>
      </c>
      <c r="AK173" s="283" t="str">
        <f>IF(AJ173=0,"",
IF(SUM($AJ$64:AJ173)=1,AL173,
IF($AJ$184&gt;SUM($AJ$64:AJ173),_xlfn.CONCAT(", ",AL173),
IF($AJ$184=SUM($AJ$64:AJ173),_xlfn.CONCAT(" y ",AL173)))))</f>
        <v/>
      </c>
      <c r="AL173" s="120" t="s">
        <v>5339</v>
      </c>
      <c r="AM173" s="411">
        <f t="shared" si="8"/>
        <v>0</v>
      </c>
      <c r="AN173" s="533">
        <f t="shared" si="9"/>
        <v>0</v>
      </c>
    </row>
    <row r="174" spans="1:40" ht="15" customHeight="1">
      <c r="A174" s="6"/>
      <c r="B174" s="6"/>
      <c r="C174" s="37" t="s">
        <v>5340</v>
      </c>
      <c r="D174" s="855" t="str">
        <f>IF(CNGE_2026_M1_Secc1_Sub1!$D151="","",CNGE_2026_M1_Secc1_Sub1!$D151)</f>
        <v/>
      </c>
      <c r="E174" s="723"/>
      <c r="F174" s="723"/>
      <c r="G174" s="723"/>
      <c r="H174" s="723"/>
      <c r="I174" s="723"/>
      <c r="J174" s="723"/>
      <c r="K174" s="723"/>
      <c r="L174" s="723"/>
      <c r="M174" s="723"/>
      <c r="N174" s="723"/>
      <c r="O174" s="723"/>
      <c r="P174" s="723"/>
      <c r="Q174" s="723"/>
      <c r="R174" s="724"/>
      <c r="S174" s="804"/>
      <c r="T174" s="714"/>
      <c r="U174" s="714"/>
      <c r="V174" s="714"/>
      <c r="W174" s="714"/>
      <c r="X174" s="805"/>
      <c r="Y174" s="857"/>
      <c r="Z174" s="856"/>
      <c r="AA174" s="856"/>
      <c r="AB174" s="856"/>
      <c r="AC174" s="856"/>
      <c r="AD174" s="809"/>
      <c r="AH174" s="419">
        <f t="shared" si="5"/>
        <v>0</v>
      </c>
      <c r="AI174" s="290">
        <f t="shared" si="6"/>
        <v>0</v>
      </c>
      <c r="AJ174" s="293">
        <f t="shared" si="7"/>
        <v>0</v>
      </c>
      <c r="AK174" s="283" t="str">
        <f>IF(AJ174=0,"",
IF(SUM($AJ$64:AJ174)=1,AL174,
IF($AJ$184&gt;SUM($AJ$64:AJ174),_xlfn.CONCAT(", ",AL174),
IF($AJ$184=SUM($AJ$64:AJ174),_xlfn.CONCAT(" y ",AL174)))))</f>
        <v/>
      </c>
      <c r="AL174" s="120" t="s">
        <v>5341</v>
      </c>
      <c r="AM174" s="411">
        <f t="shared" si="8"/>
        <v>0</v>
      </c>
      <c r="AN174" s="533">
        <f t="shared" si="9"/>
        <v>0</v>
      </c>
    </row>
    <row r="175" spans="1:40" ht="15" customHeight="1">
      <c r="A175" s="6"/>
      <c r="B175" s="6"/>
      <c r="C175" s="37" t="s">
        <v>5342</v>
      </c>
      <c r="D175" s="855" t="str">
        <f>IF(CNGE_2026_M1_Secc1_Sub1!$D152="","",CNGE_2026_M1_Secc1_Sub1!$D152)</f>
        <v/>
      </c>
      <c r="E175" s="723"/>
      <c r="F175" s="723"/>
      <c r="G175" s="723"/>
      <c r="H175" s="723"/>
      <c r="I175" s="723"/>
      <c r="J175" s="723"/>
      <c r="K175" s="723"/>
      <c r="L175" s="723"/>
      <c r="M175" s="723"/>
      <c r="N175" s="723"/>
      <c r="O175" s="723"/>
      <c r="P175" s="723"/>
      <c r="Q175" s="723"/>
      <c r="R175" s="724"/>
      <c r="S175" s="804"/>
      <c r="T175" s="714"/>
      <c r="U175" s="714"/>
      <c r="V175" s="714"/>
      <c r="W175" s="714"/>
      <c r="X175" s="805"/>
      <c r="Y175" s="857"/>
      <c r="Z175" s="856"/>
      <c r="AA175" s="856"/>
      <c r="AB175" s="856"/>
      <c r="AC175" s="856"/>
      <c r="AD175" s="809"/>
      <c r="AH175" s="419">
        <f t="shared" si="5"/>
        <v>0</v>
      </c>
      <c r="AI175" s="290">
        <f t="shared" si="6"/>
        <v>0</v>
      </c>
      <c r="AJ175" s="293">
        <f t="shared" si="7"/>
        <v>0</v>
      </c>
      <c r="AK175" s="283" t="str">
        <f>IF(AJ175=0,"",
IF(SUM($AJ$64:AJ175)=1,AL175,
IF($AJ$184&gt;SUM($AJ$64:AJ175),_xlfn.CONCAT(", ",AL175),
IF($AJ$184=SUM($AJ$64:AJ175),_xlfn.CONCAT(" y ",AL175)))))</f>
        <v/>
      </c>
      <c r="AL175" s="120" t="s">
        <v>5343</v>
      </c>
      <c r="AM175" s="411">
        <f t="shared" si="8"/>
        <v>0</v>
      </c>
      <c r="AN175" s="533">
        <f t="shared" si="9"/>
        <v>0</v>
      </c>
    </row>
    <row r="176" spans="1:40" ht="15" customHeight="1">
      <c r="A176" s="6"/>
      <c r="B176" s="6"/>
      <c r="C176" s="37" t="s">
        <v>5344</v>
      </c>
      <c r="D176" s="855" t="str">
        <f>IF(CNGE_2026_M1_Secc1_Sub1!$D153="","",CNGE_2026_M1_Secc1_Sub1!$D153)</f>
        <v/>
      </c>
      <c r="E176" s="723"/>
      <c r="F176" s="723"/>
      <c r="G176" s="723"/>
      <c r="H176" s="723"/>
      <c r="I176" s="723"/>
      <c r="J176" s="723"/>
      <c r="K176" s="723"/>
      <c r="L176" s="723"/>
      <c r="M176" s="723"/>
      <c r="N176" s="723"/>
      <c r="O176" s="723"/>
      <c r="P176" s="723"/>
      <c r="Q176" s="723"/>
      <c r="R176" s="724"/>
      <c r="S176" s="804"/>
      <c r="T176" s="714"/>
      <c r="U176" s="714"/>
      <c r="V176" s="714"/>
      <c r="W176" s="714"/>
      <c r="X176" s="805"/>
      <c r="Y176" s="857"/>
      <c r="Z176" s="856"/>
      <c r="AA176" s="856"/>
      <c r="AB176" s="856"/>
      <c r="AC176" s="856"/>
      <c r="AD176" s="809"/>
      <c r="AH176" s="419">
        <f t="shared" si="5"/>
        <v>0</v>
      </c>
      <c r="AI176" s="290">
        <f t="shared" si="6"/>
        <v>0</v>
      </c>
      <c r="AJ176" s="293">
        <f t="shared" si="7"/>
        <v>0</v>
      </c>
      <c r="AK176" s="283" t="str">
        <f>IF(AJ176=0,"",
IF(SUM($AJ$64:AJ176)=1,AL176,
IF($AJ$184&gt;SUM($AJ$64:AJ176),_xlfn.CONCAT(", ",AL176),
IF($AJ$184=SUM($AJ$64:AJ176),_xlfn.CONCAT(" y ",AL176)))))</f>
        <v/>
      </c>
      <c r="AL176" s="120" t="s">
        <v>5345</v>
      </c>
      <c r="AM176" s="411">
        <f t="shared" si="8"/>
        <v>0</v>
      </c>
      <c r="AN176" s="533">
        <f t="shared" si="9"/>
        <v>0</v>
      </c>
    </row>
    <row r="177" spans="1:40" ht="15" customHeight="1">
      <c r="A177" s="6"/>
      <c r="B177" s="6"/>
      <c r="C177" s="37" t="s">
        <v>5346</v>
      </c>
      <c r="D177" s="855" t="str">
        <f>IF(CNGE_2026_M1_Secc1_Sub1!$D154="","",CNGE_2026_M1_Secc1_Sub1!$D154)</f>
        <v/>
      </c>
      <c r="E177" s="723"/>
      <c r="F177" s="723"/>
      <c r="G177" s="723"/>
      <c r="H177" s="723"/>
      <c r="I177" s="723"/>
      <c r="J177" s="723"/>
      <c r="K177" s="723"/>
      <c r="L177" s="723"/>
      <c r="M177" s="723"/>
      <c r="N177" s="723"/>
      <c r="O177" s="723"/>
      <c r="P177" s="723"/>
      <c r="Q177" s="723"/>
      <c r="R177" s="724"/>
      <c r="S177" s="804"/>
      <c r="T177" s="714"/>
      <c r="U177" s="714"/>
      <c r="V177" s="714"/>
      <c r="W177" s="714"/>
      <c r="X177" s="805"/>
      <c r="Y177" s="857"/>
      <c r="Z177" s="856"/>
      <c r="AA177" s="856"/>
      <c r="AB177" s="856"/>
      <c r="AC177" s="856"/>
      <c r="AD177" s="809"/>
      <c r="AH177" s="419">
        <f t="shared" si="5"/>
        <v>0</v>
      </c>
      <c r="AI177" s="290">
        <f t="shared" si="6"/>
        <v>0</v>
      </c>
      <c r="AJ177" s="293">
        <f t="shared" si="7"/>
        <v>0</v>
      </c>
      <c r="AK177" s="283" t="str">
        <f>IF(AJ177=0,"",
IF(SUM($AJ$64:AJ177)=1,AL177,
IF($AJ$184&gt;SUM($AJ$64:AJ177),_xlfn.CONCAT(", ",AL177),
IF($AJ$184=SUM($AJ$64:AJ177),_xlfn.CONCAT(" y ",AL177)))))</f>
        <v/>
      </c>
      <c r="AL177" s="120" t="s">
        <v>5347</v>
      </c>
      <c r="AM177" s="411">
        <f t="shared" si="8"/>
        <v>0</v>
      </c>
      <c r="AN177" s="533">
        <f t="shared" si="9"/>
        <v>0</v>
      </c>
    </row>
    <row r="178" spans="1:40" ht="15" customHeight="1">
      <c r="A178" s="6"/>
      <c r="B178" s="6"/>
      <c r="C178" s="37" t="s">
        <v>5348</v>
      </c>
      <c r="D178" s="855" t="str">
        <f>IF(CNGE_2026_M1_Secc1_Sub1!$D155="","",CNGE_2026_M1_Secc1_Sub1!$D155)</f>
        <v/>
      </c>
      <c r="E178" s="723"/>
      <c r="F178" s="723"/>
      <c r="G178" s="723"/>
      <c r="H178" s="723"/>
      <c r="I178" s="723"/>
      <c r="J178" s="723"/>
      <c r="K178" s="723"/>
      <c r="L178" s="723"/>
      <c r="M178" s="723"/>
      <c r="N178" s="723"/>
      <c r="O178" s="723"/>
      <c r="P178" s="723"/>
      <c r="Q178" s="723"/>
      <c r="R178" s="724"/>
      <c r="S178" s="804"/>
      <c r="T178" s="714"/>
      <c r="U178" s="714"/>
      <c r="V178" s="714"/>
      <c r="W178" s="714"/>
      <c r="X178" s="805"/>
      <c r="Y178" s="857"/>
      <c r="Z178" s="856"/>
      <c r="AA178" s="856"/>
      <c r="AB178" s="856"/>
      <c r="AC178" s="856"/>
      <c r="AD178" s="809"/>
      <c r="AH178" s="419">
        <f t="shared" si="5"/>
        <v>0</v>
      </c>
      <c r="AI178" s="290">
        <f t="shared" si="6"/>
        <v>0</v>
      </c>
      <c r="AJ178" s="293">
        <f t="shared" si="7"/>
        <v>0</v>
      </c>
      <c r="AK178" s="283" t="str">
        <f>IF(AJ178=0,"",
IF(SUM($AJ$64:AJ178)=1,AL178,
IF($AJ$184&gt;SUM($AJ$64:AJ178),_xlfn.CONCAT(", ",AL178),
IF($AJ$184=SUM($AJ$64:AJ178),_xlfn.CONCAT(" y ",AL178)))))</f>
        <v/>
      </c>
      <c r="AL178" s="120" t="s">
        <v>5349</v>
      </c>
      <c r="AM178" s="411">
        <f t="shared" si="8"/>
        <v>0</v>
      </c>
      <c r="AN178" s="533">
        <f t="shared" si="9"/>
        <v>0</v>
      </c>
    </row>
    <row r="179" spans="1:40" ht="15" customHeight="1">
      <c r="A179" s="6"/>
      <c r="B179" s="6"/>
      <c r="C179" s="37" t="s">
        <v>5350</v>
      </c>
      <c r="D179" s="855" t="str">
        <f>IF(CNGE_2026_M1_Secc1_Sub1!$D156="","",CNGE_2026_M1_Secc1_Sub1!$D156)</f>
        <v/>
      </c>
      <c r="E179" s="723"/>
      <c r="F179" s="723"/>
      <c r="G179" s="723"/>
      <c r="H179" s="723"/>
      <c r="I179" s="723"/>
      <c r="J179" s="723"/>
      <c r="K179" s="723"/>
      <c r="L179" s="723"/>
      <c r="M179" s="723"/>
      <c r="N179" s="723"/>
      <c r="O179" s="723"/>
      <c r="P179" s="723"/>
      <c r="Q179" s="723"/>
      <c r="R179" s="724"/>
      <c r="S179" s="804"/>
      <c r="T179" s="714"/>
      <c r="U179" s="714"/>
      <c r="V179" s="714"/>
      <c r="W179" s="714"/>
      <c r="X179" s="805"/>
      <c r="Y179" s="857"/>
      <c r="Z179" s="856"/>
      <c r="AA179" s="856"/>
      <c r="AB179" s="856"/>
      <c r="AC179" s="856"/>
      <c r="AD179" s="809"/>
      <c r="AH179" s="419">
        <f t="shared" si="5"/>
        <v>0</v>
      </c>
      <c r="AI179" s="290">
        <f t="shared" si="6"/>
        <v>0</v>
      </c>
      <c r="AJ179" s="293">
        <f t="shared" si="7"/>
        <v>0</v>
      </c>
      <c r="AK179" s="283" t="str">
        <f>IF(AJ179=0,"",
IF(SUM($AJ$64:AJ179)=1,AL179,
IF($AJ$184&gt;SUM($AJ$64:AJ179),_xlfn.CONCAT(", ",AL179),
IF($AJ$184=SUM($AJ$64:AJ179),_xlfn.CONCAT(" y ",AL179)))))</f>
        <v/>
      </c>
      <c r="AL179" s="120" t="s">
        <v>5351</v>
      </c>
      <c r="AM179" s="411">
        <f t="shared" si="8"/>
        <v>0</v>
      </c>
      <c r="AN179" s="533">
        <f t="shared" si="9"/>
        <v>0</v>
      </c>
    </row>
    <row r="180" spans="1:40" ht="15" customHeight="1">
      <c r="A180" s="6"/>
      <c r="B180" s="6"/>
      <c r="C180" s="37" t="s">
        <v>5352</v>
      </c>
      <c r="D180" s="855" t="str">
        <f>IF(CNGE_2026_M1_Secc1_Sub1!$D157="","",CNGE_2026_M1_Secc1_Sub1!$D157)</f>
        <v/>
      </c>
      <c r="E180" s="723"/>
      <c r="F180" s="723"/>
      <c r="G180" s="723"/>
      <c r="H180" s="723"/>
      <c r="I180" s="723"/>
      <c r="J180" s="723"/>
      <c r="K180" s="723"/>
      <c r="L180" s="723"/>
      <c r="M180" s="723"/>
      <c r="N180" s="723"/>
      <c r="O180" s="723"/>
      <c r="P180" s="723"/>
      <c r="Q180" s="723"/>
      <c r="R180" s="724"/>
      <c r="S180" s="804"/>
      <c r="T180" s="714"/>
      <c r="U180" s="714"/>
      <c r="V180" s="714"/>
      <c r="W180" s="714"/>
      <c r="X180" s="805"/>
      <c r="Y180" s="857"/>
      <c r="Z180" s="856"/>
      <c r="AA180" s="856"/>
      <c r="AB180" s="856"/>
      <c r="AC180" s="856"/>
      <c r="AD180" s="809"/>
      <c r="AH180" s="419">
        <f t="shared" si="5"/>
        <v>0</v>
      </c>
      <c r="AI180" s="290">
        <f t="shared" si="6"/>
        <v>0</v>
      </c>
      <c r="AJ180" s="293">
        <f t="shared" si="7"/>
        <v>0</v>
      </c>
      <c r="AK180" s="283" t="str">
        <f>IF(AJ180=0,"",
IF(SUM($AJ$64:AJ180)=1,AL180,
IF($AJ$184&gt;SUM($AJ$64:AJ180),_xlfn.CONCAT(", ",AL180),
IF($AJ$184=SUM($AJ$64:AJ180),_xlfn.CONCAT(" y ",AL180)))))</f>
        <v/>
      </c>
      <c r="AL180" s="120" t="s">
        <v>5353</v>
      </c>
      <c r="AM180" s="411">
        <f t="shared" si="8"/>
        <v>0</v>
      </c>
      <c r="AN180" s="533">
        <f t="shared" si="9"/>
        <v>0</v>
      </c>
    </row>
    <row r="181" spans="1:40" ht="15" customHeight="1">
      <c r="A181" s="6"/>
      <c r="B181" s="6"/>
      <c r="C181" s="37" t="s">
        <v>5354</v>
      </c>
      <c r="D181" s="855" t="str">
        <f>IF(CNGE_2026_M1_Secc1_Sub1!$D158="","",CNGE_2026_M1_Secc1_Sub1!$D158)</f>
        <v/>
      </c>
      <c r="E181" s="723"/>
      <c r="F181" s="723"/>
      <c r="G181" s="723"/>
      <c r="H181" s="723"/>
      <c r="I181" s="723"/>
      <c r="J181" s="723"/>
      <c r="K181" s="723"/>
      <c r="L181" s="723"/>
      <c r="M181" s="723"/>
      <c r="N181" s="723"/>
      <c r="O181" s="723"/>
      <c r="P181" s="723"/>
      <c r="Q181" s="723"/>
      <c r="R181" s="724"/>
      <c r="S181" s="804"/>
      <c r="T181" s="714"/>
      <c r="U181" s="714"/>
      <c r="V181" s="714"/>
      <c r="W181" s="714"/>
      <c r="X181" s="805"/>
      <c r="Y181" s="857"/>
      <c r="Z181" s="856"/>
      <c r="AA181" s="856"/>
      <c r="AB181" s="856"/>
      <c r="AC181" s="856"/>
      <c r="AD181" s="809"/>
      <c r="AH181" s="419">
        <f t="shared" si="5"/>
        <v>0</v>
      </c>
      <c r="AI181" s="290">
        <f t="shared" si="6"/>
        <v>0</v>
      </c>
      <c r="AJ181" s="293">
        <f t="shared" si="7"/>
        <v>0</v>
      </c>
      <c r="AK181" s="283" t="str">
        <f>IF(AJ181=0,"",
IF(SUM($AJ$64:AJ181)=1,AL181,
IF($AJ$184&gt;SUM($AJ$64:AJ181),_xlfn.CONCAT(", ",AL181),
IF($AJ$184=SUM($AJ$64:AJ181),_xlfn.CONCAT(" y ",AL181)))))</f>
        <v/>
      </c>
      <c r="AL181" s="120" t="s">
        <v>5355</v>
      </c>
      <c r="AM181" s="411">
        <f t="shared" si="8"/>
        <v>0</v>
      </c>
      <c r="AN181" s="533">
        <f t="shared" si="9"/>
        <v>0</v>
      </c>
    </row>
    <row r="182" spans="1:40" ht="15" customHeight="1">
      <c r="A182" s="6"/>
      <c r="B182" s="6"/>
      <c r="C182" s="37" t="s">
        <v>5356</v>
      </c>
      <c r="D182" s="855" t="str">
        <f>IF(CNGE_2026_M1_Secc1_Sub1!$D159="","",CNGE_2026_M1_Secc1_Sub1!$D159)</f>
        <v/>
      </c>
      <c r="E182" s="723"/>
      <c r="F182" s="723"/>
      <c r="G182" s="723"/>
      <c r="H182" s="723"/>
      <c r="I182" s="723"/>
      <c r="J182" s="723"/>
      <c r="K182" s="723"/>
      <c r="L182" s="723"/>
      <c r="M182" s="723"/>
      <c r="N182" s="723"/>
      <c r="O182" s="723"/>
      <c r="P182" s="723"/>
      <c r="Q182" s="723"/>
      <c r="R182" s="724"/>
      <c r="S182" s="804"/>
      <c r="T182" s="714"/>
      <c r="U182" s="714"/>
      <c r="V182" s="714"/>
      <c r="W182" s="714"/>
      <c r="X182" s="805"/>
      <c r="Y182" s="857"/>
      <c r="Z182" s="856"/>
      <c r="AA182" s="856"/>
      <c r="AB182" s="856"/>
      <c r="AC182" s="856"/>
      <c r="AD182" s="809"/>
      <c r="AH182" s="419">
        <f t="shared" si="5"/>
        <v>0</v>
      </c>
      <c r="AI182" s="290">
        <f t="shared" si="6"/>
        <v>0</v>
      </c>
      <c r="AJ182" s="293">
        <f t="shared" si="7"/>
        <v>0</v>
      </c>
      <c r="AK182" s="283" t="str">
        <f>IF(AJ182=0,"",
IF(SUM($AJ$64:AJ182)=1,AL182,
IF($AJ$184&gt;SUM($AJ$64:AJ182),_xlfn.CONCAT(", ",AL182),
IF($AJ$184=SUM($AJ$64:AJ182),_xlfn.CONCAT(" y ",AL182)))))</f>
        <v/>
      </c>
      <c r="AL182" s="120" t="s">
        <v>5357</v>
      </c>
      <c r="AM182" s="411">
        <f t="shared" si="8"/>
        <v>0</v>
      </c>
      <c r="AN182" s="533">
        <f t="shared" si="9"/>
        <v>0</v>
      </c>
    </row>
    <row r="183" spans="1:40" ht="15" customHeight="1">
      <c r="A183" s="6"/>
      <c r="B183" s="6"/>
      <c r="C183" s="37" t="s">
        <v>5358</v>
      </c>
      <c r="D183" s="855" t="str">
        <f>IF(CNGE_2026_M1_Secc1_Sub1!$D160="","",CNGE_2026_M1_Secc1_Sub1!$D160)</f>
        <v/>
      </c>
      <c r="E183" s="723"/>
      <c r="F183" s="723"/>
      <c r="G183" s="723"/>
      <c r="H183" s="723"/>
      <c r="I183" s="723"/>
      <c r="J183" s="723"/>
      <c r="K183" s="723"/>
      <c r="L183" s="723"/>
      <c r="M183" s="723"/>
      <c r="N183" s="723"/>
      <c r="O183" s="723"/>
      <c r="P183" s="723"/>
      <c r="Q183" s="723"/>
      <c r="R183" s="724"/>
      <c r="S183" s="804"/>
      <c r="T183" s="714"/>
      <c r="U183" s="714"/>
      <c r="V183" s="714"/>
      <c r="W183" s="714"/>
      <c r="X183" s="805"/>
      <c r="Y183" s="857"/>
      <c r="Z183" s="856"/>
      <c r="AA183" s="856"/>
      <c r="AB183" s="856"/>
      <c r="AC183" s="856"/>
      <c r="AD183" s="809"/>
      <c r="AH183" s="419">
        <f t="shared" si="5"/>
        <v>0</v>
      </c>
      <c r="AI183" s="290">
        <f t="shared" si="6"/>
        <v>0</v>
      </c>
      <c r="AJ183" s="293">
        <f t="shared" si="7"/>
        <v>0</v>
      </c>
      <c r="AK183" s="283" t="str">
        <f>IF(AJ183=0,"",
IF(SUM($AJ$64:AJ183)=1,AL183,
IF($AJ$184&gt;SUM($AJ$64:AJ183),_xlfn.CONCAT(", ",AL183),
IF($AJ$184=SUM($AJ$64:AJ183),_xlfn.CONCAT(" y ",AL183)))))</f>
        <v/>
      </c>
      <c r="AL183" s="120" t="s">
        <v>5359</v>
      </c>
      <c r="AM183" s="411">
        <f t="shared" si="8"/>
        <v>0</v>
      </c>
      <c r="AN183" s="533">
        <f t="shared" si="9"/>
        <v>0</v>
      </c>
    </row>
    <row r="184" spans="1:40" ht="1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H184" s="420">
        <f>SUM(AG64,AH64:AH183)</f>
        <v>0</v>
      </c>
      <c r="AJ184" s="285">
        <f>SUM(AJ64:AJ183)</f>
        <v>0</v>
      </c>
      <c r="AK184" s="285" t="str">
        <f>IF(AJ184=0,"",_xlfn.CONCAT(AK64:AK183))</f>
        <v/>
      </c>
      <c r="AL184" s="286" t="str">
        <f>IF(AJ184=0,"",
IF(AJ184&gt;10,"Favor de ingresar toda la información requerida en la pregunta",
IF(AJ184=1,_xlfn.CONCAT("Favor de revisar la información capturada en el numeral: ",AK184),_xlfn.CONCAT("Favor de revisar la información capturada en los numerales: ",AK184))))</f>
        <v/>
      </c>
      <c r="AM184" s="421">
        <f>SUM(AM64:AM183)</f>
        <v>0</v>
      </c>
      <c r="AN184" s="532">
        <f>SUM(AN64:AN183)</f>
        <v>0</v>
      </c>
    </row>
    <row r="185" spans="1:40" ht="24" customHeight="1">
      <c r="A185" s="6"/>
      <c r="B185" s="6"/>
      <c r="C185" s="798" t="s">
        <v>5408</v>
      </c>
      <c r="D185" s="925"/>
      <c r="E185" s="925"/>
      <c r="F185" s="925"/>
      <c r="G185" s="925"/>
      <c r="H185" s="925"/>
      <c r="I185" s="925"/>
      <c r="J185" s="925"/>
      <c r="K185" s="925"/>
      <c r="L185" s="925"/>
      <c r="M185" s="925"/>
      <c r="N185" s="925"/>
      <c r="O185" s="925"/>
      <c r="P185" s="925"/>
      <c r="Q185" s="925"/>
      <c r="R185" s="925"/>
      <c r="S185" s="925"/>
      <c r="T185" s="925"/>
      <c r="U185" s="925"/>
      <c r="V185" s="925"/>
      <c r="W185" s="925"/>
      <c r="X185" s="925"/>
      <c r="Y185" s="925"/>
      <c r="Z185" s="925"/>
      <c r="AA185" s="925"/>
      <c r="AB185" s="925"/>
      <c r="AC185" s="925"/>
      <c r="AD185" s="925"/>
    </row>
    <row r="186" spans="1:40" ht="60" customHeight="1">
      <c r="C186" s="810"/>
      <c r="D186" s="714"/>
      <c r="E186" s="714"/>
      <c r="F186" s="714"/>
      <c r="G186" s="714"/>
      <c r="H186" s="714"/>
      <c r="I186" s="714"/>
      <c r="J186" s="714"/>
      <c r="K186" s="714"/>
      <c r="L186" s="714"/>
      <c r="M186" s="714"/>
      <c r="N186" s="714"/>
      <c r="O186" s="714"/>
      <c r="P186" s="714"/>
      <c r="Q186" s="714"/>
      <c r="R186" s="714"/>
      <c r="S186" s="714"/>
      <c r="T186" s="714"/>
      <c r="U186" s="714"/>
      <c r="V186" s="714"/>
      <c r="W186" s="714"/>
      <c r="X186" s="714"/>
      <c r="Y186" s="714"/>
      <c r="Z186" s="714"/>
      <c r="AA186" s="714"/>
      <c r="AB186" s="714"/>
      <c r="AC186" s="714"/>
      <c r="AD186" s="805"/>
    </row>
    <row r="187" spans="1:40" ht="15" customHeight="1">
      <c r="B187" s="843" t="str">
        <f>AL184</f>
        <v/>
      </c>
      <c r="C187" s="678"/>
      <c r="D187" s="678"/>
      <c r="E187" s="678"/>
      <c r="F187" s="678"/>
      <c r="G187" s="678"/>
      <c r="H187" s="678"/>
      <c r="I187" s="678"/>
      <c r="J187" s="678"/>
      <c r="K187" s="678"/>
      <c r="L187" s="678"/>
      <c r="M187" s="678"/>
      <c r="N187" s="678"/>
      <c r="O187" s="678"/>
      <c r="P187" s="678"/>
      <c r="Q187" s="678"/>
      <c r="R187" s="678"/>
      <c r="S187" s="678"/>
      <c r="T187" s="678"/>
      <c r="U187" s="678"/>
      <c r="V187" s="678"/>
      <c r="W187" s="678"/>
      <c r="X187" s="678"/>
      <c r="Y187" s="678"/>
      <c r="Z187" s="678"/>
      <c r="AA187" s="678"/>
      <c r="AB187" s="678"/>
      <c r="AC187" s="678"/>
      <c r="AD187" s="678"/>
    </row>
    <row r="188" spans="1:40" ht="15" customHeight="1">
      <c r="B188" s="853" t="str">
        <f>IF(SUM(COUNTIF(S64:AD183,"NS"))&lt;&gt;0,"Alerta: debido a que cuenta con registros NS, debe proporcionar una justificación en el area de comentarios al final de la pregunta","")</f>
        <v/>
      </c>
      <c r="C188" s="853"/>
      <c r="D188" s="853"/>
      <c r="E188" s="853"/>
      <c r="F188" s="853"/>
      <c r="G188" s="853"/>
      <c r="H188" s="853"/>
      <c r="I188" s="853"/>
      <c r="J188" s="853"/>
      <c r="K188" s="853"/>
      <c r="L188" s="853"/>
      <c r="M188" s="853"/>
      <c r="N188" s="853"/>
      <c r="O188" s="853"/>
      <c r="P188" s="853"/>
      <c r="Q188" s="853"/>
      <c r="R188" s="853"/>
      <c r="S188" s="853"/>
      <c r="T188" s="853"/>
      <c r="U188" s="853"/>
      <c r="V188" s="853"/>
      <c r="W188" s="853"/>
      <c r="X188" s="853"/>
      <c r="Y188" s="853"/>
      <c r="Z188" s="853"/>
      <c r="AA188" s="853"/>
      <c r="AB188" s="853"/>
      <c r="AC188" s="853"/>
      <c r="AD188" s="853"/>
    </row>
    <row r="189" spans="1:40" ht="15" customHeight="1">
      <c r="B189" s="797" t="str">
        <f>IF(AM184&gt;0,"No puede ingresar cero en la col. Unidades administrativas debido a que registró el código 1 en la col. ¿Contaba con alguna unidad… ?","")</f>
        <v/>
      </c>
      <c r="C189" s="797"/>
      <c r="D189" s="797"/>
      <c r="E189" s="797"/>
      <c r="F189" s="797"/>
      <c r="G189" s="797"/>
      <c r="H189" s="797"/>
      <c r="I189" s="797"/>
      <c r="J189" s="797"/>
      <c r="K189" s="797"/>
      <c r="L189" s="797"/>
      <c r="M189" s="797"/>
      <c r="N189" s="797"/>
      <c r="O189" s="797"/>
      <c r="P189" s="797"/>
      <c r="Q189" s="797"/>
      <c r="R189" s="797"/>
      <c r="S189" s="797"/>
      <c r="T189" s="797"/>
      <c r="U189" s="797"/>
      <c r="V189" s="797"/>
      <c r="W189" s="797"/>
      <c r="X189" s="797"/>
      <c r="Y189" s="797"/>
      <c r="Z189" s="797"/>
      <c r="AA189" s="797"/>
      <c r="AB189" s="797"/>
      <c r="AC189" s="797"/>
      <c r="AD189" s="797"/>
      <c r="AE189" s="529"/>
    </row>
    <row r="190" spans="1:40" ht="15" customHeight="1">
      <c r="B190" s="913" t="str">
        <f>IF(AH184&gt;0,"Favor de verificar que no tenga información en celdas sombreadas","")</f>
        <v/>
      </c>
      <c r="C190" s="799"/>
      <c r="D190" s="799"/>
      <c r="E190" s="799"/>
      <c r="F190" s="799"/>
      <c r="G190" s="799"/>
      <c r="H190" s="799"/>
      <c r="I190" s="799"/>
      <c r="J190" s="799"/>
      <c r="K190" s="799"/>
      <c r="L190" s="799"/>
      <c r="M190" s="799"/>
      <c r="N190" s="799"/>
      <c r="O190" s="799"/>
      <c r="P190" s="799"/>
      <c r="Q190" s="799"/>
      <c r="R190" s="799"/>
      <c r="S190" s="799"/>
      <c r="T190" s="799"/>
      <c r="U190" s="799"/>
      <c r="V190" s="799"/>
      <c r="W190" s="799"/>
      <c r="X190" s="799"/>
      <c r="Y190" s="799"/>
      <c r="Z190" s="799"/>
      <c r="AA190" s="799"/>
      <c r="AB190" s="799"/>
      <c r="AC190" s="799"/>
      <c r="AD190" s="799"/>
    </row>
    <row r="191" spans="1:40" ht="15" customHeight="1">
      <c r="B191" s="797" t="str">
        <f>IF(AN184&gt;0,"No puede registrar más de 5 Unidades administrativas o áreas encargadas del desarrollo de actividades por cada institución","")</f>
        <v/>
      </c>
      <c r="C191" s="797"/>
      <c r="D191" s="797"/>
      <c r="E191" s="797"/>
      <c r="F191" s="797"/>
      <c r="G191" s="797"/>
      <c r="H191" s="797"/>
      <c r="I191" s="797"/>
      <c r="J191" s="797"/>
      <c r="K191" s="797"/>
      <c r="L191" s="797"/>
      <c r="M191" s="797"/>
      <c r="N191" s="797"/>
      <c r="O191" s="797"/>
      <c r="P191" s="797"/>
      <c r="Q191" s="797"/>
      <c r="R191" s="797"/>
      <c r="S191" s="797"/>
      <c r="T191" s="797"/>
      <c r="U191" s="797"/>
      <c r="V191" s="797"/>
      <c r="W191" s="797"/>
      <c r="X191" s="797"/>
      <c r="Y191" s="797"/>
      <c r="Z191" s="797"/>
      <c r="AA191" s="797"/>
      <c r="AB191" s="797"/>
      <c r="AC191" s="797"/>
      <c r="AD191" s="797"/>
    </row>
    <row r="192" spans="1:40" ht="15" customHeight="1"/>
  </sheetData>
  <sheetProtection algorithmName="SHA-512" hashValue="w3Zn8zv/MRKrgkg/zMXnAR3hmWVgMqjNrNfMKGg7Nmx0o/h2bQiQL5Lh2oDsUzMRgr23dGBIwY2DaIHoSMS3SA==" saltValue="9FOPnYoxz/w8Lh0DcC1eTw==" spinCount="100000" sheet="1" objects="1" scenarios="1"/>
  <mergeCells count="428">
    <mergeCell ref="D84:R84"/>
    <mergeCell ref="D81:R81"/>
    <mergeCell ref="AV43:AX43"/>
    <mergeCell ref="AV42:AX42"/>
    <mergeCell ref="C40:AD40"/>
    <mergeCell ref="C43:J44"/>
    <mergeCell ref="C12:AD12"/>
    <mergeCell ref="C32:AD32"/>
    <mergeCell ref="D27:AD27"/>
    <mergeCell ref="D24:AD24"/>
    <mergeCell ref="D28:AD28"/>
    <mergeCell ref="AA44:AD44"/>
    <mergeCell ref="C16:AD16"/>
    <mergeCell ref="C17:AD17"/>
    <mergeCell ref="C21:AD21"/>
    <mergeCell ref="C14:AD14"/>
    <mergeCell ref="S43:AD43"/>
    <mergeCell ref="C22:AD22"/>
    <mergeCell ref="K43:R44"/>
    <mergeCell ref="C41:AD41"/>
    <mergeCell ref="B33:AD33"/>
    <mergeCell ref="B39:AD39"/>
    <mergeCell ref="B19:AD19"/>
    <mergeCell ref="C31:AD31"/>
    <mergeCell ref="D80:R80"/>
    <mergeCell ref="Y83:AD83"/>
    <mergeCell ref="Y82:AD82"/>
    <mergeCell ref="D78:R78"/>
    <mergeCell ref="S82:X82"/>
    <mergeCell ref="Y66:AD66"/>
    <mergeCell ref="D79:R79"/>
    <mergeCell ref="Y68:AD68"/>
    <mergeCell ref="Y78:AD78"/>
    <mergeCell ref="Y71:AD71"/>
    <mergeCell ref="D77:R77"/>
    <mergeCell ref="D70:R70"/>
    <mergeCell ref="B46:AD46"/>
    <mergeCell ref="C48:AD48"/>
    <mergeCell ref="D71:R71"/>
    <mergeCell ref="D73:R73"/>
    <mergeCell ref="D66:R66"/>
    <mergeCell ref="Y64:AD64"/>
    <mergeCell ref="D72:R72"/>
    <mergeCell ref="S75:X75"/>
    <mergeCell ref="C56:AD56"/>
    <mergeCell ref="S63:X63"/>
    <mergeCell ref="D64:R64"/>
    <mergeCell ref="B1:AD1"/>
    <mergeCell ref="D123:R123"/>
    <mergeCell ref="Y97:AD97"/>
    <mergeCell ref="B8:L8"/>
    <mergeCell ref="B10:AD10"/>
    <mergeCell ref="C20:AD20"/>
    <mergeCell ref="S106:X106"/>
    <mergeCell ref="Y122:AD122"/>
    <mergeCell ref="C63:R63"/>
    <mergeCell ref="S105:X105"/>
    <mergeCell ref="Y63:AD63"/>
    <mergeCell ref="Y92:AD92"/>
    <mergeCell ref="D105:R105"/>
    <mergeCell ref="S117:X117"/>
    <mergeCell ref="Y67:AD67"/>
    <mergeCell ref="D25:AD25"/>
    <mergeCell ref="S44:V44"/>
    <mergeCell ref="D65:R65"/>
    <mergeCell ref="Y69:AD69"/>
    <mergeCell ref="D76:R76"/>
    <mergeCell ref="Y75:AD75"/>
    <mergeCell ref="Y70:AD70"/>
    <mergeCell ref="Y76:AD76"/>
    <mergeCell ref="S72:X72"/>
    <mergeCell ref="S85:X85"/>
    <mergeCell ref="AA45:AD45"/>
    <mergeCell ref="D69:R69"/>
    <mergeCell ref="C45:J45"/>
    <mergeCell ref="S45:V45"/>
    <mergeCell ref="C47:AD47"/>
    <mergeCell ref="Y77:AD77"/>
    <mergeCell ref="D107:R107"/>
    <mergeCell ref="S96:X96"/>
    <mergeCell ref="Y95:AD95"/>
    <mergeCell ref="S95:X95"/>
    <mergeCell ref="D104:R104"/>
    <mergeCell ref="S91:X91"/>
    <mergeCell ref="Y89:AD89"/>
    <mergeCell ref="B49:AD49"/>
    <mergeCell ref="S67:X67"/>
    <mergeCell ref="S73:X73"/>
    <mergeCell ref="B52:AD52"/>
    <mergeCell ref="B53:AD53"/>
    <mergeCell ref="D75:R75"/>
    <mergeCell ref="S69:X69"/>
    <mergeCell ref="C59:AD59"/>
    <mergeCell ref="Y73:AD73"/>
    <mergeCell ref="D83:R83"/>
    <mergeCell ref="D95:R95"/>
    <mergeCell ref="S108:X108"/>
    <mergeCell ref="D99:R99"/>
    <mergeCell ref="D92:R92"/>
    <mergeCell ref="S92:X92"/>
    <mergeCell ref="S97:X97"/>
    <mergeCell ref="S104:X104"/>
    <mergeCell ref="D97:R97"/>
    <mergeCell ref="S99:X99"/>
    <mergeCell ref="D150:R150"/>
    <mergeCell ref="S86:X86"/>
    <mergeCell ref="D110:R110"/>
    <mergeCell ref="D88:R88"/>
    <mergeCell ref="D126:R126"/>
    <mergeCell ref="S131:X131"/>
    <mergeCell ref="D134:R134"/>
    <mergeCell ref="S100:X100"/>
    <mergeCell ref="D100:R100"/>
    <mergeCell ref="S103:X103"/>
    <mergeCell ref="D116:R116"/>
    <mergeCell ref="S126:X126"/>
    <mergeCell ref="D131:R131"/>
    <mergeCell ref="D118:R118"/>
    <mergeCell ref="D86:R86"/>
    <mergeCell ref="D106:R106"/>
    <mergeCell ref="D101:R101"/>
    <mergeCell ref="D122:R122"/>
    <mergeCell ref="S111:X111"/>
    <mergeCell ref="S98:X98"/>
    <mergeCell ref="D90:R90"/>
    <mergeCell ref="S90:X90"/>
    <mergeCell ref="S110:X110"/>
    <mergeCell ref="D98:R98"/>
    <mergeCell ref="D113:R113"/>
    <mergeCell ref="S121:X121"/>
    <mergeCell ref="S93:X93"/>
    <mergeCell ref="D94:R94"/>
    <mergeCell ref="Y125:AD125"/>
    <mergeCell ref="D138:R138"/>
    <mergeCell ref="D139:R139"/>
    <mergeCell ref="S122:X122"/>
    <mergeCell ref="S101:X101"/>
    <mergeCell ref="S102:X102"/>
    <mergeCell ref="Y103:AD103"/>
    <mergeCell ref="S138:X138"/>
    <mergeCell ref="Y112:AD112"/>
    <mergeCell ref="Y114:AD114"/>
    <mergeCell ref="D135:R135"/>
    <mergeCell ref="S135:X135"/>
    <mergeCell ref="D133:R133"/>
    <mergeCell ref="S115:X115"/>
    <mergeCell ref="D111:R111"/>
    <mergeCell ref="D132:R132"/>
    <mergeCell ref="Y108:AD108"/>
    <mergeCell ref="Y98:AD98"/>
    <mergeCell ref="D109:R109"/>
    <mergeCell ref="D136:R136"/>
    <mergeCell ref="D120:R120"/>
    <mergeCell ref="S132:X132"/>
    <mergeCell ref="D115:R115"/>
    <mergeCell ref="D121:R121"/>
    <mergeCell ref="D124:R124"/>
    <mergeCell ref="D143:R143"/>
    <mergeCell ref="Y128:AD128"/>
    <mergeCell ref="D119:R119"/>
    <mergeCell ref="S125:X125"/>
    <mergeCell ref="Y139:AD139"/>
    <mergeCell ref="S118:X118"/>
    <mergeCell ref="S134:X134"/>
    <mergeCell ref="Y123:AD123"/>
    <mergeCell ref="Y124:AD124"/>
    <mergeCell ref="Y118:AD118"/>
    <mergeCell ref="Y138:AD138"/>
    <mergeCell ref="S123:X123"/>
    <mergeCell ref="Y137:AD137"/>
    <mergeCell ref="Y135:AD135"/>
    <mergeCell ref="Y132:AD132"/>
    <mergeCell ref="Y134:AD134"/>
    <mergeCell ref="Y126:AD126"/>
    <mergeCell ref="D151:R151"/>
    <mergeCell ref="D148:R148"/>
    <mergeCell ref="S152:X152"/>
    <mergeCell ref="S155:X155"/>
    <mergeCell ref="Y142:AD142"/>
    <mergeCell ref="Y147:AD147"/>
    <mergeCell ref="D140:R140"/>
    <mergeCell ref="Y144:AD144"/>
    <mergeCell ref="D152:R152"/>
    <mergeCell ref="D145:R145"/>
    <mergeCell ref="S148:X148"/>
    <mergeCell ref="S149:X149"/>
    <mergeCell ref="Y149:AD149"/>
    <mergeCell ref="D147:R147"/>
    <mergeCell ref="Y141:AD141"/>
    <mergeCell ref="Y143:AD143"/>
    <mergeCell ref="Y146:AD146"/>
    <mergeCell ref="Y151:AD151"/>
    <mergeCell ref="Y150:AD150"/>
    <mergeCell ref="S147:X147"/>
    <mergeCell ref="S145:X145"/>
    <mergeCell ref="S144:X144"/>
    <mergeCell ref="D146:R146"/>
    <mergeCell ref="Y145:AD145"/>
    <mergeCell ref="C186:AD186"/>
    <mergeCell ref="D165:R165"/>
    <mergeCell ref="Y65:AD65"/>
    <mergeCell ref="Y159:AD159"/>
    <mergeCell ref="D158:R158"/>
    <mergeCell ref="S170:X170"/>
    <mergeCell ref="S159:X159"/>
    <mergeCell ref="Y158:AD158"/>
    <mergeCell ref="Y152:AD152"/>
    <mergeCell ref="Y160:AD160"/>
    <mergeCell ref="D154:R154"/>
    <mergeCell ref="D157:R157"/>
    <mergeCell ref="Y156:AD156"/>
    <mergeCell ref="Y153:AD153"/>
    <mergeCell ref="D169:R169"/>
    <mergeCell ref="Y167:AD167"/>
    <mergeCell ref="D166:R166"/>
    <mergeCell ref="S161:X161"/>
    <mergeCell ref="D159:R159"/>
    <mergeCell ref="S169:X169"/>
    <mergeCell ref="S167:X167"/>
    <mergeCell ref="Y164:AD164"/>
    <mergeCell ref="D168:R168"/>
    <mergeCell ref="Y154:AD154"/>
    <mergeCell ref="S177:X177"/>
    <mergeCell ref="B55:AD55"/>
    <mergeCell ref="S70:X70"/>
    <mergeCell ref="D180:R180"/>
    <mergeCell ref="Y180:AD180"/>
    <mergeCell ref="Y182:AD182"/>
    <mergeCell ref="Y169:AD169"/>
    <mergeCell ref="S78:X78"/>
    <mergeCell ref="S142:X142"/>
    <mergeCell ref="S80:X80"/>
    <mergeCell ref="Y96:AD96"/>
    <mergeCell ref="S172:X172"/>
    <mergeCell ref="D142:R142"/>
    <mergeCell ref="Y116:AD116"/>
    <mergeCell ref="Y91:AD91"/>
    <mergeCell ref="Y162:AD162"/>
    <mergeCell ref="D144:R144"/>
    <mergeCell ref="Y74:AD74"/>
    <mergeCell ref="S157:X157"/>
    <mergeCell ref="D167:R167"/>
    <mergeCell ref="S154:X154"/>
    <mergeCell ref="D161:R161"/>
    <mergeCell ref="S168:X168"/>
    <mergeCell ref="Y131:AD131"/>
    <mergeCell ref="AA7:AD7"/>
    <mergeCell ref="Y113:AD113"/>
    <mergeCell ref="Y88:AD88"/>
    <mergeCell ref="S128:X128"/>
    <mergeCell ref="Y90:AD90"/>
    <mergeCell ref="D103:R103"/>
    <mergeCell ref="S146:X146"/>
    <mergeCell ref="Y79:AD79"/>
    <mergeCell ref="Y81:AD81"/>
    <mergeCell ref="S87:X87"/>
    <mergeCell ref="D91:R91"/>
    <mergeCell ref="Y84:AD84"/>
    <mergeCell ref="Y86:AD86"/>
    <mergeCell ref="Y80:AD80"/>
    <mergeCell ref="D93:R93"/>
    <mergeCell ref="D89:R89"/>
    <mergeCell ref="S83:X83"/>
    <mergeCell ref="S88:X88"/>
    <mergeCell ref="Y87:AD87"/>
    <mergeCell ref="S133:X133"/>
    <mergeCell ref="C13:AD13"/>
    <mergeCell ref="S65:X65"/>
    <mergeCell ref="W45:Z45"/>
    <mergeCell ref="S76:X76"/>
    <mergeCell ref="C15:AD15"/>
    <mergeCell ref="S156:X156"/>
    <mergeCell ref="C57:AD57"/>
    <mergeCell ref="S136:X136"/>
    <mergeCell ref="D164:R164"/>
    <mergeCell ref="D162:R162"/>
    <mergeCell ref="S166:X166"/>
    <mergeCell ref="Y85:AD85"/>
    <mergeCell ref="Y93:AD93"/>
    <mergeCell ref="D82:R82"/>
    <mergeCell ref="S94:X94"/>
    <mergeCell ref="S81:X81"/>
    <mergeCell ref="D85:R85"/>
    <mergeCell ref="D87:R87"/>
    <mergeCell ref="Y155:AD155"/>
    <mergeCell ref="S141:X141"/>
    <mergeCell ref="S124:X124"/>
    <mergeCell ref="Y166:AD166"/>
    <mergeCell ref="S116:X116"/>
    <mergeCell ref="S165:X165"/>
    <mergeCell ref="Y165:AD165"/>
    <mergeCell ref="S119:X119"/>
    <mergeCell ref="S71:X71"/>
    <mergeCell ref="Y72:AD72"/>
    <mergeCell ref="S181:X181"/>
    <mergeCell ref="S173:X173"/>
    <mergeCell ref="D170:R170"/>
    <mergeCell ref="S183:X183"/>
    <mergeCell ref="S171:X171"/>
    <mergeCell ref="Y174:AD174"/>
    <mergeCell ref="Y181:AD181"/>
    <mergeCell ref="S179:X179"/>
    <mergeCell ref="D174:R174"/>
    <mergeCell ref="D177:R177"/>
    <mergeCell ref="S176:X176"/>
    <mergeCell ref="D178:R178"/>
    <mergeCell ref="D172:R172"/>
    <mergeCell ref="D175:R175"/>
    <mergeCell ref="D176:R176"/>
    <mergeCell ref="Y177:AD177"/>
    <mergeCell ref="D183:R183"/>
    <mergeCell ref="Y183:AD183"/>
    <mergeCell ref="Y175:AD175"/>
    <mergeCell ref="S178:X178"/>
    <mergeCell ref="D173:R173"/>
    <mergeCell ref="Y178:AD178"/>
    <mergeCell ref="Y179:AD179"/>
    <mergeCell ref="D179:R179"/>
    <mergeCell ref="Y176:AD176"/>
    <mergeCell ref="S180:X180"/>
    <mergeCell ref="S175:X175"/>
    <mergeCell ref="B5:AD5"/>
    <mergeCell ref="Y172:AD172"/>
    <mergeCell ref="Y109:AD109"/>
    <mergeCell ref="K45:R45"/>
    <mergeCell ref="S68:X68"/>
    <mergeCell ref="AA61:AD61"/>
    <mergeCell ref="Y119:AD119"/>
    <mergeCell ref="S84:X84"/>
    <mergeCell ref="D137:R137"/>
    <mergeCell ref="Y111:AD111"/>
    <mergeCell ref="D74:R74"/>
    <mergeCell ref="D130:R130"/>
    <mergeCell ref="Y104:AD104"/>
    <mergeCell ref="D68:R68"/>
    <mergeCell ref="D117:R117"/>
    <mergeCell ref="D67:R67"/>
    <mergeCell ref="S79:X79"/>
    <mergeCell ref="S150:X150"/>
    <mergeCell ref="Y140:AD140"/>
    <mergeCell ref="S113:X113"/>
    <mergeCell ref="C58:AD58"/>
    <mergeCell ref="S151:X151"/>
    <mergeCell ref="S129:X129"/>
    <mergeCell ref="Y133:AD133"/>
    <mergeCell ref="Y127:AD127"/>
    <mergeCell ref="S130:X130"/>
    <mergeCell ref="S127:X127"/>
    <mergeCell ref="Y129:AD129"/>
    <mergeCell ref="Y94:AD94"/>
    <mergeCell ref="Y110:AD110"/>
    <mergeCell ref="S112:X112"/>
    <mergeCell ref="S114:X114"/>
    <mergeCell ref="S109:X109"/>
    <mergeCell ref="Y106:AD106"/>
    <mergeCell ref="Y100:AD100"/>
    <mergeCell ref="S164:X164"/>
    <mergeCell ref="D108:R108"/>
    <mergeCell ref="S120:X120"/>
    <mergeCell ref="Y148:AD148"/>
    <mergeCell ref="S107:X107"/>
    <mergeCell ref="D96:R96"/>
    <mergeCell ref="D129:R129"/>
    <mergeCell ref="D163:R163"/>
    <mergeCell ref="D160:R160"/>
    <mergeCell ref="S153:X153"/>
    <mergeCell ref="S158:X158"/>
    <mergeCell ref="Y157:AD157"/>
    <mergeCell ref="S143:X143"/>
    <mergeCell ref="S140:X140"/>
    <mergeCell ref="D156:R156"/>
    <mergeCell ref="Y161:AD161"/>
    <mergeCell ref="Y130:AD130"/>
    <mergeCell ref="S163:X163"/>
    <mergeCell ref="S160:X160"/>
    <mergeCell ref="D153:R153"/>
    <mergeCell ref="Y136:AD136"/>
    <mergeCell ref="D141:R141"/>
    <mergeCell ref="D155:R155"/>
    <mergeCell ref="D149:R149"/>
    <mergeCell ref="D182:R182"/>
    <mergeCell ref="S66:X66"/>
    <mergeCell ref="B3:AD3"/>
    <mergeCell ref="Y105:AD105"/>
    <mergeCell ref="D125:R125"/>
    <mergeCell ref="Y99:AD99"/>
    <mergeCell ref="W44:Z44"/>
    <mergeCell ref="S137:X137"/>
    <mergeCell ref="Y170:AD170"/>
    <mergeCell ref="D112:R112"/>
    <mergeCell ref="S74:X74"/>
    <mergeCell ref="Y163:AD163"/>
    <mergeCell ref="D127:R127"/>
    <mergeCell ref="Y101:AD101"/>
    <mergeCell ref="S139:X139"/>
    <mergeCell ref="B11:AD11"/>
    <mergeCell ref="N8:O8"/>
    <mergeCell ref="D114:R114"/>
    <mergeCell ref="B50:AD50"/>
    <mergeCell ref="D171:R171"/>
    <mergeCell ref="Y168:AD168"/>
    <mergeCell ref="B34:AD34"/>
    <mergeCell ref="Y117:AD117"/>
    <mergeCell ref="Y107:AD107"/>
    <mergeCell ref="AO43:AO44"/>
    <mergeCell ref="B51:AD51"/>
    <mergeCell ref="B189:AD189"/>
    <mergeCell ref="B188:AD188"/>
    <mergeCell ref="B191:AD191"/>
    <mergeCell ref="AJ62:AL62"/>
    <mergeCell ref="B187:AD187"/>
    <mergeCell ref="B190:AD190"/>
    <mergeCell ref="C185:AD185"/>
    <mergeCell ref="Y171:AD171"/>
    <mergeCell ref="S174:X174"/>
    <mergeCell ref="Y121:AD121"/>
    <mergeCell ref="Y115:AD115"/>
    <mergeCell ref="D128:R128"/>
    <mergeCell ref="Y102:AD102"/>
    <mergeCell ref="Y173:AD173"/>
    <mergeCell ref="S77:X77"/>
    <mergeCell ref="S182:X182"/>
    <mergeCell ref="D181:R181"/>
    <mergeCell ref="D102:R102"/>
    <mergeCell ref="S89:X89"/>
    <mergeCell ref="S64:X64"/>
    <mergeCell ref="S162:X162"/>
    <mergeCell ref="Y120:AD120"/>
  </mergeCells>
  <phoneticPr fontId="76" type="noConversion"/>
  <conditionalFormatting sqref="A1:XFD1048576">
    <cfRule type="expression" dxfId="572" priority="24" stopIfTrue="1">
      <formula>AND($A$1&lt;&gt;"",SEARCH("igual o mayor",A1)&gt;0)</formula>
    </cfRule>
    <cfRule type="expression" dxfId="571" priority="25" stopIfTrue="1">
      <formula>AND($A$1&lt;&gt;"",SEARCH("igual o menor",A1)&gt;0)</formula>
    </cfRule>
    <cfRule type="expression" dxfId="570" priority="26" stopIfTrue="1">
      <formula>AND($A$1&lt;&gt;"",SEARCH("pase a la pregunta",A1)&gt;0)</formula>
    </cfRule>
    <cfRule type="expression" dxfId="569" priority="27" stopIfTrue="1">
      <formula>AND($A$1&lt;&gt;"",SEARCH("en blanco",A1)&gt;0)</formula>
    </cfRule>
    <cfRule type="expression" dxfId="568" priority="28" stopIfTrue="1">
      <formula>AND($A$1&lt;&gt;"",SEARCH("no puede registrar",A1)&gt;0)</formula>
    </cfRule>
    <cfRule type="expression" dxfId="567" priority="29" stopIfTrue="1">
      <formula>AND($A$1&lt;&gt;"",SUM(A1)&gt;0)</formula>
    </cfRule>
    <cfRule type="expression" dxfId="566" priority="30" stopIfTrue="1">
      <formula>AND($A$1&lt;&gt;"",SEARCH("la pregunta",A1)&gt;0)</formula>
    </cfRule>
  </conditionalFormatting>
  <conditionalFormatting sqref="C24 C26:C29">
    <cfRule type="expression" dxfId="565" priority="22">
      <formula>$C$25="X"</formula>
    </cfRule>
  </conditionalFormatting>
  <conditionalFormatting sqref="C24:C25 C27:C29">
    <cfRule type="expression" dxfId="564" priority="21">
      <formula>$C$26="X"</formula>
    </cfRule>
  </conditionalFormatting>
  <conditionalFormatting sqref="C24:C26 C28:C29">
    <cfRule type="expression" dxfId="563" priority="20">
      <formula>$C$27="X"</formula>
    </cfRule>
  </conditionalFormatting>
  <conditionalFormatting sqref="C24:C27 C29">
    <cfRule type="expression" dxfId="562" priority="19">
      <formula>$C$28="X"</formula>
    </cfRule>
  </conditionalFormatting>
  <conditionalFormatting sqref="C24:C28">
    <cfRule type="expression" dxfId="561" priority="18">
      <formula>$C$29="X"</formula>
    </cfRule>
  </conditionalFormatting>
  <conditionalFormatting sqref="C25:C29">
    <cfRule type="expression" dxfId="560" priority="23">
      <formula>$C$24="X"</formula>
    </cfRule>
  </conditionalFormatting>
  <conditionalFormatting sqref="C22:AD22">
    <cfRule type="expression" dxfId="559" priority="11">
      <formula>AND($AH$26&gt;0,$C$32="")</formula>
    </cfRule>
  </conditionalFormatting>
  <conditionalFormatting sqref="C40:AD40">
    <cfRule type="expression" dxfId="558" priority="17">
      <formula>$AS$47&gt;0</formula>
    </cfRule>
  </conditionalFormatting>
  <conditionalFormatting sqref="C41:AD41">
    <cfRule type="expression" dxfId="557" priority="15">
      <formula>$AX$46&gt;0</formula>
    </cfRule>
  </conditionalFormatting>
  <conditionalFormatting sqref="C45:AD45">
    <cfRule type="expression" dxfId="556" priority="14">
      <formula>OR($C$25="X",$C$27="X",$C$28="X",$C$29="X")</formula>
    </cfRule>
  </conditionalFormatting>
  <conditionalFormatting sqref="C59:AD59">
    <cfRule type="expression" dxfId="555" priority="9">
      <formula>$AN$184&gt;0</formula>
    </cfRule>
  </conditionalFormatting>
  <conditionalFormatting sqref="S64:AD183">
    <cfRule type="expression" dxfId="554" priority="13">
      <formula>OR($C$24="X",$C$27="X",$C$28="X",$C$29="X")</formula>
    </cfRule>
  </conditionalFormatting>
  <conditionalFormatting sqref="Y64:AD183">
    <cfRule type="expression" dxfId="553" priority="12">
      <formula>AND($S64&lt;&gt;"",$S64&lt;&gt;1)</formula>
    </cfRule>
  </conditionalFormatting>
  <conditionalFormatting sqref="AO43:AO45">
    <cfRule type="expression" dxfId="552" priority="2" stopIfTrue="1">
      <formula>AND($A$1&lt;&gt;"",SEARCH("igual o mayor",AO43)&gt;0)</formula>
    </cfRule>
    <cfRule type="expression" dxfId="551" priority="3" stopIfTrue="1">
      <formula>AND($A$1&lt;&gt;"",SEARCH("igual o menor",AO43)&gt;0)</formula>
    </cfRule>
    <cfRule type="expression" dxfId="550" priority="4" stopIfTrue="1">
      <formula>AND($A$1&lt;&gt;"",SEARCH("pase a la pregunta",AO43)&gt;0)</formula>
    </cfRule>
    <cfRule type="expression" dxfId="549" priority="5" stopIfTrue="1">
      <formula>AND($A$1&lt;&gt;"",SEARCH("en blanco",AO43)&gt;0)</formula>
    </cfRule>
    <cfRule type="expression" dxfId="548" priority="6" stopIfTrue="1">
      <formula>AND($A$1&lt;&gt;"",SEARCH("no puede registrar",AO43)&gt;0)</formula>
    </cfRule>
    <cfRule type="expression" dxfId="547" priority="7" stopIfTrue="1">
      <formula>AND($A$1&lt;&gt;"",SUM(AO43)&gt;0)</formula>
    </cfRule>
    <cfRule type="expression" dxfId="546" priority="8" stopIfTrue="1">
      <formula>AND($A$1&lt;&gt;"",SEARCH("la pregunta",AO43)&gt;0)</formula>
    </cfRule>
  </conditionalFormatting>
  <dataValidations count="3">
    <dataValidation type="list" allowBlank="1" showErrorMessage="1" errorTitle="Datos incorrectos" error="Los datos ingresados no son correctos, revise las opciones disponibles" sqref="S64:S183">
      <formula1>"1,2,3,9"</formula1>
    </dataValidation>
    <dataValidation type="list" allowBlank="1" showInputMessage="1" showErrorMessage="1" sqref="C24:C29">
      <formula1>"X"</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K45">
      <formula1>$AG$45=0</formula1>
    </dataValidation>
  </dataValidations>
  <hyperlinks>
    <hyperlink ref="AA7" location="Índice!C23" display="Índice"/>
    <hyperlink ref="AA61" location="'Complemento 2'!AW12" display="Complemento 2"/>
    <hyperlink ref="AA61:AD61" location="'Complemento 1'!AW12" display="Complemento 1"/>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Cuestionario</oddHeader>
    <oddFooter>&amp;LCenso Nacional de Gobiernos Estatales 2026&amp;R&amp;P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439"/>
  <sheetViews>
    <sheetView showGridLines="0" view="pageBreakPreview" zoomScale="120" zoomScaleNormal="100" zoomScaleSheetLayoutView="120" workbookViewId="0"/>
  </sheetViews>
  <sheetFormatPr baseColWidth="10" defaultColWidth="0" defaultRowHeight="15" customHeight="1" zeroHeight="1"/>
  <cols>
    <col min="1" max="1" width="5.625" style="78" customWidth="1"/>
    <col min="2" max="30" width="3.625" style="78" customWidth="1"/>
    <col min="31" max="31" width="5.625" style="78" customWidth="1"/>
    <col min="32" max="32" width="3.625" style="78" hidden="1" customWidth="1"/>
    <col min="33" max="164" width="13.625" style="78" hidden="1" customWidth="1"/>
    <col min="165" max="16384" width="3.625" style="78" hidden="1"/>
  </cols>
  <sheetData>
    <row r="1" spans="1:30" ht="173.25" customHeight="1">
      <c r="A1" s="647"/>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0" ht="1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c r="A3" s="6"/>
      <c r="B3" s="683" t="s">
        <v>1</v>
      </c>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row>
    <row r="4" spans="1:30" ht="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6"/>
      <c r="B5" s="683" t="s">
        <v>2</v>
      </c>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row>
    <row r="6" spans="1:30" ht="15" customHeight="1">
      <c r="A6" s="6"/>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ht="15" customHeight="1" thickBot="1">
      <c r="A7" s="6"/>
      <c r="B7" s="3" t="s">
        <v>4</v>
      </c>
      <c r="C7" s="67"/>
      <c r="D7" s="67"/>
      <c r="E7" s="67"/>
      <c r="F7" s="67"/>
      <c r="G7" s="67"/>
      <c r="H7" s="67"/>
      <c r="I7" s="67"/>
      <c r="J7" s="67"/>
      <c r="K7" s="67"/>
      <c r="L7" s="67"/>
      <c r="M7" s="12"/>
      <c r="N7" s="3" t="s">
        <v>5</v>
      </c>
      <c r="O7" s="12"/>
      <c r="AA7" s="821" t="s">
        <v>3</v>
      </c>
      <c r="AB7" s="799"/>
      <c r="AC7" s="799"/>
      <c r="AD7" s="799"/>
    </row>
    <row r="8" spans="1:30" ht="15" customHeight="1" thickBot="1">
      <c r="A8" s="6"/>
      <c r="B8" s="680" t="str">
        <f>IF(Presentación!B10="","",Presentación!B10)</f>
        <v>Veracruz de Ignacio de la Llave</v>
      </c>
      <c r="C8" s="681"/>
      <c r="D8" s="681"/>
      <c r="E8" s="681"/>
      <c r="F8" s="681"/>
      <c r="G8" s="681"/>
      <c r="H8" s="681"/>
      <c r="I8" s="681"/>
      <c r="J8" s="681"/>
      <c r="K8" s="681"/>
      <c r="L8" s="682"/>
      <c r="M8" s="72"/>
      <c r="N8" s="680" t="str">
        <f>IF(Presentación!N10="","",Presentación!N10)</f>
        <v>230</v>
      </c>
      <c r="O8" s="682"/>
      <c r="P8" s="19"/>
      <c r="Q8" s="70"/>
      <c r="R8" s="70"/>
      <c r="S8" s="70"/>
      <c r="T8" s="70"/>
      <c r="U8" s="70"/>
      <c r="V8" s="70"/>
      <c r="W8" s="70"/>
      <c r="X8" s="70"/>
      <c r="Y8" s="70"/>
      <c r="Z8" s="70"/>
      <c r="AA8" s="70"/>
      <c r="AB8" s="19"/>
      <c r="AC8" s="70"/>
      <c r="AD8" s="101"/>
    </row>
    <row r="9" spans="1:30" ht="15" customHeight="1" thickBot="1">
      <c r="A9" s="6"/>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thickBot="1">
      <c r="A10" s="21"/>
      <c r="B10" s="738" t="s">
        <v>5948</v>
      </c>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39"/>
    </row>
    <row r="11" spans="1:30" ht="15" customHeight="1">
      <c r="A11" s="22"/>
      <c r="B11" s="867" t="s">
        <v>5068</v>
      </c>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9"/>
    </row>
    <row r="12" spans="1:30" ht="24" customHeight="1">
      <c r="A12" s="22"/>
      <c r="B12" s="23"/>
      <c r="C12" s="806" t="s">
        <v>5949</v>
      </c>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807"/>
    </row>
    <row r="13" spans="1:30" ht="24" customHeight="1">
      <c r="A13" s="22"/>
      <c r="B13" s="24"/>
      <c r="C13" s="806" t="s">
        <v>5070</v>
      </c>
      <c r="D13" s="799"/>
      <c r="E13" s="799"/>
      <c r="F13" s="799"/>
      <c r="G13" s="799"/>
      <c r="H13" s="799"/>
      <c r="I13" s="799"/>
      <c r="J13" s="799"/>
      <c r="K13" s="799"/>
      <c r="L13" s="799"/>
      <c r="M13" s="799"/>
      <c r="N13" s="799"/>
      <c r="O13" s="799"/>
      <c r="P13" s="799"/>
      <c r="Q13" s="799"/>
      <c r="R13" s="799"/>
      <c r="S13" s="799"/>
      <c r="T13" s="799"/>
      <c r="U13" s="799"/>
      <c r="V13" s="799"/>
      <c r="W13" s="799"/>
      <c r="X13" s="799"/>
      <c r="Y13" s="799"/>
      <c r="Z13" s="799"/>
      <c r="AA13" s="799"/>
      <c r="AB13" s="799"/>
      <c r="AC13" s="799"/>
      <c r="AD13" s="807"/>
    </row>
    <row r="14" spans="1:30" ht="15" customHeight="1">
      <c r="A14" s="22"/>
      <c r="B14" s="575"/>
      <c r="C14" s="896" t="s">
        <v>5950</v>
      </c>
      <c r="D14" s="799"/>
      <c r="E14" s="799"/>
      <c r="F14" s="799"/>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807"/>
    </row>
    <row r="15" spans="1:30" ht="36" customHeight="1">
      <c r="A15" s="22"/>
      <c r="B15" s="643"/>
      <c r="C15" s="828" t="s">
        <v>5951</v>
      </c>
      <c r="D15" s="828"/>
      <c r="E15" s="828"/>
      <c r="F15" s="828"/>
      <c r="G15" s="828"/>
      <c r="H15" s="828"/>
      <c r="I15" s="828"/>
      <c r="J15" s="828"/>
      <c r="K15" s="828"/>
      <c r="L15" s="828"/>
      <c r="M15" s="828"/>
      <c r="N15" s="828"/>
      <c r="O15" s="828"/>
      <c r="P15" s="828"/>
      <c r="Q15" s="828"/>
      <c r="R15" s="828"/>
      <c r="S15" s="828"/>
      <c r="T15" s="828"/>
      <c r="U15" s="828"/>
      <c r="V15" s="828"/>
      <c r="W15" s="828"/>
      <c r="X15" s="828"/>
      <c r="Y15" s="828"/>
      <c r="Z15" s="828"/>
      <c r="AA15" s="828"/>
      <c r="AB15" s="828"/>
      <c r="AC15" s="828"/>
      <c r="AD15" s="823"/>
    </row>
    <row r="16" spans="1:30" ht="15" customHeight="1">
      <c r="A16" s="26"/>
      <c r="B16" s="575"/>
      <c r="C16" s="815" t="s">
        <v>5952</v>
      </c>
      <c r="D16" s="678"/>
      <c r="E16" s="678"/>
      <c r="F16" s="678"/>
      <c r="G16" s="678"/>
      <c r="H16" s="678"/>
      <c r="I16" s="678"/>
      <c r="J16" s="678"/>
      <c r="K16" s="678"/>
      <c r="L16" s="678"/>
      <c r="M16" s="678"/>
      <c r="N16" s="678"/>
      <c r="O16" s="678"/>
      <c r="P16" s="678"/>
      <c r="Q16" s="678"/>
      <c r="R16" s="678"/>
      <c r="S16" s="678"/>
      <c r="T16" s="678"/>
      <c r="U16" s="678"/>
      <c r="V16" s="678"/>
      <c r="W16" s="678"/>
      <c r="X16" s="678"/>
      <c r="Y16" s="678"/>
      <c r="Z16" s="678"/>
      <c r="AA16" s="678"/>
      <c r="AB16" s="678"/>
      <c r="AC16" s="678"/>
      <c r="AD16" s="769"/>
    </row>
    <row r="17" spans="1:49" ht="15" customHeight="1">
      <c r="A17" s="26"/>
      <c r="B17" s="79"/>
      <c r="C17" s="896" t="s">
        <v>5953</v>
      </c>
      <c r="D17" s="678"/>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807"/>
    </row>
    <row r="18" spans="1:49" ht="24" customHeight="1">
      <c r="A18" s="26"/>
      <c r="B18" s="79"/>
      <c r="C18" s="815" t="s">
        <v>5954</v>
      </c>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769"/>
    </row>
    <row r="19" spans="1:49" ht="36" customHeight="1">
      <c r="A19" s="26"/>
      <c r="B19" s="79"/>
      <c r="C19" s="815" t="s">
        <v>5955</v>
      </c>
      <c r="D19" s="799"/>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69"/>
    </row>
    <row r="20" spans="1:49" ht="48" customHeight="1">
      <c r="A20" s="26"/>
      <c r="B20" s="79"/>
      <c r="C20" s="806" t="s">
        <v>5956</v>
      </c>
      <c r="D20" s="799"/>
      <c r="E20" s="799"/>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807"/>
    </row>
    <row r="21" spans="1:49" ht="15" customHeight="1">
      <c r="A21" s="26"/>
      <c r="B21" s="80"/>
      <c r="C21" s="834" t="s">
        <v>5957</v>
      </c>
      <c r="D21" s="781"/>
      <c r="E21" s="781"/>
      <c r="F21" s="781"/>
      <c r="G21" s="781"/>
      <c r="H21" s="781"/>
      <c r="I21" s="781"/>
      <c r="J21" s="781"/>
      <c r="K21" s="781"/>
      <c r="L21" s="781"/>
      <c r="M21" s="781"/>
      <c r="N21" s="781"/>
      <c r="O21" s="781"/>
      <c r="P21" s="781"/>
      <c r="Q21" s="781"/>
      <c r="R21" s="781"/>
      <c r="S21" s="781"/>
      <c r="T21" s="781"/>
      <c r="U21" s="781"/>
      <c r="V21" s="781"/>
      <c r="W21" s="781"/>
      <c r="X21" s="781"/>
      <c r="Y21" s="781"/>
      <c r="Z21" s="781"/>
      <c r="AA21" s="781"/>
      <c r="AB21" s="781"/>
      <c r="AC21" s="781"/>
      <c r="AD21" s="782"/>
    </row>
    <row r="22" spans="1:49" ht="15" customHeight="1" thickBot="1">
      <c r="A22" s="26"/>
      <c r="B22" s="81"/>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row>
    <row r="23" spans="1:49" ht="15" customHeight="1" thickBot="1">
      <c r="A23" s="21"/>
      <c r="B23" s="811" t="s">
        <v>5958</v>
      </c>
      <c r="C23" s="720"/>
      <c r="D23" s="720"/>
      <c r="E23" s="720"/>
      <c r="F23" s="720"/>
      <c r="G23" s="720"/>
      <c r="H23" s="720"/>
      <c r="I23" s="720"/>
      <c r="J23" s="720"/>
      <c r="K23" s="720"/>
      <c r="L23" s="720"/>
      <c r="M23" s="720"/>
      <c r="N23" s="720"/>
      <c r="O23" s="720"/>
      <c r="P23" s="720"/>
      <c r="Q23" s="720"/>
      <c r="R23" s="720"/>
      <c r="S23" s="720"/>
      <c r="T23" s="720"/>
      <c r="U23" s="720"/>
      <c r="V23" s="720"/>
      <c r="W23" s="720"/>
      <c r="X23" s="720"/>
      <c r="Y23" s="720"/>
      <c r="Z23" s="720"/>
      <c r="AA23" s="720"/>
      <c r="AB23" s="720"/>
      <c r="AC23" s="720"/>
      <c r="AD23" s="739"/>
    </row>
    <row r="24" spans="1:49" ht="15" customHeight="1">
      <c r="A24" s="22"/>
      <c r="B24" s="935" t="s">
        <v>5081</v>
      </c>
      <c r="C24" s="817"/>
      <c r="D24" s="817"/>
      <c r="E24" s="817"/>
      <c r="F24" s="817"/>
      <c r="G24" s="817"/>
      <c r="H24" s="817"/>
      <c r="I24" s="817"/>
      <c r="J24" s="817"/>
      <c r="K24" s="817"/>
      <c r="L24" s="817"/>
      <c r="M24" s="817"/>
      <c r="N24" s="817"/>
      <c r="O24" s="817"/>
      <c r="P24" s="817"/>
      <c r="Q24" s="817"/>
      <c r="R24" s="817"/>
      <c r="S24" s="817"/>
      <c r="T24" s="817"/>
      <c r="U24" s="817"/>
      <c r="V24" s="817"/>
      <c r="W24" s="817"/>
      <c r="X24" s="817"/>
      <c r="Y24" s="817"/>
      <c r="Z24" s="817"/>
      <c r="AA24" s="817"/>
      <c r="AB24" s="817"/>
      <c r="AC24" s="817"/>
      <c r="AD24" s="813"/>
    </row>
    <row r="25" spans="1:49" ht="36" customHeight="1">
      <c r="A25" s="22"/>
      <c r="B25" s="44"/>
      <c r="C25" s="815" t="s">
        <v>5959</v>
      </c>
      <c r="D25" s="678"/>
      <c r="E25" s="678"/>
      <c r="F25" s="678"/>
      <c r="G25" s="678"/>
      <c r="H25" s="678"/>
      <c r="I25" s="678"/>
      <c r="J25" s="678"/>
      <c r="K25" s="678"/>
      <c r="L25" s="678"/>
      <c r="M25" s="678"/>
      <c r="N25" s="678"/>
      <c r="O25" s="678"/>
      <c r="P25" s="678"/>
      <c r="Q25" s="678"/>
      <c r="R25" s="678"/>
      <c r="S25" s="678"/>
      <c r="T25" s="678"/>
      <c r="U25" s="678"/>
      <c r="V25" s="678"/>
      <c r="W25" s="678"/>
      <c r="X25" s="678"/>
      <c r="Y25" s="678"/>
      <c r="Z25" s="678"/>
      <c r="AA25" s="678"/>
      <c r="AB25" s="678"/>
      <c r="AC25" s="678"/>
      <c r="AD25" s="769"/>
    </row>
    <row r="26" spans="1:49" ht="15" customHeight="1">
      <c r="A26" s="22"/>
      <c r="B26" s="23"/>
      <c r="C26" s="896" t="s">
        <v>5960</v>
      </c>
      <c r="D26" s="678"/>
      <c r="E26" s="678"/>
      <c r="F26" s="678"/>
      <c r="G26" s="678"/>
      <c r="H26" s="678"/>
      <c r="I26" s="678"/>
      <c r="J26" s="678"/>
      <c r="K26" s="678"/>
      <c r="L26" s="678"/>
      <c r="M26" s="678"/>
      <c r="N26" s="678"/>
      <c r="O26" s="678"/>
      <c r="P26" s="678"/>
      <c r="Q26" s="678"/>
      <c r="R26" s="678"/>
      <c r="S26" s="678"/>
      <c r="T26" s="678"/>
      <c r="U26" s="678"/>
      <c r="V26" s="678"/>
      <c r="W26" s="678"/>
      <c r="X26" s="678"/>
      <c r="Y26" s="678"/>
      <c r="Z26" s="678"/>
      <c r="AA26" s="678"/>
      <c r="AB26" s="678"/>
      <c r="AC26" s="678"/>
      <c r="AD26" s="807"/>
    </row>
    <row r="27" spans="1:49" ht="24" customHeight="1">
      <c r="A27" s="22"/>
      <c r="B27" s="29"/>
      <c r="C27" s="834" t="s">
        <v>5961</v>
      </c>
      <c r="D27" s="781"/>
      <c r="E27" s="781"/>
      <c r="F27" s="781"/>
      <c r="G27" s="781"/>
      <c r="H27" s="781"/>
      <c r="I27" s="781"/>
      <c r="J27" s="781"/>
      <c r="K27" s="781"/>
      <c r="L27" s="781"/>
      <c r="M27" s="781"/>
      <c r="N27" s="781"/>
      <c r="O27" s="781"/>
      <c r="P27" s="781"/>
      <c r="Q27" s="781"/>
      <c r="R27" s="781"/>
      <c r="S27" s="781"/>
      <c r="T27" s="781"/>
      <c r="U27" s="781"/>
      <c r="V27" s="781"/>
      <c r="W27" s="781"/>
      <c r="X27" s="781"/>
      <c r="Y27" s="781"/>
      <c r="Z27" s="781"/>
      <c r="AA27" s="781"/>
      <c r="AB27" s="781"/>
      <c r="AC27" s="781"/>
      <c r="AD27" s="782"/>
    </row>
    <row r="28" spans="1:49" ht="15" customHeight="1">
      <c r="A28" s="22"/>
      <c r="B28" s="11"/>
    </row>
    <row r="29" spans="1:49" ht="24" customHeight="1">
      <c r="A29" s="30" t="s">
        <v>5962</v>
      </c>
      <c r="B29" s="890" t="s">
        <v>5963</v>
      </c>
      <c r="C29" s="799"/>
      <c r="D29" s="799"/>
      <c r="E29" s="799"/>
      <c r="F29" s="799"/>
      <c r="G29" s="799"/>
      <c r="H29" s="799"/>
      <c r="I29" s="799"/>
      <c r="J29" s="799"/>
      <c r="K29" s="799"/>
      <c r="L29" s="799"/>
      <c r="M29" s="799"/>
      <c r="N29" s="799"/>
      <c r="O29" s="799"/>
      <c r="P29" s="799"/>
      <c r="Q29" s="799"/>
      <c r="R29" s="799"/>
      <c r="S29" s="799"/>
      <c r="T29" s="799"/>
      <c r="U29" s="799"/>
      <c r="V29" s="799"/>
      <c r="W29" s="799"/>
      <c r="X29" s="799"/>
      <c r="Y29" s="799"/>
      <c r="Z29" s="799"/>
      <c r="AA29" s="799"/>
      <c r="AB29" s="799"/>
      <c r="AC29" s="799"/>
      <c r="AD29" s="799"/>
    </row>
    <row r="30" spans="1:49" ht="24" customHeight="1">
      <c r="A30" s="22"/>
      <c r="B30" s="11"/>
      <c r="C30" s="828" t="s">
        <v>5964</v>
      </c>
      <c r="D30" s="799"/>
      <c r="E30" s="799"/>
      <c r="F30" s="799"/>
      <c r="G30" s="799"/>
      <c r="H30" s="799"/>
      <c r="I30" s="799"/>
      <c r="J30" s="799"/>
      <c r="K30" s="799"/>
      <c r="L30" s="799"/>
      <c r="M30" s="799"/>
      <c r="N30" s="799"/>
      <c r="O30" s="799"/>
      <c r="P30" s="799"/>
      <c r="Q30" s="799"/>
      <c r="R30" s="799"/>
      <c r="S30" s="799"/>
      <c r="T30" s="799"/>
      <c r="U30" s="799"/>
      <c r="V30" s="799"/>
      <c r="W30" s="799"/>
      <c r="X30" s="799"/>
      <c r="Y30" s="799"/>
      <c r="Z30" s="799"/>
      <c r="AA30" s="799"/>
      <c r="AB30" s="799"/>
      <c r="AC30" s="799"/>
      <c r="AD30" s="799"/>
    </row>
    <row r="31" spans="1:49" ht="15" customHeight="1">
      <c r="A31" s="22"/>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G31" s="76"/>
      <c r="AH31" s="905" t="s">
        <v>5105</v>
      </c>
      <c r="AI31" s="905"/>
      <c r="AJ31" s="905"/>
      <c r="AK31" s="367" t="s">
        <v>5667</v>
      </c>
      <c r="AL31" s="907" t="s">
        <v>5965</v>
      </c>
      <c r="AM31" s="845"/>
      <c r="AN31" s="846"/>
      <c r="AO31" s="588"/>
      <c r="AP31" s="582"/>
      <c r="AQ31" s="582"/>
      <c r="AR31" s="584"/>
      <c r="AS31" s="584"/>
      <c r="AT31" s="584"/>
      <c r="AU31" s="584"/>
      <c r="AV31" s="584"/>
      <c r="AW31" s="584"/>
    </row>
    <row r="32" spans="1:49" ht="15" customHeight="1">
      <c r="A32" s="22"/>
      <c r="B32" s="11"/>
      <c r="C32" s="820" t="s">
        <v>5094</v>
      </c>
      <c r="D32" s="723"/>
      <c r="E32" s="723"/>
      <c r="F32" s="723"/>
      <c r="G32" s="723"/>
      <c r="H32" s="723"/>
      <c r="I32" s="723"/>
      <c r="J32" s="723"/>
      <c r="K32" s="723"/>
      <c r="L32" s="724"/>
      <c r="M32" s="820" t="s">
        <v>5966</v>
      </c>
      <c r="N32" s="723"/>
      <c r="O32" s="723"/>
      <c r="P32" s="723"/>
      <c r="Q32" s="723"/>
      <c r="R32" s="724"/>
      <c r="S32" s="820" t="s">
        <v>5967</v>
      </c>
      <c r="T32" s="723"/>
      <c r="U32" s="723"/>
      <c r="V32" s="723"/>
      <c r="W32" s="723"/>
      <c r="X32" s="724"/>
      <c r="Y32" s="820" t="s">
        <v>5968</v>
      </c>
      <c r="Z32" s="723"/>
      <c r="AA32" s="723"/>
      <c r="AB32" s="723"/>
      <c r="AC32" s="723"/>
      <c r="AD32" s="724"/>
      <c r="AG32" s="289" t="s">
        <v>5121</v>
      </c>
      <c r="AH32" s="279" t="s">
        <v>5122</v>
      </c>
      <c r="AI32" s="311" t="s">
        <v>5115</v>
      </c>
      <c r="AJ32" s="281" t="s">
        <v>5116</v>
      </c>
      <c r="AK32" s="422" t="s">
        <v>5969</v>
      </c>
      <c r="AL32" s="291" t="s">
        <v>5114</v>
      </c>
      <c r="AM32" s="311" t="s">
        <v>5115</v>
      </c>
      <c r="AN32" s="581" t="s">
        <v>5116</v>
      </c>
      <c r="AO32" s="674" t="s">
        <v>5970</v>
      </c>
      <c r="AP32" s="582"/>
      <c r="AQ32" s="582"/>
      <c r="AR32" s="583"/>
      <c r="AS32" s="583"/>
      <c r="AT32" s="583"/>
      <c r="AU32" s="583"/>
      <c r="AV32" s="583"/>
      <c r="AW32" s="583"/>
    </row>
    <row r="33" spans="1:49" ht="15" customHeight="1">
      <c r="A33" s="22"/>
      <c r="B33" s="11"/>
      <c r="C33" s="570" t="s">
        <v>5522</v>
      </c>
      <c r="D33" s="859" t="s">
        <v>5716</v>
      </c>
      <c r="E33" s="723"/>
      <c r="F33" s="723"/>
      <c r="G33" s="723"/>
      <c r="H33" s="723"/>
      <c r="I33" s="723"/>
      <c r="J33" s="723"/>
      <c r="K33" s="723"/>
      <c r="L33" s="724"/>
      <c r="M33" s="857"/>
      <c r="N33" s="856"/>
      <c r="O33" s="856"/>
      <c r="P33" s="856"/>
      <c r="Q33" s="856"/>
      <c r="R33" s="809"/>
      <c r="S33" s="857"/>
      <c r="T33" s="856"/>
      <c r="U33" s="856"/>
      <c r="V33" s="856"/>
      <c r="W33" s="856"/>
      <c r="X33" s="809"/>
      <c r="Y33" s="857"/>
      <c r="Z33" s="856"/>
      <c r="AA33" s="856"/>
      <c r="AB33" s="856"/>
      <c r="AC33" s="856"/>
      <c r="AD33" s="809"/>
      <c r="AG33" s="290">
        <f>IF(COUNTA(M33:AD33)=3,0,IF(COUNTA(M33:AD33)=0,0,1))</f>
        <v>0</v>
      </c>
      <c r="AH33" s="293">
        <f>IF(AG33=0,0,1)</f>
        <v>0</v>
      </c>
      <c r="AI33" s="283" t="str">
        <f>IF(AH33=0,"",
IF(SUM($AH$33:AH33)=1,AJ33,
IF($AH$154&gt;SUM($AH$33:AH33),_xlfn.CONCAT(", ",AJ33),
IF($AH$154=SUM($AH$33:AH33),_xlfn.CONCAT(" y ",AJ33)))))</f>
        <v/>
      </c>
      <c r="AJ33" s="52" t="s">
        <v>5524</v>
      </c>
      <c r="AK33" s="370">
        <f>IF(OR(Y33="NS",S33="NS"),0,IF(AND(Y33="NA",S33="NA"),0,IF(Y33&gt;S33,1,0)))</f>
        <v>0</v>
      </c>
      <c r="AL33" s="293">
        <f>IF(SUM(AK33)=0,0,1)</f>
        <v>0</v>
      </c>
      <c r="AM33" s="283" t="str">
        <f>IF(AL33=0,"",
IF(SUM($AL33:AL33)=1,AN33,
IF($AL$154&gt;SUM($AL33:AL33),_xlfn.CONCAT(", ",AN33),
IF($AL$154=SUM($AL33:AL33),_xlfn.CONCAT(" y ",AN33)))))</f>
        <v/>
      </c>
      <c r="AN33" s="110" t="s">
        <v>5524</v>
      </c>
      <c r="AO33" s="531">
        <f>IF(SUM(M33:AD33)&gt;0,1,0)</f>
        <v>0</v>
      </c>
      <c r="AP33" s="582"/>
      <c r="AQ33" s="582"/>
      <c r="AR33" s="583"/>
      <c r="AS33" s="583"/>
      <c r="AT33" s="583"/>
      <c r="AU33" s="583"/>
      <c r="AV33" s="583"/>
      <c r="AW33" s="583"/>
    </row>
    <row r="34" spans="1:49" ht="15" customHeight="1">
      <c r="A34" s="22"/>
      <c r="B34" s="11"/>
      <c r="C34" s="46" t="s">
        <v>5023</v>
      </c>
      <c r="D34" s="859" t="str">
        <f>IF(CNGE_2026_M1_Secc1_Sub1!$D41="","",CNGE_2026_M1_Secc1_Sub1!$D41)</f>
        <v/>
      </c>
      <c r="E34" s="723"/>
      <c r="F34" s="723"/>
      <c r="G34" s="723"/>
      <c r="H34" s="723"/>
      <c r="I34" s="723"/>
      <c r="J34" s="723"/>
      <c r="K34" s="723"/>
      <c r="L34" s="724"/>
      <c r="M34" s="857"/>
      <c r="N34" s="856"/>
      <c r="O34" s="856"/>
      <c r="P34" s="856"/>
      <c r="Q34" s="856"/>
      <c r="R34" s="809"/>
      <c r="S34" s="857"/>
      <c r="T34" s="856"/>
      <c r="U34" s="856"/>
      <c r="V34" s="856"/>
      <c r="W34" s="856"/>
      <c r="X34" s="809"/>
      <c r="Y34" s="857"/>
      <c r="Z34" s="856"/>
      <c r="AA34" s="856"/>
      <c r="AB34" s="856"/>
      <c r="AC34" s="856"/>
      <c r="AD34" s="809"/>
      <c r="AG34" s="290">
        <f>IF(AND(COUNTBLANK(D34)=0,COUNTA(M34:AD34)=3),0,IF(AND(COUNTBLANK(D34)=1,COUNTA(M34:AD34)=0),0,1))</f>
        <v>0</v>
      </c>
      <c r="AH34" s="293">
        <f t="shared" ref="AH34:AH97" si="0">IF(AG34=0,0,1)</f>
        <v>0</v>
      </c>
      <c r="AI34" s="283" t="str">
        <f>IF(AH34=0,"",
IF(SUM($AH$33:AH34)=1,AJ34,
IF($AH$154&gt;SUM($AH$33:AH34),_xlfn.CONCAT(", ",AJ34),
IF($AH$154=SUM($AH$33:AH34),_xlfn.CONCAT(" y ",AJ34)))))</f>
        <v/>
      </c>
      <c r="AJ34" s="52" t="s">
        <v>5125</v>
      </c>
      <c r="AK34" s="370">
        <f>IF(OR(Y34="NS",S34="NS"),0,IF(AND(Y34="NA",S34="NA"),0,IF(Y34&gt;S34,1,0)))</f>
        <v>0</v>
      </c>
      <c r="AL34" s="293">
        <f t="shared" ref="AL34:AL97" si="1">IF(SUM(AK34)=0,0,1)</f>
        <v>0</v>
      </c>
      <c r="AM34" s="283" t="str">
        <f>IF(AL34=0,"",
IF(SUM($AL34:AL34)=1,AN34,
IF($AL$154&gt;SUM($AL34:AL34),_xlfn.CONCAT(", ",AN34),
IF($AL$154=SUM($AL34:AL34),_xlfn.CONCAT(" y ",AN34)))))</f>
        <v/>
      </c>
      <c r="AN34" s="110" t="s">
        <v>5125</v>
      </c>
      <c r="AO34" s="107"/>
      <c r="AP34" s="107"/>
      <c r="AQ34" s="107"/>
      <c r="AR34" s="136"/>
      <c r="AS34" s="136"/>
      <c r="AT34" s="136"/>
      <c r="AU34" s="136"/>
      <c r="AV34" s="136"/>
      <c r="AW34" s="136"/>
    </row>
    <row r="35" spans="1:49" ht="15" customHeight="1">
      <c r="A35" s="22"/>
      <c r="B35" s="11"/>
      <c r="C35" s="47" t="s">
        <v>5025</v>
      </c>
      <c r="D35" s="859" t="str">
        <f>IF(CNGE_2026_M1_Secc1_Sub1!$D42="","",CNGE_2026_M1_Secc1_Sub1!$D42)</f>
        <v/>
      </c>
      <c r="E35" s="723"/>
      <c r="F35" s="723"/>
      <c r="G35" s="723"/>
      <c r="H35" s="723"/>
      <c r="I35" s="723"/>
      <c r="J35" s="723"/>
      <c r="K35" s="723"/>
      <c r="L35" s="724"/>
      <c r="M35" s="857"/>
      <c r="N35" s="856"/>
      <c r="O35" s="856"/>
      <c r="P35" s="856"/>
      <c r="Q35" s="856"/>
      <c r="R35" s="809"/>
      <c r="S35" s="857"/>
      <c r="T35" s="856"/>
      <c r="U35" s="856"/>
      <c r="V35" s="856"/>
      <c r="W35" s="856"/>
      <c r="X35" s="809"/>
      <c r="Y35" s="857"/>
      <c r="Z35" s="856"/>
      <c r="AA35" s="856"/>
      <c r="AB35" s="856"/>
      <c r="AC35" s="856"/>
      <c r="AD35" s="809"/>
      <c r="AG35" s="290">
        <f t="shared" ref="AG35:AG98" si="2">IF(AND(COUNTBLANK(D35)=0,COUNTA(M35:AD35)=3),0,IF(AND(COUNTBLANK(D35)=1,COUNTA(M35:AD35)=0),0,1))</f>
        <v>0</v>
      </c>
      <c r="AH35" s="293">
        <f t="shared" si="0"/>
        <v>0</v>
      </c>
      <c r="AI35" s="283" t="str">
        <f>IF(AH35=0,"",
IF(SUM($AH$33:AH35)=1,AJ35,
IF($AH$154&gt;SUM($AH$33:AH35),_xlfn.CONCAT(", ",AJ35),
IF($AH$154=SUM($AH$33:AH35),_xlfn.CONCAT(" y ",AJ35)))))</f>
        <v/>
      </c>
      <c r="AJ35" s="52" t="s">
        <v>5127</v>
      </c>
      <c r="AK35" s="370">
        <f t="shared" ref="AK35:AK98" si="3">IF(OR(Y35="NS",S35="NS"),0,IF(AND(Y35="NA",S35="NA"),0,IF(Y35&gt;S35,1,0)))</f>
        <v>0</v>
      </c>
      <c r="AL35" s="293">
        <f t="shared" si="1"/>
        <v>0</v>
      </c>
      <c r="AM35" s="283" t="str">
        <f>IF(AL35=0,"",
IF(SUM($AL35:AL35)=1,AN35,
IF($AL$154&gt;SUM($AL35:AL35),_xlfn.CONCAT(", ",AN35),
IF($AL$154=SUM($AL35:AL35),_xlfn.CONCAT(" y ",AN35)))))</f>
        <v/>
      </c>
      <c r="AN35" s="110" t="s">
        <v>5127</v>
      </c>
      <c r="AO35" s="107"/>
      <c r="AP35" s="107"/>
      <c r="AQ35" s="107"/>
      <c r="AR35" s="136"/>
      <c r="AS35" s="136"/>
      <c r="AT35" s="136"/>
      <c r="AU35" s="136"/>
      <c r="AV35" s="136"/>
      <c r="AW35" s="136"/>
    </row>
    <row r="36" spans="1:49" ht="15" customHeight="1">
      <c r="A36" s="22"/>
      <c r="B36" s="11"/>
      <c r="C36" s="48" t="s">
        <v>5027</v>
      </c>
      <c r="D36" s="859" t="str">
        <f>IF(CNGE_2026_M1_Secc1_Sub1!$D43="","",CNGE_2026_M1_Secc1_Sub1!$D43)</f>
        <v/>
      </c>
      <c r="E36" s="723"/>
      <c r="F36" s="723"/>
      <c r="G36" s="723"/>
      <c r="H36" s="723"/>
      <c r="I36" s="723"/>
      <c r="J36" s="723"/>
      <c r="K36" s="723"/>
      <c r="L36" s="724"/>
      <c r="M36" s="857"/>
      <c r="N36" s="856"/>
      <c r="O36" s="856"/>
      <c r="P36" s="856"/>
      <c r="Q36" s="856"/>
      <c r="R36" s="809"/>
      <c r="S36" s="857"/>
      <c r="T36" s="856"/>
      <c r="U36" s="856"/>
      <c r="V36" s="856"/>
      <c r="W36" s="856"/>
      <c r="X36" s="809"/>
      <c r="Y36" s="857"/>
      <c r="Z36" s="856"/>
      <c r="AA36" s="856"/>
      <c r="AB36" s="856"/>
      <c r="AC36" s="856"/>
      <c r="AD36" s="809"/>
      <c r="AG36" s="290">
        <f t="shared" si="2"/>
        <v>0</v>
      </c>
      <c r="AH36" s="293">
        <f t="shared" si="0"/>
        <v>0</v>
      </c>
      <c r="AI36" s="283" t="str">
        <f>IF(AH36=0,"",
IF(SUM($AH$33:AH36)=1,AJ36,
IF($AH$154&gt;SUM($AH$33:AH36),_xlfn.CONCAT(", ",AJ36),
IF($AH$154=SUM($AH$33:AH36),_xlfn.CONCAT(" y ",AJ36)))))</f>
        <v/>
      </c>
      <c r="AJ36" s="52" t="s">
        <v>5129</v>
      </c>
      <c r="AK36" s="370">
        <f t="shared" si="3"/>
        <v>0</v>
      </c>
      <c r="AL36" s="293">
        <f t="shared" si="1"/>
        <v>0</v>
      </c>
      <c r="AM36" s="283" t="str">
        <f>IF(AL36=0,"",
IF(SUM($AL36:AL36)=1,AN36,
IF($AL$154&gt;SUM($AL36:AL36),_xlfn.CONCAT(", ",AN36),
IF($AL$154=SUM($AL36:AL36),_xlfn.CONCAT(" y ",AN36)))))</f>
        <v/>
      </c>
      <c r="AN36" s="110" t="s">
        <v>5129</v>
      </c>
      <c r="AO36" s="107"/>
      <c r="AP36" s="107"/>
      <c r="AQ36" s="107"/>
      <c r="AR36" s="136"/>
      <c r="AS36" s="136"/>
      <c r="AT36" s="136"/>
      <c r="AU36" s="136"/>
      <c r="AV36" s="136"/>
      <c r="AW36" s="136"/>
    </row>
    <row r="37" spans="1:49" ht="15" customHeight="1">
      <c r="A37" s="22"/>
      <c r="B37" s="11"/>
      <c r="C37" s="48" t="s">
        <v>5029</v>
      </c>
      <c r="D37" s="859" t="str">
        <f>IF(CNGE_2026_M1_Secc1_Sub1!$D44="","",CNGE_2026_M1_Secc1_Sub1!$D44)</f>
        <v/>
      </c>
      <c r="E37" s="723"/>
      <c r="F37" s="723"/>
      <c r="G37" s="723"/>
      <c r="H37" s="723"/>
      <c r="I37" s="723"/>
      <c r="J37" s="723"/>
      <c r="K37" s="723"/>
      <c r="L37" s="724"/>
      <c r="M37" s="857"/>
      <c r="N37" s="856"/>
      <c r="O37" s="856"/>
      <c r="P37" s="856"/>
      <c r="Q37" s="856"/>
      <c r="R37" s="809"/>
      <c r="S37" s="857"/>
      <c r="T37" s="856"/>
      <c r="U37" s="856"/>
      <c r="V37" s="856"/>
      <c r="W37" s="856"/>
      <c r="X37" s="809"/>
      <c r="Y37" s="857"/>
      <c r="Z37" s="856"/>
      <c r="AA37" s="856"/>
      <c r="AB37" s="856"/>
      <c r="AC37" s="856"/>
      <c r="AD37" s="809"/>
      <c r="AG37" s="290">
        <f t="shared" si="2"/>
        <v>0</v>
      </c>
      <c r="AH37" s="293">
        <f t="shared" si="0"/>
        <v>0</v>
      </c>
      <c r="AI37" s="283" t="str">
        <f>IF(AH37=0,"",
IF(SUM($AH$33:AH37)=1,AJ37,
IF($AH$154&gt;SUM($AH$33:AH37),_xlfn.CONCAT(", ",AJ37),
IF($AH$154=SUM($AH$33:AH37),_xlfn.CONCAT(" y ",AJ37)))))</f>
        <v/>
      </c>
      <c r="AJ37" s="52" t="s">
        <v>5131</v>
      </c>
      <c r="AK37" s="370">
        <f t="shared" si="3"/>
        <v>0</v>
      </c>
      <c r="AL37" s="293">
        <f t="shared" si="1"/>
        <v>0</v>
      </c>
      <c r="AM37" s="283" t="str">
        <f>IF(AL37=0,"",
IF(SUM($AL37:AL37)=1,AN37,
IF($AL$154&gt;SUM($AL37:AL37),_xlfn.CONCAT(", ",AN37),
IF($AL$154=SUM($AL37:AL37),_xlfn.CONCAT(" y ",AN37)))))</f>
        <v/>
      </c>
      <c r="AN37" s="110" t="s">
        <v>5131</v>
      </c>
      <c r="AO37" s="107"/>
      <c r="AP37" s="107"/>
      <c r="AQ37" s="107"/>
      <c r="AR37" s="136"/>
      <c r="AS37" s="136"/>
      <c r="AT37" s="136"/>
      <c r="AU37" s="136"/>
      <c r="AV37" s="136"/>
      <c r="AW37" s="136"/>
    </row>
    <row r="38" spans="1:49" ht="15" customHeight="1">
      <c r="A38" s="22"/>
      <c r="B38" s="11"/>
      <c r="C38" s="48" t="s">
        <v>5031</v>
      </c>
      <c r="D38" s="859" t="str">
        <f>IF(CNGE_2026_M1_Secc1_Sub1!$D45="","",CNGE_2026_M1_Secc1_Sub1!$D45)</f>
        <v/>
      </c>
      <c r="E38" s="723"/>
      <c r="F38" s="723"/>
      <c r="G38" s="723"/>
      <c r="H38" s="723"/>
      <c r="I38" s="723"/>
      <c r="J38" s="723"/>
      <c r="K38" s="723"/>
      <c r="L38" s="724"/>
      <c r="M38" s="857"/>
      <c r="N38" s="856"/>
      <c r="O38" s="856"/>
      <c r="P38" s="856"/>
      <c r="Q38" s="856"/>
      <c r="R38" s="809"/>
      <c r="S38" s="857"/>
      <c r="T38" s="856"/>
      <c r="U38" s="856"/>
      <c r="V38" s="856"/>
      <c r="W38" s="856"/>
      <c r="X38" s="809"/>
      <c r="Y38" s="857"/>
      <c r="Z38" s="856"/>
      <c r="AA38" s="856"/>
      <c r="AB38" s="856"/>
      <c r="AC38" s="856"/>
      <c r="AD38" s="809"/>
      <c r="AG38" s="290">
        <f t="shared" si="2"/>
        <v>0</v>
      </c>
      <c r="AH38" s="293">
        <f t="shared" si="0"/>
        <v>0</v>
      </c>
      <c r="AI38" s="283" t="str">
        <f>IF(AH38=0,"",
IF(SUM($AH$33:AH38)=1,AJ38,
IF($AH$154&gt;SUM($AH$33:AH38),_xlfn.CONCAT(", ",AJ38),
IF($AH$154=SUM($AH$33:AH38),_xlfn.CONCAT(" y ",AJ38)))))</f>
        <v/>
      </c>
      <c r="AJ38" s="52" t="s">
        <v>5133</v>
      </c>
      <c r="AK38" s="370">
        <f t="shared" si="3"/>
        <v>0</v>
      </c>
      <c r="AL38" s="293">
        <f t="shared" si="1"/>
        <v>0</v>
      </c>
      <c r="AM38" s="283" t="str">
        <f>IF(AL38=0,"",
IF(SUM($AL38:AL38)=1,AN38,
IF($AL$154&gt;SUM($AL38:AL38),_xlfn.CONCAT(", ",AN38),
IF($AL$154=SUM($AL38:AL38),_xlfn.CONCAT(" y ",AN38)))))</f>
        <v/>
      </c>
      <c r="AN38" s="110" t="s">
        <v>5133</v>
      </c>
      <c r="AO38" s="107"/>
      <c r="AP38" s="107"/>
      <c r="AQ38" s="107"/>
      <c r="AR38" s="136"/>
      <c r="AS38" s="136"/>
      <c r="AT38" s="136"/>
      <c r="AU38" s="136"/>
      <c r="AV38" s="136"/>
      <c r="AW38" s="136"/>
    </row>
    <row r="39" spans="1:49" ht="15" customHeight="1">
      <c r="A39" s="22"/>
      <c r="B39" s="11"/>
      <c r="C39" s="48" t="s">
        <v>5033</v>
      </c>
      <c r="D39" s="859" t="str">
        <f>IF(CNGE_2026_M1_Secc1_Sub1!$D46="","",CNGE_2026_M1_Secc1_Sub1!$D46)</f>
        <v/>
      </c>
      <c r="E39" s="723"/>
      <c r="F39" s="723"/>
      <c r="G39" s="723"/>
      <c r="H39" s="723"/>
      <c r="I39" s="723"/>
      <c r="J39" s="723"/>
      <c r="K39" s="723"/>
      <c r="L39" s="724"/>
      <c r="M39" s="857"/>
      <c r="N39" s="856"/>
      <c r="O39" s="856"/>
      <c r="P39" s="856"/>
      <c r="Q39" s="856"/>
      <c r="R39" s="809"/>
      <c r="S39" s="857"/>
      <c r="T39" s="856"/>
      <c r="U39" s="856"/>
      <c r="V39" s="856"/>
      <c r="W39" s="856"/>
      <c r="X39" s="809"/>
      <c r="Y39" s="857"/>
      <c r="Z39" s="856"/>
      <c r="AA39" s="856"/>
      <c r="AB39" s="856"/>
      <c r="AC39" s="856"/>
      <c r="AD39" s="809"/>
      <c r="AG39" s="290">
        <f t="shared" si="2"/>
        <v>0</v>
      </c>
      <c r="AH39" s="293">
        <f t="shared" si="0"/>
        <v>0</v>
      </c>
      <c r="AI39" s="283" t="str">
        <f>IF(AH39=0,"",
IF(SUM($AH$33:AH39)=1,AJ39,
IF($AH$154&gt;SUM($AH$33:AH39),_xlfn.CONCAT(", ",AJ39),
IF($AH$154=SUM($AH$33:AH39),_xlfn.CONCAT(" y ",AJ39)))))</f>
        <v/>
      </c>
      <c r="AJ39" s="52" t="s">
        <v>5135</v>
      </c>
      <c r="AK39" s="370">
        <f t="shared" si="3"/>
        <v>0</v>
      </c>
      <c r="AL39" s="293">
        <f t="shared" si="1"/>
        <v>0</v>
      </c>
      <c r="AM39" s="283" t="str">
        <f>IF(AL39=0,"",
IF(SUM($AL39:AL39)=1,AN39,
IF($AL$154&gt;SUM($AL39:AL39),_xlfn.CONCAT(", ",AN39),
IF($AL$154=SUM($AL39:AL39),_xlfn.CONCAT(" y ",AN39)))))</f>
        <v/>
      </c>
      <c r="AN39" s="110" t="s">
        <v>5135</v>
      </c>
      <c r="AO39" s="107"/>
      <c r="AP39" s="107"/>
      <c r="AQ39" s="107"/>
      <c r="AR39" s="136"/>
      <c r="AS39" s="136"/>
      <c r="AT39" s="136"/>
      <c r="AU39" s="136"/>
      <c r="AV39" s="136"/>
      <c r="AW39" s="136"/>
    </row>
    <row r="40" spans="1:49" ht="15" customHeight="1">
      <c r="A40" s="22"/>
      <c r="B40" s="11"/>
      <c r="C40" s="48" t="s">
        <v>5035</v>
      </c>
      <c r="D40" s="859" t="str">
        <f>IF(CNGE_2026_M1_Secc1_Sub1!$D47="","",CNGE_2026_M1_Secc1_Sub1!$D47)</f>
        <v/>
      </c>
      <c r="E40" s="723"/>
      <c r="F40" s="723"/>
      <c r="G40" s="723"/>
      <c r="H40" s="723"/>
      <c r="I40" s="723"/>
      <c r="J40" s="723"/>
      <c r="K40" s="723"/>
      <c r="L40" s="724"/>
      <c r="M40" s="857"/>
      <c r="N40" s="856"/>
      <c r="O40" s="856"/>
      <c r="P40" s="856"/>
      <c r="Q40" s="856"/>
      <c r="R40" s="809"/>
      <c r="S40" s="857"/>
      <c r="T40" s="856"/>
      <c r="U40" s="856"/>
      <c r="V40" s="856"/>
      <c r="W40" s="856"/>
      <c r="X40" s="809"/>
      <c r="Y40" s="857"/>
      <c r="Z40" s="856"/>
      <c r="AA40" s="856"/>
      <c r="AB40" s="856"/>
      <c r="AC40" s="856"/>
      <c r="AD40" s="809"/>
      <c r="AG40" s="290">
        <f t="shared" si="2"/>
        <v>0</v>
      </c>
      <c r="AH40" s="293">
        <f t="shared" si="0"/>
        <v>0</v>
      </c>
      <c r="AI40" s="283" t="str">
        <f>IF(AH40=0,"",
IF(SUM($AH$33:AH40)=1,AJ40,
IF($AH$154&gt;SUM($AH$33:AH40),_xlfn.CONCAT(", ",AJ40),
IF($AH$154=SUM($AH$33:AH40),_xlfn.CONCAT(" y ",AJ40)))))</f>
        <v/>
      </c>
      <c r="AJ40" s="52" t="s">
        <v>5137</v>
      </c>
      <c r="AK40" s="370">
        <f t="shared" si="3"/>
        <v>0</v>
      </c>
      <c r="AL40" s="293">
        <f t="shared" si="1"/>
        <v>0</v>
      </c>
      <c r="AM40" s="283" t="str">
        <f>IF(AL40=0,"",
IF(SUM($AL40:AL40)=1,AN40,
IF($AL$154&gt;SUM($AL40:AL40),_xlfn.CONCAT(", ",AN40),
IF($AL$154=SUM($AL40:AL40),_xlfn.CONCAT(" y ",AN40)))))</f>
        <v/>
      </c>
      <c r="AN40" s="110" t="s">
        <v>5137</v>
      </c>
      <c r="AO40" s="107"/>
      <c r="AP40" s="107"/>
      <c r="AQ40" s="107"/>
      <c r="AR40" s="136"/>
      <c r="AS40" s="136"/>
      <c r="AT40" s="136"/>
      <c r="AU40" s="136"/>
      <c r="AV40" s="136"/>
      <c r="AW40" s="136"/>
    </row>
    <row r="41" spans="1:49" ht="15" customHeight="1">
      <c r="A41" s="22"/>
      <c r="B41" s="11"/>
      <c r="C41" s="48" t="s">
        <v>5037</v>
      </c>
      <c r="D41" s="859" t="str">
        <f>IF(CNGE_2026_M1_Secc1_Sub1!$D48="","",CNGE_2026_M1_Secc1_Sub1!$D48)</f>
        <v/>
      </c>
      <c r="E41" s="723"/>
      <c r="F41" s="723"/>
      <c r="G41" s="723"/>
      <c r="H41" s="723"/>
      <c r="I41" s="723"/>
      <c r="J41" s="723"/>
      <c r="K41" s="723"/>
      <c r="L41" s="724"/>
      <c r="M41" s="857"/>
      <c r="N41" s="856"/>
      <c r="O41" s="856"/>
      <c r="P41" s="856"/>
      <c r="Q41" s="856"/>
      <c r="R41" s="809"/>
      <c r="S41" s="857"/>
      <c r="T41" s="856"/>
      <c r="U41" s="856"/>
      <c r="V41" s="856"/>
      <c r="W41" s="856"/>
      <c r="X41" s="809"/>
      <c r="Y41" s="857"/>
      <c r="Z41" s="856"/>
      <c r="AA41" s="856"/>
      <c r="AB41" s="856"/>
      <c r="AC41" s="856"/>
      <c r="AD41" s="809"/>
      <c r="AG41" s="290">
        <f t="shared" si="2"/>
        <v>0</v>
      </c>
      <c r="AH41" s="293">
        <f t="shared" si="0"/>
        <v>0</v>
      </c>
      <c r="AI41" s="283" t="str">
        <f>IF(AH41=0,"",
IF(SUM($AH$33:AH41)=1,AJ41,
IF($AH$154&gt;SUM($AH$33:AH41),_xlfn.CONCAT(", ",AJ41),
IF($AH$154=SUM($AH$33:AH41),_xlfn.CONCAT(" y ",AJ41)))))</f>
        <v/>
      </c>
      <c r="AJ41" s="52" t="s">
        <v>5139</v>
      </c>
      <c r="AK41" s="370">
        <f t="shared" si="3"/>
        <v>0</v>
      </c>
      <c r="AL41" s="293">
        <f t="shared" si="1"/>
        <v>0</v>
      </c>
      <c r="AM41" s="283" t="str">
        <f>IF(AL41=0,"",
IF(SUM($AL41:AL41)=1,AN41,
IF($AL$154&gt;SUM($AL41:AL41),_xlfn.CONCAT(", ",AN41),
IF($AL$154=SUM($AL41:AL41),_xlfn.CONCAT(" y ",AN41)))))</f>
        <v/>
      </c>
      <c r="AN41" s="110" t="s">
        <v>5139</v>
      </c>
      <c r="AO41" s="107"/>
      <c r="AP41" s="107"/>
      <c r="AQ41" s="107"/>
      <c r="AR41" s="136"/>
      <c r="AS41" s="136"/>
      <c r="AT41" s="136"/>
      <c r="AU41" s="136"/>
      <c r="AV41" s="136"/>
      <c r="AW41" s="136"/>
    </row>
    <row r="42" spans="1:49" ht="15" customHeight="1">
      <c r="A42" s="22"/>
      <c r="B42" s="11"/>
      <c r="C42" s="48" t="s">
        <v>5039</v>
      </c>
      <c r="D42" s="859" t="str">
        <f>IF(CNGE_2026_M1_Secc1_Sub1!$D49="","",CNGE_2026_M1_Secc1_Sub1!$D49)</f>
        <v/>
      </c>
      <c r="E42" s="723"/>
      <c r="F42" s="723"/>
      <c r="G42" s="723"/>
      <c r="H42" s="723"/>
      <c r="I42" s="723"/>
      <c r="J42" s="723"/>
      <c r="K42" s="723"/>
      <c r="L42" s="724"/>
      <c r="M42" s="857"/>
      <c r="N42" s="856"/>
      <c r="O42" s="856"/>
      <c r="P42" s="856"/>
      <c r="Q42" s="856"/>
      <c r="R42" s="809"/>
      <c r="S42" s="857"/>
      <c r="T42" s="856"/>
      <c r="U42" s="856"/>
      <c r="V42" s="856"/>
      <c r="W42" s="856"/>
      <c r="X42" s="809"/>
      <c r="Y42" s="857"/>
      <c r="Z42" s="856"/>
      <c r="AA42" s="856"/>
      <c r="AB42" s="856"/>
      <c r="AC42" s="856"/>
      <c r="AD42" s="809"/>
      <c r="AG42" s="290">
        <f t="shared" si="2"/>
        <v>0</v>
      </c>
      <c r="AH42" s="293">
        <f t="shared" si="0"/>
        <v>0</v>
      </c>
      <c r="AI42" s="283" t="str">
        <f>IF(AH42=0,"",
IF(SUM($AH$33:AH42)=1,AJ42,
IF($AH$154&gt;SUM($AH$33:AH42),_xlfn.CONCAT(", ",AJ42),
IF($AH$154=SUM($AH$33:AH42),_xlfn.CONCAT(" y ",AJ42)))))</f>
        <v/>
      </c>
      <c r="AJ42" s="52" t="s">
        <v>5141</v>
      </c>
      <c r="AK42" s="370">
        <f t="shared" si="3"/>
        <v>0</v>
      </c>
      <c r="AL42" s="293">
        <f t="shared" si="1"/>
        <v>0</v>
      </c>
      <c r="AM42" s="283" t="str">
        <f>IF(AL42=0,"",
IF(SUM($AL42:AL42)=1,AN42,
IF($AL$154&gt;SUM($AL42:AL42),_xlfn.CONCAT(", ",AN42),
IF($AL$154=SUM($AL42:AL42),_xlfn.CONCAT(" y ",AN42)))))</f>
        <v/>
      </c>
      <c r="AN42" s="110" t="s">
        <v>5141</v>
      </c>
      <c r="AO42" s="107"/>
      <c r="AP42" s="107"/>
      <c r="AQ42" s="107"/>
      <c r="AR42" s="136"/>
      <c r="AS42" s="136"/>
      <c r="AT42" s="136"/>
      <c r="AU42" s="136"/>
      <c r="AV42" s="136"/>
      <c r="AW42" s="136"/>
    </row>
    <row r="43" spans="1:49" ht="15" customHeight="1">
      <c r="A43" s="22"/>
      <c r="B43" s="11"/>
      <c r="C43" s="48" t="s">
        <v>5040</v>
      </c>
      <c r="D43" s="859" t="str">
        <f>IF(CNGE_2026_M1_Secc1_Sub1!$D50="","",CNGE_2026_M1_Secc1_Sub1!$D50)</f>
        <v/>
      </c>
      <c r="E43" s="723"/>
      <c r="F43" s="723"/>
      <c r="G43" s="723"/>
      <c r="H43" s="723"/>
      <c r="I43" s="723"/>
      <c r="J43" s="723"/>
      <c r="K43" s="723"/>
      <c r="L43" s="724"/>
      <c r="M43" s="857"/>
      <c r="N43" s="856"/>
      <c r="O43" s="856"/>
      <c r="P43" s="856"/>
      <c r="Q43" s="856"/>
      <c r="R43" s="809"/>
      <c r="S43" s="857"/>
      <c r="T43" s="856"/>
      <c r="U43" s="856"/>
      <c r="V43" s="856"/>
      <c r="W43" s="856"/>
      <c r="X43" s="809"/>
      <c r="Y43" s="857"/>
      <c r="Z43" s="856"/>
      <c r="AA43" s="856"/>
      <c r="AB43" s="856"/>
      <c r="AC43" s="856"/>
      <c r="AD43" s="809"/>
      <c r="AG43" s="290">
        <f t="shared" si="2"/>
        <v>0</v>
      </c>
      <c r="AH43" s="293">
        <f t="shared" si="0"/>
        <v>0</v>
      </c>
      <c r="AI43" s="283" t="str">
        <f>IF(AH43=0,"",
IF(SUM($AH$33:AH43)=1,AJ43,
IF($AH$154&gt;SUM($AH$33:AH43),_xlfn.CONCAT(", ",AJ43),
IF($AH$154=SUM($AH$33:AH43),_xlfn.CONCAT(" y ",AJ43)))))</f>
        <v/>
      </c>
      <c r="AJ43" s="52" t="s">
        <v>5143</v>
      </c>
      <c r="AK43" s="370">
        <f t="shared" si="3"/>
        <v>0</v>
      </c>
      <c r="AL43" s="293">
        <f t="shared" si="1"/>
        <v>0</v>
      </c>
      <c r="AM43" s="283" t="str">
        <f>IF(AL43=0,"",
IF(SUM($AL43:AL43)=1,AN43,
IF($AL$154&gt;SUM($AL43:AL43),_xlfn.CONCAT(", ",AN43),
IF($AL$154=SUM($AL43:AL43),_xlfn.CONCAT(" y ",AN43)))))</f>
        <v/>
      </c>
      <c r="AN43" s="110" t="s">
        <v>5143</v>
      </c>
      <c r="AO43" s="107"/>
      <c r="AP43" s="107"/>
      <c r="AQ43" s="107"/>
      <c r="AR43" s="136"/>
      <c r="AS43" s="136"/>
      <c r="AT43" s="136"/>
      <c r="AU43" s="136"/>
      <c r="AV43" s="136"/>
      <c r="AW43" s="136"/>
    </row>
    <row r="44" spans="1:49" ht="15" customHeight="1">
      <c r="A44" s="22"/>
      <c r="B44" s="11"/>
      <c r="C44" s="48" t="s">
        <v>5042</v>
      </c>
      <c r="D44" s="859" t="str">
        <f>IF(CNGE_2026_M1_Secc1_Sub1!$D51="","",CNGE_2026_M1_Secc1_Sub1!$D51)</f>
        <v/>
      </c>
      <c r="E44" s="723"/>
      <c r="F44" s="723"/>
      <c r="G44" s="723"/>
      <c r="H44" s="723"/>
      <c r="I44" s="723"/>
      <c r="J44" s="723"/>
      <c r="K44" s="723"/>
      <c r="L44" s="724"/>
      <c r="M44" s="857"/>
      <c r="N44" s="856"/>
      <c r="O44" s="856"/>
      <c r="P44" s="856"/>
      <c r="Q44" s="856"/>
      <c r="R44" s="809"/>
      <c r="S44" s="857"/>
      <c r="T44" s="856"/>
      <c r="U44" s="856"/>
      <c r="V44" s="856"/>
      <c r="W44" s="856"/>
      <c r="X44" s="809"/>
      <c r="Y44" s="857"/>
      <c r="Z44" s="856"/>
      <c r="AA44" s="856"/>
      <c r="AB44" s="856"/>
      <c r="AC44" s="856"/>
      <c r="AD44" s="809"/>
      <c r="AG44" s="290">
        <f t="shared" si="2"/>
        <v>0</v>
      </c>
      <c r="AH44" s="293">
        <f t="shared" si="0"/>
        <v>0</v>
      </c>
      <c r="AI44" s="283" t="str">
        <f>IF(AH44=0,"",
IF(SUM($AH$33:AH44)=1,AJ44,
IF($AH$154&gt;SUM($AH$33:AH44),_xlfn.CONCAT(", ",AJ44),
IF($AH$154=SUM($AH$33:AH44),_xlfn.CONCAT(" y ",AJ44)))))</f>
        <v/>
      </c>
      <c r="AJ44" s="52" t="s">
        <v>5145</v>
      </c>
      <c r="AK44" s="370">
        <f t="shared" si="3"/>
        <v>0</v>
      </c>
      <c r="AL44" s="293">
        <f t="shared" si="1"/>
        <v>0</v>
      </c>
      <c r="AM44" s="283" t="str">
        <f>IF(AL44=0,"",
IF(SUM($AL44:AL44)=1,AN44,
IF($AL$154&gt;SUM($AL44:AL44),_xlfn.CONCAT(", ",AN44),
IF($AL$154=SUM($AL44:AL44),_xlfn.CONCAT(" y ",AN44)))))</f>
        <v/>
      </c>
      <c r="AN44" s="110" t="s">
        <v>5145</v>
      </c>
      <c r="AO44" s="107"/>
      <c r="AP44" s="107"/>
      <c r="AQ44" s="107"/>
      <c r="AR44" s="136"/>
      <c r="AS44" s="136"/>
      <c r="AT44" s="136"/>
      <c r="AU44" s="136"/>
      <c r="AV44" s="136"/>
      <c r="AW44" s="136"/>
    </row>
    <row r="45" spans="1:49" ht="15" customHeight="1">
      <c r="A45" s="22"/>
      <c r="B45" s="11"/>
      <c r="C45" s="48" t="s">
        <v>5043</v>
      </c>
      <c r="D45" s="859" t="str">
        <f>IF(CNGE_2026_M1_Secc1_Sub1!$D52="","",CNGE_2026_M1_Secc1_Sub1!$D52)</f>
        <v/>
      </c>
      <c r="E45" s="723"/>
      <c r="F45" s="723"/>
      <c r="G45" s="723"/>
      <c r="H45" s="723"/>
      <c r="I45" s="723"/>
      <c r="J45" s="723"/>
      <c r="K45" s="723"/>
      <c r="L45" s="724"/>
      <c r="M45" s="857"/>
      <c r="N45" s="856"/>
      <c r="O45" s="856"/>
      <c r="P45" s="856"/>
      <c r="Q45" s="856"/>
      <c r="R45" s="809"/>
      <c r="S45" s="857"/>
      <c r="T45" s="856"/>
      <c r="U45" s="856"/>
      <c r="V45" s="856"/>
      <c r="W45" s="856"/>
      <c r="X45" s="809"/>
      <c r="Y45" s="857"/>
      <c r="Z45" s="856"/>
      <c r="AA45" s="856"/>
      <c r="AB45" s="856"/>
      <c r="AC45" s="856"/>
      <c r="AD45" s="809"/>
      <c r="AG45" s="290">
        <f t="shared" si="2"/>
        <v>0</v>
      </c>
      <c r="AH45" s="293">
        <f t="shared" si="0"/>
        <v>0</v>
      </c>
      <c r="AI45" s="283" t="str">
        <f>IF(AH45=0,"",
IF(SUM($AH$33:AH45)=1,AJ45,
IF($AH$154&gt;SUM($AH$33:AH45),_xlfn.CONCAT(", ",AJ45),
IF($AH$154=SUM($AH$33:AH45),_xlfn.CONCAT(" y ",AJ45)))))</f>
        <v/>
      </c>
      <c r="AJ45" s="52" t="s">
        <v>5147</v>
      </c>
      <c r="AK45" s="370">
        <f t="shared" si="3"/>
        <v>0</v>
      </c>
      <c r="AL45" s="293">
        <f t="shared" si="1"/>
        <v>0</v>
      </c>
      <c r="AM45" s="283" t="str">
        <f>IF(AL45=0,"",
IF(SUM($AL45:AL45)=1,AN45,
IF($AL$154&gt;SUM($AL45:AL45),_xlfn.CONCAT(", ",AN45),
IF($AL$154=SUM($AL45:AL45),_xlfn.CONCAT(" y ",AN45)))))</f>
        <v/>
      </c>
      <c r="AN45" s="110" t="s">
        <v>5147</v>
      </c>
      <c r="AO45" s="107"/>
      <c r="AP45" s="107"/>
      <c r="AQ45" s="107"/>
      <c r="AR45" s="136"/>
      <c r="AS45" s="136"/>
      <c r="AT45" s="136"/>
      <c r="AU45" s="136"/>
      <c r="AV45" s="136"/>
      <c r="AW45" s="136"/>
    </row>
    <row r="46" spans="1:49" ht="15" customHeight="1">
      <c r="A46" s="22"/>
      <c r="B46" s="11"/>
      <c r="C46" s="48" t="s">
        <v>5044</v>
      </c>
      <c r="D46" s="859" t="str">
        <f>IF(CNGE_2026_M1_Secc1_Sub1!$D53="","",CNGE_2026_M1_Secc1_Sub1!$D53)</f>
        <v/>
      </c>
      <c r="E46" s="723"/>
      <c r="F46" s="723"/>
      <c r="G46" s="723"/>
      <c r="H46" s="723"/>
      <c r="I46" s="723"/>
      <c r="J46" s="723"/>
      <c r="K46" s="723"/>
      <c r="L46" s="724"/>
      <c r="M46" s="857"/>
      <c r="N46" s="856"/>
      <c r="O46" s="856"/>
      <c r="P46" s="856"/>
      <c r="Q46" s="856"/>
      <c r="R46" s="809"/>
      <c r="S46" s="857"/>
      <c r="T46" s="856"/>
      <c r="U46" s="856"/>
      <c r="V46" s="856"/>
      <c r="W46" s="856"/>
      <c r="X46" s="809"/>
      <c r="Y46" s="857"/>
      <c r="Z46" s="856"/>
      <c r="AA46" s="856"/>
      <c r="AB46" s="856"/>
      <c r="AC46" s="856"/>
      <c r="AD46" s="809"/>
      <c r="AG46" s="290">
        <f t="shared" si="2"/>
        <v>0</v>
      </c>
      <c r="AH46" s="293">
        <f t="shared" si="0"/>
        <v>0</v>
      </c>
      <c r="AI46" s="283" t="str">
        <f>IF(AH46=0,"",
IF(SUM($AH$33:AH46)=1,AJ46,
IF($AH$154&gt;SUM($AH$33:AH46),_xlfn.CONCAT(", ",AJ46),
IF($AH$154=SUM($AH$33:AH46),_xlfn.CONCAT(" y ",AJ46)))))</f>
        <v/>
      </c>
      <c r="AJ46" s="52" t="s">
        <v>5149</v>
      </c>
      <c r="AK46" s="370">
        <f t="shared" si="3"/>
        <v>0</v>
      </c>
      <c r="AL46" s="293">
        <f t="shared" si="1"/>
        <v>0</v>
      </c>
      <c r="AM46" s="283" t="str">
        <f>IF(AL46=0,"",
IF(SUM($AL46:AL46)=1,AN46,
IF($AL$154&gt;SUM($AL46:AL46),_xlfn.CONCAT(", ",AN46),
IF($AL$154=SUM($AL46:AL46),_xlfn.CONCAT(" y ",AN46)))))</f>
        <v/>
      </c>
      <c r="AN46" s="110" t="s">
        <v>5149</v>
      </c>
      <c r="AO46" s="107"/>
      <c r="AP46" s="107"/>
      <c r="AQ46" s="107"/>
      <c r="AR46" s="136"/>
      <c r="AS46" s="136"/>
      <c r="AT46" s="136"/>
      <c r="AU46" s="136"/>
      <c r="AV46" s="136"/>
      <c r="AW46" s="136"/>
    </row>
    <row r="47" spans="1:49" ht="15" customHeight="1">
      <c r="A47" s="22"/>
      <c r="B47" s="11"/>
      <c r="C47" s="48" t="s">
        <v>5045</v>
      </c>
      <c r="D47" s="859" t="str">
        <f>IF(CNGE_2026_M1_Secc1_Sub1!$D54="","",CNGE_2026_M1_Secc1_Sub1!$D54)</f>
        <v/>
      </c>
      <c r="E47" s="723"/>
      <c r="F47" s="723"/>
      <c r="G47" s="723"/>
      <c r="H47" s="723"/>
      <c r="I47" s="723"/>
      <c r="J47" s="723"/>
      <c r="K47" s="723"/>
      <c r="L47" s="724"/>
      <c r="M47" s="857"/>
      <c r="N47" s="856"/>
      <c r="O47" s="856"/>
      <c r="P47" s="856"/>
      <c r="Q47" s="856"/>
      <c r="R47" s="809"/>
      <c r="S47" s="857"/>
      <c r="T47" s="856"/>
      <c r="U47" s="856"/>
      <c r="V47" s="856"/>
      <c r="W47" s="856"/>
      <c r="X47" s="809"/>
      <c r="Y47" s="857"/>
      <c r="Z47" s="856"/>
      <c r="AA47" s="856"/>
      <c r="AB47" s="856"/>
      <c r="AC47" s="856"/>
      <c r="AD47" s="809"/>
      <c r="AG47" s="290">
        <f t="shared" si="2"/>
        <v>0</v>
      </c>
      <c r="AH47" s="293">
        <f t="shared" si="0"/>
        <v>0</v>
      </c>
      <c r="AI47" s="283" t="str">
        <f>IF(AH47=0,"",
IF(SUM($AH$33:AH47)=1,AJ47,
IF($AH$154&gt;SUM($AH$33:AH47),_xlfn.CONCAT(", ",AJ47),
IF($AH$154=SUM($AH$33:AH47),_xlfn.CONCAT(" y ",AJ47)))))</f>
        <v/>
      </c>
      <c r="AJ47" s="52" t="s">
        <v>5151</v>
      </c>
      <c r="AK47" s="370">
        <f t="shared" si="3"/>
        <v>0</v>
      </c>
      <c r="AL47" s="293">
        <f t="shared" si="1"/>
        <v>0</v>
      </c>
      <c r="AM47" s="283" t="str">
        <f>IF(AL47=0,"",
IF(SUM($AL47:AL47)=1,AN47,
IF($AL$154&gt;SUM($AL47:AL47),_xlfn.CONCAT(", ",AN47),
IF($AL$154=SUM($AL47:AL47),_xlfn.CONCAT(" y ",AN47)))))</f>
        <v/>
      </c>
      <c r="AN47" s="110" t="s">
        <v>5151</v>
      </c>
      <c r="AO47" s="107"/>
      <c r="AP47" s="107"/>
      <c r="AQ47" s="107"/>
      <c r="AR47" s="136"/>
      <c r="AS47" s="136"/>
      <c r="AT47" s="136"/>
      <c r="AU47" s="136"/>
      <c r="AV47" s="136"/>
      <c r="AW47" s="136"/>
    </row>
    <row r="48" spans="1:49" ht="15" customHeight="1">
      <c r="A48" s="22"/>
      <c r="B48" s="11"/>
      <c r="C48" s="48" t="s">
        <v>5046</v>
      </c>
      <c r="D48" s="859" t="str">
        <f>IF(CNGE_2026_M1_Secc1_Sub1!$D55="","",CNGE_2026_M1_Secc1_Sub1!$D55)</f>
        <v/>
      </c>
      <c r="E48" s="723"/>
      <c r="F48" s="723"/>
      <c r="G48" s="723"/>
      <c r="H48" s="723"/>
      <c r="I48" s="723"/>
      <c r="J48" s="723"/>
      <c r="K48" s="723"/>
      <c r="L48" s="724"/>
      <c r="M48" s="857"/>
      <c r="N48" s="856"/>
      <c r="O48" s="856"/>
      <c r="P48" s="856"/>
      <c r="Q48" s="856"/>
      <c r="R48" s="809"/>
      <c r="S48" s="857"/>
      <c r="T48" s="856"/>
      <c r="U48" s="856"/>
      <c r="V48" s="856"/>
      <c r="W48" s="856"/>
      <c r="X48" s="809"/>
      <c r="Y48" s="857"/>
      <c r="Z48" s="856"/>
      <c r="AA48" s="856"/>
      <c r="AB48" s="856"/>
      <c r="AC48" s="856"/>
      <c r="AD48" s="809"/>
      <c r="AG48" s="290">
        <f t="shared" si="2"/>
        <v>0</v>
      </c>
      <c r="AH48" s="293">
        <f t="shared" si="0"/>
        <v>0</v>
      </c>
      <c r="AI48" s="283" t="str">
        <f>IF(AH48=0,"",
IF(SUM($AH$33:AH48)=1,AJ48,
IF($AH$154&gt;SUM($AH$33:AH48),_xlfn.CONCAT(", ",AJ48),
IF($AH$154=SUM($AH$33:AH48),_xlfn.CONCAT(" y ",AJ48)))))</f>
        <v/>
      </c>
      <c r="AJ48" s="52" t="s">
        <v>5153</v>
      </c>
      <c r="AK48" s="370">
        <f t="shared" si="3"/>
        <v>0</v>
      </c>
      <c r="AL48" s="293">
        <f t="shared" si="1"/>
        <v>0</v>
      </c>
      <c r="AM48" s="283" t="str">
        <f>IF(AL48=0,"",
IF(SUM($AL48:AL48)=1,AN48,
IF($AL$154&gt;SUM($AL48:AL48),_xlfn.CONCAT(", ",AN48),
IF($AL$154=SUM($AL48:AL48),_xlfn.CONCAT(" y ",AN48)))))</f>
        <v/>
      </c>
      <c r="AN48" s="110" t="s">
        <v>5153</v>
      </c>
      <c r="AO48" s="107"/>
      <c r="AP48" s="107"/>
      <c r="AQ48" s="107"/>
      <c r="AR48" s="136"/>
      <c r="AS48" s="136"/>
      <c r="AT48" s="136"/>
      <c r="AU48" s="136"/>
      <c r="AV48" s="136"/>
      <c r="AW48" s="136"/>
    </row>
    <row r="49" spans="1:49" ht="15" customHeight="1">
      <c r="A49" s="22"/>
      <c r="B49" s="11"/>
      <c r="C49" s="48" t="s">
        <v>5047</v>
      </c>
      <c r="D49" s="859" t="str">
        <f>IF(CNGE_2026_M1_Secc1_Sub1!$D56="","",CNGE_2026_M1_Secc1_Sub1!$D56)</f>
        <v/>
      </c>
      <c r="E49" s="723"/>
      <c r="F49" s="723"/>
      <c r="G49" s="723"/>
      <c r="H49" s="723"/>
      <c r="I49" s="723"/>
      <c r="J49" s="723"/>
      <c r="K49" s="723"/>
      <c r="L49" s="724"/>
      <c r="M49" s="857"/>
      <c r="N49" s="856"/>
      <c r="O49" s="856"/>
      <c r="P49" s="856"/>
      <c r="Q49" s="856"/>
      <c r="R49" s="809"/>
      <c r="S49" s="857"/>
      <c r="T49" s="856"/>
      <c r="U49" s="856"/>
      <c r="V49" s="856"/>
      <c r="W49" s="856"/>
      <c r="X49" s="809"/>
      <c r="Y49" s="857"/>
      <c r="Z49" s="856"/>
      <c r="AA49" s="856"/>
      <c r="AB49" s="856"/>
      <c r="AC49" s="856"/>
      <c r="AD49" s="809"/>
      <c r="AG49" s="290">
        <f t="shared" si="2"/>
        <v>0</v>
      </c>
      <c r="AH49" s="293">
        <f t="shared" si="0"/>
        <v>0</v>
      </c>
      <c r="AI49" s="283" t="str">
        <f>IF(AH49=0,"",
IF(SUM($AH$33:AH49)=1,AJ49,
IF($AH$154&gt;SUM($AH$33:AH49),_xlfn.CONCAT(", ",AJ49),
IF($AH$154=SUM($AH$33:AH49),_xlfn.CONCAT(" y ",AJ49)))))</f>
        <v/>
      </c>
      <c r="AJ49" s="52" t="s">
        <v>5155</v>
      </c>
      <c r="AK49" s="370">
        <f t="shared" si="3"/>
        <v>0</v>
      </c>
      <c r="AL49" s="293">
        <f t="shared" si="1"/>
        <v>0</v>
      </c>
      <c r="AM49" s="283" t="str">
        <f>IF(AL49=0,"",
IF(SUM($AL49:AL49)=1,AN49,
IF($AL$154&gt;SUM($AL49:AL49),_xlfn.CONCAT(", ",AN49),
IF($AL$154=SUM($AL49:AL49),_xlfn.CONCAT(" y ",AN49)))))</f>
        <v/>
      </c>
      <c r="AN49" s="110" t="s">
        <v>5155</v>
      </c>
      <c r="AO49" s="107"/>
      <c r="AP49" s="107"/>
      <c r="AQ49" s="107"/>
      <c r="AR49" s="136"/>
      <c r="AS49" s="136"/>
      <c r="AT49" s="136"/>
      <c r="AU49" s="136"/>
      <c r="AV49" s="136"/>
      <c r="AW49" s="136"/>
    </row>
    <row r="50" spans="1:49" ht="15" customHeight="1">
      <c r="A50" s="22"/>
      <c r="B50" s="11"/>
      <c r="C50" s="48" t="s">
        <v>5048</v>
      </c>
      <c r="D50" s="859" t="str">
        <f>IF(CNGE_2026_M1_Secc1_Sub1!$D57="","",CNGE_2026_M1_Secc1_Sub1!$D57)</f>
        <v/>
      </c>
      <c r="E50" s="723"/>
      <c r="F50" s="723"/>
      <c r="G50" s="723"/>
      <c r="H50" s="723"/>
      <c r="I50" s="723"/>
      <c r="J50" s="723"/>
      <c r="K50" s="723"/>
      <c r="L50" s="724"/>
      <c r="M50" s="857"/>
      <c r="N50" s="856"/>
      <c r="O50" s="856"/>
      <c r="P50" s="856"/>
      <c r="Q50" s="856"/>
      <c r="R50" s="809"/>
      <c r="S50" s="857"/>
      <c r="T50" s="856"/>
      <c r="U50" s="856"/>
      <c r="V50" s="856"/>
      <c r="W50" s="856"/>
      <c r="X50" s="809"/>
      <c r="Y50" s="857"/>
      <c r="Z50" s="856"/>
      <c r="AA50" s="856"/>
      <c r="AB50" s="856"/>
      <c r="AC50" s="856"/>
      <c r="AD50" s="809"/>
      <c r="AG50" s="290">
        <f t="shared" si="2"/>
        <v>0</v>
      </c>
      <c r="AH50" s="293">
        <f t="shared" si="0"/>
        <v>0</v>
      </c>
      <c r="AI50" s="283" t="str">
        <f>IF(AH50=0,"",
IF(SUM($AH$33:AH50)=1,AJ50,
IF($AH$154&gt;SUM($AH$33:AH50),_xlfn.CONCAT(", ",AJ50),
IF($AH$154=SUM($AH$33:AH50),_xlfn.CONCAT(" y ",AJ50)))))</f>
        <v/>
      </c>
      <c r="AJ50" s="52" t="s">
        <v>5157</v>
      </c>
      <c r="AK50" s="370">
        <f t="shared" si="3"/>
        <v>0</v>
      </c>
      <c r="AL50" s="293">
        <f t="shared" si="1"/>
        <v>0</v>
      </c>
      <c r="AM50" s="283" t="str">
        <f>IF(AL50=0,"",
IF(SUM($AL50:AL50)=1,AN50,
IF($AL$154&gt;SUM($AL50:AL50),_xlfn.CONCAT(", ",AN50),
IF($AL$154=SUM($AL50:AL50),_xlfn.CONCAT(" y ",AN50)))))</f>
        <v/>
      </c>
      <c r="AN50" s="110" t="s">
        <v>5157</v>
      </c>
      <c r="AO50" s="107"/>
      <c r="AP50" s="107"/>
      <c r="AQ50" s="107"/>
      <c r="AR50" s="136"/>
      <c r="AS50" s="136"/>
      <c r="AT50" s="136"/>
      <c r="AU50" s="136"/>
      <c r="AV50" s="136"/>
      <c r="AW50" s="136"/>
    </row>
    <row r="51" spans="1:49" ht="15" customHeight="1">
      <c r="A51" s="22"/>
      <c r="B51" s="11"/>
      <c r="C51" s="48" t="s">
        <v>5049</v>
      </c>
      <c r="D51" s="859" t="str">
        <f>IF(CNGE_2026_M1_Secc1_Sub1!$D58="","",CNGE_2026_M1_Secc1_Sub1!$D58)</f>
        <v/>
      </c>
      <c r="E51" s="723"/>
      <c r="F51" s="723"/>
      <c r="G51" s="723"/>
      <c r="H51" s="723"/>
      <c r="I51" s="723"/>
      <c r="J51" s="723"/>
      <c r="K51" s="723"/>
      <c r="L51" s="724"/>
      <c r="M51" s="857"/>
      <c r="N51" s="856"/>
      <c r="O51" s="856"/>
      <c r="P51" s="856"/>
      <c r="Q51" s="856"/>
      <c r="R51" s="809"/>
      <c r="S51" s="857"/>
      <c r="T51" s="856"/>
      <c r="U51" s="856"/>
      <c r="V51" s="856"/>
      <c r="W51" s="856"/>
      <c r="X51" s="809"/>
      <c r="Y51" s="857"/>
      <c r="Z51" s="856"/>
      <c r="AA51" s="856"/>
      <c r="AB51" s="856"/>
      <c r="AC51" s="856"/>
      <c r="AD51" s="809"/>
      <c r="AG51" s="290">
        <f t="shared" si="2"/>
        <v>0</v>
      </c>
      <c r="AH51" s="293">
        <f t="shared" si="0"/>
        <v>0</v>
      </c>
      <c r="AI51" s="283" t="str">
        <f>IF(AH51=0,"",
IF(SUM($AH$33:AH51)=1,AJ51,
IF($AH$154&gt;SUM($AH$33:AH51),_xlfn.CONCAT(", ",AJ51),
IF($AH$154=SUM($AH$33:AH51),_xlfn.CONCAT(" y ",AJ51)))))</f>
        <v/>
      </c>
      <c r="AJ51" s="52" t="s">
        <v>5159</v>
      </c>
      <c r="AK51" s="370">
        <f t="shared" si="3"/>
        <v>0</v>
      </c>
      <c r="AL51" s="293">
        <f t="shared" si="1"/>
        <v>0</v>
      </c>
      <c r="AM51" s="283" t="str">
        <f>IF(AL51=0,"",
IF(SUM($AL51:AL51)=1,AN51,
IF($AL$154&gt;SUM($AL51:AL51),_xlfn.CONCAT(", ",AN51),
IF($AL$154=SUM($AL51:AL51),_xlfn.CONCAT(" y ",AN51)))))</f>
        <v/>
      </c>
      <c r="AN51" s="110" t="s">
        <v>5159</v>
      </c>
      <c r="AO51" s="107"/>
      <c r="AP51" s="107"/>
      <c r="AQ51" s="107"/>
      <c r="AR51" s="136"/>
      <c r="AS51" s="136"/>
      <c r="AT51" s="136"/>
      <c r="AU51" s="136"/>
      <c r="AV51" s="136"/>
      <c r="AW51" s="136"/>
    </row>
    <row r="52" spans="1:49" ht="15" customHeight="1">
      <c r="A52" s="22"/>
      <c r="B52" s="11"/>
      <c r="C52" s="48" t="s">
        <v>5050</v>
      </c>
      <c r="D52" s="859" t="str">
        <f>IF(CNGE_2026_M1_Secc1_Sub1!$D59="","",CNGE_2026_M1_Secc1_Sub1!$D59)</f>
        <v/>
      </c>
      <c r="E52" s="723"/>
      <c r="F52" s="723"/>
      <c r="G52" s="723"/>
      <c r="H52" s="723"/>
      <c r="I52" s="723"/>
      <c r="J52" s="723"/>
      <c r="K52" s="723"/>
      <c r="L52" s="724"/>
      <c r="M52" s="857"/>
      <c r="N52" s="856"/>
      <c r="O52" s="856"/>
      <c r="P52" s="856"/>
      <c r="Q52" s="856"/>
      <c r="R52" s="809"/>
      <c r="S52" s="857"/>
      <c r="T52" s="856"/>
      <c r="U52" s="856"/>
      <c r="V52" s="856"/>
      <c r="W52" s="856"/>
      <c r="X52" s="809"/>
      <c r="Y52" s="857"/>
      <c r="Z52" s="856"/>
      <c r="AA52" s="856"/>
      <c r="AB52" s="856"/>
      <c r="AC52" s="856"/>
      <c r="AD52" s="809"/>
      <c r="AG52" s="290">
        <f t="shared" si="2"/>
        <v>0</v>
      </c>
      <c r="AH52" s="293">
        <f t="shared" si="0"/>
        <v>0</v>
      </c>
      <c r="AI52" s="283" t="str">
        <f>IF(AH52=0,"",
IF(SUM($AH$33:AH52)=1,AJ52,
IF($AH$154&gt;SUM($AH$33:AH52),_xlfn.CONCAT(", ",AJ52),
IF($AH$154=SUM($AH$33:AH52),_xlfn.CONCAT(" y ",AJ52)))))</f>
        <v/>
      </c>
      <c r="AJ52" s="52" t="s">
        <v>5161</v>
      </c>
      <c r="AK52" s="370">
        <f t="shared" si="3"/>
        <v>0</v>
      </c>
      <c r="AL52" s="293">
        <f t="shared" si="1"/>
        <v>0</v>
      </c>
      <c r="AM52" s="283" t="str">
        <f>IF(AL52=0,"",
IF(SUM($AL52:AL52)=1,AN52,
IF($AL$154&gt;SUM($AL52:AL52),_xlfn.CONCAT(", ",AN52),
IF($AL$154=SUM($AL52:AL52),_xlfn.CONCAT(" y ",AN52)))))</f>
        <v/>
      </c>
      <c r="AN52" s="110" t="s">
        <v>5161</v>
      </c>
      <c r="AO52" s="107"/>
      <c r="AP52" s="107"/>
      <c r="AQ52" s="107"/>
      <c r="AR52" s="136"/>
      <c r="AS52" s="136"/>
      <c r="AT52" s="136"/>
      <c r="AU52" s="136"/>
      <c r="AV52" s="136"/>
      <c r="AW52" s="136"/>
    </row>
    <row r="53" spans="1:49" ht="15" customHeight="1">
      <c r="A53" s="22"/>
      <c r="B53" s="11"/>
      <c r="C53" s="48" t="s">
        <v>5051</v>
      </c>
      <c r="D53" s="859" t="str">
        <f>IF(CNGE_2026_M1_Secc1_Sub1!$D60="","",CNGE_2026_M1_Secc1_Sub1!$D60)</f>
        <v/>
      </c>
      <c r="E53" s="723"/>
      <c r="F53" s="723"/>
      <c r="G53" s="723"/>
      <c r="H53" s="723"/>
      <c r="I53" s="723"/>
      <c r="J53" s="723"/>
      <c r="K53" s="723"/>
      <c r="L53" s="724"/>
      <c r="M53" s="857"/>
      <c r="N53" s="856"/>
      <c r="O53" s="856"/>
      <c r="P53" s="856"/>
      <c r="Q53" s="856"/>
      <c r="R53" s="809"/>
      <c r="S53" s="857"/>
      <c r="T53" s="856"/>
      <c r="U53" s="856"/>
      <c r="V53" s="856"/>
      <c r="W53" s="856"/>
      <c r="X53" s="809"/>
      <c r="Y53" s="857"/>
      <c r="Z53" s="856"/>
      <c r="AA53" s="856"/>
      <c r="AB53" s="856"/>
      <c r="AC53" s="856"/>
      <c r="AD53" s="809"/>
      <c r="AG53" s="290">
        <f t="shared" si="2"/>
        <v>0</v>
      </c>
      <c r="AH53" s="293">
        <f t="shared" si="0"/>
        <v>0</v>
      </c>
      <c r="AI53" s="283" t="str">
        <f>IF(AH53=0,"",
IF(SUM($AH$33:AH53)=1,AJ53,
IF($AH$154&gt;SUM($AH$33:AH53),_xlfn.CONCAT(", ",AJ53),
IF($AH$154=SUM($AH$33:AH53),_xlfn.CONCAT(" y ",AJ53)))))</f>
        <v/>
      </c>
      <c r="AJ53" s="52" t="s">
        <v>5163</v>
      </c>
      <c r="AK53" s="370">
        <f t="shared" si="3"/>
        <v>0</v>
      </c>
      <c r="AL53" s="293">
        <f t="shared" si="1"/>
        <v>0</v>
      </c>
      <c r="AM53" s="283" t="str">
        <f>IF(AL53=0,"",
IF(SUM($AL53:AL53)=1,AN53,
IF($AL$154&gt;SUM($AL53:AL53),_xlfn.CONCAT(", ",AN53),
IF($AL$154=SUM($AL53:AL53),_xlfn.CONCAT(" y ",AN53)))))</f>
        <v/>
      </c>
      <c r="AN53" s="110" t="s">
        <v>5163</v>
      </c>
      <c r="AO53" s="107"/>
      <c r="AP53" s="107"/>
      <c r="AQ53" s="107"/>
      <c r="AR53" s="136"/>
      <c r="AS53" s="136"/>
      <c r="AT53" s="136"/>
      <c r="AU53" s="136"/>
      <c r="AV53" s="136"/>
      <c r="AW53" s="136"/>
    </row>
    <row r="54" spans="1:49" ht="15" customHeight="1">
      <c r="A54" s="22"/>
      <c r="B54" s="11"/>
      <c r="C54" s="48" t="s">
        <v>5052</v>
      </c>
      <c r="D54" s="859" t="str">
        <f>IF(CNGE_2026_M1_Secc1_Sub1!$D61="","",CNGE_2026_M1_Secc1_Sub1!$D61)</f>
        <v/>
      </c>
      <c r="E54" s="723"/>
      <c r="F54" s="723"/>
      <c r="G54" s="723"/>
      <c r="H54" s="723"/>
      <c r="I54" s="723"/>
      <c r="J54" s="723"/>
      <c r="K54" s="723"/>
      <c r="L54" s="724"/>
      <c r="M54" s="857"/>
      <c r="N54" s="856"/>
      <c r="O54" s="856"/>
      <c r="P54" s="856"/>
      <c r="Q54" s="856"/>
      <c r="R54" s="809"/>
      <c r="S54" s="857"/>
      <c r="T54" s="856"/>
      <c r="U54" s="856"/>
      <c r="V54" s="856"/>
      <c r="W54" s="856"/>
      <c r="X54" s="809"/>
      <c r="Y54" s="857"/>
      <c r="Z54" s="856"/>
      <c r="AA54" s="856"/>
      <c r="AB54" s="856"/>
      <c r="AC54" s="856"/>
      <c r="AD54" s="809"/>
      <c r="AG54" s="290">
        <f t="shared" si="2"/>
        <v>0</v>
      </c>
      <c r="AH54" s="293">
        <f t="shared" si="0"/>
        <v>0</v>
      </c>
      <c r="AI54" s="283" t="str">
        <f>IF(AH54=0,"",
IF(SUM($AH$33:AH54)=1,AJ54,
IF($AH$154&gt;SUM($AH$33:AH54),_xlfn.CONCAT(", ",AJ54),
IF($AH$154=SUM($AH$33:AH54),_xlfn.CONCAT(" y ",AJ54)))))</f>
        <v/>
      </c>
      <c r="AJ54" s="52" t="s">
        <v>5165</v>
      </c>
      <c r="AK54" s="370">
        <f t="shared" si="3"/>
        <v>0</v>
      </c>
      <c r="AL54" s="293">
        <f t="shared" si="1"/>
        <v>0</v>
      </c>
      <c r="AM54" s="283" t="str">
        <f>IF(AL54=0,"",
IF(SUM($AL54:AL54)=1,AN54,
IF($AL$154&gt;SUM($AL54:AL54),_xlfn.CONCAT(", ",AN54),
IF($AL$154=SUM($AL54:AL54),_xlfn.CONCAT(" y ",AN54)))))</f>
        <v/>
      </c>
      <c r="AN54" s="110" t="s">
        <v>5165</v>
      </c>
      <c r="AO54" s="107"/>
      <c r="AP54" s="107"/>
      <c r="AQ54" s="107"/>
      <c r="AR54" s="136"/>
      <c r="AS54" s="136"/>
      <c r="AT54" s="136"/>
      <c r="AU54" s="136"/>
      <c r="AV54" s="136"/>
      <c r="AW54" s="136"/>
    </row>
    <row r="55" spans="1:49" ht="15" customHeight="1">
      <c r="A55" s="22"/>
      <c r="B55" s="11"/>
      <c r="C55" s="48" t="s">
        <v>5053</v>
      </c>
      <c r="D55" s="859" t="str">
        <f>IF(CNGE_2026_M1_Secc1_Sub1!$D62="","",CNGE_2026_M1_Secc1_Sub1!$D62)</f>
        <v/>
      </c>
      <c r="E55" s="723"/>
      <c r="F55" s="723"/>
      <c r="G55" s="723"/>
      <c r="H55" s="723"/>
      <c r="I55" s="723"/>
      <c r="J55" s="723"/>
      <c r="K55" s="723"/>
      <c r="L55" s="724"/>
      <c r="M55" s="857"/>
      <c r="N55" s="856"/>
      <c r="O55" s="856"/>
      <c r="P55" s="856"/>
      <c r="Q55" s="856"/>
      <c r="R55" s="809"/>
      <c r="S55" s="857"/>
      <c r="T55" s="856"/>
      <c r="U55" s="856"/>
      <c r="V55" s="856"/>
      <c r="W55" s="856"/>
      <c r="X55" s="809"/>
      <c r="Y55" s="857"/>
      <c r="Z55" s="856"/>
      <c r="AA55" s="856"/>
      <c r="AB55" s="856"/>
      <c r="AC55" s="856"/>
      <c r="AD55" s="809"/>
      <c r="AG55" s="290">
        <f t="shared" si="2"/>
        <v>0</v>
      </c>
      <c r="AH55" s="293">
        <f t="shared" si="0"/>
        <v>0</v>
      </c>
      <c r="AI55" s="283" t="str">
        <f>IF(AH55=0,"",
IF(SUM($AH$33:AH55)=1,AJ55,
IF($AH$154&gt;SUM($AH$33:AH55),_xlfn.CONCAT(", ",AJ55),
IF($AH$154=SUM($AH$33:AH55),_xlfn.CONCAT(" y ",AJ55)))))</f>
        <v/>
      </c>
      <c r="AJ55" s="52" t="s">
        <v>5167</v>
      </c>
      <c r="AK55" s="370">
        <f t="shared" si="3"/>
        <v>0</v>
      </c>
      <c r="AL55" s="293">
        <f t="shared" si="1"/>
        <v>0</v>
      </c>
      <c r="AM55" s="283" t="str">
        <f>IF(AL55=0,"",
IF(SUM($AL55:AL55)=1,AN55,
IF($AL$154&gt;SUM($AL55:AL55),_xlfn.CONCAT(", ",AN55),
IF($AL$154=SUM($AL55:AL55),_xlfn.CONCAT(" y ",AN55)))))</f>
        <v/>
      </c>
      <c r="AN55" s="110" t="s">
        <v>5167</v>
      </c>
      <c r="AO55" s="107"/>
      <c r="AP55" s="107"/>
      <c r="AQ55" s="107"/>
      <c r="AR55" s="136"/>
      <c r="AS55" s="136"/>
      <c r="AT55" s="136"/>
      <c r="AU55" s="136"/>
      <c r="AV55" s="136"/>
      <c r="AW55" s="136"/>
    </row>
    <row r="56" spans="1:49" ht="15" customHeight="1">
      <c r="A56" s="22"/>
      <c r="B56" s="11"/>
      <c r="C56" s="48" t="s">
        <v>5054</v>
      </c>
      <c r="D56" s="859" t="str">
        <f>IF(CNGE_2026_M1_Secc1_Sub1!$D63="","",CNGE_2026_M1_Secc1_Sub1!$D63)</f>
        <v/>
      </c>
      <c r="E56" s="723"/>
      <c r="F56" s="723"/>
      <c r="G56" s="723"/>
      <c r="H56" s="723"/>
      <c r="I56" s="723"/>
      <c r="J56" s="723"/>
      <c r="K56" s="723"/>
      <c r="L56" s="724"/>
      <c r="M56" s="857"/>
      <c r="N56" s="856"/>
      <c r="O56" s="856"/>
      <c r="P56" s="856"/>
      <c r="Q56" s="856"/>
      <c r="R56" s="809"/>
      <c r="S56" s="857"/>
      <c r="T56" s="856"/>
      <c r="U56" s="856"/>
      <c r="V56" s="856"/>
      <c r="W56" s="856"/>
      <c r="X56" s="809"/>
      <c r="Y56" s="857"/>
      <c r="Z56" s="856"/>
      <c r="AA56" s="856"/>
      <c r="AB56" s="856"/>
      <c r="AC56" s="856"/>
      <c r="AD56" s="809"/>
      <c r="AG56" s="290">
        <f t="shared" si="2"/>
        <v>0</v>
      </c>
      <c r="AH56" s="293">
        <f t="shared" si="0"/>
        <v>0</v>
      </c>
      <c r="AI56" s="283" t="str">
        <f>IF(AH56=0,"",
IF(SUM($AH$33:AH56)=1,AJ56,
IF($AH$154&gt;SUM($AH$33:AH56),_xlfn.CONCAT(", ",AJ56),
IF($AH$154=SUM($AH$33:AH56),_xlfn.CONCAT(" y ",AJ56)))))</f>
        <v/>
      </c>
      <c r="AJ56" s="52" t="s">
        <v>5169</v>
      </c>
      <c r="AK56" s="370">
        <f t="shared" si="3"/>
        <v>0</v>
      </c>
      <c r="AL56" s="293">
        <f t="shared" si="1"/>
        <v>0</v>
      </c>
      <c r="AM56" s="283" t="str">
        <f>IF(AL56=0,"",
IF(SUM($AL56:AL56)=1,AN56,
IF($AL$154&gt;SUM($AL56:AL56),_xlfn.CONCAT(", ",AN56),
IF($AL$154=SUM($AL56:AL56),_xlfn.CONCAT(" y ",AN56)))))</f>
        <v/>
      </c>
      <c r="AN56" s="110" t="s">
        <v>5169</v>
      </c>
      <c r="AO56" s="107"/>
      <c r="AP56" s="107"/>
      <c r="AQ56" s="107"/>
      <c r="AR56" s="136"/>
      <c r="AS56" s="136"/>
      <c r="AT56" s="136"/>
      <c r="AU56" s="136"/>
      <c r="AV56" s="136"/>
      <c r="AW56" s="136"/>
    </row>
    <row r="57" spans="1:49" ht="15" customHeight="1">
      <c r="A57" s="22"/>
      <c r="B57" s="11"/>
      <c r="C57" s="48" t="s">
        <v>5055</v>
      </c>
      <c r="D57" s="859" t="str">
        <f>IF(CNGE_2026_M1_Secc1_Sub1!$D64="","",CNGE_2026_M1_Secc1_Sub1!$D64)</f>
        <v/>
      </c>
      <c r="E57" s="723"/>
      <c r="F57" s="723"/>
      <c r="G57" s="723"/>
      <c r="H57" s="723"/>
      <c r="I57" s="723"/>
      <c r="J57" s="723"/>
      <c r="K57" s="723"/>
      <c r="L57" s="724"/>
      <c r="M57" s="857"/>
      <c r="N57" s="856"/>
      <c r="O57" s="856"/>
      <c r="P57" s="856"/>
      <c r="Q57" s="856"/>
      <c r="R57" s="809"/>
      <c r="S57" s="857"/>
      <c r="T57" s="856"/>
      <c r="U57" s="856"/>
      <c r="V57" s="856"/>
      <c r="W57" s="856"/>
      <c r="X57" s="809"/>
      <c r="Y57" s="857"/>
      <c r="Z57" s="856"/>
      <c r="AA57" s="856"/>
      <c r="AB57" s="856"/>
      <c r="AC57" s="856"/>
      <c r="AD57" s="809"/>
      <c r="AG57" s="290">
        <f t="shared" si="2"/>
        <v>0</v>
      </c>
      <c r="AH57" s="293">
        <f t="shared" si="0"/>
        <v>0</v>
      </c>
      <c r="AI57" s="283" t="str">
        <f>IF(AH57=0,"",
IF(SUM($AH$33:AH57)=1,AJ57,
IF($AH$154&gt;SUM($AH$33:AH57),_xlfn.CONCAT(", ",AJ57),
IF($AH$154=SUM($AH$33:AH57),_xlfn.CONCAT(" y ",AJ57)))))</f>
        <v/>
      </c>
      <c r="AJ57" s="52" t="s">
        <v>5171</v>
      </c>
      <c r="AK57" s="370">
        <f t="shared" si="3"/>
        <v>0</v>
      </c>
      <c r="AL57" s="293">
        <f t="shared" si="1"/>
        <v>0</v>
      </c>
      <c r="AM57" s="283" t="str">
        <f>IF(AL57=0,"",
IF(SUM($AL57:AL57)=1,AN57,
IF($AL$154&gt;SUM($AL57:AL57),_xlfn.CONCAT(", ",AN57),
IF($AL$154=SUM($AL57:AL57),_xlfn.CONCAT(" y ",AN57)))))</f>
        <v/>
      </c>
      <c r="AN57" s="110" t="s">
        <v>5171</v>
      </c>
      <c r="AO57" s="107"/>
      <c r="AP57" s="107"/>
      <c r="AQ57" s="107"/>
      <c r="AR57" s="136"/>
      <c r="AS57" s="136"/>
      <c r="AT57" s="136"/>
      <c r="AU57" s="136"/>
      <c r="AV57" s="136"/>
      <c r="AW57" s="136"/>
    </row>
    <row r="58" spans="1:49" ht="15" customHeight="1">
      <c r="A58" s="22"/>
      <c r="B58" s="11"/>
      <c r="C58" s="48" t="s">
        <v>5056</v>
      </c>
      <c r="D58" s="859" t="str">
        <f>IF(CNGE_2026_M1_Secc1_Sub1!$D65="","",CNGE_2026_M1_Secc1_Sub1!$D65)</f>
        <v/>
      </c>
      <c r="E58" s="723"/>
      <c r="F58" s="723"/>
      <c r="G58" s="723"/>
      <c r="H58" s="723"/>
      <c r="I58" s="723"/>
      <c r="J58" s="723"/>
      <c r="K58" s="723"/>
      <c r="L58" s="724"/>
      <c r="M58" s="857"/>
      <c r="N58" s="856"/>
      <c r="O58" s="856"/>
      <c r="P58" s="856"/>
      <c r="Q58" s="856"/>
      <c r="R58" s="809"/>
      <c r="S58" s="857"/>
      <c r="T58" s="856"/>
      <c r="U58" s="856"/>
      <c r="V58" s="856"/>
      <c r="W58" s="856"/>
      <c r="X58" s="809"/>
      <c r="Y58" s="857"/>
      <c r="Z58" s="856"/>
      <c r="AA58" s="856"/>
      <c r="AB58" s="856"/>
      <c r="AC58" s="856"/>
      <c r="AD58" s="809"/>
      <c r="AG58" s="290">
        <f t="shared" si="2"/>
        <v>0</v>
      </c>
      <c r="AH58" s="293">
        <f t="shared" si="0"/>
        <v>0</v>
      </c>
      <c r="AI58" s="283" t="str">
        <f>IF(AH58=0,"",
IF(SUM($AH$33:AH58)=1,AJ58,
IF($AH$154&gt;SUM($AH$33:AH58),_xlfn.CONCAT(", ",AJ58),
IF($AH$154=SUM($AH$33:AH58),_xlfn.CONCAT(" y ",AJ58)))))</f>
        <v/>
      </c>
      <c r="AJ58" s="52" t="s">
        <v>5173</v>
      </c>
      <c r="AK58" s="370">
        <f t="shared" si="3"/>
        <v>0</v>
      </c>
      <c r="AL58" s="293">
        <f t="shared" si="1"/>
        <v>0</v>
      </c>
      <c r="AM58" s="283" t="str">
        <f>IF(AL58=0,"",
IF(SUM($AL58:AL58)=1,AN58,
IF($AL$154&gt;SUM($AL58:AL58),_xlfn.CONCAT(", ",AN58),
IF($AL$154=SUM($AL58:AL58),_xlfn.CONCAT(" y ",AN58)))))</f>
        <v/>
      </c>
      <c r="AN58" s="110" t="s">
        <v>5173</v>
      </c>
      <c r="AO58" s="107"/>
      <c r="AP58" s="107"/>
      <c r="AQ58" s="107"/>
      <c r="AR58" s="136"/>
      <c r="AS58" s="136"/>
      <c r="AT58" s="136"/>
      <c r="AU58" s="136"/>
      <c r="AV58" s="136"/>
      <c r="AW58" s="136"/>
    </row>
    <row r="59" spans="1:49" ht="15" customHeight="1">
      <c r="A59" s="22"/>
      <c r="B59" s="11"/>
      <c r="C59" s="48" t="s">
        <v>5057</v>
      </c>
      <c r="D59" s="859" t="str">
        <f>IF(CNGE_2026_M1_Secc1_Sub1!$D66="","",CNGE_2026_M1_Secc1_Sub1!$D66)</f>
        <v/>
      </c>
      <c r="E59" s="723"/>
      <c r="F59" s="723"/>
      <c r="G59" s="723"/>
      <c r="H59" s="723"/>
      <c r="I59" s="723"/>
      <c r="J59" s="723"/>
      <c r="K59" s="723"/>
      <c r="L59" s="724"/>
      <c r="M59" s="857"/>
      <c r="N59" s="856"/>
      <c r="O59" s="856"/>
      <c r="P59" s="856"/>
      <c r="Q59" s="856"/>
      <c r="R59" s="809"/>
      <c r="S59" s="857"/>
      <c r="T59" s="856"/>
      <c r="U59" s="856"/>
      <c r="V59" s="856"/>
      <c r="W59" s="856"/>
      <c r="X59" s="809"/>
      <c r="Y59" s="857"/>
      <c r="Z59" s="856"/>
      <c r="AA59" s="856"/>
      <c r="AB59" s="856"/>
      <c r="AC59" s="856"/>
      <c r="AD59" s="809"/>
      <c r="AG59" s="290">
        <f t="shared" si="2"/>
        <v>0</v>
      </c>
      <c r="AH59" s="293">
        <f t="shared" si="0"/>
        <v>0</v>
      </c>
      <c r="AI59" s="283" t="str">
        <f>IF(AH59=0,"",
IF(SUM($AH$33:AH59)=1,AJ59,
IF($AH$154&gt;SUM($AH$33:AH59),_xlfn.CONCAT(", ",AJ59),
IF($AH$154=SUM($AH$33:AH59),_xlfn.CONCAT(" y ",AJ59)))))</f>
        <v/>
      </c>
      <c r="AJ59" s="52" t="s">
        <v>5175</v>
      </c>
      <c r="AK59" s="370">
        <f t="shared" si="3"/>
        <v>0</v>
      </c>
      <c r="AL59" s="293">
        <f t="shared" si="1"/>
        <v>0</v>
      </c>
      <c r="AM59" s="283" t="str">
        <f>IF(AL59=0,"",
IF(SUM($AL59:AL59)=1,AN59,
IF($AL$154&gt;SUM($AL59:AL59),_xlfn.CONCAT(", ",AN59),
IF($AL$154=SUM($AL59:AL59),_xlfn.CONCAT(" y ",AN59)))))</f>
        <v/>
      </c>
      <c r="AN59" s="110" t="s">
        <v>5175</v>
      </c>
      <c r="AO59" s="107"/>
      <c r="AP59" s="107"/>
      <c r="AQ59" s="107"/>
      <c r="AR59" s="136"/>
      <c r="AS59" s="136"/>
      <c r="AT59" s="136"/>
      <c r="AU59" s="136"/>
      <c r="AV59" s="136"/>
      <c r="AW59" s="136"/>
    </row>
    <row r="60" spans="1:49" ht="15" customHeight="1">
      <c r="A60" s="22"/>
      <c r="B60" s="11"/>
      <c r="C60" s="48" t="s">
        <v>5058</v>
      </c>
      <c r="D60" s="859" t="str">
        <f>IF(CNGE_2026_M1_Secc1_Sub1!$D67="","",CNGE_2026_M1_Secc1_Sub1!$D67)</f>
        <v/>
      </c>
      <c r="E60" s="723"/>
      <c r="F60" s="723"/>
      <c r="G60" s="723"/>
      <c r="H60" s="723"/>
      <c r="I60" s="723"/>
      <c r="J60" s="723"/>
      <c r="K60" s="723"/>
      <c r="L60" s="724"/>
      <c r="M60" s="857"/>
      <c r="N60" s="856"/>
      <c r="O60" s="856"/>
      <c r="P60" s="856"/>
      <c r="Q60" s="856"/>
      <c r="R60" s="809"/>
      <c r="S60" s="857"/>
      <c r="T60" s="856"/>
      <c r="U60" s="856"/>
      <c r="V60" s="856"/>
      <c r="W60" s="856"/>
      <c r="X60" s="809"/>
      <c r="Y60" s="857"/>
      <c r="Z60" s="856"/>
      <c r="AA60" s="856"/>
      <c r="AB60" s="856"/>
      <c r="AC60" s="856"/>
      <c r="AD60" s="809"/>
      <c r="AG60" s="290">
        <f t="shared" si="2"/>
        <v>0</v>
      </c>
      <c r="AH60" s="293">
        <f t="shared" si="0"/>
        <v>0</v>
      </c>
      <c r="AI60" s="283" t="str">
        <f>IF(AH60=0,"",
IF(SUM($AH$33:AH60)=1,AJ60,
IF($AH$154&gt;SUM($AH$33:AH60),_xlfn.CONCAT(", ",AJ60),
IF($AH$154=SUM($AH$33:AH60),_xlfn.CONCAT(" y ",AJ60)))))</f>
        <v/>
      </c>
      <c r="AJ60" s="52" t="s">
        <v>5177</v>
      </c>
      <c r="AK60" s="370">
        <f t="shared" si="3"/>
        <v>0</v>
      </c>
      <c r="AL60" s="293">
        <f t="shared" si="1"/>
        <v>0</v>
      </c>
      <c r="AM60" s="283" t="str">
        <f>IF(AL60=0,"",
IF(SUM($AL60:AL60)=1,AN60,
IF($AL$154&gt;SUM($AL60:AL60),_xlfn.CONCAT(", ",AN60),
IF($AL$154=SUM($AL60:AL60),_xlfn.CONCAT(" y ",AN60)))))</f>
        <v/>
      </c>
      <c r="AN60" s="110" t="s">
        <v>5177</v>
      </c>
      <c r="AO60" s="107"/>
      <c r="AP60" s="107"/>
      <c r="AQ60" s="107"/>
      <c r="AR60" s="136"/>
      <c r="AS60" s="136"/>
      <c r="AT60" s="136"/>
      <c r="AU60" s="136"/>
      <c r="AV60" s="136"/>
      <c r="AW60" s="136"/>
    </row>
    <row r="61" spans="1:49" ht="15" customHeight="1">
      <c r="A61" s="22"/>
      <c r="B61" s="11"/>
      <c r="C61" s="48" t="s">
        <v>5059</v>
      </c>
      <c r="D61" s="859" t="str">
        <f>IF(CNGE_2026_M1_Secc1_Sub1!$D68="","",CNGE_2026_M1_Secc1_Sub1!$D68)</f>
        <v/>
      </c>
      <c r="E61" s="723"/>
      <c r="F61" s="723"/>
      <c r="G61" s="723"/>
      <c r="H61" s="723"/>
      <c r="I61" s="723"/>
      <c r="J61" s="723"/>
      <c r="K61" s="723"/>
      <c r="L61" s="724"/>
      <c r="M61" s="857"/>
      <c r="N61" s="856"/>
      <c r="O61" s="856"/>
      <c r="P61" s="856"/>
      <c r="Q61" s="856"/>
      <c r="R61" s="809"/>
      <c r="S61" s="857"/>
      <c r="T61" s="856"/>
      <c r="U61" s="856"/>
      <c r="V61" s="856"/>
      <c r="W61" s="856"/>
      <c r="X61" s="809"/>
      <c r="Y61" s="857"/>
      <c r="Z61" s="856"/>
      <c r="AA61" s="856"/>
      <c r="AB61" s="856"/>
      <c r="AC61" s="856"/>
      <c r="AD61" s="809"/>
      <c r="AG61" s="290">
        <f t="shared" si="2"/>
        <v>0</v>
      </c>
      <c r="AH61" s="293">
        <f t="shared" si="0"/>
        <v>0</v>
      </c>
      <c r="AI61" s="283" t="str">
        <f>IF(AH61=0,"",
IF(SUM($AH$33:AH61)=1,AJ61,
IF($AH$154&gt;SUM($AH$33:AH61),_xlfn.CONCAT(", ",AJ61),
IF($AH$154=SUM($AH$33:AH61),_xlfn.CONCAT(" y ",AJ61)))))</f>
        <v/>
      </c>
      <c r="AJ61" s="52" t="s">
        <v>5179</v>
      </c>
      <c r="AK61" s="370">
        <f t="shared" si="3"/>
        <v>0</v>
      </c>
      <c r="AL61" s="293">
        <f t="shared" si="1"/>
        <v>0</v>
      </c>
      <c r="AM61" s="283" t="str">
        <f>IF(AL61=0,"",
IF(SUM($AL61:AL61)=1,AN61,
IF($AL$154&gt;SUM($AL61:AL61),_xlfn.CONCAT(", ",AN61),
IF($AL$154=SUM($AL61:AL61),_xlfn.CONCAT(" y ",AN61)))))</f>
        <v/>
      </c>
      <c r="AN61" s="110" t="s">
        <v>5179</v>
      </c>
      <c r="AO61" s="107"/>
      <c r="AP61" s="107"/>
      <c r="AQ61" s="107"/>
      <c r="AR61" s="136"/>
      <c r="AS61" s="136"/>
      <c r="AT61" s="136"/>
      <c r="AU61" s="136"/>
      <c r="AV61" s="136"/>
      <c r="AW61" s="136"/>
    </row>
    <row r="62" spans="1:49" ht="15" customHeight="1">
      <c r="A62" s="22"/>
      <c r="B62" s="11"/>
      <c r="C62" s="48" t="s">
        <v>5060</v>
      </c>
      <c r="D62" s="859" t="str">
        <f>IF(CNGE_2026_M1_Secc1_Sub1!$D69="","",CNGE_2026_M1_Secc1_Sub1!$D69)</f>
        <v/>
      </c>
      <c r="E62" s="723"/>
      <c r="F62" s="723"/>
      <c r="G62" s="723"/>
      <c r="H62" s="723"/>
      <c r="I62" s="723"/>
      <c r="J62" s="723"/>
      <c r="K62" s="723"/>
      <c r="L62" s="724"/>
      <c r="M62" s="857"/>
      <c r="N62" s="856"/>
      <c r="O62" s="856"/>
      <c r="P62" s="856"/>
      <c r="Q62" s="856"/>
      <c r="R62" s="809"/>
      <c r="S62" s="857"/>
      <c r="T62" s="856"/>
      <c r="U62" s="856"/>
      <c r="V62" s="856"/>
      <c r="W62" s="856"/>
      <c r="X62" s="809"/>
      <c r="Y62" s="857"/>
      <c r="Z62" s="856"/>
      <c r="AA62" s="856"/>
      <c r="AB62" s="856"/>
      <c r="AC62" s="856"/>
      <c r="AD62" s="809"/>
      <c r="AG62" s="290">
        <f t="shared" si="2"/>
        <v>0</v>
      </c>
      <c r="AH62" s="293">
        <f t="shared" si="0"/>
        <v>0</v>
      </c>
      <c r="AI62" s="283" t="str">
        <f>IF(AH62=0,"",
IF(SUM($AH$33:AH62)=1,AJ62,
IF($AH$154&gt;SUM($AH$33:AH62),_xlfn.CONCAT(", ",AJ62),
IF($AH$154=SUM($AH$33:AH62),_xlfn.CONCAT(" y ",AJ62)))))</f>
        <v/>
      </c>
      <c r="AJ62" s="52" t="s">
        <v>5181</v>
      </c>
      <c r="AK62" s="370">
        <f t="shared" si="3"/>
        <v>0</v>
      </c>
      <c r="AL62" s="293">
        <f t="shared" si="1"/>
        <v>0</v>
      </c>
      <c r="AM62" s="283" t="str">
        <f>IF(AL62=0,"",
IF(SUM($AL62:AL62)=1,AN62,
IF($AL$154&gt;SUM($AL62:AL62),_xlfn.CONCAT(", ",AN62),
IF($AL$154=SUM($AL62:AL62),_xlfn.CONCAT(" y ",AN62)))))</f>
        <v/>
      </c>
      <c r="AN62" s="110" t="s">
        <v>5181</v>
      </c>
      <c r="AO62" s="107"/>
      <c r="AP62" s="107"/>
      <c r="AQ62" s="107"/>
      <c r="AR62" s="136"/>
      <c r="AS62" s="136"/>
      <c r="AT62" s="136"/>
      <c r="AU62" s="136"/>
      <c r="AV62" s="136"/>
      <c r="AW62" s="136"/>
    </row>
    <row r="63" spans="1:49" ht="15" customHeight="1">
      <c r="A63" s="22"/>
      <c r="B63" s="11"/>
      <c r="C63" s="48" t="s">
        <v>5061</v>
      </c>
      <c r="D63" s="859" t="str">
        <f>IF(CNGE_2026_M1_Secc1_Sub1!$D70="","",CNGE_2026_M1_Secc1_Sub1!$D70)</f>
        <v/>
      </c>
      <c r="E63" s="723"/>
      <c r="F63" s="723"/>
      <c r="G63" s="723"/>
      <c r="H63" s="723"/>
      <c r="I63" s="723"/>
      <c r="J63" s="723"/>
      <c r="K63" s="723"/>
      <c r="L63" s="724"/>
      <c r="M63" s="857"/>
      <c r="N63" s="856"/>
      <c r="O63" s="856"/>
      <c r="P63" s="856"/>
      <c r="Q63" s="856"/>
      <c r="R63" s="809"/>
      <c r="S63" s="857"/>
      <c r="T63" s="856"/>
      <c r="U63" s="856"/>
      <c r="V63" s="856"/>
      <c r="W63" s="856"/>
      <c r="X63" s="809"/>
      <c r="Y63" s="857"/>
      <c r="Z63" s="856"/>
      <c r="AA63" s="856"/>
      <c r="AB63" s="856"/>
      <c r="AC63" s="856"/>
      <c r="AD63" s="809"/>
      <c r="AG63" s="290">
        <f t="shared" si="2"/>
        <v>0</v>
      </c>
      <c r="AH63" s="293">
        <f t="shared" si="0"/>
        <v>0</v>
      </c>
      <c r="AI63" s="283" t="str">
        <f>IF(AH63=0,"",
IF(SUM($AH$33:AH63)=1,AJ63,
IF($AH$154&gt;SUM($AH$33:AH63),_xlfn.CONCAT(", ",AJ63),
IF($AH$154=SUM($AH$33:AH63),_xlfn.CONCAT(" y ",AJ63)))))</f>
        <v/>
      </c>
      <c r="AJ63" s="52" t="s">
        <v>5183</v>
      </c>
      <c r="AK63" s="370">
        <f t="shared" si="3"/>
        <v>0</v>
      </c>
      <c r="AL63" s="293">
        <f t="shared" si="1"/>
        <v>0</v>
      </c>
      <c r="AM63" s="283" t="str">
        <f>IF(AL63=0,"",
IF(SUM($AL63:AL63)=1,AN63,
IF($AL$154&gt;SUM($AL63:AL63),_xlfn.CONCAT(", ",AN63),
IF($AL$154=SUM($AL63:AL63),_xlfn.CONCAT(" y ",AN63)))))</f>
        <v/>
      </c>
      <c r="AN63" s="110" t="s">
        <v>5183</v>
      </c>
      <c r="AO63" s="107"/>
      <c r="AP63" s="107"/>
      <c r="AQ63" s="107"/>
      <c r="AR63" s="136"/>
      <c r="AS63" s="136"/>
      <c r="AT63" s="136"/>
      <c r="AU63" s="136"/>
      <c r="AV63" s="136"/>
      <c r="AW63" s="136"/>
    </row>
    <row r="64" spans="1:49" ht="15" customHeight="1">
      <c r="A64" s="22"/>
      <c r="B64" s="11"/>
      <c r="C64" s="48" t="s">
        <v>5062</v>
      </c>
      <c r="D64" s="859" t="str">
        <f>IF(CNGE_2026_M1_Secc1_Sub1!$D71="","",CNGE_2026_M1_Secc1_Sub1!$D71)</f>
        <v/>
      </c>
      <c r="E64" s="723"/>
      <c r="F64" s="723"/>
      <c r="G64" s="723"/>
      <c r="H64" s="723"/>
      <c r="I64" s="723"/>
      <c r="J64" s="723"/>
      <c r="K64" s="723"/>
      <c r="L64" s="724"/>
      <c r="M64" s="857"/>
      <c r="N64" s="856"/>
      <c r="O64" s="856"/>
      <c r="P64" s="856"/>
      <c r="Q64" s="856"/>
      <c r="R64" s="809"/>
      <c r="S64" s="857"/>
      <c r="T64" s="856"/>
      <c r="U64" s="856"/>
      <c r="V64" s="856"/>
      <c r="W64" s="856"/>
      <c r="X64" s="809"/>
      <c r="Y64" s="857"/>
      <c r="Z64" s="856"/>
      <c r="AA64" s="856"/>
      <c r="AB64" s="856"/>
      <c r="AC64" s="856"/>
      <c r="AD64" s="809"/>
      <c r="AG64" s="290">
        <f t="shared" si="2"/>
        <v>0</v>
      </c>
      <c r="AH64" s="293">
        <f t="shared" si="0"/>
        <v>0</v>
      </c>
      <c r="AI64" s="283" t="str">
        <f>IF(AH64=0,"",
IF(SUM($AH$33:AH64)=1,AJ64,
IF($AH$154&gt;SUM($AH$33:AH64),_xlfn.CONCAT(", ",AJ64),
IF($AH$154=SUM($AH$33:AH64),_xlfn.CONCAT(" y ",AJ64)))))</f>
        <v/>
      </c>
      <c r="AJ64" s="52" t="s">
        <v>5185</v>
      </c>
      <c r="AK64" s="370">
        <f t="shared" si="3"/>
        <v>0</v>
      </c>
      <c r="AL64" s="293">
        <f t="shared" si="1"/>
        <v>0</v>
      </c>
      <c r="AM64" s="283" t="str">
        <f>IF(AL64=0,"",
IF(SUM($AL64:AL64)=1,AN64,
IF($AL$154&gt;SUM($AL64:AL64),_xlfn.CONCAT(", ",AN64),
IF($AL$154=SUM($AL64:AL64),_xlfn.CONCAT(" y ",AN64)))))</f>
        <v/>
      </c>
      <c r="AN64" s="110" t="s">
        <v>5185</v>
      </c>
      <c r="AO64" s="107"/>
      <c r="AP64" s="107"/>
      <c r="AQ64" s="107"/>
      <c r="AR64" s="136"/>
      <c r="AS64" s="136"/>
      <c r="AT64" s="136"/>
      <c r="AU64" s="136"/>
      <c r="AV64" s="136"/>
      <c r="AW64" s="136"/>
    </row>
    <row r="65" spans="1:49" ht="15" customHeight="1">
      <c r="A65" s="22"/>
      <c r="B65" s="11"/>
      <c r="C65" s="48" t="s">
        <v>5063</v>
      </c>
      <c r="D65" s="859" t="str">
        <f>IF(CNGE_2026_M1_Secc1_Sub1!$D72="","",CNGE_2026_M1_Secc1_Sub1!$D72)</f>
        <v/>
      </c>
      <c r="E65" s="723"/>
      <c r="F65" s="723"/>
      <c r="G65" s="723"/>
      <c r="H65" s="723"/>
      <c r="I65" s="723"/>
      <c r="J65" s="723"/>
      <c r="K65" s="723"/>
      <c r="L65" s="724"/>
      <c r="M65" s="857"/>
      <c r="N65" s="856"/>
      <c r="O65" s="856"/>
      <c r="P65" s="856"/>
      <c r="Q65" s="856"/>
      <c r="R65" s="809"/>
      <c r="S65" s="857"/>
      <c r="T65" s="856"/>
      <c r="U65" s="856"/>
      <c r="V65" s="856"/>
      <c r="W65" s="856"/>
      <c r="X65" s="809"/>
      <c r="Y65" s="857"/>
      <c r="Z65" s="856"/>
      <c r="AA65" s="856"/>
      <c r="AB65" s="856"/>
      <c r="AC65" s="856"/>
      <c r="AD65" s="809"/>
      <c r="AG65" s="290">
        <f t="shared" si="2"/>
        <v>0</v>
      </c>
      <c r="AH65" s="293">
        <f t="shared" si="0"/>
        <v>0</v>
      </c>
      <c r="AI65" s="283" t="str">
        <f>IF(AH65=0,"",
IF(SUM($AH$33:AH65)=1,AJ65,
IF($AH$154&gt;SUM($AH$33:AH65),_xlfn.CONCAT(", ",AJ65),
IF($AH$154=SUM($AH$33:AH65),_xlfn.CONCAT(" y ",AJ65)))))</f>
        <v/>
      </c>
      <c r="AJ65" s="52" t="s">
        <v>5186</v>
      </c>
      <c r="AK65" s="370">
        <f t="shared" si="3"/>
        <v>0</v>
      </c>
      <c r="AL65" s="293">
        <f t="shared" si="1"/>
        <v>0</v>
      </c>
      <c r="AM65" s="283" t="str">
        <f>IF(AL65=0,"",
IF(SUM($AL65:AL65)=1,AN65,
IF($AL$154&gt;SUM($AL65:AL65),_xlfn.CONCAT(", ",AN65),
IF($AL$154=SUM($AL65:AL65),_xlfn.CONCAT(" y ",AN65)))))</f>
        <v/>
      </c>
      <c r="AN65" s="110" t="s">
        <v>5186</v>
      </c>
      <c r="AO65" s="107"/>
      <c r="AP65" s="107"/>
      <c r="AQ65" s="107"/>
      <c r="AR65" s="136"/>
      <c r="AS65" s="136"/>
      <c r="AT65" s="136"/>
      <c r="AU65" s="136"/>
      <c r="AV65" s="136"/>
      <c r="AW65" s="136"/>
    </row>
    <row r="66" spans="1:49" ht="15" customHeight="1">
      <c r="A66" s="22"/>
      <c r="B66" s="11"/>
      <c r="C66" s="48" t="s">
        <v>5064</v>
      </c>
      <c r="D66" s="859" t="str">
        <f>IF(CNGE_2026_M1_Secc1_Sub1!$D73="","",CNGE_2026_M1_Secc1_Sub1!$D73)</f>
        <v/>
      </c>
      <c r="E66" s="723"/>
      <c r="F66" s="723"/>
      <c r="G66" s="723"/>
      <c r="H66" s="723"/>
      <c r="I66" s="723"/>
      <c r="J66" s="723"/>
      <c r="K66" s="723"/>
      <c r="L66" s="724"/>
      <c r="M66" s="857"/>
      <c r="N66" s="856"/>
      <c r="O66" s="856"/>
      <c r="P66" s="856"/>
      <c r="Q66" s="856"/>
      <c r="R66" s="809"/>
      <c r="S66" s="857"/>
      <c r="T66" s="856"/>
      <c r="U66" s="856"/>
      <c r="V66" s="856"/>
      <c r="W66" s="856"/>
      <c r="X66" s="809"/>
      <c r="Y66" s="857"/>
      <c r="Z66" s="856"/>
      <c r="AA66" s="856"/>
      <c r="AB66" s="856"/>
      <c r="AC66" s="856"/>
      <c r="AD66" s="809"/>
      <c r="AG66" s="290">
        <f t="shared" si="2"/>
        <v>0</v>
      </c>
      <c r="AH66" s="293">
        <f t="shared" si="0"/>
        <v>0</v>
      </c>
      <c r="AI66" s="283" t="str">
        <f>IF(AH66=0,"",
IF(SUM($AH$33:AH66)=1,AJ66,
IF($AH$154&gt;SUM($AH$33:AH66),_xlfn.CONCAT(", ",AJ66),
IF($AH$154=SUM($AH$33:AH66),_xlfn.CONCAT(" y ",AJ66)))))</f>
        <v/>
      </c>
      <c r="AJ66" s="52" t="s">
        <v>5187</v>
      </c>
      <c r="AK66" s="370">
        <f t="shared" si="3"/>
        <v>0</v>
      </c>
      <c r="AL66" s="293">
        <f t="shared" si="1"/>
        <v>0</v>
      </c>
      <c r="AM66" s="283" t="str">
        <f>IF(AL66=0,"",
IF(SUM($AL66:AL66)=1,AN66,
IF($AL$154&gt;SUM($AL66:AL66),_xlfn.CONCAT(", ",AN66),
IF($AL$154=SUM($AL66:AL66),_xlfn.CONCAT(" y ",AN66)))))</f>
        <v/>
      </c>
      <c r="AN66" s="110" t="s">
        <v>5187</v>
      </c>
      <c r="AO66" s="107"/>
      <c r="AP66" s="107"/>
      <c r="AQ66" s="107"/>
      <c r="AR66" s="136"/>
      <c r="AS66" s="136"/>
      <c r="AT66" s="136"/>
      <c r="AU66" s="136"/>
      <c r="AV66" s="136"/>
      <c r="AW66" s="136"/>
    </row>
    <row r="67" spans="1:49" ht="15" customHeight="1">
      <c r="A67" s="22"/>
      <c r="B67" s="11"/>
      <c r="C67" s="48" t="s">
        <v>5065</v>
      </c>
      <c r="D67" s="859" t="str">
        <f>IF(CNGE_2026_M1_Secc1_Sub1!$D74="","",CNGE_2026_M1_Secc1_Sub1!$D74)</f>
        <v/>
      </c>
      <c r="E67" s="723"/>
      <c r="F67" s="723"/>
      <c r="G67" s="723"/>
      <c r="H67" s="723"/>
      <c r="I67" s="723"/>
      <c r="J67" s="723"/>
      <c r="K67" s="723"/>
      <c r="L67" s="724"/>
      <c r="M67" s="857"/>
      <c r="N67" s="856"/>
      <c r="O67" s="856"/>
      <c r="P67" s="856"/>
      <c r="Q67" s="856"/>
      <c r="R67" s="809"/>
      <c r="S67" s="857"/>
      <c r="T67" s="856"/>
      <c r="U67" s="856"/>
      <c r="V67" s="856"/>
      <c r="W67" s="856"/>
      <c r="X67" s="809"/>
      <c r="Y67" s="857"/>
      <c r="Z67" s="856"/>
      <c r="AA67" s="856"/>
      <c r="AB67" s="856"/>
      <c r="AC67" s="856"/>
      <c r="AD67" s="809"/>
      <c r="AG67" s="290">
        <f t="shared" si="2"/>
        <v>0</v>
      </c>
      <c r="AH67" s="293">
        <f t="shared" si="0"/>
        <v>0</v>
      </c>
      <c r="AI67" s="283" t="str">
        <f>IF(AH67=0,"",
IF(SUM($AH$33:AH67)=1,AJ67,
IF($AH$154&gt;SUM($AH$33:AH67),_xlfn.CONCAT(", ",AJ67),
IF($AH$154=SUM($AH$33:AH67),_xlfn.CONCAT(" y ",AJ67)))))</f>
        <v/>
      </c>
      <c r="AJ67" s="52" t="s">
        <v>5188</v>
      </c>
      <c r="AK67" s="370">
        <f t="shared" si="3"/>
        <v>0</v>
      </c>
      <c r="AL67" s="293">
        <f t="shared" si="1"/>
        <v>0</v>
      </c>
      <c r="AM67" s="283" t="str">
        <f>IF(AL67=0,"",
IF(SUM($AL67:AL67)=1,AN67,
IF($AL$154&gt;SUM($AL67:AL67),_xlfn.CONCAT(", ",AN67),
IF($AL$154=SUM($AL67:AL67),_xlfn.CONCAT(" y ",AN67)))))</f>
        <v/>
      </c>
      <c r="AN67" s="110" t="s">
        <v>5188</v>
      </c>
      <c r="AO67" s="107"/>
      <c r="AP67" s="107"/>
      <c r="AQ67" s="107"/>
      <c r="AR67" s="136"/>
      <c r="AS67" s="136"/>
      <c r="AT67" s="136"/>
      <c r="AU67" s="136"/>
      <c r="AV67" s="136"/>
      <c r="AW67" s="136"/>
    </row>
    <row r="68" spans="1:49" ht="15" customHeight="1">
      <c r="A68" s="22"/>
      <c r="B68" s="11"/>
      <c r="C68" s="48" t="s">
        <v>5066</v>
      </c>
      <c r="D68" s="859" t="str">
        <f>IF(CNGE_2026_M1_Secc1_Sub1!$D75="","",CNGE_2026_M1_Secc1_Sub1!$D75)</f>
        <v/>
      </c>
      <c r="E68" s="723"/>
      <c r="F68" s="723"/>
      <c r="G68" s="723"/>
      <c r="H68" s="723"/>
      <c r="I68" s="723"/>
      <c r="J68" s="723"/>
      <c r="K68" s="723"/>
      <c r="L68" s="724"/>
      <c r="M68" s="857"/>
      <c r="N68" s="856"/>
      <c r="O68" s="856"/>
      <c r="P68" s="856"/>
      <c r="Q68" s="856"/>
      <c r="R68" s="809"/>
      <c r="S68" s="857"/>
      <c r="T68" s="856"/>
      <c r="U68" s="856"/>
      <c r="V68" s="856"/>
      <c r="W68" s="856"/>
      <c r="X68" s="809"/>
      <c r="Y68" s="857"/>
      <c r="Z68" s="856"/>
      <c r="AA68" s="856"/>
      <c r="AB68" s="856"/>
      <c r="AC68" s="856"/>
      <c r="AD68" s="809"/>
      <c r="AG68" s="290">
        <f t="shared" si="2"/>
        <v>0</v>
      </c>
      <c r="AH68" s="293">
        <f t="shared" si="0"/>
        <v>0</v>
      </c>
      <c r="AI68" s="283" t="str">
        <f>IF(AH68=0,"",
IF(SUM($AH$33:AH68)=1,AJ68,
IF($AH$154&gt;SUM($AH$33:AH68),_xlfn.CONCAT(", ",AJ68),
IF($AH$154=SUM($AH$33:AH68),_xlfn.CONCAT(" y ",AJ68)))))</f>
        <v/>
      </c>
      <c r="AJ68" s="52" t="s">
        <v>5189</v>
      </c>
      <c r="AK68" s="370">
        <f t="shared" si="3"/>
        <v>0</v>
      </c>
      <c r="AL68" s="293">
        <f t="shared" si="1"/>
        <v>0</v>
      </c>
      <c r="AM68" s="283" t="str">
        <f>IF(AL68=0,"",
IF(SUM($AL68:AL68)=1,AN68,
IF($AL$154&gt;SUM($AL68:AL68),_xlfn.CONCAT(", ",AN68),
IF($AL$154=SUM($AL68:AL68),_xlfn.CONCAT(" y ",AN68)))))</f>
        <v/>
      </c>
      <c r="AN68" s="110" t="s">
        <v>5189</v>
      </c>
      <c r="AO68" s="107"/>
      <c r="AP68" s="107"/>
      <c r="AQ68" s="107"/>
      <c r="AR68" s="136"/>
      <c r="AS68" s="136"/>
      <c r="AT68" s="136"/>
      <c r="AU68" s="136"/>
      <c r="AV68" s="136"/>
      <c r="AW68" s="136"/>
    </row>
    <row r="69" spans="1:49" ht="15" customHeight="1">
      <c r="A69" s="22"/>
      <c r="B69" s="11"/>
      <c r="C69" s="48" t="s">
        <v>5190</v>
      </c>
      <c r="D69" s="859" t="str">
        <f>IF(CNGE_2026_M1_Secc1_Sub1!$D76="","",CNGE_2026_M1_Secc1_Sub1!$D76)</f>
        <v/>
      </c>
      <c r="E69" s="723"/>
      <c r="F69" s="723"/>
      <c r="G69" s="723"/>
      <c r="H69" s="723"/>
      <c r="I69" s="723"/>
      <c r="J69" s="723"/>
      <c r="K69" s="723"/>
      <c r="L69" s="724"/>
      <c r="M69" s="857"/>
      <c r="N69" s="856"/>
      <c r="O69" s="856"/>
      <c r="P69" s="856"/>
      <c r="Q69" s="856"/>
      <c r="R69" s="809"/>
      <c r="S69" s="857"/>
      <c r="T69" s="856"/>
      <c r="U69" s="856"/>
      <c r="V69" s="856"/>
      <c r="W69" s="856"/>
      <c r="X69" s="809"/>
      <c r="Y69" s="857"/>
      <c r="Z69" s="856"/>
      <c r="AA69" s="856"/>
      <c r="AB69" s="856"/>
      <c r="AC69" s="856"/>
      <c r="AD69" s="809"/>
      <c r="AG69" s="290">
        <f t="shared" si="2"/>
        <v>0</v>
      </c>
      <c r="AH69" s="293">
        <f t="shared" si="0"/>
        <v>0</v>
      </c>
      <c r="AI69" s="283" t="str">
        <f>IF(AH69=0,"",
IF(SUM($AH$33:AH69)=1,AJ69,
IF($AH$154&gt;SUM($AH$33:AH69),_xlfn.CONCAT(", ",AJ69),
IF($AH$154=SUM($AH$33:AH69),_xlfn.CONCAT(" y ",AJ69)))))</f>
        <v/>
      </c>
      <c r="AJ69" s="52" t="s">
        <v>5191</v>
      </c>
      <c r="AK69" s="370">
        <f t="shared" si="3"/>
        <v>0</v>
      </c>
      <c r="AL69" s="293">
        <f t="shared" si="1"/>
        <v>0</v>
      </c>
      <c r="AM69" s="283" t="str">
        <f>IF(AL69=0,"",
IF(SUM($AL69:AL69)=1,AN69,
IF($AL$154&gt;SUM($AL69:AL69),_xlfn.CONCAT(", ",AN69),
IF($AL$154=SUM($AL69:AL69),_xlfn.CONCAT(" y ",AN69)))))</f>
        <v/>
      </c>
      <c r="AN69" s="110" t="s">
        <v>5191</v>
      </c>
      <c r="AO69" s="107"/>
      <c r="AP69" s="107"/>
      <c r="AQ69" s="107"/>
      <c r="AR69" s="136"/>
      <c r="AS69" s="136"/>
      <c r="AT69" s="136"/>
      <c r="AU69" s="136"/>
      <c r="AV69" s="136"/>
      <c r="AW69" s="136"/>
    </row>
    <row r="70" spans="1:49" ht="15" customHeight="1">
      <c r="A70" s="22"/>
      <c r="B70" s="11"/>
      <c r="C70" s="48" t="s">
        <v>5192</v>
      </c>
      <c r="D70" s="859" t="str">
        <f>IF(CNGE_2026_M1_Secc1_Sub1!$D77="","",CNGE_2026_M1_Secc1_Sub1!$D77)</f>
        <v/>
      </c>
      <c r="E70" s="723"/>
      <c r="F70" s="723"/>
      <c r="G70" s="723"/>
      <c r="H70" s="723"/>
      <c r="I70" s="723"/>
      <c r="J70" s="723"/>
      <c r="K70" s="723"/>
      <c r="L70" s="724"/>
      <c r="M70" s="857"/>
      <c r="N70" s="856"/>
      <c r="O70" s="856"/>
      <c r="P70" s="856"/>
      <c r="Q70" s="856"/>
      <c r="R70" s="809"/>
      <c r="S70" s="857"/>
      <c r="T70" s="856"/>
      <c r="U70" s="856"/>
      <c r="V70" s="856"/>
      <c r="W70" s="856"/>
      <c r="X70" s="809"/>
      <c r="Y70" s="857"/>
      <c r="Z70" s="856"/>
      <c r="AA70" s="856"/>
      <c r="AB70" s="856"/>
      <c r="AC70" s="856"/>
      <c r="AD70" s="809"/>
      <c r="AG70" s="290">
        <f t="shared" si="2"/>
        <v>0</v>
      </c>
      <c r="AH70" s="293">
        <f t="shared" si="0"/>
        <v>0</v>
      </c>
      <c r="AI70" s="283" t="str">
        <f>IF(AH70=0,"",
IF(SUM($AH$33:AH70)=1,AJ70,
IF($AH$154&gt;SUM($AH$33:AH70),_xlfn.CONCAT(", ",AJ70),
IF($AH$154=SUM($AH$33:AH70),_xlfn.CONCAT(" y ",AJ70)))))</f>
        <v/>
      </c>
      <c r="AJ70" s="52" t="s">
        <v>5193</v>
      </c>
      <c r="AK70" s="370">
        <f t="shared" si="3"/>
        <v>0</v>
      </c>
      <c r="AL70" s="293">
        <f t="shared" si="1"/>
        <v>0</v>
      </c>
      <c r="AM70" s="283" t="str">
        <f>IF(AL70=0,"",
IF(SUM($AL70:AL70)=1,AN70,
IF($AL$154&gt;SUM($AL70:AL70),_xlfn.CONCAT(", ",AN70),
IF($AL$154=SUM($AL70:AL70),_xlfn.CONCAT(" y ",AN70)))))</f>
        <v/>
      </c>
      <c r="AN70" s="110" t="s">
        <v>5193</v>
      </c>
      <c r="AO70" s="107"/>
      <c r="AP70" s="107"/>
      <c r="AQ70" s="107"/>
      <c r="AR70" s="136"/>
      <c r="AS70" s="136"/>
      <c r="AT70" s="136"/>
      <c r="AU70" s="136"/>
      <c r="AV70" s="136"/>
      <c r="AW70" s="136"/>
    </row>
    <row r="71" spans="1:49" ht="15" customHeight="1">
      <c r="A71" s="22"/>
      <c r="B71" s="11"/>
      <c r="C71" s="49" t="s">
        <v>5194</v>
      </c>
      <c r="D71" s="859" t="str">
        <f>IF(CNGE_2026_M1_Secc1_Sub1!$D78="","",CNGE_2026_M1_Secc1_Sub1!$D78)</f>
        <v/>
      </c>
      <c r="E71" s="723"/>
      <c r="F71" s="723"/>
      <c r="G71" s="723"/>
      <c r="H71" s="723"/>
      <c r="I71" s="723"/>
      <c r="J71" s="723"/>
      <c r="K71" s="723"/>
      <c r="L71" s="724"/>
      <c r="M71" s="857"/>
      <c r="N71" s="856"/>
      <c r="O71" s="856"/>
      <c r="P71" s="856"/>
      <c r="Q71" s="856"/>
      <c r="R71" s="809"/>
      <c r="S71" s="857"/>
      <c r="T71" s="856"/>
      <c r="U71" s="856"/>
      <c r="V71" s="856"/>
      <c r="W71" s="856"/>
      <c r="X71" s="809"/>
      <c r="Y71" s="857"/>
      <c r="Z71" s="856"/>
      <c r="AA71" s="856"/>
      <c r="AB71" s="856"/>
      <c r="AC71" s="856"/>
      <c r="AD71" s="809"/>
      <c r="AG71" s="290">
        <f t="shared" si="2"/>
        <v>0</v>
      </c>
      <c r="AH71" s="293">
        <f t="shared" si="0"/>
        <v>0</v>
      </c>
      <c r="AI71" s="283" t="str">
        <f>IF(AH71=0,"",
IF(SUM($AH$33:AH71)=1,AJ71,
IF($AH$154&gt;SUM($AH$33:AH71),_xlfn.CONCAT(", ",AJ71),
IF($AH$154=SUM($AH$33:AH71),_xlfn.CONCAT(" y ",AJ71)))))</f>
        <v/>
      </c>
      <c r="AJ71" s="52" t="s">
        <v>5195</v>
      </c>
      <c r="AK71" s="370">
        <f t="shared" si="3"/>
        <v>0</v>
      </c>
      <c r="AL71" s="293">
        <f t="shared" si="1"/>
        <v>0</v>
      </c>
      <c r="AM71" s="283" t="str">
        <f>IF(AL71=0,"",
IF(SUM($AL71:AL71)=1,AN71,
IF($AL$154&gt;SUM($AL71:AL71),_xlfn.CONCAT(", ",AN71),
IF($AL$154=SUM($AL71:AL71),_xlfn.CONCAT(" y ",AN71)))))</f>
        <v/>
      </c>
      <c r="AN71" s="110" t="s">
        <v>5195</v>
      </c>
      <c r="AO71" s="107"/>
      <c r="AP71" s="107"/>
      <c r="AQ71" s="107"/>
      <c r="AR71" s="136"/>
      <c r="AS71" s="136"/>
      <c r="AT71" s="136"/>
      <c r="AU71" s="136"/>
      <c r="AV71" s="136"/>
      <c r="AW71" s="136"/>
    </row>
    <row r="72" spans="1:49" ht="15" customHeight="1">
      <c r="A72" s="22"/>
      <c r="B72" s="11"/>
      <c r="C72" s="46" t="s">
        <v>5196</v>
      </c>
      <c r="D72" s="859" t="str">
        <f>IF(CNGE_2026_M1_Secc1_Sub1!$D79="","",CNGE_2026_M1_Secc1_Sub1!$D79)</f>
        <v/>
      </c>
      <c r="E72" s="723"/>
      <c r="F72" s="723"/>
      <c r="G72" s="723"/>
      <c r="H72" s="723"/>
      <c r="I72" s="723"/>
      <c r="J72" s="723"/>
      <c r="K72" s="723"/>
      <c r="L72" s="724"/>
      <c r="M72" s="857"/>
      <c r="N72" s="856"/>
      <c r="O72" s="856"/>
      <c r="P72" s="856"/>
      <c r="Q72" s="856"/>
      <c r="R72" s="809"/>
      <c r="S72" s="857"/>
      <c r="T72" s="856"/>
      <c r="U72" s="856"/>
      <c r="V72" s="856"/>
      <c r="W72" s="856"/>
      <c r="X72" s="809"/>
      <c r="Y72" s="857"/>
      <c r="Z72" s="856"/>
      <c r="AA72" s="856"/>
      <c r="AB72" s="856"/>
      <c r="AC72" s="856"/>
      <c r="AD72" s="809"/>
      <c r="AG72" s="290">
        <f t="shared" si="2"/>
        <v>0</v>
      </c>
      <c r="AH72" s="293">
        <f t="shared" si="0"/>
        <v>0</v>
      </c>
      <c r="AI72" s="283" t="str">
        <f>IF(AH72=0,"",
IF(SUM($AH$33:AH72)=1,AJ72,
IF($AH$154&gt;SUM($AH$33:AH72),_xlfn.CONCAT(", ",AJ72),
IF($AH$154=SUM($AH$33:AH72),_xlfn.CONCAT(" y ",AJ72)))))</f>
        <v/>
      </c>
      <c r="AJ72" s="52" t="s">
        <v>5197</v>
      </c>
      <c r="AK72" s="370">
        <f t="shared" si="3"/>
        <v>0</v>
      </c>
      <c r="AL72" s="293">
        <f t="shared" si="1"/>
        <v>0</v>
      </c>
      <c r="AM72" s="283" t="str">
        <f>IF(AL72=0,"",
IF(SUM($AL72:AL72)=1,AN72,
IF($AL$154&gt;SUM($AL72:AL72),_xlfn.CONCAT(", ",AN72),
IF($AL$154=SUM($AL72:AL72),_xlfn.CONCAT(" y ",AN72)))))</f>
        <v/>
      </c>
      <c r="AN72" s="110" t="s">
        <v>5197</v>
      </c>
      <c r="AO72" s="107"/>
      <c r="AP72" s="107"/>
      <c r="AQ72" s="107"/>
      <c r="AR72" s="136"/>
      <c r="AS72" s="136"/>
      <c r="AT72" s="136"/>
      <c r="AU72" s="136"/>
      <c r="AV72" s="136"/>
      <c r="AW72" s="136"/>
    </row>
    <row r="73" spans="1:49" ht="15" customHeight="1">
      <c r="A73" s="22"/>
      <c r="B73" s="11"/>
      <c r="C73" s="46" t="s">
        <v>5198</v>
      </c>
      <c r="D73" s="859" t="str">
        <f>IF(CNGE_2026_M1_Secc1_Sub1!$D80="","",CNGE_2026_M1_Secc1_Sub1!$D80)</f>
        <v/>
      </c>
      <c r="E73" s="723"/>
      <c r="F73" s="723"/>
      <c r="G73" s="723"/>
      <c r="H73" s="723"/>
      <c r="I73" s="723"/>
      <c r="J73" s="723"/>
      <c r="K73" s="723"/>
      <c r="L73" s="724"/>
      <c r="M73" s="857"/>
      <c r="N73" s="856"/>
      <c r="O73" s="856"/>
      <c r="P73" s="856"/>
      <c r="Q73" s="856"/>
      <c r="R73" s="809"/>
      <c r="S73" s="857"/>
      <c r="T73" s="856"/>
      <c r="U73" s="856"/>
      <c r="V73" s="856"/>
      <c r="W73" s="856"/>
      <c r="X73" s="809"/>
      <c r="Y73" s="857"/>
      <c r="Z73" s="856"/>
      <c r="AA73" s="856"/>
      <c r="AB73" s="856"/>
      <c r="AC73" s="856"/>
      <c r="AD73" s="809"/>
      <c r="AG73" s="290">
        <f t="shared" si="2"/>
        <v>0</v>
      </c>
      <c r="AH73" s="293">
        <f t="shared" si="0"/>
        <v>0</v>
      </c>
      <c r="AI73" s="283" t="str">
        <f>IF(AH73=0,"",
IF(SUM($AH$33:AH73)=1,AJ73,
IF($AH$154&gt;SUM($AH$33:AH73),_xlfn.CONCAT(", ",AJ73),
IF($AH$154=SUM($AH$33:AH73),_xlfn.CONCAT(" y ",AJ73)))))</f>
        <v/>
      </c>
      <c r="AJ73" s="52" t="s">
        <v>5199</v>
      </c>
      <c r="AK73" s="370">
        <f t="shared" si="3"/>
        <v>0</v>
      </c>
      <c r="AL73" s="293">
        <f t="shared" si="1"/>
        <v>0</v>
      </c>
      <c r="AM73" s="283" t="str">
        <f>IF(AL73=0,"",
IF(SUM($AL73:AL73)=1,AN73,
IF($AL$154&gt;SUM($AL73:AL73),_xlfn.CONCAT(", ",AN73),
IF($AL$154=SUM($AL73:AL73),_xlfn.CONCAT(" y ",AN73)))))</f>
        <v/>
      </c>
      <c r="AN73" s="110" t="s">
        <v>5199</v>
      </c>
      <c r="AO73" s="107"/>
      <c r="AP73" s="107"/>
      <c r="AQ73" s="107"/>
      <c r="AR73" s="136"/>
      <c r="AS73" s="136"/>
      <c r="AT73" s="136"/>
      <c r="AU73" s="136"/>
      <c r="AV73" s="136"/>
      <c r="AW73" s="136"/>
    </row>
    <row r="74" spans="1:49" ht="15" customHeight="1">
      <c r="A74" s="22"/>
      <c r="B74" s="11"/>
      <c r="C74" s="47" t="s">
        <v>5200</v>
      </c>
      <c r="D74" s="859" t="str">
        <f>IF(CNGE_2026_M1_Secc1_Sub1!$D81="","",CNGE_2026_M1_Secc1_Sub1!$D81)</f>
        <v/>
      </c>
      <c r="E74" s="723"/>
      <c r="F74" s="723"/>
      <c r="G74" s="723"/>
      <c r="H74" s="723"/>
      <c r="I74" s="723"/>
      <c r="J74" s="723"/>
      <c r="K74" s="723"/>
      <c r="L74" s="724"/>
      <c r="M74" s="857"/>
      <c r="N74" s="856"/>
      <c r="O74" s="856"/>
      <c r="P74" s="856"/>
      <c r="Q74" s="856"/>
      <c r="R74" s="809"/>
      <c r="S74" s="857"/>
      <c r="T74" s="856"/>
      <c r="U74" s="856"/>
      <c r="V74" s="856"/>
      <c r="W74" s="856"/>
      <c r="X74" s="809"/>
      <c r="Y74" s="857"/>
      <c r="Z74" s="856"/>
      <c r="AA74" s="856"/>
      <c r="AB74" s="856"/>
      <c r="AC74" s="856"/>
      <c r="AD74" s="809"/>
      <c r="AG74" s="290">
        <f t="shared" si="2"/>
        <v>0</v>
      </c>
      <c r="AH74" s="293">
        <f t="shared" si="0"/>
        <v>0</v>
      </c>
      <c r="AI74" s="283" t="str">
        <f>IF(AH74=0,"",
IF(SUM($AH$33:AH74)=1,AJ74,
IF($AH$154&gt;SUM($AH$33:AH74),_xlfn.CONCAT(", ",AJ74),
IF($AH$154=SUM($AH$33:AH74),_xlfn.CONCAT(" y ",AJ74)))))</f>
        <v/>
      </c>
      <c r="AJ74" s="52" t="s">
        <v>5201</v>
      </c>
      <c r="AK74" s="370">
        <f t="shared" si="3"/>
        <v>0</v>
      </c>
      <c r="AL74" s="293">
        <f t="shared" si="1"/>
        <v>0</v>
      </c>
      <c r="AM74" s="283" t="str">
        <f>IF(AL74=0,"",
IF(SUM($AL74:AL74)=1,AN74,
IF($AL$154&gt;SUM($AL74:AL74),_xlfn.CONCAT(", ",AN74),
IF($AL$154=SUM($AL74:AL74),_xlfn.CONCAT(" y ",AN74)))))</f>
        <v/>
      </c>
      <c r="AN74" s="110" t="s">
        <v>5201</v>
      </c>
      <c r="AO74" s="107"/>
      <c r="AP74" s="107"/>
      <c r="AQ74" s="107"/>
      <c r="AR74" s="136"/>
      <c r="AS74" s="136"/>
      <c r="AT74" s="136"/>
      <c r="AU74" s="136"/>
      <c r="AV74" s="136"/>
      <c r="AW74" s="136"/>
    </row>
    <row r="75" spans="1:49" ht="15" customHeight="1">
      <c r="A75" s="22"/>
      <c r="B75" s="11"/>
      <c r="C75" s="48" t="s">
        <v>5202</v>
      </c>
      <c r="D75" s="859" t="str">
        <f>IF(CNGE_2026_M1_Secc1_Sub1!$D82="","",CNGE_2026_M1_Secc1_Sub1!$D82)</f>
        <v/>
      </c>
      <c r="E75" s="723"/>
      <c r="F75" s="723"/>
      <c r="G75" s="723"/>
      <c r="H75" s="723"/>
      <c r="I75" s="723"/>
      <c r="J75" s="723"/>
      <c r="K75" s="723"/>
      <c r="L75" s="724"/>
      <c r="M75" s="857"/>
      <c r="N75" s="856"/>
      <c r="O75" s="856"/>
      <c r="P75" s="856"/>
      <c r="Q75" s="856"/>
      <c r="R75" s="809"/>
      <c r="S75" s="857"/>
      <c r="T75" s="856"/>
      <c r="U75" s="856"/>
      <c r="V75" s="856"/>
      <c r="W75" s="856"/>
      <c r="X75" s="809"/>
      <c r="Y75" s="857"/>
      <c r="Z75" s="856"/>
      <c r="AA75" s="856"/>
      <c r="AB75" s="856"/>
      <c r="AC75" s="856"/>
      <c r="AD75" s="809"/>
      <c r="AG75" s="290">
        <f t="shared" si="2"/>
        <v>0</v>
      </c>
      <c r="AH75" s="293">
        <f t="shared" si="0"/>
        <v>0</v>
      </c>
      <c r="AI75" s="283" t="str">
        <f>IF(AH75=0,"",
IF(SUM($AH$33:AH75)=1,AJ75,
IF($AH$154&gt;SUM($AH$33:AH75),_xlfn.CONCAT(", ",AJ75),
IF($AH$154=SUM($AH$33:AH75),_xlfn.CONCAT(" y ",AJ75)))))</f>
        <v/>
      </c>
      <c r="AJ75" s="52" t="s">
        <v>5203</v>
      </c>
      <c r="AK75" s="370">
        <f t="shared" si="3"/>
        <v>0</v>
      </c>
      <c r="AL75" s="293">
        <f t="shared" si="1"/>
        <v>0</v>
      </c>
      <c r="AM75" s="283" t="str">
        <f>IF(AL75=0,"",
IF(SUM($AL75:AL75)=1,AN75,
IF($AL$154&gt;SUM($AL75:AL75),_xlfn.CONCAT(", ",AN75),
IF($AL$154=SUM($AL75:AL75),_xlfn.CONCAT(" y ",AN75)))))</f>
        <v/>
      </c>
      <c r="AN75" s="110" t="s">
        <v>5203</v>
      </c>
      <c r="AO75" s="107"/>
      <c r="AP75" s="107"/>
      <c r="AQ75" s="107"/>
      <c r="AR75" s="136"/>
      <c r="AS75" s="136"/>
      <c r="AT75" s="136"/>
      <c r="AU75" s="136"/>
      <c r="AV75" s="136"/>
      <c r="AW75" s="136"/>
    </row>
    <row r="76" spans="1:49" ht="15" customHeight="1">
      <c r="A76" s="22"/>
      <c r="B76" s="11"/>
      <c r="C76" s="48" t="s">
        <v>5204</v>
      </c>
      <c r="D76" s="859" t="str">
        <f>IF(CNGE_2026_M1_Secc1_Sub1!$D83="","",CNGE_2026_M1_Secc1_Sub1!$D83)</f>
        <v/>
      </c>
      <c r="E76" s="723"/>
      <c r="F76" s="723"/>
      <c r="G76" s="723"/>
      <c r="H76" s="723"/>
      <c r="I76" s="723"/>
      <c r="J76" s="723"/>
      <c r="K76" s="723"/>
      <c r="L76" s="724"/>
      <c r="M76" s="857"/>
      <c r="N76" s="856"/>
      <c r="O76" s="856"/>
      <c r="P76" s="856"/>
      <c r="Q76" s="856"/>
      <c r="R76" s="809"/>
      <c r="S76" s="857"/>
      <c r="T76" s="856"/>
      <c r="U76" s="856"/>
      <c r="V76" s="856"/>
      <c r="W76" s="856"/>
      <c r="X76" s="809"/>
      <c r="Y76" s="857"/>
      <c r="Z76" s="856"/>
      <c r="AA76" s="856"/>
      <c r="AB76" s="856"/>
      <c r="AC76" s="856"/>
      <c r="AD76" s="809"/>
      <c r="AG76" s="290">
        <f t="shared" si="2"/>
        <v>0</v>
      </c>
      <c r="AH76" s="293">
        <f t="shared" si="0"/>
        <v>0</v>
      </c>
      <c r="AI76" s="283" t="str">
        <f>IF(AH76=0,"",
IF(SUM($AH$33:AH76)=1,AJ76,
IF($AH$154&gt;SUM($AH$33:AH76),_xlfn.CONCAT(", ",AJ76),
IF($AH$154=SUM($AH$33:AH76),_xlfn.CONCAT(" y ",AJ76)))))</f>
        <v/>
      </c>
      <c r="AJ76" s="52" t="s">
        <v>5205</v>
      </c>
      <c r="AK76" s="370">
        <f t="shared" si="3"/>
        <v>0</v>
      </c>
      <c r="AL76" s="293">
        <f t="shared" si="1"/>
        <v>0</v>
      </c>
      <c r="AM76" s="283" t="str">
        <f>IF(AL76=0,"",
IF(SUM($AL76:AL76)=1,AN76,
IF($AL$154&gt;SUM($AL76:AL76),_xlfn.CONCAT(", ",AN76),
IF($AL$154=SUM($AL76:AL76),_xlfn.CONCAT(" y ",AN76)))))</f>
        <v/>
      </c>
      <c r="AN76" s="110" t="s">
        <v>5205</v>
      </c>
      <c r="AO76" s="107"/>
      <c r="AP76" s="107"/>
      <c r="AQ76" s="107"/>
      <c r="AR76" s="136"/>
      <c r="AS76" s="136"/>
      <c r="AT76" s="136"/>
      <c r="AU76" s="136"/>
      <c r="AV76" s="136"/>
      <c r="AW76" s="136"/>
    </row>
    <row r="77" spans="1:49" ht="15" customHeight="1">
      <c r="A77" s="22"/>
      <c r="B77" s="11"/>
      <c r="C77" s="48" t="s">
        <v>5206</v>
      </c>
      <c r="D77" s="859" t="str">
        <f>IF(CNGE_2026_M1_Secc1_Sub1!$D84="","",CNGE_2026_M1_Secc1_Sub1!$D84)</f>
        <v/>
      </c>
      <c r="E77" s="723"/>
      <c r="F77" s="723"/>
      <c r="G77" s="723"/>
      <c r="H77" s="723"/>
      <c r="I77" s="723"/>
      <c r="J77" s="723"/>
      <c r="K77" s="723"/>
      <c r="L77" s="724"/>
      <c r="M77" s="857"/>
      <c r="N77" s="856"/>
      <c r="O77" s="856"/>
      <c r="P77" s="856"/>
      <c r="Q77" s="856"/>
      <c r="R77" s="809"/>
      <c r="S77" s="857"/>
      <c r="T77" s="856"/>
      <c r="U77" s="856"/>
      <c r="V77" s="856"/>
      <c r="W77" s="856"/>
      <c r="X77" s="809"/>
      <c r="Y77" s="857"/>
      <c r="Z77" s="856"/>
      <c r="AA77" s="856"/>
      <c r="AB77" s="856"/>
      <c r="AC77" s="856"/>
      <c r="AD77" s="809"/>
      <c r="AG77" s="290">
        <f t="shared" si="2"/>
        <v>0</v>
      </c>
      <c r="AH77" s="293">
        <f t="shared" si="0"/>
        <v>0</v>
      </c>
      <c r="AI77" s="283" t="str">
        <f>IF(AH77=0,"",
IF(SUM($AH$33:AH77)=1,AJ77,
IF($AH$154&gt;SUM($AH$33:AH77),_xlfn.CONCAT(", ",AJ77),
IF($AH$154=SUM($AH$33:AH77),_xlfn.CONCAT(" y ",AJ77)))))</f>
        <v/>
      </c>
      <c r="AJ77" s="52" t="s">
        <v>5207</v>
      </c>
      <c r="AK77" s="370">
        <f t="shared" si="3"/>
        <v>0</v>
      </c>
      <c r="AL77" s="293">
        <f t="shared" si="1"/>
        <v>0</v>
      </c>
      <c r="AM77" s="283" t="str">
        <f>IF(AL77=0,"",
IF(SUM($AL77:AL77)=1,AN77,
IF($AL$154&gt;SUM($AL77:AL77),_xlfn.CONCAT(", ",AN77),
IF($AL$154=SUM($AL77:AL77),_xlfn.CONCAT(" y ",AN77)))))</f>
        <v/>
      </c>
      <c r="AN77" s="110" t="s">
        <v>5207</v>
      </c>
      <c r="AO77" s="107"/>
      <c r="AP77" s="107"/>
      <c r="AQ77" s="107"/>
      <c r="AR77" s="136"/>
      <c r="AS77" s="136"/>
      <c r="AT77" s="136"/>
      <c r="AU77" s="136"/>
      <c r="AV77" s="136"/>
      <c r="AW77" s="136"/>
    </row>
    <row r="78" spans="1:49" ht="15" customHeight="1">
      <c r="A78" s="22"/>
      <c r="B78" s="11"/>
      <c r="C78" s="48" t="s">
        <v>5208</v>
      </c>
      <c r="D78" s="859" t="str">
        <f>IF(CNGE_2026_M1_Secc1_Sub1!$D85="","",CNGE_2026_M1_Secc1_Sub1!$D85)</f>
        <v/>
      </c>
      <c r="E78" s="723"/>
      <c r="F78" s="723"/>
      <c r="G78" s="723"/>
      <c r="H78" s="723"/>
      <c r="I78" s="723"/>
      <c r="J78" s="723"/>
      <c r="K78" s="723"/>
      <c r="L78" s="724"/>
      <c r="M78" s="857"/>
      <c r="N78" s="856"/>
      <c r="O78" s="856"/>
      <c r="P78" s="856"/>
      <c r="Q78" s="856"/>
      <c r="R78" s="809"/>
      <c r="S78" s="857"/>
      <c r="T78" s="856"/>
      <c r="U78" s="856"/>
      <c r="V78" s="856"/>
      <c r="W78" s="856"/>
      <c r="X78" s="809"/>
      <c r="Y78" s="857"/>
      <c r="Z78" s="856"/>
      <c r="AA78" s="856"/>
      <c r="AB78" s="856"/>
      <c r="AC78" s="856"/>
      <c r="AD78" s="809"/>
      <c r="AG78" s="290">
        <f t="shared" si="2"/>
        <v>0</v>
      </c>
      <c r="AH78" s="293">
        <f t="shared" si="0"/>
        <v>0</v>
      </c>
      <c r="AI78" s="283" t="str">
        <f>IF(AH78=0,"",
IF(SUM($AH$33:AH78)=1,AJ78,
IF($AH$154&gt;SUM($AH$33:AH78),_xlfn.CONCAT(", ",AJ78),
IF($AH$154=SUM($AH$33:AH78),_xlfn.CONCAT(" y ",AJ78)))))</f>
        <v/>
      </c>
      <c r="AJ78" s="52" t="s">
        <v>5209</v>
      </c>
      <c r="AK78" s="370">
        <f t="shared" si="3"/>
        <v>0</v>
      </c>
      <c r="AL78" s="293">
        <f t="shared" si="1"/>
        <v>0</v>
      </c>
      <c r="AM78" s="283" t="str">
        <f>IF(AL78=0,"",
IF(SUM($AL78:AL78)=1,AN78,
IF($AL$154&gt;SUM($AL78:AL78),_xlfn.CONCAT(", ",AN78),
IF($AL$154=SUM($AL78:AL78),_xlfn.CONCAT(" y ",AN78)))))</f>
        <v/>
      </c>
      <c r="AN78" s="110" t="s">
        <v>5209</v>
      </c>
      <c r="AO78" s="107"/>
      <c r="AP78" s="107"/>
      <c r="AQ78" s="107"/>
      <c r="AR78" s="136"/>
      <c r="AS78" s="136"/>
      <c r="AT78" s="136"/>
      <c r="AU78" s="136"/>
      <c r="AV78" s="136"/>
      <c r="AW78" s="136"/>
    </row>
    <row r="79" spans="1:49" ht="15" customHeight="1">
      <c r="A79" s="22"/>
      <c r="B79" s="11"/>
      <c r="C79" s="48" t="s">
        <v>5210</v>
      </c>
      <c r="D79" s="859" t="str">
        <f>IF(CNGE_2026_M1_Secc1_Sub1!$D86="","",CNGE_2026_M1_Secc1_Sub1!$D86)</f>
        <v/>
      </c>
      <c r="E79" s="723"/>
      <c r="F79" s="723"/>
      <c r="G79" s="723"/>
      <c r="H79" s="723"/>
      <c r="I79" s="723"/>
      <c r="J79" s="723"/>
      <c r="K79" s="723"/>
      <c r="L79" s="724"/>
      <c r="M79" s="857"/>
      <c r="N79" s="856"/>
      <c r="O79" s="856"/>
      <c r="P79" s="856"/>
      <c r="Q79" s="856"/>
      <c r="R79" s="809"/>
      <c r="S79" s="857"/>
      <c r="T79" s="856"/>
      <c r="U79" s="856"/>
      <c r="V79" s="856"/>
      <c r="W79" s="856"/>
      <c r="X79" s="809"/>
      <c r="Y79" s="857"/>
      <c r="Z79" s="856"/>
      <c r="AA79" s="856"/>
      <c r="AB79" s="856"/>
      <c r="AC79" s="856"/>
      <c r="AD79" s="809"/>
      <c r="AG79" s="290">
        <f t="shared" si="2"/>
        <v>0</v>
      </c>
      <c r="AH79" s="293">
        <f t="shared" si="0"/>
        <v>0</v>
      </c>
      <c r="AI79" s="283" t="str">
        <f>IF(AH79=0,"",
IF(SUM($AH$33:AH79)=1,AJ79,
IF($AH$154&gt;SUM($AH$33:AH79),_xlfn.CONCAT(", ",AJ79),
IF($AH$154=SUM($AH$33:AH79),_xlfn.CONCAT(" y ",AJ79)))))</f>
        <v/>
      </c>
      <c r="AJ79" s="52" t="s">
        <v>5211</v>
      </c>
      <c r="AK79" s="370">
        <f t="shared" si="3"/>
        <v>0</v>
      </c>
      <c r="AL79" s="293">
        <f t="shared" si="1"/>
        <v>0</v>
      </c>
      <c r="AM79" s="283" t="str">
        <f>IF(AL79=0,"",
IF(SUM($AL79:AL79)=1,AN79,
IF($AL$154&gt;SUM($AL79:AL79),_xlfn.CONCAT(", ",AN79),
IF($AL$154=SUM($AL79:AL79),_xlfn.CONCAT(" y ",AN79)))))</f>
        <v/>
      </c>
      <c r="AN79" s="110" t="s">
        <v>5211</v>
      </c>
      <c r="AO79" s="107"/>
      <c r="AP79" s="107"/>
      <c r="AQ79" s="107"/>
      <c r="AR79" s="136"/>
      <c r="AS79" s="136"/>
      <c r="AT79" s="136"/>
      <c r="AU79" s="136"/>
      <c r="AV79" s="136"/>
      <c r="AW79" s="136"/>
    </row>
    <row r="80" spans="1:49" ht="15" customHeight="1">
      <c r="A80" s="22"/>
      <c r="B80" s="11"/>
      <c r="C80" s="48" t="s">
        <v>5212</v>
      </c>
      <c r="D80" s="859" t="str">
        <f>IF(CNGE_2026_M1_Secc1_Sub1!$D87="","",CNGE_2026_M1_Secc1_Sub1!$D87)</f>
        <v/>
      </c>
      <c r="E80" s="723"/>
      <c r="F80" s="723"/>
      <c r="G80" s="723"/>
      <c r="H80" s="723"/>
      <c r="I80" s="723"/>
      <c r="J80" s="723"/>
      <c r="K80" s="723"/>
      <c r="L80" s="724"/>
      <c r="M80" s="857"/>
      <c r="N80" s="856"/>
      <c r="O80" s="856"/>
      <c r="P80" s="856"/>
      <c r="Q80" s="856"/>
      <c r="R80" s="809"/>
      <c r="S80" s="857"/>
      <c r="T80" s="856"/>
      <c r="U80" s="856"/>
      <c r="V80" s="856"/>
      <c r="W80" s="856"/>
      <c r="X80" s="809"/>
      <c r="Y80" s="857"/>
      <c r="Z80" s="856"/>
      <c r="AA80" s="856"/>
      <c r="AB80" s="856"/>
      <c r="AC80" s="856"/>
      <c r="AD80" s="809"/>
      <c r="AG80" s="290">
        <f t="shared" si="2"/>
        <v>0</v>
      </c>
      <c r="AH80" s="293">
        <f t="shared" si="0"/>
        <v>0</v>
      </c>
      <c r="AI80" s="283" t="str">
        <f>IF(AH80=0,"",
IF(SUM($AH$33:AH80)=1,AJ80,
IF($AH$154&gt;SUM($AH$33:AH80),_xlfn.CONCAT(", ",AJ80),
IF($AH$154=SUM($AH$33:AH80),_xlfn.CONCAT(" y ",AJ80)))))</f>
        <v/>
      </c>
      <c r="AJ80" s="52" t="s">
        <v>5213</v>
      </c>
      <c r="AK80" s="370">
        <f t="shared" si="3"/>
        <v>0</v>
      </c>
      <c r="AL80" s="293">
        <f t="shared" si="1"/>
        <v>0</v>
      </c>
      <c r="AM80" s="283" t="str">
        <f>IF(AL80=0,"",
IF(SUM($AL80:AL80)=1,AN80,
IF($AL$154&gt;SUM($AL80:AL80),_xlfn.CONCAT(", ",AN80),
IF($AL$154=SUM($AL80:AL80),_xlfn.CONCAT(" y ",AN80)))))</f>
        <v/>
      </c>
      <c r="AN80" s="110" t="s">
        <v>5213</v>
      </c>
      <c r="AO80" s="107"/>
      <c r="AP80" s="107"/>
      <c r="AQ80" s="107"/>
      <c r="AR80" s="136"/>
      <c r="AS80" s="136"/>
      <c r="AT80" s="136"/>
      <c r="AU80" s="136"/>
      <c r="AV80" s="136"/>
      <c r="AW80" s="136"/>
    </row>
    <row r="81" spans="1:49" ht="15" customHeight="1">
      <c r="A81" s="22"/>
      <c r="B81" s="11"/>
      <c r="C81" s="48" t="s">
        <v>5214</v>
      </c>
      <c r="D81" s="859" t="str">
        <f>IF(CNGE_2026_M1_Secc1_Sub1!$D88="","",CNGE_2026_M1_Secc1_Sub1!$D88)</f>
        <v/>
      </c>
      <c r="E81" s="723"/>
      <c r="F81" s="723"/>
      <c r="G81" s="723"/>
      <c r="H81" s="723"/>
      <c r="I81" s="723"/>
      <c r="J81" s="723"/>
      <c r="K81" s="723"/>
      <c r="L81" s="724"/>
      <c r="M81" s="857"/>
      <c r="N81" s="856"/>
      <c r="O81" s="856"/>
      <c r="P81" s="856"/>
      <c r="Q81" s="856"/>
      <c r="R81" s="809"/>
      <c r="S81" s="857"/>
      <c r="T81" s="856"/>
      <c r="U81" s="856"/>
      <c r="V81" s="856"/>
      <c r="W81" s="856"/>
      <c r="X81" s="809"/>
      <c r="Y81" s="857"/>
      <c r="Z81" s="856"/>
      <c r="AA81" s="856"/>
      <c r="AB81" s="856"/>
      <c r="AC81" s="856"/>
      <c r="AD81" s="809"/>
      <c r="AG81" s="290">
        <f t="shared" si="2"/>
        <v>0</v>
      </c>
      <c r="AH81" s="293">
        <f t="shared" si="0"/>
        <v>0</v>
      </c>
      <c r="AI81" s="283" t="str">
        <f>IF(AH81=0,"",
IF(SUM($AH$33:AH81)=1,AJ81,
IF($AH$154&gt;SUM($AH$33:AH81),_xlfn.CONCAT(", ",AJ81),
IF($AH$154=SUM($AH$33:AH81),_xlfn.CONCAT(" y ",AJ81)))))</f>
        <v/>
      </c>
      <c r="AJ81" s="52" t="s">
        <v>5215</v>
      </c>
      <c r="AK81" s="370">
        <f t="shared" si="3"/>
        <v>0</v>
      </c>
      <c r="AL81" s="293">
        <f t="shared" si="1"/>
        <v>0</v>
      </c>
      <c r="AM81" s="283" t="str">
        <f>IF(AL81=0,"",
IF(SUM($AL81:AL81)=1,AN81,
IF($AL$154&gt;SUM($AL81:AL81),_xlfn.CONCAT(", ",AN81),
IF($AL$154=SUM($AL81:AL81),_xlfn.CONCAT(" y ",AN81)))))</f>
        <v/>
      </c>
      <c r="AN81" s="110" t="s">
        <v>5215</v>
      </c>
      <c r="AO81" s="107"/>
      <c r="AP81" s="107"/>
      <c r="AQ81" s="107"/>
      <c r="AR81" s="136"/>
      <c r="AS81" s="136"/>
      <c r="AT81" s="136"/>
      <c r="AU81" s="136"/>
      <c r="AV81" s="136"/>
      <c r="AW81" s="136"/>
    </row>
    <row r="82" spans="1:49" ht="15" customHeight="1">
      <c r="A82" s="22"/>
      <c r="B82" s="11"/>
      <c r="C82" s="48" t="s">
        <v>5216</v>
      </c>
      <c r="D82" s="859" t="str">
        <f>IF(CNGE_2026_M1_Secc1_Sub1!$D89="","",CNGE_2026_M1_Secc1_Sub1!$D89)</f>
        <v/>
      </c>
      <c r="E82" s="723"/>
      <c r="F82" s="723"/>
      <c r="G82" s="723"/>
      <c r="H82" s="723"/>
      <c r="I82" s="723"/>
      <c r="J82" s="723"/>
      <c r="K82" s="723"/>
      <c r="L82" s="724"/>
      <c r="M82" s="857"/>
      <c r="N82" s="856"/>
      <c r="O82" s="856"/>
      <c r="P82" s="856"/>
      <c r="Q82" s="856"/>
      <c r="R82" s="809"/>
      <c r="S82" s="857"/>
      <c r="T82" s="856"/>
      <c r="U82" s="856"/>
      <c r="V82" s="856"/>
      <c r="W82" s="856"/>
      <c r="X82" s="809"/>
      <c r="Y82" s="857"/>
      <c r="Z82" s="856"/>
      <c r="AA82" s="856"/>
      <c r="AB82" s="856"/>
      <c r="AC82" s="856"/>
      <c r="AD82" s="809"/>
      <c r="AG82" s="290">
        <f t="shared" si="2"/>
        <v>0</v>
      </c>
      <c r="AH82" s="293">
        <f t="shared" si="0"/>
        <v>0</v>
      </c>
      <c r="AI82" s="283" t="str">
        <f>IF(AH82=0,"",
IF(SUM($AH$33:AH82)=1,AJ82,
IF($AH$154&gt;SUM($AH$33:AH82),_xlfn.CONCAT(", ",AJ82),
IF($AH$154=SUM($AH$33:AH82),_xlfn.CONCAT(" y ",AJ82)))))</f>
        <v/>
      </c>
      <c r="AJ82" s="52" t="s">
        <v>5217</v>
      </c>
      <c r="AK82" s="370">
        <f t="shared" si="3"/>
        <v>0</v>
      </c>
      <c r="AL82" s="293">
        <f t="shared" si="1"/>
        <v>0</v>
      </c>
      <c r="AM82" s="283" t="str">
        <f>IF(AL82=0,"",
IF(SUM($AL82:AL82)=1,AN82,
IF($AL$154&gt;SUM($AL82:AL82),_xlfn.CONCAT(", ",AN82),
IF($AL$154=SUM($AL82:AL82),_xlfn.CONCAT(" y ",AN82)))))</f>
        <v/>
      </c>
      <c r="AN82" s="110" t="s">
        <v>5217</v>
      </c>
      <c r="AO82" s="107"/>
      <c r="AP82" s="107"/>
      <c r="AQ82" s="107"/>
      <c r="AR82" s="136"/>
      <c r="AS82" s="136"/>
      <c r="AT82" s="136"/>
      <c r="AU82" s="136"/>
      <c r="AV82" s="136"/>
      <c r="AW82" s="136"/>
    </row>
    <row r="83" spans="1:49" ht="15" customHeight="1">
      <c r="A83" s="22"/>
      <c r="B83" s="11"/>
      <c r="C83" s="48" t="s">
        <v>5218</v>
      </c>
      <c r="D83" s="859" t="str">
        <f>IF(CNGE_2026_M1_Secc1_Sub1!$D90="","",CNGE_2026_M1_Secc1_Sub1!$D90)</f>
        <v/>
      </c>
      <c r="E83" s="723"/>
      <c r="F83" s="723"/>
      <c r="G83" s="723"/>
      <c r="H83" s="723"/>
      <c r="I83" s="723"/>
      <c r="J83" s="723"/>
      <c r="K83" s="723"/>
      <c r="L83" s="724"/>
      <c r="M83" s="857"/>
      <c r="N83" s="856"/>
      <c r="O83" s="856"/>
      <c r="P83" s="856"/>
      <c r="Q83" s="856"/>
      <c r="R83" s="809"/>
      <c r="S83" s="857"/>
      <c r="T83" s="856"/>
      <c r="U83" s="856"/>
      <c r="V83" s="856"/>
      <c r="W83" s="856"/>
      <c r="X83" s="809"/>
      <c r="Y83" s="857"/>
      <c r="Z83" s="856"/>
      <c r="AA83" s="856"/>
      <c r="AB83" s="856"/>
      <c r="AC83" s="856"/>
      <c r="AD83" s="809"/>
      <c r="AG83" s="290">
        <f t="shared" si="2"/>
        <v>0</v>
      </c>
      <c r="AH83" s="293">
        <f t="shared" si="0"/>
        <v>0</v>
      </c>
      <c r="AI83" s="283" t="str">
        <f>IF(AH83=0,"",
IF(SUM($AH$33:AH83)=1,AJ83,
IF($AH$154&gt;SUM($AH$33:AH83),_xlfn.CONCAT(", ",AJ83),
IF($AH$154=SUM($AH$33:AH83),_xlfn.CONCAT(" y ",AJ83)))))</f>
        <v/>
      </c>
      <c r="AJ83" s="52" t="s">
        <v>5219</v>
      </c>
      <c r="AK83" s="370">
        <f t="shared" si="3"/>
        <v>0</v>
      </c>
      <c r="AL83" s="293">
        <f t="shared" si="1"/>
        <v>0</v>
      </c>
      <c r="AM83" s="283" t="str">
        <f>IF(AL83=0,"",
IF(SUM($AL83:AL83)=1,AN83,
IF($AL$154&gt;SUM($AL83:AL83),_xlfn.CONCAT(", ",AN83),
IF($AL$154=SUM($AL83:AL83),_xlfn.CONCAT(" y ",AN83)))))</f>
        <v/>
      </c>
      <c r="AN83" s="110" t="s">
        <v>5219</v>
      </c>
      <c r="AO83" s="107"/>
      <c r="AP83" s="107"/>
      <c r="AQ83" s="107"/>
      <c r="AR83" s="136"/>
      <c r="AS83" s="136"/>
      <c r="AT83" s="136"/>
      <c r="AU83" s="136"/>
      <c r="AV83" s="136"/>
      <c r="AW83" s="136"/>
    </row>
    <row r="84" spans="1:49" ht="15" customHeight="1">
      <c r="A84" s="22"/>
      <c r="B84" s="11"/>
      <c r="C84" s="48" t="s">
        <v>5220</v>
      </c>
      <c r="D84" s="859" t="str">
        <f>IF(CNGE_2026_M1_Secc1_Sub1!$D91="","",CNGE_2026_M1_Secc1_Sub1!$D91)</f>
        <v/>
      </c>
      <c r="E84" s="723"/>
      <c r="F84" s="723"/>
      <c r="G84" s="723"/>
      <c r="H84" s="723"/>
      <c r="I84" s="723"/>
      <c r="J84" s="723"/>
      <c r="K84" s="723"/>
      <c r="L84" s="724"/>
      <c r="M84" s="857"/>
      <c r="N84" s="856"/>
      <c r="O84" s="856"/>
      <c r="P84" s="856"/>
      <c r="Q84" s="856"/>
      <c r="R84" s="809"/>
      <c r="S84" s="857"/>
      <c r="T84" s="856"/>
      <c r="U84" s="856"/>
      <c r="V84" s="856"/>
      <c r="W84" s="856"/>
      <c r="X84" s="809"/>
      <c r="Y84" s="857"/>
      <c r="Z84" s="856"/>
      <c r="AA84" s="856"/>
      <c r="AB84" s="856"/>
      <c r="AC84" s="856"/>
      <c r="AD84" s="809"/>
      <c r="AG84" s="290">
        <f t="shared" si="2"/>
        <v>0</v>
      </c>
      <c r="AH84" s="293">
        <f t="shared" si="0"/>
        <v>0</v>
      </c>
      <c r="AI84" s="283" t="str">
        <f>IF(AH84=0,"",
IF(SUM($AH$33:AH84)=1,AJ84,
IF($AH$154&gt;SUM($AH$33:AH84),_xlfn.CONCAT(", ",AJ84),
IF($AH$154=SUM($AH$33:AH84),_xlfn.CONCAT(" y ",AJ84)))))</f>
        <v/>
      </c>
      <c r="AJ84" s="52" t="s">
        <v>5221</v>
      </c>
      <c r="AK84" s="370">
        <f t="shared" si="3"/>
        <v>0</v>
      </c>
      <c r="AL84" s="293">
        <f t="shared" si="1"/>
        <v>0</v>
      </c>
      <c r="AM84" s="283" t="str">
        <f>IF(AL84=0,"",
IF(SUM($AL84:AL84)=1,AN84,
IF($AL$154&gt;SUM($AL84:AL84),_xlfn.CONCAT(", ",AN84),
IF($AL$154=SUM($AL84:AL84),_xlfn.CONCAT(" y ",AN84)))))</f>
        <v/>
      </c>
      <c r="AN84" s="110" t="s">
        <v>5221</v>
      </c>
      <c r="AO84" s="107"/>
      <c r="AP84" s="107"/>
      <c r="AQ84" s="107"/>
      <c r="AR84" s="136"/>
      <c r="AS84" s="136"/>
      <c r="AT84" s="136"/>
      <c r="AU84" s="136"/>
      <c r="AV84" s="136"/>
      <c r="AW84" s="136"/>
    </row>
    <row r="85" spans="1:49" ht="15" customHeight="1">
      <c r="A85" s="22"/>
      <c r="B85" s="11"/>
      <c r="C85" s="48" t="s">
        <v>5222</v>
      </c>
      <c r="D85" s="859" t="str">
        <f>IF(CNGE_2026_M1_Secc1_Sub1!$D92="","",CNGE_2026_M1_Secc1_Sub1!$D92)</f>
        <v/>
      </c>
      <c r="E85" s="723"/>
      <c r="F85" s="723"/>
      <c r="G85" s="723"/>
      <c r="H85" s="723"/>
      <c r="I85" s="723"/>
      <c r="J85" s="723"/>
      <c r="K85" s="723"/>
      <c r="L85" s="724"/>
      <c r="M85" s="857"/>
      <c r="N85" s="856"/>
      <c r="O85" s="856"/>
      <c r="P85" s="856"/>
      <c r="Q85" s="856"/>
      <c r="R85" s="809"/>
      <c r="S85" s="857"/>
      <c r="T85" s="856"/>
      <c r="U85" s="856"/>
      <c r="V85" s="856"/>
      <c r="W85" s="856"/>
      <c r="X85" s="809"/>
      <c r="Y85" s="857"/>
      <c r="Z85" s="856"/>
      <c r="AA85" s="856"/>
      <c r="AB85" s="856"/>
      <c r="AC85" s="856"/>
      <c r="AD85" s="809"/>
      <c r="AG85" s="290">
        <f t="shared" si="2"/>
        <v>0</v>
      </c>
      <c r="AH85" s="293">
        <f t="shared" si="0"/>
        <v>0</v>
      </c>
      <c r="AI85" s="283" t="str">
        <f>IF(AH85=0,"",
IF(SUM($AH$33:AH85)=1,AJ85,
IF($AH$154&gt;SUM($AH$33:AH85),_xlfn.CONCAT(", ",AJ85),
IF($AH$154=SUM($AH$33:AH85),_xlfn.CONCAT(" y ",AJ85)))))</f>
        <v/>
      </c>
      <c r="AJ85" s="52" t="s">
        <v>5223</v>
      </c>
      <c r="AK85" s="370">
        <f t="shared" si="3"/>
        <v>0</v>
      </c>
      <c r="AL85" s="293">
        <f t="shared" si="1"/>
        <v>0</v>
      </c>
      <c r="AM85" s="283" t="str">
        <f>IF(AL85=0,"",
IF(SUM($AL85:AL85)=1,AN85,
IF($AL$154&gt;SUM($AL85:AL85),_xlfn.CONCAT(", ",AN85),
IF($AL$154=SUM($AL85:AL85),_xlfn.CONCAT(" y ",AN85)))))</f>
        <v/>
      </c>
      <c r="AN85" s="110" t="s">
        <v>5223</v>
      </c>
      <c r="AO85" s="107"/>
      <c r="AP85" s="107"/>
      <c r="AQ85" s="107"/>
      <c r="AR85" s="136"/>
      <c r="AS85" s="136"/>
      <c r="AT85" s="136"/>
      <c r="AU85" s="136"/>
      <c r="AV85" s="136"/>
      <c r="AW85" s="136"/>
    </row>
    <row r="86" spans="1:49" ht="15" customHeight="1">
      <c r="A86" s="22"/>
      <c r="B86" s="11"/>
      <c r="C86" s="48" t="s">
        <v>5224</v>
      </c>
      <c r="D86" s="859" t="str">
        <f>IF(CNGE_2026_M1_Secc1_Sub1!$D93="","",CNGE_2026_M1_Secc1_Sub1!$D93)</f>
        <v/>
      </c>
      <c r="E86" s="723"/>
      <c r="F86" s="723"/>
      <c r="G86" s="723"/>
      <c r="H86" s="723"/>
      <c r="I86" s="723"/>
      <c r="J86" s="723"/>
      <c r="K86" s="723"/>
      <c r="L86" s="724"/>
      <c r="M86" s="857"/>
      <c r="N86" s="856"/>
      <c r="O86" s="856"/>
      <c r="P86" s="856"/>
      <c r="Q86" s="856"/>
      <c r="R86" s="809"/>
      <c r="S86" s="857"/>
      <c r="T86" s="856"/>
      <c r="U86" s="856"/>
      <c r="V86" s="856"/>
      <c r="W86" s="856"/>
      <c r="X86" s="809"/>
      <c r="Y86" s="857"/>
      <c r="Z86" s="856"/>
      <c r="AA86" s="856"/>
      <c r="AB86" s="856"/>
      <c r="AC86" s="856"/>
      <c r="AD86" s="809"/>
      <c r="AG86" s="290">
        <f t="shared" si="2"/>
        <v>0</v>
      </c>
      <c r="AH86" s="293">
        <f t="shared" si="0"/>
        <v>0</v>
      </c>
      <c r="AI86" s="283" t="str">
        <f>IF(AH86=0,"",
IF(SUM($AH$33:AH86)=1,AJ86,
IF($AH$154&gt;SUM($AH$33:AH86),_xlfn.CONCAT(", ",AJ86),
IF($AH$154=SUM($AH$33:AH86),_xlfn.CONCAT(" y ",AJ86)))))</f>
        <v/>
      </c>
      <c r="AJ86" s="52" t="s">
        <v>5225</v>
      </c>
      <c r="AK86" s="370">
        <f t="shared" si="3"/>
        <v>0</v>
      </c>
      <c r="AL86" s="293">
        <f t="shared" si="1"/>
        <v>0</v>
      </c>
      <c r="AM86" s="283" t="str">
        <f>IF(AL86=0,"",
IF(SUM($AL86:AL86)=1,AN86,
IF($AL$154&gt;SUM($AL86:AL86),_xlfn.CONCAT(", ",AN86),
IF($AL$154=SUM($AL86:AL86),_xlfn.CONCAT(" y ",AN86)))))</f>
        <v/>
      </c>
      <c r="AN86" s="110" t="s">
        <v>5225</v>
      </c>
      <c r="AO86" s="107"/>
      <c r="AP86" s="107"/>
      <c r="AQ86" s="107"/>
      <c r="AR86" s="136"/>
      <c r="AS86" s="136"/>
      <c r="AT86" s="136"/>
      <c r="AU86" s="136"/>
      <c r="AV86" s="136"/>
      <c r="AW86" s="136"/>
    </row>
    <row r="87" spans="1:49" ht="15" customHeight="1">
      <c r="A87" s="22"/>
      <c r="B87" s="11"/>
      <c r="C87" s="48" t="s">
        <v>5226</v>
      </c>
      <c r="D87" s="859" t="str">
        <f>IF(CNGE_2026_M1_Secc1_Sub1!$D94="","",CNGE_2026_M1_Secc1_Sub1!$D94)</f>
        <v/>
      </c>
      <c r="E87" s="723"/>
      <c r="F87" s="723"/>
      <c r="G87" s="723"/>
      <c r="H87" s="723"/>
      <c r="I87" s="723"/>
      <c r="J87" s="723"/>
      <c r="K87" s="723"/>
      <c r="L87" s="724"/>
      <c r="M87" s="857"/>
      <c r="N87" s="856"/>
      <c r="O87" s="856"/>
      <c r="P87" s="856"/>
      <c r="Q87" s="856"/>
      <c r="R87" s="809"/>
      <c r="S87" s="857"/>
      <c r="T87" s="856"/>
      <c r="U87" s="856"/>
      <c r="V87" s="856"/>
      <c r="W87" s="856"/>
      <c r="X87" s="809"/>
      <c r="Y87" s="857"/>
      <c r="Z87" s="856"/>
      <c r="AA87" s="856"/>
      <c r="AB87" s="856"/>
      <c r="AC87" s="856"/>
      <c r="AD87" s="809"/>
      <c r="AG87" s="290">
        <f t="shared" si="2"/>
        <v>0</v>
      </c>
      <c r="AH87" s="293">
        <f t="shared" si="0"/>
        <v>0</v>
      </c>
      <c r="AI87" s="283" t="str">
        <f>IF(AH87=0,"",
IF(SUM($AH$33:AH87)=1,AJ87,
IF($AH$154&gt;SUM($AH$33:AH87),_xlfn.CONCAT(", ",AJ87),
IF($AH$154=SUM($AH$33:AH87),_xlfn.CONCAT(" y ",AJ87)))))</f>
        <v/>
      </c>
      <c r="AJ87" s="52" t="s">
        <v>5227</v>
      </c>
      <c r="AK87" s="370">
        <f t="shared" si="3"/>
        <v>0</v>
      </c>
      <c r="AL87" s="293">
        <f t="shared" si="1"/>
        <v>0</v>
      </c>
      <c r="AM87" s="283" t="str">
        <f>IF(AL87=0,"",
IF(SUM($AL87:AL87)=1,AN87,
IF($AL$154&gt;SUM($AL87:AL87),_xlfn.CONCAT(", ",AN87),
IF($AL$154=SUM($AL87:AL87),_xlfn.CONCAT(" y ",AN87)))))</f>
        <v/>
      </c>
      <c r="AN87" s="110" t="s">
        <v>5227</v>
      </c>
      <c r="AO87" s="107"/>
      <c r="AP87" s="107"/>
      <c r="AQ87" s="107"/>
      <c r="AR87" s="136"/>
      <c r="AS87" s="136"/>
      <c r="AT87" s="136"/>
      <c r="AU87" s="136"/>
      <c r="AV87" s="136"/>
      <c r="AW87" s="136"/>
    </row>
    <row r="88" spans="1:49" ht="15" customHeight="1">
      <c r="A88" s="22"/>
      <c r="B88" s="11"/>
      <c r="C88" s="48" t="s">
        <v>5228</v>
      </c>
      <c r="D88" s="859" t="str">
        <f>IF(CNGE_2026_M1_Secc1_Sub1!$D95="","",CNGE_2026_M1_Secc1_Sub1!$D95)</f>
        <v/>
      </c>
      <c r="E88" s="723"/>
      <c r="F88" s="723"/>
      <c r="G88" s="723"/>
      <c r="H88" s="723"/>
      <c r="I88" s="723"/>
      <c r="J88" s="723"/>
      <c r="K88" s="723"/>
      <c r="L88" s="724"/>
      <c r="M88" s="857"/>
      <c r="N88" s="856"/>
      <c r="O88" s="856"/>
      <c r="P88" s="856"/>
      <c r="Q88" s="856"/>
      <c r="R88" s="809"/>
      <c r="S88" s="857"/>
      <c r="T88" s="856"/>
      <c r="U88" s="856"/>
      <c r="V88" s="856"/>
      <c r="W88" s="856"/>
      <c r="X88" s="809"/>
      <c r="Y88" s="857"/>
      <c r="Z88" s="856"/>
      <c r="AA88" s="856"/>
      <c r="AB88" s="856"/>
      <c r="AC88" s="856"/>
      <c r="AD88" s="809"/>
      <c r="AG88" s="290">
        <f t="shared" si="2"/>
        <v>0</v>
      </c>
      <c r="AH88" s="293">
        <f t="shared" si="0"/>
        <v>0</v>
      </c>
      <c r="AI88" s="283" t="str">
        <f>IF(AH88=0,"",
IF(SUM($AH$33:AH88)=1,AJ88,
IF($AH$154&gt;SUM($AH$33:AH88),_xlfn.CONCAT(", ",AJ88),
IF($AH$154=SUM($AH$33:AH88),_xlfn.CONCAT(" y ",AJ88)))))</f>
        <v/>
      </c>
      <c r="AJ88" s="52" t="s">
        <v>5229</v>
      </c>
      <c r="AK88" s="370">
        <f t="shared" si="3"/>
        <v>0</v>
      </c>
      <c r="AL88" s="293">
        <f t="shared" si="1"/>
        <v>0</v>
      </c>
      <c r="AM88" s="283" t="str">
        <f>IF(AL88=0,"",
IF(SUM($AL88:AL88)=1,AN88,
IF($AL$154&gt;SUM($AL88:AL88),_xlfn.CONCAT(", ",AN88),
IF($AL$154=SUM($AL88:AL88),_xlfn.CONCAT(" y ",AN88)))))</f>
        <v/>
      </c>
      <c r="AN88" s="110" t="s">
        <v>5229</v>
      </c>
      <c r="AO88" s="107"/>
      <c r="AP88" s="107"/>
      <c r="AQ88" s="107"/>
      <c r="AR88" s="136"/>
      <c r="AS88" s="136"/>
      <c r="AT88" s="136"/>
      <c r="AU88" s="136"/>
      <c r="AV88" s="136"/>
      <c r="AW88" s="136"/>
    </row>
    <row r="89" spans="1:49" ht="15" customHeight="1">
      <c r="A89" s="22"/>
      <c r="B89" s="11"/>
      <c r="C89" s="48" t="s">
        <v>5230</v>
      </c>
      <c r="D89" s="859" t="str">
        <f>IF(CNGE_2026_M1_Secc1_Sub1!$D96="","",CNGE_2026_M1_Secc1_Sub1!$D96)</f>
        <v/>
      </c>
      <c r="E89" s="723"/>
      <c r="F89" s="723"/>
      <c r="G89" s="723"/>
      <c r="H89" s="723"/>
      <c r="I89" s="723"/>
      <c r="J89" s="723"/>
      <c r="K89" s="723"/>
      <c r="L89" s="724"/>
      <c r="M89" s="857"/>
      <c r="N89" s="856"/>
      <c r="O89" s="856"/>
      <c r="P89" s="856"/>
      <c r="Q89" s="856"/>
      <c r="R89" s="809"/>
      <c r="S89" s="857"/>
      <c r="T89" s="856"/>
      <c r="U89" s="856"/>
      <c r="V89" s="856"/>
      <c r="W89" s="856"/>
      <c r="X89" s="809"/>
      <c r="Y89" s="857"/>
      <c r="Z89" s="856"/>
      <c r="AA89" s="856"/>
      <c r="AB89" s="856"/>
      <c r="AC89" s="856"/>
      <c r="AD89" s="809"/>
      <c r="AG89" s="290">
        <f t="shared" si="2"/>
        <v>0</v>
      </c>
      <c r="AH89" s="293">
        <f t="shared" si="0"/>
        <v>0</v>
      </c>
      <c r="AI89" s="283" t="str">
        <f>IF(AH89=0,"",
IF(SUM($AH$33:AH89)=1,AJ89,
IF($AH$154&gt;SUM($AH$33:AH89),_xlfn.CONCAT(", ",AJ89),
IF($AH$154=SUM($AH$33:AH89),_xlfn.CONCAT(" y ",AJ89)))))</f>
        <v/>
      </c>
      <c r="AJ89" s="52" t="s">
        <v>5231</v>
      </c>
      <c r="AK89" s="370">
        <f t="shared" si="3"/>
        <v>0</v>
      </c>
      <c r="AL89" s="293">
        <f t="shared" si="1"/>
        <v>0</v>
      </c>
      <c r="AM89" s="283" t="str">
        <f>IF(AL89=0,"",
IF(SUM($AL89:AL89)=1,AN89,
IF($AL$154&gt;SUM($AL89:AL89),_xlfn.CONCAT(", ",AN89),
IF($AL$154=SUM($AL89:AL89),_xlfn.CONCAT(" y ",AN89)))))</f>
        <v/>
      </c>
      <c r="AN89" s="110" t="s">
        <v>5231</v>
      </c>
      <c r="AO89" s="107"/>
      <c r="AP89" s="107"/>
      <c r="AQ89" s="107"/>
      <c r="AR89" s="136"/>
      <c r="AS89" s="136"/>
      <c r="AT89" s="136"/>
      <c r="AU89" s="136"/>
      <c r="AV89" s="136"/>
      <c r="AW89" s="136"/>
    </row>
    <row r="90" spans="1:49" ht="15" customHeight="1">
      <c r="A90" s="22"/>
      <c r="B90" s="11"/>
      <c r="C90" s="48" t="s">
        <v>5232</v>
      </c>
      <c r="D90" s="859" t="str">
        <f>IF(CNGE_2026_M1_Secc1_Sub1!$D97="","",CNGE_2026_M1_Secc1_Sub1!$D97)</f>
        <v/>
      </c>
      <c r="E90" s="723"/>
      <c r="F90" s="723"/>
      <c r="G90" s="723"/>
      <c r="H90" s="723"/>
      <c r="I90" s="723"/>
      <c r="J90" s="723"/>
      <c r="K90" s="723"/>
      <c r="L90" s="724"/>
      <c r="M90" s="857"/>
      <c r="N90" s="856"/>
      <c r="O90" s="856"/>
      <c r="P90" s="856"/>
      <c r="Q90" s="856"/>
      <c r="R90" s="809"/>
      <c r="S90" s="857"/>
      <c r="T90" s="856"/>
      <c r="U90" s="856"/>
      <c r="V90" s="856"/>
      <c r="W90" s="856"/>
      <c r="X90" s="809"/>
      <c r="Y90" s="857"/>
      <c r="Z90" s="856"/>
      <c r="AA90" s="856"/>
      <c r="AB90" s="856"/>
      <c r="AC90" s="856"/>
      <c r="AD90" s="809"/>
      <c r="AG90" s="290">
        <f t="shared" si="2"/>
        <v>0</v>
      </c>
      <c r="AH90" s="293">
        <f t="shared" si="0"/>
        <v>0</v>
      </c>
      <c r="AI90" s="283" t="str">
        <f>IF(AH90=0,"",
IF(SUM($AH$33:AH90)=1,AJ90,
IF($AH$154&gt;SUM($AH$33:AH90),_xlfn.CONCAT(", ",AJ90),
IF($AH$154=SUM($AH$33:AH90),_xlfn.CONCAT(" y ",AJ90)))))</f>
        <v/>
      </c>
      <c r="AJ90" s="52" t="s">
        <v>5233</v>
      </c>
      <c r="AK90" s="370">
        <f t="shared" si="3"/>
        <v>0</v>
      </c>
      <c r="AL90" s="293">
        <f t="shared" si="1"/>
        <v>0</v>
      </c>
      <c r="AM90" s="283" t="str">
        <f>IF(AL90=0,"",
IF(SUM($AL90:AL90)=1,AN90,
IF($AL$154&gt;SUM($AL90:AL90),_xlfn.CONCAT(", ",AN90),
IF($AL$154=SUM($AL90:AL90),_xlfn.CONCAT(" y ",AN90)))))</f>
        <v/>
      </c>
      <c r="AN90" s="110" t="s">
        <v>5233</v>
      </c>
      <c r="AO90" s="107"/>
      <c r="AP90" s="107"/>
      <c r="AQ90" s="107"/>
      <c r="AR90" s="136"/>
      <c r="AS90" s="136"/>
      <c r="AT90" s="136"/>
      <c r="AU90" s="136"/>
      <c r="AV90" s="136"/>
      <c r="AW90" s="136"/>
    </row>
    <row r="91" spans="1:49" ht="15" customHeight="1">
      <c r="A91" s="22"/>
      <c r="B91" s="11"/>
      <c r="C91" s="48" t="s">
        <v>5234</v>
      </c>
      <c r="D91" s="859" t="str">
        <f>IF(CNGE_2026_M1_Secc1_Sub1!$D98="","",CNGE_2026_M1_Secc1_Sub1!$D98)</f>
        <v/>
      </c>
      <c r="E91" s="723"/>
      <c r="F91" s="723"/>
      <c r="G91" s="723"/>
      <c r="H91" s="723"/>
      <c r="I91" s="723"/>
      <c r="J91" s="723"/>
      <c r="K91" s="723"/>
      <c r="L91" s="724"/>
      <c r="M91" s="857"/>
      <c r="N91" s="856"/>
      <c r="O91" s="856"/>
      <c r="P91" s="856"/>
      <c r="Q91" s="856"/>
      <c r="R91" s="809"/>
      <c r="S91" s="857"/>
      <c r="T91" s="856"/>
      <c r="U91" s="856"/>
      <c r="V91" s="856"/>
      <c r="W91" s="856"/>
      <c r="X91" s="809"/>
      <c r="Y91" s="857"/>
      <c r="Z91" s="856"/>
      <c r="AA91" s="856"/>
      <c r="AB91" s="856"/>
      <c r="AC91" s="856"/>
      <c r="AD91" s="809"/>
      <c r="AG91" s="290">
        <f t="shared" si="2"/>
        <v>0</v>
      </c>
      <c r="AH91" s="293">
        <f t="shared" si="0"/>
        <v>0</v>
      </c>
      <c r="AI91" s="283" t="str">
        <f>IF(AH91=0,"",
IF(SUM($AH$33:AH91)=1,AJ91,
IF($AH$154&gt;SUM($AH$33:AH91),_xlfn.CONCAT(", ",AJ91),
IF($AH$154=SUM($AH$33:AH91),_xlfn.CONCAT(" y ",AJ91)))))</f>
        <v/>
      </c>
      <c r="AJ91" s="52" t="s">
        <v>5235</v>
      </c>
      <c r="AK91" s="370">
        <f t="shared" si="3"/>
        <v>0</v>
      </c>
      <c r="AL91" s="293">
        <f t="shared" si="1"/>
        <v>0</v>
      </c>
      <c r="AM91" s="283" t="str">
        <f>IF(AL91=0,"",
IF(SUM($AL91:AL91)=1,AN91,
IF($AL$154&gt;SUM($AL91:AL91),_xlfn.CONCAT(", ",AN91),
IF($AL$154=SUM($AL91:AL91),_xlfn.CONCAT(" y ",AN91)))))</f>
        <v/>
      </c>
      <c r="AN91" s="110" t="s">
        <v>5235</v>
      </c>
      <c r="AO91" s="107"/>
      <c r="AP91" s="107"/>
      <c r="AQ91" s="107"/>
      <c r="AR91" s="136"/>
      <c r="AS91" s="136"/>
      <c r="AT91" s="136"/>
      <c r="AU91" s="136"/>
      <c r="AV91" s="136"/>
      <c r="AW91" s="136"/>
    </row>
    <row r="92" spans="1:49" ht="15" customHeight="1">
      <c r="A92" s="22"/>
      <c r="B92" s="11"/>
      <c r="C92" s="48" t="s">
        <v>5236</v>
      </c>
      <c r="D92" s="859" t="str">
        <f>IF(CNGE_2026_M1_Secc1_Sub1!$D99="","",CNGE_2026_M1_Secc1_Sub1!$D99)</f>
        <v/>
      </c>
      <c r="E92" s="723"/>
      <c r="F92" s="723"/>
      <c r="G92" s="723"/>
      <c r="H92" s="723"/>
      <c r="I92" s="723"/>
      <c r="J92" s="723"/>
      <c r="K92" s="723"/>
      <c r="L92" s="724"/>
      <c r="M92" s="857"/>
      <c r="N92" s="856"/>
      <c r="O92" s="856"/>
      <c r="P92" s="856"/>
      <c r="Q92" s="856"/>
      <c r="R92" s="809"/>
      <c r="S92" s="857"/>
      <c r="T92" s="856"/>
      <c r="U92" s="856"/>
      <c r="V92" s="856"/>
      <c r="W92" s="856"/>
      <c r="X92" s="809"/>
      <c r="Y92" s="857"/>
      <c r="Z92" s="856"/>
      <c r="AA92" s="856"/>
      <c r="AB92" s="856"/>
      <c r="AC92" s="856"/>
      <c r="AD92" s="809"/>
      <c r="AG92" s="290">
        <f t="shared" si="2"/>
        <v>0</v>
      </c>
      <c r="AH92" s="293">
        <f t="shared" si="0"/>
        <v>0</v>
      </c>
      <c r="AI92" s="283" t="str">
        <f>IF(AH92=0,"",
IF(SUM($AH$33:AH92)=1,AJ92,
IF($AH$154&gt;SUM($AH$33:AH92),_xlfn.CONCAT(", ",AJ92),
IF($AH$154=SUM($AH$33:AH92),_xlfn.CONCAT(" y ",AJ92)))))</f>
        <v/>
      </c>
      <c r="AJ92" s="52" t="s">
        <v>5237</v>
      </c>
      <c r="AK92" s="370">
        <f t="shared" si="3"/>
        <v>0</v>
      </c>
      <c r="AL92" s="293">
        <f t="shared" si="1"/>
        <v>0</v>
      </c>
      <c r="AM92" s="283" t="str">
        <f>IF(AL92=0,"",
IF(SUM($AL92:AL92)=1,AN92,
IF($AL$154&gt;SUM($AL92:AL92),_xlfn.CONCAT(", ",AN92),
IF($AL$154=SUM($AL92:AL92),_xlfn.CONCAT(" y ",AN92)))))</f>
        <v/>
      </c>
      <c r="AN92" s="110" t="s">
        <v>5237</v>
      </c>
      <c r="AO92" s="107"/>
      <c r="AP92" s="107"/>
      <c r="AQ92" s="107"/>
      <c r="AR92" s="136"/>
      <c r="AS92" s="136"/>
      <c r="AT92" s="136"/>
      <c r="AU92" s="136"/>
      <c r="AV92" s="136"/>
      <c r="AW92" s="136"/>
    </row>
    <row r="93" spans="1:49" ht="15" customHeight="1">
      <c r="A93" s="22"/>
      <c r="B93" s="11"/>
      <c r="C93" s="48" t="s">
        <v>5238</v>
      </c>
      <c r="D93" s="859" t="str">
        <f>IF(CNGE_2026_M1_Secc1_Sub1!$D100="","",CNGE_2026_M1_Secc1_Sub1!$D100)</f>
        <v/>
      </c>
      <c r="E93" s="723"/>
      <c r="F93" s="723"/>
      <c r="G93" s="723"/>
      <c r="H93" s="723"/>
      <c r="I93" s="723"/>
      <c r="J93" s="723"/>
      <c r="K93" s="723"/>
      <c r="L93" s="724"/>
      <c r="M93" s="857"/>
      <c r="N93" s="856"/>
      <c r="O93" s="856"/>
      <c r="P93" s="856"/>
      <c r="Q93" s="856"/>
      <c r="R93" s="809"/>
      <c r="S93" s="857"/>
      <c r="T93" s="856"/>
      <c r="U93" s="856"/>
      <c r="V93" s="856"/>
      <c r="W93" s="856"/>
      <c r="X93" s="809"/>
      <c r="Y93" s="857"/>
      <c r="Z93" s="856"/>
      <c r="AA93" s="856"/>
      <c r="AB93" s="856"/>
      <c r="AC93" s="856"/>
      <c r="AD93" s="809"/>
      <c r="AG93" s="290">
        <f t="shared" si="2"/>
        <v>0</v>
      </c>
      <c r="AH93" s="293">
        <f t="shared" si="0"/>
        <v>0</v>
      </c>
      <c r="AI93" s="283" t="str">
        <f>IF(AH93=0,"",
IF(SUM($AH$33:AH93)=1,AJ93,
IF($AH$154&gt;SUM($AH$33:AH93),_xlfn.CONCAT(", ",AJ93),
IF($AH$154=SUM($AH$33:AH93),_xlfn.CONCAT(" y ",AJ93)))))</f>
        <v/>
      </c>
      <c r="AJ93" s="52" t="s">
        <v>5239</v>
      </c>
      <c r="AK93" s="370">
        <f t="shared" si="3"/>
        <v>0</v>
      </c>
      <c r="AL93" s="293">
        <f t="shared" si="1"/>
        <v>0</v>
      </c>
      <c r="AM93" s="283" t="str">
        <f>IF(AL93=0,"",
IF(SUM($AL93:AL93)=1,AN93,
IF($AL$154&gt;SUM($AL93:AL93),_xlfn.CONCAT(", ",AN93),
IF($AL$154=SUM($AL93:AL93),_xlfn.CONCAT(" y ",AN93)))))</f>
        <v/>
      </c>
      <c r="AN93" s="110" t="s">
        <v>5239</v>
      </c>
      <c r="AO93" s="107"/>
      <c r="AP93" s="107"/>
      <c r="AQ93" s="107"/>
      <c r="AR93" s="136"/>
      <c r="AS93" s="136"/>
      <c r="AT93" s="136"/>
      <c r="AU93" s="136"/>
      <c r="AV93" s="136"/>
      <c r="AW93" s="136"/>
    </row>
    <row r="94" spans="1:49" ht="15" customHeight="1">
      <c r="A94" s="22"/>
      <c r="B94" s="11"/>
      <c r="C94" s="48" t="s">
        <v>5240</v>
      </c>
      <c r="D94" s="859" t="str">
        <f>IF(CNGE_2026_M1_Secc1_Sub1!$D101="","",CNGE_2026_M1_Secc1_Sub1!$D101)</f>
        <v/>
      </c>
      <c r="E94" s="723"/>
      <c r="F94" s="723"/>
      <c r="G94" s="723"/>
      <c r="H94" s="723"/>
      <c r="I94" s="723"/>
      <c r="J94" s="723"/>
      <c r="K94" s="723"/>
      <c r="L94" s="724"/>
      <c r="M94" s="857"/>
      <c r="N94" s="856"/>
      <c r="O94" s="856"/>
      <c r="P94" s="856"/>
      <c r="Q94" s="856"/>
      <c r="R94" s="809"/>
      <c r="S94" s="857"/>
      <c r="T94" s="856"/>
      <c r="U94" s="856"/>
      <c r="V94" s="856"/>
      <c r="W94" s="856"/>
      <c r="X94" s="809"/>
      <c r="Y94" s="857"/>
      <c r="Z94" s="856"/>
      <c r="AA94" s="856"/>
      <c r="AB94" s="856"/>
      <c r="AC94" s="856"/>
      <c r="AD94" s="809"/>
      <c r="AG94" s="290">
        <f t="shared" si="2"/>
        <v>0</v>
      </c>
      <c r="AH94" s="293">
        <f t="shared" si="0"/>
        <v>0</v>
      </c>
      <c r="AI94" s="283" t="str">
        <f>IF(AH94=0,"",
IF(SUM($AH$33:AH94)=1,AJ94,
IF($AH$154&gt;SUM($AH$33:AH94),_xlfn.CONCAT(", ",AJ94),
IF($AH$154=SUM($AH$33:AH94),_xlfn.CONCAT(" y ",AJ94)))))</f>
        <v/>
      </c>
      <c r="AJ94" s="52" t="s">
        <v>5241</v>
      </c>
      <c r="AK94" s="370">
        <f t="shared" si="3"/>
        <v>0</v>
      </c>
      <c r="AL94" s="293">
        <f t="shared" si="1"/>
        <v>0</v>
      </c>
      <c r="AM94" s="283" t="str">
        <f>IF(AL94=0,"",
IF(SUM($AL94:AL94)=1,AN94,
IF($AL$154&gt;SUM($AL94:AL94),_xlfn.CONCAT(", ",AN94),
IF($AL$154=SUM($AL94:AL94),_xlfn.CONCAT(" y ",AN94)))))</f>
        <v/>
      </c>
      <c r="AN94" s="110" t="s">
        <v>5241</v>
      </c>
      <c r="AO94" s="107"/>
      <c r="AP94" s="107"/>
      <c r="AQ94" s="107"/>
      <c r="AR94" s="136"/>
      <c r="AS94" s="136"/>
      <c r="AT94" s="136"/>
      <c r="AU94" s="136"/>
      <c r="AV94" s="136"/>
      <c r="AW94" s="136"/>
    </row>
    <row r="95" spans="1:49" ht="15" customHeight="1">
      <c r="A95" s="22"/>
      <c r="B95" s="11"/>
      <c r="C95" s="48" t="s">
        <v>5242</v>
      </c>
      <c r="D95" s="859" t="str">
        <f>IF(CNGE_2026_M1_Secc1_Sub1!$D102="","",CNGE_2026_M1_Secc1_Sub1!$D102)</f>
        <v/>
      </c>
      <c r="E95" s="723"/>
      <c r="F95" s="723"/>
      <c r="G95" s="723"/>
      <c r="H95" s="723"/>
      <c r="I95" s="723"/>
      <c r="J95" s="723"/>
      <c r="K95" s="723"/>
      <c r="L95" s="724"/>
      <c r="M95" s="857"/>
      <c r="N95" s="856"/>
      <c r="O95" s="856"/>
      <c r="P95" s="856"/>
      <c r="Q95" s="856"/>
      <c r="R95" s="809"/>
      <c r="S95" s="857"/>
      <c r="T95" s="856"/>
      <c r="U95" s="856"/>
      <c r="V95" s="856"/>
      <c r="W95" s="856"/>
      <c r="X95" s="809"/>
      <c r="Y95" s="857"/>
      <c r="Z95" s="856"/>
      <c r="AA95" s="856"/>
      <c r="AB95" s="856"/>
      <c r="AC95" s="856"/>
      <c r="AD95" s="809"/>
      <c r="AG95" s="290">
        <f t="shared" si="2"/>
        <v>0</v>
      </c>
      <c r="AH95" s="293">
        <f t="shared" si="0"/>
        <v>0</v>
      </c>
      <c r="AI95" s="283" t="str">
        <f>IF(AH95=0,"",
IF(SUM($AH$33:AH95)=1,AJ95,
IF($AH$154&gt;SUM($AH$33:AH95),_xlfn.CONCAT(", ",AJ95),
IF($AH$154=SUM($AH$33:AH95),_xlfn.CONCAT(" y ",AJ95)))))</f>
        <v/>
      </c>
      <c r="AJ95" s="52" t="s">
        <v>5243</v>
      </c>
      <c r="AK95" s="370">
        <f t="shared" si="3"/>
        <v>0</v>
      </c>
      <c r="AL95" s="293">
        <f t="shared" si="1"/>
        <v>0</v>
      </c>
      <c r="AM95" s="283" t="str">
        <f>IF(AL95=0,"",
IF(SUM($AL95:AL95)=1,AN95,
IF($AL$154&gt;SUM($AL95:AL95),_xlfn.CONCAT(", ",AN95),
IF($AL$154=SUM($AL95:AL95),_xlfn.CONCAT(" y ",AN95)))))</f>
        <v/>
      </c>
      <c r="AN95" s="110" t="s">
        <v>5243</v>
      </c>
      <c r="AO95" s="107"/>
      <c r="AP95" s="107"/>
      <c r="AQ95" s="107"/>
      <c r="AR95" s="136"/>
      <c r="AS95" s="136"/>
      <c r="AT95" s="136"/>
      <c r="AU95" s="136"/>
      <c r="AV95" s="136"/>
      <c r="AW95" s="136"/>
    </row>
    <row r="96" spans="1:49" ht="15" customHeight="1">
      <c r="A96" s="22"/>
      <c r="B96" s="11"/>
      <c r="C96" s="48" t="s">
        <v>5244</v>
      </c>
      <c r="D96" s="859" t="str">
        <f>IF(CNGE_2026_M1_Secc1_Sub1!$D103="","",CNGE_2026_M1_Secc1_Sub1!$D103)</f>
        <v/>
      </c>
      <c r="E96" s="723"/>
      <c r="F96" s="723"/>
      <c r="G96" s="723"/>
      <c r="H96" s="723"/>
      <c r="I96" s="723"/>
      <c r="J96" s="723"/>
      <c r="K96" s="723"/>
      <c r="L96" s="724"/>
      <c r="M96" s="857"/>
      <c r="N96" s="856"/>
      <c r="O96" s="856"/>
      <c r="P96" s="856"/>
      <c r="Q96" s="856"/>
      <c r="R96" s="809"/>
      <c r="S96" s="857"/>
      <c r="T96" s="856"/>
      <c r="U96" s="856"/>
      <c r="V96" s="856"/>
      <c r="W96" s="856"/>
      <c r="X96" s="809"/>
      <c r="Y96" s="857"/>
      <c r="Z96" s="856"/>
      <c r="AA96" s="856"/>
      <c r="AB96" s="856"/>
      <c r="AC96" s="856"/>
      <c r="AD96" s="809"/>
      <c r="AG96" s="290">
        <f t="shared" si="2"/>
        <v>0</v>
      </c>
      <c r="AH96" s="293">
        <f t="shared" si="0"/>
        <v>0</v>
      </c>
      <c r="AI96" s="283" t="str">
        <f>IF(AH96=0,"",
IF(SUM($AH$33:AH96)=1,AJ96,
IF($AH$154&gt;SUM($AH$33:AH96),_xlfn.CONCAT(", ",AJ96),
IF($AH$154=SUM($AH$33:AH96),_xlfn.CONCAT(" y ",AJ96)))))</f>
        <v/>
      </c>
      <c r="AJ96" s="52" t="s">
        <v>5245</v>
      </c>
      <c r="AK96" s="370">
        <f t="shared" si="3"/>
        <v>0</v>
      </c>
      <c r="AL96" s="293">
        <f t="shared" si="1"/>
        <v>0</v>
      </c>
      <c r="AM96" s="283" t="str">
        <f>IF(AL96=0,"",
IF(SUM($AL96:AL96)=1,AN96,
IF($AL$154&gt;SUM($AL96:AL96),_xlfn.CONCAT(", ",AN96),
IF($AL$154=SUM($AL96:AL96),_xlfn.CONCAT(" y ",AN96)))))</f>
        <v/>
      </c>
      <c r="AN96" s="110" t="s">
        <v>5245</v>
      </c>
      <c r="AO96" s="107"/>
      <c r="AP96" s="107"/>
      <c r="AQ96" s="107"/>
      <c r="AR96" s="136"/>
      <c r="AS96" s="136"/>
      <c r="AT96" s="136"/>
      <c r="AU96" s="136"/>
      <c r="AV96" s="136"/>
      <c r="AW96" s="136"/>
    </row>
    <row r="97" spans="1:49" ht="15" customHeight="1">
      <c r="A97" s="22"/>
      <c r="B97" s="11"/>
      <c r="C97" s="48" t="s">
        <v>5246</v>
      </c>
      <c r="D97" s="859" t="str">
        <f>IF(CNGE_2026_M1_Secc1_Sub1!$D104="","",CNGE_2026_M1_Secc1_Sub1!$D104)</f>
        <v/>
      </c>
      <c r="E97" s="723"/>
      <c r="F97" s="723"/>
      <c r="G97" s="723"/>
      <c r="H97" s="723"/>
      <c r="I97" s="723"/>
      <c r="J97" s="723"/>
      <c r="K97" s="723"/>
      <c r="L97" s="724"/>
      <c r="M97" s="857"/>
      <c r="N97" s="856"/>
      <c r="O97" s="856"/>
      <c r="P97" s="856"/>
      <c r="Q97" s="856"/>
      <c r="R97" s="809"/>
      <c r="S97" s="857"/>
      <c r="T97" s="856"/>
      <c r="U97" s="856"/>
      <c r="V97" s="856"/>
      <c r="W97" s="856"/>
      <c r="X97" s="809"/>
      <c r="Y97" s="857"/>
      <c r="Z97" s="856"/>
      <c r="AA97" s="856"/>
      <c r="AB97" s="856"/>
      <c r="AC97" s="856"/>
      <c r="AD97" s="809"/>
      <c r="AG97" s="290">
        <f t="shared" si="2"/>
        <v>0</v>
      </c>
      <c r="AH97" s="293">
        <f t="shared" si="0"/>
        <v>0</v>
      </c>
      <c r="AI97" s="283" t="str">
        <f>IF(AH97=0,"",
IF(SUM($AH$33:AH97)=1,AJ97,
IF($AH$154&gt;SUM($AH$33:AH97),_xlfn.CONCAT(", ",AJ97),
IF($AH$154=SUM($AH$33:AH97),_xlfn.CONCAT(" y ",AJ97)))))</f>
        <v/>
      </c>
      <c r="AJ97" s="52" t="s">
        <v>5247</v>
      </c>
      <c r="AK97" s="370">
        <f t="shared" si="3"/>
        <v>0</v>
      </c>
      <c r="AL97" s="293">
        <f t="shared" si="1"/>
        <v>0</v>
      </c>
      <c r="AM97" s="283" t="str">
        <f>IF(AL97=0,"",
IF(SUM($AL97:AL97)=1,AN97,
IF($AL$154&gt;SUM($AL97:AL97),_xlfn.CONCAT(", ",AN97),
IF($AL$154=SUM($AL97:AL97),_xlfn.CONCAT(" y ",AN97)))))</f>
        <v/>
      </c>
      <c r="AN97" s="110" t="s">
        <v>5247</v>
      </c>
      <c r="AO97" s="107"/>
      <c r="AP97" s="107"/>
      <c r="AQ97" s="107"/>
      <c r="AR97" s="136"/>
      <c r="AS97" s="136"/>
      <c r="AT97" s="136"/>
      <c r="AU97" s="136"/>
      <c r="AV97" s="136"/>
      <c r="AW97" s="136"/>
    </row>
    <row r="98" spans="1:49" ht="15" customHeight="1">
      <c r="A98" s="22"/>
      <c r="B98" s="11"/>
      <c r="C98" s="48" t="s">
        <v>5248</v>
      </c>
      <c r="D98" s="859" t="str">
        <f>IF(CNGE_2026_M1_Secc1_Sub1!$D105="","",CNGE_2026_M1_Secc1_Sub1!$D105)</f>
        <v/>
      </c>
      <c r="E98" s="723"/>
      <c r="F98" s="723"/>
      <c r="G98" s="723"/>
      <c r="H98" s="723"/>
      <c r="I98" s="723"/>
      <c r="J98" s="723"/>
      <c r="K98" s="723"/>
      <c r="L98" s="724"/>
      <c r="M98" s="857"/>
      <c r="N98" s="856"/>
      <c r="O98" s="856"/>
      <c r="P98" s="856"/>
      <c r="Q98" s="856"/>
      <c r="R98" s="809"/>
      <c r="S98" s="857"/>
      <c r="T98" s="856"/>
      <c r="U98" s="856"/>
      <c r="V98" s="856"/>
      <c r="W98" s="856"/>
      <c r="X98" s="809"/>
      <c r="Y98" s="857"/>
      <c r="Z98" s="856"/>
      <c r="AA98" s="856"/>
      <c r="AB98" s="856"/>
      <c r="AC98" s="856"/>
      <c r="AD98" s="809"/>
      <c r="AG98" s="290">
        <f t="shared" si="2"/>
        <v>0</v>
      </c>
      <c r="AH98" s="293">
        <f t="shared" ref="AH98:AH153" si="4">IF(AG98=0,0,1)</f>
        <v>0</v>
      </c>
      <c r="AI98" s="283" t="str">
        <f>IF(AH98=0,"",
IF(SUM($AH$33:AH98)=1,AJ98,
IF($AH$154&gt;SUM($AH$33:AH98),_xlfn.CONCAT(", ",AJ98),
IF($AH$154=SUM($AH$33:AH98),_xlfn.CONCAT(" y ",AJ98)))))</f>
        <v/>
      </c>
      <c r="AJ98" s="52" t="s">
        <v>5249</v>
      </c>
      <c r="AK98" s="370">
        <f t="shared" si="3"/>
        <v>0</v>
      </c>
      <c r="AL98" s="293">
        <f t="shared" ref="AL98:AL153" si="5">IF(SUM(AK98)=0,0,1)</f>
        <v>0</v>
      </c>
      <c r="AM98" s="283" t="str">
        <f>IF(AL98=0,"",
IF(SUM($AL98:AL98)=1,AN98,
IF($AL$154&gt;SUM($AL98:AL98),_xlfn.CONCAT(", ",AN98),
IF($AL$154=SUM($AL98:AL98),_xlfn.CONCAT(" y ",AN98)))))</f>
        <v/>
      </c>
      <c r="AN98" s="110" t="s">
        <v>5249</v>
      </c>
      <c r="AO98" s="107"/>
      <c r="AP98" s="107"/>
      <c r="AQ98" s="107"/>
      <c r="AR98" s="136"/>
      <c r="AS98" s="136"/>
      <c r="AT98" s="136"/>
      <c r="AU98" s="136"/>
      <c r="AV98" s="136"/>
      <c r="AW98" s="136"/>
    </row>
    <row r="99" spans="1:49" ht="15" customHeight="1">
      <c r="A99" s="22"/>
      <c r="B99" s="11"/>
      <c r="C99" s="48" t="s">
        <v>5250</v>
      </c>
      <c r="D99" s="859" t="str">
        <f>IF(CNGE_2026_M1_Secc1_Sub1!$D106="","",CNGE_2026_M1_Secc1_Sub1!$D106)</f>
        <v/>
      </c>
      <c r="E99" s="723"/>
      <c r="F99" s="723"/>
      <c r="G99" s="723"/>
      <c r="H99" s="723"/>
      <c r="I99" s="723"/>
      <c r="J99" s="723"/>
      <c r="K99" s="723"/>
      <c r="L99" s="724"/>
      <c r="M99" s="857"/>
      <c r="N99" s="856"/>
      <c r="O99" s="856"/>
      <c r="P99" s="856"/>
      <c r="Q99" s="856"/>
      <c r="R99" s="809"/>
      <c r="S99" s="857"/>
      <c r="T99" s="856"/>
      <c r="U99" s="856"/>
      <c r="V99" s="856"/>
      <c r="W99" s="856"/>
      <c r="X99" s="809"/>
      <c r="Y99" s="857"/>
      <c r="Z99" s="856"/>
      <c r="AA99" s="856"/>
      <c r="AB99" s="856"/>
      <c r="AC99" s="856"/>
      <c r="AD99" s="809"/>
      <c r="AG99" s="290">
        <f t="shared" ref="AG99:AG152" si="6">IF(AND(COUNTBLANK(D99)=0,COUNTA(M99:AD99)=3),0,IF(AND(COUNTBLANK(D99)=1,COUNTA(M99:AD99)=0),0,1))</f>
        <v>0</v>
      </c>
      <c r="AH99" s="293">
        <f t="shared" si="4"/>
        <v>0</v>
      </c>
      <c r="AI99" s="283" t="str">
        <f>IF(AH99=0,"",
IF(SUM($AH$33:AH99)=1,AJ99,
IF($AH$154&gt;SUM($AH$33:AH99),_xlfn.CONCAT(", ",AJ99),
IF($AH$154=SUM($AH$33:AH99),_xlfn.CONCAT(" y ",AJ99)))))</f>
        <v/>
      </c>
      <c r="AJ99" s="52" t="s">
        <v>5251</v>
      </c>
      <c r="AK99" s="370">
        <f t="shared" ref="AK99:AK153" si="7">IF(OR(Y99="NS",S99="NS"),0,IF(AND(Y99="NA",S99="NA"),0,IF(Y99&gt;S99,1,0)))</f>
        <v>0</v>
      </c>
      <c r="AL99" s="293">
        <f t="shared" si="5"/>
        <v>0</v>
      </c>
      <c r="AM99" s="283" t="str">
        <f>IF(AL99=0,"",
IF(SUM($AL99:AL99)=1,AN99,
IF($AL$154&gt;SUM($AL99:AL99),_xlfn.CONCAT(", ",AN99),
IF($AL$154=SUM($AL99:AL99),_xlfn.CONCAT(" y ",AN99)))))</f>
        <v/>
      </c>
      <c r="AN99" s="110" t="s">
        <v>5251</v>
      </c>
      <c r="AO99" s="107"/>
      <c r="AP99" s="107"/>
      <c r="AQ99" s="107"/>
      <c r="AR99" s="136"/>
      <c r="AS99" s="136"/>
      <c r="AT99" s="136"/>
      <c r="AU99" s="136"/>
      <c r="AV99" s="136"/>
      <c r="AW99" s="136"/>
    </row>
    <row r="100" spans="1:49" ht="15" customHeight="1">
      <c r="A100" s="22"/>
      <c r="B100" s="11"/>
      <c r="C100" s="48" t="s">
        <v>5252</v>
      </c>
      <c r="D100" s="859" t="str">
        <f>IF(CNGE_2026_M1_Secc1_Sub1!$D107="","",CNGE_2026_M1_Secc1_Sub1!$D107)</f>
        <v/>
      </c>
      <c r="E100" s="723"/>
      <c r="F100" s="723"/>
      <c r="G100" s="723"/>
      <c r="H100" s="723"/>
      <c r="I100" s="723"/>
      <c r="J100" s="723"/>
      <c r="K100" s="723"/>
      <c r="L100" s="724"/>
      <c r="M100" s="857"/>
      <c r="N100" s="856"/>
      <c r="O100" s="856"/>
      <c r="P100" s="856"/>
      <c r="Q100" s="856"/>
      <c r="R100" s="809"/>
      <c r="S100" s="857"/>
      <c r="T100" s="856"/>
      <c r="U100" s="856"/>
      <c r="V100" s="856"/>
      <c r="W100" s="856"/>
      <c r="X100" s="809"/>
      <c r="Y100" s="857"/>
      <c r="Z100" s="856"/>
      <c r="AA100" s="856"/>
      <c r="AB100" s="856"/>
      <c r="AC100" s="856"/>
      <c r="AD100" s="809"/>
      <c r="AG100" s="290">
        <f t="shared" si="6"/>
        <v>0</v>
      </c>
      <c r="AH100" s="293">
        <f t="shared" si="4"/>
        <v>0</v>
      </c>
      <c r="AI100" s="283" t="str">
        <f>IF(AH100=0,"",
IF(SUM($AH$33:AH100)=1,AJ100,
IF($AH$154&gt;SUM($AH$33:AH100),_xlfn.CONCAT(", ",AJ100),
IF($AH$154=SUM($AH$33:AH100),_xlfn.CONCAT(" y ",AJ100)))))</f>
        <v/>
      </c>
      <c r="AJ100" s="52" t="s">
        <v>5253</v>
      </c>
      <c r="AK100" s="370">
        <f t="shared" si="7"/>
        <v>0</v>
      </c>
      <c r="AL100" s="293">
        <f t="shared" si="5"/>
        <v>0</v>
      </c>
      <c r="AM100" s="283" t="str">
        <f>IF(AL100=0,"",
IF(SUM($AL100:AL100)=1,AN100,
IF($AL$154&gt;SUM($AL100:AL100),_xlfn.CONCAT(", ",AN100),
IF($AL$154=SUM($AL100:AL100),_xlfn.CONCAT(" y ",AN100)))))</f>
        <v/>
      </c>
      <c r="AN100" s="110" t="s">
        <v>5253</v>
      </c>
      <c r="AO100" s="107"/>
      <c r="AP100" s="107"/>
      <c r="AQ100" s="107"/>
      <c r="AR100" s="136"/>
      <c r="AS100" s="136"/>
      <c r="AT100" s="136"/>
      <c r="AU100" s="136"/>
      <c r="AV100" s="136"/>
      <c r="AW100" s="136"/>
    </row>
    <row r="101" spans="1:49" ht="15" customHeight="1">
      <c r="A101" s="22"/>
      <c r="B101" s="11"/>
      <c r="C101" s="48" t="s">
        <v>5254</v>
      </c>
      <c r="D101" s="859" t="str">
        <f>IF(CNGE_2026_M1_Secc1_Sub1!$D108="","",CNGE_2026_M1_Secc1_Sub1!$D108)</f>
        <v/>
      </c>
      <c r="E101" s="723"/>
      <c r="F101" s="723"/>
      <c r="G101" s="723"/>
      <c r="H101" s="723"/>
      <c r="I101" s="723"/>
      <c r="J101" s="723"/>
      <c r="K101" s="723"/>
      <c r="L101" s="724"/>
      <c r="M101" s="857"/>
      <c r="N101" s="856"/>
      <c r="O101" s="856"/>
      <c r="P101" s="856"/>
      <c r="Q101" s="856"/>
      <c r="R101" s="809"/>
      <c r="S101" s="857"/>
      <c r="T101" s="856"/>
      <c r="U101" s="856"/>
      <c r="V101" s="856"/>
      <c r="W101" s="856"/>
      <c r="X101" s="809"/>
      <c r="Y101" s="857"/>
      <c r="Z101" s="856"/>
      <c r="AA101" s="856"/>
      <c r="AB101" s="856"/>
      <c r="AC101" s="856"/>
      <c r="AD101" s="809"/>
      <c r="AG101" s="290">
        <f t="shared" si="6"/>
        <v>0</v>
      </c>
      <c r="AH101" s="293">
        <f t="shared" si="4"/>
        <v>0</v>
      </c>
      <c r="AI101" s="283" t="str">
        <f>IF(AH101=0,"",
IF(SUM($AH$33:AH101)=1,AJ101,
IF($AH$154&gt;SUM($AH$33:AH101),_xlfn.CONCAT(", ",AJ101),
IF($AH$154=SUM($AH$33:AH101),_xlfn.CONCAT(" y ",AJ101)))))</f>
        <v/>
      </c>
      <c r="AJ101" s="52" t="s">
        <v>5255</v>
      </c>
      <c r="AK101" s="370">
        <f t="shared" si="7"/>
        <v>0</v>
      </c>
      <c r="AL101" s="293">
        <f t="shared" si="5"/>
        <v>0</v>
      </c>
      <c r="AM101" s="283" t="str">
        <f>IF(AL101=0,"",
IF(SUM($AL101:AL101)=1,AN101,
IF($AL$154&gt;SUM($AL101:AL101),_xlfn.CONCAT(", ",AN101),
IF($AL$154=SUM($AL101:AL101),_xlfn.CONCAT(" y ",AN101)))))</f>
        <v/>
      </c>
      <c r="AN101" s="110" t="s">
        <v>5255</v>
      </c>
      <c r="AO101" s="107"/>
      <c r="AP101" s="107"/>
      <c r="AQ101" s="107"/>
      <c r="AR101" s="136"/>
      <c r="AS101" s="136"/>
      <c r="AT101" s="136"/>
      <c r="AU101" s="136"/>
      <c r="AV101" s="136"/>
      <c r="AW101" s="136"/>
    </row>
    <row r="102" spans="1:49" ht="15" customHeight="1">
      <c r="A102" s="22"/>
      <c r="B102" s="11"/>
      <c r="C102" s="48" t="s">
        <v>5256</v>
      </c>
      <c r="D102" s="859" t="str">
        <f>IF(CNGE_2026_M1_Secc1_Sub1!$D109="","",CNGE_2026_M1_Secc1_Sub1!$D109)</f>
        <v/>
      </c>
      <c r="E102" s="723"/>
      <c r="F102" s="723"/>
      <c r="G102" s="723"/>
      <c r="H102" s="723"/>
      <c r="I102" s="723"/>
      <c r="J102" s="723"/>
      <c r="K102" s="723"/>
      <c r="L102" s="724"/>
      <c r="M102" s="857"/>
      <c r="N102" s="856"/>
      <c r="O102" s="856"/>
      <c r="P102" s="856"/>
      <c r="Q102" s="856"/>
      <c r="R102" s="809"/>
      <c r="S102" s="857"/>
      <c r="T102" s="856"/>
      <c r="U102" s="856"/>
      <c r="V102" s="856"/>
      <c r="W102" s="856"/>
      <c r="X102" s="809"/>
      <c r="Y102" s="857"/>
      <c r="Z102" s="856"/>
      <c r="AA102" s="856"/>
      <c r="AB102" s="856"/>
      <c r="AC102" s="856"/>
      <c r="AD102" s="809"/>
      <c r="AG102" s="290">
        <f t="shared" si="6"/>
        <v>0</v>
      </c>
      <c r="AH102" s="293">
        <f t="shared" si="4"/>
        <v>0</v>
      </c>
      <c r="AI102" s="283" t="str">
        <f>IF(AH102=0,"",
IF(SUM($AH$33:AH102)=1,AJ102,
IF($AH$154&gt;SUM($AH$33:AH102),_xlfn.CONCAT(", ",AJ102),
IF($AH$154=SUM($AH$33:AH102),_xlfn.CONCAT(" y ",AJ102)))))</f>
        <v/>
      </c>
      <c r="AJ102" s="52" t="s">
        <v>5257</v>
      </c>
      <c r="AK102" s="370">
        <f t="shared" si="7"/>
        <v>0</v>
      </c>
      <c r="AL102" s="293">
        <f t="shared" si="5"/>
        <v>0</v>
      </c>
      <c r="AM102" s="283" t="str">
        <f>IF(AL102=0,"",
IF(SUM($AL102:AL102)=1,AN102,
IF($AL$154&gt;SUM($AL102:AL102),_xlfn.CONCAT(", ",AN102),
IF($AL$154=SUM($AL102:AL102),_xlfn.CONCAT(" y ",AN102)))))</f>
        <v/>
      </c>
      <c r="AN102" s="110" t="s">
        <v>5257</v>
      </c>
      <c r="AO102" s="107"/>
      <c r="AP102" s="107"/>
      <c r="AQ102" s="107"/>
      <c r="AR102" s="136"/>
      <c r="AS102" s="136"/>
      <c r="AT102" s="136"/>
      <c r="AU102" s="136"/>
      <c r="AV102" s="136"/>
      <c r="AW102" s="136"/>
    </row>
    <row r="103" spans="1:49" ht="15" customHeight="1">
      <c r="A103" s="22"/>
      <c r="B103" s="11"/>
      <c r="C103" s="48" t="s">
        <v>5258</v>
      </c>
      <c r="D103" s="859" t="str">
        <f>IF(CNGE_2026_M1_Secc1_Sub1!$D110="","",CNGE_2026_M1_Secc1_Sub1!$D110)</f>
        <v/>
      </c>
      <c r="E103" s="723"/>
      <c r="F103" s="723"/>
      <c r="G103" s="723"/>
      <c r="H103" s="723"/>
      <c r="I103" s="723"/>
      <c r="J103" s="723"/>
      <c r="K103" s="723"/>
      <c r="L103" s="724"/>
      <c r="M103" s="857"/>
      <c r="N103" s="856"/>
      <c r="O103" s="856"/>
      <c r="P103" s="856"/>
      <c r="Q103" s="856"/>
      <c r="R103" s="809"/>
      <c r="S103" s="857"/>
      <c r="T103" s="856"/>
      <c r="U103" s="856"/>
      <c r="V103" s="856"/>
      <c r="W103" s="856"/>
      <c r="X103" s="809"/>
      <c r="Y103" s="857"/>
      <c r="Z103" s="856"/>
      <c r="AA103" s="856"/>
      <c r="AB103" s="856"/>
      <c r="AC103" s="856"/>
      <c r="AD103" s="809"/>
      <c r="AG103" s="290">
        <f t="shared" si="6"/>
        <v>0</v>
      </c>
      <c r="AH103" s="293">
        <f t="shared" si="4"/>
        <v>0</v>
      </c>
      <c r="AI103" s="283" t="str">
        <f>IF(AH103=0,"",
IF(SUM($AH$33:AH103)=1,AJ103,
IF($AH$154&gt;SUM($AH$33:AH103),_xlfn.CONCAT(", ",AJ103),
IF($AH$154=SUM($AH$33:AH103),_xlfn.CONCAT(" y ",AJ103)))))</f>
        <v/>
      </c>
      <c r="AJ103" s="52" t="s">
        <v>5259</v>
      </c>
      <c r="AK103" s="370">
        <f t="shared" si="7"/>
        <v>0</v>
      </c>
      <c r="AL103" s="293">
        <f t="shared" si="5"/>
        <v>0</v>
      </c>
      <c r="AM103" s="283" t="str">
        <f>IF(AL103=0,"",
IF(SUM($AL103:AL103)=1,AN103,
IF($AL$154&gt;SUM($AL103:AL103),_xlfn.CONCAT(", ",AN103),
IF($AL$154=SUM($AL103:AL103),_xlfn.CONCAT(" y ",AN103)))))</f>
        <v/>
      </c>
      <c r="AN103" s="110" t="s">
        <v>5259</v>
      </c>
      <c r="AO103" s="107"/>
      <c r="AP103" s="107"/>
      <c r="AQ103" s="107"/>
      <c r="AR103" s="136"/>
      <c r="AS103" s="136"/>
      <c r="AT103" s="136"/>
      <c r="AU103" s="136"/>
      <c r="AV103" s="136"/>
      <c r="AW103" s="136"/>
    </row>
    <row r="104" spans="1:49" ht="15" customHeight="1">
      <c r="A104" s="22"/>
      <c r="B104" s="11"/>
      <c r="C104" s="48" t="s">
        <v>5260</v>
      </c>
      <c r="D104" s="859" t="str">
        <f>IF(CNGE_2026_M1_Secc1_Sub1!$D111="","",CNGE_2026_M1_Secc1_Sub1!$D111)</f>
        <v/>
      </c>
      <c r="E104" s="723"/>
      <c r="F104" s="723"/>
      <c r="G104" s="723"/>
      <c r="H104" s="723"/>
      <c r="I104" s="723"/>
      <c r="J104" s="723"/>
      <c r="K104" s="723"/>
      <c r="L104" s="724"/>
      <c r="M104" s="857"/>
      <c r="N104" s="856"/>
      <c r="O104" s="856"/>
      <c r="P104" s="856"/>
      <c r="Q104" s="856"/>
      <c r="R104" s="809"/>
      <c r="S104" s="857"/>
      <c r="T104" s="856"/>
      <c r="U104" s="856"/>
      <c r="V104" s="856"/>
      <c r="W104" s="856"/>
      <c r="X104" s="809"/>
      <c r="Y104" s="857"/>
      <c r="Z104" s="856"/>
      <c r="AA104" s="856"/>
      <c r="AB104" s="856"/>
      <c r="AC104" s="856"/>
      <c r="AD104" s="809"/>
      <c r="AG104" s="290">
        <f t="shared" si="6"/>
        <v>0</v>
      </c>
      <c r="AH104" s="293">
        <f t="shared" si="4"/>
        <v>0</v>
      </c>
      <c r="AI104" s="283" t="str">
        <f>IF(AH104=0,"",
IF(SUM($AH$33:AH104)=1,AJ104,
IF($AH$154&gt;SUM($AH$33:AH104),_xlfn.CONCAT(", ",AJ104),
IF($AH$154=SUM($AH$33:AH104),_xlfn.CONCAT(" y ",AJ104)))))</f>
        <v/>
      </c>
      <c r="AJ104" s="52" t="s">
        <v>5261</v>
      </c>
      <c r="AK104" s="370">
        <f t="shared" si="7"/>
        <v>0</v>
      </c>
      <c r="AL104" s="293">
        <f t="shared" si="5"/>
        <v>0</v>
      </c>
      <c r="AM104" s="283" t="str">
        <f>IF(AL104=0,"",
IF(SUM($AL104:AL104)=1,AN104,
IF($AL$154&gt;SUM($AL104:AL104),_xlfn.CONCAT(", ",AN104),
IF($AL$154=SUM($AL104:AL104),_xlfn.CONCAT(" y ",AN104)))))</f>
        <v/>
      </c>
      <c r="AN104" s="110" t="s">
        <v>5261</v>
      </c>
      <c r="AO104" s="107"/>
      <c r="AP104" s="107"/>
      <c r="AQ104" s="107"/>
      <c r="AR104" s="136"/>
      <c r="AS104" s="136"/>
      <c r="AT104" s="136"/>
      <c r="AU104" s="136"/>
      <c r="AV104" s="136"/>
      <c r="AW104" s="136"/>
    </row>
    <row r="105" spans="1:49" ht="15" customHeight="1">
      <c r="A105" s="22"/>
      <c r="B105" s="11"/>
      <c r="C105" s="48" t="s">
        <v>5262</v>
      </c>
      <c r="D105" s="859" t="str">
        <f>IF(CNGE_2026_M1_Secc1_Sub1!$D112="","",CNGE_2026_M1_Secc1_Sub1!$D112)</f>
        <v/>
      </c>
      <c r="E105" s="723"/>
      <c r="F105" s="723"/>
      <c r="G105" s="723"/>
      <c r="H105" s="723"/>
      <c r="I105" s="723"/>
      <c r="J105" s="723"/>
      <c r="K105" s="723"/>
      <c r="L105" s="724"/>
      <c r="M105" s="857"/>
      <c r="N105" s="856"/>
      <c r="O105" s="856"/>
      <c r="P105" s="856"/>
      <c r="Q105" s="856"/>
      <c r="R105" s="809"/>
      <c r="S105" s="857"/>
      <c r="T105" s="856"/>
      <c r="U105" s="856"/>
      <c r="V105" s="856"/>
      <c r="W105" s="856"/>
      <c r="X105" s="809"/>
      <c r="Y105" s="857"/>
      <c r="Z105" s="856"/>
      <c r="AA105" s="856"/>
      <c r="AB105" s="856"/>
      <c r="AC105" s="856"/>
      <c r="AD105" s="809"/>
      <c r="AG105" s="290">
        <f t="shared" si="6"/>
        <v>0</v>
      </c>
      <c r="AH105" s="293">
        <f t="shared" si="4"/>
        <v>0</v>
      </c>
      <c r="AI105" s="283" t="str">
        <f>IF(AH105=0,"",
IF(SUM($AH$33:AH105)=1,AJ105,
IF($AH$154&gt;SUM($AH$33:AH105),_xlfn.CONCAT(", ",AJ105),
IF($AH$154=SUM($AH$33:AH105),_xlfn.CONCAT(" y ",AJ105)))))</f>
        <v/>
      </c>
      <c r="AJ105" s="52" t="s">
        <v>5263</v>
      </c>
      <c r="AK105" s="370">
        <f t="shared" si="7"/>
        <v>0</v>
      </c>
      <c r="AL105" s="293">
        <f t="shared" si="5"/>
        <v>0</v>
      </c>
      <c r="AM105" s="283" t="str">
        <f>IF(AL105=0,"",
IF(SUM($AL105:AL105)=1,AN105,
IF($AL$154&gt;SUM($AL105:AL105),_xlfn.CONCAT(", ",AN105),
IF($AL$154=SUM($AL105:AL105),_xlfn.CONCAT(" y ",AN105)))))</f>
        <v/>
      </c>
      <c r="AN105" s="110" t="s">
        <v>5263</v>
      </c>
      <c r="AO105" s="107"/>
      <c r="AP105" s="107"/>
      <c r="AQ105" s="107"/>
      <c r="AR105" s="136"/>
      <c r="AS105" s="136"/>
      <c r="AT105" s="136"/>
      <c r="AU105" s="136"/>
      <c r="AV105" s="136"/>
      <c r="AW105" s="136"/>
    </row>
    <row r="106" spans="1:49" ht="15" customHeight="1">
      <c r="A106" s="22"/>
      <c r="B106" s="11"/>
      <c r="C106" s="48" t="s">
        <v>5264</v>
      </c>
      <c r="D106" s="859" t="str">
        <f>IF(CNGE_2026_M1_Secc1_Sub1!$D113="","",CNGE_2026_M1_Secc1_Sub1!$D113)</f>
        <v/>
      </c>
      <c r="E106" s="723"/>
      <c r="F106" s="723"/>
      <c r="G106" s="723"/>
      <c r="H106" s="723"/>
      <c r="I106" s="723"/>
      <c r="J106" s="723"/>
      <c r="K106" s="723"/>
      <c r="L106" s="724"/>
      <c r="M106" s="857"/>
      <c r="N106" s="856"/>
      <c r="O106" s="856"/>
      <c r="P106" s="856"/>
      <c r="Q106" s="856"/>
      <c r="R106" s="809"/>
      <c r="S106" s="857"/>
      <c r="T106" s="856"/>
      <c r="U106" s="856"/>
      <c r="V106" s="856"/>
      <c r="W106" s="856"/>
      <c r="X106" s="809"/>
      <c r="Y106" s="857"/>
      <c r="Z106" s="856"/>
      <c r="AA106" s="856"/>
      <c r="AB106" s="856"/>
      <c r="AC106" s="856"/>
      <c r="AD106" s="809"/>
      <c r="AG106" s="290">
        <f t="shared" si="6"/>
        <v>0</v>
      </c>
      <c r="AH106" s="293">
        <f t="shared" si="4"/>
        <v>0</v>
      </c>
      <c r="AI106" s="283" t="str">
        <f>IF(AH106=0,"",
IF(SUM($AH$33:AH106)=1,AJ106,
IF($AH$154&gt;SUM($AH$33:AH106),_xlfn.CONCAT(", ",AJ106),
IF($AH$154=SUM($AH$33:AH106),_xlfn.CONCAT(" y ",AJ106)))))</f>
        <v/>
      </c>
      <c r="AJ106" s="52" t="s">
        <v>5265</v>
      </c>
      <c r="AK106" s="370">
        <f t="shared" si="7"/>
        <v>0</v>
      </c>
      <c r="AL106" s="293">
        <f t="shared" si="5"/>
        <v>0</v>
      </c>
      <c r="AM106" s="283" t="str">
        <f>IF(AL106=0,"",
IF(SUM($AL106:AL106)=1,AN106,
IF($AL$154&gt;SUM($AL106:AL106),_xlfn.CONCAT(", ",AN106),
IF($AL$154=SUM($AL106:AL106),_xlfn.CONCAT(" y ",AN106)))))</f>
        <v/>
      </c>
      <c r="AN106" s="110" t="s">
        <v>5265</v>
      </c>
      <c r="AO106" s="107"/>
      <c r="AP106" s="107"/>
      <c r="AQ106" s="107"/>
      <c r="AR106" s="136"/>
      <c r="AS106" s="136"/>
      <c r="AT106" s="136"/>
      <c r="AU106" s="136"/>
      <c r="AV106" s="136"/>
      <c r="AW106" s="136"/>
    </row>
    <row r="107" spans="1:49" ht="15" customHeight="1">
      <c r="A107" s="22"/>
      <c r="B107" s="11"/>
      <c r="C107" s="48" t="s">
        <v>5266</v>
      </c>
      <c r="D107" s="859" t="str">
        <f>IF(CNGE_2026_M1_Secc1_Sub1!$D114="","",CNGE_2026_M1_Secc1_Sub1!$D114)</f>
        <v/>
      </c>
      <c r="E107" s="723"/>
      <c r="F107" s="723"/>
      <c r="G107" s="723"/>
      <c r="H107" s="723"/>
      <c r="I107" s="723"/>
      <c r="J107" s="723"/>
      <c r="K107" s="723"/>
      <c r="L107" s="724"/>
      <c r="M107" s="857"/>
      <c r="N107" s="856"/>
      <c r="O107" s="856"/>
      <c r="P107" s="856"/>
      <c r="Q107" s="856"/>
      <c r="R107" s="809"/>
      <c r="S107" s="857"/>
      <c r="T107" s="856"/>
      <c r="U107" s="856"/>
      <c r="V107" s="856"/>
      <c r="W107" s="856"/>
      <c r="X107" s="809"/>
      <c r="Y107" s="857"/>
      <c r="Z107" s="856"/>
      <c r="AA107" s="856"/>
      <c r="AB107" s="856"/>
      <c r="AC107" s="856"/>
      <c r="AD107" s="809"/>
      <c r="AG107" s="290">
        <f t="shared" si="6"/>
        <v>0</v>
      </c>
      <c r="AH107" s="293">
        <f t="shared" si="4"/>
        <v>0</v>
      </c>
      <c r="AI107" s="283" t="str">
        <f>IF(AH107=0,"",
IF(SUM($AH$33:AH107)=1,AJ107,
IF($AH$154&gt;SUM($AH$33:AH107),_xlfn.CONCAT(", ",AJ107),
IF($AH$154=SUM($AH$33:AH107),_xlfn.CONCAT(" y ",AJ107)))))</f>
        <v/>
      </c>
      <c r="AJ107" s="52" t="s">
        <v>5267</v>
      </c>
      <c r="AK107" s="370">
        <f t="shared" si="7"/>
        <v>0</v>
      </c>
      <c r="AL107" s="293">
        <f t="shared" si="5"/>
        <v>0</v>
      </c>
      <c r="AM107" s="283" t="str">
        <f>IF(AL107=0,"",
IF(SUM($AL107:AL107)=1,AN107,
IF($AL$154&gt;SUM($AL107:AL107),_xlfn.CONCAT(", ",AN107),
IF($AL$154=SUM($AL107:AL107),_xlfn.CONCAT(" y ",AN107)))))</f>
        <v/>
      </c>
      <c r="AN107" s="110" t="s">
        <v>5267</v>
      </c>
      <c r="AO107" s="107"/>
      <c r="AP107" s="107"/>
      <c r="AQ107" s="107"/>
      <c r="AR107" s="136"/>
      <c r="AS107" s="136"/>
      <c r="AT107" s="136"/>
      <c r="AU107" s="136"/>
      <c r="AV107" s="136"/>
      <c r="AW107" s="136"/>
    </row>
    <row r="108" spans="1:49" ht="15" customHeight="1">
      <c r="A108" s="22"/>
      <c r="B108" s="11"/>
      <c r="C108" s="48" t="s">
        <v>5268</v>
      </c>
      <c r="D108" s="859" t="str">
        <f>IF(CNGE_2026_M1_Secc1_Sub1!$D115="","",CNGE_2026_M1_Secc1_Sub1!$D115)</f>
        <v/>
      </c>
      <c r="E108" s="723"/>
      <c r="F108" s="723"/>
      <c r="G108" s="723"/>
      <c r="H108" s="723"/>
      <c r="I108" s="723"/>
      <c r="J108" s="723"/>
      <c r="K108" s="723"/>
      <c r="L108" s="724"/>
      <c r="M108" s="857"/>
      <c r="N108" s="856"/>
      <c r="O108" s="856"/>
      <c r="P108" s="856"/>
      <c r="Q108" s="856"/>
      <c r="R108" s="809"/>
      <c r="S108" s="857"/>
      <c r="T108" s="856"/>
      <c r="U108" s="856"/>
      <c r="V108" s="856"/>
      <c r="W108" s="856"/>
      <c r="X108" s="809"/>
      <c r="Y108" s="857"/>
      <c r="Z108" s="856"/>
      <c r="AA108" s="856"/>
      <c r="AB108" s="856"/>
      <c r="AC108" s="856"/>
      <c r="AD108" s="809"/>
      <c r="AG108" s="290">
        <f t="shared" si="6"/>
        <v>0</v>
      </c>
      <c r="AH108" s="293">
        <f t="shared" si="4"/>
        <v>0</v>
      </c>
      <c r="AI108" s="283" t="str">
        <f>IF(AH108=0,"",
IF(SUM($AH$33:AH108)=1,AJ108,
IF($AH$154&gt;SUM($AH$33:AH108),_xlfn.CONCAT(", ",AJ108),
IF($AH$154=SUM($AH$33:AH108),_xlfn.CONCAT(" y ",AJ108)))))</f>
        <v/>
      </c>
      <c r="AJ108" s="52" t="s">
        <v>5269</v>
      </c>
      <c r="AK108" s="370">
        <f t="shared" si="7"/>
        <v>0</v>
      </c>
      <c r="AL108" s="293">
        <f t="shared" si="5"/>
        <v>0</v>
      </c>
      <c r="AM108" s="283" t="str">
        <f>IF(AL108=0,"",
IF(SUM($AL108:AL108)=1,AN108,
IF($AL$154&gt;SUM($AL108:AL108),_xlfn.CONCAT(", ",AN108),
IF($AL$154=SUM($AL108:AL108),_xlfn.CONCAT(" y ",AN108)))))</f>
        <v/>
      </c>
      <c r="AN108" s="110" t="s">
        <v>5269</v>
      </c>
      <c r="AO108" s="107"/>
      <c r="AP108" s="107"/>
      <c r="AQ108" s="107"/>
      <c r="AR108" s="136"/>
      <c r="AS108" s="136"/>
      <c r="AT108" s="136"/>
      <c r="AU108" s="136"/>
      <c r="AV108" s="136"/>
      <c r="AW108" s="136"/>
    </row>
    <row r="109" spans="1:49" ht="15" customHeight="1">
      <c r="A109" s="22"/>
      <c r="B109" s="11"/>
      <c r="C109" s="48" t="s">
        <v>5270</v>
      </c>
      <c r="D109" s="859" t="str">
        <f>IF(CNGE_2026_M1_Secc1_Sub1!$D116="","",CNGE_2026_M1_Secc1_Sub1!$D116)</f>
        <v/>
      </c>
      <c r="E109" s="723"/>
      <c r="F109" s="723"/>
      <c r="G109" s="723"/>
      <c r="H109" s="723"/>
      <c r="I109" s="723"/>
      <c r="J109" s="723"/>
      <c r="K109" s="723"/>
      <c r="L109" s="724"/>
      <c r="M109" s="857"/>
      <c r="N109" s="856"/>
      <c r="O109" s="856"/>
      <c r="P109" s="856"/>
      <c r="Q109" s="856"/>
      <c r="R109" s="809"/>
      <c r="S109" s="857"/>
      <c r="T109" s="856"/>
      <c r="U109" s="856"/>
      <c r="V109" s="856"/>
      <c r="W109" s="856"/>
      <c r="X109" s="809"/>
      <c r="Y109" s="857"/>
      <c r="Z109" s="856"/>
      <c r="AA109" s="856"/>
      <c r="AB109" s="856"/>
      <c r="AC109" s="856"/>
      <c r="AD109" s="809"/>
      <c r="AG109" s="290">
        <f t="shared" si="6"/>
        <v>0</v>
      </c>
      <c r="AH109" s="293">
        <f t="shared" si="4"/>
        <v>0</v>
      </c>
      <c r="AI109" s="283" t="str">
        <f>IF(AH109=0,"",
IF(SUM($AH$33:AH109)=1,AJ109,
IF($AH$154&gt;SUM($AH$33:AH109),_xlfn.CONCAT(", ",AJ109),
IF($AH$154=SUM($AH$33:AH109),_xlfn.CONCAT(" y ",AJ109)))))</f>
        <v/>
      </c>
      <c r="AJ109" s="52" t="s">
        <v>5271</v>
      </c>
      <c r="AK109" s="370">
        <f t="shared" si="7"/>
        <v>0</v>
      </c>
      <c r="AL109" s="293">
        <f t="shared" si="5"/>
        <v>0</v>
      </c>
      <c r="AM109" s="283" t="str">
        <f>IF(AL109=0,"",
IF(SUM($AL109:AL109)=1,AN109,
IF($AL$154&gt;SUM($AL109:AL109),_xlfn.CONCAT(", ",AN109),
IF($AL$154=SUM($AL109:AL109),_xlfn.CONCAT(" y ",AN109)))))</f>
        <v/>
      </c>
      <c r="AN109" s="110" t="s">
        <v>5271</v>
      </c>
      <c r="AO109" s="107"/>
      <c r="AP109" s="107"/>
      <c r="AQ109" s="107"/>
      <c r="AR109" s="136"/>
      <c r="AS109" s="136"/>
      <c r="AT109" s="136"/>
      <c r="AU109" s="136"/>
      <c r="AV109" s="136"/>
      <c r="AW109" s="136"/>
    </row>
    <row r="110" spans="1:49" ht="15" customHeight="1">
      <c r="A110" s="22"/>
      <c r="B110" s="11"/>
      <c r="C110" s="48" t="s">
        <v>5272</v>
      </c>
      <c r="D110" s="859" t="str">
        <f>IF(CNGE_2026_M1_Secc1_Sub1!$D117="","",CNGE_2026_M1_Secc1_Sub1!$D117)</f>
        <v/>
      </c>
      <c r="E110" s="723"/>
      <c r="F110" s="723"/>
      <c r="G110" s="723"/>
      <c r="H110" s="723"/>
      <c r="I110" s="723"/>
      <c r="J110" s="723"/>
      <c r="K110" s="723"/>
      <c r="L110" s="724"/>
      <c r="M110" s="857"/>
      <c r="N110" s="856"/>
      <c r="O110" s="856"/>
      <c r="P110" s="856"/>
      <c r="Q110" s="856"/>
      <c r="R110" s="809"/>
      <c r="S110" s="857"/>
      <c r="T110" s="856"/>
      <c r="U110" s="856"/>
      <c r="V110" s="856"/>
      <c r="W110" s="856"/>
      <c r="X110" s="809"/>
      <c r="Y110" s="857"/>
      <c r="Z110" s="856"/>
      <c r="AA110" s="856"/>
      <c r="AB110" s="856"/>
      <c r="AC110" s="856"/>
      <c r="AD110" s="809"/>
      <c r="AG110" s="290">
        <f t="shared" si="6"/>
        <v>0</v>
      </c>
      <c r="AH110" s="293">
        <f t="shared" si="4"/>
        <v>0</v>
      </c>
      <c r="AI110" s="283" t="str">
        <f>IF(AH110=0,"",
IF(SUM($AH$33:AH110)=1,AJ110,
IF($AH$154&gt;SUM($AH$33:AH110),_xlfn.CONCAT(", ",AJ110),
IF($AH$154=SUM($AH$33:AH110),_xlfn.CONCAT(" y ",AJ110)))))</f>
        <v/>
      </c>
      <c r="AJ110" s="52" t="s">
        <v>5273</v>
      </c>
      <c r="AK110" s="370">
        <f t="shared" si="7"/>
        <v>0</v>
      </c>
      <c r="AL110" s="293">
        <f t="shared" si="5"/>
        <v>0</v>
      </c>
      <c r="AM110" s="283" t="str">
        <f>IF(AL110=0,"",
IF(SUM($AL110:AL110)=1,AN110,
IF($AL$154&gt;SUM($AL110:AL110),_xlfn.CONCAT(", ",AN110),
IF($AL$154=SUM($AL110:AL110),_xlfn.CONCAT(" y ",AN110)))))</f>
        <v/>
      </c>
      <c r="AN110" s="110" t="s">
        <v>5273</v>
      </c>
      <c r="AO110" s="107"/>
      <c r="AP110" s="107"/>
      <c r="AQ110" s="107"/>
      <c r="AR110" s="136"/>
      <c r="AS110" s="136"/>
      <c r="AT110" s="136"/>
      <c r="AU110" s="136"/>
      <c r="AV110" s="136"/>
      <c r="AW110" s="136"/>
    </row>
    <row r="111" spans="1:49" ht="15" customHeight="1">
      <c r="A111" s="22"/>
      <c r="B111" s="11"/>
      <c r="C111" s="48" t="s">
        <v>5274</v>
      </c>
      <c r="D111" s="859" t="str">
        <f>IF(CNGE_2026_M1_Secc1_Sub1!$D118="","",CNGE_2026_M1_Secc1_Sub1!$D118)</f>
        <v/>
      </c>
      <c r="E111" s="723"/>
      <c r="F111" s="723"/>
      <c r="G111" s="723"/>
      <c r="H111" s="723"/>
      <c r="I111" s="723"/>
      <c r="J111" s="723"/>
      <c r="K111" s="723"/>
      <c r="L111" s="724"/>
      <c r="M111" s="857"/>
      <c r="N111" s="856"/>
      <c r="O111" s="856"/>
      <c r="P111" s="856"/>
      <c r="Q111" s="856"/>
      <c r="R111" s="809"/>
      <c r="S111" s="857"/>
      <c r="T111" s="856"/>
      <c r="U111" s="856"/>
      <c r="V111" s="856"/>
      <c r="W111" s="856"/>
      <c r="X111" s="809"/>
      <c r="Y111" s="857"/>
      <c r="Z111" s="856"/>
      <c r="AA111" s="856"/>
      <c r="AB111" s="856"/>
      <c r="AC111" s="856"/>
      <c r="AD111" s="809"/>
      <c r="AG111" s="290">
        <f t="shared" si="6"/>
        <v>0</v>
      </c>
      <c r="AH111" s="293">
        <f t="shared" si="4"/>
        <v>0</v>
      </c>
      <c r="AI111" s="283" t="str">
        <f>IF(AH111=0,"",
IF(SUM($AH$33:AH111)=1,AJ111,
IF($AH$154&gt;SUM($AH$33:AH111),_xlfn.CONCAT(", ",AJ111),
IF($AH$154=SUM($AH$33:AH111),_xlfn.CONCAT(" y ",AJ111)))))</f>
        <v/>
      </c>
      <c r="AJ111" s="52" t="s">
        <v>5275</v>
      </c>
      <c r="AK111" s="370">
        <f t="shared" si="7"/>
        <v>0</v>
      </c>
      <c r="AL111" s="293">
        <f t="shared" si="5"/>
        <v>0</v>
      </c>
      <c r="AM111" s="283" t="str">
        <f>IF(AL111=0,"",
IF(SUM($AL111:AL111)=1,AN111,
IF($AL$154&gt;SUM($AL111:AL111),_xlfn.CONCAT(", ",AN111),
IF($AL$154=SUM($AL111:AL111),_xlfn.CONCAT(" y ",AN111)))))</f>
        <v/>
      </c>
      <c r="AN111" s="110" t="s">
        <v>5275</v>
      </c>
      <c r="AO111" s="107"/>
      <c r="AP111" s="107"/>
      <c r="AQ111" s="107"/>
      <c r="AR111" s="136"/>
      <c r="AS111" s="136"/>
      <c r="AT111" s="136"/>
      <c r="AU111" s="136"/>
      <c r="AV111" s="136"/>
      <c r="AW111" s="136"/>
    </row>
    <row r="112" spans="1:49" ht="15" customHeight="1">
      <c r="A112" s="22"/>
      <c r="B112" s="11"/>
      <c r="C112" s="48" t="s">
        <v>5276</v>
      </c>
      <c r="D112" s="859" t="str">
        <f>IF(CNGE_2026_M1_Secc1_Sub1!$D119="","",CNGE_2026_M1_Secc1_Sub1!$D119)</f>
        <v/>
      </c>
      <c r="E112" s="723"/>
      <c r="F112" s="723"/>
      <c r="G112" s="723"/>
      <c r="H112" s="723"/>
      <c r="I112" s="723"/>
      <c r="J112" s="723"/>
      <c r="K112" s="723"/>
      <c r="L112" s="724"/>
      <c r="M112" s="857"/>
      <c r="N112" s="856"/>
      <c r="O112" s="856"/>
      <c r="P112" s="856"/>
      <c r="Q112" s="856"/>
      <c r="R112" s="809"/>
      <c r="S112" s="857"/>
      <c r="T112" s="856"/>
      <c r="U112" s="856"/>
      <c r="V112" s="856"/>
      <c r="W112" s="856"/>
      <c r="X112" s="809"/>
      <c r="Y112" s="857"/>
      <c r="Z112" s="856"/>
      <c r="AA112" s="856"/>
      <c r="AB112" s="856"/>
      <c r="AC112" s="856"/>
      <c r="AD112" s="809"/>
      <c r="AG112" s="290">
        <f t="shared" si="6"/>
        <v>0</v>
      </c>
      <c r="AH112" s="293">
        <f t="shared" si="4"/>
        <v>0</v>
      </c>
      <c r="AI112" s="283" t="str">
        <f>IF(AH112=0,"",
IF(SUM($AH$33:AH112)=1,AJ112,
IF($AH$154&gt;SUM($AH$33:AH112),_xlfn.CONCAT(", ",AJ112),
IF($AH$154=SUM($AH$33:AH112),_xlfn.CONCAT(" y ",AJ112)))))</f>
        <v/>
      </c>
      <c r="AJ112" s="52" t="s">
        <v>5277</v>
      </c>
      <c r="AK112" s="370">
        <f t="shared" si="7"/>
        <v>0</v>
      </c>
      <c r="AL112" s="293">
        <f t="shared" si="5"/>
        <v>0</v>
      </c>
      <c r="AM112" s="283" t="str">
        <f>IF(AL112=0,"",
IF(SUM($AL112:AL112)=1,AN112,
IF($AL$154&gt;SUM($AL112:AL112),_xlfn.CONCAT(", ",AN112),
IF($AL$154=SUM($AL112:AL112),_xlfn.CONCAT(" y ",AN112)))))</f>
        <v/>
      </c>
      <c r="AN112" s="110" t="s">
        <v>5277</v>
      </c>
      <c r="AO112" s="107"/>
      <c r="AP112" s="107"/>
      <c r="AQ112" s="107"/>
      <c r="AR112" s="136"/>
      <c r="AS112" s="136"/>
      <c r="AT112" s="136"/>
      <c r="AU112" s="136"/>
      <c r="AV112" s="136"/>
      <c r="AW112" s="136"/>
    </row>
    <row r="113" spans="1:49" ht="15" customHeight="1">
      <c r="A113" s="22"/>
      <c r="B113" s="11"/>
      <c r="C113" s="48" t="s">
        <v>5278</v>
      </c>
      <c r="D113" s="859" t="str">
        <f>IF(CNGE_2026_M1_Secc1_Sub1!$D120="","",CNGE_2026_M1_Secc1_Sub1!$D120)</f>
        <v/>
      </c>
      <c r="E113" s="723"/>
      <c r="F113" s="723"/>
      <c r="G113" s="723"/>
      <c r="H113" s="723"/>
      <c r="I113" s="723"/>
      <c r="J113" s="723"/>
      <c r="K113" s="723"/>
      <c r="L113" s="724"/>
      <c r="M113" s="857"/>
      <c r="N113" s="856"/>
      <c r="O113" s="856"/>
      <c r="P113" s="856"/>
      <c r="Q113" s="856"/>
      <c r="R113" s="809"/>
      <c r="S113" s="857"/>
      <c r="T113" s="856"/>
      <c r="U113" s="856"/>
      <c r="V113" s="856"/>
      <c r="W113" s="856"/>
      <c r="X113" s="809"/>
      <c r="Y113" s="857"/>
      <c r="Z113" s="856"/>
      <c r="AA113" s="856"/>
      <c r="AB113" s="856"/>
      <c r="AC113" s="856"/>
      <c r="AD113" s="809"/>
      <c r="AG113" s="290">
        <f t="shared" si="6"/>
        <v>0</v>
      </c>
      <c r="AH113" s="293">
        <f t="shared" si="4"/>
        <v>0</v>
      </c>
      <c r="AI113" s="283" t="str">
        <f>IF(AH113=0,"",
IF(SUM($AH$33:AH113)=1,AJ113,
IF($AH$154&gt;SUM($AH$33:AH113),_xlfn.CONCAT(", ",AJ113),
IF($AH$154=SUM($AH$33:AH113),_xlfn.CONCAT(" y ",AJ113)))))</f>
        <v/>
      </c>
      <c r="AJ113" s="52" t="s">
        <v>5279</v>
      </c>
      <c r="AK113" s="370">
        <f t="shared" si="7"/>
        <v>0</v>
      </c>
      <c r="AL113" s="293">
        <f t="shared" si="5"/>
        <v>0</v>
      </c>
      <c r="AM113" s="283" t="str">
        <f>IF(AL113=0,"",
IF(SUM($AL113:AL113)=1,AN113,
IF($AL$154&gt;SUM($AL113:AL113),_xlfn.CONCAT(", ",AN113),
IF($AL$154=SUM($AL113:AL113),_xlfn.CONCAT(" y ",AN113)))))</f>
        <v/>
      </c>
      <c r="AN113" s="110" t="s">
        <v>5279</v>
      </c>
      <c r="AO113" s="107"/>
      <c r="AP113" s="107"/>
      <c r="AQ113" s="107"/>
      <c r="AR113" s="136"/>
      <c r="AS113" s="136"/>
      <c r="AT113" s="136"/>
      <c r="AU113" s="136"/>
      <c r="AV113" s="136"/>
      <c r="AW113" s="136"/>
    </row>
    <row r="114" spans="1:49" ht="15" customHeight="1">
      <c r="A114" s="22"/>
      <c r="B114" s="11"/>
      <c r="C114" s="48" t="s">
        <v>5280</v>
      </c>
      <c r="D114" s="859" t="str">
        <f>IF(CNGE_2026_M1_Secc1_Sub1!$D121="","",CNGE_2026_M1_Secc1_Sub1!$D121)</f>
        <v/>
      </c>
      <c r="E114" s="723"/>
      <c r="F114" s="723"/>
      <c r="G114" s="723"/>
      <c r="H114" s="723"/>
      <c r="I114" s="723"/>
      <c r="J114" s="723"/>
      <c r="K114" s="723"/>
      <c r="L114" s="724"/>
      <c r="M114" s="857"/>
      <c r="N114" s="856"/>
      <c r="O114" s="856"/>
      <c r="P114" s="856"/>
      <c r="Q114" s="856"/>
      <c r="R114" s="809"/>
      <c r="S114" s="857"/>
      <c r="T114" s="856"/>
      <c r="U114" s="856"/>
      <c r="V114" s="856"/>
      <c r="W114" s="856"/>
      <c r="X114" s="809"/>
      <c r="Y114" s="857"/>
      <c r="Z114" s="856"/>
      <c r="AA114" s="856"/>
      <c r="AB114" s="856"/>
      <c r="AC114" s="856"/>
      <c r="AD114" s="809"/>
      <c r="AG114" s="290">
        <f t="shared" si="6"/>
        <v>0</v>
      </c>
      <c r="AH114" s="293">
        <f t="shared" si="4"/>
        <v>0</v>
      </c>
      <c r="AI114" s="283" t="str">
        <f>IF(AH114=0,"",
IF(SUM($AH$33:AH114)=1,AJ114,
IF($AH$154&gt;SUM($AH$33:AH114),_xlfn.CONCAT(", ",AJ114),
IF($AH$154=SUM($AH$33:AH114),_xlfn.CONCAT(" y ",AJ114)))))</f>
        <v/>
      </c>
      <c r="AJ114" s="52" t="s">
        <v>5281</v>
      </c>
      <c r="AK114" s="370">
        <f t="shared" si="7"/>
        <v>0</v>
      </c>
      <c r="AL114" s="293">
        <f t="shared" si="5"/>
        <v>0</v>
      </c>
      <c r="AM114" s="283" t="str">
        <f>IF(AL114=0,"",
IF(SUM($AL114:AL114)=1,AN114,
IF($AL$154&gt;SUM($AL114:AL114),_xlfn.CONCAT(", ",AN114),
IF($AL$154=SUM($AL114:AL114),_xlfn.CONCAT(" y ",AN114)))))</f>
        <v/>
      </c>
      <c r="AN114" s="110" t="s">
        <v>5281</v>
      </c>
      <c r="AO114" s="107"/>
      <c r="AP114" s="107"/>
      <c r="AQ114" s="107"/>
      <c r="AR114" s="136"/>
      <c r="AS114" s="136"/>
      <c r="AT114" s="136"/>
      <c r="AU114" s="136"/>
      <c r="AV114" s="136"/>
      <c r="AW114" s="136"/>
    </row>
    <row r="115" spans="1:49" ht="15" customHeight="1">
      <c r="A115" s="22"/>
      <c r="B115" s="11"/>
      <c r="C115" s="48" t="s">
        <v>5282</v>
      </c>
      <c r="D115" s="859" t="str">
        <f>IF(CNGE_2026_M1_Secc1_Sub1!$D122="","",CNGE_2026_M1_Secc1_Sub1!$D122)</f>
        <v/>
      </c>
      <c r="E115" s="723"/>
      <c r="F115" s="723"/>
      <c r="G115" s="723"/>
      <c r="H115" s="723"/>
      <c r="I115" s="723"/>
      <c r="J115" s="723"/>
      <c r="K115" s="723"/>
      <c r="L115" s="724"/>
      <c r="M115" s="857"/>
      <c r="N115" s="856"/>
      <c r="O115" s="856"/>
      <c r="P115" s="856"/>
      <c r="Q115" s="856"/>
      <c r="R115" s="809"/>
      <c r="S115" s="857"/>
      <c r="T115" s="856"/>
      <c r="U115" s="856"/>
      <c r="V115" s="856"/>
      <c r="W115" s="856"/>
      <c r="X115" s="809"/>
      <c r="Y115" s="857"/>
      <c r="Z115" s="856"/>
      <c r="AA115" s="856"/>
      <c r="AB115" s="856"/>
      <c r="AC115" s="856"/>
      <c r="AD115" s="809"/>
      <c r="AG115" s="290">
        <f t="shared" si="6"/>
        <v>0</v>
      </c>
      <c r="AH115" s="293">
        <f t="shared" si="4"/>
        <v>0</v>
      </c>
      <c r="AI115" s="283" t="str">
        <f>IF(AH115=0,"",
IF(SUM($AH$33:AH115)=1,AJ115,
IF($AH$154&gt;SUM($AH$33:AH115),_xlfn.CONCAT(", ",AJ115),
IF($AH$154=SUM($AH$33:AH115),_xlfn.CONCAT(" y ",AJ115)))))</f>
        <v/>
      </c>
      <c r="AJ115" s="52" t="s">
        <v>5283</v>
      </c>
      <c r="AK115" s="370">
        <f t="shared" si="7"/>
        <v>0</v>
      </c>
      <c r="AL115" s="293">
        <f t="shared" si="5"/>
        <v>0</v>
      </c>
      <c r="AM115" s="283" t="str">
        <f>IF(AL115=0,"",
IF(SUM($AL115:AL115)=1,AN115,
IF($AL$154&gt;SUM($AL115:AL115),_xlfn.CONCAT(", ",AN115),
IF($AL$154=SUM($AL115:AL115),_xlfn.CONCAT(" y ",AN115)))))</f>
        <v/>
      </c>
      <c r="AN115" s="110" t="s">
        <v>5283</v>
      </c>
      <c r="AO115" s="107"/>
      <c r="AP115" s="107"/>
      <c r="AQ115" s="107"/>
      <c r="AR115" s="136"/>
      <c r="AS115" s="136"/>
      <c r="AT115" s="136"/>
      <c r="AU115" s="136"/>
      <c r="AV115" s="136"/>
      <c r="AW115" s="136"/>
    </row>
    <row r="116" spans="1:49" ht="15" customHeight="1">
      <c r="A116" s="22"/>
      <c r="B116" s="11"/>
      <c r="C116" s="48" t="s">
        <v>5284</v>
      </c>
      <c r="D116" s="859" t="str">
        <f>IF(CNGE_2026_M1_Secc1_Sub1!$D123="","",CNGE_2026_M1_Secc1_Sub1!$D123)</f>
        <v/>
      </c>
      <c r="E116" s="723"/>
      <c r="F116" s="723"/>
      <c r="G116" s="723"/>
      <c r="H116" s="723"/>
      <c r="I116" s="723"/>
      <c r="J116" s="723"/>
      <c r="K116" s="723"/>
      <c r="L116" s="724"/>
      <c r="M116" s="857"/>
      <c r="N116" s="856"/>
      <c r="O116" s="856"/>
      <c r="P116" s="856"/>
      <c r="Q116" s="856"/>
      <c r="R116" s="809"/>
      <c r="S116" s="857"/>
      <c r="T116" s="856"/>
      <c r="U116" s="856"/>
      <c r="V116" s="856"/>
      <c r="W116" s="856"/>
      <c r="X116" s="809"/>
      <c r="Y116" s="857"/>
      <c r="Z116" s="856"/>
      <c r="AA116" s="856"/>
      <c r="AB116" s="856"/>
      <c r="AC116" s="856"/>
      <c r="AD116" s="809"/>
      <c r="AG116" s="290">
        <f t="shared" si="6"/>
        <v>0</v>
      </c>
      <c r="AH116" s="293">
        <f t="shared" si="4"/>
        <v>0</v>
      </c>
      <c r="AI116" s="283" t="str">
        <f>IF(AH116=0,"",
IF(SUM($AH$33:AH116)=1,AJ116,
IF($AH$154&gt;SUM($AH$33:AH116),_xlfn.CONCAT(", ",AJ116),
IF($AH$154=SUM($AH$33:AH116),_xlfn.CONCAT(" y ",AJ116)))))</f>
        <v/>
      </c>
      <c r="AJ116" s="52" t="s">
        <v>5285</v>
      </c>
      <c r="AK116" s="370">
        <f t="shared" si="7"/>
        <v>0</v>
      </c>
      <c r="AL116" s="293">
        <f t="shared" si="5"/>
        <v>0</v>
      </c>
      <c r="AM116" s="283" t="str">
        <f>IF(AL116=0,"",
IF(SUM($AL116:AL116)=1,AN116,
IF($AL$154&gt;SUM($AL116:AL116),_xlfn.CONCAT(", ",AN116),
IF($AL$154=SUM($AL116:AL116),_xlfn.CONCAT(" y ",AN116)))))</f>
        <v/>
      </c>
      <c r="AN116" s="110" t="s">
        <v>5285</v>
      </c>
      <c r="AO116" s="107"/>
      <c r="AP116" s="107"/>
      <c r="AQ116" s="107"/>
      <c r="AR116" s="136"/>
      <c r="AS116" s="136"/>
      <c r="AT116" s="136"/>
      <c r="AU116" s="136"/>
      <c r="AV116" s="136"/>
      <c r="AW116" s="136"/>
    </row>
    <row r="117" spans="1:49" ht="15" customHeight="1">
      <c r="A117" s="22"/>
      <c r="B117" s="11"/>
      <c r="C117" s="48" t="s">
        <v>5286</v>
      </c>
      <c r="D117" s="859" t="str">
        <f>IF(CNGE_2026_M1_Secc1_Sub1!$D124="","",CNGE_2026_M1_Secc1_Sub1!$D124)</f>
        <v/>
      </c>
      <c r="E117" s="723"/>
      <c r="F117" s="723"/>
      <c r="G117" s="723"/>
      <c r="H117" s="723"/>
      <c r="I117" s="723"/>
      <c r="J117" s="723"/>
      <c r="K117" s="723"/>
      <c r="L117" s="724"/>
      <c r="M117" s="857"/>
      <c r="N117" s="856"/>
      <c r="O117" s="856"/>
      <c r="P117" s="856"/>
      <c r="Q117" s="856"/>
      <c r="R117" s="809"/>
      <c r="S117" s="857"/>
      <c r="T117" s="856"/>
      <c r="U117" s="856"/>
      <c r="V117" s="856"/>
      <c r="W117" s="856"/>
      <c r="X117" s="809"/>
      <c r="Y117" s="857"/>
      <c r="Z117" s="856"/>
      <c r="AA117" s="856"/>
      <c r="AB117" s="856"/>
      <c r="AC117" s="856"/>
      <c r="AD117" s="809"/>
      <c r="AG117" s="290">
        <f t="shared" si="6"/>
        <v>0</v>
      </c>
      <c r="AH117" s="293">
        <f t="shared" si="4"/>
        <v>0</v>
      </c>
      <c r="AI117" s="283" t="str">
        <f>IF(AH117=0,"",
IF(SUM($AH$33:AH117)=1,AJ117,
IF($AH$154&gt;SUM($AH$33:AH117),_xlfn.CONCAT(", ",AJ117),
IF($AH$154=SUM($AH$33:AH117),_xlfn.CONCAT(" y ",AJ117)))))</f>
        <v/>
      </c>
      <c r="AJ117" s="52" t="s">
        <v>5287</v>
      </c>
      <c r="AK117" s="370">
        <f t="shared" si="7"/>
        <v>0</v>
      </c>
      <c r="AL117" s="293">
        <f t="shared" si="5"/>
        <v>0</v>
      </c>
      <c r="AM117" s="283" t="str">
        <f>IF(AL117=0,"",
IF(SUM($AL117:AL117)=1,AN117,
IF($AL$154&gt;SUM($AL117:AL117),_xlfn.CONCAT(", ",AN117),
IF($AL$154=SUM($AL117:AL117),_xlfn.CONCAT(" y ",AN117)))))</f>
        <v/>
      </c>
      <c r="AN117" s="110" t="s">
        <v>5287</v>
      </c>
      <c r="AO117" s="107"/>
      <c r="AP117" s="107"/>
      <c r="AQ117" s="107"/>
      <c r="AR117" s="136"/>
      <c r="AS117" s="136"/>
      <c r="AT117" s="136"/>
      <c r="AU117" s="136"/>
      <c r="AV117" s="136"/>
      <c r="AW117" s="136"/>
    </row>
    <row r="118" spans="1:49" ht="15" customHeight="1">
      <c r="A118" s="22"/>
      <c r="B118" s="11"/>
      <c r="C118" s="48" t="s">
        <v>5288</v>
      </c>
      <c r="D118" s="859" t="str">
        <f>IF(CNGE_2026_M1_Secc1_Sub1!$D125="","",CNGE_2026_M1_Secc1_Sub1!$D125)</f>
        <v/>
      </c>
      <c r="E118" s="723"/>
      <c r="F118" s="723"/>
      <c r="G118" s="723"/>
      <c r="H118" s="723"/>
      <c r="I118" s="723"/>
      <c r="J118" s="723"/>
      <c r="K118" s="723"/>
      <c r="L118" s="724"/>
      <c r="M118" s="857"/>
      <c r="N118" s="856"/>
      <c r="O118" s="856"/>
      <c r="P118" s="856"/>
      <c r="Q118" s="856"/>
      <c r="R118" s="809"/>
      <c r="S118" s="857"/>
      <c r="T118" s="856"/>
      <c r="U118" s="856"/>
      <c r="V118" s="856"/>
      <c r="W118" s="856"/>
      <c r="X118" s="809"/>
      <c r="Y118" s="857"/>
      <c r="Z118" s="856"/>
      <c r="AA118" s="856"/>
      <c r="AB118" s="856"/>
      <c r="AC118" s="856"/>
      <c r="AD118" s="809"/>
      <c r="AG118" s="290">
        <f t="shared" si="6"/>
        <v>0</v>
      </c>
      <c r="AH118" s="293">
        <f t="shared" si="4"/>
        <v>0</v>
      </c>
      <c r="AI118" s="283" t="str">
        <f>IF(AH118=0,"",
IF(SUM($AH$33:AH118)=1,AJ118,
IF($AH$154&gt;SUM($AH$33:AH118),_xlfn.CONCAT(", ",AJ118),
IF($AH$154=SUM($AH$33:AH118),_xlfn.CONCAT(" y ",AJ118)))))</f>
        <v/>
      </c>
      <c r="AJ118" s="52" t="s">
        <v>5289</v>
      </c>
      <c r="AK118" s="370">
        <f t="shared" si="7"/>
        <v>0</v>
      </c>
      <c r="AL118" s="293">
        <f t="shared" si="5"/>
        <v>0</v>
      </c>
      <c r="AM118" s="283" t="str">
        <f>IF(AL118=0,"",
IF(SUM($AL118:AL118)=1,AN118,
IF($AL$154&gt;SUM($AL118:AL118),_xlfn.CONCAT(", ",AN118),
IF($AL$154=SUM($AL118:AL118),_xlfn.CONCAT(" y ",AN118)))))</f>
        <v/>
      </c>
      <c r="AN118" s="110" t="s">
        <v>5289</v>
      </c>
      <c r="AO118" s="107"/>
      <c r="AP118" s="107"/>
      <c r="AQ118" s="107"/>
      <c r="AR118" s="136"/>
      <c r="AS118" s="136"/>
      <c r="AT118" s="136"/>
      <c r="AU118" s="136"/>
      <c r="AV118" s="136"/>
      <c r="AW118" s="136"/>
    </row>
    <row r="119" spans="1:49" ht="15" customHeight="1">
      <c r="A119" s="22"/>
      <c r="B119" s="11"/>
      <c r="C119" s="48" t="s">
        <v>5290</v>
      </c>
      <c r="D119" s="859" t="str">
        <f>IF(CNGE_2026_M1_Secc1_Sub1!$D126="","",CNGE_2026_M1_Secc1_Sub1!$D126)</f>
        <v/>
      </c>
      <c r="E119" s="723"/>
      <c r="F119" s="723"/>
      <c r="G119" s="723"/>
      <c r="H119" s="723"/>
      <c r="I119" s="723"/>
      <c r="J119" s="723"/>
      <c r="K119" s="723"/>
      <c r="L119" s="724"/>
      <c r="M119" s="857"/>
      <c r="N119" s="856"/>
      <c r="O119" s="856"/>
      <c r="P119" s="856"/>
      <c r="Q119" s="856"/>
      <c r="R119" s="809"/>
      <c r="S119" s="857"/>
      <c r="T119" s="856"/>
      <c r="U119" s="856"/>
      <c r="V119" s="856"/>
      <c r="W119" s="856"/>
      <c r="X119" s="809"/>
      <c r="Y119" s="857"/>
      <c r="Z119" s="856"/>
      <c r="AA119" s="856"/>
      <c r="AB119" s="856"/>
      <c r="AC119" s="856"/>
      <c r="AD119" s="809"/>
      <c r="AG119" s="290">
        <f t="shared" si="6"/>
        <v>0</v>
      </c>
      <c r="AH119" s="293">
        <f t="shared" si="4"/>
        <v>0</v>
      </c>
      <c r="AI119" s="283" t="str">
        <f>IF(AH119=0,"",
IF(SUM($AH$33:AH119)=1,AJ119,
IF($AH$154&gt;SUM($AH$33:AH119),_xlfn.CONCAT(", ",AJ119),
IF($AH$154=SUM($AH$33:AH119),_xlfn.CONCAT(" y ",AJ119)))))</f>
        <v/>
      </c>
      <c r="AJ119" s="52" t="s">
        <v>5291</v>
      </c>
      <c r="AK119" s="370">
        <f t="shared" si="7"/>
        <v>0</v>
      </c>
      <c r="AL119" s="293">
        <f t="shared" si="5"/>
        <v>0</v>
      </c>
      <c r="AM119" s="283" t="str">
        <f>IF(AL119=0,"",
IF(SUM($AL119:AL119)=1,AN119,
IF($AL$154&gt;SUM($AL119:AL119),_xlfn.CONCAT(", ",AN119),
IF($AL$154=SUM($AL119:AL119),_xlfn.CONCAT(" y ",AN119)))))</f>
        <v/>
      </c>
      <c r="AN119" s="110" t="s">
        <v>5291</v>
      </c>
      <c r="AO119" s="107"/>
      <c r="AP119" s="107"/>
      <c r="AQ119" s="107"/>
      <c r="AR119" s="136"/>
      <c r="AS119" s="136"/>
      <c r="AT119" s="136"/>
      <c r="AU119" s="136"/>
      <c r="AV119" s="136"/>
      <c r="AW119" s="136"/>
    </row>
    <row r="120" spans="1:49" ht="15" customHeight="1">
      <c r="A120" s="22"/>
      <c r="B120" s="11"/>
      <c r="C120" s="48" t="s">
        <v>5292</v>
      </c>
      <c r="D120" s="859" t="str">
        <f>IF(CNGE_2026_M1_Secc1_Sub1!$D127="","",CNGE_2026_M1_Secc1_Sub1!$D127)</f>
        <v/>
      </c>
      <c r="E120" s="723"/>
      <c r="F120" s="723"/>
      <c r="G120" s="723"/>
      <c r="H120" s="723"/>
      <c r="I120" s="723"/>
      <c r="J120" s="723"/>
      <c r="K120" s="723"/>
      <c r="L120" s="724"/>
      <c r="M120" s="857"/>
      <c r="N120" s="856"/>
      <c r="O120" s="856"/>
      <c r="P120" s="856"/>
      <c r="Q120" s="856"/>
      <c r="R120" s="809"/>
      <c r="S120" s="857"/>
      <c r="T120" s="856"/>
      <c r="U120" s="856"/>
      <c r="V120" s="856"/>
      <c r="W120" s="856"/>
      <c r="X120" s="809"/>
      <c r="Y120" s="857"/>
      <c r="Z120" s="856"/>
      <c r="AA120" s="856"/>
      <c r="AB120" s="856"/>
      <c r="AC120" s="856"/>
      <c r="AD120" s="809"/>
      <c r="AG120" s="290">
        <f t="shared" si="6"/>
        <v>0</v>
      </c>
      <c r="AH120" s="293">
        <f t="shared" si="4"/>
        <v>0</v>
      </c>
      <c r="AI120" s="283" t="str">
        <f>IF(AH120=0,"",
IF(SUM($AH$33:AH120)=1,AJ120,
IF($AH$154&gt;SUM($AH$33:AH120),_xlfn.CONCAT(", ",AJ120),
IF($AH$154=SUM($AH$33:AH120),_xlfn.CONCAT(" y ",AJ120)))))</f>
        <v/>
      </c>
      <c r="AJ120" s="52" t="s">
        <v>5293</v>
      </c>
      <c r="AK120" s="370">
        <f t="shared" si="7"/>
        <v>0</v>
      </c>
      <c r="AL120" s="293">
        <f t="shared" si="5"/>
        <v>0</v>
      </c>
      <c r="AM120" s="283" t="str">
        <f>IF(AL120=0,"",
IF(SUM($AL120:AL120)=1,AN120,
IF($AL$154&gt;SUM($AL120:AL120),_xlfn.CONCAT(", ",AN120),
IF($AL$154=SUM($AL120:AL120),_xlfn.CONCAT(" y ",AN120)))))</f>
        <v/>
      </c>
      <c r="AN120" s="110" t="s">
        <v>5293</v>
      </c>
      <c r="AO120" s="107"/>
      <c r="AP120" s="107"/>
      <c r="AQ120" s="107"/>
      <c r="AR120" s="136"/>
      <c r="AS120" s="136"/>
      <c r="AT120" s="136"/>
      <c r="AU120" s="136"/>
      <c r="AV120" s="136"/>
      <c r="AW120" s="136"/>
    </row>
    <row r="121" spans="1:49" ht="15" customHeight="1">
      <c r="A121" s="22"/>
      <c r="B121" s="11"/>
      <c r="C121" s="48" t="s">
        <v>5294</v>
      </c>
      <c r="D121" s="859" t="str">
        <f>IF(CNGE_2026_M1_Secc1_Sub1!$D128="","",CNGE_2026_M1_Secc1_Sub1!$D128)</f>
        <v/>
      </c>
      <c r="E121" s="723"/>
      <c r="F121" s="723"/>
      <c r="G121" s="723"/>
      <c r="H121" s="723"/>
      <c r="I121" s="723"/>
      <c r="J121" s="723"/>
      <c r="K121" s="723"/>
      <c r="L121" s="724"/>
      <c r="M121" s="857"/>
      <c r="N121" s="856"/>
      <c r="O121" s="856"/>
      <c r="P121" s="856"/>
      <c r="Q121" s="856"/>
      <c r="R121" s="809"/>
      <c r="S121" s="857"/>
      <c r="T121" s="856"/>
      <c r="U121" s="856"/>
      <c r="V121" s="856"/>
      <c r="W121" s="856"/>
      <c r="X121" s="809"/>
      <c r="Y121" s="857"/>
      <c r="Z121" s="856"/>
      <c r="AA121" s="856"/>
      <c r="AB121" s="856"/>
      <c r="AC121" s="856"/>
      <c r="AD121" s="809"/>
      <c r="AG121" s="290">
        <f t="shared" si="6"/>
        <v>0</v>
      </c>
      <c r="AH121" s="293">
        <f t="shared" si="4"/>
        <v>0</v>
      </c>
      <c r="AI121" s="283" t="str">
        <f>IF(AH121=0,"",
IF(SUM($AH$33:AH121)=1,AJ121,
IF($AH$154&gt;SUM($AH$33:AH121),_xlfn.CONCAT(", ",AJ121),
IF($AH$154=SUM($AH$33:AH121),_xlfn.CONCAT(" y ",AJ121)))))</f>
        <v/>
      </c>
      <c r="AJ121" s="52" t="s">
        <v>5295</v>
      </c>
      <c r="AK121" s="370">
        <f t="shared" si="7"/>
        <v>0</v>
      </c>
      <c r="AL121" s="293">
        <f t="shared" si="5"/>
        <v>0</v>
      </c>
      <c r="AM121" s="283" t="str">
        <f>IF(AL121=0,"",
IF(SUM($AL121:AL121)=1,AN121,
IF($AL$154&gt;SUM($AL121:AL121),_xlfn.CONCAT(", ",AN121),
IF($AL$154=SUM($AL121:AL121),_xlfn.CONCAT(" y ",AN121)))))</f>
        <v/>
      </c>
      <c r="AN121" s="110" t="s">
        <v>5295</v>
      </c>
      <c r="AO121" s="107"/>
      <c r="AP121" s="107"/>
      <c r="AQ121" s="107"/>
      <c r="AR121" s="136"/>
      <c r="AS121" s="136"/>
      <c r="AT121" s="136"/>
      <c r="AU121" s="136"/>
      <c r="AV121" s="136"/>
      <c r="AW121" s="136"/>
    </row>
    <row r="122" spans="1:49" ht="15" customHeight="1">
      <c r="A122" s="22"/>
      <c r="B122" s="11"/>
      <c r="C122" s="48" t="s">
        <v>5296</v>
      </c>
      <c r="D122" s="859" t="str">
        <f>IF(CNGE_2026_M1_Secc1_Sub1!$D129="","",CNGE_2026_M1_Secc1_Sub1!$D129)</f>
        <v/>
      </c>
      <c r="E122" s="723"/>
      <c r="F122" s="723"/>
      <c r="G122" s="723"/>
      <c r="H122" s="723"/>
      <c r="I122" s="723"/>
      <c r="J122" s="723"/>
      <c r="K122" s="723"/>
      <c r="L122" s="724"/>
      <c r="M122" s="857"/>
      <c r="N122" s="856"/>
      <c r="O122" s="856"/>
      <c r="P122" s="856"/>
      <c r="Q122" s="856"/>
      <c r="R122" s="809"/>
      <c r="S122" s="857"/>
      <c r="T122" s="856"/>
      <c r="U122" s="856"/>
      <c r="V122" s="856"/>
      <c r="W122" s="856"/>
      <c r="X122" s="809"/>
      <c r="Y122" s="857"/>
      <c r="Z122" s="856"/>
      <c r="AA122" s="856"/>
      <c r="AB122" s="856"/>
      <c r="AC122" s="856"/>
      <c r="AD122" s="809"/>
      <c r="AG122" s="290">
        <f t="shared" si="6"/>
        <v>0</v>
      </c>
      <c r="AH122" s="293">
        <f t="shared" si="4"/>
        <v>0</v>
      </c>
      <c r="AI122" s="283" t="str">
        <f>IF(AH122=0,"",
IF(SUM($AH$33:AH122)=1,AJ122,
IF($AH$154&gt;SUM($AH$33:AH122),_xlfn.CONCAT(", ",AJ122),
IF($AH$154=SUM($AH$33:AH122),_xlfn.CONCAT(" y ",AJ122)))))</f>
        <v/>
      </c>
      <c r="AJ122" s="52" t="s">
        <v>5297</v>
      </c>
      <c r="AK122" s="370">
        <f t="shared" si="7"/>
        <v>0</v>
      </c>
      <c r="AL122" s="293">
        <f t="shared" si="5"/>
        <v>0</v>
      </c>
      <c r="AM122" s="283" t="str">
        <f>IF(AL122=0,"",
IF(SUM($AL122:AL122)=1,AN122,
IF($AL$154&gt;SUM($AL122:AL122),_xlfn.CONCAT(", ",AN122),
IF($AL$154=SUM($AL122:AL122),_xlfn.CONCAT(" y ",AN122)))))</f>
        <v/>
      </c>
      <c r="AN122" s="110" t="s">
        <v>5297</v>
      </c>
      <c r="AO122" s="107"/>
      <c r="AP122" s="107"/>
      <c r="AQ122" s="107"/>
      <c r="AR122" s="136"/>
      <c r="AS122" s="136"/>
      <c r="AT122" s="136"/>
      <c r="AU122" s="136"/>
      <c r="AV122" s="136"/>
      <c r="AW122" s="136"/>
    </row>
    <row r="123" spans="1:49" ht="15" customHeight="1">
      <c r="A123" s="22"/>
      <c r="B123" s="11"/>
      <c r="C123" s="48" t="s">
        <v>5298</v>
      </c>
      <c r="D123" s="859" t="str">
        <f>IF(CNGE_2026_M1_Secc1_Sub1!$D130="","",CNGE_2026_M1_Secc1_Sub1!$D130)</f>
        <v/>
      </c>
      <c r="E123" s="723"/>
      <c r="F123" s="723"/>
      <c r="G123" s="723"/>
      <c r="H123" s="723"/>
      <c r="I123" s="723"/>
      <c r="J123" s="723"/>
      <c r="K123" s="723"/>
      <c r="L123" s="724"/>
      <c r="M123" s="857"/>
      <c r="N123" s="856"/>
      <c r="O123" s="856"/>
      <c r="P123" s="856"/>
      <c r="Q123" s="856"/>
      <c r="R123" s="809"/>
      <c r="S123" s="857"/>
      <c r="T123" s="856"/>
      <c r="U123" s="856"/>
      <c r="V123" s="856"/>
      <c r="W123" s="856"/>
      <c r="X123" s="809"/>
      <c r="Y123" s="857"/>
      <c r="Z123" s="856"/>
      <c r="AA123" s="856"/>
      <c r="AB123" s="856"/>
      <c r="AC123" s="856"/>
      <c r="AD123" s="809"/>
      <c r="AG123" s="290">
        <f t="shared" si="6"/>
        <v>0</v>
      </c>
      <c r="AH123" s="293">
        <f t="shared" si="4"/>
        <v>0</v>
      </c>
      <c r="AI123" s="283" t="str">
        <f>IF(AH123=0,"",
IF(SUM($AH$33:AH123)=1,AJ123,
IF($AH$154&gt;SUM($AH$33:AH123),_xlfn.CONCAT(", ",AJ123),
IF($AH$154=SUM($AH$33:AH123),_xlfn.CONCAT(" y ",AJ123)))))</f>
        <v/>
      </c>
      <c r="AJ123" s="52" t="s">
        <v>5299</v>
      </c>
      <c r="AK123" s="370">
        <f t="shared" si="7"/>
        <v>0</v>
      </c>
      <c r="AL123" s="293">
        <f t="shared" si="5"/>
        <v>0</v>
      </c>
      <c r="AM123" s="283" t="str">
        <f>IF(AL123=0,"",
IF(SUM($AL123:AL123)=1,AN123,
IF($AL$154&gt;SUM($AL123:AL123),_xlfn.CONCAT(", ",AN123),
IF($AL$154=SUM($AL123:AL123),_xlfn.CONCAT(" y ",AN123)))))</f>
        <v/>
      </c>
      <c r="AN123" s="110" t="s">
        <v>5299</v>
      </c>
      <c r="AO123" s="107"/>
      <c r="AP123" s="107"/>
      <c r="AQ123" s="107"/>
      <c r="AR123" s="136"/>
      <c r="AS123" s="136"/>
      <c r="AT123" s="136"/>
      <c r="AU123" s="136"/>
      <c r="AV123" s="136"/>
      <c r="AW123" s="136"/>
    </row>
    <row r="124" spans="1:49" ht="15" customHeight="1">
      <c r="A124" s="22"/>
      <c r="B124" s="11"/>
      <c r="C124" s="48" t="s">
        <v>5300</v>
      </c>
      <c r="D124" s="859" t="str">
        <f>IF(CNGE_2026_M1_Secc1_Sub1!$D131="","",CNGE_2026_M1_Secc1_Sub1!$D131)</f>
        <v/>
      </c>
      <c r="E124" s="723"/>
      <c r="F124" s="723"/>
      <c r="G124" s="723"/>
      <c r="H124" s="723"/>
      <c r="I124" s="723"/>
      <c r="J124" s="723"/>
      <c r="K124" s="723"/>
      <c r="L124" s="724"/>
      <c r="M124" s="857"/>
      <c r="N124" s="856"/>
      <c r="O124" s="856"/>
      <c r="P124" s="856"/>
      <c r="Q124" s="856"/>
      <c r="R124" s="809"/>
      <c r="S124" s="857"/>
      <c r="T124" s="856"/>
      <c r="U124" s="856"/>
      <c r="V124" s="856"/>
      <c r="W124" s="856"/>
      <c r="X124" s="809"/>
      <c r="Y124" s="857"/>
      <c r="Z124" s="856"/>
      <c r="AA124" s="856"/>
      <c r="AB124" s="856"/>
      <c r="AC124" s="856"/>
      <c r="AD124" s="809"/>
      <c r="AG124" s="290">
        <f t="shared" si="6"/>
        <v>0</v>
      </c>
      <c r="AH124" s="293">
        <f t="shared" si="4"/>
        <v>0</v>
      </c>
      <c r="AI124" s="283" t="str">
        <f>IF(AH124=0,"",
IF(SUM($AH$33:AH124)=1,AJ124,
IF($AH$154&gt;SUM($AH$33:AH124),_xlfn.CONCAT(", ",AJ124),
IF($AH$154=SUM($AH$33:AH124),_xlfn.CONCAT(" y ",AJ124)))))</f>
        <v/>
      </c>
      <c r="AJ124" s="52" t="s">
        <v>5301</v>
      </c>
      <c r="AK124" s="370">
        <f t="shared" si="7"/>
        <v>0</v>
      </c>
      <c r="AL124" s="293">
        <f t="shared" si="5"/>
        <v>0</v>
      </c>
      <c r="AM124" s="283" t="str">
        <f>IF(AL124=0,"",
IF(SUM($AL124:AL124)=1,AN124,
IF($AL$154&gt;SUM($AL124:AL124),_xlfn.CONCAT(", ",AN124),
IF($AL$154=SUM($AL124:AL124),_xlfn.CONCAT(" y ",AN124)))))</f>
        <v/>
      </c>
      <c r="AN124" s="110" t="s">
        <v>5301</v>
      </c>
      <c r="AO124" s="107"/>
      <c r="AP124" s="107"/>
      <c r="AQ124" s="107"/>
      <c r="AR124" s="136"/>
      <c r="AS124" s="136"/>
      <c r="AT124" s="136"/>
      <c r="AU124" s="136"/>
      <c r="AV124" s="136"/>
      <c r="AW124" s="136"/>
    </row>
    <row r="125" spans="1:49" ht="15" customHeight="1">
      <c r="A125" s="22"/>
      <c r="B125" s="11"/>
      <c r="C125" s="48" t="s">
        <v>5302</v>
      </c>
      <c r="D125" s="859" t="str">
        <f>IF(CNGE_2026_M1_Secc1_Sub1!$D132="","",CNGE_2026_M1_Secc1_Sub1!$D132)</f>
        <v/>
      </c>
      <c r="E125" s="723"/>
      <c r="F125" s="723"/>
      <c r="G125" s="723"/>
      <c r="H125" s="723"/>
      <c r="I125" s="723"/>
      <c r="J125" s="723"/>
      <c r="K125" s="723"/>
      <c r="L125" s="724"/>
      <c r="M125" s="857"/>
      <c r="N125" s="856"/>
      <c r="O125" s="856"/>
      <c r="P125" s="856"/>
      <c r="Q125" s="856"/>
      <c r="R125" s="809"/>
      <c r="S125" s="857"/>
      <c r="T125" s="856"/>
      <c r="U125" s="856"/>
      <c r="V125" s="856"/>
      <c r="W125" s="856"/>
      <c r="X125" s="809"/>
      <c r="Y125" s="857"/>
      <c r="Z125" s="856"/>
      <c r="AA125" s="856"/>
      <c r="AB125" s="856"/>
      <c r="AC125" s="856"/>
      <c r="AD125" s="809"/>
      <c r="AG125" s="290">
        <f t="shared" si="6"/>
        <v>0</v>
      </c>
      <c r="AH125" s="293">
        <f t="shared" si="4"/>
        <v>0</v>
      </c>
      <c r="AI125" s="283" t="str">
        <f>IF(AH125=0,"",
IF(SUM($AH$33:AH125)=1,AJ125,
IF($AH$154&gt;SUM($AH$33:AH125),_xlfn.CONCAT(", ",AJ125),
IF($AH$154=SUM($AH$33:AH125),_xlfn.CONCAT(" y ",AJ125)))))</f>
        <v/>
      </c>
      <c r="AJ125" s="52" t="s">
        <v>5303</v>
      </c>
      <c r="AK125" s="370">
        <f t="shared" si="7"/>
        <v>0</v>
      </c>
      <c r="AL125" s="293">
        <f t="shared" si="5"/>
        <v>0</v>
      </c>
      <c r="AM125" s="283" t="str">
        <f>IF(AL125=0,"",
IF(SUM($AL125:AL125)=1,AN125,
IF($AL$154&gt;SUM($AL125:AL125),_xlfn.CONCAT(", ",AN125),
IF($AL$154=SUM($AL125:AL125),_xlfn.CONCAT(" y ",AN125)))))</f>
        <v/>
      </c>
      <c r="AN125" s="110" t="s">
        <v>5303</v>
      </c>
      <c r="AO125" s="107"/>
      <c r="AP125" s="107"/>
      <c r="AQ125" s="107"/>
      <c r="AR125" s="136"/>
      <c r="AS125" s="136"/>
      <c r="AT125" s="136"/>
      <c r="AU125" s="136"/>
      <c r="AV125" s="136"/>
      <c r="AW125" s="136"/>
    </row>
    <row r="126" spans="1:49" ht="15" customHeight="1">
      <c r="A126" s="22"/>
      <c r="B126" s="11"/>
      <c r="C126" s="48" t="s">
        <v>5304</v>
      </c>
      <c r="D126" s="859" t="str">
        <f>IF(CNGE_2026_M1_Secc1_Sub1!$D133="","",CNGE_2026_M1_Secc1_Sub1!$D133)</f>
        <v/>
      </c>
      <c r="E126" s="723"/>
      <c r="F126" s="723"/>
      <c r="G126" s="723"/>
      <c r="H126" s="723"/>
      <c r="I126" s="723"/>
      <c r="J126" s="723"/>
      <c r="K126" s="723"/>
      <c r="L126" s="724"/>
      <c r="M126" s="857"/>
      <c r="N126" s="856"/>
      <c r="O126" s="856"/>
      <c r="P126" s="856"/>
      <c r="Q126" s="856"/>
      <c r="R126" s="809"/>
      <c r="S126" s="857"/>
      <c r="T126" s="856"/>
      <c r="U126" s="856"/>
      <c r="V126" s="856"/>
      <c r="W126" s="856"/>
      <c r="X126" s="809"/>
      <c r="Y126" s="857"/>
      <c r="Z126" s="856"/>
      <c r="AA126" s="856"/>
      <c r="AB126" s="856"/>
      <c r="AC126" s="856"/>
      <c r="AD126" s="809"/>
      <c r="AG126" s="290">
        <f t="shared" si="6"/>
        <v>0</v>
      </c>
      <c r="AH126" s="293">
        <f t="shared" si="4"/>
        <v>0</v>
      </c>
      <c r="AI126" s="283" t="str">
        <f>IF(AH126=0,"",
IF(SUM($AH$33:AH126)=1,AJ126,
IF($AH$154&gt;SUM($AH$33:AH126),_xlfn.CONCAT(", ",AJ126),
IF($AH$154=SUM($AH$33:AH126),_xlfn.CONCAT(" y ",AJ126)))))</f>
        <v/>
      </c>
      <c r="AJ126" s="52" t="s">
        <v>5305</v>
      </c>
      <c r="AK126" s="370">
        <f t="shared" si="7"/>
        <v>0</v>
      </c>
      <c r="AL126" s="293">
        <f t="shared" si="5"/>
        <v>0</v>
      </c>
      <c r="AM126" s="283" t="str">
        <f>IF(AL126=0,"",
IF(SUM($AL126:AL126)=1,AN126,
IF($AL$154&gt;SUM($AL126:AL126),_xlfn.CONCAT(", ",AN126),
IF($AL$154=SUM($AL126:AL126),_xlfn.CONCAT(" y ",AN126)))))</f>
        <v/>
      </c>
      <c r="AN126" s="110" t="s">
        <v>5305</v>
      </c>
      <c r="AO126" s="107"/>
      <c r="AP126" s="107"/>
      <c r="AQ126" s="107"/>
      <c r="AR126" s="136"/>
      <c r="AS126" s="136"/>
      <c r="AT126" s="136"/>
      <c r="AU126" s="136"/>
      <c r="AV126" s="136"/>
      <c r="AW126" s="136"/>
    </row>
    <row r="127" spans="1:49" ht="15" customHeight="1">
      <c r="A127" s="22"/>
      <c r="B127" s="11"/>
      <c r="C127" s="50" t="s">
        <v>5306</v>
      </c>
      <c r="D127" s="859" t="str">
        <f>IF(CNGE_2026_M1_Secc1_Sub1!$D134="","",CNGE_2026_M1_Secc1_Sub1!$D134)</f>
        <v/>
      </c>
      <c r="E127" s="723"/>
      <c r="F127" s="723"/>
      <c r="G127" s="723"/>
      <c r="H127" s="723"/>
      <c r="I127" s="723"/>
      <c r="J127" s="723"/>
      <c r="K127" s="723"/>
      <c r="L127" s="724"/>
      <c r="M127" s="857"/>
      <c r="N127" s="856"/>
      <c r="O127" s="856"/>
      <c r="P127" s="856"/>
      <c r="Q127" s="856"/>
      <c r="R127" s="809"/>
      <c r="S127" s="857"/>
      <c r="T127" s="856"/>
      <c r="U127" s="856"/>
      <c r="V127" s="856"/>
      <c r="W127" s="856"/>
      <c r="X127" s="809"/>
      <c r="Y127" s="857"/>
      <c r="Z127" s="856"/>
      <c r="AA127" s="856"/>
      <c r="AB127" s="856"/>
      <c r="AC127" s="856"/>
      <c r="AD127" s="809"/>
      <c r="AG127" s="290">
        <f t="shared" si="6"/>
        <v>0</v>
      </c>
      <c r="AH127" s="293">
        <f t="shared" si="4"/>
        <v>0</v>
      </c>
      <c r="AI127" s="283" t="str">
        <f>IF(AH127=0,"",
IF(SUM($AH$33:AH127)=1,AJ127,
IF($AH$154&gt;SUM($AH$33:AH127),_xlfn.CONCAT(", ",AJ127),
IF($AH$154=SUM($AH$33:AH127),_xlfn.CONCAT(" y ",AJ127)))))</f>
        <v/>
      </c>
      <c r="AJ127" s="52" t="s">
        <v>5307</v>
      </c>
      <c r="AK127" s="370">
        <f t="shared" si="7"/>
        <v>0</v>
      </c>
      <c r="AL127" s="293">
        <f t="shared" si="5"/>
        <v>0</v>
      </c>
      <c r="AM127" s="283" t="str">
        <f>IF(AL127=0,"",
IF(SUM($AL127:AL127)=1,AN127,
IF($AL$154&gt;SUM($AL127:AL127),_xlfn.CONCAT(", ",AN127),
IF($AL$154=SUM($AL127:AL127),_xlfn.CONCAT(" y ",AN127)))))</f>
        <v/>
      </c>
      <c r="AN127" s="110" t="s">
        <v>5307</v>
      </c>
      <c r="AO127" s="107"/>
      <c r="AP127" s="107"/>
      <c r="AQ127" s="107"/>
      <c r="AR127" s="136"/>
      <c r="AS127" s="136"/>
      <c r="AT127" s="136"/>
      <c r="AU127" s="136"/>
      <c r="AV127" s="136"/>
      <c r="AW127" s="136"/>
    </row>
    <row r="128" spans="1:49" ht="15" customHeight="1">
      <c r="A128" s="22"/>
      <c r="B128" s="11"/>
      <c r="C128" s="50" t="s">
        <v>5308</v>
      </c>
      <c r="D128" s="859" t="str">
        <f>IF(CNGE_2026_M1_Secc1_Sub1!$D135="","",CNGE_2026_M1_Secc1_Sub1!$D135)</f>
        <v/>
      </c>
      <c r="E128" s="723"/>
      <c r="F128" s="723"/>
      <c r="G128" s="723"/>
      <c r="H128" s="723"/>
      <c r="I128" s="723"/>
      <c r="J128" s="723"/>
      <c r="K128" s="723"/>
      <c r="L128" s="724"/>
      <c r="M128" s="857"/>
      <c r="N128" s="856"/>
      <c r="O128" s="856"/>
      <c r="P128" s="856"/>
      <c r="Q128" s="856"/>
      <c r="R128" s="809"/>
      <c r="S128" s="857"/>
      <c r="T128" s="856"/>
      <c r="U128" s="856"/>
      <c r="V128" s="856"/>
      <c r="W128" s="856"/>
      <c r="X128" s="809"/>
      <c r="Y128" s="857"/>
      <c r="Z128" s="856"/>
      <c r="AA128" s="856"/>
      <c r="AB128" s="856"/>
      <c r="AC128" s="856"/>
      <c r="AD128" s="809"/>
      <c r="AG128" s="290">
        <f t="shared" si="6"/>
        <v>0</v>
      </c>
      <c r="AH128" s="293">
        <f t="shared" si="4"/>
        <v>0</v>
      </c>
      <c r="AI128" s="283" t="str">
        <f>IF(AH128=0,"",
IF(SUM($AH$33:AH128)=1,AJ128,
IF($AH$154&gt;SUM($AH$33:AH128),_xlfn.CONCAT(", ",AJ128),
IF($AH$154=SUM($AH$33:AH128),_xlfn.CONCAT(" y ",AJ128)))))</f>
        <v/>
      </c>
      <c r="AJ128" s="52" t="s">
        <v>5309</v>
      </c>
      <c r="AK128" s="370">
        <f t="shared" si="7"/>
        <v>0</v>
      </c>
      <c r="AL128" s="293">
        <f t="shared" si="5"/>
        <v>0</v>
      </c>
      <c r="AM128" s="283" t="str">
        <f>IF(AL128=0,"",
IF(SUM($AL128:AL128)=1,AN128,
IF($AL$154&gt;SUM($AL128:AL128),_xlfn.CONCAT(", ",AN128),
IF($AL$154=SUM($AL128:AL128),_xlfn.CONCAT(" y ",AN128)))))</f>
        <v/>
      </c>
      <c r="AN128" s="110" t="s">
        <v>5309</v>
      </c>
      <c r="AO128" s="107"/>
      <c r="AP128" s="107"/>
      <c r="AQ128" s="107"/>
      <c r="AR128" s="136"/>
      <c r="AS128" s="136"/>
      <c r="AT128" s="136"/>
      <c r="AU128" s="136"/>
      <c r="AV128" s="136"/>
      <c r="AW128" s="136"/>
    </row>
    <row r="129" spans="1:49" ht="15" customHeight="1">
      <c r="A129" s="22"/>
      <c r="B129" s="11"/>
      <c r="C129" s="50" t="s">
        <v>5310</v>
      </c>
      <c r="D129" s="859" t="str">
        <f>IF(CNGE_2026_M1_Secc1_Sub1!$D136="","",CNGE_2026_M1_Secc1_Sub1!$D136)</f>
        <v/>
      </c>
      <c r="E129" s="723"/>
      <c r="F129" s="723"/>
      <c r="G129" s="723"/>
      <c r="H129" s="723"/>
      <c r="I129" s="723"/>
      <c r="J129" s="723"/>
      <c r="K129" s="723"/>
      <c r="L129" s="724"/>
      <c r="M129" s="857"/>
      <c r="N129" s="856"/>
      <c r="O129" s="856"/>
      <c r="P129" s="856"/>
      <c r="Q129" s="856"/>
      <c r="R129" s="809"/>
      <c r="S129" s="857"/>
      <c r="T129" s="856"/>
      <c r="U129" s="856"/>
      <c r="V129" s="856"/>
      <c r="W129" s="856"/>
      <c r="X129" s="809"/>
      <c r="Y129" s="857"/>
      <c r="Z129" s="856"/>
      <c r="AA129" s="856"/>
      <c r="AB129" s="856"/>
      <c r="AC129" s="856"/>
      <c r="AD129" s="809"/>
      <c r="AG129" s="290">
        <f t="shared" si="6"/>
        <v>0</v>
      </c>
      <c r="AH129" s="293">
        <f t="shared" si="4"/>
        <v>0</v>
      </c>
      <c r="AI129" s="283" t="str">
        <f>IF(AH129=0,"",
IF(SUM($AH$33:AH129)=1,AJ129,
IF($AH$154&gt;SUM($AH$33:AH129),_xlfn.CONCAT(", ",AJ129),
IF($AH$154=SUM($AH$33:AH129),_xlfn.CONCAT(" y ",AJ129)))))</f>
        <v/>
      </c>
      <c r="AJ129" s="52" t="s">
        <v>5311</v>
      </c>
      <c r="AK129" s="370">
        <f t="shared" si="7"/>
        <v>0</v>
      </c>
      <c r="AL129" s="293">
        <f t="shared" si="5"/>
        <v>0</v>
      </c>
      <c r="AM129" s="283" t="str">
        <f>IF(AL129=0,"",
IF(SUM($AL129:AL129)=1,AN129,
IF($AL$154&gt;SUM($AL129:AL129),_xlfn.CONCAT(", ",AN129),
IF($AL$154=SUM($AL129:AL129),_xlfn.CONCAT(" y ",AN129)))))</f>
        <v/>
      </c>
      <c r="AN129" s="110" t="s">
        <v>5311</v>
      </c>
      <c r="AO129" s="107"/>
      <c r="AP129" s="107"/>
      <c r="AQ129" s="107"/>
      <c r="AR129" s="136"/>
      <c r="AS129" s="136"/>
      <c r="AT129" s="136"/>
      <c r="AU129" s="136"/>
      <c r="AV129" s="136"/>
      <c r="AW129" s="136"/>
    </row>
    <row r="130" spans="1:49" ht="15" customHeight="1">
      <c r="A130" s="22"/>
      <c r="B130" s="11"/>
      <c r="C130" s="50" t="s">
        <v>5312</v>
      </c>
      <c r="D130" s="859" t="str">
        <f>IF(CNGE_2026_M1_Secc1_Sub1!$D137="","",CNGE_2026_M1_Secc1_Sub1!$D137)</f>
        <v/>
      </c>
      <c r="E130" s="723"/>
      <c r="F130" s="723"/>
      <c r="G130" s="723"/>
      <c r="H130" s="723"/>
      <c r="I130" s="723"/>
      <c r="J130" s="723"/>
      <c r="K130" s="723"/>
      <c r="L130" s="724"/>
      <c r="M130" s="857"/>
      <c r="N130" s="856"/>
      <c r="O130" s="856"/>
      <c r="P130" s="856"/>
      <c r="Q130" s="856"/>
      <c r="R130" s="809"/>
      <c r="S130" s="857"/>
      <c r="T130" s="856"/>
      <c r="U130" s="856"/>
      <c r="V130" s="856"/>
      <c r="W130" s="856"/>
      <c r="X130" s="809"/>
      <c r="Y130" s="857"/>
      <c r="Z130" s="856"/>
      <c r="AA130" s="856"/>
      <c r="AB130" s="856"/>
      <c r="AC130" s="856"/>
      <c r="AD130" s="809"/>
      <c r="AG130" s="290">
        <f t="shared" si="6"/>
        <v>0</v>
      </c>
      <c r="AH130" s="293">
        <f t="shared" si="4"/>
        <v>0</v>
      </c>
      <c r="AI130" s="283" t="str">
        <f>IF(AH130=0,"",
IF(SUM($AH$33:AH130)=1,AJ130,
IF($AH$154&gt;SUM($AH$33:AH130),_xlfn.CONCAT(", ",AJ130),
IF($AH$154=SUM($AH$33:AH130),_xlfn.CONCAT(" y ",AJ130)))))</f>
        <v/>
      </c>
      <c r="AJ130" s="52" t="s">
        <v>5313</v>
      </c>
      <c r="AK130" s="370">
        <f t="shared" si="7"/>
        <v>0</v>
      </c>
      <c r="AL130" s="293">
        <f t="shared" si="5"/>
        <v>0</v>
      </c>
      <c r="AM130" s="283" t="str">
        <f>IF(AL130=0,"",
IF(SUM($AL130:AL130)=1,AN130,
IF($AL$154&gt;SUM($AL130:AL130),_xlfn.CONCAT(", ",AN130),
IF($AL$154=SUM($AL130:AL130),_xlfn.CONCAT(" y ",AN130)))))</f>
        <v/>
      </c>
      <c r="AN130" s="110" t="s">
        <v>5313</v>
      </c>
      <c r="AO130" s="107"/>
      <c r="AP130" s="107"/>
      <c r="AQ130" s="107"/>
      <c r="AR130" s="136"/>
      <c r="AS130" s="136"/>
      <c r="AT130" s="136"/>
      <c r="AU130" s="136"/>
      <c r="AV130" s="136"/>
      <c r="AW130" s="136"/>
    </row>
    <row r="131" spans="1:49" ht="15" customHeight="1">
      <c r="A131" s="22"/>
      <c r="B131" s="11"/>
      <c r="C131" s="51" t="s">
        <v>5314</v>
      </c>
      <c r="D131" s="859" t="str">
        <f>IF(CNGE_2026_M1_Secc1_Sub1!$D138="","",CNGE_2026_M1_Secc1_Sub1!$D138)</f>
        <v/>
      </c>
      <c r="E131" s="723"/>
      <c r="F131" s="723"/>
      <c r="G131" s="723"/>
      <c r="H131" s="723"/>
      <c r="I131" s="723"/>
      <c r="J131" s="723"/>
      <c r="K131" s="723"/>
      <c r="L131" s="724"/>
      <c r="M131" s="857"/>
      <c r="N131" s="856"/>
      <c r="O131" s="856"/>
      <c r="P131" s="856"/>
      <c r="Q131" s="856"/>
      <c r="R131" s="809"/>
      <c r="S131" s="857"/>
      <c r="T131" s="856"/>
      <c r="U131" s="856"/>
      <c r="V131" s="856"/>
      <c r="W131" s="856"/>
      <c r="X131" s="809"/>
      <c r="Y131" s="857"/>
      <c r="Z131" s="856"/>
      <c r="AA131" s="856"/>
      <c r="AB131" s="856"/>
      <c r="AC131" s="856"/>
      <c r="AD131" s="809"/>
      <c r="AG131" s="290">
        <f t="shared" si="6"/>
        <v>0</v>
      </c>
      <c r="AH131" s="293">
        <f t="shared" si="4"/>
        <v>0</v>
      </c>
      <c r="AI131" s="283" t="str">
        <f>IF(AH131=0,"",
IF(SUM($AH$33:AH131)=1,AJ131,
IF($AH$154&gt;SUM($AH$33:AH131),_xlfn.CONCAT(", ",AJ131),
IF($AH$154=SUM($AH$33:AH131),_xlfn.CONCAT(" y ",AJ131)))))</f>
        <v/>
      </c>
      <c r="AJ131" s="52" t="s">
        <v>5315</v>
      </c>
      <c r="AK131" s="370">
        <f t="shared" si="7"/>
        <v>0</v>
      </c>
      <c r="AL131" s="293">
        <f t="shared" si="5"/>
        <v>0</v>
      </c>
      <c r="AM131" s="283" t="str">
        <f>IF(AL131=0,"",
IF(SUM($AL131:AL131)=1,AN131,
IF($AL$154&gt;SUM($AL131:AL131),_xlfn.CONCAT(", ",AN131),
IF($AL$154=SUM($AL131:AL131),_xlfn.CONCAT(" y ",AN131)))))</f>
        <v/>
      </c>
      <c r="AN131" s="110" t="s">
        <v>5315</v>
      </c>
      <c r="AO131" s="107"/>
      <c r="AP131" s="107"/>
      <c r="AQ131" s="107"/>
      <c r="AR131" s="136"/>
      <c r="AS131" s="136"/>
      <c r="AT131" s="136"/>
      <c r="AU131" s="136"/>
      <c r="AV131" s="136"/>
      <c r="AW131" s="136"/>
    </row>
    <row r="132" spans="1:49" ht="15" customHeight="1">
      <c r="A132" s="22"/>
      <c r="B132" s="11"/>
      <c r="C132" s="52" t="s">
        <v>5316</v>
      </c>
      <c r="D132" s="859" t="str">
        <f>IF(CNGE_2026_M1_Secc1_Sub1!$D139="","",CNGE_2026_M1_Secc1_Sub1!$D139)</f>
        <v/>
      </c>
      <c r="E132" s="723"/>
      <c r="F132" s="723"/>
      <c r="G132" s="723"/>
      <c r="H132" s="723"/>
      <c r="I132" s="723"/>
      <c r="J132" s="723"/>
      <c r="K132" s="723"/>
      <c r="L132" s="724"/>
      <c r="M132" s="857"/>
      <c r="N132" s="856"/>
      <c r="O132" s="856"/>
      <c r="P132" s="856"/>
      <c r="Q132" s="856"/>
      <c r="R132" s="809"/>
      <c r="S132" s="857"/>
      <c r="T132" s="856"/>
      <c r="U132" s="856"/>
      <c r="V132" s="856"/>
      <c r="W132" s="856"/>
      <c r="X132" s="809"/>
      <c r="Y132" s="857"/>
      <c r="Z132" s="856"/>
      <c r="AA132" s="856"/>
      <c r="AB132" s="856"/>
      <c r="AC132" s="856"/>
      <c r="AD132" s="809"/>
      <c r="AG132" s="290">
        <f t="shared" si="6"/>
        <v>0</v>
      </c>
      <c r="AH132" s="293">
        <f t="shared" si="4"/>
        <v>0</v>
      </c>
      <c r="AI132" s="283" t="str">
        <f>IF(AH132=0,"",
IF(SUM($AH$33:AH132)=1,AJ132,
IF($AH$154&gt;SUM($AH$33:AH132),_xlfn.CONCAT(", ",AJ132),
IF($AH$154=SUM($AH$33:AH132),_xlfn.CONCAT(" y ",AJ132)))))</f>
        <v/>
      </c>
      <c r="AJ132" s="52" t="s">
        <v>5317</v>
      </c>
      <c r="AK132" s="370">
        <f t="shared" si="7"/>
        <v>0</v>
      </c>
      <c r="AL132" s="293">
        <f t="shared" si="5"/>
        <v>0</v>
      </c>
      <c r="AM132" s="283" t="str">
        <f>IF(AL132=0,"",
IF(SUM($AL132:AL132)=1,AN132,
IF($AL$154&gt;SUM($AL132:AL132),_xlfn.CONCAT(", ",AN132),
IF($AL$154=SUM($AL132:AL132),_xlfn.CONCAT(" y ",AN132)))))</f>
        <v/>
      </c>
      <c r="AN132" s="110" t="s">
        <v>5317</v>
      </c>
      <c r="AO132" s="107"/>
      <c r="AP132" s="107"/>
      <c r="AQ132" s="107"/>
      <c r="AR132" s="136"/>
      <c r="AS132" s="136"/>
      <c r="AT132" s="136"/>
      <c r="AU132" s="136"/>
      <c r="AV132" s="136"/>
      <c r="AW132" s="136"/>
    </row>
    <row r="133" spans="1:49" ht="15" customHeight="1">
      <c r="A133" s="22"/>
      <c r="B133" s="11"/>
      <c r="C133" s="52" t="s">
        <v>5318</v>
      </c>
      <c r="D133" s="859" t="str">
        <f>IF(CNGE_2026_M1_Secc1_Sub1!$D140="","",CNGE_2026_M1_Secc1_Sub1!$D140)</f>
        <v/>
      </c>
      <c r="E133" s="723"/>
      <c r="F133" s="723"/>
      <c r="G133" s="723"/>
      <c r="H133" s="723"/>
      <c r="I133" s="723"/>
      <c r="J133" s="723"/>
      <c r="K133" s="723"/>
      <c r="L133" s="724"/>
      <c r="M133" s="857"/>
      <c r="N133" s="856"/>
      <c r="O133" s="856"/>
      <c r="P133" s="856"/>
      <c r="Q133" s="856"/>
      <c r="R133" s="809"/>
      <c r="S133" s="857"/>
      <c r="T133" s="856"/>
      <c r="U133" s="856"/>
      <c r="V133" s="856"/>
      <c r="W133" s="856"/>
      <c r="X133" s="809"/>
      <c r="Y133" s="857"/>
      <c r="Z133" s="856"/>
      <c r="AA133" s="856"/>
      <c r="AB133" s="856"/>
      <c r="AC133" s="856"/>
      <c r="AD133" s="809"/>
      <c r="AG133" s="290">
        <f t="shared" si="6"/>
        <v>0</v>
      </c>
      <c r="AH133" s="293">
        <f t="shared" si="4"/>
        <v>0</v>
      </c>
      <c r="AI133" s="283" t="str">
        <f>IF(AH133=0,"",
IF(SUM($AH$33:AH133)=1,AJ133,
IF($AH$154&gt;SUM($AH$33:AH133),_xlfn.CONCAT(", ",AJ133),
IF($AH$154=SUM($AH$33:AH133),_xlfn.CONCAT(" y ",AJ133)))))</f>
        <v/>
      </c>
      <c r="AJ133" s="52" t="s">
        <v>5319</v>
      </c>
      <c r="AK133" s="370">
        <f t="shared" si="7"/>
        <v>0</v>
      </c>
      <c r="AL133" s="293">
        <f t="shared" si="5"/>
        <v>0</v>
      </c>
      <c r="AM133" s="283" t="str">
        <f>IF(AL133=0,"",
IF(SUM($AL133:AL133)=1,AN133,
IF($AL$154&gt;SUM($AL133:AL133),_xlfn.CONCAT(", ",AN133),
IF($AL$154=SUM($AL133:AL133),_xlfn.CONCAT(" y ",AN133)))))</f>
        <v/>
      </c>
      <c r="AN133" s="110" t="s">
        <v>5319</v>
      </c>
      <c r="AO133" s="107"/>
      <c r="AP133" s="107"/>
      <c r="AQ133" s="107"/>
      <c r="AR133" s="136"/>
      <c r="AS133" s="136"/>
      <c r="AT133" s="136"/>
      <c r="AU133" s="136"/>
      <c r="AV133" s="136"/>
      <c r="AW133" s="136"/>
    </row>
    <row r="134" spans="1:49" ht="15" customHeight="1">
      <c r="A134" s="22"/>
      <c r="B134" s="11"/>
      <c r="C134" s="53" t="s">
        <v>5320</v>
      </c>
      <c r="D134" s="859" t="str">
        <f>IF(CNGE_2026_M1_Secc1_Sub1!$D141="","",CNGE_2026_M1_Secc1_Sub1!$D141)</f>
        <v/>
      </c>
      <c r="E134" s="723"/>
      <c r="F134" s="723"/>
      <c r="G134" s="723"/>
      <c r="H134" s="723"/>
      <c r="I134" s="723"/>
      <c r="J134" s="723"/>
      <c r="K134" s="723"/>
      <c r="L134" s="724"/>
      <c r="M134" s="857"/>
      <c r="N134" s="856"/>
      <c r="O134" s="856"/>
      <c r="P134" s="856"/>
      <c r="Q134" s="856"/>
      <c r="R134" s="809"/>
      <c r="S134" s="857"/>
      <c r="T134" s="856"/>
      <c r="U134" s="856"/>
      <c r="V134" s="856"/>
      <c r="W134" s="856"/>
      <c r="X134" s="809"/>
      <c r="Y134" s="857"/>
      <c r="Z134" s="856"/>
      <c r="AA134" s="856"/>
      <c r="AB134" s="856"/>
      <c r="AC134" s="856"/>
      <c r="AD134" s="809"/>
      <c r="AG134" s="290">
        <f t="shared" si="6"/>
        <v>0</v>
      </c>
      <c r="AH134" s="293">
        <f t="shared" si="4"/>
        <v>0</v>
      </c>
      <c r="AI134" s="283" t="str">
        <f>IF(AH134=0,"",
IF(SUM($AH$33:AH134)=1,AJ134,
IF($AH$154&gt;SUM($AH$33:AH134),_xlfn.CONCAT(", ",AJ134),
IF($AH$154=SUM($AH$33:AH134),_xlfn.CONCAT(" y ",AJ134)))))</f>
        <v/>
      </c>
      <c r="AJ134" s="52" t="s">
        <v>5321</v>
      </c>
      <c r="AK134" s="370">
        <f t="shared" si="7"/>
        <v>0</v>
      </c>
      <c r="AL134" s="293">
        <f t="shared" si="5"/>
        <v>0</v>
      </c>
      <c r="AM134" s="283" t="str">
        <f>IF(AL134=0,"",
IF(SUM($AL134:AL134)=1,AN134,
IF($AL$154&gt;SUM($AL134:AL134),_xlfn.CONCAT(", ",AN134),
IF($AL$154=SUM($AL134:AL134),_xlfn.CONCAT(" y ",AN134)))))</f>
        <v/>
      </c>
      <c r="AN134" s="110" t="s">
        <v>5321</v>
      </c>
      <c r="AO134" s="107"/>
      <c r="AP134" s="107"/>
      <c r="AQ134" s="107"/>
      <c r="AR134" s="136"/>
      <c r="AS134" s="136"/>
      <c r="AT134" s="136"/>
      <c r="AU134" s="136"/>
      <c r="AV134" s="136"/>
      <c r="AW134" s="136"/>
    </row>
    <row r="135" spans="1:49" ht="15" customHeight="1">
      <c r="A135" s="22"/>
      <c r="B135" s="11"/>
      <c r="C135" s="50" t="s">
        <v>5322</v>
      </c>
      <c r="D135" s="859" t="str">
        <f>IF(CNGE_2026_M1_Secc1_Sub1!$D142="","",CNGE_2026_M1_Secc1_Sub1!$D142)</f>
        <v/>
      </c>
      <c r="E135" s="723"/>
      <c r="F135" s="723"/>
      <c r="G135" s="723"/>
      <c r="H135" s="723"/>
      <c r="I135" s="723"/>
      <c r="J135" s="723"/>
      <c r="K135" s="723"/>
      <c r="L135" s="724"/>
      <c r="M135" s="857"/>
      <c r="N135" s="856"/>
      <c r="O135" s="856"/>
      <c r="P135" s="856"/>
      <c r="Q135" s="856"/>
      <c r="R135" s="809"/>
      <c r="S135" s="857"/>
      <c r="T135" s="856"/>
      <c r="U135" s="856"/>
      <c r="V135" s="856"/>
      <c r="W135" s="856"/>
      <c r="X135" s="809"/>
      <c r="Y135" s="857"/>
      <c r="Z135" s="856"/>
      <c r="AA135" s="856"/>
      <c r="AB135" s="856"/>
      <c r="AC135" s="856"/>
      <c r="AD135" s="809"/>
      <c r="AG135" s="290">
        <f t="shared" si="6"/>
        <v>0</v>
      </c>
      <c r="AH135" s="293">
        <f t="shared" si="4"/>
        <v>0</v>
      </c>
      <c r="AI135" s="283" t="str">
        <f>IF(AH135=0,"",
IF(SUM($AH$33:AH135)=1,AJ135,
IF($AH$154&gt;SUM($AH$33:AH135),_xlfn.CONCAT(", ",AJ135),
IF($AH$154=SUM($AH$33:AH135),_xlfn.CONCAT(" y ",AJ135)))))</f>
        <v/>
      </c>
      <c r="AJ135" s="52" t="s">
        <v>5323</v>
      </c>
      <c r="AK135" s="370">
        <f t="shared" si="7"/>
        <v>0</v>
      </c>
      <c r="AL135" s="293">
        <f t="shared" si="5"/>
        <v>0</v>
      </c>
      <c r="AM135" s="283" t="str">
        <f>IF(AL135=0,"",
IF(SUM($AL135:AL135)=1,AN135,
IF($AL$154&gt;SUM($AL135:AL135),_xlfn.CONCAT(", ",AN135),
IF($AL$154=SUM($AL135:AL135),_xlfn.CONCAT(" y ",AN135)))))</f>
        <v/>
      </c>
      <c r="AN135" s="110" t="s">
        <v>5323</v>
      </c>
      <c r="AO135" s="107"/>
      <c r="AP135" s="107"/>
      <c r="AQ135" s="107"/>
      <c r="AR135" s="136"/>
      <c r="AS135" s="136"/>
      <c r="AT135" s="136"/>
      <c r="AU135" s="136"/>
      <c r="AV135" s="136"/>
      <c r="AW135" s="136"/>
    </row>
    <row r="136" spans="1:49" ht="15" customHeight="1">
      <c r="A136" s="22"/>
      <c r="B136" s="11"/>
      <c r="C136" s="50" t="s">
        <v>5324</v>
      </c>
      <c r="D136" s="859" t="str">
        <f>IF(CNGE_2026_M1_Secc1_Sub1!$D143="","",CNGE_2026_M1_Secc1_Sub1!$D143)</f>
        <v/>
      </c>
      <c r="E136" s="723"/>
      <c r="F136" s="723"/>
      <c r="G136" s="723"/>
      <c r="H136" s="723"/>
      <c r="I136" s="723"/>
      <c r="J136" s="723"/>
      <c r="K136" s="723"/>
      <c r="L136" s="724"/>
      <c r="M136" s="857"/>
      <c r="N136" s="856"/>
      <c r="O136" s="856"/>
      <c r="P136" s="856"/>
      <c r="Q136" s="856"/>
      <c r="R136" s="809"/>
      <c r="S136" s="857"/>
      <c r="T136" s="856"/>
      <c r="U136" s="856"/>
      <c r="V136" s="856"/>
      <c r="W136" s="856"/>
      <c r="X136" s="809"/>
      <c r="Y136" s="857"/>
      <c r="Z136" s="856"/>
      <c r="AA136" s="856"/>
      <c r="AB136" s="856"/>
      <c r="AC136" s="856"/>
      <c r="AD136" s="809"/>
      <c r="AG136" s="290">
        <f t="shared" si="6"/>
        <v>0</v>
      </c>
      <c r="AH136" s="293">
        <f t="shared" si="4"/>
        <v>0</v>
      </c>
      <c r="AI136" s="283" t="str">
        <f>IF(AH136=0,"",
IF(SUM($AH$33:AH136)=1,AJ136,
IF($AH$154&gt;SUM($AH$33:AH136),_xlfn.CONCAT(", ",AJ136),
IF($AH$154=SUM($AH$33:AH136),_xlfn.CONCAT(" y ",AJ136)))))</f>
        <v/>
      </c>
      <c r="AJ136" s="52" t="s">
        <v>5325</v>
      </c>
      <c r="AK136" s="370">
        <f t="shared" si="7"/>
        <v>0</v>
      </c>
      <c r="AL136" s="293">
        <f t="shared" si="5"/>
        <v>0</v>
      </c>
      <c r="AM136" s="283" t="str">
        <f>IF(AL136=0,"",
IF(SUM($AL136:AL136)=1,AN136,
IF($AL$154&gt;SUM($AL136:AL136),_xlfn.CONCAT(", ",AN136),
IF($AL$154=SUM($AL136:AL136),_xlfn.CONCAT(" y ",AN136)))))</f>
        <v/>
      </c>
      <c r="AN136" s="110" t="s">
        <v>5325</v>
      </c>
      <c r="AO136" s="107"/>
      <c r="AP136" s="107"/>
      <c r="AQ136" s="107"/>
      <c r="AR136" s="136"/>
      <c r="AS136" s="136"/>
      <c r="AT136" s="136"/>
      <c r="AU136" s="136"/>
      <c r="AV136" s="136"/>
      <c r="AW136" s="136"/>
    </row>
    <row r="137" spans="1:49" ht="15" customHeight="1">
      <c r="A137" s="22"/>
      <c r="B137" s="11"/>
      <c r="C137" s="50" t="s">
        <v>5326</v>
      </c>
      <c r="D137" s="859" t="str">
        <f>IF(CNGE_2026_M1_Secc1_Sub1!$D144="","",CNGE_2026_M1_Secc1_Sub1!$D144)</f>
        <v/>
      </c>
      <c r="E137" s="723"/>
      <c r="F137" s="723"/>
      <c r="G137" s="723"/>
      <c r="H137" s="723"/>
      <c r="I137" s="723"/>
      <c r="J137" s="723"/>
      <c r="K137" s="723"/>
      <c r="L137" s="724"/>
      <c r="M137" s="857"/>
      <c r="N137" s="856"/>
      <c r="O137" s="856"/>
      <c r="P137" s="856"/>
      <c r="Q137" s="856"/>
      <c r="R137" s="809"/>
      <c r="S137" s="857"/>
      <c r="T137" s="856"/>
      <c r="U137" s="856"/>
      <c r="V137" s="856"/>
      <c r="W137" s="856"/>
      <c r="X137" s="809"/>
      <c r="Y137" s="857"/>
      <c r="Z137" s="856"/>
      <c r="AA137" s="856"/>
      <c r="AB137" s="856"/>
      <c r="AC137" s="856"/>
      <c r="AD137" s="809"/>
      <c r="AG137" s="290">
        <f t="shared" si="6"/>
        <v>0</v>
      </c>
      <c r="AH137" s="293">
        <f t="shared" si="4"/>
        <v>0</v>
      </c>
      <c r="AI137" s="283" t="str">
        <f>IF(AH137=0,"",
IF(SUM($AH$33:AH137)=1,AJ137,
IF($AH$154&gt;SUM($AH$33:AH137),_xlfn.CONCAT(", ",AJ137),
IF($AH$154=SUM($AH$33:AH137),_xlfn.CONCAT(" y ",AJ137)))))</f>
        <v/>
      </c>
      <c r="AJ137" s="52" t="s">
        <v>5327</v>
      </c>
      <c r="AK137" s="370">
        <f t="shared" si="7"/>
        <v>0</v>
      </c>
      <c r="AL137" s="293">
        <f t="shared" si="5"/>
        <v>0</v>
      </c>
      <c r="AM137" s="283" t="str">
        <f>IF(AL137=0,"",
IF(SUM($AL137:AL137)=1,AN137,
IF($AL$154&gt;SUM($AL137:AL137),_xlfn.CONCAT(", ",AN137),
IF($AL$154=SUM($AL137:AL137),_xlfn.CONCAT(" y ",AN137)))))</f>
        <v/>
      </c>
      <c r="AN137" s="110" t="s">
        <v>5327</v>
      </c>
      <c r="AO137" s="107"/>
      <c r="AP137" s="107"/>
      <c r="AQ137" s="107"/>
      <c r="AR137" s="136"/>
      <c r="AS137" s="136"/>
      <c r="AT137" s="136"/>
      <c r="AU137" s="136"/>
      <c r="AV137" s="136"/>
      <c r="AW137" s="136"/>
    </row>
    <row r="138" spans="1:49" ht="15" customHeight="1">
      <c r="A138" s="22"/>
      <c r="B138" s="11"/>
      <c r="C138" s="50" t="s">
        <v>5328</v>
      </c>
      <c r="D138" s="859" t="str">
        <f>IF(CNGE_2026_M1_Secc1_Sub1!$D145="","",CNGE_2026_M1_Secc1_Sub1!$D145)</f>
        <v/>
      </c>
      <c r="E138" s="723"/>
      <c r="F138" s="723"/>
      <c r="G138" s="723"/>
      <c r="H138" s="723"/>
      <c r="I138" s="723"/>
      <c r="J138" s="723"/>
      <c r="K138" s="723"/>
      <c r="L138" s="724"/>
      <c r="M138" s="857"/>
      <c r="N138" s="856"/>
      <c r="O138" s="856"/>
      <c r="P138" s="856"/>
      <c r="Q138" s="856"/>
      <c r="R138" s="809"/>
      <c r="S138" s="857"/>
      <c r="T138" s="856"/>
      <c r="U138" s="856"/>
      <c r="V138" s="856"/>
      <c r="W138" s="856"/>
      <c r="X138" s="809"/>
      <c r="Y138" s="857"/>
      <c r="Z138" s="856"/>
      <c r="AA138" s="856"/>
      <c r="AB138" s="856"/>
      <c r="AC138" s="856"/>
      <c r="AD138" s="809"/>
      <c r="AG138" s="290">
        <f t="shared" si="6"/>
        <v>0</v>
      </c>
      <c r="AH138" s="293">
        <f t="shared" si="4"/>
        <v>0</v>
      </c>
      <c r="AI138" s="283" t="str">
        <f>IF(AH138=0,"",
IF(SUM($AH$33:AH138)=1,AJ138,
IF($AH$154&gt;SUM($AH$33:AH138),_xlfn.CONCAT(", ",AJ138),
IF($AH$154=SUM($AH$33:AH138),_xlfn.CONCAT(" y ",AJ138)))))</f>
        <v/>
      </c>
      <c r="AJ138" s="52" t="s">
        <v>5329</v>
      </c>
      <c r="AK138" s="370">
        <f t="shared" si="7"/>
        <v>0</v>
      </c>
      <c r="AL138" s="293">
        <f t="shared" si="5"/>
        <v>0</v>
      </c>
      <c r="AM138" s="283" t="str">
        <f>IF(AL138=0,"",
IF(SUM($AL138:AL138)=1,AN138,
IF($AL$154&gt;SUM($AL138:AL138),_xlfn.CONCAT(", ",AN138),
IF($AL$154=SUM($AL138:AL138),_xlfn.CONCAT(" y ",AN138)))))</f>
        <v/>
      </c>
      <c r="AN138" s="110" t="s">
        <v>5329</v>
      </c>
      <c r="AO138" s="107"/>
      <c r="AP138" s="107"/>
      <c r="AQ138" s="107"/>
      <c r="AR138" s="136"/>
      <c r="AS138" s="136"/>
      <c r="AT138" s="136"/>
      <c r="AU138" s="136"/>
      <c r="AV138" s="136"/>
      <c r="AW138" s="136"/>
    </row>
    <row r="139" spans="1:49" ht="15" customHeight="1">
      <c r="A139" s="22"/>
      <c r="B139" s="11"/>
      <c r="C139" s="50" t="s">
        <v>5330</v>
      </c>
      <c r="D139" s="859" t="str">
        <f>IF(CNGE_2026_M1_Secc1_Sub1!$D146="","",CNGE_2026_M1_Secc1_Sub1!$D146)</f>
        <v/>
      </c>
      <c r="E139" s="723"/>
      <c r="F139" s="723"/>
      <c r="G139" s="723"/>
      <c r="H139" s="723"/>
      <c r="I139" s="723"/>
      <c r="J139" s="723"/>
      <c r="K139" s="723"/>
      <c r="L139" s="724"/>
      <c r="M139" s="857"/>
      <c r="N139" s="856"/>
      <c r="O139" s="856"/>
      <c r="P139" s="856"/>
      <c r="Q139" s="856"/>
      <c r="R139" s="809"/>
      <c r="S139" s="857"/>
      <c r="T139" s="856"/>
      <c r="U139" s="856"/>
      <c r="V139" s="856"/>
      <c r="W139" s="856"/>
      <c r="X139" s="809"/>
      <c r="Y139" s="857"/>
      <c r="Z139" s="856"/>
      <c r="AA139" s="856"/>
      <c r="AB139" s="856"/>
      <c r="AC139" s="856"/>
      <c r="AD139" s="809"/>
      <c r="AG139" s="290">
        <f t="shared" si="6"/>
        <v>0</v>
      </c>
      <c r="AH139" s="293">
        <f t="shared" si="4"/>
        <v>0</v>
      </c>
      <c r="AI139" s="283" t="str">
        <f>IF(AH139=0,"",
IF(SUM($AH$33:AH139)=1,AJ139,
IF($AH$154&gt;SUM($AH$33:AH139),_xlfn.CONCAT(", ",AJ139),
IF($AH$154=SUM($AH$33:AH139),_xlfn.CONCAT(" y ",AJ139)))))</f>
        <v/>
      </c>
      <c r="AJ139" s="52" t="s">
        <v>5331</v>
      </c>
      <c r="AK139" s="370">
        <f t="shared" si="7"/>
        <v>0</v>
      </c>
      <c r="AL139" s="293">
        <f t="shared" si="5"/>
        <v>0</v>
      </c>
      <c r="AM139" s="283" t="str">
        <f>IF(AL139=0,"",
IF(SUM($AL139:AL139)=1,AN139,
IF($AL$154&gt;SUM($AL139:AL139),_xlfn.CONCAT(", ",AN139),
IF($AL$154=SUM($AL139:AL139),_xlfn.CONCAT(" y ",AN139)))))</f>
        <v/>
      </c>
      <c r="AN139" s="110" t="s">
        <v>5331</v>
      </c>
      <c r="AO139" s="107"/>
      <c r="AP139" s="107"/>
      <c r="AQ139" s="107"/>
      <c r="AR139" s="136"/>
      <c r="AS139" s="136"/>
      <c r="AT139" s="136"/>
      <c r="AU139" s="136"/>
      <c r="AV139" s="136"/>
      <c r="AW139" s="136"/>
    </row>
    <row r="140" spans="1:49" ht="15" customHeight="1">
      <c r="A140" s="22"/>
      <c r="B140" s="11"/>
      <c r="C140" s="50" t="s">
        <v>5332</v>
      </c>
      <c r="D140" s="859" t="str">
        <f>IF(CNGE_2026_M1_Secc1_Sub1!$D147="","",CNGE_2026_M1_Secc1_Sub1!$D147)</f>
        <v/>
      </c>
      <c r="E140" s="723"/>
      <c r="F140" s="723"/>
      <c r="G140" s="723"/>
      <c r="H140" s="723"/>
      <c r="I140" s="723"/>
      <c r="J140" s="723"/>
      <c r="K140" s="723"/>
      <c r="L140" s="724"/>
      <c r="M140" s="857"/>
      <c r="N140" s="856"/>
      <c r="O140" s="856"/>
      <c r="P140" s="856"/>
      <c r="Q140" s="856"/>
      <c r="R140" s="809"/>
      <c r="S140" s="857"/>
      <c r="T140" s="856"/>
      <c r="U140" s="856"/>
      <c r="V140" s="856"/>
      <c r="W140" s="856"/>
      <c r="X140" s="809"/>
      <c r="Y140" s="857"/>
      <c r="Z140" s="856"/>
      <c r="AA140" s="856"/>
      <c r="AB140" s="856"/>
      <c r="AC140" s="856"/>
      <c r="AD140" s="809"/>
      <c r="AG140" s="290">
        <f t="shared" si="6"/>
        <v>0</v>
      </c>
      <c r="AH140" s="293">
        <f t="shared" si="4"/>
        <v>0</v>
      </c>
      <c r="AI140" s="283" t="str">
        <f>IF(AH140=0,"",
IF(SUM($AH$33:AH140)=1,AJ140,
IF($AH$154&gt;SUM($AH$33:AH140),_xlfn.CONCAT(", ",AJ140),
IF($AH$154=SUM($AH$33:AH140),_xlfn.CONCAT(" y ",AJ140)))))</f>
        <v/>
      </c>
      <c r="AJ140" s="52" t="s">
        <v>5333</v>
      </c>
      <c r="AK140" s="370">
        <f t="shared" si="7"/>
        <v>0</v>
      </c>
      <c r="AL140" s="293">
        <f t="shared" si="5"/>
        <v>0</v>
      </c>
      <c r="AM140" s="283" t="str">
        <f>IF(AL140=0,"",
IF(SUM($AL140:AL140)=1,AN140,
IF($AL$154&gt;SUM($AL140:AL140),_xlfn.CONCAT(", ",AN140),
IF($AL$154=SUM($AL140:AL140),_xlfn.CONCAT(" y ",AN140)))))</f>
        <v/>
      </c>
      <c r="AN140" s="110" t="s">
        <v>5333</v>
      </c>
      <c r="AO140" s="107"/>
      <c r="AP140" s="107"/>
      <c r="AQ140" s="107"/>
      <c r="AR140" s="136"/>
      <c r="AS140" s="136"/>
      <c r="AT140" s="136"/>
      <c r="AU140" s="136"/>
      <c r="AV140" s="136"/>
      <c r="AW140" s="136"/>
    </row>
    <row r="141" spans="1:49" ht="15" customHeight="1">
      <c r="A141" s="22"/>
      <c r="B141" s="11"/>
      <c r="C141" s="50" t="s">
        <v>5334</v>
      </c>
      <c r="D141" s="859" t="str">
        <f>IF(CNGE_2026_M1_Secc1_Sub1!$D148="","",CNGE_2026_M1_Secc1_Sub1!$D148)</f>
        <v/>
      </c>
      <c r="E141" s="723"/>
      <c r="F141" s="723"/>
      <c r="G141" s="723"/>
      <c r="H141" s="723"/>
      <c r="I141" s="723"/>
      <c r="J141" s="723"/>
      <c r="K141" s="723"/>
      <c r="L141" s="724"/>
      <c r="M141" s="857"/>
      <c r="N141" s="856"/>
      <c r="O141" s="856"/>
      <c r="P141" s="856"/>
      <c r="Q141" s="856"/>
      <c r="R141" s="809"/>
      <c r="S141" s="857"/>
      <c r="T141" s="856"/>
      <c r="U141" s="856"/>
      <c r="V141" s="856"/>
      <c r="W141" s="856"/>
      <c r="X141" s="809"/>
      <c r="Y141" s="857"/>
      <c r="Z141" s="856"/>
      <c r="AA141" s="856"/>
      <c r="AB141" s="856"/>
      <c r="AC141" s="856"/>
      <c r="AD141" s="809"/>
      <c r="AG141" s="290">
        <f t="shared" si="6"/>
        <v>0</v>
      </c>
      <c r="AH141" s="293">
        <f t="shared" si="4"/>
        <v>0</v>
      </c>
      <c r="AI141" s="283" t="str">
        <f>IF(AH141=0,"",
IF(SUM($AH$33:AH141)=1,AJ141,
IF($AH$154&gt;SUM($AH$33:AH141),_xlfn.CONCAT(", ",AJ141),
IF($AH$154=SUM($AH$33:AH141),_xlfn.CONCAT(" y ",AJ141)))))</f>
        <v/>
      </c>
      <c r="AJ141" s="52" t="s">
        <v>5335</v>
      </c>
      <c r="AK141" s="370">
        <f t="shared" si="7"/>
        <v>0</v>
      </c>
      <c r="AL141" s="293">
        <f t="shared" si="5"/>
        <v>0</v>
      </c>
      <c r="AM141" s="283" t="str">
        <f>IF(AL141=0,"",
IF(SUM($AL141:AL141)=1,AN141,
IF($AL$154&gt;SUM($AL141:AL141),_xlfn.CONCAT(", ",AN141),
IF($AL$154=SUM($AL141:AL141),_xlfn.CONCAT(" y ",AN141)))))</f>
        <v/>
      </c>
      <c r="AN141" s="110" t="s">
        <v>5335</v>
      </c>
      <c r="AO141" s="107"/>
      <c r="AP141" s="107"/>
      <c r="AQ141" s="107"/>
      <c r="AR141" s="136"/>
      <c r="AS141" s="136"/>
      <c r="AT141" s="136"/>
      <c r="AU141" s="136"/>
      <c r="AV141" s="136"/>
      <c r="AW141" s="136"/>
    </row>
    <row r="142" spans="1:49" ht="15" customHeight="1">
      <c r="A142" s="22"/>
      <c r="B142" s="11"/>
      <c r="C142" s="50" t="s">
        <v>5336</v>
      </c>
      <c r="D142" s="859" t="str">
        <f>IF(CNGE_2026_M1_Secc1_Sub1!$D149="","",CNGE_2026_M1_Secc1_Sub1!$D149)</f>
        <v/>
      </c>
      <c r="E142" s="723"/>
      <c r="F142" s="723"/>
      <c r="G142" s="723"/>
      <c r="H142" s="723"/>
      <c r="I142" s="723"/>
      <c r="J142" s="723"/>
      <c r="K142" s="723"/>
      <c r="L142" s="724"/>
      <c r="M142" s="857"/>
      <c r="N142" s="856"/>
      <c r="O142" s="856"/>
      <c r="P142" s="856"/>
      <c r="Q142" s="856"/>
      <c r="R142" s="809"/>
      <c r="S142" s="857"/>
      <c r="T142" s="856"/>
      <c r="U142" s="856"/>
      <c r="V142" s="856"/>
      <c r="W142" s="856"/>
      <c r="X142" s="809"/>
      <c r="Y142" s="857"/>
      <c r="Z142" s="856"/>
      <c r="AA142" s="856"/>
      <c r="AB142" s="856"/>
      <c r="AC142" s="856"/>
      <c r="AD142" s="809"/>
      <c r="AG142" s="290">
        <f t="shared" si="6"/>
        <v>0</v>
      </c>
      <c r="AH142" s="293">
        <f t="shared" si="4"/>
        <v>0</v>
      </c>
      <c r="AI142" s="283" t="str">
        <f>IF(AH142=0,"",
IF(SUM($AH$33:AH142)=1,AJ142,
IF($AH$154&gt;SUM($AH$33:AH142),_xlfn.CONCAT(", ",AJ142),
IF($AH$154=SUM($AH$33:AH142),_xlfn.CONCAT(" y ",AJ142)))))</f>
        <v/>
      </c>
      <c r="AJ142" s="52" t="s">
        <v>5337</v>
      </c>
      <c r="AK142" s="370">
        <f t="shared" si="7"/>
        <v>0</v>
      </c>
      <c r="AL142" s="293">
        <f t="shared" si="5"/>
        <v>0</v>
      </c>
      <c r="AM142" s="283" t="str">
        <f>IF(AL142=0,"",
IF(SUM($AL142:AL142)=1,AN142,
IF($AL$154&gt;SUM($AL142:AL142),_xlfn.CONCAT(", ",AN142),
IF($AL$154=SUM($AL142:AL142),_xlfn.CONCAT(" y ",AN142)))))</f>
        <v/>
      </c>
      <c r="AN142" s="110" t="s">
        <v>5337</v>
      </c>
      <c r="AO142" s="107"/>
      <c r="AP142" s="107"/>
      <c r="AQ142" s="107"/>
      <c r="AR142" s="136"/>
      <c r="AS142" s="136"/>
      <c r="AT142" s="136"/>
      <c r="AU142" s="136"/>
      <c r="AV142" s="136"/>
      <c r="AW142" s="136"/>
    </row>
    <row r="143" spans="1:49" ht="15" customHeight="1">
      <c r="A143" s="22"/>
      <c r="B143" s="11"/>
      <c r="C143" s="50" t="s">
        <v>5338</v>
      </c>
      <c r="D143" s="859" t="str">
        <f>IF(CNGE_2026_M1_Secc1_Sub1!$D150="","",CNGE_2026_M1_Secc1_Sub1!$D150)</f>
        <v/>
      </c>
      <c r="E143" s="723"/>
      <c r="F143" s="723"/>
      <c r="G143" s="723"/>
      <c r="H143" s="723"/>
      <c r="I143" s="723"/>
      <c r="J143" s="723"/>
      <c r="K143" s="723"/>
      <c r="L143" s="724"/>
      <c r="M143" s="857"/>
      <c r="N143" s="856"/>
      <c r="O143" s="856"/>
      <c r="P143" s="856"/>
      <c r="Q143" s="856"/>
      <c r="R143" s="809"/>
      <c r="S143" s="857"/>
      <c r="T143" s="856"/>
      <c r="U143" s="856"/>
      <c r="V143" s="856"/>
      <c r="W143" s="856"/>
      <c r="X143" s="809"/>
      <c r="Y143" s="857"/>
      <c r="Z143" s="856"/>
      <c r="AA143" s="856"/>
      <c r="AB143" s="856"/>
      <c r="AC143" s="856"/>
      <c r="AD143" s="809"/>
      <c r="AG143" s="290">
        <f t="shared" si="6"/>
        <v>0</v>
      </c>
      <c r="AH143" s="293">
        <f t="shared" si="4"/>
        <v>0</v>
      </c>
      <c r="AI143" s="283" t="str">
        <f>IF(AH143=0,"",
IF(SUM($AH$33:AH143)=1,AJ143,
IF($AH$154&gt;SUM($AH$33:AH143),_xlfn.CONCAT(", ",AJ143),
IF($AH$154=SUM($AH$33:AH143),_xlfn.CONCAT(" y ",AJ143)))))</f>
        <v/>
      </c>
      <c r="AJ143" s="52" t="s">
        <v>5339</v>
      </c>
      <c r="AK143" s="370">
        <f t="shared" si="7"/>
        <v>0</v>
      </c>
      <c r="AL143" s="293">
        <f t="shared" si="5"/>
        <v>0</v>
      </c>
      <c r="AM143" s="283" t="str">
        <f>IF(AL143=0,"",
IF(SUM($AL143:AL143)=1,AN143,
IF($AL$154&gt;SUM($AL143:AL143),_xlfn.CONCAT(", ",AN143),
IF($AL$154=SUM($AL143:AL143),_xlfn.CONCAT(" y ",AN143)))))</f>
        <v/>
      </c>
      <c r="AN143" s="110" t="s">
        <v>5339</v>
      </c>
      <c r="AO143" s="107"/>
      <c r="AP143" s="107"/>
      <c r="AQ143" s="107"/>
      <c r="AR143" s="136"/>
      <c r="AS143" s="136"/>
      <c r="AT143" s="136"/>
      <c r="AU143" s="136"/>
      <c r="AV143" s="136"/>
      <c r="AW143" s="136"/>
    </row>
    <row r="144" spans="1:49" ht="15" customHeight="1">
      <c r="A144" s="22"/>
      <c r="B144" s="11"/>
      <c r="C144" s="50" t="s">
        <v>5340</v>
      </c>
      <c r="D144" s="859" t="str">
        <f>IF(CNGE_2026_M1_Secc1_Sub1!$D151="","",CNGE_2026_M1_Secc1_Sub1!$D151)</f>
        <v/>
      </c>
      <c r="E144" s="723"/>
      <c r="F144" s="723"/>
      <c r="G144" s="723"/>
      <c r="H144" s="723"/>
      <c r="I144" s="723"/>
      <c r="J144" s="723"/>
      <c r="K144" s="723"/>
      <c r="L144" s="724"/>
      <c r="M144" s="857"/>
      <c r="N144" s="856"/>
      <c r="O144" s="856"/>
      <c r="P144" s="856"/>
      <c r="Q144" s="856"/>
      <c r="R144" s="809"/>
      <c r="S144" s="857"/>
      <c r="T144" s="856"/>
      <c r="U144" s="856"/>
      <c r="V144" s="856"/>
      <c r="W144" s="856"/>
      <c r="X144" s="809"/>
      <c r="Y144" s="857"/>
      <c r="Z144" s="856"/>
      <c r="AA144" s="856"/>
      <c r="AB144" s="856"/>
      <c r="AC144" s="856"/>
      <c r="AD144" s="809"/>
      <c r="AG144" s="290">
        <f t="shared" si="6"/>
        <v>0</v>
      </c>
      <c r="AH144" s="293">
        <f t="shared" si="4"/>
        <v>0</v>
      </c>
      <c r="AI144" s="283" t="str">
        <f>IF(AH144=0,"",
IF(SUM($AH$33:AH144)=1,AJ144,
IF($AH$154&gt;SUM($AH$33:AH144),_xlfn.CONCAT(", ",AJ144),
IF($AH$154=SUM($AH$33:AH144),_xlfn.CONCAT(" y ",AJ144)))))</f>
        <v/>
      </c>
      <c r="AJ144" s="52" t="s">
        <v>5341</v>
      </c>
      <c r="AK144" s="370">
        <f t="shared" si="7"/>
        <v>0</v>
      </c>
      <c r="AL144" s="293">
        <f t="shared" si="5"/>
        <v>0</v>
      </c>
      <c r="AM144" s="283" t="str">
        <f>IF(AL144=0,"",
IF(SUM($AL144:AL144)=1,AN144,
IF($AL$154&gt;SUM($AL144:AL144),_xlfn.CONCAT(", ",AN144),
IF($AL$154=SUM($AL144:AL144),_xlfn.CONCAT(" y ",AN144)))))</f>
        <v/>
      </c>
      <c r="AN144" s="110" t="s">
        <v>5341</v>
      </c>
      <c r="AO144" s="107"/>
      <c r="AP144" s="107"/>
      <c r="AQ144" s="107"/>
      <c r="AR144" s="136"/>
      <c r="AS144" s="136"/>
      <c r="AT144" s="136"/>
      <c r="AU144" s="136"/>
      <c r="AV144" s="136"/>
      <c r="AW144" s="136"/>
    </row>
    <row r="145" spans="1:49" ht="15" customHeight="1">
      <c r="A145" s="22"/>
      <c r="B145" s="11"/>
      <c r="C145" s="50" t="s">
        <v>5342</v>
      </c>
      <c r="D145" s="859" t="str">
        <f>IF(CNGE_2026_M1_Secc1_Sub1!$D152="","",CNGE_2026_M1_Secc1_Sub1!$D152)</f>
        <v/>
      </c>
      <c r="E145" s="723"/>
      <c r="F145" s="723"/>
      <c r="G145" s="723"/>
      <c r="H145" s="723"/>
      <c r="I145" s="723"/>
      <c r="J145" s="723"/>
      <c r="K145" s="723"/>
      <c r="L145" s="724"/>
      <c r="M145" s="857"/>
      <c r="N145" s="856"/>
      <c r="O145" s="856"/>
      <c r="P145" s="856"/>
      <c r="Q145" s="856"/>
      <c r="R145" s="809"/>
      <c r="S145" s="857"/>
      <c r="T145" s="856"/>
      <c r="U145" s="856"/>
      <c r="V145" s="856"/>
      <c r="W145" s="856"/>
      <c r="X145" s="809"/>
      <c r="Y145" s="857"/>
      <c r="Z145" s="856"/>
      <c r="AA145" s="856"/>
      <c r="AB145" s="856"/>
      <c r="AC145" s="856"/>
      <c r="AD145" s="809"/>
      <c r="AG145" s="290">
        <f t="shared" si="6"/>
        <v>0</v>
      </c>
      <c r="AH145" s="293">
        <f t="shared" si="4"/>
        <v>0</v>
      </c>
      <c r="AI145" s="283" t="str">
        <f>IF(AH145=0,"",
IF(SUM($AH$33:AH145)=1,AJ145,
IF($AH$154&gt;SUM($AH$33:AH145),_xlfn.CONCAT(", ",AJ145),
IF($AH$154=SUM($AH$33:AH145),_xlfn.CONCAT(" y ",AJ145)))))</f>
        <v/>
      </c>
      <c r="AJ145" s="52" t="s">
        <v>5343</v>
      </c>
      <c r="AK145" s="370">
        <f t="shared" si="7"/>
        <v>0</v>
      </c>
      <c r="AL145" s="293">
        <f t="shared" si="5"/>
        <v>0</v>
      </c>
      <c r="AM145" s="283" t="str">
        <f>IF(AL145=0,"",
IF(SUM($AL145:AL145)=1,AN145,
IF($AL$154&gt;SUM($AL145:AL145),_xlfn.CONCAT(", ",AN145),
IF($AL$154=SUM($AL145:AL145),_xlfn.CONCAT(" y ",AN145)))))</f>
        <v/>
      </c>
      <c r="AN145" s="110" t="s">
        <v>5343</v>
      </c>
      <c r="AO145" s="107"/>
      <c r="AP145" s="107"/>
      <c r="AQ145" s="107"/>
      <c r="AR145" s="136"/>
      <c r="AS145" s="136"/>
      <c r="AT145" s="136"/>
      <c r="AU145" s="136"/>
      <c r="AV145" s="136"/>
      <c r="AW145" s="136"/>
    </row>
    <row r="146" spans="1:49" ht="15" customHeight="1">
      <c r="A146" s="22"/>
      <c r="B146" s="11"/>
      <c r="C146" s="50" t="s">
        <v>5344</v>
      </c>
      <c r="D146" s="859" t="str">
        <f>IF(CNGE_2026_M1_Secc1_Sub1!$D153="","",CNGE_2026_M1_Secc1_Sub1!$D153)</f>
        <v/>
      </c>
      <c r="E146" s="723"/>
      <c r="F146" s="723"/>
      <c r="G146" s="723"/>
      <c r="H146" s="723"/>
      <c r="I146" s="723"/>
      <c r="J146" s="723"/>
      <c r="K146" s="723"/>
      <c r="L146" s="724"/>
      <c r="M146" s="857"/>
      <c r="N146" s="856"/>
      <c r="O146" s="856"/>
      <c r="P146" s="856"/>
      <c r="Q146" s="856"/>
      <c r="R146" s="809"/>
      <c r="S146" s="857"/>
      <c r="T146" s="856"/>
      <c r="U146" s="856"/>
      <c r="V146" s="856"/>
      <c r="W146" s="856"/>
      <c r="X146" s="809"/>
      <c r="Y146" s="857"/>
      <c r="Z146" s="856"/>
      <c r="AA146" s="856"/>
      <c r="AB146" s="856"/>
      <c r="AC146" s="856"/>
      <c r="AD146" s="809"/>
      <c r="AG146" s="290">
        <f t="shared" si="6"/>
        <v>0</v>
      </c>
      <c r="AH146" s="293">
        <f t="shared" si="4"/>
        <v>0</v>
      </c>
      <c r="AI146" s="283" t="str">
        <f>IF(AH146=0,"",
IF(SUM($AH$33:AH146)=1,AJ146,
IF($AH$154&gt;SUM($AH$33:AH146),_xlfn.CONCAT(", ",AJ146),
IF($AH$154=SUM($AH$33:AH146),_xlfn.CONCAT(" y ",AJ146)))))</f>
        <v/>
      </c>
      <c r="AJ146" s="52" t="s">
        <v>5345</v>
      </c>
      <c r="AK146" s="370">
        <f t="shared" si="7"/>
        <v>0</v>
      </c>
      <c r="AL146" s="293">
        <f t="shared" si="5"/>
        <v>0</v>
      </c>
      <c r="AM146" s="283" t="str">
        <f>IF(AL146=0,"",
IF(SUM($AL146:AL146)=1,AN146,
IF($AL$154&gt;SUM($AL146:AL146),_xlfn.CONCAT(", ",AN146),
IF($AL$154=SUM($AL146:AL146),_xlfn.CONCAT(" y ",AN146)))))</f>
        <v/>
      </c>
      <c r="AN146" s="110" t="s">
        <v>5345</v>
      </c>
      <c r="AO146" s="107"/>
      <c r="AP146" s="107"/>
      <c r="AQ146" s="107"/>
      <c r="AR146" s="136"/>
      <c r="AS146" s="136"/>
      <c r="AT146" s="136"/>
      <c r="AU146" s="136"/>
      <c r="AV146" s="136"/>
      <c r="AW146" s="136"/>
    </row>
    <row r="147" spans="1:49" ht="15" customHeight="1">
      <c r="A147" s="22"/>
      <c r="B147" s="11"/>
      <c r="C147" s="50" t="s">
        <v>5346</v>
      </c>
      <c r="D147" s="859" t="str">
        <f>IF(CNGE_2026_M1_Secc1_Sub1!$D154="","",CNGE_2026_M1_Secc1_Sub1!$D154)</f>
        <v/>
      </c>
      <c r="E147" s="723"/>
      <c r="F147" s="723"/>
      <c r="G147" s="723"/>
      <c r="H147" s="723"/>
      <c r="I147" s="723"/>
      <c r="J147" s="723"/>
      <c r="K147" s="723"/>
      <c r="L147" s="724"/>
      <c r="M147" s="857"/>
      <c r="N147" s="856"/>
      <c r="O147" s="856"/>
      <c r="P147" s="856"/>
      <c r="Q147" s="856"/>
      <c r="R147" s="809"/>
      <c r="S147" s="857"/>
      <c r="T147" s="856"/>
      <c r="U147" s="856"/>
      <c r="V147" s="856"/>
      <c r="W147" s="856"/>
      <c r="X147" s="809"/>
      <c r="Y147" s="857"/>
      <c r="Z147" s="856"/>
      <c r="AA147" s="856"/>
      <c r="AB147" s="856"/>
      <c r="AC147" s="856"/>
      <c r="AD147" s="809"/>
      <c r="AG147" s="290">
        <f t="shared" si="6"/>
        <v>0</v>
      </c>
      <c r="AH147" s="293">
        <f t="shared" si="4"/>
        <v>0</v>
      </c>
      <c r="AI147" s="283" t="str">
        <f>IF(AH147=0,"",
IF(SUM($AH$33:AH147)=1,AJ147,
IF($AH$154&gt;SUM($AH$33:AH147),_xlfn.CONCAT(", ",AJ147),
IF($AH$154=SUM($AH$33:AH147),_xlfn.CONCAT(" y ",AJ147)))))</f>
        <v/>
      </c>
      <c r="AJ147" s="52" t="s">
        <v>5347</v>
      </c>
      <c r="AK147" s="370">
        <f t="shared" si="7"/>
        <v>0</v>
      </c>
      <c r="AL147" s="293">
        <f t="shared" si="5"/>
        <v>0</v>
      </c>
      <c r="AM147" s="283" t="str">
        <f>IF(AL147=0,"",
IF(SUM($AL147:AL147)=1,AN147,
IF($AL$154&gt;SUM($AL147:AL147),_xlfn.CONCAT(", ",AN147),
IF($AL$154=SUM($AL147:AL147),_xlfn.CONCAT(" y ",AN147)))))</f>
        <v/>
      </c>
      <c r="AN147" s="110" t="s">
        <v>5347</v>
      </c>
      <c r="AO147" s="107"/>
      <c r="AP147" s="107"/>
      <c r="AQ147" s="107"/>
      <c r="AR147" s="136"/>
      <c r="AS147" s="136"/>
      <c r="AT147" s="136"/>
      <c r="AU147" s="136"/>
      <c r="AV147" s="136"/>
      <c r="AW147" s="136"/>
    </row>
    <row r="148" spans="1:49" ht="15" customHeight="1">
      <c r="A148" s="22"/>
      <c r="B148" s="11"/>
      <c r="C148" s="50" t="s">
        <v>5348</v>
      </c>
      <c r="D148" s="859" t="str">
        <f>IF(CNGE_2026_M1_Secc1_Sub1!$D155="","",CNGE_2026_M1_Secc1_Sub1!$D155)</f>
        <v/>
      </c>
      <c r="E148" s="723"/>
      <c r="F148" s="723"/>
      <c r="G148" s="723"/>
      <c r="H148" s="723"/>
      <c r="I148" s="723"/>
      <c r="J148" s="723"/>
      <c r="K148" s="723"/>
      <c r="L148" s="724"/>
      <c r="M148" s="857"/>
      <c r="N148" s="856"/>
      <c r="O148" s="856"/>
      <c r="P148" s="856"/>
      <c r="Q148" s="856"/>
      <c r="R148" s="809"/>
      <c r="S148" s="857"/>
      <c r="T148" s="856"/>
      <c r="U148" s="856"/>
      <c r="V148" s="856"/>
      <c r="W148" s="856"/>
      <c r="X148" s="809"/>
      <c r="Y148" s="857"/>
      <c r="Z148" s="856"/>
      <c r="AA148" s="856"/>
      <c r="AB148" s="856"/>
      <c r="AC148" s="856"/>
      <c r="AD148" s="809"/>
      <c r="AG148" s="290">
        <f t="shared" si="6"/>
        <v>0</v>
      </c>
      <c r="AH148" s="293">
        <f t="shared" si="4"/>
        <v>0</v>
      </c>
      <c r="AI148" s="283" t="str">
        <f>IF(AH148=0,"",
IF(SUM($AH$33:AH148)=1,AJ148,
IF($AH$154&gt;SUM($AH$33:AH148),_xlfn.CONCAT(", ",AJ148),
IF($AH$154=SUM($AH$33:AH148),_xlfn.CONCAT(" y ",AJ148)))))</f>
        <v/>
      </c>
      <c r="AJ148" s="52" t="s">
        <v>5349</v>
      </c>
      <c r="AK148" s="370">
        <f t="shared" si="7"/>
        <v>0</v>
      </c>
      <c r="AL148" s="293">
        <f t="shared" si="5"/>
        <v>0</v>
      </c>
      <c r="AM148" s="283" t="str">
        <f>IF(AL148=0,"",
IF(SUM($AL148:AL148)=1,AN148,
IF($AL$154&gt;SUM($AL148:AL148),_xlfn.CONCAT(", ",AN148),
IF($AL$154=SUM($AL148:AL148),_xlfn.CONCAT(" y ",AN148)))))</f>
        <v/>
      </c>
      <c r="AN148" s="110" t="s">
        <v>5349</v>
      </c>
      <c r="AO148" s="107"/>
      <c r="AP148" s="107"/>
      <c r="AQ148" s="107"/>
      <c r="AR148" s="136"/>
      <c r="AS148" s="136"/>
      <c r="AT148" s="136"/>
      <c r="AU148" s="136"/>
      <c r="AV148" s="136"/>
      <c r="AW148" s="136"/>
    </row>
    <row r="149" spans="1:49" ht="15" customHeight="1">
      <c r="A149" s="22"/>
      <c r="B149" s="11"/>
      <c r="C149" s="50" t="s">
        <v>5350</v>
      </c>
      <c r="D149" s="859" t="str">
        <f>IF(CNGE_2026_M1_Secc1_Sub1!$D156="","",CNGE_2026_M1_Secc1_Sub1!$D156)</f>
        <v/>
      </c>
      <c r="E149" s="723"/>
      <c r="F149" s="723"/>
      <c r="G149" s="723"/>
      <c r="H149" s="723"/>
      <c r="I149" s="723"/>
      <c r="J149" s="723"/>
      <c r="K149" s="723"/>
      <c r="L149" s="724"/>
      <c r="M149" s="857"/>
      <c r="N149" s="856"/>
      <c r="O149" s="856"/>
      <c r="P149" s="856"/>
      <c r="Q149" s="856"/>
      <c r="R149" s="809"/>
      <c r="S149" s="857"/>
      <c r="T149" s="856"/>
      <c r="U149" s="856"/>
      <c r="V149" s="856"/>
      <c r="W149" s="856"/>
      <c r="X149" s="809"/>
      <c r="Y149" s="857"/>
      <c r="Z149" s="856"/>
      <c r="AA149" s="856"/>
      <c r="AB149" s="856"/>
      <c r="AC149" s="856"/>
      <c r="AD149" s="809"/>
      <c r="AG149" s="290">
        <f t="shared" si="6"/>
        <v>0</v>
      </c>
      <c r="AH149" s="293">
        <f t="shared" si="4"/>
        <v>0</v>
      </c>
      <c r="AI149" s="283" t="str">
        <f>IF(AH149=0,"",
IF(SUM($AH$33:AH149)=1,AJ149,
IF($AH$154&gt;SUM($AH$33:AH149),_xlfn.CONCAT(", ",AJ149),
IF($AH$154=SUM($AH$33:AH149),_xlfn.CONCAT(" y ",AJ149)))))</f>
        <v/>
      </c>
      <c r="AJ149" s="52" t="s">
        <v>5351</v>
      </c>
      <c r="AK149" s="370">
        <f t="shared" si="7"/>
        <v>0</v>
      </c>
      <c r="AL149" s="293">
        <f t="shared" si="5"/>
        <v>0</v>
      </c>
      <c r="AM149" s="283" t="str">
        <f>IF(AL149=0,"",
IF(SUM($AL149:AL149)=1,AN149,
IF($AL$154&gt;SUM($AL149:AL149),_xlfn.CONCAT(", ",AN149),
IF($AL$154=SUM($AL149:AL149),_xlfn.CONCAT(" y ",AN149)))))</f>
        <v/>
      </c>
      <c r="AN149" s="110" t="s">
        <v>5351</v>
      </c>
      <c r="AO149" s="107"/>
      <c r="AP149" s="107"/>
      <c r="AQ149" s="107"/>
      <c r="AR149" s="136"/>
      <c r="AS149" s="136"/>
      <c r="AT149" s="136"/>
      <c r="AU149" s="136"/>
      <c r="AV149" s="136"/>
      <c r="AW149" s="136"/>
    </row>
    <row r="150" spans="1:49" ht="15" customHeight="1">
      <c r="A150" s="22"/>
      <c r="B150" s="11"/>
      <c r="C150" s="50" t="s">
        <v>5352</v>
      </c>
      <c r="D150" s="859" t="str">
        <f>IF(CNGE_2026_M1_Secc1_Sub1!$D157="","",CNGE_2026_M1_Secc1_Sub1!$D157)</f>
        <v/>
      </c>
      <c r="E150" s="723"/>
      <c r="F150" s="723"/>
      <c r="G150" s="723"/>
      <c r="H150" s="723"/>
      <c r="I150" s="723"/>
      <c r="J150" s="723"/>
      <c r="K150" s="723"/>
      <c r="L150" s="724"/>
      <c r="M150" s="857"/>
      <c r="N150" s="856"/>
      <c r="O150" s="856"/>
      <c r="P150" s="856"/>
      <c r="Q150" s="856"/>
      <c r="R150" s="809"/>
      <c r="S150" s="857"/>
      <c r="T150" s="856"/>
      <c r="U150" s="856"/>
      <c r="V150" s="856"/>
      <c r="W150" s="856"/>
      <c r="X150" s="809"/>
      <c r="Y150" s="857"/>
      <c r="Z150" s="856"/>
      <c r="AA150" s="856"/>
      <c r="AB150" s="856"/>
      <c r="AC150" s="856"/>
      <c r="AD150" s="809"/>
      <c r="AG150" s="290">
        <f t="shared" si="6"/>
        <v>0</v>
      </c>
      <c r="AH150" s="293">
        <f t="shared" si="4"/>
        <v>0</v>
      </c>
      <c r="AI150" s="283" t="str">
        <f>IF(AH150=0,"",
IF(SUM($AH$33:AH150)=1,AJ150,
IF($AH$154&gt;SUM($AH$33:AH150),_xlfn.CONCAT(", ",AJ150),
IF($AH$154=SUM($AH$33:AH150),_xlfn.CONCAT(" y ",AJ150)))))</f>
        <v/>
      </c>
      <c r="AJ150" s="52" t="s">
        <v>5353</v>
      </c>
      <c r="AK150" s="370">
        <f t="shared" si="7"/>
        <v>0</v>
      </c>
      <c r="AL150" s="293">
        <f t="shared" si="5"/>
        <v>0</v>
      </c>
      <c r="AM150" s="283" t="str">
        <f>IF(AL150=0,"",
IF(SUM($AL150:AL150)=1,AN150,
IF($AL$154&gt;SUM($AL150:AL150),_xlfn.CONCAT(", ",AN150),
IF($AL$154=SUM($AL150:AL150),_xlfn.CONCAT(" y ",AN150)))))</f>
        <v/>
      </c>
      <c r="AN150" s="110" t="s">
        <v>5353</v>
      </c>
      <c r="AO150" s="107"/>
      <c r="AP150" s="107"/>
      <c r="AQ150" s="107"/>
      <c r="AR150" s="136"/>
      <c r="AS150" s="136"/>
      <c r="AT150" s="136"/>
      <c r="AU150" s="136"/>
      <c r="AV150" s="136"/>
      <c r="AW150" s="136"/>
    </row>
    <row r="151" spans="1:49" ht="15" customHeight="1">
      <c r="A151" s="22"/>
      <c r="B151" s="11"/>
      <c r="C151" s="50" t="s">
        <v>5354</v>
      </c>
      <c r="D151" s="859" t="str">
        <f>IF(CNGE_2026_M1_Secc1_Sub1!$D158="","",CNGE_2026_M1_Secc1_Sub1!$D158)</f>
        <v/>
      </c>
      <c r="E151" s="723"/>
      <c r="F151" s="723"/>
      <c r="G151" s="723"/>
      <c r="H151" s="723"/>
      <c r="I151" s="723"/>
      <c r="J151" s="723"/>
      <c r="K151" s="723"/>
      <c r="L151" s="724"/>
      <c r="M151" s="857"/>
      <c r="N151" s="856"/>
      <c r="O151" s="856"/>
      <c r="P151" s="856"/>
      <c r="Q151" s="856"/>
      <c r="R151" s="809"/>
      <c r="S151" s="857"/>
      <c r="T151" s="856"/>
      <c r="U151" s="856"/>
      <c r="V151" s="856"/>
      <c r="W151" s="856"/>
      <c r="X151" s="809"/>
      <c r="Y151" s="857"/>
      <c r="Z151" s="856"/>
      <c r="AA151" s="856"/>
      <c r="AB151" s="856"/>
      <c r="AC151" s="856"/>
      <c r="AD151" s="809"/>
      <c r="AG151" s="290">
        <f t="shared" si="6"/>
        <v>0</v>
      </c>
      <c r="AH151" s="293">
        <f t="shared" si="4"/>
        <v>0</v>
      </c>
      <c r="AI151" s="283" t="str">
        <f>IF(AH151=0,"",
IF(SUM($AH$33:AH151)=1,AJ151,
IF($AH$154&gt;SUM($AH$33:AH151),_xlfn.CONCAT(", ",AJ151),
IF($AH$154=SUM($AH$33:AH151),_xlfn.CONCAT(" y ",AJ151)))))</f>
        <v/>
      </c>
      <c r="AJ151" s="52" t="s">
        <v>5355</v>
      </c>
      <c r="AK151" s="370">
        <f t="shared" si="7"/>
        <v>0</v>
      </c>
      <c r="AL151" s="293">
        <f t="shared" si="5"/>
        <v>0</v>
      </c>
      <c r="AM151" s="283" t="str">
        <f>IF(AL151=0,"",
IF(SUM($AL151:AL151)=1,AN151,
IF($AL$154&gt;SUM($AL151:AL151),_xlfn.CONCAT(", ",AN151),
IF($AL$154=SUM($AL151:AL151),_xlfn.CONCAT(" y ",AN151)))))</f>
        <v/>
      </c>
      <c r="AN151" s="110" t="s">
        <v>5355</v>
      </c>
      <c r="AO151" s="107"/>
      <c r="AP151" s="107"/>
      <c r="AQ151" s="107"/>
      <c r="AR151" s="136"/>
      <c r="AS151" s="136"/>
      <c r="AT151" s="136"/>
      <c r="AU151" s="136"/>
      <c r="AV151" s="136"/>
      <c r="AW151" s="136"/>
    </row>
    <row r="152" spans="1:49" ht="15" customHeight="1">
      <c r="A152" s="22"/>
      <c r="B152" s="11"/>
      <c r="C152" s="50" t="s">
        <v>5356</v>
      </c>
      <c r="D152" s="859" t="str">
        <f>IF(CNGE_2026_M1_Secc1_Sub1!$D159="","",CNGE_2026_M1_Secc1_Sub1!$D159)</f>
        <v/>
      </c>
      <c r="E152" s="723"/>
      <c r="F152" s="723"/>
      <c r="G152" s="723"/>
      <c r="H152" s="723"/>
      <c r="I152" s="723"/>
      <c r="J152" s="723"/>
      <c r="K152" s="723"/>
      <c r="L152" s="724"/>
      <c r="M152" s="857"/>
      <c r="N152" s="856"/>
      <c r="O152" s="856"/>
      <c r="P152" s="856"/>
      <c r="Q152" s="856"/>
      <c r="R152" s="809"/>
      <c r="S152" s="857"/>
      <c r="T152" s="856"/>
      <c r="U152" s="856"/>
      <c r="V152" s="856"/>
      <c r="W152" s="856"/>
      <c r="X152" s="809"/>
      <c r="Y152" s="857"/>
      <c r="Z152" s="856"/>
      <c r="AA152" s="856"/>
      <c r="AB152" s="856"/>
      <c r="AC152" s="856"/>
      <c r="AD152" s="809"/>
      <c r="AG152" s="290">
        <f t="shared" si="6"/>
        <v>0</v>
      </c>
      <c r="AH152" s="293">
        <f t="shared" si="4"/>
        <v>0</v>
      </c>
      <c r="AI152" s="283" t="str">
        <f>IF(AH152=0,"",
IF(SUM($AH$33:AH152)=1,AJ152,
IF($AH$154&gt;SUM($AH$33:AH152),_xlfn.CONCAT(", ",AJ152),
IF($AH$154=SUM($AH$33:AH152),_xlfn.CONCAT(" y ",AJ152)))))</f>
        <v/>
      </c>
      <c r="AJ152" s="52" t="s">
        <v>5357</v>
      </c>
      <c r="AK152" s="370">
        <f t="shared" si="7"/>
        <v>0</v>
      </c>
      <c r="AL152" s="293">
        <f t="shared" si="5"/>
        <v>0</v>
      </c>
      <c r="AM152" s="283" t="str">
        <f>IF(AL152=0,"",
IF(SUM($AL152:AL152)=1,AN152,
IF($AL$154&gt;SUM($AL152:AL152),_xlfn.CONCAT(", ",AN152),
IF($AL$154=SUM($AL152:AL152),_xlfn.CONCAT(" y ",AN152)))))</f>
        <v/>
      </c>
      <c r="AN152" s="110" t="s">
        <v>5357</v>
      </c>
      <c r="AO152" s="107"/>
      <c r="AP152" s="107"/>
      <c r="AQ152" s="107"/>
      <c r="AR152" s="136"/>
      <c r="AS152" s="136"/>
      <c r="AT152" s="136"/>
      <c r="AU152" s="136"/>
      <c r="AV152" s="136"/>
      <c r="AW152" s="136"/>
    </row>
    <row r="153" spans="1:49" ht="15" customHeight="1">
      <c r="A153" s="22"/>
      <c r="B153" s="11"/>
      <c r="C153" s="37" t="s">
        <v>5358</v>
      </c>
      <c r="D153" s="859" t="str">
        <f>IF(CNGE_2026_M1_Secc1_Sub1!$D160="","",CNGE_2026_M1_Secc1_Sub1!$D160)</f>
        <v/>
      </c>
      <c r="E153" s="723"/>
      <c r="F153" s="723"/>
      <c r="G153" s="723"/>
      <c r="H153" s="723"/>
      <c r="I153" s="723"/>
      <c r="J153" s="723"/>
      <c r="K153" s="723"/>
      <c r="L153" s="724"/>
      <c r="M153" s="857"/>
      <c r="N153" s="856"/>
      <c r="O153" s="856"/>
      <c r="P153" s="856"/>
      <c r="Q153" s="856"/>
      <c r="R153" s="809"/>
      <c r="S153" s="857"/>
      <c r="T153" s="856"/>
      <c r="U153" s="856"/>
      <c r="V153" s="856"/>
      <c r="W153" s="856"/>
      <c r="X153" s="809"/>
      <c r="Y153" s="857"/>
      <c r="Z153" s="856"/>
      <c r="AA153" s="856"/>
      <c r="AB153" s="856"/>
      <c r="AC153" s="856"/>
      <c r="AD153" s="809"/>
      <c r="AG153" s="290">
        <f>IF(AND(COUNTBLANK(D153)=0,COUNTA(M153:AD153)=3),0,IF(AND(COUNTBLANK(D153)=1,COUNTA(M153:AD153)=0),0,1))</f>
        <v>0</v>
      </c>
      <c r="AH153" s="293">
        <f t="shared" si="4"/>
        <v>0</v>
      </c>
      <c r="AI153" s="283" t="str">
        <f>IF(AH153=0,"",
IF(SUM($AH$33:AH153)=1,AJ153,
IF($AH$154&gt;SUM($AH$33:AH153),_xlfn.CONCAT(", ",AJ153),
IF($AH$154=SUM($AH$33:AH153),_xlfn.CONCAT(" y ",AJ153)))))</f>
        <v/>
      </c>
      <c r="AJ153" s="52" t="s">
        <v>5359</v>
      </c>
      <c r="AK153" s="370">
        <f t="shared" si="7"/>
        <v>0</v>
      </c>
      <c r="AL153" s="293">
        <f t="shared" si="5"/>
        <v>0</v>
      </c>
      <c r="AM153" s="283" t="str">
        <f>IF(AL153=0,"",
IF(SUM($AL153:AL153)=1,AN153,
IF($AL$154&gt;SUM($AL153:AL153),_xlfn.CONCAT(", ",AN153),
IF($AL$154=SUM($AL153:AL153),_xlfn.CONCAT(" y ",AN153)))))</f>
        <v/>
      </c>
      <c r="AN153" s="110" t="s">
        <v>5359</v>
      </c>
      <c r="AO153" s="107"/>
      <c r="AP153" s="107"/>
      <c r="AQ153" s="107"/>
      <c r="AR153" s="136"/>
      <c r="AS153" s="136"/>
      <c r="AT153" s="136"/>
      <c r="AU153" s="136"/>
      <c r="AV153" s="136"/>
      <c r="AW153" s="136"/>
    </row>
    <row r="154" spans="1:49" ht="15" customHeight="1">
      <c r="A154" s="22"/>
      <c r="B154" s="11"/>
      <c r="C154" s="12"/>
      <c r="D154" s="12"/>
      <c r="E154" s="12"/>
      <c r="F154" s="12"/>
      <c r="G154" s="12"/>
      <c r="H154" s="12"/>
      <c r="I154" s="12"/>
      <c r="J154" s="12"/>
      <c r="K154" s="12"/>
      <c r="L154" s="54" t="s">
        <v>5438</v>
      </c>
      <c r="M154" s="684">
        <f>IF(AND(SUM(M34:M153)=0,COUNTIF(M34:M153,"NS")&gt;0),"NS",IF(AND(SUM(M34:M153)=0,COUNTIF(M34:M153,0)&gt;0),0,IF(AND(SUM(M34:M153)=0,COUNTIF(M34:M153,"NA")&gt;0),"NA",SUM(M34:M153))))</f>
        <v>0</v>
      </c>
      <c r="N154" s="723"/>
      <c r="O154" s="723"/>
      <c r="P154" s="723"/>
      <c r="Q154" s="723"/>
      <c r="R154" s="724"/>
      <c r="S154" s="684">
        <f>IF(AND(SUM(S34:S153)=0,COUNTIF(S34:S153,"NS")&gt;0),"NS",IF(AND(SUM(S34:S153)=0,COUNTIF(S34:S153,0)&gt;0),0,IF(AND(SUM(S34:S153)=0,COUNTIF(S34:S153,"NA")&gt;0),"NA",SUM(S34:S153))))</f>
        <v>0</v>
      </c>
      <c r="T154" s="723"/>
      <c r="U154" s="723"/>
      <c r="V154" s="723"/>
      <c r="W154" s="723"/>
      <c r="X154" s="724"/>
      <c r="Y154" s="684">
        <f>IF(AND(SUM(Y34:Y153)=0,COUNTIF(Y34:Y153,"NS")&gt;0),"NS",IF(AND(SUM(Y34:Y153)=0,COUNTIF(Y34:Y153,0)&gt;0),0,IF(AND(SUM(Y34:Y153)=0,COUNTIF(Y34:Y153,"NA")&gt;0),"NA",SUM(Y34:Y153))))</f>
        <v>0</v>
      </c>
      <c r="Z154" s="723"/>
      <c r="AA154" s="723"/>
      <c r="AB154" s="723"/>
      <c r="AC154" s="723"/>
      <c r="AD154" s="724"/>
      <c r="AH154" s="285">
        <f>SUM(AH33:AH153)</f>
        <v>0</v>
      </c>
      <c r="AI154" s="285" t="str">
        <f>IF(AH154=0,"",_xlfn.CONCAT(AI33:AI153))</f>
        <v/>
      </c>
      <c r="AJ154" s="286" t="str">
        <f>IF(AH154=0,"",
IF(AH154&gt;10,"Favor de ingresar toda la información requerida en la pregunta",
IF(AH154=1,_xlfn.CONCAT("Favor de revisar la información capturada en el numeral: ",AI154),_xlfn.CONCAT("Favor de revisar la información capturada en los numerales: ",AI154))))</f>
        <v/>
      </c>
      <c r="AK154" s="367">
        <f>SUM(AK33:AK153)</f>
        <v>0</v>
      </c>
      <c r="AL154" s="284">
        <f>SUM(AL33:AL153)</f>
        <v>0</v>
      </c>
      <c r="AM154" s="285" t="str">
        <f>IF(AL154=0,"",_xlfn.CONCAT(AM33:AM153))</f>
        <v/>
      </c>
      <c r="AN154" s="314" t="str">
        <f>IF(AL154=0,"",
IF(AL154=1,_xlfn.CONCAT("Alerta: el presupuesto ejercido es mayor al aprobado debe de proporcionar una justificación en el numeral: ",AM154),_xlfn.CONCAT("Alerta: el presupuesto ejercido es mayor al aprobado debe de proporcionar una justificación en los numerales: ",AM154)))</f>
        <v/>
      </c>
      <c r="AO154" s="107"/>
      <c r="AP154" s="107"/>
      <c r="AQ154" s="107"/>
      <c r="AS154" s="136"/>
      <c r="AU154" s="136"/>
      <c r="AW154" s="136"/>
    </row>
    <row r="155" spans="1:49" ht="15" customHeight="1">
      <c r="A155" s="22"/>
      <c r="B155" s="11"/>
      <c r="AQ155" s="107"/>
      <c r="AW155" s="136"/>
    </row>
    <row r="156" spans="1:49" ht="24" customHeight="1">
      <c r="A156" s="22"/>
      <c r="B156" s="11"/>
      <c r="C156" s="828" t="s">
        <v>5408</v>
      </c>
      <c r="D156" s="799"/>
      <c r="E156" s="799"/>
      <c r="F156" s="799"/>
      <c r="G156" s="799"/>
      <c r="H156" s="799"/>
      <c r="I156" s="799"/>
      <c r="J156" s="799"/>
      <c r="K156" s="799"/>
      <c r="L156" s="799"/>
      <c r="M156" s="799"/>
      <c r="N156" s="799"/>
      <c r="O156" s="799"/>
      <c r="P156" s="799"/>
      <c r="Q156" s="799"/>
      <c r="R156" s="799"/>
      <c r="S156" s="799"/>
      <c r="T156" s="799"/>
      <c r="U156" s="799"/>
      <c r="V156" s="799"/>
      <c r="W156" s="799"/>
      <c r="X156" s="799"/>
      <c r="Y156" s="799"/>
      <c r="Z156" s="799"/>
      <c r="AA156" s="799"/>
      <c r="AB156" s="799"/>
      <c r="AC156" s="799"/>
      <c r="AD156" s="799"/>
    </row>
    <row r="157" spans="1:49" ht="60" customHeight="1">
      <c r="A157" s="22"/>
      <c r="B157" s="11"/>
      <c r="C157" s="878"/>
      <c r="D157" s="879"/>
      <c r="E157" s="879"/>
      <c r="F157" s="879"/>
      <c r="G157" s="879"/>
      <c r="H157" s="879"/>
      <c r="I157" s="879"/>
      <c r="J157" s="879"/>
      <c r="K157" s="879"/>
      <c r="L157" s="879"/>
      <c r="M157" s="879"/>
      <c r="N157" s="879"/>
      <c r="O157" s="879"/>
      <c r="P157" s="879"/>
      <c r="Q157" s="879"/>
      <c r="R157" s="879"/>
      <c r="S157" s="879"/>
      <c r="T157" s="879"/>
      <c r="U157" s="879"/>
      <c r="V157" s="879"/>
      <c r="W157" s="879"/>
      <c r="X157" s="879"/>
      <c r="Y157" s="879"/>
      <c r="Z157" s="879"/>
      <c r="AA157" s="879"/>
      <c r="AB157" s="879"/>
      <c r="AC157" s="879"/>
      <c r="AD157" s="880"/>
    </row>
    <row r="158" spans="1:49" ht="15" customHeight="1">
      <c r="A158" s="22"/>
      <c r="B158" s="843" t="str">
        <f>AJ154</f>
        <v/>
      </c>
      <c r="C158" s="678"/>
      <c r="D158" s="678"/>
      <c r="E158" s="678"/>
      <c r="F158" s="678"/>
      <c r="G158" s="678"/>
      <c r="H158" s="678"/>
      <c r="I158" s="678"/>
      <c r="J158" s="678"/>
      <c r="K158" s="678"/>
      <c r="L158" s="678"/>
      <c r="M158" s="678"/>
      <c r="N158" s="678"/>
      <c r="O158" s="678"/>
      <c r="P158" s="678"/>
      <c r="Q158" s="678"/>
      <c r="R158" s="678"/>
      <c r="S158" s="678"/>
      <c r="T158" s="678"/>
      <c r="U158" s="678"/>
      <c r="V158" s="678"/>
      <c r="W158" s="678"/>
      <c r="X158" s="678"/>
      <c r="Y158" s="678"/>
      <c r="Z158" s="678"/>
      <c r="AA158" s="678"/>
      <c r="AB158" s="678"/>
      <c r="AC158" s="678"/>
      <c r="AD158" s="678"/>
    </row>
    <row r="159" spans="1:49" ht="15" customHeight="1">
      <c r="A159" s="22"/>
      <c r="B159" s="853" t="str">
        <f>IF(SUM(COUNTIF(M33:AD153,"NS"))&lt;&gt;0,"Alerta: debido a que cuenta con registros NS, debe proporcionar una justificación en el area de comentarios al final de la pregunta","")</f>
        <v/>
      </c>
      <c r="C159" s="853"/>
      <c r="D159" s="853"/>
      <c r="E159" s="853"/>
      <c r="F159" s="853"/>
      <c r="G159" s="853"/>
      <c r="H159" s="853"/>
      <c r="I159" s="853"/>
      <c r="J159" s="853"/>
      <c r="K159" s="853"/>
      <c r="L159" s="853"/>
      <c r="M159" s="853"/>
      <c r="N159" s="853"/>
      <c r="O159" s="853"/>
      <c r="P159" s="853"/>
      <c r="Q159" s="853"/>
      <c r="R159" s="853"/>
      <c r="S159" s="853"/>
      <c r="T159" s="853"/>
      <c r="U159" s="853"/>
      <c r="V159" s="853"/>
      <c r="W159" s="853"/>
      <c r="X159" s="853"/>
      <c r="Y159" s="853"/>
      <c r="Z159" s="853"/>
      <c r="AA159" s="853"/>
      <c r="AB159" s="853"/>
      <c r="AC159" s="853"/>
      <c r="AD159" s="853"/>
    </row>
    <row r="160" spans="1:49" ht="15" customHeight="1">
      <c r="A160" s="22"/>
      <c r="B160" s="854" t="str">
        <f>AN154</f>
        <v/>
      </c>
      <c r="C160" s="854"/>
      <c r="D160" s="854"/>
      <c r="E160" s="854"/>
      <c r="F160" s="854"/>
      <c r="G160" s="854"/>
      <c r="H160" s="854"/>
      <c r="I160" s="854"/>
      <c r="J160" s="854"/>
      <c r="K160" s="854"/>
      <c r="L160" s="854"/>
      <c r="M160" s="854"/>
      <c r="N160" s="854"/>
      <c r="O160" s="854"/>
      <c r="P160" s="854"/>
      <c r="Q160" s="854"/>
      <c r="R160" s="854"/>
      <c r="S160" s="854"/>
      <c r="T160" s="854"/>
      <c r="U160" s="854"/>
      <c r="V160" s="854"/>
      <c r="W160" s="854"/>
      <c r="X160" s="854"/>
      <c r="Y160" s="854"/>
      <c r="Z160" s="854"/>
      <c r="AA160" s="854"/>
      <c r="AB160" s="854"/>
      <c r="AC160" s="854"/>
      <c r="AD160" s="854"/>
      <c r="AE160" s="633"/>
    </row>
    <row r="161" spans="1:58" ht="15" customHeight="1">
      <c r="A161" s="22"/>
      <c r="B161" s="854" t="str">
        <f>IF(AO33&gt;0,"Alerta: debe proporcionar una justificación ya que ha ingresado números mayores a cero en el numeral 0","")</f>
        <v/>
      </c>
      <c r="C161" s="854"/>
      <c r="D161" s="854"/>
      <c r="E161" s="854"/>
      <c r="F161" s="854"/>
      <c r="G161" s="854"/>
      <c r="H161" s="854"/>
      <c r="I161" s="854"/>
      <c r="J161" s="854"/>
      <c r="K161" s="854"/>
      <c r="L161" s="854"/>
      <c r="M161" s="854"/>
      <c r="N161" s="854"/>
      <c r="O161" s="854"/>
      <c r="P161" s="854"/>
      <c r="Q161" s="854"/>
      <c r="R161" s="854"/>
      <c r="S161" s="854"/>
      <c r="T161" s="854"/>
      <c r="U161" s="854"/>
      <c r="V161" s="854"/>
      <c r="W161" s="854"/>
      <c r="X161" s="854"/>
      <c r="Y161" s="854"/>
      <c r="Z161" s="854"/>
      <c r="AA161" s="854"/>
      <c r="AB161" s="854"/>
      <c r="AC161" s="854"/>
      <c r="AD161" s="854"/>
    </row>
    <row r="162" spans="1:58" ht="15" customHeight="1">
      <c r="A162" s="22"/>
      <c r="B162" s="11"/>
    </row>
    <row r="163" spans="1:58" ht="15" customHeight="1">
      <c r="A163" s="22"/>
      <c r="B163" s="11"/>
    </row>
    <row r="164" spans="1:58" ht="36" customHeight="1">
      <c r="A164" s="30" t="s">
        <v>5971</v>
      </c>
      <c r="B164" s="829" t="s">
        <v>5972</v>
      </c>
      <c r="C164" s="799"/>
      <c r="D164" s="799"/>
      <c r="E164" s="799"/>
      <c r="F164" s="799"/>
      <c r="G164" s="799"/>
      <c r="H164" s="799"/>
      <c r="I164" s="799"/>
      <c r="J164" s="799"/>
      <c r="K164" s="799"/>
      <c r="L164" s="799"/>
      <c r="M164" s="799"/>
      <c r="N164" s="799"/>
      <c r="O164" s="799"/>
      <c r="P164" s="799"/>
      <c r="Q164" s="799"/>
      <c r="R164" s="799"/>
      <c r="S164" s="799"/>
      <c r="T164" s="799"/>
      <c r="U164" s="799"/>
      <c r="V164" s="799"/>
      <c r="W164" s="799"/>
      <c r="X164" s="799"/>
      <c r="Y164" s="799"/>
      <c r="Z164" s="799"/>
      <c r="AA164" s="799"/>
      <c r="AB164" s="799"/>
      <c r="AC164" s="799"/>
      <c r="AD164" s="799"/>
    </row>
    <row r="165" spans="1:58" ht="24" customHeight="1">
      <c r="A165" s="30"/>
      <c r="B165" s="45"/>
      <c r="C165" s="798" t="s">
        <v>5973</v>
      </c>
      <c r="D165" s="799"/>
      <c r="E165" s="799"/>
      <c r="F165" s="799"/>
      <c r="G165" s="799"/>
      <c r="H165" s="799"/>
      <c r="I165" s="799"/>
      <c r="J165" s="799"/>
      <c r="K165" s="799"/>
      <c r="L165" s="799"/>
      <c r="M165" s="799"/>
      <c r="N165" s="799"/>
      <c r="O165" s="799"/>
      <c r="P165" s="799"/>
      <c r="Q165" s="799"/>
      <c r="R165" s="799"/>
      <c r="S165" s="799"/>
      <c r="T165" s="799"/>
      <c r="U165" s="799"/>
      <c r="V165" s="799"/>
      <c r="W165" s="799"/>
      <c r="X165" s="799"/>
      <c r="Y165" s="799"/>
      <c r="Z165" s="799"/>
      <c r="AA165" s="799"/>
      <c r="AB165" s="799"/>
      <c r="AC165" s="799"/>
      <c r="AD165" s="799"/>
    </row>
    <row r="166" spans="1:58" ht="15" customHeight="1">
      <c r="A166" s="2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row>
    <row r="167" spans="1:58" ht="15" customHeight="1">
      <c r="A167" s="22"/>
      <c r="B167" s="12"/>
      <c r="C167" s="820" t="s">
        <v>5094</v>
      </c>
      <c r="D167" s="817"/>
      <c r="E167" s="817"/>
      <c r="F167" s="817"/>
      <c r="G167" s="817"/>
      <c r="H167" s="817"/>
      <c r="I167" s="817"/>
      <c r="J167" s="817"/>
      <c r="K167" s="817"/>
      <c r="L167" s="813"/>
      <c r="M167" s="706" t="s">
        <v>5974</v>
      </c>
      <c r="N167" s="723"/>
      <c r="O167" s="723"/>
      <c r="P167" s="723"/>
      <c r="Q167" s="723"/>
      <c r="R167" s="723"/>
      <c r="S167" s="723"/>
      <c r="T167" s="723"/>
      <c r="U167" s="723"/>
      <c r="V167" s="723"/>
      <c r="W167" s="723"/>
      <c r="X167" s="723"/>
      <c r="Y167" s="723"/>
      <c r="Z167" s="723"/>
      <c r="AA167" s="723"/>
      <c r="AB167" s="723"/>
      <c r="AC167" s="723"/>
      <c r="AD167" s="724"/>
      <c r="AG167" s="76"/>
      <c r="AH167" s="905" t="s">
        <v>5105</v>
      </c>
      <c r="AI167" s="905"/>
      <c r="AJ167" s="905"/>
      <c r="AK167" s="380" t="s">
        <v>5667</v>
      </c>
      <c r="AL167" s="844" t="s">
        <v>5712</v>
      </c>
      <c r="AM167" s="845"/>
      <c r="AN167" s="846"/>
      <c r="AO167" s="586"/>
      <c r="AP167" s="586"/>
      <c r="AQ167" s="586"/>
      <c r="AR167" s="586"/>
      <c r="AS167" s="586"/>
      <c r="AT167" s="586"/>
      <c r="AU167" s="586"/>
      <c r="AV167" s="586"/>
      <c r="AW167" s="586"/>
      <c r="AX167" s="75"/>
      <c r="AY167" s="75"/>
      <c r="AZ167" s="75"/>
      <c r="BA167" s="75"/>
      <c r="BB167" s="75"/>
      <c r="BC167" s="75"/>
      <c r="BD167" s="75"/>
      <c r="BE167" s="75"/>
      <c r="BF167" s="75"/>
    </row>
    <row r="168" spans="1:58" ht="144" customHeight="1">
      <c r="A168" s="22"/>
      <c r="B168" s="12"/>
      <c r="C168" s="814"/>
      <c r="D168" s="781"/>
      <c r="E168" s="781"/>
      <c r="F168" s="781"/>
      <c r="G168" s="781"/>
      <c r="H168" s="781"/>
      <c r="I168" s="781"/>
      <c r="J168" s="781"/>
      <c r="K168" s="781"/>
      <c r="L168" s="782"/>
      <c r="M168" s="936" t="s">
        <v>5975</v>
      </c>
      <c r="N168" s="724"/>
      <c r="O168" s="936" t="s">
        <v>5976</v>
      </c>
      <c r="P168" s="724"/>
      <c r="Q168" s="936" t="s">
        <v>5977</v>
      </c>
      <c r="R168" s="724"/>
      <c r="S168" s="934" t="s">
        <v>5978</v>
      </c>
      <c r="T168" s="723"/>
      <c r="U168" s="936" t="s">
        <v>5979</v>
      </c>
      <c r="V168" s="724"/>
      <c r="W168" s="936" t="s">
        <v>5980</v>
      </c>
      <c r="X168" s="724"/>
      <c r="Y168" s="936" t="s">
        <v>5981</v>
      </c>
      <c r="Z168" s="724"/>
      <c r="AA168" s="936" t="s">
        <v>5982</v>
      </c>
      <c r="AB168" s="724"/>
      <c r="AC168" s="936" t="s">
        <v>5983</v>
      </c>
      <c r="AD168" s="724"/>
      <c r="AG168" s="289" t="s">
        <v>5121</v>
      </c>
      <c r="AH168" s="279" t="s">
        <v>5122</v>
      </c>
      <c r="AI168" s="311" t="s">
        <v>5115</v>
      </c>
      <c r="AJ168" s="281" t="s">
        <v>5116</v>
      </c>
      <c r="AK168" s="423" t="s">
        <v>5984</v>
      </c>
      <c r="AL168" s="279" t="s">
        <v>5114</v>
      </c>
      <c r="AM168" s="280" t="s">
        <v>5115</v>
      </c>
      <c r="AN168" s="585" t="s">
        <v>5116</v>
      </c>
      <c r="AO168" s="674" t="s">
        <v>5970</v>
      </c>
      <c r="AP168" s="582"/>
      <c r="AQ168" s="582"/>
      <c r="AR168" s="582"/>
      <c r="AS168" s="582"/>
      <c r="AT168" s="582"/>
      <c r="AU168" s="582"/>
      <c r="AV168" s="582"/>
      <c r="AW168" s="582"/>
      <c r="AX168" s="587"/>
      <c r="AY168" s="587"/>
      <c r="AZ168" s="587"/>
      <c r="BA168" s="587"/>
      <c r="BB168" s="587"/>
      <c r="BC168" s="587"/>
      <c r="BD168" s="587"/>
      <c r="BE168" s="587"/>
      <c r="BF168" s="587"/>
    </row>
    <row r="169" spans="1:58" ht="15" customHeight="1">
      <c r="A169" s="22"/>
      <c r="B169" s="11"/>
      <c r="C169" s="570" t="s">
        <v>5522</v>
      </c>
      <c r="D169" s="859" t="s">
        <v>5716</v>
      </c>
      <c r="E169" s="723"/>
      <c r="F169" s="723"/>
      <c r="G169" s="723"/>
      <c r="H169" s="723"/>
      <c r="I169" s="723"/>
      <c r="J169" s="723"/>
      <c r="K169" s="723"/>
      <c r="L169" s="724"/>
      <c r="M169" s="857"/>
      <c r="N169" s="809"/>
      <c r="O169" s="857"/>
      <c r="P169" s="809"/>
      <c r="Q169" s="857"/>
      <c r="R169" s="809"/>
      <c r="S169" s="857"/>
      <c r="T169" s="809"/>
      <c r="U169" s="857"/>
      <c r="V169" s="809"/>
      <c r="W169" s="857"/>
      <c r="X169" s="809"/>
      <c r="Y169" s="857"/>
      <c r="Z169" s="809"/>
      <c r="AA169" s="857"/>
      <c r="AB169" s="809"/>
      <c r="AC169" s="857"/>
      <c r="AD169" s="809"/>
      <c r="AG169" s="290">
        <f>IF(COUNTA(M169:AD169)=9,0,IF(COUNTA(M169:AD169)=0,0,1))</f>
        <v>0</v>
      </c>
      <c r="AH169" s="293">
        <f>IF(AG169=0,0,1)</f>
        <v>0</v>
      </c>
      <c r="AI169" s="283" t="str">
        <f>IF(AH169=0,"",
IF(SUM(AH169:AH169)=1,AJ169,
IF(AH290&gt;SUM(AH169:AH169),_xlfn.CONCAT(", ",AJ169),
IF(AH290=SUM(AH169:AH169),_xlfn.CONCAT(" y ",AJ169)))))</f>
        <v/>
      </c>
      <c r="AJ169" s="120" t="s">
        <v>5524</v>
      </c>
      <c r="AK169" s="381">
        <f>IF(COUNTA(M169:AD169)=0,0,IF(AND(COUNTIF(M169:AD169,"NS")&gt;0,Y33="NS"),0,IF(AND(COUNTIF(M169:AD169,"NA")&gt;0,Y33="NA"),0,IF(SUM(M169:AD169)=Y33,0,1))))</f>
        <v>0</v>
      </c>
      <c r="AL169" s="293">
        <f>IF(AK169=0,0,1)</f>
        <v>0</v>
      </c>
      <c r="AM169" s="283" t="str">
        <f>IF(AL169=0,"",
IF(SUM($AL$169:AL169)=1,AN169,
IF($AL$290&gt;SUM($AL$169:AL169),_xlfn.CONCAT(", ",AN169),
IF($AL$290=SUM($AL$169:AL169),_xlfn.CONCAT(" y ",AN169)))))</f>
        <v/>
      </c>
      <c r="AN169" s="33" t="s">
        <v>5524</v>
      </c>
      <c r="AO169" s="531">
        <f>IF(SUM(M169:AD169)&gt;0,1,0)</f>
        <v>0</v>
      </c>
      <c r="AP169" s="582"/>
      <c r="AQ169" s="582"/>
      <c r="AR169" s="583"/>
      <c r="AS169" s="583"/>
      <c r="AT169" s="583"/>
      <c r="AU169" s="583"/>
      <c r="AV169" s="583"/>
      <c r="AW169" s="583"/>
    </row>
    <row r="170" spans="1:58" ht="14.25">
      <c r="A170" s="22"/>
      <c r="B170" s="12"/>
      <c r="C170" s="99" t="s">
        <v>5023</v>
      </c>
      <c r="D170" s="855" t="str">
        <f>IF(CNGE_2026_M1_Secc1_Sub1!$D41="","",CNGE_2026_M1_Secc1_Sub1!$D41)</f>
        <v/>
      </c>
      <c r="E170" s="723"/>
      <c r="F170" s="723"/>
      <c r="G170" s="723"/>
      <c r="H170" s="723"/>
      <c r="I170" s="723"/>
      <c r="J170" s="723"/>
      <c r="K170" s="723"/>
      <c r="L170" s="724"/>
      <c r="M170" s="857"/>
      <c r="N170" s="809"/>
      <c r="O170" s="857"/>
      <c r="P170" s="809"/>
      <c r="Q170" s="857"/>
      <c r="R170" s="809"/>
      <c r="S170" s="857"/>
      <c r="T170" s="809"/>
      <c r="U170" s="857"/>
      <c r="V170" s="809"/>
      <c r="W170" s="857"/>
      <c r="X170" s="809"/>
      <c r="Y170" s="857"/>
      <c r="Z170" s="809"/>
      <c r="AA170" s="857"/>
      <c r="AB170" s="809"/>
      <c r="AC170" s="857"/>
      <c r="AD170" s="809"/>
      <c r="AG170" s="290">
        <f>IF(AND(COUNTBLANK(D170)=0,COUNTA(M170:AD170)=9),0,IF(AND(COUNTBLANK(D170)=1,COUNTA(M170:AD170)=0),0,1))</f>
        <v>0</v>
      </c>
      <c r="AH170" s="293">
        <f t="shared" ref="AH170:AH233" si="8">IF(AG170=0,0,1)</f>
        <v>0</v>
      </c>
      <c r="AI170" s="283" t="str">
        <f>IF(AH170=0,"",
IF(SUM($AH170:AH170)=1,AJ170,
IF($AH$290&gt;SUM($AH170:AH170),_xlfn.CONCAT(", ",AJ170),
IF($AH$290=SUM($AH170:AH170),_xlfn.CONCAT(" y ",AJ170)))))</f>
        <v/>
      </c>
      <c r="AJ170" s="120" t="s">
        <v>5125</v>
      </c>
      <c r="AK170" s="381">
        <f>IF(COUNTA(M170:AD170)=0,0,IF(AND(COUNTIF(M170:AD170,"NS")&gt;0,Y34="NS"),0,IF(AND(COUNTIF(M170:AD170,"NA")&gt;0,Y34="NA"),0,IF(SUM(M170:AD170)=Y34,0,1))))</f>
        <v>0</v>
      </c>
      <c r="AL170" s="293">
        <f t="shared" ref="AL170:AL233" si="9">IF(AK170=0,0,1)</f>
        <v>0</v>
      </c>
      <c r="AM170" s="283" t="str">
        <f>IF(AL170=0,"",
IF(SUM($AL$169:AL170)=1,AN170,
IF($AL$290&gt;SUM($AL$169:AL170),_xlfn.CONCAT(", ",AN170),
IF($AL$290=SUM($AL$169:AL170),_xlfn.CONCAT(" y ",AN170)))))</f>
        <v/>
      </c>
      <c r="AN170" s="33" t="s">
        <v>5125</v>
      </c>
      <c r="AO170" s="582"/>
      <c r="AP170" s="582"/>
      <c r="AQ170" s="582"/>
      <c r="AR170" s="582"/>
      <c r="AS170" s="582"/>
      <c r="AT170" s="582"/>
      <c r="AU170" s="582"/>
      <c r="AV170" s="582"/>
      <c r="AW170" s="582"/>
      <c r="AX170" s="588"/>
      <c r="AY170" s="588"/>
      <c r="AZ170" s="588"/>
      <c r="BA170" s="588"/>
      <c r="BB170" s="588"/>
      <c r="BC170" s="588"/>
      <c r="BD170" s="588"/>
      <c r="BE170" s="588"/>
      <c r="BF170" s="588"/>
    </row>
    <row r="171" spans="1:58" ht="15" customHeight="1">
      <c r="A171" s="22"/>
      <c r="B171" s="12"/>
      <c r="C171" s="34" t="s">
        <v>5025</v>
      </c>
      <c r="D171" s="855" t="str">
        <f>IF(CNGE_2026_M1_Secc1_Sub1!$D42="","",CNGE_2026_M1_Secc1_Sub1!$D42)</f>
        <v/>
      </c>
      <c r="E171" s="723"/>
      <c r="F171" s="723"/>
      <c r="G171" s="723"/>
      <c r="H171" s="723"/>
      <c r="I171" s="723"/>
      <c r="J171" s="723"/>
      <c r="K171" s="723"/>
      <c r="L171" s="724"/>
      <c r="M171" s="857"/>
      <c r="N171" s="809"/>
      <c r="O171" s="857"/>
      <c r="P171" s="809"/>
      <c r="Q171" s="857"/>
      <c r="R171" s="809"/>
      <c r="S171" s="857"/>
      <c r="T171" s="809"/>
      <c r="U171" s="857"/>
      <c r="V171" s="809"/>
      <c r="W171" s="857"/>
      <c r="X171" s="809"/>
      <c r="Y171" s="857"/>
      <c r="Z171" s="809"/>
      <c r="AA171" s="857"/>
      <c r="AB171" s="809"/>
      <c r="AC171" s="857"/>
      <c r="AD171" s="809"/>
      <c r="AG171" s="290">
        <f t="shared" ref="AG171:AG234" si="10">IF(AND(COUNTBLANK(D171)=0,COUNTA(M171:AD171)=9),0,IF(AND(COUNTBLANK(D171)=1,COUNTA(M171:AD171)=0),0,1))</f>
        <v>0</v>
      </c>
      <c r="AH171" s="293">
        <f t="shared" si="8"/>
        <v>0</v>
      </c>
      <c r="AI171" s="283" t="str">
        <f>IF(AH171=0,"",
IF(SUM($AH171:AH171)=1,AJ171,
IF($AH$290&gt;SUM($AH171:AH171),_xlfn.CONCAT(", ",AJ171),
IF($AH$290=SUM($AH171:AH171),_xlfn.CONCAT(" y ",AJ171)))))</f>
        <v/>
      </c>
      <c r="AJ171" s="120" t="s">
        <v>5127</v>
      </c>
      <c r="AK171" s="381">
        <f>IF(COUNTA(M171:AD171)=0,0,IF(AND(COUNTIF(M171:AD171,"NS")&gt;0,Y35="NS"),0,IF(AND(COUNTIF(M171:AD171,"NA")&gt;0,Y35="NA"),0,IF(SUM(M171:AD171)=Y35,0,1))))</f>
        <v>0</v>
      </c>
      <c r="AL171" s="293">
        <f t="shared" si="9"/>
        <v>0</v>
      </c>
      <c r="AM171" s="283" t="str">
        <f>IF(AL171=0,"",
IF(SUM($AL$169:AL171)=1,AN171,
IF($AL$290&gt;SUM($AL$169:AL171),_xlfn.CONCAT(", ",AN171),
IF($AL$290=SUM($AL$169:AL171),_xlfn.CONCAT(" y ",AN171)))))</f>
        <v/>
      </c>
      <c r="AN171" s="33" t="s">
        <v>5127</v>
      </c>
      <c r="AO171" s="582"/>
      <c r="AP171" s="582"/>
      <c r="AQ171" s="582"/>
      <c r="AR171" s="582"/>
      <c r="AS171" s="582"/>
      <c r="AT171" s="582"/>
      <c r="AU171" s="582"/>
      <c r="AV171" s="582"/>
      <c r="AW171" s="582"/>
      <c r="AX171" s="588"/>
      <c r="AY171" s="588"/>
      <c r="AZ171" s="588"/>
      <c r="BA171" s="588"/>
      <c r="BB171" s="588"/>
      <c r="BC171" s="588"/>
      <c r="BD171" s="588"/>
      <c r="BE171" s="588"/>
      <c r="BF171" s="588"/>
    </row>
    <row r="172" spans="1:58" ht="15" customHeight="1">
      <c r="A172" s="22"/>
      <c r="B172" s="12"/>
      <c r="C172" s="35" t="s">
        <v>5027</v>
      </c>
      <c r="D172" s="855" t="str">
        <f>IF(CNGE_2026_M1_Secc1_Sub1!$D43="","",CNGE_2026_M1_Secc1_Sub1!$D43)</f>
        <v/>
      </c>
      <c r="E172" s="723"/>
      <c r="F172" s="723"/>
      <c r="G172" s="723"/>
      <c r="H172" s="723"/>
      <c r="I172" s="723"/>
      <c r="J172" s="723"/>
      <c r="K172" s="723"/>
      <c r="L172" s="724"/>
      <c r="M172" s="857"/>
      <c r="N172" s="809"/>
      <c r="O172" s="857"/>
      <c r="P172" s="809"/>
      <c r="Q172" s="857"/>
      <c r="R172" s="809"/>
      <c r="S172" s="857"/>
      <c r="T172" s="809"/>
      <c r="U172" s="857"/>
      <c r="V172" s="809"/>
      <c r="W172" s="857"/>
      <c r="X172" s="809"/>
      <c r="Y172" s="857"/>
      <c r="Z172" s="809"/>
      <c r="AA172" s="857"/>
      <c r="AB172" s="809"/>
      <c r="AC172" s="857"/>
      <c r="AD172" s="809"/>
      <c r="AG172" s="290">
        <f t="shared" si="10"/>
        <v>0</v>
      </c>
      <c r="AH172" s="293">
        <f t="shared" si="8"/>
        <v>0</v>
      </c>
      <c r="AI172" s="283" t="str">
        <f>IF(AH172=0,"",
IF(SUM($AH172:AH172)=1,AJ172,
IF($AH$290&gt;SUM($AH172:AH172),_xlfn.CONCAT(", ",AJ172),
IF($AH$290=SUM($AH172:AH172),_xlfn.CONCAT(" y ",AJ172)))))</f>
        <v/>
      </c>
      <c r="AJ172" s="120" t="s">
        <v>5129</v>
      </c>
      <c r="AK172" s="381">
        <f>IF(COUNTA(M172:AD172)=0,0,IF(AND(COUNTIF(M172:AD172,"NS")&gt;0,Y36="NS"),0,IF(AND(COUNTIF(M172:AD172,"NA")&gt;0,Y36="NA"),0,IF(SUM(M172:AD172)=Y36,0,1))))</f>
        <v>0</v>
      </c>
      <c r="AL172" s="293">
        <f t="shared" si="9"/>
        <v>0</v>
      </c>
      <c r="AM172" s="283" t="str">
        <f>IF(AL172=0,"",
IF(SUM($AL$169:AL172)=1,AN172,
IF($AL$290&gt;SUM($AL$169:AL172),_xlfn.CONCAT(", ",AN172),
IF($AL$290=SUM($AL$169:AL172),_xlfn.CONCAT(" y ",AN172)))))</f>
        <v/>
      </c>
      <c r="AN172" s="33" t="s">
        <v>5129</v>
      </c>
      <c r="AO172" s="582"/>
      <c r="AP172" s="582"/>
      <c r="AQ172" s="582"/>
      <c r="AR172" s="582"/>
      <c r="AS172" s="582"/>
      <c r="AT172" s="582"/>
      <c r="AU172" s="582"/>
      <c r="AV172" s="582"/>
      <c r="AW172" s="582"/>
      <c r="AX172" s="588"/>
      <c r="AY172" s="588"/>
      <c r="AZ172" s="588"/>
      <c r="BA172" s="588"/>
      <c r="BB172" s="588"/>
      <c r="BC172" s="588"/>
      <c r="BD172" s="588"/>
      <c r="BE172" s="588"/>
      <c r="BF172" s="588"/>
    </row>
    <row r="173" spans="1:58" ht="15" customHeight="1">
      <c r="A173" s="22"/>
      <c r="B173" s="12"/>
      <c r="C173" s="35" t="s">
        <v>5029</v>
      </c>
      <c r="D173" s="855" t="str">
        <f>IF(CNGE_2026_M1_Secc1_Sub1!$D44="","",CNGE_2026_M1_Secc1_Sub1!$D44)</f>
        <v/>
      </c>
      <c r="E173" s="723"/>
      <c r="F173" s="723"/>
      <c r="G173" s="723"/>
      <c r="H173" s="723"/>
      <c r="I173" s="723"/>
      <c r="J173" s="723"/>
      <c r="K173" s="723"/>
      <c r="L173" s="724"/>
      <c r="M173" s="857"/>
      <c r="N173" s="809"/>
      <c r="O173" s="857"/>
      <c r="P173" s="809"/>
      <c r="Q173" s="857"/>
      <c r="R173" s="809"/>
      <c r="S173" s="857"/>
      <c r="T173" s="809"/>
      <c r="U173" s="857"/>
      <c r="V173" s="809"/>
      <c r="W173" s="857"/>
      <c r="X173" s="809"/>
      <c r="Y173" s="857"/>
      <c r="Z173" s="809"/>
      <c r="AA173" s="857"/>
      <c r="AB173" s="809"/>
      <c r="AC173" s="857"/>
      <c r="AD173" s="809"/>
      <c r="AG173" s="290">
        <f t="shared" si="10"/>
        <v>0</v>
      </c>
      <c r="AH173" s="293">
        <f t="shared" si="8"/>
        <v>0</v>
      </c>
      <c r="AI173" s="283" t="str">
        <f>IF(AH173=0,"",
IF(SUM($AH173:AH173)=1,AJ173,
IF($AH$290&gt;SUM($AH173:AH173),_xlfn.CONCAT(", ",AJ173),
IF($AH$290=SUM($AH173:AH173),_xlfn.CONCAT(" y ",AJ173)))))</f>
        <v/>
      </c>
      <c r="AJ173" s="120" t="s">
        <v>5131</v>
      </c>
      <c r="AK173" s="381">
        <f t="shared" ref="AK173:AK201" si="11">IF(COUNTA(M173:AD173)=0,0,IF(AND(COUNTIF(M173:AD173,"NS")&gt;0,Y37="NS"),0,IF(AND(COUNTIF(M173:AD173,"NA")&gt;0,Y37="NA"),0,IF(SUM(M173:AD173)=Y37,0,1))))</f>
        <v>0</v>
      </c>
      <c r="AL173" s="293">
        <f t="shared" si="9"/>
        <v>0</v>
      </c>
      <c r="AM173" s="283" t="str">
        <f>IF(AL173=0,"",
IF(SUM($AL$169:AL173)=1,AN173,
IF($AL$290&gt;SUM($AL$169:AL173),_xlfn.CONCAT(", ",AN173),
IF($AL$290=SUM($AL$169:AL173),_xlfn.CONCAT(" y ",AN173)))))</f>
        <v/>
      </c>
      <c r="AN173" s="33" t="s">
        <v>5131</v>
      </c>
      <c r="AO173" s="582"/>
      <c r="AP173" s="582"/>
      <c r="AQ173" s="582"/>
      <c r="AR173" s="582"/>
      <c r="AS173" s="582"/>
      <c r="AT173" s="582"/>
      <c r="AU173" s="582"/>
      <c r="AV173" s="582"/>
      <c r="AW173" s="582"/>
      <c r="AX173" s="588"/>
      <c r="AY173" s="588"/>
      <c r="AZ173" s="588"/>
      <c r="BA173" s="588"/>
      <c r="BB173" s="588"/>
      <c r="BC173" s="588"/>
      <c r="BD173" s="588"/>
      <c r="BE173" s="588"/>
      <c r="BF173" s="588"/>
    </row>
    <row r="174" spans="1:58" ht="15" customHeight="1">
      <c r="A174" s="22"/>
      <c r="B174" s="12"/>
      <c r="C174" s="35" t="s">
        <v>5031</v>
      </c>
      <c r="D174" s="855" t="str">
        <f>IF(CNGE_2026_M1_Secc1_Sub1!$D45="","",CNGE_2026_M1_Secc1_Sub1!$D45)</f>
        <v/>
      </c>
      <c r="E174" s="723"/>
      <c r="F174" s="723"/>
      <c r="G174" s="723"/>
      <c r="H174" s="723"/>
      <c r="I174" s="723"/>
      <c r="J174" s="723"/>
      <c r="K174" s="723"/>
      <c r="L174" s="724"/>
      <c r="M174" s="857"/>
      <c r="N174" s="809"/>
      <c r="O174" s="857"/>
      <c r="P174" s="809"/>
      <c r="Q174" s="857"/>
      <c r="R174" s="809"/>
      <c r="S174" s="857"/>
      <c r="T174" s="809"/>
      <c r="U174" s="857"/>
      <c r="V174" s="809"/>
      <c r="W174" s="857"/>
      <c r="X174" s="809"/>
      <c r="Y174" s="857"/>
      <c r="Z174" s="809"/>
      <c r="AA174" s="857"/>
      <c r="AB174" s="809"/>
      <c r="AC174" s="857"/>
      <c r="AD174" s="809"/>
      <c r="AG174" s="290">
        <f t="shared" si="10"/>
        <v>0</v>
      </c>
      <c r="AH174" s="293">
        <f t="shared" si="8"/>
        <v>0</v>
      </c>
      <c r="AI174" s="283" t="str">
        <f>IF(AH174=0,"",
IF(SUM($AH174:AH174)=1,AJ174,
IF($AH$290&gt;SUM($AH174:AH174),_xlfn.CONCAT(", ",AJ174),
IF($AH$290=SUM($AH174:AH174),_xlfn.CONCAT(" y ",AJ174)))))</f>
        <v/>
      </c>
      <c r="AJ174" s="120" t="s">
        <v>5133</v>
      </c>
      <c r="AK174" s="381">
        <f t="shared" si="11"/>
        <v>0</v>
      </c>
      <c r="AL174" s="293">
        <f t="shared" si="9"/>
        <v>0</v>
      </c>
      <c r="AM174" s="283" t="str">
        <f>IF(AL174=0,"",
IF(SUM($AL$169:AL174)=1,AN174,
IF($AL$290&gt;SUM($AL$169:AL174),_xlfn.CONCAT(", ",AN174),
IF($AL$290=SUM($AL$169:AL174),_xlfn.CONCAT(" y ",AN174)))))</f>
        <v/>
      </c>
      <c r="AN174" s="33" t="s">
        <v>5133</v>
      </c>
      <c r="AO174" s="582"/>
      <c r="AP174" s="582"/>
      <c r="AQ174" s="582"/>
      <c r="AR174" s="582"/>
      <c r="AS174" s="582"/>
      <c r="AT174" s="582"/>
      <c r="AU174" s="582"/>
      <c r="AV174" s="582"/>
      <c r="AW174" s="582"/>
      <c r="AX174" s="588"/>
      <c r="AY174" s="588"/>
      <c r="AZ174" s="588"/>
      <c r="BA174" s="588"/>
      <c r="BB174" s="588"/>
      <c r="BC174" s="588"/>
      <c r="BD174" s="588"/>
      <c r="BE174" s="588"/>
      <c r="BF174" s="588"/>
    </row>
    <row r="175" spans="1:58" ht="15" customHeight="1">
      <c r="A175" s="22"/>
      <c r="B175" s="12"/>
      <c r="C175" s="35" t="s">
        <v>5033</v>
      </c>
      <c r="D175" s="855" t="str">
        <f>IF(CNGE_2026_M1_Secc1_Sub1!$D46="","",CNGE_2026_M1_Secc1_Sub1!$D46)</f>
        <v/>
      </c>
      <c r="E175" s="723"/>
      <c r="F175" s="723"/>
      <c r="G175" s="723"/>
      <c r="H175" s="723"/>
      <c r="I175" s="723"/>
      <c r="J175" s="723"/>
      <c r="K175" s="723"/>
      <c r="L175" s="724"/>
      <c r="M175" s="857"/>
      <c r="N175" s="809"/>
      <c r="O175" s="857"/>
      <c r="P175" s="809"/>
      <c r="Q175" s="857"/>
      <c r="R175" s="809"/>
      <c r="S175" s="857"/>
      <c r="T175" s="809"/>
      <c r="U175" s="857"/>
      <c r="V175" s="809"/>
      <c r="W175" s="857"/>
      <c r="X175" s="809"/>
      <c r="Y175" s="857"/>
      <c r="Z175" s="809"/>
      <c r="AA175" s="857"/>
      <c r="AB175" s="809"/>
      <c r="AC175" s="857"/>
      <c r="AD175" s="809"/>
      <c r="AG175" s="290">
        <f t="shared" si="10"/>
        <v>0</v>
      </c>
      <c r="AH175" s="293">
        <f t="shared" si="8"/>
        <v>0</v>
      </c>
      <c r="AI175" s="283" t="str">
        <f>IF(AH175=0,"",
IF(SUM($AH175:AH175)=1,AJ175,
IF($AH$290&gt;SUM($AH175:AH175),_xlfn.CONCAT(", ",AJ175),
IF($AH$290=SUM($AH175:AH175),_xlfn.CONCAT(" y ",AJ175)))))</f>
        <v/>
      </c>
      <c r="AJ175" s="120" t="s">
        <v>5135</v>
      </c>
      <c r="AK175" s="381">
        <f t="shared" si="11"/>
        <v>0</v>
      </c>
      <c r="AL175" s="293">
        <f t="shared" si="9"/>
        <v>0</v>
      </c>
      <c r="AM175" s="283" t="str">
        <f>IF(AL175=0,"",
IF(SUM($AL$169:AL175)=1,AN175,
IF($AL$290&gt;SUM($AL$169:AL175),_xlfn.CONCAT(", ",AN175),
IF($AL$290=SUM($AL$169:AL175),_xlfn.CONCAT(" y ",AN175)))))</f>
        <v/>
      </c>
      <c r="AN175" s="33" t="s">
        <v>5135</v>
      </c>
      <c r="AO175" s="582"/>
      <c r="AP175" s="582"/>
      <c r="AQ175" s="582"/>
      <c r="AR175" s="582"/>
      <c r="AS175" s="582"/>
      <c r="AT175" s="582"/>
      <c r="AU175" s="582"/>
      <c r="AV175" s="582"/>
      <c r="AW175" s="582"/>
      <c r="AX175" s="588"/>
      <c r="AY175" s="588"/>
      <c r="AZ175" s="588"/>
      <c r="BA175" s="588"/>
      <c r="BB175" s="588"/>
      <c r="BC175" s="588"/>
      <c r="BD175" s="588"/>
      <c r="BE175" s="588"/>
      <c r="BF175" s="588"/>
    </row>
    <row r="176" spans="1:58" ht="15" customHeight="1">
      <c r="A176" s="22"/>
      <c r="B176" s="12"/>
      <c r="C176" s="35" t="s">
        <v>5035</v>
      </c>
      <c r="D176" s="855" t="str">
        <f>IF(CNGE_2026_M1_Secc1_Sub1!$D47="","",CNGE_2026_M1_Secc1_Sub1!$D47)</f>
        <v/>
      </c>
      <c r="E176" s="723"/>
      <c r="F176" s="723"/>
      <c r="G176" s="723"/>
      <c r="H176" s="723"/>
      <c r="I176" s="723"/>
      <c r="J176" s="723"/>
      <c r="K176" s="723"/>
      <c r="L176" s="724"/>
      <c r="M176" s="857"/>
      <c r="N176" s="809"/>
      <c r="O176" s="857"/>
      <c r="P176" s="809"/>
      <c r="Q176" s="857"/>
      <c r="R176" s="809"/>
      <c r="S176" s="857"/>
      <c r="T176" s="809"/>
      <c r="U176" s="857"/>
      <c r="V176" s="809"/>
      <c r="W176" s="857"/>
      <c r="X176" s="809"/>
      <c r="Y176" s="857"/>
      <c r="Z176" s="809"/>
      <c r="AA176" s="857"/>
      <c r="AB176" s="809"/>
      <c r="AC176" s="857"/>
      <c r="AD176" s="809"/>
      <c r="AG176" s="290">
        <f t="shared" si="10"/>
        <v>0</v>
      </c>
      <c r="AH176" s="293">
        <f t="shared" si="8"/>
        <v>0</v>
      </c>
      <c r="AI176" s="283" t="str">
        <f>IF(AH176=0,"",
IF(SUM($AH176:AH176)=1,AJ176,
IF($AH$290&gt;SUM($AH176:AH176),_xlfn.CONCAT(", ",AJ176),
IF($AH$290=SUM($AH176:AH176),_xlfn.CONCAT(" y ",AJ176)))))</f>
        <v/>
      </c>
      <c r="AJ176" s="120" t="s">
        <v>5137</v>
      </c>
      <c r="AK176" s="381">
        <f t="shared" si="11"/>
        <v>0</v>
      </c>
      <c r="AL176" s="293">
        <f t="shared" si="9"/>
        <v>0</v>
      </c>
      <c r="AM176" s="283" t="str">
        <f>IF(AL176=0,"",
IF(SUM($AL$169:AL176)=1,AN176,
IF($AL$290&gt;SUM($AL$169:AL176),_xlfn.CONCAT(", ",AN176),
IF($AL$290=SUM($AL$169:AL176),_xlfn.CONCAT(" y ",AN176)))))</f>
        <v/>
      </c>
      <c r="AN176" s="33" t="s">
        <v>5137</v>
      </c>
      <c r="AO176" s="582"/>
      <c r="AP176" s="582"/>
      <c r="AQ176" s="582"/>
      <c r="AR176" s="582"/>
      <c r="AS176" s="582"/>
      <c r="AT176" s="582"/>
      <c r="AU176" s="582"/>
      <c r="AV176" s="582"/>
      <c r="AW176" s="582"/>
      <c r="AX176" s="588"/>
      <c r="AY176" s="588"/>
      <c r="AZ176" s="588"/>
      <c r="BA176" s="588"/>
      <c r="BB176" s="588"/>
      <c r="BC176" s="588"/>
      <c r="BD176" s="588"/>
      <c r="BE176" s="588"/>
      <c r="BF176" s="588"/>
    </row>
    <row r="177" spans="1:58" ht="15" customHeight="1">
      <c r="A177" s="22"/>
      <c r="B177" s="12"/>
      <c r="C177" s="35" t="s">
        <v>5037</v>
      </c>
      <c r="D177" s="855" t="str">
        <f>IF(CNGE_2026_M1_Secc1_Sub1!$D48="","",CNGE_2026_M1_Secc1_Sub1!$D48)</f>
        <v/>
      </c>
      <c r="E177" s="723"/>
      <c r="F177" s="723"/>
      <c r="G177" s="723"/>
      <c r="H177" s="723"/>
      <c r="I177" s="723"/>
      <c r="J177" s="723"/>
      <c r="K177" s="723"/>
      <c r="L177" s="724"/>
      <c r="M177" s="857"/>
      <c r="N177" s="809"/>
      <c r="O177" s="857"/>
      <c r="P177" s="809"/>
      <c r="Q177" s="857"/>
      <c r="R177" s="809"/>
      <c r="S177" s="857"/>
      <c r="T177" s="809"/>
      <c r="U177" s="857"/>
      <c r="V177" s="809"/>
      <c r="W177" s="857"/>
      <c r="X177" s="809"/>
      <c r="Y177" s="857"/>
      <c r="Z177" s="809"/>
      <c r="AA177" s="857"/>
      <c r="AB177" s="809"/>
      <c r="AC177" s="857"/>
      <c r="AD177" s="809"/>
      <c r="AG177" s="290">
        <f t="shared" si="10"/>
        <v>0</v>
      </c>
      <c r="AH177" s="293">
        <f t="shared" si="8"/>
        <v>0</v>
      </c>
      <c r="AI177" s="283" t="str">
        <f>IF(AH177=0,"",
IF(SUM($AH177:AH177)=1,AJ177,
IF($AH$290&gt;SUM($AH177:AH177),_xlfn.CONCAT(", ",AJ177),
IF($AH$290=SUM($AH177:AH177),_xlfn.CONCAT(" y ",AJ177)))))</f>
        <v/>
      </c>
      <c r="AJ177" s="120" t="s">
        <v>5139</v>
      </c>
      <c r="AK177" s="381">
        <f t="shared" si="11"/>
        <v>0</v>
      </c>
      <c r="AL177" s="293">
        <f t="shared" si="9"/>
        <v>0</v>
      </c>
      <c r="AM177" s="283" t="str">
        <f>IF(AL177=0,"",
IF(SUM($AL$169:AL177)=1,AN177,
IF($AL$290&gt;SUM($AL$169:AL177),_xlfn.CONCAT(", ",AN177),
IF($AL$290=SUM($AL$169:AL177),_xlfn.CONCAT(" y ",AN177)))))</f>
        <v/>
      </c>
      <c r="AN177" s="33" t="s">
        <v>5139</v>
      </c>
      <c r="AO177" s="582"/>
      <c r="AP177" s="582"/>
      <c r="AQ177" s="582"/>
      <c r="AR177" s="582"/>
      <c r="AS177" s="582"/>
      <c r="AT177" s="582"/>
      <c r="AU177" s="582"/>
      <c r="AV177" s="582"/>
      <c r="AW177" s="582"/>
      <c r="AX177" s="588"/>
      <c r="AY177" s="588"/>
      <c r="AZ177" s="588"/>
      <c r="BA177" s="588"/>
      <c r="BB177" s="588"/>
      <c r="BC177" s="588"/>
      <c r="BD177" s="588"/>
      <c r="BE177" s="588"/>
      <c r="BF177" s="588"/>
    </row>
    <row r="178" spans="1:58" ht="15" customHeight="1">
      <c r="A178" s="22"/>
      <c r="B178" s="12"/>
      <c r="C178" s="35" t="s">
        <v>5039</v>
      </c>
      <c r="D178" s="855" t="str">
        <f>IF(CNGE_2026_M1_Secc1_Sub1!$D49="","",CNGE_2026_M1_Secc1_Sub1!$D49)</f>
        <v/>
      </c>
      <c r="E178" s="723"/>
      <c r="F178" s="723"/>
      <c r="G178" s="723"/>
      <c r="H178" s="723"/>
      <c r="I178" s="723"/>
      <c r="J178" s="723"/>
      <c r="K178" s="723"/>
      <c r="L178" s="724"/>
      <c r="M178" s="857"/>
      <c r="N178" s="809"/>
      <c r="O178" s="857"/>
      <c r="P178" s="809"/>
      <c r="Q178" s="857"/>
      <c r="R178" s="809"/>
      <c r="S178" s="857"/>
      <c r="T178" s="809"/>
      <c r="U178" s="857"/>
      <c r="V178" s="809"/>
      <c r="W178" s="857"/>
      <c r="X178" s="809"/>
      <c r="Y178" s="857"/>
      <c r="Z178" s="809"/>
      <c r="AA178" s="857"/>
      <c r="AB178" s="809"/>
      <c r="AC178" s="857"/>
      <c r="AD178" s="809"/>
      <c r="AG178" s="290">
        <f t="shared" si="10"/>
        <v>0</v>
      </c>
      <c r="AH178" s="293">
        <f t="shared" si="8"/>
        <v>0</v>
      </c>
      <c r="AI178" s="283" t="str">
        <f>IF(AH178=0,"",
IF(SUM($AH178:AH178)=1,AJ178,
IF($AH$290&gt;SUM($AH178:AH178),_xlfn.CONCAT(", ",AJ178),
IF($AH$290=SUM($AH178:AH178),_xlfn.CONCAT(" y ",AJ178)))))</f>
        <v/>
      </c>
      <c r="AJ178" s="120" t="s">
        <v>5141</v>
      </c>
      <c r="AK178" s="381">
        <f t="shared" si="11"/>
        <v>0</v>
      </c>
      <c r="AL178" s="293">
        <f t="shared" si="9"/>
        <v>0</v>
      </c>
      <c r="AM178" s="283" t="str">
        <f>IF(AL178=0,"",
IF(SUM($AL$169:AL178)=1,AN178,
IF($AL$290&gt;SUM($AL$169:AL178),_xlfn.CONCAT(", ",AN178),
IF($AL$290=SUM($AL$169:AL178),_xlfn.CONCAT(" y ",AN178)))))</f>
        <v/>
      </c>
      <c r="AN178" s="33" t="s">
        <v>5141</v>
      </c>
      <c r="AO178" s="582"/>
      <c r="AP178" s="582"/>
      <c r="AQ178" s="582"/>
      <c r="AR178" s="582"/>
      <c r="AS178" s="582"/>
      <c r="AT178" s="582"/>
      <c r="AU178" s="582"/>
      <c r="AV178" s="582"/>
      <c r="AW178" s="582"/>
      <c r="AX178" s="588"/>
      <c r="AY178" s="588"/>
      <c r="AZ178" s="588"/>
      <c r="BA178" s="588"/>
      <c r="BB178" s="588"/>
      <c r="BC178" s="588"/>
      <c r="BD178" s="588"/>
      <c r="BE178" s="588"/>
      <c r="BF178" s="588"/>
    </row>
    <row r="179" spans="1:58" ht="15" customHeight="1">
      <c r="A179" s="22"/>
      <c r="B179" s="12"/>
      <c r="C179" s="35" t="s">
        <v>5040</v>
      </c>
      <c r="D179" s="855" t="str">
        <f>IF(CNGE_2026_M1_Secc1_Sub1!$D50="","",CNGE_2026_M1_Secc1_Sub1!$D50)</f>
        <v/>
      </c>
      <c r="E179" s="723"/>
      <c r="F179" s="723"/>
      <c r="G179" s="723"/>
      <c r="H179" s="723"/>
      <c r="I179" s="723"/>
      <c r="J179" s="723"/>
      <c r="K179" s="723"/>
      <c r="L179" s="724"/>
      <c r="M179" s="857"/>
      <c r="N179" s="809"/>
      <c r="O179" s="857"/>
      <c r="P179" s="809"/>
      <c r="Q179" s="857"/>
      <c r="R179" s="809"/>
      <c r="S179" s="857"/>
      <c r="T179" s="809"/>
      <c r="U179" s="857"/>
      <c r="V179" s="809"/>
      <c r="W179" s="857"/>
      <c r="X179" s="809"/>
      <c r="Y179" s="857"/>
      <c r="Z179" s="809"/>
      <c r="AA179" s="857"/>
      <c r="AB179" s="809"/>
      <c r="AC179" s="857"/>
      <c r="AD179" s="809"/>
      <c r="AG179" s="290">
        <f t="shared" si="10"/>
        <v>0</v>
      </c>
      <c r="AH179" s="293">
        <f t="shared" si="8"/>
        <v>0</v>
      </c>
      <c r="AI179" s="283" t="str">
        <f>IF(AH179=0,"",
IF(SUM($AH179:AH179)=1,AJ179,
IF($AH$290&gt;SUM($AH179:AH179),_xlfn.CONCAT(", ",AJ179),
IF($AH$290=SUM($AH179:AH179),_xlfn.CONCAT(" y ",AJ179)))))</f>
        <v/>
      </c>
      <c r="AJ179" s="120" t="s">
        <v>5143</v>
      </c>
      <c r="AK179" s="381">
        <f t="shared" si="11"/>
        <v>0</v>
      </c>
      <c r="AL179" s="293">
        <f t="shared" si="9"/>
        <v>0</v>
      </c>
      <c r="AM179" s="283" t="str">
        <f>IF(AL179=0,"",
IF(SUM($AL$169:AL179)=1,AN179,
IF($AL$290&gt;SUM($AL$169:AL179),_xlfn.CONCAT(", ",AN179),
IF($AL$290=SUM($AL$169:AL179),_xlfn.CONCAT(" y ",AN179)))))</f>
        <v/>
      </c>
      <c r="AN179" s="33" t="s">
        <v>5143</v>
      </c>
      <c r="AO179" s="582"/>
      <c r="AP179" s="582"/>
      <c r="AQ179" s="582"/>
      <c r="AR179" s="582"/>
      <c r="AS179" s="582"/>
      <c r="AT179" s="582"/>
      <c r="AU179" s="582"/>
      <c r="AV179" s="582"/>
      <c r="AW179" s="582"/>
      <c r="AX179" s="588"/>
      <c r="AY179" s="588"/>
      <c r="AZ179" s="588"/>
      <c r="BA179" s="588"/>
      <c r="BB179" s="588"/>
      <c r="BC179" s="588"/>
      <c r="BD179" s="588"/>
      <c r="BE179" s="588"/>
      <c r="BF179" s="588"/>
    </row>
    <row r="180" spans="1:58" ht="15" customHeight="1">
      <c r="A180" s="22"/>
      <c r="B180" s="12"/>
      <c r="C180" s="35" t="s">
        <v>5042</v>
      </c>
      <c r="D180" s="855" t="str">
        <f>IF(CNGE_2026_M1_Secc1_Sub1!$D51="","",CNGE_2026_M1_Secc1_Sub1!$D51)</f>
        <v/>
      </c>
      <c r="E180" s="723"/>
      <c r="F180" s="723"/>
      <c r="G180" s="723"/>
      <c r="H180" s="723"/>
      <c r="I180" s="723"/>
      <c r="J180" s="723"/>
      <c r="K180" s="723"/>
      <c r="L180" s="724"/>
      <c r="M180" s="857"/>
      <c r="N180" s="809"/>
      <c r="O180" s="857"/>
      <c r="P180" s="809"/>
      <c r="Q180" s="857"/>
      <c r="R180" s="809"/>
      <c r="S180" s="857"/>
      <c r="T180" s="809"/>
      <c r="U180" s="857"/>
      <c r="V180" s="809"/>
      <c r="W180" s="857"/>
      <c r="X180" s="809"/>
      <c r="Y180" s="857"/>
      <c r="Z180" s="809"/>
      <c r="AA180" s="857"/>
      <c r="AB180" s="809"/>
      <c r="AC180" s="857"/>
      <c r="AD180" s="809"/>
      <c r="AG180" s="290">
        <f t="shared" si="10"/>
        <v>0</v>
      </c>
      <c r="AH180" s="293">
        <f t="shared" si="8"/>
        <v>0</v>
      </c>
      <c r="AI180" s="283" t="str">
        <f>IF(AH180=0,"",
IF(SUM($AH180:AH180)=1,AJ180,
IF($AH$290&gt;SUM($AH180:AH180),_xlfn.CONCAT(", ",AJ180),
IF($AH$290=SUM($AH180:AH180),_xlfn.CONCAT(" y ",AJ180)))))</f>
        <v/>
      </c>
      <c r="AJ180" s="120" t="s">
        <v>5145</v>
      </c>
      <c r="AK180" s="381">
        <f t="shared" si="11"/>
        <v>0</v>
      </c>
      <c r="AL180" s="293">
        <f t="shared" si="9"/>
        <v>0</v>
      </c>
      <c r="AM180" s="283" t="str">
        <f>IF(AL180=0,"",
IF(SUM($AL$169:AL180)=1,AN180,
IF($AL$290&gt;SUM($AL$169:AL180),_xlfn.CONCAT(", ",AN180),
IF($AL$290=SUM($AL$169:AL180),_xlfn.CONCAT(" y ",AN180)))))</f>
        <v/>
      </c>
      <c r="AN180" s="33" t="s">
        <v>5145</v>
      </c>
      <c r="AO180" s="582"/>
      <c r="AP180" s="582"/>
      <c r="AQ180" s="582"/>
      <c r="AR180" s="582"/>
      <c r="AS180" s="582"/>
      <c r="AT180" s="582"/>
      <c r="AU180" s="582"/>
      <c r="AV180" s="582"/>
      <c r="AW180" s="582"/>
      <c r="AX180" s="588"/>
      <c r="AY180" s="588"/>
      <c r="AZ180" s="588"/>
      <c r="BA180" s="588"/>
      <c r="BB180" s="588"/>
      <c r="BC180" s="588"/>
      <c r="BD180" s="588"/>
      <c r="BE180" s="588"/>
      <c r="BF180" s="588"/>
    </row>
    <row r="181" spans="1:58" ht="15" customHeight="1">
      <c r="A181" s="22"/>
      <c r="B181" s="12"/>
      <c r="C181" s="35" t="s">
        <v>5043</v>
      </c>
      <c r="D181" s="855" t="str">
        <f>IF(CNGE_2026_M1_Secc1_Sub1!$D52="","",CNGE_2026_M1_Secc1_Sub1!$D52)</f>
        <v/>
      </c>
      <c r="E181" s="723"/>
      <c r="F181" s="723"/>
      <c r="G181" s="723"/>
      <c r="H181" s="723"/>
      <c r="I181" s="723"/>
      <c r="J181" s="723"/>
      <c r="K181" s="723"/>
      <c r="L181" s="724"/>
      <c r="M181" s="857"/>
      <c r="N181" s="809"/>
      <c r="O181" s="857"/>
      <c r="P181" s="809"/>
      <c r="Q181" s="857"/>
      <c r="R181" s="809"/>
      <c r="S181" s="857"/>
      <c r="T181" s="809"/>
      <c r="U181" s="857"/>
      <c r="V181" s="809"/>
      <c r="W181" s="857"/>
      <c r="X181" s="809"/>
      <c r="Y181" s="857"/>
      <c r="Z181" s="809"/>
      <c r="AA181" s="857"/>
      <c r="AB181" s="809"/>
      <c r="AC181" s="857"/>
      <c r="AD181" s="809"/>
      <c r="AG181" s="290">
        <f t="shared" si="10"/>
        <v>0</v>
      </c>
      <c r="AH181" s="293">
        <f t="shared" si="8"/>
        <v>0</v>
      </c>
      <c r="AI181" s="283" t="str">
        <f>IF(AH181=0,"",
IF(SUM($AH181:AH181)=1,AJ181,
IF($AH$290&gt;SUM($AH181:AH181),_xlfn.CONCAT(", ",AJ181),
IF($AH$290=SUM($AH181:AH181),_xlfn.CONCAT(" y ",AJ181)))))</f>
        <v/>
      </c>
      <c r="AJ181" s="120" t="s">
        <v>5147</v>
      </c>
      <c r="AK181" s="381">
        <f t="shared" si="11"/>
        <v>0</v>
      </c>
      <c r="AL181" s="293">
        <f t="shared" si="9"/>
        <v>0</v>
      </c>
      <c r="AM181" s="283" t="str">
        <f>IF(AL181=0,"",
IF(SUM($AL$169:AL181)=1,AN181,
IF($AL$290&gt;SUM($AL$169:AL181),_xlfn.CONCAT(", ",AN181),
IF($AL$290=SUM($AL$169:AL181),_xlfn.CONCAT(" y ",AN181)))))</f>
        <v/>
      </c>
      <c r="AN181" s="33" t="s">
        <v>5147</v>
      </c>
      <c r="AO181" s="582"/>
      <c r="AP181" s="582"/>
      <c r="AQ181" s="582"/>
      <c r="AR181" s="582"/>
      <c r="AS181" s="582"/>
      <c r="AT181" s="582"/>
      <c r="AU181" s="582"/>
      <c r="AV181" s="582"/>
      <c r="AW181" s="582"/>
      <c r="AX181" s="588"/>
      <c r="AY181" s="588"/>
      <c r="AZ181" s="588"/>
      <c r="BA181" s="588"/>
      <c r="BB181" s="588"/>
      <c r="BC181" s="588"/>
      <c r="BD181" s="588"/>
      <c r="BE181" s="588"/>
      <c r="BF181" s="588"/>
    </row>
    <row r="182" spans="1:58" ht="15" customHeight="1">
      <c r="A182" s="22"/>
      <c r="B182" s="12"/>
      <c r="C182" s="35" t="s">
        <v>5044</v>
      </c>
      <c r="D182" s="855" t="str">
        <f>IF(CNGE_2026_M1_Secc1_Sub1!$D53="","",CNGE_2026_M1_Secc1_Sub1!$D53)</f>
        <v/>
      </c>
      <c r="E182" s="723"/>
      <c r="F182" s="723"/>
      <c r="G182" s="723"/>
      <c r="H182" s="723"/>
      <c r="I182" s="723"/>
      <c r="J182" s="723"/>
      <c r="K182" s="723"/>
      <c r="L182" s="724"/>
      <c r="M182" s="857"/>
      <c r="N182" s="809"/>
      <c r="O182" s="857"/>
      <c r="P182" s="809"/>
      <c r="Q182" s="857"/>
      <c r="R182" s="809"/>
      <c r="S182" s="857"/>
      <c r="T182" s="809"/>
      <c r="U182" s="857"/>
      <c r="V182" s="809"/>
      <c r="W182" s="857"/>
      <c r="X182" s="809"/>
      <c r="Y182" s="857"/>
      <c r="Z182" s="809"/>
      <c r="AA182" s="857"/>
      <c r="AB182" s="809"/>
      <c r="AC182" s="857"/>
      <c r="AD182" s="809"/>
      <c r="AG182" s="290">
        <f t="shared" si="10"/>
        <v>0</v>
      </c>
      <c r="AH182" s="293">
        <f t="shared" si="8"/>
        <v>0</v>
      </c>
      <c r="AI182" s="283" t="str">
        <f>IF(AH182=0,"",
IF(SUM($AH182:AH182)=1,AJ182,
IF($AH$290&gt;SUM($AH182:AH182),_xlfn.CONCAT(", ",AJ182),
IF($AH$290=SUM($AH182:AH182),_xlfn.CONCAT(" y ",AJ182)))))</f>
        <v/>
      </c>
      <c r="AJ182" s="120" t="s">
        <v>5149</v>
      </c>
      <c r="AK182" s="381">
        <f t="shared" si="11"/>
        <v>0</v>
      </c>
      <c r="AL182" s="293">
        <f t="shared" si="9"/>
        <v>0</v>
      </c>
      <c r="AM182" s="283" t="str">
        <f>IF(AL182=0,"",
IF(SUM($AL$169:AL182)=1,AN182,
IF($AL$290&gt;SUM($AL$169:AL182),_xlfn.CONCAT(", ",AN182),
IF($AL$290=SUM($AL$169:AL182),_xlfn.CONCAT(" y ",AN182)))))</f>
        <v/>
      </c>
      <c r="AN182" s="33" t="s">
        <v>5149</v>
      </c>
      <c r="AO182" s="582"/>
      <c r="AP182" s="582"/>
      <c r="AQ182" s="582"/>
      <c r="AR182" s="582"/>
      <c r="AS182" s="582"/>
      <c r="AT182" s="582"/>
      <c r="AU182" s="582"/>
      <c r="AV182" s="582"/>
      <c r="AW182" s="582"/>
      <c r="AX182" s="588"/>
      <c r="AY182" s="588"/>
      <c r="AZ182" s="588"/>
      <c r="BA182" s="588"/>
      <c r="BB182" s="588"/>
      <c r="BC182" s="588"/>
      <c r="BD182" s="588"/>
      <c r="BE182" s="588"/>
      <c r="BF182" s="588"/>
    </row>
    <row r="183" spans="1:58" ht="15" customHeight="1">
      <c r="A183" s="22"/>
      <c r="B183" s="12"/>
      <c r="C183" s="35" t="s">
        <v>5045</v>
      </c>
      <c r="D183" s="855" t="str">
        <f>IF(CNGE_2026_M1_Secc1_Sub1!$D54="","",CNGE_2026_M1_Secc1_Sub1!$D54)</f>
        <v/>
      </c>
      <c r="E183" s="723"/>
      <c r="F183" s="723"/>
      <c r="G183" s="723"/>
      <c r="H183" s="723"/>
      <c r="I183" s="723"/>
      <c r="J183" s="723"/>
      <c r="K183" s="723"/>
      <c r="L183" s="724"/>
      <c r="M183" s="857"/>
      <c r="N183" s="809"/>
      <c r="O183" s="857"/>
      <c r="P183" s="809"/>
      <c r="Q183" s="857"/>
      <c r="R183" s="809"/>
      <c r="S183" s="857"/>
      <c r="T183" s="809"/>
      <c r="U183" s="857"/>
      <c r="V183" s="809"/>
      <c r="W183" s="857"/>
      <c r="X183" s="809"/>
      <c r="Y183" s="857"/>
      <c r="Z183" s="809"/>
      <c r="AA183" s="857"/>
      <c r="AB183" s="809"/>
      <c r="AC183" s="857"/>
      <c r="AD183" s="809"/>
      <c r="AG183" s="290">
        <f t="shared" si="10"/>
        <v>0</v>
      </c>
      <c r="AH183" s="293">
        <f t="shared" si="8"/>
        <v>0</v>
      </c>
      <c r="AI183" s="283" t="str">
        <f>IF(AH183=0,"",
IF(SUM($AH183:AH183)=1,AJ183,
IF($AH$290&gt;SUM($AH183:AH183),_xlfn.CONCAT(", ",AJ183),
IF($AH$290=SUM($AH183:AH183),_xlfn.CONCAT(" y ",AJ183)))))</f>
        <v/>
      </c>
      <c r="AJ183" s="120" t="s">
        <v>5151</v>
      </c>
      <c r="AK183" s="381">
        <f t="shared" si="11"/>
        <v>0</v>
      </c>
      <c r="AL183" s="293">
        <f t="shared" si="9"/>
        <v>0</v>
      </c>
      <c r="AM183" s="283" t="str">
        <f>IF(AL183=0,"",
IF(SUM($AL$169:AL183)=1,AN183,
IF($AL$290&gt;SUM($AL$169:AL183),_xlfn.CONCAT(", ",AN183),
IF($AL$290=SUM($AL$169:AL183),_xlfn.CONCAT(" y ",AN183)))))</f>
        <v/>
      </c>
      <c r="AN183" s="33" t="s">
        <v>5151</v>
      </c>
      <c r="AO183" s="582"/>
      <c r="AP183" s="582"/>
      <c r="AQ183" s="582"/>
      <c r="AR183" s="582"/>
      <c r="AS183" s="582"/>
      <c r="AT183" s="582"/>
      <c r="AU183" s="582"/>
      <c r="AV183" s="582"/>
      <c r="AW183" s="582"/>
      <c r="AX183" s="588"/>
      <c r="AY183" s="588"/>
      <c r="AZ183" s="588"/>
      <c r="BA183" s="588"/>
      <c r="BB183" s="588"/>
      <c r="BC183" s="588"/>
      <c r="BD183" s="588"/>
      <c r="BE183" s="588"/>
      <c r="BF183" s="588"/>
    </row>
    <row r="184" spans="1:58" ht="15" customHeight="1">
      <c r="A184" s="22"/>
      <c r="B184" s="12"/>
      <c r="C184" s="35" t="s">
        <v>5046</v>
      </c>
      <c r="D184" s="855" t="str">
        <f>IF(CNGE_2026_M1_Secc1_Sub1!$D55="","",CNGE_2026_M1_Secc1_Sub1!$D55)</f>
        <v/>
      </c>
      <c r="E184" s="723"/>
      <c r="F184" s="723"/>
      <c r="G184" s="723"/>
      <c r="H184" s="723"/>
      <c r="I184" s="723"/>
      <c r="J184" s="723"/>
      <c r="K184" s="723"/>
      <c r="L184" s="724"/>
      <c r="M184" s="857"/>
      <c r="N184" s="809"/>
      <c r="O184" s="857"/>
      <c r="P184" s="809"/>
      <c r="Q184" s="857"/>
      <c r="R184" s="809"/>
      <c r="S184" s="857"/>
      <c r="T184" s="809"/>
      <c r="U184" s="857"/>
      <c r="V184" s="809"/>
      <c r="W184" s="857"/>
      <c r="X184" s="809"/>
      <c r="Y184" s="857"/>
      <c r="Z184" s="809"/>
      <c r="AA184" s="857"/>
      <c r="AB184" s="809"/>
      <c r="AC184" s="857"/>
      <c r="AD184" s="809"/>
      <c r="AG184" s="290">
        <f t="shared" si="10"/>
        <v>0</v>
      </c>
      <c r="AH184" s="293">
        <f t="shared" si="8"/>
        <v>0</v>
      </c>
      <c r="AI184" s="283" t="str">
        <f>IF(AH184=0,"",
IF(SUM($AH184:AH184)=1,AJ184,
IF($AH$290&gt;SUM($AH184:AH184),_xlfn.CONCAT(", ",AJ184),
IF($AH$290=SUM($AH184:AH184),_xlfn.CONCAT(" y ",AJ184)))))</f>
        <v/>
      </c>
      <c r="AJ184" s="120" t="s">
        <v>5153</v>
      </c>
      <c r="AK184" s="381">
        <f t="shared" si="11"/>
        <v>0</v>
      </c>
      <c r="AL184" s="293">
        <f t="shared" si="9"/>
        <v>0</v>
      </c>
      <c r="AM184" s="283" t="str">
        <f>IF(AL184=0,"",
IF(SUM($AL$169:AL184)=1,AN184,
IF($AL$290&gt;SUM($AL$169:AL184),_xlfn.CONCAT(", ",AN184),
IF($AL$290=SUM($AL$169:AL184),_xlfn.CONCAT(" y ",AN184)))))</f>
        <v/>
      </c>
      <c r="AN184" s="33" t="s">
        <v>5153</v>
      </c>
      <c r="AO184" s="582"/>
      <c r="AP184" s="582"/>
      <c r="AQ184" s="582"/>
      <c r="AR184" s="582"/>
      <c r="AS184" s="582"/>
      <c r="AT184" s="582"/>
      <c r="AU184" s="582"/>
      <c r="AV184" s="582"/>
      <c r="AW184" s="582"/>
      <c r="AX184" s="588"/>
      <c r="AY184" s="588"/>
      <c r="AZ184" s="588"/>
      <c r="BA184" s="588"/>
      <c r="BB184" s="588"/>
      <c r="BC184" s="588"/>
      <c r="BD184" s="588"/>
      <c r="BE184" s="588"/>
      <c r="BF184" s="588"/>
    </row>
    <row r="185" spans="1:58" ht="15" customHeight="1">
      <c r="A185" s="22"/>
      <c r="B185" s="12"/>
      <c r="C185" s="35" t="s">
        <v>5047</v>
      </c>
      <c r="D185" s="855" t="str">
        <f>IF(CNGE_2026_M1_Secc1_Sub1!$D56="","",CNGE_2026_M1_Secc1_Sub1!$D56)</f>
        <v/>
      </c>
      <c r="E185" s="723"/>
      <c r="F185" s="723"/>
      <c r="G185" s="723"/>
      <c r="H185" s="723"/>
      <c r="I185" s="723"/>
      <c r="J185" s="723"/>
      <c r="K185" s="723"/>
      <c r="L185" s="724"/>
      <c r="M185" s="857"/>
      <c r="N185" s="809"/>
      <c r="O185" s="857"/>
      <c r="P185" s="809"/>
      <c r="Q185" s="857"/>
      <c r="R185" s="809"/>
      <c r="S185" s="857"/>
      <c r="T185" s="809"/>
      <c r="U185" s="857"/>
      <c r="V185" s="809"/>
      <c r="W185" s="857"/>
      <c r="X185" s="809"/>
      <c r="Y185" s="857"/>
      <c r="Z185" s="809"/>
      <c r="AA185" s="857"/>
      <c r="AB185" s="809"/>
      <c r="AC185" s="857"/>
      <c r="AD185" s="809"/>
      <c r="AG185" s="290">
        <f t="shared" si="10"/>
        <v>0</v>
      </c>
      <c r="AH185" s="293">
        <f t="shared" si="8"/>
        <v>0</v>
      </c>
      <c r="AI185" s="283" t="str">
        <f>IF(AH185=0,"",
IF(SUM($AH185:AH185)=1,AJ185,
IF($AH$290&gt;SUM($AH185:AH185),_xlfn.CONCAT(", ",AJ185),
IF($AH$290=SUM($AH185:AH185),_xlfn.CONCAT(" y ",AJ185)))))</f>
        <v/>
      </c>
      <c r="AJ185" s="120" t="s">
        <v>5155</v>
      </c>
      <c r="AK185" s="381">
        <f t="shared" si="11"/>
        <v>0</v>
      </c>
      <c r="AL185" s="293">
        <f t="shared" si="9"/>
        <v>0</v>
      </c>
      <c r="AM185" s="283" t="str">
        <f>IF(AL185=0,"",
IF(SUM($AL$169:AL185)=1,AN185,
IF($AL$290&gt;SUM($AL$169:AL185),_xlfn.CONCAT(", ",AN185),
IF($AL$290=SUM($AL$169:AL185),_xlfn.CONCAT(" y ",AN185)))))</f>
        <v/>
      </c>
      <c r="AN185" s="33" t="s">
        <v>5155</v>
      </c>
      <c r="AO185" s="582"/>
      <c r="AP185" s="582"/>
      <c r="AQ185" s="582"/>
      <c r="AR185" s="582"/>
      <c r="AS185" s="582"/>
      <c r="AT185" s="582"/>
      <c r="AU185" s="582"/>
      <c r="AV185" s="582"/>
      <c r="AW185" s="582"/>
      <c r="AX185" s="588"/>
      <c r="AY185" s="588"/>
      <c r="AZ185" s="588"/>
      <c r="BA185" s="588"/>
      <c r="BB185" s="588"/>
      <c r="BC185" s="588"/>
      <c r="BD185" s="588"/>
      <c r="BE185" s="588"/>
      <c r="BF185" s="588"/>
    </row>
    <row r="186" spans="1:58" ht="15" customHeight="1">
      <c r="A186" s="22"/>
      <c r="B186" s="12"/>
      <c r="C186" s="35" t="s">
        <v>5048</v>
      </c>
      <c r="D186" s="855" t="str">
        <f>IF(CNGE_2026_M1_Secc1_Sub1!$D57="","",CNGE_2026_M1_Secc1_Sub1!$D57)</f>
        <v/>
      </c>
      <c r="E186" s="723"/>
      <c r="F186" s="723"/>
      <c r="G186" s="723"/>
      <c r="H186" s="723"/>
      <c r="I186" s="723"/>
      <c r="J186" s="723"/>
      <c r="K186" s="723"/>
      <c r="L186" s="724"/>
      <c r="M186" s="857"/>
      <c r="N186" s="809"/>
      <c r="O186" s="857"/>
      <c r="P186" s="809"/>
      <c r="Q186" s="857"/>
      <c r="R186" s="809"/>
      <c r="S186" s="857"/>
      <c r="T186" s="809"/>
      <c r="U186" s="857"/>
      <c r="V186" s="809"/>
      <c r="W186" s="857"/>
      <c r="X186" s="809"/>
      <c r="Y186" s="857"/>
      <c r="Z186" s="809"/>
      <c r="AA186" s="857"/>
      <c r="AB186" s="809"/>
      <c r="AC186" s="857"/>
      <c r="AD186" s="809"/>
      <c r="AG186" s="290">
        <f t="shared" si="10"/>
        <v>0</v>
      </c>
      <c r="AH186" s="293">
        <f t="shared" si="8"/>
        <v>0</v>
      </c>
      <c r="AI186" s="283" t="str">
        <f>IF(AH186=0,"",
IF(SUM($AH186:AH186)=1,AJ186,
IF($AH$290&gt;SUM($AH186:AH186),_xlfn.CONCAT(", ",AJ186),
IF($AH$290=SUM($AH186:AH186),_xlfn.CONCAT(" y ",AJ186)))))</f>
        <v/>
      </c>
      <c r="AJ186" s="120" t="s">
        <v>5157</v>
      </c>
      <c r="AK186" s="381">
        <f t="shared" si="11"/>
        <v>0</v>
      </c>
      <c r="AL186" s="293">
        <f t="shared" si="9"/>
        <v>0</v>
      </c>
      <c r="AM186" s="283" t="str">
        <f>IF(AL186=0,"",
IF(SUM($AL$169:AL186)=1,AN186,
IF($AL$290&gt;SUM($AL$169:AL186),_xlfn.CONCAT(", ",AN186),
IF($AL$290=SUM($AL$169:AL186),_xlfn.CONCAT(" y ",AN186)))))</f>
        <v/>
      </c>
      <c r="AN186" s="33" t="s">
        <v>5157</v>
      </c>
      <c r="AO186" s="582"/>
      <c r="AP186" s="582"/>
      <c r="AQ186" s="582"/>
      <c r="AR186" s="582"/>
      <c r="AS186" s="582"/>
      <c r="AT186" s="582"/>
      <c r="AU186" s="582"/>
      <c r="AV186" s="582"/>
      <c r="AW186" s="582"/>
      <c r="AX186" s="588"/>
      <c r="AY186" s="588"/>
      <c r="AZ186" s="588"/>
      <c r="BA186" s="588"/>
      <c r="BB186" s="588"/>
      <c r="BC186" s="588"/>
      <c r="BD186" s="588"/>
      <c r="BE186" s="588"/>
      <c r="BF186" s="588"/>
    </row>
    <row r="187" spans="1:58" ht="15" customHeight="1">
      <c r="A187" s="22"/>
      <c r="B187" s="12"/>
      <c r="C187" s="35" t="s">
        <v>5049</v>
      </c>
      <c r="D187" s="855" t="str">
        <f>IF(CNGE_2026_M1_Secc1_Sub1!$D58="","",CNGE_2026_M1_Secc1_Sub1!$D58)</f>
        <v/>
      </c>
      <c r="E187" s="723"/>
      <c r="F187" s="723"/>
      <c r="G187" s="723"/>
      <c r="H187" s="723"/>
      <c r="I187" s="723"/>
      <c r="J187" s="723"/>
      <c r="K187" s="723"/>
      <c r="L187" s="724"/>
      <c r="M187" s="857"/>
      <c r="N187" s="809"/>
      <c r="O187" s="857"/>
      <c r="P187" s="809"/>
      <c r="Q187" s="857"/>
      <c r="R187" s="809"/>
      <c r="S187" s="857"/>
      <c r="T187" s="809"/>
      <c r="U187" s="857"/>
      <c r="V187" s="809"/>
      <c r="W187" s="857"/>
      <c r="X187" s="809"/>
      <c r="Y187" s="857"/>
      <c r="Z187" s="809"/>
      <c r="AA187" s="857"/>
      <c r="AB187" s="809"/>
      <c r="AC187" s="857"/>
      <c r="AD187" s="809"/>
      <c r="AG187" s="290">
        <f t="shared" si="10"/>
        <v>0</v>
      </c>
      <c r="AH187" s="293">
        <f t="shared" si="8"/>
        <v>0</v>
      </c>
      <c r="AI187" s="283" t="str">
        <f>IF(AH187=0,"",
IF(SUM($AH187:AH187)=1,AJ187,
IF($AH$290&gt;SUM($AH187:AH187),_xlfn.CONCAT(", ",AJ187),
IF($AH$290=SUM($AH187:AH187),_xlfn.CONCAT(" y ",AJ187)))))</f>
        <v/>
      </c>
      <c r="AJ187" s="120" t="s">
        <v>5159</v>
      </c>
      <c r="AK187" s="381">
        <f t="shared" si="11"/>
        <v>0</v>
      </c>
      <c r="AL187" s="293">
        <f t="shared" si="9"/>
        <v>0</v>
      </c>
      <c r="AM187" s="283" t="str">
        <f>IF(AL187=0,"",
IF(SUM($AL$169:AL187)=1,AN187,
IF($AL$290&gt;SUM($AL$169:AL187),_xlfn.CONCAT(", ",AN187),
IF($AL$290=SUM($AL$169:AL187),_xlfn.CONCAT(" y ",AN187)))))</f>
        <v/>
      </c>
      <c r="AN187" s="33" t="s">
        <v>5159</v>
      </c>
      <c r="AO187" s="582"/>
      <c r="AP187" s="582"/>
      <c r="AQ187" s="582"/>
      <c r="AR187" s="582"/>
      <c r="AS187" s="582"/>
      <c r="AT187" s="582"/>
      <c r="AU187" s="582"/>
      <c r="AV187" s="582"/>
      <c r="AW187" s="582"/>
      <c r="AX187" s="588"/>
      <c r="AY187" s="588"/>
      <c r="AZ187" s="588"/>
      <c r="BA187" s="588"/>
      <c r="BB187" s="588"/>
      <c r="BC187" s="588"/>
      <c r="BD187" s="588"/>
      <c r="BE187" s="588"/>
      <c r="BF187" s="588"/>
    </row>
    <row r="188" spans="1:58" ht="15" customHeight="1">
      <c r="A188" s="22"/>
      <c r="B188" s="12"/>
      <c r="C188" s="35" t="s">
        <v>5050</v>
      </c>
      <c r="D188" s="855" t="str">
        <f>IF(CNGE_2026_M1_Secc1_Sub1!$D59="","",CNGE_2026_M1_Secc1_Sub1!$D59)</f>
        <v/>
      </c>
      <c r="E188" s="723"/>
      <c r="F188" s="723"/>
      <c r="G188" s="723"/>
      <c r="H188" s="723"/>
      <c r="I188" s="723"/>
      <c r="J188" s="723"/>
      <c r="K188" s="723"/>
      <c r="L188" s="724"/>
      <c r="M188" s="857"/>
      <c r="N188" s="809"/>
      <c r="O188" s="857"/>
      <c r="P188" s="809"/>
      <c r="Q188" s="857"/>
      <c r="R188" s="809"/>
      <c r="S188" s="857"/>
      <c r="T188" s="809"/>
      <c r="U188" s="857"/>
      <c r="V188" s="809"/>
      <c r="W188" s="857"/>
      <c r="X188" s="809"/>
      <c r="Y188" s="857"/>
      <c r="Z188" s="809"/>
      <c r="AA188" s="857"/>
      <c r="AB188" s="809"/>
      <c r="AC188" s="857"/>
      <c r="AD188" s="809"/>
      <c r="AG188" s="290">
        <f t="shared" si="10"/>
        <v>0</v>
      </c>
      <c r="AH188" s="293">
        <f t="shared" si="8"/>
        <v>0</v>
      </c>
      <c r="AI188" s="283" t="str">
        <f>IF(AH188=0,"",
IF(SUM($AH188:AH188)=1,AJ188,
IF($AH$290&gt;SUM($AH188:AH188),_xlfn.CONCAT(", ",AJ188),
IF($AH$290=SUM($AH188:AH188),_xlfn.CONCAT(" y ",AJ188)))))</f>
        <v/>
      </c>
      <c r="AJ188" s="120" t="s">
        <v>5161</v>
      </c>
      <c r="AK188" s="381">
        <f t="shared" si="11"/>
        <v>0</v>
      </c>
      <c r="AL188" s="293">
        <f t="shared" si="9"/>
        <v>0</v>
      </c>
      <c r="AM188" s="283" t="str">
        <f>IF(AL188=0,"",
IF(SUM($AL$169:AL188)=1,AN188,
IF($AL$290&gt;SUM($AL$169:AL188),_xlfn.CONCAT(", ",AN188),
IF($AL$290=SUM($AL$169:AL188),_xlfn.CONCAT(" y ",AN188)))))</f>
        <v/>
      </c>
      <c r="AN188" s="33" t="s">
        <v>5161</v>
      </c>
      <c r="AO188" s="582"/>
      <c r="AP188" s="582"/>
      <c r="AQ188" s="582"/>
      <c r="AR188" s="582"/>
      <c r="AS188" s="582"/>
      <c r="AT188" s="582"/>
      <c r="AU188" s="582"/>
      <c r="AV188" s="582"/>
      <c r="AW188" s="582"/>
      <c r="AX188" s="588"/>
      <c r="AY188" s="588"/>
      <c r="AZ188" s="588"/>
      <c r="BA188" s="588"/>
      <c r="BB188" s="588"/>
      <c r="BC188" s="588"/>
      <c r="BD188" s="588"/>
      <c r="BE188" s="588"/>
      <c r="BF188" s="588"/>
    </row>
    <row r="189" spans="1:58" ht="15" customHeight="1">
      <c r="A189" s="22"/>
      <c r="B189" s="12"/>
      <c r="C189" s="35" t="s">
        <v>5051</v>
      </c>
      <c r="D189" s="855" t="str">
        <f>IF(CNGE_2026_M1_Secc1_Sub1!$D60="","",CNGE_2026_M1_Secc1_Sub1!$D60)</f>
        <v/>
      </c>
      <c r="E189" s="723"/>
      <c r="F189" s="723"/>
      <c r="G189" s="723"/>
      <c r="H189" s="723"/>
      <c r="I189" s="723"/>
      <c r="J189" s="723"/>
      <c r="K189" s="723"/>
      <c r="L189" s="724"/>
      <c r="M189" s="857"/>
      <c r="N189" s="809"/>
      <c r="O189" s="857"/>
      <c r="P189" s="809"/>
      <c r="Q189" s="857"/>
      <c r="R189" s="809"/>
      <c r="S189" s="857"/>
      <c r="T189" s="809"/>
      <c r="U189" s="857"/>
      <c r="V189" s="809"/>
      <c r="W189" s="857"/>
      <c r="X189" s="809"/>
      <c r="Y189" s="857"/>
      <c r="Z189" s="809"/>
      <c r="AA189" s="857"/>
      <c r="AB189" s="809"/>
      <c r="AC189" s="857"/>
      <c r="AD189" s="809"/>
      <c r="AG189" s="290">
        <f t="shared" si="10"/>
        <v>0</v>
      </c>
      <c r="AH189" s="293">
        <f t="shared" si="8"/>
        <v>0</v>
      </c>
      <c r="AI189" s="283" t="str">
        <f>IF(AH189=0,"",
IF(SUM($AH189:AH189)=1,AJ189,
IF($AH$290&gt;SUM($AH189:AH189),_xlfn.CONCAT(", ",AJ189),
IF($AH$290=SUM($AH189:AH189),_xlfn.CONCAT(" y ",AJ189)))))</f>
        <v/>
      </c>
      <c r="AJ189" s="120" t="s">
        <v>5163</v>
      </c>
      <c r="AK189" s="381">
        <f t="shared" si="11"/>
        <v>0</v>
      </c>
      <c r="AL189" s="293">
        <f t="shared" si="9"/>
        <v>0</v>
      </c>
      <c r="AM189" s="283" t="str">
        <f>IF(AL189=0,"",
IF(SUM($AL$169:AL189)=1,AN189,
IF($AL$290&gt;SUM($AL$169:AL189),_xlfn.CONCAT(", ",AN189),
IF($AL$290=SUM($AL$169:AL189),_xlfn.CONCAT(" y ",AN189)))))</f>
        <v/>
      </c>
      <c r="AN189" s="33" t="s">
        <v>5163</v>
      </c>
      <c r="AO189" s="582"/>
      <c r="AP189" s="582"/>
      <c r="AQ189" s="582"/>
      <c r="AR189" s="582"/>
      <c r="AS189" s="582"/>
      <c r="AT189" s="582"/>
      <c r="AU189" s="582"/>
      <c r="AV189" s="582"/>
      <c r="AW189" s="582"/>
      <c r="AX189" s="588"/>
      <c r="AY189" s="588"/>
      <c r="AZ189" s="588"/>
      <c r="BA189" s="588"/>
      <c r="BB189" s="588"/>
      <c r="BC189" s="588"/>
      <c r="BD189" s="588"/>
      <c r="BE189" s="588"/>
      <c r="BF189" s="588"/>
    </row>
    <row r="190" spans="1:58" ht="15" customHeight="1">
      <c r="A190" s="22"/>
      <c r="B190" s="12"/>
      <c r="C190" s="35" t="s">
        <v>5052</v>
      </c>
      <c r="D190" s="855" t="str">
        <f>IF(CNGE_2026_M1_Secc1_Sub1!$D61="","",CNGE_2026_M1_Secc1_Sub1!$D61)</f>
        <v/>
      </c>
      <c r="E190" s="723"/>
      <c r="F190" s="723"/>
      <c r="G190" s="723"/>
      <c r="H190" s="723"/>
      <c r="I190" s="723"/>
      <c r="J190" s="723"/>
      <c r="K190" s="723"/>
      <c r="L190" s="724"/>
      <c r="M190" s="857"/>
      <c r="N190" s="809"/>
      <c r="O190" s="857"/>
      <c r="P190" s="809"/>
      <c r="Q190" s="857"/>
      <c r="R190" s="809"/>
      <c r="S190" s="857"/>
      <c r="T190" s="809"/>
      <c r="U190" s="857"/>
      <c r="V190" s="809"/>
      <c r="W190" s="857"/>
      <c r="X190" s="809"/>
      <c r="Y190" s="857"/>
      <c r="Z190" s="809"/>
      <c r="AA190" s="857"/>
      <c r="AB190" s="809"/>
      <c r="AC190" s="857"/>
      <c r="AD190" s="809"/>
      <c r="AG190" s="290">
        <f t="shared" si="10"/>
        <v>0</v>
      </c>
      <c r="AH190" s="293">
        <f t="shared" si="8"/>
        <v>0</v>
      </c>
      <c r="AI190" s="283" t="str">
        <f>IF(AH190=0,"",
IF(SUM($AH190:AH190)=1,AJ190,
IF($AH$290&gt;SUM($AH190:AH190),_xlfn.CONCAT(", ",AJ190),
IF($AH$290=SUM($AH190:AH190),_xlfn.CONCAT(" y ",AJ190)))))</f>
        <v/>
      </c>
      <c r="AJ190" s="120" t="s">
        <v>5165</v>
      </c>
      <c r="AK190" s="381">
        <f t="shared" si="11"/>
        <v>0</v>
      </c>
      <c r="AL190" s="293">
        <f t="shared" si="9"/>
        <v>0</v>
      </c>
      <c r="AM190" s="283" t="str">
        <f>IF(AL190=0,"",
IF(SUM($AL$169:AL190)=1,AN190,
IF($AL$290&gt;SUM($AL$169:AL190),_xlfn.CONCAT(", ",AN190),
IF($AL$290=SUM($AL$169:AL190),_xlfn.CONCAT(" y ",AN190)))))</f>
        <v/>
      </c>
      <c r="AN190" s="33" t="s">
        <v>5165</v>
      </c>
      <c r="AO190" s="582"/>
      <c r="AP190" s="582"/>
      <c r="AQ190" s="582"/>
      <c r="AR190" s="582"/>
      <c r="AS190" s="582"/>
      <c r="AT190" s="582"/>
      <c r="AU190" s="582"/>
      <c r="AV190" s="582"/>
      <c r="AW190" s="582"/>
      <c r="AX190" s="588"/>
      <c r="AY190" s="588"/>
      <c r="AZ190" s="588"/>
      <c r="BA190" s="588"/>
      <c r="BB190" s="588"/>
      <c r="BC190" s="588"/>
      <c r="BD190" s="588"/>
      <c r="BE190" s="588"/>
      <c r="BF190" s="588"/>
    </row>
    <row r="191" spans="1:58" ht="15" customHeight="1">
      <c r="A191" s="22"/>
      <c r="B191" s="12"/>
      <c r="C191" s="35" t="s">
        <v>5053</v>
      </c>
      <c r="D191" s="855" t="str">
        <f>IF(CNGE_2026_M1_Secc1_Sub1!$D62="","",CNGE_2026_M1_Secc1_Sub1!$D62)</f>
        <v/>
      </c>
      <c r="E191" s="723"/>
      <c r="F191" s="723"/>
      <c r="G191" s="723"/>
      <c r="H191" s="723"/>
      <c r="I191" s="723"/>
      <c r="J191" s="723"/>
      <c r="K191" s="723"/>
      <c r="L191" s="724"/>
      <c r="M191" s="857"/>
      <c r="N191" s="809"/>
      <c r="O191" s="857"/>
      <c r="P191" s="809"/>
      <c r="Q191" s="857"/>
      <c r="R191" s="809"/>
      <c r="S191" s="857"/>
      <c r="T191" s="809"/>
      <c r="U191" s="857"/>
      <c r="V191" s="809"/>
      <c r="W191" s="857"/>
      <c r="X191" s="809"/>
      <c r="Y191" s="857"/>
      <c r="Z191" s="809"/>
      <c r="AA191" s="857"/>
      <c r="AB191" s="809"/>
      <c r="AC191" s="857"/>
      <c r="AD191" s="809"/>
      <c r="AG191" s="290">
        <f t="shared" si="10"/>
        <v>0</v>
      </c>
      <c r="AH191" s="293">
        <f t="shared" si="8"/>
        <v>0</v>
      </c>
      <c r="AI191" s="283" t="str">
        <f>IF(AH191=0,"",
IF(SUM($AH191:AH191)=1,AJ191,
IF($AH$290&gt;SUM($AH191:AH191),_xlfn.CONCAT(", ",AJ191),
IF($AH$290=SUM($AH191:AH191),_xlfn.CONCAT(" y ",AJ191)))))</f>
        <v/>
      </c>
      <c r="AJ191" s="120" t="s">
        <v>5167</v>
      </c>
      <c r="AK191" s="381">
        <f t="shared" si="11"/>
        <v>0</v>
      </c>
      <c r="AL191" s="293">
        <f t="shared" si="9"/>
        <v>0</v>
      </c>
      <c r="AM191" s="283" t="str">
        <f>IF(AL191=0,"",
IF(SUM($AL$169:AL191)=1,AN191,
IF($AL$290&gt;SUM($AL$169:AL191),_xlfn.CONCAT(", ",AN191),
IF($AL$290=SUM($AL$169:AL191),_xlfn.CONCAT(" y ",AN191)))))</f>
        <v/>
      </c>
      <c r="AN191" s="33" t="s">
        <v>5167</v>
      </c>
      <c r="AO191" s="582"/>
      <c r="AP191" s="582"/>
      <c r="AQ191" s="582"/>
      <c r="AR191" s="582"/>
      <c r="AS191" s="582"/>
      <c r="AT191" s="582"/>
      <c r="AU191" s="582"/>
      <c r="AV191" s="582"/>
      <c r="AW191" s="582"/>
      <c r="AX191" s="588"/>
      <c r="AY191" s="588"/>
      <c r="AZ191" s="588"/>
      <c r="BA191" s="588"/>
      <c r="BB191" s="588"/>
      <c r="BC191" s="588"/>
      <c r="BD191" s="588"/>
      <c r="BE191" s="588"/>
      <c r="BF191" s="588"/>
    </row>
    <row r="192" spans="1:58" ht="15" customHeight="1">
      <c r="A192" s="22"/>
      <c r="B192" s="12"/>
      <c r="C192" s="35" t="s">
        <v>5054</v>
      </c>
      <c r="D192" s="855" t="str">
        <f>IF(CNGE_2026_M1_Secc1_Sub1!$D63="","",CNGE_2026_M1_Secc1_Sub1!$D63)</f>
        <v/>
      </c>
      <c r="E192" s="723"/>
      <c r="F192" s="723"/>
      <c r="G192" s="723"/>
      <c r="H192" s="723"/>
      <c r="I192" s="723"/>
      <c r="J192" s="723"/>
      <c r="K192" s="723"/>
      <c r="L192" s="724"/>
      <c r="M192" s="857"/>
      <c r="N192" s="809"/>
      <c r="O192" s="857"/>
      <c r="P192" s="809"/>
      <c r="Q192" s="857"/>
      <c r="R192" s="809"/>
      <c r="S192" s="857"/>
      <c r="T192" s="809"/>
      <c r="U192" s="857"/>
      <c r="V192" s="809"/>
      <c r="W192" s="857"/>
      <c r="X192" s="809"/>
      <c r="Y192" s="857"/>
      <c r="Z192" s="809"/>
      <c r="AA192" s="857"/>
      <c r="AB192" s="809"/>
      <c r="AC192" s="857"/>
      <c r="AD192" s="809"/>
      <c r="AG192" s="290">
        <f t="shared" si="10"/>
        <v>0</v>
      </c>
      <c r="AH192" s="293">
        <f t="shared" si="8"/>
        <v>0</v>
      </c>
      <c r="AI192" s="283" t="str">
        <f>IF(AH192=0,"",
IF(SUM($AH192:AH192)=1,AJ192,
IF($AH$290&gt;SUM($AH192:AH192),_xlfn.CONCAT(", ",AJ192),
IF($AH$290=SUM($AH192:AH192),_xlfn.CONCAT(" y ",AJ192)))))</f>
        <v/>
      </c>
      <c r="AJ192" s="120" t="s">
        <v>5169</v>
      </c>
      <c r="AK192" s="381">
        <f t="shared" si="11"/>
        <v>0</v>
      </c>
      <c r="AL192" s="293">
        <f t="shared" si="9"/>
        <v>0</v>
      </c>
      <c r="AM192" s="283" t="str">
        <f>IF(AL192=0,"",
IF(SUM($AL$169:AL192)=1,AN192,
IF($AL$290&gt;SUM($AL$169:AL192),_xlfn.CONCAT(", ",AN192),
IF($AL$290=SUM($AL$169:AL192),_xlfn.CONCAT(" y ",AN192)))))</f>
        <v/>
      </c>
      <c r="AN192" s="33" t="s">
        <v>5169</v>
      </c>
      <c r="AO192" s="582"/>
      <c r="AP192" s="582"/>
      <c r="AQ192" s="582"/>
      <c r="AR192" s="582"/>
      <c r="AS192" s="582"/>
      <c r="AT192" s="582"/>
      <c r="AU192" s="582"/>
      <c r="AV192" s="582"/>
      <c r="AW192" s="582"/>
      <c r="AX192" s="588"/>
      <c r="AY192" s="588"/>
      <c r="AZ192" s="588"/>
      <c r="BA192" s="588"/>
      <c r="BB192" s="588"/>
      <c r="BC192" s="588"/>
      <c r="BD192" s="588"/>
      <c r="BE192" s="588"/>
      <c r="BF192" s="588"/>
    </row>
    <row r="193" spans="1:58" ht="15" customHeight="1">
      <c r="A193" s="22"/>
      <c r="B193" s="12"/>
      <c r="C193" s="35" t="s">
        <v>5055</v>
      </c>
      <c r="D193" s="855" t="str">
        <f>IF(CNGE_2026_M1_Secc1_Sub1!$D64="","",CNGE_2026_M1_Secc1_Sub1!$D64)</f>
        <v/>
      </c>
      <c r="E193" s="723"/>
      <c r="F193" s="723"/>
      <c r="G193" s="723"/>
      <c r="H193" s="723"/>
      <c r="I193" s="723"/>
      <c r="J193" s="723"/>
      <c r="K193" s="723"/>
      <c r="L193" s="724"/>
      <c r="M193" s="857"/>
      <c r="N193" s="809"/>
      <c r="O193" s="857"/>
      <c r="P193" s="809"/>
      <c r="Q193" s="857"/>
      <c r="R193" s="809"/>
      <c r="S193" s="857"/>
      <c r="T193" s="809"/>
      <c r="U193" s="857"/>
      <c r="V193" s="809"/>
      <c r="W193" s="857"/>
      <c r="X193" s="809"/>
      <c r="Y193" s="857"/>
      <c r="Z193" s="809"/>
      <c r="AA193" s="857"/>
      <c r="AB193" s="809"/>
      <c r="AC193" s="857"/>
      <c r="AD193" s="809"/>
      <c r="AG193" s="290">
        <f t="shared" si="10"/>
        <v>0</v>
      </c>
      <c r="AH193" s="293">
        <f t="shared" si="8"/>
        <v>0</v>
      </c>
      <c r="AI193" s="283" t="str">
        <f>IF(AH193=0,"",
IF(SUM($AH193:AH193)=1,AJ193,
IF($AH$290&gt;SUM($AH193:AH193),_xlfn.CONCAT(", ",AJ193),
IF($AH$290=SUM($AH193:AH193),_xlfn.CONCAT(" y ",AJ193)))))</f>
        <v/>
      </c>
      <c r="AJ193" s="120" t="s">
        <v>5171</v>
      </c>
      <c r="AK193" s="381">
        <f t="shared" si="11"/>
        <v>0</v>
      </c>
      <c r="AL193" s="293">
        <f t="shared" si="9"/>
        <v>0</v>
      </c>
      <c r="AM193" s="283" t="str">
        <f>IF(AL193=0,"",
IF(SUM($AL$169:AL193)=1,AN193,
IF($AL$290&gt;SUM($AL$169:AL193),_xlfn.CONCAT(", ",AN193),
IF($AL$290=SUM($AL$169:AL193),_xlfn.CONCAT(" y ",AN193)))))</f>
        <v/>
      </c>
      <c r="AN193" s="33" t="s">
        <v>5171</v>
      </c>
      <c r="AO193" s="582"/>
      <c r="AP193" s="582"/>
      <c r="AQ193" s="582"/>
      <c r="AR193" s="582"/>
      <c r="AS193" s="582"/>
      <c r="AT193" s="582"/>
      <c r="AU193" s="582"/>
      <c r="AV193" s="582"/>
      <c r="AW193" s="582"/>
      <c r="AX193" s="588"/>
      <c r="AY193" s="588"/>
      <c r="AZ193" s="588"/>
      <c r="BA193" s="588"/>
      <c r="BB193" s="588"/>
      <c r="BC193" s="588"/>
      <c r="BD193" s="588"/>
      <c r="BE193" s="588"/>
      <c r="BF193" s="588"/>
    </row>
    <row r="194" spans="1:58" ht="15" customHeight="1">
      <c r="A194" s="22"/>
      <c r="B194" s="12"/>
      <c r="C194" s="35" t="s">
        <v>5056</v>
      </c>
      <c r="D194" s="855" t="str">
        <f>IF(CNGE_2026_M1_Secc1_Sub1!$D65="","",CNGE_2026_M1_Secc1_Sub1!$D65)</f>
        <v/>
      </c>
      <c r="E194" s="723"/>
      <c r="F194" s="723"/>
      <c r="G194" s="723"/>
      <c r="H194" s="723"/>
      <c r="I194" s="723"/>
      <c r="J194" s="723"/>
      <c r="K194" s="723"/>
      <c r="L194" s="724"/>
      <c r="M194" s="857"/>
      <c r="N194" s="809"/>
      <c r="O194" s="857"/>
      <c r="P194" s="809"/>
      <c r="Q194" s="857"/>
      <c r="R194" s="809"/>
      <c r="S194" s="857"/>
      <c r="T194" s="809"/>
      <c r="U194" s="857"/>
      <c r="V194" s="809"/>
      <c r="W194" s="857"/>
      <c r="X194" s="809"/>
      <c r="Y194" s="857"/>
      <c r="Z194" s="809"/>
      <c r="AA194" s="857"/>
      <c r="AB194" s="809"/>
      <c r="AC194" s="857"/>
      <c r="AD194" s="809"/>
      <c r="AG194" s="290">
        <f t="shared" si="10"/>
        <v>0</v>
      </c>
      <c r="AH194" s="293">
        <f t="shared" si="8"/>
        <v>0</v>
      </c>
      <c r="AI194" s="283" t="str">
        <f>IF(AH194=0,"",
IF(SUM($AH194:AH194)=1,AJ194,
IF($AH$290&gt;SUM($AH194:AH194),_xlfn.CONCAT(", ",AJ194),
IF($AH$290=SUM($AH194:AH194),_xlfn.CONCAT(" y ",AJ194)))))</f>
        <v/>
      </c>
      <c r="AJ194" s="120" t="s">
        <v>5173</v>
      </c>
      <c r="AK194" s="381">
        <f t="shared" si="11"/>
        <v>0</v>
      </c>
      <c r="AL194" s="293">
        <f t="shared" si="9"/>
        <v>0</v>
      </c>
      <c r="AM194" s="283" t="str">
        <f>IF(AL194=0,"",
IF(SUM($AL$169:AL194)=1,AN194,
IF($AL$290&gt;SUM($AL$169:AL194),_xlfn.CONCAT(", ",AN194),
IF($AL$290=SUM($AL$169:AL194),_xlfn.CONCAT(" y ",AN194)))))</f>
        <v/>
      </c>
      <c r="AN194" s="33" t="s">
        <v>5173</v>
      </c>
      <c r="AO194" s="582"/>
      <c r="AP194" s="582"/>
      <c r="AQ194" s="582"/>
      <c r="AR194" s="582"/>
      <c r="AS194" s="582"/>
      <c r="AT194" s="582"/>
      <c r="AU194" s="582"/>
      <c r="AV194" s="582"/>
      <c r="AW194" s="582"/>
      <c r="AX194" s="588"/>
      <c r="AY194" s="588"/>
      <c r="AZ194" s="588"/>
      <c r="BA194" s="588"/>
      <c r="BB194" s="588"/>
      <c r="BC194" s="588"/>
      <c r="BD194" s="588"/>
      <c r="BE194" s="588"/>
      <c r="BF194" s="588"/>
    </row>
    <row r="195" spans="1:58" ht="15" customHeight="1">
      <c r="A195" s="22"/>
      <c r="B195" s="12"/>
      <c r="C195" s="35" t="s">
        <v>5057</v>
      </c>
      <c r="D195" s="855" t="str">
        <f>IF(CNGE_2026_M1_Secc1_Sub1!$D66="","",CNGE_2026_M1_Secc1_Sub1!$D66)</f>
        <v/>
      </c>
      <c r="E195" s="723"/>
      <c r="F195" s="723"/>
      <c r="G195" s="723"/>
      <c r="H195" s="723"/>
      <c r="I195" s="723"/>
      <c r="J195" s="723"/>
      <c r="K195" s="723"/>
      <c r="L195" s="724"/>
      <c r="M195" s="857"/>
      <c r="N195" s="809"/>
      <c r="O195" s="857"/>
      <c r="P195" s="809"/>
      <c r="Q195" s="857"/>
      <c r="R195" s="809"/>
      <c r="S195" s="857"/>
      <c r="T195" s="809"/>
      <c r="U195" s="857"/>
      <c r="V195" s="809"/>
      <c r="W195" s="857"/>
      <c r="X195" s="809"/>
      <c r="Y195" s="857"/>
      <c r="Z195" s="809"/>
      <c r="AA195" s="857"/>
      <c r="AB195" s="809"/>
      <c r="AC195" s="857"/>
      <c r="AD195" s="809"/>
      <c r="AG195" s="290">
        <f t="shared" si="10"/>
        <v>0</v>
      </c>
      <c r="AH195" s="293">
        <f t="shared" si="8"/>
        <v>0</v>
      </c>
      <c r="AI195" s="283" t="str">
        <f>IF(AH195=0,"",
IF(SUM($AH195:AH195)=1,AJ195,
IF($AH$290&gt;SUM($AH195:AH195),_xlfn.CONCAT(", ",AJ195),
IF($AH$290=SUM($AH195:AH195),_xlfn.CONCAT(" y ",AJ195)))))</f>
        <v/>
      </c>
      <c r="AJ195" s="120" t="s">
        <v>5175</v>
      </c>
      <c r="AK195" s="381">
        <f t="shared" si="11"/>
        <v>0</v>
      </c>
      <c r="AL195" s="293">
        <f t="shared" si="9"/>
        <v>0</v>
      </c>
      <c r="AM195" s="283" t="str">
        <f>IF(AL195=0,"",
IF(SUM($AL$169:AL195)=1,AN195,
IF($AL$290&gt;SUM($AL$169:AL195),_xlfn.CONCAT(", ",AN195),
IF($AL$290=SUM($AL$169:AL195),_xlfn.CONCAT(" y ",AN195)))))</f>
        <v/>
      </c>
      <c r="AN195" s="33" t="s">
        <v>5175</v>
      </c>
      <c r="AO195" s="582"/>
      <c r="AP195" s="582"/>
      <c r="AQ195" s="582"/>
      <c r="AR195" s="582"/>
      <c r="AS195" s="582"/>
      <c r="AT195" s="582"/>
      <c r="AU195" s="582"/>
      <c r="AV195" s="582"/>
      <c r="AW195" s="582"/>
      <c r="AX195" s="588"/>
      <c r="AY195" s="588"/>
      <c r="AZ195" s="588"/>
      <c r="BA195" s="588"/>
      <c r="BB195" s="588"/>
      <c r="BC195" s="588"/>
      <c r="BD195" s="588"/>
      <c r="BE195" s="588"/>
      <c r="BF195" s="588"/>
    </row>
    <row r="196" spans="1:58" ht="15" customHeight="1">
      <c r="A196" s="22"/>
      <c r="B196" s="12"/>
      <c r="C196" s="35" t="s">
        <v>5058</v>
      </c>
      <c r="D196" s="855" t="str">
        <f>IF(CNGE_2026_M1_Secc1_Sub1!$D67="","",CNGE_2026_M1_Secc1_Sub1!$D67)</f>
        <v/>
      </c>
      <c r="E196" s="723"/>
      <c r="F196" s="723"/>
      <c r="G196" s="723"/>
      <c r="H196" s="723"/>
      <c r="I196" s="723"/>
      <c r="J196" s="723"/>
      <c r="K196" s="723"/>
      <c r="L196" s="724"/>
      <c r="M196" s="857"/>
      <c r="N196" s="809"/>
      <c r="O196" s="857"/>
      <c r="P196" s="809"/>
      <c r="Q196" s="857"/>
      <c r="R196" s="809"/>
      <c r="S196" s="857"/>
      <c r="T196" s="809"/>
      <c r="U196" s="857"/>
      <c r="V196" s="809"/>
      <c r="W196" s="857"/>
      <c r="X196" s="809"/>
      <c r="Y196" s="857"/>
      <c r="Z196" s="809"/>
      <c r="AA196" s="857"/>
      <c r="AB196" s="809"/>
      <c r="AC196" s="857"/>
      <c r="AD196" s="809"/>
      <c r="AG196" s="290">
        <f t="shared" si="10"/>
        <v>0</v>
      </c>
      <c r="AH196" s="293">
        <f t="shared" si="8"/>
        <v>0</v>
      </c>
      <c r="AI196" s="283" t="str">
        <f>IF(AH196=0,"",
IF(SUM($AH196:AH196)=1,AJ196,
IF($AH$290&gt;SUM($AH196:AH196),_xlfn.CONCAT(", ",AJ196),
IF($AH$290=SUM($AH196:AH196),_xlfn.CONCAT(" y ",AJ196)))))</f>
        <v/>
      </c>
      <c r="AJ196" s="120" t="s">
        <v>5177</v>
      </c>
      <c r="AK196" s="381">
        <f t="shared" si="11"/>
        <v>0</v>
      </c>
      <c r="AL196" s="293">
        <f t="shared" si="9"/>
        <v>0</v>
      </c>
      <c r="AM196" s="283" t="str">
        <f>IF(AL196=0,"",
IF(SUM($AL$169:AL196)=1,AN196,
IF($AL$290&gt;SUM($AL$169:AL196),_xlfn.CONCAT(", ",AN196),
IF($AL$290=SUM($AL$169:AL196),_xlfn.CONCAT(" y ",AN196)))))</f>
        <v/>
      </c>
      <c r="AN196" s="33" t="s">
        <v>5177</v>
      </c>
      <c r="AO196" s="582"/>
      <c r="AP196" s="582"/>
      <c r="AQ196" s="582"/>
      <c r="AR196" s="582"/>
      <c r="AS196" s="582"/>
      <c r="AT196" s="582"/>
      <c r="AU196" s="582"/>
      <c r="AV196" s="582"/>
      <c r="AW196" s="582"/>
      <c r="AX196" s="588"/>
      <c r="AY196" s="588"/>
      <c r="AZ196" s="588"/>
      <c r="BA196" s="588"/>
      <c r="BB196" s="588"/>
      <c r="BC196" s="588"/>
      <c r="BD196" s="588"/>
      <c r="BE196" s="588"/>
      <c r="BF196" s="588"/>
    </row>
    <row r="197" spans="1:58" ht="15" customHeight="1">
      <c r="A197" s="22"/>
      <c r="B197" s="12"/>
      <c r="C197" s="35" t="s">
        <v>5059</v>
      </c>
      <c r="D197" s="855" t="str">
        <f>IF(CNGE_2026_M1_Secc1_Sub1!$D68="","",CNGE_2026_M1_Secc1_Sub1!$D68)</f>
        <v/>
      </c>
      <c r="E197" s="723"/>
      <c r="F197" s="723"/>
      <c r="G197" s="723"/>
      <c r="H197" s="723"/>
      <c r="I197" s="723"/>
      <c r="J197" s="723"/>
      <c r="K197" s="723"/>
      <c r="L197" s="724"/>
      <c r="M197" s="857"/>
      <c r="N197" s="809"/>
      <c r="O197" s="857"/>
      <c r="P197" s="809"/>
      <c r="Q197" s="857"/>
      <c r="R197" s="809"/>
      <c r="S197" s="857"/>
      <c r="T197" s="809"/>
      <c r="U197" s="857"/>
      <c r="V197" s="809"/>
      <c r="W197" s="857"/>
      <c r="X197" s="809"/>
      <c r="Y197" s="857"/>
      <c r="Z197" s="809"/>
      <c r="AA197" s="857"/>
      <c r="AB197" s="809"/>
      <c r="AC197" s="857"/>
      <c r="AD197" s="809"/>
      <c r="AG197" s="290">
        <f t="shared" si="10"/>
        <v>0</v>
      </c>
      <c r="AH197" s="293">
        <f t="shared" si="8"/>
        <v>0</v>
      </c>
      <c r="AI197" s="283" t="str">
        <f>IF(AH197=0,"",
IF(SUM($AH197:AH197)=1,AJ197,
IF($AH$290&gt;SUM($AH197:AH197),_xlfn.CONCAT(", ",AJ197),
IF($AH$290=SUM($AH197:AH197),_xlfn.CONCAT(" y ",AJ197)))))</f>
        <v/>
      </c>
      <c r="AJ197" s="120" t="s">
        <v>5179</v>
      </c>
      <c r="AK197" s="381">
        <f t="shared" si="11"/>
        <v>0</v>
      </c>
      <c r="AL197" s="293">
        <f t="shared" si="9"/>
        <v>0</v>
      </c>
      <c r="AM197" s="283" t="str">
        <f>IF(AL197=0,"",
IF(SUM($AL$169:AL197)=1,AN197,
IF($AL$290&gt;SUM($AL$169:AL197),_xlfn.CONCAT(", ",AN197),
IF($AL$290=SUM($AL$169:AL197),_xlfn.CONCAT(" y ",AN197)))))</f>
        <v/>
      </c>
      <c r="AN197" s="33" t="s">
        <v>5179</v>
      </c>
      <c r="AO197" s="582"/>
      <c r="AP197" s="582"/>
      <c r="AQ197" s="582"/>
      <c r="AR197" s="582"/>
      <c r="AS197" s="582"/>
      <c r="AT197" s="582"/>
      <c r="AU197" s="582"/>
      <c r="AV197" s="582"/>
      <c r="AW197" s="582"/>
      <c r="AX197" s="588"/>
      <c r="AY197" s="588"/>
      <c r="AZ197" s="588"/>
      <c r="BA197" s="588"/>
      <c r="BB197" s="588"/>
      <c r="BC197" s="588"/>
      <c r="BD197" s="588"/>
      <c r="BE197" s="588"/>
      <c r="BF197" s="588"/>
    </row>
    <row r="198" spans="1:58" ht="15" customHeight="1">
      <c r="A198" s="22"/>
      <c r="B198" s="12"/>
      <c r="C198" s="35" t="s">
        <v>5060</v>
      </c>
      <c r="D198" s="855" t="str">
        <f>IF(CNGE_2026_M1_Secc1_Sub1!$D69="","",CNGE_2026_M1_Secc1_Sub1!$D69)</f>
        <v/>
      </c>
      <c r="E198" s="723"/>
      <c r="F198" s="723"/>
      <c r="G198" s="723"/>
      <c r="H198" s="723"/>
      <c r="I198" s="723"/>
      <c r="J198" s="723"/>
      <c r="K198" s="723"/>
      <c r="L198" s="724"/>
      <c r="M198" s="857"/>
      <c r="N198" s="809"/>
      <c r="O198" s="857"/>
      <c r="P198" s="809"/>
      <c r="Q198" s="857"/>
      <c r="R198" s="809"/>
      <c r="S198" s="857"/>
      <c r="T198" s="809"/>
      <c r="U198" s="857"/>
      <c r="V198" s="809"/>
      <c r="W198" s="857"/>
      <c r="X198" s="809"/>
      <c r="Y198" s="857"/>
      <c r="Z198" s="809"/>
      <c r="AA198" s="857"/>
      <c r="AB198" s="809"/>
      <c r="AC198" s="857"/>
      <c r="AD198" s="809"/>
      <c r="AG198" s="290">
        <f t="shared" si="10"/>
        <v>0</v>
      </c>
      <c r="AH198" s="293">
        <f t="shared" si="8"/>
        <v>0</v>
      </c>
      <c r="AI198" s="283" t="str">
        <f>IF(AH198=0,"",
IF(SUM($AH198:AH198)=1,AJ198,
IF($AH$290&gt;SUM($AH198:AH198),_xlfn.CONCAT(", ",AJ198),
IF($AH$290=SUM($AH198:AH198),_xlfn.CONCAT(" y ",AJ198)))))</f>
        <v/>
      </c>
      <c r="AJ198" s="120" t="s">
        <v>5181</v>
      </c>
      <c r="AK198" s="381">
        <f t="shared" si="11"/>
        <v>0</v>
      </c>
      <c r="AL198" s="293">
        <f t="shared" si="9"/>
        <v>0</v>
      </c>
      <c r="AM198" s="283" t="str">
        <f>IF(AL198=0,"",
IF(SUM($AL$169:AL198)=1,AN198,
IF($AL$290&gt;SUM($AL$169:AL198),_xlfn.CONCAT(", ",AN198),
IF($AL$290=SUM($AL$169:AL198),_xlfn.CONCAT(" y ",AN198)))))</f>
        <v/>
      </c>
      <c r="AN198" s="33" t="s">
        <v>5181</v>
      </c>
      <c r="AO198" s="582"/>
      <c r="AP198" s="582"/>
      <c r="AQ198" s="582"/>
      <c r="AR198" s="582"/>
      <c r="AS198" s="582"/>
      <c r="AT198" s="582"/>
      <c r="AU198" s="582"/>
      <c r="AV198" s="582"/>
      <c r="AW198" s="582"/>
      <c r="AX198" s="588"/>
      <c r="AY198" s="588"/>
      <c r="AZ198" s="588"/>
      <c r="BA198" s="588"/>
      <c r="BB198" s="588"/>
      <c r="BC198" s="588"/>
      <c r="BD198" s="588"/>
      <c r="BE198" s="588"/>
      <c r="BF198" s="588"/>
    </row>
    <row r="199" spans="1:58" ht="15" customHeight="1">
      <c r="A199" s="22"/>
      <c r="B199" s="12"/>
      <c r="C199" s="35" t="s">
        <v>5061</v>
      </c>
      <c r="D199" s="855" t="str">
        <f>IF(CNGE_2026_M1_Secc1_Sub1!$D70="","",CNGE_2026_M1_Secc1_Sub1!$D70)</f>
        <v/>
      </c>
      <c r="E199" s="723"/>
      <c r="F199" s="723"/>
      <c r="G199" s="723"/>
      <c r="H199" s="723"/>
      <c r="I199" s="723"/>
      <c r="J199" s="723"/>
      <c r="K199" s="723"/>
      <c r="L199" s="724"/>
      <c r="M199" s="857"/>
      <c r="N199" s="809"/>
      <c r="O199" s="857"/>
      <c r="P199" s="809"/>
      <c r="Q199" s="857"/>
      <c r="R199" s="809"/>
      <c r="S199" s="857"/>
      <c r="T199" s="809"/>
      <c r="U199" s="857"/>
      <c r="V199" s="809"/>
      <c r="W199" s="857"/>
      <c r="X199" s="809"/>
      <c r="Y199" s="857"/>
      <c r="Z199" s="809"/>
      <c r="AA199" s="857"/>
      <c r="AB199" s="809"/>
      <c r="AC199" s="857"/>
      <c r="AD199" s="809"/>
      <c r="AG199" s="290">
        <f t="shared" si="10"/>
        <v>0</v>
      </c>
      <c r="AH199" s="293">
        <f t="shared" si="8"/>
        <v>0</v>
      </c>
      <c r="AI199" s="283" t="str">
        <f>IF(AH199=0,"",
IF(SUM($AH199:AH199)=1,AJ199,
IF($AH$290&gt;SUM($AH199:AH199),_xlfn.CONCAT(", ",AJ199),
IF($AH$290=SUM($AH199:AH199),_xlfn.CONCAT(" y ",AJ199)))))</f>
        <v/>
      </c>
      <c r="AJ199" s="120" t="s">
        <v>5183</v>
      </c>
      <c r="AK199" s="381">
        <f t="shared" si="11"/>
        <v>0</v>
      </c>
      <c r="AL199" s="293">
        <f t="shared" si="9"/>
        <v>0</v>
      </c>
      <c r="AM199" s="283" t="str">
        <f>IF(AL199=0,"",
IF(SUM($AL$169:AL199)=1,AN199,
IF($AL$290&gt;SUM($AL$169:AL199),_xlfn.CONCAT(", ",AN199),
IF($AL$290=SUM($AL$169:AL199),_xlfn.CONCAT(" y ",AN199)))))</f>
        <v/>
      </c>
      <c r="AN199" s="33" t="s">
        <v>5183</v>
      </c>
      <c r="AO199" s="582"/>
      <c r="AP199" s="582"/>
      <c r="AQ199" s="582"/>
      <c r="AR199" s="582"/>
      <c r="AS199" s="582"/>
      <c r="AT199" s="582"/>
      <c r="AU199" s="582"/>
      <c r="AV199" s="582"/>
      <c r="AW199" s="582"/>
      <c r="AX199" s="588"/>
      <c r="AY199" s="588"/>
      <c r="AZ199" s="588"/>
      <c r="BA199" s="588"/>
      <c r="BB199" s="588"/>
      <c r="BC199" s="588"/>
      <c r="BD199" s="588"/>
      <c r="BE199" s="588"/>
      <c r="BF199" s="588"/>
    </row>
    <row r="200" spans="1:58" ht="15" customHeight="1">
      <c r="A200" s="22"/>
      <c r="B200" s="12"/>
      <c r="C200" s="35" t="s">
        <v>5062</v>
      </c>
      <c r="D200" s="855" t="str">
        <f>IF(CNGE_2026_M1_Secc1_Sub1!$D71="","",CNGE_2026_M1_Secc1_Sub1!$D71)</f>
        <v/>
      </c>
      <c r="E200" s="723"/>
      <c r="F200" s="723"/>
      <c r="G200" s="723"/>
      <c r="H200" s="723"/>
      <c r="I200" s="723"/>
      <c r="J200" s="723"/>
      <c r="K200" s="723"/>
      <c r="L200" s="724"/>
      <c r="M200" s="857"/>
      <c r="N200" s="809"/>
      <c r="O200" s="857"/>
      <c r="P200" s="809"/>
      <c r="Q200" s="857"/>
      <c r="R200" s="809"/>
      <c r="S200" s="857"/>
      <c r="T200" s="809"/>
      <c r="U200" s="857"/>
      <c r="V200" s="809"/>
      <c r="W200" s="857"/>
      <c r="X200" s="809"/>
      <c r="Y200" s="857"/>
      <c r="Z200" s="809"/>
      <c r="AA200" s="857"/>
      <c r="AB200" s="809"/>
      <c r="AC200" s="857"/>
      <c r="AD200" s="809"/>
      <c r="AG200" s="290">
        <f t="shared" si="10"/>
        <v>0</v>
      </c>
      <c r="AH200" s="293">
        <f t="shared" si="8"/>
        <v>0</v>
      </c>
      <c r="AI200" s="283" t="str">
        <f>IF(AH200=0,"",
IF(SUM($AH200:AH200)=1,AJ200,
IF($AH$290&gt;SUM($AH200:AH200),_xlfn.CONCAT(", ",AJ200),
IF($AH$290=SUM($AH200:AH200),_xlfn.CONCAT(" y ",AJ200)))))</f>
        <v/>
      </c>
      <c r="AJ200" s="120" t="s">
        <v>5185</v>
      </c>
      <c r="AK200" s="381">
        <f t="shared" si="11"/>
        <v>0</v>
      </c>
      <c r="AL200" s="293">
        <f t="shared" si="9"/>
        <v>0</v>
      </c>
      <c r="AM200" s="283" t="str">
        <f>IF(AL200=0,"",
IF(SUM($AL$169:AL200)=1,AN200,
IF($AL$290&gt;SUM($AL$169:AL200),_xlfn.CONCAT(", ",AN200),
IF($AL$290=SUM($AL$169:AL200),_xlfn.CONCAT(" y ",AN200)))))</f>
        <v/>
      </c>
      <c r="AN200" s="33" t="s">
        <v>5185</v>
      </c>
      <c r="AO200" s="582"/>
      <c r="AP200" s="582"/>
      <c r="AQ200" s="582"/>
      <c r="AR200" s="582"/>
      <c r="AS200" s="582"/>
      <c r="AT200" s="582"/>
      <c r="AU200" s="582"/>
      <c r="AV200" s="582"/>
      <c r="AW200" s="582"/>
      <c r="AX200" s="588"/>
      <c r="AY200" s="588"/>
      <c r="AZ200" s="588"/>
      <c r="BA200" s="588"/>
      <c r="BB200" s="588"/>
      <c r="BC200" s="588"/>
      <c r="BD200" s="588"/>
      <c r="BE200" s="588"/>
      <c r="BF200" s="588"/>
    </row>
    <row r="201" spans="1:58" ht="15" customHeight="1">
      <c r="A201" s="22"/>
      <c r="B201" s="12"/>
      <c r="C201" s="35" t="s">
        <v>5063</v>
      </c>
      <c r="D201" s="855" t="str">
        <f>IF(CNGE_2026_M1_Secc1_Sub1!$D72="","",CNGE_2026_M1_Secc1_Sub1!$D72)</f>
        <v/>
      </c>
      <c r="E201" s="723"/>
      <c r="F201" s="723"/>
      <c r="G201" s="723"/>
      <c r="H201" s="723"/>
      <c r="I201" s="723"/>
      <c r="J201" s="723"/>
      <c r="K201" s="723"/>
      <c r="L201" s="724"/>
      <c r="M201" s="857"/>
      <c r="N201" s="809"/>
      <c r="O201" s="857"/>
      <c r="P201" s="809"/>
      <c r="Q201" s="857"/>
      <c r="R201" s="809"/>
      <c r="S201" s="857"/>
      <c r="T201" s="809"/>
      <c r="U201" s="857"/>
      <c r="V201" s="809"/>
      <c r="W201" s="857"/>
      <c r="X201" s="809"/>
      <c r="Y201" s="857"/>
      <c r="Z201" s="809"/>
      <c r="AA201" s="857"/>
      <c r="AB201" s="809"/>
      <c r="AC201" s="857"/>
      <c r="AD201" s="809"/>
      <c r="AG201" s="290">
        <f t="shared" si="10"/>
        <v>0</v>
      </c>
      <c r="AH201" s="293">
        <f t="shared" si="8"/>
        <v>0</v>
      </c>
      <c r="AI201" s="283" t="str">
        <f>IF(AH201=0,"",
IF(SUM($AH201:AH201)=1,AJ201,
IF($AH$290&gt;SUM($AH201:AH201),_xlfn.CONCAT(", ",AJ201),
IF($AH$290=SUM($AH201:AH201),_xlfn.CONCAT(" y ",AJ201)))))</f>
        <v/>
      </c>
      <c r="AJ201" s="120" t="s">
        <v>5186</v>
      </c>
      <c r="AK201" s="381">
        <f t="shared" si="11"/>
        <v>0</v>
      </c>
      <c r="AL201" s="293">
        <f t="shared" si="9"/>
        <v>0</v>
      </c>
      <c r="AM201" s="283" t="str">
        <f>IF(AL201=0,"",
IF(SUM($AL$169:AL201)=1,AN201,
IF($AL$290&gt;SUM($AL$169:AL201),_xlfn.CONCAT(", ",AN201),
IF($AL$290=SUM($AL$169:AL201),_xlfn.CONCAT(" y ",AN201)))))</f>
        <v/>
      </c>
      <c r="AN201" s="33" t="s">
        <v>5186</v>
      </c>
      <c r="AO201" s="582"/>
      <c r="AP201" s="582"/>
      <c r="AQ201" s="582"/>
      <c r="AR201" s="582"/>
      <c r="AS201" s="582"/>
      <c r="AT201" s="582"/>
      <c r="AU201" s="582"/>
      <c r="AV201" s="582"/>
      <c r="AW201" s="582"/>
      <c r="AX201" s="588"/>
      <c r="AY201" s="588"/>
      <c r="AZ201" s="588"/>
      <c r="BA201" s="588"/>
      <c r="BB201" s="588"/>
      <c r="BC201" s="588"/>
      <c r="BD201" s="588"/>
      <c r="BE201" s="588"/>
      <c r="BF201" s="588"/>
    </row>
    <row r="202" spans="1:58" ht="15" customHeight="1">
      <c r="A202" s="12"/>
      <c r="B202" s="12"/>
      <c r="C202" s="35" t="s">
        <v>5064</v>
      </c>
      <c r="D202" s="855" t="str">
        <f>IF(CNGE_2026_M1_Secc1_Sub1!$D73="","",CNGE_2026_M1_Secc1_Sub1!$D73)</f>
        <v/>
      </c>
      <c r="E202" s="723"/>
      <c r="F202" s="723"/>
      <c r="G202" s="723"/>
      <c r="H202" s="723"/>
      <c r="I202" s="723"/>
      <c r="J202" s="723"/>
      <c r="K202" s="723"/>
      <c r="L202" s="724"/>
      <c r="M202" s="857"/>
      <c r="N202" s="809"/>
      <c r="O202" s="857"/>
      <c r="P202" s="809"/>
      <c r="Q202" s="857"/>
      <c r="R202" s="809"/>
      <c r="S202" s="857"/>
      <c r="T202" s="809"/>
      <c r="U202" s="857"/>
      <c r="V202" s="809"/>
      <c r="W202" s="857"/>
      <c r="X202" s="809"/>
      <c r="Y202" s="857"/>
      <c r="Z202" s="809"/>
      <c r="AA202" s="857"/>
      <c r="AB202" s="809"/>
      <c r="AC202" s="857"/>
      <c r="AD202" s="809"/>
      <c r="AG202" s="290">
        <f t="shared" si="10"/>
        <v>0</v>
      </c>
      <c r="AH202" s="293">
        <f t="shared" si="8"/>
        <v>0</v>
      </c>
      <c r="AI202" s="283" t="str">
        <f>IF(AH202=0,"",
IF(SUM($AH202:AH202)=1,AJ202,
IF($AH$290&gt;SUM($AH202:AH202),_xlfn.CONCAT(", ",AJ202),
IF($AH$290=SUM($AH202:AH202),_xlfn.CONCAT(" y ",AJ202)))))</f>
        <v/>
      </c>
      <c r="AJ202" s="120" t="s">
        <v>5187</v>
      </c>
      <c r="AK202" s="381">
        <f t="shared" ref="AK202:AK233" si="12">IF(COUNTA(M202:AD202)=0,0,IF(AND(COUNTIF(M202:AD202,"NS")&gt;0,Y66="NS"),0,IF(AND(COUNTIF(M202:AD202,"NA")&gt;0,Y66="NA"),0,IF(SUM(M202:AD202)=Y66,0,1))))</f>
        <v>0</v>
      </c>
      <c r="AL202" s="293">
        <f t="shared" si="9"/>
        <v>0</v>
      </c>
      <c r="AM202" s="283" t="str">
        <f>IF(AL202=0,"",
IF(SUM($AL$169:AL202)=1,AN202,
IF($AL$290&gt;SUM($AL$169:AL202),_xlfn.CONCAT(", ",AN202),
IF($AL$290=SUM($AL$169:AL202),_xlfn.CONCAT(" y ",AN202)))))</f>
        <v/>
      </c>
      <c r="AN202" s="33" t="s">
        <v>5187</v>
      </c>
      <c r="AO202" s="582"/>
      <c r="AP202" s="582"/>
      <c r="AQ202" s="582"/>
      <c r="AR202" s="582"/>
      <c r="AS202" s="582"/>
      <c r="AT202" s="582"/>
      <c r="AU202" s="582"/>
      <c r="AV202" s="582"/>
      <c r="AW202" s="582"/>
      <c r="AX202" s="588"/>
      <c r="AY202" s="588"/>
      <c r="AZ202" s="588"/>
      <c r="BA202" s="588"/>
      <c r="BB202" s="588"/>
      <c r="BC202" s="588"/>
      <c r="BD202" s="588"/>
      <c r="BE202" s="588"/>
      <c r="BF202" s="588"/>
    </row>
    <row r="203" spans="1:58" ht="15" customHeight="1">
      <c r="A203" s="22"/>
      <c r="C203" s="35" t="s">
        <v>5065</v>
      </c>
      <c r="D203" s="855" t="str">
        <f>IF(CNGE_2026_M1_Secc1_Sub1!$D74="","",CNGE_2026_M1_Secc1_Sub1!$D74)</f>
        <v/>
      </c>
      <c r="E203" s="723"/>
      <c r="F203" s="723"/>
      <c r="G203" s="723"/>
      <c r="H203" s="723"/>
      <c r="I203" s="723"/>
      <c r="J203" s="723"/>
      <c r="K203" s="723"/>
      <c r="L203" s="724"/>
      <c r="M203" s="857"/>
      <c r="N203" s="809"/>
      <c r="O203" s="857"/>
      <c r="P203" s="809"/>
      <c r="Q203" s="857"/>
      <c r="R203" s="809"/>
      <c r="S203" s="857"/>
      <c r="T203" s="809"/>
      <c r="U203" s="857"/>
      <c r="V203" s="809"/>
      <c r="W203" s="857"/>
      <c r="X203" s="809"/>
      <c r="Y203" s="857"/>
      <c r="Z203" s="809"/>
      <c r="AA203" s="857"/>
      <c r="AB203" s="809"/>
      <c r="AC203" s="857"/>
      <c r="AD203" s="809"/>
      <c r="AG203" s="290">
        <f t="shared" si="10"/>
        <v>0</v>
      </c>
      <c r="AH203" s="293">
        <f t="shared" si="8"/>
        <v>0</v>
      </c>
      <c r="AI203" s="283" t="str">
        <f>IF(AH203=0,"",
IF(SUM($AH203:AH203)=1,AJ203,
IF($AH$290&gt;SUM($AH203:AH203),_xlfn.CONCAT(", ",AJ203),
IF($AH$290=SUM($AH203:AH203),_xlfn.CONCAT(" y ",AJ203)))))</f>
        <v/>
      </c>
      <c r="AJ203" s="120" t="s">
        <v>5188</v>
      </c>
      <c r="AK203" s="381">
        <f t="shared" si="12"/>
        <v>0</v>
      </c>
      <c r="AL203" s="293">
        <f t="shared" si="9"/>
        <v>0</v>
      </c>
      <c r="AM203" s="283" t="str">
        <f>IF(AL203=0,"",
IF(SUM($AL$169:AL203)=1,AN203,
IF($AL$290&gt;SUM($AL$169:AL203),_xlfn.CONCAT(", ",AN203),
IF($AL$290=SUM($AL$169:AL203),_xlfn.CONCAT(" y ",AN203)))))</f>
        <v/>
      </c>
      <c r="AN203" s="33" t="s">
        <v>5188</v>
      </c>
      <c r="AO203" s="582"/>
      <c r="AP203" s="582"/>
      <c r="AQ203" s="582"/>
      <c r="AR203" s="582"/>
      <c r="AS203" s="582"/>
      <c r="AT203" s="582"/>
      <c r="AU203" s="582"/>
      <c r="AV203" s="582"/>
      <c r="AW203" s="582"/>
      <c r="AX203" s="588"/>
      <c r="AY203" s="588"/>
      <c r="AZ203" s="588"/>
      <c r="BA203" s="588"/>
      <c r="BB203" s="588"/>
      <c r="BC203" s="588"/>
      <c r="BD203" s="588"/>
      <c r="BE203" s="588"/>
      <c r="BF203" s="588"/>
    </row>
    <row r="204" spans="1:58" ht="15" customHeight="1">
      <c r="A204" s="22"/>
      <c r="B204" s="12"/>
      <c r="C204" s="35" t="s">
        <v>5066</v>
      </c>
      <c r="D204" s="855" t="str">
        <f>IF(CNGE_2026_M1_Secc1_Sub1!$D75="","",CNGE_2026_M1_Secc1_Sub1!$D75)</f>
        <v/>
      </c>
      <c r="E204" s="723"/>
      <c r="F204" s="723"/>
      <c r="G204" s="723"/>
      <c r="H204" s="723"/>
      <c r="I204" s="723"/>
      <c r="J204" s="723"/>
      <c r="K204" s="723"/>
      <c r="L204" s="724"/>
      <c r="M204" s="857"/>
      <c r="N204" s="809"/>
      <c r="O204" s="857"/>
      <c r="P204" s="809"/>
      <c r="Q204" s="857"/>
      <c r="R204" s="809"/>
      <c r="S204" s="857"/>
      <c r="T204" s="809"/>
      <c r="U204" s="857"/>
      <c r="V204" s="809"/>
      <c r="W204" s="857"/>
      <c r="X204" s="809"/>
      <c r="Y204" s="857"/>
      <c r="Z204" s="809"/>
      <c r="AA204" s="857"/>
      <c r="AB204" s="809"/>
      <c r="AC204" s="857"/>
      <c r="AD204" s="809"/>
      <c r="AG204" s="290">
        <f t="shared" si="10"/>
        <v>0</v>
      </c>
      <c r="AH204" s="293">
        <f t="shared" si="8"/>
        <v>0</v>
      </c>
      <c r="AI204" s="283" t="str">
        <f>IF(AH204=0,"",
IF(SUM($AH204:AH204)=1,AJ204,
IF($AH$290&gt;SUM($AH204:AH204),_xlfn.CONCAT(", ",AJ204),
IF($AH$290=SUM($AH204:AH204),_xlfn.CONCAT(" y ",AJ204)))))</f>
        <v/>
      </c>
      <c r="AJ204" s="120" t="s">
        <v>5189</v>
      </c>
      <c r="AK204" s="381">
        <f t="shared" si="12"/>
        <v>0</v>
      </c>
      <c r="AL204" s="293">
        <f t="shared" si="9"/>
        <v>0</v>
      </c>
      <c r="AM204" s="283" t="str">
        <f>IF(AL204=0,"",
IF(SUM($AL$169:AL204)=1,AN204,
IF($AL$290&gt;SUM($AL$169:AL204),_xlfn.CONCAT(", ",AN204),
IF($AL$290=SUM($AL$169:AL204),_xlfn.CONCAT(" y ",AN204)))))</f>
        <v/>
      </c>
      <c r="AN204" s="33" t="s">
        <v>5189</v>
      </c>
      <c r="AO204" s="582"/>
      <c r="AP204" s="582"/>
      <c r="AQ204" s="582"/>
      <c r="AR204" s="582"/>
      <c r="AS204" s="582"/>
      <c r="AT204" s="582"/>
      <c r="AU204" s="582"/>
      <c r="AV204" s="582"/>
      <c r="AW204" s="582"/>
      <c r="AX204" s="588"/>
      <c r="AY204" s="588"/>
      <c r="AZ204" s="588"/>
      <c r="BA204" s="588"/>
      <c r="BB204" s="588"/>
      <c r="BC204" s="588"/>
      <c r="BD204" s="588"/>
      <c r="BE204" s="588"/>
      <c r="BF204" s="588"/>
    </row>
    <row r="205" spans="1:58" ht="15" customHeight="1">
      <c r="A205" s="22"/>
      <c r="B205" s="12"/>
      <c r="C205" s="35" t="s">
        <v>5190</v>
      </c>
      <c r="D205" s="855" t="str">
        <f>IF(CNGE_2026_M1_Secc1_Sub1!$D76="","",CNGE_2026_M1_Secc1_Sub1!$D76)</f>
        <v/>
      </c>
      <c r="E205" s="723"/>
      <c r="F205" s="723"/>
      <c r="G205" s="723"/>
      <c r="H205" s="723"/>
      <c r="I205" s="723"/>
      <c r="J205" s="723"/>
      <c r="K205" s="723"/>
      <c r="L205" s="724"/>
      <c r="M205" s="857"/>
      <c r="N205" s="809"/>
      <c r="O205" s="857"/>
      <c r="P205" s="809"/>
      <c r="Q205" s="857"/>
      <c r="R205" s="809"/>
      <c r="S205" s="857"/>
      <c r="T205" s="809"/>
      <c r="U205" s="857"/>
      <c r="V205" s="809"/>
      <c r="W205" s="857"/>
      <c r="X205" s="809"/>
      <c r="Y205" s="857"/>
      <c r="Z205" s="809"/>
      <c r="AA205" s="857"/>
      <c r="AB205" s="809"/>
      <c r="AC205" s="857"/>
      <c r="AD205" s="809"/>
      <c r="AG205" s="290">
        <f t="shared" si="10"/>
        <v>0</v>
      </c>
      <c r="AH205" s="293">
        <f t="shared" si="8"/>
        <v>0</v>
      </c>
      <c r="AI205" s="283" t="str">
        <f>IF(AH205=0,"",
IF(SUM($AH205:AH205)=1,AJ205,
IF($AH$290&gt;SUM($AH205:AH205),_xlfn.CONCAT(", ",AJ205),
IF($AH$290=SUM($AH205:AH205),_xlfn.CONCAT(" y ",AJ205)))))</f>
        <v/>
      </c>
      <c r="AJ205" s="120" t="s">
        <v>5191</v>
      </c>
      <c r="AK205" s="381">
        <f t="shared" si="12"/>
        <v>0</v>
      </c>
      <c r="AL205" s="293">
        <f t="shared" si="9"/>
        <v>0</v>
      </c>
      <c r="AM205" s="283" t="str">
        <f>IF(AL205=0,"",
IF(SUM($AL$169:AL205)=1,AN205,
IF($AL$290&gt;SUM($AL$169:AL205),_xlfn.CONCAT(", ",AN205),
IF($AL$290=SUM($AL$169:AL205),_xlfn.CONCAT(" y ",AN205)))))</f>
        <v/>
      </c>
      <c r="AN205" s="33" t="s">
        <v>5191</v>
      </c>
      <c r="AO205" s="582"/>
      <c r="AP205" s="582"/>
      <c r="AQ205" s="582"/>
      <c r="AR205" s="582"/>
      <c r="AS205" s="582"/>
      <c r="AT205" s="582"/>
      <c r="AU205" s="582"/>
      <c r="AV205" s="582"/>
      <c r="AW205" s="582"/>
      <c r="AX205" s="588"/>
      <c r="AY205" s="588"/>
      <c r="AZ205" s="588"/>
      <c r="BA205" s="588"/>
      <c r="BB205" s="588"/>
      <c r="BC205" s="588"/>
      <c r="BD205" s="588"/>
      <c r="BE205" s="588"/>
      <c r="BF205" s="588"/>
    </row>
    <row r="206" spans="1:58" ht="15" customHeight="1">
      <c r="A206" s="22"/>
      <c r="B206" s="12"/>
      <c r="C206" s="35" t="s">
        <v>5192</v>
      </c>
      <c r="D206" s="855" t="str">
        <f>IF(CNGE_2026_M1_Secc1_Sub1!$D77="","",CNGE_2026_M1_Secc1_Sub1!$D77)</f>
        <v/>
      </c>
      <c r="E206" s="723"/>
      <c r="F206" s="723"/>
      <c r="G206" s="723"/>
      <c r="H206" s="723"/>
      <c r="I206" s="723"/>
      <c r="J206" s="723"/>
      <c r="K206" s="723"/>
      <c r="L206" s="724"/>
      <c r="M206" s="857"/>
      <c r="N206" s="809"/>
      <c r="O206" s="857"/>
      <c r="P206" s="809"/>
      <c r="Q206" s="857"/>
      <c r="R206" s="809"/>
      <c r="S206" s="857"/>
      <c r="T206" s="809"/>
      <c r="U206" s="857"/>
      <c r="V206" s="809"/>
      <c r="W206" s="857"/>
      <c r="X206" s="809"/>
      <c r="Y206" s="857"/>
      <c r="Z206" s="809"/>
      <c r="AA206" s="857"/>
      <c r="AB206" s="809"/>
      <c r="AC206" s="857"/>
      <c r="AD206" s="809"/>
      <c r="AG206" s="290">
        <f t="shared" si="10"/>
        <v>0</v>
      </c>
      <c r="AH206" s="293">
        <f t="shared" si="8"/>
        <v>0</v>
      </c>
      <c r="AI206" s="283" t="str">
        <f>IF(AH206=0,"",
IF(SUM($AH206:AH206)=1,AJ206,
IF($AH$290&gt;SUM($AH206:AH206),_xlfn.CONCAT(", ",AJ206),
IF($AH$290=SUM($AH206:AH206),_xlfn.CONCAT(" y ",AJ206)))))</f>
        <v/>
      </c>
      <c r="AJ206" s="120" t="s">
        <v>5193</v>
      </c>
      <c r="AK206" s="381">
        <f t="shared" si="12"/>
        <v>0</v>
      </c>
      <c r="AL206" s="293">
        <f t="shared" si="9"/>
        <v>0</v>
      </c>
      <c r="AM206" s="283" t="str">
        <f>IF(AL206=0,"",
IF(SUM($AL$169:AL206)=1,AN206,
IF($AL$290&gt;SUM($AL$169:AL206),_xlfn.CONCAT(", ",AN206),
IF($AL$290=SUM($AL$169:AL206),_xlfn.CONCAT(" y ",AN206)))))</f>
        <v/>
      </c>
      <c r="AN206" s="33" t="s">
        <v>5193</v>
      </c>
      <c r="AO206" s="582"/>
      <c r="AP206" s="582"/>
      <c r="AQ206" s="582"/>
      <c r="AR206" s="582"/>
      <c r="AS206" s="582"/>
      <c r="AT206" s="582"/>
      <c r="AU206" s="582"/>
      <c r="AV206" s="582"/>
      <c r="AW206" s="582"/>
      <c r="AX206" s="588"/>
      <c r="AY206" s="588"/>
      <c r="AZ206" s="588"/>
      <c r="BA206" s="588"/>
      <c r="BB206" s="588"/>
      <c r="BC206" s="588"/>
      <c r="BD206" s="588"/>
      <c r="BE206" s="588"/>
      <c r="BF206" s="588"/>
    </row>
    <row r="207" spans="1:58" ht="15" customHeight="1">
      <c r="A207" s="22"/>
      <c r="B207" s="12"/>
      <c r="C207" s="36" t="s">
        <v>5194</v>
      </c>
      <c r="D207" s="855" t="str">
        <f>IF(CNGE_2026_M1_Secc1_Sub1!$D78="","",CNGE_2026_M1_Secc1_Sub1!$D78)</f>
        <v/>
      </c>
      <c r="E207" s="723"/>
      <c r="F207" s="723"/>
      <c r="G207" s="723"/>
      <c r="H207" s="723"/>
      <c r="I207" s="723"/>
      <c r="J207" s="723"/>
      <c r="K207" s="723"/>
      <c r="L207" s="724"/>
      <c r="M207" s="857"/>
      <c r="N207" s="809"/>
      <c r="O207" s="857"/>
      <c r="P207" s="809"/>
      <c r="Q207" s="857"/>
      <c r="R207" s="809"/>
      <c r="S207" s="857"/>
      <c r="T207" s="809"/>
      <c r="U207" s="857"/>
      <c r="V207" s="809"/>
      <c r="W207" s="857"/>
      <c r="X207" s="809"/>
      <c r="Y207" s="857"/>
      <c r="Z207" s="809"/>
      <c r="AA207" s="857"/>
      <c r="AB207" s="809"/>
      <c r="AC207" s="857"/>
      <c r="AD207" s="809"/>
      <c r="AG207" s="290">
        <f t="shared" si="10"/>
        <v>0</v>
      </c>
      <c r="AH207" s="293">
        <f t="shared" si="8"/>
        <v>0</v>
      </c>
      <c r="AI207" s="283" t="str">
        <f>IF(AH207=0,"",
IF(SUM($AH207:AH207)=1,AJ207,
IF($AH$290&gt;SUM($AH207:AH207),_xlfn.CONCAT(", ",AJ207),
IF($AH$290=SUM($AH207:AH207),_xlfn.CONCAT(" y ",AJ207)))))</f>
        <v/>
      </c>
      <c r="AJ207" s="120" t="s">
        <v>5195</v>
      </c>
      <c r="AK207" s="381">
        <f t="shared" si="12"/>
        <v>0</v>
      </c>
      <c r="AL207" s="293">
        <f t="shared" si="9"/>
        <v>0</v>
      </c>
      <c r="AM207" s="283" t="str">
        <f>IF(AL207=0,"",
IF(SUM($AL$169:AL207)=1,AN207,
IF($AL$290&gt;SUM($AL$169:AL207),_xlfn.CONCAT(", ",AN207),
IF($AL$290=SUM($AL$169:AL207),_xlfn.CONCAT(" y ",AN207)))))</f>
        <v/>
      </c>
      <c r="AN207" s="33" t="s">
        <v>5195</v>
      </c>
      <c r="AO207" s="582"/>
      <c r="AP207" s="582"/>
      <c r="AQ207" s="582"/>
      <c r="AR207" s="582"/>
      <c r="AS207" s="582"/>
      <c r="AT207" s="582"/>
      <c r="AU207" s="582"/>
      <c r="AV207" s="582"/>
      <c r="AW207" s="582"/>
      <c r="AX207" s="588"/>
      <c r="AY207" s="588"/>
      <c r="AZ207" s="588"/>
      <c r="BA207" s="588"/>
      <c r="BB207" s="588"/>
      <c r="BC207" s="588"/>
      <c r="BD207" s="588"/>
      <c r="BE207" s="588"/>
      <c r="BF207" s="588"/>
    </row>
    <row r="208" spans="1:58" ht="15" customHeight="1">
      <c r="A208" s="22"/>
      <c r="B208" s="12"/>
      <c r="C208" s="99" t="s">
        <v>5196</v>
      </c>
      <c r="D208" s="855" t="str">
        <f>IF(CNGE_2026_M1_Secc1_Sub1!$D79="","",CNGE_2026_M1_Secc1_Sub1!$D79)</f>
        <v/>
      </c>
      <c r="E208" s="723"/>
      <c r="F208" s="723"/>
      <c r="G208" s="723"/>
      <c r="H208" s="723"/>
      <c r="I208" s="723"/>
      <c r="J208" s="723"/>
      <c r="K208" s="723"/>
      <c r="L208" s="724"/>
      <c r="M208" s="857"/>
      <c r="N208" s="809"/>
      <c r="O208" s="857"/>
      <c r="P208" s="809"/>
      <c r="Q208" s="857"/>
      <c r="R208" s="809"/>
      <c r="S208" s="857"/>
      <c r="T208" s="809"/>
      <c r="U208" s="857"/>
      <c r="V208" s="809"/>
      <c r="W208" s="857"/>
      <c r="X208" s="809"/>
      <c r="Y208" s="857"/>
      <c r="Z208" s="809"/>
      <c r="AA208" s="857"/>
      <c r="AB208" s="809"/>
      <c r="AC208" s="857"/>
      <c r="AD208" s="809"/>
      <c r="AG208" s="290">
        <f t="shared" si="10"/>
        <v>0</v>
      </c>
      <c r="AH208" s="293">
        <f t="shared" si="8"/>
        <v>0</v>
      </c>
      <c r="AI208" s="283" t="str">
        <f>IF(AH208=0,"",
IF(SUM($AH208:AH208)=1,AJ208,
IF($AH$290&gt;SUM($AH208:AH208),_xlfn.CONCAT(", ",AJ208),
IF($AH$290=SUM($AH208:AH208),_xlfn.CONCAT(" y ",AJ208)))))</f>
        <v/>
      </c>
      <c r="AJ208" s="120" t="s">
        <v>5197</v>
      </c>
      <c r="AK208" s="381">
        <f t="shared" si="12"/>
        <v>0</v>
      </c>
      <c r="AL208" s="293">
        <f t="shared" si="9"/>
        <v>0</v>
      </c>
      <c r="AM208" s="283" t="str">
        <f>IF(AL208=0,"",
IF(SUM($AL$169:AL208)=1,AN208,
IF($AL$290&gt;SUM($AL$169:AL208),_xlfn.CONCAT(", ",AN208),
IF($AL$290=SUM($AL$169:AL208),_xlfn.CONCAT(" y ",AN208)))))</f>
        <v/>
      </c>
      <c r="AN208" s="33" t="s">
        <v>5197</v>
      </c>
      <c r="AO208" s="582"/>
      <c r="AP208" s="582"/>
      <c r="AQ208" s="582"/>
      <c r="AR208" s="582"/>
      <c r="AS208" s="582"/>
      <c r="AT208" s="582"/>
      <c r="AU208" s="582"/>
      <c r="AV208" s="582"/>
      <c r="AW208" s="582"/>
      <c r="AX208" s="588"/>
      <c r="AY208" s="588"/>
      <c r="AZ208" s="588"/>
      <c r="BA208" s="588"/>
      <c r="BB208" s="588"/>
      <c r="BC208" s="588"/>
      <c r="BD208" s="588"/>
      <c r="BE208" s="588"/>
      <c r="BF208" s="588"/>
    </row>
    <row r="209" spans="1:58" ht="15" customHeight="1">
      <c r="A209" s="22"/>
      <c r="B209" s="12"/>
      <c r="C209" s="99" t="s">
        <v>5198</v>
      </c>
      <c r="D209" s="855" t="str">
        <f>IF(CNGE_2026_M1_Secc1_Sub1!$D80="","",CNGE_2026_M1_Secc1_Sub1!$D80)</f>
        <v/>
      </c>
      <c r="E209" s="723"/>
      <c r="F209" s="723"/>
      <c r="G209" s="723"/>
      <c r="H209" s="723"/>
      <c r="I209" s="723"/>
      <c r="J209" s="723"/>
      <c r="K209" s="723"/>
      <c r="L209" s="724"/>
      <c r="M209" s="857"/>
      <c r="N209" s="809"/>
      <c r="O209" s="857"/>
      <c r="P209" s="809"/>
      <c r="Q209" s="857"/>
      <c r="R209" s="809"/>
      <c r="S209" s="857"/>
      <c r="T209" s="809"/>
      <c r="U209" s="857"/>
      <c r="V209" s="809"/>
      <c r="W209" s="857"/>
      <c r="X209" s="809"/>
      <c r="Y209" s="857"/>
      <c r="Z209" s="809"/>
      <c r="AA209" s="857"/>
      <c r="AB209" s="809"/>
      <c r="AC209" s="857"/>
      <c r="AD209" s="809"/>
      <c r="AG209" s="290">
        <f t="shared" si="10"/>
        <v>0</v>
      </c>
      <c r="AH209" s="293">
        <f t="shared" si="8"/>
        <v>0</v>
      </c>
      <c r="AI209" s="283" t="str">
        <f>IF(AH209=0,"",
IF(SUM($AH209:AH209)=1,AJ209,
IF($AH$290&gt;SUM($AH209:AH209),_xlfn.CONCAT(", ",AJ209),
IF($AH$290=SUM($AH209:AH209),_xlfn.CONCAT(" y ",AJ209)))))</f>
        <v/>
      </c>
      <c r="AJ209" s="120" t="s">
        <v>5199</v>
      </c>
      <c r="AK209" s="381">
        <f t="shared" si="12"/>
        <v>0</v>
      </c>
      <c r="AL209" s="293">
        <f t="shared" si="9"/>
        <v>0</v>
      </c>
      <c r="AM209" s="283" t="str">
        <f>IF(AL209=0,"",
IF(SUM($AL$169:AL209)=1,AN209,
IF($AL$290&gt;SUM($AL$169:AL209),_xlfn.CONCAT(", ",AN209),
IF($AL$290=SUM($AL$169:AL209),_xlfn.CONCAT(" y ",AN209)))))</f>
        <v/>
      </c>
      <c r="AN209" s="33" t="s">
        <v>5199</v>
      </c>
      <c r="AO209" s="582"/>
      <c r="AP209" s="582"/>
      <c r="AQ209" s="582"/>
      <c r="AR209" s="582"/>
      <c r="AS209" s="582"/>
      <c r="AT209" s="582"/>
      <c r="AU209" s="582"/>
      <c r="AV209" s="582"/>
      <c r="AW209" s="582"/>
      <c r="AX209" s="588"/>
      <c r="AY209" s="588"/>
      <c r="AZ209" s="588"/>
      <c r="BA209" s="588"/>
      <c r="BB209" s="588"/>
      <c r="BC209" s="588"/>
      <c r="BD209" s="588"/>
      <c r="BE209" s="588"/>
      <c r="BF209" s="588"/>
    </row>
    <row r="210" spans="1:58" ht="15" customHeight="1">
      <c r="A210" s="22"/>
      <c r="B210" s="12"/>
      <c r="C210" s="34" t="s">
        <v>5200</v>
      </c>
      <c r="D210" s="855" t="str">
        <f>IF(CNGE_2026_M1_Secc1_Sub1!$D81="","",CNGE_2026_M1_Secc1_Sub1!$D81)</f>
        <v/>
      </c>
      <c r="E210" s="723"/>
      <c r="F210" s="723"/>
      <c r="G210" s="723"/>
      <c r="H210" s="723"/>
      <c r="I210" s="723"/>
      <c r="J210" s="723"/>
      <c r="K210" s="723"/>
      <c r="L210" s="724"/>
      <c r="M210" s="857"/>
      <c r="N210" s="809"/>
      <c r="O210" s="857"/>
      <c r="P210" s="809"/>
      <c r="Q210" s="857"/>
      <c r="R210" s="809"/>
      <c r="S210" s="857"/>
      <c r="T210" s="809"/>
      <c r="U210" s="857"/>
      <c r="V210" s="809"/>
      <c r="W210" s="857"/>
      <c r="X210" s="809"/>
      <c r="Y210" s="857"/>
      <c r="Z210" s="809"/>
      <c r="AA210" s="857"/>
      <c r="AB210" s="809"/>
      <c r="AC210" s="857"/>
      <c r="AD210" s="809"/>
      <c r="AG210" s="290">
        <f t="shared" si="10"/>
        <v>0</v>
      </c>
      <c r="AH210" s="293">
        <f t="shared" si="8"/>
        <v>0</v>
      </c>
      <c r="AI210" s="283" t="str">
        <f>IF(AH210=0,"",
IF(SUM($AH210:AH210)=1,AJ210,
IF($AH$290&gt;SUM($AH210:AH210),_xlfn.CONCAT(", ",AJ210),
IF($AH$290=SUM($AH210:AH210),_xlfn.CONCAT(" y ",AJ210)))))</f>
        <v/>
      </c>
      <c r="AJ210" s="120" t="s">
        <v>5201</v>
      </c>
      <c r="AK210" s="381">
        <f t="shared" si="12"/>
        <v>0</v>
      </c>
      <c r="AL210" s="293">
        <f t="shared" si="9"/>
        <v>0</v>
      </c>
      <c r="AM210" s="283" t="str">
        <f>IF(AL210=0,"",
IF(SUM($AL$169:AL210)=1,AN210,
IF($AL$290&gt;SUM($AL$169:AL210),_xlfn.CONCAT(", ",AN210),
IF($AL$290=SUM($AL$169:AL210),_xlfn.CONCAT(" y ",AN210)))))</f>
        <v/>
      </c>
      <c r="AN210" s="33" t="s">
        <v>5201</v>
      </c>
      <c r="AO210" s="582"/>
      <c r="AP210" s="582"/>
      <c r="AQ210" s="582"/>
      <c r="AR210" s="582"/>
      <c r="AS210" s="582"/>
      <c r="AT210" s="582"/>
      <c r="AU210" s="582"/>
      <c r="AV210" s="582"/>
      <c r="AW210" s="582"/>
      <c r="AX210" s="588"/>
      <c r="AY210" s="588"/>
      <c r="AZ210" s="588"/>
      <c r="BA210" s="588"/>
      <c r="BB210" s="588"/>
      <c r="BC210" s="588"/>
      <c r="BD210" s="588"/>
      <c r="BE210" s="588"/>
      <c r="BF210" s="588"/>
    </row>
    <row r="211" spans="1:58" ht="15" customHeight="1">
      <c r="A211" s="22"/>
      <c r="B211" s="12"/>
      <c r="C211" s="35" t="s">
        <v>5202</v>
      </c>
      <c r="D211" s="855" t="str">
        <f>IF(CNGE_2026_M1_Secc1_Sub1!$D82="","",CNGE_2026_M1_Secc1_Sub1!$D82)</f>
        <v/>
      </c>
      <c r="E211" s="723"/>
      <c r="F211" s="723"/>
      <c r="G211" s="723"/>
      <c r="H211" s="723"/>
      <c r="I211" s="723"/>
      <c r="J211" s="723"/>
      <c r="K211" s="723"/>
      <c r="L211" s="724"/>
      <c r="M211" s="857"/>
      <c r="N211" s="809"/>
      <c r="O211" s="857"/>
      <c r="P211" s="809"/>
      <c r="Q211" s="857"/>
      <c r="R211" s="809"/>
      <c r="S211" s="857"/>
      <c r="T211" s="809"/>
      <c r="U211" s="857"/>
      <c r="V211" s="809"/>
      <c r="W211" s="857"/>
      <c r="X211" s="809"/>
      <c r="Y211" s="857"/>
      <c r="Z211" s="809"/>
      <c r="AA211" s="857"/>
      <c r="AB211" s="809"/>
      <c r="AC211" s="857"/>
      <c r="AD211" s="809"/>
      <c r="AG211" s="290">
        <f t="shared" si="10"/>
        <v>0</v>
      </c>
      <c r="AH211" s="293">
        <f t="shared" si="8"/>
        <v>0</v>
      </c>
      <c r="AI211" s="283" t="str">
        <f>IF(AH211=0,"",
IF(SUM($AH211:AH211)=1,AJ211,
IF($AH$290&gt;SUM($AH211:AH211),_xlfn.CONCAT(", ",AJ211),
IF($AH$290=SUM($AH211:AH211),_xlfn.CONCAT(" y ",AJ211)))))</f>
        <v/>
      </c>
      <c r="AJ211" s="120" t="s">
        <v>5203</v>
      </c>
      <c r="AK211" s="381">
        <f t="shared" si="12"/>
        <v>0</v>
      </c>
      <c r="AL211" s="293">
        <f t="shared" si="9"/>
        <v>0</v>
      </c>
      <c r="AM211" s="283" t="str">
        <f>IF(AL211=0,"",
IF(SUM($AL$169:AL211)=1,AN211,
IF($AL$290&gt;SUM($AL$169:AL211),_xlfn.CONCAT(", ",AN211),
IF($AL$290=SUM($AL$169:AL211),_xlfn.CONCAT(" y ",AN211)))))</f>
        <v/>
      </c>
      <c r="AN211" s="33" t="s">
        <v>5203</v>
      </c>
      <c r="AO211" s="582"/>
      <c r="AP211" s="582"/>
      <c r="AQ211" s="582"/>
      <c r="AR211" s="582"/>
      <c r="AS211" s="582"/>
      <c r="AT211" s="582"/>
      <c r="AU211" s="582"/>
      <c r="AV211" s="582"/>
      <c r="AW211" s="582"/>
      <c r="AX211" s="588"/>
      <c r="AY211" s="588"/>
      <c r="AZ211" s="588"/>
      <c r="BA211" s="588"/>
      <c r="BB211" s="588"/>
      <c r="BC211" s="588"/>
      <c r="BD211" s="588"/>
      <c r="BE211" s="588"/>
      <c r="BF211" s="588"/>
    </row>
    <row r="212" spans="1:58" ht="15" customHeight="1">
      <c r="A212" s="22"/>
      <c r="B212" s="12"/>
      <c r="C212" s="35" t="s">
        <v>5204</v>
      </c>
      <c r="D212" s="855" t="str">
        <f>IF(CNGE_2026_M1_Secc1_Sub1!$D83="","",CNGE_2026_M1_Secc1_Sub1!$D83)</f>
        <v/>
      </c>
      <c r="E212" s="723"/>
      <c r="F212" s="723"/>
      <c r="G212" s="723"/>
      <c r="H212" s="723"/>
      <c r="I212" s="723"/>
      <c r="J212" s="723"/>
      <c r="K212" s="723"/>
      <c r="L212" s="724"/>
      <c r="M212" s="857"/>
      <c r="N212" s="809"/>
      <c r="O212" s="857"/>
      <c r="P212" s="809"/>
      <c r="Q212" s="857"/>
      <c r="R212" s="809"/>
      <c r="S212" s="857"/>
      <c r="T212" s="809"/>
      <c r="U212" s="857"/>
      <c r="V212" s="809"/>
      <c r="W212" s="857"/>
      <c r="X212" s="809"/>
      <c r="Y212" s="857"/>
      <c r="Z212" s="809"/>
      <c r="AA212" s="857"/>
      <c r="AB212" s="809"/>
      <c r="AC212" s="857"/>
      <c r="AD212" s="809"/>
      <c r="AG212" s="290">
        <f t="shared" si="10"/>
        <v>0</v>
      </c>
      <c r="AH212" s="293">
        <f t="shared" si="8"/>
        <v>0</v>
      </c>
      <c r="AI212" s="283" t="str">
        <f>IF(AH212=0,"",
IF(SUM($AH212:AH212)=1,AJ212,
IF($AH$290&gt;SUM($AH212:AH212),_xlfn.CONCAT(", ",AJ212),
IF($AH$290=SUM($AH212:AH212),_xlfn.CONCAT(" y ",AJ212)))))</f>
        <v/>
      </c>
      <c r="AJ212" s="120" t="s">
        <v>5205</v>
      </c>
      <c r="AK212" s="381">
        <f t="shared" si="12"/>
        <v>0</v>
      </c>
      <c r="AL212" s="293">
        <f t="shared" si="9"/>
        <v>0</v>
      </c>
      <c r="AM212" s="283" t="str">
        <f>IF(AL212=0,"",
IF(SUM($AL$169:AL212)=1,AN212,
IF($AL$290&gt;SUM($AL$169:AL212),_xlfn.CONCAT(", ",AN212),
IF($AL$290=SUM($AL$169:AL212),_xlfn.CONCAT(" y ",AN212)))))</f>
        <v/>
      </c>
      <c r="AN212" s="33" t="s">
        <v>5205</v>
      </c>
      <c r="AO212" s="582"/>
      <c r="AP212" s="582"/>
      <c r="AQ212" s="582"/>
      <c r="AR212" s="582"/>
      <c r="AS212" s="582"/>
      <c r="AT212" s="582"/>
      <c r="AU212" s="582"/>
      <c r="AV212" s="582"/>
      <c r="AW212" s="582"/>
      <c r="AX212" s="588"/>
      <c r="AY212" s="588"/>
      <c r="AZ212" s="588"/>
      <c r="BA212" s="588"/>
      <c r="BB212" s="588"/>
      <c r="BC212" s="588"/>
      <c r="BD212" s="588"/>
      <c r="BE212" s="588"/>
      <c r="BF212" s="588"/>
    </row>
    <row r="213" spans="1:58" ht="15" customHeight="1">
      <c r="A213" s="22"/>
      <c r="B213" s="12"/>
      <c r="C213" s="35" t="s">
        <v>5206</v>
      </c>
      <c r="D213" s="855" t="str">
        <f>IF(CNGE_2026_M1_Secc1_Sub1!$D84="","",CNGE_2026_M1_Secc1_Sub1!$D84)</f>
        <v/>
      </c>
      <c r="E213" s="723"/>
      <c r="F213" s="723"/>
      <c r="G213" s="723"/>
      <c r="H213" s="723"/>
      <c r="I213" s="723"/>
      <c r="J213" s="723"/>
      <c r="K213" s="723"/>
      <c r="L213" s="724"/>
      <c r="M213" s="857"/>
      <c r="N213" s="809"/>
      <c r="O213" s="857"/>
      <c r="P213" s="809"/>
      <c r="Q213" s="857"/>
      <c r="R213" s="809"/>
      <c r="S213" s="857"/>
      <c r="T213" s="809"/>
      <c r="U213" s="857"/>
      <c r="V213" s="809"/>
      <c r="W213" s="857"/>
      <c r="X213" s="809"/>
      <c r="Y213" s="857"/>
      <c r="Z213" s="809"/>
      <c r="AA213" s="857"/>
      <c r="AB213" s="809"/>
      <c r="AC213" s="857"/>
      <c r="AD213" s="809"/>
      <c r="AG213" s="290">
        <f t="shared" si="10"/>
        <v>0</v>
      </c>
      <c r="AH213" s="293">
        <f t="shared" si="8"/>
        <v>0</v>
      </c>
      <c r="AI213" s="283" t="str">
        <f>IF(AH213=0,"",
IF(SUM($AH213:AH213)=1,AJ213,
IF($AH$290&gt;SUM($AH213:AH213),_xlfn.CONCAT(", ",AJ213),
IF($AH$290=SUM($AH213:AH213),_xlfn.CONCAT(" y ",AJ213)))))</f>
        <v/>
      </c>
      <c r="AJ213" s="120" t="s">
        <v>5207</v>
      </c>
      <c r="AK213" s="381">
        <f t="shared" si="12"/>
        <v>0</v>
      </c>
      <c r="AL213" s="293">
        <f t="shared" si="9"/>
        <v>0</v>
      </c>
      <c r="AM213" s="283" t="str">
        <f>IF(AL213=0,"",
IF(SUM($AL$169:AL213)=1,AN213,
IF($AL$290&gt;SUM($AL$169:AL213),_xlfn.CONCAT(", ",AN213),
IF($AL$290=SUM($AL$169:AL213),_xlfn.CONCAT(" y ",AN213)))))</f>
        <v/>
      </c>
      <c r="AN213" s="33" t="s">
        <v>5207</v>
      </c>
      <c r="AO213" s="582"/>
      <c r="AP213" s="582"/>
      <c r="AQ213" s="582"/>
      <c r="AR213" s="582"/>
      <c r="AS213" s="582"/>
      <c r="AT213" s="582"/>
      <c r="AU213" s="582"/>
      <c r="AV213" s="582"/>
      <c r="AW213" s="582"/>
      <c r="AX213" s="588"/>
      <c r="AY213" s="588"/>
      <c r="AZ213" s="588"/>
      <c r="BA213" s="588"/>
      <c r="BB213" s="588"/>
      <c r="BC213" s="588"/>
      <c r="BD213" s="588"/>
      <c r="BE213" s="588"/>
      <c r="BF213" s="588"/>
    </row>
    <row r="214" spans="1:58" ht="15" customHeight="1">
      <c r="A214" s="22"/>
      <c r="B214" s="12"/>
      <c r="C214" s="35" t="s">
        <v>5208</v>
      </c>
      <c r="D214" s="855" t="str">
        <f>IF(CNGE_2026_M1_Secc1_Sub1!$D85="","",CNGE_2026_M1_Secc1_Sub1!$D85)</f>
        <v/>
      </c>
      <c r="E214" s="723"/>
      <c r="F214" s="723"/>
      <c r="G214" s="723"/>
      <c r="H214" s="723"/>
      <c r="I214" s="723"/>
      <c r="J214" s="723"/>
      <c r="K214" s="723"/>
      <c r="L214" s="724"/>
      <c r="M214" s="857"/>
      <c r="N214" s="809"/>
      <c r="O214" s="857"/>
      <c r="P214" s="809"/>
      <c r="Q214" s="857"/>
      <c r="R214" s="809"/>
      <c r="S214" s="857"/>
      <c r="T214" s="809"/>
      <c r="U214" s="857"/>
      <c r="V214" s="809"/>
      <c r="W214" s="857"/>
      <c r="X214" s="809"/>
      <c r="Y214" s="857"/>
      <c r="Z214" s="809"/>
      <c r="AA214" s="857"/>
      <c r="AB214" s="809"/>
      <c r="AC214" s="857"/>
      <c r="AD214" s="809"/>
      <c r="AG214" s="290">
        <f t="shared" si="10"/>
        <v>0</v>
      </c>
      <c r="AH214" s="293">
        <f t="shared" si="8"/>
        <v>0</v>
      </c>
      <c r="AI214" s="283" t="str">
        <f>IF(AH214=0,"",
IF(SUM($AH214:AH214)=1,AJ214,
IF($AH$290&gt;SUM($AH214:AH214),_xlfn.CONCAT(", ",AJ214),
IF($AH$290=SUM($AH214:AH214),_xlfn.CONCAT(" y ",AJ214)))))</f>
        <v/>
      </c>
      <c r="AJ214" s="120" t="s">
        <v>5209</v>
      </c>
      <c r="AK214" s="381">
        <f t="shared" si="12"/>
        <v>0</v>
      </c>
      <c r="AL214" s="293">
        <f t="shared" si="9"/>
        <v>0</v>
      </c>
      <c r="AM214" s="283" t="str">
        <f>IF(AL214=0,"",
IF(SUM($AL$169:AL214)=1,AN214,
IF($AL$290&gt;SUM($AL$169:AL214),_xlfn.CONCAT(", ",AN214),
IF($AL$290=SUM($AL$169:AL214),_xlfn.CONCAT(" y ",AN214)))))</f>
        <v/>
      </c>
      <c r="AN214" s="33" t="s">
        <v>5209</v>
      </c>
      <c r="AO214" s="582"/>
      <c r="AP214" s="582"/>
      <c r="AQ214" s="582"/>
      <c r="AR214" s="582"/>
      <c r="AS214" s="582"/>
      <c r="AT214" s="582"/>
      <c r="AU214" s="582"/>
      <c r="AV214" s="582"/>
      <c r="AW214" s="582"/>
      <c r="AX214" s="588"/>
      <c r="AY214" s="588"/>
      <c r="AZ214" s="588"/>
      <c r="BA214" s="588"/>
      <c r="BB214" s="588"/>
      <c r="BC214" s="588"/>
      <c r="BD214" s="588"/>
      <c r="BE214" s="588"/>
      <c r="BF214" s="588"/>
    </row>
    <row r="215" spans="1:58" ht="15" customHeight="1">
      <c r="A215" s="22"/>
      <c r="B215" s="12"/>
      <c r="C215" s="35" t="s">
        <v>5210</v>
      </c>
      <c r="D215" s="855" t="str">
        <f>IF(CNGE_2026_M1_Secc1_Sub1!$D86="","",CNGE_2026_M1_Secc1_Sub1!$D86)</f>
        <v/>
      </c>
      <c r="E215" s="723"/>
      <c r="F215" s="723"/>
      <c r="G215" s="723"/>
      <c r="H215" s="723"/>
      <c r="I215" s="723"/>
      <c r="J215" s="723"/>
      <c r="K215" s="723"/>
      <c r="L215" s="724"/>
      <c r="M215" s="857"/>
      <c r="N215" s="809"/>
      <c r="O215" s="857"/>
      <c r="P215" s="809"/>
      <c r="Q215" s="857"/>
      <c r="R215" s="809"/>
      <c r="S215" s="857"/>
      <c r="T215" s="809"/>
      <c r="U215" s="857"/>
      <c r="V215" s="809"/>
      <c r="W215" s="857"/>
      <c r="X215" s="809"/>
      <c r="Y215" s="857"/>
      <c r="Z215" s="809"/>
      <c r="AA215" s="857"/>
      <c r="AB215" s="809"/>
      <c r="AC215" s="857"/>
      <c r="AD215" s="809"/>
      <c r="AG215" s="290">
        <f t="shared" si="10"/>
        <v>0</v>
      </c>
      <c r="AH215" s="293">
        <f t="shared" si="8"/>
        <v>0</v>
      </c>
      <c r="AI215" s="283" t="str">
        <f>IF(AH215=0,"",
IF(SUM($AH215:AH215)=1,AJ215,
IF($AH$290&gt;SUM($AH215:AH215),_xlfn.CONCAT(", ",AJ215),
IF($AH$290=SUM($AH215:AH215),_xlfn.CONCAT(" y ",AJ215)))))</f>
        <v/>
      </c>
      <c r="AJ215" s="120" t="s">
        <v>5211</v>
      </c>
      <c r="AK215" s="381">
        <f t="shared" si="12"/>
        <v>0</v>
      </c>
      <c r="AL215" s="293">
        <f t="shared" si="9"/>
        <v>0</v>
      </c>
      <c r="AM215" s="283" t="str">
        <f>IF(AL215=0,"",
IF(SUM($AL$169:AL215)=1,AN215,
IF($AL$290&gt;SUM($AL$169:AL215),_xlfn.CONCAT(", ",AN215),
IF($AL$290=SUM($AL$169:AL215),_xlfn.CONCAT(" y ",AN215)))))</f>
        <v/>
      </c>
      <c r="AN215" s="33" t="s">
        <v>5211</v>
      </c>
      <c r="AO215" s="582"/>
      <c r="AP215" s="582"/>
      <c r="AQ215" s="582"/>
      <c r="AR215" s="582"/>
      <c r="AS215" s="582"/>
      <c r="AT215" s="582"/>
      <c r="AU215" s="582"/>
      <c r="AV215" s="582"/>
      <c r="AW215" s="582"/>
      <c r="AX215" s="588"/>
      <c r="AY215" s="588"/>
      <c r="AZ215" s="588"/>
      <c r="BA215" s="588"/>
      <c r="BB215" s="588"/>
      <c r="BC215" s="588"/>
      <c r="BD215" s="588"/>
      <c r="BE215" s="588"/>
      <c r="BF215" s="588"/>
    </row>
    <row r="216" spans="1:58" ht="15" customHeight="1">
      <c r="A216" s="22"/>
      <c r="B216" s="12"/>
      <c r="C216" s="35" t="s">
        <v>5212</v>
      </c>
      <c r="D216" s="855" t="str">
        <f>IF(CNGE_2026_M1_Secc1_Sub1!$D87="","",CNGE_2026_M1_Secc1_Sub1!$D87)</f>
        <v/>
      </c>
      <c r="E216" s="723"/>
      <c r="F216" s="723"/>
      <c r="G216" s="723"/>
      <c r="H216" s="723"/>
      <c r="I216" s="723"/>
      <c r="J216" s="723"/>
      <c r="K216" s="723"/>
      <c r="L216" s="724"/>
      <c r="M216" s="857"/>
      <c r="N216" s="809"/>
      <c r="O216" s="857"/>
      <c r="P216" s="809"/>
      <c r="Q216" s="857"/>
      <c r="R216" s="809"/>
      <c r="S216" s="857"/>
      <c r="T216" s="809"/>
      <c r="U216" s="857"/>
      <c r="V216" s="809"/>
      <c r="W216" s="857"/>
      <c r="X216" s="809"/>
      <c r="Y216" s="857"/>
      <c r="Z216" s="809"/>
      <c r="AA216" s="857"/>
      <c r="AB216" s="809"/>
      <c r="AC216" s="857"/>
      <c r="AD216" s="809"/>
      <c r="AG216" s="290">
        <f t="shared" si="10"/>
        <v>0</v>
      </c>
      <c r="AH216" s="293">
        <f t="shared" si="8"/>
        <v>0</v>
      </c>
      <c r="AI216" s="283" t="str">
        <f>IF(AH216=0,"",
IF(SUM($AH216:AH216)=1,AJ216,
IF($AH$290&gt;SUM($AH216:AH216),_xlfn.CONCAT(", ",AJ216),
IF($AH$290=SUM($AH216:AH216),_xlfn.CONCAT(" y ",AJ216)))))</f>
        <v/>
      </c>
      <c r="AJ216" s="120" t="s">
        <v>5213</v>
      </c>
      <c r="AK216" s="381">
        <f t="shared" si="12"/>
        <v>0</v>
      </c>
      <c r="AL216" s="293">
        <f t="shared" si="9"/>
        <v>0</v>
      </c>
      <c r="AM216" s="283" t="str">
        <f>IF(AL216=0,"",
IF(SUM($AL$169:AL216)=1,AN216,
IF($AL$290&gt;SUM($AL$169:AL216),_xlfn.CONCAT(", ",AN216),
IF($AL$290=SUM($AL$169:AL216),_xlfn.CONCAT(" y ",AN216)))))</f>
        <v/>
      </c>
      <c r="AN216" s="33" t="s">
        <v>5213</v>
      </c>
      <c r="AO216" s="582"/>
      <c r="AP216" s="582"/>
      <c r="AQ216" s="582"/>
      <c r="AR216" s="582"/>
      <c r="AS216" s="582"/>
      <c r="AT216" s="582"/>
      <c r="AU216" s="582"/>
      <c r="AV216" s="582"/>
      <c r="AW216" s="582"/>
      <c r="AX216" s="588"/>
      <c r="AY216" s="588"/>
      <c r="AZ216" s="588"/>
      <c r="BA216" s="588"/>
      <c r="BB216" s="588"/>
      <c r="BC216" s="588"/>
      <c r="BD216" s="588"/>
      <c r="BE216" s="588"/>
      <c r="BF216" s="588"/>
    </row>
    <row r="217" spans="1:58" ht="15" customHeight="1">
      <c r="A217" s="22"/>
      <c r="B217" s="12"/>
      <c r="C217" s="35" t="s">
        <v>5214</v>
      </c>
      <c r="D217" s="855" t="str">
        <f>IF(CNGE_2026_M1_Secc1_Sub1!$D88="","",CNGE_2026_M1_Secc1_Sub1!$D88)</f>
        <v/>
      </c>
      <c r="E217" s="723"/>
      <c r="F217" s="723"/>
      <c r="G217" s="723"/>
      <c r="H217" s="723"/>
      <c r="I217" s="723"/>
      <c r="J217" s="723"/>
      <c r="K217" s="723"/>
      <c r="L217" s="724"/>
      <c r="M217" s="857"/>
      <c r="N217" s="809"/>
      <c r="O217" s="857"/>
      <c r="P217" s="809"/>
      <c r="Q217" s="857"/>
      <c r="R217" s="809"/>
      <c r="S217" s="857"/>
      <c r="T217" s="809"/>
      <c r="U217" s="857"/>
      <c r="V217" s="809"/>
      <c r="W217" s="857"/>
      <c r="X217" s="809"/>
      <c r="Y217" s="857"/>
      <c r="Z217" s="809"/>
      <c r="AA217" s="857"/>
      <c r="AB217" s="809"/>
      <c r="AC217" s="857"/>
      <c r="AD217" s="809"/>
      <c r="AG217" s="290">
        <f t="shared" si="10"/>
        <v>0</v>
      </c>
      <c r="AH217" s="293">
        <f t="shared" si="8"/>
        <v>0</v>
      </c>
      <c r="AI217" s="283" t="str">
        <f>IF(AH217=0,"",
IF(SUM($AH217:AH217)=1,AJ217,
IF($AH$290&gt;SUM($AH217:AH217),_xlfn.CONCAT(", ",AJ217),
IF($AH$290=SUM($AH217:AH217),_xlfn.CONCAT(" y ",AJ217)))))</f>
        <v/>
      </c>
      <c r="AJ217" s="120" t="s">
        <v>5215</v>
      </c>
      <c r="AK217" s="381">
        <f t="shared" si="12"/>
        <v>0</v>
      </c>
      <c r="AL217" s="293">
        <f t="shared" si="9"/>
        <v>0</v>
      </c>
      <c r="AM217" s="283" t="str">
        <f>IF(AL217=0,"",
IF(SUM($AL$169:AL217)=1,AN217,
IF($AL$290&gt;SUM($AL$169:AL217),_xlfn.CONCAT(", ",AN217),
IF($AL$290=SUM($AL$169:AL217),_xlfn.CONCAT(" y ",AN217)))))</f>
        <v/>
      </c>
      <c r="AN217" s="33" t="s">
        <v>5215</v>
      </c>
      <c r="AO217" s="582"/>
      <c r="AP217" s="582"/>
      <c r="AQ217" s="582"/>
      <c r="AR217" s="582"/>
      <c r="AS217" s="582"/>
      <c r="AT217" s="582"/>
      <c r="AU217" s="582"/>
      <c r="AV217" s="582"/>
      <c r="AW217" s="582"/>
      <c r="AX217" s="588"/>
      <c r="AY217" s="588"/>
      <c r="AZ217" s="588"/>
      <c r="BA217" s="588"/>
      <c r="BB217" s="588"/>
      <c r="BC217" s="588"/>
      <c r="BD217" s="588"/>
      <c r="BE217" s="588"/>
      <c r="BF217" s="588"/>
    </row>
    <row r="218" spans="1:58" ht="15" customHeight="1">
      <c r="A218" s="22"/>
      <c r="B218" s="12"/>
      <c r="C218" s="35" t="s">
        <v>5216</v>
      </c>
      <c r="D218" s="855" t="str">
        <f>IF(CNGE_2026_M1_Secc1_Sub1!$D89="","",CNGE_2026_M1_Secc1_Sub1!$D89)</f>
        <v/>
      </c>
      <c r="E218" s="723"/>
      <c r="F218" s="723"/>
      <c r="G218" s="723"/>
      <c r="H218" s="723"/>
      <c r="I218" s="723"/>
      <c r="J218" s="723"/>
      <c r="K218" s="723"/>
      <c r="L218" s="724"/>
      <c r="M218" s="857"/>
      <c r="N218" s="809"/>
      <c r="O218" s="857"/>
      <c r="P218" s="809"/>
      <c r="Q218" s="857"/>
      <c r="R218" s="809"/>
      <c r="S218" s="857"/>
      <c r="T218" s="809"/>
      <c r="U218" s="857"/>
      <c r="V218" s="809"/>
      <c r="W218" s="857"/>
      <c r="X218" s="809"/>
      <c r="Y218" s="857"/>
      <c r="Z218" s="809"/>
      <c r="AA218" s="857"/>
      <c r="AB218" s="809"/>
      <c r="AC218" s="857"/>
      <c r="AD218" s="809"/>
      <c r="AG218" s="290">
        <f t="shared" si="10"/>
        <v>0</v>
      </c>
      <c r="AH218" s="293">
        <f t="shared" si="8"/>
        <v>0</v>
      </c>
      <c r="AI218" s="283" t="str">
        <f>IF(AH218=0,"",
IF(SUM($AH218:AH218)=1,AJ218,
IF($AH$290&gt;SUM($AH218:AH218),_xlfn.CONCAT(", ",AJ218),
IF($AH$290=SUM($AH218:AH218),_xlfn.CONCAT(" y ",AJ218)))))</f>
        <v/>
      </c>
      <c r="AJ218" s="120" t="s">
        <v>5217</v>
      </c>
      <c r="AK218" s="381">
        <f t="shared" si="12"/>
        <v>0</v>
      </c>
      <c r="AL218" s="293">
        <f t="shared" si="9"/>
        <v>0</v>
      </c>
      <c r="AM218" s="283" t="str">
        <f>IF(AL218=0,"",
IF(SUM($AL$169:AL218)=1,AN218,
IF($AL$290&gt;SUM($AL$169:AL218),_xlfn.CONCAT(", ",AN218),
IF($AL$290=SUM($AL$169:AL218),_xlfn.CONCAT(" y ",AN218)))))</f>
        <v/>
      </c>
      <c r="AN218" s="33" t="s">
        <v>5217</v>
      </c>
      <c r="AO218" s="582"/>
      <c r="AP218" s="582"/>
      <c r="AQ218" s="582"/>
      <c r="AR218" s="582"/>
      <c r="AS218" s="582"/>
      <c r="AT218" s="582"/>
      <c r="AU218" s="582"/>
      <c r="AV218" s="582"/>
      <c r="AW218" s="582"/>
      <c r="AX218" s="588"/>
      <c r="AY218" s="588"/>
      <c r="AZ218" s="588"/>
      <c r="BA218" s="588"/>
      <c r="BB218" s="588"/>
      <c r="BC218" s="588"/>
      <c r="BD218" s="588"/>
      <c r="BE218" s="588"/>
      <c r="BF218" s="588"/>
    </row>
    <row r="219" spans="1:58" ht="15" customHeight="1">
      <c r="A219" s="22"/>
      <c r="B219" s="12"/>
      <c r="C219" s="35" t="s">
        <v>5218</v>
      </c>
      <c r="D219" s="855" t="str">
        <f>IF(CNGE_2026_M1_Secc1_Sub1!$D90="","",CNGE_2026_M1_Secc1_Sub1!$D90)</f>
        <v/>
      </c>
      <c r="E219" s="723"/>
      <c r="F219" s="723"/>
      <c r="G219" s="723"/>
      <c r="H219" s="723"/>
      <c r="I219" s="723"/>
      <c r="J219" s="723"/>
      <c r="K219" s="723"/>
      <c r="L219" s="724"/>
      <c r="M219" s="857"/>
      <c r="N219" s="809"/>
      <c r="O219" s="857"/>
      <c r="P219" s="809"/>
      <c r="Q219" s="857"/>
      <c r="R219" s="809"/>
      <c r="S219" s="857"/>
      <c r="T219" s="809"/>
      <c r="U219" s="857"/>
      <c r="V219" s="809"/>
      <c r="W219" s="857"/>
      <c r="X219" s="809"/>
      <c r="Y219" s="857"/>
      <c r="Z219" s="809"/>
      <c r="AA219" s="857"/>
      <c r="AB219" s="809"/>
      <c r="AC219" s="857"/>
      <c r="AD219" s="809"/>
      <c r="AG219" s="290">
        <f t="shared" si="10"/>
        <v>0</v>
      </c>
      <c r="AH219" s="293">
        <f t="shared" si="8"/>
        <v>0</v>
      </c>
      <c r="AI219" s="283" t="str">
        <f>IF(AH219=0,"",
IF(SUM($AH219:AH219)=1,AJ219,
IF($AH$290&gt;SUM($AH219:AH219),_xlfn.CONCAT(", ",AJ219),
IF($AH$290=SUM($AH219:AH219),_xlfn.CONCAT(" y ",AJ219)))))</f>
        <v/>
      </c>
      <c r="AJ219" s="120" t="s">
        <v>5219</v>
      </c>
      <c r="AK219" s="381">
        <f t="shared" si="12"/>
        <v>0</v>
      </c>
      <c r="AL219" s="293">
        <f t="shared" si="9"/>
        <v>0</v>
      </c>
      <c r="AM219" s="283" t="str">
        <f>IF(AL219=0,"",
IF(SUM($AL$169:AL219)=1,AN219,
IF($AL$290&gt;SUM($AL$169:AL219),_xlfn.CONCAT(", ",AN219),
IF($AL$290=SUM($AL$169:AL219),_xlfn.CONCAT(" y ",AN219)))))</f>
        <v/>
      </c>
      <c r="AN219" s="33" t="s">
        <v>5219</v>
      </c>
      <c r="AO219" s="582"/>
      <c r="AP219" s="582"/>
      <c r="AQ219" s="582"/>
      <c r="AR219" s="582"/>
      <c r="AS219" s="582"/>
      <c r="AT219" s="582"/>
      <c r="AU219" s="582"/>
      <c r="AV219" s="582"/>
      <c r="AW219" s="582"/>
      <c r="AX219" s="588"/>
      <c r="AY219" s="588"/>
      <c r="AZ219" s="588"/>
      <c r="BA219" s="588"/>
      <c r="BB219" s="588"/>
      <c r="BC219" s="588"/>
      <c r="BD219" s="588"/>
      <c r="BE219" s="588"/>
      <c r="BF219" s="588"/>
    </row>
    <row r="220" spans="1:58" ht="15" customHeight="1">
      <c r="A220" s="22"/>
      <c r="B220" s="12"/>
      <c r="C220" s="35" t="s">
        <v>5220</v>
      </c>
      <c r="D220" s="855" t="str">
        <f>IF(CNGE_2026_M1_Secc1_Sub1!$D91="","",CNGE_2026_M1_Secc1_Sub1!$D91)</f>
        <v/>
      </c>
      <c r="E220" s="723"/>
      <c r="F220" s="723"/>
      <c r="G220" s="723"/>
      <c r="H220" s="723"/>
      <c r="I220" s="723"/>
      <c r="J220" s="723"/>
      <c r="K220" s="723"/>
      <c r="L220" s="724"/>
      <c r="M220" s="857"/>
      <c r="N220" s="809"/>
      <c r="O220" s="857"/>
      <c r="P220" s="809"/>
      <c r="Q220" s="857"/>
      <c r="R220" s="809"/>
      <c r="S220" s="857"/>
      <c r="T220" s="809"/>
      <c r="U220" s="857"/>
      <c r="V220" s="809"/>
      <c r="W220" s="857"/>
      <c r="X220" s="809"/>
      <c r="Y220" s="857"/>
      <c r="Z220" s="809"/>
      <c r="AA220" s="857"/>
      <c r="AB220" s="809"/>
      <c r="AC220" s="857"/>
      <c r="AD220" s="809"/>
      <c r="AG220" s="290">
        <f t="shared" si="10"/>
        <v>0</v>
      </c>
      <c r="AH220" s="293">
        <f t="shared" si="8"/>
        <v>0</v>
      </c>
      <c r="AI220" s="283" t="str">
        <f>IF(AH220=0,"",
IF(SUM($AH220:AH220)=1,AJ220,
IF($AH$290&gt;SUM($AH220:AH220),_xlfn.CONCAT(", ",AJ220),
IF($AH$290=SUM($AH220:AH220),_xlfn.CONCAT(" y ",AJ220)))))</f>
        <v/>
      </c>
      <c r="AJ220" s="120" t="s">
        <v>5221</v>
      </c>
      <c r="AK220" s="381">
        <f t="shared" si="12"/>
        <v>0</v>
      </c>
      <c r="AL220" s="293">
        <f t="shared" si="9"/>
        <v>0</v>
      </c>
      <c r="AM220" s="283" t="str">
        <f>IF(AL220=0,"",
IF(SUM($AL$169:AL220)=1,AN220,
IF($AL$290&gt;SUM($AL$169:AL220),_xlfn.CONCAT(", ",AN220),
IF($AL$290=SUM($AL$169:AL220),_xlfn.CONCAT(" y ",AN220)))))</f>
        <v/>
      </c>
      <c r="AN220" s="33" t="s">
        <v>5221</v>
      </c>
      <c r="AO220" s="582"/>
      <c r="AP220" s="582"/>
      <c r="AQ220" s="582"/>
      <c r="AR220" s="582"/>
      <c r="AS220" s="582"/>
      <c r="AT220" s="582"/>
      <c r="AU220" s="582"/>
      <c r="AV220" s="582"/>
      <c r="AW220" s="582"/>
      <c r="AX220" s="588"/>
      <c r="AY220" s="588"/>
      <c r="AZ220" s="588"/>
      <c r="BA220" s="588"/>
      <c r="BB220" s="588"/>
      <c r="BC220" s="588"/>
      <c r="BD220" s="588"/>
      <c r="BE220" s="588"/>
      <c r="BF220" s="588"/>
    </row>
    <row r="221" spans="1:58" ht="15" customHeight="1">
      <c r="A221" s="22"/>
      <c r="B221" s="12"/>
      <c r="C221" s="35" t="s">
        <v>5222</v>
      </c>
      <c r="D221" s="855" t="str">
        <f>IF(CNGE_2026_M1_Secc1_Sub1!$D92="","",CNGE_2026_M1_Secc1_Sub1!$D92)</f>
        <v/>
      </c>
      <c r="E221" s="723"/>
      <c r="F221" s="723"/>
      <c r="G221" s="723"/>
      <c r="H221" s="723"/>
      <c r="I221" s="723"/>
      <c r="J221" s="723"/>
      <c r="K221" s="723"/>
      <c r="L221" s="724"/>
      <c r="M221" s="857"/>
      <c r="N221" s="809"/>
      <c r="O221" s="857"/>
      <c r="P221" s="809"/>
      <c r="Q221" s="857"/>
      <c r="R221" s="809"/>
      <c r="S221" s="857"/>
      <c r="T221" s="809"/>
      <c r="U221" s="857"/>
      <c r="V221" s="809"/>
      <c r="W221" s="857"/>
      <c r="X221" s="809"/>
      <c r="Y221" s="857"/>
      <c r="Z221" s="809"/>
      <c r="AA221" s="857"/>
      <c r="AB221" s="809"/>
      <c r="AC221" s="857"/>
      <c r="AD221" s="809"/>
      <c r="AG221" s="290">
        <f t="shared" si="10"/>
        <v>0</v>
      </c>
      <c r="AH221" s="293">
        <f t="shared" si="8"/>
        <v>0</v>
      </c>
      <c r="AI221" s="283" t="str">
        <f>IF(AH221=0,"",
IF(SUM($AH221:AH221)=1,AJ221,
IF($AH$290&gt;SUM($AH221:AH221),_xlfn.CONCAT(", ",AJ221),
IF($AH$290=SUM($AH221:AH221),_xlfn.CONCAT(" y ",AJ221)))))</f>
        <v/>
      </c>
      <c r="AJ221" s="120" t="s">
        <v>5223</v>
      </c>
      <c r="AK221" s="381">
        <f t="shared" si="12"/>
        <v>0</v>
      </c>
      <c r="AL221" s="293">
        <f t="shared" si="9"/>
        <v>0</v>
      </c>
      <c r="AM221" s="283" t="str">
        <f>IF(AL221=0,"",
IF(SUM($AL$169:AL221)=1,AN221,
IF($AL$290&gt;SUM($AL$169:AL221),_xlfn.CONCAT(", ",AN221),
IF($AL$290=SUM($AL$169:AL221),_xlfn.CONCAT(" y ",AN221)))))</f>
        <v/>
      </c>
      <c r="AN221" s="33" t="s">
        <v>5223</v>
      </c>
      <c r="AO221" s="582"/>
      <c r="AP221" s="582"/>
      <c r="AQ221" s="582"/>
      <c r="AR221" s="582"/>
      <c r="AS221" s="582"/>
      <c r="AT221" s="582"/>
      <c r="AU221" s="582"/>
      <c r="AV221" s="582"/>
      <c r="AW221" s="582"/>
      <c r="AX221" s="588"/>
      <c r="AY221" s="588"/>
      <c r="AZ221" s="588"/>
      <c r="BA221" s="588"/>
      <c r="BB221" s="588"/>
      <c r="BC221" s="588"/>
      <c r="BD221" s="588"/>
      <c r="BE221" s="588"/>
      <c r="BF221" s="588"/>
    </row>
    <row r="222" spans="1:58" ht="15" customHeight="1">
      <c r="A222" s="22"/>
      <c r="B222" s="12"/>
      <c r="C222" s="35" t="s">
        <v>5224</v>
      </c>
      <c r="D222" s="855" t="str">
        <f>IF(CNGE_2026_M1_Secc1_Sub1!$D93="","",CNGE_2026_M1_Secc1_Sub1!$D93)</f>
        <v/>
      </c>
      <c r="E222" s="723"/>
      <c r="F222" s="723"/>
      <c r="G222" s="723"/>
      <c r="H222" s="723"/>
      <c r="I222" s="723"/>
      <c r="J222" s="723"/>
      <c r="K222" s="723"/>
      <c r="L222" s="724"/>
      <c r="M222" s="857"/>
      <c r="N222" s="809"/>
      <c r="O222" s="857"/>
      <c r="P222" s="809"/>
      <c r="Q222" s="857"/>
      <c r="R222" s="809"/>
      <c r="S222" s="857"/>
      <c r="T222" s="809"/>
      <c r="U222" s="857"/>
      <c r="V222" s="809"/>
      <c r="W222" s="857"/>
      <c r="X222" s="809"/>
      <c r="Y222" s="857"/>
      <c r="Z222" s="809"/>
      <c r="AA222" s="857"/>
      <c r="AB222" s="809"/>
      <c r="AC222" s="857"/>
      <c r="AD222" s="809"/>
      <c r="AG222" s="290">
        <f t="shared" si="10"/>
        <v>0</v>
      </c>
      <c r="AH222" s="293">
        <f t="shared" si="8"/>
        <v>0</v>
      </c>
      <c r="AI222" s="283" t="str">
        <f>IF(AH222=0,"",
IF(SUM($AH222:AH222)=1,AJ222,
IF($AH$290&gt;SUM($AH222:AH222),_xlfn.CONCAT(", ",AJ222),
IF($AH$290=SUM($AH222:AH222),_xlfn.CONCAT(" y ",AJ222)))))</f>
        <v/>
      </c>
      <c r="AJ222" s="120" t="s">
        <v>5225</v>
      </c>
      <c r="AK222" s="381">
        <f t="shared" si="12"/>
        <v>0</v>
      </c>
      <c r="AL222" s="293">
        <f t="shared" si="9"/>
        <v>0</v>
      </c>
      <c r="AM222" s="283" t="str">
        <f>IF(AL222=0,"",
IF(SUM($AL$169:AL222)=1,AN222,
IF($AL$290&gt;SUM($AL$169:AL222),_xlfn.CONCAT(", ",AN222),
IF($AL$290=SUM($AL$169:AL222),_xlfn.CONCAT(" y ",AN222)))))</f>
        <v/>
      </c>
      <c r="AN222" s="33" t="s">
        <v>5225</v>
      </c>
      <c r="AO222" s="582"/>
      <c r="AP222" s="582"/>
      <c r="AQ222" s="582"/>
      <c r="AR222" s="582"/>
      <c r="AS222" s="582"/>
      <c r="AT222" s="582"/>
      <c r="AU222" s="582"/>
      <c r="AV222" s="582"/>
      <c r="AW222" s="582"/>
      <c r="AX222" s="588"/>
      <c r="AY222" s="588"/>
      <c r="AZ222" s="588"/>
      <c r="BA222" s="588"/>
      <c r="BB222" s="588"/>
      <c r="BC222" s="588"/>
      <c r="BD222" s="588"/>
      <c r="BE222" s="588"/>
      <c r="BF222" s="588"/>
    </row>
    <row r="223" spans="1:58" ht="15" customHeight="1">
      <c r="A223" s="22"/>
      <c r="B223" s="12"/>
      <c r="C223" s="35" t="s">
        <v>5226</v>
      </c>
      <c r="D223" s="855" t="str">
        <f>IF(CNGE_2026_M1_Secc1_Sub1!$D94="","",CNGE_2026_M1_Secc1_Sub1!$D94)</f>
        <v/>
      </c>
      <c r="E223" s="723"/>
      <c r="F223" s="723"/>
      <c r="G223" s="723"/>
      <c r="H223" s="723"/>
      <c r="I223" s="723"/>
      <c r="J223" s="723"/>
      <c r="K223" s="723"/>
      <c r="L223" s="724"/>
      <c r="M223" s="857"/>
      <c r="N223" s="809"/>
      <c r="O223" s="857"/>
      <c r="P223" s="809"/>
      <c r="Q223" s="857"/>
      <c r="R223" s="809"/>
      <c r="S223" s="857"/>
      <c r="T223" s="809"/>
      <c r="U223" s="857"/>
      <c r="V223" s="809"/>
      <c r="W223" s="857"/>
      <c r="X223" s="809"/>
      <c r="Y223" s="857"/>
      <c r="Z223" s="809"/>
      <c r="AA223" s="857"/>
      <c r="AB223" s="809"/>
      <c r="AC223" s="857"/>
      <c r="AD223" s="809"/>
      <c r="AG223" s="290">
        <f t="shared" si="10"/>
        <v>0</v>
      </c>
      <c r="AH223" s="293">
        <f t="shared" si="8"/>
        <v>0</v>
      </c>
      <c r="AI223" s="283" t="str">
        <f>IF(AH223=0,"",
IF(SUM($AH223:AH223)=1,AJ223,
IF($AH$290&gt;SUM($AH223:AH223),_xlfn.CONCAT(", ",AJ223),
IF($AH$290=SUM($AH223:AH223),_xlfn.CONCAT(" y ",AJ223)))))</f>
        <v/>
      </c>
      <c r="AJ223" s="120" t="s">
        <v>5227</v>
      </c>
      <c r="AK223" s="381">
        <f t="shared" si="12"/>
        <v>0</v>
      </c>
      <c r="AL223" s="293">
        <f t="shared" si="9"/>
        <v>0</v>
      </c>
      <c r="AM223" s="283" t="str">
        <f>IF(AL223=0,"",
IF(SUM($AL$169:AL223)=1,AN223,
IF($AL$290&gt;SUM($AL$169:AL223),_xlfn.CONCAT(", ",AN223),
IF($AL$290=SUM($AL$169:AL223),_xlfn.CONCAT(" y ",AN223)))))</f>
        <v/>
      </c>
      <c r="AN223" s="33" t="s">
        <v>5227</v>
      </c>
      <c r="AO223" s="582"/>
      <c r="AP223" s="582"/>
      <c r="AQ223" s="582"/>
      <c r="AR223" s="582"/>
      <c r="AS223" s="582"/>
      <c r="AT223" s="582"/>
      <c r="AU223" s="582"/>
      <c r="AV223" s="582"/>
      <c r="AW223" s="582"/>
      <c r="AX223" s="588"/>
      <c r="AY223" s="588"/>
      <c r="AZ223" s="588"/>
      <c r="BA223" s="588"/>
      <c r="BB223" s="588"/>
      <c r="BC223" s="588"/>
      <c r="BD223" s="588"/>
      <c r="BE223" s="588"/>
      <c r="BF223" s="588"/>
    </row>
    <row r="224" spans="1:58" ht="15" customHeight="1">
      <c r="A224" s="22"/>
      <c r="B224" s="12"/>
      <c r="C224" s="35" t="s">
        <v>5228</v>
      </c>
      <c r="D224" s="855" t="str">
        <f>IF(CNGE_2026_M1_Secc1_Sub1!$D95="","",CNGE_2026_M1_Secc1_Sub1!$D95)</f>
        <v/>
      </c>
      <c r="E224" s="723"/>
      <c r="F224" s="723"/>
      <c r="G224" s="723"/>
      <c r="H224" s="723"/>
      <c r="I224" s="723"/>
      <c r="J224" s="723"/>
      <c r="K224" s="723"/>
      <c r="L224" s="724"/>
      <c r="M224" s="857"/>
      <c r="N224" s="809"/>
      <c r="O224" s="857"/>
      <c r="P224" s="809"/>
      <c r="Q224" s="857"/>
      <c r="R224" s="809"/>
      <c r="S224" s="857"/>
      <c r="T224" s="809"/>
      <c r="U224" s="857"/>
      <c r="V224" s="809"/>
      <c r="W224" s="857"/>
      <c r="X224" s="809"/>
      <c r="Y224" s="857"/>
      <c r="Z224" s="809"/>
      <c r="AA224" s="857"/>
      <c r="AB224" s="809"/>
      <c r="AC224" s="857"/>
      <c r="AD224" s="809"/>
      <c r="AG224" s="290">
        <f t="shared" si="10"/>
        <v>0</v>
      </c>
      <c r="AH224" s="293">
        <f t="shared" si="8"/>
        <v>0</v>
      </c>
      <c r="AI224" s="283" t="str">
        <f>IF(AH224=0,"",
IF(SUM($AH224:AH224)=1,AJ224,
IF($AH$290&gt;SUM($AH224:AH224),_xlfn.CONCAT(", ",AJ224),
IF($AH$290=SUM($AH224:AH224),_xlfn.CONCAT(" y ",AJ224)))))</f>
        <v/>
      </c>
      <c r="AJ224" s="120" t="s">
        <v>5229</v>
      </c>
      <c r="AK224" s="381">
        <f t="shared" si="12"/>
        <v>0</v>
      </c>
      <c r="AL224" s="293">
        <f t="shared" si="9"/>
        <v>0</v>
      </c>
      <c r="AM224" s="283" t="str">
        <f>IF(AL224=0,"",
IF(SUM($AL$169:AL224)=1,AN224,
IF($AL$290&gt;SUM($AL$169:AL224),_xlfn.CONCAT(", ",AN224),
IF($AL$290=SUM($AL$169:AL224),_xlfn.CONCAT(" y ",AN224)))))</f>
        <v/>
      </c>
      <c r="AN224" s="33" t="s">
        <v>5229</v>
      </c>
      <c r="AO224" s="582"/>
      <c r="AP224" s="582"/>
      <c r="AQ224" s="582"/>
      <c r="AR224" s="582"/>
      <c r="AS224" s="582"/>
      <c r="AT224" s="582"/>
      <c r="AU224" s="582"/>
      <c r="AV224" s="582"/>
      <c r="AW224" s="582"/>
      <c r="AX224" s="588"/>
      <c r="AY224" s="588"/>
      <c r="AZ224" s="588"/>
      <c r="BA224" s="588"/>
      <c r="BB224" s="588"/>
      <c r="BC224" s="588"/>
      <c r="BD224" s="588"/>
      <c r="BE224" s="588"/>
      <c r="BF224" s="588"/>
    </row>
    <row r="225" spans="1:58" ht="15" customHeight="1">
      <c r="A225" s="22"/>
      <c r="B225" s="12"/>
      <c r="C225" s="35" t="s">
        <v>5230</v>
      </c>
      <c r="D225" s="855" t="str">
        <f>IF(CNGE_2026_M1_Secc1_Sub1!$D96="","",CNGE_2026_M1_Secc1_Sub1!$D96)</f>
        <v/>
      </c>
      <c r="E225" s="723"/>
      <c r="F225" s="723"/>
      <c r="G225" s="723"/>
      <c r="H225" s="723"/>
      <c r="I225" s="723"/>
      <c r="J225" s="723"/>
      <c r="K225" s="723"/>
      <c r="L225" s="724"/>
      <c r="M225" s="857"/>
      <c r="N225" s="809"/>
      <c r="O225" s="857"/>
      <c r="P225" s="809"/>
      <c r="Q225" s="857"/>
      <c r="R225" s="809"/>
      <c r="S225" s="857"/>
      <c r="T225" s="809"/>
      <c r="U225" s="857"/>
      <c r="V225" s="809"/>
      <c r="W225" s="857"/>
      <c r="X225" s="809"/>
      <c r="Y225" s="857"/>
      <c r="Z225" s="809"/>
      <c r="AA225" s="857"/>
      <c r="AB225" s="809"/>
      <c r="AC225" s="857"/>
      <c r="AD225" s="809"/>
      <c r="AG225" s="290">
        <f t="shared" si="10"/>
        <v>0</v>
      </c>
      <c r="AH225" s="293">
        <f t="shared" si="8"/>
        <v>0</v>
      </c>
      <c r="AI225" s="283" t="str">
        <f>IF(AH225=0,"",
IF(SUM($AH225:AH225)=1,AJ225,
IF($AH$290&gt;SUM($AH225:AH225),_xlfn.CONCAT(", ",AJ225),
IF($AH$290=SUM($AH225:AH225),_xlfn.CONCAT(" y ",AJ225)))))</f>
        <v/>
      </c>
      <c r="AJ225" s="120" t="s">
        <v>5231</v>
      </c>
      <c r="AK225" s="381">
        <f t="shared" si="12"/>
        <v>0</v>
      </c>
      <c r="AL225" s="293">
        <f t="shared" si="9"/>
        <v>0</v>
      </c>
      <c r="AM225" s="283" t="str">
        <f>IF(AL225=0,"",
IF(SUM($AL$169:AL225)=1,AN225,
IF($AL$290&gt;SUM($AL$169:AL225),_xlfn.CONCAT(", ",AN225),
IF($AL$290=SUM($AL$169:AL225),_xlfn.CONCAT(" y ",AN225)))))</f>
        <v/>
      </c>
      <c r="AN225" s="33" t="s">
        <v>5231</v>
      </c>
      <c r="AO225" s="582"/>
      <c r="AP225" s="582"/>
      <c r="AQ225" s="582"/>
      <c r="AR225" s="582"/>
      <c r="AS225" s="582"/>
      <c r="AT225" s="582"/>
      <c r="AU225" s="582"/>
      <c r="AV225" s="582"/>
      <c r="AW225" s="582"/>
      <c r="AX225" s="588"/>
      <c r="AY225" s="588"/>
      <c r="AZ225" s="588"/>
      <c r="BA225" s="588"/>
      <c r="BB225" s="588"/>
      <c r="BC225" s="588"/>
      <c r="BD225" s="588"/>
      <c r="BE225" s="588"/>
      <c r="BF225" s="588"/>
    </row>
    <row r="226" spans="1:58" ht="15" customHeight="1">
      <c r="A226" s="22"/>
      <c r="B226" s="12"/>
      <c r="C226" s="35" t="s">
        <v>5232</v>
      </c>
      <c r="D226" s="855" t="str">
        <f>IF(CNGE_2026_M1_Secc1_Sub1!$D97="","",CNGE_2026_M1_Secc1_Sub1!$D97)</f>
        <v/>
      </c>
      <c r="E226" s="723"/>
      <c r="F226" s="723"/>
      <c r="G226" s="723"/>
      <c r="H226" s="723"/>
      <c r="I226" s="723"/>
      <c r="J226" s="723"/>
      <c r="K226" s="723"/>
      <c r="L226" s="724"/>
      <c r="M226" s="857"/>
      <c r="N226" s="809"/>
      <c r="O226" s="857"/>
      <c r="P226" s="809"/>
      <c r="Q226" s="857"/>
      <c r="R226" s="809"/>
      <c r="S226" s="857"/>
      <c r="T226" s="809"/>
      <c r="U226" s="857"/>
      <c r="V226" s="809"/>
      <c r="W226" s="857"/>
      <c r="X226" s="809"/>
      <c r="Y226" s="857"/>
      <c r="Z226" s="809"/>
      <c r="AA226" s="857"/>
      <c r="AB226" s="809"/>
      <c r="AC226" s="857"/>
      <c r="AD226" s="809"/>
      <c r="AG226" s="290">
        <f t="shared" si="10"/>
        <v>0</v>
      </c>
      <c r="AH226" s="293">
        <f t="shared" si="8"/>
        <v>0</v>
      </c>
      <c r="AI226" s="283" t="str">
        <f>IF(AH226=0,"",
IF(SUM($AH226:AH226)=1,AJ226,
IF($AH$290&gt;SUM($AH226:AH226),_xlfn.CONCAT(", ",AJ226),
IF($AH$290=SUM($AH226:AH226),_xlfn.CONCAT(" y ",AJ226)))))</f>
        <v/>
      </c>
      <c r="AJ226" s="120" t="s">
        <v>5233</v>
      </c>
      <c r="AK226" s="381">
        <f t="shared" si="12"/>
        <v>0</v>
      </c>
      <c r="AL226" s="293">
        <f t="shared" si="9"/>
        <v>0</v>
      </c>
      <c r="AM226" s="283" t="str">
        <f>IF(AL226=0,"",
IF(SUM($AL$169:AL226)=1,AN226,
IF($AL$290&gt;SUM($AL$169:AL226),_xlfn.CONCAT(", ",AN226),
IF($AL$290=SUM($AL$169:AL226),_xlfn.CONCAT(" y ",AN226)))))</f>
        <v/>
      </c>
      <c r="AN226" s="33" t="s">
        <v>5233</v>
      </c>
      <c r="AO226" s="582"/>
      <c r="AP226" s="582"/>
      <c r="AQ226" s="582"/>
      <c r="AR226" s="582"/>
      <c r="AS226" s="582"/>
      <c r="AT226" s="582"/>
      <c r="AU226" s="582"/>
      <c r="AV226" s="582"/>
      <c r="AW226" s="582"/>
      <c r="AX226" s="588"/>
      <c r="AY226" s="588"/>
      <c r="AZ226" s="588"/>
      <c r="BA226" s="588"/>
      <c r="BB226" s="588"/>
      <c r="BC226" s="588"/>
      <c r="BD226" s="588"/>
      <c r="BE226" s="588"/>
      <c r="BF226" s="588"/>
    </row>
    <row r="227" spans="1:58" ht="15" customHeight="1">
      <c r="A227" s="22"/>
      <c r="B227" s="12"/>
      <c r="C227" s="35" t="s">
        <v>5234</v>
      </c>
      <c r="D227" s="855" t="str">
        <f>IF(CNGE_2026_M1_Secc1_Sub1!$D98="","",CNGE_2026_M1_Secc1_Sub1!$D98)</f>
        <v/>
      </c>
      <c r="E227" s="723"/>
      <c r="F227" s="723"/>
      <c r="G227" s="723"/>
      <c r="H227" s="723"/>
      <c r="I227" s="723"/>
      <c r="J227" s="723"/>
      <c r="K227" s="723"/>
      <c r="L227" s="724"/>
      <c r="M227" s="857"/>
      <c r="N227" s="809"/>
      <c r="O227" s="857"/>
      <c r="P227" s="809"/>
      <c r="Q227" s="857"/>
      <c r="R227" s="809"/>
      <c r="S227" s="857"/>
      <c r="T227" s="809"/>
      <c r="U227" s="857"/>
      <c r="V227" s="809"/>
      <c r="W227" s="857"/>
      <c r="X227" s="809"/>
      <c r="Y227" s="857"/>
      <c r="Z227" s="809"/>
      <c r="AA227" s="857"/>
      <c r="AB227" s="809"/>
      <c r="AC227" s="857"/>
      <c r="AD227" s="809"/>
      <c r="AG227" s="290">
        <f t="shared" si="10"/>
        <v>0</v>
      </c>
      <c r="AH227" s="293">
        <f t="shared" si="8"/>
        <v>0</v>
      </c>
      <c r="AI227" s="283" t="str">
        <f>IF(AH227=0,"",
IF(SUM($AH227:AH227)=1,AJ227,
IF($AH$290&gt;SUM($AH227:AH227),_xlfn.CONCAT(", ",AJ227),
IF($AH$290=SUM($AH227:AH227),_xlfn.CONCAT(" y ",AJ227)))))</f>
        <v/>
      </c>
      <c r="AJ227" s="120" t="s">
        <v>5235</v>
      </c>
      <c r="AK227" s="381">
        <f t="shared" si="12"/>
        <v>0</v>
      </c>
      <c r="AL227" s="293">
        <f t="shared" si="9"/>
        <v>0</v>
      </c>
      <c r="AM227" s="283" t="str">
        <f>IF(AL227=0,"",
IF(SUM($AL$169:AL227)=1,AN227,
IF($AL$290&gt;SUM($AL$169:AL227),_xlfn.CONCAT(", ",AN227),
IF($AL$290=SUM($AL$169:AL227),_xlfn.CONCAT(" y ",AN227)))))</f>
        <v/>
      </c>
      <c r="AN227" s="33" t="s">
        <v>5235</v>
      </c>
      <c r="AO227" s="582"/>
      <c r="AP227" s="582"/>
      <c r="AQ227" s="582"/>
      <c r="AR227" s="582"/>
      <c r="AS227" s="582"/>
      <c r="AT227" s="582"/>
      <c r="AU227" s="582"/>
      <c r="AV227" s="582"/>
      <c r="AW227" s="582"/>
      <c r="AX227" s="588"/>
      <c r="AY227" s="588"/>
      <c r="AZ227" s="588"/>
      <c r="BA227" s="588"/>
      <c r="BB227" s="588"/>
      <c r="BC227" s="588"/>
      <c r="BD227" s="588"/>
      <c r="BE227" s="588"/>
      <c r="BF227" s="588"/>
    </row>
    <row r="228" spans="1:58" ht="15" customHeight="1">
      <c r="A228" s="22"/>
      <c r="B228" s="12"/>
      <c r="C228" s="35" t="s">
        <v>5236</v>
      </c>
      <c r="D228" s="855" t="str">
        <f>IF(CNGE_2026_M1_Secc1_Sub1!$D99="","",CNGE_2026_M1_Secc1_Sub1!$D99)</f>
        <v/>
      </c>
      <c r="E228" s="723"/>
      <c r="F228" s="723"/>
      <c r="G228" s="723"/>
      <c r="H228" s="723"/>
      <c r="I228" s="723"/>
      <c r="J228" s="723"/>
      <c r="K228" s="723"/>
      <c r="L228" s="724"/>
      <c r="M228" s="857"/>
      <c r="N228" s="809"/>
      <c r="O228" s="857"/>
      <c r="P228" s="809"/>
      <c r="Q228" s="857"/>
      <c r="R228" s="809"/>
      <c r="S228" s="857"/>
      <c r="T228" s="809"/>
      <c r="U228" s="857"/>
      <c r="V228" s="809"/>
      <c r="W228" s="857"/>
      <c r="X228" s="809"/>
      <c r="Y228" s="857"/>
      <c r="Z228" s="809"/>
      <c r="AA228" s="857"/>
      <c r="AB228" s="809"/>
      <c r="AC228" s="857"/>
      <c r="AD228" s="809"/>
      <c r="AG228" s="290">
        <f t="shared" si="10"/>
        <v>0</v>
      </c>
      <c r="AH228" s="293">
        <f t="shared" si="8"/>
        <v>0</v>
      </c>
      <c r="AI228" s="283" t="str">
        <f>IF(AH228=0,"",
IF(SUM($AH228:AH228)=1,AJ228,
IF($AH$290&gt;SUM($AH228:AH228),_xlfn.CONCAT(", ",AJ228),
IF($AH$290=SUM($AH228:AH228),_xlfn.CONCAT(" y ",AJ228)))))</f>
        <v/>
      </c>
      <c r="AJ228" s="120" t="s">
        <v>5237</v>
      </c>
      <c r="AK228" s="381">
        <f t="shared" si="12"/>
        <v>0</v>
      </c>
      <c r="AL228" s="293">
        <f t="shared" si="9"/>
        <v>0</v>
      </c>
      <c r="AM228" s="283" t="str">
        <f>IF(AL228=0,"",
IF(SUM($AL$169:AL228)=1,AN228,
IF($AL$290&gt;SUM($AL$169:AL228),_xlfn.CONCAT(", ",AN228),
IF($AL$290=SUM($AL$169:AL228),_xlfn.CONCAT(" y ",AN228)))))</f>
        <v/>
      </c>
      <c r="AN228" s="33" t="s">
        <v>5237</v>
      </c>
      <c r="AO228" s="582"/>
      <c r="AP228" s="582"/>
      <c r="AQ228" s="582"/>
      <c r="AR228" s="582"/>
      <c r="AS228" s="582"/>
      <c r="AT228" s="582"/>
      <c r="AU228" s="582"/>
      <c r="AV228" s="582"/>
      <c r="AW228" s="582"/>
      <c r="AX228" s="588"/>
      <c r="AY228" s="588"/>
      <c r="AZ228" s="588"/>
      <c r="BA228" s="588"/>
      <c r="BB228" s="588"/>
      <c r="BC228" s="588"/>
      <c r="BD228" s="588"/>
      <c r="BE228" s="588"/>
      <c r="BF228" s="588"/>
    </row>
    <row r="229" spans="1:58" ht="15" customHeight="1">
      <c r="A229" s="22"/>
      <c r="B229" s="12"/>
      <c r="C229" s="35" t="s">
        <v>5238</v>
      </c>
      <c r="D229" s="855" t="str">
        <f>IF(CNGE_2026_M1_Secc1_Sub1!$D100="","",CNGE_2026_M1_Secc1_Sub1!$D100)</f>
        <v/>
      </c>
      <c r="E229" s="723"/>
      <c r="F229" s="723"/>
      <c r="G229" s="723"/>
      <c r="H229" s="723"/>
      <c r="I229" s="723"/>
      <c r="J229" s="723"/>
      <c r="K229" s="723"/>
      <c r="L229" s="724"/>
      <c r="M229" s="857"/>
      <c r="N229" s="809"/>
      <c r="O229" s="857"/>
      <c r="P229" s="809"/>
      <c r="Q229" s="857"/>
      <c r="R229" s="809"/>
      <c r="S229" s="857"/>
      <c r="T229" s="809"/>
      <c r="U229" s="857"/>
      <c r="V229" s="809"/>
      <c r="W229" s="857"/>
      <c r="X229" s="809"/>
      <c r="Y229" s="857"/>
      <c r="Z229" s="809"/>
      <c r="AA229" s="857"/>
      <c r="AB229" s="809"/>
      <c r="AC229" s="857"/>
      <c r="AD229" s="809"/>
      <c r="AG229" s="290">
        <f t="shared" si="10"/>
        <v>0</v>
      </c>
      <c r="AH229" s="293">
        <f t="shared" si="8"/>
        <v>0</v>
      </c>
      <c r="AI229" s="283" t="str">
        <f>IF(AH229=0,"",
IF(SUM($AH229:AH229)=1,AJ229,
IF($AH$290&gt;SUM($AH229:AH229),_xlfn.CONCAT(", ",AJ229),
IF($AH$290=SUM($AH229:AH229),_xlfn.CONCAT(" y ",AJ229)))))</f>
        <v/>
      </c>
      <c r="AJ229" s="120" t="s">
        <v>5239</v>
      </c>
      <c r="AK229" s="381">
        <f t="shared" si="12"/>
        <v>0</v>
      </c>
      <c r="AL229" s="293">
        <f t="shared" si="9"/>
        <v>0</v>
      </c>
      <c r="AM229" s="283" t="str">
        <f>IF(AL229=0,"",
IF(SUM($AL$169:AL229)=1,AN229,
IF($AL$290&gt;SUM($AL$169:AL229),_xlfn.CONCAT(", ",AN229),
IF($AL$290=SUM($AL$169:AL229),_xlfn.CONCAT(" y ",AN229)))))</f>
        <v/>
      </c>
      <c r="AN229" s="33" t="s">
        <v>5239</v>
      </c>
      <c r="AO229" s="582"/>
      <c r="AP229" s="582"/>
      <c r="AQ229" s="582"/>
      <c r="AR229" s="582"/>
      <c r="AS229" s="582"/>
      <c r="AT229" s="582"/>
      <c r="AU229" s="582"/>
      <c r="AV229" s="582"/>
      <c r="AW229" s="582"/>
      <c r="AX229" s="588"/>
      <c r="AY229" s="588"/>
      <c r="AZ229" s="588"/>
      <c r="BA229" s="588"/>
      <c r="BB229" s="588"/>
      <c r="BC229" s="588"/>
      <c r="BD229" s="588"/>
      <c r="BE229" s="588"/>
      <c r="BF229" s="588"/>
    </row>
    <row r="230" spans="1:58" ht="15" customHeight="1">
      <c r="A230" s="22"/>
      <c r="B230" s="12"/>
      <c r="C230" s="35" t="s">
        <v>5240</v>
      </c>
      <c r="D230" s="855" t="str">
        <f>IF(CNGE_2026_M1_Secc1_Sub1!$D101="","",CNGE_2026_M1_Secc1_Sub1!$D101)</f>
        <v/>
      </c>
      <c r="E230" s="723"/>
      <c r="F230" s="723"/>
      <c r="G230" s="723"/>
      <c r="H230" s="723"/>
      <c r="I230" s="723"/>
      <c r="J230" s="723"/>
      <c r="K230" s="723"/>
      <c r="L230" s="724"/>
      <c r="M230" s="857"/>
      <c r="N230" s="809"/>
      <c r="O230" s="857"/>
      <c r="P230" s="809"/>
      <c r="Q230" s="857"/>
      <c r="R230" s="809"/>
      <c r="S230" s="857"/>
      <c r="T230" s="809"/>
      <c r="U230" s="857"/>
      <c r="V230" s="809"/>
      <c r="W230" s="857"/>
      <c r="X230" s="809"/>
      <c r="Y230" s="857"/>
      <c r="Z230" s="809"/>
      <c r="AA230" s="857"/>
      <c r="AB230" s="809"/>
      <c r="AC230" s="857"/>
      <c r="AD230" s="809"/>
      <c r="AG230" s="290">
        <f t="shared" si="10"/>
        <v>0</v>
      </c>
      <c r="AH230" s="293">
        <f t="shared" si="8"/>
        <v>0</v>
      </c>
      <c r="AI230" s="283" t="str">
        <f>IF(AH230=0,"",
IF(SUM($AH230:AH230)=1,AJ230,
IF($AH$290&gt;SUM($AH230:AH230),_xlfn.CONCAT(", ",AJ230),
IF($AH$290=SUM($AH230:AH230),_xlfn.CONCAT(" y ",AJ230)))))</f>
        <v/>
      </c>
      <c r="AJ230" s="120" t="s">
        <v>5241</v>
      </c>
      <c r="AK230" s="381">
        <f t="shared" si="12"/>
        <v>0</v>
      </c>
      <c r="AL230" s="293">
        <f t="shared" si="9"/>
        <v>0</v>
      </c>
      <c r="AM230" s="283" t="str">
        <f>IF(AL230=0,"",
IF(SUM($AL$169:AL230)=1,AN230,
IF($AL$290&gt;SUM($AL$169:AL230),_xlfn.CONCAT(", ",AN230),
IF($AL$290=SUM($AL$169:AL230),_xlfn.CONCAT(" y ",AN230)))))</f>
        <v/>
      </c>
      <c r="AN230" s="33" t="s">
        <v>5241</v>
      </c>
      <c r="AO230" s="582"/>
      <c r="AP230" s="582"/>
      <c r="AQ230" s="582"/>
      <c r="AR230" s="582"/>
      <c r="AS230" s="582"/>
      <c r="AT230" s="582"/>
      <c r="AU230" s="582"/>
      <c r="AV230" s="582"/>
      <c r="AW230" s="582"/>
      <c r="AX230" s="588"/>
      <c r="AY230" s="588"/>
      <c r="AZ230" s="588"/>
      <c r="BA230" s="588"/>
      <c r="BB230" s="588"/>
      <c r="BC230" s="588"/>
      <c r="BD230" s="588"/>
      <c r="BE230" s="588"/>
      <c r="BF230" s="588"/>
    </row>
    <row r="231" spans="1:58" ht="15" customHeight="1">
      <c r="A231" s="22"/>
      <c r="B231" s="12"/>
      <c r="C231" s="35" t="s">
        <v>5242</v>
      </c>
      <c r="D231" s="855" t="str">
        <f>IF(CNGE_2026_M1_Secc1_Sub1!$D102="","",CNGE_2026_M1_Secc1_Sub1!$D102)</f>
        <v/>
      </c>
      <c r="E231" s="723"/>
      <c r="F231" s="723"/>
      <c r="G231" s="723"/>
      <c r="H231" s="723"/>
      <c r="I231" s="723"/>
      <c r="J231" s="723"/>
      <c r="K231" s="723"/>
      <c r="L231" s="724"/>
      <c r="M231" s="857"/>
      <c r="N231" s="809"/>
      <c r="O231" s="857"/>
      <c r="P231" s="809"/>
      <c r="Q231" s="857"/>
      <c r="R231" s="809"/>
      <c r="S231" s="857"/>
      <c r="T231" s="809"/>
      <c r="U231" s="857"/>
      <c r="V231" s="809"/>
      <c r="W231" s="857"/>
      <c r="X231" s="809"/>
      <c r="Y231" s="857"/>
      <c r="Z231" s="809"/>
      <c r="AA231" s="857"/>
      <c r="AB231" s="809"/>
      <c r="AC231" s="857"/>
      <c r="AD231" s="809"/>
      <c r="AG231" s="290">
        <f t="shared" si="10"/>
        <v>0</v>
      </c>
      <c r="AH231" s="293">
        <f t="shared" si="8"/>
        <v>0</v>
      </c>
      <c r="AI231" s="283" t="str">
        <f>IF(AH231=0,"",
IF(SUM($AH231:AH231)=1,AJ231,
IF($AH$290&gt;SUM($AH231:AH231),_xlfn.CONCAT(", ",AJ231),
IF($AH$290=SUM($AH231:AH231),_xlfn.CONCAT(" y ",AJ231)))))</f>
        <v/>
      </c>
      <c r="AJ231" s="120" t="s">
        <v>5243</v>
      </c>
      <c r="AK231" s="381">
        <f t="shared" si="12"/>
        <v>0</v>
      </c>
      <c r="AL231" s="293">
        <f t="shared" si="9"/>
        <v>0</v>
      </c>
      <c r="AM231" s="283" t="str">
        <f>IF(AL231=0,"",
IF(SUM($AL$169:AL231)=1,AN231,
IF($AL$290&gt;SUM($AL$169:AL231),_xlfn.CONCAT(", ",AN231),
IF($AL$290=SUM($AL$169:AL231),_xlfn.CONCAT(" y ",AN231)))))</f>
        <v/>
      </c>
      <c r="AN231" s="33" t="s">
        <v>5243</v>
      </c>
      <c r="AO231" s="582"/>
      <c r="AP231" s="582"/>
      <c r="AQ231" s="582"/>
      <c r="AR231" s="582"/>
      <c r="AS231" s="582"/>
      <c r="AT231" s="582"/>
      <c r="AU231" s="582"/>
      <c r="AV231" s="582"/>
      <c r="AW231" s="582"/>
      <c r="AX231" s="588"/>
      <c r="AY231" s="588"/>
      <c r="AZ231" s="588"/>
      <c r="BA231" s="588"/>
      <c r="BB231" s="588"/>
      <c r="BC231" s="588"/>
      <c r="BD231" s="588"/>
      <c r="BE231" s="588"/>
      <c r="BF231" s="588"/>
    </row>
    <row r="232" spans="1:58" ht="15" customHeight="1">
      <c r="A232" s="22"/>
      <c r="B232" s="12"/>
      <c r="C232" s="35" t="s">
        <v>5244</v>
      </c>
      <c r="D232" s="855" t="str">
        <f>IF(CNGE_2026_M1_Secc1_Sub1!$D103="","",CNGE_2026_M1_Secc1_Sub1!$D103)</f>
        <v/>
      </c>
      <c r="E232" s="723"/>
      <c r="F232" s="723"/>
      <c r="G232" s="723"/>
      <c r="H232" s="723"/>
      <c r="I232" s="723"/>
      <c r="J232" s="723"/>
      <c r="K232" s="723"/>
      <c r="L232" s="724"/>
      <c r="M232" s="857"/>
      <c r="N232" s="809"/>
      <c r="O232" s="857"/>
      <c r="P232" s="809"/>
      <c r="Q232" s="857"/>
      <c r="R232" s="809"/>
      <c r="S232" s="857"/>
      <c r="T232" s="809"/>
      <c r="U232" s="857"/>
      <c r="V232" s="809"/>
      <c r="W232" s="857"/>
      <c r="X232" s="809"/>
      <c r="Y232" s="857"/>
      <c r="Z232" s="809"/>
      <c r="AA232" s="857"/>
      <c r="AB232" s="809"/>
      <c r="AC232" s="857"/>
      <c r="AD232" s="809"/>
      <c r="AG232" s="290">
        <f t="shared" si="10"/>
        <v>0</v>
      </c>
      <c r="AH232" s="293">
        <f t="shared" si="8"/>
        <v>0</v>
      </c>
      <c r="AI232" s="283" t="str">
        <f>IF(AH232=0,"",
IF(SUM($AH232:AH232)=1,AJ232,
IF($AH$290&gt;SUM($AH232:AH232),_xlfn.CONCAT(", ",AJ232),
IF($AH$290=SUM($AH232:AH232),_xlfn.CONCAT(" y ",AJ232)))))</f>
        <v/>
      </c>
      <c r="AJ232" s="120" t="s">
        <v>5245</v>
      </c>
      <c r="AK232" s="381">
        <f t="shared" si="12"/>
        <v>0</v>
      </c>
      <c r="AL232" s="293">
        <f t="shared" si="9"/>
        <v>0</v>
      </c>
      <c r="AM232" s="283" t="str">
        <f>IF(AL232=0,"",
IF(SUM($AL$169:AL232)=1,AN232,
IF($AL$290&gt;SUM($AL$169:AL232),_xlfn.CONCAT(", ",AN232),
IF($AL$290=SUM($AL$169:AL232),_xlfn.CONCAT(" y ",AN232)))))</f>
        <v/>
      </c>
      <c r="AN232" s="33" t="s">
        <v>5245</v>
      </c>
      <c r="AO232" s="582"/>
      <c r="AP232" s="582"/>
      <c r="AQ232" s="582"/>
      <c r="AR232" s="582"/>
      <c r="AS232" s="582"/>
      <c r="AT232" s="582"/>
      <c r="AU232" s="582"/>
      <c r="AV232" s="582"/>
      <c r="AW232" s="582"/>
      <c r="AX232" s="588"/>
      <c r="AY232" s="588"/>
      <c r="AZ232" s="588"/>
      <c r="BA232" s="588"/>
      <c r="BB232" s="588"/>
      <c r="BC232" s="588"/>
      <c r="BD232" s="588"/>
      <c r="BE232" s="588"/>
      <c r="BF232" s="588"/>
    </row>
    <row r="233" spans="1:58" ht="15" customHeight="1">
      <c r="A233" s="22"/>
      <c r="B233" s="12"/>
      <c r="C233" s="35" t="s">
        <v>5246</v>
      </c>
      <c r="D233" s="855" t="str">
        <f>IF(CNGE_2026_M1_Secc1_Sub1!$D104="","",CNGE_2026_M1_Secc1_Sub1!$D104)</f>
        <v/>
      </c>
      <c r="E233" s="723"/>
      <c r="F233" s="723"/>
      <c r="G233" s="723"/>
      <c r="H233" s="723"/>
      <c r="I233" s="723"/>
      <c r="J233" s="723"/>
      <c r="K233" s="723"/>
      <c r="L233" s="724"/>
      <c r="M233" s="857"/>
      <c r="N233" s="809"/>
      <c r="O233" s="857"/>
      <c r="P233" s="809"/>
      <c r="Q233" s="857"/>
      <c r="R233" s="809"/>
      <c r="S233" s="857"/>
      <c r="T233" s="809"/>
      <c r="U233" s="857"/>
      <c r="V233" s="809"/>
      <c r="W233" s="857"/>
      <c r="X233" s="809"/>
      <c r="Y233" s="857"/>
      <c r="Z233" s="809"/>
      <c r="AA233" s="857"/>
      <c r="AB233" s="809"/>
      <c r="AC233" s="857"/>
      <c r="AD233" s="809"/>
      <c r="AG233" s="290">
        <f t="shared" si="10"/>
        <v>0</v>
      </c>
      <c r="AH233" s="293">
        <f t="shared" si="8"/>
        <v>0</v>
      </c>
      <c r="AI233" s="283" t="str">
        <f>IF(AH233=0,"",
IF(SUM($AH233:AH233)=1,AJ233,
IF($AH$290&gt;SUM($AH233:AH233),_xlfn.CONCAT(", ",AJ233),
IF($AH$290=SUM($AH233:AH233),_xlfn.CONCAT(" y ",AJ233)))))</f>
        <v/>
      </c>
      <c r="AJ233" s="120" t="s">
        <v>5247</v>
      </c>
      <c r="AK233" s="381">
        <f t="shared" si="12"/>
        <v>0</v>
      </c>
      <c r="AL233" s="293">
        <f t="shared" si="9"/>
        <v>0</v>
      </c>
      <c r="AM233" s="283" t="str">
        <f>IF(AL233=0,"",
IF(SUM($AL$169:AL233)=1,AN233,
IF($AL$290&gt;SUM($AL$169:AL233),_xlfn.CONCAT(", ",AN233),
IF($AL$290=SUM($AL$169:AL233),_xlfn.CONCAT(" y ",AN233)))))</f>
        <v/>
      </c>
      <c r="AN233" s="33" t="s">
        <v>5247</v>
      </c>
      <c r="AO233" s="582"/>
      <c r="AP233" s="582"/>
      <c r="AQ233" s="582"/>
      <c r="AR233" s="582"/>
      <c r="AS233" s="582"/>
      <c r="AT233" s="582"/>
      <c r="AU233" s="582"/>
      <c r="AV233" s="582"/>
      <c r="AW233" s="582"/>
      <c r="AX233" s="588"/>
      <c r="AY233" s="588"/>
      <c r="AZ233" s="588"/>
      <c r="BA233" s="588"/>
      <c r="BB233" s="588"/>
      <c r="BC233" s="588"/>
      <c r="BD233" s="588"/>
      <c r="BE233" s="588"/>
      <c r="BF233" s="588"/>
    </row>
    <row r="234" spans="1:58" ht="15" customHeight="1">
      <c r="A234" s="22"/>
      <c r="B234" s="12"/>
      <c r="C234" s="35" t="s">
        <v>5248</v>
      </c>
      <c r="D234" s="855" t="str">
        <f>IF(CNGE_2026_M1_Secc1_Sub1!$D105="","",CNGE_2026_M1_Secc1_Sub1!$D105)</f>
        <v/>
      </c>
      <c r="E234" s="723"/>
      <c r="F234" s="723"/>
      <c r="G234" s="723"/>
      <c r="H234" s="723"/>
      <c r="I234" s="723"/>
      <c r="J234" s="723"/>
      <c r="K234" s="723"/>
      <c r="L234" s="724"/>
      <c r="M234" s="857"/>
      <c r="N234" s="809"/>
      <c r="O234" s="857"/>
      <c r="P234" s="809"/>
      <c r="Q234" s="857"/>
      <c r="R234" s="809"/>
      <c r="S234" s="857"/>
      <c r="T234" s="809"/>
      <c r="U234" s="857"/>
      <c r="V234" s="809"/>
      <c r="W234" s="857"/>
      <c r="X234" s="809"/>
      <c r="Y234" s="857"/>
      <c r="Z234" s="809"/>
      <c r="AA234" s="857"/>
      <c r="AB234" s="809"/>
      <c r="AC234" s="857"/>
      <c r="AD234" s="809"/>
      <c r="AG234" s="290">
        <f t="shared" si="10"/>
        <v>0</v>
      </c>
      <c r="AH234" s="293">
        <f t="shared" ref="AH234:AH289" si="13">IF(AG234=0,0,1)</f>
        <v>0</v>
      </c>
      <c r="AI234" s="283" t="str">
        <f>IF(AH234=0,"",
IF(SUM($AH234:AH234)=1,AJ234,
IF($AH$290&gt;SUM($AH234:AH234),_xlfn.CONCAT(", ",AJ234),
IF($AH$290=SUM($AH234:AH234),_xlfn.CONCAT(" y ",AJ234)))))</f>
        <v/>
      </c>
      <c r="AJ234" s="120" t="s">
        <v>5249</v>
      </c>
      <c r="AK234" s="381">
        <f t="shared" ref="AK234:AK265" si="14">IF(COUNTA(M234:AD234)=0,0,IF(AND(COUNTIF(M234:AD234,"NS")&gt;0,Y98="NS"),0,IF(AND(COUNTIF(M234:AD234,"NA")&gt;0,Y98="NA"),0,IF(SUM(M234:AD234)=Y98,0,1))))</f>
        <v>0</v>
      </c>
      <c r="AL234" s="293">
        <f t="shared" ref="AL234:AL289" si="15">IF(AK234=0,0,1)</f>
        <v>0</v>
      </c>
      <c r="AM234" s="283" t="str">
        <f>IF(AL234=0,"",
IF(SUM($AL$169:AL234)=1,AN234,
IF($AL$290&gt;SUM($AL$169:AL234),_xlfn.CONCAT(", ",AN234),
IF($AL$290=SUM($AL$169:AL234),_xlfn.CONCAT(" y ",AN234)))))</f>
        <v/>
      </c>
      <c r="AN234" s="33" t="s">
        <v>5249</v>
      </c>
      <c r="AO234" s="582"/>
      <c r="AP234" s="582"/>
      <c r="AQ234" s="582"/>
      <c r="AR234" s="582"/>
      <c r="AS234" s="582"/>
      <c r="AT234" s="582"/>
      <c r="AU234" s="582"/>
      <c r="AV234" s="582"/>
      <c r="AW234" s="582"/>
      <c r="AX234" s="588"/>
      <c r="AY234" s="588"/>
      <c r="AZ234" s="588"/>
      <c r="BA234" s="588"/>
      <c r="BB234" s="588"/>
      <c r="BC234" s="588"/>
      <c r="BD234" s="588"/>
      <c r="BE234" s="588"/>
      <c r="BF234" s="588"/>
    </row>
    <row r="235" spans="1:58" ht="15" customHeight="1">
      <c r="A235" s="22"/>
      <c r="B235" s="12"/>
      <c r="C235" s="35" t="s">
        <v>5250</v>
      </c>
      <c r="D235" s="855" t="str">
        <f>IF(CNGE_2026_M1_Secc1_Sub1!$D106="","",CNGE_2026_M1_Secc1_Sub1!$D106)</f>
        <v/>
      </c>
      <c r="E235" s="723"/>
      <c r="F235" s="723"/>
      <c r="G235" s="723"/>
      <c r="H235" s="723"/>
      <c r="I235" s="723"/>
      <c r="J235" s="723"/>
      <c r="K235" s="723"/>
      <c r="L235" s="724"/>
      <c r="M235" s="857"/>
      <c r="N235" s="809"/>
      <c r="O235" s="857"/>
      <c r="P235" s="809"/>
      <c r="Q235" s="857"/>
      <c r="R235" s="809"/>
      <c r="S235" s="857"/>
      <c r="T235" s="809"/>
      <c r="U235" s="857"/>
      <c r="V235" s="809"/>
      <c r="W235" s="857"/>
      <c r="X235" s="809"/>
      <c r="Y235" s="857"/>
      <c r="Z235" s="809"/>
      <c r="AA235" s="857"/>
      <c r="AB235" s="809"/>
      <c r="AC235" s="857"/>
      <c r="AD235" s="809"/>
      <c r="AG235" s="290">
        <f t="shared" ref="AG235:AG288" si="16">IF(AND(COUNTBLANK(D235)=0,COUNTA(M235:AD235)=9),0,IF(AND(COUNTBLANK(D235)=1,COUNTA(M235:AD235)=0),0,1))</f>
        <v>0</v>
      </c>
      <c r="AH235" s="293">
        <f t="shared" si="13"/>
        <v>0</v>
      </c>
      <c r="AI235" s="283" t="str">
        <f>IF(AH235=0,"",
IF(SUM($AH235:AH235)=1,AJ235,
IF($AH$290&gt;SUM($AH235:AH235),_xlfn.CONCAT(", ",AJ235),
IF($AH$290=SUM($AH235:AH235),_xlfn.CONCAT(" y ",AJ235)))))</f>
        <v/>
      </c>
      <c r="AJ235" s="120" t="s">
        <v>5251</v>
      </c>
      <c r="AK235" s="381">
        <f t="shared" si="14"/>
        <v>0</v>
      </c>
      <c r="AL235" s="293">
        <f t="shared" si="15"/>
        <v>0</v>
      </c>
      <c r="AM235" s="283" t="str">
        <f>IF(AL235=0,"",
IF(SUM($AL$169:AL235)=1,AN235,
IF($AL$290&gt;SUM($AL$169:AL235),_xlfn.CONCAT(", ",AN235),
IF($AL$290=SUM($AL$169:AL235),_xlfn.CONCAT(" y ",AN235)))))</f>
        <v/>
      </c>
      <c r="AN235" s="33" t="s">
        <v>5251</v>
      </c>
      <c r="AO235" s="582"/>
      <c r="AP235" s="582"/>
      <c r="AQ235" s="582"/>
      <c r="AR235" s="582"/>
      <c r="AS235" s="582"/>
      <c r="AT235" s="582"/>
      <c r="AU235" s="582"/>
      <c r="AV235" s="582"/>
      <c r="AW235" s="582"/>
      <c r="AX235" s="588"/>
      <c r="AY235" s="588"/>
      <c r="AZ235" s="588"/>
      <c r="BA235" s="588"/>
      <c r="BB235" s="588"/>
      <c r="BC235" s="588"/>
      <c r="BD235" s="588"/>
      <c r="BE235" s="588"/>
      <c r="BF235" s="588"/>
    </row>
    <row r="236" spans="1:58" ht="15" customHeight="1">
      <c r="A236" s="22"/>
      <c r="B236" s="12"/>
      <c r="C236" s="35" t="s">
        <v>5252</v>
      </c>
      <c r="D236" s="855" t="str">
        <f>IF(CNGE_2026_M1_Secc1_Sub1!$D107="","",CNGE_2026_M1_Secc1_Sub1!$D107)</f>
        <v/>
      </c>
      <c r="E236" s="723"/>
      <c r="F236" s="723"/>
      <c r="G236" s="723"/>
      <c r="H236" s="723"/>
      <c r="I236" s="723"/>
      <c r="J236" s="723"/>
      <c r="K236" s="723"/>
      <c r="L236" s="724"/>
      <c r="M236" s="857"/>
      <c r="N236" s="809"/>
      <c r="O236" s="857"/>
      <c r="P236" s="809"/>
      <c r="Q236" s="857"/>
      <c r="R236" s="809"/>
      <c r="S236" s="857"/>
      <c r="T236" s="809"/>
      <c r="U236" s="857"/>
      <c r="V236" s="809"/>
      <c r="W236" s="857"/>
      <c r="X236" s="809"/>
      <c r="Y236" s="857"/>
      <c r="Z236" s="809"/>
      <c r="AA236" s="857"/>
      <c r="AB236" s="809"/>
      <c r="AC236" s="857"/>
      <c r="AD236" s="809"/>
      <c r="AG236" s="290">
        <f t="shared" si="16"/>
        <v>0</v>
      </c>
      <c r="AH236" s="293">
        <f t="shared" si="13"/>
        <v>0</v>
      </c>
      <c r="AI236" s="283" t="str">
        <f>IF(AH236=0,"",
IF(SUM($AH236:AH236)=1,AJ236,
IF($AH$290&gt;SUM($AH236:AH236),_xlfn.CONCAT(", ",AJ236),
IF($AH$290=SUM($AH236:AH236),_xlfn.CONCAT(" y ",AJ236)))))</f>
        <v/>
      </c>
      <c r="AJ236" s="120" t="s">
        <v>5253</v>
      </c>
      <c r="AK236" s="381">
        <f t="shared" si="14"/>
        <v>0</v>
      </c>
      <c r="AL236" s="293">
        <f t="shared" si="15"/>
        <v>0</v>
      </c>
      <c r="AM236" s="283" t="str">
        <f>IF(AL236=0,"",
IF(SUM($AL$169:AL236)=1,AN236,
IF($AL$290&gt;SUM($AL$169:AL236),_xlfn.CONCAT(", ",AN236),
IF($AL$290=SUM($AL$169:AL236),_xlfn.CONCAT(" y ",AN236)))))</f>
        <v/>
      </c>
      <c r="AN236" s="33" t="s">
        <v>5253</v>
      </c>
      <c r="AO236" s="582"/>
      <c r="AP236" s="582"/>
      <c r="AQ236" s="582"/>
      <c r="AR236" s="582"/>
      <c r="AS236" s="582"/>
      <c r="AT236" s="582"/>
      <c r="AU236" s="582"/>
      <c r="AV236" s="582"/>
      <c r="AW236" s="582"/>
      <c r="AX236" s="588"/>
      <c r="AY236" s="588"/>
      <c r="AZ236" s="588"/>
      <c r="BA236" s="588"/>
      <c r="BB236" s="588"/>
      <c r="BC236" s="588"/>
      <c r="BD236" s="588"/>
      <c r="BE236" s="588"/>
      <c r="BF236" s="588"/>
    </row>
    <row r="237" spans="1:58" ht="15" customHeight="1">
      <c r="A237" s="22"/>
      <c r="B237" s="12"/>
      <c r="C237" s="35" t="s">
        <v>5254</v>
      </c>
      <c r="D237" s="855" t="str">
        <f>IF(CNGE_2026_M1_Secc1_Sub1!$D108="","",CNGE_2026_M1_Secc1_Sub1!$D108)</f>
        <v/>
      </c>
      <c r="E237" s="723"/>
      <c r="F237" s="723"/>
      <c r="G237" s="723"/>
      <c r="H237" s="723"/>
      <c r="I237" s="723"/>
      <c r="J237" s="723"/>
      <c r="K237" s="723"/>
      <c r="L237" s="724"/>
      <c r="M237" s="857"/>
      <c r="N237" s="809"/>
      <c r="O237" s="857"/>
      <c r="P237" s="809"/>
      <c r="Q237" s="857"/>
      <c r="R237" s="809"/>
      <c r="S237" s="857"/>
      <c r="T237" s="809"/>
      <c r="U237" s="857"/>
      <c r="V237" s="809"/>
      <c r="W237" s="857"/>
      <c r="X237" s="809"/>
      <c r="Y237" s="857"/>
      <c r="Z237" s="809"/>
      <c r="AA237" s="857"/>
      <c r="AB237" s="809"/>
      <c r="AC237" s="857"/>
      <c r="AD237" s="809"/>
      <c r="AG237" s="290">
        <f t="shared" si="16"/>
        <v>0</v>
      </c>
      <c r="AH237" s="293">
        <f t="shared" si="13"/>
        <v>0</v>
      </c>
      <c r="AI237" s="283" t="str">
        <f>IF(AH237=0,"",
IF(SUM($AH237:AH237)=1,AJ237,
IF($AH$290&gt;SUM($AH237:AH237),_xlfn.CONCAT(", ",AJ237),
IF($AH$290=SUM($AH237:AH237),_xlfn.CONCAT(" y ",AJ237)))))</f>
        <v/>
      </c>
      <c r="AJ237" s="120" t="s">
        <v>5255</v>
      </c>
      <c r="AK237" s="381">
        <f t="shared" si="14"/>
        <v>0</v>
      </c>
      <c r="AL237" s="293">
        <f t="shared" si="15"/>
        <v>0</v>
      </c>
      <c r="AM237" s="283" t="str">
        <f>IF(AL237=0,"",
IF(SUM($AL$169:AL237)=1,AN237,
IF($AL$290&gt;SUM($AL$169:AL237),_xlfn.CONCAT(", ",AN237),
IF($AL$290=SUM($AL$169:AL237),_xlfn.CONCAT(" y ",AN237)))))</f>
        <v/>
      </c>
      <c r="AN237" s="33" t="s">
        <v>5255</v>
      </c>
      <c r="AO237" s="582"/>
      <c r="AP237" s="582"/>
      <c r="AQ237" s="582"/>
      <c r="AR237" s="582"/>
      <c r="AS237" s="582"/>
      <c r="AT237" s="582"/>
      <c r="AU237" s="582"/>
      <c r="AV237" s="582"/>
      <c r="AW237" s="582"/>
      <c r="AX237" s="588"/>
      <c r="AY237" s="588"/>
      <c r="AZ237" s="588"/>
      <c r="BA237" s="588"/>
      <c r="BB237" s="588"/>
      <c r="BC237" s="588"/>
      <c r="BD237" s="588"/>
      <c r="BE237" s="588"/>
      <c r="BF237" s="588"/>
    </row>
    <row r="238" spans="1:58" ht="15" customHeight="1">
      <c r="A238" s="22"/>
      <c r="B238" s="12"/>
      <c r="C238" s="35" t="s">
        <v>5256</v>
      </c>
      <c r="D238" s="855" t="str">
        <f>IF(CNGE_2026_M1_Secc1_Sub1!$D109="","",CNGE_2026_M1_Secc1_Sub1!$D109)</f>
        <v/>
      </c>
      <c r="E238" s="723"/>
      <c r="F238" s="723"/>
      <c r="G238" s="723"/>
      <c r="H238" s="723"/>
      <c r="I238" s="723"/>
      <c r="J238" s="723"/>
      <c r="K238" s="723"/>
      <c r="L238" s="724"/>
      <c r="M238" s="857"/>
      <c r="N238" s="809"/>
      <c r="O238" s="857"/>
      <c r="P238" s="809"/>
      <c r="Q238" s="857"/>
      <c r="R238" s="809"/>
      <c r="S238" s="857"/>
      <c r="T238" s="809"/>
      <c r="U238" s="857"/>
      <c r="V238" s="809"/>
      <c r="W238" s="857"/>
      <c r="X238" s="809"/>
      <c r="Y238" s="857"/>
      <c r="Z238" s="809"/>
      <c r="AA238" s="857"/>
      <c r="AB238" s="809"/>
      <c r="AC238" s="857"/>
      <c r="AD238" s="809"/>
      <c r="AG238" s="290">
        <f t="shared" si="16"/>
        <v>0</v>
      </c>
      <c r="AH238" s="293">
        <f t="shared" si="13"/>
        <v>0</v>
      </c>
      <c r="AI238" s="283" t="str">
        <f>IF(AH238=0,"",
IF(SUM($AH238:AH238)=1,AJ238,
IF($AH$290&gt;SUM($AH238:AH238),_xlfn.CONCAT(", ",AJ238),
IF($AH$290=SUM($AH238:AH238),_xlfn.CONCAT(" y ",AJ238)))))</f>
        <v/>
      </c>
      <c r="AJ238" s="120" t="s">
        <v>5257</v>
      </c>
      <c r="AK238" s="381">
        <f t="shared" si="14"/>
        <v>0</v>
      </c>
      <c r="AL238" s="293">
        <f t="shared" si="15"/>
        <v>0</v>
      </c>
      <c r="AM238" s="283" t="str">
        <f>IF(AL238=0,"",
IF(SUM($AL$169:AL238)=1,AN238,
IF($AL$290&gt;SUM($AL$169:AL238),_xlfn.CONCAT(", ",AN238),
IF($AL$290=SUM($AL$169:AL238),_xlfn.CONCAT(" y ",AN238)))))</f>
        <v/>
      </c>
      <c r="AN238" s="33" t="s">
        <v>5257</v>
      </c>
      <c r="AO238" s="582"/>
      <c r="AP238" s="582"/>
      <c r="AQ238" s="582"/>
      <c r="AR238" s="582"/>
      <c r="AS238" s="582"/>
      <c r="AT238" s="582"/>
      <c r="AU238" s="582"/>
      <c r="AV238" s="582"/>
      <c r="AW238" s="582"/>
      <c r="AX238" s="588"/>
      <c r="AY238" s="588"/>
      <c r="AZ238" s="588"/>
      <c r="BA238" s="588"/>
      <c r="BB238" s="588"/>
      <c r="BC238" s="588"/>
      <c r="BD238" s="588"/>
      <c r="BE238" s="588"/>
      <c r="BF238" s="588"/>
    </row>
    <row r="239" spans="1:58" ht="15" customHeight="1">
      <c r="A239" s="22"/>
      <c r="B239" s="12"/>
      <c r="C239" s="35" t="s">
        <v>5258</v>
      </c>
      <c r="D239" s="855" t="str">
        <f>IF(CNGE_2026_M1_Secc1_Sub1!$D110="","",CNGE_2026_M1_Secc1_Sub1!$D110)</f>
        <v/>
      </c>
      <c r="E239" s="723"/>
      <c r="F239" s="723"/>
      <c r="G239" s="723"/>
      <c r="H239" s="723"/>
      <c r="I239" s="723"/>
      <c r="J239" s="723"/>
      <c r="K239" s="723"/>
      <c r="L239" s="724"/>
      <c r="M239" s="857"/>
      <c r="N239" s="809"/>
      <c r="O239" s="857"/>
      <c r="P239" s="809"/>
      <c r="Q239" s="857"/>
      <c r="R239" s="809"/>
      <c r="S239" s="857"/>
      <c r="T239" s="809"/>
      <c r="U239" s="857"/>
      <c r="V239" s="809"/>
      <c r="W239" s="857"/>
      <c r="X239" s="809"/>
      <c r="Y239" s="857"/>
      <c r="Z239" s="809"/>
      <c r="AA239" s="857"/>
      <c r="AB239" s="809"/>
      <c r="AC239" s="857"/>
      <c r="AD239" s="809"/>
      <c r="AG239" s="290">
        <f t="shared" si="16"/>
        <v>0</v>
      </c>
      <c r="AH239" s="293">
        <f t="shared" si="13"/>
        <v>0</v>
      </c>
      <c r="AI239" s="283" t="str">
        <f>IF(AH239=0,"",
IF(SUM($AH239:AH239)=1,AJ239,
IF($AH$290&gt;SUM($AH239:AH239),_xlfn.CONCAT(", ",AJ239),
IF($AH$290=SUM($AH239:AH239),_xlfn.CONCAT(" y ",AJ239)))))</f>
        <v/>
      </c>
      <c r="AJ239" s="120" t="s">
        <v>5259</v>
      </c>
      <c r="AK239" s="381">
        <f t="shared" si="14"/>
        <v>0</v>
      </c>
      <c r="AL239" s="293">
        <f t="shared" si="15"/>
        <v>0</v>
      </c>
      <c r="AM239" s="283" t="str">
        <f>IF(AL239=0,"",
IF(SUM($AL$169:AL239)=1,AN239,
IF($AL$290&gt;SUM($AL$169:AL239),_xlfn.CONCAT(", ",AN239),
IF($AL$290=SUM($AL$169:AL239),_xlfn.CONCAT(" y ",AN239)))))</f>
        <v/>
      </c>
      <c r="AN239" s="33" t="s">
        <v>5259</v>
      </c>
      <c r="AO239" s="582"/>
      <c r="AP239" s="582"/>
      <c r="AQ239" s="582"/>
      <c r="AR239" s="582"/>
      <c r="AS239" s="582"/>
      <c r="AT239" s="582"/>
      <c r="AU239" s="582"/>
      <c r="AV239" s="582"/>
      <c r="AW239" s="582"/>
      <c r="AX239" s="588"/>
      <c r="AY239" s="588"/>
      <c r="AZ239" s="588"/>
      <c r="BA239" s="588"/>
      <c r="BB239" s="588"/>
      <c r="BC239" s="588"/>
      <c r="BD239" s="588"/>
      <c r="BE239" s="588"/>
      <c r="BF239" s="588"/>
    </row>
    <row r="240" spans="1:58" ht="15" customHeight="1">
      <c r="A240" s="22"/>
      <c r="B240" s="12"/>
      <c r="C240" s="35" t="s">
        <v>5260</v>
      </c>
      <c r="D240" s="855" t="str">
        <f>IF(CNGE_2026_M1_Secc1_Sub1!$D111="","",CNGE_2026_M1_Secc1_Sub1!$D111)</f>
        <v/>
      </c>
      <c r="E240" s="723"/>
      <c r="F240" s="723"/>
      <c r="G240" s="723"/>
      <c r="H240" s="723"/>
      <c r="I240" s="723"/>
      <c r="J240" s="723"/>
      <c r="K240" s="723"/>
      <c r="L240" s="724"/>
      <c r="M240" s="857"/>
      <c r="N240" s="809"/>
      <c r="O240" s="857"/>
      <c r="P240" s="809"/>
      <c r="Q240" s="857"/>
      <c r="R240" s="809"/>
      <c r="S240" s="857"/>
      <c r="T240" s="809"/>
      <c r="U240" s="857"/>
      <c r="V240" s="809"/>
      <c r="W240" s="857"/>
      <c r="X240" s="809"/>
      <c r="Y240" s="857"/>
      <c r="Z240" s="809"/>
      <c r="AA240" s="857"/>
      <c r="AB240" s="809"/>
      <c r="AC240" s="857"/>
      <c r="AD240" s="809"/>
      <c r="AG240" s="290">
        <f t="shared" si="16"/>
        <v>0</v>
      </c>
      <c r="AH240" s="293">
        <f t="shared" si="13"/>
        <v>0</v>
      </c>
      <c r="AI240" s="283" t="str">
        <f>IF(AH240=0,"",
IF(SUM($AH240:AH240)=1,AJ240,
IF($AH$290&gt;SUM($AH240:AH240),_xlfn.CONCAT(", ",AJ240),
IF($AH$290=SUM($AH240:AH240),_xlfn.CONCAT(" y ",AJ240)))))</f>
        <v/>
      </c>
      <c r="AJ240" s="120" t="s">
        <v>5261</v>
      </c>
      <c r="AK240" s="381">
        <f t="shared" si="14"/>
        <v>0</v>
      </c>
      <c r="AL240" s="293">
        <f t="shared" si="15"/>
        <v>0</v>
      </c>
      <c r="AM240" s="283" t="str">
        <f>IF(AL240=0,"",
IF(SUM($AL$169:AL240)=1,AN240,
IF($AL$290&gt;SUM($AL$169:AL240),_xlfn.CONCAT(", ",AN240),
IF($AL$290=SUM($AL$169:AL240),_xlfn.CONCAT(" y ",AN240)))))</f>
        <v/>
      </c>
      <c r="AN240" s="33" t="s">
        <v>5261</v>
      </c>
      <c r="AO240" s="582"/>
      <c r="AP240" s="582"/>
      <c r="AQ240" s="582"/>
      <c r="AR240" s="582"/>
      <c r="AS240" s="582"/>
      <c r="AT240" s="582"/>
      <c r="AU240" s="582"/>
      <c r="AV240" s="582"/>
      <c r="AW240" s="582"/>
      <c r="AX240" s="588"/>
      <c r="AY240" s="588"/>
      <c r="AZ240" s="588"/>
      <c r="BA240" s="588"/>
      <c r="BB240" s="588"/>
      <c r="BC240" s="588"/>
      <c r="BD240" s="588"/>
      <c r="BE240" s="588"/>
      <c r="BF240" s="588"/>
    </row>
    <row r="241" spans="1:58" ht="15" customHeight="1">
      <c r="A241" s="22"/>
      <c r="B241" s="12"/>
      <c r="C241" s="35" t="s">
        <v>5262</v>
      </c>
      <c r="D241" s="855" t="str">
        <f>IF(CNGE_2026_M1_Secc1_Sub1!$D112="","",CNGE_2026_M1_Secc1_Sub1!$D112)</f>
        <v/>
      </c>
      <c r="E241" s="723"/>
      <c r="F241" s="723"/>
      <c r="G241" s="723"/>
      <c r="H241" s="723"/>
      <c r="I241" s="723"/>
      <c r="J241" s="723"/>
      <c r="K241" s="723"/>
      <c r="L241" s="724"/>
      <c r="M241" s="857"/>
      <c r="N241" s="809"/>
      <c r="O241" s="857"/>
      <c r="P241" s="809"/>
      <c r="Q241" s="857"/>
      <c r="R241" s="809"/>
      <c r="S241" s="857"/>
      <c r="T241" s="809"/>
      <c r="U241" s="857"/>
      <c r="V241" s="809"/>
      <c r="W241" s="857"/>
      <c r="X241" s="809"/>
      <c r="Y241" s="857"/>
      <c r="Z241" s="809"/>
      <c r="AA241" s="857"/>
      <c r="AB241" s="809"/>
      <c r="AC241" s="857"/>
      <c r="AD241" s="809"/>
      <c r="AG241" s="290">
        <f t="shared" si="16"/>
        <v>0</v>
      </c>
      <c r="AH241" s="293">
        <f t="shared" si="13"/>
        <v>0</v>
      </c>
      <c r="AI241" s="283" t="str">
        <f>IF(AH241=0,"",
IF(SUM($AH241:AH241)=1,AJ241,
IF($AH$290&gt;SUM($AH241:AH241),_xlfn.CONCAT(", ",AJ241),
IF($AH$290=SUM($AH241:AH241),_xlfn.CONCAT(" y ",AJ241)))))</f>
        <v/>
      </c>
      <c r="AJ241" s="120" t="s">
        <v>5263</v>
      </c>
      <c r="AK241" s="381">
        <f t="shared" si="14"/>
        <v>0</v>
      </c>
      <c r="AL241" s="293">
        <f t="shared" si="15"/>
        <v>0</v>
      </c>
      <c r="AM241" s="283" t="str">
        <f>IF(AL241=0,"",
IF(SUM($AL$169:AL241)=1,AN241,
IF($AL$290&gt;SUM($AL$169:AL241),_xlfn.CONCAT(", ",AN241),
IF($AL$290=SUM($AL$169:AL241),_xlfn.CONCAT(" y ",AN241)))))</f>
        <v/>
      </c>
      <c r="AN241" s="33" t="s">
        <v>5263</v>
      </c>
      <c r="AO241" s="582"/>
      <c r="AP241" s="582"/>
      <c r="AQ241" s="582"/>
      <c r="AR241" s="582"/>
      <c r="AS241" s="582"/>
      <c r="AT241" s="582"/>
      <c r="AU241" s="582"/>
      <c r="AV241" s="582"/>
      <c r="AW241" s="582"/>
      <c r="AX241" s="588"/>
      <c r="AY241" s="588"/>
      <c r="AZ241" s="588"/>
      <c r="BA241" s="588"/>
      <c r="BB241" s="588"/>
      <c r="BC241" s="588"/>
      <c r="BD241" s="588"/>
      <c r="BE241" s="588"/>
      <c r="BF241" s="588"/>
    </row>
    <row r="242" spans="1:58" ht="15" customHeight="1">
      <c r="A242" s="22"/>
      <c r="B242" s="12"/>
      <c r="C242" s="35" t="s">
        <v>5264</v>
      </c>
      <c r="D242" s="855" t="str">
        <f>IF(CNGE_2026_M1_Secc1_Sub1!$D113="","",CNGE_2026_M1_Secc1_Sub1!$D113)</f>
        <v/>
      </c>
      <c r="E242" s="723"/>
      <c r="F242" s="723"/>
      <c r="G242" s="723"/>
      <c r="H242" s="723"/>
      <c r="I242" s="723"/>
      <c r="J242" s="723"/>
      <c r="K242" s="723"/>
      <c r="L242" s="724"/>
      <c r="M242" s="857"/>
      <c r="N242" s="809"/>
      <c r="O242" s="857"/>
      <c r="P242" s="809"/>
      <c r="Q242" s="857"/>
      <c r="R242" s="809"/>
      <c r="S242" s="857"/>
      <c r="T242" s="809"/>
      <c r="U242" s="857"/>
      <c r="V242" s="809"/>
      <c r="W242" s="857"/>
      <c r="X242" s="809"/>
      <c r="Y242" s="857"/>
      <c r="Z242" s="809"/>
      <c r="AA242" s="857"/>
      <c r="AB242" s="809"/>
      <c r="AC242" s="857"/>
      <c r="AD242" s="809"/>
      <c r="AG242" s="290">
        <f t="shared" si="16"/>
        <v>0</v>
      </c>
      <c r="AH242" s="293">
        <f t="shared" si="13"/>
        <v>0</v>
      </c>
      <c r="AI242" s="283" t="str">
        <f>IF(AH242=0,"",
IF(SUM($AH242:AH242)=1,AJ242,
IF($AH$290&gt;SUM($AH242:AH242),_xlfn.CONCAT(", ",AJ242),
IF($AH$290=SUM($AH242:AH242),_xlfn.CONCAT(" y ",AJ242)))))</f>
        <v/>
      </c>
      <c r="AJ242" s="120" t="s">
        <v>5265</v>
      </c>
      <c r="AK242" s="381">
        <f t="shared" si="14"/>
        <v>0</v>
      </c>
      <c r="AL242" s="293">
        <f t="shared" si="15"/>
        <v>0</v>
      </c>
      <c r="AM242" s="283" t="str">
        <f>IF(AL242=0,"",
IF(SUM($AL$169:AL242)=1,AN242,
IF($AL$290&gt;SUM($AL$169:AL242),_xlfn.CONCAT(", ",AN242),
IF($AL$290=SUM($AL$169:AL242),_xlfn.CONCAT(" y ",AN242)))))</f>
        <v/>
      </c>
      <c r="AN242" s="33" t="s">
        <v>5265</v>
      </c>
      <c r="AO242" s="582"/>
      <c r="AP242" s="582"/>
      <c r="AQ242" s="582"/>
      <c r="AR242" s="582"/>
      <c r="AS242" s="582"/>
      <c r="AT242" s="582"/>
      <c r="AU242" s="582"/>
      <c r="AV242" s="582"/>
      <c r="AW242" s="582"/>
      <c r="AX242" s="588"/>
      <c r="AY242" s="588"/>
      <c r="AZ242" s="588"/>
      <c r="BA242" s="588"/>
      <c r="BB242" s="588"/>
      <c r="BC242" s="588"/>
      <c r="BD242" s="588"/>
      <c r="BE242" s="588"/>
      <c r="BF242" s="588"/>
    </row>
    <row r="243" spans="1:58" ht="15" customHeight="1">
      <c r="A243" s="22"/>
      <c r="B243" s="12"/>
      <c r="C243" s="35" t="s">
        <v>5266</v>
      </c>
      <c r="D243" s="855" t="str">
        <f>IF(CNGE_2026_M1_Secc1_Sub1!$D114="","",CNGE_2026_M1_Secc1_Sub1!$D114)</f>
        <v/>
      </c>
      <c r="E243" s="723"/>
      <c r="F243" s="723"/>
      <c r="G243" s="723"/>
      <c r="H243" s="723"/>
      <c r="I243" s="723"/>
      <c r="J243" s="723"/>
      <c r="K243" s="723"/>
      <c r="L243" s="724"/>
      <c r="M243" s="857"/>
      <c r="N243" s="809"/>
      <c r="O243" s="857"/>
      <c r="P243" s="809"/>
      <c r="Q243" s="857"/>
      <c r="R243" s="809"/>
      <c r="S243" s="857"/>
      <c r="T243" s="809"/>
      <c r="U243" s="857"/>
      <c r="V243" s="809"/>
      <c r="W243" s="857"/>
      <c r="X243" s="809"/>
      <c r="Y243" s="857"/>
      <c r="Z243" s="809"/>
      <c r="AA243" s="857"/>
      <c r="AB243" s="809"/>
      <c r="AC243" s="857"/>
      <c r="AD243" s="809"/>
      <c r="AG243" s="290">
        <f t="shared" si="16"/>
        <v>0</v>
      </c>
      <c r="AH243" s="293">
        <f t="shared" si="13"/>
        <v>0</v>
      </c>
      <c r="AI243" s="283" t="str">
        <f>IF(AH243=0,"",
IF(SUM($AH243:AH243)=1,AJ243,
IF($AH$290&gt;SUM($AH243:AH243),_xlfn.CONCAT(", ",AJ243),
IF($AH$290=SUM($AH243:AH243),_xlfn.CONCAT(" y ",AJ243)))))</f>
        <v/>
      </c>
      <c r="AJ243" s="120" t="s">
        <v>5267</v>
      </c>
      <c r="AK243" s="381">
        <f t="shared" si="14"/>
        <v>0</v>
      </c>
      <c r="AL243" s="293">
        <f t="shared" si="15"/>
        <v>0</v>
      </c>
      <c r="AM243" s="283" t="str">
        <f>IF(AL243=0,"",
IF(SUM($AL$169:AL243)=1,AN243,
IF($AL$290&gt;SUM($AL$169:AL243),_xlfn.CONCAT(", ",AN243),
IF($AL$290=SUM($AL$169:AL243),_xlfn.CONCAT(" y ",AN243)))))</f>
        <v/>
      </c>
      <c r="AN243" s="33" t="s">
        <v>5267</v>
      </c>
      <c r="AO243" s="582"/>
      <c r="AP243" s="582"/>
      <c r="AQ243" s="582"/>
      <c r="AR243" s="582"/>
      <c r="AS243" s="582"/>
      <c r="AT243" s="582"/>
      <c r="AU243" s="582"/>
      <c r="AV243" s="582"/>
      <c r="AW243" s="582"/>
      <c r="AX243" s="588"/>
      <c r="AY243" s="588"/>
      <c r="AZ243" s="588"/>
      <c r="BA243" s="588"/>
      <c r="BB243" s="588"/>
      <c r="BC243" s="588"/>
      <c r="BD243" s="588"/>
      <c r="BE243" s="588"/>
      <c r="BF243" s="588"/>
    </row>
    <row r="244" spans="1:58" ht="15" customHeight="1">
      <c r="A244" s="22"/>
      <c r="B244" s="12"/>
      <c r="C244" s="35" t="s">
        <v>5268</v>
      </c>
      <c r="D244" s="855" t="str">
        <f>IF(CNGE_2026_M1_Secc1_Sub1!$D115="","",CNGE_2026_M1_Secc1_Sub1!$D115)</f>
        <v/>
      </c>
      <c r="E244" s="723"/>
      <c r="F244" s="723"/>
      <c r="G244" s="723"/>
      <c r="H244" s="723"/>
      <c r="I244" s="723"/>
      <c r="J244" s="723"/>
      <c r="K244" s="723"/>
      <c r="L244" s="724"/>
      <c r="M244" s="857"/>
      <c r="N244" s="809"/>
      <c r="O244" s="857"/>
      <c r="P244" s="809"/>
      <c r="Q244" s="857"/>
      <c r="R244" s="809"/>
      <c r="S244" s="857"/>
      <c r="T244" s="809"/>
      <c r="U244" s="857"/>
      <c r="V244" s="809"/>
      <c r="W244" s="857"/>
      <c r="X244" s="809"/>
      <c r="Y244" s="857"/>
      <c r="Z244" s="809"/>
      <c r="AA244" s="857"/>
      <c r="AB244" s="809"/>
      <c r="AC244" s="857"/>
      <c r="AD244" s="809"/>
      <c r="AG244" s="290">
        <f t="shared" si="16"/>
        <v>0</v>
      </c>
      <c r="AH244" s="293">
        <f t="shared" si="13"/>
        <v>0</v>
      </c>
      <c r="AI244" s="283" t="str">
        <f>IF(AH244=0,"",
IF(SUM($AH244:AH244)=1,AJ244,
IF($AH$290&gt;SUM($AH244:AH244),_xlfn.CONCAT(", ",AJ244),
IF($AH$290=SUM($AH244:AH244),_xlfn.CONCAT(" y ",AJ244)))))</f>
        <v/>
      </c>
      <c r="AJ244" s="120" t="s">
        <v>5269</v>
      </c>
      <c r="AK244" s="381">
        <f t="shared" si="14"/>
        <v>0</v>
      </c>
      <c r="AL244" s="293">
        <f t="shared" si="15"/>
        <v>0</v>
      </c>
      <c r="AM244" s="283" t="str">
        <f>IF(AL244=0,"",
IF(SUM($AL$169:AL244)=1,AN244,
IF($AL$290&gt;SUM($AL$169:AL244),_xlfn.CONCAT(", ",AN244),
IF($AL$290=SUM($AL$169:AL244),_xlfn.CONCAT(" y ",AN244)))))</f>
        <v/>
      </c>
      <c r="AN244" s="33" t="s">
        <v>5269</v>
      </c>
      <c r="AO244" s="582"/>
      <c r="AP244" s="582"/>
      <c r="AQ244" s="582"/>
      <c r="AR244" s="582"/>
      <c r="AS244" s="582"/>
      <c r="AT244" s="582"/>
      <c r="AU244" s="582"/>
      <c r="AV244" s="582"/>
      <c r="AW244" s="582"/>
      <c r="AX244" s="588"/>
      <c r="AY244" s="588"/>
      <c r="AZ244" s="588"/>
      <c r="BA244" s="588"/>
      <c r="BB244" s="588"/>
      <c r="BC244" s="588"/>
      <c r="BD244" s="588"/>
      <c r="BE244" s="588"/>
      <c r="BF244" s="588"/>
    </row>
    <row r="245" spans="1:58" ht="15" customHeight="1">
      <c r="A245" s="22"/>
      <c r="B245" s="12"/>
      <c r="C245" s="35" t="s">
        <v>5270</v>
      </c>
      <c r="D245" s="855" t="str">
        <f>IF(CNGE_2026_M1_Secc1_Sub1!$D116="","",CNGE_2026_M1_Secc1_Sub1!$D116)</f>
        <v/>
      </c>
      <c r="E245" s="723"/>
      <c r="F245" s="723"/>
      <c r="G245" s="723"/>
      <c r="H245" s="723"/>
      <c r="I245" s="723"/>
      <c r="J245" s="723"/>
      <c r="K245" s="723"/>
      <c r="L245" s="724"/>
      <c r="M245" s="857"/>
      <c r="N245" s="809"/>
      <c r="O245" s="857"/>
      <c r="P245" s="809"/>
      <c r="Q245" s="857"/>
      <c r="R245" s="809"/>
      <c r="S245" s="857"/>
      <c r="T245" s="809"/>
      <c r="U245" s="857"/>
      <c r="V245" s="809"/>
      <c r="W245" s="857"/>
      <c r="X245" s="809"/>
      <c r="Y245" s="857"/>
      <c r="Z245" s="809"/>
      <c r="AA245" s="857"/>
      <c r="AB245" s="809"/>
      <c r="AC245" s="857"/>
      <c r="AD245" s="809"/>
      <c r="AG245" s="290">
        <f t="shared" si="16"/>
        <v>0</v>
      </c>
      <c r="AH245" s="293">
        <f t="shared" si="13"/>
        <v>0</v>
      </c>
      <c r="AI245" s="283" t="str">
        <f>IF(AH245=0,"",
IF(SUM($AH245:AH245)=1,AJ245,
IF($AH$290&gt;SUM($AH245:AH245),_xlfn.CONCAT(", ",AJ245),
IF($AH$290=SUM($AH245:AH245),_xlfn.CONCAT(" y ",AJ245)))))</f>
        <v/>
      </c>
      <c r="AJ245" s="120" t="s">
        <v>5271</v>
      </c>
      <c r="AK245" s="381">
        <f t="shared" si="14"/>
        <v>0</v>
      </c>
      <c r="AL245" s="293">
        <f t="shared" si="15"/>
        <v>0</v>
      </c>
      <c r="AM245" s="283" t="str">
        <f>IF(AL245=0,"",
IF(SUM($AL$169:AL245)=1,AN245,
IF($AL$290&gt;SUM($AL$169:AL245),_xlfn.CONCAT(", ",AN245),
IF($AL$290=SUM($AL$169:AL245),_xlfn.CONCAT(" y ",AN245)))))</f>
        <v/>
      </c>
      <c r="AN245" s="33" t="s">
        <v>5271</v>
      </c>
      <c r="AO245" s="582"/>
      <c r="AP245" s="582"/>
      <c r="AQ245" s="582"/>
      <c r="AR245" s="582"/>
      <c r="AS245" s="582"/>
      <c r="AT245" s="582"/>
      <c r="AU245" s="582"/>
      <c r="AV245" s="582"/>
      <c r="AW245" s="582"/>
      <c r="AX245" s="588"/>
      <c r="AY245" s="588"/>
      <c r="AZ245" s="588"/>
      <c r="BA245" s="588"/>
      <c r="BB245" s="588"/>
      <c r="BC245" s="588"/>
      <c r="BD245" s="588"/>
      <c r="BE245" s="588"/>
      <c r="BF245" s="588"/>
    </row>
    <row r="246" spans="1:58" ht="15" customHeight="1">
      <c r="A246" s="22"/>
      <c r="B246" s="12"/>
      <c r="C246" s="35" t="s">
        <v>5272</v>
      </c>
      <c r="D246" s="855" t="str">
        <f>IF(CNGE_2026_M1_Secc1_Sub1!$D117="","",CNGE_2026_M1_Secc1_Sub1!$D117)</f>
        <v/>
      </c>
      <c r="E246" s="723"/>
      <c r="F246" s="723"/>
      <c r="G246" s="723"/>
      <c r="H246" s="723"/>
      <c r="I246" s="723"/>
      <c r="J246" s="723"/>
      <c r="K246" s="723"/>
      <c r="L246" s="724"/>
      <c r="M246" s="857"/>
      <c r="N246" s="809"/>
      <c r="O246" s="857"/>
      <c r="P246" s="809"/>
      <c r="Q246" s="857"/>
      <c r="R246" s="809"/>
      <c r="S246" s="857"/>
      <c r="T246" s="809"/>
      <c r="U246" s="857"/>
      <c r="V246" s="809"/>
      <c r="W246" s="857"/>
      <c r="X246" s="809"/>
      <c r="Y246" s="857"/>
      <c r="Z246" s="809"/>
      <c r="AA246" s="857"/>
      <c r="AB246" s="809"/>
      <c r="AC246" s="857"/>
      <c r="AD246" s="809"/>
      <c r="AG246" s="290">
        <f t="shared" si="16"/>
        <v>0</v>
      </c>
      <c r="AH246" s="293">
        <f t="shared" si="13"/>
        <v>0</v>
      </c>
      <c r="AI246" s="283" t="str">
        <f>IF(AH246=0,"",
IF(SUM($AH246:AH246)=1,AJ246,
IF($AH$290&gt;SUM($AH246:AH246),_xlfn.CONCAT(", ",AJ246),
IF($AH$290=SUM($AH246:AH246),_xlfn.CONCAT(" y ",AJ246)))))</f>
        <v/>
      </c>
      <c r="AJ246" s="120" t="s">
        <v>5273</v>
      </c>
      <c r="AK246" s="381">
        <f t="shared" si="14"/>
        <v>0</v>
      </c>
      <c r="AL246" s="293">
        <f t="shared" si="15"/>
        <v>0</v>
      </c>
      <c r="AM246" s="283" t="str">
        <f>IF(AL246=0,"",
IF(SUM($AL$169:AL246)=1,AN246,
IF($AL$290&gt;SUM($AL$169:AL246),_xlfn.CONCAT(", ",AN246),
IF($AL$290=SUM($AL$169:AL246),_xlfn.CONCAT(" y ",AN246)))))</f>
        <v/>
      </c>
      <c r="AN246" s="33" t="s">
        <v>5273</v>
      </c>
      <c r="AO246" s="582"/>
      <c r="AP246" s="582"/>
      <c r="AQ246" s="582"/>
      <c r="AR246" s="582"/>
      <c r="AS246" s="582"/>
      <c r="AT246" s="582"/>
      <c r="AU246" s="582"/>
      <c r="AV246" s="582"/>
      <c r="AW246" s="582"/>
      <c r="AX246" s="588"/>
      <c r="AY246" s="588"/>
      <c r="AZ246" s="588"/>
      <c r="BA246" s="588"/>
      <c r="BB246" s="588"/>
      <c r="BC246" s="588"/>
      <c r="BD246" s="588"/>
      <c r="BE246" s="588"/>
      <c r="BF246" s="588"/>
    </row>
    <row r="247" spans="1:58" ht="15" customHeight="1">
      <c r="A247" s="22"/>
      <c r="B247" s="12"/>
      <c r="C247" s="35" t="s">
        <v>5274</v>
      </c>
      <c r="D247" s="855" t="str">
        <f>IF(CNGE_2026_M1_Secc1_Sub1!$D118="","",CNGE_2026_M1_Secc1_Sub1!$D118)</f>
        <v/>
      </c>
      <c r="E247" s="723"/>
      <c r="F247" s="723"/>
      <c r="G247" s="723"/>
      <c r="H247" s="723"/>
      <c r="I247" s="723"/>
      <c r="J247" s="723"/>
      <c r="K247" s="723"/>
      <c r="L247" s="724"/>
      <c r="M247" s="857"/>
      <c r="N247" s="809"/>
      <c r="O247" s="857"/>
      <c r="P247" s="809"/>
      <c r="Q247" s="857"/>
      <c r="R247" s="809"/>
      <c r="S247" s="857"/>
      <c r="T247" s="809"/>
      <c r="U247" s="857"/>
      <c r="V247" s="809"/>
      <c r="W247" s="857"/>
      <c r="X247" s="809"/>
      <c r="Y247" s="857"/>
      <c r="Z247" s="809"/>
      <c r="AA247" s="857"/>
      <c r="AB247" s="809"/>
      <c r="AC247" s="857"/>
      <c r="AD247" s="809"/>
      <c r="AG247" s="290">
        <f t="shared" si="16"/>
        <v>0</v>
      </c>
      <c r="AH247" s="293">
        <f t="shared" si="13"/>
        <v>0</v>
      </c>
      <c r="AI247" s="283" t="str">
        <f>IF(AH247=0,"",
IF(SUM($AH247:AH247)=1,AJ247,
IF($AH$290&gt;SUM($AH247:AH247),_xlfn.CONCAT(", ",AJ247),
IF($AH$290=SUM($AH247:AH247),_xlfn.CONCAT(" y ",AJ247)))))</f>
        <v/>
      </c>
      <c r="AJ247" s="120" t="s">
        <v>5275</v>
      </c>
      <c r="AK247" s="381">
        <f t="shared" si="14"/>
        <v>0</v>
      </c>
      <c r="AL247" s="293">
        <f t="shared" si="15"/>
        <v>0</v>
      </c>
      <c r="AM247" s="283" t="str">
        <f>IF(AL247=0,"",
IF(SUM($AL$169:AL247)=1,AN247,
IF($AL$290&gt;SUM($AL$169:AL247),_xlfn.CONCAT(", ",AN247),
IF($AL$290=SUM($AL$169:AL247),_xlfn.CONCAT(" y ",AN247)))))</f>
        <v/>
      </c>
      <c r="AN247" s="33" t="s">
        <v>5275</v>
      </c>
      <c r="AO247" s="582"/>
      <c r="AP247" s="582"/>
      <c r="AQ247" s="582"/>
      <c r="AR247" s="582"/>
      <c r="AS247" s="582"/>
      <c r="AT247" s="582"/>
      <c r="AU247" s="582"/>
      <c r="AV247" s="582"/>
      <c r="AW247" s="582"/>
      <c r="AX247" s="588"/>
      <c r="AY247" s="588"/>
      <c r="AZ247" s="588"/>
      <c r="BA247" s="588"/>
      <c r="BB247" s="588"/>
      <c r="BC247" s="588"/>
      <c r="BD247" s="588"/>
      <c r="BE247" s="588"/>
      <c r="BF247" s="588"/>
    </row>
    <row r="248" spans="1:58" ht="15" customHeight="1">
      <c r="A248" s="22"/>
      <c r="B248" s="12"/>
      <c r="C248" s="35" t="s">
        <v>5276</v>
      </c>
      <c r="D248" s="855" t="str">
        <f>IF(CNGE_2026_M1_Secc1_Sub1!$D119="","",CNGE_2026_M1_Secc1_Sub1!$D119)</f>
        <v/>
      </c>
      <c r="E248" s="723"/>
      <c r="F248" s="723"/>
      <c r="G248" s="723"/>
      <c r="H248" s="723"/>
      <c r="I248" s="723"/>
      <c r="J248" s="723"/>
      <c r="K248" s="723"/>
      <c r="L248" s="724"/>
      <c r="M248" s="857"/>
      <c r="N248" s="809"/>
      <c r="O248" s="857"/>
      <c r="P248" s="809"/>
      <c r="Q248" s="857"/>
      <c r="R248" s="809"/>
      <c r="S248" s="857"/>
      <c r="T248" s="809"/>
      <c r="U248" s="857"/>
      <c r="V248" s="809"/>
      <c r="W248" s="857"/>
      <c r="X248" s="809"/>
      <c r="Y248" s="857"/>
      <c r="Z248" s="809"/>
      <c r="AA248" s="857"/>
      <c r="AB248" s="809"/>
      <c r="AC248" s="857"/>
      <c r="AD248" s="809"/>
      <c r="AG248" s="290">
        <f t="shared" si="16"/>
        <v>0</v>
      </c>
      <c r="AH248" s="293">
        <f t="shared" si="13"/>
        <v>0</v>
      </c>
      <c r="AI248" s="283" t="str">
        <f>IF(AH248=0,"",
IF(SUM($AH248:AH248)=1,AJ248,
IF($AH$290&gt;SUM($AH248:AH248),_xlfn.CONCAT(", ",AJ248),
IF($AH$290=SUM($AH248:AH248),_xlfn.CONCAT(" y ",AJ248)))))</f>
        <v/>
      </c>
      <c r="AJ248" s="120" t="s">
        <v>5277</v>
      </c>
      <c r="AK248" s="381">
        <f t="shared" si="14"/>
        <v>0</v>
      </c>
      <c r="AL248" s="293">
        <f t="shared" si="15"/>
        <v>0</v>
      </c>
      <c r="AM248" s="283" t="str">
        <f>IF(AL248=0,"",
IF(SUM($AL$169:AL248)=1,AN248,
IF($AL$290&gt;SUM($AL$169:AL248),_xlfn.CONCAT(", ",AN248),
IF($AL$290=SUM($AL$169:AL248),_xlfn.CONCAT(" y ",AN248)))))</f>
        <v/>
      </c>
      <c r="AN248" s="33" t="s">
        <v>5277</v>
      </c>
      <c r="AO248" s="582"/>
      <c r="AP248" s="582"/>
      <c r="AQ248" s="582"/>
      <c r="AR248" s="582"/>
      <c r="AS248" s="582"/>
      <c r="AT248" s="582"/>
      <c r="AU248" s="582"/>
      <c r="AV248" s="582"/>
      <c r="AW248" s="582"/>
      <c r="AX248" s="588"/>
      <c r="AY248" s="588"/>
      <c r="AZ248" s="588"/>
      <c r="BA248" s="588"/>
      <c r="BB248" s="588"/>
      <c r="BC248" s="588"/>
      <c r="BD248" s="588"/>
      <c r="BE248" s="588"/>
      <c r="BF248" s="588"/>
    </row>
    <row r="249" spans="1:58" ht="15" customHeight="1">
      <c r="A249" s="22"/>
      <c r="B249" s="12"/>
      <c r="C249" s="35" t="s">
        <v>5278</v>
      </c>
      <c r="D249" s="855" t="str">
        <f>IF(CNGE_2026_M1_Secc1_Sub1!$D120="","",CNGE_2026_M1_Secc1_Sub1!$D120)</f>
        <v/>
      </c>
      <c r="E249" s="723"/>
      <c r="F249" s="723"/>
      <c r="G249" s="723"/>
      <c r="H249" s="723"/>
      <c r="I249" s="723"/>
      <c r="J249" s="723"/>
      <c r="K249" s="723"/>
      <c r="L249" s="724"/>
      <c r="M249" s="857"/>
      <c r="N249" s="809"/>
      <c r="O249" s="857"/>
      <c r="P249" s="809"/>
      <c r="Q249" s="857"/>
      <c r="R249" s="809"/>
      <c r="S249" s="857"/>
      <c r="T249" s="809"/>
      <c r="U249" s="857"/>
      <c r="V249" s="809"/>
      <c r="W249" s="857"/>
      <c r="X249" s="809"/>
      <c r="Y249" s="857"/>
      <c r="Z249" s="809"/>
      <c r="AA249" s="857"/>
      <c r="AB249" s="809"/>
      <c r="AC249" s="857"/>
      <c r="AD249" s="809"/>
      <c r="AG249" s="290">
        <f t="shared" si="16"/>
        <v>0</v>
      </c>
      <c r="AH249" s="293">
        <f t="shared" si="13"/>
        <v>0</v>
      </c>
      <c r="AI249" s="283" t="str">
        <f>IF(AH249=0,"",
IF(SUM($AH249:AH249)=1,AJ249,
IF($AH$290&gt;SUM($AH249:AH249),_xlfn.CONCAT(", ",AJ249),
IF($AH$290=SUM($AH249:AH249),_xlfn.CONCAT(" y ",AJ249)))))</f>
        <v/>
      </c>
      <c r="AJ249" s="120" t="s">
        <v>5279</v>
      </c>
      <c r="AK249" s="381">
        <f t="shared" si="14"/>
        <v>0</v>
      </c>
      <c r="AL249" s="293">
        <f t="shared" si="15"/>
        <v>0</v>
      </c>
      <c r="AM249" s="283" t="str">
        <f>IF(AL249=0,"",
IF(SUM($AL$169:AL249)=1,AN249,
IF($AL$290&gt;SUM($AL$169:AL249),_xlfn.CONCAT(", ",AN249),
IF($AL$290=SUM($AL$169:AL249),_xlfn.CONCAT(" y ",AN249)))))</f>
        <v/>
      </c>
      <c r="AN249" s="33" t="s">
        <v>5279</v>
      </c>
      <c r="AO249" s="582"/>
      <c r="AP249" s="582"/>
      <c r="AQ249" s="582"/>
      <c r="AR249" s="582"/>
      <c r="AS249" s="582"/>
      <c r="AT249" s="582"/>
      <c r="AU249" s="582"/>
      <c r="AV249" s="582"/>
      <c r="AW249" s="582"/>
      <c r="AX249" s="588"/>
      <c r="AY249" s="588"/>
      <c r="AZ249" s="588"/>
      <c r="BA249" s="588"/>
      <c r="BB249" s="588"/>
      <c r="BC249" s="588"/>
      <c r="BD249" s="588"/>
      <c r="BE249" s="588"/>
      <c r="BF249" s="588"/>
    </row>
    <row r="250" spans="1:58" ht="15" customHeight="1">
      <c r="A250" s="22"/>
      <c r="B250" s="12"/>
      <c r="C250" s="35" t="s">
        <v>5280</v>
      </c>
      <c r="D250" s="855" t="str">
        <f>IF(CNGE_2026_M1_Secc1_Sub1!$D121="","",CNGE_2026_M1_Secc1_Sub1!$D121)</f>
        <v/>
      </c>
      <c r="E250" s="723"/>
      <c r="F250" s="723"/>
      <c r="G250" s="723"/>
      <c r="H250" s="723"/>
      <c r="I250" s="723"/>
      <c r="J250" s="723"/>
      <c r="K250" s="723"/>
      <c r="L250" s="724"/>
      <c r="M250" s="857"/>
      <c r="N250" s="809"/>
      <c r="O250" s="857"/>
      <c r="P250" s="809"/>
      <c r="Q250" s="857"/>
      <c r="R250" s="809"/>
      <c r="S250" s="857"/>
      <c r="T250" s="809"/>
      <c r="U250" s="857"/>
      <c r="V250" s="809"/>
      <c r="W250" s="857"/>
      <c r="X250" s="809"/>
      <c r="Y250" s="857"/>
      <c r="Z250" s="809"/>
      <c r="AA250" s="857"/>
      <c r="AB250" s="809"/>
      <c r="AC250" s="857"/>
      <c r="AD250" s="809"/>
      <c r="AG250" s="290">
        <f t="shared" si="16"/>
        <v>0</v>
      </c>
      <c r="AH250" s="293">
        <f t="shared" si="13"/>
        <v>0</v>
      </c>
      <c r="AI250" s="283" t="str">
        <f>IF(AH250=0,"",
IF(SUM($AH250:AH250)=1,AJ250,
IF($AH$290&gt;SUM($AH250:AH250),_xlfn.CONCAT(", ",AJ250),
IF($AH$290=SUM($AH250:AH250),_xlfn.CONCAT(" y ",AJ250)))))</f>
        <v/>
      </c>
      <c r="AJ250" s="120" t="s">
        <v>5281</v>
      </c>
      <c r="AK250" s="381">
        <f t="shared" si="14"/>
        <v>0</v>
      </c>
      <c r="AL250" s="293">
        <f t="shared" si="15"/>
        <v>0</v>
      </c>
      <c r="AM250" s="283" t="str">
        <f>IF(AL250=0,"",
IF(SUM($AL$169:AL250)=1,AN250,
IF($AL$290&gt;SUM($AL$169:AL250),_xlfn.CONCAT(", ",AN250),
IF($AL$290=SUM($AL$169:AL250),_xlfn.CONCAT(" y ",AN250)))))</f>
        <v/>
      </c>
      <c r="AN250" s="33" t="s">
        <v>5281</v>
      </c>
      <c r="AO250" s="582"/>
      <c r="AP250" s="582"/>
      <c r="AQ250" s="582"/>
      <c r="AR250" s="582"/>
      <c r="AS250" s="582"/>
      <c r="AT250" s="582"/>
      <c r="AU250" s="582"/>
      <c r="AV250" s="582"/>
      <c r="AW250" s="582"/>
      <c r="AX250" s="588"/>
      <c r="AY250" s="588"/>
      <c r="AZ250" s="588"/>
      <c r="BA250" s="588"/>
      <c r="BB250" s="588"/>
      <c r="BC250" s="588"/>
      <c r="BD250" s="588"/>
      <c r="BE250" s="588"/>
      <c r="BF250" s="588"/>
    </row>
    <row r="251" spans="1:58" ht="15" customHeight="1">
      <c r="A251" s="22"/>
      <c r="B251" s="12"/>
      <c r="C251" s="35" t="s">
        <v>5282</v>
      </c>
      <c r="D251" s="855" t="str">
        <f>IF(CNGE_2026_M1_Secc1_Sub1!$D122="","",CNGE_2026_M1_Secc1_Sub1!$D122)</f>
        <v/>
      </c>
      <c r="E251" s="723"/>
      <c r="F251" s="723"/>
      <c r="G251" s="723"/>
      <c r="H251" s="723"/>
      <c r="I251" s="723"/>
      <c r="J251" s="723"/>
      <c r="K251" s="723"/>
      <c r="L251" s="724"/>
      <c r="M251" s="857"/>
      <c r="N251" s="809"/>
      <c r="O251" s="857"/>
      <c r="P251" s="809"/>
      <c r="Q251" s="857"/>
      <c r="R251" s="809"/>
      <c r="S251" s="857"/>
      <c r="T251" s="809"/>
      <c r="U251" s="857"/>
      <c r="V251" s="809"/>
      <c r="W251" s="857"/>
      <c r="X251" s="809"/>
      <c r="Y251" s="857"/>
      <c r="Z251" s="809"/>
      <c r="AA251" s="857"/>
      <c r="AB251" s="809"/>
      <c r="AC251" s="857"/>
      <c r="AD251" s="809"/>
      <c r="AG251" s="290">
        <f t="shared" si="16"/>
        <v>0</v>
      </c>
      <c r="AH251" s="293">
        <f t="shared" si="13"/>
        <v>0</v>
      </c>
      <c r="AI251" s="283" t="str">
        <f>IF(AH251=0,"",
IF(SUM($AH251:AH251)=1,AJ251,
IF($AH$290&gt;SUM($AH251:AH251),_xlfn.CONCAT(", ",AJ251),
IF($AH$290=SUM($AH251:AH251),_xlfn.CONCAT(" y ",AJ251)))))</f>
        <v/>
      </c>
      <c r="AJ251" s="120" t="s">
        <v>5283</v>
      </c>
      <c r="AK251" s="381">
        <f t="shared" si="14"/>
        <v>0</v>
      </c>
      <c r="AL251" s="293">
        <f t="shared" si="15"/>
        <v>0</v>
      </c>
      <c r="AM251" s="283" t="str">
        <f>IF(AL251=0,"",
IF(SUM($AL$169:AL251)=1,AN251,
IF($AL$290&gt;SUM($AL$169:AL251),_xlfn.CONCAT(", ",AN251),
IF($AL$290=SUM($AL$169:AL251),_xlfn.CONCAT(" y ",AN251)))))</f>
        <v/>
      </c>
      <c r="AN251" s="33" t="s">
        <v>5283</v>
      </c>
      <c r="AO251" s="582"/>
      <c r="AP251" s="582"/>
      <c r="AQ251" s="582"/>
      <c r="AR251" s="582"/>
      <c r="AS251" s="582"/>
      <c r="AT251" s="582"/>
      <c r="AU251" s="582"/>
      <c r="AV251" s="582"/>
      <c r="AW251" s="582"/>
      <c r="AX251" s="588"/>
      <c r="AY251" s="588"/>
      <c r="AZ251" s="588"/>
      <c r="BA251" s="588"/>
      <c r="BB251" s="588"/>
      <c r="BC251" s="588"/>
      <c r="BD251" s="588"/>
      <c r="BE251" s="588"/>
      <c r="BF251" s="588"/>
    </row>
    <row r="252" spans="1:58" ht="15" customHeight="1">
      <c r="A252" s="22"/>
      <c r="B252" s="12"/>
      <c r="C252" s="35" t="s">
        <v>5284</v>
      </c>
      <c r="D252" s="855" t="str">
        <f>IF(CNGE_2026_M1_Secc1_Sub1!$D123="","",CNGE_2026_M1_Secc1_Sub1!$D123)</f>
        <v/>
      </c>
      <c r="E252" s="723"/>
      <c r="F252" s="723"/>
      <c r="G252" s="723"/>
      <c r="H252" s="723"/>
      <c r="I252" s="723"/>
      <c r="J252" s="723"/>
      <c r="K252" s="723"/>
      <c r="L252" s="724"/>
      <c r="M252" s="857"/>
      <c r="N252" s="809"/>
      <c r="O252" s="857"/>
      <c r="P252" s="809"/>
      <c r="Q252" s="857"/>
      <c r="R252" s="809"/>
      <c r="S252" s="857"/>
      <c r="T252" s="809"/>
      <c r="U252" s="857"/>
      <c r="V252" s="809"/>
      <c r="W252" s="857"/>
      <c r="X252" s="809"/>
      <c r="Y252" s="857"/>
      <c r="Z252" s="809"/>
      <c r="AA252" s="857"/>
      <c r="AB252" s="809"/>
      <c r="AC252" s="857"/>
      <c r="AD252" s="809"/>
      <c r="AG252" s="290">
        <f t="shared" si="16"/>
        <v>0</v>
      </c>
      <c r="AH252" s="293">
        <f t="shared" si="13"/>
        <v>0</v>
      </c>
      <c r="AI252" s="283" t="str">
        <f>IF(AH252=0,"",
IF(SUM($AH252:AH252)=1,AJ252,
IF($AH$290&gt;SUM($AH252:AH252),_xlfn.CONCAT(", ",AJ252),
IF($AH$290=SUM($AH252:AH252),_xlfn.CONCAT(" y ",AJ252)))))</f>
        <v/>
      </c>
      <c r="AJ252" s="120" t="s">
        <v>5285</v>
      </c>
      <c r="AK252" s="381">
        <f t="shared" si="14"/>
        <v>0</v>
      </c>
      <c r="AL252" s="293">
        <f t="shared" si="15"/>
        <v>0</v>
      </c>
      <c r="AM252" s="283" t="str">
        <f>IF(AL252=0,"",
IF(SUM($AL$169:AL252)=1,AN252,
IF($AL$290&gt;SUM($AL$169:AL252),_xlfn.CONCAT(", ",AN252),
IF($AL$290=SUM($AL$169:AL252),_xlfn.CONCAT(" y ",AN252)))))</f>
        <v/>
      </c>
      <c r="AN252" s="33" t="s">
        <v>5285</v>
      </c>
      <c r="AO252" s="582"/>
      <c r="AP252" s="582"/>
      <c r="AQ252" s="582"/>
      <c r="AR252" s="582"/>
      <c r="AS252" s="582"/>
      <c r="AT252" s="582"/>
      <c r="AU252" s="582"/>
      <c r="AV252" s="582"/>
      <c r="AW252" s="582"/>
      <c r="AX252" s="588"/>
      <c r="AY252" s="588"/>
      <c r="AZ252" s="588"/>
      <c r="BA252" s="588"/>
      <c r="BB252" s="588"/>
      <c r="BC252" s="588"/>
      <c r="BD252" s="588"/>
      <c r="BE252" s="588"/>
      <c r="BF252" s="588"/>
    </row>
    <row r="253" spans="1:58" ht="15" customHeight="1">
      <c r="A253" s="22"/>
      <c r="B253" s="12"/>
      <c r="C253" s="35" t="s">
        <v>5286</v>
      </c>
      <c r="D253" s="855" t="str">
        <f>IF(CNGE_2026_M1_Secc1_Sub1!$D124="","",CNGE_2026_M1_Secc1_Sub1!$D124)</f>
        <v/>
      </c>
      <c r="E253" s="723"/>
      <c r="F253" s="723"/>
      <c r="G253" s="723"/>
      <c r="H253" s="723"/>
      <c r="I253" s="723"/>
      <c r="J253" s="723"/>
      <c r="K253" s="723"/>
      <c r="L253" s="724"/>
      <c r="M253" s="857"/>
      <c r="N253" s="809"/>
      <c r="O253" s="857"/>
      <c r="P253" s="809"/>
      <c r="Q253" s="857"/>
      <c r="R253" s="809"/>
      <c r="S253" s="857"/>
      <c r="T253" s="809"/>
      <c r="U253" s="857"/>
      <c r="V253" s="809"/>
      <c r="W253" s="857"/>
      <c r="X253" s="809"/>
      <c r="Y253" s="857"/>
      <c r="Z253" s="809"/>
      <c r="AA253" s="857"/>
      <c r="AB253" s="809"/>
      <c r="AC253" s="857"/>
      <c r="AD253" s="809"/>
      <c r="AG253" s="290">
        <f t="shared" si="16"/>
        <v>0</v>
      </c>
      <c r="AH253" s="293">
        <f t="shared" si="13"/>
        <v>0</v>
      </c>
      <c r="AI253" s="283" t="str">
        <f>IF(AH253=0,"",
IF(SUM($AH253:AH253)=1,AJ253,
IF($AH$290&gt;SUM($AH253:AH253),_xlfn.CONCAT(", ",AJ253),
IF($AH$290=SUM($AH253:AH253),_xlfn.CONCAT(" y ",AJ253)))))</f>
        <v/>
      </c>
      <c r="AJ253" s="120" t="s">
        <v>5287</v>
      </c>
      <c r="AK253" s="381">
        <f t="shared" si="14"/>
        <v>0</v>
      </c>
      <c r="AL253" s="293">
        <f t="shared" si="15"/>
        <v>0</v>
      </c>
      <c r="AM253" s="283" t="str">
        <f>IF(AL253=0,"",
IF(SUM($AL$169:AL253)=1,AN253,
IF($AL$290&gt;SUM($AL$169:AL253),_xlfn.CONCAT(", ",AN253),
IF($AL$290=SUM($AL$169:AL253),_xlfn.CONCAT(" y ",AN253)))))</f>
        <v/>
      </c>
      <c r="AN253" s="33" t="s">
        <v>5287</v>
      </c>
      <c r="AO253" s="582"/>
      <c r="AP253" s="582"/>
      <c r="AQ253" s="582"/>
      <c r="AR253" s="582"/>
      <c r="AS253" s="582"/>
      <c r="AT253" s="582"/>
      <c r="AU253" s="582"/>
      <c r="AV253" s="582"/>
      <c r="AW253" s="582"/>
      <c r="AX253" s="588"/>
      <c r="AY253" s="588"/>
      <c r="AZ253" s="588"/>
      <c r="BA253" s="588"/>
      <c r="BB253" s="588"/>
      <c r="BC253" s="588"/>
      <c r="BD253" s="588"/>
      <c r="BE253" s="588"/>
      <c r="BF253" s="588"/>
    </row>
    <row r="254" spans="1:58" ht="15" customHeight="1">
      <c r="A254" s="22"/>
      <c r="B254" s="12"/>
      <c r="C254" s="35" t="s">
        <v>5288</v>
      </c>
      <c r="D254" s="855" t="str">
        <f>IF(CNGE_2026_M1_Secc1_Sub1!$D125="","",CNGE_2026_M1_Secc1_Sub1!$D125)</f>
        <v/>
      </c>
      <c r="E254" s="723"/>
      <c r="F254" s="723"/>
      <c r="G254" s="723"/>
      <c r="H254" s="723"/>
      <c r="I254" s="723"/>
      <c r="J254" s="723"/>
      <c r="K254" s="723"/>
      <c r="L254" s="724"/>
      <c r="M254" s="857"/>
      <c r="N254" s="809"/>
      <c r="O254" s="857"/>
      <c r="P254" s="809"/>
      <c r="Q254" s="857"/>
      <c r="R254" s="809"/>
      <c r="S254" s="857"/>
      <c r="T254" s="809"/>
      <c r="U254" s="857"/>
      <c r="V254" s="809"/>
      <c r="W254" s="857"/>
      <c r="X254" s="809"/>
      <c r="Y254" s="857"/>
      <c r="Z254" s="809"/>
      <c r="AA254" s="857"/>
      <c r="AB254" s="809"/>
      <c r="AC254" s="857"/>
      <c r="AD254" s="809"/>
      <c r="AG254" s="290">
        <f t="shared" si="16"/>
        <v>0</v>
      </c>
      <c r="AH254" s="293">
        <f t="shared" si="13"/>
        <v>0</v>
      </c>
      <c r="AI254" s="283" t="str">
        <f>IF(AH254=0,"",
IF(SUM($AH254:AH254)=1,AJ254,
IF($AH$290&gt;SUM($AH254:AH254),_xlfn.CONCAT(", ",AJ254),
IF($AH$290=SUM($AH254:AH254),_xlfn.CONCAT(" y ",AJ254)))))</f>
        <v/>
      </c>
      <c r="AJ254" s="120" t="s">
        <v>5289</v>
      </c>
      <c r="AK254" s="381">
        <f t="shared" si="14"/>
        <v>0</v>
      </c>
      <c r="AL254" s="293">
        <f t="shared" si="15"/>
        <v>0</v>
      </c>
      <c r="AM254" s="283" t="str">
        <f>IF(AL254=0,"",
IF(SUM($AL$169:AL254)=1,AN254,
IF($AL$290&gt;SUM($AL$169:AL254),_xlfn.CONCAT(", ",AN254),
IF($AL$290=SUM($AL$169:AL254),_xlfn.CONCAT(" y ",AN254)))))</f>
        <v/>
      </c>
      <c r="AN254" s="33" t="s">
        <v>5289</v>
      </c>
      <c r="AO254" s="582"/>
      <c r="AP254" s="582"/>
      <c r="AQ254" s="582"/>
      <c r="AR254" s="582"/>
      <c r="AS254" s="582"/>
      <c r="AT254" s="582"/>
      <c r="AU254" s="582"/>
      <c r="AV254" s="582"/>
      <c r="AW254" s="582"/>
      <c r="AX254" s="588"/>
      <c r="AY254" s="588"/>
      <c r="AZ254" s="588"/>
      <c r="BA254" s="588"/>
      <c r="BB254" s="588"/>
      <c r="BC254" s="588"/>
      <c r="BD254" s="588"/>
      <c r="BE254" s="588"/>
      <c r="BF254" s="588"/>
    </row>
    <row r="255" spans="1:58" ht="15" customHeight="1">
      <c r="A255" s="22"/>
      <c r="B255" s="12"/>
      <c r="C255" s="35" t="s">
        <v>5290</v>
      </c>
      <c r="D255" s="855" t="str">
        <f>IF(CNGE_2026_M1_Secc1_Sub1!$D126="","",CNGE_2026_M1_Secc1_Sub1!$D126)</f>
        <v/>
      </c>
      <c r="E255" s="723"/>
      <c r="F255" s="723"/>
      <c r="G255" s="723"/>
      <c r="H255" s="723"/>
      <c r="I255" s="723"/>
      <c r="J255" s="723"/>
      <c r="K255" s="723"/>
      <c r="L255" s="724"/>
      <c r="M255" s="857"/>
      <c r="N255" s="809"/>
      <c r="O255" s="857"/>
      <c r="P255" s="809"/>
      <c r="Q255" s="857"/>
      <c r="R255" s="809"/>
      <c r="S255" s="857"/>
      <c r="T255" s="809"/>
      <c r="U255" s="857"/>
      <c r="V255" s="809"/>
      <c r="W255" s="857"/>
      <c r="X255" s="809"/>
      <c r="Y255" s="857"/>
      <c r="Z255" s="809"/>
      <c r="AA255" s="857"/>
      <c r="AB255" s="809"/>
      <c r="AC255" s="857"/>
      <c r="AD255" s="809"/>
      <c r="AG255" s="290">
        <f t="shared" si="16"/>
        <v>0</v>
      </c>
      <c r="AH255" s="293">
        <f t="shared" si="13"/>
        <v>0</v>
      </c>
      <c r="AI255" s="283" t="str">
        <f>IF(AH255=0,"",
IF(SUM($AH255:AH255)=1,AJ255,
IF($AH$290&gt;SUM($AH255:AH255),_xlfn.CONCAT(", ",AJ255),
IF($AH$290=SUM($AH255:AH255),_xlfn.CONCAT(" y ",AJ255)))))</f>
        <v/>
      </c>
      <c r="AJ255" s="120" t="s">
        <v>5291</v>
      </c>
      <c r="AK255" s="381">
        <f t="shared" si="14"/>
        <v>0</v>
      </c>
      <c r="AL255" s="293">
        <f t="shared" si="15"/>
        <v>0</v>
      </c>
      <c r="AM255" s="283" t="str">
        <f>IF(AL255=0,"",
IF(SUM($AL$169:AL255)=1,AN255,
IF($AL$290&gt;SUM($AL$169:AL255),_xlfn.CONCAT(", ",AN255),
IF($AL$290=SUM($AL$169:AL255),_xlfn.CONCAT(" y ",AN255)))))</f>
        <v/>
      </c>
      <c r="AN255" s="33" t="s">
        <v>5291</v>
      </c>
      <c r="AO255" s="582"/>
      <c r="AP255" s="582"/>
      <c r="AQ255" s="582"/>
      <c r="AR255" s="582"/>
      <c r="AS255" s="582"/>
      <c r="AT255" s="582"/>
      <c r="AU255" s="582"/>
      <c r="AV255" s="582"/>
      <c r="AW255" s="582"/>
      <c r="AX255" s="588"/>
      <c r="AY255" s="588"/>
      <c r="AZ255" s="588"/>
      <c r="BA255" s="588"/>
      <c r="BB255" s="588"/>
      <c r="BC255" s="588"/>
      <c r="BD255" s="588"/>
      <c r="BE255" s="588"/>
      <c r="BF255" s="588"/>
    </row>
    <row r="256" spans="1:58" ht="15" customHeight="1">
      <c r="A256" s="22"/>
      <c r="B256" s="12"/>
      <c r="C256" s="35" t="s">
        <v>5292</v>
      </c>
      <c r="D256" s="855" t="str">
        <f>IF(CNGE_2026_M1_Secc1_Sub1!$D127="","",CNGE_2026_M1_Secc1_Sub1!$D127)</f>
        <v/>
      </c>
      <c r="E256" s="723"/>
      <c r="F256" s="723"/>
      <c r="G256" s="723"/>
      <c r="H256" s="723"/>
      <c r="I256" s="723"/>
      <c r="J256" s="723"/>
      <c r="K256" s="723"/>
      <c r="L256" s="724"/>
      <c r="M256" s="857"/>
      <c r="N256" s="809"/>
      <c r="O256" s="857"/>
      <c r="P256" s="809"/>
      <c r="Q256" s="857"/>
      <c r="R256" s="809"/>
      <c r="S256" s="857"/>
      <c r="T256" s="809"/>
      <c r="U256" s="857"/>
      <c r="V256" s="809"/>
      <c r="W256" s="857"/>
      <c r="X256" s="809"/>
      <c r="Y256" s="857"/>
      <c r="Z256" s="809"/>
      <c r="AA256" s="857"/>
      <c r="AB256" s="809"/>
      <c r="AC256" s="857"/>
      <c r="AD256" s="809"/>
      <c r="AG256" s="290">
        <f t="shared" si="16"/>
        <v>0</v>
      </c>
      <c r="AH256" s="293">
        <f t="shared" si="13"/>
        <v>0</v>
      </c>
      <c r="AI256" s="283" t="str">
        <f>IF(AH256=0,"",
IF(SUM($AH256:AH256)=1,AJ256,
IF($AH$290&gt;SUM($AH256:AH256),_xlfn.CONCAT(", ",AJ256),
IF($AH$290=SUM($AH256:AH256),_xlfn.CONCAT(" y ",AJ256)))))</f>
        <v/>
      </c>
      <c r="AJ256" s="120" t="s">
        <v>5293</v>
      </c>
      <c r="AK256" s="381">
        <f t="shared" si="14"/>
        <v>0</v>
      </c>
      <c r="AL256" s="293">
        <f t="shared" si="15"/>
        <v>0</v>
      </c>
      <c r="AM256" s="283" t="str">
        <f>IF(AL256=0,"",
IF(SUM($AL$169:AL256)=1,AN256,
IF($AL$290&gt;SUM($AL$169:AL256),_xlfn.CONCAT(", ",AN256),
IF($AL$290=SUM($AL$169:AL256),_xlfn.CONCAT(" y ",AN256)))))</f>
        <v/>
      </c>
      <c r="AN256" s="33" t="s">
        <v>5293</v>
      </c>
      <c r="AO256" s="582"/>
      <c r="AP256" s="582"/>
      <c r="AQ256" s="582"/>
      <c r="AR256" s="582"/>
      <c r="AS256" s="582"/>
      <c r="AT256" s="582"/>
      <c r="AU256" s="582"/>
      <c r="AV256" s="582"/>
      <c r="AW256" s="582"/>
      <c r="AX256" s="588"/>
      <c r="AY256" s="588"/>
      <c r="AZ256" s="588"/>
      <c r="BA256" s="588"/>
      <c r="BB256" s="588"/>
      <c r="BC256" s="588"/>
      <c r="BD256" s="588"/>
      <c r="BE256" s="588"/>
      <c r="BF256" s="588"/>
    </row>
    <row r="257" spans="1:58" ht="15" customHeight="1">
      <c r="A257" s="22"/>
      <c r="B257" s="12"/>
      <c r="C257" s="35" t="s">
        <v>5294</v>
      </c>
      <c r="D257" s="855" t="str">
        <f>IF(CNGE_2026_M1_Secc1_Sub1!$D128="","",CNGE_2026_M1_Secc1_Sub1!$D128)</f>
        <v/>
      </c>
      <c r="E257" s="723"/>
      <c r="F257" s="723"/>
      <c r="G257" s="723"/>
      <c r="H257" s="723"/>
      <c r="I257" s="723"/>
      <c r="J257" s="723"/>
      <c r="K257" s="723"/>
      <c r="L257" s="724"/>
      <c r="M257" s="857"/>
      <c r="N257" s="809"/>
      <c r="O257" s="857"/>
      <c r="P257" s="809"/>
      <c r="Q257" s="857"/>
      <c r="R257" s="809"/>
      <c r="S257" s="857"/>
      <c r="T257" s="809"/>
      <c r="U257" s="857"/>
      <c r="V257" s="809"/>
      <c r="W257" s="857"/>
      <c r="X257" s="809"/>
      <c r="Y257" s="857"/>
      <c r="Z257" s="809"/>
      <c r="AA257" s="857"/>
      <c r="AB257" s="809"/>
      <c r="AC257" s="857"/>
      <c r="AD257" s="809"/>
      <c r="AG257" s="290">
        <f t="shared" si="16"/>
        <v>0</v>
      </c>
      <c r="AH257" s="293">
        <f t="shared" si="13"/>
        <v>0</v>
      </c>
      <c r="AI257" s="283" t="str">
        <f>IF(AH257=0,"",
IF(SUM($AH257:AH257)=1,AJ257,
IF($AH$290&gt;SUM($AH257:AH257),_xlfn.CONCAT(", ",AJ257),
IF($AH$290=SUM($AH257:AH257),_xlfn.CONCAT(" y ",AJ257)))))</f>
        <v/>
      </c>
      <c r="AJ257" s="120" t="s">
        <v>5295</v>
      </c>
      <c r="AK257" s="381">
        <f t="shared" si="14"/>
        <v>0</v>
      </c>
      <c r="AL257" s="293">
        <f t="shared" si="15"/>
        <v>0</v>
      </c>
      <c r="AM257" s="283" t="str">
        <f>IF(AL257=0,"",
IF(SUM($AL$169:AL257)=1,AN257,
IF($AL$290&gt;SUM($AL$169:AL257),_xlfn.CONCAT(", ",AN257),
IF($AL$290=SUM($AL$169:AL257),_xlfn.CONCAT(" y ",AN257)))))</f>
        <v/>
      </c>
      <c r="AN257" s="33" t="s">
        <v>5295</v>
      </c>
      <c r="AO257" s="582"/>
      <c r="AP257" s="582"/>
      <c r="AQ257" s="582"/>
      <c r="AR257" s="582"/>
      <c r="AS257" s="582"/>
      <c r="AT257" s="582"/>
      <c r="AU257" s="582"/>
      <c r="AV257" s="582"/>
      <c r="AW257" s="582"/>
      <c r="AX257" s="588"/>
      <c r="AY257" s="588"/>
      <c r="AZ257" s="588"/>
      <c r="BA257" s="588"/>
      <c r="BB257" s="588"/>
      <c r="BC257" s="588"/>
      <c r="BD257" s="588"/>
      <c r="BE257" s="588"/>
      <c r="BF257" s="588"/>
    </row>
    <row r="258" spans="1:58" ht="15" customHeight="1">
      <c r="A258" s="22"/>
      <c r="B258" s="12"/>
      <c r="C258" s="35" t="s">
        <v>5296</v>
      </c>
      <c r="D258" s="855" t="str">
        <f>IF(CNGE_2026_M1_Secc1_Sub1!$D129="","",CNGE_2026_M1_Secc1_Sub1!$D129)</f>
        <v/>
      </c>
      <c r="E258" s="723"/>
      <c r="F258" s="723"/>
      <c r="G258" s="723"/>
      <c r="H258" s="723"/>
      <c r="I258" s="723"/>
      <c r="J258" s="723"/>
      <c r="K258" s="723"/>
      <c r="L258" s="724"/>
      <c r="M258" s="857"/>
      <c r="N258" s="809"/>
      <c r="O258" s="857"/>
      <c r="P258" s="809"/>
      <c r="Q258" s="857"/>
      <c r="R258" s="809"/>
      <c r="S258" s="857"/>
      <c r="T258" s="809"/>
      <c r="U258" s="857"/>
      <c r="V258" s="809"/>
      <c r="W258" s="857"/>
      <c r="X258" s="809"/>
      <c r="Y258" s="857"/>
      <c r="Z258" s="809"/>
      <c r="AA258" s="857"/>
      <c r="AB258" s="809"/>
      <c r="AC258" s="857"/>
      <c r="AD258" s="809"/>
      <c r="AG258" s="290">
        <f t="shared" si="16"/>
        <v>0</v>
      </c>
      <c r="AH258" s="293">
        <f t="shared" si="13"/>
        <v>0</v>
      </c>
      <c r="AI258" s="283" t="str">
        <f>IF(AH258=0,"",
IF(SUM($AH258:AH258)=1,AJ258,
IF($AH$290&gt;SUM($AH258:AH258),_xlfn.CONCAT(", ",AJ258),
IF($AH$290=SUM($AH258:AH258),_xlfn.CONCAT(" y ",AJ258)))))</f>
        <v/>
      </c>
      <c r="AJ258" s="120" t="s">
        <v>5297</v>
      </c>
      <c r="AK258" s="381">
        <f t="shared" si="14"/>
        <v>0</v>
      </c>
      <c r="AL258" s="293">
        <f t="shared" si="15"/>
        <v>0</v>
      </c>
      <c r="AM258" s="283" t="str">
        <f>IF(AL258=0,"",
IF(SUM($AL$169:AL258)=1,AN258,
IF($AL$290&gt;SUM($AL$169:AL258),_xlfn.CONCAT(", ",AN258),
IF($AL$290=SUM($AL$169:AL258),_xlfn.CONCAT(" y ",AN258)))))</f>
        <v/>
      </c>
      <c r="AN258" s="33" t="s">
        <v>5297</v>
      </c>
      <c r="AO258" s="582"/>
      <c r="AP258" s="582"/>
      <c r="AQ258" s="582"/>
      <c r="AR258" s="582"/>
      <c r="AS258" s="582"/>
      <c r="AT258" s="582"/>
      <c r="AU258" s="582"/>
      <c r="AV258" s="582"/>
      <c r="AW258" s="582"/>
      <c r="AX258" s="588"/>
      <c r="AY258" s="588"/>
      <c r="AZ258" s="588"/>
      <c r="BA258" s="588"/>
      <c r="BB258" s="588"/>
      <c r="BC258" s="588"/>
      <c r="BD258" s="588"/>
      <c r="BE258" s="588"/>
      <c r="BF258" s="588"/>
    </row>
    <row r="259" spans="1:58" ht="15" customHeight="1">
      <c r="A259" s="22"/>
      <c r="B259" s="12"/>
      <c r="C259" s="35" t="s">
        <v>5298</v>
      </c>
      <c r="D259" s="855" t="str">
        <f>IF(CNGE_2026_M1_Secc1_Sub1!$D130="","",CNGE_2026_M1_Secc1_Sub1!$D130)</f>
        <v/>
      </c>
      <c r="E259" s="723"/>
      <c r="F259" s="723"/>
      <c r="G259" s="723"/>
      <c r="H259" s="723"/>
      <c r="I259" s="723"/>
      <c r="J259" s="723"/>
      <c r="K259" s="723"/>
      <c r="L259" s="724"/>
      <c r="M259" s="857"/>
      <c r="N259" s="809"/>
      <c r="O259" s="857"/>
      <c r="P259" s="809"/>
      <c r="Q259" s="857"/>
      <c r="R259" s="809"/>
      <c r="S259" s="857"/>
      <c r="T259" s="809"/>
      <c r="U259" s="857"/>
      <c r="V259" s="809"/>
      <c r="W259" s="857"/>
      <c r="X259" s="809"/>
      <c r="Y259" s="857"/>
      <c r="Z259" s="809"/>
      <c r="AA259" s="857"/>
      <c r="AB259" s="809"/>
      <c r="AC259" s="857"/>
      <c r="AD259" s="809"/>
      <c r="AG259" s="290">
        <f t="shared" si="16"/>
        <v>0</v>
      </c>
      <c r="AH259" s="293">
        <f t="shared" si="13"/>
        <v>0</v>
      </c>
      <c r="AI259" s="283" t="str">
        <f>IF(AH259=0,"",
IF(SUM($AH259:AH259)=1,AJ259,
IF($AH$290&gt;SUM($AH259:AH259),_xlfn.CONCAT(", ",AJ259),
IF($AH$290=SUM($AH259:AH259),_xlfn.CONCAT(" y ",AJ259)))))</f>
        <v/>
      </c>
      <c r="AJ259" s="120" t="s">
        <v>5299</v>
      </c>
      <c r="AK259" s="381">
        <f t="shared" si="14"/>
        <v>0</v>
      </c>
      <c r="AL259" s="293">
        <f t="shared" si="15"/>
        <v>0</v>
      </c>
      <c r="AM259" s="283" t="str">
        <f>IF(AL259=0,"",
IF(SUM($AL$169:AL259)=1,AN259,
IF($AL$290&gt;SUM($AL$169:AL259),_xlfn.CONCAT(", ",AN259),
IF($AL$290=SUM($AL$169:AL259),_xlfn.CONCAT(" y ",AN259)))))</f>
        <v/>
      </c>
      <c r="AN259" s="33" t="s">
        <v>5299</v>
      </c>
      <c r="AO259" s="582"/>
      <c r="AP259" s="582"/>
      <c r="AQ259" s="582"/>
      <c r="AR259" s="582"/>
      <c r="AS259" s="582"/>
      <c r="AT259" s="582"/>
      <c r="AU259" s="582"/>
      <c r="AV259" s="582"/>
      <c r="AW259" s="582"/>
      <c r="AX259" s="588"/>
      <c r="AY259" s="588"/>
      <c r="AZ259" s="588"/>
      <c r="BA259" s="588"/>
      <c r="BB259" s="588"/>
      <c r="BC259" s="588"/>
      <c r="BD259" s="588"/>
      <c r="BE259" s="588"/>
      <c r="BF259" s="588"/>
    </row>
    <row r="260" spans="1:58" ht="15" customHeight="1">
      <c r="A260" s="22"/>
      <c r="B260" s="12"/>
      <c r="C260" s="35" t="s">
        <v>5300</v>
      </c>
      <c r="D260" s="855" t="str">
        <f>IF(CNGE_2026_M1_Secc1_Sub1!$D131="","",CNGE_2026_M1_Secc1_Sub1!$D131)</f>
        <v/>
      </c>
      <c r="E260" s="723"/>
      <c r="F260" s="723"/>
      <c r="G260" s="723"/>
      <c r="H260" s="723"/>
      <c r="I260" s="723"/>
      <c r="J260" s="723"/>
      <c r="K260" s="723"/>
      <c r="L260" s="724"/>
      <c r="M260" s="857"/>
      <c r="N260" s="809"/>
      <c r="O260" s="857"/>
      <c r="P260" s="809"/>
      <c r="Q260" s="857"/>
      <c r="R260" s="809"/>
      <c r="S260" s="857"/>
      <c r="T260" s="809"/>
      <c r="U260" s="857"/>
      <c r="V260" s="809"/>
      <c r="W260" s="857"/>
      <c r="X260" s="809"/>
      <c r="Y260" s="857"/>
      <c r="Z260" s="809"/>
      <c r="AA260" s="857"/>
      <c r="AB260" s="809"/>
      <c r="AC260" s="857"/>
      <c r="AD260" s="809"/>
      <c r="AG260" s="290">
        <f t="shared" si="16"/>
        <v>0</v>
      </c>
      <c r="AH260" s="293">
        <f t="shared" si="13"/>
        <v>0</v>
      </c>
      <c r="AI260" s="283" t="str">
        <f>IF(AH260=0,"",
IF(SUM($AH260:AH260)=1,AJ260,
IF($AH$290&gt;SUM($AH260:AH260),_xlfn.CONCAT(", ",AJ260),
IF($AH$290=SUM($AH260:AH260),_xlfn.CONCAT(" y ",AJ260)))))</f>
        <v/>
      </c>
      <c r="AJ260" s="120" t="s">
        <v>5301</v>
      </c>
      <c r="AK260" s="381">
        <f t="shared" si="14"/>
        <v>0</v>
      </c>
      <c r="AL260" s="293">
        <f t="shared" si="15"/>
        <v>0</v>
      </c>
      <c r="AM260" s="283" t="str">
        <f>IF(AL260=0,"",
IF(SUM($AL$169:AL260)=1,AN260,
IF($AL$290&gt;SUM($AL$169:AL260),_xlfn.CONCAT(", ",AN260),
IF($AL$290=SUM($AL$169:AL260),_xlfn.CONCAT(" y ",AN260)))))</f>
        <v/>
      </c>
      <c r="AN260" s="33" t="s">
        <v>5301</v>
      </c>
      <c r="AO260" s="582"/>
      <c r="AP260" s="582"/>
      <c r="AQ260" s="582"/>
      <c r="AR260" s="582"/>
      <c r="AS260" s="582"/>
      <c r="AT260" s="582"/>
      <c r="AU260" s="582"/>
      <c r="AV260" s="582"/>
      <c r="AW260" s="582"/>
      <c r="AX260" s="588"/>
      <c r="AY260" s="588"/>
      <c r="AZ260" s="588"/>
      <c r="BA260" s="588"/>
      <c r="BB260" s="588"/>
      <c r="BC260" s="588"/>
      <c r="BD260" s="588"/>
      <c r="BE260" s="588"/>
      <c r="BF260" s="588"/>
    </row>
    <row r="261" spans="1:58" ht="15" customHeight="1">
      <c r="A261" s="22"/>
      <c r="B261" s="12"/>
      <c r="C261" s="35" t="s">
        <v>5302</v>
      </c>
      <c r="D261" s="855" t="str">
        <f>IF(CNGE_2026_M1_Secc1_Sub1!$D132="","",CNGE_2026_M1_Secc1_Sub1!$D132)</f>
        <v/>
      </c>
      <c r="E261" s="723"/>
      <c r="F261" s="723"/>
      <c r="G261" s="723"/>
      <c r="H261" s="723"/>
      <c r="I261" s="723"/>
      <c r="J261" s="723"/>
      <c r="K261" s="723"/>
      <c r="L261" s="724"/>
      <c r="M261" s="857"/>
      <c r="N261" s="809"/>
      <c r="O261" s="857"/>
      <c r="P261" s="809"/>
      <c r="Q261" s="857"/>
      <c r="R261" s="809"/>
      <c r="S261" s="857"/>
      <c r="T261" s="809"/>
      <c r="U261" s="857"/>
      <c r="V261" s="809"/>
      <c r="W261" s="857"/>
      <c r="X261" s="809"/>
      <c r="Y261" s="857"/>
      <c r="Z261" s="809"/>
      <c r="AA261" s="857"/>
      <c r="AB261" s="809"/>
      <c r="AC261" s="857"/>
      <c r="AD261" s="809"/>
      <c r="AG261" s="290">
        <f t="shared" si="16"/>
        <v>0</v>
      </c>
      <c r="AH261" s="293">
        <f t="shared" si="13"/>
        <v>0</v>
      </c>
      <c r="AI261" s="283" t="str">
        <f>IF(AH261=0,"",
IF(SUM($AH261:AH261)=1,AJ261,
IF($AH$290&gt;SUM($AH261:AH261),_xlfn.CONCAT(", ",AJ261),
IF($AH$290=SUM($AH261:AH261),_xlfn.CONCAT(" y ",AJ261)))))</f>
        <v/>
      </c>
      <c r="AJ261" s="120" t="s">
        <v>5303</v>
      </c>
      <c r="AK261" s="381">
        <f t="shared" si="14"/>
        <v>0</v>
      </c>
      <c r="AL261" s="293">
        <f t="shared" si="15"/>
        <v>0</v>
      </c>
      <c r="AM261" s="283" t="str">
        <f>IF(AL261=0,"",
IF(SUM($AL$169:AL261)=1,AN261,
IF($AL$290&gt;SUM($AL$169:AL261),_xlfn.CONCAT(", ",AN261),
IF($AL$290=SUM($AL$169:AL261),_xlfn.CONCAT(" y ",AN261)))))</f>
        <v/>
      </c>
      <c r="AN261" s="33" t="s">
        <v>5303</v>
      </c>
      <c r="AO261" s="582"/>
      <c r="AP261" s="582"/>
      <c r="AQ261" s="582"/>
      <c r="AR261" s="582"/>
      <c r="AS261" s="582"/>
      <c r="AT261" s="582"/>
      <c r="AU261" s="582"/>
      <c r="AV261" s="582"/>
      <c r="AW261" s="582"/>
      <c r="AX261" s="588"/>
      <c r="AY261" s="588"/>
      <c r="AZ261" s="588"/>
      <c r="BA261" s="588"/>
      <c r="BB261" s="588"/>
      <c r="BC261" s="588"/>
      <c r="BD261" s="588"/>
      <c r="BE261" s="588"/>
      <c r="BF261" s="588"/>
    </row>
    <row r="262" spans="1:58" ht="15" customHeight="1">
      <c r="A262" s="22"/>
      <c r="B262" s="12"/>
      <c r="C262" s="35" t="s">
        <v>5304</v>
      </c>
      <c r="D262" s="855" t="str">
        <f>IF(CNGE_2026_M1_Secc1_Sub1!$D133="","",CNGE_2026_M1_Secc1_Sub1!$D133)</f>
        <v/>
      </c>
      <c r="E262" s="723"/>
      <c r="F262" s="723"/>
      <c r="G262" s="723"/>
      <c r="H262" s="723"/>
      <c r="I262" s="723"/>
      <c r="J262" s="723"/>
      <c r="K262" s="723"/>
      <c r="L262" s="724"/>
      <c r="M262" s="857"/>
      <c r="N262" s="809"/>
      <c r="O262" s="857"/>
      <c r="P262" s="809"/>
      <c r="Q262" s="857"/>
      <c r="R262" s="809"/>
      <c r="S262" s="857"/>
      <c r="T262" s="809"/>
      <c r="U262" s="857"/>
      <c r="V262" s="809"/>
      <c r="W262" s="857"/>
      <c r="X262" s="809"/>
      <c r="Y262" s="857"/>
      <c r="Z262" s="809"/>
      <c r="AA262" s="857"/>
      <c r="AB262" s="809"/>
      <c r="AC262" s="857"/>
      <c r="AD262" s="809"/>
      <c r="AG262" s="290">
        <f t="shared" si="16"/>
        <v>0</v>
      </c>
      <c r="AH262" s="293">
        <f t="shared" si="13"/>
        <v>0</v>
      </c>
      <c r="AI262" s="283" t="str">
        <f>IF(AH262=0,"",
IF(SUM($AH262:AH262)=1,AJ262,
IF($AH$290&gt;SUM($AH262:AH262),_xlfn.CONCAT(", ",AJ262),
IF($AH$290=SUM($AH262:AH262),_xlfn.CONCAT(" y ",AJ262)))))</f>
        <v/>
      </c>
      <c r="AJ262" s="120" t="s">
        <v>5305</v>
      </c>
      <c r="AK262" s="381">
        <f t="shared" si="14"/>
        <v>0</v>
      </c>
      <c r="AL262" s="293">
        <f t="shared" si="15"/>
        <v>0</v>
      </c>
      <c r="AM262" s="283" t="str">
        <f>IF(AL262=0,"",
IF(SUM($AL$169:AL262)=1,AN262,
IF($AL$290&gt;SUM($AL$169:AL262),_xlfn.CONCAT(", ",AN262),
IF($AL$290=SUM($AL$169:AL262),_xlfn.CONCAT(" y ",AN262)))))</f>
        <v/>
      </c>
      <c r="AN262" s="33" t="s">
        <v>5305</v>
      </c>
      <c r="AO262" s="582"/>
      <c r="AP262" s="582"/>
      <c r="AQ262" s="582"/>
      <c r="AR262" s="582"/>
      <c r="AS262" s="582"/>
      <c r="AT262" s="582"/>
      <c r="AU262" s="582"/>
      <c r="AV262" s="582"/>
      <c r="AW262" s="582"/>
      <c r="AX262" s="588"/>
      <c r="AY262" s="588"/>
      <c r="AZ262" s="588"/>
      <c r="BA262" s="588"/>
      <c r="BB262" s="588"/>
      <c r="BC262" s="588"/>
      <c r="BD262" s="588"/>
      <c r="BE262" s="588"/>
      <c r="BF262" s="588"/>
    </row>
    <row r="263" spans="1:58" ht="15" customHeight="1">
      <c r="A263" s="22"/>
      <c r="B263" s="12"/>
      <c r="C263" s="37" t="s">
        <v>5306</v>
      </c>
      <c r="D263" s="855" t="str">
        <f>IF(CNGE_2026_M1_Secc1_Sub1!$D134="","",CNGE_2026_M1_Secc1_Sub1!$D134)</f>
        <v/>
      </c>
      <c r="E263" s="723"/>
      <c r="F263" s="723"/>
      <c r="G263" s="723"/>
      <c r="H263" s="723"/>
      <c r="I263" s="723"/>
      <c r="J263" s="723"/>
      <c r="K263" s="723"/>
      <c r="L263" s="724"/>
      <c r="M263" s="857"/>
      <c r="N263" s="809"/>
      <c r="O263" s="857"/>
      <c r="P263" s="809"/>
      <c r="Q263" s="857"/>
      <c r="R263" s="809"/>
      <c r="S263" s="857"/>
      <c r="T263" s="809"/>
      <c r="U263" s="857"/>
      <c r="V263" s="809"/>
      <c r="W263" s="857"/>
      <c r="X263" s="809"/>
      <c r="Y263" s="857"/>
      <c r="Z263" s="809"/>
      <c r="AA263" s="857"/>
      <c r="AB263" s="809"/>
      <c r="AC263" s="857"/>
      <c r="AD263" s="809"/>
      <c r="AG263" s="290">
        <f t="shared" si="16"/>
        <v>0</v>
      </c>
      <c r="AH263" s="293">
        <f t="shared" si="13"/>
        <v>0</v>
      </c>
      <c r="AI263" s="283" t="str">
        <f>IF(AH263=0,"",
IF(SUM($AH263:AH263)=1,AJ263,
IF($AH$290&gt;SUM($AH263:AH263),_xlfn.CONCAT(", ",AJ263),
IF($AH$290=SUM($AH263:AH263),_xlfn.CONCAT(" y ",AJ263)))))</f>
        <v/>
      </c>
      <c r="AJ263" s="120" t="s">
        <v>5307</v>
      </c>
      <c r="AK263" s="381">
        <f t="shared" si="14"/>
        <v>0</v>
      </c>
      <c r="AL263" s="293">
        <f t="shared" si="15"/>
        <v>0</v>
      </c>
      <c r="AM263" s="283" t="str">
        <f>IF(AL263=0,"",
IF(SUM($AL$169:AL263)=1,AN263,
IF($AL$290&gt;SUM($AL$169:AL263),_xlfn.CONCAT(", ",AN263),
IF($AL$290=SUM($AL$169:AL263),_xlfn.CONCAT(" y ",AN263)))))</f>
        <v/>
      </c>
      <c r="AN263" s="33" t="s">
        <v>5307</v>
      </c>
      <c r="AO263" s="582"/>
      <c r="AP263" s="582"/>
      <c r="AQ263" s="582"/>
      <c r="AR263" s="582"/>
      <c r="AS263" s="582"/>
      <c r="AT263" s="582"/>
      <c r="AU263" s="582"/>
      <c r="AV263" s="582"/>
      <c r="AW263" s="582"/>
      <c r="AX263" s="588"/>
      <c r="AY263" s="588"/>
      <c r="AZ263" s="588"/>
      <c r="BA263" s="588"/>
      <c r="BB263" s="588"/>
      <c r="BC263" s="588"/>
      <c r="BD263" s="588"/>
      <c r="BE263" s="588"/>
      <c r="BF263" s="588"/>
    </row>
    <row r="264" spans="1:58" ht="15" customHeight="1">
      <c r="A264" s="22"/>
      <c r="B264" s="12"/>
      <c r="C264" s="37" t="s">
        <v>5308</v>
      </c>
      <c r="D264" s="855" t="str">
        <f>IF(CNGE_2026_M1_Secc1_Sub1!$D135="","",CNGE_2026_M1_Secc1_Sub1!$D135)</f>
        <v/>
      </c>
      <c r="E264" s="723"/>
      <c r="F264" s="723"/>
      <c r="G264" s="723"/>
      <c r="H264" s="723"/>
      <c r="I264" s="723"/>
      <c r="J264" s="723"/>
      <c r="K264" s="723"/>
      <c r="L264" s="724"/>
      <c r="M264" s="857"/>
      <c r="N264" s="809"/>
      <c r="O264" s="857"/>
      <c r="P264" s="809"/>
      <c r="Q264" s="857"/>
      <c r="R264" s="809"/>
      <c r="S264" s="857"/>
      <c r="T264" s="809"/>
      <c r="U264" s="857"/>
      <c r="V264" s="809"/>
      <c r="W264" s="857"/>
      <c r="X264" s="809"/>
      <c r="Y264" s="857"/>
      <c r="Z264" s="809"/>
      <c r="AA264" s="857"/>
      <c r="AB264" s="809"/>
      <c r="AC264" s="857"/>
      <c r="AD264" s="809"/>
      <c r="AG264" s="290">
        <f t="shared" si="16"/>
        <v>0</v>
      </c>
      <c r="AH264" s="293">
        <f t="shared" si="13"/>
        <v>0</v>
      </c>
      <c r="AI264" s="283" t="str">
        <f>IF(AH264=0,"",
IF(SUM($AH264:AH264)=1,AJ264,
IF($AH$290&gt;SUM($AH264:AH264),_xlfn.CONCAT(", ",AJ264),
IF($AH$290=SUM($AH264:AH264),_xlfn.CONCAT(" y ",AJ264)))))</f>
        <v/>
      </c>
      <c r="AJ264" s="120" t="s">
        <v>5309</v>
      </c>
      <c r="AK264" s="381">
        <f t="shared" si="14"/>
        <v>0</v>
      </c>
      <c r="AL264" s="293">
        <f t="shared" si="15"/>
        <v>0</v>
      </c>
      <c r="AM264" s="283" t="str">
        <f>IF(AL264=0,"",
IF(SUM($AL$169:AL264)=1,AN264,
IF($AL$290&gt;SUM($AL$169:AL264),_xlfn.CONCAT(", ",AN264),
IF($AL$290=SUM($AL$169:AL264),_xlfn.CONCAT(" y ",AN264)))))</f>
        <v/>
      </c>
      <c r="AN264" s="33" t="s">
        <v>5309</v>
      </c>
      <c r="AO264" s="582"/>
      <c r="AP264" s="582"/>
      <c r="AQ264" s="582"/>
      <c r="AR264" s="582"/>
      <c r="AS264" s="582"/>
      <c r="AT264" s="582"/>
      <c r="AU264" s="582"/>
      <c r="AV264" s="582"/>
      <c r="AW264" s="582"/>
      <c r="AX264" s="588"/>
      <c r="AY264" s="588"/>
      <c r="AZ264" s="588"/>
      <c r="BA264" s="588"/>
      <c r="BB264" s="588"/>
      <c r="BC264" s="588"/>
      <c r="BD264" s="588"/>
      <c r="BE264" s="588"/>
      <c r="BF264" s="588"/>
    </row>
    <row r="265" spans="1:58" ht="15" customHeight="1">
      <c r="A265" s="22"/>
      <c r="B265" s="12"/>
      <c r="C265" s="37" t="s">
        <v>5310</v>
      </c>
      <c r="D265" s="855" t="str">
        <f>IF(CNGE_2026_M1_Secc1_Sub1!$D136="","",CNGE_2026_M1_Secc1_Sub1!$D136)</f>
        <v/>
      </c>
      <c r="E265" s="723"/>
      <c r="F265" s="723"/>
      <c r="G265" s="723"/>
      <c r="H265" s="723"/>
      <c r="I265" s="723"/>
      <c r="J265" s="723"/>
      <c r="K265" s="723"/>
      <c r="L265" s="724"/>
      <c r="M265" s="857"/>
      <c r="N265" s="809"/>
      <c r="O265" s="857"/>
      <c r="P265" s="809"/>
      <c r="Q265" s="857"/>
      <c r="R265" s="809"/>
      <c r="S265" s="857"/>
      <c r="T265" s="809"/>
      <c r="U265" s="857"/>
      <c r="V265" s="809"/>
      <c r="W265" s="857"/>
      <c r="X265" s="809"/>
      <c r="Y265" s="857"/>
      <c r="Z265" s="809"/>
      <c r="AA265" s="857"/>
      <c r="AB265" s="809"/>
      <c r="AC265" s="857"/>
      <c r="AD265" s="809"/>
      <c r="AG265" s="290">
        <f t="shared" si="16"/>
        <v>0</v>
      </c>
      <c r="AH265" s="293">
        <f t="shared" si="13"/>
        <v>0</v>
      </c>
      <c r="AI265" s="283" t="str">
        <f>IF(AH265=0,"",
IF(SUM($AH265:AH265)=1,AJ265,
IF($AH$290&gt;SUM($AH265:AH265),_xlfn.CONCAT(", ",AJ265),
IF($AH$290=SUM($AH265:AH265),_xlfn.CONCAT(" y ",AJ265)))))</f>
        <v/>
      </c>
      <c r="AJ265" s="120" t="s">
        <v>5311</v>
      </c>
      <c r="AK265" s="381">
        <f t="shared" si="14"/>
        <v>0</v>
      </c>
      <c r="AL265" s="293">
        <f t="shared" si="15"/>
        <v>0</v>
      </c>
      <c r="AM265" s="283" t="str">
        <f>IF(AL265=0,"",
IF(SUM($AL$169:AL265)=1,AN265,
IF($AL$290&gt;SUM($AL$169:AL265),_xlfn.CONCAT(", ",AN265),
IF($AL$290=SUM($AL$169:AL265),_xlfn.CONCAT(" y ",AN265)))))</f>
        <v/>
      </c>
      <c r="AN265" s="33" t="s">
        <v>5311</v>
      </c>
      <c r="AO265" s="582"/>
      <c r="AP265" s="582"/>
      <c r="AQ265" s="582"/>
      <c r="AR265" s="582"/>
      <c r="AS265" s="582"/>
      <c r="AT265" s="582"/>
      <c r="AU265" s="582"/>
      <c r="AV265" s="582"/>
      <c r="AW265" s="582"/>
      <c r="AX265" s="588"/>
      <c r="AY265" s="588"/>
      <c r="AZ265" s="588"/>
      <c r="BA265" s="588"/>
      <c r="BB265" s="588"/>
      <c r="BC265" s="588"/>
      <c r="BD265" s="588"/>
      <c r="BE265" s="588"/>
      <c r="BF265" s="588"/>
    </row>
    <row r="266" spans="1:58" ht="15" customHeight="1">
      <c r="A266" s="22"/>
      <c r="B266" s="12"/>
      <c r="C266" s="37" t="s">
        <v>5312</v>
      </c>
      <c r="D266" s="855" t="str">
        <f>IF(CNGE_2026_M1_Secc1_Sub1!$D137="","",CNGE_2026_M1_Secc1_Sub1!$D137)</f>
        <v/>
      </c>
      <c r="E266" s="723"/>
      <c r="F266" s="723"/>
      <c r="G266" s="723"/>
      <c r="H266" s="723"/>
      <c r="I266" s="723"/>
      <c r="J266" s="723"/>
      <c r="K266" s="723"/>
      <c r="L266" s="724"/>
      <c r="M266" s="857"/>
      <c r="N266" s="809"/>
      <c r="O266" s="857"/>
      <c r="P266" s="809"/>
      <c r="Q266" s="857"/>
      <c r="R266" s="809"/>
      <c r="S266" s="857"/>
      <c r="T266" s="809"/>
      <c r="U266" s="857"/>
      <c r="V266" s="809"/>
      <c r="W266" s="857"/>
      <c r="X266" s="809"/>
      <c r="Y266" s="857"/>
      <c r="Z266" s="809"/>
      <c r="AA266" s="857"/>
      <c r="AB266" s="809"/>
      <c r="AC266" s="857"/>
      <c r="AD266" s="809"/>
      <c r="AG266" s="290">
        <f t="shared" si="16"/>
        <v>0</v>
      </c>
      <c r="AH266" s="293">
        <f t="shared" si="13"/>
        <v>0</v>
      </c>
      <c r="AI266" s="283" t="str">
        <f>IF(AH266=0,"",
IF(SUM($AH266:AH266)=1,AJ266,
IF($AH$290&gt;SUM($AH266:AH266),_xlfn.CONCAT(", ",AJ266),
IF($AH$290=SUM($AH266:AH266),_xlfn.CONCAT(" y ",AJ266)))))</f>
        <v/>
      </c>
      <c r="AJ266" s="120" t="s">
        <v>5313</v>
      </c>
      <c r="AK266" s="381">
        <f t="shared" ref="AK266:AK288" si="17">IF(COUNTA(M266:AD266)=0,0,IF(AND(COUNTIF(M266:AD266,"NS")&gt;0,Y130="NS"),0,IF(AND(COUNTIF(M266:AD266,"NA")&gt;0,Y130="NA"),0,IF(SUM(M266:AD266)=Y130,0,1))))</f>
        <v>0</v>
      </c>
      <c r="AL266" s="293">
        <f t="shared" si="15"/>
        <v>0</v>
      </c>
      <c r="AM266" s="283" t="str">
        <f>IF(AL266=0,"",
IF(SUM($AL$169:AL266)=1,AN266,
IF($AL$290&gt;SUM($AL$169:AL266),_xlfn.CONCAT(", ",AN266),
IF($AL$290=SUM($AL$169:AL266),_xlfn.CONCAT(" y ",AN266)))))</f>
        <v/>
      </c>
      <c r="AN266" s="33" t="s">
        <v>5313</v>
      </c>
      <c r="AO266" s="582"/>
      <c r="AP266" s="582"/>
      <c r="AQ266" s="582"/>
      <c r="AR266" s="582"/>
      <c r="AS266" s="582"/>
      <c r="AT266" s="582"/>
      <c r="AU266" s="582"/>
      <c r="AV266" s="582"/>
      <c r="AW266" s="582"/>
      <c r="AX266" s="588"/>
      <c r="AY266" s="588"/>
      <c r="AZ266" s="588"/>
      <c r="BA266" s="588"/>
      <c r="BB266" s="588"/>
      <c r="BC266" s="588"/>
      <c r="BD266" s="588"/>
      <c r="BE266" s="588"/>
      <c r="BF266" s="588"/>
    </row>
    <row r="267" spans="1:58" ht="15" customHeight="1">
      <c r="A267" s="22"/>
      <c r="B267" s="12"/>
      <c r="C267" s="109" t="s">
        <v>5314</v>
      </c>
      <c r="D267" s="855" t="str">
        <f>IF(CNGE_2026_M1_Secc1_Sub1!$D138="","",CNGE_2026_M1_Secc1_Sub1!$D138)</f>
        <v/>
      </c>
      <c r="E267" s="723"/>
      <c r="F267" s="723"/>
      <c r="G267" s="723"/>
      <c r="H267" s="723"/>
      <c r="I267" s="723"/>
      <c r="J267" s="723"/>
      <c r="K267" s="723"/>
      <c r="L267" s="724"/>
      <c r="M267" s="857"/>
      <c r="N267" s="809"/>
      <c r="O267" s="857"/>
      <c r="P267" s="809"/>
      <c r="Q267" s="857"/>
      <c r="R267" s="809"/>
      <c r="S267" s="857"/>
      <c r="T267" s="809"/>
      <c r="U267" s="857"/>
      <c r="V267" s="809"/>
      <c r="W267" s="857"/>
      <c r="X267" s="809"/>
      <c r="Y267" s="857"/>
      <c r="Z267" s="809"/>
      <c r="AA267" s="857"/>
      <c r="AB267" s="809"/>
      <c r="AC267" s="857"/>
      <c r="AD267" s="809"/>
      <c r="AG267" s="290">
        <f t="shared" si="16"/>
        <v>0</v>
      </c>
      <c r="AH267" s="293">
        <f t="shared" si="13"/>
        <v>0</v>
      </c>
      <c r="AI267" s="283" t="str">
        <f>IF(AH267=0,"",
IF(SUM($AH267:AH267)=1,AJ267,
IF($AH$290&gt;SUM($AH267:AH267),_xlfn.CONCAT(", ",AJ267),
IF($AH$290=SUM($AH267:AH267),_xlfn.CONCAT(" y ",AJ267)))))</f>
        <v/>
      </c>
      <c r="AJ267" s="120" t="s">
        <v>5315</v>
      </c>
      <c r="AK267" s="381">
        <f t="shared" si="17"/>
        <v>0</v>
      </c>
      <c r="AL267" s="293">
        <f t="shared" si="15"/>
        <v>0</v>
      </c>
      <c r="AM267" s="283" t="str">
        <f>IF(AL267=0,"",
IF(SUM($AL$169:AL267)=1,AN267,
IF($AL$290&gt;SUM($AL$169:AL267),_xlfn.CONCAT(", ",AN267),
IF($AL$290=SUM($AL$169:AL267),_xlfn.CONCAT(" y ",AN267)))))</f>
        <v/>
      </c>
      <c r="AN267" s="33" t="s">
        <v>5315</v>
      </c>
      <c r="AO267" s="582"/>
      <c r="AP267" s="582"/>
      <c r="AQ267" s="582"/>
      <c r="AR267" s="582"/>
      <c r="AS267" s="582"/>
      <c r="AT267" s="582"/>
      <c r="AU267" s="582"/>
      <c r="AV267" s="582"/>
      <c r="AW267" s="582"/>
      <c r="AX267" s="588"/>
      <c r="AY267" s="588"/>
      <c r="AZ267" s="588"/>
      <c r="BA267" s="588"/>
      <c r="BB267" s="588"/>
      <c r="BC267" s="588"/>
      <c r="BD267" s="588"/>
      <c r="BE267" s="588"/>
      <c r="BF267" s="588"/>
    </row>
    <row r="268" spans="1:58" ht="15" customHeight="1">
      <c r="A268" s="22"/>
      <c r="B268" s="12"/>
      <c r="C268" s="110" t="s">
        <v>5316</v>
      </c>
      <c r="D268" s="855" t="str">
        <f>IF(CNGE_2026_M1_Secc1_Sub1!$D139="","",CNGE_2026_M1_Secc1_Sub1!$D139)</f>
        <v/>
      </c>
      <c r="E268" s="723"/>
      <c r="F268" s="723"/>
      <c r="G268" s="723"/>
      <c r="H268" s="723"/>
      <c r="I268" s="723"/>
      <c r="J268" s="723"/>
      <c r="K268" s="723"/>
      <c r="L268" s="724"/>
      <c r="M268" s="857"/>
      <c r="N268" s="809"/>
      <c r="O268" s="857"/>
      <c r="P268" s="809"/>
      <c r="Q268" s="857"/>
      <c r="R268" s="809"/>
      <c r="S268" s="857"/>
      <c r="T268" s="809"/>
      <c r="U268" s="857"/>
      <c r="V268" s="809"/>
      <c r="W268" s="857"/>
      <c r="X268" s="809"/>
      <c r="Y268" s="857"/>
      <c r="Z268" s="809"/>
      <c r="AA268" s="857"/>
      <c r="AB268" s="809"/>
      <c r="AC268" s="857"/>
      <c r="AD268" s="809"/>
      <c r="AG268" s="290">
        <f t="shared" si="16"/>
        <v>0</v>
      </c>
      <c r="AH268" s="293">
        <f t="shared" si="13"/>
        <v>0</v>
      </c>
      <c r="AI268" s="283" t="str">
        <f>IF(AH268=0,"",
IF(SUM($AH268:AH268)=1,AJ268,
IF($AH$290&gt;SUM($AH268:AH268),_xlfn.CONCAT(", ",AJ268),
IF($AH$290=SUM($AH268:AH268),_xlfn.CONCAT(" y ",AJ268)))))</f>
        <v/>
      </c>
      <c r="AJ268" s="120" t="s">
        <v>5317</v>
      </c>
      <c r="AK268" s="381">
        <f t="shared" si="17"/>
        <v>0</v>
      </c>
      <c r="AL268" s="293">
        <f t="shared" si="15"/>
        <v>0</v>
      </c>
      <c r="AM268" s="283" t="str">
        <f>IF(AL268=0,"",
IF(SUM($AL$169:AL268)=1,AN268,
IF($AL$290&gt;SUM($AL$169:AL268),_xlfn.CONCAT(", ",AN268),
IF($AL$290=SUM($AL$169:AL268),_xlfn.CONCAT(" y ",AN268)))))</f>
        <v/>
      </c>
      <c r="AN268" s="33" t="s">
        <v>5317</v>
      </c>
      <c r="AO268" s="582"/>
      <c r="AP268" s="582"/>
      <c r="AQ268" s="582"/>
      <c r="AR268" s="582"/>
      <c r="AS268" s="582"/>
      <c r="AT268" s="582"/>
      <c r="AU268" s="582"/>
      <c r="AV268" s="582"/>
      <c r="AW268" s="582"/>
      <c r="AX268" s="588"/>
      <c r="AY268" s="588"/>
      <c r="AZ268" s="588"/>
      <c r="BA268" s="588"/>
      <c r="BB268" s="588"/>
      <c r="BC268" s="588"/>
      <c r="BD268" s="588"/>
      <c r="BE268" s="588"/>
      <c r="BF268" s="588"/>
    </row>
    <row r="269" spans="1:58" ht="15" customHeight="1">
      <c r="A269" s="22"/>
      <c r="B269" s="12"/>
      <c r="C269" s="110" t="s">
        <v>5318</v>
      </c>
      <c r="D269" s="855" t="str">
        <f>IF(CNGE_2026_M1_Secc1_Sub1!$D140="","",CNGE_2026_M1_Secc1_Sub1!$D140)</f>
        <v/>
      </c>
      <c r="E269" s="723"/>
      <c r="F269" s="723"/>
      <c r="G269" s="723"/>
      <c r="H269" s="723"/>
      <c r="I269" s="723"/>
      <c r="J269" s="723"/>
      <c r="K269" s="723"/>
      <c r="L269" s="724"/>
      <c r="M269" s="857"/>
      <c r="N269" s="809"/>
      <c r="O269" s="857"/>
      <c r="P269" s="809"/>
      <c r="Q269" s="857"/>
      <c r="R269" s="809"/>
      <c r="S269" s="857"/>
      <c r="T269" s="809"/>
      <c r="U269" s="857"/>
      <c r="V269" s="809"/>
      <c r="W269" s="857"/>
      <c r="X269" s="809"/>
      <c r="Y269" s="857"/>
      <c r="Z269" s="809"/>
      <c r="AA269" s="857"/>
      <c r="AB269" s="809"/>
      <c r="AC269" s="857"/>
      <c r="AD269" s="809"/>
      <c r="AG269" s="290">
        <f t="shared" si="16"/>
        <v>0</v>
      </c>
      <c r="AH269" s="293">
        <f t="shared" si="13"/>
        <v>0</v>
      </c>
      <c r="AI269" s="283" t="str">
        <f>IF(AH269=0,"",
IF(SUM($AH269:AH269)=1,AJ269,
IF($AH$290&gt;SUM($AH269:AH269),_xlfn.CONCAT(", ",AJ269),
IF($AH$290=SUM($AH269:AH269),_xlfn.CONCAT(" y ",AJ269)))))</f>
        <v/>
      </c>
      <c r="AJ269" s="120" t="s">
        <v>5319</v>
      </c>
      <c r="AK269" s="381">
        <f t="shared" si="17"/>
        <v>0</v>
      </c>
      <c r="AL269" s="293">
        <f t="shared" si="15"/>
        <v>0</v>
      </c>
      <c r="AM269" s="283" t="str">
        <f>IF(AL269=0,"",
IF(SUM($AL$169:AL269)=1,AN269,
IF($AL$290&gt;SUM($AL$169:AL269),_xlfn.CONCAT(", ",AN269),
IF($AL$290=SUM($AL$169:AL269),_xlfn.CONCAT(" y ",AN269)))))</f>
        <v/>
      </c>
      <c r="AN269" s="33" t="s">
        <v>5319</v>
      </c>
      <c r="AO269" s="582"/>
      <c r="AP269" s="582"/>
      <c r="AQ269" s="582"/>
      <c r="AR269" s="582"/>
      <c r="AS269" s="582"/>
      <c r="AT269" s="582"/>
      <c r="AU269" s="582"/>
      <c r="AV269" s="582"/>
      <c r="AW269" s="582"/>
      <c r="AX269" s="588"/>
      <c r="AY269" s="588"/>
      <c r="AZ269" s="588"/>
      <c r="BA269" s="588"/>
      <c r="BB269" s="588"/>
      <c r="BC269" s="588"/>
      <c r="BD269" s="588"/>
      <c r="BE269" s="588"/>
      <c r="BF269" s="588"/>
    </row>
    <row r="270" spans="1:58" ht="15" customHeight="1">
      <c r="A270" s="22"/>
      <c r="B270" s="12"/>
      <c r="C270" s="92" t="s">
        <v>5320</v>
      </c>
      <c r="D270" s="855" t="str">
        <f>IF(CNGE_2026_M1_Secc1_Sub1!$D141="","",CNGE_2026_M1_Secc1_Sub1!$D141)</f>
        <v/>
      </c>
      <c r="E270" s="723"/>
      <c r="F270" s="723"/>
      <c r="G270" s="723"/>
      <c r="H270" s="723"/>
      <c r="I270" s="723"/>
      <c r="J270" s="723"/>
      <c r="K270" s="723"/>
      <c r="L270" s="724"/>
      <c r="M270" s="857"/>
      <c r="N270" s="809"/>
      <c r="O270" s="857"/>
      <c r="P270" s="809"/>
      <c r="Q270" s="857"/>
      <c r="R270" s="809"/>
      <c r="S270" s="857"/>
      <c r="T270" s="809"/>
      <c r="U270" s="857"/>
      <c r="V270" s="809"/>
      <c r="W270" s="857"/>
      <c r="X270" s="809"/>
      <c r="Y270" s="857"/>
      <c r="Z270" s="809"/>
      <c r="AA270" s="857"/>
      <c r="AB270" s="809"/>
      <c r="AC270" s="857"/>
      <c r="AD270" s="809"/>
      <c r="AG270" s="290">
        <f t="shared" si="16"/>
        <v>0</v>
      </c>
      <c r="AH270" s="293">
        <f t="shared" si="13"/>
        <v>0</v>
      </c>
      <c r="AI270" s="283" t="str">
        <f>IF(AH270=0,"",
IF(SUM($AH270:AH270)=1,AJ270,
IF($AH$290&gt;SUM($AH270:AH270),_xlfn.CONCAT(", ",AJ270),
IF($AH$290=SUM($AH270:AH270),_xlfn.CONCAT(" y ",AJ270)))))</f>
        <v/>
      </c>
      <c r="AJ270" s="120" t="s">
        <v>5321</v>
      </c>
      <c r="AK270" s="381">
        <f t="shared" si="17"/>
        <v>0</v>
      </c>
      <c r="AL270" s="293">
        <f t="shared" si="15"/>
        <v>0</v>
      </c>
      <c r="AM270" s="283" t="str">
        <f>IF(AL270=0,"",
IF(SUM($AL$169:AL270)=1,AN270,
IF($AL$290&gt;SUM($AL$169:AL270),_xlfn.CONCAT(", ",AN270),
IF($AL$290=SUM($AL$169:AL270),_xlfn.CONCAT(" y ",AN270)))))</f>
        <v/>
      </c>
      <c r="AN270" s="33" t="s">
        <v>5321</v>
      </c>
      <c r="AO270" s="582"/>
      <c r="AP270" s="582"/>
      <c r="AQ270" s="582"/>
      <c r="AR270" s="582"/>
      <c r="AS270" s="582"/>
      <c r="AT270" s="582"/>
      <c r="AU270" s="582"/>
      <c r="AV270" s="582"/>
      <c r="AW270" s="582"/>
      <c r="AX270" s="588"/>
      <c r="AY270" s="588"/>
      <c r="AZ270" s="588"/>
      <c r="BA270" s="588"/>
      <c r="BB270" s="588"/>
      <c r="BC270" s="588"/>
      <c r="BD270" s="588"/>
      <c r="BE270" s="588"/>
      <c r="BF270" s="588"/>
    </row>
    <row r="271" spans="1:58" ht="15" customHeight="1">
      <c r="A271" s="22"/>
      <c r="B271" s="12"/>
      <c r="C271" s="37" t="s">
        <v>5322</v>
      </c>
      <c r="D271" s="855" t="str">
        <f>IF(CNGE_2026_M1_Secc1_Sub1!$D142="","",CNGE_2026_M1_Secc1_Sub1!$D142)</f>
        <v/>
      </c>
      <c r="E271" s="723"/>
      <c r="F271" s="723"/>
      <c r="G271" s="723"/>
      <c r="H271" s="723"/>
      <c r="I271" s="723"/>
      <c r="J271" s="723"/>
      <c r="K271" s="723"/>
      <c r="L271" s="724"/>
      <c r="M271" s="857"/>
      <c r="N271" s="809"/>
      <c r="O271" s="857"/>
      <c r="P271" s="809"/>
      <c r="Q271" s="857"/>
      <c r="R271" s="809"/>
      <c r="S271" s="857"/>
      <c r="T271" s="809"/>
      <c r="U271" s="857"/>
      <c r="V271" s="809"/>
      <c r="W271" s="857"/>
      <c r="X271" s="809"/>
      <c r="Y271" s="857"/>
      <c r="Z271" s="809"/>
      <c r="AA271" s="857"/>
      <c r="AB271" s="809"/>
      <c r="AC271" s="857"/>
      <c r="AD271" s="809"/>
      <c r="AG271" s="290">
        <f t="shared" si="16"/>
        <v>0</v>
      </c>
      <c r="AH271" s="293">
        <f t="shared" si="13"/>
        <v>0</v>
      </c>
      <c r="AI271" s="283" t="str">
        <f>IF(AH271=0,"",
IF(SUM($AH271:AH271)=1,AJ271,
IF($AH$290&gt;SUM($AH271:AH271),_xlfn.CONCAT(", ",AJ271),
IF($AH$290=SUM($AH271:AH271),_xlfn.CONCAT(" y ",AJ271)))))</f>
        <v/>
      </c>
      <c r="AJ271" s="120" t="s">
        <v>5323</v>
      </c>
      <c r="AK271" s="381">
        <f t="shared" si="17"/>
        <v>0</v>
      </c>
      <c r="AL271" s="293">
        <f t="shared" si="15"/>
        <v>0</v>
      </c>
      <c r="AM271" s="283" t="str">
        <f>IF(AL271=0,"",
IF(SUM($AL$169:AL271)=1,AN271,
IF($AL$290&gt;SUM($AL$169:AL271),_xlfn.CONCAT(", ",AN271),
IF($AL$290=SUM($AL$169:AL271),_xlfn.CONCAT(" y ",AN271)))))</f>
        <v/>
      </c>
      <c r="AN271" s="33" t="s">
        <v>5323</v>
      </c>
      <c r="AO271" s="582"/>
      <c r="AP271" s="582"/>
      <c r="AQ271" s="582"/>
      <c r="AR271" s="582"/>
      <c r="AS271" s="582"/>
      <c r="AT271" s="582"/>
      <c r="AU271" s="582"/>
      <c r="AV271" s="582"/>
      <c r="AW271" s="582"/>
      <c r="AX271" s="588"/>
      <c r="AY271" s="588"/>
      <c r="AZ271" s="588"/>
      <c r="BA271" s="588"/>
      <c r="BB271" s="588"/>
      <c r="BC271" s="588"/>
      <c r="BD271" s="588"/>
      <c r="BE271" s="588"/>
      <c r="BF271" s="588"/>
    </row>
    <row r="272" spans="1:58" ht="15" customHeight="1">
      <c r="A272" s="22"/>
      <c r="B272" s="12"/>
      <c r="C272" s="37" t="s">
        <v>5324</v>
      </c>
      <c r="D272" s="855" t="str">
        <f>IF(CNGE_2026_M1_Secc1_Sub1!$D143="","",CNGE_2026_M1_Secc1_Sub1!$D143)</f>
        <v/>
      </c>
      <c r="E272" s="723"/>
      <c r="F272" s="723"/>
      <c r="G272" s="723"/>
      <c r="H272" s="723"/>
      <c r="I272" s="723"/>
      <c r="J272" s="723"/>
      <c r="K272" s="723"/>
      <c r="L272" s="724"/>
      <c r="M272" s="857"/>
      <c r="N272" s="809"/>
      <c r="O272" s="857"/>
      <c r="P272" s="809"/>
      <c r="Q272" s="857"/>
      <c r="R272" s="809"/>
      <c r="S272" s="857"/>
      <c r="T272" s="809"/>
      <c r="U272" s="857"/>
      <c r="V272" s="809"/>
      <c r="W272" s="857"/>
      <c r="X272" s="809"/>
      <c r="Y272" s="857"/>
      <c r="Z272" s="809"/>
      <c r="AA272" s="857"/>
      <c r="AB272" s="809"/>
      <c r="AC272" s="857"/>
      <c r="AD272" s="809"/>
      <c r="AG272" s="290">
        <f t="shared" si="16"/>
        <v>0</v>
      </c>
      <c r="AH272" s="293">
        <f t="shared" si="13"/>
        <v>0</v>
      </c>
      <c r="AI272" s="283" t="str">
        <f>IF(AH272=0,"",
IF(SUM($AH272:AH272)=1,AJ272,
IF($AH$290&gt;SUM($AH272:AH272),_xlfn.CONCAT(", ",AJ272),
IF($AH$290=SUM($AH272:AH272),_xlfn.CONCAT(" y ",AJ272)))))</f>
        <v/>
      </c>
      <c r="AJ272" s="120" t="s">
        <v>5325</v>
      </c>
      <c r="AK272" s="381">
        <f t="shared" si="17"/>
        <v>0</v>
      </c>
      <c r="AL272" s="293">
        <f t="shared" si="15"/>
        <v>0</v>
      </c>
      <c r="AM272" s="283" t="str">
        <f>IF(AL272=0,"",
IF(SUM($AL$169:AL272)=1,AN272,
IF($AL$290&gt;SUM($AL$169:AL272),_xlfn.CONCAT(", ",AN272),
IF($AL$290=SUM($AL$169:AL272),_xlfn.CONCAT(" y ",AN272)))))</f>
        <v/>
      </c>
      <c r="AN272" s="33" t="s">
        <v>5325</v>
      </c>
      <c r="AO272" s="582"/>
      <c r="AP272" s="582"/>
      <c r="AQ272" s="582"/>
      <c r="AR272" s="582"/>
      <c r="AS272" s="582"/>
      <c r="AT272" s="582"/>
      <c r="AU272" s="582"/>
      <c r="AV272" s="582"/>
      <c r="AW272" s="582"/>
      <c r="AX272" s="588"/>
      <c r="AY272" s="588"/>
      <c r="AZ272" s="588"/>
      <c r="BA272" s="588"/>
      <c r="BB272" s="588"/>
      <c r="BC272" s="588"/>
      <c r="BD272" s="588"/>
      <c r="BE272" s="588"/>
      <c r="BF272" s="588"/>
    </row>
    <row r="273" spans="1:58" ht="15" customHeight="1">
      <c r="A273" s="22"/>
      <c r="B273" s="12"/>
      <c r="C273" s="37" t="s">
        <v>5326</v>
      </c>
      <c r="D273" s="855" t="str">
        <f>IF(CNGE_2026_M1_Secc1_Sub1!$D144="","",CNGE_2026_M1_Secc1_Sub1!$D144)</f>
        <v/>
      </c>
      <c r="E273" s="723"/>
      <c r="F273" s="723"/>
      <c r="G273" s="723"/>
      <c r="H273" s="723"/>
      <c r="I273" s="723"/>
      <c r="J273" s="723"/>
      <c r="K273" s="723"/>
      <c r="L273" s="724"/>
      <c r="M273" s="857"/>
      <c r="N273" s="809"/>
      <c r="O273" s="857"/>
      <c r="P273" s="809"/>
      <c r="Q273" s="857"/>
      <c r="R273" s="809"/>
      <c r="S273" s="857"/>
      <c r="T273" s="809"/>
      <c r="U273" s="857"/>
      <c r="V273" s="809"/>
      <c r="W273" s="857"/>
      <c r="X273" s="809"/>
      <c r="Y273" s="857"/>
      <c r="Z273" s="809"/>
      <c r="AA273" s="857"/>
      <c r="AB273" s="809"/>
      <c r="AC273" s="857"/>
      <c r="AD273" s="809"/>
      <c r="AG273" s="290">
        <f t="shared" si="16"/>
        <v>0</v>
      </c>
      <c r="AH273" s="293">
        <f t="shared" si="13"/>
        <v>0</v>
      </c>
      <c r="AI273" s="283" t="str">
        <f>IF(AH273=0,"",
IF(SUM($AH273:AH273)=1,AJ273,
IF($AH$290&gt;SUM($AH273:AH273),_xlfn.CONCAT(", ",AJ273),
IF($AH$290=SUM($AH273:AH273),_xlfn.CONCAT(" y ",AJ273)))))</f>
        <v/>
      </c>
      <c r="AJ273" s="120" t="s">
        <v>5327</v>
      </c>
      <c r="AK273" s="381">
        <f t="shared" si="17"/>
        <v>0</v>
      </c>
      <c r="AL273" s="293">
        <f t="shared" si="15"/>
        <v>0</v>
      </c>
      <c r="AM273" s="283" t="str">
        <f>IF(AL273=0,"",
IF(SUM($AL$169:AL273)=1,AN273,
IF($AL$290&gt;SUM($AL$169:AL273),_xlfn.CONCAT(", ",AN273),
IF($AL$290=SUM($AL$169:AL273),_xlfn.CONCAT(" y ",AN273)))))</f>
        <v/>
      </c>
      <c r="AN273" s="33" t="s">
        <v>5327</v>
      </c>
      <c r="AO273" s="582"/>
      <c r="AP273" s="582"/>
      <c r="AQ273" s="582"/>
      <c r="AR273" s="582"/>
      <c r="AS273" s="582"/>
      <c r="AT273" s="582"/>
      <c r="AU273" s="582"/>
      <c r="AV273" s="582"/>
      <c r="AW273" s="582"/>
      <c r="AX273" s="588"/>
      <c r="AY273" s="588"/>
      <c r="AZ273" s="588"/>
      <c r="BA273" s="588"/>
      <c r="BB273" s="588"/>
      <c r="BC273" s="588"/>
      <c r="BD273" s="588"/>
      <c r="BE273" s="588"/>
      <c r="BF273" s="588"/>
    </row>
    <row r="274" spans="1:58" ht="15" customHeight="1">
      <c r="A274" s="22"/>
      <c r="B274" s="12"/>
      <c r="C274" s="37" t="s">
        <v>5328</v>
      </c>
      <c r="D274" s="855" t="str">
        <f>IF(CNGE_2026_M1_Secc1_Sub1!$D145="","",CNGE_2026_M1_Secc1_Sub1!$D145)</f>
        <v/>
      </c>
      <c r="E274" s="723"/>
      <c r="F274" s="723"/>
      <c r="G274" s="723"/>
      <c r="H274" s="723"/>
      <c r="I274" s="723"/>
      <c r="J274" s="723"/>
      <c r="K274" s="723"/>
      <c r="L274" s="724"/>
      <c r="M274" s="857"/>
      <c r="N274" s="809"/>
      <c r="O274" s="857"/>
      <c r="P274" s="809"/>
      <c r="Q274" s="857"/>
      <c r="R274" s="809"/>
      <c r="S274" s="857"/>
      <c r="T274" s="809"/>
      <c r="U274" s="857"/>
      <c r="V274" s="809"/>
      <c r="W274" s="857"/>
      <c r="X274" s="809"/>
      <c r="Y274" s="857"/>
      <c r="Z274" s="809"/>
      <c r="AA274" s="857"/>
      <c r="AB274" s="809"/>
      <c r="AC274" s="857"/>
      <c r="AD274" s="809"/>
      <c r="AG274" s="290">
        <f t="shared" si="16"/>
        <v>0</v>
      </c>
      <c r="AH274" s="293">
        <f t="shared" si="13"/>
        <v>0</v>
      </c>
      <c r="AI274" s="283" t="str">
        <f>IF(AH274=0,"",
IF(SUM($AH274:AH274)=1,AJ274,
IF($AH$290&gt;SUM($AH274:AH274),_xlfn.CONCAT(", ",AJ274),
IF($AH$290=SUM($AH274:AH274),_xlfn.CONCAT(" y ",AJ274)))))</f>
        <v/>
      </c>
      <c r="AJ274" s="120" t="s">
        <v>5329</v>
      </c>
      <c r="AK274" s="381">
        <f t="shared" si="17"/>
        <v>0</v>
      </c>
      <c r="AL274" s="293">
        <f t="shared" si="15"/>
        <v>0</v>
      </c>
      <c r="AM274" s="283" t="str">
        <f>IF(AL274=0,"",
IF(SUM($AL$169:AL274)=1,AN274,
IF($AL$290&gt;SUM($AL$169:AL274),_xlfn.CONCAT(", ",AN274),
IF($AL$290=SUM($AL$169:AL274),_xlfn.CONCAT(" y ",AN274)))))</f>
        <v/>
      </c>
      <c r="AN274" s="33" t="s">
        <v>5329</v>
      </c>
      <c r="AO274" s="582"/>
      <c r="AP274" s="582"/>
      <c r="AQ274" s="582"/>
      <c r="AR274" s="582"/>
      <c r="AS274" s="582"/>
      <c r="AT274" s="582"/>
      <c r="AU274" s="582"/>
      <c r="AV274" s="582"/>
      <c r="AW274" s="582"/>
      <c r="AX274" s="588"/>
      <c r="AY274" s="588"/>
      <c r="AZ274" s="588"/>
      <c r="BA274" s="588"/>
      <c r="BB274" s="588"/>
      <c r="BC274" s="588"/>
      <c r="BD274" s="588"/>
      <c r="BE274" s="588"/>
      <c r="BF274" s="588"/>
    </row>
    <row r="275" spans="1:58" ht="15" customHeight="1">
      <c r="A275" s="22"/>
      <c r="B275" s="12"/>
      <c r="C275" s="37" t="s">
        <v>5330</v>
      </c>
      <c r="D275" s="855" t="str">
        <f>IF(CNGE_2026_M1_Secc1_Sub1!$D146="","",CNGE_2026_M1_Secc1_Sub1!$D146)</f>
        <v/>
      </c>
      <c r="E275" s="723"/>
      <c r="F275" s="723"/>
      <c r="G275" s="723"/>
      <c r="H275" s="723"/>
      <c r="I275" s="723"/>
      <c r="J275" s="723"/>
      <c r="K275" s="723"/>
      <c r="L275" s="724"/>
      <c r="M275" s="857"/>
      <c r="N275" s="809"/>
      <c r="O275" s="857"/>
      <c r="P275" s="809"/>
      <c r="Q275" s="857"/>
      <c r="R275" s="809"/>
      <c r="S275" s="857"/>
      <c r="T275" s="809"/>
      <c r="U275" s="857"/>
      <c r="V275" s="809"/>
      <c r="W275" s="857"/>
      <c r="X275" s="809"/>
      <c r="Y275" s="857"/>
      <c r="Z275" s="809"/>
      <c r="AA275" s="857"/>
      <c r="AB275" s="809"/>
      <c r="AC275" s="857"/>
      <c r="AD275" s="809"/>
      <c r="AG275" s="290">
        <f t="shared" si="16"/>
        <v>0</v>
      </c>
      <c r="AH275" s="293">
        <f t="shared" si="13"/>
        <v>0</v>
      </c>
      <c r="AI275" s="283" t="str">
        <f>IF(AH275=0,"",
IF(SUM($AH275:AH275)=1,AJ275,
IF($AH$290&gt;SUM($AH275:AH275),_xlfn.CONCAT(", ",AJ275),
IF($AH$290=SUM($AH275:AH275),_xlfn.CONCAT(" y ",AJ275)))))</f>
        <v/>
      </c>
      <c r="AJ275" s="120" t="s">
        <v>5331</v>
      </c>
      <c r="AK275" s="381">
        <f t="shared" si="17"/>
        <v>0</v>
      </c>
      <c r="AL275" s="293">
        <f t="shared" si="15"/>
        <v>0</v>
      </c>
      <c r="AM275" s="283" t="str">
        <f>IF(AL275=0,"",
IF(SUM($AL$169:AL275)=1,AN275,
IF($AL$290&gt;SUM($AL$169:AL275),_xlfn.CONCAT(", ",AN275),
IF($AL$290=SUM($AL$169:AL275),_xlfn.CONCAT(" y ",AN275)))))</f>
        <v/>
      </c>
      <c r="AN275" s="33" t="s">
        <v>5331</v>
      </c>
      <c r="AO275" s="582"/>
      <c r="AP275" s="582"/>
      <c r="AQ275" s="582"/>
      <c r="AR275" s="582"/>
      <c r="AS275" s="582"/>
      <c r="AT275" s="582"/>
      <c r="AU275" s="582"/>
      <c r="AV275" s="582"/>
      <c r="AW275" s="582"/>
      <c r="AX275" s="588"/>
      <c r="AY275" s="588"/>
      <c r="AZ275" s="588"/>
      <c r="BA275" s="588"/>
      <c r="BB275" s="588"/>
      <c r="BC275" s="588"/>
      <c r="BD275" s="588"/>
      <c r="BE275" s="588"/>
      <c r="BF275" s="588"/>
    </row>
    <row r="276" spans="1:58" ht="15" customHeight="1">
      <c r="A276" s="22"/>
      <c r="B276" s="12"/>
      <c r="C276" s="37" t="s">
        <v>5332</v>
      </c>
      <c r="D276" s="855" t="str">
        <f>IF(CNGE_2026_M1_Secc1_Sub1!$D147="","",CNGE_2026_M1_Secc1_Sub1!$D147)</f>
        <v/>
      </c>
      <c r="E276" s="723"/>
      <c r="F276" s="723"/>
      <c r="G276" s="723"/>
      <c r="H276" s="723"/>
      <c r="I276" s="723"/>
      <c r="J276" s="723"/>
      <c r="K276" s="723"/>
      <c r="L276" s="724"/>
      <c r="M276" s="857"/>
      <c r="N276" s="809"/>
      <c r="O276" s="857"/>
      <c r="P276" s="809"/>
      <c r="Q276" s="857"/>
      <c r="R276" s="809"/>
      <c r="S276" s="857"/>
      <c r="T276" s="809"/>
      <c r="U276" s="857"/>
      <c r="V276" s="809"/>
      <c r="W276" s="857"/>
      <c r="X276" s="809"/>
      <c r="Y276" s="857"/>
      <c r="Z276" s="809"/>
      <c r="AA276" s="857"/>
      <c r="AB276" s="809"/>
      <c r="AC276" s="857"/>
      <c r="AD276" s="809"/>
      <c r="AG276" s="290">
        <f t="shared" si="16"/>
        <v>0</v>
      </c>
      <c r="AH276" s="293">
        <f t="shared" si="13"/>
        <v>0</v>
      </c>
      <c r="AI276" s="283" t="str">
        <f>IF(AH276=0,"",
IF(SUM($AH276:AH276)=1,AJ276,
IF($AH$290&gt;SUM($AH276:AH276),_xlfn.CONCAT(", ",AJ276),
IF($AH$290=SUM($AH276:AH276),_xlfn.CONCAT(" y ",AJ276)))))</f>
        <v/>
      </c>
      <c r="AJ276" s="120" t="s">
        <v>5333</v>
      </c>
      <c r="AK276" s="381">
        <f t="shared" si="17"/>
        <v>0</v>
      </c>
      <c r="AL276" s="293">
        <f t="shared" si="15"/>
        <v>0</v>
      </c>
      <c r="AM276" s="283" t="str">
        <f>IF(AL276=0,"",
IF(SUM($AL$169:AL276)=1,AN276,
IF($AL$290&gt;SUM($AL$169:AL276),_xlfn.CONCAT(", ",AN276),
IF($AL$290=SUM($AL$169:AL276),_xlfn.CONCAT(" y ",AN276)))))</f>
        <v/>
      </c>
      <c r="AN276" s="33" t="s">
        <v>5333</v>
      </c>
      <c r="AO276" s="582"/>
      <c r="AP276" s="582"/>
      <c r="AQ276" s="582"/>
      <c r="AR276" s="582"/>
      <c r="AS276" s="582"/>
      <c r="AT276" s="582"/>
      <c r="AU276" s="582"/>
      <c r="AV276" s="582"/>
      <c r="AW276" s="582"/>
      <c r="AX276" s="588"/>
      <c r="AY276" s="588"/>
      <c r="AZ276" s="588"/>
      <c r="BA276" s="588"/>
      <c r="BB276" s="588"/>
      <c r="BC276" s="588"/>
      <c r="BD276" s="588"/>
      <c r="BE276" s="588"/>
      <c r="BF276" s="588"/>
    </row>
    <row r="277" spans="1:58" ht="15" customHeight="1">
      <c r="A277" s="22"/>
      <c r="B277" s="12"/>
      <c r="C277" s="37" t="s">
        <v>5334</v>
      </c>
      <c r="D277" s="855" t="str">
        <f>IF(CNGE_2026_M1_Secc1_Sub1!$D148="","",CNGE_2026_M1_Secc1_Sub1!$D148)</f>
        <v/>
      </c>
      <c r="E277" s="723"/>
      <c r="F277" s="723"/>
      <c r="G277" s="723"/>
      <c r="H277" s="723"/>
      <c r="I277" s="723"/>
      <c r="J277" s="723"/>
      <c r="K277" s="723"/>
      <c r="L277" s="724"/>
      <c r="M277" s="857"/>
      <c r="N277" s="809"/>
      <c r="O277" s="857"/>
      <c r="P277" s="809"/>
      <c r="Q277" s="857"/>
      <c r="R277" s="809"/>
      <c r="S277" s="857"/>
      <c r="T277" s="809"/>
      <c r="U277" s="857"/>
      <c r="V277" s="809"/>
      <c r="W277" s="857"/>
      <c r="X277" s="809"/>
      <c r="Y277" s="857"/>
      <c r="Z277" s="809"/>
      <c r="AA277" s="857"/>
      <c r="AB277" s="809"/>
      <c r="AC277" s="857"/>
      <c r="AD277" s="809"/>
      <c r="AG277" s="290">
        <f t="shared" si="16"/>
        <v>0</v>
      </c>
      <c r="AH277" s="293">
        <f t="shared" si="13"/>
        <v>0</v>
      </c>
      <c r="AI277" s="283" t="str">
        <f>IF(AH277=0,"",
IF(SUM($AH277:AH277)=1,AJ277,
IF($AH$290&gt;SUM($AH277:AH277),_xlfn.CONCAT(", ",AJ277),
IF($AH$290=SUM($AH277:AH277),_xlfn.CONCAT(" y ",AJ277)))))</f>
        <v/>
      </c>
      <c r="AJ277" s="120" t="s">
        <v>5335</v>
      </c>
      <c r="AK277" s="381">
        <f t="shared" si="17"/>
        <v>0</v>
      </c>
      <c r="AL277" s="293">
        <f t="shared" si="15"/>
        <v>0</v>
      </c>
      <c r="AM277" s="283" t="str">
        <f>IF(AL277=0,"",
IF(SUM($AL$169:AL277)=1,AN277,
IF($AL$290&gt;SUM($AL$169:AL277),_xlfn.CONCAT(", ",AN277),
IF($AL$290=SUM($AL$169:AL277),_xlfn.CONCAT(" y ",AN277)))))</f>
        <v/>
      </c>
      <c r="AN277" s="33" t="s">
        <v>5335</v>
      </c>
      <c r="AO277" s="582"/>
      <c r="AP277" s="582"/>
      <c r="AQ277" s="582"/>
      <c r="AR277" s="582"/>
      <c r="AS277" s="582"/>
      <c r="AT277" s="582"/>
      <c r="AU277" s="582"/>
      <c r="AV277" s="582"/>
      <c r="AW277" s="582"/>
      <c r="AX277" s="588"/>
      <c r="AY277" s="588"/>
      <c r="AZ277" s="588"/>
      <c r="BA277" s="588"/>
      <c r="BB277" s="588"/>
      <c r="BC277" s="588"/>
      <c r="BD277" s="588"/>
      <c r="BE277" s="588"/>
      <c r="BF277" s="588"/>
    </row>
    <row r="278" spans="1:58" ht="15" customHeight="1">
      <c r="A278" s="22"/>
      <c r="B278" s="12"/>
      <c r="C278" s="37" t="s">
        <v>5336</v>
      </c>
      <c r="D278" s="855" t="str">
        <f>IF(CNGE_2026_M1_Secc1_Sub1!$D149="","",CNGE_2026_M1_Secc1_Sub1!$D149)</f>
        <v/>
      </c>
      <c r="E278" s="723"/>
      <c r="F278" s="723"/>
      <c r="G278" s="723"/>
      <c r="H278" s="723"/>
      <c r="I278" s="723"/>
      <c r="J278" s="723"/>
      <c r="K278" s="723"/>
      <c r="L278" s="724"/>
      <c r="M278" s="857"/>
      <c r="N278" s="809"/>
      <c r="O278" s="857"/>
      <c r="P278" s="809"/>
      <c r="Q278" s="857"/>
      <c r="R278" s="809"/>
      <c r="S278" s="857"/>
      <c r="T278" s="809"/>
      <c r="U278" s="857"/>
      <c r="V278" s="809"/>
      <c r="W278" s="857"/>
      <c r="X278" s="809"/>
      <c r="Y278" s="857"/>
      <c r="Z278" s="809"/>
      <c r="AA278" s="857"/>
      <c r="AB278" s="809"/>
      <c r="AC278" s="857"/>
      <c r="AD278" s="809"/>
      <c r="AG278" s="290">
        <f t="shared" si="16"/>
        <v>0</v>
      </c>
      <c r="AH278" s="293">
        <f t="shared" si="13"/>
        <v>0</v>
      </c>
      <c r="AI278" s="283" t="str">
        <f>IF(AH278=0,"",
IF(SUM($AH278:AH278)=1,AJ278,
IF($AH$290&gt;SUM($AH278:AH278),_xlfn.CONCAT(", ",AJ278),
IF($AH$290=SUM($AH278:AH278),_xlfn.CONCAT(" y ",AJ278)))))</f>
        <v/>
      </c>
      <c r="AJ278" s="120" t="s">
        <v>5337</v>
      </c>
      <c r="AK278" s="381">
        <f t="shared" si="17"/>
        <v>0</v>
      </c>
      <c r="AL278" s="293">
        <f t="shared" si="15"/>
        <v>0</v>
      </c>
      <c r="AM278" s="283" t="str">
        <f>IF(AL278=0,"",
IF(SUM($AL$169:AL278)=1,AN278,
IF($AL$290&gt;SUM($AL$169:AL278),_xlfn.CONCAT(", ",AN278),
IF($AL$290=SUM($AL$169:AL278),_xlfn.CONCAT(" y ",AN278)))))</f>
        <v/>
      </c>
      <c r="AN278" s="33" t="s">
        <v>5337</v>
      </c>
      <c r="AO278" s="582"/>
      <c r="AP278" s="582"/>
      <c r="AQ278" s="582"/>
      <c r="AR278" s="582"/>
      <c r="AS278" s="582"/>
      <c r="AT278" s="582"/>
      <c r="AU278" s="582"/>
      <c r="AV278" s="582"/>
      <c r="AW278" s="582"/>
      <c r="AX278" s="588"/>
      <c r="AY278" s="588"/>
      <c r="AZ278" s="588"/>
      <c r="BA278" s="588"/>
      <c r="BB278" s="588"/>
      <c r="BC278" s="588"/>
      <c r="BD278" s="588"/>
      <c r="BE278" s="588"/>
      <c r="BF278" s="588"/>
    </row>
    <row r="279" spans="1:58" ht="15" customHeight="1">
      <c r="A279" s="22"/>
      <c r="B279" s="12"/>
      <c r="C279" s="37" t="s">
        <v>5338</v>
      </c>
      <c r="D279" s="855" t="str">
        <f>IF(CNGE_2026_M1_Secc1_Sub1!$D150="","",CNGE_2026_M1_Secc1_Sub1!$D150)</f>
        <v/>
      </c>
      <c r="E279" s="723"/>
      <c r="F279" s="723"/>
      <c r="G279" s="723"/>
      <c r="H279" s="723"/>
      <c r="I279" s="723"/>
      <c r="J279" s="723"/>
      <c r="K279" s="723"/>
      <c r="L279" s="724"/>
      <c r="M279" s="857"/>
      <c r="N279" s="809"/>
      <c r="O279" s="857"/>
      <c r="P279" s="809"/>
      <c r="Q279" s="857"/>
      <c r="R279" s="809"/>
      <c r="S279" s="857"/>
      <c r="T279" s="809"/>
      <c r="U279" s="857"/>
      <c r="V279" s="809"/>
      <c r="W279" s="857"/>
      <c r="X279" s="809"/>
      <c r="Y279" s="857"/>
      <c r="Z279" s="809"/>
      <c r="AA279" s="857"/>
      <c r="AB279" s="809"/>
      <c r="AC279" s="857"/>
      <c r="AD279" s="809"/>
      <c r="AG279" s="290">
        <f t="shared" si="16"/>
        <v>0</v>
      </c>
      <c r="AH279" s="293">
        <f t="shared" si="13"/>
        <v>0</v>
      </c>
      <c r="AI279" s="283" t="str">
        <f>IF(AH279=0,"",
IF(SUM($AH279:AH279)=1,AJ279,
IF($AH$290&gt;SUM($AH279:AH279),_xlfn.CONCAT(", ",AJ279),
IF($AH$290=SUM($AH279:AH279),_xlfn.CONCAT(" y ",AJ279)))))</f>
        <v/>
      </c>
      <c r="AJ279" s="120" t="s">
        <v>5339</v>
      </c>
      <c r="AK279" s="381">
        <f t="shared" si="17"/>
        <v>0</v>
      </c>
      <c r="AL279" s="293">
        <f t="shared" si="15"/>
        <v>0</v>
      </c>
      <c r="AM279" s="283" t="str">
        <f>IF(AL279=0,"",
IF(SUM($AL$169:AL279)=1,AN279,
IF($AL$290&gt;SUM($AL$169:AL279),_xlfn.CONCAT(", ",AN279),
IF($AL$290=SUM($AL$169:AL279),_xlfn.CONCAT(" y ",AN279)))))</f>
        <v/>
      </c>
      <c r="AN279" s="33" t="s">
        <v>5339</v>
      </c>
      <c r="AO279" s="582"/>
      <c r="AP279" s="582"/>
      <c r="AQ279" s="582"/>
      <c r="AR279" s="582"/>
      <c r="AS279" s="582"/>
      <c r="AT279" s="582"/>
      <c r="AU279" s="582"/>
      <c r="AV279" s="582"/>
      <c r="AW279" s="582"/>
      <c r="AX279" s="588"/>
      <c r="AY279" s="588"/>
      <c r="AZ279" s="588"/>
      <c r="BA279" s="588"/>
      <c r="BB279" s="588"/>
      <c r="BC279" s="588"/>
      <c r="BD279" s="588"/>
      <c r="BE279" s="588"/>
      <c r="BF279" s="588"/>
    </row>
    <row r="280" spans="1:58" ht="15" customHeight="1">
      <c r="A280" s="22"/>
      <c r="B280" s="12"/>
      <c r="C280" s="37" t="s">
        <v>5340</v>
      </c>
      <c r="D280" s="855" t="str">
        <f>IF(CNGE_2026_M1_Secc1_Sub1!$D151="","",CNGE_2026_M1_Secc1_Sub1!$D151)</f>
        <v/>
      </c>
      <c r="E280" s="723"/>
      <c r="F280" s="723"/>
      <c r="G280" s="723"/>
      <c r="H280" s="723"/>
      <c r="I280" s="723"/>
      <c r="J280" s="723"/>
      <c r="K280" s="723"/>
      <c r="L280" s="724"/>
      <c r="M280" s="857"/>
      <c r="N280" s="809"/>
      <c r="O280" s="857"/>
      <c r="P280" s="809"/>
      <c r="Q280" s="857"/>
      <c r="R280" s="809"/>
      <c r="S280" s="857"/>
      <c r="T280" s="809"/>
      <c r="U280" s="857"/>
      <c r="V280" s="809"/>
      <c r="W280" s="857"/>
      <c r="X280" s="809"/>
      <c r="Y280" s="857"/>
      <c r="Z280" s="809"/>
      <c r="AA280" s="857"/>
      <c r="AB280" s="809"/>
      <c r="AC280" s="857"/>
      <c r="AD280" s="809"/>
      <c r="AG280" s="290">
        <f t="shared" si="16"/>
        <v>0</v>
      </c>
      <c r="AH280" s="293">
        <f t="shared" si="13"/>
        <v>0</v>
      </c>
      <c r="AI280" s="283" t="str">
        <f>IF(AH280=0,"",
IF(SUM($AH280:AH280)=1,AJ280,
IF($AH$290&gt;SUM($AH280:AH280),_xlfn.CONCAT(", ",AJ280),
IF($AH$290=SUM($AH280:AH280),_xlfn.CONCAT(" y ",AJ280)))))</f>
        <v/>
      </c>
      <c r="AJ280" s="120" t="s">
        <v>5341</v>
      </c>
      <c r="AK280" s="381">
        <f t="shared" si="17"/>
        <v>0</v>
      </c>
      <c r="AL280" s="293">
        <f t="shared" si="15"/>
        <v>0</v>
      </c>
      <c r="AM280" s="283" t="str">
        <f>IF(AL280=0,"",
IF(SUM($AL$169:AL280)=1,AN280,
IF($AL$290&gt;SUM($AL$169:AL280),_xlfn.CONCAT(", ",AN280),
IF($AL$290=SUM($AL$169:AL280),_xlfn.CONCAT(" y ",AN280)))))</f>
        <v/>
      </c>
      <c r="AN280" s="33" t="s">
        <v>5341</v>
      </c>
      <c r="AO280" s="582"/>
      <c r="AP280" s="582"/>
      <c r="AQ280" s="582"/>
      <c r="AR280" s="582"/>
      <c r="AS280" s="582"/>
      <c r="AT280" s="582"/>
      <c r="AU280" s="582"/>
      <c r="AV280" s="582"/>
      <c r="AW280" s="582"/>
      <c r="AX280" s="588"/>
      <c r="AY280" s="588"/>
      <c r="AZ280" s="588"/>
      <c r="BA280" s="588"/>
      <c r="BB280" s="588"/>
      <c r="BC280" s="588"/>
      <c r="BD280" s="588"/>
      <c r="BE280" s="588"/>
      <c r="BF280" s="588"/>
    </row>
    <row r="281" spans="1:58" ht="15" customHeight="1">
      <c r="A281" s="22"/>
      <c r="B281" s="12"/>
      <c r="C281" s="37" t="s">
        <v>5342</v>
      </c>
      <c r="D281" s="855" t="str">
        <f>IF(CNGE_2026_M1_Secc1_Sub1!$D152="","",CNGE_2026_M1_Secc1_Sub1!$D152)</f>
        <v/>
      </c>
      <c r="E281" s="723"/>
      <c r="F281" s="723"/>
      <c r="G281" s="723"/>
      <c r="H281" s="723"/>
      <c r="I281" s="723"/>
      <c r="J281" s="723"/>
      <c r="K281" s="723"/>
      <c r="L281" s="724"/>
      <c r="M281" s="857"/>
      <c r="N281" s="809"/>
      <c r="O281" s="857"/>
      <c r="P281" s="809"/>
      <c r="Q281" s="857"/>
      <c r="R281" s="809"/>
      <c r="S281" s="857"/>
      <c r="T281" s="809"/>
      <c r="U281" s="857"/>
      <c r="V281" s="809"/>
      <c r="W281" s="857"/>
      <c r="X281" s="809"/>
      <c r="Y281" s="857"/>
      <c r="Z281" s="809"/>
      <c r="AA281" s="857"/>
      <c r="AB281" s="809"/>
      <c r="AC281" s="857"/>
      <c r="AD281" s="809"/>
      <c r="AG281" s="290">
        <f t="shared" si="16"/>
        <v>0</v>
      </c>
      <c r="AH281" s="293">
        <f t="shared" si="13"/>
        <v>0</v>
      </c>
      <c r="AI281" s="283" t="str">
        <f>IF(AH281=0,"",
IF(SUM($AH281:AH281)=1,AJ281,
IF($AH$290&gt;SUM($AH281:AH281),_xlfn.CONCAT(", ",AJ281),
IF($AH$290=SUM($AH281:AH281),_xlfn.CONCAT(" y ",AJ281)))))</f>
        <v/>
      </c>
      <c r="AJ281" s="120" t="s">
        <v>5343</v>
      </c>
      <c r="AK281" s="381">
        <f t="shared" si="17"/>
        <v>0</v>
      </c>
      <c r="AL281" s="293">
        <f t="shared" si="15"/>
        <v>0</v>
      </c>
      <c r="AM281" s="283" t="str">
        <f>IF(AL281=0,"",
IF(SUM($AL$169:AL281)=1,AN281,
IF($AL$290&gt;SUM($AL$169:AL281),_xlfn.CONCAT(", ",AN281),
IF($AL$290=SUM($AL$169:AL281),_xlfn.CONCAT(" y ",AN281)))))</f>
        <v/>
      </c>
      <c r="AN281" s="33" t="s">
        <v>5343</v>
      </c>
      <c r="AO281" s="582"/>
      <c r="AP281" s="582"/>
      <c r="AQ281" s="582"/>
      <c r="AR281" s="582"/>
      <c r="AS281" s="582"/>
      <c r="AT281" s="582"/>
      <c r="AU281" s="582"/>
      <c r="AV281" s="582"/>
      <c r="AW281" s="582"/>
      <c r="AX281" s="588"/>
      <c r="AY281" s="588"/>
      <c r="AZ281" s="588"/>
      <c r="BA281" s="588"/>
      <c r="BB281" s="588"/>
      <c r="BC281" s="588"/>
      <c r="BD281" s="588"/>
      <c r="BE281" s="588"/>
      <c r="BF281" s="588"/>
    </row>
    <row r="282" spans="1:58" ht="15" customHeight="1">
      <c r="A282" s="22"/>
      <c r="B282" s="12"/>
      <c r="C282" s="37" t="s">
        <v>5344</v>
      </c>
      <c r="D282" s="855" t="str">
        <f>IF(CNGE_2026_M1_Secc1_Sub1!$D153="","",CNGE_2026_M1_Secc1_Sub1!$D153)</f>
        <v/>
      </c>
      <c r="E282" s="723"/>
      <c r="F282" s="723"/>
      <c r="G282" s="723"/>
      <c r="H282" s="723"/>
      <c r="I282" s="723"/>
      <c r="J282" s="723"/>
      <c r="K282" s="723"/>
      <c r="L282" s="724"/>
      <c r="M282" s="857"/>
      <c r="N282" s="809"/>
      <c r="O282" s="857"/>
      <c r="P282" s="809"/>
      <c r="Q282" s="857"/>
      <c r="R282" s="809"/>
      <c r="S282" s="857"/>
      <c r="T282" s="809"/>
      <c r="U282" s="857"/>
      <c r="V282" s="809"/>
      <c r="W282" s="857"/>
      <c r="X282" s="809"/>
      <c r="Y282" s="857"/>
      <c r="Z282" s="809"/>
      <c r="AA282" s="857"/>
      <c r="AB282" s="809"/>
      <c r="AC282" s="857"/>
      <c r="AD282" s="809"/>
      <c r="AG282" s="290">
        <f t="shared" si="16"/>
        <v>0</v>
      </c>
      <c r="AH282" s="293">
        <f t="shared" si="13"/>
        <v>0</v>
      </c>
      <c r="AI282" s="283" t="str">
        <f>IF(AH282=0,"",
IF(SUM($AH282:AH282)=1,AJ282,
IF($AH$290&gt;SUM($AH282:AH282),_xlfn.CONCAT(", ",AJ282),
IF($AH$290=SUM($AH282:AH282),_xlfn.CONCAT(" y ",AJ282)))))</f>
        <v/>
      </c>
      <c r="AJ282" s="120" t="s">
        <v>5345</v>
      </c>
      <c r="AK282" s="381">
        <f t="shared" si="17"/>
        <v>0</v>
      </c>
      <c r="AL282" s="293">
        <f t="shared" si="15"/>
        <v>0</v>
      </c>
      <c r="AM282" s="283" t="str">
        <f>IF(AL282=0,"",
IF(SUM($AL$169:AL282)=1,AN282,
IF($AL$290&gt;SUM($AL$169:AL282),_xlfn.CONCAT(", ",AN282),
IF($AL$290=SUM($AL$169:AL282),_xlfn.CONCAT(" y ",AN282)))))</f>
        <v/>
      </c>
      <c r="AN282" s="33" t="s">
        <v>5345</v>
      </c>
      <c r="AO282" s="582"/>
      <c r="AP282" s="582"/>
      <c r="AQ282" s="582"/>
      <c r="AR282" s="582"/>
      <c r="AS282" s="582"/>
      <c r="AT282" s="582"/>
      <c r="AU282" s="582"/>
      <c r="AV282" s="582"/>
      <c r="AW282" s="582"/>
      <c r="AX282" s="588"/>
      <c r="AY282" s="588"/>
      <c r="AZ282" s="588"/>
      <c r="BA282" s="588"/>
      <c r="BB282" s="588"/>
      <c r="BC282" s="588"/>
      <c r="BD282" s="588"/>
      <c r="BE282" s="588"/>
      <c r="BF282" s="588"/>
    </row>
    <row r="283" spans="1:58" ht="15" customHeight="1">
      <c r="A283" s="22"/>
      <c r="B283" s="12"/>
      <c r="C283" s="37" t="s">
        <v>5346</v>
      </c>
      <c r="D283" s="855" t="str">
        <f>IF(CNGE_2026_M1_Secc1_Sub1!$D154="","",CNGE_2026_M1_Secc1_Sub1!$D154)</f>
        <v/>
      </c>
      <c r="E283" s="723"/>
      <c r="F283" s="723"/>
      <c r="G283" s="723"/>
      <c r="H283" s="723"/>
      <c r="I283" s="723"/>
      <c r="J283" s="723"/>
      <c r="K283" s="723"/>
      <c r="L283" s="724"/>
      <c r="M283" s="857"/>
      <c r="N283" s="809"/>
      <c r="O283" s="857"/>
      <c r="P283" s="809"/>
      <c r="Q283" s="857"/>
      <c r="R283" s="809"/>
      <c r="S283" s="857"/>
      <c r="T283" s="809"/>
      <c r="U283" s="857"/>
      <c r="V283" s="809"/>
      <c r="W283" s="857"/>
      <c r="X283" s="809"/>
      <c r="Y283" s="857"/>
      <c r="Z283" s="809"/>
      <c r="AA283" s="857"/>
      <c r="AB283" s="809"/>
      <c r="AC283" s="857"/>
      <c r="AD283" s="809"/>
      <c r="AG283" s="290">
        <f t="shared" si="16"/>
        <v>0</v>
      </c>
      <c r="AH283" s="293">
        <f t="shared" si="13"/>
        <v>0</v>
      </c>
      <c r="AI283" s="283" t="str">
        <f>IF(AH283=0,"",
IF(SUM($AH283:AH283)=1,AJ283,
IF($AH$290&gt;SUM($AH283:AH283),_xlfn.CONCAT(", ",AJ283),
IF($AH$290=SUM($AH283:AH283),_xlfn.CONCAT(" y ",AJ283)))))</f>
        <v/>
      </c>
      <c r="AJ283" s="120" t="s">
        <v>5347</v>
      </c>
      <c r="AK283" s="381">
        <f t="shared" si="17"/>
        <v>0</v>
      </c>
      <c r="AL283" s="293">
        <f t="shared" si="15"/>
        <v>0</v>
      </c>
      <c r="AM283" s="283" t="str">
        <f>IF(AL283=0,"",
IF(SUM($AL$169:AL283)=1,AN283,
IF($AL$290&gt;SUM($AL$169:AL283),_xlfn.CONCAT(", ",AN283),
IF($AL$290=SUM($AL$169:AL283),_xlfn.CONCAT(" y ",AN283)))))</f>
        <v/>
      </c>
      <c r="AN283" s="33" t="s">
        <v>5347</v>
      </c>
      <c r="AO283" s="582"/>
      <c r="AP283" s="582"/>
      <c r="AQ283" s="582"/>
      <c r="AR283" s="582"/>
      <c r="AS283" s="582"/>
      <c r="AT283" s="582"/>
      <c r="AU283" s="582"/>
      <c r="AV283" s="582"/>
      <c r="AW283" s="582"/>
      <c r="AX283" s="588"/>
      <c r="AY283" s="588"/>
      <c r="AZ283" s="588"/>
      <c r="BA283" s="588"/>
      <c r="BB283" s="588"/>
      <c r="BC283" s="588"/>
      <c r="BD283" s="588"/>
      <c r="BE283" s="588"/>
      <c r="BF283" s="588"/>
    </row>
    <row r="284" spans="1:58" ht="15" customHeight="1">
      <c r="A284" s="22"/>
      <c r="B284" s="12"/>
      <c r="C284" s="37" t="s">
        <v>5348</v>
      </c>
      <c r="D284" s="855" t="str">
        <f>IF(CNGE_2026_M1_Secc1_Sub1!$D155="","",CNGE_2026_M1_Secc1_Sub1!$D155)</f>
        <v/>
      </c>
      <c r="E284" s="723"/>
      <c r="F284" s="723"/>
      <c r="G284" s="723"/>
      <c r="H284" s="723"/>
      <c r="I284" s="723"/>
      <c r="J284" s="723"/>
      <c r="K284" s="723"/>
      <c r="L284" s="724"/>
      <c r="M284" s="857"/>
      <c r="N284" s="809"/>
      <c r="O284" s="857"/>
      <c r="P284" s="809"/>
      <c r="Q284" s="857"/>
      <c r="R284" s="809"/>
      <c r="S284" s="857"/>
      <c r="T284" s="809"/>
      <c r="U284" s="857"/>
      <c r="V284" s="809"/>
      <c r="W284" s="857"/>
      <c r="X284" s="809"/>
      <c r="Y284" s="857"/>
      <c r="Z284" s="809"/>
      <c r="AA284" s="857"/>
      <c r="AB284" s="809"/>
      <c r="AC284" s="857"/>
      <c r="AD284" s="809"/>
      <c r="AG284" s="290">
        <f t="shared" si="16"/>
        <v>0</v>
      </c>
      <c r="AH284" s="293">
        <f t="shared" si="13"/>
        <v>0</v>
      </c>
      <c r="AI284" s="283" t="str">
        <f>IF(AH284=0,"",
IF(SUM($AH284:AH284)=1,AJ284,
IF($AH$290&gt;SUM($AH284:AH284),_xlfn.CONCAT(", ",AJ284),
IF($AH$290=SUM($AH284:AH284),_xlfn.CONCAT(" y ",AJ284)))))</f>
        <v/>
      </c>
      <c r="AJ284" s="120" t="s">
        <v>5349</v>
      </c>
      <c r="AK284" s="381">
        <f t="shared" si="17"/>
        <v>0</v>
      </c>
      <c r="AL284" s="293">
        <f t="shared" si="15"/>
        <v>0</v>
      </c>
      <c r="AM284" s="283" t="str">
        <f>IF(AL284=0,"",
IF(SUM($AL$169:AL284)=1,AN284,
IF($AL$290&gt;SUM($AL$169:AL284),_xlfn.CONCAT(", ",AN284),
IF($AL$290=SUM($AL$169:AL284),_xlfn.CONCAT(" y ",AN284)))))</f>
        <v/>
      </c>
      <c r="AN284" s="33" t="s">
        <v>5349</v>
      </c>
      <c r="AO284" s="582"/>
      <c r="AP284" s="582"/>
      <c r="AQ284" s="582"/>
      <c r="AR284" s="582"/>
      <c r="AS284" s="582"/>
      <c r="AT284" s="582"/>
      <c r="AU284" s="582"/>
      <c r="AV284" s="582"/>
      <c r="AW284" s="582"/>
      <c r="AX284" s="588"/>
      <c r="AY284" s="588"/>
      <c r="AZ284" s="588"/>
      <c r="BA284" s="588"/>
      <c r="BB284" s="588"/>
      <c r="BC284" s="588"/>
      <c r="BD284" s="588"/>
      <c r="BE284" s="588"/>
      <c r="BF284" s="588"/>
    </row>
    <row r="285" spans="1:58" ht="15" customHeight="1">
      <c r="A285" s="22"/>
      <c r="B285" s="12"/>
      <c r="C285" s="37" t="s">
        <v>5350</v>
      </c>
      <c r="D285" s="855" t="str">
        <f>IF(CNGE_2026_M1_Secc1_Sub1!$D156="","",CNGE_2026_M1_Secc1_Sub1!$D156)</f>
        <v/>
      </c>
      <c r="E285" s="723"/>
      <c r="F285" s="723"/>
      <c r="G285" s="723"/>
      <c r="H285" s="723"/>
      <c r="I285" s="723"/>
      <c r="J285" s="723"/>
      <c r="K285" s="723"/>
      <c r="L285" s="724"/>
      <c r="M285" s="857"/>
      <c r="N285" s="809"/>
      <c r="O285" s="857"/>
      <c r="P285" s="809"/>
      <c r="Q285" s="857"/>
      <c r="R285" s="809"/>
      <c r="S285" s="857"/>
      <c r="T285" s="809"/>
      <c r="U285" s="857"/>
      <c r="V285" s="809"/>
      <c r="W285" s="857"/>
      <c r="X285" s="809"/>
      <c r="Y285" s="857"/>
      <c r="Z285" s="809"/>
      <c r="AA285" s="857"/>
      <c r="AB285" s="809"/>
      <c r="AC285" s="857"/>
      <c r="AD285" s="809"/>
      <c r="AG285" s="290">
        <f t="shared" si="16"/>
        <v>0</v>
      </c>
      <c r="AH285" s="293">
        <f t="shared" si="13"/>
        <v>0</v>
      </c>
      <c r="AI285" s="283" t="str">
        <f>IF(AH285=0,"",
IF(SUM($AH285:AH285)=1,AJ285,
IF($AH$290&gt;SUM($AH285:AH285),_xlfn.CONCAT(", ",AJ285),
IF($AH$290=SUM($AH285:AH285),_xlfn.CONCAT(" y ",AJ285)))))</f>
        <v/>
      </c>
      <c r="AJ285" s="120" t="s">
        <v>5351</v>
      </c>
      <c r="AK285" s="381">
        <f t="shared" si="17"/>
        <v>0</v>
      </c>
      <c r="AL285" s="293">
        <f t="shared" si="15"/>
        <v>0</v>
      </c>
      <c r="AM285" s="283" t="str">
        <f>IF(AL285=0,"",
IF(SUM($AL$169:AL285)=1,AN285,
IF($AL$290&gt;SUM($AL$169:AL285),_xlfn.CONCAT(", ",AN285),
IF($AL$290=SUM($AL$169:AL285),_xlfn.CONCAT(" y ",AN285)))))</f>
        <v/>
      </c>
      <c r="AN285" s="33" t="s">
        <v>5351</v>
      </c>
      <c r="AO285" s="582"/>
      <c r="AP285" s="582"/>
      <c r="AQ285" s="582"/>
      <c r="AR285" s="582"/>
      <c r="AS285" s="582"/>
      <c r="AT285" s="582"/>
      <c r="AU285" s="582"/>
      <c r="AV285" s="582"/>
      <c r="AW285" s="582"/>
      <c r="AX285" s="588"/>
      <c r="AY285" s="588"/>
      <c r="AZ285" s="588"/>
      <c r="BA285" s="588"/>
      <c r="BB285" s="588"/>
      <c r="BC285" s="588"/>
      <c r="BD285" s="588"/>
      <c r="BE285" s="588"/>
      <c r="BF285" s="588"/>
    </row>
    <row r="286" spans="1:58" ht="15" customHeight="1">
      <c r="A286" s="22"/>
      <c r="B286" s="12"/>
      <c r="C286" s="37" t="s">
        <v>5352</v>
      </c>
      <c r="D286" s="855" t="str">
        <f>IF(CNGE_2026_M1_Secc1_Sub1!$D157="","",CNGE_2026_M1_Secc1_Sub1!$D157)</f>
        <v/>
      </c>
      <c r="E286" s="723"/>
      <c r="F286" s="723"/>
      <c r="G286" s="723"/>
      <c r="H286" s="723"/>
      <c r="I286" s="723"/>
      <c r="J286" s="723"/>
      <c r="K286" s="723"/>
      <c r="L286" s="724"/>
      <c r="M286" s="857"/>
      <c r="N286" s="809"/>
      <c r="O286" s="857"/>
      <c r="P286" s="809"/>
      <c r="Q286" s="857"/>
      <c r="R286" s="809"/>
      <c r="S286" s="857"/>
      <c r="T286" s="809"/>
      <c r="U286" s="857"/>
      <c r="V286" s="809"/>
      <c r="W286" s="857"/>
      <c r="X286" s="809"/>
      <c r="Y286" s="857"/>
      <c r="Z286" s="809"/>
      <c r="AA286" s="857"/>
      <c r="AB286" s="809"/>
      <c r="AC286" s="857"/>
      <c r="AD286" s="809"/>
      <c r="AG286" s="290">
        <f t="shared" si="16"/>
        <v>0</v>
      </c>
      <c r="AH286" s="293">
        <f t="shared" si="13"/>
        <v>0</v>
      </c>
      <c r="AI286" s="283" t="str">
        <f>IF(AH286=0,"",
IF(SUM($AH286:AH286)=1,AJ286,
IF($AH$290&gt;SUM($AH286:AH286),_xlfn.CONCAT(", ",AJ286),
IF($AH$290=SUM($AH286:AH286),_xlfn.CONCAT(" y ",AJ286)))))</f>
        <v/>
      </c>
      <c r="AJ286" s="120" t="s">
        <v>5353</v>
      </c>
      <c r="AK286" s="381">
        <f t="shared" si="17"/>
        <v>0</v>
      </c>
      <c r="AL286" s="293">
        <f t="shared" si="15"/>
        <v>0</v>
      </c>
      <c r="AM286" s="283" t="str">
        <f>IF(AL286=0,"",
IF(SUM($AL$169:AL286)=1,AN286,
IF($AL$290&gt;SUM($AL$169:AL286),_xlfn.CONCAT(", ",AN286),
IF($AL$290=SUM($AL$169:AL286),_xlfn.CONCAT(" y ",AN286)))))</f>
        <v/>
      </c>
      <c r="AN286" s="33" t="s">
        <v>5353</v>
      </c>
      <c r="AO286" s="582"/>
      <c r="AP286" s="582"/>
      <c r="AQ286" s="582"/>
      <c r="AR286" s="582"/>
      <c r="AS286" s="582"/>
      <c r="AT286" s="582"/>
      <c r="AU286" s="582"/>
      <c r="AV286" s="582"/>
      <c r="AW286" s="582"/>
      <c r="AX286" s="588"/>
      <c r="AY286" s="588"/>
      <c r="AZ286" s="588"/>
      <c r="BA286" s="588"/>
      <c r="BB286" s="588"/>
      <c r="BC286" s="588"/>
      <c r="BD286" s="588"/>
      <c r="BE286" s="588"/>
      <c r="BF286" s="588"/>
    </row>
    <row r="287" spans="1:58" ht="15" customHeight="1">
      <c r="A287" s="22"/>
      <c r="B287" s="12"/>
      <c r="C287" s="37" t="s">
        <v>5354</v>
      </c>
      <c r="D287" s="855" t="str">
        <f>IF(CNGE_2026_M1_Secc1_Sub1!$D158="","",CNGE_2026_M1_Secc1_Sub1!$D158)</f>
        <v/>
      </c>
      <c r="E287" s="723"/>
      <c r="F287" s="723"/>
      <c r="G287" s="723"/>
      <c r="H287" s="723"/>
      <c r="I287" s="723"/>
      <c r="J287" s="723"/>
      <c r="K287" s="723"/>
      <c r="L287" s="724"/>
      <c r="M287" s="857"/>
      <c r="N287" s="809"/>
      <c r="O287" s="857"/>
      <c r="P287" s="809"/>
      <c r="Q287" s="857"/>
      <c r="R287" s="809"/>
      <c r="S287" s="857"/>
      <c r="T287" s="809"/>
      <c r="U287" s="857"/>
      <c r="V287" s="809"/>
      <c r="W287" s="857"/>
      <c r="X287" s="809"/>
      <c r="Y287" s="857"/>
      <c r="Z287" s="809"/>
      <c r="AA287" s="857"/>
      <c r="AB287" s="809"/>
      <c r="AC287" s="857"/>
      <c r="AD287" s="809"/>
      <c r="AG287" s="290">
        <f t="shared" si="16"/>
        <v>0</v>
      </c>
      <c r="AH287" s="293">
        <f t="shared" si="13"/>
        <v>0</v>
      </c>
      <c r="AI287" s="283" t="str">
        <f>IF(AH287=0,"",
IF(SUM($AH287:AH287)=1,AJ287,
IF($AH$290&gt;SUM($AH287:AH287),_xlfn.CONCAT(", ",AJ287),
IF($AH$290=SUM($AH287:AH287),_xlfn.CONCAT(" y ",AJ287)))))</f>
        <v/>
      </c>
      <c r="AJ287" s="120" t="s">
        <v>5355</v>
      </c>
      <c r="AK287" s="381">
        <f t="shared" si="17"/>
        <v>0</v>
      </c>
      <c r="AL287" s="293">
        <f t="shared" si="15"/>
        <v>0</v>
      </c>
      <c r="AM287" s="283" t="str">
        <f>IF(AL287=0,"",
IF(SUM($AL$169:AL287)=1,AN287,
IF($AL$290&gt;SUM($AL$169:AL287),_xlfn.CONCAT(", ",AN287),
IF($AL$290=SUM($AL$169:AL287),_xlfn.CONCAT(" y ",AN287)))))</f>
        <v/>
      </c>
      <c r="AN287" s="33" t="s">
        <v>5355</v>
      </c>
      <c r="AO287" s="582"/>
      <c r="AP287" s="582"/>
      <c r="AQ287" s="582"/>
      <c r="AR287" s="582"/>
      <c r="AS287" s="582"/>
      <c r="AT287" s="582"/>
      <c r="AU287" s="582"/>
      <c r="AV287" s="582"/>
      <c r="AW287" s="582"/>
      <c r="AX287" s="588"/>
      <c r="AY287" s="588"/>
      <c r="AZ287" s="588"/>
      <c r="BA287" s="588"/>
      <c r="BB287" s="588"/>
      <c r="BC287" s="588"/>
      <c r="BD287" s="588"/>
      <c r="BE287" s="588"/>
      <c r="BF287" s="588"/>
    </row>
    <row r="288" spans="1:58" ht="15" customHeight="1">
      <c r="A288" s="22"/>
      <c r="B288" s="12"/>
      <c r="C288" s="37" t="s">
        <v>5356</v>
      </c>
      <c r="D288" s="855" t="str">
        <f>IF(CNGE_2026_M1_Secc1_Sub1!$D159="","",CNGE_2026_M1_Secc1_Sub1!$D159)</f>
        <v/>
      </c>
      <c r="E288" s="723"/>
      <c r="F288" s="723"/>
      <c r="G288" s="723"/>
      <c r="H288" s="723"/>
      <c r="I288" s="723"/>
      <c r="J288" s="723"/>
      <c r="K288" s="723"/>
      <c r="L288" s="724"/>
      <c r="M288" s="857"/>
      <c r="N288" s="809"/>
      <c r="O288" s="857"/>
      <c r="P288" s="809"/>
      <c r="Q288" s="857"/>
      <c r="R288" s="809"/>
      <c r="S288" s="857"/>
      <c r="T288" s="809"/>
      <c r="U288" s="857"/>
      <c r="V288" s="809"/>
      <c r="W288" s="857"/>
      <c r="X288" s="809"/>
      <c r="Y288" s="857"/>
      <c r="Z288" s="809"/>
      <c r="AA288" s="857"/>
      <c r="AB288" s="809"/>
      <c r="AC288" s="857"/>
      <c r="AD288" s="809"/>
      <c r="AG288" s="290">
        <f t="shared" si="16"/>
        <v>0</v>
      </c>
      <c r="AH288" s="293">
        <f t="shared" si="13"/>
        <v>0</v>
      </c>
      <c r="AI288" s="283" t="str">
        <f>IF(AH288=0,"",
IF(SUM($AH288:AH288)=1,AJ288,
IF($AH$290&gt;SUM($AH288:AH288),_xlfn.CONCAT(", ",AJ288),
IF($AH$290=SUM($AH288:AH288),_xlfn.CONCAT(" y ",AJ288)))))</f>
        <v/>
      </c>
      <c r="AJ288" s="120" t="s">
        <v>5357</v>
      </c>
      <c r="AK288" s="381">
        <f t="shared" si="17"/>
        <v>0</v>
      </c>
      <c r="AL288" s="293">
        <f t="shared" si="15"/>
        <v>0</v>
      </c>
      <c r="AM288" s="283" t="str">
        <f>IF(AL288=0,"",
IF(SUM($AL$169:AL288)=1,AN288,
IF($AL$290&gt;SUM($AL$169:AL288),_xlfn.CONCAT(", ",AN288),
IF($AL$290=SUM($AL$169:AL288),_xlfn.CONCAT(" y ",AN288)))))</f>
        <v/>
      </c>
      <c r="AN288" s="33" t="s">
        <v>5357</v>
      </c>
      <c r="AO288" s="582"/>
      <c r="AP288" s="582"/>
      <c r="AQ288" s="582"/>
      <c r="AR288" s="582"/>
      <c r="AS288" s="582"/>
      <c r="AT288" s="582"/>
      <c r="AU288" s="582"/>
      <c r="AV288" s="582"/>
      <c r="AW288" s="582"/>
      <c r="AX288" s="588"/>
      <c r="AY288" s="588"/>
      <c r="AZ288" s="588"/>
      <c r="BA288" s="588"/>
      <c r="BB288" s="588"/>
      <c r="BC288" s="588"/>
      <c r="BD288" s="588"/>
      <c r="BE288" s="588"/>
      <c r="BF288" s="588"/>
    </row>
    <row r="289" spans="1:58" ht="14.25">
      <c r="A289" s="22"/>
      <c r="B289" s="12"/>
      <c r="C289" s="37" t="s">
        <v>5358</v>
      </c>
      <c r="D289" s="855" t="str">
        <f>IF(CNGE_2026_M1_Secc1_Sub1!$D160="","",CNGE_2026_M1_Secc1_Sub1!$D160)</f>
        <v/>
      </c>
      <c r="E289" s="723"/>
      <c r="F289" s="723"/>
      <c r="G289" s="723"/>
      <c r="H289" s="723"/>
      <c r="I289" s="723"/>
      <c r="J289" s="723"/>
      <c r="K289" s="723"/>
      <c r="L289" s="724"/>
      <c r="M289" s="857"/>
      <c r="N289" s="809"/>
      <c r="O289" s="857"/>
      <c r="P289" s="809"/>
      <c r="Q289" s="857"/>
      <c r="R289" s="809"/>
      <c r="S289" s="857"/>
      <c r="T289" s="809"/>
      <c r="U289" s="857"/>
      <c r="V289" s="809"/>
      <c r="W289" s="857"/>
      <c r="X289" s="809"/>
      <c r="Y289" s="857"/>
      <c r="Z289" s="809"/>
      <c r="AA289" s="857"/>
      <c r="AB289" s="809"/>
      <c r="AC289" s="857"/>
      <c r="AD289" s="809"/>
      <c r="AG289" s="290">
        <f>IF(AND(COUNTBLANK(D289)=0,COUNTA(M289:AD289)=9),0,IF(AND(COUNTBLANK(D289)=1,COUNTA(M289:AD289)=0),0,1))</f>
        <v>0</v>
      </c>
      <c r="AH289" s="293">
        <f t="shared" si="13"/>
        <v>0</v>
      </c>
      <c r="AI289" s="283" t="str">
        <f>IF(AH289=0,"",
IF(SUM($AH289:AH289)=1,AJ289,
IF($AH$290&gt;SUM($AH289:AH289),_xlfn.CONCAT(", ",AJ289),
IF($AH$290=SUM($AH289:AH289),_xlfn.CONCAT(" y ",AJ289)))))</f>
        <v/>
      </c>
      <c r="AJ289" s="120" t="s">
        <v>5359</v>
      </c>
      <c r="AK289" s="381">
        <f>IF(COUNTA(M289:AD289)=0,0,IF(AND(COUNTIF(M289:AD289,"NS")&gt;0,Y153="NS"),0,IF(AND(COUNTIF(M289:AD289,"NA")&gt;0,Y153="NA"),0,IF(SUM(M289:AD289)=Y153,0,1))))</f>
        <v>0</v>
      </c>
      <c r="AL289" s="293">
        <f t="shared" si="15"/>
        <v>0</v>
      </c>
      <c r="AM289" s="283" t="str">
        <f>IF(AL289=0,"",
IF(SUM($AL$169:AL289)=1,AN289,
IF($AL$290&gt;SUM($AL$169:AL289),_xlfn.CONCAT(", ",AN289),
IF($AL$290=SUM($AL$169:AL289),_xlfn.CONCAT(" y ",AN289)))))</f>
        <v/>
      </c>
      <c r="AN289" s="33" t="s">
        <v>5359</v>
      </c>
      <c r="AO289" s="582"/>
      <c r="AP289" s="582"/>
      <c r="AQ289" s="582"/>
      <c r="AR289" s="582"/>
      <c r="AS289" s="582"/>
      <c r="AT289" s="582"/>
      <c r="AU289" s="582"/>
      <c r="AV289" s="582"/>
      <c r="AW289" s="582"/>
      <c r="AX289" s="588"/>
      <c r="AY289" s="588"/>
      <c r="AZ289" s="588"/>
      <c r="BA289" s="588"/>
      <c r="BB289" s="588"/>
      <c r="BC289" s="588"/>
      <c r="BD289" s="588"/>
      <c r="BE289" s="588"/>
      <c r="BF289" s="588"/>
    </row>
    <row r="290" spans="1:58">
      <c r="A290" s="22"/>
      <c r="B290" s="12"/>
      <c r="C290" s="12"/>
      <c r="D290" s="12"/>
      <c r="E290" s="12"/>
      <c r="F290" s="12"/>
      <c r="G290" s="12"/>
      <c r="H290" s="12"/>
      <c r="I290" s="12"/>
      <c r="J290" s="54"/>
      <c r="K290" s="13"/>
      <c r="L290" s="54" t="s">
        <v>5438</v>
      </c>
      <c r="M290" s="684">
        <f>IF(AND(SUM(M170:M289)=0,COUNTIF(M170:M289,"NS")&gt;0),"NS",IF(AND(SUM(M170:M289)=0,COUNTIF(M170:M289,0)&gt;0),0,IF(AND(SUM(M170:M289)=0,COUNTIF(M170:M289,"NA")&gt;0),"NA",SUM(M170:M289))))</f>
        <v>0</v>
      </c>
      <c r="N290" s="724"/>
      <c r="O290" s="684">
        <f>IF(AND(SUM(O170:O289)=0,COUNTIF(O170:O289,"NS")&gt;0),"NS",IF(AND(SUM(O170:O289)=0,COUNTIF(O170:O289,0)&gt;0),0,IF(AND(SUM(O170:O289)=0,COUNTIF(O170:O289,"NA")&gt;0),"NA",SUM(O170:O289))))</f>
        <v>0</v>
      </c>
      <c r="P290" s="724"/>
      <c r="Q290" s="684">
        <f>IF(AND(SUM(Q170:Q289)=0,COUNTIF(Q170:Q289,"NS")&gt;0),"NS",IF(AND(SUM(Q170:Q289)=0,COUNTIF(Q170:Q289,0)&gt;0),0,IF(AND(SUM(Q170:Q289)=0,COUNTIF(Q170:Q289,"NA")&gt;0),"NA",SUM(Q170:Q289))))</f>
        <v>0</v>
      </c>
      <c r="R290" s="724"/>
      <c r="S290" s="684">
        <f>IF(AND(SUM(S170:S289)=0,COUNTIF(S170:S289,"NS")&gt;0),"NS",IF(AND(SUM(S170:S289)=0,COUNTIF(S170:S289,0)&gt;0),0,IF(AND(SUM(S170:S289)=0,COUNTIF(S170:S289,"NA")&gt;0),"NA",SUM(S170:S289))))</f>
        <v>0</v>
      </c>
      <c r="T290" s="724"/>
      <c r="U290" s="684">
        <f>IF(AND(SUM(U170:U289)=0,COUNTIF(U170:U289,"NS")&gt;0),"NS",IF(AND(SUM(U170:U289)=0,COUNTIF(U170:U289,0)&gt;0),0,IF(AND(SUM(U170:U289)=0,COUNTIF(U170:U289,"NA")&gt;0),"NA",SUM(U170:U289))))</f>
        <v>0</v>
      </c>
      <c r="V290" s="724"/>
      <c r="W290" s="684">
        <f>IF(AND(SUM(W170:W289)=0,COUNTIF(W170:W289,"NS")&gt;0),"NS",IF(AND(SUM(W170:W289)=0,COUNTIF(W170:W289,0)&gt;0),0,IF(AND(SUM(W170:W289)=0,COUNTIF(W170:W289,"NA")&gt;0),"NA",SUM(W170:W289))))</f>
        <v>0</v>
      </c>
      <c r="X290" s="724"/>
      <c r="Y290" s="684">
        <f>IF(AND(SUM(Y170:Y289)=0,COUNTIF(Y170:Y289,"NS")&gt;0),"NS",IF(AND(SUM(Y170:Y289)=0,COUNTIF(Y170:Y289,0)&gt;0),0,IF(AND(SUM(Y170:Y289)=0,COUNTIF(Y170:Y289,"NA")&gt;0),"NA",SUM(Y170:Y289))))</f>
        <v>0</v>
      </c>
      <c r="Z290" s="724"/>
      <c r="AA290" s="684">
        <f>IF(AND(SUM(AA170:AA289)=0,COUNTIF(AA170:AA289,"NS")&gt;0),"NS",IF(AND(SUM(AA170:AA289)=0,COUNTIF(AA170:AA289,0)&gt;0),0,IF(AND(SUM(AA170:AA289)=0,COUNTIF(AA170:AA289,"NA")&gt;0),"NA",SUM(AA170:AA289))))</f>
        <v>0</v>
      </c>
      <c r="AB290" s="724"/>
      <c r="AC290" s="684">
        <f>IF(AND(SUM(AC170:AC289)=0,COUNTIF(AC170:AC289,"NS")&gt;0),"NS",IF(AND(SUM(AC170:AC289)=0,COUNTIF(AC170:AC289,0)&gt;0),0,IF(AND(SUM(AC170:AC289)=0,COUNTIF(AC170:AC289,"NA")&gt;0),"NA",SUM(AC170:AC289))))</f>
        <v>0</v>
      </c>
      <c r="AD290" s="724"/>
      <c r="AH290" s="285">
        <f>SUM(AH169:AH289)</f>
        <v>0</v>
      </c>
      <c r="AI290" s="285" t="str">
        <f>IF(AH290=0,"",_xlfn.CONCAT(AI169:AI289))</f>
        <v/>
      </c>
      <c r="AJ290" s="286" t="str">
        <f>IF(AH290=0,"",
IF(AH290&gt;10,"Favor de ingresar toda la información requerida en la pregunta",
IF(AH290=1,_xlfn.CONCAT("Favor de revisar la información capturada en el numeral: ",AI290),_xlfn.CONCAT("Favor de revisar la información capturada en los numerales: ",AI290))))</f>
        <v/>
      </c>
      <c r="AK290" s="380">
        <f>SUM(AK169:AK289)</f>
        <v>0</v>
      </c>
      <c r="AL290" s="284">
        <f>SUM(AL170:AL289)</f>
        <v>0</v>
      </c>
      <c r="AM290" s="285" t="str">
        <f>IF(AL290=0,"",_xlfn.CONCAT(AM170:AM289))</f>
        <v/>
      </c>
      <c r="AN290" s="314" t="str">
        <f>IF(AL290=0,"",
IF(AL290=1,_xlfn.CONCAT("Favor de revisar la instrucción 1, debido a que no se cumplen con los criterios mencionados en el numeral: ",AM290),_xlfn.CONCAT("Favor de revisar la instrucción 1, debido a que no se cumplen con los criterios mencionados en los numerales: ",AM290)))</f>
        <v/>
      </c>
      <c r="AW290" s="582"/>
      <c r="BF290" s="588"/>
    </row>
    <row r="291" spans="1:58" ht="14.25">
      <c r="A291" s="22"/>
      <c r="B291" s="11"/>
    </row>
    <row r="292" spans="1:58" ht="24" customHeight="1">
      <c r="A292" s="22"/>
      <c r="B292" s="11"/>
      <c r="C292" s="876" t="s">
        <v>5408</v>
      </c>
      <c r="D292" s="802"/>
      <c r="E292" s="802"/>
      <c r="F292" s="802"/>
      <c r="G292" s="802"/>
      <c r="H292" s="802"/>
      <c r="I292" s="802"/>
      <c r="J292" s="802"/>
      <c r="K292" s="802"/>
      <c r="L292" s="802"/>
      <c r="M292" s="802"/>
      <c r="N292" s="802"/>
      <c r="O292" s="802"/>
      <c r="P292" s="802"/>
      <c r="Q292" s="802"/>
      <c r="R292" s="802"/>
      <c r="S292" s="802"/>
      <c r="T292" s="802"/>
      <c r="U292" s="802"/>
      <c r="V292" s="802"/>
      <c r="W292" s="802"/>
      <c r="X292" s="802"/>
      <c r="Y292" s="802"/>
      <c r="Z292" s="802"/>
      <c r="AA292" s="802"/>
      <c r="AB292" s="802"/>
      <c r="AC292" s="802"/>
      <c r="AD292" s="802"/>
    </row>
    <row r="293" spans="1:58" ht="60" customHeight="1">
      <c r="A293" s="22"/>
      <c r="B293" s="11"/>
      <c r="C293" s="878"/>
      <c r="D293" s="879"/>
      <c r="E293" s="879"/>
      <c r="F293" s="879"/>
      <c r="G293" s="879"/>
      <c r="H293" s="879"/>
      <c r="I293" s="879"/>
      <c r="J293" s="879"/>
      <c r="K293" s="879"/>
      <c r="L293" s="879"/>
      <c r="M293" s="879"/>
      <c r="N293" s="879"/>
      <c r="O293" s="879"/>
      <c r="P293" s="879"/>
      <c r="Q293" s="879"/>
      <c r="R293" s="879"/>
      <c r="S293" s="879"/>
      <c r="T293" s="879"/>
      <c r="U293" s="879"/>
      <c r="V293" s="879"/>
      <c r="W293" s="879"/>
      <c r="X293" s="879"/>
      <c r="Y293" s="879"/>
      <c r="Z293" s="879"/>
      <c r="AA293" s="879"/>
      <c r="AB293" s="879"/>
      <c r="AC293" s="879"/>
      <c r="AD293" s="880"/>
    </row>
    <row r="294" spans="1:58" ht="14.25">
      <c r="A294" s="22"/>
      <c r="B294" s="843" t="str">
        <f>AJ290</f>
        <v/>
      </c>
      <c r="C294" s="678"/>
      <c r="D294" s="678"/>
      <c r="E294" s="678"/>
      <c r="F294" s="678"/>
      <c r="G294" s="678"/>
      <c r="H294" s="678"/>
      <c r="I294" s="678"/>
      <c r="J294" s="678"/>
      <c r="K294" s="678"/>
      <c r="L294" s="678"/>
      <c r="M294" s="678"/>
      <c r="N294" s="678"/>
      <c r="O294" s="678"/>
      <c r="P294" s="678"/>
      <c r="Q294" s="678"/>
      <c r="R294" s="678"/>
      <c r="S294" s="678"/>
      <c r="T294" s="678"/>
      <c r="U294" s="678"/>
      <c r="V294" s="678"/>
      <c r="W294" s="678"/>
      <c r="X294" s="678"/>
      <c r="Y294" s="678"/>
      <c r="Z294" s="678"/>
      <c r="AA294" s="678"/>
      <c r="AB294" s="678"/>
      <c r="AC294" s="678"/>
      <c r="AD294" s="678"/>
    </row>
    <row r="295" spans="1:58" ht="14.25">
      <c r="A295" s="22"/>
      <c r="B295" s="796" t="str">
        <f>IF(SUM(COUNTIF(M169:AD289,"NS"))&lt;&gt;0,"Alerta: debido a que cuenta con registros NS, debe proporcionar una justificación en el area de comentarios al final de la pregunta","")</f>
        <v/>
      </c>
      <c r="C295" s="796"/>
      <c r="D295" s="796"/>
      <c r="E295" s="796"/>
      <c r="F295" s="796"/>
      <c r="G295" s="796"/>
      <c r="H295" s="796"/>
      <c r="I295" s="796"/>
      <c r="J295" s="796"/>
      <c r="K295" s="796"/>
      <c r="L295" s="796"/>
      <c r="M295" s="796"/>
      <c r="N295" s="796"/>
      <c r="O295" s="796"/>
      <c r="P295" s="796"/>
      <c r="Q295" s="796"/>
      <c r="R295" s="796"/>
      <c r="S295" s="796"/>
      <c r="T295" s="796"/>
      <c r="U295" s="796"/>
      <c r="V295" s="796"/>
      <c r="W295" s="796"/>
      <c r="X295" s="796"/>
      <c r="Y295" s="796"/>
      <c r="Z295" s="796"/>
      <c r="AA295" s="796"/>
      <c r="AB295" s="796"/>
      <c r="AC295" s="796"/>
      <c r="AD295" s="796"/>
    </row>
    <row r="296" spans="1:58" ht="14.25">
      <c r="A296" s="22"/>
      <c r="B296" s="913" t="str">
        <f>AN290</f>
        <v/>
      </c>
      <c r="C296" s="913"/>
      <c r="D296" s="913"/>
      <c r="E296" s="913"/>
      <c r="F296" s="913"/>
      <c r="G296" s="913"/>
      <c r="H296" s="913"/>
      <c r="I296" s="913"/>
      <c r="J296" s="913"/>
      <c r="K296" s="913"/>
      <c r="L296" s="913"/>
      <c r="M296" s="913"/>
      <c r="N296" s="913"/>
      <c r="O296" s="913"/>
      <c r="P296" s="913"/>
      <c r="Q296" s="913"/>
      <c r="R296" s="913"/>
      <c r="S296" s="913"/>
      <c r="T296" s="913"/>
      <c r="U296" s="913"/>
      <c r="V296" s="913"/>
      <c r="W296" s="913"/>
      <c r="X296" s="913"/>
      <c r="Y296" s="913"/>
      <c r="Z296" s="913"/>
      <c r="AA296" s="913"/>
      <c r="AB296" s="913"/>
      <c r="AC296" s="913"/>
      <c r="AD296" s="913"/>
    </row>
    <row r="297" spans="1:58" ht="14.25">
      <c r="A297" s="22"/>
      <c r="B297" s="854" t="str">
        <f>IF(AO169&gt;0,"Alerta: debe proporcionar una justificación ya que ha ingresado números mayores a cero en el numeral 0","")</f>
        <v/>
      </c>
      <c r="C297" s="854"/>
      <c r="D297" s="854"/>
      <c r="E297" s="854"/>
      <c r="F297" s="854"/>
      <c r="G297" s="854"/>
      <c r="H297" s="854"/>
      <c r="I297" s="854"/>
      <c r="J297" s="854"/>
      <c r="K297" s="854"/>
      <c r="L297" s="854"/>
      <c r="M297" s="854"/>
      <c r="N297" s="854"/>
      <c r="O297" s="854"/>
      <c r="P297" s="854"/>
      <c r="Q297" s="854"/>
      <c r="R297" s="854"/>
      <c r="S297" s="854"/>
      <c r="T297" s="854"/>
      <c r="U297" s="854"/>
      <c r="V297" s="854"/>
      <c r="W297" s="854"/>
      <c r="X297" s="854"/>
      <c r="Y297" s="854"/>
      <c r="Z297" s="854"/>
      <c r="AA297" s="854"/>
      <c r="AB297" s="854"/>
      <c r="AC297" s="854"/>
      <c r="AD297" s="854"/>
    </row>
    <row r="298" spans="1:58" ht="14.25">
      <c r="A298" s="22"/>
      <c r="B298" s="11"/>
    </row>
    <row r="299" spans="1:58" ht="15" customHeight="1" thickBot="1">
      <c r="A299" s="22"/>
      <c r="B299" s="11"/>
    </row>
    <row r="300" spans="1:58" ht="15" customHeight="1" thickBot="1">
      <c r="A300" s="21"/>
      <c r="B300" s="811" t="s">
        <v>5985</v>
      </c>
      <c r="C300" s="720"/>
      <c r="D300" s="720"/>
      <c r="E300" s="720"/>
      <c r="F300" s="720"/>
      <c r="G300" s="720"/>
      <c r="H300" s="720"/>
      <c r="I300" s="720"/>
      <c r="J300" s="720"/>
      <c r="K300" s="720"/>
      <c r="L300" s="720"/>
      <c r="M300" s="720"/>
      <c r="N300" s="720"/>
      <c r="O300" s="720"/>
      <c r="P300" s="720"/>
      <c r="Q300" s="720"/>
      <c r="R300" s="720"/>
      <c r="S300" s="720"/>
      <c r="T300" s="720"/>
      <c r="U300" s="720"/>
      <c r="V300" s="720"/>
      <c r="W300" s="720"/>
      <c r="X300" s="720"/>
      <c r="Y300" s="720"/>
      <c r="Z300" s="720"/>
      <c r="AA300" s="720"/>
      <c r="AB300" s="720"/>
      <c r="AC300" s="720"/>
      <c r="AD300" s="739"/>
    </row>
    <row r="301" spans="1:58" ht="15" customHeight="1">
      <c r="A301" s="26"/>
      <c r="B301" s="824" t="s">
        <v>5081</v>
      </c>
      <c r="C301" s="726"/>
      <c r="D301" s="726"/>
      <c r="E301" s="726"/>
      <c r="F301" s="726"/>
      <c r="G301" s="726"/>
      <c r="H301" s="726"/>
      <c r="I301" s="726"/>
      <c r="J301" s="726"/>
      <c r="K301" s="726"/>
      <c r="L301" s="726"/>
      <c r="M301" s="726"/>
      <c r="N301" s="726"/>
      <c r="O301" s="726"/>
      <c r="P301" s="726"/>
      <c r="Q301" s="726"/>
      <c r="R301" s="726"/>
      <c r="S301" s="726"/>
      <c r="T301" s="726"/>
      <c r="U301" s="726"/>
      <c r="V301" s="726"/>
      <c r="W301" s="726"/>
      <c r="X301" s="726"/>
      <c r="Y301" s="726"/>
      <c r="Z301" s="726"/>
      <c r="AA301" s="726"/>
      <c r="AB301" s="726"/>
      <c r="AC301" s="726"/>
      <c r="AD301" s="825"/>
    </row>
    <row r="302" spans="1:58" ht="48" customHeight="1">
      <c r="A302" s="22"/>
      <c r="B302" s="108"/>
      <c r="C302" s="937" t="s">
        <v>5986</v>
      </c>
      <c r="D302" s="781"/>
      <c r="E302" s="781"/>
      <c r="F302" s="781"/>
      <c r="G302" s="781"/>
      <c r="H302" s="781"/>
      <c r="I302" s="781"/>
      <c r="J302" s="781"/>
      <c r="K302" s="781"/>
      <c r="L302" s="781"/>
      <c r="M302" s="781"/>
      <c r="N302" s="781"/>
      <c r="O302" s="781"/>
      <c r="P302" s="781"/>
      <c r="Q302" s="781"/>
      <c r="R302" s="781"/>
      <c r="S302" s="781"/>
      <c r="T302" s="781"/>
      <c r="U302" s="781"/>
      <c r="V302" s="781"/>
      <c r="W302" s="781"/>
      <c r="X302" s="781"/>
      <c r="Y302" s="781"/>
      <c r="Z302" s="781"/>
      <c r="AA302" s="781"/>
      <c r="AB302" s="781"/>
      <c r="AC302" s="781"/>
      <c r="AD302" s="782"/>
    </row>
    <row r="303" spans="1:58" ht="15" customHeight="1">
      <c r="A303" s="22"/>
      <c r="B303" s="11"/>
    </row>
    <row r="304" spans="1:58" ht="48" customHeight="1">
      <c r="A304" s="30" t="s">
        <v>5987</v>
      </c>
      <c r="B304" s="829" t="s">
        <v>5988</v>
      </c>
      <c r="C304" s="799"/>
      <c r="D304" s="799"/>
      <c r="E304" s="799"/>
      <c r="F304" s="799"/>
      <c r="G304" s="799"/>
      <c r="H304" s="799"/>
      <c r="I304" s="799"/>
      <c r="J304" s="799"/>
      <c r="K304" s="799"/>
      <c r="L304" s="799"/>
      <c r="M304" s="799"/>
      <c r="N304" s="799"/>
      <c r="O304" s="799"/>
      <c r="P304" s="799"/>
      <c r="Q304" s="799"/>
      <c r="R304" s="799"/>
      <c r="S304" s="799"/>
      <c r="T304" s="799"/>
      <c r="U304" s="799"/>
      <c r="V304" s="799"/>
      <c r="W304" s="799"/>
      <c r="X304" s="799"/>
      <c r="Y304" s="799"/>
      <c r="Z304" s="799"/>
      <c r="AA304" s="799"/>
      <c r="AB304" s="799"/>
      <c r="AC304" s="799"/>
      <c r="AD304" s="799"/>
    </row>
    <row r="305" spans="1:67" ht="36" customHeight="1">
      <c r="A305" s="30"/>
      <c r="B305" s="45"/>
      <c r="C305" s="831" t="s">
        <v>5989</v>
      </c>
      <c r="D305" s="799"/>
      <c r="E305" s="799"/>
      <c r="F305" s="799"/>
      <c r="G305" s="799"/>
      <c r="H305" s="799"/>
      <c r="I305" s="799"/>
      <c r="J305" s="799"/>
      <c r="K305" s="799"/>
      <c r="L305" s="799"/>
      <c r="M305" s="799"/>
      <c r="N305" s="799"/>
      <c r="O305" s="799"/>
      <c r="P305" s="799"/>
      <c r="Q305" s="799"/>
      <c r="R305" s="799"/>
      <c r="S305" s="799"/>
      <c r="T305" s="799"/>
      <c r="U305" s="799"/>
      <c r="V305" s="799"/>
      <c r="W305" s="799"/>
      <c r="X305" s="799"/>
      <c r="Y305" s="799"/>
      <c r="Z305" s="799"/>
      <c r="AA305" s="799"/>
      <c r="AB305" s="799"/>
      <c r="AC305" s="799"/>
      <c r="AD305" s="799"/>
    </row>
    <row r="306" spans="1:67" ht="15" customHeight="1">
      <c r="A306" s="2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row>
    <row r="307" spans="1:67" ht="15" customHeight="1">
      <c r="A307" s="22"/>
      <c r="B307" s="12"/>
      <c r="C307" s="820" t="s">
        <v>5094</v>
      </c>
      <c r="D307" s="817"/>
      <c r="E307" s="817"/>
      <c r="F307" s="813"/>
      <c r="G307" s="820" t="s">
        <v>5990</v>
      </c>
      <c r="H307" s="817"/>
      <c r="I307" s="817"/>
      <c r="J307" s="813"/>
      <c r="K307" s="706" t="s">
        <v>5991</v>
      </c>
      <c r="L307" s="723"/>
      <c r="M307" s="723"/>
      <c r="N307" s="723"/>
      <c r="O307" s="723"/>
      <c r="P307" s="723"/>
      <c r="Q307" s="723"/>
      <c r="R307" s="723"/>
      <c r="S307" s="723"/>
      <c r="T307" s="723"/>
      <c r="U307" s="723"/>
      <c r="V307" s="723"/>
      <c r="W307" s="723"/>
      <c r="X307" s="723"/>
      <c r="Y307" s="723"/>
      <c r="Z307" s="723"/>
      <c r="AA307" s="723"/>
      <c r="AB307" s="723"/>
      <c r="AC307" s="723"/>
      <c r="AD307" s="724"/>
      <c r="AM307" s="851" t="s">
        <v>5424</v>
      </c>
      <c r="AN307" s="851"/>
      <c r="AO307" s="851"/>
      <c r="AP307" s="396" t="s">
        <v>5667</v>
      </c>
      <c r="AQ307" s="76"/>
      <c r="AR307" s="905" t="s">
        <v>5105</v>
      </c>
      <c r="AS307" s="905"/>
      <c r="AT307" s="933"/>
      <c r="AU307" s="586"/>
      <c r="AV307" s="586"/>
      <c r="AW307" s="586"/>
      <c r="AX307" s="586"/>
      <c r="AY307" s="586"/>
      <c r="AZ307" s="586"/>
      <c r="BA307" s="586"/>
      <c r="BB307" s="586"/>
      <c r="BC307" s="586"/>
      <c r="BD307" s="586"/>
      <c r="BE307" s="75"/>
      <c r="BF307" s="75"/>
      <c r="BG307" s="75"/>
      <c r="BH307" s="75"/>
      <c r="BI307" s="75"/>
      <c r="BJ307" s="75"/>
      <c r="BK307" s="75"/>
      <c r="BL307" s="75"/>
      <c r="BM307" s="75"/>
      <c r="BN307" s="75"/>
    </row>
    <row r="308" spans="1:67" ht="171.95" customHeight="1">
      <c r="A308" s="22"/>
      <c r="B308" s="12"/>
      <c r="C308" s="814"/>
      <c r="D308" s="781"/>
      <c r="E308" s="781"/>
      <c r="F308" s="782"/>
      <c r="G308" s="814"/>
      <c r="H308" s="781"/>
      <c r="I308" s="781"/>
      <c r="J308" s="782"/>
      <c r="K308" s="706" t="s">
        <v>5425</v>
      </c>
      <c r="L308" s="724"/>
      <c r="M308" s="936" t="s">
        <v>5975</v>
      </c>
      <c r="N308" s="724"/>
      <c r="O308" s="936" t="s">
        <v>5976</v>
      </c>
      <c r="P308" s="724"/>
      <c r="Q308" s="936" t="s">
        <v>5977</v>
      </c>
      <c r="R308" s="724"/>
      <c r="S308" s="934" t="s">
        <v>5978</v>
      </c>
      <c r="T308" s="723"/>
      <c r="U308" s="936" t="s">
        <v>5979</v>
      </c>
      <c r="V308" s="724"/>
      <c r="W308" s="936" t="s">
        <v>5980</v>
      </c>
      <c r="X308" s="724"/>
      <c r="Y308" s="936" t="s">
        <v>5981</v>
      </c>
      <c r="Z308" s="724"/>
      <c r="AA308" s="936" t="s">
        <v>5982</v>
      </c>
      <c r="AB308" s="724"/>
      <c r="AC308" s="936" t="s">
        <v>5983</v>
      </c>
      <c r="AD308" s="724"/>
      <c r="AI308" t="s">
        <v>5430</v>
      </c>
      <c r="AJ308" t="s">
        <v>5431</v>
      </c>
      <c r="AK308" t="s">
        <v>5432</v>
      </c>
      <c r="AL308" t="s">
        <v>5433</v>
      </c>
      <c r="AM308" s="351" t="s">
        <v>5114</v>
      </c>
      <c r="AN308" s="311" t="s">
        <v>5115</v>
      </c>
      <c r="AO308" s="281" t="s">
        <v>5116</v>
      </c>
      <c r="AP308" s="397" t="s">
        <v>5900</v>
      </c>
      <c r="AQ308" s="289" t="s">
        <v>5121</v>
      </c>
      <c r="AR308" s="279" t="s">
        <v>5122</v>
      </c>
      <c r="AS308" s="311" t="s">
        <v>5115</v>
      </c>
      <c r="AT308" s="585" t="s">
        <v>5116</v>
      </c>
      <c r="AU308" s="582"/>
      <c r="AV308" s="582"/>
      <c r="AW308" s="582"/>
      <c r="AX308" s="582"/>
      <c r="AY308" s="582"/>
      <c r="AZ308" s="582"/>
      <c r="BA308" s="582"/>
      <c r="BB308" s="582"/>
      <c r="BC308" s="582"/>
      <c r="BD308" s="582"/>
      <c r="BE308" s="587"/>
      <c r="BF308" s="587"/>
      <c r="BG308" s="587"/>
      <c r="BH308" s="587"/>
      <c r="BI308" s="587"/>
      <c r="BJ308" s="587"/>
      <c r="BK308" s="587"/>
      <c r="BL308" s="587"/>
      <c r="BM308" s="587"/>
      <c r="BN308" s="587"/>
      <c r="BO308" s="527"/>
    </row>
    <row r="309" spans="1:67" ht="36" customHeight="1">
      <c r="A309" s="22"/>
      <c r="B309" s="12"/>
      <c r="C309" s="570" t="s">
        <v>5522</v>
      </c>
      <c r="D309" s="864" t="s">
        <v>5716</v>
      </c>
      <c r="E309" s="865"/>
      <c r="F309" s="866"/>
      <c r="G309" s="804"/>
      <c r="H309" s="714"/>
      <c r="I309" s="714"/>
      <c r="J309" s="805"/>
      <c r="K309" s="857"/>
      <c r="L309" s="809"/>
      <c r="M309" s="857"/>
      <c r="N309" s="809"/>
      <c r="O309" s="857"/>
      <c r="P309" s="809"/>
      <c r="Q309" s="857"/>
      <c r="R309" s="809"/>
      <c r="S309" s="857"/>
      <c r="T309" s="809"/>
      <c r="U309" s="857"/>
      <c r="V309" s="809"/>
      <c r="W309" s="857"/>
      <c r="X309" s="809"/>
      <c r="Y309" s="857"/>
      <c r="Z309" s="809"/>
      <c r="AA309" s="857"/>
      <c r="AB309" s="809"/>
      <c r="AC309" s="857"/>
      <c r="AD309" s="809"/>
      <c r="AI309" s="578">
        <f>K309</f>
        <v>0</v>
      </c>
      <c r="AJ309">
        <f>COUNTIF(M309:AD309,"NS")</f>
        <v>0</v>
      </c>
      <c r="AK309" s="578">
        <f>SUM(M309:AD309)</f>
        <v>0</v>
      </c>
      <c r="AL309">
        <f>IF(COUNTIF(K309:AD309,"NA")=10,0,IF(OR(AND(AI309=0,AJ309&gt;0),AND(AI309="NS",AK309&gt;0), AND(AI309="NS", AJ309=0,AK309=0)), 1, IF(OR(AND(AI309&gt;0,AJ309&gt;1,AI309&gt;AK309), AND(AI309="NS",AJ309=2), AND(AI309="NS",AK309=0,AJ309&gt;0),AI309=AK309), 0, 1)))</f>
        <v>0</v>
      </c>
      <c r="AM309" s="293">
        <f>IF(SUM(AL309)=0,0,1)</f>
        <v>0</v>
      </c>
      <c r="AN309" s="352" t="str">
        <f>IF(AM309=0,"",
IF(SUM(AM309:AM309)=1,AO309,
IF(AM430&gt;SUM(AM309:AM309),_xlfn.CONCAT(", ",AO309),
IF(AM430=SUM(AM309:AM309),_xlfn.CONCAT(" y ",AO309)))))</f>
        <v/>
      </c>
      <c r="AO309" s="120" t="s">
        <v>5524</v>
      </c>
      <c r="AP309" s="398">
        <f>IF(AND($G309&lt;&gt;"",$G309&lt;&gt;1,COUNTA(K309:AD309)&gt;0),1,0)</f>
        <v>0</v>
      </c>
      <c r="AQ309" s="290">
        <f>IF(AND(G309&lt;&gt;"",G309&lt;&gt;1,COUNTA(K309:AD309)=0),0,IF(AND(G309&lt;&gt;"",G309=1,COUNTA(K309:AD309)=10),0,IF(COUNTA(G309:AD309)=0,0,1)))</f>
        <v>0</v>
      </c>
      <c r="AR309" s="293">
        <f>IF(SUM(AQ309)=0,0,1)</f>
        <v>0</v>
      </c>
      <c r="AS309" s="352" t="str">
        <f>IF(AR309=0,"",
IF(SUM($AR$309:AR309)=1,AT309,
IF($AR$430&gt;SUM($AR$309:AR309),_xlfn.CONCAT(", ",AT309),
IF($AR$430=SUM($AR$309:AR309),_xlfn.CONCAT(" y ",AT309)))))</f>
        <v/>
      </c>
      <c r="AT309" s="46" t="s">
        <v>5524</v>
      </c>
      <c r="AU309" s="582"/>
      <c r="AV309" s="582"/>
      <c r="AW309" s="582"/>
      <c r="AX309" s="582"/>
      <c r="AY309" s="582"/>
      <c r="AZ309" s="582"/>
      <c r="BA309" s="582"/>
      <c r="BB309" s="582"/>
      <c r="BC309" s="582"/>
      <c r="BD309" s="582"/>
      <c r="BE309" s="587"/>
      <c r="BF309" s="587"/>
      <c r="BG309" s="587"/>
      <c r="BH309" s="587"/>
      <c r="BI309" s="587"/>
      <c r="BJ309" s="587"/>
      <c r="BK309" s="587"/>
      <c r="BL309" s="587"/>
      <c r="BM309" s="587"/>
      <c r="BN309" s="587"/>
      <c r="BO309" s="527"/>
    </row>
    <row r="310" spans="1:67" ht="15" customHeight="1">
      <c r="A310" s="22"/>
      <c r="B310" s="12"/>
      <c r="C310" s="99" t="s">
        <v>5023</v>
      </c>
      <c r="D310" s="855" t="str">
        <f>IF(CNGE_2026_M1_Secc1_Sub1!$D41="","",CNGE_2026_M1_Secc1_Sub1!$D41)</f>
        <v/>
      </c>
      <c r="E310" s="723"/>
      <c r="F310" s="724"/>
      <c r="G310" s="804"/>
      <c r="H310" s="714"/>
      <c r="I310" s="714"/>
      <c r="J310" s="805"/>
      <c r="K310" s="857"/>
      <c r="L310" s="809"/>
      <c r="M310" s="857"/>
      <c r="N310" s="809"/>
      <c r="O310" s="857"/>
      <c r="P310" s="809"/>
      <c r="Q310" s="857"/>
      <c r="R310" s="809"/>
      <c r="S310" s="857"/>
      <c r="T310" s="809"/>
      <c r="U310" s="857"/>
      <c r="V310" s="809"/>
      <c r="W310" s="857"/>
      <c r="X310" s="809"/>
      <c r="Y310" s="857"/>
      <c r="Z310" s="809"/>
      <c r="AA310" s="857"/>
      <c r="AB310" s="809"/>
      <c r="AC310" s="857"/>
      <c r="AD310" s="809"/>
      <c r="AI310">
        <f t="shared" ref="AI310:AI341" si="18">K310</f>
        <v>0</v>
      </c>
      <c r="AJ310">
        <f t="shared" ref="AJ310:AJ341" si="19">COUNTIF(M310:AD310,"NS")</f>
        <v>0</v>
      </c>
      <c r="AK310">
        <f t="shared" ref="AK310:AK341" si="20">SUM(M310:AD310)</f>
        <v>0</v>
      </c>
      <c r="AL310">
        <f t="shared" ref="AL310:AL341" si="21">IF(COUNTIF(K310:AD310,"NA")=10,0,IF(OR(AND(AI310=0,AJ310&gt;0),AND(AI310="NS",AK310&gt;0), AND(AI310="NS", AJ310=0,AK310=0)), 1, IF(OR(AND(AI310&gt;0,AJ310&gt;1,AI310&gt;AK310), AND(AI310="NS",AJ310=2), AND(AI310="NS",AK310=0,AJ310&gt;0),AI310=AK310), 0, 1)))</f>
        <v>0</v>
      </c>
      <c r="AM310" s="293">
        <f t="shared" ref="AM310:AM373" si="22">IF(SUM(AL310)=0,0,1)</f>
        <v>0</v>
      </c>
      <c r="AN310" s="352" t="str">
        <f>IF(AM310=0,"",
IF(SUM($AM$309:AM310)=1,AO310,
IF($AM$430&gt;SUM($AM$309:AM310),_xlfn.CONCAT(", ",AO310),
IF($AM$430=SUM($AM$309:AM310),_xlfn.CONCAT(" y ",AO310)))))</f>
        <v/>
      </c>
      <c r="AO310" s="120" t="s">
        <v>5125</v>
      </c>
      <c r="AP310" s="398">
        <f>IF(AND($G310&lt;&gt;"",$G310&lt;&gt;1,COUNTA(K310:AD310)&gt;0),1,0)</f>
        <v>0</v>
      </c>
      <c r="AQ310" s="290">
        <f>IF(AND(COUNTBLANK(D310)=0,G310&lt;&gt;"",G310&lt;&gt;1,COUNTA(K310:AD310)=0),0,IF(AND(COUNTBLANK(D310)=0,G310&lt;&gt;"",G310=1,COUNTA(K310:AD310)=10),0,IF(AND(COUNTBLANK(D310)=1,COUNTA(G310:AD310)=0),0,1)))</f>
        <v>0</v>
      </c>
      <c r="AR310" s="293">
        <f t="shared" ref="AR310:AR373" si="23">IF(SUM(AQ310)=0,0,1)</f>
        <v>0</v>
      </c>
      <c r="AS310" s="352" t="str">
        <f>IF(AR310=0,"",
IF(SUM($AR$309:AR310)=1,AT310,
IF($AR$430&gt;SUM($AR$309:AR310),_xlfn.CONCAT(", ",AT310),
IF($AR$430=SUM($AR$309:AR310),_xlfn.CONCAT(" y ",AT310)))))</f>
        <v/>
      </c>
      <c r="AT310" s="46" t="s">
        <v>5125</v>
      </c>
      <c r="AU310" s="582"/>
      <c r="AV310" s="582"/>
      <c r="AW310" s="582"/>
      <c r="AX310" s="582"/>
      <c r="AY310" s="582"/>
      <c r="AZ310" s="582"/>
      <c r="BA310" s="582"/>
      <c r="BB310" s="582"/>
      <c r="BC310" s="582"/>
      <c r="BD310" s="582"/>
      <c r="BE310" s="588"/>
      <c r="BF310" s="588"/>
      <c r="BG310" s="588"/>
      <c r="BH310" s="588"/>
      <c r="BI310" s="588"/>
      <c r="BJ310" s="588"/>
      <c r="BK310" s="588"/>
      <c r="BL310" s="588"/>
      <c r="BM310" s="588"/>
      <c r="BN310" s="588"/>
      <c r="BO310" s="528"/>
    </row>
    <row r="311" spans="1:67" ht="15" customHeight="1">
      <c r="A311" s="22"/>
      <c r="B311" s="12"/>
      <c r="C311" s="34" t="s">
        <v>5025</v>
      </c>
      <c r="D311" s="855" t="str">
        <f>IF(CNGE_2026_M1_Secc1_Sub1!$D42="","",CNGE_2026_M1_Secc1_Sub1!$D42)</f>
        <v/>
      </c>
      <c r="E311" s="723"/>
      <c r="F311" s="724"/>
      <c r="G311" s="804"/>
      <c r="H311" s="714"/>
      <c r="I311" s="714"/>
      <c r="J311" s="805"/>
      <c r="K311" s="857"/>
      <c r="L311" s="809"/>
      <c r="M311" s="857"/>
      <c r="N311" s="809"/>
      <c r="O311" s="857"/>
      <c r="P311" s="809"/>
      <c r="Q311" s="857"/>
      <c r="R311" s="809"/>
      <c r="S311" s="857"/>
      <c r="T311" s="809"/>
      <c r="U311" s="857"/>
      <c r="V311" s="809"/>
      <c r="W311" s="857"/>
      <c r="X311" s="809"/>
      <c r="Y311" s="857"/>
      <c r="Z311" s="809"/>
      <c r="AA311" s="857"/>
      <c r="AB311" s="809"/>
      <c r="AC311" s="857"/>
      <c r="AD311" s="809"/>
      <c r="AI311">
        <f t="shared" si="18"/>
        <v>0</v>
      </c>
      <c r="AJ311">
        <f t="shared" si="19"/>
        <v>0</v>
      </c>
      <c r="AK311">
        <f t="shared" si="20"/>
        <v>0</v>
      </c>
      <c r="AL311">
        <f t="shared" si="21"/>
        <v>0</v>
      </c>
      <c r="AM311" s="293">
        <f t="shared" si="22"/>
        <v>0</v>
      </c>
      <c r="AN311" s="352" t="str">
        <f>IF(AM311=0,"",
IF(SUM($AM$309:AM311)=1,AO311,
IF($AM$430&gt;SUM($AM$309:AM311),_xlfn.CONCAT(", ",AO311),
IF($AM$430=SUM($AM$309:AM311),_xlfn.CONCAT(" y ",AO311)))))</f>
        <v/>
      </c>
      <c r="AO311" s="120" t="s">
        <v>5127</v>
      </c>
      <c r="AP311" s="398">
        <f t="shared" ref="AP311:AP374" si="24">IF(AND($G311&lt;&gt;"",$G311&lt;&gt;1,COUNTA(K311:AD311)&gt;0),1,0)</f>
        <v>0</v>
      </c>
      <c r="AQ311" s="290">
        <f t="shared" ref="AQ311:AQ374" si="25">IF(AND(COUNTBLANK(D311)=0,G311&lt;&gt;"",G311&lt;&gt;1,COUNTA(K311:AD311)=0),0,IF(AND(COUNTBLANK(D311)=0,G311&lt;&gt;"",G311=1,COUNTA(K311:AD311)=10),0,IF(AND(COUNTBLANK(D311)=1,COUNTA(G311:AD311)=0),0,1)))</f>
        <v>0</v>
      </c>
      <c r="AR311" s="293">
        <f t="shared" si="23"/>
        <v>0</v>
      </c>
      <c r="AS311" s="352" t="str">
        <f>IF(AR311=0,"",
IF(SUM($AR$309:AR311)=1,AT311,
IF($AR$430&gt;SUM($AR$309:AR311),_xlfn.CONCAT(", ",AT311),
IF($AR$430=SUM($AR$309:AR311),_xlfn.CONCAT(" y ",AT311)))))</f>
        <v/>
      </c>
      <c r="AT311" s="46" t="s">
        <v>5127</v>
      </c>
      <c r="AU311" s="582"/>
      <c r="AV311" s="582"/>
      <c r="AW311" s="582"/>
      <c r="AX311" s="582"/>
      <c r="AY311" s="582"/>
      <c r="AZ311" s="582"/>
      <c r="BA311" s="582"/>
      <c r="BB311" s="582"/>
      <c r="BC311" s="582"/>
      <c r="BD311" s="582"/>
      <c r="BE311" s="588"/>
      <c r="BF311" s="588"/>
      <c r="BG311" s="588"/>
      <c r="BH311" s="588"/>
      <c r="BI311" s="588"/>
      <c r="BJ311" s="588"/>
      <c r="BK311" s="588"/>
      <c r="BL311" s="588"/>
      <c r="BM311" s="588"/>
      <c r="BN311" s="588"/>
      <c r="BO311" s="528"/>
    </row>
    <row r="312" spans="1:67" ht="15" customHeight="1">
      <c r="A312" s="22"/>
      <c r="B312" s="12"/>
      <c r="C312" s="35" t="s">
        <v>5027</v>
      </c>
      <c r="D312" s="855" t="str">
        <f>IF(CNGE_2026_M1_Secc1_Sub1!$D43="","",CNGE_2026_M1_Secc1_Sub1!$D43)</f>
        <v/>
      </c>
      <c r="E312" s="723"/>
      <c r="F312" s="724"/>
      <c r="G312" s="804"/>
      <c r="H312" s="714"/>
      <c r="I312" s="714"/>
      <c r="J312" s="805"/>
      <c r="K312" s="857"/>
      <c r="L312" s="809"/>
      <c r="M312" s="857"/>
      <c r="N312" s="809"/>
      <c r="O312" s="857"/>
      <c r="P312" s="809"/>
      <c r="Q312" s="857"/>
      <c r="R312" s="809"/>
      <c r="S312" s="857"/>
      <c r="T312" s="809"/>
      <c r="U312" s="857"/>
      <c r="V312" s="809"/>
      <c r="W312" s="857"/>
      <c r="X312" s="809"/>
      <c r="Y312" s="857"/>
      <c r="Z312" s="809"/>
      <c r="AA312" s="857"/>
      <c r="AB312" s="809"/>
      <c r="AC312" s="857"/>
      <c r="AD312" s="809"/>
      <c r="AI312">
        <f t="shared" si="18"/>
        <v>0</v>
      </c>
      <c r="AJ312">
        <f t="shared" si="19"/>
        <v>0</v>
      </c>
      <c r="AK312">
        <f t="shared" si="20"/>
        <v>0</v>
      </c>
      <c r="AL312">
        <f t="shared" si="21"/>
        <v>0</v>
      </c>
      <c r="AM312" s="293">
        <f t="shared" si="22"/>
        <v>0</v>
      </c>
      <c r="AN312" s="352" t="str">
        <f>IF(AM312=0,"",
IF(SUM($AM$309:AM312)=1,AO312,
IF($AM$430&gt;SUM($AM$309:AM312),_xlfn.CONCAT(", ",AO312),
IF($AM$430=SUM($AM$309:AM312),_xlfn.CONCAT(" y ",AO312)))))</f>
        <v/>
      </c>
      <c r="AO312" s="120" t="s">
        <v>5129</v>
      </c>
      <c r="AP312" s="398">
        <f t="shared" si="24"/>
        <v>0</v>
      </c>
      <c r="AQ312" s="290">
        <f t="shared" si="25"/>
        <v>0</v>
      </c>
      <c r="AR312" s="293">
        <f t="shared" si="23"/>
        <v>0</v>
      </c>
      <c r="AS312" s="352" t="str">
        <f>IF(AR312=0,"",
IF(SUM($AR$309:AR312)=1,AT312,
IF($AR$430&gt;SUM($AR$309:AR312),_xlfn.CONCAT(", ",AT312),
IF($AR$430=SUM($AR$309:AR312),_xlfn.CONCAT(" y ",AT312)))))</f>
        <v/>
      </c>
      <c r="AT312" s="46" t="s">
        <v>5129</v>
      </c>
      <c r="AU312" s="582"/>
      <c r="AV312" s="582"/>
      <c r="AW312" s="582"/>
      <c r="AX312" s="582"/>
      <c r="AY312" s="582"/>
      <c r="AZ312" s="582"/>
      <c r="BA312" s="582"/>
      <c r="BB312" s="582"/>
      <c r="BC312" s="582"/>
      <c r="BD312" s="582"/>
      <c r="BE312" s="588"/>
      <c r="BF312" s="588"/>
      <c r="BG312" s="588"/>
      <c r="BH312" s="588"/>
      <c r="BI312" s="588"/>
      <c r="BJ312" s="588"/>
      <c r="BK312" s="588"/>
      <c r="BL312" s="588"/>
      <c r="BM312" s="588"/>
      <c r="BN312" s="588"/>
      <c r="BO312" s="528"/>
    </row>
    <row r="313" spans="1:67" ht="15" customHeight="1">
      <c r="A313" s="22"/>
      <c r="B313" s="12"/>
      <c r="C313" s="35" t="s">
        <v>5029</v>
      </c>
      <c r="D313" s="855" t="str">
        <f>IF(CNGE_2026_M1_Secc1_Sub1!$D44="","",CNGE_2026_M1_Secc1_Sub1!$D44)</f>
        <v/>
      </c>
      <c r="E313" s="723"/>
      <c r="F313" s="724"/>
      <c r="G313" s="804"/>
      <c r="H313" s="714"/>
      <c r="I313" s="714"/>
      <c r="J313" s="805"/>
      <c r="K313" s="857"/>
      <c r="L313" s="809"/>
      <c r="M313" s="857"/>
      <c r="N313" s="809"/>
      <c r="O313" s="857"/>
      <c r="P313" s="809"/>
      <c r="Q313" s="857"/>
      <c r="R313" s="809"/>
      <c r="S313" s="857"/>
      <c r="T313" s="809"/>
      <c r="U313" s="857"/>
      <c r="V313" s="809"/>
      <c r="W313" s="857"/>
      <c r="X313" s="809"/>
      <c r="Y313" s="857"/>
      <c r="Z313" s="809"/>
      <c r="AA313" s="857"/>
      <c r="AB313" s="809"/>
      <c r="AC313" s="857"/>
      <c r="AD313" s="809"/>
      <c r="AI313">
        <f t="shared" si="18"/>
        <v>0</v>
      </c>
      <c r="AJ313">
        <f t="shared" si="19"/>
        <v>0</v>
      </c>
      <c r="AK313">
        <f t="shared" si="20"/>
        <v>0</v>
      </c>
      <c r="AL313">
        <f t="shared" si="21"/>
        <v>0</v>
      </c>
      <c r="AM313" s="293">
        <f t="shared" si="22"/>
        <v>0</v>
      </c>
      <c r="AN313" s="352" t="str">
        <f>IF(AM313=0,"",
IF(SUM($AM$309:AM313)=1,AO313,
IF($AM$430&gt;SUM($AM$309:AM313),_xlfn.CONCAT(", ",AO313),
IF($AM$430=SUM($AM$309:AM313),_xlfn.CONCAT(" y ",AO313)))))</f>
        <v/>
      </c>
      <c r="AO313" s="120" t="s">
        <v>5131</v>
      </c>
      <c r="AP313" s="398">
        <f t="shared" si="24"/>
        <v>0</v>
      </c>
      <c r="AQ313" s="290">
        <f t="shared" si="25"/>
        <v>0</v>
      </c>
      <c r="AR313" s="293">
        <f t="shared" si="23"/>
        <v>0</v>
      </c>
      <c r="AS313" s="352" t="str">
        <f>IF(AR313=0,"",
IF(SUM($AR$309:AR313)=1,AT313,
IF($AR$430&gt;SUM($AR$309:AR313),_xlfn.CONCAT(", ",AT313),
IF($AR$430=SUM($AR$309:AR313),_xlfn.CONCAT(" y ",AT313)))))</f>
        <v/>
      </c>
      <c r="AT313" s="46" t="s">
        <v>5131</v>
      </c>
      <c r="AU313" s="582"/>
      <c r="AV313" s="582"/>
      <c r="AW313" s="582"/>
      <c r="AX313" s="582"/>
      <c r="AY313" s="582"/>
      <c r="AZ313" s="582"/>
      <c r="BA313" s="582"/>
      <c r="BB313" s="582"/>
      <c r="BC313" s="582"/>
      <c r="BD313" s="582"/>
      <c r="BE313" s="588"/>
      <c r="BF313" s="588"/>
      <c r="BG313" s="588"/>
      <c r="BH313" s="588"/>
      <c r="BI313" s="588"/>
      <c r="BJ313" s="588"/>
      <c r="BK313" s="588"/>
      <c r="BL313" s="588"/>
      <c r="BM313" s="588"/>
      <c r="BN313" s="588"/>
      <c r="BO313" s="528"/>
    </row>
    <row r="314" spans="1:67" ht="15" customHeight="1">
      <c r="A314" s="22"/>
      <c r="B314" s="12"/>
      <c r="C314" s="35" t="s">
        <v>5031</v>
      </c>
      <c r="D314" s="855" t="str">
        <f>IF(CNGE_2026_M1_Secc1_Sub1!$D45="","",CNGE_2026_M1_Secc1_Sub1!$D45)</f>
        <v/>
      </c>
      <c r="E314" s="723"/>
      <c r="F314" s="724"/>
      <c r="G314" s="804"/>
      <c r="H314" s="714"/>
      <c r="I314" s="714"/>
      <c r="J314" s="805"/>
      <c r="K314" s="857"/>
      <c r="L314" s="809"/>
      <c r="M314" s="857"/>
      <c r="N314" s="809"/>
      <c r="O314" s="857"/>
      <c r="P314" s="809"/>
      <c r="Q314" s="857"/>
      <c r="R314" s="809"/>
      <c r="S314" s="857"/>
      <c r="T314" s="809"/>
      <c r="U314" s="857"/>
      <c r="V314" s="809"/>
      <c r="W314" s="857"/>
      <c r="X314" s="809"/>
      <c r="Y314" s="857"/>
      <c r="Z314" s="809"/>
      <c r="AA314" s="857"/>
      <c r="AB314" s="809"/>
      <c r="AC314" s="857"/>
      <c r="AD314" s="809"/>
      <c r="AI314">
        <f t="shared" si="18"/>
        <v>0</v>
      </c>
      <c r="AJ314">
        <f t="shared" si="19"/>
        <v>0</v>
      </c>
      <c r="AK314">
        <f t="shared" si="20"/>
        <v>0</v>
      </c>
      <c r="AL314">
        <f t="shared" si="21"/>
        <v>0</v>
      </c>
      <c r="AM314" s="293">
        <f t="shared" si="22"/>
        <v>0</v>
      </c>
      <c r="AN314" s="352" t="str">
        <f>IF(AM314=0,"",
IF(SUM($AM$309:AM314)=1,AO314,
IF($AM$430&gt;SUM($AM$309:AM314),_xlfn.CONCAT(", ",AO314),
IF($AM$430=SUM($AM$309:AM314),_xlfn.CONCAT(" y ",AO314)))))</f>
        <v/>
      </c>
      <c r="AO314" s="120" t="s">
        <v>5133</v>
      </c>
      <c r="AP314" s="398">
        <f t="shared" si="24"/>
        <v>0</v>
      </c>
      <c r="AQ314" s="290">
        <f t="shared" si="25"/>
        <v>0</v>
      </c>
      <c r="AR314" s="293">
        <f t="shared" si="23"/>
        <v>0</v>
      </c>
      <c r="AS314" s="352" t="str">
        <f>IF(AR314=0,"",
IF(SUM($AR$309:AR314)=1,AT314,
IF($AR$430&gt;SUM($AR$309:AR314),_xlfn.CONCAT(", ",AT314),
IF($AR$430=SUM($AR$309:AR314),_xlfn.CONCAT(" y ",AT314)))))</f>
        <v/>
      </c>
      <c r="AT314" s="46" t="s">
        <v>5133</v>
      </c>
      <c r="AU314" s="582"/>
      <c r="AV314" s="582"/>
      <c r="AW314" s="582"/>
      <c r="AX314" s="582"/>
      <c r="AY314" s="582"/>
      <c r="AZ314" s="582"/>
      <c r="BA314" s="582"/>
      <c r="BB314" s="582"/>
      <c r="BC314" s="582"/>
      <c r="BD314" s="582"/>
      <c r="BE314" s="588"/>
      <c r="BF314" s="588"/>
      <c r="BG314" s="588"/>
      <c r="BH314" s="588"/>
      <c r="BI314" s="588"/>
      <c r="BJ314" s="588"/>
      <c r="BK314" s="588"/>
      <c r="BL314" s="588"/>
      <c r="BM314" s="588"/>
      <c r="BN314" s="588"/>
      <c r="BO314" s="528"/>
    </row>
    <row r="315" spans="1:67" ht="15" customHeight="1">
      <c r="A315" s="22"/>
      <c r="B315" s="12"/>
      <c r="C315" s="35" t="s">
        <v>5033</v>
      </c>
      <c r="D315" s="855" t="str">
        <f>IF(CNGE_2026_M1_Secc1_Sub1!$D46="","",CNGE_2026_M1_Secc1_Sub1!$D46)</f>
        <v/>
      </c>
      <c r="E315" s="723"/>
      <c r="F315" s="724"/>
      <c r="G315" s="804"/>
      <c r="H315" s="714"/>
      <c r="I315" s="714"/>
      <c r="J315" s="805"/>
      <c r="K315" s="857"/>
      <c r="L315" s="809"/>
      <c r="M315" s="857"/>
      <c r="N315" s="809"/>
      <c r="O315" s="857"/>
      <c r="P315" s="809"/>
      <c r="Q315" s="857"/>
      <c r="R315" s="809"/>
      <c r="S315" s="857"/>
      <c r="T315" s="809"/>
      <c r="U315" s="857"/>
      <c r="V315" s="809"/>
      <c r="W315" s="857"/>
      <c r="X315" s="809"/>
      <c r="Y315" s="857"/>
      <c r="Z315" s="809"/>
      <c r="AA315" s="857"/>
      <c r="AB315" s="809"/>
      <c r="AC315" s="857"/>
      <c r="AD315" s="809"/>
      <c r="AI315">
        <f t="shared" si="18"/>
        <v>0</v>
      </c>
      <c r="AJ315">
        <f t="shared" si="19"/>
        <v>0</v>
      </c>
      <c r="AK315">
        <f t="shared" si="20"/>
        <v>0</v>
      </c>
      <c r="AL315">
        <f t="shared" si="21"/>
        <v>0</v>
      </c>
      <c r="AM315" s="293">
        <f t="shared" si="22"/>
        <v>0</v>
      </c>
      <c r="AN315" s="352" t="str">
        <f>IF(AM315=0,"",
IF(SUM($AM$309:AM315)=1,AO315,
IF($AM$430&gt;SUM($AM$309:AM315),_xlfn.CONCAT(", ",AO315),
IF($AM$430=SUM($AM$309:AM315),_xlfn.CONCAT(" y ",AO315)))))</f>
        <v/>
      </c>
      <c r="AO315" s="120" t="s">
        <v>5135</v>
      </c>
      <c r="AP315" s="398">
        <f t="shared" si="24"/>
        <v>0</v>
      </c>
      <c r="AQ315" s="290">
        <f t="shared" si="25"/>
        <v>0</v>
      </c>
      <c r="AR315" s="293">
        <f t="shared" si="23"/>
        <v>0</v>
      </c>
      <c r="AS315" s="352" t="str">
        <f>IF(AR315=0,"",
IF(SUM($AR$309:AR315)=1,AT315,
IF($AR$430&gt;SUM($AR$309:AR315),_xlfn.CONCAT(", ",AT315),
IF($AR$430=SUM($AR$309:AR315),_xlfn.CONCAT(" y ",AT315)))))</f>
        <v/>
      </c>
      <c r="AT315" s="46" t="s">
        <v>5135</v>
      </c>
      <c r="AU315" s="582"/>
      <c r="AV315" s="582"/>
      <c r="AW315" s="582"/>
      <c r="AX315" s="582"/>
      <c r="AY315" s="582"/>
      <c r="AZ315" s="582"/>
      <c r="BA315" s="582"/>
      <c r="BB315" s="582"/>
      <c r="BC315" s="582"/>
      <c r="BD315" s="582"/>
      <c r="BE315" s="588"/>
      <c r="BF315" s="588"/>
      <c r="BG315" s="588"/>
      <c r="BH315" s="588"/>
      <c r="BI315" s="588"/>
      <c r="BJ315" s="588"/>
      <c r="BK315" s="588"/>
      <c r="BL315" s="588"/>
      <c r="BM315" s="588"/>
      <c r="BN315" s="588"/>
      <c r="BO315" s="528"/>
    </row>
    <row r="316" spans="1:67" ht="15" customHeight="1">
      <c r="A316" s="22"/>
      <c r="B316" s="12"/>
      <c r="C316" s="35" t="s">
        <v>5035</v>
      </c>
      <c r="D316" s="855" t="str">
        <f>IF(CNGE_2026_M1_Secc1_Sub1!$D47="","",CNGE_2026_M1_Secc1_Sub1!$D47)</f>
        <v/>
      </c>
      <c r="E316" s="723"/>
      <c r="F316" s="724"/>
      <c r="G316" s="804"/>
      <c r="H316" s="714"/>
      <c r="I316" s="714"/>
      <c r="J316" s="805"/>
      <c r="K316" s="857"/>
      <c r="L316" s="809"/>
      <c r="M316" s="857"/>
      <c r="N316" s="809"/>
      <c r="O316" s="857"/>
      <c r="P316" s="809"/>
      <c r="Q316" s="857"/>
      <c r="R316" s="809"/>
      <c r="S316" s="857"/>
      <c r="T316" s="809"/>
      <c r="U316" s="857"/>
      <c r="V316" s="809"/>
      <c r="W316" s="857"/>
      <c r="X316" s="809"/>
      <c r="Y316" s="857"/>
      <c r="Z316" s="809"/>
      <c r="AA316" s="857"/>
      <c r="AB316" s="809"/>
      <c r="AC316" s="857"/>
      <c r="AD316" s="809"/>
      <c r="AI316">
        <f t="shared" si="18"/>
        <v>0</v>
      </c>
      <c r="AJ316">
        <f t="shared" si="19"/>
        <v>0</v>
      </c>
      <c r="AK316">
        <f t="shared" si="20"/>
        <v>0</v>
      </c>
      <c r="AL316">
        <f t="shared" si="21"/>
        <v>0</v>
      </c>
      <c r="AM316" s="293">
        <f t="shared" si="22"/>
        <v>0</v>
      </c>
      <c r="AN316" s="352" t="str">
        <f>IF(AM316=0,"",
IF(SUM($AM$309:AM316)=1,AO316,
IF($AM$430&gt;SUM($AM$309:AM316),_xlfn.CONCAT(", ",AO316),
IF($AM$430=SUM($AM$309:AM316),_xlfn.CONCAT(" y ",AO316)))))</f>
        <v/>
      </c>
      <c r="AO316" s="120" t="s">
        <v>5137</v>
      </c>
      <c r="AP316" s="398">
        <f t="shared" si="24"/>
        <v>0</v>
      </c>
      <c r="AQ316" s="290">
        <f t="shared" si="25"/>
        <v>0</v>
      </c>
      <c r="AR316" s="293">
        <f t="shared" si="23"/>
        <v>0</v>
      </c>
      <c r="AS316" s="352" t="str">
        <f>IF(AR316=0,"",
IF(SUM($AR$309:AR316)=1,AT316,
IF($AR$430&gt;SUM($AR$309:AR316),_xlfn.CONCAT(", ",AT316),
IF($AR$430=SUM($AR$309:AR316),_xlfn.CONCAT(" y ",AT316)))))</f>
        <v/>
      </c>
      <c r="AT316" s="46" t="s">
        <v>5137</v>
      </c>
      <c r="AU316" s="582"/>
      <c r="AV316" s="582"/>
      <c r="AW316" s="582"/>
      <c r="AX316" s="582"/>
      <c r="AY316" s="582"/>
      <c r="AZ316" s="582"/>
      <c r="BA316" s="582"/>
      <c r="BB316" s="582"/>
      <c r="BC316" s="582"/>
      <c r="BD316" s="582"/>
      <c r="BE316" s="588"/>
      <c r="BF316" s="588"/>
      <c r="BG316" s="588"/>
      <c r="BH316" s="588"/>
      <c r="BI316" s="588"/>
      <c r="BJ316" s="588"/>
      <c r="BK316" s="588"/>
      <c r="BL316" s="588"/>
      <c r="BM316" s="588"/>
      <c r="BN316" s="588"/>
      <c r="BO316" s="528"/>
    </row>
    <row r="317" spans="1:67" ht="15" customHeight="1">
      <c r="A317" s="22"/>
      <c r="B317" s="12"/>
      <c r="C317" s="35" t="s">
        <v>5037</v>
      </c>
      <c r="D317" s="855" t="str">
        <f>IF(CNGE_2026_M1_Secc1_Sub1!$D48="","",CNGE_2026_M1_Secc1_Sub1!$D48)</f>
        <v/>
      </c>
      <c r="E317" s="723"/>
      <c r="F317" s="724"/>
      <c r="G317" s="804"/>
      <c r="H317" s="714"/>
      <c r="I317" s="714"/>
      <c r="J317" s="805"/>
      <c r="K317" s="857"/>
      <c r="L317" s="809"/>
      <c r="M317" s="857"/>
      <c r="N317" s="809"/>
      <c r="O317" s="857"/>
      <c r="P317" s="809"/>
      <c r="Q317" s="857"/>
      <c r="R317" s="809"/>
      <c r="S317" s="857"/>
      <c r="T317" s="809"/>
      <c r="U317" s="857"/>
      <c r="V317" s="809"/>
      <c r="W317" s="857"/>
      <c r="X317" s="809"/>
      <c r="Y317" s="857"/>
      <c r="Z317" s="809"/>
      <c r="AA317" s="857"/>
      <c r="AB317" s="809"/>
      <c r="AC317" s="857"/>
      <c r="AD317" s="809"/>
      <c r="AI317">
        <f t="shared" si="18"/>
        <v>0</v>
      </c>
      <c r="AJ317">
        <f t="shared" si="19"/>
        <v>0</v>
      </c>
      <c r="AK317">
        <f t="shared" si="20"/>
        <v>0</v>
      </c>
      <c r="AL317">
        <f t="shared" si="21"/>
        <v>0</v>
      </c>
      <c r="AM317" s="293">
        <f t="shared" si="22"/>
        <v>0</v>
      </c>
      <c r="AN317" s="352" t="str">
        <f>IF(AM317=0,"",
IF(SUM($AM$309:AM317)=1,AO317,
IF($AM$430&gt;SUM($AM$309:AM317),_xlfn.CONCAT(", ",AO317),
IF($AM$430=SUM($AM$309:AM317),_xlfn.CONCAT(" y ",AO317)))))</f>
        <v/>
      </c>
      <c r="AO317" s="120" t="s">
        <v>5139</v>
      </c>
      <c r="AP317" s="398">
        <f t="shared" si="24"/>
        <v>0</v>
      </c>
      <c r="AQ317" s="290">
        <f t="shared" si="25"/>
        <v>0</v>
      </c>
      <c r="AR317" s="293">
        <f t="shared" si="23"/>
        <v>0</v>
      </c>
      <c r="AS317" s="352" t="str">
        <f>IF(AR317=0,"",
IF(SUM($AR$309:AR317)=1,AT317,
IF($AR$430&gt;SUM($AR$309:AR317),_xlfn.CONCAT(", ",AT317),
IF($AR$430=SUM($AR$309:AR317),_xlfn.CONCAT(" y ",AT317)))))</f>
        <v/>
      </c>
      <c r="AT317" s="46" t="s">
        <v>5139</v>
      </c>
      <c r="AU317" s="582"/>
      <c r="AV317" s="582"/>
      <c r="AW317" s="582"/>
      <c r="AX317" s="582"/>
      <c r="AY317" s="582"/>
      <c r="AZ317" s="582"/>
      <c r="BA317" s="582"/>
      <c r="BB317" s="582"/>
      <c r="BC317" s="582"/>
      <c r="BD317" s="582"/>
      <c r="BE317" s="588"/>
      <c r="BF317" s="588"/>
      <c r="BG317" s="588"/>
      <c r="BH317" s="588"/>
      <c r="BI317" s="588"/>
      <c r="BJ317" s="588"/>
      <c r="BK317" s="588"/>
      <c r="BL317" s="588"/>
      <c r="BM317" s="588"/>
      <c r="BN317" s="588"/>
      <c r="BO317" s="528"/>
    </row>
    <row r="318" spans="1:67" ht="15" customHeight="1">
      <c r="A318" s="22"/>
      <c r="B318" s="12"/>
      <c r="C318" s="35" t="s">
        <v>5039</v>
      </c>
      <c r="D318" s="855" t="str">
        <f>IF(CNGE_2026_M1_Secc1_Sub1!$D49="","",CNGE_2026_M1_Secc1_Sub1!$D49)</f>
        <v/>
      </c>
      <c r="E318" s="723"/>
      <c r="F318" s="724"/>
      <c r="G318" s="804"/>
      <c r="H318" s="714"/>
      <c r="I318" s="714"/>
      <c r="J318" s="805"/>
      <c r="K318" s="857"/>
      <c r="L318" s="809"/>
      <c r="M318" s="857"/>
      <c r="N318" s="809"/>
      <c r="O318" s="857"/>
      <c r="P318" s="809"/>
      <c r="Q318" s="857"/>
      <c r="R318" s="809"/>
      <c r="S318" s="857"/>
      <c r="T318" s="809"/>
      <c r="U318" s="857"/>
      <c r="V318" s="809"/>
      <c r="W318" s="857"/>
      <c r="X318" s="809"/>
      <c r="Y318" s="857"/>
      <c r="Z318" s="809"/>
      <c r="AA318" s="857"/>
      <c r="AB318" s="809"/>
      <c r="AC318" s="857"/>
      <c r="AD318" s="809"/>
      <c r="AI318">
        <f t="shared" si="18"/>
        <v>0</v>
      </c>
      <c r="AJ318">
        <f t="shared" si="19"/>
        <v>0</v>
      </c>
      <c r="AK318">
        <f t="shared" si="20"/>
        <v>0</v>
      </c>
      <c r="AL318">
        <f t="shared" si="21"/>
        <v>0</v>
      </c>
      <c r="AM318" s="293">
        <f t="shared" si="22"/>
        <v>0</v>
      </c>
      <c r="AN318" s="352" t="str">
        <f>IF(AM318=0,"",
IF(SUM($AM$309:AM318)=1,AO318,
IF($AM$430&gt;SUM($AM$309:AM318),_xlfn.CONCAT(", ",AO318),
IF($AM$430=SUM($AM$309:AM318),_xlfn.CONCAT(" y ",AO318)))))</f>
        <v/>
      </c>
      <c r="AO318" s="120" t="s">
        <v>5141</v>
      </c>
      <c r="AP318" s="398">
        <f t="shared" si="24"/>
        <v>0</v>
      </c>
      <c r="AQ318" s="290">
        <f t="shared" si="25"/>
        <v>0</v>
      </c>
      <c r="AR318" s="293">
        <f t="shared" si="23"/>
        <v>0</v>
      </c>
      <c r="AS318" s="352" t="str">
        <f>IF(AR318=0,"",
IF(SUM($AR$309:AR318)=1,AT318,
IF($AR$430&gt;SUM($AR$309:AR318),_xlfn.CONCAT(", ",AT318),
IF($AR$430=SUM($AR$309:AR318),_xlfn.CONCAT(" y ",AT318)))))</f>
        <v/>
      </c>
      <c r="AT318" s="46" t="s">
        <v>5141</v>
      </c>
      <c r="AU318" s="582"/>
      <c r="AV318" s="582"/>
      <c r="AW318" s="582"/>
      <c r="AX318" s="582"/>
      <c r="AY318" s="582"/>
      <c r="AZ318" s="582"/>
      <c r="BA318" s="582"/>
      <c r="BB318" s="582"/>
      <c r="BC318" s="582"/>
      <c r="BD318" s="582"/>
      <c r="BE318" s="588"/>
      <c r="BF318" s="588"/>
      <c r="BG318" s="588"/>
      <c r="BH318" s="588"/>
      <c r="BI318" s="588"/>
      <c r="BJ318" s="588"/>
      <c r="BK318" s="588"/>
      <c r="BL318" s="588"/>
      <c r="BM318" s="588"/>
      <c r="BN318" s="588"/>
      <c r="BO318" s="528"/>
    </row>
    <row r="319" spans="1:67" ht="15" customHeight="1">
      <c r="A319" s="22"/>
      <c r="B319" s="12"/>
      <c r="C319" s="35" t="s">
        <v>5040</v>
      </c>
      <c r="D319" s="855" t="str">
        <f>IF(CNGE_2026_M1_Secc1_Sub1!$D50="","",CNGE_2026_M1_Secc1_Sub1!$D50)</f>
        <v/>
      </c>
      <c r="E319" s="723"/>
      <c r="F319" s="724"/>
      <c r="G319" s="804"/>
      <c r="H319" s="714"/>
      <c r="I319" s="714"/>
      <c r="J319" s="805"/>
      <c r="K319" s="857"/>
      <c r="L319" s="809"/>
      <c r="M319" s="857"/>
      <c r="N319" s="809"/>
      <c r="O319" s="857"/>
      <c r="P319" s="809"/>
      <c r="Q319" s="857"/>
      <c r="R319" s="809"/>
      <c r="S319" s="857"/>
      <c r="T319" s="809"/>
      <c r="U319" s="857"/>
      <c r="V319" s="809"/>
      <c r="W319" s="857"/>
      <c r="X319" s="809"/>
      <c r="Y319" s="857"/>
      <c r="Z319" s="809"/>
      <c r="AA319" s="857"/>
      <c r="AB319" s="809"/>
      <c r="AC319" s="857"/>
      <c r="AD319" s="809"/>
      <c r="AI319">
        <f t="shared" si="18"/>
        <v>0</v>
      </c>
      <c r="AJ319">
        <f t="shared" si="19"/>
        <v>0</v>
      </c>
      <c r="AK319">
        <f t="shared" si="20"/>
        <v>0</v>
      </c>
      <c r="AL319">
        <f t="shared" si="21"/>
        <v>0</v>
      </c>
      <c r="AM319" s="293">
        <f t="shared" si="22"/>
        <v>0</v>
      </c>
      <c r="AN319" s="352" t="str">
        <f>IF(AM319=0,"",
IF(SUM($AM$309:AM319)=1,AO319,
IF($AM$430&gt;SUM($AM$309:AM319),_xlfn.CONCAT(", ",AO319),
IF($AM$430=SUM($AM$309:AM319),_xlfn.CONCAT(" y ",AO319)))))</f>
        <v/>
      </c>
      <c r="AO319" s="120" t="s">
        <v>5143</v>
      </c>
      <c r="AP319" s="398">
        <f t="shared" si="24"/>
        <v>0</v>
      </c>
      <c r="AQ319" s="290">
        <f t="shared" si="25"/>
        <v>0</v>
      </c>
      <c r="AR319" s="293">
        <f t="shared" si="23"/>
        <v>0</v>
      </c>
      <c r="AS319" s="352" t="str">
        <f>IF(AR319=0,"",
IF(SUM($AR$309:AR319)=1,AT319,
IF($AR$430&gt;SUM($AR$309:AR319),_xlfn.CONCAT(", ",AT319),
IF($AR$430=SUM($AR$309:AR319),_xlfn.CONCAT(" y ",AT319)))))</f>
        <v/>
      </c>
      <c r="AT319" s="46" t="s">
        <v>5143</v>
      </c>
      <c r="AU319" s="582"/>
      <c r="AV319" s="582"/>
      <c r="AW319" s="582"/>
      <c r="AX319" s="582"/>
      <c r="AY319" s="582"/>
      <c r="AZ319" s="582"/>
      <c r="BA319" s="582"/>
      <c r="BB319" s="582"/>
      <c r="BC319" s="582"/>
      <c r="BD319" s="582"/>
      <c r="BE319" s="588"/>
      <c r="BF319" s="588"/>
      <c r="BG319" s="588"/>
      <c r="BH319" s="588"/>
      <c r="BI319" s="588"/>
      <c r="BJ319" s="588"/>
      <c r="BK319" s="588"/>
      <c r="BL319" s="588"/>
      <c r="BM319" s="588"/>
      <c r="BN319" s="588"/>
      <c r="BO319" s="528"/>
    </row>
    <row r="320" spans="1:67" ht="15" customHeight="1">
      <c r="A320" s="22"/>
      <c r="B320" s="12"/>
      <c r="C320" s="35" t="s">
        <v>5042</v>
      </c>
      <c r="D320" s="855" t="str">
        <f>IF(CNGE_2026_M1_Secc1_Sub1!$D51="","",CNGE_2026_M1_Secc1_Sub1!$D51)</f>
        <v/>
      </c>
      <c r="E320" s="723"/>
      <c r="F320" s="724"/>
      <c r="G320" s="804"/>
      <c r="H320" s="714"/>
      <c r="I320" s="714"/>
      <c r="J320" s="805"/>
      <c r="K320" s="857"/>
      <c r="L320" s="809"/>
      <c r="M320" s="857"/>
      <c r="N320" s="809"/>
      <c r="O320" s="857"/>
      <c r="P320" s="809"/>
      <c r="Q320" s="857"/>
      <c r="R320" s="809"/>
      <c r="S320" s="857"/>
      <c r="T320" s="809"/>
      <c r="U320" s="857"/>
      <c r="V320" s="809"/>
      <c r="W320" s="857"/>
      <c r="X320" s="809"/>
      <c r="Y320" s="857"/>
      <c r="Z320" s="809"/>
      <c r="AA320" s="857"/>
      <c r="AB320" s="809"/>
      <c r="AC320" s="857"/>
      <c r="AD320" s="809"/>
      <c r="AI320">
        <f t="shared" si="18"/>
        <v>0</v>
      </c>
      <c r="AJ320">
        <f t="shared" si="19"/>
        <v>0</v>
      </c>
      <c r="AK320">
        <f t="shared" si="20"/>
        <v>0</v>
      </c>
      <c r="AL320">
        <f t="shared" si="21"/>
        <v>0</v>
      </c>
      <c r="AM320" s="293">
        <f t="shared" si="22"/>
        <v>0</v>
      </c>
      <c r="AN320" s="352" t="str">
        <f>IF(AM320=0,"",
IF(SUM($AM$309:AM320)=1,AO320,
IF($AM$430&gt;SUM($AM$309:AM320),_xlfn.CONCAT(", ",AO320),
IF($AM$430=SUM($AM$309:AM320),_xlfn.CONCAT(" y ",AO320)))))</f>
        <v/>
      </c>
      <c r="AO320" s="120" t="s">
        <v>5145</v>
      </c>
      <c r="AP320" s="398">
        <f t="shared" si="24"/>
        <v>0</v>
      </c>
      <c r="AQ320" s="290">
        <f t="shared" si="25"/>
        <v>0</v>
      </c>
      <c r="AR320" s="293">
        <f t="shared" si="23"/>
        <v>0</v>
      </c>
      <c r="AS320" s="352" t="str">
        <f>IF(AR320=0,"",
IF(SUM($AR$309:AR320)=1,AT320,
IF($AR$430&gt;SUM($AR$309:AR320),_xlfn.CONCAT(", ",AT320),
IF($AR$430=SUM($AR$309:AR320),_xlfn.CONCAT(" y ",AT320)))))</f>
        <v/>
      </c>
      <c r="AT320" s="46" t="s">
        <v>5145</v>
      </c>
      <c r="AU320" s="582"/>
      <c r="AV320" s="582"/>
      <c r="AW320" s="582"/>
      <c r="AX320" s="582"/>
      <c r="AY320" s="582"/>
      <c r="AZ320" s="582"/>
      <c r="BA320" s="582"/>
      <c r="BB320" s="582"/>
      <c r="BC320" s="582"/>
      <c r="BD320" s="582"/>
      <c r="BE320" s="588"/>
      <c r="BF320" s="588"/>
      <c r="BG320" s="588"/>
      <c r="BH320" s="588"/>
      <c r="BI320" s="588"/>
      <c r="BJ320" s="588"/>
      <c r="BK320" s="588"/>
      <c r="BL320" s="588"/>
      <c r="BM320" s="588"/>
      <c r="BN320" s="588"/>
      <c r="BO320" s="528"/>
    </row>
    <row r="321" spans="1:67" ht="15" customHeight="1">
      <c r="A321" s="22"/>
      <c r="B321" s="12"/>
      <c r="C321" s="35" t="s">
        <v>5043</v>
      </c>
      <c r="D321" s="855" t="str">
        <f>IF(CNGE_2026_M1_Secc1_Sub1!$D52="","",CNGE_2026_M1_Secc1_Sub1!$D52)</f>
        <v/>
      </c>
      <c r="E321" s="723"/>
      <c r="F321" s="724"/>
      <c r="G321" s="804"/>
      <c r="H321" s="714"/>
      <c r="I321" s="714"/>
      <c r="J321" s="805"/>
      <c r="K321" s="857"/>
      <c r="L321" s="809"/>
      <c r="M321" s="857"/>
      <c r="N321" s="809"/>
      <c r="O321" s="857"/>
      <c r="P321" s="809"/>
      <c r="Q321" s="857"/>
      <c r="R321" s="809"/>
      <c r="S321" s="857"/>
      <c r="T321" s="809"/>
      <c r="U321" s="857"/>
      <c r="V321" s="809"/>
      <c r="W321" s="857"/>
      <c r="X321" s="809"/>
      <c r="Y321" s="857"/>
      <c r="Z321" s="809"/>
      <c r="AA321" s="857"/>
      <c r="AB321" s="809"/>
      <c r="AC321" s="857"/>
      <c r="AD321" s="809"/>
      <c r="AI321">
        <f t="shared" si="18"/>
        <v>0</v>
      </c>
      <c r="AJ321">
        <f t="shared" si="19"/>
        <v>0</v>
      </c>
      <c r="AK321">
        <f t="shared" si="20"/>
        <v>0</v>
      </c>
      <c r="AL321">
        <f t="shared" si="21"/>
        <v>0</v>
      </c>
      <c r="AM321" s="293">
        <f t="shared" si="22"/>
        <v>0</v>
      </c>
      <c r="AN321" s="352" t="str">
        <f>IF(AM321=0,"",
IF(SUM($AM$309:AM321)=1,AO321,
IF($AM$430&gt;SUM($AM$309:AM321),_xlfn.CONCAT(", ",AO321),
IF($AM$430=SUM($AM$309:AM321),_xlfn.CONCAT(" y ",AO321)))))</f>
        <v/>
      </c>
      <c r="AO321" s="120" t="s">
        <v>5147</v>
      </c>
      <c r="AP321" s="398">
        <f t="shared" si="24"/>
        <v>0</v>
      </c>
      <c r="AQ321" s="290">
        <f t="shared" si="25"/>
        <v>0</v>
      </c>
      <c r="AR321" s="293">
        <f t="shared" si="23"/>
        <v>0</v>
      </c>
      <c r="AS321" s="352" t="str">
        <f>IF(AR321=0,"",
IF(SUM($AR$309:AR321)=1,AT321,
IF($AR$430&gt;SUM($AR$309:AR321),_xlfn.CONCAT(", ",AT321),
IF($AR$430=SUM($AR$309:AR321),_xlfn.CONCAT(" y ",AT321)))))</f>
        <v/>
      </c>
      <c r="AT321" s="46" t="s">
        <v>5147</v>
      </c>
      <c r="AU321" s="582"/>
      <c r="AV321" s="582"/>
      <c r="AW321" s="582"/>
      <c r="AX321" s="582"/>
      <c r="AY321" s="582"/>
      <c r="AZ321" s="582"/>
      <c r="BA321" s="582"/>
      <c r="BB321" s="582"/>
      <c r="BC321" s="582"/>
      <c r="BD321" s="582"/>
      <c r="BE321" s="588"/>
      <c r="BF321" s="588"/>
      <c r="BG321" s="588"/>
      <c r="BH321" s="588"/>
      <c r="BI321" s="588"/>
      <c r="BJ321" s="588"/>
      <c r="BK321" s="588"/>
      <c r="BL321" s="588"/>
      <c r="BM321" s="588"/>
      <c r="BN321" s="588"/>
      <c r="BO321" s="528"/>
    </row>
    <row r="322" spans="1:67" ht="15" customHeight="1">
      <c r="A322" s="22"/>
      <c r="B322" s="12"/>
      <c r="C322" s="35" t="s">
        <v>5044</v>
      </c>
      <c r="D322" s="855" t="str">
        <f>IF(CNGE_2026_M1_Secc1_Sub1!$D53="","",CNGE_2026_M1_Secc1_Sub1!$D53)</f>
        <v/>
      </c>
      <c r="E322" s="723"/>
      <c r="F322" s="724"/>
      <c r="G322" s="804"/>
      <c r="H322" s="714"/>
      <c r="I322" s="714"/>
      <c r="J322" s="805"/>
      <c r="K322" s="857"/>
      <c r="L322" s="809"/>
      <c r="M322" s="857"/>
      <c r="N322" s="809"/>
      <c r="O322" s="857"/>
      <c r="P322" s="809"/>
      <c r="Q322" s="857"/>
      <c r="R322" s="809"/>
      <c r="S322" s="857"/>
      <c r="T322" s="809"/>
      <c r="U322" s="857"/>
      <c r="V322" s="809"/>
      <c r="W322" s="857"/>
      <c r="X322" s="809"/>
      <c r="Y322" s="857"/>
      <c r="Z322" s="809"/>
      <c r="AA322" s="857"/>
      <c r="AB322" s="809"/>
      <c r="AC322" s="857"/>
      <c r="AD322" s="809"/>
      <c r="AI322">
        <f t="shared" si="18"/>
        <v>0</v>
      </c>
      <c r="AJ322">
        <f t="shared" si="19"/>
        <v>0</v>
      </c>
      <c r="AK322">
        <f t="shared" si="20"/>
        <v>0</v>
      </c>
      <c r="AL322">
        <f t="shared" si="21"/>
        <v>0</v>
      </c>
      <c r="AM322" s="293">
        <f t="shared" si="22"/>
        <v>0</v>
      </c>
      <c r="AN322" s="352" t="str">
        <f>IF(AM322=0,"",
IF(SUM($AM$309:AM322)=1,AO322,
IF($AM$430&gt;SUM($AM$309:AM322),_xlfn.CONCAT(", ",AO322),
IF($AM$430=SUM($AM$309:AM322),_xlfn.CONCAT(" y ",AO322)))))</f>
        <v/>
      </c>
      <c r="AO322" s="120" t="s">
        <v>5149</v>
      </c>
      <c r="AP322" s="398">
        <f t="shared" si="24"/>
        <v>0</v>
      </c>
      <c r="AQ322" s="290">
        <f t="shared" si="25"/>
        <v>0</v>
      </c>
      <c r="AR322" s="293">
        <f t="shared" si="23"/>
        <v>0</v>
      </c>
      <c r="AS322" s="352" t="str">
        <f>IF(AR322=0,"",
IF(SUM($AR$309:AR322)=1,AT322,
IF($AR$430&gt;SUM($AR$309:AR322),_xlfn.CONCAT(", ",AT322),
IF($AR$430=SUM($AR$309:AR322),_xlfn.CONCAT(" y ",AT322)))))</f>
        <v/>
      </c>
      <c r="AT322" s="46" t="s">
        <v>5149</v>
      </c>
      <c r="AU322" s="582"/>
      <c r="AV322" s="582"/>
      <c r="AW322" s="582"/>
      <c r="AX322" s="582"/>
      <c r="AY322" s="582"/>
      <c r="AZ322" s="582"/>
      <c r="BA322" s="582"/>
      <c r="BB322" s="582"/>
      <c r="BC322" s="582"/>
      <c r="BD322" s="582"/>
      <c r="BE322" s="588"/>
      <c r="BF322" s="588"/>
      <c r="BG322" s="588"/>
      <c r="BH322" s="588"/>
      <c r="BI322" s="588"/>
      <c r="BJ322" s="588"/>
      <c r="BK322" s="588"/>
      <c r="BL322" s="588"/>
      <c r="BM322" s="588"/>
      <c r="BN322" s="588"/>
      <c r="BO322" s="528"/>
    </row>
    <row r="323" spans="1:67" ht="15" customHeight="1">
      <c r="A323" s="22"/>
      <c r="B323" s="12"/>
      <c r="C323" s="35" t="s">
        <v>5045</v>
      </c>
      <c r="D323" s="855" t="str">
        <f>IF(CNGE_2026_M1_Secc1_Sub1!$D54="","",CNGE_2026_M1_Secc1_Sub1!$D54)</f>
        <v/>
      </c>
      <c r="E323" s="723"/>
      <c r="F323" s="724"/>
      <c r="G323" s="804"/>
      <c r="H323" s="714"/>
      <c r="I323" s="714"/>
      <c r="J323" s="805"/>
      <c r="K323" s="857"/>
      <c r="L323" s="809"/>
      <c r="M323" s="857"/>
      <c r="N323" s="809"/>
      <c r="O323" s="857"/>
      <c r="P323" s="809"/>
      <c r="Q323" s="857"/>
      <c r="R323" s="809"/>
      <c r="S323" s="857"/>
      <c r="T323" s="809"/>
      <c r="U323" s="857"/>
      <c r="V323" s="809"/>
      <c r="W323" s="857"/>
      <c r="X323" s="809"/>
      <c r="Y323" s="857"/>
      <c r="Z323" s="809"/>
      <c r="AA323" s="857"/>
      <c r="AB323" s="809"/>
      <c r="AC323" s="857"/>
      <c r="AD323" s="809"/>
      <c r="AI323">
        <f t="shared" si="18"/>
        <v>0</v>
      </c>
      <c r="AJ323">
        <f t="shared" si="19"/>
        <v>0</v>
      </c>
      <c r="AK323">
        <f t="shared" si="20"/>
        <v>0</v>
      </c>
      <c r="AL323">
        <f t="shared" si="21"/>
        <v>0</v>
      </c>
      <c r="AM323" s="293">
        <f t="shared" si="22"/>
        <v>0</v>
      </c>
      <c r="AN323" s="352" t="str">
        <f>IF(AM323=0,"",
IF(SUM($AM$309:AM323)=1,AO323,
IF($AM$430&gt;SUM($AM$309:AM323),_xlfn.CONCAT(", ",AO323),
IF($AM$430=SUM($AM$309:AM323),_xlfn.CONCAT(" y ",AO323)))))</f>
        <v/>
      </c>
      <c r="AO323" s="120" t="s">
        <v>5151</v>
      </c>
      <c r="AP323" s="398">
        <f t="shared" si="24"/>
        <v>0</v>
      </c>
      <c r="AQ323" s="290">
        <f t="shared" si="25"/>
        <v>0</v>
      </c>
      <c r="AR323" s="293">
        <f t="shared" si="23"/>
        <v>0</v>
      </c>
      <c r="AS323" s="352" t="str">
        <f>IF(AR323=0,"",
IF(SUM($AR$309:AR323)=1,AT323,
IF($AR$430&gt;SUM($AR$309:AR323),_xlfn.CONCAT(", ",AT323),
IF($AR$430=SUM($AR$309:AR323),_xlfn.CONCAT(" y ",AT323)))))</f>
        <v/>
      </c>
      <c r="AT323" s="46" t="s">
        <v>5151</v>
      </c>
      <c r="AU323" s="582"/>
      <c r="AV323" s="582"/>
      <c r="AW323" s="582"/>
      <c r="AX323" s="582"/>
      <c r="AY323" s="582"/>
      <c r="AZ323" s="582"/>
      <c r="BA323" s="582"/>
      <c r="BB323" s="582"/>
      <c r="BC323" s="582"/>
      <c r="BD323" s="582"/>
      <c r="BE323" s="588"/>
      <c r="BF323" s="588"/>
      <c r="BG323" s="588"/>
      <c r="BH323" s="588"/>
      <c r="BI323" s="588"/>
      <c r="BJ323" s="588"/>
      <c r="BK323" s="588"/>
      <c r="BL323" s="588"/>
      <c r="BM323" s="588"/>
      <c r="BN323" s="588"/>
      <c r="BO323" s="528"/>
    </row>
    <row r="324" spans="1:67" ht="15" customHeight="1">
      <c r="A324" s="22"/>
      <c r="B324" s="12"/>
      <c r="C324" s="35" t="s">
        <v>5046</v>
      </c>
      <c r="D324" s="855" t="str">
        <f>IF(CNGE_2026_M1_Secc1_Sub1!$D55="","",CNGE_2026_M1_Secc1_Sub1!$D55)</f>
        <v/>
      </c>
      <c r="E324" s="723"/>
      <c r="F324" s="724"/>
      <c r="G324" s="804"/>
      <c r="H324" s="714"/>
      <c r="I324" s="714"/>
      <c r="J324" s="805"/>
      <c r="K324" s="857"/>
      <c r="L324" s="809"/>
      <c r="M324" s="857"/>
      <c r="N324" s="809"/>
      <c r="O324" s="857"/>
      <c r="P324" s="809"/>
      <c r="Q324" s="857"/>
      <c r="R324" s="809"/>
      <c r="S324" s="857"/>
      <c r="T324" s="809"/>
      <c r="U324" s="857"/>
      <c r="V324" s="809"/>
      <c r="W324" s="857"/>
      <c r="X324" s="809"/>
      <c r="Y324" s="857"/>
      <c r="Z324" s="809"/>
      <c r="AA324" s="857"/>
      <c r="AB324" s="809"/>
      <c r="AC324" s="857"/>
      <c r="AD324" s="809"/>
      <c r="AI324">
        <f t="shared" si="18"/>
        <v>0</v>
      </c>
      <c r="AJ324">
        <f t="shared" si="19"/>
        <v>0</v>
      </c>
      <c r="AK324">
        <f t="shared" si="20"/>
        <v>0</v>
      </c>
      <c r="AL324">
        <f t="shared" si="21"/>
        <v>0</v>
      </c>
      <c r="AM324" s="293">
        <f t="shared" si="22"/>
        <v>0</v>
      </c>
      <c r="AN324" s="352" t="str">
        <f>IF(AM324=0,"",
IF(SUM($AM$309:AM324)=1,AO324,
IF($AM$430&gt;SUM($AM$309:AM324),_xlfn.CONCAT(", ",AO324),
IF($AM$430=SUM($AM$309:AM324),_xlfn.CONCAT(" y ",AO324)))))</f>
        <v/>
      </c>
      <c r="AO324" s="120" t="s">
        <v>5153</v>
      </c>
      <c r="AP324" s="398">
        <f t="shared" si="24"/>
        <v>0</v>
      </c>
      <c r="AQ324" s="290">
        <f t="shared" si="25"/>
        <v>0</v>
      </c>
      <c r="AR324" s="293">
        <f t="shared" si="23"/>
        <v>0</v>
      </c>
      <c r="AS324" s="352" t="str">
        <f>IF(AR324=0,"",
IF(SUM($AR$309:AR324)=1,AT324,
IF($AR$430&gt;SUM($AR$309:AR324),_xlfn.CONCAT(", ",AT324),
IF($AR$430=SUM($AR$309:AR324),_xlfn.CONCAT(" y ",AT324)))))</f>
        <v/>
      </c>
      <c r="AT324" s="46" t="s">
        <v>5153</v>
      </c>
      <c r="AU324" s="582"/>
      <c r="AV324" s="582"/>
      <c r="AW324" s="582"/>
      <c r="AX324" s="582"/>
      <c r="AY324" s="582"/>
      <c r="AZ324" s="582"/>
      <c r="BA324" s="582"/>
      <c r="BB324" s="582"/>
      <c r="BC324" s="582"/>
      <c r="BD324" s="582"/>
      <c r="BE324" s="588"/>
      <c r="BF324" s="588"/>
      <c r="BG324" s="588"/>
      <c r="BH324" s="588"/>
      <c r="BI324" s="588"/>
      <c r="BJ324" s="588"/>
      <c r="BK324" s="588"/>
      <c r="BL324" s="588"/>
      <c r="BM324" s="588"/>
      <c r="BN324" s="588"/>
      <c r="BO324" s="528"/>
    </row>
    <row r="325" spans="1:67" ht="15" customHeight="1">
      <c r="A325" s="22"/>
      <c r="B325" s="12"/>
      <c r="C325" s="35" t="s">
        <v>5047</v>
      </c>
      <c r="D325" s="855" t="str">
        <f>IF(CNGE_2026_M1_Secc1_Sub1!$D56="","",CNGE_2026_M1_Secc1_Sub1!$D56)</f>
        <v/>
      </c>
      <c r="E325" s="723"/>
      <c r="F325" s="724"/>
      <c r="G325" s="804"/>
      <c r="H325" s="714"/>
      <c r="I325" s="714"/>
      <c r="J325" s="805"/>
      <c r="K325" s="857"/>
      <c r="L325" s="809"/>
      <c r="M325" s="857"/>
      <c r="N325" s="809"/>
      <c r="O325" s="857"/>
      <c r="P325" s="809"/>
      <c r="Q325" s="857"/>
      <c r="R325" s="809"/>
      <c r="S325" s="857"/>
      <c r="T325" s="809"/>
      <c r="U325" s="857"/>
      <c r="V325" s="809"/>
      <c r="W325" s="857"/>
      <c r="X325" s="809"/>
      <c r="Y325" s="857"/>
      <c r="Z325" s="809"/>
      <c r="AA325" s="857"/>
      <c r="AB325" s="809"/>
      <c r="AC325" s="857"/>
      <c r="AD325" s="809"/>
      <c r="AI325">
        <f t="shared" si="18"/>
        <v>0</v>
      </c>
      <c r="AJ325">
        <f t="shared" si="19"/>
        <v>0</v>
      </c>
      <c r="AK325">
        <f t="shared" si="20"/>
        <v>0</v>
      </c>
      <c r="AL325">
        <f t="shared" si="21"/>
        <v>0</v>
      </c>
      <c r="AM325" s="293">
        <f t="shared" si="22"/>
        <v>0</v>
      </c>
      <c r="AN325" s="352" t="str">
        <f>IF(AM325=0,"",
IF(SUM($AM$309:AM325)=1,AO325,
IF($AM$430&gt;SUM($AM$309:AM325),_xlfn.CONCAT(", ",AO325),
IF($AM$430=SUM($AM$309:AM325),_xlfn.CONCAT(" y ",AO325)))))</f>
        <v/>
      </c>
      <c r="AO325" s="120" t="s">
        <v>5155</v>
      </c>
      <c r="AP325" s="398">
        <f t="shared" si="24"/>
        <v>0</v>
      </c>
      <c r="AQ325" s="290">
        <f t="shared" si="25"/>
        <v>0</v>
      </c>
      <c r="AR325" s="293">
        <f t="shared" si="23"/>
        <v>0</v>
      </c>
      <c r="AS325" s="352" t="str">
        <f>IF(AR325=0,"",
IF(SUM($AR$309:AR325)=1,AT325,
IF($AR$430&gt;SUM($AR$309:AR325),_xlfn.CONCAT(", ",AT325),
IF($AR$430=SUM($AR$309:AR325),_xlfn.CONCAT(" y ",AT325)))))</f>
        <v/>
      </c>
      <c r="AT325" s="46" t="s">
        <v>5155</v>
      </c>
      <c r="AU325" s="582"/>
      <c r="AV325" s="582"/>
      <c r="AW325" s="582"/>
      <c r="AX325" s="582"/>
      <c r="AY325" s="582"/>
      <c r="AZ325" s="582"/>
      <c r="BA325" s="582"/>
      <c r="BB325" s="582"/>
      <c r="BC325" s="582"/>
      <c r="BD325" s="582"/>
      <c r="BE325" s="588"/>
      <c r="BF325" s="588"/>
      <c r="BG325" s="588"/>
      <c r="BH325" s="588"/>
      <c r="BI325" s="588"/>
      <c r="BJ325" s="588"/>
      <c r="BK325" s="588"/>
      <c r="BL325" s="588"/>
      <c r="BM325" s="588"/>
      <c r="BN325" s="588"/>
      <c r="BO325" s="528"/>
    </row>
    <row r="326" spans="1:67" ht="15" customHeight="1">
      <c r="A326" s="22"/>
      <c r="B326" s="12"/>
      <c r="C326" s="35" t="s">
        <v>5048</v>
      </c>
      <c r="D326" s="855" t="str">
        <f>IF(CNGE_2026_M1_Secc1_Sub1!$D57="","",CNGE_2026_M1_Secc1_Sub1!$D57)</f>
        <v/>
      </c>
      <c r="E326" s="723"/>
      <c r="F326" s="724"/>
      <c r="G326" s="804"/>
      <c r="H326" s="714"/>
      <c r="I326" s="714"/>
      <c r="J326" s="805"/>
      <c r="K326" s="857"/>
      <c r="L326" s="809"/>
      <c r="M326" s="857"/>
      <c r="N326" s="809"/>
      <c r="O326" s="857"/>
      <c r="P326" s="809"/>
      <c r="Q326" s="857"/>
      <c r="R326" s="809"/>
      <c r="S326" s="857"/>
      <c r="T326" s="809"/>
      <c r="U326" s="857"/>
      <c r="V326" s="809"/>
      <c r="W326" s="857"/>
      <c r="X326" s="809"/>
      <c r="Y326" s="857"/>
      <c r="Z326" s="809"/>
      <c r="AA326" s="857"/>
      <c r="AB326" s="809"/>
      <c r="AC326" s="857"/>
      <c r="AD326" s="809"/>
      <c r="AI326">
        <f t="shared" si="18"/>
        <v>0</v>
      </c>
      <c r="AJ326">
        <f t="shared" si="19"/>
        <v>0</v>
      </c>
      <c r="AK326">
        <f t="shared" si="20"/>
        <v>0</v>
      </c>
      <c r="AL326">
        <f t="shared" si="21"/>
        <v>0</v>
      </c>
      <c r="AM326" s="293">
        <f t="shared" si="22"/>
        <v>0</v>
      </c>
      <c r="AN326" s="352" t="str">
        <f>IF(AM326=0,"",
IF(SUM($AM$309:AM326)=1,AO326,
IF($AM$430&gt;SUM($AM$309:AM326),_xlfn.CONCAT(", ",AO326),
IF($AM$430=SUM($AM$309:AM326),_xlfn.CONCAT(" y ",AO326)))))</f>
        <v/>
      </c>
      <c r="AO326" s="120" t="s">
        <v>5157</v>
      </c>
      <c r="AP326" s="398">
        <f t="shared" si="24"/>
        <v>0</v>
      </c>
      <c r="AQ326" s="290">
        <f t="shared" si="25"/>
        <v>0</v>
      </c>
      <c r="AR326" s="293">
        <f t="shared" si="23"/>
        <v>0</v>
      </c>
      <c r="AS326" s="352" t="str">
        <f>IF(AR326=0,"",
IF(SUM($AR$309:AR326)=1,AT326,
IF($AR$430&gt;SUM($AR$309:AR326),_xlfn.CONCAT(", ",AT326),
IF($AR$430=SUM($AR$309:AR326),_xlfn.CONCAT(" y ",AT326)))))</f>
        <v/>
      </c>
      <c r="AT326" s="46" t="s">
        <v>5157</v>
      </c>
      <c r="AU326" s="582"/>
      <c r="AV326" s="582"/>
      <c r="AW326" s="582"/>
      <c r="AX326" s="582"/>
      <c r="AY326" s="582"/>
      <c r="AZ326" s="582"/>
      <c r="BA326" s="582"/>
      <c r="BB326" s="582"/>
      <c r="BC326" s="582"/>
      <c r="BD326" s="582"/>
      <c r="BE326" s="588"/>
      <c r="BF326" s="588"/>
      <c r="BG326" s="588"/>
      <c r="BH326" s="588"/>
      <c r="BI326" s="588"/>
      <c r="BJ326" s="588"/>
      <c r="BK326" s="588"/>
      <c r="BL326" s="588"/>
      <c r="BM326" s="588"/>
      <c r="BN326" s="588"/>
      <c r="BO326" s="528"/>
    </row>
    <row r="327" spans="1:67" ht="15" customHeight="1">
      <c r="A327" s="22"/>
      <c r="B327" s="12"/>
      <c r="C327" s="35" t="s">
        <v>5049</v>
      </c>
      <c r="D327" s="855" t="str">
        <f>IF(CNGE_2026_M1_Secc1_Sub1!$D58="","",CNGE_2026_M1_Secc1_Sub1!$D58)</f>
        <v/>
      </c>
      <c r="E327" s="723"/>
      <c r="F327" s="724"/>
      <c r="G327" s="804"/>
      <c r="H327" s="714"/>
      <c r="I327" s="714"/>
      <c r="J327" s="805"/>
      <c r="K327" s="857"/>
      <c r="L327" s="809"/>
      <c r="M327" s="857"/>
      <c r="N327" s="809"/>
      <c r="O327" s="857"/>
      <c r="P327" s="809"/>
      <c r="Q327" s="857"/>
      <c r="R327" s="809"/>
      <c r="S327" s="857"/>
      <c r="T327" s="809"/>
      <c r="U327" s="857"/>
      <c r="V327" s="809"/>
      <c r="W327" s="857"/>
      <c r="X327" s="809"/>
      <c r="Y327" s="857"/>
      <c r="Z327" s="809"/>
      <c r="AA327" s="857"/>
      <c r="AB327" s="809"/>
      <c r="AC327" s="857"/>
      <c r="AD327" s="809"/>
      <c r="AI327">
        <f t="shared" si="18"/>
        <v>0</v>
      </c>
      <c r="AJ327">
        <f t="shared" si="19"/>
        <v>0</v>
      </c>
      <c r="AK327">
        <f t="shared" si="20"/>
        <v>0</v>
      </c>
      <c r="AL327">
        <f t="shared" si="21"/>
        <v>0</v>
      </c>
      <c r="AM327" s="293">
        <f t="shared" si="22"/>
        <v>0</v>
      </c>
      <c r="AN327" s="352" t="str">
        <f>IF(AM327=0,"",
IF(SUM($AM$309:AM327)=1,AO327,
IF($AM$430&gt;SUM($AM$309:AM327),_xlfn.CONCAT(", ",AO327),
IF($AM$430=SUM($AM$309:AM327),_xlfn.CONCAT(" y ",AO327)))))</f>
        <v/>
      </c>
      <c r="AO327" s="120" t="s">
        <v>5159</v>
      </c>
      <c r="AP327" s="398">
        <f t="shared" si="24"/>
        <v>0</v>
      </c>
      <c r="AQ327" s="290">
        <f t="shared" si="25"/>
        <v>0</v>
      </c>
      <c r="AR327" s="293">
        <f t="shared" si="23"/>
        <v>0</v>
      </c>
      <c r="AS327" s="352" t="str">
        <f>IF(AR327=0,"",
IF(SUM($AR$309:AR327)=1,AT327,
IF($AR$430&gt;SUM($AR$309:AR327),_xlfn.CONCAT(", ",AT327),
IF($AR$430=SUM($AR$309:AR327),_xlfn.CONCAT(" y ",AT327)))))</f>
        <v/>
      </c>
      <c r="AT327" s="46" t="s">
        <v>5159</v>
      </c>
      <c r="AU327" s="582"/>
      <c r="AV327" s="582"/>
      <c r="AW327" s="582"/>
      <c r="AX327" s="582"/>
      <c r="AY327" s="582"/>
      <c r="AZ327" s="582"/>
      <c r="BA327" s="582"/>
      <c r="BB327" s="582"/>
      <c r="BC327" s="582"/>
      <c r="BD327" s="582"/>
      <c r="BE327" s="588"/>
      <c r="BF327" s="588"/>
      <c r="BG327" s="588"/>
      <c r="BH327" s="588"/>
      <c r="BI327" s="588"/>
      <c r="BJ327" s="588"/>
      <c r="BK327" s="588"/>
      <c r="BL327" s="588"/>
      <c r="BM327" s="588"/>
      <c r="BN327" s="588"/>
      <c r="BO327" s="528"/>
    </row>
    <row r="328" spans="1:67" ht="15" customHeight="1">
      <c r="A328" s="22"/>
      <c r="B328" s="12"/>
      <c r="C328" s="35" t="s">
        <v>5050</v>
      </c>
      <c r="D328" s="855" t="str">
        <f>IF(CNGE_2026_M1_Secc1_Sub1!$D59="","",CNGE_2026_M1_Secc1_Sub1!$D59)</f>
        <v/>
      </c>
      <c r="E328" s="723"/>
      <c r="F328" s="724"/>
      <c r="G328" s="804"/>
      <c r="H328" s="714"/>
      <c r="I328" s="714"/>
      <c r="J328" s="805"/>
      <c r="K328" s="857"/>
      <c r="L328" s="809"/>
      <c r="M328" s="857"/>
      <c r="N328" s="809"/>
      <c r="O328" s="857"/>
      <c r="P328" s="809"/>
      <c r="Q328" s="857"/>
      <c r="R328" s="809"/>
      <c r="S328" s="857"/>
      <c r="T328" s="809"/>
      <c r="U328" s="857"/>
      <c r="V328" s="809"/>
      <c r="W328" s="857"/>
      <c r="X328" s="809"/>
      <c r="Y328" s="857"/>
      <c r="Z328" s="809"/>
      <c r="AA328" s="857"/>
      <c r="AB328" s="809"/>
      <c r="AC328" s="857"/>
      <c r="AD328" s="809"/>
      <c r="AI328">
        <f t="shared" si="18"/>
        <v>0</v>
      </c>
      <c r="AJ328">
        <f t="shared" si="19"/>
        <v>0</v>
      </c>
      <c r="AK328">
        <f t="shared" si="20"/>
        <v>0</v>
      </c>
      <c r="AL328">
        <f t="shared" si="21"/>
        <v>0</v>
      </c>
      <c r="AM328" s="293">
        <f t="shared" si="22"/>
        <v>0</v>
      </c>
      <c r="AN328" s="352" t="str">
        <f>IF(AM328=0,"",
IF(SUM($AM$309:AM328)=1,AO328,
IF($AM$430&gt;SUM($AM$309:AM328),_xlfn.CONCAT(", ",AO328),
IF($AM$430=SUM($AM$309:AM328),_xlfn.CONCAT(" y ",AO328)))))</f>
        <v/>
      </c>
      <c r="AO328" s="120" t="s">
        <v>5161</v>
      </c>
      <c r="AP328" s="398">
        <f t="shared" si="24"/>
        <v>0</v>
      </c>
      <c r="AQ328" s="290">
        <f t="shared" si="25"/>
        <v>0</v>
      </c>
      <c r="AR328" s="293">
        <f t="shared" si="23"/>
        <v>0</v>
      </c>
      <c r="AS328" s="352" t="str">
        <f>IF(AR328=0,"",
IF(SUM($AR$309:AR328)=1,AT328,
IF($AR$430&gt;SUM($AR$309:AR328),_xlfn.CONCAT(", ",AT328),
IF($AR$430=SUM($AR$309:AR328),_xlfn.CONCAT(" y ",AT328)))))</f>
        <v/>
      </c>
      <c r="AT328" s="46" t="s">
        <v>5161</v>
      </c>
      <c r="AU328" s="582"/>
      <c r="AV328" s="582"/>
      <c r="AW328" s="582"/>
      <c r="AX328" s="582"/>
      <c r="AY328" s="582"/>
      <c r="AZ328" s="582"/>
      <c r="BA328" s="582"/>
      <c r="BB328" s="582"/>
      <c r="BC328" s="582"/>
      <c r="BD328" s="582"/>
      <c r="BE328" s="588"/>
      <c r="BF328" s="588"/>
      <c r="BG328" s="588"/>
      <c r="BH328" s="588"/>
      <c r="BI328" s="588"/>
      <c r="BJ328" s="588"/>
      <c r="BK328" s="588"/>
      <c r="BL328" s="588"/>
      <c r="BM328" s="588"/>
      <c r="BN328" s="588"/>
      <c r="BO328" s="528"/>
    </row>
    <row r="329" spans="1:67" ht="15" customHeight="1">
      <c r="A329" s="22"/>
      <c r="B329" s="12"/>
      <c r="C329" s="35" t="s">
        <v>5051</v>
      </c>
      <c r="D329" s="855" t="str">
        <f>IF(CNGE_2026_M1_Secc1_Sub1!$D60="","",CNGE_2026_M1_Secc1_Sub1!$D60)</f>
        <v/>
      </c>
      <c r="E329" s="723"/>
      <c r="F329" s="724"/>
      <c r="G329" s="804"/>
      <c r="H329" s="714"/>
      <c r="I329" s="714"/>
      <c r="J329" s="805"/>
      <c r="K329" s="857"/>
      <c r="L329" s="809"/>
      <c r="M329" s="857"/>
      <c r="N329" s="809"/>
      <c r="O329" s="857"/>
      <c r="P329" s="809"/>
      <c r="Q329" s="857"/>
      <c r="R329" s="809"/>
      <c r="S329" s="857"/>
      <c r="T329" s="809"/>
      <c r="U329" s="857"/>
      <c r="V329" s="809"/>
      <c r="W329" s="857"/>
      <c r="X329" s="809"/>
      <c r="Y329" s="857"/>
      <c r="Z329" s="809"/>
      <c r="AA329" s="857"/>
      <c r="AB329" s="809"/>
      <c r="AC329" s="857"/>
      <c r="AD329" s="809"/>
      <c r="AI329">
        <f t="shared" si="18"/>
        <v>0</v>
      </c>
      <c r="AJ329">
        <f t="shared" si="19"/>
        <v>0</v>
      </c>
      <c r="AK329">
        <f t="shared" si="20"/>
        <v>0</v>
      </c>
      <c r="AL329">
        <f t="shared" si="21"/>
        <v>0</v>
      </c>
      <c r="AM329" s="293">
        <f t="shared" si="22"/>
        <v>0</v>
      </c>
      <c r="AN329" s="352" t="str">
        <f>IF(AM329=0,"",
IF(SUM($AM$309:AM329)=1,AO329,
IF($AM$430&gt;SUM($AM$309:AM329),_xlfn.CONCAT(", ",AO329),
IF($AM$430=SUM($AM$309:AM329),_xlfn.CONCAT(" y ",AO329)))))</f>
        <v/>
      </c>
      <c r="AO329" s="120" t="s">
        <v>5163</v>
      </c>
      <c r="AP329" s="398">
        <f t="shared" si="24"/>
        <v>0</v>
      </c>
      <c r="AQ329" s="290">
        <f t="shared" si="25"/>
        <v>0</v>
      </c>
      <c r="AR329" s="293">
        <f t="shared" si="23"/>
        <v>0</v>
      </c>
      <c r="AS329" s="352" t="str">
        <f>IF(AR329=0,"",
IF(SUM($AR$309:AR329)=1,AT329,
IF($AR$430&gt;SUM($AR$309:AR329),_xlfn.CONCAT(", ",AT329),
IF($AR$430=SUM($AR$309:AR329),_xlfn.CONCAT(" y ",AT329)))))</f>
        <v/>
      </c>
      <c r="AT329" s="46" t="s">
        <v>5163</v>
      </c>
      <c r="AU329" s="582"/>
      <c r="AV329" s="582"/>
      <c r="AW329" s="582"/>
      <c r="AX329" s="582"/>
      <c r="AY329" s="582"/>
      <c r="AZ329" s="582"/>
      <c r="BA329" s="582"/>
      <c r="BB329" s="582"/>
      <c r="BC329" s="582"/>
      <c r="BD329" s="582"/>
      <c r="BE329" s="588"/>
      <c r="BF329" s="588"/>
      <c r="BG329" s="588"/>
      <c r="BH329" s="588"/>
      <c r="BI329" s="588"/>
      <c r="BJ329" s="588"/>
      <c r="BK329" s="588"/>
      <c r="BL329" s="588"/>
      <c r="BM329" s="588"/>
      <c r="BN329" s="588"/>
      <c r="BO329" s="528"/>
    </row>
    <row r="330" spans="1:67" ht="15" customHeight="1">
      <c r="A330" s="22"/>
      <c r="B330" s="12"/>
      <c r="C330" s="35" t="s">
        <v>5052</v>
      </c>
      <c r="D330" s="855" t="str">
        <f>IF(CNGE_2026_M1_Secc1_Sub1!$D61="","",CNGE_2026_M1_Secc1_Sub1!$D61)</f>
        <v/>
      </c>
      <c r="E330" s="723"/>
      <c r="F330" s="724"/>
      <c r="G330" s="804"/>
      <c r="H330" s="714"/>
      <c r="I330" s="714"/>
      <c r="J330" s="805"/>
      <c r="K330" s="857"/>
      <c r="L330" s="809"/>
      <c r="M330" s="857"/>
      <c r="N330" s="809"/>
      <c r="O330" s="857"/>
      <c r="P330" s="809"/>
      <c r="Q330" s="857"/>
      <c r="R330" s="809"/>
      <c r="S330" s="857"/>
      <c r="T330" s="809"/>
      <c r="U330" s="857"/>
      <c r="V330" s="809"/>
      <c r="W330" s="857"/>
      <c r="X330" s="809"/>
      <c r="Y330" s="857"/>
      <c r="Z330" s="809"/>
      <c r="AA330" s="857"/>
      <c r="AB330" s="809"/>
      <c r="AC330" s="857"/>
      <c r="AD330" s="809"/>
      <c r="AI330">
        <f t="shared" si="18"/>
        <v>0</v>
      </c>
      <c r="AJ330">
        <f t="shared" si="19"/>
        <v>0</v>
      </c>
      <c r="AK330">
        <f t="shared" si="20"/>
        <v>0</v>
      </c>
      <c r="AL330">
        <f t="shared" si="21"/>
        <v>0</v>
      </c>
      <c r="AM330" s="293">
        <f t="shared" si="22"/>
        <v>0</v>
      </c>
      <c r="AN330" s="352" t="str">
        <f>IF(AM330=0,"",
IF(SUM($AM$309:AM330)=1,AO330,
IF($AM$430&gt;SUM($AM$309:AM330),_xlfn.CONCAT(", ",AO330),
IF($AM$430=SUM($AM$309:AM330),_xlfn.CONCAT(" y ",AO330)))))</f>
        <v/>
      </c>
      <c r="AO330" s="120" t="s">
        <v>5165</v>
      </c>
      <c r="AP330" s="398">
        <f t="shared" si="24"/>
        <v>0</v>
      </c>
      <c r="AQ330" s="290">
        <f t="shared" si="25"/>
        <v>0</v>
      </c>
      <c r="AR330" s="293">
        <f t="shared" si="23"/>
        <v>0</v>
      </c>
      <c r="AS330" s="352" t="str">
        <f>IF(AR330=0,"",
IF(SUM($AR$309:AR330)=1,AT330,
IF($AR$430&gt;SUM($AR$309:AR330),_xlfn.CONCAT(", ",AT330),
IF($AR$430=SUM($AR$309:AR330),_xlfn.CONCAT(" y ",AT330)))))</f>
        <v/>
      </c>
      <c r="AT330" s="46" t="s">
        <v>5165</v>
      </c>
      <c r="AU330" s="582"/>
      <c r="AV330" s="582"/>
      <c r="AW330" s="582"/>
      <c r="AX330" s="582"/>
      <c r="AY330" s="582"/>
      <c r="AZ330" s="582"/>
      <c r="BA330" s="582"/>
      <c r="BB330" s="582"/>
      <c r="BC330" s="582"/>
      <c r="BD330" s="582"/>
      <c r="BE330" s="588"/>
      <c r="BF330" s="588"/>
      <c r="BG330" s="588"/>
      <c r="BH330" s="588"/>
      <c r="BI330" s="588"/>
      <c r="BJ330" s="588"/>
      <c r="BK330" s="588"/>
      <c r="BL330" s="588"/>
      <c r="BM330" s="588"/>
      <c r="BN330" s="588"/>
      <c r="BO330" s="528"/>
    </row>
    <row r="331" spans="1:67" ht="15" customHeight="1">
      <c r="A331" s="22"/>
      <c r="B331" s="12"/>
      <c r="C331" s="35" t="s">
        <v>5053</v>
      </c>
      <c r="D331" s="855" t="str">
        <f>IF(CNGE_2026_M1_Secc1_Sub1!$D62="","",CNGE_2026_M1_Secc1_Sub1!$D62)</f>
        <v/>
      </c>
      <c r="E331" s="723"/>
      <c r="F331" s="724"/>
      <c r="G331" s="804"/>
      <c r="H331" s="714"/>
      <c r="I331" s="714"/>
      <c r="J331" s="805"/>
      <c r="K331" s="857"/>
      <c r="L331" s="809"/>
      <c r="M331" s="857"/>
      <c r="N331" s="809"/>
      <c r="O331" s="857"/>
      <c r="P331" s="809"/>
      <c r="Q331" s="857"/>
      <c r="R331" s="809"/>
      <c r="S331" s="857"/>
      <c r="T331" s="809"/>
      <c r="U331" s="857"/>
      <c r="V331" s="809"/>
      <c r="W331" s="857"/>
      <c r="X331" s="809"/>
      <c r="Y331" s="857"/>
      <c r="Z331" s="809"/>
      <c r="AA331" s="857"/>
      <c r="AB331" s="809"/>
      <c r="AC331" s="857"/>
      <c r="AD331" s="809"/>
      <c r="AI331">
        <f t="shared" si="18"/>
        <v>0</v>
      </c>
      <c r="AJ331">
        <f t="shared" si="19"/>
        <v>0</v>
      </c>
      <c r="AK331">
        <f t="shared" si="20"/>
        <v>0</v>
      </c>
      <c r="AL331">
        <f t="shared" si="21"/>
        <v>0</v>
      </c>
      <c r="AM331" s="293">
        <f t="shared" si="22"/>
        <v>0</v>
      </c>
      <c r="AN331" s="352" t="str">
        <f>IF(AM331=0,"",
IF(SUM($AM$309:AM331)=1,AO331,
IF($AM$430&gt;SUM($AM$309:AM331),_xlfn.CONCAT(", ",AO331),
IF($AM$430=SUM($AM$309:AM331),_xlfn.CONCAT(" y ",AO331)))))</f>
        <v/>
      </c>
      <c r="AO331" s="120" t="s">
        <v>5167</v>
      </c>
      <c r="AP331" s="398">
        <f t="shared" si="24"/>
        <v>0</v>
      </c>
      <c r="AQ331" s="290">
        <f t="shared" si="25"/>
        <v>0</v>
      </c>
      <c r="AR331" s="293">
        <f t="shared" si="23"/>
        <v>0</v>
      </c>
      <c r="AS331" s="352" t="str">
        <f>IF(AR331=0,"",
IF(SUM($AR$309:AR331)=1,AT331,
IF($AR$430&gt;SUM($AR$309:AR331),_xlfn.CONCAT(", ",AT331),
IF($AR$430=SUM($AR$309:AR331),_xlfn.CONCAT(" y ",AT331)))))</f>
        <v/>
      </c>
      <c r="AT331" s="46" t="s">
        <v>5167</v>
      </c>
      <c r="AU331" s="582"/>
      <c r="AV331" s="582"/>
      <c r="AW331" s="582"/>
      <c r="AX331" s="582"/>
      <c r="AY331" s="582"/>
      <c r="AZ331" s="582"/>
      <c r="BA331" s="582"/>
      <c r="BB331" s="582"/>
      <c r="BC331" s="582"/>
      <c r="BD331" s="582"/>
      <c r="BE331" s="588"/>
      <c r="BF331" s="588"/>
      <c r="BG331" s="588"/>
      <c r="BH331" s="588"/>
      <c r="BI331" s="588"/>
      <c r="BJ331" s="588"/>
      <c r="BK331" s="588"/>
      <c r="BL331" s="588"/>
      <c r="BM331" s="588"/>
      <c r="BN331" s="588"/>
      <c r="BO331" s="528"/>
    </row>
    <row r="332" spans="1:67" ht="15" customHeight="1">
      <c r="A332" s="22"/>
      <c r="B332" s="12"/>
      <c r="C332" s="35" t="s">
        <v>5054</v>
      </c>
      <c r="D332" s="855" t="str">
        <f>IF(CNGE_2026_M1_Secc1_Sub1!$D63="","",CNGE_2026_M1_Secc1_Sub1!$D63)</f>
        <v/>
      </c>
      <c r="E332" s="723"/>
      <c r="F332" s="724"/>
      <c r="G332" s="804"/>
      <c r="H332" s="714"/>
      <c r="I332" s="714"/>
      <c r="J332" s="805"/>
      <c r="K332" s="857"/>
      <c r="L332" s="809"/>
      <c r="M332" s="857"/>
      <c r="N332" s="809"/>
      <c r="O332" s="857"/>
      <c r="P332" s="809"/>
      <c r="Q332" s="857"/>
      <c r="R332" s="809"/>
      <c r="S332" s="857"/>
      <c r="T332" s="809"/>
      <c r="U332" s="857"/>
      <c r="V332" s="809"/>
      <c r="W332" s="857"/>
      <c r="X332" s="809"/>
      <c r="Y332" s="857"/>
      <c r="Z332" s="809"/>
      <c r="AA332" s="857"/>
      <c r="AB332" s="809"/>
      <c r="AC332" s="857"/>
      <c r="AD332" s="809"/>
      <c r="AI332">
        <f t="shared" si="18"/>
        <v>0</v>
      </c>
      <c r="AJ332">
        <f t="shared" si="19"/>
        <v>0</v>
      </c>
      <c r="AK332">
        <f t="shared" si="20"/>
        <v>0</v>
      </c>
      <c r="AL332">
        <f t="shared" si="21"/>
        <v>0</v>
      </c>
      <c r="AM332" s="293">
        <f t="shared" si="22"/>
        <v>0</v>
      </c>
      <c r="AN332" s="352" t="str">
        <f>IF(AM332=0,"",
IF(SUM($AM$309:AM332)=1,AO332,
IF($AM$430&gt;SUM($AM$309:AM332),_xlfn.CONCAT(", ",AO332),
IF($AM$430=SUM($AM$309:AM332),_xlfn.CONCAT(" y ",AO332)))))</f>
        <v/>
      </c>
      <c r="AO332" s="120" t="s">
        <v>5169</v>
      </c>
      <c r="AP332" s="398">
        <f t="shared" si="24"/>
        <v>0</v>
      </c>
      <c r="AQ332" s="290">
        <f t="shared" si="25"/>
        <v>0</v>
      </c>
      <c r="AR332" s="293">
        <f t="shared" si="23"/>
        <v>0</v>
      </c>
      <c r="AS332" s="352" t="str">
        <f>IF(AR332=0,"",
IF(SUM($AR$309:AR332)=1,AT332,
IF($AR$430&gt;SUM($AR$309:AR332),_xlfn.CONCAT(", ",AT332),
IF($AR$430=SUM($AR$309:AR332),_xlfn.CONCAT(" y ",AT332)))))</f>
        <v/>
      </c>
      <c r="AT332" s="46" t="s">
        <v>5169</v>
      </c>
      <c r="AU332" s="582"/>
      <c r="AV332" s="582"/>
      <c r="AW332" s="582"/>
      <c r="AX332" s="582"/>
      <c r="AY332" s="582"/>
      <c r="AZ332" s="582"/>
      <c r="BA332" s="582"/>
      <c r="BB332" s="582"/>
      <c r="BC332" s="582"/>
      <c r="BD332" s="582"/>
      <c r="BE332" s="588"/>
      <c r="BF332" s="588"/>
      <c r="BG332" s="588"/>
      <c r="BH332" s="588"/>
      <c r="BI332" s="588"/>
      <c r="BJ332" s="588"/>
      <c r="BK332" s="588"/>
      <c r="BL332" s="588"/>
      <c r="BM332" s="588"/>
      <c r="BN332" s="588"/>
      <c r="BO332" s="528"/>
    </row>
    <row r="333" spans="1:67" ht="15" customHeight="1">
      <c r="A333" s="22"/>
      <c r="B333" s="12"/>
      <c r="C333" s="35" t="s">
        <v>5055</v>
      </c>
      <c r="D333" s="855" t="str">
        <f>IF(CNGE_2026_M1_Secc1_Sub1!$D64="","",CNGE_2026_M1_Secc1_Sub1!$D64)</f>
        <v/>
      </c>
      <c r="E333" s="723"/>
      <c r="F333" s="724"/>
      <c r="G333" s="804"/>
      <c r="H333" s="714"/>
      <c r="I333" s="714"/>
      <c r="J333" s="805"/>
      <c r="K333" s="857"/>
      <c r="L333" s="809"/>
      <c r="M333" s="857"/>
      <c r="N333" s="809"/>
      <c r="O333" s="857"/>
      <c r="P333" s="809"/>
      <c r="Q333" s="857"/>
      <c r="R333" s="809"/>
      <c r="S333" s="857"/>
      <c r="T333" s="809"/>
      <c r="U333" s="857"/>
      <c r="V333" s="809"/>
      <c r="W333" s="857"/>
      <c r="X333" s="809"/>
      <c r="Y333" s="857"/>
      <c r="Z333" s="809"/>
      <c r="AA333" s="857"/>
      <c r="AB333" s="809"/>
      <c r="AC333" s="857"/>
      <c r="AD333" s="809"/>
      <c r="AI333">
        <f t="shared" si="18"/>
        <v>0</v>
      </c>
      <c r="AJ333">
        <f t="shared" si="19"/>
        <v>0</v>
      </c>
      <c r="AK333">
        <f t="shared" si="20"/>
        <v>0</v>
      </c>
      <c r="AL333">
        <f t="shared" si="21"/>
        <v>0</v>
      </c>
      <c r="AM333" s="293">
        <f t="shared" si="22"/>
        <v>0</v>
      </c>
      <c r="AN333" s="352" t="str">
        <f>IF(AM333=0,"",
IF(SUM($AM$309:AM333)=1,AO333,
IF($AM$430&gt;SUM($AM$309:AM333),_xlfn.CONCAT(", ",AO333),
IF($AM$430=SUM($AM$309:AM333),_xlfn.CONCAT(" y ",AO333)))))</f>
        <v/>
      </c>
      <c r="AO333" s="120" t="s">
        <v>5171</v>
      </c>
      <c r="AP333" s="398">
        <f t="shared" si="24"/>
        <v>0</v>
      </c>
      <c r="AQ333" s="290">
        <f t="shared" si="25"/>
        <v>0</v>
      </c>
      <c r="AR333" s="293">
        <f t="shared" si="23"/>
        <v>0</v>
      </c>
      <c r="AS333" s="352" t="str">
        <f>IF(AR333=0,"",
IF(SUM($AR$309:AR333)=1,AT333,
IF($AR$430&gt;SUM($AR$309:AR333),_xlfn.CONCAT(", ",AT333),
IF($AR$430=SUM($AR$309:AR333),_xlfn.CONCAT(" y ",AT333)))))</f>
        <v/>
      </c>
      <c r="AT333" s="46" t="s">
        <v>5171</v>
      </c>
      <c r="AU333" s="582"/>
      <c r="AV333" s="582"/>
      <c r="AW333" s="582"/>
      <c r="AX333" s="582"/>
      <c r="AY333" s="582"/>
      <c r="AZ333" s="582"/>
      <c r="BA333" s="582"/>
      <c r="BB333" s="582"/>
      <c r="BC333" s="582"/>
      <c r="BD333" s="582"/>
      <c r="BE333" s="588"/>
      <c r="BF333" s="588"/>
      <c r="BG333" s="588"/>
      <c r="BH333" s="588"/>
      <c r="BI333" s="588"/>
      <c r="BJ333" s="588"/>
      <c r="BK333" s="588"/>
      <c r="BL333" s="588"/>
      <c r="BM333" s="588"/>
      <c r="BN333" s="588"/>
      <c r="BO333" s="528"/>
    </row>
    <row r="334" spans="1:67" ht="15" customHeight="1">
      <c r="A334" s="22"/>
      <c r="B334" s="12"/>
      <c r="C334" s="35" t="s">
        <v>5056</v>
      </c>
      <c r="D334" s="855" t="str">
        <f>IF(CNGE_2026_M1_Secc1_Sub1!$D65="","",CNGE_2026_M1_Secc1_Sub1!$D65)</f>
        <v/>
      </c>
      <c r="E334" s="723"/>
      <c r="F334" s="724"/>
      <c r="G334" s="804"/>
      <c r="H334" s="714"/>
      <c r="I334" s="714"/>
      <c r="J334" s="805"/>
      <c r="K334" s="857"/>
      <c r="L334" s="809"/>
      <c r="M334" s="857"/>
      <c r="N334" s="809"/>
      <c r="O334" s="857"/>
      <c r="P334" s="809"/>
      <c r="Q334" s="857"/>
      <c r="R334" s="809"/>
      <c r="S334" s="857"/>
      <c r="T334" s="809"/>
      <c r="U334" s="857"/>
      <c r="V334" s="809"/>
      <c r="W334" s="857"/>
      <c r="X334" s="809"/>
      <c r="Y334" s="857"/>
      <c r="Z334" s="809"/>
      <c r="AA334" s="857"/>
      <c r="AB334" s="809"/>
      <c r="AC334" s="857"/>
      <c r="AD334" s="809"/>
      <c r="AI334">
        <f t="shared" si="18"/>
        <v>0</v>
      </c>
      <c r="AJ334">
        <f t="shared" si="19"/>
        <v>0</v>
      </c>
      <c r="AK334">
        <f t="shared" si="20"/>
        <v>0</v>
      </c>
      <c r="AL334">
        <f t="shared" si="21"/>
        <v>0</v>
      </c>
      <c r="AM334" s="293">
        <f t="shared" si="22"/>
        <v>0</v>
      </c>
      <c r="AN334" s="352" t="str">
        <f>IF(AM334=0,"",
IF(SUM($AM$309:AM334)=1,AO334,
IF($AM$430&gt;SUM($AM$309:AM334),_xlfn.CONCAT(", ",AO334),
IF($AM$430=SUM($AM$309:AM334),_xlfn.CONCAT(" y ",AO334)))))</f>
        <v/>
      </c>
      <c r="AO334" s="120" t="s">
        <v>5173</v>
      </c>
      <c r="AP334" s="398">
        <f t="shared" si="24"/>
        <v>0</v>
      </c>
      <c r="AQ334" s="290">
        <f t="shared" si="25"/>
        <v>0</v>
      </c>
      <c r="AR334" s="293">
        <f t="shared" si="23"/>
        <v>0</v>
      </c>
      <c r="AS334" s="352" t="str">
        <f>IF(AR334=0,"",
IF(SUM($AR$309:AR334)=1,AT334,
IF($AR$430&gt;SUM($AR$309:AR334),_xlfn.CONCAT(", ",AT334),
IF($AR$430=SUM($AR$309:AR334),_xlfn.CONCAT(" y ",AT334)))))</f>
        <v/>
      </c>
      <c r="AT334" s="46" t="s">
        <v>5173</v>
      </c>
      <c r="AU334" s="582"/>
      <c r="AV334" s="582"/>
      <c r="AW334" s="582"/>
      <c r="AX334" s="582"/>
      <c r="AY334" s="582"/>
      <c r="AZ334" s="582"/>
      <c r="BA334" s="582"/>
      <c r="BB334" s="582"/>
      <c r="BC334" s="582"/>
      <c r="BD334" s="582"/>
      <c r="BE334" s="588"/>
      <c r="BF334" s="588"/>
      <c r="BG334" s="588"/>
      <c r="BH334" s="588"/>
      <c r="BI334" s="588"/>
      <c r="BJ334" s="588"/>
      <c r="BK334" s="588"/>
      <c r="BL334" s="588"/>
      <c r="BM334" s="588"/>
      <c r="BN334" s="588"/>
      <c r="BO334" s="528"/>
    </row>
    <row r="335" spans="1:67" ht="15" customHeight="1">
      <c r="A335" s="22"/>
      <c r="B335" s="12"/>
      <c r="C335" s="35" t="s">
        <v>5057</v>
      </c>
      <c r="D335" s="855" t="str">
        <f>IF(CNGE_2026_M1_Secc1_Sub1!$D66="","",CNGE_2026_M1_Secc1_Sub1!$D66)</f>
        <v/>
      </c>
      <c r="E335" s="723"/>
      <c r="F335" s="724"/>
      <c r="G335" s="804"/>
      <c r="H335" s="714"/>
      <c r="I335" s="714"/>
      <c r="J335" s="805"/>
      <c r="K335" s="857"/>
      <c r="L335" s="809"/>
      <c r="M335" s="857"/>
      <c r="N335" s="809"/>
      <c r="O335" s="857"/>
      <c r="P335" s="809"/>
      <c r="Q335" s="857"/>
      <c r="R335" s="809"/>
      <c r="S335" s="857"/>
      <c r="T335" s="809"/>
      <c r="U335" s="857"/>
      <c r="V335" s="809"/>
      <c r="W335" s="857"/>
      <c r="X335" s="809"/>
      <c r="Y335" s="857"/>
      <c r="Z335" s="809"/>
      <c r="AA335" s="857"/>
      <c r="AB335" s="809"/>
      <c r="AC335" s="857"/>
      <c r="AD335" s="809"/>
      <c r="AI335">
        <f t="shared" si="18"/>
        <v>0</v>
      </c>
      <c r="AJ335">
        <f t="shared" si="19"/>
        <v>0</v>
      </c>
      <c r="AK335">
        <f t="shared" si="20"/>
        <v>0</v>
      </c>
      <c r="AL335">
        <f t="shared" si="21"/>
        <v>0</v>
      </c>
      <c r="AM335" s="293">
        <f t="shared" si="22"/>
        <v>0</v>
      </c>
      <c r="AN335" s="352" t="str">
        <f>IF(AM335=0,"",
IF(SUM($AM$309:AM335)=1,AO335,
IF($AM$430&gt;SUM($AM$309:AM335),_xlfn.CONCAT(", ",AO335),
IF($AM$430=SUM($AM$309:AM335),_xlfn.CONCAT(" y ",AO335)))))</f>
        <v/>
      </c>
      <c r="AO335" s="120" t="s">
        <v>5175</v>
      </c>
      <c r="AP335" s="398">
        <f t="shared" si="24"/>
        <v>0</v>
      </c>
      <c r="AQ335" s="290">
        <f t="shared" si="25"/>
        <v>0</v>
      </c>
      <c r="AR335" s="293">
        <f t="shared" si="23"/>
        <v>0</v>
      </c>
      <c r="AS335" s="352" t="str">
        <f>IF(AR335=0,"",
IF(SUM($AR$309:AR335)=1,AT335,
IF($AR$430&gt;SUM($AR$309:AR335),_xlfn.CONCAT(", ",AT335),
IF($AR$430=SUM($AR$309:AR335),_xlfn.CONCAT(" y ",AT335)))))</f>
        <v/>
      </c>
      <c r="AT335" s="46" t="s">
        <v>5175</v>
      </c>
      <c r="AU335" s="582"/>
      <c r="AV335" s="582"/>
      <c r="AW335" s="582"/>
      <c r="AX335" s="582"/>
      <c r="AY335" s="582"/>
      <c r="AZ335" s="582"/>
      <c r="BA335" s="582"/>
      <c r="BB335" s="582"/>
      <c r="BC335" s="582"/>
      <c r="BD335" s="582"/>
      <c r="BE335" s="588"/>
      <c r="BF335" s="588"/>
      <c r="BG335" s="588"/>
      <c r="BH335" s="588"/>
      <c r="BI335" s="588"/>
      <c r="BJ335" s="588"/>
      <c r="BK335" s="588"/>
      <c r="BL335" s="588"/>
      <c r="BM335" s="588"/>
      <c r="BN335" s="588"/>
      <c r="BO335" s="528"/>
    </row>
    <row r="336" spans="1:67" ht="15" customHeight="1">
      <c r="A336" s="22"/>
      <c r="B336" s="12"/>
      <c r="C336" s="35" t="s">
        <v>5058</v>
      </c>
      <c r="D336" s="855" t="str">
        <f>IF(CNGE_2026_M1_Secc1_Sub1!$D67="","",CNGE_2026_M1_Secc1_Sub1!$D67)</f>
        <v/>
      </c>
      <c r="E336" s="723"/>
      <c r="F336" s="724"/>
      <c r="G336" s="804"/>
      <c r="H336" s="714"/>
      <c r="I336" s="714"/>
      <c r="J336" s="805"/>
      <c r="K336" s="857"/>
      <c r="L336" s="809"/>
      <c r="M336" s="857"/>
      <c r="N336" s="809"/>
      <c r="O336" s="857"/>
      <c r="P336" s="809"/>
      <c r="Q336" s="857"/>
      <c r="R336" s="809"/>
      <c r="S336" s="857"/>
      <c r="T336" s="809"/>
      <c r="U336" s="857"/>
      <c r="V336" s="809"/>
      <c r="W336" s="857"/>
      <c r="X336" s="809"/>
      <c r="Y336" s="857"/>
      <c r="Z336" s="809"/>
      <c r="AA336" s="857"/>
      <c r="AB336" s="809"/>
      <c r="AC336" s="857"/>
      <c r="AD336" s="809"/>
      <c r="AI336">
        <f t="shared" si="18"/>
        <v>0</v>
      </c>
      <c r="AJ336">
        <f t="shared" si="19"/>
        <v>0</v>
      </c>
      <c r="AK336">
        <f t="shared" si="20"/>
        <v>0</v>
      </c>
      <c r="AL336">
        <f t="shared" si="21"/>
        <v>0</v>
      </c>
      <c r="AM336" s="293">
        <f t="shared" si="22"/>
        <v>0</v>
      </c>
      <c r="AN336" s="352" t="str">
        <f>IF(AM336=0,"",
IF(SUM($AM$309:AM336)=1,AO336,
IF($AM$430&gt;SUM($AM$309:AM336),_xlfn.CONCAT(", ",AO336),
IF($AM$430=SUM($AM$309:AM336),_xlfn.CONCAT(" y ",AO336)))))</f>
        <v/>
      </c>
      <c r="AO336" s="120" t="s">
        <v>5177</v>
      </c>
      <c r="AP336" s="398">
        <f t="shared" si="24"/>
        <v>0</v>
      </c>
      <c r="AQ336" s="290">
        <f t="shared" si="25"/>
        <v>0</v>
      </c>
      <c r="AR336" s="293">
        <f t="shared" si="23"/>
        <v>0</v>
      </c>
      <c r="AS336" s="352" t="str">
        <f>IF(AR336=0,"",
IF(SUM($AR$309:AR336)=1,AT336,
IF($AR$430&gt;SUM($AR$309:AR336),_xlfn.CONCAT(", ",AT336),
IF($AR$430=SUM($AR$309:AR336),_xlfn.CONCAT(" y ",AT336)))))</f>
        <v/>
      </c>
      <c r="AT336" s="46" t="s">
        <v>5177</v>
      </c>
      <c r="AU336" s="582"/>
      <c r="AV336" s="582"/>
      <c r="AW336" s="582"/>
      <c r="AX336" s="582"/>
      <c r="AY336" s="582"/>
      <c r="AZ336" s="582"/>
      <c r="BA336" s="582"/>
      <c r="BB336" s="582"/>
      <c r="BC336" s="582"/>
      <c r="BD336" s="582"/>
      <c r="BE336" s="588"/>
      <c r="BF336" s="588"/>
      <c r="BG336" s="588"/>
      <c r="BH336" s="588"/>
      <c r="BI336" s="588"/>
      <c r="BJ336" s="588"/>
      <c r="BK336" s="588"/>
      <c r="BL336" s="588"/>
      <c r="BM336" s="588"/>
      <c r="BN336" s="588"/>
      <c r="BO336" s="528"/>
    </row>
    <row r="337" spans="1:67" ht="15" customHeight="1">
      <c r="A337" s="22"/>
      <c r="B337" s="12"/>
      <c r="C337" s="35" t="s">
        <v>5059</v>
      </c>
      <c r="D337" s="855" t="str">
        <f>IF(CNGE_2026_M1_Secc1_Sub1!$D68="","",CNGE_2026_M1_Secc1_Sub1!$D68)</f>
        <v/>
      </c>
      <c r="E337" s="723"/>
      <c r="F337" s="724"/>
      <c r="G337" s="804"/>
      <c r="H337" s="714"/>
      <c r="I337" s="714"/>
      <c r="J337" s="805"/>
      <c r="K337" s="857"/>
      <c r="L337" s="809"/>
      <c r="M337" s="857"/>
      <c r="N337" s="809"/>
      <c r="O337" s="857"/>
      <c r="P337" s="809"/>
      <c r="Q337" s="857"/>
      <c r="R337" s="809"/>
      <c r="S337" s="857"/>
      <c r="T337" s="809"/>
      <c r="U337" s="857"/>
      <c r="V337" s="809"/>
      <c r="W337" s="857"/>
      <c r="X337" s="809"/>
      <c r="Y337" s="857"/>
      <c r="Z337" s="809"/>
      <c r="AA337" s="857"/>
      <c r="AB337" s="809"/>
      <c r="AC337" s="857"/>
      <c r="AD337" s="809"/>
      <c r="AI337">
        <f t="shared" si="18"/>
        <v>0</v>
      </c>
      <c r="AJ337">
        <f t="shared" si="19"/>
        <v>0</v>
      </c>
      <c r="AK337">
        <f t="shared" si="20"/>
        <v>0</v>
      </c>
      <c r="AL337">
        <f t="shared" si="21"/>
        <v>0</v>
      </c>
      <c r="AM337" s="293">
        <f t="shared" si="22"/>
        <v>0</v>
      </c>
      <c r="AN337" s="352" t="str">
        <f>IF(AM337=0,"",
IF(SUM($AM$309:AM337)=1,AO337,
IF($AM$430&gt;SUM($AM$309:AM337),_xlfn.CONCAT(", ",AO337),
IF($AM$430=SUM($AM$309:AM337),_xlfn.CONCAT(" y ",AO337)))))</f>
        <v/>
      </c>
      <c r="AO337" s="120" t="s">
        <v>5179</v>
      </c>
      <c r="AP337" s="398">
        <f t="shared" si="24"/>
        <v>0</v>
      </c>
      <c r="AQ337" s="290">
        <f t="shared" si="25"/>
        <v>0</v>
      </c>
      <c r="AR337" s="293">
        <f t="shared" si="23"/>
        <v>0</v>
      </c>
      <c r="AS337" s="352" t="str">
        <f>IF(AR337=0,"",
IF(SUM($AR$309:AR337)=1,AT337,
IF($AR$430&gt;SUM($AR$309:AR337),_xlfn.CONCAT(", ",AT337),
IF($AR$430=SUM($AR$309:AR337),_xlfn.CONCAT(" y ",AT337)))))</f>
        <v/>
      </c>
      <c r="AT337" s="46" t="s">
        <v>5179</v>
      </c>
      <c r="AU337" s="582"/>
      <c r="AV337" s="582"/>
      <c r="AW337" s="582"/>
      <c r="AX337" s="582"/>
      <c r="AY337" s="582"/>
      <c r="AZ337" s="582"/>
      <c r="BA337" s="582"/>
      <c r="BB337" s="582"/>
      <c r="BC337" s="582"/>
      <c r="BD337" s="582"/>
      <c r="BE337" s="588"/>
      <c r="BF337" s="588"/>
      <c r="BG337" s="588"/>
      <c r="BH337" s="588"/>
      <c r="BI337" s="588"/>
      <c r="BJ337" s="588"/>
      <c r="BK337" s="588"/>
      <c r="BL337" s="588"/>
      <c r="BM337" s="588"/>
      <c r="BN337" s="588"/>
      <c r="BO337" s="528"/>
    </row>
    <row r="338" spans="1:67" ht="15" customHeight="1">
      <c r="A338" s="22"/>
      <c r="B338" s="12"/>
      <c r="C338" s="35" t="s">
        <v>5060</v>
      </c>
      <c r="D338" s="855" t="str">
        <f>IF(CNGE_2026_M1_Secc1_Sub1!$D69="","",CNGE_2026_M1_Secc1_Sub1!$D69)</f>
        <v/>
      </c>
      <c r="E338" s="723"/>
      <c r="F338" s="724"/>
      <c r="G338" s="804"/>
      <c r="H338" s="714"/>
      <c r="I338" s="714"/>
      <c r="J338" s="805"/>
      <c r="K338" s="857"/>
      <c r="L338" s="809"/>
      <c r="M338" s="857"/>
      <c r="N338" s="809"/>
      <c r="O338" s="857"/>
      <c r="P338" s="809"/>
      <c r="Q338" s="857"/>
      <c r="R338" s="809"/>
      <c r="S338" s="857"/>
      <c r="T338" s="809"/>
      <c r="U338" s="857"/>
      <c r="V338" s="809"/>
      <c r="W338" s="857"/>
      <c r="X338" s="809"/>
      <c r="Y338" s="857"/>
      <c r="Z338" s="809"/>
      <c r="AA338" s="857"/>
      <c r="AB338" s="809"/>
      <c r="AC338" s="857"/>
      <c r="AD338" s="809"/>
      <c r="AI338">
        <f t="shared" si="18"/>
        <v>0</v>
      </c>
      <c r="AJ338">
        <f t="shared" si="19"/>
        <v>0</v>
      </c>
      <c r="AK338">
        <f t="shared" si="20"/>
        <v>0</v>
      </c>
      <c r="AL338">
        <f t="shared" si="21"/>
        <v>0</v>
      </c>
      <c r="AM338" s="293">
        <f t="shared" si="22"/>
        <v>0</v>
      </c>
      <c r="AN338" s="352" t="str">
        <f>IF(AM338=0,"",
IF(SUM($AM$309:AM338)=1,AO338,
IF($AM$430&gt;SUM($AM$309:AM338),_xlfn.CONCAT(", ",AO338),
IF($AM$430=SUM($AM$309:AM338),_xlfn.CONCAT(" y ",AO338)))))</f>
        <v/>
      </c>
      <c r="AO338" s="120" t="s">
        <v>5181</v>
      </c>
      <c r="AP338" s="398">
        <f t="shared" si="24"/>
        <v>0</v>
      </c>
      <c r="AQ338" s="290">
        <f t="shared" si="25"/>
        <v>0</v>
      </c>
      <c r="AR338" s="293">
        <f t="shared" si="23"/>
        <v>0</v>
      </c>
      <c r="AS338" s="352" t="str">
        <f>IF(AR338=0,"",
IF(SUM($AR$309:AR338)=1,AT338,
IF($AR$430&gt;SUM($AR$309:AR338),_xlfn.CONCAT(", ",AT338),
IF($AR$430=SUM($AR$309:AR338),_xlfn.CONCAT(" y ",AT338)))))</f>
        <v/>
      </c>
      <c r="AT338" s="46" t="s">
        <v>5181</v>
      </c>
      <c r="AU338" s="582"/>
      <c r="AV338" s="582"/>
      <c r="AW338" s="582"/>
      <c r="AX338" s="582"/>
      <c r="AY338" s="582"/>
      <c r="AZ338" s="582"/>
      <c r="BA338" s="582"/>
      <c r="BB338" s="582"/>
      <c r="BC338" s="582"/>
      <c r="BD338" s="582"/>
      <c r="BE338" s="588"/>
      <c r="BF338" s="588"/>
      <c r="BG338" s="588"/>
      <c r="BH338" s="588"/>
      <c r="BI338" s="588"/>
      <c r="BJ338" s="588"/>
      <c r="BK338" s="588"/>
      <c r="BL338" s="588"/>
      <c r="BM338" s="588"/>
      <c r="BN338" s="588"/>
      <c r="BO338" s="528"/>
    </row>
    <row r="339" spans="1:67" ht="15" customHeight="1">
      <c r="A339" s="22"/>
      <c r="B339" s="12"/>
      <c r="C339" s="35" t="s">
        <v>5061</v>
      </c>
      <c r="D339" s="855" t="str">
        <f>IF(CNGE_2026_M1_Secc1_Sub1!$D70="","",CNGE_2026_M1_Secc1_Sub1!$D70)</f>
        <v/>
      </c>
      <c r="E339" s="723"/>
      <c r="F339" s="724"/>
      <c r="G339" s="804"/>
      <c r="H339" s="714"/>
      <c r="I339" s="714"/>
      <c r="J339" s="805"/>
      <c r="K339" s="857"/>
      <c r="L339" s="809"/>
      <c r="M339" s="857"/>
      <c r="N339" s="809"/>
      <c r="O339" s="857"/>
      <c r="P339" s="809"/>
      <c r="Q339" s="857"/>
      <c r="R339" s="809"/>
      <c r="S339" s="857"/>
      <c r="T339" s="809"/>
      <c r="U339" s="857"/>
      <c r="V339" s="809"/>
      <c r="W339" s="857"/>
      <c r="X339" s="809"/>
      <c r="Y339" s="857"/>
      <c r="Z339" s="809"/>
      <c r="AA339" s="857"/>
      <c r="AB339" s="809"/>
      <c r="AC339" s="857"/>
      <c r="AD339" s="809"/>
      <c r="AI339">
        <f t="shared" si="18"/>
        <v>0</v>
      </c>
      <c r="AJ339">
        <f t="shared" si="19"/>
        <v>0</v>
      </c>
      <c r="AK339">
        <f t="shared" si="20"/>
        <v>0</v>
      </c>
      <c r="AL339">
        <f t="shared" si="21"/>
        <v>0</v>
      </c>
      <c r="AM339" s="293">
        <f t="shared" si="22"/>
        <v>0</v>
      </c>
      <c r="AN339" s="352" t="str">
        <f>IF(AM339=0,"",
IF(SUM($AM$309:AM339)=1,AO339,
IF($AM$430&gt;SUM($AM$309:AM339),_xlfn.CONCAT(", ",AO339),
IF($AM$430=SUM($AM$309:AM339),_xlfn.CONCAT(" y ",AO339)))))</f>
        <v/>
      </c>
      <c r="AO339" s="120" t="s">
        <v>5183</v>
      </c>
      <c r="AP339" s="398">
        <f t="shared" si="24"/>
        <v>0</v>
      </c>
      <c r="AQ339" s="290">
        <f t="shared" si="25"/>
        <v>0</v>
      </c>
      <c r="AR339" s="293">
        <f t="shared" si="23"/>
        <v>0</v>
      </c>
      <c r="AS339" s="352" t="str">
        <f>IF(AR339=0,"",
IF(SUM($AR$309:AR339)=1,AT339,
IF($AR$430&gt;SUM($AR$309:AR339),_xlfn.CONCAT(", ",AT339),
IF($AR$430=SUM($AR$309:AR339),_xlfn.CONCAT(" y ",AT339)))))</f>
        <v/>
      </c>
      <c r="AT339" s="46" t="s">
        <v>5183</v>
      </c>
      <c r="AU339" s="582"/>
      <c r="AV339" s="582"/>
      <c r="AW339" s="582"/>
      <c r="AX339" s="582"/>
      <c r="AY339" s="582"/>
      <c r="AZ339" s="582"/>
      <c r="BA339" s="582"/>
      <c r="BB339" s="582"/>
      <c r="BC339" s="582"/>
      <c r="BD339" s="582"/>
      <c r="BE339" s="588"/>
      <c r="BF339" s="588"/>
      <c r="BG339" s="588"/>
      <c r="BH339" s="588"/>
      <c r="BI339" s="588"/>
      <c r="BJ339" s="588"/>
      <c r="BK339" s="588"/>
      <c r="BL339" s="588"/>
      <c r="BM339" s="588"/>
      <c r="BN339" s="588"/>
      <c r="BO339" s="528"/>
    </row>
    <row r="340" spans="1:67" ht="15" customHeight="1">
      <c r="A340" s="22"/>
      <c r="B340" s="12"/>
      <c r="C340" s="35" t="s">
        <v>5062</v>
      </c>
      <c r="D340" s="855" t="str">
        <f>IF(CNGE_2026_M1_Secc1_Sub1!$D71="","",CNGE_2026_M1_Secc1_Sub1!$D71)</f>
        <v/>
      </c>
      <c r="E340" s="723"/>
      <c r="F340" s="724"/>
      <c r="G340" s="804"/>
      <c r="H340" s="714"/>
      <c r="I340" s="714"/>
      <c r="J340" s="805"/>
      <c r="K340" s="857"/>
      <c r="L340" s="809"/>
      <c r="M340" s="857"/>
      <c r="N340" s="809"/>
      <c r="O340" s="857"/>
      <c r="P340" s="809"/>
      <c r="Q340" s="857"/>
      <c r="R340" s="809"/>
      <c r="S340" s="857"/>
      <c r="T340" s="809"/>
      <c r="U340" s="857"/>
      <c r="V340" s="809"/>
      <c r="W340" s="857"/>
      <c r="X340" s="809"/>
      <c r="Y340" s="857"/>
      <c r="Z340" s="809"/>
      <c r="AA340" s="857"/>
      <c r="AB340" s="809"/>
      <c r="AC340" s="857"/>
      <c r="AD340" s="809"/>
      <c r="AI340">
        <f t="shared" si="18"/>
        <v>0</v>
      </c>
      <c r="AJ340">
        <f t="shared" si="19"/>
        <v>0</v>
      </c>
      <c r="AK340">
        <f t="shared" si="20"/>
        <v>0</v>
      </c>
      <c r="AL340">
        <f t="shared" si="21"/>
        <v>0</v>
      </c>
      <c r="AM340" s="293">
        <f t="shared" si="22"/>
        <v>0</v>
      </c>
      <c r="AN340" s="352" t="str">
        <f>IF(AM340=0,"",
IF(SUM($AM$309:AM340)=1,AO340,
IF($AM$430&gt;SUM($AM$309:AM340),_xlfn.CONCAT(", ",AO340),
IF($AM$430=SUM($AM$309:AM340),_xlfn.CONCAT(" y ",AO340)))))</f>
        <v/>
      </c>
      <c r="AO340" s="120" t="s">
        <v>5185</v>
      </c>
      <c r="AP340" s="398">
        <f t="shared" si="24"/>
        <v>0</v>
      </c>
      <c r="AQ340" s="290">
        <f t="shared" si="25"/>
        <v>0</v>
      </c>
      <c r="AR340" s="293">
        <f t="shared" si="23"/>
        <v>0</v>
      </c>
      <c r="AS340" s="352" t="str">
        <f>IF(AR340=0,"",
IF(SUM($AR$309:AR340)=1,AT340,
IF($AR$430&gt;SUM($AR$309:AR340),_xlfn.CONCAT(", ",AT340),
IF($AR$430=SUM($AR$309:AR340),_xlfn.CONCAT(" y ",AT340)))))</f>
        <v/>
      </c>
      <c r="AT340" s="46" t="s">
        <v>5185</v>
      </c>
      <c r="AU340" s="582"/>
      <c r="AV340" s="582"/>
      <c r="AW340" s="582"/>
      <c r="AX340" s="582"/>
      <c r="AY340" s="582"/>
      <c r="AZ340" s="582"/>
      <c r="BA340" s="582"/>
      <c r="BB340" s="582"/>
      <c r="BC340" s="582"/>
      <c r="BD340" s="582"/>
      <c r="BE340" s="588"/>
      <c r="BF340" s="588"/>
      <c r="BG340" s="588"/>
      <c r="BH340" s="588"/>
      <c r="BI340" s="588"/>
      <c r="BJ340" s="588"/>
      <c r="BK340" s="588"/>
      <c r="BL340" s="588"/>
      <c r="BM340" s="588"/>
      <c r="BN340" s="588"/>
      <c r="BO340" s="528"/>
    </row>
    <row r="341" spans="1:67" ht="15" customHeight="1">
      <c r="A341" s="22"/>
      <c r="B341" s="12"/>
      <c r="C341" s="35" t="s">
        <v>5063</v>
      </c>
      <c r="D341" s="855" t="str">
        <f>IF(CNGE_2026_M1_Secc1_Sub1!$D72="","",CNGE_2026_M1_Secc1_Sub1!$D72)</f>
        <v/>
      </c>
      <c r="E341" s="723"/>
      <c r="F341" s="724"/>
      <c r="G341" s="804"/>
      <c r="H341" s="714"/>
      <c r="I341" s="714"/>
      <c r="J341" s="805"/>
      <c r="K341" s="857"/>
      <c r="L341" s="809"/>
      <c r="M341" s="857"/>
      <c r="N341" s="809"/>
      <c r="O341" s="857"/>
      <c r="P341" s="809"/>
      <c r="Q341" s="857"/>
      <c r="R341" s="809"/>
      <c r="S341" s="857"/>
      <c r="T341" s="809"/>
      <c r="U341" s="857"/>
      <c r="V341" s="809"/>
      <c r="W341" s="857"/>
      <c r="X341" s="809"/>
      <c r="Y341" s="857"/>
      <c r="Z341" s="809"/>
      <c r="AA341" s="857"/>
      <c r="AB341" s="809"/>
      <c r="AC341" s="857"/>
      <c r="AD341" s="809"/>
      <c r="AI341">
        <f t="shared" si="18"/>
        <v>0</v>
      </c>
      <c r="AJ341">
        <f t="shared" si="19"/>
        <v>0</v>
      </c>
      <c r="AK341">
        <f t="shared" si="20"/>
        <v>0</v>
      </c>
      <c r="AL341">
        <f t="shared" si="21"/>
        <v>0</v>
      </c>
      <c r="AM341" s="293">
        <f t="shared" si="22"/>
        <v>0</v>
      </c>
      <c r="AN341" s="352" t="str">
        <f>IF(AM341=0,"",
IF(SUM($AM$309:AM341)=1,AO341,
IF($AM$430&gt;SUM($AM$309:AM341),_xlfn.CONCAT(", ",AO341),
IF($AM$430=SUM($AM$309:AM341),_xlfn.CONCAT(" y ",AO341)))))</f>
        <v/>
      </c>
      <c r="AO341" s="120" t="s">
        <v>5186</v>
      </c>
      <c r="AP341" s="398">
        <f t="shared" si="24"/>
        <v>0</v>
      </c>
      <c r="AQ341" s="290">
        <f t="shared" si="25"/>
        <v>0</v>
      </c>
      <c r="AR341" s="293">
        <f t="shared" si="23"/>
        <v>0</v>
      </c>
      <c r="AS341" s="352" t="str">
        <f>IF(AR341=0,"",
IF(SUM($AR$309:AR341)=1,AT341,
IF($AR$430&gt;SUM($AR$309:AR341),_xlfn.CONCAT(", ",AT341),
IF($AR$430=SUM($AR$309:AR341),_xlfn.CONCAT(" y ",AT341)))))</f>
        <v/>
      </c>
      <c r="AT341" s="46" t="s">
        <v>5186</v>
      </c>
      <c r="AU341" s="582"/>
      <c r="AV341" s="582"/>
      <c r="AW341" s="582"/>
      <c r="AX341" s="582"/>
      <c r="AY341" s="582"/>
      <c r="AZ341" s="582"/>
      <c r="BA341" s="582"/>
      <c r="BB341" s="582"/>
      <c r="BC341" s="582"/>
      <c r="BD341" s="582"/>
      <c r="BE341" s="588"/>
      <c r="BF341" s="588"/>
      <c r="BG341" s="588"/>
      <c r="BH341" s="588"/>
      <c r="BI341" s="588"/>
      <c r="BJ341" s="588"/>
      <c r="BK341" s="588"/>
      <c r="BL341" s="588"/>
      <c r="BM341" s="588"/>
      <c r="BN341" s="588"/>
      <c r="BO341" s="528"/>
    </row>
    <row r="342" spans="1:67" ht="15" customHeight="1">
      <c r="A342" s="22"/>
      <c r="B342" s="12"/>
      <c r="C342" s="35" t="s">
        <v>5064</v>
      </c>
      <c r="D342" s="855" t="str">
        <f>IF(CNGE_2026_M1_Secc1_Sub1!$D73="","",CNGE_2026_M1_Secc1_Sub1!$D73)</f>
        <v/>
      </c>
      <c r="E342" s="723"/>
      <c r="F342" s="724"/>
      <c r="G342" s="804"/>
      <c r="H342" s="714"/>
      <c r="I342" s="714"/>
      <c r="J342" s="805"/>
      <c r="K342" s="857"/>
      <c r="L342" s="809"/>
      <c r="M342" s="857"/>
      <c r="N342" s="809"/>
      <c r="O342" s="857"/>
      <c r="P342" s="809"/>
      <c r="Q342" s="857"/>
      <c r="R342" s="809"/>
      <c r="S342" s="857"/>
      <c r="T342" s="809"/>
      <c r="U342" s="857"/>
      <c r="V342" s="809"/>
      <c r="W342" s="857"/>
      <c r="X342" s="809"/>
      <c r="Y342" s="857"/>
      <c r="Z342" s="809"/>
      <c r="AA342" s="857"/>
      <c r="AB342" s="809"/>
      <c r="AC342" s="857"/>
      <c r="AD342" s="809"/>
      <c r="AI342">
        <f t="shared" ref="AI342:AI373" si="26">K342</f>
        <v>0</v>
      </c>
      <c r="AJ342">
        <f t="shared" ref="AJ342:AJ373" si="27">COUNTIF(M342:AD342,"NS")</f>
        <v>0</v>
      </c>
      <c r="AK342">
        <f t="shared" ref="AK342:AK373" si="28">SUM(M342:AD342)</f>
        <v>0</v>
      </c>
      <c r="AL342">
        <f t="shared" ref="AL342:AL373" si="29">IF(COUNTIF(K342:AD342,"NA")=10,0,IF(OR(AND(AI342=0,AJ342&gt;0),AND(AI342="NS",AK342&gt;0), AND(AI342="NS", AJ342=0,AK342=0)), 1, IF(OR(AND(AI342&gt;0,AJ342&gt;1,AI342&gt;AK342), AND(AI342="NS",AJ342=2), AND(AI342="NS",AK342=0,AJ342&gt;0),AI342=AK342), 0, 1)))</f>
        <v>0</v>
      </c>
      <c r="AM342" s="293">
        <f t="shared" si="22"/>
        <v>0</v>
      </c>
      <c r="AN342" s="352" t="str">
        <f>IF(AM342=0,"",
IF(SUM($AM$309:AM342)=1,AO342,
IF($AM$430&gt;SUM($AM$309:AM342),_xlfn.CONCAT(", ",AO342),
IF($AM$430=SUM($AM$309:AM342),_xlfn.CONCAT(" y ",AO342)))))</f>
        <v/>
      </c>
      <c r="AO342" s="120" t="s">
        <v>5187</v>
      </c>
      <c r="AP342" s="398">
        <f t="shared" si="24"/>
        <v>0</v>
      </c>
      <c r="AQ342" s="290">
        <f t="shared" si="25"/>
        <v>0</v>
      </c>
      <c r="AR342" s="293">
        <f t="shared" si="23"/>
        <v>0</v>
      </c>
      <c r="AS342" s="352" t="str">
        <f>IF(AR342=0,"",
IF(SUM($AR$309:AR342)=1,AT342,
IF($AR$430&gt;SUM($AR$309:AR342),_xlfn.CONCAT(", ",AT342),
IF($AR$430=SUM($AR$309:AR342),_xlfn.CONCAT(" y ",AT342)))))</f>
        <v/>
      </c>
      <c r="AT342" s="46" t="s">
        <v>5187</v>
      </c>
      <c r="AU342" s="582"/>
      <c r="AV342" s="582"/>
      <c r="AW342" s="582"/>
      <c r="AX342" s="582"/>
      <c r="AY342" s="582"/>
      <c r="AZ342" s="582"/>
      <c r="BA342" s="582"/>
      <c r="BB342" s="582"/>
      <c r="BC342" s="582"/>
      <c r="BD342" s="582"/>
      <c r="BE342" s="588"/>
      <c r="BF342" s="588"/>
      <c r="BG342" s="588"/>
      <c r="BH342" s="588"/>
      <c r="BI342" s="588"/>
      <c r="BJ342" s="588"/>
      <c r="BK342" s="588"/>
      <c r="BL342" s="588"/>
      <c r="BM342" s="588"/>
      <c r="BN342" s="588"/>
      <c r="BO342" s="528"/>
    </row>
    <row r="343" spans="1:67" ht="15" customHeight="1">
      <c r="A343" s="22"/>
      <c r="B343" s="12"/>
      <c r="C343" s="35" t="s">
        <v>5065</v>
      </c>
      <c r="D343" s="855" t="str">
        <f>IF(CNGE_2026_M1_Secc1_Sub1!$D74="","",CNGE_2026_M1_Secc1_Sub1!$D74)</f>
        <v/>
      </c>
      <c r="E343" s="723"/>
      <c r="F343" s="724"/>
      <c r="G343" s="804"/>
      <c r="H343" s="714"/>
      <c r="I343" s="714"/>
      <c r="J343" s="805"/>
      <c r="K343" s="857"/>
      <c r="L343" s="809"/>
      <c r="M343" s="857"/>
      <c r="N343" s="809"/>
      <c r="O343" s="857"/>
      <c r="P343" s="809"/>
      <c r="Q343" s="857"/>
      <c r="R343" s="809"/>
      <c r="S343" s="857"/>
      <c r="T343" s="809"/>
      <c r="U343" s="857"/>
      <c r="V343" s="809"/>
      <c r="W343" s="857"/>
      <c r="X343" s="809"/>
      <c r="Y343" s="857"/>
      <c r="Z343" s="809"/>
      <c r="AA343" s="857"/>
      <c r="AB343" s="809"/>
      <c r="AC343" s="857"/>
      <c r="AD343" s="809"/>
      <c r="AI343">
        <f t="shared" si="26"/>
        <v>0</v>
      </c>
      <c r="AJ343">
        <f t="shared" si="27"/>
        <v>0</v>
      </c>
      <c r="AK343">
        <f t="shared" si="28"/>
        <v>0</v>
      </c>
      <c r="AL343">
        <f t="shared" si="29"/>
        <v>0</v>
      </c>
      <c r="AM343" s="293">
        <f t="shared" si="22"/>
        <v>0</v>
      </c>
      <c r="AN343" s="352" t="str">
        <f>IF(AM343=0,"",
IF(SUM($AM$309:AM343)=1,AO343,
IF($AM$430&gt;SUM($AM$309:AM343),_xlfn.CONCAT(", ",AO343),
IF($AM$430=SUM($AM$309:AM343),_xlfn.CONCAT(" y ",AO343)))))</f>
        <v/>
      </c>
      <c r="AO343" s="120" t="s">
        <v>5188</v>
      </c>
      <c r="AP343" s="398">
        <f t="shared" si="24"/>
        <v>0</v>
      </c>
      <c r="AQ343" s="290">
        <f t="shared" si="25"/>
        <v>0</v>
      </c>
      <c r="AR343" s="293">
        <f t="shared" si="23"/>
        <v>0</v>
      </c>
      <c r="AS343" s="352" t="str">
        <f>IF(AR343=0,"",
IF(SUM($AR$309:AR343)=1,AT343,
IF($AR$430&gt;SUM($AR$309:AR343),_xlfn.CONCAT(", ",AT343),
IF($AR$430=SUM($AR$309:AR343),_xlfn.CONCAT(" y ",AT343)))))</f>
        <v/>
      </c>
      <c r="AT343" s="46" t="s">
        <v>5188</v>
      </c>
      <c r="AU343" s="582"/>
      <c r="AV343" s="582"/>
      <c r="AW343" s="582"/>
      <c r="AX343" s="582"/>
      <c r="AY343" s="582"/>
      <c r="AZ343" s="582"/>
      <c r="BA343" s="582"/>
      <c r="BB343" s="582"/>
      <c r="BC343" s="582"/>
      <c r="BD343" s="582"/>
      <c r="BE343" s="588"/>
      <c r="BF343" s="588"/>
      <c r="BG343" s="588"/>
      <c r="BH343" s="588"/>
      <c r="BI343" s="588"/>
      <c r="BJ343" s="588"/>
      <c r="BK343" s="588"/>
      <c r="BL343" s="588"/>
      <c r="BM343" s="588"/>
      <c r="BN343" s="588"/>
      <c r="BO343" s="528"/>
    </row>
    <row r="344" spans="1:67" ht="15" customHeight="1">
      <c r="A344" s="22"/>
      <c r="B344" s="12"/>
      <c r="C344" s="35" t="s">
        <v>5066</v>
      </c>
      <c r="D344" s="855" t="str">
        <f>IF(CNGE_2026_M1_Secc1_Sub1!$D75="","",CNGE_2026_M1_Secc1_Sub1!$D75)</f>
        <v/>
      </c>
      <c r="E344" s="723"/>
      <c r="F344" s="724"/>
      <c r="G344" s="804"/>
      <c r="H344" s="714"/>
      <c r="I344" s="714"/>
      <c r="J344" s="805"/>
      <c r="K344" s="857"/>
      <c r="L344" s="809"/>
      <c r="M344" s="857"/>
      <c r="N344" s="809"/>
      <c r="O344" s="857"/>
      <c r="P344" s="809"/>
      <c r="Q344" s="857"/>
      <c r="R344" s="809"/>
      <c r="S344" s="857"/>
      <c r="T344" s="809"/>
      <c r="U344" s="857"/>
      <c r="V344" s="809"/>
      <c r="W344" s="857"/>
      <c r="X344" s="809"/>
      <c r="Y344" s="857"/>
      <c r="Z344" s="809"/>
      <c r="AA344" s="857"/>
      <c r="AB344" s="809"/>
      <c r="AC344" s="857"/>
      <c r="AD344" s="809"/>
      <c r="AI344">
        <f t="shared" si="26"/>
        <v>0</v>
      </c>
      <c r="AJ344">
        <f t="shared" si="27"/>
        <v>0</v>
      </c>
      <c r="AK344">
        <f t="shared" si="28"/>
        <v>0</v>
      </c>
      <c r="AL344">
        <f t="shared" si="29"/>
        <v>0</v>
      </c>
      <c r="AM344" s="293">
        <f t="shared" si="22"/>
        <v>0</v>
      </c>
      <c r="AN344" s="352" t="str">
        <f>IF(AM344=0,"",
IF(SUM($AM$309:AM344)=1,AO344,
IF($AM$430&gt;SUM($AM$309:AM344),_xlfn.CONCAT(", ",AO344),
IF($AM$430=SUM($AM$309:AM344),_xlfn.CONCAT(" y ",AO344)))))</f>
        <v/>
      </c>
      <c r="AO344" s="120" t="s">
        <v>5189</v>
      </c>
      <c r="AP344" s="398">
        <f t="shared" si="24"/>
        <v>0</v>
      </c>
      <c r="AQ344" s="290">
        <f t="shared" si="25"/>
        <v>0</v>
      </c>
      <c r="AR344" s="293">
        <f t="shared" si="23"/>
        <v>0</v>
      </c>
      <c r="AS344" s="352" t="str">
        <f>IF(AR344=0,"",
IF(SUM($AR$309:AR344)=1,AT344,
IF($AR$430&gt;SUM($AR$309:AR344),_xlfn.CONCAT(", ",AT344),
IF($AR$430=SUM($AR$309:AR344),_xlfn.CONCAT(" y ",AT344)))))</f>
        <v/>
      </c>
      <c r="AT344" s="46" t="s">
        <v>5189</v>
      </c>
      <c r="AU344" s="582"/>
      <c r="AV344" s="582"/>
      <c r="AW344" s="582"/>
      <c r="AX344" s="582"/>
      <c r="AY344" s="582"/>
      <c r="AZ344" s="582"/>
      <c r="BA344" s="582"/>
      <c r="BB344" s="582"/>
      <c r="BC344" s="582"/>
      <c r="BD344" s="582"/>
      <c r="BE344" s="588"/>
      <c r="BF344" s="588"/>
      <c r="BG344" s="588"/>
      <c r="BH344" s="588"/>
      <c r="BI344" s="588"/>
      <c r="BJ344" s="588"/>
      <c r="BK344" s="588"/>
      <c r="BL344" s="588"/>
      <c r="BM344" s="588"/>
      <c r="BN344" s="588"/>
      <c r="BO344" s="528"/>
    </row>
    <row r="345" spans="1:67" ht="15" customHeight="1">
      <c r="A345" s="22"/>
      <c r="B345" s="12"/>
      <c r="C345" s="35" t="s">
        <v>5190</v>
      </c>
      <c r="D345" s="855" t="str">
        <f>IF(CNGE_2026_M1_Secc1_Sub1!$D76="","",CNGE_2026_M1_Secc1_Sub1!$D76)</f>
        <v/>
      </c>
      <c r="E345" s="723"/>
      <c r="F345" s="724"/>
      <c r="G345" s="804"/>
      <c r="H345" s="714"/>
      <c r="I345" s="714"/>
      <c r="J345" s="805"/>
      <c r="K345" s="857"/>
      <c r="L345" s="809"/>
      <c r="M345" s="857"/>
      <c r="N345" s="809"/>
      <c r="O345" s="857"/>
      <c r="P345" s="809"/>
      <c r="Q345" s="857"/>
      <c r="R345" s="809"/>
      <c r="S345" s="857"/>
      <c r="T345" s="809"/>
      <c r="U345" s="857"/>
      <c r="V345" s="809"/>
      <c r="W345" s="857"/>
      <c r="X345" s="809"/>
      <c r="Y345" s="857"/>
      <c r="Z345" s="809"/>
      <c r="AA345" s="857"/>
      <c r="AB345" s="809"/>
      <c r="AC345" s="857"/>
      <c r="AD345" s="809"/>
      <c r="AI345">
        <f t="shared" si="26"/>
        <v>0</v>
      </c>
      <c r="AJ345">
        <f t="shared" si="27"/>
        <v>0</v>
      </c>
      <c r="AK345">
        <f t="shared" si="28"/>
        <v>0</v>
      </c>
      <c r="AL345">
        <f t="shared" si="29"/>
        <v>0</v>
      </c>
      <c r="AM345" s="293">
        <f t="shared" si="22"/>
        <v>0</v>
      </c>
      <c r="AN345" s="352" t="str">
        <f>IF(AM345=0,"",
IF(SUM($AM$309:AM345)=1,AO345,
IF($AM$430&gt;SUM($AM$309:AM345),_xlfn.CONCAT(", ",AO345),
IF($AM$430=SUM($AM$309:AM345),_xlfn.CONCAT(" y ",AO345)))))</f>
        <v/>
      </c>
      <c r="AO345" s="120" t="s">
        <v>5191</v>
      </c>
      <c r="AP345" s="398">
        <f t="shared" si="24"/>
        <v>0</v>
      </c>
      <c r="AQ345" s="290">
        <f t="shared" si="25"/>
        <v>0</v>
      </c>
      <c r="AR345" s="293">
        <f t="shared" si="23"/>
        <v>0</v>
      </c>
      <c r="AS345" s="352" t="str">
        <f>IF(AR345=0,"",
IF(SUM($AR$309:AR345)=1,AT345,
IF($AR$430&gt;SUM($AR$309:AR345),_xlfn.CONCAT(", ",AT345),
IF($AR$430=SUM($AR$309:AR345),_xlfn.CONCAT(" y ",AT345)))))</f>
        <v/>
      </c>
      <c r="AT345" s="46" t="s">
        <v>5191</v>
      </c>
      <c r="AU345" s="582"/>
      <c r="AV345" s="582"/>
      <c r="AW345" s="582"/>
      <c r="AX345" s="582"/>
      <c r="AY345" s="582"/>
      <c r="AZ345" s="582"/>
      <c r="BA345" s="582"/>
      <c r="BB345" s="582"/>
      <c r="BC345" s="582"/>
      <c r="BD345" s="582"/>
      <c r="BE345" s="588"/>
      <c r="BF345" s="588"/>
      <c r="BG345" s="588"/>
      <c r="BH345" s="588"/>
      <c r="BI345" s="588"/>
      <c r="BJ345" s="588"/>
      <c r="BK345" s="588"/>
      <c r="BL345" s="588"/>
      <c r="BM345" s="588"/>
      <c r="BN345" s="588"/>
      <c r="BO345" s="528"/>
    </row>
    <row r="346" spans="1:67" ht="15" customHeight="1">
      <c r="A346" s="22"/>
      <c r="B346" s="12"/>
      <c r="C346" s="35" t="s">
        <v>5192</v>
      </c>
      <c r="D346" s="855" t="str">
        <f>IF(CNGE_2026_M1_Secc1_Sub1!$D77="","",CNGE_2026_M1_Secc1_Sub1!$D77)</f>
        <v/>
      </c>
      <c r="E346" s="723"/>
      <c r="F346" s="724"/>
      <c r="G346" s="804"/>
      <c r="H346" s="714"/>
      <c r="I346" s="714"/>
      <c r="J346" s="805"/>
      <c r="K346" s="857"/>
      <c r="L346" s="809"/>
      <c r="M346" s="857"/>
      <c r="N346" s="809"/>
      <c r="O346" s="857"/>
      <c r="P346" s="809"/>
      <c r="Q346" s="857"/>
      <c r="R346" s="809"/>
      <c r="S346" s="857"/>
      <c r="T346" s="809"/>
      <c r="U346" s="857"/>
      <c r="V346" s="809"/>
      <c r="W346" s="857"/>
      <c r="X346" s="809"/>
      <c r="Y346" s="857"/>
      <c r="Z346" s="809"/>
      <c r="AA346" s="857"/>
      <c r="AB346" s="809"/>
      <c r="AC346" s="857"/>
      <c r="AD346" s="809"/>
      <c r="AI346">
        <f t="shared" si="26"/>
        <v>0</v>
      </c>
      <c r="AJ346">
        <f t="shared" si="27"/>
        <v>0</v>
      </c>
      <c r="AK346">
        <f t="shared" si="28"/>
        <v>0</v>
      </c>
      <c r="AL346">
        <f t="shared" si="29"/>
        <v>0</v>
      </c>
      <c r="AM346" s="293">
        <f t="shared" si="22"/>
        <v>0</v>
      </c>
      <c r="AN346" s="352" t="str">
        <f>IF(AM346=0,"",
IF(SUM($AM$309:AM346)=1,AO346,
IF($AM$430&gt;SUM($AM$309:AM346),_xlfn.CONCAT(", ",AO346),
IF($AM$430=SUM($AM$309:AM346),_xlfn.CONCAT(" y ",AO346)))))</f>
        <v/>
      </c>
      <c r="AO346" s="120" t="s">
        <v>5193</v>
      </c>
      <c r="AP346" s="398">
        <f t="shared" si="24"/>
        <v>0</v>
      </c>
      <c r="AQ346" s="290">
        <f t="shared" si="25"/>
        <v>0</v>
      </c>
      <c r="AR346" s="293">
        <f t="shared" si="23"/>
        <v>0</v>
      </c>
      <c r="AS346" s="352" t="str">
        <f>IF(AR346=0,"",
IF(SUM($AR$309:AR346)=1,AT346,
IF($AR$430&gt;SUM($AR$309:AR346),_xlfn.CONCAT(", ",AT346),
IF($AR$430=SUM($AR$309:AR346),_xlfn.CONCAT(" y ",AT346)))))</f>
        <v/>
      </c>
      <c r="AT346" s="46" t="s">
        <v>5193</v>
      </c>
      <c r="AU346" s="582"/>
      <c r="AV346" s="582"/>
      <c r="AW346" s="582"/>
      <c r="AX346" s="582"/>
      <c r="AY346" s="582"/>
      <c r="AZ346" s="582"/>
      <c r="BA346" s="582"/>
      <c r="BB346" s="582"/>
      <c r="BC346" s="582"/>
      <c r="BD346" s="582"/>
      <c r="BE346" s="588"/>
      <c r="BF346" s="588"/>
      <c r="BG346" s="588"/>
      <c r="BH346" s="588"/>
      <c r="BI346" s="588"/>
      <c r="BJ346" s="588"/>
      <c r="BK346" s="588"/>
      <c r="BL346" s="588"/>
      <c r="BM346" s="588"/>
      <c r="BN346" s="588"/>
      <c r="BO346" s="528"/>
    </row>
    <row r="347" spans="1:67" ht="15" customHeight="1">
      <c r="A347" s="22"/>
      <c r="B347" s="12"/>
      <c r="C347" s="36" t="s">
        <v>5194</v>
      </c>
      <c r="D347" s="855" t="str">
        <f>IF(CNGE_2026_M1_Secc1_Sub1!$D78="","",CNGE_2026_M1_Secc1_Sub1!$D78)</f>
        <v/>
      </c>
      <c r="E347" s="723"/>
      <c r="F347" s="724"/>
      <c r="G347" s="804"/>
      <c r="H347" s="714"/>
      <c r="I347" s="714"/>
      <c r="J347" s="805"/>
      <c r="K347" s="857"/>
      <c r="L347" s="809"/>
      <c r="M347" s="857"/>
      <c r="N347" s="809"/>
      <c r="O347" s="857"/>
      <c r="P347" s="809"/>
      <c r="Q347" s="857"/>
      <c r="R347" s="809"/>
      <c r="S347" s="857"/>
      <c r="T347" s="809"/>
      <c r="U347" s="857"/>
      <c r="V347" s="809"/>
      <c r="W347" s="857"/>
      <c r="X347" s="809"/>
      <c r="Y347" s="857"/>
      <c r="Z347" s="809"/>
      <c r="AA347" s="857"/>
      <c r="AB347" s="809"/>
      <c r="AC347" s="857"/>
      <c r="AD347" s="809"/>
      <c r="AI347">
        <f t="shared" si="26"/>
        <v>0</v>
      </c>
      <c r="AJ347">
        <f t="shared" si="27"/>
        <v>0</v>
      </c>
      <c r="AK347">
        <f t="shared" si="28"/>
        <v>0</v>
      </c>
      <c r="AL347">
        <f t="shared" si="29"/>
        <v>0</v>
      </c>
      <c r="AM347" s="293">
        <f t="shared" si="22"/>
        <v>0</v>
      </c>
      <c r="AN347" s="352" t="str">
        <f>IF(AM347=0,"",
IF(SUM($AM$309:AM347)=1,AO347,
IF($AM$430&gt;SUM($AM$309:AM347),_xlfn.CONCAT(", ",AO347),
IF($AM$430=SUM($AM$309:AM347),_xlfn.CONCAT(" y ",AO347)))))</f>
        <v/>
      </c>
      <c r="AO347" s="120" t="s">
        <v>5195</v>
      </c>
      <c r="AP347" s="398">
        <f t="shared" si="24"/>
        <v>0</v>
      </c>
      <c r="AQ347" s="290">
        <f t="shared" si="25"/>
        <v>0</v>
      </c>
      <c r="AR347" s="293">
        <f t="shared" si="23"/>
        <v>0</v>
      </c>
      <c r="AS347" s="352" t="str">
        <f>IF(AR347=0,"",
IF(SUM($AR$309:AR347)=1,AT347,
IF($AR$430&gt;SUM($AR$309:AR347),_xlfn.CONCAT(", ",AT347),
IF($AR$430=SUM($AR$309:AR347),_xlfn.CONCAT(" y ",AT347)))))</f>
        <v/>
      </c>
      <c r="AT347" s="46" t="s">
        <v>5195</v>
      </c>
      <c r="AU347" s="582"/>
      <c r="AV347" s="582"/>
      <c r="AW347" s="582"/>
      <c r="AX347" s="582"/>
      <c r="AY347" s="582"/>
      <c r="AZ347" s="582"/>
      <c r="BA347" s="582"/>
      <c r="BB347" s="582"/>
      <c r="BC347" s="582"/>
      <c r="BD347" s="582"/>
      <c r="BE347" s="588"/>
      <c r="BF347" s="588"/>
      <c r="BG347" s="588"/>
      <c r="BH347" s="588"/>
      <c r="BI347" s="588"/>
      <c r="BJ347" s="588"/>
      <c r="BK347" s="588"/>
      <c r="BL347" s="588"/>
      <c r="BM347" s="588"/>
      <c r="BN347" s="588"/>
      <c r="BO347" s="528"/>
    </row>
    <row r="348" spans="1:67" ht="15" customHeight="1">
      <c r="A348" s="22"/>
      <c r="B348" s="12"/>
      <c r="C348" s="99" t="s">
        <v>5196</v>
      </c>
      <c r="D348" s="855" t="str">
        <f>IF(CNGE_2026_M1_Secc1_Sub1!$D79="","",CNGE_2026_M1_Secc1_Sub1!$D79)</f>
        <v/>
      </c>
      <c r="E348" s="723"/>
      <c r="F348" s="724"/>
      <c r="G348" s="804"/>
      <c r="H348" s="714"/>
      <c r="I348" s="714"/>
      <c r="J348" s="805"/>
      <c r="K348" s="857"/>
      <c r="L348" s="809"/>
      <c r="M348" s="857"/>
      <c r="N348" s="809"/>
      <c r="O348" s="857"/>
      <c r="P348" s="809"/>
      <c r="Q348" s="857"/>
      <c r="R348" s="809"/>
      <c r="S348" s="857"/>
      <c r="T348" s="809"/>
      <c r="U348" s="857"/>
      <c r="V348" s="809"/>
      <c r="W348" s="857"/>
      <c r="X348" s="809"/>
      <c r="Y348" s="857"/>
      <c r="Z348" s="809"/>
      <c r="AA348" s="857"/>
      <c r="AB348" s="809"/>
      <c r="AC348" s="857"/>
      <c r="AD348" s="809"/>
      <c r="AI348">
        <f t="shared" si="26"/>
        <v>0</v>
      </c>
      <c r="AJ348">
        <f t="shared" si="27"/>
        <v>0</v>
      </c>
      <c r="AK348">
        <f t="shared" si="28"/>
        <v>0</v>
      </c>
      <c r="AL348">
        <f t="shared" si="29"/>
        <v>0</v>
      </c>
      <c r="AM348" s="293">
        <f t="shared" si="22"/>
        <v>0</v>
      </c>
      <c r="AN348" s="352" t="str">
        <f>IF(AM348=0,"",
IF(SUM($AM$309:AM348)=1,AO348,
IF($AM$430&gt;SUM($AM$309:AM348),_xlfn.CONCAT(", ",AO348),
IF($AM$430=SUM($AM$309:AM348),_xlfn.CONCAT(" y ",AO348)))))</f>
        <v/>
      </c>
      <c r="AO348" s="120" t="s">
        <v>5197</v>
      </c>
      <c r="AP348" s="398">
        <f t="shared" si="24"/>
        <v>0</v>
      </c>
      <c r="AQ348" s="290">
        <f t="shared" si="25"/>
        <v>0</v>
      </c>
      <c r="AR348" s="293">
        <f t="shared" si="23"/>
        <v>0</v>
      </c>
      <c r="AS348" s="352" t="str">
        <f>IF(AR348=0,"",
IF(SUM($AR$309:AR348)=1,AT348,
IF($AR$430&gt;SUM($AR$309:AR348),_xlfn.CONCAT(", ",AT348),
IF($AR$430=SUM($AR$309:AR348),_xlfn.CONCAT(" y ",AT348)))))</f>
        <v/>
      </c>
      <c r="AT348" s="46" t="s">
        <v>5197</v>
      </c>
      <c r="AU348" s="582"/>
      <c r="AV348" s="582"/>
      <c r="AW348" s="582"/>
      <c r="AX348" s="582"/>
      <c r="AY348" s="582"/>
      <c r="AZ348" s="582"/>
      <c r="BA348" s="582"/>
      <c r="BB348" s="582"/>
      <c r="BC348" s="582"/>
      <c r="BD348" s="582"/>
      <c r="BE348" s="588"/>
      <c r="BF348" s="588"/>
      <c r="BG348" s="588"/>
      <c r="BH348" s="588"/>
      <c r="BI348" s="588"/>
      <c r="BJ348" s="588"/>
      <c r="BK348" s="588"/>
      <c r="BL348" s="588"/>
      <c r="BM348" s="588"/>
      <c r="BN348" s="588"/>
      <c r="BO348" s="528"/>
    </row>
    <row r="349" spans="1:67" ht="15" customHeight="1">
      <c r="A349" s="22"/>
      <c r="B349" s="12"/>
      <c r="C349" s="99" t="s">
        <v>5198</v>
      </c>
      <c r="D349" s="855" t="str">
        <f>IF(CNGE_2026_M1_Secc1_Sub1!$D80="","",CNGE_2026_M1_Secc1_Sub1!$D80)</f>
        <v/>
      </c>
      <c r="E349" s="723"/>
      <c r="F349" s="724"/>
      <c r="G349" s="804"/>
      <c r="H349" s="714"/>
      <c r="I349" s="714"/>
      <c r="J349" s="805"/>
      <c r="K349" s="857"/>
      <c r="L349" s="809"/>
      <c r="M349" s="857"/>
      <c r="N349" s="809"/>
      <c r="O349" s="857"/>
      <c r="P349" s="809"/>
      <c r="Q349" s="857"/>
      <c r="R349" s="809"/>
      <c r="S349" s="857"/>
      <c r="T349" s="809"/>
      <c r="U349" s="857"/>
      <c r="V349" s="809"/>
      <c r="W349" s="857"/>
      <c r="X349" s="809"/>
      <c r="Y349" s="857"/>
      <c r="Z349" s="809"/>
      <c r="AA349" s="857"/>
      <c r="AB349" s="809"/>
      <c r="AC349" s="857"/>
      <c r="AD349" s="809"/>
      <c r="AI349">
        <f t="shared" si="26"/>
        <v>0</v>
      </c>
      <c r="AJ349">
        <f t="shared" si="27"/>
        <v>0</v>
      </c>
      <c r="AK349">
        <f t="shared" si="28"/>
        <v>0</v>
      </c>
      <c r="AL349">
        <f t="shared" si="29"/>
        <v>0</v>
      </c>
      <c r="AM349" s="293">
        <f t="shared" si="22"/>
        <v>0</v>
      </c>
      <c r="AN349" s="352" t="str">
        <f>IF(AM349=0,"",
IF(SUM($AM$309:AM349)=1,AO349,
IF($AM$430&gt;SUM($AM$309:AM349),_xlfn.CONCAT(", ",AO349),
IF($AM$430=SUM($AM$309:AM349),_xlfn.CONCAT(" y ",AO349)))))</f>
        <v/>
      </c>
      <c r="AO349" s="120" t="s">
        <v>5199</v>
      </c>
      <c r="AP349" s="398">
        <f t="shared" si="24"/>
        <v>0</v>
      </c>
      <c r="AQ349" s="290">
        <f t="shared" si="25"/>
        <v>0</v>
      </c>
      <c r="AR349" s="293">
        <f t="shared" si="23"/>
        <v>0</v>
      </c>
      <c r="AS349" s="352" t="str">
        <f>IF(AR349=0,"",
IF(SUM($AR$309:AR349)=1,AT349,
IF($AR$430&gt;SUM($AR$309:AR349),_xlfn.CONCAT(", ",AT349),
IF($AR$430=SUM($AR$309:AR349),_xlfn.CONCAT(" y ",AT349)))))</f>
        <v/>
      </c>
      <c r="AT349" s="46" t="s">
        <v>5199</v>
      </c>
      <c r="AU349" s="582"/>
      <c r="AV349" s="582"/>
      <c r="AW349" s="582"/>
      <c r="AX349" s="582"/>
      <c r="AY349" s="582"/>
      <c r="AZ349" s="582"/>
      <c r="BA349" s="582"/>
      <c r="BB349" s="582"/>
      <c r="BC349" s="582"/>
      <c r="BD349" s="582"/>
      <c r="BE349" s="588"/>
      <c r="BF349" s="588"/>
      <c r="BG349" s="588"/>
      <c r="BH349" s="588"/>
      <c r="BI349" s="588"/>
      <c r="BJ349" s="588"/>
      <c r="BK349" s="588"/>
      <c r="BL349" s="588"/>
      <c r="BM349" s="588"/>
      <c r="BN349" s="588"/>
      <c r="BO349" s="528"/>
    </row>
    <row r="350" spans="1:67" ht="15" customHeight="1">
      <c r="A350" s="22"/>
      <c r="B350" s="12"/>
      <c r="C350" s="34" t="s">
        <v>5200</v>
      </c>
      <c r="D350" s="855" t="str">
        <f>IF(CNGE_2026_M1_Secc1_Sub1!$D81="","",CNGE_2026_M1_Secc1_Sub1!$D81)</f>
        <v/>
      </c>
      <c r="E350" s="723"/>
      <c r="F350" s="724"/>
      <c r="G350" s="804"/>
      <c r="H350" s="714"/>
      <c r="I350" s="714"/>
      <c r="J350" s="805"/>
      <c r="K350" s="857"/>
      <c r="L350" s="809"/>
      <c r="M350" s="857"/>
      <c r="N350" s="809"/>
      <c r="O350" s="857"/>
      <c r="P350" s="809"/>
      <c r="Q350" s="857"/>
      <c r="R350" s="809"/>
      <c r="S350" s="857"/>
      <c r="T350" s="809"/>
      <c r="U350" s="857"/>
      <c r="V350" s="809"/>
      <c r="W350" s="857"/>
      <c r="X350" s="809"/>
      <c r="Y350" s="857"/>
      <c r="Z350" s="809"/>
      <c r="AA350" s="857"/>
      <c r="AB350" s="809"/>
      <c r="AC350" s="857"/>
      <c r="AD350" s="809"/>
      <c r="AI350">
        <f t="shared" si="26"/>
        <v>0</v>
      </c>
      <c r="AJ350">
        <f t="shared" si="27"/>
        <v>0</v>
      </c>
      <c r="AK350">
        <f t="shared" si="28"/>
        <v>0</v>
      </c>
      <c r="AL350">
        <f t="shared" si="29"/>
        <v>0</v>
      </c>
      <c r="AM350" s="293">
        <f t="shared" si="22"/>
        <v>0</v>
      </c>
      <c r="AN350" s="352" t="str">
        <f>IF(AM350=0,"",
IF(SUM($AM$309:AM350)=1,AO350,
IF($AM$430&gt;SUM($AM$309:AM350),_xlfn.CONCAT(", ",AO350),
IF($AM$430=SUM($AM$309:AM350),_xlfn.CONCAT(" y ",AO350)))))</f>
        <v/>
      </c>
      <c r="AO350" s="120" t="s">
        <v>5201</v>
      </c>
      <c r="AP350" s="398">
        <f t="shared" si="24"/>
        <v>0</v>
      </c>
      <c r="AQ350" s="290">
        <f t="shared" si="25"/>
        <v>0</v>
      </c>
      <c r="AR350" s="293">
        <f t="shared" si="23"/>
        <v>0</v>
      </c>
      <c r="AS350" s="352" t="str">
        <f>IF(AR350=0,"",
IF(SUM($AR$309:AR350)=1,AT350,
IF($AR$430&gt;SUM($AR$309:AR350),_xlfn.CONCAT(", ",AT350),
IF($AR$430=SUM($AR$309:AR350),_xlfn.CONCAT(" y ",AT350)))))</f>
        <v/>
      </c>
      <c r="AT350" s="46" t="s">
        <v>5201</v>
      </c>
      <c r="AU350" s="582"/>
      <c r="AV350" s="582"/>
      <c r="AW350" s="582"/>
      <c r="AX350" s="582"/>
      <c r="AY350" s="582"/>
      <c r="AZ350" s="582"/>
      <c r="BA350" s="582"/>
      <c r="BB350" s="582"/>
      <c r="BC350" s="582"/>
      <c r="BD350" s="582"/>
      <c r="BE350" s="588"/>
      <c r="BF350" s="588"/>
      <c r="BG350" s="588"/>
      <c r="BH350" s="588"/>
      <c r="BI350" s="588"/>
      <c r="BJ350" s="588"/>
      <c r="BK350" s="588"/>
      <c r="BL350" s="588"/>
      <c r="BM350" s="588"/>
      <c r="BN350" s="588"/>
      <c r="BO350" s="528"/>
    </row>
    <row r="351" spans="1:67" ht="15" customHeight="1">
      <c r="A351" s="22"/>
      <c r="B351" s="12"/>
      <c r="C351" s="35" t="s">
        <v>5202</v>
      </c>
      <c r="D351" s="855" t="str">
        <f>IF(CNGE_2026_M1_Secc1_Sub1!$D82="","",CNGE_2026_M1_Secc1_Sub1!$D82)</f>
        <v/>
      </c>
      <c r="E351" s="723"/>
      <c r="F351" s="724"/>
      <c r="G351" s="804"/>
      <c r="H351" s="714"/>
      <c r="I351" s="714"/>
      <c r="J351" s="805"/>
      <c r="K351" s="857"/>
      <c r="L351" s="809"/>
      <c r="M351" s="857"/>
      <c r="N351" s="809"/>
      <c r="O351" s="857"/>
      <c r="P351" s="809"/>
      <c r="Q351" s="857"/>
      <c r="R351" s="809"/>
      <c r="S351" s="857"/>
      <c r="T351" s="809"/>
      <c r="U351" s="857"/>
      <c r="V351" s="809"/>
      <c r="W351" s="857"/>
      <c r="X351" s="809"/>
      <c r="Y351" s="857"/>
      <c r="Z351" s="809"/>
      <c r="AA351" s="857"/>
      <c r="AB351" s="809"/>
      <c r="AC351" s="857"/>
      <c r="AD351" s="809"/>
      <c r="AI351">
        <f t="shared" si="26"/>
        <v>0</v>
      </c>
      <c r="AJ351">
        <f t="shared" si="27"/>
        <v>0</v>
      </c>
      <c r="AK351">
        <f t="shared" si="28"/>
        <v>0</v>
      </c>
      <c r="AL351">
        <f t="shared" si="29"/>
        <v>0</v>
      </c>
      <c r="AM351" s="293">
        <f t="shared" si="22"/>
        <v>0</v>
      </c>
      <c r="AN351" s="352" t="str">
        <f>IF(AM351=0,"",
IF(SUM($AM$309:AM351)=1,AO351,
IF($AM$430&gt;SUM($AM$309:AM351),_xlfn.CONCAT(", ",AO351),
IF($AM$430=SUM($AM$309:AM351),_xlfn.CONCAT(" y ",AO351)))))</f>
        <v/>
      </c>
      <c r="AO351" s="120" t="s">
        <v>5203</v>
      </c>
      <c r="AP351" s="398">
        <f t="shared" si="24"/>
        <v>0</v>
      </c>
      <c r="AQ351" s="290">
        <f t="shared" si="25"/>
        <v>0</v>
      </c>
      <c r="AR351" s="293">
        <f t="shared" si="23"/>
        <v>0</v>
      </c>
      <c r="AS351" s="352" t="str">
        <f>IF(AR351=0,"",
IF(SUM($AR$309:AR351)=1,AT351,
IF($AR$430&gt;SUM($AR$309:AR351),_xlfn.CONCAT(", ",AT351),
IF($AR$430=SUM($AR$309:AR351),_xlfn.CONCAT(" y ",AT351)))))</f>
        <v/>
      </c>
      <c r="AT351" s="46" t="s">
        <v>5203</v>
      </c>
      <c r="AU351" s="582"/>
      <c r="AV351" s="582"/>
      <c r="AW351" s="582"/>
      <c r="AX351" s="582"/>
      <c r="AY351" s="582"/>
      <c r="AZ351" s="582"/>
      <c r="BA351" s="582"/>
      <c r="BB351" s="582"/>
      <c r="BC351" s="582"/>
      <c r="BD351" s="582"/>
      <c r="BE351" s="588"/>
      <c r="BF351" s="588"/>
      <c r="BG351" s="588"/>
      <c r="BH351" s="588"/>
      <c r="BI351" s="588"/>
      <c r="BJ351" s="588"/>
      <c r="BK351" s="588"/>
      <c r="BL351" s="588"/>
      <c r="BM351" s="588"/>
      <c r="BN351" s="588"/>
      <c r="BO351" s="528"/>
    </row>
    <row r="352" spans="1:67" ht="15" customHeight="1">
      <c r="A352" s="22"/>
      <c r="B352" s="12"/>
      <c r="C352" s="35" t="s">
        <v>5204</v>
      </c>
      <c r="D352" s="855" t="str">
        <f>IF(CNGE_2026_M1_Secc1_Sub1!$D83="","",CNGE_2026_M1_Secc1_Sub1!$D83)</f>
        <v/>
      </c>
      <c r="E352" s="723"/>
      <c r="F352" s="724"/>
      <c r="G352" s="804"/>
      <c r="H352" s="714"/>
      <c r="I352" s="714"/>
      <c r="J352" s="805"/>
      <c r="K352" s="857"/>
      <c r="L352" s="809"/>
      <c r="M352" s="857"/>
      <c r="N352" s="809"/>
      <c r="O352" s="857"/>
      <c r="P352" s="809"/>
      <c r="Q352" s="857"/>
      <c r="R352" s="809"/>
      <c r="S352" s="857"/>
      <c r="T352" s="809"/>
      <c r="U352" s="857"/>
      <c r="V352" s="809"/>
      <c r="W352" s="857"/>
      <c r="X352" s="809"/>
      <c r="Y352" s="857"/>
      <c r="Z352" s="809"/>
      <c r="AA352" s="857"/>
      <c r="AB352" s="809"/>
      <c r="AC352" s="857"/>
      <c r="AD352" s="809"/>
      <c r="AI352">
        <f t="shared" si="26"/>
        <v>0</v>
      </c>
      <c r="AJ352">
        <f t="shared" si="27"/>
        <v>0</v>
      </c>
      <c r="AK352">
        <f t="shared" si="28"/>
        <v>0</v>
      </c>
      <c r="AL352">
        <f t="shared" si="29"/>
        <v>0</v>
      </c>
      <c r="AM352" s="293">
        <f t="shared" si="22"/>
        <v>0</v>
      </c>
      <c r="AN352" s="352" t="str">
        <f>IF(AM352=0,"",
IF(SUM($AM$309:AM352)=1,AO352,
IF($AM$430&gt;SUM($AM$309:AM352),_xlfn.CONCAT(", ",AO352),
IF($AM$430=SUM($AM$309:AM352),_xlfn.CONCAT(" y ",AO352)))))</f>
        <v/>
      </c>
      <c r="AO352" s="120" t="s">
        <v>5205</v>
      </c>
      <c r="AP352" s="398">
        <f t="shared" si="24"/>
        <v>0</v>
      </c>
      <c r="AQ352" s="290">
        <f t="shared" si="25"/>
        <v>0</v>
      </c>
      <c r="AR352" s="293">
        <f t="shared" si="23"/>
        <v>0</v>
      </c>
      <c r="AS352" s="352" t="str">
        <f>IF(AR352=0,"",
IF(SUM($AR$309:AR352)=1,AT352,
IF($AR$430&gt;SUM($AR$309:AR352),_xlfn.CONCAT(", ",AT352),
IF($AR$430=SUM($AR$309:AR352),_xlfn.CONCAT(" y ",AT352)))))</f>
        <v/>
      </c>
      <c r="AT352" s="46" t="s">
        <v>5205</v>
      </c>
      <c r="AU352" s="582"/>
      <c r="AV352" s="582"/>
      <c r="AW352" s="582"/>
      <c r="AX352" s="582"/>
      <c r="AY352" s="582"/>
      <c r="AZ352" s="582"/>
      <c r="BA352" s="582"/>
      <c r="BB352" s="582"/>
      <c r="BC352" s="582"/>
      <c r="BD352" s="582"/>
      <c r="BE352" s="588"/>
      <c r="BF352" s="588"/>
      <c r="BG352" s="588"/>
      <c r="BH352" s="588"/>
      <c r="BI352" s="588"/>
      <c r="BJ352" s="588"/>
      <c r="BK352" s="588"/>
      <c r="BL352" s="588"/>
      <c r="BM352" s="588"/>
      <c r="BN352" s="588"/>
      <c r="BO352" s="528"/>
    </row>
    <row r="353" spans="1:67" ht="15" customHeight="1">
      <c r="A353" s="22"/>
      <c r="B353" s="12"/>
      <c r="C353" s="35" t="s">
        <v>5206</v>
      </c>
      <c r="D353" s="855" t="str">
        <f>IF(CNGE_2026_M1_Secc1_Sub1!$D84="","",CNGE_2026_M1_Secc1_Sub1!$D84)</f>
        <v/>
      </c>
      <c r="E353" s="723"/>
      <c r="F353" s="724"/>
      <c r="G353" s="804"/>
      <c r="H353" s="714"/>
      <c r="I353" s="714"/>
      <c r="J353" s="805"/>
      <c r="K353" s="857"/>
      <c r="L353" s="809"/>
      <c r="M353" s="857"/>
      <c r="N353" s="809"/>
      <c r="O353" s="857"/>
      <c r="P353" s="809"/>
      <c r="Q353" s="857"/>
      <c r="R353" s="809"/>
      <c r="S353" s="857"/>
      <c r="T353" s="809"/>
      <c r="U353" s="857"/>
      <c r="V353" s="809"/>
      <c r="W353" s="857"/>
      <c r="X353" s="809"/>
      <c r="Y353" s="857"/>
      <c r="Z353" s="809"/>
      <c r="AA353" s="857"/>
      <c r="AB353" s="809"/>
      <c r="AC353" s="857"/>
      <c r="AD353" s="809"/>
      <c r="AI353">
        <f t="shared" si="26"/>
        <v>0</v>
      </c>
      <c r="AJ353">
        <f t="shared" si="27"/>
        <v>0</v>
      </c>
      <c r="AK353">
        <f t="shared" si="28"/>
        <v>0</v>
      </c>
      <c r="AL353">
        <f t="shared" si="29"/>
        <v>0</v>
      </c>
      <c r="AM353" s="293">
        <f t="shared" si="22"/>
        <v>0</v>
      </c>
      <c r="AN353" s="352" t="str">
        <f>IF(AM353=0,"",
IF(SUM($AM$309:AM353)=1,AO353,
IF($AM$430&gt;SUM($AM$309:AM353),_xlfn.CONCAT(", ",AO353),
IF($AM$430=SUM($AM$309:AM353),_xlfn.CONCAT(" y ",AO353)))))</f>
        <v/>
      </c>
      <c r="AO353" s="120" t="s">
        <v>5207</v>
      </c>
      <c r="AP353" s="398">
        <f t="shared" si="24"/>
        <v>0</v>
      </c>
      <c r="AQ353" s="290">
        <f t="shared" si="25"/>
        <v>0</v>
      </c>
      <c r="AR353" s="293">
        <f t="shared" si="23"/>
        <v>0</v>
      </c>
      <c r="AS353" s="352" t="str">
        <f>IF(AR353=0,"",
IF(SUM($AR$309:AR353)=1,AT353,
IF($AR$430&gt;SUM($AR$309:AR353),_xlfn.CONCAT(", ",AT353),
IF($AR$430=SUM($AR$309:AR353),_xlfn.CONCAT(" y ",AT353)))))</f>
        <v/>
      </c>
      <c r="AT353" s="46" t="s">
        <v>5207</v>
      </c>
      <c r="AU353" s="582"/>
      <c r="AV353" s="582"/>
      <c r="AW353" s="582"/>
      <c r="AX353" s="582"/>
      <c r="AY353" s="582"/>
      <c r="AZ353" s="582"/>
      <c r="BA353" s="582"/>
      <c r="BB353" s="582"/>
      <c r="BC353" s="582"/>
      <c r="BD353" s="582"/>
      <c r="BE353" s="588"/>
      <c r="BF353" s="588"/>
      <c r="BG353" s="588"/>
      <c r="BH353" s="588"/>
      <c r="BI353" s="588"/>
      <c r="BJ353" s="588"/>
      <c r="BK353" s="588"/>
      <c r="BL353" s="588"/>
      <c r="BM353" s="588"/>
      <c r="BN353" s="588"/>
      <c r="BO353" s="528"/>
    </row>
    <row r="354" spans="1:67" ht="15" customHeight="1">
      <c r="A354" s="22"/>
      <c r="B354" s="12"/>
      <c r="C354" s="35" t="s">
        <v>5208</v>
      </c>
      <c r="D354" s="855" t="str">
        <f>IF(CNGE_2026_M1_Secc1_Sub1!$D85="","",CNGE_2026_M1_Secc1_Sub1!$D85)</f>
        <v/>
      </c>
      <c r="E354" s="723"/>
      <c r="F354" s="724"/>
      <c r="G354" s="804"/>
      <c r="H354" s="714"/>
      <c r="I354" s="714"/>
      <c r="J354" s="805"/>
      <c r="K354" s="857"/>
      <c r="L354" s="809"/>
      <c r="M354" s="857"/>
      <c r="N354" s="809"/>
      <c r="O354" s="857"/>
      <c r="P354" s="809"/>
      <c r="Q354" s="857"/>
      <c r="R354" s="809"/>
      <c r="S354" s="857"/>
      <c r="T354" s="809"/>
      <c r="U354" s="857"/>
      <c r="V354" s="809"/>
      <c r="W354" s="857"/>
      <c r="X354" s="809"/>
      <c r="Y354" s="857"/>
      <c r="Z354" s="809"/>
      <c r="AA354" s="857"/>
      <c r="AB354" s="809"/>
      <c r="AC354" s="857"/>
      <c r="AD354" s="809"/>
      <c r="AI354">
        <f t="shared" si="26"/>
        <v>0</v>
      </c>
      <c r="AJ354">
        <f t="shared" si="27"/>
        <v>0</v>
      </c>
      <c r="AK354">
        <f t="shared" si="28"/>
        <v>0</v>
      </c>
      <c r="AL354">
        <f t="shared" si="29"/>
        <v>0</v>
      </c>
      <c r="AM354" s="293">
        <f t="shared" si="22"/>
        <v>0</v>
      </c>
      <c r="AN354" s="352" t="str">
        <f>IF(AM354=0,"",
IF(SUM($AM$309:AM354)=1,AO354,
IF($AM$430&gt;SUM($AM$309:AM354),_xlfn.CONCAT(", ",AO354),
IF($AM$430=SUM($AM$309:AM354),_xlfn.CONCAT(" y ",AO354)))))</f>
        <v/>
      </c>
      <c r="AO354" s="120" t="s">
        <v>5209</v>
      </c>
      <c r="AP354" s="398">
        <f t="shared" si="24"/>
        <v>0</v>
      </c>
      <c r="AQ354" s="290">
        <f t="shared" si="25"/>
        <v>0</v>
      </c>
      <c r="AR354" s="293">
        <f t="shared" si="23"/>
        <v>0</v>
      </c>
      <c r="AS354" s="352" t="str">
        <f>IF(AR354=0,"",
IF(SUM($AR$309:AR354)=1,AT354,
IF($AR$430&gt;SUM($AR$309:AR354),_xlfn.CONCAT(", ",AT354),
IF($AR$430=SUM($AR$309:AR354),_xlfn.CONCAT(" y ",AT354)))))</f>
        <v/>
      </c>
      <c r="AT354" s="46" t="s">
        <v>5209</v>
      </c>
      <c r="AU354" s="582"/>
      <c r="AV354" s="582"/>
      <c r="AW354" s="582"/>
      <c r="AX354" s="582"/>
      <c r="AY354" s="582"/>
      <c r="AZ354" s="582"/>
      <c r="BA354" s="582"/>
      <c r="BB354" s="582"/>
      <c r="BC354" s="582"/>
      <c r="BD354" s="582"/>
      <c r="BE354" s="588"/>
      <c r="BF354" s="588"/>
      <c r="BG354" s="588"/>
      <c r="BH354" s="588"/>
      <c r="BI354" s="588"/>
      <c r="BJ354" s="588"/>
      <c r="BK354" s="588"/>
      <c r="BL354" s="588"/>
      <c r="BM354" s="588"/>
      <c r="BN354" s="588"/>
      <c r="BO354" s="528"/>
    </row>
    <row r="355" spans="1:67" ht="15" customHeight="1">
      <c r="A355" s="22"/>
      <c r="B355" s="12"/>
      <c r="C355" s="35" t="s">
        <v>5210</v>
      </c>
      <c r="D355" s="855" t="str">
        <f>IF(CNGE_2026_M1_Secc1_Sub1!$D86="","",CNGE_2026_M1_Secc1_Sub1!$D86)</f>
        <v/>
      </c>
      <c r="E355" s="723"/>
      <c r="F355" s="724"/>
      <c r="G355" s="804"/>
      <c r="H355" s="714"/>
      <c r="I355" s="714"/>
      <c r="J355" s="805"/>
      <c r="K355" s="857"/>
      <c r="L355" s="809"/>
      <c r="M355" s="857"/>
      <c r="N355" s="809"/>
      <c r="O355" s="857"/>
      <c r="P355" s="809"/>
      <c r="Q355" s="857"/>
      <c r="R355" s="809"/>
      <c r="S355" s="857"/>
      <c r="T355" s="809"/>
      <c r="U355" s="857"/>
      <c r="V355" s="809"/>
      <c r="W355" s="857"/>
      <c r="X355" s="809"/>
      <c r="Y355" s="857"/>
      <c r="Z355" s="809"/>
      <c r="AA355" s="857"/>
      <c r="AB355" s="809"/>
      <c r="AC355" s="857"/>
      <c r="AD355" s="809"/>
      <c r="AI355">
        <f t="shared" si="26"/>
        <v>0</v>
      </c>
      <c r="AJ355">
        <f t="shared" si="27"/>
        <v>0</v>
      </c>
      <c r="AK355">
        <f t="shared" si="28"/>
        <v>0</v>
      </c>
      <c r="AL355">
        <f t="shared" si="29"/>
        <v>0</v>
      </c>
      <c r="AM355" s="293">
        <f t="shared" si="22"/>
        <v>0</v>
      </c>
      <c r="AN355" s="352" t="str">
        <f>IF(AM355=0,"",
IF(SUM($AM$309:AM355)=1,AO355,
IF($AM$430&gt;SUM($AM$309:AM355),_xlfn.CONCAT(", ",AO355),
IF($AM$430=SUM($AM$309:AM355),_xlfn.CONCAT(" y ",AO355)))))</f>
        <v/>
      </c>
      <c r="AO355" s="120" t="s">
        <v>5211</v>
      </c>
      <c r="AP355" s="398">
        <f t="shared" si="24"/>
        <v>0</v>
      </c>
      <c r="AQ355" s="290">
        <f t="shared" si="25"/>
        <v>0</v>
      </c>
      <c r="AR355" s="293">
        <f t="shared" si="23"/>
        <v>0</v>
      </c>
      <c r="AS355" s="352" t="str">
        <f>IF(AR355=0,"",
IF(SUM($AR$309:AR355)=1,AT355,
IF($AR$430&gt;SUM($AR$309:AR355),_xlfn.CONCAT(", ",AT355),
IF($AR$430=SUM($AR$309:AR355),_xlfn.CONCAT(" y ",AT355)))))</f>
        <v/>
      </c>
      <c r="AT355" s="46" t="s">
        <v>5211</v>
      </c>
      <c r="AU355" s="582"/>
      <c r="AV355" s="582"/>
      <c r="AW355" s="582"/>
      <c r="AX355" s="582"/>
      <c r="AY355" s="582"/>
      <c r="AZ355" s="582"/>
      <c r="BA355" s="582"/>
      <c r="BB355" s="582"/>
      <c r="BC355" s="582"/>
      <c r="BD355" s="582"/>
      <c r="BE355" s="588"/>
      <c r="BF355" s="588"/>
      <c r="BG355" s="588"/>
      <c r="BH355" s="588"/>
      <c r="BI355" s="588"/>
      <c r="BJ355" s="588"/>
      <c r="BK355" s="588"/>
      <c r="BL355" s="588"/>
      <c r="BM355" s="588"/>
      <c r="BN355" s="588"/>
      <c r="BO355" s="528"/>
    </row>
    <row r="356" spans="1:67" ht="15" customHeight="1">
      <c r="A356" s="22"/>
      <c r="B356" s="12"/>
      <c r="C356" s="35" t="s">
        <v>5212</v>
      </c>
      <c r="D356" s="855" t="str">
        <f>IF(CNGE_2026_M1_Secc1_Sub1!$D87="","",CNGE_2026_M1_Secc1_Sub1!$D87)</f>
        <v/>
      </c>
      <c r="E356" s="723"/>
      <c r="F356" s="724"/>
      <c r="G356" s="804"/>
      <c r="H356" s="714"/>
      <c r="I356" s="714"/>
      <c r="J356" s="805"/>
      <c r="K356" s="857"/>
      <c r="L356" s="809"/>
      <c r="M356" s="857"/>
      <c r="N356" s="809"/>
      <c r="O356" s="857"/>
      <c r="P356" s="809"/>
      <c r="Q356" s="857"/>
      <c r="R356" s="809"/>
      <c r="S356" s="857"/>
      <c r="T356" s="809"/>
      <c r="U356" s="857"/>
      <c r="V356" s="809"/>
      <c r="W356" s="857"/>
      <c r="X356" s="809"/>
      <c r="Y356" s="857"/>
      <c r="Z356" s="809"/>
      <c r="AA356" s="857"/>
      <c r="AB356" s="809"/>
      <c r="AC356" s="857"/>
      <c r="AD356" s="809"/>
      <c r="AI356">
        <f t="shared" si="26"/>
        <v>0</v>
      </c>
      <c r="AJ356">
        <f t="shared" si="27"/>
        <v>0</v>
      </c>
      <c r="AK356">
        <f t="shared" si="28"/>
        <v>0</v>
      </c>
      <c r="AL356">
        <f t="shared" si="29"/>
        <v>0</v>
      </c>
      <c r="AM356" s="293">
        <f t="shared" si="22"/>
        <v>0</v>
      </c>
      <c r="AN356" s="352" t="str">
        <f>IF(AM356=0,"",
IF(SUM($AM$309:AM356)=1,AO356,
IF($AM$430&gt;SUM($AM$309:AM356),_xlfn.CONCAT(", ",AO356),
IF($AM$430=SUM($AM$309:AM356),_xlfn.CONCAT(" y ",AO356)))))</f>
        <v/>
      </c>
      <c r="AO356" s="120" t="s">
        <v>5213</v>
      </c>
      <c r="AP356" s="398">
        <f t="shared" si="24"/>
        <v>0</v>
      </c>
      <c r="AQ356" s="290">
        <f t="shared" si="25"/>
        <v>0</v>
      </c>
      <c r="AR356" s="293">
        <f t="shared" si="23"/>
        <v>0</v>
      </c>
      <c r="AS356" s="352" t="str">
        <f>IF(AR356=0,"",
IF(SUM($AR$309:AR356)=1,AT356,
IF($AR$430&gt;SUM($AR$309:AR356),_xlfn.CONCAT(", ",AT356),
IF($AR$430=SUM($AR$309:AR356),_xlfn.CONCAT(" y ",AT356)))))</f>
        <v/>
      </c>
      <c r="AT356" s="46" t="s">
        <v>5213</v>
      </c>
      <c r="AU356" s="582"/>
      <c r="AV356" s="582"/>
      <c r="AW356" s="582"/>
      <c r="AX356" s="582"/>
      <c r="AY356" s="582"/>
      <c r="AZ356" s="582"/>
      <c r="BA356" s="582"/>
      <c r="BB356" s="582"/>
      <c r="BC356" s="582"/>
      <c r="BD356" s="582"/>
      <c r="BE356" s="588"/>
      <c r="BF356" s="588"/>
      <c r="BG356" s="588"/>
      <c r="BH356" s="588"/>
      <c r="BI356" s="588"/>
      <c r="BJ356" s="588"/>
      <c r="BK356" s="588"/>
      <c r="BL356" s="588"/>
      <c r="BM356" s="588"/>
      <c r="BN356" s="588"/>
      <c r="BO356" s="528"/>
    </row>
    <row r="357" spans="1:67" ht="15" customHeight="1">
      <c r="A357" s="22"/>
      <c r="B357" s="12"/>
      <c r="C357" s="35" t="s">
        <v>5214</v>
      </c>
      <c r="D357" s="855" t="str">
        <f>IF(CNGE_2026_M1_Secc1_Sub1!$D88="","",CNGE_2026_M1_Secc1_Sub1!$D88)</f>
        <v/>
      </c>
      <c r="E357" s="723"/>
      <c r="F357" s="724"/>
      <c r="G357" s="804"/>
      <c r="H357" s="714"/>
      <c r="I357" s="714"/>
      <c r="J357" s="805"/>
      <c r="K357" s="857"/>
      <c r="L357" s="809"/>
      <c r="M357" s="857"/>
      <c r="N357" s="809"/>
      <c r="O357" s="857"/>
      <c r="P357" s="809"/>
      <c r="Q357" s="857"/>
      <c r="R357" s="809"/>
      <c r="S357" s="857"/>
      <c r="T357" s="809"/>
      <c r="U357" s="857"/>
      <c r="V357" s="809"/>
      <c r="W357" s="857"/>
      <c r="X357" s="809"/>
      <c r="Y357" s="857"/>
      <c r="Z357" s="809"/>
      <c r="AA357" s="857"/>
      <c r="AB357" s="809"/>
      <c r="AC357" s="857"/>
      <c r="AD357" s="809"/>
      <c r="AI357">
        <f t="shared" si="26"/>
        <v>0</v>
      </c>
      <c r="AJ357">
        <f t="shared" si="27"/>
        <v>0</v>
      </c>
      <c r="AK357">
        <f t="shared" si="28"/>
        <v>0</v>
      </c>
      <c r="AL357">
        <f t="shared" si="29"/>
        <v>0</v>
      </c>
      <c r="AM357" s="293">
        <f t="shared" si="22"/>
        <v>0</v>
      </c>
      <c r="AN357" s="352" t="str">
        <f>IF(AM357=0,"",
IF(SUM($AM$309:AM357)=1,AO357,
IF($AM$430&gt;SUM($AM$309:AM357),_xlfn.CONCAT(", ",AO357),
IF($AM$430=SUM($AM$309:AM357),_xlfn.CONCAT(" y ",AO357)))))</f>
        <v/>
      </c>
      <c r="AO357" s="120" t="s">
        <v>5215</v>
      </c>
      <c r="AP357" s="398">
        <f t="shared" si="24"/>
        <v>0</v>
      </c>
      <c r="AQ357" s="290">
        <f t="shared" si="25"/>
        <v>0</v>
      </c>
      <c r="AR357" s="293">
        <f t="shared" si="23"/>
        <v>0</v>
      </c>
      <c r="AS357" s="352" t="str">
        <f>IF(AR357=0,"",
IF(SUM($AR$309:AR357)=1,AT357,
IF($AR$430&gt;SUM($AR$309:AR357),_xlfn.CONCAT(", ",AT357),
IF($AR$430=SUM($AR$309:AR357),_xlfn.CONCAT(" y ",AT357)))))</f>
        <v/>
      </c>
      <c r="AT357" s="46" t="s">
        <v>5215</v>
      </c>
      <c r="AU357" s="582"/>
      <c r="AV357" s="582"/>
      <c r="AW357" s="582"/>
      <c r="AX357" s="582"/>
      <c r="AY357" s="582"/>
      <c r="AZ357" s="582"/>
      <c r="BA357" s="582"/>
      <c r="BB357" s="582"/>
      <c r="BC357" s="582"/>
      <c r="BD357" s="582"/>
      <c r="BE357" s="588"/>
      <c r="BF357" s="588"/>
      <c r="BG357" s="588"/>
      <c r="BH357" s="588"/>
      <c r="BI357" s="588"/>
      <c r="BJ357" s="588"/>
      <c r="BK357" s="588"/>
      <c r="BL357" s="588"/>
      <c r="BM357" s="588"/>
      <c r="BN357" s="588"/>
      <c r="BO357" s="528"/>
    </row>
    <row r="358" spans="1:67" ht="15" customHeight="1">
      <c r="A358" s="22"/>
      <c r="B358" s="12"/>
      <c r="C358" s="35" t="s">
        <v>5216</v>
      </c>
      <c r="D358" s="855" t="str">
        <f>IF(CNGE_2026_M1_Secc1_Sub1!$D89="","",CNGE_2026_M1_Secc1_Sub1!$D89)</f>
        <v/>
      </c>
      <c r="E358" s="723"/>
      <c r="F358" s="724"/>
      <c r="G358" s="804"/>
      <c r="H358" s="714"/>
      <c r="I358" s="714"/>
      <c r="J358" s="805"/>
      <c r="K358" s="857"/>
      <c r="L358" s="809"/>
      <c r="M358" s="857"/>
      <c r="N358" s="809"/>
      <c r="O358" s="857"/>
      <c r="P358" s="809"/>
      <c r="Q358" s="857"/>
      <c r="R358" s="809"/>
      <c r="S358" s="857"/>
      <c r="T358" s="809"/>
      <c r="U358" s="857"/>
      <c r="V358" s="809"/>
      <c r="W358" s="857"/>
      <c r="X358" s="809"/>
      <c r="Y358" s="857"/>
      <c r="Z358" s="809"/>
      <c r="AA358" s="857"/>
      <c r="AB358" s="809"/>
      <c r="AC358" s="857"/>
      <c r="AD358" s="809"/>
      <c r="AI358">
        <f t="shared" si="26"/>
        <v>0</v>
      </c>
      <c r="AJ358">
        <f t="shared" si="27"/>
        <v>0</v>
      </c>
      <c r="AK358">
        <f t="shared" si="28"/>
        <v>0</v>
      </c>
      <c r="AL358">
        <f t="shared" si="29"/>
        <v>0</v>
      </c>
      <c r="AM358" s="293">
        <f t="shared" si="22"/>
        <v>0</v>
      </c>
      <c r="AN358" s="352" t="str">
        <f>IF(AM358=0,"",
IF(SUM($AM$309:AM358)=1,AO358,
IF($AM$430&gt;SUM($AM$309:AM358),_xlfn.CONCAT(", ",AO358),
IF($AM$430=SUM($AM$309:AM358),_xlfn.CONCAT(" y ",AO358)))))</f>
        <v/>
      </c>
      <c r="AO358" s="120" t="s">
        <v>5217</v>
      </c>
      <c r="AP358" s="398">
        <f t="shared" si="24"/>
        <v>0</v>
      </c>
      <c r="AQ358" s="290">
        <f t="shared" si="25"/>
        <v>0</v>
      </c>
      <c r="AR358" s="293">
        <f t="shared" si="23"/>
        <v>0</v>
      </c>
      <c r="AS358" s="352" t="str">
        <f>IF(AR358=0,"",
IF(SUM($AR$309:AR358)=1,AT358,
IF($AR$430&gt;SUM($AR$309:AR358),_xlfn.CONCAT(", ",AT358),
IF($AR$430=SUM($AR$309:AR358),_xlfn.CONCAT(" y ",AT358)))))</f>
        <v/>
      </c>
      <c r="AT358" s="46" t="s">
        <v>5217</v>
      </c>
      <c r="AU358" s="582"/>
      <c r="AV358" s="582"/>
      <c r="AW358" s="582"/>
      <c r="AX358" s="582"/>
      <c r="AY358" s="582"/>
      <c r="AZ358" s="582"/>
      <c r="BA358" s="582"/>
      <c r="BB358" s="582"/>
      <c r="BC358" s="582"/>
      <c r="BD358" s="582"/>
      <c r="BE358" s="588"/>
      <c r="BF358" s="588"/>
      <c r="BG358" s="588"/>
      <c r="BH358" s="588"/>
      <c r="BI358" s="588"/>
      <c r="BJ358" s="588"/>
      <c r="BK358" s="588"/>
      <c r="BL358" s="588"/>
      <c r="BM358" s="588"/>
      <c r="BN358" s="588"/>
      <c r="BO358" s="528"/>
    </row>
    <row r="359" spans="1:67" ht="15" customHeight="1">
      <c r="A359" s="22"/>
      <c r="B359" s="12"/>
      <c r="C359" s="35" t="s">
        <v>5218</v>
      </c>
      <c r="D359" s="855" t="str">
        <f>IF(CNGE_2026_M1_Secc1_Sub1!$D90="","",CNGE_2026_M1_Secc1_Sub1!$D90)</f>
        <v/>
      </c>
      <c r="E359" s="723"/>
      <c r="F359" s="724"/>
      <c r="G359" s="804"/>
      <c r="H359" s="714"/>
      <c r="I359" s="714"/>
      <c r="J359" s="805"/>
      <c r="K359" s="857"/>
      <c r="L359" s="809"/>
      <c r="M359" s="857"/>
      <c r="N359" s="809"/>
      <c r="O359" s="857"/>
      <c r="P359" s="809"/>
      <c r="Q359" s="857"/>
      <c r="R359" s="809"/>
      <c r="S359" s="857"/>
      <c r="T359" s="809"/>
      <c r="U359" s="857"/>
      <c r="V359" s="809"/>
      <c r="W359" s="857"/>
      <c r="X359" s="809"/>
      <c r="Y359" s="857"/>
      <c r="Z359" s="809"/>
      <c r="AA359" s="857"/>
      <c r="AB359" s="809"/>
      <c r="AC359" s="857"/>
      <c r="AD359" s="809"/>
      <c r="AI359">
        <f t="shared" si="26"/>
        <v>0</v>
      </c>
      <c r="AJ359">
        <f t="shared" si="27"/>
        <v>0</v>
      </c>
      <c r="AK359">
        <f t="shared" si="28"/>
        <v>0</v>
      </c>
      <c r="AL359">
        <f t="shared" si="29"/>
        <v>0</v>
      </c>
      <c r="AM359" s="293">
        <f t="shared" si="22"/>
        <v>0</v>
      </c>
      <c r="AN359" s="352" t="str">
        <f>IF(AM359=0,"",
IF(SUM($AM$309:AM359)=1,AO359,
IF($AM$430&gt;SUM($AM$309:AM359),_xlfn.CONCAT(", ",AO359),
IF($AM$430=SUM($AM$309:AM359),_xlfn.CONCAT(" y ",AO359)))))</f>
        <v/>
      </c>
      <c r="AO359" s="120" t="s">
        <v>5219</v>
      </c>
      <c r="AP359" s="398">
        <f t="shared" si="24"/>
        <v>0</v>
      </c>
      <c r="AQ359" s="290">
        <f t="shared" si="25"/>
        <v>0</v>
      </c>
      <c r="AR359" s="293">
        <f t="shared" si="23"/>
        <v>0</v>
      </c>
      <c r="AS359" s="352" t="str">
        <f>IF(AR359=0,"",
IF(SUM($AR$309:AR359)=1,AT359,
IF($AR$430&gt;SUM($AR$309:AR359),_xlfn.CONCAT(", ",AT359),
IF($AR$430=SUM($AR$309:AR359),_xlfn.CONCAT(" y ",AT359)))))</f>
        <v/>
      </c>
      <c r="AT359" s="46" t="s">
        <v>5219</v>
      </c>
      <c r="AU359" s="582"/>
      <c r="AV359" s="582"/>
      <c r="AW359" s="582"/>
      <c r="AX359" s="582"/>
      <c r="AY359" s="582"/>
      <c r="AZ359" s="582"/>
      <c r="BA359" s="582"/>
      <c r="BB359" s="582"/>
      <c r="BC359" s="582"/>
      <c r="BD359" s="582"/>
      <c r="BE359" s="588"/>
      <c r="BF359" s="588"/>
      <c r="BG359" s="588"/>
      <c r="BH359" s="588"/>
      <c r="BI359" s="588"/>
      <c r="BJ359" s="588"/>
      <c r="BK359" s="588"/>
      <c r="BL359" s="588"/>
      <c r="BM359" s="588"/>
      <c r="BN359" s="588"/>
      <c r="BO359" s="528"/>
    </row>
    <row r="360" spans="1:67" ht="15" customHeight="1">
      <c r="A360" s="22"/>
      <c r="B360" s="12"/>
      <c r="C360" s="35" t="s">
        <v>5220</v>
      </c>
      <c r="D360" s="855" t="str">
        <f>IF(CNGE_2026_M1_Secc1_Sub1!$D91="","",CNGE_2026_M1_Secc1_Sub1!$D91)</f>
        <v/>
      </c>
      <c r="E360" s="723"/>
      <c r="F360" s="724"/>
      <c r="G360" s="804"/>
      <c r="H360" s="714"/>
      <c r="I360" s="714"/>
      <c r="J360" s="805"/>
      <c r="K360" s="857"/>
      <c r="L360" s="809"/>
      <c r="M360" s="857"/>
      <c r="N360" s="809"/>
      <c r="O360" s="857"/>
      <c r="P360" s="809"/>
      <c r="Q360" s="857"/>
      <c r="R360" s="809"/>
      <c r="S360" s="857"/>
      <c r="T360" s="809"/>
      <c r="U360" s="857"/>
      <c r="V360" s="809"/>
      <c r="W360" s="857"/>
      <c r="X360" s="809"/>
      <c r="Y360" s="857"/>
      <c r="Z360" s="809"/>
      <c r="AA360" s="857"/>
      <c r="AB360" s="809"/>
      <c r="AC360" s="857"/>
      <c r="AD360" s="809"/>
      <c r="AI360">
        <f t="shared" si="26"/>
        <v>0</v>
      </c>
      <c r="AJ360">
        <f t="shared" si="27"/>
        <v>0</v>
      </c>
      <c r="AK360">
        <f t="shared" si="28"/>
        <v>0</v>
      </c>
      <c r="AL360">
        <f t="shared" si="29"/>
        <v>0</v>
      </c>
      <c r="AM360" s="293">
        <f t="shared" si="22"/>
        <v>0</v>
      </c>
      <c r="AN360" s="352" t="str">
        <f>IF(AM360=0,"",
IF(SUM($AM$309:AM360)=1,AO360,
IF($AM$430&gt;SUM($AM$309:AM360),_xlfn.CONCAT(", ",AO360),
IF($AM$430=SUM($AM$309:AM360),_xlfn.CONCAT(" y ",AO360)))))</f>
        <v/>
      </c>
      <c r="AO360" s="120" t="s">
        <v>5221</v>
      </c>
      <c r="AP360" s="398">
        <f t="shared" si="24"/>
        <v>0</v>
      </c>
      <c r="AQ360" s="290">
        <f t="shared" si="25"/>
        <v>0</v>
      </c>
      <c r="AR360" s="293">
        <f t="shared" si="23"/>
        <v>0</v>
      </c>
      <c r="AS360" s="352" t="str">
        <f>IF(AR360=0,"",
IF(SUM($AR$309:AR360)=1,AT360,
IF($AR$430&gt;SUM($AR$309:AR360),_xlfn.CONCAT(", ",AT360),
IF($AR$430=SUM($AR$309:AR360),_xlfn.CONCAT(" y ",AT360)))))</f>
        <v/>
      </c>
      <c r="AT360" s="46" t="s">
        <v>5221</v>
      </c>
      <c r="AU360" s="582"/>
      <c r="AV360" s="582"/>
      <c r="AW360" s="582"/>
      <c r="AX360" s="582"/>
      <c r="AY360" s="582"/>
      <c r="AZ360" s="582"/>
      <c r="BA360" s="582"/>
      <c r="BB360" s="582"/>
      <c r="BC360" s="582"/>
      <c r="BD360" s="582"/>
      <c r="BE360" s="588"/>
      <c r="BF360" s="588"/>
      <c r="BG360" s="588"/>
      <c r="BH360" s="588"/>
      <c r="BI360" s="588"/>
      <c r="BJ360" s="588"/>
      <c r="BK360" s="588"/>
      <c r="BL360" s="588"/>
      <c r="BM360" s="588"/>
      <c r="BN360" s="588"/>
      <c r="BO360" s="528"/>
    </row>
    <row r="361" spans="1:67" ht="15" customHeight="1">
      <c r="A361" s="22"/>
      <c r="B361" s="12"/>
      <c r="C361" s="35" t="s">
        <v>5222</v>
      </c>
      <c r="D361" s="855" t="str">
        <f>IF(CNGE_2026_M1_Secc1_Sub1!$D92="","",CNGE_2026_M1_Secc1_Sub1!$D92)</f>
        <v/>
      </c>
      <c r="E361" s="723"/>
      <c r="F361" s="724"/>
      <c r="G361" s="804"/>
      <c r="H361" s="714"/>
      <c r="I361" s="714"/>
      <c r="J361" s="805"/>
      <c r="K361" s="857"/>
      <c r="L361" s="809"/>
      <c r="M361" s="857"/>
      <c r="N361" s="809"/>
      <c r="O361" s="857"/>
      <c r="P361" s="809"/>
      <c r="Q361" s="857"/>
      <c r="R361" s="809"/>
      <c r="S361" s="857"/>
      <c r="T361" s="809"/>
      <c r="U361" s="857"/>
      <c r="V361" s="809"/>
      <c r="W361" s="857"/>
      <c r="X361" s="809"/>
      <c r="Y361" s="857"/>
      <c r="Z361" s="809"/>
      <c r="AA361" s="857"/>
      <c r="AB361" s="809"/>
      <c r="AC361" s="857"/>
      <c r="AD361" s="809"/>
      <c r="AI361">
        <f t="shared" si="26"/>
        <v>0</v>
      </c>
      <c r="AJ361">
        <f t="shared" si="27"/>
        <v>0</v>
      </c>
      <c r="AK361">
        <f t="shared" si="28"/>
        <v>0</v>
      </c>
      <c r="AL361">
        <f t="shared" si="29"/>
        <v>0</v>
      </c>
      <c r="AM361" s="293">
        <f t="shared" si="22"/>
        <v>0</v>
      </c>
      <c r="AN361" s="352" t="str">
        <f>IF(AM361=0,"",
IF(SUM($AM$309:AM361)=1,AO361,
IF($AM$430&gt;SUM($AM$309:AM361),_xlfn.CONCAT(", ",AO361),
IF($AM$430=SUM($AM$309:AM361),_xlfn.CONCAT(" y ",AO361)))))</f>
        <v/>
      </c>
      <c r="AO361" s="120" t="s">
        <v>5223</v>
      </c>
      <c r="AP361" s="398">
        <f t="shared" si="24"/>
        <v>0</v>
      </c>
      <c r="AQ361" s="290">
        <f t="shared" si="25"/>
        <v>0</v>
      </c>
      <c r="AR361" s="293">
        <f t="shared" si="23"/>
        <v>0</v>
      </c>
      <c r="AS361" s="352" t="str">
        <f>IF(AR361=0,"",
IF(SUM($AR$309:AR361)=1,AT361,
IF($AR$430&gt;SUM($AR$309:AR361),_xlfn.CONCAT(", ",AT361),
IF($AR$430=SUM($AR$309:AR361),_xlfn.CONCAT(" y ",AT361)))))</f>
        <v/>
      </c>
      <c r="AT361" s="46" t="s">
        <v>5223</v>
      </c>
      <c r="AU361" s="582"/>
      <c r="AV361" s="582"/>
      <c r="AW361" s="582"/>
      <c r="AX361" s="582"/>
      <c r="AY361" s="582"/>
      <c r="AZ361" s="582"/>
      <c r="BA361" s="582"/>
      <c r="BB361" s="582"/>
      <c r="BC361" s="582"/>
      <c r="BD361" s="582"/>
      <c r="BE361" s="588"/>
      <c r="BF361" s="588"/>
      <c r="BG361" s="588"/>
      <c r="BH361" s="588"/>
      <c r="BI361" s="588"/>
      <c r="BJ361" s="588"/>
      <c r="BK361" s="588"/>
      <c r="BL361" s="588"/>
      <c r="BM361" s="588"/>
      <c r="BN361" s="588"/>
      <c r="BO361" s="528"/>
    </row>
    <row r="362" spans="1:67" ht="15" customHeight="1">
      <c r="A362" s="22"/>
      <c r="B362" s="12"/>
      <c r="C362" s="35" t="s">
        <v>5224</v>
      </c>
      <c r="D362" s="855" t="str">
        <f>IF(CNGE_2026_M1_Secc1_Sub1!$D93="","",CNGE_2026_M1_Secc1_Sub1!$D93)</f>
        <v/>
      </c>
      <c r="E362" s="723"/>
      <c r="F362" s="724"/>
      <c r="G362" s="804"/>
      <c r="H362" s="714"/>
      <c r="I362" s="714"/>
      <c r="J362" s="805"/>
      <c r="K362" s="857"/>
      <c r="L362" s="809"/>
      <c r="M362" s="857"/>
      <c r="N362" s="809"/>
      <c r="O362" s="857"/>
      <c r="P362" s="809"/>
      <c r="Q362" s="857"/>
      <c r="R362" s="809"/>
      <c r="S362" s="857"/>
      <c r="T362" s="809"/>
      <c r="U362" s="857"/>
      <c r="V362" s="809"/>
      <c r="W362" s="857"/>
      <c r="X362" s="809"/>
      <c r="Y362" s="857"/>
      <c r="Z362" s="809"/>
      <c r="AA362" s="857"/>
      <c r="AB362" s="809"/>
      <c r="AC362" s="857"/>
      <c r="AD362" s="809"/>
      <c r="AI362">
        <f t="shared" si="26"/>
        <v>0</v>
      </c>
      <c r="AJ362">
        <f t="shared" si="27"/>
        <v>0</v>
      </c>
      <c r="AK362">
        <f t="shared" si="28"/>
        <v>0</v>
      </c>
      <c r="AL362">
        <f t="shared" si="29"/>
        <v>0</v>
      </c>
      <c r="AM362" s="293">
        <f t="shared" si="22"/>
        <v>0</v>
      </c>
      <c r="AN362" s="352" t="str">
        <f>IF(AM362=0,"",
IF(SUM($AM$309:AM362)=1,AO362,
IF($AM$430&gt;SUM($AM$309:AM362),_xlfn.CONCAT(", ",AO362),
IF($AM$430=SUM($AM$309:AM362),_xlfn.CONCAT(" y ",AO362)))))</f>
        <v/>
      </c>
      <c r="AO362" s="120" t="s">
        <v>5225</v>
      </c>
      <c r="AP362" s="398">
        <f t="shared" si="24"/>
        <v>0</v>
      </c>
      <c r="AQ362" s="290">
        <f t="shared" si="25"/>
        <v>0</v>
      </c>
      <c r="AR362" s="293">
        <f t="shared" si="23"/>
        <v>0</v>
      </c>
      <c r="AS362" s="352" t="str">
        <f>IF(AR362=0,"",
IF(SUM($AR$309:AR362)=1,AT362,
IF($AR$430&gt;SUM($AR$309:AR362),_xlfn.CONCAT(", ",AT362),
IF($AR$430=SUM($AR$309:AR362),_xlfn.CONCAT(" y ",AT362)))))</f>
        <v/>
      </c>
      <c r="AT362" s="46" t="s">
        <v>5225</v>
      </c>
      <c r="AU362" s="582"/>
      <c r="AV362" s="582"/>
      <c r="AW362" s="582"/>
      <c r="AX362" s="582"/>
      <c r="AY362" s="582"/>
      <c r="AZ362" s="582"/>
      <c r="BA362" s="582"/>
      <c r="BB362" s="582"/>
      <c r="BC362" s="582"/>
      <c r="BD362" s="582"/>
      <c r="BE362" s="588"/>
      <c r="BF362" s="588"/>
      <c r="BG362" s="588"/>
      <c r="BH362" s="588"/>
      <c r="BI362" s="588"/>
      <c r="BJ362" s="588"/>
      <c r="BK362" s="588"/>
      <c r="BL362" s="588"/>
      <c r="BM362" s="588"/>
      <c r="BN362" s="588"/>
      <c r="BO362" s="528"/>
    </row>
    <row r="363" spans="1:67" ht="15" customHeight="1">
      <c r="A363" s="22"/>
      <c r="B363" s="12"/>
      <c r="C363" s="35" t="s">
        <v>5226</v>
      </c>
      <c r="D363" s="855" t="str">
        <f>IF(CNGE_2026_M1_Secc1_Sub1!$D94="","",CNGE_2026_M1_Secc1_Sub1!$D94)</f>
        <v/>
      </c>
      <c r="E363" s="723"/>
      <c r="F363" s="724"/>
      <c r="G363" s="804"/>
      <c r="H363" s="714"/>
      <c r="I363" s="714"/>
      <c r="J363" s="805"/>
      <c r="K363" s="857"/>
      <c r="L363" s="809"/>
      <c r="M363" s="857"/>
      <c r="N363" s="809"/>
      <c r="O363" s="857"/>
      <c r="P363" s="809"/>
      <c r="Q363" s="857"/>
      <c r="R363" s="809"/>
      <c r="S363" s="857"/>
      <c r="T363" s="809"/>
      <c r="U363" s="857"/>
      <c r="V363" s="809"/>
      <c r="W363" s="857"/>
      <c r="X363" s="809"/>
      <c r="Y363" s="857"/>
      <c r="Z363" s="809"/>
      <c r="AA363" s="857"/>
      <c r="AB363" s="809"/>
      <c r="AC363" s="857"/>
      <c r="AD363" s="809"/>
      <c r="AI363">
        <f t="shared" si="26"/>
        <v>0</v>
      </c>
      <c r="AJ363">
        <f t="shared" si="27"/>
        <v>0</v>
      </c>
      <c r="AK363">
        <f t="shared" si="28"/>
        <v>0</v>
      </c>
      <c r="AL363">
        <f t="shared" si="29"/>
        <v>0</v>
      </c>
      <c r="AM363" s="293">
        <f t="shared" si="22"/>
        <v>0</v>
      </c>
      <c r="AN363" s="352" t="str">
        <f>IF(AM363=0,"",
IF(SUM($AM$309:AM363)=1,AO363,
IF($AM$430&gt;SUM($AM$309:AM363),_xlfn.CONCAT(", ",AO363),
IF($AM$430=SUM($AM$309:AM363),_xlfn.CONCAT(" y ",AO363)))))</f>
        <v/>
      </c>
      <c r="AO363" s="120" t="s">
        <v>5227</v>
      </c>
      <c r="AP363" s="398">
        <f t="shared" si="24"/>
        <v>0</v>
      </c>
      <c r="AQ363" s="290">
        <f t="shared" si="25"/>
        <v>0</v>
      </c>
      <c r="AR363" s="293">
        <f t="shared" si="23"/>
        <v>0</v>
      </c>
      <c r="AS363" s="352" t="str">
        <f>IF(AR363=0,"",
IF(SUM($AR$309:AR363)=1,AT363,
IF($AR$430&gt;SUM($AR$309:AR363),_xlfn.CONCAT(", ",AT363),
IF($AR$430=SUM($AR$309:AR363),_xlfn.CONCAT(" y ",AT363)))))</f>
        <v/>
      </c>
      <c r="AT363" s="46" t="s">
        <v>5227</v>
      </c>
      <c r="AU363" s="582"/>
      <c r="AV363" s="582"/>
      <c r="AW363" s="582"/>
      <c r="AX363" s="582"/>
      <c r="AY363" s="582"/>
      <c r="AZ363" s="582"/>
      <c r="BA363" s="582"/>
      <c r="BB363" s="582"/>
      <c r="BC363" s="582"/>
      <c r="BD363" s="582"/>
      <c r="BE363" s="588"/>
      <c r="BF363" s="588"/>
      <c r="BG363" s="588"/>
      <c r="BH363" s="588"/>
      <c r="BI363" s="588"/>
      <c r="BJ363" s="588"/>
      <c r="BK363" s="588"/>
      <c r="BL363" s="588"/>
      <c r="BM363" s="588"/>
      <c r="BN363" s="588"/>
      <c r="BO363" s="528"/>
    </row>
    <row r="364" spans="1:67" ht="15" customHeight="1">
      <c r="A364" s="22"/>
      <c r="B364" s="12"/>
      <c r="C364" s="35" t="s">
        <v>5228</v>
      </c>
      <c r="D364" s="855" t="str">
        <f>IF(CNGE_2026_M1_Secc1_Sub1!$D95="","",CNGE_2026_M1_Secc1_Sub1!$D95)</f>
        <v/>
      </c>
      <c r="E364" s="723"/>
      <c r="F364" s="724"/>
      <c r="G364" s="804"/>
      <c r="H364" s="714"/>
      <c r="I364" s="714"/>
      <c r="J364" s="805"/>
      <c r="K364" s="857"/>
      <c r="L364" s="809"/>
      <c r="M364" s="857"/>
      <c r="N364" s="809"/>
      <c r="O364" s="857"/>
      <c r="P364" s="809"/>
      <c r="Q364" s="857"/>
      <c r="R364" s="809"/>
      <c r="S364" s="857"/>
      <c r="T364" s="809"/>
      <c r="U364" s="857"/>
      <c r="V364" s="809"/>
      <c r="W364" s="857"/>
      <c r="X364" s="809"/>
      <c r="Y364" s="857"/>
      <c r="Z364" s="809"/>
      <c r="AA364" s="857"/>
      <c r="AB364" s="809"/>
      <c r="AC364" s="857"/>
      <c r="AD364" s="809"/>
      <c r="AI364">
        <f t="shared" si="26"/>
        <v>0</v>
      </c>
      <c r="AJ364">
        <f t="shared" si="27"/>
        <v>0</v>
      </c>
      <c r="AK364">
        <f t="shared" si="28"/>
        <v>0</v>
      </c>
      <c r="AL364">
        <f t="shared" si="29"/>
        <v>0</v>
      </c>
      <c r="AM364" s="293">
        <f t="shared" si="22"/>
        <v>0</v>
      </c>
      <c r="AN364" s="352" t="str">
        <f>IF(AM364=0,"",
IF(SUM($AM$309:AM364)=1,AO364,
IF($AM$430&gt;SUM($AM$309:AM364),_xlfn.CONCAT(", ",AO364),
IF($AM$430=SUM($AM$309:AM364),_xlfn.CONCAT(" y ",AO364)))))</f>
        <v/>
      </c>
      <c r="AO364" s="120" t="s">
        <v>5229</v>
      </c>
      <c r="AP364" s="398">
        <f t="shared" si="24"/>
        <v>0</v>
      </c>
      <c r="AQ364" s="290">
        <f t="shared" si="25"/>
        <v>0</v>
      </c>
      <c r="AR364" s="293">
        <f t="shared" si="23"/>
        <v>0</v>
      </c>
      <c r="AS364" s="352" t="str">
        <f>IF(AR364=0,"",
IF(SUM($AR$309:AR364)=1,AT364,
IF($AR$430&gt;SUM($AR$309:AR364),_xlfn.CONCAT(", ",AT364),
IF($AR$430=SUM($AR$309:AR364),_xlfn.CONCAT(" y ",AT364)))))</f>
        <v/>
      </c>
      <c r="AT364" s="46" t="s">
        <v>5229</v>
      </c>
      <c r="AU364" s="582"/>
      <c r="AV364" s="582"/>
      <c r="AW364" s="582"/>
      <c r="AX364" s="582"/>
      <c r="AY364" s="582"/>
      <c r="AZ364" s="582"/>
      <c r="BA364" s="582"/>
      <c r="BB364" s="582"/>
      <c r="BC364" s="582"/>
      <c r="BD364" s="582"/>
      <c r="BE364" s="588"/>
      <c r="BF364" s="588"/>
      <c r="BG364" s="588"/>
      <c r="BH364" s="588"/>
      <c r="BI364" s="588"/>
      <c r="BJ364" s="588"/>
      <c r="BK364" s="588"/>
      <c r="BL364" s="588"/>
      <c r="BM364" s="588"/>
      <c r="BN364" s="588"/>
      <c r="BO364" s="528"/>
    </row>
    <row r="365" spans="1:67" ht="15" customHeight="1">
      <c r="A365" s="22"/>
      <c r="B365" s="12"/>
      <c r="C365" s="35" t="s">
        <v>5230</v>
      </c>
      <c r="D365" s="855" t="str">
        <f>IF(CNGE_2026_M1_Secc1_Sub1!$D96="","",CNGE_2026_M1_Secc1_Sub1!$D96)</f>
        <v/>
      </c>
      <c r="E365" s="723"/>
      <c r="F365" s="724"/>
      <c r="G365" s="804"/>
      <c r="H365" s="714"/>
      <c r="I365" s="714"/>
      <c r="J365" s="805"/>
      <c r="K365" s="857"/>
      <c r="L365" s="809"/>
      <c r="M365" s="857"/>
      <c r="N365" s="809"/>
      <c r="O365" s="857"/>
      <c r="P365" s="809"/>
      <c r="Q365" s="857"/>
      <c r="R365" s="809"/>
      <c r="S365" s="857"/>
      <c r="T365" s="809"/>
      <c r="U365" s="857"/>
      <c r="V365" s="809"/>
      <c r="W365" s="857"/>
      <c r="X365" s="809"/>
      <c r="Y365" s="857"/>
      <c r="Z365" s="809"/>
      <c r="AA365" s="857"/>
      <c r="AB365" s="809"/>
      <c r="AC365" s="857"/>
      <c r="AD365" s="809"/>
      <c r="AI365">
        <f t="shared" si="26"/>
        <v>0</v>
      </c>
      <c r="AJ365">
        <f t="shared" si="27"/>
        <v>0</v>
      </c>
      <c r="AK365">
        <f t="shared" si="28"/>
        <v>0</v>
      </c>
      <c r="AL365">
        <f t="shared" si="29"/>
        <v>0</v>
      </c>
      <c r="AM365" s="293">
        <f t="shared" si="22"/>
        <v>0</v>
      </c>
      <c r="AN365" s="352" t="str">
        <f>IF(AM365=0,"",
IF(SUM($AM$309:AM365)=1,AO365,
IF($AM$430&gt;SUM($AM$309:AM365),_xlfn.CONCAT(", ",AO365),
IF($AM$430=SUM($AM$309:AM365),_xlfn.CONCAT(" y ",AO365)))))</f>
        <v/>
      </c>
      <c r="AO365" s="120" t="s">
        <v>5231</v>
      </c>
      <c r="AP365" s="398">
        <f t="shared" si="24"/>
        <v>0</v>
      </c>
      <c r="AQ365" s="290">
        <f t="shared" si="25"/>
        <v>0</v>
      </c>
      <c r="AR365" s="293">
        <f t="shared" si="23"/>
        <v>0</v>
      </c>
      <c r="AS365" s="352" t="str">
        <f>IF(AR365=0,"",
IF(SUM($AR$309:AR365)=1,AT365,
IF($AR$430&gt;SUM($AR$309:AR365),_xlfn.CONCAT(", ",AT365),
IF($AR$430=SUM($AR$309:AR365),_xlfn.CONCAT(" y ",AT365)))))</f>
        <v/>
      </c>
      <c r="AT365" s="46" t="s">
        <v>5231</v>
      </c>
      <c r="AU365" s="582"/>
      <c r="AV365" s="582"/>
      <c r="AW365" s="582"/>
      <c r="AX365" s="582"/>
      <c r="AY365" s="582"/>
      <c r="AZ365" s="582"/>
      <c r="BA365" s="582"/>
      <c r="BB365" s="582"/>
      <c r="BC365" s="582"/>
      <c r="BD365" s="582"/>
      <c r="BE365" s="588"/>
      <c r="BF365" s="588"/>
      <c r="BG365" s="588"/>
      <c r="BH365" s="588"/>
      <c r="BI365" s="588"/>
      <c r="BJ365" s="588"/>
      <c r="BK365" s="588"/>
      <c r="BL365" s="588"/>
      <c r="BM365" s="588"/>
      <c r="BN365" s="588"/>
      <c r="BO365" s="528"/>
    </row>
    <row r="366" spans="1:67" ht="15" customHeight="1">
      <c r="A366" s="22"/>
      <c r="B366" s="12"/>
      <c r="C366" s="35" t="s">
        <v>5232</v>
      </c>
      <c r="D366" s="855" t="str">
        <f>IF(CNGE_2026_M1_Secc1_Sub1!$D97="","",CNGE_2026_M1_Secc1_Sub1!$D97)</f>
        <v/>
      </c>
      <c r="E366" s="723"/>
      <c r="F366" s="724"/>
      <c r="G366" s="804"/>
      <c r="H366" s="714"/>
      <c r="I366" s="714"/>
      <c r="J366" s="805"/>
      <c r="K366" s="857"/>
      <c r="L366" s="809"/>
      <c r="M366" s="857"/>
      <c r="N366" s="809"/>
      <c r="O366" s="857"/>
      <c r="P366" s="809"/>
      <c r="Q366" s="857"/>
      <c r="R366" s="809"/>
      <c r="S366" s="857"/>
      <c r="T366" s="809"/>
      <c r="U366" s="857"/>
      <c r="V366" s="809"/>
      <c r="W366" s="857"/>
      <c r="X366" s="809"/>
      <c r="Y366" s="857"/>
      <c r="Z366" s="809"/>
      <c r="AA366" s="857"/>
      <c r="AB366" s="809"/>
      <c r="AC366" s="857"/>
      <c r="AD366" s="809"/>
      <c r="AI366">
        <f t="shared" si="26"/>
        <v>0</v>
      </c>
      <c r="AJ366">
        <f t="shared" si="27"/>
        <v>0</v>
      </c>
      <c r="AK366">
        <f t="shared" si="28"/>
        <v>0</v>
      </c>
      <c r="AL366">
        <f t="shared" si="29"/>
        <v>0</v>
      </c>
      <c r="AM366" s="293">
        <f t="shared" si="22"/>
        <v>0</v>
      </c>
      <c r="AN366" s="352" t="str">
        <f>IF(AM366=0,"",
IF(SUM($AM$309:AM366)=1,AO366,
IF($AM$430&gt;SUM($AM$309:AM366),_xlfn.CONCAT(", ",AO366),
IF($AM$430=SUM($AM$309:AM366),_xlfn.CONCAT(" y ",AO366)))))</f>
        <v/>
      </c>
      <c r="AO366" s="120" t="s">
        <v>5233</v>
      </c>
      <c r="AP366" s="398">
        <f t="shared" si="24"/>
        <v>0</v>
      </c>
      <c r="AQ366" s="290">
        <f t="shared" si="25"/>
        <v>0</v>
      </c>
      <c r="AR366" s="293">
        <f t="shared" si="23"/>
        <v>0</v>
      </c>
      <c r="AS366" s="352" t="str">
        <f>IF(AR366=0,"",
IF(SUM($AR$309:AR366)=1,AT366,
IF($AR$430&gt;SUM($AR$309:AR366),_xlfn.CONCAT(", ",AT366),
IF($AR$430=SUM($AR$309:AR366),_xlfn.CONCAT(" y ",AT366)))))</f>
        <v/>
      </c>
      <c r="AT366" s="46" t="s">
        <v>5233</v>
      </c>
      <c r="AU366" s="582"/>
      <c r="AV366" s="582"/>
      <c r="AW366" s="582"/>
      <c r="AX366" s="582"/>
      <c r="AY366" s="582"/>
      <c r="AZ366" s="582"/>
      <c r="BA366" s="582"/>
      <c r="BB366" s="582"/>
      <c r="BC366" s="582"/>
      <c r="BD366" s="582"/>
      <c r="BE366" s="588"/>
      <c r="BF366" s="588"/>
      <c r="BG366" s="588"/>
      <c r="BH366" s="588"/>
      <c r="BI366" s="588"/>
      <c r="BJ366" s="588"/>
      <c r="BK366" s="588"/>
      <c r="BL366" s="588"/>
      <c r="BM366" s="588"/>
      <c r="BN366" s="588"/>
      <c r="BO366" s="528"/>
    </row>
    <row r="367" spans="1:67" ht="15" customHeight="1">
      <c r="A367" s="22"/>
      <c r="B367" s="12"/>
      <c r="C367" s="35" t="s">
        <v>5234</v>
      </c>
      <c r="D367" s="855" t="str">
        <f>IF(CNGE_2026_M1_Secc1_Sub1!$D98="","",CNGE_2026_M1_Secc1_Sub1!$D98)</f>
        <v/>
      </c>
      <c r="E367" s="723"/>
      <c r="F367" s="724"/>
      <c r="G367" s="804"/>
      <c r="H367" s="714"/>
      <c r="I367" s="714"/>
      <c r="J367" s="805"/>
      <c r="K367" s="857"/>
      <c r="L367" s="809"/>
      <c r="M367" s="857"/>
      <c r="N367" s="809"/>
      <c r="O367" s="857"/>
      <c r="P367" s="809"/>
      <c r="Q367" s="857"/>
      <c r="R367" s="809"/>
      <c r="S367" s="857"/>
      <c r="T367" s="809"/>
      <c r="U367" s="857"/>
      <c r="V367" s="809"/>
      <c r="W367" s="857"/>
      <c r="X367" s="809"/>
      <c r="Y367" s="857"/>
      <c r="Z367" s="809"/>
      <c r="AA367" s="857"/>
      <c r="AB367" s="809"/>
      <c r="AC367" s="857"/>
      <c r="AD367" s="809"/>
      <c r="AI367">
        <f t="shared" si="26"/>
        <v>0</v>
      </c>
      <c r="AJ367">
        <f t="shared" si="27"/>
        <v>0</v>
      </c>
      <c r="AK367">
        <f t="shared" si="28"/>
        <v>0</v>
      </c>
      <c r="AL367">
        <f t="shared" si="29"/>
        <v>0</v>
      </c>
      <c r="AM367" s="293">
        <f t="shared" si="22"/>
        <v>0</v>
      </c>
      <c r="AN367" s="352" t="str">
        <f>IF(AM367=0,"",
IF(SUM($AM$309:AM367)=1,AO367,
IF($AM$430&gt;SUM($AM$309:AM367),_xlfn.CONCAT(", ",AO367),
IF($AM$430=SUM($AM$309:AM367),_xlfn.CONCAT(" y ",AO367)))))</f>
        <v/>
      </c>
      <c r="AO367" s="120" t="s">
        <v>5235</v>
      </c>
      <c r="AP367" s="398">
        <f t="shared" si="24"/>
        <v>0</v>
      </c>
      <c r="AQ367" s="290">
        <f t="shared" si="25"/>
        <v>0</v>
      </c>
      <c r="AR367" s="293">
        <f t="shared" si="23"/>
        <v>0</v>
      </c>
      <c r="AS367" s="352" t="str">
        <f>IF(AR367=0,"",
IF(SUM($AR$309:AR367)=1,AT367,
IF($AR$430&gt;SUM($AR$309:AR367),_xlfn.CONCAT(", ",AT367),
IF($AR$430=SUM($AR$309:AR367),_xlfn.CONCAT(" y ",AT367)))))</f>
        <v/>
      </c>
      <c r="AT367" s="46" t="s">
        <v>5235</v>
      </c>
      <c r="AU367" s="582"/>
      <c r="AV367" s="582"/>
      <c r="AW367" s="582"/>
      <c r="AX367" s="582"/>
      <c r="AY367" s="582"/>
      <c r="AZ367" s="582"/>
      <c r="BA367" s="582"/>
      <c r="BB367" s="582"/>
      <c r="BC367" s="582"/>
      <c r="BD367" s="582"/>
      <c r="BE367" s="588"/>
      <c r="BF367" s="588"/>
      <c r="BG367" s="588"/>
      <c r="BH367" s="588"/>
      <c r="BI367" s="588"/>
      <c r="BJ367" s="588"/>
      <c r="BK367" s="588"/>
      <c r="BL367" s="588"/>
      <c r="BM367" s="588"/>
      <c r="BN367" s="588"/>
      <c r="BO367" s="528"/>
    </row>
    <row r="368" spans="1:67" ht="15" customHeight="1">
      <c r="A368" s="22"/>
      <c r="B368" s="12"/>
      <c r="C368" s="35" t="s">
        <v>5236</v>
      </c>
      <c r="D368" s="855" t="str">
        <f>IF(CNGE_2026_M1_Secc1_Sub1!$D99="","",CNGE_2026_M1_Secc1_Sub1!$D99)</f>
        <v/>
      </c>
      <c r="E368" s="723"/>
      <c r="F368" s="724"/>
      <c r="G368" s="804"/>
      <c r="H368" s="714"/>
      <c r="I368" s="714"/>
      <c r="J368" s="805"/>
      <c r="K368" s="857"/>
      <c r="L368" s="809"/>
      <c r="M368" s="857"/>
      <c r="N368" s="809"/>
      <c r="O368" s="857"/>
      <c r="P368" s="809"/>
      <c r="Q368" s="857"/>
      <c r="R368" s="809"/>
      <c r="S368" s="857"/>
      <c r="T368" s="809"/>
      <c r="U368" s="857"/>
      <c r="V368" s="809"/>
      <c r="W368" s="857"/>
      <c r="X368" s="809"/>
      <c r="Y368" s="857"/>
      <c r="Z368" s="809"/>
      <c r="AA368" s="857"/>
      <c r="AB368" s="809"/>
      <c r="AC368" s="857"/>
      <c r="AD368" s="809"/>
      <c r="AI368">
        <f t="shared" si="26"/>
        <v>0</v>
      </c>
      <c r="AJ368">
        <f t="shared" si="27"/>
        <v>0</v>
      </c>
      <c r="AK368">
        <f t="shared" si="28"/>
        <v>0</v>
      </c>
      <c r="AL368">
        <f t="shared" si="29"/>
        <v>0</v>
      </c>
      <c r="AM368" s="293">
        <f t="shared" si="22"/>
        <v>0</v>
      </c>
      <c r="AN368" s="352" t="str">
        <f>IF(AM368=0,"",
IF(SUM($AM$309:AM368)=1,AO368,
IF($AM$430&gt;SUM($AM$309:AM368),_xlfn.CONCAT(", ",AO368),
IF($AM$430=SUM($AM$309:AM368),_xlfn.CONCAT(" y ",AO368)))))</f>
        <v/>
      </c>
      <c r="AO368" s="120" t="s">
        <v>5237</v>
      </c>
      <c r="AP368" s="398">
        <f t="shared" si="24"/>
        <v>0</v>
      </c>
      <c r="AQ368" s="290">
        <f t="shared" si="25"/>
        <v>0</v>
      </c>
      <c r="AR368" s="293">
        <f t="shared" si="23"/>
        <v>0</v>
      </c>
      <c r="AS368" s="352" t="str">
        <f>IF(AR368=0,"",
IF(SUM($AR$309:AR368)=1,AT368,
IF($AR$430&gt;SUM($AR$309:AR368),_xlfn.CONCAT(", ",AT368),
IF($AR$430=SUM($AR$309:AR368),_xlfn.CONCAT(" y ",AT368)))))</f>
        <v/>
      </c>
      <c r="AT368" s="46" t="s">
        <v>5237</v>
      </c>
      <c r="AU368" s="582"/>
      <c r="AV368" s="582"/>
      <c r="AW368" s="582"/>
      <c r="AX368" s="582"/>
      <c r="AY368" s="582"/>
      <c r="AZ368" s="582"/>
      <c r="BA368" s="582"/>
      <c r="BB368" s="582"/>
      <c r="BC368" s="582"/>
      <c r="BD368" s="582"/>
      <c r="BE368" s="588"/>
      <c r="BF368" s="588"/>
      <c r="BG368" s="588"/>
      <c r="BH368" s="588"/>
      <c r="BI368" s="588"/>
      <c r="BJ368" s="588"/>
      <c r="BK368" s="588"/>
      <c r="BL368" s="588"/>
      <c r="BM368" s="588"/>
      <c r="BN368" s="588"/>
      <c r="BO368" s="528"/>
    </row>
    <row r="369" spans="1:67" ht="15" customHeight="1">
      <c r="A369" s="22"/>
      <c r="B369" s="12"/>
      <c r="C369" s="35" t="s">
        <v>5238</v>
      </c>
      <c r="D369" s="855" t="str">
        <f>IF(CNGE_2026_M1_Secc1_Sub1!$D100="","",CNGE_2026_M1_Secc1_Sub1!$D100)</f>
        <v/>
      </c>
      <c r="E369" s="723"/>
      <c r="F369" s="724"/>
      <c r="G369" s="804"/>
      <c r="H369" s="714"/>
      <c r="I369" s="714"/>
      <c r="J369" s="805"/>
      <c r="K369" s="857"/>
      <c r="L369" s="809"/>
      <c r="M369" s="857"/>
      <c r="N369" s="809"/>
      <c r="O369" s="857"/>
      <c r="P369" s="809"/>
      <c r="Q369" s="857"/>
      <c r="R369" s="809"/>
      <c r="S369" s="857"/>
      <c r="T369" s="809"/>
      <c r="U369" s="857"/>
      <c r="V369" s="809"/>
      <c r="W369" s="857"/>
      <c r="X369" s="809"/>
      <c r="Y369" s="857"/>
      <c r="Z369" s="809"/>
      <c r="AA369" s="857"/>
      <c r="AB369" s="809"/>
      <c r="AC369" s="857"/>
      <c r="AD369" s="809"/>
      <c r="AI369">
        <f t="shared" si="26"/>
        <v>0</v>
      </c>
      <c r="AJ369">
        <f t="shared" si="27"/>
        <v>0</v>
      </c>
      <c r="AK369">
        <f t="shared" si="28"/>
        <v>0</v>
      </c>
      <c r="AL369">
        <f t="shared" si="29"/>
        <v>0</v>
      </c>
      <c r="AM369" s="293">
        <f t="shared" si="22"/>
        <v>0</v>
      </c>
      <c r="AN369" s="352" t="str">
        <f>IF(AM369=0,"",
IF(SUM($AM$309:AM369)=1,AO369,
IF($AM$430&gt;SUM($AM$309:AM369),_xlfn.CONCAT(", ",AO369),
IF($AM$430=SUM($AM$309:AM369),_xlfn.CONCAT(" y ",AO369)))))</f>
        <v/>
      </c>
      <c r="AO369" s="120" t="s">
        <v>5239</v>
      </c>
      <c r="AP369" s="398">
        <f t="shared" si="24"/>
        <v>0</v>
      </c>
      <c r="AQ369" s="290">
        <f t="shared" si="25"/>
        <v>0</v>
      </c>
      <c r="AR369" s="293">
        <f t="shared" si="23"/>
        <v>0</v>
      </c>
      <c r="AS369" s="352" t="str">
        <f>IF(AR369=0,"",
IF(SUM($AR$309:AR369)=1,AT369,
IF($AR$430&gt;SUM($AR$309:AR369),_xlfn.CONCAT(", ",AT369),
IF($AR$430=SUM($AR$309:AR369),_xlfn.CONCAT(" y ",AT369)))))</f>
        <v/>
      </c>
      <c r="AT369" s="46" t="s">
        <v>5239</v>
      </c>
      <c r="AU369" s="582"/>
      <c r="AV369" s="582"/>
      <c r="AW369" s="582"/>
      <c r="AX369" s="582"/>
      <c r="AY369" s="582"/>
      <c r="AZ369" s="582"/>
      <c r="BA369" s="582"/>
      <c r="BB369" s="582"/>
      <c r="BC369" s="582"/>
      <c r="BD369" s="582"/>
      <c r="BE369" s="588"/>
      <c r="BF369" s="588"/>
      <c r="BG369" s="588"/>
      <c r="BH369" s="588"/>
      <c r="BI369" s="588"/>
      <c r="BJ369" s="588"/>
      <c r="BK369" s="588"/>
      <c r="BL369" s="588"/>
      <c r="BM369" s="588"/>
      <c r="BN369" s="588"/>
      <c r="BO369" s="528"/>
    </row>
    <row r="370" spans="1:67" ht="15" customHeight="1">
      <c r="A370" s="22"/>
      <c r="B370" s="12"/>
      <c r="C370" s="35" t="s">
        <v>5240</v>
      </c>
      <c r="D370" s="855" t="str">
        <f>IF(CNGE_2026_M1_Secc1_Sub1!$D101="","",CNGE_2026_M1_Secc1_Sub1!$D101)</f>
        <v/>
      </c>
      <c r="E370" s="723"/>
      <c r="F370" s="724"/>
      <c r="G370" s="804"/>
      <c r="H370" s="714"/>
      <c r="I370" s="714"/>
      <c r="J370" s="805"/>
      <c r="K370" s="857"/>
      <c r="L370" s="809"/>
      <c r="M370" s="857"/>
      <c r="N370" s="809"/>
      <c r="O370" s="857"/>
      <c r="P370" s="809"/>
      <c r="Q370" s="857"/>
      <c r="R370" s="809"/>
      <c r="S370" s="857"/>
      <c r="T370" s="809"/>
      <c r="U370" s="857"/>
      <c r="V370" s="809"/>
      <c r="W370" s="857"/>
      <c r="X370" s="809"/>
      <c r="Y370" s="857"/>
      <c r="Z370" s="809"/>
      <c r="AA370" s="857"/>
      <c r="AB370" s="809"/>
      <c r="AC370" s="857"/>
      <c r="AD370" s="809"/>
      <c r="AI370">
        <f t="shared" si="26"/>
        <v>0</v>
      </c>
      <c r="AJ370">
        <f t="shared" si="27"/>
        <v>0</v>
      </c>
      <c r="AK370">
        <f t="shared" si="28"/>
        <v>0</v>
      </c>
      <c r="AL370">
        <f t="shared" si="29"/>
        <v>0</v>
      </c>
      <c r="AM370" s="293">
        <f t="shared" si="22"/>
        <v>0</v>
      </c>
      <c r="AN370" s="352" t="str">
        <f>IF(AM370=0,"",
IF(SUM($AM$309:AM370)=1,AO370,
IF($AM$430&gt;SUM($AM$309:AM370),_xlfn.CONCAT(", ",AO370),
IF($AM$430=SUM($AM$309:AM370),_xlfn.CONCAT(" y ",AO370)))))</f>
        <v/>
      </c>
      <c r="AO370" s="120" t="s">
        <v>5241</v>
      </c>
      <c r="AP370" s="398">
        <f t="shared" si="24"/>
        <v>0</v>
      </c>
      <c r="AQ370" s="290">
        <f t="shared" si="25"/>
        <v>0</v>
      </c>
      <c r="AR370" s="293">
        <f t="shared" si="23"/>
        <v>0</v>
      </c>
      <c r="AS370" s="352" t="str">
        <f>IF(AR370=0,"",
IF(SUM($AR$309:AR370)=1,AT370,
IF($AR$430&gt;SUM($AR$309:AR370),_xlfn.CONCAT(", ",AT370),
IF($AR$430=SUM($AR$309:AR370),_xlfn.CONCAT(" y ",AT370)))))</f>
        <v/>
      </c>
      <c r="AT370" s="46" t="s">
        <v>5241</v>
      </c>
      <c r="AU370" s="582"/>
      <c r="AV370" s="582"/>
      <c r="AW370" s="582"/>
      <c r="AX370" s="582"/>
      <c r="AY370" s="582"/>
      <c r="AZ370" s="582"/>
      <c r="BA370" s="582"/>
      <c r="BB370" s="582"/>
      <c r="BC370" s="582"/>
      <c r="BD370" s="582"/>
      <c r="BE370" s="588"/>
      <c r="BF370" s="588"/>
      <c r="BG370" s="588"/>
      <c r="BH370" s="588"/>
      <c r="BI370" s="588"/>
      <c r="BJ370" s="588"/>
      <c r="BK370" s="588"/>
      <c r="BL370" s="588"/>
      <c r="BM370" s="588"/>
      <c r="BN370" s="588"/>
      <c r="BO370" s="528"/>
    </row>
    <row r="371" spans="1:67" ht="15" customHeight="1">
      <c r="A371" s="22"/>
      <c r="B371" s="12"/>
      <c r="C371" s="35" t="s">
        <v>5242</v>
      </c>
      <c r="D371" s="855" t="str">
        <f>IF(CNGE_2026_M1_Secc1_Sub1!$D102="","",CNGE_2026_M1_Secc1_Sub1!$D102)</f>
        <v/>
      </c>
      <c r="E371" s="723"/>
      <c r="F371" s="724"/>
      <c r="G371" s="804"/>
      <c r="H371" s="714"/>
      <c r="I371" s="714"/>
      <c r="J371" s="805"/>
      <c r="K371" s="857"/>
      <c r="L371" s="809"/>
      <c r="M371" s="857"/>
      <c r="N371" s="809"/>
      <c r="O371" s="857"/>
      <c r="P371" s="809"/>
      <c r="Q371" s="857"/>
      <c r="R371" s="809"/>
      <c r="S371" s="857"/>
      <c r="T371" s="809"/>
      <c r="U371" s="857"/>
      <c r="V371" s="809"/>
      <c r="W371" s="857"/>
      <c r="X371" s="809"/>
      <c r="Y371" s="857"/>
      <c r="Z371" s="809"/>
      <c r="AA371" s="857"/>
      <c r="AB371" s="809"/>
      <c r="AC371" s="857"/>
      <c r="AD371" s="809"/>
      <c r="AI371">
        <f t="shared" si="26"/>
        <v>0</v>
      </c>
      <c r="AJ371">
        <f t="shared" si="27"/>
        <v>0</v>
      </c>
      <c r="AK371">
        <f t="shared" si="28"/>
        <v>0</v>
      </c>
      <c r="AL371">
        <f t="shared" si="29"/>
        <v>0</v>
      </c>
      <c r="AM371" s="293">
        <f t="shared" si="22"/>
        <v>0</v>
      </c>
      <c r="AN371" s="352" t="str">
        <f>IF(AM371=0,"",
IF(SUM($AM$309:AM371)=1,AO371,
IF($AM$430&gt;SUM($AM$309:AM371),_xlfn.CONCAT(", ",AO371),
IF($AM$430=SUM($AM$309:AM371),_xlfn.CONCAT(" y ",AO371)))))</f>
        <v/>
      </c>
      <c r="AO371" s="120" t="s">
        <v>5243</v>
      </c>
      <c r="AP371" s="398">
        <f t="shared" si="24"/>
        <v>0</v>
      </c>
      <c r="AQ371" s="290">
        <f t="shared" si="25"/>
        <v>0</v>
      </c>
      <c r="AR371" s="293">
        <f t="shared" si="23"/>
        <v>0</v>
      </c>
      <c r="AS371" s="352" t="str">
        <f>IF(AR371=0,"",
IF(SUM($AR$309:AR371)=1,AT371,
IF($AR$430&gt;SUM($AR$309:AR371),_xlfn.CONCAT(", ",AT371),
IF($AR$430=SUM($AR$309:AR371),_xlfn.CONCAT(" y ",AT371)))))</f>
        <v/>
      </c>
      <c r="AT371" s="46" t="s">
        <v>5243</v>
      </c>
      <c r="AU371" s="582"/>
      <c r="AV371" s="582"/>
      <c r="AW371" s="582"/>
      <c r="AX371" s="582"/>
      <c r="AY371" s="582"/>
      <c r="AZ371" s="582"/>
      <c r="BA371" s="582"/>
      <c r="BB371" s="582"/>
      <c r="BC371" s="582"/>
      <c r="BD371" s="582"/>
      <c r="BE371" s="588"/>
      <c r="BF371" s="588"/>
      <c r="BG371" s="588"/>
      <c r="BH371" s="588"/>
      <c r="BI371" s="588"/>
      <c r="BJ371" s="588"/>
      <c r="BK371" s="588"/>
      <c r="BL371" s="588"/>
      <c r="BM371" s="588"/>
      <c r="BN371" s="588"/>
      <c r="BO371" s="528"/>
    </row>
    <row r="372" spans="1:67" ht="15" customHeight="1">
      <c r="A372" s="22"/>
      <c r="B372" s="12"/>
      <c r="C372" s="35" t="s">
        <v>5244</v>
      </c>
      <c r="D372" s="855" t="str">
        <f>IF(CNGE_2026_M1_Secc1_Sub1!$D103="","",CNGE_2026_M1_Secc1_Sub1!$D103)</f>
        <v/>
      </c>
      <c r="E372" s="723"/>
      <c r="F372" s="724"/>
      <c r="G372" s="804"/>
      <c r="H372" s="714"/>
      <c r="I372" s="714"/>
      <c r="J372" s="805"/>
      <c r="K372" s="857"/>
      <c r="L372" s="809"/>
      <c r="M372" s="857"/>
      <c r="N372" s="809"/>
      <c r="O372" s="857"/>
      <c r="P372" s="809"/>
      <c r="Q372" s="857"/>
      <c r="R372" s="809"/>
      <c r="S372" s="857"/>
      <c r="T372" s="809"/>
      <c r="U372" s="857"/>
      <c r="V372" s="809"/>
      <c r="W372" s="857"/>
      <c r="X372" s="809"/>
      <c r="Y372" s="857"/>
      <c r="Z372" s="809"/>
      <c r="AA372" s="857"/>
      <c r="AB372" s="809"/>
      <c r="AC372" s="857"/>
      <c r="AD372" s="809"/>
      <c r="AI372">
        <f t="shared" si="26"/>
        <v>0</v>
      </c>
      <c r="AJ372">
        <f t="shared" si="27"/>
        <v>0</v>
      </c>
      <c r="AK372">
        <f t="shared" si="28"/>
        <v>0</v>
      </c>
      <c r="AL372">
        <f t="shared" si="29"/>
        <v>0</v>
      </c>
      <c r="AM372" s="293">
        <f t="shared" si="22"/>
        <v>0</v>
      </c>
      <c r="AN372" s="352" t="str">
        <f>IF(AM372=0,"",
IF(SUM($AM$309:AM372)=1,AO372,
IF($AM$430&gt;SUM($AM$309:AM372),_xlfn.CONCAT(", ",AO372),
IF($AM$430=SUM($AM$309:AM372),_xlfn.CONCAT(" y ",AO372)))))</f>
        <v/>
      </c>
      <c r="AO372" s="120" t="s">
        <v>5245</v>
      </c>
      <c r="AP372" s="398">
        <f t="shared" si="24"/>
        <v>0</v>
      </c>
      <c r="AQ372" s="290">
        <f t="shared" si="25"/>
        <v>0</v>
      </c>
      <c r="AR372" s="293">
        <f t="shared" si="23"/>
        <v>0</v>
      </c>
      <c r="AS372" s="352" t="str">
        <f>IF(AR372=0,"",
IF(SUM($AR$309:AR372)=1,AT372,
IF($AR$430&gt;SUM($AR$309:AR372),_xlfn.CONCAT(", ",AT372),
IF($AR$430=SUM($AR$309:AR372),_xlfn.CONCAT(" y ",AT372)))))</f>
        <v/>
      </c>
      <c r="AT372" s="46" t="s">
        <v>5245</v>
      </c>
      <c r="AU372" s="582"/>
      <c r="AV372" s="582"/>
      <c r="AW372" s="582"/>
      <c r="AX372" s="582"/>
      <c r="AY372" s="582"/>
      <c r="AZ372" s="582"/>
      <c r="BA372" s="582"/>
      <c r="BB372" s="582"/>
      <c r="BC372" s="582"/>
      <c r="BD372" s="582"/>
      <c r="BE372" s="588"/>
      <c r="BF372" s="588"/>
      <c r="BG372" s="588"/>
      <c r="BH372" s="588"/>
      <c r="BI372" s="588"/>
      <c r="BJ372" s="588"/>
      <c r="BK372" s="588"/>
      <c r="BL372" s="588"/>
      <c r="BM372" s="588"/>
      <c r="BN372" s="588"/>
      <c r="BO372" s="528"/>
    </row>
    <row r="373" spans="1:67" ht="15" customHeight="1">
      <c r="A373" s="22"/>
      <c r="B373" s="12"/>
      <c r="C373" s="35" t="s">
        <v>5246</v>
      </c>
      <c r="D373" s="855" t="str">
        <f>IF(CNGE_2026_M1_Secc1_Sub1!$D104="","",CNGE_2026_M1_Secc1_Sub1!$D104)</f>
        <v/>
      </c>
      <c r="E373" s="723"/>
      <c r="F373" s="724"/>
      <c r="G373" s="804"/>
      <c r="H373" s="714"/>
      <c r="I373" s="714"/>
      <c r="J373" s="805"/>
      <c r="K373" s="857"/>
      <c r="L373" s="809"/>
      <c r="M373" s="857"/>
      <c r="N373" s="809"/>
      <c r="O373" s="857"/>
      <c r="P373" s="809"/>
      <c r="Q373" s="857"/>
      <c r="R373" s="809"/>
      <c r="S373" s="857"/>
      <c r="T373" s="809"/>
      <c r="U373" s="857"/>
      <c r="V373" s="809"/>
      <c r="W373" s="857"/>
      <c r="X373" s="809"/>
      <c r="Y373" s="857"/>
      <c r="Z373" s="809"/>
      <c r="AA373" s="857"/>
      <c r="AB373" s="809"/>
      <c r="AC373" s="857"/>
      <c r="AD373" s="809"/>
      <c r="AI373">
        <f t="shared" si="26"/>
        <v>0</v>
      </c>
      <c r="AJ373">
        <f t="shared" si="27"/>
        <v>0</v>
      </c>
      <c r="AK373">
        <f t="shared" si="28"/>
        <v>0</v>
      </c>
      <c r="AL373">
        <f t="shared" si="29"/>
        <v>0</v>
      </c>
      <c r="AM373" s="293">
        <f t="shared" si="22"/>
        <v>0</v>
      </c>
      <c r="AN373" s="352" t="str">
        <f>IF(AM373=0,"",
IF(SUM($AM$309:AM373)=1,AO373,
IF($AM$430&gt;SUM($AM$309:AM373),_xlfn.CONCAT(", ",AO373),
IF($AM$430=SUM($AM$309:AM373),_xlfn.CONCAT(" y ",AO373)))))</f>
        <v/>
      </c>
      <c r="AO373" s="120" t="s">
        <v>5247</v>
      </c>
      <c r="AP373" s="398">
        <f t="shared" si="24"/>
        <v>0</v>
      </c>
      <c r="AQ373" s="290">
        <f t="shared" si="25"/>
        <v>0</v>
      </c>
      <c r="AR373" s="293">
        <f t="shared" si="23"/>
        <v>0</v>
      </c>
      <c r="AS373" s="352" t="str">
        <f>IF(AR373=0,"",
IF(SUM($AR$309:AR373)=1,AT373,
IF($AR$430&gt;SUM($AR$309:AR373),_xlfn.CONCAT(", ",AT373),
IF($AR$430=SUM($AR$309:AR373),_xlfn.CONCAT(" y ",AT373)))))</f>
        <v/>
      </c>
      <c r="AT373" s="46" t="s">
        <v>5247</v>
      </c>
      <c r="AU373" s="582"/>
      <c r="AV373" s="582"/>
      <c r="AW373" s="582"/>
      <c r="AX373" s="582"/>
      <c r="AY373" s="582"/>
      <c r="AZ373" s="582"/>
      <c r="BA373" s="582"/>
      <c r="BB373" s="582"/>
      <c r="BC373" s="582"/>
      <c r="BD373" s="582"/>
      <c r="BE373" s="588"/>
      <c r="BF373" s="588"/>
      <c r="BG373" s="588"/>
      <c r="BH373" s="588"/>
      <c r="BI373" s="588"/>
      <c r="BJ373" s="588"/>
      <c r="BK373" s="588"/>
      <c r="BL373" s="588"/>
      <c r="BM373" s="588"/>
      <c r="BN373" s="588"/>
      <c r="BO373" s="528"/>
    </row>
    <row r="374" spans="1:67" ht="15" customHeight="1">
      <c r="A374" s="22"/>
      <c r="B374" s="12"/>
      <c r="C374" s="35" t="s">
        <v>5248</v>
      </c>
      <c r="D374" s="855" t="str">
        <f>IF(CNGE_2026_M1_Secc1_Sub1!$D105="","",CNGE_2026_M1_Secc1_Sub1!$D105)</f>
        <v/>
      </c>
      <c r="E374" s="723"/>
      <c r="F374" s="724"/>
      <c r="G374" s="804"/>
      <c r="H374" s="714"/>
      <c r="I374" s="714"/>
      <c r="J374" s="805"/>
      <c r="K374" s="857"/>
      <c r="L374" s="809"/>
      <c r="M374" s="857"/>
      <c r="N374" s="809"/>
      <c r="O374" s="857"/>
      <c r="P374" s="809"/>
      <c r="Q374" s="857"/>
      <c r="R374" s="809"/>
      <c r="S374" s="857"/>
      <c r="T374" s="809"/>
      <c r="U374" s="857"/>
      <c r="V374" s="809"/>
      <c r="W374" s="857"/>
      <c r="X374" s="809"/>
      <c r="Y374" s="857"/>
      <c r="Z374" s="809"/>
      <c r="AA374" s="857"/>
      <c r="AB374" s="809"/>
      <c r="AC374" s="857"/>
      <c r="AD374" s="809"/>
      <c r="AI374">
        <f t="shared" ref="AI374:AI405" si="30">K374</f>
        <v>0</v>
      </c>
      <c r="AJ374">
        <f t="shared" ref="AJ374:AJ405" si="31">COUNTIF(M374:AD374,"NS")</f>
        <v>0</v>
      </c>
      <c r="AK374">
        <f t="shared" ref="AK374:AK405" si="32">SUM(M374:AD374)</f>
        <v>0</v>
      </c>
      <c r="AL374">
        <f t="shared" ref="AL374:AL405" si="33">IF(COUNTIF(K374:AD374,"NA")=10,0,IF(OR(AND(AI374=0,AJ374&gt;0),AND(AI374="NS",AK374&gt;0), AND(AI374="NS", AJ374=0,AK374=0)), 1, IF(OR(AND(AI374&gt;0,AJ374&gt;1,AI374&gt;AK374), AND(AI374="NS",AJ374=2), AND(AI374="NS",AK374=0,AJ374&gt;0),AI374=AK374), 0, 1)))</f>
        <v>0</v>
      </c>
      <c r="AM374" s="293">
        <f t="shared" ref="AM374:AM429" si="34">IF(SUM(AL374)=0,0,1)</f>
        <v>0</v>
      </c>
      <c r="AN374" s="352" t="str">
        <f>IF(AM374=0,"",
IF(SUM($AM$309:AM374)=1,AO374,
IF($AM$430&gt;SUM($AM$309:AM374),_xlfn.CONCAT(", ",AO374),
IF($AM$430=SUM($AM$309:AM374),_xlfn.CONCAT(" y ",AO374)))))</f>
        <v/>
      </c>
      <c r="AO374" s="120" t="s">
        <v>5249</v>
      </c>
      <c r="AP374" s="398">
        <f t="shared" si="24"/>
        <v>0</v>
      </c>
      <c r="AQ374" s="290">
        <f t="shared" si="25"/>
        <v>0</v>
      </c>
      <c r="AR374" s="293">
        <f t="shared" ref="AR374:AR429" si="35">IF(SUM(AQ374)=0,0,1)</f>
        <v>0</v>
      </c>
      <c r="AS374" s="352" t="str">
        <f>IF(AR374=0,"",
IF(SUM($AR$309:AR374)=1,AT374,
IF($AR$430&gt;SUM($AR$309:AR374),_xlfn.CONCAT(", ",AT374),
IF($AR$430=SUM($AR$309:AR374),_xlfn.CONCAT(" y ",AT374)))))</f>
        <v/>
      </c>
      <c r="AT374" s="46" t="s">
        <v>5249</v>
      </c>
      <c r="AU374" s="582"/>
      <c r="AV374" s="582"/>
      <c r="AW374" s="582"/>
      <c r="AX374" s="582"/>
      <c r="AY374" s="582"/>
      <c r="AZ374" s="582"/>
      <c r="BA374" s="582"/>
      <c r="BB374" s="582"/>
      <c r="BC374" s="582"/>
      <c r="BD374" s="582"/>
      <c r="BE374" s="588"/>
      <c r="BF374" s="588"/>
      <c r="BG374" s="588"/>
      <c r="BH374" s="588"/>
      <c r="BI374" s="588"/>
      <c r="BJ374" s="588"/>
      <c r="BK374" s="588"/>
      <c r="BL374" s="588"/>
      <c r="BM374" s="588"/>
      <c r="BN374" s="588"/>
      <c r="BO374" s="528"/>
    </row>
    <row r="375" spans="1:67" ht="15" customHeight="1">
      <c r="A375" s="22"/>
      <c r="B375" s="12"/>
      <c r="C375" s="35" t="s">
        <v>5250</v>
      </c>
      <c r="D375" s="855" t="str">
        <f>IF(CNGE_2026_M1_Secc1_Sub1!$D106="","",CNGE_2026_M1_Secc1_Sub1!$D106)</f>
        <v/>
      </c>
      <c r="E375" s="723"/>
      <c r="F375" s="724"/>
      <c r="G375" s="804"/>
      <c r="H375" s="714"/>
      <c r="I375" s="714"/>
      <c r="J375" s="805"/>
      <c r="K375" s="857"/>
      <c r="L375" s="809"/>
      <c r="M375" s="857"/>
      <c r="N375" s="809"/>
      <c r="O375" s="857"/>
      <c r="P375" s="809"/>
      <c r="Q375" s="857"/>
      <c r="R375" s="809"/>
      <c r="S375" s="857"/>
      <c r="T375" s="809"/>
      <c r="U375" s="857"/>
      <c r="V375" s="809"/>
      <c r="W375" s="857"/>
      <c r="X375" s="809"/>
      <c r="Y375" s="857"/>
      <c r="Z375" s="809"/>
      <c r="AA375" s="857"/>
      <c r="AB375" s="809"/>
      <c r="AC375" s="857"/>
      <c r="AD375" s="809"/>
      <c r="AI375">
        <f t="shared" si="30"/>
        <v>0</v>
      </c>
      <c r="AJ375">
        <f t="shared" si="31"/>
        <v>0</v>
      </c>
      <c r="AK375">
        <f t="shared" si="32"/>
        <v>0</v>
      </c>
      <c r="AL375">
        <f t="shared" si="33"/>
        <v>0</v>
      </c>
      <c r="AM375" s="293">
        <f t="shared" si="34"/>
        <v>0</v>
      </c>
      <c r="AN375" s="352" t="str">
        <f>IF(AM375=0,"",
IF(SUM($AM$309:AM375)=1,AO375,
IF($AM$430&gt;SUM($AM$309:AM375),_xlfn.CONCAT(", ",AO375),
IF($AM$430=SUM($AM$309:AM375),_xlfn.CONCAT(" y ",AO375)))))</f>
        <v/>
      </c>
      <c r="AO375" s="120" t="s">
        <v>5251</v>
      </c>
      <c r="AP375" s="398">
        <f t="shared" ref="AP375:AP429" si="36">IF(AND($G375&lt;&gt;"",$G375&lt;&gt;1,COUNTA(K375:AD375)&gt;0),1,0)</f>
        <v>0</v>
      </c>
      <c r="AQ375" s="290">
        <f t="shared" ref="AQ375:AQ429" si="37">IF(AND(COUNTBLANK(D375)=0,G375&lt;&gt;"",G375&lt;&gt;1,COUNTA(K375:AD375)=0),0,IF(AND(COUNTBLANK(D375)=0,G375&lt;&gt;"",G375=1,COUNTA(K375:AD375)=10),0,IF(AND(COUNTBLANK(D375)=1,COUNTA(G375:AD375)=0),0,1)))</f>
        <v>0</v>
      </c>
      <c r="AR375" s="293">
        <f t="shared" si="35"/>
        <v>0</v>
      </c>
      <c r="AS375" s="352" t="str">
        <f>IF(AR375=0,"",
IF(SUM($AR$309:AR375)=1,AT375,
IF($AR$430&gt;SUM($AR$309:AR375),_xlfn.CONCAT(", ",AT375),
IF($AR$430=SUM($AR$309:AR375),_xlfn.CONCAT(" y ",AT375)))))</f>
        <v/>
      </c>
      <c r="AT375" s="46" t="s">
        <v>5251</v>
      </c>
      <c r="AU375" s="582"/>
      <c r="AV375" s="582"/>
      <c r="AW375" s="582"/>
      <c r="AX375" s="582"/>
      <c r="AY375" s="582"/>
      <c r="AZ375" s="582"/>
      <c r="BA375" s="582"/>
      <c r="BB375" s="582"/>
      <c r="BC375" s="582"/>
      <c r="BD375" s="582"/>
      <c r="BE375" s="588"/>
      <c r="BF375" s="588"/>
      <c r="BG375" s="588"/>
      <c r="BH375" s="588"/>
      <c r="BI375" s="588"/>
      <c r="BJ375" s="588"/>
      <c r="BK375" s="588"/>
      <c r="BL375" s="588"/>
      <c r="BM375" s="588"/>
      <c r="BN375" s="588"/>
      <c r="BO375" s="528"/>
    </row>
    <row r="376" spans="1:67" ht="15" customHeight="1">
      <c r="A376" s="22"/>
      <c r="B376" s="12"/>
      <c r="C376" s="35" t="s">
        <v>5252</v>
      </c>
      <c r="D376" s="855" t="str">
        <f>IF(CNGE_2026_M1_Secc1_Sub1!$D107="","",CNGE_2026_M1_Secc1_Sub1!$D107)</f>
        <v/>
      </c>
      <c r="E376" s="723"/>
      <c r="F376" s="724"/>
      <c r="G376" s="804"/>
      <c r="H376" s="714"/>
      <c r="I376" s="714"/>
      <c r="J376" s="805"/>
      <c r="K376" s="857"/>
      <c r="L376" s="809"/>
      <c r="M376" s="857"/>
      <c r="N376" s="809"/>
      <c r="O376" s="857"/>
      <c r="P376" s="809"/>
      <c r="Q376" s="857"/>
      <c r="R376" s="809"/>
      <c r="S376" s="857"/>
      <c r="T376" s="809"/>
      <c r="U376" s="857"/>
      <c r="V376" s="809"/>
      <c r="W376" s="857"/>
      <c r="X376" s="809"/>
      <c r="Y376" s="857"/>
      <c r="Z376" s="809"/>
      <c r="AA376" s="857"/>
      <c r="AB376" s="809"/>
      <c r="AC376" s="857"/>
      <c r="AD376" s="809"/>
      <c r="AI376">
        <f t="shared" si="30"/>
        <v>0</v>
      </c>
      <c r="AJ376">
        <f t="shared" si="31"/>
        <v>0</v>
      </c>
      <c r="AK376">
        <f t="shared" si="32"/>
        <v>0</v>
      </c>
      <c r="AL376">
        <f t="shared" si="33"/>
        <v>0</v>
      </c>
      <c r="AM376" s="293">
        <f t="shared" si="34"/>
        <v>0</v>
      </c>
      <c r="AN376" s="352" t="str">
        <f>IF(AM376=0,"",
IF(SUM($AM$309:AM376)=1,AO376,
IF($AM$430&gt;SUM($AM$309:AM376),_xlfn.CONCAT(", ",AO376),
IF($AM$430=SUM($AM$309:AM376),_xlfn.CONCAT(" y ",AO376)))))</f>
        <v/>
      </c>
      <c r="AO376" s="120" t="s">
        <v>5253</v>
      </c>
      <c r="AP376" s="398">
        <f t="shared" si="36"/>
        <v>0</v>
      </c>
      <c r="AQ376" s="290">
        <f t="shared" si="37"/>
        <v>0</v>
      </c>
      <c r="AR376" s="293">
        <f t="shared" si="35"/>
        <v>0</v>
      </c>
      <c r="AS376" s="352" t="str">
        <f>IF(AR376=0,"",
IF(SUM($AR$309:AR376)=1,AT376,
IF($AR$430&gt;SUM($AR$309:AR376),_xlfn.CONCAT(", ",AT376),
IF($AR$430=SUM($AR$309:AR376),_xlfn.CONCAT(" y ",AT376)))))</f>
        <v/>
      </c>
      <c r="AT376" s="46" t="s">
        <v>5253</v>
      </c>
      <c r="AU376" s="582"/>
      <c r="AV376" s="582"/>
      <c r="AW376" s="582"/>
      <c r="AX376" s="582"/>
      <c r="AY376" s="582"/>
      <c r="AZ376" s="582"/>
      <c r="BA376" s="582"/>
      <c r="BB376" s="582"/>
      <c r="BC376" s="582"/>
      <c r="BD376" s="582"/>
      <c r="BE376" s="588"/>
      <c r="BF376" s="588"/>
      <c r="BG376" s="588"/>
      <c r="BH376" s="588"/>
      <c r="BI376" s="588"/>
      <c r="BJ376" s="588"/>
      <c r="BK376" s="588"/>
      <c r="BL376" s="588"/>
      <c r="BM376" s="588"/>
      <c r="BN376" s="588"/>
      <c r="BO376" s="528"/>
    </row>
    <row r="377" spans="1:67" ht="15" customHeight="1">
      <c r="A377" s="22"/>
      <c r="B377" s="12"/>
      <c r="C377" s="35" t="s">
        <v>5254</v>
      </c>
      <c r="D377" s="855" t="str">
        <f>IF(CNGE_2026_M1_Secc1_Sub1!$D108="","",CNGE_2026_M1_Secc1_Sub1!$D108)</f>
        <v/>
      </c>
      <c r="E377" s="723"/>
      <c r="F377" s="724"/>
      <c r="G377" s="804"/>
      <c r="H377" s="714"/>
      <c r="I377" s="714"/>
      <c r="J377" s="805"/>
      <c r="K377" s="857"/>
      <c r="L377" s="809"/>
      <c r="M377" s="857"/>
      <c r="N377" s="809"/>
      <c r="O377" s="857"/>
      <c r="P377" s="809"/>
      <c r="Q377" s="857"/>
      <c r="R377" s="809"/>
      <c r="S377" s="857"/>
      <c r="T377" s="809"/>
      <c r="U377" s="857"/>
      <c r="V377" s="809"/>
      <c r="W377" s="857"/>
      <c r="X377" s="809"/>
      <c r="Y377" s="857"/>
      <c r="Z377" s="809"/>
      <c r="AA377" s="857"/>
      <c r="AB377" s="809"/>
      <c r="AC377" s="857"/>
      <c r="AD377" s="809"/>
      <c r="AI377">
        <f t="shared" si="30"/>
        <v>0</v>
      </c>
      <c r="AJ377">
        <f t="shared" si="31"/>
        <v>0</v>
      </c>
      <c r="AK377">
        <f t="shared" si="32"/>
        <v>0</v>
      </c>
      <c r="AL377">
        <f t="shared" si="33"/>
        <v>0</v>
      </c>
      <c r="AM377" s="293">
        <f t="shared" si="34"/>
        <v>0</v>
      </c>
      <c r="AN377" s="352" t="str">
        <f>IF(AM377=0,"",
IF(SUM($AM$309:AM377)=1,AO377,
IF($AM$430&gt;SUM($AM$309:AM377),_xlfn.CONCAT(", ",AO377),
IF($AM$430=SUM($AM$309:AM377),_xlfn.CONCAT(" y ",AO377)))))</f>
        <v/>
      </c>
      <c r="AO377" s="120" t="s">
        <v>5255</v>
      </c>
      <c r="AP377" s="398">
        <f t="shared" si="36"/>
        <v>0</v>
      </c>
      <c r="AQ377" s="290">
        <f t="shared" si="37"/>
        <v>0</v>
      </c>
      <c r="AR377" s="293">
        <f t="shared" si="35"/>
        <v>0</v>
      </c>
      <c r="AS377" s="352" t="str">
        <f>IF(AR377=0,"",
IF(SUM($AR$309:AR377)=1,AT377,
IF($AR$430&gt;SUM($AR$309:AR377),_xlfn.CONCAT(", ",AT377),
IF($AR$430=SUM($AR$309:AR377),_xlfn.CONCAT(" y ",AT377)))))</f>
        <v/>
      </c>
      <c r="AT377" s="46" t="s">
        <v>5255</v>
      </c>
      <c r="AU377" s="582"/>
      <c r="AV377" s="582"/>
      <c r="AW377" s="582"/>
      <c r="AX377" s="582"/>
      <c r="AY377" s="582"/>
      <c r="AZ377" s="582"/>
      <c r="BA377" s="582"/>
      <c r="BB377" s="582"/>
      <c r="BC377" s="582"/>
      <c r="BD377" s="582"/>
      <c r="BE377" s="588"/>
      <c r="BF377" s="588"/>
      <c r="BG377" s="588"/>
      <c r="BH377" s="588"/>
      <c r="BI377" s="588"/>
      <c r="BJ377" s="588"/>
      <c r="BK377" s="588"/>
      <c r="BL377" s="588"/>
      <c r="BM377" s="588"/>
      <c r="BN377" s="588"/>
      <c r="BO377" s="528"/>
    </row>
    <row r="378" spans="1:67" ht="15" customHeight="1">
      <c r="A378" s="22"/>
      <c r="B378" s="12"/>
      <c r="C378" s="35" t="s">
        <v>5256</v>
      </c>
      <c r="D378" s="855" t="str">
        <f>IF(CNGE_2026_M1_Secc1_Sub1!$D109="","",CNGE_2026_M1_Secc1_Sub1!$D109)</f>
        <v/>
      </c>
      <c r="E378" s="723"/>
      <c r="F378" s="724"/>
      <c r="G378" s="804"/>
      <c r="H378" s="714"/>
      <c r="I378" s="714"/>
      <c r="J378" s="805"/>
      <c r="K378" s="857"/>
      <c r="L378" s="809"/>
      <c r="M378" s="857"/>
      <c r="N378" s="809"/>
      <c r="O378" s="857"/>
      <c r="P378" s="809"/>
      <c r="Q378" s="857"/>
      <c r="R378" s="809"/>
      <c r="S378" s="857"/>
      <c r="T378" s="809"/>
      <c r="U378" s="857"/>
      <c r="V378" s="809"/>
      <c r="W378" s="857"/>
      <c r="X378" s="809"/>
      <c r="Y378" s="857"/>
      <c r="Z378" s="809"/>
      <c r="AA378" s="857"/>
      <c r="AB378" s="809"/>
      <c r="AC378" s="857"/>
      <c r="AD378" s="809"/>
      <c r="AI378">
        <f t="shared" si="30"/>
        <v>0</v>
      </c>
      <c r="AJ378">
        <f t="shared" si="31"/>
        <v>0</v>
      </c>
      <c r="AK378">
        <f t="shared" si="32"/>
        <v>0</v>
      </c>
      <c r="AL378">
        <f t="shared" si="33"/>
        <v>0</v>
      </c>
      <c r="AM378" s="293">
        <f t="shared" si="34"/>
        <v>0</v>
      </c>
      <c r="AN378" s="352" t="str">
        <f>IF(AM378=0,"",
IF(SUM($AM$309:AM378)=1,AO378,
IF($AM$430&gt;SUM($AM$309:AM378),_xlfn.CONCAT(", ",AO378),
IF($AM$430=SUM($AM$309:AM378),_xlfn.CONCAT(" y ",AO378)))))</f>
        <v/>
      </c>
      <c r="AO378" s="120" t="s">
        <v>5257</v>
      </c>
      <c r="AP378" s="398">
        <f t="shared" si="36"/>
        <v>0</v>
      </c>
      <c r="AQ378" s="290">
        <f t="shared" si="37"/>
        <v>0</v>
      </c>
      <c r="AR378" s="293">
        <f t="shared" si="35"/>
        <v>0</v>
      </c>
      <c r="AS378" s="352" t="str">
        <f>IF(AR378=0,"",
IF(SUM($AR$309:AR378)=1,AT378,
IF($AR$430&gt;SUM($AR$309:AR378),_xlfn.CONCAT(", ",AT378),
IF($AR$430=SUM($AR$309:AR378),_xlfn.CONCAT(" y ",AT378)))))</f>
        <v/>
      </c>
      <c r="AT378" s="46" t="s">
        <v>5257</v>
      </c>
      <c r="AU378" s="582"/>
      <c r="AV378" s="582"/>
      <c r="AW378" s="582"/>
      <c r="AX378" s="582"/>
      <c r="AY378" s="582"/>
      <c r="AZ378" s="582"/>
      <c r="BA378" s="582"/>
      <c r="BB378" s="582"/>
      <c r="BC378" s="582"/>
      <c r="BD378" s="582"/>
      <c r="BE378" s="588"/>
      <c r="BF378" s="588"/>
      <c r="BG378" s="588"/>
      <c r="BH378" s="588"/>
      <c r="BI378" s="588"/>
      <c r="BJ378" s="588"/>
      <c r="BK378" s="588"/>
      <c r="BL378" s="588"/>
      <c r="BM378" s="588"/>
      <c r="BN378" s="588"/>
      <c r="BO378" s="528"/>
    </row>
    <row r="379" spans="1:67" ht="15" customHeight="1">
      <c r="A379" s="22"/>
      <c r="B379" s="12"/>
      <c r="C379" s="35" t="s">
        <v>5258</v>
      </c>
      <c r="D379" s="855" t="str">
        <f>IF(CNGE_2026_M1_Secc1_Sub1!$D110="","",CNGE_2026_M1_Secc1_Sub1!$D110)</f>
        <v/>
      </c>
      <c r="E379" s="723"/>
      <c r="F379" s="724"/>
      <c r="G379" s="804"/>
      <c r="H379" s="714"/>
      <c r="I379" s="714"/>
      <c r="J379" s="805"/>
      <c r="K379" s="857"/>
      <c r="L379" s="809"/>
      <c r="M379" s="857"/>
      <c r="N379" s="809"/>
      <c r="O379" s="857"/>
      <c r="P379" s="809"/>
      <c r="Q379" s="857"/>
      <c r="R379" s="809"/>
      <c r="S379" s="857"/>
      <c r="T379" s="809"/>
      <c r="U379" s="857"/>
      <c r="V379" s="809"/>
      <c r="W379" s="857"/>
      <c r="X379" s="809"/>
      <c r="Y379" s="857"/>
      <c r="Z379" s="809"/>
      <c r="AA379" s="857"/>
      <c r="AB379" s="809"/>
      <c r="AC379" s="857"/>
      <c r="AD379" s="809"/>
      <c r="AI379">
        <f t="shared" si="30"/>
        <v>0</v>
      </c>
      <c r="AJ379">
        <f t="shared" si="31"/>
        <v>0</v>
      </c>
      <c r="AK379">
        <f t="shared" si="32"/>
        <v>0</v>
      </c>
      <c r="AL379">
        <f t="shared" si="33"/>
        <v>0</v>
      </c>
      <c r="AM379" s="293">
        <f t="shared" si="34"/>
        <v>0</v>
      </c>
      <c r="AN379" s="352" t="str">
        <f>IF(AM379=0,"",
IF(SUM($AM$309:AM379)=1,AO379,
IF($AM$430&gt;SUM($AM$309:AM379),_xlfn.CONCAT(", ",AO379),
IF($AM$430=SUM($AM$309:AM379),_xlfn.CONCAT(" y ",AO379)))))</f>
        <v/>
      </c>
      <c r="AO379" s="120" t="s">
        <v>5259</v>
      </c>
      <c r="AP379" s="398">
        <f t="shared" si="36"/>
        <v>0</v>
      </c>
      <c r="AQ379" s="290">
        <f t="shared" si="37"/>
        <v>0</v>
      </c>
      <c r="AR379" s="293">
        <f t="shared" si="35"/>
        <v>0</v>
      </c>
      <c r="AS379" s="352" t="str">
        <f>IF(AR379=0,"",
IF(SUM($AR$309:AR379)=1,AT379,
IF($AR$430&gt;SUM($AR$309:AR379),_xlfn.CONCAT(", ",AT379),
IF($AR$430=SUM($AR$309:AR379),_xlfn.CONCAT(" y ",AT379)))))</f>
        <v/>
      </c>
      <c r="AT379" s="46" t="s">
        <v>5259</v>
      </c>
      <c r="AU379" s="582"/>
      <c r="AV379" s="582"/>
      <c r="AW379" s="582"/>
      <c r="AX379" s="582"/>
      <c r="AY379" s="582"/>
      <c r="AZ379" s="582"/>
      <c r="BA379" s="582"/>
      <c r="BB379" s="582"/>
      <c r="BC379" s="582"/>
      <c r="BD379" s="582"/>
      <c r="BE379" s="588"/>
      <c r="BF379" s="588"/>
      <c r="BG379" s="588"/>
      <c r="BH379" s="588"/>
      <c r="BI379" s="588"/>
      <c r="BJ379" s="588"/>
      <c r="BK379" s="588"/>
      <c r="BL379" s="588"/>
      <c r="BM379" s="588"/>
      <c r="BN379" s="588"/>
      <c r="BO379" s="528"/>
    </row>
    <row r="380" spans="1:67" ht="15" customHeight="1">
      <c r="A380" s="22"/>
      <c r="B380" s="12"/>
      <c r="C380" s="35" t="s">
        <v>5260</v>
      </c>
      <c r="D380" s="855" t="str">
        <f>IF(CNGE_2026_M1_Secc1_Sub1!$D111="","",CNGE_2026_M1_Secc1_Sub1!$D111)</f>
        <v/>
      </c>
      <c r="E380" s="723"/>
      <c r="F380" s="724"/>
      <c r="G380" s="804"/>
      <c r="H380" s="714"/>
      <c r="I380" s="714"/>
      <c r="J380" s="805"/>
      <c r="K380" s="857"/>
      <c r="L380" s="809"/>
      <c r="M380" s="857"/>
      <c r="N380" s="809"/>
      <c r="O380" s="857"/>
      <c r="P380" s="809"/>
      <c r="Q380" s="857"/>
      <c r="R380" s="809"/>
      <c r="S380" s="857"/>
      <c r="T380" s="809"/>
      <c r="U380" s="857"/>
      <c r="V380" s="809"/>
      <c r="W380" s="857"/>
      <c r="X380" s="809"/>
      <c r="Y380" s="857"/>
      <c r="Z380" s="809"/>
      <c r="AA380" s="857"/>
      <c r="AB380" s="809"/>
      <c r="AC380" s="857"/>
      <c r="AD380" s="809"/>
      <c r="AI380">
        <f t="shared" si="30"/>
        <v>0</v>
      </c>
      <c r="AJ380">
        <f t="shared" si="31"/>
        <v>0</v>
      </c>
      <c r="AK380">
        <f t="shared" si="32"/>
        <v>0</v>
      </c>
      <c r="AL380">
        <f t="shared" si="33"/>
        <v>0</v>
      </c>
      <c r="AM380" s="293">
        <f t="shared" si="34"/>
        <v>0</v>
      </c>
      <c r="AN380" s="352" t="str">
        <f>IF(AM380=0,"",
IF(SUM($AM$309:AM380)=1,AO380,
IF($AM$430&gt;SUM($AM$309:AM380),_xlfn.CONCAT(", ",AO380),
IF($AM$430=SUM($AM$309:AM380),_xlfn.CONCAT(" y ",AO380)))))</f>
        <v/>
      </c>
      <c r="AO380" s="120" t="s">
        <v>5261</v>
      </c>
      <c r="AP380" s="398">
        <f t="shared" si="36"/>
        <v>0</v>
      </c>
      <c r="AQ380" s="290">
        <f t="shared" si="37"/>
        <v>0</v>
      </c>
      <c r="AR380" s="293">
        <f t="shared" si="35"/>
        <v>0</v>
      </c>
      <c r="AS380" s="352" t="str">
        <f>IF(AR380=0,"",
IF(SUM($AR$309:AR380)=1,AT380,
IF($AR$430&gt;SUM($AR$309:AR380),_xlfn.CONCAT(", ",AT380),
IF($AR$430=SUM($AR$309:AR380),_xlfn.CONCAT(" y ",AT380)))))</f>
        <v/>
      </c>
      <c r="AT380" s="46" t="s">
        <v>5261</v>
      </c>
      <c r="AU380" s="582"/>
      <c r="AV380" s="582"/>
      <c r="AW380" s="582"/>
      <c r="AX380" s="582"/>
      <c r="AY380" s="582"/>
      <c r="AZ380" s="582"/>
      <c r="BA380" s="582"/>
      <c r="BB380" s="582"/>
      <c r="BC380" s="582"/>
      <c r="BD380" s="582"/>
      <c r="BE380" s="588"/>
      <c r="BF380" s="588"/>
      <c r="BG380" s="588"/>
      <c r="BH380" s="588"/>
      <c r="BI380" s="588"/>
      <c r="BJ380" s="588"/>
      <c r="BK380" s="588"/>
      <c r="BL380" s="588"/>
      <c r="BM380" s="588"/>
      <c r="BN380" s="588"/>
      <c r="BO380" s="528"/>
    </row>
    <row r="381" spans="1:67" ht="15" customHeight="1">
      <c r="A381" s="22"/>
      <c r="B381" s="12"/>
      <c r="C381" s="35" t="s">
        <v>5262</v>
      </c>
      <c r="D381" s="855" t="str">
        <f>IF(CNGE_2026_M1_Secc1_Sub1!$D112="","",CNGE_2026_M1_Secc1_Sub1!$D112)</f>
        <v/>
      </c>
      <c r="E381" s="723"/>
      <c r="F381" s="724"/>
      <c r="G381" s="804"/>
      <c r="H381" s="714"/>
      <c r="I381" s="714"/>
      <c r="J381" s="805"/>
      <c r="K381" s="857"/>
      <c r="L381" s="809"/>
      <c r="M381" s="857"/>
      <c r="N381" s="809"/>
      <c r="O381" s="857"/>
      <c r="P381" s="809"/>
      <c r="Q381" s="857"/>
      <c r="R381" s="809"/>
      <c r="S381" s="857"/>
      <c r="T381" s="809"/>
      <c r="U381" s="857"/>
      <c r="V381" s="809"/>
      <c r="W381" s="857"/>
      <c r="X381" s="809"/>
      <c r="Y381" s="857"/>
      <c r="Z381" s="809"/>
      <c r="AA381" s="857"/>
      <c r="AB381" s="809"/>
      <c r="AC381" s="857"/>
      <c r="AD381" s="809"/>
      <c r="AI381">
        <f t="shared" si="30"/>
        <v>0</v>
      </c>
      <c r="AJ381">
        <f t="shared" si="31"/>
        <v>0</v>
      </c>
      <c r="AK381">
        <f t="shared" si="32"/>
        <v>0</v>
      </c>
      <c r="AL381">
        <f t="shared" si="33"/>
        <v>0</v>
      </c>
      <c r="AM381" s="293">
        <f t="shared" si="34"/>
        <v>0</v>
      </c>
      <c r="AN381" s="352" t="str">
        <f>IF(AM381=0,"",
IF(SUM($AM$309:AM381)=1,AO381,
IF($AM$430&gt;SUM($AM$309:AM381),_xlfn.CONCAT(", ",AO381),
IF($AM$430=SUM($AM$309:AM381),_xlfn.CONCAT(" y ",AO381)))))</f>
        <v/>
      </c>
      <c r="AO381" s="120" t="s">
        <v>5263</v>
      </c>
      <c r="AP381" s="398">
        <f t="shared" si="36"/>
        <v>0</v>
      </c>
      <c r="AQ381" s="290">
        <f t="shared" si="37"/>
        <v>0</v>
      </c>
      <c r="AR381" s="293">
        <f t="shared" si="35"/>
        <v>0</v>
      </c>
      <c r="AS381" s="352" t="str">
        <f>IF(AR381=0,"",
IF(SUM($AR$309:AR381)=1,AT381,
IF($AR$430&gt;SUM($AR$309:AR381),_xlfn.CONCAT(", ",AT381),
IF($AR$430=SUM($AR$309:AR381),_xlfn.CONCAT(" y ",AT381)))))</f>
        <v/>
      </c>
      <c r="AT381" s="46" t="s">
        <v>5263</v>
      </c>
      <c r="AU381" s="582"/>
      <c r="AV381" s="582"/>
      <c r="AW381" s="582"/>
      <c r="AX381" s="582"/>
      <c r="AY381" s="582"/>
      <c r="AZ381" s="582"/>
      <c r="BA381" s="582"/>
      <c r="BB381" s="582"/>
      <c r="BC381" s="582"/>
      <c r="BD381" s="582"/>
      <c r="BE381" s="588"/>
      <c r="BF381" s="588"/>
      <c r="BG381" s="588"/>
      <c r="BH381" s="588"/>
      <c r="BI381" s="588"/>
      <c r="BJ381" s="588"/>
      <c r="BK381" s="588"/>
      <c r="BL381" s="588"/>
      <c r="BM381" s="588"/>
      <c r="BN381" s="588"/>
      <c r="BO381" s="528"/>
    </row>
    <row r="382" spans="1:67" ht="15" customHeight="1">
      <c r="A382" s="22"/>
      <c r="B382" s="12"/>
      <c r="C382" s="35" t="s">
        <v>5264</v>
      </c>
      <c r="D382" s="855" t="str">
        <f>IF(CNGE_2026_M1_Secc1_Sub1!$D113="","",CNGE_2026_M1_Secc1_Sub1!$D113)</f>
        <v/>
      </c>
      <c r="E382" s="723"/>
      <c r="F382" s="724"/>
      <c r="G382" s="804"/>
      <c r="H382" s="714"/>
      <c r="I382" s="714"/>
      <c r="J382" s="805"/>
      <c r="K382" s="857"/>
      <c r="L382" s="809"/>
      <c r="M382" s="857"/>
      <c r="N382" s="809"/>
      <c r="O382" s="857"/>
      <c r="P382" s="809"/>
      <c r="Q382" s="857"/>
      <c r="R382" s="809"/>
      <c r="S382" s="857"/>
      <c r="T382" s="809"/>
      <c r="U382" s="857"/>
      <c r="V382" s="809"/>
      <c r="W382" s="857"/>
      <c r="X382" s="809"/>
      <c r="Y382" s="857"/>
      <c r="Z382" s="809"/>
      <c r="AA382" s="857"/>
      <c r="AB382" s="809"/>
      <c r="AC382" s="857"/>
      <c r="AD382" s="809"/>
      <c r="AI382">
        <f t="shared" si="30"/>
        <v>0</v>
      </c>
      <c r="AJ382">
        <f t="shared" si="31"/>
        <v>0</v>
      </c>
      <c r="AK382">
        <f t="shared" si="32"/>
        <v>0</v>
      </c>
      <c r="AL382">
        <f t="shared" si="33"/>
        <v>0</v>
      </c>
      <c r="AM382" s="293">
        <f t="shared" si="34"/>
        <v>0</v>
      </c>
      <c r="AN382" s="352" t="str">
        <f>IF(AM382=0,"",
IF(SUM($AM$309:AM382)=1,AO382,
IF($AM$430&gt;SUM($AM$309:AM382),_xlfn.CONCAT(", ",AO382),
IF($AM$430=SUM($AM$309:AM382),_xlfn.CONCAT(" y ",AO382)))))</f>
        <v/>
      </c>
      <c r="AO382" s="120" t="s">
        <v>5265</v>
      </c>
      <c r="AP382" s="398">
        <f t="shared" si="36"/>
        <v>0</v>
      </c>
      <c r="AQ382" s="290">
        <f t="shared" si="37"/>
        <v>0</v>
      </c>
      <c r="AR382" s="293">
        <f t="shared" si="35"/>
        <v>0</v>
      </c>
      <c r="AS382" s="352" t="str">
        <f>IF(AR382=0,"",
IF(SUM($AR$309:AR382)=1,AT382,
IF($AR$430&gt;SUM($AR$309:AR382),_xlfn.CONCAT(", ",AT382),
IF($AR$430=SUM($AR$309:AR382),_xlfn.CONCAT(" y ",AT382)))))</f>
        <v/>
      </c>
      <c r="AT382" s="46" t="s">
        <v>5265</v>
      </c>
      <c r="AU382" s="582"/>
      <c r="AV382" s="582"/>
      <c r="AW382" s="582"/>
      <c r="AX382" s="582"/>
      <c r="AY382" s="582"/>
      <c r="AZ382" s="582"/>
      <c r="BA382" s="582"/>
      <c r="BB382" s="582"/>
      <c r="BC382" s="582"/>
      <c r="BD382" s="582"/>
      <c r="BE382" s="588"/>
      <c r="BF382" s="588"/>
      <c r="BG382" s="588"/>
      <c r="BH382" s="588"/>
      <c r="BI382" s="588"/>
      <c r="BJ382" s="588"/>
      <c r="BK382" s="588"/>
      <c r="BL382" s="588"/>
      <c r="BM382" s="588"/>
      <c r="BN382" s="588"/>
      <c r="BO382" s="528"/>
    </row>
    <row r="383" spans="1:67" ht="15" customHeight="1">
      <c r="A383" s="22"/>
      <c r="B383" s="12"/>
      <c r="C383" s="35" t="s">
        <v>5266</v>
      </c>
      <c r="D383" s="855" t="str">
        <f>IF(CNGE_2026_M1_Secc1_Sub1!$D114="","",CNGE_2026_M1_Secc1_Sub1!$D114)</f>
        <v/>
      </c>
      <c r="E383" s="723"/>
      <c r="F383" s="724"/>
      <c r="G383" s="804"/>
      <c r="H383" s="714"/>
      <c r="I383" s="714"/>
      <c r="J383" s="805"/>
      <c r="K383" s="857"/>
      <c r="L383" s="809"/>
      <c r="M383" s="857"/>
      <c r="N383" s="809"/>
      <c r="O383" s="857"/>
      <c r="P383" s="809"/>
      <c r="Q383" s="857"/>
      <c r="R383" s="809"/>
      <c r="S383" s="857"/>
      <c r="T383" s="809"/>
      <c r="U383" s="857"/>
      <c r="V383" s="809"/>
      <c r="W383" s="857"/>
      <c r="X383" s="809"/>
      <c r="Y383" s="857"/>
      <c r="Z383" s="809"/>
      <c r="AA383" s="857"/>
      <c r="AB383" s="809"/>
      <c r="AC383" s="857"/>
      <c r="AD383" s="809"/>
      <c r="AI383">
        <f t="shared" si="30"/>
        <v>0</v>
      </c>
      <c r="AJ383">
        <f t="shared" si="31"/>
        <v>0</v>
      </c>
      <c r="AK383">
        <f t="shared" si="32"/>
        <v>0</v>
      </c>
      <c r="AL383">
        <f t="shared" si="33"/>
        <v>0</v>
      </c>
      <c r="AM383" s="293">
        <f t="shared" si="34"/>
        <v>0</v>
      </c>
      <c r="AN383" s="352" t="str">
        <f>IF(AM383=0,"",
IF(SUM($AM$309:AM383)=1,AO383,
IF($AM$430&gt;SUM($AM$309:AM383),_xlfn.CONCAT(", ",AO383),
IF($AM$430=SUM($AM$309:AM383),_xlfn.CONCAT(" y ",AO383)))))</f>
        <v/>
      </c>
      <c r="AO383" s="120" t="s">
        <v>5267</v>
      </c>
      <c r="AP383" s="398">
        <f t="shared" si="36"/>
        <v>0</v>
      </c>
      <c r="AQ383" s="290">
        <f t="shared" si="37"/>
        <v>0</v>
      </c>
      <c r="AR383" s="293">
        <f t="shared" si="35"/>
        <v>0</v>
      </c>
      <c r="AS383" s="352" t="str">
        <f>IF(AR383=0,"",
IF(SUM($AR$309:AR383)=1,AT383,
IF($AR$430&gt;SUM($AR$309:AR383),_xlfn.CONCAT(", ",AT383),
IF($AR$430=SUM($AR$309:AR383),_xlfn.CONCAT(" y ",AT383)))))</f>
        <v/>
      </c>
      <c r="AT383" s="46" t="s">
        <v>5267</v>
      </c>
      <c r="AU383" s="582"/>
      <c r="AV383" s="582"/>
      <c r="AW383" s="582"/>
      <c r="AX383" s="582"/>
      <c r="AY383" s="582"/>
      <c r="AZ383" s="582"/>
      <c r="BA383" s="582"/>
      <c r="BB383" s="582"/>
      <c r="BC383" s="582"/>
      <c r="BD383" s="582"/>
      <c r="BE383" s="588"/>
      <c r="BF383" s="588"/>
      <c r="BG383" s="588"/>
      <c r="BH383" s="588"/>
      <c r="BI383" s="588"/>
      <c r="BJ383" s="588"/>
      <c r="BK383" s="588"/>
      <c r="BL383" s="588"/>
      <c r="BM383" s="588"/>
      <c r="BN383" s="588"/>
      <c r="BO383" s="528"/>
    </row>
    <row r="384" spans="1:67" ht="15" customHeight="1">
      <c r="A384" s="22"/>
      <c r="B384" s="12"/>
      <c r="C384" s="35" t="s">
        <v>5268</v>
      </c>
      <c r="D384" s="855" t="str">
        <f>IF(CNGE_2026_M1_Secc1_Sub1!$D115="","",CNGE_2026_M1_Secc1_Sub1!$D115)</f>
        <v/>
      </c>
      <c r="E384" s="723"/>
      <c r="F384" s="724"/>
      <c r="G384" s="804"/>
      <c r="H384" s="714"/>
      <c r="I384" s="714"/>
      <c r="J384" s="805"/>
      <c r="K384" s="857"/>
      <c r="L384" s="809"/>
      <c r="M384" s="857"/>
      <c r="N384" s="809"/>
      <c r="O384" s="857"/>
      <c r="P384" s="809"/>
      <c r="Q384" s="857"/>
      <c r="R384" s="809"/>
      <c r="S384" s="857"/>
      <c r="T384" s="809"/>
      <c r="U384" s="857"/>
      <c r="V384" s="809"/>
      <c r="W384" s="857"/>
      <c r="X384" s="809"/>
      <c r="Y384" s="857"/>
      <c r="Z384" s="809"/>
      <c r="AA384" s="857"/>
      <c r="AB384" s="809"/>
      <c r="AC384" s="857"/>
      <c r="AD384" s="809"/>
      <c r="AI384">
        <f t="shared" si="30"/>
        <v>0</v>
      </c>
      <c r="AJ384">
        <f t="shared" si="31"/>
        <v>0</v>
      </c>
      <c r="AK384">
        <f t="shared" si="32"/>
        <v>0</v>
      </c>
      <c r="AL384">
        <f t="shared" si="33"/>
        <v>0</v>
      </c>
      <c r="AM384" s="293">
        <f t="shared" si="34"/>
        <v>0</v>
      </c>
      <c r="AN384" s="352" t="str">
        <f>IF(AM384=0,"",
IF(SUM($AM$309:AM384)=1,AO384,
IF($AM$430&gt;SUM($AM$309:AM384),_xlfn.CONCAT(", ",AO384),
IF($AM$430=SUM($AM$309:AM384),_xlfn.CONCAT(" y ",AO384)))))</f>
        <v/>
      </c>
      <c r="AO384" s="120" t="s">
        <v>5269</v>
      </c>
      <c r="AP384" s="398">
        <f t="shared" si="36"/>
        <v>0</v>
      </c>
      <c r="AQ384" s="290">
        <f t="shared" si="37"/>
        <v>0</v>
      </c>
      <c r="AR384" s="293">
        <f t="shared" si="35"/>
        <v>0</v>
      </c>
      <c r="AS384" s="352" t="str">
        <f>IF(AR384=0,"",
IF(SUM($AR$309:AR384)=1,AT384,
IF($AR$430&gt;SUM($AR$309:AR384),_xlfn.CONCAT(", ",AT384),
IF($AR$430=SUM($AR$309:AR384),_xlfn.CONCAT(" y ",AT384)))))</f>
        <v/>
      </c>
      <c r="AT384" s="46" t="s">
        <v>5269</v>
      </c>
      <c r="AU384" s="582"/>
      <c r="AV384" s="582"/>
      <c r="AW384" s="582"/>
      <c r="AX384" s="582"/>
      <c r="AY384" s="582"/>
      <c r="AZ384" s="582"/>
      <c r="BA384" s="582"/>
      <c r="BB384" s="582"/>
      <c r="BC384" s="582"/>
      <c r="BD384" s="582"/>
      <c r="BE384" s="588"/>
      <c r="BF384" s="588"/>
      <c r="BG384" s="588"/>
      <c r="BH384" s="588"/>
      <c r="BI384" s="588"/>
      <c r="BJ384" s="588"/>
      <c r="BK384" s="588"/>
      <c r="BL384" s="588"/>
      <c r="BM384" s="588"/>
      <c r="BN384" s="588"/>
      <c r="BO384" s="528"/>
    </row>
    <row r="385" spans="1:67" ht="15" customHeight="1">
      <c r="A385" s="22"/>
      <c r="B385" s="12"/>
      <c r="C385" s="35" t="s">
        <v>5270</v>
      </c>
      <c r="D385" s="855" t="str">
        <f>IF(CNGE_2026_M1_Secc1_Sub1!$D116="","",CNGE_2026_M1_Secc1_Sub1!$D116)</f>
        <v/>
      </c>
      <c r="E385" s="723"/>
      <c r="F385" s="724"/>
      <c r="G385" s="804"/>
      <c r="H385" s="714"/>
      <c r="I385" s="714"/>
      <c r="J385" s="805"/>
      <c r="K385" s="857"/>
      <c r="L385" s="809"/>
      <c r="M385" s="857"/>
      <c r="N385" s="809"/>
      <c r="O385" s="857"/>
      <c r="P385" s="809"/>
      <c r="Q385" s="857"/>
      <c r="R385" s="809"/>
      <c r="S385" s="857"/>
      <c r="T385" s="809"/>
      <c r="U385" s="857"/>
      <c r="V385" s="809"/>
      <c r="W385" s="857"/>
      <c r="X385" s="809"/>
      <c r="Y385" s="857"/>
      <c r="Z385" s="809"/>
      <c r="AA385" s="857"/>
      <c r="AB385" s="809"/>
      <c r="AC385" s="857"/>
      <c r="AD385" s="809"/>
      <c r="AI385">
        <f t="shared" si="30"/>
        <v>0</v>
      </c>
      <c r="AJ385">
        <f t="shared" si="31"/>
        <v>0</v>
      </c>
      <c r="AK385">
        <f t="shared" si="32"/>
        <v>0</v>
      </c>
      <c r="AL385">
        <f t="shared" si="33"/>
        <v>0</v>
      </c>
      <c r="AM385" s="293">
        <f t="shared" si="34"/>
        <v>0</v>
      </c>
      <c r="AN385" s="352" t="str">
        <f>IF(AM385=0,"",
IF(SUM($AM$309:AM385)=1,AO385,
IF($AM$430&gt;SUM($AM$309:AM385),_xlfn.CONCAT(", ",AO385),
IF($AM$430=SUM($AM$309:AM385),_xlfn.CONCAT(" y ",AO385)))))</f>
        <v/>
      </c>
      <c r="AO385" s="120" t="s">
        <v>5271</v>
      </c>
      <c r="AP385" s="398">
        <f t="shared" si="36"/>
        <v>0</v>
      </c>
      <c r="AQ385" s="290">
        <f t="shared" si="37"/>
        <v>0</v>
      </c>
      <c r="AR385" s="293">
        <f t="shared" si="35"/>
        <v>0</v>
      </c>
      <c r="AS385" s="352" t="str">
        <f>IF(AR385=0,"",
IF(SUM($AR$309:AR385)=1,AT385,
IF($AR$430&gt;SUM($AR$309:AR385),_xlfn.CONCAT(", ",AT385),
IF($AR$430=SUM($AR$309:AR385),_xlfn.CONCAT(" y ",AT385)))))</f>
        <v/>
      </c>
      <c r="AT385" s="46" t="s">
        <v>5271</v>
      </c>
      <c r="AU385" s="582"/>
      <c r="AV385" s="582"/>
      <c r="AW385" s="582"/>
      <c r="AX385" s="582"/>
      <c r="AY385" s="582"/>
      <c r="AZ385" s="582"/>
      <c r="BA385" s="582"/>
      <c r="BB385" s="582"/>
      <c r="BC385" s="582"/>
      <c r="BD385" s="582"/>
      <c r="BE385" s="588"/>
      <c r="BF385" s="588"/>
      <c r="BG385" s="588"/>
      <c r="BH385" s="588"/>
      <c r="BI385" s="588"/>
      <c r="BJ385" s="588"/>
      <c r="BK385" s="588"/>
      <c r="BL385" s="588"/>
      <c r="BM385" s="588"/>
      <c r="BN385" s="588"/>
      <c r="BO385" s="528"/>
    </row>
    <row r="386" spans="1:67" ht="15" customHeight="1">
      <c r="A386" s="22"/>
      <c r="B386" s="12"/>
      <c r="C386" s="35" t="s">
        <v>5272</v>
      </c>
      <c r="D386" s="855" t="str">
        <f>IF(CNGE_2026_M1_Secc1_Sub1!$D117="","",CNGE_2026_M1_Secc1_Sub1!$D117)</f>
        <v/>
      </c>
      <c r="E386" s="723"/>
      <c r="F386" s="724"/>
      <c r="G386" s="804"/>
      <c r="H386" s="714"/>
      <c r="I386" s="714"/>
      <c r="J386" s="805"/>
      <c r="K386" s="857"/>
      <c r="L386" s="809"/>
      <c r="M386" s="857"/>
      <c r="N386" s="809"/>
      <c r="O386" s="857"/>
      <c r="P386" s="809"/>
      <c r="Q386" s="857"/>
      <c r="R386" s="809"/>
      <c r="S386" s="857"/>
      <c r="T386" s="809"/>
      <c r="U386" s="857"/>
      <c r="V386" s="809"/>
      <c r="W386" s="857"/>
      <c r="X386" s="809"/>
      <c r="Y386" s="857"/>
      <c r="Z386" s="809"/>
      <c r="AA386" s="857"/>
      <c r="AB386" s="809"/>
      <c r="AC386" s="857"/>
      <c r="AD386" s="809"/>
      <c r="AI386">
        <f t="shared" si="30"/>
        <v>0</v>
      </c>
      <c r="AJ386">
        <f t="shared" si="31"/>
        <v>0</v>
      </c>
      <c r="AK386">
        <f t="shared" si="32"/>
        <v>0</v>
      </c>
      <c r="AL386">
        <f t="shared" si="33"/>
        <v>0</v>
      </c>
      <c r="AM386" s="293">
        <f t="shared" si="34"/>
        <v>0</v>
      </c>
      <c r="AN386" s="352" t="str">
        <f>IF(AM386=0,"",
IF(SUM($AM$309:AM386)=1,AO386,
IF($AM$430&gt;SUM($AM$309:AM386),_xlfn.CONCAT(", ",AO386),
IF($AM$430=SUM($AM$309:AM386),_xlfn.CONCAT(" y ",AO386)))))</f>
        <v/>
      </c>
      <c r="AO386" s="120" t="s">
        <v>5273</v>
      </c>
      <c r="AP386" s="398">
        <f t="shared" si="36"/>
        <v>0</v>
      </c>
      <c r="AQ386" s="290">
        <f t="shared" si="37"/>
        <v>0</v>
      </c>
      <c r="AR386" s="293">
        <f t="shared" si="35"/>
        <v>0</v>
      </c>
      <c r="AS386" s="352" t="str">
        <f>IF(AR386=0,"",
IF(SUM($AR$309:AR386)=1,AT386,
IF($AR$430&gt;SUM($AR$309:AR386),_xlfn.CONCAT(", ",AT386),
IF($AR$430=SUM($AR$309:AR386),_xlfn.CONCAT(" y ",AT386)))))</f>
        <v/>
      </c>
      <c r="AT386" s="46" t="s">
        <v>5273</v>
      </c>
      <c r="AU386" s="582"/>
      <c r="AV386" s="582"/>
      <c r="AW386" s="582"/>
      <c r="AX386" s="582"/>
      <c r="AY386" s="582"/>
      <c r="AZ386" s="582"/>
      <c r="BA386" s="582"/>
      <c r="BB386" s="582"/>
      <c r="BC386" s="582"/>
      <c r="BD386" s="582"/>
      <c r="BE386" s="588"/>
      <c r="BF386" s="588"/>
      <c r="BG386" s="588"/>
      <c r="BH386" s="588"/>
      <c r="BI386" s="588"/>
      <c r="BJ386" s="588"/>
      <c r="BK386" s="588"/>
      <c r="BL386" s="588"/>
      <c r="BM386" s="588"/>
      <c r="BN386" s="588"/>
      <c r="BO386" s="528"/>
    </row>
    <row r="387" spans="1:67" ht="15" customHeight="1">
      <c r="A387" s="22"/>
      <c r="B387" s="12"/>
      <c r="C387" s="35" t="s">
        <v>5274</v>
      </c>
      <c r="D387" s="855" t="str">
        <f>IF(CNGE_2026_M1_Secc1_Sub1!$D118="","",CNGE_2026_M1_Secc1_Sub1!$D118)</f>
        <v/>
      </c>
      <c r="E387" s="723"/>
      <c r="F387" s="724"/>
      <c r="G387" s="804"/>
      <c r="H387" s="714"/>
      <c r="I387" s="714"/>
      <c r="J387" s="805"/>
      <c r="K387" s="857"/>
      <c r="L387" s="809"/>
      <c r="M387" s="857"/>
      <c r="N387" s="809"/>
      <c r="O387" s="857"/>
      <c r="P387" s="809"/>
      <c r="Q387" s="857"/>
      <c r="R387" s="809"/>
      <c r="S387" s="857"/>
      <c r="T387" s="809"/>
      <c r="U387" s="857"/>
      <c r="V387" s="809"/>
      <c r="W387" s="857"/>
      <c r="X387" s="809"/>
      <c r="Y387" s="857"/>
      <c r="Z387" s="809"/>
      <c r="AA387" s="857"/>
      <c r="AB387" s="809"/>
      <c r="AC387" s="857"/>
      <c r="AD387" s="809"/>
      <c r="AI387">
        <f t="shared" si="30"/>
        <v>0</v>
      </c>
      <c r="AJ387">
        <f t="shared" si="31"/>
        <v>0</v>
      </c>
      <c r="AK387">
        <f t="shared" si="32"/>
        <v>0</v>
      </c>
      <c r="AL387">
        <f t="shared" si="33"/>
        <v>0</v>
      </c>
      <c r="AM387" s="293">
        <f t="shared" si="34"/>
        <v>0</v>
      </c>
      <c r="AN387" s="352" t="str">
        <f>IF(AM387=0,"",
IF(SUM($AM$309:AM387)=1,AO387,
IF($AM$430&gt;SUM($AM$309:AM387),_xlfn.CONCAT(", ",AO387),
IF($AM$430=SUM($AM$309:AM387),_xlfn.CONCAT(" y ",AO387)))))</f>
        <v/>
      </c>
      <c r="AO387" s="120" t="s">
        <v>5275</v>
      </c>
      <c r="AP387" s="398">
        <f t="shared" si="36"/>
        <v>0</v>
      </c>
      <c r="AQ387" s="290">
        <f t="shared" si="37"/>
        <v>0</v>
      </c>
      <c r="AR387" s="293">
        <f t="shared" si="35"/>
        <v>0</v>
      </c>
      <c r="AS387" s="352" t="str">
        <f>IF(AR387=0,"",
IF(SUM($AR$309:AR387)=1,AT387,
IF($AR$430&gt;SUM($AR$309:AR387),_xlfn.CONCAT(", ",AT387),
IF($AR$430=SUM($AR$309:AR387),_xlfn.CONCAT(" y ",AT387)))))</f>
        <v/>
      </c>
      <c r="AT387" s="46" t="s">
        <v>5275</v>
      </c>
      <c r="AU387" s="582"/>
      <c r="AV387" s="582"/>
      <c r="AW387" s="582"/>
      <c r="AX387" s="582"/>
      <c r="AY387" s="582"/>
      <c r="AZ387" s="582"/>
      <c r="BA387" s="582"/>
      <c r="BB387" s="582"/>
      <c r="BC387" s="582"/>
      <c r="BD387" s="582"/>
      <c r="BE387" s="588"/>
      <c r="BF387" s="588"/>
      <c r="BG387" s="588"/>
      <c r="BH387" s="588"/>
      <c r="BI387" s="588"/>
      <c r="BJ387" s="588"/>
      <c r="BK387" s="588"/>
      <c r="BL387" s="588"/>
      <c r="BM387" s="588"/>
      <c r="BN387" s="588"/>
      <c r="BO387" s="528"/>
    </row>
    <row r="388" spans="1:67" ht="15" customHeight="1">
      <c r="A388" s="22"/>
      <c r="B388" s="12"/>
      <c r="C388" s="35" t="s">
        <v>5276</v>
      </c>
      <c r="D388" s="855" t="str">
        <f>IF(CNGE_2026_M1_Secc1_Sub1!$D119="","",CNGE_2026_M1_Secc1_Sub1!$D119)</f>
        <v/>
      </c>
      <c r="E388" s="723"/>
      <c r="F388" s="724"/>
      <c r="G388" s="804"/>
      <c r="H388" s="714"/>
      <c r="I388" s="714"/>
      <c r="J388" s="805"/>
      <c r="K388" s="857"/>
      <c r="L388" s="809"/>
      <c r="M388" s="857"/>
      <c r="N388" s="809"/>
      <c r="O388" s="857"/>
      <c r="P388" s="809"/>
      <c r="Q388" s="857"/>
      <c r="R388" s="809"/>
      <c r="S388" s="857"/>
      <c r="T388" s="809"/>
      <c r="U388" s="857"/>
      <c r="V388" s="809"/>
      <c r="W388" s="857"/>
      <c r="X388" s="809"/>
      <c r="Y388" s="857"/>
      <c r="Z388" s="809"/>
      <c r="AA388" s="857"/>
      <c r="AB388" s="809"/>
      <c r="AC388" s="857"/>
      <c r="AD388" s="809"/>
      <c r="AI388">
        <f t="shared" si="30"/>
        <v>0</v>
      </c>
      <c r="AJ388">
        <f t="shared" si="31"/>
        <v>0</v>
      </c>
      <c r="AK388">
        <f t="shared" si="32"/>
        <v>0</v>
      </c>
      <c r="AL388">
        <f t="shared" si="33"/>
        <v>0</v>
      </c>
      <c r="AM388" s="293">
        <f t="shared" si="34"/>
        <v>0</v>
      </c>
      <c r="AN388" s="352" t="str">
        <f>IF(AM388=0,"",
IF(SUM($AM$309:AM388)=1,AO388,
IF($AM$430&gt;SUM($AM$309:AM388),_xlfn.CONCAT(", ",AO388),
IF($AM$430=SUM($AM$309:AM388),_xlfn.CONCAT(" y ",AO388)))))</f>
        <v/>
      </c>
      <c r="AO388" s="120" t="s">
        <v>5277</v>
      </c>
      <c r="AP388" s="398">
        <f t="shared" si="36"/>
        <v>0</v>
      </c>
      <c r="AQ388" s="290">
        <f t="shared" si="37"/>
        <v>0</v>
      </c>
      <c r="AR388" s="293">
        <f t="shared" si="35"/>
        <v>0</v>
      </c>
      <c r="AS388" s="352" t="str">
        <f>IF(AR388=0,"",
IF(SUM($AR$309:AR388)=1,AT388,
IF($AR$430&gt;SUM($AR$309:AR388),_xlfn.CONCAT(", ",AT388),
IF($AR$430=SUM($AR$309:AR388),_xlfn.CONCAT(" y ",AT388)))))</f>
        <v/>
      </c>
      <c r="AT388" s="46" t="s">
        <v>5277</v>
      </c>
      <c r="AU388" s="582"/>
      <c r="AV388" s="582"/>
      <c r="AW388" s="582"/>
      <c r="AX388" s="582"/>
      <c r="AY388" s="582"/>
      <c r="AZ388" s="582"/>
      <c r="BA388" s="582"/>
      <c r="BB388" s="582"/>
      <c r="BC388" s="582"/>
      <c r="BD388" s="582"/>
      <c r="BE388" s="588"/>
      <c r="BF388" s="588"/>
      <c r="BG388" s="588"/>
      <c r="BH388" s="588"/>
      <c r="BI388" s="588"/>
      <c r="BJ388" s="588"/>
      <c r="BK388" s="588"/>
      <c r="BL388" s="588"/>
      <c r="BM388" s="588"/>
      <c r="BN388" s="588"/>
      <c r="BO388" s="528"/>
    </row>
    <row r="389" spans="1:67" ht="15" customHeight="1">
      <c r="A389" s="22"/>
      <c r="B389" s="12"/>
      <c r="C389" s="35" t="s">
        <v>5278</v>
      </c>
      <c r="D389" s="855" t="str">
        <f>IF(CNGE_2026_M1_Secc1_Sub1!$D120="","",CNGE_2026_M1_Secc1_Sub1!$D120)</f>
        <v/>
      </c>
      <c r="E389" s="723"/>
      <c r="F389" s="724"/>
      <c r="G389" s="804"/>
      <c r="H389" s="714"/>
      <c r="I389" s="714"/>
      <c r="J389" s="805"/>
      <c r="K389" s="857"/>
      <c r="L389" s="809"/>
      <c r="M389" s="857"/>
      <c r="N389" s="809"/>
      <c r="O389" s="857"/>
      <c r="P389" s="809"/>
      <c r="Q389" s="857"/>
      <c r="R389" s="809"/>
      <c r="S389" s="857"/>
      <c r="T389" s="809"/>
      <c r="U389" s="857"/>
      <c r="V389" s="809"/>
      <c r="W389" s="857"/>
      <c r="X389" s="809"/>
      <c r="Y389" s="857"/>
      <c r="Z389" s="809"/>
      <c r="AA389" s="857"/>
      <c r="AB389" s="809"/>
      <c r="AC389" s="857"/>
      <c r="AD389" s="809"/>
      <c r="AI389">
        <f t="shared" si="30"/>
        <v>0</v>
      </c>
      <c r="AJ389">
        <f t="shared" si="31"/>
        <v>0</v>
      </c>
      <c r="AK389">
        <f t="shared" si="32"/>
        <v>0</v>
      </c>
      <c r="AL389">
        <f t="shared" si="33"/>
        <v>0</v>
      </c>
      <c r="AM389" s="293">
        <f t="shared" si="34"/>
        <v>0</v>
      </c>
      <c r="AN389" s="352" t="str">
        <f>IF(AM389=0,"",
IF(SUM($AM$309:AM389)=1,AO389,
IF($AM$430&gt;SUM($AM$309:AM389),_xlfn.CONCAT(", ",AO389),
IF($AM$430=SUM($AM$309:AM389),_xlfn.CONCAT(" y ",AO389)))))</f>
        <v/>
      </c>
      <c r="AO389" s="120" t="s">
        <v>5279</v>
      </c>
      <c r="AP389" s="398">
        <f t="shared" si="36"/>
        <v>0</v>
      </c>
      <c r="AQ389" s="290">
        <f t="shared" si="37"/>
        <v>0</v>
      </c>
      <c r="AR389" s="293">
        <f t="shared" si="35"/>
        <v>0</v>
      </c>
      <c r="AS389" s="352" t="str">
        <f>IF(AR389=0,"",
IF(SUM($AR$309:AR389)=1,AT389,
IF($AR$430&gt;SUM($AR$309:AR389),_xlfn.CONCAT(", ",AT389),
IF($AR$430=SUM($AR$309:AR389),_xlfn.CONCAT(" y ",AT389)))))</f>
        <v/>
      </c>
      <c r="AT389" s="46" t="s">
        <v>5279</v>
      </c>
      <c r="AU389" s="582"/>
      <c r="AV389" s="582"/>
      <c r="AW389" s="582"/>
      <c r="AX389" s="582"/>
      <c r="AY389" s="582"/>
      <c r="AZ389" s="582"/>
      <c r="BA389" s="582"/>
      <c r="BB389" s="582"/>
      <c r="BC389" s="582"/>
      <c r="BD389" s="582"/>
      <c r="BE389" s="588"/>
      <c r="BF389" s="588"/>
      <c r="BG389" s="588"/>
      <c r="BH389" s="588"/>
      <c r="BI389" s="588"/>
      <c r="BJ389" s="588"/>
      <c r="BK389" s="588"/>
      <c r="BL389" s="588"/>
      <c r="BM389" s="588"/>
      <c r="BN389" s="588"/>
      <c r="BO389" s="528"/>
    </row>
    <row r="390" spans="1:67" ht="15" customHeight="1">
      <c r="A390" s="22"/>
      <c r="B390" s="12"/>
      <c r="C390" s="35" t="s">
        <v>5280</v>
      </c>
      <c r="D390" s="855" t="str">
        <f>IF(CNGE_2026_M1_Secc1_Sub1!$D121="","",CNGE_2026_M1_Secc1_Sub1!$D121)</f>
        <v/>
      </c>
      <c r="E390" s="723"/>
      <c r="F390" s="724"/>
      <c r="G390" s="804"/>
      <c r="H390" s="714"/>
      <c r="I390" s="714"/>
      <c r="J390" s="805"/>
      <c r="K390" s="857"/>
      <c r="L390" s="809"/>
      <c r="M390" s="857"/>
      <c r="N390" s="809"/>
      <c r="O390" s="857"/>
      <c r="P390" s="809"/>
      <c r="Q390" s="857"/>
      <c r="R390" s="809"/>
      <c r="S390" s="857"/>
      <c r="T390" s="809"/>
      <c r="U390" s="857"/>
      <c r="V390" s="809"/>
      <c r="W390" s="857"/>
      <c r="X390" s="809"/>
      <c r="Y390" s="857"/>
      <c r="Z390" s="809"/>
      <c r="AA390" s="857"/>
      <c r="AB390" s="809"/>
      <c r="AC390" s="857"/>
      <c r="AD390" s="809"/>
      <c r="AI390">
        <f t="shared" si="30"/>
        <v>0</v>
      </c>
      <c r="AJ390">
        <f t="shared" si="31"/>
        <v>0</v>
      </c>
      <c r="AK390">
        <f t="shared" si="32"/>
        <v>0</v>
      </c>
      <c r="AL390">
        <f t="shared" si="33"/>
        <v>0</v>
      </c>
      <c r="AM390" s="293">
        <f t="shared" si="34"/>
        <v>0</v>
      </c>
      <c r="AN390" s="352" t="str">
        <f>IF(AM390=0,"",
IF(SUM($AM$309:AM390)=1,AO390,
IF($AM$430&gt;SUM($AM$309:AM390),_xlfn.CONCAT(", ",AO390),
IF($AM$430=SUM($AM$309:AM390),_xlfn.CONCAT(" y ",AO390)))))</f>
        <v/>
      </c>
      <c r="AO390" s="120" t="s">
        <v>5281</v>
      </c>
      <c r="AP390" s="398">
        <f t="shared" si="36"/>
        <v>0</v>
      </c>
      <c r="AQ390" s="290">
        <f t="shared" si="37"/>
        <v>0</v>
      </c>
      <c r="AR390" s="293">
        <f t="shared" si="35"/>
        <v>0</v>
      </c>
      <c r="AS390" s="352" t="str">
        <f>IF(AR390=0,"",
IF(SUM($AR$309:AR390)=1,AT390,
IF($AR$430&gt;SUM($AR$309:AR390),_xlfn.CONCAT(", ",AT390),
IF($AR$430=SUM($AR$309:AR390),_xlfn.CONCAT(" y ",AT390)))))</f>
        <v/>
      </c>
      <c r="AT390" s="46" t="s">
        <v>5281</v>
      </c>
      <c r="AU390" s="582"/>
      <c r="AV390" s="582"/>
      <c r="AW390" s="582"/>
      <c r="AX390" s="582"/>
      <c r="AY390" s="582"/>
      <c r="AZ390" s="582"/>
      <c r="BA390" s="582"/>
      <c r="BB390" s="582"/>
      <c r="BC390" s="582"/>
      <c r="BD390" s="582"/>
      <c r="BE390" s="588"/>
      <c r="BF390" s="588"/>
      <c r="BG390" s="588"/>
      <c r="BH390" s="588"/>
      <c r="BI390" s="588"/>
      <c r="BJ390" s="588"/>
      <c r="BK390" s="588"/>
      <c r="BL390" s="588"/>
      <c r="BM390" s="588"/>
      <c r="BN390" s="588"/>
      <c r="BO390" s="528"/>
    </row>
    <row r="391" spans="1:67" ht="15" customHeight="1">
      <c r="A391" s="22"/>
      <c r="B391" s="12"/>
      <c r="C391" s="35" t="s">
        <v>5282</v>
      </c>
      <c r="D391" s="855" t="str">
        <f>IF(CNGE_2026_M1_Secc1_Sub1!$D122="","",CNGE_2026_M1_Secc1_Sub1!$D122)</f>
        <v/>
      </c>
      <c r="E391" s="723"/>
      <c r="F391" s="724"/>
      <c r="G391" s="804"/>
      <c r="H391" s="714"/>
      <c r="I391" s="714"/>
      <c r="J391" s="805"/>
      <c r="K391" s="857"/>
      <c r="L391" s="809"/>
      <c r="M391" s="857"/>
      <c r="N391" s="809"/>
      <c r="O391" s="857"/>
      <c r="P391" s="809"/>
      <c r="Q391" s="857"/>
      <c r="R391" s="809"/>
      <c r="S391" s="857"/>
      <c r="T391" s="809"/>
      <c r="U391" s="857"/>
      <c r="V391" s="809"/>
      <c r="W391" s="857"/>
      <c r="X391" s="809"/>
      <c r="Y391" s="857"/>
      <c r="Z391" s="809"/>
      <c r="AA391" s="857"/>
      <c r="AB391" s="809"/>
      <c r="AC391" s="857"/>
      <c r="AD391" s="809"/>
      <c r="AI391">
        <f t="shared" si="30"/>
        <v>0</v>
      </c>
      <c r="AJ391">
        <f t="shared" si="31"/>
        <v>0</v>
      </c>
      <c r="AK391">
        <f t="shared" si="32"/>
        <v>0</v>
      </c>
      <c r="AL391">
        <f t="shared" si="33"/>
        <v>0</v>
      </c>
      <c r="AM391" s="293">
        <f t="shared" si="34"/>
        <v>0</v>
      </c>
      <c r="AN391" s="352" t="str">
        <f>IF(AM391=0,"",
IF(SUM($AM$309:AM391)=1,AO391,
IF($AM$430&gt;SUM($AM$309:AM391),_xlfn.CONCAT(", ",AO391),
IF($AM$430=SUM($AM$309:AM391),_xlfn.CONCAT(" y ",AO391)))))</f>
        <v/>
      </c>
      <c r="AO391" s="120" t="s">
        <v>5283</v>
      </c>
      <c r="AP391" s="398">
        <f t="shared" si="36"/>
        <v>0</v>
      </c>
      <c r="AQ391" s="290">
        <f t="shared" si="37"/>
        <v>0</v>
      </c>
      <c r="AR391" s="293">
        <f t="shared" si="35"/>
        <v>0</v>
      </c>
      <c r="AS391" s="352" t="str">
        <f>IF(AR391=0,"",
IF(SUM($AR$309:AR391)=1,AT391,
IF($AR$430&gt;SUM($AR$309:AR391),_xlfn.CONCAT(", ",AT391),
IF($AR$430=SUM($AR$309:AR391),_xlfn.CONCAT(" y ",AT391)))))</f>
        <v/>
      </c>
      <c r="AT391" s="46" t="s">
        <v>5283</v>
      </c>
      <c r="AU391" s="582"/>
      <c r="AV391" s="582"/>
      <c r="AW391" s="582"/>
      <c r="AX391" s="582"/>
      <c r="AY391" s="582"/>
      <c r="AZ391" s="582"/>
      <c r="BA391" s="582"/>
      <c r="BB391" s="582"/>
      <c r="BC391" s="582"/>
      <c r="BD391" s="582"/>
      <c r="BE391" s="588"/>
      <c r="BF391" s="588"/>
      <c r="BG391" s="588"/>
      <c r="BH391" s="588"/>
      <c r="BI391" s="588"/>
      <c r="BJ391" s="588"/>
      <c r="BK391" s="588"/>
      <c r="BL391" s="588"/>
      <c r="BM391" s="588"/>
      <c r="BN391" s="588"/>
      <c r="BO391" s="528"/>
    </row>
    <row r="392" spans="1:67" ht="15" customHeight="1">
      <c r="A392" s="22"/>
      <c r="B392" s="12"/>
      <c r="C392" s="35" t="s">
        <v>5284</v>
      </c>
      <c r="D392" s="855" t="str">
        <f>IF(CNGE_2026_M1_Secc1_Sub1!$D123="","",CNGE_2026_M1_Secc1_Sub1!$D123)</f>
        <v/>
      </c>
      <c r="E392" s="723"/>
      <c r="F392" s="724"/>
      <c r="G392" s="804"/>
      <c r="H392" s="714"/>
      <c r="I392" s="714"/>
      <c r="J392" s="805"/>
      <c r="K392" s="857"/>
      <c r="L392" s="809"/>
      <c r="M392" s="857"/>
      <c r="N392" s="809"/>
      <c r="O392" s="857"/>
      <c r="P392" s="809"/>
      <c r="Q392" s="857"/>
      <c r="R392" s="809"/>
      <c r="S392" s="857"/>
      <c r="T392" s="809"/>
      <c r="U392" s="857"/>
      <c r="V392" s="809"/>
      <c r="W392" s="857"/>
      <c r="X392" s="809"/>
      <c r="Y392" s="857"/>
      <c r="Z392" s="809"/>
      <c r="AA392" s="857"/>
      <c r="AB392" s="809"/>
      <c r="AC392" s="857"/>
      <c r="AD392" s="809"/>
      <c r="AI392">
        <f t="shared" si="30"/>
        <v>0</v>
      </c>
      <c r="AJ392">
        <f t="shared" si="31"/>
        <v>0</v>
      </c>
      <c r="AK392">
        <f t="shared" si="32"/>
        <v>0</v>
      </c>
      <c r="AL392">
        <f t="shared" si="33"/>
        <v>0</v>
      </c>
      <c r="AM392" s="293">
        <f t="shared" si="34"/>
        <v>0</v>
      </c>
      <c r="AN392" s="352" t="str">
        <f>IF(AM392=0,"",
IF(SUM($AM$309:AM392)=1,AO392,
IF($AM$430&gt;SUM($AM$309:AM392),_xlfn.CONCAT(", ",AO392),
IF($AM$430=SUM($AM$309:AM392),_xlfn.CONCAT(" y ",AO392)))))</f>
        <v/>
      </c>
      <c r="AO392" s="120" t="s">
        <v>5285</v>
      </c>
      <c r="AP392" s="398">
        <f t="shared" si="36"/>
        <v>0</v>
      </c>
      <c r="AQ392" s="290">
        <f t="shared" si="37"/>
        <v>0</v>
      </c>
      <c r="AR392" s="293">
        <f t="shared" si="35"/>
        <v>0</v>
      </c>
      <c r="AS392" s="352" t="str">
        <f>IF(AR392=0,"",
IF(SUM($AR$309:AR392)=1,AT392,
IF($AR$430&gt;SUM($AR$309:AR392),_xlfn.CONCAT(", ",AT392),
IF($AR$430=SUM($AR$309:AR392),_xlfn.CONCAT(" y ",AT392)))))</f>
        <v/>
      </c>
      <c r="AT392" s="46" t="s">
        <v>5285</v>
      </c>
      <c r="AU392" s="582"/>
      <c r="AV392" s="582"/>
      <c r="AW392" s="582"/>
      <c r="AX392" s="582"/>
      <c r="AY392" s="582"/>
      <c r="AZ392" s="582"/>
      <c r="BA392" s="582"/>
      <c r="BB392" s="582"/>
      <c r="BC392" s="582"/>
      <c r="BD392" s="582"/>
      <c r="BE392" s="588"/>
      <c r="BF392" s="588"/>
      <c r="BG392" s="588"/>
      <c r="BH392" s="588"/>
      <c r="BI392" s="588"/>
      <c r="BJ392" s="588"/>
      <c r="BK392" s="588"/>
      <c r="BL392" s="588"/>
      <c r="BM392" s="588"/>
      <c r="BN392" s="588"/>
      <c r="BO392" s="528"/>
    </row>
    <row r="393" spans="1:67" ht="15" customHeight="1">
      <c r="A393" s="22"/>
      <c r="B393" s="12"/>
      <c r="C393" s="35" t="s">
        <v>5286</v>
      </c>
      <c r="D393" s="855" t="str">
        <f>IF(CNGE_2026_M1_Secc1_Sub1!$D124="","",CNGE_2026_M1_Secc1_Sub1!$D124)</f>
        <v/>
      </c>
      <c r="E393" s="723"/>
      <c r="F393" s="724"/>
      <c r="G393" s="804"/>
      <c r="H393" s="714"/>
      <c r="I393" s="714"/>
      <c r="J393" s="805"/>
      <c r="K393" s="857"/>
      <c r="L393" s="809"/>
      <c r="M393" s="857"/>
      <c r="N393" s="809"/>
      <c r="O393" s="857"/>
      <c r="P393" s="809"/>
      <c r="Q393" s="857"/>
      <c r="R393" s="809"/>
      <c r="S393" s="857"/>
      <c r="T393" s="809"/>
      <c r="U393" s="857"/>
      <c r="V393" s="809"/>
      <c r="W393" s="857"/>
      <c r="X393" s="809"/>
      <c r="Y393" s="857"/>
      <c r="Z393" s="809"/>
      <c r="AA393" s="857"/>
      <c r="AB393" s="809"/>
      <c r="AC393" s="857"/>
      <c r="AD393" s="809"/>
      <c r="AI393">
        <f t="shared" si="30"/>
        <v>0</v>
      </c>
      <c r="AJ393">
        <f t="shared" si="31"/>
        <v>0</v>
      </c>
      <c r="AK393">
        <f t="shared" si="32"/>
        <v>0</v>
      </c>
      <c r="AL393">
        <f t="shared" si="33"/>
        <v>0</v>
      </c>
      <c r="AM393" s="293">
        <f t="shared" si="34"/>
        <v>0</v>
      </c>
      <c r="AN393" s="352" t="str">
        <f>IF(AM393=0,"",
IF(SUM($AM$309:AM393)=1,AO393,
IF($AM$430&gt;SUM($AM$309:AM393),_xlfn.CONCAT(", ",AO393),
IF($AM$430=SUM($AM$309:AM393),_xlfn.CONCAT(" y ",AO393)))))</f>
        <v/>
      </c>
      <c r="AO393" s="120" t="s">
        <v>5287</v>
      </c>
      <c r="AP393" s="398">
        <f t="shared" si="36"/>
        <v>0</v>
      </c>
      <c r="AQ393" s="290">
        <f t="shared" si="37"/>
        <v>0</v>
      </c>
      <c r="AR393" s="293">
        <f t="shared" si="35"/>
        <v>0</v>
      </c>
      <c r="AS393" s="352" t="str">
        <f>IF(AR393=0,"",
IF(SUM($AR$309:AR393)=1,AT393,
IF($AR$430&gt;SUM($AR$309:AR393),_xlfn.CONCAT(", ",AT393),
IF($AR$430=SUM($AR$309:AR393),_xlfn.CONCAT(" y ",AT393)))))</f>
        <v/>
      </c>
      <c r="AT393" s="46" t="s">
        <v>5287</v>
      </c>
      <c r="AU393" s="582"/>
      <c r="AV393" s="582"/>
      <c r="AW393" s="582"/>
      <c r="AX393" s="582"/>
      <c r="AY393" s="582"/>
      <c r="AZ393" s="582"/>
      <c r="BA393" s="582"/>
      <c r="BB393" s="582"/>
      <c r="BC393" s="582"/>
      <c r="BD393" s="582"/>
      <c r="BE393" s="588"/>
      <c r="BF393" s="588"/>
      <c r="BG393" s="588"/>
      <c r="BH393" s="588"/>
      <c r="BI393" s="588"/>
      <c r="BJ393" s="588"/>
      <c r="BK393" s="588"/>
      <c r="BL393" s="588"/>
      <c r="BM393" s="588"/>
      <c r="BN393" s="588"/>
      <c r="BO393" s="528"/>
    </row>
    <row r="394" spans="1:67" ht="15" customHeight="1">
      <c r="A394" s="22"/>
      <c r="B394" s="12"/>
      <c r="C394" s="35" t="s">
        <v>5288</v>
      </c>
      <c r="D394" s="855" t="str">
        <f>IF(CNGE_2026_M1_Secc1_Sub1!$D125="","",CNGE_2026_M1_Secc1_Sub1!$D125)</f>
        <v/>
      </c>
      <c r="E394" s="723"/>
      <c r="F394" s="724"/>
      <c r="G394" s="804"/>
      <c r="H394" s="714"/>
      <c r="I394" s="714"/>
      <c r="J394" s="805"/>
      <c r="K394" s="857"/>
      <c r="L394" s="809"/>
      <c r="M394" s="857"/>
      <c r="N394" s="809"/>
      <c r="O394" s="857"/>
      <c r="P394" s="809"/>
      <c r="Q394" s="857"/>
      <c r="R394" s="809"/>
      <c r="S394" s="857"/>
      <c r="T394" s="809"/>
      <c r="U394" s="857"/>
      <c r="V394" s="809"/>
      <c r="W394" s="857"/>
      <c r="X394" s="809"/>
      <c r="Y394" s="857"/>
      <c r="Z394" s="809"/>
      <c r="AA394" s="857"/>
      <c r="AB394" s="809"/>
      <c r="AC394" s="857"/>
      <c r="AD394" s="809"/>
      <c r="AI394">
        <f t="shared" si="30"/>
        <v>0</v>
      </c>
      <c r="AJ394">
        <f t="shared" si="31"/>
        <v>0</v>
      </c>
      <c r="AK394">
        <f t="shared" si="32"/>
        <v>0</v>
      </c>
      <c r="AL394">
        <f t="shared" si="33"/>
        <v>0</v>
      </c>
      <c r="AM394" s="293">
        <f t="shared" si="34"/>
        <v>0</v>
      </c>
      <c r="AN394" s="352" t="str">
        <f>IF(AM394=0,"",
IF(SUM($AM$309:AM394)=1,AO394,
IF($AM$430&gt;SUM($AM$309:AM394),_xlfn.CONCAT(", ",AO394),
IF($AM$430=SUM($AM$309:AM394),_xlfn.CONCAT(" y ",AO394)))))</f>
        <v/>
      </c>
      <c r="AO394" s="120" t="s">
        <v>5289</v>
      </c>
      <c r="AP394" s="398">
        <f t="shared" si="36"/>
        <v>0</v>
      </c>
      <c r="AQ394" s="290">
        <f t="shared" si="37"/>
        <v>0</v>
      </c>
      <c r="AR394" s="293">
        <f t="shared" si="35"/>
        <v>0</v>
      </c>
      <c r="AS394" s="352" t="str">
        <f>IF(AR394=0,"",
IF(SUM($AR$309:AR394)=1,AT394,
IF($AR$430&gt;SUM($AR$309:AR394),_xlfn.CONCAT(", ",AT394),
IF($AR$430=SUM($AR$309:AR394),_xlfn.CONCAT(" y ",AT394)))))</f>
        <v/>
      </c>
      <c r="AT394" s="46" t="s">
        <v>5289</v>
      </c>
      <c r="AU394" s="582"/>
      <c r="AV394" s="582"/>
      <c r="AW394" s="582"/>
      <c r="AX394" s="582"/>
      <c r="AY394" s="582"/>
      <c r="AZ394" s="582"/>
      <c r="BA394" s="582"/>
      <c r="BB394" s="582"/>
      <c r="BC394" s="582"/>
      <c r="BD394" s="582"/>
      <c r="BE394" s="588"/>
      <c r="BF394" s="588"/>
      <c r="BG394" s="588"/>
      <c r="BH394" s="588"/>
      <c r="BI394" s="588"/>
      <c r="BJ394" s="588"/>
      <c r="BK394" s="588"/>
      <c r="BL394" s="588"/>
      <c r="BM394" s="588"/>
      <c r="BN394" s="588"/>
      <c r="BO394" s="528"/>
    </row>
    <row r="395" spans="1:67" ht="15" customHeight="1">
      <c r="A395" s="22"/>
      <c r="B395" s="12"/>
      <c r="C395" s="35" t="s">
        <v>5290</v>
      </c>
      <c r="D395" s="855" t="str">
        <f>IF(CNGE_2026_M1_Secc1_Sub1!$D126="","",CNGE_2026_M1_Secc1_Sub1!$D126)</f>
        <v/>
      </c>
      <c r="E395" s="723"/>
      <c r="F395" s="724"/>
      <c r="G395" s="804"/>
      <c r="H395" s="714"/>
      <c r="I395" s="714"/>
      <c r="J395" s="805"/>
      <c r="K395" s="857"/>
      <c r="L395" s="809"/>
      <c r="M395" s="857"/>
      <c r="N395" s="809"/>
      <c r="O395" s="857"/>
      <c r="P395" s="809"/>
      <c r="Q395" s="857"/>
      <c r="R395" s="809"/>
      <c r="S395" s="857"/>
      <c r="T395" s="809"/>
      <c r="U395" s="857"/>
      <c r="V395" s="809"/>
      <c r="W395" s="857"/>
      <c r="X395" s="809"/>
      <c r="Y395" s="857"/>
      <c r="Z395" s="809"/>
      <c r="AA395" s="857"/>
      <c r="AB395" s="809"/>
      <c r="AC395" s="857"/>
      <c r="AD395" s="809"/>
      <c r="AI395">
        <f t="shared" si="30"/>
        <v>0</v>
      </c>
      <c r="AJ395">
        <f t="shared" si="31"/>
        <v>0</v>
      </c>
      <c r="AK395">
        <f t="shared" si="32"/>
        <v>0</v>
      </c>
      <c r="AL395">
        <f t="shared" si="33"/>
        <v>0</v>
      </c>
      <c r="AM395" s="293">
        <f t="shared" si="34"/>
        <v>0</v>
      </c>
      <c r="AN395" s="352" t="str">
        <f>IF(AM395=0,"",
IF(SUM($AM$309:AM395)=1,AO395,
IF($AM$430&gt;SUM($AM$309:AM395),_xlfn.CONCAT(", ",AO395),
IF($AM$430=SUM($AM$309:AM395),_xlfn.CONCAT(" y ",AO395)))))</f>
        <v/>
      </c>
      <c r="AO395" s="120" t="s">
        <v>5291</v>
      </c>
      <c r="AP395" s="398">
        <f t="shared" si="36"/>
        <v>0</v>
      </c>
      <c r="AQ395" s="290">
        <f t="shared" si="37"/>
        <v>0</v>
      </c>
      <c r="AR395" s="293">
        <f t="shared" si="35"/>
        <v>0</v>
      </c>
      <c r="AS395" s="352" t="str">
        <f>IF(AR395=0,"",
IF(SUM($AR$309:AR395)=1,AT395,
IF($AR$430&gt;SUM($AR$309:AR395),_xlfn.CONCAT(", ",AT395),
IF($AR$430=SUM($AR$309:AR395),_xlfn.CONCAT(" y ",AT395)))))</f>
        <v/>
      </c>
      <c r="AT395" s="46" t="s">
        <v>5291</v>
      </c>
      <c r="AU395" s="582"/>
      <c r="AV395" s="582"/>
      <c r="AW395" s="582"/>
      <c r="AX395" s="582"/>
      <c r="AY395" s="582"/>
      <c r="AZ395" s="582"/>
      <c r="BA395" s="582"/>
      <c r="BB395" s="582"/>
      <c r="BC395" s="582"/>
      <c r="BD395" s="582"/>
      <c r="BE395" s="588"/>
      <c r="BF395" s="588"/>
      <c r="BG395" s="588"/>
      <c r="BH395" s="588"/>
      <c r="BI395" s="588"/>
      <c r="BJ395" s="588"/>
      <c r="BK395" s="588"/>
      <c r="BL395" s="588"/>
      <c r="BM395" s="588"/>
      <c r="BN395" s="588"/>
      <c r="BO395" s="528"/>
    </row>
    <row r="396" spans="1:67" ht="15" customHeight="1">
      <c r="A396" s="22"/>
      <c r="B396" s="12"/>
      <c r="C396" s="35" t="s">
        <v>5292</v>
      </c>
      <c r="D396" s="855" t="str">
        <f>IF(CNGE_2026_M1_Secc1_Sub1!$D127="","",CNGE_2026_M1_Secc1_Sub1!$D127)</f>
        <v/>
      </c>
      <c r="E396" s="723"/>
      <c r="F396" s="724"/>
      <c r="G396" s="804"/>
      <c r="H396" s="714"/>
      <c r="I396" s="714"/>
      <c r="J396" s="805"/>
      <c r="K396" s="857"/>
      <c r="L396" s="809"/>
      <c r="M396" s="857"/>
      <c r="N396" s="809"/>
      <c r="O396" s="857"/>
      <c r="P396" s="809"/>
      <c r="Q396" s="857"/>
      <c r="R396" s="809"/>
      <c r="S396" s="857"/>
      <c r="T396" s="809"/>
      <c r="U396" s="857"/>
      <c r="V396" s="809"/>
      <c r="W396" s="857"/>
      <c r="X396" s="809"/>
      <c r="Y396" s="857"/>
      <c r="Z396" s="809"/>
      <c r="AA396" s="857"/>
      <c r="AB396" s="809"/>
      <c r="AC396" s="857"/>
      <c r="AD396" s="809"/>
      <c r="AI396">
        <f t="shared" si="30"/>
        <v>0</v>
      </c>
      <c r="AJ396">
        <f t="shared" si="31"/>
        <v>0</v>
      </c>
      <c r="AK396">
        <f t="shared" si="32"/>
        <v>0</v>
      </c>
      <c r="AL396">
        <f t="shared" si="33"/>
        <v>0</v>
      </c>
      <c r="AM396" s="293">
        <f t="shared" si="34"/>
        <v>0</v>
      </c>
      <c r="AN396" s="352" t="str">
        <f>IF(AM396=0,"",
IF(SUM($AM$309:AM396)=1,AO396,
IF($AM$430&gt;SUM($AM$309:AM396),_xlfn.CONCAT(", ",AO396),
IF($AM$430=SUM($AM$309:AM396),_xlfn.CONCAT(" y ",AO396)))))</f>
        <v/>
      </c>
      <c r="AO396" s="120" t="s">
        <v>5293</v>
      </c>
      <c r="AP396" s="398">
        <f t="shared" si="36"/>
        <v>0</v>
      </c>
      <c r="AQ396" s="290">
        <f t="shared" si="37"/>
        <v>0</v>
      </c>
      <c r="AR396" s="293">
        <f t="shared" si="35"/>
        <v>0</v>
      </c>
      <c r="AS396" s="352" t="str">
        <f>IF(AR396=0,"",
IF(SUM($AR$309:AR396)=1,AT396,
IF($AR$430&gt;SUM($AR$309:AR396),_xlfn.CONCAT(", ",AT396),
IF($AR$430=SUM($AR$309:AR396),_xlfn.CONCAT(" y ",AT396)))))</f>
        <v/>
      </c>
      <c r="AT396" s="46" t="s">
        <v>5293</v>
      </c>
      <c r="AU396" s="582"/>
      <c r="AV396" s="582"/>
      <c r="AW396" s="582"/>
      <c r="AX396" s="582"/>
      <c r="AY396" s="582"/>
      <c r="AZ396" s="582"/>
      <c r="BA396" s="582"/>
      <c r="BB396" s="582"/>
      <c r="BC396" s="582"/>
      <c r="BD396" s="582"/>
      <c r="BE396" s="588"/>
      <c r="BF396" s="588"/>
      <c r="BG396" s="588"/>
      <c r="BH396" s="588"/>
      <c r="BI396" s="588"/>
      <c r="BJ396" s="588"/>
      <c r="BK396" s="588"/>
      <c r="BL396" s="588"/>
      <c r="BM396" s="588"/>
      <c r="BN396" s="588"/>
      <c r="BO396" s="528"/>
    </row>
    <row r="397" spans="1:67" ht="15" customHeight="1">
      <c r="A397" s="22"/>
      <c r="B397" s="12"/>
      <c r="C397" s="35" t="s">
        <v>5294</v>
      </c>
      <c r="D397" s="855" t="str">
        <f>IF(CNGE_2026_M1_Secc1_Sub1!$D128="","",CNGE_2026_M1_Secc1_Sub1!$D128)</f>
        <v/>
      </c>
      <c r="E397" s="723"/>
      <c r="F397" s="724"/>
      <c r="G397" s="804"/>
      <c r="H397" s="714"/>
      <c r="I397" s="714"/>
      <c r="J397" s="805"/>
      <c r="K397" s="857"/>
      <c r="L397" s="809"/>
      <c r="M397" s="857"/>
      <c r="N397" s="809"/>
      <c r="O397" s="857"/>
      <c r="P397" s="809"/>
      <c r="Q397" s="857"/>
      <c r="R397" s="809"/>
      <c r="S397" s="857"/>
      <c r="T397" s="809"/>
      <c r="U397" s="857"/>
      <c r="V397" s="809"/>
      <c r="W397" s="857"/>
      <c r="X397" s="809"/>
      <c r="Y397" s="857"/>
      <c r="Z397" s="809"/>
      <c r="AA397" s="857"/>
      <c r="AB397" s="809"/>
      <c r="AC397" s="857"/>
      <c r="AD397" s="809"/>
      <c r="AI397">
        <f t="shared" si="30"/>
        <v>0</v>
      </c>
      <c r="AJ397">
        <f t="shared" si="31"/>
        <v>0</v>
      </c>
      <c r="AK397">
        <f t="shared" si="32"/>
        <v>0</v>
      </c>
      <c r="AL397">
        <f t="shared" si="33"/>
        <v>0</v>
      </c>
      <c r="AM397" s="293">
        <f t="shared" si="34"/>
        <v>0</v>
      </c>
      <c r="AN397" s="352" t="str">
        <f>IF(AM397=0,"",
IF(SUM($AM$309:AM397)=1,AO397,
IF($AM$430&gt;SUM($AM$309:AM397),_xlfn.CONCAT(", ",AO397),
IF($AM$430=SUM($AM$309:AM397),_xlfn.CONCAT(" y ",AO397)))))</f>
        <v/>
      </c>
      <c r="AO397" s="120" t="s">
        <v>5295</v>
      </c>
      <c r="AP397" s="398">
        <f t="shared" si="36"/>
        <v>0</v>
      </c>
      <c r="AQ397" s="290">
        <f t="shared" si="37"/>
        <v>0</v>
      </c>
      <c r="AR397" s="293">
        <f t="shared" si="35"/>
        <v>0</v>
      </c>
      <c r="AS397" s="352" t="str">
        <f>IF(AR397=0,"",
IF(SUM($AR$309:AR397)=1,AT397,
IF($AR$430&gt;SUM($AR$309:AR397),_xlfn.CONCAT(", ",AT397),
IF($AR$430=SUM($AR$309:AR397),_xlfn.CONCAT(" y ",AT397)))))</f>
        <v/>
      </c>
      <c r="AT397" s="46" t="s">
        <v>5295</v>
      </c>
      <c r="AU397" s="582"/>
      <c r="AV397" s="582"/>
      <c r="AW397" s="582"/>
      <c r="AX397" s="582"/>
      <c r="AY397" s="582"/>
      <c r="AZ397" s="582"/>
      <c r="BA397" s="582"/>
      <c r="BB397" s="582"/>
      <c r="BC397" s="582"/>
      <c r="BD397" s="582"/>
      <c r="BE397" s="588"/>
      <c r="BF397" s="588"/>
      <c r="BG397" s="588"/>
      <c r="BH397" s="588"/>
      <c r="BI397" s="588"/>
      <c r="BJ397" s="588"/>
      <c r="BK397" s="588"/>
      <c r="BL397" s="588"/>
      <c r="BM397" s="588"/>
      <c r="BN397" s="588"/>
      <c r="BO397" s="528"/>
    </row>
    <row r="398" spans="1:67" ht="15" customHeight="1">
      <c r="A398" s="22"/>
      <c r="B398" s="12"/>
      <c r="C398" s="35" t="s">
        <v>5296</v>
      </c>
      <c r="D398" s="855" t="str">
        <f>IF(CNGE_2026_M1_Secc1_Sub1!$D129="","",CNGE_2026_M1_Secc1_Sub1!$D129)</f>
        <v/>
      </c>
      <c r="E398" s="723"/>
      <c r="F398" s="724"/>
      <c r="G398" s="804"/>
      <c r="H398" s="714"/>
      <c r="I398" s="714"/>
      <c r="J398" s="805"/>
      <c r="K398" s="857"/>
      <c r="L398" s="809"/>
      <c r="M398" s="857"/>
      <c r="N398" s="809"/>
      <c r="O398" s="857"/>
      <c r="P398" s="809"/>
      <c r="Q398" s="857"/>
      <c r="R398" s="809"/>
      <c r="S398" s="857"/>
      <c r="T398" s="809"/>
      <c r="U398" s="857"/>
      <c r="V398" s="809"/>
      <c r="W398" s="857"/>
      <c r="X398" s="809"/>
      <c r="Y398" s="857"/>
      <c r="Z398" s="809"/>
      <c r="AA398" s="857"/>
      <c r="AB398" s="809"/>
      <c r="AC398" s="857"/>
      <c r="AD398" s="809"/>
      <c r="AI398">
        <f t="shared" si="30"/>
        <v>0</v>
      </c>
      <c r="AJ398">
        <f t="shared" si="31"/>
        <v>0</v>
      </c>
      <c r="AK398">
        <f t="shared" si="32"/>
        <v>0</v>
      </c>
      <c r="AL398">
        <f t="shared" si="33"/>
        <v>0</v>
      </c>
      <c r="AM398" s="293">
        <f t="shared" si="34"/>
        <v>0</v>
      </c>
      <c r="AN398" s="352" t="str">
        <f>IF(AM398=0,"",
IF(SUM($AM$309:AM398)=1,AO398,
IF($AM$430&gt;SUM($AM$309:AM398),_xlfn.CONCAT(", ",AO398),
IF($AM$430=SUM($AM$309:AM398),_xlfn.CONCAT(" y ",AO398)))))</f>
        <v/>
      </c>
      <c r="AO398" s="120" t="s">
        <v>5297</v>
      </c>
      <c r="AP398" s="398">
        <f t="shared" si="36"/>
        <v>0</v>
      </c>
      <c r="AQ398" s="290">
        <f t="shared" si="37"/>
        <v>0</v>
      </c>
      <c r="AR398" s="293">
        <f t="shared" si="35"/>
        <v>0</v>
      </c>
      <c r="AS398" s="352" t="str">
        <f>IF(AR398=0,"",
IF(SUM($AR$309:AR398)=1,AT398,
IF($AR$430&gt;SUM($AR$309:AR398),_xlfn.CONCAT(", ",AT398),
IF($AR$430=SUM($AR$309:AR398),_xlfn.CONCAT(" y ",AT398)))))</f>
        <v/>
      </c>
      <c r="AT398" s="46" t="s">
        <v>5297</v>
      </c>
      <c r="AU398" s="582"/>
      <c r="AV398" s="582"/>
      <c r="AW398" s="582"/>
      <c r="AX398" s="582"/>
      <c r="AY398" s="582"/>
      <c r="AZ398" s="582"/>
      <c r="BA398" s="582"/>
      <c r="BB398" s="582"/>
      <c r="BC398" s="582"/>
      <c r="BD398" s="582"/>
      <c r="BE398" s="588"/>
      <c r="BF398" s="588"/>
      <c r="BG398" s="588"/>
      <c r="BH398" s="588"/>
      <c r="BI398" s="588"/>
      <c r="BJ398" s="588"/>
      <c r="BK398" s="588"/>
      <c r="BL398" s="588"/>
      <c r="BM398" s="588"/>
      <c r="BN398" s="588"/>
      <c r="BO398" s="528"/>
    </row>
    <row r="399" spans="1:67" ht="15" customHeight="1">
      <c r="A399" s="22"/>
      <c r="B399" s="12"/>
      <c r="C399" s="35" t="s">
        <v>5298</v>
      </c>
      <c r="D399" s="855" t="str">
        <f>IF(CNGE_2026_M1_Secc1_Sub1!$D130="","",CNGE_2026_M1_Secc1_Sub1!$D130)</f>
        <v/>
      </c>
      <c r="E399" s="723"/>
      <c r="F399" s="724"/>
      <c r="G399" s="804"/>
      <c r="H399" s="714"/>
      <c r="I399" s="714"/>
      <c r="J399" s="805"/>
      <c r="K399" s="857"/>
      <c r="L399" s="809"/>
      <c r="M399" s="857"/>
      <c r="N399" s="809"/>
      <c r="O399" s="857"/>
      <c r="P399" s="809"/>
      <c r="Q399" s="857"/>
      <c r="R399" s="809"/>
      <c r="S399" s="857"/>
      <c r="T399" s="809"/>
      <c r="U399" s="857"/>
      <c r="V399" s="809"/>
      <c r="W399" s="857"/>
      <c r="X399" s="809"/>
      <c r="Y399" s="857"/>
      <c r="Z399" s="809"/>
      <c r="AA399" s="857"/>
      <c r="AB399" s="809"/>
      <c r="AC399" s="857"/>
      <c r="AD399" s="809"/>
      <c r="AI399">
        <f t="shared" si="30"/>
        <v>0</v>
      </c>
      <c r="AJ399">
        <f t="shared" si="31"/>
        <v>0</v>
      </c>
      <c r="AK399">
        <f t="shared" si="32"/>
        <v>0</v>
      </c>
      <c r="AL399">
        <f t="shared" si="33"/>
        <v>0</v>
      </c>
      <c r="AM399" s="293">
        <f t="shared" si="34"/>
        <v>0</v>
      </c>
      <c r="AN399" s="352" t="str">
        <f>IF(AM399=0,"",
IF(SUM($AM$309:AM399)=1,AO399,
IF($AM$430&gt;SUM($AM$309:AM399),_xlfn.CONCAT(", ",AO399),
IF($AM$430=SUM($AM$309:AM399),_xlfn.CONCAT(" y ",AO399)))))</f>
        <v/>
      </c>
      <c r="AO399" s="120" t="s">
        <v>5299</v>
      </c>
      <c r="AP399" s="398">
        <f t="shared" si="36"/>
        <v>0</v>
      </c>
      <c r="AQ399" s="290">
        <f t="shared" si="37"/>
        <v>0</v>
      </c>
      <c r="AR399" s="293">
        <f t="shared" si="35"/>
        <v>0</v>
      </c>
      <c r="AS399" s="352" t="str">
        <f>IF(AR399=0,"",
IF(SUM($AR$309:AR399)=1,AT399,
IF($AR$430&gt;SUM($AR$309:AR399),_xlfn.CONCAT(", ",AT399),
IF($AR$430=SUM($AR$309:AR399),_xlfn.CONCAT(" y ",AT399)))))</f>
        <v/>
      </c>
      <c r="AT399" s="46" t="s">
        <v>5299</v>
      </c>
      <c r="AU399" s="582"/>
      <c r="AV399" s="582"/>
      <c r="AW399" s="582"/>
      <c r="AX399" s="582"/>
      <c r="AY399" s="582"/>
      <c r="AZ399" s="582"/>
      <c r="BA399" s="582"/>
      <c r="BB399" s="582"/>
      <c r="BC399" s="582"/>
      <c r="BD399" s="582"/>
      <c r="BE399" s="588"/>
      <c r="BF399" s="588"/>
      <c r="BG399" s="588"/>
      <c r="BH399" s="588"/>
      <c r="BI399" s="588"/>
      <c r="BJ399" s="588"/>
      <c r="BK399" s="588"/>
      <c r="BL399" s="588"/>
      <c r="BM399" s="588"/>
      <c r="BN399" s="588"/>
      <c r="BO399" s="528"/>
    </row>
    <row r="400" spans="1:67" ht="15" customHeight="1">
      <c r="A400" s="22"/>
      <c r="B400" s="12"/>
      <c r="C400" s="35" t="s">
        <v>5300</v>
      </c>
      <c r="D400" s="855" t="str">
        <f>IF(CNGE_2026_M1_Secc1_Sub1!$D131="","",CNGE_2026_M1_Secc1_Sub1!$D131)</f>
        <v/>
      </c>
      <c r="E400" s="723"/>
      <c r="F400" s="724"/>
      <c r="G400" s="804"/>
      <c r="H400" s="714"/>
      <c r="I400" s="714"/>
      <c r="J400" s="805"/>
      <c r="K400" s="857"/>
      <c r="L400" s="809"/>
      <c r="M400" s="857"/>
      <c r="N400" s="809"/>
      <c r="O400" s="857"/>
      <c r="P400" s="809"/>
      <c r="Q400" s="857"/>
      <c r="R400" s="809"/>
      <c r="S400" s="857"/>
      <c r="T400" s="809"/>
      <c r="U400" s="857"/>
      <c r="V400" s="809"/>
      <c r="W400" s="857"/>
      <c r="X400" s="809"/>
      <c r="Y400" s="857"/>
      <c r="Z400" s="809"/>
      <c r="AA400" s="857"/>
      <c r="AB400" s="809"/>
      <c r="AC400" s="857"/>
      <c r="AD400" s="809"/>
      <c r="AI400">
        <f t="shared" si="30"/>
        <v>0</v>
      </c>
      <c r="AJ400">
        <f t="shared" si="31"/>
        <v>0</v>
      </c>
      <c r="AK400">
        <f t="shared" si="32"/>
        <v>0</v>
      </c>
      <c r="AL400">
        <f t="shared" si="33"/>
        <v>0</v>
      </c>
      <c r="AM400" s="293">
        <f t="shared" si="34"/>
        <v>0</v>
      </c>
      <c r="AN400" s="352" t="str">
        <f>IF(AM400=0,"",
IF(SUM($AM$309:AM400)=1,AO400,
IF($AM$430&gt;SUM($AM$309:AM400),_xlfn.CONCAT(", ",AO400),
IF($AM$430=SUM($AM$309:AM400),_xlfn.CONCAT(" y ",AO400)))))</f>
        <v/>
      </c>
      <c r="AO400" s="120" t="s">
        <v>5301</v>
      </c>
      <c r="AP400" s="398">
        <f t="shared" si="36"/>
        <v>0</v>
      </c>
      <c r="AQ400" s="290">
        <f t="shared" si="37"/>
        <v>0</v>
      </c>
      <c r="AR400" s="293">
        <f t="shared" si="35"/>
        <v>0</v>
      </c>
      <c r="AS400" s="352" t="str">
        <f>IF(AR400=0,"",
IF(SUM($AR$309:AR400)=1,AT400,
IF($AR$430&gt;SUM($AR$309:AR400),_xlfn.CONCAT(", ",AT400),
IF($AR$430=SUM($AR$309:AR400),_xlfn.CONCAT(" y ",AT400)))))</f>
        <v/>
      </c>
      <c r="AT400" s="46" t="s">
        <v>5301</v>
      </c>
      <c r="AU400" s="582"/>
      <c r="AV400" s="582"/>
      <c r="AW400" s="582"/>
      <c r="AX400" s="582"/>
      <c r="AY400" s="582"/>
      <c r="AZ400" s="582"/>
      <c r="BA400" s="582"/>
      <c r="BB400" s="582"/>
      <c r="BC400" s="582"/>
      <c r="BD400" s="582"/>
      <c r="BE400" s="588"/>
      <c r="BF400" s="588"/>
      <c r="BG400" s="588"/>
      <c r="BH400" s="588"/>
      <c r="BI400" s="588"/>
      <c r="BJ400" s="588"/>
      <c r="BK400" s="588"/>
      <c r="BL400" s="588"/>
      <c r="BM400" s="588"/>
      <c r="BN400" s="588"/>
      <c r="BO400" s="528"/>
    </row>
    <row r="401" spans="1:67" ht="15" customHeight="1">
      <c r="A401" s="22"/>
      <c r="B401" s="12"/>
      <c r="C401" s="35" t="s">
        <v>5302</v>
      </c>
      <c r="D401" s="855" t="str">
        <f>IF(CNGE_2026_M1_Secc1_Sub1!$D132="","",CNGE_2026_M1_Secc1_Sub1!$D132)</f>
        <v/>
      </c>
      <c r="E401" s="723"/>
      <c r="F401" s="724"/>
      <c r="G401" s="804"/>
      <c r="H401" s="714"/>
      <c r="I401" s="714"/>
      <c r="J401" s="805"/>
      <c r="K401" s="857"/>
      <c r="L401" s="809"/>
      <c r="M401" s="857"/>
      <c r="N401" s="809"/>
      <c r="O401" s="857"/>
      <c r="P401" s="809"/>
      <c r="Q401" s="857"/>
      <c r="R401" s="809"/>
      <c r="S401" s="857"/>
      <c r="T401" s="809"/>
      <c r="U401" s="857"/>
      <c r="V401" s="809"/>
      <c r="W401" s="857"/>
      <c r="X401" s="809"/>
      <c r="Y401" s="857"/>
      <c r="Z401" s="809"/>
      <c r="AA401" s="857"/>
      <c r="AB401" s="809"/>
      <c r="AC401" s="857"/>
      <c r="AD401" s="809"/>
      <c r="AI401">
        <f t="shared" si="30"/>
        <v>0</v>
      </c>
      <c r="AJ401">
        <f t="shared" si="31"/>
        <v>0</v>
      </c>
      <c r="AK401">
        <f t="shared" si="32"/>
        <v>0</v>
      </c>
      <c r="AL401">
        <f t="shared" si="33"/>
        <v>0</v>
      </c>
      <c r="AM401" s="293">
        <f t="shared" si="34"/>
        <v>0</v>
      </c>
      <c r="AN401" s="352" t="str">
        <f>IF(AM401=0,"",
IF(SUM($AM$309:AM401)=1,AO401,
IF($AM$430&gt;SUM($AM$309:AM401),_xlfn.CONCAT(", ",AO401),
IF($AM$430=SUM($AM$309:AM401),_xlfn.CONCAT(" y ",AO401)))))</f>
        <v/>
      </c>
      <c r="AO401" s="120" t="s">
        <v>5303</v>
      </c>
      <c r="AP401" s="398">
        <f t="shared" si="36"/>
        <v>0</v>
      </c>
      <c r="AQ401" s="290">
        <f t="shared" si="37"/>
        <v>0</v>
      </c>
      <c r="AR401" s="293">
        <f t="shared" si="35"/>
        <v>0</v>
      </c>
      <c r="AS401" s="352" t="str">
        <f>IF(AR401=0,"",
IF(SUM($AR$309:AR401)=1,AT401,
IF($AR$430&gt;SUM($AR$309:AR401),_xlfn.CONCAT(", ",AT401),
IF($AR$430=SUM($AR$309:AR401),_xlfn.CONCAT(" y ",AT401)))))</f>
        <v/>
      </c>
      <c r="AT401" s="46" t="s">
        <v>5303</v>
      </c>
      <c r="AU401" s="582"/>
      <c r="AV401" s="582"/>
      <c r="AW401" s="582"/>
      <c r="AX401" s="582"/>
      <c r="AY401" s="582"/>
      <c r="AZ401" s="582"/>
      <c r="BA401" s="582"/>
      <c r="BB401" s="582"/>
      <c r="BC401" s="582"/>
      <c r="BD401" s="582"/>
      <c r="BE401" s="588"/>
      <c r="BF401" s="588"/>
      <c r="BG401" s="588"/>
      <c r="BH401" s="588"/>
      <c r="BI401" s="588"/>
      <c r="BJ401" s="588"/>
      <c r="BK401" s="588"/>
      <c r="BL401" s="588"/>
      <c r="BM401" s="588"/>
      <c r="BN401" s="588"/>
      <c r="BO401" s="528"/>
    </row>
    <row r="402" spans="1:67" ht="15" customHeight="1">
      <c r="A402" s="22"/>
      <c r="B402" s="12"/>
      <c r="C402" s="35" t="s">
        <v>5304</v>
      </c>
      <c r="D402" s="855" t="str">
        <f>IF(CNGE_2026_M1_Secc1_Sub1!$D133="","",CNGE_2026_M1_Secc1_Sub1!$D133)</f>
        <v/>
      </c>
      <c r="E402" s="723"/>
      <c r="F402" s="724"/>
      <c r="G402" s="804"/>
      <c r="H402" s="714"/>
      <c r="I402" s="714"/>
      <c r="J402" s="805"/>
      <c r="K402" s="857"/>
      <c r="L402" s="809"/>
      <c r="M402" s="857"/>
      <c r="N402" s="809"/>
      <c r="O402" s="857"/>
      <c r="P402" s="809"/>
      <c r="Q402" s="857"/>
      <c r="R402" s="809"/>
      <c r="S402" s="857"/>
      <c r="T402" s="809"/>
      <c r="U402" s="857"/>
      <c r="V402" s="809"/>
      <c r="W402" s="857"/>
      <c r="X402" s="809"/>
      <c r="Y402" s="857"/>
      <c r="Z402" s="809"/>
      <c r="AA402" s="857"/>
      <c r="AB402" s="809"/>
      <c r="AC402" s="857"/>
      <c r="AD402" s="809"/>
      <c r="AI402">
        <f t="shared" si="30"/>
        <v>0</v>
      </c>
      <c r="AJ402">
        <f t="shared" si="31"/>
        <v>0</v>
      </c>
      <c r="AK402">
        <f t="shared" si="32"/>
        <v>0</v>
      </c>
      <c r="AL402">
        <f t="shared" si="33"/>
        <v>0</v>
      </c>
      <c r="AM402" s="293">
        <f t="shared" si="34"/>
        <v>0</v>
      </c>
      <c r="AN402" s="352" t="str">
        <f>IF(AM402=0,"",
IF(SUM($AM$309:AM402)=1,AO402,
IF($AM$430&gt;SUM($AM$309:AM402),_xlfn.CONCAT(", ",AO402),
IF($AM$430=SUM($AM$309:AM402),_xlfn.CONCAT(" y ",AO402)))))</f>
        <v/>
      </c>
      <c r="AO402" s="120" t="s">
        <v>5305</v>
      </c>
      <c r="AP402" s="398">
        <f t="shared" si="36"/>
        <v>0</v>
      </c>
      <c r="AQ402" s="290">
        <f t="shared" si="37"/>
        <v>0</v>
      </c>
      <c r="AR402" s="293">
        <f t="shared" si="35"/>
        <v>0</v>
      </c>
      <c r="AS402" s="352" t="str">
        <f>IF(AR402=0,"",
IF(SUM($AR$309:AR402)=1,AT402,
IF($AR$430&gt;SUM($AR$309:AR402),_xlfn.CONCAT(", ",AT402),
IF($AR$430=SUM($AR$309:AR402),_xlfn.CONCAT(" y ",AT402)))))</f>
        <v/>
      </c>
      <c r="AT402" s="46" t="s">
        <v>5305</v>
      </c>
      <c r="AU402" s="582"/>
      <c r="AV402" s="582"/>
      <c r="AW402" s="582"/>
      <c r="AX402" s="582"/>
      <c r="AY402" s="582"/>
      <c r="AZ402" s="582"/>
      <c r="BA402" s="582"/>
      <c r="BB402" s="582"/>
      <c r="BC402" s="582"/>
      <c r="BD402" s="582"/>
      <c r="BE402" s="588"/>
      <c r="BF402" s="588"/>
      <c r="BG402" s="588"/>
      <c r="BH402" s="588"/>
      <c r="BI402" s="588"/>
      <c r="BJ402" s="588"/>
      <c r="BK402" s="588"/>
      <c r="BL402" s="588"/>
      <c r="BM402" s="588"/>
      <c r="BN402" s="588"/>
      <c r="BO402" s="528"/>
    </row>
    <row r="403" spans="1:67" ht="15" customHeight="1">
      <c r="A403" s="22"/>
      <c r="B403" s="12"/>
      <c r="C403" s="37" t="s">
        <v>5306</v>
      </c>
      <c r="D403" s="855" t="str">
        <f>IF(CNGE_2026_M1_Secc1_Sub1!$D134="","",CNGE_2026_M1_Secc1_Sub1!$D134)</f>
        <v/>
      </c>
      <c r="E403" s="723"/>
      <c r="F403" s="724"/>
      <c r="G403" s="804"/>
      <c r="H403" s="714"/>
      <c r="I403" s="714"/>
      <c r="J403" s="805"/>
      <c r="K403" s="857"/>
      <c r="L403" s="809"/>
      <c r="M403" s="857"/>
      <c r="N403" s="809"/>
      <c r="O403" s="857"/>
      <c r="P403" s="809"/>
      <c r="Q403" s="857"/>
      <c r="R403" s="809"/>
      <c r="S403" s="857"/>
      <c r="T403" s="809"/>
      <c r="U403" s="857"/>
      <c r="V403" s="809"/>
      <c r="W403" s="857"/>
      <c r="X403" s="809"/>
      <c r="Y403" s="857"/>
      <c r="Z403" s="809"/>
      <c r="AA403" s="857"/>
      <c r="AB403" s="809"/>
      <c r="AC403" s="857"/>
      <c r="AD403" s="809"/>
      <c r="AI403">
        <f t="shared" si="30"/>
        <v>0</v>
      </c>
      <c r="AJ403">
        <f t="shared" si="31"/>
        <v>0</v>
      </c>
      <c r="AK403">
        <f t="shared" si="32"/>
        <v>0</v>
      </c>
      <c r="AL403">
        <f t="shared" si="33"/>
        <v>0</v>
      </c>
      <c r="AM403" s="293">
        <f t="shared" si="34"/>
        <v>0</v>
      </c>
      <c r="AN403" s="352" t="str">
        <f>IF(AM403=0,"",
IF(SUM($AM$309:AM403)=1,AO403,
IF($AM$430&gt;SUM($AM$309:AM403),_xlfn.CONCAT(", ",AO403),
IF($AM$430=SUM($AM$309:AM403),_xlfn.CONCAT(" y ",AO403)))))</f>
        <v/>
      </c>
      <c r="AO403" s="120" t="s">
        <v>5307</v>
      </c>
      <c r="AP403" s="398">
        <f t="shared" si="36"/>
        <v>0</v>
      </c>
      <c r="AQ403" s="290">
        <f t="shared" si="37"/>
        <v>0</v>
      </c>
      <c r="AR403" s="293">
        <f t="shared" si="35"/>
        <v>0</v>
      </c>
      <c r="AS403" s="352" t="str">
        <f>IF(AR403=0,"",
IF(SUM($AR$309:AR403)=1,AT403,
IF($AR$430&gt;SUM($AR$309:AR403),_xlfn.CONCAT(", ",AT403),
IF($AR$430=SUM($AR$309:AR403),_xlfn.CONCAT(" y ",AT403)))))</f>
        <v/>
      </c>
      <c r="AT403" s="46" t="s">
        <v>5307</v>
      </c>
      <c r="AU403" s="582"/>
      <c r="AV403" s="582"/>
      <c r="AW403" s="582"/>
      <c r="AX403" s="582"/>
      <c r="AY403" s="582"/>
      <c r="AZ403" s="582"/>
      <c r="BA403" s="582"/>
      <c r="BB403" s="582"/>
      <c r="BC403" s="582"/>
      <c r="BD403" s="582"/>
      <c r="BE403" s="588"/>
      <c r="BF403" s="588"/>
      <c r="BG403" s="588"/>
      <c r="BH403" s="588"/>
      <c r="BI403" s="588"/>
      <c r="BJ403" s="588"/>
      <c r="BK403" s="588"/>
      <c r="BL403" s="588"/>
      <c r="BM403" s="588"/>
      <c r="BN403" s="588"/>
      <c r="BO403" s="528"/>
    </row>
    <row r="404" spans="1:67" ht="15" customHeight="1">
      <c r="A404" s="22"/>
      <c r="B404" s="12"/>
      <c r="C404" s="37" t="s">
        <v>5308</v>
      </c>
      <c r="D404" s="855" t="str">
        <f>IF(CNGE_2026_M1_Secc1_Sub1!$D135="","",CNGE_2026_M1_Secc1_Sub1!$D135)</f>
        <v/>
      </c>
      <c r="E404" s="723"/>
      <c r="F404" s="724"/>
      <c r="G404" s="804"/>
      <c r="H404" s="714"/>
      <c r="I404" s="714"/>
      <c r="J404" s="805"/>
      <c r="K404" s="857"/>
      <c r="L404" s="809"/>
      <c r="M404" s="857"/>
      <c r="N404" s="809"/>
      <c r="O404" s="857"/>
      <c r="P404" s="809"/>
      <c r="Q404" s="857"/>
      <c r="R404" s="809"/>
      <c r="S404" s="857"/>
      <c r="T404" s="809"/>
      <c r="U404" s="857"/>
      <c r="V404" s="809"/>
      <c r="W404" s="857"/>
      <c r="X404" s="809"/>
      <c r="Y404" s="857"/>
      <c r="Z404" s="809"/>
      <c r="AA404" s="857"/>
      <c r="AB404" s="809"/>
      <c r="AC404" s="857"/>
      <c r="AD404" s="809"/>
      <c r="AI404">
        <f t="shared" si="30"/>
        <v>0</v>
      </c>
      <c r="AJ404">
        <f t="shared" si="31"/>
        <v>0</v>
      </c>
      <c r="AK404">
        <f t="shared" si="32"/>
        <v>0</v>
      </c>
      <c r="AL404">
        <f t="shared" si="33"/>
        <v>0</v>
      </c>
      <c r="AM404" s="293">
        <f t="shared" si="34"/>
        <v>0</v>
      </c>
      <c r="AN404" s="352" t="str">
        <f>IF(AM404=0,"",
IF(SUM($AM$309:AM404)=1,AO404,
IF($AM$430&gt;SUM($AM$309:AM404),_xlfn.CONCAT(", ",AO404),
IF($AM$430=SUM($AM$309:AM404),_xlfn.CONCAT(" y ",AO404)))))</f>
        <v/>
      </c>
      <c r="AO404" s="120" t="s">
        <v>5309</v>
      </c>
      <c r="AP404" s="398">
        <f t="shared" si="36"/>
        <v>0</v>
      </c>
      <c r="AQ404" s="290">
        <f t="shared" si="37"/>
        <v>0</v>
      </c>
      <c r="AR404" s="293">
        <f t="shared" si="35"/>
        <v>0</v>
      </c>
      <c r="AS404" s="352" t="str">
        <f>IF(AR404=0,"",
IF(SUM($AR$309:AR404)=1,AT404,
IF($AR$430&gt;SUM($AR$309:AR404),_xlfn.CONCAT(", ",AT404),
IF($AR$430=SUM($AR$309:AR404),_xlfn.CONCAT(" y ",AT404)))))</f>
        <v/>
      </c>
      <c r="AT404" s="46" t="s">
        <v>5309</v>
      </c>
      <c r="AU404" s="582"/>
      <c r="AV404" s="582"/>
      <c r="AW404" s="582"/>
      <c r="AX404" s="582"/>
      <c r="AY404" s="582"/>
      <c r="AZ404" s="582"/>
      <c r="BA404" s="582"/>
      <c r="BB404" s="582"/>
      <c r="BC404" s="582"/>
      <c r="BD404" s="582"/>
      <c r="BE404" s="588"/>
      <c r="BF404" s="588"/>
      <c r="BG404" s="588"/>
      <c r="BH404" s="588"/>
      <c r="BI404" s="588"/>
      <c r="BJ404" s="588"/>
      <c r="BK404" s="588"/>
      <c r="BL404" s="588"/>
      <c r="BM404" s="588"/>
      <c r="BN404" s="588"/>
      <c r="BO404" s="528"/>
    </row>
    <row r="405" spans="1:67" ht="15" customHeight="1">
      <c r="A405" s="22"/>
      <c r="B405" s="12"/>
      <c r="C405" s="37" t="s">
        <v>5310</v>
      </c>
      <c r="D405" s="855" t="str">
        <f>IF(CNGE_2026_M1_Secc1_Sub1!$D136="","",CNGE_2026_M1_Secc1_Sub1!$D136)</f>
        <v/>
      </c>
      <c r="E405" s="723"/>
      <c r="F405" s="724"/>
      <c r="G405" s="804"/>
      <c r="H405" s="714"/>
      <c r="I405" s="714"/>
      <c r="J405" s="805"/>
      <c r="K405" s="857"/>
      <c r="L405" s="809"/>
      <c r="M405" s="857"/>
      <c r="N405" s="809"/>
      <c r="O405" s="857"/>
      <c r="P405" s="809"/>
      <c r="Q405" s="857"/>
      <c r="R405" s="809"/>
      <c r="S405" s="857"/>
      <c r="T405" s="809"/>
      <c r="U405" s="857"/>
      <c r="V405" s="809"/>
      <c r="W405" s="857"/>
      <c r="X405" s="809"/>
      <c r="Y405" s="857"/>
      <c r="Z405" s="809"/>
      <c r="AA405" s="857"/>
      <c r="AB405" s="809"/>
      <c r="AC405" s="857"/>
      <c r="AD405" s="809"/>
      <c r="AI405">
        <f t="shared" si="30"/>
        <v>0</v>
      </c>
      <c r="AJ405">
        <f t="shared" si="31"/>
        <v>0</v>
      </c>
      <c r="AK405">
        <f t="shared" si="32"/>
        <v>0</v>
      </c>
      <c r="AL405">
        <f t="shared" si="33"/>
        <v>0</v>
      </c>
      <c r="AM405" s="293">
        <f t="shared" si="34"/>
        <v>0</v>
      </c>
      <c r="AN405" s="352" t="str">
        <f>IF(AM405=0,"",
IF(SUM($AM$309:AM405)=1,AO405,
IF($AM$430&gt;SUM($AM$309:AM405),_xlfn.CONCAT(", ",AO405),
IF($AM$430=SUM($AM$309:AM405),_xlfn.CONCAT(" y ",AO405)))))</f>
        <v/>
      </c>
      <c r="AO405" s="120" t="s">
        <v>5311</v>
      </c>
      <c r="AP405" s="398">
        <f t="shared" si="36"/>
        <v>0</v>
      </c>
      <c r="AQ405" s="290">
        <f t="shared" si="37"/>
        <v>0</v>
      </c>
      <c r="AR405" s="293">
        <f t="shared" si="35"/>
        <v>0</v>
      </c>
      <c r="AS405" s="352" t="str">
        <f>IF(AR405=0,"",
IF(SUM($AR$309:AR405)=1,AT405,
IF($AR$430&gt;SUM($AR$309:AR405),_xlfn.CONCAT(", ",AT405),
IF($AR$430=SUM($AR$309:AR405),_xlfn.CONCAT(" y ",AT405)))))</f>
        <v/>
      </c>
      <c r="AT405" s="46" t="s">
        <v>5311</v>
      </c>
      <c r="AU405" s="582"/>
      <c r="AV405" s="582"/>
      <c r="AW405" s="582"/>
      <c r="AX405" s="582"/>
      <c r="AY405" s="582"/>
      <c r="AZ405" s="582"/>
      <c r="BA405" s="582"/>
      <c r="BB405" s="582"/>
      <c r="BC405" s="582"/>
      <c r="BD405" s="582"/>
      <c r="BE405" s="588"/>
      <c r="BF405" s="588"/>
      <c r="BG405" s="588"/>
      <c r="BH405" s="588"/>
      <c r="BI405" s="588"/>
      <c r="BJ405" s="588"/>
      <c r="BK405" s="588"/>
      <c r="BL405" s="588"/>
      <c r="BM405" s="588"/>
      <c r="BN405" s="588"/>
      <c r="BO405" s="528"/>
    </row>
    <row r="406" spans="1:67" ht="15" customHeight="1">
      <c r="A406" s="22"/>
      <c r="B406" s="12"/>
      <c r="C406" s="37" t="s">
        <v>5312</v>
      </c>
      <c r="D406" s="855" t="str">
        <f>IF(CNGE_2026_M1_Secc1_Sub1!$D137="","",CNGE_2026_M1_Secc1_Sub1!$D137)</f>
        <v/>
      </c>
      <c r="E406" s="723"/>
      <c r="F406" s="724"/>
      <c r="G406" s="804"/>
      <c r="H406" s="714"/>
      <c r="I406" s="714"/>
      <c r="J406" s="805"/>
      <c r="K406" s="857"/>
      <c r="L406" s="809"/>
      <c r="M406" s="857"/>
      <c r="N406" s="809"/>
      <c r="O406" s="857"/>
      <c r="P406" s="809"/>
      <c r="Q406" s="857"/>
      <c r="R406" s="809"/>
      <c r="S406" s="857"/>
      <c r="T406" s="809"/>
      <c r="U406" s="857"/>
      <c r="V406" s="809"/>
      <c r="W406" s="857"/>
      <c r="X406" s="809"/>
      <c r="Y406" s="857"/>
      <c r="Z406" s="809"/>
      <c r="AA406" s="857"/>
      <c r="AB406" s="809"/>
      <c r="AC406" s="857"/>
      <c r="AD406" s="809"/>
      <c r="AI406">
        <f t="shared" ref="AI406:AI429" si="38">K406</f>
        <v>0</v>
      </c>
      <c r="AJ406">
        <f t="shared" ref="AJ406:AJ429" si="39">COUNTIF(M406:AD406,"NS")</f>
        <v>0</v>
      </c>
      <c r="AK406">
        <f t="shared" ref="AK406:AK429" si="40">SUM(M406:AD406)</f>
        <v>0</v>
      </c>
      <c r="AL406">
        <f t="shared" ref="AL406:AL429" si="41">IF(COUNTIF(K406:AD406,"NA")=10,0,IF(OR(AND(AI406=0,AJ406&gt;0),AND(AI406="NS",AK406&gt;0), AND(AI406="NS", AJ406=0,AK406=0)), 1, IF(OR(AND(AI406&gt;0,AJ406&gt;1,AI406&gt;AK406), AND(AI406="NS",AJ406=2), AND(AI406="NS",AK406=0,AJ406&gt;0),AI406=AK406), 0, 1)))</f>
        <v>0</v>
      </c>
      <c r="AM406" s="293">
        <f t="shared" si="34"/>
        <v>0</v>
      </c>
      <c r="AN406" s="352" t="str">
        <f>IF(AM406=0,"",
IF(SUM($AM$309:AM406)=1,AO406,
IF($AM$430&gt;SUM($AM$309:AM406),_xlfn.CONCAT(", ",AO406),
IF($AM$430=SUM($AM$309:AM406),_xlfn.CONCAT(" y ",AO406)))))</f>
        <v/>
      </c>
      <c r="AO406" s="120" t="s">
        <v>5313</v>
      </c>
      <c r="AP406" s="398">
        <f t="shared" si="36"/>
        <v>0</v>
      </c>
      <c r="AQ406" s="290">
        <f t="shared" si="37"/>
        <v>0</v>
      </c>
      <c r="AR406" s="293">
        <f t="shared" si="35"/>
        <v>0</v>
      </c>
      <c r="AS406" s="352" t="str">
        <f>IF(AR406=0,"",
IF(SUM($AR$309:AR406)=1,AT406,
IF($AR$430&gt;SUM($AR$309:AR406),_xlfn.CONCAT(", ",AT406),
IF($AR$430=SUM($AR$309:AR406),_xlfn.CONCAT(" y ",AT406)))))</f>
        <v/>
      </c>
      <c r="AT406" s="46" t="s">
        <v>5313</v>
      </c>
      <c r="AU406" s="582"/>
      <c r="AV406" s="582"/>
      <c r="AW406" s="582"/>
      <c r="AX406" s="582"/>
      <c r="AY406" s="582"/>
      <c r="AZ406" s="582"/>
      <c r="BA406" s="582"/>
      <c r="BB406" s="582"/>
      <c r="BC406" s="582"/>
      <c r="BD406" s="582"/>
      <c r="BE406" s="588"/>
      <c r="BF406" s="588"/>
      <c r="BG406" s="588"/>
      <c r="BH406" s="588"/>
      <c r="BI406" s="588"/>
      <c r="BJ406" s="588"/>
      <c r="BK406" s="588"/>
      <c r="BL406" s="588"/>
      <c r="BM406" s="588"/>
      <c r="BN406" s="588"/>
      <c r="BO406" s="528"/>
    </row>
    <row r="407" spans="1:67" ht="15" customHeight="1">
      <c r="A407" s="22"/>
      <c r="B407" s="12"/>
      <c r="C407" s="109" t="s">
        <v>5314</v>
      </c>
      <c r="D407" s="855" t="str">
        <f>IF(CNGE_2026_M1_Secc1_Sub1!$D138="","",CNGE_2026_M1_Secc1_Sub1!$D138)</f>
        <v/>
      </c>
      <c r="E407" s="723"/>
      <c r="F407" s="724"/>
      <c r="G407" s="804"/>
      <c r="H407" s="714"/>
      <c r="I407" s="714"/>
      <c r="J407" s="805"/>
      <c r="K407" s="857"/>
      <c r="L407" s="809"/>
      <c r="M407" s="857"/>
      <c r="N407" s="809"/>
      <c r="O407" s="857"/>
      <c r="P407" s="809"/>
      <c r="Q407" s="857"/>
      <c r="R407" s="809"/>
      <c r="S407" s="857"/>
      <c r="T407" s="809"/>
      <c r="U407" s="857"/>
      <c r="V407" s="809"/>
      <c r="W407" s="857"/>
      <c r="X407" s="809"/>
      <c r="Y407" s="857"/>
      <c r="Z407" s="809"/>
      <c r="AA407" s="857"/>
      <c r="AB407" s="809"/>
      <c r="AC407" s="857"/>
      <c r="AD407" s="809"/>
      <c r="AI407">
        <f t="shared" si="38"/>
        <v>0</v>
      </c>
      <c r="AJ407">
        <f t="shared" si="39"/>
        <v>0</v>
      </c>
      <c r="AK407">
        <f t="shared" si="40"/>
        <v>0</v>
      </c>
      <c r="AL407">
        <f t="shared" si="41"/>
        <v>0</v>
      </c>
      <c r="AM407" s="293">
        <f t="shared" si="34"/>
        <v>0</v>
      </c>
      <c r="AN407" s="352" t="str">
        <f>IF(AM407=0,"",
IF(SUM($AM$309:AM407)=1,AO407,
IF($AM$430&gt;SUM($AM$309:AM407),_xlfn.CONCAT(", ",AO407),
IF($AM$430=SUM($AM$309:AM407),_xlfn.CONCAT(" y ",AO407)))))</f>
        <v/>
      </c>
      <c r="AO407" s="120" t="s">
        <v>5315</v>
      </c>
      <c r="AP407" s="398">
        <f t="shared" si="36"/>
        <v>0</v>
      </c>
      <c r="AQ407" s="290">
        <f t="shared" si="37"/>
        <v>0</v>
      </c>
      <c r="AR407" s="293">
        <f t="shared" si="35"/>
        <v>0</v>
      </c>
      <c r="AS407" s="352" t="str">
        <f>IF(AR407=0,"",
IF(SUM($AR$309:AR407)=1,AT407,
IF($AR$430&gt;SUM($AR$309:AR407),_xlfn.CONCAT(", ",AT407),
IF($AR$430=SUM($AR$309:AR407),_xlfn.CONCAT(" y ",AT407)))))</f>
        <v/>
      </c>
      <c r="AT407" s="46" t="s">
        <v>5315</v>
      </c>
      <c r="AU407" s="582"/>
      <c r="AV407" s="582"/>
      <c r="AW407" s="582"/>
      <c r="AX407" s="582"/>
      <c r="AY407" s="582"/>
      <c r="AZ407" s="582"/>
      <c r="BA407" s="582"/>
      <c r="BB407" s="582"/>
      <c r="BC407" s="582"/>
      <c r="BD407" s="582"/>
      <c r="BE407" s="588"/>
      <c r="BF407" s="588"/>
      <c r="BG407" s="588"/>
      <c r="BH407" s="588"/>
      <c r="BI407" s="588"/>
      <c r="BJ407" s="588"/>
      <c r="BK407" s="588"/>
      <c r="BL407" s="588"/>
      <c r="BM407" s="588"/>
      <c r="BN407" s="588"/>
      <c r="BO407" s="528"/>
    </row>
    <row r="408" spans="1:67" ht="15" customHeight="1">
      <c r="A408" s="22"/>
      <c r="B408" s="12"/>
      <c r="C408" s="110" t="s">
        <v>5316</v>
      </c>
      <c r="D408" s="855" t="str">
        <f>IF(CNGE_2026_M1_Secc1_Sub1!$D139="","",CNGE_2026_M1_Secc1_Sub1!$D139)</f>
        <v/>
      </c>
      <c r="E408" s="723"/>
      <c r="F408" s="724"/>
      <c r="G408" s="804"/>
      <c r="H408" s="714"/>
      <c r="I408" s="714"/>
      <c r="J408" s="805"/>
      <c r="K408" s="857"/>
      <c r="L408" s="809"/>
      <c r="M408" s="857"/>
      <c r="N408" s="809"/>
      <c r="O408" s="857"/>
      <c r="P408" s="809"/>
      <c r="Q408" s="857"/>
      <c r="R408" s="809"/>
      <c r="S408" s="857"/>
      <c r="T408" s="809"/>
      <c r="U408" s="857"/>
      <c r="V408" s="809"/>
      <c r="W408" s="857"/>
      <c r="X408" s="809"/>
      <c r="Y408" s="857"/>
      <c r="Z408" s="809"/>
      <c r="AA408" s="857"/>
      <c r="AB408" s="809"/>
      <c r="AC408" s="857"/>
      <c r="AD408" s="809"/>
      <c r="AI408">
        <f t="shared" si="38"/>
        <v>0</v>
      </c>
      <c r="AJ408">
        <f t="shared" si="39"/>
        <v>0</v>
      </c>
      <c r="AK408">
        <f t="shared" si="40"/>
        <v>0</v>
      </c>
      <c r="AL408">
        <f t="shared" si="41"/>
        <v>0</v>
      </c>
      <c r="AM408" s="293">
        <f t="shared" si="34"/>
        <v>0</v>
      </c>
      <c r="AN408" s="352" t="str">
        <f>IF(AM408=0,"",
IF(SUM($AM$309:AM408)=1,AO408,
IF($AM$430&gt;SUM($AM$309:AM408),_xlfn.CONCAT(", ",AO408),
IF($AM$430=SUM($AM$309:AM408),_xlfn.CONCAT(" y ",AO408)))))</f>
        <v/>
      </c>
      <c r="AO408" s="120" t="s">
        <v>5317</v>
      </c>
      <c r="AP408" s="398">
        <f t="shared" si="36"/>
        <v>0</v>
      </c>
      <c r="AQ408" s="290">
        <f t="shared" si="37"/>
        <v>0</v>
      </c>
      <c r="AR408" s="293">
        <f t="shared" si="35"/>
        <v>0</v>
      </c>
      <c r="AS408" s="352" t="str">
        <f>IF(AR408=0,"",
IF(SUM($AR$309:AR408)=1,AT408,
IF($AR$430&gt;SUM($AR$309:AR408),_xlfn.CONCAT(", ",AT408),
IF($AR$430=SUM($AR$309:AR408),_xlfn.CONCAT(" y ",AT408)))))</f>
        <v/>
      </c>
      <c r="AT408" s="46" t="s">
        <v>5317</v>
      </c>
      <c r="AU408" s="582"/>
      <c r="AV408" s="582"/>
      <c r="AW408" s="582"/>
      <c r="AX408" s="582"/>
      <c r="AY408" s="582"/>
      <c r="AZ408" s="582"/>
      <c r="BA408" s="582"/>
      <c r="BB408" s="582"/>
      <c r="BC408" s="582"/>
      <c r="BD408" s="582"/>
      <c r="BE408" s="588"/>
      <c r="BF408" s="588"/>
      <c r="BG408" s="588"/>
      <c r="BH408" s="588"/>
      <c r="BI408" s="588"/>
      <c r="BJ408" s="588"/>
      <c r="BK408" s="588"/>
      <c r="BL408" s="588"/>
      <c r="BM408" s="588"/>
      <c r="BN408" s="588"/>
      <c r="BO408" s="528"/>
    </row>
    <row r="409" spans="1:67" ht="15" customHeight="1">
      <c r="A409" s="22"/>
      <c r="B409" s="12"/>
      <c r="C409" s="110" t="s">
        <v>5318</v>
      </c>
      <c r="D409" s="855" t="str">
        <f>IF(CNGE_2026_M1_Secc1_Sub1!$D140="","",CNGE_2026_M1_Secc1_Sub1!$D140)</f>
        <v/>
      </c>
      <c r="E409" s="723"/>
      <c r="F409" s="724"/>
      <c r="G409" s="804"/>
      <c r="H409" s="714"/>
      <c r="I409" s="714"/>
      <c r="J409" s="805"/>
      <c r="K409" s="857"/>
      <c r="L409" s="809"/>
      <c r="M409" s="857"/>
      <c r="N409" s="809"/>
      <c r="O409" s="857"/>
      <c r="P409" s="809"/>
      <c r="Q409" s="857"/>
      <c r="R409" s="809"/>
      <c r="S409" s="857"/>
      <c r="T409" s="809"/>
      <c r="U409" s="857"/>
      <c r="V409" s="809"/>
      <c r="W409" s="857"/>
      <c r="X409" s="809"/>
      <c r="Y409" s="857"/>
      <c r="Z409" s="809"/>
      <c r="AA409" s="857"/>
      <c r="AB409" s="809"/>
      <c r="AC409" s="857"/>
      <c r="AD409" s="809"/>
      <c r="AI409">
        <f t="shared" si="38"/>
        <v>0</v>
      </c>
      <c r="AJ409">
        <f t="shared" si="39"/>
        <v>0</v>
      </c>
      <c r="AK409">
        <f t="shared" si="40"/>
        <v>0</v>
      </c>
      <c r="AL409">
        <f t="shared" si="41"/>
        <v>0</v>
      </c>
      <c r="AM409" s="293">
        <f t="shared" si="34"/>
        <v>0</v>
      </c>
      <c r="AN409" s="352" t="str">
        <f>IF(AM409=0,"",
IF(SUM($AM$309:AM409)=1,AO409,
IF($AM$430&gt;SUM($AM$309:AM409),_xlfn.CONCAT(", ",AO409),
IF($AM$430=SUM($AM$309:AM409),_xlfn.CONCAT(" y ",AO409)))))</f>
        <v/>
      </c>
      <c r="AO409" s="120" t="s">
        <v>5319</v>
      </c>
      <c r="AP409" s="398">
        <f t="shared" si="36"/>
        <v>0</v>
      </c>
      <c r="AQ409" s="290">
        <f t="shared" si="37"/>
        <v>0</v>
      </c>
      <c r="AR409" s="293">
        <f t="shared" si="35"/>
        <v>0</v>
      </c>
      <c r="AS409" s="352" t="str">
        <f>IF(AR409=0,"",
IF(SUM($AR$309:AR409)=1,AT409,
IF($AR$430&gt;SUM($AR$309:AR409),_xlfn.CONCAT(", ",AT409),
IF($AR$430=SUM($AR$309:AR409),_xlfn.CONCAT(" y ",AT409)))))</f>
        <v/>
      </c>
      <c r="AT409" s="46" t="s">
        <v>5319</v>
      </c>
      <c r="AU409" s="582"/>
      <c r="AV409" s="582"/>
      <c r="AW409" s="582"/>
      <c r="AX409" s="582"/>
      <c r="AY409" s="582"/>
      <c r="AZ409" s="582"/>
      <c r="BA409" s="582"/>
      <c r="BB409" s="582"/>
      <c r="BC409" s="582"/>
      <c r="BD409" s="582"/>
      <c r="BE409" s="588"/>
      <c r="BF409" s="588"/>
      <c r="BG409" s="588"/>
      <c r="BH409" s="588"/>
      <c r="BI409" s="588"/>
      <c r="BJ409" s="588"/>
      <c r="BK409" s="588"/>
      <c r="BL409" s="588"/>
      <c r="BM409" s="588"/>
      <c r="BN409" s="588"/>
      <c r="BO409" s="528"/>
    </row>
    <row r="410" spans="1:67" ht="15" customHeight="1">
      <c r="A410" s="22"/>
      <c r="B410" s="12"/>
      <c r="C410" s="92" t="s">
        <v>5320</v>
      </c>
      <c r="D410" s="855" t="str">
        <f>IF(CNGE_2026_M1_Secc1_Sub1!$D141="","",CNGE_2026_M1_Secc1_Sub1!$D141)</f>
        <v/>
      </c>
      <c r="E410" s="723"/>
      <c r="F410" s="724"/>
      <c r="G410" s="804"/>
      <c r="H410" s="714"/>
      <c r="I410" s="714"/>
      <c r="J410" s="805"/>
      <c r="K410" s="857"/>
      <c r="L410" s="809"/>
      <c r="M410" s="857"/>
      <c r="N410" s="809"/>
      <c r="O410" s="857"/>
      <c r="P410" s="809"/>
      <c r="Q410" s="857"/>
      <c r="R410" s="809"/>
      <c r="S410" s="857"/>
      <c r="T410" s="809"/>
      <c r="U410" s="857"/>
      <c r="V410" s="809"/>
      <c r="W410" s="857"/>
      <c r="X410" s="809"/>
      <c r="Y410" s="857"/>
      <c r="Z410" s="809"/>
      <c r="AA410" s="857"/>
      <c r="AB410" s="809"/>
      <c r="AC410" s="857"/>
      <c r="AD410" s="809"/>
      <c r="AI410">
        <f t="shared" si="38"/>
        <v>0</v>
      </c>
      <c r="AJ410">
        <f t="shared" si="39"/>
        <v>0</v>
      </c>
      <c r="AK410">
        <f t="shared" si="40"/>
        <v>0</v>
      </c>
      <c r="AL410">
        <f t="shared" si="41"/>
        <v>0</v>
      </c>
      <c r="AM410" s="293">
        <f t="shared" si="34"/>
        <v>0</v>
      </c>
      <c r="AN410" s="352" t="str">
        <f>IF(AM410=0,"",
IF(SUM($AM$309:AM410)=1,AO410,
IF($AM$430&gt;SUM($AM$309:AM410),_xlfn.CONCAT(", ",AO410),
IF($AM$430=SUM($AM$309:AM410),_xlfn.CONCAT(" y ",AO410)))))</f>
        <v/>
      </c>
      <c r="AO410" s="120" t="s">
        <v>5321</v>
      </c>
      <c r="AP410" s="398">
        <f t="shared" si="36"/>
        <v>0</v>
      </c>
      <c r="AQ410" s="290">
        <f t="shared" si="37"/>
        <v>0</v>
      </c>
      <c r="AR410" s="293">
        <f t="shared" si="35"/>
        <v>0</v>
      </c>
      <c r="AS410" s="352" t="str">
        <f>IF(AR410=0,"",
IF(SUM($AR$309:AR410)=1,AT410,
IF($AR$430&gt;SUM($AR$309:AR410),_xlfn.CONCAT(", ",AT410),
IF($AR$430=SUM($AR$309:AR410),_xlfn.CONCAT(" y ",AT410)))))</f>
        <v/>
      </c>
      <c r="AT410" s="46" t="s">
        <v>5321</v>
      </c>
      <c r="AU410" s="582"/>
      <c r="AV410" s="582"/>
      <c r="AW410" s="582"/>
      <c r="AX410" s="582"/>
      <c r="AY410" s="582"/>
      <c r="AZ410" s="582"/>
      <c r="BA410" s="582"/>
      <c r="BB410" s="582"/>
      <c r="BC410" s="582"/>
      <c r="BD410" s="582"/>
      <c r="BE410" s="588"/>
      <c r="BF410" s="588"/>
      <c r="BG410" s="588"/>
      <c r="BH410" s="588"/>
      <c r="BI410" s="588"/>
      <c r="BJ410" s="588"/>
      <c r="BK410" s="588"/>
      <c r="BL410" s="588"/>
      <c r="BM410" s="588"/>
      <c r="BN410" s="588"/>
      <c r="BO410" s="528"/>
    </row>
    <row r="411" spans="1:67" ht="15" customHeight="1">
      <c r="A411" s="22"/>
      <c r="B411" s="12"/>
      <c r="C411" s="37" t="s">
        <v>5322</v>
      </c>
      <c r="D411" s="855" t="str">
        <f>IF(CNGE_2026_M1_Secc1_Sub1!$D142="","",CNGE_2026_M1_Secc1_Sub1!$D142)</f>
        <v/>
      </c>
      <c r="E411" s="723"/>
      <c r="F411" s="724"/>
      <c r="G411" s="804"/>
      <c r="H411" s="714"/>
      <c r="I411" s="714"/>
      <c r="J411" s="805"/>
      <c r="K411" s="857"/>
      <c r="L411" s="809"/>
      <c r="M411" s="857"/>
      <c r="N411" s="809"/>
      <c r="O411" s="857"/>
      <c r="P411" s="809"/>
      <c r="Q411" s="857"/>
      <c r="R411" s="809"/>
      <c r="S411" s="857"/>
      <c r="T411" s="809"/>
      <c r="U411" s="857"/>
      <c r="V411" s="809"/>
      <c r="W411" s="857"/>
      <c r="X411" s="809"/>
      <c r="Y411" s="857"/>
      <c r="Z411" s="809"/>
      <c r="AA411" s="857"/>
      <c r="AB411" s="809"/>
      <c r="AC411" s="857"/>
      <c r="AD411" s="809"/>
      <c r="AI411">
        <f t="shared" si="38"/>
        <v>0</v>
      </c>
      <c r="AJ411">
        <f t="shared" si="39"/>
        <v>0</v>
      </c>
      <c r="AK411">
        <f t="shared" si="40"/>
        <v>0</v>
      </c>
      <c r="AL411">
        <f t="shared" si="41"/>
        <v>0</v>
      </c>
      <c r="AM411" s="293">
        <f t="shared" si="34"/>
        <v>0</v>
      </c>
      <c r="AN411" s="352" t="str">
        <f>IF(AM411=0,"",
IF(SUM($AM$309:AM411)=1,AO411,
IF($AM$430&gt;SUM($AM$309:AM411),_xlfn.CONCAT(", ",AO411),
IF($AM$430=SUM($AM$309:AM411),_xlfn.CONCAT(" y ",AO411)))))</f>
        <v/>
      </c>
      <c r="AO411" s="120" t="s">
        <v>5323</v>
      </c>
      <c r="AP411" s="398">
        <f t="shared" si="36"/>
        <v>0</v>
      </c>
      <c r="AQ411" s="290">
        <f t="shared" si="37"/>
        <v>0</v>
      </c>
      <c r="AR411" s="293">
        <f t="shared" si="35"/>
        <v>0</v>
      </c>
      <c r="AS411" s="352" t="str">
        <f>IF(AR411=0,"",
IF(SUM($AR$309:AR411)=1,AT411,
IF($AR$430&gt;SUM($AR$309:AR411),_xlfn.CONCAT(", ",AT411),
IF($AR$430=SUM($AR$309:AR411),_xlfn.CONCAT(" y ",AT411)))))</f>
        <v/>
      </c>
      <c r="AT411" s="46" t="s">
        <v>5323</v>
      </c>
      <c r="AU411" s="582"/>
      <c r="AV411" s="582"/>
      <c r="AW411" s="582"/>
      <c r="AX411" s="582"/>
      <c r="AY411" s="582"/>
      <c r="AZ411" s="582"/>
      <c r="BA411" s="582"/>
      <c r="BB411" s="582"/>
      <c r="BC411" s="582"/>
      <c r="BD411" s="582"/>
      <c r="BE411" s="588"/>
      <c r="BF411" s="588"/>
      <c r="BG411" s="588"/>
      <c r="BH411" s="588"/>
      <c r="BI411" s="588"/>
      <c r="BJ411" s="588"/>
      <c r="BK411" s="588"/>
      <c r="BL411" s="588"/>
      <c r="BM411" s="588"/>
      <c r="BN411" s="588"/>
      <c r="BO411" s="528"/>
    </row>
    <row r="412" spans="1:67" ht="15" customHeight="1">
      <c r="A412" s="22"/>
      <c r="B412" s="12"/>
      <c r="C412" s="37" t="s">
        <v>5324</v>
      </c>
      <c r="D412" s="855" t="str">
        <f>IF(CNGE_2026_M1_Secc1_Sub1!$D143="","",CNGE_2026_M1_Secc1_Sub1!$D143)</f>
        <v/>
      </c>
      <c r="E412" s="723"/>
      <c r="F412" s="724"/>
      <c r="G412" s="804"/>
      <c r="H412" s="714"/>
      <c r="I412" s="714"/>
      <c r="J412" s="805"/>
      <c r="K412" s="857"/>
      <c r="L412" s="809"/>
      <c r="M412" s="857"/>
      <c r="N412" s="809"/>
      <c r="O412" s="857"/>
      <c r="P412" s="809"/>
      <c r="Q412" s="857"/>
      <c r="R412" s="809"/>
      <c r="S412" s="857"/>
      <c r="T412" s="809"/>
      <c r="U412" s="857"/>
      <c r="V412" s="809"/>
      <c r="W412" s="857"/>
      <c r="X412" s="809"/>
      <c r="Y412" s="857"/>
      <c r="Z412" s="809"/>
      <c r="AA412" s="857"/>
      <c r="AB412" s="809"/>
      <c r="AC412" s="857"/>
      <c r="AD412" s="809"/>
      <c r="AI412">
        <f t="shared" si="38"/>
        <v>0</v>
      </c>
      <c r="AJ412">
        <f t="shared" si="39"/>
        <v>0</v>
      </c>
      <c r="AK412">
        <f t="shared" si="40"/>
        <v>0</v>
      </c>
      <c r="AL412">
        <f t="shared" si="41"/>
        <v>0</v>
      </c>
      <c r="AM412" s="293">
        <f t="shared" si="34"/>
        <v>0</v>
      </c>
      <c r="AN412" s="352" t="str">
        <f>IF(AM412=0,"",
IF(SUM($AM$309:AM412)=1,AO412,
IF($AM$430&gt;SUM($AM$309:AM412),_xlfn.CONCAT(", ",AO412),
IF($AM$430=SUM($AM$309:AM412),_xlfn.CONCAT(" y ",AO412)))))</f>
        <v/>
      </c>
      <c r="AO412" s="120" t="s">
        <v>5325</v>
      </c>
      <c r="AP412" s="398">
        <f t="shared" si="36"/>
        <v>0</v>
      </c>
      <c r="AQ412" s="290">
        <f t="shared" si="37"/>
        <v>0</v>
      </c>
      <c r="AR412" s="293">
        <f t="shared" si="35"/>
        <v>0</v>
      </c>
      <c r="AS412" s="352" t="str">
        <f>IF(AR412=0,"",
IF(SUM($AR$309:AR412)=1,AT412,
IF($AR$430&gt;SUM($AR$309:AR412),_xlfn.CONCAT(", ",AT412),
IF($AR$430=SUM($AR$309:AR412),_xlfn.CONCAT(" y ",AT412)))))</f>
        <v/>
      </c>
      <c r="AT412" s="46" t="s">
        <v>5325</v>
      </c>
      <c r="AU412" s="582"/>
      <c r="AV412" s="582"/>
      <c r="AW412" s="582"/>
      <c r="AX412" s="582"/>
      <c r="AY412" s="582"/>
      <c r="AZ412" s="582"/>
      <c r="BA412" s="582"/>
      <c r="BB412" s="582"/>
      <c r="BC412" s="582"/>
      <c r="BD412" s="582"/>
      <c r="BE412" s="588"/>
      <c r="BF412" s="588"/>
      <c r="BG412" s="588"/>
      <c r="BH412" s="588"/>
      <c r="BI412" s="588"/>
      <c r="BJ412" s="588"/>
      <c r="BK412" s="588"/>
      <c r="BL412" s="588"/>
      <c r="BM412" s="588"/>
      <c r="BN412" s="588"/>
      <c r="BO412" s="528"/>
    </row>
    <row r="413" spans="1:67" ht="15" customHeight="1">
      <c r="A413" s="22"/>
      <c r="B413" s="12"/>
      <c r="C413" s="37" t="s">
        <v>5326</v>
      </c>
      <c r="D413" s="855" t="str">
        <f>IF(CNGE_2026_M1_Secc1_Sub1!$D144="","",CNGE_2026_M1_Secc1_Sub1!$D144)</f>
        <v/>
      </c>
      <c r="E413" s="723"/>
      <c r="F413" s="724"/>
      <c r="G413" s="804"/>
      <c r="H413" s="714"/>
      <c r="I413" s="714"/>
      <c r="J413" s="805"/>
      <c r="K413" s="857"/>
      <c r="L413" s="809"/>
      <c r="M413" s="857"/>
      <c r="N413" s="809"/>
      <c r="O413" s="857"/>
      <c r="P413" s="809"/>
      <c r="Q413" s="857"/>
      <c r="R413" s="809"/>
      <c r="S413" s="857"/>
      <c r="T413" s="809"/>
      <c r="U413" s="857"/>
      <c r="V413" s="809"/>
      <c r="W413" s="857"/>
      <c r="X413" s="809"/>
      <c r="Y413" s="857"/>
      <c r="Z413" s="809"/>
      <c r="AA413" s="857"/>
      <c r="AB413" s="809"/>
      <c r="AC413" s="857"/>
      <c r="AD413" s="809"/>
      <c r="AI413">
        <f t="shared" si="38"/>
        <v>0</v>
      </c>
      <c r="AJ413">
        <f t="shared" si="39"/>
        <v>0</v>
      </c>
      <c r="AK413">
        <f t="shared" si="40"/>
        <v>0</v>
      </c>
      <c r="AL413">
        <f t="shared" si="41"/>
        <v>0</v>
      </c>
      <c r="AM413" s="293">
        <f t="shared" si="34"/>
        <v>0</v>
      </c>
      <c r="AN413" s="352" t="str">
        <f>IF(AM413=0,"",
IF(SUM($AM$309:AM413)=1,AO413,
IF($AM$430&gt;SUM($AM$309:AM413),_xlfn.CONCAT(", ",AO413),
IF($AM$430=SUM($AM$309:AM413),_xlfn.CONCAT(" y ",AO413)))))</f>
        <v/>
      </c>
      <c r="AO413" s="120" t="s">
        <v>5327</v>
      </c>
      <c r="AP413" s="398">
        <f t="shared" si="36"/>
        <v>0</v>
      </c>
      <c r="AQ413" s="290">
        <f t="shared" si="37"/>
        <v>0</v>
      </c>
      <c r="AR413" s="293">
        <f t="shared" si="35"/>
        <v>0</v>
      </c>
      <c r="AS413" s="352" t="str">
        <f>IF(AR413=0,"",
IF(SUM($AR$309:AR413)=1,AT413,
IF($AR$430&gt;SUM($AR$309:AR413),_xlfn.CONCAT(", ",AT413),
IF($AR$430=SUM($AR$309:AR413),_xlfn.CONCAT(" y ",AT413)))))</f>
        <v/>
      </c>
      <c r="AT413" s="46" t="s">
        <v>5327</v>
      </c>
      <c r="AU413" s="582"/>
      <c r="AV413" s="582"/>
      <c r="AW413" s="582"/>
      <c r="AX413" s="582"/>
      <c r="AY413" s="582"/>
      <c r="AZ413" s="582"/>
      <c r="BA413" s="582"/>
      <c r="BB413" s="582"/>
      <c r="BC413" s="582"/>
      <c r="BD413" s="582"/>
      <c r="BE413" s="588"/>
      <c r="BF413" s="588"/>
      <c r="BG413" s="588"/>
      <c r="BH413" s="588"/>
      <c r="BI413" s="588"/>
      <c r="BJ413" s="588"/>
      <c r="BK413" s="588"/>
      <c r="BL413" s="588"/>
      <c r="BM413" s="588"/>
      <c r="BN413" s="588"/>
      <c r="BO413" s="528"/>
    </row>
    <row r="414" spans="1:67" ht="15" customHeight="1">
      <c r="A414" s="22"/>
      <c r="B414" s="12"/>
      <c r="C414" s="37" t="s">
        <v>5328</v>
      </c>
      <c r="D414" s="855" t="str">
        <f>IF(CNGE_2026_M1_Secc1_Sub1!$D145="","",CNGE_2026_M1_Secc1_Sub1!$D145)</f>
        <v/>
      </c>
      <c r="E414" s="723"/>
      <c r="F414" s="724"/>
      <c r="G414" s="804"/>
      <c r="H414" s="714"/>
      <c r="I414" s="714"/>
      <c r="J414" s="805"/>
      <c r="K414" s="857"/>
      <c r="L414" s="809"/>
      <c r="M414" s="857"/>
      <c r="N414" s="809"/>
      <c r="O414" s="857"/>
      <c r="P414" s="809"/>
      <c r="Q414" s="857"/>
      <c r="R414" s="809"/>
      <c r="S414" s="857"/>
      <c r="T414" s="809"/>
      <c r="U414" s="857"/>
      <c r="V414" s="809"/>
      <c r="W414" s="857"/>
      <c r="X414" s="809"/>
      <c r="Y414" s="857"/>
      <c r="Z414" s="809"/>
      <c r="AA414" s="857"/>
      <c r="AB414" s="809"/>
      <c r="AC414" s="857"/>
      <c r="AD414" s="809"/>
      <c r="AI414">
        <f t="shared" si="38"/>
        <v>0</v>
      </c>
      <c r="AJ414">
        <f t="shared" si="39"/>
        <v>0</v>
      </c>
      <c r="AK414">
        <f t="shared" si="40"/>
        <v>0</v>
      </c>
      <c r="AL414">
        <f t="shared" si="41"/>
        <v>0</v>
      </c>
      <c r="AM414" s="293">
        <f t="shared" si="34"/>
        <v>0</v>
      </c>
      <c r="AN414" s="352" t="str">
        <f>IF(AM414=0,"",
IF(SUM($AM$309:AM414)=1,AO414,
IF($AM$430&gt;SUM($AM$309:AM414),_xlfn.CONCAT(", ",AO414),
IF($AM$430=SUM($AM$309:AM414),_xlfn.CONCAT(" y ",AO414)))))</f>
        <v/>
      </c>
      <c r="AO414" s="120" t="s">
        <v>5329</v>
      </c>
      <c r="AP414" s="398">
        <f t="shared" si="36"/>
        <v>0</v>
      </c>
      <c r="AQ414" s="290">
        <f t="shared" si="37"/>
        <v>0</v>
      </c>
      <c r="AR414" s="293">
        <f t="shared" si="35"/>
        <v>0</v>
      </c>
      <c r="AS414" s="352" t="str">
        <f>IF(AR414=0,"",
IF(SUM($AR$309:AR414)=1,AT414,
IF($AR$430&gt;SUM($AR$309:AR414),_xlfn.CONCAT(", ",AT414),
IF($AR$430=SUM($AR$309:AR414),_xlfn.CONCAT(" y ",AT414)))))</f>
        <v/>
      </c>
      <c r="AT414" s="46" t="s">
        <v>5329</v>
      </c>
      <c r="AU414" s="582"/>
      <c r="AV414" s="582"/>
      <c r="AW414" s="582"/>
      <c r="AX414" s="582"/>
      <c r="AY414" s="582"/>
      <c r="AZ414" s="582"/>
      <c r="BA414" s="582"/>
      <c r="BB414" s="582"/>
      <c r="BC414" s="582"/>
      <c r="BD414" s="582"/>
      <c r="BE414" s="588"/>
      <c r="BF414" s="588"/>
      <c r="BG414" s="588"/>
      <c r="BH414" s="588"/>
      <c r="BI414" s="588"/>
      <c r="BJ414" s="588"/>
      <c r="BK414" s="588"/>
      <c r="BL414" s="588"/>
      <c r="BM414" s="588"/>
      <c r="BN414" s="588"/>
      <c r="BO414" s="528"/>
    </row>
    <row r="415" spans="1:67" ht="15" customHeight="1">
      <c r="A415" s="22"/>
      <c r="B415" s="12"/>
      <c r="C415" s="37" t="s">
        <v>5330</v>
      </c>
      <c r="D415" s="855" t="str">
        <f>IF(CNGE_2026_M1_Secc1_Sub1!$D146="","",CNGE_2026_M1_Secc1_Sub1!$D146)</f>
        <v/>
      </c>
      <c r="E415" s="723"/>
      <c r="F415" s="724"/>
      <c r="G415" s="804"/>
      <c r="H415" s="714"/>
      <c r="I415" s="714"/>
      <c r="J415" s="805"/>
      <c r="K415" s="857"/>
      <c r="L415" s="809"/>
      <c r="M415" s="857"/>
      <c r="N415" s="809"/>
      <c r="O415" s="857"/>
      <c r="P415" s="809"/>
      <c r="Q415" s="857"/>
      <c r="R415" s="809"/>
      <c r="S415" s="857"/>
      <c r="T415" s="809"/>
      <c r="U415" s="857"/>
      <c r="V415" s="809"/>
      <c r="W415" s="857"/>
      <c r="X415" s="809"/>
      <c r="Y415" s="857"/>
      <c r="Z415" s="809"/>
      <c r="AA415" s="857"/>
      <c r="AB415" s="809"/>
      <c r="AC415" s="857"/>
      <c r="AD415" s="809"/>
      <c r="AI415">
        <f t="shared" si="38"/>
        <v>0</v>
      </c>
      <c r="AJ415">
        <f t="shared" si="39"/>
        <v>0</v>
      </c>
      <c r="AK415">
        <f t="shared" si="40"/>
        <v>0</v>
      </c>
      <c r="AL415">
        <f t="shared" si="41"/>
        <v>0</v>
      </c>
      <c r="AM415" s="293">
        <f t="shared" si="34"/>
        <v>0</v>
      </c>
      <c r="AN415" s="352" t="str">
        <f>IF(AM415=0,"",
IF(SUM($AM$309:AM415)=1,AO415,
IF($AM$430&gt;SUM($AM$309:AM415),_xlfn.CONCAT(", ",AO415),
IF($AM$430=SUM($AM$309:AM415),_xlfn.CONCAT(" y ",AO415)))))</f>
        <v/>
      </c>
      <c r="AO415" s="120" t="s">
        <v>5331</v>
      </c>
      <c r="AP415" s="398">
        <f t="shared" si="36"/>
        <v>0</v>
      </c>
      <c r="AQ415" s="290">
        <f t="shared" si="37"/>
        <v>0</v>
      </c>
      <c r="AR415" s="293">
        <f t="shared" si="35"/>
        <v>0</v>
      </c>
      <c r="AS415" s="352" t="str">
        <f>IF(AR415=0,"",
IF(SUM($AR$309:AR415)=1,AT415,
IF($AR$430&gt;SUM($AR$309:AR415),_xlfn.CONCAT(", ",AT415),
IF($AR$430=SUM($AR$309:AR415),_xlfn.CONCAT(" y ",AT415)))))</f>
        <v/>
      </c>
      <c r="AT415" s="46" t="s">
        <v>5331</v>
      </c>
      <c r="AU415" s="582"/>
      <c r="AV415" s="582"/>
      <c r="AW415" s="582"/>
      <c r="AX415" s="582"/>
      <c r="AY415" s="582"/>
      <c r="AZ415" s="582"/>
      <c r="BA415" s="582"/>
      <c r="BB415" s="582"/>
      <c r="BC415" s="582"/>
      <c r="BD415" s="582"/>
      <c r="BE415" s="588"/>
      <c r="BF415" s="588"/>
      <c r="BG415" s="588"/>
      <c r="BH415" s="588"/>
      <c r="BI415" s="588"/>
      <c r="BJ415" s="588"/>
      <c r="BK415" s="588"/>
      <c r="BL415" s="588"/>
      <c r="BM415" s="588"/>
      <c r="BN415" s="588"/>
      <c r="BO415" s="528"/>
    </row>
    <row r="416" spans="1:67" ht="15" customHeight="1">
      <c r="A416" s="22"/>
      <c r="B416" s="12"/>
      <c r="C416" s="37" t="s">
        <v>5332</v>
      </c>
      <c r="D416" s="855" t="str">
        <f>IF(CNGE_2026_M1_Secc1_Sub1!$D147="","",CNGE_2026_M1_Secc1_Sub1!$D147)</f>
        <v/>
      </c>
      <c r="E416" s="723"/>
      <c r="F416" s="724"/>
      <c r="G416" s="804"/>
      <c r="H416" s="714"/>
      <c r="I416" s="714"/>
      <c r="J416" s="805"/>
      <c r="K416" s="857"/>
      <c r="L416" s="809"/>
      <c r="M416" s="857"/>
      <c r="N416" s="809"/>
      <c r="O416" s="857"/>
      <c r="P416" s="809"/>
      <c r="Q416" s="857"/>
      <c r="R416" s="809"/>
      <c r="S416" s="857"/>
      <c r="T416" s="809"/>
      <c r="U416" s="857"/>
      <c r="V416" s="809"/>
      <c r="W416" s="857"/>
      <c r="X416" s="809"/>
      <c r="Y416" s="857"/>
      <c r="Z416" s="809"/>
      <c r="AA416" s="857"/>
      <c r="AB416" s="809"/>
      <c r="AC416" s="857"/>
      <c r="AD416" s="809"/>
      <c r="AI416">
        <f t="shared" si="38"/>
        <v>0</v>
      </c>
      <c r="AJ416">
        <f t="shared" si="39"/>
        <v>0</v>
      </c>
      <c r="AK416">
        <f t="shared" si="40"/>
        <v>0</v>
      </c>
      <c r="AL416">
        <f t="shared" si="41"/>
        <v>0</v>
      </c>
      <c r="AM416" s="293">
        <f t="shared" si="34"/>
        <v>0</v>
      </c>
      <c r="AN416" s="352" t="str">
        <f>IF(AM416=0,"",
IF(SUM($AM$309:AM416)=1,AO416,
IF($AM$430&gt;SUM($AM$309:AM416),_xlfn.CONCAT(", ",AO416),
IF($AM$430=SUM($AM$309:AM416),_xlfn.CONCAT(" y ",AO416)))))</f>
        <v/>
      </c>
      <c r="AO416" s="120" t="s">
        <v>5333</v>
      </c>
      <c r="AP416" s="398">
        <f t="shared" si="36"/>
        <v>0</v>
      </c>
      <c r="AQ416" s="290">
        <f t="shared" si="37"/>
        <v>0</v>
      </c>
      <c r="AR416" s="293">
        <f t="shared" si="35"/>
        <v>0</v>
      </c>
      <c r="AS416" s="352" t="str">
        <f>IF(AR416=0,"",
IF(SUM($AR$309:AR416)=1,AT416,
IF($AR$430&gt;SUM($AR$309:AR416),_xlfn.CONCAT(", ",AT416),
IF($AR$430=SUM($AR$309:AR416),_xlfn.CONCAT(" y ",AT416)))))</f>
        <v/>
      </c>
      <c r="AT416" s="46" t="s">
        <v>5333</v>
      </c>
      <c r="AU416" s="582"/>
      <c r="AV416" s="582"/>
      <c r="AW416" s="582"/>
      <c r="AX416" s="582"/>
      <c r="AY416" s="582"/>
      <c r="AZ416" s="582"/>
      <c r="BA416" s="582"/>
      <c r="BB416" s="582"/>
      <c r="BC416" s="582"/>
      <c r="BD416" s="582"/>
      <c r="BE416" s="588"/>
      <c r="BF416" s="588"/>
      <c r="BG416" s="588"/>
      <c r="BH416" s="588"/>
      <c r="BI416" s="588"/>
      <c r="BJ416" s="588"/>
      <c r="BK416" s="588"/>
      <c r="BL416" s="588"/>
      <c r="BM416" s="588"/>
      <c r="BN416" s="588"/>
      <c r="BO416" s="528"/>
    </row>
    <row r="417" spans="1:67" ht="15" customHeight="1">
      <c r="A417" s="22"/>
      <c r="B417" s="12"/>
      <c r="C417" s="37" t="s">
        <v>5334</v>
      </c>
      <c r="D417" s="855" t="str">
        <f>IF(CNGE_2026_M1_Secc1_Sub1!$D148="","",CNGE_2026_M1_Secc1_Sub1!$D148)</f>
        <v/>
      </c>
      <c r="E417" s="723"/>
      <c r="F417" s="724"/>
      <c r="G417" s="804"/>
      <c r="H417" s="714"/>
      <c r="I417" s="714"/>
      <c r="J417" s="805"/>
      <c r="K417" s="857"/>
      <c r="L417" s="809"/>
      <c r="M417" s="857"/>
      <c r="N417" s="809"/>
      <c r="O417" s="857"/>
      <c r="P417" s="809"/>
      <c r="Q417" s="857"/>
      <c r="R417" s="809"/>
      <c r="S417" s="857"/>
      <c r="T417" s="809"/>
      <c r="U417" s="857"/>
      <c r="V417" s="809"/>
      <c r="W417" s="857"/>
      <c r="X417" s="809"/>
      <c r="Y417" s="857"/>
      <c r="Z417" s="809"/>
      <c r="AA417" s="857"/>
      <c r="AB417" s="809"/>
      <c r="AC417" s="857"/>
      <c r="AD417" s="809"/>
      <c r="AI417">
        <f t="shared" si="38"/>
        <v>0</v>
      </c>
      <c r="AJ417">
        <f t="shared" si="39"/>
        <v>0</v>
      </c>
      <c r="AK417">
        <f t="shared" si="40"/>
        <v>0</v>
      </c>
      <c r="AL417">
        <f t="shared" si="41"/>
        <v>0</v>
      </c>
      <c r="AM417" s="293">
        <f t="shared" si="34"/>
        <v>0</v>
      </c>
      <c r="AN417" s="352" t="str">
        <f>IF(AM417=0,"",
IF(SUM($AM$309:AM417)=1,AO417,
IF($AM$430&gt;SUM($AM$309:AM417),_xlfn.CONCAT(", ",AO417),
IF($AM$430=SUM($AM$309:AM417),_xlfn.CONCAT(" y ",AO417)))))</f>
        <v/>
      </c>
      <c r="AO417" s="120" t="s">
        <v>5335</v>
      </c>
      <c r="AP417" s="398">
        <f t="shared" si="36"/>
        <v>0</v>
      </c>
      <c r="AQ417" s="290">
        <f t="shared" si="37"/>
        <v>0</v>
      </c>
      <c r="AR417" s="293">
        <f t="shared" si="35"/>
        <v>0</v>
      </c>
      <c r="AS417" s="352" t="str">
        <f>IF(AR417=0,"",
IF(SUM($AR$309:AR417)=1,AT417,
IF($AR$430&gt;SUM($AR$309:AR417),_xlfn.CONCAT(", ",AT417),
IF($AR$430=SUM($AR$309:AR417),_xlfn.CONCAT(" y ",AT417)))))</f>
        <v/>
      </c>
      <c r="AT417" s="46" t="s">
        <v>5335</v>
      </c>
      <c r="AU417" s="582"/>
      <c r="AV417" s="582"/>
      <c r="AW417" s="582"/>
      <c r="AX417" s="582"/>
      <c r="AY417" s="582"/>
      <c r="AZ417" s="582"/>
      <c r="BA417" s="582"/>
      <c r="BB417" s="582"/>
      <c r="BC417" s="582"/>
      <c r="BD417" s="582"/>
      <c r="BE417" s="588"/>
      <c r="BF417" s="588"/>
      <c r="BG417" s="588"/>
      <c r="BH417" s="588"/>
      <c r="BI417" s="588"/>
      <c r="BJ417" s="588"/>
      <c r="BK417" s="588"/>
      <c r="BL417" s="588"/>
      <c r="BM417" s="588"/>
      <c r="BN417" s="588"/>
      <c r="BO417" s="528"/>
    </row>
    <row r="418" spans="1:67" ht="15" customHeight="1">
      <c r="A418" s="22"/>
      <c r="B418" s="12"/>
      <c r="C418" s="37" t="s">
        <v>5336</v>
      </c>
      <c r="D418" s="855" t="str">
        <f>IF(CNGE_2026_M1_Secc1_Sub1!$D149="","",CNGE_2026_M1_Secc1_Sub1!$D149)</f>
        <v/>
      </c>
      <c r="E418" s="723"/>
      <c r="F418" s="724"/>
      <c r="G418" s="804"/>
      <c r="H418" s="714"/>
      <c r="I418" s="714"/>
      <c r="J418" s="805"/>
      <c r="K418" s="857"/>
      <c r="L418" s="809"/>
      <c r="M418" s="857"/>
      <c r="N418" s="809"/>
      <c r="O418" s="857"/>
      <c r="P418" s="809"/>
      <c r="Q418" s="857"/>
      <c r="R418" s="809"/>
      <c r="S418" s="857"/>
      <c r="T418" s="809"/>
      <c r="U418" s="857"/>
      <c r="V418" s="809"/>
      <c r="W418" s="857"/>
      <c r="X418" s="809"/>
      <c r="Y418" s="857"/>
      <c r="Z418" s="809"/>
      <c r="AA418" s="857"/>
      <c r="AB418" s="809"/>
      <c r="AC418" s="857"/>
      <c r="AD418" s="809"/>
      <c r="AI418">
        <f t="shared" si="38"/>
        <v>0</v>
      </c>
      <c r="AJ418">
        <f t="shared" si="39"/>
        <v>0</v>
      </c>
      <c r="AK418">
        <f t="shared" si="40"/>
        <v>0</v>
      </c>
      <c r="AL418">
        <f t="shared" si="41"/>
        <v>0</v>
      </c>
      <c r="AM418" s="293">
        <f t="shared" si="34"/>
        <v>0</v>
      </c>
      <c r="AN418" s="352" t="str">
        <f>IF(AM418=0,"",
IF(SUM($AM$309:AM418)=1,AO418,
IF($AM$430&gt;SUM($AM$309:AM418),_xlfn.CONCAT(", ",AO418),
IF($AM$430=SUM($AM$309:AM418),_xlfn.CONCAT(" y ",AO418)))))</f>
        <v/>
      </c>
      <c r="AO418" s="120" t="s">
        <v>5337</v>
      </c>
      <c r="AP418" s="398">
        <f t="shared" si="36"/>
        <v>0</v>
      </c>
      <c r="AQ418" s="290">
        <f t="shared" si="37"/>
        <v>0</v>
      </c>
      <c r="AR418" s="293">
        <f t="shared" si="35"/>
        <v>0</v>
      </c>
      <c r="AS418" s="352" t="str">
        <f>IF(AR418=0,"",
IF(SUM($AR$309:AR418)=1,AT418,
IF($AR$430&gt;SUM($AR$309:AR418),_xlfn.CONCAT(", ",AT418),
IF($AR$430=SUM($AR$309:AR418),_xlfn.CONCAT(" y ",AT418)))))</f>
        <v/>
      </c>
      <c r="AT418" s="46" t="s">
        <v>5337</v>
      </c>
      <c r="AU418" s="582"/>
      <c r="AV418" s="582"/>
      <c r="AW418" s="582"/>
      <c r="AX418" s="582"/>
      <c r="AY418" s="582"/>
      <c r="AZ418" s="582"/>
      <c r="BA418" s="582"/>
      <c r="BB418" s="582"/>
      <c r="BC418" s="582"/>
      <c r="BD418" s="582"/>
      <c r="BE418" s="588"/>
      <c r="BF418" s="588"/>
      <c r="BG418" s="588"/>
      <c r="BH418" s="588"/>
      <c r="BI418" s="588"/>
      <c r="BJ418" s="588"/>
      <c r="BK418" s="588"/>
      <c r="BL418" s="588"/>
      <c r="BM418" s="588"/>
      <c r="BN418" s="588"/>
      <c r="BO418" s="528"/>
    </row>
    <row r="419" spans="1:67" ht="15" customHeight="1">
      <c r="A419" s="22"/>
      <c r="B419" s="12"/>
      <c r="C419" s="37" t="s">
        <v>5338</v>
      </c>
      <c r="D419" s="855" t="str">
        <f>IF(CNGE_2026_M1_Secc1_Sub1!$D150="","",CNGE_2026_M1_Secc1_Sub1!$D150)</f>
        <v/>
      </c>
      <c r="E419" s="723"/>
      <c r="F419" s="724"/>
      <c r="G419" s="804"/>
      <c r="H419" s="714"/>
      <c r="I419" s="714"/>
      <c r="J419" s="805"/>
      <c r="K419" s="857"/>
      <c r="L419" s="809"/>
      <c r="M419" s="857"/>
      <c r="N419" s="809"/>
      <c r="O419" s="857"/>
      <c r="P419" s="809"/>
      <c r="Q419" s="857"/>
      <c r="R419" s="809"/>
      <c r="S419" s="857"/>
      <c r="T419" s="809"/>
      <c r="U419" s="857"/>
      <c r="V419" s="809"/>
      <c r="W419" s="857"/>
      <c r="X419" s="809"/>
      <c r="Y419" s="857"/>
      <c r="Z419" s="809"/>
      <c r="AA419" s="857"/>
      <c r="AB419" s="809"/>
      <c r="AC419" s="857"/>
      <c r="AD419" s="809"/>
      <c r="AI419">
        <f t="shared" si="38"/>
        <v>0</v>
      </c>
      <c r="AJ419">
        <f t="shared" si="39"/>
        <v>0</v>
      </c>
      <c r="AK419">
        <f t="shared" si="40"/>
        <v>0</v>
      </c>
      <c r="AL419">
        <f t="shared" si="41"/>
        <v>0</v>
      </c>
      <c r="AM419" s="293">
        <f t="shared" si="34"/>
        <v>0</v>
      </c>
      <c r="AN419" s="352" t="str">
        <f>IF(AM419=0,"",
IF(SUM($AM$309:AM419)=1,AO419,
IF($AM$430&gt;SUM($AM$309:AM419),_xlfn.CONCAT(", ",AO419),
IF($AM$430=SUM($AM$309:AM419),_xlfn.CONCAT(" y ",AO419)))))</f>
        <v/>
      </c>
      <c r="AO419" s="120" t="s">
        <v>5339</v>
      </c>
      <c r="AP419" s="398">
        <f t="shared" si="36"/>
        <v>0</v>
      </c>
      <c r="AQ419" s="290">
        <f t="shared" si="37"/>
        <v>0</v>
      </c>
      <c r="AR419" s="293">
        <f t="shared" si="35"/>
        <v>0</v>
      </c>
      <c r="AS419" s="352" t="str">
        <f>IF(AR419=0,"",
IF(SUM($AR$309:AR419)=1,AT419,
IF($AR$430&gt;SUM($AR$309:AR419),_xlfn.CONCAT(", ",AT419),
IF($AR$430=SUM($AR$309:AR419),_xlfn.CONCAT(" y ",AT419)))))</f>
        <v/>
      </c>
      <c r="AT419" s="46" t="s">
        <v>5339</v>
      </c>
      <c r="AU419" s="582"/>
      <c r="AV419" s="582"/>
      <c r="AW419" s="582"/>
      <c r="AX419" s="582"/>
      <c r="AY419" s="582"/>
      <c r="AZ419" s="582"/>
      <c r="BA419" s="582"/>
      <c r="BB419" s="582"/>
      <c r="BC419" s="582"/>
      <c r="BD419" s="582"/>
      <c r="BE419" s="588"/>
      <c r="BF419" s="588"/>
      <c r="BG419" s="588"/>
      <c r="BH419" s="588"/>
      <c r="BI419" s="588"/>
      <c r="BJ419" s="588"/>
      <c r="BK419" s="588"/>
      <c r="BL419" s="588"/>
      <c r="BM419" s="588"/>
      <c r="BN419" s="588"/>
      <c r="BO419" s="528"/>
    </row>
    <row r="420" spans="1:67" ht="15" customHeight="1">
      <c r="A420" s="22"/>
      <c r="B420" s="12"/>
      <c r="C420" s="37" t="s">
        <v>5340</v>
      </c>
      <c r="D420" s="855" t="str">
        <f>IF(CNGE_2026_M1_Secc1_Sub1!$D151="","",CNGE_2026_M1_Secc1_Sub1!$D151)</f>
        <v/>
      </c>
      <c r="E420" s="723"/>
      <c r="F420" s="724"/>
      <c r="G420" s="804"/>
      <c r="H420" s="714"/>
      <c r="I420" s="714"/>
      <c r="J420" s="805"/>
      <c r="K420" s="857"/>
      <c r="L420" s="809"/>
      <c r="M420" s="857"/>
      <c r="N420" s="809"/>
      <c r="O420" s="857"/>
      <c r="P420" s="809"/>
      <c r="Q420" s="857"/>
      <c r="R420" s="809"/>
      <c r="S420" s="857"/>
      <c r="T420" s="809"/>
      <c r="U420" s="857"/>
      <c r="V420" s="809"/>
      <c r="W420" s="857"/>
      <c r="X420" s="809"/>
      <c r="Y420" s="857"/>
      <c r="Z420" s="809"/>
      <c r="AA420" s="857"/>
      <c r="AB420" s="809"/>
      <c r="AC420" s="857"/>
      <c r="AD420" s="809"/>
      <c r="AI420">
        <f t="shared" si="38"/>
        <v>0</v>
      </c>
      <c r="AJ420">
        <f t="shared" si="39"/>
        <v>0</v>
      </c>
      <c r="AK420">
        <f t="shared" si="40"/>
        <v>0</v>
      </c>
      <c r="AL420">
        <f t="shared" si="41"/>
        <v>0</v>
      </c>
      <c r="AM420" s="293">
        <f t="shared" si="34"/>
        <v>0</v>
      </c>
      <c r="AN420" s="352" t="str">
        <f>IF(AM420=0,"",
IF(SUM($AM$309:AM420)=1,AO420,
IF($AM$430&gt;SUM($AM$309:AM420),_xlfn.CONCAT(", ",AO420),
IF($AM$430=SUM($AM$309:AM420),_xlfn.CONCAT(" y ",AO420)))))</f>
        <v/>
      </c>
      <c r="AO420" s="120" t="s">
        <v>5341</v>
      </c>
      <c r="AP420" s="398">
        <f t="shared" si="36"/>
        <v>0</v>
      </c>
      <c r="AQ420" s="290">
        <f t="shared" si="37"/>
        <v>0</v>
      </c>
      <c r="AR420" s="293">
        <f t="shared" si="35"/>
        <v>0</v>
      </c>
      <c r="AS420" s="352" t="str">
        <f>IF(AR420=0,"",
IF(SUM($AR$309:AR420)=1,AT420,
IF($AR$430&gt;SUM($AR$309:AR420),_xlfn.CONCAT(", ",AT420),
IF($AR$430=SUM($AR$309:AR420),_xlfn.CONCAT(" y ",AT420)))))</f>
        <v/>
      </c>
      <c r="AT420" s="46" t="s">
        <v>5341</v>
      </c>
      <c r="AU420" s="582"/>
      <c r="AV420" s="582"/>
      <c r="AW420" s="582"/>
      <c r="AX420" s="582"/>
      <c r="AY420" s="582"/>
      <c r="AZ420" s="582"/>
      <c r="BA420" s="582"/>
      <c r="BB420" s="582"/>
      <c r="BC420" s="582"/>
      <c r="BD420" s="582"/>
      <c r="BE420" s="588"/>
      <c r="BF420" s="588"/>
      <c r="BG420" s="588"/>
      <c r="BH420" s="588"/>
      <c r="BI420" s="588"/>
      <c r="BJ420" s="588"/>
      <c r="BK420" s="588"/>
      <c r="BL420" s="588"/>
      <c r="BM420" s="588"/>
      <c r="BN420" s="588"/>
      <c r="BO420" s="528"/>
    </row>
    <row r="421" spans="1:67" ht="15" customHeight="1">
      <c r="A421" s="22"/>
      <c r="B421" s="12"/>
      <c r="C421" s="37" t="s">
        <v>5342</v>
      </c>
      <c r="D421" s="855" t="str">
        <f>IF(CNGE_2026_M1_Secc1_Sub1!$D152="","",CNGE_2026_M1_Secc1_Sub1!$D152)</f>
        <v/>
      </c>
      <c r="E421" s="723"/>
      <c r="F421" s="724"/>
      <c r="G421" s="804"/>
      <c r="H421" s="714"/>
      <c r="I421" s="714"/>
      <c r="J421" s="805"/>
      <c r="K421" s="857"/>
      <c r="L421" s="809"/>
      <c r="M421" s="857"/>
      <c r="N421" s="809"/>
      <c r="O421" s="857"/>
      <c r="P421" s="809"/>
      <c r="Q421" s="857"/>
      <c r="R421" s="809"/>
      <c r="S421" s="857"/>
      <c r="T421" s="809"/>
      <c r="U421" s="857"/>
      <c r="V421" s="809"/>
      <c r="W421" s="857"/>
      <c r="X421" s="809"/>
      <c r="Y421" s="857"/>
      <c r="Z421" s="809"/>
      <c r="AA421" s="857"/>
      <c r="AB421" s="809"/>
      <c r="AC421" s="857"/>
      <c r="AD421" s="809"/>
      <c r="AI421">
        <f t="shared" si="38"/>
        <v>0</v>
      </c>
      <c r="AJ421">
        <f t="shared" si="39"/>
        <v>0</v>
      </c>
      <c r="AK421">
        <f t="shared" si="40"/>
        <v>0</v>
      </c>
      <c r="AL421">
        <f t="shared" si="41"/>
        <v>0</v>
      </c>
      <c r="AM421" s="293">
        <f t="shared" si="34"/>
        <v>0</v>
      </c>
      <c r="AN421" s="352" t="str">
        <f>IF(AM421=0,"",
IF(SUM($AM$309:AM421)=1,AO421,
IF($AM$430&gt;SUM($AM$309:AM421),_xlfn.CONCAT(", ",AO421),
IF($AM$430=SUM($AM$309:AM421),_xlfn.CONCAT(" y ",AO421)))))</f>
        <v/>
      </c>
      <c r="AO421" s="120" t="s">
        <v>5343</v>
      </c>
      <c r="AP421" s="398">
        <f t="shared" si="36"/>
        <v>0</v>
      </c>
      <c r="AQ421" s="290">
        <f t="shared" si="37"/>
        <v>0</v>
      </c>
      <c r="AR421" s="293">
        <f t="shared" si="35"/>
        <v>0</v>
      </c>
      <c r="AS421" s="352" t="str">
        <f>IF(AR421=0,"",
IF(SUM($AR$309:AR421)=1,AT421,
IF($AR$430&gt;SUM($AR$309:AR421),_xlfn.CONCAT(", ",AT421),
IF($AR$430=SUM($AR$309:AR421),_xlfn.CONCAT(" y ",AT421)))))</f>
        <v/>
      </c>
      <c r="AT421" s="46" t="s">
        <v>5343</v>
      </c>
      <c r="AU421" s="582"/>
      <c r="AV421" s="582"/>
      <c r="AW421" s="582"/>
      <c r="AX421" s="582"/>
      <c r="AY421" s="582"/>
      <c r="AZ421" s="582"/>
      <c r="BA421" s="582"/>
      <c r="BB421" s="582"/>
      <c r="BC421" s="582"/>
      <c r="BD421" s="582"/>
      <c r="BE421" s="588"/>
      <c r="BF421" s="588"/>
      <c r="BG421" s="588"/>
      <c r="BH421" s="588"/>
      <c r="BI421" s="588"/>
      <c r="BJ421" s="588"/>
      <c r="BK421" s="588"/>
      <c r="BL421" s="588"/>
      <c r="BM421" s="588"/>
      <c r="BN421" s="588"/>
      <c r="BO421" s="528"/>
    </row>
    <row r="422" spans="1:67" ht="15" customHeight="1">
      <c r="A422" s="22"/>
      <c r="B422" s="12"/>
      <c r="C422" s="37" t="s">
        <v>5344</v>
      </c>
      <c r="D422" s="855" t="str">
        <f>IF(CNGE_2026_M1_Secc1_Sub1!$D153="","",CNGE_2026_M1_Secc1_Sub1!$D153)</f>
        <v/>
      </c>
      <c r="E422" s="723"/>
      <c r="F422" s="724"/>
      <c r="G422" s="804"/>
      <c r="H422" s="714"/>
      <c r="I422" s="714"/>
      <c r="J422" s="805"/>
      <c r="K422" s="857"/>
      <c r="L422" s="809"/>
      <c r="M422" s="857"/>
      <c r="N422" s="809"/>
      <c r="O422" s="857"/>
      <c r="P422" s="809"/>
      <c r="Q422" s="857"/>
      <c r="R422" s="809"/>
      <c r="S422" s="857"/>
      <c r="T422" s="809"/>
      <c r="U422" s="857"/>
      <c r="V422" s="809"/>
      <c r="W422" s="857"/>
      <c r="X422" s="809"/>
      <c r="Y422" s="857"/>
      <c r="Z422" s="809"/>
      <c r="AA422" s="857"/>
      <c r="AB422" s="809"/>
      <c r="AC422" s="857"/>
      <c r="AD422" s="809"/>
      <c r="AI422">
        <f t="shared" si="38"/>
        <v>0</v>
      </c>
      <c r="AJ422">
        <f t="shared" si="39"/>
        <v>0</v>
      </c>
      <c r="AK422">
        <f t="shared" si="40"/>
        <v>0</v>
      </c>
      <c r="AL422">
        <f t="shared" si="41"/>
        <v>0</v>
      </c>
      <c r="AM422" s="293">
        <f t="shared" si="34"/>
        <v>0</v>
      </c>
      <c r="AN422" s="352" t="str">
        <f>IF(AM422=0,"",
IF(SUM($AM$309:AM422)=1,AO422,
IF($AM$430&gt;SUM($AM$309:AM422),_xlfn.CONCAT(", ",AO422),
IF($AM$430=SUM($AM$309:AM422),_xlfn.CONCAT(" y ",AO422)))))</f>
        <v/>
      </c>
      <c r="AO422" s="120" t="s">
        <v>5345</v>
      </c>
      <c r="AP422" s="398">
        <f t="shared" si="36"/>
        <v>0</v>
      </c>
      <c r="AQ422" s="290">
        <f t="shared" si="37"/>
        <v>0</v>
      </c>
      <c r="AR422" s="293">
        <f t="shared" si="35"/>
        <v>0</v>
      </c>
      <c r="AS422" s="352" t="str">
        <f>IF(AR422=0,"",
IF(SUM($AR$309:AR422)=1,AT422,
IF($AR$430&gt;SUM($AR$309:AR422),_xlfn.CONCAT(", ",AT422),
IF($AR$430=SUM($AR$309:AR422),_xlfn.CONCAT(" y ",AT422)))))</f>
        <v/>
      </c>
      <c r="AT422" s="46" t="s">
        <v>5345</v>
      </c>
      <c r="AU422" s="582"/>
      <c r="AV422" s="582"/>
      <c r="AW422" s="582"/>
      <c r="AX422" s="582"/>
      <c r="AY422" s="582"/>
      <c r="AZ422" s="582"/>
      <c r="BA422" s="582"/>
      <c r="BB422" s="582"/>
      <c r="BC422" s="582"/>
      <c r="BD422" s="582"/>
      <c r="BE422" s="588"/>
      <c r="BF422" s="588"/>
      <c r="BG422" s="588"/>
      <c r="BH422" s="588"/>
      <c r="BI422" s="588"/>
      <c r="BJ422" s="588"/>
      <c r="BK422" s="588"/>
      <c r="BL422" s="588"/>
      <c r="BM422" s="588"/>
      <c r="BN422" s="588"/>
      <c r="BO422" s="528"/>
    </row>
    <row r="423" spans="1:67" ht="15" customHeight="1">
      <c r="A423" s="22"/>
      <c r="B423" s="12"/>
      <c r="C423" s="37" t="s">
        <v>5346</v>
      </c>
      <c r="D423" s="855" t="str">
        <f>IF(CNGE_2026_M1_Secc1_Sub1!$D154="","",CNGE_2026_M1_Secc1_Sub1!$D154)</f>
        <v/>
      </c>
      <c r="E423" s="723"/>
      <c r="F423" s="724"/>
      <c r="G423" s="804"/>
      <c r="H423" s="714"/>
      <c r="I423" s="714"/>
      <c r="J423" s="805"/>
      <c r="K423" s="857"/>
      <c r="L423" s="809"/>
      <c r="M423" s="857"/>
      <c r="N423" s="809"/>
      <c r="O423" s="857"/>
      <c r="P423" s="809"/>
      <c r="Q423" s="857"/>
      <c r="R423" s="809"/>
      <c r="S423" s="857"/>
      <c r="T423" s="809"/>
      <c r="U423" s="857"/>
      <c r="V423" s="809"/>
      <c r="W423" s="857"/>
      <c r="X423" s="809"/>
      <c r="Y423" s="857"/>
      <c r="Z423" s="809"/>
      <c r="AA423" s="857"/>
      <c r="AB423" s="809"/>
      <c r="AC423" s="857"/>
      <c r="AD423" s="809"/>
      <c r="AI423">
        <f t="shared" si="38"/>
        <v>0</v>
      </c>
      <c r="AJ423">
        <f t="shared" si="39"/>
        <v>0</v>
      </c>
      <c r="AK423">
        <f t="shared" si="40"/>
        <v>0</v>
      </c>
      <c r="AL423">
        <f t="shared" si="41"/>
        <v>0</v>
      </c>
      <c r="AM423" s="293">
        <f t="shared" si="34"/>
        <v>0</v>
      </c>
      <c r="AN423" s="352" t="str">
        <f>IF(AM423=0,"",
IF(SUM($AM$309:AM423)=1,AO423,
IF($AM$430&gt;SUM($AM$309:AM423),_xlfn.CONCAT(", ",AO423),
IF($AM$430=SUM($AM$309:AM423),_xlfn.CONCAT(" y ",AO423)))))</f>
        <v/>
      </c>
      <c r="AO423" s="120" t="s">
        <v>5347</v>
      </c>
      <c r="AP423" s="398">
        <f t="shared" si="36"/>
        <v>0</v>
      </c>
      <c r="AQ423" s="290">
        <f t="shared" si="37"/>
        <v>0</v>
      </c>
      <c r="AR423" s="293">
        <f t="shared" si="35"/>
        <v>0</v>
      </c>
      <c r="AS423" s="352" t="str">
        <f>IF(AR423=0,"",
IF(SUM($AR$309:AR423)=1,AT423,
IF($AR$430&gt;SUM($AR$309:AR423),_xlfn.CONCAT(", ",AT423),
IF($AR$430=SUM($AR$309:AR423),_xlfn.CONCAT(" y ",AT423)))))</f>
        <v/>
      </c>
      <c r="AT423" s="46" t="s">
        <v>5347</v>
      </c>
      <c r="AU423" s="582"/>
      <c r="AV423" s="582"/>
      <c r="AW423" s="582"/>
      <c r="AX423" s="582"/>
      <c r="AY423" s="582"/>
      <c r="AZ423" s="582"/>
      <c r="BA423" s="582"/>
      <c r="BB423" s="582"/>
      <c r="BC423" s="582"/>
      <c r="BD423" s="582"/>
      <c r="BE423" s="588"/>
      <c r="BF423" s="588"/>
      <c r="BG423" s="588"/>
      <c r="BH423" s="588"/>
      <c r="BI423" s="588"/>
      <c r="BJ423" s="588"/>
      <c r="BK423" s="588"/>
      <c r="BL423" s="588"/>
      <c r="BM423" s="588"/>
      <c r="BN423" s="588"/>
      <c r="BO423" s="528"/>
    </row>
    <row r="424" spans="1:67" ht="15" customHeight="1">
      <c r="A424" s="22"/>
      <c r="B424" s="12"/>
      <c r="C424" s="37" t="s">
        <v>5348</v>
      </c>
      <c r="D424" s="855" t="str">
        <f>IF(CNGE_2026_M1_Secc1_Sub1!$D155="","",CNGE_2026_M1_Secc1_Sub1!$D155)</f>
        <v/>
      </c>
      <c r="E424" s="723"/>
      <c r="F424" s="724"/>
      <c r="G424" s="804"/>
      <c r="H424" s="714"/>
      <c r="I424" s="714"/>
      <c r="J424" s="805"/>
      <c r="K424" s="857"/>
      <c r="L424" s="809"/>
      <c r="M424" s="857"/>
      <c r="N424" s="809"/>
      <c r="O424" s="857"/>
      <c r="P424" s="809"/>
      <c r="Q424" s="857"/>
      <c r="R424" s="809"/>
      <c r="S424" s="857"/>
      <c r="T424" s="809"/>
      <c r="U424" s="857"/>
      <c r="V424" s="809"/>
      <c r="W424" s="857"/>
      <c r="X424" s="809"/>
      <c r="Y424" s="857"/>
      <c r="Z424" s="809"/>
      <c r="AA424" s="857"/>
      <c r="AB424" s="809"/>
      <c r="AC424" s="857"/>
      <c r="AD424" s="809"/>
      <c r="AI424">
        <f t="shared" si="38"/>
        <v>0</v>
      </c>
      <c r="AJ424">
        <f t="shared" si="39"/>
        <v>0</v>
      </c>
      <c r="AK424">
        <f t="shared" si="40"/>
        <v>0</v>
      </c>
      <c r="AL424">
        <f t="shared" si="41"/>
        <v>0</v>
      </c>
      <c r="AM424" s="293">
        <f t="shared" si="34"/>
        <v>0</v>
      </c>
      <c r="AN424" s="352" t="str">
        <f>IF(AM424=0,"",
IF(SUM($AM$309:AM424)=1,AO424,
IF($AM$430&gt;SUM($AM$309:AM424),_xlfn.CONCAT(", ",AO424),
IF($AM$430=SUM($AM$309:AM424),_xlfn.CONCAT(" y ",AO424)))))</f>
        <v/>
      </c>
      <c r="AO424" s="120" t="s">
        <v>5349</v>
      </c>
      <c r="AP424" s="398">
        <f t="shared" si="36"/>
        <v>0</v>
      </c>
      <c r="AQ424" s="290">
        <f t="shared" si="37"/>
        <v>0</v>
      </c>
      <c r="AR424" s="293">
        <f t="shared" si="35"/>
        <v>0</v>
      </c>
      <c r="AS424" s="352" t="str">
        <f>IF(AR424=0,"",
IF(SUM($AR$309:AR424)=1,AT424,
IF($AR$430&gt;SUM($AR$309:AR424),_xlfn.CONCAT(", ",AT424),
IF($AR$430=SUM($AR$309:AR424),_xlfn.CONCAT(" y ",AT424)))))</f>
        <v/>
      </c>
      <c r="AT424" s="46" t="s">
        <v>5349</v>
      </c>
      <c r="AU424" s="582"/>
      <c r="AV424" s="582"/>
      <c r="AW424" s="582"/>
      <c r="AX424" s="582"/>
      <c r="AY424" s="582"/>
      <c r="AZ424" s="582"/>
      <c r="BA424" s="582"/>
      <c r="BB424" s="582"/>
      <c r="BC424" s="582"/>
      <c r="BD424" s="582"/>
      <c r="BE424" s="588"/>
      <c r="BF424" s="588"/>
      <c r="BG424" s="588"/>
      <c r="BH424" s="588"/>
      <c r="BI424" s="588"/>
      <c r="BJ424" s="588"/>
      <c r="BK424" s="588"/>
      <c r="BL424" s="588"/>
      <c r="BM424" s="588"/>
      <c r="BN424" s="588"/>
      <c r="BO424" s="528"/>
    </row>
    <row r="425" spans="1:67" ht="15" customHeight="1">
      <c r="A425" s="22"/>
      <c r="B425" s="12"/>
      <c r="C425" s="37" t="s">
        <v>5350</v>
      </c>
      <c r="D425" s="855" t="str">
        <f>IF(CNGE_2026_M1_Secc1_Sub1!$D156="","",CNGE_2026_M1_Secc1_Sub1!$D156)</f>
        <v/>
      </c>
      <c r="E425" s="723"/>
      <c r="F425" s="724"/>
      <c r="G425" s="804"/>
      <c r="H425" s="714"/>
      <c r="I425" s="714"/>
      <c r="J425" s="805"/>
      <c r="K425" s="857"/>
      <c r="L425" s="809"/>
      <c r="M425" s="857"/>
      <c r="N425" s="809"/>
      <c r="O425" s="857"/>
      <c r="P425" s="809"/>
      <c r="Q425" s="857"/>
      <c r="R425" s="809"/>
      <c r="S425" s="857"/>
      <c r="T425" s="809"/>
      <c r="U425" s="857"/>
      <c r="V425" s="809"/>
      <c r="W425" s="857"/>
      <c r="X425" s="809"/>
      <c r="Y425" s="857"/>
      <c r="Z425" s="809"/>
      <c r="AA425" s="857"/>
      <c r="AB425" s="809"/>
      <c r="AC425" s="857"/>
      <c r="AD425" s="809"/>
      <c r="AI425">
        <f t="shared" si="38"/>
        <v>0</v>
      </c>
      <c r="AJ425">
        <f t="shared" si="39"/>
        <v>0</v>
      </c>
      <c r="AK425">
        <f t="shared" si="40"/>
        <v>0</v>
      </c>
      <c r="AL425">
        <f t="shared" si="41"/>
        <v>0</v>
      </c>
      <c r="AM425" s="293">
        <f t="shared" si="34"/>
        <v>0</v>
      </c>
      <c r="AN425" s="352" t="str">
        <f>IF(AM425=0,"",
IF(SUM($AM$309:AM425)=1,AO425,
IF($AM$430&gt;SUM($AM$309:AM425),_xlfn.CONCAT(", ",AO425),
IF($AM$430=SUM($AM$309:AM425),_xlfn.CONCAT(" y ",AO425)))))</f>
        <v/>
      </c>
      <c r="AO425" s="120" t="s">
        <v>5351</v>
      </c>
      <c r="AP425" s="398">
        <f t="shared" si="36"/>
        <v>0</v>
      </c>
      <c r="AQ425" s="290">
        <f t="shared" si="37"/>
        <v>0</v>
      </c>
      <c r="AR425" s="293">
        <f t="shared" si="35"/>
        <v>0</v>
      </c>
      <c r="AS425" s="352" t="str">
        <f>IF(AR425=0,"",
IF(SUM($AR$309:AR425)=1,AT425,
IF($AR$430&gt;SUM($AR$309:AR425),_xlfn.CONCAT(", ",AT425),
IF($AR$430=SUM($AR$309:AR425),_xlfn.CONCAT(" y ",AT425)))))</f>
        <v/>
      </c>
      <c r="AT425" s="46" t="s">
        <v>5351</v>
      </c>
      <c r="AU425" s="582"/>
      <c r="AV425" s="582"/>
      <c r="AW425" s="582"/>
      <c r="AX425" s="582"/>
      <c r="AY425" s="582"/>
      <c r="AZ425" s="582"/>
      <c r="BA425" s="582"/>
      <c r="BB425" s="582"/>
      <c r="BC425" s="582"/>
      <c r="BD425" s="582"/>
      <c r="BE425" s="588"/>
      <c r="BF425" s="588"/>
      <c r="BG425" s="588"/>
      <c r="BH425" s="588"/>
      <c r="BI425" s="588"/>
      <c r="BJ425" s="588"/>
      <c r="BK425" s="588"/>
      <c r="BL425" s="588"/>
      <c r="BM425" s="588"/>
      <c r="BN425" s="588"/>
      <c r="BO425" s="528"/>
    </row>
    <row r="426" spans="1:67" ht="15" customHeight="1">
      <c r="A426" s="22"/>
      <c r="B426" s="12"/>
      <c r="C426" s="37" t="s">
        <v>5352</v>
      </c>
      <c r="D426" s="855" t="str">
        <f>IF(CNGE_2026_M1_Secc1_Sub1!$D157="","",CNGE_2026_M1_Secc1_Sub1!$D157)</f>
        <v/>
      </c>
      <c r="E426" s="723"/>
      <c r="F426" s="724"/>
      <c r="G426" s="804"/>
      <c r="H426" s="714"/>
      <c r="I426" s="714"/>
      <c r="J426" s="805"/>
      <c r="K426" s="857"/>
      <c r="L426" s="809"/>
      <c r="M426" s="857"/>
      <c r="N426" s="809"/>
      <c r="O426" s="857"/>
      <c r="P426" s="809"/>
      <c r="Q426" s="857"/>
      <c r="R426" s="809"/>
      <c r="S426" s="857"/>
      <c r="T426" s="809"/>
      <c r="U426" s="857"/>
      <c r="V426" s="809"/>
      <c r="W426" s="857"/>
      <c r="X426" s="809"/>
      <c r="Y426" s="857"/>
      <c r="Z426" s="809"/>
      <c r="AA426" s="857"/>
      <c r="AB426" s="809"/>
      <c r="AC426" s="857"/>
      <c r="AD426" s="809"/>
      <c r="AI426">
        <f t="shared" si="38"/>
        <v>0</v>
      </c>
      <c r="AJ426">
        <f t="shared" si="39"/>
        <v>0</v>
      </c>
      <c r="AK426">
        <f t="shared" si="40"/>
        <v>0</v>
      </c>
      <c r="AL426">
        <f t="shared" si="41"/>
        <v>0</v>
      </c>
      <c r="AM426" s="293">
        <f t="shared" si="34"/>
        <v>0</v>
      </c>
      <c r="AN426" s="352" t="str">
        <f>IF(AM426=0,"",
IF(SUM($AM$309:AM426)=1,AO426,
IF($AM$430&gt;SUM($AM$309:AM426),_xlfn.CONCAT(", ",AO426),
IF($AM$430=SUM($AM$309:AM426),_xlfn.CONCAT(" y ",AO426)))))</f>
        <v/>
      </c>
      <c r="AO426" s="120" t="s">
        <v>5353</v>
      </c>
      <c r="AP426" s="398">
        <f t="shared" si="36"/>
        <v>0</v>
      </c>
      <c r="AQ426" s="290">
        <f t="shared" si="37"/>
        <v>0</v>
      </c>
      <c r="AR426" s="293">
        <f t="shared" si="35"/>
        <v>0</v>
      </c>
      <c r="AS426" s="352" t="str">
        <f>IF(AR426=0,"",
IF(SUM($AR$309:AR426)=1,AT426,
IF($AR$430&gt;SUM($AR$309:AR426),_xlfn.CONCAT(", ",AT426),
IF($AR$430=SUM($AR$309:AR426),_xlfn.CONCAT(" y ",AT426)))))</f>
        <v/>
      </c>
      <c r="AT426" s="46" t="s">
        <v>5353</v>
      </c>
      <c r="AU426" s="582"/>
      <c r="AV426" s="582"/>
      <c r="AW426" s="582"/>
      <c r="AX426" s="582"/>
      <c r="AY426" s="582"/>
      <c r="AZ426" s="582"/>
      <c r="BA426" s="582"/>
      <c r="BB426" s="582"/>
      <c r="BC426" s="582"/>
      <c r="BD426" s="582"/>
      <c r="BE426" s="588"/>
      <c r="BF426" s="588"/>
      <c r="BG426" s="588"/>
      <c r="BH426" s="588"/>
      <c r="BI426" s="588"/>
      <c r="BJ426" s="588"/>
      <c r="BK426" s="588"/>
      <c r="BL426" s="588"/>
      <c r="BM426" s="588"/>
      <c r="BN426" s="588"/>
      <c r="BO426" s="528"/>
    </row>
    <row r="427" spans="1:67" ht="15" customHeight="1">
      <c r="A427" s="22"/>
      <c r="B427" s="12"/>
      <c r="C427" s="37" t="s">
        <v>5354</v>
      </c>
      <c r="D427" s="855" t="str">
        <f>IF(CNGE_2026_M1_Secc1_Sub1!$D158="","",CNGE_2026_M1_Secc1_Sub1!$D158)</f>
        <v/>
      </c>
      <c r="E427" s="723"/>
      <c r="F427" s="724"/>
      <c r="G427" s="804"/>
      <c r="H427" s="714"/>
      <c r="I427" s="714"/>
      <c r="J427" s="805"/>
      <c r="K427" s="857"/>
      <c r="L427" s="809"/>
      <c r="M427" s="857"/>
      <c r="N427" s="809"/>
      <c r="O427" s="857"/>
      <c r="P427" s="809"/>
      <c r="Q427" s="857"/>
      <c r="R427" s="809"/>
      <c r="S427" s="857"/>
      <c r="T427" s="809"/>
      <c r="U427" s="857"/>
      <c r="V427" s="809"/>
      <c r="W427" s="857"/>
      <c r="X427" s="809"/>
      <c r="Y427" s="857"/>
      <c r="Z427" s="809"/>
      <c r="AA427" s="857"/>
      <c r="AB427" s="809"/>
      <c r="AC427" s="857"/>
      <c r="AD427" s="809"/>
      <c r="AI427">
        <f t="shared" si="38"/>
        <v>0</v>
      </c>
      <c r="AJ427">
        <f t="shared" si="39"/>
        <v>0</v>
      </c>
      <c r="AK427">
        <f t="shared" si="40"/>
        <v>0</v>
      </c>
      <c r="AL427">
        <f t="shared" si="41"/>
        <v>0</v>
      </c>
      <c r="AM427" s="293">
        <f t="shared" si="34"/>
        <v>0</v>
      </c>
      <c r="AN427" s="352" t="str">
        <f>IF(AM427=0,"",
IF(SUM($AM$309:AM427)=1,AO427,
IF($AM$430&gt;SUM($AM$309:AM427),_xlfn.CONCAT(", ",AO427),
IF($AM$430=SUM($AM$309:AM427),_xlfn.CONCAT(" y ",AO427)))))</f>
        <v/>
      </c>
      <c r="AO427" s="120" t="s">
        <v>5355</v>
      </c>
      <c r="AP427" s="398">
        <f t="shared" si="36"/>
        <v>0</v>
      </c>
      <c r="AQ427" s="290">
        <f t="shared" si="37"/>
        <v>0</v>
      </c>
      <c r="AR427" s="293">
        <f t="shared" si="35"/>
        <v>0</v>
      </c>
      <c r="AS427" s="352" t="str">
        <f>IF(AR427=0,"",
IF(SUM($AR$309:AR427)=1,AT427,
IF($AR$430&gt;SUM($AR$309:AR427),_xlfn.CONCAT(", ",AT427),
IF($AR$430=SUM($AR$309:AR427),_xlfn.CONCAT(" y ",AT427)))))</f>
        <v/>
      </c>
      <c r="AT427" s="46" t="s">
        <v>5355</v>
      </c>
      <c r="AU427" s="582"/>
      <c r="AV427" s="582"/>
      <c r="AW427" s="582"/>
      <c r="AX427" s="582"/>
      <c r="AY427" s="582"/>
      <c r="AZ427" s="582"/>
      <c r="BA427" s="582"/>
      <c r="BB427" s="582"/>
      <c r="BC427" s="582"/>
      <c r="BD427" s="582"/>
      <c r="BE427" s="588"/>
      <c r="BF427" s="588"/>
      <c r="BG427" s="588"/>
      <c r="BH427" s="588"/>
      <c r="BI427" s="588"/>
      <c r="BJ427" s="588"/>
      <c r="BK427" s="588"/>
      <c r="BL427" s="588"/>
      <c r="BM427" s="588"/>
      <c r="BN427" s="588"/>
      <c r="BO427" s="528"/>
    </row>
    <row r="428" spans="1:67" ht="15" customHeight="1">
      <c r="A428" s="22"/>
      <c r="B428" s="12"/>
      <c r="C428" s="37" t="s">
        <v>5356</v>
      </c>
      <c r="D428" s="855" t="str">
        <f>IF(CNGE_2026_M1_Secc1_Sub1!$D159="","",CNGE_2026_M1_Secc1_Sub1!$D159)</f>
        <v/>
      </c>
      <c r="E428" s="723"/>
      <c r="F428" s="724"/>
      <c r="G428" s="804"/>
      <c r="H428" s="714"/>
      <c r="I428" s="714"/>
      <c r="J428" s="805"/>
      <c r="K428" s="857"/>
      <c r="L428" s="809"/>
      <c r="M428" s="857"/>
      <c r="N428" s="809"/>
      <c r="O428" s="857"/>
      <c r="P428" s="809"/>
      <c r="Q428" s="857"/>
      <c r="R428" s="809"/>
      <c r="S428" s="857"/>
      <c r="T428" s="809"/>
      <c r="U428" s="857"/>
      <c r="V428" s="809"/>
      <c r="W428" s="857"/>
      <c r="X428" s="809"/>
      <c r="Y428" s="857"/>
      <c r="Z428" s="809"/>
      <c r="AA428" s="857"/>
      <c r="AB428" s="809"/>
      <c r="AC428" s="857"/>
      <c r="AD428" s="809"/>
      <c r="AI428">
        <f t="shared" si="38"/>
        <v>0</v>
      </c>
      <c r="AJ428">
        <f t="shared" si="39"/>
        <v>0</v>
      </c>
      <c r="AK428">
        <f t="shared" si="40"/>
        <v>0</v>
      </c>
      <c r="AL428">
        <f t="shared" si="41"/>
        <v>0</v>
      </c>
      <c r="AM428" s="293">
        <f t="shared" si="34"/>
        <v>0</v>
      </c>
      <c r="AN428" s="352" t="str">
        <f>IF(AM428=0,"",
IF(SUM($AM$309:AM428)=1,AO428,
IF($AM$430&gt;SUM($AM$309:AM428),_xlfn.CONCAT(", ",AO428),
IF($AM$430=SUM($AM$309:AM428),_xlfn.CONCAT(" y ",AO428)))))</f>
        <v/>
      </c>
      <c r="AO428" s="120" t="s">
        <v>5357</v>
      </c>
      <c r="AP428" s="398">
        <f t="shared" si="36"/>
        <v>0</v>
      </c>
      <c r="AQ428" s="290">
        <f t="shared" si="37"/>
        <v>0</v>
      </c>
      <c r="AR428" s="293">
        <f t="shared" si="35"/>
        <v>0</v>
      </c>
      <c r="AS428" s="352" t="str">
        <f>IF(AR428=0,"",
IF(SUM($AR$309:AR428)=1,AT428,
IF($AR$430&gt;SUM($AR$309:AR428),_xlfn.CONCAT(", ",AT428),
IF($AR$430=SUM($AR$309:AR428),_xlfn.CONCAT(" y ",AT428)))))</f>
        <v/>
      </c>
      <c r="AT428" s="46" t="s">
        <v>5357</v>
      </c>
      <c r="AU428" s="582"/>
      <c r="AV428" s="582"/>
      <c r="AW428" s="582"/>
      <c r="AX428" s="582"/>
      <c r="AY428" s="582"/>
      <c r="AZ428" s="582"/>
      <c r="BA428" s="582"/>
      <c r="BB428" s="582"/>
      <c r="BC428" s="582"/>
      <c r="BD428" s="582"/>
      <c r="BE428" s="588"/>
      <c r="BF428" s="588"/>
      <c r="BG428" s="588"/>
      <c r="BH428" s="588"/>
      <c r="BI428" s="588"/>
      <c r="BJ428" s="588"/>
      <c r="BK428" s="588"/>
      <c r="BL428" s="588"/>
      <c r="BM428" s="588"/>
      <c r="BN428" s="588"/>
      <c r="BO428" s="528"/>
    </row>
    <row r="429" spans="1:67" ht="15" customHeight="1">
      <c r="A429" s="22"/>
      <c r="B429" s="12"/>
      <c r="C429" s="37" t="s">
        <v>5358</v>
      </c>
      <c r="D429" s="855" t="str">
        <f>IF(CNGE_2026_M1_Secc1_Sub1!$D160="","",CNGE_2026_M1_Secc1_Sub1!$D160)</f>
        <v/>
      </c>
      <c r="E429" s="723"/>
      <c r="F429" s="724"/>
      <c r="G429" s="804"/>
      <c r="H429" s="714"/>
      <c r="I429" s="714"/>
      <c r="J429" s="805"/>
      <c r="K429" s="857"/>
      <c r="L429" s="809"/>
      <c r="M429" s="857"/>
      <c r="N429" s="809"/>
      <c r="O429" s="857"/>
      <c r="P429" s="809"/>
      <c r="Q429" s="857"/>
      <c r="R429" s="809"/>
      <c r="S429" s="857"/>
      <c r="T429" s="809"/>
      <c r="U429" s="857"/>
      <c r="V429" s="809"/>
      <c r="W429" s="857"/>
      <c r="X429" s="809"/>
      <c r="Y429" s="857"/>
      <c r="Z429" s="809"/>
      <c r="AA429" s="857"/>
      <c r="AB429" s="809"/>
      <c r="AC429" s="857"/>
      <c r="AD429" s="809"/>
      <c r="AI429">
        <f t="shared" si="38"/>
        <v>0</v>
      </c>
      <c r="AJ429">
        <f t="shared" si="39"/>
        <v>0</v>
      </c>
      <c r="AK429">
        <f t="shared" si="40"/>
        <v>0</v>
      </c>
      <c r="AL429">
        <f t="shared" si="41"/>
        <v>0</v>
      </c>
      <c r="AM429" s="293">
        <f t="shared" si="34"/>
        <v>0</v>
      </c>
      <c r="AN429" s="352" t="str">
        <f>IF(AM429=0,"",
IF(SUM($AM$309:AM429)=1,AO429,
IF($AM$430&gt;SUM($AM$309:AM429),_xlfn.CONCAT(", ",AO429),
IF($AM$430=SUM($AM$309:AM429),_xlfn.CONCAT(" y ",AO429)))))</f>
        <v/>
      </c>
      <c r="AO429" s="120" t="s">
        <v>5359</v>
      </c>
      <c r="AP429" s="398">
        <f t="shared" si="36"/>
        <v>0</v>
      </c>
      <c r="AQ429" s="290">
        <f t="shared" si="37"/>
        <v>0</v>
      </c>
      <c r="AR429" s="293">
        <f t="shared" si="35"/>
        <v>0</v>
      </c>
      <c r="AS429" s="352" t="str">
        <f>IF(AR429=0,"",
IF(SUM($AR$309:AR429)=1,AT429,
IF($AR$430&gt;SUM($AR$309:AR429),_xlfn.CONCAT(", ",AT429),
IF($AR$430=SUM($AR$309:AR429),_xlfn.CONCAT(" y ",AT429)))))</f>
        <v/>
      </c>
      <c r="AT429" s="46" t="s">
        <v>5359</v>
      </c>
      <c r="AU429" s="582"/>
      <c r="AV429" s="582"/>
      <c r="AW429" s="582"/>
      <c r="AX429" s="582"/>
      <c r="AY429" s="582"/>
      <c r="AZ429" s="582"/>
      <c r="BA429" s="582"/>
      <c r="BB429" s="582"/>
      <c r="BC429" s="582"/>
      <c r="BD429" s="582"/>
      <c r="BE429" s="588"/>
      <c r="BF429" s="588"/>
      <c r="BG429" s="588"/>
      <c r="BH429" s="588"/>
      <c r="BI429" s="588"/>
      <c r="BJ429" s="588"/>
      <c r="BK429" s="588"/>
      <c r="BL429" s="588"/>
      <c r="BM429" s="588"/>
      <c r="BN429" s="588"/>
      <c r="BO429" s="528"/>
    </row>
    <row r="430" spans="1:67" ht="15" customHeight="1">
      <c r="A430" s="22"/>
      <c r="B430" s="12"/>
      <c r="C430" s="12"/>
      <c r="D430" s="12"/>
      <c r="E430" s="12"/>
      <c r="F430" s="12"/>
      <c r="G430" s="12"/>
      <c r="H430" s="12"/>
      <c r="I430" s="12"/>
      <c r="J430" s="54" t="s">
        <v>5438</v>
      </c>
      <c r="K430" s="684">
        <f>IF(AND(SUM(K310:K429)=0,COUNTIF(K310:K429,"NS")&gt;0),"NS",IF(AND(SUM(K310:K429)=0,COUNTIF(K310:K429,0)&gt;0),0,IF(AND(SUM(K310:K429)=0,COUNTIF(K310:K429,"NA")&gt;0),"NA",SUM(K310:K429))))</f>
        <v>0</v>
      </c>
      <c r="L430" s="724"/>
      <c r="M430" s="684">
        <f>IF(AND(SUM(M310:M429)=0,COUNTIF(M310:M429,"NS")&gt;0),"NS",IF(AND(SUM(M310:M429)=0,COUNTIF(M310:M429,0)&gt;0),0,IF(AND(SUM(M310:M429)=0,COUNTIF(M310:M429,"NA")&gt;0),"NA",SUM(M310:M429))))</f>
        <v>0</v>
      </c>
      <c r="N430" s="724"/>
      <c r="O430" s="684">
        <f>IF(AND(SUM(O310:O429)=0,COUNTIF(O310:O429,"NS")&gt;0),"NS",IF(AND(SUM(O310:O429)=0,COUNTIF(O310:O429,0)&gt;0),0,IF(AND(SUM(O310:O429)=0,COUNTIF(O310:O429,"NA")&gt;0),"NA",SUM(O310:O429))))</f>
        <v>0</v>
      </c>
      <c r="P430" s="724"/>
      <c r="Q430" s="684">
        <f>IF(AND(SUM(Q310:Q429)=0,COUNTIF(Q310:Q429,"NS")&gt;0),"NS",IF(AND(SUM(Q310:Q429)=0,COUNTIF(Q310:Q429,0)&gt;0),0,IF(AND(SUM(Q310:Q429)=0,COUNTIF(Q310:Q429,"NA")&gt;0),"NA",SUM(Q310:Q429))))</f>
        <v>0</v>
      </c>
      <c r="R430" s="724"/>
      <c r="S430" s="684">
        <f>IF(AND(SUM(S310:S429)=0,COUNTIF(S310:S429,"NS")&gt;0),"NS",IF(AND(SUM(S310:S429)=0,COUNTIF(S310:S429,0)&gt;0),0,IF(AND(SUM(S310:S429)=0,COUNTIF(S310:S429,"NA")&gt;0),"NA",SUM(S310:S429))))</f>
        <v>0</v>
      </c>
      <c r="T430" s="724"/>
      <c r="U430" s="684">
        <f>IF(AND(SUM(U310:U429)=0,COUNTIF(U310:U429,"NS")&gt;0),"NS",IF(AND(SUM(U310:U429)=0,COUNTIF(U310:U429,0)&gt;0),0,IF(AND(SUM(U310:U429)=0,COUNTIF(U310:U429,"NA")&gt;0),"NA",SUM(U310:U429))))</f>
        <v>0</v>
      </c>
      <c r="V430" s="724"/>
      <c r="W430" s="684">
        <f>IF(AND(SUM(W310:W429)=0,COUNTIF(W310:W429,"NS")&gt;0),"NS",IF(AND(SUM(W310:W429)=0,COUNTIF(W310:W429,0)&gt;0),0,IF(AND(SUM(W310:W429)=0,COUNTIF(W310:W429,"NA")&gt;0),"NA",SUM(W310:W429))))</f>
        <v>0</v>
      </c>
      <c r="X430" s="724"/>
      <c r="Y430" s="684">
        <f>IF(AND(SUM(Y310:Y429)=0,COUNTIF(Y310:Y429,"NS")&gt;0),"NS",IF(AND(SUM(Y310:Y429)=0,COUNTIF(Y310:Y429,0)&gt;0),0,IF(AND(SUM(Y310:Y429)=0,COUNTIF(Y310:Y429,"NA")&gt;0),"NA",SUM(Y310:Y429))))</f>
        <v>0</v>
      </c>
      <c r="Z430" s="724"/>
      <c r="AA430" s="684">
        <f>IF(AND(SUM(AA310:AA429)=0,COUNTIF(AA310:AA429,"NS")&gt;0),"NS",IF(AND(SUM(AA310:AA429)=0,COUNTIF(AA310:AA429,0)&gt;0),0,IF(AND(SUM(AA310:AA429)=0,COUNTIF(AA310:AA429,"NA")&gt;0),"NA",SUM(AA310:AA429))))</f>
        <v>0</v>
      </c>
      <c r="AB430" s="724"/>
      <c r="AC430" s="684">
        <f>IF(AND(SUM(AC310:AC429)=0,COUNTIF(AC310:AC429,"NS")&gt;0),"NS",IF(AND(SUM(AC310:AC429)=0,COUNTIF(AC310:AC429,0)&gt;0),0,IF(AND(SUM(AC310:AC429)=0,COUNTIF(AC310:AC429,"NA")&gt;0),"NA",SUM(AC310:AC429))))</f>
        <v>0</v>
      </c>
      <c r="AD430" s="724"/>
      <c r="AL430" s="242">
        <f>SUM(AL310:AL429)</f>
        <v>0</v>
      </c>
      <c r="AM430" s="285">
        <f>SUM(AM309:AM429)</f>
        <v>0</v>
      </c>
      <c r="AN430" s="285" t="str">
        <f>IF(AM430=0,"",_xlfn.CONCAT(AN309:AN429))</f>
        <v/>
      </c>
      <c r="AO430" s="286" t="str">
        <f>IF(AM430=0,"",
IF(AM430&gt;1,"Favor de revisar la suma y consistencia de totales por filas (numéricos y NS)",
IF(AM430=1,_xlfn.CONCAT("Favor de revisar la sumatoria del total en el numeral: ",AN430),_xlfn.CONCAT("Favor de revisar la sumatoria de los totales en los numerales: ",AN430))))</f>
        <v/>
      </c>
      <c r="AP430" s="396">
        <f>SUM(AP309:AP429)</f>
        <v>0</v>
      </c>
      <c r="AR430" s="285">
        <f>SUM(AR309:AR429)</f>
        <v>0</v>
      </c>
      <c r="AS430" s="285" t="str">
        <f>IF(AR430=0,"",_xlfn.CONCAT(AS309:AS429))</f>
        <v/>
      </c>
      <c r="AT430" s="286" t="str">
        <f>IF(AR430=0,"",
IF(AR430&gt;10,"Favor de ingresar toda la información requerida en la pregunta",
IF(AR430=1,_xlfn.CONCAT("Favor de revisar la información capturada en el numeral: ",AS430),_xlfn.CONCAT("Favor de revisar la información capturada en los numerales: ",AS430))))</f>
        <v/>
      </c>
      <c r="BD430" s="582"/>
      <c r="BN430" s="588"/>
      <c r="BO430" s="528"/>
    </row>
    <row r="431" spans="1:67" ht="15" customHeight="1">
      <c r="A431" s="2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I431" t="s">
        <v>5439</v>
      </c>
      <c r="AJ431" s="243">
        <f>SUM(AL430)</f>
        <v>0</v>
      </c>
    </row>
    <row r="432" spans="1:67" ht="24" customHeight="1">
      <c r="A432" s="22"/>
      <c r="B432" s="11"/>
      <c r="C432" s="828" t="s">
        <v>5408</v>
      </c>
      <c r="D432" s="799"/>
      <c r="E432" s="799"/>
      <c r="F432" s="799"/>
      <c r="G432" s="799"/>
      <c r="H432" s="799"/>
      <c r="I432" s="799"/>
      <c r="J432" s="799"/>
      <c r="K432" s="799"/>
      <c r="L432" s="799"/>
      <c r="M432" s="799"/>
      <c r="N432" s="799"/>
      <c r="O432" s="799"/>
      <c r="P432" s="799"/>
      <c r="Q432" s="799"/>
      <c r="R432" s="799"/>
      <c r="S432" s="799"/>
      <c r="T432" s="799"/>
      <c r="U432" s="799"/>
      <c r="V432" s="799"/>
      <c r="W432" s="799"/>
      <c r="X432" s="799"/>
      <c r="Y432" s="799"/>
      <c r="Z432" s="799"/>
      <c r="AA432" s="799"/>
      <c r="AB432" s="799"/>
      <c r="AC432" s="799"/>
      <c r="AD432" s="799"/>
    </row>
    <row r="433" spans="2:31" ht="60" customHeight="1">
      <c r="C433" s="878"/>
      <c r="D433" s="879"/>
      <c r="E433" s="879"/>
      <c r="F433" s="879"/>
      <c r="G433" s="879"/>
      <c r="H433" s="879"/>
      <c r="I433" s="879"/>
      <c r="J433" s="879"/>
      <c r="K433" s="879"/>
      <c r="L433" s="879"/>
      <c r="M433" s="879"/>
      <c r="N433" s="879"/>
      <c r="O433" s="879"/>
      <c r="P433" s="879"/>
      <c r="Q433" s="879"/>
      <c r="R433" s="879"/>
      <c r="S433" s="879"/>
      <c r="T433" s="879"/>
      <c r="U433" s="879"/>
      <c r="V433" s="879"/>
      <c r="W433" s="879"/>
      <c r="X433" s="879"/>
      <c r="Y433" s="879"/>
      <c r="Z433" s="879"/>
      <c r="AA433" s="879"/>
      <c r="AB433" s="879"/>
      <c r="AC433" s="879"/>
      <c r="AD433" s="880"/>
    </row>
    <row r="434" spans="2:31" ht="15" customHeight="1">
      <c r="B434" s="843" t="str">
        <f>AT430</f>
        <v/>
      </c>
      <c r="C434" s="678"/>
      <c r="D434" s="678"/>
      <c r="E434" s="678"/>
      <c r="F434" s="678"/>
      <c r="G434" s="678"/>
      <c r="H434" s="678"/>
      <c r="I434" s="678"/>
      <c r="J434" s="678"/>
      <c r="K434" s="678"/>
      <c r="L434" s="678"/>
      <c r="M434" s="678"/>
      <c r="N434" s="678"/>
      <c r="O434" s="678"/>
      <c r="P434" s="678"/>
      <c r="Q434" s="678"/>
      <c r="R434" s="678"/>
      <c r="S434" s="678"/>
      <c r="T434" s="678"/>
      <c r="U434" s="678"/>
      <c r="V434" s="678"/>
      <c r="W434" s="678"/>
      <c r="X434" s="678"/>
      <c r="Y434" s="678"/>
      <c r="Z434" s="678"/>
      <c r="AA434" s="678"/>
      <c r="AB434" s="678"/>
      <c r="AC434" s="678"/>
      <c r="AD434" s="678"/>
    </row>
    <row r="435" spans="2:31" ht="15" customHeight="1">
      <c r="B435" s="796" t="str">
        <f>IF(SUM(COUNTIF(G309:AD429,"NS"))&lt;&gt;0,"Alerta: debido a que cuenta con registros NS, debe proporcionar una justificación en el area de comentarios al final de la pregunta","")</f>
        <v/>
      </c>
      <c r="C435" s="796"/>
      <c r="D435" s="796"/>
      <c r="E435" s="796"/>
      <c r="F435" s="796"/>
      <c r="G435" s="796"/>
      <c r="H435" s="796"/>
      <c r="I435" s="796"/>
      <c r="J435" s="796"/>
      <c r="K435" s="796"/>
      <c r="L435" s="796"/>
      <c r="M435" s="796"/>
      <c r="N435" s="796"/>
      <c r="O435" s="796"/>
      <c r="P435" s="796"/>
      <c r="Q435" s="796"/>
      <c r="R435" s="796"/>
      <c r="S435" s="796"/>
      <c r="T435" s="796"/>
      <c r="U435" s="796"/>
      <c r="V435" s="796"/>
      <c r="W435" s="796"/>
      <c r="X435" s="796"/>
      <c r="Y435" s="796"/>
      <c r="Z435" s="796"/>
      <c r="AA435" s="796"/>
      <c r="AB435" s="796"/>
      <c r="AC435" s="796"/>
      <c r="AD435" s="796"/>
    </row>
    <row r="436" spans="2:31" ht="15" customHeight="1">
      <c r="B436" s="797" t="str">
        <f>AO430</f>
        <v/>
      </c>
      <c r="C436" s="797"/>
      <c r="D436" s="797"/>
      <c r="E436" s="797"/>
      <c r="F436" s="797"/>
      <c r="G436" s="797"/>
      <c r="H436" s="797"/>
      <c r="I436" s="797"/>
      <c r="J436" s="797"/>
      <c r="K436" s="797"/>
      <c r="L436" s="797"/>
      <c r="M436" s="797"/>
      <c r="N436" s="797"/>
      <c r="O436" s="797"/>
      <c r="P436" s="797"/>
      <c r="Q436" s="797"/>
      <c r="R436" s="797"/>
      <c r="S436" s="797"/>
      <c r="T436" s="797"/>
      <c r="U436" s="797"/>
      <c r="V436" s="797"/>
      <c r="W436" s="797"/>
      <c r="X436" s="797"/>
      <c r="Y436" s="797"/>
      <c r="Z436" s="797"/>
      <c r="AA436" s="797"/>
      <c r="AB436" s="797"/>
      <c r="AC436" s="797"/>
      <c r="AD436" s="797"/>
    </row>
    <row r="437" spans="2:31" ht="15" customHeight="1">
      <c r="B437" s="913" t="str">
        <f>IF(AP430&gt;0,"Favor de verificar que no tenga información en celdas sombreadas","")</f>
        <v/>
      </c>
      <c r="C437" s="799"/>
      <c r="D437" s="799"/>
      <c r="E437" s="799"/>
      <c r="F437" s="799"/>
      <c r="G437" s="799"/>
      <c r="H437" s="799"/>
      <c r="I437" s="799"/>
      <c r="J437" s="799"/>
      <c r="K437" s="799"/>
      <c r="L437" s="799"/>
      <c r="M437" s="799"/>
      <c r="N437" s="799"/>
      <c r="O437" s="799"/>
      <c r="P437" s="799"/>
      <c r="Q437" s="799"/>
      <c r="R437" s="799"/>
      <c r="S437" s="799"/>
      <c r="T437" s="799"/>
      <c r="U437" s="799"/>
      <c r="V437" s="799"/>
      <c r="W437" s="799"/>
      <c r="X437" s="799"/>
      <c r="Y437" s="799"/>
      <c r="Z437" s="799"/>
      <c r="AA437" s="799"/>
      <c r="AB437" s="799"/>
      <c r="AC437" s="799"/>
      <c r="AD437" s="799"/>
    </row>
    <row r="438" spans="2:31" ht="15" customHeight="1">
      <c r="AE438" s="529"/>
    </row>
    <row r="439" spans="2:31" ht="15" customHeight="1"/>
  </sheetData>
  <sheetProtection algorithmName="SHA-512" hashValue="/8hqWlDoYT7xRsnoQJFBcfRE1huDKuBlyxo1QmqG3Kkb9/YxtWL3gPSmfY/PBz9XEC9mU01/t2vT15BpCoTghA==" saltValue="WcIO7JAB8d7meLhXSdqV6Q==" spinCount="100000" sheet="1" objects="1" scenarios="1"/>
  <mergeCells count="3252">
    <mergeCell ref="O426:P426"/>
    <mergeCell ref="AA243:AB243"/>
    <mergeCell ref="AC375:AD375"/>
    <mergeCell ref="W367:X367"/>
    <mergeCell ref="AA404:AB404"/>
    <mergeCell ref="M182:N182"/>
    <mergeCell ref="K311:L311"/>
    <mergeCell ref="K379:L379"/>
    <mergeCell ref="AA395:AB395"/>
    <mergeCell ref="D50:L50"/>
    <mergeCell ref="O428:P428"/>
    <mergeCell ref="M33:R33"/>
    <mergeCell ref="S33:X33"/>
    <mergeCell ref="Y44:AD44"/>
    <mergeCell ref="D60:L60"/>
    <mergeCell ref="Y33:AD33"/>
    <mergeCell ref="AC352:AD352"/>
    <mergeCell ref="S231:T231"/>
    <mergeCell ref="AA288:AB288"/>
    <mergeCell ref="AC351:AD351"/>
    <mergeCell ref="M362:N362"/>
    <mergeCell ref="U419:V419"/>
    <mergeCell ref="W359:X359"/>
    <mergeCell ref="W369:X369"/>
    <mergeCell ref="B300:AD300"/>
    <mergeCell ref="Q200:R200"/>
    <mergeCell ref="S262:T262"/>
    <mergeCell ref="M370:N370"/>
    <mergeCell ref="M364:N364"/>
    <mergeCell ref="S110:X110"/>
    <mergeCell ref="Q183:R183"/>
    <mergeCell ref="M390:N390"/>
    <mergeCell ref="B1:AD1"/>
    <mergeCell ref="D53:L53"/>
    <mergeCell ref="AA215:AB215"/>
    <mergeCell ref="Y34:AD34"/>
    <mergeCell ref="AA190:AB190"/>
    <mergeCell ref="Y427:Z427"/>
    <mergeCell ref="Q191:R191"/>
    <mergeCell ref="W354:X354"/>
    <mergeCell ref="D33:L33"/>
    <mergeCell ref="Y86:AD86"/>
    <mergeCell ref="AA172:AB172"/>
    <mergeCell ref="U175:V175"/>
    <mergeCell ref="AA179:AB179"/>
    <mergeCell ref="D151:L151"/>
    <mergeCell ref="D102:L102"/>
    <mergeCell ref="M119:R119"/>
    <mergeCell ref="S114:X114"/>
    <mergeCell ref="S116:X116"/>
    <mergeCell ref="S154:X154"/>
    <mergeCell ref="AC187:AD187"/>
    <mergeCell ref="C157:AD157"/>
    <mergeCell ref="Y422:Z422"/>
    <mergeCell ref="S188:T188"/>
    <mergeCell ref="D125:L125"/>
    <mergeCell ref="AA181:AB181"/>
    <mergeCell ref="U393:V393"/>
    <mergeCell ref="S123:X123"/>
    <mergeCell ref="AC374:AD374"/>
    <mergeCell ref="B23:AD23"/>
    <mergeCell ref="U321:V321"/>
    <mergeCell ref="M365:N365"/>
    <mergeCell ref="S257:T257"/>
    <mergeCell ref="AC366:AD366"/>
    <mergeCell ref="G316:J316"/>
    <mergeCell ref="Y350:Z350"/>
    <mergeCell ref="M278:N278"/>
    <mergeCell ref="AA379:AB379"/>
    <mergeCell ref="S201:T201"/>
    <mergeCell ref="Y324:Z324"/>
    <mergeCell ref="S275:T275"/>
    <mergeCell ref="U377:V377"/>
    <mergeCell ref="S233:T233"/>
    <mergeCell ref="AA371:AB371"/>
    <mergeCell ref="AA367:AB367"/>
    <mergeCell ref="AA344:AB344"/>
    <mergeCell ref="U334:V334"/>
    <mergeCell ref="AA347:AB347"/>
    <mergeCell ref="W284:X284"/>
    <mergeCell ref="Y289:Z289"/>
    <mergeCell ref="G351:J351"/>
    <mergeCell ref="AC276:AD276"/>
    <mergeCell ref="Q213:R213"/>
    <mergeCell ref="AC367:AD367"/>
    <mergeCell ref="K361:L361"/>
    <mergeCell ref="O358:P358"/>
    <mergeCell ref="AA289:AB289"/>
    <mergeCell ref="O277:P277"/>
    <mergeCell ref="D279:L279"/>
    <mergeCell ref="G357:J357"/>
    <mergeCell ref="D288:L288"/>
    <mergeCell ref="K369:L369"/>
    <mergeCell ref="U323:V323"/>
    <mergeCell ref="U322:V322"/>
    <mergeCell ref="B297:AD297"/>
    <mergeCell ref="M391:N391"/>
    <mergeCell ref="S379:T379"/>
    <mergeCell ref="AA228:AB228"/>
    <mergeCell ref="O333:P333"/>
    <mergeCell ref="C302:AD302"/>
    <mergeCell ref="AA213:AB213"/>
    <mergeCell ref="Y403:Z403"/>
    <mergeCell ref="U333:V333"/>
    <mergeCell ref="W349:X349"/>
    <mergeCell ref="AC317:AD317"/>
    <mergeCell ref="W217:X217"/>
    <mergeCell ref="M211:N211"/>
    <mergeCell ref="S127:X127"/>
    <mergeCell ref="O181:P181"/>
    <mergeCell ref="W188:X188"/>
    <mergeCell ref="S137:X137"/>
    <mergeCell ref="AC350:AD350"/>
    <mergeCell ref="Q223:R223"/>
    <mergeCell ref="O200:P200"/>
    <mergeCell ref="U198:V198"/>
    <mergeCell ref="M247:N247"/>
    <mergeCell ref="Q316:R316"/>
    <mergeCell ref="AC334:AD334"/>
    <mergeCell ref="O176:P176"/>
    <mergeCell ref="Q265:R265"/>
    <mergeCell ref="U209:V209"/>
    <mergeCell ref="Y170:Z170"/>
    <mergeCell ref="AC175:AD175"/>
    <mergeCell ref="Y172:Z172"/>
    <mergeCell ref="M396:N396"/>
    <mergeCell ref="AA177:AB177"/>
    <mergeCell ref="O191:P191"/>
    <mergeCell ref="Y84:AD84"/>
    <mergeCell ref="S96:X96"/>
    <mergeCell ref="Y175:Z175"/>
    <mergeCell ref="W262:X262"/>
    <mergeCell ref="Q220:R220"/>
    <mergeCell ref="AC173:AD173"/>
    <mergeCell ref="Q204:R204"/>
    <mergeCell ref="Y146:AD146"/>
    <mergeCell ref="D103:L103"/>
    <mergeCell ref="S173:T173"/>
    <mergeCell ref="S151:X151"/>
    <mergeCell ref="M223:N223"/>
    <mergeCell ref="Y52:AD52"/>
    <mergeCell ref="M232:N232"/>
    <mergeCell ref="S331:T331"/>
    <mergeCell ref="Q232:R232"/>
    <mergeCell ref="AA275:AB275"/>
    <mergeCell ref="S268:T268"/>
    <mergeCell ref="M147:R147"/>
    <mergeCell ref="Y73:AD73"/>
    <mergeCell ref="AA256:AB256"/>
    <mergeCell ref="Y62:AD62"/>
    <mergeCell ref="Y71:AD71"/>
    <mergeCell ref="Y75:AD75"/>
    <mergeCell ref="S86:X86"/>
    <mergeCell ref="U318:V318"/>
    <mergeCell ref="O288:P288"/>
    <mergeCell ref="Q228:R228"/>
    <mergeCell ref="U228:V228"/>
    <mergeCell ref="O308:P308"/>
    <mergeCell ref="AA238:AB238"/>
    <mergeCell ref="W190:X190"/>
    <mergeCell ref="O222:P222"/>
    <mergeCell ref="D200:L200"/>
    <mergeCell ref="M112:R112"/>
    <mergeCell ref="S119:X119"/>
    <mergeCell ref="M176:N176"/>
    <mergeCell ref="M177:N177"/>
    <mergeCell ref="AA217:AB217"/>
    <mergeCell ref="AC279:AD279"/>
    <mergeCell ref="AA192:AB192"/>
    <mergeCell ref="S259:T259"/>
    <mergeCell ref="Y100:AD100"/>
    <mergeCell ref="M113:R113"/>
    <mergeCell ref="O201:P201"/>
    <mergeCell ref="AA216:AB216"/>
    <mergeCell ref="AA199:AB199"/>
    <mergeCell ref="AC237:AD237"/>
    <mergeCell ref="Q212:R212"/>
    <mergeCell ref="W196:X196"/>
    <mergeCell ref="Y217:Z217"/>
    <mergeCell ref="D221:L221"/>
    <mergeCell ref="U235:V235"/>
    <mergeCell ref="O217:P217"/>
    <mergeCell ref="D230:L230"/>
    <mergeCell ref="B161:AD161"/>
    <mergeCell ref="Q237:R237"/>
    <mergeCell ref="Y213:Z213"/>
    <mergeCell ref="M103:R103"/>
    <mergeCell ref="M189:N189"/>
    <mergeCell ref="AA229:AB229"/>
    <mergeCell ref="W178:X178"/>
    <mergeCell ref="M141:R141"/>
    <mergeCell ref="D170:L170"/>
    <mergeCell ref="M34:R34"/>
    <mergeCell ref="O190:P190"/>
    <mergeCell ref="Y54:AD54"/>
    <mergeCell ref="AC189:AD189"/>
    <mergeCell ref="D229:L229"/>
    <mergeCell ref="Q249:R249"/>
    <mergeCell ref="M38:R38"/>
    <mergeCell ref="S202:T202"/>
    <mergeCell ref="D145:L145"/>
    <mergeCell ref="AC319:AD319"/>
    <mergeCell ref="S145:X145"/>
    <mergeCell ref="Q188:R188"/>
    <mergeCell ref="AC224:AD224"/>
    <mergeCell ref="AC278:AD278"/>
    <mergeCell ref="Y198:Z198"/>
    <mergeCell ref="AC225:AD225"/>
    <mergeCell ref="AC235:AD235"/>
    <mergeCell ref="Y143:AD143"/>
    <mergeCell ref="S308:T308"/>
    <mergeCell ref="D88:L88"/>
    <mergeCell ref="AA186:AB186"/>
    <mergeCell ref="AC180:AD180"/>
    <mergeCell ref="S49:X49"/>
    <mergeCell ref="S84:X84"/>
    <mergeCell ref="S90:X90"/>
    <mergeCell ref="D91:L91"/>
    <mergeCell ref="W265:X265"/>
    <mergeCell ref="O286:P286"/>
    <mergeCell ref="O221:P221"/>
    <mergeCell ref="Y108:AD108"/>
    <mergeCell ref="S128:X128"/>
    <mergeCell ref="U188:V188"/>
    <mergeCell ref="Y47:AD47"/>
    <mergeCell ref="S277:T277"/>
    <mergeCell ref="G366:J366"/>
    <mergeCell ref="D357:F357"/>
    <mergeCell ref="AC310:AD310"/>
    <mergeCell ref="W308:X308"/>
    <mergeCell ref="S270:T270"/>
    <mergeCell ref="AA230:AB230"/>
    <mergeCell ref="K345:L345"/>
    <mergeCell ref="Y196:Z196"/>
    <mergeCell ref="Q246:R246"/>
    <mergeCell ref="Q245:R245"/>
    <mergeCell ref="D366:F366"/>
    <mergeCell ref="D237:L237"/>
    <mergeCell ref="W226:X226"/>
    <mergeCell ref="K349:L349"/>
    <mergeCell ref="M367:N367"/>
    <mergeCell ref="Q210:R210"/>
    <mergeCell ref="AC227:AD227"/>
    <mergeCell ref="W222:X222"/>
    <mergeCell ref="U281:V281"/>
    <mergeCell ref="Y209:Z209"/>
    <mergeCell ref="S335:T335"/>
    <mergeCell ref="Q276:R276"/>
    <mergeCell ref="G359:J359"/>
    <mergeCell ref="M79:R79"/>
    <mergeCell ref="K340:L340"/>
    <mergeCell ref="M322:N322"/>
    <mergeCell ref="AA262:AB262"/>
    <mergeCell ref="W219:X219"/>
    <mergeCell ref="AC321:AD321"/>
    <mergeCell ref="S118:X118"/>
    <mergeCell ref="O386:P386"/>
    <mergeCell ref="Y200:Z200"/>
    <mergeCell ref="AC401:AD401"/>
    <mergeCell ref="AC395:AD395"/>
    <mergeCell ref="AC364:AD364"/>
    <mergeCell ref="AC250:AD250"/>
    <mergeCell ref="O257:P257"/>
    <mergeCell ref="AA348:AB348"/>
    <mergeCell ref="AA375:AB375"/>
    <mergeCell ref="Q320:R320"/>
    <mergeCell ref="AC349:AD349"/>
    <mergeCell ref="O220:P220"/>
    <mergeCell ref="S232:T232"/>
    <mergeCell ref="W366:X366"/>
    <mergeCell ref="O270:P270"/>
    <mergeCell ref="Y248:Z248"/>
    <mergeCell ref="Y220:Z220"/>
    <mergeCell ref="S368:T368"/>
    <mergeCell ref="W380:X380"/>
    <mergeCell ref="Y381:Z381"/>
    <mergeCell ref="Y313:Z313"/>
    <mergeCell ref="AA342:AB342"/>
    <mergeCell ref="AA260:AB260"/>
    <mergeCell ref="AA308:AB308"/>
    <mergeCell ref="Y379:Z379"/>
    <mergeCell ref="AC339:AD339"/>
    <mergeCell ref="AA271:AB271"/>
    <mergeCell ref="AC236:AD236"/>
    <mergeCell ref="U342:V342"/>
    <mergeCell ref="AC308:AD308"/>
    <mergeCell ref="AA368:AB368"/>
    <mergeCell ref="O381:P381"/>
    <mergeCell ref="K419:L419"/>
    <mergeCell ref="D174:L174"/>
    <mergeCell ref="AA235:AB235"/>
    <mergeCell ref="S310:T310"/>
    <mergeCell ref="AA329:AB329"/>
    <mergeCell ref="O409:P409"/>
    <mergeCell ref="O275:P275"/>
    <mergeCell ref="W412:X412"/>
    <mergeCell ref="O360:P360"/>
    <mergeCell ref="Q331:R331"/>
    <mergeCell ref="S393:T393"/>
    <mergeCell ref="U236:V236"/>
    <mergeCell ref="AA280:AB280"/>
    <mergeCell ref="O244:P244"/>
    <mergeCell ref="M326:N326"/>
    <mergeCell ref="W311:X311"/>
    <mergeCell ref="D358:F358"/>
    <mergeCell ref="K314:L314"/>
    <mergeCell ref="G328:J328"/>
    <mergeCell ref="Y206:Z206"/>
    <mergeCell ref="D233:L233"/>
    <mergeCell ref="Y233:Z233"/>
    <mergeCell ref="O266:P266"/>
    <mergeCell ref="O233:P233"/>
    <mergeCell ref="O373:P373"/>
    <mergeCell ref="AA245:AB245"/>
    <mergeCell ref="U208:V208"/>
    <mergeCell ref="M351:N351"/>
    <mergeCell ref="Y352:Z352"/>
    <mergeCell ref="AA327:AB327"/>
    <mergeCell ref="U252:V252"/>
    <mergeCell ref="S418:T418"/>
    <mergeCell ref="AA332:AB332"/>
    <mergeCell ref="Q312:R312"/>
    <mergeCell ref="Q313:R313"/>
    <mergeCell ref="Q285:R285"/>
    <mergeCell ref="W323:X323"/>
    <mergeCell ref="Q269:R269"/>
    <mergeCell ref="O269:P269"/>
    <mergeCell ref="U319:V319"/>
    <mergeCell ref="Y264:Z264"/>
    <mergeCell ref="M313:N313"/>
    <mergeCell ref="Y256:Z256"/>
    <mergeCell ref="AA322:AB322"/>
    <mergeCell ref="AA265:AB265"/>
    <mergeCell ref="U312:V312"/>
    <mergeCell ref="M312:N312"/>
    <mergeCell ref="Q288:R288"/>
    <mergeCell ref="W279:X279"/>
    <mergeCell ref="U311:V311"/>
    <mergeCell ref="Q286:R286"/>
    <mergeCell ref="AA287:AB287"/>
    <mergeCell ref="AA276:AB276"/>
    <mergeCell ref="M270:N270"/>
    <mergeCell ref="S263:T263"/>
    <mergeCell ref="AA277:AB277"/>
    <mergeCell ref="W318:X318"/>
    <mergeCell ref="Q283:R283"/>
    <mergeCell ref="Y274:Z274"/>
    <mergeCell ref="Y286:Z286"/>
    <mergeCell ref="U276:V276"/>
    <mergeCell ref="M320:N320"/>
    <mergeCell ref="O271:P271"/>
    <mergeCell ref="AA328:AB328"/>
    <mergeCell ref="AA350:AB350"/>
    <mergeCell ref="D413:F413"/>
    <mergeCell ref="M200:N200"/>
    <mergeCell ref="G326:J326"/>
    <mergeCell ref="M407:N407"/>
    <mergeCell ref="G388:J388"/>
    <mergeCell ref="AA393:AB393"/>
    <mergeCell ref="K318:L318"/>
    <mergeCell ref="K358:L358"/>
    <mergeCell ref="G347:J347"/>
    <mergeCell ref="AA252:AB252"/>
    <mergeCell ref="AA283:AB283"/>
    <mergeCell ref="AA358:AB358"/>
    <mergeCell ref="K324:L324"/>
    <mergeCell ref="AA324:AB324"/>
    <mergeCell ref="W407:X407"/>
    <mergeCell ref="Q408:R408"/>
    <mergeCell ref="AA408:AB408"/>
    <mergeCell ref="S378:T378"/>
    <mergeCell ref="S398:T398"/>
    <mergeCell ref="S407:T407"/>
    <mergeCell ref="W395:X395"/>
    <mergeCell ref="U332:V332"/>
    <mergeCell ref="Y312:Z312"/>
    <mergeCell ref="O341:P341"/>
    <mergeCell ref="M314:N314"/>
    <mergeCell ref="S283:T283"/>
    <mergeCell ref="W270:X270"/>
    <mergeCell ref="W283:X283"/>
    <mergeCell ref="Q379:R379"/>
    <mergeCell ref="Q321:R321"/>
    <mergeCell ref="O273:P273"/>
    <mergeCell ref="U354:V354"/>
    <mergeCell ref="U379:V379"/>
    <mergeCell ref="W310:X310"/>
    <mergeCell ref="Y328:Z328"/>
    <mergeCell ref="Y347:Z347"/>
    <mergeCell ref="U308:V308"/>
    <mergeCell ref="S346:T346"/>
    <mergeCell ref="U351:V351"/>
    <mergeCell ref="U320:V320"/>
    <mergeCell ref="S366:T366"/>
    <mergeCell ref="W360:X360"/>
    <mergeCell ref="Y285:Z285"/>
    <mergeCell ref="S311:T311"/>
    <mergeCell ref="S338:T338"/>
    <mergeCell ref="Y380:Z380"/>
    <mergeCell ref="U345:V345"/>
    <mergeCell ref="Q340:R340"/>
    <mergeCell ref="W331:X331"/>
    <mergeCell ref="S375:T375"/>
    <mergeCell ref="Q334:R334"/>
    <mergeCell ref="D388:F388"/>
    <mergeCell ref="Q390:R390"/>
    <mergeCell ref="O378:P378"/>
    <mergeCell ref="Y359:Z359"/>
    <mergeCell ref="Q339:R339"/>
    <mergeCell ref="O219:P219"/>
    <mergeCell ref="U338:V338"/>
    <mergeCell ref="W243:X243"/>
    <mergeCell ref="U244:V244"/>
    <mergeCell ref="S276:T276"/>
    <mergeCell ref="Y221:Z221"/>
    <mergeCell ref="W326:X326"/>
    <mergeCell ref="U346:V346"/>
    <mergeCell ref="U374:V374"/>
    <mergeCell ref="O335:P335"/>
    <mergeCell ref="D351:F351"/>
    <mergeCell ref="U352:V352"/>
    <mergeCell ref="Y369:Z369"/>
    <mergeCell ref="G332:J332"/>
    <mergeCell ref="W368:X368"/>
    <mergeCell ref="S342:T342"/>
    <mergeCell ref="K377:L377"/>
    <mergeCell ref="K332:L332"/>
    <mergeCell ref="Y244:Z244"/>
    <mergeCell ref="W342:X342"/>
    <mergeCell ref="U290:V290"/>
    <mergeCell ref="S287:T287"/>
    <mergeCell ref="U324:V324"/>
    <mergeCell ref="D321:F321"/>
    <mergeCell ref="Q318:R318"/>
    <mergeCell ref="S332:T332"/>
    <mergeCell ref="W228:X228"/>
    <mergeCell ref="Q412:R412"/>
    <mergeCell ref="M409:N409"/>
    <mergeCell ref="D402:F402"/>
    <mergeCell ref="G392:J392"/>
    <mergeCell ref="W320:X320"/>
    <mergeCell ref="Y341:Z341"/>
    <mergeCell ref="D263:L263"/>
    <mergeCell ref="Y280:Z280"/>
    <mergeCell ref="Y245:Z245"/>
    <mergeCell ref="U359:V359"/>
    <mergeCell ref="Y283:Z283"/>
    <mergeCell ref="W248:X248"/>
    <mergeCell ref="Y277:Z277"/>
    <mergeCell ref="Q274:R274"/>
    <mergeCell ref="D276:L276"/>
    <mergeCell ref="G378:J378"/>
    <mergeCell ref="D343:F343"/>
    <mergeCell ref="D378:F378"/>
    <mergeCell ref="W383:X383"/>
    <mergeCell ref="Y378:Z378"/>
    <mergeCell ref="O385:P385"/>
    <mergeCell ref="M335:N335"/>
    <mergeCell ref="Q388:R388"/>
    <mergeCell ref="W348:X348"/>
    <mergeCell ref="S382:T382"/>
    <mergeCell ref="W362:X362"/>
    <mergeCell ref="S364:T364"/>
    <mergeCell ref="D327:F327"/>
    <mergeCell ref="W319:X319"/>
    <mergeCell ref="Y315:Z315"/>
    <mergeCell ref="G381:J381"/>
    <mergeCell ref="K365:L365"/>
    <mergeCell ref="Y99:AD99"/>
    <mergeCell ref="U172:V172"/>
    <mergeCell ref="D202:L202"/>
    <mergeCell ref="Y119:AD119"/>
    <mergeCell ref="AC387:AD387"/>
    <mergeCell ref="D429:F429"/>
    <mergeCell ref="AC244:AD244"/>
    <mergeCell ref="G317:J317"/>
    <mergeCell ref="Q280:R280"/>
    <mergeCell ref="AC403:AD403"/>
    <mergeCell ref="M174:N174"/>
    <mergeCell ref="K417:L417"/>
    <mergeCell ref="U408:V408"/>
    <mergeCell ref="S255:T255"/>
    <mergeCell ref="U265:V265"/>
    <mergeCell ref="U388:V388"/>
    <mergeCell ref="AC323:AD323"/>
    <mergeCell ref="S344:T344"/>
    <mergeCell ref="AA188:AB188"/>
    <mergeCell ref="U424:V424"/>
    <mergeCell ref="AA268:AB268"/>
    <mergeCell ref="Q251:R251"/>
    <mergeCell ref="K388:L388"/>
    <mergeCell ref="AC330:AD330"/>
    <mergeCell ref="K382:L382"/>
    <mergeCell ref="AC385:AD385"/>
    <mergeCell ref="AA340:AB340"/>
    <mergeCell ref="W340:X340"/>
    <mergeCell ref="D393:F393"/>
    <mergeCell ref="O194:P194"/>
    <mergeCell ref="Y367:Z367"/>
    <mergeCell ref="M404:N404"/>
    <mergeCell ref="D324:F324"/>
    <mergeCell ref="K343:L343"/>
    <mergeCell ref="K341:L341"/>
    <mergeCell ref="G315:J315"/>
    <mergeCell ref="O331:P331"/>
    <mergeCell ref="D383:F383"/>
    <mergeCell ref="O189:P189"/>
    <mergeCell ref="U174:V174"/>
    <mergeCell ref="O342:P342"/>
    <mergeCell ref="W186:X186"/>
    <mergeCell ref="Q332:R332"/>
    <mergeCell ref="W278:X278"/>
    <mergeCell ref="Q238:R238"/>
    <mergeCell ref="G330:J330"/>
    <mergeCell ref="Y349:Z349"/>
    <mergeCell ref="C293:AD293"/>
    <mergeCell ref="AC261:AD261"/>
    <mergeCell ref="G334:J334"/>
    <mergeCell ref="M191:N191"/>
    <mergeCell ref="D360:F360"/>
    <mergeCell ref="K325:L325"/>
    <mergeCell ref="D194:L194"/>
    <mergeCell ref="M276:N276"/>
    <mergeCell ref="M271:N271"/>
    <mergeCell ref="U316:V316"/>
    <mergeCell ref="S340:T340"/>
    <mergeCell ref="Y344:Z344"/>
    <mergeCell ref="Q373:R373"/>
    <mergeCell ref="W373:X373"/>
    <mergeCell ref="W371:X371"/>
    <mergeCell ref="Y373:Z373"/>
    <mergeCell ref="S349:T349"/>
    <mergeCell ref="M47:R47"/>
    <mergeCell ref="M49:R49"/>
    <mergeCell ref="M428:N428"/>
    <mergeCell ref="M420:N420"/>
    <mergeCell ref="Y91:AD91"/>
    <mergeCell ref="M75:R75"/>
    <mergeCell ref="K354:L354"/>
    <mergeCell ref="S411:T411"/>
    <mergeCell ref="O268:P268"/>
    <mergeCell ref="O410:P410"/>
    <mergeCell ref="S229:T229"/>
    <mergeCell ref="AA286:AB286"/>
    <mergeCell ref="S103:X103"/>
    <mergeCell ref="AC246:AD246"/>
    <mergeCell ref="D51:L51"/>
    <mergeCell ref="AC384:AD384"/>
    <mergeCell ref="Y69:AD69"/>
    <mergeCell ref="O361:P361"/>
    <mergeCell ref="D99:L99"/>
    <mergeCell ref="O404:P404"/>
    <mergeCell ref="G420:J420"/>
    <mergeCell ref="Q351:R351"/>
    <mergeCell ref="AA420:AB420"/>
    <mergeCell ref="M137:R137"/>
    <mergeCell ref="W403:X403"/>
    <mergeCell ref="M81:R81"/>
    <mergeCell ref="W172:X172"/>
    <mergeCell ref="G386:J386"/>
    <mergeCell ref="O188:P188"/>
    <mergeCell ref="O387:P387"/>
    <mergeCell ref="W168:X168"/>
    <mergeCell ref="W281:X281"/>
    <mergeCell ref="Y89:AD89"/>
    <mergeCell ref="S44:X44"/>
    <mergeCell ref="S54:X54"/>
    <mergeCell ref="S200:T200"/>
    <mergeCell ref="O183:P183"/>
    <mergeCell ref="M74:R74"/>
    <mergeCell ref="U430:V430"/>
    <mergeCell ref="Q173:R173"/>
    <mergeCell ref="O231:P231"/>
    <mergeCell ref="S367:T367"/>
    <mergeCell ref="Y145:AD145"/>
    <mergeCell ref="S239:T239"/>
    <mergeCell ref="M427:N427"/>
    <mergeCell ref="AA255:AB255"/>
    <mergeCell ref="D374:F374"/>
    <mergeCell ref="U386:V386"/>
    <mergeCell ref="U361:V361"/>
    <mergeCell ref="O192:P192"/>
    <mergeCell ref="M241:N241"/>
    <mergeCell ref="Q254:R254"/>
    <mergeCell ref="K356:L356"/>
    <mergeCell ref="D231:L231"/>
    <mergeCell ref="M418:N418"/>
    <mergeCell ref="G413:J413"/>
    <mergeCell ref="AC336:AD336"/>
    <mergeCell ref="U421:V421"/>
    <mergeCell ref="K428:L428"/>
    <mergeCell ref="G428:J428"/>
    <mergeCell ref="U211:V211"/>
    <mergeCell ref="S176:T176"/>
    <mergeCell ref="D266:L266"/>
    <mergeCell ref="AC220:AD220"/>
    <mergeCell ref="C30:AD30"/>
    <mergeCell ref="S83:X83"/>
    <mergeCell ref="AC226:AD226"/>
    <mergeCell ref="M90:R90"/>
    <mergeCell ref="AC219:AD219"/>
    <mergeCell ref="M84:R84"/>
    <mergeCell ref="M56:R56"/>
    <mergeCell ref="D198:L198"/>
    <mergeCell ref="D192:L192"/>
    <mergeCell ref="W199:X199"/>
    <mergeCell ref="M92:R92"/>
    <mergeCell ref="AC221:AD221"/>
    <mergeCell ref="D68:L68"/>
    <mergeCell ref="M210:N210"/>
    <mergeCell ref="S101:X101"/>
    <mergeCell ref="U196:V196"/>
    <mergeCell ref="W252:X252"/>
    <mergeCell ref="D238:L238"/>
    <mergeCell ref="M46:R46"/>
    <mergeCell ref="Q175:R175"/>
    <mergeCell ref="D173:L173"/>
    <mergeCell ref="Y110:AD110"/>
    <mergeCell ref="O229:P229"/>
    <mergeCell ref="D211:L211"/>
    <mergeCell ref="W209:X209"/>
    <mergeCell ref="Y212:Z212"/>
    <mergeCell ref="Q222:R222"/>
    <mergeCell ref="M123:R123"/>
    <mergeCell ref="M120:R120"/>
    <mergeCell ref="D41:L41"/>
    <mergeCell ref="W211:X211"/>
    <mergeCell ref="S81:X81"/>
    <mergeCell ref="C433:AD433"/>
    <mergeCell ref="AA376:AB376"/>
    <mergeCell ref="Q415:R415"/>
    <mergeCell ref="U182:V182"/>
    <mergeCell ref="D262:L262"/>
    <mergeCell ref="Q430:R430"/>
    <mergeCell ref="M318:N318"/>
    <mergeCell ref="Q425:R425"/>
    <mergeCell ref="Y387:Z387"/>
    <mergeCell ref="S218:T218"/>
    <mergeCell ref="AC338:AD338"/>
    <mergeCell ref="O239:P239"/>
    <mergeCell ref="AA391:AB391"/>
    <mergeCell ref="Y317:Z317"/>
    <mergeCell ref="Q361:R361"/>
    <mergeCell ref="Y348:Z348"/>
    <mergeCell ref="Q370:R370"/>
    <mergeCell ref="O259:P259"/>
    <mergeCell ref="Q322:R322"/>
    <mergeCell ref="G360:J360"/>
    <mergeCell ref="D335:F335"/>
    <mergeCell ref="K411:L411"/>
    <mergeCell ref="O323:P323"/>
    <mergeCell ref="M315:N315"/>
    <mergeCell ref="O344:P344"/>
    <mergeCell ref="Q417:R417"/>
    <mergeCell ref="K386:L386"/>
    <mergeCell ref="W195:X195"/>
    <mergeCell ref="G324:J324"/>
    <mergeCell ref="Q419:R419"/>
    <mergeCell ref="S221:T221"/>
    <mergeCell ref="AC414:AD414"/>
    <mergeCell ref="Y144:AD144"/>
    <mergeCell ref="Y148:AD148"/>
    <mergeCell ref="D206:L206"/>
    <mergeCell ref="Q233:R233"/>
    <mergeCell ref="Y250:Z250"/>
    <mergeCell ref="D213:L213"/>
    <mergeCell ref="W256:X256"/>
    <mergeCell ref="U240:V240"/>
    <mergeCell ref="Y211:Z211"/>
    <mergeCell ref="Y128:AD128"/>
    <mergeCell ref="Y231:Z231"/>
    <mergeCell ref="AA225:AB225"/>
    <mergeCell ref="AC245:AD245"/>
    <mergeCell ref="O214:P214"/>
    <mergeCell ref="AA175:AB175"/>
    <mergeCell ref="U170:V170"/>
    <mergeCell ref="M132:R132"/>
    <mergeCell ref="U179:V179"/>
    <mergeCell ref="M226:N226"/>
    <mergeCell ref="AC181:AD181"/>
    <mergeCell ref="Y225:Z225"/>
    <mergeCell ref="AA169:AB169"/>
    <mergeCell ref="U169:V169"/>
    <mergeCell ref="W169:X169"/>
    <mergeCell ref="Y208:Z208"/>
    <mergeCell ref="AC212:AD212"/>
    <mergeCell ref="U186:V186"/>
    <mergeCell ref="D241:L241"/>
    <mergeCell ref="Y215:Z215"/>
    <mergeCell ref="M180:N180"/>
    <mergeCell ref="S177:T177"/>
    <mergeCell ref="M149:R149"/>
    <mergeCell ref="U427:V427"/>
    <mergeCell ref="AC314:AD314"/>
    <mergeCell ref="Q359:R359"/>
    <mergeCell ref="Y383:Z383"/>
    <mergeCell ref="M173:N173"/>
    <mergeCell ref="AC217:AD217"/>
    <mergeCell ref="S265:T265"/>
    <mergeCell ref="O185:P185"/>
    <mergeCell ref="Y207:Z207"/>
    <mergeCell ref="Y182:Z182"/>
    <mergeCell ref="AC412:AD412"/>
    <mergeCell ref="M399:N399"/>
    <mergeCell ref="Q426:R426"/>
    <mergeCell ref="S416:T416"/>
    <mergeCell ref="W426:X426"/>
    <mergeCell ref="O379:P379"/>
    <mergeCell ref="Y415:Z415"/>
    <mergeCell ref="Q389:R389"/>
    <mergeCell ref="Q367:R367"/>
    <mergeCell ref="Y388:Z388"/>
    <mergeCell ref="W387:X387"/>
    <mergeCell ref="U207:V207"/>
    <mergeCell ref="S243:T243"/>
    <mergeCell ref="S220:T220"/>
    <mergeCell ref="W215:X215"/>
    <mergeCell ref="Q267:R267"/>
    <mergeCell ref="S234:T234"/>
    <mergeCell ref="Q278:R278"/>
    <mergeCell ref="Y273:Z273"/>
    <mergeCell ref="W275:X275"/>
    <mergeCell ref="Q208:R208"/>
    <mergeCell ref="W201:X201"/>
    <mergeCell ref="D106:L106"/>
    <mergeCell ref="S142:X142"/>
    <mergeCell ref="M224:N224"/>
    <mergeCell ref="W257:X257"/>
    <mergeCell ref="D121:L121"/>
    <mergeCell ref="D210:L210"/>
    <mergeCell ref="O204:P204"/>
    <mergeCell ref="U226:V226"/>
    <mergeCell ref="O256:P256"/>
    <mergeCell ref="W268:X268"/>
    <mergeCell ref="Q264:R264"/>
    <mergeCell ref="M129:R129"/>
    <mergeCell ref="S136:X136"/>
    <mergeCell ref="D142:L142"/>
    <mergeCell ref="O172:P172"/>
    <mergeCell ref="M238:N238"/>
    <mergeCell ref="Q243:R243"/>
    <mergeCell ref="D179:L179"/>
    <mergeCell ref="M110:R110"/>
    <mergeCell ref="O195:P195"/>
    <mergeCell ref="D243:L243"/>
    <mergeCell ref="M253:N253"/>
    <mergeCell ref="D240:L240"/>
    <mergeCell ref="M268:N268"/>
    <mergeCell ref="D199:L199"/>
    <mergeCell ref="D226:L226"/>
    <mergeCell ref="S117:X117"/>
    <mergeCell ref="S132:X132"/>
    <mergeCell ref="D134:L134"/>
    <mergeCell ref="D120:L120"/>
    <mergeCell ref="U247:V247"/>
    <mergeCell ref="D123:L123"/>
    <mergeCell ref="D86:L86"/>
    <mergeCell ref="AA310:AB310"/>
    <mergeCell ref="D326:F326"/>
    <mergeCell ref="U401:V401"/>
    <mergeCell ref="M398:N398"/>
    <mergeCell ref="D385:F385"/>
    <mergeCell ref="G391:J391"/>
    <mergeCell ref="G385:J385"/>
    <mergeCell ref="W378:X378"/>
    <mergeCell ref="M352:N352"/>
    <mergeCell ref="M386:N386"/>
    <mergeCell ref="O367:P367"/>
    <mergeCell ref="K397:L397"/>
    <mergeCell ref="K360:L360"/>
    <mergeCell ref="D380:F380"/>
    <mergeCell ref="G365:J365"/>
    <mergeCell ref="U397:V397"/>
    <mergeCell ref="D395:F395"/>
    <mergeCell ref="S396:T396"/>
    <mergeCell ref="S323:T323"/>
    <mergeCell ref="W282:X282"/>
    <mergeCell ref="D153:L153"/>
    <mergeCell ref="S244:T244"/>
    <mergeCell ref="M145:R145"/>
    <mergeCell ref="K321:L321"/>
    <mergeCell ref="D328:F328"/>
    <mergeCell ref="AA359:AB359"/>
    <mergeCell ref="Y321:Z321"/>
    <mergeCell ref="Q180:R180"/>
    <mergeCell ref="W329:X329"/>
    <mergeCell ref="Y219:Z219"/>
    <mergeCell ref="M228:N228"/>
    <mergeCell ref="D85:L85"/>
    <mergeCell ref="D138:L138"/>
    <mergeCell ref="D228:L228"/>
    <mergeCell ref="Y173:Z173"/>
    <mergeCell ref="Y50:AD50"/>
    <mergeCell ref="O182:P182"/>
    <mergeCell ref="O314:P314"/>
    <mergeCell ref="AA195:AB195"/>
    <mergeCell ref="S269:T269"/>
    <mergeCell ref="M54:R54"/>
    <mergeCell ref="AC264:AD264"/>
    <mergeCell ref="D48:L48"/>
    <mergeCell ref="Y46:AD46"/>
    <mergeCell ref="AC190:AD190"/>
    <mergeCell ref="U264:V264"/>
    <mergeCell ref="S191:T191"/>
    <mergeCell ref="U220:V220"/>
    <mergeCell ref="D275:L275"/>
    <mergeCell ref="S228:T228"/>
    <mergeCell ref="AA285:AB285"/>
    <mergeCell ref="S285:T285"/>
    <mergeCell ref="AA200:AB200"/>
    <mergeCell ref="Q275:R275"/>
    <mergeCell ref="Y246:Z246"/>
    <mergeCell ref="M274:N274"/>
    <mergeCell ref="D105:L105"/>
    <mergeCell ref="M168:N168"/>
    <mergeCell ref="G311:J311"/>
    <mergeCell ref="AA224:AB224"/>
    <mergeCell ref="Y168:Z168"/>
    <mergeCell ref="D101:L101"/>
    <mergeCell ref="D136:L136"/>
    <mergeCell ref="S92:X92"/>
    <mergeCell ref="S213:T213"/>
    <mergeCell ref="U275:V275"/>
    <mergeCell ref="M350:N350"/>
    <mergeCell ref="AA209:AB209"/>
    <mergeCell ref="M39:R39"/>
    <mergeCell ref="Y68:AD68"/>
    <mergeCell ref="W247:X247"/>
    <mergeCell ref="AA180:AB180"/>
    <mergeCell ref="Y124:AD124"/>
    <mergeCell ref="M148:R148"/>
    <mergeCell ref="AC179:AD179"/>
    <mergeCell ref="AA187:AB187"/>
    <mergeCell ref="AC325:AD325"/>
    <mergeCell ref="Y192:Z192"/>
    <mergeCell ref="AC177:AD177"/>
    <mergeCell ref="M139:R139"/>
    <mergeCell ref="AA319:AB319"/>
    <mergeCell ref="S187:T187"/>
    <mergeCell ref="U243:V243"/>
    <mergeCell ref="Y186:Z186"/>
    <mergeCell ref="Q244:R244"/>
    <mergeCell ref="U262:V262"/>
    <mergeCell ref="AA201:AB201"/>
    <mergeCell ref="W200:X200"/>
    <mergeCell ref="Y43:AD43"/>
    <mergeCell ref="AA226:AB226"/>
    <mergeCell ref="Y45:AD45"/>
    <mergeCell ref="U313:V313"/>
    <mergeCell ref="AA246:AB246"/>
    <mergeCell ref="U331:V331"/>
    <mergeCell ref="S329:T329"/>
    <mergeCell ref="AA353:AB353"/>
    <mergeCell ref="M212:N212"/>
    <mergeCell ref="S266:T266"/>
    <mergeCell ref="S286:T286"/>
    <mergeCell ref="D273:L273"/>
    <mergeCell ref="S355:T355"/>
    <mergeCell ref="K348:L348"/>
    <mergeCell ref="Q348:R348"/>
    <mergeCell ref="S348:T348"/>
    <mergeCell ref="D70:L70"/>
    <mergeCell ref="U227:V227"/>
    <mergeCell ref="B29:AD29"/>
    <mergeCell ref="S111:X111"/>
    <mergeCell ref="AA178:AB178"/>
    <mergeCell ref="Y88:AD88"/>
    <mergeCell ref="Q239:R239"/>
    <mergeCell ref="W285:X285"/>
    <mergeCell ref="AA270:AB270"/>
    <mergeCell ref="Q314:R314"/>
    <mergeCell ref="AC281:AD281"/>
    <mergeCell ref="AC275:AD275"/>
    <mergeCell ref="Y265:Z265"/>
    <mergeCell ref="AC273:AD273"/>
    <mergeCell ref="AA253:AB253"/>
    <mergeCell ref="AA203:AB203"/>
    <mergeCell ref="U245:V245"/>
    <mergeCell ref="U260:V260"/>
    <mergeCell ref="D43:L43"/>
    <mergeCell ref="D341:F341"/>
    <mergeCell ref="D44:L44"/>
    <mergeCell ref="D338:F338"/>
    <mergeCell ref="U339:V339"/>
    <mergeCell ref="Q427:R427"/>
    <mergeCell ref="AC206:AD206"/>
    <mergeCell ref="AC329:AD329"/>
    <mergeCell ref="U403:V403"/>
    <mergeCell ref="M53:R53"/>
    <mergeCell ref="AC365:AD365"/>
    <mergeCell ref="S217:T217"/>
    <mergeCell ref="U273:V273"/>
    <mergeCell ref="AC331:AD331"/>
    <mergeCell ref="K372:L372"/>
    <mergeCell ref="Y224:Z224"/>
    <mergeCell ref="D118:L118"/>
    <mergeCell ref="AC201:AD201"/>
    <mergeCell ref="W338:X338"/>
    <mergeCell ref="AC360:AD360"/>
    <mergeCell ref="Y226:Z226"/>
    <mergeCell ref="Y107:AD107"/>
    <mergeCell ref="Y101:AD101"/>
    <mergeCell ref="U274:V274"/>
    <mergeCell ref="AA412:AB412"/>
    <mergeCell ref="Q397:R397"/>
    <mergeCell ref="S384:T384"/>
    <mergeCell ref="W405:X405"/>
    <mergeCell ref="U317:V317"/>
    <mergeCell ref="AA355:AB355"/>
    <mergeCell ref="O232:P232"/>
    <mergeCell ref="AC368:AD368"/>
    <mergeCell ref="K342:L342"/>
    <mergeCell ref="M127:R127"/>
    <mergeCell ref="Q279:R279"/>
    <mergeCell ref="D325:F325"/>
    <mergeCell ref="K335:L335"/>
    <mergeCell ref="N8:O8"/>
    <mergeCell ref="Y103:AD103"/>
    <mergeCell ref="AC347:AD347"/>
    <mergeCell ref="Q170:R170"/>
    <mergeCell ref="S199:T199"/>
    <mergeCell ref="M94:R94"/>
    <mergeCell ref="Q198:R198"/>
    <mergeCell ref="Q192:R192"/>
    <mergeCell ref="S254:T254"/>
    <mergeCell ref="W269:X269"/>
    <mergeCell ref="O178:P178"/>
    <mergeCell ref="Q343:R343"/>
    <mergeCell ref="W235:X235"/>
    <mergeCell ref="S148:X148"/>
    <mergeCell ref="Q376:R376"/>
    <mergeCell ref="D76:L76"/>
    <mergeCell ref="O345:P345"/>
    <mergeCell ref="G337:J337"/>
    <mergeCell ref="D361:F361"/>
    <mergeCell ref="K347:L347"/>
    <mergeCell ref="S359:T359"/>
    <mergeCell ref="C17:AD17"/>
    <mergeCell ref="Q240:R240"/>
    <mergeCell ref="S215:T215"/>
    <mergeCell ref="S63:X63"/>
    <mergeCell ref="W203:X203"/>
    <mergeCell ref="M36:R36"/>
    <mergeCell ref="Q195:R195"/>
    <mergeCell ref="Y252:Z252"/>
    <mergeCell ref="W179:X179"/>
    <mergeCell ref="AC342:AD342"/>
    <mergeCell ref="S360:T360"/>
    <mergeCell ref="AC369:AD369"/>
    <mergeCell ref="W377:X377"/>
    <mergeCell ref="D354:F354"/>
    <mergeCell ref="D381:F381"/>
    <mergeCell ref="G318:J318"/>
    <mergeCell ref="O363:P363"/>
    <mergeCell ref="S358:T358"/>
    <mergeCell ref="U375:V375"/>
    <mergeCell ref="G362:J362"/>
    <mergeCell ref="K353:L353"/>
    <mergeCell ref="G321:J321"/>
    <mergeCell ref="D353:F353"/>
    <mergeCell ref="G364:J364"/>
    <mergeCell ref="K352:L352"/>
    <mergeCell ref="Y351:Z351"/>
    <mergeCell ref="O371:P371"/>
    <mergeCell ref="K357:L357"/>
    <mergeCell ref="G354:J354"/>
    <mergeCell ref="W347:X347"/>
    <mergeCell ref="D367:F367"/>
    <mergeCell ref="Y325:Z325"/>
    <mergeCell ref="W352:X352"/>
    <mergeCell ref="G336:J336"/>
    <mergeCell ref="U358:V358"/>
    <mergeCell ref="S369:T369"/>
    <mergeCell ref="U344:V344"/>
    <mergeCell ref="O329:P329"/>
    <mergeCell ref="K362:L362"/>
    <mergeCell ref="K355:L355"/>
    <mergeCell ref="D323:F323"/>
    <mergeCell ref="D336:F336"/>
    <mergeCell ref="D365:F365"/>
    <mergeCell ref="K346:L346"/>
    <mergeCell ref="Y342:Z342"/>
    <mergeCell ref="G343:J343"/>
    <mergeCell ref="Y346:Z346"/>
    <mergeCell ref="M339:N339"/>
    <mergeCell ref="O340:P340"/>
    <mergeCell ref="Q353:R353"/>
    <mergeCell ref="Q356:R356"/>
    <mergeCell ref="G356:J356"/>
    <mergeCell ref="Q344:R344"/>
    <mergeCell ref="Q329:R329"/>
    <mergeCell ref="M369:N369"/>
    <mergeCell ref="G327:J327"/>
    <mergeCell ref="M332:N332"/>
    <mergeCell ref="M376:N376"/>
    <mergeCell ref="Y355:Z355"/>
    <mergeCell ref="S374:T374"/>
    <mergeCell ref="W330:X330"/>
    <mergeCell ref="O334:P334"/>
    <mergeCell ref="K334:L334"/>
    <mergeCell ref="W370:X370"/>
    <mergeCell ref="Q368:R368"/>
    <mergeCell ref="S343:T343"/>
    <mergeCell ref="Q366:R366"/>
    <mergeCell ref="M348:N348"/>
    <mergeCell ref="Q352:R352"/>
    <mergeCell ref="S352:T352"/>
    <mergeCell ref="W327:X327"/>
    <mergeCell ref="K337:L337"/>
    <mergeCell ref="K376:L376"/>
    <mergeCell ref="M345:N345"/>
    <mergeCell ref="S341:T341"/>
    <mergeCell ref="G370:J370"/>
    <mergeCell ref="M366:N366"/>
    <mergeCell ref="O312:P312"/>
    <mergeCell ref="D410:F410"/>
    <mergeCell ref="S324:T324"/>
    <mergeCell ref="K398:L398"/>
    <mergeCell ref="AC340:AD340"/>
    <mergeCell ref="G371:J371"/>
    <mergeCell ref="AA334:AB334"/>
    <mergeCell ref="Q330:R330"/>
    <mergeCell ref="W218:X218"/>
    <mergeCell ref="AC328:AD328"/>
    <mergeCell ref="D252:L252"/>
    <mergeCell ref="K406:L406"/>
    <mergeCell ref="U404:V404"/>
    <mergeCell ref="K393:L393"/>
    <mergeCell ref="AA389:AB389"/>
    <mergeCell ref="U365:V365"/>
    <mergeCell ref="S230:T230"/>
    <mergeCell ref="K315:L315"/>
    <mergeCell ref="Q372:R372"/>
    <mergeCell ref="G367:J367"/>
    <mergeCell ref="AC402:AD402"/>
    <mergeCell ref="AA403:AB403"/>
    <mergeCell ref="S327:T327"/>
    <mergeCell ref="AA323:AB323"/>
    <mergeCell ref="D382:F382"/>
    <mergeCell ref="S377:T377"/>
    <mergeCell ref="AA387:AB387"/>
    <mergeCell ref="AC372:AD372"/>
    <mergeCell ref="O377:P377"/>
    <mergeCell ref="G358:J358"/>
    <mergeCell ref="Y35:AD35"/>
    <mergeCell ref="S39:X39"/>
    <mergeCell ref="M65:R65"/>
    <mergeCell ref="Y41:AD41"/>
    <mergeCell ref="D57:L57"/>
    <mergeCell ref="S115:X115"/>
    <mergeCell ref="AC258:AD258"/>
    <mergeCell ref="Y201:Z201"/>
    <mergeCell ref="Y72:AD72"/>
    <mergeCell ref="D61:L61"/>
    <mergeCell ref="M37:R37"/>
    <mergeCell ref="Y125:AD125"/>
    <mergeCell ref="W170:X170"/>
    <mergeCell ref="S69:X69"/>
    <mergeCell ref="M73:R73"/>
    <mergeCell ref="W207:X207"/>
    <mergeCell ref="D175:L175"/>
    <mergeCell ref="W182:X182"/>
    <mergeCell ref="M100:R100"/>
    <mergeCell ref="Q252:R252"/>
    <mergeCell ref="D215:L215"/>
    <mergeCell ref="W216:X216"/>
    <mergeCell ref="S252:T252"/>
    <mergeCell ref="Y236:Z236"/>
    <mergeCell ref="D191:L191"/>
    <mergeCell ref="M187:N187"/>
    <mergeCell ref="S45:X45"/>
    <mergeCell ref="U178:V178"/>
    <mergeCell ref="Y37:AD37"/>
    <mergeCell ref="S82:X82"/>
    <mergeCell ref="D45:L45"/>
    <mergeCell ref="D245:L245"/>
    <mergeCell ref="D65:L65"/>
    <mergeCell ref="D66:L66"/>
    <mergeCell ref="S97:X97"/>
    <mergeCell ref="D95:L95"/>
    <mergeCell ref="S80:X80"/>
    <mergeCell ref="Y67:AD67"/>
    <mergeCell ref="M104:R104"/>
    <mergeCell ref="Y76:AD76"/>
    <mergeCell ref="S67:X67"/>
    <mergeCell ref="D97:L97"/>
    <mergeCell ref="Y87:AD87"/>
    <mergeCell ref="Y80:AD80"/>
    <mergeCell ref="M107:R107"/>
    <mergeCell ref="D67:L67"/>
    <mergeCell ref="M136:R136"/>
    <mergeCell ref="O215:P215"/>
    <mergeCell ref="S203:T203"/>
    <mergeCell ref="M154:R154"/>
    <mergeCell ref="AC193:AD193"/>
    <mergeCell ref="S178:T178"/>
    <mergeCell ref="S214:T214"/>
    <mergeCell ref="O199:P199"/>
    <mergeCell ref="M196:N196"/>
    <mergeCell ref="AC185:AD185"/>
    <mergeCell ref="AC204:AD204"/>
    <mergeCell ref="D140:L140"/>
    <mergeCell ref="M167:AD167"/>
    <mergeCell ref="D208:L208"/>
    <mergeCell ref="AC195:AD195"/>
    <mergeCell ref="M175:N175"/>
    <mergeCell ref="O213:P213"/>
    <mergeCell ref="AA198:AB198"/>
    <mergeCell ref="K409:L409"/>
    <mergeCell ref="Y261:Z261"/>
    <mergeCell ref="Y136:AD136"/>
    <mergeCell ref="M384:N384"/>
    <mergeCell ref="AC240:AD240"/>
    <mergeCell ref="AA325:AB325"/>
    <mergeCell ref="S46:X46"/>
    <mergeCell ref="AC214:AD214"/>
    <mergeCell ref="M193:N193"/>
    <mergeCell ref="M277:N277"/>
    <mergeCell ref="Y400:Z400"/>
    <mergeCell ref="W317:X317"/>
    <mergeCell ref="AA394:AB394"/>
    <mergeCell ref="Q369:R369"/>
    <mergeCell ref="M262:N262"/>
    <mergeCell ref="Y331:Z331"/>
    <mergeCell ref="M71:R71"/>
    <mergeCell ref="S150:X150"/>
    <mergeCell ref="S133:X133"/>
    <mergeCell ref="S135:X135"/>
    <mergeCell ref="O352:P352"/>
    <mergeCell ref="D255:L255"/>
    <mergeCell ref="Y70:AD70"/>
    <mergeCell ref="W213:X213"/>
    <mergeCell ref="U180:V180"/>
    <mergeCell ref="O230:P230"/>
    <mergeCell ref="O236:P236"/>
    <mergeCell ref="W171:X171"/>
    <mergeCell ref="D152:L152"/>
    <mergeCell ref="Y48:AD48"/>
    <mergeCell ref="U230:V230"/>
    <mergeCell ref="S197:T197"/>
    <mergeCell ref="B8:L8"/>
    <mergeCell ref="AC218:AD218"/>
    <mergeCell ref="W355:X355"/>
    <mergeCell ref="M207:N207"/>
    <mergeCell ref="Y118:AD118"/>
    <mergeCell ref="M360:N360"/>
    <mergeCell ref="W357:X357"/>
    <mergeCell ref="W260:X260"/>
    <mergeCell ref="D190:L190"/>
    <mergeCell ref="O265:P265"/>
    <mergeCell ref="W350:X350"/>
    <mergeCell ref="AA174:AB174"/>
    <mergeCell ref="S175:T175"/>
    <mergeCell ref="U219:V219"/>
    <mergeCell ref="U328:V328"/>
    <mergeCell ref="U189:V189"/>
    <mergeCell ref="AC243:AD243"/>
    <mergeCell ref="K307:AD307"/>
    <mergeCell ref="AC270:AD270"/>
    <mergeCell ref="K323:L323"/>
    <mergeCell ref="M219:N219"/>
    <mergeCell ref="Y339:Z339"/>
    <mergeCell ref="AA281:AB281"/>
    <mergeCell ref="C27:AD27"/>
    <mergeCell ref="M329:N329"/>
    <mergeCell ref="M122:R122"/>
    <mergeCell ref="S171:T171"/>
    <mergeCell ref="Q189:R189"/>
    <mergeCell ref="Y178:Z178"/>
    <mergeCell ref="C32:L32"/>
    <mergeCell ref="C13:AD13"/>
    <mergeCell ref="U360:V360"/>
    <mergeCell ref="D114:L114"/>
    <mergeCell ref="D124:L124"/>
    <mergeCell ref="D116:L116"/>
    <mergeCell ref="S120:X120"/>
    <mergeCell ref="Q190:R190"/>
    <mergeCell ref="AC168:AD168"/>
    <mergeCell ref="M249:N249"/>
    <mergeCell ref="Y262:Z262"/>
    <mergeCell ref="U173:V173"/>
    <mergeCell ref="S339:T339"/>
    <mergeCell ref="D246:L246"/>
    <mergeCell ref="W236:X236"/>
    <mergeCell ref="S253:T253"/>
    <mergeCell ref="O208:P208"/>
    <mergeCell ref="M218:N218"/>
    <mergeCell ref="AA338:AB338"/>
    <mergeCell ref="M333:N333"/>
    <mergeCell ref="S152:X152"/>
    <mergeCell ref="S196:T196"/>
    <mergeCell ref="O173:P173"/>
    <mergeCell ref="AA184:AB184"/>
    <mergeCell ref="U168:V168"/>
    <mergeCell ref="Q199:R199"/>
    <mergeCell ref="Y188:Z188"/>
    <mergeCell ref="O216:P216"/>
    <mergeCell ref="M321:N321"/>
    <mergeCell ref="AC208:AD208"/>
    <mergeCell ref="S219:T219"/>
    <mergeCell ref="Q196:R196"/>
    <mergeCell ref="Y154:AD154"/>
    <mergeCell ref="AC290:AD290"/>
    <mergeCell ref="M215:N215"/>
    <mergeCell ref="S100:X100"/>
    <mergeCell ref="Y227:Z227"/>
    <mergeCell ref="O228:P228"/>
    <mergeCell ref="Y116:AD116"/>
    <mergeCell ref="AC282:AD282"/>
    <mergeCell ref="D398:F398"/>
    <mergeCell ref="S143:X143"/>
    <mergeCell ref="C25:AD25"/>
    <mergeCell ref="S146:X146"/>
    <mergeCell ref="O320:P320"/>
    <mergeCell ref="AC289:AD289"/>
    <mergeCell ref="U330:V330"/>
    <mergeCell ref="Y311:Z311"/>
    <mergeCell ref="Y338:Z338"/>
    <mergeCell ref="Y60:AD60"/>
    <mergeCell ref="U349:V349"/>
    <mergeCell ref="Y66:AD66"/>
    <mergeCell ref="S108:X108"/>
    <mergeCell ref="Q338:R338"/>
    <mergeCell ref="S43:X43"/>
    <mergeCell ref="Q284:R284"/>
    <mergeCell ref="AA205:AB205"/>
    <mergeCell ref="Y82:AD82"/>
    <mergeCell ref="O311:P311"/>
    <mergeCell ref="S328:T328"/>
    <mergeCell ref="S147:X147"/>
    <mergeCell ref="M244:N244"/>
    <mergeCell ref="M144:R144"/>
    <mergeCell ref="AA227:AB227"/>
    <mergeCell ref="Y190:Z190"/>
    <mergeCell ref="M60:R60"/>
    <mergeCell ref="U222:V222"/>
    <mergeCell ref="C16:AD16"/>
    <mergeCell ref="D42:L42"/>
    <mergeCell ref="Y32:AD32"/>
    <mergeCell ref="M121:R121"/>
    <mergeCell ref="K316:L316"/>
    <mergeCell ref="G312:J312"/>
    <mergeCell ref="S216:T216"/>
    <mergeCell ref="D256:L256"/>
    <mergeCell ref="Y179:Z179"/>
    <mergeCell ref="D172:L172"/>
    <mergeCell ref="M126:R126"/>
    <mergeCell ref="D180:L180"/>
    <mergeCell ref="W181:X181"/>
    <mergeCell ref="M265:N265"/>
    <mergeCell ref="U340:V340"/>
    <mergeCell ref="K312:L312"/>
    <mergeCell ref="U387:V387"/>
    <mergeCell ref="S380:T380"/>
    <mergeCell ref="S387:T387"/>
    <mergeCell ref="Y49:AD49"/>
    <mergeCell ref="Y93:AD93"/>
    <mergeCell ref="AC205:AD205"/>
    <mergeCell ref="Y131:AD131"/>
    <mergeCell ref="Y137:AD137"/>
    <mergeCell ref="AC203:AD203"/>
    <mergeCell ref="AC346:AD346"/>
    <mergeCell ref="AA336:AB336"/>
    <mergeCell ref="W224:X224"/>
    <mergeCell ref="Q224:R224"/>
    <mergeCell ref="U310:V310"/>
    <mergeCell ref="Q215:R215"/>
    <mergeCell ref="Y290:Z290"/>
    <mergeCell ref="K399:L399"/>
    <mergeCell ref="D310:F310"/>
    <mergeCell ref="G335:J335"/>
    <mergeCell ref="Y191:Z191"/>
    <mergeCell ref="W227:X227"/>
    <mergeCell ref="M198:N198"/>
    <mergeCell ref="Y114:AD114"/>
    <mergeCell ref="M69:R69"/>
    <mergeCell ref="S321:T321"/>
    <mergeCell ref="Y139:AD139"/>
    <mergeCell ref="Y105:AD105"/>
    <mergeCell ref="M152:R152"/>
    <mergeCell ref="M245:N245"/>
    <mergeCell ref="D82:L82"/>
    <mergeCell ref="D93:L93"/>
    <mergeCell ref="Y195:Z195"/>
    <mergeCell ref="Q236:R236"/>
    <mergeCell ref="G333:J333"/>
    <mergeCell ref="AA321:AB321"/>
    <mergeCell ref="D318:F318"/>
    <mergeCell ref="Q242:R242"/>
    <mergeCell ref="Y282:Z282"/>
    <mergeCell ref="W249:X249"/>
    <mergeCell ref="Y329:Z329"/>
    <mergeCell ref="M259:N259"/>
    <mergeCell ref="K329:L329"/>
    <mergeCell ref="O285:P285"/>
    <mergeCell ref="O255:P255"/>
    <mergeCell ref="O310:P310"/>
    <mergeCell ref="M87:R87"/>
    <mergeCell ref="AA193:AB193"/>
    <mergeCell ref="D149:L149"/>
    <mergeCell ref="G402:J402"/>
    <mergeCell ref="G397:J397"/>
    <mergeCell ref="U384:V384"/>
    <mergeCell ref="Q421:R421"/>
    <mergeCell ref="G390:J390"/>
    <mergeCell ref="W401:X401"/>
    <mergeCell ref="Q382:R382"/>
    <mergeCell ref="D242:L242"/>
    <mergeCell ref="O180:P180"/>
    <mergeCell ref="O283:P283"/>
    <mergeCell ref="G418:J418"/>
    <mergeCell ref="S421:T421"/>
    <mergeCell ref="M413:N413"/>
    <mergeCell ref="D417:F417"/>
    <mergeCell ref="D370:F370"/>
    <mergeCell ref="Q423:R423"/>
    <mergeCell ref="Y370:Z370"/>
    <mergeCell ref="S420:T420"/>
    <mergeCell ref="G412:J412"/>
    <mergeCell ref="U389:V389"/>
    <mergeCell ref="U422:V422"/>
    <mergeCell ref="O398:P398"/>
    <mergeCell ref="S394:T394"/>
    <mergeCell ref="G396:J396"/>
    <mergeCell ref="Q418:R418"/>
    <mergeCell ref="G411:J411"/>
    <mergeCell ref="G379:J379"/>
    <mergeCell ref="M422:N422"/>
    <mergeCell ref="S392:T392"/>
    <mergeCell ref="Y414:Z414"/>
    <mergeCell ref="D394:F394"/>
    <mergeCell ref="M378:N378"/>
    <mergeCell ref="D424:F424"/>
    <mergeCell ref="K395:L395"/>
    <mergeCell ref="D423:F423"/>
    <mergeCell ref="Y418:Z418"/>
    <mergeCell ref="W384:X384"/>
    <mergeCell ref="O419:P419"/>
    <mergeCell ref="Y390:Z390"/>
    <mergeCell ref="K383:L383"/>
    <mergeCell ref="O393:P393"/>
    <mergeCell ref="G393:J393"/>
    <mergeCell ref="G387:J387"/>
    <mergeCell ref="G383:J383"/>
    <mergeCell ref="M405:N405"/>
    <mergeCell ref="K390:L390"/>
    <mergeCell ref="G419:J419"/>
    <mergeCell ref="U399:V399"/>
    <mergeCell ref="K410:L410"/>
    <mergeCell ref="M402:N402"/>
    <mergeCell ref="S409:T409"/>
    <mergeCell ref="O411:P411"/>
    <mergeCell ref="W393:X393"/>
    <mergeCell ref="O407:P407"/>
    <mergeCell ref="O390:P390"/>
    <mergeCell ref="O417:P417"/>
    <mergeCell ref="O414:P414"/>
    <mergeCell ref="O383:P383"/>
    <mergeCell ref="Q405:R405"/>
    <mergeCell ref="M415:N415"/>
    <mergeCell ref="W406:X406"/>
    <mergeCell ref="W410:X410"/>
    <mergeCell ref="M397:N397"/>
    <mergeCell ref="U390:V390"/>
    <mergeCell ref="D401:F401"/>
    <mergeCell ref="W422:X422"/>
    <mergeCell ref="G422:J422"/>
    <mergeCell ref="Y413:Z413"/>
    <mergeCell ref="K412:L412"/>
    <mergeCell ref="U410:V410"/>
    <mergeCell ref="D392:F392"/>
    <mergeCell ref="D421:F421"/>
    <mergeCell ref="AA397:AB397"/>
    <mergeCell ref="O403:P403"/>
    <mergeCell ref="W421:X421"/>
    <mergeCell ref="Y426:Z426"/>
    <mergeCell ref="D426:F426"/>
    <mergeCell ref="Q403:R403"/>
    <mergeCell ref="Q422:R422"/>
    <mergeCell ref="Q401:R401"/>
    <mergeCell ref="O405:P405"/>
    <mergeCell ref="O397:P397"/>
    <mergeCell ref="D400:F400"/>
    <mergeCell ref="Y425:Z425"/>
    <mergeCell ref="D407:F407"/>
    <mergeCell ref="O421:P421"/>
    <mergeCell ref="U394:V394"/>
    <mergeCell ref="G414:J414"/>
    <mergeCell ref="K396:L396"/>
    <mergeCell ref="K415:L415"/>
    <mergeCell ref="K408:L408"/>
    <mergeCell ref="O422:P422"/>
    <mergeCell ref="D420:F420"/>
    <mergeCell ref="G409:J409"/>
    <mergeCell ref="Y412:Z412"/>
    <mergeCell ref="M393:N393"/>
    <mergeCell ref="D404:F404"/>
    <mergeCell ref="AC429:AD429"/>
    <mergeCell ref="Y409:Z409"/>
    <mergeCell ref="C432:AD432"/>
    <mergeCell ref="Q414:R414"/>
    <mergeCell ref="D371:F371"/>
    <mergeCell ref="S424:T424"/>
    <mergeCell ref="AA418:AB418"/>
    <mergeCell ref="S430:T430"/>
    <mergeCell ref="AA424:AB424"/>
    <mergeCell ref="W429:X429"/>
    <mergeCell ref="M425:N425"/>
    <mergeCell ref="AA421:AB421"/>
    <mergeCell ref="D428:F428"/>
    <mergeCell ref="AA423:AB423"/>
    <mergeCell ref="AA422:AB422"/>
    <mergeCell ref="W430:X430"/>
    <mergeCell ref="AC371:AD371"/>
    <mergeCell ref="AA430:AB430"/>
    <mergeCell ref="AC382:AD382"/>
    <mergeCell ref="M429:N429"/>
    <mergeCell ref="S429:T429"/>
    <mergeCell ref="M401:N401"/>
    <mergeCell ref="D397:F397"/>
    <mergeCell ref="G426:J426"/>
    <mergeCell ref="D411:F411"/>
    <mergeCell ref="K407:L407"/>
    <mergeCell ref="K405:L405"/>
    <mergeCell ref="Y395:Z395"/>
    <mergeCell ref="AA413:AB413"/>
    <mergeCell ref="S423:T423"/>
    <mergeCell ref="AA405:AB405"/>
    <mergeCell ref="O406:P406"/>
    <mergeCell ref="D64:L64"/>
    <mergeCell ref="K402:L402"/>
    <mergeCell ref="W423:X423"/>
    <mergeCell ref="M102:R102"/>
    <mergeCell ref="D87:L87"/>
    <mergeCell ref="AC430:AD430"/>
    <mergeCell ref="Y177:Z177"/>
    <mergeCell ref="AC313:AD313"/>
    <mergeCell ref="W389:X389"/>
    <mergeCell ref="AA208:AB208"/>
    <mergeCell ref="S282:T282"/>
    <mergeCell ref="S405:T405"/>
    <mergeCell ref="Y364:Z364"/>
    <mergeCell ref="AC183:AD183"/>
    <mergeCell ref="Q219:R219"/>
    <mergeCell ref="AC315:AD315"/>
    <mergeCell ref="AA241:AB241"/>
    <mergeCell ref="K350:L350"/>
    <mergeCell ref="M416:N416"/>
    <mergeCell ref="K426:L426"/>
    <mergeCell ref="W392:X392"/>
    <mergeCell ref="M403:N403"/>
    <mergeCell ref="M279:N279"/>
    <mergeCell ref="Q349:R349"/>
    <mergeCell ref="AA406:AB406"/>
    <mergeCell ref="S412:T412"/>
    <mergeCell ref="K422:L422"/>
    <mergeCell ref="W238:X238"/>
    <mergeCell ref="AC426:AD426"/>
    <mergeCell ref="AC428:AD428"/>
    <mergeCell ref="D130:L130"/>
    <mergeCell ref="S414:T414"/>
    <mergeCell ref="M417:N417"/>
    <mergeCell ref="K430:L430"/>
    <mergeCell ref="S179:T179"/>
    <mergeCell ref="Q181:R181"/>
    <mergeCell ref="M48:R48"/>
    <mergeCell ref="O357:P357"/>
    <mergeCell ref="G399:J399"/>
    <mergeCell ref="D396:F396"/>
    <mergeCell ref="O174:P174"/>
    <mergeCell ref="D227:L227"/>
    <mergeCell ref="D78:L78"/>
    <mergeCell ref="S109:X109"/>
    <mergeCell ref="D122:L122"/>
    <mergeCell ref="O395:P395"/>
    <mergeCell ref="O389:P389"/>
    <mergeCell ref="S61:X61"/>
    <mergeCell ref="S65:X65"/>
    <mergeCell ref="M55:R55"/>
    <mergeCell ref="Q400:R400"/>
    <mergeCell ref="M82:R82"/>
    <mergeCell ref="W391:X391"/>
    <mergeCell ref="M237:N237"/>
    <mergeCell ref="D390:F390"/>
    <mergeCell ref="S129:X129"/>
    <mergeCell ref="U176:V176"/>
    <mergeCell ref="U203:V203"/>
    <mergeCell ref="M64:R64"/>
    <mergeCell ref="S60:X60"/>
    <mergeCell ref="W246:X246"/>
    <mergeCell ref="S256:T256"/>
    <mergeCell ref="S345:T345"/>
    <mergeCell ref="B11:AD11"/>
    <mergeCell ref="O170:P170"/>
    <mergeCell ref="Y78:AD78"/>
    <mergeCell ref="M143:R143"/>
    <mergeCell ref="Y171:Z171"/>
    <mergeCell ref="M61:R61"/>
    <mergeCell ref="S79:X79"/>
    <mergeCell ref="D63:L63"/>
    <mergeCell ref="S181:T181"/>
    <mergeCell ref="Q168:R168"/>
    <mergeCell ref="D201:L201"/>
    <mergeCell ref="M101:R101"/>
    <mergeCell ref="Y183:Z183"/>
    <mergeCell ref="D98:L98"/>
    <mergeCell ref="D188:L188"/>
    <mergeCell ref="Y152:AD152"/>
    <mergeCell ref="M172:N172"/>
    <mergeCell ref="M68:R68"/>
    <mergeCell ref="D111:L111"/>
    <mergeCell ref="Y185:Z185"/>
    <mergeCell ref="D77:L77"/>
    <mergeCell ref="Y123:AD123"/>
    <mergeCell ref="D195:L195"/>
    <mergeCell ref="O198:P198"/>
    <mergeCell ref="S182:T182"/>
    <mergeCell ref="S170:T170"/>
    <mergeCell ref="Y51:AD51"/>
    <mergeCell ref="M181:N181"/>
    <mergeCell ref="M88:R88"/>
    <mergeCell ref="Y53:AD53"/>
    <mergeCell ref="W187:X187"/>
    <mergeCell ref="S94:X94"/>
    <mergeCell ref="M86:R86"/>
    <mergeCell ref="M221:N221"/>
    <mergeCell ref="S99:X99"/>
    <mergeCell ref="AC277:AD277"/>
    <mergeCell ref="AA339:AB339"/>
    <mergeCell ref="AC186:AD186"/>
    <mergeCell ref="AA266:AB266"/>
    <mergeCell ref="AC286:AD286"/>
    <mergeCell ref="AC288:AD288"/>
    <mergeCell ref="AC211:AD211"/>
    <mergeCell ref="M317:N317"/>
    <mergeCell ref="W229:X229"/>
    <mergeCell ref="U199:V199"/>
    <mergeCell ref="AA335:AB335"/>
    <mergeCell ref="Y61:AD61"/>
    <mergeCell ref="S172:T172"/>
    <mergeCell ref="U201:V201"/>
    <mergeCell ref="S62:X62"/>
    <mergeCell ref="AA212:AB212"/>
    <mergeCell ref="S211:T211"/>
    <mergeCell ref="AC234:AD234"/>
    <mergeCell ref="O339:P339"/>
    <mergeCell ref="O196:P196"/>
    <mergeCell ref="M70:R70"/>
    <mergeCell ref="S85:X85"/>
    <mergeCell ref="S106:X106"/>
    <mergeCell ref="Y130:AD130"/>
    <mergeCell ref="Q187:R187"/>
    <mergeCell ref="M171:N171"/>
    <mergeCell ref="M285:N285"/>
    <mergeCell ref="Y85:AD85"/>
    <mergeCell ref="M72:R72"/>
    <mergeCell ref="S149:X149"/>
    <mergeCell ref="Y330:Z330"/>
    <mergeCell ref="Y254:Z254"/>
    <mergeCell ref="Y184:Z184"/>
    <mergeCell ref="M342:N342"/>
    <mergeCell ref="Q346:R346"/>
    <mergeCell ref="S326:T326"/>
    <mergeCell ref="O179:P179"/>
    <mergeCell ref="S180:T180"/>
    <mergeCell ref="U171:V171"/>
    <mergeCell ref="Y180:Z180"/>
    <mergeCell ref="M190:N190"/>
    <mergeCell ref="C292:AD292"/>
    <mergeCell ref="S290:T290"/>
    <mergeCell ref="O336:P336"/>
    <mergeCell ref="G346:J346"/>
    <mergeCell ref="AC188:AD188"/>
    <mergeCell ref="AC274:AD274"/>
    <mergeCell ref="AC268:AD268"/>
    <mergeCell ref="Y240:Z240"/>
    <mergeCell ref="AA210:AB210"/>
    <mergeCell ref="W233:X233"/>
    <mergeCell ref="W239:X239"/>
    <mergeCell ref="Y238:Z238"/>
    <mergeCell ref="U225:V225"/>
    <mergeCell ref="AC257:AD257"/>
    <mergeCell ref="Y345:Z345"/>
    <mergeCell ref="AA222:AB222"/>
    <mergeCell ref="D264:L264"/>
    <mergeCell ref="D330:F330"/>
    <mergeCell ref="K330:L330"/>
    <mergeCell ref="U325:V325"/>
    <mergeCell ref="G374:J374"/>
    <mergeCell ref="S208:T208"/>
    <mergeCell ref="W264:X264"/>
    <mergeCell ref="O202:P202"/>
    <mergeCell ref="K339:L339"/>
    <mergeCell ref="Q319:R319"/>
    <mergeCell ref="Y267:Z267"/>
    <mergeCell ref="Y357:Z357"/>
    <mergeCell ref="AA206:AB206"/>
    <mergeCell ref="AC348:AD348"/>
    <mergeCell ref="Q374:R374"/>
    <mergeCell ref="AC363:AD363"/>
    <mergeCell ref="W358:X358"/>
    <mergeCell ref="G344:J344"/>
    <mergeCell ref="Y318:Z318"/>
    <mergeCell ref="Y368:Z368"/>
    <mergeCell ref="AA343:AB343"/>
    <mergeCell ref="Q202:R202"/>
    <mergeCell ref="U217:V217"/>
    <mergeCell ref="O211:P211"/>
    <mergeCell ref="S246:T246"/>
    <mergeCell ref="W232:X232"/>
    <mergeCell ref="U254:V254"/>
    <mergeCell ref="U246:V246"/>
    <mergeCell ref="O254:P254"/>
    <mergeCell ref="Q206:R206"/>
    <mergeCell ref="O272:P272"/>
    <mergeCell ref="Q203:R203"/>
    <mergeCell ref="U258:V258"/>
    <mergeCell ref="S260:T260"/>
    <mergeCell ref="S224:T224"/>
    <mergeCell ref="Q347:R347"/>
    <mergeCell ref="D209:L209"/>
    <mergeCell ref="O225:P225"/>
    <mergeCell ref="Q317:R317"/>
    <mergeCell ref="D337:F337"/>
    <mergeCell ref="O279:P279"/>
    <mergeCell ref="S278:T278"/>
    <mergeCell ref="AA223:AB223"/>
    <mergeCell ref="AC228:AD228"/>
    <mergeCell ref="Y249:Z249"/>
    <mergeCell ref="Y271:Z271"/>
    <mergeCell ref="AC265:AD265"/>
    <mergeCell ref="AC311:AD311"/>
    <mergeCell ref="M246:N246"/>
    <mergeCell ref="Q201:R201"/>
    <mergeCell ref="AC260:AD260"/>
    <mergeCell ref="Y316:Z316"/>
    <mergeCell ref="AA211:AB211"/>
    <mergeCell ref="M208:N208"/>
    <mergeCell ref="Q262:R262"/>
    <mergeCell ref="S238:T238"/>
    <mergeCell ref="W244:X244"/>
    <mergeCell ref="Q253:R253"/>
    <mergeCell ref="O284:P284"/>
    <mergeCell ref="AC251:AD251"/>
    <mergeCell ref="D234:L234"/>
    <mergeCell ref="D313:F313"/>
    <mergeCell ref="D271:L271"/>
    <mergeCell ref="AA234:AB234"/>
    <mergeCell ref="M283:N283"/>
    <mergeCell ref="D333:F333"/>
    <mergeCell ref="D329:F329"/>
    <mergeCell ref="AA337:AB337"/>
    <mergeCell ref="Y153:AD153"/>
    <mergeCell ref="D139:L139"/>
    <mergeCell ref="AA170:AB170"/>
    <mergeCell ref="D178:L178"/>
    <mergeCell ref="B159:AD159"/>
    <mergeCell ref="M308:N308"/>
    <mergeCell ref="U272:V272"/>
    <mergeCell ref="M251:N251"/>
    <mergeCell ref="D147:L147"/>
    <mergeCell ref="M217:N217"/>
    <mergeCell ref="G323:J323"/>
    <mergeCell ref="D314:F314"/>
    <mergeCell ref="AC316:AD316"/>
    <mergeCell ref="S195:T195"/>
    <mergeCell ref="Y193:Z193"/>
    <mergeCell ref="Q197:R197"/>
    <mergeCell ref="W177:X177"/>
    <mergeCell ref="M197:N197"/>
    <mergeCell ref="AC271:AD271"/>
    <mergeCell ref="S271:T271"/>
    <mergeCell ref="S273:T273"/>
    <mergeCell ref="Q171:R171"/>
    <mergeCell ref="M178:N178"/>
    <mergeCell ref="S189:T189"/>
    <mergeCell ref="U218:V218"/>
    <mergeCell ref="W184:X184"/>
    <mergeCell ref="W276:X276"/>
    <mergeCell ref="D204:L204"/>
    <mergeCell ref="O315:P315"/>
    <mergeCell ref="U239:V239"/>
    <mergeCell ref="G307:J308"/>
    <mergeCell ref="Y218:Z218"/>
    <mergeCell ref="Y430:Z430"/>
    <mergeCell ref="D207:L207"/>
    <mergeCell ref="S389:T389"/>
    <mergeCell ref="O327:P327"/>
    <mergeCell ref="W208:X208"/>
    <mergeCell ref="AA428:AB428"/>
    <mergeCell ref="Q429:R429"/>
    <mergeCell ref="W212:X212"/>
    <mergeCell ref="Q287:R287"/>
    <mergeCell ref="O372:P372"/>
    <mergeCell ref="O376:P376"/>
    <mergeCell ref="U362:V362"/>
    <mergeCell ref="Y326:Z326"/>
    <mergeCell ref="W290:X290"/>
    <mergeCell ref="O365:P365"/>
    <mergeCell ref="Y356:Z356"/>
    <mergeCell ref="U350:V350"/>
    <mergeCell ref="O207:P207"/>
    <mergeCell ref="U429:V429"/>
    <mergeCell ref="W428:X428"/>
    <mergeCell ref="Y243:Z243"/>
    <mergeCell ref="Y428:Z428"/>
    <mergeCell ref="D409:F409"/>
    <mergeCell ref="W365:X365"/>
    <mergeCell ref="AA320:AB320"/>
    <mergeCell ref="G329:J329"/>
    <mergeCell ref="G350:J350"/>
    <mergeCell ref="AA249:AB249"/>
    <mergeCell ref="D289:L289"/>
    <mergeCell ref="Q250:R250"/>
    <mergeCell ref="Q428:R428"/>
    <mergeCell ref="O427:P427"/>
    <mergeCell ref="C12:AD12"/>
    <mergeCell ref="AC332:AD332"/>
    <mergeCell ref="K367:L367"/>
    <mergeCell ref="Q289:R289"/>
    <mergeCell ref="S59:X59"/>
    <mergeCell ref="AC202:AD202"/>
    <mergeCell ref="W333:X333"/>
    <mergeCell ref="U269:V269"/>
    <mergeCell ref="M319:N319"/>
    <mergeCell ref="W335:X335"/>
    <mergeCell ref="AC197:AD197"/>
    <mergeCell ref="U271:V271"/>
    <mergeCell ref="W334:X334"/>
    <mergeCell ref="D282:L282"/>
    <mergeCell ref="Y222:Z222"/>
    <mergeCell ref="M186:N186"/>
    <mergeCell ref="S32:X32"/>
    <mergeCell ref="D244:L244"/>
    <mergeCell ref="D332:F332"/>
    <mergeCell ref="Q328:R328"/>
    <mergeCell ref="U242:V242"/>
    <mergeCell ref="D253:L253"/>
    <mergeCell ref="M131:R131"/>
    <mergeCell ref="S35:X35"/>
    <mergeCell ref="S107:X107"/>
    <mergeCell ref="Y97:AD97"/>
    <mergeCell ref="S37:X37"/>
    <mergeCell ref="W197:X197"/>
    <mergeCell ref="Y258:Z258"/>
    <mergeCell ref="AC285:AD285"/>
    <mergeCell ref="S334:T334"/>
    <mergeCell ref="M203:N203"/>
    <mergeCell ref="O412:P412"/>
    <mergeCell ref="O359:P359"/>
    <mergeCell ref="O425:P425"/>
    <mergeCell ref="M395:N395"/>
    <mergeCell ref="D419:F419"/>
    <mergeCell ref="G415:J415"/>
    <mergeCell ref="K378:L378"/>
    <mergeCell ref="M267:N267"/>
    <mergeCell ref="D363:F363"/>
    <mergeCell ref="Q179:R179"/>
    <mergeCell ref="M216:N216"/>
    <mergeCell ref="M183:N183"/>
    <mergeCell ref="D150:L150"/>
    <mergeCell ref="D220:L220"/>
    <mergeCell ref="D187:L187"/>
    <mergeCell ref="O324:P324"/>
    <mergeCell ref="D196:L196"/>
    <mergeCell ref="D348:F348"/>
    <mergeCell ref="M359:N359"/>
    <mergeCell ref="M368:N368"/>
    <mergeCell ref="M192:N192"/>
    <mergeCell ref="O321:P321"/>
    <mergeCell ref="O264:P264"/>
    <mergeCell ref="Q263:R263"/>
    <mergeCell ref="D362:F362"/>
    <mergeCell ref="M358:N358"/>
    <mergeCell ref="O370:P370"/>
    <mergeCell ref="O262:P262"/>
    <mergeCell ref="D216:L216"/>
    <mergeCell ref="D218:L218"/>
    <mergeCell ref="M334:N334"/>
    <mergeCell ref="M327:N327"/>
    <mergeCell ref="D427:F427"/>
    <mergeCell ref="D406:F406"/>
    <mergeCell ref="D422:F422"/>
    <mergeCell ref="AA7:AD7"/>
    <mergeCell ref="M328:N328"/>
    <mergeCell ref="M355:N355"/>
    <mergeCell ref="G313:J313"/>
    <mergeCell ref="U289:V289"/>
    <mergeCell ref="Y134:AD134"/>
    <mergeCell ref="AC267:AD267"/>
    <mergeCell ref="AA258:AB258"/>
    <mergeCell ref="M310:N310"/>
    <mergeCell ref="Q260:R260"/>
    <mergeCell ref="M32:R32"/>
    <mergeCell ref="Y111:AD111"/>
    <mergeCell ref="S70:X70"/>
    <mergeCell ref="Y121:AD121"/>
    <mergeCell ref="Y113:AD113"/>
    <mergeCell ref="K338:L338"/>
    <mergeCell ref="Q234:R234"/>
    <mergeCell ref="Y106:AD106"/>
    <mergeCell ref="S337:T337"/>
    <mergeCell ref="O350:P350"/>
    <mergeCell ref="Y98:AD98"/>
    <mergeCell ref="G325:J325"/>
    <mergeCell ref="AC272:AD272"/>
    <mergeCell ref="AC242:AD242"/>
    <mergeCell ref="AA282:AB282"/>
    <mergeCell ref="U192:V192"/>
    <mergeCell ref="D247:L247"/>
    <mergeCell ref="D189:L189"/>
    <mergeCell ref="W234:X234"/>
    <mergeCell ref="S89:X89"/>
    <mergeCell ref="W231:X231"/>
    <mergeCell ref="D90:L90"/>
    <mergeCell ref="AC194:AD194"/>
    <mergeCell ref="U187:V187"/>
    <mergeCell ref="S226:T226"/>
    <mergeCell ref="Q172:R172"/>
    <mergeCell ref="Y216:Z216"/>
    <mergeCell ref="D205:L205"/>
    <mergeCell ref="O168:P168"/>
    <mergeCell ref="M124:R124"/>
    <mergeCell ref="D119:L119"/>
    <mergeCell ref="M135:R135"/>
    <mergeCell ref="U202:V202"/>
    <mergeCell ref="Q186:R186"/>
    <mergeCell ref="Q261:R261"/>
    <mergeCell ref="W259:X259"/>
    <mergeCell ref="M140:R140"/>
    <mergeCell ref="M142:R142"/>
    <mergeCell ref="M98:R98"/>
    <mergeCell ref="M170:N170"/>
    <mergeCell ref="D132:L132"/>
    <mergeCell ref="Y141:AD141"/>
    <mergeCell ref="W180:X180"/>
    <mergeCell ref="U251:V251"/>
    <mergeCell ref="U195:V195"/>
    <mergeCell ref="U190:V190"/>
    <mergeCell ref="Q207:R207"/>
    <mergeCell ref="D115:L115"/>
    <mergeCell ref="AC231:AD231"/>
    <mergeCell ref="M209:N209"/>
    <mergeCell ref="O246:P246"/>
    <mergeCell ref="S93:X93"/>
    <mergeCell ref="AA197:AB197"/>
    <mergeCell ref="D225:L225"/>
    <mergeCell ref="M248:N248"/>
    <mergeCell ref="AA185:AB185"/>
    <mergeCell ref="Q184:R184"/>
    <mergeCell ref="D248:L248"/>
    <mergeCell ref="D214:L214"/>
    <mergeCell ref="Q248:R248"/>
    <mergeCell ref="D239:L239"/>
    <mergeCell ref="S248:T248"/>
    <mergeCell ref="D148:L148"/>
    <mergeCell ref="AA232:AB232"/>
    <mergeCell ref="S207:T207"/>
    <mergeCell ref="Y122:AD122"/>
    <mergeCell ref="M146:R146"/>
    <mergeCell ref="AC216:AD216"/>
    <mergeCell ref="D203:L203"/>
    <mergeCell ref="AC233:AD233"/>
    <mergeCell ref="Y203:Z203"/>
    <mergeCell ref="AC171:AD171"/>
    <mergeCell ref="M201:N201"/>
    <mergeCell ref="S134:X134"/>
    <mergeCell ref="Q182:R182"/>
    <mergeCell ref="D182:L182"/>
    <mergeCell ref="D131:L131"/>
    <mergeCell ref="M125:R125"/>
    <mergeCell ref="W198:X198"/>
    <mergeCell ref="O197:P197"/>
    <mergeCell ref="S198:T198"/>
    <mergeCell ref="S98:X98"/>
    <mergeCell ref="AA171:AB171"/>
    <mergeCell ref="Y42:AD42"/>
    <mergeCell ref="D74:L74"/>
    <mergeCell ref="S42:X42"/>
    <mergeCell ref="C19:AD19"/>
    <mergeCell ref="O209:P209"/>
    <mergeCell ref="Y40:AD40"/>
    <mergeCell ref="S40:X40"/>
    <mergeCell ref="Y38:AD38"/>
    <mergeCell ref="D39:L39"/>
    <mergeCell ref="M35:R35"/>
    <mergeCell ref="D58:L58"/>
    <mergeCell ref="M45:R45"/>
    <mergeCell ref="D40:L40"/>
    <mergeCell ref="S41:X41"/>
    <mergeCell ref="U284:V284"/>
    <mergeCell ref="S130:X130"/>
    <mergeCell ref="Q178:R178"/>
    <mergeCell ref="Y235:Z235"/>
    <mergeCell ref="Y132:AD132"/>
    <mergeCell ref="S88:X88"/>
    <mergeCell ref="AA176:AB176"/>
    <mergeCell ref="Q177:R177"/>
    <mergeCell ref="D56:L56"/>
    <mergeCell ref="S95:X95"/>
    <mergeCell ref="W210:X210"/>
    <mergeCell ref="O238:P238"/>
    <mergeCell ref="D113:L113"/>
    <mergeCell ref="D81:L81"/>
    <mergeCell ref="M105:R105"/>
    <mergeCell ref="C26:AD26"/>
    <mergeCell ref="S77:X77"/>
    <mergeCell ref="S112:X112"/>
    <mergeCell ref="S72:X72"/>
    <mergeCell ref="M52:R52"/>
    <mergeCell ref="M424:N424"/>
    <mergeCell ref="M408:N408"/>
    <mergeCell ref="K375:L375"/>
    <mergeCell ref="G353:J353"/>
    <mergeCell ref="U329:V329"/>
    <mergeCell ref="Y140:AD140"/>
    <mergeCell ref="M400:N400"/>
    <mergeCell ref="W214:X214"/>
    <mergeCell ref="G352:J352"/>
    <mergeCell ref="M394:N394"/>
    <mergeCell ref="Y270:Z270"/>
    <mergeCell ref="Q345:R345"/>
    <mergeCell ref="Y189:Z189"/>
    <mergeCell ref="K331:L331"/>
    <mergeCell ref="D83:L83"/>
    <mergeCell ref="M385:N385"/>
    <mergeCell ref="O392:P392"/>
    <mergeCell ref="Q424:R424"/>
    <mergeCell ref="M347:N347"/>
    <mergeCell ref="O348:P348"/>
    <mergeCell ref="W316:X316"/>
    <mergeCell ref="D418:F418"/>
    <mergeCell ref="C307:F308"/>
    <mergeCell ref="K374:L374"/>
    <mergeCell ref="Q358:R358"/>
    <mergeCell ref="G377:J377"/>
    <mergeCell ref="D350:F350"/>
    <mergeCell ref="U368:V368"/>
    <mergeCell ref="S261:T261"/>
    <mergeCell ref="O282:P282"/>
    <mergeCell ref="D339:F339"/>
    <mergeCell ref="Q281:R281"/>
    <mergeCell ref="Y263:Z263"/>
    <mergeCell ref="W339:X339"/>
    <mergeCell ref="G363:J363"/>
    <mergeCell ref="D352:F352"/>
    <mergeCell ref="D349:F349"/>
    <mergeCell ref="M346:N346"/>
    <mergeCell ref="W337:X337"/>
    <mergeCell ref="M343:N343"/>
    <mergeCell ref="Y335:Z335"/>
    <mergeCell ref="K336:L336"/>
    <mergeCell ref="U268:V268"/>
    <mergeCell ref="D322:F322"/>
    <mergeCell ref="M316:N316"/>
    <mergeCell ref="K313:L313"/>
    <mergeCell ref="Y288:Z288"/>
    <mergeCell ref="D270:L270"/>
    <mergeCell ref="D342:F342"/>
    <mergeCell ref="D319:F319"/>
    <mergeCell ref="M281:N281"/>
    <mergeCell ref="Q273:R273"/>
    <mergeCell ref="W272:X272"/>
    <mergeCell ref="D355:F355"/>
    <mergeCell ref="W267:X267"/>
    <mergeCell ref="D345:F345"/>
    <mergeCell ref="O325:P325"/>
    <mergeCell ref="D274:L274"/>
    <mergeCell ref="D316:F316"/>
    <mergeCell ref="G320:J320"/>
    <mergeCell ref="Q342:R342"/>
    <mergeCell ref="G322:J322"/>
    <mergeCell ref="AC370:AD370"/>
    <mergeCell ref="O281:P281"/>
    <mergeCell ref="Y272:Z272"/>
    <mergeCell ref="Y255:Z255"/>
    <mergeCell ref="U256:V256"/>
    <mergeCell ref="W263:X263"/>
    <mergeCell ref="M287:N287"/>
    <mergeCell ref="AA311:AB311"/>
    <mergeCell ref="U282:V282"/>
    <mergeCell ref="M261:N261"/>
    <mergeCell ref="M361:N361"/>
    <mergeCell ref="AC326:AD326"/>
    <mergeCell ref="AC176:AD176"/>
    <mergeCell ref="U238:V238"/>
    <mergeCell ref="O252:P252"/>
    <mergeCell ref="AC287:AD287"/>
    <mergeCell ref="O237:P237"/>
    <mergeCell ref="U234:V234"/>
    <mergeCell ref="AA194:AB194"/>
    <mergeCell ref="M214:N214"/>
    <mergeCell ref="U263:V263"/>
    <mergeCell ref="Y242:Z242"/>
    <mergeCell ref="AC256:AD256"/>
    <mergeCell ref="AC239:AD239"/>
    <mergeCell ref="O218:P218"/>
    <mergeCell ref="W194:X194"/>
    <mergeCell ref="Q218:R218"/>
    <mergeCell ref="U341:V341"/>
    <mergeCell ref="M340:N340"/>
    <mergeCell ref="U366:V366"/>
    <mergeCell ref="S245:T245"/>
    <mergeCell ref="Y327:Z327"/>
    <mergeCell ref="D59:L59"/>
    <mergeCell ref="AA290:AB290"/>
    <mergeCell ref="G314:J314"/>
    <mergeCell ref="G339:J339"/>
    <mergeCell ref="O227:P227"/>
    <mergeCell ref="AA248:AB248"/>
    <mergeCell ref="Y64:AD64"/>
    <mergeCell ref="AC280:AD280"/>
    <mergeCell ref="AC178:AD178"/>
    <mergeCell ref="AA261:AB261"/>
    <mergeCell ref="S336:T336"/>
    <mergeCell ref="M323:N323"/>
    <mergeCell ref="D185:L185"/>
    <mergeCell ref="Q247:R247"/>
    <mergeCell ref="W250:X250"/>
    <mergeCell ref="U214:V214"/>
    <mergeCell ref="D277:L277"/>
    <mergeCell ref="U221:V221"/>
    <mergeCell ref="Q241:R241"/>
    <mergeCell ref="M62:R62"/>
    <mergeCell ref="Q209:R209"/>
    <mergeCell ref="M188:N188"/>
    <mergeCell ref="S227:T227"/>
    <mergeCell ref="S131:X131"/>
    <mergeCell ref="M109:R109"/>
    <mergeCell ref="M89:R89"/>
    <mergeCell ref="AA314:AB314"/>
    <mergeCell ref="O249:P249"/>
    <mergeCell ref="M260:N260"/>
    <mergeCell ref="Q227:R227"/>
    <mergeCell ref="W271:X271"/>
    <mergeCell ref="D219:L219"/>
    <mergeCell ref="M85:R85"/>
    <mergeCell ref="D217:L217"/>
    <mergeCell ref="U266:V266"/>
    <mergeCell ref="S76:X76"/>
    <mergeCell ref="S289:T289"/>
    <mergeCell ref="W321:X321"/>
    <mergeCell ref="S347:T347"/>
    <mergeCell ref="D92:L92"/>
    <mergeCell ref="D100:L100"/>
    <mergeCell ref="D287:L287"/>
    <mergeCell ref="S183:T183"/>
    <mergeCell ref="D236:L236"/>
    <mergeCell ref="W274:X274"/>
    <mergeCell ref="W175:X175"/>
    <mergeCell ref="G345:J345"/>
    <mergeCell ref="M275:N275"/>
    <mergeCell ref="M264:N264"/>
    <mergeCell ref="D284:L284"/>
    <mergeCell ref="M83:R83"/>
    <mergeCell ref="U197:V197"/>
    <mergeCell ref="D249:L249"/>
    <mergeCell ref="D184:L184"/>
    <mergeCell ref="W185:X185"/>
    <mergeCell ref="S212:T212"/>
    <mergeCell ref="K308:L308"/>
    <mergeCell ref="U315:V315"/>
    <mergeCell ref="D117:L117"/>
    <mergeCell ref="W191:X191"/>
    <mergeCell ref="W189:X189"/>
    <mergeCell ref="M93:R93"/>
    <mergeCell ref="D110:L110"/>
    <mergeCell ref="B160:AD160"/>
    <mergeCell ref="S64:X64"/>
    <mergeCell ref="W251:X251"/>
    <mergeCell ref="S281:T281"/>
    <mergeCell ref="S125:X125"/>
    <mergeCell ref="M128:R128"/>
    <mergeCell ref="D112:L112"/>
    <mergeCell ref="S124:X124"/>
    <mergeCell ref="D94:L94"/>
    <mergeCell ref="D193:L193"/>
    <mergeCell ref="Y90:AD90"/>
    <mergeCell ref="O206:P206"/>
    <mergeCell ref="Y120:AD120"/>
    <mergeCell ref="Y228:Z228"/>
    <mergeCell ref="AA182:AB182"/>
    <mergeCell ref="AC213:AD213"/>
    <mergeCell ref="S185:T185"/>
    <mergeCell ref="AC207:AD207"/>
    <mergeCell ref="S194:T194"/>
    <mergeCell ref="D171:L171"/>
    <mergeCell ref="Y205:Z205"/>
    <mergeCell ref="M138:R138"/>
    <mergeCell ref="Y96:AD96"/>
    <mergeCell ref="W174:X174"/>
    <mergeCell ref="Y197:Z197"/>
    <mergeCell ref="U210:V210"/>
    <mergeCell ref="U205:V205"/>
    <mergeCell ref="M213:N213"/>
    <mergeCell ref="Q205:R205"/>
    <mergeCell ref="C165:AD165"/>
    <mergeCell ref="Y115:AD115"/>
    <mergeCell ref="S144:X144"/>
    <mergeCell ref="S223:T223"/>
    <mergeCell ref="M51:R51"/>
    <mergeCell ref="D186:L186"/>
    <mergeCell ref="M205:N205"/>
    <mergeCell ref="O261:P261"/>
    <mergeCell ref="M80:R80"/>
    <mergeCell ref="D222:L222"/>
    <mergeCell ref="O187:P187"/>
    <mergeCell ref="C156:AD156"/>
    <mergeCell ref="D96:L96"/>
    <mergeCell ref="AA242:AB242"/>
    <mergeCell ref="AC182:AD182"/>
    <mergeCell ref="Y95:AD95"/>
    <mergeCell ref="AA251:AB251"/>
    <mergeCell ref="U233:V233"/>
    <mergeCell ref="U249:V249"/>
    <mergeCell ref="AA233:AB233"/>
    <mergeCell ref="AC249:AD249"/>
    <mergeCell ref="U213:V213"/>
    <mergeCell ref="D197:L197"/>
    <mergeCell ref="Y204:Z204"/>
    <mergeCell ref="W253:X253"/>
    <mergeCell ref="AA196:AB196"/>
    <mergeCell ref="D223:L223"/>
    <mergeCell ref="S138:X138"/>
    <mergeCell ref="Q216:R216"/>
    <mergeCell ref="S78:X78"/>
    <mergeCell ref="S87:X87"/>
    <mergeCell ref="Y81:AD81"/>
    <mergeCell ref="W242:X242"/>
    <mergeCell ref="U250:V250"/>
    <mergeCell ref="S241:T241"/>
    <mergeCell ref="AA257:AB257"/>
    <mergeCell ref="K421:L421"/>
    <mergeCell ref="AA388:AB388"/>
    <mergeCell ref="O353:P353"/>
    <mergeCell ref="M269:N269"/>
    <mergeCell ref="M254:N254"/>
    <mergeCell ref="S330:T330"/>
    <mergeCell ref="Y394:Z394"/>
    <mergeCell ref="D408:F408"/>
    <mergeCell ref="S404:T404"/>
    <mergeCell ref="W404:X404"/>
    <mergeCell ref="D320:F320"/>
    <mergeCell ref="Y334:Z334"/>
    <mergeCell ref="S351:T351"/>
    <mergeCell ref="D405:F405"/>
    <mergeCell ref="K351:L351"/>
    <mergeCell ref="M338:N338"/>
    <mergeCell ref="M382:N382"/>
    <mergeCell ref="U286:V286"/>
    <mergeCell ref="M273:N273"/>
    <mergeCell ref="Y279:Z279"/>
    <mergeCell ref="B301:AD301"/>
    <mergeCell ref="S317:T317"/>
    <mergeCell ref="W261:X261"/>
    <mergeCell ref="D257:L257"/>
    <mergeCell ref="Y336:Z336"/>
    <mergeCell ref="AC324:AD324"/>
    <mergeCell ref="Y340:Z340"/>
    <mergeCell ref="AC381:AD381"/>
    <mergeCell ref="Q270:R270"/>
    <mergeCell ref="D364:F364"/>
    <mergeCell ref="O364:P364"/>
    <mergeCell ref="AA386:AB386"/>
    <mergeCell ref="M76:R76"/>
    <mergeCell ref="O224:P224"/>
    <mergeCell ref="D261:L261"/>
    <mergeCell ref="W351:X351"/>
    <mergeCell ref="Y268:Z268"/>
    <mergeCell ref="Y281:Z281"/>
    <mergeCell ref="Q217:R217"/>
    <mergeCell ref="S237:T237"/>
    <mergeCell ref="AA247:AB247"/>
    <mergeCell ref="S192:T192"/>
    <mergeCell ref="Y104:AD104"/>
    <mergeCell ref="O184:P184"/>
    <mergeCell ref="Y202:Z202"/>
    <mergeCell ref="U216:V216"/>
    <mergeCell ref="Q221:R221"/>
    <mergeCell ref="AA204:AB204"/>
    <mergeCell ref="S153:X153"/>
    <mergeCell ref="S193:T193"/>
    <mergeCell ref="AC223:AD223"/>
    <mergeCell ref="M118:R118"/>
    <mergeCell ref="S206:T206"/>
    <mergeCell ref="G310:J310"/>
    <mergeCell ref="W286:X286"/>
    <mergeCell ref="Q324:R324"/>
    <mergeCell ref="AA313:AB313"/>
    <mergeCell ref="Q308:R308"/>
    <mergeCell ref="Q311:R311"/>
    <mergeCell ref="W314:X314"/>
    <mergeCell ref="AA264:AB264"/>
    <mergeCell ref="G319:J319"/>
    <mergeCell ref="W225:X225"/>
    <mergeCell ref="Y287:Z287"/>
    <mergeCell ref="Y405:Z405"/>
    <mergeCell ref="D286:L286"/>
    <mergeCell ref="Y230:Z230"/>
    <mergeCell ref="AA331:AB331"/>
    <mergeCell ref="M230:N230"/>
    <mergeCell ref="S235:T235"/>
    <mergeCell ref="AA269:AB269"/>
    <mergeCell ref="S267:T267"/>
    <mergeCell ref="S280:T280"/>
    <mergeCell ref="AA254:AB254"/>
    <mergeCell ref="AA326:AB326"/>
    <mergeCell ref="Y260:Z260"/>
    <mergeCell ref="M263:N263"/>
    <mergeCell ref="D280:L280"/>
    <mergeCell ref="S264:T264"/>
    <mergeCell ref="D331:F331"/>
    <mergeCell ref="M290:N290"/>
    <mergeCell ref="K322:L322"/>
    <mergeCell ref="K320:L320"/>
    <mergeCell ref="D317:F317"/>
    <mergeCell ref="U327:V327"/>
    <mergeCell ref="U314:V314"/>
    <mergeCell ref="Q323:R323"/>
    <mergeCell ref="AA278:AB278"/>
    <mergeCell ref="M266:N266"/>
    <mergeCell ref="Y247:Z247"/>
    <mergeCell ref="D283:L283"/>
    <mergeCell ref="U270:V270"/>
    <mergeCell ref="W325:X325"/>
    <mergeCell ref="M258:N258"/>
    <mergeCell ref="AA381:AB381"/>
    <mergeCell ref="Y354:Z354"/>
    <mergeCell ref="S426:T426"/>
    <mergeCell ref="O420:P420"/>
    <mergeCell ref="S113:X113"/>
    <mergeCell ref="M117:R117"/>
    <mergeCell ref="U229:V229"/>
    <mergeCell ref="AA221:AB221"/>
    <mergeCell ref="AC283:AD283"/>
    <mergeCell ref="AA312:AB312"/>
    <mergeCell ref="AA263:AB263"/>
    <mergeCell ref="S428:T428"/>
    <mergeCell ref="D425:F425"/>
    <mergeCell ref="S373:T373"/>
    <mergeCell ref="AA427:AB427"/>
    <mergeCell ref="S402:T402"/>
    <mergeCell ref="G427:J427"/>
    <mergeCell ref="O235:P235"/>
    <mergeCell ref="AA236:AB236"/>
    <mergeCell ref="Y239:Z239"/>
    <mergeCell ref="Y234:Z234"/>
    <mergeCell ref="Q258:R258"/>
    <mergeCell ref="AA250:AB250"/>
    <mergeCell ref="D250:L250"/>
    <mergeCell ref="U261:V261"/>
    <mergeCell ref="D269:L269"/>
    <mergeCell ref="M239:N239"/>
    <mergeCell ref="S272:T272"/>
    <mergeCell ref="AA244:AB244"/>
    <mergeCell ref="Q235:R235"/>
    <mergeCell ref="O369:P369"/>
    <mergeCell ref="M380:N380"/>
    <mergeCell ref="G338:J338"/>
    <mergeCell ref="Q371:R371"/>
    <mergeCell ref="AA360:AB360"/>
    <mergeCell ref="M430:N430"/>
    <mergeCell ref="O319:P319"/>
    <mergeCell ref="W280:X280"/>
    <mergeCell ref="D235:L235"/>
    <mergeCell ref="D416:F416"/>
    <mergeCell ref="AA429:AB429"/>
    <mergeCell ref="O429:P429"/>
    <mergeCell ref="S250:T250"/>
    <mergeCell ref="Y332:Z332"/>
    <mergeCell ref="W388:X388"/>
    <mergeCell ref="M240:N240"/>
    <mergeCell ref="AA396:AB396"/>
    <mergeCell ref="W415:X415"/>
    <mergeCell ref="W390:X390"/>
    <mergeCell ref="M242:N242"/>
    <mergeCell ref="D259:L259"/>
    <mergeCell ref="AA315:AB315"/>
    <mergeCell ref="Y253:Z253"/>
    <mergeCell ref="Y241:Z241"/>
    <mergeCell ref="Q310:R310"/>
    <mergeCell ref="G395:J395"/>
    <mergeCell ref="D384:F384"/>
    <mergeCell ref="AA364:AB364"/>
    <mergeCell ref="W399:X399"/>
    <mergeCell ref="U336:V336"/>
    <mergeCell ref="Y429:Z429"/>
    <mergeCell ref="O400:P400"/>
    <mergeCell ref="M426:N426"/>
    <mergeCell ref="D344:F344"/>
    <mergeCell ref="AA357:AB357"/>
    <mergeCell ref="O290:P290"/>
    <mergeCell ref="AC356:AD356"/>
    <mergeCell ref="AA284:AB284"/>
    <mergeCell ref="AA354:AB354"/>
    <mergeCell ref="K371:L371"/>
    <mergeCell ref="AA231:AB231"/>
    <mergeCell ref="AC362:AD362"/>
    <mergeCell ref="AA373:AB373"/>
    <mergeCell ref="W223:X223"/>
    <mergeCell ref="AA383:AB383"/>
    <mergeCell ref="Y343:Z343"/>
    <mergeCell ref="U231:V231"/>
    <mergeCell ref="G341:J341"/>
    <mergeCell ref="U343:V343"/>
    <mergeCell ref="Q315:R315"/>
    <mergeCell ref="W315:X315"/>
    <mergeCell ref="U237:V237"/>
    <mergeCell ref="AA272:AB272"/>
    <mergeCell ref="U288:V288"/>
    <mergeCell ref="AA333:AB333"/>
    <mergeCell ref="M250:N250"/>
    <mergeCell ref="O337:P337"/>
    <mergeCell ref="O245:P245"/>
    <mergeCell ref="S236:T236"/>
    <mergeCell ref="D224:L224"/>
    <mergeCell ref="AA345:AB345"/>
    <mergeCell ref="B295:AD295"/>
    <mergeCell ref="D254:L254"/>
    <mergeCell ref="O347:P347"/>
    <mergeCell ref="Y284:Z284"/>
    <mergeCell ref="D372:F372"/>
    <mergeCell ref="M311:N311"/>
    <mergeCell ref="U337:V337"/>
    <mergeCell ref="Y59:AD59"/>
    <mergeCell ref="D49:L49"/>
    <mergeCell ref="W176:X176"/>
    <mergeCell ref="AC269:AD269"/>
    <mergeCell ref="D281:L281"/>
    <mergeCell ref="D107:L107"/>
    <mergeCell ref="Q355:R355"/>
    <mergeCell ref="AA417:AB417"/>
    <mergeCell ref="AA351:AB351"/>
    <mergeCell ref="U326:V326"/>
    <mergeCell ref="O338:P338"/>
    <mergeCell ref="K327:L327"/>
    <mergeCell ref="M151:R151"/>
    <mergeCell ref="W417:X417"/>
    <mergeCell ref="M282:N282"/>
    <mergeCell ref="D272:L272"/>
    <mergeCell ref="W364:X364"/>
    <mergeCell ref="D347:F347"/>
    <mergeCell ref="M116:R116"/>
    <mergeCell ref="D127:L127"/>
    <mergeCell ref="AC229:AD229"/>
    <mergeCell ref="Q211:R211"/>
    <mergeCell ref="W221:X221"/>
    <mergeCell ref="AA220:AB220"/>
    <mergeCell ref="S122:X122"/>
    <mergeCell ref="Y150:AD150"/>
    <mergeCell ref="M204:N204"/>
    <mergeCell ref="M202:N202"/>
    <mergeCell ref="AC199:AD199"/>
    <mergeCell ref="Y135:AD135"/>
    <mergeCell ref="AC222:AD222"/>
    <mergeCell ref="Y360:Z360"/>
    <mergeCell ref="AC241:AD241"/>
    <mergeCell ref="AC327:AD327"/>
    <mergeCell ref="C21:AD21"/>
    <mergeCell ref="C167:L168"/>
    <mergeCell ref="S74:X74"/>
    <mergeCell ref="U257:V257"/>
    <mergeCell ref="Q394:R394"/>
    <mergeCell ref="U372:V372"/>
    <mergeCell ref="AC210:AD210"/>
    <mergeCell ref="M325:N325"/>
    <mergeCell ref="U259:V259"/>
    <mergeCell ref="S186:T186"/>
    <mergeCell ref="W322:X322"/>
    <mergeCell ref="AC252:AD252"/>
    <mergeCell ref="Y112:AD112"/>
    <mergeCell ref="AC344:AD344"/>
    <mergeCell ref="AC318:AD318"/>
    <mergeCell ref="S284:T284"/>
    <mergeCell ref="S376:T376"/>
    <mergeCell ref="W336:X336"/>
    <mergeCell ref="K344:L344"/>
    <mergeCell ref="AC262:AD262"/>
    <mergeCell ref="U369:V369"/>
    <mergeCell ref="M280:N280"/>
    <mergeCell ref="K380:L380"/>
    <mergeCell ref="M179:N179"/>
    <mergeCell ref="AA240:AB240"/>
    <mergeCell ref="O280:P280"/>
    <mergeCell ref="AA273:AB273"/>
    <mergeCell ref="Q290:R290"/>
    <mergeCell ref="D265:L265"/>
    <mergeCell ref="W258:X258"/>
    <mergeCell ref="AA218:AB218"/>
    <mergeCell ref="AA191:AB191"/>
    <mergeCell ref="AC263:AD263"/>
    <mergeCell ref="AC253:AD253"/>
    <mergeCell ref="AC312:AD312"/>
    <mergeCell ref="M234:N234"/>
    <mergeCell ref="AC259:AD259"/>
    <mergeCell ref="S240:T240"/>
    <mergeCell ref="AA317:AB317"/>
    <mergeCell ref="D268:L268"/>
    <mergeCell ref="D285:L285"/>
    <mergeCell ref="S209:T209"/>
    <mergeCell ref="AA214:AB214"/>
    <mergeCell ref="O253:P253"/>
    <mergeCell ref="D260:L260"/>
    <mergeCell ref="M256:N256"/>
    <mergeCell ref="U253:V253"/>
    <mergeCell ref="S251:T251"/>
    <mergeCell ref="AC254:AD254"/>
    <mergeCell ref="W289:X289"/>
    <mergeCell ref="W192:X192"/>
    <mergeCell ref="Y278:Z278"/>
    <mergeCell ref="Y308:Z308"/>
    <mergeCell ref="W288:X288"/>
    <mergeCell ref="Y269:Z269"/>
    <mergeCell ref="W254:X254"/>
    <mergeCell ref="Q256:R256"/>
    <mergeCell ref="O317:P317"/>
    <mergeCell ref="U287:V287"/>
    <mergeCell ref="O240:P240"/>
    <mergeCell ref="S242:T242"/>
    <mergeCell ref="U191:V191"/>
    <mergeCell ref="Y39:AD39"/>
    <mergeCell ref="W313:X313"/>
    <mergeCell ref="D52:L52"/>
    <mergeCell ref="D46:L46"/>
    <mergeCell ref="O278:P278"/>
    <mergeCell ref="M97:R97"/>
    <mergeCell ref="M91:R91"/>
    <mergeCell ref="D73:L73"/>
    <mergeCell ref="D311:F311"/>
    <mergeCell ref="Q193:R193"/>
    <mergeCell ref="AC172:AD172"/>
    <mergeCell ref="Y55:AD55"/>
    <mergeCell ref="S56:X56"/>
    <mergeCell ref="M40:R40"/>
    <mergeCell ref="S48:X48"/>
    <mergeCell ref="U204:V204"/>
    <mergeCell ref="AC191:AD191"/>
    <mergeCell ref="S52:X52"/>
    <mergeCell ref="Y133:AD133"/>
    <mergeCell ref="M236:N236"/>
    <mergeCell ref="M133:R133"/>
    <mergeCell ref="Y77:AD77"/>
    <mergeCell ref="D79:L79"/>
    <mergeCell ref="D55:L55"/>
    <mergeCell ref="Y117:AD117"/>
    <mergeCell ref="AA168:AB168"/>
    <mergeCell ref="Q174:R174"/>
    <mergeCell ref="M66:R66"/>
    <mergeCell ref="AC196:AD196"/>
    <mergeCell ref="Y187:Z187"/>
    <mergeCell ref="Y276:Z276"/>
    <mergeCell ref="AC209:AD209"/>
    <mergeCell ref="M42:R42"/>
    <mergeCell ref="M43:R43"/>
    <mergeCell ref="Q282:R282"/>
    <mergeCell ref="AC247:AD247"/>
    <mergeCell ref="Y65:AD65"/>
    <mergeCell ref="Y129:AD129"/>
    <mergeCell ref="U200:V200"/>
    <mergeCell ref="Q225:R225"/>
    <mergeCell ref="S71:X71"/>
    <mergeCell ref="Y56:AD56"/>
    <mergeCell ref="M44:R44"/>
    <mergeCell ref="Y79:AD79"/>
    <mergeCell ref="Y74:AD74"/>
    <mergeCell ref="Q231:R231"/>
    <mergeCell ref="S50:X50"/>
    <mergeCell ref="U206:V206"/>
    <mergeCell ref="M184:N184"/>
    <mergeCell ref="AA267:AB267"/>
    <mergeCell ref="Y102:AD102"/>
    <mergeCell ref="S91:X91"/>
    <mergeCell ref="S274:T274"/>
    <mergeCell ref="M57:R57"/>
    <mergeCell ref="M50:R50"/>
    <mergeCell ref="O267:P267"/>
    <mergeCell ref="S205:T205"/>
    <mergeCell ref="Y151:AD151"/>
    <mergeCell ref="AC230:AD230"/>
    <mergeCell ref="U185:V185"/>
    <mergeCell ref="O177:P177"/>
    <mergeCell ref="M59:R59"/>
    <mergeCell ref="W204:X204"/>
    <mergeCell ref="W206:X206"/>
    <mergeCell ref="Y57:AD57"/>
    <mergeCell ref="M229:N229"/>
    <mergeCell ref="U383:V383"/>
    <mergeCell ref="Y127:AD127"/>
    <mergeCell ref="AC266:AD266"/>
    <mergeCell ref="U335:V335"/>
    <mergeCell ref="W240:X240"/>
    <mergeCell ref="Q226:R226"/>
    <mergeCell ref="O193:P193"/>
    <mergeCell ref="U177:V177"/>
    <mergeCell ref="AC357:AD357"/>
    <mergeCell ref="W328:X328"/>
    <mergeCell ref="M99:R99"/>
    <mergeCell ref="Y181:Z181"/>
    <mergeCell ref="AA259:AB259"/>
    <mergeCell ref="O171:P171"/>
    <mergeCell ref="AC169:AD169"/>
    <mergeCell ref="AA183:AB183"/>
    <mergeCell ref="S57:X57"/>
    <mergeCell ref="M67:R67"/>
    <mergeCell ref="M153:R153"/>
    <mergeCell ref="O374:P374"/>
    <mergeCell ref="AA380:AB380"/>
    <mergeCell ref="U370:V370"/>
    <mergeCell ref="O362:P362"/>
    <mergeCell ref="M195:N195"/>
    <mergeCell ref="Y126:AD126"/>
    <mergeCell ref="S126:X126"/>
    <mergeCell ref="S279:T279"/>
    <mergeCell ref="AC215:AD215"/>
    <mergeCell ref="AC343:AD343"/>
    <mergeCell ref="S210:T210"/>
    <mergeCell ref="D35:L35"/>
    <mergeCell ref="AC337:AD337"/>
    <mergeCell ref="M354:N354"/>
    <mergeCell ref="U411:V411"/>
    <mergeCell ref="AC255:AD255"/>
    <mergeCell ref="W386:X386"/>
    <mergeCell ref="D37:L37"/>
    <mergeCell ref="O241:P241"/>
    <mergeCell ref="M356:N356"/>
    <mergeCell ref="Y149:AD149"/>
    <mergeCell ref="Y232:Z232"/>
    <mergeCell ref="D36:L36"/>
    <mergeCell ref="D334:F334"/>
    <mergeCell ref="S363:T363"/>
    <mergeCell ref="Q185:R185"/>
    <mergeCell ref="AA207:AB207"/>
    <mergeCell ref="M349:N349"/>
    <mergeCell ref="O243:P243"/>
    <mergeCell ref="U193:V193"/>
    <mergeCell ref="D38:L38"/>
    <mergeCell ref="W381:X381"/>
    <mergeCell ref="S51:X51"/>
    <mergeCell ref="M185:N185"/>
    <mergeCell ref="AA341:AB341"/>
    <mergeCell ref="AC333:AD333"/>
    <mergeCell ref="Y138:AD138"/>
    <mergeCell ref="D109:L109"/>
    <mergeCell ref="M41:R41"/>
    <mergeCell ref="O399:P399"/>
    <mergeCell ref="S68:X68"/>
    <mergeCell ref="Y63:AD63"/>
    <mergeCell ref="S73:X73"/>
    <mergeCell ref="AA409:AB409"/>
    <mergeCell ref="G340:J340"/>
    <mergeCell ref="Y147:AD147"/>
    <mergeCell ref="D129:L129"/>
    <mergeCell ref="D141:L141"/>
    <mergeCell ref="M106:R106"/>
    <mergeCell ref="M108:R108"/>
    <mergeCell ref="M111:R111"/>
    <mergeCell ref="S140:X140"/>
    <mergeCell ref="AC248:AD248"/>
    <mergeCell ref="W245:X245"/>
    <mergeCell ref="U371:V371"/>
    <mergeCell ref="Y214:Z214"/>
    <mergeCell ref="M220:N220"/>
    <mergeCell ref="AC320:AD320"/>
    <mergeCell ref="AA352:AB352"/>
    <mergeCell ref="U255:V255"/>
    <mergeCell ref="M284:N284"/>
    <mergeCell ref="M371:N371"/>
    <mergeCell ref="S333:T333"/>
    <mergeCell ref="M114:R114"/>
    <mergeCell ref="O322:P322"/>
    <mergeCell ref="W205:X205"/>
    <mergeCell ref="O328:P328"/>
    <mergeCell ref="Y237:Z237"/>
    <mergeCell ref="U215:V215"/>
    <mergeCell ref="AC184:AD184"/>
    <mergeCell ref="Q229:R229"/>
    <mergeCell ref="S249:T249"/>
    <mergeCell ref="AC232:AD232"/>
    <mergeCell ref="B294:AD294"/>
    <mergeCell ref="B296:AD296"/>
    <mergeCell ref="S36:X36"/>
    <mergeCell ref="S75:X75"/>
    <mergeCell ref="S105:X105"/>
    <mergeCell ref="Y169:Z169"/>
    <mergeCell ref="W343:X343"/>
    <mergeCell ref="S174:T174"/>
    <mergeCell ref="D369:F369"/>
    <mergeCell ref="Y229:Z229"/>
    <mergeCell ref="Y223:Z223"/>
    <mergeCell ref="AC359:AD359"/>
    <mergeCell ref="Q272:R272"/>
    <mergeCell ref="M225:N225"/>
    <mergeCell ref="M231:N231"/>
    <mergeCell ref="Y406:Z406"/>
    <mergeCell ref="AA173:AB173"/>
    <mergeCell ref="O234:P234"/>
    <mergeCell ref="S247:T247"/>
    <mergeCell ref="S370:T370"/>
    <mergeCell ref="AC361:AD361"/>
    <mergeCell ref="S362:T362"/>
    <mergeCell ref="O203:P203"/>
    <mergeCell ref="U277:V277"/>
    <mergeCell ref="O223:P223"/>
    <mergeCell ref="Q326:R326"/>
    <mergeCell ref="U267:V267"/>
    <mergeCell ref="Y323:Z323"/>
    <mergeCell ref="AA356:AB356"/>
    <mergeCell ref="O175:P175"/>
    <mergeCell ref="O289:P289"/>
    <mergeCell ref="AC322:AD322"/>
    <mergeCell ref="Y275:Z275"/>
    <mergeCell ref="U224:V224"/>
    <mergeCell ref="S55:X55"/>
    <mergeCell ref="S47:X47"/>
    <mergeCell ref="O205:P205"/>
    <mergeCell ref="S38:X38"/>
    <mergeCell ref="AA189:AB189"/>
    <mergeCell ref="W427:X427"/>
    <mergeCell ref="AC192:AD192"/>
    <mergeCell ref="Q257:R257"/>
    <mergeCell ref="W241:X241"/>
    <mergeCell ref="M421:N421"/>
    <mergeCell ref="Y92:AD92"/>
    <mergeCell ref="Y210:Z210"/>
    <mergeCell ref="D104:L104"/>
    <mergeCell ref="Q259:R259"/>
    <mergeCell ref="S322:T322"/>
    <mergeCell ref="M423:N423"/>
    <mergeCell ref="S316:T316"/>
    <mergeCell ref="W266:X266"/>
    <mergeCell ref="G404:J404"/>
    <mergeCell ref="W324:X324"/>
    <mergeCell ref="AA274:AB274"/>
    <mergeCell ref="D135:L135"/>
    <mergeCell ref="S318:T318"/>
    <mergeCell ref="U380:V380"/>
    <mergeCell ref="U405:V405"/>
    <mergeCell ref="G406:J406"/>
    <mergeCell ref="U223:V223"/>
    <mergeCell ref="U285:V285"/>
    <mergeCell ref="AC424:AD424"/>
    <mergeCell ref="AA202:AB202"/>
    <mergeCell ref="K317:L317"/>
    <mergeCell ref="O212:P212"/>
    <mergeCell ref="B5:AD5"/>
    <mergeCell ref="AA377:AB377"/>
    <mergeCell ref="M96:R96"/>
    <mergeCell ref="AC284:AD284"/>
    <mergeCell ref="Q327:R327"/>
    <mergeCell ref="K326:L326"/>
    <mergeCell ref="S383:T383"/>
    <mergeCell ref="D72:L72"/>
    <mergeCell ref="AA318:AB318"/>
    <mergeCell ref="AA370:AB370"/>
    <mergeCell ref="G349:J349"/>
    <mergeCell ref="D346:F346"/>
    <mergeCell ref="D340:F340"/>
    <mergeCell ref="M363:N363"/>
    <mergeCell ref="K328:L328"/>
    <mergeCell ref="D80:L80"/>
    <mergeCell ref="M222:N222"/>
    <mergeCell ref="S58:X58"/>
    <mergeCell ref="D143:L143"/>
    <mergeCell ref="D137:L137"/>
    <mergeCell ref="AC198:AD198"/>
    <mergeCell ref="Y362:Z362"/>
    <mergeCell ref="D258:L258"/>
    <mergeCell ref="Q176:R176"/>
    <mergeCell ref="U184:V184"/>
    <mergeCell ref="Y320:Z320"/>
    <mergeCell ref="AA349:AB349"/>
    <mergeCell ref="Y314:Z314"/>
    <mergeCell ref="D89:L89"/>
    <mergeCell ref="S34:X34"/>
    <mergeCell ref="K363:L363"/>
    <mergeCell ref="M257:N257"/>
    <mergeCell ref="B10:AD10"/>
    <mergeCell ref="D62:L62"/>
    <mergeCell ref="O260:P260"/>
    <mergeCell ref="Y257:Z257"/>
    <mergeCell ref="D177:L177"/>
    <mergeCell ref="Q194:R194"/>
    <mergeCell ref="Y251:Z251"/>
    <mergeCell ref="S388:T388"/>
    <mergeCell ref="D47:L47"/>
    <mergeCell ref="Q325:R325"/>
    <mergeCell ref="S258:T258"/>
    <mergeCell ref="AA316:AB316"/>
    <mergeCell ref="K333:L333"/>
    <mergeCell ref="S390:T390"/>
    <mergeCell ref="AC200:AD200"/>
    <mergeCell ref="M78:R78"/>
    <mergeCell ref="M58:R58"/>
    <mergeCell ref="W173:X173"/>
    <mergeCell ref="O247:P247"/>
    <mergeCell ref="W332:X332"/>
    <mergeCell ref="W287:X287"/>
    <mergeCell ref="O316:P316"/>
    <mergeCell ref="M134:R134"/>
    <mergeCell ref="D232:L232"/>
    <mergeCell ref="M252:N252"/>
    <mergeCell ref="M288:N288"/>
    <mergeCell ref="O318:P318"/>
    <mergeCell ref="Y176:Z176"/>
    <mergeCell ref="O263:P263"/>
    <mergeCell ref="Y142:AD142"/>
    <mergeCell ref="Y94:AD94"/>
    <mergeCell ref="O332:P332"/>
    <mergeCell ref="M63:R63"/>
    <mergeCell ref="B24:AD24"/>
    <mergeCell ref="D75:L75"/>
    <mergeCell ref="Q255:R255"/>
    <mergeCell ref="AA237:AB237"/>
    <mergeCell ref="S312:T312"/>
    <mergeCell ref="G375:J375"/>
    <mergeCell ref="S401:T401"/>
    <mergeCell ref="AA239:AB239"/>
    <mergeCell ref="Y58:AD58"/>
    <mergeCell ref="S314:T314"/>
    <mergeCell ref="U376:V376"/>
    <mergeCell ref="AA398:AB398"/>
    <mergeCell ref="D368:F368"/>
    <mergeCell ref="S313:T313"/>
    <mergeCell ref="M115:R115"/>
    <mergeCell ref="K381:L381"/>
    <mergeCell ref="D133:L133"/>
    <mergeCell ref="U378:V378"/>
    <mergeCell ref="M150:R150"/>
    <mergeCell ref="M233:N233"/>
    <mergeCell ref="M227:N227"/>
    <mergeCell ref="S315:T315"/>
    <mergeCell ref="D359:F359"/>
    <mergeCell ref="D126:L126"/>
    <mergeCell ref="Y199:Z199"/>
    <mergeCell ref="Y322:Z322"/>
    <mergeCell ref="M235:N235"/>
    <mergeCell ref="D128:L128"/>
    <mergeCell ref="O210:P210"/>
    <mergeCell ref="Y83:AD83"/>
    <mergeCell ref="D34:L34"/>
    <mergeCell ref="G429:J429"/>
    <mergeCell ref="U212:V212"/>
    <mergeCell ref="D144:L144"/>
    <mergeCell ref="M286:N286"/>
    <mergeCell ref="AC174:AD174"/>
    <mergeCell ref="U248:V248"/>
    <mergeCell ref="AA411:AB411"/>
    <mergeCell ref="W277:X277"/>
    <mergeCell ref="D412:F412"/>
    <mergeCell ref="D387:F387"/>
    <mergeCell ref="AC386:AD386"/>
    <mergeCell ref="K400:L400"/>
    <mergeCell ref="K394:L394"/>
    <mergeCell ref="D146:L146"/>
    <mergeCell ref="U241:V241"/>
    <mergeCell ref="O351:P351"/>
    <mergeCell ref="Q354:R354"/>
    <mergeCell ref="B164:AD164"/>
    <mergeCell ref="Q364:R364"/>
    <mergeCell ref="U183:V183"/>
    <mergeCell ref="Y194:Z194"/>
    <mergeCell ref="Q268:R268"/>
    <mergeCell ref="AC391:AD391"/>
    <mergeCell ref="Y353:Z353"/>
    <mergeCell ref="D176:L176"/>
    <mergeCell ref="W183:X183"/>
    <mergeCell ref="Y337:Z337"/>
    <mergeCell ref="O274:P274"/>
    <mergeCell ref="W361:X361"/>
    <mergeCell ref="Y404:Z404"/>
    <mergeCell ref="S184:T184"/>
    <mergeCell ref="K429:L429"/>
    <mergeCell ref="U428:V428"/>
    <mergeCell ref="M374:N374"/>
    <mergeCell ref="W193:X193"/>
    <mergeCell ref="S427:T427"/>
    <mergeCell ref="K413:L413"/>
    <mergeCell ref="K427:L427"/>
    <mergeCell ref="AC427:AD427"/>
    <mergeCell ref="W230:X230"/>
    <mergeCell ref="G368:J368"/>
    <mergeCell ref="AA426:AB426"/>
    <mergeCell ref="C305:AD305"/>
    <mergeCell ref="D69:L69"/>
    <mergeCell ref="W202:X202"/>
    <mergeCell ref="S410:T410"/>
    <mergeCell ref="O276:P276"/>
    <mergeCell ref="M95:R95"/>
    <mergeCell ref="O251:P251"/>
    <mergeCell ref="AA330:AB330"/>
    <mergeCell ref="D71:L71"/>
    <mergeCell ref="S102:X102"/>
    <mergeCell ref="Y266:Z266"/>
    <mergeCell ref="Q341:R341"/>
    <mergeCell ref="Q335:R335"/>
    <mergeCell ref="S397:T397"/>
    <mergeCell ref="S104:X104"/>
    <mergeCell ref="M77:R77"/>
    <mergeCell ref="D84:L84"/>
    <mergeCell ref="O401:P401"/>
    <mergeCell ref="K401:L401"/>
    <mergeCell ref="AC238:AD238"/>
    <mergeCell ref="D212:L212"/>
    <mergeCell ref="AC170:AD170"/>
    <mergeCell ref="AA346:AB346"/>
    <mergeCell ref="O258:P258"/>
    <mergeCell ref="S319:T319"/>
    <mergeCell ref="M406:N406"/>
    <mergeCell ref="Y385:Z385"/>
    <mergeCell ref="M289:N289"/>
    <mergeCell ref="Q337:R337"/>
    <mergeCell ref="M331:N331"/>
    <mergeCell ref="M330:N330"/>
    <mergeCell ref="U283:V283"/>
    <mergeCell ref="O242:P242"/>
    <mergeCell ref="O375:P375"/>
    <mergeCell ref="Q385:R385"/>
    <mergeCell ref="Y259:Z259"/>
    <mergeCell ref="S225:T225"/>
    <mergeCell ref="O226:P226"/>
    <mergeCell ref="Q266:R266"/>
    <mergeCell ref="U364:V364"/>
    <mergeCell ref="M373:N373"/>
    <mergeCell ref="Y333:Z333"/>
    <mergeCell ref="Y389:Z389"/>
    <mergeCell ref="S288:T288"/>
    <mergeCell ref="O354:P354"/>
    <mergeCell ref="M372:N372"/>
    <mergeCell ref="Q350:R350"/>
    <mergeCell ref="W400:X400"/>
    <mergeCell ref="S400:T400"/>
    <mergeCell ref="M379:N379"/>
    <mergeCell ref="U396:V396"/>
    <mergeCell ref="M341:N341"/>
    <mergeCell ref="U232:V232"/>
    <mergeCell ref="U355:V355"/>
    <mergeCell ref="M344:N344"/>
    <mergeCell ref="W220:X220"/>
    <mergeCell ref="Q375:R375"/>
    <mergeCell ref="S168:T168"/>
    <mergeCell ref="O394:P394"/>
    <mergeCell ref="W255:X255"/>
    <mergeCell ref="W345:X345"/>
    <mergeCell ref="U194:V194"/>
    <mergeCell ref="O186:P186"/>
    <mergeCell ref="M336:N336"/>
    <mergeCell ref="O287:P287"/>
    <mergeCell ref="M243:N243"/>
    <mergeCell ref="M357:N357"/>
    <mergeCell ref="U382:V382"/>
    <mergeCell ref="Q360:R360"/>
    <mergeCell ref="W341:X341"/>
    <mergeCell ref="M206:N206"/>
    <mergeCell ref="Q214:R214"/>
    <mergeCell ref="Q169:R169"/>
    <mergeCell ref="S169:T169"/>
    <mergeCell ref="M272:N272"/>
    <mergeCell ref="M199:N199"/>
    <mergeCell ref="O380:P380"/>
    <mergeCell ref="W382:X382"/>
    <mergeCell ref="U279:V279"/>
    <mergeCell ref="S320:T320"/>
    <mergeCell ref="Q277:R277"/>
    <mergeCell ref="S361:T361"/>
    <mergeCell ref="U347:V347"/>
    <mergeCell ref="Q271:R271"/>
    <mergeCell ref="U357:V357"/>
    <mergeCell ref="S356:T356"/>
    <mergeCell ref="AC420:AD420"/>
    <mergeCell ref="O391:P391"/>
    <mergeCell ref="AA382:AB382"/>
    <mergeCell ref="U417:V417"/>
    <mergeCell ref="AC390:AD390"/>
    <mergeCell ref="W353:X353"/>
    <mergeCell ref="AC379:AD379"/>
    <mergeCell ref="U381:V381"/>
    <mergeCell ref="AA390:AB390"/>
    <mergeCell ref="AA384:AB384"/>
    <mergeCell ref="AA401:AB401"/>
    <mergeCell ref="AC417:AD417"/>
    <mergeCell ref="AC398:AD398"/>
    <mergeCell ref="Y407:Z407"/>
    <mergeCell ref="O368:P368"/>
    <mergeCell ref="Y396:Z396"/>
    <mergeCell ref="Q396:R396"/>
    <mergeCell ref="S381:T381"/>
    <mergeCell ref="Q380:R380"/>
    <mergeCell ref="Y411:Z411"/>
    <mergeCell ref="U353:V353"/>
    <mergeCell ref="Q384:R384"/>
    <mergeCell ref="U398:V398"/>
    <mergeCell ref="Q420:R420"/>
    <mergeCell ref="AC397:AD397"/>
    <mergeCell ref="AA362:AB362"/>
    <mergeCell ref="Q410:R410"/>
    <mergeCell ref="W402:X402"/>
    <mergeCell ref="S391:T391"/>
    <mergeCell ref="Q362:R362"/>
    <mergeCell ref="AC408:AD408"/>
    <mergeCell ref="U418:V418"/>
    <mergeCell ref="D315:F315"/>
    <mergeCell ref="G331:J331"/>
    <mergeCell ref="K319:L319"/>
    <mergeCell ref="G361:J361"/>
    <mergeCell ref="D399:F399"/>
    <mergeCell ref="D312:F312"/>
    <mergeCell ref="O346:P346"/>
    <mergeCell ref="S325:T325"/>
    <mergeCell ref="K310:L310"/>
    <mergeCell ref="Y377:Z377"/>
    <mergeCell ref="Y376:Z376"/>
    <mergeCell ref="AA415:AB415"/>
    <mergeCell ref="M411:N411"/>
    <mergeCell ref="W312:X312"/>
    <mergeCell ref="O330:P330"/>
    <mergeCell ref="O248:P248"/>
    <mergeCell ref="Y310:Z310"/>
    <mergeCell ref="Y363:Z363"/>
    <mergeCell ref="G342:J342"/>
    <mergeCell ref="M324:N324"/>
    <mergeCell ref="G389:J389"/>
    <mergeCell ref="K387:L387"/>
    <mergeCell ref="G373:J373"/>
    <mergeCell ref="G382:J382"/>
    <mergeCell ref="M412:N412"/>
    <mergeCell ref="Q391:R391"/>
    <mergeCell ref="AA414:AB414"/>
    <mergeCell ref="G348:J348"/>
    <mergeCell ref="K373:L373"/>
    <mergeCell ref="Y399:Z399"/>
    <mergeCell ref="D403:F403"/>
    <mergeCell ref="O402:P402"/>
    <mergeCell ref="Y424:Z424"/>
    <mergeCell ref="U406:V406"/>
    <mergeCell ref="K403:L403"/>
    <mergeCell ref="G384:J384"/>
    <mergeCell ref="K392:L392"/>
    <mergeCell ref="G398:J398"/>
    <mergeCell ref="K389:L389"/>
    <mergeCell ref="Q395:R395"/>
    <mergeCell ref="O423:P423"/>
    <mergeCell ref="W379:X379"/>
    <mergeCell ref="U415:V415"/>
    <mergeCell ref="G401:J401"/>
    <mergeCell ref="S386:T386"/>
    <mergeCell ref="W397:X397"/>
    <mergeCell ref="O416:P416"/>
    <mergeCell ref="W418:X418"/>
    <mergeCell ref="W374:X374"/>
    <mergeCell ref="W424:X424"/>
    <mergeCell ref="G423:J423"/>
    <mergeCell ref="G408:J408"/>
    <mergeCell ref="O418:P418"/>
    <mergeCell ref="U407:V407"/>
    <mergeCell ref="M410:N410"/>
    <mergeCell ref="Y393:Z393"/>
    <mergeCell ref="O415:P415"/>
    <mergeCell ref="U409:V409"/>
    <mergeCell ref="Q398:R398"/>
    <mergeCell ref="M389:N389"/>
    <mergeCell ref="K384:L384"/>
    <mergeCell ref="Y382:Z382"/>
    <mergeCell ref="O382:P382"/>
    <mergeCell ref="G380:J380"/>
    <mergeCell ref="B3:AD3"/>
    <mergeCell ref="W398:X398"/>
    <mergeCell ref="B304:AD304"/>
    <mergeCell ref="Y36:AD36"/>
    <mergeCell ref="D108:L108"/>
    <mergeCell ref="S139:X139"/>
    <mergeCell ref="O313:P313"/>
    <mergeCell ref="S53:X53"/>
    <mergeCell ref="S121:X121"/>
    <mergeCell ref="Q230:R230"/>
    <mergeCell ref="M337:N337"/>
    <mergeCell ref="D54:L54"/>
    <mergeCell ref="U181:V181"/>
    <mergeCell ref="M255:N255"/>
    <mergeCell ref="W237:X237"/>
    <mergeCell ref="M130:R130"/>
    <mergeCell ref="W273:X273"/>
    <mergeCell ref="W396:X396"/>
    <mergeCell ref="D169:L169"/>
    <mergeCell ref="M169:N169"/>
    <mergeCell ref="O169:P169"/>
    <mergeCell ref="O384:P384"/>
    <mergeCell ref="O356:P356"/>
    <mergeCell ref="U280:V280"/>
    <mergeCell ref="O366:P366"/>
    <mergeCell ref="W375:X375"/>
    <mergeCell ref="Q387:R387"/>
    <mergeCell ref="M387:N387"/>
    <mergeCell ref="Y361:Z361"/>
    <mergeCell ref="O396:P396"/>
    <mergeCell ref="Q365:R365"/>
    <mergeCell ref="W394:X394"/>
    <mergeCell ref="S425:T425"/>
    <mergeCell ref="Y416:Z416"/>
    <mergeCell ref="U425:V425"/>
    <mergeCell ref="Y408:Z408"/>
    <mergeCell ref="Q416:R416"/>
    <mergeCell ref="G407:J407"/>
    <mergeCell ref="M414:N414"/>
    <mergeCell ref="M392:N392"/>
    <mergeCell ref="O424:P424"/>
    <mergeCell ref="Y371:Z371"/>
    <mergeCell ref="Y358:Z358"/>
    <mergeCell ref="S350:T350"/>
    <mergeCell ref="U348:V348"/>
    <mergeCell ref="U385:V385"/>
    <mergeCell ref="U373:V373"/>
    <mergeCell ref="U391:V391"/>
    <mergeCell ref="G372:J372"/>
    <mergeCell ref="M383:N383"/>
    <mergeCell ref="G376:J376"/>
    <mergeCell ref="K391:L391"/>
    <mergeCell ref="K359:L359"/>
    <mergeCell ref="Y391:Z391"/>
    <mergeCell ref="W372:X372"/>
    <mergeCell ref="Q383:R383"/>
    <mergeCell ref="S365:T365"/>
    <mergeCell ref="U363:V363"/>
    <mergeCell ref="G424:J424"/>
    <mergeCell ref="M388:N388"/>
    <mergeCell ref="M377:N377"/>
    <mergeCell ref="W408:X408"/>
    <mergeCell ref="U416:V416"/>
    <mergeCell ref="S408:T408"/>
    <mergeCell ref="AC418:AD418"/>
    <mergeCell ref="B437:AD437"/>
    <mergeCell ref="AH31:AJ31"/>
    <mergeCell ref="AL31:AN31"/>
    <mergeCell ref="B158:AD158"/>
    <mergeCell ref="AH167:AJ167"/>
    <mergeCell ref="AL167:AN167"/>
    <mergeCell ref="S66:X66"/>
    <mergeCell ref="Y109:AD109"/>
    <mergeCell ref="S141:X141"/>
    <mergeCell ref="AA279:AB279"/>
    <mergeCell ref="AA361:AB361"/>
    <mergeCell ref="W425:X425"/>
    <mergeCell ref="S353:T353"/>
    <mergeCell ref="S406:T406"/>
    <mergeCell ref="S413:T413"/>
    <mergeCell ref="O250:P250"/>
    <mergeCell ref="U420:V420"/>
    <mergeCell ref="AA399:AB399"/>
    <mergeCell ref="AA425:AB425"/>
    <mergeCell ref="Q336:R336"/>
    <mergeCell ref="Q402:R402"/>
    <mergeCell ref="G405:J405"/>
    <mergeCell ref="O430:P430"/>
    <mergeCell ref="G355:J355"/>
    <mergeCell ref="D267:L267"/>
    <mergeCell ref="D181:L181"/>
    <mergeCell ref="M194:N194"/>
    <mergeCell ref="S222:T222"/>
    <mergeCell ref="U278:V278"/>
    <mergeCell ref="Q378:R378"/>
    <mergeCell ref="AA219:AB219"/>
    <mergeCell ref="AC425:AD425"/>
    <mergeCell ref="D183:L183"/>
    <mergeCell ref="AC423:AD423"/>
    <mergeCell ref="Q409:R409"/>
    <mergeCell ref="AA378:AB378"/>
    <mergeCell ref="U426:V426"/>
    <mergeCell ref="S204:T204"/>
    <mergeCell ref="B434:AD434"/>
    <mergeCell ref="G425:J425"/>
    <mergeCell ref="K366:L366"/>
    <mergeCell ref="K423:L423"/>
    <mergeCell ref="O343:P343"/>
    <mergeCell ref="K425:L425"/>
    <mergeCell ref="G400:J400"/>
    <mergeCell ref="G394:J394"/>
    <mergeCell ref="M375:N375"/>
    <mergeCell ref="U356:V356"/>
    <mergeCell ref="W356:X356"/>
    <mergeCell ref="Y392:Z392"/>
    <mergeCell ref="S422:T422"/>
    <mergeCell ref="Y410:Z410"/>
    <mergeCell ref="K424:L424"/>
    <mergeCell ref="Y421:Z421"/>
    <mergeCell ref="AC389:AD389"/>
    <mergeCell ref="AC415:AD415"/>
    <mergeCell ref="AC399:AD399"/>
    <mergeCell ref="AC393:AD393"/>
    <mergeCell ref="AC422:AD422"/>
    <mergeCell ref="AC416:AD416"/>
    <mergeCell ref="S419:T419"/>
    <mergeCell ref="D356:F356"/>
    <mergeCell ref="AC353:AD353"/>
    <mergeCell ref="AM307:AO307"/>
    <mergeCell ref="AR307:AT307"/>
    <mergeCell ref="G421:J421"/>
    <mergeCell ref="Y420:Z420"/>
    <mergeCell ref="U413:V413"/>
    <mergeCell ref="Q411:R411"/>
    <mergeCell ref="Y401:Z401"/>
    <mergeCell ref="S415:T415"/>
    <mergeCell ref="D414:F414"/>
    <mergeCell ref="K385:L385"/>
    <mergeCell ref="S357:T357"/>
    <mergeCell ref="S372:T372"/>
    <mergeCell ref="Q406:R406"/>
    <mergeCell ref="AA402:AB402"/>
    <mergeCell ref="W346:X346"/>
    <mergeCell ref="Y384:Z384"/>
    <mergeCell ref="W411:X411"/>
    <mergeCell ref="Y386:Z386"/>
    <mergeCell ref="S371:T371"/>
    <mergeCell ref="D379:F379"/>
    <mergeCell ref="W420:X420"/>
    <mergeCell ref="O388:P388"/>
    <mergeCell ref="AA365:AB365"/>
    <mergeCell ref="O355:P355"/>
    <mergeCell ref="K364:L364"/>
    <mergeCell ref="M381:N381"/>
    <mergeCell ref="K370:L370"/>
    <mergeCell ref="G369:J369"/>
    <mergeCell ref="D376:F376"/>
    <mergeCell ref="Q333:R333"/>
    <mergeCell ref="AC421:AD421"/>
    <mergeCell ref="AA400:AB400"/>
    <mergeCell ref="AC409:AD409"/>
    <mergeCell ref="Y397:Z397"/>
    <mergeCell ref="Q381:R381"/>
    <mergeCell ref="AC410:AD410"/>
    <mergeCell ref="O408:P408"/>
    <mergeCell ref="AC341:AD341"/>
    <mergeCell ref="AC392:AD392"/>
    <mergeCell ref="AC406:AD406"/>
    <mergeCell ref="W409:X409"/>
    <mergeCell ref="W416:X416"/>
    <mergeCell ref="O326:P326"/>
    <mergeCell ref="Q392:R392"/>
    <mergeCell ref="AC405:AD405"/>
    <mergeCell ref="AC373:AD373"/>
    <mergeCell ref="Q404:R404"/>
    <mergeCell ref="Y365:Z365"/>
    <mergeCell ref="Q407:R407"/>
    <mergeCell ref="Q393:R393"/>
    <mergeCell ref="U395:V395"/>
    <mergeCell ref="W344:X344"/>
    <mergeCell ref="AA407:AB407"/>
    <mergeCell ref="AA392:AB392"/>
    <mergeCell ref="AC376:AD376"/>
    <mergeCell ref="AC396:AD396"/>
    <mergeCell ref="AC407:AD407"/>
    <mergeCell ref="AC411:AD411"/>
    <mergeCell ref="AA363:AB363"/>
    <mergeCell ref="AA374:AB374"/>
    <mergeCell ref="AC383:AD383"/>
    <mergeCell ref="AC400:AD400"/>
    <mergeCell ref="AA410:AB410"/>
    <mergeCell ref="AC335:AD335"/>
    <mergeCell ref="D375:F375"/>
    <mergeCell ref="Y423:Z423"/>
    <mergeCell ref="M353:N353"/>
    <mergeCell ref="K368:L368"/>
    <mergeCell ref="O349:P349"/>
    <mergeCell ref="Q399:R399"/>
    <mergeCell ref="U402:V402"/>
    <mergeCell ref="S403:T403"/>
    <mergeCell ref="W376:X376"/>
    <mergeCell ref="S354:T354"/>
    <mergeCell ref="Y375:Z375"/>
    <mergeCell ref="S399:T399"/>
    <mergeCell ref="Y417:Z417"/>
    <mergeCell ref="K414:L414"/>
    <mergeCell ref="U423:V423"/>
    <mergeCell ref="K420:L420"/>
    <mergeCell ref="M419:N419"/>
    <mergeCell ref="Y419:Z419"/>
    <mergeCell ref="Q377:R377"/>
    <mergeCell ref="Q357:R357"/>
    <mergeCell ref="D415:F415"/>
    <mergeCell ref="K416:L416"/>
    <mergeCell ref="G416:J416"/>
    <mergeCell ref="K418:L418"/>
    <mergeCell ref="K404:L404"/>
    <mergeCell ref="G403:J403"/>
    <mergeCell ref="W414:X414"/>
    <mergeCell ref="G417:J417"/>
    <mergeCell ref="G410:J410"/>
    <mergeCell ref="D377:F377"/>
    <mergeCell ref="D391:F391"/>
    <mergeCell ref="S385:T385"/>
    <mergeCell ref="C14:AD14"/>
    <mergeCell ref="G309:J309"/>
    <mergeCell ref="K309:L309"/>
    <mergeCell ref="M309:N309"/>
    <mergeCell ref="O309:P309"/>
    <mergeCell ref="Q309:R309"/>
    <mergeCell ref="S309:T309"/>
    <mergeCell ref="U309:V309"/>
    <mergeCell ref="W309:X309"/>
    <mergeCell ref="Y309:Z309"/>
    <mergeCell ref="AA309:AB309"/>
    <mergeCell ref="AC309:AD309"/>
    <mergeCell ref="D309:F309"/>
    <mergeCell ref="C15:AD15"/>
    <mergeCell ref="AA416:AB416"/>
    <mergeCell ref="S395:T395"/>
    <mergeCell ref="U367:V367"/>
    <mergeCell ref="AC358:AD358"/>
    <mergeCell ref="AC377:AD377"/>
    <mergeCell ref="AA369:AB369"/>
    <mergeCell ref="D386:F386"/>
    <mergeCell ref="Y319:Z319"/>
    <mergeCell ref="C18:AD18"/>
    <mergeCell ref="D251:L251"/>
    <mergeCell ref="D278:L278"/>
    <mergeCell ref="S190:T190"/>
    <mergeCell ref="Y174:Z174"/>
    <mergeCell ref="C20:AD20"/>
    <mergeCell ref="AC404:AD404"/>
    <mergeCell ref="AA385:AB385"/>
    <mergeCell ref="AA372:AB372"/>
    <mergeCell ref="AC388:AD388"/>
    <mergeCell ref="AC394:AD394"/>
    <mergeCell ref="Y402:Z402"/>
    <mergeCell ref="Y398:Z398"/>
    <mergeCell ref="Y374:Z374"/>
    <mergeCell ref="W385:X385"/>
    <mergeCell ref="Q386:R386"/>
    <mergeCell ref="Y366:Z366"/>
    <mergeCell ref="AA366:AB366"/>
    <mergeCell ref="B436:AD436"/>
    <mergeCell ref="B435:AD435"/>
    <mergeCell ref="AC419:AD419"/>
    <mergeCell ref="W419:X419"/>
    <mergeCell ref="AC345:AD345"/>
    <mergeCell ref="AC378:AD378"/>
    <mergeCell ref="U392:V392"/>
    <mergeCell ref="AC354:AD354"/>
    <mergeCell ref="AC380:AD380"/>
    <mergeCell ref="Y372:Z372"/>
    <mergeCell ref="W363:X363"/>
    <mergeCell ref="AC355:AD355"/>
    <mergeCell ref="Q363:R363"/>
    <mergeCell ref="Q413:R413"/>
    <mergeCell ref="W413:X413"/>
    <mergeCell ref="U412:V412"/>
    <mergeCell ref="U400:V400"/>
    <mergeCell ref="AC413:AD413"/>
    <mergeCell ref="S417:T417"/>
    <mergeCell ref="U414:V414"/>
    <mergeCell ref="AA419:AB419"/>
    <mergeCell ref="O413:P413"/>
    <mergeCell ref="D373:F373"/>
    <mergeCell ref="D389:F389"/>
  </mergeCells>
  <phoneticPr fontId="76" type="noConversion"/>
  <conditionalFormatting sqref="A1:XFD160 A162:XFD296 A298:XFD1048576">
    <cfRule type="expression" dxfId="545" priority="21" stopIfTrue="1">
      <formula>AND($A$1&lt;&gt;"",SEARCH("igual o mayor",A1)&gt;0)</formula>
    </cfRule>
    <cfRule type="expression" dxfId="544" priority="22" stopIfTrue="1">
      <formula>AND($A$1&lt;&gt;"",SEARCH("igual o menor",A1)&gt;0)</formula>
    </cfRule>
    <cfRule type="expression" dxfId="543" priority="23" stopIfTrue="1">
      <formula>AND($A$1&lt;&gt;"",SEARCH("pase a la pregunta",A1)&gt;0)</formula>
    </cfRule>
    <cfRule type="expression" dxfId="542" priority="24" stopIfTrue="1">
      <formula>AND($A$1&lt;&gt;"",SEARCH("en blanco",A1)&gt;0)</formula>
    </cfRule>
    <cfRule type="expression" dxfId="541" priority="25" stopIfTrue="1">
      <formula>AND($A$1&lt;&gt;"",SEARCH("no puede registrar",A1)&gt;0)</formula>
    </cfRule>
    <cfRule type="expression" dxfId="540" priority="26" stopIfTrue="1">
      <formula>AND($A$1&lt;&gt;"",SUM(A1)&gt;0)</formula>
    </cfRule>
    <cfRule type="expression" dxfId="539" priority="27" stopIfTrue="1">
      <formula>AND($A$1&lt;&gt;"",SEARCH("la pregunta",A1)&gt;0)</formula>
    </cfRule>
  </conditionalFormatting>
  <conditionalFormatting sqref="A161:XFD161">
    <cfRule type="expression" dxfId="538" priority="8" stopIfTrue="1">
      <formula>AND($A$1&lt;&gt;"",SEARCH("igual o mayor",A161)&gt;0)</formula>
    </cfRule>
    <cfRule type="expression" dxfId="537" priority="9" stopIfTrue="1">
      <formula>AND($A$1&lt;&gt;"",SEARCH("igual o menor",A161)&gt;0)</formula>
    </cfRule>
    <cfRule type="expression" dxfId="536" priority="10" stopIfTrue="1">
      <formula>AND($A$1&lt;&gt;"",SEARCH("pase a la pregunta",A161)&gt;0)</formula>
    </cfRule>
    <cfRule type="expression" dxfId="535" priority="11" stopIfTrue="1">
      <formula>AND($A$1&lt;&gt;"",SEARCH("en blanco",A161)&gt;0)</formula>
    </cfRule>
    <cfRule type="expression" dxfId="534" priority="12" stopIfTrue="1">
      <formula>AND($A$1&lt;&gt;"",SEARCH("no puede registrar",A161)&gt;0)</formula>
    </cfRule>
    <cfRule type="expression" dxfId="533" priority="13" stopIfTrue="1">
      <formula>AND($A$1&lt;&gt;"",SUM(A161)&gt;0)</formula>
    </cfRule>
    <cfRule type="expression" dxfId="532" priority="14" stopIfTrue="1">
      <formula>AND($A$1&lt;&gt;"",SEARCH("la pregunta",A161)&gt;0)</formula>
    </cfRule>
  </conditionalFormatting>
  <conditionalFormatting sqref="A297:XFD297">
    <cfRule type="expression" dxfId="531" priority="1" stopIfTrue="1">
      <formula>AND($A$1&lt;&gt;"",SEARCH("igual o mayor",A297)&gt;0)</formula>
    </cfRule>
    <cfRule type="expression" dxfId="530" priority="2" stopIfTrue="1">
      <formula>AND($A$1&lt;&gt;"",SEARCH("igual o menor",A297)&gt;0)</formula>
    </cfRule>
    <cfRule type="expression" dxfId="529" priority="3" stopIfTrue="1">
      <formula>AND($A$1&lt;&gt;"",SEARCH("pase a la pregunta",A297)&gt;0)</formula>
    </cfRule>
    <cfRule type="expression" dxfId="528" priority="4" stopIfTrue="1">
      <formula>AND($A$1&lt;&gt;"",SEARCH("en blanco",A297)&gt;0)</formula>
    </cfRule>
    <cfRule type="expression" dxfId="527" priority="5" stopIfTrue="1">
      <formula>AND($A$1&lt;&gt;"",SEARCH("no puede registrar",A297)&gt;0)</formula>
    </cfRule>
    <cfRule type="expression" dxfId="526" priority="6" stopIfTrue="1">
      <formula>AND($A$1&lt;&gt;"",SUM(A297)&gt;0)</formula>
    </cfRule>
    <cfRule type="expression" dxfId="525" priority="7" stopIfTrue="1">
      <formula>AND($A$1&lt;&gt;"",SEARCH("la pregunta",A297)&gt;0)</formula>
    </cfRule>
  </conditionalFormatting>
  <conditionalFormatting sqref="C30:AD30">
    <cfRule type="expression" dxfId="524" priority="20">
      <formula>AND($AK$154&gt;0,$C$157="")</formula>
    </cfRule>
  </conditionalFormatting>
  <conditionalFormatting sqref="C165:AD165">
    <cfRule type="expression" dxfId="523" priority="19">
      <formula>$AK$290&gt;0</formula>
    </cfRule>
  </conditionalFormatting>
  <conditionalFormatting sqref="K309:AD429">
    <cfRule type="expression" dxfId="522" priority="16">
      <formula>AND($G309&lt;&gt;"",$G309&lt;&gt;1)</formula>
    </cfRule>
  </conditionalFormatting>
  <dataValidations count="2">
    <dataValidation type="list" allowBlank="1" showErrorMessage="1" errorTitle="Datos incorrectos" error="Los datos ingresados no son correctos, revise las opciones disponibles" sqref="G309:G429">
      <formula1>"1,2,9"</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AC309:AC429 AA309:AA429 Y309:Y429 W309:W429 U309:U429 S309:S429 Q309:Q429 O309:O429 M309:M429 K309:K429 AC169:AC289 AA169:AA289 Y169:Y289 W169:W289 U169:U289 S169:S289 Q169:Q289 O169:O289 M169:M289 M33:M153 Y33:Y153 S33:S153">
      <formula1>OR(ISBLANK(K33),IF(ISNUMBER(K33),MOD(K33,1)=0,FALSE),OR(LOWER(TRIM(SUBSTITUTE(K33,CHAR(160),"")))="ns",LOWER(TRIM(SUBSTITUTE(K33,CHAR(160),"")))="na"))</formula1>
    </dataValidation>
  </dataValidations>
  <hyperlinks>
    <hyperlink ref="AA7" location="Índice!C25"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Cuestionario</oddHeader>
    <oddFooter>&amp;LCenso Nacional de Gobiernos Estatales 2026&amp;R&amp;P de &amp;N</oddFooter>
  </headerFooter>
  <rowBreaks count="1" manualBreakCount="1">
    <brk id="166"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73"/>
  <sheetViews>
    <sheetView showGridLines="0" view="pageBreakPreview" zoomScale="120" zoomScaleNormal="100" zoomScaleSheetLayoutView="120" workbookViewId="0"/>
  </sheetViews>
  <sheetFormatPr baseColWidth="10" defaultColWidth="0" defaultRowHeight="15" customHeight="1" zeroHeight="1"/>
  <cols>
    <col min="1" max="1" width="5.625" style="78" customWidth="1"/>
    <col min="2" max="30" width="3.625" style="78" customWidth="1"/>
    <col min="31" max="31" width="5.625" style="78" customWidth="1"/>
    <col min="32" max="32" width="3.625" style="78" hidden="1" customWidth="1"/>
    <col min="33" max="126" width="13.625" style="78" hidden="1" customWidth="1"/>
    <col min="127" max="16384" width="3.625" style="78" hidden="1"/>
  </cols>
  <sheetData>
    <row r="1" spans="1:30" ht="173.25" customHeight="1">
      <c r="A1" s="647"/>
      <c r="B1" s="835" t="s">
        <v>0</v>
      </c>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row>
    <row r="2" spans="1:30" ht="1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c r="A3" s="6"/>
      <c r="B3" s="683" t="s">
        <v>1</v>
      </c>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row>
    <row r="4" spans="1:30" ht="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6"/>
      <c r="B5" s="683" t="s">
        <v>2</v>
      </c>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row>
    <row r="6" spans="1:30" ht="15" customHeight="1">
      <c r="A6" s="6"/>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ht="15" customHeight="1" thickBot="1">
      <c r="A7" s="6"/>
      <c r="B7" s="3" t="s">
        <v>4</v>
      </c>
      <c r="C7" s="67"/>
      <c r="D7" s="67"/>
      <c r="E7" s="67"/>
      <c r="F7" s="67"/>
      <c r="G7" s="67"/>
      <c r="H7" s="67"/>
      <c r="I7" s="67"/>
      <c r="J7" s="67"/>
      <c r="K7" s="67"/>
      <c r="L7" s="67"/>
      <c r="M7" s="12"/>
      <c r="N7" s="3" t="s">
        <v>5</v>
      </c>
      <c r="O7" s="12"/>
      <c r="AA7" s="821" t="s">
        <v>3</v>
      </c>
      <c r="AB7" s="799"/>
      <c r="AC7" s="799"/>
      <c r="AD7" s="799"/>
    </row>
    <row r="8" spans="1:30" ht="15" customHeight="1" thickBot="1">
      <c r="A8" s="6"/>
      <c r="B8" s="680" t="str">
        <f>IF(Presentación!B10="","",Presentación!B10)</f>
        <v>Veracruz de Ignacio de la Llave</v>
      </c>
      <c r="C8" s="681"/>
      <c r="D8" s="681"/>
      <c r="E8" s="681"/>
      <c r="F8" s="681"/>
      <c r="G8" s="681"/>
      <c r="H8" s="681"/>
      <c r="I8" s="681"/>
      <c r="J8" s="681"/>
      <c r="K8" s="681"/>
      <c r="L8" s="682"/>
      <c r="M8" s="72"/>
      <c r="N8" s="680" t="str">
        <f>IF(Presentación!N10="","",Presentación!N10)</f>
        <v>230</v>
      </c>
      <c r="O8" s="682"/>
      <c r="P8" s="19"/>
      <c r="Q8" s="70"/>
      <c r="R8" s="70"/>
      <c r="S8" s="70"/>
      <c r="T8" s="70"/>
      <c r="U8" s="70"/>
      <c r="V8" s="70"/>
      <c r="W8" s="70"/>
      <c r="X8" s="70"/>
      <c r="Y8" s="70"/>
      <c r="Z8" s="70"/>
      <c r="AA8" s="70"/>
      <c r="AB8" s="19"/>
      <c r="AC8" s="70"/>
      <c r="AD8" s="101"/>
    </row>
    <row r="9" spans="1:30" ht="15" customHeight="1" thickBot="1">
      <c r="A9" s="6"/>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thickBot="1">
      <c r="A10" s="21"/>
      <c r="B10" s="738" t="s">
        <v>5992</v>
      </c>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c r="AA10" s="720"/>
      <c r="AB10" s="720"/>
      <c r="AC10" s="720"/>
      <c r="AD10" s="739"/>
    </row>
    <row r="11" spans="1:30" ht="15" customHeight="1">
      <c r="A11" s="22"/>
      <c r="B11" s="867" t="s">
        <v>5068</v>
      </c>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9"/>
    </row>
    <row r="12" spans="1:30" ht="24" customHeight="1">
      <c r="A12" s="22"/>
      <c r="B12" s="23"/>
      <c r="C12" s="823" t="s">
        <v>5993</v>
      </c>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769"/>
    </row>
    <row r="13" spans="1:30" ht="24" customHeight="1">
      <c r="A13" s="22"/>
      <c r="B13" s="24"/>
      <c r="C13" s="806" t="s">
        <v>5070</v>
      </c>
      <c r="D13" s="799"/>
      <c r="E13" s="799"/>
      <c r="F13" s="799"/>
      <c r="G13" s="799"/>
      <c r="H13" s="799"/>
      <c r="I13" s="799"/>
      <c r="J13" s="799"/>
      <c r="K13" s="799"/>
      <c r="L13" s="799"/>
      <c r="M13" s="799"/>
      <c r="N13" s="799"/>
      <c r="O13" s="799"/>
      <c r="P13" s="799"/>
      <c r="Q13" s="799"/>
      <c r="R13" s="799"/>
      <c r="S13" s="799"/>
      <c r="T13" s="799"/>
      <c r="U13" s="799"/>
      <c r="V13" s="799"/>
      <c r="W13" s="799"/>
      <c r="X13" s="799"/>
      <c r="Y13" s="799"/>
      <c r="Z13" s="799"/>
      <c r="AA13" s="799"/>
      <c r="AB13" s="799"/>
      <c r="AC13" s="799"/>
      <c r="AD13" s="807"/>
    </row>
    <row r="14" spans="1:30" ht="36" customHeight="1">
      <c r="A14" s="26"/>
      <c r="B14" s="79"/>
      <c r="C14" s="815" t="s">
        <v>5994</v>
      </c>
      <c r="D14" s="799"/>
      <c r="E14" s="799"/>
      <c r="F14" s="799"/>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769"/>
    </row>
    <row r="15" spans="1:30" ht="48" customHeight="1">
      <c r="A15" s="26"/>
      <c r="B15" s="79"/>
      <c r="C15" s="815" t="s">
        <v>5995</v>
      </c>
      <c r="D15" s="799"/>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769"/>
    </row>
    <row r="16" spans="1:30" ht="15" customHeight="1">
      <c r="A16" s="26"/>
      <c r="B16" s="80"/>
      <c r="C16" s="815" t="s">
        <v>5996</v>
      </c>
      <c r="D16" s="799"/>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769"/>
    </row>
    <row r="17" spans="1:37" ht="15" customHeight="1">
      <c r="A17" s="26"/>
      <c r="B17" s="822" t="s">
        <v>5997</v>
      </c>
      <c r="C17" s="817"/>
      <c r="D17" s="817"/>
      <c r="E17" s="817"/>
      <c r="F17" s="817"/>
      <c r="G17" s="817"/>
      <c r="H17" s="817"/>
      <c r="I17" s="817"/>
      <c r="J17" s="817"/>
      <c r="K17" s="817"/>
      <c r="L17" s="817"/>
      <c r="M17" s="817"/>
      <c r="N17" s="817"/>
      <c r="O17" s="817"/>
      <c r="P17" s="817"/>
      <c r="Q17" s="817"/>
      <c r="R17" s="817"/>
      <c r="S17" s="817"/>
      <c r="T17" s="817"/>
      <c r="U17" s="817"/>
      <c r="V17" s="817"/>
      <c r="W17" s="817"/>
      <c r="X17" s="817"/>
      <c r="Y17" s="817"/>
      <c r="Z17" s="817"/>
      <c r="AA17" s="817"/>
      <c r="AB17" s="817"/>
      <c r="AC17" s="817"/>
      <c r="AD17" s="813"/>
    </row>
    <row r="18" spans="1:37" ht="36" customHeight="1">
      <c r="A18" s="26"/>
      <c r="B18" s="111"/>
      <c r="C18" s="939" t="s">
        <v>5998</v>
      </c>
      <c r="D18" s="781"/>
      <c r="E18" s="781"/>
      <c r="F18" s="781"/>
      <c r="G18" s="781"/>
      <c r="H18" s="781"/>
      <c r="I18" s="781"/>
      <c r="J18" s="781"/>
      <c r="K18" s="781"/>
      <c r="L18" s="781"/>
      <c r="M18" s="781"/>
      <c r="N18" s="781"/>
      <c r="O18" s="781"/>
      <c r="P18" s="781"/>
      <c r="Q18" s="781"/>
      <c r="R18" s="781"/>
      <c r="S18" s="781"/>
      <c r="T18" s="781"/>
      <c r="U18" s="781"/>
      <c r="V18" s="781"/>
      <c r="W18" s="781"/>
      <c r="X18" s="781"/>
      <c r="Y18" s="781"/>
      <c r="Z18" s="781"/>
      <c r="AA18" s="781"/>
      <c r="AB18" s="781"/>
      <c r="AC18" s="781"/>
      <c r="AD18" s="782"/>
    </row>
    <row r="19" spans="1:37" ht="15" customHeight="1">
      <c r="A19" s="21"/>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row>
    <row r="20" spans="1:37" ht="36" customHeight="1">
      <c r="A20" s="61" t="s">
        <v>5999</v>
      </c>
      <c r="B20" s="938" t="s">
        <v>6000</v>
      </c>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799"/>
    </row>
    <row r="21" spans="1:37" ht="15" customHeight="1">
      <c r="A21" s="30"/>
      <c r="B21" s="45"/>
      <c r="C21" s="798" t="s">
        <v>5939</v>
      </c>
      <c r="D21" s="799"/>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799"/>
    </row>
    <row r="22" spans="1:37" ht="36" customHeight="1">
      <c r="A22" s="30"/>
      <c r="B22" s="45"/>
      <c r="C22" s="877" t="s">
        <v>6001</v>
      </c>
      <c r="D22" s="799"/>
      <c r="E22" s="799"/>
      <c r="F22" s="799"/>
      <c r="G22" s="799"/>
      <c r="H22" s="799"/>
      <c r="I22" s="799"/>
      <c r="J22" s="799"/>
      <c r="K22" s="799"/>
      <c r="L22" s="799"/>
      <c r="M22" s="799"/>
      <c r="N22" s="799"/>
      <c r="O22" s="799"/>
      <c r="P22" s="799"/>
      <c r="Q22" s="799"/>
      <c r="R22" s="799"/>
      <c r="S22" s="799"/>
      <c r="T22" s="799"/>
      <c r="U22" s="799"/>
      <c r="V22" s="799"/>
      <c r="W22" s="799"/>
      <c r="X22" s="799"/>
      <c r="Y22" s="799"/>
      <c r="Z22" s="799"/>
      <c r="AA22" s="799"/>
      <c r="AB22" s="799"/>
      <c r="AC22" s="799"/>
      <c r="AD22" s="799"/>
    </row>
    <row r="23" spans="1:37" ht="24" customHeight="1">
      <c r="A23" s="30"/>
      <c r="B23" s="45"/>
      <c r="C23" s="877" t="s">
        <v>6002</v>
      </c>
      <c r="D23" s="799"/>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799"/>
    </row>
    <row r="24" spans="1:37" ht="36" customHeight="1">
      <c r="A24" s="62"/>
      <c r="B24" s="98"/>
      <c r="C24" s="831" t="s">
        <v>6003</v>
      </c>
      <c r="D24" s="799"/>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99"/>
    </row>
    <row r="25" spans="1:37" ht="24" customHeight="1">
      <c r="A25" s="62"/>
      <c r="B25" s="98"/>
      <c r="C25" s="798" t="s">
        <v>6004</v>
      </c>
      <c r="D25" s="799"/>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799"/>
    </row>
    <row r="26" spans="1:37" ht="24" customHeight="1">
      <c r="A26" s="62"/>
      <c r="B26" s="98"/>
      <c r="C26" s="798" t="s">
        <v>6005</v>
      </c>
      <c r="D26" s="799"/>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799"/>
      <c r="AC26" s="799"/>
      <c r="AD26" s="799"/>
    </row>
    <row r="27" spans="1:37" ht="15" customHeight="1">
      <c r="A27" s="22"/>
      <c r="AG27" s="396" t="s">
        <v>5667</v>
      </c>
      <c r="AH27" s="76"/>
      <c r="AI27" s="905" t="s">
        <v>5105</v>
      </c>
      <c r="AJ27" s="905"/>
      <c r="AK27" s="905"/>
    </row>
    <row r="28" spans="1:37" ht="72" customHeight="1">
      <c r="A28" s="22"/>
      <c r="C28" s="820" t="s">
        <v>5094</v>
      </c>
      <c r="D28" s="723"/>
      <c r="E28" s="723"/>
      <c r="F28" s="723"/>
      <c r="G28" s="723"/>
      <c r="H28" s="723"/>
      <c r="I28" s="723"/>
      <c r="J28" s="723"/>
      <c r="K28" s="723"/>
      <c r="L28" s="723"/>
      <c r="M28" s="723"/>
      <c r="N28" s="723"/>
      <c r="O28" s="723"/>
      <c r="P28" s="723"/>
      <c r="Q28" s="723"/>
      <c r="R28" s="724"/>
      <c r="S28" s="820" t="s">
        <v>6006</v>
      </c>
      <c r="T28" s="723"/>
      <c r="U28" s="723"/>
      <c r="V28" s="723"/>
      <c r="W28" s="723"/>
      <c r="X28" s="724"/>
      <c r="Y28" s="820" t="s">
        <v>6007</v>
      </c>
      <c r="Z28" s="723"/>
      <c r="AA28" s="723"/>
      <c r="AB28" s="723"/>
      <c r="AC28" s="723"/>
      <c r="AD28" s="724"/>
      <c r="AG28" s="397" t="s">
        <v>5900</v>
      </c>
      <c r="AH28" s="289" t="s">
        <v>5121</v>
      </c>
      <c r="AI28" s="279" t="s">
        <v>5122</v>
      </c>
      <c r="AJ28" s="311" t="s">
        <v>5115</v>
      </c>
      <c r="AK28" s="281" t="s">
        <v>5116</v>
      </c>
    </row>
    <row r="29" spans="1:37" ht="15" customHeight="1">
      <c r="A29" s="22"/>
      <c r="C29" s="46" t="s">
        <v>5023</v>
      </c>
      <c r="D29" s="800" t="str">
        <f>IF(CNGE_2026_M1_Secc1_Sub1!$D41="","",CNGE_2026_M1_Secc1_Sub1!$D41)</f>
        <v/>
      </c>
      <c r="E29" s="723"/>
      <c r="F29" s="723"/>
      <c r="G29" s="723"/>
      <c r="H29" s="723"/>
      <c r="I29" s="723"/>
      <c r="J29" s="723"/>
      <c r="K29" s="723"/>
      <c r="L29" s="723"/>
      <c r="M29" s="723"/>
      <c r="N29" s="723"/>
      <c r="O29" s="723"/>
      <c r="P29" s="723"/>
      <c r="Q29" s="723"/>
      <c r="R29" s="724"/>
      <c r="S29" s="728"/>
      <c r="T29" s="714"/>
      <c r="U29" s="714"/>
      <c r="V29" s="714"/>
      <c r="W29" s="714"/>
      <c r="X29" s="805"/>
      <c r="Y29" s="728"/>
      <c r="Z29" s="714"/>
      <c r="AA29" s="714"/>
      <c r="AB29" s="714"/>
      <c r="AC29" s="714"/>
      <c r="AD29" s="805"/>
      <c r="AG29" s="398">
        <f>IF(AND($S29&lt;&gt;"",$S29&lt;&gt;1,COUNTA(Y29)&gt;0),1,0)</f>
        <v>0</v>
      </c>
      <c r="AH29" s="290">
        <f>IF(AND(COUNTBLANK(D29)=0,$S29&lt;&gt;"",$S29&lt;&gt;1,COUNTA(Y29)=0),0,IF(AND(COUNTBLANK(D29)=0,$S29&lt;&gt;"",$S29=1,COUNTA(Y29)=1),0,IF(AND(COUNTBLANK(D29)=1,COUNTA(Y29)=0),0,1)))</f>
        <v>0</v>
      </c>
      <c r="AI29" s="293">
        <f>IF(AH29=0,0,1)</f>
        <v>0</v>
      </c>
      <c r="AJ29" s="283" t="str">
        <f>IF(AI29=0,"",
IF(SUM(AI29:AI29)=1,AK29,
IF(AI149&gt;SUM(AI29:AI29),_xlfn.CONCAT(", ",AK29),
IF(AI149=SUM(AI29:AI29),_xlfn.CONCAT(" y ",AK29)))))</f>
        <v/>
      </c>
      <c r="AK29" s="120" t="s">
        <v>5125</v>
      </c>
    </row>
    <row r="30" spans="1:37" ht="15" customHeight="1">
      <c r="A30" s="22"/>
      <c r="C30" s="46" t="s">
        <v>5025</v>
      </c>
      <c r="D30" s="800" t="str">
        <f>IF(CNGE_2026_M1_Secc1_Sub1!$D42="","",CNGE_2026_M1_Secc1_Sub1!$D42)</f>
        <v/>
      </c>
      <c r="E30" s="723"/>
      <c r="F30" s="723"/>
      <c r="G30" s="723"/>
      <c r="H30" s="723"/>
      <c r="I30" s="723"/>
      <c r="J30" s="723"/>
      <c r="K30" s="723"/>
      <c r="L30" s="723"/>
      <c r="M30" s="723"/>
      <c r="N30" s="723"/>
      <c r="O30" s="723"/>
      <c r="P30" s="723"/>
      <c r="Q30" s="723"/>
      <c r="R30" s="724"/>
      <c r="S30" s="728"/>
      <c r="T30" s="714"/>
      <c r="U30" s="714"/>
      <c r="V30" s="714"/>
      <c r="W30" s="714"/>
      <c r="X30" s="805"/>
      <c r="Y30" s="728"/>
      <c r="Z30" s="714"/>
      <c r="AA30" s="714"/>
      <c r="AB30" s="714"/>
      <c r="AC30" s="714"/>
      <c r="AD30" s="805"/>
      <c r="AG30" s="398">
        <f t="shared" ref="AG30:AG93" si="0">IF(AND($S30&lt;&gt;"",$S30&lt;&gt;1,COUNTA(Y30)&gt;0),1,0)</f>
        <v>0</v>
      </c>
      <c r="AH30" s="290">
        <f t="shared" ref="AH30:AH93" si="1">IF(AND(COUNTBLANK(D30)=0,$S30&lt;&gt;"",$S30&lt;&gt;1,COUNTA(Y30)=0),0,IF(AND(COUNTBLANK(D30)=0,$S30&lt;&gt;"",$S30=1,COUNTA(Y30)=1),0,IF(AND(COUNTBLANK(D30)=1,COUNTA(Y30)=0),0,1)))</f>
        <v>0</v>
      </c>
      <c r="AI30" s="293">
        <f t="shared" ref="AI30:AI93" si="2">IF(AH30=0,0,1)</f>
        <v>0</v>
      </c>
      <c r="AJ30" s="283" t="str">
        <f>IF(AI30=0,"",
IF(SUM($AI$29:AI30)=1,AK30,
IF($AI$149&gt;SUM($AI$29:AI30),_xlfn.CONCAT(", ",AK30),
IF($AI$149=SUM($AI$29:AI30),_xlfn.CONCAT(" y ",AK30)))))</f>
        <v/>
      </c>
      <c r="AK30" s="120" t="s">
        <v>5127</v>
      </c>
    </row>
    <row r="31" spans="1:37" ht="15" customHeight="1">
      <c r="A31" s="22"/>
      <c r="C31" s="46" t="s">
        <v>5027</v>
      </c>
      <c r="D31" s="800" t="str">
        <f>IF(CNGE_2026_M1_Secc1_Sub1!$D43="","",CNGE_2026_M1_Secc1_Sub1!$D43)</f>
        <v/>
      </c>
      <c r="E31" s="723"/>
      <c r="F31" s="723"/>
      <c r="G31" s="723"/>
      <c r="H31" s="723"/>
      <c r="I31" s="723"/>
      <c r="J31" s="723"/>
      <c r="K31" s="723"/>
      <c r="L31" s="723"/>
      <c r="M31" s="723"/>
      <c r="N31" s="723"/>
      <c r="O31" s="723"/>
      <c r="P31" s="723"/>
      <c r="Q31" s="723"/>
      <c r="R31" s="724"/>
      <c r="S31" s="728"/>
      <c r="T31" s="714"/>
      <c r="U31" s="714"/>
      <c r="V31" s="714"/>
      <c r="W31" s="714"/>
      <c r="X31" s="805"/>
      <c r="Y31" s="728"/>
      <c r="Z31" s="714"/>
      <c r="AA31" s="714"/>
      <c r="AB31" s="714"/>
      <c r="AC31" s="714"/>
      <c r="AD31" s="805"/>
      <c r="AG31" s="398">
        <f t="shared" si="0"/>
        <v>0</v>
      </c>
      <c r="AH31" s="290">
        <f t="shared" si="1"/>
        <v>0</v>
      </c>
      <c r="AI31" s="293">
        <f t="shared" si="2"/>
        <v>0</v>
      </c>
      <c r="AJ31" s="283" t="str">
        <f>IF(AI31=0,"",
IF(SUM($AI$29:AI31)=1,AK31,
IF($AI$149&gt;SUM($AI$29:AI31),_xlfn.CONCAT(", ",AK31),
IF($AI$149=SUM($AI$29:AI31),_xlfn.CONCAT(" y ",AK31)))))</f>
        <v/>
      </c>
      <c r="AK31" s="120" t="s">
        <v>5129</v>
      </c>
    </row>
    <row r="32" spans="1:37" ht="15" customHeight="1">
      <c r="A32" s="22"/>
      <c r="C32" s="46" t="s">
        <v>5029</v>
      </c>
      <c r="D32" s="800" t="str">
        <f>IF(CNGE_2026_M1_Secc1_Sub1!$D44="","",CNGE_2026_M1_Secc1_Sub1!$D44)</f>
        <v/>
      </c>
      <c r="E32" s="723"/>
      <c r="F32" s="723"/>
      <c r="G32" s="723"/>
      <c r="H32" s="723"/>
      <c r="I32" s="723"/>
      <c r="J32" s="723"/>
      <c r="K32" s="723"/>
      <c r="L32" s="723"/>
      <c r="M32" s="723"/>
      <c r="N32" s="723"/>
      <c r="O32" s="723"/>
      <c r="P32" s="723"/>
      <c r="Q32" s="723"/>
      <c r="R32" s="724"/>
      <c r="S32" s="728"/>
      <c r="T32" s="714"/>
      <c r="U32" s="714"/>
      <c r="V32" s="714"/>
      <c r="W32" s="714"/>
      <c r="X32" s="805"/>
      <c r="Y32" s="728"/>
      <c r="Z32" s="714"/>
      <c r="AA32" s="714"/>
      <c r="AB32" s="714"/>
      <c r="AC32" s="714"/>
      <c r="AD32" s="805"/>
      <c r="AG32" s="398">
        <f t="shared" si="0"/>
        <v>0</v>
      </c>
      <c r="AH32" s="290">
        <f t="shared" si="1"/>
        <v>0</v>
      </c>
      <c r="AI32" s="293">
        <f t="shared" si="2"/>
        <v>0</v>
      </c>
      <c r="AJ32" s="283" t="str">
        <f>IF(AI32=0,"",
IF(SUM($AI$29:AI32)=1,AK32,
IF($AI$149&gt;SUM($AI$29:AI32),_xlfn.CONCAT(", ",AK32),
IF($AI$149=SUM($AI$29:AI32),_xlfn.CONCAT(" y ",AK32)))))</f>
        <v/>
      </c>
      <c r="AK32" s="120" t="s">
        <v>5131</v>
      </c>
    </row>
    <row r="33" spans="1:37" ht="15" customHeight="1">
      <c r="A33" s="22"/>
      <c r="C33" s="46" t="s">
        <v>5031</v>
      </c>
      <c r="D33" s="800" t="str">
        <f>IF(CNGE_2026_M1_Secc1_Sub1!$D45="","",CNGE_2026_M1_Secc1_Sub1!$D45)</f>
        <v/>
      </c>
      <c r="E33" s="723"/>
      <c r="F33" s="723"/>
      <c r="G33" s="723"/>
      <c r="H33" s="723"/>
      <c r="I33" s="723"/>
      <c r="J33" s="723"/>
      <c r="K33" s="723"/>
      <c r="L33" s="723"/>
      <c r="M33" s="723"/>
      <c r="N33" s="723"/>
      <c r="O33" s="723"/>
      <c r="P33" s="723"/>
      <c r="Q33" s="723"/>
      <c r="R33" s="724"/>
      <c r="S33" s="728"/>
      <c r="T33" s="714"/>
      <c r="U33" s="714"/>
      <c r="V33" s="714"/>
      <c r="W33" s="714"/>
      <c r="X33" s="805"/>
      <c r="Y33" s="728"/>
      <c r="Z33" s="714"/>
      <c r="AA33" s="714"/>
      <c r="AB33" s="714"/>
      <c r="AC33" s="714"/>
      <c r="AD33" s="805"/>
      <c r="AG33" s="398">
        <f t="shared" si="0"/>
        <v>0</v>
      </c>
      <c r="AH33" s="290">
        <f t="shared" si="1"/>
        <v>0</v>
      </c>
      <c r="AI33" s="293">
        <f t="shared" si="2"/>
        <v>0</v>
      </c>
      <c r="AJ33" s="283" t="str">
        <f>IF(AI33=0,"",
IF(SUM($AI$29:AI33)=1,AK33,
IF($AI$149&gt;SUM($AI$29:AI33),_xlfn.CONCAT(", ",AK33),
IF($AI$149=SUM($AI$29:AI33),_xlfn.CONCAT(" y ",AK33)))))</f>
        <v/>
      </c>
      <c r="AK33" s="120" t="s">
        <v>5133</v>
      </c>
    </row>
    <row r="34" spans="1:37" ht="15" customHeight="1">
      <c r="A34" s="22"/>
      <c r="C34" s="46" t="s">
        <v>5033</v>
      </c>
      <c r="D34" s="800" t="str">
        <f>IF(CNGE_2026_M1_Secc1_Sub1!$D46="","",CNGE_2026_M1_Secc1_Sub1!$D46)</f>
        <v/>
      </c>
      <c r="E34" s="723"/>
      <c r="F34" s="723"/>
      <c r="G34" s="723"/>
      <c r="H34" s="723"/>
      <c r="I34" s="723"/>
      <c r="J34" s="723"/>
      <c r="K34" s="723"/>
      <c r="L34" s="723"/>
      <c r="M34" s="723"/>
      <c r="N34" s="723"/>
      <c r="O34" s="723"/>
      <c r="P34" s="723"/>
      <c r="Q34" s="723"/>
      <c r="R34" s="724"/>
      <c r="S34" s="728"/>
      <c r="T34" s="714"/>
      <c r="U34" s="714"/>
      <c r="V34" s="714"/>
      <c r="W34" s="714"/>
      <c r="X34" s="805"/>
      <c r="Y34" s="728"/>
      <c r="Z34" s="714"/>
      <c r="AA34" s="714"/>
      <c r="AB34" s="714"/>
      <c r="AC34" s="714"/>
      <c r="AD34" s="805"/>
      <c r="AG34" s="398">
        <f t="shared" si="0"/>
        <v>0</v>
      </c>
      <c r="AH34" s="290">
        <f t="shared" si="1"/>
        <v>0</v>
      </c>
      <c r="AI34" s="293">
        <f t="shared" si="2"/>
        <v>0</v>
      </c>
      <c r="AJ34" s="283" t="str">
        <f>IF(AI34=0,"",
IF(SUM($AI$29:AI34)=1,AK34,
IF($AI$149&gt;SUM($AI$29:AI34),_xlfn.CONCAT(", ",AK34),
IF($AI$149=SUM($AI$29:AI34),_xlfn.CONCAT(" y ",AK34)))))</f>
        <v/>
      </c>
      <c r="AK34" s="120" t="s">
        <v>5135</v>
      </c>
    </row>
    <row r="35" spans="1:37" ht="15" customHeight="1">
      <c r="A35" s="22"/>
      <c r="C35" s="46" t="s">
        <v>5035</v>
      </c>
      <c r="D35" s="800" t="str">
        <f>IF(CNGE_2026_M1_Secc1_Sub1!$D47="","",CNGE_2026_M1_Secc1_Sub1!$D47)</f>
        <v/>
      </c>
      <c r="E35" s="723"/>
      <c r="F35" s="723"/>
      <c r="G35" s="723"/>
      <c r="H35" s="723"/>
      <c r="I35" s="723"/>
      <c r="J35" s="723"/>
      <c r="K35" s="723"/>
      <c r="L35" s="723"/>
      <c r="M35" s="723"/>
      <c r="N35" s="723"/>
      <c r="O35" s="723"/>
      <c r="P35" s="723"/>
      <c r="Q35" s="723"/>
      <c r="R35" s="724"/>
      <c r="S35" s="728"/>
      <c r="T35" s="714"/>
      <c r="U35" s="714"/>
      <c r="V35" s="714"/>
      <c r="W35" s="714"/>
      <c r="X35" s="805"/>
      <c r="Y35" s="728"/>
      <c r="Z35" s="714"/>
      <c r="AA35" s="714"/>
      <c r="AB35" s="714"/>
      <c r="AC35" s="714"/>
      <c r="AD35" s="805"/>
      <c r="AG35" s="398">
        <f t="shared" si="0"/>
        <v>0</v>
      </c>
      <c r="AH35" s="290">
        <f t="shared" si="1"/>
        <v>0</v>
      </c>
      <c r="AI35" s="293">
        <f t="shared" si="2"/>
        <v>0</v>
      </c>
      <c r="AJ35" s="283" t="str">
        <f>IF(AI35=0,"",
IF(SUM($AI$29:AI35)=1,AK35,
IF($AI$149&gt;SUM($AI$29:AI35),_xlfn.CONCAT(", ",AK35),
IF($AI$149=SUM($AI$29:AI35),_xlfn.CONCAT(" y ",AK35)))))</f>
        <v/>
      </c>
      <c r="AK35" s="120" t="s">
        <v>5137</v>
      </c>
    </row>
    <row r="36" spans="1:37" ht="15" customHeight="1">
      <c r="A36" s="22"/>
      <c r="C36" s="46" t="s">
        <v>5037</v>
      </c>
      <c r="D36" s="800" t="str">
        <f>IF(CNGE_2026_M1_Secc1_Sub1!$D48="","",CNGE_2026_M1_Secc1_Sub1!$D48)</f>
        <v/>
      </c>
      <c r="E36" s="723"/>
      <c r="F36" s="723"/>
      <c r="G36" s="723"/>
      <c r="H36" s="723"/>
      <c r="I36" s="723"/>
      <c r="J36" s="723"/>
      <c r="K36" s="723"/>
      <c r="L36" s="723"/>
      <c r="M36" s="723"/>
      <c r="N36" s="723"/>
      <c r="O36" s="723"/>
      <c r="P36" s="723"/>
      <c r="Q36" s="723"/>
      <c r="R36" s="724"/>
      <c r="S36" s="728"/>
      <c r="T36" s="714"/>
      <c r="U36" s="714"/>
      <c r="V36" s="714"/>
      <c r="W36" s="714"/>
      <c r="X36" s="805"/>
      <c r="Y36" s="728"/>
      <c r="Z36" s="714"/>
      <c r="AA36" s="714"/>
      <c r="AB36" s="714"/>
      <c r="AC36" s="714"/>
      <c r="AD36" s="805"/>
      <c r="AG36" s="398">
        <f t="shared" si="0"/>
        <v>0</v>
      </c>
      <c r="AH36" s="290">
        <f t="shared" si="1"/>
        <v>0</v>
      </c>
      <c r="AI36" s="293">
        <f t="shared" si="2"/>
        <v>0</v>
      </c>
      <c r="AJ36" s="283" t="str">
        <f>IF(AI36=0,"",
IF(SUM($AI$29:AI36)=1,AK36,
IF($AI$149&gt;SUM($AI$29:AI36),_xlfn.CONCAT(", ",AK36),
IF($AI$149=SUM($AI$29:AI36),_xlfn.CONCAT(" y ",AK36)))))</f>
        <v/>
      </c>
      <c r="AK36" s="120" t="s">
        <v>5139</v>
      </c>
    </row>
    <row r="37" spans="1:37" ht="15" customHeight="1">
      <c r="A37" s="22"/>
      <c r="C37" s="46" t="s">
        <v>5039</v>
      </c>
      <c r="D37" s="800" t="str">
        <f>IF(CNGE_2026_M1_Secc1_Sub1!$D49="","",CNGE_2026_M1_Secc1_Sub1!$D49)</f>
        <v/>
      </c>
      <c r="E37" s="723"/>
      <c r="F37" s="723"/>
      <c r="G37" s="723"/>
      <c r="H37" s="723"/>
      <c r="I37" s="723"/>
      <c r="J37" s="723"/>
      <c r="K37" s="723"/>
      <c r="L37" s="723"/>
      <c r="M37" s="723"/>
      <c r="N37" s="723"/>
      <c r="O37" s="723"/>
      <c r="P37" s="723"/>
      <c r="Q37" s="723"/>
      <c r="R37" s="724"/>
      <c r="S37" s="728"/>
      <c r="T37" s="714"/>
      <c r="U37" s="714"/>
      <c r="V37" s="714"/>
      <c r="W37" s="714"/>
      <c r="X37" s="805"/>
      <c r="Y37" s="728"/>
      <c r="Z37" s="714"/>
      <c r="AA37" s="714"/>
      <c r="AB37" s="714"/>
      <c r="AC37" s="714"/>
      <c r="AD37" s="805"/>
      <c r="AG37" s="398">
        <f t="shared" si="0"/>
        <v>0</v>
      </c>
      <c r="AH37" s="290">
        <f t="shared" si="1"/>
        <v>0</v>
      </c>
      <c r="AI37" s="293">
        <f t="shared" si="2"/>
        <v>0</v>
      </c>
      <c r="AJ37" s="283" t="str">
        <f>IF(AI37=0,"",
IF(SUM($AI$29:AI37)=1,AK37,
IF($AI$149&gt;SUM($AI$29:AI37),_xlfn.CONCAT(", ",AK37),
IF($AI$149=SUM($AI$29:AI37),_xlfn.CONCAT(" y ",AK37)))))</f>
        <v/>
      </c>
      <c r="AK37" s="120" t="s">
        <v>5141</v>
      </c>
    </row>
    <row r="38" spans="1:37" ht="15" customHeight="1">
      <c r="A38" s="22"/>
      <c r="C38" s="46" t="s">
        <v>5040</v>
      </c>
      <c r="D38" s="800" t="str">
        <f>IF(CNGE_2026_M1_Secc1_Sub1!$D50="","",CNGE_2026_M1_Secc1_Sub1!$D50)</f>
        <v/>
      </c>
      <c r="E38" s="723"/>
      <c r="F38" s="723"/>
      <c r="G38" s="723"/>
      <c r="H38" s="723"/>
      <c r="I38" s="723"/>
      <c r="J38" s="723"/>
      <c r="K38" s="723"/>
      <c r="L38" s="723"/>
      <c r="M38" s="723"/>
      <c r="N38" s="723"/>
      <c r="O38" s="723"/>
      <c r="P38" s="723"/>
      <c r="Q38" s="723"/>
      <c r="R38" s="724"/>
      <c r="S38" s="728"/>
      <c r="T38" s="714"/>
      <c r="U38" s="714"/>
      <c r="V38" s="714"/>
      <c r="W38" s="714"/>
      <c r="X38" s="805"/>
      <c r="Y38" s="728"/>
      <c r="Z38" s="714"/>
      <c r="AA38" s="714"/>
      <c r="AB38" s="714"/>
      <c r="AC38" s="714"/>
      <c r="AD38" s="805"/>
      <c r="AG38" s="398">
        <f t="shared" si="0"/>
        <v>0</v>
      </c>
      <c r="AH38" s="290">
        <f t="shared" si="1"/>
        <v>0</v>
      </c>
      <c r="AI38" s="293">
        <f t="shared" si="2"/>
        <v>0</v>
      </c>
      <c r="AJ38" s="283" t="str">
        <f>IF(AI38=0,"",
IF(SUM($AI$29:AI38)=1,AK38,
IF($AI$149&gt;SUM($AI$29:AI38),_xlfn.CONCAT(", ",AK38),
IF($AI$149=SUM($AI$29:AI38),_xlfn.CONCAT(" y ",AK38)))))</f>
        <v/>
      </c>
      <c r="AK38" s="120" t="s">
        <v>5143</v>
      </c>
    </row>
    <row r="39" spans="1:37" ht="15" customHeight="1">
      <c r="A39" s="22"/>
      <c r="C39" s="46" t="s">
        <v>5042</v>
      </c>
      <c r="D39" s="800" t="str">
        <f>IF(CNGE_2026_M1_Secc1_Sub1!$D51="","",CNGE_2026_M1_Secc1_Sub1!$D51)</f>
        <v/>
      </c>
      <c r="E39" s="723"/>
      <c r="F39" s="723"/>
      <c r="G39" s="723"/>
      <c r="H39" s="723"/>
      <c r="I39" s="723"/>
      <c r="J39" s="723"/>
      <c r="K39" s="723"/>
      <c r="L39" s="723"/>
      <c r="M39" s="723"/>
      <c r="N39" s="723"/>
      <c r="O39" s="723"/>
      <c r="P39" s="723"/>
      <c r="Q39" s="723"/>
      <c r="R39" s="724"/>
      <c r="S39" s="728"/>
      <c r="T39" s="714"/>
      <c r="U39" s="714"/>
      <c r="V39" s="714"/>
      <c r="W39" s="714"/>
      <c r="X39" s="805"/>
      <c r="Y39" s="728"/>
      <c r="Z39" s="714"/>
      <c r="AA39" s="714"/>
      <c r="AB39" s="714"/>
      <c r="AC39" s="714"/>
      <c r="AD39" s="805"/>
      <c r="AG39" s="398">
        <f t="shared" si="0"/>
        <v>0</v>
      </c>
      <c r="AH39" s="290">
        <f t="shared" si="1"/>
        <v>0</v>
      </c>
      <c r="AI39" s="293">
        <f t="shared" si="2"/>
        <v>0</v>
      </c>
      <c r="AJ39" s="283" t="str">
        <f>IF(AI39=0,"",
IF(SUM($AI$29:AI39)=1,AK39,
IF($AI$149&gt;SUM($AI$29:AI39),_xlfn.CONCAT(", ",AK39),
IF($AI$149=SUM($AI$29:AI39),_xlfn.CONCAT(" y ",AK39)))))</f>
        <v/>
      </c>
      <c r="AK39" s="120" t="s">
        <v>5145</v>
      </c>
    </row>
    <row r="40" spans="1:37" ht="15" customHeight="1">
      <c r="A40" s="22"/>
      <c r="C40" s="46" t="s">
        <v>5043</v>
      </c>
      <c r="D40" s="800" t="str">
        <f>IF(CNGE_2026_M1_Secc1_Sub1!$D52="","",CNGE_2026_M1_Secc1_Sub1!$D52)</f>
        <v/>
      </c>
      <c r="E40" s="723"/>
      <c r="F40" s="723"/>
      <c r="G40" s="723"/>
      <c r="H40" s="723"/>
      <c r="I40" s="723"/>
      <c r="J40" s="723"/>
      <c r="K40" s="723"/>
      <c r="L40" s="723"/>
      <c r="M40" s="723"/>
      <c r="N40" s="723"/>
      <c r="O40" s="723"/>
      <c r="P40" s="723"/>
      <c r="Q40" s="723"/>
      <c r="R40" s="724"/>
      <c r="S40" s="728"/>
      <c r="T40" s="714"/>
      <c r="U40" s="714"/>
      <c r="V40" s="714"/>
      <c r="W40" s="714"/>
      <c r="X40" s="805"/>
      <c r="Y40" s="728"/>
      <c r="Z40" s="714"/>
      <c r="AA40" s="714"/>
      <c r="AB40" s="714"/>
      <c r="AC40" s="714"/>
      <c r="AD40" s="805"/>
      <c r="AG40" s="398">
        <f t="shared" si="0"/>
        <v>0</v>
      </c>
      <c r="AH40" s="290">
        <f t="shared" si="1"/>
        <v>0</v>
      </c>
      <c r="AI40" s="293">
        <f t="shared" si="2"/>
        <v>0</v>
      </c>
      <c r="AJ40" s="283" t="str">
        <f>IF(AI40=0,"",
IF(SUM($AI$29:AI40)=1,AK40,
IF($AI$149&gt;SUM($AI$29:AI40),_xlfn.CONCAT(", ",AK40),
IF($AI$149=SUM($AI$29:AI40),_xlfn.CONCAT(" y ",AK40)))))</f>
        <v/>
      </c>
      <c r="AK40" s="120" t="s">
        <v>5147</v>
      </c>
    </row>
    <row r="41" spans="1:37" ht="15" customHeight="1">
      <c r="A41" s="22"/>
      <c r="C41" s="46" t="s">
        <v>5044</v>
      </c>
      <c r="D41" s="800" t="str">
        <f>IF(CNGE_2026_M1_Secc1_Sub1!$D53="","",CNGE_2026_M1_Secc1_Sub1!$D53)</f>
        <v/>
      </c>
      <c r="E41" s="723"/>
      <c r="F41" s="723"/>
      <c r="G41" s="723"/>
      <c r="H41" s="723"/>
      <c r="I41" s="723"/>
      <c r="J41" s="723"/>
      <c r="K41" s="723"/>
      <c r="L41" s="723"/>
      <c r="M41" s="723"/>
      <c r="N41" s="723"/>
      <c r="O41" s="723"/>
      <c r="P41" s="723"/>
      <c r="Q41" s="723"/>
      <c r="R41" s="724"/>
      <c r="S41" s="728"/>
      <c r="T41" s="714"/>
      <c r="U41" s="714"/>
      <c r="V41" s="714"/>
      <c r="W41" s="714"/>
      <c r="X41" s="805"/>
      <c r="Y41" s="728"/>
      <c r="Z41" s="714"/>
      <c r="AA41" s="714"/>
      <c r="AB41" s="714"/>
      <c r="AC41" s="714"/>
      <c r="AD41" s="805"/>
      <c r="AG41" s="398">
        <f t="shared" si="0"/>
        <v>0</v>
      </c>
      <c r="AH41" s="290">
        <f t="shared" si="1"/>
        <v>0</v>
      </c>
      <c r="AI41" s="293">
        <f t="shared" si="2"/>
        <v>0</v>
      </c>
      <c r="AJ41" s="283" t="str">
        <f>IF(AI41=0,"",
IF(SUM($AI$29:AI41)=1,AK41,
IF($AI$149&gt;SUM($AI$29:AI41),_xlfn.CONCAT(", ",AK41),
IF($AI$149=SUM($AI$29:AI41),_xlfn.CONCAT(" y ",AK41)))))</f>
        <v/>
      </c>
      <c r="AK41" s="120" t="s">
        <v>5149</v>
      </c>
    </row>
    <row r="42" spans="1:37" ht="15" customHeight="1">
      <c r="A42" s="22"/>
      <c r="C42" s="46" t="s">
        <v>5045</v>
      </c>
      <c r="D42" s="800" t="str">
        <f>IF(CNGE_2026_M1_Secc1_Sub1!$D54="","",CNGE_2026_M1_Secc1_Sub1!$D54)</f>
        <v/>
      </c>
      <c r="E42" s="723"/>
      <c r="F42" s="723"/>
      <c r="G42" s="723"/>
      <c r="H42" s="723"/>
      <c r="I42" s="723"/>
      <c r="J42" s="723"/>
      <c r="K42" s="723"/>
      <c r="L42" s="723"/>
      <c r="M42" s="723"/>
      <c r="N42" s="723"/>
      <c r="O42" s="723"/>
      <c r="P42" s="723"/>
      <c r="Q42" s="723"/>
      <c r="R42" s="724"/>
      <c r="S42" s="728"/>
      <c r="T42" s="714"/>
      <c r="U42" s="714"/>
      <c r="V42" s="714"/>
      <c r="W42" s="714"/>
      <c r="X42" s="805"/>
      <c r="Y42" s="728"/>
      <c r="Z42" s="714"/>
      <c r="AA42" s="714"/>
      <c r="AB42" s="714"/>
      <c r="AC42" s="714"/>
      <c r="AD42" s="805"/>
      <c r="AG42" s="398">
        <f t="shared" si="0"/>
        <v>0</v>
      </c>
      <c r="AH42" s="290">
        <f t="shared" si="1"/>
        <v>0</v>
      </c>
      <c r="AI42" s="293">
        <f t="shared" si="2"/>
        <v>0</v>
      </c>
      <c r="AJ42" s="283" t="str">
        <f>IF(AI42=0,"",
IF(SUM($AI$29:AI42)=1,AK42,
IF($AI$149&gt;SUM($AI$29:AI42),_xlfn.CONCAT(", ",AK42),
IF($AI$149=SUM($AI$29:AI42),_xlfn.CONCAT(" y ",AK42)))))</f>
        <v/>
      </c>
      <c r="AK42" s="120" t="s">
        <v>5151</v>
      </c>
    </row>
    <row r="43" spans="1:37" ht="15" customHeight="1">
      <c r="A43" s="22"/>
      <c r="C43" s="46" t="s">
        <v>5046</v>
      </c>
      <c r="D43" s="800" t="str">
        <f>IF(CNGE_2026_M1_Secc1_Sub1!$D55="","",CNGE_2026_M1_Secc1_Sub1!$D55)</f>
        <v/>
      </c>
      <c r="E43" s="723"/>
      <c r="F43" s="723"/>
      <c r="G43" s="723"/>
      <c r="H43" s="723"/>
      <c r="I43" s="723"/>
      <c r="J43" s="723"/>
      <c r="K43" s="723"/>
      <c r="L43" s="723"/>
      <c r="M43" s="723"/>
      <c r="N43" s="723"/>
      <c r="O43" s="723"/>
      <c r="P43" s="723"/>
      <c r="Q43" s="723"/>
      <c r="R43" s="724"/>
      <c r="S43" s="728"/>
      <c r="T43" s="714"/>
      <c r="U43" s="714"/>
      <c r="V43" s="714"/>
      <c r="W43" s="714"/>
      <c r="X43" s="805"/>
      <c r="Y43" s="728"/>
      <c r="Z43" s="714"/>
      <c r="AA43" s="714"/>
      <c r="AB43" s="714"/>
      <c r="AC43" s="714"/>
      <c r="AD43" s="805"/>
      <c r="AG43" s="398">
        <f t="shared" si="0"/>
        <v>0</v>
      </c>
      <c r="AH43" s="290">
        <f t="shared" si="1"/>
        <v>0</v>
      </c>
      <c r="AI43" s="293">
        <f t="shared" si="2"/>
        <v>0</v>
      </c>
      <c r="AJ43" s="283" t="str">
        <f>IF(AI43=0,"",
IF(SUM($AI$29:AI43)=1,AK43,
IF($AI$149&gt;SUM($AI$29:AI43),_xlfn.CONCAT(", ",AK43),
IF($AI$149=SUM($AI$29:AI43),_xlfn.CONCAT(" y ",AK43)))))</f>
        <v/>
      </c>
      <c r="AK43" s="120" t="s">
        <v>5153</v>
      </c>
    </row>
    <row r="44" spans="1:37" ht="15" customHeight="1">
      <c r="A44" s="22"/>
      <c r="C44" s="46" t="s">
        <v>5047</v>
      </c>
      <c r="D44" s="800" t="str">
        <f>IF(CNGE_2026_M1_Secc1_Sub1!$D56="","",CNGE_2026_M1_Secc1_Sub1!$D56)</f>
        <v/>
      </c>
      <c r="E44" s="723"/>
      <c r="F44" s="723"/>
      <c r="G44" s="723"/>
      <c r="H44" s="723"/>
      <c r="I44" s="723"/>
      <c r="J44" s="723"/>
      <c r="K44" s="723"/>
      <c r="L44" s="723"/>
      <c r="M44" s="723"/>
      <c r="N44" s="723"/>
      <c r="O44" s="723"/>
      <c r="P44" s="723"/>
      <c r="Q44" s="723"/>
      <c r="R44" s="724"/>
      <c r="S44" s="728"/>
      <c r="T44" s="714"/>
      <c r="U44" s="714"/>
      <c r="V44" s="714"/>
      <c r="W44" s="714"/>
      <c r="X44" s="805"/>
      <c r="Y44" s="728"/>
      <c r="Z44" s="714"/>
      <c r="AA44" s="714"/>
      <c r="AB44" s="714"/>
      <c r="AC44" s="714"/>
      <c r="AD44" s="805"/>
      <c r="AG44" s="398">
        <f t="shared" si="0"/>
        <v>0</v>
      </c>
      <c r="AH44" s="290">
        <f t="shared" si="1"/>
        <v>0</v>
      </c>
      <c r="AI44" s="293">
        <f t="shared" si="2"/>
        <v>0</v>
      </c>
      <c r="AJ44" s="283" t="str">
        <f>IF(AI44=0,"",
IF(SUM($AI$29:AI44)=1,AK44,
IF($AI$149&gt;SUM($AI$29:AI44),_xlfn.CONCAT(", ",AK44),
IF($AI$149=SUM($AI$29:AI44),_xlfn.CONCAT(" y ",AK44)))))</f>
        <v/>
      </c>
      <c r="AK44" s="120" t="s">
        <v>5155</v>
      </c>
    </row>
    <row r="45" spans="1:37" ht="15" customHeight="1">
      <c r="A45" s="22"/>
      <c r="C45" s="46" t="s">
        <v>5048</v>
      </c>
      <c r="D45" s="800" t="str">
        <f>IF(CNGE_2026_M1_Secc1_Sub1!$D57="","",CNGE_2026_M1_Secc1_Sub1!$D57)</f>
        <v/>
      </c>
      <c r="E45" s="723"/>
      <c r="F45" s="723"/>
      <c r="G45" s="723"/>
      <c r="H45" s="723"/>
      <c r="I45" s="723"/>
      <c r="J45" s="723"/>
      <c r="K45" s="723"/>
      <c r="L45" s="723"/>
      <c r="M45" s="723"/>
      <c r="N45" s="723"/>
      <c r="O45" s="723"/>
      <c r="P45" s="723"/>
      <c r="Q45" s="723"/>
      <c r="R45" s="724"/>
      <c r="S45" s="728"/>
      <c r="T45" s="714"/>
      <c r="U45" s="714"/>
      <c r="V45" s="714"/>
      <c r="W45" s="714"/>
      <c r="X45" s="805"/>
      <c r="Y45" s="728"/>
      <c r="Z45" s="714"/>
      <c r="AA45" s="714"/>
      <c r="AB45" s="714"/>
      <c r="AC45" s="714"/>
      <c r="AD45" s="805"/>
      <c r="AG45" s="398">
        <f t="shared" si="0"/>
        <v>0</v>
      </c>
      <c r="AH45" s="290">
        <f t="shared" si="1"/>
        <v>0</v>
      </c>
      <c r="AI45" s="293">
        <f t="shared" si="2"/>
        <v>0</v>
      </c>
      <c r="AJ45" s="283" t="str">
        <f>IF(AI45=0,"",
IF(SUM($AI$29:AI45)=1,AK45,
IF($AI$149&gt;SUM($AI$29:AI45),_xlfn.CONCAT(", ",AK45),
IF($AI$149=SUM($AI$29:AI45),_xlfn.CONCAT(" y ",AK45)))))</f>
        <v/>
      </c>
      <c r="AK45" s="120" t="s">
        <v>5157</v>
      </c>
    </row>
    <row r="46" spans="1:37" ht="15" customHeight="1">
      <c r="A46" s="22"/>
      <c r="C46" s="46" t="s">
        <v>5049</v>
      </c>
      <c r="D46" s="800" t="str">
        <f>IF(CNGE_2026_M1_Secc1_Sub1!$D58="","",CNGE_2026_M1_Secc1_Sub1!$D58)</f>
        <v/>
      </c>
      <c r="E46" s="723"/>
      <c r="F46" s="723"/>
      <c r="G46" s="723"/>
      <c r="H46" s="723"/>
      <c r="I46" s="723"/>
      <c r="J46" s="723"/>
      <c r="K46" s="723"/>
      <c r="L46" s="723"/>
      <c r="M46" s="723"/>
      <c r="N46" s="723"/>
      <c r="O46" s="723"/>
      <c r="P46" s="723"/>
      <c r="Q46" s="723"/>
      <c r="R46" s="724"/>
      <c r="S46" s="728"/>
      <c r="T46" s="714"/>
      <c r="U46" s="714"/>
      <c r="V46" s="714"/>
      <c r="W46" s="714"/>
      <c r="X46" s="805"/>
      <c r="Y46" s="728"/>
      <c r="Z46" s="714"/>
      <c r="AA46" s="714"/>
      <c r="AB46" s="714"/>
      <c r="AC46" s="714"/>
      <c r="AD46" s="805"/>
      <c r="AG46" s="398">
        <f t="shared" si="0"/>
        <v>0</v>
      </c>
      <c r="AH46" s="290">
        <f t="shared" si="1"/>
        <v>0</v>
      </c>
      <c r="AI46" s="293">
        <f t="shared" si="2"/>
        <v>0</v>
      </c>
      <c r="AJ46" s="283" t="str">
        <f>IF(AI46=0,"",
IF(SUM($AI$29:AI46)=1,AK46,
IF($AI$149&gt;SUM($AI$29:AI46),_xlfn.CONCAT(", ",AK46),
IF($AI$149=SUM($AI$29:AI46),_xlfn.CONCAT(" y ",AK46)))))</f>
        <v/>
      </c>
      <c r="AK46" s="120" t="s">
        <v>5159</v>
      </c>
    </row>
    <row r="47" spans="1:37" ht="15" customHeight="1">
      <c r="A47" s="22"/>
      <c r="C47" s="46" t="s">
        <v>5050</v>
      </c>
      <c r="D47" s="800" t="str">
        <f>IF(CNGE_2026_M1_Secc1_Sub1!$D59="","",CNGE_2026_M1_Secc1_Sub1!$D59)</f>
        <v/>
      </c>
      <c r="E47" s="723"/>
      <c r="F47" s="723"/>
      <c r="G47" s="723"/>
      <c r="H47" s="723"/>
      <c r="I47" s="723"/>
      <c r="J47" s="723"/>
      <c r="K47" s="723"/>
      <c r="L47" s="723"/>
      <c r="M47" s="723"/>
      <c r="N47" s="723"/>
      <c r="O47" s="723"/>
      <c r="P47" s="723"/>
      <c r="Q47" s="723"/>
      <c r="R47" s="724"/>
      <c r="S47" s="728"/>
      <c r="T47" s="714"/>
      <c r="U47" s="714"/>
      <c r="V47" s="714"/>
      <c r="W47" s="714"/>
      <c r="X47" s="805"/>
      <c r="Y47" s="728"/>
      <c r="Z47" s="714"/>
      <c r="AA47" s="714"/>
      <c r="AB47" s="714"/>
      <c r="AC47" s="714"/>
      <c r="AD47" s="805"/>
      <c r="AG47" s="398">
        <f t="shared" si="0"/>
        <v>0</v>
      </c>
      <c r="AH47" s="290">
        <f t="shared" si="1"/>
        <v>0</v>
      </c>
      <c r="AI47" s="293">
        <f t="shared" si="2"/>
        <v>0</v>
      </c>
      <c r="AJ47" s="283" t="str">
        <f>IF(AI47=0,"",
IF(SUM($AI$29:AI47)=1,AK47,
IF($AI$149&gt;SUM($AI$29:AI47),_xlfn.CONCAT(", ",AK47),
IF($AI$149=SUM($AI$29:AI47),_xlfn.CONCAT(" y ",AK47)))))</f>
        <v/>
      </c>
      <c r="AK47" s="120" t="s">
        <v>5161</v>
      </c>
    </row>
    <row r="48" spans="1:37" ht="15" customHeight="1">
      <c r="A48" s="22"/>
      <c r="C48" s="46" t="s">
        <v>5051</v>
      </c>
      <c r="D48" s="800" t="str">
        <f>IF(CNGE_2026_M1_Secc1_Sub1!$D60="","",CNGE_2026_M1_Secc1_Sub1!$D60)</f>
        <v/>
      </c>
      <c r="E48" s="723"/>
      <c r="F48" s="723"/>
      <c r="G48" s="723"/>
      <c r="H48" s="723"/>
      <c r="I48" s="723"/>
      <c r="J48" s="723"/>
      <c r="K48" s="723"/>
      <c r="L48" s="723"/>
      <c r="M48" s="723"/>
      <c r="N48" s="723"/>
      <c r="O48" s="723"/>
      <c r="P48" s="723"/>
      <c r="Q48" s="723"/>
      <c r="R48" s="724"/>
      <c r="S48" s="728"/>
      <c r="T48" s="714"/>
      <c r="U48" s="714"/>
      <c r="V48" s="714"/>
      <c r="W48" s="714"/>
      <c r="X48" s="805"/>
      <c r="Y48" s="728"/>
      <c r="Z48" s="714"/>
      <c r="AA48" s="714"/>
      <c r="AB48" s="714"/>
      <c r="AC48" s="714"/>
      <c r="AD48" s="805"/>
      <c r="AG48" s="398">
        <f t="shared" si="0"/>
        <v>0</v>
      </c>
      <c r="AH48" s="290">
        <f t="shared" si="1"/>
        <v>0</v>
      </c>
      <c r="AI48" s="293">
        <f t="shared" si="2"/>
        <v>0</v>
      </c>
      <c r="AJ48" s="283" t="str">
        <f>IF(AI48=0,"",
IF(SUM($AI$29:AI48)=1,AK48,
IF($AI$149&gt;SUM($AI$29:AI48),_xlfn.CONCAT(", ",AK48),
IF($AI$149=SUM($AI$29:AI48),_xlfn.CONCAT(" y ",AK48)))))</f>
        <v/>
      </c>
      <c r="AK48" s="120" t="s">
        <v>5163</v>
      </c>
    </row>
    <row r="49" spans="1:37" ht="15" customHeight="1">
      <c r="A49" s="22"/>
      <c r="C49" s="46" t="s">
        <v>5052</v>
      </c>
      <c r="D49" s="800" t="str">
        <f>IF(CNGE_2026_M1_Secc1_Sub1!$D61="","",CNGE_2026_M1_Secc1_Sub1!$D61)</f>
        <v/>
      </c>
      <c r="E49" s="723"/>
      <c r="F49" s="723"/>
      <c r="G49" s="723"/>
      <c r="H49" s="723"/>
      <c r="I49" s="723"/>
      <c r="J49" s="723"/>
      <c r="K49" s="723"/>
      <c r="L49" s="723"/>
      <c r="M49" s="723"/>
      <c r="N49" s="723"/>
      <c r="O49" s="723"/>
      <c r="P49" s="723"/>
      <c r="Q49" s="723"/>
      <c r="R49" s="724"/>
      <c r="S49" s="728"/>
      <c r="T49" s="714"/>
      <c r="U49" s="714"/>
      <c r="V49" s="714"/>
      <c r="W49" s="714"/>
      <c r="X49" s="805"/>
      <c r="Y49" s="728"/>
      <c r="Z49" s="714"/>
      <c r="AA49" s="714"/>
      <c r="AB49" s="714"/>
      <c r="AC49" s="714"/>
      <c r="AD49" s="805"/>
      <c r="AG49" s="398">
        <f t="shared" si="0"/>
        <v>0</v>
      </c>
      <c r="AH49" s="290">
        <f t="shared" si="1"/>
        <v>0</v>
      </c>
      <c r="AI49" s="293">
        <f t="shared" si="2"/>
        <v>0</v>
      </c>
      <c r="AJ49" s="283" t="str">
        <f>IF(AI49=0,"",
IF(SUM($AI$29:AI49)=1,AK49,
IF($AI$149&gt;SUM($AI$29:AI49),_xlfn.CONCAT(", ",AK49),
IF($AI$149=SUM($AI$29:AI49),_xlfn.CONCAT(" y ",AK49)))))</f>
        <v/>
      </c>
      <c r="AK49" s="120" t="s">
        <v>5165</v>
      </c>
    </row>
    <row r="50" spans="1:37" ht="15" customHeight="1">
      <c r="A50" s="22"/>
      <c r="C50" s="46" t="s">
        <v>5053</v>
      </c>
      <c r="D50" s="800" t="str">
        <f>IF(CNGE_2026_M1_Secc1_Sub1!$D62="","",CNGE_2026_M1_Secc1_Sub1!$D62)</f>
        <v/>
      </c>
      <c r="E50" s="723"/>
      <c r="F50" s="723"/>
      <c r="G50" s="723"/>
      <c r="H50" s="723"/>
      <c r="I50" s="723"/>
      <c r="J50" s="723"/>
      <c r="K50" s="723"/>
      <c r="L50" s="723"/>
      <c r="M50" s="723"/>
      <c r="N50" s="723"/>
      <c r="O50" s="723"/>
      <c r="P50" s="723"/>
      <c r="Q50" s="723"/>
      <c r="R50" s="724"/>
      <c r="S50" s="728"/>
      <c r="T50" s="714"/>
      <c r="U50" s="714"/>
      <c r="V50" s="714"/>
      <c r="W50" s="714"/>
      <c r="X50" s="805"/>
      <c r="Y50" s="728"/>
      <c r="Z50" s="714"/>
      <c r="AA50" s="714"/>
      <c r="AB50" s="714"/>
      <c r="AC50" s="714"/>
      <c r="AD50" s="805"/>
      <c r="AG50" s="398">
        <f t="shared" si="0"/>
        <v>0</v>
      </c>
      <c r="AH50" s="290">
        <f t="shared" si="1"/>
        <v>0</v>
      </c>
      <c r="AI50" s="293">
        <f t="shared" si="2"/>
        <v>0</v>
      </c>
      <c r="AJ50" s="283" t="str">
        <f>IF(AI50=0,"",
IF(SUM($AI$29:AI50)=1,AK50,
IF($AI$149&gt;SUM($AI$29:AI50),_xlfn.CONCAT(", ",AK50),
IF($AI$149=SUM($AI$29:AI50),_xlfn.CONCAT(" y ",AK50)))))</f>
        <v/>
      </c>
      <c r="AK50" s="120" t="s">
        <v>5167</v>
      </c>
    </row>
    <row r="51" spans="1:37" ht="15" customHeight="1">
      <c r="A51" s="22"/>
      <c r="C51" s="46" t="s">
        <v>5054</v>
      </c>
      <c r="D51" s="800" t="str">
        <f>IF(CNGE_2026_M1_Secc1_Sub1!$D63="","",CNGE_2026_M1_Secc1_Sub1!$D63)</f>
        <v/>
      </c>
      <c r="E51" s="723"/>
      <c r="F51" s="723"/>
      <c r="G51" s="723"/>
      <c r="H51" s="723"/>
      <c r="I51" s="723"/>
      <c r="J51" s="723"/>
      <c r="K51" s="723"/>
      <c r="L51" s="723"/>
      <c r="M51" s="723"/>
      <c r="N51" s="723"/>
      <c r="O51" s="723"/>
      <c r="P51" s="723"/>
      <c r="Q51" s="723"/>
      <c r="R51" s="724"/>
      <c r="S51" s="728"/>
      <c r="T51" s="714"/>
      <c r="U51" s="714"/>
      <c r="V51" s="714"/>
      <c r="W51" s="714"/>
      <c r="X51" s="805"/>
      <c r="Y51" s="728"/>
      <c r="Z51" s="714"/>
      <c r="AA51" s="714"/>
      <c r="AB51" s="714"/>
      <c r="AC51" s="714"/>
      <c r="AD51" s="805"/>
      <c r="AG51" s="398">
        <f t="shared" si="0"/>
        <v>0</v>
      </c>
      <c r="AH51" s="290">
        <f t="shared" si="1"/>
        <v>0</v>
      </c>
      <c r="AI51" s="293">
        <f t="shared" si="2"/>
        <v>0</v>
      </c>
      <c r="AJ51" s="283" t="str">
        <f>IF(AI51=0,"",
IF(SUM($AI$29:AI51)=1,AK51,
IF($AI$149&gt;SUM($AI$29:AI51),_xlfn.CONCAT(", ",AK51),
IF($AI$149=SUM($AI$29:AI51),_xlfn.CONCAT(" y ",AK51)))))</f>
        <v/>
      </c>
      <c r="AK51" s="120" t="s">
        <v>5169</v>
      </c>
    </row>
    <row r="52" spans="1:37" ht="15" customHeight="1">
      <c r="A52" s="22"/>
      <c r="C52" s="46" t="s">
        <v>5055</v>
      </c>
      <c r="D52" s="800" t="str">
        <f>IF(CNGE_2026_M1_Secc1_Sub1!$D64="","",CNGE_2026_M1_Secc1_Sub1!$D64)</f>
        <v/>
      </c>
      <c r="E52" s="723"/>
      <c r="F52" s="723"/>
      <c r="G52" s="723"/>
      <c r="H52" s="723"/>
      <c r="I52" s="723"/>
      <c r="J52" s="723"/>
      <c r="K52" s="723"/>
      <c r="L52" s="723"/>
      <c r="M52" s="723"/>
      <c r="N52" s="723"/>
      <c r="O52" s="723"/>
      <c r="P52" s="723"/>
      <c r="Q52" s="723"/>
      <c r="R52" s="724"/>
      <c r="S52" s="728"/>
      <c r="T52" s="714"/>
      <c r="U52" s="714"/>
      <c r="V52" s="714"/>
      <c r="W52" s="714"/>
      <c r="X52" s="805"/>
      <c r="Y52" s="728"/>
      <c r="Z52" s="714"/>
      <c r="AA52" s="714"/>
      <c r="AB52" s="714"/>
      <c r="AC52" s="714"/>
      <c r="AD52" s="805"/>
      <c r="AG52" s="398">
        <f t="shared" si="0"/>
        <v>0</v>
      </c>
      <c r="AH52" s="290">
        <f t="shared" si="1"/>
        <v>0</v>
      </c>
      <c r="AI52" s="293">
        <f t="shared" si="2"/>
        <v>0</v>
      </c>
      <c r="AJ52" s="283" t="str">
        <f>IF(AI52=0,"",
IF(SUM($AI$29:AI52)=1,AK52,
IF($AI$149&gt;SUM($AI$29:AI52),_xlfn.CONCAT(", ",AK52),
IF($AI$149=SUM($AI$29:AI52),_xlfn.CONCAT(" y ",AK52)))))</f>
        <v/>
      </c>
      <c r="AK52" s="120" t="s">
        <v>5171</v>
      </c>
    </row>
    <row r="53" spans="1:37" ht="15" customHeight="1">
      <c r="A53" s="22"/>
      <c r="C53" s="46" t="s">
        <v>5056</v>
      </c>
      <c r="D53" s="800" t="str">
        <f>IF(CNGE_2026_M1_Secc1_Sub1!$D65="","",CNGE_2026_M1_Secc1_Sub1!$D65)</f>
        <v/>
      </c>
      <c r="E53" s="723"/>
      <c r="F53" s="723"/>
      <c r="G53" s="723"/>
      <c r="H53" s="723"/>
      <c r="I53" s="723"/>
      <c r="J53" s="723"/>
      <c r="K53" s="723"/>
      <c r="L53" s="723"/>
      <c r="M53" s="723"/>
      <c r="N53" s="723"/>
      <c r="O53" s="723"/>
      <c r="P53" s="723"/>
      <c r="Q53" s="723"/>
      <c r="R53" s="724"/>
      <c r="S53" s="728"/>
      <c r="T53" s="714"/>
      <c r="U53" s="714"/>
      <c r="V53" s="714"/>
      <c r="W53" s="714"/>
      <c r="X53" s="805"/>
      <c r="Y53" s="728"/>
      <c r="Z53" s="714"/>
      <c r="AA53" s="714"/>
      <c r="AB53" s="714"/>
      <c r="AC53" s="714"/>
      <c r="AD53" s="805"/>
      <c r="AG53" s="398">
        <f t="shared" si="0"/>
        <v>0</v>
      </c>
      <c r="AH53" s="290">
        <f t="shared" si="1"/>
        <v>0</v>
      </c>
      <c r="AI53" s="293">
        <f t="shared" si="2"/>
        <v>0</v>
      </c>
      <c r="AJ53" s="283" t="str">
        <f>IF(AI53=0,"",
IF(SUM($AI$29:AI53)=1,AK53,
IF($AI$149&gt;SUM($AI$29:AI53),_xlfn.CONCAT(", ",AK53),
IF($AI$149=SUM($AI$29:AI53),_xlfn.CONCAT(" y ",AK53)))))</f>
        <v/>
      </c>
      <c r="AK53" s="120" t="s">
        <v>5173</v>
      </c>
    </row>
    <row r="54" spans="1:37" ht="15" customHeight="1">
      <c r="A54" s="22"/>
      <c r="C54" s="46" t="s">
        <v>5057</v>
      </c>
      <c r="D54" s="800" t="str">
        <f>IF(CNGE_2026_M1_Secc1_Sub1!$D66="","",CNGE_2026_M1_Secc1_Sub1!$D66)</f>
        <v/>
      </c>
      <c r="E54" s="723"/>
      <c r="F54" s="723"/>
      <c r="G54" s="723"/>
      <c r="H54" s="723"/>
      <c r="I54" s="723"/>
      <c r="J54" s="723"/>
      <c r="K54" s="723"/>
      <c r="L54" s="723"/>
      <c r="M54" s="723"/>
      <c r="N54" s="723"/>
      <c r="O54" s="723"/>
      <c r="P54" s="723"/>
      <c r="Q54" s="723"/>
      <c r="R54" s="724"/>
      <c r="S54" s="728"/>
      <c r="T54" s="714"/>
      <c r="U54" s="714"/>
      <c r="V54" s="714"/>
      <c r="W54" s="714"/>
      <c r="X54" s="805"/>
      <c r="Y54" s="728"/>
      <c r="Z54" s="714"/>
      <c r="AA54" s="714"/>
      <c r="AB54" s="714"/>
      <c r="AC54" s="714"/>
      <c r="AD54" s="805"/>
      <c r="AG54" s="398">
        <f t="shared" si="0"/>
        <v>0</v>
      </c>
      <c r="AH54" s="290">
        <f t="shared" si="1"/>
        <v>0</v>
      </c>
      <c r="AI54" s="293">
        <f t="shared" si="2"/>
        <v>0</v>
      </c>
      <c r="AJ54" s="283" t="str">
        <f>IF(AI54=0,"",
IF(SUM($AI$29:AI54)=1,AK54,
IF($AI$149&gt;SUM($AI$29:AI54),_xlfn.CONCAT(", ",AK54),
IF($AI$149=SUM($AI$29:AI54),_xlfn.CONCAT(" y ",AK54)))))</f>
        <v/>
      </c>
      <c r="AK54" s="120" t="s">
        <v>5175</v>
      </c>
    </row>
    <row r="55" spans="1:37" ht="15" customHeight="1">
      <c r="A55" s="22"/>
      <c r="C55" s="46" t="s">
        <v>5058</v>
      </c>
      <c r="D55" s="800" t="str">
        <f>IF(CNGE_2026_M1_Secc1_Sub1!$D67="","",CNGE_2026_M1_Secc1_Sub1!$D67)</f>
        <v/>
      </c>
      <c r="E55" s="723"/>
      <c r="F55" s="723"/>
      <c r="G55" s="723"/>
      <c r="H55" s="723"/>
      <c r="I55" s="723"/>
      <c r="J55" s="723"/>
      <c r="K55" s="723"/>
      <c r="L55" s="723"/>
      <c r="M55" s="723"/>
      <c r="N55" s="723"/>
      <c r="O55" s="723"/>
      <c r="P55" s="723"/>
      <c r="Q55" s="723"/>
      <c r="R55" s="724"/>
      <c r="S55" s="728"/>
      <c r="T55" s="714"/>
      <c r="U55" s="714"/>
      <c r="V55" s="714"/>
      <c r="W55" s="714"/>
      <c r="X55" s="805"/>
      <c r="Y55" s="728"/>
      <c r="Z55" s="714"/>
      <c r="AA55" s="714"/>
      <c r="AB55" s="714"/>
      <c r="AC55" s="714"/>
      <c r="AD55" s="805"/>
      <c r="AG55" s="398">
        <f t="shared" si="0"/>
        <v>0</v>
      </c>
      <c r="AH55" s="290">
        <f t="shared" si="1"/>
        <v>0</v>
      </c>
      <c r="AI55" s="293">
        <f t="shared" si="2"/>
        <v>0</v>
      </c>
      <c r="AJ55" s="283" t="str">
        <f>IF(AI55=0,"",
IF(SUM($AI$29:AI55)=1,AK55,
IF($AI$149&gt;SUM($AI$29:AI55),_xlfn.CONCAT(", ",AK55),
IF($AI$149=SUM($AI$29:AI55),_xlfn.CONCAT(" y ",AK55)))))</f>
        <v/>
      </c>
      <c r="AK55" s="120" t="s">
        <v>5177</v>
      </c>
    </row>
    <row r="56" spans="1:37" ht="15" customHeight="1">
      <c r="A56" s="22"/>
      <c r="C56" s="46" t="s">
        <v>5059</v>
      </c>
      <c r="D56" s="800" t="str">
        <f>IF(CNGE_2026_M1_Secc1_Sub1!$D68="","",CNGE_2026_M1_Secc1_Sub1!$D68)</f>
        <v/>
      </c>
      <c r="E56" s="723"/>
      <c r="F56" s="723"/>
      <c r="G56" s="723"/>
      <c r="H56" s="723"/>
      <c r="I56" s="723"/>
      <c r="J56" s="723"/>
      <c r="K56" s="723"/>
      <c r="L56" s="723"/>
      <c r="M56" s="723"/>
      <c r="N56" s="723"/>
      <c r="O56" s="723"/>
      <c r="P56" s="723"/>
      <c r="Q56" s="723"/>
      <c r="R56" s="724"/>
      <c r="S56" s="728"/>
      <c r="T56" s="714"/>
      <c r="U56" s="714"/>
      <c r="V56" s="714"/>
      <c r="W56" s="714"/>
      <c r="X56" s="805"/>
      <c r="Y56" s="728"/>
      <c r="Z56" s="714"/>
      <c r="AA56" s="714"/>
      <c r="AB56" s="714"/>
      <c r="AC56" s="714"/>
      <c r="AD56" s="805"/>
      <c r="AG56" s="398">
        <f t="shared" si="0"/>
        <v>0</v>
      </c>
      <c r="AH56" s="290">
        <f t="shared" si="1"/>
        <v>0</v>
      </c>
      <c r="AI56" s="293">
        <f t="shared" si="2"/>
        <v>0</v>
      </c>
      <c r="AJ56" s="283" t="str">
        <f>IF(AI56=0,"",
IF(SUM($AI$29:AI56)=1,AK56,
IF($AI$149&gt;SUM($AI$29:AI56),_xlfn.CONCAT(", ",AK56),
IF($AI$149=SUM($AI$29:AI56),_xlfn.CONCAT(" y ",AK56)))))</f>
        <v/>
      </c>
      <c r="AK56" s="120" t="s">
        <v>5179</v>
      </c>
    </row>
    <row r="57" spans="1:37" ht="15" customHeight="1">
      <c r="A57" s="22"/>
      <c r="C57" s="46" t="s">
        <v>5060</v>
      </c>
      <c r="D57" s="800" t="str">
        <f>IF(CNGE_2026_M1_Secc1_Sub1!$D69="","",CNGE_2026_M1_Secc1_Sub1!$D69)</f>
        <v/>
      </c>
      <c r="E57" s="723"/>
      <c r="F57" s="723"/>
      <c r="G57" s="723"/>
      <c r="H57" s="723"/>
      <c r="I57" s="723"/>
      <c r="J57" s="723"/>
      <c r="K57" s="723"/>
      <c r="L57" s="723"/>
      <c r="M57" s="723"/>
      <c r="N57" s="723"/>
      <c r="O57" s="723"/>
      <c r="P57" s="723"/>
      <c r="Q57" s="723"/>
      <c r="R57" s="724"/>
      <c r="S57" s="728"/>
      <c r="T57" s="714"/>
      <c r="U57" s="714"/>
      <c r="V57" s="714"/>
      <c r="W57" s="714"/>
      <c r="X57" s="805"/>
      <c r="Y57" s="728"/>
      <c r="Z57" s="714"/>
      <c r="AA57" s="714"/>
      <c r="AB57" s="714"/>
      <c r="AC57" s="714"/>
      <c r="AD57" s="805"/>
      <c r="AG57" s="398">
        <f t="shared" si="0"/>
        <v>0</v>
      </c>
      <c r="AH57" s="290">
        <f t="shared" si="1"/>
        <v>0</v>
      </c>
      <c r="AI57" s="293">
        <f t="shared" si="2"/>
        <v>0</v>
      </c>
      <c r="AJ57" s="283" t="str">
        <f>IF(AI57=0,"",
IF(SUM($AI$29:AI57)=1,AK57,
IF($AI$149&gt;SUM($AI$29:AI57),_xlfn.CONCAT(", ",AK57),
IF($AI$149=SUM($AI$29:AI57),_xlfn.CONCAT(" y ",AK57)))))</f>
        <v/>
      </c>
      <c r="AK57" s="120" t="s">
        <v>5181</v>
      </c>
    </row>
    <row r="58" spans="1:37" ht="15" customHeight="1">
      <c r="A58" s="22"/>
      <c r="C58" s="46" t="s">
        <v>5061</v>
      </c>
      <c r="D58" s="800" t="str">
        <f>IF(CNGE_2026_M1_Secc1_Sub1!$D70="","",CNGE_2026_M1_Secc1_Sub1!$D70)</f>
        <v/>
      </c>
      <c r="E58" s="723"/>
      <c r="F58" s="723"/>
      <c r="G58" s="723"/>
      <c r="H58" s="723"/>
      <c r="I58" s="723"/>
      <c r="J58" s="723"/>
      <c r="K58" s="723"/>
      <c r="L58" s="723"/>
      <c r="M58" s="723"/>
      <c r="N58" s="723"/>
      <c r="O58" s="723"/>
      <c r="P58" s="723"/>
      <c r="Q58" s="723"/>
      <c r="R58" s="724"/>
      <c r="S58" s="728"/>
      <c r="T58" s="714"/>
      <c r="U58" s="714"/>
      <c r="V58" s="714"/>
      <c r="W58" s="714"/>
      <c r="X58" s="805"/>
      <c r="Y58" s="728"/>
      <c r="Z58" s="714"/>
      <c r="AA58" s="714"/>
      <c r="AB58" s="714"/>
      <c r="AC58" s="714"/>
      <c r="AD58" s="805"/>
      <c r="AG58" s="398">
        <f t="shared" si="0"/>
        <v>0</v>
      </c>
      <c r="AH58" s="290">
        <f t="shared" si="1"/>
        <v>0</v>
      </c>
      <c r="AI58" s="293">
        <f t="shared" si="2"/>
        <v>0</v>
      </c>
      <c r="AJ58" s="283" t="str">
        <f>IF(AI58=0,"",
IF(SUM($AI$29:AI58)=1,AK58,
IF($AI$149&gt;SUM($AI$29:AI58),_xlfn.CONCAT(", ",AK58),
IF($AI$149=SUM($AI$29:AI58),_xlfn.CONCAT(" y ",AK58)))))</f>
        <v/>
      </c>
      <c r="AK58" s="120" t="s">
        <v>5183</v>
      </c>
    </row>
    <row r="59" spans="1:37" ht="15" customHeight="1">
      <c r="A59" s="22"/>
      <c r="C59" s="46" t="s">
        <v>5062</v>
      </c>
      <c r="D59" s="800" t="str">
        <f>IF(CNGE_2026_M1_Secc1_Sub1!$D71="","",CNGE_2026_M1_Secc1_Sub1!$D71)</f>
        <v/>
      </c>
      <c r="E59" s="723"/>
      <c r="F59" s="723"/>
      <c r="G59" s="723"/>
      <c r="H59" s="723"/>
      <c r="I59" s="723"/>
      <c r="J59" s="723"/>
      <c r="K59" s="723"/>
      <c r="L59" s="723"/>
      <c r="M59" s="723"/>
      <c r="N59" s="723"/>
      <c r="O59" s="723"/>
      <c r="P59" s="723"/>
      <c r="Q59" s="723"/>
      <c r="R59" s="724"/>
      <c r="S59" s="728"/>
      <c r="T59" s="714"/>
      <c r="U59" s="714"/>
      <c r="V59" s="714"/>
      <c r="W59" s="714"/>
      <c r="X59" s="805"/>
      <c r="Y59" s="728"/>
      <c r="Z59" s="714"/>
      <c r="AA59" s="714"/>
      <c r="AB59" s="714"/>
      <c r="AC59" s="714"/>
      <c r="AD59" s="805"/>
      <c r="AG59" s="398">
        <f t="shared" si="0"/>
        <v>0</v>
      </c>
      <c r="AH59" s="290">
        <f t="shared" si="1"/>
        <v>0</v>
      </c>
      <c r="AI59" s="293">
        <f t="shared" si="2"/>
        <v>0</v>
      </c>
      <c r="AJ59" s="283" t="str">
        <f>IF(AI59=0,"",
IF(SUM($AI$29:AI59)=1,AK59,
IF($AI$149&gt;SUM($AI$29:AI59),_xlfn.CONCAT(", ",AK59),
IF($AI$149=SUM($AI$29:AI59),_xlfn.CONCAT(" y ",AK59)))))</f>
        <v/>
      </c>
      <c r="AK59" s="120" t="s">
        <v>5185</v>
      </c>
    </row>
    <row r="60" spans="1:37" ht="15" customHeight="1">
      <c r="A60" s="22"/>
      <c r="C60" s="46" t="s">
        <v>5063</v>
      </c>
      <c r="D60" s="800" t="str">
        <f>IF(CNGE_2026_M1_Secc1_Sub1!$D72="","",CNGE_2026_M1_Secc1_Sub1!$D72)</f>
        <v/>
      </c>
      <c r="E60" s="723"/>
      <c r="F60" s="723"/>
      <c r="G60" s="723"/>
      <c r="H60" s="723"/>
      <c r="I60" s="723"/>
      <c r="J60" s="723"/>
      <c r="K60" s="723"/>
      <c r="L60" s="723"/>
      <c r="M60" s="723"/>
      <c r="N60" s="723"/>
      <c r="O60" s="723"/>
      <c r="P60" s="723"/>
      <c r="Q60" s="723"/>
      <c r="R60" s="724"/>
      <c r="S60" s="728"/>
      <c r="T60" s="714"/>
      <c r="U60" s="714"/>
      <c r="V60" s="714"/>
      <c r="W60" s="714"/>
      <c r="X60" s="805"/>
      <c r="Y60" s="728"/>
      <c r="Z60" s="714"/>
      <c r="AA60" s="714"/>
      <c r="AB60" s="714"/>
      <c r="AC60" s="714"/>
      <c r="AD60" s="805"/>
      <c r="AG60" s="398">
        <f t="shared" si="0"/>
        <v>0</v>
      </c>
      <c r="AH60" s="290">
        <f t="shared" si="1"/>
        <v>0</v>
      </c>
      <c r="AI60" s="293">
        <f t="shared" si="2"/>
        <v>0</v>
      </c>
      <c r="AJ60" s="283" t="str">
        <f>IF(AI60=0,"",
IF(SUM($AI$29:AI60)=1,AK60,
IF($AI$149&gt;SUM($AI$29:AI60),_xlfn.CONCAT(", ",AK60),
IF($AI$149=SUM($AI$29:AI60),_xlfn.CONCAT(" y ",AK60)))))</f>
        <v/>
      </c>
      <c r="AK60" s="120" t="s">
        <v>5186</v>
      </c>
    </row>
    <row r="61" spans="1:37" ht="15" customHeight="1">
      <c r="A61" s="22"/>
      <c r="C61" s="46" t="s">
        <v>5064</v>
      </c>
      <c r="D61" s="800" t="str">
        <f>IF(CNGE_2026_M1_Secc1_Sub1!$D73="","",CNGE_2026_M1_Secc1_Sub1!$D73)</f>
        <v/>
      </c>
      <c r="E61" s="723"/>
      <c r="F61" s="723"/>
      <c r="G61" s="723"/>
      <c r="H61" s="723"/>
      <c r="I61" s="723"/>
      <c r="J61" s="723"/>
      <c r="K61" s="723"/>
      <c r="L61" s="723"/>
      <c r="M61" s="723"/>
      <c r="N61" s="723"/>
      <c r="O61" s="723"/>
      <c r="P61" s="723"/>
      <c r="Q61" s="723"/>
      <c r="R61" s="724"/>
      <c r="S61" s="728"/>
      <c r="T61" s="714"/>
      <c r="U61" s="714"/>
      <c r="V61" s="714"/>
      <c r="W61" s="714"/>
      <c r="X61" s="805"/>
      <c r="Y61" s="728"/>
      <c r="Z61" s="714"/>
      <c r="AA61" s="714"/>
      <c r="AB61" s="714"/>
      <c r="AC61" s="714"/>
      <c r="AD61" s="805"/>
      <c r="AG61" s="398">
        <f t="shared" si="0"/>
        <v>0</v>
      </c>
      <c r="AH61" s="290">
        <f t="shared" si="1"/>
        <v>0</v>
      </c>
      <c r="AI61" s="293">
        <f t="shared" si="2"/>
        <v>0</v>
      </c>
      <c r="AJ61" s="283" t="str">
        <f>IF(AI61=0,"",
IF(SUM($AI$29:AI61)=1,AK61,
IF($AI$149&gt;SUM($AI$29:AI61),_xlfn.CONCAT(", ",AK61),
IF($AI$149=SUM($AI$29:AI61),_xlfn.CONCAT(" y ",AK61)))))</f>
        <v/>
      </c>
      <c r="AK61" s="120" t="s">
        <v>5187</v>
      </c>
    </row>
    <row r="62" spans="1:37" ht="15" customHeight="1">
      <c r="A62" s="22"/>
      <c r="C62" s="46" t="s">
        <v>5065</v>
      </c>
      <c r="D62" s="800" t="str">
        <f>IF(CNGE_2026_M1_Secc1_Sub1!$D74="","",CNGE_2026_M1_Secc1_Sub1!$D74)</f>
        <v/>
      </c>
      <c r="E62" s="723"/>
      <c r="F62" s="723"/>
      <c r="G62" s="723"/>
      <c r="H62" s="723"/>
      <c r="I62" s="723"/>
      <c r="J62" s="723"/>
      <c r="K62" s="723"/>
      <c r="L62" s="723"/>
      <c r="M62" s="723"/>
      <c r="N62" s="723"/>
      <c r="O62" s="723"/>
      <c r="P62" s="723"/>
      <c r="Q62" s="723"/>
      <c r="R62" s="724"/>
      <c r="S62" s="728"/>
      <c r="T62" s="714"/>
      <c r="U62" s="714"/>
      <c r="V62" s="714"/>
      <c r="W62" s="714"/>
      <c r="X62" s="805"/>
      <c r="Y62" s="728"/>
      <c r="Z62" s="714"/>
      <c r="AA62" s="714"/>
      <c r="AB62" s="714"/>
      <c r="AC62" s="714"/>
      <c r="AD62" s="805"/>
      <c r="AG62" s="398">
        <f t="shared" si="0"/>
        <v>0</v>
      </c>
      <c r="AH62" s="290">
        <f t="shared" si="1"/>
        <v>0</v>
      </c>
      <c r="AI62" s="293">
        <f t="shared" si="2"/>
        <v>0</v>
      </c>
      <c r="AJ62" s="283" t="str">
        <f>IF(AI62=0,"",
IF(SUM($AI$29:AI62)=1,AK62,
IF($AI$149&gt;SUM($AI$29:AI62),_xlfn.CONCAT(", ",AK62),
IF($AI$149=SUM($AI$29:AI62),_xlfn.CONCAT(" y ",AK62)))))</f>
        <v/>
      </c>
      <c r="AK62" s="120" t="s">
        <v>5188</v>
      </c>
    </row>
    <row r="63" spans="1:37" ht="15" customHeight="1">
      <c r="A63" s="22"/>
      <c r="C63" s="46" t="s">
        <v>5066</v>
      </c>
      <c r="D63" s="800" t="str">
        <f>IF(CNGE_2026_M1_Secc1_Sub1!$D75="","",CNGE_2026_M1_Secc1_Sub1!$D75)</f>
        <v/>
      </c>
      <c r="E63" s="723"/>
      <c r="F63" s="723"/>
      <c r="G63" s="723"/>
      <c r="H63" s="723"/>
      <c r="I63" s="723"/>
      <c r="J63" s="723"/>
      <c r="K63" s="723"/>
      <c r="L63" s="723"/>
      <c r="M63" s="723"/>
      <c r="N63" s="723"/>
      <c r="O63" s="723"/>
      <c r="P63" s="723"/>
      <c r="Q63" s="723"/>
      <c r="R63" s="724"/>
      <c r="S63" s="728"/>
      <c r="T63" s="714"/>
      <c r="U63" s="714"/>
      <c r="V63" s="714"/>
      <c r="W63" s="714"/>
      <c r="X63" s="805"/>
      <c r="Y63" s="728"/>
      <c r="Z63" s="714"/>
      <c r="AA63" s="714"/>
      <c r="AB63" s="714"/>
      <c r="AC63" s="714"/>
      <c r="AD63" s="805"/>
      <c r="AG63" s="398">
        <f t="shared" si="0"/>
        <v>0</v>
      </c>
      <c r="AH63" s="290">
        <f t="shared" si="1"/>
        <v>0</v>
      </c>
      <c r="AI63" s="293">
        <f t="shared" si="2"/>
        <v>0</v>
      </c>
      <c r="AJ63" s="283" t="str">
        <f>IF(AI63=0,"",
IF(SUM($AI$29:AI63)=1,AK63,
IF($AI$149&gt;SUM($AI$29:AI63),_xlfn.CONCAT(", ",AK63),
IF($AI$149=SUM($AI$29:AI63),_xlfn.CONCAT(" y ",AK63)))))</f>
        <v/>
      </c>
      <c r="AK63" s="120" t="s">
        <v>5189</v>
      </c>
    </row>
    <row r="64" spans="1:37" ht="15" customHeight="1">
      <c r="A64" s="22"/>
      <c r="C64" s="46" t="s">
        <v>5190</v>
      </c>
      <c r="D64" s="800" t="str">
        <f>IF(CNGE_2026_M1_Secc1_Sub1!$D76="","",CNGE_2026_M1_Secc1_Sub1!$D76)</f>
        <v/>
      </c>
      <c r="E64" s="723"/>
      <c r="F64" s="723"/>
      <c r="G64" s="723"/>
      <c r="H64" s="723"/>
      <c r="I64" s="723"/>
      <c r="J64" s="723"/>
      <c r="K64" s="723"/>
      <c r="L64" s="723"/>
      <c r="M64" s="723"/>
      <c r="N64" s="723"/>
      <c r="O64" s="723"/>
      <c r="P64" s="723"/>
      <c r="Q64" s="723"/>
      <c r="R64" s="724"/>
      <c r="S64" s="728"/>
      <c r="T64" s="714"/>
      <c r="U64" s="714"/>
      <c r="V64" s="714"/>
      <c r="W64" s="714"/>
      <c r="X64" s="805"/>
      <c r="Y64" s="728"/>
      <c r="Z64" s="714"/>
      <c r="AA64" s="714"/>
      <c r="AB64" s="714"/>
      <c r="AC64" s="714"/>
      <c r="AD64" s="805"/>
      <c r="AG64" s="398">
        <f t="shared" si="0"/>
        <v>0</v>
      </c>
      <c r="AH64" s="290">
        <f t="shared" si="1"/>
        <v>0</v>
      </c>
      <c r="AI64" s="293">
        <f t="shared" si="2"/>
        <v>0</v>
      </c>
      <c r="AJ64" s="283" t="str">
        <f>IF(AI64=0,"",
IF(SUM($AI$29:AI64)=1,AK64,
IF($AI$149&gt;SUM($AI$29:AI64),_xlfn.CONCAT(", ",AK64),
IF($AI$149=SUM($AI$29:AI64),_xlfn.CONCAT(" y ",AK64)))))</f>
        <v/>
      </c>
      <c r="AK64" s="120" t="s">
        <v>5191</v>
      </c>
    </row>
    <row r="65" spans="1:37" ht="15" customHeight="1">
      <c r="A65" s="22"/>
      <c r="C65" s="46" t="s">
        <v>5192</v>
      </c>
      <c r="D65" s="800" t="str">
        <f>IF(CNGE_2026_M1_Secc1_Sub1!$D77="","",CNGE_2026_M1_Secc1_Sub1!$D77)</f>
        <v/>
      </c>
      <c r="E65" s="723"/>
      <c r="F65" s="723"/>
      <c r="G65" s="723"/>
      <c r="H65" s="723"/>
      <c r="I65" s="723"/>
      <c r="J65" s="723"/>
      <c r="K65" s="723"/>
      <c r="L65" s="723"/>
      <c r="M65" s="723"/>
      <c r="N65" s="723"/>
      <c r="O65" s="723"/>
      <c r="P65" s="723"/>
      <c r="Q65" s="723"/>
      <c r="R65" s="724"/>
      <c r="S65" s="728"/>
      <c r="T65" s="714"/>
      <c r="U65" s="714"/>
      <c r="V65" s="714"/>
      <c r="W65" s="714"/>
      <c r="X65" s="805"/>
      <c r="Y65" s="728"/>
      <c r="Z65" s="714"/>
      <c r="AA65" s="714"/>
      <c r="AB65" s="714"/>
      <c r="AC65" s="714"/>
      <c r="AD65" s="805"/>
      <c r="AG65" s="398">
        <f t="shared" si="0"/>
        <v>0</v>
      </c>
      <c r="AH65" s="290">
        <f t="shared" si="1"/>
        <v>0</v>
      </c>
      <c r="AI65" s="293">
        <f t="shared" si="2"/>
        <v>0</v>
      </c>
      <c r="AJ65" s="283" t="str">
        <f>IF(AI65=0,"",
IF(SUM($AI$29:AI65)=1,AK65,
IF($AI$149&gt;SUM($AI$29:AI65),_xlfn.CONCAT(", ",AK65),
IF($AI$149=SUM($AI$29:AI65),_xlfn.CONCAT(" y ",AK65)))))</f>
        <v/>
      </c>
      <c r="AK65" s="120" t="s">
        <v>5193</v>
      </c>
    </row>
    <row r="66" spans="1:37" ht="15" customHeight="1">
      <c r="A66" s="22"/>
      <c r="C66" s="46" t="s">
        <v>5194</v>
      </c>
      <c r="D66" s="800" t="str">
        <f>IF(CNGE_2026_M1_Secc1_Sub1!$D78="","",CNGE_2026_M1_Secc1_Sub1!$D78)</f>
        <v/>
      </c>
      <c r="E66" s="723"/>
      <c r="F66" s="723"/>
      <c r="G66" s="723"/>
      <c r="H66" s="723"/>
      <c r="I66" s="723"/>
      <c r="J66" s="723"/>
      <c r="K66" s="723"/>
      <c r="L66" s="723"/>
      <c r="M66" s="723"/>
      <c r="N66" s="723"/>
      <c r="O66" s="723"/>
      <c r="P66" s="723"/>
      <c r="Q66" s="723"/>
      <c r="R66" s="724"/>
      <c r="S66" s="728"/>
      <c r="T66" s="714"/>
      <c r="U66" s="714"/>
      <c r="V66" s="714"/>
      <c r="W66" s="714"/>
      <c r="X66" s="805"/>
      <c r="Y66" s="728"/>
      <c r="Z66" s="714"/>
      <c r="AA66" s="714"/>
      <c r="AB66" s="714"/>
      <c r="AC66" s="714"/>
      <c r="AD66" s="805"/>
      <c r="AG66" s="398">
        <f t="shared" si="0"/>
        <v>0</v>
      </c>
      <c r="AH66" s="290">
        <f t="shared" si="1"/>
        <v>0</v>
      </c>
      <c r="AI66" s="293">
        <f t="shared" si="2"/>
        <v>0</v>
      </c>
      <c r="AJ66" s="283" t="str">
        <f>IF(AI66=0,"",
IF(SUM($AI$29:AI66)=1,AK66,
IF($AI$149&gt;SUM($AI$29:AI66),_xlfn.CONCAT(", ",AK66),
IF($AI$149=SUM($AI$29:AI66),_xlfn.CONCAT(" y ",AK66)))))</f>
        <v/>
      </c>
      <c r="AK66" s="120" t="s">
        <v>5195</v>
      </c>
    </row>
    <row r="67" spans="1:37" ht="15" customHeight="1">
      <c r="A67" s="22"/>
      <c r="C67" s="46" t="s">
        <v>5196</v>
      </c>
      <c r="D67" s="800" t="str">
        <f>IF(CNGE_2026_M1_Secc1_Sub1!$D79="","",CNGE_2026_M1_Secc1_Sub1!$D79)</f>
        <v/>
      </c>
      <c r="E67" s="723"/>
      <c r="F67" s="723"/>
      <c r="G67" s="723"/>
      <c r="H67" s="723"/>
      <c r="I67" s="723"/>
      <c r="J67" s="723"/>
      <c r="K67" s="723"/>
      <c r="L67" s="723"/>
      <c r="M67" s="723"/>
      <c r="N67" s="723"/>
      <c r="O67" s="723"/>
      <c r="P67" s="723"/>
      <c r="Q67" s="723"/>
      <c r="R67" s="724"/>
      <c r="S67" s="728"/>
      <c r="T67" s="714"/>
      <c r="U67" s="714"/>
      <c r="V67" s="714"/>
      <c r="W67" s="714"/>
      <c r="X67" s="805"/>
      <c r="Y67" s="728"/>
      <c r="Z67" s="714"/>
      <c r="AA67" s="714"/>
      <c r="AB67" s="714"/>
      <c r="AC67" s="714"/>
      <c r="AD67" s="805"/>
      <c r="AG67" s="398">
        <f t="shared" si="0"/>
        <v>0</v>
      </c>
      <c r="AH67" s="290">
        <f t="shared" si="1"/>
        <v>0</v>
      </c>
      <c r="AI67" s="293">
        <f t="shared" si="2"/>
        <v>0</v>
      </c>
      <c r="AJ67" s="283" t="str">
        <f>IF(AI67=0,"",
IF(SUM($AI$29:AI67)=1,AK67,
IF($AI$149&gt;SUM($AI$29:AI67),_xlfn.CONCAT(", ",AK67),
IF($AI$149=SUM($AI$29:AI67),_xlfn.CONCAT(" y ",AK67)))))</f>
        <v/>
      </c>
      <c r="AK67" s="120" t="s">
        <v>5197</v>
      </c>
    </row>
    <row r="68" spans="1:37" ht="15" customHeight="1">
      <c r="A68" s="22"/>
      <c r="C68" s="46" t="s">
        <v>5198</v>
      </c>
      <c r="D68" s="800" t="str">
        <f>IF(CNGE_2026_M1_Secc1_Sub1!$D80="","",CNGE_2026_M1_Secc1_Sub1!$D80)</f>
        <v/>
      </c>
      <c r="E68" s="723"/>
      <c r="F68" s="723"/>
      <c r="G68" s="723"/>
      <c r="H68" s="723"/>
      <c r="I68" s="723"/>
      <c r="J68" s="723"/>
      <c r="K68" s="723"/>
      <c r="L68" s="723"/>
      <c r="M68" s="723"/>
      <c r="N68" s="723"/>
      <c r="O68" s="723"/>
      <c r="P68" s="723"/>
      <c r="Q68" s="723"/>
      <c r="R68" s="724"/>
      <c r="S68" s="728"/>
      <c r="T68" s="714"/>
      <c r="U68" s="714"/>
      <c r="V68" s="714"/>
      <c r="W68" s="714"/>
      <c r="X68" s="805"/>
      <c r="Y68" s="728"/>
      <c r="Z68" s="714"/>
      <c r="AA68" s="714"/>
      <c r="AB68" s="714"/>
      <c r="AC68" s="714"/>
      <c r="AD68" s="805"/>
      <c r="AG68" s="398">
        <f t="shared" si="0"/>
        <v>0</v>
      </c>
      <c r="AH68" s="290">
        <f t="shared" si="1"/>
        <v>0</v>
      </c>
      <c r="AI68" s="293">
        <f t="shared" si="2"/>
        <v>0</v>
      </c>
      <c r="AJ68" s="283" t="str">
        <f>IF(AI68=0,"",
IF(SUM($AI$29:AI68)=1,AK68,
IF($AI$149&gt;SUM($AI$29:AI68),_xlfn.CONCAT(", ",AK68),
IF($AI$149=SUM($AI$29:AI68),_xlfn.CONCAT(" y ",AK68)))))</f>
        <v/>
      </c>
      <c r="AK68" s="120" t="s">
        <v>5199</v>
      </c>
    </row>
    <row r="69" spans="1:37" ht="15" customHeight="1">
      <c r="A69" s="22"/>
      <c r="C69" s="46" t="s">
        <v>5200</v>
      </c>
      <c r="D69" s="800" t="str">
        <f>IF(CNGE_2026_M1_Secc1_Sub1!$D81="","",CNGE_2026_M1_Secc1_Sub1!$D81)</f>
        <v/>
      </c>
      <c r="E69" s="723"/>
      <c r="F69" s="723"/>
      <c r="G69" s="723"/>
      <c r="H69" s="723"/>
      <c r="I69" s="723"/>
      <c r="J69" s="723"/>
      <c r="K69" s="723"/>
      <c r="L69" s="723"/>
      <c r="M69" s="723"/>
      <c r="N69" s="723"/>
      <c r="O69" s="723"/>
      <c r="P69" s="723"/>
      <c r="Q69" s="723"/>
      <c r="R69" s="724"/>
      <c r="S69" s="728"/>
      <c r="T69" s="714"/>
      <c r="U69" s="714"/>
      <c r="V69" s="714"/>
      <c r="W69" s="714"/>
      <c r="X69" s="805"/>
      <c r="Y69" s="728"/>
      <c r="Z69" s="714"/>
      <c r="AA69" s="714"/>
      <c r="AB69" s="714"/>
      <c r="AC69" s="714"/>
      <c r="AD69" s="805"/>
      <c r="AG69" s="398">
        <f t="shared" si="0"/>
        <v>0</v>
      </c>
      <c r="AH69" s="290">
        <f t="shared" si="1"/>
        <v>0</v>
      </c>
      <c r="AI69" s="293">
        <f t="shared" si="2"/>
        <v>0</v>
      </c>
      <c r="AJ69" s="283" t="str">
        <f>IF(AI69=0,"",
IF(SUM($AI$29:AI69)=1,AK69,
IF($AI$149&gt;SUM($AI$29:AI69),_xlfn.CONCAT(", ",AK69),
IF($AI$149=SUM($AI$29:AI69),_xlfn.CONCAT(" y ",AK69)))))</f>
        <v/>
      </c>
      <c r="AK69" s="120" t="s">
        <v>5201</v>
      </c>
    </row>
    <row r="70" spans="1:37" ht="15" customHeight="1">
      <c r="A70" s="22"/>
      <c r="C70" s="46" t="s">
        <v>5202</v>
      </c>
      <c r="D70" s="800" t="str">
        <f>IF(CNGE_2026_M1_Secc1_Sub1!$D82="","",CNGE_2026_M1_Secc1_Sub1!$D82)</f>
        <v/>
      </c>
      <c r="E70" s="723"/>
      <c r="F70" s="723"/>
      <c r="G70" s="723"/>
      <c r="H70" s="723"/>
      <c r="I70" s="723"/>
      <c r="J70" s="723"/>
      <c r="K70" s="723"/>
      <c r="L70" s="723"/>
      <c r="M70" s="723"/>
      <c r="N70" s="723"/>
      <c r="O70" s="723"/>
      <c r="P70" s="723"/>
      <c r="Q70" s="723"/>
      <c r="R70" s="724"/>
      <c r="S70" s="728"/>
      <c r="T70" s="714"/>
      <c r="U70" s="714"/>
      <c r="V70" s="714"/>
      <c r="W70" s="714"/>
      <c r="X70" s="805"/>
      <c r="Y70" s="728"/>
      <c r="Z70" s="714"/>
      <c r="AA70" s="714"/>
      <c r="AB70" s="714"/>
      <c r="AC70" s="714"/>
      <c r="AD70" s="805"/>
      <c r="AG70" s="398">
        <f t="shared" si="0"/>
        <v>0</v>
      </c>
      <c r="AH70" s="290">
        <f t="shared" si="1"/>
        <v>0</v>
      </c>
      <c r="AI70" s="293">
        <f t="shared" si="2"/>
        <v>0</v>
      </c>
      <c r="AJ70" s="283" t="str">
        <f>IF(AI70=0,"",
IF(SUM($AI$29:AI70)=1,AK70,
IF($AI$149&gt;SUM($AI$29:AI70),_xlfn.CONCAT(", ",AK70),
IF($AI$149=SUM($AI$29:AI70),_xlfn.CONCAT(" y ",AK70)))))</f>
        <v/>
      </c>
      <c r="AK70" s="120" t="s">
        <v>5203</v>
      </c>
    </row>
    <row r="71" spans="1:37" ht="15" customHeight="1">
      <c r="A71" s="22"/>
      <c r="C71" s="46" t="s">
        <v>5204</v>
      </c>
      <c r="D71" s="800" t="str">
        <f>IF(CNGE_2026_M1_Secc1_Sub1!$D83="","",CNGE_2026_M1_Secc1_Sub1!$D83)</f>
        <v/>
      </c>
      <c r="E71" s="723"/>
      <c r="F71" s="723"/>
      <c r="G71" s="723"/>
      <c r="H71" s="723"/>
      <c r="I71" s="723"/>
      <c r="J71" s="723"/>
      <c r="K71" s="723"/>
      <c r="L71" s="723"/>
      <c r="M71" s="723"/>
      <c r="N71" s="723"/>
      <c r="O71" s="723"/>
      <c r="P71" s="723"/>
      <c r="Q71" s="723"/>
      <c r="R71" s="724"/>
      <c r="S71" s="728"/>
      <c r="T71" s="714"/>
      <c r="U71" s="714"/>
      <c r="V71" s="714"/>
      <c r="W71" s="714"/>
      <c r="X71" s="805"/>
      <c r="Y71" s="728"/>
      <c r="Z71" s="714"/>
      <c r="AA71" s="714"/>
      <c r="AB71" s="714"/>
      <c r="AC71" s="714"/>
      <c r="AD71" s="805"/>
      <c r="AG71" s="398">
        <f t="shared" si="0"/>
        <v>0</v>
      </c>
      <c r="AH71" s="290">
        <f t="shared" si="1"/>
        <v>0</v>
      </c>
      <c r="AI71" s="293">
        <f t="shared" si="2"/>
        <v>0</v>
      </c>
      <c r="AJ71" s="283" t="str">
        <f>IF(AI71=0,"",
IF(SUM($AI$29:AI71)=1,AK71,
IF($AI$149&gt;SUM($AI$29:AI71),_xlfn.CONCAT(", ",AK71),
IF($AI$149=SUM($AI$29:AI71),_xlfn.CONCAT(" y ",AK71)))))</f>
        <v/>
      </c>
      <c r="AK71" s="120" t="s">
        <v>5205</v>
      </c>
    </row>
    <row r="72" spans="1:37" ht="15" customHeight="1">
      <c r="A72" s="22"/>
      <c r="C72" s="46" t="s">
        <v>5206</v>
      </c>
      <c r="D72" s="800" t="str">
        <f>IF(CNGE_2026_M1_Secc1_Sub1!$D84="","",CNGE_2026_M1_Secc1_Sub1!$D84)</f>
        <v/>
      </c>
      <c r="E72" s="723"/>
      <c r="F72" s="723"/>
      <c r="G72" s="723"/>
      <c r="H72" s="723"/>
      <c r="I72" s="723"/>
      <c r="J72" s="723"/>
      <c r="K72" s="723"/>
      <c r="L72" s="723"/>
      <c r="M72" s="723"/>
      <c r="N72" s="723"/>
      <c r="O72" s="723"/>
      <c r="P72" s="723"/>
      <c r="Q72" s="723"/>
      <c r="R72" s="724"/>
      <c r="S72" s="728"/>
      <c r="T72" s="714"/>
      <c r="U72" s="714"/>
      <c r="V72" s="714"/>
      <c r="W72" s="714"/>
      <c r="X72" s="805"/>
      <c r="Y72" s="728"/>
      <c r="Z72" s="714"/>
      <c r="AA72" s="714"/>
      <c r="AB72" s="714"/>
      <c r="AC72" s="714"/>
      <c r="AD72" s="805"/>
      <c r="AG72" s="398">
        <f t="shared" si="0"/>
        <v>0</v>
      </c>
      <c r="AH72" s="290">
        <f t="shared" si="1"/>
        <v>0</v>
      </c>
      <c r="AI72" s="293">
        <f t="shared" si="2"/>
        <v>0</v>
      </c>
      <c r="AJ72" s="283" t="str">
        <f>IF(AI72=0,"",
IF(SUM($AI$29:AI72)=1,AK72,
IF($AI$149&gt;SUM($AI$29:AI72),_xlfn.CONCAT(", ",AK72),
IF($AI$149=SUM($AI$29:AI72),_xlfn.CONCAT(" y ",AK72)))))</f>
        <v/>
      </c>
      <c r="AK72" s="120" t="s">
        <v>5207</v>
      </c>
    </row>
    <row r="73" spans="1:37" ht="15" customHeight="1">
      <c r="A73" s="22"/>
      <c r="C73" s="46" t="s">
        <v>5208</v>
      </c>
      <c r="D73" s="800" t="str">
        <f>IF(CNGE_2026_M1_Secc1_Sub1!$D85="","",CNGE_2026_M1_Secc1_Sub1!$D85)</f>
        <v/>
      </c>
      <c r="E73" s="723"/>
      <c r="F73" s="723"/>
      <c r="G73" s="723"/>
      <c r="H73" s="723"/>
      <c r="I73" s="723"/>
      <c r="J73" s="723"/>
      <c r="K73" s="723"/>
      <c r="L73" s="723"/>
      <c r="M73" s="723"/>
      <c r="N73" s="723"/>
      <c r="O73" s="723"/>
      <c r="P73" s="723"/>
      <c r="Q73" s="723"/>
      <c r="R73" s="724"/>
      <c r="S73" s="728"/>
      <c r="T73" s="714"/>
      <c r="U73" s="714"/>
      <c r="V73" s="714"/>
      <c r="W73" s="714"/>
      <c r="X73" s="805"/>
      <c r="Y73" s="728"/>
      <c r="Z73" s="714"/>
      <c r="AA73" s="714"/>
      <c r="AB73" s="714"/>
      <c r="AC73" s="714"/>
      <c r="AD73" s="805"/>
      <c r="AG73" s="398">
        <f t="shared" si="0"/>
        <v>0</v>
      </c>
      <c r="AH73" s="290">
        <f t="shared" si="1"/>
        <v>0</v>
      </c>
      <c r="AI73" s="293">
        <f t="shared" si="2"/>
        <v>0</v>
      </c>
      <c r="AJ73" s="283" t="str">
        <f>IF(AI73=0,"",
IF(SUM($AI$29:AI73)=1,AK73,
IF($AI$149&gt;SUM($AI$29:AI73),_xlfn.CONCAT(", ",AK73),
IF($AI$149=SUM($AI$29:AI73),_xlfn.CONCAT(" y ",AK73)))))</f>
        <v/>
      </c>
      <c r="AK73" s="120" t="s">
        <v>5209</v>
      </c>
    </row>
    <row r="74" spans="1:37" ht="15" customHeight="1">
      <c r="A74" s="22"/>
      <c r="C74" s="46" t="s">
        <v>5210</v>
      </c>
      <c r="D74" s="800" t="str">
        <f>IF(CNGE_2026_M1_Secc1_Sub1!$D86="","",CNGE_2026_M1_Secc1_Sub1!$D86)</f>
        <v/>
      </c>
      <c r="E74" s="723"/>
      <c r="F74" s="723"/>
      <c r="G74" s="723"/>
      <c r="H74" s="723"/>
      <c r="I74" s="723"/>
      <c r="J74" s="723"/>
      <c r="K74" s="723"/>
      <c r="L74" s="723"/>
      <c r="M74" s="723"/>
      <c r="N74" s="723"/>
      <c r="O74" s="723"/>
      <c r="P74" s="723"/>
      <c r="Q74" s="723"/>
      <c r="R74" s="724"/>
      <c r="S74" s="728"/>
      <c r="T74" s="714"/>
      <c r="U74" s="714"/>
      <c r="V74" s="714"/>
      <c r="W74" s="714"/>
      <c r="X74" s="805"/>
      <c r="Y74" s="728"/>
      <c r="Z74" s="714"/>
      <c r="AA74" s="714"/>
      <c r="AB74" s="714"/>
      <c r="AC74" s="714"/>
      <c r="AD74" s="805"/>
      <c r="AG74" s="398">
        <f t="shared" si="0"/>
        <v>0</v>
      </c>
      <c r="AH74" s="290">
        <f t="shared" si="1"/>
        <v>0</v>
      </c>
      <c r="AI74" s="293">
        <f t="shared" si="2"/>
        <v>0</v>
      </c>
      <c r="AJ74" s="283" t="str">
        <f>IF(AI74=0,"",
IF(SUM($AI$29:AI74)=1,AK74,
IF($AI$149&gt;SUM($AI$29:AI74),_xlfn.CONCAT(", ",AK74),
IF($AI$149=SUM($AI$29:AI74),_xlfn.CONCAT(" y ",AK74)))))</f>
        <v/>
      </c>
      <c r="AK74" s="120" t="s">
        <v>5211</v>
      </c>
    </row>
    <row r="75" spans="1:37" ht="15" customHeight="1">
      <c r="A75" s="22"/>
      <c r="C75" s="46" t="s">
        <v>5212</v>
      </c>
      <c r="D75" s="800" t="str">
        <f>IF(CNGE_2026_M1_Secc1_Sub1!$D87="","",CNGE_2026_M1_Secc1_Sub1!$D87)</f>
        <v/>
      </c>
      <c r="E75" s="723"/>
      <c r="F75" s="723"/>
      <c r="G75" s="723"/>
      <c r="H75" s="723"/>
      <c r="I75" s="723"/>
      <c r="J75" s="723"/>
      <c r="K75" s="723"/>
      <c r="L75" s="723"/>
      <c r="M75" s="723"/>
      <c r="N75" s="723"/>
      <c r="O75" s="723"/>
      <c r="P75" s="723"/>
      <c r="Q75" s="723"/>
      <c r="R75" s="724"/>
      <c r="S75" s="728"/>
      <c r="T75" s="714"/>
      <c r="U75" s="714"/>
      <c r="V75" s="714"/>
      <c r="W75" s="714"/>
      <c r="X75" s="805"/>
      <c r="Y75" s="728"/>
      <c r="Z75" s="714"/>
      <c r="AA75" s="714"/>
      <c r="AB75" s="714"/>
      <c r="AC75" s="714"/>
      <c r="AD75" s="805"/>
      <c r="AG75" s="398">
        <f t="shared" si="0"/>
        <v>0</v>
      </c>
      <c r="AH75" s="290">
        <f t="shared" si="1"/>
        <v>0</v>
      </c>
      <c r="AI75" s="293">
        <f t="shared" si="2"/>
        <v>0</v>
      </c>
      <c r="AJ75" s="283" t="str">
        <f>IF(AI75=0,"",
IF(SUM($AI$29:AI75)=1,AK75,
IF($AI$149&gt;SUM($AI$29:AI75),_xlfn.CONCAT(", ",AK75),
IF($AI$149=SUM($AI$29:AI75),_xlfn.CONCAT(" y ",AK75)))))</f>
        <v/>
      </c>
      <c r="AK75" s="120" t="s">
        <v>5213</v>
      </c>
    </row>
    <row r="76" spans="1:37" ht="15" customHeight="1">
      <c r="A76" s="22"/>
      <c r="C76" s="46" t="s">
        <v>5214</v>
      </c>
      <c r="D76" s="800" t="str">
        <f>IF(CNGE_2026_M1_Secc1_Sub1!$D88="","",CNGE_2026_M1_Secc1_Sub1!$D88)</f>
        <v/>
      </c>
      <c r="E76" s="723"/>
      <c r="F76" s="723"/>
      <c r="G76" s="723"/>
      <c r="H76" s="723"/>
      <c r="I76" s="723"/>
      <c r="J76" s="723"/>
      <c r="K76" s="723"/>
      <c r="L76" s="723"/>
      <c r="M76" s="723"/>
      <c r="N76" s="723"/>
      <c r="O76" s="723"/>
      <c r="P76" s="723"/>
      <c r="Q76" s="723"/>
      <c r="R76" s="724"/>
      <c r="S76" s="728"/>
      <c r="T76" s="714"/>
      <c r="U76" s="714"/>
      <c r="V76" s="714"/>
      <c r="W76" s="714"/>
      <c r="X76" s="805"/>
      <c r="Y76" s="728"/>
      <c r="Z76" s="714"/>
      <c r="AA76" s="714"/>
      <c r="AB76" s="714"/>
      <c r="AC76" s="714"/>
      <c r="AD76" s="805"/>
      <c r="AG76" s="398">
        <f t="shared" si="0"/>
        <v>0</v>
      </c>
      <c r="AH76" s="290">
        <f t="shared" si="1"/>
        <v>0</v>
      </c>
      <c r="AI76" s="293">
        <f t="shared" si="2"/>
        <v>0</v>
      </c>
      <c r="AJ76" s="283" t="str">
        <f>IF(AI76=0,"",
IF(SUM($AI$29:AI76)=1,AK76,
IF($AI$149&gt;SUM($AI$29:AI76),_xlfn.CONCAT(", ",AK76),
IF($AI$149=SUM($AI$29:AI76),_xlfn.CONCAT(" y ",AK76)))))</f>
        <v/>
      </c>
      <c r="AK76" s="120" t="s">
        <v>5215</v>
      </c>
    </row>
    <row r="77" spans="1:37" ht="15" customHeight="1">
      <c r="A77" s="22"/>
      <c r="C77" s="46" t="s">
        <v>5216</v>
      </c>
      <c r="D77" s="800" t="str">
        <f>IF(CNGE_2026_M1_Secc1_Sub1!$D89="","",CNGE_2026_M1_Secc1_Sub1!$D89)</f>
        <v/>
      </c>
      <c r="E77" s="723"/>
      <c r="F77" s="723"/>
      <c r="G77" s="723"/>
      <c r="H77" s="723"/>
      <c r="I77" s="723"/>
      <c r="J77" s="723"/>
      <c r="K77" s="723"/>
      <c r="L77" s="723"/>
      <c r="M77" s="723"/>
      <c r="N77" s="723"/>
      <c r="O77" s="723"/>
      <c r="P77" s="723"/>
      <c r="Q77" s="723"/>
      <c r="R77" s="724"/>
      <c r="S77" s="728"/>
      <c r="T77" s="714"/>
      <c r="U77" s="714"/>
      <c r="V77" s="714"/>
      <c r="W77" s="714"/>
      <c r="X77" s="805"/>
      <c r="Y77" s="728"/>
      <c r="Z77" s="714"/>
      <c r="AA77" s="714"/>
      <c r="AB77" s="714"/>
      <c r="AC77" s="714"/>
      <c r="AD77" s="805"/>
      <c r="AG77" s="398">
        <f t="shared" si="0"/>
        <v>0</v>
      </c>
      <c r="AH77" s="290">
        <f t="shared" si="1"/>
        <v>0</v>
      </c>
      <c r="AI77" s="293">
        <f t="shared" si="2"/>
        <v>0</v>
      </c>
      <c r="AJ77" s="283" t="str">
        <f>IF(AI77=0,"",
IF(SUM($AI$29:AI77)=1,AK77,
IF($AI$149&gt;SUM($AI$29:AI77),_xlfn.CONCAT(", ",AK77),
IF($AI$149=SUM($AI$29:AI77),_xlfn.CONCAT(" y ",AK77)))))</f>
        <v/>
      </c>
      <c r="AK77" s="120" t="s">
        <v>5217</v>
      </c>
    </row>
    <row r="78" spans="1:37" ht="15" customHeight="1">
      <c r="A78" s="22"/>
      <c r="C78" s="46" t="s">
        <v>5218</v>
      </c>
      <c r="D78" s="800" t="str">
        <f>IF(CNGE_2026_M1_Secc1_Sub1!$D90="","",CNGE_2026_M1_Secc1_Sub1!$D90)</f>
        <v/>
      </c>
      <c r="E78" s="723"/>
      <c r="F78" s="723"/>
      <c r="G78" s="723"/>
      <c r="H78" s="723"/>
      <c r="I78" s="723"/>
      <c r="J78" s="723"/>
      <c r="K78" s="723"/>
      <c r="L78" s="723"/>
      <c r="M78" s="723"/>
      <c r="N78" s="723"/>
      <c r="O78" s="723"/>
      <c r="P78" s="723"/>
      <c r="Q78" s="723"/>
      <c r="R78" s="724"/>
      <c r="S78" s="728"/>
      <c r="T78" s="714"/>
      <c r="U78" s="714"/>
      <c r="V78" s="714"/>
      <c r="W78" s="714"/>
      <c r="X78" s="805"/>
      <c r="Y78" s="728"/>
      <c r="Z78" s="714"/>
      <c r="AA78" s="714"/>
      <c r="AB78" s="714"/>
      <c r="AC78" s="714"/>
      <c r="AD78" s="805"/>
      <c r="AG78" s="398">
        <f t="shared" si="0"/>
        <v>0</v>
      </c>
      <c r="AH78" s="290">
        <f t="shared" si="1"/>
        <v>0</v>
      </c>
      <c r="AI78" s="293">
        <f t="shared" si="2"/>
        <v>0</v>
      </c>
      <c r="AJ78" s="283" t="str">
        <f>IF(AI78=0,"",
IF(SUM($AI$29:AI78)=1,AK78,
IF($AI$149&gt;SUM($AI$29:AI78),_xlfn.CONCAT(", ",AK78),
IF($AI$149=SUM($AI$29:AI78),_xlfn.CONCAT(" y ",AK78)))))</f>
        <v/>
      </c>
      <c r="AK78" s="120" t="s">
        <v>5219</v>
      </c>
    </row>
    <row r="79" spans="1:37" ht="15" customHeight="1">
      <c r="A79" s="22"/>
      <c r="C79" s="46" t="s">
        <v>5220</v>
      </c>
      <c r="D79" s="800" t="str">
        <f>IF(CNGE_2026_M1_Secc1_Sub1!$D91="","",CNGE_2026_M1_Secc1_Sub1!$D91)</f>
        <v/>
      </c>
      <c r="E79" s="723"/>
      <c r="F79" s="723"/>
      <c r="G79" s="723"/>
      <c r="H79" s="723"/>
      <c r="I79" s="723"/>
      <c r="J79" s="723"/>
      <c r="K79" s="723"/>
      <c r="L79" s="723"/>
      <c r="M79" s="723"/>
      <c r="N79" s="723"/>
      <c r="O79" s="723"/>
      <c r="P79" s="723"/>
      <c r="Q79" s="723"/>
      <c r="R79" s="724"/>
      <c r="S79" s="728"/>
      <c r="T79" s="714"/>
      <c r="U79" s="714"/>
      <c r="V79" s="714"/>
      <c r="W79" s="714"/>
      <c r="X79" s="805"/>
      <c r="Y79" s="728"/>
      <c r="Z79" s="714"/>
      <c r="AA79" s="714"/>
      <c r="AB79" s="714"/>
      <c r="AC79" s="714"/>
      <c r="AD79" s="805"/>
      <c r="AG79" s="398">
        <f t="shared" si="0"/>
        <v>0</v>
      </c>
      <c r="AH79" s="290">
        <f t="shared" si="1"/>
        <v>0</v>
      </c>
      <c r="AI79" s="293">
        <f t="shared" si="2"/>
        <v>0</v>
      </c>
      <c r="AJ79" s="283" t="str">
        <f>IF(AI79=0,"",
IF(SUM($AI$29:AI79)=1,AK79,
IF($AI$149&gt;SUM($AI$29:AI79),_xlfn.CONCAT(", ",AK79),
IF($AI$149=SUM($AI$29:AI79),_xlfn.CONCAT(" y ",AK79)))))</f>
        <v/>
      </c>
      <c r="AK79" s="120" t="s">
        <v>5221</v>
      </c>
    </row>
    <row r="80" spans="1:37" ht="15" customHeight="1">
      <c r="A80" s="22"/>
      <c r="C80" s="46" t="s">
        <v>5222</v>
      </c>
      <c r="D80" s="800" t="str">
        <f>IF(CNGE_2026_M1_Secc1_Sub1!$D92="","",CNGE_2026_M1_Secc1_Sub1!$D92)</f>
        <v/>
      </c>
      <c r="E80" s="723"/>
      <c r="F80" s="723"/>
      <c r="G80" s="723"/>
      <c r="H80" s="723"/>
      <c r="I80" s="723"/>
      <c r="J80" s="723"/>
      <c r="K80" s="723"/>
      <c r="L80" s="723"/>
      <c r="M80" s="723"/>
      <c r="N80" s="723"/>
      <c r="O80" s="723"/>
      <c r="P80" s="723"/>
      <c r="Q80" s="723"/>
      <c r="R80" s="724"/>
      <c r="S80" s="728"/>
      <c r="T80" s="714"/>
      <c r="U80" s="714"/>
      <c r="V80" s="714"/>
      <c r="W80" s="714"/>
      <c r="X80" s="805"/>
      <c r="Y80" s="728"/>
      <c r="Z80" s="714"/>
      <c r="AA80" s="714"/>
      <c r="AB80" s="714"/>
      <c r="AC80" s="714"/>
      <c r="AD80" s="805"/>
      <c r="AG80" s="398">
        <f t="shared" si="0"/>
        <v>0</v>
      </c>
      <c r="AH80" s="290">
        <f t="shared" si="1"/>
        <v>0</v>
      </c>
      <c r="AI80" s="293">
        <f t="shared" si="2"/>
        <v>0</v>
      </c>
      <c r="AJ80" s="283" t="str">
        <f>IF(AI80=0,"",
IF(SUM($AI$29:AI80)=1,AK80,
IF($AI$149&gt;SUM($AI$29:AI80),_xlfn.CONCAT(", ",AK80),
IF($AI$149=SUM($AI$29:AI80),_xlfn.CONCAT(" y ",AK80)))))</f>
        <v/>
      </c>
      <c r="AK80" s="120" t="s">
        <v>5223</v>
      </c>
    </row>
    <row r="81" spans="1:37" ht="15" customHeight="1">
      <c r="A81" s="22"/>
      <c r="C81" s="46" t="s">
        <v>5224</v>
      </c>
      <c r="D81" s="800" t="str">
        <f>IF(CNGE_2026_M1_Secc1_Sub1!$D93="","",CNGE_2026_M1_Secc1_Sub1!$D93)</f>
        <v/>
      </c>
      <c r="E81" s="723"/>
      <c r="F81" s="723"/>
      <c r="G81" s="723"/>
      <c r="H81" s="723"/>
      <c r="I81" s="723"/>
      <c r="J81" s="723"/>
      <c r="K81" s="723"/>
      <c r="L81" s="723"/>
      <c r="M81" s="723"/>
      <c r="N81" s="723"/>
      <c r="O81" s="723"/>
      <c r="P81" s="723"/>
      <c r="Q81" s="723"/>
      <c r="R81" s="724"/>
      <c r="S81" s="728"/>
      <c r="T81" s="714"/>
      <c r="U81" s="714"/>
      <c r="V81" s="714"/>
      <c r="W81" s="714"/>
      <c r="X81" s="805"/>
      <c r="Y81" s="728"/>
      <c r="Z81" s="714"/>
      <c r="AA81" s="714"/>
      <c r="AB81" s="714"/>
      <c r="AC81" s="714"/>
      <c r="AD81" s="805"/>
      <c r="AG81" s="398">
        <f t="shared" si="0"/>
        <v>0</v>
      </c>
      <c r="AH81" s="290">
        <f t="shared" si="1"/>
        <v>0</v>
      </c>
      <c r="AI81" s="293">
        <f t="shared" si="2"/>
        <v>0</v>
      </c>
      <c r="AJ81" s="283" t="str">
        <f>IF(AI81=0,"",
IF(SUM($AI$29:AI81)=1,AK81,
IF($AI$149&gt;SUM($AI$29:AI81),_xlfn.CONCAT(", ",AK81),
IF($AI$149=SUM($AI$29:AI81),_xlfn.CONCAT(" y ",AK81)))))</f>
        <v/>
      </c>
      <c r="AK81" s="120" t="s">
        <v>5225</v>
      </c>
    </row>
    <row r="82" spans="1:37" ht="15" customHeight="1">
      <c r="A82" s="22"/>
      <c r="C82" s="46" t="s">
        <v>5226</v>
      </c>
      <c r="D82" s="800" t="str">
        <f>IF(CNGE_2026_M1_Secc1_Sub1!$D94="","",CNGE_2026_M1_Secc1_Sub1!$D94)</f>
        <v/>
      </c>
      <c r="E82" s="723"/>
      <c r="F82" s="723"/>
      <c r="G82" s="723"/>
      <c r="H82" s="723"/>
      <c r="I82" s="723"/>
      <c r="J82" s="723"/>
      <c r="K82" s="723"/>
      <c r="L82" s="723"/>
      <c r="M82" s="723"/>
      <c r="N82" s="723"/>
      <c r="O82" s="723"/>
      <c r="P82" s="723"/>
      <c r="Q82" s="723"/>
      <c r="R82" s="724"/>
      <c r="S82" s="728"/>
      <c r="T82" s="714"/>
      <c r="U82" s="714"/>
      <c r="V82" s="714"/>
      <c r="W82" s="714"/>
      <c r="X82" s="805"/>
      <c r="Y82" s="728"/>
      <c r="Z82" s="714"/>
      <c r="AA82" s="714"/>
      <c r="AB82" s="714"/>
      <c r="AC82" s="714"/>
      <c r="AD82" s="805"/>
      <c r="AG82" s="398">
        <f t="shared" si="0"/>
        <v>0</v>
      </c>
      <c r="AH82" s="290">
        <f t="shared" si="1"/>
        <v>0</v>
      </c>
      <c r="AI82" s="293">
        <f t="shared" si="2"/>
        <v>0</v>
      </c>
      <c r="AJ82" s="283" t="str">
        <f>IF(AI82=0,"",
IF(SUM($AI$29:AI82)=1,AK82,
IF($AI$149&gt;SUM($AI$29:AI82),_xlfn.CONCAT(", ",AK82),
IF($AI$149=SUM($AI$29:AI82),_xlfn.CONCAT(" y ",AK82)))))</f>
        <v/>
      </c>
      <c r="AK82" s="120" t="s">
        <v>5227</v>
      </c>
    </row>
    <row r="83" spans="1:37" ht="15" customHeight="1">
      <c r="A83" s="22"/>
      <c r="C83" s="46" t="s">
        <v>5228</v>
      </c>
      <c r="D83" s="800" t="str">
        <f>IF(CNGE_2026_M1_Secc1_Sub1!$D95="","",CNGE_2026_M1_Secc1_Sub1!$D95)</f>
        <v/>
      </c>
      <c r="E83" s="723"/>
      <c r="F83" s="723"/>
      <c r="G83" s="723"/>
      <c r="H83" s="723"/>
      <c r="I83" s="723"/>
      <c r="J83" s="723"/>
      <c r="K83" s="723"/>
      <c r="L83" s="723"/>
      <c r="M83" s="723"/>
      <c r="N83" s="723"/>
      <c r="O83" s="723"/>
      <c r="P83" s="723"/>
      <c r="Q83" s="723"/>
      <c r="R83" s="724"/>
      <c r="S83" s="728"/>
      <c r="T83" s="714"/>
      <c r="U83" s="714"/>
      <c r="V83" s="714"/>
      <c r="W83" s="714"/>
      <c r="X83" s="805"/>
      <c r="Y83" s="728"/>
      <c r="Z83" s="714"/>
      <c r="AA83" s="714"/>
      <c r="AB83" s="714"/>
      <c r="AC83" s="714"/>
      <c r="AD83" s="805"/>
      <c r="AG83" s="398">
        <f t="shared" si="0"/>
        <v>0</v>
      </c>
      <c r="AH83" s="290">
        <f t="shared" si="1"/>
        <v>0</v>
      </c>
      <c r="AI83" s="293">
        <f t="shared" si="2"/>
        <v>0</v>
      </c>
      <c r="AJ83" s="283" t="str">
        <f>IF(AI83=0,"",
IF(SUM($AI$29:AI83)=1,AK83,
IF($AI$149&gt;SUM($AI$29:AI83),_xlfn.CONCAT(", ",AK83),
IF($AI$149=SUM($AI$29:AI83),_xlfn.CONCAT(" y ",AK83)))))</f>
        <v/>
      </c>
      <c r="AK83" s="120" t="s">
        <v>5229</v>
      </c>
    </row>
    <row r="84" spans="1:37" ht="15" customHeight="1">
      <c r="A84" s="22"/>
      <c r="C84" s="46" t="s">
        <v>5230</v>
      </c>
      <c r="D84" s="800" t="str">
        <f>IF(CNGE_2026_M1_Secc1_Sub1!$D96="","",CNGE_2026_M1_Secc1_Sub1!$D96)</f>
        <v/>
      </c>
      <c r="E84" s="723"/>
      <c r="F84" s="723"/>
      <c r="G84" s="723"/>
      <c r="H84" s="723"/>
      <c r="I84" s="723"/>
      <c r="J84" s="723"/>
      <c r="K84" s="723"/>
      <c r="L84" s="723"/>
      <c r="M84" s="723"/>
      <c r="N84" s="723"/>
      <c r="O84" s="723"/>
      <c r="P84" s="723"/>
      <c r="Q84" s="723"/>
      <c r="R84" s="724"/>
      <c r="S84" s="728"/>
      <c r="T84" s="714"/>
      <c r="U84" s="714"/>
      <c r="V84" s="714"/>
      <c r="W84" s="714"/>
      <c r="X84" s="805"/>
      <c r="Y84" s="728"/>
      <c r="Z84" s="714"/>
      <c r="AA84" s="714"/>
      <c r="AB84" s="714"/>
      <c r="AC84" s="714"/>
      <c r="AD84" s="805"/>
      <c r="AG84" s="398">
        <f t="shared" si="0"/>
        <v>0</v>
      </c>
      <c r="AH84" s="290">
        <f t="shared" si="1"/>
        <v>0</v>
      </c>
      <c r="AI84" s="293">
        <f t="shared" si="2"/>
        <v>0</v>
      </c>
      <c r="AJ84" s="283" t="str">
        <f>IF(AI84=0,"",
IF(SUM($AI$29:AI84)=1,AK84,
IF($AI$149&gt;SUM($AI$29:AI84),_xlfn.CONCAT(", ",AK84),
IF($AI$149=SUM($AI$29:AI84),_xlfn.CONCAT(" y ",AK84)))))</f>
        <v/>
      </c>
      <c r="AK84" s="120" t="s">
        <v>5231</v>
      </c>
    </row>
    <row r="85" spans="1:37" ht="15" customHeight="1">
      <c r="A85" s="22"/>
      <c r="C85" s="46" t="s">
        <v>5232</v>
      </c>
      <c r="D85" s="800" t="str">
        <f>IF(CNGE_2026_M1_Secc1_Sub1!$D97="","",CNGE_2026_M1_Secc1_Sub1!$D97)</f>
        <v/>
      </c>
      <c r="E85" s="723"/>
      <c r="F85" s="723"/>
      <c r="G85" s="723"/>
      <c r="H85" s="723"/>
      <c r="I85" s="723"/>
      <c r="J85" s="723"/>
      <c r="K85" s="723"/>
      <c r="L85" s="723"/>
      <c r="M85" s="723"/>
      <c r="N85" s="723"/>
      <c r="O85" s="723"/>
      <c r="P85" s="723"/>
      <c r="Q85" s="723"/>
      <c r="R85" s="724"/>
      <c r="S85" s="728"/>
      <c r="T85" s="714"/>
      <c r="U85" s="714"/>
      <c r="V85" s="714"/>
      <c r="W85" s="714"/>
      <c r="X85" s="805"/>
      <c r="Y85" s="728"/>
      <c r="Z85" s="714"/>
      <c r="AA85" s="714"/>
      <c r="AB85" s="714"/>
      <c r="AC85" s="714"/>
      <c r="AD85" s="805"/>
      <c r="AG85" s="398">
        <f t="shared" si="0"/>
        <v>0</v>
      </c>
      <c r="AH85" s="290">
        <f t="shared" si="1"/>
        <v>0</v>
      </c>
      <c r="AI85" s="293">
        <f t="shared" si="2"/>
        <v>0</v>
      </c>
      <c r="AJ85" s="283" t="str">
        <f>IF(AI85=0,"",
IF(SUM($AI$29:AI85)=1,AK85,
IF($AI$149&gt;SUM($AI$29:AI85),_xlfn.CONCAT(", ",AK85),
IF($AI$149=SUM($AI$29:AI85),_xlfn.CONCAT(" y ",AK85)))))</f>
        <v/>
      </c>
      <c r="AK85" s="120" t="s">
        <v>5233</v>
      </c>
    </row>
    <row r="86" spans="1:37" ht="15" customHeight="1">
      <c r="A86" s="22"/>
      <c r="C86" s="46" t="s">
        <v>5234</v>
      </c>
      <c r="D86" s="800" t="str">
        <f>IF(CNGE_2026_M1_Secc1_Sub1!$D98="","",CNGE_2026_M1_Secc1_Sub1!$D98)</f>
        <v/>
      </c>
      <c r="E86" s="723"/>
      <c r="F86" s="723"/>
      <c r="G86" s="723"/>
      <c r="H86" s="723"/>
      <c r="I86" s="723"/>
      <c r="J86" s="723"/>
      <c r="K86" s="723"/>
      <c r="L86" s="723"/>
      <c r="M86" s="723"/>
      <c r="N86" s="723"/>
      <c r="O86" s="723"/>
      <c r="P86" s="723"/>
      <c r="Q86" s="723"/>
      <c r="R86" s="724"/>
      <c r="S86" s="728"/>
      <c r="T86" s="714"/>
      <c r="U86" s="714"/>
      <c r="V86" s="714"/>
      <c r="W86" s="714"/>
      <c r="X86" s="805"/>
      <c r="Y86" s="728"/>
      <c r="Z86" s="714"/>
      <c r="AA86" s="714"/>
      <c r="AB86" s="714"/>
      <c r="AC86" s="714"/>
      <c r="AD86" s="805"/>
      <c r="AG86" s="398">
        <f t="shared" si="0"/>
        <v>0</v>
      </c>
      <c r="AH86" s="290">
        <f t="shared" si="1"/>
        <v>0</v>
      </c>
      <c r="AI86" s="293">
        <f t="shared" si="2"/>
        <v>0</v>
      </c>
      <c r="AJ86" s="283" t="str">
        <f>IF(AI86=0,"",
IF(SUM($AI$29:AI86)=1,AK86,
IF($AI$149&gt;SUM($AI$29:AI86),_xlfn.CONCAT(", ",AK86),
IF($AI$149=SUM($AI$29:AI86),_xlfn.CONCAT(" y ",AK86)))))</f>
        <v/>
      </c>
      <c r="AK86" s="120" t="s">
        <v>5235</v>
      </c>
    </row>
    <row r="87" spans="1:37" ht="15" customHeight="1">
      <c r="A87" s="22"/>
      <c r="C87" s="46" t="s">
        <v>5236</v>
      </c>
      <c r="D87" s="800" t="str">
        <f>IF(CNGE_2026_M1_Secc1_Sub1!$D99="","",CNGE_2026_M1_Secc1_Sub1!$D99)</f>
        <v/>
      </c>
      <c r="E87" s="723"/>
      <c r="F87" s="723"/>
      <c r="G87" s="723"/>
      <c r="H87" s="723"/>
      <c r="I87" s="723"/>
      <c r="J87" s="723"/>
      <c r="K87" s="723"/>
      <c r="L87" s="723"/>
      <c r="M87" s="723"/>
      <c r="N87" s="723"/>
      <c r="O87" s="723"/>
      <c r="P87" s="723"/>
      <c r="Q87" s="723"/>
      <c r="R87" s="724"/>
      <c r="S87" s="728"/>
      <c r="T87" s="714"/>
      <c r="U87" s="714"/>
      <c r="V87" s="714"/>
      <c r="W87" s="714"/>
      <c r="X87" s="805"/>
      <c r="Y87" s="728"/>
      <c r="Z87" s="714"/>
      <c r="AA87" s="714"/>
      <c r="AB87" s="714"/>
      <c r="AC87" s="714"/>
      <c r="AD87" s="805"/>
      <c r="AG87" s="398">
        <f t="shared" si="0"/>
        <v>0</v>
      </c>
      <c r="AH87" s="290">
        <f t="shared" si="1"/>
        <v>0</v>
      </c>
      <c r="AI87" s="293">
        <f t="shared" si="2"/>
        <v>0</v>
      </c>
      <c r="AJ87" s="283" t="str">
        <f>IF(AI87=0,"",
IF(SUM($AI$29:AI87)=1,AK87,
IF($AI$149&gt;SUM($AI$29:AI87),_xlfn.CONCAT(", ",AK87),
IF($AI$149=SUM($AI$29:AI87),_xlfn.CONCAT(" y ",AK87)))))</f>
        <v/>
      </c>
      <c r="AK87" s="120" t="s">
        <v>5237</v>
      </c>
    </row>
    <row r="88" spans="1:37" ht="15" customHeight="1">
      <c r="A88" s="22"/>
      <c r="C88" s="46" t="s">
        <v>5238</v>
      </c>
      <c r="D88" s="800" t="str">
        <f>IF(CNGE_2026_M1_Secc1_Sub1!$D100="","",CNGE_2026_M1_Secc1_Sub1!$D100)</f>
        <v/>
      </c>
      <c r="E88" s="723"/>
      <c r="F88" s="723"/>
      <c r="G88" s="723"/>
      <c r="H88" s="723"/>
      <c r="I88" s="723"/>
      <c r="J88" s="723"/>
      <c r="K88" s="723"/>
      <c r="L88" s="723"/>
      <c r="M88" s="723"/>
      <c r="N88" s="723"/>
      <c r="O88" s="723"/>
      <c r="P88" s="723"/>
      <c r="Q88" s="723"/>
      <c r="R88" s="724"/>
      <c r="S88" s="728"/>
      <c r="T88" s="714"/>
      <c r="U88" s="714"/>
      <c r="V88" s="714"/>
      <c r="W88" s="714"/>
      <c r="X88" s="805"/>
      <c r="Y88" s="728"/>
      <c r="Z88" s="714"/>
      <c r="AA88" s="714"/>
      <c r="AB88" s="714"/>
      <c r="AC88" s="714"/>
      <c r="AD88" s="805"/>
      <c r="AG88" s="398">
        <f t="shared" si="0"/>
        <v>0</v>
      </c>
      <c r="AH88" s="290">
        <f t="shared" si="1"/>
        <v>0</v>
      </c>
      <c r="AI88" s="293">
        <f t="shared" si="2"/>
        <v>0</v>
      </c>
      <c r="AJ88" s="283" t="str">
        <f>IF(AI88=0,"",
IF(SUM($AI$29:AI88)=1,AK88,
IF($AI$149&gt;SUM($AI$29:AI88),_xlfn.CONCAT(", ",AK88),
IF($AI$149=SUM($AI$29:AI88),_xlfn.CONCAT(" y ",AK88)))))</f>
        <v/>
      </c>
      <c r="AK88" s="120" t="s">
        <v>5239</v>
      </c>
    </row>
    <row r="89" spans="1:37" ht="15" customHeight="1">
      <c r="A89" s="22"/>
      <c r="C89" s="46" t="s">
        <v>5240</v>
      </c>
      <c r="D89" s="800" t="str">
        <f>IF(CNGE_2026_M1_Secc1_Sub1!$D101="","",CNGE_2026_M1_Secc1_Sub1!$D101)</f>
        <v/>
      </c>
      <c r="E89" s="723"/>
      <c r="F89" s="723"/>
      <c r="G89" s="723"/>
      <c r="H89" s="723"/>
      <c r="I89" s="723"/>
      <c r="J89" s="723"/>
      <c r="K89" s="723"/>
      <c r="L89" s="723"/>
      <c r="M89" s="723"/>
      <c r="N89" s="723"/>
      <c r="O89" s="723"/>
      <c r="P89" s="723"/>
      <c r="Q89" s="723"/>
      <c r="R89" s="724"/>
      <c r="S89" s="728"/>
      <c r="T89" s="714"/>
      <c r="U89" s="714"/>
      <c r="V89" s="714"/>
      <c r="W89" s="714"/>
      <c r="X89" s="805"/>
      <c r="Y89" s="728"/>
      <c r="Z89" s="714"/>
      <c r="AA89" s="714"/>
      <c r="AB89" s="714"/>
      <c r="AC89" s="714"/>
      <c r="AD89" s="805"/>
      <c r="AG89" s="398">
        <f t="shared" si="0"/>
        <v>0</v>
      </c>
      <c r="AH89" s="290">
        <f t="shared" si="1"/>
        <v>0</v>
      </c>
      <c r="AI89" s="293">
        <f t="shared" si="2"/>
        <v>0</v>
      </c>
      <c r="AJ89" s="283" t="str">
        <f>IF(AI89=0,"",
IF(SUM($AI$29:AI89)=1,AK89,
IF($AI$149&gt;SUM($AI$29:AI89),_xlfn.CONCAT(", ",AK89),
IF($AI$149=SUM($AI$29:AI89),_xlfn.CONCAT(" y ",AK89)))))</f>
        <v/>
      </c>
      <c r="AK89" s="120" t="s">
        <v>5241</v>
      </c>
    </row>
    <row r="90" spans="1:37" ht="15" customHeight="1">
      <c r="A90" s="22"/>
      <c r="C90" s="46" t="s">
        <v>5242</v>
      </c>
      <c r="D90" s="800" t="str">
        <f>IF(CNGE_2026_M1_Secc1_Sub1!$D102="","",CNGE_2026_M1_Secc1_Sub1!$D102)</f>
        <v/>
      </c>
      <c r="E90" s="723"/>
      <c r="F90" s="723"/>
      <c r="G90" s="723"/>
      <c r="H90" s="723"/>
      <c r="I90" s="723"/>
      <c r="J90" s="723"/>
      <c r="K90" s="723"/>
      <c r="L90" s="723"/>
      <c r="M90" s="723"/>
      <c r="N90" s="723"/>
      <c r="O90" s="723"/>
      <c r="P90" s="723"/>
      <c r="Q90" s="723"/>
      <c r="R90" s="724"/>
      <c r="S90" s="728"/>
      <c r="T90" s="714"/>
      <c r="U90" s="714"/>
      <c r="V90" s="714"/>
      <c r="W90" s="714"/>
      <c r="X90" s="805"/>
      <c r="Y90" s="728"/>
      <c r="Z90" s="714"/>
      <c r="AA90" s="714"/>
      <c r="AB90" s="714"/>
      <c r="AC90" s="714"/>
      <c r="AD90" s="805"/>
      <c r="AG90" s="398">
        <f t="shared" si="0"/>
        <v>0</v>
      </c>
      <c r="AH90" s="290">
        <f t="shared" si="1"/>
        <v>0</v>
      </c>
      <c r="AI90" s="293">
        <f t="shared" si="2"/>
        <v>0</v>
      </c>
      <c r="AJ90" s="283" t="str">
        <f>IF(AI90=0,"",
IF(SUM($AI$29:AI90)=1,AK90,
IF($AI$149&gt;SUM($AI$29:AI90),_xlfn.CONCAT(", ",AK90),
IF($AI$149=SUM($AI$29:AI90),_xlfn.CONCAT(" y ",AK90)))))</f>
        <v/>
      </c>
      <c r="AK90" s="120" t="s">
        <v>5243</v>
      </c>
    </row>
    <row r="91" spans="1:37" ht="15" customHeight="1">
      <c r="A91" s="22"/>
      <c r="C91" s="46" t="s">
        <v>5244</v>
      </c>
      <c r="D91" s="800" t="str">
        <f>IF(CNGE_2026_M1_Secc1_Sub1!$D103="","",CNGE_2026_M1_Secc1_Sub1!$D103)</f>
        <v/>
      </c>
      <c r="E91" s="723"/>
      <c r="F91" s="723"/>
      <c r="G91" s="723"/>
      <c r="H91" s="723"/>
      <c r="I91" s="723"/>
      <c r="J91" s="723"/>
      <c r="K91" s="723"/>
      <c r="L91" s="723"/>
      <c r="M91" s="723"/>
      <c r="N91" s="723"/>
      <c r="O91" s="723"/>
      <c r="P91" s="723"/>
      <c r="Q91" s="723"/>
      <c r="R91" s="724"/>
      <c r="S91" s="728"/>
      <c r="T91" s="714"/>
      <c r="U91" s="714"/>
      <c r="V91" s="714"/>
      <c r="W91" s="714"/>
      <c r="X91" s="805"/>
      <c r="Y91" s="728"/>
      <c r="Z91" s="714"/>
      <c r="AA91" s="714"/>
      <c r="AB91" s="714"/>
      <c r="AC91" s="714"/>
      <c r="AD91" s="805"/>
      <c r="AG91" s="398">
        <f t="shared" si="0"/>
        <v>0</v>
      </c>
      <c r="AH91" s="290">
        <f t="shared" si="1"/>
        <v>0</v>
      </c>
      <c r="AI91" s="293">
        <f t="shared" si="2"/>
        <v>0</v>
      </c>
      <c r="AJ91" s="283" t="str">
        <f>IF(AI91=0,"",
IF(SUM($AI$29:AI91)=1,AK91,
IF($AI$149&gt;SUM($AI$29:AI91),_xlfn.CONCAT(", ",AK91),
IF($AI$149=SUM($AI$29:AI91),_xlfn.CONCAT(" y ",AK91)))))</f>
        <v/>
      </c>
      <c r="AK91" s="120" t="s">
        <v>5245</v>
      </c>
    </row>
    <row r="92" spans="1:37" ht="15" customHeight="1">
      <c r="A92" s="22"/>
      <c r="C92" s="46" t="s">
        <v>5246</v>
      </c>
      <c r="D92" s="800" t="str">
        <f>IF(CNGE_2026_M1_Secc1_Sub1!$D104="","",CNGE_2026_M1_Secc1_Sub1!$D104)</f>
        <v/>
      </c>
      <c r="E92" s="723"/>
      <c r="F92" s="723"/>
      <c r="G92" s="723"/>
      <c r="H92" s="723"/>
      <c r="I92" s="723"/>
      <c r="J92" s="723"/>
      <c r="K92" s="723"/>
      <c r="L92" s="723"/>
      <c r="M92" s="723"/>
      <c r="N92" s="723"/>
      <c r="O92" s="723"/>
      <c r="P92" s="723"/>
      <c r="Q92" s="723"/>
      <c r="R92" s="724"/>
      <c r="S92" s="728"/>
      <c r="T92" s="714"/>
      <c r="U92" s="714"/>
      <c r="V92" s="714"/>
      <c r="W92" s="714"/>
      <c r="X92" s="805"/>
      <c r="Y92" s="728"/>
      <c r="Z92" s="714"/>
      <c r="AA92" s="714"/>
      <c r="AB92" s="714"/>
      <c r="AC92" s="714"/>
      <c r="AD92" s="805"/>
      <c r="AG92" s="398">
        <f t="shared" si="0"/>
        <v>0</v>
      </c>
      <c r="AH92" s="290">
        <f t="shared" si="1"/>
        <v>0</v>
      </c>
      <c r="AI92" s="293">
        <f t="shared" si="2"/>
        <v>0</v>
      </c>
      <c r="AJ92" s="283" t="str">
        <f>IF(AI92=0,"",
IF(SUM($AI$29:AI92)=1,AK92,
IF($AI$149&gt;SUM($AI$29:AI92),_xlfn.CONCAT(", ",AK92),
IF($AI$149=SUM($AI$29:AI92),_xlfn.CONCAT(" y ",AK92)))))</f>
        <v/>
      </c>
      <c r="AK92" s="120" t="s">
        <v>5247</v>
      </c>
    </row>
    <row r="93" spans="1:37" ht="15" customHeight="1">
      <c r="A93" s="22"/>
      <c r="C93" s="46" t="s">
        <v>5248</v>
      </c>
      <c r="D93" s="800" t="str">
        <f>IF(CNGE_2026_M1_Secc1_Sub1!$D105="","",CNGE_2026_M1_Secc1_Sub1!$D105)</f>
        <v/>
      </c>
      <c r="E93" s="723"/>
      <c r="F93" s="723"/>
      <c r="G93" s="723"/>
      <c r="H93" s="723"/>
      <c r="I93" s="723"/>
      <c r="J93" s="723"/>
      <c r="K93" s="723"/>
      <c r="L93" s="723"/>
      <c r="M93" s="723"/>
      <c r="N93" s="723"/>
      <c r="O93" s="723"/>
      <c r="P93" s="723"/>
      <c r="Q93" s="723"/>
      <c r="R93" s="724"/>
      <c r="S93" s="728"/>
      <c r="T93" s="714"/>
      <c r="U93" s="714"/>
      <c r="V93" s="714"/>
      <c r="W93" s="714"/>
      <c r="X93" s="805"/>
      <c r="Y93" s="728"/>
      <c r="Z93" s="714"/>
      <c r="AA93" s="714"/>
      <c r="AB93" s="714"/>
      <c r="AC93" s="714"/>
      <c r="AD93" s="805"/>
      <c r="AG93" s="398">
        <f t="shared" si="0"/>
        <v>0</v>
      </c>
      <c r="AH93" s="290">
        <f t="shared" si="1"/>
        <v>0</v>
      </c>
      <c r="AI93" s="293">
        <f t="shared" si="2"/>
        <v>0</v>
      </c>
      <c r="AJ93" s="283" t="str">
        <f>IF(AI93=0,"",
IF(SUM($AI$29:AI93)=1,AK93,
IF($AI$149&gt;SUM($AI$29:AI93),_xlfn.CONCAT(", ",AK93),
IF($AI$149=SUM($AI$29:AI93),_xlfn.CONCAT(" y ",AK93)))))</f>
        <v/>
      </c>
      <c r="AK93" s="120" t="s">
        <v>5249</v>
      </c>
    </row>
    <row r="94" spans="1:37" ht="15" customHeight="1">
      <c r="A94" s="22"/>
      <c r="C94" s="46" t="s">
        <v>5250</v>
      </c>
      <c r="D94" s="800" t="str">
        <f>IF(CNGE_2026_M1_Secc1_Sub1!$D106="","",CNGE_2026_M1_Secc1_Sub1!$D106)</f>
        <v/>
      </c>
      <c r="E94" s="723"/>
      <c r="F94" s="723"/>
      <c r="G94" s="723"/>
      <c r="H94" s="723"/>
      <c r="I94" s="723"/>
      <c r="J94" s="723"/>
      <c r="K94" s="723"/>
      <c r="L94" s="723"/>
      <c r="M94" s="723"/>
      <c r="N94" s="723"/>
      <c r="O94" s="723"/>
      <c r="P94" s="723"/>
      <c r="Q94" s="723"/>
      <c r="R94" s="724"/>
      <c r="S94" s="728"/>
      <c r="T94" s="714"/>
      <c r="U94" s="714"/>
      <c r="V94" s="714"/>
      <c r="W94" s="714"/>
      <c r="X94" s="805"/>
      <c r="Y94" s="728"/>
      <c r="Z94" s="714"/>
      <c r="AA94" s="714"/>
      <c r="AB94" s="714"/>
      <c r="AC94" s="714"/>
      <c r="AD94" s="805"/>
      <c r="AG94" s="398">
        <f t="shared" ref="AG94:AG148" si="3">IF(AND($S94&lt;&gt;"",$S94&lt;&gt;1,COUNTA(Y94)&gt;0),1,0)</f>
        <v>0</v>
      </c>
      <c r="AH94" s="290">
        <f t="shared" ref="AH94:AH148" si="4">IF(AND(COUNTBLANK(D94)=0,$S94&lt;&gt;"",$S94&lt;&gt;1,COUNTA(Y94)=0),0,IF(AND(COUNTBLANK(D94)=0,$S94&lt;&gt;"",$S94=1,COUNTA(Y94)=1),0,IF(AND(COUNTBLANK(D94)=1,COUNTA(Y94)=0),0,1)))</f>
        <v>0</v>
      </c>
      <c r="AI94" s="293">
        <f t="shared" ref="AI94:AI147" si="5">IF(AH94=0,0,1)</f>
        <v>0</v>
      </c>
      <c r="AJ94" s="283" t="str">
        <f>IF(AI94=0,"",
IF(SUM($AI$29:AI94)=1,AK94,
IF($AI$149&gt;SUM($AI$29:AI94),_xlfn.CONCAT(", ",AK94),
IF($AI$149=SUM($AI$29:AI94),_xlfn.CONCAT(" y ",AK94)))))</f>
        <v/>
      </c>
      <c r="AK94" s="120" t="s">
        <v>5251</v>
      </c>
    </row>
    <row r="95" spans="1:37" ht="15" customHeight="1">
      <c r="A95" s="22"/>
      <c r="C95" s="46" t="s">
        <v>5252</v>
      </c>
      <c r="D95" s="800" t="str">
        <f>IF(CNGE_2026_M1_Secc1_Sub1!$D107="","",CNGE_2026_M1_Secc1_Sub1!$D107)</f>
        <v/>
      </c>
      <c r="E95" s="723"/>
      <c r="F95" s="723"/>
      <c r="G95" s="723"/>
      <c r="H95" s="723"/>
      <c r="I95" s="723"/>
      <c r="J95" s="723"/>
      <c r="K95" s="723"/>
      <c r="L95" s="723"/>
      <c r="M95" s="723"/>
      <c r="N95" s="723"/>
      <c r="O95" s="723"/>
      <c r="P95" s="723"/>
      <c r="Q95" s="723"/>
      <c r="R95" s="724"/>
      <c r="S95" s="728"/>
      <c r="T95" s="714"/>
      <c r="U95" s="714"/>
      <c r="V95" s="714"/>
      <c r="W95" s="714"/>
      <c r="X95" s="805"/>
      <c r="Y95" s="728"/>
      <c r="Z95" s="714"/>
      <c r="AA95" s="714"/>
      <c r="AB95" s="714"/>
      <c r="AC95" s="714"/>
      <c r="AD95" s="805"/>
      <c r="AG95" s="398">
        <f t="shared" si="3"/>
        <v>0</v>
      </c>
      <c r="AH95" s="290">
        <f t="shared" si="4"/>
        <v>0</v>
      </c>
      <c r="AI95" s="293">
        <f t="shared" si="5"/>
        <v>0</v>
      </c>
      <c r="AJ95" s="283" t="str">
        <f>IF(AI95=0,"",
IF(SUM($AI$29:AI95)=1,AK95,
IF($AI$149&gt;SUM($AI$29:AI95),_xlfn.CONCAT(", ",AK95),
IF($AI$149=SUM($AI$29:AI95),_xlfn.CONCAT(" y ",AK95)))))</f>
        <v/>
      </c>
      <c r="AK95" s="120" t="s">
        <v>5253</v>
      </c>
    </row>
    <row r="96" spans="1:37" ht="15" customHeight="1">
      <c r="A96" s="22"/>
      <c r="C96" s="46" t="s">
        <v>5254</v>
      </c>
      <c r="D96" s="800" t="str">
        <f>IF(CNGE_2026_M1_Secc1_Sub1!$D108="","",CNGE_2026_M1_Secc1_Sub1!$D108)</f>
        <v/>
      </c>
      <c r="E96" s="723"/>
      <c r="F96" s="723"/>
      <c r="G96" s="723"/>
      <c r="H96" s="723"/>
      <c r="I96" s="723"/>
      <c r="J96" s="723"/>
      <c r="K96" s="723"/>
      <c r="L96" s="723"/>
      <c r="M96" s="723"/>
      <c r="N96" s="723"/>
      <c r="O96" s="723"/>
      <c r="P96" s="723"/>
      <c r="Q96" s="723"/>
      <c r="R96" s="724"/>
      <c r="S96" s="728"/>
      <c r="T96" s="714"/>
      <c r="U96" s="714"/>
      <c r="V96" s="714"/>
      <c r="W96" s="714"/>
      <c r="X96" s="805"/>
      <c r="Y96" s="728"/>
      <c r="Z96" s="714"/>
      <c r="AA96" s="714"/>
      <c r="AB96" s="714"/>
      <c r="AC96" s="714"/>
      <c r="AD96" s="805"/>
      <c r="AG96" s="398">
        <f t="shared" si="3"/>
        <v>0</v>
      </c>
      <c r="AH96" s="290">
        <f t="shared" si="4"/>
        <v>0</v>
      </c>
      <c r="AI96" s="293">
        <f t="shared" si="5"/>
        <v>0</v>
      </c>
      <c r="AJ96" s="283" t="str">
        <f>IF(AI96=0,"",
IF(SUM($AI$29:AI96)=1,AK96,
IF($AI$149&gt;SUM($AI$29:AI96),_xlfn.CONCAT(", ",AK96),
IF($AI$149=SUM($AI$29:AI96),_xlfn.CONCAT(" y ",AK96)))))</f>
        <v/>
      </c>
      <c r="AK96" s="120" t="s">
        <v>5255</v>
      </c>
    </row>
    <row r="97" spans="1:37" ht="15" customHeight="1">
      <c r="A97" s="22"/>
      <c r="C97" s="46" t="s">
        <v>5256</v>
      </c>
      <c r="D97" s="800" t="str">
        <f>IF(CNGE_2026_M1_Secc1_Sub1!$D109="","",CNGE_2026_M1_Secc1_Sub1!$D109)</f>
        <v/>
      </c>
      <c r="E97" s="723"/>
      <c r="F97" s="723"/>
      <c r="G97" s="723"/>
      <c r="H97" s="723"/>
      <c r="I97" s="723"/>
      <c r="J97" s="723"/>
      <c r="K97" s="723"/>
      <c r="L97" s="723"/>
      <c r="M97" s="723"/>
      <c r="N97" s="723"/>
      <c r="O97" s="723"/>
      <c r="P97" s="723"/>
      <c r="Q97" s="723"/>
      <c r="R97" s="724"/>
      <c r="S97" s="728"/>
      <c r="T97" s="714"/>
      <c r="U97" s="714"/>
      <c r="V97" s="714"/>
      <c r="W97" s="714"/>
      <c r="X97" s="805"/>
      <c r="Y97" s="728"/>
      <c r="Z97" s="714"/>
      <c r="AA97" s="714"/>
      <c r="AB97" s="714"/>
      <c r="AC97" s="714"/>
      <c r="AD97" s="805"/>
      <c r="AG97" s="398">
        <f t="shared" si="3"/>
        <v>0</v>
      </c>
      <c r="AH97" s="290">
        <f t="shared" si="4"/>
        <v>0</v>
      </c>
      <c r="AI97" s="293">
        <f t="shared" si="5"/>
        <v>0</v>
      </c>
      <c r="AJ97" s="283" t="str">
        <f>IF(AI97=0,"",
IF(SUM($AI$29:AI97)=1,AK97,
IF($AI$149&gt;SUM($AI$29:AI97),_xlfn.CONCAT(", ",AK97),
IF($AI$149=SUM($AI$29:AI97),_xlfn.CONCAT(" y ",AK97)))))</f>
        <v/>
      </c>
      <c r="AK97" s="120" t="s">
        <v>5257</v>
      </c>
    </row>
    <row r="98" spans="1:37" ht="15" customHeight="1">
      <c r="A98" s="22"/>
      <c r="C98" s="46" t="s">
        <v>5258</v>
      </c>
      <c r="D98" s="800" t="str">
        <f>IF(CNGE_2026_M1_Secc1_Sub1!$D110="","",CNGE_2026_M1_Secc1_Sub1!$D110)</f>
        <v/>
      </c>
      <c r="E98" s="723"/>
      <c r="F98" s="723"/>
      <c r="G98" s="723"/>
      <c r="H98" s="723"/>
      <c r="I98" s="723"/>
      <c r="J98" s="723"/>
      <c r="K98" s="723"/>
      <c r="L98" s="723"/>
      <c r="M98" s="723"/>
      <c r="N98" s="723"/>
      <c r="O98" s="723"/>
      <c r="P98" s="723"/>
      <c r="Q98" s="723"/>
      <c r="R98" s="724"/>
      <c r="S98" s="728"/>
      <c r="T98" s="714"/>
      <c r="U98" s="714"/>
      <c r="V98" s="714"/>
      <c r="W98" s="714"/>
      <c r="X98" s="805"/>
      <c r="Y98" s="728"/>
      <c r="Z98" s="714"/>
      <c r="AA98" s="714"/>
      <c r="AB98" s="714"/>
      <c r="AC98" s="714"/>
      <c r="AD98" s="805"/>
      <c r="AG98" s="398">
        <f t="shared" si="3"/>
        <v>0</v>
      </c>
      <c r="AH98" s="290">
        <f t="shared" si="4"/>
        <v>0</v>
      </c>
      <c r="AI98" s="293">
        <f t="shared" si="5"/>
        <v>0</v>
      </c>
      <c r="AJ98" s="283" t="str">
        <f>IF(AI98=0,"",
IF(SUM($AI$29:AI98)=1,AK98,
IF($AI$149&gt;SUM($AI$29:AI98),_xlfn.CONCAT(", ",AK98),
IF($AI$149=SUM($AI$29:AI98),_xlfn.CONCAT(" y ",AK98)))))</f>
        <v/>
      </c>
      <c r="AK98" s="120" t="s">
        <v>5259</v>
      </c>
    </row>
    <row r="99" spans="1:37" ht="15" customHeight="1">
      <c r="A99" s="22"/>
      <c r="C99" s="46" t="s">
        <v>5260</v>
      </c>
      <c r="D99" s="800" t="str">
        <f>IF(CNGE_2026_M1_Secc1_Sub1!$D111="","",CNGE_2026_M1_Secc1_Sub1!$D111)</f>
        <v/>
      </c>
      <c r="E99" s="723"/>
      <c r="F99" s="723"/>
      <c r="G99" s="723"/>
      <c r="H99" s="723"/>
      <c r="I99" s="723"/>
      <c r="J99" s="723"/>
      <c r="K99" s="723"/>
      <c r="L99" s="723"/>
      <c r="M99" s="723"/>
      <c r="N99" s="723"/>
      <c r="O99" s="723"/>
      <c r="P99" s="723"/>
      <c r="Q99" s="723"/>
      <c r="R99" s="724"/>
      <c r="S99" s="728"/>
      <c r="T99" s="714"/>
      <c r="U99" s="714"/>
      <c r="V99" s="714"/>
      <c r="W99" s="714"/>
      <c r="X99" s="805"/>
      <c r="Y99" s="728"/>
      <c r="Z99" s="714"/>
      <c r="AA99" s="714"/>
      <c r="AB99" s="714"/>
      <c r="AC99" s="714"/>
      <c r="AD99" s="805"/>
      <c r="AG99" s="398">
        <f t="shared" si="3"/>
        <v>0</v>
      </c>
      <c r="AH99" s="290">
        <f t="shared" si="4"/>
        <v>0</v>
      </c>
      <c r="AI99" s="293">
        <f t="shared" si="5"/>
        <v>0</v>
      </c>
      <c r="AJ99" s="283" t="str">
        <f>IF(AI99=0,"",
IF(SUM($AI$29:AI99)=1,AK99,
IF($AI$149&gt;SUM($AI$29:AI99),_xlfn.CONCAT(", ",AK99),
IF($AI$149=SUM($AI$29:AI99),_xlfn.CONCAT(" y ",AK99)))))</f>
        <v/>
      </c>
      <c r="AK99" s="120" t="s">
        <v>5261</v>
      </c>
    </row>
    <row r="100" spans="1:37" ht="15" customHeight="1">
      <c r="A100" s="22"/>
      <c r="C100" s="46" t="s">
        <v>5262</v>
      </c>
      <c r="D100" s="800" t="str">
        <f>IF(CNGE_2026_M1_Secc1_Sub1!$D112="","",CNGE_2026_M1_Secc1_Sub1!$D112)</f>
        <v/>
      </c>
      <c r="E100" s="723"/>
      <c r="F100" s="723"/>
      <c r="G100" s="723"/>
      <c r="H100" s="723"/>
      <c r="I100" s="723"/>
      <c r="J100" s="723"/>
      <c r="K100" s="723"/>
      <c r="L100" s="723"/>
      <c r="M100" s="723"/>
      <c r="N100" s="723"/>
      <c r="O100" s="723"/>
      <c r="P100" s="723"/>
      <c r="Q100" s="723"/>
      <c r="R100" s="724"/>
      <c r="S100" s="728"/>
      <c r="T100" s="714"/>
      <c r="U100" s="714"/>
      <c r="V100" s="714"/>
      <c r="W100" s="714"/>
      <c r="X100" s="805"/>
      <c r="Y100" s="728"/>
      <c r="Z100" s="714"/>
      <c r="AA100" s="714"/>
      <c r="AB100" s="714"/>
      <c r="AC100" s="714"/>
      <c r="AD100" s="805"/>
      <c r="AG100" s="398">
        <f t="shared" si="3"/>
        <v>0</v>
      </c>
      <c r="AH100" s="290">
        <f t="shared" si="4"/>
        <v>0</v>
      </c>
      <c r="AI100" s="293">
        <f t="shared" si="5"/>
        <v>0</v>
      </c>
      <c r="AJ100" s="283" t="str">
        <f>IF(AI100=0,"",
IF(SUM($AI$29:AI100)=1,AK100,
IF($AI$149&gt;SUM($AI$29:AI100),_xlfn.CONCAT(", ",AK100),
IF($AI$149=SUM($AI$29:AI100),_xlfn.CONCAT(" y ",AK100)))))</f>
        <v/>
      </c>
      <c r="AK100" s="120" t="s">
        <v>5263</v>
      </c>
    </row>
    <row r="101" spans="1:37" ht="15" customHeight="1">
      <c r="A101" s="22"/>
      <c r="C101" s="46" t="s">
        <v>5264</v>
      </c>
      <c r="D101" s="800" t="str">
        <f>IF(CNGE_2026_M1_Secc1_Sub1!$D113="","",CNGE_2026_M1_Secc1_Sub1!$D113)</f>
        <v/>
      </c>
      <c r="E101" s="723"/>
      <c r="F101" s="723"/>
      <c r="G101" s="723"/>
      <c r="H101" s="723"/>
      <c r="I101" s="723"/>
      <c r="J101" s="723"/>
      <c r="K101" s="723"/>
      <c r="L101" s="723"/>
      <c r="M101" s="723"/>
      <c r="N101" s="723"/>
      <c r="O101" s="723"/>
      <c r="P101" s="723"/>
      <c r="Q101" s="723"/>
      <c r="R101" s="724"/>
      <c r="S101" s="728"/>
      <c r="T101" s="714"/>
      <c r="U101" s="714"/>
      <c r="V101" s="714"/>
      <c r="W101" s="714"/>
      <c r="X101" s="805"/>
      <c r="Y101" s="728"/>
      <c r="Z101" s="714"/>
      <c r="AA101" s="714"/>
      <c r="AB101" s="714"/>
      <c r="AC101" s="714"/>
      <c r="AD101" s="805"/>
      <c r="AG101" s="398">
        <f t="shared" si="3"/>
        <v>0</v>
      </c>
      <c r="AH101" s="290">
        <f t="shared" si="4"/>
        <v>0</v>
      </c>
      <c r="AI101" s="293">
        <f t="shared" si="5"/>
        <v>0</v>
      </c>
      <c r="AJ101" s="283" t="str">
        <f>IF(AI101=0,"",
IF(SUM($AI$29:AI101)=1,AK101,
IF($AI$149&gt;SUM($AI$29:AI101),_xlfn.CONCAT(", ",AK101),
IF($AI$149=SUM($AI$29:AI101),_xlfn.CONCAT(" y ",AK101)))))</f>
        <v/>
      </c>
      <c r="AK101" s="120" t="s">
        <v>5265</v>
      </c>
    </row>
    <row r="102" spans="1:37" ht="15" customHeight="1">
      <c r="A102" s="22"/>
      <c r="C102" s="46" t="s">
        <v>5266</v>
      </c>
      <c r="D102" s="800" t="str">
        <f>IF(CNGE_2026_M1_Secc1_Sub1!$D114="","",CNGE_2026_M1_Secc1_Sub1!$D114)</f>
        <v/>
      </c>
      <c r="E102" s="723"/>
      <c r="F102" s="723"/>
      <c r="G102" s="723"/>
      <c r="H102" s="723"/>
      <c r="I102" s="723"/>
      <c r="J102" s="723"/>
      <c r="K102" s="723"/>
      <c r="L102" s="723"/>
      <c r="M102" s="723"/>
      <c r="N102" s="723"/>
      <c r="O102" s="723"/>
      <c r="P102" s="723"/>
      <c r="Q102" s="723"/>
      <c r="R102" s="724"/>
      <c r="S102" s="728"/>
      <c r="T102" s="714"/>
      <c r="U102" s="714"/>
      <c r="V102" s="714"/>
      <c r="W102" s="714"/>
      <c r="X102" s="805"/>
      <c r="Y102" s="728"/>
      <c r="Z102" s="714"/>
      <c r="AA102" s="714"/>
      <c r="AB102" s="714"/>
      <c r="AC102" s="714"/>
      <c r="AD102" s="805"/>
      <c r="AG102" s="398">
        <f t="shared" si="3"/>
        <v>0</v>
      </c>
      <c r="AH102" s="290">
        <f t="shared" si="4"/>
        <v>0</v>
      </c>
      <c r="AI102" s="293">
        <f t="shared" si="5"/>
        <v>0</v>
      </c>
      <c r="AJ102" s="283" t="str">
        <f>IF(AI102=0,"",
IF(SUM($AI$29:AI102)=1,AK102,
IF($AI$149&gt;SUM($AI$29:AI102),_xlfn.CONCAT(", ",AK102),
IF($AI$149=SUM($AI$29:AI102),_xlfn.CONCAT(" y ",AK102)))))</f>
        <v/>
      </c>
      <c r="AK102" s="120" t="s">
        <v>5267</v>
      </c>
    </row>
    <row r="103" spans="1:37" ht="15" customHeight="1">
      <c r="A103" s="22"/>
      <c r="C103" s="46" t="s">
        <v>5268</v>
      </c>
      <c r="D103" s="800" t="str">
        <f>IF(CNGE_2026_M1_Secc1_Sub1!$D115="","",CNGE_2026_M1_Secc1_Sub1!$D115)</f>
        <v/>
      </c>
      <c r="E103" s="723"/>
      <c r="F103" s="723"/>
      <c r="G103" s="723"/>
      <c r="H103" s="723"/>
      <c r="I103" s="723"/>
      <c r="J103" s="723"/>
      <c r="K103" s="723"/>
      <c r="L103" s="723"/>
      <c r="M103" s="723"/>
      <c r="N103" s="723"/>
      <c r="O103" s="723"/>
      <c r="P103" s="723"/>
      <c r="Q103" s="723"/>
      <c r="R103" s="724"/>
      <c r="S103" s="728"/>
      <c r="T103" s="714"/>
      <c r="U103" s="714"/>
      <c r="V103" s="714"/>
      <c r="W103" s="714"/>
      <c r="X103" s="805"/>
      <c r="Y103" s="728"/>
      <c r="Z103" s="714"/>
      <c r="AA103" s="714"/>
      <c r="AB103" s="714"/>
      <c r="AC103" s="714"/>
      <c r="AD103" s="805"/>
      <c r="AG103" s="398">
        <f t="shared" si="3"/>
        <v>0</v>
      </c>
      <c r="AH103" s="290">
        <f t="shared" si="4"/>
        <v>0</v>
      </c>
      <c r="AI103" s="293">
        <f t="shared" si="5"/>
        <v>0</v>
      </c>
      <c r="AJ103" s="283" t="str">
        <f>IF(AI103=0,"",
IF(SUM($AI$29:AI103)=1,AK103,
IF($AI$149&gt;SUM($AI$29:AI103),_xlfn.CONCAT(", ",AK103),
IF($AI$149=SUM($AI$29:AI103),_xlfn.CONCAT(" y ",AK103)))))</f>
        <v/>
      </c>
      <c r="AK103" s="120" t="s">
        <v>5269</v>
      </c>
    </row>
    <row r="104" spans="1:37" ht="15" customHeight="1">
      <c r="A104" s="22"/>
      <c r="C104" s="46" t="s">
        <v>5270</v>
      </c>
      <c r="D104" s="800" t="str">
        <f>IF(CNGE_2026_M1_Secc1_Sub1!$D116="","",CNGE_2026_M1_Secc1_Sub1!$D116)</f>
        <v/>
      </c>
      <c r="E104" s="723"/>
      <c r="F104" s="723"/>
      <c r="G104" s="723"/>
      <c r="H104" s="723"/>
      <c r="I104" s="723"/>
      <c r="J104" s="723"/>
      <c r="K104" s="723"/>
      <c r="L104" s="723"/>
      <c r="M104" s="723"/>
      <c r="N104" s="723"/>
      <c r="O104" s="723"/>
      <c r="P104" s="723"/>
      <c r="Q104" s="723"/>
      <c r="R104" s="724"/>
      <c r="S104" s="728"/>
      <c r="T104" s="714"/>
      <c r="U104" s="714"/>
      <c r="V104" s="714"/>
      <c r="W104" s="714"/>
      <c r="X104" s="805"/>
      <c r="Y104" s="728"/>
      <c r="Z104" s="714"/>
      <c r="AA104" s="714"/>
      <c r="AB104" s="714"/>
      <c r="AC104" s="714"/>
      <c r="AD104" s="805"/>
      <c r="AG104" s="398">
        <f t="shared" si="3"/>
        <v>0</v>
      </c>
      <c r="AH104" s="290">
        <f t="shared" si="4"/>
        <v>0</v>
      </c>
      <c r="AI104" s="293">
        <f t="shared" si="5"/>
        <v>0</v>
      </c>
      <c r="AJ104" s="283" t="str">
        <f>IF(AI104=0,"",
IF(SUM($AI$29:AI104)=1,AK104,
IF($AI$149&gt;SUM($AI$29:AI104),_xlfn.CONCAT(", ",AK104),
IF($AI$149=SUM($AI$29:AI104),_xlfn.CONCAT(" y ",AK104)))))</f>
        <v/>
      </c>
      <c r="AK104" s="120" t="s">
        <v>5271</v>
      </c>
    </row>
    <row r="105" spans="1:37" ht="15" customHeight="1">
      <c r="A105" s="22"/>
      <c r="C105" s="46" t="s">
        <v>5272</v>
      </c>
      <c r="D105" s="800" t="str">
        <f>IF(CNGE_2026_M1_Secc1_Sub1!$D117="","",CNGE_2026_M1_Secc1_Sub1!$D117)</f>
        <v/>
      </c>
      <c r="E105" s="723"/>
      <c r="F105" s="723"/>
      <c r="G105" s="723"/>
      <c r="H105" s="723"/>
      <c r="I105" s="723"/>
      <c r="J105" s="723"/>
      <c r="K105" s="723"/>
      <c r="L105" s="723"/>
      <c r="M105" s="723"/>
      <c r="N105" s="723"/>
      <c r="O105" s="723"/>
      <c r="P105" s="723"/>
      <c r="Q105" s="723"/>
      <c r="R105" s="724"/>
      <c r="S105" s="728"/>
      <c r="T105" s="714"/>
      <c r="U105" s="714"/>
      <c r="V105" s="714"/>
      <c r="W105" s="714"/>
      <c r="X105" s="805"/>
      <c r="Y105" s="728"/>
      <c r="Z105" s="714"/>
      <c r="AA105" s="714"/>
      <c r="AB105" s="714"/>
      <c r="AC105" s="714"/>
      <c r="AD105" s="805"/>
      <c r="AG105" s="398">
        <f t="shared" si="3"/>
        <v>0</v>
      </c>
      <c r="AH105" s="290">
        <f t="shared" si="4"/>
        <v>0</v>
      </c>
      <c r="AI105" s="293">
        <f t="shared" si="5"/>
        <v>0</v>
      </c>
      <c r="AJ105" s="283" t="str">
        <f>IF(AI105=0,"",
IF(SUM($AI$29:AI105)=1,AK105,
IF($AI$149&gt;SUM($AI$29:AI105),_xlfn.CONCAT(", ",AK105),
IF($AI$149=SUM($AI$29:AI105),_xlfn.CONCAT(" y ",AK105)))))</f>
        <v/>
      </c>
      <c r="AK105" s="120" t="s">
        <v>5273</v>
      </c>
    </row>
    <row r="106" spans="1:37" ht="15" customHeight="1">
      <c r="A106" s="22"/>
      <c r="C106" s="46" t="s">
        <v>5274</v>
      </c>
      <c r="D106" s="800" t="str">
        <f>IF(CNGE_2026_M1_Secc1_Sub1!$D118="","",CNGE_2026_M1_Secc1_Sub1!$D118)</f>
        <v/>
      </c>
      <c r="E106" s="723"/>
      <c r="F106" s="723"/>
      <c r="G106" s="723"/>
      <c r="H106" s="723"/>
      <c r="I106" s="723"/>
      <c r="J106" s="723"/>
      <c r="K106" s="723"/>
      <c r="L106" s="723"/>
      <c r="M106" s="723"/>
      <c r="N106" s="723"/>
      <c r="O106" s="723"/>
      <c r="P106" s="723"/>
      <c r="Q106" s="723"/>
      <c r="R106" s="724"/>
      <c r="S106" s="728"/>
      <c r="T106" s="714"/>
      <c r="U106" s="714"/>
      <c r="V106" s="714"/>
      <c r="W106" s="714"/>
      <c r="X106" s="805"/>
      <c r="Y106" s="728"/>
      <c r="Z106" s="714"/>
      <c r="AA106" s="714"/>
      <c r="AB106" s="714"/>
      <c r="AC106" s="714"/>
      <c r="AD106" s="805"/>
      <c r="AG106" s="398">
        <f t="shared" si="3"/>
        <v>0</v>
      </c>
      <c r="AH106" s="290">
        <f t="shared" si="4"/>
        <v>0</v>
      </c>
      <c r="AI106" s="293">
        <f t="shared" si="5"/>
        <v>0</v>
      </c>
      <c r="AJ106" s="283" t="str">
        <f>IF(AI106=0,"",
IF(SUM($AI$29:AI106)=1,AK106,
IF($AI$149&gt;SUM($AI$29:AI106),_xlfn.CONCAT(", ",AK106),
IF($AI$149=SUM($AI$29:AI106),_xlfn.CONCAT(" y ",AK106)))))</f>
        <v/>
      </c>
      <c r="AK106" s="120" t="s">
        <v>5275</v>
      </c>
    </row>
    <row r="107" spans="1:37" ht="15" customHeight="1">
      <c r="A107" s="22"/>
      <c r="C107" s="46" t="s">
        <v>5276</v>
      </c>
      <c r="D107" s="800" t="str">
        <f>IF(CNGE_2026_M1_Secc1_Sub1!$D119="","",CNGE_2026_M1_Secc1_Sub1!$D119)</f>
        <v/>
      </c>
      <c r="E107" s="723"/>
      <c r="F107" s="723"/>
      <c r="G107" s="723"/>
      <c r="H107" s="723"/>
      <c r="I107" s="723"/>
      <c r="J107" s="723"/>
      <c r="K107" s="723"/>
      <c r="L107" s="723"/>
      <c r="M107" s="723"/>
      <c r="N107" s="723"/>
      <c r="O107" s="723"/>
      <c r="P107" s="723"/>
      <c r="Q107" s="723"/>
      <c r="R107" s="724"/>
      <c r="S107" s="728"/>
      <c r="T107" s="714"/>
      <c r="U107" s="714"/>
      <c r="V107" s="714"/>
      <c r="W107" s="714"/>
      <c r="X107" s="805"/>
      <c r="Y107" s="728"/>
      <c r="Z107" s="714"/>
      <c r="AA107" s="714"/>
      <c r="AB107" s="714"/>
      <c r="AC107" s="714"/>
      <c r="AD107" s="805"/>
      <c r="AG107" s="398">
        <f t="shared" si="3"/>
        <v>0</v>
      </c>
      <c r="AH107" s="290">
        <f t="shared" si="4"/>
        <v>0</v>
      </c>
      <c r="AI107" s="293">
        <f t="shared" si="5"/>
        <v>0</v>
      </c>
      <c r="AJ107" s="283" t="str">
        <f>IF(AI107=0,"",
IF(SUM($AI$29:AI107)=1,AK107,
IF($AI$149&gt;SUM($AI$29:AI107),_xlfn.CONCAT(", ",AK107),
IF($AI$149=SUM($AI$29:AI107),_xlfn.CONCAT(" y ",AK107)))))</f>
        <v/>
      </c>
      <c r="AK107" s="120" t="s">
        <v>5277</v>
      </c>
    </row>
    <row r="108" spans="1:37" ht="15" customHeight="1">
      <c r="A108" s="22"/>
      <c r="C108" s="46" t="s">
        <v>5278</v>
      </c>
      <c r="D108" s="800" t="str">
        <f>IF(CNGE_2026_M1_Secc1_Sub1!$D120="","",CNGE_2026_M1_Secc1_Sub1!$D120)</f>
        <v/>
      </c>
      <c r="E108" s="723"/>
      <c r="F108" s="723"/>
      <c r="G108" s="723"/>
      <c r="H108" s="723"/>
      <c r="I108" s="723"/>
      <c r="J108" s="723"/>
      <c r="K108" s="723"/>
      <c r="L108" s="723"/>
      <c r="M108" s="723"/>
      <c r="N108" s="723"/>
      <c r="O108" s="723"/>
      <c r="P108" s="723"/>
      <c r="Q108" s="723"/>
      <c r="R108" s="724"/>
      <c r="S108" s="728"/>
      <c r="T108" s="714"/>
      <c r="U108" s="714"/>
      <c r="V108" s="714"/>
      <c r="W108" s="714"/>
      <c r="X108" s="805"/>
      <c r="Y108" s="728"/>
      <c r="Z108" s="714"/>
      <c r="AA108" s="714"/>
      <c r="AB108" s="714"/>
      <c r="AC108" s="714"/>
      <c r="AD108" s="805"/>
      <c r="AG108" s="398">
        <f t="shared" si="3"/>
        <v>0</v>
      </c>
      <c r="AH108" s="290">
        <f t="shared" si="4"/>
        <v>0</v>
      </c>
      <c r="AI108" s="293">
        <f t="shared" si="5"/>
        <v>0</v>
      </c>
      <c r="AJ108" s="283" t="str">
        <f>IF(AI108=0,"",
IF(SUM($AI$29:AI108)=1,AK108,
IF($AI$149&gt;SUM($AI$29:AI108),_xlfn.CONCAT(", ",AK108),
IF($AI$149=SUM($AI$29:AI108),_xlfn.CONCAT(" y ",AK108)))))</f>
        <v/>
      </c>
      <c r="AK108" s="120" t="s">
        <v>5279</v>
      </c>
    </row>
    <row r="109" spans="1:37" ht="15" customHeight="1">
      <c r="A109" s="22"/>
      <c r="C109" s="46" t="s">
        <v>5280</v>
      </c>
      <c r="D109" s="800" t="str">
        <f>IF(CNGE_2026_M1_Secc1_Sub1!$D121="","",CNGE_2026_M1_Secc1_Sub1!$D121)</f>
        <v/>
      </c>
      <c r="E109" s="723"/>
      <c r="F109" s="723"/>
      <c r="G109" s="723"/>
      <c r="H109" s="723"/>
      <c r="I109" s="723"/>
      <c r="J109" s="723"/>
      <c r="K109" s="723"/>
      <c r="L109" s="723"/>
      <c r="M109" s="723"/>
      <c r="N109" s="723"/>
      <c r="O109" s="723"/>
      <c r="P109" s="723"/>
      <c r="Q109" s="723"/>
      <c r="R109" s="724"/>
      <c r="S109" s="728"/>
      <c r="T109" s="714"/>
      <c r="U109" s="714"/>
      <c r="V109" s="714"/>
      <c r="W109" s="714"/>
      <c r="X109" s="805"/>
      <c r="Y109" s="728"/>
      <c r="Z109" s="714"/>
      <c r="AA109" s="714"/>
      <c r="AB109" s="714"/>
      <c r="AC109" s="714"/>
      <c r="AD109" s="805"/>
      <c r="AG109" s="398">
        <f t="shared" si="3"/>
        <v>0</v>
      </c>
      <c r="AH109" s="290">
        <f t="shared" si="4"/>
        <v>0</v>
      </c>
      <c r="AI109" s="293">
        <f t="shared" si="5"/>
        <v>0</v>
      </c>
      <c r="AJ109" s="283" t="str">
        <f>IF(AI109=0,"",
IF(SUM($AI$29:AI109)=1,AK109,
IF($AI$149&gt;SUM($AI$29:AI109),_xlfn.CONCAT(", ",AK109),
IF($AI$149=SUM($AI$29:AI109),_xlfn.CONCAT(" y ",AK109)))))</f>
        <v/>
      </c>
      <c r="AK109" s="120" t="s">
        <v>5281</v>
      </c>
    </row>
    <row r="110" spans="1:37" ht="15" customHeight="1">
      <c r="A110" s="22"/>
      <c r="C110" s="46" t="s">
        <v>5282</v>
      </c>
      <c r="D110" s="800" t="str">
        <f>IF(CNGE_2026_M1_Secc1_Sub1!$D122="","",CNGE_2026_M1_Secc1_Sub1!$D122)</f>
        <v/>
      </c>
      <c r="E110" s="723"/>
      <c r="F110" s="723"/>
      <c r="G110" s="723"/>
      <c r="H110" s="723"/>
      <c r="I110" s="723"/>
      <c r="J110" s="723"/>
      <c r="K110" s="723"/>
      <c r="L110" s="723"/>
      <c r="M110" s="723"/>
      <c r="N110" s="723"/>
      <c r="O110" s="723"/>
      <c r="P110" s="723"/>
      <c r="Q110" s="723"/>
      <c r="R110" s="724"/>
      <c r="S110" s="728"/>
      <c r="T110" s="714"/>
      <c r="U110" s="714"/>
      <c r="V110" s="714"/>
      <c r="W110" s="714"/>
      <c r="X110" s="805"/>
      <c r="Y110" s="728"/>
      <c r="Z110" s="714"/>
      <c r="AA110" s="714"/>
      <c r="AB110" s="714"/>
      <c r="AC110" s="714"/>
      <c r="AD110" s="805"/>
      <c r="AG110" s="398">
        <f t="shared" si="3"/>
        <v>0</v>
      </c>
      <c r="AH110" s="290">
        <f t="shared" si="4"/>
        <v>0</v>
      </c>
      <c r="AI110" s="293">
        <f t="shared" si="5"/>
        <v>0</v>
      </c>
      <c r="AJ110" s="283" t="str">
        <f>IF(AI110=0,"",
IF(SUM($AI$29:AI110)=1,AK110,
IF($AI$149&gt;SUM($AI$29:AI110),_xlfn.CONCAT(", ",AK110),
IF($AI$149=SUM($AI$29:AI110),_xlfn.CONCAT(" y ",AK110)))))</f>
        <v/>
      </c>
      <c r="AK110" s="120" t="s">
        <v>5283</v>
      </c>
    </row>
    <row r="111" spans="1:37" ht="15" customHeight="1">
      <c r="A111" s="22"/>
      <c r="C111" s="46" t="s">
        <v>5284</v>
      </c>
      <c r="D111" s="800" t="str">
        <f>IF(CNGE_2026_M1_Secc1_Sub1!$D123="","",CNGE_2026_M1_Secc1_Sub1!$D123)</f>
        <v/>
      </c>
      <c r="E111" s="723"/>
      <c r="F111" s="723"/>
      <c r="G111" s="723"/>
      <c r="H111" s="723"/>
      <c r="I111" s="723"/>
      <c r="J111" s="723"/>
      <c r="K111" s="723"/>
      <c r="L111" s="723"/>
      <c r="M111" s="723"/>
      <c r="N111" s="723"/>
      <c r="O111" s="723"/>
      <c r="P111" s="723"/>
      <c r="Q111" s="723"/>
      <c r="R111" s="724"/>
      <c r="S111" s="728"/>
      <c r="T111" s="714"/>
      <c r="U111" s="714"/>
      <c r="V111" s="714"/>
      <c r="W111" s="714"/>
      <c r="X111" s="805"/>
      <c r="Y111" s="728"/>
      <c r="Z111" s="714"/>
      <c r="AA111" s="714"/>
      <c r="AB111" s="714"/>
      <c r="AC111" s="714"/>
      <c r="AD111" s="805"/>
      <c r="AG111" s="398">
        <f t="shared" si="3"/>
        <v>0</v>
      </c>
      <c r="AH111" s="290">
        <f t="shared" si="4"/>
        <v>0</v>
      </c>
      <c r="AI111" s="293">
        <f t="shared" si="5"/>
        <v>0</v>
      </c>
      <c r="AJ111" s="283" t="str">
        <f>IF(AI111=0,"",
IF(SUM($AI$29:AI111)=1,AK111,
IF($AI$149&gt;SUM($AI$29:AI111),_xlfn.CONCAT(", ",AK111),
IF($AI$149=SUM($AI$29:AI111),_xlfn.CONCAT(" y ",AK111)))))</f>
        <v/>
      </c>
      <c r="AK111" s="120" t="s">
        <v>5285</v>
      </c>
    </row>
    <row r="112" spans="1:37" ht="15" customHeight="1">
      <c r="A112" s="22"/>
      <c r="C112" s="46" t="s">
        <v>5286</v>
      </c>
      <c r="D112" s="800" t="str">
        <f>IF(CNGE_2026_M1_Secc1_Sub1!$D124="","",CNGE_2026_M1_Secc1_Sub1!$D124)</f>
        <v/>
      </c>
      <c r="E112" s="723"/>
      <c r="F112" s="723"/>
      <c r="G112" s="723"/>
      <c r="H112" s="723"/>
      <c r="I112" s="723"/>
      <c r="J112" s="723"/>
      <c r="K112" s="723"/>
      <c r="L112" s="723"/>
      <c r="M112" s="723"/>
      <c r="N112" s="723"/>
      <c r="O112" s="723"/>
      <c r="P112" s="723"/>
      <c r="Q112" s="723"/>
      <c r="R112" s="724"/>
      <c r="S112" s="728"/>
      <c r="T112" s="714"/>
      <c r="U112" s="714"/>
      <c r="V112" s="714"/>
      <c r="W112" s="714"/>
      <c r="X112" s="805"/>
      <c r="Y112" s="728"/>
      <c r="Z112" s="714"/>
      <c r="AA112" s="714"/>
      <c r="AB112" s="714"/>
      <c r="AC112" s="714"/>
      <c r="AD112" s="805"/>
      <c r="AG112" s="398">
        <f t="shared" si="3"/>
        <v>0</v>
      </c>
      <c r="AH112" s="290">
        <f t="shared" si="4"/>
        <v>0</v>
      </c>
      <c r="AI112" s="293">
        <f t="shared" si="5"/>
        <v>0</v>
      </c>
      <c r="AJ112" s="283" t="str">
        <f>IF(AI112=0,"",
IF(SUM($AI$29:AI112)=1,AK112,
IF($AI$149&gt;SUM($AI$29:AI112),_xlfn.CONCAT(", ",AK112),
IF($AI$149=SUM($AI$29:AI112),_xlfn.CONCAT(" y ",AK112)))))</f>
        <v/>
      </c>
      <c r="AK112" s="120" t="s">
        <v>5287</v>
      </c>
    </row>
    <row r="113" spans="1:37" ht="15" customHeight="1">
      <c r="A113" s="22"/>
      <c r="C113" s="46" t="s">
        <v>5288</v>
      </c>
      <c r="D113" s="800" t="str">
        <f>IF(CNGE_2026_M1_Secc1_Sub1!$D125="","",CNGE_2026_M1_Secc1_Sub1!$D125)</f>
        <v/>
      </c>
      <c r="E113" s="723"/>
      <c r="F113" s="723"/>
      <c r="G113" s="723"/>
      <c r="H113" s="723"/>
      <c r="I113" s="723"/>
      <c r="J113" s="723"/>
      <c r="K113" s="723"/>
      <c r="L113" s="723"/>
      <c r="M113" s="723"/>
      <c r="N113" s="723"/>
      <c r="O113" s="723"/>
      <c r="P113" s="723"/>
      <c r="Q113" s="723"/>
      <c r="R113" s="724"/>
      <c r="S113" s="728"/>
      <c r="T113" s="714"/>
      <c r="U113" s="714"/>
      <c r="V113" s="714"/>
      <c r="W113" s="714"/>
      <c r="X113" s="805"/>
      <c r="Y113" s="728"/>
      <c r="Z113" s="714"/>
      <c r="AA113" s="714"/>
      <c r="AB113" s="714"/>
      <c r="AC113" s="714"/>
      <c r="AD113" s="805"/>
      <c r="AG113" s="398">
        <f t="shared" si="3"/>
        <v>0</v>
      </c>
      <c r="AH113" s="290">
        <f t="shared" si="4"/>
        <v>0</v>
      </c>
      <c r="AI113" s="293">
        <f t="shared" si="5"/>
        <v>0</v>
      </c>
      <c r="AJ113" s="283" t="str">
        <f>IF(AI113=0,"",
IF(SUM($AI$29:AI113)=1,AK113,
IF($AI$149&gt;SUM($AI$29:AI113),_xlfn.CONCAT(", ",AK113),
IF($AI$149=SUM($AI$29:AI113),_xlfn.CONCAT(" y ",AK113)))))</f>
        <v/>
      </c>
      <c r="AK113" s="120" t="s">
        <v>5289</v>
      </c>
    </row>
    <row r="114" spans="1:37" ht="15" customHeight="1">
      <c r="A114" s="22"/>
      <c r="C114" s="46" t="s">
        <v>5290</v>
      </c>
      <c r="D114" s="800" t="str">
        <f>IF(CNGE_2026_M1_Secc1_Sub1!$D126="","",CNGE_2026_M1_Secc1_Sub1!$D126)</f>
        <v/>
      </c>
      <c r="E114" s="723"/>
      <c r="F114" s="723"/>
      <c r="G114" s="723"/>
      <c r="H114" s="723"/>
      <c r="I114" s="723"/>
      <c r="J114" s="723"/>
      <c r="K114" s="723"/>
      <c r="L114" s="723"/>
      <c r="M114" s="723"/>
      <c r="N114" s="723"/>
      <c r="O114" s="723"/>
      <c r="P114" s="723"/>
      <c r="Q114" s="723"/>
      <c r="R114" s="724"/>
      <c r="S114" s="728"/>
      <c r="T114" s="714"/>
      <c r="U114" s="714"/>
      <c r="V114" s="714"/>
      <c r="W114" s="714"/>
      <c r="X114" s="805"/>
      <c r="Y114" s="728"/>
      <c r="Z114" s="714"/>
      <c r="AA114" s="714"/>
      <c r="AB114" s="714"/>
      <c r="AC114" s="714"/>
      <c r="AD114" s="805"/>
      <c r="AG114" s="398">
        <f t="shared" si="3"/>
        <v>0</v>
      </c>
      <c r="AH114" s="290">
        <f t="shared" si="4"/>
        <v>0</v>
      </c>
      <c r="AI114" s="293">
        <f t="shared" si="5"/>
        <v>0</v>
      </c>
      <c r="AJ114" s="283" t="str">
        <f>IF(AI114=0,"",
IF(SUM($AI$29:AI114)=1,AK114,
IF($AI$149&gt;SUM($AI$29:AI114),_xlfn.CONCAT(", ",AK114),
IF($AI$149=SUM($AI$29:AI114),_xlfn.CONCAT(" y ",AK114)))))</f>
        <v/>
      </c>
      <c r="AK114" s="120" t="s">
        <v>5291</v>
      </c>
    </row>
    <row r="115" spans="1:37" ht="15" customHeight="1">
      <c r="A115" s="22"/>
      <c r="C115" s="46" t="s">
        <v>5292</v>
      </c>
      <c r="D115" s="800" t="str">
        <f>IF(CNGE_2026_M1_Secc1_Sub1!$D127="","",CNGE_2026_M1_Secc1_Sub1!$D127)</f>
        <v/>
      </c>
      <c r="E115" s="723"/>
      <c r="F115" s="723"/>
      <c r="G115" s="723"/>
      <c r="H115" s="723"/>
      <c r="I115" s="723"/>
      <c r="J115" s="723"/>
      <c r="K115" s="723"/>
      <c r="L115" s="723"/>
      <c r="M115" s="723"/>
      <c r="N115" s="723"/>
      <c r="O115" s="723"/>
      <c r="P115" s="723"/>
      <c r="Q115" s="723"/>
      <c r="R115" s="724"/>
      <c r="S115" s="728"/>
      <c r="T115" s="714"/>
      <c r="U115" s="714"/>
      <c r="V115" s="714"/>
      <c r="W115" s="714"/>
      <c r="X115" s="805"/>
      <c r="Y115" s="728"/>
      <c r="Z115" s="714"/>
      <c r="AA115" s="714"/>
      <c r="AB115" s="714"/>
      <c r="AC115" s="714"/>
      <c r="AD115" s="805"/>
      <c r="AG115" s="398">
        <f t="shared" si="3"/>
        <v>0</v>
      </c>
      <c r="AH115" s="290">
        <f t="shared" si="4"/>
        <v>0</v>
      </c>
      <c r="AI115" s="293">
        <f t="shared" si="5"/>
        <v>0</v>
      </c>
      <c r="AJ115" s="283" t="str">
        <f>IF(AI115=0,"",
IF(SUM($AI$29:AI115)=1,AK115,
IF($AI$149&gt;SUM($AI$29:AI115),_xlfn.CONCAT(", ",AK115),
IF($AI$149=SUM($AI$29:AI115),_xlfn.CONCAT(" y ",AK115)))))</f>
        <v/>
      </c>
      <c r="AK115" s="120" t="s">
        <v>5293</v>
      </c>
    </row>
    <row r="116" spans="1:37" ht="15" customHeight="1">
      <c r="A116" s="22"/>
      <c r="C116" s="46" t="s">
        <v>5294</v>
      </c>
      <c r="D116" s="800" t="str">
        <f>IF(CNGE_2026_M1_Secc1_Sub1!$D128="","",CNGE_2026_M1_Secc1_Sub1!$D128)</f>
        <v/>
      </c>
      <c r="E116" s="723"/>
      <c r="F116" s="723"/>
      <c r="G116" s="723"/>
      <c r="H116" s="723"/>
      <c r="I116" s="723"/>
      <c r="J116" s="723"/>
      <c r="K116" s="723"/>
      <c r="L116" s="723"/>
      <c r="M116" s="723"/>
      <c r="N116" s="723"/>
      <c r="O116" s="723"/>
      <c r="P116" s="723"/>
      <c r="Q116" s="723"/>
      <c r="R116" s="724"/>
      <c r="S116" s="728"/>
      <c r="T116" s="714"/>
      <c r="U116" s="714"/>
      <c r="V116" s="714"/>
      <c r="W116" s="714"/>
      <c r="X116" s="805"/>
      <c r="Y116" s="728"/>
      <c r="Z116" s="714"/>
      <c r="AA116" s="714"/>
      <c r="AB116" s="714"/>
      <c r="AC116" s="714"/>
      <c r="AD116" s="805"/>
      <c r="AG116" s="398">
        <f t="shared" si="3"/>
        <v>0</v>
      </c>
      <c r="AH116" s="290">
        <f t="shared" si="4"/>
        <v>0</v>
      </c>
      <c r="AI116" s="293">
        <f t="shared" si="5"/>
        <v>0</v>
      </c>
      <c r="AJ116" s="283" t="str">
        <f>IF(AI116=0,"",
IF(SUM($AI$29:AI116)=1,AK116,
IF($AI$149&gt;SUM($AI$29:AI116),_xlfn.CONCAT(", ",AK116),
IF($AI$149=SUM($AI$29:AI116),_xlfn.CONCAT(" y ",AK116)))))</f>
        <v/>
      </c>
      <c r="AK116" s="120" t="s">
        <v>5295</v>
      </c>
    </row>
    <row r="117" spans="1:37" ht="15" customHeight="1">
      <c r="A117" s="22"/>
      <c r="C117" s="46" t="s">
        <v>5296</v>
      </c>
      <c r="D117" s="800" t="str">
        <f>IF(CNGE_2026_M1_Secc1_Sub1!$D129="","",CNGE_2026_M1_Secc1_Sub1!$D129)</f>
        <v/>
      </c>
      <c r="E117" s="723"/>
      <c r="F117" s="723"/>
      <c r="G117" s="723"/>
      <c r="H117" s="723"/>
      <c r="I117" s="723"/>
      <c r="J117" s="723"/>
      <c r="K117" s="723"/>
      <c r="L117" s="723"/>
      <c r="M117" s="723"/>
      <c r="N117" s="723"/>
      <c r="O117" s="723"/>
      <c r="P117" s="723"/>
      <c r="Q117" s="723"/>
      <c r="R117" s="724"/>
      <c r="S117" s="728"/>
      <c r="T117" s="714"/>
      <c r="U117" s="714"/>
      <c r="V117" s="714"/>
      <c r="W117" s="714"/>
      <c r="X117" s="805"/>
      <c r="Y117" s="728"/>
      <c r="Z117" s="714"/>
      <c r="AA117" s="714"/>
      <c r="AB117" s="714"/>
      <c r="AC117" s="714"/>
      <c r="AD117" s="805"/>
      <c r="AG117" s="398">
        <f t="shared" si="3"/>
        <v>0</v>
      </c>
      <c r="AH117" s="290">
        <f t="shared" si="4"/>
        <v>0</v>
      </c>
      <c r="AI117" s="293">
        <f t="shared" si="5"/>
        <v>0</v>
      </c>
      <c r="AJ117" s="283" t="str">
        <f>IF(AI117=0,"",
IF(SUM($AI$29:AI117)=1,AK117,
IF($AI$149&gt;SUM($AI$29:AI117),_xlfn.CONCAT(", ",AK117),
IF($AI$149=SUM($AI$29:AI117),_xlfn.CONCAT(" y ",AK117)))))</f>
        <v/>
      </c>
      <c r="AK117" s="120" t="s">
        <v>5297</v>
      </c>
    </row>
    <row r="118" spans="1:37" ht="15" customHeight="1">
      <c r="A118" s="22"/>
      <c r="C118" s="46" t="s">
        <v>5298</v>
      </c>
      <c r="D118" s="800" t="str">
        <f>IF(CNGE_2026_M1_Secc1_Sub1!$D130="","",CNGE_2026_M1_Secc1_Sub1!$D130)</f>
        <v/>
      </c>
      <c r="E118" s="723"/>
      <c r="F118" s="723"/>
      <c r="G118" s="723"/>
      <c r="H118" s="723"/>
      <c r="I118" s="723"/>
      <c r="J118" s="723"/>
      <c r="K118" s="723"/>
      <c r="L118" s="723"/>
      <c r="M118" s="723"/>
      <c r="N118" s="723"/>
      <c r="O118" s="723"/>
      <c r="P118" s="723"/>
      <c r="Q118" s="723"/>
      <c r="R118" s="724"/>
      <c r="S118" s="728"/>
      <c r="T118" s="714"/>
      <c r="U118" s="714"/>
      <c r="V118" s="714"/>
      <c r="W118" s="714"/>
      <c r="X118" s="805"/>
      <c r="Y118" s="728"/>
      <c r="Z118" s="714"/>
      <c r="AA118" s="714"/>
      <c r="AB118" s="714"/>
      <c r="AC118" s="714"/>
      <c r="AD118" s="805"/>
      <c r="AG118" s="398">
        <f t="shared" si="3"/>
        <v>0</v>
      </c>
      <c r="AH118" s="290">
        <f t="shared" si="4"/>
        <v>0</v>
      </c>
      <c r="AI118" s="293">
        <f t="shared" si="5"/>
        <v>0</v>
      </c>
      <c r="AJ118" s="283" t="str">
        <f>IF(AI118=0,"",
IF(SUM($AI$29:AI118)=1,AK118,
IF($AI$149&gt;SUM($AI$29:AI118),_xlfn.CONCAT(", ",AK118),
IF($AI$149=SUM($AI$29:AI118),_xlfn.CONCAT(" y ",AK118)))))</f>
        <v/>
      </c>
      <c r="AK118" s="120" t="s">
        <v>5299</v>
      </c>
    </row>
    <row r="119" spans="1:37" ht="15" customHeight="1">
      <c r="A119" s="22"/>
      <c r="C119" s="46" t="s">
        <v>5300</v>
      </c>
      <c r="D119" s="800" t="str">
        <f>IF(CNGE_2026_M1_Secc1_Sub1!$D131="","",CNGE_2026_M1_Secc1_Sub1!$D131)</f>
        <v/>
      </c>
      <c r="E119" s="723"/>
      <c r="F119" s="723"/>
      <c r="G119" s="723"/>
      <c r="H119" s="723"/>
      <c r="I119" s="723"/>
      <c r="J119" s="723"/>
      <c r="K119" s="723"/>
      <c r="L119" s="723"/>
      <c r="M119" s="723"/>
      <c r="N119" s="723"/>
      <c r="O119" s="723"/>
      <c r="P119" s="723"/>
      <c r="Q119" s="723"/>
      <c r="R119" s="724"/>
      <c r="S119" s="728"/>
      <c r="T119" s="714"/>
      <c r="U119" s="714"/>
      <c r="V119" s="714"/>
      <c r="W119" s="714"/>
      <c r="X119" s="805"/>
      <c r="Y119" s="728"/>
      <c r="Z119" s="714"/>
      <c r="AA119" s="714"/>
      <c r="AB119" s="714"/>
      <c r="AC119" s="714"/>
      <c r="AD119" s="805"/>
      <c r="AG119" s="398">
        <f t="shared" si="3"/>
        <v>0</v>
      </c>
      <c r="AH119" s="290">
        <f t="shared" si="4"/>
        <v>0</v>
      </c>
      <c r="AI119" s="293">
        <f t="shared" si="5"/>
        <v>0</v>
      </c>
      <c r="AJ119" s="283" t="str">
        <f>IF(AI119=0,"",
IF(SUM($AI$29:AI119)=1,AK119,
IF($AI$149&gt;SUM($AI$29:AI119),_xlfn.CONCAT(", ",AK119),
IF($AI$149=SUM($AI$29:AI119),_xlfn.CONCAT(" y ",AK119)))))</f>
        <v/>
      </c>
      <c r="AK119" s="120" t="s">
        <v>5301</v>
      </c>
    </row>
    <row r="120" spans="1:37" ht="15" customHeight="1">
      <c r="A120" s="22"/>
      <c r="C120" s="46" t="s">
        <v>5302</v>
      </c>
      <c r="D120" s="800" t="str">
        <f>IF(CNGE_2026_M1_Secc1_Sub1!$D132="","",CNGE_2026_M1_Secc1_Sub1!$D132)</f>
        <v/>
      </c>
      <c r="E120" s="723"/>
      <c r="F120" s="723"/>
      <c r="G120" s="723"/>
      <c r="H120" s="723"/>
      <c r="I120" s="723"/>
      <c r="J120" s="723"/>
      <c r="K120" s="723"/>
      <c r="L120" s="723"/>
      <c r="M120" s="723"/>
      <c r="N120" s="723"/>
      <c r="O120" s="723"/>
      <c r="P120" s="723"/>
      <c r="Q120" s="723"/>
      <c r="R120" s="724"/>
      <c r="S120" s="728"/>
      <c r="T120" s="714"/>
      <c r="U120" s="714"/>
      <c r="V120" s="714"/>
      <c r="W120" s="714"/>
      <c r="X120" s="805"/>
      <c r="Y120" s="728"/>
      <c r="Z120" s="714"/>
      <c r="AA120" s="714"/>
      <c r="AB120" s="714"/>
      <c r="AC120" s="714"/>
      <c r="AD120" s="805"/>
      <c r="AG120" s="398">
        <f t="shared" si="3"/>
        <v>0</v>
      </c>
      <c r="AH120" s="290">
        <f t="shared" si="4"/>
        <v>0</v>
      </c>
      <c r="AI120" s="293">
        <f t="shared" si="5"/>
        <v>0</v>
      </c>
      <c r="AJ120" s="283" t="str">
        <f>IF(AI120=0,"",
IF(SUM($AI$29:AI120)=1,AK120,
IF($AI$149&gt;SUM($AI$29:AI120),_xlfn.CONCAT(", ",AK120),
IF($AI$149=SUM($AI$29:AI120),_xlfn.CONCAT(" y ",AK120)))))</f>
        <v/>
      </c>
      <c r="AK120" s="120" t="s">
        <v>5303</v>
      </c>
    </row>
    <row r="121" spans="1:37" ht="15" customHeight="1">
      <c r="A121" s="22"/>
      <c r="C121" s="46" t="s">
        <v>5304</v>
      </c>
      <c r="D121" s="800" t="str">
        <f>IF(CNGE_2026_M1_Secc1_Sub1!$D133="","",CNGE_2026_M1_Secc1_Sub1!$D133)</f>
        <v/>
      </c>
      <c r="E121" s="723"/>
      <c r="F121" s="723"/>
      <c r="G121" s="723"/>
      <c r="H121" s="723"/>
      <c r="I121" s="723"/>
      <c r="J121" s="723"/>
      <c r="K121" s="723"/>
      <c r="L121" s="723"/>
      <c r="M121" s="723"/>
      <c r="N121" s="723"/>
      <c r="O121" s="723"/>
      <c r="P121" s="723"/>
      <c r="Q121" s="723"/>
      <c r="R121" s="724"/>
      <c r="S121" s="728"/>
      <c r="T121" s="714"/>
      <c r="U121" s="714"/>
      <c r="V121" s="714"/>
      <c r="W121" s="714"/>
      <c r="X121" s="805"/>
      <c r="Y121" s="728"/>
      <c r="Z121" s="714"/>
      <c r="AA121" s="714"/>
      <c r="AB121" s="714"/>
      <c r="AC121" s="714"/>
      <c r="AD121" s="805"/>
      <c r="AG121" s="398">
        <f t="shared" si="3"/>
        <v>0</v>
      </c>
      <c r="AH121" s="290">
        <f t="shared" si="4"/>
        <v>0</v>
      </c>
      <c r="AI121" s="293">
        <f t="shared" si="5"/>
        <v>0</v>
      </c>
      <c r="AJ121" s="283" t="str">
        <f>IF(AI121=0,"",
IF(SUM($AI$29:AI121)=1,AK121,
IF($AI$149&gt;SUM($AI$29:AI121),_xlfn.CONCAT(", ",AK121),
IF($AI$149=SUM($AI$29:AI121),_xlfn.CONCAT(" y ",AK121)))))</f>
        <v/>
      </c>
      <c r="AK121" s="120" t="s">
        <v>5305</v>
      </c>
    </row>
    <row r="122" spans="1:37" ht="15" customHeight="1">
      <c r="A122" s="22"/>
      <c r="C122" s="46" t="s">
        <v>5306</v>
      </c>
      <c r="D122" s="800" t="str">
        <f>IF(CNGE_2026_M1_Secc1_Sub1!$D134="","",CNGE_2026_M1_Secc1_Sub1!$D134)</f>
        <v/>
      </c>
      <c r="E122" s="723"/>
      <c r="F122" s="723"/>
      <c r="G122" s="723"/>
      <c r="H122" s="723"/>
      <c r="I122" s="723"/>
      <c r="J122" s="723"/>
      <c r="K122" s="723"/>
      <c r="L122" s="723"/>
      <c r="M122" s="723"/>
      <c r="N122" s="723"/>
      <c r="O122" s="723"/>
      <c r="P122" s="723"/>
      <c r="Q122" s="723"/>
      <c r="R122" s="724"/>
      <c r="S122" s="728"/>
      <c r="T122" s="714"/>
      <c r="U122" s="714"/>
      <c r="V122" s="714"/>
      <c r="W122" s="714"/>
      <c r="X122" s="805"/>
      <c r="Y122" s="728"/>
      <c r="Z122" s="714"/>
      <c r="AA122" s="714"/>
      <c r="AB122" s="714"/>
      <c r="AC122" s="714"/>
      <c r="AD122" s="805"/>
      <c r="AG122" s="398">
        <f t="shared" si="3"/>
        <v>0</v>
      </c>
      <c r="AH122" s="290">
        <f t="shared" si="4"/>
        <v>0</v>
      </c>
      <c r="AI122" s="293">
        <f t="shared" si="5"/>
        <v>0</v>
      </c>
      <c r="AJ122" s="283" t="str">
        <f>IF(AI122=0,"",
IF(SUM($AI$29:AI122)=1,AK122,
IF($AI$149&gt;SUM($AI$29:AI122),_xlfn.CONCAT(", ",AK122),
IF($AI$149=SUM($AI$29:AI122),_xlfn.CONCAT(" y ",AK122)))))</f>
        <v/>
      </c>
      <c r="AK122" s="120" t="s">
        <v>5307</v>
      </c>
    </row>
    <row r="123" spans="1:37" ht="15" customHeight="1">
      <c r="A123" s="22"/>
      <c r="C123" s="46" t="s">
        <v>5308</v>
      </c>
      <c r="D123" s="800" t="str">
        <f>IF(CNGE_2026_M1_Secc1_Sub1!$D135="","",CNGE_2026_M1_Secc1_Sub1!$D135)</f>
        <v/>
      </c>
      <c r="E123" s="723"/>
      <c r="F123" s="723"/>
      <c r="G123" s="723"/>
      <c r="H123" s="723"/>
      <c r="I123" s="723"/>
      <c r="J123" s="723"/>
      <c r="K123" s="723"/>
      <c r="L123" s="723"/>
      <c r="M123" s="723"/>
      <c r="N123" s="723"/>
      <c r="O123" s="723"/>
      <c r="P123" s="723"/>
      <c r="Q123" s="723"/>
      <c r="R123" s="724"/>
      <c r="S123" s="728"/>
      <c r="T123" s="714"/>
      <c r="U123" s="714"/>
      <c r="V123" s="714"/>
      <c r="W123" s="714"/>
      <c r="X123" s="805"/>
      <c r="Y123" s="728"/>
      <c r="Z123" s="714"/>
      <c r="AA123" s="714"/>
      <c r="AB123" s="714"/>
      <c r="AC123" s="714"/>
      <c r="AD123" s="805"/>
      <c r="AG123" s="398">
        <f t="shared" si="3"/>
        <v>0</v>
      </c>
      <c r="AH123" s="290">
        <f t="shared" si="4"/>
        <v>0</v>
      </c>
      <c r="AI123" s="293">
        <f t="shared" si="5"/>
        <v>0</v>
      </c>
      <c r="AJ123" s="283" t="str">
        <f>IF(AI123=0,"",
IF(SUM($AI$29:AI123)=1,AK123,
IF($AI$149&gt;SUM($AI$29:AI123),_xlfn.CONCAT(", ",AK123),
IF($AI$149=SUM($AI$29:AI123),_xlfn.CONCAT(" y ",AK123)))))</f>
        <v/>
      </c>
      <c r="AK123" s="120" t="s">
        <v>5309</v>
      </c>
    </row>
    <row r="124" spans="1:37" ht="15" customHeight="1">
      <c r="A124" s="22"/>
      <c r="C124" s="46" t="s">
        <v>5310</v>
      </c>
      <c r="D124" s="800" t="str">
        <f>IF(CNGE_2026_M1_Secc1_Sub1!$D136="","",CNGE_2026_M1_Secc1_Sub1!$D136)</f>
        <v/>
      </c>
      <c r="E124" s="723"/>
      <c r="F124" s="723"/>
      <c r="G124" s="723"/>
      <c r="H124" s="723"/>
      <c r="I124" s="723"/>
      <c r="J124" s="723"/>
      <c r="K124" s="723"/>
      <c r="L124" s="723"/>
      <c r="M124" s="723"/>
      <c r="N124" s="723"/>
      <c r="O124" s="723"/>
      <c r="P124" s="723"/>
      <c r="Q124" s="723"/>
      <c r="R124" s="724"/>
      <c r="S124" s="728"/>
      <c r="T124" s="714"/>
      <c r="U124" s="714"/>
      <c r="V124" s="714"/>
      <c r="W124" s="714"/>
      <c r="X124" s="805"/>
      <c r="Y124" s="728"/>
      <c r="Z124" s="714"/>
      <c r="AA124" s="714"/>
      <c r="AB124" s="714"/>
      <c r="AC124" s="714"/>
      <c r="AD124" s="805"/>
      <c r="AG124" s="398">
        <f t="shared" si="3"/>
        <v>0</v>
      </c>
      <c r="AH124" s="290">
        <f t="shared" si="4"/>
        <v>0</v>
      </c>
      <c r="AI124" s="293">
        <f t="shared" si="5"/>
        <v>0</v>
      </c>
      <c r="AJ124" s="283" t="str">
        <f>IF(AI124=0,"",
IF(SUM($AI$29:AI124)=1,AK124,
IF($AI$149&gt;SUM($AI$29:AI124),_xlfn.CONCAT(", ",AK124),
IF($AI$149=SUM($AI$29:AI124),_xlfn.CONCAT(" y ",AK124)))))</f>
        <v/>
      </c>
      <c r="AK124" s="120" t="s">
        <v>5311</v>
      </c>
    </row>
    <row r="125" spans="1:37" ht="15" customHeight="1">
      <c r="A125" s="22"/>
      <c r="C125" s="46" t="s">
        <v>5312</v>
      </c>
      <c r="D125" s="800" t="str">
        <f>IF(CNGE_2026_M1_Secc1_Sub1!$D137="","",CNGE_2026_M1_Secc1_Sub1!$D137)</f>
        <v/>
      </c>
      <c r="E125" s="723"/>
      <c r="F125" s="723"/>
      <c r="G125" s="723"/>
      <c r="H125" s="723"/>
      <c r="I125" s="723"/>
      <c r="J125" s="723"/>
      <c r="K125" s="723"/>
      <c r="L125" s="723"/>
      <c r="M125" s="723"/>
      <c r="N125" s="723"/>
      <c r="O125" s="723"/>
      <c r="P125" s="723"/>
      <c r="Q125" s="723"/>
      <c r="R125" s="724"/>
      <c r="S125" s="728"/>
      <c r="T125" s="714"/>
      <c r="U125" s="714"/>
      <c r="V125" s="714"/>
      <c r="W125" s="714"/>
      <c r="X125" s="805"/>
      <c r="Y125" s="728"/>
      <c r="Z125" s="714"/>
      <c r="AA125" s="714"/>
      <c r="AB125" s="714"/>
      <c r="AC125" s="714"/>
      <c r="AD125" s="805"/>
      <c r="AG125" s="398">
        <f t="shared" si="3"/>
        <v>0</v>
      </c>
      <c r="AH125" s="290">
        <f t="shared" si="4"/>
        <v>0</v>
      </c>
      <c r="AI125" s="293">
        <f t="shared" si="5"/>
        <v>0</v>
      </c>
      <c r="AJ125" s="283" t="str">
        <f>IF(AI125=0,"",
IF(SUM($AI$29:AI125)=1,AK125,
IF($AI$149&gt;SUM($AI$29:AI125),_xlfn.CONCAT(", ",AK125),
IF($AI$149=SUM($AI$29:AI125),_xlfn.CONCAT(" y ",AK125)))))</f>
        <v/>
      </c>
      <c r="AK125" s="120" t="s">
        <v>5313</v>
      </c>
    </row>
    <row r="126" spans="1:37" ht="15" customHeight="1">
      <c r="A126" s="22"/>
      <c r="C126" s="46" t="s">
        <v>5314</v>
      </c>
      <c r="D126" s="800" t="str">
        <f>IF(CNGE_2026_M1_Secc1_Sub1!$D138="","",CNGE_2026_M1_Secc1_Sub1!$D138)</f>
        <v/>
      </c>
      <c r="E126" s="723"/>
      <c r="F126" s="723"/>
      <c r="G126" s="723"/>
      <c r="H126" s="723"/>
      <c r="I126" s="723"/>
      <c r="J126" s="723"/>
      <c r="K126" s="723"/>
      <c r="L126" s="723"/>
      <c r="M126" s="723"/>
      <c r="N126" s="723"/>
      <c r="O126" s="723"/>
      <c r="P126" s="723"/>
      <c r="Q126" s="723"/>
      <c r="R126" s="724"/>
      <c r="S126" s="728"/>
      <c r="T126" s="714"/>
      <c r="U126" s="714"/>
      <c r="V126" s="714"/>
      <c r="W126" s="714"/>
      <c r="X126" s="805"/>
      <c r="Y126" s="728"/>
      <c r="Z126" s="714"/>
      <c r="AA126" s="714"/>
      <c r="AB126" s="714"/>
      <c r="AC126" s="714"/>
      <c r="AD126" s="805"/>
      <c r="AG126" s="398">
        <f t="shared" si="3"/>
        <v>0</v>
      </c>
      <c r="AH126" s="290">
        <f t="shared" si="4"/>
        <v>0</v>
      </c>
      <c r="AI126" s="293">
        <f t="shared" si="5"/>
        <v>0</v>
      </c>
      <c r="AJ126" s="283" t="str">
        <f>IF(AI126=0,"",
IF(SUM($AI$29:AI126)=1,AK126,
IF($AI$149&gt;SUM($AI$29:AI126),_xlfn.CONCAT(", ",AK126),
IF($AI$149=SUM($AI$29:AI126),_xlfn.CONCAT(" y ",AK126)))))</f>
        <v/>
      </c>
      <c r="AK126" s="120" t="s">
        <v>5315</v>
      </c>
    </row>
    <row r="127" spans="1:37" ht="15" customHeight="1">
      <c r="A127" s="22"/>
      <c r="C127" s="46" t="s">
        <v>5316</v>
      </c>
      <c r="D127" s="800" t="str">
        <f>IF(CNGE_2026_M1_Secc1_Sub1!$D139="","",CNGE_2026_M1_Secc1_Sub1!$D139)</f>
        <v/>
      </c>
      <c r="E127" s="723"/>
      <c r="F127" s="723"/>
      <c r="G127" s="723"/>
      <c r="H127" s="723"/>
      <c r="I127" s="723"/>
      <c r="J127" s="723"/>
      <c r="K127" s="723"/>
      <c r="L127" s="723"/>
      <c r="M127" s="723"/>
      <c r="N127" s="723"/>
      <c r="O127" s="723"/>
      <c r="P127" s="723"/>
      <c r="Q127" s="723"/>
      <c r="R127" s="724"/>
      <c r="S127" s="728"/>
      <c r="T127" s="714"/>
      <c r="U127" s="714"/>
      <c r="V127" s="714"/>
      <c r="W127" s="714"/>
      <c r="X127" s="805"/>
      <c r="Y127" s="728"/>
      <c r="Z127" s="714"/>
      <c r="AA127" s="714"/>
      <c r="AB127" s="714"/>
      <c r="AC127" s="714"/>
      <c r="AD127" s="805"/>
      <c r="AG127" s="398">
        <f t="shared" si="3"/>
        <v>0</v>
      </c>
      <c r="AH127" s="290">
        <f t="shared" si="4"/>
        <v>0</v>
      </c>
      <c r="AI127" s="293">
        <f t="shared" si="5"/>
        <v>0</v>
      </c>
      <c r="AJ127" s="283" t="str">
        <f>IF(AI127=0,"",
IF(SUM($AI$29:AI127)=1,AK127,
IF($AI$149&gt;SUM($AI$29:AI127),_xlfn.CONCAT(", ",AK127),
IF($AI$149=SUM($AI$29:AI127),_xlfn.CONCAT(" y ",AK127)))))</f>
        <v/>
      </c>
      <c r="AK127" s="120" t="s">
        <v>5317</v>
      </c>
    </row>
    <row r="128" spans="1:37" ht="15" customHeight="1">
      <c r="A128" s="22"/>
      <c r="C128" s="52" t="s">
        <v>5318</v>
      </c>
      <c r="D128" s="800" t="str">
        <f>IF(CNGE_2026_M1_Secc1_Sub1!$D140="","",CNGE_2026_M1_Secc1_Sub1!$D140)</f>
        <v/>
      </c>
      <c r="E128" s="723"/>
      <c r="F128" s="723"/>
      <c r="G128" s="723"/>
      <c r="H128" s="723"/>
      <c r="I128" s="723"/>
      <c r="J128" s="723"/>
      <c r="K128" s="723"/>
      <c r="L128" s="723"/>
      <c r="M128" s="723"/>
      <c r="N128" s="723"/>
      <c r="O128" s="723"/>
      <c r="P128" s="723"/>
      <c r="Q128" s="723"/>
      <c r="R128" s="724"/>
      <c r="S128" s="728"/>
      <c r="T128" s="714"/>
      <c r="U128" s="714"/>
      <c r="V128" s="714"/>
      <c r="W128" s="714"/>
      <c r="X128" s="805"/>
      <c r="Y128" s="728"/>
      <c r="Z128" s="714"/>
      <c r="AA128" s="714"/>
      <c r="AB128" s="714"/>
      <c r="AC128" s="714"/>
      <c r="AD128" s="805"/>
      <c r="AG128" s="398">
        <f t="shared" si="3"/>
        <v>0</v>
      </c>
      <c r="AH128" s="290">
        <f t="shared" si="4"/>
        <v>0</v>
      </c>
      <c r="AI128" s="293">
        <f t="shared" si="5"/>
        <v>0</v>
      </c>
      <c r="AJ128" s="283" t="str">
        <f>IF(AI128=0,"",
IF(SUM($AI$29:AI128)=1,AK128,
IF($AI$149&gt;SUM($AI$29:AI128),_xlfn.CONCAT(", ",AK128),
IF($AI$149=SUM($AI$29:AI128),_xlfn.CONCAT(" y ",AK128)))))</f>
        <v/>
      </c>
      <c r="AK128" s="120" t="s">
        <v>5319</v>
      </c>
    </row>
    <row r="129" spans="1:37" ht="15" customHeight="1">
      <c r="A129" s="22"/>
      <c r="C129" s="52" t="s">
        <v>5320</v>
      </c>
      <c r="D129" s="800" t="str">
        <f>IF(CNGE_2026_M1_Secc1_Sub1!$D141="","",CNGE_2026_M1_Secc1_Sub1!$D141)</f>
        <v/>
      </c>
      <c r="E129" s="723"/>
      <c r="F129" s="723"/>
      <c r="G129" s="723"/>
      <c r="H129" s="723"/>
      <c r="I129" s="723"/>
      <c r="J129" s="723"/>
      <c r="K129" s="723"/>
      <c r="L129" s="723"/>
      <c r="M129" s="723"/>
      <c r="N129" s="723"/>
      <c r="O129" s="723"/>
      <c r="P129" s="723"/>
      <c r="Q129" s="723"/>
      <c r="R129" s="724"/>
      <c r="S129" s="728"/>
      <c r="T129" s="714"/>
      <c r="U129" s="714"/>
      <c r="V129" s="714"/>
      <c r="W129" s="714"/>
      <c r="X129" s="805"/>
      <c r="Y129" s="728"/>
      <c r="Z129" s="714"/>
      <c r="AA129" s="714"/>
      <c r="AB129" s="714"/>
      <c r="AC129" s="714"/>
      <c r="AD129" s="805"/>
      <c r="AG129" s="398">
        <f t="shared" si="3"/>
        <v>0</v>
      </c>
      <c r="AH129" s="290">
        <f t="shared" si="4"/>
        <v>0</v>
      </c>
      <c r="AI129" s="293">
        <f t="shared" si="5"/>
        <v>0</v>
      </c>
      <c r="AJ129" s="283" t="str">
        <f>IF(AI129=0,"",
IF(SUM($AI$29:AI129)=1,AK129,
IF($AI$149&gt;SUM($AI$29:AI129),_xlfn.CONCAT(", ",AK129),
IF($AI$149=SUM($AI$29:AI129),_xlfn.CONCAT(" y ",AK129)))))</f>
        <v/>
      </c>
      <c r="AK129" s="120" t="s">
        <v>5321</v>
      </c>
    </row>
    <row r="130" spans="1:37" ht="15" customHeight="1">
      <c r="A130" s="22"/>
      <c r="C130" s="52" t="s">
        <v>5322</v>
      </c>
      <c r="D130" s="800" t="str">
        <f>IF(CNGE_2026_M1_Secc1_Sub1!$D142="","",CNGE_2026_M1_Secc1_Sub1!$D142)</f>
        <v/>
      </c>
      <c r="E130" s="723"/>
      <c r="F130" s="723"/>
      <c r="G130" s="723"/>
      <c r="H130" s="723"/>
      <c r="I130" s="723"/>
      <c r="J130" s="723"/>
      <c r="K130" s="723"/>
      <c r="L130" s="723"/>
      <c r="M130" s="723"/>
      <c r="N130" s="723"/>
      <c r="O130" s="723"/>
      <c r="P130" s="723"/>
      <c r="Q130" s="723"/>
      <c r="R130" s="724"/>
      <c r="S130" s="728"/>
      <c r="T130" s="714"/>
      <c r="U130" s="714"/>
      <c r="V130" s="714"/>
      <c r="W130" s="714"/>
      <c r="X130" s="805"/>
      <c r="Y130" s="728"/>
      <c r="Z130" s="714"/>
      <c r="AA130" s="714"/>
      <c r="AB130" s="714"/>
      <c r="AC130" s="714"/>
      <c r="AD130" s="805"/>
      <c r="AG130" s="398">
        <f t="shared" si="3"/>
        <v>0</v>
      </c>
      <c r="AH130" s="290">
        <f t="shared" si="4"/>
        <v>0</v>
      </c>
      <c r="AI130" s="293">
        <f t="shared" si="5"/>
        <v>0</v>
      </c>
      <c r="AJ130" s="283" t="str">
        <f>IF(AI130=0,"",
IF(SUM($AI$29:AI130)=1,AK130,
IF($AI$149&gt;SUM($AI$29:AI130),_xlfn.CONCAT(", ",AK130),
IF($AI$149=SUM($AI$29:AI130),_xlfn.CONCAT(" y ",AK130)))))</f>
        <v/>
      </c>
      <c r="AK130" s="120" t="s">
        <v>5323</v>
      </c>
    </row>
    <row r="131" spans="1:37" ht="15" customHeight="1">
      <c r="A131" s="22"/>
      <c r="C131" s="52" t="s">
        <v>5324</v>
      </c>
      <c r="D131" s="800" t="str">
        <f>IF(CNGE_2026_M1_Secc1_Sub1!$D143="","",CNGE_2026_M1_Secc1_Sub1!$D143)</f>
        <v/>
      </c>
      <c r="E131" s="723"/>
      <c r="F131" s="723"/>
      <c r="G131" s="723"/>
      <c r="H131" s="723"/>
      <c r="I131" s="723"/>
      <c r="J131" s="723"/>
      <c r="K131" s="723"/>
      <c r="L131" s="723"/>
      <c r="M131" s="723"/>
      <c r="N131" s="723"/>
      <c r="O131" s="723"/>
      <c r="P131" s="723"/>
      <c r="Q131" s="723"/>
      <c r="R131" s="724"/>
      <c r="S131" s="728"/>
      <c r="T131" s="714"/>
      <c r="U131" s="714"/>
      <c r="V131" s="714"/>
      <c r="W131" s="714"/>
      <c r="X131" s="805"/>
      <c r="Y131" s="728"/>
      <c r="Z131" s="714"/>
      <c r="AA131" s="714"/>
      <c r="AB131" s="714"/>
      <c r="AC131" s="714"/>
      <c r="AD131" s="805"/>
      <c r="AG131" s="398">
        <f t="shared" si="3"/>
        <v>0</v>
      </c>
      <c r="AH131" s="290">
        <f t="shared" si="4"/>
        <v>0</v>
      </c>
      <c r="AI131" s="293">
        <f t="shared" si="5"/>
        <v>0</v>
      </c>
      <c r="AJ131" s="283" t="str">
        <f>IF(AI131=0,"",
IF(SUM($AI$29:AI131)=1,AK131,
IF($AI$149&gt;SUM($AI$29:AI131),_xlfn.CONCAT(", ",AK131),
IF($AI$149=SUM($AI$29:AI131),_xlfn.CONCAT(" y ",AK131)))))</f>
        <v/>
      </c>
      <c r="AK131" s="120" t="s">
        <v>5325</v>
      </c>
    </row>
    <row r="132" spans="1:37" ht="15" customHeight="1">
      <c r="A132" s="22"/>
      <c r="C132" s="52" t="s">
        <v>5326</v>
      </c>
      <c r="D132" s="800" t="str">
        <f>IF(CNGE_2026_M1_Secc1_Sub1!$D144="","",CNGE_2026_M1_Secc1_Sub1!$D144)</f>
        <v/>
      </c>
      <c r="E132" s="723"/>
      <c r="F132" s="723"/>
      <c r="G132" s="723"/>
      <c r="H132" s="723"/>
      <c r="I132" s="723"/>
      <c r="J132" s="723"/>
      <c r="K132" s="723"/>
      <c r="L132" s="723"/>
      <c r="M132" s="723"/>
      <c r="N132" s="723"/>
      <c r="O132" s="723"/>
      <c r="P132" s="723"/>
      <c r="Q132" s="723"/>
      <c r="R132" s="724"/>
      <c r="S132" s="728"/>
      <c r="T132" s="714"/>
      <c r="U132" s="714"/>
      <c r="V132" s="714"/>
      <c r="W132" s="714"/>
      <c r="X132" s="805"/>
      <c r="Y132" s="728"/>
      <c r="Z132" s="714"/>
      <c r="AA132" s="714"/>
      <c r="AB132" s="714"/>
      <c r="AC132" s="714"/>
      <c r="AD132" s="805"/>
      <c r="AG132" s="398">
        <f t="shared" si="3"/>
        <v>0</v>
      </c>
      <c r="AH132" s="290">
        <f t="shared" si="4"/>
        <v>0</v>
      </c>
      <c r="AI132" s="293">
        <f t="shared" si="5"/>
        <v>0</v>
      </c>
      <c r="AJ132" s="283" t="str">
        <f>IF(AI132=0,"",
IF(SUM($AI$29:AI132)=1,AK132,
IF($AI$149&gt;SUM($AI$29:AI132),_xlfn.CONCAT(", ",AK132),
IF($AI$149=SUM($AI$29:AI132),_xlfn.CONCAT(" y ",AK132)))))</f>
        <v/>
      </c>
      <c r="AK132" s="120" t="s">
        <v>5327</v>
      </c>
    </row>
    <row r="133" spans="1:37" ht="15" customHeight="1">
      <c r="A133" s="22"/>
      <c r="C133" s="52" t="s">
        <v>5328</v>
      </c>
      <c r="D133" s="800" t="str">
        <f>IF(CNGE_2026_M1_Secc1_Sub1!$D145="","",CNGE_2026_M1_Secc1_Sub1!$D145)</f>
        <v/>
      </c>
      <c r="E133" s="723"/>
      <c r="F133" s="723"/>
      <c r="G133" s="723"/>
      <c r="H133" s="723"/>
      <c r="I133" s="723"/>
      <c r="J133" s="723"/>
      <c r="K133" s="723"/>
      <c r="L133" s="723"/>
      <c r="M133" s="723"/>
      <c r="N133" s="723"/>
      <c r="O133" s="723"/>
      <c r="P133" s="723"/>
      <c r="Q133" s="723"/>
      <c r="R133" s="724"/>
      <c r="S133" s="728"/>
      <c r="T133" s="714"/>
      <c r="U133" s="714"/>
      <c r="V133" s="714"/>
      <c r="W133" s="714"/>
      <c r="X133" s="805"/>
      <c r="Y133" s="728"/>
      <c r="Z133" s="714"/>
      <c r="AA133" s="714"/>
      <c r="AB133" s="714"/>
      <c r="AC133" s="714"/>
      <c r="AD133" s="805"/>
      <c r="AG133" s="398">
        <f t="shared" si="3"/>
        <v>0</v>
      </c>
      <c r="AH133" s="290">
        <f t="shared" si="4"/>
        <v>0</v>
      </c>
      <c r="AI133" s="293">
        <f t="shared" si="5"/>
        <v>0</v>
      </c>
      <c r="AJ133" s="283" t="str">
        <f>IF(AI133=0,"",
IF(SUM($AI$29:AI133)=1,AK133,
IF($AI$149&gt;SUM($AI$29:AI133),_xlfn.CONCAT(", ",AK133),
IF($AI$149=SUM($AI$29:AI133),_xlfn.CONCAT(" y ",AK133)))))</f>
        <v/>
      </c>
      <c r="AK133" s="120" t="s">
        <v>5329</v>
      </c>
    </row>
    <row r="134" spans="1:37" ht="15" customHeight="1">
      <c r="A134" s="22"/>
      <c r="C134" s="52" t="s">
        <v>5330</v>
      </c>
      <c r="D134" s="800" t="str">
        <f>IF(CNGE_2026_M1_Secc1_Sub1!$D146="","",CNGE_2026_M1_Secc1_Sub1!$D146)</f>
        <v/>
      </c>
      <c r="E134" s="723"/>
      <c r="F134" s="723"/>
      <c r="G134" s="723"/>
      <c r="H134" s="723"/>
      <c r="I134" s="723"/>
      <c r="J134" s="723"/>
      <c r="K134" s="723"/>
      <c r="L134" s="723"/>
      <c r="M134" s="723"/>
      <c r="N134" s="723"/>
      <c r="O134" s="723"/>
      <c r="P134" s="723"/>
      <c r="Q134" s="723"/>
      <c r="R134" s="724"/>
      <c r="S134" s="728"/>
      <c r="T134" s="714"/>
      <c r="U134" s="714"/>
      <c r="V134" s="714"/>
      <c r="W134" s="714"/>
      <c r="X134" s="805"/>
      <c r="Y134" s="728"/>
      <c r="Z134" s="714"/>
      <c r="AA134" s="714"/>
      <c r="AB134" s="714"/>
      <c r="AC134" s="714"/>
      <c r="AD134" s="805"/>
      <c r="AG134" s="398">
        <f t="shared" si="3"/>
        <v>0</v>
      </c>
      <c r="AH134" s="290">
        <f t="shared" si="4"/>
        <v>0</v>
      </c>
      <c r="AI134" s="293">
        <f t="shared" si="5"/>
        <v>0</v>
      </c>
      <c r="AJ134" s="283" t="str">
        <f>IF(AI134=0,"",
IF(SUM($AI$29:AI134)=1,AK134,
IF($AI$149&gt;SUM($AI$29:AI134),_xlfn.CONCAT(", ",AK134),
IF($AI$149=SUM($AI$29:AI134),_xlfn.CONCAT(" y ",AK134)))))</f>
        <v/>
      </c>
      <c r="AK134" s="120" t="s">
        <v>5331</v>
      </c>
    </row>
    <row r="135" spans="1:37" ht="15" customHeight="1">
      <c r="A135" s="22"/>
      <c r="C135" s="52" t="s">
        <v>5332</v>
      </c>
      <c r="D135" s="800" t="str">
        <f>IF(CNGE_2026_M1_Secc1_Sub1!$D147="","",CNGE_2026_M1_Secc1_Sub1!$D147)</f>
        <v/>
      </c>
      <c r="E135" s="723"/>
      <c r="F135" s="723"/>
      <c r="G135" s="723"/>
      <c r="H135" s="723"/>
      <c r="I135" s="723"/>
      <c r="J135" s="723"/>
      <c r="K135" s="723"/>
      <c r="L135" s="723"/>
      <c r="M135" s="723"/>
      <c r="N135" s="723"/>
      <c r="O135" s="723"/>
      <c r="P135" s="723"/>
      <c r="Q135" s="723"/>
      <c r="R135" s="724"/>
      <c r="S135" s="728"/>
      <c r="T135" s="714"/>
      <c r="U135" s="714"/>
      <c r="V135" s="714"/>
      <c r="W135" s="714"/>
      <c r="X135" s="805"/>
      <c r="Y135" s="728"/>
      <c r="Z135" s="714"/>
      <c r="AA135" s="714"/>
      <c r="AB135" s="714"/>
      <c r="AC135" s="714"/>
      <c r="AD135" s="805"/>
      <c r="AG135" s="398">
        <f t="shared" si="3"/>
        <v>0</v>
      </c>
      <c r="AH135" s="290">
        <f t="shared" si="4"/>
        <v>0</v>
      </c>
      <c r="AI135" s="293">
        <f t="shared" si="5"/>
        <v>0</v>
      </c>
      <c r="AJ135" s="283" t="str">
        <f>IF(AI135=0,"",
IF(SUM($AI$29:AI135)=1,AK135,
IF($AI$149&gt;SUM($AI$29:AI135),_xlfn.CONCAT(", ",AK135),
IF($AI$149=SUM($AI$29:AI135),_xlfn.CONCAT(" y ",AK135)))))</f>
        <v/>
      </c>
      <c r="AK135" s="120" t="s">
        <v>5333</v>
      </c>
    </row>
    <row r="136" spans="1:37" ht="15" customHeight="1">
      <c r="A136" s="22"/>
      <c r="C136" s="52" t="s">
        <v>5334</v>
      </c>
      <c r="D136" s="800" t="str">
        <f>IF(CNGE_2026_M1_Secc1_Sub1!$D148="","",CNGE_2026_M1_Secc1_Sub1!$D148)</f>
        <v/>
      </c>
      <c r="E136" s="723"/>
      <c r="F136" s="723"/>
      <c r="G136" s="723"/>
      <c r="H136" s="723"/>
      <c r="I136" s="723"/>
      <c r="J136" s="723"/>
      <c r="K136" s="723"/>
      <c r="L136" s="723"/>
      <c r="M136" s="723"/>
      <c r="N136" s="723"/>
      <c r="O136" s="723"/>
      <c r="P136" s="723"/>
      <c r="Q136" s="723"/>
      <c r="R136" s="724"/>
      <c r="S136" s="728"/>
      <c r="T136" s="714"/>
      <c r="U136" s="714"/>
      <c r="V136" s="714"/>
      <c r="W136" s="714"/>
      <c r="X136" s="805"/>
      <c r="Y136" s="728"/>
      <c r="Z136" s="714"/>
      <c r="AA136" s="714"/>
      <c r="AB136" s="714"/>
      <c r="AC136" s="714"/>
      <c r="AD136" s="805"/>
      <c r="AG136" s="398">
        <f t="shared" si="3"/>
        <v>0</v>
      </c>
      <c r="AH136" s="290">
        <f t="shared" si="4"/>
        <v>0</v>
      </c>
      <c r="AI136" s="293">
        <f t="shared" si="5"/>
        <v>0</v>
      </c>
      <c r="AJ136" s="283" t="str">
        <f>IF(AI136=0,"",
IF(SUM($AI$29:AI136)=1,AK136,
IF($AI$149&gt;SUM($AI$29:AI136),_xlfn.CONCAT(", ",AK136),
IF($AI$149=SUM($AI$29:AI136),_xlfn.CONCAT(" y ",AK136)))))</f>
        <v/>
      </c>
      <c r="AK136" s="120" t="s">
        <v>5335</v>
      </c>
    </row>
    <row r="137" spans="1:37" ht="15" customHeight="1">
      <c r="A137" s="22"/>
      <c r="C137" s="52" t="s">
        <v>5336</v>
      </c>
      <c r="D137" s="800" t="str">
        <f>IF(CNGE_2026_M1_Secc1_Sub1!$D149="","",CNGE_2026_M1_Secc1_Sub1!$D149)</f>
        <v/>
      </c>
      <c r="E137" s="723"/>
      <c r="F137" s="723"/>
      <c r="G137" s="723"/>
      <c r="H137" s="723"/>
      <c r="I137" s="723"/>
      <c r="J137" s="723"/>
      <c r="K137" s="723"/>
      <c r="L137" s="723"/>
      <c r="M137" s="723"/>
      <c r="N137" s="723"/>
      <c r="O137" s="723"/>
      <c r="P137" s="723"/>
      <c r="Q137" s="723"/>
      <c r="R137" s="724"/>
      <c r="S137" s="728"/>
      <c r="T137" s="714"/>
      <c r="U137" s="714"/>
      <c r="V137" s="714"/>
      <c r="W137" s="714"/>
      <c r="X137" s="805"/>
      <c r="Y137" s="728"/>
      <c r="Z137" s="714"/>
      <c r="AA137" s="714"/>
      <c r="AB137" s="714"/>
      <c r="AC137" s="714"/>
      <c r="AD137" s="805"/>
      <c r="AG137" s="398">
        <f t="shared" si="3"/>
        <v>0</v>
      </c>
      <c r="AH137" s="290">
        <f t="shared" si="4"/>
        <v>0</v>
      </c>
      <c r="AI137" s="293">
        <f t="shared" si="5"/>
        <v>0</v>
      </c>
      <c r="AJ137" s="283" t="str">
        <f>IF(AI137=0,"",
IF(SUM($AI$29:AI137)=1,AK137,
IF($AI$149&gt;SUM($AI$29:AI137),_xlfn.CONCAT(", ",AK137),
IF($AI$149=SUM($AI$29:AI137),_xlfn.CONCAT(" y ",AK137)))))</f>
        <v/>
      </c>
      <c r="AK137" s="120" t="s">
        <v>5337</v>
      </c>
    </row>
    <row r="138" spans="1:37" ht="15" customHeight="1">
      <c r="A138" s="22"/>
      <c r="C138" s="52" t="s">
        <v>5338</v>
      </c>
      <c r="D138" s="800" t="str">
        <f>IF(CNGE_2026_M1_Secc1_Sub1!$D150="","",CNGE_2026_M1_Secc1_Sub1!$D150)</f>
        <v/>
      </c>
      <c r="E138" s="723"/>
      <c r="F138" s="723"/>
      <c r="G138" s="723"/>
      <c r="H138" s="723"/>
      <c r="I138" s="723"/>
      <c r="J138" s="723"/>
      <c r="K138" s="723"/>
      <c r="L138" s="723"/>
      <c r="M138" s="723"/>
      <c r="N138" s="723"/>
      <c r="O138" s="723"/>
      <c r="P138" s="723"/>
      <c r="Q138" s="723"/>
      <c r="R138" s="724"/>
      <c r="S138" s="728"/>
      <c r="T138" s="714"/>
      <c r="U138" s="714"/>
      <c r="V138" s="714"/>
      <c r="W138" s="714"/>
      <c r="X138" s="805"/>
      <c r="Y138" s="728"/>
      <c r="Z138" s="714"/>
      <c r="AA138" s="714"/>
      <c r="AB138" s="714"/>
      <c r="AC138" s="714"/>
      <c r="AD138" s="805"/>
      <c r="AG138" s="398">
        <f t="shared" si="3"/>
        <v>0</v>
      </c>
      <c r="AH138" s="290">
        <f t="shared" si="4"/>
        <v>0</v>
      </c>
      <c r="AI138" s="293">
        <f t="shared" si="5"/>
        <v>0</v>
      </c>
      <c r="AJ138" s="283" t="str">
        <f>IF(AI138=0,"",
IF(SUM($AI$29:AI138)=1,AK138,
IF($AI$149&gt;SUM($AI$29:AI138),_xlfn.CONCAT(", ",AK138),
IF($AI$149=SUM($AI$29:AI138),_xlfn.CONCAT(" y ",AK138)))))</f>
        <v/>
      </c>
      <c r="AK138" s="120" t="s">
        <v>5339</v>
      </c>
    </row>
    <row r="139" spans="1:37" ht="15" customHeight="1">
      <c r="A139" s="22"/>
      <c r="C139" s="52" t="s">
        <v>5340</v>
      </c>
      <c r="D139" s="800" t="str">
        <f>IF(CNGE_2026_M1_Secc1_Sub1!$D151="","",CNGE_2026_M1_Secc1_Sub1!$D151)</f>
        <v/>
      </c>
      <c r="E139" s="723"/>
      <c r="F139" s="723"/>
      <c r="G139" s="723"/>
      <c r="H139" s="723"/>
      <c r="I139" s="723"/>
      <c r="J139" s="723"/>
      <c r="K139" s="723"/>
      <c r="L139" s="723"/>
      <c r="M139" s="723"/>
      <c r="N139" s="723"/>
      <c r="O139" s="723"/>
      <c r="P139" s="723"/>
      <c r="Q139" s="723"/>
      <c r="R139" s="724"/>
      <c r="S139" s="728"/>
      <c r="T139" s="714"/>
      <c r="U139" s="714"/>
      <c r="V139" s="714"/>
      <c r="W139" s="714"/>
      <c r="X139" s="805"/>
      <c r="Y139" s="728"/>
      <c r="Z139" s="714"/>
      <c r="AA139" s="714"/>
      <c r="AB139" s="714"/>
      <c r="AC139" s="714"/>
      <c r="AD139" s="805"/>
      <c r="AG139" s="398">
        <f t="shared" si="3"/>
        <v>0</v>
      </c>
      <c r="AH139" s="290">
        <f t="shared" si="4"/>
        <v>0</v>
      </c>
      <c r="AI139" s="293">
        <f t="shared" si="5"/>
        <v>0</v>
      </c>
      <c r="AJ139" s="283" t="str">
        <f>IF(AI139=0,"",
IF(SUM($AI$29:AI139)=1,AK139,
IF($AI$149&gt;SUM($AI$29:AI139),_xlfn.CONCAT(", ",AK139),
IF($AI$149=SUM($AI$29:AI139),_xlfn.CONCAT(" y ",AK139)))))</f>
        <v/>
      </c>
      <c r="AK139" s="120" t="s">
        <v>5341</v>
      </c>
    </row>
    <row r="140" spans="1:37" ht="15" customHeight="1">
      <c r="A140" s="22"/>
      <c r="C140" s="52" t="s">
        <v>5342</v>
      </c>
      <c r="D140" s="800" t="str">
        <f>IF(CNGE_2026_M1_Secc1_Sub1!$D152="","",CNGE_2026_M1_Secc1_Sub1!$D152)</f>
        <v/>
      </c>
      <c r="E140" s="723"/>
      <c r="F140" s="723"/>
      <c r="G140" s="723"/>
      <c r="H140" s="723"/>
      <c r="I140" s="723"/>
      <c r="J140" s="723"/>
      <c r="K140" s="723"/>
      <c r="L140" s="723"/>
      <c r="M140" s="723"/>
      <c r="N140" s="723"/>
      <c r="O140" s="723"/>
      <c r="P140" s="723"/>
      <c r="Q140" s="723"/>
      <c r="R140" s="724"/>
      <c r="S140" s="728"/>
      <c r="T140" s="714"/>
      <c r="U140" s="714"/>
      <c r="V140" s="714"/>
      <c r="W140" s="714"/>
      <c r="X140" s="805"/>
      <c r="Y140" s="728"/>
      <c r="Z140" s="714"/>
      <c r="AA140" s="714"/>
      <c r="AB140" s="714"/>
      <c r="AC140" s="714"/>
      <c r="AD140" s="805"/>
      <c r="AG140" s="398">
        <f t="shared" si="3"/>
        <v>0</v>
      </c>
      <c r="AH140" s="290">
        <f t="shared" si="4"/>
        <v>0</v>
      </c>
      <c r="AI140" s="293">
        <f t="shared" si="5"/>
        <v>0</v>
      </c>
      <c r="AJ140" s="283" t="str">
        <f>IF(AI140=0,"",
IF(SUM($AI$29:AI140)=1,AK140,
IF($AI$149&gt;SUM($AI$29:AI140),_xlfn.CONCAT(", ",AK140),
IF($AI$149=SUM($AI$29:AI140),_xlfn.CONCAT(" y ",AK140)))))</f>
        <v/>
      </c>
      <c r="AK140" s="120" t="s">
        <v>5343</v>
      </c>
    </row>
    <row r="141" spans="1:37" ht="15" customHeight="1">
      <c r="A141" s="22"/>
      <c r="C141" s="52" t="s">
        <v>5344</v>
      </c>
      <c r="D141" s="800" t="str">
        <f>IF(CNGE_2026_M1_Secc1_Sub1!$D153="","",CNGE_2026_M1_Secc1_Sub1!$D153)</f>
        <v/>
      </c>
      <c r="E141" s="723"/>
      <c r="F141" s="723"/>
      <c r="G141" s="723"/>
      <c r="H141" s="723"/>
      <c r="I141" s="723"/>
      <c r="J141" s="723"/>
      <c r="K141" s="723"/>
      <c r="L141" s="723"/>
      <c r="M141" s="723"/>
      <c r="N141" s="723"/>
      <c r="O141" s="723"/>
      <c r="P141" s="723"/>
      <c r="Q141" s="723"/>
      <c r="R141" s="724"/>
      <c r="S141" s="728"/>
      <c r="T141" s="714"/>
      <c r="U141" s="714"/>
      <c r="V141" s="714"/>
      <c r="W141" s="714"/>
      <c r="X141" s="805"/>
      <c r="Y141" s="728"/>
      <c r="Z141" s="714"/>
      <c r="AA141" s="714"/>
      <c r="AB141" s="714"/>
      <c r="AC141" s="714"/>
      <c r="AD141" s="805"/>
      <c r="AG141" s="398">
        <f t="shared" si="3"/>
        <v>0</v>
      </c>
      <c r="AH141" s="290">
        <f t="shared" si="4"/>
        <v>0</v>
      </c>
      <c r="AI141" s="293">
        <f t="shared" si="5"/>
        <v>0</v>
      </c>
      <c r="AJ141" s="283" t="str">
        <f>IF(AI141=0,"",
IF(SUM($AI$29:AI141)=1,AK141,
IF($AI$149&gt;SUM($AI$29:AI141),_xlfn.CONCAT(", ",AK141),
IF($AI$149=SUM($AI$29:AI141),_xlfn.CONCAT(" y ",AK141)))))</f>
        <v/>
      </c>
      <c r="AK141" s="120" t="s">
        <v>5345</v>
      </c>
    </row>
    <row r="142" spans="1:37" ht="15" customHeight="1">
      <c r="A142" s="22"/>
      <c r="C142" s="52" t="s">
        <v>5346</v>
      </c>
      <c r="D142" s="800" t="str">
        <f>IF(CNGE_2026_M1_Secc1_Sub1!$D154="","",CNGE_2026_M1_Secc1_Sub1!$D154)</f>
        <v/>
      </c>
      <c r="E142" s="723"/>
      <c r="F142" s="723"/>
      <c r="G142" s="723"/>
      <c r="H142" s="723"/>
      <c r="I142" s="723"/>
      <c r="J142" s="723"/>
      <c r="K142" s="723"/>
      <c r="L142" s="723"/>
      <c r="M142" s="723"/>
      <c r="N142" s="723"/>
      <c r="O142" s="723"/>
      <c r="P142" s="723"/>
      <c r="Q142" s="723"/>
      <c r="R142" s="724"/>
      <c r="S142" s="728"/>
      <c r="T142" s="714"/>
      <c r="U142" s="714"/>
      <c r="V142" s="714"/>
      <c r="W142" s="714"/>
      <c r="X142" s="805"/>
      <c r="Y142" s="728"/>
      <c r="Z142" s="714"/>
      <c r="AA142" s="714"/>
      <c r="AB142" s="714"/>
      <c r="AC142" s="714"/>
      <c r="AD142" s="805"/>
      <c r="AG142" s="398">
        <f t="shared" si="3"/>
        <v>0</v>
      </c>
      <c r="AH142" s="290">
        <f t="shared" si="4"/>
        <v>0</v>
      </c>
      <c r="AI142" s="293">
        <f t="shared" si="5"/>
        <v>0</v>
      </c>
      <c r="AJ142" s="283" t="str">
        <f>IF(AI142=0,"",
IF(SUM($AI$29:AI142)=1,AK142,
IF($AI$149&gt;SUM($AI$29:AI142),_xlfn.CONCAT(", ",AK142),
IF($AI$149=SUM($AI$29:AI142),_xlfn.CONCAT(" y ",AK142)))))</f>
        <v/>
      </c>
      <c r="AK142" s="120" t="s">
        <v>5347</v>
      </c>
    </row>
    <row r="143" spans="1:37" ht="15" customHeight="1">
      <c r="A143" s="22"/>
      <c r="C143" s="52" t="s">
        <v>5348</v>
      </c>
      <c r="D143" s="800" t="str">
        <f>IF(CNGE_2026_M1_Secc1_Sub1!$D155="","",CNGE_2026_M1_Secc1_Sub1!$D155)</f>
        <v/>
      </c>
      <c r="E143" s="723"/>
      <c r="F143" s="723"/>
      <c r="G143" s="723"/>
      <c r="H143" s="723"/>
      <c r="I143" s="723"/>
      <c r="J143" s="723"/>
      <c r="K143" s="723"/>
      <c r="L143" s="723"/>
      <c r="M143" s="723"/>
      <c r="N143" s="723"/>
      <c r="O143" s="723"/>
      <c r="P143" s="723"/>
      <c r="Q143" s="723"/>
      <c r="R143" s="724"/>
      <c r="S143" s="728"/>
      <c r="T143" s="714"/>
      <c r="U143" s="714"/>
      <c r="V143" s="714"/>
      <c r="W143" s="714"/>
      <c r="X143" s="805"/>
      <c r="Y143" s="728"/>
      <c r="Z143" s="714"/>
      <c r="AA143" s="714"/>
      <c r="AB143" s="714"/>
      <c r="AC143" s="714"/>
      <c r="AD143" s="805"/>
      <c r="AG143" s="398">
        <f t="shared" si="3"/>
        <v>0</v>
      </c>
      <c r="AH143" s="290">
        <f t="shared" si="4"/>
        <v>0</v>
      </c>
      <c r="AI143" s="293">
        <f t="shared" si="5"/>
        <v>0</v>
      </c>
      <c r="AJ143" s="283" t="str">
        <f>IF(AI143=0,"",
IF(SUM($AI$29:AI143)=1,AK143,
IF($AI$149&gt;SUM($AI$29:AI143),_xlfn.CONCAT(", ",AK143),
IF($AI$149=SUM($AI$29:AI143),_xlfn.CONCAT(" y ",AK143)))))</f>
        <v/>
      </c>
      <c r="AK143" s="120" t="s">
        <v>5349</v>
      </c>
    </row>
    <row r="144" spans="1:37" ht="15" customHeight="1">
      <c r="A144" s="22"/>
      <c r="C144" s="52" t="s">
        <v>5350</v>
      </c>
      <c r="D144" s="800" t="str">
        <f>IF(CNGE_2026_M1_Secc1_Sub1!$D156="","",CNGE_2026_M1_Secc1_Sub1!$D156)</f>
        <v/>
      </c>
      <c r="E144" s="723"/>
      <c r="F144" s="723"/>
      <c r="G144" s="723"/>
      <c r="H144" s="723"/>
      <c r="I144" s="723"/>
      <c r="J144" s="723"/>
      <c r="K144" s="723"/>
      <c r="L144" s="723"/>
      <c r="M144" s="723"/>
      <c r="N144" s="723"/>
      <c r="O144" s="723"/>
      <c r="P144" s="723"/>
      <c r="Q144" s="723"/>
      <c r="R144" s="724"/>
      <c r="S144" s="728"/>
      <c r="T144" s="714"/>
      <c r="U144" s="714"/>
      <c r="V144" s="714"/>
      <c r="W144" s="714"/>
      <c r="X144" s="805"/>
      <c r="Y144" s="728"/>
      <c r="Z144" s="714"/>
      <c r="AA144" s="714"/>
      <c r="AB144" s="714"/>
      <c r="AC144" s="714"/>
      <c r="AD144" s="805"/>
      <c r="AG144" s="398">
        <f t="shared" si="3"/>
        <v>0</v>
      </c>
      <c r="AH144" s="290">
        <f t="shared" si="4"/>
        <v>0</v>
      </c>
      <c r="AI144" s="293">
        <f t="shared" si="5"/>
        <v>0</v>
      </c>
      <c r="AJ144" s="283" t="str">
        <f>IF(AI144=0,"",
IF(SUM($AI$29:AI144)=1,AK144,
IF($AI$149&gt;SUM($AI$29:AI144),_xlfn.CONCAT(", ",AK144),
IF($AI$149=SUM($AI$29:AI144),_xlfn.CONCAT(" y ",AK144)))))</f>
        <v/>
      </c>
      <c r="AK144" s="120" t="s">
        <v>5351</v>
      </c>
    </row>
    <row r="145" spans="1:37" ht="15" customHeight="1">
      <c r="A145" s="22"/>
      <c r="C145" s="52" t="s">
        <v>5352</v>
      </c>
      <c r="D145" s="800" t="str">
        <f>IF(CNGE_2026_M1_Secc1_Sub1!$D157="","",CNGE_2026_M1_Secc1_Sub1!$D157)</f>
        <v/>
      </c>
      <c r="E145" s="723"/>
      <c r="F145" s="723"/>
      <c r="G145" s="723"/>
      <c r="H145" s="723"/>
      <c r="I145" s="723"/>
      <c r="J145" s="723"/>
      <c r="K145" s="723"/>
      <c r="L145" s="723"/>
      <c r="M145" s="723"/>
      <c r="N145" s="723"/>
      <c r="O145" s="723"/>
      <c r="P145" s="723"/>
      <c r="Q145" s="723"/>
      <c r="R145" s="724"/>
      <c r="S145" s="728"/>
      <c r="T145" s="714"/>
      <c r="U145" s="714"/>
      <c r="V145" s="714"/>
      <c r="W145" s="714"/>
      <c r="X145" s="805"/>
      <c r="Y145" s="728"/>
      <c r="Z145" s="714"/>
      <c r="AA145" s="714"/>
      <c r="AB145" s="714"/>
      <c r="AC145" s="714"/>
      <c r="AD145" s="805"/>
      <c r="AG145" s="398">
        <f t="shared" si="3"/>
        <v>0</v>
      </c>
      <c r="AH145" s="290">
        <f t="shared" si="4"/>
        <v>0</v>
      </c>
      <c r="AI145" s="293">
        <f t="shared" si="5"/>
        <v>0</v>
      </c>
      <c r="AJ145" s="283" t="str">
        <f>IF(AI145=0,"",
IF(SUM($AI$29:AI145)=1,AK145,
IF($AI$149&gt;SUM($AI$29:AI145),_xlfn.CONCAT(", ",AK145),
IF($AI$149=SUM($AI$29:AI145),_xlfn.CONCAT(" y ",AK145)))))</f>
        <v/>
      </c>
      <c r="AK145" s="120" t="s">
        <v>5353</v>
      </c>
    </row>
    <row r="146" spans="1:37" ht="15" customHeight="1">
      <c r="A146" s="22"/>
      <c r="C146" s="52" t="s">
        <v>5354</v>
      </c>
      <c r="D146" s="800" t="str">
        <f>IF(CNGE_2026_M1_Secc1_Sub1!$D158="","",CNGE_2026_M1_Secc1_Sub1!$D158)</f>
        <v/>
      </c>
      <c r="E146" s="723"/>
      <c r="F146" s="723"/>
      <c r="G146" s="723"/>
      <c r="H146" s="723"/>
      <c r="I146" s="723"/>
      <c r="J146" s="723"/>
      <c r="K146" s="723"/>
      <c r="L146" s="723"/>
      <c r="M146" s="723"/>
      <c r="N146" s="723"/>
      <c r="O146" s="723"/>
      <c r="P146" s="723"/>
      <c r="Q146" s="723"/>
      <c r="R146" s="724"/>
      <c r="S146" s="728"/>
      <c r="T146" s="714"/>
      <c r="U146" s="714"/>
      <c r="V146" s="714"/>
      <c r="W146" s="714"/>
      <c r="X146" s="805"/>
      <c r="Y146" s="728"/>
      <c r="Z146" s="714"/>
      <c r="AA146" s="714"/>
      <c r="AB146" s="714"/>
      <c r="AC146" s="714"/>
      <c r="AD146" s="805"/>
      <c r="AG146" s="398">
        <f t="shared" si="3"/>
        <v>0</v>
      </c>
      <c r="AH146" s="290">
        <f t="shared" si="4"/>
        <v>0</v>
      </c>
      <c r="AI146" s="293">
        <f t="shared" si="5"/>
        <v>0</v>
      </c>
      <c r="AJ146" s="283" t="str">
        <f>IF(AI146=0,"",
IF(SUM($AI$29:AI146)=1,AK146,
IF($AI$149&gt;SUM($AI$29:AI146),_xlfn.CONCAT(", ",AK146),
IF($AI$149=SUM($AI$29:AI146),_xlfn.CONCAT(" y ",AK146)))))</f>
        <v/>
      </c>
      <c r="AK146" s="120" t="s">
        <v>5355</v>
      </c>
    </row>
    <row r="147" spans="1:37" ht="15" customHeight="1">
      <c r="A147" s="22"/>
      <c r="C147" s="52" t="s">
        <v>5356</v>
      </c>
      <c r="D147" s="800" t="str">
        <f>IF(CNGE_2026_M1_Secc1_Sub1!$D159="","",CNGE_2026_M1_Secc1_Sub1!$D159)</f>
        <v/>
      </c>
      <c r="E147" s="723"/>
      <c r="F147" s="723"/>
      <c r="G147" s="723"/>
      <c r="H147" s="723"/>
      <c r="I147" s="723"/>
      <c r="J147" s="723"/>
      <c r="K147" s="723"/>
      <c r="L147" s="723"/>
      <c r="M147" s="723"/>
      <c r="N147" s="723"/>
      <c r="O147" s="723"/>
      <c r="P147" s="723"/>
      <c r="Q147" s="723"/>
      <c r="R147" s="724"/>
      <c r="S147" s="728"/>
      <c r="T147" s="714"/>
      <c r="U147" s="714"/>
      <c r="V147" s="714"/>
      <c r="W147" s="714"/>
      <c r="X147" s="805"/>
      <c r="Y147" s="728"/>
      <c r="Z147" s="714"/>
      <c r="AA147" s="714"/>
      <c r="AB147" s="714"/>
      <c r="AC147" s="714"/>
      <c r="AD147" s="805"/>
      <c r="AG147" s="398">
        <f t="shared" si="3"/>
        <v>0</v>
      </c>
      <c r="AH147" s="290">
        <f t="shared" si="4"/>
        <v>0</v>
      </c>
      <c r="AI147" s="293">
        <f t="shared" si="5"/>
        <v>0</v>
      </c>
      <c r="AJ147" s="283" t="str">
        <f>IF(AI147=0,"",
IF(SUM($AI$29:AI147)=1,AK147,
IF($AI$149&gt;SUM($AI$29:AI147),_xlfn.CONCAT(", ",AK147),
IF($AI$149=SUM($AI$29:AI147),_xlfn.CONCAT(" y ",AK147)))))</f>
        <v/>
      </c>
      <c r="AK147" s="120" t="s">
        <v>5357</v>
      </c>
    </row>
    <row r="148" spans="1:37" ht="15" customHeight="1">
      <c r="A148" s="22"/>
      <c r="C148" s="52" t="s">
        <v>5358</v>
      </c>
      <c r="D148" s="800" t="str">
        <f>IF(CNGE_2026_M1_Secc1_Sub1!$D160="","",CNGE_2026_M1_Secc1_Sub1!$D160)</f>
        <v/>
      </c>
      <c r="E148" s="723"/>
      <c r="F148" s="723"/>
      <c r="G148" s="723"/>
      <c r="H148" s="723"/>
      <c r="I148" s="723"/>
      <c r="J148" s="723"/>
      <c r="K148" s="723"/>
      <c r="L148" s="723"/>
      <c r="M148" s="723"/>
      <c r="N148" s="723"/>
      <c r="O148" s="723"/>
      <c r="P148" s="723"/>
      <c r="Q148" s="723"/>
      <c r="R148" s="724"/>
      <c r="S148" s="728"/>
      <c r="T148" s="714"/>
      <c r="U148" s="714"/>
      <c r="V148" s="714"/>
      <c r="W148" s="714"/>
      <c r="X148" s="805"/>
      <c r="Y148" s="728"/>
      <c r="Z148" s="714"/>
      <c r="AA148" s="714"/>
      <c r="AB148" s="714"/>
      <c r="AC148" s="714"/>
      <c r="AD148" s="805"/>
      <c r="AG148" s="398">
        <f t="shared" si="3"/>
        <v>0</v>
      </c>
      <c r="AH148" s="290">
        <f t="shared" si="4"/>
        <v>0</v>
      </c>
      <c r="AI148" s="293">
        <f>IF(AH148=0,0,1)</f>
        <v>0</v>
      </c>
      <c r="AJ148" s="283" t="str">
        <f>IF(AI148=0,"",
IF(SUM($AI$29:AI148)=1,AK148,
IF($AI$149&gt;SUM($AI$29:AI148),_xlfn.CONCAT(", ",AK148),
IF($AI$149=SUM($AI$29:AI148),_xlfn.CONCAT(" y ",AK148)))))</f>
        <v/>
      </c>
      <c r="AK148" s="120" t="s">
        <v>5359</v>
      </c>
    </row>
    <row r="149" spans="1:37" ht="15" customHeight="1">
      <c r="A149" s="22"/>
      <c r="B149" s="98"/>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G149" s="396">
        <f>SUM(AG29:AG148)</f>
        <v>0</v>
      </c>
      <c r="AI149" s="285">
        <f>SUM(AI29:AI148)</f>
        <v>0</v>
      </c>
      <c r="AJ149" s="285" t="str">
        <f>IF(AI149=0,"",_xlfn.CONCAT(AJ29:AJ148))</f>
        <v/>
      </c>
      <c r="AK149" s="286" t="str">
        <f>IF(AI149=0,"",
IF(AI149&gt;10,"Favor de ingresar toda la información requerida en la pregunta",
IF(AI149=1,_xlfn.CONCAT("Favor de revisar la información capturada en el numeral: ",AJ149),_xlfn.CONCAT("Favor de revisar la información capturada en los numerales: ",AJ149))))</f>
        <v/>
      </c>
    </row>
    <row r="150" spans="1:37" ht="24" customHeight="1">
      <c r="A150" s="22"/>
      <c r="B150" s="98"/>
      <c r="C150" s="927" t="s">
        <v>5408</v>
      </c>
      <c r="D150" s="781"/>
      <c r="E150" s="781"/>
      <c r="F150" s="781"/>
      <c r="G150" s="781"/>
      <c r="H150" s="781"/>
      <c r="I150" s="781"/>
      <c r="J150" s="781"/>
      <c r="K150" s="781"/>
      <c r="L150" s="781"/>
      <c r="M150" s="781"/>
      <c r="N150" s="781"/>
      <c r="O150" s="781"/>
      <c r="P150" s="781"/>
      <c r="Q150" s="781"/>
      <c r="R150" s="781"/>
      <c r="S150" s="781"/>
      <c r="T150" s="781"/>
      <c r="U150" s="781"/>
      <c r="V150" s="781"/>
      <c r="W150" s="781"/>
      <c r="X150" s="781"/>
      <c r="Y150" s="781"/>
      <c r="Z150" s="781"/>
      <c r="AA150" s="781"/>
      <c r="AB150" s="781"/>
      <c r="AC150" s="781"/>
      <c r="AD150" s="781"/>
    </row>
    <row r="151" spans="1:37" ht="60" customHeight="1">
      <c r="C151" s="847"/>
      <c r="D151" s="714"/>
      <c r="E151" s="714"/>
      <c r="F151" s="714"/>
      <c r="G151" s="714"/>
      <c r="H151" s="714"/>
      <c r="I151" s="714"/>
      <c r="J151" s="714"/>
      <c r="K151" s="714"/>
      <c r="L151" s="714"/>
      <c r="M151" s="714"/>
      <c r="N151" s="714"/>
      <c r="O151" s="714"/>
      <c r="P151" s="714"/>
      <c r="Q151" s="714"/>
      <c r="R151" s="714"/>
      <c r="S151" s="714"/>
      <c r="T151" s="714"/>
      <c r="U151" s="714"/>
      <c r="V151" s="714"/>
      <c r="W151" s="714"/>
      <c r="X151" s="714"/>
      <c r="Y151" s="714"/>
      <c r="Z151" s="714"/>
      <c r="AA151" s="714"/>
      <c r="AB151" s="714"/>
      <c r="AC151" s="714"/>
      <c r="AD151" s="805"/>
    </row>
    <row r="152" spans="1:37" ht="15" customHeight="1">
      <c r="B152" s="843" t="str">
        <f>AK149</f>
        <v/>
      </c>
      <c r="C152" s="678"/>
      <c r="D152" s="678"/>
      <c r="E152" s="678"/>
      <c r="F152" s="678"/>
      <c r="G152" s="678"/>
      <c r="H152" s="678"/>
      <c r="I152" s="678"/>
      <c r="J152" s="678"/>
      <c r="K152" s="678"/>
      <c r="L152" s="678"/>
      <c r="M152" s="678"/>
      <c r="N152" s="678"/>
      <c r="O152" s="678"/>
      <c r="P152" s="678"/>
      <c r="Q152" s="678"/>
      <c r="R152" s="678"/>
      <c r="S152" s="678"/>
      <c r="T152" s="678"/>
      <c r="U152" s="678"/>
      <c r="V152" s="678"/>
      <c r="W152" s="678"/>
      <c r="X152" s="678"/>
      <c r="Y152" s="678"/>
      <c r="Z152" s="678"/>
      <c r="AA152" s="678"/>
      <c r="AB152" s="678"/>
      <c r="AC152" s="678"/>
      <c r="AD152" s="678"/>
    </row>
    <row r="153" spans="1:37" ht="15" customHeight="1">
      <c r="B153" s="796" t="str">
        <f>IF(SUM(COUNTIF(S29:AD148,"NS"))&lt;&gt;0,"Alerta: debido a que cuenta con registros NS, debe proporcionar una justificación en el area de comentarios al final de la pregunta","")</f>
        <v/>
      </c>
      <c r="C153" s="796"/>
      <c r="D153" s="796"/>
      <c r="E153" s="796"/>
      <c r="F153" s="796"/>
      <c r="G153" s="796"/>
      <c r="H153" s="796"/>
      <c r="I153" s="796"/>
      <c r="J153" s="796"/>
      <c r="K153" s="796"/>
      <c r="L153" s="796"/>
      <c r="M153" s="796"/>
      <c r="N153" s="796"/>
      <c r="O153" s="796"/>
      <c r="P153" s="796"/>
      <c r="Q153" s="796"/>
      <c r="R153" s="796"/>
      <c r="S153" s="796"/>
      <c r="T153" s="796"/>
      <c r="U153" s="796"/>
      <c r="V153" s="796"/>
      <c r="W153" s="796"/>
      <c r="X153" s="796"/>
      <c r="Y153" s="796"/>
      <c r="Z153" s="796"/>
      <c r="AA153" s="796"/>
      <c r="AB153" s="796"/>
      <c r="AC153" s="796"/>
      <c r="AD153" s="796"/>
    </row>
    <row r="154" spans="1:37" ht="15" customHeight="1">
      <c r="B154" s="913" t="str">
        <f>IF(AG149&gt;0,"Favor de verificar que no tenga información en celdas sombreadas","")</f>
        <v/>
      </c>
      <c r="C154" s="799"/>
      <c r="D154" s="799"/>
      <c r="E154" s="799"/>
      <c r="F154" s="799"/>
      <c r="G154" s="799"/>
      <c r="H154" s="799"/>
      <c r="I154" s="799"/>
      <c r="J154" s="799"/>
      <c r="K154" s="799"/>
      <c r="L154" s="799"/>
      <c r="M154" s="799"/>
      <c r="N154" s="799"/>
      <c r="O154" s="799"/>
      <c r="P154" s="799"/>
      <c r="Q154" s="799"/>
      <c r="R154" s="799"/>
      <c r="S154" s="799"/>
      <c r="T154" s="799"/>
      <c r="U154" s="799"/>
      <c r="V154" s="799"/>
      <c r="W154" s="799"/>
      <c r="X154" s="799"/>
      <c r="Y154" s="799"/>
      <c r="Z154" s="799"/>
      <c r="AA154" s="799"/>
      <c r="AB154" s="799"/>
      <c r="AC154" s="799"/>
      <c r="AD154" s="799"/>
    </row>
    <row r="155" spans="1:37" ht="15" customHeight="1"/>
    <row r="156" spans="1:37" ht="15" customHeight="1"/>
    <row r="157" spans="1:37" ht="15" customHeight="1"/>
    <row r="158" spans="1:37" ht="24" customHeight="1">
      <c r="A158" s="30" t="s">
        <v>6008</v>
      </c>
      <c r="B158" s="839" t="s">
        <v>6009</v>
      </c>
      <c r="C158" s="799"/>
      <c r="D158" s="799"/>
      <c r="E158" s="799"/>
      <c r="F158" s="799"/>
      <c r="G158" s="799"/>
      <c r="H158" s="799"/>
      <c r="I158" s="799"/>
      <c r="J158" s="799"/>
      <c r="K158" s="799"/>
      <c r="L158" s="799"/>
      <c r="M158" s="799"/>
      <c r="N158" s="799"/>
      <c r="O158" s="799"/>
      <c r="P158" s="799"/>
      <c r="Q158" s="799"/>
      <c r="R158" s="799"/>
      <c r="S158" s="799"/>
      <c r="T158" s="799"/>
      <c r="U158" s="799"/>
      <c r="V158" s="799"/>
      <c r="W158" s="799"/>
      <c r="X158" s="799"/>
      <c r="Y158" s="799"/>
      <c r="Z158" s="799"/>
      <c r="AA158" s="799"/>
      <c r="AB158" s="799"/>
      <c r="AC158" s="799"/>
      <c r="AD158" s="799"/>
    </row>
    <row r="159" spans="1:37" ht="24" customHeight="1">
      <c r="A159" s="22"/>
      <c r="B159" s="11"/>
      <c r="C159" s="831" t="s">
        <v>6010</v>
      </c>
      <c r="D159" s="799"/>
      <c r="E159" s="799"/>
      <c r="F159" s="799"/>
      <c r="G159" s="799"/>
      <c r="H159" s="799"/>
      <c r="I159" s="799"/>
      <c r="J159" s="799"/>
      <c r="K159" s="799"/>
      <c r="L159" s="799"/>
      <c r="M159" s="799"/>
      <c r="N159" s="799"/>
      <c r="O159" s="799"/>
      <c r="P159" s="799"/>
      <c r="Q159" s="799"/>
      <c r="R159" s="799"/>
      <c r="S159" s="799"/>
      <c r="T159" s="799"/>
      <c r="U159" s="799"/>
      <c r="V159" s="799"/>
      <c r="W159" s="799"/>
      <c r="X159" s="799"/>
      <c r="Y159" s="799"/>
      <c r="Z159" s="799"/>
      <c r="AA159" s="799"/>
      <c r="AB159" s="799"/>
      <c r="AC159" s="799"/>
      <c r="AD159" s="799"/>
    </row>
    <row r="160" spans="1:37" ht="24" customHeight="1">
      <c r="A160" s="22"/>
      <c r="B160" s="11"/>
      <c r="C160" s="798" t="s">
        <v>6011</v>
      </c>
      <c r="D160" s="799"/>
      <c r="E160" s="799"/>
      <c r="F160" s="799"/>
      <c r="G160" s="799"/>
      <c r="H160" s="799"/>
      <c r="I160" s="799"/>
      <c r="J160" s="799"/>
      <c r="K160" s="799"/>
      <c r="L160" s="799"/>
      <c r="M160" s="799"/>
      <c r="N160" s="799"/>
      <c r="O160" s="799"/>
      <c r="P160" s="799"/>
      <c r="Q160" s="799"/>
      <c r="R160" s="799"/>
      <c r="S160" s="799"/>
      <c r="T160" s="799"/>
      <c r="U160" s="799"/>
      <c r="V160" s="799"/>
      <c r="W160" s="799"/>
      <c r="X160" s="799"/>
      <c r="Y160" s="799"/>
      <c r="Z160" s="799"/>
      <c r="AA160" s="799"/>
      <c r="AB160" s="799"/>
      <c r="AC160" s="799"/>
      <c r="AD160" s="799"/>
    </row>
    <row r="161" spans="1:35" ht="24" customHeight="1">
      <c r="A161" s="22"/>
      <c r="B161" s="11"/>
      <c r="C161" s="828" t="s">
        <v>6012</v>
      </c>
      <c r="D161" s="799"/>
      <c r="E161" s="799"/>
      <c r="F161" s="799"/>
      <c r="G161" s="799"/>
      <c r="H161" s="799"/>
      <c r="I161" s="799"/>
      <c r="J161" s="799"/>
      <c r="K161" s="799"/>
      <c r="L161" s="799"/>
      <c r="M161" s="799"/>
      <c r="N161" s="799"/>
      <c r="O161" s="799"/>
      <c r="P161" s="799"/>
      <c r="Q161" s="799"/>
      <c r="R161" s="799"/>
      <c r="S161" s="799"/>
      <c r="T161" s="799"/>
      <c r="U161" s="799"/>
      <c r="V161" s="799"/>
      <c r="W161" s="799"/>
      <c r="X161" s="799"/>
      <c r="Y161" s="799"/>
      <c r="Z161" s="799"/>
      <c r="AA161" s="799"/>
      <c r="AB161" s="799"/>
      <c r="AC161" s="799"/>
      <c r="AD161" s="799"/>
    </row>
    <row r="162" spans="1:35" ht="15" customHeight="1">
      <c r="A162" s="22"/>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G162" s="396" t="s">
        <v>5667</v>
      </c>
      <c r="AH162" s="76"/>
      <c r="AI162" s="424" t="s">
        <v>5491</v>
      </c>
    </row>
    <row r="163" spans="1:35" ht="24" customHeight="1">
      <c r="A163" s="22"/>
      <c r="B163" s="31"/>
      <c r="C163" s="820" t="s">
        <v>6013</v>
      </c>
      <c r="D163" s="723"/>
      <c r="E163" s="723"/>
      <c r="F163" s="723"/>
      <c r="G163" s="723"/>
      <c r="H163" s="723"/>
      <c r="I163" s="723"/>
      <c r="J163" s="723"/>
      <c r="K163" s="723"/>
      <c r="L163" s="723"/>
      <c r="M163" s="723"/>
      <c r="N163" s="723"/>
      <c r="O163" s="723"/>
      <c r="P163" s="724"/>
      <c r="Q163" s="820" t="s">
        <v>6007</v>
      </c>
      <c r="R163" s="723"/>
      <c r="S163" s="723"/>
      <c r="T163" s="723"/>
      <c r="U163" s="723"/>
      <c r="V163" s="723"/>
      <c r="W163" s="723"/>
      <c r="X163" s="723"/>
      <c r="Y163" s="723"/>
      <c r="Z163" s="723"/>
      <c r="AA163" s="723"/>
      <c r="AB163" s="723"/>
      <c r="AC163" s="723"/>
      <c r="AD163" s="724"/>
      <c r="AG163" s="397" t="s">
        <v>5900</v>
      </c>
      <c r="AH163" s="289" t="s">
        <v>5121</v>
      </c>
      <c r="AI163" s="424" t="s">
        <v>6014</v>
      </c>
    </row>
    <row r="164" spans="1:35" ht="15" customHeight="1">
      <c r="A164" s="22"/>
      <c r="B164" s="31"/>
      <c r="C164" s="804"/>
      <c r="D164" s="714"/>
      <c r="E164" s="714"/>
      <c r="F164" s="714"/>
      <c r="G164" s="714"/>
      <c r="H164" s="714"/>
      <c r="I164" s="714"/>
      <c r="J164" s="714"/>
      <c r="K164" s="714"/>
      <c r="L164" s="714"/>
      <c r="M164" s="714"/>
      <c r="N164" s="714"/>
      <c r="O164" s="714"/>
      <c r="P164" s="805"/>
      <c r="Q164" s="804"/>
      <c r="R164" s="714"/>
      <c r="S164" s="714"/>
      <c r="T164" s="714"/>
      <c r="U164" s="714"/>
      <c r="V164" s="714"/>
      <c r="W164" s="714"/>
      <c r="X164" s="714"/>
      <c r="Y164" s="714"/>
      <c r="Z164" s="714"/>
      <c r="AA164" s="714"/>
      <c r="AB164" s="714"/>
      <c r="AC164" s="714"/>
      <c r="AD164" s="805"/>
      <c r="AG164" s="398">
        <f>IF(AND($C$164&lt;&gt;"",$C$164&lt;&gt;1,COUNTA(Q164)&gt;0),1,0)</f>
        <v>0</v>
      </c>
      <c r="AH164" s="290">
        <f>IF(AND($C$164&lt;&gt;"",$C$164&lt;&gt;1,COUNTA(Q164)=0),0,IF(AND($C$164&lt;&gt;"",$C$164=1,COUNTA(Q164)=1),0,IF(COUNTA(C164:AD164)=0,0,1)))</f>
        <v>0</v>
      </c>
      <c r="AI164" s="425">
        <f>IF(OR(COUNTIF(C164,3)&gt;0,COUNTIF(C164,9)&gt;0),1,0)</f>
        <v>0</v>
      </c>
    </row>
    <row r="165" spans="1:35" ht="15" customHeight="1">
      <c r="A165" s="22"/>
      <c r="B165" s="31"/>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row>
    <row r="166" spans="1:35" ht="24" customHeight="1">
      <c r="A166" s="22"/>
      <c r="B166" s="31"/>
      <c r="C166" s="819" t="s">
        <v>5408</v>
      </c>
      <c r="D166" s="781"/>
      <c r="E166" s="781"/>
      <c r="F166" s="781"/>
      <c r="G166" s="781"/>
      <c r="H166" s="781"/>
      <c r="I166" s="781"/>
      <c r="J166" s="781"/>
      <c r="K166" s="781"/>
      <c r="L166" s="781"/>
      <c r="M166" s="781"/>
      <c r="N166" s="781"/>
      <c r="O166" s="781"/>
      <c r="P166" s="781"/>
      <c r="Q166" s="781"/>
      <c r="R166" s="781"/>
      <c r="S166" s="781"/>
      <c r="T166" s="781"/>
      <c r="U166" s="781"/>
      <c r="V166" s="781"/>
      <c r="W166" s="781"/>
      <c r="X166" s="781"/>
      <c r="Y166" s="781"/>
      <c r="Z166" s="781"/>
      <c r="AA166" s="781"/>
      <c r="AB166" s="781"/>
      <c r="AC166" s="781"/>
      <c r="AD166" s="781"/>
    </row>
    <row r="167" spans="1:35" ht="60" customHeight="1">
      <c r="C167" s="847"/>
      <c r="D167" s="714"/>
      <c r="E167" s="714"/>
      <c r="F167" s="714"/>
      <c r="G167" s="714"/>
      <c r="H167" s="714"/>
      <c r="I167" s="714"/>
      <c r="J167" s="714"/>
      <c r="K167" s="714"/>
      <c r="L167" s="714"/>
      <c r="M167" s="714"/>
      <c r="N167" s="714"/>
      <c r="O167" s="714"/>
      <c r="P167" s="714"/>
      <c r="Q167" s="714"/>
      <c r="R167" s="714"/>
      <c r="S167" s="714"/>
      <c r="T167" s="714"/>
      <c r="U167" s="714"/>
      <c r="V167" s="714"/>
      <c r="W167" s="714"/>
      <c r="X167" s="714"/>
      <c r="Y167" s="714"/>
      <c r="Z167" s="714"/>
      <c r="AA167" s="714"/>
      <c r="AB167" s="714"/>
      <c r="AC167" s="714"/>
      <c r="AD167" s="805"/>
    </row>
    <row r="168" spans="1:35" ht="15" customHeight="1">
      <c r="B168" s="843" t="str">
        <f>IF(AH164&gt;0,"Favor de ingresar toda la información requerida en la pregunta ","")</f>
        <v/>
      </c>
      <c r="C168" s="678"/>
      <c r="D168" s="678"/>
      <c r="E168" s="678"/>
      <c r="F168" s="678"/>
      <c r="G168" s="678"/>
      <c r="H168" s="678"/>
      <c r="I168" s="678"/>
      <c r="J168" s="678"/>
      <c r="K168" s="678"/>
      <c r="L168" s="678"/>
      <c r="M168" s="678"/>
      <c r="N168" s="678"/>
      <c r="O168" s="678"/>
      <c r="P168" s="678"/>
      <c r="Q168" s="678"/>
      <c r="R168" s="678"/>
      <c r="S168" s="678"/>
      <c r="T168" s="678"/>
      <c r="U168" s="678"/>
      <c r="V168" s="678"/>
      <c r="W168" s="678"/>
      <c r="X168" s="678"/>
      <c r="Y168" s="678"/>
      <c r="Z168" s="678"/>
      <c r="AA168" s="678"/>
      <c r="AB168" s="678"/>
      <c r="AC168" s="678"/>
      <c r="AD168" s="678"/>
    </row>
    <row r="169" spans="1:35" ht="15" customHeight="1">
      <c r="B169" s="853" t="str">
        <f>IF(SUM(COUNTIF(Q164:AD164,"NS"))&lt;&gt;0,"Alerta: debido a que cuenta con registros NS, debe proporcionar una justificación en el area de comentarios al final de la pregunta","")</f>
        <v/>
      </c>
      <c r="C169" s="853"/>
      <c r="D169" s="853"/>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c r="AB169" s="853"/>
      <c r="AC169" s="853"/>
      <c r="AD169" s="853"/>
    </row>
    <row r="170" spans="1:35" ht="15" customHeight="1">
      <c r="B170" s="854" t="str">
        <f>IF(AI164&gt;0,"Alerta: debe proporcionar una justificación ya que ha seleccionado el código 3 o 9 en la col. ¿Cuenta con algún Plan Estatal… ?","")</f>
        <v/>
      </c>
      <c r="C170" s="854"/>
      <c r="D170" s="854"/>
      <c r="E170" s="854"/>
      <c r="F170" s="854"/>
      <c r="G170" s="854"/>
      <c r="H170" s="854"/>
      <c r="I170" s="854"/>
      <c r="J170" s="854"/>
      <c r="K170" s="854"/>
      <c r="L170" s="854"/>
      <c r="M170" s="854"/>
      <c r="N170" s="854"/>
      <c r="O170" s="854"/>
      <c r="P170" s="854"/>
      <c r="Q170" s="854"/>
      <c r="R170" s="854"/>
      <c r="S170" s="854"/>
      <c r="T170" s="854"/>
      <c r="U170" s="854"/>
      <c r="V170" s="854"/>
      <c r="W170" s="854"/>
      <c r="X170" s="854"/>
      <c r="Y170" s="854"/>
      <c r="Z170" s="854"/>
      <c r="AA170" s="854"/>
      <c r="AB170" s="854"/>
      <c r="AC170" s="854"/>
      <c r="AD170" s="854"/>
      <c r="AE170" s="633"/>
    </row>
    <row r="171" spans="1:35" ht="15" customHeight="1">
      <c r="B171" s="913" t="str">
        <f>IF(AG164&gt;0,"Favor de verificar que no tenga información en celdas sombreadas","")</f>
        <v/>
      </c>
      <c r="C171" s="799"/>
      <c r="D171" s="799"/>
      <c r="E171" s="799"/>
      <c r="F171" s="799"/>
      <c r="G171" s="799"/>
      <c r="H171" s="799"/>
      <c r="I171" s="799"/>
      <c r="J171" s="799"/>
      <c r="K171" s="799"/>
      <c r="L171" s="799"/>
      <c r="M171" s="799"/>
      <c r="N171" s="799"/>
      <c r="O171" s="799"/>
      <c r="P171" s="799"/>
      <c r="Q171" s="799"/>
      <c r="R171" s="799"/>
      <c r="S171" s="799"/>
      <c r="T171" s="799"/>
      <c r="U171" s="799"/>
      <c r="V171" s="799"/>
      <c r="W171" s="799"/>
      <c r="X171" s="799"/>
      <c r="Y171" s="799"/>
      <c r="Z171" s="799"/>
      <c r="AA171" s="799"/>
      <c r="AB171" s="799"/>
      <c r="AC171" s="799"/>
      <c r="AD171" s="799"/>
    </row>
    <row r="172" spans="1:35" ht="15" customHeight="1"/>
    <row r="173" spans="1:35" ht="15" customHeight="1"/>
  </sheetData>
  <sheetProtection algorithmName="SHA-512" hashValue="mU5VJK4O0AJWY+zjwV5w/rowRIU4+naRzbZEZ6G8Rnmk2EMhwpq2JLXRKJpPUeIbLFraBh6sEaRIk/m/N5PFUA==" saltValue="jMZtfYvvdcZtAaDbAur57g==" spinCount="100000" sheet="1" objects="1" scenarios="1"/>
  <mergeCells count="405">
    <mergeCell ref="D146:R146"/>
    <mergeCell ref="S108:X108"/>
    <mergeCell ref="Y70:AD70"/>
    <mergeCell ref="D83:R83"/>
    <mergeCell ref="Y57:AD57"/>
    <mergeCell ref="S95:X95"/>
    <mergeCell ref="Y129:AD129"/>
    <mergeCell ref="D136:R136"/>
    <mergeCell ref="D134:R134"/>
    <mergeCell ref="Y124:AD124"/>
    <mergeCell ref="Y134:AD134"/>
    <mergeCell ref="Y71:AD71"/>
    <mergeCell ref="Y142:AD142"/>
    <mergeCell ref="S96:X96"/>
    <mergeCell ref="D124:R124"/>
    <mergeCell ref="Y98:AD98"/>
    <mergeCell ref="Y73:AD73"/>
    <mergeCell ref="S111:X111"/>
    <mergeCell ref="S114:X114"/>
    <mergeCell ref="S122:X122"/>
    <mergeCell ref="D126:R126"/>
    <mergeCell ref="D99:R99"/>
    <mergeCell ref="D106:R106"/>
    <mergeCell ref="S101:X101"/>
    <mergeCell ref="D56:R56"/>
    <mergeCell ref="D64:R64"/>
    <mergeCell ref="B1:AD1"/>
    <mergeCell ref="Y32:AD32"/>
    <mergeCell ref="D123:R123"/>
    <mergeCell ref="Y97:AD97"/>
    <mergeCell ref="D110:R110"/>
    <mergeCell ref="D85:R85"/>
    <mergeCell ref="Y47:AD47"/>
    <mergeCell ref="D60:R60"/>
    <mergeCell ref="S72:X72"/>
    <mergeCell ref="C22:AD22"/>
    <mergeCell ref="Y123:AD123"/>
    <mergeCell ref="Y50:AD50"/>
    <mergeCell ref="D70:R70"/>
    <mergeCell ref="Y110:AD110"/>
    <mergeCell ref="Y60:AD60"/>
    <mergeCell ref="D78:R78"/>
    <mergeCell ref="Y52:AD52"/>
    <mergeCell ref="D71:R71"/>
    <mergeCell ref="Y45:AD45"/>
    <mergeCell ref="S83:X83"/>
    <mergeCell ref="D58:R58"/>
    <mergeCell ref="D73:R73"/>
    <mergeCell ref="D65:R65"/>
    <mergeCell ref="D80:R80"/>
    <mergeCell ref="D63:R63"/>
    <mergeCell ref="D90:R90"/>
    <mergeCell ref="D69:R69"/>
    <mergeCell ref="S60:X60"/>
    <mergeCell ref="D79:R79"/>
    <mergeCell ref="S91:X91"/>
    <mergeCell ref="D81:R81"/>
    <mergeCell ref="D77:R77"/>
    <mergeCell ref="S63:X63"/>
    <mergeCell ref="D62:R62"/>
    <mergeCell ref="S85:X85"/>
    <mergeCell ref="S64:X64"/>
    <mergeCell ref="D145:R145"/>
    <mergeCell ref="D120:R120"/>
    <mergeCell ref="Y94:AD94"/>
    <mergeCell ref="S132:X132"/>
    <mergeCell ref="D107:R107"/>
    <mergeCell ref="Y69:AD69"/>
    <mergeCell ref="S136:X136"/>
    <mergeCell ref="S127:X127"/>
    <mergeCell ref="Y135:AD135"/>
    <mergeCell ref="S92:X92"/>
    <mergeCell ref="D84:R84"/>
    <mergeCell ref="D131:R131"/>
    <mergeCell ref="S102:X102"/>
    <mergeCell ref="S82:X82"/>
    <mergeCell ref="D91:R91"/>
    <mergeCell ref="D72:R72"/>
    <mergeCell ref="Y95:AD95"/>
    <mergeCell ref="S130:X130"/>
    <mergeCell ref="D127:R127"/>
    <mergeCell ref="Y117:AD117"/>
    <mergeCell ref="D101:R101"/>
    <mergeCell ref="D122:R122"/>
    <mergeCell ref="Y83:AD83"/>
    <mergeCell ref="D96:R96"/>
    <mergeCell ref="Q164:AD164"/>
    <mergeCell ref="S78:X78"/>
    <mergeCell ref="D53:R53"/>
    <mergeCell ref="D47:R47"/>
    <mergeCell ref="S142:X142"/>
    <mergeCell ref="Y118:AD118"/>
    <mergeCell ref="D52:R52"/>
    <mergeCell ref="D116:R116"/>
    <mergeCell ref="D66:R66"/>
    <mergeCell ref="S99:X99"/>
    <mergeCell ref="Y56:AD56"/>
    <mergeCell ref="Y103:AD103"/>
    <mergeCell ref="Y78:AD78"/>
    <mergeCell ref="Y80:AD80"/>
    <mergeCell ref="Y86:AD86"/>
    <mergeCell ref="S86:X86"/>
    <mergeCell ref="S145:X145"/>
    <mergeCell ref="S148:X148"/>
    <mergeCell ref="D95:R95"/>
    <mergeCell ref="S107:X107"/>
    <mergeCell ref="S88:X88"/>
    <mergeCell ref="D75:R75"/>
    <mergeCell ref="S94:X94"/>
    <mergeCell ref="Y113:AD113"/>
    <mergeCell ref="Y147:AD147"/>
    <mergeCell ref="S62:X62"/>
    <mergeCell ref="Y89:AD89"/>
    <mergeCell ref="Y143:AD143"/>
    <mergeCell ref="S146:X146"/>
    <mergeCell ref="S129:X129"/>
    <mergeCell ref="S87:X87"/>
    <mergeCell ref="S89:X89"/>
    <mergeCell ref="Y42:AD42"/>
    <mergeCell ref="S90:X90"/>
    <mergeCell ref="S115:X115"/>
    <mergeCell ref="Y62:AD62"/>
    <mergeCell ref="Y133:AD133"/>
    <mergeCell ref="Y127:AD127"/>
    <mergeCell ref="Y114:AD114"/>
    <mergeCell ref="Y64:AD64"/>
    <mergeCell ref="S117:X117"/>
    <mergeCell ref="Y67:AD67"/>
    <mergeCell ref="S67:X67"/>
    <mergeCell ref="S103:X103"/>
    <mergeCell ref="Y131:AD131"/>
    <mergeCell ref="S126:X126"/>
    <mergeCell ref="Y85:AD85"/>
    <mergeCell ref="S128:X128"/>
    <mergeCell ref="Y115:AD115"/>
    <mergeCell ref="Y72:AD72"/>
    <mergeCell ref="Y79:AD79"/>
    <mergeCell ref="S100:X100"/>
    <mergeCell ref="Y81:AD81"/>
    <mergeCell ref="S80:X80"/>
    <mergeCell ref="Y108:AD108"/>
    <mergeCell ref="Y87:AD87"/>
    <mergeCell ref="D82:R82"/>
    <mergeCell ref="D102:R102"/>
    <mergeCell ref="D118:R118"/>
    <mergeCell ref="S123:X123"/>
    <mergeCell ref="S97:X97"/>
    <mergeCell ref="D92:R92"/>
    <mergeCell ref="D109:R109"/>
    <mergeCell ref="D108:R108"/>
    <mergeCell ref="S109:X109"/>
    <mergeCell ref="D121:R121"/>
    <mergeCell ref="S110:X110"/>
    <mergeCell ref="D93:R93"/>
    <mergeCell ref="D94:R94"/>
    <mergeCell ref="D97:R97"/>
    <mergeCell ref="D100:R100"/>
    <mergeCell ref="D115:R115"/>
    <mergeCell ref="D113:R113"/>
    <mergeCell ref="S98:X98"/>
    <mergeCell ref="S116:X116"/>
    <mergeCell ref="D105:R105"/>
    <mergeCell ref="D112:R112"/>
    <mergeCell ref="S106:X106"/>
    <mergeCell ref="S105:X105"/>
    <mergeCell ref="AA7:AD7"/>
    <mergeCell ref="C12:AD12"/>
    <mergeCell ref="S51:X51"/>
    <mergeCell ref="Y54:AD54"/>
    <mergeCell ref="S69:X69"/>
    <mergeCell ref="Y92:AD92"/>
    <mergeCell ref="Y96:AD96"/>
    <mergeCell ref="S104:X104"/>
    <mergeCell ref="Y58:AD58"/>
    <mergeCell ref="S71:X71"/>
    <mergeCell ref="N8:O8"/>
    <mergeCell ref="Y101:AD101"/>
    <mergeCell ref="B11:AD11"/>
    <mergeCell ref="C16:AD16"/>
    <mergeCell ref="B17:AD17"/>
    <mergeCell ref="C14:AD14"/>
    <mergeCell ref="Y88:AD88"/>
    <mergeCell ref="Y90:AD90"/>
    <mergeCell ref="D103:R103"/>
    <mergeCell ref="C13:AD13"/>
    <mergeCell ref="S65:X65"/>
    <mergeCell ref="C15:AD15"/>
    <mergeCell ref="D38:R38"/>
    <mergeCell ref="D98:R98"/>
    <mergeCell ref="B10:AD10"/>
    <mergeCell ref="D144:R144"/>
    <mergeCell ref="Y106:AD106"/>
    <mergeCell ref="D119:R119"/>
    <mergeCell ref="Y93:AD93"/>
    <mergeCell ref="D137:R137"/>
    <mergeCell ref="D130:R130"/>
    <mergeCell ref="D132:R132"/>
    <mergeCell ref="S144:X144"/>
    <mergeCell ref="Y43:AD43"/>
    <mergeCell ref="S81:X81"/>
    <mergeCell ref="Y74:AD74"/>
    <mergeCell ref="Y138:AD138"/>
    <mergeCell ref="Y132:AD132"/>
    <mergeCell ref="Y59:AD59"/>
    <mergeCell ref="S34:X34"/>
    <mergeCell ref="D87:R87"/>
    <mergeCell ref="Y36:AD36"/>
    <mergeCell ref="Y139:AD139"/>
    <mergeCell ref="Y122:AD122"/>
    <mergeCell ref="Y137:AD137"/>
    <mergeCell ref="Y51:AD51"/>
    <mergeCell ref="S74:X74"/>
    <mergeCell ref="S55:X55"/>
    <mergeCell ref="B5:AD5"/>
    <mergeCell ref="D41:R41"/>
    <mergeCell ref="S28:X28"/>
    <mergeCell ref="Y109:AD109"/>
    <mergeCell ref="S68:X68"/>
    <mergeCell ref="D43:R43"/>
    <mergeCell ref="Y119:AD119"/>
    <mergeCell ref="S84:X84"/>
    <mergeCell ref="Y46:AD46"/>
    <mergeCell ref="Y111:AD111"/>
    <mergeCell ref="C18:AD18"/>
    <mergeCell ref="Y61:AD61"/>
    <mergeCell ref="D74:R74"/>
    <mergeCell ref="Y48:AD48"/>
    <mergeCell ref="Y104:AD104"/>
    <mergeCell ref="D68:R68"/>
    <mergeCell ref="D117:R117"/>
    <mergeCell ref="D55:R55"/>
    <mergeCell ref="D67:R67"/>
    <mergeCell ref="Y41:AD41"/>
    <mergeCell ref="S79:X79"/>
    <mergeCell ref="D59:R59"/>
    <mergeCell ref="Y107:AD107"/>
    <mergeCell ref="Y76:AD76"/>
    <mergeCell ref="Y128:AD128"/>
    <mergeCell ref="S131:X131"/>
    <mergeCell ref="Y116:AD116"/>
    <mergeCell ref="Y91:AD91"/>
    <mergeCell ref="S93:X93"/>
    <mergeCell ref="D76:R76"/>
    <mergeCell ref="Y65:AD65"/>
    <mergeCell ref="S77:X77"/>
    <mergeCell ref="Y66:AD66"/>
    <mergeCell ref="S76:X76"/>
    <mergeCell ref="Y75:AD75"/>
    <mergeCell ref="Y68:AD68"/>
    <mergeCell ref="Y77:AD77"/>
    <mergeCell ref="S75:X75"/>
    <mergeCell ref="S70:X70"/>
    <mergeCell ref="S120:X120"/>
    <mergeCell ref="D89:R89"/>
    <mergeCell ref="Y112:AD112"/>
    <mergeCell ref="Y125:AD125"/>
    <mergeCell ref="Y102:AD102"/>
    <mergeCell ref="S113:X113"/>
    <mergeCell ref="Y100:AD100"/>
    <mergeCell ref="D114:R114"/>
    <mergeCell ref="D129:R129"/>
    <mergeCell ref="Y63:AD63"/>
    <mergeCell ref="D88:R88"/>
    <mergeCell ref="C21:AD21"/>
    <mergeCell ref="Y35:AD35"/>
    <mergeCell ref="C23:AD23"/>
    <mergeCell ref="D33:R33"/>
    <mergeCell ref="D35:R35"/>
    <mergeCell ref="C24:AD24"/>
    <mergeCell ref="C26:AD26"/>
    <mergeCell ref="Y82:AD82"/>
    <mergeCell ref="Y33:AD33"/>
    <mergeCell ref="Y55:AD55"/>
    <mergeCell ref="Y40:AD40"/>
    <mergeCell ref="S50:X50"/>
    <mergeCell ref="S40:X40"/>
    <mergeCell ref="S52:X52"/>
    <mergeCell ref="S57:X57"/>
    <mergeCell ref="Y53:AD53"/>
    <mergeCell ref="S61:X61"/>
    <mergeCell ref="S49:X49"/>
    <mergeCell ref="S53:X53"/>
    <mergeCell ref="S47:X47"/>
    <mergeCell ref="S59:X59"/>
    <mergeCell ref="S46:X46"/>
    <mergeCell ref="S141:X141"/>
    <mergeCell ref="D143:R143"/>
    <mergeCell ref="D57:R57"/>
    <mergeCell ref="D61:R61"/>
    <mergeCell ref="C25:AD25"/>
    <mergeCell ref="S56:X56"/>
    <mergeCell ref="S30:X30"/>
    <mergeCell ref="D54:R54"/>
    <mergeCell ref="S33:X33"/>
    <mergeCell ref="S35:X35"/>
    <mergeCell ref="D45:R45"/>
    <mergeCell ref="D42:R42"/>
    <mergeCell ref="D50:R50"/>
    <mergeCell ref="S39:X39"/>
    <mergeCell ref="S37:X37"/>
    <mergeCell ref="D37:R37"/>
    <mergeCell ref="Y39:AD39"/>
    <mergeCell ref="S32:X32"/>
    <mergeCell ref="D40:R40"/>
    <mergeCell ref="S41:X41"/>
    <mergeCell ref="S43:X43"/>
    <mergeCell ref="S58:X58"/>
    <mergeCell ref="Y44:AD44"/>
    <mergeCell ref="S125:X125"/>
    <mergeCell ref="D138:R138"/>
    <mergeCell ref="Y145:AD145"/>
    <mergeCell ref="D147:R147"/>
    <mergeCell ref="C167:AD167"/>
    <mergeCell ref="S139:X139"/>
    <mergeCell ref="S138:X138"/>
    <mergeCell ref="S143:X143"/>
    <mergeCell ref="S140:X140"/>
    <mergeCell ref="B158:AD158"/>
    <mergeCell ref="Q163:AD163"/>
    <mergeCell ref="C164:P164"/>
    <mergeCell ref="C166:AD166"/>
    <mergeCell ref="C160:AD160"/>
    <mergeCell ref="Y141:AD141"/>
    <mergeCell ref="C163:P163"/>
    <mergeCell ref="S147:X147"/>
    <mergeCell ref="C150:AD150"/>
    <mergeCell ref="Y148:AD148"/>
    <mergeCell ref="D148:R148"/>
    <mergeCell ref="C151:AD151"/>
    <mergeCell ref="C159:AD159"/>
    <mergeCell ref="C161:AD161"/>
    <mergeCell ref="Y146:AD146"/>
    <mergeCell ref="B153:AD153"/>
    <mergeCell ref="B20:AD20"/>
    <mergeCell ref="D139:R139"/>
    <mergeCell ref="S137:X137"/>
    <mergeCell ref="Y121:AD121"/>
    <mergeCell ref="D128:R128"/>
    <mergeCell ref="S118:X118"/>
    <mergeCell ref="Y144:AD144"/>
    <mergeCell ref="S133:X133"/>
    <mergeCell ref="S134:X134"/>
    <mergeCell ref="S121:X121"/>
    <mergeCell ref="D133:R133"/>
    <mergeCell ref="S135:X135"/>
    <mergeCell ref="D141:R141"/>
    <mergeCell ref="D135:R135"/>
    <mergeCell ref="D142:R142"/>
    <mergeCell ref="Y140:AD140"/>
    <mergeCell ref="Y136:AD136"/>
    <mergeCell ref="D140:R140"/>
    <mergeCell ref="Y126:AD126"/>
    <mergeCell ref="Y130:AD130"/>
    <mergeCell ref="S124:X124"/>
    <mergeCell ref="S119:X119"/>
    <mergeCell ref="Y120:AD120"/>
    <mergeCell ref="Y49:AD49"/>
    <mergeCell ref="D31:R31"/>
    <mergeCell ref="D30:R30"/>
    <mergeCell ref="S54:X54"/>
    <mergeCell ref="D44:R44"/>
    <mergeCell ref="C28:R28"/>
    <mergeCell ref="Y28:AD28"/>
    <mergeCell ref="S38:X38"/>
    <mergeCell ref="Y29:AD29"/>
    <mergeCell ref="D49:R49"/>
    <mergeCell ref="Y31:AD31"/>
    <mergeCell ref="D34:R34"/>
    <mergeCell ref="S31:X31"/>
    <mergeCell ref="D29:R29"/>
    <mergeCell ref="S29:X29"/>
    <mergeCell ref="S42:X42"/>
    <mergeCell ref="S45:X45"/>
    <mergeCell ref="Y37:AD37"/>
    <mergeCell ref="S44:X44"/>
    <mergeCell ref="D32:R32"/>
    <mergeCell ref="Y30:AD30"/>
    <mergeCell ref="S36:X36"/>
    <mergeCell ref="Y38:AD38"/>
    <mergeCell ref="D51:R51"/>
    <mergeCell ref="D48:R48"/>
    <mergeCell ref="B170:AD170"/>
    <mergeCell ref="B169:AD169"/>
    <mergeCell ref="AI27:AK27"/>
    <mergeCell ref="B152:AD152"/>
    <mergeCell ref="B154:AD154"/>
    <mergeCell ref="B168:AD168"/>
    <mergeCell ref="B171:AD171"/>
    <mergeCell ref="B3:AD3"/>
    <mergeCell ref="Y34:AD34"/>
    <mergeCell ref="Y105:AD105"/>
    <mergeCell ref="D125:R125"/>
    <mergeCell ref="Y99:AD99"/>
    <mergeCell ref="D36:R36"/>
    <mergeCell ref="S48:X48"/>
    <mergeCell ref="D39:R39"/>
    <mergeCell ref="D46:R46"/>
    <mergeCell ref="D111:R111"/>
    <mergeCell ref="D86:R86"/>
    <mergeCell ref="S73:X73"/>
    <mergeCell ref="D104:R104"/>
    <mergeCell ref="S66:X66"/>
    <mergeCell ref="S112:X112"/>
    <mergeCell ref="Y84:AD84"/>
    <mergeCell ref="B8:L8"/>
  </mergeCells>
  <phoneticPr fontId="76" type="noConversion"/>
  <conditionalFormatting sqref="A1:XFD1048576">
    <cfRule type="expression" dxfId="521" priority="6" stopIfTrue="1">
      <formula>AND($A$1&lt;&gt;"",SEARCH("igual o mayor",A1)&gt;0)</formula>
    </cfRule>
    <cfRule type="expression" dxfId="520" priority="7" stopIfTrue="1">
      <formula>AND($A$1&lt;&gt;"",SEARCH("igual o menor",A1)&gt;0)</formula>
    </cfRule>
    <cfRule type="expression" dxfId="519" priority="8" stopIfTrue="1">
      <formula>AND($A$1&lt;&gt;"",SEARCH("pase a la pregunta",A1)&gt;0)</formula>
    </cfRule>
    <cfRule type="expression" dxfId="518" priority="9" stopIfTrue="1">
      <formula>AND($A$1&lt;&gt;"",SEARCH("en blanco",A1)&gt;0)</formula>
    </cfRule>
    <cfRule type="expression" dxfId="517" priority="10" stopIfTrue="1">
      <formula>AND($A$1&lt;&gt;"",SEARCH("no puede registrar",A1)&gt;0)</formula>
    </cfRule>
    <cfRule type="expression" dxfId="516" priority="11" stopIfTrue="1">
      <formula>AND($A$1&lt;&gt;"",SUM(A1)&gt;0)</formula>
    </cfRule>
    <cfRule type="expression" dxfId="515" priority="12" stopIfTrue="1">
      <formula>AND($A$1&lt;&gt;"",SEARCH("la pregunta",A1)&gt;0)</formula>
    </cfRule>
  </conditionalFormatting>
  <conditionalFormatting sqref="C161:AD161">
    <cfRule type="expression" dxfId="514" priority="3">
      <formula>AND($AI$164&gt;0,$C$167="")</formula>
    </cfRule>
  </conditionalFormatting>
  <conditionalFormatting sqref="Q164:AD164">
    <cfRule type="expression" dxfId="513" priority="4">
      <formula>AND($C$164&lt;&gt;"",$C$164&lt;&gt;1)</formula>
    </cfRule>
  </conditionalFormatting>
  <conditionalFormatting sqref="Y29:AD148">
    <cfRule type="expression" dxfId="512" priority="5">
      <formula>AND($S29&lt;&gt;"",$S29&lt;&gt;1)</formula>
    </cfRule>
  </conditionalFormatting>
  <dataValidations count="1">
    <dataValidation type="list" allowBlank="1" showErrorMessage="1" errorTitle="Datos incorrectos" error="Los datos ingresados no son correctos, revise las opciones disponibles" sqref="S29:S148 C164">
      <formula1>"1,2,3,9"</formula1>
    </dataValidation>
  </dataValidations>
  <hyperlinks>
    <hyperlink ref="AA7" location="Índice!C27"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
Cuestionario</oddHeader>
    <oddFooter>&amp;LCenso Nacional de Gobiernos Estatales 2026&amp;R&amp;P de &amp;N</oddFooter>
  </headerFooter>
  <rowBreaks count="1" manualBreakCount="1">
    <brk id="162"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b5f16c3b677812e2e36761b40a67a9c0">
  <xsd:schema xmlns:xsd="http://www.w3.org/2001/XMLSchema" xmlns:xs="http://www.w3.org/2001/XMLSchema" xmlns:p="http://schemas.microsoft.com/office/2006/metadata/properties" xmlns:ns2="8cfb24df-c76a-48fb-92b8-e40e245fe804" targetNamespace="http://schemas.microsoft.com/office/2006/metadata/properties" ma:root="true" ma:fieldsID="06bb3350c0b6e9918a390608f0a81bea"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22615C-95FB-426E-BF0B-BC9A5170C6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695034-1E43-4D94-B4B7-6330387106B9}">
  <ds:schemaRefs>
    <ds:schemaRef ds:uri="http://schemas.microsoft.com/office/2006/metadata/properties"/>
    <ds:schemaRef ds:uri="http://purl.org/dc/terms/"/>
    <ds:schemaRef ds:uri="http://schemas.microsoft.com/office/infopath/2007/PartnerControls"/>
    <ds:schemaRef ds:uri="http://purl.org/dc/elements/1.1/"/>
    <ds:schemaRef ds:uri="http://www.w3.org/XML/1998/namespace"/>
    <ds:schemaRef ds:uri="http://schemas.microsoft.com/office/2006/documentManagement/types"/>
    <ds:schemaRef ds:uri="http://schemas.openxmlformats.org/package/2006/metadata/core-properties"/>
    <ds:schemaRef ds:uri="8cfb24df-c76a-48fb-92b8-e40e245fe804"/>
    <ds:schemaRef ds:uri="http://purl.org/dc/dcmitype/"/>
  </ds:schemaRefs>
</ds:datastoreItem>
</file>

<file path=customXml/itemProps3.xml><?xml version="1.0" encoding="utf-8"?>
<ds:datastoreItem xmlns:ds="http://schemas.openxmlformats.org/officeDocument/2006/customXml" ds:itemID="{0FE8E716-173C-4499-8325-23BC4683E6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17</vt:i4>
      </vt:variant>
    </vt:vector>
  </HeadingPairs>
  <TitlesOfParts>
    <vt:vector size="34" baseType="lpstr">
      <vt:lpstr>Índice</vt:lpstr>
      <vt:lpstr>Presentación</vt:lpstr>
      <vt:lpstr>Informantes</vt:lpstr>
      <vt:lpstr>Participantes</vt:lpstr>
      <vt:lpstr>CNGE_2026_M1_Secc1_Sub1</vt:lpstr>
      <vt:lpstr>CNGE_2026_M1_Secc1_Sub2</vt:lpstr>
      <vt:lpstr>CNGE_2026_M1_Secc1_Sub3</vt:lpstr>
      <vt:lpstr>CNGE_2026_M1_Secc1_Sub4</vt:lpstr>
      <vt:lpstr>CNGE_2026_M1_Secc1_Sub5</vt:lpstr>
      <vt:lpstr>CNGE_2026_M1_Secc1_Sub6</vt:lpstr>
      <vt:lpstr>CNGE_2026_M1_Secc1_Sub7</vt:lpstr>
      <vt:lpstr>Complemento 1</vt:lpstr>
      <vt:lpstr>Complemento 2</vt:lpstr>
      <vt:lpstr>Complemento 3</vt:lpstr>
      <vt:lpstr>Complemento 4</vt:lpstr>
      <vt:lpstr>Anexo</vt:lpstr>
      <vt:lpstr>Glosario</vt:lpstr>
      <vt:lpstr>Anexo!Área_de_impresión</vt:lpstr>
      <vt:lpstr>CNGE_2026_M1_Secc1_Sub1!Área_de_impresión</vt:lpstr>
      <vt:lpstr>CNGE_2026_M1_Secc1_Sub2!Área_de_impresión</vt:lpstr>
      <vt:lpstr>CNGE_2026_M1_Secc1_Sub3!Área_de_impresión</vt:lpstr>
      <vt:lpstr>CNGE_2026_M1_Secc1_Sub4!Área_de_impresión</vt:lpstr>
      <vt:lpstr>CNGE_2026_M1_Secc1_Sub5!Área_de_impresión</vt:lpstr>
      <vt:lpstr>CNGE_2026_M1_Secc1_Sub6!Área_de_impresión</vt:lpstr>
      <vt:lpstr>CNGE_2026_M1_Secc1_Sub7!Área_de_impresión</vt:lpstr>
      <vt:lpstr>'Complemento 1'!Área_de_impresión</vt:lpstr>
      <vt:lpstr>'Complemento 2'!Área_de_impresión</vt:lpstr>
      <vt:lpstr>'Complemento 3'!Área_de_impresión</vt:lpstr>
      <vt:lpstr>'Complemento 4'!Área_de_impresión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2026-06-04T19:14:01Z</cp:lastPrinted>
  <dcterms:created xsi:type="dcterms:W3CDTF">2024-09-18T18:41:40Z</dcterms:created>
  <dcterms:modified xsi:type="dcterms:W3CDTF">2026-06-04T19:14:46Z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